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roduksi dan Harga" sheetId="2" r:id="rId6"/>
    <sheet state="visible" name="ADHK" sheetId="3" r:id="rId7"/>
    <sheet state="visible" name="ADHB" sheetId="4" r:id="rId8"/>
    <sheet state="visible" name="Rekap" sheetId="5" r:id="rId9"/>
    <sheet state="hidden" name="ADHK (2)" sheetId="6" r:id="rId10"/>
  </sheets>
  <definedNames>
    <definedName name="BERLAKU">#REF!</definedName>
    <definedName localSheetId="2" name="BERLAKU">#REF!</definedName>
    <definedName localSheetId="3" name="BERLAKU">#REF!</definedName>
    <definedName name="H">#REF!</definedName>
  </definedNames>
  <calcPr/>
</workbook>
</file>

<file path=xl/sharedStrings.xml><?xml version="1.0" encoding="utf-8"?>
<sst xmlns="http://schemas.openxmlformats.org/spreadsheetml/2006/main" count="54529" uniqueCount="196">
  <si>
    <t>HOME</t>
  </si>
  <si>
    <r>
      <rPr>
        <rFont val="Calibri, Arial"/>
        <color rgb="FF000000"/>
        <sz val="20.0"/>
      </rPr>
      <t xml:space="preserve">  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</si>
  <si>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</si>
  <si>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 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</si>
  <si>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 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</si>
  <si>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 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</si>
  <si>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</si>
  <si>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</si>
  <si>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 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</si>
  <si>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</si>
  <si>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</si>
  <si>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 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</si>
  <si>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</si>
  <si>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 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</si>
  <si>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</si>
  <si>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</si>
  <si>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</si>
  <si>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</si>
  <si>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</si>
  <si>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</si>
  <si>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</si>
  <si>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</si>
  <si>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,</t>
  </si>
  <si>
    <t>No</t>
  </si>
  <si>
    <t>Lapangan Usaha</t>
  </si>
  <si>
    <t>I</t>
  </si>
  <si>
    <t>II</t>
  </si>
  <si>
    <t>III</t>
  </si>
  <si>
    <t>IV</t>
  </si>
  <si>
    <t>Jumlah</t>
  </si>
  <si>
    <t>REKAP DATA PP-TPI</t>
  </si>
  <si>
    <t>REKAP DATA PIT</t>
  </si>
  <si>
    <t>Q to Q</t>
  </si>
  <si>
    <t>Y on Y</t>
  </si>
  <si>
    <t>C to C</t>
  </si>
  <si>
    <t>IHP</t>
  </si>
  <si>
    <t>Perikanan Tangkap</t>
  </si>
  <si>
    <t>98,53</t>
  </si>
  <si>
    <t>98,90</t>
  </si>
  <si>
    <t>100,96</t>
  </si>
  <si>
    <t>101,60</t>
  </si>
  <si>
    <t>102,84</t>
  </si>
  <si>
    <t>104,00</t>
  </si>
  <si>
    <t>105,07</t>
  </si>
  <si>
    <t>105,44</t>
  </si>
  <si>
    <t>106,05</t>
  </si>
  <si>
    <t>106,90</t>
  </si>
  <si>
    <t>108,45</t>
  </si>
  <si>
    <t>108,98</t>
  </si>
  <si>
    <t>110,79</t>
  </si>
  <si>
    <t>111,49</t>
  </si>
  <si>
    <t>115,39</t>
  </si>
  <si>
    <t>116,05</t>
  </si>
  <si>
    <t>119,34</t>
  </si>
  <si>
    <t>120,43</t>
  </si>
  <si>
    <t>124,58</t>
  </si>
  <si>
    <t>126,76</t>
  </si>
  <si>
    <t>130,36</t>
  </si>
  <si>
    <t>130,90</t>
  </si>
  <si>
    <t>134,61</t>
  </si>
  <si>
    <t>134,54</t>
  </si>
  <si>
    <t>134,94</t>
  </si>
  <si>
    <t>135,21</t>
  </si>
  <si>
    <t>137,42</t>
  </si>
  <si>
    <t>138,38</t>
  </si>
  <si>
    <t>141,08</t>
  </si>
  <si>
    <t>142,64</t>
  </si>
  <si>
    <t>144,92</t>
  </si>
  <si>
    <t>145,84</t>
  </si>
  <si>
    <t>148,77</t>
  </si>
  <si>
    <t>149,98</t>
  </si>
  <si>
    <t>152,50</t>
  </si>
  <si>
    <t>151,81</t>
  </si>
  <si>
    <t>151,53</t>
  </si>
  <si>
    <t>152,18</t>
  </si>
  <si>
    <t>154,48</t>
  </si>
  <si>
    <t>153,97</t>
  </si>
  <si>
    <t>155,23</t>
  </si>
  <si>
    <t>153,39</t>
  </si>
  <si>
    <t>156,57</t>
  </si>
  <si>
    <t>HARGA</t>
  </si>
  <si>
    <t>DATA TERBARU PER TANGGAL 29 MEI 2024 PUKUL 10.46</t>
  </si>
  <si>
    <t>Data sebelum perubahan</t>
  </si>
  <si>
    <t xml:space="preserve">DATA PPS DARI IG </t>
  </si>
  <si>
    <t>Januari 2026</t>
  </si>
  <si>
    <t>Februari 2026</t>
  </si>
  <si>
    <t>Maret 2026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</si>
  <si>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</si>
  <si>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</si>
  <si>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</si>
  <si>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</si>
  <si>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</si>
  <si>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</si>
  <si>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</si>
  <si>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</si>
  <si>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</si>
  <si>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</si>
  <si>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 xml:space="preserve">: Perikanan </t>
  </si>
  <si>
    <t>Atas Dasar Harga Konstan 2010=100</t>
  </si>
  <si>
    <t>Jenis Kegiatan</t>
  </si>
  <si>
    <t>Metode Estimasi Output</t>
  </si>
  <si>
    <t xml:space="preserve">: Revaluasi </t>
  </si>
  <si>
    <t>No.</t>
  </si>
  <si>
    <t>Subkategori/Jenis Kegiatan/Uraian Komoditi</t>
  </si>
  <si>
    <t>Output  Utama</t>
  </si>
  <si>
    <t>Output Ikutan</t>
  </si>
  <si>
    <t>CBR/WIP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</si>
  <si>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</si>
  <si>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</si>
  <si>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</si>
  <si>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</si>
  <si>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</si>
  <si>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</si>
  <si>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2010 (Rp/Unit)</t>
  </si>
  <si>
    <t>Nilai  (Juta Rp)   (5)x(6)</t>
  </si>
  <si>
    <t>Rasio Tahun  2010</t>
  </si>
  <si>
    <t>Nilai (Juta Rp) (8)x(7)</t>
  </si>
  <si>
    <t>Deflator</t>
  </si>
  <si>
    <t>CBR/WIP Berlaku (Juta Rp)</t>
  </si>
  <si>
    <t>Nilai (Juta Rp)               (11) / (10) x 100</t>
  </si>
  <si>
    <t>Nilai (Juta Rp)      ((13)-(12))x(14)</t>
  </si>
  <si>
    <t/>
  </si>
  <si>
    <t>Ikan di Laut</t>
  </si>
  <si>
    <t>Ton</t>
  </si>
  <si>
    <t>Ikan di Perairan Umum</t>
  </si>
  <si>
    <t>Kepiting/Rajungan</t>
  </si>
  <si>
    <t>Udang di laut/ Lobster</t>
  </si>
  <si>
    <t>Kerang</t>
  </si>
  <si>
    <t>Gurita</t>
  </si>
  <si>
    <t>Cumi-cumi/Sotong</t>
  </si>
  <si>
    <t>Telur Penyu</t>
  </si>
  <si>
    <t>Rumput Laut</t>
  </si>
  <si>
    <t>Lainnya 1.3. …….</t>
  </si>
  <si>
    <t>Perikanan Budidaya</t>
  </si>
  <si>
    <t>Air Payau / Tambak :</t>
  </si>
  <si>
    <t>Bandeng</t>
  </si>
  <si>
    <t>Belanak</t>
  </si>
  <si>
    <t>Ikan Air Payau Lainnya</t>
  </si>
  <si>
    <t>Udang Windu</t>
  </si>
  <si>
    <t>Udang Putih</t>
  </si>
  <si>
    <t>Kepiting</t>
  </si>
  <si>
    <t>Air Kolam / Tawar :</t>
  </si>
  <si>
    <t>Mas</t>
  </si>
  <si>
    <t>Tawes / Gabus</t>
  </si>
  <si>
    <t>Tilapia Mujair</t>
  </si>
  <si>
    <t>Sepat Siam / Nila</t>
  </si>
  <si>
    <t>Tambakan / Biawan</t>
  </si>
  <si>
    <t>Keramba :</t>
  </si>
  <si>
    <t>Lele</t>
  </si>
  <si>
    <t>Gabus</t>
  </si>
  <si>
    <t>Pembibitan</t>
  </si>
  <si>
    <t>Bandeng ( 1 - 5 cm )</t>
  </si>
  <si>
    <t>000 Ekor</t>
  </si>
  <si>
    <t>Bandeng ( 5 cm )</t>
  </si>
  <si>
    <t>Ikan Tambak Lainnya</t>
  </si>
  <si>
    <t>Ikan Mas ( 1 - 5 cm )</t>
  </si>
  <si>
    <t>Ikan Mas ( 5 cm )</t>
  </si>
  <si>
    <t>Nila</t>
  </si>
  <si>
    <t>Ikan Tawar Lainnya</t>
  </si>
  <si>
    <t>Ikan Mas</t>
  </si>
  <si>
    <t>Ikan Gabus</t>
  </si>
  <si>
    <t>Ikan Keramba Lainnya</t>
  </si>
  <si>
    <t>Sub 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</si>
  <si>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</si>
  <si>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</si>
  <si>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</si>
  <si>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</si>
  <si>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</si>
  <si>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</si>
  <si>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</si>
  <si>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Harga Produsen tahun berjalan (Rp/Unit)</t>
  </si>
  <si>
    <t>Rasio tahun berjalan</t>
  </si>
  <si>
    <t>Nilai (Juta Rp)               (10) - (11)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</si>
  <si>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</si>
  <si>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</si>
  <si>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</si>
  <si>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</si>
  <si>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</si>
  <si>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</si>
  <si>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</si>
  <si>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</si>
  <si>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</si>
  <si>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</si>
  <si>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</si>
  <si>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</si>
  <si>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</si>
  <si>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</si>
  <si>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</si>
  <si>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</si>
  <si>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</si>
  <si>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</si>
  <si>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</si>
  <si>
    <t xml:space="preserve">: Deflasi </t>
  </si>
  <si>
    <t>Output Berlaku        (Juta Rp)</t>
  </si>
  <si>
    <t>Indikator Harga (Deflator)</t>
  </si>
  <si>
    <t>Nilai  (Juta Rp)   (5)/(6) x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</si>
</sst>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0.00000000"/>
    <numFmt numFmtId="166" formatCode="mmmm d"/>
    <numFmt numFmtId="167" formatCode="mmm d"/>
    <numFmt numFmtId="168" formatCode="0_);\(0\)"/>
    <numFmt numFmtId="169" formatCode="#,##0.0000"/>
  </numFmts>
  <fonts count="59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color theme="1"/>
      <name val="Calibri"/>
    </font>
    <font>
      <sz val="11.0"/>
      <color rgb="FF000000"/>
      <name val="Calibri"/>
    </font>
    <font>
      <color theme="1"/>
      <name val="Arial Narrow"/>
    </font>
    <font>
      <color rgb="FF000000"/>
      <name val="Calibri"/>
      <scheme val="minor"/>
    </font>
    <font>
      <sz val="11.0"/>
      <color rgb="FFFF0000"/>
      <name val="Calibri"/>
    </font>
    <font>
      <b/>
      <color theme="1"/>
      <name val="Arial Narrow"/>
    </font>
    <font>
      <b/>
      <sz val="11.0"/>
      <color theme="1"/>
      <name val="Arial Narrow"/>
    </font>
    <font>
      <sz val="11.0"/>
      <color theme="1"/>
      <name val="Arial Narrow"/>
    </font>
    <font>
      <b/>
      <sz val="15.0"/>
      <color theme="1"/>
      <name val="Calibri"/>
      <scheme val="minor"/>
    </font>
    <font>
      <sz val="12.0"/>
      <color theme="1"/>
      <name val="&quot;Arial Narrow&quot;"/>
    </font>
    <font>
      <color rgb="FFFF0000"/>
      <name val="Calibri"/>
      <scheme val="minor"/>
    </font>
    <font>
      <b/>
      <sz val="13.0"/>
      <color theme="1"/>
      <name val="Calibri"/>
      <scheme val="minor"/>
    </font>
    <font>
      <color theme="1"/>
      <name val="Arial"/>
    </font>
    <font>
      <color rgb="FFFF0000"/>
      <name val="Arial"/>
    </font>
    <font>
      <b/>
      <u/>
      <sz val="11.0"/>
      <color rgb="FF1155CC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b/>
      <sz val="11.0"/>
      <color theme="5"/>
      <name val="Calibri"/>
      <scheme val="minor"/>
    </font>
    <font>
      <sz val="11.0"/>
      <color theme="5"/>
      <name val="Calibri"/>
      <scheme val="minor"/>
    </font>
    <font>
      <sz val="11.0"/>
      <color rgb="FFC55A11"/>
      <name val="Calibri"/>
      <scheme val="minor"/>
    </font>
    <font>
      <sz val="11.0"/>
      <color rgb="FFED7D3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b/>
      <u/>
      <sz val="11.0"/>
      <color rgb="FF1155CC"/>
      <name val="Calibri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AEABAB"/>
        <bgColor rgb="FFAEABAB"/>
      </patternFill>
    </fill>
    <fill>
      <patternFill patternType="solid">
        <fgColor rgb="FFDEEAF6"/>
        <bgColor rgb="FFDEEAF6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</fills>
  <borders count="8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</border>
    <border>
      <left style="medium">
        <color rgb="FF00000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medium">
        <color rgb="FF7030A0"/>
      </top>
      <bottom style="medium">
        <color rgb="FF7030A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4" fontId="17" numFmtId="0" xfId="0" applyAlignment="1" applyFont="1">
      <alignment readingOrder="0"/>
    </xf>
    <xf borderId="0" fillId="4" fontId="18" numFmtId="0" xfId="0" applyFont="1"/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4" numFmtId="0" xfId="0" applyAlignment="1" applyFont="1">
      <alignment horizontal="right" vertical="bottom"/>
    </xf>
    <xf borderId="2" fillId="0" fontId="13" numFmtId="0" xfId="0" applyAlignment="1" applyBorder="1" applyFont="1">
      <alignment horizontal="center" shrinkToFit="0" wrapText="1"/>
    </xf>
    <xf borderId="3" fillId="0" fontId="13" numFmtId="0" xfId="0" applyAlignment="1" applyBorder="1" applyFont="1">
      <alignment horizontal="center"/>
    </xf>
    <xf borderId="4" fillId="0" fontId="15" numFmtId="0" xfId="0" applyBorder="1" applyFont="1"/>
    <xf borderId="5" fillId="0" fontId="15" numFmtId="0" xfId="0" applyBorder="1" applyFont="1"/>
    <xf borderId="3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 vertical="bottom"/>
    </xf>
    <xf borderId="6" fillId="0" fontId="15" numFmtId="0" xfId="0" applyBorder="1" applyFont="1"/>
    <xf borderId="7" fillId="0" fontId="13" numFmtId="164" xfId="0" applyAlignment="1" applyBorder="1" applyFont="1" applyNumberFormat="1">
      <alignment horizontal="center"/>
    </xf>
    <xf borderId="7" fillId="0" fontId="13" numFmtId="0" xfId="0" applyAlignment="1" applyBorder="1" applyFont="1">
      <alignment horizontal="center"/>
    </xf>
    <xf borderId="7" fillId="0" fontId="13" numFmtId="4" xfId="0" applyAlignment="1" applyBorder="1" applyFont="1" applyNumberFormat="1">
      <alignment horizontal="center"/>
    </xf>
    <xf borderId="7" fillId="0" fontId="13" numFmtId="164" xfId="0" applyAlignment="1" applyBorder="1" applyFont="1" applyNumberFormat="1">
      <alignment horizontal="center" vertical="bottom"/>
    </xf>
    <xf borderId="7" fillId="0" fontId="13" numFmtId="4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horizontal="center" vertical="bottom"/>
    </xf>
    <xf borderId="7" fillId="0" fontId="19" numFmtId="37" xfId="0" applyAlignment="1" applyBorder="1" applyFont="1" applyNumberFormat="1">
      <alignment horizontal="center"/>
    </xf>
    <xf borderId="7" fillId="0" fontId="13" numFmtId="37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vertical="bottom"/>
    </xf>
    <xf borderId="7" fillId="0" fontId="4" numFmtId="4" xfId="0" applyAlignment="1" applyBorder="1" applyFont="1" applyNumberFormat="1">
      <alignment readingOrder="0" vertical="bottom"/>
    </xf>
    <xf borderId="7" fillId="0" fontId="20" numFmtId="4" xfId="0" applyAlignment="1" applyBorder="1" applyFont="1" applyNumberFormat="1">
      <alignment horizontal="right" shrinkToFit="0" vertical="bottom" wrapText="0"/>
    </xf>
    <xf borderId="7" fillId="0" fontId="20" numFmtId="0" xfId="0" applyAlignment="1" applyBorder="1" applyFont="1">
      <alignment horizontal="right" shrinkToFit="0" vertical="bottom" wrapText="0"/>
    </xf>
    <xf borderId="7" fillId="0" fontId="21" numFmtId="4" xfId="0" applyAlignment="1" applyBorder="1" applyFont="1" applyNumberFormat="1">
      <alignment horizontal="right" vertical="bottom"/>
    </xf>
    <xf borderId="7" fillId="0" fontId="22" numFmtId="4" xfId="0" applyAlignment="1" applyBorder="1" applyFont="1" applyNumberFormat="1">
      <alignment readingOrder="0"/>
    </xf>
    <xf borderId="7" fillId="0" fontId="23" numFmtId="4" xfId="0" applyAlignment="1" applyBorder="1" applyFont="1" applyNumberFormat="1">
      <alignment readingOrder="0" vertical="bottom"/>
    </xf>
    <xf borderId="7" fillId="0" fontId="4" numFmtId="4" xfId="0" applyAlignment="1" applyBorder="1" applyFont="1" applyNumberFormat="1">
      <alignment horizontal="right" readingOrder="0" vertical="bottom"/>
    </xf>
    <xf borderId="7" fillId="0" fontId="4" numFmtId="4" xfId="0" applyAlignment="1" applyBorder="1" applyFont="1" applyNumberFormat="1">
      <alignment horizontal="right" vertical="bottom"/>
    </xf>
    <xf borderId="7" fillId="0" fontId="23" numFmtId="4" xfId="0" applyAlignment="1" applyBorder="1" applyFont="1" applyNumberFormat="1">
      <alignment horizontal="right" vertical="bottom"/>
    </xf>
    <xf borderId="7" fillId="0" fontId="20" numFmtId="4" xfId="0" applyAlignment="1" applyBorder="1" applyFont="1" applyNumberFormat="1">
      <alignment vertical="bottom"/>
    </xf>
    <xf borderId="7" fillId="0" fontId="21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6" fontId="4" numFmtId="0" xfId="0" applyAlignment="1" applyBorder="1" applyFill="1" applyFont="1">
      <alignment vertical="bottom"/>
    </xf>
    <xf borderId="7" fillId="6" fontId="24" numFmtId="4" xfId="0" applyAlignment="1" applyBorder="1" applyFont="1" applyNumberFormat="1">
      <alignment horizontal="right" vertical="bottom"/>
    </xf>
    <xf borderId="7" fillId="6" fontId="25" numFmtId="4" xfId="0" applyAlignment="1" applyBorder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21" numFmtId="4" xfId="0" applyAlignment="1" applyFont="1" applyNumberFormat="1">
      <alignment horizontal="right" vertical="bottom"/>
    </xf>
    <xf borderId="0" fillId="0" fontId="21" numFmtId="4" xfId="0" applyAlignment="1" applyFont="1" applyNumberFormat="1">
      <alignment horizontal="center" vertical="bottom"/>
    </xf>
    <xf borderId="0" fillId="7" fontId="21" numFmtId="0" xfId="0" applyAlignment="1" applyFill="1" applyFont="1">
      <alignment vertical="bottom"/>
    </xf>
    <xf borderId="0" fillId="7" fontId="4" numFmtId="0" xfId="0" applyAlignment="1" applyFont="1">
      <alignment vertical="bottom"/>
    </xf>
    <xf borderId="0" fillId="7" fontId="4" numFmtId="4" xfId="0" applyAlignment="1" applyFont="1" applyNumberFormat="1">
      <alignment vertical="bottom"/>
    </xf>
    <xf borderId="0" fillId="7" fontId="21" numFmtId="4" xfId="0" applyAlignment="1" applyFont="1" applyNumberFormat="1">
      <alignment horizontal="right" vertical="bottom"/>
    </xf>
    <xf borderId="0" fillId="7" fontId="26" numFmtId="4" xfId="0" applyAlignment="1" applyFont="1" applyNumberFormat="1">
      <alignment horizontal="right" vertical="bottom"/>
    </xf>
    <xf borderId="0" fillId="8" fontId="21" numFmtId="0" xfId="0" applyAlignment="1" applyFill="1" applyFont="1">
      <alignment vertical="bottom"/>
    </xf>
    <xf borderId="0" fillId="8" fontId="4" numFmtId="0" xfId="0" applyAlignment="1" applyFont="1">
      <alignment vertical="bottom"/>
    </xf>
    <xf borderId="0" fillId="8" fontId="4" numFmtId="4" xfId="0" applyAlignment="1" applyFont="1" applyNumberFormat="1">
      <alignment vertical="bottom"/>
    </xf>
    <xf borderId="0" fillId="8" fontId="21" numFmtId="4" xfId="0" applyAlignment="1" applyFont="1" applyNumberFormat="1">
      <alignment horizontal="right" vertical="bottom"/>
    </xf>
    <xf borderId="0" fillId="8" fontId="26" numFmtId="4" xfId="0" applyAlignment="1" applyFont="1" applyNumberFormat="1">
      <alignment horizontal="right" vertical="bottom"/>
    </xf>
    <xf borderId="0" fillId="9" fontId="21" numFmtId="0" xfId="0" applyAlignment="1" applyFill="1" applyFont="1">
      <alignment vertical="bottom"/>
    </xf>
    <xf borderId="0" fillId="9" fontId="4" numFmtId="0" xfId="0" applyAlignment="1" applyFont="1">
      <alignment vertical="bottom"/>
    </xf>
    <xf borderId="0" fillId="9" fontId="4" numFmtId="4" xfId="0" applyAlignment="1" applyFont="1" applyNumberFormat="1">
      <alignment vertical="bottom"/>
    </xf>
    <xf borderId="0" fillId="9" fontId="21" numFmtId="4" xfId="0" applyAlignment="1" applyFont="1" applyNumberFormat="1">
      <alignment horizontal="right" vertical="bottom"/>
    </xf>
    <xf borderId="0" fillId="9" fontId="26" numFmtId="4" xfId="0" applyAlignment="1" applyFont="1" applyNumberFormat="1">
      <alignment horizontal="right" vertical="bottom"/>
    </xf>
    <xf borderId="0" fillId="3" fontId="27" numFmtId="0" xfId="0" applyAlignment="1" applyFont="1">
      <alignment readingOrder="0"/>
    </xf>
    <xf borderId="3" fillId="0" fontId="13" numFmtId="0" xfId="0" applyAlignment="1" applyBorder="1" applyFont="1">
      <alignment horizontal="center" vertical="bottom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7" fillId="0" fontId="21" numFmtId="0" xfId="0" applyAlignment="1" applyBorder="1" applyFont="1">
      <alignment horizontal="right" vertical="bottom"/>
    </xf>
    <xf borderId="7" fillId="0" fontId="28" numFmtId="4" xfId="0" applyAlignment="1" applyBorder="1" applyFont="1" applyNumberFormat="1">
      <alignment horizontal="right" vertical="bottom"/>
    </xf>
    <xf borderId="7" fillId="0" fontId="22" numFmtId="0" xfId="0" applyAlignment="1" applyBorder="1" applyFont="1">
      <alignment readingOrder="0"/>
    </xf>
    <xf borderId="7" fillId="0" fontId="29" numFmtId="0" xfId="0" applyAlignment="1" applyBorder="1" applyFont="1">
      <alignment readingOrder="0"/>
    </xf>
    <xf borderId="7" fillId="0" fontId="4" numFmtId="0" xfId="0" applyAlignment="1" applyBorder="1" applyFont="1">
      <alignment horizontal="right" vertical="bottom"/>
    </xf>
    <xf borderId="7" fillId="0" fontId="23" numFmtId="0" xfId="0" applyAlignment="1" applyBorder="1" applyFont="1">
      <alignment horizontal="right" vertical="bottom"/>
    </xf>
    <xf borderId="0" fillId="2" fontId="30" numFmtId="0" xfId="0" applyAlignment="1" applyFont="1">
      <alignment readingOrder="0"/>
    </xf>
    <xf borderId="7" fillId="0" fontId="21" numFmtId="4" xfId="0" applyAlignment="1" applyBorder="1" applyFont="1" applyNumberFormat="1">
      <alignment horizontal="right" readingOrder="0" vertical="bottom"/>
    </xf>
    <xf borderId="7" fillId="0" fontId="2" numFmtId="4" xfId="0" applyAlignment="1" applyBorder="1" applyFont="1" applyNumberFormat="1">
      <alignment readingOrder="0"/>
    </xf>
    <xf borderId="7" fillId="0" fontId="2" numFmtId="3" xfId="0" applyAlignment="1" applyBorder="1" applyFont="1" applyNumberFormat="1">
      <alignment readingOrder="0"/>
    </xf>
    <xf borderId="7" fillId="0" fontId="4" numFmtId="3" xfId="0" applyAlignment="1" applyBorder="1" applyFont="1" applyNumberFormat="1">
      <alignment horizontal="right" vertical="bottom"/>
    </xf>
    <xf borderId="0" fillId="0" fontId="2" numFmtId="165" xfId="0" applyFont="1" applyNumberFormat="1"/>
    <xf borderId="0" fillId="0" fontId="2" numFmtId="2" xfId="0" applyFont="1" applyNumberFormat="1"/>
    <xf borderId="0" fillId="0" fontId="27" numFmtId="0" xfId="0" applyAlignment="1" applyFont="1">
      <alignment horizontal="center" readingOrder="0" shrinkToFit="0" vertical="center" wrapText="1"/>
    </xf>
    <xf borderId="0" fillId="10" fontId="21" numFmtId="4" xfId="0" applyAlignment="1" applyFill="1" applyFont="1" applyNumberFormat="1">
      <alignment horizontal="right" vertical="bottom"/>
    </xf>
    <xf borderId="0" fillId="0" fontId="2" numFmtId="0" xfId="0" applyAlignment="1" applyFont="1">
      <alignment readingOrder="0" shrinkToFit="0" wrapText="1"/>
    </xf>
    <xf borderId="0" fillId="3" fontId="2" numFmtId="4" xfId="0" applyAlignment="1" applyFont="1" applyNumberFormat="1">
      <alignment readingOrder="0"/>
    </xf>
    <xf borderId="0" fillId="3" fontId="31" numFmtId="0" xfId="0" applyAlignment="1" applyFont="1">
      <alignment vertical="bottom"/>
    </xf>
    <xf borderId="0" fillId="3" fontId="31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1" numFmtId="166" xfId="0" applyAlignment="1" applyFont="1" applyNumberFormat="1">
      <alignment horizontal="right" vertical="bottom"/>
    </xf>
    <xf borderId="0" fillId="0" fontId="31" numFmtId="3" xfId="0" applyAlignment="1" applyFont="1" applyNumberFormat="1">
      <alignment horizontal="right" vertical="bottom"/>
    </xf>
    <xf quotePrefix="1" borderId="0" fillId="0" fontId="31" numFmtId="4" xfId="0" applyAlignment="1" applyFont="1" applyNumberFormat="1">
      <alignment horizontal="right" vertical="bottom"/>
    </xf>
    <xf borderId="0" fillId="0" fontId="31" numFmtId="166" xfId="0" applyAlignment="1" applyFont="1" applyNumberFormat="1">
      <alignment vertical="bottom"/>
    </xf>
    <xf borderId="0" fillId="0" fontId="31" numFmtId="3" xfId="0" applyAlignment="1" applyFont="1" applyNumberFormat="1">
      <alignment vertical="bottom"/>
    </xf>
    <xf borderId="0" fillId="0" fontId="31" numFmtId="167" xfId="0" applyAlignment="1" applyFont="1" applyNumberFormat="1">
      <alignment horizontal="right" vertical="bottom"/>
    </xf>
    <xf borderId="0" fillId="0" fontId="31" numFmtId="3" xfId="0" applyAlignment="1" applyFont="1" applyNumberForma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0" fontId="32" numFmtId="3" xfId="0" applyAlignment="1" applyFont="1" applyNumberFormat="1">
      <alignment horizontal="right" vertical="bottom"/>
    </xf>
    <xf borderId="0" fillId="0" fontId="33" numFmtId="0" xfId="0" applyAlignment="1" applyFont="1">
      <alignment readingOrder="0"/>
    </xf>
    <xf borderId="8" fillId="11" fontId="17" numFmtId="0" xfId="0" applyAlignment="1" applyBorder="1" applyFill="1" applyFont="1">
      <alignment horizontal="left" shrinkToFit="0" vertical="center" wrapText="1"/>
    </xf>
    <xf borderId="9" fillId="11" fontId="34" numFmtId="0" xfId="0" applyAlignment="1" applyBorder="1" applyFont="1">
      <alignment horizontal="center" vertical="center"/>
    </xf>
    <xf borderId="10" fillId="12" fontId="35" numFmtId="0" xfId="0" applyAlignment="1" applyBorder="1" applyFill="1" applyFont="1">
      <alignment horizontal="center" readingOrder="0"/>
    </xf>
    <xf borderId="11" fillId="13" fontId="36" numFmtId="0" xfId="0" applyAlignment="1" applyBorder="1" applyFill="1" applyFont="1">
      <alignment horizontal="center" vertical="center"/>
    </xf>
    <xf borderId="12" fillId="14" fontId="30" numFmtId="0" xfId="0" applyAlignment="1" applyBorder="1" applyFill="1" applyFont="1">
      <alignment shrinkToFit="0" vertical="center" wrapText="1"/>
    </xf>
    <xf borderId="0" fillId="0" fontId="30" numFmtId="0" xfId="0" applyAlignment="1" applyFont="1">
      <alignment shrinkToFit="0" vertical="center" wrapText="1"/>
    </xf>
    <xf borderId="0" fillId="0" fontId="0" numFmtId="0" xfId="0" applyFont="1"/>
    <xf borderId="12" fillId="10" fontId="0" numFmtId="0" xfId="0" applyBorder="1" applyFont="1"/>
    <xf borderId="13" fillId="0" fontId="15" numFmtId="0" xfId="0" applyBorder="1" applyFont="1"/>
    <xf borderId="14" fillId="0" fontId="15" numFmtId="0" xfId="0" applyBorder="1" applyFont="1"/>
    <xf borderId="15" fillId="11" fontId="34" numFmtId="0" xfId="0" applyAlignment="1" applyBorder="1" applyFont="1">
      <alignment horizontal="center" vertical="center"/>
    </xf>
    <xf borderId="16" fillId="12" fontId="37" numFmtId="0" xfId="0" applyAlignment="1" applyBorder="1" applyFont="1">
      <alignment horizontal="center" readingOrder="0"/>
    </xf>
    <xf borderId="17" fillId="0" fontId="15" numFmtId="0" xfId="0" applyBorder="1" applyFont="1"/>
    <xf borderId="0" fillId="0" fontId="0" numFmtId="0" xfId="0" applyAlignment="1" applyFont="1">
      <alignment horizontal="center"/>
    </xf>
    <xf borderId="18" fillId="15" fontId="38" numFmtId="0" xfId="0" applyAlignment="1" applyBorder="1" applyFill="1" applyFont="1">
      <alignment horizontal="center"/>
    </xf>
    <xf borderId="19" fillId="15" fontId="38" numFmtId="0" xfId="0" applyBorder="1" applyFont="1"/>
    <xf borderId="19" fillId="15" fontId="38" numFmtId="0" xfId="0" applyAlignment="1" applyBorder="1" applyFont="1">
      <alignment readingOrder="0"/>
    </xf>
    <xf borderId="20" fillId="15" fontId="38" numFmtId="0" xfId="0" applyBorder="1" applyFont="1"/>
    <xf borderId="0" fillId="0" fontId="38" numFmtId="0" xfId="0" applyFont="1"/>
    <xf borderId="2" fillId="3" fontId="39" numFmtId="0" xfId="0" applyAlignment="1" applyBorder="1" applyFont="1">
      <alignment horizontal="center" vertical="center"/>
    </xf>
    <xf borderId="12" fillId="10" fontId="38" numFmtId="0" xfId="0" applyBorder="1" applyFont="1"/>
    <xf borderId="21" fillId="10" fontId="38" numFmtId="0" xfId="0" applyBorder="1" applyFont="1"/>
    <xf borderId="22" fillId="15" fontId="38" numFmtId="0" xfId="0" applyAlignment="1" applyBorder="1" applyFont="1">
      <alignment horizontal="center"/>
    </xf>
    <xf borderId="12" fillId="15" fontId="38" numFmtId="0" xfId="0" applyBorder="1" applyFont="1"/>
    <xf borderId="23" fillId="15" fontId="38" numFmtId="0" xfId="0" applyBorder="1" applyFont="1"/>
    <xf borderId="12" fillId="15" fontId="38" numFmtId="0" xfId="0" applyAlignment="1" applyBorder="1" applyFont="1">
      <alignment horizontal="left"/>
    </xf>
    <xf borderId="2" fillId="3" fontId="40" numFmtId="0" xfId="0" applyAlignment="1" applyBorder="1" applyFont="1">
      <alignment horizontal="center" vertical="center"/>
    </xf>
    <xf borderId="12" fillId="15" fontId="38" numFmtId="4" xfId="0" applyBorder="1" applyFont="1" applyNumberFormat="1"/>
    <xf borderId="24" fillId="15" fontId="38" numFmtId="0" xfId="0" applyAlignment="1" applyBorder="1" applyFont="1">
      <alignment horizontal="center"/>
    </xf>
    <xf borderId="25" fillId="15" fontId="38" numFmtId="0" xfId="0" applyBorder="1" applyFont="1"/>
    <xf borderId="26" fillId="15" fontId="38" numFmtId="0" xfId="0" applyBorder="1" applyFont="1"/>
    <xf borderId="27" fillId="0" fontId="38" numFmtId="0" xfId="0" applyAlignment="1" applyBorder="1" applyFont="1">
      <alignment horizontal="center" vertical="center"/>
    </xf>
    <xf borderId="28" fillId="0" fontId="38" numFmtId="0" xfId="0" applyAlignment="1" applyBorder="1" applyFont="1">
      <alignment horizontal="center" shrinkToFit="0" vertical="center" wrapText="1"/>
    </xf>
    <xf borderId="29" fillId="0" fontId="38" numFmtId="0" xfId="0" applyAlignment="1" applyBorder="1" applyFont="1">
      <alignment horizontal="center" vertical="center"/>
    </xf>
    <xf borderId="30" fillId="0" fontId="15" numFmtId="0" xfId="0" applyBorder="1" applyFont="1"/>
    <xf borderId="31" fillId="0" fontId="15" numFmtId="0" xfId="0" applyBorder="1" applyFont="1"/>
    <xf borderId="29" fillId="0" fontId="38" numFmtId="0" xfId="0" applyAlignment="1" applyBorder="1" applyFont="1">
      <alignment horizontal="center" shrinkToFit="0" vertical="center" wrapText="1"/>
    </xf>
    <xf borderId="32" fillId="0" fontId="38" numFmtId="0" xfId="0" applyAlignment="1" applyBorder="1" applyFont="1">
      <alignment horizontal="center" shrinkToFit="0" vertical="center" wrapText="1"/>
    </xf>
    <xf borderId="12" fillId="10" fontId="38" numFmtId="0" xfId="0" applyAlignment="1" applyBorder="1" applyFont="1">
      <alignment horizontal="center" shrinkToFit="0" vertical="center" wrapText="1"/>
    </xf>
    <xf borderId="21" fillId="10" fontId="38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33" fillId="0" fontId="15" numFmtId="0" xfId="0" applyBorder="1" applyFont="1"/>
    <xf borderId="7" fillId="0" fontId="38" numFmtId="0" xfId="0" applyAlignment="1" applyBorder="1" applyFont="1">
      <alignment horizontal="center" shrinkToFit="0" vertical="center" wrapText="1"/>
    </xf>
    <xf borderId="7" fillId="0" fontId="38" numFmtId="0" xfId="0" applyAlignment="1" applyBorder="1" applyFont="1">
      <alignment horizontal="center" vertical="center"/>
    </xf>
    <xf borderId="6" fillId="0" fontId="38" numFmtId="0" xfId="0" applyAlignment="1" applyBorder="1" applyFont="1">
      <alignment horizontal="center" shrinkToFit="0" vertical="center" wrapText="1"/>
    </xf>
    <xf borderId="34" fillId="0" fontId="15" numFmtId="0" xfId="0" applyBorder="1" applyFont="1"/>
    <xf borderId="35" fillId="16" fontId="0" numFmtId="168" xfId="0" applyAlignment="1" applyBorder="1" applyFill="1" applyFont="1" applyNumberFormat="1">
      <alignment horizontal="center" vertical="center"/>
    </xf>
    <xf borderId="7" fillId="16" fontId="0" numFmtId="168" xfId="0" applyAlignment="1" applyBorder="1" applyFont="1" applyNumberFormat="1">
      <alignment horizontal="center" vertical="center"/>
    </xf>
    <xf borderId="12" fillId="10" fontId="0" numFmtId="168" xfId="0" applyAlignment="1" applyBorder="1" applyFont="1" applyNumberFormat="1">
      <alignment horizontal="center" vertical="center"/>
    </xf>
    <xf borderId="0" fillId="0" fontId="0" numFmtId="168" xfId="0" applyAlignment="1" applyFont="1" applyNumberFormat="1">
      <alignment horizontal="center" vertical="center"/>
    </xf>
    <xf borderId="36" fillId="17" fontId="38" numFmtId="0" xfId="0" applyAlignment="1" applyBorder="1" applyFill="1" applyFont="1">
      <alignment horizontal="center"/>
    </xf>
    <xf borderId="37" fillId="17" fontId="38" numFmtId="0" xfId="0" applyBorder="1" applyFont="1"/>
    <xf borderId="37" fillId="17" fontId="38" numFmtId="0" xfId="0" applyAlignment="1" applyBorder="1" applyFont="1">
      <alignment horizontal="center"/>
    </xf>
    <xf borderId="38" fillId="17" fontId="38" numFmtId="0" xfId="0" applyAlignment="1" applyBorder="1" applyFont="1">
      <alignment horizontal="center"/>
    </xf>
    <xf borderId="12" fillId="10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39" fillId="0" fontId="0" numFmtId="0" xfId="0" applyAlignment="1" applyBorder="1" applyFont="1">
      <alignment horizontal="center"/>
    </xf>
    <xf borderId="40" fillId="0" fontId="0" numFmtId="0" xfId="0" applyBorder="1" applyFont="1"/>
    <xf borderId="40" fillId="0" fontId="0" numFmtId="0" xfId="0" applyAlignment="1" applyBorder="1" applyFont="1">
      <alignment horizontal="center"/>
    </xf>
    <xf borderId="40" fillId="0" fontId="0" numFmtId="4" xfId="0" applyAlignment="1" applyBorder="1" applyFont="1" applyNumberFormat="1">
      <alignment horizontal="right" vertical="center"/>
    </xf>
    <xf borderId="40" fillId="0" fontId="0" numFmtId="169" xfId="0" applyAlignment="1" applyBorder="1" applyFont="1" applyNumberFormat="1">
      <alignment horizontal="right" vertical="center"/>
    </xf>
    <xf borderId="41" fillId="18" fontId="0" numFmtId="169" xfId="0" applyAlignment="1" applyBorder="1" applyFill="1" applyFont="1" applyNumberFormat="1">
      <alignment horizontal="right" vertical="center"/>
    </xf>
    <xf borderId="41" fillId="18" fontId="0" numFmtId="4" xfId="0" applyAlignment="1" applyBorder="1" applyFont="1" applyNumberFormat="1">
      <alignment horizontal="right" vertical="center"/>
    </xf>
    <xf borderId="42" fillId="0" fontId="0" numFmtId="4" xfId="0" applyAlignment="1" applyBorder="1" applyFont="1" applyNumberFormat="1">
      <alignment horizontal="right" vertical="center"/>
    </xf>
    <xf borderId="43" fillId="17" fontId="38" numFmtId="0" xfId="0" applyAlignment="1" applyBorder="1" applyFont="1">
      <alignment horizontal="center"/>
    </xf>
    <xf borderId="41" fillId="17" fontId="38" numFmtId="0" xfId="0" applyBorder="1" applyFont="1"/>
    <xf borderId="41" fillId="17" fontId="38" numFmtId="0" xfId="0" applyAlignment="1" applyBorder="1" applyFont="1">
      <alignment horizontal="center"/>
    </xf>
    <xf borderId="41" fillId="17" fontId="38" numFmtId="4" xfId="0" applyAlignment="1" applyBorder="1" applyFont="1" applyNumberFormat="1">
      <alignment horizontal="right" vertical="center"/>
    </xf>
    <xf borderId="41" fillId="17" fontId="38" numFmtId="169" xfId="0" applyAlignment="1" applyBorder="1" applyFont="1" applyNumberFormat="1">
      <alignment horizontal="right" vertical="center"/>
    </xf>
    <xf borderId="44" fillId="17" fontId="38" numFmtId="4" xfId="0" applyAlignment="1" applyBorder="1" applyFont="1" applyNumberFormat="1">
      <alignment horizontal="right" vertical="center"/>
    </xf>
    <xf borderId="41" fillId="19" fontId="0" numFmtId="0" xfId="0" applyBorder="1" applyFill="1" applyFont="1"/>
    <xf borderId="41" fillId="19" fontId="0" numFmtId="0" xfId="0" applyAlignment="1" applyBorder="1" applyFont="1">
      <alignment horizontal="center"/>
    </xf>
    <xf borderId="41" fillId="19" fontId="0" numFmtId="4" xfId="0" applyAlignment="1" applyBorder="1" applyFont="1" applyNumberFormat="1">
      <alignment horizontal="right" vertical="center"/>
    </xf>
    <xf borderId="41" fillId="19" fontId="0" numFmtId="169" xfId="0" applyAlignment="1" applyBorder="1" applyFont="1" applyNumberFormat="1">
      <alignment horizontal="right" vertical="center"/>
    </xf>
    <xf borderId="44" fillId="19" fontId="0" numFmtId="4" xfId="0" applyAlignment="1" applyBorder="1" applyFont="1" applyNumberFormat="1">
      <alignment horizontal="right" vertical="center"/>
    </xf>
    <xf borderId="44" fillId="17" fontId="38" numFmtId="0" xfId="0" applyAlignment="1" applyBorder="1" applyFont="1">
      <alignment horizontal="center"/>
    </xf>
    <xf borderId="45" fillId="0" fontId="0" numFmtId="4" xfId="0" applyAlignment="1" applyBorder="1" applyFont="1" applyNumberFormat="1">
      <alignment horizontal="right" vertical="center"/>
    </xf>
    <xf borderId="40" fillId="0" fontId="0" numFmtId="0" xfId="0" applyAlignment="1" applyBorder="1" applyFont="1">
      <alignment horizontal="left"/>
    </xf>
    <xf borderId="46" fillId="0" fontId="38" numFmtId="0" xfId="0" applyAlignment="1" applyBorder="1" applyFont="1">
      <alignment horizontal="center" vertical="center"/>
    </xf>
    <xf borderId="47" fillId="0" fontId="15" numFmtId="0" xfId="0" applyBorder="1" applyFont="1"/>
    <xf borderId="48" fillId="20" fontId="38" numFmtId="0" xfId="0" applyAlignment="1" applyBorder="1" applyFill="1" applyFont="1">
      <alignment horizontal="center" vertical="center"/>
    </xf>
    <xf borderId="48" fillId="20" fontId="38" numFmtId="4" xfId="0" applyAlignment="1" applyBorder="1" applyFont="1" applyNumberFormat="1">
      <alignment horizontal="right" vertical="center"/>
    </xf>
    <xf borderId="48" fillId="0" fontId="38" numFmtId="4" xfId="0" applyAlignment="1" applyBorder="1" applyFont="1" applyNumberFormat="1">
      <alignment horizontal="right" vertical="center"/>
    </xf>
    <xf borderId="12" fillId="10" fontId="38" numFmtId="4" xfId="0" applyAlignment="1" applyBorder="1" applyFont="1" applyNumberFormat="1">
      <alignment horizontal="right" vertical="center"/>
    </xf>
    <xf borderId="0" fillId="0" fontId="38" numFmtId="4" xfId="0" applyAlignment="1" applyFont="1" applyNumberFormat="1">
      <alignment horizontal="right" vertical="center"/>
    </xf>
    <xf borderId="41" fillId="21" fontId="38" numFmtId="0" xfId="0" applyAlignment="1" applyBorder="1" applyFill="1" applyFont="1">
      <alignment horizontal="left"/>
    </xf>
    <xf borderId="41" fillId="20" fontId="0" numFmtId="0" xfId="0" applyAlignment="1" applyBorder="1" applyFont="1">
      <alignment horizontal="left"/>
    </xf>
    <xf borderId="41" fillId="20" fontId="0" numFmtId="4" xfId="0" applyAlignment="1" applyBorder="1" applyFont="1" applyNumberFormat="1">
      <alignment horizontal="right" vertical="center"/>
    </xf>
    <xf borderId="41" fillId="21" fontId="0" numFmtId="4" xfId="0" applyAlignment="1" applyBorder="1" applyFont="1" applyNumberFormat="1">
      <alignment horizontal="right" vertical="center"/>
    </xf>
    <xf borderId="44" fillId="21" fontId="0" numFmtId="4" xfId="0" applyAlignment="1" applyBorder="1" applyFont="1" applyNumberFormat="1">
      <alignment horizontal="right" vertical="center"/>
    </xf>
    <xf borderId="41" fillId="3" fontId="38" numFmtId="0" xfId="0" applyBorder="1" applyFont="1"/>
    <xf borderId="41" fillId="20" fontId="0" numFmtId="0" xfId="0" applyAlignment="1" applyBorder="1" applyFont="1">
      <alignment horizontal="center"/>
    </xf>
    <xf borderId="41" fillId="3" fontId="0" numFmtId="4" xfId="0" applyAlignment="1" applyBorder="1" applyFont="1" applyNumberFormat="1">
      <alignment horizontal="right" vertical="center"/>
    </xf>
    <xf borderId="44" fillId="3" fontId="0" numFmtId="4" xfId="0" applyAlignment="1" applyBorder="1" applyFont="1" applyNumberFormat="1">
      <alignment horizontal="right" vertical="center"/>
    </xf>
    <xf borderId="49" fillId="0" fontId="38" numFmtId="0" xfId="0" applyAlignment="1" applyBorder="1" applyFont="1">
      <alignment horizontal="center" vertical="center"/>
    </xf>
    <xf borderId="50" fillId="0" fontId="15" numFmtId="0" xfId="0" applyBorder="1" applyFont="1"/>
    <xf borderId="51" fillId="20" fontId="38" numFmtId="0" xfId="0" applyAlignment="1" applyBorder="1" applyFont="1">
      <alignment horizontal="center" vertical="center"/>
    </xf>
    <xf borderId="51" fillId="20" fontId="38" numFmtId="4" xfId="0" applyAlignment="1" applyBorder="1" applyFont="1" applyNumberFormat="1">
      <alignment horizontal="right" vertical="center"/>
    </xf>
    <xf borderId="51" fillId="0" fontId="38" numFmtId="4" xfId="0" applyAlignment="1" applyBorder="1" applyFont="1" applyNumberFormat="1">
      <alignment horizontal="right" vertical="center"/>
    </xf>
    <xf borderId="52" fillId="0" fontId="38" numFmtId="4" xfId="0" applyAlignment="1" applyBorder="1" applyFont="1" applyNumberFormat="1">
      <alignment horizontal="right" vertical="center"/>
    </xf>
    <xf borderId="18" fillId="15" fontId="41" numFmtId="0" xfId="0" applyAlignment="1" applyBorder="1" applyFont="1">
      <alignment horizontal="center"/>
    </xf>
    <xf borderId="19" fillId="15" fontId="41" numFmtId="0" xfId="0" applyBorder="1" applyFont="1"/>
    <xf borderId="20" fillId="15" fontId="41" numFmtId="0" xfId="0" applyBorder="1" applyFont="1"/>
    <xf borderId="0" fillId="0" fontId="41" numFmtId="0" xfId="0" applyFont="1"/>
    <xf borderId="12" fillId="10" fontId="41" numFmtId="0" xfId="0" applyBorder="1" applyFont="1"/>
    <xf borderId="21" fillId="10" fontId="41" numFmtId="0" xfId="0" applyBorder="1" applyFont="1"/>
    <xf borderId="22" fillId="15" fontId="41" numFmtId="0" xfId="0" applyAlignment="1" applyBorder="1" applyFont="1">
      <alignment horizontal="center"/>
    </xf>
    <xf borderId="12" fillId="15" fontId="41" numFmtId="0" xfId="0" applyBorder="1" applyFont="1"/>
    <xf borderId="23" fillId="15" fontId="41" numFmtId="0" xfId="0" applyBorder="1" applyFont="1"/>
    <xf borderId="12" fillId="15" fontId="41" numFmtId="0" xfId="0" applyAlignment="1" applyBorder="1" applyFont="1">
      <alignment horizontal="left"/>
    </xf>
    <xf borderId="12" fillId="15" fontId="41" numFmtId="4" xfId="0" applyBorder="1" applyFont="1" applyNumberFormat="1"/>
    <xf borderId="24" fillId="15" fontId="41" numFmtId="0" xfId="0" applyAlignment="1" applyBorder="1" applyFont="1">
      <alignment horizontal="center"/>
    </xf>
    <xf borderId="25" fillId="15" fontId="41" numFmtId="0" xfId="0" applyBorder="1" applyFont="1"/>
    <xf borderId="26" fillId="15" fontId="41" numFmtId="0" xfId="0" applyBorder="1" applyFont="1"/>
    <xf borderId="27" fillId="0" fontId="42" numFmtId="0" xfId="0" applyAlignment="1" applyBorder="1" applyFont="1">
      <alignment horizontal="center" vertical="center"/>
    </xf>
    <xf borderId="28" fillId="0" fontId="42" numFmtId="0" xfId="0" applyAlignment="1" applyBorder="1" applyFont="1">
      <alignment horizontal="center" shrinkToFit="0" vertical="center" wrapText="1"/>
    </xf>
    <xf borderId="29" fillId="0" fontId="42" numFmtId="0" xfId="0" applyAlignment="1" applyBorder="1" applyFont="1">
      <alignment horizontal="center" vertical="center"/>
    </xf>
    <xf borderId="29" fillId="0" fontId="42" numFmtId="0" xfId="0" applyAlignment="1" applyBorder="1" applyFont="1">
      <alignment horizontal="center" shrinkToFit="0" vertical="center" wrapText="1"/>
    </xf>
    <xf borderId="32" fillId="0" fontId="42" numFmtId="0" xfId="0" applyAlignment="1" applyBorder="1" applyFont="1">
      <alignment horizontal="center" shrinkToFit="0" vertical="center" wrapText="1"/>
    </xf>
    <xf borderId="12" fillId="10" fontId="42" numFmtId="0" xfId="0" applyAlignment="1" applyBorder="1" applyFont="1">
      <alignment horizontal="center" shrinkToFit="0" vertical="center" wrapText="1"/>
    </xf>
    <xf borderId="21" fillId="10" fontId="42" numFmtId="0" xfId="0" applyAlignment="1" applyBorder="1" applyFont="1">
      <alignment horizontal="center" shrinkToFit="0" vertical="center" wrapText="1"/>
    </xf>
    <xf borderId="0" fillId="0" fontId="41" numFmtId="0" xfId="0" applyAlignment="1" applyFont="1">
      <alignment horizontal="center" shrinkToFit="0" vertical="center" wrapText="1"/>
    </xf>
    <xf borderId="7" fillId="0" fontId="42" numFmtId="0" xfId="0" applyAlignment="1" applyBorder="1" applyFont="1">
      <alignment horizontal="center" shrinkToFit="0" vertical="center" wrapText="1"/>
    </xf>
    <xf borderId="7" fillId="0" fontId="42" numFmtId="0" xfId="0" applyAlignment="1" applyBorder="1" applyFont="1">
      <alignment horizontal="center" vertical="center"/>
    </xf>
    <xf borderId="6" fillId="0" fontId="42" numFmtId="0" xfId="0" applyAlignment="1" applyBorder="1" applyFont="1">
      <alignment horizontal="center" shrinkToFit="0" vertical="center" wrapText="1"/>
    </xf>
    <xf borderId="35" fillId="16" fontId="43" numFmtId="168" xfId="0" applyAlignment="1" applyBorder="1" applyFont="1" applyNumberFormat="1">
      <alignment horizontal="center" vertical="center"/>
    </xf>
    <xf borderId="7" fillId="16" fontId="43" numFmtId="168" xfId="0" applyAlignment="1" applyBorder="1" applyFont="1" applyNumberFormat="1">
      <alignment horizontal="center" vertical="center"/>
    </xf>
    <xf borderId="53" fillId="16" fontId="43" numFmtId="168" xfId="0" applyAlignment="1" applyBorder="1" applyFont="1" applyNumberFormat="1">
      <alignment horizontal="center" vertical="center"/>
    </xf>
    <xf borderId="12" fillId="10" fontId="43" numFmtId="168" xfId="0" applyAlignment="1" applyBorder="1" applyFont="1" applyNumberFormat="1">
      <alignment horizontal="center" vertical="center"/>
    </xf>
    <xf borderId="0" fillId="0" fontId="44" numFmtId="168" xfId="0" applyAlignment="1" applyFont="1" applyNumberFormat="1">
      <alignment horizontal="center" vertical="center"/>
    </xf>
    <xf borderId="36" fillId="17" fontId="42" numFmtId="0" xfId="0" applyAlignment="1" applyBorder="1" applyFont="1">
      <alignment horizontal="center"/>
    </xf>
    <xf borderId="37" fillId="17" fontId="42" numFmtId="0" xfId="0" applyBorder="1" applyFont="1"/>
    <xf borderId="37" fillId="17" fontId="42" numFmtId="0" xfId="0" applyAlignment="1" applyBorder="1" applyFont="1">
      <alignment horizontal="center"/>
    </xf>
    <xf borderId="38" fillId="17" fontId="42" numFmtId="0" xfId="0" applyAlignment="1" applyBorder="1" applyFont="1">
      <alignment horizontal="center"/>
    </xf>
    <xf borderId="12" fillId="10" fontId="42" numFmtId="4" xfId="0" applyAlignment="1" applyBorder="1" applyFont="1" applyNumberFormat="1">
      <alignment horizontal="right" vertical="center"/>
    </xf>
    <xf borderId="0" fillId="0" fontId="42" numFmtId="4" xfId="0" applyAlignment="1" applyFont="1" applyNumberFormat="1">
      <alignment horizontal="right" vertical="center"/>
    </xf>
    <xf borderId="39" fillId="0" fontId="43" numFmtId="0" xfId="0" applyAlignment="1" applyBorder="1" applyFont="1">
      <alignment horizontal="center"/>
    </xf>
    <xf borderId="40" fillId="0" fontId="43" numFmtId="0" xfId="0" applyBorder="1" applyFont="1"/>
    <xf borderId="40" fillId="0" fontId="43" numFmtId="0" xfId="0" applyAlignment="1" applyBorder="1" applyFont="1">
      <alignment horizontal="center"/>
    </xf>
    <xf borderId="40" fillId="0" fontId="43" numFmtId="4" xfId="0" applyAlignment="1" applyBorder="1" applyFont="1" applyNumberFormat="1">
      <alignment horizontal="right" vertical="center"/>
    </xf>
    <xf borderId="40" fillId="0" fontId="43" numFmtId="169" xfId="0" applyAlignment="1" applyBorder="1" applyFont="1" applyNumberFormat="1">
      <alignment horizontal="right" vertical="center"/>
    </xf>
    <xf borderId="41" fillId="18" fontId="43" numFmtId="169" xfId="0" applyAlignment="1" applyBorder="1" applyFont="1" applyNumberFormat="1">
      <alignment horizontal="right" vertical="center"/>
    </xf>
    <xf borderId="41" fillId="18" fontId="43" numFmtId="4" xfId="0" applyAlignment="1" applyBorder="1" applyFont="1" applyNumberFormat="1">
      <alignment horizontal="right" vertical="center"/>
    </xf>
    <xf borderId="45" fillId="0" fontId="43" numFmtId="4" xfId="0" applyAlignment="1" applyBorder="1" applyFont="1" applyNumberFormat="1">
      <alignment horizontal="right" vertical="center"/>
    </xf>
    <xf borderId="42" fillId="0" fontId="43" numFmtId="4" xfId="0" applyAlignment="1" applyBorder="1" applyFont="1" applyNumberFormat="1">
      <alignment horizontal="right" vertical="center"/>
    </xf>
    <xf borderId="12" fillId="10" fontId="43" numFmtId="4" xfId="0" applyAlignment="1" applyBorder="1" applyFont="1" applyNumberFormat="1">
      <alignment horizontal="right" vertical="center"/>
    </xf>
    <xf borderId="0" fillId="0" fontId="43" numFmtId="4" xfId="0" applyAlignment="1" applyFont="1" applyNumberFormat="1">
      <alignment horizontal="right" vertical="center"/>
    </xf>
    <xf borderId="40" fillId="0" fontId="45" numFmtId="4" xfId="0" applyAlignment="1" applyBorder="1" applyFont="1" applyNumberFormat="1">
      <alignment horizontal="right" readingOrder="0" vertical="center"/>
    </xf>
    <xf borderId="43" fillId="17" fontId="42" numFmtId="0" xfId="0" applyAlignment="1" applyBorder="1" applyFont="1">
      <alignment horizontal="center"/>
    </xf>
    <xf borderId="41" fillId="17" fontId="42" numFmtId="0" xfId="0" applyBorder="1" applyFont="1"/>
    <xf borderId="41" fillId="17" fontId="42" numFmtId="0" xfId="0" applyAlignment="1" applyBorder="1" applyFont="1">
      <alignment horizontal="center"/>
    </xf>
    <xf borderId="41" fillId="17" fontId="42" numFmtId="4" xfId="0" applyAlignment="1" applyBorder="1" applyFont="1" applyNumberFormat="1">
      <alignment horizontal="right" vertical="center"/>
    </xf>
    <xf borderId="41" fillId="17" fontId="42" numFmtId="169" xfId="0" applyAlignment="1" applyBorder="1" applyFont="1" applyNumberFormat="1">
      <alignment horizontal="right" vertical="center"/>
    </xf>
    <xf borderId="54" fillId="17" fontId="42" numFmtId="4" xfId="0" applyAlignment="1" applyBorder="1" applyFont="1" applyNumberFormat="1">
      <alignment horizontal="right" vertical="center"/>
    </xf>
    <xf borderId="44" fillId="17" fontId="42" numFmtId="4" xfId="0" applyAlignment="1" applyBorder="1" applyFont="1" applyNumberFormat="1">
      <alignment horizontal="right" vertical="center"/>
    </xf>
    <xf borderId="43" fillId="19" fontId="43" numFmtId="0" xfId="0" applyAlignment="1" applyBorder="1" applyFont="1">
      <alignment horizontal="center"/>
    </xf>
    <xf borderId="41" fillId="19" fontId="43" numFmtId="0" xfId="0" applyBorder="1" applyFont="1"/>
    <xf borderId="41" fillId="19" fontId="43" numFmtId="0" xfId="0" applyAlignment="1" applyBorder="1" applyFont="1">
      <alignment horizontal="center"/>
    </xf>
    <xf borderId="41" fillId="19" fontId="43" numFmtId="4" xfId="0" applyAlignment="1" applyBorder="1" applyFont="1" applyNumberFormat="1">
      <alignment horizontal="right" vertical="center"/>
    </xf>
    <xf borderId="41" fillId="19" fontId="43" numFmtId="169" xfId="0" applyAlignment="1" applyBorder="1" applyFont="1" applyNumberFormat="1">
      <alignment horizontal="right" vertical="center"/>
    </xf>
    <xf borderId="54" fillId="19" fontId="43" numFmtId="4" xfId="0" applyAlignment="1" applyBorder="1" applyFont="1" applyNumberFormat="1">
      <alignment horizontal="right" vertical="center"/>
    </xf>
    <xf borderId="44" fillId="19" fontId="43" numFmtId="4" xfId="0" applyAlignment="1" applyBorder="1" applyFont="1" applyNumberFormat="1">
      <alignment horizontal="right" vertical="center"/>
    </xf>
    <xf borderId="44" fillId="17" fontId="42" numFmtId="0" xfId="0" applyAlignment="1" applyBorder="1" applyFont="1">
      <alignment horizontal="center"/>
    </xf>
    <xf borderId="40" fillId="0" fontId="43" numFmtId="0" xfId="0" applyAlignment="1" applyBorder="1" applyFont="1">
      <alignment horizontal="left"/>
    </xf>
    <xf borderId="0" fillId="0" fontId="44" numFmtId="4" xfId="0" applyAlignment="1" applyFont="1" applyNumberFormat="1">
      <alignment horizontal="right" vertical="center"/>
    </xf>
    <xf borderId="46" fillId="0" fontId="42" numFmtId="0" xfId="0" applyAlignment="1" applyBorder="1" applyFont="1">
      <alignment horizontal="center" vertical="center"/>
    </xf>
    <xf borderId="48" fillId="20" fontId="42" numFmtId="0" xfId="0" applyAlignment="1" applyBorder="1" applyFont="1">
      <alignment horizontal="center" vertical="center"/>
    </xf>
    <xf borderId="48" fillId="20" fontId="42" numFmtId="4" xfId="0" applyAlignment="1" applyBorder="1" applyFont="1" applyNumberFormat="1">
      <alignment horizontal="right" vertical="center"/>
    </xf>
    <xf borderId="48" fillId="0" fontId="42" numFmtId="4" xfId="0" applyAlignment="1" applyBorder="1" applyFont="1" applyNumberFormat="1">
      <alignment horizontal="right" vertical="center"/>
    </xf>
    <xf borderId="0" fillId="0" fontId="41" numFmtId="4" xfId="0" applyAlignment="1" applyFont="1" applyNumberFormat="1">
      <alignment horizontal="right" vertical="center"/>
    </xf>
    <xf borderId="41" fillId="21" fontId="42" numFmtId="0" xfId="0" applyAlignment="1" applyBorder="1" applyFont="1">
      <alignment horizontal="left"/>
    </xf>
    <xf borderId="41" fillId="20" fontId="43" numFmtId="0" xfId="0" applyAlignment="1" applyBorder="1" applyFont="1">
      <alignment horizontal="left"/>
    </xf>
    <xf borderId="41" fillId="20" fontId="43" numFmtId="4" xfId="0" applyAlignment="1" applyBorder="1" applyFont="1" applyNumberFormat="1">
      <alignment horizontal="right" vertical="center"/>
    </xf>
    <xf borderId="41" fillId="21" fontId="43" numFmtId="4" xfId="0" applyAlignment="1" applyBorder="1" applyFont="1" applyNumberFormat="1">
      <alignment horizontal="right" vertical="center"/>
    </xf>
    <xf borderId="44" fillId="21" fontId="43" numFmtId="4" xfId="0" applyAlignment="1" applyBorder="1" applyFont="1" applyNumberFormat="1">
      <alignment horizontal="right" vertical="center"/>
    </xf>
    <xf borderId="41" fillId="3" fontId="42" numFmtId="0" xfId="0" applyBorder="1" applyFont="1"/>
    <xf borderId="41" fillId="20" fontId="43" numFmtId="0" xfId="0" applyAlignment="1" applyBorder="1" applyFont="1">
      <alignment horizontal="center"/>
    </xf>
    <xf borderId="41" fillId="3" fontId="43" numFmtId="4" xfId="0" applyAlignment="1" applyBorder="1" applyFont="1" applyNumberFormat="1">
      <alignment horizontal="right" vertical="center"/>
    </xf>
    <xf borderId="44" fillId="3" fontId="43" numFmtId="4" xfId="0" applyAlignment="1" applyBorder="1" applyFont="1" applyNumberFormat="1">
      <alignment horizontal="right" vertical="center"/>
    </xf>
    <xf borderId="49" fillId="0" fontId="42" numFmtId="0" xfId="0" applyAlignment="1" applyBorder="1" applyFont="1">
      <alignment horizontal="center" vertical="center"/>
    </xf>
    <xf borderId="51" fillId="20" fontId="42" numFmtId="0" xfId="0" applyAlignment="1" applyBorder="1" applyFont="1">
      <alignment horizontal="center" vertical="center"/>
    </xf>
    <xf borderId="51" fillId="20" fontId="42" numFmtId="4" xfId="0" applyAlignment="1" applyBorder="1" applyFont="1" applyNumberFormat="1">
      <alignment horizontal="right" vertical="center"/>
    </xf>
    <xf borderId="51" fillId="0" fontId="42" numFmtId="4" xfId="0" applyAlignment="1" applyBorder="1" applyFont="1" applyNumberFormat="1">
      <alignment horizontal="right" vertical="center"/>
    </xf>
    <xf borderId="52" fillId="0" fontId="42" numFmtId="4" xfId="0" applyAlignment="1" applyBorder="1" applyFont="1" applyNumberFormat="1">
      <alignment horizontal="right" vertical="center"/>
    </xf>
    <xf borderId="18" fillId="15" fontId="46" numFmtId="0" xfId="0" applyAlignment="1" applyBorder="1" applyFont="1">
      <alignment horizontal="center"/>
    </xf>
    <xf borderId="19" fillId="15" fontId="46" numFmtId="0" xfId="0" applyBorder="1" applyFont="1"/>
    <xf borderId="20" fillId="15" fontId="46" numFmtId="0" xfId="0" applyBorder="1" applyFont="1"/>
    <xf borderId="0" fillId="0" fontId="46" numFmtId="0" xfId="0" applyFont="1"/>
    <xf borderId="12" fillId="10" fontId="46" numFmtId="0" xfId="0" applyBorder="1" applyFont="1"/>
    <xf borderId="21" fillId="10" fontId="46" numFmtId="0" xfId="0" applyBorder="1" applyFont="1"/>
    <xf borderId="22" fillId="15" fontId="46" numFmtId="0" xfId="0" applyAlignment="1" applyBorder="1" applyFont="1">
      <alignment horizontal="center"/>
    </xf>
    <xf borderId="12" fillId="15" fontId="46" numFmtId="0" xfId="0" applyBorder="1" applyFont="1"/>
    <xf borderId="23" fillId="15" fontId="46" numFmtId="0" xfId="0" applyBorder="1" applyFont="1"/>
    <xf borderId="12" fillId="15" fontId="46" numFmtId="0" xfId="0" applyAlignment="1" applyBorder="1" applyFont="1">
      <alignment horizontal="left"/>
    </xf>
    <xf borderId="12" fillId="15" fontId="46" numFmtId="4" xfId="0" applyBorder="1" applyFont="1" applyNumberFormat="1"/>
    <xf borderId="24" fillId="15" fontId="46" numFmtId="0" xfId="0" applyAlignment="1" applyBorder="1" applyFont="1">
      <alignment horizontal="center"/>
    </xf>
    <xf borderId="25" fillId="15" fontId="46" numFmtId="0" xfId="0" applyBorder="1" applyFont="1"/>
    <xf borderId="26" fillId="15" fontId="46" numFmtId="0" xfId="0" applyBorder="1" applyFont="1"/>
    <xf borderId="0" fillId="0" fontId="47" numFmtId="0" xfId="0" applyAlignment="1" applyFont="1">
      <alignment horizontal="center"/>
    </xf>
    <xf borderId="0" fillId="0" fontId="47" numFmtId="0" xfId="0" applyFont="1"/>
    <xf borderId="12" fillId="10" fontId="47" numFmtId="0" xfId="0" applyBorder="1" applyFont="1"/>
    <xf borderId="27" fillId="0" fontId="46" numFmtId="0" xfId="0" applyAlignment="1" applyBorder="1" applyFont="1">
      <alignment horizontal="center" vertical="center"/>
    </xf>
    <xf borderId="28" fillId="0" fontId="46" numFmtId="0" xfId="0" applyAlignment="1" applyBorder="1" applyFont="1">
      <alignment horizontal="center" shrinkToFit="0" vertical="center" wrapText="1"/>
    </xf>
    <xf borderId="29" fillId="0" fontId="46" numFmtId="0" xfId="0" applyAlignment="1" applyBorder="1" applyFont="1">
      <alignment horizontal="center" vertical="center"/>
    </xf>
    <xf borderId="29" fillId="0" fontId="46" numFmtId="0" xfId="0" applyAlignment="1" applyBorder="1" applyFont="1">
      <alignment horizontal="center" shrinkToFit="0" vertical="center" wrapText="1"/>
    </xf>
    <xf borderId="32" fillId="0" fontId="46" numFmtId="0" xfId="0" applyAlignment="1" applyBorder="1" applyFont="1">
      <alignment horizontal="center" shrinkToFit="0" vertical="center" wrapText="1"/>
    </xf>
    <xf borderId="12" fillId="10" fontId="46" numFmtId="0" xfId="0" applyAlignment="1" applyBorder="1" applyFont="1">
      <alignment horizontal="center" shrinkToFit="0" vertical="center" wrapText="1"/>
    </xf>
    <xf borderId="21" fillId="10" fontId="46" numFmtId="0" xfId="0" applyAlignment="1" applyBorder="1" applyFont="1">
      <alignment horizontal="center" shrinkToFit="0" vertical="center" wrapText="1"/>
    </xf>
    <xf borderId="0" fillId="0" fontId="46" numFmtId="0" xfId="0" applyAlignment="1" applyFont="1">
      <alignment horizontal="center" shrinkToFit="0" vertical="center" wrapText="1"/>
    </xf>
    <xf borderId="7" fillId="0" fontId="46" numFmtId="0" xfId="0" applyAlignment="1" applyBorder="1" applyFont="1">
      <alignment horizontal="center" shrinkToFit="0" vertical="center" wrapText="1"/>
    </xf>
    <xf borderId="7" fillId="0" fontId="46" numFmtId="0" xfId="0" applyAlignment="1" applyBorder="1" applyFont="1">
      <alignment horizontal="center" vertical="center"/>
    </xf>
    <xf borderId="6" fillId="0" fontId="46" numFmtId="0" xfId="0" applyAlignment="1" applyBorder="1" applyFont="1">
      <alignment horizontal="center" shrinkToFit="0" vertical="center" wrapText="1"/>
    </xf>
    <xf borderId="35" fillId="16" fontId="47" numFmtId="168" xfId="0" applyAlignment="1" applyBorder="1" applyFont="1" applyNumberFormat="1">
      <alignment horizontal="center" vertical="center"/>
    </xf>
    <xf borderId="7" fillId="16" fontId="47" numFmtId="168" xfId="0" applyAlignment="1" applyBorder="1" applyFont="1" applyNumberFormat="1">
      <alignment horizontal="center" vertical="center"/>
    </xf>
    <xf borderId="53" fillId="16" fontId="47" numFmtId="168" xfId="0" applyAlignment="1" applyBorder="1" applyFont="1" applyNumberFormat="1">
      <alignment horizontal="center" vertical="center"/>
    </xf>
    <xf borderId="12" fillId="10" fontId="47" numFmtId="168" xfId="0" applyAlignment="1" applyBorder="1" applyFont="1" applyNumberFormat="1">
      <alignment horizontal="center" vertical="center"/>
    </xf>
    <xf borderId="0" fillId="0" fontId="47" numFmtId="168" xfId="0" applyAlignment="1" applyFont="1" applyNumberFormat="1">
      <alignment horizontal="center" vertical="center"/>
    </xf>
    <xf borderId="36" fillId="17" fontId="46" numFmtId="0" xfId="0" applyAlignment="1" applyBorder="1" applyFont="1">
      <alignment horizontal="center"/>
    </xf>
    <xf borderId="37" fillId="17" fontId="46" numFmtId="0" xfId="0" applyBorder="1" applyFont="1"/>
    <xf borderId="37" fillId="17" fontId="46" numFmtId="0" xfId="0" applyAlignment="1" applyBorder="1" applyFont="1">
      <alignment horizontal="center"/>
    </xf>
    <xf borderId="38" fillId="17" fontId="46" numFmtId="0" xfId="0" applyAlignment="1" applyBorder="1" applyFont="1">
      <alignment horizontal="center"/>
    </xf>
    <xf borderId="12" fillId="10" fontId="46" numFmtId="4" xfId="0" applyAlignment="1" applyBorder="1" applyFont="1" applyNumberFormat="1">
      <alignment horizontal="right" vertical="center"/>
    </xf>
    <xf borderId="0" fillId="0" fontId="46" numFmtId="4" xfId="0" applyAlignment="1" applyFont="1" applyNumberFormat="1">
      <alignment horizontal="right" vertical="center"/>
    </xf>
    <xf borderId="39" fillId="0" fontId="47" numFmtId="0" xfId="0" applyAlignment="1" applyBorder="1" applyFont="1">
      <alignment horizontal="center"/>
    </xf>
    <xf borderId="40" fillId="0" fontId="47" numFmtId="0" xfId="0" applyBorder="1" applyFont="1"/>
    <xf borderId="40" fillId="0" fontId="47" numFmtId="0" xfId="0" applyAlignment="1" applyBorder="1" applyFont="1">
      <alignment horizontal="center"/>
    </xf>
    <xf borderId="40" fillId="0" fontId="47" numFmtId="4" xfId="0" applyAlignment="1" applyBorder="1" applyFont="1" applyNumberFormat="1">
      <alignment horizontal="right" vertical="center"/>
    </xf>
    <xf borderId="40" fillId="0" fontId="47" numFmtId="169" xfId="0" applyAlignment="1" applyBorder="1" applyFont="1" applyNumberFormat="1">
      <alignment horizontal="right" vertical="center"/>
    </xf>
    <xf borderId="41" fillId="18" fontId="47" numFmtId="169" xfId="0" applyAlignment="1" applyBorder="1" applyFont="1" applyNumberFormat="1">
      <alignment horizontal="right" vertical="center"/>
    </xf>
    <xf borderId="41" fillId="18" fontId="47" numFmtId="4" xfId="0" applyAlignment="1" applyBorder="1" applyFont="1" applyNumberFormat="1">
      <alignment horizontal="right" vertical="center"/>
    </xf>
    <xf borderId="45" fillId="0" fontId="47" numFmtId="4" xfId="0" applyAlignment="1" applyBorder="1" applyFont="1" applyNumberFormat="1">
      <alignment horizontal="right" vertical="center"/>
    </xf>
    <xf borderId="42" fillId="0" fontId="47" numFmtId="4" xfId="0" applyAlignment="1" applyBorder="1" applyFont="1" applyNumberFormat="1">
      <alignment horizontal="right" vertical="center"/>
    </xf>
    <xf borderId="12" fillId="10" fontId="47" numFmtId="4" xfId="0" applyAlignment="1" applyBorder="1" applyFont="1" applyNumberFormat="1">
      <alignment horizontal="right" vertical="center"/>
    </xf>
    <xf borderId="0" fillId="0" fontId="47" numFmtId="4" xfId="0" applyAlignment="1" applyFont="1" applyNumberFormat="1">
      <alignment horizontal="right" vertical="center"/>
    </xf>
    <xf borderId="40" fillId="0" fontId="47" numFmtId="4" xfId="0" applyAlignment="1" applyBorder="1" applyFont="1" applyNumberFormat="1">
      <alignment horizontal="right" readingOrder="0" vertical="center"/>
    </xf>
    <xf borderId="43" fillId="17" fontId="46" numFmtId="0" xfId="0" applyAlignment="1" applyBorder="1" applyFont="1">
      <alignment horizontal="center"/>
    </xf>
    <xf borderId="41" fillId="17" fontId="46" numFmtId="0" xfId="0" applyBorder="1" applyFont="1"/>
    <xf borderId="41" fillId="17" fontId="46" numFmtId="0" xfId="0" applyAlignment="1" applyBorder="1" applyFont="1">
      <alignment horizontal="center"/>
    </xf>
    <xf borderId="41" fillId="17" fontId="46" numFmtId="4" xfId="0" applyAlignment="1" applyBorder="1" applyFont="1" applyNumberFormat="1">
      <alignment horizontal="right" vertical="center"/>
    </xf>
    <xf borderId="41" fillId="17" fontId="46" numFmtId="169" xfId="0" applyAlignment="1" applyBorder="1" applyFont="1" applyNumberFormat="1">
      <alignment horizontal="right" vertical="center"/>
    </xf>
    <xf borderId="54" fillId="17" fontId="46" numFmtId="4" xfId="0" applyAlignment="1" applyBorder="1" applyFont="1" applyNumberFormat="1">
      <alignment horizontal="right" vertical="center"/>
    </xf>
    <xf borderId="44" fillId="17" fontId="46" numFmtId="4" xfId="0" applyAlignment="1" applyBorder="1" applyFont="1" applyNumberFormat="1">
      <alignment horizontal="right" vertical="center"/>
    </xf>
    <xf borderId="43" fillId="19" fontId="47" numFmtId="0" xfId="0" applyAlignment="1" applyBorder="1" applyFont="1">
      <alignment horizontal="center"/>
    </xf>
    <xf borderId="41" fillId="19" fontId="47" numFmtId="0" xfId="0" applyBorder="1" applyFont="1"/>
    <xf borderId="41" fillId="19" fontId="47" numFmtId="0" xfId="0" applyAlignment="1" applyBorder="1" applyFont="1">
      <alignment horizontal="center"/>
    </xf>
    <xf borderId="41" fillId="19" fontId="47" numFmtId="4" xfId="0" applyAlignment="1" applyBorder="1" applyFont="1" applyNumberFormat="1">
      <alignment horizontal="right" vertical="center"/>
    </xf>
    <xf borderId="41" fillId="19" fontId="47" numFmtId="169" xfId="0" applyAlignment="1" applyBorder="1" applyFont="1" applyNumberFormat="1">
      <alignment horizontal="right" vertical="center"/>
    </xf>
    <xf borderId="54" fillId="19" fontId="47" numFmtId="4" xfId="0" applyAlignment="1" applyBorder="1" applyFont="1" applyNumberFormat="1">
      <alignment horizontal="right" vertical="center"/>
    </xf>
    <xf borderId="44" fillId="19" fontId="47" numFmtId="4" xfId="0" applyAlignment="1" applyBorder="1" applyFont="1" applyNumberFormat="1">
      <alignment horizontal="right" vertical="center"/>
    </xf>
    <xf borderId="44" fillId="17" fontId="46" numFmtId="0" xfId="0" applyAlignment="1" applyBorder="1" applyFont="1">
      <alignment horizontal="center"/>
    </xf>
    <xf borderId="40" fillId="0" fontId="47" numFmtId="0" xfId="0" applyAlignment="1" applyBorder="1" applyFont="1">
      <alignment horizontal="left"/>
    </xf>
    <xf borderId="46" fillId="0" fontId="46" numFmtId="0" xfId="0" applyAlignment="1" applyBorder="1" applyFont="1">
      <alignment horizontal="center" vertical="center"/>
    </xf>
    <xf borderId="48" fillId="20" fontId="46" numFmtId="0" xfId="0" applyAlignment="1" applyBorder="1" applyFont="1">
      <alignment horizontal="center" vertical="center"/>
    </xf>
    <xf borderId="48" fillId="20" fontId="46" numFmtId="4" xfId="0" applyAlignment="1" applyBorder="1" applyFont="1" applyNumberFormat="1">
      <alignment horizontal="right" vertical="center"/>
    </xf>
    <xf borderId="48" fillId="0" fontId="46" numFmtId="4" xfId="0" applyAlignment="1" applyBorder="1" applyFont="1" applyNumberFormat="1">
      <alignment horizontal="right" vertical="center"/>
    </xf>
    <xf borderId="41" fillId="21" fontId="46" numFmtId="0" xfId="0" applyAlignment="1" applyBorder="1" applyFont="1">
      <alignment horizontal="left"/>
    </xf>
    <xf borderId="41" fillId="20" fontId="47" numFmtId="0" xfId="0" applyAlignment="1" applyBorder="1" applyFont="1">
      <alignment horizontal="left"/>
    </xf>
    <xf borderId="41" fillId="20" fontId="47" numFmtId="4" xfId="0" applyAlignment="1" applyBorder="1" applyFont="1" applyNumberFormat="1">
      <alignment horizontal="right" vertical="center"/>
    </xf>
    <xf borderId="41" fillId="21" fontId="47" numFmtId="4" xfId="0" applyAlignment="1" applyBorder="1" applyFont="1" applyNumberFormat="1">
      <alignment horizontal="right" vertical="center"/>
    </xf>
    <xf borderId="44" fillId="21" fontId="47" numFmtId="4" xfId="0" applyAlignment="1" applyBorder="1" applyFont="1" applyNumberFormat="1">
      <alignment horizontal="right" vertical="center"/>
    </xf>
    <xf borderId="41" fillId="3" fontId="46" numFmtId="0" xfId="0" applyBorder="1" applyFont="1"/>
    <xf borderId="41" fillId="20" fontId="47" numFmtId="0" xfId="0" applyAlignment="1" applyBorder="1" applyFont="1">
      <alignment horizontal="center"/>
    </xf>
    <xf borderId="41" fillId="3" fontId="47" numFmtId="4" xfId="0" applyAlignment="1" applyBorder="1" applyFont="1" applyNumberFormat="1">
      <alignment horizontal="right" vertical="center"/>
    </xf>
    <xf borderId="44" fillId="3" fontId="47" numFmtId="4" xfId="0" applyAlignment="1" applyBorder="1" applyFont="1" applyNumberFormat="1">
      <alignment horizontal="right" vertical="center"/>
    </xf>
    <xf borderId="49" fillId="0" fontId="46" numFmtId="0" xfId="0" applyAlignment="1" applyBorder="1" applyFont="1">
      <alignment horizontal="center" vertical="center"/>
    </xf>
    <xf borderId="51" fillId="20" fontId="46" numFmtId="0" xfId="0" applyAlignment="1" applyBorder="1" applyFont="1">
      <alignment horizontal="center" vertical="center"/>
    </xf>
    <xf borderId="51" fillId="20" fontId="46" numFmtId="4" xfId="0" applyAlignment="1" applyBorder="1" applyFont="1" applyNumberFormat="1">
      <alignment horizontal="right" vertical="center"/>
    </xf>
    <xf borderId="51" fillId="0" fontId="46" numFmtId="4" xfId="0" applyAlignment="1" applyBorder="1" applyFont="1" applyNumberFormat="1">
      <alignment horizontal="right" vertical="center"/>
    </xf>
    <xf borderId="52" fillId="0" fontId="46" numFmtId="4" xfId="0" applyAlignment="1" applyBorder="1" applyFont="1" applyNumberFormat="1">
      <alignment horizontal="right" vertical="center"/>
    </xf>
    <xf borderId="18" fillId="15" fontId="48" numFmtId="0" xfId="0" applyAlignment="1" applyBorder="1" applyFont="1">
      <alignment horizontal="center"/>
    </xf>
    <xf borderId="19" fillId="15" fontId="48" numFmtId="0" xfId="0" applyBorder="1" applyFont="1"/>
    <xf borderId="20" fillId="15" fontId="48" numFmtId="0" xfId="0" applyBorder="1" applyFont="1"/>
    <xf borderId="0" fillId="0" fontId="48" numFmtId="0" xfId="0" applyFont="1"/>
    <xf borderId="12" fillId="10" fontId="48" numFmtId="0" xfId="0" applyBorder="1" applyFont="1"/>
    <xf borderId="21" fillId="10" fontId="48" numFmtId="0" xfId="0" applyBorder="1" applyFont="1"/>
    <xf borderId="22" fillId="15" fontId="48" numFmtId="0" xfId="0" applyAlignment="1" applyBorder="1" applyFont="1">
      <alignment horizontal="center"/>
    </xf>
    <xf borderId="12" fillId="15" fontId="48" numFmtId="0" xfId="0" applyBorder="1" applyFont="1"/>
    <xf borderId="23" fillId="15" fontId="48" numFmtId="0" xfId="0" applyBorder="1" applyFont="1"/>
    <xf borderId="12" fillId="15" fontId="48" numFmtId="0" xfId="0" applyAlignment="1" applyBorder="1" applyFont="1">
      <alignment horizontal="left"/>
    </xf>
    <xf borderId="12" fillId="15" fontId="48" numFmtId="4" xfId="0" applyBorder="1" applyFont="1" applyNumberFormat="1"/>
    <xf borderId="24" fillId="15" fontId="48" numFmtId="0" xfId="0" applyAlignment="1" applyBorder="1" applyFont="1">
      <alignment horizontal="center"/>
    </xf>
    <xf borderId="25" fillId="15" fontId="48" numFmtId="0" xfId="0" applyBorder="1" applyFont="1"/>
    <xf borderId="26" fillId="15" fontId="48" numFmtId="0" xfId="0" applyBorder="1" applyFont="1"/>
    <xf borderId="0" fillId="0" fontId="49" numFmtId="0" xfId="0" applyAlignment="1" applyFont="1">
      <alignment horizontal="center"/>
    </xf>
    <xf borderId="0" fillId="0" fontId="49" numFmtId="0" xfId="0" applyFont="1"/>
    <xf borderId="12" fillId="10" fontId="49" numFmtId="0" xfId="0" applyBorder="1" applyFont="1"/>
    <xf borderId="27" fillId="0" fontId="48" numFmtId="0" xfId="0" applyAlignment="1" applyBorder="1" applyFont="1">
      <alignment horizontal="center" vertical="center"/>
    </xf>
    <xf borderId="28" fillId="0" fontId="48" numFmtId="0" xfId="0" applyAlignment="1" applyBorder="1" applyFont="1">
      <alignment horizontal="center" shrinkToFit="0" vertical="center" wrapText="1"/>
    </xf>
    <xf borderId="29" fillId="0" fontId="48" numFmtId="0" xfId="0" applyAlignment="1" applyBorder="1" applyFont="1">
      <alignment horizontal="center" vertical="center"/>
    </xf>
    <xf borderId="29" fillId="0" fontId="48" numFmtId="0" xfId="0" applyAlignment="1" applyBorder="1" applyFont="1">
      <alignment horizontal="center" shrinkToFit="0" vertical="center" wrapText="1"/>
    </xf>
    <xf borderId="32" fillId="0" fontId="48" numFmtId="0" xfId="0" applyAlignment="1" applyBorder="1" applyFont="1">
      <alignment horizontal="center" shrinkToFit="0" vertical="center" wrapText="1"/>
    </xf>
    <xf borderId="12" fillId="10" fontId="48" numFmtId="0" xfId="0" applyAlignment="1" applyBorder="1" applyFont="1">
      <alignment horizontal="center" shrinkToFit="0" vertical="center" wrapText="1"/>
    </xf>
    <xf borderId="21" fillId="10" fontId="48" numFmtId="0" xfId="0" applyAlignment="1" applyBorder="1" applyFont="1">
      <alignment horizontal="center" shrinkToFit="0" vertical="center" wrapText="1"/>
    </xf>
    <xf borderId="0" fillId="0" fontId="48" numFmtId="0" xfId="0" applyAlignment="1" applyFont="1">
      <alignment horizontal="center" shrinkToFit="0" vertical="center" wrapText="1"/>
    </xf>
    <xf borderId="7" fillId="0" fontId="48" numFmtId="0" xfId="0" applyAlignment="1" applyBorder="1" applyFont="1">
      <alignment horizontal="center" shrinkToFit="0" vertical="center" wrapText="1"/>
    </xf>
    <xf borderId="7" fillId="0" fontId="48" numFmtId="0" xfId="0" applyAlignment="1" applyBorder="1" applyFont="1">
      <alignment horizontal="center" vertical="center"/>
    </xf>
    <xf borderId="6" fillId="0" fontId="48" numFmtId="0" xfId="0" applyAlignment="1" applyBorder="1" applyFont="1">
      <alignment horizontal="center" shrinkToFit="0" vertical="center" wrapText="1"/>
    </xf>
    <xf borderId="35" fillId="16" fontId="49" numFmtId="168" xfId="0" applyAlignment="1" applyBorder="1" applyFont="1" applyNumberFormat="1">
      <alignment horizontal="center" vertical="center"/>
    </xf>
    <xf borderId="7" fillId="16" fontId="49" numFmtId="168" xfId="0" applyAlignment="1" applyBorder="1" applyFont="1" applyNumberFormat="1">
      <alignment horizontal="center" vertical="center"/>
    </xf>
    <xf borderId="53" fillId="16" fontId="49" numFmtId="168" xfId="0" applyAlignment="1" applyBorder="1" applyFont="1" applyNumberFormat="1">
      <alignment horizontal="center" vertical="center"/>
    </xf>
    <xf borderId="12" fillId="10" fontId="49" numFmtId="168" xfId="0" applyAlignment="1" applyBorder="1" applyFont="1" applyNumberFormat="1">
      <alignment horizontal="center" vertical="center"/>
    </xf>
    <xf borderId="0" fillId="0" fontId="49" numFmtId="168" xfId="0" applyAlignment="1" applyFont="1" applyNumberFormat="1">
      <alignment horizontal="center" vertical="center"/>
    </xf>
    <xf borderId="36" fillId="17" fontId="48" numFmtId="0" xfId="0" applyAlignment="1" applyBorder="1" applyFont="1">
      <alignment horizontal="center"/>
    </xf>
    <xf borderId="37" fillId="17" fontId="48" numFmtId="0" xfId="0" applyBorder="1" applyFont="1"/>
    <xf borderId="37" fillId="17" fontId="48" numFmtId="0" xfId="0" applyAlignment="1" applyBorder="1" applyFont="1">
      <alignment horizontal="center"/>
    </xf>
    <xf borderId="38" fillId="17" fontId="48" numFmtId="0" xfId="0" applyAlignment="1" applyBorder="1" applyFont="1">
      <alignment horizontal="center"/>
    </xf>
    <xf borderId="12" fillId="10" fontId="48" numFmtId="4" xfId="0" applyAlignment="1" applyBorder="1" applyFont="1" applyNumberFormat="1">
      <alignment horizontal="right" vertical="center"/>
    </xf>
    <xf borderId="0" fillId="0" fontId="48" numFmtId="4" xfId="0" applyAlignment="1" applyFont="1" applyNumberFormat="1">
      <alignment horizontal="right" vertical="center"/>
    </xf>
    <xf borderId="39" fillId="0" fontId="49" numFmtId="0" xfId="0" applyAlignment="1" applyBorder="1" applyFont="1">
      <alignment horizontal="center"/>
    </xf>
    <xf borderId="40" fillId="0" fontId="49" numFmtId="0" xfId="0" applyBorder="1" applyFont="1"/>
    <xf borderId="40" fillId="0" fontId="49" numFmtId="0" xfId="0" applyAlignment="1" applyBorder="1" applyFont="1">
      <alignment horizontal="center"/>
    </xf>
    <xf borderId="40" fillId="0" fontId="49" numFmtId="4" xfId="0" applyAlignment="1" applyBorder="1" applyFont="1" applyNumberFormat="1">
      <alignment horizontal="right" vertical="center"/>
    </xf>
    <xf borderId="40" fillId="0" fontId="49" numFmtId="169" xfId="0" applyAlignment="1" applyBorder="1" applyFont="1" applyNumberFormat="1">
      <alignment horizontal="right" vertical="center"/>
    </xf>
    <xf borderId="41" fillId="18" fontId="49" numFmtId="169" xfId="0" applyAlignment="1" applyBorder="1" applyFont="1" applyNumberFormat="1">
      <alignment horizontal="right" vertical="center"/>
    </xf>
    <xf borderId="41" fillId="18" fontId="49" numFmtId="4" xfId="0" applyAlignment="1" applyBorder="1" applyFont="1" applyNumberFormat="1">
      <alignment horizontal="right" vertical="center"/>
    </xf>
    <xf borderId="45" fillId="0" fontId="49" numFmtId="4" xfId="0" applyAlignment="1" applyBorder="1" applyFont="1" applyNumberFormat="1">
      <alignment horizontal="right" vertical="center"/>
    </xf>
    <xf borderId="42" fillId="0" fontId="49" numFmtId="4" xfId="0" applyAlignment="1" applyBorder="1" applyFont="1" applyNumberFormat="1">
      <alignment horizontal="right" vertical="center"/>
    </xf>
    <xf borderId="12" fillId="10" fontId="49" numFmtId="4" xfId="0" applyAlignment="1" applyBorder="1" applyFont="1" applyNumberFormat="1">
      <alignment horizontal="right" vertical="center"/>
    </xf>
    <xf borderId="0" fillId="0" fontId="49" numFmtId="4" xfId="0" applyAlignment="1" applyFont="1" applyNumberFormat="1">
      <alignment horizontal="right" vertical="center"/>
    </xf>
    <xf borderId="40" fillId="0" fontId="49" numFmtId="4" xfId="0" applyAlignment="1" applyBorder="1" applyFont="1" applyNumberFormat="1">
      <alignment horizontal="right" readingOrder="0" vertical="center"/>
    </xf>
    <xf borderId="43" fillId="17" fontId="48" numFmtId="0" xfId="0" applyAlignment="1" applyBorder="1" applyFont="1">
      <alignment horizontal="center"/>
    </xf>
    <xf borderId="41" fillId="17" fontId="48" numFmtId="0" xfId="0" applyBorder="1" applyFont="1"/>
    <xf borderId="41" fillId="17" fontId="48" numFmtId="0" xfId="0" applyAlignment="1" applyBorder="1" applyFont="1">
      <alignment horizontal="center"/>
    </xf>
    <xf borderId="41" fillId="17" fontId="48" numFmtId="4" xfId="0" applyAlignment="1" applyBorder="1" applyFont="1" applyNumberFormat="1">
      <alignment horizontal="right" vertical="center"/>
    </xf>
    <xf borderId="41" fillId="17" fontId="48" numFmtId="169" xfId="0" applyAlignment="1" applyBorder="1" applyFont="1" applyNumberFormat="1">
      <alignment horizontal="right" vertical="center"/>
    </xf>
    <xf borderId="54" fillId="17" fontId="48" numFmtId="4" xfId="0" applyAlignment="1" applyBorder="1" applyFont="1" applyNumberFormat="1">
      <alignment horizontal="right" vertical="center"/>
    </xf>
    <xf borderId="44" fillId="17" fontId="48" numFmtId="4" xfId="0" applyAlignment="1" applyBorder="1" applyFont="1" applyNumberFormat="1">
      <alignment horizontal="right" vertical="center"/>
    </xf>
    <xf borderId="43" fillId="19" fontId="49" numFmtId="0" xfId="0" applyAlignment="1" applyBorder="1" applyFont="1">
      <alignment horizontal="center"/>
    </xf>
    <xf borderId="41" fillId="19" fontId="49" numFmtId="0" xfId="0" applyBorder="1" applyFont="1"/>
    <xf borderId="41" fillId="19" fontId="49" numFmtId="0" xfId="0" applyAlignment="1" applyBorder="1" applyFont="1">
      <alignment horizontal="center"/>
    </xf>
    <xf borderId="41" fillId="19" fontId="49" numFmtId="4" xfId="0" applyAlignment="1" applyBorder="1" applyFont="1" applyNumberFormat="1">
      <alignment horizontal="right" vertical="center"/>
    </xf>
    <xf borderId="41" fillId="19" fontId="49" numFmtId="169" xfId="0" applyAlignment="1" applyBorder="1" applyFont="1" applyNumberFormat="1">
      <alignment horizontal="right" vertical="center"/>
    </xf>
    <xf borderId="54" fillId="19" fontId="49" numFmtId="4" xfId="0" applyAlignment="1" applyBorder="1" applyFont="1" applyNumberFormat="1">
      <alignment horizontal="right" vertical="center"/>
    </xf>
    <xf borderId="44" fillId="19" fontId="49" numFmtId="4" xfId="0" applyAlignment="1" applyBorder="1" applyFont="1" applyNumberFormat="1">
      <alignment horizontal="right" vertical="center"/>
    </xf>
    <xf borderId="44" fillId="17" fontId="48" numFmtId="0" xfId="0" applyAlignment="1" applyBorder="1" applyFont="1">
      <alignment horizontal="center"/>
    </xf>
    <xf borderId="40" fillId="0" fontId="49" numFmtId="0" xfId="0" applyAlignment="1" applyBorder="1" applyFont="1">
      <alignment horizontal="left"/>
    </xf>
    <xf borderId="46" fillId="0" fontId="48" numFmtId="0" xfId="0" applyAlignment="1" applyBorder="1" applyFont="1">
      <alignment horizontal="center" vertical="center"/>
    </xf>
    <xf borderId="48" fillId="20" fontId="48" numFmtId="0" xfId="0" applyAlignment="1" applyBorder="1" applyFont="1">
      <alignment horizontal="center" vertical="center"/>
    </xf>
    <xf borderId="48" fillId="20" fontId="48" numFmtId="4" xfId="0" applyAlignment="1" applyBorder="1" applyFont="1" applyNumberFormat="1">
      <alignment horizontal="right" vertical="center"/>
    </xf>
    <xf borderId="48" fillId="0" fontId="48" numFmtId="4" xfId="0" applyAlignment="1" applyBorder="1" applyFont="1" applyNumberFormat="1">
      <alignment horizontal="right" vertical="center"/>
    </xf>
    <xf borderId="41" fillId="21" fontId="48" numFmtId="0" xfId="0" applyAlignment="1" applyBorder="1" applyFont="1">
      <alignment horizontal="left"/>
    </xf>
    <xf borderId="41" fillId="20" fontId="49" numFmtId="0" xfId="0" applyAlignment="1" applyBorder="1" applyFont="1">
      <alignment horizontal="left"/>
    </xf>
    <xf borderId="41" fillId="20" fontId="49" numFmtId="4" xfId="0" applyAlignment="1" applyBorder="1" applyFont="1" applyNumberFormat="1">
      <alignment horizontal="right" vertical="center"/>
    </xf>
    <xf borderId="41" fillId="21" fontId="49" numFmtId="4" xfId="0" applyAlignment="1" applyBorder="1" applyFont="1" applyNumberFormat="1">
      <alignment horizontal="right" vertical="center"/>
    </xf>
    <xf borderId="44" fillId="21" fontId="49" numFmtId="4" xfId="0" applyAlignment="1" applyBorder="1" applyFont="1" applyNumberFormat="1">
      <alignment horizontal="right" vertical="center"/>
    </xf>
    <xf borderId="41" fillId="3" fontId="48" numFmtId="0" xfId="0" applyBorder="1" applyFont="1"/>
    <xf borderId="41" fillId="20" fontId="49" numFmtId="0" xfId="0" applyAlignment="1" applyBorder="1" applyFont="1">
      <alignment horizontal="center"/>
    </xf>
    <xf borderId="41" fillId="3" fontId="49" numFmtId="4" xfId="0" applyAlignment="1" applyBorder="1" applyFont="1" applyNumberFormat="1">
      <alignment horizontal="right" vertical="center"/>
    </xf>
    <xf borderId="44" fillId="3" fontId="49" numFmtId="4" xfId="0" applyAlignment="1" applyBorder="1" applyFont="1" applyNumberFormat="1">
      <alignment horizontal="right" vertical="center"/>
    </xf>
    <xf borderId="49" fillId="0" fontId="48" numFmtId="0" xfId="0" applyAlignment="1" applyBorder="1" applyFont="1">
      <alignment horizontal="center" vertical="center"/>
    </xf>
    <xf borderId="51" fillId="20" fontId="48" numFmtId="0" xfId="0" applyAlignment="1" applyBorder="1" applyFont="1">
      <alignment horizontal="center" vertical="center"/>
    </xf>
    <xf borderId="51" fillId="20" fontId="48" numFmtId="4" xfId="0" applyAlignment="1" applyBorder="1" applyFont="1" applyNumberFormat="1">
      <alignment horizontal="right" vertical="center"/>
    </xf>
    <xf borderId="51" fillId="0" fontId="48" numFmtId="4" xfId="0" applyAlignment="1" applyBorder="1" applyFont="1" applyNumberFormat="1">
      <alignment horizontal="right" vertical="center"/>
    </xf>
    <xf borderId="52" fillId="0" fontId="48" numFmtId="4" xfId="0" applyAlignment="1" applyBorder="1" applyFont="1" applyNumberFormat="1">
      <alignment horizontal="right" vertical="center"/>
    </xf>
    <xf borderId="18" fillId="15" fontId="50" numFmtId="0" xfId="0" applyAlignment="1" applyBorder="1" applyFont="1">
      <alignment horizontal="center"/>
    </xf>
    <xf borderId="19" fillId="15" fontId="50" numFmtId="0" xfId="0" applyBorder="1" applyFont="1"/>
    <xf borderId="20" fillId="15" fontId="50" numFmtId="0" xfId="0" applyBorder="1" applyFont="1"/>
    <xf borderId="0" fillId="0" fontId="50" numFmtId="0" xfId="0" applyFont="1"/>
    <xf borderId="12" fillId="10" fontId="50" numFmtId="0" xfId="0" applyBorder="1" applyFont="1"/>
    <xf borderId="21" fillId="10" fontId="50" numFmtId="0" xfId="0" applyBorder="1" applyFont="1"/>
    <xf borderId="22" fillId="15" fontId="50" numFmtId="0" xfId="0" applyAlignment="1" applyBorder="1" applyFont="1">
      <alignment horizontal="center"/>
    </xf>
    <xf borderId="12" fillId="15" fontId="50" numFmtId="0" xfId="0" applyBorder="1" applyFont="1"/>
    <xf borderId="23" fillId="15" fontId="50" numFmtId="0" xfId="0" applyBorder="1" applyFont="1"/>
    <xf borderId="12" fillId="15" fontId="50" numFmtId="0" xfId="0" applyAlignment="1" applyBorder="1" applyFont="1">
      <alignment horizontal="left"/>
    </xf>
    <xf borderId="12" fillId="15" fontId="50" numFmtId="4" xfId="0" applyBorder="1" applyFont="1" applyNumberFormat="1"/>
    <xf borderId="24" fillId="15" fontId="50" numFmtId="0" xfId="0" applyAlignment="1" applyBorder="1" applyFont="1">
      <alignment horizontal="center"/>
    </xf>
    <xf borderId="25" fillId="15" fontId="50" numFmtId="0" xfId="0" applyBorder="1" applyFont="1"/>
    <xf borderId="26" fillId="15" fontId="50" numFmtId="0" xfId="0" applyBorder="1" applyFont="1"/>
    <xf borderId="0" fillId="0" fontId="51" numFmtId="0" xfId="0" applyAlignment="1" applyFont="1">
      <alignment horizontal="center"/>
    </xf>
    <xf borderId="0" fillId="0" fontId="51" numFmtId="0" xfId="0" applyFont="1"/>
    <xf borderId="12" fillId="10" fontId="51" numFmtId="0" xfId="0" applyBorder="1" applyFont="1"/>
    <xf borderId="27" fillId="0" fontId="50" numFmtId="0" xfId="0" applyAlignment="1" applyBorder="1" applyFont="1">
      <alignment horizontal="center" vertical="center"/>
    </xf>
    <xf borderId="28" fillId="0" fontId="50" numFmtId="0" xfId="0" applyAlignment="1" applyBorder="1" applyFont="1">
      <alignment horizontal="center" shrinkToFit="0" vertical="center" wrapText="1"/>
    </xf>
    <xf borderId="29" fillId="0" fontId="50" numFmtId="0" xfId="0" applyAlignment="1" applyBorder="1" applyFont="1">
      <alignment horizontal="center" vertical="center"/>
    </xf>
    <xf borderId="29" fillId="0" fontId="50" numFmtId="0" xfId="0" applyAlignment="1" applyBorder="1" applyFont="1">
      <alignment horizontal="center" shrinkToFit="0" vertical="center" wrapText="1"/>
    </xf>
    <xf borderId="32" fillId="0" fontId="50" numFmtId="0" xfId="0" applyAlignment="1" applyBorder="1" applyFont="1">
      <alignment horizontal="center" shrinkToFit="0" vertical="center" wrapText="1"/>
    </xf>
    <xf borderId="12" fillId="10" fontId="50" numFmtId="0" xfId="0" applyAlignment="1" applyBorder="1" applyFont="1">
      <alignment horizontal="center" shrinkToFit="0" vertical="center" wrapText="1"/>
    </xf>
    <xf borderId="21" fillId="10" fontId="50" numFmtId="0" xfId="0" applyAlignment="1" applyBorder="1" applyFont="1">
      <alignment horizontal="center" shrinkToFit="0" vertical="center" wrapText="1"/>
    </xf>
    <xf borderId="0" fillId="0" fontId="50" numFmtId="0" xfId="0" applyAlignment="1" applyFont="1">
      <alignment horizontal="center" shrinkToFit="0" vertical="center" wrapText="1"/>
    </xf>
    <xf borderId="7" fillId="0" fontId="50" numFmtId="0" xfId="0" applyAlignment="1" applyBorder="1" applyFont="1">
      <alignment horizontal="center" shrinkToFit="0" vertical="center" wrapText="1"/>
    </xf>
    <xf borderId="7" fillId="0" fontId="50" numFmtId="0" xfId="0" applyAlignment="1" applyBorder="1" applyFont="1">
      <alignment horizontal="center" vertical="center"/>
    </xf>
    <xf borderId="6" fillId="0" fontId="50" numFmtId="0" xfId="0" applyAlignment="1" applyBorder="1" applyFont="1">
      <alignment horizontal="center" shrinkToFit="0" vertical="center" wrapText="1"/>
    </xf>
    <xf borderId="35" fillId="16" fontId="51" numFmtId="168" xfId="0" applyAlignment="1" applyBorder="1" applyFont="1" applyNumberFormat="1">
      <alignment horizontal="center" vertical="center"/>
    </xf>
    <xf borderId="7" fillId="16" fontId="51" numFmtId="168" xfId="0" applyAlignment="1" applyBorder="1" applyFont="1" applyNumberFormat="1">
      <alignment horizontal="center" vertical="center"/>
    </xf>
    <xf borderId="53" fillId="16" fontId="51" numFmtId="168" xfId="0" applyAlignment="1" applyBorder="1" applyFont="1" applyNumberFormat="1">
      <alignment horizontal="center" vertical="center"/>
    </xf>
    <xf borderId="12" fillId="10" fontId="51" numFmtId="168" xfId="0" applyAlignment="1" applyBorder="1" applyFont="1" applyNumberFormat="1">
      <alignment horizontal="center" vertical="center"/>
    </xf>
    <xf borderId="0" fillId="0" fontId="51" numFmtId="168" xfId="0" applyAlignment="1" applyFont="1" applyNumberFormat="1">
      <alignment horizontal="center" vertical="center"/>
    </xf>
    <xf borderId="36" fillId="17" fontId="50" numFmtId="0" xfId="0" applyAlignment="1" applyBorder="1" applyFont="1">
      <alignment horizontal="center"/>
    </xf>
    <xf borderId="37" fillId="17" fontId="50" numFmtId="0" xfId="0" applyBorder="1" applyFont="1"/>
    <xf borderId="37" fillId="17" fontId="50" numFmtId="0" xfId="0" applyAlignment="1" applyBorder="1" applyFont="1">
      <alignment horizontal="center"/>
    </xf>
    <xf borderId="38" fillId="17" fontId="50" numFmtId="0" xfId="0" applyAlignment="1" applyBorder="1" applyFont="1">
      <alignment horizontal="center"/>
    </xf>
    <xf borderId="12" fillId="10" fontId="50" numFmtId="4" xfId="0" applyAlignment="1" applyBorder="1" applyFont="1" applyNumberFormat="1">
      <alignment horizontal="right" vertical="center"/>
    </xf>
    <xf borderId="0" fillId="0" fontId="50" numFmtId="4" xfId="0" applyAlignment="1" applyFont="1" applyNumberFormat="1">
      <alignment horizontal="right" vertical="center"/>
    </xf>
    <xf borderId="39" fillId="0" fontId="51" numFmtId="0" xfId="0" applyAlignment="1" applyBorder="1" applyFont="1">
      <alignment horizontal="center"/>
    </xf>
    <xf borderId="40" fillId="0" fontId="51" numFmtId="0" xfId="0" applyBorder="1" applyFont="1"/>
    <xf borderId="40" fillId="0" fontId="51" numFmtId="0" xfId="0" applyAlignment="1" applyBorder="1" applyFont="1">
      <alignment horizontal="center"/>
    </xf>
    <xf borderId="40" fillId="0" fontId="51" numFmtId="4" xfId="0" applyAlignment="1" applyBorder="1" applyFont="1" applyNumberFormat="1">
      <alignment horizontal="right" vertical="center"/>
    </xf>
    <xf borderId="40" fillId="0" fontId="51" numFmtId="169" xfId="0" applyAlignment="1" applyBorder="1" applyFont="1" applyNumberFormat="1">
      <alignment horizontal="right" vertical="center"/>
    </xf>
    <xf borderId="41" fillId="18" fontId="51" numFmtId="169" xfId="0" applyAlignment="1" applyBorder="1" applyFont="1" applyNumberFormat="1">
      <alignment horizontal="right" vertical="center"/>
    </xf>
    <xf borderId="41" fillId="18" fontId="51" numFmtId="4" xfId="0" applyAlignment="1" applyBorder="1" applyFont="1" applyNumberFormat="1">
      <alignment horizontal="right" vertical="center"/>
    </xf>
    <xf borderId="45" fillId="0" fontId="51" numFmtId="4" xfId="0" applyAlignment="1" applyBorder="1" applyFont="1" applyNumberFormat="1">
      <alignment horizontal="right" vertical="center"/>
    </xf>
    <xf borderId="42" fillId="0" fontId="51" numFmtId="4" xfId="0" applyAlignment="1" applyBorder="1" applyFont="1" applyNumberFormat="1">
      <alignment horizontal="right" vertical="center"/>
    </xf>
    <xf borderId="12" fillId="10" fontId="51" numFmtId="4" xfId="0" applyAlignment="1" applyBorder="1" applyFont="1" applyNumberFormat="1">
      <alignment horizontal="right" vertical="center"/>
    </xf>
    <xf borderId="0" fillId="0" fontId="51" numFmtId="4" xfId="0" applyAlignment="1" applyFont="1" applyNumberFormat="1">
      <alignment horizontal="right" vertical="center"/>
    </xf>
    <xf borderId="40" fillId="0" fontId="51" numFmtId="4" xfId="0" applyAlignment="1" applyBorder="1" applyFont="1" applyNumberFormat="1">
      <alignment horizontal="right" readingOrder="0" vertical="center"/>
    </xf>
    <xf borderId="43" fillId="17" fontId="50" numFmtId="0" xfId="0" applyAlignment="1" applyBorder="1" applyFont="1">
      <alignment horizontal="center"/>
    </xf>
    <xf borderId="41" fillId="17" fontId="50" numFmtId="0" xfId="0" applyBorder="1" applyFont="1"/>
    <xf borderId="41" fillId="17" fontId="50" numFmtId="0" xfId="0" applyAlignment="1" applyBorder="1" applyFont="1">
      <alignment horizontal="center"/>
    </xf>
    <xf borderId="41" fillId="17" fontId="50" numFmtId="4" xfId="0" applyAlignment="1" applyBorder="1" applyFont="1" applyNumberFormat="1">
      <alignment horizontal="right" vertical="center"/>
    </xf>
    <xf borderId="41" fillId="17" fontId="50" numFmtId="169" xfId="0" applyAlignment="1" applyBorder="1" applyFont="1" applyNumberFormat="1">
      <alignment horizontal="right" vertical="center"/>
    </xf>
    <xf borderId="54" fillId="17" fontId="50" numFmtId="4" xfId="0" applyAlignment="1" applyBorder="1" applyFont="1" applyNumberFormat="1">
      <alignment horizontal="right" vertical="center"/>
    </xf>
    <xf borderId="44" fillId="17" fontId="50" numFmtId="4" xfId="0" applyAlignment="1" applyBorder="1" applyFont="1" applyNumberFormat="1">
      <alignment horizontal="right" vertical="center"/>
    </xf>
    <xf borderId="12" fillId="17" fontId="50" numFmtId="4" xfId="0" applyAlignment="1" applyBorder="1" applyFont="1" applyNumberFormat="1">
      <alignment horizontal="right" vertical="center"/>
    </xf>
    <xf borderId="43" fillId="19" fontId="51" numFmtId="0" xfId="0" applyAlignment="1" applyBorder="1" applyFont="1">
      <alignment horizontal="center"/>
    </xf>
    <xf borderId="41" fillId="19" fontId="51" numFmtId="0" xfId="0" applyBorder="1" applyFont="1"/>
    <xf borderId="41" fillId="19" fontId="51" numFmtId="0" xfId="0" applyAlignment="1" applyBorder="1" applyFont="1">
      <alignment horizontal="center"/>
    </xf>
    <xf borderId="41" fillId="19" fontId="51" numFmtId="4" xfId="0" applyAlignment="1" applyBorder="1" applyFont="1" applyNumberFormat="1">
      <alignment horizontal="right" vertical="center"/>
    </xf>
    <xf borderId="41" fillId="19" fontId="51" numFmtId="169" xfId="0" applyAlignment="1" applyBorder="1" applyFont="1" applyNumberFormat="1">
      <alignment horizontal="right" vertical="center"/>
    </xf>
    <xf borderId="54" fillId="19" fontId="51" numFmtId="4" xfId="0" applyAlignment="1" applyBorder="1" applyFont="1" applyNumberFormat="1">
      <alignment horizontal="right" vertical="center"/>
    </xf>
    <xf borderId="44" fillId="19" fontId="51" numFmtId="4" xfId="0" applyAlignment="1" applyBorder="1" applyFont="1" applyNumberFormat="1">
      <alignment horizontal="right" vertical="center"/>
    </xf>
    <xf borderId="12" fillId="19" fontId="51" numFmtId="4" xfId="0" applyAlignment="1" applyBorder="1" applyFont="1" applyNumberFormat="1">
      <alignment horizontal="right" vertical="center"/>
    </xf>
    <xf borderId="44" fillId="17" fontId="50" numFmtId="0" xfId="0" applyAlignment="1" applyBorder="1" applyFont="1">
      <alignment horizontal="center"/>
    </xf>
    <xf borderId="40" fillId="0" fontId="51" numFmtId="0" xfId="0" applyAlignment="1" applyBorder="1" applyFont="1">
      <alignment horizontal="left"/>
    </xf>
    <xf borderId="46" fillId="0" fontId="50" numFmtId="0" xfId="0" applyAlignment="1" applyBorder="1" applyFont="1">
      <alignment horizontal="center" vertical="center"/>
    </xf>
    <xf borderId="48" fillId="20" fontId="50" numFmtId="0" xfId="0" applyAlignment="1" applyBorder="1" applyFont="1">
      <alignment horizontal="center" vertical="center"/>
    </xf>
    <xf borderId="48" fillId="20" fontId="50" numFmtId="4" xfId="0" applyAlignment="1" applyBorder="1" applyFont="1" applyNumberFormat="1">
      <alignment horizontal="right" vertical="center"/>
    </xf>
    <xf borderId="48" fillId="0" fontId="50" numFmtId="4" xfId="0" applyAlignment="1" applyBorder="1" applyFont="1" applyNumberFormat="1">
      <alignment horizontal="right" vertical="center"/>
    </xf>
    <xf borderId="41" fillId="21" fontId="50" numFmtId="0" xfId="0" applyAlignment="1" applyBorder="1" applyFont="1">
      <alignment horizontal="left"/>
    </xf>
    <xf borderId="41" fillId="20" fontId="51" numFmtId="0" xfId="0" applyAlignment="1" applyBorder="1" applyFont="1">
      <alignment horizontal="left"/>
    </xf>
    <xf borderId="41" fillId="20" fontId="51" numFmtId="4" xfId="0" applyAlignment="1" applyBorder="1" applyFont="1" applyNumberFormat="1">
      <alignment horizontal="right" vertical="center"/>
    </xf>
    <xf borderId="41" fillId="21" fontId="51" numFmtId="4" xfId="0" applyAlignment="1" applyBorder="1" applyFont="1" applyNumberFormat="1">
      <alignment horizontal="right" vertical="center"/>
    </xf>
    <xf borderId="44" fillId="21" fontId="51" numFmtId="4" xfId="0" applyAlignment="1" applyBorder="1" applyFont="1" applyNumberFormat="1">
      <alignment horizontal="right" vertical="center"/>
    </xf>
    <xf borderId="41" fillId="3" fontId="50" numFmtId="0" xfId="0" applyBorder="1" applyFont="1"/>
    <xf borderId="41" fillId="20" fontId="51" numFmtId="0" xfId="0" applyAlignment="1" applyBorder="1" applyFont="1">
      <alignment horizontal="center"/>
    </xf>
    <xf borderId="41" fillId="3" fontId="51" numFmtId="4" xfId="0" applyAlignment="1" applyBorder="1" applyFont="1" applyNumberFormat="1">
      <alignment horizontal="right" vertical="center"/>
    </xf>
    <xf borderId="44" fillId="3" fontId="51" numFmtId="4" xfId="0" applyAlignment="1" applyBorder="1" applyFont="1" applyNumberFormat="1">
      <alignment horizontal="right" vertical="center"/>
    </xf>
    <xf borderId="49" fillId="0" fontId="50" numFmtId="0" xfId="0" applyAlignment="1" applyBorder="1" applyFont="1">
      <alignment horizontal="center" vertical="center"/>
    </xf>
    <xf borderId="51" fillId="20" fontId="50" numFmtId="0" xfId="0" applyAlignment="1" applyBorder="1" applyFont="1">
      <alignment horizontal="center" vertical="center"/>
    </xf>
    <xf borderId="51" fillId="20" fontId="50" numFmtId="4" xfId="0" applyAlignment="1" applyBorder="1" applyFont="1" applyNumberFormat="1">
      <alignment horizontal="right" vertical="center"/>
    </xf>
    <xf borderId="51" fillId="0" fontId="50" numFmtId="4" xfId="0" applyAlignment="1" applyBorder="1" applyFont="1" applyNumberFormat="1">
      <alignment horizontal="right" vertical="center"/>
    </xf>
    <xf borderId="52" fillId="0" fontId="50" numFmtId="4" xfId="0" applyAlignment="1" applyBorder="1" applyFont="1" applyNumberFormat="1">
      <alignment horizontal="right" vertical="center"/>
    </xf>
    <xf borderId="18" fillId="17" fontId="38" numFmtId="0" xfId="0" applyAlignment="1" applyBorder="1" applyFont="1">
      <alignment horizontal="center"/>
    </xf>
    <xf borderId="19" fillId="17" fontId="38" numFmtId="0" xfId="0" applyBorder="1" applyFont="1"/>
    <xf borderId="20" fillId="17" fontId="38" numFmtId="0" xfId="0" applyBorder="1" applyFont="1"/>
    <xf borderId="22" fillId="17" fontId="38" numFmtId="0" xfId="0" applyAlignment="1" applyBorder="1" applyFont="1">
      <alignment horizontal="center"/>
    </xf>
    <xf borderId="12" fillId="17" fontId="38" numFmtId="0" xfId="0" applyBorder="1" applyFont="1"/>
    <xf borderId="23" fillId="17" fontId="38" numFmtId="0" xfId="0" applyBorder="1" applyFont="1"/>
    <xf borderId="12" fillId="17" fontId="38" numFmtId="0" xfId="0" applyAlignment="1" applyBorder="1" applyFont="1">
      <alignment horizontal="left"/>
    </xf>
    <xf borderId="12" fillId="17" fontId="38" numFmtId="4" xfId="0" applyBorder="1" applyFont="1" applyNumberFormat="1"/>
    <xf borderId="24" fillId="17" fontId="38" numFmtId="0" xfId="0" applyAlignment="1" applyBorder="1" applyFont="1">
      <alignment horizontal="center"/>
    </xf>
    <xf borderId="25" fillId="17" fontId="38" numFmtId="0" xfId="0" applyBorder="1" applyFont="1"/>
    <xf borderId="26" fillId="17" fontId="38" numFmtId="0" xfId="0" applyBorder="1" applyFont="1"/>
    <xf borderId="55" fillId="0" fontId="38" numFmtId="0" xfId="0" applyAlignment="1" applyBorder="1" applyFont="1">
      <alignment horizontal="center" shrinkToFit="0" vertical="center" wrapText="1"/>
    </xf>
    <xf borderId="56" fillId="10" fontId="38" numFmtId="0" xfId="0" applyAlignment="1" applyBorder="1" applyFont="1">
      <alignment horizontal="center" shrinkToFit="0" vertical="center" wrapText="1"/>
    </xf>
    <xf borderId="57" fillId="0" fontId="15" numFmtId="0" xfId="0" applyBorder="1" applyFont="1"/>
    <xf borderId="58" fillId="16" fontId="0" numFmtId="168" xfId="0" applyAlignment="1" applyBorder="1" applyFont="1" applyNumberFormat="1">
      <alignment horizontal="center" vertical="center"/>
    </xf>
    <xf borderId="56" fillId="10" fontId="0" numFmtId="168" xfId="0" applyAlignment="1" applyBorder="1" applyFont="1" applyNumberFormat="1">
      <alignment horizontal="center" vertical="center"/>
    </xf>
    <xf borderId="59" fillId="17" fontId="38" numFmtId="0" xfId="0" applyAlignment="1" applyBorder="1" applyFont="1">
      <alignment horizontal="center"/>
    </xf>
    <xf borderId="56" fillId="10" fontId="0" numFmtId="4" xfId="0" applyAlignment="1" applyBorder="1" applyFont="1" applyNumberFormat="1">
      <alignment horizontal="right" vertical="center"/>
    </xf>
    <xf borderId="54" fillId="17" fontId="38" numFmtId="4" xfId="0" applyAlignment="1" applyBorder="1" applyFont="1" applyNumberFormat="1">
      <alignment horizontal="right" vertical="center"/>
    </xf>
    <xf borderId="54" fillId="19" fontId="0" numFmtId="0" xfId="0" applyAlignment="1" applyBorder="1" applyFont="1">
      <alignment horizontal="center"/>
    </xf>
    <xf borderId="54" fillId="17" fontId="38" numFmtId="0" xfId="0" applyAlignment="1" applyBorder="1" applyFont="1">
      <alignment horizontal="center"/>
    </xf>
    <xf borderId="60" fillId="0" fontId="38" numFmtId="4" xfId="0" applyAlignment="1" applyBorder="1" applyFont="1" applyNumberFormat="1">
      <alignment horizontal="right" vertical="center"/>
    </xf>
    <xf borderId="56" fillId="10" fontId="38" numFmtId="4" xfId="0" applyAlignment="1" applyBorder="1" applyFont="1" applyNumberFormat="1">
      <alignment horizontal="right" vertical="center"/>
    </xf>
    <xf borderId="54" fillId="21" fontId="0" numFmtId="4" xfId="0" applyAlignment="1" applyBorder="1" applyFont="1" applyNumberFormat="1">
      <alignment horizontal="right" vertical="center"/>
    </xf>
    <xf borderId="54" fillId="3" fontId="0" numFmtId="4" xfId="0" applyAlignment="1" applyBorder="1" applyFont="1" applyNumberFormat="1">
      <alignment horizontal="right" vertical="center"/>
    </xf>
    <xf borderId="61" fillId="0" fontId="38" numFmtId="4" xfId="0" applyAlignment="1" applyBorder="1" applyFont="1" applyNumberFormat="1">
      <alignment horizontal="right" vertical="center"/>
    </xf>
    <xf borderId="27" fillId="0" fontId="41" numFmtId="0" xfId="0" applyAlignment="1" applyBorder="1" applyFont="1">
      <alignment horizontal="center" vertical="center"/>
    </xf>
    <xf borderId="28" fillId="0" fontId="41" numFmtId="0" xfId="0" applyAlignment="1" applyBorder="1" applyFont="1">
      <alignment horizontal="center" shrinkToFit="0" vertical="center" wrapText="1"/>
    </xf>
    <xf borderId="29" fillId="0" fontId="41" numFmtId="0" xfId="0" applyAlignment="1" applyBorder="1" applyFont="1">
      <alignment horizontal="center" vertical="center"/>
    </xf>
    <xf borderId="55" fillId="0" fontId="41" numFmtId="0" xfId="0" applyAlignment="1" applyBorder="1" applyFont="1">
      <alignment horizontal="center" shrinkToFit="0" vertical="center" wrapText="1"/>
    </xf>
    <xf borderId="56" fillId="10" fontId="41" numFmtId="0" xfId="0" applyAlignment="1" applyBorder="1" applyFont="1">
      <alignment horizontal="center" shrinkToFit="0" vertical="center" wrapText="1"/>
    </xf>
    <xf borderId="7" fillId="0" fontId="41" numFmtId="0" xfId="0" applyAlignment="1" applyBorder="1" applyFont="1">
      <alignment horizontal="center" shrinkToFit="0" vertical="center" wrapText="1"/>
    </xf>
    <xf borderId="7" fillId="0" fontId="41" numFmtId="0" xfId="0" applyAlignment="1" applyBorder="1" applyFont="1">
      <alignment horizontal="center" vertical="center"/>
    </xf>
    <xf borderId="6" fillId="0" fontId="41" numFmtId="0" xfId="0" applyAlignment="1" applyBorder="1" applyFont="1">
      <alignment horizontal="center" shrinkToFit="0" vertical="center" wrapText="1"/>
    </xf>
    <xf borderId="35" fillId="16" fontId="44" numFmtId="168" xfId="0" applyAlignment="1" applyBorder="1" applyFont="1" applyNumberFormat="1">
      <alignment horizontal="center" vertical="center"/>
    </xf>
    <xf borderId="7" fillId="16" fontId="44" numFmtId="168" xfId="0" applyAlignment="1" applyBorder="1" applyFont="1" applyNumberFormat="1">
      <alignment horizontal="center" vertical="center"/>
    </xf>
    <xf borderId="58" fillId="16" fontId="44" numFmtId="168" xfId="0" applyAlignment="1" applyBorder="1" applyFont="1" applyNumberFormat="1">
      <alignment horizontal="center" vertical="center"/>
    </xf>
    <xf borderId="56" fillId="10" fontId="44" numFmtId="168" xfId="0" applyAlignment="1" applyBorder="1" applyFont="1" applyNumberFormat="1">
      <alignment horizontal="center" vertical="center"/>
    </xf>
    <xf borderId="59" fillId="17" fontId="42" numFmtId="0" xfId="0" applyAlignment="1" applyBorder="1" applyFont="1">
      <alignment horizontal="center"/>
    </xf>
    <xf borderId="56" fillId="10" fontId="42" numFmtId="4" xfId="0" applyAlignment="1" applyBorder="1" applyFont="1" applyNumberFormat="1">
      <alignment horizontal="right" vertical="center"/>
    </xf>
    <xf borderId="56" fillId="10" fontId="43" numFmtId="4" xfId="0" applyAlignment="1" applyBorder="1" applyFont="1" applyNumberFormat="1">
      <alignment horizontal="right" vertical="center"/>
    </xf>
    <xf borderId="40" fillId="0" fontId="43" numFmtId="4" xfId="0" applyAlignment="1" applyBorder="1" applyFont="1" applyNumberFormat="1">
      <alignment horizontal="right" readingOrder="0" vertical="center"/>
    </xf>
    <xf borderId="54" fillId="19" fontId="43" numFmtId="0" xfId="0" applyAlignment="1" applyBorder="1" applyFont="1">
      <alignment horizontal="center"/>
    </xf>
    <xf borderId="54" fillId="17" fontId="42" numFmtId="0" xfId="0" applyAlignment="1" applyBorder="1" applyFont="1">
      <alignment horizontal="center"/>
    </xf>
    <xf borderId="60" fillId="0" fontId="42" numFmtId="4" xfId="0" applyAlignment="1" applyBorder="1" applyFont="1" applyNumberFormat="1">
      <alignment horizontal="right" vertical="center"/>
    </xf>
    <xf borderId="54" fillId="21" fontId="43" numFmtId="4" xfId="0" applyAlignment="1" applyBorder="1" applyFont="1" applyNumberFormat="1">
      <alignment horizontal="right" vertical="center"/>
    </xf>
    <xf borderId="54" fillId="3" fontId="43" numFmtId="4" xfId="0" applyAlignment="1" applyBorder="1" applyFont="1" applyNumberFormat="1">
      <alignment horizontal="right" vertical="center"/>
    </xf>
    <xf borderId="55" fillId="0" fontId="46" numFmtId="0" xfId="0" applyAlignment="1" applyBorder="1" applyFont="1">
      <alignment horizontal="center" shrinkToFit="0" vertical="center" wrapText="1"/>
    </xf>
    <xf borderId="56" fillId="10" fontId="46" numFmtId="0" xfId="0" applyAlignment="1" applyBorder="1" applyFont="1">
      <alignment horizontal="center" shrinkToFit="0" vertical="center" wrapText="1"/>
    </xf>
    <xf borderId="58" fillId="16" fontId="47" numFmtId="168" xfId="0" applyAlignment="1" applyBorder="1" applyFont="1" applyNumberFormat="1">
      <alignment horizontal="center" vertical="center"/>
    </xf>
    <xf borderId="56" fillId="10" fontId="47" numFmtId="168" xfId="0" applyAlignment="1" applyBorder="1" applyFont="1" applyNumberFormat="1">
      <alignment horizontal="center" vertical="center"/>
    </xf>
    <xf borderId="59" fillId="17" fontId="46" numFmtId="0" xfId="0" applyAlignment="1" applyBorder="1" applyFont="1">
      <alignment horizontal="center"/>
    </xf>
    <xf borderId="56" fillId="10" fontId="46" numFmtId="4" xfId="0" applyAlignment="1" applyBorder="1" applyFont="1" applyNumberFormat="1">
      <alignment horizontal="right" vertical="center"/>
    </xf>
    <xf borderId="56" fillId="10" fontId="47" numFmtId="4" xfId="0" applyAlignment="1" applyBorder="1" applyFont="1" applyNumberFormat="1">
      <alignment horizontal="right" vertical="center"/>
    </xf>
    <xf borderId="54" fillId="19" fontId="47" numFmtId="0" xfId="0" applyAlignment="1" applyBorder="1" applyFont="1">
      <alignment horizontal="center"/>
    </xf>
    <xf borderId="54" fillId="17" fontId="46" numFmtId="0" xfId="0" applyAlignment="1" applyBorder="1" applyFont="1">
      <alignment horizontal="center"/>
    </xf>
    <xf borderId="60" fillId="0" fontId="46" numFmtId="4" xfId="0" applyAlignment="1" applyBorder="1" applyFont="1" applyNumberFormat="1">
      <alignment horizontal="right" vertical="center"/>
    </xf>
    <xf borderId="54" fillId="21" fontId="47" numFmtId="4" xfId="0" applyAlignment="1" applyBorder="1" applyFont="1" applyNumberFormat="1">
      <alignment horizontal="right" vertical="center"/>
    </xf>
    <xf borderId="54" fillId="3" fontId="47" numFmtId="4" xfId="0" applyAlignment="1" applyBorder="1" applyFont="1" applyNumberFormat="1">
      <alignment horizontal="right" vertical="center"/>
    </xf>
    <xf borderId="61" fillId="0" fontId="46" numFmtId="4" xfId="0" applyAlignment="1" applyBorder="1" applyFont="1" applyNumberFormat="1">
      <alignment horizontal="right" vertical="center"/>
    </xf>
    <xf borderId="55" fillId="0" fontId="48" numFmtId="0" xfId="0" applyAlignment="1" applyBorder="1" applyFont="1">
      <alignment horizontal="center" shrinkToFit="0" vertical="center" wrapText="1"/>
    </xf>
    <xf borderId="56" fillId="10" fontId="48" numFmtId="0" xfId="0" applyAlignment="1" applyBorder="1" applyFont="1">
      <alignment horizontal="center" shrinkToFit="0" vertical="center" wrapText="1"/>
    </xf>
    <xf borderId="58" fillId="16" fontId="49" numFmtId="168" xfId="0" applyAlignment="1" applyBorder="1" applyFont="1" applyNumberFormat="1">
      <alignment horizontal="center" vertical="center"/>
    </xf>
    <xf borderId="56" fillId="10" fontId="49" numFmtId="168" xfId="0" applyAlignment="1" applyBorder="1" applyFont="1" applyNumberFormat="1">
      <alignment horizontal="center" vertical="center"/>
    </xf>
    <xf borderId="59" fillId="17" fontId="48" numFmtId="0" xfId="0" applyAlignment="1" applyBorder="1" applyFont="1">
      <alignment horizontal="center"/>
    </xf>
    <xf borderId="56" fillId="10" fontId="48" numFmtId="4" xfId="0" applyAlignment="1" applyBorder="1" applyFont="1" applyNumberFormat="1">
      <alignment horizontal="right" vertical="center"/>
    </xf>
    <xf borderId="56" fillId="10" fontId="49" numFmtId="4" xfId="0" applyAlignment="1" applyBorder="1" applyFont="1" applyNumberFormat="1">
      <alignment horizontal="right" vertical="center"/>
    </xf>
    <xf borderId="54" fillId="19" fontId="49" numFmtId="0" xfId="0" applyAlignment="1" applyBorder="1" applyFont="1">
      <alignment horizontal="center"/>
    </xf>
    <xf borderId="54" fillId="17" fontId="48" numFmtId="0" xfId="0" applyAlignment="1" applyBorder="1" applyFont="1">
      <alignment horizontal="center"/>
    </xf>
    <xf borderId="60" fillId="0" fontId="48" numFmtId="4" xfId="0" applyAlignment="1" applyBorder="1" applyFont="1" applyNumberFormat="1">
      <alignment horizontal="right" vertical="center"/>
    </xf>
    <xf borderId="54" fillId="21" fontId="49" numFmtId="4" xfId="0" applyAlignment="1" applyBorder="1" applyFont="1" applyNumberFormat="1">
      <alignment horizontal="right" vertical="center"/>
    </xf>
    <xf borderId="54" fillId="3" fontId="49" numFmtId="4" xfId="0" applyAlignment="1" applyBorder="1" applyFont="1" applyNumberFormat="1">
      <alignment horizontal="right" vertical="center"/>
    </xf>
    <xf borderId="61" fillId="0" fontId="48" numFmtId="4" xfId="0" applyAlignment="1" applyBorder="1" applyFont="1" applyNumberFormat="1">
      <alignment horizontal="right" vertical="center"/>
    </xf>
    <xf borderId="55" fillId="0" fontId="50" numFmtId="0" xfId="0" applyAlignment="1" applyBorder="1" applyFont="1">
      <alignment horizontal="center" shrinkToFit="0" vertical="center" wrapText="1"/>
    </xf>
    <xf borderId="56" fillId="10" fontId="50" numFmtId="0" xfId="0" applyAlignment="1" applyBorder="1" applyFont="1">
      <alignment horizontal="center" shrinkToFit="0" vertical="center" wrapText="1"/>
    </xf>
    <xf borderId="58" fillId="16" fontId="51" numFmtId="168" xfId="0" applyAlignment="1" applyBorder="1" applyFont="1" applyNumberFormat="1">
      <alignment horizontal="center" vertical="center"/>
    </xf>
    <xf borderId="56" fillId="10" fontId="51" numFmtId="168" xfId="0" applyAlignment="1" applyBorder="1" applyFont="1" applyNumberFormat="1">
      <alignment horizontal="center" vertical="center"/>
    </xf>
    <xf borderId="59" fillId="17" fontId="50" numFmtId="0" xfId="0" applyAlignment="1" applyBorder="1" applyFont="1">
      <alignment horizontal="center"/>
    </xf>
    <xf borderId="56" fillId="10" fontId="50" numFmtId="4" xfId="0" applyAlignment="1" applyBorder="1" applyFont="1" applyNumberFormat="1">
      <alignment horizontal="right" vertical="center"/>
    </xf>
    <xf borderId="56" fillId="10" fontId="51" numFmtId="4" xfId="0" applyAlignment="1" applyBorder="1" applyFont="1" applyNumberFormat="1">
      <alignment horizontal="right" vertical="center"/>
    </xf>
    <xf borderId="54" fillId="19" fontId="51" numFmtId="0" xfId="0" applyAlignment="1" applyBorder="1" applyFont="1">
      <alignment horizontal="center"/>
    </xf>
    <xf borderId="54" fillId="17" fontId="50" numFmtId="0" xfId="0" applyAlignment="1" applyBorder="1" applyFont="1">
      <alignment horizontal="center"/>
    </xf>
    <xf borderId="60" fillId="0" fontId="50" numFmtId="4" xfId="0" applyAlignment="1" applyBorder="1" applyFont="1" applyNumberFormat="1">
      <alignment horizontal="right" vertical="center"/>
    </xf>
    <xf borderId="54" fillId="21" fontId="51" numFmtId="4" xfId="0" applyAlignment="1" applyBorder="1" applyFont="1" applyNumberFormat="1">
      <alignment horizontal="right" vertical="center"/>
    </xf>
    <xf borderId="54" fillId="3" fontId="51" numFmtId="4" xfId="0" applyAlignment="1" applyBorder="1" applyFont="1" applyNumberFormat="1">
      <alignment horizontal="right" vertical="center"/>
    </xf>
    <xf borderId="61" fillId="0" fontId="50" numFmtId="4" xfId="0" applyAlignment="1" applyBorder="1" applyFont="1" applyNumberFormat="1">
      <alignment horizontal="right" vertical="center"/>
    </xf>
    <xf borderId="0" fillId="0" fontId="17" numFmtId="0" xfId="0" applyFont="1"/>
    <xf borderId="0" fillId="0" fontId="38" numFmtId="4" xfId="0" applyFont="1" applyNumberFormat="1"/>
    <xf borderId="62" fillId="0" fontId="38" numFmtId="0" xfId="0" applyAlignment="1" applyBorder="1" applyFont="1">
      <alignment horizontal="left" shrinkToFit="0" vertical="center" wrapText="1"/>
    </xf>
    <xf borderId="63" fillId="0" fontId="15" numFmtId="0" xfId="0" applyBorder="1" applyFont="1"/>
    <xf borderId="64" fillId="22" fontId="38" numFmtId="0" xfId="0" applyAlignment="1" applyBorder="1" applyFill="1" applyFont="1">
      <alignment horizontal="center" vertical="center"/>
    </xf>
    <xf borderId="65" fillId="0" fontId="15" numFmtId="0" xfId="0" applyBorder="1" applyFont="1"/>
    <xf borderId="66" fillId="0" fontId="15" numFmtId="0" xfId="0" applyBorder="1" applyFont="1"/>
    <xf borderId="67" fillId="22" fontId="38" numFmtId="0" xfId="0" applyAlignment="1" applyBorder="1" applyFont="1">
      <alignment horizontal="center" vertical="center"/>
    </xf>
    <xf borderId="0" fillId="0" fontId="38" numFmtId="0" xfId="0" applyAlignment="1" applyFont="1">
      <alignment horizontal="center" vertical="center"/>
    </xf>
    <xf borderId="68" fillId="0" fontId="15" numFmtId="0" xfId="0" applyBorder="1" applyFont="1"/>
    <xf borderId="69" fillId="0" fontId="15" numFmtId="0" xfId="0" applyBorder="1" applyFont="1"/>
    <xf borderId="70" fillId="0" fontId="38" numFmtId="0" xfId="0" applyAlignment="1" applyBorder="1" applyFont="1">
      <alignment horizontal="center" vertical="center"/>
    </xf>
    <xf borderId="71" fillId="0" fontId="38" numFmtId="0" xfId="0" applyAlignment="1" applyBorder="1" applyFont="1">
      <alignment horizontal="center" vertical="center"/>
    </xf>
    <xf borderId="0" fillId="0" fontId="52" numFmtId="0" xfId="0" applyAlignment="1" applyFont="1">
      <alignment horizontal="left" readingOrder="0" vertical="bottom"/>
    </xf>
    <xf borderId="72" fillId="17" fontId="53" numFmtId="0" xfId="0" applyAlignment="1" applyBorder="1" applyFont="1">
      <alignment horizontal="center" vertical="center"/>
    </xf>
    <xf borderId="73" fillId="17" fontId="54" numFmtId="0" xfId="0" applyAlignment="1" applyBorder="1" applyFont="1">
      <alignment horizontal="center"/>
    </xf>
    <xf borderId="74" fillId="17" fontId="23" numFmtId="4" xfId="0" applyAlignment="1" applyBorder="1" applyFont="1" applyNumberFormat="1">
      <alignment horizontal="right" vertical="bottom"/>
    </xf>
    <xf borderId="75" fillId="17" fontId="53" numFmtId="4" xfId="0" applyBorder="1" applyFont="1" applyNumberFormat="1"/>
    <xf borderId="7" fillId="17" fontId="23" numFmtId="4" xfId="0" applyAlignment="1" applyBorder="1" applyFont="1" applyNumberFormat="1">
      <alignment horizontal="right" vertical="bottom"/>
    </xf>
    <xf borderId="0" fillId="0" fontId="53" numFmtId="0" xfId="0" applyFont="1"/>
    <xf borderId="76" fillId="17" fontId="54" numFmtId="0" xfId="0" applyAlignment="1" applyBorder="1" applyFont="1">
      <alignment horizontal="center"/>
    </xf>
    <xf borderId="6" fillId="17" fontId="23" numFmtId="4" xfId="0" applyAlignment="1" applyBorder="1" applyFont="1" applyNumberFormat="1">
      <alignment horizontal="right" vertical="bottom"/>
    </xf>
    <xf borderId="7" fillId="17" fontId="53" numFmtId="4" xfId="0" applyBorder="1" applyFont="1" applyNumberFormat="1"/>
    <xf borderId="0" fillId="0" fontId="55" numFmtId="0" xfId="0" applyAlignment="1" applyFont="1">
      <alignment horizontal="left" vertical="bottom"/>
    </xf>
    <xf borderId="2" fillId="23" fontId="0" numFmtId="0" xfId="0" applyAlignment="1" applyBorder="1" applyFill="1" applyFont="1">
      <alignment horizontal="center" vertical="center"/>
    </xf>
    <xf borderId="76" fillId="23" fontId="38" numFmtId="0" xfId="0" applyAlignment="1" applyBorder="1" applyFont="1">
      <alignment horizontal="center"/>
    </xf>
    <xf borderId="7" fillId="23" fontId="4" numFmtId="4" xfId="0" applyAlignment="1" applyBorder="1" applyFont="1" applyNumberFormat="1">
      <alignment horizontal="right" vertical="bottom"/>
    </xf>
    <xf borderId="7" fillId="23" fontId="0" numFmtId="4" xfId="0" applyBorder="1" applyFont="1" applyNumberFormat="1"/>
    <xf borderId="0" fillId="0" fontId="55" numFmtId="0" xfId="0" applyAlignment="1" applyFont="1">
      <alignment horizontal="left" vertical="bottom"/>
    </xf>
    <xf borderId="40" fillId="24" fontId="55" numFmtId="0" xfId="0" applyAlignment="1" applyBorder="1" applyFill="1" applyFont="1">
      <alignment horizontal="center" vertical="center"/>
    </xf>
    <xf borderId="3" fillId="24" fontId="55" numFmtId="0" xfId="0" applyAlignment="1" applyBorder="1" applyFont="1">
      <alignment horizontal="center" vertical="bottom"/>
    </xf>
    <xf borderId="77" fillId="24" fontId="53" numFmtId="4" xfId="0" applyBorder="1" applyFont="1" applyNumberFormat="1"/>
    <xf borderId="7" fillId="24" fontId="53" numFmtId="4" xfId="0" applyBorder="1" applyFont="1" applyNumberFormat="1"/>
    <xf borderId="7" fillId="24" fontId="53" numFmtId="4" xfId="0" applyAlignment="1" applyBorder="1" applyFont="1" applyNumberFormat="1">
      <alignment readingOrder="0"/>
    </xf>
    <xf borderId="0" fillId="24" fontId="53" numFmtId="0" xfId="0" applyFont="1"/>
    <xf borderId="2" fillId="3" fontId="13" numFmtId="0" xfId="0" applyAlignment="1" applyBorder="1" applyFont="1">
      <alignment horizontal="center" vertical="center"/>
    </xf>
    <xf borderId="76" fillId="3" fontId="13" numFmtId="0" xfId="0" applyAlignment="1" applyBorder="1" applyFont="1">
      <alignment horizontal="center" vertical="bottom"/>
    </xf>
    <xf borderId="5" fillId="3" fontId="56" numFmtId="4" xfId="0" applyAlignment="1" applyBorder="1" applyFont="1" applyNumberFormat="1">
      <alignment horizontal="right" vertical="bottom"/>
    </xf>
    <xf borderId="0" fillId="24" fontId="57" numFmtId="0" xfId="0" applyFont="1"/>
    <xf borderId="78" fillId="3" fontId="13" numFmtId="0" xfId="0" applyAlignment="1" applyBorder="1" applyFont="1">
      <alignment horizontal="center" vertical="bottom"/>
    </xf>
    <xf borderId="79" fillId="3" fontId="56" numFmtId="4" xfId="0" applyAlignment="1" applyBorder="1" applyFont="1" applyNumberFormat="1">
      <alignment horizontal="right" vertical="bottom"/>
    </xf>
    <xf borderId="2" fillId="22" fontId="0" numFmtId="0" xfId="0" applyAlignment="1" applyBorder="1" applyFont="1">
      <alignment horizontal="center" vertical="center"/>
    </xf>
    <xf borderId="76" fillId="22" fontId="58" numFmtId="0" xfId="0" applyAlignment="1" applyBorder="1" applyFont="1">
      <alignment horizontal="center"/>
    </xf>
    <xf borderId="80" fillId="22" fontId="57" numFmtId="4" xfId="0" applyBorder="1" applyFont="1" applyNumberFormat="1"/>
    <xf borderId="7" fillId="22" fontId="57" numFmtId="4" xfId="0" applyBorder="1" applyFont="1" applyNumberFormat="1"/>
    <xf borderId="0" fillId="0" fontId="57" numFmtId="0" xfId="0" applyFont="1"/>
    <xf borderId="2" fillId="0" fontId="0" numFmtId="0" xfId="0" applyAlignment="1" applyBorder="1" applyFont="1">
      <alignment horizontal="center" vertical="center"/>
    </xf>
    <xf borderId="76" fillId="0" fontId="54" numFmtId="0" xfId="0" applyAlignment="1" applyBorder="1" applyFont="1">
      <alignment horizontal="center"/>
    </xf>
    <xf borderId="5" fillId="0" fontId="53" numFmtId="4" xfId="0" applyBorder="1" applyFont="1" applyNumberFormat="1"/>
    <xf borderId="7" fillId="0" fontId="53" numFmtId="4" xfId="0" applyBorder="1" applyFont="1" applyNumberFormat="1"/>
    <xf borderId="76" fillId="0" fontId="38" numFmtId="0" xfId="0" applyAlignment="1" applyBorder="1" applyFont="1">
      <alignment horizontal="center"/>
    </xf>
    <xf borderId="5" fillId="0" fontId="0" numFmtId="4" xfId="0" applyBorder="1" applyFont="1" applyNumberFormat="1"/>
    <xf borderId="7" fillId="0" fontId="0" numFmtId="4" xfId="0" applyBorder="1" applyFont="1" applyNumberFormat="1"/>
    <xf borderId="2" fillId="25" fontId="0" numFmtId="0" xfId="0" applyAlignment="1" applyBorder="1" applyFill="1" applyFont="1">
      <alignment horizontal="center" vertical="center"/>
    </xf>
    <xf borderId="76" fillId="25" fontId="54" numFmtId="0" xfId="0" applyAlignment="1" applyBorder="1" applyFont="1">
      <alignment horizontal="center"/>
    </xf>
    <xf borderId="80" fillId="25" fontId="53" numFmtId="4" xfId="0" applyBorder="1" applyFont="1" applyNumberFormat="1"/>
    <xf borderId="7" fillId="25" fontId="53" numFmtId="4" xfId="0" applyBorder="1" applyFont="1" applyNumberFormat="1"/>
    <xf borderId="76" fillId="25" fontId="38" numFmtId="0" xfId="0" applyAlignment="1" applyBorder="1" applyFont="1">
      <alignment horizontal="center"/>
    </xf>
    <xf borderId="80" fillId="25" fontId="0" numFmtId="4" xfId="0" applyBorder="1" applyFont="1" applyNumberFormat="1"/>
    <xf borderId="7" fillId="25" fontId="0" numFmtId="4" xfId="0" applyBorder="1" applyFont="1" applyNumberFormat="1"/>
    <xf borderId="7" fillId="0" fontId="0" numFmtId="0" xfId="0" applyBorder="1" applyFont="1"/>
    <xf borderId="5" fillId="0" fontId="0" numFmtId="0" xfId="0" applyBorder="1" applyFont="1"/>
    <xf borderId="12" fillId="26" fontId="0" numFmtId="0" xfId="0" applyBorder="1" applyFill="1" applyFont="1"/>
    <xf borderId="12" fillId="26" fontId="53" numFmtId="0" xfId="0" applyBorder="1" applyFont="1"/>
    <xf borderId="2" fillId="23" fontId="53" numFmtId="0" xfId="0" applyAlignment="1" applyBorder="1" applyFont="1">
      <alignment horizontal="center" vertical="center"/>
    </xf>
    <xf borderId="76" fillId="23" fontId="54" numFmtId="0" xfId="0" applyAlignment="1" applyBorder="1" applyFont="1">
      <alignment horizontal="center"/>
    </xf>
    <xf borderId="80" fillId="23" fontId="53" numFmtId="4" xfId="0" applyBorder="1" applyFont="1" applyNumberFormat="1"/>
    <xf borderId="7" fillId="23" fontId="53" numFmtId="4" xfId="0" applyBorder="1" applyFont="1" applyNumberFormat="1"/>
    <xf borderId="0" fillId="3" fontId="4" numFmtId="0" xfId="0" applyAlignment="1" applyFont="1">
      <alignment vertical="bottom"/>
    </xf>
    <xf borderId="0" fillId="3" fontId="23" numFmtId="0" xfId="0" applyAlignment="1" applyFont="1">
      <alignment vertical="bottom"/>
    </xf>
    <xf borderId="0" fillId="3" fontId="2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25" fillId="15" fontId="38" numFmtId="0" xfId="0" applyAlignment="1" applyBorder="1" applyFont="1">
      <alignment readingOrder="0"/>
    </xf>
    <xf borderId="7" fillId="0" fontId="38" numFmtId="0" xfId="0" applyAlignment="1" applyBorder="1" applyFont="1">
      <alignment horizontal="center" readingOrder="0" shrinkToFit="0" vertical="center" wrapText="1"/>
    </xf>
    <xf borderId="25" fillId="15" fontId="41" numFmtId="0" xfId="0" applyAlignment="1" applyBorder="1" applyFont="1">
      <alignment readingOrder="0"/>
    </xf>
    <xf borderId="7" fillId="0" fontId="42" numFmtId="0" xfId="0" applyAlignment="1" applyBorder="1" applyFont="1">
      <alignment horizontal="center" readingOrder="0" shrinkToFit="0" vertical="center" wrapText="1"/>
    </xf>
    <xf borderId="40" fillId="0" fontId="43" numFmtId="4" xfId="0" applyAlignment="1" applyBorder="1" applyFont="1" applyNumberFormat="1">
      <alignment horizontal="right"/>
    </xf>
    <xf borderId="25" fillId="15" fontId="46" numFmtId="0" xfId="0" applyAlignment="1" applyBorder="1" applyFont="1">
      <alignment readingOrder="0"/>
    </xf>
    <xf borderId="7" fillId="0" fontId="46" numFmtId="0" xfId="0" applyAlignment="1" applyBorder="1" applyFont="1">
      <alignment horizontal="center" readingOrder="0" shrinkToFit="0" vertical="center" wrapText="1"/>
    </xf>
    <xf borderId="40" fillId="0" fontId="47" numFmtId="4" xfId="0" applyAlignment="1" applyBorder="1" applyFont="1" applyNumberFormat="1">
      <alignment horizontal="right"/>
    </xf>
    <xf borderId="25" fillId="15" fontId="48" numFmtId="0" xfId="0" applyAlignment="1" applyBorder="1" applyFont="1">
      <alignment readingOrder="0"/>
    </xf>
    <xf borderId="7" fillId="0" fontId="48" numFmtId="0" xfId="0" applyAlignment="1" applyBorder="1" applyFont="1">
      <alignment horizontal="center" readingOrder="0" shrinkToFit="0" vertical="center" wrapText="1"/>
    </xf>
    <xf borderId="40" fillId="0" fontId="49" numFmtId="4" xfId="0" applyAlignment="1" applyBorder="1" applyFont="1" applyNumberFormat="1">
      <alignment horizontal="right"/>
    </xf>
    <xf borderId="25" fillId="15" fontId="50" numFmtId="0" xfId="0" applyAlignment="1" applyBorder="1" applyFont="1">
      <alignment readingOrder="0"/>
    </xf>
    <xf borderId="7" fillId="0" fontId="50" numFmtId="0" xfId="0" applyAlignment="1" applyBorder="1" applyFont="1">
      <alignment horizontal="center" readingOrder="0" shrinkToFit="0" vertical="center" wrapText="1"/>
    </xf>
    <xf borderId="40" fillId="0" fontId="51" numFmtId="4" xfId="0" applyAlignment="1" applyBorder="1" applyFont="1" applyNumberFormat="1">
      <alignment horizontal="righ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828675" cy="8286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285750" cy="285750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228600</xdr:colOff>
      <xdr:row>0</xdr:row>
      <xdr:rowOff>0</xdr:rowOff>
    </xdr:from>
    <xdr:ext cx="533400" cy="533400"/>
    <xdr:pic>
      <xdr:nvPicPr>
        <xdr:cNvPr descr="hom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28575</xdr:rowOff>
    </xdr:from>
    <xdr:ext cx="285750" cy="285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285750" cy="285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285750" cy="285750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43"/>
    <col customWidth="1" min="2" max="26" width="8.71"/>
  </cols>
  <sheetData>
    <row r="1" ht="9.7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--- "&amp;mid(ADHB!C7,3,100)</f>
        <v>Pertanian --- Perikanan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11.2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14"/>
    <col customWidth="1" min="2" max="2" width="36.14"/>
    <col hidden="1" min="7" max="11" width="14.43"/>
    <col customWidth="1" hidden="1" min="12" max="12" width="17.57"/>
    <col hidden="1" min="13" max="57" width="14.43"/>
    <col customWidth="1" min="77" max="77" width="14.71"/>
  </cols>
  <sheetData>
    <row r="1">
      <c r="A1" s="29" t="s">
        <v>22</v>
      </c>
      <c r="B1" s="30"/>
      <c r="BU1" s="31"/>
      <c r="BV1" s="31"/>
      <c r="BW1" s="31"/>
      <c r="BX1" s="31"/>
      <c r="BY1" s="31"/>
      <c r="CJ1" s="32">
        <f>CJ5/CH5*100-100</f>
        <v>-23.79920265</v>
      </c>
      <c r="CO1" s="33"/>
      <c r="CP1" s="12"/>
      <c r="CQ1" s="12"/>
      <c r="CR1" s="12"/>
      <c r="CS1" s="12"/>
    </row>
    <row r="2">
      <c r="A2" s="34" t="s">
        <v>23</v>
      </c>
      <c r="B2" s="34" t="s">
        <v>24</v>
      </c>
      <c r="C2" s="35">
        <v>2008.0</v>
      </c>
      <c r="D2" s="36"/>
      <c r="E2" s="36"/>
      <c r="F2" s="36"/>
      <c r="G2" s="37"/>
      <c r="H2" s="35">
        <v>2009.0</v>
      </c>
      <c r="I2" s="36"/>
      <c r="J2" s="36"/>
      <c r="K2" s="36"/>
      <c r="L2" s="37"/>
      <c r="M2" s="35">
        <v>2010.0</v>
      </c>
      <c r="N2" s="36"/>
      <c r="O2" s="36"/>
      <c r="P2" s="36"/>
      <c r="Q2" s="37"/>
      <c r="R2" s="35">
        <v>2011.0</v>
      </c>
      <c r="S2" s="36"/>
      <c r="T2" s="36"/>
      <c r="U2" s="36"/>
      <c r="V2" s="37"/>
      <c r="W2" s="35">
        <v>2012.0</v>
      </c>
      <c r="X2" s="36"/>
      <c r="Y2" s="36"/>
      <c r="Z2" s="36"/>
      <c r="AA2" s="37"/>
      <c r="AB2" s="35">
        <v>2013.0</v>
      </c>
      <c r="AC2" s="36"/>
      <c r="AD2" s="36"/>
      <c r="AE2" s="36"/>
      <c r="AF2" s="37"/>
      <c r="AG2" s="35">
        <v>2014.0</v>
      </c>
      <c r="AH2" s="36"/>
      <c r="AI2" s="36"/>
      <c r="AJ2" s="36"/>
      <c r="AK2" s="37"/>
      <c r="AL2" s="35">
        <v>2015.0</v>
      </c>
      <c r="AM2" s="36"/>
      <c r="AN2" s="36"/>
      <c r="AO2" s="36"/>
      <c r="AP2" s="37"/>
      <c r="AQ2" s="35">
        <v>2016.0</v>
      </c>
      <c r="AR2" s="36"/>
      <c r="AS2" s="36"/>
      <c r="AT2" s="36"/>
      <c r="AU2" s="37"/>
      <c r="AV2" s="35">
        <v>2017.0</v>
      </c>
      <c r="AW2" s="36"/>
      <c r="AX2" s="36"/>
      <c r="AY2" s="36"/>
      <c r="AZ2" s="37"/>
      <c r="BA2" s="35">
        <v>2018.0</v>
      </c>
      <c r="BB2" s="36"/>
      <c r="BC2" s="36"/>
      <c r="BD2" s="36"/>
      <c r="BE2" s="37"/>
      <c r="BF2" s="35">
        <v>2019.0</v>
      </c>
      <c r="BG2" s="36"/>
      <c r="BH2" s="36"/>
      <c r="BI2" s="36"/>
      <c r="BJ2" s="37"/>
      <c r="BK2" s="38">
        <v>2020.0</v>
      </c>
      <c r="BL2" s="36"/>
      <c r="BM2" s="36"/>
      <c r="BN2" s="36"/>
      <c r="BO2" s="37"/>
      <c r="BP2" s="38">
        <v>2021.0</v>
      </c>
      <c r="BQ2" s="36"/>
      <c r="BR2" s="36"/>
      <c r="BS2" s="36"/>
      <c r="BT2" s="37"/>
      <c r="BU2" s="38">
        <v>2022.0</v>
      </c>
      <c r="BV2" s="36"/>
      <c r="BW2" s="36"/>
      <c r="BX2" s="36"/>
      <c r="BY2" s="37"/>
      <c r="BZ2" s="38">
        <v>2023.0</v>
      </c>
      <c r="CA2" s="36"/>
      <c r="CB2" s="36"/>
      <c r="CC2" s="36"/>
      <c r="CD2" s="37"/>
      <c r="CE2" s="38">
        <v>2024.0</v>
      </c>
      <c r="CF2" s="36"/>
      <c r="CG2" s="36"/>
      <c r="CH2" s="36"/>
      <c r="CI2" s="37"/>
      <c r="CJ2" s="38">
        <v>2025.0</v>
      </c>
      <c r="CK2" s="36"/>
      <c r="CL2" s="36"/>
      <c r="CM2" s="36"/>
      <c r="CN2" s="37"/>
      <c r="CO2" s="39">
        <v>2026.0</v>
      </c>
      <c r="CP2" s="36"/>
      <c r="CQ2" s="36"/>
      <c r="CR2" s="36"/>
      <c r="CS2" s="37"/>
    </row>
    <row r="3">
      <c r="A3" s="40"/>
      <c r="B3" s="40"/>
      <c r="C3" s="41" t="s">
        <v>25</v>
      </c>
      <c r="D3" s="41" t="s">
        <v>26</v>
      </c>
      <c r="E3" s="41" t="s">
        <v>27</v>
      </c>
      <c r="F3" s="42" t="s">
        <v>28</v>
      </c>
      <c r="G3" s="42" t="s">
        <v>29</v>
      </c>
      <c r="H3" s="41" t="s">
        <v>25</v>
      </c>
      <c r="I3" s="41" t="s">
        <v>26</v>
      </c>
      <c r="J3" s="41" t="s">
        <v>27</v>
      </c>
      <c r="K3" s="42" t="s">
        <v>28</v>
      </c>
      <c r="L3" s="42" t="s">
        <v>29</v>
      </c>
      <c r="M3" s="41" t="s">
        <v>25</v>
      </c>
      <c r="N3" s="41" t="s">
        <v>26</v>
      </c>
      <c r="O3" s="41" t="s">
        <v>27</v>
      </c>
      <c r="P3" s="42" t="s">
        <v>28</v>
      </c>
      <c r="Q3" s="42" t="s">
        <v>29</v>
      </c>
      <c r="R3" s="41" t="s">
        <v>25</v>
      </c>
      <c r="S3" s="41" t="s">
        <v>26</v>
      </c>
      <c r="T3" s="41" t="s">
        <v>27</v>
      </c>
      <c r="U3" s="42" t="s">
        <v>28</v>
      </c>
      <c r="V3" s="42" t="s">
        <v>29</v>
      </c>
      <c r="W3" s="41" t="s">
        <v>25</v>
      </c>
      <c r="X3" s="41" t="s">
        <v>26</v>
      </c>
      <c r="Y3" s="41" t="s">
        <v>27</v>
      </c>
      <c r="Z3" s="42" t="s">
        <v>28</v>
      </c>
      <c r="AA3" s="42" t="s">
        <v>29</v>
      </c>
      <c r="AB3" s="41" t="s">
        <v>25</v>
      </c>
      <c r="AC3" s="41" t="s">
        <v>26</v>
      </c>
      <c r="AD3" s="41" t="s">
        <v>27</v>
      </c>
      <c r="AE3" s="42" t="s">
        <v>28</v>
      </c>
      <c r="AF3" s="42" t="s">
        <v>29</v>
      </c>
      <c r="AG3" s="41" t="s">
        <v>25</v>
      </c>
      <c r="AH3" s="41" t="s">
        <v>26</v>
      </c>
      <c r="AI3" s="41" t="s">
        <v>27</v>
      </c>
      <c r="AJ3" s="42" t="s">
        <v>28</v>
      </c>
      <c r="AK3" s="42" t="s">
        <v>29</v>
      </c>
      <c r="AL3" s="41" t="s">
        <v>25</v>
      </c>
      <c r="AM3" s="41" t="s">
        <v>26</v>
      </c>
      <c r="AN3" s="41" t="s">
        <v>27</v>
      </c>
      <c r="AO3" s="42" t="s">
        <v>28</v>
      </c>
      <c r="AP3" s="42" t="s">
        <v>29</v>
      </c>
      <c r="AQ3" s="41" t="s">
        <v>25</v>
      </c>
      <c r="AR3" s="41" t="s">
        <v>26</v>
      </c>
      <c r="AS3" s="41" t="s">
        <v>27</v>
      </c>
      <c r="AT3" s="42" t="s">
        <v>28</v>
      </c>
      <c r="AU3" s="42" t="s">
        <v>29</v>
      </c>
      <c r="AV3" s="41" t="s">
        <v>25</v>
      </c>
      <c r="AW3" s="41" t="s">
        <v>26</v>
      </c>
      <c r="AX3" s="41" t="s">
        <v>27</v>
      </c>
      <c r="AY3" s="42" t="s">
        <v>28</v>
      </c>
      <c r="AZ3" s="42" t="s">
        <v>29</v>
      </c>
      <c r="BA3" s="41" t="s">
        <v>25</v>
      </c>
      <c r="BB3" s="41" t="s">
        <v>26</v>
      </c>
      <c r="BC3" s="41" t="s">
        <v>27</v>
      </c>
      <c r="BD3" s="43" t="s">
        <v>28</v>
      </c>
      <c r="BE3" s="42" t="s">
        <v>29</v>
      </c>
      <c r="BF3" s="41" t="s">
        <v>25</v>
      </c>
      <c r="BG3" s="41" t="s">
        <v>26</v>
      </c>
      <c r="BH3" s="41" t="s">
        <v>27</v>
      </c>
      <c r="BI3" s="43" t="s">
        <v>28</v>
      </c>
      <c r="BJ3" s="42" t="s">
        <v>29</v>
      </c>
      <c r="BK3" s="41" t="s">
        <v>25</v>
      </c>
      <c r="BL3" s="41" t="s">
        <v>26</v>
      </c>
      <c r="BM3" s="41" t="s">
        <v>27</v>
      </c>
      <c r="BN3" s="43" t="s">
        <v>28</v>
      </c>
      <c r="BO3" s="42" t="s">
        <v>29</v>
      </c>
      <c r="BP3" s="41" t="s">
        <v>25</v>
      </c>
      <c r="BQ3" s="41" t="s">
        <v>26</v>
      </c>
      <c r="BR3" s="41" t="s">
        <v>27</v>
      </c>
      <c r="BS3" s="43" t="s">
        <v>28</v>
      </c>
      <c r="BT3" s="42" t="s">
        <v>29</v>
      </c>
      <c r="BU3" s="41" t="s">
        <v>25</v>
      </c>
      <c r="BV3" s="41" t="s">
        <v>26</v>
      </c>
      <c r="BW3" s="41" t="s">
        <v>27</v>
      </c>
      <c r="BX3" s="43" t="s">
        <v>28</v>
      </c>
      <c r="BY3" s="42" t="s">
        <v>29</v>
      </c>
      <c r="BZ3" s="41" t="s">
        <v>25</v>
      </c>
      <c r="CA3" s="41" t="s">
        <v>26</v>
      </c>
      <c r="CB3" s="41" t="s">
        <v>27</v>
      </c>
      <c r="CC3" s="43" t="s">
        <v>28</v>
      </c>
      <c r="CD3" s="42" t="s">
        <v>29</v>
      </c>
      <c r="CE3" s="41" t="s">
        <v>25</v>
      </c>
      <c r="CF3" s="41" t="s">
        <v>26</v>
      </c>
      <c r="CG3" s="41" t="s">
        <v>27</v>
      </c>
      <c r="CH3" s="43" t="s">
        <v>28</v>
      </c>
      <c r="CI3" s="42" t="s">
        <v>29</v>
      </c>
      <c r="CJ3" s="41" t="s">
        <v>25</v>
      </c>
      <c r="CK3" s="41" t="s">
        <v>26</v>
      </c>
      <c r="CL3" s="41" t="s">
        <v>27</v>
      </c>
      <c r="CM3" s="43" t="s">
        <v>28</v>
      </c>
      <c r="CN3" s="42" t="s">
        <v>29</v>
      </c>
      <c r="CO3" s="44" t="s">
        <v>25</v>
      </c>
      <c r="CP3" s="44" t="s">
        <v>26</v>
      </c>
      <c r="CQ3" s="44" t="s">
        <v>27</v>
      </c>
      <c r="CR3" s="45" t="s">
        <v>28</v>
      </c>
      <c r="CS3" s="46" t="s">
        <v>29</v>
      </c>
    </row>
    <row r="4">
      <c r="A4" s="47">
        <v>-1.0</v>
      </c>
      <c r="B4" s="47">
        <f t="shared" ref="B4:CS4" si="1">A4-1</f>
        <v>-2</v>
      </c>
      <c r="C4" s="47">
        <f t="shared" si="1"/>
        <v>-3</v>
      </c>
      <c r="D4" s="47">
        <f t="shared" si="1"/>
        <v>-4</v>
      </c>
      <c r="E4" s="47">
        <f t="shared" si="1"/>
        <v>-5</v>
      </c>
      <c r="F4" s="47">
        <f t="shared" si="1"/>
        <v>-6</v>
      </c>
      <c r="G4" s="47">
        <f t="shared" si="1"/>
        <v>-7</v>
      </c>
      <c r="H4" s="47">
        <f t="shared" si="1"/>
        <v>-8</v>
      </c>
      <c r="I4" s="47">
        <f t="shared" si="1"/>
        <v>-9</v>
      </c>
      <c r="J4" s="47">
        <f t="shared" si="1"/>
        <v>-10</v>
      </c>
      <c r="K4" s="47">
        <f t="shared" si="1"/>
        <v>-11</v>
      </c>
      <c r="L4" s="47">
        <f t="shared" si="1"/>
        <v>-12</v>
      </c>
      <c r="M4" s="47">
        <f t="shared" si="1"/>
        <v>-13</v>
      </c>
      <c r="N4" s="47">
        <f t="shared" si="1"/>
        <v>-14</v>
      </c>
      <c r="O4" s="47">
        <f t="shared" si="1"/>
        <v>-15</v>
      </c>
      <c r="P4" s="47">
        <f t="shared" si="1"/>
        <v>-16</v>
      </c>
      <c r="Q4" s="47">
        <f t="shared" si="1"/>
        <v>-17</v>
      </c>
      <c r="R4" s="47">
        <f t="shared" si="1"/>
        <v>-18</v>
      </c>
      <c r="S4" s="47">
        <f t="shared" si="1"/>
        <v>-19</v>
      </c>
      <c r="T4" s="47">
        <f t="shared" si="1"/>
        <v>-20</v>
      </c>
      <c r="U4" s="47">
        <f t="shared" si="1"/>
        <v>-21</v>
      </c>
      <c r="V4" s="47">
        <f t="shared" si="1"/>
        <v>-22</v>
      </c>
      <c r="W4" s="47">
        <f t="shared" si="1"/>
        <v>-23</v>
      </c>
      <c r="X4" s="47">
        <f t="shared" si="1"/>
        <v>-24</v>
      </c>
      <c r="Y4" s="47">
        <f t="shared" si="1"/>
        <v>-25</v>
      </c>
      <c r="Z4" s="47">
        <f t="shared" si="1"/>
        <v>-26</v>
      </c>
      <c r="AA4" s="47">
        <f t="shared" si="1"/>
        <v>-27</v>
      </c>
      <c r="AB4" s="47">
        <f t="shared" si="1"/>
        <v>-28</v>
      </c>
      <c r="AC4" s="47">
        <f t="shared" si="1"/>
        <v>-29</v>
      </c>
      <c r="AD4" s="47">
        <f t="shared" si="1"/>
        <v>-30</v>
      </c>
      <c r="AE4" s="47">
        <f t="shared" si="1"/>
        <v>-31</v>
      </c>
      <c r="AF4" s="47">
        <f t="shared" si="1"/>
        <v>-32</v>
      </c>
      <c r="AG4" s="47">
        <f t="shared" si="1"/>
        <v>-33</v>
      </c>
      <c r="AH4" s="47">
        <f t="shared" si="1"/>
        <v>-34</v>
      </c>
      <c r="AI4" s="47">
        <f t="shared" si="1"/>
        <v>-35</v>
      </c>
      <c r="AJ4" s="47">
        <f t="shared" si="1"/>
        <v>-36</v>
      </c>
      <c r="AK4" s="47">
        <f t="shared" si="1"/>
        <v>-37</v>
      </c>
      <c r="AL4" s="47">
        <f t="shared" si="1"/>
        <v>-38</v>
      </c>
      <c r="AM4" s="47">
        <f t="shared" si="1"/>
        <v>-39</v>
      </c>
      <c r="AN4" s="47">
        <f t="shared" si="1"/>
        <v>-40</v>
      </c>
      <c r="AO4" s="47">
        <f t="shared" si="1"/>
        <v>-41</v>
      </c>
      <c r="AP4" s="47">
        <f t="shared" si="1"/>
        <v>-42</v>
      </c>
      <c r="AQ4" s="47">
        <f t="shared" si="1"/>
        <v>-43</v>
      </c>
      <c r="AR4" s="47">
        <f t="shared" si="1"/>
        <v>-44</v>
      </c>
      <c r="AS4" s="47">
        <f t="shared" si="1"/>
        <v>-45</v>
      </c>
      <c r="AT4" s="47">
        <f t="shared" si="1"/>
        <v>-46</v>
      </c>
      <c r="AU4" s="47">
        <f t="shared" si="1"/>
        <v>-47</v>
      </c>
      <c r="AV4" s="47">
        <f t="shared" si="1"/>
        <v>-48</v>
      </c>
      <c r="AW4" s="47">
        <f t="shared" si="1"/>
        <v>-49</v>
      </c>
      <c r="AX4" s="47">
        <f t="shared" si="1"/>
        <v>-50</v>
      </c>
      <c r="AY4" s="47">
        <f t="shared" si="1"/>
        <v>-51</v>
      </c>
      <c r="AZ4" s="47">
        <f t="shared" si="1"/>
        <v>-52</v>
      </c>
      <c r="BA4" s="47">
        <f t="shared" si="1"/>
        <v>-53</v>
      </c>
      <c r="BB4" s="47">
        <f t="shared" si="1"/>
        <v>-54</v>
      </c>
      <c r="BC4" s="47">
        <f t="shared" si="1"/>
        <v>-55</v>
      </c>
      <c r="BD4" s="47">
        <f t="shared" si="1"/>
        <v>-56</v>
      </c>
      <c r="BE4" s="47">
        <f t="shared" si="1"/>
        <v>-57</v>
      </c>
      <c r="BF4" s="47">
        <f t="shared" si="1"/>
        <v>-58</v>
      </c>
      <c r="BG4" s="47">
        <f t="shared" si="1"/>
        <v>-59</v>
      </c>
      <c r="BH4" s="47">
        <f t="shared" si="1"/>
        <v>-60</v>
      </c>
      <c r="BI4" s="47">
        <f t="shared" si="1"/>
        <v>-61</v>
      </c>
      <c r="BJ4" s="47">
        <f t="shared" si="1"/>
        <v>-62</v>
      </c>
      <c r="BK4" s="47">
        <f t="shared" si="1"/>
        <v>-63</v>
      </c>
      <c r="BL4" s="47">
        <f t="shared" si="1"/>
        <v>-64</v>
      </c>
      <c r="BM4" s="47">
        <f t="shared" si="1"/>
        <v>-65</v>
      </c>
      <c r="BN4" s="47">
        <f t="shared" si="1"/>
        <v>-66</v>
      </c>
      <c r="BO4" s="47">
        <f t="shared" si="1"/>
        <v>-67</v>
      </c>
      <c r="BP4" s="47">
        <f t="shared" si="1"/>
        <v>-68</v>
      </c>
      <c r="BQ4" s="47">
        <f t="shared" si="1"/>
        <v>-69</v>
      </c>
      <c r="BR4" s="47">
        <f t="shared" si="1"/>
        <v>-70</v>
      </c>
      <c r="BS4" s="47">
        <f t="shared" si="1"/>
        <v>-71</v>
      </c>
      <c r="BT4" s="47">
        <f t="shared" si="1"/>
        <v>-72</v>
      </c>
      <c r="BU4" s="47">
        <f t="shared" si="1"/>
        <v>-73</v>
      </c>
      <c r="BV4" s="47">
        <f t="shared" si="1"/>
        <v>-74</v>
      </c>
      <c r="BW4" s="47">
        <f t="shared" si="1"/>
        <v>-75</v>
      </c>
      <c r="BX4" s="47">
        <f t="shared" si="1"/>
        <v>-76</v>
      </c>
      <c r="BY4" s="47">
        <f t="shared" si="1"/>
        <v>-77</v>
      </c>
      <c r="BZ4" s="47">
        <f t="shared" si="1"/>
        <v>-78</v>
      </c>
      <c r="CA4" s="47">
        <f t="shared" si="1"/>
        <v>-79</v>
      </c>
      <c r="CB4" s="47">
        <f t="shared" si="1"/>
        <v>-80</v>
      </c>
      <c r="CC4" s="47">
        <f t="shared" si="1"/>
        <v>-81</v>
      </c>
      <c r="CD4" s="47">
        <f t="shared" si="1"/>
        <v>-82</v>
      </c>
      <c r="CE4" s="47">
        <f t="shared" si="1"/>
        <v>-83</v>
      </c>
      <c r="CF4" s="47">
        <f t="shared" si="1"/>
        <v>-84</v>
      </c>
      <c r="CG4" s="47">
        <f t="shared" si="1"/>
        <v>-85</v>
      </c>
      <c r="CH4" s="47">
        <f t="shared" si="1"/>
        <v>-86</v>
      </c>
      <c r="CI4" s="47">
        <f t="shared" si="1"/>
        <v>-87</v>
      </c>
      <c r="CJ4" s="47">
        <f t="shared" si="1"/>
        <v>-88</v>
      </c>
      <c r="CK4" s="47">
        <f t="shared" si="1"/>
        <v>-89</v>
      </c>
      <c r="CL4" s="47">
        <f t="shared" si="1"/>
        <v>-90</v>
      </c>
      <c r="CM4" s="47">
        <f t="shared" si="1"/>
        <v>-91</v>
      </c>
      <c r="CN4" s="47">
        <f t="shared" si="1"/>
        <v>-92</v>
      </c>
      <c r="CO4" s="48">
        <f t="shared" si="1"/>
        <v>-93</v>
      </c>
      <c r="CP4" s="48">
        <f t="shared" si="1"/>
        <v>-94</v>
      </c>
      <c r="CQ4" s="48">
        <f t="shared" si="1"/>
        <v>-95</v>
      </c>
      <c r="CR4" s="48">
        <f t="shared" si="1"/>
        <v>-96</v>
      </c>
      <c r="CS4" s="48">
        <f t="shared" si="1"/>
        <v>-97</v>
      </c>
    </row>
    <row r="5">
      <c r="A5" s="49"/>
      <c r="B5" s="50" t="s">
        <v>30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51">
        <v>15189.02</v>
      </c>
      <c r="AW5" s="51">
        <v>14220.820000000002</v>
      </c>
      <c r="AX5" s="51">
        <v>18257.39</v>
      </c>
      <c r="AY5" s="51">
        <v>19115.83</v>
      </c>
      <c r="AZ5" s="51">
        <v>66783.06</v>
      </c>
      <c r="BA5" s="51">
        <v>15243.829999999998</v>
      </c>
      <c r="BB5" s="51">
        <v>12532.64</v>
      </c>
      <c r="BC5" s="51">
        <v>88871.37</v>
      </c>
      <c r="BD5" s="51">
        <v>69074.34</v>
      </c>
      <c r="BE5" s="51">
        <v>185722.2</v>
      </c>
      <c r="BF5" s="52">
        <v>11046.162</v>
      </c>
      <c r="BG5" s="52">
        <v>5989.518000000001</v>
      </c>
      <c r="BH5" s="52">
        <v>5518.505999999999</v>
      </c>
      <c r="BI5" s="52">
        <v>6920.687</v>
      </c>
      <c r="BJ5" s="51">
        <v>294748.73</v>
      </c>
      <c r="BK5" s="52">
        <v>8735.885</v>
      </c>
      <c r="BL5" s="52">
        <v>5447.974</v>
      </c>
      <c r="BM5" s="52">
        <v>6235.596</v>
      </c>
      <c r="BN5" s="52">
        <v>9116.937</v>
      </c>
      <c r="BO5" s="53">
        <v>295363.92</v>
      </c>
      <c r="BP5" s="52">
        <v>8514.914999999999</v>
      </c>
      <c r="BQ5" s="52">
        <v>5925.615</v>
      </c>
      <c r="BR5" s="52">
        <v>2823.9640000000004</v>
      </c>
      <c r="BS5" s="52">
        <v>8523.062</v>
      </c>
      <c r="BT5" s="51">
        <v>265351.57</v>
      </c>
      <c r="BU5" s="50">
        <v>8015.255999999999</v>
      </c>
      <c r="BV5" s="50">
        <v>4665.455</v>
      </c>
      <c r="BW5" s="50">
        <v>9303.76</v>
      </c>
      <c r="BX5" s="50">
        <v>10058.886999999999</v>
      </c>
      <c r="BY5" s="49">
        <v>0.0</v>
      </c>
      <c r="BZ5" s="50">
        <v>11366.47</v>
      </c>
      <c r="CA5" s="50">
        <v>5321.45</v>
      </c>
      <c r="CB5" s="50">
        <v>4754.47</v>
      </c>
      <c r="CC5" s="50">
        <v>6431.25</v>
      </c>
      <c r="CD5" s="49"/>
      <c r="CE5" s="50">
        <v>9281.51</v>
      </c>
      <c r="CF5" s="50">
        <v>5101.9</v>
      </c>
      <c r="CG5" s="50">
        <v>6847.32</v>
      </c>
      <c r="CH5" s="50">
        <v>7640.34</v>
      </c>
      <c r="CI5" s="49"/>
      <c r="CJ5" s="54">
        <v>5822.0</v>
      </c>
      <c r="CK5" s="50">
        <v>6024.42</v>
      </c>
      <c r="CL5" s="50">
        <v>6754.1</v>
      </c>
      <c r="CM5" s="55">
        <v>9269.763</v>
      </c>
      <c r="CN5" s="49"/>
      <c r="CO5" s="56">
        <v>9308.85</v>
      </c>
      <c r="CP5" s="57"/>
      <c r="CQ5" s="57"/>
      <c r="CR5" s="58"/>
      <c r="CS5" s="49"/>
    </row>
    <row r="6">
      <c r="A6" s="49"/>
      <c r="B6" s="49" t="s">
        <v>31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51">
        <v>49407.55</v>
      </c>
      <c r="AW6" s="51">
        <v>80476.59</v>
      </c>
      <c r="AX6" s="51">
        <v>84901.23</v>
      </c>
      <c r="AY6" s="51">
        <v>110942.0</v>
      </c>
      <c r="AZ6" s="51">
        <v>325727.15</v>
      </c>
      <c r="BA6" s="51">
        <v>72835.74</v>
      </c>
      <c r="BB6" s="51">
        <v>74552.38</v>
      </c>
      <c r="BC6" s="51">
        <v>79234.08</v>
      </c>
      <c r="BD6" s="51">
        <v>91600.2</v>
      </c>
      <c r="BE6" s="51">
        <v>318222.35</v>
      </c>
      <c r="BF6" s="52">
        <v>14018.473999999998</v>
      </c>
      <c r="BG6" s="52">
        <v>9215.905999999999</v>
      </c>
      <c r="BH6" s="52">
        <v>11448.917</v>
      </c>
      <c r="BI6" s="52">
        <v>11362.86</v>
      </c>
      <c r="BJ6" s="51">
        <v>460461.59</v>
      </c>
      <c r="BK6" s="52">
        <v>8684.122</v>
      </c>
      <c r="BL6" s="52">
        <v>9138.043</v>
      </c>
      <c r="BM6" s="52">
        <v>10347.365</v>
      </c>
      <c r="BN6" s="52">
        <v>10231.2</v>
      </c>
      <c r="BO6" s="51">
        <v>384007.78</v>
      </c>
      <c r="BP6" s="52">
        <v>8684.981</v>
      </c>
      <c r="BQ6" s="52">
        <v>8437.492</v>
      </c>
      <c r="BR6" s="52">
        <v>10213.717999999999</v>
      </c>
      <c r="BS6" s="52">
        <v>3300.129</v>
      </c>
      <c r="BT6" s="51">
        <v>393391.69</v>
      </c>
      <c r="BU6" s="51">
        <v>11367.547999999999</v>
      </c>
      <c r="BV6" s="49">
        <v>13358.201000000001</v>
      </c>
      <c r="BW6" s="59">
        <v>8605.463</v>
      </c>
      <c r="BX6" s="49">
        <v>6832.258</v>
      </c>
      <c r="BY6" s="49">
        <v>0.0</v>
      </c>
      <c r="BZ6" s="50">
        <v>7594.56</v>
      </c>
      <c r="CA6" s="50">
        <v>8025.27</v>
      </c>
      <c r="CB6" s="50">
        <v>8535.39</v>
      </c>
      <c r="CC6" s="50">
        <v>9792.17</v>
      </c>
      <c r="CD6" s="49"/>
      <c r="CE6" s="50">
        <v>12578.02</v>
      </c>
      <c r="CF6" s="50">
        <v>12563.19</v>
      </c>
      <c r="CG6" s="50">
        <v>10126.47</v>
      </c>
      <c r="CH6" s="50">
        <v>11957.69</v>
      </c>
      <c r="CI6" s="49"/>
      <c r="CJ6" s="50">
        <v>13192.09</v>
      </c>
      <c r="CK6" s="50">
        <v>12160.1</v>
      </c>
      <c r="CL6" s="50">
        <v>9912.43</v>
      </c>
      <c r="CM6" s="50">
        <v>11518.84</v>
      </c>
      <c r="CN6" s="49"/>
      <c r="CO6" s="56">
        <v>9151.27</v>
      </c>
      <c r="CP6" s="57"/>
      <c r="CQ6" s="57"/>
      <c r="CR6" s="57"/>
      <c r="CS6" s="49"/>
    </row>
    <row r="7">
      <c r="A7" s="60"/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</row>
    <row r="8">
      <c r="A8" s="62"/>
      <c r="B8" s="62"/>
      <c r="C8" s="63">
        <f t="shared" ref="C8:L8" si="2">SUM(C6:C7)</f>
        <v>0</v>
      </c>
      <c r="D8" s="63">
        <f t="shared" si="2"/>
        <v>0</v>
      </c>
      <c r="E8" s="63">
        <f t="shared" si="2"/>
        <v>0</v>
      </c>
      <c r="F8" s="63">
        <f t="shared" si="2"/>
        <v>0</v>
      </c>
      <c r="G8" s="63">
        <f t="shared" si="2"/>
        <v>0</v>
      </c>
      <c r="H8" s="63">
        <f t="shared" si="2"/>
        <v>0</v>
      </c>
      <c r="I8" s="63">
        <f t="shared" si="2"/>
        <v>0</v>
      </c>
      <c r="J8" s="63">
        <f t="shared" si="2"/>
        <v>0</v>
      </c>
      <c r="K8" s="63">
        <f t="shared" si="2"/>
        <v>0</v>
      </c>
      <c r="L8" s="63">
        <f t="shared" si="2"/>
        <v>0</v>
      </c>
      <c r="M8" s="63">
        <f t="shared" ref="M8:CS8" si="3">sum(M5:M6)</f>
        <v>0</v>
      </c>
      <c r="N8" s="63">
        <f t="shared" si="3"/>
        <v>0</v>
      </c>
      <c r="O8" s="63">
        <f t="shared" si="3"/>
        <v>0</v>
      </c>
      <c r="P8" s="63">
        <f t="shared" si="3"/>
        <v>0</v>
      </c>
      <c r="Q8" s="63">
        <f t="shared" si="3"/>
        <v>0</v>
      </c>
      <c r="R8" s="63">
        <f t="shared" si="3"/>
        <v>0</v>
      </c>
      <c r="S8" s="63">
        <f t="shared" si="3"/>
        <v>0</v>
      </c>
      <c r="T8" s="63">
        <f t="shared" si="3"/>
        <v>0</v>
      </c>
      <c r="U8" s="63">
        <f t="shared" si="3"/>
        <v>0</v>
      </c>
      <c r="V8" s="63">
        <f t="shared" si="3"/>
        <v>0</v>
      </c>
      <c r="W8" s="63">
        <f t="shared" si="3"/>
        <v>0</v>
      </c>
      <c r="X8" s="63">
        <f t="shared" si="3"/>
        <v>0</v>
      </c>
      <c r="Y8" s="63">
        <f t="shared" si="3"/>
        <v>0</v>
      </c>
      <c r="Z8" s="63">
        <f t="shared" si="3"/>
        <v>0</v>
      </c>
      <c r="AA8" s="63">
        <f t="shared" si="3"/>
        <v>0</v>
      </c>
      <c r="AB8" s="63">
        <f t="shared" si="3"/>
        <v>0</v>
      </c>
      <c r="AC8" s="63">
        <f t="shared" si="3"/>
        <v>0</v>
      </c>
      <c r="AD8" s="63">
        <f t="shared" si="3"/>
        <v>0</v>
      </c>
      <c r="AE8" s="63">
        <f t="shared" si="3"/>
        <v>0</v>
      </c>
      <c r="AF8" s="63">
        <f t="shared" si="3"/>
        <v>0</v>
      </c>
      <c r="AG8" s="63">
        <f t="shared" si="3"/>
        <v>0</v>
      </c>
      <c r="AH8" s="63">
        <f t="shared" si="3"/>
        <v>0</v>
      </c>
      <c r="AI8" s="63">
        <f t="shared" si="3"/>
        <v>0</v>
      </c>
      <c r="AJ8" s="63">
        <f t="shared" si="3"/>
        <v>0</v>
      </c>
      <c r="AK8" s="63">
        <f t="shared" si="3"/>
        <v>0</v>
      </c>
      <c r="AL8" s="63">
        <f t="shared" si="3"/>
        <v>0</v>
      </c>
      <c r="AM8" s="63">
        <f t="shared" si="3"/>
        <v>0</v>
      </c>
      <c r="AN8" s="63">
        <f t="shared" si="3"/>
        <v>0</v>
      </c>
      <c r="AO8" s="63">
        <f t="shared" si="3"/>
        <v>0</v>
      </c>
      <c r="AP8" s="63">
        <f t="shared" si="3"/>
        <v>0</v>
      </c>
      <c r="AQ8" s="63">
        <f t="shared" si="3"/>
        <v>0</v>
      </c>
      <c r="AR8" s="63">
        <f t="shared" si="3"/>
        <v>0</v>
      </c>
      <c r="AS8" s="63">
        <f t="shared" si="3"/>
        <v>0</v>
      </c>
      <c r="AT8" s="63">
        <f t="shared" si="3"/>
        <v>0</v>
      </c>
      <c r="AU8" s="63">
        <f t="shared" si="3"/>
        <v>0</v>
      </c>
      <c r="AV8" s="63">
        <f t="shared" si="3"/>
        <v>64596.57</v>
      </c>
      <c r="AW8" s="63">
        <f t="shared" si="3"/>
        <v>94697.41</v>
      </c>
      <c r="AX8" s="63">
        <f t="shared" si="3"/>
        <v>103158.62</v>
      </c>
      <c r="AY8" s="63">
        <f t="shared" si="3"/>
        <v>130057.83</v>
      </c>
      <c r="AZ8" s="63">
        <f t="shared" si="3"/>
        <v>392510.21</v>
      </c>
      <c r="BA8" s="63">
        <f t="shared" si="3"/>
        <v>88079.57</v>
      </c>
      <c r="BB8" s="63">
        <f t="shared" si="3"/>
        <v>87085.02</v>
      </c>
      <c r="BC8" s="63">
        <f t="shared" si="3"/>
        <v>168105.45</v>
      </c>
      <c r="BD8" s="63">
        <f t="shared" si="3"/>
        <v>160674.54</v>
      </c>
      <c r="BE8" s="63">
        <f t="shared" si="3"/>
        <v>503944.55</v>
      </c>
      <c r="BF8" s="63">
        <f t="shared" si="3"/>
        <v>25064.636</v>
      </c>
      <c r="BG8" s="63">
        <f t="shared" si="3"/>
        <v>15205.424</v>
      </c>
      <c r="BH8" s="63">
        <f t="shared" si="3"/>
        <v>16967.423</v>
      </c>
      <c r="BI8" s="63">
        <f t="shared" si="3"/>
        <v>18283.547</v>
      </c>
      <c r="BJ8" s="63">
        <f t="shared" si="3"/>
        <v>755210.32</v>
      </c>
      <c r="BK8" s="63">
        <f t="shared" si="3"/>
        <v>17420.007</v>
      </c>
      <c r="BL8" s="63">
        <f t="shared" si="3"/>
        <v>14586.017</v>
      </c>
      <c r="BM8" s="63">
        <f t="shared" si="3"/>
        <v>16582.961</v>
      </c>
      <c r="BN8" s="63">
        <f t="shared" si="3"/>
        <v>19348.137</v>
      </c>
      <c r="BO8" s="63">
        <f t="shared" si="3"/>
        <v>679371.7</v>
      </c>
      <c r="BP8" s="63">
        <f t="shared" si="3"/>
        <v>17199.896</v>
      </c>
      <c r="BQ8" s="63">
        <f t="shared" si="3"/>
        <v>14363.107</v>
      </c>
      <c r="BR8" s="63">
        <f t="shared" si="3"/>
        <v>13037.682</v>
      </c>
      <c r="BS8" s="63">
        <f t="shared" si="3"/>
        <v>11823.191</v>
      </c>
      <c r="BT8" s="63">
        <f t="shared" si="3"/>
        <v>658743.26</v>
      </c>
      <c r="BU8" s="63">
        <f t="shared" si="3"/>
        <v>19382.804</v>
      </c>
      <c r="BV8" s="63">
        <f t="shared" si="3"/>
        <v>18023.656</v>
      </c>
      <c r="BW8" s="63">
        <f t="shared" si="3"/>
        <v>17909.223</v>
      </c>
      <c r="BX8" s="63">
        <f t="shared" si="3"/>
        <v>16891.145</v>
      </c>
      <c r="BY8" s="63">
        <f t="shared" si="3"/>
        <v>0</v>
      </c>
      <c r="BZ8" s="63">
        <f t="shared" si="3"/>
        <v>18961.03</v>
      </c>
      <c r="CA8" s="63">
        <f t="shared" si="3"/>
        <v>13346.72</v>
      </c>
      <c r="CB8" s="63">
        <f t="shared" si="3"/>
        <v>13289.86</v>
      </c>
      <c r="CC8" s="63">
        <f t="shared" si="3"/>
        <v>16223.42</v>
      </c>
      <c r="CD8" s="63">
        <f t="shared" si="3"/>
        <v>0</v>
      </c>
      <c r="CE8" s="63">
        <f t="shared" si="3"/>
        <v>21859.53</v>
      </c>
      <c r="CF8" s="63">
        <f t="shared" si="3"/>
        <v>17665.09</v>
      </c>
      <c r="CG8" s="63">
        <f t="shared" si="3"/>
        <v>16973.79</v>
      </c>
      <c r="CH8" s="63">
        <f t="shared" si="3"/>
        <v>19598.03</v>
      </c>
      <c r="CI8" s="63">
        <f t="shared" si="3"/>
        <v>0</v>
      </c>
      <c r="CJ8" s="63">
        <f t="shared" si="3"/>
        <v>19014.09</v>
      </c>
      <c r="CK8" s="63">
        <f t="shared" si="3"/>
        <v>18184.52</v>
      </c>
      <c r="CL8" s="63">
        <f t="shared" si="3"/>
        <v>16666.53</v>
      </c>
      <c r="CM8" s="63">
        <f t="shared" si="3"/>
        <v>20788.603</v>
      </c>
      <c r="CN8" s="63">
        <f t="shared" si="3"/>
        <v>0</v>
      </c>
      <c r="CO8" s="64">
        <f t="shared" si="3"/>
        <v>18460.12</v>
      </c>
      <c r="CP8" s="64">
        <f t="shared" si="3"/>
        <v>0</v>
      </c>
      <c r="CQ8" s="64">
        <f t="shared" si="3"/>
        <v>0</v>
      </c>
      <c r="CR8" s="64">
        <f t="shared" si="3"/>
        <v>0</v>
      </c>
      <c r="CS8" s="64">
        <f t="shared" si="3"/>
        <v>0</v>
      </c>
    </row>
    <row r="9">
      <c r="A9" s="65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7"/>
      <c r="BL9" s="67"/>
      <c r="BM9" s="67"/>
      <c r="BN9" s="67"/>
      <c r="BO9" s="66"/>
      <c r="BP9" s="67"/>
      <c r="BQ9" s="67"/>
      <c r="BR9" s="67"/>
      <c r="BS9" s="68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</row>
    <row r="10">
      <c r="A10" s="69"/>
      <c r="B10" s="70" t="s">
        <v>32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2">
        <f>BK8/BI8*100-100</f>
        <v>-4.723044166</v>
      </c>
      <c r="BL10" s="72">
        <f t="shared" ref="BL10:BN10" si="4">BL8/BK8*100-100</f>
        <v>-16.26859277</v>
      </c>
      <c r="BM10" s="72">
        <f t="shared" si="4"/>
        <v>13.69081086</v>
      </c>
      <c r="BN10" s="72">
        <f t="shared" si="4"/>
        <v>16.67480253</v>
      </c>
      <c r="BO10" s="71"/>
      <c r="BP10" s="72">
        <f>BP8/BN8*100-100</f>
        <v>-11.10308967</v>
      </c>
      <c r="BQ10" s="72">
        <f t="shared" ref="BQ10:BS10" si="5">BQ8/BP8*100-100</f>
        <v>-16.49305903</v>
      </c>
      <c r="BR10" s="72">
        <f t="shared" si="5"/>
        <v>-9.227982497</v>
      </c>
      <c r="BS10" s="72">
        <f t="shared" si="5"/>
        <v>-9.315237172</v>
      </c>
      <c r="BT10" s="71"/>
      <c r="BU10" s="72">
        <f>BU8/BS8*100-100</f>
        <v>63.93885542</v>
      </c>
      <c r="BV10" s="72">
        <f t="shared" ref="BV10:BX10" si="6">BV8/BU8*100-100</f>
        <v>-7.012133023</v>
      </c>
      <c r="BW10" s="72">
        <f t="shared" si="6"/>
        <v>-0.6349044833</v>
      </c>
      <c r="BX10" s="72">
        <f t="shared" si="6"/>
        <v>-5.684657564</v>
      </c>
      <c r="BY10" s="71"/>
      <c r="BZ10" s="72">
        <f>BZ8/BX8*100-100</f>
        <v>12.25426103</v>
      </c>
      <c r="CA10" s="72">
        <f t="shared" ref="CA10:CC10" si="7">CA8/BZ8*100-100</f>
        <v>-29.60973112</v>
      </c>
      <c r="CB10" s="72">
        <f t="shared" si="7"/>
        <v>-0.4260222736</v>
      </c>
      <c r="CC10" s="72">
        <f t="shared" si="7"/>
        <v>22.0736712</v>
      </c>
      <c r="CD10" s="71"/>
      <c r="CE10" s="72">
        <f>CE8/CC8*100-100</f>
        <v>34.74057874</v>
      </c>
      <c r="CF10" s="72">
        <f t="shared" ref="CF10:CH10" si="8">CF8/CE8*100-100</f>
        <v>-19.18815272</v>
      </c>
      <c r="CG10" s="72">
        <f t="shared" si="8"/>
        <v>-3.913368118</v>
      </c>
      <c r="CH10" s="72">
        <f t="shared" si="8"/>
        <v>15.4605424</v>
      </c>
      <c r="CI10" s="71"/>
      <c r="CJ10" s="72">
        <f>CJ8/CH8*100-100</f>
        <v>-2.979585193</v>
      </c>
      <c r="CK10" s="72">
        <f t="shared" ref="CK10:CM10" si="9">CK8/CJ8*100-100</f>
        <v>-4.362922443</v>
      </c>
      <c r="CL10" s="72">
        <f t="shared" si="9"/>
        <v>-8.347704531</v>
      </c>
      <c r="CM10" s="72">
        <f t="shared" si="9"/>
        <v>24.73264081</v>
      </c>
      <c r="CN10" s="71"/>
      <c r="CO10" s="73">
        <f>CO8/CM8*100-100</f>
        <v>-11.20076707</v>
      </c>
      <c r="CP10" s="73">
        <f t="shared" ref="CP10:CR10" si="10">CP8/CO8*100-100</f>
        <v>-100</v>
      </c>
      <c r="CQ10" s="73" t="str">
        <f t="shared" si="10"/>
        <v>#DIV/0!</v>
      </c>
      <c r="CR10" s="73" t="str">
        <f t="shared" si="10"/>
        <v>#DIV/0!</v>
      </c>
      <c r="CS10" s="71"/>
    </row>
    <row r="11">
      <c r="A11" s="74"/>
      <c r="B11" s="75" t="s">
        <v>33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5"/>
      <c r="BH11" s="76"/>
      <c r="BI11" s="76"/>
      <c r="BJ11" s="76"/>
      <c r="BK11" s="77">
        <f t="shared" ref="BK11:BN11" si="11">BK8/BF8*100-100</f>
        <v>-30.49966096</v>
      </c>
      <c r="BL11" s="77">
        <f t="shared" si="11"/>
        <v>-4.073592423</v>
      </c>
      <c r="BM11" s="77">
        <f t="shared" si="11"/>
        <v>-2.265883275</v>
      </c>
      <c r="BN11" s="77">
        <f t="shared" si="11"/>
        <v>5.822666685</v>
      </c>
      <c r="BO11" s="76"/>
      <c r="BP11" s="77">
        <f t="shared" ref="BP11:BS11" si="12">BP8/BK8*100-100</f>
        <v>-1.263552879</v>
      </c>
      <c r="BQ11" s="77">
        <f t="shared" si="12"/>
        <v>-1.528244482</v>
      </c>
      <c r="BR11" s="77">
        <f t="shared" si="12"/>
        <v>-21.37904684</v>
      </c>
      <c r="BS11" s="77">
        <f t="shared" si="12"/>
        <v>-38.89235434</v>
      </c>
      <c r="BT11" s="76"/>
      <c r="BU11" s="77">
        <f t="shared" ref="BU11:BX11" si="13">BU8/BP8*100-100</f>
        <v>12.69140232</v>
      </c>
      <c r="BV11" s="77">
        <f t="shared" si="13"/>
        <v>25.48577407</v>
      </c>
      <c r="BW11" s="77">
        <f t="shared" si="13"/>
        <v>37.3650853</v>
      </c>
      <c r="BX11" s="77">
        <f t="shared" si="13"/>
        <v>42.8645194</v>
      </c>
      <c r="BY11" s="76"/>
      <c r="BZ11" s="77">
        <f t="shared" ref="BZ11:CC11" si="14">BZ8/BU8*100-100</f>
        <v>-2.176021591</v>
      </c>
      <c r="CA11" s="77">
        <f t="shared" si="14"/>
        <v>-25.94887519</v>
      </c>
      <c r="CB11" s="77">
        <f t="shared" si="14"/>
        <v>-25.79320722</v>
      </c>
      <c r="CC11" s="77">
        <f t="shared" si="14"/>
        <v>-3.953106791</v>
      </c>
      <c r="CD11" s="76"/>
      <c r="CE11" s="77">
        <f t="shared" ref="CE11:CH11" si="15">CE8/BZ8*100-100</f>
        <v>15.28661681</v>
      </c>
      <c r="CF11" s="77">
        <f t="shared" si="15"/>
        <v>32.35529029</v>
      </c>
      <c r="CG11" s="77">
        <f t="shared" si="15"/>
        <v>27.71985559</v>
      </c>
      <c r="CH11" s="77">
        <f t="shared" si="15"/>
        <v>20.80085457</v>
      </c>
      <c r="CI11" s="76"/>
      <c r="CJ11" s="77">
        <f t="shared" ref="CJ11:CM11" si="16">CJ8/CE8*100-100</f>
        <v>-13.01693129</v>
      </c>
      <c r="CK11" s="77">
        <f t="shared" si="16"/>
        <v>2.940432231</v>
      </c>
      <c r="CL11" s="77">
        <f t="shared" si="16"/>
        <v>-1.810202671</v>
      </c>
      <c r="CM11" s="77">
        <f t="shared" si="16"/>
        <v>6.074962637</v>
      </c>
      <c r="CN11" s="76"/>
      <c r="CO11" s="78">
        <f t="shared" ref="CO11:CR11" si="17">CO8/CJ8*100-100</f>
        <v>-2.91347101</v>
      </c>
      <c r="CP11" s="78">
        <f t="shared" si="17"/>
        <v>-100</v>
      </c>
      <c r="CQ11" s="78">
        <f t="shared" si="17"/>
        <v>-100</v>
      </c>
      <c r="CR11" s="78">
        <f t="shared" si="17"/>
        <v>-100</v>
      </c>
      <c r="CS11" s="76"/>
    </row>
    <row r="12">
      <c r="A12" s="79"/>
      <c r="B12" s="80" t="s">
        <v>34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0"/>
      <c r="BH12" s="81"/>
      <c r="BI12" s="81"/>
      <c r="BJ12" s="81"/>
      <c r="BK12" s="82">
        <f>BK8/BF8*100-100</f>
        <v>-30.49966096</v>
      </c>
      <c r="BL12" s="82">
        <f>SUM(BK8:BL8)/SUM(BF8:BG8)*100-100</f>
        <v>-20.52153883</v>
      </c>
      <c r="BM12" s="82">
        <f>SUM(BK8:BM8)/SUM(BF8:BH8)*100-100</f>
        <v>-15.10985031</v>
      </c>
      <c r="BN12" s="82">
        <f>SUM(BK8:BN8)/SUM(BF8:BI8)*100-100</f>
        <v>-10.0421141</v>
      </c>
      <c r="BO12" s="81"/>
      <c r="BP12" s="82">
        <f>BP8/BK8*100-100</f>
        <v>-1.263552879</v>
      </c>
      <c r="BQ12" s="82">
        <f>SUM(BP8:BQ8)/SUM(BK8:BL8)*100-100</f>
        <v>-1.384180053</v>
      </c>
      <c r="BR12" s="82">
        <f>SUM(BP8:BR8)/SUM(BK8:BM8)*100-100</f>
        <v>-8.208238966</v>
      </c>
      <c r="BS12" s="82">
        <f>SUM(BP8:BS8)/SUM(BK8:BN8)*100-100</f>
        <v>-16.94691453</v>
      </c>
      <c r="BT12" s="81"/>
      <c r="BU12" s="82">
        <f>BU8/BP8*100-100</f>
        <v>12.69140232</v>
      </c>
      <c r="BV12" s="82">
        <f>SUM(BU8:BV8)/SUM(BP8:BQ8)*100-100</f>
        <v>18.51362812</v>
      </c>
      <c r="BW12" s="82">
        <f>SUM(BU8:BW8)/SUM(BP8:BR8)*100-100</f>
        <v>24.02429021</v>
      </c>
      <c r="BX12" s="82">
        <f>SUM(BU8:BX8)/SUM(BP8:BS8)*100-100</f>
        <v>27.97211592</v>
      </c>
      <c r="BY12" s="81"/>
      <c r="BZ12" s="82">
        <f>BZ8/BU8*100-100</f>
        <v>-2.176021591</v>
      </c>
      <c r="CA12" s="82">
        <f>SUM(BZ8:CA8)/SUM(BU8:BV8)*100-100</f>
        <v>-13.63056007</v>
      </c>
      <c r="CB12" s="82">
        <f>SUM(BZ8:CB8)/SUM(BU8:BW8)*100-100</f>
        <v>-17.56838653</v>
      </c>
      <c r="CC12" s="82">
        <f>SUM(BZ8:CC8)/SUM(BU8:BX8)*100-100</f>
        <v>-14.38340153</v>
      </c>
      <c r="CD12" s="81"/>
      <c r="CE12" s="82">
        <f>CE8/BZ8*100-100</f>
        <v>15.28661681</v>
      </c>
      <c r="CF12" s="82">
        <f>SUM(CE8:CF8)/SUM(BZ8:CA8)*100-100</f>
        <v>22.33789106</v>
      </c>
      <c r="CG12" s="82">
        <f>SUM(CE8:CG8)/SUM(BZ8:CB8)*100-100</f>
        <v>23.90651615</v>
      </c>
      <c r="CH12" s="82">
        <f>SUM(CE8:CH8)/SUM(BZ8:CC8)*100-100</f>
        <v>23.09151109</v>
      </c>
      <c r="CI12" s="81"/>
      <c r="CJ12" s="82">
        <f>CJ8/CE8*100-100</f>
        <v>-13.01693129</v>
      </c>
      <c r="CK12" s="82">
        <f>SUM(CJ8:CK8)/SUM(CE8:CF8)*100-100</f>
        <v>-5.884964865</v>
      </c>
      <c r="CL12" s="82">
        <f>SUM(CJ8:CL8)/SUM(CE8:CG8)*100-100</f>
        <v>-4.660786029</v>
      </c>
      <c r="CM12" s="82">
        <f>SUM(CJ8:CM8)/SUM(CE8:CH8)*100-100</f>
        <v>-1.895879755</v>
      </c>
      <c r="CN12" s="81"/>
      <c r="CO12" s="83">
        <f>CO8/CJ8*100-100</f>
        <v>-2.91347101</v>
      </c>
      <c r="CP12" s="83">
        <f>SUM(CO8:CP8)/SUM(CJ8:CK8)*100-100</f>
        <v>-50.37416721</v>
      </c>
      <c r="CQ12" s="83">
        <f>SUM(CO8:CQ8)/SUM(CJ8:CL8)*100-100</f>
        <v>-65.72900395</v>
      </c>
      <c r="CR12" s="83">
        <f>SUM(CO8:CR8)/SUM(CJ8:CM8)*100-100</f>
        <v>-75.27234502</v>
      </c>
      <c r="CS12" s="81"/>
    </row>
    <row r="13">
      <c r="CO13" s="12"/>
      <c r="CP13" s="12"/>
      <c r="CQ13" s="12"/>
      <c r="CR13" s="12"/>
      <c r="CS13" s="12"/>
    </row>
    <row r="14">
      <c r="CO14" s="12"/>
      <c r="CP14" s="12"/>
      <c r="CQ14" s="12"/>
      <c r="CR14" s="12"/>
      <c r="CS14" s="12"/>
    </row>
    <row r="15">
      <c r="A15" s="84" t="s">
        <v>35</v>
      </c>
      <c r="M15" s="35">
        <v>2010.0</v>
      </c>
      <c r="N15" s="36"/>
      <c r="O15" s="36"/>
      <c r="P15" s="36"/>
      <c r="Q15" s="37"/>
      <c r="R15" s="35">
        <v>2011.0</v>
      </c>
      <c r="S15" s="36"/>
      <c r="T15" s="36"/>
      <c r="U15" s="36"/>
      <c r="V15" s="37"/>
      <c r="W15" s="35">
        <v>2012.0</v>
      </c>
      <c r="X15" s="36"/>
      <c r="Y15" s="36"/>
      <c r="Z15" s="36"/>
      <c r="AA15" s="37"/>
      <c r="AB15" s="35">
        <v>2013.0</v>
      </c>
      <c r="AC15" s="36"/>
      <c r="AD15" s="36"/>
      <c r="AE15" s="36"/>
      <c r="AF15" s="37"/>
      <c r="AG15" s="35">
        <v>2014.0</v>
      </c>
      <c r="AH15" s="36"/>
      <c r="AI15" s="36"/>
      <c r="AJ15" s="36"/>
      <c r="AK15" s="37"/>
      <c r="AL15" s="35">
        <v>2015.0</v>
      </c>
      <c r="AM15" s="36"/>
      <c r="AN15" s="36"/>
      <c r="AO15" s="36"/>
      <c r="AP15" s="37"/>
      <c r="AQ15" s="35">
        <v>2016.0</v>
      </c>
      <c r="AR15" s="36"/>
      <c r="AS15" s="36"/>
      <c r="AT15" s="36"/>
      <c r="AU15" s="37"/>
      <c r="AV15" s="35">
        <v>2017.0</v>
      </c>
      <c r="AW15" s="36"/>
      <c r="AX15" s="36"/>
      <c r="AY15" s="36"/>
      <c r="AZ15" s="37"/>
      <c r="BA15" s="35">
        <v>2018.0</v>
      </c>
      <c r="BB15" s="36"/>
      <c r="BC15" s="36"/>
      <c r="BD15" s="36"/>
      <c r="BE15" s="37"/>
      <c r="BF15" s="35">
        <v>2019.0</v>
      </c>
      <c r="BG15" s="36"/>
      <c r="BH15" s="36"/>
      <c r="BI15" s="36"/>
      <c r="BJ15" s="37"/>
      <c r="BK15" s="38">
        <v>2020.0</v>
      </c>
      <c r="BL15" s="36"/>
      <c r="BM15" s="36"/>
      <c r="BN15" s="36"/>
      <c r="BO15" s="37"/>
      <c r="BP15" s="38">
        <v>2021.0</v>
      </c>
      <c r="BQ15" s="36"/>
      <c r="BR15" s="36"/>
      <c r="BS15" s="36"/>
      <c r="BT15" s="37"/>
      <c r="BU15" s="38">
        <v>2022.0</v>
      </c>
      <c r="BV15" s="36"/>
      <c r="BW15" s="36"/>
      <c r="BX15" s="36"/>
      <c r="BY15" s="37"/>
      <c r="BZ15" s="38">
        <v>2023.0</v>
      </c>
      <c r="CA15" s="36"/>
      <c r="CB15" s="36"/>
      <c r="CC15" s="36"/>
      <c r="CD15" s="37"/>
      <c r="CE15" s="38">
        <v>2024.0</v>
      </c>
      <c r="CF15" s="36"/>
      <c r="CG15" s="36"/>
      <c r="CH15" s="36"/>
      <c r="CI15" s="37"/>
      <c r="CJ15" s="38">
        <v>2025.0</v>
      </c>
      <c r="CK15" s="36"/>
      <c r="CL15" s="36"/>
      <c r="CM15" s="36"/>
      <c r="CN15" s="37"/>
      <c r="CO15" s="85">
        <v>2025.0</v>
      </c>
      <c r="CP15" s="36"/>
      <c r="CQ15" s="36"/>
      <c r="CR15" s="36"/>
      <c r="CS15" s="37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41" t="s">
        <v>25</v>
      </c>
      <c r="N16" s="41" t="s">
        <v>26</v>
      </c>
      <c r="O16" s="41" t="s">
        <v>27</v>
      </c>
      <c r="P16" s="42" t="s">
        <v>28</v>
      </c>
      <c r="Q16" s="42" t="s">
        <v>29</v>
      </c>
      <c r="R16" s="41" t="s">
        <v>25</v>
      </c>
      <c r="S16" s="41" t="s">
        <v>26</v>
      </c>
      <c r="T16" s="41" t="s">
        <v>27</v>
      </c>
      <c r="U16" s="42" t="s">
        <v>28</v>
      </c>
      <c r="V16" s="42" t="s">
        <v>29</v>
      </c>
      <c r="W16" s="41" t="s">
        <v>25</v>
      </c>
      <c r="X16" s="41" t="s">
        <v>26</v>
      </c>
      <c r="Y16" s="41" t="s">
        <v>27</v>
      </c>
      <c r="Z16" s="42" t="s">
        <v>28</v>
      </c>
      <c r="AA16" s="42" t="s">
        <v>29</v>
      </c>
      <c r="AB16" s="41" t="s">
        <v>25</v>
      </c>
      <c r="AC16" s="41" t="s">
        <v>26</v>
      </c>
      <c r="AD16" s="41" t="s">
        <v>27</v>
      </c>
      <c r="AE16" s="42" t="s">
        <v>28</v>
      </c>
      <c r="AF16" s="42" t="s">
        <v>29</v>
      </c>
      <c r="AG16" s="41" t="s">
        <v>25</v>
      </c>
      <c r="AH16" s="41" t="s">
        <v>26</v>
      </c>
      <c r="AI16" s="41" t="s">
        <v>27</v>
      </c>
      <c r="AJ16" s="42" t="s">
        <v>28</v>
      </c>
      <c r="AK16" s="42" t="s">
        <v>29</v>
      </c>
      <c r="AL16" s="41" t="s">
        <v>25</v>
      </c>
      <c r="AM16" s="41" t="s">
        <v>26</v>
      </c>
      <c r="AN16" s="41" t="s">
        <v>27</v>
      </c>
      <c r="AO16" s="42" t="s">
        <v>28</v>
      </c>
      <c r="AP16" s="42" t="s">
        <v>29</v>
      </c>
      <c r="AQ16" s="41" t="s">
        <v>25</v>
      </c>
      <c r="AR16" s="41" t="s">
        <v>26</v>
      </c>
      <c r="AS16" s="41" t="s">
        <v>27</v>
      </c>
      <c r="AT16" s="42" t="s">
        <v>28</v>
      </c>
      <c r="AU16" s="42" t="s">
        <v>29</v>
      </c>
      <c r="AV16" s="41" t="s">
        <v>25</v>
      </c>
      <c r="AW16" s="41" t="s">
        <v>26</v>
      </c>
      <c r="AX16" s="41" t="s">
        <v>27</v>
      </c>
      <c r="AY16" s="42" t="s">
        <v>28</v>
      </c>
      <c r="AZ16" s="42" t="s">
        <v>29</v>
      </c>
      <c r="BA16" s="41" t="s">
        <v>25</v>
      </c>
      <c r="BB16" s="41" t="s">
        <v>26</v>
      </c>
      <c r="BC16" s="41" t="s">
        <v>27</v>
      </c>
      <c r="BD16" s="43" t="s">
        <v>28</v>
      </c>
      <c r="BE16" s="42" t="s">
        <v>29</v>
      </c>
      <c r="BF16" s="41" t="s">
        <v>25</v>
      </c>
      <c r="BG16" s="41" t="s">
        <v>26</v>
      </c>
      <c r="BH16" s="41" t="s">
        <v>27</v>
      </c>
      <c r="BI16" s="43" t="s">
        <v>28</v>
      </c>
      <c r="BJ16" s="42" t="s">
        <v>29</v>
      </c>
      <c r="BK16" s="41" t="s">
        <v>25</v>
      </c>
      <c r="BL16" s="41" t="s">
        <v>26</v>
      </c>
      <c r="BM16" s="41" t="s">
        <v>27</v>
      </c>
      <c r="BN16" s="43" t="s">
        <v>28</v>
      </c>
      <c r="BO16" s="42" t="s">
        <v>29</v>
      </c>
      <c r="BP16" s="41" t="s">
        <v>25</v>
      </c>
      <c r="BQ16" s="41" t="s">
        <v>26</v>
      </c>
      <c r="BR16" s="41" t="s">
        <v>27</v>
      </c>
      <c r="BS16" s="43" t="s">
        <v>28</v>
      </c>
      <c r="BT16" s="42" t="s">
        <v>29</v>
      </c>
      <c r="BU16" s="41" t="s">
        <v>25</v>
      </c>
      <c r="BV16" s="41" t="s">
        <v>26</v>
      </c>
      <c r="BW16" s="41" t="s">
        <v>27</v>
      </c>
      <c r="BX16" s="43" t="s">
        <v>28</v>
      </c>
      <c r="BY16" s="42" t="s">
        <v>29</v>
      </c>
      <c r="BZ16" s="41" t="s">
        <v>25</v>
      </c>
      <c r="CA16" s="41" t="s">
        <v>26</v>
      </c>
      <c r="CB16" s="41" t="s">
        <v>27</v>
      </c>
      <c r="CC16" s="43" t="s">
        <v>28</v>
      </c>
      <c r="CD16" s="42" t="s">
        <v>29</v>
      </c>
      <c r="CE16" s="41" t="s">
        <v>25</v>
      </c>
      <c r="CF16" s="41" t="s">
        <v>26</v>
      </c>
      <c r="CG16" s="41" t="s">
        <v>27</v>
      </c>
      <c r="CH16" s="43" t="s">
        <v>28</v>
      </c>
      <c r="CI16" s="42" t="s">
        <v>29</v>
      </c>
      <c r="CJ16" s="41" t="s">
        <v>25</v>
      </c>
      <c r="CK16" s="41" t="s">
        <v>26</v>
      </c>
      <c r="CL16" s="41" t="s">
        <v>27</v>
      </c>
      <c r="CM16" s="43" t="s">
        <v>28</v>
      </c>
      <c r="CN16" s="42" t="s">
        <v>29</v>
      </c>
      <c r="CO16" s="44" t="s">
        <v>25</v>
      </c>
      <c r="CP16" s="44" t="s">
        <v>26</v>
      </c>
      <c r="CQ16" s="44" t="s">
        <v>27</v>
      </c>
      <c r="CR16" s="45" t="s">
        <v>28</v>
      </c>
      <c r="CS16" s="46" t="s">
        <v>29</v>
      </c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47">
        <f t="shared" ref="M17:CS17" si="18">L17-1</f>
        <v>-1</v>
      </c>
      <c r="N17" s="47">
        <f t="shared" si="18"/>
        <v>-2</v>
      </c>
      <c r="O17" s="47">
        <f t="shared" si="18"/>
        <v>-3</v>
      </c>
      <c r="P17" s="47">
        <f t="shared" si="18"/>
        <v>-4</v>
      </c>
      <c r="Q17" s="47">
        <f t="shared" si="18"/>
        <v>-5</v>
      </c>
      <c r="R17" s="47">
        <f t="shared" si="18"/>
        <v>-6</v>
      </c>
      <c r="S17" s="47">
        <f t="shared" si="18"/>
        <v>-7</v>
      </c>
      <c r="T17" s="47">
        <f t="shared" si="18"/>
        <v>-8</v>
      </c>
      <c r="U17" s="47">
        <f t="shared" si="18"/>
        <v>-9</v>
      </c>
      <c r="V17" s="47">
        <f t="shared" si="18"/>
        <v>-10</v>
      </c>
      <c r="W17" s="47">
        <f t="shared" si="18"/>
        <v>-11</v>
      </c>
      <c r="X17" s="47">
        <f t="shared" si="18"/>
        <v>-12</v>
      </c>
      <c r="Y17" s="47">
        <f t="shared" si="18"/>
        <v>-13</v>
      </c>
      <c r="Z17" s="47">
        <f t="shared" si="18"/>
        <v>-14</v>
      </c>
      <c r="AA17" s="47">
        <f t="shared" si="18"/>
        <v>-15</v>
      </c>
      <c r="AB17" s="47">
        <f t="shared" si="18"/>
        <v>-16</v>
      </c>
      <c r="AC17" s="47">
        <f t="shared" si="18"/>
        <v>-17</v>
      </c>
      <c r="AD17" s="47">
        <f t="shared" si="18"/>
        <v>-18</v>
      </c>
      <c r="AE17" s="47">
        <f t="shared" si="18"/>
        <v>-19</v>
      </c>
      <c r="AF17" s="47">
        <f t="shared" si="18"/>
        <v>-20</v>
      </c>
      <c r="AG17" s="47">
        <f t="shared" si="18"/>
        <v>-21</v>
      </c>
      <c r="AH17" s="47">
        <f t="shared" si="18"/>
        <v>-22</v>
      </c>
      <c r="AI17" s="47">
        <f t="shared" si="18"/>
        <v>-23</v>
      </c>
      <c r="AJ17" s="47">
        <f t="shared" si="18"/>
        <v>-24</v>
      </c>
      <c r="AK17" s="47">
        <f t="shared" si="18"/>
        <v>-25</v>
      </c>
      <c r="AL17" s="47">
        <f t="shared" si="18"/>
        <v>-26</v>
      </c>
      <c r="AM17" s="47">
        <f t="shared" si="18"/>
        <v>-27</v>
      </c>
      <c r="AN17" s="47">
        <f t="shared" si="18"/>
        <v>-28</v>
      </c>
      <c r="AO17" s="47">
        <f t="shared" si="18"/>
        <v>-29</v>
      </c>
      <c r="AP17" s="47">
        <f t="shared" si="18"/>
        <v>-30</v>
      </c>
      <c r="AQ17" s="47">
        <f t="shared" si="18"/>
        <v>-31</v>
      </c>
      <c r="AR17" s="47">
        <f t="shared" si="18"/>
        <v>-32</v>
      </c>
      <c r="AS17" s="47">
        <f t="shared" si="18"/>
        <v>-33</v>
      </c>
      <c r="AT17" s="47">
        <f t="shared" si="18"/>
        <v>-34</v>
      </c>
      <c r="AU17" s="47">
        <f t="shared" si="18"/>
        <v>-35</v>
      </c>
      <c r="AV17" s="47">
        <f t="shared" si="18"/>
        <v>-36</v>
      </c>
      <c r="AW17" s="47">
        <f t="shared" si="18"/>
        <v>-37</v>
      </c>
      <c r="AX17" s="47">
        <f t="shared" si="18"/>
        <v>-38</v>
      </c>
      <c r="AY17" s="47">
        <f t="shared" si="18"/>
        <v>-39</v>
      </c>
      <c r="AZ17" s="47">
        <f t="shared" si="18"/>
        <v>-40</v>
      </c>
      <c r="BA17" s="47">
        <f t="shared" si="18"/>
        <v>-41</v>
      </c>
      <c r="BB17" s="47">
        <f t="shared" si="18"/>
        <v>-42</v>
      </c>
      <c r="BC17" s="47">
        <f t="shared" si="18"/>
        <v>-43</v>
      </c>
      <c r="BD17" s="47">
        <f t="shared" si="18"/>
        <v>-44</v>
      </c>
      <c r="BE17" s="47">
        <f t="shared" si="18"/>
        <v>-45</v>
      </c>
      <c r="BF17" s="47">
        <f t="shared" si="18"/>
        <v>-46</v>
      </c>
      <c r="BG17" s="47">
        <f t="shared" si="18"/>
        <v>-47</v>
      </c>
      <c r="BH17" s="47">
        <f t="shared" si="18"/>
        <v>-48</v>
      </c>
      <c r="BI17" s="47">
        <f t="shared" si="18"/>
        <v>-49</v>
      </c>
      <c r="BJ17" s="47">
        <f t="shared" si="18"/>
        <v>-50</v>
      </c>
      <c r="BK17" s="47">
        <f t="shared" si="18"/>
        <v>-51</v>
      </c>
      <c r="BL17" s="47">
        <f t="shared" si="18"/>
        <v>-52</v>
      </c>
      <c r="BM17" s="47">
        <f t="shared" si="18"/>
        <v>-53</v>
      </c>
      <c r="BN17" s="47">
        <f t="shared" si="18"/>
        <v>-54</v>
      </c>
      <c r="BO17" s="47">
        <f t="shared" si="18"/>
        <v>-55</v>
      </c>
      <c r="BP17" s="47">
        <f t="shared" si="18"/>
        <v>-56</v>
      </c>
      <c r="BQ17" s="47">
        <f t="shared" si="18"/>
        <v>-57</v>
      </c>
      <c r="BR17" s="47">
        <f t="shared" si="18"/>
        <v>-58</v>
      </c>
      <c r="BS17" s="47">
        <f t="shared" si="18"/>
        <v>-59</v>
      </c>
      <c r="BT17" s="47">
        <f t="shared" si="18"/>
        <v>-60</v>
      </c>
      <c r="BU17" s="47">
        <f t="shared" si="18"/>
        <v>-61</v>
      </c>
      <c r="BV17" s="47">
        <f t="shared" si="18"/>
        <v>-62</v>
      </c>
      <c r="BW17" s="47">
        <f t="shared" si="18"/>
        <v>-63</v>
      </c>
      <c r="BX17" s="47">
        <f t="shared" si="18"/>
        <v>-64</v>
      </c>
      <c r="BY17" s="47">
        <f t="shared" si="18"/>
        <v>-65</v>
      </c>
      <c r="BZ17" s="47">
        <f t="shared" si="18"/>
        <v>-66</v>
      </c>
      <c r="CA17" s="47">
        <f t="shared" si="18"/>
        <v>-67</v>
      </c>
      <c r="CB17" s="47">
        <f t="shared" si="18"/>
        <v>-68</v>
      </c>
      <c r="CC17" s="47">
        <f t="shared" si="18"/>
        <v>-69</v>
      </c>
      <c r="CD17" s="47">
        <f t="shared" si="18"/>
        <v>-70</v>
      </c>
      <c r="CE17" s="47">
        <f t="shared" si="18"/>
        <v>-71</v>
      </c>
      <c r="CF17" s="47">
        <f t="shared" si="18"/>
        <v>-72</v>
      </c>
      <c r="CG17" s="47">
        <f t="shared" si="18"/>
        <v>-73</v>
      </c>
      <c r="CH17" s="47">
        <f t="shared" si="18"/>
        <v>-74</v>
      </c>
      <c r="CI17" s="47">
        <f t="shared" si="18"/>
        <v>-75</v>
      </c>
      <c r="CJ17" s="47">
        <f t="shared" si="18"/>
        <v>-76</v>
      </c>
      <c r="CK17" s="47">
        <f t="shared" si="18"/>
        <v>-77</v>
      </c>
      <c r="CL17" s="47">
        <f t="shared" si="18"/>
        <v>-78</v>
      </c>
      <c r="CM17" s="47">
        <f t="shared" si="18"/>
        <v>-79</v>
      </c>
      <c r="CN17" s="47">
        <f t="shared" si="18"/>
        <v>-80</v>
      </c>
      <c r="CO17" s="48">
        <f t="shared" si="18"/>
        <v>-81</v>
      </c>
      <c r="CP17" s="48">
        <f t="shared" si="18"/>
        <v>-82</v>
      </c>
      <c r="CQ17" s="48">
        <f t="shared" si="18"/>
        <v>-83</v>
      </c>
      <c r="CR17" s="48">
        <f t="shared" si="18"/>
        <v>-84</v>
      </c>
      <c r="CS17" s="48">
        <f t="shared" si="18"/>
        <v>-85</v>
      </c>
    </row>
    <row r="18">
      <c r="A18" s="86"/>
      <c r="B18" s="87" t="s">
        <v>36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8" t="s">
        <v>37</v>
      </c>
      <c r="N18" s="88" t="s">
        <v>38</v>
      </c>
      <c r="O18" s="88" t="s">
        <v>39</v>
      </c>
      <c r="P18" s="88" t="s">
        <v>40</v>
      </c>
      <c r="Q18" s="86"/>
      <c r="R18" s="88" t="s">
        <v>41</v>
      </c>
      <c r="S18" s="88" t="s">
        <v>42</v>
      </c>
      <c r="T18" s="88" t="s">
        <v>43</v>
      </c>
      <c r="U18" s="88" t="s">
        <v>44</v>
      </c>
      <c r="V18" s="86"/>
      <c r="W18" s="88" t="s">
        <v>45</v>
      </c>
      <c r="X18" s="88" t="s">
        <v>46</v>
      </c>
      <c r="Y18" s="88" t="s">
        <v>47</v>
      </c>
      <c r="Z18" s="88" t="s">
        <v>48</v>
      </c>
      <c r="AA18" s="86"/>
      <c r="AB18" s="88" t="s">
        <v>49</v>
      </c>
      <c r="AC18" s="88" t="s">
        <v>50</v>
      </c>
      <c r="AD18" s="88" t="s">
        <v>51</v>
      </c>
      <c r="AE18" s="88" t="s">
        <v>52</v>
      </c>
      <c r="AF18" s="86"/>
      <c r="AG18" s="88" t="s">
        <v>53</v>
      </c>
      <c r="AH18" s="88" t="s">
        <v>54</v>
      </c>
      <c r="AI18" s="88" t="s">
        <v>55</v>
      </c>
      <c r="AJ18" s="88" t="s">
        <v>56</v>
      </c>
      <c r="AK18" s="86"/>
      <c r="AL18" s="88" t="s">
        <v>57</v>
      </c>
      <c r="AM18" s="88" t="s">
        <v>58</v>
      </c>
      <c r="AN18" s="88" t="s">
        <v>59</v>
      </c>
      <c r="AO18" s="88" t="s">
        <v>60</v>
      </c>
      <c r="AP18" s="86"/>
      <c r="AQ18" s="88" t="s">
        <v>61</v>
      </c>
      <c r="AR18" s="88" t="s">
        <v>62</v>
      </c>
      <c r="AS18" s="88" t="s">
        <v>63</v>
      </c>
      <c r="AT18" s="88" t="s">
        <v>64</v>
      </c>
      <c r="AU18" s="86"/>
      <c r="AV18" s="88" t="s">
        <v>65</v>
      </c>
      <c r="AW18" s="88" t="s">
        <v>66</v>
      </c>
      <c r="AX18" s="88" t="s">
        <v>67</v>
      </c>
      <c r="AY18" s="88" t="s">
        <v>68</v>
      </c>
      <c r="AZ18" s="86"/>
      <c r="BA18" s="88" t="s">
        <v>69</v>
      </c>
      <c r="BB18" s="88" t="s">
        <v>70</v>
      </c>
      <c r="BC18" s="88" t="s">
        <v>71</v>
      </c>
      <c r="BD18" s="88" t="s">
        <v>72</v>
      </c>
      <c r="BE18" s="86"/>
      <c r="BF18" s="88" t="s">
        <v>73</v>
      </c>
      <c r="BG18" s="88" t="s">
        <v>74</v>
      </c>
      <c r="BH18" s="88" t="s">
        <v>75</v>
      </c>
      <c r="BI18" s="88" t="s">
        <v>76</v>
      </c>
      <c r="BJ18" s="86"/>
      <c r="BK18" s="88" t="s">
        <v>77</v>
      </c>
      <c r="BL18" s="88" t="s">
        <v>78</v>
      </c>
      <c r="BM18" s="88" t="s">
        <v>77</v>
      </c>
      <c r="BN18" s="88" t="s">
        <v>79</v>
      </c>
      <c r="BO18" s="86"/>
      <c r="BP18" s="89">
        <v>159.41020253491453</v>
      </c>
      <c r="BQ18" s="89">
        <v>161.7108792054858</v>
      </c>
      <c r="BR18" s="89">
        <v>162.84633153853727</v>
      </c>
      <c r="BS18" s="89">
        <v>164.42420400412414</v>
      </c>
      <c r="BT18" s="86"/>
      <c r="BU18" s="87">
        <v>166.39</v>
      </c>
      <c r="BV18" s="87">
        <v>168.89</v>
      </c>
      <c r="BW18" s="90">
        <v>172.33</v>
      </c>
      <c r="BX18" s="87">
        <v>173.5</v>
      </c>
      <c r="BY18" s="86"/>
      <c r="BZ18" s="87">
        <v>177.31</v>
      </c>
      <c r="CA18" s="87">
        <v>178.02</v>
      </c>
      <c r="CB18" s="87">
        <v>178.67</v>
      </c>
      <c r="CC18" s="87">
        <v>175.08</v>
      </c>
      <c r="CD18" s="86"/>
      <c r="CE18" s="91">
        <f>CC18+(CC18*-0.86/100)</f>
        <v>173.574312</v>
      </c>
      <c r="CF18" s="87">
        <f>CE18+(CE18*1.0828941014689/100)</f>
        <v>175.453938</v>
      </c>
      <c r="CG18" s="87">
        <f>CF18+(CF18*-0.13/100)</f>
        <v>175.2258479</v>
      </c>
      <c r="CH18" s="87">
        <f>CG18+(CG18*0.24/100)</f>
        <v>175.6463899</v>
      </c>
      <c r="CI18" s="86"/>
      <c r="CJ18" s="91">
        <f>CH18+(CH18*1.52/100)</f>
        <v>178.316215</v>
      </c>
      <c r="CK18" s="87">
        <f>CJ18+(CJ18*2.53/100)</f>
        <v>182.8276153</v>
      </c>
      <c r="CL18" s="87">
        <f t="shared" ref="CL18:CM18" si="19">CK18+(CK18*1.24/100)</f>
        <v>185.0946777</v>
      </c>
      <c r="CM18" s="91">
        <f t="shared" si="19"/>
        <v>187.3898517</v>
      </c>
      <c r="CN18" s="86"/>
      <c r="CO18" s="91">
        <f>CM18+(CM18*1.52/100)</f>
        <v>190.2381774</v>
      </c>
      <c r="CP18" s="92"/>
      <c r="CQ18" s="92"/>
      <c r="CR18" s="93"/>
      <c r="CS18" s="61"/>
    </row>
    <row r="19">
      <c r="CO19" s="12"/>
      <c r="CP19" s="12"/>
      <c r="CQ19" s="12"/>
      <c r="CR19" s="12"/>
      <c r="CS19" s="12"/>
    </row>
    <row r="20">
      <c r="CO20" s="12"/>
      <c r="CP20" s="12"/>
      <c r="CQ20" s="12"/>
      <c r="CR20" s="12"/>
      <c r="CS20" s="12"/>
    </row>
    <row r="21">
      <c r="A21" s="94" t="s">
        <v>80</v>
      </c>
      <c r="M21" s="35">
        <v>2010.0</v>
      </c>
      <c r="N21" s="36"/>
      <c r="O21" s="36"/>
      <c r="P21" s="36"/>
      <c r="Q21" s="37"/>
      <c r="R21" s="35">
        <v>2011.0</v>
      </c>
      <c r="S21" s="36"/>
      <c r="T21" s="36"/>
      <c r="U21" s="36"/>
      <c r="V21" s="37"/>
      <c r="W21" s="35">
        <v>2012.0</v>
      </c>
      <c r="X21" s="36"/>
      <c r="Y21" s="36"/>
      <c r="Z21" s="36"/>
      <c r="AA21" s="37"/>
      <c r="AB21" s="35">
        <v>2013.0</v>
      </c>
      <c r="AC21" s="36"/>
      <c r="AD21" s="36"/>
      <c r="AE21" s="36"/>
      <c r="AF21" s="37"/>
      <c r="AG21" s="35">
        <v>2014.0</v>
      </c>
      <c r="AH21" s="36"/>
      <c r="AI21" s="36"/>
      <c r="AJ21" s="36"/>
      <c r="AK21" s="37"/>
      <c r="AL21" s="35">
        <v>2015.0</v>
      </c>
      <c r="AM21" s="36"/>
      <c r="AN21" s="36"/>
      <c r="AO21" s="36"/>
      <c r="AP21" s="37"/>
      <c r="AQ21" s="35">
        <v>2016.0</v>
      </c>
      <c r="AR21" s="36"/>
      <c r="AS21" s="36"/>
      <c r="AT21" s="36"/>
      <c r="AU21" s="37"/>
      <c r="AV21" s="35">
        <v>2017.0</v>
      </c>
      <c r="AW21" s="36"/>
      <c r="AX21" s="36"/>
      <c r="AY21" s="36"/>
      <c r="AZ21" s="37"/>
      <c r="BA21" s="35">
        <v>2018.0</v>
      </c>
      <c r="BB21" s="36"/>
      <c r="BC21" s="36"/>
      <c r="BD21" s="36"/>
      <c r="BE21" s="37"/>
      <c r="BF21" s="35">
        <v>2019.0</v>
      </c>
      <c r="BG21" s="36"/>
      <c r="BH21" s="36"/>
      <c r="BI21" s="36"/>
      <c r="BJ21" s="37"/>
      <c r="BK21" s="38">
        <v>2020.0</v>
      </c>
      <c r="BL21" s="36"/>
      <c r="BM21" s="36"/>
      <c r="BN21" s="36"/>
      <c r="BO21" s="37"/>
      <c r="BP21" s="38">
        <v>2021.0</v>
      </c>
      <c r="BQ21" s="36"/>
      <c r="BR21" s="36"/>
      <c r="BS21" s="36"/>
      <c r="BT21" s="37"/>
      <c r="BU21" s="38">
        <v>2022.0</v>
      </c>
      <c r="BV21" s="36"/>
      <c r="BW21" s="36"/>
      <c r="BX21" s="36"/>
      <c r="BY21" s="37"/>
      <c r="BZ21" s="38">
        <v>2023.0</v>
      </c>
      <c r="CA21" s="36"/>
      <c r="CB21" s="36"/>
      <c r="CC21" s="36"/>
      <c r="CD21" s="37"/>
      <c r="CE21" s="38">
        <v>2024.0</v>
      </c>
      <c r="CF21" s="36"/>
      <c r="CG21" s="36"/>
      <c r="CH21" s="36"/>
      <c r="CI21" s="37"/>
      <c r="CJ21" s="38">
        <v>2025.0</v>
      </c>
      <c r="CK21" s="36"/>
      <c r="CL21" s="36"/>
      <c r="CM21" s="36"/>
      <c r="CN21" s="37"/>
      <c r="CO21" s="85">
        <v>2025.0</v>
      </c>
      <c r="CP21" s="36"/>
      <c r="CQ21" s="36"/>
      <c r="CR21" s="36"/>
      <c r="CS21" s="37"/>
    </row>
    <row r="22">
      <c r="A22" s="86"/>
      <c r="B22" s="86"/>
      <c r="M22" s="41" t="s">
        <v>25</v>
      </c>
      <c r="N22" s="41" t="s">
        <v>26</v>
      </c>
      <c r="O22" s="41" t="s">
        <v>27</v>
      </c>
      <c r="P22" s="42" t="s">
        <v>28</v>
      </c>
      <c r="Q22" s="42" t="s">
        <v>29</v>
      </c>
      <c r="R22" s="41" t="s">
        <v>25</v>
      </c>
      <c r="S22" s="41" t="s">
        <v>26</v>
      </c>
      <c r="T22" s="41" t="s">
        <v>27</v>
      </c>
      <c r="U22" s="42" t="s">
        <v>28</v>
      </c>
      <c r="V22" s="42" t="s">
        <v>29</v>
      </c>
      <c r="W22" s="41" t="s">
        <v>25</v>
      </c>
      <c r="X22" s="41" t="s">
        <v>26</v>
      </c>
      <c r="Y22" s="41" t="s">
        <v>27</v>
      </c>
      <c r="Z22" s="42" t="s">
        <v>28</v>
      </c>
      <c r="AA22" s="42" t="s">
        <v>29</v>
      </c>
      <c r="AB22" s="41" t="s">
        <v>25</v>
      </c>
      <c r="AC22" s="41" t="s">
        <v>26</v>
      </c>
      <c r="AD22" s="41" t="s">
        <v>27</v>
      </c>
      <c r="AE22" s="42" t="s">
        <v>28</v>
      </c>
      <c r="AF22" s="42" t="s">
        <v>29</v>
      </c>
      <c r="AG22" s="41" t="s">
        <v>25</v>
      </c>
      <c r="AH22" s="41" t="s">
        <v>26</v>
      </c>
      <c r="AI22" s="41" t="s">
        <v>27</v>
      </c>
      <c r="AJ22" s="42" t="s">
        <v>28</v>
      </c>
      <c r="AK22" s="42" t="s">
        <v>29</v>
      </c>
      <c r="AL22" s="41" t="s">
        <v>25</v>
      </c>
      <c r="AM22" s="41" t="s">
        <v>26</v>
      </c>
      <c r="AN22" s="41" t="s">
        <v>27</v>
      </c>
      <c r="AO22" s="42" t="s">
        <v>28</v>
      </c>
      <c r="AP22" s="42" t="s">
        <v>29</v>
      </c>
      <c r="AQ22" s="41" t="s">
        <v>25</v>
      </c>
      <c r="AR22" s="41" t="s">
        <v>26</v>
      </c>
      <c r="AS22" s="41" t="s">
        <v>27</v>
      </c>
      <c r="AT22" s="42" t="s">
        <v>28</v>
      </c>
      <c r="AU22" s="42" t="s">
        <v>29</v>
      </c>
      <c r="AV22" s="41" t="s">
        <v>25</v>
      </c>
      <c r="AW22" s="41" t="s">
        <v>26</v>
      </c>
      <c r="AX22" s="41" t="s">
        <v>27</v>
      </c>
      <c r="AY22" s="42" t="s">
        <v>28</v>
      </c>
      <c r="AZ22" s="42" t="s">
        <v>29</v>
      </c>
      <c r="BA22" s="41" t="s">
        <v>25</v>
      </c>
      <c r="BB22" s="41" t="s">
        <v>26</v>
      </c>
      <c r="BC22" s="41" t="s">
        <v>27</v>
      </c>
      <c r="BD22" s="43" t="s">
        <v>28</v>
      </c>
      <c r="BE22" s="42" t="s">
        <v>29</v>
      </c>
      <c r="BF22" s="41" t="s">
        <v>25</v>
      </c>
      <c r="BG22" s="41" t="s">
        <v>26</v>
      </c>
      <c r="BH22" s="41" t="s">
        <v>27</v>
      </c>
      <c r="BI22" s="43" t="s">
        <v>28</v>
      </c>
      <c r="BJ22" s="42" t="s">
        <v>29</v>
      </c>
      <c r="BK22" s="41" t="s">
        <v>25</v>
      </c>
      <c r="BL22" s="41" t="s">
        <v>26</v>
      </c>
      <c r="BM22" s="41" t="s">
        <v>27</v>
      </c>
      <c r="BN22" s="43" t="s">
        <v>28</v>
      </c>
      <c r="BO22" s="42" t="s">
        <v>29</v>
      </c>
      <c r="BP22" s="41" t="s">
        <v>25</v>
      </c>
      <c r="BQ22" s="41" t="s">
        <v>26</v>
      </c>
      <c r="BR22" s="41" t="s">
        <v>27</v>
      </c>
      <c r="BS22" s="43" t="s">
        <v>28</v>
      </c>
      <c r="BT22" s="42" t="s">
        <v>29</v>
      </c>
      <c r="BU22" s="41" t="s">
        <v>25</v>
      </c>
      <c r="BV22" s="41" t="s">
        <v>26</v>
      </c>
      <c r="BW22" s="41" t="s">
        <v>27</v>
      </c>
      <c r="BX22" s="43" t="s">
        <v>28</v>
      </c>
      <c r="BY22" s="42" t="s">
        <v>29</v>
      </c>
      <c r="BZ22" s="41" t="s">
        <v>25</v>
      </c>
      <c r="CA22" s="41" t="s">
        <v>26</v>
      </c>
      <c r="CB22" s="41" t="s">
        <v>27</v>
      </c>
      <c r="CC22" s="43" t="s">
        <v>28</v>
      </c>
      <c r="CD22" s="42" t="s">
        <v>29</v>
      </c>
      <c r="CE22" s="41" t="s">
        <v>25</v>
      </c>
      <c r="CF22" s="41" t="s">
        <v>26</v>
      </c>
      <c r="CG22" s="41" t="s">
        <v>27</v>
      </c>
      <c r="CH22" s="43" t="s">
        <v>28</v>
      </c>
      <c r="CI22" s="42" t="s">
        <v>29</v>
      </c>
      <c r="CJ22" s="41" t="s">
        <v>25</v>
      </c>
      <c r="CK22" s="41" t="s">
        <v>26</v>
      </c>
      <c r="CL22" s="41" t="s">
        <v>27</v>
      </c>
      <c r="CM22" s="43" t="s">
        <v>28</v>
      </c>
      <c r="CN22" s="42" t="s">
        <v>29</v>
      </c>
      <c r="CO22" s="44" t="s">
        <v>25</v>
      </c>
      <c r="CP22" s="44" t="s">
        <v>26</v>
      </c>
      <c r="CQ22" s="44" t="s">
        <v>27</v>
      </c>
      <c r="CR22" s="45" t="s">
        <v>28</v>
      </c>
      <c r="CS22" s="46" t="s">
        <v>29</v>
      </c>
    </row>
    <row r="23">
      <c r="A23" s="86"/>
      <c r="B23" s="86"/>
      <c r="M23" s="47">
        <f t="shared" ref="M23:CS23" si="20">L23-1</f>
        <v>-1</v>
      </c>
      <c r="N23" s="47">
        <f t="shared" si="20"/>
        <v>-2</v>
      </c>
      <c r="O23" s="47">
        <f t="shared" si="20"/>
        <v>-3</v>
      </c>
      <c r="P23" s="47">
        <f t="shared" si="20"/>
        <v>-4</v>
      </c>
      <c r="Q23" s="47">
        <f t="shared" si="20"/>
        <v>-5</v>
      </c>
      <c r="R23" s="47">
        <f t="shared" si="20"/>
        <v>-6</v>
      </c>
      <c r="S23" s="47">
        <f t="shared" si="20"/>
        <v>-7</v>
      </c>
      <c r="T23" s="47">
        <f t="shared" si="20"/>
        <v>-8</v>
      </c>
      <c r="U23" s="47">
        <f t="shared" si="20"/>
        <v>-9</v>
      </c>
      <c r="V23" s="47">
        <f t="shared" si="20"/>
        <v>-10</v>
      </c>
      <c r="W23" s="47">
        <f t="shared" si="20"/>
        <v>-11</v>
      </c>
      <c r="X23" s="47">
        <f t="shared" si="20"/>
        <v>-12</v>
      </c>
      <c r="Y23" s="47">
        <f t="shared" si="20"/>
        <v>-13</v>
      </c>
      <c r="Z23" s="47">
        <f t="shared" si="20"/>
        <v>-14</v>
      </c>
      <c r="AA23" s="47">
        <f t="shared" si="20"/>
        <v>-15</v>
      </c>
      <c r="AB23" s="47">
        <f t="shared" si="20"/>
        <v>-16</v>
      </c>
      <c r="AC23" s="47">
        <f t="shared" si="20"/>
        <v>-17</v>
      </c>
      <c r="AD23" s="47">
        <f t="shared" si="20"/>
        <v>-18</v>
      </c>
      <c r="AE23" s="47">
        <f t="shared" si="20"/>
        <v>-19</v>
      </c>
      <c r="AF23" s="47">
        <f t="shared" si="20"/>
        <v>-20</v>
      </c>
      <c r="AG23" s="47">
        <f t="shared" si="20"/>
        <v>-21</v>
      </c>
      <c r="AH23" s="47">
        <f t="shared" si="20"/>
        <v>-22</v>
      </c>
      <c r="AI23" s="47">
        <f t="shared" si="20"/>
        <v>-23</v>
      </c>
      <c r="AJ23" s="47">
        <f t="shared" si="20"/>
        <v>-24</v>
      </c>
      <c r="AK23" s="47">
        <f t="shared" si="20"/>
        <v>-25</v>
      </c>
      <c r="AL23" s="47">
        <f t="shared" si="20"/>
        <v>-26</v>
      </c>
      <c r="AM23" s="47">
        <f t="shared" si="20"/>
        <v>-27</v>
      </c>
      <c r="AN23" s="47">
        <f t="shared" si="20"/>
        <v>-28</v>
      </c>
      <c r="AO23" s="47">
        <f t="shared" si="20"/>
        <v>-29</v>
      </c>
      <c r="AP23" s="47">
        <f t="shared" si="20"/>
        <v>-30</v>
      </c>
      <c r="AQ23" s="47">
        <f t="shared" si="20"/>
        <v>-31</v>
      </c>
      <c r="AR23" s="47">
        <f t="shared" si="20"/>
        <v>-32</v>
      </c>
      <c r="AS23" s="47">
        <f t="shared" si="20"/>
        <v>-33</v>
      </c>
      <c r="AT23" s="47">
        <f t="shared" si="20"/>
        <v>-34</v>
      </c>
      <c r="AU23" s="47">
        <f t="shared" si="20"/>
        <v>-35</v>
      </c>
      <c r="AV23" s="47">
        <f t="shared" si="20"/>
        <v>-36</v>
      </c>
      <c r="AW23" s="47">
        <f t="shared" si="20"/>
        <v>-37</v>
      </c>
      <c r="AX23" s="47">
        <f t="shared" si="20"/>
        <v>-38</v>
      </c>
      <c r="AY23" s="47">
        <f t="shared" si="20"/>
        <v>-39</v>
      </c>
      <c r="AZ23" s="47">
        <f t="shared" si="20"/>
        <v>-40</v>
      </c>
      <c r="BA23" s="47">
        <f t="shared" si="20"/>
        <v>-41</v>
      </c>
      <c r="BB23" s="47">
        <f t="shared" si="20"/>
        <v>-42</v>
      </c>
      <c r="BC23" s="47">
        <f t="shared" si="20"/>
        <v>-43</v>
      </c>
      <c r="BD23" s="47">
        <f t="shared" si="20"/>
        <v>-44</v>
      </c>
      <c r="BE23" s="47">
        <f t="shared" si="20"/>
        <v>-45</v>
      </c>
      <c r="BF23" s="47">
        <f t="shared" si="20"/>
        <v>-46</v>
      </c>
      <c r="BG23" s="47">
        <f t="shared" si="20"/>
        <v>-47</v>
      </c>
      <c r="BH23" s="47">
        <f t="shared" si="20"/>
        <v>-48</v>
      </c>
      <c r="BI23" s="47">
        <f t="shared" si="20"/>
        <v>-49</v>
      </c>
      <c r="BJ23" s="47">
        <f t="shared" si="20"/>
        <v>-50</v>
      </c>
      <c r="BK23" s="47">
        <f t="shared" si="20"/>
        <v>-51</v>
      </c>
      <c r="BL23" s="47">
        <f t="shared" si="20"/>
        <v>-52</v>
      </c>
      <c r="BM23" s="47">
        <f t="shared" si="20"/>
        <v>-53</v>
      </c>
      <c r="BN23" s="47">
        <f t="shared" si="20"/>
        <v>-54</v>
      </c>
      <c r="BO23" s="47">
        <f t="shared" si="20"/>
        <v>-55</v>
      </c>
      <c r="BP23" s="47">
        <f t="shared" si="20"/>
        <v>-56</v>
      </c>
      <c r="BQ23" s="47">
        <f t="shared" si="20"/>
        <v>-57</v>
      </c>
      <c r="BR23" s="47">
        <f t="shared" si="20"/>
        <v>-58</v>
      </c>
      <c r="BS23" s="47">
        <f t="shared" si="20"/>
        <v>-59</v>
      </c>
      <c r="BT23" s="47">
        <f t="shared" si="20"/>
        <v>-60</v>
      </c>
      <c r="BU23" s="47">
        <f t="shared" si="20"/>
        <v>-61</v>
      </c>
      <c r="BV23" s="47">
        <f t="shared" si="20"/>
        <v>-62</v>
      </c>
      <c r="BW23" s="47">
        <f t="shared" si="20"/>
        <v>-63</v>
      </c>
      <c r="BX23" s="47">
        <f t="shared" si="20"/>
        <v>-64</v>
      </c>
      <c r="BY23" s="47">
        <f t="shared" si="20"/>
        <v>-65</v>
      </c>
      <c r="BZ23" s="47">
        <f t="shared" si="20"/>
        <v>-66</v>
      </c>
      <c r="CA23" s="47">
        <f t="shared" si="20"/>
        <v>-67</v>
      </c>
      <c r="CB23" s="47">
        <f t="shared" si="20"/>
        <v>-68</v>
      </c>
      <c r="CC23" s="47">
        <f t="shared" si="20"/>
        <v>-69</v>
      </c>
      <c r="CD23" s="47">
        <f t="shared" si="20"/>
        <v>-70</v>
      </c>
      <c r="CE23" s="47">
        <f t="shared" si="20"/>
        <v>-71</v>
      </c>
      <c r="CF23" s="47">
        <f t="shared" si="20"/>
        <v>-72</v>
      </c>
      <c r="CG23" s="47">
        <f t="shared" si="20"/>
        <v>-73</v>
      </c>
      <c r="CH23" s="47">
        <f t="shared" si="20"/>
        <v>-74</v>
      </c>
      <c r="CI23" s="47">
        <f t="shared" si="20"/>
        <v>-75</v>
      </c>
      <c r="CJ23" s="47">
        <f t="shared" si="20"/>
        <v>-76</v>
      </c>
      <c r="CK23" s="47">
        <f t="shared" si="20"/>
        <v>-77</v>
      </c>
      <c r="CL23" s="47">
        <f t="shared" si="20"/>
        <v>-78</v>
      </c>
      <c r="CM23" s="47">
        <f t="shared" si="20"/>
        <v>-79</v>
      </c>
      <c r="CN23" s="47">
        <f t="shared" si="20"/>
        <v>-80</v>
      </c>
      <c r="CO23" s="48">
        <f t="shared" si="20"/>
        <v>-81</v>
      </c>
      <c r="CP23" s="48">
        <f t="shared" si="20"/>
        <v>-82</v>
      </c>
      <c r="CQ23" s="48">
        <f t="shared" si="20"/>
        <v>-83</v>
      </c>
      <c r="CR23" s="48">
        <f t="shared" si="20"/>
        <v>-84</v>
      </c>
      <c r="CS23" s="48">
        <f t="shared" si="20"/>
        <v>-85</v>
      </c>
    </row>
    <row r="24">
      <c r="A24" s="86"/>
      <c r="B24" s="87" t="s">
        <v>36</v>
      </c>
      <c r="M24" s="53">
        <f t="shared" ref="M24:O24" si="21">N24*M18/N18</f>
        <v>7339918.282</v>
      </c>
      <c r="N24" s="53">
        <f t="shared" si="21"/>
        <v>7367481.154</v>
      </c>
      <c r="O24" s="53">
        <f t="shared" si="21"/>
        <v>7520939.305</v>
      </c>
      <c r="P24" s="53">
        <f>R24*P18/R18</f>
        <v>7568615.624</v>
      </c>
      <c r="R24" s="53">
        <f t="shared" ref="R24:T24" si="22">S24*R18/S18</f>
        <v>7660988.492</v>
      </c>
      <c r="S24" s="53">
        <f t="shared" si="22"/>
        <v>7747401.82</v>
      </c>
      <c r="T24" s="53">
        <f t="shared" si="22"/>
        <v>7827110.665</v>
      </c>
      <c r="U24" s="53">
        <f>W24*U18/W18</f>
        <v>7854673.537</v>
      </c>
      <c r="W24" s="53">
        <f t="shared" ref="W24:Y24" si="23">X24*W18/X18</f>
        <v>7900115.029</v>
      </c>
      <c r="X24" s="53">
        <f t="shared" si="23"/>
        <v>7963435.14</v>
      </c>
      <c r="Y24" s="53">
        <f t="shared" si="23"/>
        <v>8078901.225</v>
      </c>
      <c r="Z24" s="53">
        <f>AB24*Z18/AB18</f>
        <v>8118383.176</v>
      </c>
      <c r="AB24" s="53">
        <f t="shared" ref="AB24:AD24" si="24">AC24*AB18/AC18</f>
        <v>8253217.766</v>
      </c>
      <c r="AC24" s="53">
        <f t="shared" si="24"/>
        <v>8305363.739</v>
      </c>
      <c r="AD24" s="53">
        <f t="shared" si="24"/>
        <v>8595891.308</v>
      </c>
      <c r="AE24" s="53">
        <f>AG24*AE18/AG18</f>
        <v>8645057.511</v>
      </c>
      <c r="AG24" s="53">
        <f t="shared" ref="AG24:AI24" si="25">AH24*AG18/AH18</f>
        <v>8890143.588</v>
      </c>
      <c r="AH24" s="53">
        <f t="shared" si="25"/>
        <v>8971342.319</v>
      </c>
      <c r="AI24" s="53">
        <f t="shared" si="25"/>
        <v>9280493.449</v>
      </c>
      <c r="AJ24" s="53">
        <f>AL24*AJ18/AL18</f>
        <v>9442890.91</v>
      </c>
      <c r="AL24" s="53">
        <f t="shared" ref="AL24:AN24" si="26">AM24*AL18/AM18</f>
        <v>9711070.204</v>
      </c>
      <c r="AM24" s="53">
        <f t="shared" si="26"/>
        <v>9751297.098</v>
      </c>
      <c r="AN24" s="53">
        <f t="shared" si="26"/>
        <v>10027670.76</v>
      </c>
      <c r="AO24" s="53">
        <f>AQ24*AO18/AQ18</f>
        <v>10022456.16</v>
      </c>
      <c r="AQ24" s="53">
        <f t="shared" ref="AQ24:AS24" si="27">AR24*AQ18/AR18</f>
        <v>10052253.86</v>
      </c>
      <c r="AR24" s="53">
        <f t="shared" si="27"/>
        <v>10072367.31</v>
      </c>
      <c r="AS24" s="53">
        <f t="shared" si="27"/>
        <v>10236999.6</v>
      </c>
      <c r="AT24" s="53">
        <f>AV24*AT18/AV18</f>
        <v>10308514.08</v>
      </c>
      <c r="AV24" s="53">
        <f t="shared" ref="AV24:AX24" si="28">AW24*AV18/AW18</f>
        <v>10509648.55</v>
      </c>
      <c r="AW24" s="53">
        <f t="shared" si="28"/>
        <v>10625859.57</v>
      </c>
      <c r="AX24" s="53">
        <f t="shared" si="28"/>
        <v>10795706.46</v>
      </c>
      <c r="AY24" s="53">
        <f>BA24*AY18/BA18</f>
        <v>10864241.17</v>
      </c>
      <c r="BA24" s="53">
        <f t="shared" ref="BA24:BC24" si="29">BB24*BA18/BB18</f>
        <v>11082509.31</v>
      </c>
      <c r="BB24" s="53">
        <f t="shared" si="29"/>
        <v>11172647.36</v>
      </c>
      <c r="BC24" s="53">
        <f t="shared" si="29"/>
        <v>11360372.86</v>
      </c>
      <c r="BD24" s="53">
        <f>BF24*BD18/BF18</f>
        <v>11308971.83</v>
      </c>
      <c r="BF24" s="95">
        <v>1.128811344E7</v>
      </c>
      <c r="BG24" s="95">
        <v>2.512339578E7</v>
      </c>
      <c r="BH24" s="95">
        <v>2.803925995E7</v>
      </c>
      <c r="BI24" s="95">
        <v>2.116729682E7</v>
      </c>
      <c r="BK24" s="95">
        <v>1.862207579E7</v>
      </c>
      <c r="BL24" s="95">
        <v>2.365921643E7</v>
      </c>
      <c r="BM24" s="95">
        <v>2.37149511E7</v>
      </c>
      <c r="BN24" s="95">
        <v>2.07475438E7</v>
      </c>
      <c r="BO24" s="86"/>
      <c r="BP24" s="95">
        <v>1.876543374E7</v>
      </c>
      <c r="BQ24" s="96">
        <v>2.295830574E7</v>
      </c>
      <c r="BR24" s="96">
        <v>2.791780324E7</v>
      </c>
      <c r="BS24" s="96">
        <v>2.453743441E7</v>
      </c>
      <c r="BT24" s="86"/>
      <c r="BU24" s="96">
        <v>1.950655877E7</v>
      </c>
      <c r="BV24" s="96">
        <v>2.311736463E7</v>
      </c>
      <c r="BW24" s="96">
        <v>2.041787104E7</v>
      </c>
      <c r="BX24" s="96">
        <v>2.072670576E7</v>
      </c>
      <c r="BY24" s="86"/>
      <c r="BZ24" s="97">
        <v>2.090119032E7</v>
      </c>
      <c r="CA24" s="97">
        <v>2.557524376E7</v>
      </c>
      <c r="CB24" s="97">
        <v>2.324080937E7</v>
      </c>
      <c r="CC24" s="96">
        <v>2.051015981E7</v>
      </c>
      <c r="CD24" s="86"/>
      <c r="CE24" s="54">
        <v>2.06813163901511E7</v>
      </c>
      <c r="CF24" s="96">
        <v>2.38739761371156E7</v>
      </c>
      <c r="CG24" s="97">
        <v>2.4348246005826E7</v>
      </c>
      <c r="CH24" s="97">
        <v>2.36903405309975E7</v>
      </c>
      <c r="CI24" s="86"/>
      <c r="CJ24" s="54">
        <v>2.0477635E7</v>
      </c>
      <c r="CK24" s="96">
        <v>2.1417172E7</v>
      </c>
      <c r="CL24" s="97">
        <v>2.727219399E7</v>
      </c>
      <c r="CM24" s="97">
        <v>2.481855465E7</v>
      </c>
      <c r="CN24" s="86"/>
      <c r="CO24" s="57">
        <f>CM24+(CM24*1.52/100)</f>
        <v>25195796.68</v>
      </c>
      <c r="CP24" s="57"/>
      <c r="CQ24" s="98"/>
      <c r="CR24" s="98"/>
      <c r="CS24" s="61"/>
    </row>
    <row r="25">
      <c r="CO25" s="12"/>
      <c r="CP25" s="12"/>
      <c r="CQ25" s="12"/>
      <c r="CR25" s="12"/>
      <c r="CS25" s="12"/>
    </row>
    <row r="26">
      <c r="BF26" s="99"/>
      <c r="BG26" s="99"/>
      <c r="BH26" s="99"/>
      <c r="BI26" s="99"/>
      <c r="CO26" s="12"/>
      <c r="CP26" s="12"/>
      <c r="CQ26" s="12"/>
      <c r="CR26" s="12"/>
      <c r="CS26" s="12"/>
    </row>
    <row r="27">
      <c r="BZ27" s="100"/>
      <c r="CA27" s="100"/>
      <c r="CB27" s="100"/>
      <c r="CC27" s="100"/>
      <c r="CE27" s="100"/>
      <c r="CO27" s="12"/>
      <c r="CP27" s="12"/>
      <c r="CQ27" s="12"/>
      <c r="CR27" s="12"/>
      <c r="CS27" s="12"/>
    </row>
    <row r="28">
      <c r="BZ28" s="100"/>
      <c r="CA28" s="100"/>
      <c r="CB28" s="100"/>
      <c r="CC28" s="100"/>
      <c r="CE28" s="100"/>
      <c r="CO28" s="12"/>
      <c r="CP28" s="12"/>
      <c r="CQ28" s="12"/>
      <c r="CR28" s="12"/>
      <c r="CS28" s="12"/>
    </row>
    <row r="29">
      <c r="BZ29" s="100"/>
      <c r="CA29" s="100"/>
      <c r="CB29" s="100"/>
      <c r="CC29" s="100"/>
      <c r="CE29" s="100"/>
      <c r="CO29" s="12"/>
      <c r="CP29" s="12"/>
      <c r="CQ29" s="12"/>
      <c r="CR29" s="12"/>
      <c r="CS29" s="12"/>
    </row>
    <row r="30">
      <c r="B30" s="101" t="s">
        <v>81</v>
      </c>
      <c r="BU30" s="38">
        <v>2022.0</v>
      </c>
      <c r="BV30" s="36"/>
      <c r="BW30" s="36"/>
      <c r="BX30" s="36"/>
      <c r="BY30" s="37"/>
      <c r="BZ30" s="38">
        <v>2023.0</v>
      </c>
      <c r="CA30" s="36"/>
      <c r="CB30" s="36"/>
      <c r="CC30" s="36"/>
      <c r="CD30" s="37"/>
      <c r="CE30" s="38">
        <v>2024.0</v>
      </c>
      <c r="CF30" s="36"/>
      <c r="CG30" s="36"/>
      <c r="CH30" s="36"/>
      <c r="CI30" s="37"/>
      <c r="CO30" s="12"/>
      <c r="CP30" s="12"/>
      <c r="CQ30" s="12"/>
      <c r="CR30" s="12"/>
      <c r="CS30" s="12"/>
    </row>
    <row r="31">
      <c r="BU31" s="41" t="s">
        <v>25</v>
      </c>
      <c r="BV31" s="41" t="s">
        <v>26</v>
      </c>
      <c r="BW31" s="41" t="s">
        <v>27</v>
      </c>
      <c r="BX31" s="43" t="s">
        <v>28</v>
      </c>
      <c r="BY31" s="42" t="s">
        <v>29</v>
      </c>
      <c r="BZ31" s="41" t="s">
        <v>25</v>
      </c>
      <c r="CA31" s="41" t="s">
        <v>26</v>
      </c>
      <c r="CB31" s="41" t="s">
        <v>27</v>
      </c>
      <c r="CC31" s="43" t="s">
        <v>28</v>
      </c>
      <c r="CD31" s="42" t="s">
        <v>29</v>
      </c>
      <c r="CE31" s="41" t="s">
        <v>25</v>
      </c>
      <c r="CF31" s="41" t="s">
        <v>26</v>
      </c>
      <c r="CG31" s="41" t="s">
        <v>27</v>
      </c>
      <c r="CH31" s="43" t="s">
        <v>28</v>
      </c>
      <c r="CI31" s="42" t="s">
        <v>29</v>
      </c>
      <c r="CO31" s="12"/>
      <c r="CP31" s="12"/>
      <c r="CQ31" s="12"/>
      <c r="CR31" s="12"/>
      <c r="CS31" s="12"/>
    </row>
    <row r="32">
      <c r="BU32" s="47">
        <f t="shared" ref="BU32:CI32" si="30">BT32-1</f>
        <v>-1</v>
      </c>
      <c r="BV32" s="47">
        <f t="shared" si="30"/>
        <v>-2</v>
      </c>
      <c r="BW32" s="47">
        <f t="shared" si="30"/>
        <v>-3</v>
      </c>
      <c r="BX32" s="47">
        <f t="shared" si="30"/>
        <v>-4</v>
      </c>
      <c r="BY32" s="47">
        <f t="shared" si="30"/>
        <v>-5</v>
      </c>
      <c r="BZ32" s="47">
        <f t="shared" si="30"/>
        <v>-6</v>
      </c>
      <c r="CA32" s="47">
        <f t="shared" si="30"/>
        <v>-7</v>
      </c>
      <c r="CB32" s="47">
        <f t="shared" si="30"/>
        <v>-8</v>
      </c>
      <c r="CC32" s="47">
        <f t="shared" si="30"/>
        <v>-9</v>
      </c>
      <c r="CD32" s="47">
        <f t="shared" si="30"/>
        <v>-10</v>
      </c>
      <c r="CE32" s="47">
        <f t="shared" si="30"/>
        <v>-11</v>
      </c>
      <c r="CF32" s="47">
        <f t="shared" si="30"/>
        <v>-12</v>
      </c>
      <c r="CG32" s="47">
        <f t="shared" si="30"/>
        <v>-13</v>
      </c>
      <c r="CH32" s="47">
        <f t="shared" si="30"/>
        <v>-14</v>
      </c>
      <c r="CI32" s="47">
        <f t="shared" si="30"/>
        <v>-15</v>
      </c>
      <c r="CO32" s="12"/>
      <c r="CP32" s="12"/>
      <c r="CQ32" s="12"/>
      <c r="CR32" s="12"/>
      <c r="CS32" s="12"/>
    </row>
    <row r="33">
      <c r="BU33" s="50">
        <v>8015.255999999999</v>
      </c>
      <c r="BV33" s="50">
        <v>4665.455</v>
      </c>
      <c r="BW33" s="50">
        <v>9303.76</v>
      </c>
      <c r="BX33" s="50">
        <v>10058.886999999999</v>
      </c>
      <c r="BY33" s="49">
        <v>0.0</v>
      </c>
      <c r="BZ33" s="50">
        <v>11366.47</v>
      </c>
      <c r="CA33" s="50">
        <v>5321.45</v>
      </c>
      <c r="CB33" s="50">
        <v>4754.47</v>
      </c>
      <c r="CC33" s="50">
        <v>6431.25</v>
      </c>
      <c r="CD33" s="49"/>
      <c r="CE33" s="50">
        <v>9281.51</v>
      </c>
      <c r="CF33" s="50">
        <v>4391.59</v>
      </c>
      <c r="CG33" s="50"/>
      <c r="CH33" s="50"/>
      <c r="CI33" s="49"/>
      <c r="CO33" s="12"/>
      <c r="CP33" s="12"/>
      <c r="CQ33" s="12"/>
      <c r="CR33" s="12"/>
      <c r="CS33" s="12"/>
    </row>
    <row r="34">
      <c r="BU34" s="51">
        <v>11367.547999999999</v>
      </c>
      <c r="BV34" s="49">
        <v>13358.201000000001</v>
      </c>
      <c r="BW34" s="59">
        <v>8605.463</v>
      </c>
      <c r="BX34" s="49">
        <v>6832.258</v>
      </c>
      <c r="BY34" s="49">
        <v>0.0</v>
      </c>
      <c r="BZ34" s="50">
        <v>7594.56</v>
      </c>
      <c r="CA34" s="50">
        <v>8025.27</v>
      </c>
      <c r="CB34" s="50">
        <v>8535.39</v>
      </c>
      <c r="CC34" s="50">
        <v>9792.17</v>
      </c>
      <c r="CD34" s="49"/>
      <c r="CE34" s="50">
        <v>12578.01</v>
      </c>
      <c r="CF34" s="50">
        <v>10960.67</v>
      </c>
      <c r="CG34" s="50"/>
      <c r="CH34" s="50"/>
      <c r="CI34" s="49"/>
      <c r="CO34" s="12"/>
      <c r="CP34" s="12"/>
      <c r="CQ34" s="12"/>
      <c r="CR34" s="12"/>
      <c r="CS34" s="12"/>
    </row>
    <row r="35"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O35" s="12"/>
      <c r="CP35" s="12"/>
      <c r="CQ35" s="12"/>
      <c r="CR35" s="12"/>
      <c r="CS35" s="12"/>
    </row>
    <row r="36">
      <c r="BU36" s="63">
        <f t="shared" ref="BU36:CI36" si="31">sum(BU33:BU34)</f>
        <v>19382.804</v>
      </c>
      <c r="BV36" s="63">
        <f t="shared" si="31"/>
        <v>18023.656</v>
      </c>
      <c r="BW36" s="63">
        <f t="shared" si="31"/>
        <v>17909.223</v>
      </c>
      <c r="BX36" s="63">
        <f t="shared" si="31"/>
        <v>16891.145</v>
      </c>
      <c r="BY36" s="63">
        <f t="shared" si="31"/>
        <v>0</v>
      </c>
      <c r="BZ36" s="63">
        <f t="shared" si="31"/>
        <v>18961.03</v>
      </c>
      <c r="CA36" s="63">
        <f t="shared" si="31"/>
        <v>13346.72</v>
      </c>
      <c r="CB36" s="63">
        <f t="shared" si="31"/>
        <v>13289.86</v>
      </c>
      <c r="CC36" s="63">
        <f t="shared" si="31"/>
        <v>16223.42</v>
      </c>
      <c r="CD36" s="63">
        <f t="shared" si="31"/>
        <v>0</v>
      </c>
      <c r="CE36" s="63">
        <f t="shared" si="31"/>
        <v>21859.52</v>
      </c>
      <c r="CF36" s="63">
        <f t="shared" si="31"/>
        <v>15352.26</v>
      </c>
      <c r="CG36" s="63">
        <f t="shared" si="31"/>
        <v>0</v>
      </c>
      <c r="CH36" s="63">
        <f t="shared" si="31"/>
        <v>0</v>
      </c>
      <c r="CI36" s="63">
        <f t="shared" si="31"/>
        <v>0</v>
      </c>
      <c r="CO36" s="12"/>
      <c r="CP36" s="12"/>
      <c r="CQ36" s="12"/>
      <c r="CR36" s="12"/>
      <c r="CS36" s="12"/>
    </row>
    <row r="37">
      <c r="BU37" s="66"/>
      <c r="BV37" s="66"/>
      <c r="BW37" s="66"/>
      <c r="BX37" s="66"/>
      <c r="BY37" s="66"/>
      <c r="BZ37" s="66"/>
      <c r="CA37" s="66"/>
      <c r="CB37" s="66"/>
      <c r="CC37" s="66"/>
      <c r="CO37" s="12"/>
      <c r="CP37" s="12"/>
      <c r="CQ37" s="12"/>
      <c r="CR37" s="12"/>
      <c r="CS37" s="12"/>
    </row>
    <row r="38">
      <c r="B38" s="70" t="s">
        <v>32</v>
      </c>
      <c r="BU38" s="72" t="str">
        <f>BU36/BS36*100-100</f>
        <v>#DIV/0!</v>
      </c>
      <c r="BV38" s="72">
        <f t="shared" ref="BV38:BX38" si="32">BV36/BU36*100-100</f>
        <v>-7.012133023</v>
      </c>
      <c r="BW38" s="72">
        <f t="shared" si="32"/>
        <v>-0.6349044833</v>
      </c>
      <c r="BX38" s="72">
        <f t="shared" si="32"/>
        <v>-5.684657564</v>
      </c>
      <c r="BY38" s="71"/>
      <c r="BZ38" s="102">
        <f>BZ36/BX36*100-100</f>
        <v>12.25426103</v>
      </c>
      <c r="CA38" s="72">
        <f t="shared" ref="CA38:CC38" si="33">CA36/BZ36*100-100</f>
        <v>-29.60973112</v>
      </c>
      <c r="CB38" s="72">
        <f t="shared" si="33"/>
        <v>-0.4260222736</v>
      </c>
      <c r="CC38" s="72">
        <f t="shared" si="33"/>
        <v>22.0736712</v>
      </c>
      <c r="CE38" s="102">
        <f>CE36/CC36*100-100</f>
        <v>34.7405171</v>
      </c>
      <c r="CF38" s="72">
        <f t="shared" ref="CF38:CH38" si="34">CF36/CE36*100-100</f>
        <v>-29.76854021</v>
      </c>
      <c r="CG38" s="72">
        <f t="shared" si="34"/>
        <v>-100</v>
      </c>
      <c r="CH38" s="72" t="str">
        <f t="shared" si="34"/>
        <v>#DIV/0!</v>
      </c>
      <c r="CO38" s="12"/>
      <c r="CP38" s="12"/>
      <c r="CQ38" s="12"/>
      <c r="CR38" s="12"/>
      <c r="CS38" s="12"/>
    </row>
    <row r="39">
      <c r="B39" s="75" t="s">
        <v>33</v>
      </c>
      <c r="BU39" s="77" t="str">
        <f t="shared" ref="BU39:BX39" si="35">BU36/BP36*100-100</f>
        <v>#DIV/0!</v>
      </c>
      <c r="BV39" s="77" t="str">
        <f t="shared" si="35"/>
        <v>#DIV/0!</v>
      </c>
      <c r="BW39" s="77" t="str">
        <f t="shared" si="35"/>
        <v>#DIV/0!</v>
      </c>
      <c r="BX39" s="77" t="str">
        <f t="shared" si="35"/>
        <v>#DIV/0!</v>
      </c>
      <c r="BY39" s="76"/>
      <c r="BZ39" s="102">
        <f t="shared" ref="BZ39:CC39" si="36">BZ36/BU36*100-100</f>
        <v>-2.176021591</v>
      </c>
      <c r="CA39" s="102">
        <f t="shared" si="36"/>
        <v>-25.94887519</v>
      </c>
      <c r="CB39" s="77">
        <f t="shared" si="36"/>
        <v>-25.79320722</v>
      </c>
      <c r="CC39" s="77">
        <f t="shared" si="36"/>
        <v>-3.953106791</v>
      </c>
      <c r="CE39" s="102">
        <f t="shared" ref="CE39:CH39" si="37">CE36/BZ36*100-100</f>
        <v>15.28656407</v>
      </c>
      <c r="CF39" s="77">
        <f t="shared" si="37"/>
        <v>15.02646343</v>
      </c>
      <c r="CG39" s="77">
        <f t="shared" si="37"/>
        <v>-100</v>
      </c>
      <c r="CH39" s="77">
        <f t="shared" si="37"/>
        <v>-100</v>
      </c>
      <c r="CO39" s="12"/>
      <c r="CP39" s="12"/>
      <c r="CQ39" s="12"/>
      <c r="CR39" s="12"/>
      <c r="CS39" s="12"/>
    </row>
    <row r="40">
      <c r="B40" s="80" t="s">
        <v>34</v>
      </c>
      <c r="BU40" s="82" t="str">
        <f>BU36/BP36*100-100</f>
        <v>#DIV/0!</v>
      </c>
      <c r="BV40" s="82" t="str">
        <f>SUM(BU36:BV36)/SUM(BP36:BQ36)*100-100</f>
        <v>#DIV/0!</v>
      </c>
      <c r="BW40" s="82" t="str">
        <f>SUM(BU36:BW36)/SUM(BP36:BR36)*100-100</f>
        <v>#DIV/0!</v>
      </c>
      <c r="BX40" s="82" t="str">
        <f>SUM(BU36:BX36)/SUM(BP36:BS36)*100-100</f>
        <v>#DIV/0!</v>
      </c>
      <c r="BY40" s="81"/>
      <c r="BZ40" s="102">
        <f>BZ36/BU36*100-100</f>
        <v>-2.176021591</v>
      </c>
      <c r="CA40" s="102">
        <f>SUM(BZ36:CA36)/SUM(BU36:BV36)*100-100</f>
        <v>-13.63056007</v>
      </c>
      <c r="CB40" s="102">
        <f>SUM(BZ36:CB36)/SUM(BU36:BW36)*100-100</f>
        <v>-17.56838653</v>
      </c>
      <c r="CC40" s="102">
        <f>SUM(BZ36:CC36)/SUM(BU36:BX36)*100-100</f>
        <v>-14.38340153</v>
      </c>
      <c r="CE40" s="102">
        <f>CE36/BZ36*100-100</f>
        <v>15.28656407</v>
      </c>
      <c r="CF40" s="82">
        <f>SUM(CE36:CF36)/SUM(BZ36:CA36)*100-100</f>
        <v>15.17911337</v>
      </c>
      <c r="CG40" s="82">
        <f>SUM(CE36:CG36)/SUM(BZ36:CB36)*100-100</f>
        <v>-18.39094198</v>
      </c>
      <c r="CH40" s="82">
        <f>SUM(CE36:CH36)/SUM(BZ36:CC36)*100-100</f>
        <v>-39.80724682</v>
      </c>
      <c r="CO40" s="12"/>
      <c r="CP40" s="12"/>
      <c r="CQ40" s="12"/>
      <c r="CR40" s="12"/>
      <c r="CS40" s="12"/>
    </row>
    <row r="41">
      <c r="CO41" s="12"/>
      <c r="CP41" s="12"/>
      <c r="CQ41" s="12"/>
      <c r="CR41" s="12"/>
      <c r="CS41" s="12"/>
    </row>
    <row r="42">
      <c r="BY42" s="103" t="s">
        <v>82</v>
      </c>
      <c r="BZ42" s="104">
        <v>11190.55</v>
      </c>
      <c r="CA42" s="104">
        <v>5240.26</v>
      </c>
      <c r="CB42" s="104">
        <v>4726.27</v>
      </c>
      <c r="CC42" s="104">
        <v>10913.01</v>
      </c>
      <c r="CO42" s="12"/>
      <c r="CP42" s="12"/>
      <c r="CQ42" s="12"/>
      <c r="CR42" s="12"/>
      <c r="CS42" s="12"/>
    </row>
    <row r="43">
      <c r="BY43" s="103" t="s">
        <v>82</v>
      </c>
      <c r="BZ43" s="104">
        <v>14752.43</v>
      </c>
      <c r="CA43" s="104">
        <v>13506.73</v>
      </c>
      <c r="CB43" s="104">
        <v>11511.1</v>
      </c>
      <c r="CC43" s="104">
        <v>26293.82</v>
      </c>
      <c r="CO43" s="12"/>
      <c r="CP43" s="12"/>
      <c r="CQ43" s="12"/>
      <c r="CR43" s="12"/>
      <c r="CS43" s="12"/>
    </row>
    <row r="44">
      <c r="CO44" s="12"/>
      <c r="CP44" s="12"/>
      <c r="CQ44" s="12"/>
      <c r="CR44" s="12"/>
      <c r="CS44" s="12"/>
    </row>
    <row r="45">
      <c r="CO45" s="12"/>
      <c r="CP45" s="12"/>
      <c r="CQ45" s="12"/>
      <c r="CR45" s="12"/>
      <c r="CS45" s="12"/>
    </row>
    <row r="46">
      <c r="CO46" s="12"/>
      <c r="CP46" s="12"/>
      <c r="CQ46" s="12"/>
      <c r="CR46" s="12"/>
      <c r="CS46" s="12"/>
    </row>
    <row r="47">
      <c r="CO47" s="12"/>
      <c r="CP47" s="12"/>
      <c r="CQ47" s="12"/>
      <c r="CR47" s="12"/>
      <c r="CS47" s="12"/>
    </row>
    <row r="48">
      <c r="CC48" s="105" t="s">
        <v>83</v>
      </c>
      <c r="CD48" s="106"/>
      <c r="CE48" s="107"/>
      <c r="CF48" s="107"/>
      <c r="CG48" s="107"/>
      <c r="CH48" s="107"/>
      <c r="CI48" s="107"/>
      <c r="CJ48" s="107"/>
      <c r="CK48" s="107"/>
      <c r="CO48" s="12"/>
      <c r="CP48" s="12"/>
      <c r="CQ48" s="12"/>
      <c r="CR48" s="12"/>
      <c r="CS48" s="12"/>
    </row>
    <row r="49">
      <c r="CC49" s="107"/>
      <c r="CD49" s="107"/>
      <c r="CE49" s="107"/>
      <c r="CF49" s="107"/>
      <c r="CG49" s="107"/>
      <c r="CH49" s="107"/>
      <c r="CI49" s="107"/>
      <c r="CJ49" s="107"/>
      <c r="CK49" s="107"/>
      <c r="CO49" s="12"/>
      <c r="CP49" s="12"/>
      <c r="CQ49" s="12"/>
      <c r="CR49" s="12"/>
      <c r="CS49" s="12"/>
    </row>
    <row r="50">
      <c r="CC50" s="108">
        <v>45681.0</v>
      </c>
      <c r="CD50" s="109">
        <v>1757808.0</v>
      </c>
      <c r="CE50" s="107"/>
      <c r="CF50" s="108">
        <v>45682.0</v>
      </c>
      <c r="CG50" s="109">
        <v>1217280.0</v>
      </c>
      <c r="CH50" s="107"/>
      <c r="CI50" s="110" t="s">
        <v>84</v>
      </c>
      <c r="CJ50" s="109">
        <f>1275828+479365</f>
        <v>1755193</v>
      </c>
      <c r="CK50" s="111"/>
      <c r="CO50" s="33"/>
      <c r="CP50" s="12"/>
      <c r="CQ50" s="12"/>
      <c r="CR50" s="12"/>
      <c r="CS50" s="12"/>
    </row>
    <row r="51">
      <c r="CC51" s="108">
        <v>45712.0</v>
      </c>
      <c r="CD51" s="109">
        <v>2368331.0</v>
      </c>
      <c r="CE51" s="107"/>
      <c r="CF51" s="108">
        <v>45713.0</v>
      </c>
      <c r="CG51" s="109">
        <v>885112.0</v>
      </c>
      <c r="CH51" s="107"/>
      <c r="CI51" s="110" t="s">
        <v>85</v>
      </c>
      <c r="CJ51" s="109">
        <f>1845837+693240</f>
        <v>2539077</v>
      </c>
      <c r="CK51" s="111"/>
      <c r="CO51" s="33"/>
      <c r="CP51" s="12"/>
      <c r="CQ51" s="12"/>
      <c r="CR51" s="12"/>
      <c r="CS51" s="12"/>
    </row>
    <row r="52">
      <c r="CC52" s="108">
        <v>45740.0</v>
      </c>
      <c r="CD52" s="109">
        <v>2339668.0</v>
      </c>
      <c r="CE52" s="107"/>
      <c r="CF52" s="108">
        <v>45741.0</v>
      </c>
      <c r="CG52" s="109">
        <v>1108536.0</v>
      </c>
      <c r="CH52" s="107"/>
      <c r="CI52" s="110" t="s">
        <v>86</v>
      </c>
      <c r="CJ52" s="109">
        <v>2339187.0</v>
      </c>
      <c r="CK52" s="111"/>
      <c r="CO52" s="12"/>
      <c r="CP52" s="12"/>
      <c r="CQ52" s="12"/>
      <c r="CR52" s="12"/>
      <c r="CS52" s="12"/>
    </row>
    <row r="53">
      <c r="CC53" s="108">
        <v>45771.0</v>
      </c>
      <c r="CD53" s="109">
        <v>1037222.0</v>
      </c>
      <c r="CE53" s="107"/>
      <c r="CF53" s="108">
        <v>45772.0</v>
      </c>
      <c r="CG53" s="112"/>
      <c r="CH53" s="107"/>
      <c r="CI53" s="111"/>
      <c r="CJ53" s="112"/>
      <c r="CK53" s="111"/>
      <c r="CO53" s="12"/>
      <c r="CP53" s="12"/>
      <c r="CQ53" s="12"/>
      <c r="CR53" s="12"/>
      <c r="CS53" s="12"/>
    </row>
    <row r="54">
      <c r="CC54" s="108">
        <v>45801.0</v>
      </c>
      <c r="CD54" s="109">
        <v>990494.0</v>
      </c>
      <c r="CE54" s="107"/>
      <c r="CF54" s="108">
        <v>45802.0</v>
      </c>
      <c r="CG54" s="112"/>
      <c r="CH54" s="107"/>
      <c r="CI54" s="111"/>
      <c r="CJ54" s="112"/>
      <c r="CK54" s="111"/>
      <c r="CO54" s="12"/>
      <c r="CP54" s="12"/>
      <c r="CQ54" s="12"/>
      <c r="CR54" s="12"/>
      <c r="CS54" s="12"/>
    </row>
    <row r="55">
      <c r="CC55" s="113">
        <v>45832.0</v>
      </c>
      <c r="CD55" s="109">
        <v>849049.0</v>
      </c>
      <c r="CE55" s="107"/>
      <c r="CF55" s="108">
        <v>45833.0</v>
      </c>
      <c r="CG55" s="109">
        <v>1148164.0</v>
      </c>
      <c r="CH55" s="107"/>
      <c r="CI55" s="111"/>
      <c r="CJ55" s="114"/>
      <c r="CK55" s="111"/>
      <c r="CO55" s="12"/>
      <c r="CP55" s="12"/>
      <c r="CQ55" s="12"/>
      <c r="CR55" s="12"/>
      <c r="CS55" s="12"/>
    </row>
    <row r="56">
      <c r="CC56" s="108">
        <v>45862.0</v>
      </c>
      <c r="CD56" s="109">
        <v>970434.0</v>
      </c>
      <c r="CE56" s="107"/>
      <c r="CF56" s="108">
        <v>45863.0</v>
      </c>
      <c r="CG56" s="109">
        <v>1031640.0</v>
      </c>
      <c r="CH56" s="107"/>
      <c r="CI56" s="111"/>
      <c r="CJ56" s="112"/>
      <c r="CK56" s="111"/>
      <c r="CO56" s="12"/>
      <c r="CP56" s="12"/>
      <c r="CQ56" s="12"/>
      <c r="CR56" s="12"/>
      <c r="CS56" s="12"/>
    </row>
    <row r="57">
      <c r="CC57" s="108">
        <v>45893.0</v>
      </c>
      <c r="CD57" s="109">
        <v>1512590.0</v>
      </c>
      <c r="CE57" s="107"/>
      <c r="CF57" s="108">
        <v>45894.0</v>
      </c>
      <c r="CG57" s="109">
        <v>1258208.0</v>
      </c>
      <c r="CH57" s="107"/>
      <c r="CI57" s="111"/>
      <c r="CJ57" s="112"/>
      <c r="CK57" s="111"/>
      <c r="CO57" s="115"/>
      <c r="CP57" s="12"/>
      <c r="CQ57" s="12"/>
      <c r="CR57" s="12"/>
      <c r="CS57" s="12"/>
    </row>
    <row r="58">
      <c r="CC58" s="108">
        <v>45924.0</v>
      </c>
      <c r="CD58" s="109">
        <v>1277393.0</v>
      </c>
      <c r="CE58" s="107"/>
      <c r="CF58" s="108">
        <v>45925.0</v>
      </c>
      <c r="CG58" s="109">
        <v>1331123.0</v>
      </c>
      <c r="CH58" s="107"/>
      <c r="CI58" s="111"/>
      <c r="CJ58" s="112"/>
      <c r="CK58" s="111"/>
      <c r="CO58" s="12"/>
      <c r="CP58" s="12"/>
      <c r="CQ58" s="12"/>
      <c r="CR58" s="12"/>
      <c r="CS58" s="12"/>
    </row>
    <row r="59">
      <c r="CC59" s="108">
        <v>45954.0</v>
      </c>
      <c r="CD59" s="109">
        <v>1229250.0</v>
      </c>
      <c r="CE59" s="107"/>
      <c r="CF59" s="108">
        <v>45955.0</v>
      </c>
      <c r="CG59" s="112"/>
      <c r="CH59" s="107"/>
      <c r="CI59" s="111"/>
      <c r="CJ59" s="112"/>
      <c r="CK59" s="111"/>
      <c r="CO59" s="12"/>
      <c r="CP59" s="12"/>
      <c r="CQ59" s="12"/>
      <c r="CR59" s="12"/>
      <c r="CS59" s="12"/>
    </row>
    <row r="60">
      <c r="CC60" s="108">
        <v>45985.0</v>
      </c>
      <c r="CD60" s="109">
        <v>836999.0</v>
      </c>
      <c r="CE60" s="107"/>
      <c r="CF60" s="108">
        <v>45986.0</v>
      </c>
      <c r="CG60" s="109">
        <v>1835077.0</v>
      </c>
      <c r="CH60" s="107"/>
      <c r="CI60" s="111"/>
      <c r="CJ60" s="112"/>
      <c r="CK60" s="111"/>
      <c r="CO60" s="12"/>
      <c r="CP60" s="12"/>
      <c r="CQ60" s="12"/>
      <c r="CR60" s="12"/>
      <c r="CS60" s="12"/>
    </row>
    <row r="61">
      <c r="CC61" s="108">
        <v>46015.0</v>
      </c>
      <c r="CD61" s="116">
        <v>1427593.0</v>
      </c>
      <c r="CE61" s="107"/>
      <c r="CF61" s="108">
        <v>46016.0</v>
      </c>
      <c r="CG61" s="109">
        <v>2169350.0</v>
      </c>
      <c r="CH61" s="107"/>
      <c r="CI61" s="111"/>
      <c r="CJ61" s="112"/>
      <c r="CK61" s="111"/>
      <c r="CO61" s="12"/>
      <c r="CP61" s="12"/>
      <c r="CQ61" s="12"/>
      <c r="CR61" s="12"/>
      <c r="CS61" s="12"/>
    </row>
    <row r="62">
      <c r="CC62" s="107"/>
      <c r="CD62" s="107"/>
      <c r="CE62" s="107"/>
      <c r="CF62" s="107"/>
      <c r="CG62" s="107"/>
      <c r="CH62" s="107"/>
      <c r="CI62" s="107"/>
      <c r="CJ62" s="107"/>
      <c r="CK62" s="107"/>
      <c r="CO62" s="12"/>
      <c r="CP62" s="12"/>
      <c r="CQ62" s="12"/>
      <c r="CR62" s="12"/>
      <c r="CS62" s="12"/>
    </row>
    <row r="63">
      <c r="CC63" s="107"/>
      <c r="CD63" s="107"/>
      <c r="CE63" s="107"/>
      <c r="CF63" s="107"/>
      <c r="CG63" s="107"/>
      <c r="CH63" s="107"/>
      <c r="CI63" s="107"/>
      <c r="CJ63" s="107"/>
      <c r="CK63" s="107"/>
      <c r="CO63" s="12"/>
      <c r="CP63" s="12"/>
      <c r="CQ63" s="12"/>
      <c r="CR63" s="12"/>
      <c r="CS63" s="12"/>
    </row>
    <row r="64">
      <c r="CC64" s="107"/>
      <c r="CD64" s="107"/>
      <c r="CE64" s="107"/>
      <c r="CF64" s="107"/>
      <c r="CG64" s="107"/>
      <c r="CH64" s="107"/>
      <c r="CI64" s="107"/>
      <c r="CJ64" s="107"/>
      <c r="CK64" s="107"/>
      <c r="CO64" s="12"/>
      <c r="CP64" s="12"/>
      <c r="CQ64" s="12"/>
      <c r="CR64" s="12"/>
      <c r="CS64" s="12"/>
    </row>
    <row r="65">
      <c r="CO65" s="12"/>
      <c r="CP65" s="12"/>
      <c r="CQ65" s="12"/>
      <c r="CR65" s="12"/>
      <c r="CS65" s="12"/>
    </row>
    <row r="66">
      <c r="CO66" s="12"/>
      <c r="CP66" s="12"/>
      <c r="CQ66" s="12"/>
      <c r="CR66" s="12"/>
      <c r="CS66" s="12"/>
    </row>
    <row r="67">
      <c r="CO67" s="12"/>
      <c r="CP67" s="12"/>
      <c r="CQ67" s="12"/>
      <c r="CR67" s="12"/>
      <c r="CS67" s="12"/>
    </row>
    <row r="68">
      <c r="CO68" s="12"/>
      <c r="CP68" s="12"/>
      <c r="CQ68" s="12"/>
      <c r="CR68" s="12"/>
      <c r="CS68" s="12"/>
    </row>
    <row r="69">
      <c r="CO69" s="12"/>
      <c r="CP69" s="12"/>
      <c r="CQ69" s="12"/>
      <c r="CR69" s="12"/>
      <c r="CS69" s="12"/>
    </row>
    <row r="70">
      <c r="CO70" s="12"/>
      <c r="CP70" s="12"/>
      <c r="CQ70" s="12"/>
      <c r="CR70" s="12"/>
      <c r="CS70" s="12"/>
    </row>
    <row r="71">
      <c r="CO71" s="12"/>
      <c r="CP71" s="12"/>
      <c r="CQ71" s="12"/>
      <c r="CR71" s="12"/>
      <c r="CS71" s="12"/>
    </row>
    <row r="72">
      <c r="CO72" s="12"/>
      <c r="CP72" s="12"/>
      <c r="CQ72" s="12"/>
      <c r="CR72" s="12"/>
      <c r="CS72" s="12"/>
    </row>
    <row r="73">
      <c r="CO73" s="12"/>
      <c r="CP73" s="12"/>
      <c r="CQ73" s="12"/>
      <c r="CR73" s="12"/>
      <c r="CS73" s="12"/>
    </row>
    <row r="74">
      <c r="CO74" s="12"/>
      <c r="CP74" s="12"/>
      <c r="CQ74" s="12"/>
      <c r="CR74" s="12"/>
      <c r="CS74" s="12"/>
    </row>
    <row r="75">
      <c r="CO75" s="12"/>
      <c r="CP75" s="12"/>
      <c r="CQ75" s="12"/>
      <c r="CR75" s="12"/>
      <c r="CS75" s="12"/>
    </row>
    <row r="76">
      <c r="CO76" s="12"/>
      <c r="CP76" s="12"/>
      <c r="CQ76" s="12"/>
      <c r="CR76" s="12"/>
      <c r="CS76" s="12"/>
    </row>
    <row r="77">
      <c r="CO77" s="12"/>
      <c r="CP77" s="12"/>
      <c r="CQ77" s="12"/>
      <c r="CR77" s="12"/>
      <c r="CS77" s="12"/>
    </row>
    <row r="78">
      <c r="CO78" s="12"/>
      <c r="CP78" s="12"/>
      <c r="CQ78" s="12"/>
      <c r="CR78" s="12"/>
      <c r="CS78" s="12"/>
    </row>
    <row r="79">
      <c r="CO79" s="12"/>
      <c r="CP79" s="12"/>
      <c r="CQ79" s="12"/>
      <c r="CR79" s="12"/>
      <c r="CS79" s="12"/>
    </row>
    <row r="80">
      <c r="CO80" s="12"/>
      <c r="CP80" s="12"/>
      <c r="CQ80" s="12"/>
      <c r="CR80" s="12"/>
      <c r="CS80" s="12"/>
    </row>
    <row r="81">
      <c r="CO81" s="12"/>
      <c r="CP81" s="12"/>
      <c r="CQ81" s="12"/>
      <c r="CR81" s="12"/>
      <c r="CS81" s="12"/>
    </row>
    <row r="82">
      <c r="CO82" s="12"/>
      <c r="CP82" s="12"/>
      <c r="CQ82" s="12"/>
      <c r="CR82" s="12"/>
      <c r="CS82" s="12"/>
    </row>
    <row r="83">
      <c r="CO83" s="12"/>
      <c r="CP83" s="12"/>
      <c r="CQ83" s="12"/>
      <c r="CR83" s="12"/>
      <c r="CS83" s="12"/>
    </row>
    <row r="84">
      <c r="CO84" s="12"/>
      <c r="CP84" s="12"/>
      <c r="CQ84" s="12"/>
      <c r="CR84" s="12"/>
      <c r="CS84" s="12"/>
    </row>
    <row r="85">
      <c r="CO85" s="12"/>
      <c r="CP85" s="12"/>
      <c r="CQ85" s="12"/>
      <c r="CR85" s="12"/>
      <c r="CS85" s="12"/>
    </row>
    <row r="86">
      <c r="CO86" s="12"/>
      <c r="CP86" s="12"/>
      <c r="CQ86" s="12"/>
      <c r="CR86" s="12"/>
      <c r="CS86" s="12"/>
    </row>
    <row r="87">
      <c r="CO87" s="12"/>
      <c r="CP87" s="12"/>
      <c r="CQ87" s="12"/>
      <c r="CR87" s="12"/>
      <c r="CS87" s="12"/>
    </row>
    <row r="88">
      <c r="CO88" s="12"/>
      <c r="CP88" s="12"/>
      <c r="CQ88" s="12"/>
      <c r="CR88" s="12"/>
      <c r="CS88" s="12"/>
    </row>
    <row r="89">
      <c r="CO89" s="12"/>
      <c r="CP89" s="12"/>
      <c r="CQ89" s="12"/>
      <c r="CR89" s="12"/>
      <c r="CS89" s="12"/>
    </row>
    <row r="90">
      <c r="CO90" s="12"/>
      <c r="CP90" s="12"/>
      <c r="CQ90" s="12"/>
      <c r="CR90" s="12"/>
      <c r="CS90" s="12"/>
    </row>
    <row r="91">
      <c r="CO91" s="12"/>
      <c r="CP91" s="12"/>
      <c r="CQ91" s="12"/>
      <c r="CR91" s="12"/>
      <c r="CS91" s="12"/>
    </row>
    <row r="92">
      <c r="CO92" s="12"/>
      <c r="CP92" s="12"/>
      <c r="CQ92" s="12"/>
      <c r="CR92" s="12"/>
      <c r="CS92" s="12"/>
    </row>
    <row r="93">
      <c r="CO93" s="12"/>
      <c r="CP93" s="12"/>
      <c r="CQ93" s="12"/>
      <c r="CR93" s="12"/>
      <c r="CS93" s="12"/>
    </row>
    <row r="94">
      <c r="CO94" s="12"/>
      <c r="CP94" s="12"/>
      <c r="CQ94" s="12"/>
      <c r="CR94" s="12"/>
      <c r="CS94" s="12"/>
    </row>
    <row r="95">
      <c r="CO95" s="12"/>
      <c r="CP95" s="12"/>
      <c r="CQ95" s="12"/>
      <c r="CR95" s="12"/>
      <c r="CS95" s="12"/>
    </row>
    <row r="96">
      <c r="CO96" s="12"/>
      <c r="CP96" s="12"/>
      <c r="CQ96" s="12"/>
      <c r="CR96" s="12"/>
      <c r="CS96" s="12"/>
    </row>
    <row r="97">
      <c r="CO97" s="12"/>
      <c r="CP97" s="12"/>
      <c r="CQ97" s="12"/>
      <c r="CR97" s="12"/>
      <c r="CS97" s="12"/>
    </row>
    <row r="98">
      <c r="CO98" s="12"/>
      <c r="CP98" s="12"/>
      <c r="CQ98" s="12"/>
      <c r="CR98" s="12"/>
      <c r="CS98" s="12"/>
    </row>
    <row r="99">
      <c r="CO99" s="12"/>
      <c r="CP99" s="12"/>
      <c r="CQ99" s="12"/>
      <c r="CR99" s="12"/>
      <c r="CS99" s="12"/>
    </row>
    <row r="100">
      <c r="CO100" s="12"/>
      <c r="CP100" s="12"/>
      <c r="CQ100" s="12"/>
      <c r="CR100" s="12"/>
      <c r="CS100" s="12"/>
    </row>
    <row r="101">
      <c r="CO101" s="12"/>
      <c r="CP101" s="12"/>
      <c r="CQ101" s="12"/>
      <c r="CR101" s="12"/>
      <c r="CS101" s="12"/>
    </row>
    <row r="102">
      <c r="CO102" s="12"/>
      <c r="CP102" s="12"/>
      <c r="CQ102" s="12"/>
      <c r="CR102" s="12"/>
      <c r="CS102" s="12"/>
    </row>
    <row r="103">
      <c r="CO103" s="12"/>
      <c r="CP103" s="12"/>
      <c r="CQ103" s="12"/>
      <c r="CR103" s="12"/>
      <c r="CS103" s="12"/>
    </row>
    <row r="104">
      <c r="CO104" s="12"/>
      <c r="CP104" s="12"/>
      <c r="CQ104" s="12"/>
      <c r="CR104" s="12"/>
      <c r="CS104" s="12"/>
    </row>
    <row r="105">
      <c r="CO105" s="12"/>
      <c r="CP105" s="12"/>
      <c r="CQ105" s="12"/>
      <c r="CR105" s="12"/>
      <c r="CS105" s="12"/>
    </row>
    <row r="106">
      <c r="CO106" s="12"/>
      <c r="CP106" s="12"/>
      <c r="CQ106" s="12"/>
      <c r="CR106" s="12"/>
      <c r="CS106" s="12"/>
    </row>
    <row r="107">
      <c r="CO107" s="12"/>
      <c r="CP107" s="12"/>
      <c r="CQ107" s="12"/>
      <c r="CR107" s="12"/>
      <c r="CS107" s="12"/>
    </row>
    <row r="108">
      <c r="CO108" s="12"/>
      <c r="CP108" s="12"/>
      <c r="CQ108" s="12"/>
      <c r="CR108" s="12"/>
      <c r="CS108" s="12"/>
    </row>
    <row r="109">
      <c r="CO109" s="12"/>
      <c r="CP109" s="12"/>
      <c r="CQ109" s="12"/>
      <c r="CR109" s="12"/>
      <c r="CS109" s="12"/>
    </row>
    <row r="110">
      <c r="CO110" s="12"/>
      <c r="CP110" s="12"/>
      <c r="CQ110" s="12"/>
      <c r="CR110" s="12"/>
      <c r="CS110" s="12"/>
    </row>
    <row r="111">
      <c r="CO111" s="12"/>
      <c r="CP111" s="12"/>
      <c r="CQ111" s="12"/>
      <c r="CR111" s="12"/>
      <c r="CS111" s="12"/>
    </row>
    <row r="112">
      <c r="CO112" s="12"/>
      <c r="CP112" s="12"/>
      <c r="CQ112" s="12"/>
      <c r="CR112" s="12"/>
      <c r="CS112" s="12"/>
    </row>
    <row r="113">
      <c r="CO113" s="12"/>
      <c r="CP113" s="12"/>
      <c r="CQ113" s="12"/>
      <c r="CR113" s="12"/>
      <c r="CS113" s="12"/>
    </row>
    <row r="114">
      <c r="CO114" s="12"/>
      <c r="CP114" s="12"/>
      <c r="CQ114" s="12"/>
      <c r="CR114" s="12"/>
      <c r="CS114" s="12"/>
    </row>
    <row r="115">
      <c r="CO115" s="12"/>
      <c r="CP115" s="12"/>
      <c r="CQ115" s="12"/>
      <c r="CR115" s="12"/>
      <c r="CS115" s="12"/>
    </row>
    <row r="116">
      <c r="CO116" s="12"/>
      <c r="CP116" s="12"/>
      <c r="CQ116" s="12"/>
      <c r="CR116" s="12"/>
      <c r="CS116" s="12"/>
    </row>
    <row r="117">
      <c r="CO117" s="12"/>
      <c r="CP117" s="12"/>
      <c r="CQ117" s="12"/>
      <c r="CR117" s="12"/>
      <c r="CS117" s="12"/>
    </row>
    <row r="118">
      <c r="CO118" s="12"/>
      <c r="CP118" s="12"/>
      <c r="CQ118" s="12"/>
      <c r="CR118" s="12"/>
      <c r="CS118" s="12"/>
    </row>
    <row r="119">
      <c r="CO119" s="12"/>
      <c r="CP119" s="12"/>
      <c r="CQ119" s="12"/>
      <c r="CR119" s="12"/>
      <c r="CS119" s="12"/>
    </row>
    <row r="120">
      <c r="CO120" s="12"/>
      <c r="CP120" s="12"/>
      <c r="CQ120" s="12"/>
      <c r="CR120" s="12"/>
      <c r="CS120" s="12"/>
    </row>
    <row r="121">
      <c r="CO121" s="12"/>
      <c r="CP121" s="12"/>
      <c r="CQ121" s="12"/>
      <c r="CR121" s="12"/>
      <c r="CS121" s="12"/>
    </row>
    <row r="122">
      <c r="CO122" s="12"/>
      <c r="CP122" s="12"/>
      <c r="CQ122" s="12"/>
      <c r="CR122" s="12"/>
      <c r="CS122" s="12"/>
    </row>
    <row r="123">
      <c r="CO123" s="12"/>
      <c r="CP123" s="12"/>
      <c r="CQ123" s="12"/>
      <c r="CR123" s="12"/>
      <c r="CS123" s="12"/>
    </row>
    <row r="124">
      <c r="CO124" s="12"/>
      <c r="CP124" s="12"/>
      <c r="CQ124" s="12"/>
      <c r="CR124" s="12"/>
      <c r="CS124" s="12"/>
    </row>
    <row r="125">
      <c r="CO125" s="12"/>
      <c r="CP125" s="12"/>
      <c r="CQ125" s="12"/>
      <c r="CR125" s="12"/>
      <c r="CS125" s="12"/>
    </row>
    <row r="126">
      <c r="CO126" s="12"/>
      <c r="CP126" s="12"/>
      <c r="CQ126" s="12"/>
      <c r="CR126" s="12"/>
      <c r="CS126" s="12"/>
    </row>
    <row r="127">
      <c r="CO127" s="12"/>
      <c r="CP127" s="12"/>
      <c r="CQ127" s="12"/>
      <c r="CR127" s="12"/>
      <c r="CS127" s="12"/>
    </row>
    <row r="128">
      <c r="CO128" s="12"/>
      <c r="CP128" s="12"/>
      <c r="CQ128" s="12"/>
      <c r="CR128" s="12"/>
      <c r="CS128" s="12"/>
    </row>
    <row r="129">
      <c r="CO129" s="12"/>
      <c r="CP129" s="12"/>
      <c r="CQ129" s="12"/>
      <c r="CR129" s="12"/>
      <c r="CS129" s="12"/>
    </row>
    <row r="130">
      <c r="CO130" s="12"/>
      <c r="CP130" s="12"/>
      <c r="CQ130" s="12"/>
      <c r="CR130" s="12"/>
      <c r="CS130" s="12"/>
    </row>
    <row r="131">
      <c r="CO131" s="12"/>
      <c r="CP131" s="12"/>
      <c r="CQ131" s="12"/>
      <c r="CR131" s="12"/>
      <c r="CS131" s="12"/>
    </row>
    <row r="132">
      <c r="CO132" s="12"/>
      <c r="CP132" s="12"/>
      <c r="CQ132" s="12"/>
      <c r="CR132" s="12"/>
      <c r="CS132" s="12"/>
    </row>
    <row r="133">
      <c r="CO133" s="12"/>
      <c r="CP133" s="12"/>
      <c r="CQ133" s="12"/>
      <c r="CR133" s="12"/>
      <c r="CS133" s="12"/>
    </row>
    <row r="134">
      <c r="CO134" s="12"/>
      <c r="CP134" s="12"/>
      <c r="CQ134" s="12"/>
      <c r="CR134" s="12"/>
      <c r="CS134" s="12"/>
    </row>
    <row r="135">
      <c r="CO135" s="12"/>
      <c r="CP135" s="12"/>
      <c r="CQ135" s="12"/>
      <c r="CR135" s="12"/>
      <c r="CS135" s="12"/>
    </row>
    <row r="136">
      <c r="CO136" s="12"/>
      <c r="CP136" s="12"/>
      <c r="CQ136" s="12"/>
      <c r="CR136" s="12"/>
      <c r="CS136" s="12"/>
    </row>
    <row r="137">
      <c r="CO137" s="12"/>
      <c r="CP137" s="12"/>
      <c r="CQ137" s="12"/>
      <c r="CR137" s="12"/>
      <c r="CS137" s="12"/>
    </row>
    <row r="138">
      <c r="CO138" s="12"/>
      <c r="CP138" s="12"/>
      <c r="CQ138" s="12"/>
      <c r="CR138" s="12"/>
      <c r="CS138" s="12"/>
    </row>
    <row r="139">
      <c r="CO139" s="12"/>
      <c r="CP139" s="12"/>
      <c r="CQ139" s="12"/>
      <c r="CR139" s="12"/>
      <c r="CS139" s="12"/>
    </row>
    <row r="140">
      <c r="CO140" s="12"/>
      <c r="CP140" s="12"/>
      <c r="CQ140" s="12"/>
      <c r="CR140" s="12"/>
      <c r="CS140" s="12"/>
    </row>
    <row r="141">
      <c r="CO141" s="12"/>
      <c r="CP141" s="12"/>
      <c r="CQ141" s="12"/>
      <c r="CR141" s="12"/>
      <c r="CS141" s="12"/>
    </row>
    <row r="142">
      <c r="CO142" s="12"/>
      <c r="CP142" s="12"/>
      <c r="CQ142" s="12"/>
      <c r="CR142" s="12"/>
      <c r="CS142" s="12"/>
    </row>
    <row r="143">
      <c r="CO143" s="12"/>
      <c r="CP143" s="12"/>
      <c r="CQ143" s="12"/>
      <c r="CR143" s="12"/>
      <c r="CS143" s="12"/>
    </row>
    <row r="144">
      <c r="CO144" s="12"/>
      <c r="CP144" s="12"/>
      <c r="CQ144" s="12"/>
      <c r="CR144" s="12"/>
      <c r="CS144" s="12"/>
    </row>
    <row r="145">
      <c r="CO145" s="12"/>
      <c r="CP145" s="12"/>
      <c r="CQ145" s="12"/>
      <c r="CR145" s="12"/>
      <c r="CS145" s="12"/>
    </row>
    <row r="146">
      <c r="CO146" s="12"/>
      <c r="CP146" s="12"/>
      <c r="CQ146" s="12"/>
      <c r="CR146" s="12"/>
      <c r="CS146" s="12"/>
    </row>
    <row r="147">
      <c r="CO147" s="12"/>
      <c r="CP147" s="12"/>
      <c r="CQ147" s="12"/>
      <c r="CR147" s="12"/>
      <c r="CS147" s="12"/>
    </row>
    <row r="148">
      <c r="CO148" s="12"/>
      <c r="CP148" s="12"/>
      <c r="CQ148" s="12"/>
      <c r="CR148" s="12"/>
      <c r="CS148" s="12"/>
    </row>
    <row r="149">
      <c r="CO149" s="12"/>
      <c r="CP149" s="12"/>
      <c r="CQ149" s="12"/>
      <c r="CR149" s="12"/>
      <c r="CS149" s="12"/>
    </row>
    <row r="150">
      <c r="CO150" s="12"/>
      <c r="CP150" s="12"/>
      <c r="CQ150" s="12"/>
      <c r="CR150" s="12"/>
      <c r="CS150" s="12"/>
    </row>
    <row r="151">
      <c r="CO151" s="12"/>
      <c r="CP151" s="12"/>
      <c r="CQ151" s="12"/>
      <c r="CR151" s="12"/>
      <c r="CS151" s="12"/>
    </row>
    <row r="152">
      <c r="CO152" s="12"/>
      <c r="CP152" s="12"/>
      <c r="CQ152" s="12"/>
      <c r="CR152" s="12"/>
      <c r="CS152" s="12"/>
    </row>
    <row r="153">
      <c r="CO153" s="12"/>
      <c r="CP153" s="12"/>
      <c r="CQ153" s="12"/>
      <c r="CR153" s="12"/>
      <c r="CS153" s="12"/>
    </row>
    <row r="154">
      <c r="CO154" s="12"/>
      <c r="CP154" s="12"/>
      <c r="CQ154" s="12"/>
      <c r="CR154" s="12"/>
      <c r="CS154" s="12"/>
    </row>
    <row r="155">
      <c r="CO155" s="12"/>
      <c r="CP155" s="12"/>
      <c r="CQ155" s="12"/>
      <c r="CR155" s="12"/>
      <c r="CS155" s="12"/>
    </row>
    <row r="156">
      <c r="CO156" s="12"/>
      <c r="CP156" s="12"/>
      <c r="CQ156" s="12"/>
      <c r="CR156" s="12"/>
      <c r="CS156" s="12"/>
    </row>
    <row r="157">
      <c r="CO157" s="12"/>
      <c r="CP157" s="12"/>
      <c r="CQ157" s="12"/>
      <c r="CR157" s="12"/>
      <c r="CS157" s="12"/>
    </row>
    <row r="158">
      <c r="CO158" s="12"/>
      <c r="CP158" s="12"/>
      <c r="CQ158" s="12"/>
      <c r="CR158" s="12"/>
      <c r="CS158" s="12"/>
    </row>
    <row r="159">
      <c r="CO159" s="12"/>
      <c r="CP159" s="12"/>
      <c r="CQ159" s="12"/>
      <c r="CR159" s="12"/>
      <c r="CS159" s="12"/>
    </row>
    <row r="160">
      <c r="CO160" s="12"/>
      <c r="CP160" s="12"/>
      <c r="CQ160" s="12"/>
      <c r="CR160" s="12"/>
      <c r="CS160" s="12"/>
    </row>
    <row r="161">
      <c r="CO161" s="12"/>
      <c r="CP161" s="12"/>
      <c r="CQ161" s="12"/>
      <c r="CR161" s="12"/>
      <c r="CS161" s="12"/>
    </row>
    <row r="162">
      <c r="CO162" s="12"/>
      <c r="CP162" s="12"/>
      <c r="CQ162" s="12"/>
      <c r="CR162" s="12"/>
      <c r="CS162" s="12"/>
    </row>
    <row r="163">
      <c r="CO163" s="12"/>
      <c r="CP163" s="12"/>
      <c r="CQ163" s="12"/>
      <c r="CR163" s="12"/>
      <c r="CS163" s="12"/>
    </row>
    <row r="164">
      <c r="CO164" s="12"/>
      <c r="CP164" s="12"/>
      <c r="CQ164" s="12"/>
      <c r="CR164" s="12"/>
      <c r="CS164" s="12"/>
    </row>
    <row r="165">
      <c r="CO165" s="12"/>
      <c r="CP165" s="12"/>
      <c r="CQ165" s="12"/>
      <c r="CR165" s="12"/>
      <c r="CS165" s="12"/>
    </row>
    <row r="166">
      <c r="CO166" s="12"/>
      <c r="CP166" s="12"/>
      <c r="CQ166" s="12"/>
      <c r="CR166" s="12"/>
      <c r="CS166" s="12"/>
    </row>
    <row r="167">
      <c r="CO167" s="12"/>
      <c r="CP167" s="12"/>
      <c r="CQ167" s="12"/>
      <c r="CR167" s="12"/>
      <c r="CS167" s="12"/>
    </row>
    <row r="168">
      <c r="CO168" s="12"/>
      <c r="CP168" s="12"/>
      <c r="CQ168" s="12"/>
      <c r="CR168" s="12"/>
      <c r="CS168" s="12"/>
    </row>
    <row r="169">
      <c r="CO169" s="12"/>
      <c r="CP169" s="12"/>
      <c r="CQ169" s="12"/>
      <c r="CR169" s="12"/>
      <c r="CS169" s="12"/>
    </row>
    <row r="170">
      <c r="CO170" s="12"/>
      <c r="CP170" s="12"/>
      <c r="CQ170" s="12"/>
      <c r="CR170" s="12"/>
      <c r="CS170" s="12"/>
    </row>
    <row r="171">
      <c r="CO171" s="12"/>
      <c r="CP171" s="12"/>
      <c r="CQ171" s="12"/>
      <c r="CR171" s="12"/>
      <c r="CS171" s="12"/>
    </row>
    <row r="172">
      <c r="CO172" s="12"/>
      <c r="CP172" s="12"/>
      <c r="CQ172" s="12"/>
      <c r="CR172" s="12"/>
      <c r="CS172" s="12"/>
    </row>
    <row r="173">
      <c r="CO173" s="12"/>
      <c r="CP173" s="12"/>
      <c r="CQ173" s="12"/>
      <c r="CR173" s="12"/>
      <c r="CS173" s="12"/>
    </row>
    <row r="174">
      <c r="CO174" s="12"/>
      <c r="CP174" s="12"/>
      <c r="CQ174" s="12"/>
      <c r="CR174" s="12"/>
      <c r="CS174" s="12"/>
    </row>
    <row r="175">
      <c r="CO175" s="12"/>
      <c r="CP175" s="12"/>
      <c r="CQ175" s="12"/>
      <c r="CR175" s="12"/>
      <c r="CS175" s="12"/>
    </row>
    <row r="176">
      <c r="CO176" s="12"/>
      <c r="CP176" s="12"/>
      <c r="CQ176" s="12"/>
      <c r="CR176" s="12"/>
      <c r="CS176" s="12"/>
    </row>
    <row r="177">
      <c r="CO177" s="12"/>
      <c r="CP177" s="12"/>
      <c r="CQ177" s="12"/>
      <c r="CR177" s="12"/>
      <c r="CS177" s="12"/>
    </row>
    <row r="178">
      <c r="CO178" s="12"/>
      <c r="CP178" s="12"/>
      <c r="CQ178" s="12"/>
      <c r="CR178" s="12"/>
      <c r="CS178" s="12"/>
    </row>
    <row r="179">
      <c r="CO179" s="12"/>
      <c r="CP179" s="12"/>
      <c r="CQ179" s="12"/>
      <c r="CR179" s="12"/>
      <c r="CS179" s="12"/>
    </row>
    <row r="180">
      <c r="CO180" s="12"/>
      <c r="CP180" s="12"/>
      <c r="CQ180" s="12"/>
      <c r="CR180" s="12"/>
      <c r="CS180" s="12"/>
    </row>
    <row r="181">
      <c r="CO181" s="12"/>
      <c r="CP181" s="12"/>
      <c r="CQ181" s="12"/>
      <c r="CR181" s="12"/>
      <c r="CS181" s="12"/>
    </row>
    <row r="182">
      <c r="CO182" s="12"/>
      <c r="CP182" s="12"/>
      <c r="CQ182" s="12"/>
      <c r="CR182" s="12"/>
      <c r="CS182" s="12"/>
    </row>
    <row r="183">
      <c r="CO183" s="12"/>
      <c r="CP183" s="12"/>
      <c r="CQ183" s="12"/>
      <c r="CR183" s="12"/>
      <c r="CS183" s="12"/>
    </row>
    <row r="184">
      <c r="CO184" s="12"/>
      <c r="CP184" s="12"/>
      <c r="CQ184" s="12"/>
      <c r="CR184" s="12"/>
      <c r="CS184" s="12"/>
    </row>
    <row r="185">
      <c r="CO185" s="12"/>
      <c r="CP185" s="12"/>
      <c r="CQ185" s="12"/>
      <c r="CR185" s="12"/>
      <c r="CS185" s="12"/>
    </row>
    <row r="186">
      <c r="CO186" s="12"/>
      <c r="CP186" s="12"/>
      <c r="CQ186" s="12"/>
      <c r="CR186" s="12"/>
      <c r="CS186" s="12"/>
    </row>
    <row r="187">
      <c r="CO187" s="12"/>
      <c r="CP187" s="12"/>
      <c r="CQ187" s="12"/>
      <c r="CR187" s="12"/>
      <c r="CS187" s="12"/>
    </row>
    <row r="188">
      <c r="CO188" s="12"/>
      <c r="CP188" s="12"/>
      <c r="CQ188" s="12"/>
      <c r="CR188" s="12"/>
      <c r="CS188" s="12"/>
    </row>
    <row r="189">
      <c r="CO189" s="12"/>
      <c r="CP189" s="12"/>
      <c r="CQ189" s="12"/>
      <c r="CR189" s="12"/>
      <c r="CS189" s="12"/>
    </row>
    <row r="190">
      <c r="CO190" s="12"/>
      <c r="CP190" s="12"/>
      <c r="CQ190" s="12"/>
      <c r="CR190" s="12"/>
      <c r="CS190" s="12"/>
    </row>
    <row r="191">
      <c r="CO191" s="12"/>
      <c r="CP191" s="12"/>
      <c r="CQ191" s="12"/>
      <c r="CR191" s="12"/>
      <c r="CS191" s="12"/>
    </row>
    <row r="192">
      <c r="CO192" s="12"/>
      <c r="CP192" s="12"/>
      <c r="CQ192" s="12"/>
      <c r="CR192" s="12"/>
      <c r="CS192" s="12"/>
    </row>
    <row r="193">
      <c r="CO193" s="12"/>
      <c r="CP193" s="12"/>
      <c r="CQ193" s="12"/>
      <c r="CR193" s="12"/>
      <c r="CS193" s="12"/>
    </row>
    <row r="194">
      <c r="CO194" s="12"/>
      <c r="CP194" s="12"/>
      <c r="CQ194" s="12"/>
      <c r="CR194" s="12"/>
      <c r="CS194" s="12"/>
    </row>
    <row r="195">
      <c r="CO195" s="12"/>
      <c r="CP195" s="12"/>
      <c r="CQ195" s="12"/>
      <c r="CR195" s="12"/>
      <c r="CS195" s="12"/>
    </row>
    <row r="196">
      <c r="CO196" s="12"/>
      <c r="CP196" s="12"/>
      <c r="CQ196" s="12"/>
      <c r="CR196" s="12"/>
      <c r="CS196" s="12"/>
    </row>
    <row r="197">
      <c r="CO197" s="12"/>
      <c r="CP197" s="12"/>
      <c r="CQ197" s="12"/>
      <c r="CR197" s="12"/>
      <c r="CS197" s="12"/>
    </row>
    <row r="198">
      <c r="CO198" s="12"/>
      <c r="CP198" s="12"/>
      <c r="CQ198" s="12"/>
      <c r="CR198" s="12"/>
      <c r="CS198" s="12"/>
    </row>
    <row r="199">
      <c r="CO199" s="12"/>
      <c r="CP199" s="12"/>
      <c r="CQ199" s="12"/>
      <c r="CR199" s="12"/>
      <c r="CS199" s="12"/>
    </row>
    <row r="200">
      <c r="CO200" s="12"/>
      <c r="CP200" s="12"/>
      <c r="CQ200" s="12"/>
      <c r="CR200" s="12"/>
      <c r="CS200" s="12"/>
    </row>
    <row r="201">
      <c r="CO201" s="12"/>
      <c r="CP201" s="12"/>
      <c r="CQ201" s="12"/>
      <c r="CR201" s="12"/>
      <c r="CS201" s="12"/>
    </row>
    <row r="202">
      <c r="CO202" s="12"/>
      <c r="CP202" s="12"/>
      <c r="CQ202" s="12"/>
      <c r="CR202" s="12"/>
      <c r="CS202" s="12"/>
    </row>
    <row r="203">
      <c r="CO203" s="12"/>
      <c r="CP203" s="12"/>
      <c r="CQ203" s="12"/>
      <c r="CR203" s="12"/>
      <c r="CS203" s="12"/>
    </row>
    <row r="204">
      <c r="CO204" s="12"/>
      <c r="CP204" s="12"/>
      <c r="CQ204" s="12"/>
      <c r="CR204" s="12"/>
      <c r="CS204" s="12"/>
    </row>
    <row r="205">
      <c r="CO205" s="12"/>
      <c r="CP205" s="12"/>
      <c r="CQ205" s="12"/>
      <c r="CR205" s="12"/>
      <c r="CS205" s="12"/>
    </row>
    <row r="206">
      <c r="CO206" s="12"/>
      <c r="CP206" s="12"/>
      <c r="CQ206" s="12"/>
      <c r="CR206" s="12"/>
      <c r="CS206" s="12"/>
    </row>
    <row r="207">
      <c r="CO207" s="12"/>
      <c r="CP207" s="12"/>
      <c r="CQ207" s="12"/>
      <c r="CR207" s="12"/>
      <c r="CS207" s="12"/>
    </row>
    <row r="208">
      <c r="CO208" s="12"/>
      <c r="CP208" s="12"/>
      <c r="CQ208" s="12"/>
      <c r="CR208" s="12"/>
      <c r="CS208" s="12"/>
    </row>
    <row r="209">
      <c r="CO209" s="12"/>
      <c r="CP209" s="12"/>
      <c r="CQ209" s="12"/>
      <c r="CR209" s="12"/>
      <c r="CS209" s="12"/>
    </row>
    <row r="210">
      <c r="CO210" s="12"/>
      <c r="CP210" s="12"/>
      <c r="CQ210" s="12"/>
      <c r="CR210" s="12"/>
      <c r="CS210" s="12"/>
    </row>
    <row r="211">
      <c r="CO211" s="12"/>
      <c r="CP211" s="12"/>
      <c r="CQ211" s="12"/>
      <c r="CR211" s="12"/>
      <c r="CS211" s="12"/>
    </row>
    <row r="212">
      <c r="CO212" s="12"/>
      <c r="CP212" s="12"/>
      <c r="CQ212" s="12"/>
      <c r="CR212" s="12"/>
      <c r="CS212" s="12"/>
    </row>
    <row r="213">
      <c r="CO213" s="12"/>
      <c r="CP213" s="12"/>
      <c r="CQ213" s="12"/>
      <c r="CR213" s="12"/>
      <c r="CS213" s="12"/>
    </row>
    <row r="214">
      <c r="CO214" s="12"/>
      <c r="CP214" s="12"/>
      <c r="CQ214" s="12"/>
      <c r="CR214" s="12"/>
      <c r="CS214" s="12"/>
    </row>
    <row r="215">
      <c r="CO215" s="12"/>
      <c r="CP215" s="12"/>
      <c r="CQ215" s="12"/>
      <c r="CR215" s="12"/>
      <c r="CS215" s="12"/>
    </row>
    <row r="216">
      <c r="CO216" s="12"/>
      <c r="CP216" s="12"/>
      <c r="CQ216" s="12"/>
      <c r="CR216" s="12"/>
      <c r="CS216" s="12"/>
    </row>
    <row r="217">
      <c r="CO217" s="12"/>
      <c r="CP217" s="12"/>
      <c r="CQ217" s="12"/>
      <c r="CR217" s="12"/>
      <c r="CS217" s="12"/>
    </row>
    <row r="218">
      <c r="CO218" s="12"/>
      <c r="CP218" s="12"/>
      <c r="CQ218" s="12"/>
      <c r="CR218" s="12"/>
      <c r="CS218" s="12"/>
    </row>
    <row r="219">
      <c r="CO219" s="12"/>
      <c r="CP219" s="12"/>
      <c r="CQ219" s="12"/>
      <c r="CR219" s="12"/>
      <c r="CS219" s="12"/>
    </row>
    <row r="220">
      <c r="CO220" s="12"/>
      <c r="CP220" s="12"/>
      <c r="CQ220" s="12"/>
      <c r="CR220" s="12"/>
      <c r="CS220" s="12"/>
    </row>
    <row r="221">
      <c r="CO221" s="12"/>
      <c r="CP221" s="12"/>
      <c r="CQ221" s="12"/>
      <c r="CR221" s="12"/>
      <c r="CS221" s="12"/>
    </row>
    <row r="222">
      <c r="CO222" s="12"/>
      <c r="CP222" s="12"/>
      <c r="CQ222" s="12"/>
      <c r="CR222" s="12"/>
      <c r="CS222" s="12"/>
    </row>
    <row r="223">
      <c r="CO223" s="12"/>
      <c r="CP223" s="12"/>
      <c r="CQ223" s="12"/>
      <c r="CR223" s="12"/>
      <c r="CS223" s="12"/>
    </row>
    <row r="224">
      <c r="CO224" s="12"/>
      <c r="CP224" s="12"/>
      <c r="CQ224" s="12"/>
      <c r="CR224" s="12"/>
      <c r="CS224" s="12"/>
    </row>
    <row r="225">
      <c r="CO225" s="12"/>
      <c r="CP225" s="12"/>
      <c r="CQ225" s="12"/>
      <c r="CR225" s="12"/>
      <c r="CS225" s="12"/>
    </row>
    <row r="226">
      <c r="CO226" s="12"/>
      <c r="CP226" s="12"/>
      <c r="CQ226" s="12"/>
      <c r="CR226" s="12"/>
      <c r="CS226" s="12"/>
    </row>
    <row r="227">
      <c r="CO227" s="12"/>
      <c r="CP227" s="12"/>
      <c r="CQ227" s="12"/>
      <c r="CR227" s="12"/>
      <c r="CS227" s="12"/>
    </row>
    <row r="228">
      <c r="CO228" s="12"/>
      <c r="CP228" s="12"/>
      <c r="CQ228" s="12"/>
      <c r="CR228" s="12"/>
      <c r="CS228" s="12"/>
    </row>
    <row r="229">
      <c r="CO229" s="12"/>
      <c r="CP229" s="12"/>
      <c r="CQ229" s="12"/>
      <c r="CR229" s="12"/>
      <c r="CS229" s="12"/>
    </row>
    <row r="230">
      <c r="CO230" s="12"/>
      <c r="CP230" s="12"/>
      <c r="CQ230" s="12"/>
      <c r="CR230" s="12"/>
      <c r="CS230" s="12"/>
    </row>
    <row r="231">
      <c r="CO231" s="12"/>
      <c r="CP231" s="12"/>
      <c r="CQ231" s="12"/>
      <c r="CR231" s="12"/>
      <c r="CS231" s="12"/>
    </row>
    <row r="232">
      <c r="CO232" s="12"/>
      <c r="CP232" s="12"/>
      <c r="CQ232" s="12"/>
      <c r="CR232" s="12"/>
      <c r="CS232" s="12"/>
    </row>
    <row r="233">
      <c r="CO233" s="12"/>
      <c r="CP233" s="12"/>
      <c r="CQ233" s="12"/>
      <c r="CR233" s="12"/>
      <c r="CS233" s="12"/>
    </row>
    <row r="234">
      <c r="CO234" s="12"/>
      <c r="CP234" s="12"/>
      <c r="CQ234" s="12"/>
      <c r="CR234" s="12"/>
      <c r="CS234" s="12"/>
    </row>
    <row r="235">
      <c r="CO235" s="12"/>
      <c r="CP235" s="12"/>
      <c r="CQ235" s="12"/>
      <c r="CR235" s="12"/>
      <c r="CS235" s="12"/>
    </row>
    <row r="236">
      <c r="CO236" s="12"/>
      <c r="CP236" s="12"/>
      <c r="CQ236" s="12"/>
      <c r="CR236" s="12"/>
      <c r="CS236" s="12"/>
    </row>
    <row r="237">
      <c r="CO237" s="12"/>
      <c r="CP237" s="12"/>
      <c r="CQ237" s="12"/>
      <c r="CR237" s="12"/>
      <c r="CS237" s="12"/>
    </row>
    <row r="238">
      <c r="CO238" s="12"/>
      <c r="CP238" s="12"/>
      <c r="CQ238" s="12"/>
      <c r="CR238" s="12"/>
      <c r="CS238" s="12"/>
    </row>
    <row r="239">
      <c r="CO239" s="12"/>
      <c r="CP239" s="12"/>
      <c r="CQ239" s="12"/>
      <c r="CR239" s="12"/>
      <c r="CS239" s="12"/>
    </row>
    <row r="240">
      <c r="CO240" s="12"/>
      <c r="CP240" s="12"/>
      <c r="CQ240" s="12"/>
      <c r="CR240" s="12"/>
      <c r="CS240" s="12"/>
    </row>
    <row r="241">
      <c r="CO241" s="12"/>
      <c r="CP241" s="12"/>
      <c r="CQ241" s="12"/>
      <c r="CR241" s="12"/>
      <c r="CS241" s="12"/>
    </row>
    <row r="242">
      <c r="CO242" s="12"/>
      <c r="CP242" s="12"/>
      <c r="CQ242" s="12"/>
      <c r="CR242" s="12"/>
      <c r="CS242" s="12"/>
    </row>
    <row r="243">
      <c r="CO243" s="12"/>
      <c r="CP243" s="12"/>
      <c r="CQ243" s="12"/>
      <c r="CR243" s="12"/>
      <c r="CS243" s="12"/>
    </row>
    <row r="244">
      <c r="CO244" s="12"/>
      <c r="CP244" s="12"/>
      <c r="CQ244" s="12"/>
      <c r="CR244" s="12"/>
      <c r="CS244" s="12"/>
    </row>
    <row r="245">
      <c r="CO245" s="12"/>
      <c r="CP245" s="12"/>
      <c r="CQ245" s="12"/>
      <c r="CR245" s="12"/>
      <c r="CS245" s="12"/>
    </row>
    <row r="246">
      <c r="CO246" s="12"/>
      <c r="CP246" s="12"/>
      <c r="CQ246" s="12"/>
      <c r="CR246" s="12"/>
      <c r="CS246" s="12"/>
    </row>
    <row r="247">
      <c r="CO247" s="12"/>
      <c r="CP247" s="12"/>
      <c r="CQ247" s="12"/>
      <c r="CR247" s="12"/>
      <c r="CS247" s="12"/>
    </row>
    <row r="248">
      <c r="CO248" s="12"/>
      <c r="CP248" s="12"/>
      <c r="CQ248" s="12"/>
      <c r="CR248" s="12"/>
      <c r="CS248" s="12"/>
    </row>
    <row r="249">
      <c r="CO249" s="12"/>
      <c r="CP249" s="12"/>
      <c r="CQ249" s="12"/>
      <c r="CR249" s="12"/>
      <c r="CS249" s="12"/>
    </row>
    <row r="250">
      <c r="CO250" s="12"/>
      <c r="CP250" s="12"/>
      <c r="CQ250" s="12"/>
      <c r="CR250" s="12"/>
      <c r="CS250" s="12"/>
    </row>
    <row r="251">
      <c r="CO251" s="12"/>
      <c r="CP251" s="12"/>
      <c r="CQ251" s="12"/>
      <c r="CR251" s="12"/>
      <c r="CS251" s="12"/>
    </row>
    <row r="252">
      <c r="CO252" s="12"/>
      <c r="CP252" s="12"/>
      <c r="CQ252" s="12"/>
      <c r="CR252" s="12"/>
      <c r="CS252" s="12"/>
    </row>
    <row r="253">
      <c r="CO253" s="12"/>
      <c r="CP253" s="12"/>
      <c r="CQ253" s="12"/>
      <c r="CR253" s="12"/>
      <c r="CS253" s="12"/>
    </row>
    <row r="254">
      <c r="CO254" s="12"/>
      <c r="CP254" s="12"/>
      <c r="CQ254" s="12"/>
      <c r="CR254" s="12"/>
      <c r="CS254" s="12"/>
    </row>
    <row r="255">
      <c r="CO255" s="12"/>
      <c r="CP255" s="12"/>
      <c r="CQ255" s="12"/>
      <c r="CR255" s="12"/>
      <c r="CS255" s="12"/>
    </row>
    <row r="256">
      <c r="CO256" s="12"/>
      <c r="CP256" s="12"/>
      <c r="CQ256" s="12"/>
      <c r="CR256" s="12"/>
      <c r="CS256" s="12"/>
    </row>
    <row r="257">
      <c r="CO257" s="12"/>
      <c r="CP257" s="12"/>
      <c r="CQ257" s="12"/>
      <c r="CR257" s="12"/>
      <c r="CS257" s="12"/>
    </row>
    <row r="258">
      <c r="CO258" s="12"/>
      <c r="CP258" s="12"/>
      <c r="CQ258" s="12"/>
      <c r="CR258" s="12"/>
      <c r="CS258" s="12"/>
    </row>
    <row r="259">
      <c r="CO259" s="12"/>
      <c r="CP259" s="12"/>
      <c r="CQ259" s="12"/>
      <c r="CR259" s="12"/>
      <c r="CS259" s="12"/>
    </row>
    <row r="260">
      <c r="CO260" s="12"/>
      <c r="CP260" s="12"/>
      <c r="CQ260" s="12"/>
      <c r="CR260" s="12"/>
      <c r="CS260" s="12"/>
    </row>
    <row r="261">
      <c r="CO261" s="12"/>
      <c r="CP261" s="12"/>
      <c r="CQ261" s="12"/>
      <c r="CR261" s="12"/>
      <c r="CS261" s="12"/>
    </row>
    <row r="262">
      <c r="CO262" s="12"/>
      <c r="CP262" s="12"/>
      <c r="CQ262" s="12"/>
      <c r="CR262" s="12"/>
      <c r="CS262" s="12"/>
    </row>
    <row r="263">
      <c r="CO263" s="12"/>
      <c r="CP263" s="12"/>
      <c r="CQ263" s="12"/>
      <c r="CR263" s="12"/>
      <c r="CS263" s="12"/>
    </row>
    <row r="264">
      <c r="CO264" s="12"/>
      <c r="CP264" s="12"/>
      <c r="CQ264" s="12"/>
      <c r="CR264" s="12"/>
      <c r="CS264" s="12"/>
    </row>
    <row r="265">
      <c r="CO265" s="12"/>
      <c r="CP265" s="12"/>
      <c r="CQ265" s="12"/>
      <c r="CR265" s="12"/>
      <c r="CS265" s="12"/>
    </row>
    <row r="266">
      <c r="CO266" s="12"/>
      <c r="CP266" s="12"/>
      <c r="CQ266" s="12"/>
      <c r="CR266" s="12"/>
      <c r="CS266" s="12"/>
    </row>
    <row r="267">
      <c r="CO267" s="12"/>
      <c r="CP267" s="12"/>
      <c r="CQ267" s="12"/>
      <c r="CR267" s="12"/>
      <c r="CS267" s="12"/>
    </row>
    <row r="268">
      <c r="CO268" s="12"/>
      <c r="CP268" s="12"/>
      <c r="CQ268" s="12"/>
      <c r="CR268" s="12"/>
      <c r="CS268" s="12"/>
    </row>
    <row r="269">
      <c r="CO269" s="12"/>
      <c r="CP269" s="12"/>
      <c r="CQ269" s="12"/>
      <c r="CR269" s="12"/>
      <c r="CS269" s="12"/>
    </row>
    <row r="270">
      <c r="CO270" s="12"/>
      <c r="CP270" s="12"/>
      <c r="CQ270" s="12"/>
      <c r="CR270" s="12"/>
      <c r="CS270" s="12"/>
    </row>
    <row r="271">
      <c r="CO271" s="12"/>
      <c r="CP271" s="12"/>
      <c r="CQ271" s="12"/>
      <c r="CR271" s="12"/>
      <c r="CS271" s="12"/>
    </row>
    <row r="272">
      <c r="CO272" s="12"/>
      <c r="CP272" s="12"/>
      <c r="CQ272" s="12"/>
      <c r="CR272" s="12"/>
      <c r="CS272" s="12"/>
    </row>
    <row r="273">
      <c r="CO273" s="12"/>
      <c r="CP273" s="12"/>
      <c r="CQ273" s="12"/>
      <c r="CR273" s="12"/>
      <c r="CS273" s="12"/>
    </row>
    <row r="274">
      <c r="CO274" s="12"/>
      <c r="CP274" s="12"/>
      <c r="CQ274" s="12"/>
      <c r="CR274" s="12"/>
      <c r="CS274" s="12"/>
    </row>
    <row r="275">
      <c r="CO275" s="12"/>
      <c r="CP275" s="12"/>
      <c r="CQ275" s="12"/>
      <c r="CR275" s="12"/>
      <c r="CS275" s="12"/>
    </row>
    <row r="276">
      <c r="CO276" s="12"/>
      <c r="CP276" s="12"/>
      <c r="CQ276" s="12"/>
      <c r="CR276" s="12"/>
      <c r="CS276" s="12"/>
    </row>
    <row r="277">
      <c r="CO277" s="12"/>
      <c r="CP277" s="12"/>
      <c r="CQ277" s="12"/>
      <c r="CR277" s="12"/>
      <c r="CS277" s="12"/>
    </row>
    <row r="278">
      <c r="CO278" s="12"/>
      <c r="CP278" s="12"/>
      <c r="CQ278" s="12"/>
      <c r="CR278" s="12"/>
      <c r="CS278" s="12"/>
    </row>
    <row r="279">
      <c r="CO279" s="12"/>
      <c r="CP279" s="12"/>
      <c r="CQ279" s="12"/>
      <c r="CR279" s="12"/>
      <c r="CS279" s="12"/>
    </row>
    <row r="280">
      <c r="CO280" s="12"/>
      <c r="CP280" s="12"/>
      <c r="CQ280" s="12"/>
      <c r="CR280" s="12"/>
      <c r="CS280" s="12"/>
    </row>
    <row r="281">
      <c r="CO281" s="12"/>
      <c r="CP281" s="12"/>
      <c r="CQ281" s="12"/>
      <c r="CR281" s="12"/>
      <c r="CS281" s="12"/>
    </row>
    <row r="282">
      <c r="CO282" s="12"/>
      <c r="CP282" s="12"/>
      <c r="CQ282" s="12"/>
      <c r="CR282" s="12"/>
      <c r="CS282" s="12"/>
    </row>
    <row r="283">
      <c r="CO283" s="12"/>
      <c r="CP283" s="12"/>
      <c r="CQ283" s="12"/>
      <c r="CR283" s="12"/>
      <c r="CS283" s="12"/>
    </row>
    <row r="284">
      <c r="CO284" s="12"/>
      <c r="CP284" s="12"/>
      <c r="CQ284" s="12"/>
      <c r="CR284" s="12"/>
      <c r="CS284" s="12"/>
    </row>
    <row r="285">
      <c r="CO285" s="12"/>
      <c r="CP285" s="12"/>
      <c r="CQ285" s="12"/>
      <c r="CR285" s="12"/>
      <c r="CS285" s="12"/>
    </row>
    <row r="286">
      <c r="CO286" s="12"/>
      <c r="CP286" s="12"/>
      <c r="CQ286" s="12"/>
      <c r="CR286" s="12"/>
      <c r="CS286" s="12"/>
    </row>
    <row r="287">
      <c r="CO287" s="12"/>
      <c r="CP287" s="12"/>
      <c r="CQ287" s="12"/>
      <c r="CR287" s="12"/>
      <c r="CS287" s="12"/>
    </row>
    <row r="288">
      <c r="CO288" s="12"/>
      <c r="CP288" s="12"/>
      <c r="CQ288" s="12"/>
      <c r="CR288" s="12"/>
      <c r="CS288" s="12"/>
    </row>
    <row r="289">
      <c r="CO289" s="12"/>
      <c r="CP289" s="12"/>
      <c r="CQ289" s="12"/>
      <c r="CR289" s="12"/>
      <c r="CS289" s="12"/>
    </row>
    <row r="290">
      <c r="CO290" s="12"/>
      <c r="CP290" s="12"/>
      <c r="CQ290" s="12"/>
      <c r="CR290" s="12"/>
      <c r="CS290" s="12"/>
    </row>
    <row r="291">
      <c r="CO291" s="12"/>
      <c r="CP291" s="12"/>
      <c r="CQ291" s="12"/>
      <c r="CR291" s="12"/>
      <c r="CS291" s="12"/>
    </row>
    <row r="292">
      <c r="CO292" s="12"/>
      <c r="CP292" s="12"/>
      <c r="CQ292" s="12"/>
      <c r="CR292" s="12"/>
      <c r="CS292" s="12"/>
    </row>
    <row r="293">
      <c r="CO293" s="12"/>
      <c r="CP293" s="12"/>
      <c r="CQ293" s="12"/>
      <c r="CR293" s="12"/>
      <c r="CS293" s="12"/>
    </row>
    <row r="294">
      <c r="CO294" s="12"/>
      <c r="CP294" s="12"/>
      <c r="CQ294" s="12"/>
      <c r="CR294" s="12"/>
      <c r="CS294" s="12"/>
    </row>
    <row r="295">
      <c r="CO295" s="12"/>
      <c r="CP295" s="12"/>
      <c r="CQ295" s="12"/>
      <c r="CR295" s="12"/>
      <c r="CS295" s="12"/>
    </row>
    <row r="296">
      <c r="CO296" s="12"/>
      <c r="CP296" s="12"/>
      <c r="CQ296" s="12"/>
      <c r="CR296" s="12"/>
      <c r="CS296" s="12"/>
    </row>
    <row r="297">
      <c r="CO297" s="12"/>
      <c r="CP297" s="12"/>
      <c r="CQ297" s="12"/>
      <c r="CR297" s="12"/>
      <c r="CS297" s="12"/>
    </row>
    <row r="298">
      <c r="CO298" s="12"/>
      <c r="CP298" s="12"/>
      <c r="CQ298" s="12"/>
      <c r="CR298" s="12"/>
      <c r="CS298" s="12"/>
    </row>
    <row r="299">
      <c r="CO299" s="12"/>
      <c r="CP299" s="12"/>
      <c r="CQ299" s="12"/>
      <c r="CR299" s="12"/>
      <c r="CS299" s="12"/>
    </row>
    <row r="300">
      <c r="CO300" s="12"/>
      <c r="CP300" s="12"/>
      <c r="CQ300" s="12"/>
      <c r="CR300" s="12"/>
      <c r="CS300" s="12"/>
    </row>
    <row r="301">
      <c r="CO301" s="12"/>
      <c r="CP301" s="12"/>
      <c r="CQ301" s="12"/>
      <c r="CR301" s="12"/>
      <c r="CS301" s="12"/>
    </row>
    <row r="302">
      <c r="CO302" s="12"/>
      <c r="CP302" s="12"/>
      <c r="CQ302" s="12"/>
      <c r="CR302" s="12"/>
      <c r="CS302" s="12"/>
    </row>
    <row r="303">
      <c r="CO303" s="12"/>
      <c r="CP303" s="12"/>
      <c r="CQ303" s="12"/>
      <c r="CR303" s="12"/>
      <c r="CS303" s="12"/>
    </row>
    <row r="304">
      <c r="CO304" s="12"/>
      <c r="CP304" s="12"/>
      <c r="CQ304" s="12"/>
      <c r="CR304" s="12"/>
      <c r="CS304" s="12"/>
    </row>
    <row r="305">
      <c r="CO305" s="12"/>
      <c r="CP305" s="12"/>
      <c r="CQ305" s="12"/>
      <c r="CR305" s="12"/>
      <c r="CS305" s="12"/>
    </row>
    <row r="306">
      <c r="CO306" s="12"/>
      <c r="CP306" s="12"/>
      <c r="CQ306" s="12"/>
      <c r="CR306" s="12"/>
      <c r="CS306" s="12"/>
    </row>
    <row r="307">
      <c r="CO307" s="12"/>
      <c r="CP307" s="12"/>
      <c r="CQ307" s="12"/>
      <c r="CR307" s="12"/>
      <c r="CS307" s="12"/>
    </row>
    <row r="308">
      <c r="CO308" s="12"/>
      <c r="CP308" s="12"/>
      <c r="CQ308" s="12"/>
      <c r="CR308" s="12"/>
      <c r="CS308" s="12"/>
    </row>
    <row r="309">
      <c r="CO309" s="12"/>
      <c r="CP309" s="12"/>
      <c r="CQ309" s="12"/>
      <c r="CR309" s="12"/>
      <c r="CS309" s="12"/>
    </row>
    <row r="310">
      <c r="CO310" s="12"/>
      <c r="CP310" s="12"/>
      <c r="CQ310" s="12"/>
      <c r="CR310" s="12"/>
      <c r="CS310" s="12"/>
    </row>
    <row r="311">
      <c r="CO311" s="12"/>
      <c r="CP311" s="12"/>
      <c r="CQ311" s="12"/>
      <c r="CR311" s="12"/>
      <c r="CS311" s="12"/>
    </row>
    <row r="312">
      <c r="CO312" s="12"/>
      <c r="CP312" s="12"/>
      <c r="CQ312" s="12"/>
      <c r="CR312" s="12"/>
      <c r="CS312" s="12"/>
    </row>
    <row r="313">
      <c r="CO313" s="12"/>
      <c r="CP313" s="12"/>
      <c r="CQ313" s="12"/>
      <c r="CR313" s="12"/>
      <c r="CS313" s="12"/>
    </row>
    <row r="314">
      <c r="CO314" s="12"/>
      <c r="CP314" s="12"/>
      <c r="CQ314" s="12"/>
      <c r="CR314" s="12"/>
      <c r="CS314" s="12"/>
    </row>
    <row r="315">
      <c r="CO315" s="12"/>
      <c r="CP315" s="12"/>
      <c r="CQ315" s="12"/>
      <c r="CR315" s="12"/>
      <c r="CS315" s="12"/>
    </row>
    <row r="316">
      <c r="CO316" s="12"/>
      <c r="CP316" s="12"/>
      <c r="CQ316" s="12"/>
      <c r="CR316" s="12"/>
      <c r="CS316" s="12"/>
    </row>
    <row r="317">
      <c r="CO317" s="12"/>
      <c r="CP317" s="12"/>
      <c r="CQ317" s="12"/>
      <c r="CR317" s="12"/>
      <c r="CS317" s="12"/>
    </row>
    <row r="318">
      <c r="CO318" s="12"/>
      <c r="CP318" s="12"/>
      <c r="CQ318" s="12"/>
      <c r="CR318" s="12"/>
      <c r="CS318" s="12"/>
    </row>
    <row r="319">
      <c r="CO319" s="12"/>
      <c r="CP319" s="12"/>
      <c r="CQ319" s="12"/>
      <c r="CR319" s="12"/>
      <c r="CS319" s="12"/>
    </row>
    <row r="320">
      <c r="CO320" s="12"/>
      <c r="CP320" s="12"/>
      <c r="CQ320" s="12"/>
      <c r="CR320" s="12"/>
      <c r="CS320" s="12"/>
    </row>
    <row r="321">
      <c r="CO321" s="12"/>
      <c r="CP321" s="12"/>
      <c r="CQ321" s="12"/>
      <c r="CR321" s="12"/>
      <c r="CS321" s="12"/>
    </row>
    <row r="322">
      <c r="CO322" s="12"/>
      <c r="CP322" s="12"/>
      <c r="CQ322" s="12"/>
      <c r="CR322" s="12"/>
      <c r="CS322" s="12"/>
    </row>
    <row r="323">
      <c r="CO323" s="12"/>
      <c r="CP323" s="12"/>
      <c r="CQ323" s="12"/>
      <c r="CR323" s="12"/>
      <c r="CS323" s="12"/>
    </row>
    <row r="324">
      <c r="CO324" s="12"/>
      <c r="CP324" s="12"/>
      <c r="CQ324" s="12"/>
      <c r="CR324" s="12"/>
      <c r="CS324" s="12"/>
    </row>
    <row r="325">
      <c r="CO325" s="12"/>
      <c r="CP325" s="12"/>
      <c r="CQ325" s="12"/>
      <c r="CR325" s="12"/>
      <c r="CS325" s="12"/>
    </row>
    <row r="326">
      <c r="CO326" s="12"/>
      <c r="CP326" s="12"/>
      <c r="CQ326" s="12"/>
      <c r="CR326" s="12"/>
      <c r="CS326" s="12"/>
    </row>
    <row r="327">
      <c r="CO327" s="12"/>
      <c r="CP327" s="12"/>
      <c r="CQ327" s="12"/>
      <c r="CR327" s="12"/>
      <c r="CS327" s="12"/>
    </row>
    <row r="328">
      <c r="CO328" s="12"/>
      <c r="CP328" s="12"/>
      <c r="CQ328" s="12"/>
      <c r="CR328" s="12"/>
      <c r="CS328" s="12"/>
    </row>
    <row r="329">
      <c r="CO329" s="12"/>
      <c r="CP329" s="12"/>
      <c r="CQ329" s="12"/>
      <c r="CR329" s="12"/>
      <c r="CS329" s="12"/>
    </row>
    <row r="330">
      <c r="CO330" s="12"/>
      <c r="CP330" s="12"/>
      <c r="CQ330" s="12"/>
      <c r="CR330" s="12"/>
      <c r="CS330" s="12"/>
    </row>
    <row r="331">
      <c r="CO331" s="12"/>
      <c r="CP331" s="12"/>
      <c r="CQ331" s="12"/>
      <c r="CR331" s="12"/>
      <c r="CS331" s="12"/>
    </row>
    <row r="332">
      <c r="CO332" s="12"/>
      <c r="CP332" s="12"/>
      <c r="CQ332" s="12"/>
      <c r="CR332" s="12"/>
      <c r="CS332" s="12"/>
    </row>
    <row r="333">
      <c r="CO333" s="12"/>
      <c r="CP333" s="12"/>
      <c r="CQ333" s="12"/>
      <c r="CR333" s="12"/>
      <c r="CS333" s="12"/>
    </row>
    <row r="334">
      <c r="CO334" s="12"/>
      <c r="CP334" s="12"/>
      <c r="CQ334" s="12"/>
      <c r="CR334" s="12"/>
      <c r="CS334" s="12"/>
    </row>
    <row r="335">
      <c r="CO335" s="12"/>
      <c r="CP335" s="12"/>
      <c r="CQ335" s="12"/>
      <c r="CR335" s="12"/>
      <c r="CS335" s="12"/>
    </row>
    <row r="336">
      <c r="CO336" s="12"/>
      <c r="CP336" s="12"/>
      <c r="CQ336" s="12"/>
      <c r="CR336" s="12"/>
      <c r="CS336" s="12"/>
    </row>
    <row r="337">
      <c r="CO337" s="12"/>
      <c r="CP337" s="12"/>
      <c r="CQ337" s="12"/>
      <c r="CR337" s="12"/>
      <c r="CS337" s="12"/>
    </row>
    <row r="338">
      <c r="CO338" s="12"/>
      <c r="CP338" s="12"/>
      <c r="CQ338" s="12"/>
      <c r="CR338" s="12"/>
      <c r="CS338" s="12"/>
    </row>
    <row r="339">
      <c r="CO339" s="12"/>
      <c r="CP339" s="12"/>
      <c r="CQ339" s="12"/>
      <c r="CR339" s="12"/>
      <c r="CS339" s="12"/>
    </row>
    <row r="340">
      <c r="CO340" s="12"/>
      <c r="CP340" s="12"/>
      <c r="CQ340" s="12"/>
      <c r="CR340" s="12"/>
      <c r="CS340" s="12"/>
    </row>
    <row r="341">
      <c r="CO341" s="12"/>
      <c r="CP341" s="12"/>
      <c r="CQ341" s="12"/>
      <c r="CR341" s="12"/>
      <c r="CS341" s="12"/>
    </row>
    <row r="342">
      <c r="CO342" s="12"/>
      <c r="CP342" s="12"/>
      <c r="CQ342" s="12"/>
      <c r="CR342" s="12"/>
      <c r="CS342" s="12"/>
    </row>
    <row r="343">
      <c r="CO343" s="12"/>
      <c r="CP343" s="12"/>
      <c r="CQ343" s="12"/>
      <c r="CR343" s="12"/>
      <c r="CS343" s="12"/>
    </row>
    <row r="344">
      <c r="CO344" s="12"/>
      <c r="CP344" s="12"/>
      <c r="CQ344" s="12"/>
      <c r="CR344" s="12"/>
      <c r="CS344" s="12"/>
    </row>
    <row r="345">
      <c r="CO345" s="12"/>
      <c r="CP345" s="12"/>
      <c r="CQ345" s="12"/>
      <c r="CR345" s="12"/>
      <c r="CS345" s="12"/>
    </row>
    <row r="346">
      <c r="CO346" s="12"/>
      <c r="CP346" s="12"/>
      <c r="CQ346" s="12"/>
      <c r="CR346" s="12"/>
      <c r="CS346" s="12"/>
    </row>
    <row r="347">
      <c r="CO347" s="12"/>
      <c r="CP347" s="12"/>
      <c r="CQ347" s="12"/>
      <c r="CR347" s="12"/>
      <c r="CS347" s="12"/>
    </row>
    <row r="348">
      <c r="CO348" s="12"/>
      <c r="CP348" s="12"/>
      <c r="CQ348" s="12"/>
      <c r="CR348" s="12"/>
      <c r="CS348" s="12"/>
    </row>
    <row r="349">
      <c r="CO349" s="12"/>
      <c r="CP349" s="12"/>
      <c r="CQ349" s="12"/>
      <c r="CR349" s="12"/>
      <c r="CS349" s="12"/>
    </row>
    <row r="350">
      <c r="CO350" s="12"/>
      <c r="CP350" s="12"/>
      <c r="CQ350" s="12"/>
      <c r="CR350" s="12"/>
      <c r="CS350" s="12"/>
    </row>
    <row r="351">
      <c r="CO351" s="12"/>
      <c r="CP351" s="12"/>
      <c r="CQ351" s="12"/>
      <c r="CR351" s="12"/>
      <c r="CS351" s="12"/>
    </row>
    <row r="352">
      <c r="CO352" s="12"/>
      <c r="CP352" s="12"/>
      <c r="CQ352" s="12"/>
      <c r="CR352" s="12"/>
      <c r="CS352" s="12"/>
    </row>
    <row r="353">
      <c r="CO353" s="12"/>
      <c r="CP353" s="12"/>
      <c r="CQ353" s="12"/>
      <c r="CR353" s="12"/>
      <c r="CS353" s="12"/>
    </row>
    <row r="354">
      <c r="CO354" s="12"/>
      <c r="CP354" s="12"/>
      <c r="CQ354" s="12"/>
      <c r="CR354" s="12"/>
      <c r="CS354" s="12"/>
    </row>
    <row r="355">
      <c r="CO355" s="12"/>
      <c r="CP355" s="12"/>
      <c r="CQ355" s="12"/>
      <c r="CR355" s="12"/>
      <c r="CS355" s="12"/>
    </row>
    <row r="356">
      <c r="CO356" s="12"/>
      <c r="CP356" s="12"/>
      <c r="CQ356" s="12"/>
      <c r="CR356" s="12"/>
      <c r="CS356" s="12"/>
    </row>
    <row r="357">
      <c r="CO357" s="12"/>
      <c r="CP357" s="12"/>
      <c r="CQ357" s="12"/>
      <c r="CR357" s="12"/>
      <c r="CS357" s="12"/>
    </row>
    <row r="358">
      <c r="CO358" s="12"/>
      <c r="CP358" s="12"/>
      <c r="CQ358" s="12"/>
      <c r="CR358" s="12"/>
      <c r="CS358" s="12"/>
    </row>
    <row r="359">
      <c r="CO359" s="12"/>
      <c r="CP359" s="12"/>
      <c r="CQ359" s="12"/>
      <c r="CR359" s="12"/>
      <c r="CS359" s="12"/>
    </row>
    <row r="360">
      <c r="CO360" s="12"/>
      <c r="CP360" s="12"/>
      <c r="CQ360" s="12"/>
      <c r="CR360" s="12"/>
      <c r="CS360" s="12"/>
    </row>
    <row r="361">
      <c r="CO361" s="12"/>
      <c r="CP361" s="12"/>
      <c r="CQ361" s="12"/>
      <c r="CR361" s="12"/>
      <c r="CS361" s="12"/>
    </row>
    <row r="362">
      <c r="CO362" s="12"/>
      <c r="CP362" s="12"/>
      <c r="CQ362" s="12"/>
      <c r="CR362" s="12"/>
      <c r="CS362" s="12"/>
    </row>
    <row r="363">
      <c r="CO363" s="12"/>
      <c r="CP363" s="12"/>
      <c r="CQ363" s="12"/>
      <c r="CR363" s="12"/>
      <c r="CS363" s="12"/>
    </row>
    <row r="364">
      <c r="CO364" s="12"/>
      <c r="CP364" s="12"/>
      <c r="CQ364" s="12"/>
      <c r="CR364" s="12"/>
      <c r="CS364" s="12"/>
    </row>
    <row r="365">
      <c r="CO365" s="12"/>
      <c r="CP365" s="12"/>
      <c r="CQ365" s="12"/>
      <c r="CR365" s="12"/>
      <c r="CS365" s="12"/>
    </row>
    <row r="366">
      <c r="CO366" s="12"/>
      <c r="CP366" s="12"/>
      <c r="CQ366" s="12"/>
      <c r="CR366" s="12"/>
      <c r="CS366" s="12"/>
    </row>
    <row r="367">
      <c r="CO367" s="12"/>
      <c r="CP367" s="12"/>
      <c r="CQ367" s="12"/>
      <c r="CR367" s="12"/>
      <c r="CS367" s="12"/>
    </row>
    <row r="368">
      <c r="CO368" s="12"/>
      <c r="CP368" s="12"/>
      <c r="CQ368" s="12"/>
      <c r="CR368" s="12"/>
      <c r="CS368" s="12"/>
    </row>
    <row r="369">
      <c r="CO369" s="12"/>
      <c r="CP369" s="12"/>
      <c r="CQ369" s="12"/>
      <c r="CR369" s="12"/>
      <c r="CS369" s="12"/>
    </row>
    <row r="370">
      <c r="CO370" s="12"/>
      <c r="CP370" s="12"/>
      <c r="CQ370" s="12"/>
      <c r="CR370" s="12"/>
      <c r="CS370" s="12"/>
    </row>
    <row r="371">
      <c r="CO371" s="12"/>
      <c r="CP371" s="12"/>
      <c r="CQ371" s="12"/>
      <c r="CR371" s="12"/>
      <c r="CS371" s="12"/>
    </row>
    <row r="372">
      <c r="CO372" s="12"/>
      <c r="CP372" s="12"/>
      <c r="CQ372" s="12"/>
      <c r="CR372" s="12"/>
      <c r="CS372" s="12"/>
    </row>
    <row r="373">
      <c r="CO373" s="12"/>
      <c r="CP373" s="12"/>
      <c r="CQ373" s="12"/>
      <c r="CR373" s="12"/>
      <c r="CS373" s="12"/>
    </row>
    <row r="374">
      <c r="CO374" s="12"/>
      <c r="CP374" s="12"/>
      <c r="CQ374" s="12"/>
      <c r="CR374" s="12"/>
      <c r="CS374" s="12"/>
    </row>
    <row r="375">
      <c r="CO375" s="12"/>
      <c r="CP375" s="12"/>
      <c r="CQ375" s="12"/>
      <c r="CR375" s="12"/>
      <c r="CS375" s="12"/>
    </row>
    <row r="376">
      <c r="CO376" s="12"/>
      <c r="CP376" s="12"/>
      <c r="CQ376" s="12"/>
      <c r="CR376" s="12"/>
      <c r="CS376" s="12"/>
    </row>
    <row r="377">
      <c r="CO377" s="12"/>
      <c r="CP377" s="12"/>
      <c r="CQ377" s="12"/>
      <c r="CR377" s="12"/>
      <c r="CS377" s="12"/>
    </row>
    <row r="378">
      <c r="CO378" s="12"/>
      <c r="CP378" s="12"/>
      <c r="CQ378" s="12"/>
      <c r="CR378" s="12"/>
      <c r="CS378" s="12"/>
    </row>
    <row r="379">
      <c r="CO379" s="12"/>
      <c r="CP379" s="12"/>
      <c r="CQ379" s="12"/>
      <c r="CR379" s="12"/>
      <c r="CS379" s="12"/>
    </row>
    <row r="380">
      <c r="CO380" s="12"/>
      <c r="CP380" s="12"/>
      <c r="CQ380" s="12"/>
      <c r="CR380" s="12"/>
      <c r="CS380" s="12"/>
    </row>
    <row r="381">
      <c r="CO381" s="12"/>
      <c r="CP381" s="12"/>
      <c r="CQ381" s="12"/>
      <c r="CR381" s="12"/>
      <c r="CS381" s="12"/>
    </row>
    <row r="382">
      <c r="CO382" s="12"/>
      <c r="CP382" s="12"/>
      <c r="CQ382" s="12"/>
      <c r="CR382" s="12"/>
      <c r="CS382" s="12"/>
    </row>
    <row r="383">
      <c r="CO383" s="12"/>
      <c r="CP383" s="12"/>
      <c r="CQ383" s="12"/>
      <c r="CR383" s="12"/>
      <c r="CS383" s="12"/>
    </row>
    <row r="384">
      <c r="CO384" s="12"/>
      <c r="CP384" s="12"/>
      <c r="CQ384" s="12"/>
      <c r="CR384" s="12"/>
      <c r="CS384" s="12"/>
    </row>
    <row r="385">
      <c r="CO385" s="12"/>
      <c r="CP385" s="12"/>
      <c r="CQ385" s="12"/>
      <c r="CR385" s="12"/>
      <c r="CS385" s="12"/>
    </row>
    <row r="386">
      <c r="CO386" s="12"/>
      <c r="CP386" s="12"/>
      <c r="CQ386" s="12"/>
      <c r="CR386" s="12"/>
      <c r="CS386" s="12"/>
    </row>
    <row r="387">
      <c r="CO387" s="12"/>
      <c r="CP387" s="12"/>
      <c r="CQ387" s="12"/>
      <c r="CR387" s="12"/>
      <c r="CS387" s="12"/>
    </row>
    <row r="388">
      <c r="CO388" s="12"/>
      <c r="CP388" s="12"/>
      <c r="CQ388" s="12"/>
      <c r="CR388" s="12"/>
      <c r="CS388" s="12"/>
    </row>
    <row r="389">
      <c r="CO389" s="12"/>
      <c r="CP389" s="12"/>
      <c r="CQ389" s="12"/>
      <c r="CR389" s="12"/>
      <c r="CS389" s="12"/>
    </row>
    <row r="390">
      <c r="CO390" s="12"/>
      <c r="CP390" s="12"/>
      <c r="CQ390" s="12"/>
      <c r="CR390" s="12"/>
      <c r="CS390" s="12"/>
    </row>
    <row r="391">
      <c r="CO391" s="12"/>
      <c r="CP391" s="12"/>
      <c r="CQ391" s="12"/>
      <c r="CR391" s="12"/>
      <c r="CS391" s="12"/>
    </row>
    <row r="392">
      <c r="CO392" s="12"/>
      <c r="CP392" s="12"/>
      <c r="CQ392" s="12"/>
      <c r="CR392" s="12"/>
      <c r="CS392" s="12"/>
    </row>
    <row r="393">
      <c r="CO393" s="12"/>
      <c r="CP393" s="12"/>
      <c r="CQ393" s="12"/>
      <c r="CR393" s="12"/>
      <c r="CS393" s="12"/>
    </row>
    <row r="394">
      <c r="CO394" s="12"/>
      <c r="CP394" s="12"/>
      <c r="CQ394" s="12"/>
      <c r="CR394" s="12"/>
      <c r="CS394" s="12"/>
    </row>
    <row r="395">
      <c r="CO395" s="12"/>
      <c r="CP395" s="12"/>
      <c r="CQ395" s="12"/>
      <c r="CR395" s="12"/>
      <c r="CS395" s="12"/>
    </row>
    <row r="396">
      <c r="CO396" s="12"/>
      <c r="CP396" s="12"/>
      <c r="CQ396" s="12"/>
      <c r="CR396" s="12"/>
      <c r="CS396" s="12"/>
    </row>
    <row r="397">
      <c r="CO397" s="12"/>
      <c r="CP397" s="12"/>
      <c r="CQ397" s="12"/>
      <c r="CR397" s="12"/>
      <c r="CS397" s="12"/>
    </row>
    <row r="398">
      <c r="CO398" s="12"/>
      <c r="CP398" s="12"/>
      <c r="CQ398" s="12"/>
      <c r="CR398" s="12"/>
      <c r="CS398" s="12"/>
    </row>
    <row r="399">
      <c r="CO399" s="12"/>
      <c r="CP399" s="12"/>
      <c r="CQ399" s="12"/>
      <c r="CR399" s="12"/>
      <c r="CS399" s="12"/>
    </row>
    <row r="400">
      <c r="CO400" s="12"/>
      <c r="CP400" s="12"/>
      <c r="CQ400" s="12"/>
      <c r="CR400" s="12"/>
      <c r="CS400" s="12"/>
    </row>
    <row r="401">
      <c r="CO401" s="12"/>
      <c r="CP401" s="12"/>
      <c r="CQ401" s="12"/>
      <c r="CR401" s="12"/>
      <c r="CS401" s="12"/>
    </row>
    <row r="402">
      <c r="CO402" s="12"/>
      <c r="CP402" s="12"/>
      <c r="CQ402" s="12"/>
      <c r="CR402" s="12"/>
      <c r="CS402" s="12"/>
    </row>
    <row r="403">
      <c r="CO403" s="12"/>
      <c r="CP403" s="12"/>
      <c r="CQ403" s="12"/>
      <c r="CR403" s="12"/>
      <c r="CS403" s="12"/>
    </row>
    <row r="404">
      <c r="CO404" s="12"/>
      <c r="CP404" s="12"/>
      <c r="CQ404" s="12"/>
      <c r="CR404" s="12"/>
      <c r="CS404" s="12"/>
    </row>
    <row r="405">
      <c r="CO405" s="12"/>
      <c r="CP405" s="12"/>
      <c r="CQ405" s="12"/>
      <c r="CR405" s="12"/>
      <c r="CS405" s="12"/>
    </row>
    <row r="406">
      <c r="CO406" s="12"/>
      <c r="CP406" s="12"/>
      <c r="CQ406" s="12"/>
      <c r="CR406" s="12"/>
      <c r="CS406" s="12"/>
    </row>
    <row r="407">
      <c r="CO407" s="12"/>
      <c r="CP407" s="12"/>
      <c r="CQ407" s="12"/>
      <c r="CR407" s="12"/>
      <c r="CS407" s="12"/>
    </row>
    <row r="408">
      <c r="CO408" s="12"/>
      <c r="CP408" s="12"/>
      <c r="CQ408" s="12"/>
      <c r="CR408" s="12"/>
      <c r="CS408" s="12"/>
    </row>
    <row r="409">
      <c r="CO409" s="12"/>
      <c r="CP409" s="12"/>
      <c r="CQ409" s="12"/>
      <c r="CR409" s="12"/>
      <c r="CS409" s="12"/>
    </row>
    <row r="410">
      <c r="CO410" s="12"/>
      <c r="CP410" s="12"/>
      <c r="CQ410" s="12"/>
      <c r="CR410" s="12"/>
      <c r="CS410" s="12"/>
    </row>
    <row r="411">
      <c r="CO411" s="12"/>
      <c r="CP411" s="12"/>
      <c r="CQ411" s="12"/>
      <c r="CR411" s="12"/>
      <c r="CS411" s="12"/>
    </row>
    <row r="412">
      <c r="CO412" s="12"/>
      <c r="CP412" s="12"/>
      <c r="CQ412" s="12"/>
      <c r="CR412" s="12"/>
      <c r="CS412" s="12"/>
    </row>
    <row r="413">
      <c r="CO413" s="12"/>
      <c r="CP413" s="12"/>
      <c r="CQ413" s="12"/>
      <c r="CR413" s="12"/>
      <c r="CS413" s="12"/>
    </row>
    <row r="414">
      <c r="CO414" s="12"/>
      <c r="CP414" s="12"/>
      <c r="CQ414" s="12"/>
      <c r="CR414" s="12"/>
      <c r="CS414" s="12"/>
    </row>
    <row r="415">
      <c r="CO415" s="12"/>
      <c r="CP415" s="12"/>
      <c r="CQ415" s="12"/>
      <c r="CR415" s="12"/>
      <c r="CS415" s="12"/>
    </row>
    <row r="416">
      <c r="CO416" s="12"/>
      <c r="CP416" s="12"/>
      <c r="CQ416" s="12"/>
      <c r="CR416" s="12"/>
      <c r="CS416" s="12"/>
    </row>
    <row r="417">
      <c r="CO417" s="12"/>
      <c r="CP417" s="12"/>
      <c r="CQ417" s="12"/>
      <c r="CR417" s="12"/>
      <c r="CS417" s="12"/>
    </row>
    <row r="418">
      <c r="CO418" s="12"/>
      <c r="CP418" s="12"/>
      <c r="CQ418" s="12"/>
      <c r="CR418" s="12"/>
      <c r="CS418" s="12"/>
    </row>
    <row r="419">
      <c r="CO419" s="12"/>
      <c r="CP419" s="12"/>
      <c r="CQ419" s="12"/>
      <c r="CR419" s="12"/>
      <c r="CS419" s="12"/>
    </row>
    <row r="420">
      <c r="CO420" s="12"/>
      <c r="CP420" s="12"/>
      <c r="CQ420" s="12"/>
      <c r="CR420" s="12"/>
      <c r="CS420" s="12"/>
    </row>
    <row r="421">
      <c r="CO421" s="12"/>
      <c r="CP421" s="12"/>
      <c r="CQ421" s="12"/>
      <c r="CR421" s="12"/>
      <c r="CS421" s="12"/>
    </row>
    <row r="422">
      <c r="CO422" s="12"/>
      <c r="CP422" s="12"/>
      <c r="CQ422" s="12"/>
      <c r="CR422" s="12"/>
      <c r="CS422" s="12"/>
    </row>
    <row r="423">
      <c r="CO423" s="12"/>
      <c r="CP423" s="12"/>
      <c r="CQ423" s="12"/>
      <c r="CR423" s="12"/>
      <c r="CS423" s="12"/>
    </row>
    <row r="424">
      <c r="CO424" s="12"/>
      <c r="CP424" s="12"/>
      <c r="CQ424" s="12"/>
      <c r="CR424" s="12"/>
      <c r="CS424" s="12"/>
    </row>
    <row r="425">
      <c r="CO425" s="12"/>
      <c r="CP425" s="12"/>
      <c r="CQ425" s="12"/>
      <c r="CR425" s="12"/>
      <c r="CS425" s="12"/>
    </row>
    <row r="426">
      <c r="CO426" s="12"/>
      <c r="CP426" s="12"/>
      <c r="CQ426" s="12"/>
      <c r="CR426" s="12"/>
      <c r="CS426" s="12"/>
    </row>
    <row r="427">
      <c r="CO427" s="12"/>
      <c r="CP427" s="12"/>
      <c r="CQ427" s="12"/>
      <c r="CR427" s="12"/>
      <c r="CS427" s="12"/>
    </row>
    <row r="428">
      <c r="CO428" s="12"/>
      <c r="CP428" s="12"/>
      <c r="CQ428" s="12"/>
      <c r="CR428" s="12"/>
      <c r="CS428" s="12"/>
    </row>
    <row r="429">
      <c r="CO429" s="12"/>
      <c r="CP429" s="12"/>
      <c r="CQ429" s="12"/>
      <c r="CR429" s="12"/>
      <c r="CS429" s="12"/>
    </row>
    <row r="430">
      <c r="CO430" s="12"/>
      <c r="CP430" s="12"/>
      <c r="CQ430" s="12"/>
      <c r="CR430" s="12"/>
      <c r="CS430" s="12"/>
    </row>
    <row r="431">
      <c r="CO431" s="12"/>
      <c r="CP431" s="12"/>
      <c r="CQ431" s="12"/>
      <c r="CR431" s="12"/>
      <c r="CS431" s="12"/>
    </row>
    <row r="432">
      <c r="CO432" s="12"/>
      <c r="CP432" s="12"/>
      <c r="CQ432" s="12"/>
      <c r="CR432" s="12"/>
      <c r="CS432" s="12"/>
    </row>
    <row r="433">
      <c r="CO433" s="12"/>
      <c r="CP433" s="12"/>
      <c r="CQ433" s="12"/>
      <c r="CR433" s="12"/>
      <c r="CS433" s="12"/>
    </row>
    <row r="434">
      <c r="CO434" s="12"/>
      <c r="CP434" s="12"/>
      <c r="CQ434" s="12"/>
      <c r="CR434" s="12"/>
      <c r="CS434" s="12"/>
    </row>
    <row r="435">
      <c r="CO435" s="12"/>
      <c r="CP435" s="12"/>
      <c r="CQ435" s="12"/>
      <c r="CR435" s="12"/>
      <c r="CS435" s="12"/>
    </row>
    <row r="436">
      <c r="CO436" s="12"/>
      <c r="CP436" s="12"/>
      <c r="CQ436" s="12"/>
      <c r="CR436" s="12"/>
      <c r="CS436" s="12"/>
    </row>
    <row r="437">
      <c r="CO437" s="12"/>
      <c r="CP437" s="12"/>
      <c r="CQ437" s="12"/>
      <c r="CR437" s="12"/>
      <c r="CS437" s="12"/>
    </row>
    <row r="438">
      <c r="CO438" s="12"/>
      <c r="CP438" s="12"/>
      <c r="CQ438" s="12"/>
      <c r="CR438" s="12"/>
      <c r="CS438" s="12"/>
    </row>
    <row r="439">
      <c r="CO439" s="12"/>
      <c r="CP439" s="12"/>
      <c r="CQ439" s="12"/>
      <c r="CR439" s="12"/>
      <c r="CS439" s="12"/>
    </row>
    <row r="440">
      <c r="CO440" s="12"/>
      <c r="CP440" s="12"/>
      <c r="CQ440" s="12"/>
      <c r="CR440" s="12"/>
      <c r="CS440" s="12"/>
    </row>
    <row r="441">
      <c r="CO441" s="12"/>
      <c r="CP441" s="12"/>
      <c r="CQ441" s="12"/>
      <c r="CR441" s="12"/>
      <c r="CS441" s="12"/>
    </row>
    <row r="442">
      <c r="CO442" s="12"/>
      <c r="CP442" s="12"/>
      <c r="CQ442" s="12"/>
      <c r="CR442" s="12"/>
      <c r="CS442" s="12"/>
    </row>
    <row r="443">
      <c r="CO443" s="12"/>
      <c r="CP443" s="12"/>
      <c r="CQ443" s="12"/>
      <c r="CR443" s="12"/>
      <c r="CS443" s="12"/>
    </row>
    <row r="444">
      <c r="CO444" s="12"/>
      <c r="CP444" s="12"/>
      <c r="CQ444" s="12"/>
      <c r="CR444" s="12"/>
      <c r="CS444" s="12"/>
    </row>
    <row r="445">
      <c r="CO445" s="12"/>
      <c r="CP445" s="12"/>
      <c r="CQ445" s="12"/>
      <c r="CR445" s="12"/>
      <c r="CS445" s="12"/>
    </row>
    <row r="446">
      <c r="CO446" s="12"/>
      <c r="CP446" s="12"/>
      <c r="CQ446" s="12"/>
      <c r="CR446" s="12"/>
      <c r="CS446" s="12"/>
    </row>
    <row r="447">
      <c r="CO447" s="12"/>
      <c r="CP447" s="12"/>
      <c r="CQ447" s="12"/>
      <c r="CR447" s="12"/>
      <c r="CS447" s="12"/>
    </row>
    <row r="448">
      <c r="CO448" s="12"/>
      <c r="CP448" s="12"/>
      <c r="CQ448" s="12"/>
      <c r="CR448" s="12"/>
      <c r="CS448" s="12"/>
    </row>
    <row r="449">
      <c r="CO449" s="12"/>
      <c r="CP449" s="12"/>
      <c r="CQ449" s="12"/>
      <c r="CR449" s="12"/>
      <c r="CS449" s="12"/>
    </row>
    <row r="450">
      <c r="CO450" s="12"/>
      <c r="CP450" s="12"/>
      <c r="CQ450" s="12"/>
      <c r="CR450" s="12"/>
      <c r="CS450" s="12"/>
    </row>
    <row r="451">
      <c r="CO451" s="12"/>
      <c r="CP451" s="12"/>
      <c r="CQ451" s="12"/>
      <c r="CR451" s="12"/>
      <c r="CS451" s="12"/>
    </row>
    <row r="452">
      <c r="CO452" s="12"/>
      <c r="CP452" s="12"/>
      <c r="CQ452" s="12"/>
      <c r="CR452" s="12"/>
      <c r="CS452" s="12"/>
    </row>
    <row r="453">
      <c r="CO453" s="12"/>
      <c r="CP453" s="12"/>
      <c r="CQ453" s="12"/>
      <c r="CR453" s="12"/>
      <c r="CS453" s="12"/>
    </row>
    <row r="454">
      <c r="CO454" s="12"/>
      <c r="CP454" s="12"/>
      <c r="CQ454" s="12"/>
      <c r="CR454" s="12"/>
      <c r="CS454" s="12"/>
    </row>
    <row r="455">
      <c r="CO455" s="12"/>
      <c r="CP455" s="12"/>
      <c r="CQ455" s="12"/>
      <c r="CR455" s="12"/>
      <c r="CS455" s="12"/>
    </row>
    <row r="456">
      <c r="CO456" s="12"/>
      <c r="CP456" s="12"/>
      <c r="CQ456" s="12"/>
      <c r="CR456" s="12"/>
      <c r="CS456" s="12"/>
    </row>
    <row r="457">
      <c r="CO457" s="12"/>
      <c r="CP457" s="12"/>
      <c r="CQ457" s="12"/>
      <c r="CR457" s="12"/>
      <c r="CS457" s="12"/>
    </row>
    <row r="458">
      <c r="CO458" s="12"/>
      <c r="CP458" s="12"/>
      <c r="CQ458" s="12"/>
      <c r="CR458" s="12"/>
      <c r="CS458" s="12"/>
    </row>
    <row r="459">
      <c r="CO459" s="12"/>
      <c r="CP459" s="12"/>
      <c r="CQ459" s="12"/>
      <c r="CR459" s="12"/>
      <c r="CS459" s="12"/>
    </row>
    <row r="460">
      <c r="CO460" s="12"/>
      <c r="CP460" s="12"/>
      <c r="CQ460" s="12"/>
      <c r="CR460" s="12"/>
      <c r="CS460" s="12"/>
    </row>
    <row r="461">
      <c r="CO461" s="12"/>
      <c r="CP461" s="12"/>
      <c r="CQ461" s="12"/>
      <c r="CR461" s="12"/>
      <c r="CS461" s="12"/>
    </row>
    <row r="462">
      <c r="CO462" s="12"/>
      <c r="CP462" s="12"/>
      <c r="CQ462" s="12"/>
      <c r="CR462" s="12"/>
      <c r="CS462" s="12"/>
    </row>
    <row r="463">
      <c r="CO463" s="12"/>
      <c r="CP463" s="12"/>
      <c r="CQ463" s="12"/>
      <c r="CR463" s="12"/>
      <c r="CS463" s="12"/>
    </row>
    <row r="464">
      <c r="CO464" s="12"/>
      <c r="CP464" s="12"/>
      <c r="CQ464" s="12"/>
      <c r="CR464" s="12"/>
      <c r="CS464" s="12"/>
    </row>
    <row r="465">
      <c r="CO465" s="12"/>
      <c r="CP465" s="12"/>
      <c r="CQ465" s="12"/>
      <c r="CR465" s="12"/>
      <c r="CS465" s="12"/>
    </row>
    <row r="466">
      <c r="CO466" s="12"/>
      <c r="CP466" s="12"/>
      <c r="CQ466" s="12"/>
      <c r="CR466" s="12"/>
      <c r="CS466" s="12"/>
    </row>
    <row r="467">
      <c r="CO467" s="12"/>
      <c r="CP467" s="12"/>
      <c r="CQ467" s="12"/>
      <c r="CR467" s="12"/>
      <c r="CS467" s="12"/>
    </row>
    <row r="468">
      <c r="CO468" s="12"/>
      <c r="CP468" s="12"/>
      <c r="CQ468" s="12"/>
      <c r="CR468" s="12"/>
      <c r="CS468" s="12"/>
    </row>
    <row r="469">
      <c r="CO469" s="12"/>
      <c r="CP469" s="12"/>
      <c r="CQ469" s="12"/>
      <c r="CR469" s="12"/>
      <c r="CS469" s="12"/>
    </row>
    <row r="470">
      <c r="CO470" s="12"/>
      <c r="CP470" s="12"/>
      <c r="CQ470" s="12"/>
      <c r="CR470" s="12"/>
      <c r="CS470" s="12"/>
    </row>
    <row r="471">
      <c r="CO471" s="12"/>
      <c r="CP471" s="12"/>
      <c r="CQ471" s="12"/>
      <c r="CR471" s="12"/>
      <c r="CS471" s="12"/>
    </row>
    <row r="472">
      <c r="CO472" s="12"/>
      <c r="CP472" s="12"/>
      <c r="CQ472" s="12"/>
      <c r="CR472" s="12"/>
      <c r="CS472" s="12"/>
    </row>
    <row r="473">
      <c r="CO473" s="12"/>
      <c r="CP473" s="12"/>
      <c r="CQ473" s="12"/>
      <c r="CR473" s="12"/>
      <c r="CS473" s="12"/>
    </row>
    <row r="474">
      <c r="CO474" s="12"/>
      <c r="CP474" s="12"/>
      <c r="CQ474" s="12"/>
      <c r="CR474" s="12"/>
      <c r="CS474" s="12"/>
    </row>
    <row r="475">
      <c r="CO475" s="12"/>
      <c r="CP475" s="12"/>
      <c r="CQ475" s="12"/>
      <c r="CR475" s="12"/>
      <c r="CS475" s="12"/>
    </row>
    <row r="476">
      <c r="CO476" s="12"/>
      <c r="CP476" s="12"/>
      <c r="CQ476" s="12"/>
      <c r="CR476" s="12"/>
      <c r="CS476" s="12"/>
    </row>
    <row r="477">
      <c r="CO477" s="12"/>
      <c r="CP477" s="12"/>
      <c r="CQ477" s="12"/>
      <c r="CR477" s="12"/>
      <c r="CS477" s="12"/>
    </row>
    <row r="478">
      <c r="CO478" s="12"/>
      <c r="CP478" s="12"/>
      <c r="CQ478" s="12"/>
      <c r="CR478" s="12"/>
      <c r="CS478" s="12"/>
    </row>
    <row r="479">
      <c r="CO479" s="12"/>
      <c r="CP479" s="12"/>
      <c r="CQ479" s="12"/>
      <c r="CR479" s="12"/>
      <c r="CS479" s="12"/>
    </row>
    <row r="480">
      <c r="CO480" s="12"/>
      <c r="CP480" s="12"/>
      <c r="CQ480" s="12"/>
      <c r="CR480" s="12"/>
      <c r="CS480" s="12"/>
    </row>
    <row r="481">
      <c r="CO481" s="12"/>
      <c r="CP481" s="12"/>
      <c r="CQ481" s="12"/>
      <c r="CR481" s="12"/>
      <c r="CS481" s="12"/>
    </row>
    <row r="482">
      <c r="CO482" s="12"/>
      <c r="CP482" s="12"/>
      <c r="CQ482" s="12"/>
      <c r="CR482" s="12"/>
      <c r="CS482" s="12"/>
    </row>
    <row r="483">
      <c r="CO483" s="12"/>
      <c r="CP483" s="12"/>
      <c r="CQ483" s="12"/>
      <c r="CR483" s="12"/>
      <c r="CS483" s="12"/>
    </row>
    <row r="484">
      <c r="CO484" s="12"/>
      <c r="CP484" s="12"/>
      <c r="CQ484" s="12"/>
      <c r="CR484" s="12"/>
      <c r="CS484" s="12"/>
    </row>
    <row r="485">
      <c r="CO485" s="12"/>
      <c r="CP485" s="12"/>
      <c r="CQ485" s="12"/>
      <c r="CR485" s="12"/>
      <c r="CS485" s="12"/>
    </row>
    <row r="486">
      <c r="CO486" s="12"/>
      <c r="CP486" s="12"/>
      <c r="CQ486" s="12"/>
      <c r="CR486" s="12"/>
      <c r="CS486" s="12"/>
    </row>
    <row r="487">
      <c r="CO487" s="12"/>
      <c r="CP487" s="12"/>
      <c r="CQ487" s="12"/>
      <c r="CR487" s="12"/>
      <c r="CS487" s="12"/>
    </row>
    <row r="488">
      <c r="CO488" s="12"/>
      <c r="CP488" s="12"/>
      <c r="CQ488" s="12"/>
      <c r="CR488" s="12"/>
      <c r="CS488" s="12"/>
    </row>
    <row r="489">
      <c r="CO489" s="12"/>
      <c r="CP489" s="12"/>
      <c r="CQ489" s="12"/>
      <c r="CR489" s="12"/>
      <c r="CS489" s="12"/>
    </row>
    <row r="490">
      <c r="CO490" s="12"/>
      <c r="CP490" s="12"/>
      <c r="CQ490" s="12"/>
      <c r="CR490" s="12"/>
      <c r="CS490" s="12"/>
    </row>
    <row r="491">
      <c r="CO491" s="12"/>
      <c r="CP491" s="12"/>
      <c r="CQ491" s="12"/>
      <c r="CR491" s="12"/>
      <c r="CS491" s="12"/>
    </row>
    <row r="492">
      <c r="CO492" s="12"/>
      <c r="CP492" s="12"/>
      <c r="CQ492" s="12"/>
      <c r="CR492" s="12"/>
      <c r="CS492" s="12"/>
    </row>
    <row r="493">
      <c r="CO493" s="12"/>
      <c r="CP493" s="12"/>
      <c r="CQ493" s="12"/>
      <c r="CR493" s="12"/>
      <c r="CS493" s="12"/>
    </row>
    <row r="494">
      <c r="CO494" s="12"/>
      <c r="CP494" s="12"/>
      <c r="CQ494" s="12"/>
      <c r="CR494" s="12"/>
      <c r="CS494" s="12"/>
    </row>
    <row r="495">
      <c r="CO495" s="12"/>
      <c r="CP495" s="12"/>
      <c r="CQ495" s="12"/>
      <c r="CR495" s="12"/>
      <c r="CS495" s="12"/>
    </row>
    <row r="496">
      <c r="CO496" s="12"/>
      <c r="CP496" s="12"/>
      <c r="CQ496" s="12"/>
      <c r="CR496" s="12"/>
      <c r="CS496" s="12"/>
    </row>
    <row r="497">
      <c r="CO497" s="12"/>
      <c r="CP497" s="12"/>
      <c r="CQ497" s="12"/>
      <c r="CR497" s="12"/>
      <c r="CS497" s="12"/>
    </row>
    <row r="498">
      <c r="CO498" s="12"/>
      <c r="CP498" s="12"/>
      <c r="CQ498" s="12"/>
      <c r="CR498" s="12"/>
      <c r="CS498" s="12"/>
    </row>
    <row r="499">
      <c r="CO499" s="12"/>
      <c r="CP499" s="12"/>
      <c r="CQ499" s="12"/>
      <c r="CR499" s="12"/>
      <c r="CS499" s="12"/>
    </row>
    <row r="500">
      <c r="CO500" s="12"/>
      <c r="CP500" s="12"/>
      <c r="CQ500" s="12"/>
      <c r="CR500" s="12"/>
      <c r="CS500" s="12"/>
    </row>
    <row r="501">
      <c r="CO501" s="12"/>
      <c r="CP501" s="12"/>
      <c r="CQ501" s="12"/>
      <c r="CR501" s="12"/>
      <c r="CS501" s="12"/>
    </row>
    <row r="502">
      <c r="CO502" s="12"/>
      <c r="CP502" s="12"/>
      <c r="CQ502" s="12"/>
      <c r="CR502" s="12"/>
      <c r="CS502" s="12"/>
    </row>
    <row r="503">
      <c r="CO503" s="12"/>
      <c r="CP503" s="12"/>
      <c r="CQ503" s="12"/>
      <c r="CR503" s="12"/>
      <c r="CS503" s="12"/>
    </row>
    <row r="504">
      <c r="CO504" s="12"/>
      <c r="CP504" s="12"/>
      <c r="CQ504" s="12"/>
      <c r="CR504" s="12"/>
      <c r="CS504" s="12"/>
    </row>
    <row r="505">
      <c r="CO505" s="12"/>
      <c r="CP505" s="12"/>
      <c r="CQ505" s="12"/>
      <c r="CR505" s="12"/>
      <c r="CS505" s="12"/>
    </row>
    <row r="506">
      <c r="CO506" s="12"/>
      <c r="CP506" s="12"/>
      <c r="CQ506" s="12"/>
      <c r="CR506" s="12"/>
      <c r="CS506" s="12"/>
    </row>
    <row r="507">
      <c r="CO507" s="12"/>
      <c r="CP507" s="12"/>
      <c r="CQ507" s="12"/>
      <c r="CR507" s="12"/>
      <c r="CS507" s="12"/>
    </row>
    <row r="508">
      <c r="CO508" s="12"/>
      <c r="CP508" s="12"/>
      <c r="CQ508" s="12"/>
      <c r="CR508" s="12"/>
      <c r="CS508" s="12"/>
    </row>
    <row r="509">
      <c r="CO509" s="12"/>
      <c r="CP509" s="12"/>
      <c r="CQ509" s="12"/>
      <c r="CR509" s="12"/>
      <c r="CS509" s="12"/>
    </row>
    <row r="510">
      <c r="CO510" s="12"/>
      <c r="CP510" s="12"/>
      <c r="CQ510" s="12"/>
      <c r="CR510" s="12"/>
      <c r="CS510" s="12"/>
    </row>
    <row r="511">
      <c r="CO511" s="12"/>
      <c r="CP511" s="12"/>
      <c r="CQ511" s="12"/>
      <c r="CR511" s="12"/>
      <c r="CS511" s="12"/>
    </row>
    <row r="512">
      <c r="CO512" s="12"/>
      <c r="CP512" s="12"/>
      <c r="CQ512" s="12"/>
      <c r="CR512" s="12"/>
      <c r="CS512" s="12"/>
    </row>
    <row r="513">
      <c r="CO513" s="12"/>
      <c r="CP513" s="12"/>
      <c r="CQ513" s="12"/>
      <c r="CR513" s="12"/>
      <c r="CS513" s="12"/>
    </row>
    <row r="514">
      <c r="CO514" s="12"/>
      <c r="CP514" s="12"/>
      <c r="CQ514" s="12"/>
      <c r="CR514" s="12"/>
      <c r="CS514" s="12"/>
    </row>
    <row r="515">
      <c r="CO515" s="12"/>
      <c r="CP515" s="12"/>
      <c r="CQ515" s="12"/>
      <c r="CR515" s="12"/>
      <c r="CS515" s="12"/>
    </row>
    <row r="516">
      <c r="CO516" s="12"/>
      <c r="CP516" s="12"/>
      <c r="CQ516" s="12"/>
      <c r="CR516" s="12"/>
      <c r="CS516" s="12"/>
    </row>
    <row r="517">
      <c r="CO517" s="12"/>
      <c r="CP517" s="12"/>
      <c r="CQ517" s="12"/>
      <c r="CR517" s="12"/>
      <c r="CS517" s="12"/>
    </row>
    <row r="518">
      <c r="CO518" s="12"/>
      <c r="CP518" s="12"/>
      <c r="CQ518" s="12"/>
      <c r="CR518" s="12"/>
      <c r="CS518" s="12"/>
    </row>
    <row r="519">
      <c r="CO519" s="12"/>
      <c r="CP519" s="12"/>
      <c r="CQ519" s="12"/>
      <c r="CR519" s="12"/>
      <c r="CS519" s="12"/>
    </row>
    <row r="520">
      <c r="CO520" s="12"/>
      <c r="CP520" s="12"/>
      <c r="CQ520" s="12"/>
      <c r="CR520" s="12"/>
      <c r="CS520" s="12"/>
    </row>
    <row r="521">
      <c r="CO521" s="12"/>
      <c r="CP521" s="12"/>
      <c r="CQ521" s="12"/>
      <c r="CR521" s="12"/>
      <c r="CS521" s="12"/>
    </row>
    <row r="522">
      <c r="CO522" s="12"/>
      <c r="CP522" s="12"/>
      <c r="CQ522" s="12"/>
      <c r="CR522" s="12"/>
      <c r="CS522" s="12"/>
    </row>
    <row r="523">
      <c r="CO523" s="12"/>
      <c r="CP523" s="12"/>
      <c r="CQ523" s="12"/>
      <c r="CR523" s="12"/>
      <c r="CS523" s="12"/>
    </row>
    <row r="524">
      <c r="CO524" s="12"/>
      <c r="CP524" s="12"/>
      <c r="CQ524" s="12"/>
      <c r="CR524" s="12"/>
      <c r="CS524" s="12"/>
    </row>
    <row r="525">
      <c r="CO525" s="12"/>
      <c r="CP525" s="12"/>
      <c r="CQ525" s="12"/>
      <c r="CR525" s="12"/>
      <c r="CS525" s="12"/>
    </row>
    <row r="526">
      <c r="CO526" s="12"/>
      <c r="CP526" s="12"/>
      <c r="CQ526" s="12"/>
      <c r="CR526" s="12"/>
      <c r="CS526" s="12"/>
    </row>
    <row r="527">
      <c r="CO527" s="12"/>
      <c r="CP527" s="12"/>
      <c r="CQ527" s="12"/>
      <c r="CR527" s="12"/>
      <c r="CS527" s="12"/>
    </row>
    <row r="528">
      <c r="CO528" s="12"/>
      <c r="CP528" s="12"/>
      <c r="CQ528" s="12"/>
      <c r="CR528" s="12"/>
      <c r="CS528" s="12"/>
    </row>
    <row r="529">
      <c r="CO529" s="12"/>
      <c r="CP529" s="12"/>
      <c r="CQ529" s="12"/>
      <c r="CR529" s="12"/>
      <c r="CS529" s="12"/>
    </row>
    <row r="530">
      <c r="CO530" s="12"/>
      <c r="CP530" s="12"/>
      <c r="CQ530" s="12"/>
      <c r="CR530" s="12"/>
      <c r="CS530" s="12"/>
    </row>
    <row r="531">
      <c r="CO531" s="12"/>
      <c r="CP531" s="12"/>
      <c r="CQ531" s="12"/>
      <c r="CR531" s="12"/>
      <c r="CS531" s="12"/>
    </row>
    <row r="532">
      <c r="CO532" s="12"/>
      <c r="CP532" s="12"/>
      <c r="CQ532" s="12"/>
      <c r="CR532" s="12"/>
      <c r="CS532" s="12"/>
    </row>
    <row r="533">
      <c r="CO533" s="12"/>
      <c r="CP533" s="12"/>
      <c r="CQ533" s="12"/>
      <c r="CR533" s="12"/>
      <c r="CS533" s="12"/>
    </row>
    <row r="534">
      <c r="CO534" s="12"/>
      <c r="CP534" s="12"/>
      <c r="CQ534" s="12"/>
      <c r="CR534" s="12"/>
      <c r="CS534" s="12"/>
    </row>
    <row r="535">
      <c r="CO535" s="12"/>
      <c r="CP535" s="12"/>
      <c r="CQ535" s="12"/>
      <c r="CR535" s="12"/>
      <c r="CS535" s="12"/>
    </row>
    <row r="536">
      <c r="CO536" s="12"/>
      <c r="CP536" s="12"/>
      <c r="CQ536" s="12"/>
      <c r="CR536" s="12"/>
      <c r="CS536" s="12"/>
    </row>
    <row r="537">
      <c r="CO537" s="12"/>
      <c r="CP537" s="12"/>
      <c r="CQ537" s="12"/>
      <c r="CR537" s="12"/>
      <c r="CS537" s="12"/>
    </row>
    <row r="538">
      <c r="CO538" s="12"/>
      <c r="CP538" s="12"/>
      <c r="CQ538" s="12"/>
      <c r="CR538" s="12"/>
      <c r="CS538" s="12"/>
    </row>
    <row r="539">
      <c r="CO539" s="12"/>
      <c r="CP539" s="12"/>
      <c r="CQ539" s="12"/>
      <c r="CR539" s="12"/>
      <c r="CS539" s="12"/>
    </row>
    <row r="540">
      <c r="CO540" s="12"/>
      <c r="CP540" s="12"/>
      <c r="CQ540" s="12"/>
      <c r="CR540" s="12"/>
      <c r="CS540" s="12"/>
    </row>
    <row r="541">
      <c r="CO541" s="12"/>
      <c r="CP541" s="12"/>
      <c r="CQ541" s="12"/>
      <c r="CR541" s="12"/>
      <c r="CS541" s="12"/>
    </row>
    <row r="542">
      <c r="CO542" s="12"/>
      <c r="CP542" s="12"/>
      <c r="CQ542" s="12"/>
      <c r="CR542" s="12"/>
      <c r="CS542" s="12"/>
    </row>
    <row r="543">
      <c r="CO543" s="12"/>
      <c r="CP543" s="12"/>
      <c r="CQ543" s="12"/>
      <c r="CR543" s="12"/>
      <c r="CS543" s="12"/>
    </row>
    <row r="544">
      <c r="CO544" s="12"/>
      <c r="CP544" s="12"/>
      <c r="CQ544" s="12"/>
      <c r="CR544" s="12"/>
      <c r="CS544" s="12"/>
    </row>
    <row r="545">
      <c r="CO545" s="12"/>
      <c r="CP545" s="12"/>
      <c r="CQ545" s="12"/>
      <c r="CR545" s="12"/>
      <c r="CS545" s="12"/>
    </row>
    <row r="546">
      <c r="CO546" s="12"/>
      <c r="CP546" s="12"/>
      <c r="CQ546" s="12"/>
      <c r="CR546" s="12"/>
      <c r="CS546" s="12"/>
    </row>
    <row r="547">
      <c r="CO547" s="12"/>
      <c r="CP547" s="12"/>
      <c r="CQ547" s="12"/>
      <c r="CR547" s="12"/>
      <c r="CS547" s="12"/>
    </row>
    <row r="548">
      <c r="CO548" s="12"/>
      <c r="CP548" s="12"/>
      <c r="CQ548" s="12"/>
      <c r="CR548" s="12"/>
      <c r="CS548" s="12"/>
    </row>
    <row r="549">
      <c r="CO549" s="12"/>
      <c r="CP549" s="12"/>
      <c r="CQ549" s="12"/>
      <c r="CR549" s="12"/>
      <c r="CS549" s="12"/>
    </row>
    <row r="550">
      <c r="CO550" s="12"/>
      <c r="CP550" s="12"/>
      <c r="CQ550" s="12"/>
      <c r="CR550" s="12"/>
      <c r="CS550" s="12"/>
    </row>
    <row r="551">
      <c r="CO551" s="12"/>
      <c r="CP551" s="12"/>
      <c r="CQ551" s="12"/>
      <c r="CR551" s="12"/>
      <c r="CS551" s="12"/>
    </row>
    <row r="552">
      <c r="CO552" s="12"/>
      <c r="CP552" s="12"/>
      <c r="CQ552" s="12"/>
      <c r="CR552" s="12"/>
      <c r="CS552" s="12"/>
    </row>
    <row r="553">
      <c r="CO553" s="12"/>
      <c r="CP553" s="12"/>
      <c r="CQ553" s="12"/>
      <c r="CR553" s="12"/>
      <c r="CS553" s="12"/>
    </row>
    <row r="554">
      <c r="CO554" s="12"/>
      <c r="CP554" s="12"/>
      <c r="CQ554" s="12"/>
      <c r="CR554" s="12"/>
      <c r="CS554" s="12"/>
    </row>
    <row r="555">
      <c r="CO555" s="12"/>
      <c r="CP555" s="12"/>
      <c r="CQ555" s="12"/>
      <c r="CR555" s="12"/>
      <c r="CS555" s="12"/>
    </row>
    <row r="556">
      <c r="CO556" s="12"/>
      <c r="CP556" s="12"/>
      <c r="CQ556" s="12"/>
      <c r="CR556" s="12"/>
      <c r="CS556" s="12"/>
    </row>
    <row r="557">
      <c r="CO557" s="12"/>
      <c r="CP557" s="12"/>
      <c r="CQ557" s="12"/>
      <c r="CR557" s="12"/>
      <c r="CS557" s="12"/>
    </row>
    <row r="558">
      <c r="CO558" s="12"/>
      <c r="CP558" s="12"/>
      <c r="CQ558" s="12"/>
      <c r="CR558" s="12"/>
      <c r="CS558" s="12"/>
    </row>
    <row r="559">
      <c r="CO559" s="12"/>
      <c r="CP559" s="12"/>
      <c r="CQ559" s="12"/>
      <c r="CR559" s="12"/>
      <c r="CS559" s="12"/>
    </row>
    <row r="560">
      <c r="CO560" s="12"/>
      <c r="CP560" s="12"/>
      <c r="CQ560" s="12"/>
      <c r="CR560" s="12"/>
      <c r="CS560" s="12"/>
    </row>
    <row r="561">
      <c r="CO561" s="12"/>
      <c r="CP561" s="12"/>
      <c r="CQ561" s="12"/>
      <c r="CR561" s="12"/>
      <c r="CS561" s="12"/>
    </row>
    <row r="562">
      <c r="CO562" s="12"/>
      <c r="CP562" s="12"/>
      <c r="CQ562" s="12"/>
      <c r="CR562" s="12"/>
      <c r="CS562" s="12"/>
    </row>
    <row r="563">
      <c r="CO563" s="12"/>
      <c r="CP563" s="12"/>
      <c r="CQ563" s="12"/>
      <c r="CR563" s="12"/>
      <c r="CS563" s="12"/>
    </row>
    <row r="564">
      <c r="CO564" s="12"/>
      <c r="CP564" s="12"/>
      <c r="CQ564" s="12"/>
      <c r="CR564" s="12"/>
      <c r="CS564" s="12"/>
    </row>
    <row r="565">
      <c r="CO565" s="12"/>
      <c r="CP565" s="12"/>
      <c r="CQ565" s="12"/>
      <c r="CR565" s="12"/>
      <c r="CS565" s="12"/>
    </row>
    <row r="566">
      <c r="CO566" s="12"/>
      <c r="CP566" s="12"/>
      <c r="CQ566" s="12"/>
      <c r="CR566" s="12"/>
      <c r="CS566" s="12"/>
    </row>
    <row r="567">
      <c r="CO567" s="12"/>
      <c r="CP567" s="12"/>
      <c r="CQ567" s="12"/>
      <c r="CR567" s="12"/>
      <c r="CS567" s="12"/>
    </row>
    <row r="568">
      <c r="CO568" s="12"/>
      <c r="CP568" s="12"/>
      <c r="CQ568" s="12"/>
      <c r="CR568" s="12"/>
      <c r="CS568" s="12"/>
    </row>
    <row r="569">
      <c r="CO569" s="12"/>
      <c r="CP569" s="12"/>
      <c r="CQ569" s="12"/>
      <c r="CR569" s="12"/>
      <c r="CS569" s="12"/>
    </row>
    <row r="570">
      <c r="CO570" s="12"/>
      <c r="CP570" s="12"/>
      <c r="CQ570" s="12"/>
      <c r="CR570" s="12"/>
      <c r="CS570" s="12"/>
    </row>
    <row r="571">
      <c r="CO571" s="12"/>
      <c r="CP571" s="12"/>
      <c r="CQ571" s="12"/>
      <c r="CR571" s="12"/>
      <c r="CS571" s="12"/>
    </row>
    <row r="572">
      <c r="CO572" s="12"/>
      <c r="CP572" s="12"/>
      <c r="CQ572" s="12"/>
      <c r="CR572" s="12"/>
      <c r="CS572" s="12"/>
    </row>
    <row r="573">
      <c r="CO573" s="12"/>
      <c r="CP573" s="12"/>
      <c r="CQ573" s="12"/>
      <c r="CR573" s="12"/>
      <c r="CS573" s="12"/>
    </row>
    <row r="574">
      <c r="CO574" s="12"/>
      <c r="CP574" s="12"/>
      <c r="CQ574" s="12"/>
      <c r="CR574" s="12"/>
      <c r="CS574" s="12"/>
    </row>
    <row r="575">
      <c r="CO575" s="12"/>
      <c r="CP575" s="12"/>
      <c r="CQ575" s="12"/>
      <c r="CR575" s="12"/>
      <c r="CS575" s="12"/>
    </row>
    <row r="576">
      <c r="CO576" s="12"/>
      <c r="CP576" s="12"/>
      <c r="CQ576" s="12"/>
      <c r="CR576" s="12"/>
      <c r="CS576" s="12"/>
    </row>
    <row r="577">
      <c r="CO577" s="12"/>
      <c r="CP577" s="12"/>
      <c r="CQ577" s="12"/>
      <c r="CR577" s="12"/>
      <c r="CS577" s="12"/>
    </row>
    <row r="578">
      <c r="CO578" s="12"/>
      <c r="CP578" s="12"/>
      <c r="CQ578" s="12"/>
      <c r="CR578" s="12"/>
      <c r="CS578" s="12"/>
    </row>
    <row r="579">
      <c r="CO579" s="12"/>
      <c r="CP579" s="12"/>
      <c r="CQ579" s="12"/>
      <c r="CR579" s="12"/>
      <c r="CS579" s="12"/>
    </row>
    <row r="580">
      <c r="CO580" s="12"/>
      <c r="CP580" s="12"/>
      <c r="CQ580" s="12"/>
      <c r="CR580" s="12"/>
      <c r="CS580" s="12"/>
    </row>
    <row r="581">
      <c r="CO581" s="12"/>
      <c r="CP581" s="12"/>
      <c r="CQ581" s="12"/>
      <c r="CR581" s="12"/>
      <c r="CS581" s="12"/>
    </row>
    <row r="582">
      <c r="CO582" s="12"/>
      <c r="CP582" s="12"/>
      <c r="CQ582" s="12"/>
      <c r="CR582" s="12"/>
      <c r="CS582" s="12"/>
    </row>
    <row r="583">
      <c r="CO583" s="12"/>
      <c r="CP583" s="12"/>
      <c r="CQ583" s="12"/>
      <c r="CR583" s="12"/>
      <c r="CS583" s="12"/>
    </row>
    <row r="584">
      <c r="CO584" s="12"/>
      <c r="CP584" s="12"/>
      <c r="CQ584" s="12"/>
      <c r="CR584" s="12"/>
      <c r="CS584" s="12"/>
    </row>
    <row r="585">
      <c r="CO585" s="12"/>
      <c r="CP585" s="12"/>
      <c r="CQ585" s="12"/>
      <c r="CR585" s="12"/>
      <c r="CS585" s="12"/>
    </row>
    <row r="586">
      <c r="CO586" s="12"/>
      <c r="CP586" s="12"/>
      <c r="CQ586" s="12"/>
      <c r="CR586" s="12"/>
      <c r="CS586" s="12"/>
    </row>
    <row r="587">
      <c r="CO587" s="12"/>
      <c r="CP587" s="12"/>
      <c r="CQ587" s="12"/>
      <c r="CR587" s="12"/>
      <c r="CS587" s="12"/>
    </row>
    <row r="588">
      <c r="CO588" s="12"/>
      <c r="CP588" s="12"/>
      <c r="CQ588" s="12"/>
      <c r="CR588" s="12"/>
      <c r="CS588" s="12"/>
    </row>
    <row r="589">
      <c r="CO589" s="12"/>
      <c r="CP589" s="12"/>
      <c r="CQ589" s="12"/>
      <c r="CR589" s="12"/>
      <c r="CS589" s="12"/>
    </row>
    <row r="590">
      <c r="CO590" s="12"/>
      <c r="CP590" s="12"/>
      <c r="CQ590" s="12"/>
      <c r="CR590" s="12"/>
      <c r="CS590" s="12"/>
    </row>
    <row r="591">
      <c r="CO591" s="12"/>
      <c r="CP591" s="12"/>
      <c r="CQ591" s="12"/>
      <c r="CR591" s="12"/>
      <c r="CS591" s="12"/>
    </row>
    <row r="592">
      <c r="CO592" s="12"/>
      <c r="CP592" s="12"/>
      <c r="CQ592" s="12"/>
      <c r="CR592" s="12"/>
      <c r="CS592" s="12"/>
    </row>
    <row r="593">
      <c r="CO593" s="12"/>
      <c r="CP593" s="12"/>
      <c r="CQ593" s="12"/>
      <c r="CR593" s="12"/>
      <c r="CS593" s="12"/>
    </row>
    <row r="594">
      <c r="CO594" s="12"/>
      <c r="CP594" s="12"/>
      <c r="CQ594" s="12"/>
      <c r="CR594" s="12"/>
      <c r="CS594" s="12"/>
    </row>
    <row r="595">
      <c r="CO595" s="12"/>
      <c r="CP595" s="12"/>
      <c r="CQ595" s="12"/>
      <c r="CR595" s="12"/>
      <c r="CS595" s="12"/>
    </row>
    <row r="596">
      <c r="CO596" s="12"/>
      <c r="CP596" s="12"/>
      <c r="CQ596" s="12"/>
      <c r="CR596" s="12"/>
      <c r="CS596" s="12"/>
    </row>
    <row r="597">
      <c r="CO597" s="12"/>
      <c r="CP597" s="12"/>
      <c r="CQ597" s="12"/>
      <c r="CR597" s="12"/>
      <c r="CS597" s="12"/>
    </row>
    <row r="598">
      <c r="CO598" s="12"/>
      <c r="CP598" s="12"/>
      <c r="CQ598" s="12"/>
      <c r="CR598" s="12"/>
      <c r="CS598" s="12"/>
    </row>
    <row r="599">
      <c r="CO599" s="12"/>
      <c r="CP599" s="12"/>
      <c r="CQ599" s="12"/>
      <c r="CR599" s="12"/>
      <c r="CS599" s="12"/>
    </row>
    <row r="600">
      <c r="CO600" s="12"/>
      <c r="CP600" s="12"/>
      <c r="CQ600" s="12"/>
      <c r="CR600" s="12"/>
      <c r="CS600" s="12"/>
    </row>
    <row r="601">
      <c r="CO601" s="12"/>
      <c r="CP601" s="12"/>
      <c r="CQ601" s="12"/>
      <c r="CR601" s="12"/>
      <c r="CS601" s="12"/>
    </row>
    <row r="602">
      <c r="CO602" s="12"/>
      <c r="CP602" s="12"/>
      <c r="CQ602" s="12"/>
      <c r="CR602" s="12"/>
      <c r="CS602" s="12"/>
    </row>
    <row r="603">
      <c r="CO603" s="12"/>
      <c r="CP603" s="12"/>
      <c r="CQ603" s="12"/>
      <c r="CR603" s="12"/>
      <c r="CS603" s="12"/>
    </row>
    <row r="604">
      <c r="CO604" s="12"/>
      <c r="CP604" s="12"/>
      <c r="CQ604" s="12"/>
      <c r="CR604" s="12"/>
      <c r="CS604" s="12"/>
    </row>
    <row r="605">
      <c r="CO605" s="12"/>
      <c r="CP605" s="12"/>
      <c r="CQ605" s="12"/>
      <c r="CR605" s="12"/>
      <c r="CS605" s="12"/>
    </row>
    <row r="606">
      <c r="CO606" s="12"/>
      <c r="CP606" s="12"/>
      <c r="CQ606" s="12"/>
      <c r="CR606" s="12"/>
      <c r="CS606" s="12"/>
    </row>
    <row r="607">
      <c r="CO607" s="12"/>
      <c r="CP607" s="12"/>
      <c r="CQ607" s="12"/>
      <c r="CR607" s="12"/>
      <c r="CS607" s="12"/>
    </row>
    <row r="608">
      <c r="CO608" s="12"/>
      <c r="CP608" s="12"/>
      <c r="CQ608" s="12"/>
      <c r="CR608" s="12"/>
      <c r="CS608" s="12"/>
    </row>
    <row r="609">
      <c r="CO609" s="12"/>
      <c r="CP609" s="12"/>
      <c r="CQ609" s="12"/>
      <c r="CR609" s="12"/>
      <c r="CS609" s="12"/>
    </row>
    <row r="610">
      <c r="CO610" s="12"/>
      <c r="CP610" s="12"/>
      <c r="CQ610" s="12"/>
      <c r="CR610" s="12"/>
      <c r="CS610" s="12"/>
    </row>
    <row r="611">
      <c r="CO611" s="12"/>
      <c r="CP611" s="12"/>
      <c r="CQ611" s="12"/>
      <c r="CR611" s="12"/>
      <c r="CS611" s="12"/>
    </row>
    <row r="612">
      <c r="CO612" s="12"/>
      <c r="CP612" s="12"/>
      <c r="CQ612" s="12"/>
      <c r="CR612" s="12"/>
      <c r="CS612" s="12"/>
    </row>
    <row r="613">
      <c r="CO613" s="12"/>
      <c r="CP613" s="12"/>
      <c r="CQ613" s="12"/>
      <c r="CR613" s="12"/>
      <c r="CS613" s="12"/>
    </row>
    <row r="614">
      <c r="CO614" s="12"/>
      <c r="CP614" s="12"/>
      <c r="CQ614" s="12"/>
      <c r="CR614" s="12"/>
      <c r="CS614" s="12"/>
    </row>
    <row r="615">
      <c r="CO615" s="12"/>
      <c r="CP615" s="12"/>
      <c r="CQ615" s="12"/>
      <c r="CR615" s="12"/>
      <c r="CS615" s="12"/>
    </row>
    <row r="616">
      <c r="CO616" s="12"/>
      <c r="CP616" s="12"/>
      <c r="CQ616" s="12"/>
      <c r="CR616" s="12"/>
      <c r="CS616" s="12"/>
    </row>
    <row r="617">
      <c r="CO617" s="12"/>
      <c r="CP617" s="12"/>
      <c r="CQ617" s="12"/>
      <c r="CR617" s="12"/>
      <c r="CS617" s="12"/>
    </row>
    <row r="618">
      <c r="CO618" s="12"/>
      <c r="CP618" s="12"/>
      <c r="CQ618" s="12"/>
      <c r="CR618" s="12"/>
      <c r="CS618" s="12"/>
    </row>
    <row r="619">
      <c r="CO619" s="12"/>
      <c r="CP619" s="12"/>
      <c r="CQ619" s="12"/>
      <c r="CR619" s="12"/>
      <c r="CS619" s="12"/>
    </row>
    <row r="620">
      <c r="CO620" s="12"/>
      <c r="CP620" s="12"/>
      <c r="CQ620" s="12"/>
      <c r="CR620" s="12"/>
      <c r="CS620" s="12"/>
    </row>
    <row r="621">
      <c r="CO621" s="12"/>
      <c r="CP621" s="12"/>
      <c r="CQ621" s="12"/>
      <c r="CR621" s="12"/>
      <c r="CS621" s="12"/>
    </row>
    <row r="622">
      <c r="CO622" s="12"/>
      <c r="CP622" s="12"/>
      <c r="CQ622" s="12"/>
      <c r="CR622" s="12"/>
      <c r="CS622" s="12"/>
    </row>
    <row r="623">
      <c r="CO623" s="12"/>
      <c r="CP623" s="12"/>
      <c r="CQ623" s="12"/>
      <c r="CR623" s="12"/>
      <c r="CS623" s="12"/>
    </row>
    <row r="624">
      <c r="CO624" s="12"/>
      <c r="CP624" s="12"/>
      <c r="CQ624" s="12"/>
      <c r="CR624" s="12"/>
      <c r="CS624" s="12"/>
    </row>
    <row r="625">
      <c r="CO625" s="12"/>
      <c r="CP625" s="12"/>
      <c r="CQ625" s="12"/>
      <c r="CR625" s="12"/>
      <c r="CS625" s="12"/>
    </row>
    <row r="626">
      <c r="CO626" s="12"/>
      <c r="CP626" s="12"/>
      <c r="CQ626" s="12"/>
      <c r="CR626" s="12"/>
      <c r="CS626" s="12"/>
    </row>
    <row r="627">
      <c r="CO627" s="12"/>
      <c r="CP627" s="12"/>
      <c r="CQ627" s="12"/>
      <c r="CR627" s="12"/>
      <c r="CS627" s="12"/>
    </row>
    <row r="628">
      <c r="CO628" s="12"/>
      <c r="CP628" s="12"/>
      <c r="CQ628" s="12"/>
      <c r="CR628" s="12"/>
      <c r="CS628" s="12"/>
    </row>
    <row r="629">
      <c r="CO629" s="12"/>
      <c r="CP629" s="12"/>
      <c r="CQ629" s="12"/>
      <c r="CR629" s="12"/>
      <c r="CS629" s="12"/>
    </row>
    <row r="630">
      <c r="CO630" s="12"/>
      <c r="CP630" s="12"/>
      <c r="CQ630" s="12"/>
      <c r="CR630" s="12"/>
      <c r="CS630" s="12"/>
    </row>
    <row r="631">
      <c r="CO631" s="12"/>
      <c r="CP631" s="12"/>
      <c r="CQ631" s="12"/>
      <c r="CR631" s="12"/>
      <c r="CS631" s="12"/>
    </row>
    <row r="632">
      <c r="CO632" s="12"/>
      <c r="CP632" s="12"/>
      <c r="CQ632" s="12"/>
      <c r="CR632" s="12"/>
      <c r="CS632" s="12"/>
    </row>
    <row r="633">
      <c r="CO633" s="12"/>
      <c r="CP633" s="12"/>
      <c r="CQ633" s="12"/>
      <c r="CR633" s="12"/>
      <c r="CS633" s="12"/>
    </row>
    <row r="634">
      <c r="CO634" s="12"/>
      <c r="CP634" s="12"/>
      <c r="CQ634" s="12"/>
      <c r="CR634" s="12"/>
      <c r="CS634" s="12"/>
    </row>
    <row r="635">
      <c r="CO635" s="12"/>
      <c r="CP635" s="12"/>
      <c r="CQ635" s="12"/>
      <c r="CR635" s="12"/>
      <c r="CS635" s="12"/>
    </row>
    <row r="636">
      <c r="CO636" s="12"/>
      <c r="CP636" s="12"/>
      <c r="CQ636" s="12"/>
      <c r="CR636" s="12"/>
      <c r="CS636" s="12"/>
    </row>
    <row r="637">
      <c r="CO637" s="12"/>
      <c r="CP637" s="12"/>
      <c r="CQ637" s="12"/>
      <c r="CR637" s="12"/>
      <c r="CS637" s="12"/>
    </row>
    <row r="638">
      <c r="CO638" s="12"/>
      <c r="CP638" s="12"/>
      <c r="CQ638" s="12"/>
      <c r="CR638" s="12"/>
      <c r="CS638" s="12"/>
    </row>
    <row r="639">
      <c r="CO639" s="12"/>
      <c r="CP639" s="12"/>
      <c r="CQ639" s="12"/>
      <c r="CR639" s="12"/>
      <c r="CS639" s="12"/>
    </row>
    <row r="640">
      <c r="CO640" s="12"/>
      <c r="CP640" s="12"/>
      <c r="CQ640" s="12"/>
      <c r="CR640" s="12"/>
      <c r="CS640" s="12"/>
    </row>
    <row r="641">
      <c r="CO641" s="12"/>
      <c r="CP641" s="12"/>
      <c r="CQ641" s="12"/>
      <c r="CR641" s="12"/>
      <c r="CS641" s="12"/>
    </row>
    <row r="642">
      <c r="CO642" s="12"/>
      <c r="CP642" s="12"/>
      <c r="CQ642" s="12"/>
      <c r="CR642" s="12"/>
      <c r="CS642" s="12"/>
    </row>
    <row r="643">
      <c r="CO643" s="12"/>
      <c r="CP643" s="12"/>
      <c r="CQ643" s="12"/>
      <c r="CR643" s="12"/>
      <c r="CS643" s="12"/>
    </row>
    <row r="644">
      <c r="CO644" s="12"/>
      <c r="CP644" s="12"/>
      <c r="CQ644" s="12"/>
      <c r="CR644" s="12"/>
      <c r="CS644" s="12"/>
    </row>
    <row r="645">
      <c r="CO645" s="12"/>
      <c r="CP645" s="12"/>
      <c r="CQ645" s="12"/>
      <c r="CR645" s="12"/>
      <c r="CS645" s="12"/>
    </row>
    <row r="646">
      <c r="CO646" s="12"/>
      <c r="CP646" s="12"/>
      <c r="CQ646" s="12"/>
      <c r="CR646" s="12"/>
      <c r="CS646" s="12"/>
    </row>
    <row r="647">
      <c r="CO647" s="12"/>
      <c r="CP647" s="12"/>
      <c r="CQ647" s="12"/>
      <c r="CR647" s="12"/>
      <c r="CS647" s="12"/>
    </row>
    <row r="648">
      <c r="CO648" s="12"/>
      <c r="CP648" s="12"/>
      <c r="CQ648" s="12"/>
      <c r="CR648" s="12"/>
      <c r="CS648" s="12"/>
    </row>
    <row r="649">
      <c r="CO649" s="12"/>
      <c r="CP649" s="12"/>
      <c r="CQ649" s="12"/>
      <c r="CR649" s="12"/>
      <c r="CS649" s="12"/>
    </row>
    <row r="650">
      <c r="CO650" s="12"/>
      <c r="CP650" s="12"/>
      <c r="CQ650" s="12"/>
      <c r="CR650" s="12"/>
      <c r="CS650" s="12"/>
    </row>
    <row r="651">
      <c r="CO651" s="12"/>
      <c r="CP651" s="12"/>
      <c r="CQ651" s="12"/>
      <c r="CR651" s="12"/>
      <c r="CS651" s="12"/>
    </row>
    <row r="652">
      <c r="CO652" s="12"/>
      <c r="CP652" s="12"/>
      <c r="CQ652" s="12"/>
      <c r="CR652" s="12"/>
      <c r="CS652" s="12"/>
    </row>
    <row r="653">
      <c r="CO653" s="12"/>
      <c r="CP653" s="12"/>
      <c r="CQ653" s="12"/>
      <c r="CR653" s="12"/>
      <c r="CS653" s="12"/>
    </row>
    <row r="654">
      <c r="CO654" s="12"/>
      <c r="CP654" s="12"/>
      <c r="CQ654" s="12"/>
      <c r="CR654" s="12"/>
      <c r="CS654" s="12"/>
    </row>
    <row r="655">
      <c r="CO655" s="12"/>
      <c r="CP655" s="12"/>
      <c r="CQ655" s="12"/>
      <c r="CR655" s="12"/>
      <c r="CS655" s="12"/>
    </row>
    <row r="656">
      <c r="CO656" s="12"/>
      <c r="CP656" s="12"/>
      <c r="CQ656" s="12"/>
      <c r="CR656" s="12"/>
      <c r="CS656" s="12"/>
    </row>
    <row r="657">
      <c r="CO657" s="12"/>
      <c r="CP657" s="12"/>
      <c r="CQ657" s="12"/>
      <c r="CR657" s="12"/>
      <c r="CS657" s="12"/>
    </row>
    <row r="658">
      <c r="CO658" s="12"/>
      <c r="CP658" s="12"/>
      <c r="CQ658" s="12"/>
      <c r="CR658" s="12"/>
      <c r="CS658" s="12"/>
    </row>
    <row r="659">
      <c r="CO659" s="12"/>
      <c r="CP659" s="12"/>
      <c r="CQ659" s="12"/>
      <c r="CR659" s="12"/>
      <c r="CS659" s="12"/>
    </row>
    <row r="660">
      <c r="CO660" s="12"/>
      <c r="CP660" s="12"/>
      <c r="CQ660" s="12"/>
      <c r="CR660" s="12"/>
      <c r="CS660" s="12"/>
    </row>
    <row r="661">
      <c r="CO661" s="12"/>
      <c r="CP661" s="12"/>
      <c r="CQ661" s="12"/>
      <c r="CR661" s="12"/>
      <c r="CS661" s="12"/>
    </row>
    <row r="662">
      <c r="CO662" s="12"/>
      <c r="CP662" s="12"/>
      <c r="CQ662" s="12"/>
      <c r="CR662" s="12"/>
      <c r="CS662" s="12"/>
    </row>
    <row r="663">
      <c r="CO663" s="12"/>
      <c r="CP663" s="12"/>
      <c r="CQ663" s="12"/>
      <c r="CR663" s="12"/>
      <c r="CS663" s="12"/>
    </row>
    <row r="664">
      <c r="CO664" s="12"/>
      <c r="CP664" s="12"/>
      <c r="CQ664" s="12"/>
      <c r="CR664" s="12"/>
      <c r="CS664" s="12"/>
    </row>
    <row r="665">
      <c r="CO665" s="12"/>
      <c r="CP665" s="12"/>
      <c r="CQ665" s="12"/>
      <c r="CR665" s="12"/>
      <c r="CS665" s="12"/>
    </row>
    <row r="666">
      <c r="CO666" s="12"/>
      <c r="CP666" s="12"/>
      <c r="CQ666" s="12"/>
      <c r="CR666" s="12"/>
      <c r="CS666" s="12"/>
    </row>
    <row r="667">
      <c r="CO667" s="12"/>
      <c r="CP667" s="12"/>
      <c r="CQ667" s="12"/>
      <c r="CR667" s="12"/>
      <c r="CS667" s="12"/>
    </row>
    <row r="668">
      <c r="CO668" s="12"/>
      <c r="CP668" s="12"/>
      <c r="CQ668" s="12"/>
      <c r="CR668" s="12"/>
      <c r="CS668" s="12"/>
    </row>
    <row r="669">
      <c r="CO669" s="12"/>
      <c r="CP669" s="12"/>
      <c r="CQ669" s="12"/>
      <c r="CR669" s="12"/>
      <c r="CS669" s="12"/>
    </row>
    <row r="670">
      <c r="CO670" s="12"/>
      <c r="CP670" s="12"/>
      <c r="CQ670" s="12"/>
      <c r="CR670" s="12"/>
      <c r="CS670" s="12"/>
    </row>
    <row r="671">
      <c r="CO671" s="12"/>
      <c r="CP671" s="12"/>
      <c r="CQ671" s="12"/>
      <c r="CR671" s="12"/>
      <c r="CS671" s="12"/>
    </row>
    <row r="672">
      <c r="CO672" s="12"/>
      <c r="CP672" s="12"/>
      <c r="CQ672" s="12"/>
      <c r="CR672" s="12"/>
      <c r="CS672" s="12"/>
    </row>
    <row r="673">
      <c r="CO673" s="12"/>
      <c r="CP673" s="12"/>
      <c r="CQ673" s="12"/>
      <c r="CR673" s="12"/>
      <c r="CS673" s="12"/>
    </row>
    <row r="674">
      <c r="CO674" s="12"/>
      <c r="CP674" s="12"/>
      <c r="CQ674" s="12"/>
      <c r="CR674" s="12"/>
      <c r="CS674" s="12"/>
    </row>
    <row r="675">
      <c r="CO675" s="12"/>
      <c r="CP675" s="12"/>
      <c r="CQ675" s="12"/>
      <c r="CR675" s="12"/>
      <c r="CS675" s="12"/>
    </row>
    <row r="676">
      <c r="CO676" s="12"/>
      <c r="CP676" s="12"/>
      <c r="CQ676" s="12"/>
      <c r="CR676" s="12"/>
      <c r="CS676" s="12"/>
    </row>
    <row r="677">
      <c r="CO677" s="12"/>
      <c r="CP677" s="12"/>
      <c r="CQ677" s="12"/>
      <c r="CR677" s="12"/>
      <c r="CS677" s="12"/>
    </row>
    <row r="678">
      <c r="CO678" s="12"/>
      <c r="CP678" s="12"/>
      <c r="CQ678" s="12"/>
      <c r="CR678" s="12"/>
      <c r="CS678" s="12"/>
    </row>
    <row r="679">
      <c r="CO679" s="12"/>
      <c r="CP679" s="12"/>
      <c r="CQ679" s="12"/>
      <c r="CR679" s="12"/>
      <c r="CS679" s="12"/>
    </row>
    <row r="680">
      <c r="CO680" s="12"/>
      <c r="CP680" s="12"/>
      <c r="CQ680" s="12"/>
      <c r="CR680" s="12"/>
      <c r="CS680" s="12"/>
    </row>
    <row r="681">
      <c r="CO681" s="12"/>
      <c r="CP681" s="12"/>
      <c r="CQ681" s="12"/>
      <c r="CR681" s="12"/>
      <c r="CS681" s="12"/>
    </row>
    <row r="682">
      <c r="CO682" s="12"/>
      <c r="CP682" s="12"/>
      <c r="CQ682" s="12"/>
      <c r="CR682" s="12"/>
      <c r="CS682" s="12"/>
    </row>
    <row r="683">
      <c r="CO683" s="12"/>
      <c r="CP683" s="12"/>
      <c r="CQ683" s="12"/>
      <c r="CR683" s="12"/>
      <c r="CS683" s="12"/>
    </row>
    <row r="684">
      <c r="CO684" s="12"/>
      <c r="CP684" s="12"/>
      <c r="CQ684" s="12"/>
      <c r="CR684" s="12"/>
      <c r="CS684" s="12"/>
    </row>
    <row r="685">
      <c r="CO685" s="12"/>
      <c r="CP685" s="12"/>
      <c r="CQ685" s="12"/>
      <c r="CR685" s="12"/>
      <c r="CS685" s="12"/>
    </row>
    <row r="686">
      <c r="CO686" s="12"/>
      <c r="CP686" s="12"/>
      <c r="CQ686" s="12"/>
      <c r="CR686" s="12"/>
      <c r="CS686" s="12"/>
    </row>
    <row r="687">
      <c r="CO687" s="12"/>
      <c r="CP687" s="12"/>
      <c r="CQ687" s="12"/>
      <c r="CR687" s="12"/>
      <c r="CS687" s="12"/>
    </row>
    <row r="688">
      <c r="CO688" s="12"/>
      <c r="CP688" s="12"/>
      <c r="CQ688" s="12"/>
      <c r="CR688" s="12"/>
      <c r="CS688" s="12"/>
    </row>
    <row r="689">
      <c r="CO689" s="12"/>
      <c r="CP689" s="12"/>
      <c r="CQ689" s="12"/>
      <c r="CR689" s="12"/>
      <c r="CS689" s="12"/>
    </row>
    <row r="690">
      <c r="CO690" s="12"/>
      <c r="CP690" s="12"/>
      <c r="CQ690" s="12"/>
      <c r="CR690" s="12"/>
      <c r="CS690" s="12"/>
    </row>
    <row r="691">
      <c r="CO691" s="12"/>
      <c r="CP691" s="12"/>
      <c r="CQ691" s="12"/>
      <c r="CR691" s="12"/>
      <c r="CS691" s="12"/>
    </row>
    <row r="692">
      <c r="CO692" s="12"/>
      <c r="CP692" s="12"/>
      <c r="CQ692" s="12"/>
      <c r="CR692" s="12"/>
      <c r="CS692" s="12"/>
    </row>
    <row r="693">
      <c r="CO693" s="12"/>
      <c r="CP693" s="12"/>
      <c r="CQ693" s="12"/>
      <c r="CR693" s="12"/>
      <c r="CS693" s="12"/>
    </row>
    <row r="694">
      <c r="CO694" s="12"/>
      <c r="CP694" s="12"/>
      <c r="CQ694" s="12"/>
      <c r="CR694" s="12"/>
      <c r="CS694" s="12"/>
    </row>
    <row r="695">
      <c r="CO695" s="12"/>
      <c r="CP695" s="12"/>
      <c r="CQ695" s="12"/>
      <c r="CR695" s="12"/>
      <c r="CS695" s="12"/>
    </row>
    <row r="696">
      <c r="CO696" s="12"/>
      <c r="CP696" s="12"/>
      <c r="CQ696" s="12"/>
      <c r="CR696" s="12"/>
      <c r="CS696" s="12"/>
    </row>
    <row r="697">
      <c r="CO697" s="12"/>
      <c r="CP697" s="12"/>
      <c r="CQ697" s="12"/>
      <c r="CR697" s="12"/>
      <c r="CS697" s="12"/>
    </row>
    <row r="698">
      <c r="CO698" s="12"/>
      <c r="CP698" s="12"/>
      <c r="CQ698" s="12"/>
      <c r="CR698" s="12"/>
      <c r="CS698" s="12"/>
    </row>
    <row r="699">
      <c r="CO699" s="12"/>
      <c r="CP699" s="12"/>
      <c r="CQ699" s="12"/>
      <c r="CR699" s="12"/>
      <c r="CS699" s="12"/>
    </row>
    <row r="700">
      <c r="CO700" s="12"/>
      <c r="CP700" s="12"/>
      <c r="CQ700" s="12"/>
      <c r="CR700" s="12"/>
      <c r="CS700" s="12"/>
    </row>
    <row r="701">
      <c r="CO701" s="12"/>
      <c r="CP701" s="12"/>
      <c r="CQ701" s="12"/>
      <c r="CR701" s="12"/>
      <c r="CS701" s="12"/>
    </row>
    <row r="702">
      <c r="CO702" s="12"/>
      <c r="CP702" s="12"/>
      <c r="CQ702" s="12"/>
      <c r="CR702" s="12"/>
      <c r="CS702" s="12"/>
    </row>
    <row r="703">
      <c r="CO703" s="12"/>
      <c r="CP703" s="12"/>
      <c r="CQ703" s="12"/>
      <c r="CR703" s="12"/>
      <c r="CS703" s="12"/>
    </row>
    <row r="704">
      <c r="CO704" s="12"/>
      <c r="CP704" s="12"/>
      <c r="CQ704" s="12"/>
      <c r="CR704" s="12"/>
      <c r="CS704" s="12"/>
    </row>
    <row r="705">
      <c r="CO705" s="12"/>
      <c r="CP705" s="12"/>
      <c r="CQ705" s="12"/>
      <c r="CR705" s="12"/>
      <c r="CS705" s="12"/>
    </row>
    <row r="706">
      <c r="CO706" s="12"/>
      <c r="CP706" s="12"/>
      <c r="CQ706" s="12"/>
      <c r="CR706" s="12"/>
      <c r="CS706" s="12"/>
    </row>
    <row r="707">
      <c r="CO707" s="12"/>
      <c r="CP707" s="12"/>
      <c r="CQ707" s="12"/>
      <c r="CR707" s="12"/>
      <c r="CS707" s="12"/>
    </row>
    <row r="708">
      <c r="CO708" s="12"/>
      <c r="CP708" s="12"/>
      <c r="CQ708" s="12"/>
      <c r="CR708" s="12"/>
      <c r="CS708" s="12"/>
    </row>
    <row r="709">
      <c r="CO709" s="12"/>
      <c r="CP709" s="12"/>
      <c r="CQ709" s="12"/>
      <c r="CR709" s="12"/>
      <c r="CS709" s="12"/>
    </row>
    <row r="710">
      <c r="CO710" s="12"/>
      <c r="CP710" s="12"/>
      <c r="CQ710" s="12"/>
      <c r="CR710" s="12"/>
      <c r="CS710" s="12"/>
    </row>
    <row r="711">
      <c r="CO711" s="12"/>
      <c r="CP711" s="12"/>
      <c r="CQ711" s="12"/>
      <c r="CR711" s="12"/>
      <c r="CS711" s="12"/>
    </row>
    <row r="712">
      <c r="CO712" s="12"/>
      <c r="CP712" s="12"/>
      <c r="CQ712" s="12"/>
      <c r="CR712" s="12"/>
      <c r="CS712" s="12"/>
    </row>
    <row r="713">
      <c r="CO713" s="12"/>
      <c r="CP713" s="12"/>
      <c r="CQ713" s="12"/>
      <c r="CR713" s="12"/>
      <c r="CS713" s="12"/>
    </row>
    <row r="714">
      <c r="CO714" s="12"/>
      <c r="CP714" s="12"/>
      <c r="CQ714" s="12"/>
      <c r="CR714" s="12"/>
      <c r="CS714" s="12"/>
    </row>
    <row r="715">
      <c r="CO715" s="12"/>
      <c r="CP715" s="12"/>
      <c r="CQ715" s="12"/>
      <c r="CR715" s="12"/>
      <c r="CS715" s="12"/>
    </row>
    <row r="716">
      <c r="CO716" s="12"/>
      <c r="CP716" s="12"/>
      <c r="CQ716" s="12"/>
      <c r="CR716" s="12"/>
      <c r="CS716" s="12"/>
    </row>
    <row r="717">
      <c r="CO717" s="12"/>
      <c r="CP717" s="12"/>
      <c r="CQ717" s="12"/>
      <c r="CR717" s="12"/>
      <c r="CS717" s="12"/>
    </row>
    <row r="718">
      <c r="CO718" s="12"/>
      <c r="CP718" s="12"/>
      <c r="CQ718" s="12"/>
      <c r="CR718" s="12"/>
      <c r="CS718" s="12"/>
    </row>
    <row r="719">
      <c r="CO719" s="12"/>
      <c r="CP719" s="12"/>
      <c r="CQ719" s="12"/>
      <c r="CR719" s="12"/>
      <c r="CS719" s="12"/>
    </row>
    <row r="720">
      <c r="CO720" s="12"/>
      <c r="CP720" s="12"/>
      <c r="CQ720" s="12"/>
      <c r="CR720" s="12"/>
      <c r="CS720" s="12"/>
    </row>
    <row r="721">
      <c r="CO721" s="12"/>
      <c r="CP721" s="12"/>
      <c r="CQ721" s="12"/>
      <c r="CR721" s="12"/>
      <c r="CS721" s="12"/>
    </row>
    <row r="722">
      <c r="CO722" s="12"/>
      <c r="CP722" s="12"/>
      <c r="CQ722" s="12"/>
      <c r="CR722" s="12"/>
      <c r="CS722" s="12"/>
    </row>
    <row r="723">
      <c r="CO723" s="12"/>
      <c r="CP723" s="12"/>
      <c r="CQ723" s="12"/>
      <c r="CR723" s="12"/>
      <c r="CS723" s="12"/>
    </row>
    <row r="724">
      <c r="CO724" s="12"/>
      <c r="CP724" s="12"/>
      <c r="CQ724" s="12"/>
      <c r="CR724" s="12"/>
      <c r="CS724" s="12"/>
    </row>
    <row r="725">
      <c r="CO725" s="12"/>
      <c r="CP725" s="12"/>
      <c r="CQ725" s="12"/>
      <c r="CR725" s="12"/>
      <c r="CS725" s="12"/>
    </row>
    <row r="726">
      <c r="CO726" s="12"/>
      <c r="CP726" s="12"/>
      <c r="CQ726" s="12"/>
      <c r="CR726" s="12"/>
      <c r="CS726" s="12"/>
    </row>
    <row r="727">
      <c r="CO727" s="12"/>
      <c r="CP727" s="12"/>
      <c r="CQ727" s="12"/>
      <c r="CR727" s="12"/>
      <c r="CS727" s="12"/>
    </row>
    <row r="728">
      <c r="CO728" s="12"/>
      <c r="CP728" s="12"/>
      <c r="CQ728" s="12"/>
      <c r="CR728" s="12"/>
      <c r="CS728" s="12"/>
    </row>
    <row r="729">
      <c r="CO729" s="12"/>
      <c r="CP729" s="12"/>
      <c r="CQ729" s="12"/>
      <c r="CR729" s="12"/>
      <c r="CS729" s="12"/>
    </row>
    <row r="730">
      <c r="CO730" s="12"/>
      <c r="CP730" s="12"/>
      <c r="CQ730" s="12"/>
      <c r="CR730" s="12"/>
      <c r="CS730" s="12"/>
    </row>
    <row r="731">
      <c r="CO731" s="12"/>
      <c r="CP731" s="12"/>
      <c r="CQ731" s="12"/>
      <c r="CR731" s="12"/>
      <c r="CS731" s="12"/>
    </row>
    <row r="732">
      <c r="CO732" s="12"/>
      <c r="CP732" s="12"/>
      <c r="CQ732" s="12"/>
      <c r="CR732" s="12"/>
      <c r="CS732" s="12"/>
    </row>
    <row r="733">
      <c r="CO733" s="12"/>
      <c r="CP733" s="12"/>
      <c r="CQ733" s="12"/>
      <c r="CR733" s="12"/>
      <c r="CS733" s="12"/>
    </row>
    <row r="734">
      <c r="CO734" s="12"/>
      <c r="CP734" s="12"/>
      <c r="CQ734" s="12"/>
      <c r="CR734" s="12"/>
      <c r="CS734" s="12"/>
    </row>
    <row r="735">
      <c r="CO735" s="12"/>
      <c r="CP735" s="12"/>
      <c r="CQ735" s="12"/>
      <c r="CR735" s="12"/>
      <c r="CS735" s="12"/>
    </row>
    <row r="736">
      <c r="CO736" s="12"/>
      <c r="CP736" s="12"/>
      <c r="CQ736" s="12"/>
      <c r="CR736" s="12"/>
      <c r="CS736" s="12"/>
    </row>
    <row r="737">
      <c r="CO737" s="12"/>
      <c r="CP737" s="12"/>
      <c r="CQ737" s="12"/>
      <c r="CR737" s="12"/>
      <c r="CS737" s="12"/>
    </row>
    <row r="738">
      <c r="CO738" s="12"/>
      <c r="CP738" s="12"/>
      <c r="CQ738" s="12"/>
      <c r="CR738" s="12"/>
      <c r="CS738" s="12"/>
    </row>
    <row r="739">
      <c r="CO739" s="12"/>
      <c r="CP739" s="12"/>
      <c r="CQ739" s="12"/>
      <c r="CR739" s="12"/>
      <c r="CS739" s="12"/>
    </row>
    <row r="740">
      <c r="CO740" s="12"/>
      <c r="CP740" s="12"/>
      <c r="CQ740" s="12"/>
      <c r="CR740" s="12"/>
      <c r="CS740" s="12"/>
    </row>
    <row r="741">
      <c r="CO741" s="12"/>
      <c r="CP741" s="12"/>
      <c r="CQ741" s="12"/>
      <c r="CR741" s="12"/>
      <c r="CS741" s="12"/>
    </row>
    <row r="742">
      <c r="CO742" s="12"/>
      <c r="CP742" s="12"/>
      <c r="CQ742" s="12"/>
      <c r="CR742" s="12"/>
      <c r="CS742" s="12"/>
    </row>
    <row r="743">
      <c r="CO743" s="12"/>
      <c r="CP743" s="12"/>
      <c r="CQ743" s="12"/>
      <c r="CR743" s="12"/>
      <c r="CS743" s="12"/>
    </row>
    <row r="744">
      <c r="CO744" s="12"/>
      <c r="CP744" s="12"/>
      <c r="CQ744" s="12"/>
      <c r="CR744" s="12"/>
      <c r="CS744" s="12"/>
    </row>
    <row r="745">
      <c r="CO745" s="12"/>
      <c r="CP745" s="12"/>
      <c r="CQ745" s="12"/>
      <c r="CR745" s="12"/>
      <c r="CS745" s="12"/>
    </row>
    <row r="746">
      <c r="CO746" s="12"/>
      <c r="CP746" s="12"/>
      <c r="CQ746" s="12"/>
      <c r="CR746" s="12"/>
      <c r="CS746" s="12"/>
    </row>
    <row r="747">
      <c r="CO747" s="12"/>
      <c r="CP747" s="12"/>
      <c r="CQ747" s="12"/>
      <c r="CR747" s="12"/>
      <c r="CS747" s="12"/>
    </row>
    <row r="748">
      <c r="CO748" s="12"/>
      <c r="CP748" s="12"/>
      <c r="CQ748" s="12"/>
      <c r="CR748" s="12"/>
      <c r="CS748" s="12"/>
    </row>
    <row r="749">
      <c r="CO749" s="12"/>
      <c r="CP749" s="12"/>
      <c r="CQ749" s="12"/>
      <c r="CR749" s="12"/>
      <c r="CS749" s="12"/>
    </row>
    <row r="750">
      <c r="CO750" s="12"/>
      <c r="CP750" s="12"/>
      <c r="CQ750" s="12"/>
      <c r="CR750" s="12"/>
      <c r="CS750" s="12"/>
    </row>
    <row r="751">
      <c r="CO751" s="12"/>
      <c r="CP751" s="12"/>
      <c r="CQ751" s="12"/>
      <c r="CR751" s="12"/>
      <c r="CS751" s="12"/>
    </row>
    <row r="752">
      <c r="CO752" s="12"/>
      <c r="CP752" s="12"/>
      <c r="CQ752" s="12"/>
      <c r="CR752" s="12"/>
      <c r="CS752" s="12"/>
    </row>
    <row r="753">
      <c r="CO753" s="12"/>
      <c r="CP753" s="12"/>
      <c r="CQ753" s="12"/>
      <c r="CR753" s="12"/>
      <c r="CS753" s="12"/>
    </row>
    <row r="754">
      <c r="CO754" s="12"/>
      <c r="CP754" s="12"/>
      <c r="CQ754" s="12"/>
      <c r="CR754" s="12"/>
      <c r="CS754" s="12"/>
    </row>
    <row r="755">
      <c r="CO755" s="12"/>
      <c r="CP755" s="12"/>
      <c r="CQ755" s="12"/>
      <c r="CR755" s="12"/>
      <c r="CS755" s="12"/>
    </row>
    <row r="756">
      <c r="CO756" s="12"/>
      <c r="CP756" s="12"/>
      <c r="CQ756" s="12"/>
      <c r="CR756" s="12"/>
      <c r="CS756" s="12"/>
    </row>
    <row r="757">
      <c r="CO757" s="12"/>
      <c r="CP757" s="12"/>
      <c r="CQ757" s="12"/>
      <c r="CR757" s="12"/>
      <c r="CS757" s="12"/>
    </row>
    <row r="758">
      <c r="CO758" s="12"/>
      <c r="CP758" s="12"/>
      <c r="CQ758" s="12"/>
      <c r="CR758" s="12"/>
      <c r="CS758" s="12"/>
    </row>
    <row r="759">
      <c r="CO759" s="12"/>
      <c r="CP759" s="12"/>
      <c r="CQ759" s="12"/>
      <c r="CR759" s="12"/>
      <c r="CS759" s="12"/>
    </row>
    <row r="760">
      <c r="CO760" s="12"/>
      <c r="CP760" s="12"/>
      <c r="CQ760" s="12"/>
      <c r="CR760" s="12"/>
      <c r="CS760" s="12"/>
    </row>
    <row r="761">
      <c r="CO761" s="12"/>
      <c r="CP761" s="12"/>
      <c r="CQ761" s="12"/>
      <c r="CR761" s="12"/>
      <c r="CS761" s="12"/>
    </row>
    <row r="762">
      <c r="CO762" s="12"/>
      <c r="CP762" s="12"/>
      <c r="CQ762" s="12"/>
      <c r="CR762" s="12"/>
      <c r="CS762" s="12"/>
    </row>
    <row r="763">
      <c r="CO763" s="12"/>
      <c r="CP763" s="12"/>
      <c r="CQ763" s="12"/>
      <c r="CR763" s="12"/>
      <c r="CS763" s="12"/>
    </row>
    <row r="764">
      <c r="CO764" s="12"/>
      <c r="CP764" s="12"/>
      <c r="CQ764" s="12"/>
      <c r="CR764" s="12"/>
      <c r="CS764" s="12"/>
    </row>
    <row r="765">
      <c r="CO765" s="12"/>
      <c r="CP765" s="12"/>
      <c r="CQ765" s="12"/>
      <c r="CR765" s="12"/>
      <c r="CS765" s="12"/>
    </row>
    <row r="766">
      <c r="CO766" s="12"/>
      <c r="CP766" s="12"/>
      <c r="CQ766" s="12"/>
      <c r="CR766" s="12"/>
      <c r="CS766" s="12"/>
    </row>
    <row r="767">
      <c r="CO767" s="12"/>
      <c r="CP767" s="12"/>
      <c r="CQ767" s="12"/>
      <c r="CR767" s="12"/>
      <c r="CS767" s="12"/>
    </row>
    <row r="768">
      <c r="CO768" s="12"/>
      <c r="CP768" s="12"/>
      <c r="CQ768" s="12"/>
      <c r="CR768" s="12"/>
      <c r="CS768" s="12"/>
    </row>
    <row r="769">
      <c r="CO769" s="12"/>
      <c r="CP769" s="12"/>
      <c r="CQ769" s="12"/>
      <c r="CR769" s="12"/>
      <c r="CS769" s="12"/>
    </row>
    <row r="770">
      <c r="CO770" s="12"/>
      <c r="CP770" s="12"/>
      <c r="CQ770" s="12"/>
      <c r="CR770" s="12"/>
      <c r="CS770" s="12"/>
    </row>
    <row r="771">
      <c r="CO771" s="12"/>
      <c r="CP771" s="12"/>
      <c r="CQ771" s="12"/>
      <c r="CR771" s="12"/>
      <c r="CS771" s="12"/>
    </row>
    <row r="772">
      <c r="CO772" s="12"/>
      <c r="CP772" s="12"/>
      <c r="CQ772" s="12"/>
      <c r="CR772" s="12"/>
      <c r="CS772" s="12"/>
    </row>
    <row r="773">
      <c r="CO773" s="12"/>
      <c r="CP773" s="12"/>
      <c r="CQ773" s="12"/>
      <c r="CR773" s="12"/>
      <c r="CS773" s="12"/>
    </row>
    <row r="774">
      <c r="CO774" s="12"/>
      <c r="CP774" s="12"/>
      <c r="CQ774" s="12"/>
      <c r="CR774" s="12"/>
      <c r="CS774" s="12"/>
    </row>
    <row r="775">
      <c r="CO775" s="12"/>
      <c r="CP775" s="12"/>
      <c r="CQ775" s="12"/>
      <c r="CR775" s="12"/>
      <c r="CS775" s="12"/>
    </row>
    <row r="776">
      <c r="CO776" s="12"/>
      <c r="CP776" s="12"/>
      <c r="CQ776" s="12"/>
      <c r="CR776" s="12"/>
      <c r="CS776" s="12"/>
    </row>
    <row r="777">
      <c r="CO777" s="12"/>
      <c r="CP777" s="12"/>
      <c r="CQ777" s="12"/>
      <c r="CR777" s="12"/>
      <c r="CS777" s="12"/>
    </row>
    <row r="778">
      <c r="CO778" s="12"/>
      <c r="CP778" s="12"/>
      <c r="CQ778" s="12"/>
      <c r="CR778" s="12"/>
      <c r="CS778" s="12"/>
    </row>
    <row r="779">
      <c r="CO779" s="12"/>
      <c r="CP779" s="12"/>
      <c r="CQ779" s="12"/>
      <c r="CR779" s="12"/>
      <c r="CS779" s="12"/>
    </row>
    <row r="780">
      <c r="CO780" s="12"/>
      <c r="CP780" s="12"/>
      <c r="CQ780" s="12"/>
      <c r="CR780" s="12"/>
      <c r="CS780" s="12"/>
    </row>
    <row r="781">
      <c r="CO781" s="12"/>
      <c r="CP781" s="12"/>
      <c r="CQ781" s="12"/>
      <c r="CR781" s="12"/>
      <c r="CS781" s="12"/>
    </row>
    <row r="782">
      <c r="CO782" s="12"/>
      <c r="CP782" s="12"/>
      <c r="CQ782" s="12"/>
      <c r="CR782" s="12"/>
      <c r="CS782" s="12"/>
    </row>
    <row r="783">
      <c r="CO783" s="12"/>
      <c r="CP783" s="12"/>
      <c r="CQ783" s="12"/>
      <c r="CR783" s="12"/>
      <c r="CS783" s="12"/>
    </row>
    <row r="784">
      <c r="CO784" s="12"/>
      <c r="CP784" s="12"/>
      <c r="CQ784" s="12"/>
      <c r="CR784" s="12"/>
      <c r="CS784" s="12"/>
    </row>
    <row r="785">
      <c r="CO785" s="12"/>
      <c r="CP785" s="12"/>
      <c r="CQ785" s="12"/>
      <c r="CR785" s="12"/>
      <c r="CS785" s="12"/>
    </row>
    <row r="786">
      <c r="CO786" s="12"/>
      <c r="CP786" s="12"/>
      <c r="CQ786" s="12"/>
      <c r="CR786" s="12"/>
      <c r="CS786" s="12"/>
    </row>
    <row r="787">
      <c r="CO787" s="12"/>
      <c r="CP787" s="12"/>
      <c r="CQ787" s="12"/>
      <c r="CR787" s="12"/>
      <c r="CS787" s="12"/>
    </row>
    <row r="788">
      <c r="CO788" s="12"/>
      <c r="CP788" s="12"/>
      <c r="CQ788" s="12"/>
      <c r="CR788" s="12"/>
      <c r="CS788" s="12"/>
    </row>
    <row r="789">
      <c r="CO789" s="12"/>
      <c r="CP789" s="12"/>
      <c r="CQ789" s="12"/>
      <c r="CR789" s="12"/>
      <c r="CS789" s="12"/>
    </row>
    <row r="790">
      <c r="CO790" s="12"/>
      <c r="CP790" s="12"/>
      <c r="CQ790" s="12"/>
      <c r="CR790" s="12"/>
      <c r="CS790" s="12"/>
    </row>
    <row r="791">
      <c r="CO791" s="12"/>
      <c r="CP791" s="12"/>
      <c r="CQ791" s="12"/>
      <c r="CR791" s="12"/>
      <c r="CS791" s="12"/>
    </row>
    <row r="792">
      <c r="CO792" s="12"/>
      <c r="CP792" s="12"/>
      <c r="CQ792" s="12"/>
      <c r="CR792" s="12"/>
      <c r="CS792" s="12"/>
    </row>
    <row r="793">
      <c r="CO793" s="12"/>
      <c r="CP793" s="12"/>
      <c r="CQ793" s="12"/>
      <c r="CR793" s="12"/>
      <c r="CS793" s="12"/>
    </row>
    <row r="794">
      <c r="CO794" s="12"/>
      <c r="CP794" s="12"/>
      <c r="CQ794" s="12"/>
      <c r="CR794" s="12"/>
      <c r="CS794" s="12"/>
    </row>
    <row r="795">
      <c r="CO795" s="12"/>
      <c r="CP795" s="12"/>
      <c r="CQ795" s="12"/>
      <c r="CR795" s="12"/>
      <c r="CS795" s="12"/>
    </row>
    <row r="796">
      <c r="CO796" s="12"/>
      <c r="CP796" s="12"/>
      <c r="CQ796" s="12"/>
      <c r="CR796" s="12"/>
      <c r="CS796" s="12"/>
    </row>
    <row r="797">
      <c r="CO797" s="12"/>
      <c r="CP797" s="12"/>
      <c r="CQ797" s="12"/>
      <c r="CR797" s="12"/>
      <c r="CS797" s="12"/>
    </row>
    <row r="798">
      <c r="CO798" s="12"/>
      <c r="CP798" s="12"/>
      <c r="CQ798" s="12"/>
      <c r="CR798" s="12"/>
      <c r="CS798" s="12"/>
    </row>
    <row r="799">
      <c r="CO799" s="12"/>
      <c r="CP799" s="12"/>
      <c r="CQ799" s="12"/>
      <c r="CR799" s="12"/>
      <c r="CS799" s="12"/>
    </row>
    <row r="800">
      <c r="CO800" s="12"/>
      <c r="CP800" s="12"/>
      <c r="CQ800" s="12"/>
      <c r="CR800" s="12"/>
      <c r="CS800" s="12"/>
    </row>
    <row r="801">
      <c r="CO801" s="12"/>
      <c r="CP801" s="12"/>
      <c r="CQ801" s="12"/>
      <c r="CR801" s="12"/>
      <c r="CS801" s="12"/>
    </row>
    <row r="802">
      <c r="CO802" s="12"/>
      <c r="CP802" s="12"/>
      <c r="CQ802" s="12"/>
      <c r="CR802" s="12"/>
      <c r="CS802" s="12"/>
    </row>
    <row r="803">
      <c r="CO803" s="12"/>
      <c r="CP803" s="12"/>
      <c r="CQ803" s="12"/>
      <c r="CR803" s="12"/>
      <c r="CS803" s="12"/>
    </row>
    <row r="804">
      <c r="CO804" s="12"/>
      <c r="CP804" s="12"/>
      <c r="CQ804" s="12"/>
      <c r="CR804" s="12"/>
      <c r="CS804" s="12"/>
    </row>
    <row r="805">
      <c r="CO805" s="12"/>
      <c r="CP805" s="12"/>
      <c r="CQ805" s="12"/>
      <c r="CR805" s="12"/>
      <c r="CS805" s="12"/>
    </row>
    <row r="806">
      <c r="CO806" s="12"/>
      <c r="CP806" s="12"/>
      <c r="CQ806" s="12"/>
      <c r="CR806" s="12"/>
      <c r="CS806" s="12"/>
    </row>
    <row r="807">
      <c r="CO807" s="12"/>
      <c r="CP807" s="12"/>
      <c r="CQ807" s="12"/>
      <c r="CR807" s="12"/>
      <c r="CS807" s="12"/>
    </row>
    <row r="808">
      <c r="CO808" s="12"/>
      <c r="CP808" s="12"/>
      <c r="CQ808" s="12"/>
      <c r="CR808" s="12"/>
      <c r="CS808" s="12"/>
    </row>
    <row r="809">
      <c r="CO809" s="12"/>
      <c r="CP809" s="12"/>
      <c r="CQ809" s="12"/>
      <c r="CR809" s="12"/>
      <c r="CS809" s="12"/>
    </row>
    <row r="810">
      <c r="CO810" s="12"/>
      <c r="CP810" s="12"/>
      <c r="CQ810" s="12"/>
      <c r="CR810" s="12"/>
      <c r="CS810" s="12"/>
    </row>
    <row r="811">
      <c r="CO811" s="12"/>
      <c r="CP811" s="12"/>
      <c r="CQ811" s="12"/>
      <c r="CR811" s="12"/>
      <c r="CS811" s="12"/>
    </row>
    <row r="812">
      <c r="CO812" s="12"/>
      <c r="CP812" s="12"/>
      <c r="CQ812" s="12"/>
      <c r="CR812" s="12"/>
      <c r="CS812" s="12"/>
    </row>
    <row r="813">
      <c r="CO813" s="12"/>
      <c r="CP813" s="12"/>
      <c r="CQ813" s="12"/>
      <c r="CR813" s="12"/>
      <c r="CS813" s="12"/>
    </row>
    <row r="814">
      <c r="CO814" s="12"/>
      <c r="CP814" s="12"/>
      <c r="CQ814" s="12"/>
      <c r="CR814" s="12"/>
      <c r="CS814" s="12"/>
    </row>
    <row r="815">
      <c r="CO815" s="12"/>
      <c r="CP815" s="12"/>
      <c r="CQ815" s="12"/>
      <c r="CR815" s="12"/>
      <c r="CS815" s="12"/>
    </row>
    <row r="816">
      <c r="CO816" s="12"/>
      <c r="CP816" s="12"/>
      <c r="CQ816" s="12"/>
      <c r="CR816" s="12"/>
      <c r="CS816" s="12"/>
    </row>
    <row r="817">
      <c r="CO817" s="12"/>
      <c r="CP817" s="12"/>
      <c r="CQ817" s="12"/>
      <c r="CR817" s="12"/>
      <c r="CS817" s="12"/>
    </row>
    <row r="818">
      <c r="CO818" s="12"/>
      <c r="CP818" s="12"/>
      <c r="CQ818" s="12"/>
      <c r="CR818" s="12"/>
      <c r="CS818" s="12"/>
    </row>
    <row r="819">
      <c r="CO819" s="12"/>
      <c r="CP819" s="12"/>
      <c r="CQ819" s="12"/>
      <c r="CR819" s="12"/>
      <c r="CS819" s="12"/>
    </row>
    <row r="820">
      <c r="CO820" s="12"/>
      <c r="CP820" s="12"/>
      <c r="CQ820" s="12"/>
      <c r="CR820" s="12"/>
      <c r="CS820" s="12"/>
    </row>
    <row r="821">
      <c r="CO821" s="12"/>
      <c r="CP821" s="12"/>
      <c r="CQ821" s="12"/>
      <c r="CR821" s="12"/>
      <c r="CS821" s="12"/>
    </row>
    <row r="822">
      <c r="CO822" s="12"/>
      <c r="CP822" s="12"/>
      <c r="CQ822" s="12"/>
      <c r="CR822" s="12"/>
      <c r="CS822" s="12"/>
    </row>
    <row r="823">
      <c r="CO823" s="12"/>
      <c r="CP823" s="12"/>
      <c r="CQ823" s="12"/>
      <c r="CR823" s="12"/>
      <c r="CS823" s="12"/>
    </row>
    <row r="824">
      <c r="CO824" s="12"/>
      <c r="CP824" s="12"/>
      <c r="CQ824" s="12"/>
      <c r="CR824" s="12"/>
      <c r="CS824" s="12"/>
    </row>
    <row r="825">
      <c r="CO825" s="12"/>
      <c r="CP825" s="12"/>
      <c r="CQ825" s="12"/>
      <c r="CR825" s="12"/>
      <c r="CS825" s="12"/>
    </row>
    <row r="826">
      <c r="CO826" s="12"/>
      <c r="CP826" s="12"/>
      <c r="CQ826" s="12"/>
      <c r="CR826" s="12"/>
      <c r="CS826" s="12"/>
    </row>
    <row r="827">
      <c r="CO827" s="12"/>
      <c r="CP827" s="12"/>
      <c r="CQ827" s="12"/>
      <c r="CR827" s="12"/>
      <c r="CS827" s="12"/>
    </row>
    <row r="828">
      <c r="CO828" s="12"/>
      <c r="CP828" s="12"/>
      <c r="CQ828" s="12"/>
      <c r="CR828" s="12"/>
      <c r="CS828" s="12"/>
    </row>
    <row r="829">
      <c r="CO829" s="12"/>
      <c r="CP829" s="12"/>
      <c r="CQ829" s="12"/>
      <c r="CR829" s="12"/>
      <c r="CS829" s="12"/>
    </row>
    <row r="830">
      <c r="CO830" s="12"/>
      <c r="CP830" s="12"/>
      <c r="CQ830" s="12"/>
      <c r="CR830" s="12"/>
      <c r="CS830" s="12"/>
    </row>
    <row r="831">
      <c r="CO831" s="12"/>
      <c r="CP831" s="12"/>
      <c r="CQ831" s="12"/>
      <c r="CR831" s="12"/>
      <c r="CS831" s="12"/>
    </row>
    <row r="832">
      <c r="CO832" s="12"/>
      <c r="CP832" s="12"/>
      <c r="CQ832" s="12"/>
      <c r="CR832" s="12"/>
      <c r="CS832" s="12"/>
    </row>
    <row r="833">
      <c r="CO833" s="12"/>
      <c r="CP833" s="12"/>
      <c r="CQ833" s="12"/>
      <c r="CR833" s="12"/>
      <c r="CS833" s="12"/>
    </row>
    <row r="834">
      <c r="CO834" s="12"/>
      <c r="CP834" s="12"/>
      <c r="CQ834" s="12"/>
      <c r="CR834" s="12"/>
      <c r="CS834" s="12"/>
    </row>
    <row r="835">
      <c r="CO835" s="12"/>
      <c r="CP835" s="12"/>
      <c r="CQ835" s="12"/>
      <c r="CR835" s="12"/>
      <c r="CS835" s="12"/>
    </row>
    <row r="836">
      <c r="CO836" s="12"/>
      <c r="CP836" s="12"/>
      <c r="CQ836" s="12"/>
      <c r="CR836" s="12"/>
      <c r="CS836" s="12"/>
    </row>
    <row r="837">
      <c r="CO837" s="12"/>
      <c r="CP837" s="12"/>
      <c r="CQ837" s="12"/>
      <c r="CR837" s="12"/>
      <c r="CS837" s="12"/>
    </row>
    <row r="838">
      <c r="CO838" s="12"/>
      <c r="CP838" s="12"/>
      <c r="CQ838" s="12"/>
      <c r="CR838" s="12"/>
      <c r="CS838" s="12"/>
    </row>
    <row r="839">
      <c r="CO839" s="12"/>
      <c r="CP839" s="12"/>
      <c r="CQ839" s="12"/>
      <c r="CR839" s="12"/>
      <c r="CS839" s="12"/>
    </row>
    <row r="840">
      <c r="CO840" s="12"/>
      <c r="CP840" s="12"/>
      <c r="CQ840" s="12"/>
      <c r="CR840" s="12"/>
      <c r="CS840" s="12"/>
    </row>
    <row r="841">
      <c r="CO841" s="12"/>
      <c r="CP841" s="12"/>
      <c r="CQ841" s="12"/>
      <c r="CR841" s="12"/>
      <c r="CS841" s="12"/>
    </row>
    <row r="842">
      <c r="CO842" s="12"/>
      <c r="CP842" s="12"/>
      <c r="CQ842" s="12"/>
      <c r="CR842" s="12"/>
      <c r="CS842" s="12"/>
    </row>
    <row r="843">
      <c r="CO843" s="12"/>
      <c r="CP843" s="12"/>
      <c r="CQ843" s="12"/>
      <c r="CR843" s="12"/>
      <c r="CS843" s="12"/>
    </row>
    <row r="844">
      <c r="CO844" s="12"/>
      <c r="CP844" s="12"/>
      <c r="CQ844" s="12"/>
      <c r="CR844" s="12"/>
      <c r="CS844" s="12"/>
    </row>
    <row r="845">
      <c r="CO845" s="12"/>
      <c r="CP845" s="12"/>
      <c r="CQ845" s="12"/>
      <c r="CR845" s="12"/>
      <c r="CS845" s="12"/>
    </row>
    <row r="846">
      <c r="CO846" s="12"/>
      <c r="CP846" s="12"/>
      <c r="CQ846" s="12"/>
      <c r="CR846" s="12"/>
      <c r="CS846" s="12"/>
    </row>
    <row r="847">
      <c r="CO847" s="12"/>
      <c r="CP847" s="12"/>
      <c r="CQ847" s="12"/>
      <c r="CR847" s="12"/>
      <c r="CS847" s="12"/>
    </row>
    <row r="848">
      <c r="CO848" s="12"/>
      <c r="CP848" s="12"/>
      <c r="CQ848" s="12"/>
      <c r="CR848" s="12"/>
      <c r="CS848" s="12"/>
    </row>
    <row r="849">
      <c r="CO849" s="12"/>
      <c r="CP849" s="12"/>
      <c r="CQ849" s="12"/>
      <c r="CR849" s="12"/>
      <c r="CS849" s="12"/>
    </row>
    <row r="850">
      <c r="CO850" s="12"/>
      <c r="CP850" s="12"/>
      <c r="CQ850" s="12"/>
      <c r="CR850" s="12"/>
      <c r="CS850" s="12"/>
    </row>
    <row r="851">
      <c r="CO851" s="12"/>
      <c r="CP851" s="12"/>
      <c r="CQ851" s="12"/>
      <c r="CR851" s="12"/>
      <c r="CS851" s="12"/>
    </row>
    <row r="852">
      <c r="CO852" s="12"/>
      <c r="CP852" s="12"/>
      <c r="CQ852" s="12"/>
      <c r="CR852" s="12"/>
      <c r="CS852" s="12"/>
    </row>
    <row r="853">
      <c r="CO853" s="12"/>
      <c r="CP853" s="12"/>
      <c r="CQ853" s="12"/>
      <c r="CR853" s="12"/>
      <c r="CS853" s="12"/>
    </row>
    <row r="854">
      <c r="CO854" s="12"/>
      <c r="CP854" s="12"/>
      <c r="CQ854" s="12"/>
      <c r="CR854" s="12"/>
      <c r="CS854" s="12"/>
    </row>
    <row r="855">
      <c r="CO855" s="12"/>
      <c r="CP855" s="12"/>
      <c r="CQ855" s="12"/>
      <c r="CR855" s="12"/>
      <c r="CS855" s="12"/>
    </row>
    <row r="856">
      <c r="CO856" s="12"/>
      <c r="CP856" s="12"/>
      <c r="CQ856" s="12"/>
      <c r="CR856" s="12"/>
      <c r="CS856" s="12"/>
    </row>
    <row r="857">
      <c r="CO857" s="12"/>
      <c r="CP857" s="12"/>
      <c r="CQ857" s="12"/>
      <c r="CR857" s="12"/>
      <c r="CS857" s="12"/>
    </row>
    <row r="858">
      <c r="CO858" s="12"/>
      <c r="CP858" s="12"/>
      <c r="CQ858" s="12"/>
      <c r="CR858" s="12"/>
      <c r="CS858" s="12"/>
    </row>
    <row r="859">
      <c r="CO859" s="12"/>
      <c r="CP859" s="12"/>
      <c r="CQ859" s="12"/>
      <c r="CR859" s="12"/>
      <c r="CS859" s="12"/>
    </row>
    <row r="860">
      <c r="CO860" s="12"/>
      <c r="CP860" s="12"/>
      <c r="CQ860" s="12"/>
      <c r="CR860" s="12"/>
      <c r="CS860" s="12"/>
    </row>
    <row r="861">
      <c r="CO861" s="12"/>
      <c r="CP861" s="12"/>
      <c r="CQ861" s="12"/>
      <c r="CR861" s="12"/>
      <c r="CS861" s="12"/>
    </row>
    <row r="862">
      <c r="CO862" s="12"/>
      <c r="CP862" s="12"/>
      <c r="CQ862" s="12"/>
      <c r="CR862" s="12"/>
      <c r="CS862" s="12"/>
    </row>
    <row r="863">
      <c r="CO863" s="12"/>
      <c r="CP863" s="12"/>
      <c r="CQ863" s="12"/>
      <c r="CR863" s="12"/>
      <c r="CS863" s="12"/>
    </row>
    <row r="864">
      <c r="CO864" s="12"/>
      <c r="CP864" s="12"/>
      <c r="CQ864" s="12"/>
      <c r="CR864" s="12"/>
      <c r="CS864" s="12"/>
    </row>
    <row r="865">
      <c r="CO865" s="12"/>
      <c r="CP865" s="12"/>
      <c r="CQ865" s="12"/>
      <c r="CR865" s="12"/>
      <c r="CS865" s="12"/>
    </row>
    <row r="866">
      <c r="CO866" s="12"/>
      <c r="CP866" s="12"/>
      <c r="CQ866" s="12"/>
      <c r="CR866" s="12"/>
      <c r="CS866" s="12"/>
    </row>
    <row r="867">
      <c r="CO867" s="12"/>
      <c r="CP867" s="12"/>
      <c r="CQ867" s="12"/>
      <c r="CR867" s="12"/>
      <c r="CS867" s="12"/>
    </row>
    <row r="868">
      <c r="CO868" s="12"/>
      <c r="CP868" s="12"/>
      <c r="CQ868" s="12"/>
      <c r="CR868" s="12"/>
      <c r="CS868" s="12"/>
    </row>
    <row r="869">
      <c r="CO869" s="12"/>
      <c r="CP869" s="12"/>
      <c r="CQ869" s="12"/>
      <c r="CR869" s="12"/>
      <c r="CS869" s="12"/>
    </row>
    <row r="870">
      <c r="CO870" s="12"/>
      <c r="CP870" s="12"/>
      <c r="CQ870" s="12"/>
      <c r="CR870" s="12"/>
      <c r="CS870" s="12"/>
    </row>
    <row r="871">
      <c r="CO871" s="12"/>
      <c r="CP871" s="12"/>
      <c r="CQ871" s="12"/>
      <c r="CR871" s="12"/>
      <c r="CS871" s="12"/>
    </row>
    <row r="872">
      <c r="CO872" s="12"/>
      <c r="CP872" s="12"/>
      <c r="CQ872" s="12"/>
      <c r="CR872" s="12"/>
      <c r="CS872" s="12"/>
    </row>
    <row r="873">
      <c r="CO873" s="12"/>
      <c r="CP873" s="12"/>
      <c r="CQ873" s="12"/>
      <c r="CR873" s="12"/>
      <c r="CS873" s="12"/>
    </row>
    <row r="874">
      <c r="CO874" s="12"/>
      <c r="CP874" s="12"/>
      <c r="CQ874" s="12"/>
      <c r="CR874" s="12"/>
      <c r="CS874" s="12"/>
    </row>
    <row r="875">
      <c r="CO875" s="12"/>
      <c r="CP875" s="12"/>
      <c r="CQ875" s="12"/>
      <c r="CR875" s="12"/>
      <c r="CS875" s="12"/>
    </row>
    <row r="876">
      <c r="CO876" s="12"/>
      <c r="CP876" s="12"/>
      <c r="CQ876" s="12"/>
      <c r="CR876" s="12"/>
      <c r="CS876" s="12"/>
    </row>
    <row r="877">
      <c r="CO877" s="12"/>
      <c r="CP877" s="12"/>
      <c r="CQ877" s="12"/>
      <c r="CR877" s="12"/>
      <c r="CS877" s="12"/>
    </row>
    <row r="878">
      <c r="CO878" s="12"/>
      <c r="CP878" s="12"/>
      <c r="CQ878" s="12"/>
      <c r="CR878" s="12"/>
      <c r="CS878" s="12"/>
    </row>
    <row r="879">
      <c r="CO879" s="12"/>
      <c r="CP879" s="12"/>
      <c r="CQ879" s="12"/>
      <c r="CR879" s="12"/>
      <c r="CS879" s="12"/>
    </row>
    <row r="880">
      <c r="CO880" s="12"/>
      <c r="CP880" s="12"/>
      <c r="CQ880" s="12"/>
      <c r="CR880" s="12"/>
      <c r="CS880" s="12"/>
    </row>
    <row r="881">
      <c r="CO881" s="12"/>
      <c r="CP881" s="12"/>
      <c r="CQ881" s="12"/>
      <c r="CR881" s="12"/>
      <c r="CS881" s="12"/>
    </row>
    <row r="882">
      <c r="CO882" s="12"/>
      <c r="CP882" s="12"/>
      <c r="CQ882" s="12"/>
      <c r="CR882" s="12"/>
      <c r="CS882" s="12"/>
    </row>
    <row r="883">
      <c r="CO883" s="12"/>
      <c r="CP883" s="12"/>
      <c r="CQ883" s="12"/>
      <c r="CR883" s="12"/>
      <c r="CS883" s="12"/>
    </row>
    <row r="884">
      <c r="CO884" s="12"/>
      <c r="CP884" s="12"/>
      <c r="CQ884" s="12"/>
      <c r="CR884" s="12"/>
      <c r="CS884" s="12"/>
    </row>
    <row r="885">
      <c r="CO885" s="12"/>
      <c r="CP885" s="12"/>
      <c r="CQ885" s="12"/>
      <c r="CR885" s="12"/>
      <c r="CS885" s="12"/>
    </row>
    <row r="886">
      <c r="CO886" s="12"/>
      <c r="CP886" s="12"/>
      <c r="CQ886" s="12"/>
      <c r="CR886" s="12"/>
      <c r="CS886" s="12"/>
    </row>
    <row r="887">
      <c r="CO887" s="12"/>
      <c r="CP887" s="12"/>
      <c r="CQ887" s="12"/>
      <c r="CR887" s="12"/>
      <c r="CS887" s="12"/>
    </row>
    <row r="888">
      <c r="CO888" s="12"/>
      <c r="CP888" s="12"/>
      <c r="CQ888" s="12"/>
      <c r="CR888" s="12"/>
      <c r="CS888" s="12"/>
    </row>
    <row r="889">
      <c r="CO889" s="12"/>
      <c r="CP889" s="12"/>
      <c r="CQ889" s="12"/>
      <c r="CR889" s="12"/>
      <c r="CS889" s="12"/>
    </row>
    <row r="890">
      <c r="CO890" s="12"/>
      <c r="CP890" s="12"/>
      <c r="CQ890" s="12"/>
      <c r="CR890" s="12"/>
      <c r="CS890" s="12"/>
    </row>
    <row r="891">
      <c r="CO891" s="12"/>
      <c r="CP891" s="12"/>
      <c r="CQ891" s="12"/>
      <c r="CR891" s="12"/>
      <c r="CS891" s="12"/>
    </row>
    <row r="892">
      <c r="CO892" s="12"/>
      <c r="CP892" s="12"/>
      <c r="CQ892" s="12"/>
      <c r="CR892" s="12"/>
      <c r="CS892" s="12"/>
    </row>
    <row r="893">
      <c r="CO893" s="12"/>
      <c r="CP893" s="12"/>
      <c r="CQ893" s="12"/>
      <c r="CR893" s="12"/>
      <c r="CS893" s="12"/>
    </row>
    <row r="894">
      <c r="CO894" s="12"/>
      <c r="CP894" s="12"/>
      <c r="CQ894" s="12"/>
      <c r="CR894" s="12"/>
      <c r="CS894" s="12"/>
    </row>
    <row r="895">
      <c r="CO895" s="12"/>
      <c r="CP895" s="12"/>
      <c r="CQ895" s="12"/>
      <c r="CR895" s="12"/>
      <c r="CS895" s="12"/>
    </row>
    <row r="896">
      <c r="CO896" s="12"/>
      <c r="CP896" s="12"/>
      <c r="CQ896" s="12"/>
      <c r="CR896" s="12"/>
      <c r="CS896" s="12"/>
    </row>
    <row r="897">
      <c r="CO897" s="12"/>
      <c r="CP897" s="12"/>
      <c r="CQ897" s="12"/>
      <c r="CR897" s="12"/>
      <c r="CS897" s="12"/>
    </row>
    <row r="898">
      <c r="CO898" s="12"/>
      <c r="CP898" s="12"/>
      <c r="CQ898" s="12"/>
      <c r="CR898" s="12"/>
      <c r="CS898" s="12"/>
    </row>
    <row r="899">
      <c r="CO899" s="12"/>
      <c r="CP899" s="12"/>
      <c r="CQ899" s="12"/>
      <c r="CR899" s="12"/>
      <c r="CS899" s="12"/>
    </row>
    <row r="900">
      <c r="CO900" s="12"/>
      <c r="CP900" s="12"/>
      <c r="CQ900" s="12"/>
      <c r="CR900" s="12"/>
      <c r="CS900" s="12"/>
    </row>
    <row r="901">
      <c r="CO901" s="12"/>
      <c r="CP901" s="12"/>
      <c r="CQ901" s="12"/>
      <c r="CR901" s="12"/>
      <c r="CS901" s="12"/>
    </row>
    <row r="902">
      <c r="CO902" s="12"/>
      <c r="CP902" s="12"/>
      <c r="CQ902" s="12"/>
      <c r="CR902" s="12"/>
      <c r="CS902" s="12"/>
    </row>
    <row r="903">
      <c r="CO903" s="12"/>
      <c r="CP903" s="12"/>
      <c r="CQ903" s="12"/>
      <c r="CR903" s="12"/>
      <c r="CS903" s="12"/>
    </row>
    <row r="904">
      <c r="CO904" s="12"/>
      <c r="CP904" s="12"/>
      <c r="CQ904" s="12"/>
      <c r="CR904" s="12"/>
      <c r="CS904" s="12"/>
    </row>
    <row r="905">
      <c r="CO905" s="12"/>
      <c r="CP905" s="12"/>
      <c r="CQ905" s="12"/>
      <c r="CR905" s="12"/>
      <c r="CS905" s="12"/>
    </row>
    <row r="906">
      <c r="CO906" s="12"/>
      <c r="CP906" s="12"/>
      <c r="CQ906" s="12"/>
      <c r="CR906" s="12"/>
      <c r="CS906" s="12"/>
    </row>
    <row r="907">
      <c r="CO907" s="12"/>
      <c r="CP907" s="12"/>
      <c r="CQ907" s="12"/>
      <c r="CR907" s="12"/>
      <c r="CS907" s="12"/>
    </row>
    <row r="908">
      <c r="CO908" s="12"/>
      <c r="CP908" s="12"/>
      <c r="CQ908" s="12"/>
      <c r="CR908" s="12"/>
      <c r="CS908" s="12"/>
    </row>
    <row r="909">
      <c r="CO909" s="12"/>
      <c r="CP909" s="12"/>
      <c r="CQ909" s="12"/>
      <c r="CR909" s="12"/>
      <c r="CS909" s="12"/>
    </row>
    <row r="910">
      <c r="CO910" s="12"/>
      <c r="CP910" s="12"/>
      <c r="CQ910" s="12"/>
      <c r="CR910" s="12"/>
      <c r="CS910" s="12"/>
    </row>
    <row r="911">
      <c r="CO911" s="12"/>
      <c r="CP911" s="12"/>
      <c r="CQ911" s="12"/>
      <c r="CR911" s="12"/>
      <c r="CS911" s="12"/>
    </row>
    <row r="912">
      <c r="CO912" s="12"/>
      <c r="CP912" s="12"/>
      <c r="CQ912" s="12"/>
      <c r="CR912" s="12"/>
      <c r="CS912" s="12"/>
    </row>
    <row r="913">
      <c r="CO913" s="12"/>
      <c r="CP913" s="12"/>
      <c r="CQ913" s="12"/>
      <c r="CR913" s="12"/>
      <c r="CS913" s="12"/>
    </row>
    <row r="914">
      <c r="CO914" s="12"/>
      <c r="CP914" s="12"/>
      <c r="CQ914" s="12"/>
      <c r="CR914" s="12"/>
      <c r="CS914" s="12"/>
    </row>
    <row r="915">
      <c r="CO915" s="12"/>
      <c r="CP915" s="12"/>
      <c r="CQ915" s="12"/>
      <c r="CR915" s="12"/>
      <c r="CS915" s="12"/>
    </row>
    <row r="916">
      <c r="CO916" s="12"/>
      <c r="CP916" s="12"/>
      <c r="CQ916" s="12"/>
      <c r="CR916" s="12"/>
      <c r="CS916" s="12"/>
    </row>
    <row r="917">
      <c r="CO917" s="12"/>
      <c r="CP917" s="12"/>
      <c r="CQ917" s="12"/>
      <c r="CR917" s="12"/>
      <c r="CS917" s="12"/>
    </row>
    <row r="918">
      <c r="CO918" s="12"/>
      <c r="CP918" s="12"/>
      <c r="CQ918" s="12"/>
      <c r="CR918" s="12"/>
      <c r="CS918" s="12"/>
    </row>
    <row r="919">
      <c r="CO919" s="12"/>
      <c r="CP919" s="12"/>
      <c r="CQ919" s="12"/>
      <c r="CR919" s="12"/>
      <c r="CS919" s="12"/>
    </row>
    <row r="920">
      <c r="CO920" s="12"/>
      <c r="CP920" s="12"/>
      <c r="CQ920" s="12"/>
      <c r="CR920" s="12"/>
      <c r="CS920" s="12"/>
    </row>
    <row r="921">
      <c r="CO921" s="12"/>
      <c r="CP921" s="12"/>
      <c r="CQ921" s="12"/>
      <c r="CR921" s="12"/>
      <c r="CS921" s="12"/>
    </row>
    <row r="922">
      <c r="CO922" s="12"/>
      <c r="CP922" s="12"/>
      <c r="CQ922" s="12"/>
      <c r="CR922" s="12"/>
      <c r="CS922" s="12"/>
    </row>
    <row r="923">
      <c r="CO923" s="12"/>
      <c r="CP923" s="12"/>
      <c r="CQ923" s="12"/>
      <c r="CR923" s="12"/>
      <c r="CS923" s="12"/>
    </row>
    <row r="924">
      <c r="CO924" s="12"/>
      <c r="CP924" s="12"/>
      <c r="CQ924" s="12"/>
      <c r="CR924" s="12"/>
      <c r="CS924" s="12"/>
    </row>
    <row r="925">
      <c r="CO925" s="12"/>
      <c r="CP925" s="12"/>
      <c r="CQ925" s="12"/>
      <c r="CR925" s="12"/>
      <c r="CS925" s="12"/>
    </row>
    <row r="926">
      <c r="CO926" s="12"/>
      <c r="CP926" s="12"/>
      <c r="CQ926" s="12"/>
      <c r="CR926" s="12"/>
      <c r="CS926" s="12"/>
    </row>
    <row r="927">
      <c r="CO927" s="12"/>
      <c r="CP927" s="12"/>
      <c r="CQ927" s="12"/>
      <c r="CR927" s="12"/>
      <c r="CS927" s="12"/>
    </row>
    <row r="928">
      <c r="CO928" s="12"/>
      <c r="CP928" s="12"/>
      <c r="CQ928" s="12"/>
      <c r="CR928" s="12"/>
      <c r="CS928" s="12"/>
    </row>
    <row r="929">
      <c r="CO929" s="12"/>
      <c r="CP929" s="12"/>
      <c r="CQ929" s="12"/>
      <c r="CR929" s="12"/>
      <c r="CS929" s="12"/>
    </row>
    <row r="930">
      <c r="CO930" s="12"/>
      <c r="CP930" s="12"/>
      <c r="CQ930" s="12"/>
      <c r="CR930" s="12"/>
      <c r="CS930" s="12"/>
    </row>
    <row r="931">
      <c r="CO931" s="12"/>
      <c r="CP931" s="12"/>
      <c r="CQ931" s="12"/>
      <c r="CR931" s="12"/>
      <c r="CS931" s="12"/>
    </row>
    <row r="932">
      <c r="CO932" s="12"/>
      <c r="CP932" s="12"/>
      <c r="CQ932" s="12"/>
      <c r="CR932" s="12"/>
      <c r="CS932" s="12"/>
    </row>
    <row r="933">
      <c r="CO933" s="12"/>
      <c r="CP933" s="12"/>
      <c r="CQ933" s="12"/>
      <c r="CR933" s="12"/>
      <c r="CS933" s="12"/>
    </row>
    <row r="934">
      <c r="CO934" s="12"/>
      <c r="CP934" s="12"/>
      <c r="CQ934" s="12"/>
      <c r="CR934" s="12"/>
      <c r="CS934" s="12"/>
    </row>
    <row r="935">
      <c r="CO935" s="12"/>
      <c r="CP935" s="12"/>
      <c r="CQ935" s="12"/>
      <c r="CR935" s="12"/>
      <c r="CS935" s="12"/>
    </row>
    <row r="936">
      <c r="CO936" s="12"/>
      <c r="CP936" s="12"/>
      <c r="CQ936" s="12"/>
      <c r="CR936" s="12"/>
      <c r="CS936" s="12"/>
    </row>
    <row r="937">
      <c r="CO937" s="12"/>
      <c r="CP937" s="12"/>
      <c r="CQ937" s="12"/>
      <c r="CR937" s="12"/>
      <c r="CS937" s="12"/>
    </row>
    <row r="938">
      <c r="CO938" s="12"/>
      <c r="CP938" s="12"/>
      <c r="CQ938" s="12"/>
      <c r="CR938" s="12"/>
      <c r="CS938" s="12"/>
    </row>
    <row r="939">
      <c r="CO939" s="12"/>
      <c r="CP939" s="12"/>
      <c r="CQ939" s="12"/>
      <c r="CR939" s="12"/>
      <c r="CS939" s="12"/>
    </row>
    <row r="940">
      <c r="CO940" s="12"/>
      <c r="CP940" s="12"/>
      <c r="CQ940" s="12"/>
      <c r="CR940" s="12"/>
      <c r="CS940" s="12"/>
    </row>
    <row r="941">
      <c r="CO941" s="12"/>
      <c r="CP941" s="12"/>
      <c r="CQ941" s="12"/>
      <c r="CR941" s="12"/>
      <c r="CS941" s="12"/>
    </row>
    <row r="942">
      <c r="CO942" s="12"/>
      <c r="CP942" s="12"/>
      <c r="CQ942" s="12"/>
      <c r="CR942" s="12"/>
      <c r="CS942" s="12"/>
    </row>
    <row r="943">
      <c r="CO943" s="12"/>
      <c r="CP943" s="12"/>
      <c r="CQ943" s="12"/>
      <c r="CR943" s="12"/>
      <c r="CS943" s="12"/>
    </row>
    <row r="944">
      <c r="CO944" s="12"/>
      <c r="CP944" s="12"/>
      <c r="CQ944" s="12"/>
      <c r="CR944" s="12"/>
      <c r="CS944" s="12"/>
    </row>
    <row r="945">
      <c r="CO945" s="12"/>
      <c r="CP945" s="12"/>
      <c r="CQ945" s="12"/>
      <c r="CR945" s="12"/>
      <c r="CS945" s="12"/>
    </row>
    <row r="946">
      <c r="CO946" s="12"/>
      <c r="CP946" s="12"/>
      <c r="CQ946" s="12"/>
      <c r="CR946" s="12"/>
      <c r="CS946" s="12"/>
    </row>
    <row r="947">
      <c r="CO947" s="12"/>
      <c r="CP947" s="12"/>
      <c r="CQ947" s="12"/>
      <c r="CR947" s="12"/>
      <c r="CS947" s="12"/>
    </row>
    <row r="948">
      <c r="CO948" s="12"/>
      <c r="CP948" s="12"/>
      <c r="CQ948" s="12"/>
      <c r="CR948" s="12"/>
      <c r="CS948" s="12"/>
    </row>
    <row r="949">
      <c r="CO949" s="12"/>
      <c r="CP949" s="12"/>
      <c r="CQ949" s="12"/>
      <c r="CR949" s="12"/>
      <c r="CS949" s="12"/>
    </row>
    <row r="950">
      <c r="CO950" s="12"/>
      <c r="CP950" s="12"/>
      <c r="CQ950" s="12"/>
      <c r="CR950" s="12"/>
      <c r="CS950" s="12"/>
    </row>
    <row r="951">
      <c r="CO951" s="12"/>
      <c r="CP951" s="12"/>
      <c r="CQ951" s="12"/>
      <c r="CR951" s="12"/>
      <c r="CS951" s="12"/>
    </row>
    <row r="952">
      <c r="CO952" s="12"/>
      <c r="CP952" s="12"/>
      <c r="CQ952" s="12"/>
      <c r="CR952" s="12"/>
      <c r="CS952" s="12"/>
    </row>
    <row r="953">
      <c r="CO953" s="12"/>
      <c r="CP953" s="12"/>
      <c r="CQ953" s="12"/>
      <c r="CR953" s="12"/>
      <c r="CS953" s="12"/>
    </row>
    <row r="954">
      <c r="CO954" s="12"/>
      <c r="CP954" s="12"/>
      <c r="CQ954" s="12"/>
      <c r="CR954" s="12"/>
      <c r="CS954" s="12"/>
    </row>
    <row r="955">
      <c r="CO955" s="12"/>
      <c r="CP955" s="12"/>
      <c r="CQ955" s="12"/>
      <c r="CR955" s="12"/>
      <c r="CS955" s="12"/>
    </row>
    <row r="956">
      <c r="CO956" s="12"/>
      <c r="CP956" s="12"/>
      <c r="CQ956" s="12"/>
      <c r="CR956" s="12"/>
      <c r="CS956" s="12"/>
    </row>
    <row r="957">
      <c r="CO957" s="12"/>
      <c r="CP957" s="12"/>
      <c r="CQ957" s="12"/>
      <c r="CR957" s="12"/>
      <c r="CS957" s="12"/>
    </row>
    <row r="958">
      <c r="CO958" s="12"/>
      <c r="CP958" s="12"/>
      <c r="CQ958" s="12"/>
      <c r="CR958" s="12"/>
      <c r="CS958" s="12"/>
    </row>
    <row r="959">
      <c r="CO959" s="12"/>
      <c r="CP959" s="12"/>
      <c r="CQ959" s="12"/>
      <c r="CR959" s="12"/>
      <c r="CS959" s="12"/>
    </row>
    <row r="960">
      <c r="CO960" s="12"/>
      <c r="CP960" s="12"/>
      <c r="CQ960" s="12"/>
      <c r="CR960" s="12"/>
      <c r="CS960" s="12"/>
    </row>
    <row r="961">
      <c r="CO961" s="12"/>
      <c r="CP961" s="12"/>
      <c r="CQ961" s="12"/>
      <c r="CR961" s="12"/>
      <c r="CS961" s="12"/>
    </row>
    <row r="962">
      <c r="CO962" s="12"/>
      <c r="CP962" s="12"/>
      <c r="CQ962" s="12"/>
      <c r="CR962" s="12"/>
      <c r="CS962" s="12"/>
    </row>
    <row r="963">
      <c r="CO963" s="12"/>
      <c r="CP963" s="12"/>
      <c r="CQ963" s="12"/>
      <c r="CR963" s="12"/>
      <c r="CS963" s="12"/>
    </row>
    <row r="964">
      <c r="CO964" s="12"/>
      <c r="CP964" s="12"/>
      <c r="CQ964" s="12"/>
      <c r="CR964" s="12"/>
      <c r="CS964" s="12"/>
    </row>
    <row r="965">
      <c r="CO965" s="12"/>
      <c r="CP965" s="12"/>
      <c r="CQ965" s="12"/>
      <c r="CR965" s="12"/>
      <c r="CS965" s="12"/>
    </row>
    <row r="966">
      <c r="CO966" s="12"/>
      <c r="CP966" s="12"/>
      <c r="CQ966" s="12"/>
      <c r="CR966" s="12"/>
      <c r="CS966" s="12"/>
    </row>
    <row r="967">
      <c r="CO967" s="12"/>
      <c r="CP967" s="12"/>
      <c r="CQ967" s="12"/>
      <c r="CR967" s="12"/>
      <c r="CS967" s="12"/>
    </row>
    <row r="968">
      <c r="CO968" s="12"/>
      <c r="CP968" s="12"/>
      <c r="CQ968" s="12"/>
      <c r="CR968" s="12"/>
      <c r="CS968" s="12"/>
    </row>
    <row r="969">
      <c r="CO969" s="12"/>
      <c r="CP969" s="12"/>
      <c r="CQ969" s="12"/>
      <c r="CR969" s="12"/>
      <c r="CS969" s="12"/>
    </row>
    <row r="970">
      <c r="CO970" s="12"/>
      <c r="CP970" s="12"/>
      <c r="CQ970" s="12"/>
      <c r="CR970" s="12"/>
      <c r="CS970" s="12"/>
    </row>
    <row r="971">
      <c r="CO971" s="12"/>
      <c r="CP971" s="12"/>
      <c r="CQ971" s="12"/>
      <c r="CR971" s="12"/>
      <c r="CS971" s="12"/>
    </row>
    <row r="972">
      <c r="CO972" s="12"/>
      <c r="CP972" s="12"/>
      <c r="CQ972" s="12"/>
      <c r="CR972" s="12"/>
      <c r="CS972" s="12"/>
    </row>
    <row r="973">
      <c r="CO973" s="12"/>
      <c r="CP973" s="12"/>
      <c r="CQ973" s="12"/>
      <c r="CR973" s="12"/>
      <c r="CS973" s="12"/>
    </row>
    <row r="974">
      <c r="CO974" s="12"/>
      <c r="CP974" s="12"/>
      <c r="CQ974" s="12"/>
      <c r="CR974" s="12"/>
      <c r="CS974" s="12"/>
    </row>
    <row r="975">
      <c r="CO975" s="12"/>
      <c r="CP975" s="12"/>
      <c r="CQ975" s="12"/>
      <c r="CR975" s="12"/>
      <c r="CS975" s="12"/>
    </row>
    <row r="976">
      <c r="CO976" s="12"/>
      <c r="CP976" s="12"/>
      <c r="CQ976" s="12"/>
      <c r="CR976" s="12"/>
      <c r="CS976" s="12"/>
    </row>
    <row r="977">
      <c r="CO977" s="12"/>
      <c r="CP977" s="12"/>
      <c r="CQ977" s="12"/>
      <c r="CR977" s="12"/>
      <c r="CS977" s="12"/>
    </row>
  </sheetData>
  <mergeCells count="61">
    <mergeCell ref="BZ21:CD21"/>
    <mergeCell ref="CE21:CI21"/>
    <mergeCell ref="BU21:BY21"/>
    <mergeCell ref="BU30:BY30"/>
    <mergeCell ref="BZ30:CD30"/>
    <mergeCell ref="CE30:CI30"/>
    <mergeCell ref="AQ21:AU21"/>
    <mergeCell ref="AV21:AZ21"/>
    <mergeCell ref="BA21:BE21"/>
    <mergeCell ref="BF21:BJ21"/>
    <mergeCell ref="BK21:BO21"/>
    <mergeCell ref="BP21:BT21"/>
    <mergeCell ref="B30:B36"/>
    <mergeCell ref="BK2:BO2"/>
    <mergeCell ref="BP2:BT2"/>
    <mergeCell ref="BU2:BY2"/>
    <mergeCell ref="BZ2:CD2"/>
    <mergeCell ref="CE2:CI2"/>
    <mergeCell ref="CJ2:CN2"/>
    <mergeCell ref="CO2:CS2"/>
    <mergeCell ref="AB2:AF2"/>
    <mergeCell ref="AG2:AK2"/>
    <mergeCell ref="AL2:AP2"/>
    <mergeCell ref="AQ2:AU2"/>
    <mergeCell ref="AV2:AZ2"/>
    <mergeCell ref="BA2:BE2"/>
    <mergeCell ref="BF2:BJ2"/>
    <mergeCell ref="A2:A3"/>
    <mergeCell ref="B2:B3"/>
    <mergeCell ref="C2:G2"/>
    <mergeCell ref="H2:L2"/>
    <mergeCell ref="M2:Q2"/>
    <mergeCell ref="R2:V2"/>
    <mergeCell ref="W2:AA2"/>
    <mergeCell ref="BZ15:CD15"/>
    <mergeCell ref="CE15:CI15"/>
    <mergeCell ref="CJ15:CN15"/>
    <mergeCell ref="CO15:CS15"/>
    <mergeCell ref="AQ15:AU15"/>
    <mergeCell ref="AV15:AZ15"/>
    <mergeCell ref="BA15:BE15"/>
    <mergeCell ref="BF15:BJ15"/>
    <mergeCell ref="BK15:BO15"/>
    <mergeCell ref="BP15:BT15"/>
    <mergeCell ref="BU15:BY15"/>
    <mergeCell ref="A15:B15"/>
    <mergeCell ref="M15:Q15"/>
    <mergeCell ref="R15:V15"/>
    <mergeCell ref="W15:AA15"/>
    <mergeCell ref="AB15:AF15"/>
    <mergeCell ref="AG15:AK15"/>
    <mergeCell ref="AL15:AP15"/>
    <mergeCell ref="CJ21:CN21"/>
    <mergeCell ref="CO21:CS21"/>
    <mergeCell ref="A21:B21"/>
    <mergeCell ref="M21:Q21"/>
    <mergeCell ref="R21:V21"/>
    <mergeCell ref="W21:AA21"/>
    <mergeCell ref="AB21:AF21"/>
    <mergeCell ref="AG21:AK21"/>
    <mergeCell ref="AL21:AP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43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17" t="s">
        <v>87</v>
      </c>
      <c r="B1" s="118" t="s">
        <v>88</v>
      </c>
      <c r="C1" s="119"/>
      <c r="D1" s="120">
        <v>2010.0</v>
      </c>
      <c r="E1" s="120">
        <v>2012.0</v>
      </c>
      <c r="F1" s="120">
        <v>2014.0</v>
      </c>
      <c r="G1" s="120">
        <v>2016.0</v>
      </c>
      <c r="H1" s="120">
        <v>2018.0</v>
      </c>
      <c r="I1" s="120">
        <v>2020.0</v>
      </c>
      <c r="J1" s="120">
        <v>2022.0</v>
      </c>
      <c r="K1" s="120">
        <v>2024.0</v>
      </c>
      <c r="L1" s="121"/>
      <c r="M1" s="122"/>
      <c r="N1" s="123"/>
      <c r="O1" s="123"/>
      <c r="P1" s="124"/>
      <c r="Q1" s="125"/>
      <c r="R1" s="123"/>
      <c r="S1" s="123"/>
      <c r="T1" s="123"/>
      <c r="U1" s="120">
        <v>2010.0</v>
      </c>
      <c r="V1" s="120">
        <v>2012.0</v>
      </c>
      <c r="W1" s="120">
        <v>2014.0</v>
      </c>
      <c r="X1" s="120">
        <v>2016.0</v>
      </c>
      <c r="Y1" s="120">
        <v>2018.0</v>
      </c>
      <c r="Z1" s="120">
        <v>2020.0</v>
      </c>
      <c r="AA1" s="120">
        <v>2022.0</v>
      </c>
      <c r="AB1" s="120">
        <v>2024.0</v>
      </c>
      <c r="AC1" s="123"/>
      <c r="AD1" s="123"/>
      <c r="AE1" s="123"/>
      <c r="AF1" s="123"/>
      <c r="AG1" s="124"/>
      <c r="AH1" s="125"/>
      <c r="AI1" s="123"/>
      <c r="AJ1" s="123"/>
      <c r="AK1" s="123"/>
      <c r="AL1" s="120">
        <v>2010.0</v>
      </c>
      <c r="AM1" s="120">
        <v>2012.0</v>
      </c>
      <c r="AN1" s="120">
        <v>2014.0</v>
      </c>
      <c r="AO1" s="120">
        <v>2016.0</v>
      </c>
      <c r="AP1" s="120">
        <v>2018.0</v>
      </c>
      <c r="AQ1" s="120">
        <v>2020.0</v>
      </c>
      <c r="AR1" s="120">
        <v>2022.0</v>
      </c>
      <c r="AS1" s="120">
        <v>2024.0</v>
      </c>
      <c r="AT1" s="123"/>
      <c r="AU1" s="123"/>
      <c r="AV1" s="123"/>
      <c r="AW1" s="123"/>
      <c r="AX1" s="124"/>
      <c r="AY1" s="125"/>
      <c r="AZ1" s="123"/>
      <c r="BA1" s="123"/>
      <c r="BB1" s="123"/>
      <c r="BC1" s="120">
        <v>2010.0</v>
      </c>
      <c r="BD1" s="120">
        <v>2012.0</v>
      </c>
      <c r="BE1" s="120">
        <v>2014.0</v>
      </c>
      <c r="BF1" s="120">
        <v>2016.0</v>
      </c>
      <c r="BG1" s="120">
        <v>2018.0</v>
      </c>
      <c r="BH1" s="120">
        <v>2020.0</v>
      </c>
      <c r="BI1" s="120">
        <v>2022.0</v>
      </c>
      <c r="BJ1" s="120">
        <v>2024.0</v>
      </c>
      <c r="BK1" s="123"/>
      <c r="BL1" s="123"/>
      <c r="BM1" s="123"/>
      <c r="BN1" s="123"/>
      <c r="BO1" s="124"/>
      <c r="BP1" s="125"/>
      <c r="BQ1" s="123"/>
      <c r="BR1" s="123"/>
      <c r="BS1" s="123"/>
      <c r="BT1" s="120">
        <v>2010.0</v>
      </c>
      <c r="BU1" s="120">
        <v>2012.0</v>
      </c>
      <c r="BV1" s="120">
        <v>2014.0</v>
      </c>
      <c r="BW1" s="120">
        <v>2016.0</v>
      </c>
      <c r="BX1" s="120">
        <v>2018.0</v>
      </c>
      <c r="BY1" s="120">
        <v>2020.0</v>
      </c>
      <c r="BZ1" s="120">
        <v>2022.0</v>
      </c>
      <c r="CA1" s="120">
        <v>2024.0</v>
      </c>
      <c r="CB1" s="123"/>
      <c r="CC1" s="123"/>
      <c r="CD1" s="123"/>
      <c r="CE1" s="123"/>
      <c r="CF1" s="124"/>
      <c r="CG1" s="125"/>
      <c r="CH1" s="123"/>
      <c r="CI1" s="123"/>
      <c r="CJ1" s="123"/>
      <c r="CK1" s="120">
        <v>2010.0</v>
      </c>
      <c r="CL1" s="120">
        <v>2012.0</v>
      </c>
      <c r="CM1" s="120">
        <v>2014.0</v>
      </c>
      <c r="CN1" s="120">
        <v>2016.0</v>
      </c>
      <c r="CO1" s="120">
        <v>2018.0</v>
      </c>
      <c r="CP1" s="120">
        <v>2020.0</v>
      </c>
      <c r="CQ1" s="120">
        <v>2022.0</v>
      </c>
      <c r="CR1" s="120">
        <v>2024.0</v>
      </c>
      <c r="CS1" s="123"/>
      <c r="CT1" s="123"/>
      <c r="CU1" s="123"/>
      <c r="CV1" s="123"/>
      <c r="CW1" s="124"/>
      <c r="CX1" s="125"/>
      <c r="CY1" s="123"/>
      <c r="CZ1" s="123"/>
      <c r="DA1" s="123"/>
      <c r="DB1" s="120">
        <v>2010.0</v>
      </c>
      <c r="DC1" s="120">
        <v>2012.0</v>
      </c>
      <c r="DD1" s="120">
        <v>2014.0</v>
      </c>
      <c r="DE1" s="120">
        <v>2016.0</v>
      </c>
      <c r="DF1" s="120">
        <v>2018.0</v>
      </c>
      <c r="DG1" s="120">
        <v>2020.0</v>
      </c>
      <c r="DH1" s="120">
        <v>2022.0</v>
      </c>
      <c r="DI1" s="120">
        <v>2024.0</v>
      </c>
      <c r="DJ1" s="123"/>
      <c r="DK1" s="123"/>
      <c r="DL1" s="123"/>
      <c r="DM1" s="123"/>
      <c r="DN1" s="124"/>
      <c r="DO1" s="125"/>
      <c r="DP1" s="123"/>
      <c r="DQ1" s="123"/>
      <c r="DR1" s="123"/>
      <c r="DS1" s="120">
        <v>2010.0</v>
      </c>
      <c r="DT1" s="120">
        <v>2012.0</v>
      </c>
      <c r="DU1" s="120">
        <v>2014.0</v>
      </c>
      <c r="DV1" s="120">
        <v>2016.0</v>
      </c>
      <c r="DW1" s="120">
        <v>2018.0</v>
      </c>
      <c r="DX1" s="120">
        <v>2020.0</v>
      </c>
      <c r="DY1" s="120">
        <v>2022.0</v>
      </c>
      <c r="DZ1" s="120">
        <v>2024.0</v>
      </c>
      <c r="EA1" s="123"/>
      <c r="EB1" s="123"/>
      <c r="EC1" s="123"/>
      <c r="ED1" s="123"/>
      <c r="EE1" s="124"/>
      <c r="EF1" s="125"/>
      <c r="EG1" s="123"/>
      <c r="EH1" s="123"/>
      <c r="EI1" s="123"/>
      <c r="EJ1" s="120">
        <v>2010.0</v>
      </c>
      <c r="EK1" s="120">
        <v>2012.0</v>
      </c>
      <c r="EL1" s="120">
        <v>2014.0</v>
      </c>
      <c r="EM1" s="120">
        <v>2016.0</v>
      </c>
      <c r="EN1" s="120">
        <v>2018.0</v>
      </c>
      <c r="EO1" s="120">
        <v>2020.0</v>
      </c>
      <c r="EP1" s="120">
        <v>2022.0</v>
      </c>
      <c r="EQ1" s="120">
        <v>2024.0</v>
      </c>
      <c r="ER1" s="123"/>
      <c r="ES1" s="123"/>
      <c r="ET1" s="123"/>
      <c r="EU1" s="123"/>
      <c r="EV1" s="124"/>
      <c r="EW1" s="125"/>
      <c r="EX1" s="123"/>
      <c r="EY1" s="123"/>
      <c r="EZ1" s="123"/>
      <c r="FA1" s="120">
        <v>2010.0</v>
      </c>
      <c r="FB1" s="120">
        <v>2012.0</v>
      </c>
      <c r="FC1" s="120">
        <v>2014.0</v>
      </c>
      <c r="FD1" s="120">
        <v>2016.0</v>
      </c>
      <c r="FE1" s="120">
        <v>2018.0</v>
      </c>
      <c r="FF1" s="120">
        <v>2020.0</v>
      </c>
      <c r="FG1" s="120">
        <v>2022.0</v>
      </c>
      <c r="FH1" s="120">
        <v>2024.0</v>
      </c>
      <c r="FI1" s="123"/>
      <c r="FJ1" s="123"/>
      <c r="FK1" s="123"/>
      <c r="FL1" s="123"/>
      <c r="FM1" s="124"/>
      <c r="FN1" s="125"/>
      <c r="FO1" s="123"/>
      <c r="FP1" s="123"/>
      <c r="FQ1" s="123"/>
      <c r="FR1" s="120">
        <v>2010.0</v>
      </c>
      <c r="FS1" s="120">
        <v>2012.0</v>
      </c>
      <c r="FT1" s="120">
        <v>2014.0</v>
      </c>
      <c r="FU1" s="120">
        <v>2016.0</v>
      </c>
      <c r="FV1" s="120">
        <v>2018.0</v>
      </c>
      <c r="FW1" s="120">
        <v>2020.0</v>
      </c>
      <c r="FX1" s="120">
        <v>2022.0</v>
      </c>
      <c r="FY1" s="120">
        <v>2024.0</v>
      </c>
      <c r="FZ1" s="123"/>
      <c r="GA1" s="123"/>
      <c r="GB1" s="123"/>
      <c r="GC1" s="123"/>
      <c r="GD1" s="124"/>
      <c r="GE1" s="125"/>
      <c r="GF1" s="123"/>
      <c r="GG1" s="123"/>
      <c r="GH1" s="123"/>
      <c r="GI1" s="120">
        <v>2010.0</v>
      </c>
      <c r="GJ1" s="120">
        <v>2012.0</v>
      </c>
      <c r="GK1" s="120">
        <v>2014.0</v>
      </c>
      <c r="GL1" s="120">
        <v>2016.0</v>
      </c>
      <c r="GM1" s="120">
        <v>2018.0</v>
      </c>
      <c r="GN1" s="120">
        <v>2020.0</v>
      </c>
      <c r="GO1" s="120">
        <v>2022.0</v>
      </c>
      <c r="GP1" s="120">
        <v>2024.0</v>
      </c>
      <c r="GQ1" s="123"/>
      <c r="GR1" s="123"/>
      <c r="GS1" s="123"/>
      <c r="GT1" s="123"/>
      <c r="GU1" s="124"/>
      <c r="GV1" s="125"/>
      <c r="GW1" s="123"/>
      <c r="GX1" s="123"/>
      <c r="GY1" s="123"/>
      <c r="GZ1" s="120">
        <v>2010.0</v>
      </c>
      <c r="HA1" s="120">
        <v>2012.0</v>
      </c>
      <c r="HB1" s="120">
        <v>2014.0</v>
      </c>
      <c r="HC1" s="120">
        <v>2016.0</v>
      </c>
      <c r="HD1" s="120">
        <v>2018.0</v>
      </c>
      <c r="HE1" s="120">
        <v>2020.0</v>
      </c>
      <c r="HF1" s="120">
        <v>2022.0</v>
      </c>
      <c r="HG1" s="120">
        <v>2024.0</v>
      </c>
      <c r="HH1" s="123"/>
      <c r="HI1" s="123"/>
      <c r="HJ1" s="123"/>
      <c r="HK1" s="123"/>
      <c r="HL1" s="124"/>
      <c r="HM1" s="125"/>
      <c r="HN1" s="123"/>
      <c r="HO1" s="123"/>
      <c r="HP1" s="123"/>
      <c r="HQ1" s="120">
        <v>2010.0</v>
      </c>
      <c r="HR1" s="120">
        <v>2012.0</v>
      </c>
      <c r="HS1" s="120">
        <v>2014.0</v>
      </c>
      <c r="HT1" s="120">
        <v>2016.0</v>
      </c>
      <c r="HU1" s="120">
        <v>2018.0</v>
      </c>
      <c r="HV1" s="120">
        <v>2020.0</v>
      </c>
      <c r="HW1" s="120">
        <v>2022.0</v>
      </c>
      <c r="HX1" s="120">
        <v>2024.0</v>
      </c>
      <c r="HY1" s="123"/>
      <c r="HZ1" s="123"/>
      <c r="IA1" s="123"/>
      <c r="IB1" s="123"/>
      <c r="IC1" s="124"/>
      <c r="ID1" s="125"/>
      <c r="IE1" s="123"/>
      <c r="IF1" s="123"/>
      <c r="IG1" s="123"/>
      <c r="IH1" s="120">
        <v>2010.0</v>
      </c>
      <c r="II1" s="120">
        <v>2012.0</v>
      </c>
      <c r="IJ1" s="120">
        <v>2014.0</v>
      </c>
      <c r="IK1" s="120">
        <v>2016.0</v>
      </c>
      <c r="IL1" s="120">
        <v>2018.0</v>
      </c>
      <c r="IM1" s="120">
        <v>2020.0</v>
      </c>
      <c r="IN1" s="120">
        <v>2022.0</v>
      </c>
      <c r="IO1" s="120">
        <v>2024.0</v>
      </c>
      <c r="IP1" s="123"/>
      <c r="IQ1" s="123"/>
      <c r="IR1" s="123"/>
      <c r="IS1" s="123"/>
      <c r="IT1" s="124"/>
      <c r="IU1" s="125"/>
      <c r="IV1" s="123"/>
      <c r="IW1" s="123"/>
      <c r="IX1" s="123"/>
      <c r="IY1" s="120">
        <v>2010.0</v>
      </c>
      <c r="IZ1" s="120">
        <v>2012.0</v>
      </c>
      <c r="JA1" s="120">
        <v>2014.0</v>
      </c>
      <c r="JB1" s="120">
        <v>2016.0</v>
      </c>
      <c r="JC1" s="120">
        <v>2018.0</v>
      </c>
      <c r="JD1" s="120">
        <v>2020.0</v>
      </c>
      <c r="JE1" s="120">
        <v>2022.0</v>
      </c>
      <c r="JF1" s="120">
        <v>2024.0</v>
      </c>
      <c r="JG1" s="123"/>
      <c r="JH1" s="123"/>
      <c r="JI1" s="123"/>
      <c r="JJ1" s="123"/>
      <c r="JK1" s="124"/>
      <c r="JL1" s="125"/>
      <c r="JM1" s="123"/>
      <c r="JN1" s="123"/>
      <c r="JO1" s="123"/>
      <c r="JP1" s="120">
        <v>2010.0</v>
      </c>
      <c r="JQ1" s="120">
        <v>2012.0</v>
      </c>
      <c r="JR1" s="120">
        <v>2014.0</v>
      </c>
      <c r="JS1" s="120">
        <v>2016.0</v>
      </c>
      <c r="JT1" s="120">
        <v>2018.0</v>
      </c>
      <c r="JU1" s="120">
        <v>2020.0</v>
      </c>
      <c r="JV1" s="120">
        <v>2022.0</v>
      </c>
      <c r="JW1" s="120">
        <v>2024.0</v>
      </c>
      <c r="JX1" s="123"/>
      <c r="JY1" s="123"/>
      <c r="JZ1" s="123"/>
      <c r="KA1" s="123"/>
      <c r="KB1" s="124"/>
      <c r="KC1" s="125"/>
      <c r="KD1" s="123"/>
      <c r="KE1" s="123"/>
      <c r="KF1" s="123"/>
      <c r="KG1" s="120">
        <v>2010.0</v>
      </c>
      <c r="KH1" s="120">
        <v>2012.0</v>
      </c>
      <c r="KI1" s="120">
        <v>2014.0</v>
      </c>
      <c r="KJ1" s="120">
        <v>2016.0</v>
      </c>
      <c r="KK1" s="120">
        <v>2018.0</v>
      </c>
      <c r="KL1" s="120">
        <v>2020.0</v>
      </c>
      <c r="KM1" s="120">
        <v>2022.0</v>
      </c>
      <c r="KN1" s="120">
        <v>2024.0</v>
      </c>
      <c r="KO1" s="123"/>
      <c r="KP1" s="123"/>
      <c r="KQ1" s="123"/>
      <c r="KR1" s="123"/>
      <c r="KS1" s="124"/>
      <c r="KT1" s="125"/>
      <c r="KU1" s="124"/>
    </row>
    <row r="2" ht="21.0" customHeight="1">
      <c r="A2" s="126"/>
      <c r="B2" s="127"/>
      <c r="C2" s="128"/>
      <c r="D2" s="129">
        <v>2011.0</v>
      </c>
      <c r="E2" s="129">
        <v>2013.0</v>
      </c>
      <c r="F2" s="129">
        <v>2015.0</v>
      </c>
      <c r="G2" s="129">
        <v>2017.0</v>
      </c>
      <c r="H2" s="129">
        <v>2019.0</v>
      </c>
      <c r="I2" s="129">
        <v>2021.0</v>
      </c>
      <c r="J2" s="129">
        <v>2023.0</v>
      </c>
      <c r="K2" s="129">
        <v>2025.0</v>
      </c>
      <c r="L2" s="130"/>
      <c r="M2" s="122"/>
      <c r="N2" s="123"/>
      <c r="O2" s="123"/>
      <c r="P2" s="124"/>
      <c r="Q2" s="125"/>
      <c r="R2" s="123"/>
      <c r="S2" s="123"/>
      <c r="T2" s="123"/>
      <c r="U2" s="129">
        <v>2011.0</v>
      </c>
      <c r="V2" s="129">
        <v>2013.0</v>
      </c>
      <c r="W2" s="129">
        <v>2015.0</v>
      </c>
      <c r="X2" s="129">
        <v>2017.0</v>
      </c>
      <c r="Y2" s="129">
        <v>2019.0</v>
      </c>
      <c r="Z2" s="129">
        <v>2021.0</v>
      </c>
      <c r="AA2" s="129">
        <v>2023.0</v>
      </c>
      <c r="AB2" s="129">
        <v>2025.0</v>
      </c>
      <c r="AC2" s="123"/>
      <c r="AD2" s="123"/>
      <c r="AE2" s="123"/>
      <c r="AF2" s="123"/>
      <c r="AG2" s="124"/>
      <c r="AH2" s="125"/>
      <c r="AI2" s="123"/>
      <c r="AJ2" s="123"/>
      <c r="AK2" s="123"/>
      <c r="AL2" s="129">
        <v>2011.0</v>
      </c>
      <c r="AM2" s="129">
        <v>2013.0</v>
      </c>
      <c r="AN2" s="129">
        <v>2015.0</v>
      </c>
      <c r="AO2" s="129">
        <v>2017.0</v>
      </c>
      <c r="AP2" s="129">
        <v>2019.0</v>
      </c>
      <c r="AQ2" s="129">
        <v>2021.0</v>
      </c>
      <c r="AR2" s="129">
        <v>2023.0</v>
      </c>
      <c r="AS2" s="129">
        <v>2025.0</v>
      </c>
      <c r="AT2" s="123"/>
      <c r="AU2" s="123"/>
      <c r="AV2" s="123"/>
      <c r="AW2" s="123"/>
      <c r="AX2" s="124"/>
      <c r="AY2" s="125"/>
      <c r="AZ2" s="123"/>
      <c r="BA2" s="123"/>
      <c r="BB2" s="123"/>
      <c r="BC2" s="129">
        <v>2011.0</v>
      </c>
      <c r="BD2" s="129">
        <v>2013.0</v>
      </c>
      <c r="BE2" s="129">
        <v>2015.0</v>
      </c>
      <c r="BF2" s="129">
        <v>2017.0</v>
      </c>
      <c r="BG2" s="129">
        <v>2019.0</v>
      </c>
      <c r="BH2" s="129">
        <v>2021.0</v>
      </c>
      <c r="BI2" s="129">
        <v>2023.0</v>
      </c>
      <c r="BJ2" s="129">
        <v>2025.0</v>
      </c>
      <c r="BK2" s="123"/>
      <c r="BL2" s="123"/>
      <c r="BM2" s="123"/>
      <c r="BN2" s="123"/>
      <c r="BO2" s="124"/>
      <c r="BP2" s="125"/>
      <c r="BQ2" s="123"/>
      <c r="BR2" s="123"/>
      <c r="BS2" s="123"/>
      <c r="BT2" s="129">
        <v>2011.0</v>
      </c>
      <c r="BU2" s="129">
        <v>2013.0</v>
      </c>
      <c r="BV2" s="129">
        <v>2015.0</v>
      </c>
      <c r="BW2" s="129">
        <v>2017.0</v>
      </c>
      <c r="BX2" s="129">
        <v>2019.0</v>
      </c>
      <c r="BY2" s="129">
        <v>2021.0</v>
      </c>
      <c r="BZ2" s="129">
        <v>2023.0</v>
      </c>
      <c r="CA2" s="129">
        <v>2025.0</v>
      </c>
      <c r="CB2" s="123"/>
      <c r="CC2" s="123"/>
      <c r="CD2" s="123"/>
      <c r="CE2" s="123"/>
      <c r="CF2" s="124"/>
      <c r="CG2" s="125"/>
      <c r="CH2" s="123"/>
      <c r="CI2" s="123"/>
      <c r="CJ2" s="123"/>
      <c r="CK2" s="129">
        <v>2011.0</v>
      </c>
      <c r="CL2" s="129">
        <v>2013.0</v>
      </c>
      <c r="CM2" s="129">
        <v>2015.0</v>
      </c>
      <c r="CN2" s="129">
        <v>2017.0</v>
      </c>
      <c r="CO2" s="129">
        <v>2019.0</v>
      </c>
      <c r="CP2" s="129">
        <v>2021.0</v>
      </c>
      <c r="CQ2" s="129">
        <v>2023.0</v>
      </c>
      <c r="CR2" s="129">
        <v>2025.0</v>
      </c>
      <c r="CS2" s="123"/>
      <c r="CT2" s="123"/>
      <c r="CU2" s="123"/>
      <c r="CV2" s="123"/>
      <c r="CW2" s="124"/>
      <c r="CX2" s="125"/>
      <c r="CY2" s="123"/>
      <c r="CZ2" s="123"/>
      <c r="DA2" s="123"/>
      <c r="DB2" s="129">
        <v>2011.0</v>
      </c>
      <c r="DC2" s="129">
        <v>2013.0</v>
      </c>
      <c r="DD2" s="129">
        <v>2015.0</v>
      </c>
      <c r="DE2" s="129">
        <v>2017.0</v>
      </c>
      <c r="DF2" s="129">
        <v>2019.0</v>
      </c>
      <c r="DG2" s="129">
        <v>2021.0</v>
      </c>
      <c r="DH2" s="129">
        <v>2023.0</v>
      </c>
      <c r="DI2" s="129">
        <v>2025.0</v>
      </c>
      <c r="DJ2" s="123"/>
      <c r="DK2" s="123"/>
      <c r="DL2" s="123"/>
      <c r="DM2" s="123"/>
      <c r="DN2" s="124"/>
      <c r="DO2" s="125"/>
      <c r="DP2" s="123"/>
      <c r="DQ2" s="123"/>
      <c r="DR2" s="123"/>
      <c r="DS2" s="129">
        <v>2011.0</v>
      </c>
      <c r="DT2" s="129">
        <v>2013.0</v>
      </c>
      <c r="DU2" s="129">
        <v>2015.0</v>
      </c>
      <c r="DV2" s="129">
        <v>2017.0</v>
      </c>
      <c r="DW2" s="129">
        <v>2019.0</v>
      </c>
      <c r="DX2" s="129">
        <v>2021.0</v>
      </c>
      <c r="DY2" s="129">
        <v>2023.0</v>
      </c>
      <c r="DZ2" s="129">
        <v>2025.0</v>
      </c>
      <c r="EA2" s="123"/>
      <c r="EB2" s="123"/>
      <c r="EC2" s="123"/>
      <c r="ED2" s="123"/>
      <c r="EE2" s="124"/>
      <c r="EF2" s="125"/>
      <c r="EG2" s="123"/>
      <c r="EH2" s="123"/>
      <c r="EI2" s="123"/>
      <c r="EJ2" s="129">
        <v>2011.0</v>
      </c>
      <c r="EK2" s="129">
        <v>2013.0</v>
      </c>
      <c r="EL2" s="129">
        <v>2015.0</v>
      </c>
      <c r="EM2" s="129">
        <v>2017.0</v>
      </c>
      <c r="EN2" s="129">
        <v>2019.0</v>
      </c>
      <c r="EO2" s="129">
        <v>2021.0</v>
      </c>
      <c r="EP2" s="129">
        <v>2023.0</v>
      </c>
      <c r="EQ2" s="129">
        <v>2025.0</v>
      </c>
      <c r="ER2" s="123"/>
      <c r="ES2" s="123"/>
      <c r="ET2" s="123"/>
      <c r="EU2" s="123"/>
      <c r="EV2" s="124"/>
      <c r="EW2" s="125"/>
      <c r="EX2" s="123"/>
      <c r="EY2" s="123"/>
      <c r="EZ2" s="123"/>
      <c r="FA2" s="129">
        <v>2011.0</v>
      </c>
      <c r="FB2" s="129">
        <v>2013.0</v>
      </c>
      <c r="FC2" s="129">
        <v>2015.0</v>
      </c>
      <c r="FD2" s="129">
        <v>2017.0</v>
      </c>
      <c r="FE2" s="129">
        <v>2019.0</v>
      </c>
      <c r="FF2" s="129">
        <v>2021.0</v>
      </c>
      <c r="FG2" s="129">
        <v>2023.0</v>
      </c>
      <c r="FH2" s="129">
        <v>2025.0</v>
      </c>
      <c r="FI2" s="123"/>
      <c r="FJ2" s="123"/>
      <c r="FK2" s="123"/>
      <c r="FL2" s="123"/>
      <c r="FM2" s="124"/>
      <c r="FN2" s="125"/>
      <c r="FO2" s="123"/>
      <c r="FP2" s="123"/>
      <c r="FQ2" s="123"/>
      <c r="FR2" s="129">
        <v>2011.0</v>
      </c>
      <c r="FS2" s="129">
        <v>2013.0</v>
      </c>
      <c r="FT2" s="129">
        <v>2015.0</v>
      </c>
      <c r="FU2" s="129">
        <v>2017.0</v>
      </c>
      <c r="FV2" s="129">
        <v>2019.0</v>
      </c>
      <c r="FW2" s="129">
        <v>2021.0</v>
      </c>
      <c r="FX2" s="129">
        <v>2023.0</v>
      </c>
      <c r="FY2" s="129">
        <v>2025.0</v>
      </c>
      <c r="FZ2" s="123"/>
      <c r="GA2" s="123"/>
      <c r="GB2" s="123"/>
      <c r="GC2" s="123"/>
      <c r="GD2" s="124"/>
      <c r="GE2" s="125"/>
      <c r="GF2" s="123"/>
      <c r="GG2" s="123"/>
      <c r="GH2" s="123"/>
      <c r="GI2" s="129">
        <v>2011.0</v>
      </c>
      <c r="GJ2" s="129">
        <v>2013.0</v>
      </c>
      <c r="GK2" s="129">
        <v>2015.0</v>
      </c>
      <c r="GL2" s="129">
        <v>2017.0</v>
      </c>
      <c r="GM2" s="129">
        <v>2019.0</v>
      </c>
      <c r="GN2" s="129">
        <v>2021.0</v>
      </c>
      <c r="GO2" s="129">
        <v>2023.0</v>
      </c>
      <c r="GP2" s="129">
        <v>2025.0</v>
      </c>
      <c r="GQ2" s="123"/>
      <c r="GR2" s="123"/>
      <c r="GS2" s="123"/>
      <c r="GT2" s="123"/>
      <c r="GU2" s="124"/>
      <c r="GV2" s="125"/>
      <c r="GW2" s="123"/>
      <c r="GX2" s="123"/>
      <c r="GY2" s="123"/>
      <c r="GZ2" s="129">
        <v>2011.0</v>
      </c>
      <c r="HA2" s="129">
        <v>2013.0</v>
      </c>
      <c r="HB2" s="129">
        <v>2015.0</v>
      </c>
      <c r="HC2" s="129">
        <v>2017.0</v>
      </c>
      <c r="HD2" s="129">
        <v>2019.0</v>
      </c>
      <c r="HE2" s="129">
        <v>2021.0</v>
      </c>
      <c r="HF2" s="129">
        <v>2023.0</v>
      </c>
      <c r="HG2" s="129">
        <v>2025.0</v>
      </c>
      <c r="HH2" s="123"/>
      <c r="HI2" s="123"/>
      <c r="HJ2" s="123"/>
      <c r="HK2" s="123"/>
      <c r="HL2" s="124"/>
      <c r="HM2" s="125"/>
      <c r="HN2" s="123"/>
      <c r="HO2" s="123"/>
      <c r="HP2" s="123"/>
      <c r="HQ2" s="129">
        <v>2011.0</v>
      </c>
      <c r="HR2" s="129">
        <v>2013.0</v>
      </c>
      <c r="HS2" s="129">
        <v>2015.0</v>
      </c>
      <c r="HT2" s="129">
        <v>2017.0</v>
      </c>
      <c r="HU2" s="129">
        <v>2019.0</v>
      </c>
      <c r="HV2" s="129">
        <v>2021.0</v>
      </c>
      <c r="HW2" s="129">
        <v>2023.0</v>
      </c>
      <c r="HX2" s="129">
        <v>2025.0</v>
      </c>
      <c r="HY2" s="123"/>
      <c r="HZ2" s="123"/>
      <c r="IA2" s="123"/>
      <c r="IB2" s="123"/>
      <c r="IC2" s="124"/>
      <c r="ID2" s="125"/>
      <c r="IE2" s="123"/>
      <c r="IF2" s="123"/>
      <c r="IG2" s="123"/>
      <c r="IH2" s="129">
        <v>2011.0</v>
      </c>
      <c r="II2" s="129">
        <v>2013.0</v>
      </c>
      <c r="IJ2" s="129">
        <v>2015.0</v>
      </c>
      <c r="IK2" s="129">
        <v>2017.0</v>
      </c>
      <c r="IL2" s="129">
        <v>2019.0</v>
      </c>
      <c r="IM2" s="129">
        <v>2021.0</v>
      </c>
      <c r="IN2" s="129">
        <v>2023.0</v>
      </c>
      <c r="IO2" s="129">
        <v>2025.0</v>
      </c>
      <c r="IP2" s="123"/>
      <c r="IQ2" s="123"/>
      <c r="IR2" s="123"/>
      <c r="IS2" s="123"/>
      <c r="IT2" s="124"/>
      <c r="IU2" s="125"/>
      <c r="IV2" s="123"/>
      <c r="IW2" s="123"/>
      <c r="IX2" s="123"/>
      <c r="IY2" s="129">
        <v>2011.0</v>
      </c>
      <c r="IZ2" s="129">
        <v>2013.0</v>
      </c>
      <c r="JA2" s="129">
        <v>2015.0</v>
      </c>
      <c r="JB2" s="129">
        <v>2017.0</v>
      </c>
      <c r="JC2" s="129">
        <v>2019.0</v>
      </c>
      <c r="JD2" s="129">
        <v>2021.0</v>
      </c>
      <c r="JE2" s="129">
        <v>2023.0</v>
      </c>
      <c r="JF2" s="129">
        <v>2025.0</v>
      </c>
      <c r="JG2" s="123"/>
      <c r="JH2" s="123"/>
      <c r="JI2" s="123"/>
      <c r="JJ2" s="123"/>
      <c r="JK2" s="124"/>
      <c r="JL2" s="125"/>
      <c r="JM2" s="123"/>
      <c r="JN2" s="123"/>
      <c r="JO2" s="123"/>
      <c r="JP2" s="129">
        <v>2011.0</v>
      </c>
      <c r="JQ2" s="129">
        <v>2013.0</v>
      </c>
      <c r="JR2" s="129">
        <v>2015.0</v>
      </c>
      <c r="JS2" s="129">
        <v>2017.0</v>
      </c>
      <c r="JT2" s="129">
        <v>2019.0</v>
      </c>
      <c r="JU2" s="129">
        <v>2021.0</v>
      </c>
      <c r="JV2" s="129">
        <v>2023.0</v>
      </c>
      <c r="JW2" s="129">
        <v>2025.0</v>
      </c>
      <c r="JX2" s="123"/>
      <c r="JY2" s="123"/>
      <c r="JZ2" s="123"/>
      <c r="KA2" s="123"/>
      <c r="KB2" s="124"/>
      <c r="KC2" s="125"/>
      <c r="KD2" s="123"/>
      <c r="KE2" s="123"/>
      <c r="KF2" s="123"/>
      <c r="KG2" s="129">
        <v>2011.0</v>
      </c>
      <c r="KH2" s="129">
        <v>2013.0</v>
      </c>
      <c r="KI2" s="129">
        <v>2015.0</v>
      </c>
      <c r="KJ2" s="129">
        <v>2017.0</v>
      </c>
      <c r="KK2" s="129">
        <v>2019.0</v>
      </c>
      <c r="KL2" s="129">
        <v>2021.0</v>
      </c>
      <c r="KM2" s="129">
        <v>2023.0</v>
      </c>
      <c r="KN2" s="129">
        <v>2025.0</v>
      </c>
      <c r="KO2" s="123"/>
      <c r="KP2" s="123"/>
      <c r="KQ2" s="123"/>
      <c r="KR2" s="123"/>
      <c r="KS2" s="124"/>
      <c r="KT2" s="125"/>
      <c r="KU2" s="124"/>
    </row>
    <row r="3">
      <c r="A3" s="131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5"/>
      <c r="R3" s="131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5"/>
      <c r="AI3" s="131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5"/>
      <c r="AZ3" s="131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5"/>
      <c r="BQ3" s="131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5"/>
      <c r="CH3" s="131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5"/>
      <c r="CY3" s="131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5"/>
      <c r="DP3" s="131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5"/>
      <c r="EG3" s="131"/>
      <c r="EH3" s="124"/>
      <c r="EI3" s="124"/>
      <c r="EJ3" s="124"/>
      <c r="EK3" s="124"/>
      <c r="EL3" s="124"/>
      <c r="EM3" s="124"/>
      <c r="EN3" s="124"/>
      <c r="EO3" s="124"/>
      <c r="EP3" s="124"/>
      <c r="EQ3" s="124"/>
      <c r="ER3" s="124"/>
      <c r="ES3" s="124"/>
      <c r="ET3" s="124"/>
      <c r="EU3" s="124"/>
      <c r="EV3" s="124"/>
      <c r="EW3" s="125"/>
      <c r="EX3" s="131"/>
      <c r="EY3" s="124"/>
      <c r="EZ3" s="124"/>
      <c r="FA3" s="124"/>
      <c r="FB3" s="124"/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5"/>
      <c r="FO3" s="131"/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124"/>
      <c r="GB3" s="124"/>
      <c r="GC3" s="124"/>
      <c r="GD3" s="124"/>
      <c r="GE3" s="125"/>
      <c r="GF3" s="131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5"/>
      <c r="GW3" s="131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5"/>
      <c r="HN3" s="131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5"/>
      <c r="IE3" s="131"/>
      <c r="IF3" s="124"/>
      <c r="IG3" s="124"/>
      <c r="IH3" s="124"/>
      <c r="II3" s="124"/>
      <c r="IJ3" s="124"/>
      <c r="IK3" s="124"/>
      <c r="IL3" s="124"/>
      <c r="IM3" s="124"/>
      <c r="IN3" s="124"/>
      <c r="IO3" s="124"/>
      <c r="IP3" s="124"/>
      <c r="IQ3" s="124"/>
      <c r="IR3" s="124"/>
      <c r="IS3" s="124"/>
      <c r="IT3" s="124"/>
      <c r="IU3" s="125"/>
      <c r="IV3" s="131"/>
      <c r="IW3" s="124"/>
      <c r="IX3" s="124"/>
      <c r="IY3" s="124"/>
      <c r="IZ3" s="124"/>
      <c r="JA3" s="124"/>
      <c r="JB3" s="124"/>
      <c r="JC3" s="124"/>
      <c r="JD3" s="124"/>
      <c r="JE3" s="124"/>
      <c r="JF3" s="124"/>
      <c r="JG3" s="124"/>
      <c r="JH3" s="124"/>
      <c r="JI3" s="124"/>
      <c r="JJ3" s="124"/>
      <c r="JK3" s="124"/>
      <c r="JL3" s="125"/>
      <c r="JM3" s="131"/>
      <c r="JN3" s="124"/>
      <c r="JO3" s="124"/>
      <c r="JP3" s="124"/>
      <c r="JQ3" s="124"/>
      <c r="JR3" s="124"/>
      <c r="JS3" s="124"/>
      <c r="JT3" s="124"/>
      <c r="JU3" s="124"/>
      <c r="JV3" s="124"/>
      <c r="JW3" s="124"/>
      <c r="JX3" s="124"/>
      <c r="JY3" s="124"/>
      <c r="JZ3" s="124"/>
      <c r="KA3" s="124"/>
      <c r="KB3" s="124"/>
      <c r="KC3" s="125"/>
      <c r="KD3" s="131"/>
      <c r="KE3" s="124"/>
      <c r="KF3" s="124"/>
      <c r="KG3" s="124"/>
      <c r="KH3" s="124"/>
      <c r="KI3" s="124"/>
      <c r="KJ3" s="124"/>
      <c r="KK3" s="124"/>
      <c r="KL3" s="124"/>
      <c r="KM3" s="124"/>
      <c r="KN3" s="124"/>
      <c r="KO3" s="124"/>
      <c r="KP3" s="124"/>
      <c r="KQ3" s="124"/>
      <c r="KR3" s="124"/>
      <c r="KS3" s="124"/>
      <c r="KT3" s="125"/>
      <c r="KU3" s="124"/>
    </row>
    <row r="4" ht="15.0" customHeight="1">
      <c r="A4" s="132"/>
      <c r="B4" s="133" t="s">
        <v>89</v>
      </c>
      <c r="C4" s="134" t="s">
        <v>90</v>
      </c>
      <c r="D4" s="133"/>
      <c r="E4" s="133"/>
      <c r="F4" s="133"/>
      <c r="G4" s="133" t="s">
        <v>91</v>
      </c>
      <c r="H4" s="133"/>
      <c r="I4" s="135"/>
      <c r="J4" s="136"/>
      <c r="K4" s="136"/>
      <c r="L4" s="136"/>
      <c r="M4" s="136"/>
      <c r="N4" s="136"/>
      <c r="O4" s="136"/>
      <c r="P4" s="137" t="s">
        <v>92</v>
      </c>
      <c r="Q4" s="138"/>
      <c r="R4" s="132"/>
      <c r="S4" s="133" t="s">
        <v>89</v>
      </c>
      <c r="T4" s="133" t="str">
        <f>C4</f>
        <v>: Provinsi Sulawesi Tenggara</v>
      </c>
      <c r="U4" s="133"/>
      <c r="V4" s="133"/>
      <c r="W4" s="133"/>
      <c r="X4" s="133" t="s">
        <v>91</v>
      </c>
      <c r="Y4" s="133"/>
      <c r="Z4" s="135"/>
      <c r="AA4" s="136"/>
      <c r="AB4" s="136"/>
      <c r="AC4" s="136"/>
      <c r="AD4" s="136"/>
      <c r="AE4" s="136"/>
      <c r="AF4" s="136"/>
      <c r="AG4" s="137" t="s">
        <v>92</v>
      </c>
      <c r="AH4" s="138"/>
      <c r="AI4" s="132"/>
      <c r="AJ4" s="133" t="s">
        <v>89</v>
      </c>
      <c r="AK4" s="133" t="str">
        <f>T4</f>
        <v>: Provinsi Sulawesi Tenggara</v>
      </c>
      <c r="AL4" s="133"/>
      <c r="AM4" s="133"/>
      <c r="AN4" s="133"/>
      <c r="AO4" s="133" t="s">
        <v>91</v>
      </c>
      <c r="AP4" s="133"/>
      <c r="AQ4" s="135"/>
      <c r="AR4" s="136"/>
      <c r="AS4" s="136"/>
      <c r="AT4" s="136"/>
      <c r="AU4" s="136"/>
      <c r="AV4" s="136"/>
      <c r="AW4" s="136"/>
      <c r="AX4" s="137" t="s">
        <v>92</v>
      </c>
      <c r="AY4" s="138"/>
      <c r="AZ4" s="132"/>
      <c r="BA4" s="133" t="s">
        <v>89</v>
      </c>
      <c r="BB4" s="133" t="str">
        <f>AK4</f>
        <v>: Provinsi Sulawesi Tenggara</v>
      </c>
      <c r="BC4" s="133"/>
      <c r="BD4" s="133"/>
      <c r="BE4" s="133"/>
      <c r="BF4" s="133" t="s">
        <v>91</v>
      </c>
      <c r="BG4" s="133"/>
      <c r="BH4" s="135"/>
      <c r="BI4" s="136"/>
      <c r="BJ4" s="136"/>
      <c r="BK4" s="136"/>
      <c r="BL4" s="136"/>
      <c r="BM4" s="136"/>
      <c r="BN4" s="136"/>
      <c r="BO4" s="137" t="s">
        <v>92</v>
      </c>
      <c r="BP4" s="138"/>
      <c r="BQ4" s="132"/>
      <c r="BR4" s="133" t="s">
        <v>89</v>
      </c>
      <c r="BS4" s="133" t="str">
        <f>BB4</f>
        <v>: Provinsi Sulawesi Tenggara</v>
      </c>
      <c r="BT4" s="133"/>
      <c r="BU4" s="133"/>
      <c r="BV4" s="133"/>
      <c r="BW4" s="133" t="s">
        <v>91</v>
      </c>
      <c r="BX4" s="133"/>
      <c r="BY4" s="135"/>
      <c r="BZ4" s="136"/>
      <c r="CA4" s="136"/>
      <c r="CB4" s="136"/>
      <c r="CC4" s="136"/>
      <c r="CD4" s="136"/>
      <c r="CE4" s="136"/>
      <c r="CF4" s="137" t="s">
        <v>92</v>
      </c>
      <c r="CG4" s="138"/>
      <c r="CH4" s="132"/>
      <c r="CI4" s="133" t="s">
        <v>89</v>
      </c>
      <c r="CJ4" s="133" t="str">
        <f>BS4</f>
        <v>: Provinsi Sulawesi Tenggara</v>
      </c>
      <c r="CK4" s="133"/>
      <c r="CL4" s="133"/>
      <c r="CM4" s="133"/>
      <c r="CN4" s="133" t="s">
        <v>91</v>
      </c>
      <c r="CO4" s="133"/>
      <c r="CP4" s="135"/>
      <c r="CQ4" s="136"/>
      <c r="CR4" s="136"/>
      <c r="CS4" s="136"/>
      <c r="CT4" s="136"/>
      <c r="CU4" s="136"/>
      <c r="CV4" s="136"/>
      <c r="CW4" s="137" t="s">
        <v>92</v>
      </c>
      <c r="CX4" s="138"/>
      <c r="CY4" s="132"/>
      <c r="CZ4" s="133" t="s">
        <v>89</v>
      </c>
      <c r="DA4" s="133" t="str">
        <f>CJ4</f>
        <v>: Provinsi Sulawesi Tenggara</v>
      </c>
      <c r="DB4" s="133"/>
      <c r="DC4" s="133"/>
      <c r="DD4" s="133"/>
      <c r="DE4" s="133" t="s">
        <v>91</v>
      </c>
      <c r="DF4" s="133"/>
      <c r="DG4" s="135"/>
      <c r="DH4" s="136"/>
      <c r="DI4" s="136"/>
      <c r="DJ4" s="136"/>
      <c r="DK4" s="136"/>
      <c r="DL4" s="136"/>
      <c r="DM4" s="136"/>
      <c r="DN4" s="137" t="s">
        <v>92</v>
      </c>
      <c r="DO4" s="138"/>
      <c r="DP4" s="132"/>
      <c r="DQ4" s="133" t="s">
        <v>89</v>
      </c>
      <c r="DR4" s="133" t="str">
        <f>DA4</f>
        <v>: Provinsi Sulawesi Tenggara</v>
      </c>
      <c r="DS4" s="133"/>
      <c r="DT4" s="133"/>
      <c r="DU4" s="133"/>
      <c r="DV4" s="133" t="s">
        <v>91</v>
      </c>
      <c r="DW4" s="133"/>
      <c r="DX4" s="135"/>
      <c r="DY4" s="136"/>
      <c r="DZ4" s="136"/>
      <c r="EA4" s="136"/>
      <c r="EB4" s="136"/>
      <c r="EC4" s="136"/>
      <c r="ED4" s="136"/>
      <c r="EE4" s="137" t="s">
        <v>92</v>
      </c>
      <c r="EF4" s="138"/>
      <c r="EG4" s="132"/>
      <c r="EH4" s="133" t="s">
        <v>89</v>
      </c>
      <c r="EI4" s="133" t="str">
        <f>DR4</f>
        <v>: Provinsi Sulawesi Tenggara</v>
      </c>
      <c r="EJ4" s="133"/>
      <c r="EK4" s="133"/>
      <c r="EL4" s="133"/>
      <c r="EM4" s="133" t="s">
        <v>91</v>
      </c>
      <c r="EN4" s="133"/>
      <c r="EO4" s="135"/>
      <c r="EP4" s="136"/>
      <c r="EQ4" s="136"/>
      <c r="ER4" s="136"/>
      <c r="ES4" s="136"/>
      <c r="ET4" s="136"/>
      <c r="EU4" s="136"/>
      <c r="EV4" s="137" t="s">
        <v>92</v>
      </c>
      <c r="EW4" s="138"/>
      <c r="EX4" s="132"/>
      <c r="EY4" s="133" t="s">
        <v>89</v>
      </c>
      <c r="EZ4" s="133" t="str">
        <f>EI4</f>
        <v>: Provinsi Sulawesi Tenggara</v>
      </c>
      <c r="FA4" s="133"/>
      <c r="FB4" s="133"/>
      <c r="FC4" s="133"/>
      <c r="FD4" s="133" t="s">
        <v>91</v>
      </c>
      <c r="FE4" s="133"/>
      <c r="FF4" s="135"/>
      <c r="FG4" s="136"/>
      <c r="FH4" s="136"/>
      <c r="FI4" s="136"/>
      <c r="FJ4" s="136"/>
      <c r="FK4" s="136"/>
      <c r="FL4" s="136"/>
      <c r="FM4" s="137" t="s">
        <v>92</v>
      </c>
      <c r="FN4" s="138"/>
      <c r="FO4" s="132"/>
      <c r="FP4" s="133" t="s">
        <v>89</v>
      </c>
      <c r="FQ4" s="133" t="str">
        <f>EZ4</f>
        <v>: Provinsi Sulawesi Tenggara</v>
      </c>
      <c r="FR4" s="133"/>
      <c r="FS4" s="133"/>
      <c r="FT4" s="133"/>
      <c r="FU4" s="133" t="s">
        <v>91</v>
      </c>
      <c r="FV4" s="133"/>
      <c r="FW4" s="135"/>
      <c r="FX4" s="136"/>
      <c r="FY4" s="136"/>
      <c r="FZ4" s="136"/>
      <c r="GA4" s="136"/>
      <c r="GB4" s="136"/>
      <c r="GC4" s="136"/>
      <c r="GD4" s="137" t="s">
        <v>92</v>
      </c>
      <c r="GE4" s="138"/>
      <c r="GF4" s="132"/>
      <c r="GG4" s="133" t="s">
        <v>89</v>
      </c>
      <c r="GH4" s="133" t="str">
        <f>FQ4</f>
        <v>: Provinsi Sulawesi Tenggara</v>
      </c>
      <c r="GI4" s="133"/>
      <c r="GJ4" s="133"/>
      <c r="GK4" s="133"/>
      <c r="GL4" s="133" t="s">
        <v>91</v>
      </c>
      <c r="GM4" s="133"/>
      <c r="GN4" s="135"/>
      <c r="GO4" s="136"/>
      <c r="GP4" s="136"/>
      <c r="GQ4" s="136"/>
      <c r="GR4" s="136"/>
      <c r="GS4" s="136"/>
      <c r="GT4" s="136"/>
      <c r="GU4" s="137" t="s">
        <v>92</v>
      </c>
      <c r="GV4" s="138"/>
      <c r="GW4" s="132"/>
      <c r="GX4" s="133" t="s">
        <v>89</v>
      </c>
      <c r="GY4" s="133" t="str">
        <f>GH4</f>
        <v>: Provinsi Sulawesi Tenggara</v>
      </c>
      <c r="GZ4" s="133"/>
      <c r="HA4" s="133"/>
      <c r="HB4" s="133"/>
      <c r="HC4" s="133" t="s">
        <v>91</v>
      </c>
      <c r="HD4" s="133"/>
      <c r="HE4" s="135"/>
      <c r="HF4" s="136"/>
      <c r="HG4" s="136"/>
      <c r="HH4" s="136"/>
      <c r="HI4" s="136"/>
      <c r="HJ4" s="136"/>
      <c r="HK4" s="136"/>
      <c r="HL4" s="137" t="s">
        <v>92</v>
      </c>
      <c r="HM4" s="138"/>
      <c r="HN4" s="132"/>
      <c r="HO4" s="133" t="s">
        <v>89</v>
      </c>
      <c r="HP4" s="133" t="str">
        <f>GY4</f>
        <v>: Provinsi Sulawesi Tenggara</v>
      </c>
      <c r="HQ4" s="133"/>
      <c r="HR4" s="133"/>
      <c r="HS4" s="133"/>
      <c r="HT4" s="133" t="s">
        <v>91</v>
      </c>
      <c r="HU4" s="133"/>
      <c r="HV4" s="135"/>
      <c r="HW4" s="136"/>
      <c r="HX4" s="136"/>
      <c r="HY4" s="136"/>
      <c r="HZ4" s="136"/>
      <c r="IA4" s="136"/>
      <c r="IB4" s="136"/>
      <c r="IC4" s="137" t="s">
        <v>92</v>
      </c>
      <c r="ID4" s="138"/>
      <c r="IE4" s="132"/>
      <c r="IF4" s="133" t="s">
        <v>89</v>
      </c>
      <c r="IG4" s="133" t="str">
        <f>HP4</f>
        <v>: Provinsi Sulawesi Tenggara</v>
      </c>
      <c r="IH4" s="133"/>
      <c r="II4" s="133"/>
      <c r="IJ4" s="133"/>
      <c r="IK4" s="133" t="s">
        <v>91</v>
      </c>
      <c r="IL4" s="133"/>
      <c r="IM4" s="135"/>
      <c r="IN4" s="136"/>
      <c r="IO4" s="136"/>
      <c r="IP4" s="136"/>
      <c r="IQ4" s="136"/>
      <c r="IR4" s="136"/>
      <c r="IS4" s="136"/>
      <c r="IT4" s="137" t="s">
        <v>92</v>
      </c>
      <c r="IU4" s="138"/>
      <c r="IV4" s="132"/>
      <c r="IW4" s="133" t="s">
        <v>89</v>
      </c>
      <c r="IX4" s="133" t="str">
        <f>IG4</f>
        <v>: Provinsi Sulawesi Tenggara</v>
      </c>
      <c r="IY4" s="133"/>
      <c r="IZ4" s="133"/>
      <c r="JA4" s="133"/>
      <c r="JB4" s="133" t="s">
        <v>91</v>
      </c>
      <c r="JC4" s="133"/>
      <c r="JD4" s="135"/>
      <c r="JE4" s="136"/>
      <c r="JF4" s="136"/>
      <c r="JG4" s="136"/>
      <c r="JH4" s="136"/>
      <c r="JI4" s="136"/>
      <c r="JJ4" s="136"/>
      <c r="JK4" s="137" t="s">
        <v>92</v>
      </c>
      <c r="JL4" s="139"/>
      <c r="JM4" s="132"/>
      <c r="JN4" s="133" t="s">
        <v>89</v>
      </c>
      <c r="JO4" s="133" t="str">
        <f>IX4</f>
        <v>: Provinsi Sulawesi Tenggara</v>
      </c>
      <c r="JP4" s="133"/>
      <c r="JQ4" s="133"/>
      <c r="JR4" s="133"/>
      <c r="JS4" s="133" t="s">
        <v>91</v>
      </c>
      <c r="JT4" s="133"/>
      <c r="JU4" s="135"/>
      <c r="JV4" s="136"/>
      <c r="JW4" s="136"/>
      <c r="JX4" s="136"/>
      <c r="JY4" s="136"/>
      <c r="JZ4" s="136"/>
      <c r="KA4" s="136"/>
      <c r="KB4" s="137" t="s">
        <v>92</v>
      </c>
      <c r="KC4" s="139"/>
      <c r="KD4" s="132"/>
      <c r="KE4" s="133" t="s">
        <v>89</v>
      </c>
      <c r="KF4" s="133" t="str">
        <f>JO4</f>
        <v>: Provinsi Sulawesi Tenggara</v>
      </c>
      <c r="KG4" s="133"/>
      <c r="KH4" s="133"/>
      <c r="KI4" s="133"/>
      <c r="KJ4" s="133" t="s">
        <v>91</v>
      </c>
      <c r="KK4" s="133"/>
      <c r="KL4" s="135"/>
      <c r="KM4" s="136"/>
      <c r="KN4" s="136"/>
      <c r="KO4" s="136"/>
      <c r="KP4" s="136"/>
      <c r="KQ4" s="136"/>
      <c r="KR4" s="136"/>
      <c r="KS4" s="137" t="s">
        <v>92</v>
      </c>
      <c r="KT4" s="139"/>
      <c r="KU4" s="136"/>
    </row>
    <row r="5" ht="15.0" customHeight="1">
      <c r="A5" s="140"/>
      <c r="B5" s="141" t="s">
        <v>93</v>
      </c>
      <c r="C5" s="141" t="s">
        <v>94</v>
      </c>
      <c r="D5" s="141"/>
      <c r="E5" s="141"/>
      <c r="F5" s="141"/>
      <c r="G5" s="141" t="s">
        <v>95</v>
      </c>
      <c r="H5" s="141"/>
      <c r="I5" s="142"/>
      <c r="J5" s="136"/>
      <c r="K5" s="136"/>
      <c r="L5" s="136"/>
      <c r="M5" s="136"/>
      <c r="N5" s="136"/>
      <c r="O5" s="136"/>
      <c r="P5" s="40"/>
      <c r="Q5" s="138"/>
      <c r="R5" s="140"/>
      <c r="S5" s="141" t="s">
        <v>93</v>
      </c>
      <c r="T5" s="141" t="s">
        <v>94</v>
      </c>
      <c r="U5" s="141"/>
      <c r="V5" s="141"/>
      <c r="W5" s="141"/>
      <c r="X5" s="141" t="s">
        <v>95</v>
      </c>
      <c r="Y5" s="141"/>
      <c r="Z5" s="142"/>
      <c r="AA5" s="136"/>
      <c r="AB5" s="136"/>
      <c r="AC5" s="136"/>
      <c r="AD5" s="136"/>
      <c r="AE5" s="136"/>
      <c r="AF5" s="136"/>
      <c r="AG5" s="40"/>
      <c r="AH5" s="138"/>
      <c r="AI5" s="140"/>
      <c r="AJ5" s="141" t="s">
        <v>93</v>
      </c>
      <c r="AK5" s="141" t="s">
        <v>94</v>
      </c>
      <c r="AL5" s="141"/>
      <c r="AM5" s="141"/>
      <c r="AN5" s="141"/>
      <c r="AO5" s="141" t="s">
        <v>95</v>
      </c>
      <c r="AP5" s="141"/>
      <c r="AQ5" s="142"/>
      <c r="AR5" s="136"/>
      <c r="AS5" s="136"/>
      <c r="AT5" s="136"/>
      <c r="AU5" s="136"/>
      <c r="AV5" s="136"/>
      <c r="AW5" s="136"/>
      <c r="AX5" s="40"/>
      <c r="AY5" s="138"/>
      <c r="AZ5" s="140"/>
      <c r="BA5" s="141" t="s">
        <v>93</v>
      </c>
      <c r="BB5" s="141" t="s">
        <v>94</v>
      </c>
      <c r="BC5" s="141"/>
      <c r="BD5" s="141"/>
      <c r="BE5" s="141"/>
      <c r="BF5" s="141" t="s">
        <v>95</v>
      </c>
      <c r="BG5" s="141"/>
      <c r="BH5" s="142"/>
      <c r="BI5" s="136"/>
      <c r="BJ5" s="136"/>
      <c r="BK5" s="136"/>
      <c r="BL5" s="136"/>
      <c r="BM5" s="136"/>
      <c r="BN5" s="136"/>
      <c r="BO5" s="40"/>
      <c r="BP5" s="138"/>
      <c r="BQ5" s="140"/>
      <c r="BR5" s="141" t="s">
        <v>93</v>
      </c>
      <c r="BS5" s="141" t="s">
        <v>94</v>
      </c>
      <c r="BT5" s="141"/>
      <c r="BU5" s="141"/>
      <c r="BV5" s="141"/>
      <c r="BW5" s="141" t="s">
        <v>95</v>
      </c>
      <c r="BX5" s="141"/>
      <c r="BY5" s="142"/>
      <c r="BZ5" s="136"/>
      <c r="CA5" s="136"/>
      <c r="CB5" s="136"/>
      <c r="CC5" s="136"/>
      <c r="CD5" s="136"/>
      <c r="CE5" s="136"/>
      <c r="CF5" s="40"/>
      <c r="CG5" s="138"/>
      <c r="CH5" s="140"/>
      <c r="CI5" s="141" t="s">
        <v>93</v>
      </c>
      <c r="CJ5" s="141" t="s">
        <v>94</v>
      </c>
      <c r="CK5" s="141"/>
      <c r="CL5" s="141"/>
      <c r="CM5" s="141"/>
      <c r="CN5" s="141" t="s">
        <v>95</v>
      </c>
      <c r="CO5" s="141"/>
      <c r="CP5" s="142"/>
      <c r="CQ5" s="136"/>
      <c r="CR5" s="136"/>
      <c r="CS5" s="136"/>
      <c r="CT5" s="136"/>
      <c r="CU5" s="136"/>
      <c r="CV5" s="136"/>
      <c r="CW5" s="40"/>
      <c r="CX5" s="138"/>
      <c r="CY5" s="140"/>
      <c r="CZ5" s="141" t="s">
        <v>93</v>
      </c>
      <c r="DA5" s="141" t="s">
        <v>94</v>
      </c>
      <c r="DB5" s="141"/>
      <c r="DC5" s="141"/>
      <c r="DD5" s="141"/>
      <c r="DE5" s="141" t="s">
        <v>95</v>
      </c>
      <c r="DF5" s="141"/>
      <c r="DG5" s="142"/>
      <c r="DH5" s="136"/>
      <c r="DI5" s="136"/>
      <c r="DJ5" s="136"/>
      <c r="DK5" s="136"/>
      <c r="DL5" s="136"/>
      <c r="DM5" s="136"/>
      <c r="DN5" s="40"/>
      <c r="DO5" s="138"/>
      <c r="DP5" s="140"/>
      <c r="DQ5" s="141" t="s">
        <v>93</v>
      </c>
      <c r="DR5" s="141" t="s">
        <v>94</v>
      </c>
      <c r="DS5" s="141"/>
      <c r="DT5" s="141"/>
      <c r="DU5" s="141"/>
      <c r="DV5" s="141" t="s">
        <v>95</v>
      </c>
      <c r="DW5" s="141"/>
      <c r="DX5" s="142"/>
      <c r="DY5" s="136"/>
      <c r="DZ5" s="136"/>
      <c r="EA5" s="136"/>
      <c r="EB5" s="136"/>
      <c r="EC5" s="136"/>
      <c r="ED5" s="136"/>
      <c r="EE5" s="40"/>
      <c r="EF5" s="138"/>
      <c r="EG5" s="140"/>
      <c r="EH5" s="141" t="s">
        <v>93</v>
      </c>
      <c r="EI5" s="141" t="s">
        <v>94</v>
      </c>
      <c r="EJ5" s="141"/>
      <c r="EK5" s="141"/>
      <c r="EL5" s="141"/>
      <c r="EM5" s="141" t="s">
        <v>95</v>
      </c>
      <c r="EN5" s="141"/>
      <c r="EO5" s="142"/>
      <c r="EP5" s="136"/>
      <c r="EQ5" s="136"/>
      <c r="ER5" s="136"/>
      <c r="ES5" s="136"/>
      <c r="ET5" s="136"/>
      <c r="EU5" s="136"/>
      <c r="EV5" s="40"/>
      <c r="EW5" s="138"/>
      <c r="EX5" s="140"/>
      <c r="EY5" s="141" t="s">
        <v>93</v>
      </c>
      <c r="EZ5" s="141" t="s">
        <v>94</v>
      </c>
      <c r="FA5" s="141"/>
      <c r="FB5" s="141"/>
      <c r="FC5" s="141"/>
      <c r="FD5" s="141" t="s">
        <v>95</v>
      </c>
      <c r="FE5" s="141"/>
      <c r="FF5" s="142"/>
      <c r="FG5" s="136"/>
      <c r="FH5" s="136"/>
      <c r="FI5" s="136"/>
      <c r="FJ5" s="136"/>
      <c r="FK5" s="136"/>
      <c r="FL5" s="136"/>
      <c r="FM5" s="40"/>
      <c r="FN5" s="138"/>
      <c r="FO5" s="140"/>
      <c r="FP5" s="141" t="s">
        <v>93</v>
      </c>
      <c r="FQ5" s="141" t="s">
        <v>94</v>
      </c>
      <c r="FR5" s="141"/>
      <c r="FS5" s="141"/>
      <c r="FT5" s="141"/>
      <c r="FU5" s="141" t="s">
        <v>95</v>
      </c>
      <c r="FV5" s="141"/>
      <c r="FW5" s="142"/>
      <c r="FX5" s="136"/>
      <c r="FY5" s="136"/>
      <c r="FZ5" s="136"/>
      <c r="GA5" s="136"/>
      <c r="GB5" s="136"/>
      <c r="GC5" s="136"/>
      <c r="GD5" s="40"/>
      <c r="GE5" s="138"/>
      <c r="GF5" s="140"/>
      <c r="GG5" s="141" t="s">
        <v>93</v>
      </c>
      <c r="GH5" s="141" t="s">
        <v>94</v>
      </c>
      <c r="GI5" s="141"/>
      <c r="GJ5" s="141"/>
      <c r="GK5" s="141"/>
      <c r="GL5" s="141" t="s">
        <v>95</v>
      </c>
      <c r="GM5" s="141"/>
      <c r="GN5" s="142"/>
      <c r="GO5" s="136"/>
      <c r="GP5" s="136"/>
      <c r="GQ5" s="136"/>
      <c r="GR5" s="136"/>
      <c r="GS5" s="136"/>
      <c r="GT5" s="136"/>
      <c r="GU5" s="40"/>
      <c r="GV5" s="138"/>
      <c r="GW5" s="140"/>
      <c r="GX5" s="141" t="s">
        <v>93</v>
      </c>
      <c r="GY5" s="141" t="s">
        <v>94</v>
      </c>
      <c r="GZ5" s="141"/>
      <c r="HA5" s="141"/>
      <c r="HB5" s="141"/>
      <c r="HC5" s="141" t="s">
        <v>95</v>
      </c>
      <c r="HD5" s="141"/>
      <c r="HE5" s="142"/>
      <c r="HF5" s="136"/>
      <c r="HG5" s="136"/>
      <c r="HH5" s="136"/>
      <c r="HI5" s="136"/>
      <c r="HJ5" s="136"/>
      <c r="HK5" s="136"/>
      <c r="HL5" s="40"/>
      <c r="HM5" s="138"/>
      <c r="HN5" s="140"/>
      <c r="HO5" s="141" t="s">
        <v>93</v>
      </c>
      <c r="HP5" s="141" t="s">
        <v>94</v>
      </c>
      <c r="HQ5" s="141"/>
      <c r="HR5" s="141"/>
      <c r="HS5" s="141"/>
      <c r="HT5" s="141" t="s">
        <v>95</v>
      </c>
      <c r="HU5" s="141"/>
      <c r="HV5" s="142"/>
      <c r="HW5" s="136"/>
      <c r="HX5" s="136"/>
      <c r="HY5" s="136"/>
      <c r="HZ5" s="136"/>
      <c r="IA5" s="136"/>
      <c r="IB5" s="136"/>
      <c r="IC5" s="40"/>
      <c r="ID5" s="138"/>
      <c r="IE5" s="140"/>
      <c r="IF5" s="141" t="s">
        <v>93</v>
      </c>
      <c r="IG5" s="141" t="s">
        <v>94</v>
      </c>
      <c r="IH5" s="141"/>
      <c r="II5" s="141"/>
      <c r="IJ5" s="141"/>
      <c r="IK5" s="141" t="s">
        <v>95</v>
      </c>
      <c r="IL5" s="141"/>
      <c r="IM5" s="142"/>
      <c r="IN5" s="136"/>
      <c r="IO5" s="136"/>
      <c r="IP5" s="136"/>
      <c r="IQ5" s="136"/>
      <c r="IR5" s="136"/>
      <c r="IS5" s="136"/>
      <c r="IT5" s="40"/>
      <c r="IU5" s="138"/>
      <c r="IV5" s="140"/>
      <c r="IW5" s="141" t="s">
        <v>93</v>
      </c>
      <c r="IX5" s="141" t="s">
        <v>94</v>
      </c>
      <c r="IY5" s="141"/>
      <c r="IZ5" s="141"/>
      <c r="JA5" s="141"/>
      <c r="JB5" s="141" t="s">
        <v>95</v>
      </c>
      <c r="JC5" s="141"/>
      <c r="JD5" s="142"/>
      <c r="JE5" s="136"/>
      <c r="JF5" s="136"/>
      <c r="JG5" s="136"/>
      <c r="JH5" s="136"/>
      <c r="JI5" s="136"/>
      <c r="JJ5" s="136"/>
      <c r="JK5" s="40"/>
      <c r="JL5" s="139"/>
      <c r="JM5" s="140"/>
      <c r="JN5" s="141" t="s">
        <v>93</v>
      </c>
      <c r="JO5" s="141" t="s">
        <v>94</v>
      </c>
      <c r="JP5" s="141"/>
      <c r="JQ5" s="141"/>
      <c r="JR5" s="141"/>
      <c r="JS5" s="141" t="s">
        <v>95</v>
      </c>
      <c r="JT5" s="141"/>
      <c r="JU5" s="142"/>
      <c r="JV5" s="136"/>
      <c r="JW5" s="136"/>
      <c r="JX5" s="136"/>
      <c r="JY5" s="136"/>
      <c r="JZ5" s="136"/>
      <c r="KA5" s="136"/>
      <c r="KB5" s="40"/>
      <c r="KC5" s="139"/>
      <c r="KD5" s="140"/>
      <c r="KE5" s="141" t="s">
        <v>93</v>
      </c>
      <c r="KF5" s="141" t="s">
        <v>94</v>
      </c>
      <c r="KG5" s="141"/>
      <c r="KH5" s="141"/>
      <c r="KI5" s="141"/>
      <c r="KJ5" s="141" t="s">
        <v>95</v>
      </c>
      <c r="KK5" s="141"/>
      <c r="KL5" s="142"/>
      <c r="KM5" s="136"/>
      <c r="KN5" s="136"/>
      <c r="KO5" s="136"/>
      <c r="KP5" s="136"/>
      <c r="KQ5" s="136"/>
      <c r="KR5" s="136"/>
      <c r="KS5" s="40"/>
      <c r="KT5" s="139"/>
      <c r="KU5" s="136"/>
    </row>
    <row r="6" ht="15.0" customHeight="1">
      <c r="A6" s="140"/>
      <c r="B6" s="141" t="s">
        <v>96</v>
      </c>
      <c r="C6" s="141" t="s">
        <v>97</v>
      </c>
      <c r="D6" s="141"/>
      <c r="E6" s="141"/>
      <c r="F6" s="141"/>
      <c r="G6" s="143" t="s">
        <v>98</v>
      </c>
      <c r="H6" s="141"/>
      <c r="I6" s="142"/>
      <c r="J6" s="136"/>
      <c r="K6" s="136"/>
      <c r="L6" s="136"/>
      <c r="M6" s="136"/>
      <c r="N6" s="136"/>
      <c r="O6" s="136"/>
      <c r="P6" s="144">
        <v>2010.0</v>
      </c>
      <c r="Q6" s="138"/>
      <c r="R6" s="140"/>
      <c r="S6" s="141" t="s">
        <v>96</v>
      </c>
      <c r="T6" s="141" t="s">
        <v>97</v>
      </c>
      <c r="U6" s="141"/>
      <c r="V6" s="141"/>
      <c r="W6" s="141"/>
      <c r="X6" s="143" t="s">
        <v>98</v>
      </c>
      <c r="Y6" s="141"/>
      <c r="Z6" s="142"/>
      <c r="AA6" s="136"/>
      <c r="AB6" s="136"/>
      <c r="AC6" s="136"/>
      <c r="AD6" s="136"/>
      <c r="AE6" s="136"/>
      <c r="AF6" s="136"/>
      <c r="AG6" s="144">
        <f>P6+1</f>
        <v>2011</v>
      </c>
      <c r="AH6" s="138"/>
      <c r="AI6" s="140"/>
      <c r="AJ6" s="141" t="s">
        <v>96</v>
      </c>
      <c r="AK6" s="141" t="s">
        <v>97</v>
      </c>
      <c r="AL6" s="141"/>
      <c r="AM6" s="141"/>
      <c r="AN6" s="141"/>
      <c r="AO6" s="143" t="s">
        <v>98</v>
      </c>
      <c r="AP6" s="141"/>
      <c r="AQ6" s="142"/>
      <c r="AR6" s="136"/>
      <c r="AS6" s="136"/>
      <c r="AT6" s="136"/>
      <c r="AU6" s="136"/>
      <c r="AV6" s="136"/>
      <c r="AW6" s="136"/>
      <c r="AX6" s="144">
        <f>AG6+1</f>
        <v>2012</v>
      </c>
      <c r="AY6" s="138"/>
      <c r="AZ6" s="140"/>
      <c r="BA6" s="141" t="s">
        <v>96</v>
      </c>
      <c r="BB6" s="141" t="s">
        <v>97</v>
      </c>
      <c r="BC6" s="141"/>
      <c r="BD6" s="141"/>
      <c r="BE6" s="141"/>
      <c r="BF6" s="143" t="s">
        <v>98</v>
      </c>
      <c r="BG6" s="141"/>
      <c r="BH6" s="142"/>
      <c r="BI6" s="136"/>
      <c r="BJ6" s="136"/>
      <c r="BK6" s="136"/>
      <c r="BL6" s="136"/>
      <c r="BM6" s="136"/>
      <c r="BN6" s="136"/>
      <c r="BO6" s="144">
        <f>AX6+1</f>
        <v>2013</v>
      </c>
      <c r="BP6" s="138"/>
      <c r="BQ6" s="140"/>
      <c r="BR6" s="141" t="s">
        <v>96</v>
      </c>
      <c r="BS6" s="141" t="s">
        <v>97</v>
      </c>
      <c r="BT6" s="141"/>
      <c r="BU6" s="141"/>
      <c r="BV6" s="141"/>
      <c r="BW6" s="143" t="s">
        <v>98</v>
      </c>
      <c r="BX6" s="141"/>
      <c r="BY6" s="142"/>
      <c r="BZ6" s="136"/>
      <c r="CA6" s="136"/>
      <c r="CB6" s="136"/>
      <c r="CC6" s="136"/>
      <c r="CD6" s="136"/>
      <c r="CE6" s="136"/>
      <c r="CF6" s="144">
        <f>BO6+1</f>
        <v>2014</v>
      </c>
      <c r="CG6" s="138"/>
      <c r="CH6" s="140"/>
      <c r="CI6" s="141" t="s">
        <v>96</v>
      </c>
      <c r="CJ6" s="141" t="s">
        <v>97</v>
      </c>
      <c r="CK6" s="141"/>
      <c r="CL6" s="141"/>
      <c r="CM6" s="141"/>
      <c r="CN6" s="143" t="s">
        <v>98</v>
      </c>
      <c r="CO6" s="141"/>
      <c r="CP6" s="142"/>
      <c r="CQ6" s="136"/>
      <c r="CR6" s="136"/>
      <c r="CS6" s="136"/>
      <c r="CT6" s="136"/>
      <c r="CU6" s="136"/>
      <c r="CV6" s="136"/>
      <c r="CW6" s="144">
        <f>CF6+1</f>
        <v>2015</v>
      </c>
      <c r="CX6" s="138"/>
      <c r="CY6" s="140"/>
      <c r="CZ6" s="141" t="s">
        <v>96</v>
      </c>
      <c r="DA6" s="141" t="s">
        <v>97</v>
      </c>
      <c r="DB6" s="141"/>
      <c r="DC6" s="141"/>
      <c r="DD6" s="141"/>
      <c r="DE6" s="143" t="s">
        <v>98</v>
      </c>
      <c r="DF6" s="141"/>
      <c r="DG6" s="142"/>
      <c r="DH6" s="136"/>
      <c r="DI6" s="136"/>
      <c r="DJ6" s="136"/>
      <c r="DK6" s="136"/>
      <c r="DL6" s="136"/>
      <c r="DM6" s="136"/>
      <c r="DN6" s="144">
        <f>CW6+1</f>
        <v>2016</v>
      </c>
      <c r="DO6" s="138"/>
      <c r="DP6" s="140"/>
      <c r="DQ6" s="141" t="s">
        <v>96</v>
      </c>
      <c r="DR6" s="141" t="s">
        <v>97</v>
      </c>
      <c r="DS6" s="141"/>
      <c r="DT6" s="141"/>
      <c r="DU6" s="141"/>
      <c r="DV6" s="143" t="s">
        <v>98</v>
      </c>
      <c r="DW6" s="141"/>
      <c r="DX6" s="142"/>
      <c r="DY6" s="136"/>
      <c r="DZ6" s="136"/>
      <c r="EA6" s="136"/>
      <c r="EB6" s="136"/>
      <c r="EC6" s="136"/>
      <c r="ED6" s="136"/>
      <c r="EE6" s="144">
        <f>DN6+1</f>
        <v>2017</v>
      </c>
      <c r="EF6" s="138"/>
      <c r="EG6" s="140"/>
      <c r="EH6" s="141" t="s">
        <v>96</v>
      </c>
      <c r="EI6" s="141" t="s">
        <v>97</v>
      </c>
      <c r="EJ6" s="141"/>
      <c r="EK6" s="141"/>
      <c r="EL6" s="141"/>
      <c r="EM6" s="143" t="s">
        <v>98</v>
      </c>
      <c r="EN6" s="141"/>
      <c r="EO6" s="142"/>
      <c r="EP6" s="136"/>
      <c r="EQ6" s="136"/>
      <c r="ER6" s="136"/>
      <c r="ES6" s="136"/>
      <c r="ET6" s="136"/>
      <c r="EU6" s="136"/>
      <c r="EV6" s="144">
        <f>EE6+1</f>
        <v>2018</v>
      </c>
      <c r="EW6" s="138"/>
      <c r="EX6" s="140"/>
      <c r="EY6" s="141" t="s">
        <v>96</v>
      </c>
      <c r="EZ6" s="141" t="s">
        <v>97</v>
      </c>
      <c r="FA6" s="141"/>
      <c r="FB6" s="141"/>
      <c r="FC6" s="141"/>
      <c r="FD6" s="143" t="s">
        <v>98</v>
      </c>
      <c r="FE6" s="141"/>
      <c r="FF6" s="142"/>
      <c r="FG6" s="136"/>
      <c r="FH6" s="136"/>
      <c r="FI6" s="136"/>
      <c r="FJ6" s="136"/>
      <c r="FK6" s="136"/>
      <c r="FL6" s="136"/>
      <c r="FM6" s="144">
        <f>EV6+1</f>
        <v>2019</v>
      </c>
      <c r="FN6" s="138"/>
      <c r="FO6" s="140"/>
      <c r="FP6" s="141" t="s">
        <v>96</v>
      </c>
      <c r="FQ6" s="141" t="s">
        <v>97</v>
      </c>
      <c r="FR6" s="141"/>
      <c r="FS6" s="141"/>
      <c r="FT6" s="141"/>
      <c r="FU6" s="143" t="s">
        <v>98</v>
      </c>
      <c r="FV6" s="141"/>
      <c r="FW6" s="142"/>
      <c r="FX6" s="136"/>
      <c r="FY6" s="136"/>
      <c r="FZ6" s="136"/>
      <c r="GA6" s="136"/>
      <c r="GB6" s="136"/>
      <c r="GC6" s="136"/>
      <c r="GD6" s="144">
        <f>FM6+1</f>
        <v>2020</v>
      </c>
      <c r="GE6" s="138"/>
      <c r="GF6" s="140"/>
      <c r="GG6" s="141" t="s">
        <v>96</v>
      </c>
      <c r="GH6" s="141" t="s">
        <v>97</v>
      </c>
      <c r="GI6" s="141"/>
      <c r="GJ6" s="141"/>
      <c r="GK6" s="141"/>
      <c r="GL6" s="143" t="s">
        <v>98</v>
      </c>
      <c r="GM6" s="141"/>
      <c r="GN6" s="142"/>
      <c r="GO6" s="136"/>
      <c r="GP6" s="136"/>
      <c r="GQ6" s="136"/>
      <c r="GR6" s="136"/>
      <c r="GS6" s="136"/>
      <c r="GT6" s="136"/>
      <c r="GU6" s="144">
        <f>GD6+1</f>
        <v>2021</v>
      </c>
      <c r="GV6" s="138"/>
      <c r="GW6" s="140"/>
      <c r="GX6" s="141" t="s">
        <v>96</v>
      </c>
      <c r="GY6" s="141" t="s">
        <v>97</v>
      </c>
      <c r="GZ6" s="141"/>
      <c r="HA6" s="141"/>
      <c r="HB6" s="141"/>
      <c r="HC6" s="143" t="s">
        <v>98</v>
      </c>
      <c r="HD6" s="141"/>
      <c r="HE6" s="142"/>
      <c r="HF6" s="136"/>
      <c r="HG6" s="136"/>
      <c r="HH6" s="136"/>
      <c r="HI6" s="136"/>
      <c r="HJ6" s="136"/>
      <c r="HK6" s="136"/>
      <c r="HL6" s="144">
        <f>GU6+1</f>
        <v>2022</v>
      </c>
      <c r="HM6" s="138"/>
      <c r="HN6" s="140"/>
      <c r="HO6" s="141" t="s">
        <v>96</v>
      </c>
      <c r="HP6" s="141" t="s">
        <v>97</v>
      </c>
      <c r="HQ6" s="141"/>
      <c r="HR6" s="141"/>
      <c r="HS6" s="141"/>
      <c r="HT6" s="143" t="s">
        <v>98</v>
      </c>
      <c r="HU6" s="141"/>
      <c r="HV6" s="142"/>
      <c r="HW6" s="136"/>
      <c r="HX6" s="136"/>
      <c r="HY6" s="136"/>
      <c r="HZ6" s="136"/>
      <c r="IA6" s="136"/>
      <c r="IB6" s="136"/>
      <c r="IC6" s="144">
        <f>HL6+1</f>
        <v>2023</v>
      </c>
      <c r="ID6" s="138"/>
      <c r="IE6" s="140"/>
      <c r="IF6" s="141" t="s">
        <v>96</v>
      </c>
      <c r="IG6" s="141" t="s">
        <v>97</v>
      </c>
      <c r="IH6" s="141"/>
      <c r="II6" s="141"/>
      <c r="IJ6" s="141"/>
      <c r="IK6" s="143" t="s">
        <v>98</v>
      </c>
      <c r="IL6" s="141"/>
      <c r="IM6" s="142"/>
      <c r="IN6" s="136"/>
      <c r="IO6" s="136"/>
      <c r="IP6" s="136"/>
      <c r="IQ6" s="136"/>
      <c r="IR6" s="136"/>
      <c r="IS6" s="136"/>
      <c r="IT6" s="144">
        <f>IC6+1</f>
        <v>2024</v>
      </c>
      <c r="IU6" s="138"/>
      <c r="IV6" s="140"/>
      <c r="IW6" s="141" t="s">
        <v>96</v>
      </c>
      <c r="IX6" s="141" t="s">
        <v>97</v>
      </c>
      <c r="IY6" s="141"/>
      <c r="IZ6" s="141"/>
      <c r="JA6" s="141"/>
      <c r="JB6" s="143" t="s">
        <v>98</v>
      </c>
      <c r="JC6" s="141"/>
      <c r="JD6" s="142"/>
      <c r="JE6" s="136"/>
      <c r="JF6" s="136"/>
      <c r="JG6" s="136"/>
      <c r="JH6" s="136"/>
      <c r="JI6" s="136"/>
      <c r="JJ6" s="136"/>
      <c r="JK6" s="144">
        <f>IT6+1</f>
        <v>2025</v>
      </c>
      <c r="JL6" s="139"/>
      <c r="JM6" s="140"/>
      <c r="JN6" s="141" t="s">
        <v>96</v>
      </c>
      <c r="JO6" s="141" t="s">
        <v>97</v>
      </c>
      <c r="JP6" s="141"/>
      <c r="JQ6" s="141"/>
      <c r="JR6" s="141"/>
      <c r="JS6" s="143" t="s">
        <v>98</v>
      </c>
      <c r="JT6" s="141"/>
      <c r="JU6" s="142"/>
      <c r="JV6" s="136"/>
      <c r="JW6" s="136"/>
      <c r="JX6" s="136"/>
      <c r="JY6" s="136"/>
      <c r="JZ6" s="136"/>
      <c r="KA6" s="136"/>
      <c r="KB6" s="144">
        <f>JK6+1</f>
        <v>2026</v>
      </c>
      <c r="KC6" s="139"/>
      <c r="KD6" s="140"/>
      <c r="KE6" s="141" t="s">
        <v>96</v>
      </c>
      <c r="KF6" s="141" t="s">
        <v>97</v>
      </c>
      <c r="KG6" s="141"/>
      <c r="KH6" s="141"/>
      <c r="KI6" s="141"/>
      <c r="KJ6" s="143" t="s">
        <v>98</v>
      </c>
      <c r="KK6" s="141"/>
      <c r="KL6" s="142"/>
      <c r="KM6" s="136"/>
      <c r="KN6" s="136"/>
      <c r="KO6" s="136"/>
      <c r="KP6" s="136"/>
      <c r="KQ6" s="136"/>
      <c r="KR6" s="136"/>
      <c r="KS6" s="144">
        <f>KB6+1</f>
        <v>2027</v>
      </c>
      <c r="KT6" s="139"/>
      <c r="KU6" s="136"/>
    </row>
    <row r="7" ht="15.0" customHeight="1">
      <c r="A7" s="140"/>
      <c r="B7" s="141" t="s">
        <v>99</v>
      </c>
      <c r="C7" s="141" t="s">
        <v>97</v>
      </c>
      <c r="D7" s="141"/>
      <c r="E7" s="141"/>
      <c r="F7" s="141"/>
      <c r="G7" s="145" t="str">
        <f>"Tahun "&amp;P$6</f>
        <v>Tahun 2010</v>
      </c>
      <c r="H7" s="141"/>
      <c r="I7" s="142"/>
      <c r="J7" s="136"/>
      <c r="K7" s="136"/>
      <c r="L7" s="136"/>
      <c r="M7" s="136"/>
      <c r="N7" s="136"/>
      <c r="O7" s="136"/>
      <c r="P7" s="40"/>
      <c r="Q7" s="138"/>
      <c r="R7" s="140"/>
      <c r="S7" s="141" t="s">
        <v>99</v>
      </c>
      <c r="T7" s="141" t="s">
        <v>97</v>
      </c>
      <c r="U7" s="141"/>
      <c r="V7" s="141"/>
      <c r="W7" s="141"/>
      <c r="X7" s="145" t="str">
        <f>"Tahun "&amp;AG$6</f>
        <v>Tahun 2011</v>
      </c>
      <c r="Y7" s="141"/>
      <c r="Z7" s="142"/>
      <c r="AA7" s="136"/>
      <c r="AB7" s="136"/>
      <c r="AC7" s="136"/>
      <c r="AD7" s="136"/>
      <c r="AE7" s="136"/>
      <c r="AF7" s="136"/>
      <c r="AG7" s="40"/>
      <c r="AH7" s="138"/>
      <c r="AI7" s="140"/>
      <c r="AJ7" s="141" t="s">
        <v>99</v>
      </c>
      <c r="AK7" s="141" t="s">
        <v>97</v>
      </c>
      <c r="AL7" s="141"/>
      <c r="AM7" s="141"/>
      <c r="AN7" s="141"/>
      <c r="AO7" s="145" t="str">
        <f>"Tahun "&amp;AX$6</f>
        <v>Tahun 2012</v>
      </c>
      <c r="AP7" s="141"/>
      <c r="AQ7" s="142"/>
      <c r="AR7" s="136"/>
      <c r="AS7" s="136"/>
      <c r="AT7" s="136"/>
      <c r="AU7" s="136"/>
      <c r="AV7" s="136"/>
      <c r="AW7" s="136"/>
      <c r="AX7" s="40"/>
      <c r="AY7" s="138"/>
      <c r="AZ7" s="140"/>
      <c r="BA7" s="141" t="s">
        <v>99</v>
      </c>
      <c r="BB7" s="141" t="s">
        <v>97</v>
      </c>
      <c r="BC7" s="141"/>
      <c r="BD7" s="141"/>
      <c r="BE7" s="141"/>
      <c r="BF7" s="145" t="str">
        <f>"Tahun "&amp;BO$6</f>
        <v>Tahun 2013</v>
      </c>
      <c r="BG7" s="141"/>
      <c r="BH7" s="142"/>
      <c r="BI7" s="136"/>
      <c r="BJ7" s="136"/>
      <c r="BK7" s="136"/>
      <c r="BL7" s="136"/>
      <c r="BM7" s="136"/>
      <c r="BN7" s="136"/>
      <c r="BO7" s="40"/>
      <c r="BP7" s="138"/>
      <c r="BQ7" s="140"/>
      <c r="BR7" s="141" t="s">
        <v>99</v>
      </c>
      <c r="BS7" s="141" t="s">
        <v>97</v>
      </c>
      <c r="BT7" s="141"/>
      <c r="BU7" s="141"/>
      <c r="BV7" s="141"/>
      <c r="BW7" s="145" t="str">
        <f>"Tahun "&amp;CF$6</f>
        <v>Tahun 2014</v>
      </c>
      <c r="BX7" s="141"/>
      <c r="BY7" s="142"/>
      <c r="BZ7" s="136"/>
      <c r="CA7" s="136"/>
      <c r="CB7" s="136"/>
      <c r="CC7" s="136"/>
      <c r="CD7" s="136"/>
      <c r="CE7" s="136"/>
      <c r="CF7" s="40"/>
      <c r="CG7" s="138"/>
      <c r="CH7" s="140"/>
      <c r="CI7" s="141" t="s">
        <v>99</v>
      </c>
      <c r="CJ7" s="141" t="s">
        <v>97</v>
      </c>
      <c r="CK7" s="141"/>
      <c r="CL7" s="141"/>
      <c r="CM7" s="141"/>
      <c r="CN7" s="145" t="str">
        <f>"Tahun "&amp;CW$6</f>
        <v>Tahun 2015</v>
      </c>
      <c r="CO7" s="141"/>
      <c r="CP7" s="142"/>
      <c r="CQ7" s="136"/>
      <c r="CR7" s="136"/>
      <c r="CS7" s="136"/>
      <c r="CT7" s="136"/>
      <c r="CU7" s="136"/>
      <c r="CV7" s="136"/>
      <c r="CW7" s="40"/>
      <c r="CX7" s="138"/>
      <c r="CY7" s="140"/>
      <c r="CZ7" s="141" t="s">
        <v>99</v>
      </c>
      <c r="DA7" s="141" t="s">
        <v>97</v>
      </c>
      <c r="DB7" s="141"/>
      <c r="DC7" s="141"/>
      <c r="DD7" s="141"/>
      <c r="DE7" s="145" t="str">
        <f>"Tahun "&amp;DN$6</f>
        <v>Tahun 2016</v>
      </c>
      <c r="DF7" s="141"/>
      <c r="DG7" s="142"/>
      <c r="DH7" s="136"/>
      <c r="DI7" s="136"/>
      <c r="DJ7" s="136"/>
      <c r="DK7" s="136"/>
      <c r="DL7" s="136"/>
      <c r="DM7" s="136"/>
      <c r="DN7" s="40"/>
      <c r="DO7" s="138"/>
      <c r="DP7" s="140"/>
      <c r="DQ7" s="141" t="s">
        <v>99</v>
      </c>
      <c r="DR7" s="141" t="s">
        <v>97</v>
      </c>
      <c r="DS7" s="141"/>
      <c r="DT7" s="141"/>
      <c r="DU7" s="141"/>
      <c r="DV7" s="145" t="str">
        <f>"Tahun "&amp;EE$6</f>
        <v>Tahun 2017</v>
      </c>
      <c r="DW7" s="141"/>
      <c r="DX7" s="142"/>
      <c r="DY7" s="136"/>
      <c r="DZ7" s="136"/>
      <c r="EA7" s="136"/>
      <c r="EB7" s="136"/>
      <c r="EC7" s="136"/>
      <c r="ED7" s="136"/>
      <c r="EE7" s="40"/>
      <c r="EF7" s="138"/>
      <c r="EG7" s="140"/>
      <c r="EH7" s="141" t="s">
        <v>99</v>
      </c>
      <c r="EI7" s="141" t="s">
        <v>97</v>
      </c>
      <c r="EJ7" s="141"/>
      <c r="EK7" s="141"/>
      <c r="EL7" s="141"/>
      <c r="EM7" s="145" t="str">
        <f>"Tahun "&amp;EV$6</f>
        <v>Tahun 2018</v>
      </c>
      <c r="EN7" s="141"/>
      <c r="EO7" s="142"/>
      <c r="EP7" s="136"/>
      <c r="EQ7" s="136"/>
      <c r="ER7" s="136"/>
      <c r="ES7" s="136"/>
      <c r="ET7" s="136"/>
      <c r="EU7" s="136"/>
      <c r="EV7" s="40"/>
      <c r="EW7" s="138"/>
      <c r="EX7" s="140"/>
      <c r="EY7" s="141" t="s">
        <v>99</v>
      </c>
      <c r="EZ7" s="141" t="s">
        <v>97</v>
      </c>
      <c r="FA7" s="141"/>
      <c r="FB7" s="141"/>
      <c r="FC7" s="141"/>
      <c r="FD7" s="145" t="str">
        <f>"Tahun "&amp;FM$6</f>
        <v>Tahun 2019</v>
      </c>
      <c r="FE7" s="141"/>
      <c r="FF7" s="142"/>
      <c r="FG7" s="136"/>
      <c r="FH7" s="136"/>
      <c r="FI7" s="136"/>
      <c r="FJ7" s="136"/>
      <c r="FK7" s="136"/>
      <c r="FL7" s="136"/>
      <c r="FM7" s="40"/>
      <c r="FN7" s="138"/>
      <c r="FO7" s="140"/>
      <c r="FP7" s="141" t="s">
        <v>99</v>
      </c>
      <c r="FQ7" s="141" t="s">
        <v>97</v>
      </c>
      <c r="FR7" s="141"/>
      <c r="FS7" s="141"/>
      <c r="FT7" s="141"/>
      <c r="FU7" s="145" t="str">
        <f>"Tahun "&amp;GD$6</f>
        <v>Tahun 2020</v>
      </c>
      <c r="FV7" s="141"/>
      <c r="FW7" s="142"/>
      <c r="FX7" s="136"/>
      <c r="FY7" s="136"/>
      <c r="FZ7" s="136"/>
      <c r="GA7" s="136"/>
      <c r="GB7" s="136"/>
      <c r="GC7" s="136"/>
      <c r="GD7" s="40"/>
      <c r="GE7" s="138"/>
      <c r="GF7" s="140"/>
      <c r="GG7" s="141" t="s">
        <v>99</v>
      </c>
      <c r="GH7" s="141" t="s">
        <v>97</v>
      </c>
      <c r="GI7" s="141"/>
      <c r="GJ7" s="141"/>
      <c r="GK7" s="141"/>
      <c r="GL7" s="145" t="str">
        <f>"Tahun "&amp;GU$6</f>
        <v>Tahun 2021</v>
      </c>
      <c r="GM7" s="141"/>
      <c r="GN7" s="142"/>
      <c r="GO7" s="136"/>
      <c r="GP7" s="136"/>
      <c r="GQ7" s="136"/>
      <c r="GR7" s="136"/>
      <c r="GS7" s="136"/>
      <c r="GT7" s="136"/>
      <c r="GU7" s="40"/>
      <c r="GV7" s="138"/>
      <c r="GW7" s="140"/>
      <c r="GX7" s="141" t="s">
        <v>99</v>
      </c>
      <c r="GY7" s="141" t="s">
        <v>97</v>
      </c>
      <c r="GZ7" s="141"/>
      <c r="HA7" s="141"/>
      <c r="HB7" s="141"/>
      <c r="HC7" s="145" t="str">
        <f>"Tahun "&amp;HL$6</f>
        <v>Tahun 2022</v>
      </c>
      <c r="HD7" s="141"/>
      <c r="HE7" s="142"/>
      <c r="HF7" s="136"/>
      <c r="HG7" s="136"/>
      <c r="HH7" s="136"/>
      <c r="HI7" s="136"/>
      <c r="HJ7" s="136"/>
      <c r="HK7" s="136"/>
      <c r="HL7" s="40"/>
      <c r="HM7" s="138"/>
      <c r="HN7" s="140"/>
      <c r="HO7" s="141" t="s">
        <v>99</v>
      </c>
      <c r="HP7" s="141" t="s">
        <v>97</v>
      </c>
      <c r="HQ7" s="141"/>
      <c r="HR7" s="141"/>
      <c r="HS7" s="141"/>
      <c r="HT7" s="145" t="str">
        <f>"Tahun "&amp;IC$6</f>
        <v>Tahun 2023</v>
      </c>
      <c r="HU7" s="141"/>
      <c r="HV7" s="142"/>
      <c r="HW7" s="136"/>
      <c r="HX7" s="136"/>
      <c r="HY7" s="136"/>
      <c r="HZ7" s="136"/>
      <c r="IA7" s="136"/>
      <c r="IB7" s="136"/>
      <c r="IC7" s="40"/>
      <c r="ID7" s="138"/>
      <c r="IE7" s="140"/>
      <c r="IF7" s="141" t="s">
        <v>99</v>
      </c>
      <c r="IG7" s="141" t="s">
        <v>97</v>
      </c>
      <c r="IH7" s="141"/>
      <c r="II7" s="141"/>
      <c r="IJ7" s="141"/>
      <c r="IK7" s="145" t="str">
        <f>"Tahun "&amp;IT$6</f>
        <v>Tahun 2024</v>
      </c>
      <c r="IL7" s="141"/>
      <c r="IM7" s="142"/>
      <c r="IN7" s="136"/>
      <c r="IO7" s="136"/>
      <c r="IP7" s="136"/>
      <c r="IQ7" s="136"/>
      <c r="IR7" s="136"/>
      <c r="IS7" s="136"/>
      <c r="IT7" s="40"/>
      <c r="IU7" s="138"/>
      <c r="IV7" s="140"/>
      <c r="IW7" s="141" t="s">
        <v>99</v>
      </c>
      <c r="IX7" s="141" t="s">
        <v>97</v>
      </c>
      <c r="IY7" s="141"/>
      <c r="IZ7" s="141"/>
      <c r="JA7" s="141"/>
      <c r="JB7" s="145" t="str">
        <f>"Tahun "&amp;JK$6</f>
        <v>Tahun 2025</v>
      </c>
      <c r="JC7" s="141"/>
      <c r="JD7" s="142"/>
      <c r="JE7" s="136"/>
      <c r="JF7" s="136"/>
      <c r="JG7" s="136"/>
      <c r="JH7" s="136"/>
      <c r="JI7" s="136"/>
      <c r="JJ7" s="136"/>
      <c r="JK7" s="40"/>
      <c r="JL7" s="139"/>
      <c r="JM7" s="140"/>
      <c r="JN7" s="141" t="s">
        <v>99</v>
      </c>
      <c r="JO7" s="141" t="s">
        <v>97</v>
      </c>
      <c r="JP7" s="141"/>
      <c r="JQ7" s="141"/>
      <c r="JR7" s="141"/>
      <c r="JS7" s="145" t="str">
        <f>"Tahun "&amp;KB$6</f>
        <v>Tahun 2026</v>
      </c>
      <c r="JT7" s="141"/>
      <c r="JU7" s="142"/>
      <c r="JV7" s="136"/>
      <c r="JW7" s="136"/>
      <c r="JX7" s="136"/>
      <c r="JY7" s="136"/>
      <c r="JZ7" s="136"/>
      <c r="KA7" s="136"/>
      <c r="KB7" s="40"/>
      <c r="KC7" s="139"/>
      <c r="KD7" s="140"/>
      <c r="KE7" s="141" t="s">
        <v>99</v>
      </c>
      <c r="KF7" s="141" t="s">
        <v>97</v>
      </c>
      <c r="KG7" s="141"/>
      <c r="KH7" s="141"/>
      <c r="KI7" s="141"/>
      <c r="KJ7" s="145" t="str">
        <f>"Tahun "&amp;KS$6</f>
        <v>Tahun 2027</v>
      </c>
      <c r="KK7" s="141"/>
      <c r="KL7" s="142"/>
      <c r="KM7" s="136"/>
      <c r="KN7" s="136"/>
      <c r="KO7" s="136"/>
      <c r="KP7" s="136"/>
      <c r="KQ7" s="136"/>
      <c r="KR7" s="136"/>
      <c r="KS7" s="40"/>
      <c r="KT7" s="139"/>
      <c r="KU7" s="136"/>
    </row>
    <row r="8">
      <c r="A8" s="146"/>
      <c r="B8" s="147" t="s">
        <v>100</v>
      </c>
      <c r="C8" s="147" t="s">
        <v>101</v>
      </c>
      <c r="D8" s="147"/>
      <c r="E8" s="147"/>
      <c r="F8" s="147"/>
      <c r="G8" s="147"/>
      <c r="H8" s="147"/>
      <c r="I8" s="148"/>
      <c r="J8" s="136"/>
      <c r="K8" s="136"/>
      <c r="L8" s="136"/>
      <c r="M8" s="136"/>
      <c r="N8" s="136"/>
      <c r="O8" s="136"/>
      <c r="P8" s="136"/>
      <c r="Q8" s="138"/>
      <c r="R8" s="146"/>
      <c r="S8" s="147" t="s">
        <v>100</v>
      </c>
      <c r="T8" s="147" t="s">
        <v>101</v>
      </c>
      <c r="U8" s="147"/>
      <c r="V8" s="147"/>
      <c r="W8" s="147"/>
      <c r="X8" s="147"/>
      <c r="Y8" s="147"/>
      <c r="Z8" s="148"/>
      <c r="AA8" s="136"/>
      <c r="AB8" s="136"/>
      <c r="AC8" s="136"/>
      <c r="AD8" s="136"/>
      <c r="AE8" s="136"/>
      <c r="AF8" s="136"/>
      <c r="AG8" s="136"/>
      <c r="AH8" s="138"/>
      <c r="AI8" s="146"/>
      <c r="AJ8" s="147" t="s">
        <v>100</v>
      </c>
      <c r="AK8" s="147" t="s">
        <v>101</v>
      </c>
      <c r="AL8" s="147"/>
      <c r="AM8" s="147"/>
      <c r="AN8" s="147"/>
      <c r="AO8" s="147"/>
      <c r="AP8" s="147"/>
      <c r="AQ8" s="148"/>
      <c r="AR8" s="136"/>
      <c r="AS8" s="136"/>
      <c r="AT8" s="136"/>
      <c r="AU8" s="136"/>
      <c r="AV8" s="136"/>
      <c r="AW8" s="136"/>
      <c r="AX8" s="136"/>
      <c r="AY8" s="138"/>
      <c r="AZ8" s="146"/>
      <c r="BA8" s="147" t="s">
        <v>100</v>
      </c>
      <c r="BB8" s="147" t="s">
        <v>101</v>
      </c>
      <c r="BC8" s="147"/>
      <c r="BD8" s="147"/>
      <c r="BE8" s="147"/>
      <c r="BF8" s="147"/>
      <c r="BG8" s="147"/>
      <c r="BH8" s="148"/>
      <c r="BI8" s="136"/>
      <c r="BJ8" s="136"/>
      <c r="BK8" s="136"/>
      <c r="BL8" s="136"/>
      <c r="BM8" s="136"/>
      <c r="BN8" s="136"/>
      <c r="BO8" s="136"/>
      <c r="BP8" s="138"/>
      <c r="BQ8" s="146"/>
      <c r="BR8" s="147" t="s">
        <v>100</v>
      </c>
      <c r="BS8" s="147" t="s">
        <v>101</v>
      </c>
      <c r="BT8" s="147"/>
      <c r="BU8" s="147"/>
      <c r="BV8" s="147"/>
      <c r="BW8" s="147"/>
      <c r="BX8" s="147"/>
      <c r="BY8" s="148"/>
      <c r="BZ8" s="136"/>
      <c r="CA8" s="136"/>
      <c r="CB8" s="136"/>
      <c r="CC8" s="136"/>
      <c r="CD8" s="136"/>
      <c r="CE8" s="136"/>
      <c r="CF8" s="136"/>
      <c r="CG8" s="138"/>
      <c r="CH8" s="146"/>
      <c r="CI8" s="147" t="s">
        <v>100</v>
      </c>
      <c r="CJ8" s="147" t="s">
        <v>101</v>
      </c>
      <c r="CK8" s="147"/>
      <c r="CL8" s="147"/>
      <c r="CM8" s="147"/>
      <c r="CN8" s="147"/>
      <c r="CO8" s="147"/>
      <c r="CP8" s="148"/>
      <c r="CQ8" s="136"/>
      <c r="CR8" s="136"/>
      <c r="CS8" s="136"/>
      <c r="CT8" s="136"/>
      <c r="CU8" s="136"/>
      <c r="CV8" s="136"/>
      <c r="CW8" s="136"/>
      <c r="CX8" s="138"/>
      <c r="CY8" s="146"/>
      <c r="CZ8" s="147" t="s">
        <v>100</v>
      </c>
      <c r="DA8" s="147" t="s">
        <v>101</v>
      </c>
      <c r="DB8" s="147"/>
      <c r="DC8" s="147"/>
      <c r="DD8" s="147"/>
      <c r="DE8" s="147"/>
      <c r="DF8" s="147"/>
      <c r="DG8" s="148"/>
      <c r="DH8" s="136"/>
      <c r="DI8" s="136"/>
      <c r="DJ8" s="136"/>
      <c r="DK8" s="136"/>
      <c r="DL8" s="136"/>
      <c r="DM8" s="136"/>
      <c r="DN8" s="136"/>
      <c r="DO8" s="138"/>
      <c r="DP8" s="146"/>
      <c r="DQ8" s="147" t="s">
        <v>100</v>
      </c>
      <c r="DR8" s="147" t="s">
        <v>101</v>
      </c>
      <c r="DS8" s="147"/>
      <c r="DT8" s="147"/>
      <c r="DU8" s="147"/>
      <c r="DV8" s="147"/>
      <c r="DW8" s="147"/>
      <c r="DX8" s="148"/>
      <c r="DY8" s="136"/>
      <c r="DZ8" s="136"/>
      <c r="EA8" s="136"/>
      <c r="EB8" s="136"/>
      <c r="EC8" s="136"/>
      <c r="ED8" s="136"/>
      <c r="EE8" s="136"/>
      <c r="EF8" s="138"/>
      <c r="EG8" s="146"/>
      <c r="EH8" s="147" t="s">
        <v>100</v>
      </c>
      <c r="EI8" s="147" t="s">
        <v>101</v>
      </c>
      <c r="EJ8" s="147"/>
      <c r="EK8" s="147"/>
      <c r="EL8" s="147"/>
      <c r="EM8" s="147"/>
      <c r="EN8" s="147"/>
      <c r="EO8" s="148"/>
      <c r="EP8" s="136"/>
      <c r="EQ8" s="136"/>
      <c r="ER8" s="136"/>
      <c r="ES8" s="136"/>
      <c r="ET8" s="136"/>
      <c r="EU8" s="136"/>
      <c r="EV8" s="136"/>
      <c r="EW8" s="138"/>
      <c r="EX8" s="146"/>
      <c r="EY8" s="147" t="s">
        <v>100</v>
      </c>
      <c r="EZ8" s="147" t="s">
        <v>101</v>
      </c>
      <c r="FA8" s="147"/>
      <c r="FB8" s="147"/>
      <c r="FC8" s="147"/>
      <c r="FD8" s="147"/>
      <c r="FE8" s="147"/>
      <c r="FF8" s="148"/>
      <c r="FG8" s="136"/>
      <c r="FH8" s="136"/>
      <c r="FI8" s="136"/>
      <c r="FJ8" s="136"/>
      <c r="FK8" s="136"/>
      <c r="FL8" s="136"/>
      <c r="FM8" s="136"/>
      <c r="FN8" s="138"/>
      <c r="FO8" s="146"/>
      <c r="FP8" s="147" t="s">
        <v>100</v>
      </c>
      <c r="FQ8" s="147" t="s">
        <v>101</v>
      </c>
      <c r="FR8" s="147"/>
      <c r="FS8" s="147"/>
      <c r="FT8" s="147"/>
      <c r="FU8" s="147"/>
      <c r="FV8" s="147"/>
      <c r="FW8" s="148"/>
      <c r="FX8" s="136"/>
      <c r="FY8" s="136"/>
      <c r="FZ8" s="136"/>
      <c r="GA8" s="136"/>
      <c r="GB8" s="136"/>
      <c r="GC8" s="136"/>
      <c r="GD8" s="136"/>
      <c r="GE8" s="138"/>
      <c r="GF8" s="146"/>
      <c r="GG8" s="147" t="s">
        <v>100</v>
      </c>
      <c r="GH8" s="147" t="s">
        <v>101</v>
      </c>
      <c r="GI8" s="147"/>
      <c r="GJ8" s="147"/>
      <c r="GK8" s="147"/>
      <c r="GL8" s="147"/>
      <c r="GM8" s="147"/>
      <c r="GN8" s="148"/>
      <c r="GO8" s="136"/>
      <c r="GP8" s="136"/>
      <c r="GQ8" s="136"/>
      <c r="GR8" s="136"/>
      <c r="GS8" s="136"/>
      <c r="GT8" s="136"/>
      <c r="GU8" s="136"/>
      <c r="GV8" s="138"/>
      <c r="GW8" s="146"/>
      <c r="GX8" s="147" t="s">
        <v>100</v>
      </c>
      <c r="GY8" s="147" t="s">
        <v>101</v>
      </c>
      <c r="GZ8" s="147"/>
      <c r="HA8" s="147"/>
      <c r="HB8" s="147"/>
      <c r="HC8" s="147"/>
      <c r="HD8" s="147"/>
      <c r="HE8" s="148"/>
      <c r="HF8" s="136"/>
      <c r="HG8" s="136"/>
      <c r="HH8" s="136"/>
      <c r="HI8" s="136"/>
      <c r="HJ8" s="136"/>
      <c r="HK8" s="136"/>
      <c r="HL8" s="136"/>
      <c r="HM8" s="138"/>
      <c r="HN8" s="146"/>
      <c r="HO8" s="147" t="s">
        <v>100</v>
      </c>
      <c r="HP8" s="147" t="s">
        <v>101</v>
      </c>
      <c r="HQ8" s="147"/>
      <c r="HR8" s="147"/>
      <c r="HS8" s="147"/>
      <c r="HT8" s="147"/>
      <c r="HU8" s="147"/>
      <c r="HV8" s="148"/>
      <c r="HW8" s="136"/>
      <c r="HX8" s="136"/>
      <c r="HY8" s="136"/>
      <c r="HZ8" s="136"/>
      <c r="IA8" s="136"/>
      <c r="IB8" s="136"/>
      <c r="IC8" s="136"/>
      <c r="ID8" s="138"/>
      <c r="IE8" s="146"/>
      <c r="IF8" s="147" t="s">
        <v>100</v>
      </c>
      <c r="IG8" s="147" t="s">
        <v>101</v>
      </c>
      <c r="IH8" s="147"/>
      <c r="II8" s="147"/>
      <c r="IJ8" s="147"/>
      <c r="IK8" s="147"/>
      <c r="IL8" s="147"/>
      <c r="IM8" s="148"/>
      <c r="IN8" s="136"/>
      <c r="IO8" s="136"/>
      <c r="IP8" s="136"/>
      <c r="IQ8" s="136"/>
      <c r="IR8" s="136"/>
      <c r="IS8" s="136"/>
      <c r="IT8" s="136"/>
      <c r="IU8" s="138"/>
      <c r="IV8" s="146"/>
      <c r="IW8" s="147" t="s">
        <v>100</v>
      </c>
      <c r="IX8" s="147" t="s">
        <v>101</v>
      </c>
      <c r="IY8" s="147"/>
      <c r="IZ8" s="147"/>
      <c r="JA8" s="147"/>
      <c r="JB8" s="147"/>
      <c r="JC8" s="147"/>
      <c r="JD8" s="148"/>
      <c r="JE8" s="136"/>
      <c r="JF8" s="136"/>
      <c r="JG8" s="136"/>
      <c r="JH8" s="136"/>
      <c r="JI8" s="136"/>
      <c r="JJ8" s="136"/>
      <c r="JK8" s="136"/>
      <c r="JL8" s="138"/>
      <c r="JM8" s="146"/>
      <c r="JN8" s="147" t="s">
        <v>100</v>
      </c>
      <c r="JO8" s="147" t="s">
        <v>101</v>
      </c>
      <c r="JP8" s="147"/>
      <c r="JQ8" s="147"/>
      <c r="JR8" s="147"/>
      <c r="JS8" s="147"/>
      <c r="JT8" s="147"/>
      <c r="JU8" s="148"/>
      <c r="JV8" s="136"/>
      <c r="JW8" s="136"/>
      <c r="JX8" s="136"/>
      <c r="JY8" s="136"/>
      <c r="JZ8" s="136"/>
      <c r="KA8" s="136"/>
      <c r="KB8" s="136"/>
      <c r="KC8" s="138"/>
      <c r="KD8" s="146"/>
      <c r="KE8" s="147" t="s">
        <v>100</v>
      </c>
      <c r="KF8" s="147" t="s">
        <v>101</v>
      </c>
      <c r="KG8" s="147"/>
      <c r="KH8" s="147"/>
      <c r="KI8" s="147"/>
      <c r="KJ8" s="147"/>
      <c r="KK8" s="147"/>
      <c r="KL8" s="148"/>
      <c r="KM8" s="136"/>
      <c r="KN8" s="136"/>
      <c r="KO8" s="136"/>
      <c r="KP8" s="136"/>
      <c r="KQ8" s="136"/>
      <c r="KR8" s="136"/>
      <c r="KS8" s="136"/>
      <c r="KT8" s="138"/>
      <c r="KU8" s="136"/>
    </row>
    <row r="9">
      <c r="A9" s="131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31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5"/>
      <c r="AI9" s="131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131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5"/>
      <c r="BQ9" s="131"/>
      <c r="BR9" s="124"/>
      <c r="BS9" s="124"/>
      <c r="BT9" s="124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5"/>
      <c r="CH9" s="131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5"/>
      <c r="CY9" s="131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5"/>
      <c r="DP9" s="131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5"/>
      <c r="EG9" s="131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5"/>
      <c r="EX9" s="131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5"/>
      <c r="FO9" s="131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  <c r="GA9" s="124"/>
      <c r="GB9" s="124"/>
      <c r="GC9" s="124"/>
      <c r="GD9" s="124"/>
      <c r="GE9" s="125"/>
      <c r="GF9" s="131"/>
      <c r="GG9" s="124"/>
      <c r="GH9" s="124"/>
      <c r="GI9" s="124"/>
      <c r="GJ9" s="124"/>
      <c r="GK9" s="124"/>
      <c r="GL9" s="124"/>
      <c r="GM9" s="124"/>
      <c r="GN9" s="124"/>
      <c r="GO9" s="124"/>
      <c r="GP9" s="124"/>
      <c r="GQ9" s="124"/>
      <c r="GR9" s="124"/>
      <c r="GS9" s="124"/>
      <c r="GT9" s="124"/>
      <c r="GU9" s="124"/>
      <c r="GV9" s="125"/>
      <c r="GW9" s="131"/>
      <c r="GX9" s="124"/>
      <c r="GY9" s="124"/>
      <c r="GZ9" s="124"/>
      <c r="HA9" s="124"/>
      <c r="HB9" s="124"/>
      <c r="HC9" s="124"/>
      <c r="HD9" s="124"/>
      <c r="HE9" s="124"/>
      <c r="HF9" s="124"/>
      <c r="HG9" s="124"/>
      <c r="HH9" s="124"/>
      <c r="HI9" s="124"/>
      <c r="HJ9" s="124"/>
      <c r="HK9" s="124"/>
      <c r="HL9" s="124"/>
      <c r="HM9" s="125"/>
      <c r="HN9" s="131"/>
      <c r="HO9" s="124"/>
      <c r="HP9" s="124"/>
      <c r="HQ9" s="124"/>
      <c r="HR9" s="124"/>
      <c r="HS9" s="124"/>
      <c r="HT9" s="124"/>
      <c r="HU9" s="124"/>
      <c r="HV9" s="124"/>
      <c r="HW9" s="124"/>
      <c r="HX9" s="124"/>
      <c r="HY9" s="124"/>
      <c r="HZ9" s="124"/>
      <c r="IA9" s="124"/>
      <c r="IB9" s="124"/>
      <c r="IC9" s="124"/>
      <c r="ID9" s="125"/>
      <c r="IE9" s="131"/>
      <c r="IF9" s="124"/>
      <c r="IG9" s="124"/>
      <c r="IH9" s="124"/>
      <c r="II9" s="124"/>
      <c r="IJ9" s="124"/>
      <c r="IK9" s="124"/>
      <c r="IL9" s="124"/>
      <c r="IM9" s="124"/>
      <c r="IN9" s="124"/>
      <c r="IO9" s="124"/>
      <c r="IP9" s="124"/>
      <c r="IQ9" s="124"/>
      <c r="IR9" s="124"/>
      <c r="IS9" s="124"/>
      <c r="IT9" s="124"/>
      <c r="IU9" s="125"/>
      <c r="IV9" s="131"/>
      <c r="IW9" s="124"/>
      <c r="IX9" s="124"/>
      <c r="IY9" s="124"/>
      <c r="IZ9" s="124"/>
      <c r="JA9" s="124"/>
      <c r="JB9" s="124"/>
      <c r="JC9" s="124"/>
      <c r="JD9" s="124"/>
      <c r="JE9" s="124"/>
      <c r="JF9" s="124"/>
      <c r="JG9" s="124"/>
      <c r="JH9" s="124"/>
      <c r="JI9" s="124"/>
      <c r="JJ9" s="124"/>
      <c r="JK9" s="124"/>
      <c r="JL9" s="125"/>
      <c r="JM9" s="131"/>
      <c r="JN9" s="124"/>
      <c r="JO9" s="124"/>
      <c r="JP9" s="124"/>
      <c r="JQ9" s="124"/>
      <c r="JR9" s="124"/>
      <c r="JS9" s="124"/>
      <c r="JT9" s="124"/>
      <c r="JU9" s="124"/>
      <c r="JV9" s="124"/>
      <c r="JW9" s="124"/>
      <c r="JX9" s="124"/>
      <c r="JY9" s="124"/>
      <c r="JZ9" s="124"/>
      <c r="KA9" s="124"/>
      <c r="KB9" s="124"/>
      <c r="KC9" s="125"/>
      <c r="KD9" s="131"/>
      <c r="KE9" s="124"/>
      <c r="KF9" s="124"/>
      <c r="KG9" s="124"/>
      <c r="KH9" s="124"/>
      <c r="KI9" s="124"/>
      <c r="KJ9" s="124"/>
      <c r="KK9" s="124"/>
      <c r="KL9" s="124"/>
      <c r="KM9" s="124"/>
      <c r="KN9" s="124"/>
      <c r="KO9" s="124"/>
      <c r="KP9" s="124"/>
      <c r="KQ9" s="124"/>
      <c r="KR9" s="124"/>
      <c r="KS9" s="124"/>
      <c r="KT9" s="125"/>
      <c r="KU9" s="124"/>
    </row>
    <row r="10" ht="33.75" customHeight="1">
      <c r="A10" s="149" t="s">
        <v>102</v>
      </c>
      <c r="B10" s="150" t="s">
        <v>103</v>
      </c>
      <c r="C10" s="151" t="s">
        <v>104</v>
      </c>
      <c r="D10" s="152"/>
      <c r="E10" s="152"/>
      <c r="F10" s="152"/>
      <c r="G10" s="153"/>
      <c r="H10" s="151" t="s">
        <v>105</v>
      </c>
      <c r="I10" s="153"/>
      <c r="J10" s="151" t="s">
        <v>106</v>
      </c>
      <c r="K10" s="152"/>
      <c r="L10" s="153"/>
      <c r="M10" s="150" t="s">
        <v>107</v>
      </c>
      <c r="N10" s="154" t="s">
        <v>108</v>
      </c>
      <c r="O10" s="153"/>
      <c r="P10" s="155" t="s">
        <v>109</v>
      </c>
      <c r="Q10" s="156"/>
      <c r="R10" s="149" t="s">
        <v>102</v>
      </c>
      <c r="S10" s="150" t="s">
        <v>103</v>
      </c>
      <c r="T10" s="151" t="s">
        <v>104</v>
      </c>
      <c r="U10" s="152"/>
      <c r="V10" s="152"/>
      <c r="W10" s="152"/>
      <c r="X10" s="153"/>
      <c r="Y10" s="151" t="s">
        <v>105</v>
      </c>
      <c r="Z10" s="153"/>
      <c r="AA10" s="151" t="s">
        <v>106</v>
      </c>
      <c r="AB10" s="152"/>
      <c r="AC10" s="153"/>
      <c r="AD10" s="150" t="s">
        <v>107</v>
      </c>
      <c r="AE10" s="154" t="s">
        <v>108</v>
      </c>
      <c r="AF10" s="153"/>
      <c r="AG10" s="155" t="s">
        <v>109</v>
      </c>
      <c r="AH10" s="156"/>
      <c r="AI10" s="149" t="s">
        <v>102</v>
      </c>
      <c r="AJ10" s="150" t="s">
        <v>103</v>
      </c>
      <c r="AK10" s="151" t="s">
        <v>104</v>
      </c>
      <c r="AL10" s="152"/>
      <c r="AM10" s="152"/>
      <c r="AN10" s="152"/>
      <c r="AO10" s="153"/>
      <c r="AP10" s="151" t="s">
        <v>105</v>
      </c>
      <c r="AQ10" s="153"/>
      <c r="AR10" s="151" t="s">
        <v>106</v>
      </c>
      <c r="AS10" s="152"/>
      <c r="AT10" s="153"/>
      <c r="AU10" s="150" t="s">
        <v>107</v>
      </c>
      <c r="AV10" s="154" t="s">
        <v>108</v>
      </c>
      <c r="AW10" s="153"/>
      <c r="AX10" s="155" t="s">
        <v>109</v>
      </c>
      <c r="AY10" s="156"/>
      <c r="AZ10" s="149" t="s">
        <v>102</v>
      </c>
      <c r="BA10" s="150" t="s">
        <v>103</v>
      </c>
      <c r="BB10" s="151" t="s">
        <v>104</v>
      </c>
      <c r="BC10" s="152"/>
      <c r="BD10" s="152"/>
      <c r="BE10" s="152"/>
      <c r="BF10" s="153"/>
      <c r="BG10" s="151" t="s">
        <v>105</v>
      </c>
      <c r="BH10" s="153"/>
      <c r="BI10" s="151" t="s">
        <v>106</v>
      </c>
      <c r="BJ10" s="152"/>
      <c r="BK10" s="153"/>
      <c r="BL10" s="150" t="s">
        <v>107</v>
      </c>
      <c r="BM10" s="154" t="s">
        <v>108</v>
      </c>
      <c r="BN10" s="153"/>
      <c r="BO10" s="155" t="s">
        <v>109</v>
      </c>
      <c r="BP10" s="156"/>
      <c r="BQ10" s="149" t="s">
        <v>102</v>
      </c>
      <c r="BR10" s="150" t="s">
        <v>103</v>
      </c>
      <c r="BS10" s="151" t="s">
        <v>104</v>
      </c>
      <c r="BT10" s="152"/>
      <c r="BU10" s="152"/>
      <c r="BV10" s="152"/>
      <c r="BW10" s="153"/>
      <c r="BX10" s="151" t="s">
        <v>105</v>
      </c>
      <c r="BY10" s="153"/>
      <c r="BZ10" s="151" t="s">
        <v>106</v>
      </c>
      <c r="CA10" s="152"/>
      <c r="CB10" s="153"/>
      <c r="CC10" s="150" t="s">
        <v>107</v>
      </c>
      <c r="CD10" s="154" t="s">
        <v>108</v>
      </c>
      <c r="CE10" s="153"/>
      <c r="CF10" s="155" t="s">
        <v>109</v>
      </c>
      <c r="CG10" s="156"/>
      <c r="CH10" s="149" t="s">
        <v>102</v>
      </c>
      <c r="CI10" s="150" t="s">
        <v>103</v>
      </c>
      <c r="CJ10" s="151" t="s">
        <v>104</v>
      </c>
      <c r="CK10" s="152"/>
      <c r="CL10" s="152"/>
      <c r="CM10" s="152"/>
      <c r="CN10" s="153"/>
      <c r="CO10" s="151" t="s">
        <v>105</v>
      </c>
      <c r="CP10" s="153"/>
      <c r="CQ10" s="151" t="s">
        <v>106</v>
      </c>
      <c r="CR10" s="152"/>
      <c r="CS10" s="153"/>
      <c r="CT10" s="150" t="s">
        <v>107</v>
      </c>
      <c r="CU10" s="154" t="s">
        <v>108</v>
      </c>
      <c r="CV10" s="153"/>
      <c r="CW10" s="155" t="s">
        <v>109</v>
      </c>
      <c r="CX10" s="156"/>
      <c r="CY10" s="149" t="s">
        <v>102</v>
      </c>
      <c r="CZ10" s="150" t="s">
        <v>103</v>
      </c>
      <c r="DA10" s="151" t="s">
        <v>104</v>
      </c>
      <c r="DB10" s="152"/>
      <c r="DC10" s="152"/>
      <c r="DD10" s="152"/>
      <c r="DE10" s="153"/>
      <c r="DF10" s="151" t="s">
        <v>105</v>
      </c>
      <c r="DG10" s="153"/>
      <c r="DH10" s="151" t="s">
        <v>106</v>
      </c>
      <c r="DI10" s="152"/>
      <c r="DJ10" s="153"/>
      <c r="DK10" s="150" t="s">
        <v>107</v>
      </c>
      <c r="DL10" s="154" t="s">
        <v>108</v>
      </c>
      <c r="DM10" s="153"/>
      <c r="DN10" s="155" t="s">
        <v>109</v>
      </c>
      <c r="DO10" s="156"/>
      <c r="DP10" s="149" t="s">
        <v>102</v>
      </c>
      <c r="DQ10" s="150" t="s">
        <v>103</v>
      </c>
      <c r="DR10" s="151" t="s">
        <v>104</v>
      </c>
      <c r="DS10" s="152"/>
      <c r="DT10" s="152"/>
      <c r="DU10" s="152"/>
      <c r="DV10" s="153"/>
      <c r="DW10" s="151" t="s">
        <v>105</v>
      </c>
      <c r="DX10" s="153"/>
      <c r="DY10" s="151" t="s">
        <v>106</v>
      </c>
      <c r="DZ10" s="152"/>
      <c r="EA10" s="153"/>
      <c r="EB10" s="150" t="s">
        <v>107</v>
      </c>
      <c r="EC10" s="154" t="s">
        <v>108</v>
      </c>
      <c r="ED10" s="153"/>
      <c r="EE10" s="155" t="s">
        <v>109</v>
      </c>
      <c r="EF10" s="156"/>
      <c r="EG10" s="149" t="s">
        <v>102</v>
      </c>
      <c r="EH10" s="150" t="s">
        <v>103</v>
      </c>
      <c r="EI10" s="151" t="s">
        <v>104</v>
      </c>
      <c r="EJ10" s="152"/>
      <c r="EK10" s="152"/>
      <c r="EL10" s="152"/>
      <c r="EM10" s="153"/>
      <c r="EN10" s="151" t="s">
        <v>105</v>
      </c>
      <c r="EO10" s="153"/>
      <c r="EP10" s="151" t="s">
        <v>106</v>
      </c>
      <c r="EQ10" s="152"/>
      <c r="ER10" s="153"/>
      <c r="ES10" s="150" t="s">
        <v>107</v>
      </c>
      <c r="ET10" s="154" t="s">
        <v>108</v>
      </c>
      <c r="EU10" s="153"/>
      <c r="EV10" s="155" t="s">
        <v>109</v>
      </c>
      <c r="EW10" s="156"/>
      <c r="EX10" s="149" t="s">
        <v>102</v>
      </c>
      <c r="EY10" s="150" t="s">
        <v>103</v>
      </c>
      <c r="EZ10" s="151" t="s">
        <v>104</v>
      </c>
      <c r="FA10" s="152"/>
      <c r="FB10" s="152"/>
      <c r="FC10" s="152"/>
      <c r="FD10" s="153"/>
      <c r="FE10" s="151" t="s">
        <v>105</v>
      </c>
      <c r="FF10" s="153"/>
      <c r="FG10" s="151" t="s">
        <v>106</v>
      </c>
      <c r="FH10" s="152"/>
      <c r="FI10" s="153"/>
      <c r="FJ10" s="150" t="s">
        <v>107</v>
      </c>
      <c r="FK10" s="154" t="s">
        <v>108</v>
      </c>
      <c r="FL10" s="153"/>
      <c r="FM10" s="155" t="s">
        <v>109</v>
      </c>
      <c r="FN10" s="156"/>
      <c r="FO10" s="149" t="s">
        <v>102</v>
      </c>
      <c r="FP10" s="150" t="s">
        <v>103</v>
      </c>
      <c r="FQ10" s="151" t="s">
        <v>104</v>
      </c>
      <c r="FR10" s="152"/>
      <c r="FS10" s="152"/>
      <c r="FT10" s="152"/>
      <c r="FU10" s="153"/>
      <c r="FV10" s="151" t="s">
        <v>105</v>
      </c>
      <c r="FW10" s="153"/>
      <c r="FX10" s="151" t="s">
        <v>106</v>
      </c>
      <c r="FY10" s="152"/>
      <c r="FZ10" s="153"/>
      <c r="GA10" s="150" t="s">
        <v>107</v>
      </c>
      <c r="GB10" s="154" t="s">
        <v>108</v>
      </c>
      <c r="GC10" s="153"/>
      <c r="GD10" s="155" t="s">
        <v>109</v>
      </c>
      <c r="GE10" s="156"/>
      <c r="GF10" s="149" t="s">
        <v>102</v>
      </c>
      <c r="GG10" s="150" t="s">
        <v>103</v>
      </c>
      <c r="GH10" s="151" t="s">
        <v>104</v>
      </c>
      <c r="GI10" s="152"/>
      <c r="GJ10" s="152"/>
      <c r="GK10" s="152"/>
      <c r="GL10" s="153"/>
      <c r="GM10" s="151" t="s">
        <v>105</v>
      </c>
      <c r="GN10" s="153"/>
      <c r="GO10" s="151" t="s">
        <v>106</v>
      </c>
      <c r="GP10" s="152"/>
      <c r="GQ10" s="153"/>
      <c r="GR10" s="150" t="s">
        <v>107</v>
      </c>
      <c r="GS10" s="154" t="s">
        <v>108</v>
      </c>
      <c r="GT10" s="153"/>
      <c r="GU10" s="155" t="s">
        <v>109</v>
      </c>
      <c r="GV10" s="156"/>
      <c r="GW10" s="149" t="s">
        <v>102</v>
      </c>
      <c r="GX10" s="150" t="s">
        <v>103</v>
      </c>
      <c r="GY10" s="151" t="s">
        <v>104</v>
      </c>
      <c r="GZ10" s="152"/>
      <c r="HA10" s="152"/>
      <c r="HB10" s="152"/>
      <c r="HC10" s="153"/>
      <c r="HD10" s="151" t="s">
        <v>105</v>
      </c>
      <c r="HE10" s="153"/>
      <c r="HF10" s="151" t="s">
        <v>106</v>
      </c>
      <c r="HG10" s="152"/>
      <c r="HH10" s="153"/>
      <c r="HI10" s="150" t="s">
        <v>107</v>
      </c>
      <c r="HJ10" s="154" t="s">
        <v>108</v>
      </c>
      <c r="HK10" s="153"/>
      <c r="HL10" s="155" t="s">
        <v>109</v>
      </c>
      <c r="HM10" s="156"/>
      <c r="HN10" s="149" t="s">
        <v>102</v>
      </c>
      <c r="HO10" s="150" t="s">
        <v>103</v>
      </c>
      <c r="HP10" s="151" t="s">
        <v>104</v>
      </c>
      <c r="HQ10" s="152"/>
      <c r="HR10" s="152"/>
      <c r="HS10" s="152"/>
      <c r="HT10" s="153"/>
      <c r="HU10" s="151" t="s">
        <v>105</v>
      </c>
      <c r="HV10" s="153"/>
      <c r="HW10" s="151" t="s">
        <v>106</v>
      </c>
      <c r="HX10" s="152"/>
      <c r="HY10" s="153"/>
      <c r="HZ10" s="150" t="s">
        <v>107</v>
      </c>
      <c r="IA10" s="154" t="s">
        <v>108</v>
      </c>
      <c r="IB10" s="153"/>
      <c r="IC10" s="155" t="s">
        <v>109</v>
      </c>
      <c r="ID10" s="156"/>
      <c r="IE10" s="149" t="s">
        <v>102</v>
      </c>
      <c r="IF10" s="150" t="s">
        <v>103</v>
      </c>
      <c r="IG10" s="151" t="s">
        <v>104</v>
      </c>
      <c r="IH10" s="152"/>
      <c r="II10" s="152"/>
      <c r="IJ10" s="152"/>
      <c r="IK10" s="153"/>
      <c r="IL10" s="151" t="s">
        <v>105</v>
      </c>
      <c r="IM10" s="153"/>
      <c r="IN10" s="151" t="s">
        <v>106</v>
      </c>
      <c r="IO10" s="152"/>
      <c r="IP10" s="153"/>
      <c r="IQ10" s="150" t="s">
        <v>107</v>
      </c>
      <c r="IR10" s="154" t="s">
        <v>108</v>
      </c>
      <c r="IS10" s="153"/>
      <c r="IT10" s="155" t="s">
        <v>109</v>
      </c>
      <c r="IU10" s="156"/>
      <c r="IV10" s="149" t="s">
        <v>102</v>
      </c>
      <c r="IW10" s="150" t="s">
        <v>103</v>
      </c>
      <c r="IX10" s="151" t="s">
        <v>104</v>
      </c>
      <c r="IY10" s="152"/>
      <c r="IZ10" s="152"/>
      <c r="JA10" s="152"/>
      <c r="JB10" s="153"/>
      <c r="JC10" s="151" t="s">
        <v>105</v>
      </c>
      <c r="JD10" s="153"/>
      <c r="JE10" s="151" t="s">
        <v>106</v>
      </c>
      <c r="JF10" s="152"/>
      <c r="JG10" s="153"/>
      <c r="JH10" s="150" t="s">
        <v>107</v>
      </c>
      <c r="JI10" s="154" t="s">
        <v>108</v>
      </c>
      <c r="JJ10" s="153"/>
      <c r="JK10" s="155" t="s">
        <v>109</v>
      </c>
      <c r="JL10" s="157"/>
      <c r="JM10" s="149" t="s">
        <v>102</v>
      </c>
      <c r="JN10" s="150" t="s">
        <v>103</v>
      </c>
      <c r="JO10" s="151" t="s">
        <v>104</v>
      </c>
      <c r="JP10" s="152"/>
      <c r="JQ10" s="152"/>
      <c r="JR10" s="152"/>
      <c r="JS10" s="153"/>
      <c r="JT10" s="151" t="s">
        <v>105</v>
      </c>
      <c r="JU10" s="153"/>
      <c r="JV10" s="151" t="s">
        <v>106</v>
      </c>
      <c r="JW10" s="152"/>
      <c r="JX10" s="153"/>
      <c r="JY10" s="150" t="s">
        <v>107</v>
      </c>
      <c r="JZ10" s="154" t="s">
        <v>108</v>
      </c>
      <c r="KA10" s="153"/>
      <c r="KB10" s="155" t="s">
        <v>109</v>
      </c>
      <c r="KC10" s="157"/>
      <c r="KD10" s="149" t="s">
        <v>102</v>
      </c>
      <c r="KE10" s="150" t="s">
        <v>103</v>
      </c>
      <c r="KF10" s="151" t="s">
        <v>104</v>
      </c>
      <c r="KG10" s="152"/>
      <c r="KH10" s="152"/>
      <c r="KI10" s="152"/>
      <c r="KJ10" s="153"/>
      <c r="KK10" s="151" t="s">
        <v>105</v>
      </c>
      <c r="KL10" s="153"/>
      <c r="KM10" s="151" t="s">
        <v>106</v>
      </c>
      <c r="KN10" s="152"/>
      <c r="KO10" s="153"/>
      <c r="KP10" s="150" t="s">
        <v>107</v>
      </c>
      <c r="KQ10" s="154" t="s">
        <v>108</v>
      </c>
      <c r="KR10" s="153"/>
      <c r="KS10" s="155" t="s">
        <v>109</v>
      </c>
      <c r="KT10" s="157"/>
      <c r="KU10" s="158"/>
    </row>
    <row r="11" ht="66.0" customHeight="1">
      <c r="A11" s="159"/>
      <c r="B11" s="40"/>
      <c r="C11" s="160" t="s">
        <v>110</v>
      </c>
      <c r="D11" s="160" t="s">
        <v>111</v>
      </c>
      <c r="E11" s="161" t="s">
        <v>112</v>
      </c>
      <c r="F11" s="160" t="s">
        <v>113</v>
      </c>
      <c r="G11" s="160" t="s">
        <v>114</v>
      </c>
      <c r="H11" s="162" t="s">
        <v>115</v>
      </c>
      <c r="I11" s="160" t="s">
        <v>116</v>
      </c>
      <c r="J11" s="162" t="s">
        <v>117</v>
      </c>
      <c r="K11" s="160" t="s">
        <v>118</v>
      </c>
      <c r="L11" s="160" t="s">
        <v>119</v>
      </c>
      <c r="M11" s="40"/>
      <c r="N11" s="162" t="s">
        <v>115</v>
      </c>
      <c r="O11" s="162" t="s">
        <v>120</v>
      </c>
      <c r="P11" s="163"/>
      <c r="Q11" s="156"/>
      <c r="R11" s="159"/>
      <c r="S11" s="40"/>
      <c r="T11" s="160" t="s">
        <v>110</v>
      </c>
      <c r="U11" s="160" t="s">
        <v>111</v>
      </c>
      <c r="V11" s="161" t="s">
        <v>112</v>
      </c>
      <c r="W11" s="160" t="s">
        <v>113</v>
      </c>
      <c r="X11" s="160" t="s">
        <v>114</v>
      </c>
      <c r="Y11" s="162" t="s">
        <v>115</v>
      </c>
      <c r="Z11" s="160" t="s">
        <v>116</v>
      </c>
      <c r="AA11" s="162" t="s">
        <v>117</v>
      </c>
      <c r="AB11" s="160" t="s">
        <v>118</v>
      </c>
      <c r="AC11" s="160" t="s">
        <v>119</v>
      </c>
      <c r="AD11" s="40"/>
      <c r="AE11" s="162" t="s">
        <v>115</v>
      </c>
      <c r="AF11" s="162" t="s">
        <v>120</v>
      </c>
      <c r="AG11" s="163"/>
      <c r="AH11" s="156"/>
      <c r="AI11" s="159"/>
      <c r="AJ11" s="40"/>
      <c r="AK11" s="160" t="s">
        <v>110</v>
      </c>
      <c r="AL11" s="160" t="s">
        <v>111</v>
      </c>
      <c r="AM11" s="161" t="s">
        <v>112</v>
      </c>
      <c r="AN11" s="160" t="s">
        <v>113</v>
      </c>
      <c r="AO11" s="160" t="s">
        <v>114</v>
      </c>
      <c r="AP11" s="162" t="s">
        <v>115</v>
      </c>
      <c r="AQ11" s="160" t="s">
        <v>116</v>
      </c>
      <c r="AR11" s="162" t="s">
        <v>117</v>
      </c>
      <c r="AS11" s="160" t="s">
        <v>118</v>
      </c>
      <c r="AT11" s="160" t="s">
        <v>119</v>
      </c>
      <c r="AU11" s="40"/>
      <c r="AV11" s="162" t="s">
        <v>115</v>
      </c>
      <c r="AW11" s="162" t="s">
        <v>120</v>
      </c>
      <c r="AX11" s="163"/>
      <c r="AY11" s="156"/>
      <c r="AZ11" s="159"/>
      <c r="BA11" s="40"/>
      <c r="BB11" s="160" t="s">
        <v>110</v>
      </c>
      <c r="BC11" s="160" t="s">
        <v>111</v>
      </c>
      <c r="BD11" s="161" t="s">
        <v>112</v>
      </c>
      <c r="BE11" s="160" t="s">
        <v>113</v>
      </c>
      <c r="BF11" s="160" t="s">
        <v>114</v>
      </c>
      <c r="BG11" s="162" t="s">
        <v>115</v>
      </c>
      <c r="BH11" s="160" t="s">
        <v>116</v>
      </c>
      <c r="BI11" s="162" t="s">
        <v>117</v>
      </c>
      <c r="BJ11" s="160" t="s">
        <v>118</v>
      </c>
      <c r="BK11" s="160" t="s">
        <v>119</v>
      </c>
      <c r="BL11" s="40"/>
      <c r="BM11" s="162" t="s">
        <v>115</v>
      </c>
      <c r="BN11" s="162" t="s">
        <v>120</v>
      </c>
      <c r="BO11" s="163"/>
      <c r="BP11" s="156"/>
      <c r="BQ11" s="159"/>
      <c r="BR11" s="40"/>
      <c r="BS11" s="160" t="s">
        <v>110</v>
      </c>
      <c r="BT11" s="160" t="s">
        <v>111</v>
      </c>
      <c r="BU11" s="161" t="s">
        <v>112</v>
      </c>
      <c r="BV11" s="160" t="s">
        <v>113</v>
      </c>
      <c r="BW11" s="160" t="s">
        <v>114</v>
      </c>
      <c r="BX11" s="162" t="s">
        <v>115</v>
      </c>
      <c r="BY11" s="160" t="s">
        <v>116</v>
      </c>
      <c r="BZ11" s="162" t="s">
        <v>117</v>
      </c>
      <c r="CA11" s="160" t="s">
        <v>118</v>
      </c>
      <c r="CB11" s="160" t="s">
        <v>119</v>
      </c>
      <c r="CC11" s="40"/>
      <c r="CD11" s="162" t="s">
        <v>115</v>
      </c>
      <c r="CE11" s="162" t="s">
        <v>120</v>
      </c>
      <c r="CF11" s="163"/>
      <c r="CG11" s="156"/>
      <c r="CH11" s="159"/>
      <c r="CI11" s="40"/>
      <c r="CJ11" s="160" t="s">
        <v>110</v>
      </c>
      <c r="CK11" s="160" t="s">
        <v>111</v>
      </c>
      <c r="CL11" s="161" t="s">
        <v>112</v>
      </c>
      <c r="CM11" s="160" t="s">
        <v>113</v>
      </c>
      <c r="CN11" s="160" t="s">
        <v>114</v>
      </c>
      <c r="CO11" s="162" t="s">
        <v>115</v>
      </c>
      <c r="CP11" s="160" t="s">
        <v>116</v>
      </c>
      <c r="CQ11" s="162" t="s">
        <v>117</v>
      </c>
      <c r="CR11" s="160" t="s">
        <v>118</v>
      </c>
      <c r="CS11" s="160" t="s">
        <v>119</v>
      </c>
      <c r="CT11" s="40"/>
      <c r="CU11" s="162" t="s">
        <v>115</v>
      </c>
      <c r="CV11" s="162" t="s">
        <v>120</v>
      </c>
      <c r="CW11" s="163"/>
      <c r="CX11" s="156"/>
      <c r="CY11" s="159"/>
      <c r="CZ11" s="40"/>
      <c r="DA11" s="160" t="s">
        <v>110</v>
      </c>
      <c r="DB11" s="160" t="s">
        <v>111</v>
      </c>
      <c r="DC11" s="161" t="s">
        <v>112</v>
      </c>
      <c r="DD11" s="160" t="s">
        <v>113</v>
      </c>
      <c r="DE11" s="160" t="s">
        <v>114</v>
      </c>
      <c r="DF11" s="162" t="s">
        <v>115</v>
      </c>
      <c r="DG11" s="160" t="s">
        <v>116</v>
      </c>
      <c r="DH11" s="162" t="s">
        <v>117</v>
      </c>
      <c r="DI11" s="160" t="s">
        <v>118</v>
      </c>
      <c r="DJ11" s="160" t="s">
        <v>119</v>
      </c>
      <c r="DK11" s="40"/>
      <c r="DL11" s="162" t="s">
        <v>115</v>
      </c>
      <c r="DM11" s="162" t="s">
        <v>120</v>
      </c>
      <c r="DN11" s="163"/>
      <c r="DO11" s="156"/>
      <c r="DP11" s="159"/>
      <c r="DQ11" s="40"/>
      <c r="DR11" s="160" t="s">
        <v>110</v>
      </c>
      <c r="DS11" s="160" t="s">
        <v>111</v>
      </c>
      <c r="DT11" s="161" t="s">
        <v>112</v>
      </c>
      <c r="DU11" s="160" t="s">
        <v>113</v>
      </c>
      <c r="DV11" s="160" t="s">
        <v>114</v>
      </c>
      <c r="DW11" s="162" t="s">
        <v>115</v>
      </c>
      <c r="DX11" s="160" t="s">
        <v>116</v>
      </c>
      <c r="DY11" s="162" t="s">
        <v>117</v>
      </c>
      <c r="DZ11" s="160" t="s">
        <v>118</v>
      </c>
      <c r="EA11" s="160" t="s">
        <v>119</v>
      </c>
      <c r="EB11" s="40"/>
      <c r="EC11" s="162" t="s">
        <v>115</v>
      </c>
      <c r="ED11" s="162" t="s">
        <v>120</v>
      </c>
      <c r="EE11" s="163"/>
      <c r="EF11" s="156"/>
      <c r="EG11" s="159"/>
      <c r="EH11" s="40"/>
      <c r="EI11" s="160" t="s">
        <v>110</v>
      </c>
      <c r="EJ11" s="160" t="s">
        <v>111</v>
      </c>
      <c r="EK11" s="161" t="s">
        <v>112</v>
      </c>
      <c r="EL11" s="160" t="s">
        <v>113</v>
      </c>
      <c r="EM11" s="160" t="s">
        <v>114</v>
      </c>
      <c r="EN11" s="162" t="s">
        <v>115</v>
      </c>
      <c r="EO11" s="160" t="s">
        <v>116</v>
      </c>
      <c r="EP11" s="162" t="s">
        <v>117</v>
      </c>
      <c r="EQ11" s="160" t="s">
        <v>118</v>
      </c>
      <c r="ER11" s="160" t="s">
        <v>119</v>
      </c>
      <c r="ES11" s="40"/>
      <c r="ET11" s="162" t="s">
        <v>115</v>
      </c>
      <c r="EU11" s="162" t="s">
        <v>120</v>
      </c>
      <c r="EV11" s="163"/>
      <c r="EW11" s="156"/>
      <c r="EX11" s="159"/>
      <c r="EY11" s="40"/>
      <c r="EZ11" s="160" t="s">
        <v>110</v>
      </c>
      <c r="FA11" s="160" t="s">
        <v>111</v>
      </c>
      <c r="FB11" s="161" t="s">
        <v>112</v>
      </c>
      <c r="FC11" s="160" t="s">
        <v>113</v>
      </c>
      <c r="FD11" s="160" t="s">
        <v>114</v>
      </c>
      <c r="FE11" s="162" t="s">
        <v>115</v>
      </c>
      <c r="FF11" s="160" t="s">
        <v>116</v>
      </c>
      <c r="FG11" s="162" t="s">
        <v>117</v>
      </c>
      <c r="FH11" s="160" t="s">
        <v>118</v>
      </c>
      <c r="FI11" s="160" t="s">
        <v>119</v>
      </c>
      <c r="FJ11" s="40"/>
      <c r="FK11" s="162" t="s">
        <v>115</v>
      </c>
      <c r="FL11" s="162" t="s">
        <v>120</v>
      </c>
      <c r="FM11" s="163"/>
      <c r="FN11" s="156"/>
      <c r="FO11" s="159"/>
      <c r="FP11" s="40"/>
      <c r="FQ11" s="160" t="s">
        <v>110</v>
      </c>
      <c r="FR11" s="160" t="s">
        <v>111</v>
      </c>
      <c r="FS11" s="161" t="s">
        <v>112</v>
      </c>
      <c r="FT11" s="160" t="s">
        <v>113</v>
      </c>
      <c r="FU11" s="160" t="s">
        <v>114</v>
      </c>
      <c r="FV11" s="162" t="s">
        <v>115</v>
      </c>
      <c r="FW11" s="160" t="s">
        <v>116</v>
      </c>
      <c r="FX11" s="162" t="s">
        <v>117</v>
      </c>
      <c r="FY11" s="160" t="s">
        <v>118</v>
      </c>
      <c r="FZ11" s="160" t="s">
        <v>119</v>
      </c>
      <c r="GA11" s="40"/>
      <c r="GB11" s="162" t="s">
        <v>115</v>
      </c>
      <c r="GC11" s="162" t="s">
        <v>120</v>
      </c>
      <c r="GD11" s="163"/>
      <c r="GE11" s="156"/>
      <c r="GF11" s="159"/>
      <c r="GG11" s="40"/>
      <c r="GH11" s="160" t="s">
        <v>110</v>
      </c>
      <c r="GI11" s="160" t="s">
        <v>111</v>
      </c>
      <c r="GJ11" s="161" t="s">
        <v>112</v>
      </c>
      <c r="GK11" s="160" t="s">
        <v>113</v>
      </c>
      <c r="GL11" s="160" t="s">
        <v>114</v>
      </c>
      <c r="GM11" s="162" t="s">
        <v>115</v>
      </c>
      <c r="GN11" s="160" t="s">
        <v>116</v>
      </c>
      <c r="GO11" s="162" t="s">
        <v>117</v>
      </c>
      <c r="GP11" s="160" t="s">
        <v>118</v>
      </c>
      <c r="GQ11" s="160" t="s">
        <v>119</v>
      </c>
      <c r="GR11" s="40"/>
      <c r="GS11" s="162" t="s">
        <v>115</v>
      </c>
      <c r="GT11" s="162" t="s">
        <v>120</v>
      </c>
      <c r="GU11" s="163"/>
      <c r="GV11" s="156"/>
      <c r="GW11" s="159"/>
      <c r="GX11" s="40"/>
      <c r="GY11" s="160" t="s">
        <v>110</v>
      </c>
      <c r="GZ11" s="160" t="s">
        <v>111</v>
      </c>
      <c r="HA11" s="161" t="s">
        <v>112</v>
      </c>
      <c r="HB11" s="160" t="s">
        <v>113</v>
      </c>
      <c r="HC11" s="160" t="s">
        <v>114</v>
      </c>
      <c r="HD11" s="162" t="s">
        <v>115</v>
      </c>
      <c r="HE11" s="160" t="s">
        <v>116</v>
      </c>
      <c r="HF11" s="162" t="s">
        <v>117</v>
      </c>
      <c r="HG11" s="160" t="s">
        <v>118</v>
      </c>
      <c r="HH11" s="160" t="s">
        <v>119</v>
      </c>
      <c r="HI11" s="40"/>
      <c r="HJ11" s="162" t="s">
        <v>115</v>
      </c>
      <c r="HK11" s="162" t="s">
        <v>120</v>
      </c>
      <c r="HL11" s="163"/>
      <c r="HM11" s="156"/>
      <c r="HN11" s="159"/>
      <c r="HO11" s="40"/>
      <c r="HP11" s="160" t="s">
        <v>110</v>
      </c>
      <c r="HQ11" s="160" t="s">
        <v>111</v>
      </c>
      <c r="HR11" s="161" t="s">
        <v>112</v>
      </c>
      <c r="HS11" s="160" t="s">
        <v>113</v>
      </c>
      <c r="HT11" s="160" t="s">
        <v>114</v>
      </c>
      <c r="HU11" s="162" t="s">
        <v>115</v>
      </c>
      <c r="HV11" s="160" t="s">
        <v>116</v>
      </c>
      <c r="HW11" s="162" t="s">
        <v>117</v>
      </c>
      <c r="HX11" s="160" t="s">
        <v>118</v>
      </c>
      <c r="HY11" s="160" t="s">
        <v>119</v>
      </c>
      <c r="HZ11" s="40"/>
      <c r="IA11" s="162" t="s">
        <v>115</v>
      </c>
      <c r="IB11" s="162" t="s">
        <v>120</v>
      </c>
      <c r="IC11" s="163"/>
      <c r="ID11" s="156"/>
      <c r="IE11" s="159"/>
      <c r="IF11" s="40"/>
      <c r="IG11" s="160" t="s">
        <v>110</v>
      </c>
      <c r="IH11" s="160" t="s">
        <v>111</v>
      </c>
      <c r="II11" s="161" t="s">
        <v>112</v>
      </c>
      <c r="IJ11" s="160" t="s">
        <v>113</v>
      </c>
      <c r="IK11" s="160" t="s">
        <v>114</v>
      </c>
      <c r="IL11" s="162" t="s">
        <v>115</v>
      </c>
      <c r="IM11" s="160" t="s">
        <v>116</v>
      </c>
      <c r="IN11" s="162" t="s">
        <v>117</v>
      </c>
      <c r="IO11" s="160" t="s">
        <v>118</v>
      </c>
      <c r="IP11" s="160" t="s">
        <v>119</v>
      </c>
      <c r="IQ11" s="40"/>
      <c r="IR11" s="162" t="s">
        <v>115</v>
      </c>
      <c r="IS11" s="162" t="s">
        <v>120</v>
      </c>
      <c r="IT11" s="163"/>
      <c r="IU11" s="156"/>
      <c r="IV11" s="159"/>
      <c r="IW11" s="40"/>
      <c r="IX11" s="160" t="s">
        <v>110</v>
      </c>
      <c r="IY11" s="160" t="s">
        <v>111</v>
      </c>
      <c r="IZ11" s="161" t="s">
        <v>112</v>
      </c>
      <c r="JA11" s="160" t="s">
        <v>113</v>
      </c>
      <c r="JB11" s="160" t="s">
        <v>114</v>
      </c>
      <c r="JC11" s="162" t="s">
        <v>115</v>
      </c>
      <c r="JD11" s="160" t="s">
        <v>116</v>
      </c>
      <c r="JE11" s="162" t="s">
        <v>117</v>
      </c>
      <c r="JF11" s="160" t="s">
        <v>118</v>
      </c>
      <c r="JG11" s="160" t="s">
        <v>119</v>
      </c>
      <c r="JH11" s="40"/>
      <c r="JI11" s="162" t="s">
        <v>115</v>
      </c>
      <c r="JJ11" s="162" t="s">
        <v>120</v>
      </c>
      <c r="JK11" s="163"/>
      <c r="JL11" s="157"/>
      <c r="JM11" s="159"/>
      <c r="JN11" s="40"/>
      <c r="JO11" s="160" t="s">
        <v>110</v>
      </c>
      <c r="JP11" s="160" t="s">
        <v>111</v>
      </c>
      <c r="JQ11" s="161" t="s">
        <v>112</v>
      </c>
      <c r="JR11" s="160" t="s">
        <v>113</v>
      </c>
      <c r="JS11" s="160" t="s">
        <v>114</v>
      </c>
      <c r="JT11" s="162" t="s">
        <v>115</v>
      </c>
      <c r="JU11" s="160" t="s">
        <v>116</v>
      </c>
      <c r="JV11" s="162" t="s">
        <v>117</v>
      </c>
      <c r="JW11" s="160" t="s">
        <v>118</v>
      </c>
      <c r="JX11" s="160" t="s">
        <v>119</v>
      </c>
      <c r="JY11" s="40"/>
      <c r="JZ11" s="162" t="s">
        <v>115</v>
      </c>
      <c r="KA11" s="162" t="s">
        <v>120</v>
      </c>
      <c r="KB11" s="163"/>
      <c r="KC11" s="157"/>
      <c r="KD11" s="159"/>
      <c r="KE11" s="40"/>
      <c r="KF11" s="160" t="s">
        <v>110</v>
      </c>
      <c r="KG11" s="160" t="s">
        <v>111</v>
      </c>
      <c r="KH11" s="161" t="s">
        <v>112</v>
      </c>
      <c r="KI11" s="160" t="s">
        <v>113</v>
      </c>
      <c r="KJ11" s="160" t="s">
        <v>114</v>
      </c>
      <c r="KK11" s="162" t="s">
        <v>115</v>
      </c>
      <c r="KL11" s="160" t="s">
        <v>116</v>
      </c>
      <c r="KM11" s="162" t="s">
        <v>117</v>
      </c>
      <c r="KN11" s="160" t="s">
        <v>118</v>
      </c>
      <c r="KO11" s="160" t="s">
        <v>119</v>
      </c>
      <c r="KP11" s="40"/>
      <c r="KQ11" s="162" t="s">
        <v>115</v>
      </c>
      <c r="KR11" s="162" t="s">
        <v>120</v>
      </c>
      <c r="KS11" s="163"/>
      <c r="KT11" s="157"/>
      <c r="KU11" s="158"/>
    </row>
    <row r="12">
      <c r="A12" s="164">
        <v>-1.0</v>
      </c>
      <c r="B12" s="165">
        <v>-2.0</v>
      </c>
      <c r="C12" s="165">
        <v>-3.0</v>
      </c>
      <c r="D12" s="165">
        <v>-4.0</v>
      </c>
      <c r="E12" s="165">
        <v>-5.0</v>
      </c>
      <c r="F12" s="165">
        <v>-6.0</v>
      </c>
      <c r="G12" s="165">
        <v>-7.0</v>
      </c>
      <c r="H12" s="165">
        <v>-8.0</v>
      </c>
      <c r="I12" s="165">
        <v>-9.0</v>
      </c>
      <c r="J12" s="165">
        <v>-10.0</v>
      </c>
      <c r="K12" s="165">
        <v>-11.0</v>
      </c>
      <c r="L12" s="165">
        <v>-12.0</v>
      </c>
      <c r="M12" s="165">
        <v>-13.0</v>
      </c>
      <c r="N12" s="165">
        <v>-14.0</v>
      </c>
      <c r="O12" s="165">
        <v>-15.0</v>
      </c>
      <c r="P12" s="165">
        <v>-16.0</v>
      </c>
      <c r="Q12" s="166"/>
      <c r="R12" s="164">
        <v>-1.0</v>
      </c>
      <c r="S12" s="165">
        <v>-2.0</v>
      </c>
      <c r="T12" s="165">
        <v>-3.0</v>
      </c>
      <c r="U12" s="165">
        <v>-4.0</v>
      </c>
      <c r="V12" s="165">
        <v>-5.0</v>
      </c>
      <c r="W12" s="165">
        <v>-6.0</v>
      </c>
      <c r="X12" s="165">
        <v>-7.0</v>
      </c>
      <c r="Y12" s="165">
        <v>-8.0</v>
      </c>
      <c r="Z12" s="165">
        <v>-9.0</v>
      </c>
      <c r="AA12" s="165">
        <v>-10.0</v>
      </c>
      <c r="AB12" s="165">
        <v>-11.0</v>
      </c>
      <c r="AC12" s="165">
        <v>-12.0</v>
      </c>
      <c r="AD12" s="165">
        <v>-13.0</v>
      </c>
      <c r="AE12" s="165">
        <v>-14.0</v>
      </c>
      <c r="AF12" s="165">
        <v>-15.0</v>
      </c>
      <c r="AG12" s="165">
        <v>-16.0</v>
      </c>
      <c r="AH12" s="166"/>
      <c r="AI12" s="164">
        <v>-1.0</v>
      </c>
      <c r="AJ12" s="165">
        <v>-2.0</v>
      </c>
      <c r="AK12" s="165">
        <v>-3.0</v>
      </c>
      <c r="AL12" s="165">
        <v>-4.0</v>
      </c>
      <c r="AM12" s="165">
        <v>-5.0</v>
      </c>
      <c r="AN12" s="165">
        <v>-6.0</v>
      </c>
      <c r="AO12" s="165">
        <v>-7.0</v>
      </c>
      <c r="AP12" s="165">
        <v>-8.0</v>
      </c>
      <c r="AQ12" s="165">
        <v>-9.0</v>
      </c>
      <c r="AR12" s="165">
        <v>-10.0</v>
      </c>
      <c r="AS12" s="165">
        <v>-11.0</v>
      </c>
      <c r="AT12" s="165">
        <v>-12.0</v>
      </c>
      <c r="AU12" s="165">
        <v>-13.0</v>
      </c>
      <c r="AV12" s="165">
        <v>-14.0</v>
      </c>
      <c r="AW12" s="165">
        <v>-15.0</v>
      </c>
      <c r="AX12" s="165">
        <v>-16.0</v>
      </c>
      <c r="AY12" s="166"/>
      <c r="AZ12" s="164">
        <v>-1.0</v>
      </c>
      <c r="BA12" s="165">
        <v>-2.0</v>
      </c>
      <c r="BB12" s="165">
        <v>-3.0</v>
      </c>
      <c r="BC12" s="165">
        <v>-4.0</v>
      </c>
      <c r="BD12" s="165">
        <v>-5.0</v>
      </c>
      <c r="BE12" s="165">
        <v>-6.0</v>
      </c>
      <c r="BF12" s="165">
        <v>-7.0</v>
      </c>
      <c r="BG12" s="165">
        <v>-8.0</v>
      </c>
      <c r="BH12" s="165">
        <v>-9.0</v>
      </c>
      <c r="BI12" s="165">
        <v>-10.0</v>
      </c>
      <c r="BJ12" s="165">
        <v>-11.0</v>
      </c>
      <c r="BK12" s="165">
        <v>-12.0</v>
      </c>
      <c r="BL12" s="165">
        <v>-13.0</v>
      </c>
      <c r="BM12" s="165">
        <v>-14.0</v>
      </c>
      <c r="BN12" s="165">
        <v>-15.0</v>
      </c>
      <c r="BO12" s="165">
        <v>-16.0</v>
      </c>
      <c r="BP12" s="166"/>
      <c r="BQ12" s="164">
        <v>-1.0</v>
      </c>
      <c r="BR12" s="165">
        <v>-2.0</v>
      </c>
      <c r="BS12" s="165">
        <v>-3.0</v>
      </c>
      <c r="BT12" s="165">
        <v>-4.0</v>
      </c>
      <c r="BU12" s="165">
        <v>-5.0</v>
      </c>
      <c r="BV12" s="165">
        <v>-6.0</v>
      </c>
      <c r="BW12" s="165">
        <v>-7.0</v>
      </c>
      <c r="BX12" s="165">
        <v>-8.0</v>
      </c>
      <c r="BY12" s="165">
        <v>-9.0</v>
      </c>
      <c r="BZ12" s="165">
        <v>-10.0</v>
      </c>
      <c r="CA12" s="165">
        <v>-11.0</v>
      </c>
      <c r="CB12" s="165">
        <v>-12.0</v>
      </c>
      <c r="CC12" s="165">
        <v>-13.0</v>
      </c>
      <c r="CD12" s="165">
        <v>-14.0</v>
      </c>
      <c r="CE12" s="165">
        <v>-15.0</v>
      </c>
      <c r="CF12" s="165">
        <v>-16.0</v>
      </c>
      <c r="CG12" s="166"/>
      <c r="CH12" s="164">
        <v>-1.0</v>
      </c>
      <c r="CI12" s="165">
        <v>-2.0</v>
      </c>
      <c r="CJ12" s="165">
        <v>-3.0</v>
      </c>
      <c r="CK12" s="165">
        <v>-4.0</v>
      </c>
      <c r="CL12" s="165">
        <v>-5.0</v>
      </c>
      <c r="CM12" s="165">
        <v>-6.0</v>
      </c>
      <c r="CN12" s="165">
        <v>-7.0</v>
      </c>
      <c r="CO12" s="165">
        <v>-8.0</v>
      </c>
      <c r="CP12" s="165">
        <v>-9.0</v>
      </c>
      <c r="CQ12" s="165">
        <v>-10.0</v>
      </c>
      <c r="CR12" s="165">
        <v>-11.0</v>
      </c>
      <c r="CS12" s="165">
        <v>-12.0</v>
      </c>
      <c r="CT12" s="165">
        <v>-13.0</v>
      </c>
      <c r="CU12" s="165">
        <v>-14.0</v>
      </c>
      <c r="CV12" s="165">
        <v>-15.0</v>
      </c>
      <c r="CW12" s="165">
        <v>-16.0</v>
      </c>
      <c r="CX12" s="166"/>
      <c r="CY12" s="164">
        <v>-1.0</v>
      </c>
      <c r="CZ12" s="165">
        <v>-2.0</v>
      </c>
      <c r="DA12" s="165">
        <v>-3.0</v>
      </c>
      <c r="DB12" s="165">
        <v>-4.0</v>
      </c>
      <c r="DC12" s="165">
        <v>-5.0</v>
      </c>
      <c r="DD12" s="165">
        <v>-6.0</v>
      </c>
      <c r="DE12" s="165">
        <v>-7.0</v>
      </c>
      <c r="DF12" s="165">
        <v>-8.0</v>
      </c>
      <c r="DG12" s="165">
        <v>-9.0</v>
      </c>
      <c r="DH12" s="165">
        <v>-10.0</v>
      </c>
      <c r="DI12" s="165">
        <v>-11.0</v>
      </c>
      <c r="DJ12" s="165">
        <v>-12.0</v>
      </c>
      <c r="DK12" s="165">
        <v>-13.0</v>
      </c>
      <c r="DL12" s="165">
        <v>-14.0</v>
      </c>
      <c r="DM12" s="165">
        <v>-15.0</v>
      </c>
      <c r="DN12" s="165">
        <v>-16.0</v>
      </c>
      <c r="DO12" s="166"/>
      <c r="DP12" s="164">
        <v>-1.0</v>
      </c>
      <c r="DQ12" s="165">
        <v>-2.0</v>
      </c>
      <c r="DR12" s="165">
        <v>-3.0</v>
      </c>
      <c r="DS12" s="165">
        <v>-4.0</v>
      </c>
      <c r="DT12" s="165">
        <v>-5.0</v>
      </c>
      <c r="DU12" s="165">
        <v>-6.0</v>
      </c>
      <c r="DV12" s="165">
        <v>-7.0</v>
      </c>
      <c r="DW12" s="165">
        <v>-8.0</v>
      </c>
      <c r="DX12" s="165">
        <v>-9.0</v>
      </c>
      <c r="DY12" s="165">
        <v>-10.0</v>
      </c>
      <c r="DZ12" s="165">
        <v>-11.0</v>
      </c>
      <c r="EA12" s="165">
        <v>-12.0</v>
      </c>
      <c r="EB12" s="165">
        <v>-13.0</v>
      </c>
      <c r="EC12" s="165">
        <v>-14.0</v>
      </c>
      <c r="ED12" s="165">
        <v>-15.0</v>
      </c>
      <c r="EE12" s="165">
        <v>-16.0</v>
      </c>
      <c r="EF12" s="166"/>
      <c r="EG12" s="164">
        <v>-1.0</v>
      </c>
      <c r="EH12" s="165">
        <v>-2.0</v>
      </c>
      <c r="EI12" s="165">
        <v>-3.0</v>
      </c>
      <c r="EJ12" s="165">
        <v>-4.0</v>
      </c>
      <c r="EK12" s="165">
        <v>-5.0</v>
      </c>
      <c r="EL12" s="165">
        <v>-6.0</v>
      </c>
      <c r="EM12" s="165">
        <v>-7.0</v>
      </c>
      <c r="EN12" s="165">
        <v>-8.0</v>
      </c>
      <c r="EO12" s="165">
        <v>-9.0</v>
      </c>
      <c r="EP12" s="165">
        <v>-10.0</v>
      </c>
      <c r="EQ12" s="165">
        <v>-11.0</v>
      </c>
      <c r="ER12" s="165">
        <v>-12.0</v>
      </c>
      <c r="ES12" s="165">
        <v>-13.0</v>
      </c>
      <c r="ET12" s="165">
        <v>-14.0</v>
      </c>
      <c r="EU12" s="165">
        <v>-15.0</v>
      </c>
      <c r="EV12" s="165">
        <v>-16.0</v>
      </c>
      <c r="EW12" s="166"/>
      <c r="EX12" s="164">
        <v>-1.0</v>
      </c>
      <c r="EY12" s="165">
        <v>-2.0</v>
      </c>
      <c r="EZ12" s="165">
        <v>-3.0</v>
      </c>
      <c r="FA12" s="165">
        <v>-4.0</v>
      </c>
      <c r="FB12" s="165">
        <v>-5.0</v>
      </c>
      <c r="FC12" s="165">
        <v>-6.0</v>
      </c>
      <c r="FD12" s="165">
        <v>-7.0</v>
      </c>
      <c r="FE12" s="165">
        <v>-8.0</v>
      </c>
      <c r="FF12" s="165">
        <v>-9.0</v>
      </c>
      <c r="FG12" s="165">
        <v>-10.0</v>
      </c>
      <c r="FH12" s="165">
        <v>-11.0</v>
      </c>
      <c r="FI12" s="165">
        <v>-12.0</v>
      </c>
      <c r="FJ12" s="165">
        <v>-13.0</v>
      </c>
      <c r="FK12" s="165">
        <v>-14.0</v>
      </c>
      <c r="FL12" s="165">
        <v>-15.0</v>
      </c>
      <c r="FM12" s="165">
        <v>-16.0</v>
      </c>
      <c r="FN12" s="166"/>
      <c r="FO12" s="164">
        <v>-1.0</v>
      </c>
      <c r="FP12" s="165">
        <v>-2.0</v>
      </c>
      <c r="FQ12" s="165">
        <v>-3.0</v>
      </c>
      <c r="FR12" s="165">
        <v>-4.0</v>
      </c>
      <c r="FS12" s="165">
        <v>-5.0</v>
      </c>
      <c r="FT12" s="165">
        <v>-6.0</v>
      </c>
      <c r="FU12" s="165">
        <v>-7.0</v>
      </c>
      <c r="FV12" s="165">
        <v>-8.0</v>
      </c>
      <c r="FW12" s="165">
        <v>-9.0</v>
      </c>
      <c r="FX12" s="165">
        <v>-10.0</v>
      </c>
      <c r="FY12" s="165">
        <v>-11.0</v>
      </c>
      <c r="FZ12" s="165">
        <v>-12.0</v>
      </c>
      <c r="GA12" s="165">
        <v>-13.0</v>
      </c>
      <c r="GB12" s="165">
        <v>-14.0</v>
      </c>
      <c r="GC12" s="165">
        <v>-15.0</v>
      </c>
      <c r="GD12" s="165">
        <v>-16.0</v>
      </c>
      <c r="GE12" s="166"/>
      <c r="GF12" s="164">
        <v>-1.0</v>
      </c>
      <c r="GG12" s="165">
        <v>-2.0</v>
      </c>
      <c r="GH12" s="165">
        <v>-3.0</v>
      </c>
      <c r="GI12" s="165">
        <v>-4.0</v>
      </c>
      <c r="GJ12" s="165">
        <v>-5.0</v>
      </c>
      <c r="GK12" s="165">
        <v>-6.0</v>
      </c>
      <c r="GL12" s="165">
        <v>-7.0</v>
      </c>
      <c r="GM12" s="165">
        <v>-8.0</v>
      </c>
      <c r="GN12" s="165">
        <v>-9.0</v>
      </c>
      <c r="GO12" s="165">
        <v>-10.0</v>
      </c>
      <c r="GP12" s="165">
        <v>-11.0</v>
      </c>
      <c r="GQ12" s="165">
        <v>-12.0</v>
      </c>
      <c r="GR12" s="165">
        <v>-13.0</v>
      </c>
      <c r="GS12" s="165">
        <v>-14.0</v>
      </c>
      <c r="GT12" s="165">
        <v>-15.0</v>
      </c>
      <c r="GU12" s="165">
        <v>-16.0</v>
      </c>
      <c r="GV12" s="166"/>
      <c r="GW12" s="164">
        <v>-1.0</v>
      </c>
      <c r="GX12" s="165">
        <v>-2.0</v>
      </c>
      <c r="GY12" s="165">
        <v>-3.0</v>
      </c>
      <c r="GZ12" s="165">
        <v>-4.0</v>
      </c>
      <c r="HA12" s="165">
        <v>-5.0</v>
      </c>
      <c r="HB12" s="165">
        <v>-6.0</v>
      </c>
      <c r="HC12" s="165">
        <v>-7.0</v>
      </c>
      <c r="HD12" s="165">
        <v>-8.0</v>
      </c>
      <c r="HE12" s="165">
        <v>-9.0</v>
      </c>
      <c r="HF12" s="165">
        <v>-10.0</v>
      </c>
      <c r="HG12" s="165">
        <v>-11.0</v>
      </c>
      <c r="HH12" s="165">
        <v>-12.0</v>
      </c>
      <c r="HI12" s="165">
        <v>-13.0</v>
      </c>
      <c r="HJ12" s="165">
        <v>-14.0</v>
      </c>
      <c r="HK12" s="165">
        <v>-15.0</v>
      </c>
      <c r="HL12" s="165">
        <v>-16.0</v>
      </c>
      <c r="HM12" s="166"/>
      <c r="HN12" s="164">
        <v>-1.0</v>
      </c>
      <c r="HO12" s="165">
        <v>-2.0</v>
      </c>
      <c r="HP12" s="165">
        <v>-3.0</v>
      </c>
      <c r="HQ12" s="165">
        <v>-4.0</v>
      </c>
      <c r="HR12" s="165">
        <v>-5.0</v>
      </c>
      <c r="HS12" s="165">
        <v>-6.0</v>
      </c>
      <c r="HT12" s="165">
        <v>-7.0</v>
      </c>
      <c r="HU12" s="165">
        <v>-8.0</v>
      </c>
      <c r="HV12" s="165">
        <v>-9.0</v>
      </c>
      <c r="HW12" s="165">
        <v>-10.0</v>
      </c>
      <c r="HX12" s="165">
        <v>-11.0</v>
      </c>
      <c r="HY12" s="165">
        <v>-12.0</v>
      </c>
      <c r="HZ12" s="165">
        <v>-13.0</v>
      </c>
      <c r="IA12" s="165">
        <v>-14.0</v>
      </c>
      <c r="IB12" s="165">
        <v>-15.0</v>
      </c>
      <c r="IC12" s="165">
        <v>-16.0</v>
      </c>
      <c r="ID12" s="166"/>
      <c r="IE12" s="164">
        <v>-1.0</v>
      </c>
      <c r="IF12" s="165">
        <v>-2.0</v>
      </c>
      <c r="IG12" s="165">
        <v>-3.0</v>
      </c>
      <c r="IH12" s="165">
        <v>-4.0</v>
      </c>
      <c r="II12" s="165">
        <v>-5.0</v>
      </c>
      <c r="IJ12" s="165">
        <v>-6.0</v>
      </c>
      <c r="IK12" s="165">
        <v>-7.0</v>
      </c>
      <c r="IL12" s="165">
        <v>-8.0</v>
      </c>
      <c r="IM12" s="165">
        <v>-9.0</v>
      </c>
      <c r="IN12" s="165">
        <v>-10.0</v>
      </c>
      <c r="IO12" s="165">
        <v>-11.0</v>
      </c>
      <c r="IP12" s="165">
        <v>-12.0</v>
      </c>
      <c r="IQ12" s="165">
        <v>-13.0</v>
      </c>
      <c r="IR12" s="165">
        <v>-14.0</v>
      </c>
      <c r="IS12" s="165">
        <v>-15.0</v>
      </c>
      <c r="IT12" s="165">
        <v>-16.0</v>
      </c>
      <c r="IU12" s="166"/>
      <c r="IV12" s="164">
        <v>-1.0</v>
      </c>
      <c r="IW12" s="165">
        <v>-2.0</v>
      </c>
      <c r="IX12" s="165">
        <v>-3.0</v>
      </c>
      <c r="IY12" s="165">
        <v>-4.0</v>
      </c>
      <c r="IZ12" s="165">
        <v>-5.0</v>
      </c>
      <c r="JA12" s="165">
        <v>-6.0</v>
      </c>
      <c r="JB12" s="165">
        <v>-7.0</v>
      </c>
      <c r="JC12" s="165">
        <v>-8.0</v>
      </c>
      <c r="JD12" s="165">
        <v>-9.0</v>
      </c>
      <c r="JE12" s="165">
        <v>-10.0</v>
      </c>
      <c r="JF12" s="165">
        <v>-11.0</v>
      </c>
      <c r="JG12" s="165">
        <v>-12.0</v>
      </c>
      <c r="JH12" s="165">
        <v>-13.0</v>
      </c>
      <c r="JI12" s="165">
        <v>-14.0</v>
      </c>
      <c r="JJ12" s="165">
        <v>-15.0</v>
      </c>
      <c r="JK12" s="165">
        <v>-16.0</v>
      </c>
      <c r="JL12" s="166"/>
      <c r="JM12" s="164">
        <v>-1.0</v>
      </c>
      <c r="JN12" s="165">
        <v>-2.0</v>
      </c>
      <c r="JO12" s="165">
        <v>-3.0</v>
      </c>
      <c r="JP12" s="165">
        <v>-4.0</v>
      </c>
      <c r="JQ12" s="165">
        <v>-5.0</v>
      </c>
      <c r="JR12" s="165">
        <v>-6.0</v>
      </c>
      <c r="JS12" s="165">
        <v>-7.0</v>
      </c>
      <c r="JT12" s="165">
        <v>-8.0</v>
      </c>
      <c r="JU12" s="165">
        <v>-9.0</v>
      </c>
      <c r="JV12" s="165">
        <v>-10.0</v>
      </c>
      <c r="JW12" s="165">
        <v>-11.0</v>
      </c>
      <c r="JX12" s="165">
        <v>-12.0</v>
      </c>
      <c r="JY12" s="165">
        <v>-13.0</v>
      </c>
      <c r="JZ12" s="165">
        <v>-14.0</v>
      </c>
      <c r="KA12" s="165">
        <v>-15.0</v>
      </c>
      <c r="KB12" s="165">
        <v>-16.0</v>
      </c>
      <c r="KC12" s="166"/>
      <c r="KD12" s="164">
        <v>-1.0</v>
      </c>
      <c r="KE12" s="165">
        <v>-2.0</v>
      </c>
      <c r="KF12" s="165">
        <v>-3.0</v>
      </c>
      <c r="KG12" s="165">
        <v>-4.0</v>
      </c>
      <c r="KH12" s="165">
        <v>-5.0</v>
      </c>
      <c r="KI12" s="165">
        <v>-6.0</v>
      </c>
      <c r="KJ12" s="165">
        <v>-7.0</v>
      </c>
      <c r="KK12" s="165">
        <v>-8.0</v>
      </c>
      <c r="KL12" s="165">
        <v>-9.0</v>
      </c>
      <c r="KM12" s="165">
        <v>-10.0</v>
      </c>
      <c r="KN12" s="165">
        <v>-11.0</v>
      </c>
      <c r="KO12" s="165">
        <v>-12.0</v>
      </c>
      <c r="KP12" s="165">
        <v>-13.0</v>
      </c>
      <c r="KQ12" s="165">
        <v>-14.0</v>
      </c>
      <c r="KR12" s="165">
        <v>-15.0</v>
      </c>
      <c r="KS12" s="165">
        <v>-16.0</v>
      </c>
      <c r="KT12" s="166"/>
      <c r="KU12" s="167"/>
    </row>
    <row r="13">
      <c r="A13" s="168"/>
      <c r="B13" s="169" t="s">
        <v>36</v>
      </c>
      <c r="C13" s="170"/>
      <c r="D13" s="170"/>
      <c r="E13" s="170" t="s">
        <v>121</v>
      </c>
      <c r="F13" s="170" t="s">
        <v>121</v>
      </c>
      <c r="G13" s="170" t="s">
        <v>121</v>
      </c>
      <c r="H13" s="170" t="s">
        <v>121</v>
      </c>
      <c r="I13" s="170" t="s">
        <v>121</v>
      </c>
      <c r="J13" s="170" t="s">
        <v>121</v>
      </c>
      <c r="K13" s="170" t="s">
        <v>121</v>
      </c>
      <c r="L13" s="170" t="s">
        <v>121</v>
      </c>
      <c r="M13" s="170" t="s">
        <v>121</v>
      </c>
      <c r="N13" s="170" t="s">
        <v>121</v>
      </c>
      <c r="O13" s="170" t="s">
        <v>121</v>
      </c>
      <c r="P13" s="171" t="s">
        <v>121</v>
      </c>
      <c r="Q13" s="172"/>
      <c r="R13" s="168"/>
      <c r="S13" s="169" t="s">
        <v>36</v>
      </c>
      <c r="T13" s="170"/>
      <c r="U13" s="170"/>
      <c r="V13" s="170" t="s">
        <v>121</v>
      </c>
      <c r="W13" s="170" t="s">
        <v>121</v>
      </c>
      <c r="X13" s="170" t="s">
        <v>121</v>
      </c>
      <c r="Y13" s="170" t="s">
        <v>121</v>
      </c>
      <c r="Z13" s="170" t="s">
        <v>121</v>
      </c>
      <c r="AA13" s="170" t="s">
        <v>121</v>
      </c>
      <c r="AB13" s="170" t="s">
        <v>121</v>
      </c>
      <c r="AC13" s="170" t="s">
        <v>121</v>
      </c>
      <c r="AD13" s="170" t="s">
        <v>121</v>
      </c>
      <c r="AE13" s="170" t="s">
        <v>121</v>
      </c>
      <c r="AF13" s="170" t="s">
        <v>121</v>
      </c>
      <c r="AG13" s="171" t="s">
        <v>121</v>
      </c>
      <c r="AH13" s="172"/>
      <c r="AI13" s="168"/>
      <c r="AJ13" s="169" t="s">
        <v>36</v>
      </c>
      <c r="AK13" s="170"/>
      <c r="AL13" s="170"/>
      <c r="AM13" s="170" t="s">
        <v>121</v>
      </c>
      <c r="AN13" s="170" t="s">
        <v>121</v>
      </c>
      <c r="AO13" s="170" t="s">
        <v>121</v>
      </c>
      <c r="AP13" s="170" t="s">
        <v>121</v>
      </c>
      <c r="AQ13" s="170" t="s">
        <v>121</v>
      </c>
      <c r="AR13" s="170" t="s">
        <v>121</v>
      </c>
      <c r="AS13" s="170" t="s">
        <v>121</v>
      </c>
      <c r="AT13" s="170" t="s">
        <v>121</v>
      </c>
      <c r="AU13" s="170" t="s">
        <v>121</v>
      </c>
      <c r="AV13" s="170" t="s">
        <v>121</v>
      </c>
      <c r="AW13" s="170" t="s">
        <v>121</v>
      </c>
      <c r="AX13" s="171" t="s">
        <v>121</v>
      </c>
      <c r="AY13" s="172"/>
      <c r="AZ13" s="168"/>
      <c r="BA13" s="169" t="s">
        <v>36</v>
      </c>
      <c r="BB13" s="170"/>
      <c r="BC13" s="170"/>
      <c r="BD13" s="170" t="s">
        <v>121</v>
      </c>
      <c r="BE13" s="170" t="s">
        <v>121</v>
      </c>
      <c r="BF13" s="170" t="s">
        <v>121</v>
      </c>
      <c r="BG13" s="170" t="s">
        <v>121</v>
      </c>
      <c r="BH13" s="170" t="s">
        <v>121</v>
      </c>
      <c r="BI13" s="170" t="s">
        <v>121</v>
      </c>
      <c r="BJ13" s="170" t="s">
        <v>121</v>
      </c>
      <c r="BK13" s="170" t="s">
        <v>121</v>
      </c>
      <c r="BL13" s="170" t="s">
        <v>121</v>
      </c>
      <c r="BM13" s="170" t="s">
        <v>121</v>
      </c>
      <c r="BN13" s="170" t="s">
        <v>121</v>
      </c>
      <c r="BO13" s="171" t="s">
        <v>121</v>
      </c>
      <c r="BP13" s="172"/>
      <c r="BQ13" s="168"/>
      <c r="BR13" s="169" t="s">
        <v>36</v>
      </c>
      <c r="BS13" s="170"/>
      <c r="BT13" s="170"/>
      <c r="BU13" s="170" t="s">
        <v>121</v>
      </c>
      <c r="BV13" s="170" t="s">
        <v>121</v>
      </c>
      <c r="BW13" s="170" t="s">
        <v>121</v>
      </c>
      <c r="BX13" s="170" t="s">
        <v>121</v>
      </c>
      <c r="BY13" s="170" t="s">
        <v>121</v>
      </c>
      <c r="BZ13" s="170" t="s">
        <v>121</v>
      </c>
      <c r="CA13" s="170" t="s">
        <v>121</v>
      </c>
      <c r="CB13" s="170" t="s">
        <v>121</v>
      </c>
      <c r="CC13" s="170" t="s">
        <v>121</v>
      </c>
      <c r="CD13" s="170" t="s">
        <v>121</v>
      </c>
      <c r="CE13" s="170" t="s">
        <v>121</v>
      </c>
      <c r="CF13" s="171" t="s">
        <v>121</v>
      </c>
      <c r="CG13" s="172"/>
      <c r="CH13" s="168"/>
      <c r="CI13" s="169" t="s">
        <v>36</v>
      </c>
      <c r="CJ13" s="170"/>
      <c r="CK13" s="170"/>
      <c r="CL13" s="170" t="s">
        <v>121</v>
      </c>
      <c r="CM13" s="170" t="s">
        <v>121</v>
      </c>
      <c r="CN13" s="170" t="s">
        <v>121</v>
      </c>
      <c r="CO13" s="170" t="s">
        <v>121</v>
      </c>
      <c r="CP13" s="170" t="s">
        <v>121</v>
      </c>
      <c r="CQ13" s="170" t="s">
        <v>121</v>
      </c>
      <c r="CR13" s="170" t="s">
        <v>121</v>
      </c>
      <c r="CS13" s="170" t="s">
        <v>121</v>
      </c>
      <c r="CT13" s="170" t="s">
        <v>121</v>
      </c>
      <c r="CU13" s="170" t="s">
        <v>121</v>
      </c>
      <c r="CV13" s="170" t="s">
        <v>121</v>
      </c>
      <c r="CW13" s="171" t="s">
        <v>121</v>
      </c>
      <c r="CX13" s="172"/>
      <c r="CY13" s="168"/>
      <c r="CZ13" s="169" t="s">
        <v>36</v>
      </c>
      <c r="DA13" s="170"/>
      <c r="DB13" s="170"/>
      <c r="DC13" s="170" t="s">
        <v>121</v>
      </c>
      <c r="DD13" s="170" t="s">
        <v>121</v>
      </c>
      <c r="DE13" s="170" t="s">
        <v>121</v>
      </c>
      <c r="DF13" s="170" t="s">
        <v>121</v>
      </c>
      <c r="DG13" s="170" t="s">
        <v>121</v>
      </c>
      <c r="DH13" s="170" t="s">
        <v>121</v>
      </c>
      <c r="DI13" s="170" t="s">
        <v>121</v>
      </c>
      <c r="DJ13" s="170" t="s">
        <v>121</v>
      </c>
      <c r="DK13" s="170" t="s">
        <v>121</v>
      </c>
      <c r="DL13" s="170" t="s">
        <v>121</v>
      </c>
      <c r="DM13" s="170" t="s">
        <v>121</v>
      </c>
      <c r="DN13" s="171" t="s">
        <v>121</v>
      </c>
      <c r="DO13" s="172"/>
      <c r="DP13" s="168"/>
      <c r="DQ13" s="169" t="s">
        <v>36</v>
      </c>
      <c r="DR13" s="170"/>
      <c r="DS13" s="170"/>
      <c r="DT13" s="170" t="s">
        <v>121</v>
      </c>
      <c r="DU13" s="170" t="s">
        <v>121</v>
      </c>
      <c r="DV13" s="170" t="s">
        <v>121</v>
      </c>
      <c r="DW13" s="170" t="s">
        <v>121</v>
      </c>
      <c r="DX13" s="170" t="s">
        <v>121</v>
      </c>
      <c r="DY13" s="170" t="s">
        <v>121</v>
      </c>
      <c r="DZ13" s="170" t="s">
        <v>121</v>
      </c>
      <c r="EA13" s="170" t="s">
        <v>121</v>
      </c>
      <c r="EB13" s="170" t="s">
        <v>121</v>
      </c>
      <c r="EC13" s="170" t="s">
        <v>121</v>
      </c>
      <c r="ED13" s="170" t="s">
        <v>121</v>
      </c>
      <c r="EE13" s="171" t="s">
        <v>121</v>
      </c>
      <c r="EF13" s="172"/>
      <c r="EG13" s="168"/>
      <c r="EH13" s="169" t="s">
        <v>36</v>
      </c>
      <c r="EI13" s="170"/>
      <c r="EJ13" s="170"/>
      <c r="EK13" s="170" t="s">
        <v>121</v>
      </c>
      <c r="EL13" s="170" t="s">
        <v>121</v>
      </c>
      <c r="EM13" s="170" t="s">
        <v>121</v>
      </c>
      <c r="EN13" s="170" t="s">
        <v>121</v>
      </c>
      <c r="EO13" s="170" t="s">
        <v>121</v>
      </c>
      <c r="EP13" s="170" t="s">
        <v>121</v>
      </c>
      <c r="EQ13" s="170" t="s">
        <v>121</v>
      </c>
      <c r="ER13" s="170" t="s">
        <v>121</v>
      </c>
      <c r="ES13" s="170" t="s">
        <v>121</v>
      </c>
      <c r="ET13" s="170" t="s">
        <v>121</v>
      </c>
      <c r="EU13" s="170" t="s">
        <v>121</v>
      </c>
      <c r="EV13" s="171" t="s">
        <v>121</v>
      </c>
      <c r="EW13" s="172"/>
      <c r="EX13" s="168"/>
      <c r="EY13" s="169" t="s">
        <v>36</v>
      </c>
      <c r="EZ13" s="170"/>
      <c r="FA13" s="170"/>
      <c r="FB13" s="170" t="s">
        <v>121</v>
      </c>
      <c r="FC13" s="170" t="s">
        <v>121</v>
      </c>
      <c r="FD13" s="170" t="s">
        <v>121</v>
      </c>
      <c r="FE13" s="170" t="s">
        <v>121</v>
      </c>
      <c r="FF13" s="170" t="s">
        <v>121</v>
      </c>
      <c r="FG13" s="170" t="s">
        <v>121</v>
      </c>
      <c r="FH13" s="170" t="s">
        <v>121</v>
      </c>
      <c r="FI13" s="170" t="s">
        <v>121</v>
      </c>
      <c r="FJ13" s="170" t="s">
        <v>121</v>
      </c>
      <c r="FK13" s="170" t="s">
        <v>121</v>
      </c>
      <c r="FL13" s="170" t="s">
        <v>121</v>
      </c>
      <c r="FM13" s="171" t="s">
        <v>121</v>
      </c>
      <c r="FN13" s="172"/>
      <c r="FO13" s="168"/>
      <c r="FP13" s="169" t="s">
        <v>36</v>
      </c>
      <c r="FQ13" s="170"/>
      <c r="FR13" s="170"/>
      <c r="FS13" s="170" t="s">
        <v>121</v>
      </c>
      <c r="FT13" s="170" t="s">
        <v>121</v>
      </c>
      <c r="FU13" s="170" t="s">
        <v>121</v>
      </c>
      <c r="FV13" s="170" t="s">
        <v>121</v>
      </c>
      <c r="FW13" s="170" t="s">
        <v>121</v>
      </c>
      <c r="FX13" s="170" t="s">
        <v>121</v>
      </c>
      <c r="FY13" s="170" t="s">
        <v>121</v>
      </c>
      <c r="FZ13" s="170" t="s">
        <v>121</v>
      </c>
      <c r="GA13" s="170" t="s">
        <v>121</v>
      </c>
      <c r="GB13" s="170" t="s">
        <v>121</v>
      </c>
      <c r="GC13" s="170" t="s">
        <v>121</v>
      </c>
      <c r="GD13" s="171" t="s">
        <v>121</v>
      </c>
      <c r="GE13" s="172"/>
      <c r="GF13" s="168"/>
      <c r="GG13" s="169" t="s">
        <v>36</v>
      </c>
      <c r="GH13" s="170"/>
      <c r="GI13" s="170"/>
      <c r="GJ13" s="170" t="s">
        <v>121</v>
      </c>
      <c r="GK13" s="170" t="s">
        <v>121</v>
      </c>
      <c r="GL13" s="170" t="s">
        <v>121</v>
      </c>
      <c r="GM13" s="170" t="s">
        <v>121</v>
      </c>
      <c r="GN13" s="170" t="s">
        <v>121</v>
      </c>
      <c r="GO13" s="170" t="s">
        <v>121</v>
      </c>
      <c r="GP13" s="170" t="s">
        <v>121</v>
      </c>
      <c r="GQ13" s="170" t="s">
        <v>121</v>
      </c>
      <c r="GR13" s="170" t="s">
        <v>121</v>
      </c>
      <c r="GS13" s="170" t="s">
        <v>121</v>
      </c>
      <c r="GT13" s="170" t="s">
        <v>121</v>
      </c>
      <c r="GU13" s="171" t="s">
        <v>121</v>
      </c>
      <c r="GV13" s="172"/>
      <c r="GW13" s="168"/>
      <c r="GX13" s="169" t="s">
        <v>36</v>
      </c>
      <c r="GY13" s="170"/>
      <c r="GZ13" s="170"/>
      <c r="HA13" s="170" t="s">
        <v>121</v>
      </c>
      <c r="HB13" s="170" t="s">
        <v>121</v>
      </c>
      <c r="HC13" s="170" t="s">
        <v>121</v>
      </c>
      <c r="HD13" s="170" t="s">
        <v>121</v>
      </c>
      <c r="HE13" s="170" t="s">
        <v>121</v>
      </c>
      <c r="HF13" s="170" t="s">
        <v>121</v>
      </c>
      <c r="HG13" s="170" t="s">
        <v>121</v>
      </c>
      <c r="HH13" s="170" t="s">
        <v>121</v>
      </c>
      <c r="HI13" s="170" t="s">
        <v>121</v>
      </c>
      <c r="HJ13" s="170" t="s">
        <v>121</v>
      </c>
      <c r="HK13" s="170" t="s">
        <v>121</v>
      </c>
      <c r="HL13" s="171" t="s">
        <v>121</v>
      </c>
      <c r="HM13" s="172"/>
      <c r="HN13" s="168"/>
      <c r="HO13" s="169" t="s">
        <v>36</v>
      </c>
      <c r="HP13" s="170"/>
      <c r="HQ13" s="170"/>
      <c r="HR13" s="170" t="s">
        <v>121</v>
      </c>
      <c r="HS13" s="170" t="s">
        <v>121</v>
      </c>
      <c r="HT13" s="170" t="s">
        <v>121</v>
      </c>
      <c r="HU13" s="170" t="s">
        <v>121</v>
      </c>
      <c r="HV13" s="170" t="s">
        <v>121</v>
      </c>
      <c r="HW13" s="170" t="s">
        <v>121</v>
      </c>
      <c r="HX13" s="170" t="s">
        <v>121</v>
      </c>
      <c r="HY13" s="170" t="s">
        <v>121</v>
      </c>
      <c r="HZ13" s="170" t="s">
        <v>121</v>
      </c>
      <c r="IA13" s="170" t="s">
        <v>121</v>
      </c>
      <c r="IB13" s="170" t="s">
        <v>121</v>
      </c>
      <c r="IC13" s="171" t="s">
        <v>121</v>
      </c>
      <c r="ID13" s="172"/>
      <c r="IE13" s="168"/>
      <c r="IF13" s="169" t="s">
        <v>36</v>
      </c>
      <c r="IG13" s="170"/>
      <c r="IH13" s="170"/>
      <c r="II13" s="170" t="s">
        <v>121</v>
      </c>
      <c r="IJ13" s="170" t="s">
        <v>121</v>
      </c>
      <c r="IK13" s="170" t="s">
        <v>121</v>
      </c>
      <c r="IL13" s="170" t="s">
        <v>121</v>
      </c>
      <c r="IM13" s="170" t="s">
        <v>121</v>
      </c>
      <c r="IN13" s="170" t="s">
        <v>121</v>
      </c>
      <c r="IO13" s="170" t="s">
        <v>121</v>
      </c>
      <c r="IP13" s="170" t="s">
        <v>121</v>
      </c>
      <c r="IQ13" s="170" t="s">
        <v>121</v>
      </c>
      <c r="IR13" s="170" t="s">
        <v>121</v>
      </c>
      <c r="IS13" s="170" t="s">
        <v>121</v>
      </c>
      <c r="IT13" s="171" t="s">
        <v>121</v>
      </c>
      <c r="IU13" s="172"/>
      <c r="IV13" s="168"/>
      <c r="IW13" s="169" t="s">
        <v>36</v>
      </c>
      <c r="IX13" s="170"/>
      <c r="IY13" s="170"/>
      <c r="IZ13" s="170" t="s">
        <v>121</v>
      </c>
      <c r="JA13" s="170" t="s">
        <v>121</v>
      </c>
      <c r="JB13" s="170" t="s">
        <v>121</v>
      </c>
      <c r="JC13" s="170" t="s">
        <v>121</v>
      </c>
      <c r="JD13" s="170" t="s">
        <v>121</v>
      </c>
      <c r="JE13" s="170" t="s">
        <v>121</v>
      </c>
      <c r="JF13" s="170" t="s">
        <v>121</v>
      </c>
      <c r="JG13" s="170" t="s">
        <v>121</v>
      </c>
      <c r="JH13" s="170" t="s">
        <v>121</v>
      </c>
      <c r="JI13" s="170" t="s">
        <v>121</v>
      </c>
      <c r="JJ13" s="170" t="s">
        <v>121</v>
      </c>
      <c r="JK13" s="171" t="s">
        <v>121</v>
      </c>
      <c r="JL13" s="172"/>
      <c r="JM13" s="168"/>
      <c r="JN13" s="169" t="s">
        <v>36</v>
      </c>
      <c r="JO13" s="170"/>
      <c r="JP13" s="170"/>
      <c r="JQ13" s="170" t="s">
        <v>121</v>
      </c>
      <c r="JR13" s="170" t="s">
        <v>121</v>
      </c>
      <c r="JS13" s="170" t="s">
        <v>121</v>
      </c>
      <c r="JT13" s="170" t="s">
        <v>121</v>
      </c>
      <c r="JU13" s="170" t="s">
        <v>121</v>
      </c>
      <c r="JV13" s="170" t="s">
        <v>121</v>
      </c>
      <c r="JW13" s="170" t="s">
        <v>121</v>
      </c>
      <c r="JX13" s="170" t="s">
        <v>121</v>
      </c>
      <c r="JY13" s="170" t="s">
        <v>121</v>
      </c>
      <c r="JZ13" s="170" t="s">
        <v>121</v>
      </c>
      <c r="KA13" s="170" t="s">
        <v>121</v>
      </c>
      <c r="KB13" s="171" t="s">
        <v>121</v>
      </c>
      <c r="KC13" s="172"/>
      <c r="KD13" s="168"/>
      <c r="KE13" s="169" t="s">
        <v>36</v>
      </c>
      <c r="KF13" s="170"/>
      <c r="KG13" s="170"/>
      <c r="KH13" s="170" t="s">
        <v>121</v>
      </c>
      <c r="KI13" s="170" t="s">
        <v>121</v>
      </c>
      <c r="KJ13" s="170" t="s">
        <v>121</v>
      </c>
      <c r="KK13" s="170" t="s">
        <v>121</v>
      </c>
      <c r="KL13" s="170" t="s">
        <v>121</v>
      </c>
      <c r="KM13" s="170" t="s">
        <v>121</v>
      </c>
      <c r="KN13" s="170" t="s">
        <v>121</v>
      </c>
      <c r="KO13" s="170" t="s">
        <v>121</v>
      </c>
      <c r="KP13" s="170" t="s">
        <v>121</v>
      </c>
      <c r="KQ13" s="170" t="s">
        <v>121</v>
      </c>
      <c r="KR13" s="170" t="s">
        <v>121</v>
      </c>
      <c r="KS13" s="171" t="s">
        <v>121</v>
      </c>
      <c r="KT13" s="172"/>
      <c r="KU13" s="173"/>
    </row>
    <row r="14">
      <c r="A14" s="174">
        <v>1.0</v>
      </c>
      <c r="B14" s="175" t="s">
        <v>122</v>
      </c>
      <c r="C14" s="176" t="s">
        <v>121</v>
      </c>
      <c r="D14" s="176" t="s">
        <v>123</v>
      </c>
      <c r="E14" s="177">
        <f t="shared" ref="E14:E25" si="1">E115+E216+E317+E418</f>
        <v>0</v>
      </c>
      <c r="F14" s="177">
        <f t="shared" ref="F14:F25" si="2">IFERROR(G14/E14*1000000,0)</f>
        <v>0</v>
      </c>
      <c r="G14" s="177">
        <f t="shared" ref="G14:G25" si="3">G115+G216+G317+G418</f>
        <v>0</v>
      </c>
      <c r="H14" s="178"/>
      <c r="I14" s="177">
        <f t="shared" ref="I14:I25" si="4">I115+I216+I317+I418</f>
        <v>0</v>
      </c>
      <c r="J14" s="179"/>
      <c r="K14" s="180"/>
      <c r="L14" s="180"/>
      <c r="M14" s="177">
        <f t="shared" ref="M14:M25" si="5">M115+M216+M317+M418</f>
        <v>0</v>
      </c>
      <c r="N14" s="178">
        <v>0.294289866351475</v>
      </c>
      <c r="O14" s="177">
        <f t="shared" ref="O14:O25" si="6">O115+O216+O317+O418</f>
        <v>0</v>
      </c>
      <c r="P14" s="181">
        <f t="shared" ref="P14:P25" si="7">IFERROR(+(IF(M14="","0",M14))-(IF(O14="","0",O14)),"")</f>
        <v>0</v>
      </c>
      <c r="Q14" s="172"/>
      <c r="R14" s="174">
        <v>1.0</v>
      </c>
      <c r="S14" s="175" t="s">
        <v>122</v>
      </c>
      <c r="T14" s="176" t="s">
        <v>121</v>
      </c>
      <c r="U14" s="176" t="s">
        <v>123</v>
      </c>
      <c r="V14" s="177">
        <f t="shared" ref="V14:V25" si="8">V115+V216+V317+V418</f>
        <v>0</v>
      </c>
      <c r="W14" s="177">
        <f t="shared" ref="W14:W25" si="9">IFERROR(X14/V14*1000000,0)</f>
        <v>0</v>
      </c>
      <c r="X14" s="177">
        <f t="shared" ref="X14:X25" si="10">X115+X216+X317+X418</f>
        <v>0</v>
      </c>
      <c r="Y14" s="178"/>
      <c r="Z14" s="177">
        <f t="shared" ref="Z14:Z25" si="11">Z115+Z216+Z317+Z418</f>
        <v>0</v>
      </c>
      <c r="AA14" s="179"/>
      <c r="AB14" s="180"/>
      <c r="AC14" s="180"/>
      <c r="AD14" s="177">
        <f t="shared" ref="AD14:AD25" si="12">AD115+AD216+AD317+AD418</f>
        <v>0</v>
      </c>
      <c r="AE14" s="178">
        <v>0.294289866351475</v>
      </c>
      <c r="AF14" s="177">
        <f t="shared" ref="AF14:AF25" si="13">AF115+AF216+AF317+AF418</f>
        <v>0</v>
      </c>
      <c r="AG14" s="181">
        <f t="shared" ref="AG14:AG25" si="14">IFERROR(+(IF(AD14="","0",AD14))-(IF(AF14="","0",AF14)),"")</f>
        <v>0</v>
      </c>
      <c r="AH14" s="172"/>
      <c r="AI14" s="174">
        <v>1.0</v>
      </c>
      <c r="AJ14" s="175" t="s">
        <v>122</v>
      </c>
      <c r="AK14" s="176" t="s">
        <v>121</v>
      </c>
      <c r="AL14" s="176" t="s">
        <v>123</v>
      </c>
      <c r="AM14" s="177">
        <f t="shared" ref="AM14:AM25" si="15">AM115+AM216+AM317+AM418</f>
        <v>0</v>
      </c>
      <c r="AN14" s="177">
        <f t="shared" ref="AN14:AN25" si="16">IFERROR(AO14/AM14*1000000,0)</f>
        <v>0</v>
      </c>
      <c r="AO14" s="177">
        <f t="shared" ref="AO14:AO25" si="17">AO115+AO216+AO317+AO418</f>
        <v>0</v>
      </c>
      <c r="AP14" s="178"/>
      <c r="AQ14" s="177">
        <f t="shared" ref="AQ14:AQ25" si="18">AQ115+AQ216+AQ317+AQ418</f>
        <v>0</v>
      </c>
      <c r="AR14" s="179"/>
      <c r="AS14" s="180"/>
      <c r="AT14" s="180"/>
      <c r="AU14" s="177">
        <f t="shared" ref="AU14:AU25" si="19">AU115+AU216+AU317+AU418</f>
        <v>0</v>
      </c>
      <c r="AV14" s="178">
        <v>0.294289866351475</v>
      </c>
      <c r="AW14" s="177">
        <f t="shared" ref="AW14:AW25" si="20">AW115+AW216+AW317+AW418</f>
        <v>0</v>
      </c>
      <c r="AX14" s="181">
        <f t="shared" ref="AX14:AX25" si="21">IFERROR(+(IF(AU14="","0",AU14))-(IF(AW14="","0",AW14)),"")</f>
        <v>0</v>
      </c>
      <c r="AY14" s="172"/>
      <c r="AZ14" s="174">
        <v>1.0</v>
      </c>
      <c r="BA14" s="175" t="s">
        <v>122</v>
      </c>
      <c r="BB14" s="176" t="s">
        <v>121</v>
      </c>
      <c r="BC14" s="176" t="s">
        <v>123</v>
      </c>
      <c r="BD14" s="177">
        <f t="shared" ref="BD14:BD25" si="22">BD115+BD216+BD317+BD418</f>
        <v>0</v>
      </c>
      <c r="BE14" s="177">
        <f t="shared" ref="BE14:BE25" si="23">IFERROR(BF14/BD14*1000000,0)</f>
        <v>0</v>
      </c>
      <c r="BF14" s="177">
        <f t="shared" ref="BF14:BF25" si="24">BF115+BF216+BF317+BF418</f>
        <v>0</v>
      </c>
      <c r="BG14" s="178"/>
      <c r="BH14" s="177">
        <f t="shared" ref="BH14:BH25" si="25">BH115+BH216+BH317+BH418</f>
        <v>0</v>
      </c>
      <c r="BI14" s="179"/>
      <c r="BJ14" s="180"/>
      <c r="BK14" s="180"/>
      <c r="BL14" s="177">
        <f t="shared" ref="BL14:BL25" si="26">BL115+BL216+BL317+BL418</f>
        <v>0</v>
      </c>
      <c r="BM14" s="178">
        <v>0.294289866351475</v>
      </c>
      <c r="BN14" s="177">
        <f t="shared" ref="BN14:BN25" si="27">BN115+BN216+BN317+BN418</f>
        <v>0</v>
      </c>
      <c r="BO14" s="181">
        <f t="shared" ref="BO14:BO25" si="28">IFERROR(+(IF(BL14="","0",BL14))-(IF(BN14="","0",BN14)),"")</f>
        <v>0</v>
      </c>
      <c r="BP14" s="172"/>
      <c r="BQ14" s="174">
        <v>1.0</v>
      </c>
      <c r="BR14" s="175" t="s">
        <v>122</v>
      </c>
      <c r="BS14" s="176" t="s">
        <v>121</v>
      </c>
      <c r="BT14" s="176" t="s">
        <v>123</v>
      </c>
      <c r="BU14" s="177">
        <f t="shared" ref="BU14:BU25" si="29">BU115+BU216+BU317+BU418</f>
        <v>0</v>
      </c>
      <c r="BV14" s="177">
        <f t="shared" ref="BV14:BV25" si="30">IFERROR(BW14/BU14*1000000,0)</f>
        <v>0</v>
      </c>
      <c r="BW14" s="177">
        <f t="shared" ref="BW14:BW25" si="31">BW115+BW216+BW317+BW418</f>
        <v>0</v>
      </c>
      <c r="BX14" s="178"/>
      <c r="BY14" s="177">
        <f t="shared" ref="BY14:BY25" si="32">BY115+BY216+BY317+BY418</f>
        <v>0</v>
      </c>
      <c r="BZ14" s="179"/>
      <c r="CA14" s="180"/>
      <c r="CB14" s="180"/>
      <c r="CC14" s="177">
        <f t="shared" ref="CC14:CC25" si="33">CC115+CC216+CC317+CC418</f>
        <v>0</v>
      </c>
      <c r="CD14" s="178">
        <v>0.294289866351475</v>
      </c>
      <c r="CE14" s="177">
        <f t="shared" ref="CE14:CE25" si="34">CE115+CE216+CE317+CE418</f>
        <v>0</v>
      </c>
      <c r="CF14" s="181">
        <f t="shared" ref="CF14:CF25" si="35">IFERROR(+(IF(CC14="","0",CC14))-(IF(CE14="","0",CE14)),"")</f>
        <v>0</v>
      </c>
      <c r="CG14" s="172"/>
      <c r="CH14" s="174">
        <v>1.0</v>
      </c>
      <c r="CI14" s="175" t="s">
        <v>122</v>
      </c>
      <c r="CJ14" s="176" t="s">
        <v>121</v>
      </c>
      <c r="CK14" s="176" t="s">
        <v>123</v>
      </c>
      <c r="CL14" s="177">
        <f t="shared" ref="CL14:CL25" si="36">CL115+CL216+CL317+CL418</f>
        <v>0</v>
      </c>
      <c r="CM14" s="177">
        <f t="shared" ref="CM14:CM25" si="37">IFERROR(CN14/CL14*1000000,0)</f>
        <v>0</v>
      </c>
      <c r="CN14" s="177">
        <f t="shared" ref="CN14:CN25" si="38">CN115+CN216+CN317+CN418</f>
        <v>0</v>
      </c>
      <c r="CO14" s="178"/>
      <c r="CP14" s="177">
        <f t="shared" ref="CP14:CP25" si="39">CP115+CP216+CP317+CP418</f>
        <v>0</v>
      </c>
      <c r="CQ14" s="179"/>
      <c r="CR14" s="180"/>
      <c r="CS14" s="180"/>
      <c r="CT14" s="177">
        <f t="shared" ref="CT14:CT25" si="40">CT115+CT216+CT317+CT418</f>
        <v>0</v>
      </c>
      <c r="CU14" s="178">
        <v>0.294289866351475</v>
      </c>
      <c r="CV14" s="177">
        <f t="shared" ref="CV14:CV25" si="41">CV115+CV216+CV317+CV418</f>
        <v>0</v>
      </c>
      <c r="CW14" s="181">
        <f t="shared" ref="CW14:CW25" si="42">IFERROR(+(IF(CT14="","0",CT14))-(IF(CV14="","0",CV14)),"")</f>
        <v>0</v>
      </c>
      <c r="CX14" s="172"/>
      <c r="CY14" s="174">
        <v>1.0</v>
      </c>
      <c r="CZ14" s="175" t="s">
        <v>122</v>
      </c>
      <c r="DA14" s="176" t="s">
        <v>121</v>
      </c>
      <c r="DB14" s="176" t="s">
        <v>123</v>
      </c>
      <c r="DC14" s="177">
        <f t="shared" ref="DC14:DC25" si="43">DC115+DC216+DC317+DC418</f>
        <v>0</v>
      </c>
      <c r="DD14" s="177">
        <f t="shared" ref="DD14:DD25" si="44">IFERROR(DE14/DC14*1000000,0)</f>
        <v>0</v>
      </c>
      <c r="DE14" s="177">
        <f t="shared" ref="DE14:DE25" si="45">DE115+DE216+DE317+DE418</f>
        <v>0</v>
      </c>
      <c r="DF14" s="178"/>
      <c r="DG14" s="177">
        <f t="shared" ref="DG14:DG25" si="46">DG115+DG216+DG317+DG418</f>
        <v>0</v>
      </c>
      <c r="DH14" s="179"/>
      <c r="DI14" s="180"/>
      <c r="DJ14" s="180"/>
      <c r="DK14" s="177">
        <f t="shared" ref="DK14:DK25" si="47">DK115+DK216+DK317+DK418</f>
        <v>0</v>
      </c>
      <c r="DL14" s="178">
        <v>0.294289866351475</v>
      </c>
      <c r="DM14" s="177">
        <f t="shared" ref="DM14:DM25" si="48">DM115+DM216+DM317+DM418</f>
        <v>0</v>
      </c>
      <c r="DN14" s="181">
        <f t="shared" ref="DN14:DN25" si="49">IFERROR(+(IF(DK14="","0",DK14))-(IF(DM14="","0",DM14)),"")</f>
        <v>0</v>
      </c>
      <c r="DO14" s="172"/>
      <c r="DP14" s="174">
        <v>1.0</v>
      </c>
      <c r="DQ14" s="175" t="s">
        <v>122</v>
      </c>
      <c r="DR14" s="176" t="s">
        <v>121</v>
      </c>
      <c r="DS14" s="176" t="s">
        <v>123</v>
      </c>
      <c r="DT14" s="177">
        <f t="shared" ref="DT14:DT25" si="50">DT115+DT216+DT317+DT418</f>
        <v>0</v>
      </c>
      <c r="DU14" s="177">
        <f t="shared" ref="DU14:DU25" si="51">IFERROR(DV14/DT14*1000000,0)</f>
        <v>0</v>
      </c>
      <c r="DV14" s="177">
        <f t="shared" ref="DV14:DV25" si="52">DV115+DV216+DV317+DV418</f>
        <v>0</v>
      </c>
      <c r="DW14" s="178"/>
      <c r="DX14" s="177">
        <f t="shared" ref="DX14:DX25" si="53">DX115+DX216+DX317+DX418</f>
        <v>0</v>
      </c>
      <c r="DY14" s="179"/>
      <c r="DZ14" s="180"/>
      <c r="EA14" s="180"/>
      <c r="EB14" s="177">
        <f t="shared" ref="EB14:EB25" si="54">EB115+EB216+EB317+EB418</f>
        <v>0</v>
      </c>
      <c r="EC14" s="178">
        <v>0.294289866351475</v>
      </c>
      <c r="ED14" s="177">
        <f t="shared" ref="ED14:ED25" si="55">ED115+ED216+ED317+ED418</f>
        <v>0</v>
      </c>
      <c r="EE14" s="181">
        <f t="shared" ref="EE14:EE25" si="56">IFERROR(+(IF(EB14="","0",EB14))-(IF(ED14="","0",ED14)),"")</f>
        <v>0</v>
      </c>
      <c r="EF14" s="172"/>
      <c r="EG14" s="174">
        <v>1.0</v>
      </c>
      <c r="EH14" s="175" t="s">
        <v>122</v>
      </c>
      <c r="EI14" s="176" t="s">
        <v>121</v>
      </c>
      <c r="EJ14" s="176" t="s">
        <v>123</v>
      </c>
      <c r="EK14" s="177">
        <f t="shared" ref="EK14:EK25" si="57">EK115+EK216+EK317+EK418</f>
        <v>0</v>
      </c>
      <c r="EL14" s="177">
        <f t="shared" ref="EL14:EL25" si="58">IFERROR(EM14/EK14*1000000,0)</f>
        <v>0</v>
      </c>
      <c r="EM14" s="177">
        <f t="shared" ref="EM14:EM25" si="59">EM115+EM216+EM317+EM418</f>
        <v>0</v>
      </c>
      <c r="EN14" s="178"/>
      <c r="EO14" s="177">
        <f t="shared" ref="EO14:EO25" si="60">EO115+EO216+EO317+EO418</f>
        <v>0</v>
      </c>
      <c r="EP14" s="179"/>
      <c r="EQ14" s="180"/>
      <c r="ER14" s="180"/>
      <c r="ES14" s="177">
        <f t="shared" ref="ES14:ES25" si="61">ES115+ES216+ES317+ES418</f>
        <v>0</v>
      </c>
      <c r="ET14" s="178">
        <v>0.294289866351475</v>
      </c>
      <c r="EU14" s="177">
        <f t="shared" ref="EU14:EU25" si="62">EU115+EU216+EU317+EU418</f>
        <v>0</v>
      </c>
      <c r="EV14" s="181">
        <f t="shared" ref="EV14:EV25" si="63">IFERROR(+(IF(ES14="","0",ES14))-(IF(EU14="","0",EU14)),"")</f>
        <v>0</v>
      </c>
      <c r="EW14" s="172"/>
      <c r="EX14" s="174">
        <v>1.0</v>
      </c>
      <c r="EY14" s="175" t="s">
        <v>122</v>
      </c>
      <c r="EZ14" s="176" t="s">
        <v>121</v>
      </c>
      <c r="FA14" s="176" t="s">
        <v>123</v>
      </c>
      <c r="FB14" s="177">
        <f t="shared" ref="FB14:FB25" si="64">FB115+FB216+FB317+FB418</f>
        <v>75521.03</v>
      </c>
      <c r="FC14" s="177">
        <f t="shared" ref="FC14:FC25" si="65">IFERROR(FD14/FB14*1000000,0)</f>
        <v>7441505.403</v>
      </c>
      <c r="FD14" s="177">
        <f t="shared" ref="FD14:FD25" si="66">FD115+FD216+FD317+FD418</f>
        <v>561990.1528</v>
      </c>
      <c r="FE14" s="178"/>
      <c r="FF14" s="177">
        <f t="shared" ref="FF14:FF25" si="67">FF115+FF216+FF317+FF418</f>
        <v>0</v>
      </c>
      <c r="FG14" s="179"/>
      <c r="FH14" s="180"/>
      <c r="FI14" s="180"/>
      <c r="FJ14" s="177">
        <f t="shared" ref="FJ14:FJ25" si="68">FJ115+FJ216+FJ317+FJ418</f>
        <v>561990.1528</v>
      </c>
      <c r="FK14" s="178">
        <v>0.294289866351475</v>
      </c>
      <c r="FL14" s="177">
        <f t="shared" ref="FL14:FL25" si="69">FL115+FL216+FL317+FL418</f>
        <v>165388.007</v>
      </c>
      <c r="FM14" s="181">
        <f t="shared" ref="FM14:FM25" si="70">IFERROR(+(IF(FJ14="","0",FJ14))-(IF(FL14="","0",FL14)),"")</f>
        <v>396602.1458</v>
      </c>
      <c r="FN14" s="172"/>
      <c r="FO14" s="174">
        <v>1.0</v>
      </c>
      <c r="FP14" s="175" t="s">
        <v>122</v>
      </c>
      <c r="FQ14" s="176" t="s">
        <v>121</v>
      </c>
      <c r="FR14" s="176" t="s">
        <v>123</v>
      </c>
      <c r="FS14" s="177">
        <f t="shared" ref="FS14:FS25" si="71">FS115+FS216+FS317+FS418</f>
        <v>67937.122</v>
      </c>
      <c r="FT14" s="177">
        <f t="shared" ref="FT14:FT25" si="72">IFERROR(FU14/FS14*1000000,0)</f>
        <v>7455153.728</v>
      </c>
      <c r="FU14" s="177">
        <f t="shared" ref="FU14:FU25" si="73">FU115+FU216+FU317+FU418</f>
        <v>506481.6884</v>
      </c>
      <c r="FV14" s="178"/>
      <c r="FW14" s="177">
        <f t="shared" ref="FW14:FW25" si="74">FW115+FW216+FW317+FW418</f>
        <v>0</v>
      </c>
      <c r="FX14" s="179"/>
      <c r="FY14" s="180"/>
      <c r="FZ14" s="180"/>
      <c r="GA14" s="177">
        <f t="shared" ref="GA14:GA25" si="75">GA115+GA216+GA317+GA418</f>
        <v>506481.6884</v>
      </c>
      <c r="GB14" s="178">
        <v>0.294289866351475</v>
      </c>
      <c r="GC14" s="177">
        <f t="shared" ref="GC14:GC25" si="76">GC115+GC216+GC317+GC418</f>
        <v>149052.4284</v>
      </c>
      <c r="GD14" s="181">
        <f t="shared" ref="GD14:GD25" si="77">IFERROR(+(IF(GA14="","0",GA14))-(IF(GC14="","0",GC14)),"")</f>
        <v>357429.26</v>
      </c>
      <c r="GE14" s="172"/>
      <c r="GF14" s="174">
        <v>1.0</v>
      </c>
      <c r="GG14" s="175" t="s">
        <v>122</v>
      </c>
      <c r="GH14" s="176" t="s">
        <v>121</v>
      </c>
      <c r="GI14" s="176" t="s">
        <v>123</v>
      </c>
      <c r="GJ14" s="177">
        <f t="shared" ref="GJ14:GJ25" si="78">GJ115+GJ216+GJ317+GJ418</f>
        <v>56423.876</v>
      </c>
      <c r="GK14" s="177">
        <f t="shared" ref="GK14:GK25" si="79">IFERROR(GL14/GJ14*1000000,0)</f>
        <v>7436684.328</v>
      </c>
      <c r="GL14" s="177">
        <f t="shared" ref="GL14:GL25" si="80">GL115+GL216+GL317+GL418</f>
        <v>419606.5544</v>
      </c>
      <c r="GM14" s="178"/>
      <c r="GN14" s="177">
        <f t="shared" ref="GN14:GN25" si="81">GN115+GN216+GN317+GN418</f>
        <v>0</v>
      </c>
      <c r="GO14" s="179"/>
      <c r="GP14" s="180"/>
      <c r="GQ14" s="180"/>
      <c r="GR14" s="177">
        <f t="shared" ref="GR14:GR25" si="82">GR115+GR216+GR317+GR418</f>
        <v>419606.5544</v>
      </c>
      <c r="GS14" s="178">
        <v>0.294289866351475</v>
      </c>
      <c r="GT14" s="177">
        <f t="shared" ref="GT14:GT25" si="83">GT115+GT216+GT317+GT418</f>
        <v>123485.9568</v>
      </c>
      <c r="GU14" s="181">
        <f t="shared" ref="GU14:GU25" si="84">IFERROR(+(IF(GR14="","0",GR14))-(IF(GT14="","0",GT14)),"")</f>
        <v>296120.5976</v>
      </c>
      <c r="GV14" s="172"/>
      <c r="GW14" s="174">
        <v>1.0</v>
      </c>
      <c r="GX14" s="175" t="s">
        <v>122</v>
      </c>
      <c r="GY14" s="176" t="s">
        <v>121</v>
      </c>
      <c r="GZ14" s="176" t="s">
        <v>123</v>
      </c>
      <c r="HA14" s="177">
        <f t="shared" ref="HA14:HA25" si="85">HA115+HA216+HA317+HA418</f>
        <v>72206.828</v>
      </c>
      <c r="HB14" s="177">
        <f t="shared" ref="HB14:HB25" si="86">IFERROR(HC14/HA14*1000000,0)</f>
        <v>7445194.885</v>
      </c>
      <c r="HC14" s="177">
        <f t="shared" ref="HC14:HC25" si="87">HC115+HC216+HC317+HC418</f>
        <v>537593.9065</v>
      </c>
      <c r="HD14" s="178"/>
      <c r="HE14" s="177">
        <f t="shared" ref="HE14:HE25" si="88">HE115+HE216+HE317+HE418</f>
        <v>0</v>
      </c>
      <c r="HF14" s="179"/>
      <c r="HG14" s="180"/>
      <c r="HH14" s="180"/>
      <c r="HI14" s="177">
        <f t="shared" ref="HI14:HI25" si="89">HI115+HI216+HI317+HI418</f>
        <v>537593.9065</v>
      </c>
      <c r="HJ14" s="178">
        <v>0.294289866351475</v>
      </c>
      <c r="HK14" s="177">
        <f t="shared" ref="HK14:HK25" si="90">HK115+HK216+HK317+HK418</f>
        <v>158208.4389</v>
      </c>
      <c r="HL14" s="181">
        <f t="shared" ref="HL14:HL25" si="91">IFERROR(+(IF(HI14="","0",HI14))-(IF(HK14="","0",HK14)),"")</f>
        <v>379385.4676</v>
      </c>
      <c r="HM14" s="172"/>
      <c r="HN14" s="174">
        <v>1.0</v>
      </c>
      <c r="HO14" s="175" t="s">
        <v>122</v>
      </c>
      <c r="HP14" s="176" t="s">
        <v>121</v>
      </c>
      <c r="HQ14" s="176" t="s">
        <v>123</v>
      </c>
      <c r="HR14" s="177">
        <f t="shared" ref="HR14:HR25" si="92">HR115+HR216+HR317+HR418</f>
        <v>61821.03</v>
      </c>
      <c r="HS14" s="177">
        <f t="shared" ref="HS14:HS25" si="93">IFERROR(HT14/HR14*1000000,0)</f>
        <v>7444799.598</v>
      </c>
      <c r="HT14" s="177">
        <f t="shared" ref="HT14:HT25" si="94">HT115+HT216+HT317+HT418</f>
        <v>460245.1793</v>
      </c>
      <c r="HU14" s="178"/>
      <c r="HV14" s="177">
        <f t="shared" ref="HV14:HV25" si="95">HV115+HV216+HV317+HV418</f>
        <v>0</v>
      </c>
      <c r="HW14" s="179"/>
      <c r="HX14" s="180"/>
      <c r="HY14" s="180"/>
      <c r="HZ14" s="177">
        <f t="shared" ref="HZ14:HZ25" si="96">HZ115+HZ216+HZ317+HZ418</f>
        <v>460245.1793</v>
      </c>
      <c r="IA14" s="178">
        <v>0.294289866351475</v>
      </c>
      <c r="IB14" s="177">
        <f t="shared" ref="IB14:IB25" si="97">IB115+IB216+IB317+IB418</f>
        <v>135445.4923</v>
      </c>
      <c r="IC14" s="181">
        <f t="shared" ref="IC14:IC25" si="98">IFERROR(+(IF(HZ14="","0",HZ14))-(IF(IB14="","0",IB14)),"")</f>
        <v>324799.687</v>
      </c>
      <c r="ID14" s="172"/>
      <c r="IE14" s="174">
        <v>1.0</v>
      </c>
      <c r="IF14" s="175" t="s">
        <v>122</v>
      </c>
      <c r="IG14" s="176" t="s">
        <v>121</v>
      </c>
      <c r="IH14" s="176" t="s">
        <v>123</v>
      </c>
      <c r="II14" s="177">
        <f t="shared" ref="II14:II25" si="99">II115+II216+II317+II418</f>
        <v>76096.44</v>
      </c>
      <c r="IJ14" s="177">
        <f t="shared" ref="IJ14:IJ25" si="100">IFERROR(IK14/II14*1000000,0)</f>
        <v>7445593.801</v>
      </c>
      <c r="IK14" s="177">
        <f t="shared" ref="IK14:IK25" si="101">IK115+IK216+IK317+IK418</f>
        <v>566583.182</v>
      </c>
      <c r="IL14" s="178"/>
      <c r="IM14" s="177">
        <f t="shared" ref="IM14:IM25" si="102">IM115+IM216+IM317+IM418</f>
        <v>0</v>
      </c>
      <c r="IN14" s="179"/>
      <c r="IO14" s="180"/>
      <c r="IP14" s="180"/>
      <c r="IQ14" s="177">
        <f t="shared" ref="IQ14:IQ25" si="103">IQ115+IQ216+IQ317+IQ418</f>
        <v>566583.182</v>
      </c>
      <c r="IR14" s="178">
        <v>0.294289866351475</v>
      </c>
      <c r="IS14" s="177">
        <f t="shared" ref="IS14:IS25" si="104">IS115+IS216+IS317+IS418</f>
        <v>166739.6889</v>
      </c>
      <c r="IT14" s="181">
        <f t="shared" ref="IT14:IT25" si="105">IFERROR(+(IF(IQ14="","0",IQ14))-(IF(IS14="","0",IS14)),"")</f>
        <v>399843.4931</v>
      </c>
      <c r="IU14" s="172"/>
      <c r="IV14" s="174">
        <v>1.0</v>
      </c>
      <c r="IW14" s="175" t="s">
        <v>122</v>
      </c>
      <c r="IX14" s="176" t="s">
        <v>121</v>
      </c>
      <c r="IY14" s="176" t="s">
        <v>123</v>
      </c>
      <c r="IZ14" s="177">
        <f t="shared" ref="IZ14:IZ25" si="106">IZ115+IZ216+IZ317+IZ418</f>
        <v>74653.743</v>
      </c>
      <c r="JA14" s="177">
        <f t="shared" ref="JA14:JA25" si="107">IFERROR(JB14/IZ14*1000000,0)</f>
        <v>7339918.282</v>
      </c>
      <c r="JB14" s="177">
        <f t="shared" ref="JB14:JB25" si="108">JB115+JB216+JB317+JB418</f>
        <v>547952.3731</v>
      </c>
      <c r="JC14" s="178"/>
      <c r="JD14" s="177">
        <f t="shared" ref="JD14:JD25" si="109">JD115+JD216+JD317+JD418</f>
        <v>0</v>
      </c>
      <c r="JE14" s="179"/>
      <c r="JF14" s="180"/>
      <c r="JG14" s="180"/>
      <c r="JH14" s="177">
        <f t="shared" ref="JH14:JH25" si="110">JH115+JH216+JH317+JH418</f>
        <v>547952.3731</v>
      </c>
      <c r="JI14" s="178">
        <v>0.294289866351475</v>
      </c>
      <c r="JJ14" s="177">
        <f t="shared" ref="JJ14:JJ25" si="111">JJ115+JJ216+JJ317+JJ418</f>
        <v>161256.8306</v>
      </c>
      <c r="JK14" s="181">
        <f t="shared" ref="JK14:JK25" si="112">IFERROR(+(IF(JH14="","0",JH14))-(IF(JJ14="","0",JJ14)),"")</f>
        <v>386695.5424</v>
      </c>
      <c r="JL14" s="172"/>
      <c r="JM14" s="174">
        <v>1.0</v>
      </c>
      <c r="JN14" s="175" t="s">
        <v>122</v>
      </c>
      <c r="JO14" s="176" t="s">
        <v>121</v>
      </c>
      <c r="JP14" s="176" t="s">
        <v>123</v>
      </c>
      <c r="JQ14" s="177">
        <f t="shared" ref="JQ14:JQ25" si="113">JQ115+JQ216+JQ317+JQ418</f>
        <v>18460.12</v>
      </c>
      <c r="JR14" s="177">
        <f t="shared" ref="JR14:JR25" si="114">IFERROR(JS14/JQ14*1000000,0)</f>
        <v>7339918.282</v>
      </c>
      <c r="JS14" s="177">
        <f t="shared" ref="JS14:JS25" si="115">JS115+JS216+JS317+JS418</f>
        <v>135495.7723</v>
      </c>
      <c r="JT14" s="178"/>
      <c r="JU14" s="177">
        <f t="shared" ref="JU14:JU25" si="116">JU115+JU216+JU317+JU418</f>
        <v>0</v>
      </c>
      <c r="JV14" s="179"/>
      <c r="JW14" s="180"/>
      <c r="JX14" s="180"/>
      <c r="JY14" s="177">
        <f t="shared" ref="JY14:JY25" si="117">JY115+JY216+JY317+JY418</f>
        <v>135495.7723</v>
      </c>
      <c r="JZ14" s="178">
        <v>0.294289866351475</v>
      </c>
      <c r="KA14" s="177">
        <f t="shared" ref="KA14:KA25" si="118">KA115+KA216+KA317+KA418</f>
        <v>39875.03271</v>
      </c>
      <c r="KB14" s="181">
        <f t="shared" ref="KB14:KB25" si="119">IFERROR(+(IF(JY14="","0",JY14))-(IF(KA14="","0",KA14)),"")</f>
        <v>95620.73956</v>
      </c>
      <c r="KC14" s="172"/>
      <c r="KD14" s="174">
        <v>1.0</v>
      </c>
      <c r="KE14" s="175" t="s">
        <v>122</v>
      </c>
      <c r="KF14" s="176" t="s">
        <v>121</v>
      </c>
      <c r="KG14" s="176" t="s">
        <v>123</v>
      </c>
      <c r="KH14" s="177">
        <f t="shared" ref="KH14:KH25" si="120">KH115+KH216+KH317+KH418</f>
        <v>0</v>
      </c>
      <c r="KI14" s="177">
        <f t="shared" ref="KI14:KI25" si="121">IFERROR(KJ14/KH14*1000000,0)</f>
        <v>0</v>
      </c>
      <c r="KJ14" s="177">
        <f t="shared" ref="KJ14:KJ25" si="122">KJ115+KJ216+KJ317+KJ418</f>
        <v>0</v>
      </c>
      <c r="KK14" s="178"/>
      <c r="KL14" s="177">
        <f t="shared" ref="KL14:KL25" si="123">KL115+KL216+KL317+KL418</f>
        <v>0</v>
      </c>
      <c r="KM14" s="179"/>
      <c r="KN14" s="180"/>
      <c r="KO14" s="180"/>
      <c r="KP14" s="177">
        <f t="shared" ref="KP14:KP25" si="124">KP115+KP216+KP317+KP418</f>
        <v>0</v>
      </c>
      <c r="KQ14" s="178">
        <v>0.294289866351475</v>
      </c>
      <c r="KR14" s="177">
        <f t="shared" ref="KR14:KR25" si="125">KR115+KR216+KR317+KR418</f>
        <v>0</v>
      </c>
      <c r="KS14" s="181">
        <f t="shared" ref="KS14:KS25" si="126">IFERROR(+(IF(KP14="","0",KP14))-(IF(KR14="","0",KR14)),"")</f>
        <v>0</v>
      </c>
      <c r="KT14" s="172"/>
      <c r="KU14" s="173"/>
    </row>
    <row r="15">
      <c r="A15" s="174">
        <v>2.0</v>
      </c>
      <c r="B15" s="175" t="s">
        <v>124</v>
      </c>
      <c r="C15" s="176" t="s">
        <v>121</v>
      </c>
      <c r="D15" s="176" t="s">
        <v>123</v>
      </c>
      <c r="E15" s="177">
        <f t="shared" si="1"/>
        <v>0</v>
      </c>
      <c r="F15" s="177">
        <f t="shared" si="2"/>
        <v>0</v>
      </c>
      <c r="G15" s="177">
        <f t="shared" si="3"/>
        <v>0</v>
      </c>
      <c r="H15" s="178"/>
      <c r="I15" s="177">
        <f t="shared" si="4"/>
        <v>0</v>
      </c>
      <c r="J15" s="179"/>
      <c r="K15" s="180"/>
      <c r="L15" s="180"/>
      <c r="M15" s="177">
        <f t="shared" si="5"/>
        <v>0</v>
      </c>
      <c r="N15" s="178">
        <v>0.294289866351475</v>
      </c>
      <c r="O15" s="177">
        <f t="shared" si="6"/>
        <v>0</v>
      </c>
      <c r="P15" s="181">
        <f t="shared" si="7"/>
        <v>0</v>
      </c>
      <c r="Q15" s="172"/>
      <c r="R15" s="174">
        <v>2.0</v>
      </c>
      <c r="S15" s="175" t="s">
        <v>124</v>
      </c>
      <c r="T15" s="176" t="s">
        <v>121</v>
      </c>
      <c r="U15" s="176" t="s">
        <v>123</v>
      </c>
      <c r="V15" s="177">
        <f t="shared" si="8"/>
        <v>0</v>
      </c>
      <c r="W15" s="177">
        <f t="shared" si="9"/>
        <v>0</v>
      </c>
      <c r="X15" s="177">
        <f t="shared" si="10"/>
        <v>0</v>
      </c>
      <c r="Y15" s="178"/>
      <c r="Z15" s="177">
        <f t="shared" si="11"/>
        <v>0</v>
      </c>
      <c r="AA15" s="179"/>
      <c r="AB15" s="180"/>
      <c r="AC15" s="180"/>
      <c r="AD15" s="177">
        <f t="shared" si="12"/>
        <v>0</v>
      </c>
      <c r="AE15" s="178">
        <v>0.294289866351475</v>
      </c>
      <c r="AF15" s="177">
        <f t="shared" si="13"/>
        <v>0</v>
      </c>
      <c r="AG15" s="181">
        <f t="shared" si="14"/>
        <v>0</v>
      </c>
      <c r="AH15" s="172"/>
      <c r="AI15" s="174">
        <v>2.0</v>
      </c>
      <c r="AJ15" s="175" t="s">
        <v>124</v>
      </c>
      <c r="AK15" s="176" t="s">
        <v>121</v>
      </c>
      <c r="AL15" s="176" t="s">
        <v>123</v>
      </c>
      <c r="AM15" s="177">
        <f t="shared" si="15"/>
        <v>0</v>
      </c>
      <c r="AN15" s="177">
        <f t="shared" si="16"/>
        <v>0</v>
      </c>
      <c r="AO15" s="177">
        <f t="shared" si="17"/>
        <v>0</v>
      </c>
      <c r="AP15" s="178"/>
      <c r="AQ15" s="177">
        <f t="shared" si="18"/>
        <v>0</v>
      </c>
      <c r="AR15" s="179"/>
      <c r="AS15" s="180"/>
      <c r="AT15" s="180"/>
      <c r="AU15" s="177">
        <f t="shared" si="19"/>
        <v>0</v>
      </c>
      <c r="AV15" s="178">
        <v>0.294289866351475</v>
      </c>
      <c r="AW15" s="177">
        <f t="shared" si="20"/>
        <v>0</v>
      </c>
      <c r="AX15" s="181">
        <f t="shared" si="21"/>
        <v>0</v>
      </c>
      <c r="AY15" s="172"/>
      <c r="AZ15" s="174">
        <v>2.0</v>
      </c>
      <c r="BA15" s="175" t="s">
        <v>124</v>
      </c>
      <c r="BB15" s="176" t="s">
        <v>121</v>
      </c>
      <c r="BC15" s="176" t="s">
        <v>123</v>
      </c>
      <c r="BD15" s="177">
        <f t="shared" si="22"/>
        <v>0</v>
      </c>
      <c r="BE15" s="177">
        <f t="shared" si="23"/>
        <v>0</v>
      </c>
      <c r="BF15" s="177">
        <f t="shared" si="24"/>
        <v>0</v>
      </c>
      <c r="BG15" s="178"/>
      <c r="BH15" s="177">
        <f t="shared" si="25"/>
        <v>0</v>
      </c>
      <c r="BI15" s="179"/>
      <c r="BJ15" s="180"/>
      <c r="BK15" s="180"/>
      <c r="BL15" s="177">
        <f t="shared" si="26"/>
        <v>0</v>
      </c>
      <c r="BM15" s="178">
        <v>0.294289866351475</v>
      </c>
      <c r="BN15" s="177">
        <f t="shared" si="27"/>
        <v>0</v>
      </c>
      <c r="BO15" s="181">
        <f t="shared" si="28"/>
        <v>0</v>
      </c>
      <c r="BP15" s="172"/>
      <c r="BQ15" s="174">
        <v>2.0</v>
      </c>
      <c r="BR15" s="175" t="s">
        <v>124</v>
      </c>
      <c r="BS15" s="176" t="s">
        <v>121</v>
      </c>
      <c r="BT15" s="176" t="s">
        <v>123</v>
      </c>
      <c r="BU15" s="177">
        <f t="shared" si="29"/>
        <v>0</v>
      </c>
      <c r="BV15" s="177">
        <f t="shared" si="30"/>
        <v>0</v>
      </c>
      <c r="BW15" s="177">
        <f t="shared" si="31"/>
        <v>0</v>
      </c>
      <c r="BX15" s="178"/>
      <c r="BY15" s="177">
        <f t="shared" si="32"/>
        <v>0</v>
      </c>
      <c r="BZ15" s="179"/>
      <c r="CA15" s="180"/>
      <c r="CB15" s="180"/>
      <c r="CC15" s="177">
        <f t="shared" si="33"/>
        <v>0</v>
      </c>
      <c r="CD15" s="178">
        <v>0.294289866351475</v>
      </c>
      <c r="CE15" s="177">
        <f t="shared" si="34"/>
        <v>0</v>
      </c>
      <c r="CF15" s="181">
        <f t="shared" si="35"/>
        <v>0</v>
      </c>
      <c r="CG15" s="172"/>
      <c r="CH15" s="174">
        <v>2.0</v>
      </c>
      <c r="CI15" s="175" t="s">
        <v>124</v>
      </c>
      <c r="CJ15" s="176" t="s">
        <v>121</v>
      </c>
      <c r="CK15" s="176" t="s">
        <v>123</v>
      </c>
      <c r="CL15" s="177">
        <f t="shared" si="36"/>
        <v>0</v>
      </c>
      <c r="CM15" s="177">
        <f t="shared" si="37"/>
        <v>0</v>
      </c>
      <c r="CN15" s="177">
        <f t="shared" si="38"/>
        <v>0</v>
      </c>
      <c r="CO15" s="178"/>
      <c r="CP15" s="177">
        <f t="shared" si="39"/>
        <v>0</v>
      </c>
      <c r="CQ15" s="179"/>
      <c r="CR15" s="180"/>
      <c r="CS15" s="180"/>
      <c r="CT15" s="177">
        <f t="shared" si="40"/>
        <v>0</v>
      </c>
      <c r="CU15" s="178">
        <v>0.294289866351475</v>
      </c>
      <c r="CV15" s="177">
        <f t="shared" si="41"/>
        <v>0</v>
      </c>
      <c r="CW15" s="181">
        <f t="shared" si="42"/>
        <v>0</v>
      </c>
      <c r="CX15" s="172"/>
      <c r="CY15" s="174">
        <v>2.0</v>
      </c>
      <c r="CZ15" s="175" t="s">
        <v>124</v>
      </c>
      <c r="DA15" s="176" t="s">
        <v>121</v>
      </c>
      <c r="DB15" s="176" t="s">
        <v>123</v>
      </c>
      <c r="DC15" s="177">
        <f t="shared" si="43"/>
        <v>0</v>
      </c>
      <c r="DD15" s="177">
        <f t="shared" si="44"/>
        <v>0</v>
      </c>
      <c r="DE15" s="177">
        <f t="shared" si="45"/>
        <v>0</v>
      </c>
      <c r="DF15" s="178"/>
      <c r="DG15" s="177">
        <f t="shared" si="46"/>
        <v>0</v>
      </c>
      <c r="DH15" s="179"/>
      <c r="DI15" s="180"/>
      <c r="DJ15" s="180"/>
      <c r="DK15" s="177">
        <f t="shared" si="47"/>
        <v>0</v>
      </c>
      <c r="DL15" s="178">
        <v>0.294289866351475</v>
      </c>
      <c r="DM15" s="177">
        <f t="shared" si="48"/>
        <v>0</v>
      </c>
      <c r="DN15" s="181">
        <f t="shared" si="49"/>
        <v>0</v>
      </c>
      <c r="DO15" s="172"/>
      <c r="DP15" s="174">
        <v>2.0</v>
      </c>
      <c r="DQ15" s="175" t="s">
        <v>124</v>
      </c>
      <c r="DR15" s="176" t="s">
        <v>121</v>
      </c>
      <c r="DS15" s="176" t="s">
        <v>123</v>
      </c>
      <c r="DT15" s="177">
        <f t="shared" si="50"/>
        <v>0</v>
      </c>
      <c r="DU15" s="177">
        <f t="shared" si="51"/>
        <v>0</v>
      </c>
      <c r="DV15" s="177">
        <f t="shared" si="52"/>
        <v>0</v>
      </c>
      <c r="DW15" s="178"/>
      <c r="DX15" s="177">
        <f t="shared" si="53"/>
        <v>0</v>
      </c>
      <c r="DY15" s="179"/>
      <c r="DZ15" s="180"/>
      <c r="EA15" s="180"/>
      <c r="EB15" s="177">
        <f t="shared" si="54"/>
        <v>0</v>
      </c>
      <c r="EC15" s="178">
        <v>0.294289866351475</v>
      </c>
      <c r="ED15" s="177">
        <f t="shared" si="55"/>
        <v>0</v>
      </c>
      <c r="EE15" s="181">
        <f t="shared" si="56"/>
        <v>0</v>
      </c>
      <c r="EF15" s="172"/>
      <c r="EG15" s="174">
        <v>2.0</v>
      </c>
      <c r="EH15" s="175" t="s">
        <v>124</v>
      </c>
      <c r="EI15" s="176" t="s">
        <v>121</v>
      </c>
      <c r="EJ15" s="176" t="s">
        <v>123</v>
      </c>
      <c r="EK15" s="177">
        <f t="shared" si="57"/>
        <v>0</v>
      </c>
      <c r="EL15" s="177">
        <f t="shared" si="58"/>
        <v>0</v>
      </c>
      <c r="EM15" s="177">
        <f t="shared" si="59"/>
        <v>0</v>
      </c>
      <c r="EN15" s="178"/>
      <c r="EO15" s="177">
        <f t="shared" si="60"/>
        <v>0</v>
      </c>
      <c r="EP15" s="179"/>
      <c r="EQ15" s="180"/>
      <c r="ER15" s="180"/>
      <c r="ES15" s="177">
        <f t="shared" si="61"/>
        <v>0</v>
      </c>
      <c r="ET15" s="178">
        <v>0.294289866351475</v>
      </c>
      <c r="EU15" s="177">
        <f t="shared" si="62"/>
        <v>0</v>
      </c>
      <c r="EV15" s="181">
        <f t="shared" si="63"/>
        <v>0</v>
      </c>
      <c r="EW15" s="172"/>
      <c r="EX15" s="174">
        <v>2.0</v>
      </c>
      <c r="EY15" s="175" t="s">
        <v>124</v>
      </c>
      <c r="EZ15" s="176" t="s">
        <v>121</v>
      </c>
      <c r="FA15" s="176" t="s">
        <v>123</v>
      </c>
      <c r="FB15" s="177">
        <f t="shared" si="64"/>
        <v>0</v>
      </c>
      <c r="FC15" s="177">
        <f t="shared" si="65"/>
        <v>0</v>
      </c>
      <c r="FD15" s="177">
        <f t="shared" si="66"/>
        <v>0</v>
      </c>
      <c r="FE15" s="178"/>
      <c r="FF15" s="177">
        <f t="shared" si="67"/>
        <v>0</v>
      </c>
      <c r="FG15" s="179"/>
      <c r="FH15" s="180"/>
      <c r="FI15" s="180"/>
      <c r="FJ15" s="177">
        <f t="shared" si="68"/>
        <v>0</v>
      </c>
      <c r="FK15" s="178">
        <v>0.294289866351475</v>
      </c>
      <c r="FL15" s="177">
        <f t="shared" si="69"/>
        <v>0</v>
      </c>
      <c r="FM15" s="181">
        <f t="shared" si="70"/>
        <v>0</v>
      </c>
      <c r="FN15" s="172"/>
      <c r="FO15" s="174">
        <v>2.0</v>
      </c>
      <c r="FP15" s="175" t="s">
        <v>124</v>
      </c>
      <c r="FQ15" s="176" t="s">
        <v>121</v>
      </c>
      <c r="FR15" s="176" t="s">
        <v>123</v>
      </c>
      <c r="FS15" s="177">
        <f t="shared" si="71"/>
        <v>0</v>
      </c>
      <c r="FT15" s="177">
        <f t="shared" si="72"/>
        <v>0</v>
      </c>
      <c r="FU15" s="177">
        <f t="shared" si="73"/>
        <v>0</v>
      </c>
      <c r="FV15" s="178"/>
      <c r="FW15" s="177">
        <f t="shared" si="74"/>
        <v>0</v>
      </c>
      <c r="FX15" s="179"/>
      <c r="FY15" s="180"/>
      <c r="FZ15" s="180"/>
      <c r="GA15" s="177">
        <f t="shared" si="75"/>
        <v>0</v>
      </c>
      <c r="GB15" s="178">
        <v>0.294289866351475</v>
      </c>
      <c r="GC15" s="177">
        <f t="shared" si="76"/>
        <v>0</v>
      </c>
      <c r="GD15" s="181">
        <f t="shared" si="77"/>
        <v>0</v>
      </c>
      <c r="GE15" s="172"/>
      <c r="GF15" s="174">
        <v>2.0</v>
      </c>
      <c r="GG15" s="175" t="s">
        <v>124</v>
      </c>
      <c r="GH15" s="176" t="s">
        <v>121</v>
      </c>
      <c r="GI15" s="176" t="s">
        <v>123</v>
      </c>
      <c r="GJ15" s="177">
        <f t="shared" si="78"/>
        <v>0</v>
      </c>
      <c r="GK15" s="177">
        <f t="shared" si="79"/>
        <v>0</v>
      </c>
      <c r="GL15" s="177">
        <f t="shared" si="80"/>
        <v>0</v>
      </c>
      <c r="GM15" s="178"/>
      <c r="GN15" s="177">
        <f t="shared" si="81"/>
        <v>0</v>
      </c>
      <c r="GO15" s="179"/>
      <c r="GP15" s="180"/>
      <c r="GQ15" s="180"/>
      <c r="GR15" s="177">
        <f t="shared" si="82"/>
        <v>0</v>
      </c>
      <c r="GS15" s="178">
        <v>0.294289866351475</v>
      </c>
      <c r="GT15" s="177">
        <f t="shared" si="83"/>
        <v>0</v>
      </c>
      <c r="GU15" s="181">
        <f t="shared" si="84"/>
        <v>0</v>
      </c>
      <c r="GV15" s="172"/>
      <c r="GW15" s="174">
        <v>2.0</v>
      </c>
      <c r="GX15" s="175" t="s">
        <v>124</v>
      </c>
      <c r="GY15" s="176" t="s">
        <v>121</v>
      </c>
      <c r="GZ15" s="176" t="s">
        <v>123</v>
      </c>
      <c r="HA15" s="177">
        <f t="shared" si="85"/>
        <v>0</v>
      </c>
      <c r="HB15" s="177">
        <f t="shared" si="86"/>
        <v>0</v>
      </c>
      <c r="HC15" s="177">
        <f t="shared" si="87"/>
        <v>0</v>
      </c>
      <c r="HD15" s="178"/>
      <c r="HE15" s="177">
        <f t="shared" si="88"/>
        <v>0</v>
      </c>
      <c r="HF15" s="179"/>
      <c r="HG15" s="180"/>
      <c r="HH15" s="180"/>
      <c r="HI15" s="177">
        <f t="shared" si="89"/>
        <v>0</v>
      </c>
      <c r="HJ15" s="178">
        <v>0.294289866351475</v>
      </c>
      <c r="HK15" s="177">
        <f t="shared" si="90"/>
        <v>0</v>
      </c>
      <c r="HL15" s="181">
        <f t="shared" si="91"/>
        <v>0</v>
      </c>
      <c r="HM15" s="172"/>
      <c r="HN15" s="174">
        <v>2.0</v>
      </c>
      <c r="HO15" s="175" t="s">
        <v>124</v>
      </c>
      <c r="HP15" s="176" t="s">
        <v>121</v>
      </c>
      <c r="HQ15" s="176" t="s">
        <v>123</v>
      </c>
      <c r="HR15" s="177">
        <f t="shared" si="92"/>
        <v>0</v>
      </c>
      <c r="HS15" s="177">
        <f t="shared" si="93"/>
        <v>0</v>
      </c>
      <c r="HT15" s="177">
        <f t="shared" si="94"/>
        <v>0</v>
      </c>
      <c r="HU15" s="178"/>
      <c r="HV15" s="177">
        <f t="shared" si="95"/>
        <v>0</v>
      </c>
      <c r="HW15" s="179"/>
      <c r="HX15" s="180"/>
      <c r="HY15" s="180"/>
      <c r="HZ15" s="177">
        <f t="shared" si="96"/>
        <v>0</v>
      </c>
      <c r="IA15" s="178">
        <v>0.294289866351475</v>
      </c>
      <c r="IB15" s="177">
        <f t="shared" si="97"/>
        <v>0</v>
      </c>
      <c r="IC15" s="181">
        <f t="shared" si="98"/>
        <v>0</v>
      </c>
      <c r="ID15" s="172"/>
      <c r="IE15" s="174">
        <v>2.0</v>
      </c>
      <c r="IF15" s="175" t="s">
        <v>124</v>
      </c>
      <c r="IG15" s="176" t="s">
        <v>121</v>
      </c>
      <c r="IH15" s="176" t="s">
        <v>123</v>
      </c>
      <c r="II15" s="177">
        <f t="shared" si="99"/>
        <v>0</v>
      </c>
      <c r="IJ15" s="177">
        <f t="shared" si="100"/>
        <v>0</v>
      </c>
      <c r="IK15" s="177">
        <f t="shared" si="101"/>
        <v>0</v>
      </c>
      <c r="IL15" s="178"/>
      <c r="IM15" s="177">
        <f t="shared" si="102"/>
        <v>0</v>
      </c>
      <c r="IN15" s="179"/>
      <c r="IO15" s="180"/>
      <c r="IP15" s="180"/>
      <c r="IQ15" s="177">
        <f t="shared" si="103"/>
        <v>0</v>
      </c>
      <c r="IR15" s="178">
        <v>0.294289866351475</v>
      </c>
      <c r="IS15" s="177">
        <f t="shared" si="104"/>
        <v>0</v>
      </c>
      <c r="IT15" s="181">
        <f t="shared" si="105"/>
        <v>0</v>
      </c>
      <c r="IU15" s="172"/>
      <c r="IV15" s="174">
        <v>2.0</v>
      </c>
      <c r="IW15" s="175" t="s">
        <v>124</v>
      </c>
      <c r="IX15" s="176" t="s">
        <v>121</v>
      </c>
      <c r="IY15" s="176" t="s">
        <v>123</v>
      </c>
      <c r="IZ15" s="177">
        <f t="shared" si="106"/>
        <v>0</v>
      </c>
      <c r="JA15" s="177">
        <f t="shared" si="107"/>
        <v>0</v>
      </c>
      <c r="JB15" s="177">
        <f t="shared" si="108"/>
        <v>0</v>
      </c>
      <c r="JC15" s="178"/>
      <c r="JD15" s="177">
        <f t="shared" si="109"/>
        <v>0</v>
      </c>
      <c r="JE15" s="179"/>
      <c r="JF15" s="180"/>
      <c r="JG15" s="180"/>
      <c r="JH15" s="177">
        <f t="shared" si="110"/>
        <v>0</v>
      </c>
      <c r="JI15" s="178">
        <v>0.294289866351475</v>
      </c>
      <c r="JJ15" s="177">
        <f t="shared" si="111"/>
        <v>0</v>
      </c>
      <c r="JK15" s="181">
        <f t="shared" si="112"/>
        <v>0</v>
      </c>
      <c r="JL15" s="172"/>
      <c r="JM15" s="174">
        <v>2.0</v>
      </c>
      <c r="JN15" s="175" t="s">
        <v>124</v>
      </c>
      <c r="JO15" s="176" t="s">
        <v>121</v>
      </c>
      <c r="JP15" s="176" t="s">
        <v>123</v>
      </c>
      <c r="JQ15" s="177">
        <f t="shared" si="113"/>
        <v>0</v>
      </c>
      <c r="JR15" s="177">
        <f t="shared" si="114"/>
        <v>0</v>
      </c>
      <c r="JS15" s="177">
        <f t="shared" si="115"/>
        <v>0</v>
      </c>
      <c r="JT15" s="178"/>
      <c r="JU15" s="177">
        <f t="shared" si="116"/>
        <v>0</v>
      </c>
      <c r="JV15" s="179"/>
      <c r="JW15" s="180"/>
      <c r="JX15" s="180"/>
      <c r="JY15" s="177">
        <f t="shared" si="117"/>
        <v>0</v>
      </c>
      <c r="JZ15" s="178">
        <v>0.294289866351475</v>
      </c>
      <c r="KA15" s="177">
        <f t="shared" si="118"/>
        <v>0</v>
      </c>
      <c r="KB15" s="181">
        <f t="shared" si="119"/>
        <v>0</v>
      </c>
      <c r="KC15" s="172"/>
      <c r="KD15" s="174">
        <v>2.0</v>
      </c>
      <c r="KE15" s="175" t="s">
        <v>124</v>
      </c>
      <c r="KF15" s="176" t="s">
        <v>121</v>
      </c>
      <c r="KG15" s="176" t="s">
        <v>123</v>
      </c>
      <c r="KH15" s="177">
        <f t="shared" si="120"/>
        <v>0</v>
      </c>
      <c r="KI15" s="177">
        <f t="shared" si="121"/>
        <v>0</v>
      </c>
      <c r="KJ15" s="177">
        <f t="shared" si="122"/>
        <v>0</v>
      </c>
      <c r="KK15" s="178"/>
      <c r="KL15" s="177">
        <f t="shared" si="123"/>
        <v>0</v>
      </c>
      <c r="KM15" s="179"/>
      <c r="KN15" s="180"/>
      <c r="KO15" s="180"/>
      <c r="KP15" s="177">
        <f t="shared" si="124"/>
        <v>0</v>
      </c>
      <c r="KQ15" s="178">
        <v>0.294289866351475</v>
      </c>
      <c r="KR15" s="177">
        <f t="shared" si="125"/>
        <v>0</v>
      </c>
      <c r="KS15" s="181">
        <f t="shared" si="126"/>
        <v>0</v>
      </c>
      <c r="KT15" s="172"/>
      <c r="KU15" s="173"/>
    </row>
    <row r="16">
      <c r="A16" s="174">
        <v>3.0</v>
      </c>
      <c r="B16" s="175" t="s">
        <v>125</v>
      </c>
      <c r="C16" s="176" t="s">
        <v>121</v>
      </c>
      <c r="D16" s="176" t="s">
        <v>123</v>
      </c>
      <c r="E16" s="177">
        <f t="shared" si="1"/>
        <v>0</v>
      </c>
      <c r="F16" s="177">
        <f t="shared" si="2"/>
        <v>0</v>
      </c>
      <c r="G16" s="177">
        <f t="shared" si="3"/>
        <v>0</v>
      </c>
      <c r="H16" s="178"/>
      <c r="I16" s="177">
        <f t="shared" si="4"/>
        <v>0</v>
      </c>
      <c r="J16" s="179"/>
      <c r="K16" s="180"/>
      <c r="L16" s="180"/>
      <c r="M16" s="177">
        <f t="shared" si="5"/>
        <v>0</v>
      </c>
      <c r="N16" s="178">
        <v>0.294289866351475</v>
      </c>
      <c r="O16" s="177">
        <f t="shared" si="6"/>
        <v>0</v>
      </c>
      <c r="P16" s="181">
        <f t="shared" si="7"/>
        <v>0</v>
      </c>
      <c r="Q16" s="172"/>
      <c r="R16" s="174">
        <v>3.0</v>
      </c>
      <c r="S16" s="175" t="s">
        <v>125</v>
      </c>
      <c r="T16" s="176" t="s">
        <v>121</v>
      </c>
      <c r="U16" s="176" t="s">
        <v>123</v>
      </c>
      <c r="V16" s="177">
        <f t="shared" si="8"/>
        <v>0</v>
      </c>
      <c r="W16" s="177">
        <f t="shared" si="9"/>
        <v>0</v>
      </c>
      <c r="X16" s="177">
        <f t="shared" si="10"/>
        <v>0</v>
      </c>
      <c r="Y16" s="178"/>
      <c r="Z16" s="177">
        <f t="shared" si="11"/>
        <v>0</v>
      </c>
      <c r="AA16" s="179"/>
      <c r="AB16" s="180"/>
      <c r="AC16" s="180"/>
      <c r="AD16" s="177">
        <f t="shared" si="12"/>
        <v>0</v>
      </c>
      <c r="AE16" s="178">
        <v>0.294289866351475</v>
      </c>
      <c r="AF16" s="177">
        <f t="shared" si="13"/>
        <v>0</v>
      </c>
      <c r="AG16" s="181">
        <f t="shared" si="14"/>
        <v>0</v>
      </c>
      <c r="AH16" s="172"/>
      <c r="AI16" s="174">
        <v>3.0</v>
      </c>
      <c r="AJ16" s="175" t="s">
        <v>125</v>
      </c>
      <c r="AK16" s="176" t="s">
        <v>121</v>
      </c>
      <c r="AL16" s="176" t="s">
        <v>123</v>
      </c>
      <c r="AM16" s="177">
        <f t="shared" si="15"/>
        <v>0</v>
      </c>
      <c r="AN16" s="177">
        <f t="shared" si="16"/>
        <v>0</v>
      </c>
      <c r="AO16" s="177">
        <f t="shared" si="17"/>
        <v>0</v>
      </c>
      <c r="AP16" s="178"/>
      <c r="AQ16" s="177">
        <f t="shared" si="18"/>
        <v>0</v>
      </c>
      <c r="AR16" s="179"/>
      <c r="AS16" s="180"/>
      <c r="AT16" s="180"/>
      <c r="AU16" s="177">
        <f t="shared" si="19"/>
        <v>0</v>
      </c>
      <c r="AV16" s="178">
        <v>0.294289866351475</v>
      </c>
      <c r="AW16" s="177">
        <f t="shared" si="20"/>
        <v>0</v>
      </c>
      <c r="AX16" s="181">
        <f t="shared" si="21"/>
        <v>0</v>
      </c>
      <c r="AY16" s="172"/>
      <c r="AZ16" s="174">
        <v>3.0</v>
      </c>
      <c r="BA16" s="175" t="s">
        <v>125</v>
      </c>
      <c r="BB16" s="176" t="s">
        <v>121</v>
      </c>
      <c r="BC16" s="176" t="s">
        <v>123</v>
      </c>
      <c r="BD16" s="177">
        <f t="shared" si="22"/>
        <v>0</v>
      </c>
      <c r="BE16" s="177">
        <f t="shared" si="23"/>
        <v>0</v>
      </c>
      <c r="BF16" s="177">
        <f t="shared" si="24"/>
        <v>0</v>
      </c>
      <c r="BG16" s="178"/>
      <c r="BH16" s="177">
        <f t="shared" si="25"/>
        <v>0</v>
      </c>
      <c r="BI16" s="179"/>
      <c r="BJ16" s="180"/>
      <c r="BK16" s="180"/>
      <c r="BL16" s="177">
        <f t="shared" si="26"/>
        <v>0</v>
      </c>
      <c r="BM16" s="178">
        <v>0.294289866351475</v>
      </c>
      <c r="BN16" s="177">
        <f t="shared" si="27"/>
        <v>0</v>
      </c>
      <c r="BO16" s="181">
        <f t="shared" si="28"/>
        <v>0</v>
      </c>
      <c r="BP16" s="172"/>
      <c r="BQ16" s="174">
        <v>3.0</v>
      </c>
      <c r="BR16" s="175" t="s">
        <v>125</v>
      </c>
      <c r="BS16" s="176" t="s">
        <v>121</v>
      </c>
      <c r="BT16" s="176" t="s">
        <v>123</v>
      </c>
      <c r="BU16" s="177">
        <f t="shared" si="29"/>
        <v>0</v>
      </c>
      <c r="BV16" s="177">
        <f t="shared" si="30"/>
        <v>0</v>
      </c>
      <c r="BW16" s="177">
        <f t="shared" si="31"/>
        <v>0</v>
      </c>
      <c r="BX16" s="178"/>
      <c r="BY16" s="177">
        <f t="shared" si="32"/>
        <v>0</v>
      </c>
      <c r="BZ16" s="179"/>
      <c r="CA16" s="180"/>
      <c r="CB16" s="180"/>
      <c r="CC16" s="177">
        <f t="shared" si="33"/>
        <v>0</v>
      </c>
      <c r="CD16" s="178">
        <v>0.294289866351475</v>
      </c>
      <c r="CE16" s="177">
        <f t="shared" si="34"/>
        <v>0</v>
      </c>
      <c r="CF16" s="181">
        <f t="shared" si="35"/>
        <v>0</v>
      </c>
      <c r="CG16" s="172"/>
      <c r="CH16" s="174">
        <v>3.0</v>
      </c>
      <c r="CI16" s="175" t="s">
        <v>125</v>
      </c>
      <c r="CJ16" s="176" t="s">
        <v>121</v>
      </c>
      <c r="CK16" s="176" t="s">
        <v>123</v>
      </c>
      <c r="CL16" s="177">
        <f t="shared" si="36"/>
        <v>0</v>
      </c>
      <c r="CM16" s="177">
        <f t="shared" si="37"/>
        <v>0</v>
      </c>
      <c r="CN16" s="177">
        <f t="shared" si="38"/>
        <v>0</v>
      </c>
      <c r="CO16" s="178"/>
      <c r="CP16" s="177">
        <f t="shared" si="39"/>
        <v>0</v>
      </c>
      <c r="CQ16" s="179"/>
      <c r="CR16" s="180"/>
      <c r="CS16" s="180"/>
      <c r="CT16" s="177">
        <f t="shared" si="40"/>
        <v>0</v>
      </c>
      <c r="CU16" s="178">
        <v>0.294289866351475</v>
      </c>
      <c r="CV16" s="177">
        <f t="shared" si="41"/>
        <v>0</v>
      </c>
      <c r="CW16" s="181">
        <f t="shared" si="42"/>
        <v>0</v>
      </c>
      <c r="CX16" s="172"/>
      <c r="CY16" s="174">
        <v>3.0</v>
      </c>
      <c r="CZ16" s="175" t="s">
        <v>125</v>
      </c>
      <c r="DA16" s="176" t="s">
        <v>121</v>
      </c>
      <c r="DB16" s="176" t="s">
        <v>123</v>
      </c>
      <c r="DC16" s="177">
        <f t="shared" si="43"/>
        <v>0</v>
      </c>
      <c r="DD16" s="177">
        <f t="shared" si="44"/>
        <v>0</v>
      </c>
      <c r="DE16" s="177">
        <f t="shared" si="45"/>
        <v>0</v>
      </c>
      <c r="DF16" s="178"/>
      <c r="DG16" s="177">
        <f t="shared" si="46"/>
        <v>0</v>
      </c>
      <c r="DH16" s="179"/>
      <c r="DI16" s="180"/>
      <c r="DJ16" s="180"/>
      <c r="DK16" s="177">
        <f t="shared" si="47"/>
        <v>0</v>
      </c>
      <c r="DL16" s="178">
        <v>0.294289866351475</v>
      </c>
      <c r="DM16" s="177">
        <f t="shared" si="48"/>
        <v>0</v>
      </c>
      <c r="DN16" s="181">
        <f t="shared" si="49"/>
        <v>0</v>
      </c>
      <c r="DO16" s="172"/>
      <c r="DP16" s="174">
        <v>3.0</v>
      </c>
      <c r="DQ16" s="175" t="s">
        <v>125</v>
      </c>
      <c r="DR16" s="176" t="s">
        <v>121</v>
      </c>
      <c r="DS16" s="176" t="s">
        <v>123</v>
      </c>
      <c r="DT16" s="177">
        <f t="shared" si="50"/>
        <v>0</v>
      </c>
      <c r="DU16" s="177">
        <f t="shared" si="51"/>
        <v>0</v>
      </c>
      <c r="DV16" s="177">
        <f t="shared" si="52"/>
        <v>0</v>
      </c>
      <c r="DW16" s="178"/>
      <c r="DX16" s="177">
        <f t="shared" si="53"/>
        <v>0</v>
      </c>
      <c r="DY16" s="179"/>
      <c r="DZ16" s="180"/>
      <c r="EA16" s="180"/>
      <c r="EB16" s="177">
        <f t="shared" si="54"/>
        <v>0</v>
      </c>
      <c r="EC16" s="178">
        <v>0.294289866351475</v>
      </c>
      <c r="ED16" s="177">
        <f t="shared" si="55"/>
        <v>0</v>
      </c>
      <c r="EE16" s="181">
        <f t="shared" si="56"/>
        <v>0</v>
      </c>
      <c r="EF16" s="172"/>
      <c r="EG16" s="174">
        <v>3.0</v>
      </c>
      <c r="EH16" s="175" t="s">
        <v>125</v>
      </c>
      <c r="EI16" s="176" t="s">
        <v>121</v>
      </c>
      <c r="EJ16" s="176" t="s">
        <v>123</v>
      </c>
      <c r="EK16" s="177">
        <f t="shared" si="57"/>
        <v>0</v>
      </c>
      <c r="EL16" s="177">
        <f t="shared" si="58"/>
        <v>0</v>
      </c>
      <c r="EM16" s="177">
        <f t="shared" si="59"/>
        <v>0</v>
      </c>
      <c r="EN16" s="178"/>
      <c r="EO16" s="177">
        <f t="shared" si="60"/>
        <v>0</v>
      </c>
      <c r="EP16" s="179"/>
      <c r="EQ16" s="180"/>
      <c r="ER16" s="180"/>
      <c r="ES16" s="177">
        <f t="shared" si="61"/>
        <v>0</v>
      </c>
      <c r="ET16" s="178">
        <v>0.294289866351475</v>
      </c>
      <c r="EU16" s="177">
        <f t="shared" si="62"/>
        <v>0</v>
      </c>
      <c r="EV16" s="181">
        <f t="shared" si="63"/>
        <v>0</v>
      </c>
      <c r="EW16" s="172"/>
      <c r="EX16" s="174">
        <v>3.0</v>
      </c>
      <c r="EY16" s="175" t="s">
        <v>125</v>
      </c>
      <c r="EZ16" s="176" t="s">
        <v>121</v>
      </c>
      <c r="FA16" s="176" t="s">
        <v>123</v>
      </c>
      <c r="FB16" s="177">
        <f t="shared" si="64"/>
        <v>0</v>
      </c>
      <c r="FC16" s="177">
        <f t="shared" si="65"/>
        <v>0</v>
      </c>
      <c r="FD16" s="177">
        <f t="shared" si="66"/>
        <v>0</v>
      </c>
      <c r="FE16" s="178"/>
      <c r="FF16" s="177">
        <f t="shared" si="67"/>
        <v>0</v>
      </c>
      <c r="FG16" s="179"/>
      <c r="FH16" s="180"/>
      <c r="FI16" s="180"/>
      <c r="FJ16" s="177">
        <f t="shared" si="68"/>
        <v>0</v>
      </c>
      <c r="FK16" s="178">
        <v>0.294289866351475</v>
      </c>
      <c r="FL16" s="177">
        <f t="shared" si="69"/>
        <v>0</v>
      </c>
      <c r="FM16" s="181">
        <f t="shared" si="70"/>
        <v>0</v>
      </c>
      <c r="FN16" s="172"/>
      <c r="FO16" s="174">
        <v>3.0</v>
      </c>
      <c r="FP16" s="175" t="s">
        <v>125</v>
      </c>
      <c r="FQ16" s="176" t="s">
        <v>121</v>
      </c>
      <c r="FR16" s="176" t="s">
        <v>123</v>
      </c>
      <c r="FS16" s="177">
        <f t="shared" si="71"/>
        <v>0</v>
      </c>
      <c r="FT16" s="177">
        <f t="shared" si="72"/>
        <v>0</v>
      </c>
      <c r="FU16" s="177">
        <f t="shared" si="73"/>
        <v>0</v>
      </c>
      <c r="FV16" s="178"/>
      <c r="FW16" s="177">
        <f t="shared" si="74"/>
        <v>0</v>
      </c>
      <c r="FX16" s="179"/>
      <c r="FY16" s="180"/>
      <c r="FZ16" s="180"/>
      <c r="GA16" s="177">
        <f t="shared" si="75"/>
        <v>0</v>
      </c>
      <c r="GB16" s="178">
        <v>0.294289866351475</v>
      </c>
      <c r="GC16" s="177">
        <f t="shared" si="76"/>
        <v>0</v>
      </c>
      <c r="GD16" s="181">
        <f t="shared" si="77"/>
        <v>0</v>
      </c>
      <c r="GE16" s="172"/>
      <c r="GF16" s="174">
        <v>3.0</v>
      </c>
      <c r="GG16" s="175" t="s">
        <v>125</v>
      </c>
      <c r="GH16" s="176" t="s">
        <v>121</v>
      </c>
      <c r="GI16" s="176" t="s">
        <v>123</v>
      </c>
      <c r="GJ16" s="177">
        <f t="shared" si="78"/>
        <v>0</v>
      </c>
      <c r="GK16" s="177">
        <f t="shared" si="79"/>
        <v>0</v>
      </c>
      <c r="GL16" s="177">
        <f t="shared" si="80"/>
        <v>0</v>
      </c>
      <c r="GM16" s="178"/>
      <c r="GN16" s="177">
        <f t="shared" si="81"/>
        <v>0</v>
      </c>
      <c r="GO16" s="179"/>
      <c r="GP16" s="180"/>
      <c r="GQ16" s="180"/>
      <c r="GR16" s="177">
        <f t="shared" si="82"/>
        <v>0</v>
      </c>
      <c r="GS16" s="178">
        <v>0.294289866351475</v>
      </c>
      <c r="GT16" s="177">
        <f t="shared" si="83"/>
        <v>0</v>
      </c>
      <c r="GU16" s="181">
        <f t="shared" si="84"/>
        <v>0</v>
      </c>
      <c r="GV16" s="172"/>
      <c r="GW16" s="174">
        <v>3.0</v>
      </c>
      <c r="GX16" s="175" t="s">
        <v>125</v>
      </c>
      <c r="GY16" s="176" t="s">
        <v>121</v>
      </c>
      <c r="GZ16" s="176" t="s">
        <v>123</v>
      </c>
      <c r="HA16" s="177">
        <f t="shared" si="85"/>
        <v>0</v>
      </c>
      <c r="HB16" s="177">
        <f t="shared" si="86"/>
        <v>0</v>
      </c>
      <c r="HC16" s="177">
        <f t="shared" si="87"/>
        <v>0</v>
      </c>
      <c r="HD16" s="178"/>
      <c r="HE16" s="177">
        <f t="shared" si="88"/>
        <v>0</v>
      </c>
      <c r="HF16" s="179"/>
      <c r="HG16" s="180"/>
      <c r="HH16" s="180"/>
      <c r="HI16" s="177">
        <f t="shared" si="89"/>
        <v>0</v>
      </c>
      <c r="HJ16" s="178">
        <v>0.294289866351475</v>
      </c>
      <c r="HK16" s="177">
        <f t="shared" si="90"/>
        <v>0</v>
      </c>
      <c r="HL16" s="181">
        <f t="shared" si="91"/>
        <v>0</v>
      </c>
      <c r="HM16" s="172"/>
      <c r="HN16" s="174">
        <v>3.0</v>
      </c>
      <c r="HO16" s="175" t="s">
        <v>125</v>
      </c>
      <c r="HP16" s="176" t="s">
        <v>121</v>
      </c>
      <c r="HQ16" s="176" t="s">
        <v>123</v>
      </c>
      <c r="HR16" s="177">
        <f t="shared" si="92"/>
        <v>0</v>
      </c>
      <c r="HS16" s="177">
        <f t="shared" si="93"/>
        <v>0</v>
      </c>
      <c r="HT16" s="177">
        <f t="shared" si="94"/>
        <v>0</v>
      </c>
      <c r="HU16" s="178"/>
      <c r="HV16" s="177">
        <f t="shared" si="95"/>
        <v>0</v>
      </c>
      <c r="HW16" s="179"/>
      <c r="HX16" s="180"/>
      <c r="HY16" s="180"/>
      <c r="HZ16" s="177">
        <f t="shared" si="96"/>
        <v>0</v>
      </c>
      <c r="IA16" s="178">
        <v>0.294289866351475</v>
      </c>
      <c r="IB16" s="177">
        <f t="shared" si="97"/>
        <v>0</v>
      </c>
      <c r="IC16" s="181">
        <f t="shared" si="98"/>
        <v>0</v>
      </c>
      <c r="ID16" s="172"/>
      <c r="IE16" s="174">
        <v>3.0</v>
      </c>
      <c r="IF16" s="175" t="s">
        <v>125</v>
      </c>
      <c r="IG16" s="176" t="s">
        <v>121</v>
      </c>
      <c r="IH16" s="176" t="s">
        <v>123</v>
      </c>
      <c r="II16" s="177">
        <f t="shared" si="99"/>
        <v>0</v>
      </c>
      <c r="IJ16" s="177">
        <f t="shared" si="100"/>
        <v>0</v>
      </c>
      <c r="IK16" s="177">
        <f t="shared" si="101"/>
        <v>0</v>
      </c>
      <c r="IL16" s="178"/>
      <c r="IM16" s="177">
        <f t="shared" si="102"/>
        <v>0</v>
      </c>
      <c r="IN16" s="179"/>
      <c r="IO16" s="180"/>
      <c r="IP16" s="180"/>
      <c r="IQ16" s="177">
        <f t="shared" si="103"/>
        <v>0</v>
      </c>
      <c r="IR16" s="178">
        <v>0.294289866351475</v>
      </c>
      <c r="IS16" s="177">
        <f t="shared" si="104"/>
        <v>0</v>
      </c>
      <c r="IT16" s="181">
        <f t="shared" si="105"/>
        <v>0</v>
      </c>
      <c r="IU16" s="172"/>
      <c r="IV16" s="174">
        <v>3.0</v>
      </c>
      <c r="IW16" s="175" t="s">
        <v>125</v>
      </c>
      <c r="IX16" s="176" t="s">
        <v>121</v>
      </c>
      <c r="IY16" s="176" t="s">
        <v>123</v>
      </c>
      <c r="IZ16" s="177">
        <f t="shared" si="106"/>
        <v>0</v>
      </c>
      <c r="JA16" s="177">
        <f t="shared" si="107"/>
        <v>0</v>
      </c>
      <c r="JB16" s="177">
        <f t="shared" si="108"/>
        <v>0</v>
      </c>
      <c r="JC16" s="178"/>
      <c r="JD16" s="177">
        <f t="shared" si="109"/>
        <v>0</v>
      </c>
      <c r="JE16" s="179"/>
      <c r="JF16" s="180"/>
      <c r="JG16" s="180"/>
      <c r="JH16" s="177">
        <f t="shared" si="110"/>
        <v>0</v>
      </c>
      <c r="JI16" s="178">
        <v>0.294289866351475</v>
      </c>
      <c r="JJ16" s="177">
        <f t="shared" si="111"/>
        <v>0</v>
      </c>
      <c r="JK16" s="181">
        <f t="shared" si="112"/>
        <v>0</v>
      </c>
      <c r="JL16" s="172"/>
      <c r="JM16" s="174">
        <v>3.0</v>
      </c>
      <c r="JN16" s="175" t="s">
        <v>125</v>
      </c>
      <c r="JO16" s="176" t="s">
        <v>121</v>
      </c>
      <c r="JP16" s="176" t="s">
        <v>123</v>
      </c>
      <c r="JQ16" s="177">
        <f t="shared" si="113"/>
        <v>0</v>
      </c>
      <c r="JR16" s="177">
        <f t="shared" si="114"/>
        <v>0</v>
      </c>
      <c r="JS16" s="177">
        <f t="shared" si="115"/>
        <v>0</v>
      </c>
      <c r="JT16" s="178"/>
      <c r="JU16" s="177">
        <f t="shared" si="116"/>
        <v>0</v>
      </c>
      <c r="JV16" s="179"/>
      <c r="JW16" s="180"/>
      <c r="JX16" s="180"/>
      <c r="JY16" s="177">
        <f t="shared" si="117"/>
        <v>0</v>
      </c>
      <c r="JZ16" s="178">
        <v>0.294289866351475</v>
      </c>
      <c r="KA16" s="177">
        <f t="shared" si="118"/>
        <v>0</v>
      </c>
      <c r="KB16" s="181">
        <f t="shared" si="119"/>
        <v>0</v>
      </c>
      <c r="KC16" s="172"/>
      <c r="KD16" s="174">
        <v>3.0</v>
      </c>
      <c r="KE16" s="175" t="s">
        <v>125</v>
      </c>
      <c r="KF16" s="176" t="s">
        <v>121</v>
      </c>
      <c r="KG16" s="176" t="s">
        <v>123</v>
      </c>
      <c r="KH16" s="177">
        <f t="shared" si="120"/>
        <v>0</v>
      </c>
      <c r="KI16" s="177">
        <f t="shared" si="121"/>
        <v>0</v>
      </c>
      <c r="KJ16" s="177">
        <f t="shared" si="122"/>
        <v>0</v>
      </c>
      <c r="KK16" s="178"/>
      <c r="KL16" s="177">
        <f t="shared" si="123"/>
        <v>0</v>
      </c>
      <c r="KM16" s="179"/>
      <c r="KN16" s="180"/>
      <c r="KO16" s="180"/>
      <c r="KP16" s="177">
        <f t="shared" si="124"/>
        <v>0</v>
      </c>
      <c r="KQ16" s="178">
        <v>0.294289866351475</v>
      </c>
      <c r="KR16" s="177">
        <f t="shared" si="125"/>
        <v>0</v>
      </c>
      <c r="KS16" s="181">
        <f t="shared" si="126"/>
        <v>0</v>
      </c>
      <c r="KT16" s="172"/>
      <c r="KU16" s="173"/>
    </row>
    <row r="17">
      <c r="A17" s="174">
        <v>4.0</v>
      </c>
      <c r="B17" s="175" t="s">
        <v>126</v>
      </c>
      <c r="C17" s="176" t="s">
        <v>121</v>
      </c>
      <c r="D17" s="176" t="s">
        <v>123</v>
      </c>
      <c r="E17" s="177">
        <f t="shared" si="1"/>
        <v>0</v>
      </c>
      <c r="F17" s="177">
        <f t="shared" si="2"/>
        <v>0</v>
      </c>
      <c r="G17" s="177">
        <f t="shared" si="3"/>
        <v>0</v>
      </c>
      <c r="H17" s="178"/>
      <c r="I17" s="177">
        <f t="shared" si="4"/>
        <v>0</v>
      </c>
      <c r="J17" s="179"/>
      <c r="K17" s="180"/>
      <c r="L17" s="180"/>
      <c r="M17" s="177">
        <f t="shared" si="5"/>
        <v>0</v>
      </c>
      <c r="N17" s="178">
        <v>0.294289866351475</v>
      </c>
      <c r="O17" s="177">
        <f t="shared" si="6"/>
        <v>0</v>
      </c>
      <c r="P17" s="181">
        <f t="shared" si="7"/>
        <v>0</v>
      </c>
      <c r="Q17" s="172"/>
      <c r="R17" s="174">
        <v>4.0</v>
      </c>
      <c r="S17" s="175" t="s">
        <v>126</v>
      </c>
      <c r="T17" s="176" t="s">
        <v>121</v>
      </c>
      <c r="U17" s="176" t="s">
        <v>123</v>
      </c>
      <c r="V17" s="177">
        <f t="shared" si="8"/>
        <v>0</v>
      </c>
      <c r="W17" s="177">
        <f t="shared" si="9"/>
        <v>0</v>
      </c>
      <c r="X17" s="177">
        <f t="shared" si="10"/>
        <v>0</v>
      </c>
      <c r="Y17" s="178"/>
      <c r="Z17" s="177">
        <f t="shared" si="11"/>
        <v>0</v>
      </c>
      <c r="AA17" s="179"/>
      <c r="AB17" s="180"/>
      <c r="AC17" s="180"/>
      <c r="AD17" s="177">
        <f t="shared" si="12"/>
        <v>0</v>
      </c>
      <c r="AE17" s="178">
        <v>0.294289866351475</v>
      </c>
      <c r="AF17" s="177">
        <f t="shared" si="13"/>
        <v>0</v>
      </c>
      <c r="AG17" s="181">
        <f t="shared" si="14"/>
        <v>0</v>
      </c>
      <c r="AH17" s="172"/>
      <c r="AI17" s="174">
        <v>4.0</v>
      </c>
      <c r="AJ17" s="175" t="s">
        <v>126</v>
      </c>
      <c r="AK17" s="176" t="s">
        <v>121</v>
      </c>
      <c r="AL17" s="176" t="s">
        <v>123</v>
      </c>
      <c r="AM17" s="177">
        <f t="shared" si="15"/>
        <v>0</v>
      </c>
      <c r="AN17" s="177">
        <f t="shared" si="16"/>
        <v>0</v>
      </c>
      <c r="AO17" s="177">
        <f t="shared" si="17"/>
        <v>0</v>
      </c>
      <c r="AP17" s="178"/>
      <c r="AQ17" s="177">
        <f t="shared" si="18"/>
        <v>0</v>
      </c>
      <c r="AR17" s="179"/>
      <c r="AS17" s="180"/>
      <c r="AT17" s="180"/>
      <c r="AU17" s="177">
        <f t="shared" si="19"/>
        <v>0</v>
      </c>
      <c r="AV17" s="178">
        <v>0.294289866351475</v>
      </c>
      <c r="AW17" s="177">
        <f t="shared" si="20"/>
        <v>0</v>
      </c>
      <c r="AX17" s="181">
        <f t="shared" si="21"/>
        <v>0</v>
      </c>
      <c r="AY17" s="172"/>
      <c r="AZ17" s="174">
        <v>4.0</v>
      </c>
      <c r="BA17" s="175" t="s">
        <v>126</v>
      </c>
      <c r="BB17" s="176" t="s">
        <v>121</v>
      </c>
      <c r="BC17" s="176" t="s">
        <v>123</v>
      </c>
      <c r="BD17" s="177">
        <f t="shared" si="22"/>
        <v>0</v>
      </c>
      <c r="BE17" s="177">
        <f t="shared" si="23"/>
        <v>0</v>
      </c>
      <c r="BF17" s="177">
        <f t="shared" si="24"/>
        <v>0</v>
      </c>
      <c r="BG17" s="178"/>
      <c r="BH17" s="177">
        <f t="shared" si="25"/>
        <v>0</v>
      </c>
      <c r="BI17" s="179"/>
      <c r="BJ17" s="180"/>
      <c r="BK17" s="180"/>
      <c r="BL17" s="177">
        <f t="shared" si="26"/>
        <v>0</v>
      </c>
      <c r="BM17" s="178">
        <v>0.294289866351475</v>
      </c>
      <c r="BN17" s="177">
        <f t="shared" si="27"/>
        <v>0</v>
      </c>
      <c r="BO17" s="181">
        <f t="shared" si="28"/>
        <v>0</v>
      </c>
      <c r="BP17" s="172"/>
      <c r="BQ17" s="174">
        <v>4.0</v>
      </c>
      <c r="BR17" s="175" t="s">
        <v>126</v>
      </c>
      <c r="BS17" s="176" t="s">
        <v>121</v>
      </c>
      <c r="BT17" s="176" t="s">
        <v>123</v>
      </c>
      <c r="BU17" s="177">
        <f t="shared" si="29"/>
        <v>0</v>
      </c>
      <c r="BV17" s="177">
        <f t="shared" si="30"/>
        <v>0</v>
      </c>
      <c r="BW17" s="177">
        <f t="shared" si="31"/>
        <v>0</v>
      </c>
      <c r="BX17" s="178"/>
      <c r="BY17" s="177">
        <f t="shared" si="32"/>
        <v>0</v>
      </c>
      <c r="BZ17" s="179"/>
      <c r="CA17" s="180"/>
      <c r="CB17" s="180"/>
      <c r="CC17" s="177">
        <f t="shared" si="33"/>
        <v>0</v>
      </c>
      <c r="CD17" s="178">
        <v>0.294289866351475</v>
      </c>
      <c r="CE17" s="177">
        <f t="shared" si="34"/>
        <v>0</v>
      </c>
      <c r="CF17" s="181">
        <f t="shared" si="35"/>
        <v>0</v>
      </c>
      <c r="CG17" s="172"/>
      <c r="CH17" s="174">
        <v>4.0</v>
      </c>
      <c r="CI17" s="175" t="s">
        <v>126</v>
      </c>
      <c r="CJ17" s="176" t="s">
        <v>121</v>
      </c>
      <c r="CK17" s="176" t="s">
        <v>123</v>
      </c>
      <c r="CL17" s="177">
        <f t="shared" si="36"/>
        <v>0</v>
      </c>
      <c r="CM17" s="177">
        <f t="shared" si="37"/>
        <v>0</v>
      </c>
      <c r="CN17" s="177">
        <f t="shared" si="38"/>
        <v>0</v>
      </c>
      <c r="CO17" s="178"/>
      <c r="CP17" s="177">
        <f t="shared" si="39"/>
        <v>0</v>
      </c>
      <c r="CQ17" s="179"/>
      <c r="CR17" s="180"/>
      <c r="CS17" s="180"/>
      <c r="CT17" s="177">
        <f t="shared" si="40"/>
        <v>0</v>
      </c>
      <c r="CU17" s="178">
        <v>0.294289866351475</v>
      </c>
      <c r="CV17" s="177">
        <f t="shared" si="41"/>
        <v>0</v>
      </c>
      <c r="CW17" s="181">
        <f t="shared" si="42"/>
        <v>0</v>
      </c>
      <c r="CX17" s="172"/>
      <c r="CY17" s="174">
        <v>4.0</v>
      </c>
      <c r="CZ17" s="175" t="s">
        <v>126</v>
      </c>
      <c r="DA17" s="176" t="s">
        <v>121</v>
      </c>
      <c r="DB17" s="176" t="s">
        <v>123</v>
      </c>
      <c r="DC17" s="177">
        <f t="shared" si="43"/>
        <v>0</v>
      </c>
      <c r="DD17" s="177">
        <f t="shared" si="44"/>
        <v>0</v>
      </c>
      <c r="DE17" s="177">
        <f t="shared" si="45"/>
        <v>0</v>
      </c>
      <c r="DF17" s="178"/>
      <c r="DG17" s="177">
        <f t="shared" si="46"/>
        <v>0</v>
      </c>
      <c r="DH17" s="179"/>
      <c r="DI17" s="180"/>
      <c r="DJ17" s="180"/>
      <c r="DK17" s="177">
        <f t="shared" si="47"/>
        <v>0</v>
      </c>
      <c r="DL17" s="178">
        <v>0.294289866351475</v>
      </c>
      <c r="DM17" s="177">
        <f t="shared" si="48"/>
        <v>0</v>
      </c>
      <c r="DN17" s="181">
        <f t="shared" si="49"/>
        <v>0</v>
      </c>
      <c r="DO17" s="172"/>
      <c r="DP17" s="174">
        <v>4.0</v>
      </c>
      <c r="DQ17" s="175" t="s">
        <v>126</v>
      </c>
      <c r="DR17" s="176" t="s">
        <v>121</v>
      </c>
      <c r="DS17" s="176" t="s">
        <v>123</v>
      </c>
      <c r="DT17" s="177">
        <f t="shared" si="50"/>
        <v>0</v>
      </c>
      <c r="DU17" s="177">
        <f t="shared" si="51"/>
        <v>0</v>
      </c>
      <c r="DV17" s="177">
        <f t="shared" si="52"/>
        <v>0</v>
      </c>
      <c r="DW17" s="178"/>
      <c r="DX17" s="177">
        <f t="shared" si="53"/>
        <v>0</v>
      </c>
      <c r="DY17" s="179"/>
      <c r="DZ17" s="180"/>
      <c r="EA17" s="180"/>
      <c r="EB17" s="177">
        <f t="shared" si="54"/>
        <v>0</v>
      </c>
      <c r="EC17" s="178">
        <v>0.294289866351475</v>
      </c>
      <c r="ED17" s="177">
        <f t="shared" si="55"/>
        <v>0</v>
      </c>
      <c r="EE17" s="181">
        <f t="shared" si="56"/>
        <v>0</v>
      </c>
      <c r="EF17" s="172"/>
      <c r="EG17" s="174">
        <v>4.0</v>
      </c>
      <c r="EH17" s="175" t="s">
        <v>126</v>
      </c>
      <c r="EI17" s="176" t="s">
        <v>121</v>
      </c>
      <c r="EJ17" s="176" t="s">
        <v>123</v>
      </c>
      <c r="EK17" s="177">
        <f t="shared" si="57"/>
        <v>0</v>
      </c>
      <c r="EL17" s="177">
        <f t="shared" si="58"/>
        <v>0</v>
      </c>
      <c r="EM17" s="177">
        <f t="shared" si="59"/>
        <v>0</v>
      </c>
      <c r="EN17" s="178"/>
      <c r="EO17" s="177">
        <f t="shared" si="60"/>
        <v>0</v>
      </c>
      <c r="EP17" s="179"/>
      <c r="EQ17" s="180"/>
      <c r="ER17" s="180"/>
      <c r="ES17" s="177">
        <f t="shared" si="61"/>
        <v>0</v>
      </c>
      <c r="ET17" s="178">
        <v>0.294289866351475</v>
      </c>
      <c r="EU17" s="177">
        <f t="shared" si="62"/>
        <v>0</v>
      </c>
      <c r="EV17" s="181">
        <f t="shared" si="63"/>
        <v>0</v>
      </c>
      <c r="EW17" s="172"/>
      <c r="EX17" s="174">
        <v>4.0</v>
      </c>
      <c r="EY17" s="175" t="s">
        <v>126</v>
      </c>
      <c r="EZ17" s="176" t="s">
        <v>121</v>
      </c>
      <c r="FA17" s="176" t="s">
        <v>123</v>
      </c>
      <c r="FB17" s="177">
        <f t="shared" si="64"/>
        <v>0</v>
      </c>
      <c r="FC17" s="177">
        <f t="shared" si="65"/>
        <v>0</v>
      </c>
      <c r="FD17" s="177">
        <f t="shared" si="66"/>
        <v>0</v>
      </c>
      <c r="FE17" s="178"/>
      <c r="FF17" s="177">
        <f t="shared" si="67"/>
        <v>0</v>
      </c>
      <c r="FG17" s="179"/>
      <c r="FH17" s="180"/>
      <c r="FI17" s="180"/>
      <c r="FJ17" s="177">
        <f t="shared" si="68"/>
        <v>0</v>
      </c>
      <c r="FK17" s="178">
        <v>0.294289866351475</v>
      </c>
      <c r="FL17" s="177">
        <f t="shared" si="69"/>
        <v>0</v>
      </c>
      <c r="FM17" s="181">
        <f t="shared" si="70"/>
        <v>0</v>
      </c>
      <c r="FN17" s="172"/>
      <c r="FO17" s="174">
        <v>4.0</v>
      </c>
      <c r="FP17" s="175" t="s">
        <v>126</v>
      </c>
      <c r="FQ17" s="176" t="s">
        <v>121</v>
      </c>
      <c r="FR17" s="176" t="s">
        <v>123</v>
      </c>
      <c r="FS17" s="177">
        <f t="shared" si="71"/>
        <v>0</v>
      </c>
      <c r="FT17" s="177">
        <f t="shared" si="72"/>
        <v>0</v>
      </c>
      <c r="FU17" s="177">
        <f t="shared" si="73"/>
        <v>0</v>
      </c>
      <c r="FV17" s="178"/>
      <c r="FW17" s="177">
        <f t="shared" si="74"/>
        <v>0</v>
      </c>
      <c r="FX17" s="179"/>
      <c r="FY17" s="180"/>
      <c r="FZ17" s="180"/>
      <c r="GA17" s="177">
        <f t="shared" si="75"/>
        <v>0</v>
      </c>
      <c r="GB17" s="178">
        <v>0.294289866351475</v>
      </c>
      <c r="GC17" s="177">
        <f t="shared" si="76"/>
        <v>0</v>
      </c>
      <c r="GD17" s="181">
        <f t="shared" si="77"/>
        <v>0</v>
      </c>
      <c r="GE17" s="172"/>
      <c r="GF17" s="174">
        <v>4.0</v>
      </c>
      <c r="GG17" s="175" t="s">
        <v>126</v>
      </c>
      <c r="GH17" s="176" t="s">
        <v>121</v>
      </c>
      <c r="GI17" s="176" t="s">
        <v>123</v>
      </c>
      <c r="GJ17" s="177">
        <f t="shared" si="78"/>
        <v>0</v>
      </c>
      <c r="GK17" s="177">
        <f t="shared" si="79"/>
        <v>0</v>
      </c>
      <c r="GL17" s="177">
        <f t="shared" si="80"/>
        <v>0</v>
      </c>
      <c r="GM17" s="178"/>
      <c r="GN17" s="177">
        <f t="shared" si="81"/>
        <v>0</v>
      </c>
      <c r="GO17" s="179"/>
      <c r="GP17" s="180"/>
      <c r="GQ17" s="180"/>
      <c r="GR17" s="177">
        <f t="shared" si="82"/>
        <v>0</v>
      </c>
      <c r="GS17" s="178">
        <v>0.294289866351475</v>
      </c>
      <c r="GT17" s="177">
        <f t="shared" si="83"/>
        <v>0</v>
      </c>
      <c r="GU17" s="181">
        <f t="shared" si="84"/>
        <v>0</v>
      </c>
      <c r="GV17" s="172"/>
      <c r="GW17" s="174">
        <v>4.0</v>
      </c>
      <c r="GX17" s="175" t="s">
        <v>126</v>
      </c>
      <c r="GY17" s="176" t="s">
        <v>121</v>
      </c>
      <c r="GZ17" s="176" t="s">
        <v>123</v>
      </c>
      <c r="HA17" s="177">
        <f t="shared" si="85"/>
        <v>0</v>
      </c>
      <c r="HB17" s="177">
        <f t="shared" si="86"/>
        <v>0</v>
      </c>
      <c r="HC17" s="177">
        <f t="shared" si="87"/>
        <v>0</v>
      </c>
      <c r="HD17" s="178"/>
      <c r="HE17" s="177">
        <f t="shared" si="88"/>
        <v>0</v>
      </c>
      <c r="HF17" s="179"/>
      <c r="HG17" s="180"/>
      <c r="HH17" s="180"/>
      <c r="HI17" s="177">
        <f t="shared" si="89"/>
        <v>0</v>
      </c>
      <c r="HJ17" s="178">
        <v>0.294289866351475</v>
      </c>
      <c r="HK17" s="177">
        <f t="shared" si="90"/>
        <v>0</v>
      </c>
      <c r="HL17" s="181">
        <f t="shared" si="91"/>
        <v>0</v>
      </c>
      <c r="HM17" s="172"/>
      <c r="HN17" s="174">
        <v>4.0</v>
      </c>
      <c r="HO17" s="175" t="s">
        <v>126</v>
      </c>
      <c r="HP17" s="176" t="s">
        <v>121</v>
      </c>
      <c r="HQ17" s="176" t="s">
        <v>123</v>
      </c>
      <c r="HR17" s="177">
        <f t="shared" si="92"/>
        <v>0</v>
      </c>
      <c r="HS17" s="177">
        <f t="shared" si="93"/>
        <v>0</v>
      </c>
      <c r="HT17" s="177">
        <f t="shared" si="94"/>
        <v>0</v>
      </c>
      <c r="HU17" s="178"/>
      <c r="HV17" s="177">
        <f t="shared" si="95"/>
        <v>0</v>
      </c>
      <c r="HW17" s="179"/>
      <c r="HX17" s="180"/>
      <c r="HY17" s="180"/>
      <c r="HZ17" s="177">
        <f t="shared" si="96"/>
        <v>0</v>
      </c>
      <c r="IA17" s="178">
        <v>0.294289866351475</v>
      </c>
      <c r="IB17" s="177">
        <f t="shared" si="97"/>
        <v>0</v>
      </c>
      <c r="IC17" s="181">
        <f t="shared" si="98"/>
        <v>0</v>
      </c>
      <c r="ID17" s="172"/>
      <c r="IE17" s="174">
        <v>4.0</v>
      </c>
      <c r="IF17" s="175" t="s">
        <v>126</v>
      </c>
      <c r="IG17" s="176" t="s">
        <v>121</v>
      </c>
      <c r="IH17" s="176" t="s">
        <v>123</v>
      </c>
      <c r="II17" s="177">
        <f t="shared" si="99"/>
        <v>0</v>
      </c>
      <c r="IJ17" s="177">
        <f t="shared" si="100"/>
        <v>0</v>
      </c>
      <c r="IK17" s="177">
        <f t="shared" si="101"/>
        <v>0</v>
      </c>
      <c r="IL17" s="178"/>
      <c r="IM17" s="177">
        <f t="shared" si="102"/>
        <v>0</v>
      </c>
      <c r="IN17" s="179"/>
      <c r="IO17" s="180"/>
      <c r="IP17" s="180"/>
      <c r="IQ17" s="177">
        <f t="shared" si="103"/>
        <v>0</v>
      </c>
      <c r="IR17" s="178">
        <v>0.294289866351475</v>
      </c>
      <c r="IS17" s="177">
        <f t="shared" si="104"/>
        <v>0</v>
      </c>
      <c r="IT17" s="181">
        <f t="shared" si="105"/>
        <v>0</v>
      </c>
      <c r="IU17" s="172"/>
      <c r="IV17" s="174">
        <v>4.0</v>
      </c>
      <c r="IW17" s="175" t="s">
        <v>126</v>
      </c>
      <c r="IX17" s="176" t="s">
        <v>121</v>
      </c>
      <c r="IY17" s="176" t="s">
        <v>123</v>
      </c>
      <c r="IZ17" s="177">
        <f t="shared" si="106"/>
        <v>0</v>
      </c>
      <c r="JA17" s="177">
        <f t="shared" si="107"/>
        <v>0</v>
      </c>
      <c r="JB17" s="177">
        <f t="shared" si="108"/>
        <v>0</v>
      </c>
      <c r="JC17" s="178"/>
      <c r="JD17" s="177">
        <f t="shared" si="109"/>
        <v>0</v>
      </c>
      <c r="JE17" s="179"/>
      <c r="JF17" s="180"/>
      <c r="JG17" s="180"/>
      <c r="JH17" s="177">
        <f t="shared" si="110"/>
        <v>0</v>
      </c>
      <c r="JI17" s="178">
        <v>0.294289866351475</v>
      </c>
      <c r="JJ17" s="177">
        <f t="shared" si="111"/>
        <v>0</v>
      </c>
      <c r="JK17" s="181">
        <f t="shared" si="112"/>
        <v>0</v>
      </c>
      <c r="JL17" s="172"/>
      <c r="JM17" s="174">
        <v>4.0</v>
      </c>
      <c r="JN17" s="175" t="s">
        <v>126</v>
      </c>
      <c r="JO17" s="176" t="s">
        <v>121</v>
      </c>
      <c r="JP17" s="176" t="s">
        <v>123</v>
      </c>
      <c r="JQ17" s="177">
        <f t="shared" si="113"/>
        <v>0</v>
      </c>
      <c r="JR17" s="177">
        <f t="shared" si="114"/>
        <v>0</v>
      </c>
      <c r="JS17" s="177">
        <f t="shared" si="115"/>
        <v>0</v>
      </c>
      <c r="JT17" s="178"/>
      <c r="JU17" s="177">
        <f t="shared" si="116"/>
        <v>0</v>
      </c>
      <c r="JV17" s="179"/>
      <c r="JW17" s="180"/>
      <c r="JX17" s="180"/>
      <c r="JY17" s="177">
        <f t="shared" si="117"/>
        <v>0</v>
      </c>
      <c r="JZ17" s="178">
        <v>0.294289866351475</v>
      </c>
      <c r="KA17" s="177">
        <f t="shared" si="118"/>
        <v>0</v>
      </c>
      <c r="KB17" s="181">
        <f t="shared" si="119"/>
        <v>0</v>
      </c>
      <c r="KC17" s="172"/>
      <c r="KD17" s="174">
        <v>4.0</v>
      </c>
      <c r="KE17" s="175" t="s">
        <v>126</v>
      </c>
      <c r="KF17" s="176" t="s">
        <v>121</v>
      </c>
      <c r="KG17" s="176" t="s">
        <v>123</v>
      </c>
      <c r="KH17" s="177">
        <f t="shared" si="120"/>
        <v>0</v>
      </c>
      <c r="KI17" s="177">
        <f t="shared" si="121"/>
        <v>0</v>
      </c>
      <c r="KJ17" s="177">
        <f t="shared" si="122"/>
        <v>0</v>
      </c>
      <c r="KK17" s="178"/>
      <c r="KL17" s="177">
        <f t="shared" si="123"/>
        <v>0</v>
      </c>
      <c r="KM17" s="179"/>
      <c r="KN17" s="180"/>
      <c r="KO17" s="180"/>
      <c r="KP17" s="177">
        <f t="shared" si="124"/>
        <v>0</v>
      </c>
      <c r="KQ17" s="178">
        <v>0.294289866351475</v>
      </c>
      <c r="KR17" s="177">
        <f t="shared" si="125"/>
        <v>0</v>
      </c>
      <c r="KS17" s="181">
        <f t="shared" si="126"/>
        <v>0</v>
      </c>
      <c r="KT17" s="172"/>
      <c r="KU17" s="173"/>
    </row>
    <row r="18">
      <c r="A18" s="174">
        <v>5.0</v>
      </c>
      <c r="B18" s="175" t="s">
        <v>127</v>
      </c>
      <c r="C18" s="176" t="s">
        <v>121</v>
      </c>
      <c r="D18" s="176" t="s">
        <v>123</v>
      </c>
      <c r="E18" s="177">
        <f t="shared" si="1"/>
        <v>0</v>
      </c>
      <c r="F18" s="177">
        <f t="shared" si="2"/>
        <v>0</v>
      </c>
      <c r="G18" s="177">
        <f t="shared" si="3"/>
        <v>0</v>
      </c>
      <c r="H18" s="178"/>
      <c r="I18" s="177">
        <f t="shared" si="4"/>
        <v>0</v>
      </c>
      <c r="J18" s="179"/>
      <c r="K18" s="180"/>
      <c r="L18" s="180"/>
      <c r="M18" s="177">
        <f t="shared" si="5"/>
        <v>0</v>
      </c>
      <c r="N18" s="178">
        <v>0.294289866351475</v>
      </c>
      <c r="O18" s="177">
        <f t="shared" si="6"/>
        <v>0</v>
      </c>
      <c r="P18" s="181">
        <f t="shared" si="7"/>
        <v>0</v>
      </c>
      <c r="Q18" s="172"/>
      <c r="R18" s="174">
        <v>5.0</v>
      </c>
      <c r="S18" s="175" t="s">
        <v>127</v>
      </c>
      <c r="T18" s="176" t="s">
        <v>121</v>
      </c>
      <c r="U18" s="176" t="s">
        <v>123</v>
      </c>
      <c r="V18" s="177">
        <f t="shared" si="8"/>
        <v>0</v>
      </c>
      <c r="W18" s="177">
        <f t="shared" si="9"/>
        <v>0</v>
      </c>
      <c r="X18" s="177">
        <f t="shared" si="10"/>
        <v>0</v>
      </c>
      <c r="Y18" s="178"/>
      <c r="Z18" s="177">
        <f t="shared" si="11"/>
        <v>0</v>
      </c>
      <c r="AA18" s="179"/>
      <c r="AB18" s="180"/>
      <c r="AC18" s="180"/>
      <c r="AD18" s="177">
        <f t="shared" si="12"/>
        <v>0</v>
      </c>
      <c r="AE18" s="178">
        <v>0.294289866351475</v>
      </c>
      <c r="AF18" s="177">
        <f t="shared" si="13"/>
        <v>0</v>
      </c>
      <c r="AG18" s="181">
        <f t="shared" si="14"/>
        <v>0</v>
      </c>
      <c r="AH18" s="172"/>
      <c r="AI18" s="174">
        <v>5.0</v>
      </c>
      <c r="AJ18" s="175" t="s">
        <v>127</v>
      </c>
      <c r="AK18" s="176" t="s">
        <v>121</v>
      </c>
      <c r="AL18" s="176" t="s">
        <v>123</v>
      </c>
      <c r="AM18" s="177">
        <f t="shared" si="15"/>
        <v>0</v>
      </c>
      <c r="AN18" s="177">
        <f t="shared" si="16"/>
        <v>0</v>
      </c>
      <c r="AO18" s="177">
        <f t="shared" si="17"/>
        <v>0</v>
      </c>
      <c r="AP18" s="178"/>
      <c r="AQ18" s="177">
        <f t="shared" si="18"/>
        <v>0</v>
      </c>
      <c r="AR18" s="179"/>
      <c r="AS18" s="180"/>
      <c r="AT18" s="180"/>
      <c r="AU18" s="177">
        <f t="shared" si="19"/>
        <v>0</v>
      </c>
      <c r="AV18" s="178">
        <v>0.294289866351475</v>
      </c>
      <c r="AW18" s="177">
        <f t="shared" si="20"/>
        <v>0</v>
      </c>
      <c r="AX18" s="181">
        <f t="shared" si="21"/>
        <v>0</v>
      </c>
      <c r="AY18" s="172"/>
      <c r="AZ18" s="174">
        <v>5.0</v>
      </c>
      <c r="BA18" s="175" t="s">
        <v>127</v>
      </c>
      <c r="BB18" s="176" t="s">
        <v>121</v>
      </c>
      <c r="BC18" s="176" t="s">
        <v>123</v>
      </c>
      <c r="BD18" s="177">
        <f t="shared" si="22"/>
        <v>0</v>
      </c>
      <c r="BE18" s="177">
        <f t="shared" si="23"/>
        <v>0</v>
      </c>
      <c r="BF18" s="177">
        <f t="shared" si="24"/>
        <v>0</v>
      </c>
      <c r="BG18" s="178"/>
      <c r="BH18" s="177">
        <f t="shared" si="25"/>
        <v>0</v>
      </c>
      <c r="BI18" s="179"/>
      <c r="BJ18" s="180"/>
      <c r="BK18" s="180"/>
      <c r="BL18" s="177">
        <f t="shared" si="26"/>
        <v>0</v>
      </c>
      <c r="BM18" s="178">
        <v>0.294289866351475</v>
      </c>
      <c r="BN18" s="177">
        <f t="shared" si="27"/>
        <v>0</v>
      </c>
      <c r="BO18" s="181">
        <f t="shared" si="28"/>
        <v>0</v>
      </c>
      <c r="BP18" s="172"/>
      <c r="BQ18" s="174">
        <v>5.0</v>
      </c>
      <c r="BR18" s="175" t="s">
        <v>127</v>
      </c>
      <c r="BS18" s="176" t="s">
        <v>121</v>
      </c>
      <c r="BT18" s="176" t="s">
        <v>123</v>
      </c>
      <c r="BU18" s="177">
        <f t="shared" si="29"/>
        <v>0</v>
      </c>
      <c r="BV18" s="177">
        <f t="shared" si="30"/>
        <v>0</v>
      </c>
      <c r="BW18" s="177">
        <f t="shared" si="31"/>
        <v>0</v>
      </c>
      <c r="BX18" s="178"/>
      <c r="BY18" s="177">
        <f t="shared" si="32"/>
        <v>0</v>
      </c>
      <c r="BZ18" s="179"/>
      <c r="CA18" s="180"/>
      <c r="CB18" s="180"/>
      <c r="CC18" s="177">
        <f t="shared" si="33"/>
        <v>0</v>
      </c>
      <c r="CD18" s="178">
        <v>0.294289866351475</v>
      </c>
      <c r="CE18" s="177">
        <f t="shared" si="34"/>
        <v>0</v>
      </c>
      <c r="CF18" s="181">
        <f t="shared" si="35"/>
        <v>0</v>
      </c>
      <c r="CG18" s="172"/>
      <c r="CH18" s="174">
        <v>5.0</v>
      </c>
      <c r="CI18" s="175" t="s">
        <v>127</v>
      </c>
      <c r="CJ18" s="176" t="s">
        <v>121</v>
      </c>
      <c r="CK18" s="176" t="s">
        <v>123</v>
      </c>
      <c r="CL18" s="177">
        <f t="shared" si="36"/>
        <v>0</v>
      </c>
      <c r="CM18" s="177">
        <f t="shared" si="37"/>
        <v>0</v>
      </c>
      <c r="CN18" s="177">
        <f t="shared" si="38"/>
        <v>0</v>
      </c>
      <c r="CO18" s="178"/>
      <c r="CP18" s="177">
        <f t="shared" si="39"/>
        <v>0</v>
      </c>
      <c r="CQ18" s="179"/>
      <c r="CR18" s="180"/>
      <c r="CS18" s="180"/>
      <c r="CT18" s="177">
        <f t="shared" si="40"/>
        <v>0</v>
      </c>
      <c r="CU18" s="178">
        <v>0.294289866351475</v>
      </c>
      <c r="CV18" s="177">
        <f t="shared" si="41"/>
        <v>0</v>
      </c>
      <c r="CW18" s="181">
        <f t="shared" si="42"/>
        <v>0</v>
      </c>
      <c r="CX18" s="172"/>
      <c r="CY18" s="174">
        <v>5.0</v>
      </c>
      <c r="CZ18" s="175" t="s">
        <v>127</v>
      </c>
      <c r="DA18" s="176" t="s">
        <v>121</v>
      </c>
      <c r="DB18" s="176" t="s">
        <v>123</v>
      </c>
      <c r="DC18" s="177">
        <f t="shared" si="43"/>
        <v>0</v>
      </c>
      <c r="DD18" s="177">
        <f t="shared" si="44"/>
        <v>0</v>
      </c>
      <c r="DE18" s="177">
        <f t="shared" si="45"/>
        <v>0</v>
      </c>
      <c r="DF18" s="178"/>
      <c r="DG18" s="177">
        <f t="shared" si="46"/>
        <v>0</v>
      </c>
      <c r="DH18" s="179"/>
      <c r="DI18" s="180"/>
      <c r="DJ18" s="180"/>
      <c r="DK18" s="177">
        <f t="shared" si="47"/>
        <v>0</v>
      </c>
      <c r="DL18" s="178">
        <v>0.294289866351475</v>
      </c>
      <c r="DM18" s="177">
        <f t="shared" si="48"/>
        <v>0</v>
      </c>
      <c r="DN18" s="181">
        <f t="shared" si="49"/>
        <v>0</v>
      </c>
      <c r="DO18" s="172"/>
      <c r="DP18" s="174">
        <v>5.0</v>
      </c>
      <c r="DQ18" s="175" t="s">
        <v>127</v>
      </c>
      <c r="DR18" s="176" t="s">
        <v>121</v>
      </c>
      <c r="DS18" s="176" t="s">
        <v>123</v>
      </c>
      <c r="DT18" s="177">
        <f t="shared" si="50"/>
        <v>0</v>
      </c>
      <c r="DU18" s="177">
        <f t="shared" si="51"/>
        <v>0</v>
      </c>
      <c r="DV18" s="177">
        <f t="shared" si="52"/>
        <v>0</v>
      </c>
      <c r="DW18" s="178"/>
      <c r="DX18" s="177">
        <f t="shared" si="53"/>
        <v>0</v>
      </c>
      <c r="DY18" s="179"/>
      <c r="DZ18" s="180"/>
      <c r="EA18" s="180"/>
      <c r="EB18" s="177">
        <f t="shared" si="54"/>
        <v>0</v>
      </c>
      <c r="EC18" s="178">
        <v>0.294289866351475</v>
      </c>
      <c r="ED18" s="177">
        <f t="shared" si="55"/>
        <v>0</v>
      </c>
      <c r="EE18" s="181">
        <f t="shared" si="56"/>
        <v>0</v>
      </c>
      <c r="EF18" s="172"/>
      <c r="EG18" s="174">
        <v>5.0</v>
      </c>
      <c r="EH18" s="175" t="s">
        <v>127</v>
      </c>
      <c r="EI18" s="176" t="s">
        <v>121</v>
      </c>
      <c r="EJ18" s="176" t="s">
        <v>123</v>
      </c>
      <c r="EK18" s="177">
        <f t="shared" si="57"/>
        <v>0</v>
      </c>
      <c r="EL18" s="177">
        <f t="shared" si="58"/>
        <v>0</v>
      </c>
      <c r="EM18" s="177">
        <f t="shared" si="59"/>
        <v>0</v>
      </c>
      <c r="EN18" s="178"/>
      <c r="EO18" s="177">
        <f t="shared" si="60"/>
        <v>0</v>
      </c>
      <c r="EP18" s="179"/>
      <c r="EQ18" s="180"/>
      <c r="ER18" s="180"/>
      <c r="ES18" s="177">
        <f t="shared" si="61"/>
        <v>0</v>
      </c>
      <c r="ET18" s="178">
        <v>0.294289866351475</v>
      </c>
      <c r="EU18" s="177">
        <f t="shared" si="62"/>
        <v>0</v>
      </c>
      <c r="EV18" s="181">
        <f t="shared" si="63"/>
        <v>0</v>
      </c>
      <c r="EW18" s="172"/>
      <c r="EX18" s="174">
        <v>5.0</v>
      </c>
      <c r="EY18" s="175" t="s">
        <v>127</v>
      </c>
      <c r="EZ18" s="176" t="s">
        <v>121</v>
      </c>
      <c r="FA18" s="176" t="s">
        <v>123</v>
      </c>
      <c r="FB18" s="177">
        <f t="shared" si="64"/>
        <v>0</v>
      </c>
      <c r="FC18" s="177">
        <f t="shared" si="65"/>
        <v>0</v>
      </c>
      <c r="FD18" s="177">
        <f t="shared" si="66"/>
        <v>0</v>
      </c>
      <c r="FE18" s="178"/>
      <c r="FF18" s="177">
        <f t="shared" si="67"/>
        <v>0</v>
      </c>
      <c r="FG18" s="179"/>
      <c r="FH18" s="180"/>
      <c r="FI18" s="180"/>
      <c r="FJ18" s="177">
        <f t="shared" si="68"/>
        <v>0</v>
      </c>
      <c r="FK18" s="178">
        <v>0.294289866351475</v>
      </c>
      <c r="FL18" s="177">
        <f t="shared" si="69"/>
        <v>0</v>
      </c>
      <c r="FM18" s="181">
        <f t="shared" si="70"/>
        <v>0</v>
      </c>
      <c r="FN18" s="172"/>
      <c r="FO18" s="174">
        <v>5.0</v>
      </c>
      <c r="FP18" s="175" t="s">
        <v>127</v>
      </c>
      <c r="FQ18" s="176" t="s">
        <v>121</v>
      </c>
      <c r="FR18" s="176" t="s">
        <v>123</v>
      </c>
      <c r="FS18" s="177">
        <f t="shared" si="71"/>
        <v>0</v>
      </c>
      <c r="FT18" s="177">
        <f t="shared" si="72"/>
        <v>0</v>
      </c>
      <c r="FU18" s="177">
        <f t="shared" si="73"/>
        <v>0</v>
      </c>
      <c r="FV18" s="178"/>
      <c r="FW18" s="177">
        <f t="shared" si="74"/>
        <v>0</v>
      </c>
      <c r="FX18" s="179"/>
      <c r="FY18" s="180"/>
      <c r="FZ18" s="180"/>
      <c r="GA18" s="177">
        <f t="shared" si="75"/>
        <v>0</v>
      </c>
      <c r="GB18" s="178">
        <v>0.294289866351475</v>
      </c>
      <c r="GC18" s="177">
        <f t="shared" si="76"/>
        <v>0</v>
      </c>
      <c r="GD18" s="181">
        <f t="shared" si="77"/>
        <v>0</v>
      </c>
      <c r="GE18" s="172"/>
      <c r="GF18" s="174">
        <v>5.0</v>
      </c>
      <c r="GG18" s="175" t="s">
        <v>127</v>
      </c>
      <c r="GH18" s="176" t="s">
        <v>121</v>
      </c>
      <c r="GI18" s="176" t="s">
        <v>123</v>
      </c>
      <c r="GJ18" s="177">
        <f t="shared" si="78"/>
        <v>0</v>
      </c>
      <c r="GK18" s="177">
        <f t="shared" si="79"/>
        <v>0</v>
      </c>
      <c r="GL18" s="177">
        <f t="shared" si="80"/>
        <v>0</v>
      </c>
      <c r="GM18" s="178"/>
      <c r="GN18" s="177">
        <f t="shared" si="81"/>
        <v>0</v>
      </c>
      <c r="GO18" s="179"/>
      <c r="GP18" s="180"/>
      <c r="GQ18" s="180"/>
      <c r="GR18" s="177">
        <f t="shared" si="82"/>
        <v>0</v>
      </c>
      <c r="GS18" s="178">
        <v>0.294289866351475</v>
      </c>
      <c r="GT18" s="177">
        <f t="shared" si="83"/>
        <v>0</v>
      </c>
      <c r="GU18" s="181">
        <f t="shared" si="84"/>
        <v>0</v>
      </c>
      <c r="GV18" s="172"/>
      <c r="GW18" s="174">
        <v>5.0</v>
      </c>
      <c r="GX18" s="175" t="s">
        <v>127</v>
      </c>
      <c r="GY18" s="176" t="s">
        <v>121</v>
      </c>
      <c r="GZ18" s="176" t="s">
        <v>123</v>
      </c>
      <c r="HA18" s="177">
        <f t="shared" si="85"/>
        <v>0</v>
      </c>
      <c r="HB18" s="177">
        <f t="shared" si="86"/>
        <v>0</v>
      </c>
      <c r="HC18" s="177">
        <f t="shared" si="87"/>
        <v>0</v>
      </c>
      <c r="HD18" s="178"/>
      <c r="HE18" s="177">
        <f t="shared" si="88"/>
        <v>0</v>
      </c>
      <c r="HF18" s="179"/>
      <c r="HG18" s="180"/>
      <c r="HH18" s="180"/>
      <c r="HI18" s="177">
        <f t="shared" si="89"/>
        <v>0</v>
      </c>
      <c r="HJ18" s="178">
        <v>0.294289866351475</v>
      </c>
      <c r="HK18" s="177">
        <f t="shared" si="90"/>
        <v>0</v>
      </c>
      <c r="HL18" s="181">
        <f t="shared" si="91"/>
        <v>0</v>
      </c>
      <c r="HM18" s="172"/>
      <c r="HN18" s="174">
        <v>5.0</v>
      </c>
      <c r="HO18" s="175" t="s">
        <v>127</v>
      </c>
      <c r="HP18" s="176" t="s">
        <v>121</v>
      </c>
      <c r="HQ18" s="176" t="s">
        <v>123</v>
      </c>
      <c r="HR18" s="177">
        <f t="shared" si="92"/>
        <v>0</v>
      </c>
      <c r="HS18" s="177">
        <f t="shared" si="93"/>
        <v>0</v>
      </c>
      <c r="HT18" s="177">
        <f t="shared" si="94"/>
        <v>0</v>
      </c>
      <c r="HU18" s="178"/>
      <c r="HV18" s="177">
        <f t="shared" si="95"/>
        <v>0</v>
      </c>
      <c r="HW18" s="179"/>
      <c r="HX18" s="180"/>
      <c r="HY18" s="180"/>
      <c r="HZ18" s="177">
        <f t="shared" si="96"/>
        <v>0</v>
      </c>
      <c r="IA18" s="178">
        <v>0.294289866351475</v>
      </c>
      <c r="IB18" s="177">
        <f t="shared" si="97"/>
        <v>0</v>
      </c>
      <c r="IC18" s="181">
        <f t="shared" si="98"/>
        <v>0</v>
      </c>
      <c r="ID18" s="172"/>
      <c r="IE18" s="174">
        <v>5.0</v>
      </c>
      <c r="IF18" s="175" t="s">
        <v>127</v>
      </c>
      <c r="IG18" s="176" t="s">
        <v>121</v>
      </c>
      <c r="IH18" s="176" t="s">
        <v>123</v>
      </c>
      <c r="II18" s="177">
        <f t="shared" si="99"/>
        <v>0</v>
      </c>
      <c r="IJ18" s="177">
        <f t="shared" si="100"/>
        <v>0</v>
      </c>
      <c r="IK18" s="177">
        <f t="shared" si="101"/>
        <v>0</v>
      </c>
      <c r="IL18" s="178"/>
      <c r="IM18" s="177">
        <f t="shared" si="102"/>
        <v>0</v>
      </c>
      <c r="IN18" s="179"/>
      <c r="IO18" s="180"/>
      <c r="IP18" s="180"/>
      <c r="IQ18" s="177">
        <f t="shared" si="103"/>
        <v>0</v>
      </c>
      <c r="IR18" s="178">
        <v>0.294289866351475</v>
      </c>
      <c r="IS18" s="177">
        <f t="shared" si="104"/>
        <v>0</v>
      </c>
      <c r="IT18" s="181">
        <f t="shared" si="105"/>
        <v>0</v>
      </c>
      <c r="IU18" s="172"/>
      <c r="IV18" s="174">
        <v>5.0</v>
      </c>
      <c r="IW18" s="175" t="s">
        <v>127</v>
      </c>
      <c r="IX18" s="176" t="s">
        <v>121</v>
      </c>
      <c r="IY18" s="176" t="s">
        <v>123</v>
      </c>
      <c r="IZ18" s="177">
        <f t="shared" si="106"/>
        <v>0</v>
      </c>
      <c r="JA18" s="177">
        <f t="shared" si="107"/>
        <v>0</v>
      </c>
      <c r="JB18" s="177">
        <f t="shared" si="108"/>
        <v>0</v>
      </c>
      <c r="JC18" s="178"/>
      <c r="JD18" s="177">
        <f t="shared" si="109"/>
        <v>0</v>
      </c>
      <c r="JE18" s="179"/>
      <c r="JF18" s="180"/>
      <c r="JG18" s="180"/>
      <c r="JH18" s="177">
        <f t="shared" si="110"/>
        <v>0</v>
      </c>
      <c r="JI18" s="178">
        <v>0.294289866351475</v>
      </c>
      <c r="JJ18" s="177">
        <f t="shared" si="111"/>
        <v>0</v>
      </c>
      <c r="JK18" s="181">
        <f t="shared" si="112"/>
        <v>0</v>
      </c>
      <c r="JL18" s="172"/>
      <c r="JM18" s="174">
        <v>5.0</v>
      </c>
      <c r="JN18" s="175" t="s">
        <v>127</v>
      </c>
      <c r="JO18" s="176" t="s">
        <v>121</v>
      </c>
      <c r="JP18" s="176" t="s">
        <v>123</v>
      </c>
      <c r="JQ18" s="177">
        <f t="shared" si="113"/>
        <v>0</v>
      </c>
      <c r="JR18" s="177">
        <f t="shared" si="114"/>
        <v>0</v>
      </c>
      <c r="JS18" s="177">
        <f t="shared" si="115"/>
        <v>0</v>
      </c>
      <c r="JT18" s="178"/>
      <c r="JU18" s="177">
        <f t="shared" si="116"/>
        <v>0</v>
      </c>
      <c r="JV18" s="179"/>
      <c r="JW18" s="180"/>
      <c r="JX18" s="180"/>
      <c r="JY18" s="177">
        <f t="shared" si="117"/>
        <v>0</v>
      </c>
      <c r="JZ18" s="178">
        <v>0.294289866351475</v>
      </c>
      <c r="KA18" s="177">
        <f t="shared" si="118"/>
        <v>0</v>
      </c>
      <c r="KB18" s="181">
        <f t="shared" si="119"/>
        <v>0</v>
      </c>
      <c r="KC18" s="172"/>
      <c r="KD18" s="174">
        <v>5.0</v>
      </c>
      <c r="KE18" s="175" t="s">
        <v>127</v>
      </c>
      <c r="KF18" s="176" t="s">
        <v>121</v>
      </c>
      <c r="KG18" s="176" t="s">
        <v>123</v>
      </c>
      <c r="KH18" s="177">
        <f t="shared" si="120"/>
        <v>0</v>
      </c>
      <c r="KI18" s="177">
        <f t="shared" si="121"/>
        <v>0</v>
      </c>
      <c r="KJ18" s="177">
        <f t="shared" si="122"/>
        <v>0</v>
      </c>
      <c r="KK18" s="178"/>
      <c r="KL18" s="177">
        <f t="shared" si="123"/>
        <v>0</v>
      </c>
      <c r="KM18" s="179"/>
      <c r="KN18" s="180"/>
      <c r="KO18" s="180"/>
      <c r="KP18" s="177">
        <f t="shared" si="124"/>
        <v>0</v>
      </c>
      <c r="KQ18" s="178">
        <v>0.294289866351475</v>
      </c>
      <c r="KR18" s="177">
        <f t="shared" si="125"/>
        <v>0</v>
      </c>
      <c r="KS18" s="181">
        <f t="shared" si="126"/>
        <v>0</v>
      </c>
      <c r="KT18" s="172"/>
      <c r="KU18" s="173"/>
    </row>
    <row r="19">
      <c r="A19" s="174">
        <v>6.0</v>
      </c>
      <c r="B19" s="175" t="s">
        <v>128</v>
      </c>
      <c r="C19" s="176" t="s">
        <v>121</v>
      </c>
      <c r="D19" s="176" t="s">
        <v>123</v>
      </c>
      <c r="E19" s="177">
        <f t="shared" si="1"/>
        <v>0</v>
      </c>
      <c r="F19" s="177">
        <f t="shared" si="2"/>
        <v>0</v>
      </c>
      <c r="G19" s="177">
        <f t="shared" si="3"/>
        <v>0</v>
      </c>
      <c r="H19" s="178"/>
      <c r="I19" s="177">
        <f t="shared" si="4"/>
        <v>0</v>
      </c>
      <c r="J19" s="179"/>
      <c r="K19" s="180"/>
      <c r="L19" s="180"/>
      <c r="M19" s="177">
        <f t="shared" si="5"/>
        <v>0</v>
      </c>
      <c r="N19" s="178">
        <v>0.294289866351475</v>
      </c>
      <c r="O19" s="177">
        <f t="shared" si="6"/>
        <v>0</v>
      </c>
      <c r="P19" s="181">
        <f t="shared" si="7"/>
        <v>0</v>
      </c>
      <c r="Q19" s="172"/>
      <c r="R19" s="174">
        <v>6.0</v>
      </c>
      <c r="S19" s="175" t="s">
        <v>128</v>
      </c>
      <c r="T19" s="176" t="s">
        <v>121</v>
      </c>
      <c r="U19" s="176" t="s">
        <v>123</v>
      </c>
      <c r="V19" s="177">
        <f t="shared" si="8"/>
        <v>0</v>
      </c>
      <c r="W19" s="177">
        <f t="shared" si="9"/>
        <v>0</v>
      </c>
      <c r="X19" s="177">
        <f t="shared" si="10"/>
        <v>0</v>
      </c>
      <c r="Y19" s="178"/>
      <c r="Z19" s="177">
        <f t="shared" si="11"/>
        <v>0</v>
      </c>
      <c r="AA19" s="179"/>
      <c r="AB19" s="180"/>
      <c r="AC19" s="180"/>
      <c r="AD19" s="177">
        <f t="shared" si="12"/>
        <v>0</v>
      </c>
      <c r="AE19" s="178">
        <v>0.294289866351475</v>
      </c>
      <c r="AF19" s="177">
        <f t="shared" si="13"/>
        <v>0</v>
      </c>
      <c r="AG19" s="181">
        <f t="shared" si="14"/>
        <v>0</v>
      </c>
      <c r="AH19" s="172"/>
      <c r="AI19" s="174">
        <v>6.0</v>
      </c>
      <c r="AJ19" s="175" t="s">
        <v>128</v>
      </c>
      <c r="AK19" s="176" t="s">
        <v>121</v>
      </c>
      <c r="AL19" s="176" t="s">
        <v>123</v>
      </c>
      <c r="AM19" s="177">
        <f t="shared" si="15"/>
        <v>0</v>
      </c>
      <c r="AN19" s="177">
        <f t="shared" si="16"/>
        <v>0</v>
      </c>
      <c r="AO19" s="177">
        <f t="shared" si="17"/>
        <v>0</v>
      </c>
      <c r="AP19" s="178"/>
      <c r="AQ19" s="177">
        <f t="shared" si="18"/>
        <v>0</v>
      </c>
      <c r="AR19" s="179"/>
      <c r="AS19" s="180"/>
      <c r="AT19" s="180"/>
      <c r="AU19" s="177">
        <f t="shared" si="19"/>
        <v>0</v>
      </c>
      <c r="AV19" s="178">
        <v>0.294289866351475</v>
      </c>
      <c r="AW19" s="177">
        <f t="shared" si="20"/>
        <v>0</v>
      </c>
      <c r="AX19" s="181">
        <f t="shared" si="21"/>
        <v>0</v>
      </c>
      <c r="AY19" s="172"/>
      <c r="AZ19" s="174">
        <v>6.0</v>
      </c>
      <c r="BA19" s="175" t="s">
        <v>128</v>
      </c>
      <c r="BB19" s="176" t="s">
        <v>121</v>
      </c>
      <c r="BC19" s="176" t="s">
        <v>123</v>
      </c>
      <c r="BD19" s="177">
        <f t="shared" si="22"/>
        <v>0</v>
      </c>
      <c r="BE19" s="177">
        <f t="shared" si="23"/>
        <v>0</v>
      </c>
      <c r="BF19" s="177">
        <f t="shared" si="24"/>
        <v>0</v>
      </c>
      <c r="BG19" s="178"/>
      <c r="BH19" s="177">
        <f t="shared" si="25"/>
        <v>0</v>
      </c>
      <c r="BI19" s="179"/>
      <c r="BJ19" s="180"/>
      <c r="BK19" s="180"/>
      <c r="BL19" s="177">
        <f t="shared" si="26"/>
        <v>0</v>
      </c>
      <c r="BM19" s="178">
        <v>0.294289866351475</v>
      </c>
      <c r="BN19" s="177">
        <f t="shared" si="27"/>
        <v>0</v>
      </c>
      <c r="BO19" s="181">
        <f t="shared" si="28"/>
        <v>0</v>
      </c>
      <c r="BP19" s="172"/>
      <c r="BQ19" s="174">
        <v>6.0</v>
      </c>
      <c r="BR19" s="175" t="s">
        <v>128</v>
      </c>
      <c r="BS19" s="176" t="s">
        <v>121</v>
      </c>
      <c r="BT19" s="176" t="s">
        <v>123</v>
      </c>
      <c r="BU19" s="177">
        <f t="shared" si="29"/>
        <v>0</v>
      </c>
      <c r="BV19" s="177">
        <f t="shared" si="30"/>
        <v>0</v>
      </c>
      <c r="BW19" s="177">
        <f t="shared" si="31"/>
        <v>0</v>
      </c>
      <c r="BX19" s="178"/>
      <c r="BY19" s="177">
        <f t="shared" si="32"/>
        <v>0</v>
      </c>
      <c r="BZ19" s="179"/>
      <c r="CA19" s="180"/>
      <c r="CB19" s="180"/>
      <c r="CC19" s="177">
        <f t="shared" si="33"/>
        <v>0</v>
      </c>
      <c r="CD19" s="178">
        <v>0.294289866351475</v>
      </c>
      <c r="CE19" s="177">
        <f t="shared" si="34"/>
        <v>0</v>
      </c>
      <c r="CF19" s="181">
        <f t="shared" si="35"/>
        <v>0</v>
      </c>
      <c r="CG19" s="172"/>
      <c r="CH19" s="174">
        <v>6.0</v>
      </c>
      <c r="CI19" s="175" t="s">
        <v>128</v>
      </c>
      <c r="CJ19" s="176" t="s">
        <v>121</v>
      </c>
      <c r="CK19" s="176" t="s">
        <v>123</v>
      </c>
      <c r="CL19" s="177">
        <f t="shared" si="36"/>
        <v>0</v>
      </c>
      <c r="CM19" s="177">
        <f t="shared" si="37"/>
        <v>0</v>
      </c>
      <c r="CN19" s="177">
        <f t="shared" si="38"/>
        <v>0</v>
      </c>
      <c r="CO19" s="178"/>
      <c r="CP19" s="177">
        <f t="shared" si="39"/>
        <v>0</v>
      </c>
      <c r="CQ19" s="179"/>
      <c r="CR19" s="180"/>
      <c r="CS19" s="180"/>
      <c r="CT19" s="177">
        <f t="shared" si="40"/>
        <v>0</v>
      </c>
      <c r="CU19" s="178">
        <v>0.294289866351475</v>
      </c>
      <c r="CV19" s="177">
        <f t="shared" si="41"/>
        <v>0</v>
      </c>
      <c r="CW19" s="181">
        <f t="shared" si="42"/>
        <v>0</v>
      </c>
      <c r="CX19" s="172"/>
      <c r="CY19" s="174">
        <v>6.0</v>
      </c>
      <c r="CZ19" s="175" t="s">
        <v>128</v>
      </c>
      <c r="DA19" s="176" t="s">
        <v>121</v>
      </c>
      <c r="DB19" s="176" t="s">
        <v>123</v>
      </c>
      <c r="DC19" s="177">
        <f t="shared" si="43"/>
        <v>0</v>
      </c>
      <c r="DD19" s="177">
        <f t="shared" si="44"/>
        <v>0</v>
      </c>
      <c r="DE19" s="177">
        <f t="shared" si="45"/>
        <v>0</v>
      </c>
      <c r="DF19" s="178"/>
      <c r="DG19" s="177">
        <f t="shared" si="46"/>
        <v>0</v>
      </c>
      <c r="DH19" s="179"/>
      <c r="DI19" s="180"/>
      <c r="DJ19" s="180"/>
      <c r="DK19" s="177">
        <f t="shared" si="47"/>
        <v>0</v>
      </c>
      <c r="DL19" s="178">
        <v>0.294289866351475</v>
      </c>
      <c r="DM19" s="177">
        <f t="shared" si="48"/>
        <v>0</v>
      </c>
      <c r="DN19" s="181">
        <f t="shared" si="49"/>
        <v>0</v>
      </c>
      <c r="DO19" s="172"/>
      <c r="DP19" s="174">
        <v>6.0</v>
      </c>
      <c r="DQ19" s="175" t="s">
        <v>128</v>
      </c>
      <c r="DR19" s="176" t="s">
        <v>121</v>
      </c>
      <c r="DS19" s="176" t="s">
        <v>123</v>
      </c>
      <c r="DT19" s="177">
        <f t="shared" si="50"/>
        <v>0</v>
      </c>
      <c r="DU19" s="177">
        <f t="shared" si="51"/>
        <v>0</v>
      </c>
      <c r="DV19" s="177">
        <f t="shared" si="52"/>
        <v>0</v>
      </c>
      <c r="DW19" s="178"/>
      <c r="DX19" s="177">
        <f t="shared" si="53"/>
        <v>0</v>
      </c>
      <c r="DY19" s="179"/>
      <c r="DZ19" s="180"/>
      <c r="EA19" s="180"/>
      <c r="EB19" s="177">
        <f t="shared" si="54"/>
        <v>0</v>
      </c>
      <c r="EC19" s="178">
        <v>0.294289866351475</v>
      </c>
      <c r="ED19" s="177">
        <f t="shared" si="55"/>
        <v>0</v>
      </c>
      <c r="EE19" s="181">
        <f t="shared" si="56"/>
        <v>0</v>
      </c>
      <c r="EF19" s="172"/>
      <c r="EG19" s="174">
        <v>6.0</v>
      </c>
      <c r="EH19" s="175" t="s">
        <v>128</v>
      </c>
      <c r="EI19" s="176" t="s">
        <v>121</v>
      </c>
      <c r="EJ19" s="176" t="s">
        <v>123</v>
      </c>
      <c r="EK19" s="177">
        <f t="shared" si="57"/>
        <v>0</v>
      </c>
      <c r="EL19" s="177">
        <f t="shared" si="58"/>
        <v>0</v>
      </c>
      <c r="EM19" s="177">
        <f t="shared" si="59"/>
        <v>0</v>
      </c>
      <c r="EN19" s="178"/>
      <c r="EO19" s="177">
        <f t="shared" si="60"/>
        <v>0</v>
      </c>
      <c r="EP19" s="179"/>
      <c r="EQ19" s="180"/>
      <c r="ER19" s="180"/>
      <c r="ES19" s="177">
        <f t="shared" si="61"/>
        <v>0</v>
      </c>
      <c r="ET19" s="178">
        <v>0.294289866351475</v>
      </c>
      <c r="EU19" s="177">
        <f t="shared" si="62"/>
        <v>0</v>
      </c>
      <c r="EV19" s="181">
        <f t="shared" si="63"/>
        <v>0</v>
      </c>
      <c r="EW19" s="172"/>
      <c r="EX19" s="174">
        <v>6.0</v>
      </c>
      <c r="EY19" s="175" t="s">
        <v>128</v>
      </c>
      <c r="EZ19" s="176" t="s">
        <v>121</v>
      </c>
      <c r="FA19" s="176" t="s">
        <v>123</v>
      </c>
      <c r="FB19" s="177">
        <f t="shared" si="64"/>
        <v>0</v>
      </c>
      <c r="FC19" s="177">
        <f t="shared" si="65"/>
        <v>0</v>
      </c>
      <c r="FD19" s="177">
        <f t="shared" si="66"/>
        <v>0</v>
      </c>
      <c r="FE19" s="178"/>
      <c r="FF19" s="177">
        <f t="shared" si="67"/>
        <v>0</v>
      </c>
      <c r="FG19" s="179"/>
      <c r="FH19" s="180"/>
      <c r="FI19" s="180"/>
      <c r="FJ19" s="177">
        <f t="shared" si="68"/>
        <v>0</v>
      </c>
      <c r="FK19" s="178">
        <v>0.294289866351475</v>
      </c>
      <c r="FL19" s="177">
        <f t="shared" si="69"/>
        <v>0</v>
      </c>
      <c r="FM19" s="181">
        <f t="shared" si="70"/>
        <v>0</v>
      </c>
      <c r="FN19" s="172"/>
      <c r="FO19" s="174">
        <v>6.0</v>
      </c>
      <c r="FP19" s="175" t="s">
        <v>128</v>
      </c>
      <c r="FQ19" s="176" t="s">
        <v>121</v>
      </c>
      <c r="FR19" s="176" t="s">
        <v>123</v>
      </c>
      <c r="FS19" s="177">
        <f t="shared" si="71"/>
        <v>0</v>
      </c>
      <c r="FT19" s="177">
        <f t="shared" si="72"/>
        <v>0</v>
      </c>
      <c r="FU19" s="177">
        <f t="shared" si="73"/>
        <v>0</v>
      </c>
      <c r="FV19" s="178"/>
      <c r="FW19" s="177">
        <f t="shared" si="74"/>
        <v>0</v>
      </c>
      <c r="FX19" s="179"/>
      <c r="FY19" s="180"/>
      <c r="FZ19" s="180"/>
      <c r="GA19" s="177">
        <f t="shared" si="75"/>
        <v>0</v>
      </c>
      <c r="GB19" s="178">
        <v>0.294289866351475</v>
      </c>
      <c r="GC19" s="177">
        <f t="shared" si="76"/>
        <v>0</v>
      </c>
      <c r="GD19" s="181">
        <f t="shared" si="77"/>
        <v>0</v>
      </c>
      <c r="GE19" s="172"/>
      <c r="GF19" s="174">
        <v>6.0</v>
      </c>
      <c r="GG19" s="175" t="s">
        <v>128</v>
      </c>
      <c r="GH19" s="176" t="s">
        <v>121</v>
      </c>
      <c r="GI19" s="176" t="s">
        <v>123</v>
      </c>
      <c r="GJ19" s="177">
        <f t="shared" si="78"/>
        <v>0</v>
      </c>
      <c r="GK19" s="177">
        <f t="shared" si="79"/>
        <v>0</v>
      </c>
      <c r="GL19" s="177">
        <f t="shared" si="80"/>
        <v>0</v>
      </c>
      <c r="GM19" s="178"/>
      <c r="GN19" s="177">
        <f t="shared" si="81"/>
        <v>0</v>
      </c>
      <c r="GO19" s="179"/>
      <c r="GP19" s="180"/>
      <c r="GQ19" s="180"/>
      <c r="GR19" s="177">
        <f t="shared" si="82"/>
        <v>0</v>
      </c>
      <c r="GS19" s="178">
        <v>0.294289866351475</v>
      </c>
      <c r="GT19" s="177">
        <f t="shared" si="83"/>
        <v>0</v>
      </c>
      <c r="GU19" s="181">
        <f t="shared" si="84"/>
        <v>0</v>
      </c>
      <c r="GV19" s="172"/>
      <c r="GW19" s="174">
        <v>6.0</v>
      </c>
      <c r="GX19" s="175" t="s">
        <v>128</v>
      </c>
      <c r="GY19" s="176" t="s">
        <v>121</v>
      </c>
      <c r="GZ19" s="176" t="s">
        <v>123</v>
      </c>
      <c r="HA19" s="177">
        <f t="shared" si="85"/>
        <v>0</v>
      </c>
      <c r="HB19" s="177">
        <f t="shared" si="86"/>
        <v>0</v>
      </c>
      <c r="HC19" s="177">
        <f t="shared" si="87"/>
        <v>0</v>
      </c>
      <c r="HD19" s="178"/>
      <c r="HE19" s="177">
        <f t="shared" si="88"/>
        <v>0</v>
      </c>
      <c r="HF19" s="179"/>
      <c r="HG19" s="180"/>
      <c r="HH19" s="180"/>
      <c r="HI19" s="177">
        <f t="shared" si="89"/>
        <v>0</v>
      </c>
      <c r="HJ19" s="178">
        <v>0.294289866351475</v>
      </c>
      <c r="HK19" s="177">
        <f t="shared" si="90"/>
        <v>0</v>
      </c>
      <c r="HL19" s="181">
        <f t="shared" si="91"/>
        <v>0</v>
      </c>
      <c r="HM19" s="172"/>
      <c r="HN19" s="174">
        <v>6.0</v>
      </c>
      <c r="HO19" s="175" t="s">
        <v>128</v>
      </c>
      <c r="HP19" s="176" t="s">
        <v>121</v>
      </c>
      <c r="HQ19" s="176" t="s">
        <v>123</v>
      </c>
      <c r="HR19" s="177">
        <f t="shared" si="92"/>
        <v>0</v>
      </c>
      <c r="HS19" s="177">
        <f t="shared" si="93"/>
        <v>0</v>
      </c>
      <c r="HT19" s="177">
        <f t="shared" si="94"/>
        <v>0</v>
      </c>
      <c r="HU19" s="178"/>
      <c r="HV19" s="177">
        <f t="shared" si="95"/>
        <v>0</v>
      </c>
      <c r="HW19" s="179"/>
      <c r="HX19" s="180"/>
      <c r="HY19" s="180"/>
      <c r="HZ19" s="177">
        <f t="shared" si="96"/>
        <v>0</v>
      </c>
      <c r="IA19" s="178">
        <v>0.294289866351475</v>
      </c>
      <c r="IB19" s="177">
        <f t="shared" si="97"/>
        <v>0</v>
      </c>
      <c r="IC19" s="181">
        <f t="shared" si="98"/>
        <v>0</v>
      </c>
      <c r="ID19" s="172"/>
      <c r="IE19" s="174">
        <v>6.0</v>
      </c>
      <c r="IF19" s="175" t="s">
        <v>128</v>
      </c>
      <c r="IG19" s="176" t="s">
        <v>121</v>
      </c>
      <c r="IH19" s="176" t="s">
        <v>123</v>
      </c>
      <c r="II19" s="177">
        <f t="shared" si="99"/>
        <v>0</v>
      </c>
      <c r="IJ19" s="177">
        <f t="shared" si="100"/>
        <v>0</v>
      </c>
      <c r="IK19" s="177">
        <f t="shared" si="101"/>
        <v>0</v>
      </c>
      <c r="IL19" s="178"/>
      <c r="IM19" s="177">
        <f t="shared" si="102"/>
        <v>0</v>
      </c>
      <c r="IN19" s="179"/>
      <c r="IO19" s="180"/>
      <c r="IP19" s="180"/>
      <c r="IQ19" s="177">
        <f t="shared" si="103"/>
        <v>0</v>
      </c>
      <c r="IR19" s="178">
        <v>0.294289866351475</v>
      </c>
      <c r="IS19" s="177">
        <f t="shared" si="104"/>
        <v>0</v>
      </c>
      <c r="IT19" s="181">
        <f t="shared" si="105"/>
        <v>0</v>
      </c>
      <c r="IU19" s="172"/>
      <c r="IV19" s="174">
        <v>6.0</v>
      </c>
      <c r="IW19" s="175" t="s">
        <v>128</v>
      </c>
      <c r="IX19" s="176" t="s">
        <v>121</v>
      </c>
      <c r="IY19" s="176" t="s">
        <v>123</v>
      </c>
      <c r="IZ19" s="177">
        <f t="shared" si="106"/>
        <v>0</v>
      </c>
      <c r="JA19" s="177">
        <f t="shared" si="107"/>
        <v>0</v>
      </c>
      <c r="JB19" s="177">
        <f t="shared" si="108"/>
        <v>0</v>
      </c>
      <c r="JC19" s="178"/>
      <c r="JD19" s="177">
        <f t="shared" si="109"/>
        <v>0</v>
      </c>
      <c r="JE19" s="179"/>
      <c r="JF19" s="180"/>
      <c r="JG19" s="180"/>
      <c r="JH19" s="177">
        <f t="shared" si="110"/>
        <v>0</v>
      </c>
      <c r="JI19" s="178">
        <v>0.294289866351475</v>
      </c>
      <c r="JJ19" s="177">
        <f t="shared" si="111"/>
        <v>0</v>
      </c>
      <c r="JK19" s="181">
        <f t="shared" si="112"/>
        <v>0</v>
      </c>
      <c r="JL19" s="172"/>
      <c r="JM19" s="174">
        <v>6.0</v>
      </c>
      <c r="JN19" s="175" t="s">
        <v>128</v>
      </c>
      <c r="JO19" s="176" t="s">
        <v>121</v>
      </c>
      <c r="JP19" s="176" t="s">
        <v>123</v>
      </c>
      <c r="JQ19" s="177">
        <f t="shared" si="113"/>
        <v>0</v>
      </c>
      <c r="JR19" s="177">
        <f t="shared" si="114"/>
        <v>0</v>
      </c>
      <c r="JS19" s="177">
        <f t="shared" si="115"/>
        <v>0</v>
      </c>
      <c r="JT19" s="178"/>
      <c r="JU19" s="177">
        <f t="shared" si="116"/>
        <v>0</v>
      </c>
      <c r="JV19" s="179"/>
      <c r="JW19" s="180"/>
      <c r="JX19" s="180"/>
      <c r="JY19" s="177">
        <f t="shared" si="117"/>
        <v>0</v>
      </c>
      <c r="JZ19" s="178">
        <v>0.294289866351475</v>
      </c>
      <c r="KA19" s="177">
        <f t="shared" si="118"/>
        <v>0</v>
      </c>
      <c r="KB19" s="181">
        <f t="shared" si="119"/>
        <v>0</v>
      </c>
      <c r="KC19" s="172"/>
      <c r="KD19" s="174">
        <v>6.0</v>
      </c>
      <c r="KE19" s="175" t="s">
        <v>128</v>
      </c>
      <c r="KF19" s="176" t="s">
        <v>121</v>
      </c>
      <c r="KG19" s="176" t="s">
        <v>123</v>
      </c>
      <c r="KH19" s="177">
        <f t="shared" si="120"/>
        <v>0</v>
      </c>
      <c r="KI19" s="177">
        <f t="shared" si="121"/>
        <v>0</v>
      </c>
      <c r="KJ19" s="177">
        <f t="shared" si="122"/>
        <v>0</v>
      </c>
      <c r="KK19" s="178"/>
      <c r="KL19" s="177">
        <f t="shared" si="123"/>
        <v>0</v>
      </c>
      <c r="KM19" s="179"/>
      <c r="KN19" s="180"/>
      <c r="KO19" s="180"/>
      <c r="KP19" s="177">
        <f t="shared" si="124"/>
        <v>0</v>
      </c>
      <c r="KQ19" s="178">
        <v>0.294289866351475</v>
      </c>
      <c r="KR19" s="177">
        <f t="shared" si="125"/>
        <v>0</v>
      </c>
      <c r="KS19" s="181">
        <f t="shared" si="126"/>
        <v>0</v>
      </c>
      <c r="KT19" s="172"/>
      <c r="KU19" s="173"/>
    </row>
    <row r="20">
      <c r="A20" s="174">
        <v>7.0</v>
      </c>
      <c r="B20" s="175" t="s">
        <v>129</v>
      </c>
      <c r="C20" s="176" t="s">
        <v>121</v>
      </c>
      <c r="D20" s="176" t="s">
        <v>123</v>
      </c>
      <c r="E20" s="177">
        <f t="shared" si="1"/>
        <v>0</v>
      </c>
      <c r="F20" s="177">
        <f t="shared" si="2"/>
        <v>0</v>
      </c>
      <c r="G20" s="177">
        <f t="shared" si="3"/>
        <v>0</v>
      </c>
      <c r="H20" s="178"/>
      <c r="I20" s="177">
        <f t="shared" si="4"/>
        <v>0</v>
      </c>
      <c r="J20" s="179"/>
      <c r="K20" s="180"/>
      <c r="L20" s="180"/>
      <c r="M20" s="177">
        <f t="shared" si="5"/>
        <v>0</v>
      </c>
      <c r="N20" s="178">
        <v>0.294289866351475</v>
      </c>
      <c r="O20" s="177">
        <f t="shared" si="6"/>
        <v>0</v>
      </c>
      <c r="P20" s="181">
        <f t="shared" si="7"/>
        <v>0</v>
      </c>
      <c r="Q20" s="172"/>
      <c r="R20" s="174">
        <v>7.0</v>
      </c>
      <c r="S20" s="175" t="s">
        <v>129</v>
      </c>
      <c r="T20" s="176" t="s">
        <v>121</v>
      </c>
      <c r="U20" s="176" t="s">
        <v>123</v>
      </c>
      <c r="V20" s="177">
        <f t="shared" si="8"/>
        <v>0</v>
      </c>
      <c r="W20" s="177">
        <f t="shared" si="9"/>
        <v>0</v>
      </c>
      <c r="X20" s="177">
        <f t="shared" si="10"/>
        <v>0</v>
      </c>
      <c r="Y20" s="178"/>
      <c r="Z20" s="177">
        <f t="shared" si="11"/>
        <v>0</v>
      </c>
      <c r="AA20" s="179"/>
      <c r="AB20" s="180"/>
      <c r="AC20" s="180"/>
      <c r="AD20" s="177">
        <f t="shared" si="12"/>
        <v>0</v>
      </c>
      <c r="AE20" s="178">
        <v>0.294289866351475</v>
      </c>
      <c r="AF20" s="177">
        <f t="shared" si="13"/>
        <v>0</v>
      </c>
      <c r="AG20" s="181">
        <f t="shared" si="14"/>
        <v>0</v>
      </c>
      <c r="AH20" s="172"/>
      <c r="AI20" s="174">
        <v>7.0</v>
      </c>
      <c r="AJ20" s="175" t="s">
        <v>129</v>
      </c>
      <c r="AK20" s="176" t="s">
        <v>121</v>
      </c>
      <c r="AL20" s="176" t="s">
        <v>123</v>
      </c>
      <c r="AM20" s="177">
        <f t="shared" si="15"/>
        <v>0</v>
      </c>
      <c r="AN20" s="177">
        <f t="shared" si="16"/>
        <v>0</v>
      </c>
      <c r="AO20" s="177">
        <f t="shared" si="17"/>
        <v>0</v>
      </c>
      <c r="AP20" s="178"/>
      <c r="AQ20" s="177">
        <f t="shared" si="18"/>
        <v>0</v>
      </c>
      <c r="AR20" s="179"/>
      <c r="AS20" s="180"/>
      <c r="AT20" s="180"/>
      <c r="AU20" s="177">
        <f t="shared" si="19"/>
        <v>0</v>
      </c>
      <c r="AV20" s="178">
        <v>0.294289866351475</v>
      </c>
      <c r="AW20" s="177">
        <f t="shared" si="20"/>
        <v>0</v>
      </c>
      <c r="AX20" s="181">
        <f t="shared" si="21"/>
        <v>0</v>
      </c>
      <c r="AY20" s="172"/>
      <c r="AZ20" s="174">
        <v>7.0</v>
      </c>
      <c r="BA20" s="175" t="s">
        <v>129</v>
      </c>
      <c r="BB20" s="176" t="s">
        <v>121</v>
      </c>
      <c r="BC20" s="176" t="s">
        <v>123</v>
      </c>
      <c r="BD20" s="177">
        <f t="shared" si="22"/>
        <v>0</v>
      </c>
      <c r="BE20" s="177">
        <f t="shared" si="23"/>
        <v>0</v>
      </c>
      <c r="BF20" s="177">
        <f t="shared" si="24"/>
        <v>0</v>
      </c>
      <c r="BG20" s="178"/>
      <c r="BH20" s="177">
        <f t="shared" si="25"/>
        <v>0</v>
      </c>
      <c r="BI20" s="179"/>
      <c r="BJ20" s="180"/>
      <c r="BK20" s="180"/>
      <c r="BL20" s="177">
        <f t="shared" si="26"/>
        <v>0</v>
      </c>
      <c r="BM20" s="178">
        <v>0.294289866351475</v>
      </c>
      <c r="BN20" s="177">
        <f t="shared" si="27"/>
        <v>0</v>
      </c>
      <c r="BO20" s="181">
        <f t="shared" si="28"/>
        <v>0</v>
      </c>
      <c r="BP20" s="172"/>
      <c r="BQ20" s="174">
        <v>7.0</v>
      </c>
      <c r="BR20" s="175" t="s">
        <v>129</v>
      </c>
      <c r="BS20" s="176" t="s">
        <v>121</v>
      </c>
      <c r="BT20" s="176" t="s">
        <v>123</v>
      </c>
      <c r="BU20" s="177">
        <f t="shared" si="29"/>
        <v>0</v>
      </c>
      <c r="BV20" s="177">
        <f t="shared" si="30"/>
        <v>0</v>
      </c>
      <c r="BW20" s="177">
        <f t="shared" si="31"/>
        <v>0</v>
      </c>
      <c r="BX20" s="178"/>
      <c r="BY20" s="177">
        <f t="shared" si="32"/>
        <v>0</v>
      </c>
      <c r="BZ20" s="179"/>
      <c r="CA20" s="180"/>
      <c r="CB20" s="180"/>
      <c r="CC20" s="177">
        <f t="shared" si="33"/>
        <v>0</v>
      </c>
      <c r="CD20" s="178">
        <v>0.294289866351475</v>
      </c>
      <c r="CE20" s="177">
        <f t="shared" si="34"/>
        <v>0</v>
      </c>
      <c r="CF20" s="181">
        <f t="shared" si="35"/>
        <v>0</v>
      </c>
      <c r="CG20" s="172"/>
      <c r="CH20" s="174">
        <v>7.0</v>
      </c>
      <c r="CI20" s="175" t="s">
        <v>129</v>
      </c>
      <c r="CJ20" s="176" t="s">
        <v>121</v>
      </c>
      <c r="CK20" s="176" t="s">
        <v>123</v>
      </c>
      <c r="CL20" s="177">
        <f t="shared" si="36"/>
        <v>0</v>
      </c>
      <c r="CM20" s="177">
        <f t="shared" si="37"/>
        <v>0</v>
      </c>
      <c r="CN20" s="177">
        <f t="shared" si="38"/>
        <v>0</v>
      </c>
      <c r="CO20" s="178"/>
      <c r="CP20" s="177">
        <f t="shared" si="39"/>
        <v>0</v>
      </c>
      <c r="CQ20" s="179"/>
      <c r="CR20" s="180"/>
      <c r="CS20" s="180"/>
      <c r="CT20" s="177">
        <f t="shared" si="40"/>
        <v>0</v>
      </c>
      <c r="CU20" s="178">
        <v>0.294289866351475</v>
      </c>
      <c r="CV20" s="177">
        <f t="shared" si="41"/>
        <v>0</v>
      </c>
      <c r="CW20" s="181">
        <f t="shared" si="42"/>
        <v>0</v>
      </c>
      <c r="CX20" s="172"/>
      <c r="CY20" s="174">
        <v>7.0</v>
      </c>
      <c r="CZ20" s="175" t="s">
        <v>129</v>
      </c>
      <c r="DA20" s="176" t="s">
        <v>121</v>
      </c>
      <c r="DB20" s="176" t="s">
        <v>123</v>
      </c>
      <c r="DC20" s="177">
        <f t="shared" si="43"/>
        <v>0</v>
      </c>
      <c r="DD20" s="177">
        <f t="shared" si="44"/>
        <v>0</v>
      </c>
      <c r="DE20" s="177">
        <f t="shared" si="45"/>
        <v>0</v>
      </c>
      <c r="DF20" s="178"/>
      <c r="DG20" s="177">
        <f t="shared" si="46"/>
        <v>0</v>
      </c>
      <c r="DH20" s="179"/>
      <c r="DI20" s="180"/>
      <c r="DJ20" s="180"/>
      <c r="DK20" s="177">
        <f t="shared" si="47"/>
        <v>0</v>
      </c>
      <c r="DL20" s="178">
        <v>0.294289866351475</v>
      </c>
      <c r="DM20" s="177">
        <f t="shared" si="48"/>
        <v>0</v>
      </c>
      <c r="DN20" s="181">
        <f t="shared" si="49"/>
        <v>0</v>
      </c>
      <c r="DO20" s="172"/>
      <c r="DP20" s="174">
        <v>7.0</v>
      </c>
      <c r="DQ20" s="175" t="s">
        <v>129</v>
      </c>
      <c r="DR20" s="176" t="s">
        <v>121</v>
      </c>
      <c r="DS20" s="176" t="s">
        <v>123</v>
      </c>
      <c r="DT20" s="177">
        <f t="shared" si="50"/>
        <v>0</v>
      </c>
      <c r="DU20" s="177">
        <f t="shared" si="51"/>
        <v>0</v>
      </c>
      <c r="DV20" s="177">
        <f t="shared" si="52"/>
        <v>0</v>
      </c>
      <c r="DW20" s="178"/>
      <c r="DX20" s="177">
        <f t="shared" si="53"/>
        <v>0</v>
      </c>
      <c r="DY20" s="179"/>
      <c r="DZ20" s="180"/>
      <c r="EA20" s="180"/>
      <c r="EB20" s="177">
        <f t="shared" si="54"/>
        <v>0</v>
      </c>
      <c r="EC20" s="178">
        <v>0.294289866351475</v>
      </c>
      <c r="ED20" s="177">
        <f t="shared" si="55"/>
        <v>0</v>
      </c>
      <c r="EE20" s="181">
        <f t="shared" si="56"/>
        <v>0</v>
      </c>
      <c r="EF20" s="172"/>
      <c r="EG20" s="174">
        <v>7.0</v>
      </c>
      <c r="EH20" s="175" t="s">
        <v>129</v>
      </c>
      <c r="EI20" s="176" t="s">
        <v>121</v>
      </c>
      <c r="EJ20" s="176" t="s">
        <v>123</v>
      </c>
      <c r="EK20" s="177">
        <f t="shared" si="57"/>
        <v>0</v>
      </c>
      <c r="EL20" s="177">
        <f t="shared" si="58"/>
        <v>0</v>
      </c>
      <c r="EM20" s="177">
        <f t="shared" si="59"/>
        <v>0</v>
      </c>
      <c r="EN20" s="178"/>
      <c r="EO20" s="177">
        <f t="shared" si="60"/>
        <v>0</v>
      </c>
      <c r="EP20" s="179"/>
      <c r="EQ20" s="180"/>
      <c r="ER20" s="180"/>
      <c r="ES20" s="177">
        <f t="shared" si="61"/>
        <v>0</v>
      </c>
      <c r="ET20" s="178">
        <v>0.294289866351475</v>
      </c>
      <c r="EU20" s="177">
        <f t="shared" si="62"/>
        <v>0</v>
      </c>
      <c r="EV20" s="181">
        <f t="shared" si="63"/>
        <v>0</v>
      </c>
      <c r="EW20" s="172"/>
      <c r="EX20" s="174">
        <v>7.0</v>
      </c>
      <c r="EY20" s="175" t="s">
        <v>129</v>
      </c>
      <c r="EZ20" s="176" t="s">
        <v>121</v>
      </c>
      <c r="FA20" s="176" t="s">
        <v>123</v>
      </c>
      <c r="FB20" s="177">
        <f t="shared" si="64"/>
        <v>0</v>
      </c>
      <c r="FC20" s="177">
        <f t="shared" si="65"/>
        <v>0</v>
      </c>
      <c r="FD20" s="177">
        <f t="shared" si="66"/>
        <v>0</v>
      </c>
      <c r="FE20" s="178"/>
      <c r="FF20" s="177">
        <f t="shared" si="67"/>
        <v>0</v>
      </c>
      <c r="FG20" s="179"/>
      <c r="FH20" s="180"/>
      <c r="FI20" s="180"/>
      <c r="FJ20" s="177">
        <f t="shared" si="68"/>
        <v>0</v>
      </c>
      <c r="FK20" s="178">
        <v>0.294289866351475</v>
      </c>
      <c r="FL20" s="177">
        <f t="shared" si="69"/>
        <v>0</v>
      </c>
      <c r="FM20" s="181">
        <f t="shared" si="70"/>
        <v>0</v>
      </c>
      <c r="FN20" s="172"/>
      <c r="FO20" s="174">
        <v>7.0</v>
      </c>
      <c r="FP20" s="175" t="s">
        <v>129</v>
      </c>
      <c r="FQ20" s="176" t="s">
        <v>121</v>
      </c>
      <c r="FR20" s="176" t="s">
        <v>123</v>
      </c>
      <c r="FS20" s="177">
        <f t="shared" si="71"/>
        <v>0</v>
      </c>
      <c r="FT20" s="177">
        <f t="shared" si="72"/>
        <v>0</v>
      </c>
      <c r="FU20" s="177">
        <f t="shared" si="73"/>
        <v>0</v>
      </c>
      <c r="FV20" s="178"/>
      <c r="FW20" s="177">
        <f t="shared" si="74"/>
        <v>0</v>
      </c>
      <c r="FX20" s="179"/>
      <c r="FY20" s="180"/>
      <c r="FZ20" s="180"/>
      <c r="GA20" s="177">
        <f t="shared" si="75"/>
        <v>0</v>
      </c>
      <c r="GB20" s="178">
        <v>0.294289866351475</v>
      </c>
      <c r="GC20" s="177">
        <f t="shared" si="76"/>
        <v>0</v>
      </c>
      <c r="GD20" s="181">
        <f t="shared" si="77"/>
        <v>0</v>
      </c>
      <c r="GE20" s="172"/>
      <c r="GF20" s="174">
        <v>7.0</v>
      </c>
      <c r="GG20" s="175" t="s">
        <v>129</v>
      </c>
      <c r="GH20" s="176" t="s">
        <v>121</v>
      </c>
      <c r="GI20" s="176" t="s">
        <v>123</v>
      </c>
      <c r="GJ20" s="177">
        <f t="shared" si="78"/>
        <v>0</v>
      </c>
      <c r="GK20" s="177">
        <f t="shared" si="79"/>
        <v>0</v>
      </c>
      <c r="GL20" s="177">
        <f t="shared" si="80"/>
        <v>0</v>
      </c>
      <c r="GM20" s="178"/>
      <c r="GN20" s="177">
        <f t="shared" si="81"/>
        <v>0</v>
      </c>
      <c r="GO20" s="179"/>
      <c r="GP20" s="180"/>
      <c r="GQ20" s="180"/>
      <c r="GR20" s="177">
        <f t="shared" si="82"/>
        <v>0</v>
      </c>
      <c r="GS20" s="178">
        <v>0.294289866351475</v>
      </c>
      <c r="GT20" s="177">
        <f t="shared" si="83"/>
        <v>0</v>
      </c>
      <c r="GU20" s="181">
        <f t="shared" si="84"/>
        <v>0</v>
      </c>
      <c r="GV20" s="172"/>
      <c r="GW20" s="174">
        <v>7.0</v>
      </c>
      <c r="GX20" s="175" t="s">
        <v>129</v>
      </c>
      <c r="GY20" s="176" t="s">
        <v>121</v>
      </c>
      <c r="GZ20" s="176" t="s">
        <v>123</v>
      </c>
      <c r="HA20" s="177">
        <f t="shared" si="85"/>
        <v>0</v>
      </c>
      <c r="HB20" s="177">
        <f t="shared" si="86"/>
        <v>0</v>
      </c>
      <c r="HC20" s="177">
        <f t="shared" si="87"/>
        <v>0</v>
      </c>
      <c r="HD20" s="178"/>
      <c r="HE20" s="177">
        <f t="shared" si="88"/>
        <v>0</v>
      </c>
      <c r="HF20" s="179"/>
      <c r="HG20" s="180"/>
      <c r="HH20" s="180"/>
      <c r="HI20" s="177">
        <f t="shared" si="89"/>
        <v>0</v>
      </c>
      <c r="HJ20" s="178">
        <v>0.294289866351475</v>
      </c>
      <c r="HK20" s="177">
        <f t="shared" si="90"/>
        <v>0</v>
      </c>
      <c r="HL20" s="181">
        <f t="shared" si="91"/>
        <v>0</v>
      </c>
      <c r="HM20" s="172"/>
      <c r="HN20" s="174">
        <v>7.0</v>
      </c>
      <c r="HO20" s="175" t="s">
        <v>129</v>
      </c>
      <c r="HP20" s="176" t="s">
        <v>121</v>
      </c>
      <c r="HQ20" s="176" t="s">
        <v>123</v>
      </c>
      <c r="HR20" s="177">
        <f t="shared" si="92"/>
        <v>0</v>
      </c>
      <c r="HS20" s="177">
        <f t="shared" si="93"/>
        <v>0</v>
      </c>
      <c r="HT20" s="177">
        <f t="shared" si="94"/>
        <v>0</v>
      </c>
      <c r="HU20" s="178"/>
      <c r="HV20" s="177">
        <f t="shared" si="95"/>
        <v>0</v>
      </c>
      <c r="HW20" s="179"/>
      <c r="HX20" s="180"/>
      <c r="HY20" s="180"/>
      <c r="HZ20" s="177">
        <f t="shared" si="96"/>
        <v>0</v>
      </c>
      <c r="IA20" s="178">
        <v>0.294289866351475</v>
      </c>
      <c r="IB20" s="177">
        <f t="shared" si="97"/>
        <v>0</v>
      </c>
      <c r="IC20" s="181">
        <f t="shared" si="98"/>
        <v>0</v>
      </c>
      <c r="ID20" s="172"/>
      <c r="IE20" s="174">
        <v>7.0</v>
      </c>
      <c r="IF20" s="175" t="s">
        <v>129</v>
      </c>
      <c r="IG20" s="176" t="s">
        <v>121</v>
      </c>
      <c r="IH20" s="176" t="s">
        <v>123</v>
      </c>
      <c r="II20" s="177">
        <f t="shared" si="99"/>
        <v>0</v>
      </c>
      <c r="IJ20" s="177">
        <f t="shared" si="100"/>
        <v>0</v>
      </c>
      <c r="IK20" s="177">
        <f t="shared" si="101"/>
        <v>0</v>
      </c>
      <c r="IL20" s="178"/>
      <c r="IM20" s="177">
        <f t="shared" si="102"/>
        <v>0</v>
      </c>
      <c r="IN20" s="179"/>
      <c r="IO20" s="180"/>
      <c r="IP20" s="180"/>
      <c r="IQ20" s="177">
        <f t="shared" si="103"/>
        <v>0</v>
      </c>
      <c r="IR20" s="178">
        <v>0.294289866351475</v>
      </c>
      <c r="IS20" s="177">
        <f t="shared" si="104"/>
        <v>0</v>
      </c>
      <c r="IT20" s="181">
        <f t="shared" si="105"/>
        <v>0</v>
      </c>
      <c r="IU20" s="172"/>
      <c r="IV20" s="174">
        <v>7.0</v>
      </c>
      <c r="IW20" s="175" t="s">
        <v>129</v>
      </c>
      <c r="IX20" s="176" t="s">
        <v>121</v>
      </c>
      <c r="IY20" s="176" t="s">
        <v>123</v>
      </c>
      <c r="IZ20" s="177">
        <f t="shared" si="106"/>
        <v>0</v>
      </c>
      <c r="JA20" s="177">
        <f t="shared" si="107"/>
        <v>0</v>
      </c>
      <c r="JB20" s="177">
        <f t="shared" si="108"/>
        <v>0</v>
      </c>
      <c r="JC20" s="178"/>
      <c r="JD20" s="177">
        <f t="shared" si="109"/>
        <v>0</v>
      </c>
      <c r="JE20" s="179"/>
      <c r="JF20" s="180"/>
      <c r="JG20" s="180"/>
      <c r="JH20" s="177">
        <f t="shared" si="110"/>
        <v>0</v>
      </c>
      <c r="JI20" s="178">
        <v>0.294289866351475</v>
      </c>
      <c r="JJ20" s="177">
        <f t="shared" si="111"/>
        <v>0</v>
      </c>
      <c r="JK20" s="181">
        <f t="shared" si="112"/>
        <v>0</v>
      </c>
      <c r="JL20" s="172"/>
      <c r="JM20" s="174">
        <v>7.0</v>
      </c>
      <c r="JN20" s="175" t="s">
        <v>129</v>
      </c>
      <c r="JO20" s="176" t="s">
        <v>121</v>
      </c>
      <c r="JP20" s="176" t="s">
        <v>123</v>
      </c>
      <c r="JQ20" s="177">
        <f t="shared" si="113"/>
        <v>0</v>
      </c>
      <c r="JR20" s="177">
        <f t="shared" si="114"/>
        <v>0</v>
      </c>
      <c r="JS20" s="177">
        <f t="shared" si="115"/>
        <v>0</v>
      </c>
      <c r="JT20" s="178"/>
      <c r="JU20" s="177">
        <f t="shared" si="116"/>
        <v>0</v>
      </c>
      <c r="JV20" s="179"/>
      <c r="JW20" s="180"/>
      <c r="JX20" s="180"/>
      <c r="JY20" s="177">
        <f t="shared" si="117"/>
        <v>0</v>
      </c>
      <c r="JZ20" s="178">
        <v>0.294289866351475</v>
      </c>
      <c r="KA20" s="177">
        <f t="shared" si="118"/>
        <v>0</v>
      </c>
      <c r="KB20" s="181">
        <f t="shared" si="119"/>
        <v>0</v>
      </c>
      <c r="KC20" s="172"/>
      <c r="KD20" s="174">
        <v>7.0</v>
      </c>
      <c r="KE20" s="175" t="s">
        <v>129</v>
      </c>
      <c r="KF20" s="176" t="s">
        <v>121</v>
      </c>
      <c r="KG20" s="176" t="s">
        <v>123</v>
      </c>
      <c r="KH20" s="177">
        <f t="shared" si="120"/>
        <v>0</v>
      </c>
      <c r="KI20" s="177">
        <f t="shared" si="121"/>
        <v>0</v>
      </c>
      <c r="KJ20" s="177">
        <f t="shared" si="122"/>
        <v>0</v>
      </c>
      <c r="KK20" s="178"/>
      <c r="KL20" s="177">
        <f t="shared" si="123"/>
        <v>0</v>
      </c>
      <c r="KM20" s="179"/>
      <c r="KN20" s="180"/>
      <c r="KO20" s="180"/>
      <c r="KP20" s="177">
        <f t="shared" si="124"/>
        <v>0</v>
      </c>
      <c r="KQ20" s="178">
        <v>0.294289866351475</v>
      </c>
      <c r="KR20" s="177">
        <f t="shared" si="125"/>
        <v>0</v>
      </c>
      <c r="KS20" s="181">
        <f t="shared" si="126"/>
        <v>0</v>
      </c>
      <c r="KT20" s="172"/>
      <c r="KU20" s="173"/>
    </row>
    <row r="21" ht="15.75" customHeight="1">
      <c r="A21" s="174">
        <v>8.0</v>
      </c>
      <c r="B21" s="175" t="s">
        <v>130</v>
      </c>
      <c r="C21" s="176" t="s">
        <v>121</v>
      </c>
      <c r="D21" s="176" t="s">
        <v>123</v>
      </c>
      <c r="E21" s="177">
        <f t="shared" si="1"/>
        <v>0</v>
      </c>
      <c r="F21" s="177">
        <f t="shared" si="2"/>
        <v>0</v>
      </c>
      <c r="G21" s="177">
        <f t="shared" si="3"/>
        <v>0</v>
      </c>
      <c r="H21" s="178"/>
      <c r="I21" s="177">
        <f t="shared" si="4"/>
        <v>0</v>
      </c>
      <c r="J21" s="179"/>
      <c r="K21" s="180"/>
      <c r="L21" s="180"/>
      <c r="M21" s="177">
        <f t="shared" si="5"/>
        <v>0</v>
      </c>
      <c r="N21" s="178">
        <v>0.294289866351475</v>
      </c>
      <c r="O21" s="177">
        <f t="shared" si="6"/>
        <v>0</v>
      </c>
      <c r="P21" s="181">
        <f t="shared" si="7"/>
        <v>0</v>
      </c>
      <c r="Q21" s="172"/>
      <c r="R21" s="174">
        <v>8.0</v>
      </c>
      <c r="S21" s="175" t="s">
        <v>130</v>
      </c>
      <c r="T21" s="176" t="s">
        <v>121</v>
      </c>
      <c r="U21" s="176" t="s">
        <v>123</v>
      </c>
      <c r="V21" s="177">
        <f t="shared" si="8"/>
        <v>0</v>
      </c>
      <c r="W21" s="177">
        <f t="shared" si="9"/>
        <v>0</v>
      </c>
      <c r="X21" s="177">
        <f t="shared" si="10"/>
        <v>0</v>
      </c>
      <c r="Y21" s="178"/>
      <c r="Z21" s="177">
        <f t="shared" si="11"/>
        <v>0</v>
      </c>
      <c r="AA21" s="179"/>
      <c r="AB21" s="180"/>
      <c r="AC21" s="180"/>
      <c r="AD21" s="177">
        <f t="shared" si="12"/>
        <v>0</v>
      </c>
      <c r="AE21" s="178">
        <v>0.294289866351475</v>
      </c>
      <c r="AF21" s="177">
        <f t="shared" si="13"/>
        <v>0</v>
      </c>
      <c r="AG21" s="181">
        <f t="shared" si="14"/>
        <v>0</v>
      </c>
      <c r="AH21" s="172"/>
      <c r="AI21" s="174">
        <v>8.0</v>
      </c>
      <c r="AJ21" s="175" t="s">
        <v>130</v>
      </c>
      <c r="AK21" s="176" t="s">
        <v>121</v>
      </c>
      <c r="AL21" s="176" t="s">
        <v>123</v>
      </c>
      <c r="AM21" s="177">
        <f t="shared" si="15"/>
        <v>0</v>
      </c>
      <c r="AN21" s="177">
        <f t="shared" si="16"/>
        <v>0</v>
      </c>
      <c r="AO21" s="177">
        <f t="shared" si="17"/>
        <v>0</v>
      </c>
      <c r="AP21" s="178"/>
      <c r="AQ21" s="177">
        <f t="shared" si="18"/>
        <v>0</v>
      </c>
      <c r="AR21" s="179"/>
      <c r="AS21" s="180"/>
      <c r="AT21" s="180"/>
      <c r="AU21" s="177">
        <f t="shared" si="19"/>
        <v>0</v>
      </c>
      <c r="AV21" s="178">
        <v>0.294289866351475</v>
      </c>
      <c r="AW21" s="177">
        <f t="shared" si="20"/>
        <v>0</v>
      </c>
      <c r="AX21" s="181">
        <f t="shared" si="21"/>
        <v>0</v>
      </c>
      <c r="AY21" s="172"/>
      <c r="AZ21" s="174">
        <v>8.0</v>
      </c>
      <c r="BA21" s="175" t="s">
        <v>130</v>
      </c>
      <c r="BB21" s="176" t="s">
        <v>121</v>
      </c>
      <c r="BC21" s="176" t="s">
        <v>123</v>
      </c>
      <c r="BD21" s="177">
        <f t="shared" si="22"/>
        <v>0</v>
      </c>
      <c r="BE21" s="177">
        <f t="shared" si="23"/>
        <v>0</v>
      </c>
      <c r="BF21" s="177">
        <f t="shared" si="24"/>
        <v>0</v>
      </c>
      <c r="BG21" s="178"/>
      <c r="BH21" s="177">
        <f t="shared" si="25"/>
        <v>0</v>
      </c>
      <c r="BI21" s="179"/>
      <c r="BJ21" s="180"/>
      <c r="BK21" s="180"/>
      <c r="BL21" s="177">
        <f t="shared" si="26"/>
        <v>0</v>
      </c>
      <c r="BM21" s="178">
        <v>0.294289866351475</v>
      </c>
      <c r="BN21" s="177">
        <f t="shared" si="27"/>
        <v>0</v>
      </c>
      <c r="BO21" s="181">
        <f t="shared" si="28"/>
        <v>0</v>
      </c>
      <c r="BP21" s="172"/>
      <c r="BQ21" s="174">
        <v>8.0</v>
      </c>
      <c r="BR21" s="175" t="s">
        <v>130</v>
      </c>
      <c r="BS21" s="176" t="s">
        <v>121</v>
      </c>
      <c r="BT21" s="176" t="s">
        <v>123</v>
      </c>
      <c r="BU21" s="177">
        <f t="shared" si="29"/>
        <v>0</v>
      </c>
      <c r="BV21" s="177">
        <f t="shared" si="30"/>
        <v>0</v>
      </c>
      <c r="BW21" s="177">
        <f t="shared" si="31"/>
        <v>0</v>
      </c>
      <c r="BX21" s="178"/>
      <c r="BY21" s="177">
        <f t="shared" si="32"/>
        <v>0</v>
      </c>
      <c r="BZ21" s="179"/>
      <c r="CA21" s="180"/>
      <c r="CB21" s="180"/>
      <c r="CC21" s="177">
        <f t="shared" si="33"/>
        <v>0</v>
      </c>
      <c r="CD21" s="178">
        <v>0.294289866351475</v>
      </c>
      <c r="CE21" s="177">
        <f t="shared" si="34"/>
        <v>0</v>
      </c>
      <c r="CF21" s="181">
        <f t="shared" si="35"/>
        <v>0</v>
      </c>
      <c r="CG21" s="172"/>
      <c r="CH21" s="174">
        <v>8.0</v>
      </c>
      <c r="CI21" s="175" t="s">
        <v>130</v>
      </c>
      <c r="CJ21" s="176" t="s">
        <v>121</v>
      </c>
      <c r="CK21" s="176" t="s">
        <v>123</v>
      </c>
      <c r="CL21" s="177">
        <f t="shared" si="36"/>
        <v>0</v>
      </c>
      <c r="CM21" s="177">
        <f t="shared" si="37"/>
        <v>0</v>
      </c>
      <c r="CN21" s="177">
        <f t="shared" si="38"/>
        <v>0</v>
      </c>
      <c r="CO21" s="178"/>
      <c r="CP21" s="177">
        <f t="shared" si="39"/>
        <v>0</v>
      </c>
      <c r="CQ21" s="179"/>
      <c r="CR21" s="180"/>
      <c r="CS21" s="180"/>
      <c r="CT21" s="177">
        <f t="shared" si="40"/>
        <v>0</v>
      </c>
      <c r="CU21" s="178">
        <v>0.294289866351475</v>
      </c>
      <c r="CV21" s="177">
        <f t="shared" si="41"/>
        <v>0</v>
      </c>
      <c r="CW21" s="181">
        <f t="shared" si="42"/>
        <v>0</v>
      </c>
      <c r="CX21" s="172"/>
      <c r="CY21" s="174">
        <v>8.0</v>
      </c>
      <c r="CZ21" s="175" t="s">
        <v>130</v>
      </c>
      <c r="DA21" s="176" t="s">
        <v>121</v>
      </c>
      <c r="DB21" s="176" t="s">
        <v>123</v>
      </c>
      <c r="DC21" s="177">
        <f t="shared" si="43"/>
        <v>0</v>
      </c>
      <c r="DD21" s="177">
        <f t="shared" si="44"/>
        <v>0</v>
      </c>
      <c r="DE21" s="177">
        <f t="shared" si="45"/>
        <v>0</v>
      </c>
      <c r="DF21" s="178"/>
      <c r="DG21" s="177">
        <f t="shared" si="46"/>
        <v>0</v>
      </c>
      <c r="DH21" s="179"/>
      <c r="DI21" s="180"/>
      <c r="DJ21" s="180"/>
      <c r="DK21" s="177">
        <f t="shared" si="47"/>
        <v>0</v>
      </c>
      <c r="DL21" s="178">
        <v>0.294289866351475</v>
      </c>
      <c r="DM21" s="177">
        <f t="shared" si="48"/>
        <v>0</v>
      </c>
      <c r="DN21" s="181">
        <f t="shared" si="49"/>
        <v>0</v>
      </c>
      <c r="DO21" s="172"/>
      <c r="DP21" s="174">
        <v>8.0</v>
      </c>
      <c r="DQ21" s="175" t="s">
        <v>130</v>
      </c>
      <c r="DR21" s="176" t="s">
        <v>121</v>
      </c>
      <c r="DS21" s="176" t="s">
        <v>123</v>
      </c>
      <c r="DT21" s="177">
        <f t="shared" si="50"/>
        <v>0</v>
      </c>
      <c r="DU21" s="177">
        <f t="shared" si="51"/>
        <v>0</v>
      </c>
      <c r="DV21" s="177">
        <f t="shared" si="52"/>
        <v>0</v>
      </c>
      <c r="DW21" s="178"/>
      <c r="DX21" s="177">
        <f t="shared" si="53"/>
        <v>0</v>
      </c>
      <c r="DY21" s="179"/>
      <c r="DZ21" s="180"/>
      <c r="EA21" s="180"/>
      <c r="EB21" s="177">
        <f t="shared" si="54"/>
        <v>0</v>
      </c>
      <c r="EC21" s="178">
        <v>0.294289866351475</v>
      </c>
      <c r="ED21" s="177">
        <f t="shared" si="55"/>
        <v>0</v>
      </c>
      <c r="EE21" s="181">
        <f t="shared" si="56"/>
        <v>0</v>
      </c>
      <c r="EF21" s="172"/>
      <c r="EG21" s="174">
        <v>8.0</v>
      </c>
      <c r="EH21" s="175" t="s">
        <v>130</v>
      </c>
      <c r="EI21" s="176" t="s">
        <v>121</v>
      </c>
      <c r="EJ21" s="176" t="s">
        <v>123</v>
      </c>
      <c r="EK21" s="177">
        <f t="shared" si="57"/>
        <v>0</v>
      </c>
      <c r="EL21" s="177">
        <f t="shared" si="58"/>
        <v>0</v>
      </c>
      <c r="EM21" s="177">
        <f t="shared" si="59"/>
        <v>0</v>
      </c>
      <c r="EN21" s="178"/>
      <c r="EO21" s="177">
        <f t="shared" si="60"/>
        <v>0</v>
      </c>
      <c r="EP21" s="179"/>
      <c r="EQ21" s="180"/>
      <c r="ER21" s="180"/>
      <c r="ES21" s="177">
        <f t="shared" si="61"/>
        <v>0</v>
      </c>
      <c r="ET21" s="178">
        <v>0.294289866351475</v>
      </c>
      <c r="EU21" s="177">
        <f t="shared" si="62"/>
        <v>0</v>
      </c>
      <c r="EV21" s="181">
        <f t="shared" si="63"/>
        <v>0</v>
      </c>
      <c r="EW21" s="172"/>
      <c r="EX21" s="174">
        <v>8.0</v>
      </c>
      <c r="EY21" s="175" t="s">
        <v>130</v>
      </c>
      <c r="EZ21" s="176" t="s">
        <v>121</v>
      </c>
      <c r="FA21" s="176" t="s">
        <v>123</v>
      </c>
      <c r="FB21" s="177">
        <f t="shared" si="64"/>
        <v>0</v>
      </c>
      <c r="FC21" s="177">
        <f t="shared" si="65"/>
        <v>0</v>
      </c>
      <c r="FD21" s="177">
        <f t="shared" si="66"/>
        <v>0</v>
      </c>
      <c r="FE21" s="178"/>
      <c r="FF21" s="177">
        <f t="shared" si="67"/>
        <v>0</v>
      </c>
      <c r="FG21" s="179"/>
      <c r="FH21" s="180"/>
      <c r="FI21" s="180"/>
      <c r="FJ21" s="177">
        <f t="shared" si="68"/>
        <v>0</v>
      </c>
      <c r="FK21" s="178">
        <v>0.294289866351475</v>
      </c>
      <c r="FL21" s="177">
        <f t="shared" si="69"/>
        <v>0</v>
      </c>
      <c r="FM21" s="181">
        <f t="shared" si="70"/>
        <v>0</v>
      </c>
      <c r="FN21" s="172"/>
      <c r="FO21" s="174">
        <v>8.0</v>
      </c>
      <c r="FP21" s="175" t="s">
        <v>130</v>
      </c>
      <c r="FQ21" s="176" t="s">
        <v>121</v>
      </c>
      <c r="FR21" s="176" t="s">
        <v>123</v>
      </c>
      <c r="FS21" s="177">
        <f t="shared" si="71"/>
        <v>0</v>
      </c>
      <c r="FT21" s="177">
        <f t="shared" si="72"/>
        <v>0</v>
      </c>
      <c r="FU21" s="177">
        <f t="shared" si="73"/>
        <v>0</v>
      </c>
      <c r="FV21" s="178"/>
      <c r="FW21" s="177">
        <f t="shared" si="74"/>
        <v>0</v>
      </c>
      <c r="FX21" s="179"/>
      <c r="FY21" s="180"/>
      <c r="FZ21" s="180"/>
      <c r="GA21" s="177">
        <f t="shared" si="75"/>
        <v>0</v>
      </c>
      <c r="GB21" s="178">
        <v>0.294289866351475</v>
      </c>
      <c r="GC21" s="177">
        <f t="shared" si="76"/>
        <v>0</v>
      </c>
      <c r="GD21" s="181">
        <f t="shared" si="77"/>
        <v>0</v>
      </c>
      <c r="GE21" s="172"/>
      <c r="GF21" s="174">
        <v>8.0</v>
      </c>
      <c r="GG21" s="175" t="s">
        <v>130</v>
      </c>
      <c r="GH21" s="176" t="s">
        <v>121</v>
      </c>
      <c r="GI21" s="176" t="s">
        <v>123</v>
      </c>
      <c r="GJ21" s="177">
        <f t="shared" si="78"/>
        <v>0</v>
      </c>
      <c r="GK21" s="177">
        <f t="shared" si="79"/>
        <v>0</v>
      </c>
      <c r="GL21" s="177">
        <f t="shared" si="80"/>
        <v>0</v>
      </c>
      <c r="GM21" s="178"/>
      <c r="GN21" s="177">
        <f t="shared" si="81"/>
        <v>0</v>
      </c>
      <c r="GO21" s="179"/>
      <c r="GP21" s="180"/>
      <c r="GQ21" s="180"/>
      <c r="GR21" s="177">
        <f t="shared" si="82"/>
        <v>0</v>
      </c>
      <c r="GS21" s="178">
        <v>0.294289866351475</v>
      </c>
      <c r="GT21" s="177">
        <f t="shared" si="83"/>
        <v>0</v>
      </c>
      <c r="GU21" s="181">
        <f t="shared" si="84"/>
        <v>0</v>
      </c>
      <c r="GV21" s="172"/>
      <c r="GW21" s="174">
        <v>8.0</v>
      </c>
      <c r="GX21" s="175" t="s">
        <v>130</v>
      </c>
      <c r="GY21" s="176" t="s">
        <v>121</v>
      </c>
      <c r="GZ21" s="176" t="s">
        <v>123</v>
      </c>
      <c r="HA21" s="177">
        <f t="shared" si="85"/>
        <v>0</v>
      </c>
      <c r="HB21" s="177">
        <f t="shared" si="86"/>
        <v>0</v>
      </c>
      <c r="HC21" s="177">
        <f t="shared" si="87"/>
        <v>0</v>
      </c>
      <c r="HD21" s="178"/>
      <c r="HE21" s="177">
        <f t="shared" si="88"/>
        <v>0</v>
      </c>
      <c r="HF21" s="179"/>
      <c r="HG21" s="180"/>
      <c r="HH21" s="180"/>
      <c r="HI21" s="177">
        <f t="shared" si="89"/>
        <v>0</v>
      </c>
      <c r="HJ21" s="178">
        <v>0.294289866351475</v>
      </c>
      <c r="HK21" s="177">
        <f t="shared" si="90"/>
        <v>0</v>
      </c>
      <c r="HL21" s="181">
        <f t="shared" si="91"/>
        <v>0</v>
      </c>
      <c r="HM21" s="172"/>
      <c r="HN21" s="174">
        <v>8.0</v>
      </c>
      <c r="HO21" s="175" t="s">
        <v>130</v>
      </c>
      <c r="HP21" s="176" t="s">
        <v>121</v>
      </c>
      <c r="HQ21" s="176" t="s">
        <v>123</v>
      </c>
      <c r="HR21" s="177">
        <f t="shared" si="92"/>
        <v>0</v>
      </c>
      <c r="HS21" s="177">
        <f t="shared" si="93"/>
        <v>0</v>
      </c>
      <c r="HT21" s="177">
        <f t="shared" si="94"/>
        <v>0</v>
      </c>
      <c r="HU21" s="178"/>
      <c r="HV21" s="177">
        <f t="shared" si="95"/>
        <v>0</v>
      </c>
      <c r="HW21" s="179"/>
      <c r="HX21" s="180"/>
      <c r="HY21" s="180"/>
      <c r="HZ21" s="177">
        <f t="shared" si="96"/>
        <v>0</v>
      </c>
      <c r="IA21" s="178">
        <v>0.294289866351475</v>
      </c>
      <c r="IB21" s="177">
        <f t="shared" si="97"/>
        <v>0</v>
      </c>
      <c r="IC21" s="181">
        <f t="shared" si="98"/>
        <v>0</v>
      </c>
      <c r="ID21" s="172"/>
      <c r="IE21" s="174">
        <v>8.0</v>
      </c>
      <c r="IF21" s="175" t="s">
        <v>130</v>
      </c>
      <c r="IG21" s="176" t="s">
        <v>121</v>
      </c>
      <c r="IH21" s="176" t="s">
        <v>123</v>
      </c>
      <c r="II21" s="177">
        <f t="shared" si="99"/>
        <v>0</v>
      </c>
      <c r="IJ21" s="177">
        <f t="shared" si="100"/>
        <v>0</v>
      </c>
      <c r="IK21" s="177">
        <f t="shared" si="101"/>
        <v>0</v>
      </c>
      <c r="IL21" s="178"/>
      <c r="IM21" s="177">
        <f t="shared" si="102"/>
        <v>0</v>
      </c>
      <c r="IN21" s="179"/>
      <c r="IO21" s="180"/>
      <c r="IP21" s="180"/>
      <c r="IQ21" s="177">
        <f t="shared" si="103"/>
        <v>0</v>
      </c>
      <c r="IR21" s="178">
        <v>0.294289866351475</v>
      </c>
      <c r="IS21" s="177">
        <f t="shared" si="104"/>
        <v>0</v>
      </c>
      <c r="IT21" s="181">
        <f t="shared" si="105"/>
        <v>0</v>
      </c>
      <c r="IU21" s="172"/>
      <c r="IV21" s="174">
        <v>8.0</v>
      </c>
      <c r="IW21" s="175" t="s">
        <v>130</v>
      </c>
      <c r="IX21" s="176" t="s">
        <v>121</v>
      </c>
      <c r="IY21" s="176" t="s">
        <v>123</v>
      </c>
      <c r="IZ21" s="177">
        <f t="shared" si="106"/>
        <v>0</v>
      </c>
      <c r="JA21" s="177">
        <f t="shared" si="107"/>
        <v>0</v>
      </c>
      <c r="JB21" s="177">
        <f t="shared" si="108"/>
        <v>0</v>
      </c>
      <c r="JC21" s="178"/>
      <c r="JD21" s="177">
        <f t="shared" si="109"/>
        <v>0</v>
      </c>
      <c r="JE21" s="179"/>
      <c r="JF21" s="180"/>
      <c r="JG21" s="180"/>
      <c r="JH21" s="177">
        <f t="shared" si="110"/>
        <v>0</v>
      </c>
      <c r="JI21" s="178">
        <v>0.294289866351475</v>
      </c>
      <c r="JJ21" s="177">
        <f t="shared" si="111"/>
        <v>0</v>
      </c>
      <c r="JK21" s="181">
        <f t="shared" si="112"/>
        <v>0</v>
      </c>
      <c r="JL21" s="172"/>
      <c r="JM21" s="174">
        <v>8.0</v>
      </c>
      <c r="JN21" s="175" t="s">
        <v>130</v>
      </c>
      <c r="JO21" s="176" t="s">
        <v>121</v>
      </c>
      <c r="JP21" s="176" t="s">
        <v>123</v>
      </c>
      <c r="JQ21" s="177">
        <f t="shared" si="113"/>
        <v>0</v>
      </c>
      <c r="JR21" s="177">
        <f t="shared" si="114"/>
        <v>0</v>
      </c>
      <c r="JS21" s="177">
        <f t="shared" si="115"/>
        <v>0</v>
      </c>
      <c r="JT21" s="178"/>
      <c r="JU21" s="177">
        <f t="shared" si="116"/>
        <v>0</v>
      </c>
      <c r="JV21" s="179"/>
      <c r="JW21" s="180"/>
      <c r="JX21" s="180"/>
      <c r="JY21" s="177">
        <f t="shared" si="117"/>
        <v>0</v>
      </c>
      <c r="JZ21" s="178">
        <v>0.294289866351475</v>
      </c>
      <c r="KA21" s="177">
        <f t="shared" si="118"/>
        <v>0</v>
      </c>
      <c r="KB21" s="181">
        <f t="shared" si="119"/>
        <v>0</v>
      </c>
      <c r="KC21" s="172"/>
      <c r="KD21" s="174">
        <v>8.0</v>
      </c>
      <c r="KE21" s="175" t="s">
        <v>130</v>
      </c>
      <c r="KF21" s="176" t="s">
        <v>121</v>
      </c>
      <c r="KG21" s="176" t="s">
        <v>123</v>
      </c>
      <c r="KH21" s="177">
        <f t="shared" si="120"/>
        <v>0</v>
      </c>
      <c r="KI21" s="177">
        <f t="shared" si="121"/>
        <v>0</v>
      </c>
      <c r="KJ21" s="177">
        <f t="shared" si="122"/>
        <v>0</v>
      </c>
      <c r="KK21" s="178"/>
      <c r="KL21" s="177">
        <f t="shared" si="123"/>
        <v>0</v>
      </c>
      <c r="KM21" s="179"/>
      <c r="KN21" s="180"/>
      <c r="KO21" s="180"/>
      <c r="KP21" s="177">
        <f t="shared" si="124"/>
        <v>0</v>
      </c>
      <c r="KQ21" s="178">
        <v>0.294289866351475</v>
      </c>
      <c r="KR21" s="177">
        <f t="shared" si="125"/>
        <v>0</v>
      </c>
      <c r="KS21" s="181">
        <f t="shared" si="126"/>
        <v>0</v>
      </c>
      <c r="KT21" s="172"/>
      <c r="KU21" s="173"/>
    </row>
    <row r="22" ht="15.75" customHeight="1">
      <c r="A22" s="174">
        <v>9.0</v>
      </c>
      <c r="B22" s="175" t="s">
        <v>131</v>
      </c>
      <c r="C22" s="176" t="s">
        <v>121</v>
      </c>
      <c r="D22" s="176" t="s">
        <v>123</v>
      </c>
      <c r="E22" s="177">
        <f t="shared" si="1"/>
        <v>0</v>
      </c>
      <c r="F22" s="177">
        <f t="shared" si="2"/>
        <v>0</v>
      </c>
      <c r="G22" s="177">
        <f t="shared" si="3"/>
        <v>0</v>
      </c>
      <c r="H22" s="178"/>
      <c r="I22" s="177">
        <f t="shared" si="4"/>
        <v>0</v>
      </c>
      <c r="J22" s="179"/>
      <c r="K22" s="180"/>
      <c r="L22" s="180"/>
      <c r="M22" s="177">
        <f t="shared" si="5"/>
        <v>0</v>
      </c>
      <c r="N22" s="178">
        <v>0.294289866351475</v>
      </c>
      <c r="O22" s="177">
        <f t="shared" si="6"/>
        <v>0</v>
      </c>
      <c r="P22" s="181">
        <f t="shared" si="7"/>
        <v>0</v>
      </c>
      <c r="Q22" s="172"/>
      <c r="R22" s="174">
        <v>9.0</v>
      </c>
      <c r="S22" s="175" t="s">
        <v>131</v>
      </c>
      <c r="T22" s="176" t="s">
        <v>121</v>
      </c>
      <c r="U22" s="176" t="s">
        <v>123</v>
      </c>
      <c r="V22" s="177">
        <f t="shared" si="8"/>
        <v>0</v>
      </c>
      <c r="W22" s="177">
        <f t="shared" si="9"/>
        <v>0</v>
      </c>
      <c r="X22" s="177">
        <f t="shared" si="10"/>
        <v>0</v>
      </c>
      <c r="Y22" s="178"/>
      <c r="Z22" s="177">
        <f t="shared" si="11"/>
        <v>0</v>
      </c>
      <c r="AA22" s="179"/>
      <c r="AB22" s="180"/>
      <c r="AC22" s="180"/>
      <c r="AD22" s="177">
        <f t="shared" si="12"/>
        <v>0</v>
      </c>
      <c r="AE22" s="178">
        <v>0.294289866351475</v>
      </c>
      <c r="AF22" s="177">
        <f t="shared" si="13"/>
        <v>0</v>
      </c>
      <c r="AG22" s="181">
        <f t="shared" si="14"/>
        <v>0</v>
      </c>
      <c r="AH22" s="172"/>
      <c r="AI22" s="174">
        <v>9.0</v>
      </c>
      <c r="AJ22" s="175" t="s">
        <v>131</v>
      </c>
      <c r="AK22" s="176" t="s">
        <v>121</v>
      </c>
      <c r="AL22" s="176" t="s">
        <v>123</v>
      </c>
      <c r="AM22" s="177">
        <f t="shared" si="15"/>
        <v>0</v>
      </c>
      <c r="AN22" s="177">
        <f t="shared" si="16"/>
        <v>0</v>
      </c>
      <c r="AO22" s="177">
        <f t="shared" si="17"/>
        <v>0</v>
      </c>
      <c r="AP22" s="178"/>
      <c r="AQ22" s="177">
        <f t="shared" si="18"/>
        <v>0</v>
      </c>
      <c r="AR22" s="179"/>
      <c r="AS22" s="180"/>
      <c r="AT22" s="180"/>
      <c r="AU22" s="177">
        <f t="shared" si="19"/>
        <v>0</v>
      </c>
      <c r="AV22" s="178">
        <v>0.294289866351475</v>
      </c>
      <c r="AW22" s="177">
        <f t="shared" si="20"/>
        <v>0</v>
      </c>
      <c r="AX22" s="181">
        <f t="shared" si="21"/>
        <v>0</v>
      </c>
      <c r="AY22" s="172"/>
      <c r="AZ22" s="174">
        <v>9.0</v>
      </c>
      <c r="BA22" s="175" t="s">
        <v>131</v>
      </c>
      <c r="BB22" s="176" t="s">
        <v>121</v>
      </c>
      <c r="BC22" s="176" t="s">
        <v>123</v>
      </c>
      <c r="BD22" s="177">
        <f t="shared" si="22"/>
        <v>0</v>
      </c>
      <c r="BE22" s="177">
        <f t="shared" si="23"/>
        <v>0</v>
      </c>
      <c r="BF22" s="177">
        <f t="shared" si="24"/>
        <v>0</v>
      </c>
      <c r="BG22" s="178"/>
      <c r="BH22" s="177">
        <f t="shared" si="25"/>
        <v>0</v>
      </c>
      <c r="BI22" s="179"/>
      <c r="BJ22" s="180"/>
      <c r="BK22" s="180"/>
      <c r="BL22" s="177">
        <f t="shared" si="26"/>
        <v>0</v>
      </c>
      <c r="BM22" s="178">
        <v>0.294289866351475</v>
      </c>
      <c r="BN22" s="177">
        <f t="shared" si="27"/>
        <v>0</v>
      </c>
      <c r="BO22" s="181">
        <f t="shared" si="28"/>
        <v>0</v>
      </c>
      <c r="BP22" s="172"/>
      <c r="BQ22" s="174">
        <v>9.0</v>
      </c>
      <c r="BR22" s="175" t="s">
        <v>131</v>
      </c>
      <c r="BS22" s="176" t="s">
        <v>121</v>
      </c>
      <c r="BT22" s="176" t="s">
        <v>123</v>
      </c>
      <c r="BU22" s="177">
        <f t="shared" si="29"/>
        <v>0</v>
      </c>
      <c r="BV22" s="177">
        <f t="shared" si="30"/>
        <v>0</v>
      </c>
      <c r="BW22" s="177">
        <f t="shared" si="31"/>
        <v>0</v>
      </c>
      <c r="BX22" s="178"/>
      <c r="BY22" s="177">
        <f t="shared" si="32"/>
        <v>0</v>
      </c>
      <c r="BZ22" s="179"/>
      <c r="CA22" s="180"/>
      <c r="CB22" s="180"/>
      <c r="CC22" s="177">
        <f t="shared" si="33"/>
        <v>0</v>
      </c>
      <c r="CD22" s="178">
        <v>0.294289866351475</v>
      </c>
      <c r="CE22" s="177">
        <f t="shared" si="34"/>
        <v>0</v>
      </c>
      <c r="CF22" s="181">
        <f t="shared" si="35"/>
        <v>0</v>
      </c>
      <c r="CG22" s="172"/>
      <c r="CH22" s="174">
        <v>9.0</v>
      </c>
      <c r="CI22" s="175" t="s">
        <v>131</v>
      </c>
      <c r="CJ22" s="176" t="s">
        <v>121</v>
      </c>
      <c r="CK22" s="176" t="s">
        <v>123</v>
      </c>
      <c r="CL22" s="177">
        <f t="shared" si="36"/>
        <v>0</v>
      </c>
      <c r="CM22" s="177">
        <f t="shared" si="37"/>
        <v>0</v>
      </c>
      <c r="CN22" s="177">
        <f t="shared" si="38"/>
        <v>0</v>
      </c>
      <c r="CO22" s="178"/>
      <c r="CP22" s="177">
        <f t="shared" si="39"/>
        <v>0</v>
      </c>
      <c r="CQ22" s="179"/>
      <c r="CR22" s="180"/>
      <c r="CS22" s="180"/>
      <c r="CT22" s="177">
        <f t="shared" si="40"/>
        <v>0</v>
      </c>
      <c r="CU22" s="178">
        <v>0.294289866351475</v>
      </c>
      <c r="CV22" s="177">
        <f t="shared" si="41"/>
        <v>0</v>
      </c>
      <c r="CW22" s="181">
        <f t="shared" si="42"/>
        <v>0</v>
      </c>
      <c r="CX22" s="172"/>
      <c r="CY22" s="174">
        <v>9.0</v>
      </c>
      <c r="CZ22" s="175" t="s">
        <v>131</v>
      </c>
      <c r="DA22" s="176" t="s">
        <v>121</v>
      </c>
      <c r="DB22" s="176" t="s">
        <v>123</v>
      </c>
      <c r="DC22" s="177">
        <f t="shared" si="43"/>
        <v>0</v>
      </c>
      <c r="DD22" s="177">
        <f t="shared" si="44"/>
        <v>0</v>
      </c>
      <c r="DE22" s="177">
        <f t="shared" si="45"/>
        <v>0</v>
      </c>
      <c r="DF22" s="178"/>
      <c r="DG22" s="177">
        <f t="shared" si="46"/>
        <v>0</v>
      </c>
      <c r="DH22" s="179"/>
      <c r="DI22" s="180"/>
      <c r="DJ22" s="180"/>
      <c r="DK22" s="177">
        <f t="shared" si="47"/>
        <v>0</v>
      </c>
      <c r="DL22" s="178">
        <v>0.294289866351475</v>
      </c>
      <c r="DM22" s="177">
        <f t="shared" si="48"/>
        <v>0</v>
      </c>
      <c r="DN22" s="181">
        <f t="shared" si="49"/>
        <v>0</v>
      </c>
      <c r="DO22" s="172"/>
      <c r="DP22" s="174">
        <v>9.0</v>
      </c>
      <c r="DQ22" s="175" t="s">
        <v>131</v>
      </c>
      <c r="DR22" s="176" t="s">
        <v>121</v>
      </c>
      <c r="DS22" s="176" t="s">
        <v>123</v>
      </c>
      <c r="DT22" s="177">
        <f t="shared" si="50"/>
        <v>0</v>
      </c>
      <c r="DU22" s="177">
        <f t="shared" si="51"/>
        <v>0</v>
      </c>
      <c r="DV22" s="177">
        <f t="shared" si="52"/>
        <v>0</v>
      </c>
      <c r="DW22" s="178"/>
      <c r="DX22" s="177">
        <f t="shared" si="53"/>
        <v>0</v>
      </c>
      <c r="DY22" s="179"/>
      <c r="DZ22" s="180"/>
      <c r="EA22" s="180"/>
      <c r="EB22" s="177">
        <f t="shared" si="54"/>
        <v>0</v>
      </c>
      <c r="EC22" s="178">
        <v>0.294289866351475</v>
      </c>
      <c r="ED22" s="177">
        <f t="shared" si="55"/>
        <v>0</v>
      </c>
      <c r="EE22" s="181">
        <f t="shared" si="56"/>
        <v>0</v>
      </c>
      <c r="EF22" s="172"/>
      <c r="EG22" s="174">
        <v>9.0</v>
      </c>
      <c r="EH22" s="175" t="s">
        <v>131</v>
      </c>
      <c r="EI22" s="176" t="s">
        <v>121</v>
      </c>
      <c r="EJ22" s="176" t="s">
        <v>123</v>
      </c>
      <c r="EK22" s="177">
        <f t="shared" si="57"/>
        <v>0</v>
      </c>
      <c r="EL22" s="177">
        <f t="shared" si="58"/>
        <v>0</v>
      </c>
      <c r="EM22" s="177">
        <f t="shared" si="59"/>
        <v>0</v>
      </c>
      <c r="EN22" s="178"/>
      <c r="EO22" s="177">
        <f t="shared" si="60"/>
        <v>0</v>
      </c>
      <c r="EP22" s="179"/>
      <c r="EQ22" s="180"/>
      <c r="ER22" s="180"/>
      <c r="ES22" s="177">
        <f t="shared" si="61"/>
        <v>0</v>
      </c>
      <c r="ET22" s="178">
        <v>0.294289866351475</v>
      </c>
      <c r="EU22" s="177">
        <f t="shared" si="62"/>
        <v>0</v>
      </c>
      <c r="EV22" s="181">
        <f t="shared" si="63"/>
        <v>0</v>
      </c>
      <c r="EW22" s="172"/>
      <c r="EX22" s="174">
        <v>9.0</v>
      </c>
      <c r="EY22" s="175" t="s">
        <v>131</v>
      </c>
      <c r="EZ22" s="176" t="s">
        <v>121</v>
      </c>
      <c r="FA22" s="176" t="s">
        <v>123</v>
      </c>
      <c r="FB22" s="177">
        <f t="shared" si="64"/>
        <v>0</v>
      </c>
      <c r="FC22" s="177">
        <f t="shared" si="65"/>
        <v>0</v>
      </c>
      <c r="FD22" s="177">
        <f t="shared" si="66"/>
        <v>0</v>
      </c>
      <c r="FE22" s="178"/>
      <c r="FF22" s="177">
        <f t="shared" si="67"/>
        <v>0</v>
      </c>
      <c r="FG22" s="179"/>
      <c r="FH22" s="180"/>
      <c r="FI22" s="180"/>
      <c r="FJ22" s="177">
        <f t="shared" si="68"/>
        <v>0</v>
      </c>
      <c r="FK22" s="178">
        <v>0.294289866351475</v>
      </c>
      <c r="FL22" s="177">
        <f t="shared" si="69"/>
        <v>0</v>
      </c>
      <c r="FM22" s="181">
        <f t="shared" si="70"/>
        <v>0</v>
      </c>
      <c r="FN22" s="172"/>
      <c r="FO22" s="174">
        <v>9.0</v>
      </c>
      <c r="FP22" s="175" t="s">
        <v>131</v>
      </c>
      <c r="FQ22" s="176" t="s">
        <v>121</v>
      </c>
      <c r="FR22" s="176" t="s">
        <v>123</v>
      </c>
      <c r="FS22" s="177">
        <f t="shared" si="71"/>
        <v>0</v>
      </c>
      <c r="FT22" s="177">
        <f t="shared" si="72"/>
        <v>0</v>
      </c>
      <c r="FU22" s="177">
        <f t="shared" si="73"/>
        <v>0</v>
      </c>
      <c r="FV22" s="178"/>
      <c r="FW22" s="177">
        <f t="shared" si="74"/>
        <v>0</v>
      </c>
      <c r="FX22" s="179"/>
      <c r="FY22" s="180"/>
      <c r="FZ22" s="180"/>
      <c r="GA22" s="177">
        <f t="shared" si="75"/>
        <v>0</v>
      </c>
      <c r="GB22" s="178">
        <v>0.294289866351475</v>
      </c>
      <c r="GC22" s="177">
        <f t="shared" si="76"/>
        <v>0</v>
      </c>
      <c r="GD22" s="181">
        <f t="shared" si="77"/>
        <v>0</v>
      </c>
      <c r="GE22" s="172"/>
      <c r="GF22" s="174">
        <v>9.0</v>
      </c>
      <c r="GG22" s="175" t="s">
        <v>131</v>
      </c>
      <c r="GH22" s="176" t="s">
        <v>121</v>
      </c>
      <c r="GI22" s="176" t="s">
        <v>123</v>
      </c>
      <c r="GJ22" s="177">
        <f t="shared" si="78"/>
        <v>0</v>
      </c>
      <c r="GK22" s="177">
        <f t="shared" si="79"/>
        <v>0</v>
      </c>
      <c r="GL22" s="177">
        <f t="shared" si="80"/>
        <v>0</v>
      </c>
      <c r="GM22" s="178"/>
      <c r="GN22" s="177">
        <f t="shared" si="81"/>
        <v>0</v>
      </c>
      <c r="GO22" s="179"/>
      <c r="GP22" s="180"/>
      <c r="GQ22" s="180"/>
      <c r="GR22" s="177">
        <f t="shared" si="82"/>
        <v>0</v>
      </c>
      <c r="GS22" s="178">
        <v>0.294289866351475</v>
      </c>
      <c r="GT22" s="177">
        <f t="shared" si="83"/>
        <v>0</v>
      </c>
      <c r="GU22" s="181">
        <f t="shared" si="84"/>
        <v>0</v>
      </c>
      <c r="GV22" s="172"/>
      <c r="GW22" s="174">
        <v>9.0</v>
      </c>
      <c r="GX22" s="175" t="s">
        <v>131</v>
      </c>
      <c r="GY22" s="176" t="s">
        <v>121</v>
      </c>
      <c r="GZ22" s="176" t="s">
        <v>123</v>
      </c>
      <c r="HA22" s="177">
        <f t="shared" si="85"/>
        <v>0</v>
      </c>
      <c r="HB22" s="177">
        <f t="shared" si="86"/>
        <v>0</v>
      </c>
      <c r="HC22" s="177">
        <f t="shared" si="87"/>
        <v>0</v>
      </c>
      <c r="HD22" s="178"/>
      <c r="HE22" s="177">
        <f t="shared" si="88"/>
        <v>0</v>
      </c>
      <c r="HF22" s="179"/>
      <c r="HG22" s="180"/>
      <c r="HH22" s="180"/>
      <c r="HI22" s="177">
        <f t="shared" si="89"/>
        <v>0</v>
      </c>
      <c r="HJ22" s="178">
        <v>0.294289866351475</v>
      </c>
      <c r="HK22" s="177">
        <f t="shared" si="90"/>
        <v>0</v>
      </c>
      <c r="HL22" s="181">
        <f t="shared" si="91"/>
        <v>0</v>
      </c>
      <c r="HM22" s="172"/>
      <c r="HN22" s="174">
        <v>9.0</v>
      </c>
      <c r="HO22" s="175" t="s">
        <v>131</v>
      </c>
      <c r="HP22" s="176" t="s">
        <v>121</v>
      </c>
      <c r="HQ22" s="176" t="s">
        <v>123</v>
      </c>
      <c r="HR22" s="177">
        <f t="shared" si="92"/>
        <v>0</v>
      </c>
      <c r="HS22" s="177">
        <f t="shared" si="93"/>
        <v>0</v>
      </c>
      <c r="HT22" s="177">
        <f t="shared" si="94"/>
        <v>0</v>
      </c>
      <c r="HU22" s="178"/>
      <c r="HV22" s="177">
        <f t="shared" si="95"/>
        <v>0</v>
      </c>
      <c r="HW22" s="179"/>
      <c r="HX22" s="180"/>
      <c r="HY22" s="180"/>
      <c r="HZ22" s="177">
        <f t="shared" si="96"/>
        <v>0</v>
      </c>
      <c r="IA22" s="178">
        <v>0.294289866351475</v>
      </c>
      <c r="IB22" s="177">
        <f t="shared" si="97"/>
        <v>0</v>
      </c>
      <c r="IC22" s="181">
        <f t="shared" si="98"/>
        <v>0</v>
      </c>
      <c r="ID22" s="172"/>
      <c r="IE22" s="174">
        <v>9.0</v>
      </c>
      <c r="IF22" s="175" t="s">
        <v>131</v>
      </c>
      <c r="IG22" s="176" t="s">
        <v>121</v>
      </c>
      <c r="IH22" s="176" t="s">
        <v>123</v>
      </c>
      <c r="II22" s="177">
        <f t="shared" si="99"/>
        <v>0</v>
      </c>
      <c r="IJ22" s="177">
        <f t="shared" si="100"/>
        <v>0</v>
      </c>
      <c r="IK22" s="177">
        <f t="shared" si="101"/>
        <v>0</v>
      </c>
      <c r="IL22" s="178"/>
      <c r="IM22" s="177">
        <f t="shared" si="102"/>
        <v>0</v>
      </c>
      <c r="IN22" s="179"/>
      <c r="IO22" s="180"/>
      <c r="IP22" s="180"/>
      <c r="IQ22" s="177">
        <f t="shared" si="103"/>
        <v>0</v>
      </c>
      <c r="IR22" s="178">
        <v>0.294289866351475</v>
      </c>
      <c r="IS22" s="177">
        <f t="shared" si="104"/>
        <v>0</v>
      </c>
      <c r="IT22" s="181">
        <f t="shared" si="105"/>
        <v>0</v>
      </c>
      <c r="IU22" s="172"/>
      <c r="IV22" s="174">
        <v>9.0</v>
      </c>
      <c r="IW22" s="175" t="s">
        <v>131</v>
      </c>
      <c r="IX22" s="176" t="s">
        <v>121</v>
      </c>
      <c r="IY22" s="176" t="s">
        <v>123</v>
      </c>
      <c r="IZ22" s="177">
        <f t="shared" si="106"/>
        <v>0</v>
      </c>
      <c r="JA22" s="177">
        <f t="shared" si="107"/>
        <v>0</v>
      </c>
      <c r="JB22" s="177">
        <f t="shared" si="108"/>
        <v>0</v>
      </c>
      <c r="JC22" s="178"/>
      <c r="JD22" s="177">
        <f t="shared" si="109"/>
        <v>0</v>
      </c>
      <c r="JE22" s="179"/>
      <c r="JF22" s="180"/>
      <c r="JG22" s="180"/>
      <c r="JH22" s="177">
        <f t="shared" si="110"/>
        <v>0</v>
      </c>
      <c r="JI22" s="178">
        <v>0.294289866351475</v>
      </c>
      <c r="JJ22" s="177">
        <f t="shared" si="111"/>
        <v>0</v>
      </c>
      <c r="JK22" s="181">
        <f t="shared" si="112"/>
        <v>0</v>
      </c>
      <c r="JL22" s="172"/>
      <c r="JM22" s="174">
        <v>9.0</v>
      </c>
      <c r="JN22" s="175" t="s">
        <v>131</v>
      </c>
      <c r="JO22" s="176" t="s">
        <v>121</v>
      </c>
      <c r="JP22" s="176" t="s">
        <v>123</v>
      </c>
      <c r="JQ22" s="177">
        <f t="shared" si="113"/>
        <v>0</v>
      </c>
      <c r="JR22" s="177">
        <f t="shared" si="114"/>
        <v>0</v>
      </c>
      <c r="JS22" s="177">
        <f t="shared" si="115"/>
        <v>0</v>
      </c>
      <c r="JT22" s="178"/>
      <c r="JU22" s="177">
        <f t="shared" si="116"/>
        <v>0</v>
      </c>
      <c r="JV22" s="179"/>
      <c r="JW22" s="180"/>
      <c r="JX22" s="180"/>
      <c r="JY22" s="177">
        <f t="shared" si="117"/>
        <v>0</v>
      </c>
      <c r="JZ22" s="178">
        <v>0.294289866351475</v>
      </c>
      <c r="KA22" s="177">
        <f t="shared" si="118"/>
        <v>0</v>
      </c>
      <c r="KB22" s="181">
        <f t="shared" si="119"/>
        <v>0</v>
      </c>
      <c r="KC22" s="172"/>
      <c r="KD22" s="174">
        <v>9.0</v>
      </c>
      <c r="KE22" s="175" t="s">
        <v>131</v>
      </c>
      <c r="KF22" s="176" t="s">
        <v>121</v>
      </c>
      <c r="KG22" s="176" t="s">
        <v>123</v>
      </c>
      <c r="KH22" s="177">
        <f t="shared" si="120"/>
        <v>0</v>
      </c>
      <c r="KI22" s="177">
        <f t="shared" si="121"/>
        <v>0</v>
      </c>
      <c r="KJ22" s="177">
        <f t="shared" si="122"/>
        <v>0</v>
      </c>
      <c r="KK22" s="178"/>
      <c r="KL22" s="177">
        <f t="shared" si="123"/>
        <v>0</v>
      </c>
      <c r="KM22" s="179"/>
      <c r="KN22" s="180"/>
      <c r="KO22" s="180"/>
      <c r="KP22" s="177">
        <f t="shared" si="124"/>
        <v>0</v>
      </c>
      <c r="KQ22" s="178">
        <v>0.294289866351475</v>
      </c>
      <c r="KR22" s="177">
        <f t="shared" si="125"/>
        <v>0</v>
      </c>
      <c r="KS22" s="181">
        <f t="shared" si="126"/>
        <v>0</v>
      </c>
      <c r="KT22" s="172"/>
      <c r="KU22" s="173"/>
    </row>
    <row r="23" ht="15.75" customHeight="1">
      <c r="A23" s="174">
        <v>10.0</v>
      </c>
      <c r="B23" s="175" t="s">
        <v>132</v>
      </c>
      <c r="C23" s="176" t="s">
        <v>121</v>
      </c>
      <c r="D23" s="176" t="s">
        <v>123</v>
      </c>
      <c r="E23" s="177">
        <f t="shared" si="1"/>
        <v>0</v>
      </c>
      <c r="F23" s="177">
        <f t="shared" si="2"/>
        <v>0</v>
      </c>
      <c r="G23" s="177">
        <f t="shared" si="3"/>
        <v>0</v>
      </c>
      <c r="H23" s="178"/>
      <c r="I23" s="177">
        <f t="shared" si="4"/>
        <v>0</v>
      </c>
      <c r="J23" s="179"/>
      <c r="K23" s="180"/>
      <c r="L23" s="180"/>
      <c r="M23" s="177">
        <f t="shared" si="5"/>
        <v>0</v>
      </c>
      <c r="N23" s="178">
        <v>0.294289866351475</v>
      </c>
      <c r="O23" s="177">
        <f t="shared" si="6"/>
        <v>0</v>
      </c>
      <c r="P23" s="181">
        <f t="shared" si="7"/>
        <v>0</v>
      </c>
      <c r="Q23" s="172"/>
      <c r="R23" s="174">
        <v>10.0</v>
      </c>
      <c r="S23" s="175" t="s">
        <v>132</v>
      </c>
      <c r="T23" s="176" t="s">
        <v>121</v>
      </c>
      <c r="U23" s="176" t="s">
        <v>123</v>
      </c>
      <c r="V23" s="177">
        <f t="shared" si="8"/>
        <v>0</v>
      </c>
      <c r="W23" s="177">
        <f t="shared" si="9"/>
        <v>0</v>
      </c>
      <c r="X23" s="177">
        <f t="shared" si="10"/>
        <v>0</v>
      </c>
      <c r="Y23" s="178"/>
      <c r="Z23" s="177">
        <f t="shared" si="11"/>
        <v>0</v>
      </c>
      <c r="AA23" s="179"/>
      <c r="AB23" s="180"/>
      <c r="AC23" s="180"/>
      <c r="AD23" s="177">
        <f t="shared" si="12"/>
        <v>0</v>
      </c>
      <c r="AE23" s="178">
        <v>0.294289866351475</v>
      </c>
      <c r="AF23" s="177">
        <f t="shared" si="13"/>
        <v>0</v>
      </c>
      <c r="AG23" s="181">
        <f t="shared" si="14"/>
        <v>0</v>
      </c>
      <c r="AH23" s="172"/>
      <c r="AI23" s="174">
        <v>10.0</v>
      </c>
      <c r="AJ23" s="175" t="s">
        <v>132</v>
      </c>
      <c r="AK23" s="176" t="s">
        <v>121</v>
      </c>
      <c r="AL23" s="176" t="s">
        <v>123</v>
      </c>
      <c r="AM23" s="177">
        <f t="shared" si="15"/>
        <v>0</v>
      </c>
      <c r="AN23" s="177">
        <f t="shared" si="16"/>
        <v>0</v>
      </c>
      <c r="AO23" s="177">
        <f t="shared" si="17"/>
        <v>0</v>
      </c>
      <c r="AP23" s="178"/>
      <c r="AQ23" s="177">
        <f t="shared" si="18"/>
        <v>0</v>
      </c>
      <c r="AR23" s="179"/>
      <c r="AS23" s="180"/>
      <c r="AT23" s="180"/>
      <c r="AU23" s="177">
        <f t="shared" si="19"/>
        <v>0</v>
      </c>
      <c r="AV23" s="178">
        <v>0.294289866351475</v>
      </c>
      <c r="AW23" s="177">
        <f t="shared" si="20"/>
        <v>0</v>
      </c>
      <c r="AX23" s="181">
        <f t="shared" si="21"/>
        <v>0</v>
      </c>
      <c r="AY23" s="172"/>
      <c r="AZ23" s="174">
        <v>10.0</v>
      </c>
      <c r="BA23" s="175" t="s">
        <v>132</v>
      </c>
      <c r="BB23" s="176" t="s">
        <v>121</v>
      </c>
      <c r="BC23" s="176" t="s">
        <v>123</v>
      </c>
      <c r="BD23" s="177">
        <f t="shared" si="22"/>
        <v>0</v>
      </c>
      <c r="BE23" s="177">
        <f t="shared" si="23"/>
        <v>0</v>
      </c>
      <c r="BF23" s="177">
        <f t="shared" si="24"/>
        <v>0</v>
      </c>
      <c r="BG23" s="178"/>
      <c r="BH23" s="177">
        <f t="shared" si="25"/>
        <v>0</v>
      </c>
      <c r="BI23" s="179"/>
      <c r="BJ23" s="180"/>
      <c r="BK23" s="180"/>
      <c r="BL23" s="177">
        <f t="shared" si="26"/>
        <v>0</v>
      </c>
      <c r="BM23" s="178">
        <v>0.294289866351475</v>
      </c>
      <c r="BN23" s="177">
        <f t="shared" si="27"/>
        <v>0</v>
      </c>
      <c r="BO23" s="181">
        <f t="shared" si="28"/>
        <v>0</v>
      </c>
      <c r="BP23" s="172"/>
      <c r="BQ23" s="174">
        <v>10.0</v>
      </c>
      <c r="BR23" s="175" t="s">
        <v>132</v>
      </c>
      <c r="BS23" s="176" t="s">
        <v>121</v>
      </c>
      <c r="BT23" s="176" t="s">
        <v>123</v>
      </c>
      <c r="BU23" s="177">
        <f t="shared" si="29"/>
        <v>0</v>
      </c>
      <c r="BV23" s="177">
        <f t="shared" si="30"/>
        <v>0</v>
      </c>
      <c r="BW23" s="177">
        <f t="shared" si="31"/>
        <v>0</v>
      </c>
      <c r="BX23" s="178"/>
      <c r="BY23" s="177">
        <f t="shared" si="32"/>
        <v>0</v>
      </c>
      <c r="BZ23" s="179"/>
      <c r="CA23" s="180"/>
      <c r="CB23" s="180"/>
      <c r="CC23" s="177">
        <f t="shared" si="33"/>
        <v>0</v>
      </c>
      <c r="CD23" s="178">
        <v>0.294289866351475</v>
      </c>
      <c r="CE23" s="177">
        <f t="shared" si="34"/>
        <v>0</v>
      </c>
      <c r="CF23" s="181">
        <f t="shared" si="35"/>
        <v>0</v>
      </c>
      <c r="CG23" s="172"/>
      <c r="CH23" s="174">
        <v>10.0</v>
      </c>
      <c r="CI23" s="175" t="s">
        <v>132</v>
      </c>
      <c r="CJ23" s="176" t="s">
        <v>121</v>
      </c>
      <c r="CK23" s="176" t="s">
        <v>123</v>
      </c>
      <c r="CL23" s="177">
        <f t="shared" si="36"/>
        <v>0</v>
      </c>
      <c r="CM23" s="177">
        <f t="shared" si="37"/>
        <v>0</v>
      </c>
      <c r="CN23" s="177">
        <f t="shared" si="38"/>
        <v>0</v>
      </c>
      <c r="CO23" s="178"/>
      <c r="CP23" s="177">
        <f t="shared" si="39"/>
        <v>0</v>
      </c>
      <c r="CQ23" s="179"/>
      <c r="CR23" s="180"/>
      <c r="CS23" s="180"/>
      <c r="CT23" s="177">
        <f t="shared" si="40"/>
        <v>0</v>
      </c>
      <c r="CU23" s="178">
        <v>0.294289866351475</v>
      </c>
      <c r="CV23" s="177">
        <f t="shared" si="41"/>
        <v>0</v>
      </c>
      <c r="CW23" s="181">
        <f t="shared" si="42"/>
        <v>0</v>
      </c>
      <c r="CX23" s="172"/>
      <c r="CY23" s="174">
        <v>10.0</v>
      </c>
      <c r="CZ23" s="175" t="s">
        <v>132</v>
      </c>
      <c r="DA23" s="176" t="s">
        <v>121</v>
      </c>
      <c r="DB23" s="176" t="s">
        <v>123</v>
      </c>
      <c r="DC23" s="177">
        <f t="shared" si="43"/>
        <v>0</v>
      </c>
      <c r="DD23" s="177">
        <f t="shared" si="44"/>
        <v>0</v>
      </c>
      <c r="DE23" s="177">
        <f t="shared" si="45"/>
        <v>0</v>
      </c>
      <c r="DF23" s="178"/>
      <c r="DG23" s="177">
        <f t="shared" si="46"/>
        <v>0</v>
      </c>
      <c r="DH23" s="179"/>
      <c r="DI23" s="180"/>
      <c r="DJ23" s="180"/>
      <c r="DK23" s="177">
        <f t="shared" si="47"/>
        <v>0</v>
      </c>
      <c r="DL23" s="178">
        <v>0.294289866351475</v>
      </c>
      <c r="DM23" s="177">
        <f t="shared" si="48"/>
        <v>0</v>
      </c>
      <c r="DN23" s="181">
        <f t="shared" si="49"/>
        <v>0</v>
      </c>
      <c r="DO23" s="172"/>
      <c r="DP23" s="174">
        <v>10.0</v>
      </c>
      <c r="DQ23" s="175" t="s">
        <v>132</v>
      </c>
      <c r="DR23" s="176" t="s">
        <v>121</v>
      </c>
      <c r="DS23" s="176" t="s">
        <v>123</v>
      </c>
      <c r="DT23" s="177">
        <f t="shared" si="50"/>
        <v>0</v>
      </c>
      <c r="DU23" s="177">
        <f t="shared" si="51"/>
        <v>0</v>
      </c>
      <c r="DV23" s="177">
        <f t="shared" si="52"/>
        <v>0</v>
      </c>
      <c r="DW23" s="178"/>
      <c r="DX23" s="177">
        <f t="shared" si="53"/>
        <v>0</v>
      </c>
      <c r="DY23" s="179"/>
      <c r="DZ23" s="180"/>
      <c r="EA23" s="180"/>
      <c r="EB23" s="177">
        <f t="shared" si="54"/>
        <v>0</v>
      </c>
      <c r="EC23" s="178">
        <v>0.294289866351475</v>
      </c>
      <c r="ED23" s="177">
        <f t="shared" si="55"/>
        <v>0</v>
      </c>
      <c r="EE23" s="181">
        <f t="shared" si="56"/>
        <v>0</v>
      </c>
      <c r="EF23" s="172"/>
      <c r="EG23" s="174">
        <v>10.0</v>
      </c>
      <c r="EH23" s="175" t="s">
        <v>132</v>
      </c>
      <c r="EI23" s="176" t="s">
        <v>121</v>
      </c>
      <c r="EJ23" s="176" t="s">
        <v>123</v>
      </c>
      <c r="EK23" s="177">
        <f t="shared" si="57"/>
        <v>0</v>
      </c>
      <c r="EL23" s="177">
        <f t="shared" si="58"/>
        <v>0</v>
      </c>
      <c r="EM23" s="177">
        <f t="shared" si="59"/>
        <v>0</v>
      </c>
      <c r="EN23" s="178"/>
      <c r="EO23" s="177">
        <f t="shared" si="60"/>
        <v>0</v>
      </c>
      <c r="EP23" s="179"/>
      <c r="EQ23" s="180"/>
      <c r="ER23" s="180"/>
      <c r="ES23" s="177">
        <f t="shared" si="61"/>
        <v>0</v>
      </c>
      <c r="ET23" s="178">
        <v>0.294289866351475</v>
      </c>
      <c r="EU23" s="177">
        <f t="shared" si="62"/>
        <v>0</v>
      </c>
      <c r="EV23" s="181">
        <f t="shared" si="63"/>
        <v>0</v>
      </c>
      <c r="EW23" s="172"/>
      <c r="EX23" s="174">
        <v>10.0</v>
      </c>
      <c r="EY23" s="175" t="s">
        <v>132</v>
      </c>
      <c r="EZ23" s="176" t="s">
        <v>121</v>
      </c>
      <c r="FA23" s="176" t="s">
        <v>123</v>
      </c>
      <c r="FB23" s="177">
        <f t="shared" si="64"/>
        <v>0</v>
      </c>
      <c r="FC23" s="177">
        <f t="shared" si="65"/>
        <v>0</v>
      </c>
      <c r="FD23" s="177">
        <f t="shared" si="66"/>
        <v>0</v>
      </c>
      <c r="FE23" s="178"/>
      <c r="FF23" s="177">
        <f t="shared" si="67"/>
        <v>0</v>
      </c>
      <c r="FG23" s="179"/>
      <c r="FH23" s="180"/>
      <c r="FI23" s="180"/>
      <c r="FJ23" s="177">
        <f t="shared" si="68"/>
        <v>0</v>
      </c>
      <c r="FK23" s="178">
        <v>0.294289866351475</v>
      </c>
      <c r="FL23" s="177">
        <f t="shared" si="69"/>
        <v>0</v>
      </c>
      <c r="FM23" s="181">
        <f t="shared" si="70"/>
        <v>0</v>
      </c>
      <c r="FN23" s="172"/>
      <c r="FO23" s="174">
        <v>10.0</v>
      </c>
      <c r="FP23" s="175" t="s">
        <v>132</v>
      </c>
      <c r="FQ23" s="176" t="s">
        <v>121</v>
      </c>
      <c r="FR23" s="176" t="s">
        <v>123</v>
      </c>
      <c r="FS23" s="177">
        <f t="shared" si="71"/>
        <v>0</v>
      </c>
      <c r="FT23" s="177">
        <f t="shared" si="72"/>
        <v>0</v>
      </c>
      <c r="FU23" s="177">
        <f t="shared" si="73"/>
        <v>0</v>
      </c>
      <c r="FV23" s="178"/>
      <c r="FW23" s="177">
        <f t="shared" si="74"/>
        <v>0</v>
      </c>
      <c r="FX23" s="179"/>
      <c r="FY23" s="180"/>
      <c r="FZ23" s="180"/>
      <c r="GA23" s="177">
        <f t="shared" si="75"/>
        <v>0</v>
      </c>
      <c r="GB23" s="178">
        <v>0.294289866351475</v>
      </c>
      <c r="GC23" s="177">
        <f t="shared" si="76"/>
        <v>0</v>
      </c>
      <c r="GD23" s="181">
        <f t="shared" si="77"/>
        <v>0</v>
      </c>
      <c r="GE23" s="172"/>
      <c r="GF23" s="174">
        <v>10.0</v>
      </c>
      <c r="GG23" s="175" t="s">
        <v>132</v>
      </c>
      <c r="GH23" s="176" t="s">
        <v>121</v>
      </c>
      <c r="GI23" s="176" t="s">
        <v>123</v>
      </c>
      <c r="GJ23" s="177">
        <f t="shared" si="78"/>
        <v>0</v>
      </c>
      <c r="GK23" s="177">
        <f t="shared" si="79"/>
        <v>0</v>
      </c>
      <c r="GL23" s="177">
        <f t="shared" si="80"/>
        <v>0</v>
      </c>
      <c r="GM23" s="178"/>
      <c r="GN23" s="177">
        <f t="shared" si="81"/>
        <v>0</v>
      </c>
      <c r="GO23" s="179"/>
      <c r="GP23" s="180"/>
      <c r="GQ23" s="180"/>
      <c r="GR23" s="177">
        <f t="shared" si="82"/>
        <v>0</v>
      </c>
      <c r="GS23" s="178">
        <v>0.294289866351475</v>
      </c>
      <c r="GT23" s="177">
        <f t="shared" si="83"/>
        <v>0</v>
      </c>
      <c r="GU23" s="181">
        <f t="shared" si="84"/>
        <v>0</v>
      </c>
      <c r="GV23" s="172"/>
      <c r="GW23" s="174">
        <v>10.0</v>
      </c>
      <c r="GX23" s="175" t="s">
        <v>132</v>
      </c>
      <c r="GY23" s="176" t="s">
        <v>121</v>
      </c>
      <c r="GZ23" s="176" t="s">
        <v>123</v>
      </c>
      <c r="HA23" s="177">
        <f t="shared" si="85"/>
        <v>0</v>
      </c>
      <c r="HB23" s="177">
        <f t="shared" si="86"/>
        <v>0</v>
      </c>
      <c r="HC23" s="177">
        <f t="shared" si="87"/>
        <v>0</v>
      </c>
      <c r="HD23" s="178"/>
      <c r="HE23" s="177">
        <f t="shared" si="88"/>
        <v>0</v>
      </c>
      <c r="HF23" s="179"/>
      <c r="HG23" s="180"/>
      <c r="HH23" s="180"/>
      <c r="HI23" s="177">
        <f t="shared" si="89"/>
        <v>0</v>
      </c>
      <c r="HJ23" s="178">
        <v>0.294289866351475</v>
      </c>
      <c r="HK23" s="177">
        <f t="shared" si="90"/>
        <v>0</v>
      </c>
      <c r="HL23" s="181">
        <f t="shared" si="91"/>
        <v>0</v>
      </c>
      <c r="HM23" s="172"/>
      <c r="HN23" s="174">
        <v>10.0</v>
      </c>
      <c r="HO23" s="175" t="s">
        <v>132</v>
      </c>
      <c r="HP23" s="176" t="s">
        <v>121</v>
      </c>
      <c r="HQ23" s="176" t="s">
        <v>123</v>
      </c>
      <c r="HR23" s="177">
        <f t="shared" si="92"/>
        <v>0</v>
      </c>
      <c r="HS23" s="177">
        <f t="shared" si="93"/>
        <v>0</v>
      </c>
      <c r="HT23" s="177">
        <f t="shared" si="94"/>
        <v>0</v>
      </c>
      <c r="HU23" s="178"/>
      <c r="HV23" s="177">
        <f t="shared" si="95"/>
        <v>0</v>
      </c>
      <c r="HW23" s="179"/>
      <c r="HX23" s="180"/>
      <c r="HY23" s="180"/>
      <c r="HZ23" s="177">
        <f t="shared" si="96"/>
        <v>0</v>
      </c>
      <c r="IA23" s="178">
        <v>0.294289866351475</v>
      </c>
      <c r="IB23" s="177">
        <f t="shared" si="97"/>
        <v>0</v>
      </c>
      <c r="IC23" s="181">
        <f t="shared" si="98"/>
        <v>0</v>
      </c>
      <c r="ID23" s="172"/>
      <c r="IE23" s="174">
        <v>10.0</v>
      </c>
      <c r="IF23" s="175" t="s">
        <v>132</v>
      </c>
      <c r="IG23" s="176" t="s">
        <v>121</v>
      </c>
      <c r="IH23" s="176" t="s">
        <v>123</v>
      </c>
      <c r="II23" s="177">
        <f t="shared" si="99"/>
        <v>0</v>
      </c>
      <c r="IJ23" s="177">
        <f t="shared" si="100"/>
        <v>0</v>
      </c>
      <c r="IK23" s="177">
        <f t="shared" si="101"/>
        <v>0</v>
      </c>
      <c r="IL23" s="178"/>
      <c r="IM23" s="177">
        <f t="shared" si="102"/>
        <v>0</v>
      </c>
      <c r="IN23" s="179"/>
      <c r="IO23" s="180"/>
      <c r="IP23" s="180"/>
      <c r="IQ23" s="177">
        <f t="shared" si="103"/>
        <v>0</v>
      </c>
      <c r="IR23" s="178">
        <v>0.294289866351475</v>
      </c>
      <c r="IS23" s="177">
        <f t="shared" si="104"/>
        <v>0</v>
      </c>
      <c r="IT23" s="181">
        <f t="shared" si="105"/>
        <v>0</v>
      </c>
      <c r="IU23" s="172"/>
      <c r="IV23" s="174">
        <v>10.0</v>
      </c>
      <c r="IW23" s="175" t="s">
        <v>132</v>
      </c>
      <c r="IX23" s="176" t="s">
        <v>121</v>
      </c>
      <c r="IY23" s="176" t="s">
        <v>123</v>
      </c>
      <c r="IZ23" s="177">
        <f t="shared" si="106"/>
        <v>0</v>
      </c>
      <c r="JA23" s="177">
        <f t="shared" si="107"/>
        <v>0</v>
      </c>
      <c r="JB23" s="177">
        <f t="shared" si="108"/>
        <v>0</v>
      </c>
      <c r="JC23" s="178"/>
      <c r="JD23" s="177">
        <f t="shared" si="109"/>
        <v>0</v>
      </c>
      <c r="JE23" s="179"/>
      <c r="JF23" s="180"/>
      <c r="JG23" s="180"/>
      <c r="JH23" s="177">
        <f t="shared" si="110"/>
        <v>0</v>
      </c>
      <c r="JI23" s="178">
        <v>0.294289866351475</v>
      </c>
      <c r="JJ23" s="177">
        <f t="shared" si="111"/>
        <v>0</v>
      </c>
      <c r="JK23" s="181">
        <f t="shared" si="112"/>
        <v>0</v>
      </c>
      <c r="JL23" s="172"/>
      <c r="JM23" s="174">
        <v>10.0</v>
      </c>
      <c r="JN23" s="175" t="s">
        <v>132</v>
      </c>
      <c r="JO23" s="176" t="s">
        <v>121</v>
      </c>
      <c r="JP23" s="176" t="s">
        <v>123</v>
      </c>
      <c r="JQ23" s="177">
        <f t="shared" si="113"/>
        <v>0</v>
      </c>
      <c r="JR23" s="177">
        <f t="shared" si="114"/>
        <v>0</v>
      </c>
      <c r="JS23" s="177">
        <f t="shared" si="115"/>
        <v>0</v>
      </c>
      <c r="JT23" s="178"/>
      <c r="JU23" s="177">
        <f t="shared" si="116"/>
        <v>0</v>
      </c>
      <c r="JV23" s="179"/>
      <c r="JW23" s="180"/>
      <c r="JX23" s="180"/>
      <c r="JY23" s="177">
        <f t="shared" si="117"/>
        <v>0</v>
      </c>
      <c r="JZ23" s="178">
        <v>0.294289866351475</v>
      </c>
      <c r="KA23" s="177">
        <f t="shared" si="118"/>
        <v>0</v>
      </c>
      <c r="KB23" s="181">
        <f t="shared" si="119"/>
        <v>0</v>
      </c>
      <c r="KC23" s="172"/>
      <c r="KD23" s="174">
        <v>10.0</v>
      </c>
      <c r="KE23" s="175" t="s">
        <v>132</v>
      </c>
      <c r="KF23" s="176" t="s">
        <v>121</v>
      </c>
      <c r="KG23" s="176" t="s">
        <v>123</v>
      </c>
      <c r="KH23" s="177">
        <f t="shared" si="120"/>
        <v>0</v>
      </c>
      <c r="KI23" s="177">
        <f t="shared" si="121"/>
        <v>0</v>
      </c>
      <c r="KJ23" s="177">
        <f t="shared" si="122"/>
        <v>0</v>
      </c>
      <c r="KK23" s="178"/>
      <c r="KL23" s="177">
        <f t="shared" si="123"/>
        <v>0</v>
      </c>
      <c r="KM23" s="179"/>
      <c r="KN23" s="180"/>
      <c r="KO23" s="180"/>
      <c r="KP23" s="177">
        <f t="shared" si="124"/>
        <v>0</v>
      </c>
      <c r="KQ23" s="178">
        <v>0.294289866351475</v>
      </c>
      <c r="KR23" s="177">
        <f t="shared" si="125"/>
        <v>0</v>
      </c>
      <c r="KS23" s="181">
        <f t="shared" si="126"/>
        <v>0</v>
      </c>
      <c r="KT23" s="172"/>
      <c r="KU23" s="173"/>
    </row>
    <row r="24" ht="15.75" customHeight="1">
      <c r="A24" s="174">
        <v>11.0</v>
      </c>
      <c r="B24" s="175" t="s">
        <v>132</v>
      </c>
      <c r="C24" s="176" t="s">
        <v>121</v>
      </c>
      <c r="D24" s="176" t="s">
        <v>123</v>
      </c>
      <c r="E24" s="177">
        <f t="shared" si="1"/>
        <v>0</v>
      </c>
      <c r="F24" s="177">
        <f t="shared" si="2"/>
        <v>0</v>
      </c>
      <c r="G24" s="177">
        <f t="shared" si="3"/>
        <v>0</v>
      </c>
      <c r="H24" s="178"/>
      <c r="I24" s="177">
        <f t="shared" si="4"/>
        <v>0</v>
      </c>
      <c r="J24" s="179"/>
      <c r="K24" s="180"/>
      <c r="L24" s="180"/>
      <c r="M24" s="177">
        <f t="shared" si="5"/>
        <v>0</v>
      </c>
      <c r="N24" s="178">
        <v>0.294289866351475</v>
      </c>
      <c r="O24" s="177">
        <f t="shared" si="6"/>
        <v>0</v>
      </c>
      <c r="P24" s="181">
        <f t="shared" si="7"/>
        <v>0</v>
      </c>
      <c r="Q24" s="172"/>
      <c r="R24" s="174">
        <v>11.0</v>
      </c>
      <c r="S24" s="175" t="s">
        <v>132</v>
      </c>
      <c r="T24" s="176" t="s">
        <v>121</v>
      </c>
      <c r="U24" s="176" t="s">
        <v>123</v>
      </c>
      <c r="V24" s="177">
        <f t="shared" si="8"/>
        <v>0</v>
      </c>
      <c r="W24" s="177">
        <f t="shared" si="9"/>
        <v>0</v>
      </c>
      <c r="X24" s="177">
        <f t="shared" si="10"/>
        <v>0</v>
      </c>
      <c r="Y24" s="178"/>
      <c r="Z24" s="177">
        <f t="shared" si="11"/>
        <v>0</v>
      </c>
      <c r="AA24" s="179"/>
      <c r="AB24" s="180"/>
      <c r="AC24" s="180"/>
      <c r="AD24" s="177">
        <f t="shared" si="12"/>
        <v>0</v>
      </c>
      <c r="AE24" s="178">
        <v>0.294289866351475</v>
      </c>
      <c r="AF24" s="177">
        <f t="shared" si="13"/>
        <v>0</v>
      </c>
      <c r="AG24" s="181">
        <f t="shared" si="14"/>
        <v>0</v>
      </c>
      <c r="AH24" s="172"/>
      <c r="AI24" s="174">
        <v>11.0</v>
      </c>
      <c r="AJ24" s="175" t="s">
        <v>132</v>
      </c>
      <c r="AK24" s="176" t="s">
        <v>121</v>
      </c>
      <c r="AL24" s="176" t="s">
        <v>123</v>
      </c>
      <c r="AM24" s="177">
        <f t="shared" si="15"/>
        <v>0</v>
      </c>
      <c r="AN24" s="177">
        <f t="shared" si="16"/>
        <v>0</v>
      </c>
      <c r="AO24" s="177">
        <f t="shared" si="17"/>
        <v>0</v>
      </c>
      <c r="AP24" s="178"/>
      <c r="AQ24" s="177">
        <f t="shared" si="18"/>
        <v>0</v>
      </c>
      <c r="AR24" s="179"/>
      <c r="AS24" s="180"/>
      <c r="AT24" s="180"/>
      <c r="AU24" s="177">
        <f t="shared" si="19"/>
        <v>0</v>
      </c>
      <c r="AV24" s="178">
        <v>0.294289866351475</v>
      </c>
      <c r="AW24" s="177">
        <f t="shared" si="20"/>
        <v>0</v>
      </c>
      <c r="AX24" s="181">
        <f t="shared" si="21"/>
        <v>0</v>
      </c>
      <c r="AY24" s="172"/>
      <c r="AZ24" s="174">
        <v>11.0</v>
      </c>
      <c r="BA24" s="175" t="s">
        <v>132</v>
      </c>
      <c r="BB24" s="176" t="s">
        <v>121</v>
      </c>
      <c r="BC24" s="176" t="s">
        <v>123</v>
      </c>
      <c r="BD24" s="177">
        <f t="shared" si="22"/>
        <v>0</v>
      </c>
      <c r="BE24" s="177">
        <f t="shared" si="23"/>
        <v>0</v>
      </c>
      <c r="BF24" s="177">
        <f t="shared" si="24"/>
        <v>0</v>
      </c>
      <c r="BG24" s="178"/>
      <c r="BH24" s="177">
        <f t="shared" si="25"/>
        <v>0</v>
      </c>
      <c r="BI24" s="179"/>
      <c r="BJ24" s="180"/>
      <c r="BK24" s="180"/>
      <c r="BL24" s="177">
        <f t="shared" si="26"/>
        <v>0</v>
      </c>
      <c r="BM24" s="178">
        <v>0.294289866351475</v>
      </c>
      <c r="BN24" s="177">
        <f t="shared" si="27"/>
        <v>0</v>
      </c>
      <c r="BO24" s="181">
        <f t="shared" si="28"/>
        <v>0</v>
      </c>
      <c r="BP24" s="172"/>
      <c r="BQ24" s="174">
        <v>11.0</v>
      </c>
      <c r="BR24" s="175" t="s">
        <v>132</v>
      </c>
      <c r="BS24" s="176" t="s">
        <v>121</v>
      </c>
      <c r="BT24" s="176" t="s">
        <v>123</v>
      </c>
      <c r="BU24" s="177">
        <f t="shared" si="29"/>
        <v>0</v>
      </c>
      <c r="BV24" s="177">
        <f t="shared" si="30"/>
        <v>0</v>
      </c>
      <c r="BW24" s="177">
        <f t="shared" si="31"/>
        <v>0</v>
      </c>
      <c r="BX24" s="178"/>
      <c r="BY24" s="177">
        <f t="shared" si="32"/>
        <v>0</v>
      </c>
      <c r="BZ24" s="179"/>
      <c r="CA24" s="180"/>
      <c r="CB24" s="180"/>
      <c r="CC24" s="177">
        <f t="shared" si="33"/>
        <v>0</v>
      </c>
      <c r="CD24" s="178">
        <v>0.294289866351475</v>
      </c>
      <c r="CE24" s="177">
        <f t="shared" si="34"/>
        <v>0</v>
      </c>
      <c r="CF24" s="181">
        <f t="shared" si="35"/>
        <v>0</v>
      </c>
      <c r="CG24" s="172"/>
      <c r="CH24" s="174">
        <v>11.0</v>
      </c>
      <c r="CI24" s="175" t="s">
        <v>132</v>
      </c>
      <c r="CJ24" s="176" t="s">
        <v>121</v>
      </c>
      <c r="CK24" s="176" t="s">
        <v>123</v>
      </c>
      <c r="CL24" s="177">
        <f t="shared" si="36"/>
        <v>0</v>
      </c>
      <c r="CM24" s="177">
        <f t="shared" si="37"/>
        <v>0</v>
      </c>
      <c r="CN24" s="177">
        <f t="shared" si="38"/>
        <v>0</v>
      </c>
      <c r="CO24" s="178"/>
      <c r="CP24" s="177">
        <f t="shared" si="39"/>
        <v>0</v>
      </c>
      <c r="CQ24" s="179"/>
      <c r="CR24" s="180"/>
      <c r="CS24" s="180"/>
      <c r="CT24" s="177">
        <f t="shared" si="40"/>
        <v>0</v>
      </c>
      <c r="CU24" s="178">
        <v>0.294289866351475</v>
      </c>
      <c r="CV24" s="177">
        <f t="shared" si="41"/>
        <v>0</v>
      </c>
      <c r="CW24" s="181">
        <f t="shared" si="42"/>
        <v>0</v>
      </c>
      <c r="CX24" s="172"/>
      <c r="CY24" s="174">
        <v>11.0</v>
      </c>
      <c r="CZ24" s="175" t="s">
        <v>132</v>
      </c>
      <c r="DA24" s="176" t="s">
        <v>121</v>
      </c>
      <c r="DB24" s="176" t="s">
        <v>123</v>
      </c>
      <c r="DC24" s="177">
        <f t="shared" si="43"/>
        <v>0</v>
      </c>
      <c r="DD24" s="177">
        <f t="shared" si="44"/>
        <v>0</v>
      </c>
      <c r="DE24" s="177">
        <f t="shared" si="45"/>
        <v>0</v>
      </c>
      <c r="DF24" s="178"/>
      <c r="DG24" s="177">
        <f t="shared" si="46"/>
        <v>0</v>
      </c>
      <c r="DH24" s="179"/>
      <c r="DI24" s="180"/>
      <c r="DJ24" s="180"/>
      <c r="DK24" s="177">
        <f t="shared" si="47"/>
        <v>0</v>
      </c>
      <c r="DL24" s="178">
        <v>0.294289866351475</v>
      </c>
      <c r="DM24" s="177">
        <f t="shared" si="48"/>
        <v>0</v>
      </c>
      <c r="DN24" s="181">
        <f t="shared" si="49"/>
        <v>0</v>
      </c>
      <c r="DO24" s="172"/>
      <c r="DP24" s="174">
        <v>11.0</v>
      </c>
      <c r="DQ24" s="175" t="s">
        <v>132</v>
      </c>
      <c r="DR24" s="176" t="s">
        <v>121</v>
      </c>
      <c r="DS24" s="176" t="s">
        <v>123</v>
      </c>
      <c r="DT24" s="177">
        <f t="shared" si="50"/>
        <v>0</v>
      </c>
      <c r="DU24" s="177">
        <f t="shared" si="51"/>
        <v>0</v>
      </c>
      <c r="DV24" s="177">
        <f t="shared" si="52"/>
        <v>0</v>
      </c>
      <c r="DW24" s="178"/>
      <c r="DX24" s="177">
        <f t="shared" si="53"/>
        <v>0</v>
      </c>
      <c r="DY24" s="179"/>
      <c r="DZ24" s="180"/>
      <c r="EA24" s="180"/>
      <c r="EB24" s="177">
        <f t="shared" si="54"/>
        <v>0</v>
      </c>
      <c r="EC24" s="178">
        <v>0.294289866351475</v>
      </c>
      <c r="ED24" s="177">
        <f t="shared" si="55"/>
        <v>0</v>
      </c>
      <c r="EE24" s="181">
        <f t="shared" si="56"/>
        <v>0</v>
      </c>
      <c r="EF24" s="172"/>
      <c r="EG24" s="174">
        <v>11.0</v>
      </c>
      <c r="EH24" s="175" t="s">
        <v>132</v>
      </c>
      <c r="EI24" s="176" t="s">
        <v>121</v>
      </c>
      <c r="EJ24" s="176" t="s">
        <v>123</v>
      </c>
      <c r="EK24" s="177">
        <f t="shared" si="57"/>
        <v>0</v>
      </c>
      <c r="EL24" s="177">
        <f t="shared" si="58"/>
        <v>0</v>
      </c>
      <c r="EM24" s="177">
        <f t="shared" si="59"/>
        <v>0</v>
      </c>
      <c r="EN24" s="178"/>
      <c r="EO24" s="177">
        <f t="shared" si="60"/>
        <v>0</v>
      </c>
      <c r="EP24" s="179"/>
      <c r="EQ24" s="180"/>
      <c r="ER24" s="180"/>
      <c r="ES24" s="177">
        <f t="shared" si="61"/>
        <v>0</v>
      </c>
      <c r="ET24" s="178">
        <v>0.294289866351475</v>
      </c>
      <c r="EU24" s="177">
        <f t="shared" si="62"/>
        <v>0</v>
      </c>
      <c r="EV24" s="181">
        <f t="shared" si="63"/>
        <v>0</v>
      </c>
      <c r="EW24" s="172"/>
      <c r="EX24" s="174">
        <v>11.0</v>
      </c>
      <c r="EY24" s="175" t="s">
        <v>132</v>
      </c>
      <c r="EZ24" s="176" t="s">
        <v>121</v>
      </c>
      <c r="FA24" s="176" t="s">
        <v>123</v>
      </c>
      <c r="FB24" s="177">
        <f t="shared" si="64"/>
        <v>0</v>
      </c>
      <c r="FC24" s="177">
        <f t="shared" si="65"/>
        <v>0</v>
      </c>
      <c r="FD24" s="177">
        <f t="shared" si="66"/>
        <v>0</v>
      </c>
      <c r="FE24" s="178"/>
      <c r="FF24" s="177">
        <f t="shared" si="67"/>
        <v>0</v>
      </c>
      <c r="FG24" s="179"/>
      <c r="FH24" s="180"/>
      <c r="FI24" s="180"/>
      <c r="FJ24" s="177">
        <f t="shared" si="68"/>
        <v>0</v>
      </c>
      <c r="FK24" s="178">
        <v>0.294289866351475</v>
      </c>
      <c r="FL24" s="177">
        <f t="shared" si="69"/>
        <v>0</v>
      </c>
      <c r="FM24" s="181">
        <f t="shared" si="70"/>
        <v>0</v>
      </c>
      <c r="FN24" s="172"/>
      <c r="FO24" s="174">
        <v>11.0</v>
      </c>
      <c r="FP24" s="175" t="s">
        <v>132</v>
      </c>
      <c r="FQ24" s="176" t="s">
        <v>121</v>
      </c>
      <c r="FR24" s="176" t="s">
        <v>123</v>
      </c>
      <c r="FS24" s="177">
        <f t="shared" si="71"/>
        <v>0</v>
      </c>
      <c r="FT24" s="177">
        <f t="shared" si="72"/>
        <v>0</v>
      </c>
      <c r="FU24" s="177">
        <f t="shared" si="73"/>
        <v>0</v>
      </c>
      <c r="FV24" s="178"/>
      <c r="FW24" s="177">
        <f t="shared" si="74"/>
        <v>0</v>
      </c>
      <c r="FX24" s="179"/>
      <c r="FY24" s="180"/>
      <c r="FZ24" s="180"/>
      <c r="GA24" s="177">
        <f t="shared" si="75"/>
        <v>0</v>
      </c>
      <c r="GB24" s="178">
        <v>0.294289866351475</v>
      </c>
      <c r="GC24" s="177">
        <f t="shared" si="76"/>
        <v>0</v>
      </c>
      <c r="GD24" s="181">
        <f t="shared" si="77"/>
        <v>0</v>
      </c>
      <c r="GE24" s="172"/>
      <c r="GF24" s="174">
        <v>11.0</v>
      </c>
      <c r="GG24" s="175" t="s">
        <v>132</v>
      </c>
      <c r="GH24" s="176" t="s">
        <v>121</v>
      </c>
      <c r="GI24" s="176" t="s">
        <v>123</v>
      </c>
      <c r="GJ24" s="177">
        <f t="shared" si="78"/>
        <v>0</v>
      </c>
      <c r="GK24" s="177">
        <f t="shared" si="79"/>
        <v>0</v>
      </c>
      <c r="GL24" s="177">
        <f t="shared" si="80"/>
        <v>0</v>
      </c>
      <c r="GM24" s="178"/>
      <c r="GN24" s="177">
        <f t="shared" si="81"/>
        <v>0</v>
      </c>
      <c r="GO24" s="179"/>
      <c r="GP24" s="180"/>
      <c r="GQ24" s="180"/>
      <c r="GR24" s="177">
        <f t="shared" si="82"/>
        <v>0</v>
      </c>
      <c r="GS24" s="178">
        <v>0.294289866351475</v>
      </c>
      <c r="GT24" s="177">
        <f t="shared" si="83"/>
        <v>0</v>
      </c>
      <c r="GU24" s="181">
        <f t="shared" si="84"/>
        <v>0</v>
      </c>
      <c r="GV24" s="172"/>
      <c r="GW24" s="174">
        <v>11.0</v>
      </c>
      <c r="GX24" s="175" t="s">
        <v>132</v>
      </c>
      <c r="GY24" s="176" t="s">
        <v>121</v>
      </c>
      <c r="GZ24" s="176" t="s">
        <v>123</v>
      </c>
      <c r="HA24" s="177">
        <f t="shared" si="85"/>
        <v>0</v>
      </c>
      <c r="HB24" s="177">
        <f t="shared" si="86"/>
        <v>0</v>
      </c>
      <c r="HC24" s="177">
        <f t="shared" si="87"/>
        <v>0</v>
      </c>
      <c r="HD24" s="178"/>
      <c r="HE24" s="177">
        <f t="shared" si="88"/>
        <v>0</v>
      </c>
      <c r="HF24" s="179"/>
      <c r="HG24" s="180"/>
      <c r="HH24" s="180"/>
      <c r="HI24" s="177">
        <f t="shared" si="89"/>
        <v>0</v>
      </c>
      <c r="HJ24" s="178">
        <v>0.294289866351475</v>
      </c>
      <c r="HK24" s="177">
        <f t="shared" si="90"/>
        <v>0</v>
      </c>
      <c r="HL24" s="181">
        <f t="shared" si="91"/>
        <v>0</v>
      </c>
      <c r="HM24" s="172"/>
      <c r="HN24" s="174">
        <v>11.0</v>
      </c>
      <c r="HO24" s="175" t="s">
        <v>132</v>
      </c>
      <c r="HP24" s="176" t="s">
        <v>121</v>
      </c>
      <c r="HQ24" s="176" t="s">
        <v>123</v>
      </c>
      <c r="HR24" s="177">
        <f t="shared" si="92"/>
        <v>0</v>
      </c>
      <c r="HS24" s="177">
        <f t="shared" si="93"/>
        <v>0</v>
      </c>
      <c r="HT24" s="177">
        <f t="shared" si="94"/>
        <v>0</v>
      </c>
      <c r="HU24" s="178"/>
      <c r="HV24" s="177">
        <f t="shared" si="95"/>
        <v>0</v>
      </c>
      <c r="HW24" s="179"/>
      <c r="HX24" s="180"/>
      <c r="HY24" s="180"/>
      <c r="HZ24" s="177">
        <f t="shared" si="96"/>
        <v>0</v>
      </c>
      <c r="IA24" s="178">
        <v>0.294289866351475</v>
      </c>
      <c r="IB24" s="177">
        <f t="shared" si="97"/>
        <v>0</v>
      </c>
      <c r="IC24" s="181">
        <f t="shared" si="98"/>
        <v>0</v>
      </c>
      <c r="ID24" s="172"/>
      <c r="IE24" s="174">
        <v>11.0</v>
      </c>
      <c r="IF24" s="175" t="s">
        <v>132</v>
      </c>
      <c r="IG24" s="176" t="s">
        <v>121</v>
      </c>
      <c r="IH24" s="176" t="s">
        <v>123</v>
      </c>
      <c r="II24" s="177">
        <f t="shared" si="99"/>
        <v>0</v>
      </c>
      <c r="IJ24" s="177">
        <f t="shared" si="100"/>
        <v>0</v>
      </c>
      <c r="IK24" s="177">
        <f t="shared" si="101"/>
        <v>0</v>
      </c>
      <c r="IL24" s="178"/>
      <c r="IM24" s="177">
        <f t="shared" si="102"/>
        <v>0</v>
      </c>
      <c r="IN24" s="179"/>
      <c r="IO24" s="180"/>
      <c r="IP24" s="180"/>
      <c r="IQ24" s="177">
        <f t="shared" si="103"/>
        <v>0</v>
      </c>
      <c r="IR24" s="178">
        <v>0.294289866351475</v>
      </c>
      <c r="IS24" s="177">
        <f t="shared" si="104"/>
        <v>0</v>
      </c>
      <c r="IT24" s="181">
        <f t="shared" si="105"/>
        <v>0</v>
      </c>
      <c r="IU24" s="172"/>
      <c r="IV24" s="174">
        <v>11.0</v>
      </c>
      <c r="IW24" s="175" t="s">
        <v>132</v>
      </c>
      <c r="IX24" s="176" t="s">
        <v>121</v>
      </c>
      <c r="IY24" s="176" t="s">
        <v>123</v>
      </c>
      <c r="IZ24" s="177">
        <f t="shared" si="106"/>
        <v>0</v>
      </c>
      <c r="JA24" s="177">
        <f t="shared" si="107"/>
        <v>0</v>
      </c>
      <c r="JB24" s="177">
        <f t="shared" si="108"/>
        <v>0</v>
      </c>
      <c r="JC24" s="178"/>
      <c r="JD24" s="177">
        <f t="shared" si="109"/>
        <v>0</v>
      </c>
      <c r="JE24" s="179"/>
      <c r="JF24" s="180"/>
      <c r="JG24" s="180"/>
      <c r="JH24" s="177">
        <f t="shared" si="110"/>
        <v>0</v>
      </c>
      <c r="JI24" s="178">
        <v>0.294289866351475</v>
      </c>
      <c r="JJ24" s="177">
        <f t="shared" si="111"/>
        <v>0</v>
      </c>
      <c r="JK24" s="181">
        <f t="shared" si="112"/>
        <v>0</v>
      </c>
      <c r="JL24" s="172"/>
      <c r="JM24" s="174">
        <v>11.0</v>
      </c>
      <c r="JN24" s="175" t="s">
        <v>132</v>
      </c>
      <c r="JO24" s="176" t="s">
        <v>121</v>
      </c>
      <c r="JP24" s="176" t="s">
        <v>123</v>
      </c>
      <c r="JQ24" s="177">
        <f t="shared" si="113"/>
        <v>0</v>
      </c>
      <c r="JR24" s="177">
        <f t="shared" si="114"/>
        <v>0</v>
      </c>
      <c r="JS24" s="177">
        <f t="shared" si="115"/>
        <v>0</v>
      </c>
      <c r="JT24" s="178"/>
      <c r="JU24" s="177">
        <f t="shared" si="116"/>
        <v>0</v>
      </c>
      <c r="JV24" s="179"/>
      <c r="JW24" s="180"/>
      <c r="JX24" s="180"/>
      <c r="JY24" s="177">
        <f t="shared" si="117"/>
        <v>0</v>
      </c>
      <c r="JZ24" s="178">
        <v>0.294289866351475</v>
      </c>
      <c r="KA24" s="177">
        <f t="shared" si="118"/>
        <v>0</v>
      </c>
      <c r="KB24" s="181">
        <f t="shared" si="119"/>
        <v>0</v>
      </c>
      <c r="KC24" s="172"/>
      <c r="KD24" s="174">
        <v>11.0</v>
      </c>
      <c r="KE24" s="175" t="s">
        <v>132</v>
      </c>
      <c r="KF24" s="176" t="s">
        <v>121</v>
      </c>
      <c r="KG24" s="176" t="s">
        <v>123</v>
      </c>
      <c r="KH24" s="177">
        <f t="shared" si="120"/>
        <v>0</v>
      </c>
      <c r="KI24" s="177">
        <f t="shared" si="121"/>
        <v>0</v>
      </c>
      <c r="KJ24" s="177">
        <f t="shared" si="122"/>
        <v>0</v>
      </c>
      <c r="KK24" s="178"/>
      <c r="KL24" s="177">
        <f t="shared" si="123"/>
        <v>0</v>
      </c>
      <c r="KM24" s="179"/>
      <c r="KN24" s="180"/>
      <c r="KO24" s="180"/>
      <c r="KP24" s="177">
        <f t="shared" si="124"/>
        <v>0</v>
      </c>
      <c r="KQ24" s="178">
        <v>0.294289866351475</v>
      </c>
      <c r="KR24" s="177">
        <f t="shared" si="125"/>
        <v>0</v>
      </c>
      <c r="KS24" s="181">
        <f t="shared" si="126"/>
        <v>0</v>
      </c>
      <c r="KT24" s="172"/>
      <c r="KU24" s="173"/>
    </row>
    <row r="25" ht="15.75" customHeight="1">
      <c r="A25" s="174">
        <v>12.0</v>
      </c>
      <c r="B25" s="175" t="s">
        <v>132</v>
      </c>
      <c r="C25" s="176" t="s">
        <v>121</v>
      </c>
      <c r="D25" s="176" t="s">
        <v>123</v>
      </c>
      <c r="E25" s="177">
        <f t="shared" si="1"/>
        <v>0</v>
      </c>
      <c r="F25" s="177">
        <f t="shared" si="2"/>
        <v>0</v>
      </c>
      <c r="G25" s="177">
        <f t="shared" si="3"/>
        <v>0</v>
      </c>
      <c r="H25" s="178"/>
      <c r="I25" s="177">
        <f t="shared" si="4"/>
        <v>0</v>
      </c>
      <c r="J25" s="179"/>
      <c r="K25" s="180"/>
      <c r="L25" s="180"/>
      <c r="M25" s="177">
        <f t="shared" si="5"/>
        <v>0</v>
      </c>
      <c r="N25" s="178">
        <v>0.294289866351475</v>
      </c>
      <c r="O25" s="177">
        <f t="shared" si="6"/>
        <v>0</v>
      </c>
      <c r="P25" s="181">
        <f t="shared" si="7"/>
        <v>0</v>
      </c>
      <c r="Q25" s="172"/>
      <c r="R25" s="174">
        <v>12.0</v>
      </c>
      <c r="S25" s="175" t="s">
        <v>132</v>
      </c>
      <c r="T25" s="176" t="s">
        <v>121</v>
      </c>
      <c r="U25" s="176" t="s">
        <v>123</v>
      </c>
      <c r="V25" s="177">
        <f t="shared" si="8"/>
        <v>0</v>
      </c>
      <c r="W25" s="177">
        <f t="shared" si="9"/>
        <v>0</v>
      </c>
      <c r="X25" s="177">
        <f t="shared" si="10"/>
        <v>0</v>
      </c>
      <c r="Y25" s="178"/>
      <c r="Z25" s="177">
        <f t="shared" si="11"/>
        <v>0</v>
      </c>
      <c r="AA25" s="179"/>
      <c r="AB25" s="180"/>
      <c r="AC25" s="180"/>
      <c r="AD25" s="177">
        <f t="shared" si="12"/>
        <v>0</v>
      </c>
      <c r="AE25" s="178">
        <v>0.294289866351475</v>
      </c>
      <c r="AF25" s="177">
        <f t="shared" si="13"/>
        <v>0</v>
      </c>
      <c r="AG25" s="181">
        <f t="shared" si="14"/>
        <v>0</v>
      </c>
      <c r="AH25" s="172"/>
      <c r="AI25" s="174">
        <v>12.0</v>
      </c>
      <c r="AJ25" s="175" t="s">
        <v>132</v>
      </c>
      <c r="AK25" s="176" t="s">
        <v>121</v>
      </c>
      <c r="AL25" s="176" t="s">
        <v>123</v>
      </c>
      <c r="AM25" s="177">
        <f t="shared" si="15"/>
        <v>0</v>
      </c>
      <c r="AN25" s="177">
        <f t="shared" si="16"/>
        <v>0</v>
      </c>
      <c r="AO25" s="177">
        <f t="shared" si="17"/>
        <v>0</v>
      </c>
      <c r="AP25" s="178"/>
      <c r="AQ25" s="177">
        <f t="shared" si="18"/>
        <v>0</v>
      </c>
      <c r="AR25" s="179"/>
      <c r="AS25" s="180"/>
      <c r="AT25" s="180"/>
      <c r="AU25" s="177">
        <f t="shared" si="19"/>
        <v>0</v>
      </c>
      <c r="AV25" s="178">
        <v>0.294289866351475</v>
      </c>
      <c r="AW25" s="177">
        <f t="shared" si="20"/>
        <v>0</v>
      </c>
      <c r="AX25" s="181">
        <f t="shared" si="21"/>
        <v>0</v>
      </c>
      <c r="AY25" s="172"/>
      <c r="AZ25" s="174">
        <v>12.0</v>
      </c>
      <c r="BA25" s="175" t="s">
        <v>132</v>
      </c>
      <c r="BB25" s="176" t="s">
        <v>121</v>
      </c>
      <c r="BC25" s="176" t="s">
        <v>123</v>
      </c>
      <c r="BD25" s="177">
        <f t="shared" si="22"/>
        <v>0</v>
      </c>
      <c r="BE25" s="177">
        <f t="shared" si="23"/>
        <v>0</v>
      </c>
      <c r="BF25" s="177">
        <f t="shared" si="24"/>
        <v>0</v>
      </c>
      <c r="BG25" s="178"/>
      <c r="BH25" s="177">
        <f t="shared" si="25"/>
        <v>0</v>
      </c>
      <c r="BI25" s="179"/>
      <c r="BJ25" s="180"/>
      <c r="BK25" s="180"/>
      <c r="BL25" s="177">
        <f t="shared" si="26"/>
        <v>0</v>
      </c>
      <c r="BM25" s="178">
        <v>0.294289866351475</v>
      </c>
      <c r="BN25" s="177">
        <f t="shared" si="27"/>
        <v>0</v>
      </c>
      <c r="BO25" s="181">
        <f t="shared" si="28"/>
        <v>0</v>
      </c>
      <c r="BP25" s="172"/>
      <c r="BQ25" s="174">
        <v>12.0</v>
      </c>
      <c r="BR25" s="175" t="s">
        <v>132</v>
      </c>
      <c r="BS25" s="176" t="s">
        <v>121</v>
      </c>
      <c r="BT25" s="176" t="s">
        <v>123</v>
      </c>
      <c r="BU25" s="177">
        <f t="shared" si="29"/>
        <v>0</v>
      </c>
      <c r="BV25" s="177">
        <f t="shared" si="30"/>
        <v>0</v>
      </c>
      <c r="BW25" s="177">
        <f t="shared" si="31"/>
        <v>0</v>
      </c>
      <c r="BX25" s="178"/>
      <c r="BY25" s="177">
        <f t="shared" si="32"/>
        <v>0</v>
      </c>
      <c r="BZ25" s="179"/>
      <c r="CA25" s="180"/>
      <c r="CB25" s="180"/>
      <c r="CC25" s="177">
        <f t="shared" si="33"/>
        <v>0</v>
      </c>
      <c r="CD25" s="178">
        <v>0.294289866351475</v>
      </c>
      <c r="CE25" s="177">
        <f t="shared" si="34"/>
        <v>0</v>
      </c>
      <c r="CF25" s="181">
        <f t="shared" si="35"/>
        <v>0</v>
      </c>
      <c r="CG25" s="172"/>
      <c r="CH25" s="174">
        <v>12.0</v>
      </c>
      <c r="CI25" s="175" t="s">
        <v>132</v>
      </c>
      <c r="CJ25" s="176" t="s">
        <v>121</v>
      </c>
      <c r="CK25" s="176" t="s">
        <v>123</v>
      </c>
      <c r="CL25" s="177">
        <f t="shared" si="36"/>
        <v>0</v>
      </c>
      <c r="CM25" s="177">
        <f t="shared" si="37"/>
        <v>0</v>
      </c>
      <c r="CN25" s="177">
        <f t="shared" si="38"/>
        <v>0</v>
      </c>
      <c r="CO25" s="178"/>
      <c r="CP25" s="177">
        <f t="shared" si="39"/>
        <v>0</v>
      </c>
      <c r="CQ25" s="179"/>
      <c r="CR25" s="180"/>
      <c r="CS25" s="180"/>
      <c r="CT25" s="177">
        <f t="shared" si="40"/>
        <v>0</v>
      </c>
      <c r="CU25" s="178">
        <v>0.294289866351475</v>
      </c>
      <c r="CV25" s="177">
        <f t="shared" si="41"/>
        <v>0</v>
      </c>
      <c r="CW25" s="181">
        <f t="shared" si="42"/>
        <v>0</v>
      </c>
      <c r="CX25" s="172"/>
      <c r="CY25" s="174">
        <v>12.0</v>
      </c>
      <c r="CZ25" s="175" t="s">
        <v>132</v>
      </c>
      <c r="DA25" s="176" t="s">
        <v>121</v>
      </c>
      <c r="DB25" s="176" t="s">
        <v>123</v>
      </c>
      <c r="DC25" s="177">
        <f t="shared" si="43"/>
        <v>0</v>
      </c>
      <c r="DD25" s="177">
        <f t="shared" si="44"/>
        <v>0</v>
      </c>
      <c r="DE25" s="177">
        <f t="shared" si="45"/>
        <v>0</v>
      </c>
      <c r="DF25" s="178"/>
      <c r="DG25" s="177">
        <f t="shared" si="46"/>
        <v>0</v>
      </c>
      <c r="DH25" s="179"/>
      <c r="DI25" s="180"/>
      <c r="DJ25" s="180"/>
      <c r="DK25" s="177">
        <f t="shared" si="47"/>
        <v>0</v>
      </c>
      <c r="DL25" s="178">
        <v>0.294289866351475</v>
      </c>
      <c r="DM25" s="177">
        <f t="shared" si="48"/>
        <v>0</v>
      </c>
      <c r="DN25" s="181">
        <f t="shared" si="49"/>
        <v>0</v>
      </c>
      <c r="DO25" s="172"/>
      <c r="DP25" s="174">
        <v>12.0</v>
      </c>
      <c r="DQ25" s="175" t="s">
        <v>132</v>
      </c>
      <c r="DR25" s="176" t="s">
        <v>121</v>
      </c>
      <c r="DS25" s="176" t="s">
        <v>123</v>
      </c>
      <c r="DT25" s="177">
        <f t="shared" si="50"/>
        <v>0</v>
      </c>
      <c r="DU25" s="177">
        <f t="shared" si="51"/>
        <v>0</v>
      </c>
      <c r="DV25" s="177">
        <f t="shared" si="52"/>
        <v>0</v>
      </c>
      <c r="DW25" s="178"/>
      <c r="DX25" s="177">
        <f t="shared" si="53"/>
        <v>0</v>
      </c>
      <c r="DY25" s="179"/>
      <c r="DZ25" s="180"/>
      <c r="EA25" s="180"/>
      <c r="EB25" s="177">
        <f t="shared" si="54"/>
        <v>0</v>
      </c>
      <c r="EC25" s="178">
        <v>0.294289866351475</v>
      </c>
      <c r="ED25" s="177">
        <f t="shared" si="55"/>
        <v>0</v>
      </c>
      <c r="EE25" s="181">
        <f t="shared" si="56"/>
        <v>0</v>
      </c>
      <c r="EF25" s="172"/>
      <c r="EG25" s="174">
        <v>12.0</v>
      </c>
      <c r="EH25" s="175" t="s">
        <v>132</v>
      </c>
      <c r="EI25" s="176" t="s">
        <v>121</v>
      </c>
      <c r="EJ25" s="176" t="s">
        <v>123</v>
      </c>
      <c r="EK25" s="177">
        <f t="shared" si="57"/>
        <v>0</v>
      </c>
      <c r="EL25" s="177">
        <f t="shared" si="58"/>
        <v>0</v>
      </c>
      <c r="EM25" s="177">
        <f t="shared" si="59"/>
        <v>0</v>
      </c>
      <c r="EN25" s="178"/>
      <c r="EO25" s="177">
        <f t="shared" si="60"/>
        <v>0</v>
      </c>
      <c r="EP25" s="179"/>
      <c r="EQ25" s="180"/>
      <c r="ER25" s="180"/>
      <c r="ES25" s="177">
        <f t="shared" si="61"/>
        <v>0</v>
      </c>
      <c r="ET25" s="178">
        <v>0.294289866351475</v>
      </c>
      <c r="EU25" s="177">
        <f t="shared" si="62"/>
        <v>0</v>
      </c>
      <c r="EV25" s="181">
        <f t="shared" si="63"/>
        <v>0</v>
      </c>
      <c r="EW25" s="172"/>
      <c r="EX25" s="174">
        <v>12.0</v>
      </c>
      <c r="EY25" s="175" t="s">
        <v>132</v>
      </c>
      <c r="EZ25" s="176" t="s">
        <v>121</v>
      </c>
      <c r="FA25" s="176" t="s">
        <v>123</v>
      </c>
      <c r="FB25" s="177">
        <f t="shared" si="64"/>
        <v>0</v>
      </c>
      <c r="FC25" s="177">
        <f t="shared" si="65"/>
        <v>0</v>
      </c>
      <c r="FD25" s="177">
        <f t="shared" si="66"/>
        <v>0</v>
      </c>
      <c r="FE25" s="178"/>
      <c r="FF25" s="177">
        <f t="shared" si="67"/>
        <v>0</v>
      </c>
      <c r="FG25" s="179"/>
      <c r="FH25" s="180"/>
      <c r="FI25" s="180"/>
      <c r="FJ25" s="177">
        <f t="shared" si="68"/>
        <v>0</v>
      </c>
      <c r="FK25" s="178">
        <v>0.294289866351475</v>
      </c>
      <c r="FL25" s="177">
        <f t="shared" si="69"/>
        <v>0</v>
      </c>
      <c r="FM25" s="181">
        <f t="shared" si="70"/>
        <v>0</v>
      </c>
      <c r="FN25" s="172"/>
      <c r="FO25" s="174">
        <v>12.0</v>
      </c>
      <c r="FP25" s="175" t="s">
        <v>132</v>
      </c>
      <c r="FQ25" s="176" t="s">
        <v>121</v>
      </c>
      <c r="FR25" s="176" t="s">
        <v>123</v>
      </c>
      <c r="FS25" s="177">
        <f t="shared" si="71"/>
        <v>0</v>
      </c>
      <c r="FT25" s="177">
        <f t="shared" si="72"/>
        <v>0</v>
      </c>
      <c r="FU25" s="177">
        <f t="shared" si="73"/>
        <v>0</v>
      </c>
      <c r="FV25" s="178"/>
      <c r="FW25" s="177">
        <f t="shared" si="74"/>
        <v>0</v>
      </c>
      <c r="FX25" s="179"/>
      <c r="FY25" s="180"/>
      <c r="FZ25" s="180"/>
      <c r="GA25" s="177">
        <f t="shared" si="75"/>
        <v>0</v>
      </c>
      <c r="GB25" s="178">
        <v>0.294289866351475</v>
      </c>
      <c r="GC25" s="177">
        <f t="shared" si="76"/>
        <v>0</v>
      </c>
      <c r="GD25" s="181">
        <f t="shared" si="77"/>
        <v>0</v>
      </c>
      <c r="GE25" s="172"/>
      <c r="GF25" s="174">
        <v>12.0</v>
      </c>
      <c r="GG25" s="175" t="s">
        <v>132</v>
      </c>
      <c r="GH25" s="176" t="s">
        <v>121</v>
      </c>
      <c r="GI25" s="176" t="s">
        <v>123</v>
      </c>
      <c r="GJ25" s="177">
        <f t="shared" si="78"/>
        <v>0</v>
      </c>
      <c r="GK25" s="177">
        <f t="shared" si="79"/>
        <v>0</v>
      </c>
      <c r="GL25" s="177">
        <f t="shared" si="80"/>
        <v>0</v>
      </c>
      <c r="GM25" s="178"/>
      <c r="GN25" s="177">
        <f t="shared" si="81"/>
        <v>0</v>
      </c>
      <c r="GO25" s="179"/>
      <c r="GP25" s="180"/>
      <c r="GQ25" s="180"/>
      <c r="GR25" s="177">
        <f t="shared" si="82"/>
        <v>0</v>
      </c>
      <c r="GS25" s="178">
        <v>0.294289866351475</v>
      </c>
      <c r="GT25" s="177">
        <f t="shared" si="83"/>
        <v>0</v>
      </c>
      <c r="GU25" s="181">
        <f t="shared" si="84"/>
        <v>0</v>
      </c>
      <c r="GV25" s="172"/>
      <c r="GW25" s="174">
        <v>12.0</v>
      </c>
      <c r="GX25" s="175" t="s">
        <v>132</v>
      </c>
      <c r="GY25" s="176" t="s">
        <v>121</v>
      </c>
      <c r="GZ25" s="176" t="s">
        <v>123</v>
      </c>
      <c r="HA25" s="177">
        <f t="shared" si="85"/>
        <v>0</v>
      </c>
      <c r="HB25" s="177">
        <f t="shared" si="86"/>
        <v>0</v>
      </c>
      <c r="HC25" s="177">
        <f t="shared" si="87"/>
        <v>0</v>
      </c>
      <c r="HD25" s="178"/>
      <c r="HE25" s="177">
        <f t="shared" si="88"/>
        <v>0</v>
      </c>
      <c r="HF25" s="179"/>
      <c r="HG25" s="180"/>
      <c r="HH25" s="180"/>
      <c r="HI25" s="177">
        <f t="shared" si="89"/>
        <v>0</v>
      </c>
      <c r="HJ25" s="178">
        <v>0.294289866351475</v>
      </c>
      <c r="HK25" s="177">
        <f t="shared" si="90"/>
        <v>0</v>
      </c>
      <c r="HL25" s="181">
        <f t="shared" si="91"/>
        <v>0</v>
      </c>
      <c r="HM25" s="172"/>
      <c r="HN25" s="174">
        <v>12.0</v>
      </c>
      <c r="HO25" s="175" t="s">
        <v>132</v>
      </c>
      <c r="HP25" s="176" t="s">
        <v>121</v>
      </c>
      <c r="HQ25" s="176" t="s">
        <v>123</v>
      </c>
      <c r="HR25" s="177">
        <f t="shared" si="92"/>
        <v>0</v>
      </c>
      <c r="HS25" s="177">
        <f t="shared" si="93"/>
        <v>0</v>
      </c>
      <c r="HT25" s="177">
        <f t="shared" si="94"/>
        <v>0</v>
      </c>
      <c r="HU25" s="178"/>
      <c r="HV25" s="177">
        <f t="shared" si="95"/>
        <v>0</v>
      </c>
      <c r="HW25" s="179"/>
      <c r="HX25" s="180"/>
      <c r="HY25" s="180"/>
      <c r="HZ25" s="177">
        <f t="shared" si="96"/>
        <v>0</v>
      </c>
      <c r="IA25" s="178">
        <v>0.294289866351475</v>
      </c>
      <c r="IB25" s="177">
        <f t="shared" si="97"/>
        <v>0</v>
      </c>
      <c r="IC25" s="181">
        <f t="shared" si="98"/>
        <v>0</v>
      </c>
      <c r="ID25" s="172"/>
      <c r="IE25" s="174">
        <v>12.0</v>
      </c>
      <c r="IF25" s="175" t="s">
        <v>132</v>
      </c>
      <c r="IG25" s="176" t="s">
        <v>121</v>
      </c>
      <c r="IH25" s="176" t="s">
        <v>123</v>
      </c>
      <c r="II25" s="177">
        <f t="shared" si="99"/>
        <v>0</v>
      </c>
      <c r="IJ25" s="177">
        <f t="shared" si="100"/>
        <v>0</v>
      </c>
      <c r="IK25" s="177">
        <f t="shared" si="101"/>
        <v>0</v>
      </c>
      <c r="IL25" s="178"/>
      <c r="IM25" s="177">
        <f t="shared" si="102"/>
        <v>0</v>
      </c>
      <c r="IN25" s="179"/>
      <c r="IO25" s="180"/>
      <c r="IP25" s="180"/>
      <c r="IQ25" s="177">
        <f t="shared" si="103"/>
        <v>0</v>
      </c>
      <c r="IR25" s="178">
        <v>0.294289866351475</v>
      </c>
      <c r="IS25" s="177">
        <f t="shared" si="104"/>
        <v>0</v>
      </c>
      <c r="IT25" s="181">
        <f t="shared" si="105"/>
        <v>0</v>
      </c>
      <c r="IU25" s="172"/>
      <c r="IV25" s="174">
        <v>12.0</v>
      </c>
      <c r="IW25" s="175" t="s">
        <v>132</v>
      </c>
      <c r="IX25" s="176" t="s">
        <v>121</v>
      </c>
      <c r="IY25" s="176" t="s">
        <v>123</v>
      </c>
      <c r="IZ25" s="177">
        <f t="shared" si="106"/>
        <v>0</v>
      </c>
      <c r="JA25" s="177">
        <f t="shared" si="107"/>
        <v>0</v>
      </c>
      <c r="JB25" s="177">
        <f t="shared" si="108"/>
        <v>0</v>
      </c>
      <c r="JC25" s="178"/>
      <c r="JD25" s="177">
        <f t="shared" si="109"/>
        <v>0</v>
      </c>
      <c r="JE25" s="179"/>
      <c r="JF25" s="180"/>
      <c r="JG25" s="180"/>
      <c r="JH25" s="177">
        <f t="shared" si="110"/>
        <v>0</v>
      </c>
      <c r="JI25" s="178">
        <v>0.294289866351475</v>
      </c>
      <c r="JJ25" s="177">
        <f t="shared" si="111"/>
        <v>0</v>
      </c>
      <c r="JK25" s="181">
        <f t="shared" si="112"/>
        <v>0</v>
      </c>
      <c r="JL25" s="172"/>
      <c r="JM25" s="174">
        <v>12.0</v>
      </c>
      <c r="JN25" s="175" t="s">
        <v>132</v>
      </c>
      <c r="JO25" s="176" t="s">
        <v>121</v>
      </c>
      <c r="JP25" s="176" t="s">
        <v>123</v>
      </c>
      <c r="JQ25" s="177">
        <f t="shared" si="113"/>
        <v>0</v>
      </c>
      <c r="JR25" s="177">
        <f t="shared" si="114"/>
        <v>0</v>
      </c>
      <c r="JS25" s="177">
        <f t="shared" si="115"/>
        <v>0</v>
      </c>
      <c r="JT25" s="178"/>
      <c r="JU25" s="177">
        <f t="shared" si="116"/>
        <v>0</v>
      </c>
      <c r="JV25" s="179"/>
      <c r="JW25" s="180"/>
      <c r="JX25" s="180"/>
      <c r="JY25" s="177">
        <f t="shared" si="117"/>
        <v>0</v>
      </c>
      <c r="JZ25" s="178">
        <v>0.294289866351475</v>
      </c>
      <c r="KA25" s="177">
        <f t="shared" si="118"/>
        <v>0</v>
      </c>
      <c r="KB25" s="181">
        <f t="shared" si="119"/>
        <v>0</v>
      </c>
      <c r="KC25" s="172"/>
      <c r="KD25" s="174">
        <v>12.0</v>
      </c>
      <c r="KE25" s="175" t="s">
        <v>132</v>
      </c>
      <c r="KF25" s="176" t="s">
        <v>121</v>
      </c>
      <c r="KG25" s="176" t="s">
        <v>123</v>
      </c>
      <c r="KH25" s="177">
        <f t="shared" si="120"/>
        <v>0</v>
      </c>
      <c r="KI25" s="177">
        <f t="shared" si="121"/>
        <v>0</v>
      </c>
      <c r="KJ25" s="177">
        <f t="shared" si="122"/>
        <v>0</v>
      </c>
      <c r="KK25" s="178"/>
      <c r="KL25" s="177">
        <f t="shared" si="123"/>
        <v>0</v>
      </c>
      <c r="KM25" s="179"/>
      <c r="KN25" s="180"/>
      <c r="KO25" s="180"/>
      <c r="KP25" s="177">
        <f t="shared" si="124"/>
        <v>0</v>
      </c>
      <c r="KQ25" s="178">
        <v>0.294289866351475</v>
      </c>
      <c r="KR25" s="177">
        <f t="shared" si="125"/>
        <v>0</v>
      </c>
      <c r="KS25" s="181">
        <f t="shared" si="126"/>
        <v>0</v>
      </c>
      <c r="KT25" s="172"/>
      <c r="KU25" s="173"/>
    </row>
    <row r="26" ht="15.75" customHeight="1">
      <c r="A26" s="182"/>
      <c r="B26" s="183" t="s">
        <v>133</v>
      </c>
      <c r="C26" s="184"/>
      <c r="D26" s="184"/>
      <c r="E26" s="185"/>
      <c r="F26" s="185"/>
      <c r="G26" s="185"/>
      <c r="H26" s="186"/>
      <c r="I26" s="185"/>
      <c r="J26" s="186"/>
      <c r="K26" s="185"/>
      <c r="L26" s="185"/>
      <c r="M26" s="185"/>
      <c r="N26" s="186"/>
      <c r="O26" s="185"/>
      <c r="P26" s="187"/>
      <c r="Q26" s="172"/>
      <c r="R26" s="182"/>
      <c r="S26" s="183" t="s">
        <v>133</v>
      </c>
      <c r="T26" s="184"/>
      <c r="U26" s="184"/>
      <c r="V26" s="185"/>
      <c r="W26" s="185"/>
      <c r="X26" s="185"/>
      <c r="Y26" s="186"/>
      <c r="Z26" s="185"/>
      <c r="AA26" s="186"/>
      <c r="AB26" s="185"/>
      <c r="AC26" s="185"/>
      <c r="AD26" s="185"/>
      <c r="AE26" s="186"/>
      <c r="AF26" s="185"/>
      <c r="AG26" s="187"/>
      <c r="AH26" s="172"/>
      <c r="AI26" s="182"/>
      <c r="AJ26" s="183" t="s">
        <v>133</v>
      </c>
      <c r="AK26" s="184"/>
      <c r="AL26" s="184"/>
      <c r="AM26" s="185"/>
      <c r="AN26" s="185"/>
      <c r="AO26" s="185"/>
      <c r="AP26" s="186"/>
      <c r="AQ26" s="185"/>
      <c r="AR26" s="186"/>
      <c r="AS26" s="185"/>
      <c r="AT26" s="185"/>
      <c r="AU26" s="185"/>
      <c r="AV26" s="186"/>
      <c r="AW26" s="185"/>
      <c r="AX26" s="187"/>
      <c r="AY26" s="172"/>
      <c r="AZ26" s="182"/>
      <c r="BA26" s="183" t="s">
        <v>133</v>
      </c>
      <c r="BB26" s="184"/>
      <c r="BC26" s="184"/>
      <c r="BD26" s="185"/>
      <c r="BE26" s="185"/>
      <c r="BF26" s="185"/>
      <c r="BG26" s="186"/>
      <c r="BH26" s="185"/>
      <c r="BI26" s="186"/>
      <c r="BJ26" s="185"/>
      <c r="BK26" s="185"/>
      <c r="BL26" s="185"/>
      <c r="BM26" s="186"/>
      <c r="BN26" s="185"/>
      <c r="BO26" s="187"/>
      <c r="BP26" s="172"/>
      <c r="BQ26" s="182"/>
      <c r="BR26" s="183" t="s">
        <v>133</v>
      </c>
      <c r="BS26" s="184"/>
      <c r="BT26" s="184"/>
      <c r="BU26" s="185"/>
      <c r="BV26" s="185"/>
      <c r="BW26" s="185"/>
      <c r="BX26" s="186"/>
      <c r="BY26" s="185"/>
      <c r="BZ26" s="186"/>
      <c r="CA26" s="185"/>
      <c r="CB26" s="185"/>
      <c r="CC26" s="185"/>
      <c r="CD26" s="186"/>
      <c r="CE26" s="185"/>
      <c r="CF26" s="187"/>
      <c r="CG26" s="172"/>
      <c r="CH26" s="182"/>
      <c r="CI26" s="183" t="s">
        <v>133</v>
      </c>
      <c r="CJ26" s="184"/>
      <c r="CK26" s="184"/>
      <c r="CL26" s="185"/>
      <c r="CM26" s="185"/>
      <c r="CN26" s="185"/>
      <c r="CO26" s="186"/>
      <c r="CP26" s="185"/>
      <c r="CQ26" s="186"/>
      <c r="CR26" s="185"/>
      <c r="CS26" s="185"/>
      <c r="CT26" s="185"/>
      <c r="CU26" s="186"/>
      <c r="CV26" s="185"/>
      <c r="CW26" s="187"/>
      <c r="CX26" s="172"/>
      <c r="CY26" s="182"/>
      <c r="CZ26" s="183" t="s">
        <v>133</v>
      </c>
      <c r="DA26" s="184"/>
      <c r="DB26" s="184"/>
      <c r="DC26" s="185"/>
      <c r="DD26" s="185"/>
      <c r="DE26" s="185"/>
      <c r="DF26" s="186"/>
      <c r="DG26" s="185"/>
      <c r="DH26" s="186"/>
      <c r="DI26" s="185"/>
      <c r="DJ26" s="185"/>
      <c r="DK26" s="185"/>
      <c r="DL26" s="186"/>
      <c r="DM26" s="185"/>
      <c r="DN26" s="187"/>
      <c r="DO26" s="172"/>
      <c r="DP26" s="182"/>
      <c r="DQ26" s="183" t="s">
        <v>133</v>
      </c>
      <c r="DR26" s="184"/>
      <c r="DS26" s="184"/>
      <c r="DT26" s="185"/>
      <c r="DU26" s="185"/>
      <c r="DV26" s="185"/>
      <c r="DW26" s="186"/>
      <c r="DX26" s="185"/>
      <c r="DY26" s="186"/>
      <c r="DZ26" s="185"/>
      <c r="EA26" s="185"/>
      <c r="EB26" s="185"/>
      <c r="EC26" s="186"/>
      <c r="ED26" s="185"/>
      <c r="EE26" s="187"/>
      <c r="EF26" s="172"/>
      <c r="EG26" s="182"/>
      <c r="EH26" s="183" t="s">
        <v>133</v>
      </c>
      <c r="EI26" s="184"/>
      <c r="EJ26" s="184"/>
      <c r="EK26" s="185"/>
      <c r="EL26" s="185"/>
      <c r="EM26" s="185"/>
      <c r="EN26" s="186"/>
      <c r="EO26" s="185"/>
      <c r="EP26" s="186"/>
      <c r="EQ26" s="185"/>
      <c r="ER26" s="185"/>
      <c r="ES26" s="185"/>
      <c r="ET26" s="186"/>
      <c r="EU26" s="185"/>
      <c r="EV26" s="187"/>
      <c r="EW26" s="172"/>
      <c r="EX26" s="182"/>
      <c r="EY26" s="183" t="s">
        <v>133</v>
      </c>
      <c r="EZ26" s="184"/>
      <c r="FA26" s="184"/>
      <c r="FB26" s="185"/>
      <c r="FC26" s="185"/>
      <c r="FD26" s="185"/>
      <c r="FE26" s="186"/>
      <c r="FF26" s="185"/>
      <c r="FG26" s="186"/>
      <c r="FH26" s="185"/>
      <c r="FI26" s="185"/>
      <c r="FJ26" s="185"/>
      <c r="FK26" s="186"/>
      <c r="FL26" s="185"/>
      <c r="FM26" s="187"/>
      <c r="FN26" s="172"/>
      <c r="FO26" s="182"/>
      <c r="FP26" s="183" t="s">
        <v>133</v>
      </c>
      <c r="FQ26" s="184"/>
      <c r="FR26" s="184"/>
      <c r="FS26" s="185"/>
      <c r="FT26" s="185"/>
      <c r="FU26" s="185"/>
      <c r="FV26" s="186"/>
      <c r="FW26" s="185"/>
      <c r="FX26" s="186"/>
      <c r="FY26" s="185"/>
      <c r="FZ26" s="185"/>
      <c r="GA26" s="185"/>
      <c r="GB26" s="186"/>
      <c r="GC26" s="185"/>
      <c r="GD26" s="187"/>
      <c r="GE26" s="172"/>
      <c r="GF26" s="182"/>
      <c r="GG26" s="183" t="s">
        <v>133</v>
      </c>
      <c r="GH26" s="184"/>
      <c r="GI26" s="184"/>
      <c r="GJ26" s="185"/>
      <c r="GK26" s="185"/>
      <c r="GL26" s="185"/>
      <c r="GM26" s="186"/>
      <c r="GN26" s="185"/>
      <c r="GO26" s="186"/>
      <c r="GP26" s="185"/>
      <c r="GQ26" s="185"/>
      <c r="GR26" s="185"/>
      <c r="GS26" s="186"/>
      <c r="GT26" s="185"/>
      <c r="GU26" s="187"/>
      <c r="GV26" s="172"/>
      <c r="GW26" s="182"/>
      <c r="GX26" s="183" t="s">
        <v>133</v>
      </c>
      <c r="GY26" s="184"/>
      <c r="GZ26" s="184"/>
      <c r="HA26" s="185"/>
      <c r="HB26" s="185"/>
      <c r="HC26" s="185"/>
      <c r="HD26" s="186"/>
      <c r="HE26" s="185"/>
      <c r="HF26" s="186"/>
      <c r="HG26" s="185"/>
      <c r="HH26" s="185"/>
      <c r="HI26" s="185"/>
      <c r="HJ26" s="186"/>
      <c r="HK26" s="185"/>
      <c r="HL26" s="187"/>
      <c r="HM26" s="172"/>
      <c r="HN26" s="182"/>
      <c r="HO26" s="183" t="s">
        <v>133</v>
      </c>
      <c r="HP26" s="184"/>
      <c r="HQ26" s="184"/>
      <c r="HR26" s="185"/>
      <c r="HS26" s="185"/>
      <c r="HT26" s="185"/>
      <c r="HU26" s="186"/>
      <c r="HV26" s="185"/>
      <c r="HW26" s="186"/>
      <c r="HX26" s="185"/>
      <c r="HY26" s="185"/>
      <c r="HZ26" s="185"/>
      <c r="IA26" s="186"/>
      <c r="IB26" s="185"/>
      <c r="IC26" s="187"/>
      <c r="ID26" s="172"/>
      <c r="IE26" s="182"/>
      <c r="IF26" s="183" t="s">
        <v>133</v>
      </c>
      <c r="IG26" s="184"/>
      <c r="IH26" s="184"/>
      <c r="II26" s="185"/>
      <c r="IJ26" s="185"/>
      <c r="IK26" s="185"/>
      <c r="IL26" s="186"/>
      <c r="IM26" s="185"/>
      <c r="IN26" s="186"/>
      <c r="IO26" s="185"/>
      <c r="IP26" s="185"/>
      <c r="IQ26" s="185"/>
      <c r="IR26" s="186"/>
      <c r="IS26" s="185"/>
      <c r="IT26" s="187"/>
      <c r="IU26" s="172"/>
      <c r="IV26" s="182"/>
      <c r="IW26" s="183" t="s">
        <v>133</v>
      </c>
      <c r="IX26" s="184"/>
      <c r="IY26" s="184"/>
      <c r="IZ26" s="185"/>
      <c r="JA26" s="185"/>
      <c r="JB26" s="185"/>
      <c r="JC26" s="186"/>
      <c r="JD26" s="185"/>
      <c r="JE26" s="186"/>
      <c r="JF26" s="185"/>
      <c r="JG26" s="185"/>
      <c r="JH26" s="185"/>
      <c r="JI26" s="186"/>
      <c r="JJ26" s="185"/>
      <c r="JK26" s="187"/>
      <c r="JL26" s="172"/>
      <c r="JM26" s="182"/>
      <c r="JN26" s="183" t="s">
        <v>133</v>
      </c>
      <c r="JO26" s="184"/>
      <c r="JP26" s="184"/>
      <c r="JQ26" s="185"/>
      <c r="JR26" s="185"/>
      <c r="JS26" s="185"/>
      <c r="JT26" s="186"/>
      <c r="JU26" s="185"/>
      <c r="JV26" s="186"/>
      <c r="JW26" s="185"/>
      <c r="JX26" s="185"/>
      <c r="JY26" s="185"/>
      <c r="JZ26" s="186"/>
      <c r="KA26" s="185"/>
      <c r="KB26" s="187"/>
      <c r="KC26" s="172"/>
      <c r="KD26" s="182"/>
      <c r="KE26" s="183" t="s">
        <v>133</v>
      </c>
      <c r="KF26" s="184"/>
      <c r="KG26" s="184"/>
      <c r="KH26" s="185"/>
      <c r="KI26" s="185"/>
      <c r="KJ26" s="185"/>
      <c r="KK26" s="186"/>
      <c r="KL26" s="185"/>
      <c r="KM26" s="186"/>
      <c r="KN26" s="185"/>
      <c r="KO26" s="185"/>
      <c r="KP26" s="185"/>
      <c r="KQ26" s="186"/>
      <c r="KR26" s="185"/>
      <c r="KS26" s="187"/>
      <c r="KT26" s="172"/>
      <c r="KU26" s="173"/>
    </row>
    <row r="27" ht="15.75" customHeight="1">
      <c r="A27" s="174"/>
      <c r="B27" s="188" t="s">
        <v>134</v>
      </c>
      <c r="C27" s="189"/>
      <c r="D27" s="189"/>
      <c r="E27" s="190"/>
      <c r="F27" s="190"/>
      <c r="G27" s="190"/>
      <c r="H27" s="191"/>
      <c r="I27" s="190"/>
      <c r="J27" s="191"/>
      <c r="K27" s="190"/>
      <c r="L27" s="190"/>
      <c r="M27" s="190"/>
      <c r="N27" s="191"/>
      <c r="O27" s="190"/>
      <c r="P27" s="192"/>
      <c r="Q27" s="172"/>
      <c r="R27" s="174"/>
      <c r="S27" s="188" t="s">
        <v>134</v>
      </c>
      <c r="T27" s="189"/>
      <c r="U27" s="189"/>
      <c r="V27" s="190"/>
      <c r="W27" s="190"/>
      <c r="X27" s="190"/>
      <c r="Y27" s="191"/>
      <c r="Z27" s="190"/>
      <c r="AA27" s="191"/>
      <c r="AB27" s="190"/>
      <c r="AC27" s="190"/>
      <c r="AD27" s="190"/>
      <c r="AE27" s="191"/>
      <c r="AF27" s="190"/>
      <c r="AG27" s="192"/>
      <c r="AH27" s="172"/>
      <c r="AI27" s="174"/>
      <c r="AJ27" s="188" t="s">
        <v>134</v>
      </c>
      <c r="AK27" s="189"/>
      <c r="AL27" s="189"/>
      <c r="AM27" s="190"/>
      <c r="AN27" s="190"/>
      <c r="AO27" s="190"/>
      <c r="AP27" s="191"/>
      <c r="AQ27" s="190"/>
      <c r="AR27" s="191"/>
      <c r="AS27" s="190"/>
      <c r="AT27" s="190"/>
      <c r="AU27" s="190"/>
      <c r="AV27" s="191"/>
      <c r="AW27" s="190"/>
      <c r="AX27" s="192"/>
      <c r="AY27" s="172"/>
      <c r="AZ27" s="174"/>
      <c r="BA27" s="188" t="s">
        <v>134</v>
      </c>
      <c r="BB27" s="189"/>
      <c r="BC27" s="189"/>
      <c r="BD27" s="190"/>
      <c r="BE27" s="190"/>
      <c r="BF27" s="190"/>
      <c r="BG27" s="191"/>
      <c r="BH27" s="190"/>
      <c r="BI27" s="191"/>
      <c r="BJ27" s="190"/>
      <c r="BK27" s="190"/>
      <c r="BL27" s="190"/>
      <c r="BM27" s="191"/>
      <c r="BN27" s="190"/>
      <c r="BO27" s="192"/>
      <c r="BP27" s="172"/>
      <c r="BQ27" s="174"/>
      <c r="BR27" s="188" t="s">
        <v>134</v>
      </c>
      <c r="BS27" s="189"/>
      <c r="BT27" s="189"/>
      <c r="BU27" s="190"/>
      <c r="BV27" s="190"/>
      <c r="BW27" s="190"/>
      <c r="BX27" s="191"/>
      <c r="BY27" s="190"/>
      <c r="BZ27" s="191"/>
      <c r="CA27" s="190"/>
      <c r="CB27" s="190"/>
      <c r="CC27" s="190"/>
      <c r="CD27" s="191"/>
      <c r="CE27" s="190"/>
      <c r="CF27" s="192"/>
      <c r="CG27" s="172"/>
      <c r="CH27" s="174"/>
      <c r="CI27" s="188" t="s">
        <v>134</v>
      </c>
      <c r="CJ27" s="189"/>
      <c r="CK27" s="189"/>
      <c r="CL27" s="190"/>
      <c r="CM27" s="190"/>
      <c r="CN27" s="190"/>
      <c r="CO27" s="191"/>
      <c r="CP27" s="190"/>
      <c r="CQ27" s="191"/>
      <c r="CR27" s="190"/>
      <c r="CS27" s="190"/>
      <c r="CT27" s="190"/>
      <c r="CU27" s="191"/>
      <c r="CV27" s="190"/>
      <c r="CW27" s="192"/>
      <c r="CX27" s="172"/>
      <c r="CY27" s="174"/>
      <c r="CZ27" s="188" t="s">
        <v>134</v>
      </c>
      <c r="DA27" s="189"/>
      <c r="DB27" s="189"/>
      <c r="DC27" s="190"/>
      <c r="DD27" s="190"/>
      <c r="DE27" s="190"/>
      <c r="DF27" s="191"/>
      <c r="DG27" s="190"/>
      <c r="DH27" s="191"/>
      <c r="DI27" s="190"/>
      <c r="DJ27" s="190"/>
      <c r="DK27" s="190"/>
      <c r="DL27" s="191"/>
      <c r="DM27" s="190"/>
      <c r="DN27" s="192"/>
      <c r="DO27" s="172"/>
      <c r="DP27" s="174"/>
      <c r="DQ27" s="188" t="s">
        <v>134</v>
      </c>
      <c r="DR27" s="189"/>
      <c r="DS27" s="189"/>
      <c r="DT27" s="190"/>
      <c r="DU27" s="190"/>
      <c r="DV27" s="190"/>
      <c r="DW27" s="191"/>
      <c r="DX27" s="190"/>
      <c r="DY27" s="191"/>
      <c r="DZ27" s="190"/>
      <c r="EA27" s="190"/>
      <c r="EB27" s="190"/>
      <c r="EC27" s="191"/>
      <c r="ED27" s="190"/>
      <c r="EE27" s="192"/>
      <c r="EF27" s="172"/>
      <c r="EG27" s="174"/>
      <c r="EH27" s="188" t="s">
        <v>134</v>
      </c>
      <c r="EI27" s="189"/>
      <c r="EJ27" s="189"/>
      <c r="EK27" s="190"/>
      <c r="EL27" s="190"/>
      <c r="EM27" s="190"/>
      <c r="EN27" s="191"/>
      <c r="EO27" s="190"/>
      <c r="EP27" s="191"/>
      <c r="EQ27" s="190"/>
      <c r="ER27" s="190"/>
      <c r="ES27" s="190"/>
      <c r="ET27" s="191"/>
      <c r="EU27" s="190"/>
      <c r="EV27" s="192"/>
      <c r="EW27" s="172"/>
      <c r="EX27" s="174"/>
      <c r="EY27" s="188" t="s">
        <v>134</v>
      </c>
      <c r="EZ27" s="189"/>
      <c r="FA27" s="189"/>
      <c r="FB27" s="190"/>
      <c r="FC27" s="190"/>
      <c r="FD27" s="190"/>
      <c r="FE27" s="191"/>
      <c r="FF27" s="190"/>
      <c r="FG27" s="191"/>
      <c r="FH27" s="190"/>
      <c r="FI27" s="190"/>
      <c r="FJ27" s="190"/>
      <c r="FK27" s="191"/>
      <c r="FL27" s="190"/>
      <c r="FM27" s="192"/>
      <c r="FN27" s="172"/>
      <c r="FO27" s="174"/>
      <c r="FP27" s="188" t="s">
        <v>134</v>
      </c>
      <c r="FQ27" s="189"/>
      <c r="FR27" s="189"/>
      <c r="FS27" s="190"/>
      <c r="FT27" s="190"/>
      <c r="FU27" s="190"/>
      <c r="FV27" s="191"/>
      <c r="FW27" s="190"/>
      <c r="FX27" s="191"/>
      <c r="FY27" s="190"/>
      <c r="FZ27" s="190"/>
      <c r="GA27" s="190"/>
      <c r="GB27" s="191"/>
      <c r="GC27" s="190"/>
      <c r="GD27" s="192"/>
      <c r="GE27" s="172"/>
      <c r="GF27" s="174"/>
      <c r="GG27" s="188" t="s">
        <v>134</v>
      </c>
      <c r="GH27" s="189"/>
      <c r="GI27" s="189"/>
      <c r="GJ27" s="190"/>
      <c r="GK27" s="190"/>
      <c r="GL27" s="190"/>
      <c r="GM27" s="191"/>
      <c r="GN27" s="190"/>
      <c r="GO27" s="191"/>
      <c r="GP27" s="190"/>
      <c r="GQ27" s="190"/>
      <c r="GR27" s="190"/>
      <c r="GS27" s="191"/>
      <c r="GT27" s="190"/>
      <c r="GU27" s="192"/>
      <c r="GV27" s="172"/>
      <c r="GW27" s="174"/>
      <c r="GX27" s="188" t="s">
        <v>134</v>
      </c>
      <c r="GY27" s="189"/>
      <c r="GZ27" s="189"/>
      <c r="HA27" s="190"/>
      <c r="HB27" s="190"/>
      <c r="HC27" s="190"/>
      <c r="HD27" s="191"/>
      <c r="HE27" s="190"/>
      <c r="HF27" s="191"/>
      <c r="HG27" s="190"/>
      <c r="HH27" s="190"/>
      <c r="HI27" s="190"/>
      <c r="HJ27" s="191"/>
      <c r="HK27" s="190"/>
      <c r="HL27" s="192"/>
      <c r="HM27" s="172"/>
      <c r="HN27" s="174"/>
      <c r="HO27" s="188" t="s">
        <v>134</v>
      </c>
      <c r="HP27" s="189"/>
      <c r="HQ27" s="189"/>
      <c r="HR27" s="190"/>
      <c r="HS27" s="190"/>
      <c r="HT27" s="190"/>
      <c r="HU27" s="191"/>
      <c r="HV27" s="190"/>
      <c r="HW27" s="191"/>
      <c r="HX27" s="190"/>
      <c r="HY27" s="190"/>
      <c r="HZ27" s="190"/>
      <c r="IA27" s="191"/>
      <c r="IB27" s="190"/>
      <c r="IC27" s="192"/>
      <c r="ID27" s="172"/>
      <c r="IE27" s="174"/>
      <c r="IF27" s="188" t="s">
        <v>134</v>
      </c>
      <c r="IG27" s="189"/>
      <c r="IH27" s="189"/>
      <c r="II27" s="190"/>
      <c r="IJ27" s="190"/>
      <c r="IK27" s="190"/>
      <c r="IL27" s="191"/>
      <c r="IM27" s="190"/>
      <c r="IN27" s="191"/>
      <c r="IO27" s="190"/>
      <c r="IP27" s="190"/>
      <c r="IQ27" s="190"/>
      <c r="IR27" s="191"/>
      <c r="IS27" s="190"/>
      <c r="IT27" s="192"/>
      <c r="IU27" s="172"/>
      <c r="IV27" s="174"/>
      <c r="IW27" s="188" t="s">
        <v>134</v>
      </c>
      <c r="IX27" s="189"/>
      <c r="IY27" s="189"/>
      <c r="IZ27" s="190"/>
      <c r="JA27" s="190"/>
      <c r="JB27" s="190"/>
      <c r="JC27" s="191"/>
      <c r="JD27" s="190"/>
      <c r="JE27" s="191"/>
      <c r="JF27" s="190"/>
      <c r="JG27" s="190"/>
      <c r="JH27" s="190"/>
      <c r="JI27" s="191"/>
      <c r="JJ27" s="190"/>
      <c r="JK27" s="192"/>
      <c r="JL27" s="172"/>
      <c r="JM27" s="174"/>
      <c r="JN27" s="188" t="s">
        <v>134</v>
      </c>
      <c r="JO27" s="189"/>
      <c r="JP27" s="189"/>
      <c r="JQ27" s="190"/>
      <c r="JR27" s="190"/>
      <c r="JS27" s="190"/>
      <c r="JT27" s="191"/>
      <c r="JU27" s="190"/>
      <c r="JV27" s="191"/>
      <c r="JW27" s="190"/>
      <c r="JX27" s="190"/>
      <c r="JY27" s="190"/>
      <c r="JZ27" s="191"/>
      <c r="KA27" s="190"/>
      <c r="KB27" s="192"/>
      <c r="KC27" s="172"/>
      <c r="KD27" s="174"/>
      <c r="KE27" s="188" t="s">
        <v>134</v>
      </c>
      <c r="KF27" s="189"/>
      <c r="KG27" s="189"/>
      <c r="KH27" s="190"/>
      <c r="KI27" s="190"/>
      <c r="KJ27" s="190"/>
      <c r="KK27" s="191"/>
      <c r="KL27" s="190"/>
      <c r="KM27" s="191"/>
      <c r="KN27" s="190"/>
      <c r="KO27" s="190"/>
      <c r="KP27" s="190"/>
      <c r="KQ27" s="191"/>
      <c r="KR27" s="190"/>
      <c r="KS27" s="192"/>
      <c r="KT27" s="172"/>
      <c r="KU27" s="173"/>
    </row>
    <row r="28" ht="15.75" customHeight="1">
      <c r="A28" s="174">
        <v>1.0</v>
      </c>
      <c r="B28" s="175" t="s">
        <v>135</v>
      </c>
      <c r="C28" s="176" t="s">
        <v>121</v>
      </c>
      <c r="D28" s="176" t="s">
        <v>123</v>
      </c>
      <c r="E28" s="177">
        <f t="shared" ref="E28:E37" si="127">E129+E230+E331+E432</f>
        <v>0</v>
      </c>
      <c r="F28" s="177">
        <f t="shared" ref="F28:F37" si="128">IFERROR(G28/E28*1000000,0)</f>
        <v>0</v>
      </c>
      <c r="G28" s="177">
        <f t="shared" ref="G28:G37" si="129">G129+G230+G331+G432</f>
        <v>0</v>
      </c>
      <c r="H28" s="178"/>
      <c r="I28" s="177">
        <f t="shared" ref="I28:I37" si="130">I129+I230+I331+I432</f>
        <v>0</v>
      </c>
      <c r="J28" s="179"/>
      <c r="K28" s="180"/>
      <c r="L28" s="180"/>
      <c r="M28" s="177">
        <f t="shared" ref="M28:M37" si="131">M129+M230+M331+M432</f>
        <v>0</v>
      </c>
      <c r="N28" s="178">
        <v>0.294289866351475</v>
      </c>
      <c r="O28" s="177">
        <f t="shared" ref="O28:O37" si="132">O129+O230+O331+O432</f>
        <v>0</v>
      </c>
      <c r="P28" s="181">
        <f t="shared" ref="P28:P37" si="133">IFERROR(+(IF(M28="","0",M28))-(IF(O28="","0",O28)),"")</f>
        <v>0</v>
      </c>
      <c r="Q28" s="172"/>
      <c r="R28" s="174">
        <v>1.0</v>
      </c>
      <c r="S28" s="175" t="s">
        <v>135</v>
      </c>
      <c r="T28" s="176" t="s">
        <v>121</v>
      </c>
      <c r="U28" s="176" t="s">
        <v>123</v>
      </c>
      <c r="V28" s="177">
        <f t="shared" ref="V28:V37" si="134">V129+V230+V331+V432</f>
        <v>0</v>
      </c>
      <c r="W28" s="177">
        <f t="shared" ref="W28:W37" si="135">IFERROR(X28/V28*1000000,0)</f>
        <v>0</v>
      </c>
      <c r="X28" s="177">
        <f t="shared" ref="X28:X37" si="136">X129+X230+X331+X432</f>
        <v>0</v>
      </c>
      <c r="Y28" s="178"/>
      <c r="Z28" s="177">
        <f t="shared" ref="Z28:Z37" si="137">Z129+Z230+Z331+Z432</f>
        <v>0</v>
      </c>
      <c r="AA28" s="179"/>
      <c r="AB28" s="180"/>
      <c r="AC28" s="180"/>
      <c r="AD28" s="177">
        <f t="shared" ref="AD28:AD37" si="138">AD129+AD230+AD331+AD432</f>
        <v>0</v>
      </c>
      <c r="AE28" s="178">
        <v>0.294289866351475</v>
      </c>
      <c r="AF28" s="177">
        <f t="shared" ref="AF28:AF37" si="139">AF129+AF230+AF331+AF432</f>
        <v>0</v>
      </c>
      <c r="AG28" s="181">
        <f t="shared" ref="AG28:AG37" si="140">IFERROR(+(IF(AD28="","0",AD28))-(IF(AF28="","0",AF28)),"")</f>
        <v>0</v>
      </c>
      <c r="AH28" s="172"/>
      <c r="AI28" s="174">
        <v>1.0</v>
      </c>
      <c r="AJ28" s="175" t="s">
        <v>135</v>
      </c>
      <c r="AK28" s="176" t="s">
        <v>121</v>
      </c>
      <c r="AL28" s="176" t="s">
        <v>123</v>
      </c>
      <c r="AM28" s="177">
        <f t="shared" ref="AM28:AM37" si="141">AM129+AM230+AM331+AM432</f>
        <v>0</v>
      </c>
      <c r="AN28" s="177">
        <f t="shared" ref="AN28:AN37" si="142">IFERROR(AO28/AM28*1000000,0)</f>
        <v>0</v>
      </c>
      <c r="AO28" s="177">
        <f t="shared" ref="AO28:AO37" si="143">AO129+AO230+AO331+AO432</f>
        <v>0</v>
      </c>
      <c r="AP28" s="178"/>
      <c r="AQ28" s="177">
        <f t="shared" ref="AQ28:AQ37" si="144">AQ129+AQ230+AQ331+AQ432</f>
        <v>0</v>
      </c>
      <c r="AR28" s="179"/>
      <c r="AS28" s="180"/>
      <c r="AT28" s="180"/>
      <c r="AU28" s="177">
        <f t="shared" ref="AU28:AU37" si="145">AU129+AU230+AU331+AU432</f>
        <v>0</v>
      </c>
      <c r="AV28" s="178">
        <v>0.294289866351475</v>
      </c>
      <c r="AW28" s="177">
        <f t="shared" ref="AW28:AW37" si="146">AW129+AW230+AW331+AW432</f>
        <v>0</v>
      </c>
      <c r="AX28" s="181">
        <f t="shared" ref="AX28:AX37" si="147">IFERROR(+(IF(AU28="","0",AU28))-(IF(AW28="","0",AW28)),"")</f>
        <v>0</v>
      </c>
      <c r="AY28" s="172"/>
      <c r="AZ28" s="174">
        <v>1.0</v>
      </c>
      <c r="BA28" s="175" t="s">
        <v>135</v>
      </c>
      <c r="BB28" s="176" t="s">
        <v>121</v>
      </c>
      <c r="BC28" s="176" t="s">
        <v>123</v>
      </c>
      <c r="BD28" s="177">
        <f t="shared" ref="BD28:BD37" si="148">BD129+BD230+BD331+BD432</f>
        <v>0</v>
      </c>
      <c r="BE28" s="177">
        <f t="shared" ref="BE28:BE37" si="149">IFERROR(BF28/BD28*1000000,0)</f>
        <v>0</v>
      </c>
      <c r="BF28" s="177">
        <f t="shared" ref="BF28:BF37" si="150">BF129+BF230+BF331+BF432</f>
        <v>0</v>
      </c>
      <c r="BG28" s="178"/>
      <c r="BH28" s="177">
        <f t="shared" ref="BH28:BH37" si="151">BH129+BH230+BH331+BH432</f>
        <v>0</v>
      </c>
      <c r="BI28" s="179"/>
      <c r="BJ28" s="180"/>
      <c r="BK28" s="180"/>
      <c r="BL28" s="177">
        <f t="shared" ref="BL28:BL37" si="152">BL129+BL230+BL331+BL432</f>
        <v>0</v>
      </c>
      <c r="BM28" s="178">
        <v>0.294289866351475</v>
      </c>
      <c r="BN28" s="177">
        <f t="shared" ref="BN28:BN37" si="153">BN129+BN230+BN331+BN432</f>
        <v>0</v>
      </c>
      <c r="BO28" s="181">
        <f t="shared" ref="BO28:BO37" si="154">IFERROR(+(IF(BL28="","0",BL28))-(IF(BN28="","0",BN28)),"")</f>
        <v>0</v>
      </c>
      <c r="BP28" s="172"/>
      <c r="BQ28" s="174">
        <v>1.0</v>
      </c>
      <c r="BR28" s="175" t="s">
        <v>135</v>
      </c>
      <c r="BS28" s="176" t="s">
        <v>121</v>
      </c>
      <c r="BT28" s="176" t="s">
        <v>123</v>
      </c>
      <c r="BU28" s="177">
        <f t="shared" ref="BU28:BU37" si="155">BU129+BU230+BU331+BU432</f>
        <v>0</v>
      </c>
      <c r="BV28" s="177">
        <f t="shared" ref="BV28:BV37" si="156">IFERROR(BW28/BU28*1000000,0)</f>
        <v>0</v>
      </c>
      <c r="BW28" s="177">
        <f t="shared" ref="BW28:BW37" si="157">BW129+BW230+BW331+BW432</f>
        <v>0</v>
      </c>
      <c r="BX28" s="178"/>
      <c r="BY28" s="177">
        <f t="shared" ref="BY28:BY37" si="158">BY129+BY230+BY331+BY432</f>
        <v>0</v>
      </c>
      <c r="BZ28" s="179"/>
      <c r="CA28" s="180"/>
      <c r="CB28" s="180"/>
      <c r="CC28" s="177">
        <f t="shared" ref="CC28:CC37" si="159">CC129+CC230+CC331+CC432</f>
        <v>0</v>
      </c>
      <c r="CD28" s="178">
        <v>0.294289866351475</v>
      </c>
      <c r="CE28" s="177">
        <f t="shared" ref="CE28:CE37" si="160">CE129+CE230+CE331+CE432</f>
        <v>0</v>
      </c>
      <c r="CF28" s="181">
        <f t="shared" ref="CF28:CF37" si="161">IFERROR(+(IF(CC28="","0",CC28))-(IF(CE28="","0",CE28)),"")</f>
        <v>0</v>
      </c>
      <c r="CG28" s="172"/>
      <c r="CH28" s="174">
        <v>1.0</v>
      </c>
      <c r="CI28" s="175" t="s">
        <v>135</v>
      </c>
      <c r="CJ28" s="176" t="s">
        <v>121</v>
      </c>
      <c r="CK28" s="176" t="s">
        <v>123</v>
      </c>
      <c r="CL28" s="177">
        <f t="shared" ref="CL28:CL37" si="162">CL129+CL230+CL331+CL432</f>
        <v>0</v>
      </c>
      <c r="CM28" s="177">
        <f t="shared" ref="CM28:CM37" si="163">IFERROR(CN28/CL28*1000000,0)</f>
        <v>0</v>
      </c>
      <c r="CN28" s="177">
        <f t="shared" ref="CN28:CN37" si="164">CN129+CN230+CN331+CN432</f>
        <v>0</v>
      </c>
      <c r="CO28" s="178"/>
      <c r="CP28" s="177">
        <f t="shared" ref="CP28:CP37" si="165">CP129+CP230+CP331+CP432</f>
        <v>0</v>
      </c>
      <c r="CQ28" s="179"/>
      <c r="CR28" s="180"/>
      <c r="CS28" s="180"/>
      <c r="CT28" s="177">
        <f t="shared" ref="CT28:CT37" si="166">CT129+CT230+CT331+CT432</f>
        <v>0</v>
      </c>
      <c r="CU28" s="178">
        <v>0.294289866351475</v>
      </c>
      <c r="CV28" s="177">
        <f t="shared" ref="CV28:CV37" si="167">CV129+CV230+CV331+CV432</f>
        <v>0</v>
      </c>
      <c r="CW28" s="181">
        <f t="shared" ref="CW28:CW37" si="168">IFERROR(+(IF(CT28="","0",CT28))-(IF(CV28="","0",CV28)),"")</f>
        <v>0</v>
      </c>
      <c r="CX28" s="172"/>
      <c r="CY28" s="174">
        <v>1.0</v>
      </c>
      <c r="CZ28" s="175" t="s">
        <v>135</v>
      </c>
      <c r="DA28" s="176" t="s">
        <v>121</v>
      </c>
      <c r="DB28" s="176" t="s">
        <v>123</v>
      </c>
      <c r="DC28" s="177">
        <f t="shared" ref="DC28:DC37" si="169">DC129+DC230+DC331+DC432</f>
        <v>0</v>
      </c>
      <c r="DD28" s="177">
        <f t="shared" ref="DD28:DD37" si="170">IFERROR(DE28/DC28*1000000,0)</f>
        <v>0</v>
      </c>
      <c r="DE28" s="177">
        <f t="shared" ref="DE28:DE37" si="171">DE129+DE230+DE331+DE432</f>
        <v>0</v>
      </c>
      <c r="DF28" s="178"/>
      <c r="DG28" s="177">
        <f t="shared" ref="DG28:DG37" si="172">DG129+DG230+DG331+DG432</f>
        <v>0</v>
      </c>
      <c r="DH28" s="179"/>
      <c r="DI28" s="180"/>
      <c r="DJ28" s="180"/>
      <c r="DK28" s="177">
        <f t="shared" ref="DK28:DK37" si="173">DK129+DK230+DK331+DK432</f>
        <v>0</v>
      </c>
      <c r="DL28" s="178">
        <v>0.294289866351475</v>
      </c>
      <c r="DM28" s="177">
        <f t="shared" ref="DM28:DM37" si="174">DM129+DM230+DM331+DM432</f>
        <v>0</v>
      </c>
      <c r="DN28" s="181">
        <f t="shared" ref="DN28:DN37" si="175">IFERROR(+(IF(DK28="","0",DK28))-(IF(DM28="","0",DM28)),"")</f>
        <v>0</v>
      </c>
      <c r="DO28" s="172"/>
      <c r="DP28" s="174">
        <v>1.0</v>
      </c>
      <c r="DQ28" s="175" t="s">
        <v>135</v>
      </c>
      <c r="DR28" s="176" t="s">
        <v>121</v>
      </c>
      <c r="DS28" s="176" t="s">
        <v>123</v>
      </c>
      <c r="DT28" s="177">
        <f t="shared" ref="DT28:DT37" si="176">DT129+DT230+DT331+DT432</f>
        <v>0</v>
      </c>
      <c r="DU28" s="177">
        <f t="shared" ref="DU28:DU37" si="177">IFERROR(DV28/DT28*1000000,0)</f>
        <v>0</v>
      </c>
      <c r="DV28" s="177">
        <f t="shared" ref="DV28:DV37" si="178">DV129+DV230+DV331+DV432</f>
        <v>0</v>
      </c>
      <c r="DW28" s="178"/>
      <c r="DX28" s="177">
        <f t="shared" ref="DX28:DX37" si="179">DX129+DX230+DX331+DX432</f>
        <v>0</v>
      </c>
      <c r="DY28" s="179"/>
      <c r="DZ28" s="180"/>
      <c r="EA28" s="180"/>
      <c r="EB28" s="177">
        <f t="shared" ref="EB28:EB37" si="180">EB129+EB230+EB331+EB432</f>
        <v>0</v>
      </c>
      <c r="EC28" s="178">
        <v>0.294289866351475</v>
      </c>
      <c r="ED28" s="177">
        <f t="shared" ref="ED28:ED37" si="181">ED129+ED230+ED331+ED432</f>
        <v>0</v>
      </c>
      <c r="EE28" s="181">
        <f t="shared" ref="EE28:EE37" si="182">IFERROR(+(IF(EB28="","0",EB28))-(IF(ED28="","0",ED28)),"")</f>
        <v>0</v>
      </c>
      <c r="EF28" s="172"/>
      <c r="EG28" s="174">
        <v>1.0</v>
      </c>
      <c r="EH28" s="175" t="s">
        <v>135</v>
      </c>
      <c r="EI28" s="176" t="s">
        <v>121</v>
      </c>
      <c r="EJ28" s="176" t="s">
        <v>123</v>
      </c>
      <c r="EK28" s="177">
        <f t="shared" ref="EK28:EK37" si="183">EK129+EK230+EK331+EK432</f>
        <v>0</v>
      </c>
      <c r="EL28" s="177">
        <f t="shared" ref="EL28:EL37" si="184">IFERROR(EM28/EK28*1000000,0)</f>
        <v>0</v>
      </c>
      <c r="EM28" s="177">
        <f t="shared" ref="EM28:EM37" si="185">EM129+EM230+EM331+EM432</f>
        <v>0</v>
      </c>
      <c r="EN28" s="178"/>
      <c r="EO28" s="177">
        <f t="shared" ref="EO28:EO37" si="186">EO129+EO230+EO331+EO432</f>
        <v>0</v>
      </c>
      <c r="EP28" s="179"/>
      <c r="EQ28" s="180"/>
      <c r="ER28" s="180"/>
      <c r="ES28" s="177">
        <f t="shared" ref="ES28:ES37" si="187">ES129+ES230+ES331+ES432</f>
        <v>0</v>
      </c>
      <c r="ET28" s="178">
        <v>0.294289866351475</v>
      </c>
      <c r="EU28" s="177">
        <f t="shared" ref="EU28:EU37" si="188">EU129+EU230+EU331+EU432</f>
        <v>0</v>
      </c>
      <c r="EV28" s="181">
        <f t="shared" ref="EV28:EV37" si="189">IFERROR(+(IF(ES28="","0",ES28))-(IF(EU28="","0",EU28)),"")</f>
        <v>0</v>
      </c>
      <c r="EW28" s="172"/>
      <c r="EX28" s="174">
        <v>1.0</v>
      </c>
      <c r="EY28" s="175" t="s">
        <v>135</v>
      </c>
      <c r="EZ28" s="176" t="s">
        <v>121</v>
      </c>
      <c r="FA28" s="176" t="s">
        <v>123</v>
      </c>
      <c r="FB28" s="177">
        <f t="shared" ref="FB28:FB37" si="190">FB129+FB230+FB331+FB432</f>
        <v>0</v>
      </c>
      <c r="FC28" s="177">
        <f t="shared" ref="FC28:FC37" si="191">IFERROR(FD28/FB28*1000000,0)</f>
        <v>0</v>
      </c>
      <c r="FD28" s="177">
        <f t="shared" ref="FD28:FD37" si="192">FD129+FD230+FD331+FD432</f>
        <v>0</v>
      </c>
      <c r="FE28" s="178"/>
      <c r="FF28" s="177">
        <f t="shared" ref="FF28:FF37" si="193">FF129+FF230+FF331+FF432</f>
        <v>0</v>
      </c>
      <c r="FG28" s="179"/>
      <c r="FH28" s="180"/>
      <c r="FI28" s="180"/>
      <c r="FJ28" s="177">
        <f t="shared" ref="FJ28:FJ37" si="194">FJ129+FJ230+FJ331+FJ432</f>
        <v>0</v>
      </c>
      <c r="FK28" s="178">
        <v>0.294289866351475</v>
      </c>
      <c r="FL28" s="177">
        <f t="shared" ref="FL28:FL37" si="195">FL129+FL230+FL331+FL432</f>
        <v>0</v>
      </c>
      <c r="FM28" s="181">
        <f t="shared" ref="FM28:FM37" si="196">IFERROR(+(IF(FJ28="","0",FJ28))-(IF(FL28="","0",FL28)),"")</f>
        <v>0</v>
      </c>
      <c r="FN28" s="172"/>
      <c r="FO28" s="174">
        <v>1.0</v>
      </c>
      <c r="FP28" s="175" t="s">
        <v>135</v>
      </c>
      <c r="FQ28" s="176" t="s">
        <v>121</v>
      </c>
      <c r="FR28" s="176" t="s">
        <v>123</v>
      </c>
      <c r="FS28" s="177">
        <f t="shared" ref="FS28:FS37" si="197">FS129+FS230+FS331+FS432</f>
        <v>0</v>
      </c>
      <c r="FT28" s="177">
        <f t="shared" ref="FT28:FT37" si="198">IFERROR(FU28/FS28*1000000,0)</f>
        <v>0</v>
      </c>
      <c r="FU28" s="177">
        <f t="shared" ref="FU28:FU37" si="199">FU129+FU230+FU331+FU432</f>
        <v>0</v>
      </c>
      <c r="FV28" s="178"/>
      <c r="FW28" s="177">
        <f t="shared" ref="FW28:FW37" si="200">FW129+FW230+FW331+FW432</f>
        <v>0</v>
      </c>
      <c r="FX28" s="179"/>
      <c r="FY28" s="180"/>
      <c r="FZ28" s="180"/>
      <c r="GA28" s="177">
        <f t="shared" ref="GA28:GA37" si="201">GA129+GA230+GA331+GA432</f>
        <v>0</v>
      </c>
      <c r="GB28" s="178">
        <v>0.294289866351475</v>
      </c>
      <c r="GC28" s="177">
        <f t="shared" ref="GC28:GC37" si="202">GC129+GC230+GC331+GC432</f>
        <v>0</v>
      </c>
      <c r="GD28" s="181">
        <f t="shared" ref="GD28:GD37" si="203">IFERROR(+(IF(GA28="","0",GA28))-(IF(GC28="","0",GC28)),"")</f>
        <v>0</v>
      </c>
      <c r="GE28" s="172"/>
      <c r="GF28" s="174">
        <v>1.0</v>
      </c>
      <c r="GG28" s="175" t="s">
        <v>135</v>
      </c>
      <c r="GH28" s="176" t="s">
        <v>121</v>
      </c>
      <c r="GI28" s="176" t="s">
        <v>123</v>
      </c>
      <c r="GJ28" s="177">
        <f t="shared" ref="GJ28:GJ37" si="204">GJ129+GJ230+GJ331+GJ432</f>
        <v>0</v>
      </c>
      <c r="GK28" s="177">
        <f t="shared" ref="GK28:GK37" si="205">IFERROR(GL28/GJ28*1000000,0)</f>
        <v>0</v>
      </c>
      <c r="GL28" s="177">
        <f t="shared" ref="GL28:GL37" si="206">GL129+GL230+GL331+GL432</f>
        <v>0</v>
      </c>
      <c r="GM28" s="178"/>
      <c r="GN28" s="177">
        <f t="shared" ref="GN28:GN37" si="207">GN129+GN230+GN331+GN432</f>
        <v>0</v>
      </c>
      <c r="GO28" s="179"/>
      <c r="GP28" s="180"/>
      <c r="GQ28" s="180"/>
      <c r="GR28" s="177">
        <f t="shared" ref="GR28:GR37" si="208">GR129+GR230+GR331+GR432</f>
        <v>0</v>
      </c>
      <c r="GS28" s="178">
        <v>0.294289866351475</v>
      </c>
      <c r="GT28" s="177">
        <f t="shared" ref="GT28:GT37" si="209">GT129+GT230+GT331+GT432</f>
        <v>0</v>
      </c>
      <c r="GU28" s="181">
        <f t="shared" ref="GU28:GU37" si="210">IFERROR(+(IF(GR28="","0",GR28))-(IF(GT28="","0",GT28)),"")</f>
        <v>0</v>
      </c>
      <c r="GV28" s="172"/>
      <c r="GW28" s="174">
        <v>1.0</v>
      </c>
      <c r="GX28" s="175" t="s">
        <v>135</v>
      </c>
      <c r="GY28" s="176" t="s">
        <v>121</v>
      </c>
      <c r="GZ28" s="176" t="s">
        <v>123</v>
      </c>
      <c r="HA28" s="177">
        <f t="shared" ref="HA28:HA37" si="211">HA129+HA230+HA331+HA432</f>
        <v>0</v>
      </c>
      <c r="HB28" s="177">
        <f t="shared" ref="HB28:HB37" si="212">IFERROR(HC28/HA28*1000000,0)</f>
        <v>0</v>
      </c>
      <c r="HC28" s="177">
        <f t="shared" ref="HC28:HC37" si="213">HC129+HC230+HC331+HC432</f>
        <v>0</v>
      </c>
      <c r="HD28" s="178"/>
      <c r="HE28" s="177">
        <f t="shared" ref="HE28:HE37" si="214">HE129+HE230+HE331+HE432</f>
        <v>0</v>
      </c>
      <c r="HF28" s="179"/>
      <c r="HG28" s="180"/>
      <c r="HH28" s="180"/>
      <c r="HI28" s="177">
        <f t="shared" ref="HI28:HI37" si="215">HI129+HI230+HI331+HI432</f>
        <v>0</v>
      </c>
      <c r="HJ28" s="178">
        <v>0.294289866351475</v>
      </c>
      <c r="HK28" s="177">
        <f t="shared" ref="HK28:HK37" si="216">HK129+HK230+HK331+HK432</f>
        <v>0</v>
      </c>
      <c r="HL28" s="181">
        <f t="shared" ref="HL28:HL37" si="217">IFERROR(+(IF(HI28="","0",HI28))-(IF(HK28="","0",HK28)),"")</f>
        <v>0</v>
      </c>
      <c r="HM28" s="172"/>
      <c r="HN28" s="174">
        <v>1.0</v>
      </c>
      <c r="HO28" s="175" t="s">
        <v>135</v>
      </c>
      <c r="HP28" s="176" t="s">
        <v>121</v>
      </c>
      <c r="HQ28" s="176" t="s">
        <v>123</v>
      </c>
      <c r="HR28" s="177">
        <f t="shared" ref="HR28:HR37" si="218">HR129+HR230+HR331+HR432</f>
        <v>0</v>
      </c>
      <c r="HS28" s="177">
        <f t="shared" ref="HS28:HS37" si="219">IFERROR(HT28/HR28*1000000,0)</f>
        <v>0</v>
      </c>
      <c r="HT28" s="177">
        <f t="shared" ref="HT28:HT37" si="220">HT129+HT230+HT331+HT432</f>
        <v>0</v>
      </c>
      <c r="HU28" s="178"/>
      <c r="HV28" s="177">
        <f t="shared" ref="HV28:HV37" si="221">HV129+HV230+HV331+HV432</f>
        <v>0</v>
      </c>
      <c r="HW28" s="179"/>
      <c r="HX28" s="180"/>
      <c r="HY28" s="180"/>
      <c r="HZ28" s="177">
        <f t="shared" ref="HZ28:HZ37" si="222">HZ129+HZ230+HZ331+HZ432</f>
        <v>0</v>
      </c>
      <c r="IA28" s="178">
        <v>0.294289866351475</v>
      </c>
      <c r="IB28" s="177">
        <f t="shared" ref="IB28:IB37" si="223">IB129+IB230+IB331+IB432</f>
        <v>0</v>
      </c>
      <c r="IC28" s="181">
        <f t="shared" ref="IC28:IC37" si="224">IFERROR(+(IF(HZ28="","0",HZ28))-(IF(IB28="","0",IB28)),"")</f>
        <v>0</v>
      </c>
      <c r="ID28" s="172"/>
      <c r="IE28" s="174">
        <v>1.0</v>
      </c>
      <c r="IF28" s="175" t="s">
        <v>135</v>
      </c>
      <c r="IG28" s="176" t="s">
        <v>121</v>
      </c>
      <c r="IH28" s="176" t="s">
        <v>123</v>
      </c>
      <c r="II28" s="177">
        <f t="shared" ref="II28:II37" si="225">II129+II230+II331+II432</f>
        <v>0</v>
      </c>
      <c r="IJ28" s="177">
        <f t="shared" ref="IJ28:IJ37" si="226">IFERROR(IK28/II28*1000000,0)</f>
        <v>0</v>
      </c>
      <c r="IK28" s="177">
        <f t="shared" ref="IK28:IK37" si="227">IK129+IK230+IK331+IK432</f>
        <v>0</v>
      </c>
      <c r="IL28" s="178"/>
      <c r="IM28" s="177">
        <f t="shared" ref="IM28:IM37" si="228">IM129+IM230+IM331+IM432</f>
        <v>0</v>
      </c>
      <c r="IN28" s="179"/>
      <c r="IO28" s="180"/>
      <c r="IP28" s="180"/>
      <c r="IQ28" s="177">
        <f t="shared" ref="IQ28:IQ37" si="229">IQ129+IQ230+IQ331+IQ432</f>
        <v>0</v>
      </c>
      <c r="IR28" s="178">
        <v>0.294289866351475</v>
      </c>
      <c r="IS28" s="177">
        <f t="shared" ref="IS28:IS37" si="230">IS129+IS230+IS331+IS432</f>
        <v>0</v>
      </c>
      <c r="IT28" s="181">
        <f t="shared" ref="IT28:IT37" si="231">IFERROR(+(IF(IQ28="","0",IQ28))-(IF(IS28="","0",IS28)),"")</f>
        <v>0</v>
      </c>
      <c r="IU28" s="172"/>
      <c r="IV28" s="174">
        <v>1.0</v>
      </c>
      <c r="IW28" s="175" t="s">
        <v>135</v>
      </c>
      <c r="IX28" s="176" t="s">
        <v>121</v>
      </c>
      <c r="IY28" s="176" t="s">
        <v>123</v>
      </c>
      <c r="IZ28" s="177">
        <f t="shared" ref="IZ28:IZ37" si="232">IZ129+IZ230+IZ331+IZ432</f>
        <v>0</v>
      </c>
      <c r="JA28" s="177">
        <f t="shared" ref="JA28:JA37" si="233">IFERROR(JB28/IZ28*1000000,0)</f>
        <v>0</v>
      </c>
      <c r="JB28" s="177">
        <f t="shared" ref="JB28:JB37" si="234">JB129+JB230+JB331+JB432</f>
        <v>0</v>
      </c>
      <c r="JC28" s="178"/>
      <c r="JD28" s="177">
        <f t="shared" ref="JD28:JD37" si="235">JD129+JD230+JD331+JD432</f>
        <v>0</v>
      </c>
      <c r="JE28" s="179"/>
      <c r="JF28" s="180"/>
      <c r="JG28" s="180"/>
      <c r="JH28" s="177">
        <f t="shared" ref="JH28:JH37" si="236">JH129+JH230+JH331+JH432</f>
        <v>0</v>
      </c>
      <c r="JI28" s="178">
        <v>0.294289866351475</v>
      </c>
      <c r="JJ28" s="177">
        <f t="shared" ref="JJ28:JJ37" si="237">JJ129+JJ230+JJ331+JJ432</f>
        <v>0</v>
      </c>
      <c r="JK28" s="181">
        <f t="shared" ref="JK28:JK37" si="238">IFERROR(+(IF(JH28="","0",JH28))-(IF(JJ28="","0",JJ28)),"")</f>
        <v>0</v>
      </c>
      <c r="JL28" s="172"/>
      <c r="JM28" s="174">
        <v>1.0</v>
      </c>
      <c r="JN28" s="175" t="s">
        <v>135</v>
      </c>
      <c r="JO28" s="176" t="s">
        <v>121</v>
      </c>
      <c r="JP28" s="176" t="s">
        <v>123</v>
      </c>
      <c r="JQ28" s="177">
        <f t="shared" ref="JQ28:JQ37" si="239">JQ129+JQ230+JQ331+JQ432</f>
        <v>0</v>
      </c>
      <c r="JR28" s="177">
        <f t="shared" ref="JR28:JR37" si="240">IFERROR(JS28/JQ28*1000000,0)</f>
        <v>0</v>
      </c>
      <c r="JS28" s="177">
        <f t="shared" ref="JS28:JS37" si="241">JS129+JS230+JS331+JS432</f>
        <v>0</v>
      </c>
      <c r="JT28" s="178"/>
      <c r="JU28" s="177">
        <f t="shared" ref="JU28:JU37" si="242">JU129+JU230+JU331+JU432</f>
        <v>0</v>
      </c>
      <c r="JV28" s="179"/>
      <c r="JW28" s="180"/>
      <c r="JX28" s="180"/>
      <c r="JY28" s="177">
        <f t="shared" ref="JY28:JY37" si="243">JY129+JY230+JY331+JY432</f>
        <v>0</v>
      </c>
      <c r="JZ28" s="178">
        <v>0.294289866351475</v>
      </c>
      <c r="KA28" s="177">
        <f t="shared" ref="KA28:KA37" si="244">KA129+KA230+KA331+KA432</f>
        <v>0</v>
      </c>
      <c r="KB28" s="181">
        <f t="shared" ref="KB28:KB37" si="245">IFERROR(+(IF(JY28="","0",JY28))-(IF(KA28="","0",KA28)),"")</f>
        <v>0</v>
      </c>
      <c r="KC28" s="172"/>
      <c r="KD28" s="174">
        <v>1.0</v>
      </c>
      <c r="KE28" s="175" t="s">
        <v>135</v>
      </c>
      <c r="KF28" s="176" t="s">
        <v>121</v>
      </c>
      <c r="KG28" s="176" t="s">
        <v>123</v>
      </c>
      <c r="KH28" s="177">
        <f t="shared" ref="KH28:KH37" si="246">KH129+KH230+KH331+KH432</f>
        <v>0</v>
      </c>
      <c r="KI28" s="177">
        <f t="shared" ref="KI28:KI37" si="247">IFERROR(KJ28/KH28*1000000,0)</f>
        <v>0</v>
      </c>
      <c r="KJ28" s="177">
        <f t="shared" ref="KJ28:KJ37" si="248">KJ129+KJ230+KJ331+KJ432</f>
        <v>0</v>
      </c>
      <c r="KK28" s="178"/>
      <c r="KL28" s="177">
        <f t="shared" ref="KL28:KL37" si="249">KL129+KL230+KL331+KL432</f>
        <v>0</v>
      </c>
      <c r="KM28" s="179"/>
      <c r="KN28" s="180"/>
      <c r="KO28" s="180"/>
      <c r="KP28" s="177">
        <f t="shared" ref="KP28:KP37" si="250">KP129+KP230+KP331+KP432</f>
        <v>0</v>
      </c>
      <c r="KQ28" s="178">
        <v>0.294289866351475</v>
      </c>
      <c r="KR28" s="177">
        <f t="shared" ref="KR28:KR37" si="251">KR129+KR230+KR331+KR432</f>
        <v>0</v>
      </c>
      <c r="KS28" s="181">
        <f t="shared" ref="KS28:KS37" si="252">IFERROR(+(IF(KP28="","0",KP28))-(IF(KR28="","0",KR28)),"")</f>
        <v>0</v>
      </c>
      <c r="KT28" s="172"/>
      <c r="KU28" s="173"/>
    </row>
    <row r="29" ht="15.75" customHeight="1">
      <c r="A29" s="174">
        <v>2.0</v>
      </c>
      <c r="B29" s="175" t="s">
        <v>136</v>
      </c>
      <c r="C29" s="176" t="s">
        <v>121</v>
      </c>
      <c r="D29" s="176" t="s">
        <v>123</v>
      </c>
      <c r="E29" s="177">
        <f t="shared" si="127"/>
        <v>0</v>
      </c>
      <c r="F29" s="177">
        <f t="shared" si="128"/>
        <v>0</v>
      </c>
      <c r="G29" s="177">
        <f t="shared" si="129"/>
        <v>0</v>
      </c>
      <c r="H29" s="178"/>
      <c r="I29" s="177">
        <f t="shared" si="130"/>
        <v>0</v>
      </c>
      <c r="J29" s="179"/>
      <c r="K29" s="180"/>
      <c r="L29" s="180"/>
      <c r="M29" s="177">
        <f t="shared" si="131"/>
        <v>0</v>
      </c>
      <c r="N29" s="178">
        <v>0.294289866351475</v>
      </c>
      <c r="O29" s="177">
        <f t="shared" si="132"/>
        <v>0</v>
      </c>
      <c r="P29" s="181">
        <f t="shared" si="133"/>
        <v>0</v>
      </c>
      <c r="Q29" s="172"/>
      <c r="R29" s="174">
        <v>2.0</v>
      </c>
      <c r="S29" s="175" t="s">
        <v>136</v>
      </c>
      <c r="T29" s="176" t="s">
        <v>121</v>
      </c>
      <c r="U29" s="176" t="s">
        <v>123</v>
      </c>
      <c r="V29" s="177">
        <f t="shared" si="134"/>
        <v>0</v>
      </c>
      <c r="W29" s="177">
        <f t="shared" si="135"/>
        <v>0</v>
      </c>
      <c r="X29" s="177">
        <f t="shared" si="136"/>
        <v>0</v>
      </c>
      <c r="Y29" s="178"/>
      <c r="Z29" s="177">
        <f t="shared" si="137"/>
        <v>0</v>
      </c>
      <c r="AA29" s="179"/>
      <c r="AB29" s="180"/>
      <c r="AC29" s="180"/>
      <c r="AD29" s="177">
        <f t="shared" si="138"/>
        <v>0</v>
      </c>
      <c r="AE29" s="178">
        <v>0.294289866351475</v>
      </c>
      <c r="AF29" s="177">
        <f t="shared" si="139"/>
        <v>0</v>
      </c>
      <c r="AG29" s="181">
        <f t="shared" si="140"/>
        <v>0</v>
      </c>
      <c r="AH29" s="172"/>
      <c r="AI29" s="174">
        <v>2.0</v>
      </c>
      <c r="AJ29" s="175" t="s">
        <v>136</v>
      </c>
      <c r="AK29" s="176" t="s">
        <v>121</v>
      </c>
      <c r="AL29" s="176" t="s">
        <v>123</v>
      </c>
      <c r="AM29" s="177">
        <f t="shared" si="141"/>
        <v>0</v>
      </c>
      <c r="AN29" s="177">
        <f t="shared" si="142"/>
        <v>0</v>
      </c>
      <c r="AO29" s="177">
        <f t="shared" si="143"/>
        <v>0</v>
      </c>
      <c r="AP29" s="178"/>
      <c r="AQ29" s="177">
        <f t="shared" si="144"/>
        <v>0</v>
      </c>
      <c r="AR29" s="179"/>
      <c r="AS29" s="180"/>
      <c r="AT29" s="180"/>
      <c r="AU29" s="177">
        <f t="shared" si="145"/>
        <v>0</v>
      </c>
      <c r="AV29" s="178">
        <v>0.294289866351475</v>
      </c>
      <c r="AW29" s="177">
        <f t="shared" si="146"/>
        <v>0</v>
      </c>
      <c r="AX29" s="181">
        <f t="shared" si="147"/>
        <v>0</v>
      </c>
      <c r="AY29" s="172"/>
      <c r="AZ29" s="174">
        <v>2.0</v>
      </c>
      <c r="BA29" s="175" t="s">
        <v>136</v>
      </c>
      <c r="BB29" s="176" t="s">
        <v>121</v>
      </c>
      <c r="BC29" s="176" t="s">
        <v>123</v>
      </c>
      <c r="BD29" s="177">
        <f t="shared" si="148"/>
        <v>0</v>
      </c>
      <c r="BE29" s="177">
        <f t="shared" si="149"/>
        <v>0</v>
      </c>
      <c r="BF29" s="177">
        <f t="shared" si="150"/>
        <v>0</v>
      </c>
      <c r="BG29" s="178"/>
      <c r="BH29" s="177">
        <f t="shared" si="151"/>
        <v>0</v>
      </c>
      <c r="BI29" s="179"/>
      <c r="BJ29" s="180"/>
      <c r="BK29" s="180"/>
      <c r="BL29" s="177">
        <f t="shared" si="152"/>
        <v>0</v>
      </c>
      <c r="BM29" s="178">
        <v>0.294289866351475</v>
      </c>
      <c r="BN29" s="177">
        <f t="shared" si="153"/>
        <v>0</v>
      </c>
      <c r="BO29" s="181">
        <f t="shared" si="154"/>
        <v>0</v>
      </c>
      <c r="BP29" s="172"/>
      <c r="BQ29" s="174">
        <v>2.0</v>
      </c>
      <c r="BR29" s="175" t="s">
        <v>136</v>
      </c>
      <c r="BS29" s="176" t="s">
        <v>121</v>
      </c>
      <c r="BT29" s="176" t="s">
        <v>123</v>
      </c>
      <c r="BU29" s="177">
        <f t="shared" si="155"/>
        <v>0</v>
      </c>
      <c r="BV29" s="177">
        <f t="shared" si="156"/>
        <v>0</v>
      </c>
      <c r="BW29" s="177">
        <f t="shared" si="157"/>
        <v>0</v>
      </c>
      <c r="BX29" s="178"/>
      <c r="BY29" s="177">
        <f t="shared" si="158"/>
        <v>0</v>
      </c>
      <c r="BZ29" s="179"/>
      <c r="CA29" s="180"/>
      <c r="CB29" s="180"/>
      <c r="CC29" s="177">
        <f t="shared" si="159"/>
        <v>0</v>
      </c>
      <c r="CD29" s="178">
        <v>0.294289866351475</v>
      </c>
      <c r="CE29" s="177">
        <f t="shared" si="160"/>
        <v>0</v>
      </c>
      <c r="CF29" s="181">
        <f t="shared" si="161"/>
        <v>0</v>
      </c>
      <c r="CG29" s="172"/>
      <c r="CH29" s="174">
        <v>2.0</v>
      </c>
      <c r="CI29" s="175" t="s">
        <v>136</v>
      </c>
      <c r="CJ29" s="176" t="s">
        <v>121</v>
      </c>
      <c r="CK29" s="176" t="s">
        <v>123</v>
      </c>
      <c r="CL29" s="177">
        <f t="shared" si="162"/>
        <v>0</v>
      </c>
      <c r="CM29" s="177">
        <f t="shared" si="163"/>
        <v>0</v>
      </c>
      <c r="CN29" s="177">
        <f t="shared" si="164"/>
        <v>0</v>
      </c>
      <c r="CO29" s="178"/>
      <c r="CP29" s="177">
        <f t="shared" si="165"/>
        <v>0</v>
      </c>
      <c r="CQ29" s="179"/>
      <c r="CR29" s="180"/>
      <c r="CS29" s="180"/>
      <c r="CT29" s="177">
        <f t="shared" si="166"/>
        <v>0</v>
      </c>
      <c r="CU29" s="178">
        <v>0.294289866351475</v>
      </c>
      <c r="CV29" s="177">
        <f t="shared" si="167"/>
        <v>0</v>
      </c>
      <c r="CW29" s="181">
        <f t="shared" si="168"/>
        <v>0</v>
      </c>
      <c r="CX29" s="172"/>
      <c r="CY29" s="174">
        <v>2.0</v>
      </c>
      <c r="CZ29" s="175" t="s">
        <v>136</v>
      </c>
      <c r="DA29" s="176" t="s">
        <v>121</v>
      </c>
      <c r="DB29" s="176" t="s">
        <v>123</v>
      </c>
      <c r="DC29" s="177">
        <f t="shared" si="169"/>
        <v>0</v>
      </c>
      <c r="DD29" s="177">
        <f t="shared" si="170"/>
        <v>0</v>
      </c>
      <c r="DE29" s="177">
        <f t="shared" si="171"/>
        <v>0</v>
      </c>
      <c r="DF29" s="178"/>
      <c r="DG29" s="177">
        <f t="shared" si="172"/>
        <v>0</v>
      </c>
      <c r="DH29" s="179"/>
      <c r="DI29" s="180"/>
      <c r="DJ29" s="180"/>
      <c r="DK29" s="177">
        <f t="shared" si="173"/>
        <v>0</v>
      </c>
      <c r="DL29" s="178">
        <v>0.294289866351475</v>
      </c>
      <c r="DM29" s="177">
        <f t="shared" si="174"/>
        <v>0</v>
      </c>
      <c r="DN29" s="181">
        <f t="shared" si="175"/>
        <v>0</v>
      </c>
      <c r="DO29" s="172"/>
      <c r="DP29" s="174">
        <v>2.0</v>
      </c>
      <c r="DQ29" s="175" t="s">
        <v>136</v>
      </c>
      <c r="DR29" s="176" t="s">
        <v>121</v>
      </c>
      <c r="DS29" s="176" t="s">
        <v>123</v>
      </c>
      <c r="DT29" s="177">
        <f t="shared" si="176"/>
        <v>0</v>
      </c>
      <c r="DU29" s="177">
        <f t="shared" si="177"/>
        <v>0</v>
      </c>
      <c r="DV29" s="177">
        <f t="shared" si="178"/>
        <v>0</v>
      </c>
      <c r="DW29" s="178"/>
      <c r="DX29" s="177">
        <f t="shared" si="179"/>
        <v>0</v>
      </c>
      <c r="DY29" s="179"/>
      <c r="DZ29" s="180"/>
      <c r="EA29" s="180"/>
      <c r="EB29" s="177">
        <f t="shared" si="180"/>
        <v>0</v>
      </c>
      <c r="EC29" s="178">
        <v>0.294289866351475</v>
      </c>
      <c r="ED29" s="177">
        <f t="shared" si="181"/>
        <v>0</v>
      </c>
      <c r="EE29" s="181">
        <f t="shared" si="182"/>
        <v>0</v>
      </c>
      <c r="EF29" s="172"/>
      <c r="EG29" s="174">
        <v>2.0</v>
      </c>
      <c r="EH29" s="175" t="s">
        <v>136</v>
      </c>
      <c r="EI29" s="176" t="s">
        <v>121</v>
      </c>
      <c r="EJ29" s="176" t="s">
        <v>123</v>
      </c>
      <c r="EK29" s="177">
        <f t="shared" si="183"/>
        <v>0</v>
      </c>
      <c r="EL29" s="177">
        <f t="shared" si="184"/>
        <v>0</v>
      </c>
      <c r="EM29" s="177">
        <f t="shared" si="185"/>
        <v>0</v>
      </c>
      <c r="EN29" s="178"/>
      <c r="EO29" s="177">
        <f t="shared" si="186"/>
        <v>0</v>
      </c>
      <c r="EP29" s="179"/>
      <c r="EQ29" s="180"/>
      <c r="ER29" s="180"/>
      <c r="ES29" s="177">
        <f t="shared" si="187"/>
        <v>0</v>
      </c>
      <c r="ET29" s="178">
        <v>0.294289866351475</v>
      </c>
      <c r="EU29" s="177">
        <f t="shared" si="188"/>
        <v>0</v>
      </c>
      <c r="EV29" s="181">
        <f t="shared" si="189"/>
        <v>0</v>
      </c>
      <c r="EW29" s="172"/>
      <c r="EX29" s="174">
        <v>2.0</v>
      </c>
      <c r="EY29" s="175" t="s">
        <v>136</v>
      </c>
      <c r="EZ29" s="176" t="s">
        <v>121</v>
      </c>
      <c r="FA29" s="176" t="s">
        <v>123</v>
      </c>
      <c r="FB29" s="177">
        <f t="shared" si="190"/>
        <v>0</v>
      </c>
      <c r="FC29" s="177">
        <f t="shared" si="191"/>
        <v>0</v>
      </c>
      <c r="FD29" s="177">
        <f t="shared" si="192"/>
        <v>0</v>
      </c>
      <c r="FE29" s="178"/>
      <c r="FF29" s="177">
        <f t="shared" si="193"/>
        <v>0</v>
      </c>
      <c r="FG29" s="179"/>
      <c r="FH29" s="180"/>
      <c r="FI29" s="180"/>
      <c r="FJ29" s="177">
        <f t="shared" si="194"/>
        <v>0</v>
      </c>
      <c r="FK29" s="178">
        <v>0.294289866351475</v>
      </c>
      <c r="FL29" s="177">
        <f t="shared" si="195"/>
        <v>0</v>
      </c>
      <c r="FM29" s="181">
        <f t="shared" si="196"/>
        <v>0</v>
      </c>
      <c r="FN29" s="172"/>
      <c r="FO29" s="174">
        <v>2.0</v>
      </c>
      <c r="FP29" s="175" t="s">
        <v>136</v>
      </c>
      <c r="FQ29" s="176" t="s">
        <v>121</v>
      </c>
      <c r="FR29" s="176" t="s">
        <v>123</v>
      </c>
      <c r="FS29" s="177">
        <f t="shared" si="197"/>
        <v>0</v>
      </c>
      <c r="FT29" s="177">
        <f t="shared" si="198"/>
        <v>0</v>
      </c>
      <c r="FU29" s="177">
        <f t="shared" si="199"/>
        <v>0</v>
      </c>
      <c r="FV29" s="178"/>
      <c r="FW29" s="177">
        <f t="shared" si="200"/>
        <v>0</v>
      </c>
      <c r="FX29" s="179"/>
      <c r="FY29" s="180"/>
      <c r="FZ29" s="180"/>
      <c r="GA29" s="177">
        <f t="shared" si="201"/>
        <v>0</v>
      </c>
      <c r="GB29" s="178">
        <v>0.294289866351475</v>
      </c>
      <c r="GC29" s="177">
        <f t="shared" si="202"/>
        <v>0</v>
      </c>
      <c r="GD29" s="181">
        <f t="shared" si="203"/>
        <v>0</v>
      </c>
      <c r="GE29" s="172"/>
      <c r="GF29" s="174">
        <v>2.0</v>
      </c>
      <c r="GG29" s="175" t="s">
        <v>136</v>
      </c>
      <c r="GH29" s="176" t="s">
        <v>121</v>
      </c>
      <c r="GI29" s="176" t="s">
        <v>123</v>
      </c>
      <c r="GJ29" s="177">
        <f t="shared" si="204"/>
        <v>0</v>
      </c>
      <c r="GK29" s="177">
        <f t="shared" si="205"/>
        <v>0</v>
      </c>
      <c r="GL29" s="177">
        <f t="shared" si="206"/>
        <v>0</v>
      </c>
      <c r="GM29" s="178"/>
      <c r="GN29" s="177">
        <f t="shared" si="207"/>
        <v>0</v>
      </c>
      <c r="GO29" s="179"/>
      <c r="GP29" s="180"/>
      <c r="GQ29" s="180"/>
      <c r="GR29" s="177">
        <f t="shared" si="208"/>
        <v>0</v>
      </c>
      <c r="GS29" s="178">
        <v>0.294289866351475</v>
      </c>
      <c r="GT29" s="177">
        <f t="shared" si="209"/>
        <v>0</v>
      </c>
      <c r="GU29" s="181">
        <f t="shared" si="210"/>
        <v>0</v>
      </c>
      <c r="GV29" s="172"/>
      <c r="GW29" s="174">
        <v>2.0</v>
      </c>
      <c r="GX29" s="175" t="s">
        <v>136</v>
      </c>
      <c r="GY29" s="176" t="s">
        <v>121</v>
      </c>
      <c r="GZ29" s="176" t="s">
        <v>123</v>
      </c>
      <c r="HA29" s="177">
        <f t="shared" si="211"/>
        <v>0</v>
      </c>
      <c r="HB29" s="177">
        <f t="shared" si="212"/>
        <v>0</v>
      </c>
      <c r="HC29" s="177">
        <f t="shared" si="213"/>
        <v>0</v>
      </c>
      <c r="HD29" s="178"/>
      <c r="HE29" s="177">
        <f t="shared" si="214"/>
        <v>0</v>
      </c>
      <c r="HF29" s="179"/>
      <c r="HG29" s="180"/>
      <c r="HH29" s="180"/>
      <c r="HI29" s="177">
        <f t="shared" si="215"/>
        <v>0</v>
      </c>
      <c r="HJ29" s="178">
        <v>0.294289866351475</v>
      </c>
      <c r="HK29" s="177">
        <f t="shared" si="216"/>
        <v>0</v>
      </c>
      <c r="HL29" s="181">
        <f t="shared" si="217"/>
        <v>0</v>
      </c>
      <c r="HM29" s="172"/>
      <c r="HN29" s="174">
        <v>2.0</v>
      </c>
      <c r="HO29" s="175" t="s">
        <v>136</v>
      </c>
      <c r="HP29" s="176" t="s">
        <v>121</v>
      </c>
      <c r="HQ29" s="176" t="s">
        <v>123</v>
      </c>
      <c r="HR29" s="177">
        <f t="shared" si="218"/>
        <v>0</v>
      </c>
      <c r="HS29" s="177">
        <f t="shared" si="219"/>
        <v>0</v>
      </c>
      <c r="HT29" s="177">
        <f t="shared" si="220"/>
        <v>0</v>
      </c>
      <c r="HU29" s="178"/>
      <c r="HV29" s="177">
        <f t="shared" si="221"/>
        <v>0</v>
      </c>
      <c r="HW29" s="179"/>
      <c r="HX29" s="180"/>
      <c r="HY29" s="180"/>
      <c r="HZ29" s="177">
        <f t="shared" si="222"/>
        <v>0</v>
      </c>
      <c r="IA29" s="178">
        <v>0.294289866351475</v>
      </c>
      <c r="IB29" s="177">
        <f t="shared" si="223"/>
        <v>0</v>
      </c>
      <c r="IC29" s="181">
        <f t="shared" si="224"/>
        <v>0</v>
      </c>
      <c r="ID29" s="172"/>
      <c r="IE29" s="174">
        <v>2.0</v>
      </c>
      <c r="IF29" s="175" t="s">
        <v>136</v>
      </c>
      <c r="IG29" s="176" t="s">
        <v>121</v>
      </c>
      <c r="IH29" s="176" t="s">
        <v>123</v>
      </c>
      <c r="II29" s="177">
        <f t="shared" si="225"/>
        <v>0</v>
      </c>
      <c r="IJ29" s="177">
        <f t="shared" si="226"/>
        <v>0</v>
      </c>
      <c r="IK29" s="177">
        <f t="shared" si="227"/>
        <v>0</v>
      </c>
      <c r="IL29" s="178"/>
      <c r="IM29" s="177">
        <f t="shared" si="228"/>
        <v>0</v>
      </c>
      <c r="IN29" s="179"/>
      <c r="IO29" s="180"/>
      <c r="IP29" s="180"/>
      <c r="IQ29" s="177">
        <f t="shared" si="229"/>
        <v>0</v>
      </c>
      <c r="IR29" s="178">
        <v>0.294289866351475</v>
      </c>
      <c r="IS29" s="177">
        <f t="shared" si="230"/>
        <v>0</v>
      </c>
      <c r="IT29" s="181">
        <f t="shared" si="231"/>
        <v>0</v>
      </c>
      <c r="IU29" s="172"/>
      <c r="IV29" s="174">
        <v>2.0</v>
      </c>
      <c r="IW29" s="175" t="s">
        <v>136</v>
      </c>
      <c r="IX29" s="176" t="s">
        <v>121</v>
      </c>
      <c r="IY29" s="176" t="s">
        <v>123</v>
      </c>
      <c r="IZ29" s="177">
        <f t="shared" si="232"/>
        <v>0</v>
      </c>
      <c r="JA29" s="177">
        <f t="shared" si="233"/>
        <v>0</v>
      </c>
      <c r="JB29" s="177">
        <f t="shared" si="234"/>
        <v>0</v>
      </c>
      <c r="JC29" s="178"/>
      <c r="JD29" s="177">
        <f t="shared" si="235"/>
        <v>0</v>
      </c>
      <c r="JE29" s="179"/>
      <c r="JF29" s="180"/>
      <c r="JG29" s="180"/>
      <c r="JH29" s="177">
        <f t="shared" si="236"/>
        <v>0</v>
      </c>
      <c r="JI29" s="178">
        <v>0.294289866351475</v>
      </c>
      <c r="JJ29" s="177">
        <f t="shared" si="237"/>
        <v>0</v>
      </c>
      <c r="JK29" s="181">
        <f t="shared" si="238"/>
        <v>0</v>
      </c>
      <c r="JL29" s="172"/>
      <c r="JM29" s="174">
        <v>2.0</v>
      </c>
      <c r="JN29" s="175" t="s">
        <v>136</v>
      </c>
      <c r="JO29" s="176" t="s">
        <v>121</v>
      </c>
      <c r="JP29" s="176" t="s">
        <v>123</v>
      </c>
      <c r="JQ29" s="177">
        <f t="shared" si="239"/>
        <v>0</v>
      </c>
      <c r="JR29" s="177">
        <f t="shared" si="240"/>
        <v>0</v>
      </c>
      <c r="JS29" s="177">
        <f t="shared" si="241"/>
        <v>0</v>
      </c>
      <c r="JT29" s="178"/>
      <c r="JU29" s="177">
        <f t="shared" si="242"/>
        <v>0</v>
      </c>
      <c r="JV29" s="179"/>
      <c r="JW29" s="180"/>
      <c r="JX29" s="180"/>
      <c r="JY29" s="177">
        <f t="shared" si="243"/>
        <v>0</v>
      </c>
      <c r="JZ29" s="178">
        <v>0.294289866351475</v>
      </c>
      <c r="KA29" s="177">
        <f t="shared" si="244"/>
        <v>0</v>
      </c>
      <c r="KB29" s="181">
        <f t="shared" si="245"/>
        <v>0</v>
      </c>
      <c r="KC29" s="172"/>
      <c r="KD29" s="174">
        <v>2.0</v>
      </c>
      <c r="KE29" s="175" t="s">
        <v>136</v>
      </c>
      <c r="KF29" s="176" t="s">
        <v>121</v>
      </c>
      <c r="KG29" s="176" t="s">
        <v>123</v>
      </c>
      <c r="KH29" s="177">
        <f t="shared" si="246"/>
        <v>0</v>
      </c>
      <c r="KI29" s="177">
        <f t="shared" si="247"/>
        <v>0</v>
      </c>
      <c r="KJ29" s="177">
        <f t="shared" si="248"/>
        <v>0</v>
      </c>
      <c r="KK29" s="178"/>
      <c r="KL29" s="177">
        <f t="shared" si="249"/>
        <v>0</v>
      </c>
      <c r="KM29" s="179"/>
      <c r="KN29" s="180"/>
      <c r="KO29" s="180"/>
      <c r="KP29" s="177">
        <f t="shared" si="250"/>
        <v>0</v>
      </c>
      <c r="KQ29" s="178">
        <v>0.294289866351475</v>
      </c>
      <c r="KR29" s="177">
        <f t="shared" si="251"/>
        <v>0</v>
      </c>
      <c r="KS29" s="181">
        <f t="shared" si="252"/>
        <v>0</v>
      </c>
      <c r="KT29" s="172"/>
      <c r="KU29" s="173"/>
    </row>
    <row r="30" ht="15.75" customHeight="1">
      <c r="A30" s="174">
        <v>3.0</v>
      </c>
      <c r="B30" s="175" t="s">
        <v>137</v>
      </c>
      <c r="C30" s="176" t="s">
        <v>121</v>
      </c>
      <c r="D30" s="176" t="s">
        <v>123</v>
      </c>
      <c r="E30" s="177">
        <f t="shared" si="127"/>
        <v>0</v>
      </c>
      <c r="F30" s="177">
        <f t="shared" si="128"/>
        <v>0</v>
      </c>
      <c r="G30" s="177">
        <f t="shared" si="129"/>
        <v>0</v>
      </c>
      <c r="H30" s="178"/>
      <c r="I30" s="177">
        <f t="shared" si="130"/>
        <v>0</v>
      </c>
      <c r="J30" s="179"/>
      <c r="K30" s="180"/>
      <c r="L30" s="180"/>
      <c r="M30" s="177">
        <f t="shared" si="131"/>
        <v>0</v>
      </c>
      <c r="N30" s="178">
        <v>0.294289866351475</v>
      </c>
      <c r="O30" s="177">
        <f t="shared" si="132"/>
        <v>0</v>
      </c>
      <c r="P30" s="181">
        <f t="shared" si="133"/>
        <v>0</v>
      </c>
      <c r="Q30" s="172"/>
      <c r="R30" s="174">
        <v>3.0</v>
      </c>
      <c r="S30" s="175" t="s">
        <v>137</v>
      </c>
      <c r="T30" s="176" t="s">
        <v>121</v>
      </c>
      <c r="U30" s="176" t="s">
        <v>123</v>
      </c>
      <c r="V30" s="177">
        <f t="shared" si="134"/>
        <v>0</v>
      </c>
      <c r="W30" s="177">
        <f t="shared" si="135"/>
        <v>0</v>
      </c>
      <c r="X30" s="177">
        <f t="shared" si="136"/>
        <v>0</v>
      </c>
      <c r="Y30" s="178"/>
      <c r="Z30" s="177">
        <f t="shared" si="137"/>
        <v>0</v>
      </c>
      <c r="AA30" s="179"/>
      <c r="AB30" s="180"/>
      <c r="AC30" s="180"/>
      <c r="AD30" s="177">
        <f t="shared" si="138"/>
        <v>0</v>
      </c>
      <c r="AE30" s="178">
        <v>0.294289866351475</v>
      </c>
      <c r="AF30" s="177">
        <f t="shared" si="139"/>
        <v>0</v>
      </c>
      <c r="AG30" s="181">
        <f t="shared" si="140"/>
        <v>0</v>
      </c>
      <c r="AH30" s="172"/>
      <c r="AI30" s="174">
        <v>3.0</v>
      </c>
      <c r="AJ30" s="175" t="s">
        <v>137</v>
      </c>
      <c r="AK30" s="176" t="s">
        <v>121</v>
      </c>
      <c r="AL30" s="176" t="s">
        <v>123</v>
      </c>
      <c r="AM30" s="177">
        <f t="shared" si="141"/>
        <v>0</v>
      </c>
      <c r="AN30" s="177">
        <f t="shared" si="142"/>
        <v>0</v>
      </c>
      <c r="AO30" s="177">
        <f t="shared" si="143"/>
        <v>0</v>
      </c>
      <c r="AP30" s="178"/>
      <c r="AQ30" s="177">
        <f t="shared" si="144"/>
        <v>0</v>
      </c>
      <c r="AR30" s="179"/>
      <c r="AS30" s="180"/>
      <c r="AT30" s="180"/>
      <c r="AU30" s="177">
        <f t="shared" si="145"/>
        <v>0</v>
      </c>
      <c r="AV30" s="178">
        <v>0.294289866351475</v>
      </c>
      <c r="AW30" s="177">
        <f t="shared" si="146"/>
        <v>0</v>
      </c>
      <c r="AX30" s="181">
        <f t="shared" si="147"/>
        <v>0</v>
      </c>
      <c r="AY30" s="172"/>
      <c r="AZ30" s="174">
        <v>3.0</v>
      </c>
      <c r="BA30" s="175" t="s">
        <v>137</v>
      </c>
      <c r="BB30" s="176" t="s">
        <v>121</v>
      </c>
      <c r="BC30" s="176" t="s">
        <v>123</v>
      </c>
      <c r="BD30" s="177">
        <f t="shared" si="148"/>
        <v>0</v>
      </c>
      <c r="BE30" s="177">
        <f t="shared" si="149"/>
        <v>0</v>
      </c>
      <c r="BF30" s="177">
        <f t="shared" si="150"/>
        <v>0</v>
      </c>
      <c r="BG30" s="178"/>
      <c r="BH30" s="177">
        <f t="shared" si="151"/>
        <v>0</v>
      </c>
      <c r="BI30" s="179"/>
      <c r="BJ30" s="180"/>
      <c r="BK30" s="180"/>
      <c r="BL30" s="177">
        <f t="shared" si="152"/>
        <v>0</v>
      </c>
      <c r="BM30" s="178">
        <v>0.294289866351475</v>
      </c>
      <c r="BN30" s="177">
        <f t="shared" si="153"/>
        <v>0</v>
      </c>
      <c r="BO30" s="181">
        <f t="shared" si="154"/>
        <v>0</v>
      </c>
      <c r="BP30" s="172"/>
      <c r="BQ30" s="174">
        <v>3.0</v>
      </c>
      <c r="BR30" s="175" t="s">
        <v>137</v>
      </c>
      <c r="BS30" s="176" t="s">
        <v>121</v>
      </c>
      <c r="BT30" s="176" t="s">
        <v>123</v>
      </c>
      <c r="BU30" s="177">
        <f t="shared" si="155"/>
        <v>0</v>
      </c>
      <c r="BV30" s="177">
        <f t="shared" si="156"/>
        <v>0</v>
      </c>
      <c r="BW30" s="177">
        <f t="shared" si="157"/>
        <v>0</v>
      </c>
      <c r="BX30" s="178"/>
      <c r="BY30" s="177">
        <f t="shared" si="158"/>
        <v>0</v>
      </c>
      <c r="BZ30" s="179"/>
      <c r="CA30" s="180"/>
      <c r="CB30" s="180"/>
      <c r="CC30" s="177">
        <f t="shared" si="159"/>
        <v>0</v>
      </c>
      <c r="CD30" s="178">
        <v>0.294289866351475</v>
      </c>
      <c r="CE30" s="177">
        <f t="shared" si="160"/>
        <v>0</v>
      </c>
      <c r="CF30" s="181">
        <f t="shared" si="161"/>
        <v>0</v>
      </c>
      <c r="CG30" s="172"/>
      <c r="CH30" s="174">
        <v>3.0</v>
      </c>
      <c r="CI30" s="175" t="s">
        <v>137</v>
      </c>
      <c r="CJ30" s="176" t="s">
        <v>121</v>
      </c>
      <c r="CK30" s="176" t="s">
        <v>123</v>
      </c>
      <c r="CL30" s="177">
        <f t="shared" si="162"/>
        <v>0</v>
      </c>
      <c r="CM30" s="177">
        <f t="shared" si="163"/>
        <v>0</v>
      </c>
      <c r="CN30" s="177">
        <f t="shared" si="164"/>
        <v>0</v>
      </c>
      <c r="CO30" s="178"/>
      <c r="CP30" s="177">
        <f t="shared" si="165"/>
        <v>0</v>
      </c>
      <c r="CQ30" s="179"/>
      <c r="CR30" s="180"/>
      <c r="CS30" s="180"/>
      <c r="CT30" s="177">
        <f t="shared" si="166"/>
        <v>0</v>
      </c>
      <c r="CU30" s="178">
        <v>0.294289866351475</v>
      </c>
      <c r="CV30" s="177">
        <f t="shared" si="167"/>
        <v>0</v>
      </c>
      <c r="CW30" s="181">
        <f t="shared" si="168"/>
        <v>0</v>
      </c>
      <c r="CX30" s="172"/>
      <c r="CY30" s="174">
        <v>3.0</v>
      </c>
      <c r="CZ30" s="175" t="s">
        <v>137</v>
      </c>
      <c r="DA30" s="176" t="s">
        <v>121</v>
      </c>
      <c r="DB30" s="176" t="s">
        <v>123</v>
      </c>
      <c r="DC30" s="177">
        <f t="shared" si="169"/>
        <v>0</v>
      </c>
      <c r="DD30" s="177">
        <f t="shared" si="170"/>
        <v>0</v>
      </c>
      <c r="DE30" s="177">
        <f t="shared" si="171"/>
        <v>0</v>
      </c>
      <c r="DF30" s="178"/>
      <c r="DG30" s="177">
        <f t="shared" si="172"/>
        <v>0</v>
      </c>
      <c r="DH30" s="179"/>
      <c r="DI30" s="180"/>
      <c r="DJ30" s="180"/>
      <c r="DK30" s="177">
        <f t="shared" si="173"/>
        <v>0</v>
      </c>
      <c r="DL30" s="178">
        <v>0.294289866351475</v>
      </c>
      <c r="DM30" s="177">
        <f t="shared" si="174"/>
        <v>0</v>
      </c>
      <c r="DN30" s="181">
        <f t="shared" si="175"/>
        <v>0</v>
      </c>
      <c r="DO30" s="172"/>
      <c r="DP30" s="174">
        <v>3.0</v>
      </c>
      <c r="DQ30" s="175" t="s">
        <v>137</v>
      </c>
      <c r="DR30" s="176" t="s">
        <v>121</v>
      </c>
      <c r="DS30" s="176" t="s">
        <v>123</v>
      </c>
      <c r="DT30" s="177">
        <f t="shared" si="176"/>
        <v>0</v>
      </c>
      <c r="DU30" s="177">
        <f t="shared" si="177"/>
        <v>0</v>
      </c>
      <c r="DV30" s="177">
        <f t="shared" si="178"/>
        <v>0</v>
      </c>
      <c r="DW30" s="178"/>
      <c r="DX30" s="177">
        <f t="shared" si="179"/>
        <v>0</v>
      </c>
      <c r="DY30" s="179"/>
      <c r="DZ30" s="180"/>
      <c r="EA30" s="180"/>
      <c r="EB30" s="177">
        <f t="shared" si="180"/>
        <v>0</v>
      </c>
      <c r="EC30" s="178">
        <v>0.294289866351475</v>
      </c>
      <c r="ED30" s="177">
        <f t="shared" si="181"/>
        <v>0</v>
      </c>
      <c r="EE30" s="181">
        <f t="shared" si="182"/>
        <v>0</v>
      </c>
      <c r="EF30" s="172"/>
      <c r="EG30" s="174">
        <v>3.0</v>
      </c>
      <c r="EH30" s="175" t="s">
        <v>137</v>
      </c>
      <c r="EI30" s="176" t="s">
        <v>121</v>
      </c>
      <c r="EJ30" s="176" t="s">
        <v>123</v>
      </c>
      <c r="EK30" s="177">
        <f t="shared" si="183"/>
        <v>0</v>
      </c>
      <c r="EL30" s="177">
        <f t="shared" si="184"/>
        <v>0</v>
      </c>
      <c r="EM30" s="177">
        <f t="shared" si="185"/>
        <v>0</v>
      </c>
      <c r="EN30" s="178"/>
      <c r="EO30" s="177">
        <f t="shared" si="186"/>
        <v>0</v>
      </c>
      <c r="EP30" s="179"/>
      <c r="EQ30" s="180"/>
      <c r="ER30" s="180"/>
      <c r="ES30" s="177">
        <f t="shared" si="187"/>
        <v>0</v>
      </c>
      <c r="ET30" s="178">
        <v>0.294289866351475</v>
      </c>
      <c r="EU30" s="177">
        <f t="shared" si="188"/>
        <v>0</v>
      </c>
      <c r="EV30" s="181">
        <f t="shared" si="189"/>
        <v>0</v>
      </c>
      <c r="EW30" s="172"/>
      <c r="EX30" s="174">
        <v>3.0</v>
      </c>
      <c r="EY30" s="175" t="s">
        <v>137</v>
      </c>
      <c r="EZ30" s="176" t="s">
        <v>121</v>
      </c>
      <c r="FA30" s="176" t="s">
        <v>123</v>
      </c>
      <c r="FB30" s="177">
        <f t="shared" si="190"/>
        <v>0</v>
      </c>
      <c r="FC30" s="177">
        <f t="shared" si="191"/>
        <v>0</v>
      </c>
      <c r="FD30" s="177">
        <f t="shared" si="192"/>
        <v>0</v>
      </c>
      <c r="FE30" s="178"/>
      <c r="FF30" s="177">
        <f t="shared" si="193"/>
        <v>0</v>
      </c>
      <c r="FG30" s="179"/>
      <c r="FH30" s="180"/>
      <c r="FI30" s="180"/>
      <c r="FJ30" s="177">
        <f t="shared" si="194"/>
        <v>0</v>
      </c>
      <c r="FK30" s="178">
        <v>0.294289866351475</v>
      </c>
      <c r="FL30" s="177">
        <f t="shared" si="195"/>
        <v>0</v>
      </c>
      <c r="FM30" s="181">
        <f t="shared" si="196"/>
        <v>0</v>
      </c>
      <c r="FN30" s="172"/>
      <c r="FO30" s="174">
        <v>3.0</v>
      </c>
      <c r="FP30" s="175" t="s">
        <v>137</v>
      </c>
      <c r="FQ30" s="176" t="s">
        <v>121</v>
      </c>
      <c r="FR30" s="176" t="s">
        <v>123</v>
      </c>
      <c r="FS30" s="177">
        <f t="shared" si="197"/>
        <v>0</v>
      </c>
      <c r="FT30" s="177">
        <f t="shared" si="198"/>
        <v>0</v>
      </c>
      <c r="FU30" s="177">
        <f t="shared" si="199"/>
        <v>0</v>
      </c>
      <c r="FV30" s="178"/>
      <c r="FW30" s="177">
        <f t="shared" si="200"/>
        <v>0</v>
      </c>
      <c r="FX30" s="179"/>
      <c r="FY30" s="180"/>
      <c r="FZ30" s="180"/>
      <c r="GA30" s="177">
        <f t="shared" si="201"/>
        <v>0</v>
      </c>
      <c r="GB30" s="178">
        <v>0.294289866351475</v>
      </c>
      <c r="GC30" s="177">
        <f t="shared" si="202"/>
        <v>0</v>
      </c>
      <c r="GD30" s="181">
        <f t="shared" si="203"/>
        <v>0</v>
      </c>
      <c r="GE30" s="172"/>
      <c r="GF30" s="174">
        <v>3.0</v>
      </c>
      <c r="GG30" s="175" t="s">
        <v>137</v>
      </c>
      <c r="GH30" s="176" t="s">
        <v>121</v>
      </c>
      <c r="GI30" s="176" t="s">
        <v>123</v>
      </c>
      <c r="GJ30" s="177">
        <f t="shared" si="204"/>
        <v>0</v>
      </c>
      <c r="GK30" s="177">
        <f t="shared" si="205"/>
        <v>0</v>
      </c>
      <c r="GL30" s="177">
        <f t="shared" si="206"/>
        <v>0</v>
      </c>
      <c r="GM30" s="178"/>
      <c r="GN30" s="177">
        <f t="shared" si="207"/>
        <v>0</v>
      </c>
      <c r="GO30" s="179"/>
      <c r="GP30" s="180"/>
      <c r="GQ30" s="180"/>
      <c r="GR30" s="177">
        <f t="shared" si="208"/>
        <v>0</v>
      </c>
      <c r="GS30" s="178">
        <v>0.294289866351475</v>
      </c>
      <c r="GT30" s="177">
        <f t="shared" si="209"/>
        <v>0</v>
      </c>
      <c r="GU30" s="181">
        <f t="shared" si="210"/>
        <v>0</v>
      </c>
      <c r="GV30" s="172"/>
      <c r="GW30" s="174">
        <v>3.0</v>
      </c>
      <c r="GX30" s="175" t="s">
        <v>137</v>
      </c>
      <c r="GY30" s="176" t="s">
        <v>121</v>
      </c>
      <c r="GZ30" s="176" t="s">
        <v>123</v>
      </c>
      <c r="HA30" s="177">
        <f t="shared" si="211"/>
        <v>0</v>
      </c>
      <c r="HB30" s="177">
        <f t="shared" si="212"/>
        <v>0</v>
      </c>
      <c r="HC30" s="177">
        <f t="shared" si="213"/>
        <v>0</v>
      </c>
      <c r="HD30" s="178"/>
      <c r="HE30" s="177">
        <f t="shared" si="214"/>
        <v>0</v>
      </c>
      <c r="HF30" s="179"/>
      <c r="HG30" s="180"/>
      <c r="HH30" s="180"/>
      <c r="HI30" s="177">
        <f t="shared" si="215"/>
        <v>0</v>
      </c>
      <c r="HJ30" s="178">
        <v>0.294289866351475</v>
      </c>
      <c r="HK30" s="177">
        <f t="shared" si="216"/>
        <v>0</v>
      </c>
      <c r="HL30" s="181">
        <f t="shared" si="217"/>
        <v>0</v>
      </c>
      <c r="HM30" s="172"/>
      <c r="HN30" s="174">
        <v>3.0</v>
      </c>
      <c r="HO30" s="175" t="s">
        <v>137</v>
      </c>
      <c r="HP30" s="176" t="s">
        <v>121</v>
      </c>
      <c r="HQ30" s="176" t="s">
        <v>123</v>
      </c>
      <c r="HR30" s="177">
        <f t="shared" si="218"/>
        <v>0</v>
      </c>
      <c r="HS30" s="177">
        <f t="shared" si="219"/>
        <v>0</v>
      </c>
      <c r="HT30" s="177">
        <f t="shared" si="220"/>
        <v>0</v>
      </c>
      <c r="HU30" s="178"/>
      <c r="HV30" s="177">
        <f t="shared" si="221"/>
        <v>0</v>
      </c>
      <c r="HW30" s="179"/>
      <c r="HX30" s="180"/>
      <c r="HY30" s="180"/>
      <c r="HZ30" s="177">
        <f t="shared" si="222"/>
        <v>0</v>
      </c>
      <c r="IA30" s="178">
        <v>0.294289866351475</v>
      </c>
      <c r="IB30" s="177">
        <f t="shared" si="223"/>
        <v>0</v>
      </c>
      <c r="IC30" s="181">
        <f t="shared" si="224"/>
        <v>0</v>
      </c>
      <c r="ID30" s="172"/>
      <c r="IE30" s="174">
        <v>3.0</v>
      </c>
      <c r="IF30" s="175" t="s">
        <v>137</v>
      </c>
      <c r="IG30" s="176" t="s">
        <v>121</v>
      </c>
      <c r="IH30" s="176" t="s">
        <v>123</v>
      </c>
      <c r="II30" s="177">
        <f t="shared" si="225"/>
        <v>0</v>
      </c>
      <c r="IJ30" s="177">
        <f t="shared" si="226"/>
        <v>0</v>
      </c>
      <c r="IK30" s="177">
        <f t="shared" si="227"/>
        <v>0</v>
      </c>
      <c r="IL30" s="178"/>
      <c r="IM30" s="177">
        <f t="shared" si="228"/>
        <v>0</v>
      </c>
      <c r="IN30" s="179"/>
      <c r="IO30" s="180"/>
      <c r="IP30" s="180"/>
      <c r="IQ30" s="177">
        <f t="shared" si="229"/>
        <v>0</v>
      </c>
      <c r="IR30" s="178">
        <v>0.294289866351475</v>
      </c>
      <c r="IS30" s="177">
        <f t="shared" si="230"/>
        <v>0</v>
      </c>
      <c r="IT30" s="181">
        <f t="shared" si="231"/>
        <v>0</v>
      </c>
      <c r="IU30" s="172"/>
      <c r="IV30" s="174">
        <v>3.0</v>
      </c>
      <c r="IW30" s="175" t="s">
        <v>137</v>
      </c>
      <c r="IX30" s="176" t="s">
        <v>121</v>
      </c>
      <c r="IY30" s="176" t="s">
        <v>123</v>
      </c>
      <c r="IZ30" s="177">
        <f t="shared" si="232"/>
        <v>0</v>
      </c>
      <c r="JA30" s="177">
        <f t="shared" si="233"/>
        <v>0</v>
      </c>
      <c r="JB30" s="177">
        <f t="shared" si="234"/>
        <v>0</v>
      </c>
      <c r="JC30" s="178"/>
      <c r="JD30" s="177">
        <f t="shared" si="235"/>
        <v>0</v>
      </c>
      <c r="JE30" s="179"/>
      <c r="JF30" s="180"/>
      <c r="JG30" s="180"/>
      <c r="JH30" s="177">
        <f t="shared" si="236"/>
        <v>0</v>
      </c>
      <c r="JI30" s="178">
        <v>0.294289866351475</v>
      </c>
      <c r="JJ30" s="177">
        <f t="shared" si="237"/>
        <v>0</v>
      </c>
      <c r="JK30" s="181">
        <f t="shared" si="238"/>
        <v>0</v>
      </c>
      <c r="JL30" s="172"/>
      <c r="JM30" s="174">
        <v>3.0</v>
      </c>
      <c r="JN30" s="175" t="s">
        <v>137</v>
      </c>
      <c r="JO30" s="176" t="s">
        <v>121</v>
      </c>
      <c r="JP30" s="176" t="s">
        <v>123</v>
      </c>
      <c r="JQ30" s="177">
        <f t="shared" si="239"/>
        <v>0</v>
      </c>
      <c r="JR30" s="177">
        <f t="shared" si="240"/>
        <v>0</v>
      </c>
      <c r="JS30" s="177">
        <f t="shared" si="241"/>
        <v>0</v>
      </c>
      <c r="JT30" s="178"/>
      <c r="JU30" s="177">
        <f t="shared" si="242"/>
        <v>0</v>
      </c>
      <c r="JV30" s="179"/>
      <c r="JW30" s="180"/>
      <c r="JX30" s="180"/>
      <c r="JY30" s="177">
        <f t="shared" si="243"/>
        <v>0</v>
      </c>
      <c r="JZ30" s="178">
        <v>0.294289866351475</v>
      </c>
      <c r="KA30" s="177">
        <f t="shared" si="244"/>
        <v>0</v>
      </c>
      <c r="KB30" s="181">
        <f t="shared" si="245"/>
        <v>0</v>
      </c>
      <c r="KC30" s="172"/>
      <c r="KD30" s="174">
        <v>3.0</v>
      </c>
      <c r="KE30" s="175" t="s">
        <v>137</v>
      </c>
      <c r="KF30" s="176" t="s">
        <v>121</v>
      </c>
      <c r="KG30" s="176" t="s">
        <v>123</v>
      </c>
      <c r="KH30" s="177">
        <f t="shared" si="246"/>
        <v>0</v>
      </c>
      <c r="KI30" s="177">
        <f t="shared" si="247"/>
        <v>0</v>
      </c>
      <c r="KJ30" s="177">
        <f t="shared" si="248"/>
        <v>0</v>
      </c>
      <c r="KK30" s="178"/>
      <c r="KL30" s="177">
        <f t="shared" si="249"/>
        <v>0</v>
      </c>
      <c r="KM30" s="179"/>
      <c r="KN30" s="180"/>
      <c r="KO30" s="180"/>
      <c r="KP30" s="177">
        <f t="shared" si="250"/>
        <v>0</v>
      </c>
      <c r="KQ30" s="178">
        <v>0.294289866351475</v>
      </c>
      <c r="KR30" s="177">
        <f t="shared" si="251"/>
        <v>0</v>
      </c>
      <c r="KS30" s="181">
        <f t="shared" si="252"/>
        <v>0</v>
      </c>
      <c r="KT30" s="172"/>
      <c r="KU30" s="173"/>
    </row>
    <row r="31" ht="15.75" customHeight="1">
      <c r="A31" s="174">
        <v>4.0</v>
      </c>
      <c r="B31" s="175" t="s">
        <v>138</v>
      </c>
      <c r="C31" s="176" t="s">
        <v>121</v>
      </c>
      <c r="D31" s="176" t="s">
        <v>123</v>
      </c>
      <c r="E31" s="177">
        <f t="shared" si="127"/>
        <v>0</v>
      </c>
      <c r="F31" s="177">
        <f t="shared" si="128"/>
        <v>0</v>
      </c>
      <c r="G31" s="177">
        <f t="shared" si="129"/>
        <v>0</v>
      </c>
      <c r="H31" s="178"/>
      <c r="I31" s="177">
        <f t="shared" si="130"/>
        <v>0</v>
      </c>
      <c r="J31" s="179"/>
      <c r="K31" s="180"/>
      <c r="L31" s="180"/>
      <c r="M31" s="177">
        <f t="shared" si="131"/>
        <v>0</v>
      </c>
      <c r="N31" s="178">
        <v>0.294289866351475</v>
      </c>
      <c r="O31" s="177">
        <f t="shared" si="132"/>
        <v>0</v>
      </c>
      <c r="P31" s="181">
        <f t="shared" si="133"/>
        <v>0</v>
      </c>
      <c r="Q31" s="172"/>
      <c r="R31" s="174">
        <v>4.0</v>
      </c>
      <c r="S31" s="175" t="s">
        <v>138</v>
      </c>
      <c r="T31" s="176" t="s">
        <v>121</v>
      </c>
      <c r="U31" s="176" t="s">
        <v>123</v>
      </c>
      <c r="V31" s="177">
        <f t="shared" si="134"/>
        <v>0</v>
      </c>
      <c r="W31" s="177">
        <f t="shared" si="135"/>
        <v>0</v>
      </c>
      <c r="X31" s="177">
        <f t="shared" si="136"/>
        <v>0</v>
      </c>
      <c r="Y31" s="178"/>
      <c r="Z31" s="177">
        <f t="shared" si="137"/>
        <v>0</v>
      </c>
      <c r="AA31" s="179"/>
      <c r="AB31" s="180"/>
      <c r="AC31" s="180"/>
      <c r="AD31" s="177">
        <f t="shared" si="138"/>
        <v>0</v>
      </c>
      <c r="AE31" s="178">
        <v>0.294289866351475</v>
      </c>
      <c r="AF31" s="177">
        <f t="shared" si="139"/>
        <v>0</v>
      </c>
      <c r="AG31" s="181">
        <f t="shared" si="140"/>
        <v>0</v>
      </c>
      <c r="AH31" s="172"/>
      <c r="AI31" s="174">
        <v>4.0</v>
      </c>
      <c r="AJ31" s="175" t="s">
        <v>138</v>
      </c>
      <c r="AK31" s="176" t="s">
        <v>121</v>
      </c>
      <c r="AL31" s="176" t="s">
        <v>123</v>
      </c>
      <c r="AM31" s="177">
        <f t="shared" si="141"/>
        <v>0</v>
      </c>
      <c r="AN31" s="177">
        <f t="shared" si="142"/>
        <v>0</v>
      </c>
      <c r="AO31" s="177">
        <f t="shared" si="143"/>
        <v>0</v>
      </c>
      <c r="AP31" s="178"/>
      <c r="AQ31" s="177">
        <f t="shared" si="144"/>
        <v>0</v>
      </c>
      <c r="AR31" s="179"/>
      <c r="AS31" s="180"/>
      <c r="AT31" s="180"/>
      <c r="AU31" s="177">
        <f t="shared" si="145"/>
        <v>0</v>
      </c>
      <c r="AV31" s="178">
        <v>0.294289866351475</v>
      </c>
      <c r="AW31" s="177">
        <f t="shared" si="146"/>
        <v>0</v>
      </c>
      <c r="AX31" s="181">
        <f t="shared" si="147"/>
        <v>0</v>
      </c>
      <c r="AY31" s="172"/>
      <c r="AZ31" s="174">
        <v>4.0</v>
      </c>
      <c r="BA31" s="175" t="s">
        <v>138</v>
      </c>
      <c r="BB31" s="176" t="s">
        <v>121</v>
      </c>
      <c r="BC31" s="176" t="s">
        <v>123</v>
      </c>
      <c r="BD31" s="177">
        <f t="shared" si="148"/>
        <v>0</v>
      </c>
      <c r="BE31" s="177">
        <f t="shared" si="149"/>
        <v>0</v>
      </c>
      <c r="BF31" s="177">
        <f t="shared" si="150"/>
        <v>0</v>
      </c>
      <c r="BG31" s="178"/>
      <c r="BH31" s="177">
        <f t="shared" si="151"/>
        <v>0</v>
      </c>
      <c r="BI31" s="179"/>
      <c r="BJ31" s="180"/>
      <c r="BK31" s="180"/>
      <c r="BL31" s="177">
        <f t="shared" si="152"/>
        <v>0</v>
      </c>
      <c r="BM31" s="178">
        <v>0.294289866351475</v>
      </c>
      <c r="BN31" s="177">
        <f t="shared" si="153"/>
        <v>0</v>
      </c>
      <c r="BO31" s="181">
        <f t="shared" si="154"/>
        <v>0</v>
      </c>
      <c r="BP31" s="172"/>
      <c r="BQ31" s="174">
        <v>4.0</v>
      </c>
      <c r="BR31" s="175" t="s">
        <v>138</v>
      </c>
      <c r="BS31" s="176" t="s">
        <v>121</v>
      </c>
      <c r="BT31" s="176" t="s">
        <v>123</v>
      </c>
      <c r="BU31" s="177">
        <f t="shared" si="155"/>
        <v>0</v>
      </c>
      <c r="BV31" s="177">
        <f t="shared" si="156"/>
        <v>0</v>
      </c>
      <c r="BW31" s="177">
        <f t="shared" si="157"/>
        <v>0</v>
      </c>
      <c r="BX31" s="178"/>
      <c r="BY31" s="177">
        <f t="shared" si="158"/>
        <v>0</v>
      </c>
      <c r="BZ31" s="179"/>
      <c r="CA31" s="180"/>
      <c r="CB31" s="180"/>
      <c r="CC31" s="177">
        <f t="shared" si="159"/>
        <v>0</v>
      </c>
      <c r="CD31" s="178">
        <v>0.294289866351475</v>
      </c>
      <c r="CE31" s="177">
        <f t="shared" si="160"/>
        <v>0</v>
      </c>
      <c r="CF31" s="181">
        <f t="shared" si="161"/>
        <v>0</v>
      </c>
      <c r="CG31" s="172"/>
      <c r="CH31" s="174">
        <v>4.0</v>
      </c>
      <c r="CI31" s="175" t="s">
        <v>138</v>
      </c>
      <c r="CJ31" s="176" t="s">
        <v>121</v>
      </c>
      <c r="CK31" s="176" t="s">
        <v>123</v>
      </c>
      <c r="CL31" s="177">
        <f t="shared" si="162"/>
        <v>0</v>
      </c>
      <c r="CM31" s="177">
        <f t="shared" si="163"/>
        <v>0</v>
      </c>
      <c r="CN31" s="177">
        <f t="shared" si="164"/>
        <v>0</v>
      </c>
      <c r="CO31" s="178"/>
      <c r="CP31" s="177">
        <f t="shared" si="165"/>
        <v>0</v>
      </c>
      <c r="CQ31" s="179"/>
      <c r="CR31" s="180"/>
      <c r="CS31" s="180"/>
      <c r="CT31" s="177">
        <f t="shared" si="166"/>
        <v>0</v>
      </c>
      <c r="CU31" s="178">
        <v>0.294289866351475</v>
      </c>
      <c r="CV31" s="177">
        <f t="shared" si="167"/>
        <v>0</v>
      </c>
      <c r="CW31" s="181">
        <f t="shared" si="168"/>
        <v>0</v>
      </c>
      <c r="CX31" s="172"/>
      <c r="CY31" s="174">
        <v>4.0</v>
      </c>
      <c r="CZ31" s="175" t="s">
        <v>138</v>
      </c>
      <c r="DA31" s="176" t="s">
        <v>121</v>
      </c>
      <c r="DB31" s="176" t="s">
        <v>123</v>
      </c>
      <c r="DC31" s="177">
        <f t="shared" si="169"/>
        <v>0</v>
      </c>
      <c r="DD31" s="177">
        <f t="shared" si="170"/>
        <v>0</v>
      </c>
      <c r="DE31" s="177">
        <f t="shared" si="171"/>
        <v>0</v>
      </c>
      <c r="DF31" s="178"/>
      <c r="DG31" s="177">
        <f t="shared" si="172"/>
        <v>0</v>
      </c>
      <c r="DH31" s="179"/>
      <c r="DI31" s="180"/>
      <c r="DJ31" s="180"/>
      <c r="DK31" s="177">
        <f t="shared" si="173"/>
        <v>0</v>
      </c>
      <c r="DL31" s="178">
        <v>0.294289866351475</v>
      </c>
      <c r="DM31" s="177">
        <f t="shared" si="174"/>
        <v>0</v>
      </c>
      <c r="DN31" s="181">
        <f t="shared" si="175"/>
        <v>0</v>
      </c>
      <c r="DO31" s="172"/>
      <c r="DP31" s="174">
        <v>4.0</v>
      </c>
      <c r="DQ31" s="175" t="s">
        <v>138</v>
      </c>
      <c r="DR31" s="176" t="s">
        <v>121</v>
      </c>
      <c r="DS31" s="176" t="s">
        <v>123</v>
      </c>
      <c r="DT31" s="177">
        <f t="shared" si="176"/>
        <v>0</v>
      </c>
      <c r="DU31" s="177">
        <f t="shared" si="177"/>
        <v>0</v>
      </c>
      <c r="DV31" s="177">
        <f t="shared" si="178"/>
        <v>0</v>
      </c>
      <c r="DW31" s="178"/>
      <c r="DX31" s="177">
        <f t="shared" si="179"/>
        <v>0</v>
      </c>
      <c r="DY31" s="179"/>
      <c r="DZ31" s="180"/>
      <c r="EA31" s="180"/>
      <c r="EB31" s="177">
        <f t="shared" si="180"/>
        <v>0</v>
      </c>
      <c r="EC31" s="178">
        <v>0.294289866351475</v>
      </c>
      <c r="ED31" s="177">
        <f t="shared" si="181"/>
        <v>0</v>
      </c>
      <c r="EE31" s="181">
        <f t="shared" si="182"/>
        <v>0</v>
      </c>
      <c r="EF31" s="172"/>
      <c r="EG31" s="174">
        <v>4.0</v>
      </c>
      <c r="EH31" s="175" t="s">
        <v>138</v>
      </c>
      <c r="EI31" s="176" t="s">
        <v>121</v>
      </c>
      <c r="EJ31" s="176" t="s">
        <v>123</v>
      </c>
      <c r="EK31" s="177">
        <f t="shared" si="183"/>
        <v>0</v>
      </c>
      <c r="EL31" s="177">
        <f t="shared" si="184"/>
        <v>0</v>
      </c>
      <c r="EM31" s="177">
        <f t="shared" si="185"/>
        <v>0</v>
      </c>
      <c r="EN31" s="178"/>
      <c r="EO31" s="177">
        <f t="shared" si="186"/>
        <v>0</v>
      </c>
      <c r="EP31" s="179"/>
      <c r="EQ31" s="180"/>
      <c r="ER31" s="180"/>
      <c r="ES31" s="177">
        <f t="shared" si="187"/>
        <v>0</v>
      </c>
      <c r="ET31" s="178">
        <v>0.294289866351475</v>
      </c>
      <c r="EU31" s="177">
        <f t="shared" si="188"/>
        <v>0</v>
      </c>
      <c r="EV31" s="181">
        <f t="shared" si="189"/>
        <v>0</v>
      </c>
      <c r="EW31" s="172"/>
      <c r="EX31" s="174">
        <v>4.0</v>
      </c>
      <c r="EY31" s="175" t="s">
        <v>138</v>
      </c>
      <c r="EZ31" s="176" t="s">
        <v>121</v>
      </c>
      <c r="FA31" s="176" t="s">
        <v>123</v>
      </c>
      <c r="FB31" s="177">
        <f t="shared" si="190"/>
        <v>0</v>
      </c>
      <c r="FC31" s="177">
        <f t="shared" si="191"/>
        <v>0</v>
      </c>
      <c r="FD31" s="177">
        <f t="shared" si="192"/>
        <v>0</v>
      </c>
      <c r="FE31" s="178"/>
      <c r="FF31" s="177">
        <f t="shared" si="193"/>
        <v>0</v>
      </c>
      <c r="FG31" s="179"/>
      <c r="FH31" s="180"/>
      <c r="FI31" s="180"/>
      <c r="FJ31" s="177">
        <f t="shared" si="194"/>
        <v>0</v>
      </c>
      <c r="FK31" s="178">
        <v>0.294289866351475</v>
      </c>
      <c r="FL31" s="177">
        <f t="shared" si="195"/>
        <v>0</v>
      </c>
      <c r="FM31" s="181">
        <f t="shared" si="196"/>
        <v>0</v>
      </c>
      <c r="FN31" s="172"/>
      <c r="FO31" s="174">
        <v>4.0</v>
      </c>
      <c r="FP31" s="175" t="s">
        <v>138</v>
      </c>
      <c r="FQ31" s="176" t="s">
        <v>121</v>
      </c>
      <c r="FR31" s="176" t="s">
        <v>123</v>
      </c>
      <c r="FS31" s="177">
        <f t="shared" si="197"/>
        <v>0</v>
      </c>
      <c r="FT31" s="177">
        <f t="shared" si="198"/>
        <v>0</v>
      </c>
      <c r="FU31" s="177">
        <f t="shared" si="199"/>
        <v>0</v>
      </c>
      <c r="FV31" s="178"/>
      <c r="FW31" s="177">
        <f t="shared" si="200"/>
        <v>0</v>
      </c>
      <c r="FX31" s="179"/>
      <c r="FY31" s="180"/>
      <c r="FZ31" s="180"/>
      <c r="GA31" s="177">
        <f t="shared" si="201"/>
        <v>0</v>
      </c>
      <c r="GB31" s="178">
        <v>0.294289866351475</v>
      </c>
      <c r="GC31" s="177">
        <f t="shared" si="202"/>
        <v>0</v>
      </c>
      <c r="GD31" s="181">
        <f t="shared" si="203"/>
        <v>0</v>
      </c>
      <c r="GE31" s="172"/>
      <c r="GF31" s="174">
        <v>4.0</v>
      </c>
      <c r="GG31" s="175" t="s">
        <v>138</v>
      </c>
      <c r="GH31" s="176" t="s">
        <v>121</v>
      </c>
      <c r="GI31" s="176" t="s">
        <v>123</v>
      </c>
      <c r="GJ31" s="177">
        <f t="shared" si="204"/>
        <v>0</v>
      </c>
      <c r="GK31" s="177">
        <f t="shared" si="205"/>
        <v>0</v>
      </c>
      <c r="GL31" s="177">
        <f t="shared" si="206"/>
        <v>0</v>
      </c>
      <c r="GM31" s="178"/>
      <c r="GN31" s="177">
        <f t="shared" si="207"/>
        <v>0</v>
      </c>
      <c r="GO31" s="179"/>
      <c r="GP31" s="180"/>
      <c r="GQ31" s="180"/>
      <c r="GR31" s="177">
        <f t="shared" si="208"/>
        <v>0</v>
      </c>
      <c r="GS31" s="178">
        <v>0.294289866351475</v>
      </c>
      <c r="GT31" s="177">
        <f t="shared" si="209"/>
        <v>0</v>
      </c>
      <c r="GU31" s="181">
        <f t="shared" si="210"/>
        <v>0</v>
      </c>
      <c r="GV31" s="172"/>
      <c r="GW31" s="174">
        <v>4.0</v>
      </c>
      <c r="GX31" s="175" t="s">
        <v>138</v>
      </c>
      <c r="GY31" s="176" t="s">
        <v>121</v>
      </c>
      <c r="GZ31" s="176" t="s">
        <v>123</v>
      </c>
      <c r="HA31" s="177">
        <f t="shared" si="211"/>
        <v>0</v>
      </c>
      <c r="HB31" s="177">
        <f t="shared" si="212"/>
        <v>0</v>
      </c>
      <c r="HC31" s="177">
        <f t="shared" si="213"/>
        <v>0</v>
      </c>
      <c r="HD31" s="178"/>
      <c r="HE31" s="177">
        <f t="shared" si="214"/>
        <v>0</v>
      </c>
      <c r="HF31" s="179"/>
      <c r="HG31" s="180"/>
      <c r="HH31" s="180"/>
      <c r="HI31" s="177">
        <f t="shared" si="215"/>
        <v>0</v>
      </c>
      <c r="HJ31" s="178">
        <v>0.294289866351475</v>
      </c>
      <c r="HK31" s="177">
        <f t="shared" si="216"/>
        <v>0</v>
      </c>
      <c r="HL31" s="181">
        <f t="shared" si="217"/>
        <v>0</v>
      </c>
      <c r="HM31" s="172"/>
      <c r="HN31" s="174">
        <v>4.0</v>
      </c>
      <c r="HO31" s="175" t="s">
        <v>138</v>
      </c>
      <c r="HP31" s="176" t="s">
        <v>121</v>
      </c>
      <c r="HQ31" s="176" t="s">
        <v>123</v>
      </c>
      <c r="HR31" s="177">
        <f t="shared" si="218"/>
        <v>0</v>
      </c>
      <c r="HS31" s="177">
        <f t="shared" si="219"/>
        <v>0</v>
      </c>
      <c r="HT31" s="177">
        <f t="shared" si="220"/>
        <v>0</v>
      </c>
      <c r="HU31" s="178"/>
      <c r="HV31" s="177">
        <f t="shared" si="221"/>
        <v>0</v>
      </c>
      <c r="HW31" s="179"/>
      <c r="HX31" s="180"/>
      <c r="HY31" s="180"/>
      <c r="HZ31" s="177">
        <f t="shared" si="222"/>
        <v>0</v>
      </c>
      <c r="IA31" s="178">
        <v>0.294289866351475</v>
      </c>
      <c r="IB31" s="177">
        <f t="shared" si="223"/>
        <v>0</v>
      </c>
      <c r="IC31" s="181">
        <f t="shared" si="224"/>
        <v>0</v>
      </c>
      <c r="ID31" s="172"/>
      <c r="IE31" s="174">
        <v>4.0</v>
      </c>
      <c r="IF31" s="175" t="s">
        <v>138</v>
      </c>
      <c r="IG31" s="176" t="s">
        <v>121</v>
      </c>
      <c r="IH31" s="176" t="s">
        <v>123</v>
      </c>
      <c r="II31" s="177">
        <f t="shared" si="225"/>
        <v>0</v>
      </c>
      <c r="IJ31" s="177">
        <f t="shared" si="226"/>
        <v>0</v>
      </c>
      <c r="IK31" s="177">
        <f t="shared" si="227"/>
        <v>0</v>
      </c>
      <c r="IL31" s="178"/>
      <c r="IM31" s="177">
        <f t="shared" si="228"/>
        <v>0</v>
      </c>
      <c r="IN31" s="179"/>
      <c r="IO31" s="180"/>
      <c r="IP31" s="180"/>
      <c r="IQ31" s="177">
        <f t="shared" si="229"/>
        <v>0</v>
      </c>
      <c r="IR31" s="178">
        <v>0.294289866351475</v>
      </c>
      <c r="IS31" s="177">
        <f t="shared" si="230"/>
        <v>0</v>
      </c>
      <c r="IT31" s="181">
        <f t="shared" si="231"/>
        <v>0</v>
      </c>
      <c r="IU31" s="172"/>
      <c r="IV31" s="174">
        <v>4.0</v>
      </c>
      <c r="IW31" s="175" t="s">
        <v>138</v>
      </c>
      <c r="IX31" s="176" t="s">
        <v>121</v>
      </c>
      <c r="IY31" s="176" t="s">
        <v>123</v>
      </c>
      <c r="IZ31" s="177">
        <f t="shared" si="232"/>
        <v>0</v>
      </c>
      <c r="JA31" s="177">
        <f t="shared" si="233"/>
        <v>0</v>
      </c>
      <c r="JB31" s="177">
        <f t="shared" si="234"/>
        <v>0</v>
      </c>
      <c r="JC31" s="178"/>
      <c r="JD31" s="177">
        <f t="shared" si="235"/>
        <v>0</v>
      </c>
      <c r="JE31" s="179"/>
      <c r="JF31" s="180"/>
      <c r="JG31" s="180"/>
      <c r="JH31" s="177">
        <f t="shared" si="236"/>
        <v>0</v>
      </c>
      <c r="JI31" s="178">
        <v>0.294289866351475</v>
      </c>
      <c r="JJ31" s="177">
        <f t="shared" si="237"/>
        <v>0</v>
      </c>
      <c r="JK31" s="181">
        <f t="shared" si="238"/>
        <v>0</v>
      </c>
      <c r="JL31" s="172"/>
      <c r="JM31" s="174">
        <v>4.0</v>
      </c>
      <c r="JN31" s="175" t="s">
        <v>138</v>
      </c>
      <c r="JO31" s="176" t="s">
        <v>121</v>
      </c>
      <c r="JP31" s="176" t="s">
        <v>123</v>
      </c>
      <c r="JQ31" s="177">
        <f t="shared" si="239"/>
        <v>0</v>
      </c>
      <c r="JR31" s="177">
        <f t="shared" si="240"/>
        <v>0</v>
      </c>
      <c r="JS31" s="177">
        <f t="shared" si="241"/>
        <v>0</v>
      </c>
      <c r="JT31" s="178"/>
      <c r="JU31" s="177">
        <f t="shared" si="242"/>
        <v>0</v>
      </c>
      <c r="JV31" s="179"/>
      <c r="JW31" s="180"/>
      <c r="JX31" s="180"/>
      <c r="JY31" s="177">
        <f t="shared" si="243"/>
        <v>0</v>
      </c>
      <c r="JZ31" s="178">
        <v>0.294289866351475</v>
      </c>
      <c r="KA31" s="177">
        <f t="shared" si="244"/>
        <v>0</v>
      </c>
      <c r="KB31" s="181">
        <f t="shared" si="245"/>
        <v>0</v>
      </c>
      <c r="KC31" s="172"/>
      <c r="KD31" s="174">
        <v>4.0</v>
      </c>
      <c r="KE31" s="175" t="s">
        <v>138</v>
      </c>
      <c r="KF31" s="176" t="s">
        <v>121</v>
      </c>
      <c r="KG31" s="176" t="s">
        <v>123</v>
      </c>
      <c r="KH31" s="177">
        <f t="shared" si="246"/>
        <v>0</v>
      </c>
      <c r="KI31" s="177">
        <f t="shared" si="247"/>
        <v>0</v>
      </c>
      <c r="KJ31" s="177">
        <f t="shared" si="248"/>
        <v>0</v>
      </c>
      <c r="KK31" s="178"/>
      <c r="KL31" s="177">
        <f t="shared" si="249"/>
        <v>0</v>
      </c>
      <c r="KM31" s="179"/>
      <c r="KN31" s="180"/>
      <c r="KO31" s="180"/>
      <c r="KP31" s="177">
        <f t="shared" si="250"/>
        <v>0</v>
      </c>
      <c r="KQ31" s="178">
        <v>0.294289866351475</v>
      </c>
      <c r="KR31" s="177">
        <f t="shared" si="251"/>
        <v>0</v>
      </c>
      <c r="KS31" s="181">
        <f t="shared" si="252"/>
        <v>0</v>
      </c>
      <c r="KT31" s="172"/>
      <c r="KU31" s="173"/>
    </row>
    <row r="32" ht="15.75" customHeight="1">
      <c r="A32" s="174">
        <v>5.0</v>
      </c>
      <c r="B32" s="175" t="s">
        <v>139</v>
      </c>
      <c r="C32" s="176" t="s">
        <v>121</v>
      </c>
      <c r="D32" s="176" t="s">
        <v>123</v>
      </c>
      <c r="E32" s="177">
        <f t="shared" si="127"/>
        <v>0</v>
      </c>
      <c r="F32" s="177">
        <f t="shared" si="128"/>
        <v>0</v>
      </c>
      <c r="G32" s="177">
        <f t="shared" si="129"/>
        <v>0</v>
      </c>
      <c r="H32" s="178"/>
      <c r="I32" s="177">
        <f t="shared" si="130"/>
        <v>0</v>
      </c>
      <c r="J32" s="179"/>
      <c r="K32" s="180"/>
      <c r="L32" s="180"/>
      <c r="M32" s="177">
        <f t="shared" si="131"/>
        <v>0</v>
      </c>
      <c r="N32" s="178">
        <v>0.294289866351475</v>
      </c>
      <c r="O32" s="177">
        <f t="shared" si="132"/>
        <v>0</v>
      </c>
      <c r="P32" s="181">
        <f t="shared" si="133"/>
        <v>0</v>
      </c>
      <c r="Q32" s="172"/>
      <c r="R32" s="174">
        <v>5.0</v>
      </c>
      <c r="S32" s="175" t="s">
        <v>139</v>
      </c>
      <c r="T32" s="176" t="s">
        <v>121</v>
      </c>
      <c r="U32" s="176" t="s">
        <v>123</v>
      </c>
      <c r="V32" s="177">
        <f t="shared" si="134"/>
        <v>0</v>
      </c>
      <c r="W32" s="177">
        <f t="shared" si="135"/>
        <v>0</v>
      </c>
      <c r="X32" s="177">
        <f t="shared" si="136"/>
        <v>0</v>
      </c>
      <c r="Y32" s="178"/>
      <c r="Z32" s="177">
        <f t="shared" si="137"/>
        <v>0</v>
      </c>
      <c r="AA32" s="179"/>
      <c r="AB32" s="180"/>
      <c r="AC32" s="180"/>
      <c r="AD32" s="177">
        <f t="shared" si="138"/>
        <v>0</v>
      </c>
      <c r="AE32" s="178">
        <v>0.294289866351475</v>
      </c>
      <c r="AF32" s="177">
        <f t="shared" si="139"/>
        <v>0</v>
      </c>
      <c r="AG32" s="181">
        <f t="shared" si="140"/>
        <v>0</v>
      </c>
      <c r="AH32" s="172"/>
      <c r="AI32" s="174">
        <v>5.0</v>
      </c>
      <c r="AJ32" s="175" t="s">
        <v>139</v>
      </c>
      <c r="AK32" s="176" t="s">
        <v>121</v>
      </c>
      <c r="AL32" s="176" t="s">
        <v>123</v>
      </c>
      <c r="AM32" s="177">
        <f t="shared" si="141"/>
        <v>0</v>
      </c>
      <c r="AN32" s="177">
        <f t="shared" si="142"/>
        <v>0</v>
      </c>
      <c r="AO32" s="177">
        <f t="shared" si="143"/>
        <v>0</v>
      </c>
      <c r="AP32" s="178"/>
      <c r="AQ32" s="177">
        <f t="shared" si="144"/>
        <v>0</v>
      </c>
      <c r="AR32" s="179"/>
      <c r="AS32" s="180"/>
      <c r="AT32" s="180"/>
      <c r="AU32" s="177">
        <f t="shared" si="145"/>
        <v>0</v>
      </c>
      <c r="AV32" s="178">
        <v>0.294289866351475</v>
      </c>
      <c r="AW32" s="177">
        <f t="shared" si="146"/>
        <v>0</v>
      </c>
      <c r="AX32" s="181">
        <f t="shared" si="147"/>
        <v>0</v>
      </c>
      <c r="AY32" s="172"/>
      <c r="AZ32" s="174">
        <v>5.0</v>
      </c>
      <c r="BA32" s="175" t="s">
        <v>139</v>
      </c>
      <c r="BB32" s="176" t="s">
        <v>121</v>
      </c>
      <c r="BC32" s="176" t="s">
        <v>123</v>
      </c>
      <c r="BD32" s="177">
        <f t="shared" si="148"/>
        <v>0</v>
      </c>
      <c r="BE32" s="177">
        <f t="shared" si="149"/>
        <v>0</v>
      </c>
      <c r="BF32" s="177">
        <f t="shared" si="150"/>
        <v>0</v>
      </c>
      <c r="BG32" s="178"/>
      <c r="BH32" s="177">
        <f t="shared" si="151"/>
        <v>0</v>
      </c>
      <c r="BI32" s="179"/>
      <c r="BJ32" s="180"/>
      <c r="BK32" s="180"/>
      <c r="BL32" s="177">
        <f t="shared" si="152"/>
        <v>0</v>
      </c>
      <c r="BM32" s="178">
        <v>0.294289866351475</v>
      </c>
      <c r="BN32" s="177">
        <f t="shared" si="153"/>
        <v>0</v>
      </c>
      <c r="BO32" s="181">
        <f t="shared" si="154"/>
        <v>0</v>
      </c>
      <c r="BP32" s="172"/>
      <c r="BQ32" s="174">
        <v>5.0</v>
      </c>
      <c r="BR32" s="175" t="s">
        <v>139</v>
      </c>
      <c r="BS32" s="176" t="s">
        <v>121</v>
      </c>
      <c r="BT32" s="176" t="s">
        <v>123</v>
      </c>
      <c r="BU32" s="177">
        <f t="shared" si="155"/>
        <v>0</v>
      </c>
      <c r="BV32" s="177">
        <f t="shared" si="156"/>
        <v>0</v>
      </c>
      <c r="BW32" s="177">
        <f t="shared" si="157"/>
        <v>0</v>
      </c>
      <c r="BX32" s="178"/>
      <c r="BY32" s="177">
        <f t="shared" si="158"/>
        <v>0</v>
      </c>
      <c r="BZ32" s="179"/>
      <c r="CA32" s="180"/>
      <c r="CB32" s="180"/>
      <c r="CC32" s="177">
        <f t="shared" si="159"/>
        <v>0</v>
      </c>
      <c r="CD32" s="178">
        <v>0.294289866351475</v>
      </c>
      <c r="CE32" s="177">
        <f t="shared" si="160"/>
        <v>0</v>
      </c>
      <c r="CF32" s="181">
        <f t="shared" si="161"/>
        <v>0</v>
      </c>
      <c r="CG32" s="172"/>
      <c r="CH32" s="174">
        <v>5.0</v>
      </c>
      <c r="CI32" s="175" t="s">
        <v>139</v>
      </c>
      <c r="CJ32" s="176" t="s">
        <v>121</v>
      </c>
      <c r="CK32" s="176" t="s">
        <v>123</v>
      </c>
      <c r="CL32" s="177">
        <f t="shared" si="162"/>
        <v>0</v>
      </c>
      <c r="CM32" s="177">
        <f t="shared" si="163"/>
        <v>0</v>
      </c>
      <c r="CN32" s="177">
        <f t="shared" si="164"/>
        <v>0</v>
      </c>
      <c r="CO32" s="178"/>
      <c r="CP32" s="177">
        <f t="shared" si="165"/>
        <v>0</v>
      </c>
      <c r="CQ32" s="179"/>
      <c r="CR32" s="180"/>
      <c r="CS32" s="180"/>
      <c r="CT32" s="177">
        <f t="shared" si="166"/>
        <v>0</v>
      </c>
      <c r="CU32" s="178">
        <v>0.294289866351475</v>
      </c>
      <c r="CV32" s="177">
        <f t="shared" si="167"/>
        <v>0</v>
      </c>
      <c r="CW32" s="181">
        <f t="shared" si="168"/>
        <v>0</v>
      </c>
      <c r="CX32" s="172"/>
      <c r="CY32" s="174">
        <v>5.0</v>
      </c>
      <c r="CZ32" s="175" t="s">
        <v>139</v>
      </c>
      <c r="DA32" s="176" t="s">
        <v>121</v>
      </c>
      <c r="DB32" s="176" t="s">
        <v>123</v>
      </c>
      <c r="DC32" s="177">
        <f t="shared" si="169"/>
        <v>0</v>
      </c>
      <c r="DD32" s="177">
        <f t="shared" si="170"/>
        <v>0</v>
      </c>
      <c r="DE32" s="177">
        <f t="shared" si="171"/>
        <v>0</v>
      </c>
      <c r="DF32" s="178"/>
      <c r="DG32" s="177">
        <f t="shared" si="172"/>
        <v>0</v>
      </c>
      <c r="DH32" s="179"/>
      <c r="DI32" s="180"/>
      <c r="DJ32" s="180"/>
      <c r="DK32" s="177">
        <f t="shared" si="173"/>
        <v>0</v>
      </c>
      <c r="DL32" s="178">
        <v>0.294289866351475</v>
      </c>
      <c r="DM32" s="177">
        <f t="shared" si="174"/>
        <v>0</v>
      </c>
      <c r="DN32" s="181">
        <f t="shared" si="175"/>
        <v>0</v>
      </c>
      <c r="DO32" s="172"/>
      <c r="DP32" s="174">
        <v>5.0</v>
      </c>
      <c r="DQ32" s="175" t="s">
        <v>139</v>
      </c>
      <c r="DR32" s="176" t="s">
        <v>121</v>
      </c>
      <c r="DS32" s="176" t="s">
        <v>123</v>
      </c>
      <c r="DT32" s="177">
        <f t="shared" si="176"/>
        <v>0</v>
      </c>
      <c r="DU32" s="177">
        <f t="shared" si="177"/>
        <v>0</v>
      </c>
      <c r="DV32" s="177">
        <f t="shared" si="178"/>
        <v>0</v>
      </c>
      <c r="DW32" s="178"/>
      <c r="DX32" s="177">
        <f t="shared" si="179"/>
        <v>0</v>
      </c>
      <c r="DY32" s="179"/>
      <c r="DZ32" s="180"/>
      <c r="EA32" s="180"/>
      <c r="EB32" s="177">
        <f t="shared" si="180"/>
        <v>0</v>
      </c>
      <c r="EC32" s="178">
        <v>0.294289866351475</v>
      </c>
      <c r="ED32" s="177">
        <f t="shared" si="181"/>
        <v>0</v>
      </c>
      <c r="EE32" s="181">
        <f t="shared" si="182"/>
        <v>0</v>
      </c>
      <c r="EF32" s="172"/>
      <c r="EG32" s="174">
        <v>5.0</v>
      </c>
      <c r="EH32" s="175" t="s">
        <v>139</v>
      </c>
      <c r="EI32" s="176" t="s">
        <v>121</v>
      </c>
      <c r="EJ32" s="176" t="s">
        <v>123</v>
      </c>
      <c r="EK32" s="177">
        <f t="shared" si="183"/>
        <v>0</v>
      </c>
      <c r="EL32" s="177">
        <f t="shared" si="184"/>
        <v>0</v>
      </c>
      <c r="EM32" s="177">
        <f t="shared" si="185"/>
        <v>0</v>
      </c>
      <c r="EN32" s="178"/>
      <c r="EO32" s="177">
        <f t="shared" si="186"/>
        <v>0</v>
      </c>
      <c r="EP32" s="179"/>
      <c r="EQ32" s="180"/>
      <c r="ER32" s="180"/>
      <c r="ES32" s="177">
        <f t="shared" si="187"/>
        <v>0</v>
      </c>
      <c r="ET32" s="178">
        <v>0.294289866351475</v>
      </c>
      <c r="EU32" s="177">
        <f t="shared" si="188"/>
        <v>0</v>
      </c>
      <c r="EV32" s="181">
        <f t="shared" si="189"/>
        <v>0</v>
      </c>
      <c r="EW32" s="172"/>
      <c r="EX32" s="174">
        <v>5.0</v>
      </c>
      <c r="EY32" s="175" t="s">
        <v>139</v>
      </c>
      <c r="EZ32" s="176" t="s">
        <v>121</v>
      </c>
      <c r="FA32" s="176" t="s">
        <v>123</v>
      </c>
      <c r="FB32" s="177">
        <f t="shared" si="190"/>
        <v>0</v>
      </c>
      <c r="FC32" s="177">
        <f t="shared" si="191"/>
        <v>0</v>
      </c>
      <c r="FD32" s="177">
        <f t="shared" si="192"/>
        <v>0</v>
      </c>
      <c r="FE32" s="178"/>
      <c r="FF32" s="177">
        <f t="shared" si="193"/>
        <v>0</v>
      </c>
      <c r="FG32" s="179"/>
      <c r="FH32" s="180"/>
      <c r="FI32" s="180"/>
      <c r="FJ32" s="177">
        <f t="shared" si="194"/>
        <v>0</v>
      </c>
      <c r="FK32" s="178">
        <v>0.294289866351475</v>
      </c>
      <c r="FL32" s="177">
        <f t="shared" si="195"/>
        <v>0</v>
      </c>
      <c r="FM32" s="181">
        <f t="shared" si="196"/>
        <v>0</v>
      </c>
      <c r="FN32" s="172"/>
      <c r="FO32" s="174">
        <v>5.0</v>
      </c>
      <c r="FP32" s="175" t="s">
        <v>139</v>
      </c>
      <c r="FQ32" s="176" t="s">
        <v>121</v>
      </c>
      <c r="FR32" s="176" t="s">
        <v>123</v>
      </c>
      <c r="FS32" s="177">
        <f t="shared" si="197"/>
        <v>0</v>
      </c>
      <c r="FT32" s="177">
        <f t="shared" si="198"/>
        <v>0</v>
      </c>
      <c r="FU32" s="177">
        <f t="shared" si="199"/>
        <v>0</v>
      </c>
      <c r="FV32" s="178"/>
      <c r="FW32" s="177">
        <f t="shared" si="200"/>
        <v>0</v>
      </c>
      <c r="FX32" s="179"/>
      <c r="FY32" s="180"/>
      <c r="FZ32" s="180"/>
      <c r="GA32" s="177">
        <f t="shared" si="201"/>
        <v>0</v>
      </c>
      <c r="GB32" s="178">
        <v>0.294289866351475</v>
      </c>
      <c r="GC32" s="177">
        <f t="shared" si="202"/>
        <v>0</v>
      </c>
      <c r="GD32" s="181">
        <f t="shared" si="203"/>
        <v>0</v>
      </c>
      <c r="GE32" s="172"/>
      <c r="GF32" s="174">
        <v>5.0</v>
      </c>
      <c r="GG32" s="175" t="s">
        <v>139</v>
      </c>
      <c r="GH32" s="176" t="s">
        <v>121</v>
      </c>
      <c r="GI32" s="176" t="s">
        <v>123</v>
      </c>
      <c r="GJ32" s="177">
        <f t="shared" si="204"/>
        <v>0</v>
      </c>
      <c r="GK32" s="177">
        <f t="shared" si="205"/>
        <v>0</v>
      </c>
      <c r="GL32" s="177">
        <f t="shared" si="206"/>
        <v>0</v>
      </c>
      <c r="GM32" s="178"/>
      <c r="GN32" s="177">
        <f t="shared" si="207"/>
        <v>0</v>
      </c>
      <c r="GO32" s="179"/>
      <c r="GP32" s="180"/>
      <c r="GQ32" s="180"/>
      <c r="GR32" s="177">
        <f t="shared" si="208"/>
        <v>0</v>
      </c>
      <c r="GS32" s="178">
        <v>0.294289866351475</v>
      </c>
      <c r="GT32" s="177">
        <f t="shared" si="209"/>
        <v>0</v>
      </c>
      <c r="GU32" s="181">
        <f t="shared" si="210"/>
        <v>0</v>
      </c>
      <c r="GV32" s="172"/>
      <c r="GW32" s="174">
        <v>5.0</v>
      </c>
      <c r="GX32" s="175" t="s">
        <v>139</v>
      </c>
      <c r="GY32" s="176" t="s">
        <v>121</v>
      </c>
      <c r="GZ32" s="176" t="s">
        <v>123</v>
      </c>
      <c r="HA32" s="177">
        <f t="shared" si="211"/>
        <v>0</v>
      </c>
      <c r="HB32" s="177">
        <f t="shared" si="212"/>
        <v>0</v>
      </c>
      <c r="HC32" s="177">
        <f t="shared" si="213"/>
        <v>0</v>
      </c>
      <c r="HD32" s="178"/>
      <c r="HE32" s="177">
        <f t="shared" si="214"/>
        <v>0</v>
      </c>
      <c r="HF32" s="179"/>
      <c r="HG32" s="180"/>
      <c r="HH32" s="180"/>
      <c r="HI32" s="177">
        <f t="shared" si="215"/>
        <v>0</v>
      </c>
      <c r="HJ32" s="178">
        <v>0.294289866351475</v>
      </c>
      <c r="HK32" s="177">
        <f t="shared" si="216"/>
        <v>0</v>
      </c>
      <c r="HL32" s="181">
        <f t="shared" si="217"/>
        <v>0</v>
      </c>
      <c r="HM32" s="172"/>
      <c r="HN32" s="174">
        <v>5.0</v>
      </c>
      <c r="HO32" s="175" t="s">
        <v>139</v>
      </c>
      <c r="HP32" s="176" t="s">
        <v>121</v>
      </c>
      <c r="HQ32" s="176" t="s">
        <v>123</v>
      </c>
      <c r="HR32" s="177">
        <f t="shared" si="218"/>
        <v>0</v>
      </c>
      <c r="HS32" s="177">
        <f t="shared" si="219"/>
        <v>0</v>
      </c>
      <c r="HT32" s="177">
        <f t="shared" si="220"/>
        <v>0</v>
      </c>
      <c r="HU32" s="178"/>
      <c r="HV32" s="177">
        <f t="shared" si="221"/>
        <v>0</v>
      </c>
      <c r="HW32" s="179"/>
      <c r="HX32" s="180"/>
      <c r="HY32" s="180"/>
      <c r="HZ32" s="177">
        <f t="shared" si="222"/>
        <v>0</v>
      </c>
      <c r="IA32" s="178">
        <v>0.294289866351475</v>
      </c>
      <c r="IB32" s="177">
        <f t="shared" si="223"/>
        <v>0</v>
      </c>
      <c r="IC32" s="181">
        <f t="shared" si="224"/>
        <v>0</v>
      </c>
      <c r="ID32" s="172"/>
      <c r="IE32" s="174">
        <v>5.0</v>
      </c>
      <c r="IF32" s="175" t="s">
        <v>139</v>
      </c>
      <c r="IG32" s="176" t="s">
        <v>121</v>
      </c>
      <c r="IH32" s="176" t="s">
        <v>123</v>
      </c>
      <c r="II32" s="177">
        <f t="shared" si="225"/>
        <v>0</v>
      </c>
      <c r="IJ32" s="177">
        <f t="shared" si="226"/>
        <v>0</v>
      </c>
      <c r="IK32" s="177">
        <f t="shared" si="227"/>
        <v>0</v>
      </c>
      <c r="IL32" s="178"/>
      <c r="IM32" s="177">
        <f t="shared" si="228"/>
        <v>0</v>
      </c>
      <c r="IN32" s="179"/>
      <c r="IO32" s="180"/>
      <c r="IP32" s="180"/>
      <c r="IQ32" s="177">
        <f t="shared" si="229"/>
        <v>0</v>
      </c>
      <c r="IR32" s="178">
        <v>0.294289866351475</v>
      </c>
      <c r="IS32" s="177">
        <f t="shared" si="230"/>
        <v>0</v>
      </c>
      <c r="IT32" s="181">
        <f t="shared" si="231"/>
        <v>0</v>
      </c>
      <c r="IU32" s="172"/>
      <c r="IV32" s="174">
        <v>5.0</v>
      </c>
      <c r="IW32" s="175" t="s">
        <v>139</v>
      </c>
      <c r="IX32" s="176" t="s">
        <v>121</v>
      </c>
      <c r="IY32" s="176" t="s">
        <v>123</v>
      </c>
      <c r="IZ32" s="177">
        <f t="shared" si="232"/>
        <v>0</v>
      </c>
      <c r="JA32" s="177">
        <f t="shared" si="233"/>
        <v>0</v>
      </c>
      <c r="JB32" s="177">
        <f t="shared" si="234"/>
        <v>0</v>
      </c>
      <c r="JC32" s="178"/>
      <c r="JD32" s="177">
        <f t="shared" si="235"/>
        <v>0</v>
      </c>
      <c r="JE32" s="179"/>
      <c r="JF32" s="180"/>
      <c r="JG32" s="180"/>
      <c r="JH32" s="177">
        <f t="shared" si="236"/>
        <v>0</v>
      </c>
      <c r="JI32" s="178">
        <v>0.294289866351475</v>
      </c>
      <c r="JJ32" s="177">
        <f t="shared" si="237"/>
        <v>0</v>
      </c>
      <c r="JK32" s="181">
        <f t="shared" si="238"/>
        <v>0</v>
      </c>
      <c r="JL32" s="172"/>
      <c r="JM32" s="174">
        <v>5.0</v>
      </c>
      <c r="JN32" s="175" t="s">
        <v>139</v>
      </c>
      <c r="JO32" s="176" t="s">
        <v>121</v>
      </c>
      <c r="JP32" s="176" t="s">
        <v>123</v>
      </c>
      <c r="JQ32" s="177">
        <f t="shared" si="239"/>
        <v>0</v>
      </c>
      <c r="JR32" s="177">
        <f t="shared" si="240"/>
        <v>0</v>
      </c>
      <c r="JS32" s="177">
        <f t="shared" si="241"/>
        <v>0</v>
      </c>
      <c r="JT32" s="178"/>
      <c r="JU32" s="177">
        <f t="shared" si="242"/>
        <v>0</v>
      </c>
      <c r="JV32" s="179"/>
      <c r="JW32" s="180"/>
      <c r="JX32" s="180"/>
      <c r="JY32" s="177">
        <f t="shared" si="243"/>
        <v>0</v>
      </c>
      <c r="JZ32" s="178">
        <v>0.294289866351475</v>
      </c>
      <c r="KA32" s="177">
        <f t="shared" si="244"/>
        <v>0</v>
      </c>
      <c r="KB32" s="181">
        <f t="shared" si="245"/>
        <v>0</v>
      </c>
      <c r="KC32" s="172"/>
      <c r="KD32" s="174">
        <v>5.0</v>
      </c>
      <c r="KE32" s="175" t="s">
        <v>139</v>
      </c>
      <c r="KF32" s="176" t="s">
        <v>121</v>
      </c>
      <c r="KG32" s="176" t="s">
        <v>123</v>
      </c>
      <c r="KH32" s="177">
        <f t="shared" si="246"/>
        <v>0</v>
      </c>
      <c r="KI32" s="177">
        <f t="shared" si="247"/>
        <v>0</v>
      </c>
      <c r="KJ32" s="177">
        <f t="shared" si="248"/>
        <v>0</v>
      </c>
      <c r="KK32" s="178"/>
      <c r="KL32" s="177">
        <f t="shared" si="249"/>
        <v>0</v>
      </c>
      <c r="KM32" s="179"/>
      <c r="KN32" s="180"/>
      <c r="KO32" s="180"/>
      <c r="KP32" s="177">
        <f t="shared" si="250"/>
        <v>0</v>
      </c>
      <c r="KQ32" s="178">
        <v>0.294289866351475</v>
      </c>
      <c r="KR32" s="177">
        <f t="shared" si="251"/>
        <v>0</v>
      </c>
      <c r="KS32" s="181">
        <f t="shared" si="252"/>
        <v>0</v>
      </c>
      <c r="KT32" s="172"/>
      <c r="KU32" s="173"/>
    </row>
    <row r="33" ht="15.75" customHeight="1">
      <c r="A33" s="174">
        <v>6.0</v>
      </c>
      <c r="B33" s="175" t="s">
        <v>140</v>
      </c>
      <c r="C33" s="176" t="s">
        <v>121</v>
      </c>
      <c r="D33" s="176" t="s">
        <v>123</v>
      </c>
      <c r="E33" s="177">
        <f t="shared" si="127"/>
        <v>0</v>
      </c>
      <c r="F33" s="177">
        <f t="shared" si="128"/>
        <v>0</v>
      </c>
      <c r="G33" s="177">
        <f t="shared" si="129"/>
        <v>0</v>
      </c>
      <c r="H33" s="178"/>
      <c r="I33" s="177">
        <f t="shared" si="130"/>
        <v>0</v>
      </c>
      <c r="J33" s="179"/>
      <c r="K33" s="180"/>
      <c r="L33" s="180"/>
      <c r="M33" s="177">
        <f t="shared" si="131"/>
        <v>0</v>
      </c>
      <c r="N33" s="178">
        <v>0.294289866351475</v>
      </c>
      <c r="O33" s="177">
        <f t="shared" si="132"/>
        <v>0</v>
      </c>
      <c r="P33" s="181">
        <f t="shared" si="133"/>
        <v>0</v>
      </c>
      <c r="Q33" s="172"/>
      <c r="R33" s="174">
        <v>6.0</v>
      </c>
      <c r="S33" s="175" t="s">
        <v>140</v>
      </c>
      <c r="T33" s="176" t="s">
        <v>121</v>
      </c>
      <c r="U33" s="176" t="s">
        <v>123</v>
      </c>
      <c r="V33" s="177">
        <f t="shared" si="134"/>
        <v>0</v>
      </c>
      <c r="W33" s="177">
        <f t="shared" si="135"/>
        <v>0</v>
      </c>
      <c r="X33" s="177">
        <f t="shared" si="136"/>
        <v>0</v>
      </c>
      <c r="Y33" s="178"/>
      <c r="Z33" s="177">
        <f t="shared" si="137"/>
        <v>0</v>
      </c>
      <c r="AA33" s="179"/>
      <c r="AB33" s="180"/>
      <c r="AC33" s="180"/>
      <c r="AD33" s="177">
        <f t="shared" si="138"/>
        <v>0</v>
      </c>
      <c r="AE33" s="178">
        <v>0.294289866351475</v>
      </c>
      <c r="AF33" s="177">
        <f t="shared" si="139"/>
        <v>0</v>
      </c>
      <c r="AG33" s="181">
        <f t="shared" si="140"/>
        <v>0</v>
      </c>
      <c r="AH33" s="172"/>
      <c r="AI33" s="174">
        <v>6.0</v>
      </c>
      <c r="AJ33" s="175" t="s">
        <v>140</v>
      </c>
      <c r="AK33" s="176" t="s">
        <v>121</v>
      </c>
      <c r="AL33" s="176" t="s">
        <v>123</v>
      </c>
      <c r="AM33" s="177">
        <f t="shared" si="141"/>
        <v>0</v>
      </c>
      <c r="AN33" s="177">
        <f t="shared" si="142"/>
        <v>0</v>
      </c>
      <c r="AO33" s="177">
        <f t="shared" si="143"/>
        <v>0</v>
      </c>
      <c r="AP33" s="178"/>
      <c r="AQ33" s="177">
        <f t="shared" si="144"/>
        <v>0</v>
      </c>
      <c r="AR33" s="179"/>
      <c r="AS33" s="180"/>
      <c r="AT33" s="180"/>
      <c r="AU33" s="177">
        <f t="shared" si="145"/>
        <v>0</v>
      </c>
      <c r="AV33" s="178">
        <v>0.294289866351475</v>
      </c>
      <c r="AW33" s="177">
        <f t="shared" si="146"/>
        <v>0</v>
      </c>
      <c r="AX33" s="181">
        <f t="shared" si="147"/>
        <v>0</v>
      </c>
      <c r="AY33" s="172"/>
      <c r="AZ33" s="174">
        <v>6.0</v>
      </c>
      <c r="BA33" s="175" t="s">
        <v>140</v>
      </c>
      <c r="BB33" s="176" t="s">
        <v>121</v>
      </c>
      <c r="BC33" s="176" t="s">
        <v>123</v>
      </c>
      <c r="BD33" s="177">
        <f t="shared" si="148"/>
        <v>0</v>
      </c>
      <c r="BE33" s="177">
        <f t="shared" si="149"/>
        <v>0</v>
      </c>
      <c r="BF33" s="177">
        <f t="shared" si="150"/>
        <v>0</v>
      </c>
      <c r="BG33" s="178"/>
      <c r="BH33" s="177">
        <f t="shared" si="151"/>
        <v>0</v>
      </c>
      <c r="BI33" s="179"/>
      <c r="BJ33" s="180"/>
      <c r="BK33" s="180"/>
      <c r="BL33" s="177">
        <f t="shared" si="152"/>
        <v>0</v>
      </c>
      <c r="BM33" s="178">
        <v>0.294289866351475</v>
      </c>
      <c r="BN33" s="177">
        <f t="shared" si="153"/>
        <v>0</v>
      </c>
      <c r="BO33" s="181">
        <f t="shared" si="154"/>
        <v>0</v>
      </c>
      <c r="BP33" s="172"/>
      <c r="BQ33" s="174">
        <v>6.0</v>
      </c>
      <c r="BR33" s="175" t="s">
        <v>140</v>
      </c>
      <c r="BS33" s="176" t="s">
        <v>121</v>
      </c>
      <c r="BT33" s="176" t="s">
        <v>123</v>
      </c>
      <c r="BU33" s="177">
        <f t="shared" si="155"/>
        <v>0</v>
      </c>
      <c r="BV33" s="177">
        <f t="shared" si="156"/>
        <v>0</v>
      </c>
      <c r="BW33" s="177">
        <f t="shared" si="157"/>
        <v>0</v>
      </c>
      <c r="BX33" s="178"/>
      <c r="BY33" s="177">
        <f t="shared" si="158"/>
        <v>0</v>
      </c>
      <c r="BZ33" s="179"/>
      <c r="CA33" s="180"/>
      <c r="CB33" s="180"/>
      <c r="CC33" s="177">
        <f t="shared" si="159"/>
        <v>0</v>
      </c>
      <c r="CD33" s="178">
        <v>0.294289866351475</v>
      </c>
      <c r="CE33" s="177">
        <f t="shared" si="160"/>
        <v>0</v>
      </c>
      <c r="CF33" s="181">
        <f t="shared" si="161"/>
        <v>0</v>
      </c>
      <c r="CG33" s="172"/>
      <c r="CH33" s="174">
        <v>6.0</v>
      </c>
      <c r="CI33" s="175" t="s">
        <v>140</v>
      </c>
      <c r="CJ33" s="176" t="s">
        <v>121</v>
      </c>
      <c r="CK33" s="176" t="s">
        <v>123</v>
      </c>
      <c r="CL33" s="177">
        <f t="shared" si="162"/>
        <v>0</v>
      </c>
      <c r="CM33" s="177">
        <f t="shared" si="163"/>
        <v>0</v>
      </c>
      <c r="CN33" s="177">
        <f t="shared" si="164"/>
        <v>0</v>
      </c>
      <c r="CO33" s="178"/>
      <c r="CP33" s="177">
        <f t="shared" si="165"/>
        <v>0</v>
      </c>
      <c r="CQ33" s="179"/>
      <c r="CR33" s="180"/>
      <c r="CS33" s="180"/>
      <c r="CT33" s="177">
        <f t="shared" si="166"/>
        <v>0</v>
      </c>
      <c r="CU33" s="178">
        <v>0.294289866351475</v>
      </c>
      <c r="CV33" s="177">
        <f t="shared" si="167"/>
        <v>0</v>
      </c>
      <c r="CW33" s="181">
        <f t="shared" si="168"/>
        <v>0</v>
      </c>
      <c r="CX33" s="172"/>
      <c r="CY33" s="174">
        <v>6.0</v>
      </c>
      <c r="CZ33" s="175" t="s">
        <v>140</v>
      </c>
      <c r="DA33" s="176" t="s">
        <v>121</v>
      </c>
      <c r="DB33" s="176" t="s">
        <v>123</v>
      </c>
      <c r="DC33" s="177">
        <f t="shared" si="169"/>
        <v>0</v>
      </c>
      <c r="DD33" s="177">
        <f t="shared" si="170"/>
        <v>0</v>
      </c>
      <c r="DE33" s="177">
        <f t="shared" si="171"/>
        <v>0</v>
      </c>
      <c r="DF33" s="178"/>
      <c r="DG33" s="177">
        <f t="shared" si="172"/>
        <v>0</v>
      </c>
      <c r="DH33" s="179"/>
      <c r="DI33" s="180"/>
      <c r="DJ33" s="180"/>
      <c r="DK33" s="177">
        <f t="shared" si="173"/>
        <v>0</v>
      </c>
      <c r="DL33" s="178">
        <v>0.294289866351475</v>
      </c>
      <c r="DM33" s="177">
        <f t="shared" si="174"/>
        <v>0</v>
      </c>
      <c r="DN33" s="181">
        <f t="shared" si="175"/>
        <v>0</v>
      </c>
      <c r="DO33" s="172"/>
      <c r="DP33" s="174">
        <v>6.0</v>
      </c>
      <c r="DQ33" s="175" t="s">
        <v>140</v>
      </c>
      <c r="DR33" s="176" t="s">
        <v>121</v>
      </c>
      <c r="DS33" s="176" t="s">
        <v>123</v>
      </c>
      <c r="DT33" s="177">
        <f t="shared" si="176"/>
        <v>0</v>
      </c>
      <c r="DU33" s="177">
        <f t="shared" si="177"/>
        <v>0</v>
      </c>
      <c r="DV33" s="177">
        <f t="shared" si="178"/>
        <v>0</v>
      </c>
      <c r="DW33" s="178"/>
      <c r="DX33" s="177">
        <f t="shared" si="179"/>
        <v>0</v>
      </c>
      <c r="DY33" s="179"/>
      <c r="DZ33" s="180"/>
      <c r="EA33" s="180"/>
      <c r="EB33" s="177">
        <f t="shared" si="180"/>
        <v>0</v>
      </c>
      <c r="EC33" s="178">
        <v>0.294289866351475</v>
      </c>
      <c r="ED33" s="177">
        <f t="shared" si="181"/>
        <v>0</v>
      </c>
      <c r="EE33" s="181">
        <f t="shared" si="182"/>
        <v>0</v>
      </c>
      <c r="EF33" s="172"/>
      <c r="EG33" s="174">
        <v>6.0</v>
      </c>
      <c r="EH33" s="175" t="s">
        <v>140</v>
      </c>
      <c r="EI33" s="176" t="s">
        <v>121</v>
      </c>
      <c r="EJ33" s="176" t="s">
        <v>123</v>
      </c>
      <c r="EK33" s="177">
        <f t="shared" si="183"/>
        <v>0</v>
      </c>
      <c r="EL33" s="177">
        <f t="shared" si="184"/>
        <v>0</v>
      </c>
      <c r="EM33" s="177">
        <f t="shared" si="185"/>
        <v>0</v>
      </c>
      <c r="EN33" s="178"/>
      <c r="EO33" s="177">
        <f t="shared" si="186"/>
        <v>0</v>
      </c>
      <c r="EP33" s="179"/>
      <c r="EQ33" s="180"/>
      <c r="ER33" s="180"/>
      <c r="ES33" s="177">
        <f t="shared" si="187"/>
        <v>0</v>
      </c>
      <c r="ET33" s="178">
        <v>0.294289866351475</v>
      </c>
      <c r="EU33" s="177">
        <f t="shared" si="188"/>
        <v>0</v>
      </c>
      <c r="EV33" s="181">
        <f t="shared" si="189"/>
        <v>0</v>
      </c>
      <c r="EW33" s="172"/>
      <c r="EX33" s="174">
        <v>6.0</v>
      </c>
      <c r="EY33" s="175" t="s">
        <v>140</v>
      </c>
      <c r="EZ33" s="176" t="s">
        <v>121</v>
      </c>
      <c r="FA33" s="176" t="s">
        <v>123</v>
      </c>
      <c r="FB33" s="177">
        <f t="shared" si="190"/>
        <v>0</v>
      </c>
      <c r="FC33" s="177">
        <f t="shared" si="191"/>
        <v>0</v>
      </c>
      <c r="FD33" s="177">
        <f t="shared" si="192"/>
        <v>0</v>
      </c>
      <c r="FE33" s="178"/>
      <c r="FF33" s="177">
        <f t="shared" si="193"/>
        <v>0</v>
      </c>
      <c r="FG33" s="179"/>
      <c r="FH33" s="180"/>
      <c r="FI33" s="180"/>
      <c r="FJ33" s="177">
        <f t="shared" si="194"/>
        <v>0</v>
      </c>
      <c r="FK33" s="178">
        <v>0.294289866351475</v>
      </c>
      <c r="FL33" s="177">
        <f t="shared" si="195"/>
        <v>0</v>
      </c>
      <c r="FM33" s="181">
        <f t="shared" si="196"/>
        <v>0</v>
      </c>
      <c r="FN33" s="172"/>
      <c r="FO33" s="174">
        <v>6.0</v>
      </c>
      <c r="FP33" s="175" t="s">
        <v>140</v>
      </c>
      <c r="FQ33" s="176" t="s">
        <v>121</v>
      </c>
      <c r="FR33" s="176" t="s">
        <v>123</v>
      </c>
      <c r="FS33" s="177">
        <f t="shared" si="197"/>
        <v>0</v>
      </c>
      <c r="FT33" s="177">
        <f t="shared" si="198"/>
        <v>0</v>
      </c>
      <c r="FU33" s="177">
        <f t="shared" si="199"/>
        <v>0</v>
      </c>
      <c r="FV33" s="178"/>
      <c r="FW33" s="177">
        <f t="shared" si="200"/>
        <v>0</v>
      </c>
      <c r="FX33" s="179"/>
      <c r="FY33" s="180"/>
      <c r="FZ33" s="180"/>
      <c r="GA33" s="177">
        <f t="shared" si="201"/>
        <v>0</v>
      </c>
      <c r="GB33" s="178">
        <v>0.294289866351475</v>
      </c>
      <c r="GC33" s="177">
        <f t="shared" si="202"/>
        <v>0</v>
      </c>
      <c r="GD33" s="181">
        <f t="shared" si="203"/>
        <v>0</v>
      </c>
      <c r="GE33" s="172"/>
      <c r="GF33" s="174">
        <v>6.0</v>
      </c>
      <c r="GG33" s="175" t="s">
        <v>140</v>
      </c>
      <c r="GH33" s="176" t="s">
        <v>121</v>
      </c>
      <c r="GI33" s="176" t="s">
        <v>123</v>
      </c>
      <c r="GJ33" s="177">
        <f t="shared" si="204"/>
        <v>0</v>
      </c>
      <c r="GK33" s="177">
        <f t="shared" si="205"/>
        <v>0</v>
      </c>
      <c r="GL33" s="177">
        <f t="shared" si="206"/>
        <v>0</v>
      </c>
      <c r="GM33" s="178"/>
      <c r="GN33" s="177">
        <f t="shared" si="207"/>
        <v>0</v>
      </c>
      <c r="GO33" s="179"/>
      <c r="GP33" s="180"/>
      <c r="GQ33" s="180"/>
      <c r="GR33" s="177">
        <f t="shared" si="208"/>
        <v>0</v>
      </c>
      <c r="GS33" s="178">
        <v>0.294289866351475</v>
      </c>
      <c r="GT33" s="177">
        <f t="shared" si="209"/>
        <v>0</v>
      </c>
      <c r="GU33" s="181">
        <f t="shared" si="210"/>
        <v>0</v>
      </c>
      <c r="GV33" s="172"/>
      <c r="GW33" s="174">
        <v>6.0</v>
      </c>
      <c r="GX33" s="175" t="s">
        <v>140</v>
      </c>
      <c r="GY33" s="176" t="s">
        <v>121</v>
      </c>
      <c r="GZ33" s="176" t="s">
        <v>123</v>
      </c>
      <c r="HA33" s="177">
        <f t="shared" si="211"/>
        <v>0</v>
      </c>
      <c r="HB33" s="177">
        <f t="shared" si="212"/>
        <v>0</v>
      </c>
      <c r="HC33" s="177">
        <f t="shared" si="213"/>
        <v>0</v>
      </c>
      <c r="HD33" s="178"/>
      <c r="HE33" s="177">
        <f t="shared" si="214"/>
        <v>0</v>
      </c>
      <c r="HF33" s="179"/>
      <c r="HG33" s="180"/>
      <c r="HH33" s="180"/>
      <c r="HI33" s="177">
        <f t="shared" si="215"/>
        <v>0</v>
      </c>
      <c r="HJ33" s="178">
        <v>0.294289866351475</v>
      </c>
      <c r="HK33" s="177">
        <f t="shared" si="216"/>
        <v>0</v>
      </c>
      <c r="HL33" s="181">
        <f t="shared" si="217"/>
        <v>0</v>
      </c>
      <c r="HM33" s="172"/>
      <c r="HN33" s="174">
        <v>6.0</v>
      </c>
      <c r="HO33" s="175" t="s">
        <v>140</v>
      </c>
      <c r="HP33" s="176" t="s">
        <v>121</v>
      </c>
      <c r="HQ33" s="176" t="s">
        <v>123</v>
      </c>
      <c r="HR33" s="177">
        <f t="shared" si="218"/>
        <v>0</v>
      </c>
      <c r="HS33" s="177">
        <f t="shared" si="219"/>
        <v>0</v>
      </c>
      <c r="HT33" s="177">
        <f t="shared" si="220"/>
        <v>0</v>
      </c>
      <c r="HU33" s="178"/>
      <c r="HV33" s="177">
        <f t="shared" si="221"/>
        <v>0</v>
      </c>
      <c r="HW33" s="179"/>
      <c r="HX33" s="180"/>
      <c r="HY33" s="180"/>
      <c r="HZ33" s="177">
        <f t="shared" si="222"/>
        <v>0</v>
      </c>
      <c r="IA33" s="178">
        <v>0.294289866351475</v>
      </c>
      <c r="IB33" s="177">
        <f t="shared" si="223"/>
        <v>0</v>
      </c>
      <c r="IC33" s="181">
        <f t="shared" si="224"/>
        <v>0</v>
      </c>
      <c r="ID33" s="172"/>
      <c r="IE33" s="174">
        <v>6.0</v>
      </c>
      <c r="IF33" s="175" t="s">
        <v>140</v>
      </c>
      <c r="IG33" s="176" t="s">
        <v>121</v>
      </c>
      <c r="IH33" s="176" t="s">
        <v>123</v>
      </c>
      <c r="II33" s="177">
        <f t="shared" si="225"/>
        <v>0</v>
      </c>
      <c r="IJ33" s="177">
        <f t="shared" si="226"/>
        <v>0</v>
      </c>
      <c r="IK33" s="177">
        <f t="shared" si="227"/>
        <v>0</v>
      </c>
      <c r="IL33" s="178"/>
      <c r="IM33" s="177">
        <f t="shared" si="228"/>
        <v>0</v>
      </c>
      <c r="IN33" s="179"/>
      <c r="IO33" s="180"/>
      <c r="IP33" s="180"/>
      <c r="IQ33" s="177">
        <f t="shared" si="229"/>
        <v>0</v>
      </c>
      <c r="IR33" s="178">
        <v>0.294289866351475</v>
      </c>
      <c r="IS33" s="177">
        <f t="shared" si="230"/>
        <v>0</v>
      </c>
      <c r="IT33" s="181">
        <f t="shared" si="231"/>
        <v>0</v>
      </c>
      <c r="IU33" s="172"/>
      <c r="IV33" s="174">
        <v>6.0</v>
      </c>
      <c r="IW33" s="175" t="s">
        <v>140</v>
      </c>
      <c r="IX33" s="176" t="s">
        <v>121</v>
      </c>
      <c r="IY33" s="176" t="s">
        <v>123</v>
      </c>
      <c r="IZ33" s="177">
        <f t="shared" si="232"/>
        <v>0</v>
      </c>
      <c r="JA33" s="177">
        <f t="shared" si="233"/>
        <v>0</v>
      </c>
      <c r="JB33" s="177">
        <f t="shared" si="234"/>
        <v>0</v>
      </c>
      <c r="JC33" s="178"/>
      <c r="JD33" s="177">
        <f t="shared" si="235"/>
        <v>0</v>
      </c>
      <c r="JE33" s="179"/>
      <c r="JF33" s="180"/>
      <c r="JG33" s="180"/>
      <c r="JH33" s="177">
        <f t="shared" si="236"/>
        <v>0</v>
      </c>
      <c r="JI33" s="178">
        <v>0.294289866351475</v>
      </c>
      <c r="JJ33" s="177">
        <f t="shared" si="237"/>
        <v>0</v>
      </c>
      <c r="JK33" s="181">
        <f t="shared" si="238"/>
        <v>0</v>
      </c>
      <c r="JL33" s="172"/>
      <c r="JM33" s="174">
        <v>6.0</v>
      </c>
      <c r="JN33" s="175" t="s">
        <v>140</v>
      </c>
      <c r="JO33" s="176" t="s">
        <v>121</v>
      </c>
      <c r="JP33" s="176" t="s">
        <v>123</v>
      </c>
      <c r="JQ33" s="177">
        <f t="shared" si="239"/>
        <v>0</v>
      </c>
      <c r="JR33" s="177">
        <f t="shared" si="240"/>
        <v>0</v>
      </c>
      <c r="JS33" s="177">
        <f t="shared" si="241"/>
        <v>0</v>
      </c>
      <c r="JT33" s="178"/>
      <c r="JU33" s="177">
        <f t="shared" si="242"/>
        <v>0</v>
      </c>
      <c r="JV33" s="179"/>
      <c r="JW33" s="180"/>
      <c r="JX33" s="180"/>
      <c r="JY33" s="177">
        <f t="shared" si="243"/>
        <v>0</v>
      </c>
      <c r="JZ33" s="178">
        <v>0.294289866351475</v>
      </c>
      <c r="KA33" s="177">
        <f t="shared" si="244"/>
        <v>0</v>
      </c>
      <c r="KB33" s="181">
        <f t="shared" si="245"/>
        <v>0</v>
      </c>
      <c r="KC33" s="172"/>
      <c r="KD33" s="174">
        <v>6.0</v>
      </c>
      <c r="KE33" s="175" t="s">
        <v>140</v>
      </c>
      <c r="KF33" s="176" t="s">
        <v>121</v>
      </c>
      <c r="KG33" s="176" t="s">
        <v>123</v>
      </c>
      <c r="KH33" s="177">
        <f t="shared" si="246"/>
        <v>0</v>
      </c>
      <c r="KI33" s="177">
        <f t="shared" si="247"/>
        <v>0</v>
      </c>
      <c r="KJ33" s="177">
        <f t="shared" si="248"/>
        <v>0</v>
      </c>
      <c r="KK33" s="178"/>
      <c r="KL33" s="177">
        <f t="shared" si="249"/>
        <v>0</v>
      </c>
      <c r="KM33" s="179"/>
      <c r="KN33" s="180"/>
      <c r="KO33" s="180"/>
      <c r="KP33" s="177">
        <f t="shared" si="250"/>
        <v>0</v>
      </c>
      <c r="KQ33" s="178">
        <v>0.294289866351475</v>
      </c>
      <c r="KR33" s="177">
        <f t="shared" si="251"/>
        <v>0</v>
      </c>
      <c r="KS33" s="181">
        <f t="shared" si="252"/>
        <v>0</v>
      </c>
      <c r="KT33" s="172"/>
      <c r="KU33" s="173"/>
    </row>
    <row r="34" ht="15.75" customHeight="1">
      <c r="A34" s="174">
        <v>7.0</v>
      </c>
      <c r="B34" s="175" t="s">
        <v>132</v>
      </c>
      <c r="C34" s="176" t="s">
        <v>121</v>
      </c>
      <c r="D34" s="176" t="s">
        <v>123</v>
      </c>
      <c r="E34" s="177">
        <f t="shared" si="127"/>
        <v>0</v>
      </c>
      <c r="F34" s="177">
        <f t="shared" si="128"/>
        <v>0</v>
      </c>
      <c r="G34" s="177">
        <f t="shared" si="129"/>
        <v>0</v>
      </c>
      <c r="H34" s="178"/>
      <c r="I34" s="177">
        <f t="shared" si="130"/>
        <v>0</v>
      </c>
      <c r="J34" s="179"/>
      <c r="K34" s="180"/>
      <c r="L34" s="180"/>
      <c r="M34" s="177">
        <f t="shared" si="131"/>
        <v>0</v>
      </c>
      <c r="N34" s="178">
        <v>0.294289866351475</v>
      </c>
      <c r="O34" s="177">
        <f t="shared" si="132"/>
        <v>0</v>
      </c>
      <c r="P34" s="181">
        <f t="shared" si="133"/>
        <v>0</v>
      </c>
      <c r="Q34" s="172"/>
      <c r="R34" s="174">
        <v>7.0</v>
      </c>
      <c r="S34" s="175" t="s">
        <v>132</v>
      </c>
      <c r="T34" s="176" t="s">
        <v>121</v>
      </c>
      <c r="U34" s="176" t="s">
        <v>123</v>
      </c>
      <c r="V34" s="177">
        <f t="shared" si="134"/>
        <v>0</v>
      </c>
      <c r="W34" s="177">
        <f t="shared" si="135"/>
        <v>0</v>
      </c>
      <c r="X34" s="177">
        <f t="shared" si="136"/>
        <v>0</v>
      </c>
      <c r="Y34" s="178"/>
      <c r="Z34" s="177">
        <f t="shared" si="137"/>
        <v>0</v>
      </c>
      <c r="AA34" s="179"/>
      <c r="AB34" s="180"/>
      <c r="AC34" s="180"/>
      <c r="AD34" s="177">
        <f t="shared" si="138"/>
        <v>0</v>
      </c>
      <c r="AE34" s="178">
        <v>0.294289866351475</v>
      </c>
      <c r="AF34" s="177">
        <f t="shared" si="139"/>
        <v>0</v>
      </c>
      <c r="AG34" s="181">
        <f t="shared" si="140"/>
        <v>0</v>
      </c>
      <c r="AH34" s="172"/>
      <c r="AI34" s="174">
        <v>7.0</v>
      </c>
      <c r="AJ34" s="175" t="s">
        <v>132</v>
      </c>
      <c r="AK34" s="176" t="s">
        <v>121</v>
      </c>
      <c r="AL34" s="176" t="s">
        <v>123</v>
      </c>
      <c r="AM34" s="177">
        <f t="shared" si="141"/>
        <v>0</v>
      </c>
      <c r="AN34" s="177">
        <f t="shared" si="142"/>
        <v>0</v>
      </c>
      <c r="AO34" s="177">
        <f t="shared" si="143"/>
        <v>0</v>
      </c>
      <c r="AP34" s="178"/>
      <c r="AQ34" s="177">
        <f t="shared" si="144"/>
        <v>0</v>
      </c>
      <c r="AR34" s="179"/>
      <c r="AS34" s="180"/>
      <c r="AT34" s="180"/>
      <c r="AU34" s="177">
        <f t="shared" si="145"/>
        <v>0</v>
      </c>
      <c r="AV34" s="178">
        <v>0.294289866351475</v>
      </c>
      <c r="AW34" s="177">
        <f t="shared" si="146"/>
        <v>0</v>
      </c>
      <c r="AX34" s="181">
        <f t="shared" si="147"/>
        <v>0</v>
      </c>
      <c r="AY34" s="172"/>
      <c r="AZ34" s="174">
        <v>7.0</v>
      </c>
      <c r="BA34" s="175" t="s">
        <v>132</v>
      </c>
      <c r="BB34" s="176" t="s">
        <v>121</v>
      </c>
      <c r="BC34" s="176" t="s">
        <v>123</v>
      </c>
      <c r="BD34" s="177">
        <f t="shared" si="148"/>
        <v>0</v>
      </c>
      <c r="BE34" s="177">
        <f t="shared" si="149"/>
        <v>0</v>
      </c>
      <c r="BF34" s="177">
        <f t="shared" si="150"/>
        <v>0</v>
      </c>
      <c r="BG34" s="178"/>
      <c r="BH34" s="177">
        <f t="shared" si="151"/>
        <v>0</v>
      </c>
      <c r="BI34" s="179"/>
      <c r="BJ34" s="180"/>
      <c r="BK34" s="180"/>
      <c r="BL34" s="177">
        <f t="shared" si="152"/>
        <v>0</v>
      </c>
      <c r="BM34" s="178">
        <v>0.294289866351475</v>
      </c>
      <c r="BN34" s="177">
        <f t="shared" si="153"/>
        <v>0</v>
      </c>
      <c r="BO34" s="181">
        <f t="shared" si="154"/>
        <v>0</v>
      </c>
      <c r="BP34" s="172"/>
      <c r="BQ34" s="174">
        <v>7.0</v>
      </c>
      <c r="BR34" s="175" t="s">
        <v>132</v>
      </c>
      <c r="BS34" s="176" t="s">
        <v>121</v>
      </c>
      <c r="BT34" s="176" t="s">
        <v>123</v>
      </c>
      <c r="BU34" s="177">
        <f t="shared" si="155"/>
        <v>0</v>
      </c>
      <c r="BV34" s="177">
        <f t="shared" si="156"/>
        <v>0</v>
      </c>
      <c r="BW34" s="177">
        <f t="shared" si="157"/>
        <v>0</v>
      </c>
      <c r="BX34" s="178"/>
      <c r="BY34" s="177">
        <f t="shared" si="158"/>
        <v>0</v>
      </c>
      <c r="BZ34" s="179"/>
      <c r="CA34" s="180"/>
      <c r="CB34" s="180"/>
      <c r="CC34" s="177">
        <f t="shared" si="159"/>
        <v>0</v>
      </c>
      <c r="CD34" s="178">
        <v>0.294289866351475</v>
      </c>
      <c r="CE34" s="177">
        <f t="shared" si="160"/>
        <v>0</v>
      </c>
      <c r="CF34" s="181">
        <f t="shared" si="161"/>
        <v>0</v>
      </c>
      <c r="CG34" s="172"/>
      <c r="CH34" s="174">
        <v>7.0</v>
      </c>
      <c r="CI34" s="175" t="s">
        <v>132</v>
      </c>
      <c r="CJ34" s="176" t="s">
        <v>121</v>
      </c>
      <c r="CK34" s="176" t="s">
        <v>123</v>
      </c>
      <c r="CL34" s="177">
        <f t="shared" si="162"/>
        <v>0</v>
      </c>
      <c r="CM34" s="177">
        <f t="shared" si="163"/>
        <v>0</v>
      </c>
      <c r="CN34" s="177">
        <f t="shared" si="164"/>
        <v>0</v>
      </c>
      <c r="CO34" s="178"/>
      <c r="CP34" s="177">
        <f t="shared" si="165"/>
        <v>0</v>
      </c>
      <c r="CQ34" s="179"/>
      <c r="CR34" s="180"/>
      <c r="CS34" s="180"/>
      <c r="CT34" s="177">
        <f t="shared" si="166"/>
        <v>0</v>
      </c>
      <c r="CU34" s="178">
        <v>0.294289866351475</v>
      </c>
      <c r="CV34" s="177">
        <f t="shared" si="167"/>
        <v>0</v>
      </c>
      <c r="CW34" s="181">
        <f t="shared" si="168"/>
        <v>0</v>
      </c>
      <c r="CX34" s="172"/>
      <c r="CY34" s="174">
        <v>7.0</v>
      </c>
      <c r="CZ34" s="175" t="s">
        <v>132</v>
      </c>
      <c r="DA34" s="176" t="s">
        <v>121</v>
      </c>
      <c r="DB34" s="176" t="s">
        <v>123</v>
      </c>
      <c r="DC34" s="177">
        <f t="shared" si="169"/>
        <v>0</v>
      </c>
      <c r="DD34" s="177">
        <f t="shared" si="170"/>
        <v>0</v>
      </c>
      <c r="DE34" s="177">
        <f t="shared" si="171"/>
        <v>0</v>
      </c>
      <c r="DF34" s="178"/>
      <c r="DG34" s="177">
        <f t="shared" si="172"/>
        <v>0</v>
      </c>
      <c r="DH34" s="179"/>
      <c r="DI34" s="180"/>
      <c r="DJ34" s="180"/>
      <c r="DK34" s="177">
        <f t="shared" si="173"/>
        <v>0</v>
      </c>
      <c r="DL34" s="178">
        <v>0.294289866351475</v>
      </c>
      <c r="DM34" s="177">
        <f t="shared" si="174"/>
        <v>0</v>
      </c>
      <c r="DN34" s="181">
        <f t="shared" si="175"/>
        <v>0</v>
      </c>
      <c r="DO34" s="172"/>
      <c r="DP34" s="174">
        <v>7.0</v>
      </c>
      <c r="DQ34" s="175" t="s">
        <v>132</v>
      </c>
      <c r="DR34" s="176" t="s">
        <v>121</v>
      </c>
      <c r="DS34" s="176" t="s">
        <v>123</v>
      </c>
      <c r="DT34" s="177">
        <f t="shared" si="176"/>
        <v>0</v>
      </c>
      <c r="DU34" s="177">
        <f t="shared" si="177"/>
        <v>0</v>
      </c>
      <c r="DV34" s="177">
        <f t="shared" si="178"/>
        <v>0</v>
      </c>
      <c r="DW34" s="178"/>
      <c r="DX34" s="177">
        <f t="shared" si="179"/>
        <v>0</v>
      </c>
      <c r="DY34" s="179"/>
      <c r="DZ34" s="180"/>
      <c r="EA34" s="180"/>
      <c r="EB34" s="177">
        <f t="shared" si="180"/>
        <v>0</v>
      </c>
      <c r="EC34" s="178">
        <v>0.294289866351475</v>
      </c>
      <c r="ED34" s="177">
        <f t="shared" si="181"/>
        <v>0</v>
      </c>
      <c r="EE34" s="181">
        <f t="shared" si="182"/>
        <v>0</v>
      </c>
      <c r="EF34" s="172"/>
      <c r="EG34" s="174">
        <v>7.0</v>
      </c>
      <c r="EH34" s="175" t="s">
        <v>132</v>
      </c>
      <c r="EI34" s="176" t="s">
        <v>121</v>
      </c>
      <c r="EJ34" s="176" t="s">
        <v>123</v>
      </c>
      <c r="EK34" s="177">
        <f t="shared" si="183"/>
        <v>0</v>
      </c>
      <c r="EL34" s="177">
        <f t="shared" si="184"/>
        <v>0</v>
      </c>
      <c r="EM34" s="177">
        <f t="shared" si="185"/>
        <v>0</v>
      </c>
      <c r="EN34" s="178"/>
      <c r="EO34" s="177">
        <f t="shared" si="186"/>
        <v>0</v>
      </c>
      <c r="EP34" s="179"/>
      <c r="EQ34" s="180"/>
      <c r="ER34" s="180"/>
      <c r="ES34" s="177">
        <f t="shared" si="187"/>
        <v>0</v>
      </c>
      <c r="ET34" s="178">
        <v>0.294289866351475</v>
      </c>
      <c r="EU34" s="177">
        <f t="shared" si="188"/>
        <v>0</v>
      </c>
      <c r="EV34" s="181">
        <f t="shared" si="189"/>
        <v>0</v>
      </c>
      <c r="EW34" s="172"/>
      <c r="EX34" s="174">
        <v>7.0</v>
      </c>
      <c r="EY34" s="175" t="s">
        <v>132</v>
      </c>
      <c r="EZ34" s="176" t="s">
        <v>121</v>
      </c>
      <c r="FA34" s="176" t="s">
        <v>123</v>
      </c>
      <c r="FB34" s="177">
        <f t="shared" si="190"/>
        <v>0</v>
      </c>
      <c r="FC34" s="177">
        <f t="shared" si="191"/>
        <v>0</v>
      </c>
      <c r="FD34" s="177">
        <f t="shared" si="192"/>
        <v>0</v>
      </c>
      <c r="FE34" s="178"/>
      <c r="FF34" s="177">
        <f t="shared" si="193"/>
        <v>0</v>
      </c>
      <c r="FG34" s="179"/>
      <c r="FH34" s="180"/>
      <c r="FI34" s="180"/>
      <c r="FJ34" s="177">
        <f t="shared" si="194"/>
        <v>0</v>
      </c>
      <c r="FK34" s="178">
        <v>0.294289866351475</v>
      </c>
      <c r="FL34" s="177">
        <f t="shared" si="195"/>
        <v>0</v>
      </c>
      <c r="FM34" s="181">
        <f t="shared" si="196"/>
        <v>0</v>
      </c>
      <c r="FN34" s="172"/>
      <c r="FO34" s="174">
        <v>7.0</v>
      </c>
      <c r="FP34" s="175" t="s">
        <v>132</v>
      </c>
      <c r="FQ34" s="176" t="s">
        <v>121</v>
      </c>
      <c r="FR34" s="176" t="s">
        <v>123</v>
      </c>
      <c r="FS34" s="177">
        <f t="shared" si="197"/>
        <v>0</v>
      </c>
      <c r="FT34" s="177">
        <f t="shared" si="198"/>
        <v>0</v>
      </c>
      <c r="FU34" s="177">
        <f t="shared" si="199"/>
        <v>0</v>
      </c>
      <c r="FV34" s="178"/>
      <c r="FW34" s="177">
        <f t="shared" si="200"/>
        <v>0</v>
      </c>
      <c r="FX34" s="179"/>
      <c r="FY34" s="180"/>
      <c r="FZ34" s="180"/>
      <c r="GA34" s="177">
        <f t="shared" si="201"/>
        <v>0</v>
      </c>
      <c r="GB34" s="178">
        <v>0.294289866351475</v>
      </c>
      <c r="GC34" s="177">
        <f t="shared" si="202"/>
        <v>0</v>
      </c>
      <c r="GD34" s="181">
        <f t="shared" si="203"/>
        <v>0</v>
      </c>
      <c r="GE34" s="172"/>
      <c r="GF34" s="174">
        <v>7.0</v>
      </c>
      <c r="GG34" s="175" t="s">
        <v>132</v>
      </c>
      <c r="GH34" s="176" t="s">
        <v>121</v>
      </c>
      <c r="GI34" s="176" t="s">
        <v>123</v>
      </c>
      <c r="GJ34" s="177">
        <f t="shared" si="204"/>
        <v>0</v>
      </c>
      <c r="GK34" s="177">
        <f t="shared" si="205"/>
        <v>0</v>
      </c>
      <c r="GL34" s="177">
        <f t="shared" si="206"/>
        <v>0</v>
      </c>
      <c r="GM34" s="178"/>
      <c r="GN34" s="177">
        <f t="shared" si="207"/>
        <v>0</v>
      </c>
      <c r="GO34" s="179"/>
      <c r="GP34" s="180"/>
      <c r="GQ34" s="180"/>
      <c r="GR34" s="177">
        <f t="shared" si="208"/>
        <v>0</v>
      </c>
      <c r="GS34" s="178">
        <v>0.294289866351475</v>
      </c>
      <c r="GT34" s="177">
        <f t="shared" si="209"/>
        <v>0</v>
      </c>
      <c r="GU34" s="181">
        <f t="shared" si="210"/>
        <v>0</v>
      </c>
      <c r="GV34" s="172"/>
      <c r="GW34" s="174">
        <v>7.0</v>
      </c>
      <c r="GX34" s="175" t="s">
        <v>132</v>
      </c>
      <c r="GY34" s="176" t="s">
        <v>121</v>
      </c>
      <c r="GZ34" s="176" t="s">
        <v>123</v>
      </c>
      <c r="HA34" s="177">
        <f t="shared" si="211"/>
        <v>0</v>
      </c>
      <c r="HB34" s="177">
        <f t="shared" si="212"/>
        <v>0</v>
      </c>
      <c r="HC34" s="177">
        <f t="shared" si="213"/>
        <v>0</v>
      </c>
      <c r="HD34" s="178"/>
      <c r="HE34" s="177">
        <f t="shared" si="214"/>
        <v>0</v>
      </c>
      <c r="HF34" s="179"/>
      <c r="HG34" s="180"/>
      <c r="HH34" s="180"/>
      <c r="HI34" s="177">
        <f t="shared" si="215"/>
        <v>0</v>
      </c>
      <c r="HJ34" s="178">
        <v>0.294289866351475</v>
      </c>
      <c r="HK34" s="177">
        <f t="shared" si="216"/>
        <v>0</v>
      </c>
      <c r="HL34" s="181">
        <f t="shared" si="217"/>
        <v>0</v>
      </c>
      <c r="HM34" s="172"/>
      <c r="HN34" s="174">
        <v>7.0</v>
      </c>
      <c r="HO34" s="175" t="s">
        <v>132</v>
      </c>
      <c r="HP34" s="176" t="s">
        <v>121</v>
      </c>
      <c r="HQ34" s="176" t="s">
        <v>123</v>
      </c>
      <c r="HR34" s="177">
        <f t="shared" si="218"/>
        <v>0</v>
      </c>
      <c r="HS34" s="177">
        <f t="shared" si="219"/>
        <v>0</v>
      </c>
      <c r="HT34" s="177">
        <f t="shared" si="220"/>
        <v>0</v>
      </c>
      <c r="HU34" s="178"/>
      <c r="HV34" s="177">
        <f t="shared" si="221"/>
        <v>0</v>
      </c>
      <c r="HW34" s="179"/>
      <c r="HX34" s="180"/>
      <c r="HY34" s="180"/>
      <c r="HZ34" s="177">
        <f t="shared" si="222"/>
        <v>0</v>
      </c>
      <c r="IA34" s="178">
        <v>0.294289866351475</v>
      </c>
      <c r="IB34" s="177">
        <f t="shared" si="223"/>
        <v>0</v>
      </c>
      <c r="IC34" s="181">
        <f t="shared" si="224"/>
        <v>0</v>
      </c>
      <c r="ID34" s="172"/>
      <c r="IE34" s="174">
        <v>7.0</v>
      </c>
      <c r="IF34" s="175" t="s">
        <v>132</v>
      </c>
      <c r="IG34" s="176" t="s">
        <v>121</v>
      </c>
      <c r="IH34" s="176" t="s">
        <v>123</v>
      </c>
      <c r="II34" s="177">
        <f t="shared" si="225"/>
        <v>0</v>
      </c>
      <c r="IJ34" s="177">
        <f t="shared" si="226"/>
        <v>0</v>
      </c>
      <c r="IK34" s="177">
        <f t="shared" si="227"/>
        <v>0</v>
      </c>
      <c r="IL34" s="178"/>
      <c r="IM34" s="177">
        <f t="shared" si="228"/>
        <v>0</v>
      </c>
      <c r="IN34" s="179"/>
      <c r="IO34" s="180"/>
      <c r="IP34" s="180"/>
      <c r="IQ34" s="177">
        <f t="shared" si="229"/>
        <v>0</v>
      </c>
      <c r="IR34" s="178">
        <v>0.294289866351475</v>
      </c>
      <c r="IS34" s="177">
        <f t="shared" si="230"/>
        <v>0</v>
      </c>
      <c r="IT34" s="181">
        <f t="shared" si="231"/>
        <v>0</v>
      </c>
      <c r="IU34" s="172"/>
      <c r="IV34" s="174">
        <v>7.0</v>
      </c>
      <c r="IW34" s="175" t="s">
        <v>132</v>
      </c>
      <c r="IX34" s="176" t="s">
        <v>121</v>
      </c>
      <c r="IY34" s="176" t="s">
        <v>123</v>
      </c>
      <c r="IZ34" s="177">
        <f t="shared" si="232"/>
        <v>0</v>
      </c>
      <c r="JA34" s="177">
        <f t="shared" si="233"/>
        <v>0</v>
      </c>
      <c r="JB34" s="177">
        <f t="shared" si="234"/>
        <v>0</v>
      </c>
      <c r="JC34" s="178"/>
      <c r="JD34" s="177">
        <f t="shared" si="235"/>
        <v>0</v>
      </c>
      <c r="JE34" s="179"/>
      <c r="JF34" s="180"/>
      <c r="JG34" s="180"/>
      <c r="JH34" s="177">
        <f t="shared" si="236"/>
        <v>0</v>
      </c>
      <c r="JI34" s="178">
        <v>0.294289866351475</v>
      </c>
      <c r="JJ34" s="177">
        <f t="shared" si="237"/>
        <v>0</v>
      </c>
      <c r="JK34" s="181">
        <f t="shared" si="238"/>
        <v>0</v>
      </c>
      <c r="JL34" s="172"/>
      <c r="JM34" s="174">
        <v>7.0</v>
      </c>
      <c r="JN34" s="175" t="s">
        <v>132</v>
      </c>
      <c r="JO34" s="176" t="s">
        <v>121</v>
      </c>
      <c r="JP34" s="176" t="s">
        <v>123</v>
      </c>
      <c r="JQ34" s="177">
        <f t="shared" si="239"/>
        <v>0</v>
      </c>
      <c r="JR34" s="177">
        <f t="shared" si="240"/>
        <v>0</v>
      </c>
      <c r="JS34" s="177">
        <f t="shared" si="241"/>
        <v>0</v>
      </c>
      <c r="JT34" s="178"/>
      <c r="JU34" s="177">
        <f t="shared" si="242"/>
        <v>0</v>
      </c>
      <c r="JV34" s="179"/>
      <c r="JW34" s="180"/>
      <c r="JX34" s="180"/>
      <c r="JY34" s="177">
        <f t="shared" si="243"/>
        <v>0</v>
      </c>
      <c r="JZ34" s="178">
        <v>0.294289866351475</v>
      </c>
      <c r="KA34" s="177">
        <f t="shared" si="244"/>
        <v>0</v>
      </c>
      <c r="KB34" s="181">
        <f t="shared" si="245"/>
        <v>0</v>
      </c>
      <c r="KC34" s="172"/>
      <c r="KD34" s="174">
        <v>7.0</v>
      </c>
      <c r="KE34" s="175" t="s">
        <v>132</v>
      </c>
      <c r="KF34" s="176" t="s">
        <v>121</v>
      </c>
      <c r="KG34" s="176" t="s">
        <v>123</v>
      </c>
      <c r="KH34" s="177">
        <f t="shared" si="246"/>
        <v>0</v>
      </c>
      <c r="KI34" s="177">
        <f t="shared" si="247"/>
        <v>0</v>
      </c>
      <c r="KJ34" s="177">
        <f t="shared" si="248"/>
        <v>0</v>
      </c>
      <c r="KK34" s="178"/>
      <c r="KL34" s="177">
        <f t="shared" si="249"/>
        <v>0</v>
      </c>
      <c r="KM34" s="179"/>
      <c r="KN34" s="180"/>
      <c r="KO34" s="180"/>
      <c r="KP34" s="177">
        <f t="shared" si="250"/>
        <v>0</v>
      </c>
      <c r="KQ34" s="178">
        <v>0.294289866351475</v>
      </c>
      <c r="KR34" s="177">
        <f t="shared" si="251"/>
        <v>0</v>
      </c>
      <c r="KS34" s="181">
        <f t="shared" si="252"/>
        <v>0</v>
      </c>
      <c r="KT34" s="172"/>
      <c r="KU34" s="173"/>
    </row>
    <row r="35" ht="15.75" customHeight="1">
      <c r="A35" s="174">
        <v>8.0</v>
      </c>
      <c r="B35" s="175" t="s">
        <v>132</v>
      </c>
      <c r="C35" s="176" t="s">
        <v>121</v>
      </c>
      <c r="D35" s="176" t="s">
        <v>123</v>
      </c>
      <c r="E35" s="177">
        <f t="shared" si="127"/>
        <v>0</v>
      </c>
      <c r="F35" s="177">
        <f t="shared" si="128"/>
        <v>0</v>
      </c>
      <c r="G35" s="177">
        <f t="shared" si="129"/>
        <v>0</v>
      </c>
      <c r="H35" s="178"/>
      <c r="I35" s="177">
        <f t="shared" si="130"/>
        <v>0</v>
      </c>
      <c r="J35" s="179"/>
      <c r="K35" s="180"/>
      <c r="L35" s="180"/>
      <c r="M35" s="177">
        <f t="shared" si="131"/>
        <v>0</v>
      </c>
      <c r="N35" s="178">
        <v>0.294289866351475</v>
      </c>
      <c r="O35" s="177">
        <f t="shared" si="132"/>
        <v>0</v>
      </c>
      <c r="P35" s="181">
        <f t="shared" si="133"/>
        <v>0</v>
      </c>
      <c r="Q35" s="172"/>
      <c r="R35" s="174">
        <v>8.0</v>
      </c>
      <c r="S35" s="175" t="s">
        <v>132</v>
      </c>
      <c r="T35" s="176" t="s">
        <v>121</v>
      </c>
      <c r="U35" s="176" t="s">
        <v>123</v>
      </c>
      <c r="V35" s="177">
        <f t="shared" si="134"/>
        <v>0</v>
      </c>
      <c r="W35" s="177">
        <f t="shared" si="135"/>
        <v>0</v>
      </c>
      <c r="X35" s="177">
        <f t="shared" si="136"/>
        <v>0</v>
      </c>
      <c r="Y35" s="178"/>
      <c r="Z35" s="177">
        <f t="shared" si="137"/>
        <v>0</v>
      </c>
      <c r="AA35" s="179"/>
      <c r="AB35" s="180"/>
      <c r="AC35" s="180"/>
      <c r="AD35" s="177">
        <f t="shared" si="138"/>
        <v>0</v>
      </c>
      <c r="AE35" s="178">
        <v>0.294289866351475</v>
      </c>
      <c r="AF35" s="177">
        <f t="shared" si="139"/>
        <v>0</v>
      </c>
      <c r="AG35" s="181">
        <f t="shared" si="140"/>
        <v>0</v>
      </c>
      <c r="AH35" s="172"/>
      <c r="AI35" s="174">
        <v>8.0</v>
      </c>
      <c r="AJ35" s="175" t="s">
        <v>132</v>
      </c>
      <c r="AK35" s="176" t="s">
        <v>121</v>
      </c>
      <c r="AL35" s="176" t="s">
        <v>123</v>
      </c>
      <c r="AM35" s="177">
        <f t="shared" si="141"/>
        <v>0</v>
      </c>
      <c r="AN35" s="177">
        <f t="shared" si="142"/>
        <v>0</v>
      </c>
      <c r="AO35" s="177">
        <f t="shared" si="143"/>
        <v>0</v>
      </c>
      <c r="AP35" s="178"/>
      <c r="AQ35" s="177">
        <f t="shared" si="144"/>
        <v>0</v>
      </c>
      <c r="AR35" s="179"/>
      <c r="AS35" s="180"/>
      <c r="AT35" s="180"/>
      <c r="AU35" s="177">
        <f t="shared" si="145"/>
        <v>0</v>
      </c>
      <c r="AV35" s="178">
        <v>0.294289866351475</v>
      </c>
      <c r="AW35" s="177">
        <f t="shared" si="146"/>
        <v>0</v>
      </c>
      <c r="AX35" s="181">
        <f t="shared" si="147"/>
        <v>0</v>
      </c>
      <c r="AY35" s="172"/>
      <c r="AZ35" s="174">
        <v>8.0</v>
      </c>
      <c r="BA35" s="175" t="s">
        <v>132</v>
      </c>
      <c r="BB35" s="176" t="s">
        <v>121</v>
      </c>
      <c r="BC35" s="176" t="s">
        <v>123</v>
      </c>
      <c r="BD35" s="177">
        <f t="shared" si="148"/>
        <v>0</v>
      </c>
      <c r="BE35" s="177">
        <f t="shared" si="149"/>
        <v>0</v>
      </c>
      <c r="BF35" s="177">
        <f t="shared" si="150"/>
        <v>0</v>
      </c>
      <c r="BG35" s="178"/>
      <c r="BH35" s="177">
        <f t="shared" si="151"/>
        <v>0</v>
      </c>
      <c r="BI35" s="179"/>
      <c r="BJ35" s="180"/>
      <c r="BK35" s="180"/>
      <c r="BL35" s="177">
        <f t="shared" si="152"/>
        <v>0</v>
      </c>
      <c r="BM35" s="178">
        <v>0.294289866351475</v>
      </c>
      <c r="BN35" s="177">
        <f t="shared" si="153"/>
        <v>0</v>
      </c>
      <c r="BO35" s="181">
        <f t="shared" si="154"/>
        <v>0</v>
      </c>
      <c r="BP35" s="172"/>
      <c r="BQ35" s="174">
        <v>8.0</v>
      </c>
      <c r="BR35" s="175" t="s">
        <v>132</v>
      </c>
      <c r="BS35" s="176" t="s">
        <v>121</v>
      </c>
      <c r="BT35" s="176" t="s">
        <v>123</v>
      </c>
      <c r="BU35" s="177">
        <f t="shared" si="155"/>
        <v>0</v>
      </c>
      <c r="BV35" s="177">
        <f t="shared" si="156"/>
        <v>0</v>
      </c>
      <c r="BW35" s="177">
        <f t="shared" si="157"/>
        <v>0</v>
      </c>
      <c r="BX35" s="178"/>
      <c r="BY35" s="177">
        <f t="shared" si="158"/>
        <v>0</v>
      </c>
      <c r="BZ35" s="179"/>
      <c r="CA35" s="180"/>
      <c r="CB35" s="180"/>
      <c r="CC35" s="177">
        <f t="shared" si="159"/>
        <v>0</v>
      </c>
      <c r="CD35" s="178">
        <v>0.294289866351475</v>
      </c>
      <c r="CE35" s="177">
        <f t="shared" si="160"/>
        <v>0</v>
      </c>
      <c r="CF35" s="181">
        <f t="shared" si="161"/>
        <v>0</v>
      </c>
      <c r="CG35" s="172"/>
      <c r="CH35" s="174">
        <v>8.0</v>
      </c>
      <c r="CI35" s="175" t="s">
        <v>132</v>
      </c>
      <c r="CJ35" s="176" t="s">
        <v>121</v>
      </c>
      <c r="CK35" s="176" t="s">
        <v>123</v>
      </c>
      <c r="CL35" s="177">
        <f t="shared" si="162"/>
        <v>0</v>
      </c>
      <c r="CM35" s="177">
        <f t="shared" si="163"/>
        <v>0</v>
      </c>
      <c r="CN35" s="177">
        <f t="shared" si="164"/>
        <v>0</v>
      </c>
      <c r="CO35" s="178"/>
      <c r="CP35" s="177">
        <f t="shared" si="165"/>
        <v>0</v>
      </c>
      <c r="CQ35" s="179"/>
      <c r="CR35" s="180"/>
      <c r="CS35" s="180"/>
      <c r="CT35" s="177">
        <f t="shared" si="166"/>
        <v>0</v>
      </c>
      <c r="CU35" s="178">
        <v>0.294289866351475</v>
      </c>
      <c r="CV35" s="177">
        <f t="shared" si="167"/>
        <v>0</v>
      </c>
      <c r="CW35" s="181">
        <f t="shared" si="168"/>
        <v>0</v>
      </c>
      <c r="CX35" s="172"/>
      <c r="CY35" s="174">
        <v>8.0</v>
      </c>
      <c r="CZ35" s="175" t="s">
        <v>132</v>
      </c>
      <c r="DA35" s="176" t="s">
        <v>121</v>
      </c>
      <c r="DB35" s="176" t="s">
        <v>123</v>
      </c>
      <c r="DC35" s="177">
        <f t="shared" si="169"/>
        <v>0</v>
      </c>
      <c r="DD35" s="177">
        <f t="shared" si="170"/>
        <v>0</v>
      </c>
      <c r="DE35" s="177">
        <f t="shared" si="171"/>
        <v>0</v>
      </c>
      <c r="DF35" s="178"/>
      <c r="DG35" s="177">
        <f t="shared" si="172"/>
        <v>0</v>
      </c>
      <c r="DH35" s="179"/>
      <c r="DI35" s="180"/>
      <c r="DJ35" s="180"/>
      <c r="DK35" s="177">
        <f t="shared" si="173"/>
        <v>0</v>
      </c>
      <c r="DL35" s="178">
        <v>0.294289866351475</v>
      </c>
      <c r="DM35" s="177">
        <f t="shared" si="174"/>
        <v>0</v>
      </c>
      <c r="DN35" s="181">
        <f t="shared" si="175"/>
        <v>0</v>
      </c>
      <c r="DO35" s="172"/>
      <c r="DP35" s="174">
        <v>8.0</v>
      </c>
      <c r="DQ35" s="175" t="s">
        <v>132</v>
      </c>
      <c r="DR35" s="176" t="s">
        <v>121</v>
      </c>
      <c r="DS35" s="176" t="s">
        <v>123</v>
      </c>
      <c r="DT35" s="177">
        <f t="shared" si="176"/>
        <v>0</v>
      </c>
      <c r="DU35" s="177">
        <f t="shared" si="177"/>
        <v>0</v>
      </c>
      <c r="DV35" s="177">
        <f t="shared" si="178"/>
        <v>0</v>
      </c>
      <c r="DW35" s="178"/>
      <c r="DX35" s="177">
        <f t="shared" si="179"/>
        <v>0</v>
      </c>
      <c r="DY35" s="179"/>
      <c r="DZ35" s="180"/>
      <c r="EA35" s="180"/>
      <c r="EB35" s="177">
        <f t="shared" si="180"/>
        <v>0</v>
      </c>
      <c r="EC35" s="178">
        <v>0.294289866351475</v>
      </c>
      <c r="ED35" s="177">
        <f t="shared" si="181"/>
        <v>0</v>
      </c>
      <c r="EE35" s="181">
        <f t="shared" si="182"/>
        <v>0</v>
      </c>
      <c r="EF35" s="172"/>
      <c r="EG35" s="174">
        <v>8.0</v>
      </c>
      <c r="EH35" s="175" t="s">
        <v>132</v>
      </c>
      <c r="EI35" s="176" t="s">
        <v>121</v>
      </c>
      <c r="EJ35" s="176" t="s">
        <v>123</v>
      </c>
      <c r="EK35" s="177">
        <f t="shared" si="183"/>
        <v>0</v>
      </c>
      <c r="EL35" s="177">
        <f t="shared" si="184"/>
        <v>0</v>
      </c>
      <c r="EM35" s="177">
        <f t="shared" si="185"/>
        <v>0</v>
      </c>
      <c r="EN35" s="178"/>
      <c r="EO35" s="177">
        <f t="shared" si="186"/>
        <v>0</v>
      </c>
      <c r="EP35" s="179"/>
      <c r="EQ35" s="180"/>
      <c r="ER35" s="180"/>
      <c r="ES35" s="177">
        <f t="shared" si="187"/>
        <v>0</v>
      </c>
      <c r="ET35" s="178">
        <v>0.294289866351475</v>
      </c>
      <c r="EU35" s="177">
        <f t="shared" si="188"/>
        <v>0</v>
      </c>
      <c r="EV35" s="181">
        <f t="shared" si="189"/>
        <v>0</v>
      </c>
      <c r="EW35" s="172"/>
      <c r="EX35" s="174">
        <v>8.0</v>
      </c>
      <c r="EY35" s="175" t="s">
        <v>132</v>
      </c>
      <c r="EZ35" s="176" t="s">
        <v>121</v>
      </c>
      <c r="FA35" s="176" t="s">
        <v>123</v>
      </c>
      <c r="FB35" s="177">
        <f t="shared" si="190"/>
        <v>0</v>
      </c>
      <c r="FC35" s="177">
        <f t="shared" si="191"/>
        <v>0</v>
      </c>
      <c r="FD35" s="177">
        <f t="shared" si="192"/>
        <v>0</v>
      </c>
      <c r="FE35" s="178"/>
      <c r="FF35" s="177">
        <f t="shared" si="193"/>
        <v>0</v>
      </c>
      <c r="FG35" s="179"/>
      <c r="FH35" s="180"/>
      <c r="FI35" s="180"/>
      <c r="FJ35" s="177">
        <f t="shared" si="194"/>
        <v>0</v>
      </c>
      <c r="FK35" s="178">
        <v>0.294289866351475</v>
      </c>
      <c r="FL35" s="177">
        <f t="shared" si="195"/>
        <v>0</v>
      </c>
      <c r="FM35" s="181">
        <f t="shared" si="196"/>
        <v>0</v>
      </c>
      <c r="FN35" s="172"/>
      <c r="FO35" s="174">
        <v>8.0</v>
      </c>
      <c r="FP35" s="175" t="s">
        <v>132</v>
      </c>
      <c r="FQ35" s="176" t="s">
        <v>121</v>
      </c>
      <c r="FR35" s="176" t="s">
        <v>123</v>
      </c>
      <c r="FS35" s="177">
        <f t="shared" si="197"/>
        <v>0</v>
      </c>
      <c r="FT35" s="177">
        <f t="shared" si="198"/>
        <v>0</v>
      </c>
      <c r="FU35" s="177">
        <f t="shared" si="199"/>
        <v>0</v>
      </c>
      <c r="FV35" s="178"/>
      <c r="FW35" s="177">
        <f t="shared" si="200"/>
        <v>0</v>
      </c>
      <c r="FX35" s="179"/>
      <c r="FY35" s="180"/>
      <c r="FZ35" s="180"/>
      <c r="GA35" s="177">
        <f t="shared" si="201"/>
        <v>0</v>
      </c>
      <c r="GB35" s="178">
        <v>0.294289866351475</v>
      </c>
      <c r="GC35" s="177">
        <f t="shared" si="202"/>
        <v>0</v>
      </c>
      <c r="GD35" s="181">
        <f t="shared" si="203"/>
        <v>0</v>
      </c>
      <c r="GE35" s="172"/>
      <c r="GF35" s="174">
        <v>8.0</v>
      </c>
      <c r="GG35" s="175" t="s">
        <v>132</v>
      </c>
      <c r="GH35" s="176" t="s">
        <v>121</v>
      </c>
      <c r="GI35" s="176" t="s">
        <v>123</v>
      </c>
      <c r="GJ35" s="177">
        <f t="shared" si="204"/>
        <v>0</v>
      </c>
      <c r="GK35" s="177">
        <f t="shared" si="205"/>
        <v>0</v>
      </c>
      <c r="GL35" s="177">
        <f t="shared" si="206"/>
        <v>0</v>
      </c>
      <c r="GM35" s="178"/>
      <c r="GN35" s="177">
        <f t="shared" si="207"/>
        <v>0</v>
      </c>
      <c r="GO35" s="179"/>
      <c r="GP35" s="180"/>
      <c r="GQ35" s="180"/>
      <c r="GR35" s="177">
        <f t="shared" si="208"/>
        <v>0</v>
      </c>
      <c r="GS35" s="178">
        <v>0.294289866351475</v>
      </c>
      <c r="GT35" s="177">
        <f t="shared" si="209"/>
        <v>0</v>
      </c>
      <c r="GU35" s="181">
        <f t="shared" si="210"/>
        <v>0</v>
      </c>
      <c r="GV35" s="172"/>
      <c r="GW35" s="174">
        <v>8.0</v>
      </c>
      <c r="GX35" s="175" t="s">
        <v>132</v>
      </c>
      <c r="GY35" s="176" t="s">
        <v>121</v>
      </c>
      <c r="GZ35" s="176" t="s">
        <v>123</v>
      </c>
      <c r="HA35" s="177">
        <f t="shared" si="211"/>
        <v>0</v>
      </c>
      <c r="HB35" s="177">
        <f t="shared" si="212"/>
        <v>0</v>
      </c>
      <c r="HC35" s="177">
        <f t="shared" si="213"/>
        <v>0</v>
      </c>
      <c r="HD35" s="178"/>
      <c r="HE35" s="177">
        <f t="shared" si="214"/>
        <v>0</v>
      </c>
      <c r="HF35" s="179"/>
      <c r="HG35" s="180"/>
      <c r="HH35" s="180"/>
      <c r="HI35" s="177">
        <f t="shared" si="215"/>
        <v>0</v>
      </c>
      <c r="HJ35" s="178">
        <v>0.294289866351475</v>
      </c>
      <c r="HK35" s="177">
        <f t="shared" si="216"/>
        <v>0</v>
      </c>
      <c r="HL35" s="181">
        <f t="shared" si="217"/>
        <v>0</v>
      </c>
      <c r="HM35" s="172"/>
      <c r="HN35" s="174">
        <v>8.0</v>
      </c>
      <c r="HO35" s="175" t="s">
        <v>132</v>
      </c>
      <c r="HP35" s="176" t="s">
        <v>121</v>
      </c>
      <c r="HQ35" s="176" t="s">
        <v>123</v>
      </c>
      <c r="HR35" s="177">
        <f t="shared" si="218"/>
        <v>0</v>
      </c>
      <c r="HS35" s="177">
        <f t="shared" si="219"/>
        <v>0</v>
      </c>
      <c r="HT35" s="177">
        <f t="shared" si="220"/>
        <v>0</v>
      </c>
      <c r="HU35" s="178"/>
      <c r="HV35" s="177">
        <f t="shared" si="221"/>
        <v>0</v>
      </c>
      <c r="HW35" s="179"/>
      <c r="HX35" s="180"/>
      <c r="HY35" s="180"/>
      <c r="HZ35" s="177">
        <f t="shared" si="222"/>
        <v>0</v>
      </c>
      <c r="IA35" s="178">
        <v>0.294289866351475</v>
      </c>
      <c r="IB35" s="177">
        <f t="shared" si="223"/>
        <v>0</v>
      </c>
      <c r="IC35" s="181">
        <f t="shared" si="224"/>
        <v>0</v>
      </c>
      <c r="ID35" s="172"/>
      <c r="IE35" s="174">
        <v>8.0</v>
      </c>
      <c r="IF35" s="175" t="s">
        <v>132</v>
      </c>
      <c r="IG35" s="176" t="s">
        <v>121</v>
      </c>
      <c r="IH35" s="176" t="s">
        <v>123</v>
      </c>
      <c r="II35" s="177">
        <f t="shared" si="225"/>
        <v>0</v>
      </c>
      <c r="IJ35" s="177">
        <f t="shared" si="226"/>
        <v>0</v>
      </c>
      <c r="IK35" s="177">
        <f t="shared" si="227"/>
        <v>0</v>
      </c>
      <c r="IL35" s="178"/>
      <c r="IM35" s="177">
        <f t="shared" si="228"/>
        <v>0</v>
      </c>
      <c r="IN35" s="179"/>
      <c r="IO35" s="180"/>
      <c r="IP35" s="180"/>
      <c r="IQ35" s="177">
        <f t="shared" si="229"/>
        <v>0</v>
      </c>
      <c r="IR35" s="178">
        <v>0.294289866351475</v>
      </c>
      <c r="IS35" s="177">
        <f t="shared" si="230"/>
        <v>0</v>
      </c>
      <c r="IT35" s="181">
        <f t="shared" si="231"/>
        <v>0</v>
      </c>
      <c r="IU35" s="172"/>
      <c r="IV35" s="174">
        <v>8.0</v>
      </c>
      <c r="IW35" s="175" t="s">
        <v>132</v>
      </c>
      <c r="IX35" s="176" t="s">
        <v>121</v>
      </c>
      <c r="IY35" s="176" t="s">
        <v>123</v>
      </c>
      <c r="IZ35" s="177">
        <f t="shared" si="232"/>
        <v>0</v>
      </c>
      <c r="JA35" s="177">
        <f t="shared" si="233"/>
        <v>0</v>
      </c>
      <c r="JB35" s="177">
        <f t="shared" si="234"/>
        <v>0</v>
      </c>
      <c r="JC35" s="178"/>
      <c r="JD35" s="177">
        <f t="shared" si="235"/>
        <v>0</v>
      </c>
      <c r="JE35" s="179"/>
      <c r="JF35" s="180"/>
      <c r="JG35" s="180"/>
      <c r="JH35" s="177">
        <f t="shared" si="236"/>
        <v>0</v>
      </c>
      <c r="JI35" s="178">
        <v>0.294289866351475</v>
      </c>
      <c r="JJ35" s="177">
        <f t="shared" si="237"/>
        <v>0</v>
      </c>
      <c r="JK35" s="181">
        <f t="shared" si="238"/>
        <v>0</v>
      </c>
      <c r="JL35" s="172"/>
      <c r="JM35" s="174">
        <v>8.0</v>
      </c>
      <c r="JN35" s="175" t="s">
        <v>132</v>
      </c>
      <c r="JO35" s="176" t="s">
        <v>121</v>
      </c>
      <c r="JP35" s="176" t="s">
        <v>123</v>
      </c>
      <c r="JQ35" s="177">
        <f t="shared" si="239"/>
        <v>0</v>
      </c>
      <c r="JR35" s="177">
        <f t="shared" si="240"/>
        <v>0</v>
      </c>
      <c r="JS35" s="177">
        <f t="shared" si="241"/>
        <v>0</v>
      </c>
      <c r="JT35" s="178"/>
      <c r="JU35" s="177">
        <f t="shared" si="242"/>
        <v>0</v>
      </c>
      <c r="JV35" s="179"/>
      <c r="JW35" s="180"/>
      <c r="JX35" s="180"/>
      <c r="JY35" s="177">
        <f t="shared" si="243"/>
        <v>0</v>
      </c>
      <c r="JZ35" s="178">
        <v>0.294289866351475</v>
      </c>
      <c r="KA35" s="177">
        <f t="shared" si="244"/>
        <v>0</v>
      </c>
      <c r="KB35" s="181">
        <f t="shared" si="245"/>
        <v>0</v>
      </c>
      <c r="KC35" s="172"/>
      <c r="KD35" s="174">
        <v>8.0</v>
      </c>
      <c r="KE35" s="175" t="s">
        <v>132</v>
      </c>
      <c r="KF35" s="176" t="s">
        <v>121</v>
      </c>
      <c r="KG35" s="176" t="s">
        <v>123</v>
      </c>
      <c r="KH35" s="177">
        <f t="shared" si="246"/>
        <v>0</v>
      </c>
      <c r="KI35" s="177">
        <f t="shared" si="247"/>
        <v>0</v>
      </c>
      <c r="KJ35" s="177">
        <f t="shared" si="248"/>
        <v>0</v>
      </c>
      <c r="KK35" s="178"/>
      <c r="KL35" s="177">
        <f t="shared" si="249"/>
        <v>0</v>
      </c>
      <c r="KM35" s="179"/>
      <c r="KN35" s="180"/>
      <c r="KO35" s="180"/>
      <c r="KP35" s="177">
        <f t="shared" si="250"/>
        <v>0</v>
      </c>
      <c r="KQ35" s="178">
        <v>0.294289866351475</v>
      </c>
      <c r="KR35" s="177">
        <f t="shared" si="251"/>
        <v>0</v>
      </c>
      <c r="KS35" s="181">
        <f t="shared" si="252"/>
        <v>0</v>
      </c>
      <c r="KT35" s="172"/>
      <c r="KU35" s="173"/>
    </row>
    <row r="36" ht="15.75" customHeight="1">
      <c r="A36" s="174">
        <v>9.0</v>
      </c>
      <c r="B36" s="175" t="s">
        <v>132</v>
      </c>
      <c r="C36" s="176" t="s">
        <v>121</v>
      </c>
      <c r="D36" s="176" t="s">
        <v>123</v>
      </c>
      <c r="E36" s="177">
        <f t="shared" si="127"/>
        <v>0</v>
      </c>
      <c r="F36" s="177">
        <f t="shared" si="128"/>
        <v>0</v>
      </c>
      <c r="G36" s="177">
        <f t="shared" si="129"/>
        <v>0</v>
      </c>
      <c r="H36" s="178"/>
      <c r="I36" s="177">
        <f t="shared" si="130"/>
        <v>0</v>
      </c>
      <c r="J36" s="179"/>
      <c r="K36" s="180"/>
      <c r="L36" s="180"/>
      <c r="M36" s="177">
        <f t="shared" si="131"/>
        <v>0</v>
      </c>
      <c r="N36" s="178">
        <v>0.294289866351475</v>
      </c>
      <c r="O36" s="177">
        <f t="shared" si="132"/>
        <v>0</v>
      </c>
      <c r="P36" s="181">
        <f t="shared" si="133"/>
        <v>0</v>
      </c>
      <c r="Q36" s="172"/>
      <c r="R36" s="174">
        <v>9.0</v>
      </c>
      <c r="S36" s="175" t="s">
        <v>132</v>
      </c>
      <c r="T36" s="176" t="s">
        <v>121</v>
      </c>
      <c r="U36" s="176" t="s">
        <v>123</v>
      </c>
      <c r="V36" s="177">
        <f t="shared" si="134"/>
        <v>0</v>
      </c>
      <c r="W36" s="177">
        <f t="shared" si="135"/>
        <v>0</v>
      </c>
      <c r="X36" s="177">
        <f t="shared" si="136"/>
        <v>0</v>
      </c>
      <c r="Y36" s="178"/>
      <c r="Z36" s="177">
        <f t="shared" si="137"/>
        <v>0</v>
      </c>
      <c r="AA36" s="179"/>
      <c r="AB36" s="180"/>
      <c r="AC36" s="180"/>
      <c r="AD36" s="177">
        <f t="shared" si="138"/>
        <v>0</v>
      </c>
      <c r="AE36" s="178">
        <v>0.294289866351475</v>
      </c>
      <c r="AF36" s="177">
        <f t="shared" si="139"/>
        <v>0</v>
      </c>
      <c r="AG36" s="181">
        <f t="shared" si="140"/>
        <v>0</v>
      </c>
      <c r="AH36" s="172"/>
      <c r="AI36" s="174">
        <v>9.0</v>
      </c>
      <c r="AJ36" s="175" t="s">
        <v>132</v>
      </c>
      <c r="AK36" s="176" t="s">
        <v>121</v>
      </c>
      <c r="AL36" s="176" t="s">
        <v>123</v>
      </c>
      <c r="AM36" s="177">
        <f t="shared" si="141"/>
        <v>0</v>
      </c>
      <c r="AN36" s="177">
        <f t="shared" si="142"/>
        <v>0</v>
      </c>
      <c r="AO36" s="177">
        <f t="shared" si="143"/>
        <v>0</v>
      </c>
      <c r="AP36" s="178"/>
      <c r="AQ36" s="177">
        <f t="shared" si="144"/>
        <v>0</v>
      </c>
      <c r="AR36" s="179"/>
      <c r="AS36" s="180"/>
      <c r="AT36" s="180"/>
      <c r="AU36" s="177">
        <f t="shared" si="145"/>
        <v>0</v>
      </c>
      <c r="AV36" s="178">
        <v>0.294289866351475</v>
      </c>
      <c r="AW36" s="177">
        <f t="shared" si="146"/>
        <v>0</v>
      </c>
      <c r="AX36" s="181">
        <f t="shared" si="147"/>
        <v>0</v>
      </c>
      <c r="AY36" s="172"/>
      <c r="AZ36" s="174">
        <v>9.0</v>
      </c>
      <c r="BA36" s="175" t="s">
        <v>132</v>
      </c>
      <c r="BB36" s="176" t="s">
        <v>121</v>
      </c>
      <c r="BC36" s="176" t="s">
        <v>123</v>
      </c>
      <c r="BD36" s="177">
        <f t="shared" si="148"/>
        <v>0</v>
      </c>
      <c r="BE36" s="177">
        <f t="shared" si="149"/>
        <v>0</v>
      </c>
      <c r="BF36" s="177">
        <f t="shared" si="150"/>
        <v>0</v>
      </c>
      <c r="BG36" s="178"/>
      <c r="BH36" s="177">
        <f t="shared" si="151"/>
        <v>0</v>
      </c>
      <c r="BI36" s="179"/>
      <c r="BJ36" s="180"/>
      <c r="BK36" s="180"/>
      <c r="BL36" s="177">
        <f t="shared" si="152"/>
        <v>0</v>
      </c>
      <c r="BM36" s="178">
        <v>0.294289866351475</v>
      </c>
      <c r="BN36" s="177">
        <f t="shared" si="153"/>
        <v>0</v>
      </c>
      <c r="BO36" s="181">
        <f t="shared" si="154"/>
        <v>0</v>
      </c>
      <c r="BP36" s="172"/>
      <c r="BQ36" s="174">
        <v>9.0</v>
      </c>
      <c r="BR36" s="175" t="s">
        <v>132</v>
      </c>
      <c r="BS36" s="176" t="s">
        <v>121</v>
      </c>
      <c r="BT36" s="176" t="s">
        <v>123</v>
      </c>
      <c r="BU36" s="177">
        <f t="shared" si="155"/>
        <v>0</v>
      </c>
      <c r="BV36" s="177">
        <f t="shared" si="156"/>
        <v>0</v>
      </c>
      <c r="BW36" s="177">
        <f t="shared" si="157"/>
        <v>0</v>
      </c>
      <c r="BX36" s="178"/>
      <c r="BY36" s="177">
        <f t="shared" si="158"/>
        <v>0</v>
      </c>
      <c r="BZ36" s="179"/>
      <c r="CA36" s="180"/>
      <c r="CB36" s="180"/>
      <c r="CC36" s="177">
        <f t="shared" si="159"/>
        <v>0</v>
      </c>
      <c r="CD36" s="178">
        <v>0.294289866351475</v>
      </c>
      <c r="CE36" s="177">
        <f t="shared" si="160"/>
        <v>0</v>
      </c>
      <c r="CF36" s="181">
        <f t="shared" si="161"/>
        <v>0</v>
      </c>
      <c r="CG36" s="172"/>
      <c r="CH36" s="174">
        <v>9.0</v>
      </c>
      <c r="CI36" s="175" t="s">
        <v>132</v>
      </c>
      <c r="CJ36" s="176" t="s">
        <v>121</v>
      </c>
      <c r="CK36" s="176" t="s">
        <v>123</v>
      </c>
      <c r="CL36" s="177">
        <f t="shared" si="162"/>
        <v>0</v>
      </c>
      <c r="CM36" s="177">
        <f t="shared" si="163"/>
        <v>0</v>
      </c>
      <c r="CN36" s="177">
        <f t="shared" si="164"/>
        <v>0</v>
      </c>
      <c r="CO36" s="178"/>
      <c r="CP36" s="177">
        <f t="shared" si="165"/>
        <v>0</v>
      </c>
      <c r="CQ36" s="179"/>
      <c r="CR36" s="180"/>
      <c r="CS36" s="180"/>
      <c r="CT36" s="177">
        <f t="shared" si="166"/>
        <v>0</v>
      </c>
      <c r="CU36" s="178">
        <v>0.294289866351475</v>
      </c>
      <c r="CV36" s="177">
        <f t="shared" si="167"/>
        <v>0</v>
      </c>
      <c r="CW36" s="181">
        <f t="shared" si="168"/>
        <v>0</v>
      </c>
      <c r="CX36" s="172"/>
      <c r="CY36" s="174">
        <v>9.0</v>
      </c>
      <c r="CZ36" s="175" t="s">
        <v>132</v>
      </c>
      <c r="DA36" s="176" t="s">
        <v>121</v>
      </c>
      <c r="DB36" s="176" t="s">
        <v>123</v>
      </c>
      <c r="DC36" s="177">
        <f t="shared" si="169"/>
        <v>0</v>
      </c>
      <c r="DD36" s="177">
        <f t="shared" si="170"/>
        <v>0</v>
      </c>
      <c r="DE36" s="177">
        <f t="shared" si="171"/>
        <v>0</v>
      </c>
      <c r="DF36" s="178"/>
      <c r="DG36" s="177">
        <f t="shared" si="172"/>
        <v>0</v>
      </c>
      <c r="DH36" s="179"/>
      <c r="DI36" s="180"/>
      <c r="DJ36" s="180"/>
      <c r="DK36" s="177">
        <f t="shared" si="173"/>
        <v>0</v>
      </c>
      <c r="DL36" s="178">
        <v>0.294289866351475</v>
      </c>
      <c r="DM36" s="177">
        <f t="shared" si="174"/>
        <v>0</v>
      </c>
      <c r="DN36" s="181">
        <f t="shared" si="175"/>
        <v>0</v>
      </c>
      <c r="DO36" s="172"/>
      <c r="DP36" s="174">
        <v>9.0</v>
      </c>
      <c r="DQ36" s="175" t="s">
        <v>132</v>
      </c>
      <c r="DR36" s="176" t="s">
        <v>121</v>
      </c>
      <c r="DS36" s="176" t="s">
        <v>123</v>
      </c>
      <c r="DT36" s="177">
        <f t="shared" si="176"/>
        <v>0</v>
      </c>
      <c r="DU36" s="177">
        <f t="shared" si="177"/>
        <v>0</v>
      </c>
      <c r="DV36" s="177">
        <f t="shared" si="178"/>
        <v>0</v>
      </c>
      <c r="DW36" s="178"/>
      <c r="DX36" s="177">
        <f t="shared" si="179"/>
        <v>0</v>
      </c>
      <c r="DY36" s="179"/>
      <c r="DZ36" s="180"/>
      <c r="EA36" s="180"/>
      <c r="EB36" s="177">
        <f t="shared" si="180"/>
        <v>0</v>
      </c>
      <c r="EC36" s="178">
        <v>0.294289866351475</v>
      </c>
      <c r="ED36" s="177">
        <f t="shared" si="181"/>
        <v>0</v>
      </c>
      <c r="EE36" s="181">
        <f t="shared" si="182"/>
        <v>0</v>
      </c>
      <c r="EF36" s="172"/>
      <c r="EG36" s="174">
        <v>9.0</v>
      </c>
      <c r="EH36" s="175" t="s">
        <v>132</v>
      </c>
      <c r="EI36" s="176" t="s">
        <v>121</v>
      </c>
      <c r="EJ36" s="176" t="s">
        <v>123</v>
      </c>
      <c r="EK36" s="177">
        <f t="shared" si="183"/>
        <v>0</v>
      </c>
      <c r="EL36" s="177">
        <f t="shared" si="184"/>
        <v>0</v>
      </c>
      <c r="EM36" s="177">
        <f t="shared" si="185"/>
        <v>0</v>
      </c>
      <c r="EN36" s="178"/>
      <c r="EO36" s="177">
        <f t="shared" si="186"/>
        <v>0</v>
      </c>
      <c r="EP36" s="179"/>
      <c r="EQ36" s="180"/>
      <c r="ER36" s="180"/>
      <c r="ES36" s="177">
        <f t="shared" si="187"/>
        <v>0</v>
      </c>
      <c r="ET36" s="178">
        <v>0.294289866351475</v>
      </c>
      <c r="EU36" s="177">
        <f t="shared" si="188"/>
        <v>0</v>
      </c>
      <c r="EV36" s="181">
        <f t="shared" si="189"/>
        <v>0</v>
      </c>
      <c r="EW36" s="172"/>
      <c r="EX36" s="174">
        <v>9.0</v>
      </c>
      <c r="EY36" s="175" t="s">
        <v>132</v>
      </c>
      <c r="EZ36" s="176" t="s">
        <v>121</v>
      </c>
      <c r="FA36" s="176" t="s">
        <v>123</v>
      </c>
      <c r="FB36" s="177">
        <f t="shared" si="190"/>
        <v>0</v>
      </c>
      <c r="FC36" s="177">
        <f t="shared" si="191"/>
        <v>0</v>
      </c>
      <c r="FD36" s="177">
        <f t="shared" si="192"/>
        <v>0</v>
      </c>
      <c r="FE36" s="178"/>
      <c r="FF36" s="177">
        <f t="shared" si="193"/>
        <v>0</v>
      </c>
      <c r="FG36" s="179"/>
      <c r="FH36" s="180"/>
      <c r="FI36" s="180"/>
      <c r="FJ36" s="177">
        <f t="shared" si="194"/>
        <v>0</v>
      </c>
      <c r="FK36" s="178">
        <v>0.294289866351475</v>
      </c>
      <c r="FL36" s="177">
        <f t="shared" si="195"/>
        <v>0</v>
      </c>
      <c r="FM36" s="181">
        <f t="shared" si="196"/>
        <v>0</v>
      </c>
      <c r="FN36" s="172"/>
      <c r="FO36" s="174">
        <v>9.0</v>
      </c>
      <c r="FP36" s="175" t="s">
        <v>132</v>
      </c>
      <c r="FQ36" s="176" t="s">
        <v>121</v>
      </c>
      <c r="FR36" s="176" t="s">
        <v>123</v>
      </c>
      <c r="FS36" s="177">
        <f t="shared" si="197"/>
        <v>0</v>
      </c>
      <c r="FT36" s="177">
        <f t="shared" si="198"/>
        <v>0</v>
      </c>
      <c r="FU36" s="177">
        <f t="shared" si="199"/>
        <v>0</v>
      </c>
      <c r="FV36" s="178"/>
      <c r="FW36" s="177">
        <f t="shared" si="200"/>
        <v>0</v>
      </c>
      <c r="FX36" s="179"/>
      <c r="FY36" s="180"/>
      <c r="FZ36" s="180"/>
      <c r="GA36" s="177">
        <f t="shared" si="201"/>
        <v>0</v>
      </c>
      <c r="GB36" s="178">
        <v>0.294289866351475</v>
      </c>
      <c r="GC36" s="177">
        <f t="shared" si="202"/>
        <v>0</v>
      </c>
      <c r="GD36" s="181">
        <f t="shared" si="203"/>
        <v>0</v>
      </c>
      <c r="GE36" s="172"/>
      <c r="GF36" s="174">
        <v>9.0</v>
      </c>
      <c r="GG36" s="175" t="s">
        <v>132</v>
      </c>
      <c r="GH36" s="176" t="s">
        <v>121</v>
      </c>
      <c r="GI36" s="176" t="s">
        <v>123</v>
      </c>
      <c r="GJ36" s="177">
        <f t="shared" si="204"/>
        <v>0</v>
      </c>
      <c r="GK36" s="177">
        <f t="shared" si="205"/>
        <v>0</v>
      </c>
      <c r="GL36" s="177">
        <f t="shared" si="206"/>
        <v>0</v>
      </c>
      <c r="GM36" s="178"/>
      <c r="GN36" s="177">
        <f t="shared" si="207"/>
        <v>0</v>
      </c>
      <c r="GO36" s="179"/>
      <c r="GP36" s="180"/>
      <c r="GQ36" s="180"/>
      <c r="GR36" s="177">
        <f t="shared" si="208"/>
        <v>0</v>
      </c>
      <c r="GS36" s="178">
        <v>0.294289866351475</v>
      </c>
      <c r="GT36" s="177">
        <f t="shared" si="209"/>
        <v>0</v>
      </c>
      <c r="GU36" s="181">
        <f t="shared" si="210"/>
        <v>0</v>
      </c>
      <c r="GV36" s="172"/>
      <c r="GW36" s="174">
        <v>9.0</v>
      </c>
      <c r="GX36" s="175" t="s">
        <v>132</v>
      </c>
      <c r="GY36" s="176" t="s">
        <v>121</v>
      </c>
      <c r="GZ36" s="176" t="s">
        <v>123</v>
      </c>
      <c r="HA36" s="177">
        <f t="shared" si="211"/>
        <v>0</v>
      </c>
      <c r="HB36" s="177">
        <f t="shared" si="212"/>
        <v>0</v>
      </c>
      <c r="HC36" s="177">
        <f t="shared" si="213"/>
        <v>0</v>
      </c>
      <c r="HD36" s="178"/>
      <c r="HE36" s="177">
        <f t="shared" si="214"/>
        <v>0</v>
      </c>
      <c r="HF36" s="179"/>
      <c r="HG36" s="180"/>
      <c r="HH36" s="180"/>
      <c r="HI36" s="177">
        <f t="shared" si="215"/>
        <v>0</v>
      </c>
      <c r="HJ36" s="178">
        <v>0.294289866351475</v>
      </c>
      <c r="HK36" s="177">
        <f t="shared" si="216"/>
        <v>0</v>
      </c>
      <c r="HL36" s="181">
        <f t="shared" si="217"/>
        <v>0</v>
      </c>
      <c r="HM36" s="172"/>
      <c r="HN36" s="174">
        <v>9.0</v>
      </c>
      <c r="HO36" s="175" t="s">
        <v>132</v>
      </c>
      <c r="HP36" s="176" t="s">
        <v>121</v>
      </c>
      <c r="HQ36" s="176" t="s">
        <v>123</v>
      </c>
      <c r="HR36" s="177">
        <f t="shared" si="218"/>
        <v>0</v>
      </c>
      <c r="HS36" s="177">
        <f t="shared" si="219"/>
        <v>0</v>
      </c>
      <c r="HT36" s="177">
        <f t="shared" si="220"/>
        <v>0</v>
      </c>
      <c r="HU36" s="178"/>
      <c r="HV36" s="177">
        <f t="shared" si="221"/>
        <v>0</v>
      </c>
      <c r="HW36" s="179"/>
      <c r="HX36" s="180"/>
      <c r="HY36" s="180"/>
      <c r="HZ36" s="177">
        <f t="shared" si="222"/>
        <v>0</v>
      </c>
      <c r="IA36" s="178">
        <v>0.294289866351475</v>
      </c>
      <c r="IB36" s="177">
        <f t="shared" si="223"/>
        <v>0</v>
      </c>
      <c r="IC36" s="181">
        <f t="shared" si="224"/>
        <v>0</v>
      </c>
      <c r="ID36" s="172"/>
      <c r="IE36" s="174">
        <v>9.0</v>
      </c>
      <c r="IF36" s="175" t="s">
        <v>132</v>
      </c>
      <c r="IG36" s="176" t="s">
        <v>121</v>
      </c>
      <c r="IH36" s="176" t="s">
        <v>123</v>
      </c>
      <c r="II36" s="177">
        <f t="shared" si="225"/>
        <v>0</v>
      </c>
      <c r="IJ36" s="177">
        <f t="shared" si="226"/>
        <v>0</v>
      </c>
      <c r="IK36" s="177">
        <f t="shared" si="227"/>
        <v>0</v>
      </c>
      <c r="IL36" s="178"/>
      <c r="IM36" s="177">
        <f t="shared" si="228"/>
        <v>0</v>
      </c>
      <c r="IN36" s="179"/>
      <c r="IO36" s="180"/>
      <c r="IP36" s="180"/>
      <c r="IQ36" s="177">
        <f t="shared" si="229"/>
        <v>0</v>
      </c>
      <c r="IR36" s="178">
        <v>0.294289866351475</v>
      </c>
      <c r="IS36" s="177">
        <f t="shared" si="230"/>
        <v>0</v>
      </c>
      <c r="IT36" s="181">
        <f t="shared" si="231"/>
        <v>0</v>
      </c>
      <c r="IU36" s="172"/>
      <c r="IV36" s="174">
        <v>9.0</v>
      </c>
      <c r="IW36" s="175" t="s">
        <v>132</v>
      </c>
      <c r="IX36" s="176" t="s">
        <v>121</v>
      </c>
      <c r="IY36" s="176" t="s">
        <v>123</v>
      </c>
      <c r="IZ36" s="177">
        <f t="shared" si="232"/>
        <v>0</v>
      </c>
      <c r="JA36" s="177">
        <f t="shared" si="233"/>
        <v>0</v>
      </c>
      <c r="JB36" s="177">
        <f t="shared" si="234"/>
        <v>0</v>
      </c>
      <c r="JC36" s="178"/>
      <c r="JD36" s="177">
        <f t="shared" si="235"/>
        <v>0</v>
      </c>
      <c r="JE36" s="179"/>
      <c r="JF36" s="180"/>
      <c r="JG36" s="180"/>
      <c r="JH36" s="177">
        <f t="shared" si="236"/>
        <v>0</v>
      </c>
      <c r="JI36" s="178">
        <v>0.294289866351475</v>
      </c>
      <c r="JJ36" s="177">
        <f t="shared" si="237"/>
        <v>0</v>
      </c>
      <c r="JK36" s="181">
        <f t="shared" si="238"/>
        <v>0</v>
      </c>
      <c r="JL36" s="172"/>
      <c r="JM36" s="174">
        <v>9.0</v>
      </c>
      <c r="JN36" s="175" t="s">
        <v>132</v>
      </c>
      <c r="JO36" s="176" t="s">
        <v>121</v>
      </c>
      <c r="JP36" s="176" t="s">
        <v>123</v>
      </c>
      <c r="JQ36" s="177">
        <f t="shared" si="239"/>
        <v>0</v>
      </c>
      <c r="JR36" s="177">
        <f t="shared" si="240"/>
        <v>0</v>
      </c>
      <c r="JS36" s="177">
        <f t="shared" si="241"/>
        <v>0</v>
      </c>
      <c r="JT36" s="178"/>
      <c r="JU36" s="177">
        <f t="shared" si="242"/>
        <v>0</v>
      </c>
      <c r="JV36" s="179"/>
      <c r="JW36" s="180"/>
      <c r="JX36" s="180"/>
      <c r="JY36" s="177">
        <f t="shared" si="243"/>
        <v>0</v>
      </c>
      <c r="JZ36" s="178">
        <v>0.294289866351475</v>
      </c>
      <c r="KA36" s="177">
        <f t="shared" si="244"/>
        <v>0</v>
      </c>
      <c r="KB36" s="181">
        <f t="shared" si="245"/>
        <v>0</v>
      </c>
      <c r="KC36" s="172"/>
      <c r="KD36" s="174">
        <v>9.0</v>
      </c>
      <c r="KE36" s="175" t="s">
        <v>132</v>
      </c>
      <c r="KF36" s="176" t="s">
        <v>121</v>
      </c>
      <c r="KG36" s="176" t="s">
        <v>123</v>
      </c>
      <c r="KH36" s="177">
        <f t="shared" si="246"/>
        <v>0</v>
      </c>
      <c r="KI36" s="177">
        <f t="shared" si="247"/>
        <v>0</v>
      </c>
      <c r="KJ36" s="177">
        <f t="shared" si="248"/>
        <v>0</v>
      </c>
      <c r="KK36" s="178"/>
      <c r="KL36" s="177">
        <f t="shared" si="249"/>
        <v>0</v>
      </c>
      <c r="KM36" s="179"/>
      <c r="KN36" s="180"/>
      <c r="KO36" s="180"/>
      <c r="KP36" s="177">
        <f t="shared" si="250"/>
        <v>0</v>
      </c>
      <c r="KQ36" s="178">
        <v>0.294289866351475</v>
      </c>
      <c r="KR36" s="177">
        <f t="shared" si="251"/>
        <v>0</v>
      </c>
      <c r="KS36" s="181">
        <f t="shared" si="252"/>
        <v>0</v>
      </c>
      <c r="KT36" s="172"/>
      <c r="KU36" s="173"/>
    </row>
    <row r="37" ht="15.75" customHeight="1">
      <c r="A37" s="174">
        <v>10.0</v>
      </c>
      <c r="B37" s="175" t="s">
        <v>132</v>
      </c>
      <c r="C37" s="176" t="s">
        <v>121</v>
      </c>
      <c r="D37" s="176" t="s">
        <v>123</v>
      </c>
      <c r="E37" s="177">
        <f t="shared" si="127"/>
        <v>0</v>
      </c>
      <c r="F37" s="177">
        <f t="shared" si="128"/>
        <v>0</v>
      </c>
      <c r="G37" s="177">
        <f t="shared" si="129"/>
        <v>0</v>
      </c>
      <c r="H37" s="178"/>
      <c r="I37" s="177">
        <f t="shared" si="130"/>
        <v>0</v>
      </c>
      <c r="J37" s="179"/>
      <c r="K37" s="180"/>
      <c r="L37" s="180"/>
      <c r="M37" s="177">
        <f t="shared" si="131"/>
        <v>0</v>
      </c>
      <c r="N37" s="178">
        <v>0.294289866351475</v>
      </c>
      <c r="O37" s="177">
        <f t="shared" si="132"/>
        <v>0</v>
      </c>
      <c r="P37" s="181">
        <f t="shared" si="133"/>
        <v>0</v>
      </c>
      <c r="Q37" s="172"/>
      <c r="R37" s="174">
        <v>10.0</v>
      </c>
      <c r="S37" s="175" t="s">
        <v>132</v>
      </c>
      <c r="T37" s="176" t="s">
        <v>121</v>
      </c>
      <c r="U37" s="176" t="s">
        <v>123</v>
      </c>
      <c r="V37" s="177">
        <f t="shared" si="134"/>
        <v>0</v>
      </c>
      <c r="W37" s="177">
        <f t="shared" si="135"/>
        <v>0</v>
      </c>
      <c r="X37" s="177">
        <f t="shared" si="136"/>
        <v>0</v>
      </c>
      <c r="Y37" s="178"/>
      <c r="Z37" s="177">
        <f t="shared" si="137"/>
        <v>0</v>
      </c>
      <c r="AA37" s="179"/>
      <c r="AB37" s="180"/>
      <c r="AC37" s="180"/>
      <c r="AD37" s="177">
        <f t="shared" si="138"/>
        <v>0</v>
      </c>
      <c r="AE37" s="178">
        <v>0.294289866351475</v>
      </c>
      <c r="AF37" s="177">
        <f t="shared" si="139"/>
        <v>0</v>
      </c>
      <c r="AG37" s="181">
        <f t="shared" si="140"/>
        <v>0</v>
      </c>
      <c r="AH37" s="172"/>
      <c r="AI37" s="174">
        <v>10.0</v>
      </c>
      <c r="AJ37" s="175" t="s">
        <v>132</v>
      </c>
      <c r="AK37" s="176" t="s">
        <v>121</v>
      </c>
      <c r="AL37" s="176" t="s">
        <v>123</v>
      </c>
      <c r="AM37" s="177">
        <f t="shared" si="141"/>
        <v>0</v>
      </c>
      <c r="AN37" s="177">
        <f t="shared" si="142"/>
        <v>0</v>
      </c>
      <c r="AO37" s="177">
        <f t="shared" si="143"/>
        <v>0</v>
      </c>
      <c r="AP37" s="178"/>
      <c r="AQ37" s="177">
        <f t="shared" si="144"/>
        <v>0</v>
      </c>
      <c r="AR37" s="179"/>
      <c r="AS37" s="180"/>
      <c r="AT37" s="180"/>
      <c r="AU37" s="177">
        <f t="shared" si="145"/>
        <v>0</v>
      </c>
      <c r="AV37" s="178">
        <v>0.294289866351475</v>
      </c>
      <c r="AW37" s="177">
        <f t="shared" si="146"/>
        <v>0</v>
      </c>
      <c r="AX37" s="181">
        <f t="shared" si="147"/>
        <v>0</v>
      </c>
      <c r="AY37" s="172"/>
      <c r="AZ37" s="174">
        <v>10.0</v>
      </c>
      <c r="BA37" s="175" t="s">
        <v>132</v>
      </c>
      <c r="BB37" s="176" t="s">
        <v>121</v>
      </c>
      <c r="BC37" s="176" t="s">
        <v>123</v>
      </c>
      <c r="BD37" s="177">
        <f t="shared" si="148"/>
        <v>0</v>
      </c>
      <c r="BE37" s="177">
        <f t="shared" si="149"/>
        <v>0</v>
      </c>
      <c r="BF37" s="177">
        <f t="shared" si="150"/>
        <v>0</v>
      </c>
      <c r="BG37" s="178"/>
      <c r="BH37" s="177">
        <f t="shared" si="151"/>
        <v>0</v>
      </c>
      <c r="BI37" s="179"/>
      <c r="BJ37" s="180"/>
      <c r="BK37" s="180"/>
      <c r="BL37" s="177">
        <f t="shared" si="152"/>
        <v>0</v>
      </c>
      <c r="BM37" s="178">
        <v>0.294289866351475</v>
      </c>
      <c r="BN37" s="177">
        <f t="shared" si="153"/>
        <v>0</v>
      </c>
      <c r="BO37" s="181">
        <f t="shared" si="154"/>
        <v>0</v>
      </c>
      <c r="BP37" s="172"/>
      <c r="BQ37" s="174">
        <v>10.0</v>
      </c>
      <c r="BR37" s="175" t="s">
        <v>132</v>
      </c>
      <c r="BS37" s="176" t="s">
        <v>121</v>
      </c>
      <c r="BT37" s="176" t="s">
        <v>123</v>
      </c>
      <c r="BU37" s="177">
        <f t="shared" si="155"/>
        <v>0</v>
      </c>
      <c r="BV37" s="177">
        <f t="shared" si="156"/>
        <v>0</v>
      </c>
      <c r="BW37" s="177">
        <f t="shared" si="157"/>
        <v>0</v>
      </c>
      <c r="BX37" s="178"/>
      <c r="BY37" s="177">
        <f t="shared" si="158"/>
        <v>0</v>
      </c>
      <c r="BZ37" s="179"/>
      <c r="CA37" s="180"/>
      <c r="CB37" s="180"/>
      <c r="CC37" s="177">
        <f t="shared" si="159"/>
        <v>0</v>
      </c>
      <c r="CD37" s="178">
        <v>0.294289866351475</v>
      </c>
      <c r="CE37" s="177">
        <f t="shared" si="160"/>
        <v>0</v>
      </c>
      <c r="CF37" s="181">
        <f t="shared" si="161"/>
        <v>0</v>
      </c>
      <c r="CG37" s="172"/>
      <c r="CH37" s="174">
        <v>10.0</v>
      </c>
      <c r="CI37" s="175" t="s">
        <v>132</v>
      </c>
      <c r="CJ37" s="176" t="s">
        <v>121</v>
      </c>
      <c r="CK37" s="176" t="s">
        <v>123</v>
      </c>
      <c r="CL37" s="177">
        <f t="shared" si="162"/>
        <v>0</v>
      </c>
      <c r="CM37" s="177">
        <f t="shared" si="163"/>
        <v>0</v>
      </c>
      <c r="CN37" s="177">
        <f t="shared" si="164"/>
        <v>0</v>
      </c>
      <c r="CO37" s="178"/>
      <c r="CP37" s="177">
        <f t="shared" si="165"/>
        <v>0</v>
      </c>
      <c r="CQ37" s="179"/>
      <c r="CR37" s="180"/>
      <c r="CS37" s="180"/>
      <c r="CT37" s="177">
        <f t="shared" si="166"/>
        <v>0</v>
      </c>
      <c r="CU37" s="178">
        <v>0.294289866351475</v>
      </c>
      <c r="CV37" s="177">
        <f t="shared" si="167"/>
        <v>0</v>
      </c>
      <c r="CW37" s="181">
        <f t="shared" si="168"/>
        <v>0</v>
      </c>
      <c r="CX37" s="172"/>
      <c r="CY37" s="174">
        <v>10.0</v>
      </c>
      <c r="CZ37" s="175" t="s">
        <v>132</v>
      </c>
      <c r="DA37" s="176" t="s">
        <v>121</v>
      </c>
      <c r="DB37" s="176" t="s">
        <v>123</v>
      </c>
      <c r="DC37" s="177">
        <f t="shared" si="169"/>
        <v>0</v>
      </c>
      <c r="DD37" s="177">
        <f t="shared" si="170"/>
        <v>0</v>
      </c>
      <c r="DE37" s="177">
        <f t="shared" si="171"/>
        <v>0</v>
      </c>
      <c r="DF37" s="178"/>
      <c r="DG37" s="177">
        <f t="shared" si="172"/>
        <v>0</v>
      </c>
      <c r="DH37" s="179"/>
      <c r="DI37" s="180"/>
      <c r="DJ37" s="180"/>
      <c r="DK37" s="177">
        <f t="shared" si="173"/>
        <v>0</v>
      </c>
      <c r="DL37" s="178">
        <v>0.294289866351475</v>
      </c>
      <c r="DM37" s="177">
        <f t="shared" si="174"/>
        <v>0</v>
      </c>
      <c r="DN37" s="181">
        <f t="shared" si="175"/>
        <v>0</v>
      </c>
      <c r="DO37" s="172"/>
      <c r="DP37" s="174">
        <v>10.0</v>
      </c>
      <c r="DQ37" s="175" t="s">
        <v>132</v>
      </c>
      <c r="DR37" s="176" t="s">
        <v>121</v>
      </c>
      <c r="DS37" s="176" t="s">
        <v>123</v>
      </c>
      <c r="DT37" s="177">
        <f t="shared" si="176"/>
        <v>0</v>
      </c>
      <c r="DU37" s="177">
        <f t="shared" si="177"/>
        <v>0</v>
      </c>
      <c r="DV37" s="177">
        <f t="shared" si="178"/>
        <v>0</v>
      </c>
      <c r="DW37" s="178"/>
      <c r="DX37" s="177">
        <f t="shared" si="179"/>
        <v>0</v>
      </c>
      <c r="DY37" s="179"/>
      <c r="DZ37" s="180"/>
      <c r="EA37" s="180"/>
      <c r="EB37" s="177">
        <f t="shared" si="180"/>
        <v>0</v>
      </c>
      <c r="EC37" s="178">
        <v>0.294289866351475</v>
      </c>
      <c r="ED37" s="177">
        <f t="shared" si="181"/>
        <v>0</v>
      </c>
      <c r="EE37" s="181">
        <f t="shared" si="182"/>
        <v>0</v>
      </c>
      <c r="EF37" s="172"/>
      <c r="EG37" s="174">
        <v>10.0</v>
      </c>
      <c r="EH37" s="175" t="s">
        <v>132</v>
      </c>
      <c r="EI37" s="176" t="s">
        <v>121</v>
      </c>
      <c r="EJ37" s="176" t="s">
        <v>123</v>
      </c>
      <c r="EK37" s="177">
        <f t="shared" si="183"/>
        <v>0</v>
      </c>
      <c r="EL37" s="177">
        <f t="shared" si="184"/>
        <v>0</v>
      </c>
      <c r="EM37" s="177">
        <f t="shared" si="185"/>
        <v>0</v>
      </c>
      <c r="EN37" s="178"/>
      <c r="EO37" s="177">
        <f t="shared" si="186"/>
        <v>0</v>
      </c>
      <c r="EP37" s="179"/>
      <c r="EQ37" s="180"/>
      <c r="ER37" s="180"/>
      <c r="ES37" s="177">
        <f t="shared" si="187"/>
        <v>0</v>
      </c>
      <c r="ET37" s="178">
        <v>0.294289866351475</v>
      </c>
      <c r="EU37" s="177">
        <f t="shared" si="188"/>
        <v>0</v>
      </c>
      <c r="EV37" s="181">
        <f t="shared" si="189"/>
        <v>0</v>
      </c>
      <c r="EW37" s="172"/>
      <c r="EX37" s="174">
        <v>10.0</v>
      </c>
      <c r="EY37" s="175" t="s">
        <v>132</v>
      </c>
      <c r="EZ37" s="176" t="s">
        <v>121</v>
      </c>
      <c r="FA37" s="176" t="s">
        <v>123</v>
      </c>
      <c r="FB37" s="177">
        <f t="shared" si="190"/>
        <v>0</v>
      </c>
      <c r="FC37" s="177">
        <f t="shared" si="191"/>
        <v>0</v>
      </c>
      <c r="FD37" s="177">
        <f t="shared" si="192"/>
        <v>0</v>
      </c>
      <c r="FE37" s="178"/>
      <c r="FF37" s="177">
        <f t="shared" si="193"/>
        <v>0</v>
      </c>
      <c r="FG37" s="179"/>
      <c r="FH37" s="180"/>
      <c r="FI37" s="180"/>
      <c r="FJ37" s="177">
        <f t="shared" si="194"/>
        <v>0</v>
      </c>
      <c r="FK37" s="178">
        <v>0.294289866351475</v>
      </c>
      <c r="FL37" s="177">
        <f t="shared" si="195"/>
        <v>0</v>
      </c>
      <c r="FM37" s="181">
        <f t="shared" si="196"/>
        <v>0</v>
      </c>
      <c r="FN37" s="172"/>
      <c r="FO37" s="174">
        <v>10.0</v>
      </c>
      <c r="FP37" s="175" t="s">
        <v>132</v>
      </c>
      <c r="FQ37" s="176" t="s">
        <v>121</v>
      </c>
      <c r="FR37" s="176" t="s">
        <v>123</v>
      </c>
      <c r="FS37" s="177">
        <f t="shared" si="197"/>
        <v>0</v>
      </c>
      <c r="FT37" s="177">
        <f t="shared" si="198"/>
        <v>0</v>
      </c>
      <c r="FU37" s="177">
        <f t="shared" si="199"/>
        <v>0</v>
      </c>
      <c r="FV37" s="178"/>
      <c r="FW37" s="177">
        <f t="shared" si="200"/>
        <v>0</v>
      </c>
      <c r="FX37" s="179"/>
      <c r="FY37" s="180"/>
      <c r="FZ37" s="180"/>
      <c r="GA37" s="177">
        <f t="shared" si="201"/>
        <v>0</v>
      </c>
      <c r="GB37" s="178">
        <v>0.294289866351475</v>
      </c>
      <c r="GC37" s="177">
        <f t="shared" si="202"/>
        <v>0</v>
      </c>
      <c r="GD37" s="181">
        <f t="shared" si="203"/>
        <v>0</v>
      </c>
      <c r="GE37" s="172"/>
      <c r="GF37" s="174">
        <v>10.0</v>
      </c>
      <c r="GG37" s="175" t="s">
        <v>132</v>
      </c>
      <c r="GH37" s="176" t="s">
        <v>121</v>
      </c>
      <c r="GI37" s="176" t="s">
        <v>123</v>
      </c>
      <c r="GJ37" s="177">
        <f t="shared" si="204"/>
        <v>0</v>
      </c>
      <c r="GK37" s="177">
        <f t="shared" si="205"/>
        <v>0</v>
      </c>
      <c r="GL37" s="177">
        <f t="shared" si="206"/>
        <v>0</v>
      </c>
      <c r="GM37" s="178"/>
      <c r="GN37" s="177">
        <f t="shared" si="207"/>
        <v>0</v>
      </c>
      <c r="GO37" s="179"/>
      <c r="GP37" s="180"/>
      <c r="GQ37" s="180"/>
      <c r="GR37" s="177">
        <f t="shared" si="208"/>
        <v>0</v>
      </c>
      <c r="GS37" s="178">
        <v>0.294289866351475</v>
      </c>
      <c r="GT37" s="177">
        <f t="shared" si="209"/>
        <v>0</v>
      </c>
      <c r="GU37" s="181">
        <f t="shared" si="210"/>
        <v>0</v>
      </c>
      <c r="GV37" s="172"/>
      <c r="GW37" s="174">
        <v>10.0</v>
      </c>
      <c r="GX37" s="175" t="s">
        <v>132</v>
      </c>
      <c r="GY37" s="176" t="s">
        <v>121</v>
      </c>
      <c r="GZ37" s="176" t="s">
        <v>123</v>
      </c>
      <c r="HA37" s="177">
        <f t="shared" si="211"/>
        <v>0</v>
      </c>
      <c r="HB37" s="177">
        <f t="shared" si="212"/>
        <v>0</v>
      </c>
      <c r="HC37" s="177">
        <f t="shared" si="213"/>
        <v>0</v>
      </c>
      <c r="HD37" s="178"/>
      <c r="HE37" s="177">
        <f t="shared" si="214"/>
        <v>0</v>
      </c>
      <c r="HF37" s="179"/>
      <c r="HG37" s="180"/>
      <c r="HH37" s="180"/>
      <c r="HI37" s="177">
        <f t="shared" si="215"/>
        <v>0</v>
      </c>
      <c r="HJ37" s="178">
        <v>0.294289866351475</v>
      </c>
      <c r="HK37" s="177">
        <f t="shared" si="216"/>
        <v>0</v>
      </c>
      <c r="HL37" s="181">
        <f t="shared" si="217"/>
        <v>0</v>
      </c>
      <c r="HM37" s="172"/>
      <c r="HN37" s="174">
        <v>10.0</v>
      </c>
      <c r="HO37" s="175" t="s">
        <v>132</v>
      </c>
      <c r="HP37" s="176" t="s">
        <v>121</v>
      </c>
      <c r="HQ37" s="176" t="s">
        <v>123</v>
      </c>
      <c r="HR37" s="177">
        <f t="shared" si="218"/>
        <v>0</v>
      </c>
      <c r="HS37" s="177">
        <f t="shared" si="219"/>
        <v>0</v>
      </c>
      <c r="HT37" s="177">
        <f t="shared" si="220"/>
        <v>0</v>
      </c>
      <c r="HU37" s="178"/>
      <c r="HV37" s="177">
        <f t="shared" si="221"/>
        <v>0</v>
      </c>
      <c r="HW37" s="179"/>
      <c r="HX37" s="180"/>
      <c r="HY37" s="180"/>
      <c r="HZ37" s="177">
        <f t="shared" si="222"/>
        <v>0</v>
      </c>
      <c r="IA37" s="178">
        <v>0.294289866351475</v>
      </c>
      <c r="IB37" s="177">
        <f t="shared" si="223"/>
        <v>0</v>
      </c>
      <c r="IC37" s="181">
        <f t="shared" si="224"/>
        <v>0</v>
      </c>
      <c r="ID37" s="172"/>
      <c r="IE37" s="174">
        <v>10.0</v>
      </c>
      <c r="IF37" s="175" t="s">
        <v>132</v>
      </c>
      <c r="IG37" s="176" t="s">
        <v>121</v>
      </c>
      <c r="IH37" s="176" t="s">
        <v>123</v>
      </c>
      <c r="II37" s="177">
        <f t="shared" si="225"/>
        <v>0</v>
      </c>
      <c r="IJ37" s="177">
        <f t="shared" si="226"/>
        <v>0</v>
      </c>
      <c r="IK37" s="177">
        <f t="shared" si="227"/>
        <v>0</v>
      </c>
      <c r="IL37" s="178"/>
      <c r="IM37" s="177">
        <f t="shared" si="228"/>
        <v>0</v>
      </c>
      <c r="IN37" s="179"/>
      <c r="IO37" s="180"/>
      <c r="IP37" s="180"/>
      <c r="IQ37" s="177">
        <f t="shared" si="229"/>
        <v>0</v>
      </c>
      <c r="IR37" s="178">
        <v>0.294289866351475</v>
      </c>
      <c r="IS37" s="177">
        <f t="shared" si="230"/>
        <v>0</v>
      </c>
      <c r="IT37" s="181">
        <f t="shared" si="231"/>
        <v>0</v>
      </c>
      <c r="IU37" s="172"/>
      <c r="IV37" s="174">
        <v>10.0</v>
      </c>
      <c r="IW37" s="175" t="s">
        <v>132</v>
      </c>
      <c r="IX37" s="176" t="s">
        <v>121</v>
      </c>
      <c r="IY37" s="176" t="s">
        <v>123</v>
      </c>
      <c r="IZ37" s="177">
        <f t="shared" si="232"/>
        <v>0</v>
      </c>
      <c r="JA37" s="177">
        <f t="shared" si="233"/>
        <v>0</v>
      </c>
      <c r="JB37" s="177">
        <f t="shared" si="234"/>
        <v>0</v>
      </c>
      <c r="JC37" s="178"/>
      <c r="JD37" s="177">
        <f t="shared" si="235"/>
        <v>0</v>
      </c>
      <c r="JE37" s="179"/>
      <c r="JF37" s="180"/>
      <c r="JG37" s="180"/>
      <c r="JH37" s="177">
        <f t="shared" si="236"/>
        <v>0</v>
      </c>
      <c r="JI37" s="178">
        <v>0.294289866351475</v>
      </c>
      <c r="JJ37" s="177">
        <f t="shared" si="237"/>
        <v>0</v>
      </c>
      <c r="JK37" s="181">
        <f t="shared" si="238"/>
        <v>0</v>
      </c>
      <c r="JL37" s="172"/>
      <c r="JM37" s="174">
        <v>10.0</v>
      </c>
      <c r="JN37" s="175" t="s">
        <v>132</v>
      </c>
      <c r="JO37" s="176" t="s">
        <v>121</v>
      </c>
      <c r="JP37" s="176" t="s">
        <v>123</v>
      </c>
      <c r="JQ37" s="177">
        <f t="shared" si="239"/>
        <v>0</v>
      </c>
      <c r="JR37" s="177">
        <f t="shared" si="240"/>
        <v>0</v>
      </c>
      <c r="JS37" s="177">
        <f t="shared" si="241"/>
        <v>0</v>
      </c>
      <c r="JT37" s="178"/>
      <c r="JU37" s="177">
        <f t="shared" si="242"/>
        <v>0</v>
      </c>
      <c r="JV37" s="179"/>
      <c r="JW37" s="180"/>
      <c r="JX37" s="180"/>
      <c r="JY37" s="177">
        <f t="shared" si="243"/>
        <v>0</v>
      </c>
      <c r="JZ37" s="178">
        <v>0.294289866351475</v>
      </c>
      <c r="KA37" s="177">
        <f t="shared" si="244"/>
        <v>0</v>
      </c>
      <c r="KB37" s="181">
        <f t="shared" si="245"/>
        <v>0</v>
      </c>
      <c r="KC37" s="172"/>
      <c r="KD37" s="174">
        <v>10.0</v>
      </c>
      <c r="KE37" s="175" t="s">
        <v>132</v>
      </c>
      <c r="KF37" s="176" t="s">
        <v>121</v>
      </c>
      <c r="KG37" s="176" t="s">
        <v>123</v>
      </c>
      <c r="KH37" s="177">
        <f t="shared" si="246"/>
        <v>0</v>
      </c>
      <c r="KI37" s="177">
        <f t="shared" si="247"/>
        <v>0</v>
      </c>
      <c r="KJ37" s="177">
        <f t="shared" si="248"/>
        <v>0</v>
      </c>
      <c r="KK37" s="178"/>
      <c r="KL37" s="177">
        <f t="shared" si="249"/>
        <v>0</v>
      </c>
      <c r="KM37" s="179"/>
      <c r="KN37" s="180"/>
      <c r="KO37" s="180"/>
      <c r="KP37" s="177">
        <f t="shared" si="250"/>
        <v>0</v>
      </c>
      <c r="KQ37" s="178">
        <v>0.294289866351475</v>
      </c>
      <c r="KR37" s="177">
        <f t="shared" si="251"/>
        <v>0</v>
      </c>
      <c r="KS37" s="181">
        <f t="shared" si="252"/>
        <v>0</v>
      </c>
      <c r="KT37" s="172"/>
      <c r="KU37" s="173"/>
    </row>
    <row r="38" ht="15.75" customHeight="1">
      <c r="A38" s="174"/>
      <c r="B38" s="188" t="s">
        <v>141</v>
      </c>
      <c r="C38" s="189"/>
      <c r="D38" s="189"/>
      <c r="E38" s="190"/>
      <c r="F38" s="190"/>
      <c r="G38" s="190"/>
      <c r="H38" s="191"/>
      <c r="I38" s="190"/>
      <c r="J38" s="191"/>
      <c r="K38" s="190"/>
      <c r="L38" s="190"/>
      <c r="M38" s="190"/>
      <c r="N38" s="191"/>
      <c r="O38" s="190"/>
      <c r="P38" s="192"/>
      <c r="Q38" s="172"/>
      <c r="R38" s="174"/>
      <c r="S38" s="188" t="s">
        <v>141</v>
      </c>
      <c r="T38" s="189"/>
      <c r="U38" s="189"/>
      <c r="V38" s="190"/>
      <c r="W38" s="190"/>
      <c r="X38" s="190"/>
      <c r="Y38" s="191"/>
      <c r="Z38" s="190"/>
      <c r="AA38" s="191"/>
      <c r="AB38" s="190"/>
      <c r="AC38" s="190"/>
      <c r="AD38" s="190"/>
      <c r="AE38" s="191"/>
      <c r="AF38" s="190"/>
      <c r="AG38" s="192"/>
      <c r="AH38" s="172"/>
      <c r="AI38" s="174"/>
      <c r="AJ38" s="188" t="s">
        <v>141</v>
      </c>
      <c r="AK38" s="189"/>
      <c r="AL38" s="189"/>
      <c r="AM38" s="190"/>
      <c r="AN38" s="190"/>
      <c r="AO38" s="190"/>
      <c r="AP38" s="191"/>
      <c r="AQ38" s="190"/>
      <c r="AR38" s="191"/>
      <c r="AS38" s="190"/>
      <c r="AT38" s="190"/>
      <c r="AU38" s="190"/>
      <c r="AV38" s="191"/>
      <c r="AW38" s="190"/>
      <c r="AX38" s="192"/>
      <c r="AY38" s="172"/>
      <c r="AZ38" s="174"/>
      <c r="BA38" s="188" t="s">
        <v>141</v>
      </c>
      <c r="BB38" s="189"/>
      <c r="BC38" s="189"/>
      <c r="BD38" s="190"/>
      <c r="BE38" s="190"/>
      <c r="BF38" s="190"/>
      <c r="BG38" s="191"/>
      <c r="BH38" s="190"/>
      <c r="BI38" s="191"/>
      <c r="BJ38" s="190"/>
      <c r="BK38" s="190"/>
      <c r="BL38" s="190"/>
      <c r="BM38" s="191"/>
      <c r="BN38" s="190"/>
      <c r="BO38" s="192"/>
      <c r="BP38" s="172"/>
      <c r="BQ38" s="174"/>
      <c r="BR38" s="188" t="s">
        <v>141</v>
      </c>
      <c r="BS38" s="189"/>
      <c r="BT38" s="189"/>
      <c r="BU38" s="190"/>
      <c r="BV38" s="190"/>
      <c r="BW38" s="190"/>
      <c r="BX38" s="191"/>
      <c r="BY38" s="190"/>
      <c r="BZ38" s="191"/>
      <c r="CA38" s="190"/>
      <c r="CB38" s="190"/>
      <c r="CC38" s="190"/>
      <c r="CD38" s="191"/>
      <c r="CE38" s="190"/>
      <c r="CF38" s="192"/>
      <c r="CG38" s="172"/>
      <c r="CH38" s="174"/>
      <c r="CI38" s="188" t="s">
        <v>141</v>
      </c>
      <c r="CJ38" s="189"/>
      <c r="CK38" s="189"/>
      <c r="CL38" s="190"/>
      <c r="CM38" s="190"/>
      <c r="CN38" s="190"/>
      <c r="CO38" s="191"/>
      <c r="CP38" s="190"/>
      <c r="CQ38" s="191"/>
      <c r="CR38" s="190"/>
      <c r="CS38" s="190"/>
      <c r="CT38" s="190"/>
      <c r="CU38" s="191"/>
      <c r="CV38" s="190"/>
      <c r="CW38" s="192"/>
      <c r="CX38" s="172"/>
      <c r="CY38" s="174"/>
      <c r="CZ38" s="188" t="s">
        <v>141</v>
      </c>
      <c r="DA38" s="189"/>
      <c r="DB38" s="189"/>
      <c r="DC38" s="190"/>
      <c r="DD38" s="190"/>
      <c r="DE38" s="190"/>
      <c r="DF38" s="191"/>
      <c r="DG38" s="190"/>
      <c r="DH38" s="191"/>
      <c r="DI38" s="190"/>
      <c r="DJ38" s="190"/>
      <c r="DK38" s="190"/>
      <c r="DL38" s="191"/>
      <c r="DM38" s="190"/>
      <c r="DN38" s="192"/>
      <c r="DO38" s="172"/>
      <c r="DP38" s="174"/>
      <c r="DQ38" s="188" t="s">
        <v>141</v>
      </c>
      <c r="DR38" s="189"/>
      <c r="DS38" s="189"/>
      <c r="DT38" s="190"/>
      <c r="DU38" s="190"/>
      <c r="DV38" s="190"/>
      <c r="DW38" s="191"/>
      <c r="DX38" s="190"/>
      <c r="DY38" s="191"/>
      <c r="DZ38" s="190"/>
      <c r="EA38" s="190"/>
      <c r="EB38" s="190"/>
      <c r="EC38" s="191"/>
      <c r="ED38" s="190"/>
      <c r="EE38" s="192"/>
      <c r="EF38" s="172"/>
      <c r="EG38" s="174"/>
      <c r="EH38" s="188" t="s">
        <v>141</v>
      </c>
      <c r="EI38" s="189"/>
      <c r="EJ38" s="189"/>
      <c r="EK38" s="190"/>
      <c r="EL38" s="190"/>
      <c r="EM38" s="190"/>
      <c r="EN38" s="191"/>
      <c r="EO38" s="190"/>
      <c r="EP38" s="191"/>
      <c r="EQ38" s="190"/>
      <c r="ER38" s="190"/>
      <c r="ES38" s="190"/>
      <c r="ET38" s="191"/>
      <c r="EU38" s="190"/>
      <c r="EV38" s="192"/>
      <c r="EW38" s="172"/>
      <c r="EX38" s="174"/>
      <c r="EY38" s="188" t="s">
        <v>141</v>
      </c>
      <c r="EZ38" s="189"/>
      <c r="FA38" s="189"/>
      <c r="FB38" s="190"/>
      <c r="FC38" s="190"/>
      <c r="FD38" s="190"/>
      <c r="FE38" s="191"/>
      <c r="FF38" s="190"/>
      <c r="FG38" s="191"/>
      <c r="FH38" s="190"/>
      <c r="FI38" s="190"/>
      <c r="FJ38" s="190"/>
      <c r="FK38" s="191"/>
      <c r="FL38" s="190"/>
      <c r="FM38" s="192"/>
      <c r="FN38" s="172"/>
      <c r="FO38" s="174"/>
      <c r="FP38" s="188" t="s">
        <v>141</v>
      </c>
      <c r="FQ38" s="189"/>
      <c r="FR38" s="189"/>
      <c r="FS38" s="190"/>
      <c r="FT38" s="190"/>
      <c r="FU38" s="190"/>
      <c r="FV38" s="191"/>
      <c r="FW38" s="190"/>
      <c r="FX38" s="191"/>
      <c r="FY38" s="190"/>
      <c r="FZ38" s="190"/>
      <c r="GA38" s="190"/>
      <c r="GB38" s="191"/>
      <c r="GC38" s="190"/>
      <c r="GD38" s="192"/>
      <c r="GE38" s="172"/>
      <c r="GF38" s="174"/>
      <c r="GG38" s="188" t="s">
        <v>141</v>
      </c>
      <c r="GH38" s="189"/>
      <c r="GI38" s="189"/>
      <c r="GJ38" s="190"/>
      <c r="GK38" s="190"/>
      <c r="GL38" s="190"/>
      <c r="GM38" s="191"/>
      <c r="GN38" s="190"/>
      <c r="GO38" s="191"/>
      <c r="GP38" s="190"/>
      <c r="GQ38" s="190"/>
      <c r="GR38" s="190"/>
      <c r="GS38" s="191"/>
      <c r="GT38" s="190"/>
      <c r="GU38" s="192"/>
      <c r="GV38" s="172"/>
      <c r="GW38" s="174"/>
      <c r="GX38" s="188" t="s">
        <v>141</v>
      </c>
      <c r="GY38" s="189"/>
      <c r="GZ38" s="189"/>
      <c r="HA38" s="190"/>
      <c r="HB38" s="190"/>
      <c r="HC38" s="190"/>
      <c r="HD38" s="191"/>
      <c r="HE38" s="190"/>
      <c r="HF38" s="191"/>
      <c r="HG38" s="190"/>
      <c r="HH38" s="190"/>
      <c r="HI38" s="190"/>
      <c r="HJ38" s="191"/>
      <c r="HK38" s="190"/>
      <c r="HL38" s="192"/>
      <c r="HM38" s="172"/>
      <c r="HN38" s="174"/>
      <c r="HO38" s="188" t="s">
        <v>141</v>
      </c>
      <c r="HP38" s="189"/>
      <c r="HQ38" s="189"/>
      <c r="HR38" s="190"/>
      <c r="HS38" s="190"/>
      <c r="HT38" s="190"/>
      <c r="HU38" s="191"/>
      <c r="HV38" s="190"/>
      <c r="HW38" s="191"/>
      <c r="HX38" s="190"/>
      <c r="HY38" s="190"/>
      <c r="HZ38" s="190"/>
      <c r="IA38" s="191"/>
      <c r="IB38" s="190"/>
      <c r="IC38" s="192"/>
      <c r="ID38" s="172"/>
      <c r="IE38" s="174"/>
      <c r="IF38" s="188" t="s">
        <v>141</v>
      </c>
      <c r="IG38" s="189"/>
      <c r="IH38" s="189"/>
      <c r="II38" s="190"/>
      <c r="IJ38" s="190"/>
      <c r="IK38" s="190"/>
      <c r="IL38" s="191"/>
      <c r="IM38" s="190"/>
      <c r="IN38" s="191"/>
      <c r="IO38" s="190"/>
      <c r="IP38" s="190"/>
      <c r="IQ38" s="190"/>
      <c r="IR38" s="191"/>
      <c r="IS38" s="190"/>
      <c r="IT38" s="192"/>
      <c r="IU38" s="172"/>
      <c r="IV38" s="174"/>
      <c r="IW38" s="188" t="s">
        <v>141</v>
      </c>
      <c r="IX38" s="189"/>
      <c r="IY38" s="189"/>
      <c r="IZ38" s="190"/>
      <c r="JA38" s="190"/>
      <c r="JB38" s="190"/>
      <c r="JC38" s="191"/>
      <c r="JD38" s="190"/>
      <c r="JE38" s="191"/>
      <c r="JF38" s="190"/>
      <c r="JG38" s="190"/>
      <c r="JH38" s="190"/>
      <c r="JI38" s="191"/>
      <c r="JJ38" s="190"/>
      <c r="JK38" s="192"/>
      <c r="JL38" s="172"/>
      <c r="JM38" s="174"/>
      <c r="JN38" s="188" t="s">
        <v>141</v>
      </c>
      <c r="JO38" s="189"/>
      <c r="JP38" s="189"/>
      <c r="JQ38" s="190"/>
      <c r="JR38" s="190"/>
      <c r="JS38" s="190"/>
      <c r="JT38" s="191"/>
      <c r="JU38" s="190"/>
      <c r="JV38" s="191"/>
      <c r="JW38" s="190"/>
      <c r="JX38" s="190"/>
      <c r="JY38" s="190"/>
      <c r="JZ38" s="191"/>
      <c r="KA38" s="190"/>
      <c r="KB38" s="192"/>
      <c r="KC38" s="172"/>
      <c r="KD38" s="174"/>
      <c r="KE38" s="188" t="s">
        <v>141</v>
      </c>
      <c r="KF38" s="189"/>
      <c r="KG38" s="189"/>
      <c r="KH38" s="190"/>
      <c r="KI38" s="190"/>
      <c r="KJ38" s="190"/>
      <c r="KK38" s="191"/>
      <c r="KL38" s="190"/>
      <c r="KM38" s="191"/>
      <c r="KN38" s="190"/>
      <c r="KO38" s="190"/>
      <c r="KP38" s="190"/>
      <c r="KQ38" s="191"/>
      <c r="KR38" s="190"/>
      <c r="KS38" s="192"/>
      <c r="KT38" s="172"/>
      <c r="KU38" s="173"/>
    </row>
    <row r="39" ht="15.75" customHeight="1">
      <c r="A39" s="174">
        <v>1.0</v>
      </c>
      <c r="B39" s="175" t="s">
        <v>142</v>
      </c>
      <c r="C39" s="176" t="s">
        <v>121</v>
      </c>
      <c r="D39" s="176" t="s">
        <v>123</v>
      </c>
      <c r="E39" s="177">
        <f t="shared" ref="E39:E46" si="253">E140+E241+E342+E443</f>
        <v>0</v>
      </c>
      <c r="F39" s="177">
        <f t="shared" ref="F39:F46" si="254">IFERROR(G39/E39*1000000,0)</f>
        <v>0</v>
      </c>
      <c r="G39" s="177">
        <f t="shared" ref="G39:G46" si="255">G140+G241+G342+G443</f>
        <v>0</v>
      </c>
      <c r="H39" s="178"/>
      <c r="I39" s="177">
        <f t="shared" ref="I39:I46" si="256">I140+I241+I342+I443</f>
        <v>0</v>
      </c>
      <c r="J39" s="179"/>
      <c r="K39" s="180"/>
      <c r="L39" s="180"/>
      <c r="M39" s="177">
        <f t="shared" ref="M39:M46" si="257">M140+M241+M342+M443</f>
        <v>0</v>
      </c>
      <c r="N39" s="178">
        <v>0.294289866351475</v>
      </c>
      <c r="O39" s="177">
        <f t="shared" ref="O39:O46" si="258">O140+O241+O342+O443</f>
        <v>0</v>
      </c>
      <c r="P39" s="181">
        <f t="shared" ref="P39:P46" si="259">IFERROR(+(IF(M39="","0",M39))-(IF(O39="","0",O39)),"")</f>
        <v>0</v>
      </c>
      <c r="Q39" s="172"/>
      <c r="R39" s="174">
        <v>1.0</v>
      </c>
      <c r="S39" s="175" t="s">
        <v>142</v>
      </c>
      <c r="T39" s="176" t="s">
        <v>121</v>
      </c>
      <c r="U39" s="176" t="s">
        <v>123</v>
      </c>
      <c r="V39" s="177">
        <f t="shared" ref="V39:V46" si="260">V140+V241+V342+V443</f>
        <v>0</v>
      </c>
      <c r="W39" s="177">
        <f t="shared" ref="W39:W46" si="261">IFERROR(X39/V39*1000000,0)</f>
        <v>0</v>
      </c>
      <c r="X39" s="177">
        <f t="shared" ref="X39:X46" si="262">X140+X241+X342+X443</f>
        <v>0</v>
      </c>
      <c r="Y39" s="178"/>
      <c r="Z39" s="177">
        <f t="shared" ref="Z39:Z46" si="263">Z140+Z241+Z342+Z443</f>
        <v>0</v>
      </c>
      <c r="AA39" s="179"/>
      <c r="AB39" s="180"/>
      <c r="AC39" s="180"/>
      <c r="AD39" s="177">
        <f t="shared" ref="AD39:AD46" si="264">AD140+AD241+AD342+AD443</f>
        <v>0</v>
      </c>
      <c r="AE39" s="178">
        <v>0.294289866351475</v>
      </c>
      <c r="AF39" s="177">
        <f t="shared" ref="AF39:AF46" si="265">AF140+AF241+AF342+AF443</f>
        <v>0</v>
      </c>
      <c r="AG39" s="181">
        <f t="shared" ref="AG39:AG46" si="266">IFERROR(+(IF(AD39="","0",AD39))-(IF(AF39="","0",AF39)),"")</f>
        <v>0</v>
      </c>
      <c r="AH39" s="172"/>
      <c r="AI39" s="174">
        <v>1.0</v>
      </c>
      <c r="AJ39" s="175" t="s">
        <v>142</v>
      </c>
      <c r="AK39" s="176" t="s">
        <v>121</v>
      </c>
      <c r="AL39" s="176" t="s">
        <v>123</v>
      </c>
      <c r="AM39" s="177">
        <f t="shared" ref="AM39:AM46" si="267">AM140+AM241+AM342+AM443</f>
        <v>0</v>
      </c>
      <c r="AN39" s="177">
        <f t="shared" ref="AN39:AN46" si="268">IFERROR(AO39/AM39*1000000,0)</f>
        <v>0</v>
      </c>
      <c r="AO39" s="177">
        <f t="shared" ref="AO39:AO46" si="269">AO140+AO241+AO342+AO443</f>
        <v>0</v>
      </c>
      <c r="AP39" s="178"/>
      <c r="AQ39" s="177">
        <f t="shared" ref="AQ39:AQ46" si="270">AQ140+AQ241+AQ342+AQ443</f>
        <v>0</v>
      </c>
      <c r="AR39" s="179"/>
      <c r="AS39" s="180"/>
      <c r="AT39" s="180"/>
      <c r="AU39" s="177">
        <f t="shared" ref="AU39:AU46" si="271">AU140+AU241+AU342+AU443</f>
        <v>0</v>
      </c>
      <c r="AV39" s="178">
        <v>0.294289866351475</v>
      </c>
      <c r="AW39" s="177">
        <f t="shared" ref="AW39:AW46" si="272">AW140+AW241+AW342+AW443</f>
        <v>0</v>
      </c>
      <c r="AX39" s="181">
        <f t="shared" ref="AX39:AX46" si="273">IFERROR(+(IF(AU39="","0",AU39))-(IF(AW39="","0",AW39)),"")</f>
        <v>0</v>
      </c>
      <c r="AY39" s="172"/>
      <c r="AZ39" s="174">
        <v>1.0</v>
      </c>
      <c r="BA39" s="175" t="s">
        <v>142</v>
      </c>
      <c r="BB39" s="176" t="s">
        <v>121</v>
      </c>
      <c r="BC39" s="176" t="s">
        <v>123</v>
      </c>
      <c r="BD39" s="177">
        <f t="shared" ref="BD39:BD46" si="274">BD140+BD241+BD342+BD443</f>
        <v>0</v>
      </c>
      <c r="BE39" s="177">
        <f t="shared" ref="BE39:BE46" si="275">IFERROR(BF39/BD39*1000000,0)</f>
        <v>0</v>
      </c>
      <c r="BF39" s="177">
        <f t="shared" ref="BF39:BF46" si="276">BF140+BF241+BF342+BF443</f>
        <v>0</v>
      </c>
      <c r="BG39" s="178"/>
      <c r="BH39" s="177">
        <f t="shared" ref="BH39:BH46" si="277">BH140+BH241+BH342+BH443</f>
        <v>0</v>
      </c>
      <c r="BI39" s="179"/>
      <c r="BJ39" s="180"/>
      <c r="BK39" s="180"/>
      <c r="BL39" s="177">
        <f t="shared" ref="BL39:BL46" si="278">BL140+BL241+BL342+BL443</f>
        <v>0</v>
      </c>
      <c r="BM39" s="178">
        <v>0.294289866351475</v>
      </c>
      <c r="BN39" s="177">
        <f t="shared" ref="BN39:BN46" si="279">BN140+BN241+BN342+BN443</f>
        <v>0</v>
      </c>
      <c r="BO39" s="181">
        <f t="shared" ref="BO39:BO46" si="280">IFERROR(+(IF(BL39="","0",BL39))-(IF(BN39="","0",BN39)),"")</f>
        <v>0</v>
      </c>
      <c r="BP39" s="172"/>
      <c r="BQ39" s="174">
        <v>1.0</v>
      </c>
      <c r="BR39" s="175" t="s">
        <v>142</v>
      </c>
      <c r="BS39" s="176" t="s">
        <v>121</v>
      </c>
      <c r="BT39" s="176" t="s">
        <v>123</v>
      </c>
      <c r="BU39" s="177">
        <f t="shared" ref="BU39:BU46" si="281">BU140+BU241+BU342+BU443</f>
        <v>0</v>
      </c>
      <c r="BV39" s="177">
        <f t="shared" ref="BV39:BV46" si="282">IFERROR(BW39/BU39*1000000,0)</f>
        <v>0</v>
      </c>
      <c r="BW39" s="177">
        <f t="shared" ref="BW39:BW46" si="283">BW140+BW241+BW342+BW443</f>
        <v>0</v>
      </c>
      <c r="BX39" s="178"/>
      <c r="BY39" s="177">
        <f t="shared" ref="BY39:BY46" si="284">BY140+BY241+BY342+BY443</f>
        <v>0</v>
      </c>
      <c r="BZ39" s="179"/>
      <c r="CA39" s="180"/>
      <c r="CB39" s="180"/>
      <c r="CC39" s="177">
        <f t="shared" ref="CC39:CC46" si="285">CC140+CC241+CC342+CC443</f>
        <v>0</v>
      </c>
      <c r="CD39" s="178">
        <v>0.294289866351475</v>
      </c>
      <c r="CE39" s="177">
        <f t="shared" ref="CE39:CE46" si="286">CE140+CE241+CE342+CE443</f>
        <v>0</v>
      </c>
      <c r="CF39" s="181">
        <f t="shared" ref="CF39:CF46" si="287">IFERROR(+(IF(CC39="","0",CC39))-(IF(CE39="","0",CE39)),"")</f>
        <v>0</v>
      </c>
      <c r="CG39" s="172"/>
      <c r="CH39" s="174">
        <v>1.0</v>
      </c>
      <c r="CI39" s="175" t="s">
        <v>142</v>
      </c>
      <c r="CJ39" s="176" t="s">
        <v>121</v>
      </c>
      <c r="CK39" s="176" t="s">
        <v>123</v>
      </c>
      <c r="CL39" s="177">
        <f t="shared" ref="CL39:CL46" si="288">CL140+CL241+CL342+CL443</f>
        <v>0</v>
      </c>
      <c r="CM39" s="177">
        <f t="shared" ref="CM39:CM46" si="289">IFERROR(CN39/CL39*1000000,0)</f>
        <v>0</v>
      </c>
      <c r="CN39" s="177">
        <f t="shared" ref="CN39:CN46" si="290">CN140+CN241+CN342+CN443</f>
        <v>0</v>
      </c>
      <c r="CO39" s="178"/>
      <c r="CP39" s="177">
        <f t="shared" ref="CP39:CP46" si="291">CP140+CP241+CP342+CP443</f>
        <v>0</v>
      </c>
      <c r="CQ39" s="179"/>
      <c r="CR39" s="180"/>
      <c r="CS39" s="180"/>
      <c r="CT39" s="177">
        <f t="shared" ref="CT39:CT46" si="292">CT140+CT241+CT342+CT443</f>
        <v>0</v>
      </c>
      <c r="CU39" s="178">
        <v>0.294289866351475</v>
      </c>
      <c r="CV39" s="177">
        <f t="shared" ref="CV39:CV46" si="293">CV140+CV241+CV342+CV443</f>
        <v>0</v>
      </c>
      <c r="CW39" s="181">
        <f t="shared" ref="CW39:CW46" si="294">IFERROR(+(IF(CT39="","0",CT39))-(IF(CV39="","0",CV39)),"")</f>
        <v>0</v>
      </c>
      <c r="CX39" s="172"/>
      <c r="CY39" s="174">
        <v>1.0</v>
      </c>
      <c r="CZ39" s="175" t="s">
        <v>142</v>
      </c>
      <c r="DA39" s="176" t="s">
        <v>121</v>
      </c>
      <c r="DB39" s="176" t="s">
        <v>123</v>
      </c>
      <c r="DC39" s="177">
        <f t="shared" ref="DC39:DC46" si="295">DC140+DC241+DC342+DC443</f>
        <v>0</v>
      </c>
      <c r="DD39" s="177">
        <f t="shared" ref="DD39:DD46" si="296">IFERROR(DE39/DC39*1000000,0)</f>
        <v>0</v>
      </c>
      <c r="DE39" s="177">
        <f t="shared" ref="DE39:DE46" si="297">DE140+DE241+DE342+DE443</f>
        <v>0</v>
      </c>
      <c r="DF39" s="178"/>
      <c r="DG39" s="177">
        <f t="shared" ref="DG39:DG46" si="298">DG140+DG241+DG342+DG443</f>
        <v>0</v>
      </c>
      <c r="DH39" s="179"/>
      <c r="DI39" s="180"/>
      <c r="DJ39" s="180"/>
      <c r="DK39" s="177">
        <f t="shared" ref="DK39:DK46" si="299">DK140+DK241+DK342+DK443</f>
        <v>0</v>
      </c>
      <c r="DL39" s="178">
        <v>0.294289866351475</v>
      </c>
      <c r="DM39" s="177">
        <f t="shared" ref="DM39:DM46" si="300">DM140+DM241+DM342+DM443</f>
        <v>0</v>
      </c>
      <c r="DN39" s="181">
        <f t="shared" ref="DN39:DN46" si="301">IFERROR(+(IF(DK39="","0",DK39))-(IF(DM39="","0",DM39)),"")</f>
        <v>0</v>
      </c>
      <c r="DO39" s="172"/>
      <c r="DP39" s="174">
        <v>1.0</v>
      </c>
      <c r="DQ39" s="175" t="s">
        <v>142</v>
      </c>
      <c r="DR39" s="176" t="s">
        <v>121</v>
      </c>
      <c r="DS39" s="176" t="s">
        <v>123</v>
      </c>
      <c r="DT39" s="177">
        <f t="shared" ref="DT39:DT46" si="302">DT140+DT241+DT342+DT443</f>
        <v>0</v>
      </c>
      <c r="DU39" s="177">
        <f t="shared" ref="DU39:DU46" si="303">IFERROR(DV39/DT39*1000000,0)</f>
        <v>0</v>
      </c>
      <c r="DV39" s="177">
        <f t="shared" ref="DV39:DV46" si="304">DV140+DV241+DV342+DV443</f>
        <v>0</v>
      </c>
      <c r="DW39" s="178"/>
      <c r="DX39" s="177">
        <f t="shared" ref="DX39:DX46" si="305">DX140+DX241+DX342+DX443</f>
        <v>0</v>
      </c>
      <c r="DY39" s="179"/>
      <c r="DZ39" s="180"/>
      <c r="EA39" s="180"/>
      <c r="EB39" s="177">
        <f t="shared" ref="EB39:EB46" si="306">EB140+EB241+EB342+EB443</f>
        <v>0</v>
      </c>
      <c r="EC39" s="178">
        <v>0.294289866351475</v>
      </c>
      <c r="ED39" s="177">
        <f t="shared" ref="ED39:ED46" si="307">ED140+ED241+ED342+ED443</f>
        <v>0</v>
      </c>
      <c r="EE39" s="181">
        <f t="shared" ref="EE39:EE46" si="308">IFERROR(+(IF(EB39="","0",EB39))-(IF(ED39="","0",ED39)),"")</f>
        <v>0</v>
      </c>
      <c r="EF39" s="172"/>
      <c r="EG39" s="174">
        <v>1.0</v>
      </c>
      <c r="EH39" s="175" t="s">
        <v>142</v>
      </c>
      <c r="EI39" s="176" t="s">
        <v>121</v>
      </c>
      <c r="EJ39" s="176" t="s">
        <v>123</v>
      </c>
      <c r="EK39" s="177">
        <f t="shared" ref="EK39:EK46" si="309">EK140+EK241+EK342+EK443</f>
        <v>0</v>
      </c>
      <c r="EL39" s="177">
        <f t="shared" ref="EL39:EL46" si="310">IFERROR(EM39/EK39*1000000,0)</f>
        <v>0</v>
      </c>
      <c r="EM39" s="177">
        <f t="shared" ref="EM39:EM46" si="311">EM140+EM241+EM342+EM443</f>
        <v>0</v>
      </c>
      <c r="EN39" s="178"/>
      <c r="EO39" s="177">
        <f t="shared" ref="EO39:EO46" si="312">EO140+EO241+EO342+EO443</f>
        <v>0</v>
      </c>
      <c r="EP39" s="179"/>
      <c r="EQ39" s="180"/>
      <c r="ER39" s="180"/>
      <c r="ES39" s="177">
        <f t="shared" ref="ES39:ES46" si="313">ES140+ES241+ES342+ES443</f>
        <v>0</v>
      </c>
      <c r="ET39" s="178">
        <v>0.294289866351475</v>
      </c>
      <c r="EU39" s="177">
        <f t="shared" ref="EU39:EU46" si="314">EU140+EU241+EU342+EU443</f>
        <v>0</v>
      </c>
      <c r="EV39" s="181">
        <f t="shared" ref="EV39:EV46" si="315">IFERROR(+(IF(ES39="","0",ES39))-(IF(EU39="","0",EU39)),"")</f>
        <v>0</v>
      </c>
      <c r="EW39" s="172"/>
      <c r="EX39" s="174">
        <v>1.0</v>
      </c>
      <c r="EY39" s="175" t="s">
        <v>142</v>
      </c>
      <c r="EZ39" s="176" t="s">
        <v>121</v>
      </c>
      <c r="FA39" s="176" t="s">
        <v>123</v>
      </c>
      <c r="FB39" s="177">
        <f t="shared" ref="FB39:FB46" si="316">FB140+FB241+FB342+FB443</f>
        <v>0</v>
      </c>
      <c r="FC39" s="177">
        <f t="shared" ref="FC39:FC46" si="317">IFERROR(FD39/FB39*1000000,0)</f>
        <v>0</v>
      </c>
      <c r="FD39" s="177">
        <f t="shared" ref="FD39:FD46" si="318">FD140+FD241+FD342+FD443</f>
        <v>0</v>
      </c>
      <c r="FE39" s="178"/>
      <c r="FF39" s="177">
        <f t="shared" ref="FF39:FF46" si="319">FF140+FF241+FF342+FF443</f>
        <v>0</v>
      </c>
      <c r="FG39" s="179"/>
      <c r="FH39" s="180"/>
      <c r="FI39" s="180"/>
      <c r="FJ39" s="177">
        <f t="shared" ref="FJ39:FJ46" si="320">FJ140+FJ241+FJ342+FJ443</f>
        <v>0</v>
      </c>
      <c r="FK39" s="178">
        <v>0.294289866351475</v>
      </c>
      <c r="FL39" s="177">
        <f t="shared" ref="FL39:FL46" si="321">FL140+FL241+FL342+FL443</f>
        <v>0</v>
      </c>
      <c r="FM39" s="181">
        <f t="shared" ref="FM39:FM46" si="322">IFERROR(+(IF(FJ39="","0",FJ39))-(IF(FL39="","0",FL39)),"")</f>
        <v>0</v>
      </c>
      <c r="FN39" s="172"/>
      <c r="FO39" s="174">
        <v>1.0</v>
      </c>
      <c r="FP39" s="175" t="s">
        <v>142</v>
      </c>
      <c r="FQ39" s="176" t="s">
        <v>121</v>
      </c>
      <c r="FR39" s="176" t="s">
        <v>123</v>
      </c>
      <c r="FS39" s="177">
        <f t="shared" ref="FS39:FS46" si="323">FS140+FS241+FS342+FS443</f>
        <v>0</v>
      </c>
      <c r="FT39" s="177">
        <f t="shared" ref="FT39:FT46" si="324">IFERROR(FU39/FS39*1000000,0)</f>
        <v>0</v>
      </c>
      <c r="FU39" s="177">
        <f t="shared" ref="FU39:FU46" si="325">FU140+FU241+FU342+FU443</f>
        <v>0</v>
      </c>
      <c r="FV39" s="178"/>
      <c r="FW39" s="177">
        <f t="shared" ref="FW39:FW46" si="326">FW140+FW241+FW342+FW443</f>
        <v>0</v>
      </c>
      <c r="FX39" s="179"/>
      <c r="FY39" s="180"/>
      <c r="FZ39" s="180"/>
      <c r="GA39" s="177">
        <f t="shared" ref="GA39:GA46" si="327">GA140+GA241+GA342+GA443</f>
        <v>0</v>
      </c>
      <c r="GB39" s="178">
        <v>0.294289866351475</v>
      </c>
      <c r="GC39" s="177">
        <f t="shared" ref="GC39:GC46" si="328">GC140+GC241+GC342+GC443</f>
        <v>0</v>
      </c>
      <c r="GD39" s="181">
        <f t="shared" ref="GD39:GD46" si="329">IFERROR(+(IF(GA39="","0",GA39))-(IF(GC39="","0",GC39)),"")</f>
        <v>0</v>
      </c>
      <c r="GE39" s="172"/>
      <c r="GF39" s="174">
        <v>1.0</v>
      </c>
      <c r="GG39" s="175" t="s">
        <v>142</v>
      </c>
      <c r="GH39" s="176" t="s">
        <v>121</v>
      </c>
      <c r="GI39" s="176" t="s">
        <v>123</v>
      </c>
      <c r="GJ39" s="177">
        <f t="shared" ref="GJ39:GJ46" si="330">GJ140+GJ241+GJ342+GJ443</f>
        <v>0</v>
      </c>
      <c r="GK39" s="177">
        <f t="shared" ref="GK39:GK46" si="331">IFERROR(GL39/GJ39*1000000,0)</f>
        <v>0</v>
      </c>
      <c r="GL39" s="177">
        <f t="shared" ref="GL39:GL46" si="332">GL140+GL241+GL342+GL443</f>
        <v>0</v>
      </c>
      <c r="GM39" s="178"/>
      <c r="GN39" s="177">
        <f t="shared" ref="GN39:GN46" si="333">GN140+GN241+GN342+GN443</f>
        <v>0</v>
      </c>
      <c r="GO39" s="179"/>
      <c r="GP39" s="180"/>
      <c r="GQ39" s="180"/>
      <c r="GR39" s="177">
        <f t="shared" ref="GR39:GR46" si="334">GR140+GR241+GR342+GR443</f>
        <v>0</v>
      </c>
      <c r="GS39" s="178">
        <v>0.294289866351475</v>
      </c>
      <c r="GT39" s="177">
        <f t="shared" ref="GT39:GT46" si="335">GT140+GT241+GT342+GT443</f>
        <v>0</v>
      </c>
      <c r="GU39" s="181">
        <f t="shared" ref="GU39:GU46" si="336">IFERROR(+(IF(GR39="","0",GR39))-(IF(GT39="","0",GT39)),"")</f>
        <v>0</v>
      </c>
      <c r="GV39" s="172"/>
      <c r="GW39" s="174">
        <v>1.0</v>
      </c>
      <c r="GX39" s="175" t="s">
        <v>142</v>
      </c>
      <c r="GY39" s="176" t="s">
        <v>121</v>
      </c>
      <c r="GZ39" s="176" t="s">
        <v>123</v>
      </c>
      <c r="HA39" s="177">
        <f t="shared" ref="HA39:HA46" si="337">HA140+HA241+HA342+HA443</f>
        <v>0</v>
      </c>
      <c r="HB39" s="177">
        <f t="shared" ref="HB39:HB46" si="338">IFERROR(HC39/HA39*1000000,0)</f>
        <v>0</v>
      </c>
      <c r="HC39" s="177">
        <f t="shared" ref="HC39:HC46" si="339">HC140+HC241+HC342+HC443</f>
        <v>0</v>
      </c>
      <c r="HD39" s="178"/>
      <c r="HE39" s="177">
        <f t="shared" ref="HE39:HE46" si="340">HE140+HE241+HE342+HE443</f>
        <v>0</v>
      </c>
      <c r="HF39" s="179"/>
      <c r="HG39" s="180"/>
      <c r="HH39" s="180"/>
      <c r="HI39" s="177">
        <f t="shared" ref="HI39:HI46" si="341">HI140+HI241+HI342+HI443</f>
        <v>0</v>
      </c>
      <c r="HJ39" s="178">
        <v>0.294289866351475</v>
      </c>
      <c r="HK39" s="177">
        <f t="shared" ref="HK39:HK46" si="342">HK140+HK241+HK342+HK443</f>
        <v>0</v>
      </c>
      <c r="HL39" s="181">
        <f t="shared" ref="HL39:HL46" si="343">IFERROR(+(IF(HI39="","0",HI39))-(IF(HK39="","0",HK39)),"")</f>
        <v>0</v>
      </c>
      <c r="HM39" s="172"/>
      <c r="HN39" s="174">
        <v>1.0</v>
      </c>
      <c r="HO39" s="175" t="s">
        <v>142</v>
      </c>
      <c r="HP39" s="176" t="s">
        <v>121</v>
      </c>
      <c r="HQ39" s="176" t="s">
        <v>123</v>
      </c>
      <c r="HR39" s="177">
        <f t="shared" ref="HR39:HR46" si="344">HR140+HR241+HR342+HR443</f>
        <v>0</v>
      </c>
      <c r="HS39" s="177">
        <f t="shared" ref="HS39:HS46" si="345">IFERROR(HT39/HR39*1000000,0)</f>
        <v>0</v>
      </c>
      <c r="HT39" s="177">
        <f t="shared" ref="HT39:HT46" si="346">HT140+HT241+HT342+HT443</f>
        <v>0</v>
      </c>
      <c r="HU39" s="178"/>
      <c r="HV39" s="177">
        <f t="shared" ref="HV39:HV46" si="347">HV140+HV241+HV342+HV443</f>
        <v>0</v>
      </c>
      <c r="HW39" s="179"/>
      <c r="HX39" s="180"/>
      <c r="HY39" s="180"/>
      <c r="HZ39" s="177">
        <f t="shared" ref="HZ39:HZ46" si="348">HZ140+HZ241+HZ342+HZ443</f>
        <v>0</v>
      </c>
      <c r="IA39" s="178">
        <v>0.294289866351475</v>
      </c>
      <c r="IB39" s="177">
        <f t="shared" ref="IB39:IB46" si="349">IB140+IB241+IB342+IB443</f>
        <v>0</v>
      </c>
      <c r="IC39" s="181">
        <f t="shared" ref="IC39:IC46" si="350">IFERROR(+(IF(HZ39="","0",HZ39))-(IF(IB39="","0",IB39)),"")</f>
        <v>0</v>
      </c>
      <c r="ID39" s="172"/>
      <c r="IE39" s="174">
        <v>1.0</v>
      </c>
      <c r="IF39" s="175" t="s">
        <v>142</v>
      </c>
      <c r="IG39" s="176" t="s">
        <v>121</v>
      </c>
      <c r="IH39" s="176" t="s">
        <v>123</v>
      </c>
      <c r="II39" s="177">
        <f t="shared" ref="II39:II46" si="351">II140+II241+II342+II443</f>
        <v>0</v>
      </c>
      <c r="IJ39" s="177">
        <f t="shared" ref="IJ39:IJ46" si="352">IFERROR(IK39/II39*1000000,0)</f>
        <v>0</v>
      </c>
      <c r="IK39" s="177">
        <f t="shared" ref="IK39:IK46" si="353">IK140+IK241+IK342+IK443</f>
        <v>0</v>
      </c>
      <c r="IL39" s="178"/>
      <c r="IM39" s="177">
        <f t="shared" ref="IM39:IM46" si="354">IM140+IM241+IM342+IM443</f>
        <v>0</v>
      </c>
      <c r="IN39" s="179"/>
      <c r="IO39" s="180"/>
      <c r="IP39" s="180"/>
      <c r="IQ39" s="177">
        <f t="shared" ref="IQ39:IQ46" si="355">IQ140+IQ241+IQ342+IQ443</f>
        <v>0</v>
      </c>
      <c r="IR39" s="178">
        <v>0.294289866351475</v>
      </c>
      <c r="IS39" s="177">
        <f t="shared" ref="IS39:IS46" si="356">IS140+IS241+IS342+IS443</f>
        <v>0</v>
      </c>
      <c r="IT39" s="181">
        <f t="shared" ref="IT39:IT46" si="357">IFERROR(+(IF(IQ39="","0",IQ39))-(IF(IS39="","0",IS39)),"")</f>
        <v>0</v>
      </c>
      <c r="IU39" s="172"/>
      <c r="IV39" s="174">
        <v>1.0</v>
      </c>
      <c r="IW39" s="175" t="s">
        <v>142</v>
      </c>
      <c r="IX39" s="176" t="s">
        <v>121</v>
      </c>
      <c r="IY39" s="176" t="s">
        <v>123</v>
      </c>
      <c r="IZ39" s="177">
        <f t="shared" ref="IZ39:IZ46" si="358">IZ140+IZ241+IZ342+IZ443</f>
        <v>0</v>
      </c>
      <c r="JA39" s="177">
        <f t="shared" ref="JA39:JA46" si="359">IFERROR(JB39/IZ39*1000000,0)</f>
        <v>0</v>
      </c>
      <c r="JB39" s="177">
        <f t="shared" ref="JB39:JB46" si="360">JB140+JB241+JB342+JB443</f>
        <v>0</v>
      </c>
      <c r="JC39" s="178"/>
      <c r="JD39" s="177">
        <f t="shared" ref="JD39:JD46" si="361">JD140+JD241+JD342+JD443</f>
        <v>0</v>
      </c>
      <c r="JE39" s="179"/>
      <c r="JF39" s="180"/>
      <c r="JG39" s="180"/>
      <c r="JH39" s="177">
        <f t="shared" ref="JH39:JH46" si="362">JH140+JH241+JH342+JH443</f>
        <v>0</v>
      </c>
      <c r="JI39" s="178">
        <v>0.294289866351475</v>
      </c>
      <c r="JJ39" s="177">
        <f t="shared" ref="JJ39:JJ46" si="363">JJ140+JJ241+JJ342+JJ443</f>
        <v>0</v>
      </c>
      <c r="JK39" s="181">
        <f t="shared" ref="JK39:JK46" si="364">IFERROR(+(IF(JH39="","0",JH39))-(IF(JJ39="","0",JJ39)),"")</f>
        <v>0</v>
      </c>
      <c r="JL39" s="172"/>
      <c r="JM39" s="174">
        <v>1.0</v>
      </c>
      <c r="JN39" s="175" t="s">
        <v>142</v>
      </c>
      <c r="JO39" s="176" t="s">
        <v>121</v>
      </c>
      <c r="JP39" s="176" t="s">
        <v>123</v>
      </c>
      <c r="JQ39" s="177">
        <f t="shared" ref="JQ39:JQ46" si="365">JQ140+JQ241+JQ342+JQ443</f>
        <v>0</v>
      </c>
      <c r="JR39" s="177">
        <f t="shared" ref="JR39:JR46" si="366">IFERROR(JS39/JQ39*1000000,0)</f>
        <v>0</v>
      </c>
      <c r="JS39" s="177">
        <f t="shared" ref="JS39:JS46" si="367">JS140+JS241+JS342+JS443</f>
        <v>0</v>
      </c>
      <c r="JT39" s="178"/>
      <c r="JU39" s="177">
        <f t="shared" ref="JU39:JU46" si="368">JU140+JU241+JU342+JU443</f>
        <v>0</v>
      </c>
      <c r="JV39" s="179"/>
      <c r="JW39" s="180"/>
      <c r="JX39" s="180"/>
      <c r="JY39" s="177">
        <f t="shared" ref="JY39:JY46" si="369">JY140+JY241+JY342+JY443</f>
        <v>0</v>
      </c>
      <c r="JZ39" s="178">
        <v>0.294289866351475</v>
      </c>
      <c r="KA39" s="177">
        <f t="shared" ref="KA39:KA46" si="370">KA140+KA241+KA342+KA443</f>
        <v>0</v>
      </c>
      <c r="KB39" s="181">
        <f t="shared" ref="KB39:KB46" si="371">IFERROR(+(IF(JY39="","0",JY39))-(IF(KA39="","0",KA39)),"")</f>
        <v>0</v>
      </c>
      <c r="KC39" s="172"/>
      <c r="KD39" s="174">
        <v>1.0</v>
      </c>
      <c r="KE39" s="175" t="s">
        <v>142</v>
      </c>
      <c r="KF39" s="176" t="s">
        <v>121</v>
      </c>
      <c r="KG39" s="176" t="s">
        <v>123</v>
      </c>
      <c r="KH39" s="177">
        <f t="shared" ref="KH39:KH46" si="372">KH140+KH241+KH342+KH443</f>
        <v>0</v>
      </c>
      <c r="KI39" s="177">
        <f t="shared" ref="KI39:KI46" si="373">IFERROR(KJ39/KH39*1000000,0)</f>
        <v>0</v>
      </c>
      <c r="KJ39" s="177">
        <f t="shared" ref="KJ39:KJ46" si="374">KJ140+KJ241+KJ342+KJ443</f>
        <v>0</v>
      </c>
      <c r="KK39" s="178"/>
      <c r="KL39" s="177">
        <f t="shared" ref="KL39:KL46" si="375">KL140+KL241+KL342+KL443</f>
        <v>0</v>
      </c>
      <c r="KM39" s="179"/>
      <c r="KN39" s="180"/>
      <c r="KO39" s="180"/>
      <c r="KP39" s="177">
        <f t="shared" ref="KP39:KP46" si="376">KP140+KP241+KP342+KP443</f>
        <v>0</v>
      </c>
      <c r="KQ39" s="178">
        <v>0.294289866351475</v>
      </c>
      <c r="KR39" s="177">
        <f t="shared" ref="KR39:KR46" si="377">KR140+KR241+KR342+KR443</f>
        <v>0</v>
      </c>
      <c r="KS39" s="181">
        <f t="shared" ref="KS39:KS46" si="378">IFERROR(+(IF(KP39="","0",KP39))-(IF(KR39="","0",KR39)),"")</f>
        <v>0</v>
      </c>
      <c r="KT39" s="172"/>
      <c r="KU39" s="173"/>
    </row>
    <row r="40" ht="15.75" customHeight="1">
      <c r="A40" s="174">
        <v>2.0</v>
      </c>
      <c r="B40" s="175" t="s">
        <v>143</v>
      </c>
      <c r="C40" s="176" t="s">
        <v>121</v>
      </c>
      <c r="D40" s="176" t="s">
        <v>123</v>
      </c>
      <c r="E40" s="177">
        <f t="shared" si="253"/>
        <v>0</v>
      </c>
      <c r="F40" s="177">
        <f t="shared" si="254"/>
        <v>0</v>
      </c>
      <c r="G40" s="177">
        <f t="shared" si="255"/>
        <v>0</v>
      </c>
      <c r="H40" s="178"/>
      <c r="I40" s="177">
        <f t="shared" si="256"/>
        <v>0</v>
      </c>
      <c r="J40" s="179"/>
      <c r="K40" s="180"/>
      <c r="L40" s="180"/>
      <c r="M40" s="177">
        <f t="shared" si="257"/>
        <v>0</v>
      </c>
      <c r="N40" s="178">
        <v>0.294289866351475</v>
      </c>
      <c r="O40" s="177">
        <f t="shared" si="258"/>
        <v>0</v>
      </c>
      <c r="P40" s="181">
        <f t="shared" si="259"/>
        <v>0</v>
      </c>
      <c r="Q40" s="172"/>
      <c r="R40" s="174">
        <v>2.0</v>
      </c>
      <c r="S40" s="175" t="s">
        <v>143</v>
      </c>
      <c r="T40" s="176" t="s">
        <v>121</v>
      </c>
      <c r="U40" s="176" t="s">
        <v>123</v>
      </c>
      <c r="V40" s="177">
        <f t="shared" si="260"/>
        <v>0</v>
      </c>
      <c r="W40" s="177">
        <f t="shared" si="261"/>
        <v>0</v>
      </c>
      <c r="X40" s="177">
        <f t="shared" si="262"/>
        <v>0</v>
      </c>
      <c r="Y40" s="178"/>
      <c r="Z40" s="177">
        <f t="shared" si="263"/>
        <v>0</v>
      </c>
      <c r="AA40" s="179"/>
      <c r="AB40" s="180"/>
      <c r="AC40" s="180"/>
      <c r="AD40" s="177">
        <f t="shared" si="264"/>
        <v>0</v>
      </c>
      <c r="AE40" s="178">
        <v>0.294289866351475</v>
      </c>
      <c r="AF40" s="177">
        <f t="shared" si="265"/>
        <v>0</v>
      </c>
      <c r="AG40" s="181">
        <f t="shared" si="266"/>
        <v>0</v>
      </c>
      <c r="AH40" s="172"/>
      <c r="AI40" s="174">
        <v>2.0</v>
      </c>
      <c r="AJ40" s="175" t="s">
        <v>143</v>
      </c>
      <c r="AK40" s="176" t="s">
        <v>121</v>
      </c>
      <c r="AL40" s="176" t="s">
        <v>123</v>
      </c>
      <c r="AM40" s="177">
        <f t="shared" si="267"/>
        <v>0</v>
      </c>
      <c r="AN40" s="177">
        <f t="shared" si="268"/>
        <v>0</v>
      </c>
      <c r="AO40" s="177">
        <f t="shared" si="269"/>
        <v>0</v>
      </c>
      <c r="AP40" s="178"/>
      <c r="AQ40" s="177">
        <f t="shared" si="270"/>
        <v>0</v>
      </c>
      <c r="AR40" s="179"/>
      <c r="AS40" s="180"/>
      <c r="AT40" s="180"/>
      <c r="AU40" s="177">
        <f t="shared" si="271"/>
        <v>0</v>
      </c>
      <c r="AV40" s="178">
        <v>0.294289866351475</v>
      </c>
      <c r="AW40" s="177">
        <f t="shared" si="272"/>
        <v>0</v>
      </c>
      <c r="AX40" s="181">
        <f t="shared" si="273"/>
        <v>0</v>
      </c>
      <c r="AY40" s="172"/>
      <c r="AZ40" s="174">
        <v>2.0</v>
      </c>
      <c r="BA40" s="175" t="s">
        <v>143</v>
      </c>
      <c r="BB40" s="176" t="s">
        <v>121</v>
      </c>
      <c r="BC40" s="176" t="s">
        <v>123</v>
      </c>
      <c r="BD40" s="177">
        <f t="shared" si="274"/>
        <v>0</v>
      </c>
      <c r="BE40" s="177">
        <f t="shared" si="275"/>
        <v>0</v>
      </c>
      <c r="BF40" s="177">
        <f t="shared" si="276"/>
        <v>0</v>
      </c>
      <c r="BG40" s="178"/>
      <c r="BH40" s="177">
        <f t="shared" si="277"/>
        <v>0</v>
      </c>
      <c r="BI40" s="179"/>
      <c r="BJ40" s="180"/>
      <c r="BK40" s="180"/>
      <c r="BL40" s="177">
        <f t="shared" si="278"/>
        <v>0</v>
      </c>
      <c r="BM40" s="178">
        <v>0.294289866351475</v>
      </c>
      <c r="BN40" s="177">
        <f t="shared" si="279"/>
        <v>0</v>
      </c>
      <c r="BO40" s="181">
        <f t="shared" si="280"/>
        <v>0</v>
      </c>
      <c r="BP40" s="172"/>
      <c r="BQ40" s="174">
        <v>2.0</v>
      </c>
      <c r="BR40" s="175" t="s">
        <v>143</v>
      </c>
      <c r="BS40" s="176" t="s">
        <v>121</v>
      </c>
      <c r="BT40" s="176" t="s">
        <v>123</v>
      </c>
      <c r="BU40" s="177">
        <f t="shared" si="281"/>
        <v>0</v>
      </c>
      <c r="BV40" s="177">
        <f t="shared" si="282"/>
        <v>0</v>
      </c>
      <c r="BW40" s="177">
        <f t="shared" si="283"/>
        <v>0</v>
      </c>
      <c r="BX40" s="178"/>
      <c r="BY40" s="177">
        <f t="shared" si="284"/>
        <v>0</v>
      </c>
      <c r="BZ40" s="179"/>
      <c r="CA40" s="180"/>
      <c r="CB40" s="180"/>
      <c r="CC40" s="177">
        <f t="shared" si="285"/>
        <v>0</v>
      </c>
      <c r="CD40" s="178">
        <v>0.294289866351475</v>
      </c>
      <c r="CE40" s="177">
        <f t="shared" si="286"/>
        <v>0</v>
      </c>
      <c r="CF40" s="181">
        <f t="shared" si="287"/>
        <v>0</v>
      </c>
      <c r="CG40" s="172"/>
      <c r="CH40" s="174">
        <v>2.0</v>
      </c>
      <c r="CI40" s="175" t="s">
        <v>143</v>
      </c>
      <c r="CJ40" s="176" t="s">
        <v>121</v>
      </c>
      <c r="CK40" s="176" t="s">
        <v>123</v>
      </c>
      <c r="CL40" s="177">
        <f t="shared" si="288"/>
        <v>0</v>
      </c>
      <c r="CM40" s="177">
        <f t="shared" si="289"/>
        <v>0</v>
      </c>
      <c r="CN40" s="177">
        <f t="shared" si="290"/>
        <v>0</v>
      </c>
      <c r="CO40" s="178"/>
      <c r="CP40" s="177">
        <f t="shared" si="291"/>
        <v>0</v>
      </c>
      <c r="CQ40" s="179"/>
      <c r="CR40" s="180"/>
      <c r="CS40" s="180"/>
      <c r="CT40" s="177">
        <f t="shared" si="292"/>
        <v>0</v>
      </c>
      <c r="CU40" s="178">
        <v>0.294289866351475</v>
      </c>
      <c r="CV40" s="177">
        <f t="shared" si="293"/>
        <v>0</v>
      </c>
      <c r="CW40" s="181">
        <f t="shared" si="294"/>
        <v>0</v>
      </c>
      <c r="CX40" s="172"/>
      <c r="CY40" s="174">
        <v>2.0</v>
      </c>
      <c r="CZ40" s="175" t="s">
        <v>143</v>
      </c>
      <c r="DA40" s="176" t="s">
        <v>121</v>
      </c>
      <c r="DB40" s="176" t="s">
        <v>123</v>
      </c>
      <c r="DC40" s="177">
        <f t="shared" si="295"/>
        <v>0</v>
      </c>
      <c r="DD40" s="177">
        <f t="shared" si="296"/>
        <v>0</v>
      </c>
      <c r="DE40" s="177">
        <f t="shared" si="297"/>
        <v>0</v>
      </c>
      <c r="DF40" s="178"/>
      <c r="DG40" s="177">
        <f t="shared" si="298"/>
        <v>0</v>
      </c>
      <c r="DH40" s="179"/>
      <c r="DI40" s="180"/>
      <c r="DJ40" s="180"/>
      <c r="DK40" s="177">
        <f t="shared" si="299"/>
        <v>0</v>
      </c>
      <c r="DL40" s="178">
        <v>0.294289866351475</v>
      </c>
      <c r="DM40" s="177">
        <f t="shared" si="300"/>
        <v>0</v>
      </c>
      <c r="DN40" s="181">
        <f t="shared" si="301"/>
        <v>0</v>
      </c>
      <c r="DO40" s="172"/>
      <c r="DP40" s="174">
        <v>2.0</v>
      </c>
      <c r="DQ40" s="175" t="s">
        <v>143</v>
      </c>
      <c r="DR40" s="176" t="s">
        <v>121</v>
      </c>
      <c r="DS40" s="176" t="s">
        <v>123</v>
      </c>
      <c r="DT40" s="177">
        <f t="shared" si="302"/>
        <v>0</v>
      </c>
      <c r="DU40" s="177">
        <f t="shared" si="303"/>
        <v>0</v>
      </c>
      <c r="DV40" s="177">
        <f t="shared" si="304"/>
        <v>0</v>
      </c>
      <c r="DW40" s="178"/>
      <c r="DX40" s="177">
        <f t="shared" si="305"/>
        <v>0</v>
      </c>
      <c r="DY40" s="179"/>
      <c r="DZ40" s="180"/>
      <c r="EA40" s="180"/>
      <c r="EB40" s="177">
        <f t="shared" si="306"/>
        <v>0</v>
      </c>
      <c r="EC40" s="178">
        <v>0.294289866351475</v>
      </c>
      <c r="ED40" s="177">
        <f t="shared" si="307"/>
        <v>0</v>
      </c>
      <c r="EE40" s="181">
        <f t="shared" si="308"/>
        <v>0</v>
      </c>
      <c r="EF40" s="172"/>
      <c r="EG40" s="174">
        <v>2.0</v>
      </c>
      <c r="EH40" s="175" t="s">
        <v>143</v>
      </c>
      <c r="EI40" s="176" t="s">
        <v>121</v>
      </c>
      <c r="EJ40" s="176" t="s">
        <v>123</v>
      </c>
      <c r="EK40" s="177">
        <f t="shared" si="309"/>
        <v>0</v>
      </c>
      <c r="EL40" s="177">
        <f t="shared" si="310"/>
        <v>0</v>
      </c>
      <c r="EM40" s="177">
        <f t="shared" si="311"/>
        <v>0</v>
      </c>
      <c r="EN40" s="178"/>
      <c r="EO40" s="177">
        <f t="shared" si="312"/>
        <v>0</v>
      </c>
      <c r="EP40" s="179"/>
      <c r="EQ40" s="180"/>
      <c r="ER40" s="180"/>
      <c r="ES40" s="177">
        <f t="shared" si="313"/>
        <v>0</v>
      </c>
      <c r="ET40" s="178">
        <v>0.294289866351475</v>
      </c>
      <c r="EU40" s="177">
        <f t="shared" si="314"/>
        <v>0</v>
      </c>
      <c r="EV40" s="181">
        <f t="shared" si="315"/>
        <v>0</v>
      </c>
      <c r="EW40" s="172"/>
      <c r="EX40" s="174">
        <v>2.0</v>
      </c>
      <c r="EY40" s="175" t="s">
        <v>143</v>
      </c>
      <c r="EZ40" s="176" t="s">
        <v>121</v>
      </c>
      <c r="FA40" s="176" t="s">
        <v>123</v>
      </c>
      <c r="FB40" s="177">
        <f t="shared" si="316"/>
        <v>0</v>
      </c>
      <c r="FC40" s="177">
        <f t="shared" si="317"/>
        <v>0</v>
      </c>
      <c r="FD40" s="177">
        <f t="shared" si="318"/>
        <v>0</v>
      </c>
      <c r="FE40" s="178"/>
      <c r="FF40" s="177">
        <f t="shared" si="319"/>
        <v>0</v>
      </c>
      <c r="FG40" s="179"/>
      <c r="FH40" s="180"/>
      <c r="FI40" s="180"/>
      <c r="FJ40" s="177">
        <f t="shared" si="320"/>
        <v>0</v>
      </c>
      <c r="FK40" s="178">
        <v>0.294289866351475</v>
      </c>
      <c r="FL40" s="177">
        <f t="shared" si="321"/>
        <v>0</v>
      </c>
      <c r="FM40" s="181">
        <f t="shared" si="322"/>
        <v>0</v>
      </c>
      <c r="FN40" s="172"/>
      <c r="FO40" s="174">
        <v>2.0</v>
      </c>
      <c r="FP40" s="175" t="s">
        <v>143</v>
      </c>
      <c r="FQ40" s="176" t="s">
        <v>121</v>
      </c>
      <c r="FR40" s="176" t="s">
        <v>123</v>
      </c>
      <c r="FS40" s="177">
        <f t="shared" si="323"/>
        <v>0</v>
      </c>
      <c r="FT40" s="177">
        <f t="shared" si="324"/>
        <v>0</v>
      </c>
      <c r="FU40" s="177">
        <f t="shared" si="325"/>
        <v>0</v>
      </c>
      <c r="FV40" s="178"/>
      <c r="FW40" s="177">
        <f t="shared" si="326"/>
        <v>0</v>
      </c>
      <c r="FX40" s="179"/>
      <c r="FY40" s="180"/>
      <c r="FZ40" s="180"/>
      <c r="GA40" s="177">
        <f t="shared" si="327"/>
        <v>0</v>
      </c>
      <c r="GB40" s="178">
        <v>0.294289866351475</v>
      </c>
      <c r="GC40" s="177">
        <f t="shared" si="328"/>
        <v>0</v>
      </c>
      <c r="GD40" s="181">
        <f t="shared" si="329"/>
        <v>0</v>
      </c>
      <c r="GE40" s="172"/>
      <c r="GF40" s="174">
        <v>2.0</v>
      </c>
      <c r="GG40" s="175" t="s">
        <v>143</v>
      </c>
      <c r="GH40" s="176" t="s">
        <v>121</v>
      </c>
      <c r="GI40" s="176" t="s">
        <v>123</v>
      </c>
      <c r="GJ40" s="177">
        <f t="shared" si="330"/>
        <v>0</v>
      </c>
      <c r="GK40" s="177">
        <f t="shared" si="331"/>
        <v>0</v>
      </c>
      <c r="GL40" s="177">
        <f t="shared" si="332"/>
        <v>0</v>
      </c>
      <c r="GM40" s="178"/>
      <c r="GN40" s="177">
        <f t="shared" si="333"/>
        <v>0</v>
      </c>
      <c r="GO40" s="179"/>
      <c r="GP40" s="180"/>
      <c r="GQ40" s="180"/>
      <c r="GR40" s="177">
        <f t="shared" si="334"/>
        <v>0</v>
      </c>
      <c r="GS40" s="178">
        <v>0.294289866351475</v>
      </c>
      <c r="GT40" s="177">
        <f t="shared" si="335"/>
        <v>0</v>
      </c>
      <c r="GU40" s="181">
        <f t="shared" si="336"/>
        <v>0</v>
      </c>
      <c r="GV40" s="172"/>
      <c r="GW40" s="174">
        <v>2.0</v>
      </c>
      <c r="GX40" s="175" t="s">
        <v>143</v>
      </c>
      <c r="GY40" s="176" t="s">
        <v>121</v>
      </c>
      <c r="GZ40" s="176" t="s">
        <v>123</v>
      </c>
      <c r="HA40" s="177">
        <f t="shared" si="337"/>
        <v>0</v>
      </c>
      <c r="HB40" s="177">
        <f t="shared" si="338"/>
        <v>0</v>
      </c>
      <c r="HC40" s="177">
        <f t="shared" si="339"/>
        <v>0</v>
      </c>
      <c r="HD40" s="178"/>
      <c r="HE40" s="177">
        <f t="shared" si="340"/>
        <v>0</v>
      </c>
      <c r="HF40" s="179"/>
      <c r="HG40" s="180"/>
      <c r="HH40" s="180"/>
      <c r="HI40" s="177">
        <f t="shared" si="341"/>
        <v>0</v>
      </c>
      <c r="HJ40" s="178">
        <v>0.294289866351475</v>
      </c>
      <c r="HK40" s="177">
        <f t="shared" si="342"/>
        <v>0</v>
      </c>
      <c r="HL40" s="181">
        <f t="shared" si="343"/>
        <v>0</v>
      </c>
      <c r="HM40" s="172"/>
      <c r="HN40" s="174">
        <v>2.0</v>
      </c>
      <c r="HO40" s="175" t="s">
        <v>143</v>
      </c>
      <c r="HP40" s="176" t="s">
        <v>121</v>
      </c>
      <c r="HQ40" s="176" t="s">
        <v>123</v>
      </c>
      <c r="HR40" s="177">
        <f t="shared" si="344"/>
        <v>0</v>
      </c>
      <c r="HS40" s="177">
        <f t="shared" si="345"/>
        <v>0</v>
      </c>
      <c r="HT40" s="177">
        <f t="shared" si="346"/>
        <v>0</v>
      </c>
      <c r="HU40" s="178"/>
      <c r="HV40" s="177">
        <f t="shared" si="347"/>
        <v>0</v>
      </c>
      <c r="HW40" s="179"/>
      <c r="HX40" s="180"/>
      <c r="HY40" s="180"/>
      <c r="HZ40" s="177">
        <f t="shared" si="348"/>
        <v>0</v>
      </c>
      <c r="IA40" s="178">
        <v>0.294289866351475</v>
      </c>
      <c r="IB40" s="177">
        <f t="shared" si="349"/>
        <v>0</v>
      </c>
      <c r="IC40" s="181">
        <f t="shared" si="350"/>
        <v>0</v>
      </c>
      <c r="ID40" s="172"/>
      <c r="IE40" s="174">
        <v>2.0</v>
      </c>
      <c r="IF40" s="175" t="s">
        <v>143</v>
      </c>
      <c r="IG40" s="176" t="s">
        <v>121</v>
      </c>
      <c r="IH40" s="176" t="s">
        <v>123</v>
      </c>
      <c r="II40" s="177">
        <f t="shared" si="351"/>
        <v>0</v>
      </c>
      <c r="IJ40" s="177">
        <f t="shared" si="352"/>
        <v>0</v>
      </c>
      <c r="IK40" s="177">
        <f t="shared" si="353"/>
        <v>0</v>
      </c>
      <c r="IL40" s="178"/>
      <c r="IM40" s="177">
        <f t="shared" si="354"/>
        <v>0</v>
      </c>
      <c r="IN40" s="179"/>
      <c r="IO40" s="180"/>
      <c r="IP40" s="180"/>
      <c r="IQ40" s="177">
        <f t="shared" si="355"/>
        <v>0</v>
      </c>
      <c r="IR40" s="178">
        <v>0.294289866351475</v>
      </c>
      <c r="IS40" s="177">
        <f t="shared" si="356"/>
        <v>0</v>
      </c>
      <c r="IT40" s="181">
        <f t="shared" si="357"/>
        <v>0</v>
      </c>
      <c r="IU40" s="172"/>
      <c r="IV40" s="174">
        <v>2.0</v>
      </c>
      <c r="IW40" s="175" t="s">
        <v>143</v>
      </c>
      <c r="IX40" s="176" t="s">
        <v>121</v>
      </c>
      <c r="IY40" s="176" t="s">
        <v>123</v>
      </c>
      <c r="IZ40" s="177">
        <f t="shared" si="358"/>
        <v>0</v>
      </c>
      <c r="JA40" s="177">
        <f t="shared" si="359"/>
        <v>0</v>
      </c>
      <c r="JB40" s="177">
        <f t="shared" si="360"/>
        <v>0</v>
      </c>
      <c r="JC40" s="178"/>
      <c r="JD40" s="177">
        <f t="shared" si="361"/>
        <v>0</v>
      </c>
      <c r="JE40" s="179"/>
      <c r="JF40" s="180"/>
      <c r="JG40" s="180"/>
      <c r="JH40" s="177">
        <f t="shared" si="362"/>
        <v>0</v>
      </c>
      <c r="JI40" s="178">
        <v>0.294289866351475</v>
      </c>
      <c r="JJ40" s="177">
        <f t="shared" si="363"/>
        <v>0</v>
      </c>
      <c r="JK40" s="181">
        <f t="shared" si="364"/>
        <v>0</v>
      </c>
      <c r="JL40" s="172"/>
      <c r="JM40" s="174">
        <v>2.0</v>
      </c>
      <c r="JN40" s="175" t="s">
        <v>143</v>
      </c>
      <c r="JO40" s="176" t="s">
        <v>121</v>
      </c>
      <c r="JP40" s="176" t="s">
        <v>123</v>
      </c>
      <c r="JQ40" s="177">
        <f t="shared" si="365"/>
        <v>0</v>
      </c>
      <c r="JR40" s="177">
        <f t="shared" si="366"/>
        <v>0</v>
      </c>
      <c r="JS40" s="177">
        <f t="shared" si="367"/>
        <v>0</v>
      </c>
      <c r="JT40" s="178"/>
      <c r="JU40" s="177">
        <f t="shared" si="368"/>
        <v>0</v>
      </c>
      <c r="JV40" s="179"/>
      <c r="JW40" s="180"/>
      <c r="JX40" s="180"/>
      <c r="JY40" s="177">
        <f t="shared" si="369"/>
        <v>0</v>
      </c>
      <c r="JZ40" s="178">
        <v>0.294289866351475</v>
      </c>
      <c r="KA40" s="177">
        <f t="shared" si="370"/>
        <v>0</v>
      </c>
      <c r="KB40" s="181">
        <f t="shared" si="371"/>
        <v>0</v>
      </c>
      <c r="KC40" s="172"/>
      <c r="KD40" s="174">
        <v>2.0</v>
      </c>
      <c r="KE40" s="175" t="s">
        <v>143</v>
      </c>
      <c r="KF40" s="176" t="s">
        <v>121</v>
      </c>
      <c r="KG40" s="176" t="s">
        <v>123</v>
      </c>
      <c r="KH40" s="177">
        <f t="shared" si="372"/>
        <v>0</v>
      </c>
      <c r="KI40" s="177">
        <f t="shared" si="373"/>
        <v>0</v>
      </c>
      <c r="KJ40" s="177">
        <f t="shared" si="374"/>
        <v>0</v>
      </c>
      <c r="KK40" s="178"/>
      <c r="KL40" s="177">
        <f t="shared" si="375"/>
        <v>0</v>
      </c>
      <c r="KM40" s="179"/>
      <c r="KN40" s="180"/>
      <c r="KO40" s="180"/>
      <c r="KP40" s="177">
        <f t="shared" si="376"/>
        <v>0</v>
      </c>
      <c r="KQ40" s="178">
        <v>0.294289866351475</v>
      </c>
      <c r="KR40" s="177">
        <f t="shared" si="377"/>
        <v>0</v>
      </c>
      <c r="KS40" s="181">
        <f t="shared" si="378"/>
        <v>0</v>
      </c>
      <c r="KT40" s="172"/>
      <c r="KU40" s="173"/>
    </row>
    <row r="41" ht="15.75" customHeight="1">
      <c r="A41" s="174">
        <v>3.0</v>
      </c>
      <c r="B41" s="175" t="s">
        <v>144</v>
      </c>
      <c r="C41" s="176" t="s">
        <v>121</v>
      </c>
      <c r="D41" s="176" t="s">
        <v>123</v>
      </c>
      <c r="E41" s="177">
        <f t="shared" si="253"/>
        <v>0</v>
      </c>
      <c r="F41" s="177">
        <f t="shared" si="254"/>
        <v>0</v>
      </c>
      <c r="G41" s="177">
        <f t="shared" si="255"/>
        <v>0</v>
      </c>
      <c r="H41" s="178"/>
      <c r="I41" s="177">
        <f t="shared" si="256"/>
        <v>0</v>
      </c>
      <c r="J41" s="179"/>
      <c r="K41" s="180"/>
      <c r="L41" s="180"/>
      <c r="M41" s="177">
        <f t="shared" si="257"/>
        <v>0</v>
      </c>
      <c r="N41" s="178">
        <v>0.294289866351475</v>
      </c>
      <c r="O41" s="177">
        <f t="shared" si="258"/>
        <v>0</v>
      </c>
      <c r="P41" s="181">
        <f t="shared" si="259"/>
        <v>0</v>
      </c>
      <c r="Q41" s="172"/>
      <c r="R41" s="174">
        <v>3.0</v>
      </c>
      <c r="S41" s="175" t="s">
        <v>144</v>
      </c>
      <c r="T41" s="176" t="s">
        <v>121</v>
      </c>
      <c r="U41" s="176" t="s">
        <v>123</v>
      </c>
      <c r="V41" s="177">
        <f t="shared" si="260"/>
        <v>0</v>
      </c>
      <c r="W41" s="177">
        <f t="shared" si="261"/>
        <v>0</v>
      </c>
      <c r="X41" s="177">
        <f t="shared" si="262"/>
        <v>0</v>
      </c>
      <c r="Y41" s="178"/>
      <c r="Z41" s="177">
        <f t="shared" si="263"/>
        <v>0</v>
      </c>
      <c r="AA41" s="179"/>
      <c r="AB41" s="180"/>
      <c r="AC41" s="180"/>
      <c r="AD41" s="177">
        <f t="shared" si="264"/>
        <v>0</v>
      </c>
      <c r="AE41" s="178">
        <v>0.294289866351475</v>
      </c>
      <c r="AF41" s="177">
        <f t="shared" si="265"/>
        <v>0</v>
      </c>
      <c r="AG41" s="181">
        <f t="shared" si="266"/>
        <v>0</v>
      </c>
      <c r="AH41" s="172"/>
      <c r="AI41" s="174">
        <v>3.0</v>
      </c>
      <c r="AJ41" s="175" t="s">
        <v>144</v>
      </c>
      <c r="AK41" s="176" t="s">
        <v>121</v>
      </c>
      <c r="AL41" s="176" t="s">
        <v>123</v>
      </c>
      <c r="AM41" s="177">
        <f t="shared" si="267"/>
        <v>0</v>
      </c>
      <c r="AN41" s="177">
        <f t="shared" si="268"/>
        <v>0</v>
      </c>
      <c r="AO41" s="177">
        <f t="shared" si="269"/>
        <v>0</v>
      </c>
      <c r="AP41" s="178"/>
      <c r="AQ41" s="177">
        <f t="shared" si="270"/>
        <v>0</v>
      </c>
      <c r="AR41" s="179"/>
      <c r="AS41" s="180"/>
      <c r="AT41" s="180"/>
      <c r="AU41" s="177">
        <f t="shared" si="271"/>
        <v>0</v>
      </c>
      <c r="AV41" s="178">
        <v>0.294289866351475</v>
      </c>
      <c r="AW41" s="177">
        <f t="shared" si="272"/>
        <v>0</v>
      </c>
      <c r="AX41" s="181">
        <f t="shared" si="273"/>
        <v>0</v>
      </c>
      <c r="AY41" s="172"/>
      <c r="AZ41" s="174">
        <v>3.0</v>
      </c>
      <c r="BA41" s="175" t="s">
        <v>144</v>
      </c>
      <c r="BB41" s="176" t="s">
        <v>121</v>
      </c>
      <c r="BC41" s="176" t="s">
        <v>123</v>
      </c>
      <c r="BD41" s="177">
        <f t="shared" si="274"/>
        <v>0</v>
      </c>
      <c r="BE41" s="177">
        <f t="shared" si="275"/>
        <v>0</v>
      </c>
      <c r="BF41" s="177">
        <f t="shared" si="276"/>
        <v>0</v>
      </c>
      <c r="BG41" s="178"/>
      <c r="BH41" s="177">
        <f t="shared" si="277"/>
        <v>0</v>
      </c>
      <c r="BI41" s="179"/>
      <c r="BJ41" s="180"/>
      <c r="BK41" s="180"/>
      <c r="BL41" s="177">
        <f t="shared" si="278"/>
        <v>0</v>
      </c>
      <c r="BM41" s="178">
        <v>0.294289866351475</v>
      </c>
      <c r="BN41" s="177">
        <f t="shared" si="279"/>
        <v>0</v>
      </c>
      <c r="BO41" s="181">
        <f t="shared" si="280"/>
        <v>0</v>
      </c>
      <c r="BP41" s="172"/>
      <c r="BQ41" s="174">
        <v>3.0</v>
      </c>
      <c r="BR41" s="175" t="s">
        <v>144</v>
      </c>
      <c r="BS41" s="176" t="s">
        <v>121</v>
      </c>
      <c r="BT41" s="176" t="s">
        <v>123</v>
      </c>
      <c r="BU41" s="177">
        <f t="shared" si="281"/>
        <v>0</v>
      </c>
      <c r="BV41" s="177">
        <f t="shared" si="282"/>
        <v>0</v>
      </c>
      <c r="BW41" s="177">
        <f t="shared" si="283"/>
        <v>0</v>
      </c>
      <c r="BX41" s="178"/>
      <c r="BY41" s="177">
        <f t="shared" si="284"/>
        <v>0</v>
      </c>
      <c r="BZ41" s="179"/>
      <c r="CA41" s="180"/>
      <c r="CB41" s="180"/>
      <c r="CC41" s="177">
        <f t="shared" si="285"/>
        <v>0</v>
      </c>
      <c r="CD41" s="178">
        <v>0.294289866351475</v>
      </c>
      <c r="CE41" s="177">
        <f t="shared" si="286"/>
        <v>0</v>
      </c>
      <c r="CF41" s="181">
        <f t="shared" si="287"/>
        <v>0</v>
      </c>
      <c r="CG41" s="172"/>
      <c r="CH41" s="174">
        <v>3.0</v>
      </c>
      <c r="CI41" s="175" t="s">
        <v>144</v>
      </c>
      <c r="CJ41" s="176" t="s">
        <v>121</v>
      </c>
      <c r="CK41" s="176" t="s">
        <v>123</v>
      </c>
      <c r="CL41" s="177">
        <f t="shared" si="288"/>
        <v>0</v>
      </c>
      <c r="CM41" s="177">
        <f t="shared" si="289"/>
        <v>0</v>
      </c>
      <c r="CN41" s="177">
        <f t="shared" si="290"/>
        <v>0</v>
      </c>
      <c r="CO41" s="178"/>
      <c r="CP41" s="177">
        <f t="shared" si="291"/>
        <v>0</v>
      </c>
      <c r="CQ41" s="179"/>
      <c r="CR41" s="180"/>
      <c r="CS41" s="180"/>
      <c r="CT41" s="177">
        <f t="shared" si="292"/>
        <v>0</v>
      </c>
      <c r="CU41" s="178">
        <v>0.294289866351475</v>
      </c>
      <c r="CV41" s="177">
        <f t="shared" si="293"/>
        <v>0</v>
      </c>
      <c r="CW41" s="181">
        <f t="shared" si="294"/>
        <v>0</v>
      </c>
      <c r="CX41" s="172"/>
      <c r="CY41" s="174">
        <v>3.0</v>
      </c>
      <c r="CZ41" s="175" t="s">
        <v>144</v>
      </c>
      <c r="DA41" s="176" t="s">
        <v>121</v>
      </c>
      <c r="DB41" s="176" t="s">
        <v>123</v>
      </c>
      <c r="DC41" s="177">
        <f t="shared" si="295"/>
        <v>0</v>
      </c>
      <c r="DD41" s="177">
        <f t="shared" si="296"/>
        <v>0</v>
      </c>
      <c r="DE41" s="177">
        <f t="shared" si="297"/>
        <v>0</v>
      </c>
      <c r="DF41" s="178"/>
      <c r="DG41" s="177">
        <f t="shared" si="298"/>
        <v>0</v>
      </c>
      <c r="DH41" s="179"/>
      <c r="DI41" s="180"/>
      <c r="DJ41" s="180"/>
      <c r="DK41" s="177">
        <f t="shared" si="299"/>
        <v>0</v>
      </c>
      <c r="DL41" s="178">
        <v>0.294289866351475</v>
      </c>
      <c r="DM41" s="177">
        <f t="shared" si="300"/>
        <v>0</v>
      </c>
      <c r="DN41" s="181">
        <f t="shared" si="301"/>
        <v>0</v>
      </c>
      <c r="DO41" s="172"/>
      <c r="DP41" s="174">
        <v>3.0</v>
      </c>
      <c r="DQ41" s="175" t="s">
        <v>144</v>
      </c>
      <c r="DR41" s="176" t="s">
        <v>121</v>
      </c>
      <c r="DS41" s="176" t="s">
        <v>123</v>
      </c>
      <c r="DT41" s="177">
        <f t="shared" si="302"/>
        <v>0</v>
      </c>
      <c r="DU41" s="177">
        <f t="shared" si="303"/>
        <v>0</v>
      </c>
      <c r="DV41" s="177">
        <f t="shared" si="304"/>
        <v>0</v>
      </c>
      <c r="DW41" s="178"/>
      <c r="DX41" s="177">
        <f t="shared" si="305"/>
        <v>0</v>
      </c>
      <c r="DY41" s="179"/>
      <c r="DZ41" s="180"/>
      <c r="EA41" s="180"/>
      <c r="EB41" s="177">
        <f t="shared" si="306"/>
        <v>0</v>
      </c>
      <c r="EC41" s="178">
        <v>0.294289866351475</v>
      </c>
      <c r="ED41" s="177">
        <f t="shared" si="307"/>
        <v>0</v>
      </c>
      <c r="EE41" s="181">
        <f t="shared" si="308"/>
        <v>0</v>
      </c>
      <c r="EF41" s="172"/>
      <c r="EG41" s="174">
        <v>3.0</v>
      </c>
      <c r="EH41" s="175" t="s">
        <v>144</v>
      </c>
      <c r="EI41" s="176" t="s">
        <v>121</v>
      </c>
      <c r="EJ41" s="176" t="s">
        <v>123</v>
      </c>
      <c r="EK41" s="177">
        <f t="shared" si="309"/>
        <v>0</v>
      </c>
      <c r="EL41" s="177">
        <f t="shared" si="310"/>
        <v>0</v>
      </c>
      <c r="EM41" s="177">
        <f t="shared" si="311"/>
        <v>0</v>
      </c>
      <c r="EN41" s="178"/>
      <c r="EO41" s="177">
        <f t="shared" si="312"/>
        <v>0</v>
      </c>
      <c r="EP41" s="179"/>
      <c r="EQ41" s="180"/>
      <c r="ER41" s="180"/>
      <c r="ES41" s="177">
        <f t="shared" si="313"/>
        <v>0</v>
      </c>
      <c r="ET41" s="178">
        <v>0.294289866351475</v>
      </c>
      <c r="EU41" s="177">
        <f t="shared" si="314"/>
        <v>0</v>
      </c>
      <c r="EV41" s="181">
        <f t="shared" si="315"/>
        <v>0</v>
      </c>
      <c r="EW41" s="172"/>
      <c r="EX41" s="174">
        <v>3.0</v>
      </c>
      <c r="EY41" s="175" t="s">
        <v>144</v>
      </c>
      <c r="EZ41" s="176" t="s">
        <v>121</v>
      </c>
      <c r="FA41" s="176" t="s">
        <v>123</v>
      </c>
      <c r="FB41" s="177">
        <f t="shared" si="316"/>
        <v>0</v>
      </c>
      <c r="FC41" s="177">
        <f t="shared" si="317"/>
        <v>0</v>
      </c>
      <c r="FD41" s="177">
        <f t="shared" si="318"/>
        <v>0</v>
      </c>
      <c r="FE41" s="178"/>
      <c r="FF41" s="177">
        <f t="shared" si="319"/>
        <v>0</v>
      </c>
      <c r="FG41" s="179"/>
      <c r="FH41" s="180"/>
      <c r="FI41" s="180"/>
      <c r="FJ41" s="177">
        <f t="shared" si="320"/>
        <v>0</v>
      </c>
      <c r="FK41" s="178">
        <v>0.294289866351475</v>
      </c>
      <c r="FL41" s="177">
        <f t="shared" si="321"/>
        <v>0</v>
      </c>
      <c r="FM41" s="181">
        <f t="shared" si="322"/>
        <v>0</v>
      </c>
      <c r="FN41" s="172"/>
      <c r="FO41" s="174">
        <v>3.0</v>
      </c>
      <c r="FP41" s="175" t="s">
        <v>144</v>
      </c>
      <c r="FQ41" s="176" t="s">
        <v>121</v>
      </c>
      <c r="FR41" s="176" t="s">
        <v>123</v>
      </c>
      <c r="FS41" s="177">
        <f t="shared" si="323"/>
        <v>0</v>
      </c>
      <c r="FT41" s="177">
        <f t="shared" si="324"/>
        <v>0</v>
      </c>
      <c r="FU41" s="177">
        <f t="shared" si="325"/>
        <v>0</v>
      </c>
      <c r="FV41" s="178"/>
      <c r="FW41" s="177">
        <f t="shared" si="326"/>
        <v>0</v>
      </c>
      <c r="FX41" s="179"/>
      <c r="FY41" s="180"/>
      <c r="FZ41" s="180"/>
      <c r="GA41" s="177">
        <f t="shared" si="327"/>
        <v>0</v>
      </c>
      <c r="GB41" s="178">
        <v>0.294289866351475</v>
      </c>
      <c r="GC41" s="177">
        <f t="shared" si="328"/>
        <v>0</v>
      </c>
      <c r="GD41" s="181">
        <f t="shared" si="329"/>
        <v>0</v>
      </c>
      <c r="GE41" s="172"/>
      <c r="GF41" s="174">
        <v>3.0</v>
      </c>
      <c r="GG41" s="175" t="s">
        <v>144</v>
      </c>
      <c r="GH41" s="176" t="s">
        <v>121</v>
      </c>
      <c r="GI41" s="176" t="s">
        <v>123</v>
      </c>
      <c r="GJ41" s="177">
        <f t="shared" si="330"/>
        <v>0</v>
      </c>
      <c r="GK41" s="177">
        <f t="shared" si="331"/>
        <v>0</v>
      </c>
      <c r="GL41" s="177">
        <f t="shared" si="332"/>
        <v>0</v>
      </c>
      <c r="GM41" s="178"/>
      <c r="GN41" s="177">
        <f t="shared" si="333"/>
        <v>0</v>
      </c>
      <c r="GO41" s="179"/>
      <c r="GP41" s="180"/>
      <c r="GQ41" s="180"/>
      <c r="GR41" s="177">
        <f t="shared" si="334"/>
        <v>0</v>
      </c>
      <c r="GS41" s="178">
        <v>0.294289866351475</v>
      </c>
      <c r="GT41" s="177">
        <f t="shared" si="335"/>
        <v>0</v>
      </c>
      <c r="GU41" s="181">
        <f t="shared" si="336"/>
        <v>0</v>
      </c>
      <c r="GV41" s="172"/>
      <c r="GW41" s="174">
        <v>3.0</v>
      </c>
      <c r="GX41" s="175" t="s">
        <v>144</v>
      </c>
      <c r="GY41" s="176" t="s">
        <v>121</v>
      </c>
      <c r="GZ41" s="176" t="s">
        <v>123</v>
      </c>
      <c r="HA41" s="177">
        <f t="shared" si="337"/>
        <v>0</v>
      </c>
      <c r="HB41" s="177">
        <f t="shared" si="338"/>
        <v>0</v>
      </c>
      <c r="HC41" s="177">
        <f t="shared" si="339"/>
        <v>0</v>
      </c>
      <c r="HD41" s="178"/>
      <c r="HE41" s="177">
        <f t="shared" si="340"/>
        <v>0</v>
      </c>
      <c r="HF41" s="179"/>
      <c r="HG41" s="180"/>
      <c r="HH41" s="180"/>
      <c r="HI41" s="177">
        <f t="shared" si="341"/>
        <v>0</v>
      </c>
      <c r="HJ41" s="178">
        <v>0.294289866351475</v>
      </c>
      <c r="HK41" s="177">
        <f t="shared" si="342"/>
        <v>0</v>
      </c>
      <c r="HL41" s="181">
        <f t="shared" si="343"/>
        <v>0</v>
      </c>
      <c r="HM41" s="172"/>
      <c r="HN41" s="174">
        <v>3.0</v>
      </c>
      <c r="HO41" s="175" t="s">
        <v>144</v>
      </c>
      <c r="HP41" s="176" t="s">
        <v>121</v>
      </c>
      <c r="HQ41" s="176" t="s">
        <v>123</v>
      </c>
      <c r="HR41" s="177">
        <f t="shared" si="344"/>
        <v>0</v>
      </c>
      <c r="HS41" s="177">
        <f t="shared" si="345"/>
        <v>0</v>
      </c>
      <c r="HT41" s="177">
        <f t="shared" si="346"/>
        <v>0</v>
      </c>
      <c r="HU41" s="178"/>
      <c r="HV41" s="177">
        <f t="shared" si="347"/>
        <v>0</v>
      </c>
      <c r="HW41" s="179"/>
      <c r="HX41" s="180"/>
      <c r="HY41" s="180"/>
      <c r="HZ41" s="177">
        <f t="shared" si="348"/>
        <v>0</v>
      </c>
      <c r="IA41" s="178">
        <v>0.294289866351475</v>
      </c>
      <c r="IB41" s="177">
        <f t="shared" si="349"/>
        <v>0</v>
      </c>
      <c r="IC41" s="181">
        <f t="shared" si="350"/>
        <v>0</v>
      </c>
      <c r="ID41" s="172"/>
      <c r="IE41" s="174">
        <v>3.0</v>
      </c>
      <c r="IF41" s="175" t="s">
        <v>144</v>
      </c>
      <c r="IG41" s="176" t="s">
        <v>121</v>
      </c>
      <c r="IH41" s="176" t="s">
        <v>123</v>
      </c>
      <c r="II41" s="177">
        <f t="shared" si="351"/>
        <v>0</v>
      </c>
      <c r="IJ41" s="177">
        <f t="shared" si="352"/>
        <v>0</v>
      </c>
      <c r="IK41" s="177">
        <f t="shared" si="353"/>
        <v>0</v>
      </c>
      <c r="IL41" s="178"/>
      <c r="IM41" s="177">
        <f t="shared" si="354"/>
        <v>0</v>
      </c>
      <c r="IN41" s="179"/>
      <c r="IO41" s="180"/>
      <c r="IP41" s="180"/>
      <c r="IQ41" s="177">
        <f t="shared" si="355"/>
        <v>0</v>
      </c>
      <c r="IR41" s="178">
        <v>0.294289866351475</v>
      </c>
      <c r="IS41" s="177">
        <f t="shared" si="356"/>
        <v>0</v>
      </c>
      <c r="IT41" s="181">
        <f t="shared" si="357"/>
        <v>0</v>
      </c>
      <c r="IU41" s="172"/>
      <c r="IV41" s="174">
        <v>3.0</v>
      </c>
      <c r="IW41" s="175" t="s">
        <v>144</v>
      </c>
      <c r="IX41" s="176" t="s">
        <v>121</v>
      </c>
      <c r="IY41" s="176" t="s">
        <v>123</v>
      </c>
      <c r="IZ41" s="177">
        <f t="shared" si="358"/>
        <v>0</v>
      </c>
      <c r="JA41" s="177">
        <f t="shared" si="359"/>
        <v>0</v>
      </c>
      <c r="JB41" s="177">
        <f t="shared" si="360"/>
        <v>0</v>
      </c>
      <c r="JC41" s="178"/>
      <c r="JD41" s="177">
        <f t="shared" si="361"/>
        <v>0</v>
      </c>
      <c r="JE41" s="179"/>
      <c r="JF41" s="180"/>
      <c r="JG41" s="180"/>
      <c r="JH41" s="177">
        <f t="shared" si="362"/>
        <v>0</v>
      </c>
      <c r="JI41" s="178">
        <v>0.294289866351475</v>
      </c>
      <c r="JJ41" s="177">
        <f t="shared" si="363"/>
        <v>0</v>
      </c>
      <c r="JK41" s="181">
        <f t="shared" si="364"/>
        <v>0</v>
      </c>
      <c r="JL41" s="172"/>
      <c r="JM41" s="174">
        <v>3.0</v>
      </c>
      <c r="JN41" s="175" t="s">
        <v>144</v>
      </c>
      <c r="JO41" s="176" t="s">
        <v>121</v>
      </c>
      <c r="JP41" s="176" t="s">
        <v>123</v>
      </c>
      <c r="JQ41" s="177">
        <f t="shared" si="365"/>
        <v>0</v>
      </c>
      <c r="JR41" s="177">
        <f t="shared" si="366"/>
        <v>0</v>
      </c>
      <c r="JS41" s="177">
        <f t="shared" si="367"/>
        <v>0</v>
      </c>
      <c r="JT41" s="178"/>
      <c r="JU41" s="177">
        <f t="shared" si="368"/>
        <v>0</v>
      </c>
      <c r="JV41" s="179"/>
      <c r="JW41" s="180"/>
      <c r="JX41" s="180"/>
      <c r="JY41" s="177">
        <f t="shared" si="369"/>
        <v>0</v>
      </c>
      <c r="JZ41" s="178">
        <v>0.294289866351475</v>
      </c>
      <c r="KA41" s="177">
        <f t="shared" si="370"/>
        <v>0</v>
      </c>
      <c r="KB41" s="181">
        <f t="shared" si="371"/>
        <v>0</v>
      </c>
      <c r="KC41" s="172"/>
      <c r="KD41" s="174">
        <v>3.0</v>
      </c>
      <c r="KE41" s="175" t="s">
        <v>144</v>
      </c>
      <c r="KF41" s="176" t="s">
        <v>121</v>
      </c>
      <c r="KG41" s="176" t="s">
        <v>123</v>
      </c>
      <c r="KH41" s="177">
        <f t="shared" si="372"/>
        <v>0</v>
      </c>
      <c r="KI41" s="177">
        <f t="shared" si="373"/>
        <v>0</v>
      </c>
      <c r="KJ41" s="177">
        <f t="shared" si="374"/>
        <v>0</v>
      </c>
      <c r="KK41" s="178"/>
      <c r="KL41" s="177">
        <f t="shared" si="375"/>
        <v>0</v>
      </c>
      <c r="KM41" s="179"/>
      <c r="KN41" s="180"/>
      <c r="KO41" s="180"/>
      <c r="KP41" s="177">
        <f t="shared" si="376"/>
        <v>0</v>
      </c>
      <c r="KQ41" s="178">
        <v>0.294289866351475</v>
      </c>
      <c r="KR41" s="177">
        <f t="shared" si="377"/>
        <v>0</v>
      </c>
      <c r="KS41" s="181">
        <f t="shared" si="378"/>
        <v>0</v>
      </c>
      <c r="KT41" s="172"/>
      <c r="KU41" s="173"/>
    </row>
    <row r="42" ht="15.75" customHeight="1">
      <c r="A42" s="174">
        <v>4.0</v>
      </c>
      <c r="B42" s="175" t="s">
        <v>145</v>
      </c>
      <c r="C42" s="176" t="s">
        <v>121</v>
      </c>
      <c r="D42" s="176" t="s">
        <v>123</v>
      </c>
      <c r="E42" s="177">
        <f t="shared" si="253"/>
        <v>0</v>
      </c>
      <c r="F42" s="177">
        <f t="shared" si="254"/>
        <v>0</v>
      </c>
      <c r="G42" s="177">
        <f t="shared" si="255"/>
        <v>0</v>
      </c>
      <c r="H42" s="178"/>
      <c r="I42" s="177">
        <f t="shared" si="256"/>
        <v>0</v>
      </c>
      <c r="J42" s="179"/>
      <c r="K42" s="180"/>
      <c r="L42" s="180"/>
      <c r="M42" s="177">
        <f t="shared" si="257"/>
        <v>0</v>
      </c>
      <c r="N42" s="178">
        <v>0.294289866351475</v>
      </c>
      <c r="O42" s="177">
        <f t="shared" si="258"/>
        <v>0</v>
      </c>
      <c r="P42" s="181">
        <f t="shared" si="259"/>
        <v>0</v>
      </c>
      <c r="Q42" s="172"/>
      <c r="R42" s="174">
        <v>4.0</v>
      </c>
      <c r="S42" s="175" t="s">
        <v>145</v>
      </c>
      <c r="T42" s="176" t="s">
        <v>121</v>
      </c>
      <c r="U42" s="176" t="s">
        <v>123</v>
      </c>
      <c r="V42" s="177">
        <f t="shared" si="260"/>
        <v>0</v>
      </c>
      <c r="W42" s="177">
        <f t="shared" si="261"/>
        <v>0</v>
      </c>
      <c r="X42" s="177">
        <f t="shared" si="262"/>
        <v>0</v>
      </c>
      <c r="Y42" s="178"/>
      <c r="Z42" s="177">
        <f t="shared" si="263"/>
        <v>0</v>
      </c>
      <c r="AA42" s="179"/>
      <c r="AB42" s="180"/>
      <c r="AC42" s="180"/>
      <c r="AD42" s="177">
        <f t="shared" si="264"/>
        <v>0</v>
      </c>
      <c r="AE42" s="178">
        <v>0.294289866351475</v>
      </c>
      <c r="AF42" s="177">
        <f t="shared" si="265"/>
        <v>0</v>
      </c>
      <c r="AG42" s="181">
        <f t="shared" si="266"/>
        <v>0</v>
      </c>
      <c r="AH42" s="172"/>
      <c r="AI42" s="174">
        <v>4.0</v>
      </c>
      <c r="AJ42" s="175" t="s">
        <v>145</v>
      </c>
      <c r="AK42" s="176" t="s">
        <v>121</v>
      </c>
      <c r="AL42" s="176" t="s">
        <v>123</v>
      </c>
      <c r="AM42" s="177">
        <f t="shared" si="267"/>
        <v>0</v>
      </c>
      <c r="AN42" s="177">
        <f t="shared" si="268"/>
        <v>0</v>
      </c>
      <c r="AO42" s="177">
        <f t="shared" si="269"/>
        <v>0</v>
      </c>
      <c r="AP42" s="178"/>
      <c r="AQ42" s="177">
        <f t="shared" si="270"/>
        <v>0</v>
      </c>
      <c r="AR42" s="179"/>
      <c r="AS42" s="180"/>
      <c r="AT42" s="180"/>
      <c r="AU42" s="177">
        <f t="shared" si="271"/>
        <v>0</v>
      </c>
      <c r="AV42" s="178">
        <v>0.294289866351475</v>
      </c>
      <c r="AW42" s="177">
        <f t="shared" si="272"/>
        <v>0</v>
      </c>
      <c r="AX42" s="181">
        <f t="shared" si="273"/>
        <v>0</v>
      </c>
      <c r="AY42" s="172"/>
      <c r="AZ42" s="174">
        <v>4.0</v>
      </c>
      <c r="BA42" s="175" t="s">
        <v>145</v>
      </c>
      <c r="BB42" s="176" t="s">
        <v>121</v>
      </c>
      <c r="BC42" s="176" t="s">
        <v>123</v>
      </c>
      <c r="BD42" s="177">
        <f t="shared" si="274"/>
        <v>0</v>
      </c>
      <c r="BE42" s="177">
        <f t="shared" si="275"/>
        <v>0</v>
      </c>
      <c r="BF42" s="177">
        <f t="shared" si="276"/>
        <v>0</v>
      </c>
      <c r="BG42" s="178"/>
      <c r="BH42" s="177">
        <f t="shared" si="277"/>
        <v>0</v>
      </c>
      <c r="BI42" s="179"/>
      <c r="BJ42" s="180"/>
      <c r="BK42" s="180"/>
      <c r="BL42" s="177">
        <f t="shared" si="278"/>
        <v>0</v>
      </c>
      <c r="BM42" s="178">
        <v>0.294289866351475</v>
      </c>
      <c r="BN42" s="177">
        <f t="shared" si="279"/>
        <v>0</v>
      </c>
      <c r="BO42" s="181">
        <f t="shared" si="280"/>
        <v>0</v>
      </c>
      <c r="BP42" s="172"/>
      <c r="BQ42" s="174">
        <v>4.0</v>
      </c>
      <c r="BR42" s="175" t="s">
        <v>145</v>
      </c>
      <c r="BS42" s="176" t="s">
        <v>121</v>
      </c>
      <c r="BT42" s="176" t="s">
        <v>123</v>
      </c>
      <c r="BU42" s="177">
        <f t="shared" si="281"/>
        <v>0</v>
      </c>
      <c r="BV42" s="177">
        <f t="shared" si="282"/>
        <v>0</v>
      </c>
      <c r="BW42" s="177">
        <f t="shared" si="283"/>
        <v>0</v>
      </c>
      <c r="BX42" s="178"/>
      <c r="BY42" s="177">
        <f t="shared" si="284"/>
        <v>0</v>
      </c>
      <c r="BZ42" s="179"/>
      <c r="CA42" s="180"/>
      <c r="CB42" s="180"/>
      <c r="CC42" s="177">
        <f t="shared" si="285"/>
        <v>0</v>
      </c>
      <c r="CD42" s="178">
        <v>0.294289866351475</v>
      </c>
      <c r="CE42" s="177">
        <f t="shared" si="286"/>
        <v>0</v>
      </c>
      <c r="CF42" s="181">
        <f t="shared" si="287"/>
        <v>0</v>
      </c>
      <c r="CG42" s="172"/>
      <c r="CH42" s="174">
        <v>4.0</v>
      </c>
      <c r="CI42" s="175" t="s">
        <v>145</v>
      </c>
      <c r="CJ42" s="176" t="s">
        <v>121</v>
      </c>
      <c r="CK42" s="176" t="s">
        <v>123</v>
      </c>
      <c r="CL42" s="177">
        <f t="shared" si="288"/>
        <v>0</v>
      </c>
      <c r="CM42" s="177">
        <f t="shared" si="289"/>
        <v>0</v>
      </c>
      <c r="CN42" s="177">
        <f t="shared" si="290"/>
        <v>0</v>
      </c>
      <c r="CO42" s="178"/>
      <c r="CP42" s="177">
        <f t="shared" si="291"/>
        <v>0</v>
      </c>
      <c r="CQ42" s="179"/>
      <c r="CR42" s="180"/>
      <c r="CS42" s="180"/>
      <c r="CT42" s="177">
        <f t="shared" si="292"/>
        <v>0</v>
      </c>
      <c r="CU42" s="178">
        <v>0.294289866351475</v>
      </c>
      <c r="CV42" s="177">
        <f t="shared" si="293"/>
        <v>0</v>
      </c>
      <c r="CW42" s="181">
        <f t="shared" si="294"/>
        <v>0</v>
      </c>
      <c r="CX42" s="172"/>
      <c r="CY42" s="174">
        <v>4.0</v>
      </c>
      <c r="CZ42" s="175" t="s">
        <v>145</v>
      </c>
      <c r="DA42" s="176" t="s">
        <v>121</v>
      </c>
      <c r="DB42" s="176" t="s">
        <v>123</v>
      </c>
      <c r="DC42" s="177">
        <f t="shared" si="295"/>
        <v>0</v>
      </c>
      <c r="DD42" s="177">
        <f t="shared" si="296"/>
        <v>0</v>
      </c>
      <c r="DE42" s="177">
        <f t="shared" si="297"/>
        <v>0</v>
      </c>
      <c r="DF42" s="178"/>
      <c r="DG42" s="177">
        <f t="shared" si="298"/>
        <v>0</v>
      </c>
      <c r="DH42" s="179"/>
      <c r="DI42" s="180"/>
      <c r="DJ42" s="180"/>
      <c r="DK42" s="177">
        <f t="shared" si="299"/>
        <v>0</v>
      </c>
      <c r="DL42" s="178">
        <v>0.294289866351475</v>
      </c>
      <c r="DM42" s="177">
        <f t="shared" si="300"/>
        <v>0</v>
      </c>
      <c r="DN42" s="181">
        <f t="shared" si="301"/>
        <v>0</v>
      </c>
      <c r="DO42" s="172"/>
      <c r="DP42" s="174">
        <v>4.0</v>
      </c>
      <c r="DQ42" s="175" t="s">
        <v>145</v>
      </c>
      <c r="DR42" s="176" t="s">
        <v>121</v>
      </c>
      <c r="DS42" s="176" t="s">
        <v>123</v>
      </c>
      <c r="DT42" s="177">
        <f t="shared" si="302"/>
        <v>0</v>
      </c>
      <c r="DU42" s="177">
        <f t="shared" si="303"/>
        <v>0</v>
      </c>
      <c r="DV42" s="177">
        <f t="shared" si="304"/>
        <v>0</v>
      </c>
      <c r="DW42" s="178"/>
      <c r="DX42" s="177">
        <f t="shared" si="305"/>
        <v>0</v>
      </c>
      <c r="DY42" s="179"/>
      <c r="DZ42" s="180"/>
      <c r="EA42" s="180"/>
      <c r="EB42" s="177">
        <f t="shared" si="306"/>
        <v>0</v>
      </c>
      <c r="EC42" s="178">
        <v>0.294289866351475</v>
      </c>
      <c r="ED42" s="177">
        <f t="shared" si="307"/>
        <v>0</v>
      </c>
      <c r="EE42" s="181">
        <f t="shared" si="308"/>
        <v>0</v>
      </c>
      <c r="EF42" s="172"/>
      <c r="EG42" s="174">
        <v>4.0</v>
      </c>
      <c r="EH42" s="175" t="s">
        <v>145</v>
      </c>
      <c r="EI42" s="176" t="s">
        <v>121</v>
      </c>
      <c r="EJ42" s="176" t="s">
        <v>123</v>
      </c>
      <c r="EK42" s="177">
        <f t="shared" si="309"/>
        <v>0</v>
      </c>
      <c r="EL42" s="177">
        <f t="shared" si="310"/>
        <v>0</v>
      </c>
      <c r="EM42" s="177">
        <f t="shared" si="311"/>
        <v>0</v>
      </c>
      <c r="EN42" s="178"/>
      <c r="EO42" s="177">
        <f t="shared" si="312"/>
        <v>0</v>
      </c>
      <c r="EP42" s="179"/>
      <c r="EQ42" s="180"/>
      <c r="ER42" s="180"/>
      <c r="ES42" s="177">
        <f t="shared" si="313"/>
        <v>0</v>
      </c>
      <c r="ET42" s="178">
        <v>0.294289866351475</v>
      </c>
      <c r="EU42" s="177">
        <f t="shared" si="314"/>
        <v>0</v>
      </c>
      <c r="EV42" s="181">
        <f t="shared" si="315"/>
        <v>0</v>
      </c>
      <c r="EW42" s="172"/>
      <c r="EX42" s="174">
        <v>4.0</v>
      </c>
      <c r="EY42" s="175" t="s">
        <v>145</v>
      </c>
      <c r="EZ42" s="176" t="s">
        <v>121</v>
      </c>
      <c r="FA42" s="176" t="s">
        <v>123</v>
      </c>
      <c r="FB42" s="177">
        <f t="shared" si="316"/>
        <v>0</v>
      </c>
      <c r="FC42" s="177">
        <f t="shared" si="317"/>
        <v>0</v>
      </c>
      <c r="FD42" s="177">
        <f t="shared" si="318"/>
        <v>0</v>
      </c>
      <c r="FE42" s="178"/>
      <c r="FF42" s="177">
        <f t="shared" si="319"/>
        <v>0</v>
      </c>
      <c r="FG42" s="179"/>
      <c r="FH42" s="180"/>
      <c r="FI42" s="180"/>
      <c r="FJ42" s="177">
        <f t="shared" si="320"/>
        <v>0</v>
      </c>
      <c r="FK42" s="178">
        <v>0.294289866351475</v>
      </c>
      <c r="FL42" s="177">
        <f t="shared" si="321"/>
        <v>0</v>
      </c>
      <c r="FM42" s="181">
        <f t="shared" si="322"/>
        <v>0</v>
      </c>
      <c r="FN42" s="172"/>
      <c r="FO42" s="174">
        <v>4.0</v>
      </c>
      <c r="FP42" s="175" t="s">
        <v>145</v>
      </c>
      <c r="FQ42" s="176" t="s">
        <v>121</v>
      </c>
      <c r="FR42" s="176" t="s">
        <v>123</v>
      </c>
      <c r="FS42" s="177">
        <f t="shared" si="323"/>
        <v>0</v>
      </c>
      <c r="FT42" s="177">
        <f t="shared" si="324"/>
        <v>0</v>
      </c>
      <c r="FU42" s="177">
        <f t="shared" si="325"/>
        <v>0</v>
      </c>
      <c r="FV42" s="178"/>
      <c r="FW42" s="177">
        <f t="shared" si="326"/>
        <v>0</v>
      </c>
      <c r="FX42" s="179"/>
      <c r="FY42" s="180"/>
      <c r="FZ42" s="180"/>
      <c r="GA42" s="177">
        <f t="shared" si="327"/>
        <v>0</v>
      </c>
      <c r="GB42" s="178">
        <v>0.294289866351475</v>
      </c>
      <c r="GC42" s="177">
        <f t="shared" si="328"/>
        <v>0</v>
      </c>
      <c r="GD42" s="181">
        <f t="shared" si="329"/>
        <v>0</v>
      </c>
      <c r="GE42" s="172"/>
      <c r="GF42" s="174">
        <v>4.0</v>
      </c>
      <c r="GG42" s="175" t="s">
        <v>145</v>
      </c>
      <c r="GH42" s="176" t="s">
        <v>121</v>
      </c>
      <c r="GI42" s="176" t="s">
        <v>123</v>
      </c>
      <c r="GJ42" s="177">
        <f t="shared" si="330"/>
        <v>0</v>
      </c>
      <c r="GK42" s="177">
        <f t="shared" si="331"/>
        <v>0</v>
      </c>
      <c r="GL42" s="177">
        <f t="shared" si="332"/>
        <v>0</v>
      </c>
      <c r="GM42" s="178"/>
      <c r="GN42" s="177">
        <f t="shared" si="333"/>
        <v>0</v>
      </c>
      <c r="GO42" s="179"/>
      <c r="GP42" s="180"/>
      <c r="GQ42" s="180"/>
      <c r="GR42" s="177">
        <f t="shared" si="334"/>
        <v>0</v>
      </c>
      <c r="GS42" s="178">
        <v>0.294289866351475</v>
      </c>
      <c r="GT42" s="177">
        <f t="shared" si="335"/>
        <v>0</v>
      </c>
      <c r="GU42" s="181">
        <f t="shared" si="336"/>
        <v>0</v>
      </c>
      <c r="GV42" s="172"/>
      <c r="GW42" s="174">
        <v>4.0</v>
      </c>
      <c r="GX42" s="175" t="s">
        <v>145</v>
      </c>
      <c r="GY42" s="176" t="s">
        <v>121</v>
      </c>
      <c r="GZ42" s="176" t="s">
        <v>123</v>
      </c>
      <c r="HA42" s="177">
        <f t="shared" si="337"/>
        <v>0</v>
      </c>
      <c r="HB42" s="177">
        <f t="shared" si="338"/>
        <v>0</v>
      </c>
      <c r="HC42" s="177">
        <f t="shared" si="339"/>
        <v>0</v>
      </c>
      <c r="HD42" s="178"/>
      <c r="HE42" s="177">
        <f t="shared" si="340"/>
        <v>0</v>
      </c>
      <c r="HF42" s="179"/>
      <c r="HG42" s="180"/>
      <c r="HH42" s="180"/>
      <c r="HI42" s="177">
        <f t="shared" si="341"/>
        <v>0</v>
      </c>
      <c r="HJ42" s="178">
        <v>0.294289866351475</v>
      </c>
      <c r="HK42" s="177">
        <f t="shared" si="342"/>
        <v>0</v>
      </c>
      <c r="HL42" s="181">
        <f t="shared" si="343"/>
        <v>0</v>
      </c>
      <c r="HM42" s="172"/>
      <c r="HN42" s="174">
        <v>4.0</v>
      </c>
      <c r="HO42" s="175" t="s">
        <v>145</v>
      </c>
      <c r="HP42" s="176" t="s">
        <v>121</v>
      </c>
      <c r="HQ42" s="176" t="s">
        <v>123</v>
      </c>
      <c r="HR42" s="177">
        <f t="shared" si="344"/>
        <v>0</v>
      </c>
      <c r="HS42" s="177">
        <f t="shared" si="345"/>
        <v>0</v>
      </c>
      <c r="HT42" s="177">
        <f t="shared" si="346"/>
        <v>0</v>
      </c>
      <c r="HU42" s="178"/>
      <c r="HV42" s="177">
        <f t="shared" si="347"/>
        <v>0</v>
      </c>
      <c r="HW42" s="179"/>
      <c r="HX42" s="180"/>
      <c r="HY42" s="180"/>
      <c r="HZ42" s="177">
        <f t="shared" si="348"/>
        <v>0</v>
      </c>
      <c r="IA42" s="178">
        <v>0.294289866351475</v>
      </c>
      <c r="IB42" s="177">
        <f t="shared" si="349"/>
        <v>0</v>
      </c>
      <c r="IC42" s="181">
        <f t="shared" si="350"/>
        <v>0</v>
      </c>
      <c r="ID42" s="172"/>
      <c r="IE42" s="174">
        <v>4.0</v>
      </c>
      <c r="IF42" s="175" t="s">
        <v>145</v>
      </c>
      <c r="IG42" s="176" t="s">
        <v>121</v>
      </c>
      <c r="IH42" s="176" t="s">
        <v>123</v>
      </c>
      <c r="II42" s="177">
        <f t="shared" si="351"/>
        <v>0</v>
      </c>
      <c r="IJ42" s="177">
        <f t="shared" si="352"/>
        <v>0</v>
      </c>
      <c r="IK42" s="177">
        <f t="shared" si="353"/>
        <v>0</v>
      </c>
      <c r="IL42" s="178"/>
      <c r="IM42" s="177">
        <f t="shared" si="354"/>
        <v>0</v>
      </c>
      <c r="IN42" s="179"/>
      <c r="IO42" s="180"/>
      <c r="IP42" s="180"/>
      <c r="IQ42" s="177">
        <f t="shared" si="355"/>
        <v>0</v>
      </c>
      <c r="IR42" s="178">
        <v>0.294289866351475</v>
      </c>
      <c r="IS42" s="177">
        <f t="shared" si="356"/>
        <v>0</v>
      </c>
      <c r="IT42" s="181">
        <f t="shared" si="357"/>
        <v>0</v>
      </c>
      <c r="IU42" s="172"/>
      <c r="IV42" s="174">
        <v>4.0</v>
      </c>
      <c r="IW42" s="175" t="s">
        <v>145</v>
      </c>
      <c r="IX42" s="176" t="s">
        <v>121</v>
      </c>
      <c r="IY42" s="176" t="s">
        <v>123</v>
      </c>
      <c r="IZ42" s="177">
        <f t="shared" si="358"/>
        <v>0</v>
      </c>
      <c r="JA42" s="177">
        <f t="shared" si="359"/>
        <v>0</v>
      </c>
      <c r="JB42" s="177">
        <f t="shared" si="360"/>
        <v>0</v>
      </c>
      <c r="JC42" s="178"/>
      <c r="JD42" s="177">
        <f t="shared" si="361"/>
        <v>0</v>
      </c>
      <c r="JE42" s="179"/>
      <c r="JF42" s="180"/>
      <c r="JG42" s="180"/>
      <c r="JH42" s="177">
        <f t="shared" si="362"/>
        <v>0</v>
      </c>
      <c r="JI42" s="178">
        <v>0.294289866351475</v>
      </c>
      <c r="JJ42" s="177">
        <f t="shared" si="363"/>
        <v>0</v>
      </c>
      <c r="JK42" s="181">
        <f t="shared" si="364"/>
        <v>0</v>
      </c>
      <c r="JL42" s="172"/>
      <c r="JM42" s="174">
        <v>4.0</v>
      </c>
      <c r="JN42" s="175" t="s">
        <v>145</v>
      </c>
      <c r="JO42" s="176" t="s">
        <v>121</v>
      </c>
      <c r="JP42" s="176" t="s">
        <v>123</v>
      </c>
      <c r="JQ42" s="177">
        <f t="shared" si="365"/>
        <v>0</v>
      </c>
      <c r="JR42" s="177">
        <f t="shared" si="366"/>
        <v>0</v>
      </c>
      <c r="JS42" s="177">
        <f t="shared" si="367"/>
        <v>0</v>
      </c>
      <c r="JT42" s="178"/>
      <c r="JU42" s="177">
        <f t="shared" si="368"/>
        <v>0</v>
      </c>
      <c r="JV42" s="179"/>
      <c r="JW42" s="180"/>
      <c r="JX42" s="180"/>
      <c r="JY42" s="177">
        <f t="shared" si="369"/>
        <v>0</v>
      </c>
      <c r="JZ42" s="178">
        <v>0.294289866351475</v>
      </c>
      <c r="KA42" s="177">
        <f t="shared" si="370"/>
        <v>0</v>
      </c>
      <c r="KB42" s="181">
        <f t="shared" si="371"/>
        <v>0</v>
      </c>
      <c r="KC42" s="172"/>
      <c r="KD42" s="174">
        <v>4.0</v>
      </c>
      <c r="KE42" s="175" t="s">
        <v>145</v>
      </c>
      <c r="KF42" s="176" t="s">
        <v>121</v>
      </c>
      <c r="KG42" s="176" t="s">
        <v>123</v>
      </c>
      <c r="KH42" s="177">
        <f t="shared" si="372"/>
        <v>0</v>
      </c>
      <c r="KI42" s="177">
        <f t="shared" si="373"/>
        <v>0</v>
      </c>
      <c r="KJ42" s="177">
        <f t="shared" si="374"/>
        <v>0</v>
      </c>
      <c r="KK42" s="178"/>
      <c r="KL42" s="177">
        <f t="shared" si="375"/>
        <v>0</v>
      </c>
      <c r="KM42" s="179"/>
      <c r="KN42" s="180"/>
      <c r="KO42" s="180"/>
      <c r="KP42" s="177">
        <f t="shared" si="376"/>
        <v>0</v>
      </c>
      <c r="KQ42" s="178">
        <v>0.294289866351475</v>
      </c>
      <c r="KR42" s="177">
        <f t="shared" si="377"/>
        <v>0</v>
      </c>
      <c r="KS42" s="181">
        <f t="shared" si="378"/>
        <v>0</v>
      </c>
      <c r="KT42" s="172"/>
      <c r="KU42" s="173"/>
    </row>
    <row r="43" ht="15.75" customHeight="1">
      <c r="A43" s="174">
        <v>5.0</v>
      </c>
      <c r="B43" s="175" t="s">
        <v>146</v>
      </c>
      <c r="C43" s="176" t="s">
        <v>121</v>
      </c>
      <c r="D43" s="176" t="s">
        <v>123</v>
      </c>
      <c r="E43" s="177">
        <f t="shared" si="253"/>
        <v>0</v>
      </c>
      <c r="F43" s="177">
        <f t="shared" si="254"/>
        <v>0</v>
      </c>
      <c r="G43" s="177">
        <f t="shared" si="255"/>
        <v>0</v>
      </c>
      <c r="H43" s="178"/>
      <c r="I43" s="177">
        <f t="shared" si="256"/>
        <v>0</v>
      </c>
      <c r="J43" s="179"/>
      <c r="K43" s="180"/>
      <c r="L43" s="180"/>
      <c r="M43" s="177">
        <f t="shared" si="257"/>
        <v>0</v>
      </c>
      <c r="N43" s="178">
        <v>0.294289866351475</v>
      </c>
      <c r="O43" s="177">
        <f t="shared" si="258"/>
        <v>0</v>
      </c>
      <c r="P43" s="181">
        <f t="shared" si="259"/>
        <v>0</v>
      </c>
      <c r="Q43" s="172"/>
      <c r="R43" s="174">
        <v>5.0</v>
      </c>
      <c r="S43" s="175" t="s">
        <v>146</v>
      </c>
      <c r="T43" s="176" t="s">
        <v>121</v>
      </c>
      <c r="U43" s="176" t="s">
        <v>123</v>
      </c>
      <c r="V43" s="177">
        <f t="shared" si="260"/>
        <v>0</v>
      </c>
      <c r="W43" s="177">
        <f t="shared" si="261"/>
        <v>0</v>
      </c>
      <c r="X43" s="177">
        <f t="shared" si="262"/>
        <v>0</v>
      </c>
      <c r="Y43" s="178"/>
      <c r="Z43" s="177">
        <f t="shared" si="263"/>
        <v>0</v>
      </c>
      <c r="AA43" s="179"/>
      <c r="AB43" s="180"/>
      <c r="AC43" s="180"/>
      <c r="AD43" s="177">
        <f t="shared" si="264"/>
        <v>0</v>
      </c>
      <c r="AE43" s="178">
        <v>0.294289866351475</v>
      </c>
      <c r="AF43" s="177">
        <f t="shared" si="265"/>
        <v>0</v>
      </c>
      <c r="AG43" s="181">
        <f t="shared" si="266"/>
        <v>0</v>
      </c>
      <c r="AH43" s="172"/>
      <c r="AI43" s="174">
        <v>5.0</v>
      </c>
      <c r="AJ43" s="175" t="s">
        <v>146</v>
      </c>
      <c r="AK43" s="176" t="s">
        <v>121</v>
      </c>
      <c r="AL43" s="176" t="s">
        <v>123</v>
      </c>
      <c r="AM43" s="177">
        <f t="shared" si="267"/>
        <v>0</v>
      </c>
      <c r="AN43" s="177">
        <f t="shared" si="268"/>
        <v>0</v>
      </c>
      <c r="AO43" s="177">
        <f t="shared" si="269"/>
        <v>0</v>
      </c>
      <c r="AP43" s="178"/>
      <c r="AQ43" s="177">
        <f t="shared" si="270"/>
        <v>0</v>
      </c>
      <c r="AR43" s="179"/>
      <c r="AS43" s="180"/>
      <c r="AT43" s="180"/>
      <c r="AU43" s="177">
        <f t="shared" si="271"/>
        <v>0</v>
      </c>
      <c r="AV43" s="178">
        <v>0.294289866351475</v>
      </c>
      <c r="AW43" s="177">
        <f t="shared" si="272"/>
        <v>0</v>
      </c>
      <c r="AX43" s="181">
        <f t="shared" si="273"/>
        <v>0</v>
      </c>
      <c r="AY43" s="172"/>
      <c r="AZ43" s="174">
        <v>5.0</v>
      </c>
      <c r="BA43" s="175" t="s">
        <v>146</v>
      </c>
      <c r="BB43" s="176" t="s">
        <v>121</v>
      </c>
      <c r="BC43" s="176" t="s">
        <v>123</v>
      </c>
      <c r="BD43" s="177">
        <f t="shared" si="274"/>
        <v>0</v>
      </c>
      <c r="BE43" s="177">
        <f t="shared" si="275"/>
        <v>0</v>
      </c>
      <c r="BF43" s="177">
        <f t="shared" si="276"/>
        <v>0</v>
      </c>
      <c r="BG43" s="178"/>
      <c r="BH43" s="177">
        <f t="shared" si="277"/>
        <v>0</v>
      </c>
      <c r="BI43" s="179"/>
      <c r="BJ43" s="180"/>
      <c r="BK43" s="180"/>
      <c r="BL43" s="177">
        <f t="shared" si="278"/>
        <v>0</v>
      </c>
      <c r="BM43" s="178">
        <v>0.294289866351475</v>
      </c>
      <c r="BN43" s="177">
        <f t="shared" si="279"/>
        <v>0</v>
      </c>
      <c r="BO43" s="181">
        <f t="shared" si="280"/>
        <v>0</v>
      </c>
      <c r="BP43" s="172"/>
      <c r="BQ43" s="174">
        <v>5.0</v>
      </c>
      <c r="BR43" s="175" t="s">
        <v>146</v>
      </c>
      <c r="BS43" s="176" t="s">
        <v>121</v>
      </c>
      <c r="BT43" s="176" t="s">
        <v>123</v>
      </c>
      <c r="BU43" s="177">
        <f t="shared" si="281"/>
        <v>0</v>
      </c>
      <c r="BV43" s="177">
        <f t="shared" si="282"/>
        <v>0</v>
      </c>
      <c r="BW43" s="177">
        <f t="shared" si="283"/>
        <v>0</v>
      </c>
      <c r="BX43" s="178"/>
      <c r="BY43" s="177">
        <f t="shared" si="284"/>
        <v>0</v>
      </c>
      <c r="BZ43" s="179"/>
      <c r="CA43" s="180"/>
      <c r="CB43" s="180"/>
      <c r="CC43" s="177">
        <f t="shared" si="285"/>
        <v>0</v>
      </c>
      <c r="CD43" s="178">
        <v>0.294289866351475</v>
      </c>
      <c r="CE43" s="177">
        <f t="shared" si="286"/>
        <v>0</v>
      </c>
      <c r="CF43" s="181">
        <f t="shared" si="287"/>
        <v>0</v>
      </c>
      <c r="CG43" s="172"/>
      <c r="CH43" s="174">
        <v>5.0</v>
      </c>
      <c r="CI43" s="175" t="s">
        <v>146</v>
      </c>
      <c r="CJ43" s="176" t="s">
        <v>121</v>
      </c>
      <c r="CK43" s="176" t="s">
        <v>123</v>
      </c>
      <c r="CL43" s="177">
        <f t="shared" si="288"/>
        <v>0</v>
      </c>
      <c r="CM43" s="177">
        <f t="shared" si="289"/>
        <v>0</v>
      </c>
      <c r="CN43" s="177">
        <f t="shared" si="290"/>
        <v>0</v>
      </c>
      <c r="CO43" s="178"/>
      <c r="CP43" s="177">
        <f t="shared" si="291"/>
        <v>0</v>
      </c>
      <c r="CQ43" s="179"/>
      <c r="CR43" s="180"/>
      <c r="CS43" s="180"/>
      <c r="CT43" s="177">
        <f t="shared" si="292"/>
        <v>0</v>
      </c>
      <c r="CU43" s="178">
        <v>0.294289866351475</v>
      </c>
      <c r="CV43" s="177">
        <f t="shared" si="293"/>
        <v>0</v>
      </c>
      <c r="CW43" s="181">
        <f t="shared" si="294"/>
        <v>0</v>
      </c>
      <c r="CX43" s="172"/>
      <c r="CY43" s="174">
        <v>5.0</v>
      </c>
      <c r="CZ43" s="175" t="s">
        <v>146</v>
      </c>
      <c r="DA43" s="176" t="s">
        <v>121</v>
      </c>
      <c r="DB43" s="176" t="s">
        <v>123</v>
      </c>
      <c r="DC43" s="177">
        <f t="shared" si="295"/>
        <v>0</v>
      </c>
      <c r="DD43" s="177">
        <f t="shared" si="296"/>
        <v>0</v>
      </c>
      <c r="DE43" s="177">
        <f t="shared" si="297"/>
        <v>0</v>
      </c>
      <c r="DF43" s="178"/>
      <c r="DG43" s="177">
        <f t="shared" si="298"/>
        <v>0</v>
      </c>
      <c r="DH43" s="179"/>
      <c r="DI43" s="180"/>
      <c r="DJ43" s="180"/>
      <c r="DK43" s="177">
        <f t="shared" si="299"/>
        <v>0</v>
      </c>
      <c r="DL43" s="178">
        <v>0.294289866351475</v>
      </c>
      <c r="DM43" s="177">
        <f t="shared" si="300"/>
        <v>0</v>
      </c>
      <c r="DN43" s="181">
        <f t="shared" si="301"/>
        <v>0</v>
      </c>
      <c r="DO43" s="172"/>
      <c r="DP43" s="174">
        <v>5.0</v>
      </c>
      <c r="DQ43" s="175" t="s">
        <v>146</v>
      </c>
      <c r="DR43" s="176" t="s">
        <v>121</v>
      </c>
      <c r="DS43" s="176" t="s">
        <v>123</v>
      </c>
      <c r="DT43" s="177">
        <f t="shared" si="302"/>
        <v>0</v>
      </c>
      <c r="DU43" s="177">
        <f t="shared" si="303"/>
        <v>0</v>
      </c>
      <c r="DV43" s="177">
        <f t="shared" si="304"/>
        <v>0</v>
      </c>
      <c r="DW43" s="178"/>
      <c r="DX43" s="177">
        <f t="shared" si="305"/>
        <v>0</v>
      </c>
      <c r="DY43" s="179"/>
      <c r="DZ43" s="180"/>
      <c r="EA43" s="180"/>
      <c r="EB43" s="177">
        <f t="shared" si="306"/>
        <v>0</v>
      </c>
      <c r="EC43" s="178">
        <v>0.294289866351475</v>
      </c>
      <c r="ED43" s="177">
        <f t="shared" si="307"/>
        <v>0</v>
      </c>
      <c r="EE43" s="181">
        <f t="shared" si="308"/>
        <v>0</v>
      </c>
      <c r="EF43" s="172"/>
      <c r="EG43" s="174">
        <v>5.0</v>
      </c>
      <c r="EH43" s="175" t="s">
        <v>146</v>
      </c>
      <c r="EI43" s="176" t="s">
        <v>121</v>
      </c>
      <c r="EJ43" s="176" t="s">
        <v>123</v>
      </c>
      <c r="EK43" s="177">
        <f t="shared" si="309"/>
        <v>0</v>
      </c>
      <c r="EL43" s="177">
        <f t="shared" si="310"/>
        <v>0</v>
      </c>
      <c r="EM43" s="177">
        <f t="shared" si="311"/>
        <v>0</v>
      </c>
      <c r="EN43" s="178"/>
      <c r="EO43" s="177">
        <f t="shared" si="312"/>
        <v>0</v>
      </c>
      <c r="EP43" s="179"/>
      <c r="EQ43" s="180"/>
      <c r="ER43" s="180"/>
      <c r="ES43" s="177">
        <f t="shared" si="313"/>
        <v>0</v>
      </c>
      <c r="ET43" s="178">
        <v>0.294289866351475</v>
      </c>
      <c r="EU43" s="177">
        <f t="shared" si="314"/>
        <v>0</v>
      </c>
      <c r="EV43" s="181">
        <f t="shared" si="315"/>
        <v>0</v>
      </c>
      <c r="EW43" s="172"/>
      <c r="EX43" s="174">
        <v>5.0</v>
      </c>
      <c r="EY43" s="175" t="s">
        <v>146</v>
      </c>
      <c r="EZ43" s="176" t="s">
        <v>121</v>
      </c>
      <c r="FA43" s="176" t="s">
        <v>123</v>
      </c>
      <c r="FB43" s="177">
        <f t="shared" si="316"/>
        <v>0</v>
      </c>
      <c r="FC43" s="177">
        <f t="shared" si="317"/>
        <v>0</v>
      </c>
      <c r="FD43" s="177">
        <f t="shared" si="318"/>
        <v>0</v>
      </c>
      <c r="FE43" s="178"/>
      <c r="FF43" s="177">
        <f t="shared" si="319"/>
        <v>0</v>
      </c>
      <c r="FG43" s="179"/>
      <c r="FH43" s="180"/>
      <c r="FI43" s="180"/>
      <c r="FJ43" s="177">
        <f t="shared" si="320"/>
        <v>0</v>
      </c>
      <c r="FK43" s="178">
        <v>0.294289866351475</v>
      </c>
      <c r="FL43" s="177">
        <f t="shared" si="321"/>
        <v>0</v>
      </c>
      <c r="FM43" s="181">
        <f t="shared" si="322"/>
        <v>0</v>
      </c>
      <c r="FN43" s="172"/>
      <c r="FO43" s="174">
        <v>5.0</v>
      </c>
      <c r="FP43" s="175" t="s">
        <v>146</v>
      </c>
      <c r="FQ43" s="176" t="s">
        <v>121</v>
      </c>
      <c r="FR43" s="176" t="s">
        <v>123</v>
      </c>
      <c r="FS43" s="177">
        <f t="shared" si="323"/>
        <v>0</v>
      </c>
      <c r="FT43" s="177">
        <f t="shared" si="324"/>
        <v>0</v>
      </c>
      <c r="FU43" s="177">
        <f t="shared" si="325"/>
        <v>0</v>
      </c>
      <c r="FV43" s="178"/>
      <c r="FW43" s="177">
        <f t="shared" si="326"/>
        <v>0</v>
      </c>
      <c r="FX43" s="179"/>
      <c r="FY43" s="180"/>
      <c r="FZ43" s="180"/>
      <c r="GA43" s="177">
        <f t="shared" si="327"/>
        <v>0</v>
      </c>
      <c r="GB43" s="178">
        <v>0.294289866351475</v>
      </c>
      <c r="GC43" s="177">
        <f t="shared" si="328"/>
        <v>0</v>
      </c>
      <c r="GD43" s="181">
        <f t="shared" si="329"/>
        <v>0</v>
      </c>
      <c r="GE43" s="172"/>
      <c r="GF43" s="174">
        <v>5.0</v>
      </c>
      <c r="GG43" s="175" t="s">
        <v>146</v>
      </c>
      <c r="GH43" s="176" t="s">
        <v>121</v>
      </c>
      <c r="GI43" s="176" t="s">
        <v>123</v>
      </c>
      <c r="GJ43" s="177">
        <f t="shared" si="330"/>
        <v>0</v>
      </c>
      <c r="GK43" s="177">
        <f t="shared" si="331"/>
        <v>0</v>
      </c>
      <c r="GL43" s="177">
        <f t="shared" si="332"/>
        <v>0</v>
      </c>
      <c r="GM43" s="178"/>
      <c r="GN43" s="177">
        <f t="shared" si="333"/>
        <v>0</v>
      </c>
      <c r="GO43" s="179"/>
      <c r="GP43" s="180"/>
      <c r="GQ43" s="180"/>
      <c r="GR43" s="177">
        <f t="shared" si="334"/>
        <v>0</v>
      </c>
      <c r="GS43" s="178">
        <v>0.294289866351475</v>
      </c>
      <c r="GT43" s="177">
        <f t="shared" si="335"/>
        <v>0</v>
      </c>
      <c r="GU43" s="181">
        <f t="shared" si="336"/>
        <v>0</v>
      </c>
      <c r="GV43" s="172"/>
      <c r="GW43" s="174">
        <v>5.0</v>
      </c>
      <c r="GX43" s="175" t="s">
        <v>146</v>
      </c>
      <c r="GY43" s="176" t="s">
        <v>121</v>
      </c>
      <c r="GZ43" s="176" t="s">
        <v>123</v>
      </c>
      <c r="HA43" s="177">
        <f t="shared" si="337"/>
        <v>0</v>
      </c>
      <c r="HB43" s="177">
        <f t="shared" si="338"/>
        <v>0</v>
      </c>
      <c r="HC43" s="177">
        <f t="shared" si="339"/>
        <v>0</v>
      </c>
      <c r="HD43" s="178"/>
      <c r="HE43" s="177">
        <f t="shared" si="340"/>
        <v>0</v>
      </c>
      <c r="HF43" s="179"/>
      <c r="HG43" s="180"/>
      <c r="HH43" s="180"/>
      <c r="HI43" s="177">
        <f t="shared" si="341"/>
        <v>0</v>
      </c>
      <c r="HJ43" s="178">
        <v>0.294289866351475</v>
      </c>
      <c r="HK43" s="177">
        <f t="shared" si="342"/>
        <v>0</v>
      </c>
      <c r="HL43" s="181">
        <f t="shared" si="343"/>
        <v>0</v>
      </c>
      <c r="HM43" s="172"/>
      <c r="HN43" s="174">
        <v>5.0</v>
      </c>
      <c r="HO43" s="175" t="s">
        <v>146</v>
      </c>
      <c r="HP43" s="176" t="s">
        <v>121</v>
      </c>
      <c r="HQ43" s="176" t="s">
        <v>123</v>
      </c>
      <c r="HR43" s="177">
        <f t="shared" si="344"/>
        <v>0</v>
      </c>
      <c r="HS43" s="177">
        <f t="shared" si="345"/>
        <v>0</v>
      </c>
      <c r="HT43" s="177">
        <f t="shared" si="346"/>
        <v>0</v>
      </c>
      <c r="HU43" s="178"/>
      <c r="HV43" s="177">
        <f t="shared" si="347"/>
        <v>0</v>
      </c>
      <c r="HW43" s="179"/>
      <c r="HX43" s="180"/>
      <c r="HY43" s="180"/>
      <c r="HZ43" s="177">
        <f t="shared" si="348"/>
        <v>0</v>
      </c>
      <c r="IA43" s="178">
        <v>0.294289866351475</v>
      </c>
      <c r="IB43" s="177">
        <f t="shared" si="349"/>
        <v>0</v>
      </c>
      <c r="IC43" s="181">
        <f t="shared" si="350"/>
        <v>0</v>
      </c>
      <c r="ID43" s="172"/>
      <c r="IE43" s="174">
        <v>5.0</v>
      </c>
      <c r="IF43" s="175" t="s">
        <v>146</v>
      </c>
      <c r="IG43" s="176" t="s">
        <v>121</v>
      </c>
      <c r="IH43" s="176" t="s">
        <v>123</v>
      </c>
      <c r="II43" s="177">
        <f t="shared" si="351"/>
        <v>0</v>
      </c>
      <c r="IJ43" s="177">
        <f t="shared" si="352"/>
        <v>0</v>
      </c>
      <c r="IK43" s="177">
        <f t="shared" si="353"/>
        <v>0</v>
      </c>
      <c r="IL43" s="178"/>
      <c r="IM43" s="177">
        <f t="shared" si="354"/>
        <v>0</v>
      </c>
      <c r="IN43" s="179"/>
      <c r="IO43" s="180"/>
      <c r="IP43" s="180"/>
      <c r="IQ43" s="177">
        <f t="shared" si="355"/>
        <v>0</v>
      </c>
      <c r="IR43" s="178">
        <v>0.294289866351475</v>
      </c>
      <c r="IS43" s="177">
        <f t="shared" si="356"/>
        <v>0</v>
      </c>
      <c r="IT43" s="181">
        <f t="shared" si="357"/>
        <v>0</v>
      </c>
      <c r="IU43" s="172"/>
      <c r="IV43" s="174">
        <v>5.0</v>
      </c>
      <c r="IW43" s="175" t="s">
        <v>146</v>
      </c>
      <c r="IX43" s="176" t="s">
        <v>121</v>
      </c>
      <c r="IY43" s="176" t="s">
        <v>123</v>
      </c>
      <c r="IZ43" s="177">
        <f t="shared" si="358"/>
        <v>0</v>
      </c>
      <c r="JA43" s="177">
        <f t="shared" si="359"/>
        <v>0</v>
      </c>
      <c r="JB43" s="177">
        <f t="shared" si="360"/>
        <v>0</v>
      </c>
      <c r="JC43" s="178"/>
      <c r="JD43" s="177">
        <f t="shared" si="361"/>
        <v>0</v>
      </c>
      <c r="JE43" s="179"/>
      <c r="JF43" s="180"/>
      <c r="JG43" s="180"/>
      <c r="JH43" s="177">
        <f t="shared" si="362"/>
        <v>0</v>
      </c>
      <c r="JI43" s="178">
        <v>0.294289866351475</v>
      </c>
      <c r="JJ43" s="177">
        <f t="shared" si="363"/>
        <v>0</v>
      </c>
      <c r="JK43" s="181">
        <f t="shared" si="364"/>
        <v>0</v>
      </c>
      <c r="JL43" s="172"/>
      <c r="JM43" s="174">
        <v>5.0</v>
      </c>
      <c r="JN43" s="175" t="s">
        <v>146</v>
      </c>
      <c r="JO43" s="176" t="s">
        <v>121</v>
      </c>
      <c r="JP43" s="176" t="s">
        <v>123</v>
      </c>
      <c r="JQ43" s="177">
        <f t="shared" si="365"/>
        <v>0</v>
      </c>
      <c r="JR43" s="177">
        <f t="shared" si="366"/>
        <v>0</v>
      </c>
      <c r="JS43" s="177">
        <f t="shared" si="367"/>
        <v>0</v>
      </c>
      <c r="JT43" s="178"/>
      <c r="JU43" s="177">
        <f t="shared" si="368"/>
        <v>0</v>
      </c>
      <c r="JV43" s="179"/>
      <c r="JW43" s="180"/>
      <c r="JX43" s="180"/>
      <c r="JY43" s="177">
        <f t="shared" si="369"/>
        <v>0</v>
      </c>
      <c r="JZ43" s="178">
        <v>0.294289866351475</v>
      </c>
      <c r="KA43" s="177">
        <f t="shared" si="370"/>
        <v>0</v>
      </c>
      <c r="KB43" s="181">
        <f t="shared" si="371"/>
        <v>0</v>
      </c>
      <c r="KC43" s="172"/>
      <c r="KD43" s="174">
        <v>5.0</v>
      </c>
      <c r="KE43" s="175" t="s">
        <v>146</v>
      </c>
      <c r="KF43" s="176" t="s">
        <v>121</v>
      </c>
      <c r="KG43" s="176" t="s">
        <v>123</v>
      </c>
      <c r="KH43" s="177">
        <f t="shared" si="372"/>
        <v>0</v>
      </c>
      <c r="KI43" s="177">
        <f t="shared" si="373"/>
        <v>0</v>
      </c>
      <c r="KJ43" s="177">
        <f t="shared" si="374"/>
        <v>0</v>
      </c>
      <c r="KK43" s="178"/>
      <c r="KL43" s="177">
        <f t="shared" si="375"/>
        <v>0</v>
      </c>
      <c r="KM43" s="179"/>
      <c r="KN43" s="180"/>
      <c r="KO43" s="180"/>
      <c r="KP43" s="177">
        <f t="shared" si="376"/>
        <v>0</v>
      </c>
      <c r="KQ43" s="178">
        <v>0.294289866351475</v>
      </c>
      <c r="KR43" s="177">
        <f t="shared" si="377"/>
        <v>0</v>
      </c>
      <c r="KS43" s="181">
        <f t="shared" si="378"/>
        <v>0</v>
      </c>
      <c r="KT43" s="172"/>
      <c r="KU43" s="173"/>
    </row>
    <row r="44" ht="15.75" customHeight="1">
      <c r="A44" s="174">
        <v>6.0</v>
      </c>
      <c r="B44" s="175" t="s">
        <v>132</v>
      </c>
      <c r="C44" s="176" t="s">
        <v>121</v>
      </c>
      <c r="D44" s="176" t="s">
        <v>123</v>
      </c>
      <c r="E44" s="177">
        <f t="shared" si="253"/>
        <v>0</v>
      </c>
      <c r="F44" s="177">
        <f t="shared" si="254"/>
        <v>0</v>
      </c>
      <c r="G44" s="177">
        <f t="shared" si="255"/>
        <v>0</v>
      </c>
      <c r="H44" s="178"/>
      <c r="I44" s="177">
        <f t="shared" si="256"/>
        <v>0</v>
      </c>
      <c r="J44" s="179"/>
      <c r="K44" s="180"/>
      <c r="L44" s="180"/>
      <c r="M44" s="177">
        <f t="shared" si="257"/>
        <v>0</v>
      </c>
      <c r="N44" s="178">
        <v>0.294289866351475</v>
      </c>
      <c r="O44" s="177">
        <f t="shared" si="258"/>
        <v>0</v>
      </c>
      <c r="P44" s="181">
        <f t="shared" si="259"/>
        <v>0</v>
      </c>
      <c r="Q44" s="172"/>
      <c r="R44" s="174">
        <v>6.0</v>
      </c>
      <c r="S44" s="175" t="s">
        <v>132</v>
      </c>
      <c r="T44" s="176" t="s">
        <v>121</v>
      </c>
      <c r="U44" s="176" t="s">
        <v>123</v>
      </c>
      <c r="V44" s="177">
        <f t="shared" si="260"/>
        <v>0</v>
      </c>
      <c r="W44" s="177">
        <f t="shared" si="261"/>
        <v>0</v>
      </c>
      <c r="X44" s="177">
        <f t="shared" si="262"/>
        <v>0</v>
      </c>
      <c r="Y44" s="178"/>
      <c r="Z44" s="177">
        <f t="shared" si="263"/>
        <v>0</v>
      </c>
      <c r="AA44" s="179"/>
      <c r="AB44" s="180"/>
      <c r="AC44" s="180"/>
      <c r="AD44" s="177">
        <f t="shared" si="264"/>
        <v>0</v>
      </c>
      <c r="AE44" s="178">
        <v>0.294289866351475</v>
      </c>
      <c r="AF44" s="177">
        <f t="shared" si="265"/>
        <v>0</v>
      </c>
      <c r="AG44" s="181">
        <f t="shared" si="266"/>
        <v>0</v>
      </c>
      <c r="AH44" s="172"/>
      <c r="AI44" s="174">
        <v>6.0</v>
      </c>
      <c r="AJ44" s="175" t="s">
        <v>132</v>
      </c>
      <c r="AK44" s="176" t="s">
        <v>121</v>
      </c>
      <c r="AL44" s="176" t="s">
        <v>123</v>
      </c>
      <c r="AM44" s="177">
        <f t="shared" si="267"/>
        <v>0</v>
      </c>
      <c r="AN44" s="177">
        <f t="shared" si="268"/>
        <v>0</v>
      </c>
      <c r="AO44" s="177">
        <f t="shared" si="269"/>
        <v>0</v>
      </c>
      <c r="AP44" s="178"/>
      <c r="AQ44" s="177">
        <f t="shared" si="270"/>
        <v>0</v>
      </c>
      <c r="AR44" s="179"/>
      <c r="AS44" s="180"/>
      <c r="AT44" s="180"/>
      <c r="AU44" s="177">
        <f t="shared" si="271"/>
        <v>0</v>
      </c>
      <c r="AV44" s="178">
        <v>0.294289866351475</v>
      </c>
      <c r="AW44" s="177">
        <f t="shared" si="272"/>
        <v>0</v>
      </c>
      <c r="AX44" s="181">
        <f t="shared" si="273"/>
        <v>0</v>
      </c>
      <c r="AY44" s="172"/>
      <c r="AZ44" s="174">
        <v>6.0</v>
      </c>
      <c r="BA44" s="175" t="s">
        <v>132</v>
      </c>
      <c r="BB44" s="176" t="s">
        <v>121</v>
      </c>
      <c r="BC44" s="176" t="s">
        <v>123</v>
      </c>
      <c r="BD44" s="177">
        <f t="shared" si="274"/>
        <v>0</v>
      </c>
      <c r="BE44" s="177">
        <f t="shared" si="275"/>
        <v>0</v>
      </c>
      <c r="BF44" s="177">
        <f t="shared" si="276"/>
        <v>0</v>
      </c>
      <c r="BG44" s="178"/>
      <c r="BH44" s="177">
        <f t="shared" si="277"/>
        <v>0</v>
      </c>
      <c r="BI44" s="179"/>
      <c r="BJ44" s="180"/>
      <c r="BK44" s="180"/>
      <c r="BL44" s="177">
        <f t="shared" si="278"/>
        <v>0</v>
      </c>
      <c r="BM44" s="178">
        <v>0.294289866351475</v>
      </c>
      <c r="BN44" s="177">
        <f t="shared" si="279"/>
        <v>0</v>
      </c>
      <c r="BO44" s="181">
        <f t="shared" si="280"/>
        <v>0</v>
      </c>
      <c r="BP44" s="172"/>
      <c r="BQ44" s="174">
        <v>6.0</v>
      </c>
      <c r="BR44" s="175" t="s">
        <v>132</v>
      </c>
      <c r="BS44" s="176" t="s">
        <v>121</v>
      </c>
      <c r="BT44" s="176" t="s">
        <v>123</v>
      </c>
      <c r="BU44" s="177">
        <f t="shared" si="281"/>
        <v>0</v>
      </c>
      <c r="BV44" s="177">
        <f t="shared" si="282"/>
        <v>0</v>
      </c>
      <c r="BW44" s="177">
        <f t="shared" si="283"/>
        <v>0</v>
      </c>
      <c r="BX44" s="178"/>
      <c r="BY44" s="177">
        <f t="shared" si="284"/>
        <v>0</v>
      </c>
      <c r="BZ44" s="179"/>
      <c r="CA44" s="180"/>
      <c r="CB44" s="180"/>
      <c r="CC44" s="177">
        <f t="shared" si="285"/>
        <v>0</v>
      </c>
      <c r="CD44" s="178">
        <v>0.294289866351475</v>
      </c>
      <c r="CE44" s="177">
        <f t="shared" si="286"/>
        <v>0</v>
      </c>
      <c r="CF44" s="181">
        <f t="shared" si="287"/>
        <v>0</v>
      </c>
      <c r="CG44" s="172"/>
      <c r="CH44" s="174">
        <v>6.0</v>
      </c>
      <c r="CI44" s="175" t="s">
        <v>132</v>
      </c>
      <c r="CJ44" s="176" t="s">
        <v>121</v>
      </c>
      <c r="CK44" s="176" t="s">
        <v>123</v>
      </c>
      <c r="CL44" s="177">
        <f t="shared" si="288"/>
        <v>0</v>
      </c>
      <c r="CM44" s="177">
        <f t="shared" si="289"/>
        <v>0</v>
      </c>
      <c r="CN44" s="177">
        <f t="shared" si="290"/>
        <v>0</v>
      </c>
      <c r="CO44" s="178"/>
      <c r="CP44" s="177">
        <f t="shared" si="291"/>
        <v>0</v>
      </c>
      <c r="CQ44" s="179"/>
      <c r="CR44" s="180"/>
      <c r="CS44" s="180"/>
      <c r="CT44" s="177">
        <f t="shared" si="292"/>
        <v>0</v>
      </c>
      <c r="CU44" s="178">
        <v>0.294289866351475</v>
      </c>
      <c r="CV44" s="177">
        <f t="shared" si="293"/>
        <v>0</v>
      </c>
      <c r="CW44" s="181">
        <f t="shared" si="294"/>
        <v>0</v>
      </c>
      <c r="CX44" s="172"/>
      <c r="CY44" s="174">
        <v>6.0</v>
      </c>
      <c r="CZ44" s="175" t="s">
        <v>132</v>
      </c>
      <c r="DA44" s="176" t="s">
        <v>121</v>
      </c>
      <c r="DB44" s="176" t="s">
        <v>123</v>
      </c>
      <c r="DC44" s="177">
        <f t="shared" si="295"/>
        <v>0</v>
      </c>
      <c r="DD44" s="177">
        <f t="shared" si="296"/>
        <v>0</v>
      </c>
      <c r="DE44" s="177">
        <f t="shared" si="297"/>
        <v>0</v>
      </c>
      <c r="DF44" s="178"/>
      <c r="DG44" s="177">
        <f t="shared" si="298"/>
        <v>0</v>
      </c>
      <c r="DH44" s="179"/>
      <c r="DI44" s="180"/>
      <c r="DJ44" s="180"/>
      <c r="DK44" s="177">
        <f t="shared" si="299"/>
        <v>0</v>
      </c>
      <c r="DL44" s="178">
        <v>0.294289866351475</v>
      </c>
      <c r="DM44" s="177">
        <f t="shared" si="300"/>
        <v>0</v>
      </c>
      <c r="DN44" s="181">
        <f t="shared" si="301"/>
        <v>0</v>
      </c>
      <c r="DO44" s="172"/>
      <c r="DP44" s="174">
        <v>6.0</v>
      </c>
      <c r="DQ44" s="175" t="s">
        <v>132</v>
      </c>
      <c r="DR44" s="176" t="s">
        <v>121</v>
      </c>
      <c r="DS44" s="176" t="s">
        <v>123</v>
      </c>
      <c r="DT44" s="177">
        <f t="shared" si="302"/>
        <v>0</v>
      </c>
      <c r="DU44" s="177">
        <f t="shared" si="303"/>
        <v>0</v>
      </c>
      <c r="DV44" s="177">
        <f t="shared" si="304"/>
        <v>0</v>
      </c>
      <c r="DW44" s="178"/>
      <c r="DX44" s="177">
        <f t="shared" si="305"/>
        <v>0</v>
      </c>
      <c r="DY44" s="179"/>
      <c r="DZ44" s="180"/>
      <c r="EA44" s="180"/>
      <c r="EB44" s="177">
        <f t="shared" si="306"/>
        <v>0</v>
      </c>
      <c r="EC44" s="178">
        <v>0.294289866351475</v>
      </c>
      <c r="ED44" s="177">
        <f t="shared" si="307"/>
        <v>0</v>
      </c>
      <c r="EE44" s="181">
        <f t="shared" si="308"/>
        <v>0</v>
      </c>
      <c r="EF44" s="172"/>
      <c r="EG44" s="174">
        <v>6.0</v>
      </c>
      <c r="EH44" s="175" t="s">
        <v>132</v>
      </c>
      <c r="EI44" s="176" t="s">
        <v>121</v>
      </c>
      <c r="EJ44" s="176" t="s">
        <v>123</v>
      </c>
      <c r="EK44" s="177">
        <f t="shared" si="309"/>
        <v>0</v>
      </c>
      <c r="EL44" s="177">
        <f t="shared" si="310"/>
        <v>0</v>
      </c>
      <c r="EM44" s="177">
        <f t="shared" si="311"/>
        <v>0</v>
      </c>
      <c r="EN44" s="178"/>
      <c r="EO44" s="177">
        <f t="shared" si="312"/>
        <v>0</v>
      </c>
      <c r="EP44" s="179"/>
      <c r="EQ44" s="180"/>
      <c r="ER44" s="180"/>
      <c r="ES44" s="177">
        <f t="shared" si="313"/>
        <v>0</v>
      </c>
      <c r="ET44" s="178">
        <v>0.294289866351475</v>
      </c>
      <c r="EU44" s="177">
        <f t="shared" si="314"/>
        <v>0</v>
      </c>
      <c r="EV44" s="181">
        <f t="shared" si="315"/>
        <v>0</v>
      </c>
      <c r="EW44" s="172"/>
      <c r="EX44" s="174">
        <v>6.0</v>
      </c>
      <c r="EY44" s="175" t="s">
        <v>132</v>
      </c>
      <c r="EZ44" s="176" t="s">
        <v>121</v>
      </c>
      <c r="FA44" s="176" t="s">
        <v>123</v>
      </c>
      <c r="FB44" s="177">
        <f t="shared" si="316"/>
        <v>0</v>
      </c>
      <c r="FC44" s="177">
        <f t="shared" si="317"/>
        <v>0</v>
      </c>
      <c r="FD44" s="177">
        <f t="shared" si="318"/>
        <v>0</v>
      </c>
      <c r="FE44" s="178"/>
      <c r="FF44" s="177">
        <f t="shared" si="319"/>
        <v>0</v>
      </c>
      <c r="FG44" s="179"/>
      <c r="FH44" s="180"/>
      <c r="FI44" s="180"/>
      <c r="FJ44" s="177">
        <f t="shared" si="320"/>
        <v>0</v>
      </c>
      <c r="FK44" s="178">
        <v>0.294289866351475</v>
      </c>
      <c r="FL44" s="177">
        <f t="shared" si="321"/>
        <v>0</v>
      </c>
      <c r="FM44" s="181">
        <f t="shared" si="322"/>
        <v>0</v>
      </c>
      <c r="FN44" s="172"/>
      <c r="FO44" s="174">
        <v>6.0</v>
      </c>
      <c r="FP44" s="175" t="s">
        <v>132</v>
      </c>
      <c r="FQ44" s="176" t="s">
        <v>121</v>
      </c>
      <c r="FR44" s="176" t="s">
        <v>123</v>
      </c>
      <c r="FS44" s="177">
        <f t="shared" si="323"/>
        <v>0</v>
      </c>
      <c r="FT44" s="177">
        <f t="shared" si="324"/>
        <v>0</v>
      </c>
      <c r="FU44" s="177">
        <f t="shared" si="325"/>
        <v>0</v>
      </c>
      <c r="FV44" s="178"/>
      <c r="FW44" s="177">
        <f t="shared" si="326"/>
        <v>0</v>
      </c>
      <c r="FX44" s="179"/>
      <c r="FY44" s="180"/>
      <c r="FZ44" s="180"/>
      <c r="GA44" s="177">
        <f t="shared" si="327"/>
        <v>0</v>
      </c>
      <c r="GB44" s="178">
        <v>0.294289866351475</v>
      </c>
      <c r="GC44" s="177">
        <f t="shared" si="328"/>
        <v>0</v>
      </c>
      <c r="GD44" s="181">
        <f t="shared" si="329"/>
        <v>0</v>
      </c>
      <c r="GE44" s="172"/>
      <c r="GF44" s="174">
        <v>6.0</v>
      </c>
      <c r="GG44" s="175" t="s">
        <v>132</v>
      </c>
      <c r="GH44" s="176" t="s">
        <v>121</v>
      </c>
      <c r="GI44" s="176" t="s">
        <v>123</v>
      </c>
      <c r="GJ44" s="177">
        <f t="shared" si="330"/>
        <v>0</v>
      </c>
      <c r="GK44" s="177">
        <f t="shared" si="331"/>
        <v>0</v>
      </c>
      <c r="GL44" s="177">
        <f t="shared" si="332"/>
        <v>0</v>
      </c>
      <c r="GM44" s="178"/>
      <c r="GN44" s="177">
        <f t="shared" si="333"/>
        <v>0</v>
      </c>
      <c r="GO44" s="179"/>
      <c r="GP44" s="180"/>
      <c r="GQ44" s="180"/>
      <c r="GR44" s="177">
        <f t="shared" si="334"/>
        <v>0</v>
      </c>
      <c r="GS44" s="178">
        <v>0.294289866351475</v>
      </c>
      <c r="GT44" s="177">
        <f t="shared" si="335"/>
        <v>0</v>
      </c>
      <c r="GU44" s="181">
        <f t="shared" si="336"/>
        <v>0</v>
      </c>
      <c r="GV44" s="172"/>
      <c r="GW44" s="174">
        <v>6.0</v>
      </c>
      <c r="GX44" s="175" t="s">
        <v>132</v>
      </c>
      <c r="GY44" s="176" t="s">
        <v>121</v>
      </c>
      <c r="GZ44" s="176" t="s">
        <v>123</v>
      </c>
      <c r="HA44" s="177">
        <f t="shared" si="337"/>
        <v>0</v>
      </c>
      <c r="HB44" s="177">
        <f t="shared" si="338"/>
        <v>0</v>
      </c>
      <c r="HC44" s="177">
        <f t="shared" si="339"/>
        <v>0</v>
      </c>
      <c r="HD44" s="178"/>
      <c r="HE44" s="177">
        <f t="shared" si="340"/>
        <v>0</v>
      </c>
      <c r="HF44" s="179"/>
      <c r="HG44" s="180"/>
      <c r="HH44" s="180"/>
      <c r="HI44" s="177">
        <f t="shared" si="341"/>
        <v>0</v>
      </c>
      <c r="HJ44" s="178">
        <v>0.294289866351475</v>
      </c>
      <c r="HK44" s="177">
        <f t="shared" si="342"/>
        <v>0</v>
      </c>
      <c r="HL44" s="181">
        <f t="shared" si="343"/>
        <v>0</v>
      </c>
      <c r="HM44" s="172"/>
      <c r="HN44" s="174">
        <v>6.0</v>
      </c>
      <c r="HO44" s="175" t="s">
        <v>132</v>
      </c>
      <c r="HP44" s="176" t="s">
        <v>121</v>
      </c>
      <c r="HQ44" s="176" t="s">
        <v>123</v>
      </c>
      <c r="HR44" s="177">
        <f t="shared" si="344"/>
        <v>0</v>
      </c>
      <c r="HS44" s="177">
        <f t="shared" si="345"/>
        <v>0</v>
      </c>
      <c r="HT44" s="177">
        <f t="shared" si="346"/>
        <v>0</v>
      </c>
      <c r="HU44" s="178"/>
      <c r="HV44" s="177">
        <f t="shared" si="347"/>
        <v>0</v>
      </c>
      <c r="HW44" s="179"/>
      <c r="HX44" s="180"/>
      <c r="HY44" s="180"/>
      <c r="HZ44" s="177">
        <f t="shared" si="348"/>
        <v>0</v>
      </c>
      <c r="IA44" s="178">
        <v>0.294289866351475</v>
      </c>
      <c r="IB44" s="177">
        <f t="shared" si="349"/>
        <v>0</v>
      </c>
      <c r="IC44" s="181">
        <f t="shared" si="350"/>
        <v>0</v>
      </c>
      <c r="ID44" s="172"/>
      <c r="IE44" s="174">
        <v>6.0</v>
      </c>
      <c r="IF44" s="175" t="s">
        <v>132</v>
      </c>
      <c r="IG44" s="176" t="s">
        <v>121</v>
      </c>
      <c r="IH44" s="176" t="s">
        <v>123</v>
      </c>
      <c r="II44" s="177">
        <f t="shared" si="351"/>
        <v>0</v>
      </c>
      <c r="IJ44" s="177">
        <f t="shared" si="352"/>
        <v>0</v>
      </c>
      <c r="IK44" s="177">
        <f t="shared" si="353"/>
        <v>0</v>
      </c>
      <c r="IL44" s="178"/>
      <c r="IM44" s="177">
        <f t="shared" si="354"/>
        <v>0</v>
      </c>
      <c r="IN44" s="179"/>
      <c r="IO44" s="180"/>
      <c r="IP44" s="180"/>
      <c r="IQ44" s="177">
        <f t="shared" si="355"/>
        <v>0</v>
      </c>
      <c r="IR44" s="178">
        <v>0.294289866351475</v>
      </c>
      <c r="IS44" s="177">
        <f t="shared" si="356"/>
        <v>0</v>
      </c>
      <c r="IT44" s="181">
        <f t="shared" si="357"/>
        <v>0</v>
      </c>
      <c r="IU44" s="172"/>
      <c r="IV44" s="174">
        <v>6.0</v>
      </c>
      <c r="IW44" s="175" t="s">
        <v>132</v>
      </c>
      <c r="IX44" s="176" t="s">
        <v>121</v>
      </c>
      <c r="IY44" s="176" t="s">
        <v>123</v>
      </c>
      <c r="IZ44" s="177">
        <f t="shared" si="358"/>
        <v>0</v>
      </c>
      <c r="JA44" s="177">
        <f t="shared" si="359"/>
        <v>0</v>
      </c>
      <c r="JB44" s="177">
        <f t="shared" si="360"/>
        <v>0</v>
      </c>
      <c r="JC44" s="178"/>
      <c r="JD44" s="177">
        <f t="shared" si="361"/>
        <v>0</v>
      </c>
      <c r="JE44" s="179"/>
      <c r="JF44" s="180"/>
      <c r="JG44" s="180"/>
      <c r="JH44" s="177">
        <f t="shared" si="362"/>
        <v>0</v>
      </c>
      <c r="JI44" s="178">
        <v>0.294289866351475</v>
      </c>
      <c r="JJ44" s="177">
        <f t="shared" si="363"/>
        <v>0</v>
      </c>
      <c r="JK44" s="181">
        <f t="shared" si="364"/>
        <v>0</v>
      </c>
      <c r="JL44" s="172"/>
      <c r="JM44" s="174">
        <v>6.0</v>
      </c>
      <c r="JN44" s="175" t="s">
        <v>132</v>
      </c>
      <c r="JO44" s="176" t="s">
        <v>121</v>
      </c>
      <c r="JP44" s="176" t="s">
        <v>123</v>
      </c>
      <c r="JQ44" s="177">
        <f t="shared" si="365"/>
        <v>0</v>
      </c>
      <c r="JR44" s="177">
        <f t="shared" si="366"/>
        <v>0</v>
      </c>
      <c r="JS44" s="177">
        <f t="shared" si="367"/>
        <v>0</v>
      </c>
      <c r="JT44" s="178"/>
      <c r="JU44" s="177">
        <f t="shared" si="368"/>
        <v>0</v>
      </c>
      <c r="JV44" s="179"/>
      <c r="JW44" s="180"/>
      <c r="JX44" s="180"/>
      <c r="JY44" s="177">
        <f t="shared" si="369"/>
        <v>0</v>
      </c>
      <c r="JZ44" s="178">
        <v>0.294289866351475</v>
      </c>
      <c r="KA44" s="177">
        <f t="shared" si="370"/>
        <v>0</v>
      </c>
      <c r="KB44" s="181">
        <f t="shared" si="371"/>
        <v>0</v>
      </c>
      <c r="KC44" s="172"/>
      <c r="KD44" s="174">
        <v>6.0</v>
      </c>
      <c r="KE44" s="175" t="s">
        <v>132</v>
      </c>
      <c r="KF44" s="176" t="s">
        <v>121</v>
      </c>
      <c r="KG44" s="176" t="s">
        <v>123</v>
      </c>
      <c r="KH44" s="177">
        <f t="shared" si="372"/>
        <v>0</v>
      </c>
      <c r="KI44" s="177">
        <f t="shared" si="373"/>
        <v>0</v>
      </c>
      <c r="KJ44" s="177">
        <f t="shared" si="374"/>
        <v>0</v>
      </c>
      <c r="KK44" s="178"/>
      <c r="KL44" s="177">
        <f t="shared" si="375"/>
        <v>0</v>
      </c>
      <c r="KM44" s="179"/>
      <c r="KN44" s="180"/>
      <c r="KO44" s="180"/>
      <c r="KP44" s="177">
        <f t="shared" si="376"/>
        <v>0</v>
      </c>
      <c r="KQ44" s="178">
        <v>0.294289866351475</v>
      </c>
      <c r="KR44" s="177">
        <f t="shared" si="377"/>
        <v>0</v>
      </c>
      <c r="KS44" s="181">
        <f t="shared" si="378"/>
        <v>0</v>
      </c>
      <c r="KT44" s="172"/>
      <c r="KU44" s="173"/>
    </row>
    <row r="45" ht="15.75" customHeight="1">
      <c r="A45" s="174">
        <v>7.0</v>
      </c>
      <c r="B45" s="175" t="s">
        <v>132</v>
      </c>
      <c r="C45" s="176" t="s">
        <v>121</v>
      </c>
      <c r="D45" s="176" t="s">
        <v>123</v>
      </c>
      <c r="E45" s="177">
        <f t="shared" si="253"/>
        <v>0</v>
      </c>
      <c r="F45" s="177">
        <f t="shared" si="254"/>
        <v>0</v>
      </c>
      <c r="G45" s="177">
        <f t="shared" si="255"/>
        <v>0</v>
      </c>
      <c r="H45" s="178"/>
      <c r="I45" s="177">
        <f t="shared" si="256"/>
        <v>0</v>
      </c>
      <c r="J45" s="179"/>
      <c r="K45" s="180"/>
      <c r="L45" s="180"/>
      <c r="M45" s="177">
        <f t="shared" si="257"/>
        <v>0</v>
      </c>
      <c r="N45" s="178">
        <v>0.294289866351475</v>
      </c>
      <c r="O45" s="177">
        <f t="shared" si="258"/>
        <v>0</v>
      </c>
      <c r="P45" s="181">
        <f t="shared" si="259"/>
        <v>0</v>
      </c>
      <c r="Q45" s="172"/>
      <c r="R45" s="174">
        <v>7.0</v>
      </c>
      <c r="S45" s="175" t="s">
        <v>132</v>
      </c>
      <c r="T45" s="176" t="s">
        <v>121</v>
      </c>
      <c r="U45" s="176" t="s">
        <v>123</v>
      </c>
      <c r="V45" s="177">
        <f t="shared" si="260"/>
        <v>0</v>
      </c>
      <c r="W45" s="177">
        <f t="shared" si="261"/>
        <v>0</v>
      </c>
      <c r="X45" s="177">
        <f t="shared" si="262"/>
        <v>0</v>
      </c>
      <c r="Y45" s="178"/>
      <c r="Z45" s="177">
        <f t="shared" si="263"/>
        <v>0</v>
      </c>
      <c r="AA45" s="179"/>
      <c r="AB45" s="180"/>
      <c r="AC45" s="180"/>
      <c r="AD45" s="177">
        <f t="shared" si="264"/>
        <v>0</v>
      </c>
      <c r="AE45" s="178">
        <v>0.294289866351475</v>
      </c>
      <c r="AF45" s="177">
        <f t="shared" si="265"/>
        <v>0</v>
      </c>
      <c r="AG45" s="181">
        <f t="shared" si="266"/>
        <v>0</v>
      </c>
      <c r="AH45" s="172"/>
      <c r="AI45" s="174">
        <v>7.0</v>
      </c>
      <c r="AJ45" s="175" t="s">
        <v>132</v>
      </c>
      <c r="AK45" s="176" t="s">
        <v>121</v>
      </c>
      <c r="AL45" s="176" t="s">
        <v>123</v>
      </c>
      <c r="AM45" s="177">
        <f t="shared" si="267"/>
        <v>0</v>
      </c>
      <c r="AN45" s="177">
        <f t="shared" si="268"/>
        <v>0</v>
      </c>
      <c r="AO45" s="177">
        <f t="shared" si="269"/>
        <v>0</v>
      </c>
      <c r="AP45" s="178"/>
      <c r="AQ45" s="177">
        <f t="shared" si="270"/>
        <v>0</v>
      </c>
      <c r="AR45" s="179"/>
      <c r="AS45" s="180"/>
      <c r="AT45" s="180"/>
      <c r="AU45" s="177">
        <f t="shared" si="271"/>
        <v>0</v>
      </c>
      <c r="AV45" s="178">
        <v>0.294289866351475</v>
      </c>
      <c r="AW45" s="177">
        <f t="shared" si="272"/>
        <v>0</v>
      </c>
      <c r="AX45" s="181">
        <f t="shared" si="273"/>
        <v>0</v>
      </c>
      <c r="AY45" s="172"/>
      <c r="AZ45" s="174">
        <v>7.0</v>
      </c>
      <c r="BA45" s="175" t="s">
        <v>132</v>
      </c>
      <c r="BB45" s="176" t="s">
        <v>121</v>
      </c>
      <c r="BC45" s="176" t="s">
        <v>123</v>
      </c>
      <c r="BD45" s="177">
        <f t="shared" si="274"/>
        <v>0</v>
      </c>
      <c r="BE45" s="177">
        <f t="shared" si="275"/>
        <v>0</v>
      </c>
      <c r="BF45" s="177">
        <f t="shared" si="276"/>
        <v>0</v>
      </c>
      <c r="BG45" s="178"/>
      <c r="BH45" s="177">
        <f t="shared" si="277"/>
        <v>0</v>
      </c>
      <c r="BI45" s="179"/>
      <c r="BJ45" s="180"/>
      <c r="BK45" s="180"/>
      <c r="BL45" s="177">
        <f t="shared" si="278"/>
        <v>0</v>
      </c>
      <c r="BM45" s="178">
        <v>0.294289866351475</v>
      </c>
      <c r="BN45" s="177">
        <f t="shared" si="279"/>
        <v>0</v>
      </c>
      <c r="BO45" s="181">
        <f t="shared" si="280"/>
        <v>0</v>
      </c>
      <c r="BP45" s="172"/>
      <c r="BQ45" s="174">
        <v>7.0</v>
      </c>
      <c r="BR45" s="175" t="s">
        <v>132</v>
      </c>
      <c r="BS45" s="176" t="s">
        <v>121</v>
      </c>
      <c r="BT45" s="176" t="s">
        <v>123</v>
      </c>
      <c r="BU45" s="177">
        <f t="shared" si="281"/>
        <v>0</v>
      </c>
      <c r="BV45" s="177">
        <f t="shared" si="282"/>
        <v>0</v>
      </c>
      <c r="BW45" s="177">
        <f t="shared" si="283"/>
        <v>0</v>
      </c>
      <c r="BX45" s="178"/>
      <c r="BY45" s="177">
        <f t="shared" si="284"/>
        <v>0</v>
      </c>
      <c r="BZ45" s="179"/>
      <c r="CA45" s="180"/>
      <c r="CB45" s="180"/>
      <c r="CC45" s="177">
        <f t="shared" si="285"/>
        <v>0</v>
      </c>
      <c r="CD45" s="178">
        <v>0.294289866351475</v>
      </c>
      <c r="CE45" s="177">
        <f t="shared" si="286"/>
        <v>0</v>
      </c>
      <c r="CF45" s="181">
        <f t="shared" si="287"/>
        <v>0</v>
      </c>
      <c r="CG45" s="172"/>
      <c r="CH45" s="174">
        <v>7.0</v>
      </c>
      <c r="CI45" s="175" t="s">
        <v>132</v>
      </c>
      <c r="CJ45" s="176" t="s">
        <v>121</v>
      </c>
      <c r="CK45" s="176" t="s">
        <v>123</v>
      </c>
      <c r="CL45" s="177">
        <f t="shared" si="288"/>
        <v>0</v>
      </c>
      <c r="CM45" s="177">
        <f t="shared" si="289"/>
        <v>0</v>
      </c>
      <c r="CN45" s="177">
        <f t="shared" si="290"/>
        <v>0</v>
      </c>
      <c r="CO45" s="178"/>
      <c r="CP45" s="177">
        <f t="shared" si="291"/>
        <v>0</v>
      </c>
      <c r="CQ45" s="179"/>
      <c r="CR45" s="180"/>
      <c r="CS45" s="180"/>
      <c r="CT45" s="177">
        <f t="shared" si="292"/>
        <v>0</v>
      </c>
      <c r="CU45" s="178">
        <v>0.294289866351475</v>
      </c>
      <c r="CV45" s="177">
        <f t="shared" si="293"/>
        <v>0</v>
      </c>
      <c r="CW45" s="181">
        <f t="shared" si="294"/>
        <v>0</v>
      </c>
      <c r="CX45" s="172"/>
      <c r="CY45" s="174">
        <v>7.0</v>
      </c>
      <c r="CZ45" s="175" t="s">
        <v>132</v>
      </c>
      <c r="DA45" s="176" t="s">
        <v>121</v>
      </c>
      <c r="DB45" s="176" t="s">
        <v>123</v>
      </c>
      <c r="DC45" s="177">
        <f t="shared" si="295"/>
        <v>0</v>
      </c>
      <c r="DD45" s="177">
        <f t="shared" si="296"/>
        <v>0</v>
      </c>
      <c r="DE45" s="177">
        <f t="shared" si="297"/>
        <v>0</v>
      </c>
      <c r="DF45" s="178"/>
      <c r="DG45" s="177">
        <f t="shared" si="298"/>
        <v>0</v>
      </c>
      <c r="DH45" s="179"/>
      <c r="DI45" s="180"/>
      <c r="DJ45" s="180"/>
      <c r="DK45" s="177">
        <f t="shared" si="299"/>
        <v>0</v>
      </c>
      <c r="DL45" s="178">
        <v>0.294289866351475</v>
      </c>
      <c r="DM45" s="177">
        <f t="shared" si="300"/>
        <v>0</v>
      </c>
      <c r="DN45" s="181">
        <f t="shared" si="301"/>
        <v>0</v>
      </c>
      <c r="DO45" s="172"/>
      <c r="DP45" s="174">
        <v>7.0</v>
      </c>
      <c r="DQ45" s="175" t="s">
        <v>132</v>
      </c>
      <c r="DR45" s="176" t="s">
        <v>121</v>
      </c>
      <c r="DS45" s="176" t="s">
        <v>123</v>
      </c>
      <c r="DT45" s="177">
        <f t="shared" si="302"/>
        <v>0</v>
      </c>
      <c r="DU45" s="177">
        <f t="shared" si="303"/>
        <v>0</v>
      </c>
      <c r="DV45" s="177">
        <f t="shared" si="304"/>
        <v>0</v>
      </c>
      <c r="DW45" s="178"/>
      <c r="DX45" s="177">
        <f t="shared" si="305"/>
        <v>0</v>
      </c>
      <c r="DY45" s="179"/>
      <c r="DZ45" s="180"/>
      <c r="EA45" s="180"/>
      <c r="EB45" s="177">
        <f t="shared" si="306"/>
        <v>0</v>
      </c>
      <c r="EC45" s="178">
        <v>0.294289866351475</v>
      </c>
      <c r="ED45" s="177">
        <f t="shared" si="307"/>
        <v>0</v>
      </c>
      <c r="EE45" s="181">
        <f t="shared" si="308"/>
        <v>0</v>
      </c>
      <c r="EF45" s="172"/>
      <c r="EG45" s="174">
        <v>7.0</v>
      </c>
      <c r="EH45" s="175" t="s">
        <v>132</v>
      </c>
      <c r="EI45" s="176" t="s">
        <v>121</v>
      </c>
      <c r="EJ45" s="176" t="s">
        <v>123</v>
      </c>
      <c r="EK45" s="177">
        <f t="shared" si="309"/>
        <v>0</v>
      </c>
      <c r="EL45" s="177">
        <f t="shared" si="310"/>
        <v>0</v>
      </c>
      <c r="EM45" s="177">
        <f t="shared" si="311"/>
        <v>0</v>
      </c>
      <c r="EN45" s="178"/>
      <c r="EO45" s="177">
        <f t="shared" si="312"/>
        <v>0</v>
      </c>
      <c r="EP45" s="179"/>
      <c r="EQ45" s="180"/>
      <c r="ER45" s="180"/>
      <c r="ES45" s="177">
        <f t="shared" si="313"/>
        <v>0</v>
      </c>
      <c r="ET45" s="178">
        <v>0.294289866351475</v>
      </c>
      <c r="EU45" s="177">
        <f t="shared" si="314"/>
        <v>0</v>
      </c>
      <c r="EV45" s="181">
        <f t="shared" si="315"/>
        <v>0</v>
      </c>
      <c r="EW45" s="172"/>
      <c r="EX45" s="174">
        <v>7.0</v>
      </c>
      <c r="EY45" s="175" t="s">
        <v>132</v>
      </c>
      <c r="EZ45" s="176" t="s">
        <v>121</v>
      </c>
      <c r="FA45" s="176" t="s">
        <v>123</v>
      </c>
      <c r="FB45" s="177">
        <f t="shared" si="316"/>
        <v>0</v>
      </c>
      <c r="FC45" s="177">
        <f t="shared" si="317"/>
        <v>0</v>
      </c>
      <c r="FD45" s="177">
        <f t="shared" si="318"/>
        <v>0</v>
      </c>
      <c r="FE45" s="178"/>
      <c r="FF45" s="177">
        <f t="shared" si="319"/>
        <v>0</v>
      </c>
      <c r="FG45" s="179"/>
      <c r="FH45" s="180"/>
      <c r="FI45" s="180"/>
      <c r="FJ45" s="177">
        <f t="shared" si="320"/>
        <v>0</v>
      </c>
      <c r="FK45" s="178">
        <v>0.294289866351475</v>
      </c>
      <c r="FL45" s="177">
        <f t="shared" si="321"/>
        <v>0</v>
      </c>
      <c r="FM45" s="181">
        <f t="shared" si="322"/>
        <v>0</v>
      </c>
      <c r="FN45" s="172"/>
      <c r="FO45" s="174">
        <v>7.0</v>
      </c>
      <c r="FP45" s="175" t="s">
        <v>132</v>
      </c>
      <c r="FQ45" s="176" t="s">
        <v>121</v>
      </c>
      <c r="FR45" s="176" t="s">
        <v>123</v>
      </c>
      <c r="FS45" s="177">
        <f t="shared" si="323"/>
        <v>0</v>
      </c>
      <c r="FT45" s="177">
        <f t="shared" si="324"/>
        <v>0</v>
      </c>
      <c r="FU45" s="177">
        <f t="shared" si="325"/>
        <v>0</v>
      </c>
      <c r="FV45" s="178"/>
      <c r="FW45" s="177">
        <f t="shared" si="326"/>
        <v>0</v>
      </c>
      <c r="FX45" s="179"/>
      <c r="FY45" s="180"/>
      <c r="FZ45" s="180"/>
      <c r="GA45" s="177">
        <f t="shared" si="327"/>
        <v>0</v>
      </c>
      <c r="GB45" s="178">
        <v>0.294289866351475</v>
      </c>
      <c r="GC45" s="177">
        <f t="shared" si="328"/>
        <v>0</v>
      </c>
      <c r="GD45" s="181">
        <f t="shared" si="329"/>
        <v>0</v>
      </c>
      <c r="GE45" s="172"/>
      <c r="GF45" s="174">
        <v>7.0</v>
      </c>
      <c r="GG45" s="175" t="s">
        <v>132</v>
      </c>
      <c r="GH45" s="176" t="s">
        <v>121</v>
      </c>
      <c r="GI45" s="176" t="s">
        <v>123</v>
      </c>
      <c r="GJ45" s="177">
        <f t="shared" si="330"/>
        <v>0</v>
      </c>
      <c r="GK45" s="177">
        <f t="shared" si="331"/>
        <v>0</v>
      </c>
      <c r="GL45" s="177">
        <f t="shared" si="332"/>
        <v>0</v>
      </c>
      <c r="GM45" s="178"/>
      <c r="GN45" s="177">
        <f t="shared" si="333"/>
        <v>0</v>
      </c>
      <c r="GO45" s="179"/>
      <c r="GP45" s="180"/>
      <c r="GQ45" s="180"/>
      <c r="GR45" s="177">
        <f t="shared" si="334"/>
        <v>0</v>
      </c>
      <c r="GS45" s="178">
        <v>0.294289866351475</v>
      </c>
      <c r="GT45" s="177">
        <f t="shared" si="335"/>
        <v>0</v>
      </c>
      <c r="GU45" s="181">
        <f t="shared" si="336"/>
        <v>0</v>
      </c>
      <c r="GV45" s="172"/>
      <c r="GW45" s="174">
        <v>7.0</v>
      </c>
      <c r="GX45" s="175" t="s">
        <v>132</v>
      </c>
      <c r="GY45" s="176" t="s">
        <v>121</v>
      </c>
      <c r="GZ45" s="176" t="s">
        <v>123</v>
      </c>
      <c r="HA45" s="177">
        <f t="shared" si="337"/>
        <v>0</v>
      </c>
      <c r="HB45" s="177">
        <f t="shared" si="338"/>
        <v>0</v>
      </c>
      <c r="HC45" s="177">
        <f t="shared" si="339"/>
        <v>0</v>
      </c>
      <c r="HD45" s="178"/>
      <c r="HE45" s="177">
        <f t="shared" si="340"/>
        <v>0</v>
      </c>
      <c r="HF45" s="179"/>
      <c r="HG45" s="180"/>
      <c r="HH45" s="180"/>
      <c r="HI45" s="177">
        <f t="shared" si="341"/>
        <v>0</v>
      </c>
      <c r="HJ45" s="178">
        <v>0.294289866351475</v>
      </c>
      <c r="HK45" s="177">
        <f t="shared" si="342"/>
        <v>0</v>
      </c>
      <c r="HL45" s="181">
        <f t="shared" si="343"/>
        <v>0</v>
      </c>
      <c r="HM45" s="172"/>
      <c r="HN45" s="174">
        <v>7.0</v>
      </c>
      <c r="HO45" s="175" t="s">
        <v>132</v>
      </c>
      <c r="HP45" s="176" t="s">
        <v>121</v>
      </c>
      <c r="HQ45" s="176" t="s">
        <v>123</v>
      </c>
      <c r="HR45" s="177">
        <f t="shared" si="344"/>
        <v>0</v>
      </c>
      <c r="HS45" s="177">
        <f t="shared" si="345"/>
        <v>0</v>
      </c>
      <c r="HT45" s="177">
        <f t="shared" si="346"/>
        <v>0</v>
      </c>
      <c r="HU45" s="178"/>
      <c r="HV45" s="177">
        <f t="shared" si="347"/>
        <v>0</v>
      </c>
      <c r="HW45" s="179"/>
      <c r="HX45" s="180"/>
      <c r="HY45" s="180"/>
      <c r="HZ45" s="177">
        <f t="shared" si="348"/>
        <v>0</v>
      </c>
      <c r="IA45" s="178">
        <v>0.294289866351475</v>
      </c>
      <c r="IB45" s="177">
        <f t="shared" si="349"/>
        <v>0</v>
      </c>
      <c r="IC45" s="181">
        <f t="shared" si="350"/>
        <v>0</v>
      </c>
      <c r="ID45" s="172"/>
      <c r="IE45" s="174">
        <v>7.0</v>
      </c>
      <c r="IF45" s="175" t="s">
        <v>132</v>
      </c>
      <c r="IG45" s="176" t="s">
        <v>121</v>
      </c>
      <c r="IH45" s="176" t="s">
        <v>123</v>
      </c>
      <c r="II45" s="177">
        <f t="shared" si="351"/>
        <v>0</v>
      </c>
      <c r="IJ45" s="177">
        <f t="shared" si="352"/>
        <v>0</v>
      </c>
      <c r="IK45" s="177">
        <f t="shared" si="353"/>
        <v>0</v>
      </c>
      <c r="IL45" s="178"/>
      <c r="IM45" s="177">
        <f t="shared" si="354"/>
        <v>0</v>
      </c>
      <c r="IN45" s="179"/>
      <c r="IO45" s="180"/>
      <c r="IP45" s="180"/>
      <c r="IQ45" s="177">
        <f t="shared" si="355"/>
        <v>0</v>
      </c>
      <c r="IR45" s="178">
        <v>0.294289866351475</v>
      </c>
      <c r="IS45" s="177">
        <f t="shared" si="356"/>
        <v>0</v>
      </c>
      <c r="IT45" s="181">
        <f t="shared" si="357"/>
        <v>0</v>
      </c>
      <c r="IU45" s="172"/>
      <c r="IV45" s="174">
        <v>7.0</v>
      </c>
      <c r="IW45" s="175" t="s">
        <v>132</v>
      </c>
      <c r="IX45" s="176" t="s">
        <v>121</v>
      </c>
      <c r="IY45" s="176" t="s">
        <v>123</v>
      </c>
      <c r="IZ45" s="177">
        <f t="shared" si="358"/>
        <v>0</v>
      </c>
      <c r="JA45" s="177">
        <f t="shared" si="359"/>
        <v>0</v>
      </c>
      <c r="JB45" s="177">
        <f t="shared" si="360"/>
        <v>0</v>
      </c>
      <c r="JC45" s="178"/>
      <c r="JD45" s="177">
        <f t="shared" si="361"/>
        <v>0</v>
      </c>
      <c r="JE45" s="179"/>
      <c r="JF45" s="180"/>
      <c r="JG45" s="180"/>
      <c r="JH45" s="177">
        <f t="shared" si="362"/>
        <v>0</v>
      </c>
      <c r="JI45" s="178">
        <v>0.294289866351475</v>
      </c>
      <c r="JJ45" s="177">
        <f t="shared" si="363"/>
        <v>0</v>
      </c>
      <c r="JK45" s="181">
        <f t="shared" si="364"/>
        <v>0</v>
      </c>
      <c r="JL45" s="172"/>
      <c r="JM45" s="174">
        <v>7.0</v>
      </c>
      <c r="JN45" s="175" t="s">
        <v>132</v>
      </c>
      <c r="JO45" s="176" t="s">
        <v>121</v>
      </c>
      <c r="JP45" s="176" t="s">
        <v>123</v>
      </c>
      <c r="JQ45" s="177">
        <f t="shared" si="365"/>
        <v>0</v>
      </c>
      <c r="JR45" s="177">
        <f t="shared" si="366"/>
        <v>0</v>
      </c>
      <c r="JS45" s="177">
        <f t="shared" si="367"/>
        <v>0</v>
      </c>
      <c r="JT45" s="178"/>
      <c r="JU45" s="177">
        <f t="shared" si="368"/>
        <v>0</v>
      </c>
      <c r="JV45" s="179"/>
      <c r="JW45" s="180"/>
      <c r="JX45" s="180"/>
      <c r="JY45" s="177">
        <f t="shared" si="369"/>
        <v>0</v>
      </c>
      <c r="JZ45" s="178">
        <v>0.294289866351475</v>
      </c>
      <c r="KA45" s="177">
        <f t="shared" si="370"/>
        <v>0</v>
      </c>
      <c r="KB45" s="181">
        <f t="shared" si="371"/>
        <v>0</v>
      </c>
      <c r="KC45" s="172"/>
      <c r="KD45" s="174">
        <v>7.0</v>
      </c>
      <c r="KE45" s="175" t="s">
        <v>132</v>
      </c>
      <c r="KF45" s="176" t="s">
        <v>121</v>
      </c>
      <c r="KG45" s="176" t="s">
        <v>123</v>
      </c>
      <c r="KH45" s="177">
        <f t="shared" si="372"/>
        <v>0</v>
      </c>
      <c r="KI45" s="177">
        <f t="shared" si="373"/>
        <v>0</v>
      </c>
      <c r="KJ45" s="177">
        <f t="shared" si="374"/>
        <v>0</v>
      </c>
      <c r="KK45" s="178"/>
      <c r="KL45" s="177">
        <f t="shared" si="375"/>
        <v>0</v>
      </c>
      <c r="KM45" s="179"/>
      <c r="KN45" s="180"/>
      <c r="KO45" s="180"/>
      <c r="KP45" s="177">
        <f t="shared" si="376"/>
        <v>0</v>
      </c>
      <c r="KQ45" s="178">
        <v>0.294289866351475</v>
      </c>
      <c r="KR45" s="177">
        <f t="shared" si="377"/>
        <v>0</v>
      </c>
      <c r="KS45" s="181">
        <f t="shared" si="378"/>
        <v>0</v>
      </c>
      <c r="KT45" s="172"/>
      <c r="KU45" s="173"/>
    </row>
    <row r="46" ht="15.75" customHeight="1">
      <c r="A46" s="174">
        <v>8.0</v>
      </c>
      <c r="B46" s="175" t="s">
        <v>132</v>
      </c>
      <c r="C46" s="176" t="s">
        <v>121</v>
      </c>
      <c r="D46" s="176" t="s">
        <v>123</v>
      </c>
      <c r="E46" s="177">
        <f t="shared" si="253"/>
        <v>0</v>
      </c>
      <c r="F46" s="177">
        <f t="shared" si="254"/>
        <v>0</v>
      </c>
      <c r="G46" s="177">
        <f t="shared" si="255"/>
        <v>0</v>
      </c>
      <c r="H46" s="178"/>
      <c r="I46" s="177">
        <f t="shared" si="256"/>
        <v>0</v>
      </c>
      <c r="J46" s="179"/>
      <c r="K46" s="180"/>
      <c r="L46" s="180"/>
      <c r="M46" s="177">
        <f t="shared" si="257"/>
        <v>0</v>
      </c>
      <c r="N46" s="178">
        <v>0.294289866351475</v>
      </c>
      <c r="O46" s="177">
        <f t="shared" si="258"/>
        <v>0</v>
      </c>
      <c r="P46" s="181">
        <f t="shared" si="259"/>
        <v>0</v>
      </c>
      <c r="Q46" s="172"/>
      <c r="R46" s="174">
        <v>8.0</v>
      </c>
      <c r="S46" s="175" t="s">
        <v>132</v>
      </c>
      <c r="T46" s="176" t="s">
        <v>121</v>
      </c>
      <c r="U46" s="176" t="s">
        <v>123</v>
      </c>
      <c r="V46" s="177">
        <f t="shared" si="260"/>
        <v>0</v>
      </c>
      <c r="W46" s="177">
        <f t="shared" si="261"/>
        <v>0</v>
      </c>
      <c r="X46" s="177">
        <f t="shared" si="262"/>
        <v>0</v>
      </c>
      <c r="Y46" s="178"/>
      <c r="Z46" s="177">
        <f t="shared" si="263"/>
        <v>0</v>
      </c>
      <c r="AA46" s="179"/>
      <c r="AB46" s="180"/>
      <c r="AC46" s="180"/>
      <c r="AD46" s="177">
        <f t="shared" si="264"/>
        <v>0</v>
      </c>
      <c r="AE46" s="178">
        <v>0.294289866351475</v>
      </c>
      <c r="AF46" s="177">
        <f t="shared" si="265"/>
        <v>0</v>
      </c>
      <c r="AG46" s="181">
        <f t="shared" si="266"/>
        <v>0</v>
      </c>
      <c r="AH46" s="172"/>
      <c r="AI46" s="174">
        <v>8.0</v>
      </c>
      <c r="AJ46" s="175" t="s">
        <v>132</v>
      </c>
      <c r="AK46" s="176" t="s">
        <v>121</v>
      </c>
      <c r="AL46" s="176" t="s">
        <v>123</v>
      </c>
      <c r="AM46" s="177">
        <f t="shared" si="267"/>
        <v>0</v>
      </c>
      <c r="AN46" s="177">
        <f t="shared" si="268"/>
        <v>0</v>
      </c>
      <c r="AO46" s="177">
        <f t="shared" si="269"/>
        <v>0</v>
      </c>
      <c r="AP46" s="178"/>
      <c r="AQ46" s="177">
        <f t="shared" si="270"/>
        <v>0</v>
      </c>
      <c r="AR46" s="179"/>
      <c r="AS46" s="180"/>
      <c r="AT46" s="180"/>
      <c r="AU46" s="177">
        <f t="shared" si="271"/>
        <v>0</v>
      </c>
      <c r="AV46" s="178">
        <v>0.294289866351475</v>
      </c>
      <c r="AW46" s="177">
        <f t="shared" si="272"/>
        <v>0</v>
      </c>
      <c r="AX46" s="181">
        <f t="shared" si="273"/>
        <v>0</v>
      </c>
      <c r="AY46" s="172"/>
      <c r="AZ46" s="174">
        <v>8.0</v>
      </c>
      <c r="BA46" s="175" t="s">
        <v>132</v>
      </c>
      <c r="BB46" s="176" t="s">
        <v>121</v>
      </c>
      <c r="BC46" s="176" t="s">
        <v>123</v>
      </c>
      <c r="BD46" s="177">
        <f t="shared" si="274"/>
        <v>0</v>
      </c>
      <c r="BE46" s="177">
        <f t="shared" si="275"/>
        <v>0</v>
      </c>
      <c r="BF46" s="177">
        <f t="shared" si="276"/>
        <v>0</v>
      </c>
      <c r="BG46" s="178"/>
      <c r="BH46" s="177">
        <f t="shared" si="277"/>
        <v>0</v>
      </c>
      <c r="BI46" s="179"/>
      <c r="BJ46" s="180"/>
      <c r="BK46" s="180"/>
      <c r="BL46" s="177">
        <f t="shared" si="278"/>
        <v>0</v>
      </c>
      <c r="BM46" s="178">
        <v>0.294289866351475</v>
      </c>
      <c r="BN46" s="177">
        <f t="shared" si="279"/>
        <v>0</v>
      </c>
      <c r="BO46" s="181">
        <f t="shared" si="280"/>
        <v>0</v>
      </c>
      <c r="BP46" s="172"/>
      <c r="BQ46" s="174">
        <v>8.0</v>
      </c>
      <c r="BR46" s="175" t="s">
        <v>132</v>
      </c>
      <c r="BS46" s="176" t="s">
        <v>121</v>
      </c>
      <c r="BT46" s="176" t="s">
        <v>123</v>
      </c>
      <c r="BU46" s="177">
        <f t="shared" si="281"/>
        <v>0</v>
      </c>
      <c r="BV46" s="177">
        <f t="shared" si="282"/>
        <v>0</v>
      </c>
      <c r="BW46" s="177">
        <f t="shared" si="283"/>
        <v>0</v>
      </c>
      <c r="BX46" s="178"/>
      <c r="BY46" s="177">
        <f t="shared" si="284"/>
        <v>0</v>
      </c>
      <c r="BZ46" s="179"/>
      <c r="CA46" s="180"/>
      <c r="CB46" s="180"/>
      <c r="CC46" s="177">
        <f t="shared" si="285"/>
        <v>0</v>
      </c>
      <c r="CD46" s="178">
        <v>0.294289866351475</v>
      </c>
      <c r="CE46" s="177">
        <f t="shared" si="286"/>
        <v>0</v>
      </c>
      <c r="CF46" s="181">
        <f t="shared" si="287"/>
        <v>0</v>
      </c>
      <c r="CG46" s="172"/>
      <c r="CH46" s="174">
        <v>8.0</v>
      </c>
      <c r="CI46" s="175" t="s">
        <v>132</v>
      </c>
      <c r="CJ46" s="176" t="s">
        <v>121</v>
      </c>
      <c r="CK46" s="176" t="s">
        <v>123</v>
      </c>
      <c r="CL46" s="177">
        <f t="shared" si="288"/>
        <v>0</v>
      </c>
      <c r="CM46" s="177">
        <f t="shared" si="289"/>
        <v>0</v>
      </c>
      <c r="CN46" s="177">
        <f t="shared" si="290"/>
        <v>0</v>
      </c>
      <c r="CO46" s="178"/>
      <c r="CP46" s="177">
        <f t="shared" si="291"/>
        <v>0</v>
      </c>
      <c r="CQ46" s="179"/>
      <c r="CR46" s="180"/>
      <c r="CS46" s="180"/>
      <c r="CT46" s="177">
        <f t="shared" si="292"/>
        <v>0</v>
      </c>
      <c r="CU46" s="178">
        <v>0.294289866351475</v>
      </c>
      <c r="CV46" s="177">
        <f t="shared" si="293"/>
        <v>0</v>
      </c>
      <c r="CW46" s="181">
        <f t="shared" si="294"/>
        <v>0</v>
      </c>
      <c r="CX46" s="172"/>
      <c r="CY46" s="174">
        <v>8.0</v>
      </c>
      <c r="CZ46" s="175" t="s">
        <v>132</v>
      </c>
      <c r="DA46" s="176" t="s">
        <v>121</v>
      </c>
      <c r="DB46" s="176" t="s">
        <v>123</v>
      </c>
      <c r="DC46" s="177">
        <f t="shared" si="295"/>
        <v>0</v>
      </c>
      <c r="DD46" s="177">
        <f t="shared" si="296"/>
        <v>0</v>
      </c>
      <c r="DE46" s="177">
        <f t="shared" si="297"/>
        <v>0</v>
      </c>
      <c r="DF46" s="178"/>
      <c r="DG46" s="177">
        <f t="shared" si="298"/>
        <v>0</v>
      </c>
      <c r="DH46" s="179"/>
      <c r="DI46" s="180"/>
      <c r="DJ46" s="180"/>
      <c r="DK46" s="177">
        <f t="shared" si="299"/>
        <v>0</v>
      </c>
      <c r="DL46" s="178">
        <v>0.294289866351475</v>
      </c>
      <c r="DM46" s="177">
        <f t="shared" si="300"/>
        <v>0</v>
      </c>
      <c r="DN46" s="181">
        <f t="shared" si="301"/>
        <v>0</v>
      </c>
      <c r="DO46" s="172"/>
      <c r="DP46" s="174">
        <v>8.0</v>
      </c>
      <c r="DQ46" s="175" t="s">
        <v>132</v>
      </c>
      <c r="DR46" s="176" t="s">
        <v>121</v>
      </c>
      <c r="DS46" s="176" t="s">
        <v>123</v>
      </c>
      <c r="DT46" s="177">
        <f t="shared" si="302"/>
        <v>0</v>
      </c>
      <c r="DU46" s="177">
        <f t="shared" si="303"/>
        <v>0</v>
      </c>
      <c r="DV46" s="177">
        <f t="shared" si="304"/>
        <v>0</v>
      </c>
      <c r="DW46" s="178"/>
      <c r="DX46" s="177">
        <f t="shared" si="305"/>
        <v>0</v>
      </c>
      <c r="DY46" s="179"/>
      <c r="DZ46" s="180"/>
      <c r="EA46" s="180"/>
      <c r="EB46" s="177">
        <f t="shared" si="306"/>
        <v>0</v>
      </c>
      <c r="EC46" s="178">
        <v>0.294289866351475</v>
      </c>
      <c r="ED46" s="177">
        <f t="shared" si="307"/>
        <v>0</v>
      </c>
      <c r="EE46" s="181">
        <f t="shared" si="308"/>
        <v>0</v>
      </c>
      <c r="EF46" s="172"/>
      <c r="EG46" s="174">
        <v>8.0</v>
      </c>
      <c r="EH46" s="175" t="s">
        <v>132</v>
      </c>
      <c r="EI46" s="176" t="s">
        <v>121</v>
      </c>
      <c r="EJ46" s="176" t="s">
        <v>123</v>
      </c>
      <c r="EK46" s="177">
        <f t="shared" si="309"/>
        <v>0</v>
      </c>
      <c r="EL46" s="177">
        <f t="shared" si="310"/>
        <v>0</v>
      </c>
      <c r="EM46" s="177">
        <f t="shared" si="311"/>
        <v>0</v>
      </c>
      <c r="EN46" s="178"/>
      <c r="EO46" s="177">
        <f t="shared" si="312"/>
        <v>0</v>
      </c>
      <c r="EP46" s="179"/>
      <c r="EQ46" s="180"/>
      <c r="ER46" s="180"/>
      <c r="ES46" s="177">
        <f t="shared" si="313"/>
        <v>0</v>
      </c>
      <c r="ET46" s="178">
        <v>0.294289866351475</v>
      </c>
      <c r="EU46" s="177">
        <f t="shared" si="314"/>
        <v>0</v>
      </c>
      <c r="EV46" s="181">
        <f t="shared" si="315"/>
        <v>0</v>
      </c>
      <c r="EW46" s="172"/>
      <c r="EX46" s="174">
        <v>8.0</v>
      </c>
      <c r="EY46" s="175" t="s">
        <v>132</v>
      </c>
      <c r="EZ46" s="176" t="s">
        <v>121</v>
      </c>
      <c r="FA46" s="176" t="s">
        <v>123</v>
      </c>
      <c r="FB46" s="177">
        <f t="shared" si="316"/>
        <v>0</v>
      </c>
      <c r="FC46" s="177">
        <f t="shared" si="317"/>
        <v>0</v>
      </c>
      <c r="FD46" s="177">
        <f t="shared" si="318"/>
        <v>0</v>
      </c>
      <c r="FE46" s="178"/>
      <c r="FF46" s="177">
        <f t="shared" si="319"/>
        <v>0</v>
      </c>
      <c r="FG46" s="179"/>
      <c r="FH46" s="180"/>
      <c r="FI46" s="180"/>
      <c r="FJ46" s="177">
        <f t="shared" si="320"/>
        <v>0</v>
      </c>
      <c r="FK46" s="178">
        <v>0.294289866351475</v>
      </c>
      <c r="FL46" s="177">
        <f t="shared" si="321"/>
        <v>0</v>
      </c>
      <c r="FM46" s="181">
        <f t="shared" si="322"/>
        <v>0</v>
      </c>
      <c r="FN46" s="172"/>
      <c r="FO46" s="174">
        <v>8.0</v>
      </c>
      <c r="FP46" s="175" t="s">
        <v>132</v>
      </c>
      <c r="FQ46" s="176" t="s">
        <v>121</v>
      </c>
      <c r="FR46" s="176" t="s">
        <v>123</v>
      </c>
      <c r="FS46" s="177">
        <f t="shared" si="323"/>
        <v>0</v>
      </c>
      <c r="FT46" s="177">
        <f t="shared" si="324"/>
        <v>0</v>
      </c>
      <c r="FU46" s="177">
        <f t="shared" si="325"/>
        <v>0</v>
      </c>
      <c r="FV46" s="178"/>
      <c r="FW46" s="177">
        <f t="shared" si="326"/>
        <v>0</v>
      </c>
      <c r="FX46" s="179"/>
      <c r="FY46" s="180"/>
      <c r="FZ46" s="180"/>
      <c r="GA46" s="177">
        <f t="shared" si="327"/>
        <v>0</v>
      </c>
      <c r="GB46" s="178">
        <v>0.294289866351475</v>
      </c>
      <c r="GC46" s="177">
        <f t="shared" si="328"/>
        <v>0</v>
      </c>
      <c r="GD46" s="181">
        <f t="shared" si="329"/>
        <v>0</v>
      </c>
      <c r="GE46" s="172"/>
      <c r="GF46" s="174">
        <v>8.0</v>
      </c>
      <c r="GG46" s="175" t="s">
        <v>132</v>
      </c>
      <c r="GH46" s="176" t="s">
        <v>121</v>
      </c>
      <c r="GI46" s="176" t="s">
        <v>123</v>
      </c>
      <c r="GJ46" s="177">
        <f t="shared" si="330"/>
        <v>0</v>
      </c>
      <c r="GK46" s="177">
        <f t="shared" si="331"/>
        <v>0</v>
      </c>
      <c r="GL46" s="177">
        <f t="shared" si="332"/>
        <v>0</v>
      </c>
      <c r="GM46" s="178"/>
      <c r="GN46" s="177">
        <f t="shared" si="333"/>
        <v>0</v>
      </c>
      <c r="GO46" s="179"/>
      <c r="GP46" s="180"/>
      <c r="GQ46" s="180"/>
      <c r="GR46" s="177">
        <f t="shared" si="334"/>
        <v>0</v>
      </c>
      <c r="GS46" s="178">
        <v>0.294289866351475</v>
      </c>
      <c r="GT46" s="177">
        <f t="shared" si="335"/>
        <v>0</v>
      </c>
      <c r="GU46" s="181">
        <f t="shared" si="336"/>
        <v>0</v>
      </c>
      <c r="GV46" s="172"/>
      <c r="GW46" s="174">
        <v>8.0</v>
      </c>
      <c r="GX46" s="175" t="s">
        <v>132</v>
      </c>
      <c r="GY46" s="176" t="s">
        <v>121</v>
      </c>
      <c r="GZ46" s="176" t="s">
        <v>123</v>
      </c>
      <c r="HA46" s="177">
        <f t="shared" si="337"/>
        <v>0</v>
      </c>
      <c r="HB46" s="177">
        <f t="shared" si="338"/>
        <v>0</v>
      </c>
      <c r="HC46" s="177">
        <f t="shared" si="339"/>
        <v>0</v>
      </c>
      <c r="HD46" s="178"/>
      <c r="HE46" s="177">
        <f t="shared" si="340"/>
        <v>0</v>
      </c>
      <c r="HF46" s="179"/>
      <c r="HG46" s="180"/>
      <c r="HH46" s="180"/>
      <c r="HI46" s="177">
        <f t="shared" si="341"/>
        <v>0</v>
      </c>
      <c r="HJ46" s="178">
        <v>0.294289866351475</v>
      </c>
      <c r="HK46" s="177">
        <f t="shared" si="342"/>
        <v>0</v>
      </c>
      <c r="HL46" s="181">
        <f t="shared" si="343"/>
        <v>0</v>
      </c>
      <c r="HM46" s="172"/>
      <c r="HN46" s="174">
        <v>8.0</v>
      </c>
      <c r="HO46" s="175" t="s">
        <v>132</v>
      </c>
      <c r="HP46" s="176" t="s">
        <v>121</v>
      </c>
      <c r="HQ46" s="176" t="s">
        <v>123</v>
      </c>
      <c r="HR46" s="177">
        <f t="shared" si="344"/>
        <v>0</v>
      </c>
      <c r="HS46" s="177">
        <f t="shared" si="345"/>
        <v>0</v>
      </c>
      <c r="HT46" s="177">
        <f t="shared" si="346"/>
        <v>0</v>
      </c>
      <c r="HU46" s="178"/>
      <c r="HV46" s="177">
        <f t="shared" si="347"/>
        <v>0</v>
      </c>
      <c r="HW46" s="179"/>
      <c r="HX46" s="180"/>
      <c r="HY46" s="180"/>
      <c r="HZ46" s="177">
        <f t="shared" si="348"/>
        <v>0</v>
      </c>
      <c r="IA46" s="178">
        <v>0.294289866351475</v>
      </c>
      <c r="IB46" s="177">
        <f t="shared" si="349"/>
        <v>0</v>
      </c>
      <c r="IC46" s="181">
        <f t="shared" si="350"/>
        <v>0</v>
      </c>
      <c r="ID46" s="172"/>
      <c r="IE46" s="174">
        <v>8.0</v>
      </c>
      <c r="IF46" s="175" t="s">
        <v>132</v>
      </c>
      <c r="IG46" s="176" t="s">
        <v>121</v>
      </c>
      <c r="IH46" s="176" t="s">
        <v>123</v>
      </c>
      <c r="II46" s="177">
        <f t="shared" si="351"/>
        <v>0</v>
      </c>
      <c r="IJ46" s="177">
        <f t="shared" si="352"/>
        <v>0</v>
      </c>
      <c r="IK46" s="177">
        <f t="shared" si="353"/>
        <v>0</v>
      </c>
      <c r="IL46" s="178"/>
      <c r="IM46" s="177">
        <f t="shared" si="354"/>
        <v>0</v>
      </c>
      <c r="IN46" s="179"/>
      <c r="IO46" s="180"/>
      <c r="IP46" s="180"/>
      <c r="IQ46" s="177">
        <f t="shared" si="355"/>
        <v>0</v>
      </c>
      <c r="IR46" s="178">
        <v>0.294289866351475</v>
      </c>
      <c r="IS46" s="177">
        <f t="shared" si="356"/>
        <v>0</v>
      </c>
      <c r="IT46" s="181">
        <f t="shared" si="357"/>
        <v>0</v>
      </c>
      <c r="IU46" s="172"/>
      <c r="IV46" s="174">
        <v>8.0</v>
      </c>
      <c r="IW46" s="175" t="s">
        <v>132</v>
      </c>
      <c r="IX46" s="176" t="s">
        <v>121</v>
      </c>
      <c r="IY46" s="176" t="s">
        <v>123</v>
      </c>
      <c r="IZ46" s="177">
        <f t="shared" si="358"/>
        <v>0</v>
      </c>
      <c r="JA46" s="177">
        <f t="shared" si="359"/>
        <v>0</v>
      </c>
      <c r="JB46" s="177">
        <f t="shared" si="360"/>
        <v>0</v>
      </c>
      <c r="JC46" s="178"/>
      <c r="JD46" s="177">
        <f t="shared" si="361"/>
        <v>0</v>
      </c>
      <c r="JE46" s="179"/>
      <c r="JF46" s="180"/>
      <c r="JG46" s="180"/>
      <c r="JH46" s="177">
        <f t="shared" si="362"/>
        <v>0</v>
      </c>
      <c r="JI46" s="178">
        <v>0.294289866351475</v>
      </c>
      <c r="JJ46" s="177">
        <f t="shared" si="363"/>
        <v>0</v>
      </c>
      <c r="JK46" s="181">
        <f t="shared" si="364"/>
        <v>0</v>
      </c>
      <c r="JL46" s="172"/>
      <c r="JM46" s="174">
        <v>8.0</v>
      </c>
      <c r="JN46" s="175" t="s">
        <v>132</v>
      </c>
      <c r="JO46" s="176" t="s">
        <v>121</v>
      </c>
      <c r="JP46" s="176" t="s">
        <v>123</v>
      </c>
      <c r="JQ46" s="177">
        <f t="shared" si="365"/>
        <v>0</v>
      </c>
      <c r="JR46" s="177">
        <f t="shared" si="366"/>
        <v>0</v>
      </c>
      <c r="JS46" s="177">
        <f t="shared" si="367"/>
        <v>0</v>
      </c>
      <c r="JT46" s="178"/>
      <c r="JU46" s="177">
        <f t="shared" si="368"/>
        <v>0</v>
      </c>
      <c r="JV46" s="179"/>
      <c r="JW46" s="180"/>
      <c r="JX46" s="180"/>
      <c r="JY46" s="177">
        <f t="shared" si="369"/>
        <v>0</v>
      </c>
      <c r="JZ46" s="178">
        <v>0.294289866351475</v>
      </c>
      <c r="KA46" s="177">
        <f t="shared" si="370"/>
        <v>0</v>
      </c>
      <c r="KB46" s="181">
        <f t="shared" si="371"/>
        <v>0</v>
      </c>
      <c r="KC46" s="172"/>
      <c r="KD46" s="174">
        <v>8.0</v>
      </c>
      <c r="KE46" s="175" t="s">
        <v>132</v>
      </c>
      <c r="KF46" s="176" t="s">
        <v>121</v>
      </c>
      <c r="KG46" s="176" t="s">
        <v>123</v>
      </c>
      <c r="KH46" s="177">
        <f t="shared" si="372"/>
        <v>0</v>
      </c>
      <c r="KI46" s="177">
        <f t="shared" si="373"/>
        <v>0</v>
      </c>
      <c r="KJ46" s="177">
        <f t="shared" si="374"/>
        <v>0</v>
      </c>
      <c r="KK46" s="178"/>
      <c r="KL46" s="177">
        <f t="shared" si="375"/>
        <v>0</v>
      </c>
      <c r="KM46" s="179"/>
      <c r="KN46" s="180"/>
      <c r="KO46" s="180"/>
      <c r="KP46" s="177">
        <f t="shared" si="376"/>
        <v>0</v>
      </c>
      <c r="KQ46" s="178">
        <v>0.294289866351475</v>
      </c>
      <c r="KR46" s="177">
        <f t="shared" si="377"/>
        <v>0</v>
      </c>
      <c r="KS46" s="181">
        <f t="shared" si="378"/>
        <v>0</v>
      </c>
      <c r="KT46" s="172"/>
      <c r="KU46" s="173"/>
    </row>
    <row r="47" ht="15.75" customHeight="1">
      <c r="A47" s="174"/>
      <c r="B47" s="188" t="s">
        <v>147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72"/>
      <c r="R47" s="174"/>
      <c r="S47" s="188" t="s">
        <v>147</v>
      </c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72"/>
      <c r="AI47" s="174"/>
      <c r="AJ47" s="188" t="s">
        <v>147</v>
      </c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89"/>
      <c r="AY47" s="172"/>
      <c r="AZ47" s="174"/>
      <c r="BA47" s="188" t="s">
        <v>147</v>
      </c>
      <c r="BB47" s="189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172"/>
      <c r="BQ47" s="174"/>
      <c r="BR47" s="188" t="s">
        <v>147</v>
      </c>
      <c r="BS47" s="189"/>
      <c r="BT47" s="189"/>
      <c r="BU47" s="189"/>
      <c r="BV47" s="189"/>
      <c r="BW47" s="189"/>
      <c r="BX47" s="189"/>
      <c r="BY47" s="189"/>
      <c r="BZ47" s="189"/>
      <c r="CA47" s="189"/>
      <c r="CB47" s="189"/>
      <c r="CC47" s="189"/>
      <c r="CD47" s="189"/>
      <c r="CE47" s="189"/>
      <c r="CF47" s="189"/>
      <c r="CG47" s="172"/>
      <c r="CH47" s="174"/>
      <c r="CI47" s="188" t="s">
        <v>147</v>
      </c>
      <c r="CJ47" s="189"/>
      <c r="CK47" s="189"/>
      <c r="CL47" s="189"/>
      <c r="CM47" s="189"/>
      <c r="CN47" s="189"/>
      <c r="CO47" s="189"/>
      <c r="CP47" s="189"/>
      <c r="CQ47" s="189"/>
      <c r="CR47" s="189"/>
      <c r="CS47" s="189"/>
      <c r="CT47" s="189"/>
      <c r="CU47" s="189"/>
      <c r="CV47" s="189"/>
      <c r="CW47" s="189"/>
      <c r="CX47" s="172"/>
      <c r="CY47" s="174"/>
      <c r="CZ47" s="188" t="s">
        <v>147</v>
      </c>
      <c r="DA47" s="189"/>
      <c r="DB47" s="189"/>
      <c r="DC47" s="189"/>
      <c r="DD47" s="189"/>
      <c r="DE47" s="189"/>
      <c r="DF47" s="189"/>
      <c r="DG47" s="189"/>
      <c r="DH47" s="189"/>
      <c r="DI47" s="189"/>
      <c r="DJ47" s="189"/>
      <c r="DK47" s="189"/>
      <c r="DL47" s="189"/>
      <c r="DM47" s="189"/>
      <c r="DN47" s="189"/>
      <c r="DO47" s="172"/>
      <c r="DP47" s="174"/>
      <c r="DQ47" s="188" t="s">
        <v>147</v>
      </c>
      <c r="DR47" s="189"/>
      <c r="DS47" s="189"/>
      <c r="DT47" s="189"/>
      <c r="DU47" s="189"/>
      <c r="DV47" s="189"/>
      <c r="DW47" s="189"/>
      <c r="DX47" s="189"/>
      <c r="DY47" s="189"/>
      <c r="DZ47" s="189"/>
      <c r="EA47" s="189"/>
      <c r="EB47" s="189"/>
      <c r="EC47" s="189"/>
      <c r="ED47" s="189"/>
      <c r="EE47" s="189"/>
      <c r="EF47" s="172"/>
      <c r="EG47" s="174"/>
      <c r="EH47" s="188" t="s">
        <v>147</v>
      </c>
      <c r="EI47" s="189"/>
      <c r="EJ47" s="189"/>
      <c r="EK47" s="189"/>
      <c r="EL47" s="189"/>
      <c r="EM47" s="189"/>
      <c r="EN47" s="189"/>
      <c r="EO47" s="189"/>
      <c r="EP47" s="189"/>
      <c r="EQ47" s="189"/>
      <c r="ER47" s="189"/>
      <c r="ES47" s="189"/>
      <c r="ET47" s="189"/>
      <c r="EU47" s="189"/>
      <c r="EV47" s="189"/>
      <c r="EW47" s="172"/>
      <c r="EX47" s="174"/>
      <c r="EY47" s="188" t="s">
        <v>147</v>
      </c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189"/>
      <c r="FN47" s="172"/>
      <c r="FO47" s="174"/>
      <c r="FP47" s="188" t="s">
        <v>147</v>
      </c>
      <c r="FQ47" s="189"/>
      <c r="FR47" s="189"/>
      <c r="FS47" s="189"/>
      <c r="FT47" s="189"/>
      <c r="FU47" s="189"/>
      <c r="FV47" s="189"/>
      <c r="FW47" s="189"/>
      <c r="FX47" s="189"/>
      <c r="FY47" s="189"/>
      <c r="FZ47" s="189"/>
      <c r="GA47" s="189"/>
      <c r="GB47" s="189"/>
      <c r="GC47" s="189"/>
      <c r="GD47" s="189"/>
      <c r="GE47" s="172"/>
      <c r="GF47" s="174"/>
      <c r="GG47" s="188" t="s">
        <v>147</v>
      </c>
      <c r="GH47" s="189"/>
      <c r="GI47" s="189"/>
      <c r="GJ47" s="189"/>
      <c r="GK47" s="189"/>
      <c r="GL47" s="189"/>
      <c r="GM47" s="189"/>
      <c r="GN47" s="189"/>
      <c r="GO47" s="189"/>
      <c r="GP47" s="189"/>
      <c r="GQ47" s="189"/>
      <c r="GR47" s="189"/>
      <c r="GS47" s="189"/>
      <c r="GT47" s="189"/>
      <c r="GU47" s="189"/>
      <c r="GV47" s="172"/>
      <c r="GW47" s="174"/>
      <c r="GX47" s="188" t="s">
        <v>147</v>
      </c>
      <c r="GY47" s="189"/>
      <c r="GZ47" s="189"/>
      <c r="HA47" s="189"/>
      <c r="HB47" s="189"/>
      <c r="HC47" s="189"/>
      <c r="HD47" s="189"/>
      <c r="HE47" s="189"/>
      <c r="HF47" s="189"/>
      <c r="HG47" s="189"/>
      <c r="HH47" s="189"/>
      <c r="HI47" s="189"/>
      <c r="HJ47" s="189"/>
      <c r="HK47" s="189"/>
      <c r="HL47" s="189"/>
      <c r="HM47" s="172"/>
      <c r="HN47" s="174"/>
      <c r="HO47" s="188" t="s">
        <v>147</v>
      </c>
      <c r="HP47" s="189"/>
      <c r="HQ47" s="189"/>
      <c r="HR47" s="189"/>
      <c r="HS47" s="189"/>
      <c r="HT47" s="189"/>
      <c r="HU47" s="189"/>
      <c r="HV47" s="189"/>
      <c r="HW47" s="189"/>
      <c r="HX47" s="189"/>
      <c r="HY47" s="189"/>
      <c r="HZ47" s="189"/>
      <c r="IA47" s="189"/>
      <c r="IB47" s="189"/>
      <c r="IC47" s="189"/>
      <c r="ID47" s="172"/>
      <c r="IE47" s="174"/>
      <c r="IF47" s="188" t="s">
        <v>147</v>
      </c>
      <c r="IG47" s="189"/>
      <c r="IH47" s="189"/>
      <c r="II47" s="189"/>
      <c r="IJ47" s="189"/>
      <c r="IK47" s="189"/>
      <c r="IL47" s="189"/>
      <c r="IM47" s="189"/>
      <c r="IN47" s="189"/>
      <c r="IO47" s="189"/>
      <c r="IP47" s="189"/>
      <c r="IQ47" s="189"/>
      <c r="IR47" s="189"/>
      <c r="IS47" s="189"/>
      <c r="IT47" s="189"/>
      <c r="IU47" s="172"/>
      <c r="IV47" s="174"/>
      <c r="IW47" s="188" t="s">
        <v>147</v>
      </c>
      <c r="IX47" s="189"/>
      <c r="IY47" s="189"/>
      <c r="IZ47" s="189"/>
      <c r="JA47" s="189"/>
      <c r="JB47" s="189"/>
      <c r="JC47" s="189"/>
      <c r="JD47" s="189"/>
      <c r="JE47" s="189"/>
      <c r="JF47" s="189"/>
      <c r="JG47" s="189"/>
      <c r="JH47" s="189"/>
      <c r="JI47" s="189"/>
      <c r="JJ47" s="189"/>
      <c r="JK47" s="189"/>
      <c r="JL47" s="172"/>
      <c r="JM47" s="174"/>
      <c r="JN47" s="188" t="s">
        <v>147</v>
      </c>
      <c r="JO47" s="189"/>
      <c r="JP47" s="189"/>
      <c r="JQ47" s="189"/>
      <c r="JR47" s="189"/>
      <c r="JS47" s="189"/>
      <c r="JT47" s="189"/>
      <c r="JU47" s="189"/>
      <c r="JV47" s="189"/>
      <c r="JW47" s="189"/>
      <c r="JX47" s="189"/>
      <c r="JY47" s="189"/>
      <c r="JZ47" s="189"/>
      <c r="KA47" s="189"/>
      <c r="KB47" s="189"/>
      <c r="KC47" s="172"/>
      <c r="KD47" s="174"/>
      <c r="KE47" s="188" t="s">
        <v>147</v>
      </c>
      <c r="KF47" s="189"/>
      <c r="KG47" s="189"/>
      <c r="KH47" s="189"/>
      <c r="KI47" s="189"/>
      <c r="KJ47" s="189"/>
      <c r="KK47" s="189"/>
      <c r="KL47" s="189"/>
      <c r="KM47" s="189"/>
      <c r="KN47" s="189"/>
      <c r="KO47" s="189"/>
      <c r="KP47" s="189"/>
      <c r="KQ47" s="189"/>
      <c r="KR47" s="189"/>
      <c r="KS47" s="189"/>
      <c r="KT47" s="172"/>
      <c r="KU47" s="173"/>
    </row>
    <row r="48" ht="15.75" customHeight="1">
      <c r="A48" s="174">
        <v>1.0</v>
      </c>
      <c r="B48" s="175" t="s">
        <v>142</v>
      </c>
      <c r="C48" s="176" t="s">
        <v>121</v>
      </c>
      <c r="D48" s="176" t="s">
        <v>123</v>
      </c>
      <c r="E48" s="177">
        <f t="shared" ref="E48:E53" si="379">E149+E250+E351+E452</f>
        <v>0</v>
      </c>
      <c r="F48" s="177">
        <f t="shared" ref="F48:F53" si="380">IFERROR(G48/E48*1000000,0)</f>
        <v>0</v>
      </c>
      <c r="G48" s="177">
        <f t="shared" ref="G48:G53" si="381">G149+G250+G351+G452</f>
        <v>0</v>
      </c>
      <c r="H48" s="178"/>
      <c r="I48" s="177">
        <f t="shared" ref="I48:I53" si="382">I149+I250+I351+I452</f>
        <v>0</v>
      </c>
      <c r="J48" s="179"/>
      <c r="K48" s="180"/>
      <c r="L48" s="180"/>
      <c r="M48" s="177">
        <f t="shared" ref="M48:M53" si="383">M149+M250+M351+M452</f>
        <v>0</v>
      </c>
      <c r="N48" s="178">
        <v>0.294289866351475</v>
      </c>
      <c r="O48" s="177">
        <f t="shared" ref="O48:O53" si="384">O149+O250+O351+O452</f>
        <v>0</v>
      </c>
      <c r="P48" s="181">
        <f t="shared" ref="P48:P53" si="385">IFERROR(+(IF(M48="","0",M48))-(IF(O48="","0",O48)),"")</f>
        <v>0</v>
      </c>
      <c r="Q48" s="172"/>
      <c r="R48" s="174">
        <v>1.0</v>
      </c>
      <c r="S48" s="175" t="s">
        <v>142</v>
      </c>
      <c r="T48" s="176" t="s">
        <v>121</v>
      </c>
      <c r="U48" s="176" t="s">
        <v>123</v>
      </c>
      <c r="V48" s="177">
        <f t="shared" ref="V48:V53" si="386">V149+V250+V351+V452</f>
        <v>0</v>
      </c>
      <c r="W48" s="177">
        <f t="shared" ref="W48:W53" si="387">IFERROR(X48/V48*1000000,0)</f>
        <v>0</v>
      </c>
      <c r="X48" s="177">
        <f t="shared" ref="X48:X53" si="388">X149+X250+X351+X452</f>
        <v>0</v>
      </c>
      <c r="Y48" s="178"/>
      <c r="Z48" s="177">
        <f t="shared" ref="Z48:Z53" si="389">Z149+Z250+Z351+Z452</f>
        <v>0</v>
      </c>
      <c r="AA48" s="179"/>
      <c r="AB48" s="180"/>
      <c r="AC48" s="180"/>
      <c r="AD48" s="177">
        <f t="shared" ref="AD48:AD53" si="390">AD149+AD250+AD351+AD452</f>
        <v>0</v>
      </c>
      <c r="AE48" s="178">
        <v>0.294289866351475</v>
      </c>
      <c r="AF48" s="177">
        <f t="shared" ref="AF48:AF53" si="391">AF149+AF250+AF351+AF452</f>
        <v>0</v>
      </c>
      <c r="AG48" s="181">
        <f t="shared" ref="AG48:AG53" si="392">IFERROR(+(IF(AD48="","0",AD48))-(IF(AF48="","0",AF48)),"")</f>
        <v>0</v>
      </c>
      <c r="AH48" s="172"/>
      <c r="AI48" s="174">
        <v>1.0</v>
      </c>
      <c r="AJ48" s="175" t="s">
        <v>142</v>
      </c>
      <c r="AK48" s="176" t="s">
        <v>121</v>
      </c>
      <c r="AL48" s="176" t="s">
        <v>123</v>
      </c>
      <c r="AM48" s="177">
        <f t="shared" ref="AM48:AM53" si="393">AM149+AM250+AM351+AM452</f>
        <v>0</v>
      </c>
      <c r="AN48" s="177">
        <f t="shared" ref="AN48:AN53" si="394">IFERROR(AO48/AM48*1000000,0)</f>
        <v>0</v>
      </c>
      <c r="AO48" s="177">
        <f t="shared" ref="AO48:AO53" si="395">AO149+AO250+AO351+AO452</f>
        <v>0</v>
      </c>
      <c r="AP48" s="178"/>
      <c r="AQ48" s="177">
        <f t="shared" ref="AQ48:AQ53" si="396">AQ149+AQ250+AQ351+AQ452</f>
        <v>0</v>
      </c>
      <c r="AR48" s="179"/>
      <c r="AS48" s="180"/>
      <c r="AT48" s="180"/>
      <c r="AU48" s="177">
        <f t="shared" ref="AU48:AU53" si="397">AU149+AU250+AU351+AU452</f>
        <v>0</v>
      </c>
      <c r="AV48" s="178">
        <v>0.294289866351475</v>
      </c>
      <c r="AW48" s="177">
        <f t="shared" ref="AW48:AW53" si="398">AW149+AW250+AW351+AW452</f>
        <v>0</v>
      </c>
      <c r="AX48" s="181">
        <f t="shared" ref="AX48:AX53" si="399">IFERROR(+(IF(AU48="","0",AU48))-(IF(AW48="","0",AW48)),"")</f>
        <v>0</v>
      </c>
      <c r="AY48" s="172"/>
      <c r="AZ48" s="174">
        <v>1.0</v>
      </c>
      <c r="BA48" s="175" t="s">
        <v>142</v>
      </c>
      <c r="BB48" s="176" t="s">
        <v>121</v>
      </c>
      <c r="BC48" s="176" t="s">
        <v>123</v>
      </c>
      <c r="BD48" s="177">
        <f t="shared" ref="BD48:BD53" si="400">BD149+BD250+BD351+BD452</f>
        <v>0</v>
      </c>
      <c r="BE48" s="177">
        <f t="shared" ref="BE48:BE53" si="401">IFERROR(BF48/BD48*1000000,0)</f>
        <v>0</v>
      </c>
      <c r="BF48" s="177">
        <f t="shared" ref="BF48:BF53" si="402">BF149+BF250+BF351+BF452</f>
        <v>0</v>
      </c>
      <c r="BG48" s="178"/>
      <c r="BH48" s="177">
        <f t="shared" ref="BH48:BH53" si="403">BH149+BH250+BH351+BH452</f>
        <v>0</v>
      </c>
      <c r="BI48" s="179"/>
      <c r="BJ48" s="180"/>
      <c r="BK48" s="180"/>
      <c r="BL48" s="177">
        <f t="shared" ref="BL48:BL53" si="404">BL149+BL250+BL351+BL452</f>
        <v>0</v>
      </c>
      <c r="BM48" s="178">
        <v>0.294289866351475</v>
      </c>
      <c r="BN48" s="177">
        <f t="shared" ref="BN48:BN53" si="405">BN149+BN250+BN351+BN452</f>
        <v>0</v>
      </c>
      <c r="BO48" s="181">
        <f t="shared" ref="BO48:BO53" si="406">IFERROR(+(IF(BL48="","0",BL48))-(IF(BN48="","0",BN48)),"")</f>
        <v>0</v>
      </c>
      <c r="BP48" s="172"/>
      <c r="BQ48" s="174">
        <v>1.0</v>
      </c>
      <c r="BR48" s="175" t="s">
        <v>142</v>
      </c>
      <c r="BS48" s="176" t="s">
        <v>121</v>
      </c>
      <c r="BT48" s="176" t="s">
        <v>123</v>
      </c>
      <c r="BU48" s="177">
        <f t="shared" ref="BU48:BU53" si="407">BU149+BU250+BU351+BU452</f>
        <v>0</v>
      </c>
      <c r="BV48" s="177">
        <f t="shared" ref="BV48:BV53" si="408">IFERROR(BW48/BU48*1000000,0)</f>
        <v>0</v>
      </c>
      <c r="BW48" s="177">
        <f t="shared" ref="BW48:BW53" si="409">BW149+BW250+BW351+BW452</f>
        <v>0</v>
      </c>
      <c r="BX48" s="178"/>
      <c r="BY48" s="177">
        <f t="shared" ref="BY48:BY53" si="410">BY149+BY250+BY351+BY452</f>
        <v>0</v>
      </c>
      <c r="BZ48" s="179"/>
      <c r="CA48" s="180"/>
      <c r="CB48" s="180"/>
      <c r="CC48" s="177">
        <f t="shared" ref="CC48:CC53" si="411">CC149+CC250+CC351+CC452</f>
        <v>0</v>
      </c>
      <c r="CD48" s="178">
        <v>0.294289866351475</v>
      </c>
      <c r="CE48" s="177">
        <f t="shared" ref="CE48:CE53" si="412">CE149+CE250+CE351+CE452</f>
        <v>0</v>
      </c>
      <c r="CF48" s="181">
        <f t="shared" ref="CF48:CF53" si="413">IFERROR(+(IF(CC48="","0",CC48))-(IF(CE48="","0",CE48)),"")</f>
        <v>0</v>
      </c>
      <c r="CG48" s="172"/>
      <c r="CH48" s="174">
        <v>1.0</v>
      </c>
      <c r="CI48" s="175" t="s">
        <v>142</v>
      </c>
      <c r="CJ48" s="176" t="s">
        <v>121</v>
      </c>
      <c r="CK48" s="176" t="s">
        <v>123</v>
      </c>
      <c r="CL48" s="177">
        <f t="shared" ref="CL48:CL53" si="414">CL149+CL250+CL351+CL452</f>
        <v>0</v>
      </c>
      <c r="CM48" s="177">
        <f t="shared" ref="CM48:CM53" si="415">IFERROR(CN48/CL48*1000000,0)</f>
        <v>0</v>
      </c>
      <c r="CN48" s="177">
        <f t="shared" ref="CN48:CN53" si="416">CN149+CN250+CN351+CN452</f>
        <v>0</v>
      </c>
      <c r="CO48" s="178"/>
      <c r="CP48" s="177">
        <f t="shared" ref="CP48:CP53" si="417">CP149+CP250+CP351+CP452</f>
        <v>0</v>
      </c>
      <c r="CQ48" s="179"/>
      <c r="CR48" s="180"/>
      <c r="CS48" s="180"/>
      <c r="CT48" s="177">
        <f t="shared" ref="CT48:CT53" si="418">CT149+CT250+CT351+CT452</f>
        <v>0</v>
      </c>
      <c r="CU48" s="178">
        <v>0.294289866351475</v>
      </c>
      <c r="CV48" s="177">
        <f t="shared" ref="CV48:CV53" si="419">CV149+CV250+CV351+CV452</f>
        <v>0</v>
      </c>
      <c r="CW48" s="181">
        <f t="shared" ref="CW48:CW53" si="420">IFERROR(+(IF(CT48="","0",CT48))-(IF(CV48="","0",CV48)),"")</f>
        <v>0</v>
      </c>
      <c r="CX48" s="172"/>
      <c r="CY48" s="174">
        <v>1.0</v>
      </c>
      <c r="CZ48" s="175" t="s">
        <v>142</v>
      </c>
      <c r="DA48" s="176" t="s">
        <v>121</v>
      </c>
      <c r="DB48" s="176" t="s">
        <v>123</v>
      </c>
      <c r="DC48" s="177">
        <f t="shared" ref="DC48:DC53" si="421">DC149+DC250+DC351+DC452</f>
        <v>0</v>
      </c>
      <c r="DD48" s="177">
        <f t="shared" ref="DD48:DD53" si="422">IFERROR(DE48/DC48*1000000,0)</f>
        <v>0</v>
      </c>
      <c r="DE48" s="177">
        <f t="shared" ref="DE48:DE53" si="423">DE149+DE250+DE351+DE452</f>
        <v>0</v>
      </c>
      <c r="DF48" s="178"/>
      <c r="DG48" s="177">
        <f t="shared" ref="DG48:DG53" si="424">DG149+DG250+DG351+DG452</f>
        <v>0</v>
      </c>
      <c r="DH48" s="179"/>
      <c r="DI48" s="180"/>
      <c r="DJ48" s="180"/>
      <c r="DK48" s="177">
        <f t="shared" ref="DK48:DK53" si="425">DK149+DK250+DK351+DK452</f>
        <v>0</v>
      </c>
      <c r="DL48" s="178">
        <v>0.294289866351475</v>
      </c>
      <c r="DM48" s="177">
        <f t="shared" ref="DM48:DM53" si="426">DM149+DM250+DM351+DM452</f>
        <v>0</v>
      </c>
      <c r="DN48" s="181">
        <f t="shared" ref="DN48:DN53" si="427">IFERROR(+(IF(DK48="","0",DK48))-(IF(DM48="","0",DM48)),"")</f>
        <v>0</v>
      </c>
      <c r="DO48" s="172"/>
      <c r="DP48" s="174">
        <v>1.0</v>
      </c>
      <c r="DQ48" s="175" t="s">
        <v>142</v>
      </c>
      <c r="DR48" s="176" t="s">
        <v>121</v>
      </c>
      <c r="DS48" s="176" t="s">
        <v>123</v>
      </c>
      <c r="DT48" s="177">
        <f t="shared" ref="DT48:DT53" si="428">DT149+DT250+DT351+DT452</f>
        <v>0</v>
      </c>
      <c r="DU48" s="177">
        <f t="shared" ref="DU48:DU53" si="429">IFERROR(DV48/DT48*1000000,0)</f>
        <v>0</v>
      </c>
      <c r="DV48" s="177">
        <f t="shared" ref="DV48:DV53" si="430">DV149+DV250+DV351+DV452</f>
        <v>0</v>
      </c>
      <c r="DW48" s="178"/>
      <c r="DX48" s="177">
        <f t="shared" ref="DX48:DX53" si="431">DX149+DX250+DX351+DX452</f>
        <v>0</v>
      </c>
      <c r="DY48" s="179"/>
      <c r="DZ48" s="180"/>
      <c r="EA48" s="180"/>
      <c r="EB48" s="177">
        <f t="shared" ref="EB48:EB53" si="432">EB149+EB250+EB351+EB452</f>
        <v>0</v>
      </c>
      <c r="EC48" s="178">
        <v>0.294289866351475</v>
      </c>
      <c r="ED48" s="177">
        <f t="shared" ref="ED48:ED53" si="433">ED149+ED250+ED351+ED452</f>
        <v>0</v>
      </c>
      <c r="EE48" s="181">
        <f t="shared" ref="EE48:EE53" si="434">IFERROR(+(IF(EB48="","0",EB48))-(IF(ED48="","0",ED48)),"")</f>
        <v>0</v>
      </c>
      <c r="EF48" s="172"/>
      <c r="EG48" s="174">
        <v>1.0</v>
      </c>
      <c r="EH48" s="175" t="s">
        <v>142</v>
      </c>
      <c r="EI48" s="176" t="s">
        <v>121</v>
      </c>
      <c r="EJ48" s="176" t="s">
        <v>123</v>
      </c>
      <c r="EK48" s="177">
        <f t="shared" ref="EK48:EK53" si="435">EK149+EK250+EK351+EK452</f>
        <v>0</v>
      </c>
      <c r="EL48" s="177">
        <f t="shared" ref="EL48:EL53" si="436">IFERROR(EM48/EK48*1000000,0)</f>
        <v>0</v>
      </c>
      <c r="EM48" s="177">
        <f t="shared" ref="EM48:EM53" si="437">EM149+EM250+EM351+EM452</f>
        <v>0</v>
      </c>
      <c r="EN48" s="178"/>
      <c r="EO48" s="177">
        <f t="shared" ref="EO48:EO53" si="438">EO149+EO250+EO351+EO452</f>
        <v>0</v>
      </c>
      <c r="EP48" s="179"/>
      <c r="EQ48" s="180"/>
      <c r="ER48" s="180"/>
      <c r="ES48" s="177">
        <f t="shared" ref="ES48:ES53" si="439">ES149+ES250+ES351+ES452</f>
        <v>0</v>
      </c>
      <c r="ET48" s="178">
        <v>0.294289866351475</v>
      </c>
      <c r="EU48" s="177">
        <f t="shared" ref="EU48:EU53" si="440">EU149+EU250+EU351+EU452</f>
        <v>0</v>
      </c>
      <c r="EV48" s="181">
        <f t="shared" ref="EV48:EV53" si="441">IFERROR(+(IF(ES48="","0",ES48))-(IF(EU48="","0",EU48)),"")</f>
        <v>0</v>
      </c>
      <c r="EW48" s="172"/>
      <c r="EX48" s="174">
        <v>1.0</v>
      </c>
      <c r="EY48" s="175" t="s">
        <v>142</v>
      </c>
      <c r="EZ48" s="176" t="s">
        <v>121</v>
      </c>
      <c r="FA48" s="176" t="s">
        <v>123</v>
      </c>
      <c r="FB48" s="177">
        <f t="shared" ref="FB48:FB53" si="442">FB149+FB250+FB351+FB452</f>
        <v>0</v>
      </c>
      <c r="FC48" s="177">
        <f t="shared" ref="FC48:FC53" si="443">IFERROR(FD48/FB48*1000000,0)</f>
        <v>0</v>
      </c>
      <c r="FD48" s="177">
        <f t="shared" ref="FD48:FD53" si="444">FD149+FD250+FD351+FD452</f>
        <v>0</v>
      </c>
      <c r="FE48" s="178"/>
      <c r="FF48" s="177">
        <f t="shared" ref="FF48:FF53" si="445">FF149+FF250+FF351+FF452</f>
        <v>0</v>
      </c>
      <c r="FG48" s="179"/>
      <c r="FH48" s="180"/>
      <c r="FI48" s="180"/>
      <c r="FJ48" s="177">
        <f t="shared" ref="FJ48:FJ53" si="446">FJ149+FJ250+FJ351+FJ452</f>
        <v>0</v>
      </c>
      <c r="FK48" s="178">
        <v>0.294289866351475</v>
      </c>
      <c r="FL48" s="177">
        <f t="shared" ref="FL48:FL53" si="447">FL149+FL250+FL351+FL452</f>
        <v>0</v>
      </c>
      <c r="FM48" s="181">
        <f t="shared" ref="FM48:FM53" si="448">IFERROR(+(IF(FJ48="","0",FJ48))-(IF(FL48="","0",FL48)),"")</f>
        <v>0</v>
      </c>
      <c r="FN48" s="172"/>
      <c r="FO48" s="174">
        <v>1.0</v>
      </c>
      <c r="FP48" s="175" t="s">
        <v>142</v>
      </c>
      <c r="FQ48" s="176" t="s">
        <v>121</v>
      </c>
      <c r="FR48" s="176" t="s">
        <v>123</v>
      </c>
      <c r="FS48" s="177">
        <f t="shared" ref="FS48:FS53" si="449">FS149+FS250+FS351+FS452</f>
        <v>0</v>
      </c>
      <c r="FT48" s="177">
        <f t="shared" ref="FT48:FT53" si="450">IFERROR(FU48/FS48*1000000,0)</f>
        <v>0</v>
      </c>
      <c r="FU48" s="177">
        <f t="shared" ref="FU48:FU53" si="451">FU149+FU250+FU351+FU452</f>
        <v>0</v>
      </c>
      <c r="FV48" s="178"/>
      <c r="FW48" s="177">
        <f t="shared" ref="FW48:FW53" si="452">FW149+FW250+FW351+FW452</f>
        <v>0</v>
      </c>
      <c r="FX48" s="179"/>
      <c r="FY48" s="180"/>
      <c r="FZ48" s="180"/>
      <c r="GA48" s="177">
        <f t="shared" ref="GA48:GA53" si="453">GA149+GA250+GA351+GA452</f>
        <v>0</v>
      </c>
      <c r="GB48" s="178">
        <v>0.294289866351475</v>
      </c>
      <c r="GC48" s="177">
        <f t="shared" ref="GC48:GC53" si="454">GC149+GC250+GC351+GC452</f>
        <v>0</v>
      </c>
      <c r="GD48" s="181">
        <f t="shared" ref="GD48:GD53" si="455">IFERROR(+(IF(GA48="","0",GA48))-(IF(GC48="","0",GC48)),"")</f>
        <v>0</v>
      </c>
      <c r="GE48" s="172"/>
      <c r="GF48" s="174">
        <v>1.0</v>
      </c>
      <c r="GG48" s="175" t="s">
        <v>142</v>
      </c>
      <c r="GH48" s="176" t="s">
        <v>121</v>
      </c>
      <c r="GI48" s="176" t="s">
        <v>123</v>
      </c>
      <c r="GJ48" s="177">
        <f t="shared" ref="GJ48:GJ53" si="456">GJ149+GJ250+GJ351+GJ452</f>
        <v>0</v>
      </c>
      <c r="GK48" s="177">
        <f t="shared" ref="GK48:GK53" si="457">IFERROR(GL48/GJ48*1000000,0)</f>
        <v>0</v>
      </c>
      <c r="GL48" s="177">
        <f t="shared" ref="GL48:GL53" si="458">GL149+GL250+GL351+GL452</f>
        <v>0</v>
      </c>
      <c r="GM48" s="178"/>
      <c r="GN48" s="177">
        <f t="shared" ref="GN48:GN53" si="459">GN149+GN250+GN351+GN452</f>
        <v>0</v>
      </c>
      <c r="GO48" s="179"/>
      <c r="GP48" s="180"/>
      <c r="GQ48" s="180"/>
      <c r="GR48" s="177">
        <f t="shared" ref="GR48:GR53" si="460">GR149+GR250+GR351+GR452</f>
        <v>0</v>
      </c>
      <c r="GS48" s="178">
        <v>0.294289866351475</v>
      </c>
      <c r="GT48" s="177">
        <f t="shared" ref="GT48:GT53" si="461">GT149+GT250+GT351+GT452</f>
        <v>0</v>
      </c>
      <c r="GU48" s="181">
        <f t="shared" ref="GU48:GU53" si="462">IFERROR(+(IF(GR48="","0",GR48))-(IF(GT48="","0",GT48)),"")</f>
        <v>0</v>
      </c>
      <c r="GV48" s="172"/>
      <c r="GW48" s="174">
        <v>1.0</v>
      </c>
      <c r="GX48" s="175" t="s">
        <v>142</v>
      </c>
      <c r="GY48" s="176" t="s">
        <v>121</v>
      </c>
      <c r="GZ48" s="176" t="s">
        <v>123</v>
      </c>
      <c r="HA48" s="177">
        <f t="shared" ref="HA48:HA53" si="463">HA149+HA250+HA351+HA452</f>
        <v>0</v>
      </c>
      <c r="HB48" s="177">
        <f t="shared" ref="HB48:HB53" si="464">IFERROR(HC48/HA48*1000000,0)</f>
        <v>0</v>
      </c>
      <c r="HC48" s="177">
        <f t="shared" ref="HC48:HC53" si="465">HC149+HC250+HC351+HC452</f>
        <v>0</v>
      </c>
      <c r="HD48" s="178"/>
      <c r="HE48" s="177">
        <f t="shared" ref="HE48:HE53" si="466">HE149+HE250+HE351+HE452</f>
        <v>0</v>
      </c>
      <c r="HF48" s="179"/>
      <c r="HG48" s="180"/>
      <c r="HH48" s="180"/>
      <c r="HI48" s="177">
        <f t="shared" ref="HI48:HI53" si="467">HI149+HI250+HI351+HI452</f>
        <v>0</v>
      </c>
      <c r="HJ48" s="178">
        <v>0.294289866351475</v>
      </c>
      <c r="HK48" s="177">
        <f t="shared" ref="HK48:HK53" si="468">HK149+HK250+HK351+HK452</f>
        <v>0</v>
      </c>
      <c r="HL48" s="181">
        <f t="shared" ref="HL48:HL53" si="469">IFERROR(+(IF(HI48="","0",HI48))-(IF(HK48="","0",HK48)),"")</f>
        <v>0</v>
      </c>
      <c r="HM48" s="172"/>
      <c r="HN48" s="174">
        <v>1.0</v>
      </c>
      <c r="HO48" s="175" t="s">
        <v>142</v>
      </c>
      <c r="HP48" s="176" t="s">
        <v>121</v>
      </c>
      <c r="HQ48" s="176" t="s">
        <v>123</v>
      </c>
      <c r="HR48" s="177">
        <f t="shared" ref="HR48:HR53" si="470">HR149+HR250+HR351+HR452</f>
        <v>0</v>
      </c>
      <c r="HS48" s="177">
        <f t="shared" ref="HS48:HS53" si="471">IFERROR(HT48/HR48*1000000,0)</f>
        <v>0</v>
      </c>
      <c r="HT48" s="177">
        <f t="shared" ref="HT48:HT53" si="472">HT149+HT250+HT351+HT452</f>
        <v>0</v>
      </c>
      <c r="HU48" s="178"/>
      <c r="HV48" s="177">
        <f t="shared" ref="HV48:HV53" si="473">HV149+HV250+HV351+HV452</f>
        <v>0</v>
      </c>
      <c r="HW48" s="179"/>
      <c r="HX48" s="180"/>
      <c r="HY48" s="180"/>
      <c r="HZ48" s="177">
        <f t="shared" ref="HZ48:HZ53" si="474">HZ149+HZ250+HZ351+HZ452</f>
        <v>0</v>
      </c>
      <c r="IA48" s="178">
        <v>0.294289866351475</v>
      </c>
      <c r="IB48" s="177">
        <f t="shared" ref="IB48:IB53" si="475">IB149+IB250+IB351+IB452</f>
        <v>0</v>
      </c>
      <c r="IC48" s="181">
        <f t="shared" ref="IC48:IC53" si="476">IFERROR(+(IF(HZ48="","0",HZ48))-(IF(IB48="","0",IB48)),"")</f>
        <v>0</v>
      </c>
      <c r="ID48" s="172"/>
      <c r="IE48" s="174">
        <v>1.0</v>
      </c>
      <c r="IF48" s="175" t="s">
        <v>142</v>
      </c>
      <c r="IG48" s="176" t="s">
        <v>121</v>
      </c>
      <c r="IH48" s="176" t="s">
        <v>123</v>
      </c>
      <c r="II48" s="177">
        <f t="shared" ref="II48:II53" si="477">II149+II250+II351+II452</f>
        <v>0</v>
      </c>
      <c r="IJ48" s="177">
        <f t="shared" ref="IJ48:IJ53" si="478">IFERROR(IK48/II48*1000000,0)</f>
        <v>0</v>
      </c>
      <c r="IK48" s="177">
        <f t="shared" ref="IK48:IK53" si="479">IK149+IK250+IK351+IK452</f>
        <v>0</v>
      </c>
      <c r="IL48" s="178"/>
      <c r="IM48" s="177">
        <f t="shared" ref="IM48:IM53" si="480">IM149+IM250+IM351+IM452</f>
        <v>0</v>
      </c>
      <c r="IN48" s="179"/>
      <c r="IO48" s="180"/>
      <c r="IP48" s="180"/>
      <c r="IQ48" s="177">
        <f t="shared" ref="IQ48:IQ53" si="481">IQ149+IQ250+IQ351+IQ452</f>
        <v>0</v>
      </c>
      <c r="IR48" s="178">
        <v>0.294289866351475</v>
      </c>
      <c r="IS48" s="177">
        <f t="shared" ref="IS48:IS53" si="482">IS149+IS250+IS351+IS452</f>
        <v>0</v>
      </c>
      <c r="IT48" s="181">
        <f t="shared" ref="IT48:IT53" si="483">IFERROR(+(IF(IQ48="","0",IQ48))-(IF(IS48="","0",IS48)),"")</f>
        <v>0</v>
      </c>
      <c r="IU48" s="172"/>
      <c r="IV48" s="174">
        <v>1.0</v>
      </c>
      <c r="IW48" s="175" t="s">
        <v>142</v>
      </c>
      <c r="IX48" s="176" t="s">
        <v>121</v>
      </c>
      <c r="IY48" s="176" t="s">
        <v>123</v>
      </c>
      <c r="IZ48" s="177">
        <f t="shared" ref="IZ48:IZ53" si="484">IZ149+IZ250+IZ351+IZ452</f>
        <v>0</v>
      </c>
      <c r="JA48" s="177">
        <f t="shared" ref="JA48:JA53" si="485">IFERROR(JB48/IZ48*1000000,0)</f>
        <v>0</v>
      </c>
      <c r="JB48" s="177">
        <f t="shared" ref="JB48:JB53" si="486">JB149+JB250+JB351+JB452</f>
        <v>0</v>
      </c>
      <c r="JC48" s="178"/>
      <c r="JD48" s="177">
        <f t="shared" ref="JD48:JD53" si="487">JD149+JD250+JD351+JD452</f>
        <v>0</v>
      </c>
      <c r="JE48" s="179"/>
      <c r="JF48" s="180"/>
      <c r="JG48" s="180"/>
      <c r="JH48" s="177">
        <f t="shared" ref="JH48:JH53" si="488">JH149+JH250+JH351+JH452</f>
        <v>0</v>
      </c>
      <c r="JI48" s="178">
        <v>0.294289866351475</v>
      </c>
      <c r="JJ48" s="177">
        <f t="shared" ref="JJ48:JJ53" si="489">JJ149+JJ250+JJ351+JJ452</f>
        <v>0</v>
      </c>
      <c r="JK48" s="181">
        <f t="shared" ref="JK48:JK53" si="490">IFERROR(+(IF(JH48="","0",JH48))-(IF(JJ48="","0",JJ48)),"")</f>
        <v>0</v>
      </c>
      <c r="JL48" s="172"/>
      <c r="JM48" s="174">
        <v>1.0</v>
      </c>
      <c r="JN48" s="175" t="s">
        <v>142</v>
      </c>
      <c r="JO48" s="176" t="s">
        <v>121</v>
      </c>
      <c r="JP48" s="176" t="s">
        <v>123</v>
      </c>
      <c r="JQ48" s="177">
        <f t="shared" ref="JQ48:JQ53" si="491">JQ149+JQ250+JQ351+JQ452</f>
        <v>0</v>
      </c>
      <c r="JR48" s="177">
        <f t="shared" ref="JR48:JR53" si="492">IFERROR(JS48/JQ48*1000000,0)</f>
        <v>0</v>
      </c>
      <c r="JS48" s="177">
        <f t="shared" ref="JS48:JS53" si="493">JS149+JS250+JS351+JS452</f>
        <v>0</v>
      </c>
      <c r="JT48" s="178"/>
      <c r="JU48" s="177">
        <f t="shared" ref="JU48:JU53" si="494">JU149+JU250+JU351+JU452</f>
        <v>0</v>
      </c>
      <c r="JV48" s="179"/>
      <c r="JW48" s="180"/>
      <c r="JX48" s="180"/>
      <c r="JY48" s="177">
        <f t="shared" ref="JY48:JY53" si="495">JY149+JY250+JY351+JY452</f>
        <v>0</v>
      </c>
      <c r="JZ48" s="178">
        <v>0.294289866351475</v>
      </c>
      <c r="KA48" s="177">
        <f t="shared" ref="KA48:KA53" si="496">KA149+KA250+KA351+KA452</f>
        <v>0</v>
      </c>
      <c r="KB48" s="181">
        <f t="shared" ref="KB48:KB53" si="497">IFERROR(+(IF(JY48="","0",JY48))-(IF(KA48="","0",KA48)),"")</f>
        <v>0</v>
      </c>
      <c r="KC48" s="172"/>
      <c r="KD48" s="174">
        <v>1.0</v>
      </c>
      <c r="KE48" s="175" t="s">
        <v>142</v>
      </c>
      <c r="KF48" s="176" t="s">
        <v>121</v>
      </c>
      <c r="KG48" s="176" t="s">
        <v>123</v>
      </c>
      <c r="KH48" s="177">
        <f t="shared" ref="KH48:KH53" si="498">KH149+KH250+KH351+KH452</f>
        <v>0</v>
      </c>
      <c r="KI48" s="177">
        <f t="shared" ref="KI48:KI53" si="499">IFERROR(KJ48/KH48*1000000,0)</f>
        <v>0</v>
      </c>
      <c r="KJ48" s="177">
        <f t="shared" ref="KJ48:KJ53" si="500">KJ149+KJ250+KJ351+KJ452</f>
        <v>0</v>
      </c>
      <c r="KK48" s="178"/>
      <c r="KL48" s="177">
        <f t="shared" ref="KL48:KL53" si="501">KL149+KL250+KL351+KL452</f>
        <v>0</v>
      </c>
      <c r="KM48" s="179"/>
      <c r="KN48" s="180"/>
      <c r="KO48" s="180"/>
      <c r="KP48" s="177">
        <f t="shared" ref="KP48:KP53" si="502">KP149+KP250+KP351+KP452</f>
        <v>0</v>
      </c>
      <c r="KQ48" s="178">
        <v>0.294289866351475</v>
      </c>
      <c r="KR48" s="177">
        <f t="shared" ref="KR48:KR53" si="503">KR149+KR250+KR351+KR452</f>
        <v>0</v>
      </c>
      <c r="KS48" s="181">
        <f t="shared" ref="KS48:KS53" si="504">IFERROR(+(IF(KP48="","0",KP48))-(IF(KR48="","0",KR48)),"")</f>
        <v>0</v>
      </c>
      <c r="KT48" s="172"/>
      <c r="KU48" s="173"/>
    </row>
    <row r="49" ht="15.75" customHeight="1">
      <c r="A49" s="174">
        <v>2.0</v>
      </c>
      <c r="B49" s="175" t="s">
        <v>148</v>
      </c>
      <c r="C49" s="176" t="s">
        <v>121</v>
      </c>
      <c r="D49" s="176" t="s">
        <v>123</v>
      </c>
      <c r="E49" s="177">
        <f t="shared" si="379"/>
        <v>0</v>
      </c>
      <c r="F49" s="177">
        <f t="shared" si="380"/>
        <v>0</v>
      </c>
      <c r="G49" s="177">
        <f t="shared" si="381"/>
        <v>0</v>
      </c>
      <c r="H49" s="178"/>
      <c r="I49" s="177">
        <f t="shared" si="382"/>
        <v>0</v>
      </c>
      <c r="J49" s="179"/>
      <c r="K49" s="180"/>
      <c r="L49" s="180"/>
      <c r="M49" s="177">
        <f t="shared" si="383"/>
        <v>0</v>
      </c>
      <c r="N49" s="178">
        <v>0.294289866351475</v>
      </c>
      <c r="O49" s="177">
        <f t="shared" si="384"/>
        <v>0</v>
      </c>
      <c r="P49" s="181">
        <f t="shared" si="385"/>
        <v>0</v>
      </c>
      <c r="Q49" s="172"/>
      <c r="R49" s="174">
        <v>2.0</v>
      </c>
      <c r="S49" s="175" t="s">
        <v>148</v>
      </c>
      <c r="T49" s="176" t="s">
        <v>121</v>
      </c>
      <c r="U49" s="176" t="s">
        <v>123</v>
      </c>
      <c r="V49" s="177">
        <f t="shared" si="386"/>
        <v>0</v>
      </c>
      <c r="W49" s="177">
        <f t="shared" si="387"/>
        <v>0</v>
      </c>
      <c r="X49" s="177">
        <f t="shared" si="388"/>
        <v>0</v>
      </c>
      <c r="Y49" s="178"/>
      <c r="Z49" s="177">
        <f t="shared" si="389"/>
        <v>0</v>
      </c>
      <c r="AA49" s="179"/>
      <c r="AB49" s="180"/>
      <c r="AC49" s="180"/>
      <c r="AD49" s="177">
        <f t="shared" si="390"/>
        <v>0</v>
      </c>
      <c r="AE49" s="178">
        <v>0.294289866351475</v>
      </c>
      <c r="AF49" s="177">
        <f t="shared" si="391"/>
        <v>0</v>
      </c>
      <c r="AG49" s="181">
        <f t="shared" si="392"/>
        <v>0</v>
      </c>
      <c r="AH49" s="172"/>
      <c r="AI49" s="174">
        <v>2.0</v>
      </c>
      <c r="AJ49" s="175" t="s">
        <v>148</v>
      </c>
      <c r="AK49" s="176" t="s">
        <v>121</v>
      </c>
      <c r="AL49" s="176" t="s">
        <v>123</v>
      </c>
      <c r="AM49" s="177">
        <f t="shared" si="393"/>
        <v>0</v>
      </c>
      <c r="AN49" s="177">
        <f t="shared" si="394"/>
        <v>0</v>
      </c>
      <c r="AO49" s="177">
        <f t="shared" si="395"/>
        <v>0</v>
      </c>
      <c r="AP49" s="178"/>
      <c r="AQ49" s="177">
        <f t="shared" si="396"/>
        <v>0</v>
      </c>
      <c r="AR49" s="179"/>
      <c r="AS49" s="180"/>
      <c r="AT49" s="180"/>
      <c r="AU49" s="177">
        <f t="shared" si="397"/>
        <v>0</v>
      </c>
      <c r="AV49" s="178">
        <v>0.294289866351475</v>
      </c>
      <c r="AW49" s="177">
        <f t="shared" si="398"/>
        <v>0</v>
      </c>
      <c r="AX49" s="181">
        <f t="shared" si="399"/>
        <v>0</v>
      </c>
      <c r="AY49" s="172"/>
      <c r="AZ49" s="174">
        <v>2.0</v>
      </c>
      <c r="BA49" s="175" t="s">
        <v>148</v>
      </c>
      <c r="BB49" s="176" t="s">
        <v>121</v>
      </c>
      <c r="BC49" s="176" t="s">
        <v>123</v>
      </c>
      <c r="BD49" s="177">
        <f t="shared" si="400"/>
        <v>0</v>
      </c>
      <c r="BE49" s="177">
        <f t="shared" si="401"/>
        <v>0</v>
      </c>
      <c r="BF49" s="177">
        <f t="shared" si="402"/>
        <v>0</v>
      </c>
      <c r="BG49" s="178"/>
      <c r="BH49" s="177">
        <f t="shared" si="403"/>
        <v>0</v>
      </c>
      <c r="BI49" s="179"/>
      <c r="BJ49" s="180"/>
      <c r="BK49" s="180"/>
      <c r="BL49" s="177">
        <f t="shared" si="404"/>
        <v>0</v>
      </c>
      <c r="BM49" s="178">
        <v>0.294289866351475</v>
      </c>
      <c r="BN49" s="177">
        <f t="shared" si="405"/>
        <v>0</v>
      </c>
      <c r="BO49" s="181">
        <f t="shared" si="406"/>
        <v>0</v>
      </c>
      <c r="BP49" s="172"/>
      <c r="BQ49" s="174">
        <v>2.0</v>
      </c>
      <c r="BR49" s="175" t="s">
        <v>148</v>
      </c>
      <c r="BS49" s="176" t="s">
        <v>121</v>
      </c>
      <c r="BT49" s="176" t="s">
        <v>123</v>
      </c>
      <c r="BU49" s="177">
        <f t="shared" si="407"/>
        <v>0</v>
      </c>
      <c r="BV49" s="177">
        <f t="shared" si="408"/>
        <v>0</v>
      </c>
      <c r="BW49" s="177">
        <f t="shared" si="409"/>
        <v>0</v>
      </c>
      <c r="BX49" s="178"/>
      <c r="BY49" s="177">
        <f t="shared" si="410"/>
        <v>0</v>
      </c>
      <c r="BZ49" s="179"/>
      <c r="CA49" s="180"/>
      <c r="CB49" s="180"/>
      <c r="CC49" s="177">
        <f t="shared" si="411"/>
        <v>0</v>
      </c>
      <c r="CD49" s="178">
        <v>0.294289866351475</v>
      </c>
      <c r="CE49" s="177">
        <f t="shared" si="412"/>
        <v>0</v>
      </c>
      <c r="CF49" s="181">
        <f t="shared" si="413"/>
        <v>0</v>
      </c>
      <c r="CG49" s="172"/>
      <c r="CH49" s="174">
        <v>2.0</v>
      </c>
      <c r="CI49" s="175" t="s">
        <v>148</v>
      </c>
      <c r="CJ49" s="176" t="s">
        <v>121</v>
      </c>
      <c r="CK49" s="176" t="s">
        <v>123</v>
      </c>
      <c r="CL49" s="177">
        <f t="shared" si="414"/>
        <v>0</v>
      </c>
      <c r="CM49" s="177">
        <f t="shared" si="415"/>
        <v>0</v>
      </c>
      <c r="CN49" s="177">
        <f t="shared" si="416"/>
        <v>0</v>
      </c>
      <c r="CO49" s="178"/>
      <c r="CP49" s="177">
        <f t="shared" si="417"/>
        <v>0</v>
      </c>
      <c r="CQ49" s="179"/>
      <c r="CR49" s="180"/>
      <c r="CS49" s="180"/>
      <c r="CT49" s="177">
        <f t="shared" si="418"/>
        <v>0</v>
      </c>
      <c r="CU49" s="178">
        <v>0.294289866351475</v>
      </c>
      <c r="CV49" s="177">
        <f t="shared" si="419"/>
        <v>0</v>
      </c>
      <c r="CW49" s="181">
        <f t="shared" si="420"/>
        <v>0</v>
      </c>
      <c r="CX49" s="172"/>
      <c r="CY49" s="174">
        <v>2.0</v>
      </c>
      <c r="CZ49" s="175" t="s">
        <v>148</v>
      </c>
      <c r="DA49" s="176" t="s">
        <v>121</v>
      </c>
      <c r="DB49" s="176" t="s">
        <v>123</v>
      </c>
      <c r="DC49" s="177">
        <f t="shared" si="421"/>
        <v>0</v>
      </c>
      <c r="DD49" s="177">
        <f t="shared" si="422"/>
        <v>0</v>
      </c>
      <c r="DE49" s="177">
        <f t="shared" si="423"/>
        <v>0</v>
      </c>
      <c r="DF49" s="178"/>
      <c r="DG49" s="177">
        <f t="shared" si="424"/>
        <v>0</v>
      </c>
      <c r="DH49" s="179"/>
      <c r="DI49" s="180"/>
      <c r="DJ49" s="180"/>
      <c r="DK49" s="177">
        <f t="shared" si="425"/>
        <v>0</v>
      </c>
      <c r="DL49" s="178">
        <v>0.294289866351475</v>
      </c>
      <c r="DM49" s="177">
        <f t="shared" si="426"/>
        <v>0</v>
      </c>
      <c r="DN49" s="181">
        <f t="shared" si="427"/>
        <v>0</v>
      </c>
      <c r="DO49" s="172"/>
      <c r="DP49" s="174">
        <v>2.0</v>
      </c>
      <c r="DQ49" s="175" t="s">
        <v>148</v>
      </c>
      <c r="DR49" s="176" t="s">
        <v>121</v>
      </c>
      <c r="DS49" s="176" t="s">
        <v>123</v>
      </c>
      <c r="DT49" s="177">
        <f t="shared" si="428"/>
        <v>0</v>
      </c>
      <c r="DU49" s="177">
        <f t="shared" si="429"/>
        <v>0</v>
      </c>
      <c r="DV49" s="177">
        <f t="shared" si="430"/>
        <v>0</v>
      </c>
      <c r="DW49" s="178"/>
      <c r="DX49" s="177">
        <f t="shared" si="431"/>
        <v>0</v>
      </c>
      <c r="DY49" s="179"/>
      <c r="DZ49" s="180"/>
      <c r="EA49" s="180"/>
      <c r="EB49" s="177">
        <f t="shared" si="432"/>
        <v>0</v>
      </c>
      <c r="EC49" s="178">
        <v>0.294289866351475</v>
      </c>
      <c r="ED49" s="177">
        <f t="shared" si="433"/>
        <v>0</v>
      </c>
      <c r="EE49" s="181">
        <f t="shared" si="434"/>
        <v>0</v>
      </c>
      <c r="EF49" s="172"/>
      <c r="EG49" s="174">
        <v>2.0</v>
      </c>
      <c r="EH49" s="175" t="s">
        <v>148</v>
      </c>
      <c r="EI49" s="176" t="s">
        <v>121</v>
      </c>
      <c r="EJ49" s="176" t="s">
        <v>123</v>
      </c>
      <c r="EK49" s="177">
        <f t="shared" si="435"/>
        <v>0</v>
      </c>
      <c r="EL49" s="177">
        <f t="shared" si="436"/>
        <v>0</v>
      </c>
      <c r="EM49" s="177">
        <f t="shared" si="437"/>
        <v>0</v>
      </c>
      <c r="EN49" s="178"/>
      <c r="EO49" s="177">
        <f t="shared" si="438"/>
        <v>0</v>
      </c>
      <c r="EP49" s="179"/>
      <c r="EQ49" s="180"/>
      <c r="ER49" s="180"/>
      <c r="ES49" s="177">
        <f t="shared" si="439"/>
        <v>0</v>
      </c>
      <c r="ET49" s="178">
        <v>0.294289866351475</v>
      </c>
      <c r="EU49" s="177">
        <f t="shared" si="440"/>
        <v>0</v>
      </c>
      <c r="EV49" s="181">
        <f t="shared" si="441"/>
        <v>0</v>
      </c>
      <c r="EW49" s="172"/>
      <c r="EX49" s="174">
        <v>2.0</v>
      </c>
      <c r="EY49" s="175" t="s">
        <v>148</v>
      </c>
      <c r="EZ49" s="176" t="s">
        <v>121</v>
      </c>
      <c r="FA49" s="176" t="s">
        <v>123</v>
      </c>
      <c r="FB49" s="177">
        <f t="shared" si="442"/>
        <v>0</v>
      </c>
      <c r="FC49" s="177">
        <f t="shared" si="443"/>
        <v>0</v>
      </c>
      <c r="FD49" s="177">
        <f t="shared" si="444"/>
        <v>0</v>
      </c>
      <c r="FE49" s="178"/>
      <c r="FF49" s="177">
        <f t="shared" si="445"/>
        <v>0</v>
      </c>
      <c r="FG49" s="179"/>
      <c r="FH49" s="180"/>
      <c r="FI49" s="180"/>
      <c r="FJ49" s="177">
        <f t="shared" si="446"/>
        <v>0</v>
      </c>
      <c r="FK49" s="178">
        <v>0.294289866351475</v>
      </c>
      <c r="FL49" s="177">
        <f t="shared" si="447"/>
        <v>0</v>
      </c>
      <c r="FM49" s="181">
        <f t="shared" si="448"/>
        <v>0</v>
      </c>
      <c r="FN49" s="172"/>
      <c r="FO49" s="174">
        <v>2.0</v>
      </c>
      <c r="FP49" s="175" t="s">
        <v>148</v>
      </c>
      <c r="FQ49" s="176" t="s">
        <v>121</v>
      </c>
      <c r="FR49" s="176" t="s">
        <v>123</v>
      </c>
      <c r="FS49" s="177">
        <f t="shared" si="449"/>
        <v>0</v>
      </c>
      <c r="FT49" s="177">
        <f t="shared" si="450"/>
        <v>0</v>
      </c>
      <c r="FU49" s="177">
        <f t="shared" si="451"/>
        <v>0</v>
      </c>
      <c r="FV49" s="178"/>
      <c r="FW49" s="177">
        <f t="shared" si="452"/>
        <v>0</v>
      </c>
      <c r="FX49" s="179"/>
      <c r="FY49" s="180"/>
      <c r="FZ49" s="180"/>
      <c r="GA49" s="177">
        <f t="shared" si="453"/>
        <v>0</v>
      </c>
      <c r="GB49" s="178">
        <v>0.294289866351475</v>
      </c>
      <c r="GC49" s="177">
        <f t="shared" si="454"/>
        <v>0</v>
      </c>
      <c r="GD49" s="181">
        <f t="shared" si="455"/>
        <v>0</v>
      </c>
      <c r="GE49" s="172"/>
      <c r="GF49" s="174">
        <v>2.0</v>
      </c>
      <c r="GG49" s="175" t="s">
        <v>148</v>
      </c>
      <c r="GH49" s="176" t="s">
        <v>121</v>
      </c>
      <c r="GI49" s="176" t="s">
        <v>123</v>
      </c>
      <c r="GJ49" s="177">
        <f t="shared" si="456"/>
        <v>0</v>
      </c>
      <c r="GK49" s="177">
        <f t="shared" si="457"/>
        <v>0</v>
      </c>
      <c r="GL49" s="177">
        <f t="shared" si="458"/>
        <v>0</v>
      </c>
      <c r="GM49" s="178"/>
      <c r="GN49" s="177">
        <f t="shared" si="459"/>
        <v>0</v>
      </c>
      <c r="GO49" s="179"/>
      <c r="GP49" s="180"/>
      <c r="GQ49" s="180"/>
      <c r="GR49" s="177">
        <f t="shared" si="460"/>
        <v>0</v>
      </c>
      <c r="GS49" s="178">
        <v>0.294289866351475</v>
      </c>
      <c r="GT49" s="177">
        <f t="shared" si="461"/>
        <v>0</v>
      </c>
      <c r="GU49" s="181">
        <f t="shared" si="462"/>
        <v>0</v>
      </c>
      <c r="GV49" s="172"/>
      <c r="GW49" s="174">
        <v>2.0</v>
      </c>
      <c r="GX49" s="175" t="s">
        <v>148</v>
      </c>
      <c r="GY49" s="176" t="s">
        <v>121</v>
      </c>
      <c r="GZ49" s="176" t="s">
        <v>123</v>
      </c>
      <c r="HA49" s="177">
        <f t="shared" si="463"/>
        <v>0</v>
      </c>
      <c r="HB49" s="177">
        <f t="shared" si="464"/>
        <v>0</v>
      </c>
      <c r="HC49" s="177">
        <f t="shared" si="465"/>
        <v>0</v>
      </c>
      <c r="HD49" s="178"/>
      <c r="HE49" s="177">
        <f t="shared" si="466"/>
        <v>0</v>
      </c>
      <c r="HF49" s="179"/>
      <c r="HG49" s="180"/>
      <c r="HH49" s="180"/>
      <c r="HI49" s="177">
        <f t="shared" si="467"/>
        <v>0</v>
      </c>
      <c r="HJ49" s="178">
        <v>0.294289866351475</v>
      </c>
      <c r="HK49" s="177">
        <f t="shared" si="468"/>
        <v>0</v>
      </c>
      <c r="HL49" s="181">
        <f t="shared" si="469"/>
        <v>0</v>
      </c>
      <c r="HM49" s="172"/>
      <c r="HN49" s="174">
        <v>2.0</v>
      </c>
      <c r="HO49" s="175" t="s">
        <v>148</v>
      </c>
      <c r="HP49" s="176" t="s">
        <v>121</v>
      </c>
      <c r="HQ49" s="176" t="s">
        <v>123</v>
      </c>
      <c r="HR49" s="177">
        <f t="shared" si="470"/>
        <v>0</v>
      </c>
      <c r="HS49" s="177">
        <f t="shared" si="471"/>
        <v>0</v>
      </c>
      <c r="HT49" s="177">
        <f t="shared" si="472"/>
        <v>0</v>
      </c>
      <c r="HU49" s="178"/>
      <c r="HV49" s="177">
        <f t="shared" si="473"/>
        <v>0</v>
      </c>
      <c r="HW49" s="179"/>
      <c r="HX49" s="180"/>
      <c r="HY49" s="180"/>
      <c r="HZ49" s="177">
        <f t="shared" si="474"/>
        <v>0</v>
      </c>
      <c r="IA49" s="178">
        <v>0.294289866351475</v>
      </c>
      <c r="IB49" s="177">
        <f t="shared" si="475"/>
        <v>0</v>
      </c>
      <c r="IC49" s="181">
        <f t="shared" si="476"/>
        <v>0</v>
      </c>
      <c r="ID49" s="172"/>
      <c r="IE49" s="174">
        <v>2.0</v>
      </c>
      <c r="IF49" s="175" t="s">
        <v>148</v>
      </c>
      <c r="IG49" s="176" t="s">
        <v>121</v>
      </c>
      <c r="IH49" s="176" t="s">
        <v>123</v>
      </c>
      <c r="II49" s="177">
        <f t="shared" si="477"/>
        <v>0</v>
      </c>
      <c r="IJ49" s="177">
        <f t="shared" si="478"/>
        <v>0</v>
      </c>
      <c r="IK49" s="177">
        <f t="shared" si="479"/>
        <v>0</v>
      </c>
      <c r="IL49" s="178"/>
      <c r="IM49" s="177">
        <f t="shared" si="480"/>
        <v>0</v>
      </c>
      <c r="IN49" s="179"/>
      <c r="IO49" s="180"/>
      <c r="IP49" s="180"/>
      <c r="IQ49" s="177">
        <f t="shared" si="481"/>
        <v>0</v>
      </c>
      <c r="IR49" s="178">
        <v>0.294289866351475</v>
      </c>
      <c r="IS49" s="177">
        <f t="shared" si="482"/>
        <v>0</v>
      </c>
      <c r="IT49" s="181">
        <f t="shared" si="483"/>
        <v>0</v>
      </c>
      <c r="IU49" s="172"/>
      <c r="IV49" s="174">
        <v>2.0</v>
      </c>
      <c r="IW49" s="175" t="s">
        <v>148</v>
      </c>
      <c r="IX49" s="176" t="s">
        <v>121</v>
      </c>
      <c r="IY49" s="176" t="s">
        <v>123</v>
      </c>
      <c r="IZ49" s="177">
        <f t="shared" si="484"/>
        <v>0</v>
      </c>
      <c r="JA49" s="177">
        <f t="shared" si="485"/>
        <v>0</v>
      </c>
      <c r="JB49" s="177">
        <f t="shared" si="486"/>
        <v>0</v>
      </c>
      <c r="JC49" s="178"/>
      <c r="JD49" s="177">
        <f t="shared" si="487"/>
        <v>0</v>
      </c>
      <c r="JE49" s="179"/>
      <c r="JF49" s="180"/>
      <c r="JG49" s="180"/>
      <c r="JH49" s="177">
        <f t="shared" si="488"/>
        <v>0</v>
      </c>
      <c r="JI49" s="178">
        <v>0.294289866351475</v>
      </c>
      <c r="JJ49" s="177">
        <f t="shared" si="489"/>
        <v>0</v>
      </c>
      <c r="JK49" s="181">
        <f t="shared" si="490"/>
        <v>0</v>
      </c>
      <c r="JL49" s="172"/>
      <c r="JM49" s="174">
        <v>2.0</v>
      </c>
      <c r="JN49" s="175" t="s">
        <v>148</v>
      </c>
      <c r="JO49" s="176" t="s">
        <v>121</v>
      </c>
      <c r="JP49" s="176" t="s">
        <v>123</v>
      </c>
      <c r="JQ49" s="177">
        <f t="shared" si="491"/>
        <v>0</v>
      </c>
      <c r="JR49" s="177">
        <f t="shared" si="492"/>
        <v>0</v>
      </c>
      <c r="JS49" s="177">
        <f t="shared" si="493"/>
        <v>0</v>
      </c>
      <c r="JT49" s="178"/>
      <c r="JU49" s="177">
        <f t="shared" si="494"/>
        <v>0</v>
      </c>
      <c r="JV49" s="179"/>
      <c r="JW49" s="180"/>
      <c r="JX49" s="180"/>
      <c r="JY49" s="177">
        <f t="shared" si="495"/>
        <v>0</v>
      </c>
      <c r="JZ49" s="178">
        <v>0.294289866351475</v>
      </c>
      <c r="KA49" s="177">
        <f t="shared" si="496"/>
        <v>0</v>
      </c>
      <c r="KB49" s="181">
        <f t="shared" si="497"/>
        <v>0</v>
      </c>
      <c r="KC49" s="172"/>
      <c r="KD49" s="174">
        <v>2.0</v>
      </c>
      <c r="KE49" s="175" t="s">
        <v>148</v>
      </c>
      <c r="KF49" s="176" t="s">
        <v>121</v>
      </c>
      <c r="KG49" s="176" t="s">
        <v>123</v>
      </c>
      <c r="KH49" s="177">
        <f t="shared" si="498"/>
        <v>0</v>
      </c>
      <c r="KI49" s="177">
        <f t="shared" si="499"/>
        <v>0</v>
      </c>
      <c r="KJ49" s="177">
        <f t="shared" si="500"/>
        <v>0</v>
      </c>
      <c r="KK49" s="178"/>
      <c r="KL49" s="177">
        <f t="shared" si="501"/>
        <v>0</v>
      </c>
      <c r="KM49" s="179"/>
      <c r="KN49" s="180"/>
      <c r="KO49" s="180"/>
      <c r="KP49" s="177">
        <f t="shared" si="502"/>
        <v>0</v>
      </c>
      <c r="KQ49" s="178">
        <v>0.294289866351475</v>
      </c>
      <c r="KR49" s="177">
        <f t="shared" si="503"/>
        <v>0</v>
      </c>
      <c r="KS49" s="181">
        <f t="shared" si="504"/>
        <v>0</v>
      </c>
      <c r="KT49" s="172"/>
      <c r="KU49" s="173"/>
    </row>
    <row r="50" ht="15.75" customHeight="1">
      <c r="A50" s="174">
        <v>3.0</v>
      </c>
      <c r="B50" s="175" t="s">
        <v>149</v>
      </c>
      <c r="C50" s="176" t="s">
        <v>121</v>
      </c>
      <c r="D50" s="176" t="s">
        <v>123</v>
      </c>
      <c r="E50" s="177">
        <f t="shared" si="379"/>
        <v>0</v>
      </c>
      <c r="F50" s="177">
        <f t="shared" si="380"/>
        <v>0</v>
      </c>
      <c r="G50" s="177">
        <f t="shared" si="381"/>
        <v>0</v>
      </c>
      <c r="H50" s="178"/>
      <c r="I50" s="177">
        <f t="shared" si="382"/>
        <v>0</v>
      </c>
      <c r="J50" s="179"/>
      <c r="K50" s="180"/>
      <c r="L50" s="180"/>
      <c r="M50" s="177">
        <f t="shared" si="383"/>
        <v>0</v>
      </c>
      <c r="N50" s="178">
        <v>0.294289866351475</v>
      </c>
      <c r="O50" s="177">
        <f t="shared" si="384"/>
        <v>0</v>
      </c>
      <c r="P50" s="181">
        <f t="shared" si="385"/>
        <v>0</v>
      </c>
      <c r="Q50" s="172"/>
      <c r="R50" s="174">
        <v>3.0</v>
      </c>
      <c r="S50" s="175" t="s">
        <v>149</v>
      </c>
      <c r="T50" s="176" t="s">
        <v>121</v>
      </c>
      <c r="U50" s="176" t="s">
        <v>123</v>
      </c>
      <c r="V50" s="177">
        <f t="shared" si="386"/>
        <v>0</v>
      </c>
      <c r="W50" s="177">
        <f t="shared" si="387"/>
        <v>0</v>
      </c>
      <c r="X50" s="177">
        <f t="shared" si="388"/>
        <v>0</v>
      </c>
      <c r="Y50" s="178"/>
      <c r="Z50" s="177">
        <f t="shared" si="389"/>
        <v>0</v>
      </c>
      <c r="AA50" s="179"/>
      <c r="AB50" s="180"/>
      <c r="AC50" s="180"/>
      <c r="AD50" s="177">
        <f t="shared" si="390"/>
        <v>0</v>
      </c>
      <c r="AE50" s="178">
        <v>0.294289866351475</v>
      </c>
      <c r="AF50" s="177">
        <f t="shared" si="391"/>
        <v>0</v>
      </c>
      <c r="AG50" s="181">
        <f t="shared" si="392"/>
        <v>0</v>
      </c>
      <c r="AH50" s="172"/>
      <c r="AI50" s="174">
        <v>3.0</v>
      </c>
      <c r="AJ50" s="175" t="s">
        <v>149</v>
      </c>
      <c r="AK50" s="176" t="s">
        <v>121</v>
      </c>
      <c r="AL50" s="176" t="s">
        <v>123</v>
      </c>
      <c r="AM50" s="177">
        <f t="shared" si="393"/>
        <v>0</v>
      </c>
      <c r="AN50" s="177">
        <f t="shared" si="394"/>
        <v>0</v>
      </c>
      <c r="AO50" s="177">
        <f t="shared" si="395"/>
        <v>0</v>
      </c>
      <c r="AP50" s="178"/>
      <c r="AQ50" s="177">
        <f t="shared" si="396"/>
        <v>0</v>
      </c>
      <c r="AR50" s="179"/>
      <c r="AS50" s="180"/>
      <c r="AT50" s="180"/>
      <c r="AU50" s="177">
        <f t="shared" si="397"/>
        <v>0</v>
      </c>
      <c r="AV50" s="178">
        <v>0.294289866351475</v>
      </c>
      <c r="AW50" s="177">
        <f t="shared" si="398"/>
        <v>0</v>
      </c>
      <c r="AX50" s="181">
        <f t="shared" si="399"/>
        <v>0</v>
      </c>
      <c r="AY50" s="172"/>
      <c r="AZ50" s="174">
        <v>3.0</v>
      </c>
      <c r="BA50" s="175" t="s">
        <v>149</v>
      </c>
      <c r="BB50" s="176" t="s">
        <v>121</v>
      </c>
      <c r="BC50" s="176" t="s">
        <v>123</v>
      </c>
      <c r="BD50" s="177">
        <f t="shared" si="400"/>
        <v>0</v>
      </c>
      <c r="BE50" s="177">
        <f t="shared" si="401"/>
        <v>0</v>
      </c>
      <c r="BF50" s="177">
        <f t="shared" si="402"/>
        <v>0</v>
      </c>
      <c r="BG50" s="178"/>
      <c r="BH50" s="177">
        <f t="shared" si="403"/>
        <v>0</v>
      </c>
      <c r="BI50" s="179"/>
      <c r="BJ50" s="180"/>
      <c r="BK50" s="180"/>
      <c r="BL50" s="177">
        <f t="shared" si="404"/>
        <v>0</v>
      </c>
      <c r="BM50" s="178">
        <v>0.294289866351475</v>
      </c>
      <c r="BN50" s="177">
        <f t="shared" si="405"/>
        <v>0</v>
      </c>
      <c r="BO50" s="181">
        <f t="shared" si="406"/>
        <v>0</v>
      </c>
      <c r="BP50" s="172"/>
      <c r="BQ50" s="174">
        <v>3.0</v>
      </c>
      <c r="BR50" s="175" t="s">
        <v>149</v>
      </c>
      <c r="BS50" s="176" t="s">
        <v>121</v>
      </c>
      <c r="BT50" s="176" t="s">
        <v>123</v>
      </c>
      <c r="BU50" s="177">
        <f t="shared" si="407"/>
        <v>0</v>
      </c>
      <c r="BV50" s="177">
        <f t="shared" si="408"/>
        <v>0</v>
      </c>
      <c r="BW50" s="177">
        <f t="shared" si="409"/>
        <v>0</v>
      </c>
      <c r="BX50" s="178"/>
      <c r="BY50" s="177">
        <f t="shared" si="410"/>
        <v>0</v>
      </c>
      <c r="BZ50" s="179"/>
      <c r="CA50" s="180"/>
      <c r="CB50" s="180"/>
      <c r="CC50" s="177">
        <f t="shared" si="411"/>
        <v>0</v>
      </c>
      <c r="CD50" s="178">
        <v>0.294289866351475</v>
      </c>
      <c r="CE50" s="177">
        <f t="shared" si="412"/>
        <v>0</v>
      </c>
      <c r="CF50" s="181">
        <f t="shared" si="413"/>
        <v>0</v>
      </c>
      <c r="CG50" s="172"/>
      <c r="CH50" s="174">
        <v>3.0</v>
      </c>
      <c r="CI50" s="175" t="s">
        <v>149</v>
      </c>
      <c r="CJ50" s="176" t="s">
        <v>121</v>
      </c>
      <c r="CK50" s="176" t="s">
        <v>123</v>
      </c>
      <c r="CL50" s="177">
        <f t="shared" si="414"/>
        <v>0</v>
      </c>
      <c r="CM50" s="177">
        <f t="shared" si="415"/>
        <v>0</v>
      </c>
      <c r="CN50" s="177">
        <f t="shared" si="416"/>
        <v>0</v>
      </c>
      <c r="CO50" s="178"/>
      <c r="CP50" s="177">
        <f t="shared" si="417"/>
        <v>0</v>
      </c>
      <c r="CQ50" s="179"/>
      <c r="CR50" s="180"/>
      <c r="CS50" s="180"/>
      <c r="CT50" s="177">
        <f t="shared" si="418"/>
        <v>0</v>
      </c>
      <c r="CU50" s="178">
        <v>0.294289866351475</v>
      </c>
      <c r="CV50" s="177">
        <f t="shared" si="419"/>
        <v>0</v>
      </c>
      <c r="CW50" s="181">
        <f t="shared" si="420"/>
        <v>0</v>
      </c>
      <c r="CX50" s="172"/>
      <c r="CY50" s="174">
        <v>3.0</v>
      </c>
      <c r="CZ50" s="175" t="s">
        <v>149</v>
      </c>
      <c r="DA50" s="176" t="s">
        <v>121</v>
      </c>
      <c r="DB50" s="176" t="s">
        <v>123</v>
      </c>
      <c r="DC50" s="177">
        <f t="shared" si="421"/>
        <v>0</v>
      </c>
      <c r="DD50" s="177">
        <f t="shared" si="422"/>
        <v>0</v>
      </c>
      <c r="DE50" s="177">
        <f t="shared" si="423"/>
        <v>0</v>
      </c>
      <c r="DF50" s="178"/>
      <c r="DG50" s="177">
        <f t="shared" si="424"/>
        <v>0</v>
      </c>
      <c r="DH50" s="179"/>
      <c r="DI50" s="180"/>
      <c r="DJ50" s="180"/>
      <c r="DK50" s="177">
        <f t="shared" si="425"/>
        <v>0</v>
      </c>
      <c r="DL50" s="178">
        <v>0.294289866351475</v>
      </c>
      <c r="DM50" s="177">
        <f t="shared" si="426"/>
        <v>0</v>
      </c>
      <c r="DN50" s="181">
        <f t="shared" si="427"/>
        <v>0</v>
      </c>
      <c r="DO50" s="172"/>
      <c r="DP50" s="174">
        <v>3.0</v>
      </c>
      <c r="DQ50" s="175" t="s">
        <v>149</v>
      </c>
      <c r="DR50" s="176" t="s">
        <v>121</v>
      </c>
      <c r="DS50" s="176" t="s">
        <v>123</v>
      </c>
      <c r="DT50" s="177">
        <f t="shared" si="428"/>
        <v>0</v>
      </c>
      <c r="DU50" s="177">
        <f t="shared" si="429"/>
        <v>0</v>
      </c>
      <c r="DV50" s="177">
        <f t="shared" si="430"/>
        <v>0</v>
      </c>
      <c r="DW50" s="178"/>
      <c r="DX50" s="177">
        <f t="shared" si="431"/>
        <v>0</v>
      </c>
      <c r="DY50" s="179"/>
      <c r="DZ50" s="180"/>
      <c r="EA50" s="180"/>
      <c r="EB50" s="177">
        <f t="shared" si="432"/>
        <v>0</v>
      </c>
      <c r="EC50" s="178">
        <v>0.294289866351475</v>
      </c>
      <c r="ED50" s="177">
        <f t="shared" si="433"/>
        <v>0</v>
      </c>
      <c r="EE50" s="181">
        <f t="shared" si="434"/>
        <v>0</v>
      </c>
      <c r="EF50" s="172"/>
      <c r="EG50" s="174">
        <v>3.0</v>
      </c>
      <c r="EH50" s="175" t="s">
        <v>149</v>
      </c>
      <c r="EI50" s="176" t="s">
        <v>121</v>
      </c>
      <c r="EJ50" s="176" t="s">
        <v>123</v>
      </c>
      <c r="EK50" s="177">
        <f t="shared" si="435"/>
        <v>0</v>
      </c>
      <c r="EL50" s="177">
        <f t="shared" si="436"/>
        <v>0</v>
      </c>
      <c r="EM50" s="177">
        <f t="shared" si="437"/>
        <v>0</v>
      </c>
      <c r="EN50" s="178"/>
      <c r="EO50" s="177">
        <f t="shared" si="438"/>
        <v>0</v>
      </c>
      <c r="EP50" s="179"/>
      <c r="EQ50" s="180"/>
      <c r="ER50" s="180"/>
      <c r="ES50" s="177">
        <f t="shared" si="439"/>
        <v>0</v>
      </c>
      <c r="ET50" s="178">
        <v>0.294289866351475</v>
      </c>
      <c r="EU50" s="177">
        <f t="shared" si="440"/>
        <v>0</v>
      </c>
      <c r="EV50" s="181">
        <f t="shared" si="441"/>
        <v>0</v>
      </c>
      <c r="EW50" s="172"/>
      <c r="EX50" s="174">
        <v>3.0</v>
      </c>
      <c r="EY50" s="175" t="s">
        <v>149</v>
      </c>
      <c r="EZ50" s="176" t="s">
        <v>121</v>
      </c>
      <c r="FA50" s="176" t="s">
        <v>123</v>
      </c>
      <c r="FB50" s="177">
        <f t="shared" si="442"/>
        <v>0</v>
      </c>
      <c r="FC50" s="177">
        <f t="shared" si="443"/>
        <v>0</v>
      </c>
      <c r="FD50" s="177">
        <f t="shared" si="444"/>
        <v>0</v>
      </c>
      <c r="FE50" s="178"/>
      <c r="FF50" s="177">
        <f t="shared" si="445"/>
        <v>0</v>
      </c>
      <c r="FG50" s="179"/>
      <c r="FH50" s="180"/>
      <c r="FI50" s="180"/>
      <c r="FJ50" s="177">
        <f t="shared" si="446"/>
        <v>0</v>
      </c>
      <c r="FK50" s="178">
        <v>0.294289866351475</v>
      </c>
      <c r="FL50" s="177">
        <f t="shared" si="447"/>
        <v>0</v>
      </c>
      <c r="FM50" s="181">
        <f t="shared" si="448"/>
        <v>0</v>
      </c>
      <c r="FN50" s="172"/>
      <c r="FO50" s="174">
        <v>3.0</v>
      </c>
      <c r="FP50" s="175" t="s">
        <v>149</v>
      </c>
      <c r="FQ50" s="176" t="s">
        <v>121</v>
      </c>
      <c r="FR50" s="176" t="s">
        <v>123</v>
      </c>
      <c r="FS50" s="177">
        <f t="shared" si="449"/>
        <v>0</v>
      </c>
      <c r="FT50" s="177">
        <f t="shared" si="450"/>
        <v>0</v>
      </c>
      <c r="FU50" s="177">
        <f t="shared" si="451"/>
        <v>0</v>
      </c>
      <c r="FV50" s="178"/>
      <c r="FW50" s="177">
        <f t="shared" si="452"/>
        <v>0</v>
      </c>
      <c r="FX50" s="179"/>
      <c r="FY50" s="180"/>
      <c r="FZ50" s="180"/>
      <c r="GA50" s="177">
        <f t="shared" si="453"/>
        <v>0</v>
      </c>
      <c r="GB50" s="178">
        <v>0.294289866351475</v>
      </c>
      <c r="GC50" s="177">
        <f t="shared" si="454"/>
        <v>0</v>
      </c>
      <c r="GD50" s="181">
        <f t="shared" si="455"/>
        <v>0</v>
      </c>
      <c r="GE50" s="172"/>
      <c r="GF50" s="174">
        <v>3.0</v>
      </c>
      <c r="GG50" s="175" t="s">
        <v>149</v>
      </c>
      <c r="GH50" s="176" t="s">
        <v>121</v>
      </c>
      <c r="GI50" s="176" t="s">
        <v>123</v>
      </c>
      <c r="GJ50" s="177">
        <f t="shared" si="456"/>
        <v>0</v>
      </c>
      <c r="GK50" s="177">
        <f t="shared" si="457"/>
        <v>0</v>
      </c>
      <c r="GL50" s="177">
        <f t="shared" si="458"/>
        <v>0</v>
      </c>
      <c r="GM50" s="178"/>
      <c r="GN50" s="177">
        <f t="shared" si="459"/>
        <v>0</v>
      </c>
      <c r="GO50" s="179"/>
      <c r="GP50" s="180"/>
      <c r="GQ50" s="180"/>
      <c r="GR50" s="177">
        <f t="shared" si="460"/>
        <v>0</v>
      </c>
      <c r="GS50" s="178">
        <v>0.294289866351475</v>
      </c>
      <c r="GT50" s="177">
        <f t="shared" si="461"/>
        <v>0</v>
      </c>
      <c r="GU50" s="181">
        <f t="shared" si="462"/>
        <v>0</v>
      </c>
      <c r="GV50" s="172"/>
      <c r="GW50" s="174">
        <v>3.0</v>
      </c>
      <c r="GX50" s="175" t="s">
        <v>149</v>
      </c>
      <c r="GY50" s="176" t="s">
        <v>121</v>
      </c>
      <c r="GZ50" s="176" t="s">
        <v>123</v>
      </c>
      <c r="HA50" s="177">
        <f t="shared" si="463"/>
        <v>0</v>
      </c>
      <c r="HB50" s="177">
        <f t="shared" si="464"/>
        <v>0</v>
      </c>
      <c r="HC50" s="177">
        <f t="shared" si="465"/>
        <v>0</v>
      </c>
      <c r="HD50" s="178"/>
      <c r="HE50" s="177">
        <f t="shared" si="466"/>
        <v>0</v>
      </c>
      <c r="HF50" s="179"/>
      <c r="HG50" s="180"/>
      <c r="HH50" s="180"/>
      <c r="HI50" s="177">
        <f t="shared" si="467"/>
        <v>0</v>
      </c>
      <c r="HJ50" s="178">
        <v>0.294289866351475</v>
      </c>
      <c r="HK50" s="177">
        <f t="shared" si="468"/>
        <v>0</v>
      </c>
      <c r="HL50" s="181">
        <f t="shared" si="469"/>
        <v>0</v>
      </c>
      <c r="HM50" s="172"/>
      <c r="HN50" s="174">
        <v>3.0</v>
      </c>
      <c r="HO50" s="175" t="s">
        <v>149</v>
      </c>
      <c r="HP50" s="176" t="s">
        <v>121</v>
      </c>
      <c r="HQ50" s="176" t="s">
        <v>123</v>
      </c>
      <c r="HR50" s="177">
        <f t="shared" si="470"/>
        <v>0</v>
      </c>
      <c r="HS50" s="177">
        <f t="shared" si="471"/>
        <v>0</v>
      </c>
      <c r="HT50" s="177">
        <f t="shared" si="472"/>
        <v>0</v>
      </c>
      <c r="HU50" s="178"/>
      <c r="HV50" s="177">
        <f t="shared" si="473"/>
        <v>0</v>
      </c>
      <c r="HW50" s="179"/>
      <c r="HX50" s="180"/>
      <c r="HY50" s="180"/>
      <c r="HZ50" s="177">
        <f t="shared" si="474"/>
        <v>0</v>
      </c>
      <c r="IA50" s="178">
        <v>0.294289866351475</v>
      </c>
      <c r="IB50" s="177">
        <f t="shared" si="475"/>
        <v>0</v>
      </c>
      <c r="IC50" s="181">
        <f t="shared" si="476"/>
        <v>0</v>
      </c>
      <c r="ID50" s="172"/>
      <c r="IE50" s="174">
        <v>3.0</v>
      </c>
      <c r="IF50" s="175" t="s">
        <v>149</v>
      </c>
      <c r="IG50" s="176" t="s">
        <v>121</v>
      </c>
      <c r="IH50" s="176" t="s">
        <v>123</v>
      </c>
      <c r="II50" s="177">
        <f t="shared" si="477"/>
        <v>0</v>
      </c>
      <c r="IJ50" s="177">
        <f t="shared" si="478"/>
        <v>0</v>
      </c>
      <c r="IK50" s="177">
        <f t="shared" si="479"/>
        <v>0</v>
      </c>
      <c r="IL50" s="178"/>
      <c r="IM50" s="177">
        <f t="shared" si="480"/>
        <v>0</v>
      </c>
      <c r="IN50" s="179"/>
      <c r="IO50" s="180"/>
      <c r="IP50" s="180"/>
      <c r="IQ50" s="177">
        <f t="shared" si="481"/>
        <v>0</v>
      </c>
      <c r="IR50" s="178">
        <v>0.294289866351475</v>
      </c>
      <c r="IS50" s="177">
        <f t="shared" si="482"/>
        <v>0</v>
      </c>
      <c r="IT50" s="181">
        <f t="shared" si="483"/>
        <v>0</v>
      </c>
      <c r="IU50" s="172"/>
      <c r="IV50" s="174">
        <v>3.0</v>
      </c>
      <c r="IW50" s="175" t="s">
        <v>149</v>
      </c>
      <c r="IX50" s="176" t="s">
        <v>121</v>
      </c>
      <c r="IY50" s="176" t="s">
        <v>123</v>
      </c>
      <c r="IZ50" s="177">
        <f t="shared" si="484"/>
        <v>0</v>
      </c>
      <c r="JA50" s="177">
        <f t="shared" si="485"/>
        <v>0</v>
      </c>
      <c r="JB50" s="177">
        <f t="shared" si="486"/>
        <v>0</v>
      </c>
      <c r="JC50" s="178"/>
      <c r="JD50" s="177">
        <f t="shared" si="487"/>
        <v>0</v>
      </c>
      <c r="JE50" s="179"/>
      <c r="JF50" s="180"/>
      <c r="JG50" s="180"/>
      <c r="JH50" s="177">
        <f t="shared" si="488"/>
        <v>0</v>
      </c>
      <c r="JI50" s="178">
        <v>0.294289866351475</v>
      </c>
      <c r="JJ50" s="177">
        <f t="shared" si="489"/>
        <v>0</v>
      </c>
      <c r="JK50" s="181">
        <f t="shared" si="490"/>
        <v>0</v>
      </c>
      <c r="JL50" s="172"/>
      <c r="JM50" s="174">
        <v>3.0</v>
      </c>
      <c r="JN50" s="175" t="s">
        <v>149</v>
      </c>
      <c r="JO50" s="176" t="s">
        <v>121</v>
      </c>
      <c r="JP50" s="176" t="s">
        <v>123</v>
      </c>
      <c r="JQ50" s="177">
        <f t="shared" si="491"/>
        <v>0</v>
      </c>
      <c r="JR50" s="177">
        <f t="shared" si="492"/>
        <v>0</v>
      </c>
      <c r="JS50" s="177">
        <f t="shared" si="493"/>
        <v>0</v>
      </c>
      <c r="JT50" s="178"/>
      <c r="JU50" s="177">
        <f t="shared" si="494"/>
        <v>0</v>
      </c>
      <c r="JV50" s="179"/>
      <c r="JW50" s="180"/>
      <c r="JX50" s="180"/>
      <c r="JY50" s="177">
        <f t="shared" si="495"/>
        <v>0</v>
      </c>
      <c r="JZ50" s="178">
        <v>0.294289866351475</v>
      </c>
      <c r="KA50" s="177">
        <f t="shared" si="496"/>
        <v>0</v>
      </c>
      <c r="KB50" s="181">
        <f t="shared" si="497"/>
        <v>0</v>
      </c>
      <c r="KC50" s="172"/>
      <c r="KD50" s="174">
        <v>3.0</v>
      </c>
      <c r="KE50" s="175" t="s">
        <v>149</v>
      </c>
      <c r="KF50" s="176" t="s">
        <v>121</v>
      </c>
      <c r="KG50" s="176" t="s">
        <v>123</v>
      </c>
      <c r="KH50" s="177">
        <f t="shared" si="498"/>
        <v>0</v>
      </c>
      <c r="KI50" s="177">
        <f t="shared" si="499"/>
        <v>0</v>
      </c>
      <c r="KJ50" s="177">
        <f t="shared" si="500"/>
        <v>0</v>
      </c>
      <c r="KK50" s="178"/>
      <c r="KL50" s="177">
        <f t="shared" si="501"/>
        <v>0</v>
      </c>
      <c r="KM50" s="179"/>
      <c r="KN50" s="180"/>
      <c r="KO50" s="180"/>
      <c r="KP50" s="177">
        <f t="shared" si="502"/>
        <v>0</v>
      </c>
      <c r="KQ50" s="178">
        <v>0.294289866351475</v>
      </c>
      <c r="KR50" s="177">
        <f t="shared" si="503"/>
        <v>0</v>
      </c>
      <c r="KS50" s="181">
        <f t="shared" si="504"/>
        <v>0</v>
      </c>
      <c r="KT50" s="172"/>
      <c r="KU50" s="173"/>
    </row>
    <row r="51" ht="15.75" customHeight="1">
      <c r="A51" s="174">
        <v>4.0</v>
      </c>
      <c r="B51" s="175" t="s">
        <v>132</v>
      </c>
      <c r="C51" s="176" t="s">
        <v>121</v>
      </c>
      <c r="D51" s="176" t="s">
        <v>123</v>
      </c>
      <c r="E51" s="177">
        <f t="shared" si="379"/>
        <v>0</v>
      </c>
      <c r="F51" s="177">
        <f t="shared" si="380"/>
        <v>0</v>
      </c>
      <c r="G51" s="177">
        <f t="shared" si="381"/>
        <v>0</v>
      </c>
      <c r="H51" s="178"/>
      <c r="I51" s="177">
        <f t="shared" si="382"/>
        <v>0</v>
      </c>
      <c r="J51" s="179"/>
      <c r="K51" s="180"/>
      <c r="L51" s="180"/>
      <c r="M51" s="177">
        <f t="shared" si="383"/>
        <v>0</v>
      </c>
      <c r="N51" s="178">
        <v>0.294289866351475</v>
      </c>
      <c r="O51" s="177">
        <f t="shared" si="384"/>
        <v>0</v>
      </c>
      <c r="P51" s="181">
        <f t="shared" si="385"/>
        <v>0</v>
      </c>
      <c r="Q51" s="172"/>
      <c r="R51" s="174">
        <v>4.0</v>
      </c>
      <c r="S51" s="175" t="s">
        <v>132</v>
      </c>
      <c r="T51" s="176" t="s">
        <v>121</v>
      </c>
      <c r="U51" s="176" t="s">
        <v>123</v>
      </c>
      <c r="V51" s="177">
        <f t="shared" si="386"/>
        <v>0</v>
      </c>
      <c r="W51" s="177">
        <f t="shared" si="387"/>
        <v>0</v>
      </c>
      <c r="X51" s="177">
        <f t="shared" si="388"/>
        <v>0</v>
      </c>
      <c r="Y51" s="178"/>
      <c r="Z51" s="177">
        <f t="shared" si="389"/>
        <v>0</v>
      </c>
      <c r="AA51" s="179"/>
      <c r="AB51" s="180"/>
      <c r="AC51" s="180"/>
      <c r="AD51" s="177">
        <f t="shared" si="390"/>
        <v>0</v>
      </c>
      <c r="AE51" s="178">
        <v>0.294289866351475</v>
      </c>
      <c r="AF51" s="177">
        <f t="shared" si="391"/>
        <v>0</v>
      </c>
      <c r="AG51" s="181">
        <f t="shared" si="392"/>
        <v>0</v>
      </c>
      <c r="AH51" s="172"/>
      <c r="AI51" s="174">
        <v>4.0</v>
      </c>
      <c r="AJ51" s="175" t="s">
        <v>132</v>
      </c>
      <c r="AK51" s="176" t="s">
        <v>121</v>
      </c>
      <c r="AL51" s="176" t="s">
        <v>123</v>
      </c>
      <c r="AM51" s="177">
        <f t="shared" si="393"/>
        <v>0</v>
      </c>
      <c r="AN51" s="177">
        <f t="shared" si="394"/>
        <v>0</v>
      </c>
      <c r="AO51" s="177">
        <f t="shared" si="395"/>
        <v>0</v>
      </c>
      <c r="AP51" s="178"/>
      <c r="AQ51" s="177">
        <f t="shared" si="396"/>
        <v>0</v>
      </c>
      <c r="AR51" s="179"/>
      <c r="AS51" s="180"/>
      <c r="AT51" s="180"/>
      <c r="AU51" s="177">
        <f t="shared" si="397"/>
        <v>0</v>
      </c>
      <c r="AV51" s="178">
        <v>0.294289866351475</v>
      </c>
      <c r="AW51" s="177">
        <f t="shared" si="398"/>
        <v>0</v>
      </c>
      <c r="AX51" s="181">
        <f t="shared" si="399"/>
        <v>0</v>
      </c>
      <c r="AY51" s="172"/>
      <c r="AZ51" s="174">
        <v>4.0</v>
      </c>
      <c r="BA51" s="175" t="s">
        <v>132</v>
      </c>
      <c r="BB51" s="176" t="s">
        <v>121</v>
      </c>
      <c r="BC51" s="176" t="s">
        <v>123</v>
      </c>
      <c r="BD51" s="177">
        <f t="shared" si="400"/>
        <v>0</v>
      </c>
      <c r="BE51" s="177">
        <f t="shared" si="401"/>
        <v>0</v>
      </c>
      <c r="BF51" s="177">
        <f t="shared" si="402"/>
        <v>0</v>
      </c>
      <c r="BG51" s="178"/>
      <c r="BH51" s="177">
        <f t="shared" si="403"/>
        <v>0</v>
      </c>
      <c r="BI51" s="179"/>
      <c r="BJ51" s="180"/>
      <c r="BK51" s="180"/>
      <c r="BL51" s="177">
        <f t="shared" si="404"/>
        <v>0</v>
      </c>
      <c r="BM51" s="178">
        <v>0.294289866351475</v>
      </c>
      <c r="BN51" s="177">
        <f t="shared" si="405"/>
        <v>0</v>
      </c>
      <c r="BO51" s="181">
        <f t="shared" si="406"/>
        <v>0</v>
      </c>
      <c r="BP51" s="172"/>
      <c r="BQ51" s="174">
        <v>4.0</v>
      </c>
      <c r="BR51" s="175" t="s">
        <v>132</v>
      </c>
      <c r="BS51" s="176" t="s">
        <v>121</v>
      </c>
      <c r="BT51" s="176" t="s">
        <v>123</v>
      </c>
      <c r="BU51" s="177">
        <f t="shared" si="407"/>
        <v>0</v>
      </c>
      <c r="BV51" s="177">
        <f t="shared" si="408"/>
        <v>0</v>
      </c>
      <c r="BW51" s="177">
        <f t="shared" si="409"/>
        <v>0</v>
      </c>
      <c r="BX51" s="178"/>
      <c r="BY51" s="177">
        <f t="shared" si="410"/>
        <v>0</v>
      </c>
      <c r="BZ51" s="179"/>
      <c r="CA51" s="180"/>
      <c r="CB51" s="180"/>
      <c r="CC51" s="177">
        <f t="shared" si="411"/>
        <v>0</v>
      </c>
      <c r="CD51" s="178">
        <v>0.294289866351475</v>
      </c>
      <c r="CE51" s="177">
        <f t="shared" si="412"/>
        <v>0</v>
      </c>
      <c r="CF51" s="181">
        <f t="shared" si="413"/>
        <v>0</v>
      </c>
      <c r="CG51" s="172"/>
      <c r="CH51" s="174">
        <v>4.0</v>
      </c>
      <c r="CI51" s="175" t="s">
        <v>132</v>
      </c>
      <c r="CJ51" s="176" t="s">
        <v>121</v>
      </c>
      <c r="CK51" s="176" t="s">
        <v>123</v>
      </c>
      <c r="CL51" s="177">
        <f t="shared" si="414"/>
        <v>0</v>
      </c>
      <c r="CM51" s="177">
        <f t="shared" si="415"/>
        <v>0</v>
      </c>
      <c r="CN51" s="177">
        <f t="shared" si="416"/>
        <v>0</v>
      </c>
      <c r="CO51" s="178"/>
      <c r="CP51" s="177">
        <f t="shared" si="417"/>
        <v>0</v>
      </c>
      <c r="CQ51" s="179"/>
      <c r="CR51" s="180"/>
      <c r="CS51" s="180"/>
      <c r="CT51" s="177">
        <f t="shared" si="418"/>
        <v>0</v>
      </c>
      <c r="CU51" s="178">
        <v>0.294289866351475</v>
      </c>
      <c r="CV51" s="177">
        <f t="shared" si="419"/>
        <v>0</v>
      </c>
      <c r="CW51" s="181">
        <f t="shared" si="420"/>
        <v>0</v>
      </c>
      <c r="CX51" s="172"/>
      <c r="CY51" s="174">
        <v>4.0</v>
      </c>
      <c r="CZ51" s="175" t="s">
        <v>132</v>
      </c>
      <c r="DA51" s="176" t="s">
        <v>121</v>
      </c>
      <c r="DB51" s="176" t="s">
        <v>123</v>
      </c>
      <c r="DC51" s="177">
        <f t="shared" si="421"/>
        <v>0</v>
      </c>
      <c r="DD51" s="177">
        <f t="shared" si="422"/>
        <v>0</v>
      </c>
      <c r="DE51" s="177">
        <f t="shared" si="423"/>
        <v>0</v>
      </c>
      <c r="DF51" s="178"/>
      <c r="DG51" s="177">
        <f t="shared" si="424"/>
        <v>0</v>
      </c>
      <c r="DH51" s="179"/>
      <c r="DI51" s="180"/>
      <c r="DJ51" s="180"/>
      <c r="DK51" s="177">
        <f t="shared" si="425"/>
        <v>0</v>
      </c>
      <c r="DL51" s="178">
        <v>0.294289866351475</v>
      </c>
      <c r="DM51" s="177">
        <f t="shared" si="426"/>
        <v>0</v>
      </c>
      <c r="DN51" s="181">
        <f t="shared" si="427"/>
        <v>0</v>
      </c>
      <c r="DO51" s="172"/>
      <c r="DP51" s="174">
        <v>4.0</v>
      </c>
      <c r="DQ51" s="175" t="s">
        <v>132</v>
      </c>
      <c r="DR51" s="176" t="s">
        <v>121</v>
      </c>
      <c r="DS51" s="176" t="s">
        <v>123</v>
      </c>
      <c r="DT51" s="177">
        <f t="shared" si="428"/>
        <v>0</v>
      </c>
      <c r="DU51" s="177">
        <f t="shared" si="429"/>
        <v>0</v>
      </c>
      <c r="DV51" s="177">
        <f t="shared" si="430"/>
        <v>0</v>
      </c>
      <c r="DW51" s="178"/>
      <c r="DX51" s="177">
        <f t="shared" si="431"/>
        <v>0</v>
      </c>
      <c r="DY51" s="179"/>
      <c r="DZ51" s="180"/>
      <c r="EA51" s="180"/>
      <c r="EB51" s="177">
        <f t="shared" si="432"/>
        <v>0</v>
      </c>
      <c r="EC51" s="178">
        <v>0.294289866351475</v>
      </c>
      <c r="ED51" s="177">
        <f t="shared" si="433"/>
        <v>0</v>
      </c>
      <c r="EE51" s="181">
        <f t="shared" si="434"/>
        <v>0</v>
      </c>
      <c r="EF51" s="172"/>
      <c r="EG51" s="174">
        <v>4.0</v>
      </c>
      <c r="EH51" s="175" t="s">
        <v>132</v>
      </c>
      <c r="EI51" s="176" t="s">
        <v>121</v>
      </c>
      <c r="EJ51" s="176" t="s">
        <v>123</v>
      </c>
      <c r="EK51" s="177">
        <f t="shared" si="435"/>
        <v>0</v>
      </c>
      <c r="EL51" s="177">
        <f t="shared" si="436"/>
        <v>0</v>
      </c>
      <c r="EM51" s="177">
        <f t="shared" si="437"/>
        <v>0</v>
      </c>
      <c r="EN51" s="178"/>
      <c r="EO51" s="177">
        <f t="shared" si="438"/>
        <v>0</v>
      </c>
      <c r="EP51" s="179"/>
      <c r="EQ51" s="180"/>
      <c r="ER51" s="180"/>
      <c r="ES51" s="177">
        <f t="shared" si="439"/>
        <v>0</v>
      </c>
      <c r="ET51" s="178">
        <v>0.294289866351475</v>
      </c>
      <c r="EU51" s="177">
        <f t="shared" si="440"/>
        <v>0</v>
      </c>
      <c r="EV51" s="181">
        <f t="shared" si="441"/>
        <v>0</v>
      </c>
      <c r="EW51" s="172"/>
      <c r="EX51" s="174">
        <v>4.0</v>
      </c>
      <c r="EY51" s="175" t="s">
        <v>132</v>
      </c>
      <c r="EZ51" s="176" t="s">
        <v>121</v>
      </c>
      <c r="FA51" s="176" t="s">
        <v>123</v>
      </c>
      <c r="FB51" s="177">
        <f t="shared" si="442"/>
        <v>0</v>
      </c>
      <c r="FC51" s="177">
        <f t="shared" si="443"/>
        <v>0</v>
      </c>
      <c r="FD51" s="177">
        <f t="shared" si="444"/>
        <v>0</v>
      </c>
      <c r="FE51" s="178"/>
      <c r="FF51" s="177">
        <f t="shared" si="445"/>
        <v>0</v>
      </c>
      <c r="FG51" s="179"/>
      <c r="FH51" s="180"/>
      <c r="FI51" s="180"/>
      <c r="FJ51" s="177">
        <f t="shared" si="446"/>
        <v>0</v>
      </c>
      <c r="FK51" s="178">
        <v>0.294289866351475</v>
      </c>
      <c r="FL51" s="177">
        <f t="shared" si="447"/>
        <v>0</v>
      </c>
      <c r="FM51" s="181">
        <f t="shared" si="448"/>
        <v>0</v>
      </c>
      <c r="FN51" s="172"/>
      <c r="FO51" s="174">
        <v>4.0</v>
      </c>
      <c r="FP51" s="175" t="s">
        <v>132</v>
      </c>
      <c r="FQ51" s="176" t="s">
        <v>121</v>
      </c>
      <c r="FR51" s="176" t="s">
        <v>123</v>
      </c>
      <c r="FS51" s="177">
        <f t="shared" si="449"/>
        <v>0</v>
      </c>
      <c r="FT51" s="177">
        <f t="shared" si="450"/>
        <v>0</v>
      </c>
      <c r="FU51" s="177">
        <f t="shared" si="451"/>
        <v>0</v>
      </c>
      <c r="FV51" s="178"/>
      <c r="FW51" s="177">
        <f t="shared" si="452"/>
        <v>0</v>
      </c>
      <c r="FX51" s="179"/>
      <c r="FY51" s="180"/>
      <c r="FZ51" s="180"/>
      <c r="GA51" s="177">
        <f t="shared" si="453"/>
        <v>0</v>
      </c>
      <c r="GB51" s="178">
        <v>0.294289866351475</v>
      </c>
      <c r="GC51" s="177">
        <f t="shared" si="454"/>
        <v>0</v>
      </c>
      <c r="GD51" s="181">
        <f t="shared" si="455"/>
        <v>0</v>
      </c>
      <c r="GE51" s="172"/>
      <c r="GF51" s="174">
        <v>4.0</v>
      </c>
      <c r="GG51" s="175" t="s">
        <v>132</v>
      </c>
      <c r="GH51" s="176" t="s">
        <v>121</v>
      </c>
      <c r="GI51" s="176" t="s">
        <v>123</v>
      </c>
      <c r="GJ51" s="177">
        <f t="shared" si="456"/>
        <v>0</v>
      </c>
      <c r="GK51" s="177">
        <f t="shared" si="457"/>
        <v>0</v>
      </c>
      <c r="GL51" s="177">
        <f t="shared" si="458"/>
        <v>0</v>
      </c>
      <c r="GM51" s="178"/>
      <c r="GN51" s="177">
        <f t="shared" si="459"/>
        <v>0</v>
      </c>
      <c r="GO51" s="179"/>
      <c r="GP51" s="180"/>
      <c r="GQ51" s="180"/>
      <c r="GR51" s="177">
        <f t="shared" si="460"/>
        <v>0</v>
      </c>
      <c r="GS51" s="178">
        <v>0.294289866351475</v>
      </c>
      <c r="GT51" s="177">
        <f t="shared" si="461"/>
        <v>0</v>
      </c>
      <c r="GU51" s="181">
        <f t="shared" si="462"/>
        <v>0</v>
      </c>
      <c r="GV51" s="172"/>
      <c r="GW51" s="174">
        <v>4.0</v>
      </c>
      <c r="GX51" s="175" t="s">
        <v>132</v>
      </c>
      <c r="GY51" s="176" t="s">
        <v>121</v>
      </c>
      <c r="GZ51" s="176" t="s">
        <v>123</v>
      </c>
      <c r="HA51" s="177">
        <f t="shared" si="463"/>
        <v>0</v>
      </c>
      <c r="HB51" s="177">
        <f t="shared" si="464"/>
        <v>0</v>
      </c>
      <c r="HC51" s="177">
        <f t="shared" si="465"/>
        <v>0</v>
      </c>
      <c r="HD51" s="178"/>
      <c r="HE51" s="177">
        <f t="shared" si="466"/>
        <v>0</v>
      </c>
      <c r="HF51" s="179"/>
      <c r="HG51" s="180"/>
      <c r="HH51" s="180"/>
      <c r="HI51" s="177">
        <f t="shared" si="467"/>
        <v>0</v>
      </c>
      <c r="HJ51" s="178">
        <v>0.294289866351475</v>
      </c>
      <c r="HK51" s="177">
        <f t="shared" si="468"/>
        <v>0</v>
      </c>
      <c r="HL51" s="181">
        <f t="shared" si="469"/>
        <v>0</v>
      </c>
      <c r="HM51" s="172"/>
      <c r="HN51" s="174">
        <v>4.0</v>
      </c>
      <c r="HO51" s="175" t="s">
        <v>132</v>
      </c>
      <c r="HP51" s="176" t="s">
        <v>121</v>
      </c>
      <c r="HQ51" s="176" t="s">
        <v>123</v>
      </c>
      <c r="HR51" s="177">
        <f t="shared" si="470"/>
        <v>0</v>
      </c>
      <c r="HS51" s="177">
        <f t="shared" si="471"/>
        <v>0</v>
      </c>
      <c r="HT51" s="177">
        <f t="shared" si="472"/>
        <v>0</v>
      </c>
      <c r="HU51" s="178"/>
      <c r="HV51" s="177">
        <f t="shared" si="473"/>
        <v>0</v>
      </c>
      <c r="HW51" s="179"/>
      <c r="HX51" s="180"/>
      <c r="HY51" s="180"/>
      <c r="HZ51" s="177">
        <f t="shared" si="474"/>
        <v>0</v>
      </c>
      <c r="IA51" s="178">
        <v>0.294289866351475</v>
      </c>
      <c r="IB51" s="177">
        <f t="shared" si="475"/>
        <v>0</v>
      </c>
      <c r="IC51" s="181">
        <f t="shared" si="476"/>
        <v>0</v>
      </c>
      <c r="ID51" s="172"/>
      <c r="IE51" s="174">
        <v>4.0</v>
      </c>
      <c r="IF51" s="175" t="s">
        <v>132</v>
      </c>
      <c r="IG51" s="176" t="s">
        <v>121</v>
      </c>
      <c r="IH51" s="176" t="s">
        <v>123</v>
      </c>
      <c r="II51" s="177">
        <f t="shared" si="477"/>
        <v>0</v>
      </c>
      <c r="IJ51" s="177">
        <f t="shared" si="478"/>
        <v>0</v>
      </c>
      <c r="IK51" s="177">
        <f t="shared" si="479"/>
        <v>0</v>
      </c>
      <c r="IL51" s="178"/>
      <c r="IM51" s="177">
        <f t="shared" si="480"/>
        <v>0</v>
      </c>
      <c r="IN51" s="179"/>
      <c r="IO51" s="180"/>
      <c r="IP51" s="180"/>
      <c r="IQ51" s="177">
        <f t="shared" si="481"/>
        <v>0</v>
      </c>
      <c r="IR51" s="178">
        <v>0.294289866351475</v>
      </c>
      <c r="IS51" s="177">
        <f t="shared" si="482"/>
        <v>0</v>
      </c>
      <c r="IT51" s="181">
        <f t="shared" si="483"/>
        <v>0</v>
      </c>
      <c r="IU51" s="172"/>
      <c r="IV51" s="174">
        <v>4.0</v>
      </c>
      <c r="IW51" s="175" t="s">
        <v>132</v>
      </c>
      <c r="IX51" s="176" t="s">
        <v>121</v>
      </c>
      <c r="IY51" s="176" t="s">
        <v>123</v>
      </c>
      <c r="IZ51" s="177">
        <f t="shared" si="484"/>
        <v>0</v>
      </c>
      <c r="JA51" s="177">
        <f t="shared" si="485"/>
        <v>0</v>
      </c>
      <c r="JB51" s="177">
        <f t="shared" si="486"/>
        <v>0</v>
      </c>
      <c r="JC51" s="178"/>
      <c r="JD51" s="177">
        <f t="shared" si="487"/>
        <v>0</v>
      </c>
      <c r="JE51" s="179"/>
      <c r="JF51" s="180"/>
      <c r="JG51" s="180"/>
      <c r="JH51" s="177">
        <f t="shared" si="488"/>
        <v>0</v>
      </c>
      <c r="JI51" s="178">
        <v>0.294289866351475</v>
      </c>
      <c r="JJ51" s="177">
        <f t="shared" si="489"/>
        <v>0</v>
      </c>
      <c r="JK51" s="181">
        <f t="shared" si="490"/>
        <v>0</v>
      </c>
      <c r="JL51" s="172"/>
      <c r="JM51" s="174">
        <v>4.0</v>
      </c>
      <c r="JN51" s="175" t="s">
        <v>132</v>
      </c>
      <c r="JO51" s="176" t="s">
        <v>121</v>
      </c>
      <c r="JP51" s="176" t="s">
        <v>123</v>
      </c>
      <c r="JQ51" s="177">
        <f t="shared" si="491"/>
        <v>0</v>
      </c>
      <c r="JR51" s="177">
        <f t="shared" si="492"/>
        <v>0</v>
      </c>
      <c r="JS51" s="177">
        <f t="shared" si="493"/>
        <v>0</v>
      </c>
      <c r="JT51" s="178"/>
      <c r="JU51" s="177">
        <f t="shared" si="494"/>
        <v>0</v>
      </c>
      <c r="JV51" s="179"/>
      <c r="JW51" s="180"/>
      <c r="JX51" s="180"/>
      <c r="JY51" s="177">
        <f t="shared" si="495"/>
        <v>0</v>
      </c>
      <c r="JZ51" s="178">
        <v>0.294289866351475</v>
      </c>
      <c r="KA51" s="177">
        <f t="shared" si="496"/>
        <v>0</v>
      </c>
      <c r="KB51" s="181">
        <f t="shared" si="497"/>
        <v>0</v>
      </c>
      <c r="KC51" s="172"/>
      <c r="KD51" s="174">
        <v>4.0</v>
      </c>
      <c r="KE51" s="175" t="s">
        <v>132</v>
      </c>
      <c r="KF51" s="176" t="s">
        <v>121</v>
      </c>
      <c r="KG51" s="176" t="s">
        <v>123</v>
      </c>
      <c r="KH51" s="177">
        <f t="shared" si="498"/>
        <v>0</v>
      </c>
      <c r="KI51" s="177">
        <f t="shared" si="499"/>
        <v>0</v>
      </c>
      <c r="KJ51" s="177">
        <f t="shared" si="500"/>
        <v>0</v>
      </c>
      <c r="KK51" s="178"/>
      <c r="KL51" s="177">
        <f t="shared" si="501"/>
        <v>0</v>
      </c>
      <c r="KM51" s="179"/>
      <c r="KN51" s="180"/>
      <c r="KO51" s="180"/>
      <c r="KP51" s="177">
        <f t="shared" si="502"/>
        <v>0</v>
      </c>
      <c r="KQ51" s="178">
        <v>0.294289866351475</v>
      </c>
      <c r="KR51" s="177">
        <f t="shared" si="503"/>
        <v>0</v>
      </c>
      <c r="KS51" s="181">
        <f t="shared" si="504"/>
        <v>0</v>
      </c>
      <c r="KT51" s="172"/>
      <c r="KU51" s="173"/>
    </row>
    <row r="52" ht="15.75" customHeight="1">
      <c r="A52" s="174">
        <v>5.0</v>
      </c>
      <c r="B52" s="175" t="s">
        <v>132</v>
      </c>
      <c r="C52" s="176" t="s">
        <v>121</v>
      </c>
      <c r="D52" s="176" t="s">
        <v>123</v>
      </c>
      <c r="E52" s="177">
        <f t="shared" si="379"/>
        <v>0</v>
      </c>
      <c r="F52" s="177">
        <f t="shared" si="380"/>
        <v>0</v>
      </c>
      <c r="G52" s="177">
        <f t="shared" si="381"/>
        <v>0</v>
      </c>
      <c r="H52" s="178"/>
      <c r="I52" s="177">
        <f t="shared" si="382"/>
        <v>0</v>
      </c>
      <c r="J52" s="179"/>
      <c r="K52" s="180"/>
      <c r="L52" s="180"/>
      <c r="M52" s="177">
        <f t="shared" si="383"/>
        <v>0</v>
      </c>
      <c r="N52" s="178">
        <v>0.294289866351475</v>
      </c>
      <c r="O52" s="177">
        <f t="shared" si="384"/>
        <v>0</v>
      </c>
      <c r="P52" s="181">
        <f t="shared" si="385"/>
        <v>0</v>
      </c>
      <c r="Q52" s="172"/>
      <c r="R52" s="174">
        <v>5.0</v>
      </c>
      <c r="S52" s="175" t="s">
        <v>132</v>
      </c>
      <c r="T52" s="176" t="s">
        <v>121</v>
      </c>
      <c r="U52" s="176" t="s">
        <v>123</v>
      </c>
      <c r="V52" s="177">
        <f t="shared" si="386"/>
        <v>0</v>
      </c>
      <c r="W52" s="177">
        <f t="shared" si="387"/>
        <v>0</v>
      </c>
      <c r="X52" s="177">
        <f t="shared" si="388"/>
        <v>0</v>
      </c>
      <c r="Y52" s="178"/>
      <c r="Z52" s="177">
        <f t="shared" si="389"/>
        <v>0</v>
      </c>
      <c r="AA52" s="179"/>
      <c r="AB52" s="180"/>
      <c r="AC52" s="180"/>
      <c r="AD52" s="177">
        <f t="shared" si="390"/>
        <v>0</v>
      </c>
      <c r="AE52" s="178">
        <v>0.294289866351475</v>
      </c>
      <c r="AF52" s="177">
        <f t="shared" si="391"/>
        <v>0</v>
      </c>
      <c r="AG52" s="181">
        <f t="shared" si="392"/>
        <v>0</v>
      </c>
      <c r="AH52" s="172"/>
      <c r="AI52" s="174">
        <v>5.0</v>
      </c>
      <c r="AJ52" s="175" t="s">
        <v>132</v>
      </c>
      <c r="AK52" s="176" t="s">
        <v>121</v>
      </c>
      <c r="AL52" s="176" t="s">
        <v>123</v>
      </c>
      <c r="AM52" s="177">
        <f t="shared" si="393"/>
        <v>0</v>
      </c>
      <c r="AN52" s="177">
        <f t="shared" si="394"/>
        <v>0</v>
      </c>
      <c r="AO52" s="177">
        <f t="shared" si="395"/>
        <v>0</v>
      </c>
      <c r="AP52" s="178"/>
      <c r="AQ52" s="177">
        <f t="shared" si="396"/>
        <v>0</v>
      </c>
      <c r="AR52" s="179"/>
      <c r="AS52" s="180"/>
      <c r="AT52" s="180"/>
      <c r="AU52" s="177">
        <f t="shared" si="397"/>
        <v>0</v>
      </c>
      <c r="AV52" s="178">
        <v>0.294289866351475</v>
      </c>
      <c r="AW52" s="177">
        <f t="shared" si="398"/>
        <v>0</v>
      </c>
      <c r="AX52" s="181">
        <f t="shared" si="399"/>
        <v>0</v>
      </c>
      <c r="AY52" s="172"/>
      <c r="AZ52" s="174">
        <v>5.0</v>
      </c>
      <c r="BA52" s="175" t="s">
        <v>132</v>
      </c>
      <c r="BB52" s="176" t="s">
        <v>121</v>
      </c>
      <c r="BC52" s="176" t="s">
        <v>123</v>
      </c>
      <c r="BD52" s="177">
        <f t="shared" si="400"/>
        <v>0</v>
      </c>
      <c r="BE52" s="177">
        <f t="shared" si="401"/>
        <v>0</v>
      </c>
      <c r="BF52" s="177">
        <f t="shared" si="402"/>
        <v>0</v>
      </c>
      <c r="BG52" s="178"/>
      <c r="BH52" s="177">
        <f t="shared" si="403"/>
        <v>0</v>
      </c>
      <c r="BI52" s="179"/>
      <c r="BJ52" s="180"/>
      <c r="BK52" s="180"/>
      <c r="BL52" s="177">
        <f t="shared" si="404"/>
        <v>0</v>
      </c>
      <c r="BM52" s="178">
        <v>0.294289866351475</v>
      </c>
      <c r="BN52" s="177">
        <f t="shared" si="405"/>
        <v>0</v>
      </c>
      <c r="BO52" s="181">
        <f t="shared" si="406"/>
        <v>0</v>
      </c>
      <c r="BP52" s="172"/>
      <c r="BQ52" s="174">
        <v>5.0</v>
      </c>
      <c r="BR52" s="175" t="s">
        <v>132</v>
      </c>
      <c r="BS52" s="176" t="s">
        <v>121</v>
      </c>
      <c r="BT52" s="176" t="s">
        <v>123</v>
      </c>
      <c r="BU52" s="177">
        <f t="shared" si="407"/>
        <v>0</v>
      </c>
      <c r="BV52" s="177">
        <f t="shared" si="408"/>
        <v>0</v>
      </c>
      <c r="BW52" s="177">
        <f t="shared" si="409"/>
        <v>0</v>
      </c>
      <c r="BX52" s="178"/>
      <c r="BY52" s="177">
        <f t="shared" si="410"/>
        <v>0</v>
      </c>
      <c r="BZ52" s="179"/>
      <c r="CA52" s="180"/>
      <c r="CB52" s="180"/>
      <c r="CC52" s="177">
        <f t="shared" si="411"/>
        <v>0</v>
      </c>
      <c r="CD52" s="178">
        <v>0.294289866351475</v>
      </c>
      <c r="CE52" s="177">
        <f t="shared" si="412"/>
        <v>0</v>
      </c>
      <c r="CF52" s="181">
        <f t="shared" si="413"/>
        <v>0</v>
      </c>
      <c r="CG52" s="172"/>
      <c r="CH52" s="174">
        <v>5.0</v>
      </c>
      <c r="CI52" s="175" t="s">
        <v>132</v>
      </c>
      <c r="CJ52" s="176" t="s">
        <v>121</v>
      </c>
      <c r="CK52" s="176" t="s">
        <v>123</v>
      </c>
      <c r="CL52" s="177">
        <f t="shared" si="414"/>
        <v>0</v>
      </c>
      <c r="CM52" s="177">
        <f t="shared" si="415"/>
        <v>0</v>
      </c>
      <c r="CN52" s="177">
        <f t="shared" si="416"/>
        <v>0</v>
      </c>
      <c r="CO52" s="178"/>
      <c r="CP52" s="177">
        <f t="shared" si="417"/>
        <v>0</v>
      </c>
      <c r="CQ52" s="179"/>
      <c r="CR52" s="180"/>
      <c r="CS52" s="180"/>
      <c r="CT52" s="177">
        <f t="shared" si="418"/>
        <v>0</v>
      </c>
      <c r="CU52" s="178">
        <v>0.294289866351475</v>
      </c>
      <c r="CV52" s="177">
        <f t="shared" si="419"/>
        <v>0</v>
      </c>
      <c r="CW52" s="181">
        <f t="shared" si="420"/>
        <v>0</v>
      </c>
      <c r="CX52" s="172"/>
      <c r="CY52" s="174">
        <v>5.0</v>
      </c>
      <c r="CZ52" s="175" t="s">
        <v>132</v>
      </c>
      <c r="DA52" s="176" t="s">
        <v>121</v>
      </c>
      <c r="DB52" s="176" t="s">
        <v>123</v>
      </c>
      <c r="DC52" s="177">
        <f t="shared" si="421"/>
        <v>0</v>
      </c>
      <c r="DD52" s="177">
        <f t="shared" si="422"/>
        <v>0</v>
      </c>
      <c r="DE52" s="177">
        <f t="shared" si="423"/>
        <v>0</v>
      </c>
      <c r="DF52" s="178"/>
      <c r="DG52" s="177">
        <f t="shared" si="424"/>
        <v>0</v>
      </c>
      <c r="DH52" s="179"/>
      <c r="DI52" s="180"/>
      <c r="DJ52" s="180"/>
      <c r="DK52" s="177">
        <f t="shared" si="425"/>
        <v>0</v>
      </c>
      <c r="DL52" s="178">
        <v>0.294289866351475</v>
      </c>
      <c r="DM52" s="177">
        <f t="shared" si="426"/>
        <v>0</v>
      </c>
      <c r="DN52" s="181">
        <f t="shared" si="427"/>
        <v>0</v>
      </c>
      <c r="DO52" s="172"/>
      <c r="DP52" s="174">
        <v>5.0</v>
      </c>
      <c r="DQ52" s="175" t="s">
        <v>132</v>
      </c>
      <c r="DR52" s="176" t="s">
        <v>121</v>
      </c>
      <c r="DS52" s="176" t="s">
        <v>123</v>
      </c>
      <c r="DT52" s="177">
        <f t="shared" si="428"/>
        <v>0</v>
      </c>
      <c r="DU52" s="177">
        <f t="shared" si="429"/>
        <v>0</v>
      </c>
      <c r="DV52" s="177">
        <f t="shared" si="430"/>
        <v>0</v>
      </c>
      <c r="DW52" s="178"/>
      <c r="DX52" s="177">
        <f t="shared" si="431"/>
        <v>0</v>
      </c>
      <c r="DY52" s="179"/>
      <c r="DZ52" s="180"/>
      <c r="EA52" s="180"/>
      <c r="EB52" s="177">
        <f t="shared" si="432"/>
        <v>0</v>
      </c>
      <c r="EC52" s="178">
        <v>0.294289866351475</v>
      </c>
      <c r="ED52" s="177">
        <f t="shared" si="433"/>
        <v>0</v>
      </c>
      <c r="EE52" s="181">
        <f t="shared" si="434"/>
        <v>0</v>
      </c>
      <c r="EF52" s="172"/>
      <c r="EG52" s="174">
        <v>5.0</v>
      </c>
      <c r="EH52" s="175" t="s">
        <v>132</v>
      </c>
      <c r="EI52" s="176" t="s">
        <v>121</v>
      </c>
      <c r="EJ52" s="176" t="s">
        <v>123</v>
      </c>
      <c r="EK52" s="177">
        <f t="shared" si="435"/>
        <v>0</v>
      </c>
      <c r="EL52" s="177">
        <f t="shared" si="436"/>
        <v>0</v>
      </c>
      <c r="EM52" s="177">
        <f t="shared" si="437"/>
        <v>0</v>
      </c>
      <c r="EN52" s="178"/>
      <c r="EO52" s="177">
        <f t="shared" si="438"/>
        <v>0</v>
      </c>
      <c r="EP52" s="179"/>
      <c r="EQ52" s="180"/>
      <c r="ER52" s="180"/>
      <c r="ES52" s="177">
        <f t="shared" si="439"/>
        <v>0</v>
      </c>
      <c r="ET52" s="178">
        <v>0.294289866351475</v>
      </c>
      <c r="EU52" s="177">
        <f t="shared" si="440"/>
        <v>0</v>
      </c>
      <c r="EV52" s="181">
        <f t="shared" si="441"/>
        <v>0</v>
      </c>
      <c r="EW52" s="172"/>
      <c r="EX52" s="174">
        <v>5.0</v>
      </c>
      <c r="EY52" s="175" t="s">
        <v>132</v>
      </c>
      <c r="EZ52" s="176" t="s">
        <v>121</v>
      </c>
      <c r="FA52" s="176" t="s">
        <v>123</v>
      </c>
      <c r="FB52" s="177">
        <f t="shared" si="442"/>
        <v>0</v>
      </c>
      <c r="FC52" s="177">
        <f t="shared" si="443"/>
        <v>0</v>
      </c>
      <c r="FD52" s="177">
        <f t="shared" si="444"/>
        <v>0</v>
      </c>
      <c r="FE52" s="178"/>
      <c r="FF52" s="177">
        <f t="shared" si="445"/>
        <v>0</v>
      </c>
      <c r="FG52" s="179"/>
      <c r="FH52" s="180"/>
      <c r="FI52" s="180"/>
      <c r="FJ52" s="177">
        <f t="shared" si="446"/>
        <v>0</v>
      </c>
      <c r="FK52" s="178">
        <v>0.294289866351475</v>
      </c>
      <c r="FL52" s="177">
        <f t="shared" si="447"/>
        <v>0</v>
      </c>
      <c r="FM52" s="181">
        <f t="shared" si="448"/>
        <v>0</v>
      </c>
      <c r="FN52" s="172"/>
      <c r="FO52" s="174">
        <v>5.0</v>
      </c>
      <c r="FP52" s="175" t="s">
        <v>132</v>
      </c>
      <c r="FQ52" s="176" t="s">
        <v>121</v>
      </c>
      <c r="FR52" s="176" t="s">
        <v>123</v>
      </c>
      <c r="FS52" s="177">
        <f t="shared" si="449"/>
        <v>0</v>
      </c>
      <c r="FT52" s="177">
        <f t="shared" si="450"/>
        <v>0</v>
      </c>
      <c r="FU52" s="177">
        <f t="shared" si="451"/>
        <v>0</v>
      </c>
      <c r="FV52" s="178"/>
      <c r="FW52" s="177">
        <f t="shared" si="452"/>
        <v>0</v>
      </c>
      <c r="FX52" s="179"/>
      <c r="FY52" s="180"/>
      <c r="FZ52" s="180"/>
      <c r="GA52" s="177">
        <f t="shared" si="453"/>
        <v>0</v>
      </c>
      <c r="GB52" s="178">
        <v>0.294289866351475</v>
      </c>
      <c r="GC52" s="177">
        <f t="shared" si="454"/>
        <v>0</v>
      </c>
      <c r="GD52" s="181">
        <f t="shared" si="455"/>
        <v>0</v>
      </c>
      <c r="GE52" s="172"/>
      <c r="GF52" s="174">
        <v>5.0</v>
      </c>
      <c r="GG52" s="175" t="s">
        <v>132</v>
      </c>
      <c r="GH52" s="176" t="s">
        <v>121</v>
      </c>
      <c r="GI52" s="176" t="s">
        <v>123</v>
      </c>
      <c r="GJ52" s="177">
        <f t="shared" si="456"/>
        <v>0</v>
      </c>
      <c r="GK52" s="177">
        <f t="shared" si="457"/>
        <v>0</v>
      </c>
      <c r="GL52" s="177">
        <f t="shared" si="458"/>
        <v>0</v>
      </c>
      <c r="GM52" s="178"/>
      <c r="GN52" s="177">
        <f t="shared" si="459"/>
        <v>0</v>
      </c>
      <c r="GO52" s="179"/>
      <c r="GP52" s="180"/>
      <c r="GQ52" s="180"/>
      <c r="GR52" s="177">
        <f t="shared" si="460"/>
        <v>0</v>
      </c>
      <c r="GS52" s="178">
        <v>0.294289866351475</v>
      </c>
      <c r="GT52" s="177">
        <f t="shared" si="461"/>
        <v>0</v>
      </c>
      <c r="GU52" s="181">
        <f t="shared" si="462"/>
        <v>0</v>
      </c>
      <c r="GV52" s="172"/>
      <c r="GW52" s="174">
        <v>5.0</v>
      </c>
      <c r="GX52" s="175" t="s">
        <v>132</v>
      </c>
      <c r="GY52" s="176" t="s">
        <v>121</v>
      </c>
      <c r="GZ52" s="176" t="s">
        <v>123</v>
      </c>
      <c r="HA52" s="177">
        <f t="shared" si="463"/>
        <v>0</v>
      </c>
      <c r="HB52" s="177">
        <f t="shared" si="464"/>
        <v>0</v>
      </c>
      <c r="HC52" s="177">
        <f t="shared" si="465"/>
        <v>0</v>
      </c>
      <c r="HD52" s="178"/>
      <c r="HE52" s="177">
        <f t="shared" si="466"/>
        <v>0</v>
      </c>
      <c r="HF52" s="179"/>
      <c r="HG52" s="180"/>
      <c r="HH52" s="180"/>
      <c r="HI52" s="177">
        <f t="shared" si="467"/>
        <v>0</v>
      </c>
      <c r="HJ52" s="178">
        <v>0.294289866351475</v>
      </c>
      <c r="HK52" s="177">
        <f t="shared" si="468"/>
        <v>0</v>
      </c>
      <c r="HL52" s="181">
        <f t="shared" si="469"/>
        <v>0</v>
      </c>
      <c r="HM52" s="172"/>
      <c r="HN52" s="174">
        <v>5.0</v>
      </c>
      <c r="HO52" s="175" t="s">
        <v>132</v>
      </c>
      <c r="HP52" s="176" t="s">
        <v>121</v>
      </c>
      <c r="HQ52" s="176" t="s">
        <v>123</v>
      </c>
      <c r="HR52" s="177">
        <f t="shared" si="470"/>
        <v>0</v>
      </c>
      <c r="HS52" s="177">
        <f t="shared" si="471"/>
        <v>0</v>
      </c>
      <c r="HT52" s="177">
        <f t="shared" si="472"/>
        <v>0</v>
      </c>
      <c r="HU52" s="178"/>
      <c r="HV52" s="177">
        <f t="shared" si="473"/>
        <v>0</v>
      </c>
      <c r="HW52" s="179"/>
      <c r="HX52" s="180"/>
      <c r="HY52" s="180"/>
      <c r="HZ52" s="177">
        <f t="shared" si="474"/>
        <v>0</v>
      </c>
      <c r="IA52" s="178">
        <v>0.294289866351475</v>
      </c>
      <c r="IB52" s="177">
        <f t="shared" si="475"/>
        <v>0</v>
      </c>
      <c r="IC52" s="181">
        <f t="shared" si="476"/>
        <v>0</v>
      </c>
      <c r="ID52" s="172"/>
      <c r="IE52" s="174">
        <v>5.0</v>
      </c>
      <c r="IF52" s="175" t="s">
        <v>132</v>
      </c>
      <c r="IG52" s="176" t="s">
        <v>121</v>
      </c>
      <c r="IH52" s="176" t="s">
        <v>123</v>
      </c>
      <c r="II52" s="177">
        <f t="shared" si="477"/>
        <v>0</v>
      </c>
      <c r="IJ52" s="177">
        <f t="shared" si="478"/>
        <v>0</v>
      </c>
      <c r="IK52" s="177">
        <f t="shared" si="479"/>
        <v>0</v>
      </c>
      <c r="IL52" s="178"/>
      <c r="IM52" s="177">
        <f t="shared" si="480"/>
        <v>0</v>
      </c>
      <c r="IN52" s="179"/>
      <c r="IO52" s="180"/>
      <c r="IP52" s="180"/>
      <c r="IQ52" s="177">
        <f t="shared" si="481"/>
        <v>0</v>
      </c>
      <c r="IR52" s="178">
        <v>0.294289866351475</v>
      </c>
      <c r="IS52" s="177">
        <f t="shared" si="482"/>
        <v>0</v>
      </c>
      <c r="IT52" s="181">
        <f t="shared" si="483"/>
        <v>0</v>
      </c>
      <c r="IU52" s="172"/>
      <c r="IV52" s="174">
        <v>5.0</v>
      </c>
      <c r="IW52" s="175" t="s">
        <v>132</v>
      </c>
      <c r="IX52" s="176" t="s">
        <v>121</v>
      </c>
      <c r="IY52" s="176" t="s">
        <v>123</v>
      </c>
      <c r="IZ52" s="177">
        <f t="shared" si="484"/>
        <v>0</v>
      </c>
      <c r="JA52" s="177">
        <f t="shared" si="485"/>
        <v>0</v>
      </c>
      <c r="JB52" s="177">
        <f t="shared" si="486"/>
        <v>0</v>
      </c>
      <c r="JC52" s="178"/>
      <c r="JD52" s="177">
        <f t="shared" si="487"/>
        <v>0</v>
      </c>
      <c r="JE52" s="179"/>
      <c r="JF52" s="180"/>
      <c r="JG52" s="180"/>
      <c r="JH52" s="177">
        <f t="shared" si="488"/>
        <v>0</v>
      </c>
      <c r="JI52" s="178">
        <v>0.294289866351475</v>
      </c>
      <c r="JJ52" s="177">
        <f t="shared" si="489"/>
        <v>0</v>
      </c>
      <c r="JK52" s="181">
        <f t="shared" si="490"/>
        <v>0</v>
      </c>
      <c r="JL52" s="172"/>
      <c r="JM52" s="174">
        <v>5.0</v>
      </c>
      <c r="JN52" s="175" t="s">
        <v>132</v>
      </c>
      <c r="JO52" s="176" t="s">
        <v>121</v>
      </c>
      <c r="JP52" s="176" t="s">
        <v>123</v>
      </c>
      <c r="JQ52" s="177">
        <f t="shared" si="491"/>
        <v>0</v>
      </c>
      <c r="JR52" s="177">
        <f t="shared" si="492"/>
        <v>0</v>
      </c>
      <c r="JS52" s="177">
        <f t="shared" si="493"/>
        <v>0</v>
      </c>
      <c r="JT52" s="178"/>
      <c r="JU52" s="177">
        <f t="shared" si="494"/>
        <v>0</v>
      </c>
      <c r="JV52" s="179"/>
      <c r="JW52" s="180"/>
      <c r="JX52" s="180"/>
      <c r="JY52" s="177">
        <f t="shared" si="495"/>
        <v>0</v>
      </c>
      <c r="JZ52" s="178">
        <v>0.294289866351475</v>
      </c>
      <c r="KA52" s="177">
        <f t="shared" si="496"/>
        <v>0</v>
      </c>
      <c r="KB52" s="181">
        <f t="shared" si="497"/>
        <v>0</v>
      </c>
      <c r="KC52" s="172"/>
      <c r="KD52" s="174">
        <v>5.0</v>
      </c>
      <c r="KE52" s="175" t="s">
        <v>132</v>
      </c>
      <c r="KF52" s="176" t="s">
        <v>121</v>
      </c>
      <c r="KG52" s="176" t="s">
        <v>123</v>
      </c>
      <c r="KH52" s="177">
        <f t="shared" si="498"/>
        <v>0</v>
      </c>
      <c r="KI52" s="177">
        <f t="shared" si="499"/>
        <v>0</v>
      </c>
      <c r="KJ52" s="177">
        <f t="shared" si="500"/>
        <v>0</v>
      </c>
      <c r="KK52" s="178"/>
      <c r="KL52" s="177">
        <f t="shared" si="501"/>
        <v>0</v>
      </c>
      <c r="KM52" s="179"/>
      <c r="KN52" s="180"/>
      <c r="KO52" s="180"/>
      <c r="KP52" s="177">
        <f t="shared" si="502"/>
        <v>0</v>
      </c>
      <c r="KQ52" s="178">
        <v>0.294289866351475</v>
      </c>
      <c r="KR52" s="177">
        <f t="shared" si="503"/>
        <v>0</v>
      </c>
      <c r="KS52" s="181">
        <f t="shared" si="504"/>
        <v>0</v>
      </c>
      <c r="KT52" s="172"/>
      <c r="KU52" s="173"/>
    </row>
    <row r="53" ht="15.75" customHeight="1">
      <c r="A53" s="174">
        <v>6.0</v>
      </c>
      <c r="B53" s="175" t="s">
        <v>132</v>
      </c>
      <c r="C53" s="176" t="s">
        <v>121</v>
      </c>
      <c r="D53" s="176" t="s">
        <v>123</v>
      </c>
      <c r="E53" s="177">
        <f t="shared" si="379"/>
        <v>0</v>
      </c>
      <c r="F53" s="177">
        <f t="shared" si="380"/>
        <v>0</v>
      </c>
      <c r="G53" s="177">
        <f t="shared" si="381"/>
        <v>0</v>
      </c>
      <c r="H53" s="178"/>
      <c r="I53" s="177">
        <f t="shared" si="382"/>
        <v>0</v>
      </c>
      <c r="J53" s="179"/>
      <c r="K53" s="180"/>
      <c r="L53" s="180"/>
      <c r="M53" s="177">
        <f t="shared" si="383"/>
        <v>0</v>
      </c>
      <c r="N53" s="178">
        <v>0.294289866351475</v>
      </c>
      <c r="O53" s="177">
        <f t="shared" si="384"/>
        <v>0</v>
      </c>
      <c r="P53" s="181">
        <f t="shared" si="385"/>
        <v>0</v>
      </c>
      <c r="Q53" s="172"/>
      <c r="R53" s="174">
        <v>6.0</v>
      </c>
      <c r="S53" s="175" t="s">
        <v>132</v>
      </c>
      <c r="T53" s="176" t="s">
        <v>121</v>
      </c>
      <c r="U53" s="176" t="s">
        <v>123</v>
      </c>
      <c r="V53" s="177">
        <f t="shared" si="386"/>
        <v>0</v>
      </c>
      <c r="W53" s="177">
        <f t="shared" si="387"/>
        <v>0</v>
      </c>
      <c r="X53" s="177">
        <f t="shared" si="388"/>
        <v>0</v>
      </c>
      <c r="Y53" s="178"/>
      <c r="Z53" s="177">
        <f t="shared" si="389"/>
        <v>0</v>
      </c>
      <c r="AA53" s="179"/>
      <c r="AB53" s="180"/>
      <c r="AC53" s="180"/>
      <c r="AD53" s="177">
        <f t="shared" si="390"/>
        <v>0</v>
      </c>
      <c r="AE53" s="178">
        <v>0.294289866351475</v>
      </c>
      <c r="AF53" s="177">
        <f t="shared" si="391"/>
        <v>0</v>
      </c>
      <c r="AG53" s="181">
        <f t="shared" si="392"/>
        <v>0</v>
      </c>
      <c r="AH53" s="172"/>
      <c r="AI53" s="174">
        <v>6.0</v>
      </c>
      <c r="AJ53" s="175" t="s">
        <v>132</v>
      </c>
      <c r="AK53" s="176" t="s">
        <v>121</v>
      </c>
      <c r="AL53" s="176" t="s">
        <v>123</v>
      </c>
      <c r="AM53" s="177">
        <f t="shared" si="393"/>
        <v>0</v>
      </c>
      <c r="AN53" s="177">
        <f t="shared" si="394"/>
        <v>0</v>
      </c>
      <c r="AO53" s="177">
        <f t="shared" si="395"/>
        <v>0</v>
      </c>
      <c r="AP53" s="178"/>
      <c r="AQ53" s="177">
        <f t="shared" si="396"/>
        <v>0</v>
      </c>
      <c r="AR53" s="179"/>
      <c r="AS53" s="180"/>
      <c r="AT53" s="180"/>
      <c r="AU53" s="177">
        <f t="shared" si="397"/>
        <v>0</v>
      </c>
      <c r="AV53" s="178">
        <v>0.294289866351475</v>
      </c>
      <c r="AW53" s="177">
        <f t="shared" si="398"/>
        <v>0</v>
      </c>
      <c r="AX53" s="181">
        <f t="shared" si="399"/>
        <v>0</v>
      </c>
      <c r="AY53" s="172"/>
      <c r="AZ53" s="174">
        <v>6.0</v>
      </c>
      <c r="BA53" s="175" t="s">
        <v>132</v>
      </c>
      <c r="BB53" s="176" t="s">
        <v>121</v>
      </c>
      <c r="BC53" s="176" t="s">
        <v>123</v>
      </c>
      <c r="BD53" s="177">
        <f t="shared" si="400"/>
        <v>0</v>
      </c>
      <c r="BE53" s="177">
        <f t="shared" si="401"/>
        <v>0</v>
      </c>
      <c r="BF53" s="177">
        <f t="shared" si="402"/>
        <v>0</v>
      </c>
      <c r="BG53" s="178"/>
      <c r="BH53" s="177">
        <f t="shared" si="403"/>
        <v>0</v>
      </c>
      <c r="BI53" s="179"/>
      <c r="BJ53" s="180"/>
      <c r="BK53" s="180"/>
      <c r="BL53" s="177">
        <f t="shared" si="404"/>
        <v>0</v>
      </c>
      <c r="BM53" s="178">
        <v>0.294289866351475</v>
      </c>
      <c r="BN53" s="177">
        <f t="shared" si="405"/>
        <v>0</v>
      </c>
      <c r="BO53" s="181">
        <f t="shared" si="406"/>
        <v>0</v>
      </c>
      <c r="BP53" s="172"/>
      <c r="BQ53" s="174">
        <v>6.0</v>
      </c>
      <c r="BR53" s="175" t="s">
        <v>132</v>
      </c>
      <c r="BS53" s="176" t="s">
        <v>121</v>
      </c>
      <c r="BT53" s="176" t="s">
        <v>123</v>
      </c>
      <c r="BU53" s="177">
        <f t="shared" si="407"/>
        <v>0</v>
      </c>
      <c r="BV53" s="177">
        <f t="shared" si="408"/>
        <v>0</v>
      </c>
      <c r="BW53" s="177">
        <f t="shared" si="409"/>
        <v>0</v>
      </c>
      <c r="BX53" s="178"/>
      <c r="BY53" s="177">
        <f t="shared" si="410"/>
        <v>0</v>
      </c>
      <c r="BZ53" s="179"/>
      <c r="CA53" s="180"/>
      <c r="CB53" s="180"/>
      <c r="CC53" s="177">
        <f t="shared" si="411"/>
        <v>0</v>
      </c>
      <c r="CD53" s="178">
        <v>0.294289866351475</v>
      </c>
      <c r="CE53" s="177">
        <f t="shared" si="412"/>
        <v>0</v>
      </c>
      <c r="CF53" s="181">
        <f t="shared" si="413"/>
        <v>0</v>
      </c>
      <c r="CG53" s="172"/>
      <c r="CH53" s="174">
        <v>6.0</v>
      </c>
      <c r="CI53" s="175" t="s">
        <v>132</v>
      </c>
      <c r="CJ53" s="176" t="s">
        <v>121</v>
      </c>
      <c r="CK53" s="176" t="s">
        <v>123</v>
      </c>
      <c r="CL53" s="177">
        <f t="shared" si="414"/>
        <v>0</v>
      </c>
      <c r="CM53" s="177">
        <f t="shared" si="415"/>
        <v>0</v>
      </c>
      <c r="CN53" s="177">
        <f t="shared" si="416"/>
        <v>0</v>
      </c>
      <c r="CO53" s="178"/>
      <c r="CP53" s="177">
        <f t="shared" si="417"/>
        <v>0</v>
      </c>
      <c r="CQ53" s="179"/>
      <c r="CR53" s="180"/>
      <c r="CS53" s="180"/>
      <c r="CT53" s="177">
        <f t="shared" si="418"/>
        <v>0</v>
      </c>
      <c r="CU53" s="178">
        <v>0.294289866351475</v>
      </c>
      <c r="CV53" s="177">
        <f t="shared" si="419"/>
        <v>0</v>
      </c>
      <c r="CW53" s="181">
        <f t="shared" si="420"/>
        <v>0</v>
      </c>
      <c r="CX53" s="172"/>
      <c r="CY53" s="174">
        <v>6.0</v>
      </c>
      <c r="CZ53" s="175" t="s">
        <v>132</v>
      </c>
      <c r="DA53" s="176" t="s">
        <v>121</v>
      </c>
      <c r="DB53" s="176" t="s">
        <v>123</v>
      </c>
      <c r="DC53" s="177">
        <f t="shared" si="421"/>
        <v>0</v>
      </c>
      <c r="DD53" s="177">
        <f t="shared" si="422"/>
        <v>0</v>
      </c>
      <c r="DE53" s="177">
        <f t="shared" si="423"/>
        <v>0</v>
      </c>
      <c r="DF53" s="178"/>
      <c r="DG53" s="177">
        <f t="shared" si="424"/>
        <v>0</v>
      </c>
      <c r="DH53" s="179"/>
      <c r="DI53" s="180"/>
      <c r="DJ53" s="180"/>
      <c r="DK53" s="177">
        <f t="shared" si="425"/>
        <v>0</v>
      </c>
      <c r="DL53" s="178">
        <v>0.294289866351475</v>
      </c>
      <c r="DM53" s="177">
        <f t="shared" si="426"/>
        <v>0</v>
      </c>
      <c r="DN53" s="181">
        <f t="shared" si="427"/>
        <v>0</v>
      </c>
      <c r="DO53" s="172"/>
      <c r="DP53" s="174">
        <v>6.0</v>
      </c>
      <c r="DQ53" s="175" t="s">
        <v>132</v>
      </c>
      <c r="DR53" s="176" t="s">
        <v>121</v>
      </c>
      <c r="DS53" s="176" t="s">
        <v>123</v>
      </c>
      <c r="DT53" s="177">
        <f t="shared" si="428"/>
        <v>0</v>
      </c>
      <c r="DU53" s="177">
        <f t="shared" si="429"/>
        <v>0</v>
      </c>
      <c r="DV53" s="177">
        <f t="shared" si="430"/>
        <v>0</v>
      </c>
      <c r="DW53" s="178"/>
      <c r="DX53" s="177">
        <f t="shared" si="431"/>
        <v>0</v>
      </c>
      <c r="DY53" s="179"/>
      <c r="DZ53" s="180"/>
      <c r="EA53" s="180"/>
      <c r="EB53" s="177">
        <f t="shared" si="432"/>
        <v>0</v>
      </c>
      <c r="EC53" s="178">
        <v>0.294289866351475</v>
      </c>
      <c r="ED53" s="177">
        <f t="shared" si="433"/>
        <v>0</v>
      </c>
      <c r="EE53" s="181">
        <f t="shared" si="434"/>
        <v>0</v>
      </c>
      <c r="EF53" s="172"/>
      <c r="EG53" s="174">
        <v>6.0</v>
      </c>
      <c r="EH53" s="175" t="s">
        <v>132</v>
      </c>
      <c r="EI53" s="176" t="s">
        <v>121</v>
      </c>
      <c r="EJ53" s="176" t="s">
        <v>123</v>
      </c>
      <c r="EK53" s="177">
        <f t="shared" si="435"/>
        <v>0</v>
      </c>
      <c r="EL53" s="177">
        <f t="shared" si="436"/>
        <v>0</v>
      </c>
      <c r="EM53" s="177">
        <f t="shared" si="437"/>
        <v>0</v>
      </c>
      <c r="EN53" s="178"/>
      <c r="EO53" s="177">
        <f t="shared" si="438"/>
        <v>0</v>
      </c>
      <c r="EP53" s="179"/>
      <c r="EQ53" s="180"/>
      <c r="ER53" s="180"/>
      <c r="ES53" s="177">
        <f t="shared" si="439"/>
        <v>0</v>
      </c>
      <c r="ET53" s="178">
        <v>0.294289866351475</v>
      </c>
      <c r="EU53" s="177">
        <f t="shared" si="440"/>
        <v>0</v>
      </c>
      <c r="EV53" s="181">
        <f t="shared" si="441"/>
        <v>0</v>
      </c>
      <c r="EW53" s="172"/>
      <c r="EX53" s="174">
        <v>6.0</v>
      </c>
      <c r="EY53" s="175" t="s">
        <v>132</v>
      </c>
      <c r="EZ53" s="176" t="s">
        <v>121</v>
      </c>
      <c r="FA53" s="176" t="s">
        <v>123</v>
      </c>
      <c r="FB53" s="177">
        <f t="shared" si="442"/>
        <v>0</v>
      </c>
      <c r="FC53" s="177">
        <f t="shared" si="443"/>
        <v>0</v>
      </c>
      <c r="FD53" s="177">
        <f t="shared" si="444"/>
        <v>0</v>
      </c>
      <c r="FE53" s="178"/>
      <c r="FF53" s="177">
        <f t="shared" si="445"/>
        <v>0</v>
      </c>
      <c r="FG53" s="179"/>
      <c r="FH53" s="180"/>
      <c r="FI53" s="180"/>
      <c r="FJ53" s="177">
        <f t="shared" si="446"/>
        <v>0</v>
      </c>
      <c r="FK53" s="178">
        <v>0.294289866351475</v>
      </c>
      <c r="FL53" s="177">
        <f t="shared" si="447"/>
        <v>0</v>
      </c>
      <c r="FM53" s="181">
        <f t="shared" si="448"/>
        <v>0</v>
      </c>
      <c r="FN53" s="172"/>
      <c r="FO53" s="174">
        <v>6.0</v>
      </c>
      <c r="FP53" s="175" t="s">
        <v>132</v>
      </c>
      <c r="FQ53" s="176" t="s">
        <v>121</v>
      </c>
      <c r="FR53" s="176" t="s">
        <v>123</v>
      </c>
      <c r="FS53" s="177">
        <f t="shared" si="449"/>
        <v>0</v>
      </c>
      <c r="FT53" s="177">
        <f t="shared" si="450"/>
        <v>0</v>
      </c>
      <c r="FU53" s="177">
        <f t="shared" si="451"/>
        <v>0</v>
      </c>
      <c r="FV53" s="178"/>
      <c r="FW53" s="177">
        <f t="shared" si="452"/>
        <v>0</v>
      </c>
      <c r="FX53" s="179"/>
      <c r="FY53" s="180"/>
      <c r="FZ53" s="180"/>
      <c r="GA53" s="177">
        <f t="shared" si="453"/>
        <v>0</v>
      </c>
      <c r="GB53" s="178">
        <v>0.294289866351475</v>
      </c>
      <c r="GC53" s="177">
        <f t="shared" si="454"/>
        <v>0</v>
      </c>
      <c r="GD53" s="181">
        <f t="shared" si="455"/>
        <v>0</v>
      </c>
      <c r="GE53" s="172"/>
      <c r="GF53" s="174">
        <v>6.0</v>
      </c>
      <c r="GG53" s="175" t="s">
        <v>132</v>
      </c>
      <c r="GH53" s="176" t="s">
        <v>121</v>
      </c>
      <c r="GI53" s="176" t="s">
        <v>123</v>
      </c>
      <c r="GJ53" s="177">
        <f t="shared" si="456"/>
        <v>0</v>
      </c>
      <c r="GK53" s="177">
        <f t="shared" si="457"/>
        <v>0</v>
      </c>
      <c r="GL53" s="177">
        <f t="shared" si="458"/>
        <v>0</v>
      </c>
      <c r="GM53" s="178"/>
      <c r="GN53" s="177">
        <f t="shared" si="459"/>
        <v>0</v>
      </c>
      <c r="GO53" s="179"/>
      <c r="GP53" s="180"/>
      <c r="GQ53" s="180"/>
      <c r="GR53" s="177">
        <f t="shared" si="460"/>
        <v>0</v>
      </c>
      <c r="GS53" s="178">
        <v>0.294289866351475</v>
      </c>
      <c r="GT53" s="177">
        <f t="shared" si="461"/>
        <v>0</v>
      </c>
      <c r="GU53" s="181">
        <f t="shared" si="462"/>
        <v>0</v>
      </c>
      <c r="GV53" s="172"/>
      <c r="GW53" s="174">
        <v>6.0</v>
      </c>
      <c r="GX53" s="175" t="s">
        <v>132</v>
      </c>
      <c r="GY53" s="176" t="s">
        <v>121</v>
      </c>
      <c r="GZ53" s="176" t="s">
        <v>123</v>
      </c>
      <c r="HA53" s="177">
        <f t="shared" si="463"/>
        <v>0</v>
      </c>
      <c r="HB53" s="177">
        <f t="shared" si="464"/>
        <v>0</v>
      </c>
      <c r="HC53" s="177">
        <f t="shared" si="465"/>
        <v>0</v>
      </c>
      <c r="HD53" s="178"/>
      <c r="HE53" s="177">
        <f t="shared" si="466"/>
        <v>0</v>
      </c>
      <c r="HF53" s="179"/>
      <c r="HG53" s="180"/>
      <c r="HH53" s="180"/>
      <c r="HI53" s="177">
        <f t="shared" si="467"/>
        <v>0</v>
      </c>
      <c r="HJ53" s="178">
        <v>0.294289866351475</v>
      </c>
      <c r="HK53" s="177">
        <f t="shared" si="468"/>
        <v>0</v>
      </c>
      <c r="HL53" s="181">
        <f t="shared" si="469"/>
        <v>0</v>
      </c>
      <c r="HM53" s="172"/>
      <c r="HN53" s="174">
        <v>6.0</v>
      </c>
      <c r="HO53" s="175" t="s">
        <v>132</v>
      </c>
      <c r="HP53" s="176" t="s">
        <v>121</v>
      </c>
      <c r="HQ53" s="176" t="s">
        <v>123</v>
      </c>
      <c r="HR53" s="177">
        <f t="shared" si="470"/>
        <v>0</v>
      </c>
      <c r="HS53" s="177">
        <f t="shared" si="471"/>
        <v>0</v>
      </c>
      <c r="HT53" s="177">
        <f t="shared" si="472"/>
        <v>0</v>
      </c>
      <c r="HU53" s="178"/>
      <c r="HV53" s="177">
        <f t="shared" si="473"/>
        <v>0</v>
      </c>
      <c r="HW53" s="179"/>
      <c r="HX53" s="180"/>
      <c r="HY53" s="180"/>
      <c r="HZ53" s="177">
        <f t="shared" si="474"/>
        <v>0</v>
      </c>
      <c r="IA53" s="178">
        <v>0.294289866351475</v>
      </c>
      <c r="IB53" s="177">
        <f t="shared" si="475"/>
        <v>0</v>
      </c>
      <c r="IC53" s="181">
        <f t="shared" si="476"/>
        <v>0</v>
      </c>
      <c r="ID53" s="172"/>
      <c r="IE53" s="174">
        <v>6.0</v>
      </c>
      <c r="IF53" s="175" t="s">
        <v>132</v>
      </c>
      <c r="IG53" s="176" t="s">
        <v>121</v>
      </c>
      <c r="IH53" s="176" t="s">
        <v>123</v>
      </c>
      <c r="II53" s="177">
        <f t="shared" si="477"/>
        <v>0</v>
      </c>
      <c r="IJ53" s="177">
        <f t="shared" si="478"/>
        <v>0</v>
      </c>
      <c r="IK53" s="177">
        <f t="shared" si="479"/>
        <v>0</v>
      </c>
      <c r="IL53" s="178"/>
      <c r="IM53" s="177">
        <f t="shared" si="480"/>
        <v>0</v>
      </c>
      <c r="IN53" s="179"/>
      <c r="IO53" s="180"/>
      <c r="IP53" s="180"/>
      <c r="IQ53" s="177">
        <f t="shared" si="481"/>
        <v>0</v>
      </c>
      <c r="IR53" s="178">
        <v>0.294289866351475</v>
      </c>
      <c r="IS53" s="177">
        <f t="shared" si="482"/>
        <v>0</v>
      </c>
      <c r="IT53" s="181">
        <f t="shared" si="483"/>
        <v>0</v>
      </c>
      <c r="IU53" s="172"/>
      <c r="IV53" s="174">
        <v>6.0</v>
      </c>
      <c r="IW53" s="175" t="s">
        <v>132</v>
      </c>
      <c r="IX53" s="176" t="s">
        <v>121</v>
      </c>
      <c r="IY53" s="176" t="s">
        <v>123</v>
      </c>
      <c r="IZ53" s="177">
        <f t="shared" si="484"/>
        <v>0</v>
      </c>
      <c r="JA53" s="177">
        <f t="shared" si="485"/>
        <v>0</v>
      </c>
      <c r="JB53" s="177">
        <f t="shared" si="486"/>
        <v>0</v>
      </c>
      <c r="JC53" s="178"/>
      <c r="JD53" s="177">
        <f t="shared" si="487"/>
        <v>0</v>
      </c>
      <c r="JE53" s="179"/>
      <c r="JF53" s="180"/>
      <c r="JG53" s="180"/>
      <c r="JH53" s="177">
        <f t="shared" si="488"/>
        <v>0</v>
      </c>
      <c r="JI53" s="178">
        <v>0.294289866351475</v>
      </c>
      <c r="JJ53" s="177">
        <f t="shared" si="489"/>
        <v>0</v>
      </c>
      <c r="JK53" s="181">
        <f t="shared" si="490"/>
        <v>0</v>
      </c>
      <c r="JL53" s="172"/>
      <c r="JM53" s="174">
        <v>6.0</v>
      </c>
      <c r="JN53" s="175" t="s">
        <v>132</v>
      </c>
      <c r="JO53" s="176" t="s">
        <v>121</v>
      </c>
      <c r="JP53" s="176" t="s">
        <v>123</v>
      </c>
      <c r="JQ53" s="177">
        <f t="shared" si="491"/>
        <v>0</v>
      </c>
      <c r="JR53" s="177">
        <f t="shared" si="492"/>
        <v>0</v>
      </c>
      <c r="JS53" s="177">
        <f t="shared" si="493"/>
        <v>0</v>
      </c>
      <c r="JT53" s="178"/>
      <c r="JU53" s="177">
        <f t="shared" si="494"/>
        <v>0</v>
      </c>
      <c r="JV53" s="179"/>
      <c r="JW53" s="180"/>
      <c r="JX53" s="180"/>
      <c r="JY53" s="177">
        <f t="shared" si="495"/>
        <v>0</v>
      </c>
      <c r="JZ53" s="178">
        <v>0.294289866351475</v>
      </c>
      <c r="KA53" s="177">
        <f t="shared" si="496"/>
        <v>0</v>
      </c>
      <c r="KB53" s="181">
        <f t="shared" si="497"/>
        <v>0</v>
      </c>
      <c r="KC53" s="172"/>
      <c r="KD53" s="174">
        <v>6.0</v>
      </c>
      <c r="KE53" s="175" t="s">
        <v>132</v>
      </c>
      <c r="KF53" s="176" t="s">
        <v>121</v>
      </c>
      <c r="KG53" s="176" t="s">
        <v>123</v>
      </c>
      <c r="KH53" s="177">
        <f t="shared" si="498"/>
        <v>0</v>
      </c>
      <c r="KI53" s="177">
        <f t="shared" si="499"/>
        <v>0</v>
      </c>
      <c r="KJ53" s="177">
        <f t="shared" si="500"/>
        <v>0</v>
      </c>
      <c r="KK53" s="178"/>
      <c r="KL53" s="177">
        <f t="shared" si="501"/>
        <v>0</v>
      </c>
      <c r="KM53" s="179"/>
      <c r="KN53" s="180"/>
      <c r="KO53" s="180"/>
      <c r="KP53" s="177">
        <f t="shared" si="502"/>
        <v>0</v>
      </c>
      <c r="KQ53" s="178">
        <v>0.294289866351475</v>
      </c>
      <c r="KR53" s="177">
        <f t="shared" si="503"/>
        <v>0</v>
      </c>
      <c r="KS53" s="181">
        <f t="shared" si="504"/>
        <v>0</v>
      </c>
      <c r="KT53" s="172"/>
      <c r="KU53" s="173"/>
    </row>
    <row r="54" ht="15.75" customHeight="1">
      <c r="A54" s="182"/>
      <c r="B54" s="183" t="s">
        <v>150</v>
      </c>
      <c r="C54" s="184"/>
      <c r="D54" s="184"/>
      <c r="E54" s="185"/>
      <c r="F54" s="185"/>
      <c r="G54" s="185"/>
      <c r="H54" s="186"/>
      <c r="I54" s="185"/>
      <c r="J54" s="186"/>
      <c r="K54" s="185"/>
      <c r="L54" s="185"/>
      <c r="M54" s="185"/>
      <c r="N54" s="186"/>
      <c r="O54" s="185"/>
      <c r="P54" s="187"/>
      <c r="Q54" s="172"/>
      <c r="R54" s="182"/>
      <c r="S54" s="183" t="s">
        <v>150</v>
      </c>
      <c r="T54" s="184"/>
      <c r="U54" s="184"/>
      <c r="V54" s="185"/>
      <c r="W54" s="185"/>
      <c r="X54" s="185"/>
      <c r="Y54" s="186"/>
      <c r="Z54" s="185"/>
      <c r="AA54" s="186"/>
      <c r="AB54" s="185"/>
      <c r="AC54" s="185"/>
      <c r="AD54" s="185"/>
      <c r="AE54" s="186"/>
      <c r="AF54" s="185"/>
      <c r="AG54" s="187"/>
      <c r="AH54" s="172"/>
      <c r="AI54" s="182"/>
      <c r="AJ54" s="183" t="s">
        <v>150</v>
      </c>
      <c r="AK54" s="184"/>
      <c r="AL54" s="184"/>
      <c r="AM54" s="185"/>
      <c r="AN54" s="185"/>
      <c r="AO54" s="185"/>
      <c r="AP54" s="186"/>
      <c r="AQ54" s="185"/>
      <c r="AR54" s="186"/>
      <c r="AS54" s="185"/>
      <c r="AT54" s="185"/>
      <c r="AU54" s="185"/>
      <c r="AV54" s="186"/>
      <c r="AW54" s="185"/>
      <c r="AX54" s="187"/>
      <c r="AY54" s="172"/>
      <c r="AZ54" s="182"/>
      <c r="BA54" s="183" t="s">
        <v>150</v>
      </c>
      <c r="BB54" s="184"/>
      <c r="BC54" s="184"/>
      <c r="BD54" s="185"/>
      <c r="BE54" s="185"/>
      <c r="BF54" s="185"/>
      <c r="BG54" s="186"/>
      <c r="BH54" s="185"/>
      <c r="BI54" s="186"/>
      <c r="BJ54" s="185"/>
      <c r="BK54" s="185"/>
      <c r="BL54" s="185"/>
      <c r="BM54" s="186"/>
      <c r="BN54" s="185"/>
      <c r="BO54" s="187"/>
      <c r="BP54" s="172"/>
      <c r="BQ54" s="182"/>
      <c r="BR54" s="183" t="s">
        <v>150</v>
      </c>
      <c r="BS54" s="184"/>
      <c r="BT54" s="184"/>
      <c r="BU54" s="185"/>
      <c r="BV54" s="185"/>
      <c r="BW54" s="185"/>
      <c r="BX54" s="186"/>
      <c r="BY54" s="185"/>
      <c r="BZ54" s="186"/>
      <c r="CA54" s="185"/>
      <c r="CB54" s="185"/>
      <c r="CC54" s="185"/>
      <c r="CD54" s="186"/>
      <c r="CE54" s="185"/>
      <c r="CF54" s="187"/>
      <c r="CG54" s="172"/>
      <c r="CH54" s="182"/>
      <c r="CI54" s="183" t="s">
        <v>150</v>
      </c>
      <c r="CJ54" s="184"/>
      <c r="CK54" s="184"/>
      <c r="CL54" s="185"/>
      <c r="CM54" s="185"/>
      <c r="CN54" s="185"/>
      <c r="CO54" s="186"/>
      <c r="CP54" s="185"/>
      <c r="CQ54" s="186"/>
      <c r="CR54" s="185"/>
      <c r="CS54" s="185"/>
      <c r="CT54" s="185"/>
      <c r="CU54" s="186"/>
      <c r="CV54" s="185"/>
      <c r="CW54" s="187"/>
      <c r="CX54" s="172"/>
      <c r="CY54" s="182"/>
      <c r="CZ54" s="183" t="s">
        <v>150</v>
      </c>
      <c r="DA54" s="184"/>
      <c r="DB54" s="184"/>
      <c r="DC54" s="185"/>
      <c r="DD54" s="185"/>
      <c r="DE54" s="185"/>
      <c r="DF54" s="186"/>
      <c r="DG54" s="185"/>
      <c r="DH54" s="186"/>
      <c r="DI54" s="185"/>
      <c r="DJ54" s="185"/>
      <c r="DK54" s="185"/>
      <c r="DL54" s="186"/>
      <c r="DM54" s="185"/>
      <c r="DN54" s="187"/>
      <c r="DO54" s="172"/>
      <c r="DP54" s="182"/>
      <c r="DQ54" s="183" t="s">
        <v>150</v>
      </c>
      <c r="DR54" s="184"/>
      <c r="DS54" s="184"/>
      <c r="DT54" s="185"/>
      <c r="DU54" s="185"/>
      <c r="DV54" s="185"/>
      <c r="DW54" s="186"/>
      <c r="DX54" s="185"/>
      <c r="DY54" s="186"/>
      <c r="DZ54" s="185"/>
      <c r="EA54" s="185"/>
      <c r="EB54" s="185"/>
      <c r="EC54" s="186"/>
      <c r="ED54" s="185"/>
      <c r="EE54" s="187"/>
      <c r="EF54" s="172"/>
      <c r="EG54" s="182"/>
      <c r="EH54" s="183" t="s">
        <v>150</v>
      </c>
      <c r="EI54" s="184"/>
      <c r="EJ54" s="184"/>
      <c r="EK54" s="185"/>
      <c r="EL54" s="185"/>
      <c r="EM54" s="185"/>
      <c r="EN54" s="186"/>
      <c r="EO54" s="185"/>
      <c r="EP54" s="186"/>
      <c r="EQ54" s="185"/>
      <c r="ER54" s="185"/>
      <c r="ES54" s="185"/>
      <c r="ET54" s="186"/>
      <c r="EU54" s="185"/>
      <c r="EV54" s="187"/>
      <c r="EW54" s="172"/>
      <c r="EX54" s="182"/>
      <c r="EY54" s="183" t="s">
        <v>150</v>
      </c>
      <c r="EZ54" s="184"/>
      <c r="FA54" s="184"/>
      <c r="FB54" s="185"/>
      <c r="FC54" s="185"/>
      <c r="FD54" s="185"/>
      <c r="FE54" s="186"/>
      <c r="FF54" s="185"/>
      <c r="FG54" s="186"/>
      <c r="FH54" s="185"/>
      <c r="FI54" s="185"/>
      <c r="FJ54" s="185"/>
      <c r="FK54" s="186"/>
      <c r="FL54" s="185"/>
      <c r="FM54" s="187"/>
      <c r="FN54" s="172"/>
      <c r="FO54" s="182"/>
      <c r="FP54" s="183" t="s">
        <v>150</v>
      </c>
      <c r="FQ54" s="184"/>
      <c r="FR54" s="184"/>
      <c r="FS54" s="185"/>
      <c r="FT54" s="185"/>
      <c r="FU54" s="185"/>
      <c r="FV54" s="186"/>
      <c r="FW54" s="185"/>
      <c r="FX54" s="186"/>
      <c r="FY54" s="185"/>
      <c r="FZ54" s="185"/>
      <c r="GA54" s="185"/>
      <c r="GB54" s="186"/>
      <c r="GC54" s="185"/>
      <c r="GD54" s="187"/>
      <c r="GE54" s="172"/>
      <c r="GF54" s="182"/>
      <c r="GG54" s="183" t="s">
        <v>150</v>
      </c>
      <c r="GH54" s="184"/>
      <c r="GI54" s="184"/>
      <c r="GJ54" s="185"/>
      <c r="GK54" s="185"/>
      <c r="GL54" s="185"/>
      <c r="GM54" s="186"/>
      <c r="GN54" s="185"/>
      <c r="GO54" s="186"/>
      <c r="GP54" s="185"/>
      <c r="GQ54" s="185"/>
      <c r="GR54" s="185"/>
      <c r="GS54" s="186"/>
      <c r="GT54" s="185"/>
      <c r="GU54" s="187"/>
      <c r="GV54" s="172"/>
      <c r="GW54" s="182"/>
      <c r="GX54" s="183" t="s">
        <v>150</v>
      </c>
      <c r="GY54" s="184"/>
      <c r="GZ54" s="184"/>
      <c r="HA54" s="185"/>
      <c r="HB54" s="185"/>
      <c r="HC54" s="185"/>
      <c r="HD54" s="186"/>
      <c r="HE54" s="185"/>
      <c r="HF54" s="186"/>
      <c r="HG54" s="185"/>
      <c r="HH54" s="185"/>
      <c r="HI54" s="185"/>
      <c r="HJ54" s="186"/>
      <c r="HK54" s="185"/>
      <c r="HL54" s="187"/>
      <c r="HM54" s="172"/>
      <c r="HN54" s="182"/>
      <c r="HO54" s="183" t="s">
        <v>150</v>
      </c>
      <c r="HP54" s="184"/>
      <c r="HQ54" s="184"/>
      <c r="HR54" s="185"/>
      <c r="HS54" s="185"/>
      <c r="HT54" s="185"/>
      <c r="HU54" s="186"/>
      <c r="HV54" s="185"/>
      <c r="HW54" s="186"/>
      <c r="HX54" s="185"/>
      <c r="HY54" s="185"/>
      <c r="HZ54" s="185"/>
      <c r="IA54" s="186"/>
      <c r="IB54" s="185"/>
      <c r="IC54" s="187"/>
      <c r="ID54" s="172"/>
      <c r="IE54" s="182"/>
      <c r="IF54" s="183" t="s">
        <v>150</v>
      </c>
      <c r="IG54" s="184"/>
      <c r="IH54" s="184"/>
      <c r="II54" s="185"/>
      <c r="IJ54" s="185"/>
      <c r="IK54" s="185"/>
      <c r="IL54" s="186"/>
      <c r="IM54" s="185"/>
      <c r="IN54" s="186"/>
      <c r="IO54" s="185"/>
      <c r="IP54" s="185"/>
      <c r="IQ54" s="185"/>
      <c r="IR54" s="186"/>
      <c r="IS54" s="185"/>
      <c r="IT54" s="187"/>
      <c r="IU54" s="172"/>
      <c r="IV54" s="182"/>
      <c r="IW54" s="183" t="s">
        <v>150</v>
      </c>
      <c r="IX54" s="184"/>
      <c r="IY54" s="184"/>
      <c r="IZ54" s="185"/>
      <c r="JA54" s="185"/>
      <c r="JB54" s="185"/>
      <c r="JC54" s="186"/>
      <c r="JD54" s="185"/>
      <c r="JE54" s="186"/>
      <c r="JF54" s="185"/>
      <c r="JG54" s="185"/>
      <c r="JH54" s="185"/>
      <c r="JI54" s="186"/>
      <c r="JJ54" s="185"/>
      <c r="JK54" s="187"/>
      <c r="JL54" s="172"/>
      <c r="JM54" s="182"/>
      <c r="JN54" s="183" t="s">
        <v>150</v>
      </c>
      <c r="JO54" s="184"/>
      <c r="JP54" s="184"/>
      <c r="JQ54" s="185"/>
      <c r="JR54" s="185"/>
      <c r="JS54" s="185"/>
      <c r="JT54" s="186"/>
      <c r="JU54" s="185"/>
      <c r="JV54" s="186"/>
      <c r="JW54" s="185"/>
      <c r="JX54" s="185"/>
      <c r="JY54" s="185"/>
      <c r="JZ54" s="186"/>
      <c r="KA54" s="185"/>
      <c r="KB54" s="187"/>
      <c r="KC54" s="172"/>
      <c r="KD54" s="182"/>
      <c r="KE54" s="183" t="s">
        <v>150</v>
      </c>
      <c r="KF54" s="184"/>
      <c r="KG54" s="184"/>
      <c r="KH54" s="185"/>
      <c r="KI54" s="185"/>
      <c r="KJ54" s="185"/>
      <c r="KK54" s="186"/>
      <c r="KL54" s="185"/>
      <c r="KM54" s="186"/>
      <c r="KN54" s="185"/>
      <c r="KO54" s="185"/>
      <c r="KP54" s="185"/>
      <c r="KQ54" s="186"/>
      <c r="KR54" s="185"/>
      <c r="KS54" s="187"/>
      <c r="KT54" s="172"/>
      <c r="KU54" s="173"/>
    </row>
    <row r="55" ht="15.75" customHeight="1">
      <c r="A55" s="174"/>
      <c r="B55" s="188" t="s">
        <v>134</v>
      </c>
      <c r="C55" s="189"/>
      <c r="D55" s="189"/>
      <c r="E55" s="190"/>
      <c r="F55" s="190"/>
      <c r="G55" s="190"/>
      <c r="H55" s="191"/>
      <c r="I55" s="190"/>
      <c r="J55" s="191"/>
      <c r="K55" s="190"/>
      <c r="L55" s="190"/>
      <c r="M55" s="190"/>
      <c r="N55" s="191"/>
      <c r="O55" s="190"/>
      <c r="P55" s="192"/>
      <c r="Q55" s="172"/>
      <c r="R55" s="174"/>
      <c r="S55" s="188" t="s">
        <v>134</v>
      </c>
      <c r="T55" s="189"/>
      <c r="U55" s="189"/>
      <c r="V55" s="190"/>
      <c r="W55" s="190"/>
      <c r="X55" s="190"/>
      <c r="Y55" s="191"/>
      <c r="Z55" s="190"/>
      <c r="AA55" s="191"/>
      <c r="AB55" s="190"/>
      <c r="AC55" s="190"/>
      <c r="AD55" s="190"/>
      <c r="AE55" s="191"/>
      <c r="AF55" s="190"/>
      <c r="AG55" s="192"/>
      <c r="AH55" s="172"/>
      <c r="AI55" s="174"/>
      <c r="AJ55" s="188" t="s">
        <v>134</v>
      </c>
      <c r="AK55" s="189"/>
      <c r="AL55" s="189"/>
      <c r="AM55" s="190"/>
      <c r="AN55" s="190"/>
      <c r="AO55" s="190"/>
      <c r="AP55" s="191"/>
      <c r="AQ55" s="190"/>
      <c r="AR55" s="191"/>
      <c r="AS55" s="190"/>
      <c r="AT55" s="190"/>
      <c r="AU55" s="190"/>
      <c r="AV55" s="191"/>
      <c r="AW55" s="190"/>
      <c r="AX55" s="192"/>
      <c r="AY55" s="172"/>
      <c r="AZ55" s="174"/>
      <c r="BA55" s="188" t="s">
        <v>134</v>
      </c>
      <c r="BB55" s="189"/>
      <c r="BC55" s="189"/>
      <c r="BD55" s="190"/>
      <c r="BE55" s="190"/>
      <c r="BF55" s="190"/>
      <c r="BG55" s="191"/>
      <c r="BH55" s="190"/>
      <c r="BI55" s="191"/>
      <c r="BJ55" s="190"/>
      <c r="BK55" s="190"/>
      <c r="BL55" s="190"/>
      <c r="BM55" s="191"/>
      <c r="BN55" s="190"/>
      <c r="BO55" s="192"/>
      <c r="BP55" s="172"/>
      <c r="BQ55" s="174"/>
      <c r="BR55" s="188" t="s">
        <v>134</v>
      </c>
      <c r="BS55" s="189"/>
      <c r="BT55" s="189"/>
      <c r="BU55" s="190"/>
      <c r="BV55" s="190"/>
      <c r="BW55" s="190"/>
      <c r="BX55" s="191"/>
      <c r="BY55" s="190"/>
      <c r="BZ55" s="191"/>
      <c r="CA55" s="190"/>
      <c r="CB55" s="190"/>
      <c r="CC55" s="190"/>
      <c r="CD55" s="191"/>
      <c r="CE55" s="190"/>
      <c r="CF55" s="192"/>
      <c r="CG55" s="172"/>
      <c r="CH55" s="174"/>
      <c r="CI55" s="188" t="s">
        <v>134</v>
      </c>
      <c r="CJ55" s="189"/>
      <c r="CK55" s="189"/>
      <c r="CL55" s="190"/>
      <c r="CM55" s="190"/>
      <c r="CN55" s="190"/>
      <c r="CO55" s="191"/>
      <c r="CP55" s="190"/>
      <c r="CQ55" s="191"/>
      <c r="CR55" s="190"/>
      <c r="CS55" s="190"/>
      <c r="CT55" s="190"/>
      <c r="CU55" s="191"/>
      <c r="CV55" s="190"/>
      <c r="CW55" s="192"/>
      <c r="CX55" s="172"/>
      <c r="CY55" s="174"/>
      <c r="CZ55" s="188" t="s">
        <v>134</v>
      </c>
      <c r="DA55" s="189"/>
      <c r="DB55" s="189"/>
      <c r="DC55" s="190"/>
      <c r="DD55" s="190"/>
      <c r="DE55" s="190"/>
      <c r="DF55" s="191"/>
      <c r="DG55" s="190"/>
      <c r="DH55" s="191"/>
      <c r="DI55" s="190"/>
      <c r="DJ55" s="190"/>
      <c r="DK55" s="190"/>
      <c r="DL55" s="191"/>
      <c r="DM55" s="190"/>
      <c r="DN55" s="192"/>
      <c r="DO55" s="172"/>
      <c r="DP55" s="174"/>
      <c r="DQ55" s="188" t="s">
        <v>134</v>
      </c>
      <c r="DR55" s="189"/>
      <c r="DS55" s="189"/>
      <c r="DT55" s="190"/>
      <c r="DU55" s="190"/>
      <c r="DV55" s="190"/>
      <c r="DW55" s="191"/>
      <c r="DX55" s="190"/>
      <c r="DY55" s="191"/>
      <c r="DZ55" s="190"/>
      <c r="EA55" s="190"/>
      <c r="EB55" s="190"/>
      <c r="EC55" s="191"/>
      <c r="ED55" s="190"/>
      <c r="EE55" s="192"/>
      <c r="EF55" s="172"/>
      <c r="EG55" s="174"/>
      <c r="EH55" s="188" t="s">
        <v>134</v>
      </c>
      <c r="EI55" s="189"/>
      <c r="EJ55" s="189"/>
      <c r="EK55" s="190"/>
      <c r="EL55" s="190"/>
      <c r="EM55" s="190"/>
      <c r="EN55" s="191"/>
      <c r="EO55" s="190"/>
      <c r="EP55" s="191"/>
      <c r="EQ55" s="190"/>
      <c r="ER55" s="190"/>
      <c r="ES55" s="190"/>
      <c r="ET55" s="191"/>
      <c r="EU55" s="190"/>
      <c r="EV55" s="192"/>
      <c r="EW55" s="172"/>
      <c r="EX55" s="174"/>
      <c r="EY55" s="188" t="s">
        <v>134</v>
      </c>
      <c r="EZ55" s="189"/>
      <c r="FA55" s="189"/>
      <c r="FB55" s="190"/>
      <c r="FC55" s="190"/>
      <c r="FD55" s="190"/>
      <c r="FE55" s="191"/>
      <c r="FF55" s="190"/>
      <c r="FG55" s="191"/>
      <c r="FH55" s="190"/>
      <c r="FI55" s="190"/>
      <c r="FJ55" s="190"/>
      <c r="FK55" s="191"/>
      <c r="FL55" s="190"/>
      <c r="FM55" s="192"/>
      <c r="FN55" s="172"/>
      <c r="FO55" s="174"/>
      <c r="FP55" s="188" t="s">
        <v>134</v>
      </c>
      <c r="FQ55" s="189"/>
      <c r="FR55" s="189"/>
      <c r="FS55" s="190"/>
      <c r="FT55" s="190"/>
      <c r="FU55" s="190"/>
      <c r="FV55" s="191"/>
      <c r="FW55" s="190"/>
      <c r="FX55" s="191"/>
      <c r="FY55" s="190"/>
      <c r="FZ55" s="190"/>
      <c r="GA55" s="190"/>
      <c r="GB55" s="191"/>
      <c r="GC55" s="190"/>
      <c r="GD55" s="192"/>
      <c r="GE55" s="172"/>
      <c r="GF55" s="174"/>
      <c r="GG55" s="188" t="s">
        <v>134</v>
      </c>
      <c r="GH55" s="189"/>
      <c r="GI55" s="189"/>
      <c r="GJ55" s="190"/>
      <c r="GK55" s="190"/>
      <c r="GL55" s="190"/>
      <c r="GM55" s="191"/>
      <c r="GN55" s="190"/>
      <c r="GO55" s="191"/>
      <c r="GP55" s="190"/>
      <c r="GQ55" s="190"/>
      <c r="GR55" s="190"/>
      <c r="GS55" s="191"/>
      <c r="GT55" s="190"/>
      <c r="GU55" s="192"/>
      <c r="GV55" s="172"/>
      <c r="GW55" s="174"/>
      <c r="GX55" s="188" t="s">
        <v>134</v>
      </c>
      <c r="GY55" s="189"/>
      <c r="GZ55" s="189"/>
      <c r="HA55" s="190"/>
      <c r="HB55" s="190"/>
      <c r="HC55" s="190"/>
      <c r="HD55" s="191"/>
      <c r="HE55" s="190"/>
      <c r="HF55" s="191"/>
      <c r="HG55" s="190"/>
      <c r="HH55" s="190"/>
      <c r="HI55" s="190"/>
      <c r="HJ55" s="191"/>
      <c r="HK55" s="190"/>
      <c r="HL55" s="192"/>
      <c r="HM55" s="172"/>
      <c r="HN55" s="174"/>
      <c r="HO55" s="188" t="s">
        <v>134</v>
      </c>
      <c r="HP55" s="189"/>
      <c r="HQ55" s="189"/>
      <c r="HR55" s="190"/>
      <c r="HS55" s="190"/>
      <c r="HT55" s="190"/>
      <c r="HU55" s="191"/>
      <c r="HV55" s="190"/>
      <c r="HW55" s="191"/>
      <c r="HX55" s="190"/>
      <c r="HY55" s="190"/>
      <c r="HZ55" s="190"/>
      <c r="IA55" s="191"/>
      <c r="IB55" s="190"/>
      <c r="IC55" s="192"/>
      <c r="ID55" s="172"/>
      <c r="IE55" s="174"/>
      <c r="IF55" s="188" t="s">
        <v>134</v>
      </c>
      <c r="IG55" s="189"/>
      <c r="IH55" s="189"/>
      <c r="II55" s="190"/>
      <c r="IJ55" s="190"/>
      <c r="IK55" s="190"/>
      <c r="IL55" s="191"/>
      <c r="IM55" s="190"/>
      <c r="IN55" s="191"/>
      <c r="IO55" s="190"/>
      <c r="IP55" s="190"/>
      <c r="IQ55" s="190"/>
      <c r="IR55" s="191"/>
      <c r="IS55" s="190"/>
      <c r="IT55" s="192"/>
      <c r="IU55" s="172"/>
      <c r="IV55" s="174"/>
      <c r="IW55" s="188" t="s">
        <v>134</v>
      </c>
      <c r="IX55" s="189"/>
      <c r="IY55" s="189"/>
      <c r="IZ55" s="190"/>
      <c r="JA55" s="190"/>
      <c r="JB55" s="190"/>
      <c r="JC55" s="191"/>
      <c r="JD55" s="190"/>
      <c r="JE55" s="191"/>
      <c r="JF55" s="190"/>
      <c r="JG55" s="190"/>
      <c r="JH55" s="190"/>
      <c r="JI55" s="191"/>
      <c r="JJ55" s="190"/>
      <c r="JK55" s="192"/>
      <c r="JL55" s="172"/>
      <c r="JM55" s="174"/>
      <c r="JN55" s="188" t="s">
        <v>134</v>
      </c>
      <c r="JO55" s="189"/>
      <c r="JP55" s="189"/>
      <c r="JQ55" s="190"/>
      <c r="JR55" s="190"/>
      <c r="JS55" s="190"/>
      <c r="JT55" s="191"/>
      <c r="JU55" s="190"/>
      <c r="JV55" s="191"/>
      <c r="JW55" s="190"/>
      <c r="JX55" s="190"/>
      <c r="JY55" s="190"/>
      <c r="JZ55" s="191"/>
      <c r="KA55" s="190"/>
      <c r="KB55" s="192"/>
      <c r="KC55" s="172"/>
      <c r="KD55" s="174"/>
      <c r="KE55" s="188" t="s">
        <v>134</v>
      </c>
      <c r="KF55" s="189"/>
      <c r="KG55" s="189"/>
      <c r="KH55" s="190"/>
      <c r="KI55" s="190"/>
      <c r="KJ55" s="190"/>
      <c r="KK55" s="191"/>
      <c r="KL55" s="190"/>
      <c r="KM55" s="191"/>
      <c r="KN55" s="190"/>
      <c r="KO55" s="190"/>
      <c r="KP55" s="190"/>
      <c r="KQ55" s="191"/>
      <c r="KR55" s="190"/>
      <c r="KS55" s="192"/>
      <c r="KT55" s="172"/>
      <c r="KU55" s="173"/>
    </row>
    <row r="56" ht="15.75" customHeight="1">
      <c r="A56" s="174">
        <v>1.0</v>
      </c>
      <c r="B56" s="175" t="s">
        <v>151</v>
      </c>
      <c r="C56" s="176" t="s">
        <v>121</v>
      </c>
      <c r="D56" s="176" t="s">
        <v>152</v>
      </c>
      <c r="E56" s="177">
        <f t="shared" ref="E56:E60" si="505">E157+E258+E359+E460</f>
        <v>0</v>
      </c>
      <c r="F56" s="177">
        <f t="shared" ref="F56:F60" si="506">IFERROR(G56/E56*1000000,0)</f>
        <v>0</v>
      </c>
      <c r="G56" s="177">
        <f t="shared" ref="G56:G60" si="507">G157+G258+G359+G460</f>
        <v>0</v>
      </c>
      <c r="H56" s="178"/>
      <c r="I56" s="177">
        <f t="shared" ref="I56:I60" si="508">I157+I258+I359+I460</f>
        <v>0</v>
      </c>
      <c r="J56" s="179"/>
      <c r="K56" s="180"/>
      <c r="L56" s="180"/>
      <c r="M56" s="177">
        <f t="shared" ref="M56:M60" si="509">M157+M258+M359+M460</f>
        <v>0</v>
      </c>
      <c r="N56" s="178">
        <v>0.294289866351475</v>
      </c>
      <c r="O56" s="177">
        <f t="shared" ref="O56:O60" si="510">O157+O258+O359+O460</f>
        <v>0</v>
      </c>
      <c r="P56" s="181">
        <f t="shared" ref="P56:P60" si="511">IFERROR(+(IF(M56="","0",M56))-(IF(O56="","0",O56)),"")</f>
        <v>0</v>
      </c>
      <c r="Q56" s="172"/>
      <c r="R56" s="174">
        <v>1.0</v>
      </c>
      <c r="S56" s="175" t="s">
        <v>151</v>
      </c>
      <c r="T56" s="176" t="s">
        <v>121</v>
      </c>
      <c r="U56" s="176" t="s">
        <v>152</v>
      </c>
      <c r="V56" s="177">
        <f t="shared" ref="V56:V60" si="512">V157+V258+V359+V460</f>
        <v>0</v>
      </c>
      <c r="W56" s="177">
        <f t="shared" ref="W56:W60" si="513">IFERROR(X56/V56*1000000,0)</f>
        <v>0</v>
      </c>
      <c r="X56" s="177">
        <f t="shared" ref="X56:X60" si="514">X157+X258+X359+X460</f>
        <v>0</v>
      </c>
      <c r="Y56" s="178"/>
      <c r="Z56" s="177">
        <f t="shared" ref="Z56:Z60" si="515">Z157+Z258+Z359+Z460</f>
        <v>0</v>
      </c>
      <c r="AA56" s="179"/>
      <c r="AB56" s="180"/>
      <c r="AC56" s="180"/>
      <c r="AD56" s="177">
        <f t="shared" ref="AD56:AD60" si="516">AD157+AD258+AD359+AD460</f>
        <v>0</v>
      </c>
      <c r="AE56" s="178">
        <v>0.294289866351475</v>
      </c>
      <c r="AF56" s="177">
        <f t="shared" ref="AF56:AF60" si="517">AF157+AF258+AF359+AF460</f>
        <v>0</v>
      </c>
      <c r="AG56" s="181">
        <f t="shared" ref="AG56:AG60" si="518">IFERROR(+(IF(AD56="","0",AD56))-(IF(AF56="","0",AF56)),"")</f>
        <v>0</v>
      </c>
      <c r="AH56" s="172"/>
      <c r="AI56" s="174">
        <v>1.0</v>
      </c>
      <c r="AJ56" s="175" t="s">
        <v>151</v>
      </c>
      <c r="AK56" s="176" t="s">
        <v>121</v>
      </c>
      <c r="AL56" s="176" t="s">
        <v>152</v>
      </c>
      <c r="AM56" s="177">
        <f t="shared" ref="AM56:AM60" si="519">AM157+AM258+AM359+AM460</f>
        <v>0</v>
      </c>
      <c r="AN56" s="177">
        <f t="shared" ref="AN56:AN60" si="520">IFERROR(AO56/AM56*1000000,0)</f>
        <v>0</v>
      </c>
      <c r="AO56" s="177">
        <f t="shared" ref="AO56:AO60" si="521">AO157+AO258+AO359+AO460</f>
        <v>0</v>
      </c>
      <c r="AP56" s="178"/>
      <c r="AQ56" s="177">
        <f t="shared" ref="AQ56:AQ60" si="522">AQ157+AQ258+AQ359+AQ460</f>
        <v>0</v>
      </c>
      <c r="AR56" s="179"/>
      <c r="AS56" s="180"/>
      <c r="AT56" s="180"/>
      <c r="AU56" s="177">
        <f t="shared" ref="AU56:AU60" si="523">AU157+AU258+AU359+AU460</f>
        <v>0</v>
      </c>
      <c r="AV56" s="178">
        <v>0.294289866351475</v>
      </c>
      <c r="AW56" s="177">
        <f t="shared" ref="AW56:AW60" si="524">AW157+AW258+AW359+AW460</f>
        <v>0</v>
      </c>
      <c r="AX56" s="181">
        <f t="shared" ref="AX56:AX60" si="525">IFERROR(+(IF(AU56="","0",AU56))-(IF(AW56="","0",AW56)),"")</f>
        <v>0</v>
      </c>
      <c r="AY56" s="172"/>
      <c r="AZ56" s="174">
        <v>1.0</v>
      </c>
      <c r="BA56" s="175" t="s">
        <v>151</v>
      </c>
      <c r="BB56" s="176" t="s">
        <v>121</v>
      </c>
      <c r="BC56" s="176" t="s">
        <v>152</v>
      </c>
      <c r="BD56" s="177">
        <f t="shared" ref="BD56:BD60" si="526">BD157+BD258+BD359+BD460</f>
        <v>0</v>
      </c>
      <c r="BE56" s="177">
        <f t="shared" ref="BE56:BE60" si="527">IFERROR(BF56/BD56*1000000,0)</f>
        <v>0</v>
      </c>
      <c r="BF56" s="177">
        <f t="shared" ref="BF56:BF60" si="528">BF157+BF258+BF359+BF460</f>
        <v>0</v>
      </c>
      <c r="BG56" s="178"/>
      <c r="BH56" s="177">
        <f t="shared" ref="BH56:BH60" si="529">BH157+BH258+BH359+BH460</f>
        <v>0</v>
      </c>
      <c r="BI56" s="179"/>
      <c r="BJ56" s="180"/>
      <c r="BK56" s="180"/>
      <c r="BL56" s="177">
        <f t="shared" ref="BL56:BL60" si="530">BL157+BL258+BL359+BL460</f>
        <v>0</v>
      </c>
      <c r="BM56" s="178">
        <v>0.294289866351475</v>
      </c>
      <c r="BN56" s="177">
        <f t="shared" ref="BN56:BN60" si="531">BN157+BN258+BN359+BN460</f>
        <v>0</v>
      </c>
      <c r="BO56" s="181">
        <f t="shared" ref="BO56:BO60" si="532">IFERROR(+(IF(BL56="","0",BL56))-(IF(BN56="","0",BN56)),"")</f>
        <v>0</v>
      </c>
      <c r="BP56" s="172"/>
      <c r="BQ56" s="174">
        <v>1.0</v>
      </c>
      <c r="BR56" s="175" t="s">
        <v>151</v>
      </c>
      <c r="BS56" s="176" t="s">
        <v>121</v>
      </c>
      <c r="BT56" s="176" t="s">
        <v>152</v>
      </c>
      <c r="BU56" s="177">
        <f t="shared" ref="BU56:BU60" si="533">BU157+BU258+BU359+BU460</f>
        <v>0</v>
      </c>
      <c r="BV56" s="177">
        <f t="shared" ref="BV56:BV60" si="534">IFERROR(BW56/BU56*1000000,0)</f>
        <v>0</v>
      </c>
      <c r="BW56" s="177">
        <f t="shared" ref="BW56:BW60" si="535">BW157+BW258+BW359+BW460</f>
        <v>0</v>
      </c>
      <c r="BX56" s="178"/>
      <c r="BY56" s="177">
        <f t="shared" ref="BY56:BY60" si="536">BY157+BY258+BY359+BY460</f>
        <v>0</v>
      </c>
      <c r="BZ56" s="179"/>
      <c r="CA56" s="180"/>
      <c r="CB56" s="180"/>
      <c r="CC56" s="177">
        <f t="shared" ref="CC56:CC60" si="537">CC157+CC258+CC359+CC460</f>
        <v>0</v>
      </c>
      <c r="CD56" s="178">
        <v>0.294289866351475</v>
      </c>
      <c r="CE56" s="177">
        <f t="shared" ref="CE56:CE60" si="538">CE157+CE258+CE359+CE460</f>
        <v>0</v>
      </c>
      <c r="CF56" s="181">
        <f t="shared" ref="CF56:CF60" si="539">IFERROR(+(IF(CC56="","0",CC56))-(IF(CE56="","0",CE56)),"")</f>
        <v>0</v>
      </c>
      <c r="CG56" s="172"/>
      <c r="CH56" s="174">
        <v>1.0</v>
      </c>
      <c r="CI56" s="175" t="s">
        <v>151</v>
      </c>
      <c r="CJ56" s="176" t="s">
        <v>121</v>
      </c>
      <c r="CK56" s="176" t="s">
        <v>152</v>
      </c>
      <c r="CL56" s="177">
        <f t="shared" ref="CL56:CL60" si="540">CL157+CL258+CL359+CL460</f>
        <v>0</v>
      </c>
      <c r="CM56" s="177">
        <f t="shared" ref="CM56:CM60" si="541">IFERROR(CN56/CL56*1000000,0)</f>
        <v>0</v>
      </c>
      <c r="CN56" s="177">
        <f t="shared" ref="CN56:CN60" si="542">CN157+CN258+CN359+CN460</f>
        <v>0</v>
      </c>
      <c r="CO56" s="178"/>
      <c r="CP56" s="177">
        <f t="shared" ref="CP56:CP60" si="543">CP157+CP258+CP359+CP460</f>
        <v>0</v>
      </c>
      <c r="CQ56" s="179"/>
      <c r="CR56" s="180"/>
      <c r="CS56" s="180"/>
      <c r="CT56" s="177">
        <f t="shared" ref="CT56:CT60" si="544">CT157+CT258+CT359+CT460</f>
        <v>0</v>
      </c>
      <c r="CU56" s="178">
        <v>0.294289866351475</v>
      </c>
      <c r="CV56" s="177">
        <f t="shared" ref="CV56:CV60" si="545">CV157+CV258+CV359+CV460</f>
        <v>0</v>
      </c>
      <c r="CW56" s="181">
        <f t="shared" ref="CW56:CW60" si="546">IFERROR(+(IF(CT56="","0",CT56))-(IF(CV56="","0",CV56)),"")</f>
        <v>0</v>
      </c>
      <c r="CX56" s="172"/>
      <c r="CY56" s="174">
        <v>1.0</v>
      </c>
      <c r="CZ56" s="175" t="s">
        <v>151</v>
      </c>
      <c r="DA56" s="176" t="s">
        <v>121</v>
      </c>
      <c r="DB56" s="176" t="s">
        <v>152</v>
      </c>
      <c r="DC56" s="177">
        <f t="shared" ref="DC56:DC60" si="547">DC157+DC258+DC359+DC460</f>
        <v>0</v>
      </c>
      <c r="DD56" s="177">
        <f t="shared" ref="DD56:DD60" si="548">IFERROR(DE56/DC56*1000000,0)</f>
        <v>0</v>
      </c>
      <c r="DE56" s="177">
        <f t="shared" ref="DE56:DE60" si="549">DE157+DE258+DE359+DE460</f>
        <v>0</v>
      </c>
      <c r="DF56" s="178"/>
      <c r="DG56" s="177">
        <f t="shared" ref="DG56:DG60" si="550">DG157+DG258+DG359+DG460</f>
        <v>0</v>
      </c>
      <c r="DH56" s="179"/>
      <c r="DI56" s="180"/>
      <c r="DJ56" s="180"/>
      <c r="DK56" s="177">
        <f t="shared" ref="DK56:DK60" si="551">DK157+DK258+DK359+DK460</f>
        <v>0</v>
      </c>
      <c r="DL56" s="178">
        <v>0.294289866351475</v>
      </c>
      <c r="DM56" s="177">
        <f t="shared" ref="DM56:DM60" si="552">DM157+DM258+DM359+DM460</f>
        <v>0</v>
      </c>
      <c r="DN56" s="181">
        <f t="shared" ref="DN56:DN60" si="553">IFERROR(+(IF(DK56="","0",DK56))-(IF(DM56="","0",DM56)),"")</f>
        <v>0</v>
      </c>
      <c r="DO56" s="172"/>
      <c r="DP56" s="174">
        <v>1.0</v>
      </c>
      <c r="DQ56" s="175" t="s">
        <v>151</v>
      </c>
      <c r="DR56" s="176" t="s">
        <v>121</v>
      </c>
      <c r="DS56" s="176" t="s">
        <v>152</v>
      </c>
      <c r="DT56" s="177">
        <f t="shared" ref="DT56:DT60" si="554">DT157+DT258+DT359+DT460</f>
        <v>0</v>
      </c>
      <c r="DU56" s="177">
        <f t="shared" ref="DU56:DU60" si="555">IFERROR(DV56/DT56*1000000,0)</f>
        <v>0</v>
      </c>
      <c r="DV56" s="177">
        <f t="shared" ref="DV56:DV60" si="556">DV157+DV258+DV359+DV460</f>
        <v>0</v>
      </c>
      <c r="DW56" s="178"/>
      <c r="DX56" s="177">
        <f t="shared" ref="DX56:DX60" si="557">DX157+DX258+DX359+DX460</f>
        <v>0</v>
      </c>
      <c r="DY56" s="179"/>
      <c r="DZ56" s="180"/>
      <c r="EA56" s="180"/>
      <c r="EB56" s="177">
        <f t="shared" ref="EB56:EB60" si="558">EB157+EB258+EB359+EB460</f>
        <v>0</v>
      </c>
      <c r="EC56" s="178">
        <v>0.294289866351475</v>
      </c>
      <c r="ED56" s="177">
        <f t="shared" ref="ED56:ED60" si="559">ED157+ED258+ED359+ED460</f>
        <v>0</v>
      </c>
      <c r="EE56" s="181">
        <f t="shared" ref="EE56:EE60" si="560">IFERROR(+(IF(EB56="","0",EB56))-(IF(ED56="","0",ED56)),"")</f>
        <v>0</v>
      </c>
      <c r="EF56" s="172"/>
      <c r="EG56" s="174">
        <v>1.0</v>
      </c>
      <c r="EH56" s="175" t="s">
        <v>151</v>
      </c>
      <c r="EI56" s="176" t="s">
        <v>121</v>
      </c>
      <c r="EJ56" s="176" t="s">
        <v>152</v>
      </c>
      <c r="EK56" s="177">
        <f t="shared" ref="EK56:EK60" si="561">EK157+EK258+EK359+EK460</f>
        <v>0</v>
      </c>
      <c r="EL56" s="177">
        <f t="shared" ref="EL56:EL60" si="562">IFERROR(EM56/EK56*1000000,0)</f>
        <v>0</v>
      </c>
      <c r="EM56" s="177">
        <f t="shared" ref="EM56:EM60" si="563">EM157+EM258+EM359+EM460</f>
        <v>0</v>
      </c>
      <c r="EN56" s="178"/>
      <c r="EO56" s="177">
        <f t="shared" ref="EO56:EO60" si="564">EO157+EO258+EO359+EO460</f>
        <v>0</v>
      </c>
      <c r="EP56" s="179"/>
      <c r="EQ56" s="180"/>
      <c r="ER56" s="180"/>
      <c r="ES56" s="177">
        <f t="shared" ref="ES56:ES60" si="565">ES157+ES258+ES359+ES460</f>
        <v>0</v>
      </c>
      <c r="ET56" s="178">
        <v>0.294289866351475</v>
      </c>
      <c r="EU56" s="177">
        <f t="shared" ref="EU56:EU60" si="566">EU157+EU258+EU359+EU460</f>
        <v>0</v>
      </c>
      <c r="EV56" s="181">
        <f t="shared" ref="EV56:EV60" si="567">IFERROR(+(IF(ES56="","0",ES56))-(IF(EU56="","0",EU56)),"")</f>
        <v>0</v>
      </c>
      <c r="EW56" s="172"/>
      <c r="EX56" s="174">
        <v>1.0</v>
      </c>
      <c r="EY56" s="175" t="s">
        <v>151</v>
      </c>
      <c r="EZ56" s="176" t="s">
        <v>121</v>
      </c>
      <c r="FA56" s="176" t="s">
        <v>152</v>
      </c>
      <c r="FB56" s="177">
        <f t="shared" ref="FB56:FB60" si="568">FB157+FB258+FB359+FB460</f>
        <v>0</v>
      </c>
      <c r="FC56" s="177">
        <f t="shared" ref="FC56:FC60" si="569">IFERROR(FD56/FB56*1000000,0)</f>
        <v>0</v>
      </c>
      <c r="FD56" s="177">
        <f t="shared" ref="FD56:FD60" si="570">FD157+FD258+FD359+FD460</f>
        <v>0</v>
      </c>
      <c r="FE56" s="178"/>
      <c r="FF56" s="177">
        <f t="shared" ref="FF56:FF60" si="571">FF157+FF258+FF359+FF460</f>
        <v>0</v>
      </c>
      <c r="FG56" s="179"/>
      <c r="FH56" s="180"/>
      <c r="FI56" s="180"/>
      <c r="FJ56" s="177">
        <f t="shared" ref="FJ56:FJ60" si="572">FJ157+FJ258+FJ359+FJ460</f>
        <v>0</v>
      </c>
      <c r="FK56" s="178">
        <v>0.294289866351475</v>
      </c>
      <c r="FL56" s="177">
        <f t="shared" ref="FL56:FL60" si="573">FL157+FL258+FL359+FL460</f>
        <v>0</v>
      </c>
      <c r="FM56" s="181">
        <f t="shared" ref="FM56:FM60" si="574">IFERROR(+(IF(FJ56="","0",FJ56))-(IF(FL56="","0",FL56)),"")</f>
        <v>0</v>
      </c>
      <c r="FN56" s="172"/>
      <c r="FO56" s="174">
        <v>1.0</v>
      </c>
      <c r="FP56" s="175" t="s">
        <v>151</v>
      </c>
      <c r="FQ56" s="176" t="s">
        <v>121</v>
      </c>
      <c r="FR56" s="176" t="s">
        <v>152</v>
      </c>
      <c r="FS56" s="177">
        <f t="shared" ref="FS56:FS60" si="575">FS157+FS258+FS359+FS460</f>
        <v>0</v>
      </c>
      <c r="FT56" s="177">
        <f t="shared" ref="FT56:FT60" si="576">IFERROR(FU56/FS56*1000000,0)</f>
        <v>0</v>
      </c>
      <c r="FU56" s="177">
        <f t="shared" ref="FU56:FU60" si="577">FU157+FU258+FU359+FU460</f>
        <v>0</v>
      </c>
      <c r="FV56" s="178"/>
      <c r="FW56" s="177">
        <f t="shared" ref="FW56:FW60" si="578">FW157+FW258+FW359+FW460</f>
        <v>0</v>
      </c>
      <c r="FX56" s="179"/>
      <c r="FY56" s="180"/>
      <c r="FZ56" s="180"/>
      <c r="GA56" s="177">
        <f t="shared" ref="GA56:GA60" si="579">GA157+GA258+GA359+GA460</f>
        <v>0</v>
      </c>
      <c r="GB56" s="178">
        <v>0.294289866351475</v>
      </c>
      <c r="GC56" s="177">
        <f t="shared" ref="GC56:GC60" si="580">GC157+GC258+GC359+GC460</f>
        <v>0</v>
      </c>
      <c r="GD56" s="181">
        <f t="shared" ref="GD56:GD60" si="581">IFERROR(+(IF(GA56="","0",GA56))-(IF(GC56="","0",GC56)),"")</f>
        <v>0</v>
      </c>
      <c r="GE56" s="172"/>
      <c r="GF56" s="174">
        <v>1.0</v>
      </c>
      <c r="GG56" s="175" t="s">
        <v>151</v>
      </c>
      <c r="GH56" s="176" t="s">
        <v>121</v>
      </c>
      <c r="GI56" s="176" t="s">
        <v>152</v>
      </c>
      <c r="GJ56" s="177">
        <f t="shared" ref="GJ56:GJ60" si="582">GJ157+GJ258+GJ359+GJ460</f>
        <v>0</v>
      </c>
      <c r="GK56" s="177">
        <f t="shared" ref="GK56:GK60" si="583">IFERROR(GL56/GJ56*1000000,0)</f>
        <v>0</v>
      </c>
      <c r="GL56" s="177">
        <f t="shared" ref="GL56:GL60" si="584">GL157+GL258+GL359+GL460</f>
        <v>0</v>
      </c>
      <c r="GM56" s="178"/>
      <c r="GN56" s="177">
        <f t="shared" ref="GN56:GN60" si="585">GN157+GN258+GN359+GN460</f>
        <v>0</v>
      </c>
      <c r="GO56" s="179"/>
      <c r="GP56" s="180"/>
      <c r="GQ56" s="180"/>
      <c r="GR56" s="177">
        <f t="shared" ref="GR56:GR60" si="586">GR157+GR258+GR359+GR460</f>
        <v>0</v>
      </c>
      <c r="GS56" s="178">
        <v>0.294289866351475</v>
      </c>
      <c r="GT56" s="177">
        <f t="shared" ref="GT56:GT60" si="587">GT157+GT258+GT359+GT460</f>
        <v>0</v>
      </c>
      <c r="GU56" s="181">
        <f t="shared" ref="GU56:GU60" si="588">IFERROR(+(IF(GR56="","0",GR56))-(IF(GT56="","0",GT56)),"")</f>
        <v>0</v>
      </c>
      <c r="GV56" s="172"/>
      <c r="GW56" s="174">
        <v>1.0</v>
      </c>
      <c r="GX56" s="175" t="s">
        <v>151</v>
      </c>
      <c r="GY56" s="176" t="s">
        <v>121</v>
      </c>
      <c r="GZ56" s="176" t="s">
        <v>152</v>
      </c>
      <c r="HA56" s="177">
        <f t="shared" ref="HA56:HA60" si="589">HA157+HA258+HA359+HA460</f>
        <v>0</v>
      </c>
      <c r="HB56" s="177">
        <f t="shared" ref="HB56:HB60" si="590">IFERROR(HC56/HA56*1000000,0)</f>
        <v>0</v>
      </c>
      <c r="HC56" s="177">
        <f t="shared" ref="HC56:HC60" si="591">HC157+HC258+HC359+HC460</f>
        <v>0</v>
      </c>
      <c r="HD56" s="178"/>
      <c r="HE56" s="177">
        <f t="shared" ref="HE56:HE60" si="592">HE157+HE258+HE359+HE460</f>
        <v>0</v>
      </c>
      <c r="HF56" s="179"/>
      <c r="HG56" s="180"/>
      <c r="HH56" s="180"/>
      <c r="HI56" s="177">
        <f t="shared" ref="HI56:HI60" si="593">HI157+HI258+HI359+HI460</f>
        <v>0</v>
      </c>
      <c r="HJ56" s="178">
        <v>0.294289866351475</v>
      </c>
      <c r="HK56" s="177">
        <f t="shared" ref="HK56:HK60" si="594">HK157+HK258+HK359+HK460</f>
        <v>0</v>
      </c>
      <c r="HL56" s="181">
        <f t="shared" ref="HL56:HL60" si="595">IFERROR(+(IF(HI56="","0",HI56))-(IF(HK56="","0",HK56)),"")</f>
        <v>0</v>
      </c>
      <c r="HM56" s="172"/>
      <c r="HN56" s="174">
        <v>1.0</v>
      </c>
      <c r="HO56" s="175" t="s">
        <v>151</v>
      </c>
      <c r="HP56" s="176" t="s">
        <v>121</v>
      </c>
      <c r="HQ56" s="176" t="s">
        <v>152</v>
      </c>
      <c r="HR56" s="177">
        <f t="shared" ref="HR56:HR60" si="596">HR157+HR258+HR359+HR460</f>
        <v>0</v>
      </c>
      <c r="HS56" s="177">
        <f t="shared" ref="HS56:HS60" si="597">IFERROR(HT56/HR56*1000000,0)</f>
        <v>0</v>
      </c>
      <c r="HT56" s="177">
        <f t="shared" ref="HT56:HT60" si="598">HT157+HT258+HT359+HT460</f>
        <v>0</v>
      </c>
      <c r="HU56" s="178"/>
      <c r="HV56" s="177">
        <f t="shared" ref="HV56:HV60" si="599">HV157+HV258+HV359+HV460</f>
        <v>0</v>
      </c>
      <c r="HW56" s="179"/>
      <c r="HX56" s="180"/>
      <c r="HY56" s="180"/>
      <c r="HZ56" s="177">
        <f t="shared" ref="HZ56:HZ60" si="600">HZ157+HZ258+HZ359+HZ460</f>
        <v>0</v>
      </c>
      <c r="IA56" s="178">
        <v>0.294289866351475</v>
      </c>
      <c r="IB56" s="177">
        <f t="shared" ref="IB56:IB60" si="601">IB157+IB258+IB359+IB460</f>
        <v>0</v>
      </c>
      <c r="IC56" s="181">
        <f t="shared" ref="IC56:IC60" si="602">IFERROR(+(IF(HZ56="","0",HZ56))-(IF(IB56="","0",IB56)),"")</f>
        <v>0</v>
      </c>
      <c r="ID56" s="172"/>
      <c r="IE56" s="174">
        <v>1.0</v>
      </c>
      <c r="IF56" s="175" t="s">
        <v>151</v>
      </c>
      <c r="IG56" s="176" t="s">
        <v>121</v>
      </c>
      <c r="IH56" s="176" t="s">
        <v>152</v>
      </c>
      <c r="II56" s="177">
        <f t="shared" ref="II56:II60" si="603">II157+II258+II359+II460</f>
        <v>0</v>
      </c>
      <c r="IJ56" s="177">
        <f t="shared" ref="IJ56:IJ60" si="604">IFERROR(IK56/II56*1000000,0)</f>
        <v>0</v>
      </c>
      <c r="IK56" s="177">
        <f t="shared" ref="IK56:IK60" si="605">IK157+IK258+IK359+IK460</f>
        <v>0</v>
      </c>
      <c r="IL56" s="178"/>
      <c r="IM56" s="177">
        <f t="shared" ref="IM56:IM60" si="606">IM157+IM258+IM359+IM460</f>
        <v>0</v>
      </c>
      <c r="IN56" s="179"/>
      <c r="IO56" s="180"/>
      <c r="IP56" s="180"/>
      <c r="IQ56" s="177">
        <f t="shared" ref="IQ56:IQ60" si="607">IQ157+IQ258+IQ359+IQ460</f>
        <v>0</v>
      </c>
      <c r="IR56" s="178">
        <v>0.294289866351475</v>
      </c>
      <c r="IS56" s="177">
        <f t="shared" ref="IS56:IS60" si="608">IS157+IS258+IS359+IS460</f>
        <v>0</v>
      </c>
      <c r="IT56" s="181">
        <f t="shared" ref="IT56:IT60" si="609">IFERROR(+(IF(IQ56="","0",IQ56))-(IF(IS56="","0",IS56)),"")</f>
        <v>0</v>
      </c>
      <c r="IU56" s="172"/>
      <c r="IV56" s="174">
        <v>1.0</v>
      </c>
      <c r="IW56" s="175" t="s">
        <v>151</v>
      </c>
      <c r="IX56" s="176" t="s">
        <v>121</v>
      </c>
      <c r="IY56" s="176" t="s">
        <v>152</v>
      </c>
      <c r="IZ56" s="177">
        <f t="shared" ref="IZ56:IZ60" si="610">IZ157+IZ258+IZ359+IZ460</f>
        <v>0</v>
      </c>
      <c r="JA56" s="177">
        <f t="shared" ref="JA56:JA60" si="611">IFERROR(JB56/IZ56*1000000,0)</f>
        <v>0</v>
      </c>
      <c r="JB56" s="177">
        <f t="shared" ref="JB56:JB60" si="612">JB157+JB258+JB359+JB460</f>
        <v>0</v>
      </c>
      <c r="JC56" s="178"/>
      <c r="JD56" s="177">
        <f t="shared" ref="JD56:JD60" si="613">JD157+JD258+JD359+JD460</f>
        <v>0</v>
      </c>
      <c r="JE56" s="179"/>
      <c r="JF56" s="180"/>
      <c r="JG56" s="180"/>
      <c r="JH56" s="177">
        <f t="shared" ref="JH56:JH60" si="614">JH157+JH258+JH359+JH460</f>
        <v>0</v>
      </c>
      <c r="JI56" s="178">
        <v>0.294289866351475</v>
      </c>
      <c r="JJ56" s="177">
        <f t="shared" ref="JJ56:JJ60" si="615">JJ157+JJ258+JJ359+JJ460</f>
        <v>0</v>
      </c>
      <c r="JK56" s="181">
        <f t="shared" ref="JK56:JK60" si="616">IFERROR(+(IF(JH56="","0",JH56))-(IF(JJ56="","0",JJ56)),"")</f>
        <v>0</v>
      </c>
      <c r="JL56" s="172"/>
      <c r="JM56" s="174">
        <v>1.0</v>
      </c>
      <c r="JN56" s="175" t="s">
        <v>151</v>
      </c>
      <c r="JO56" s="176" t="s">
        <v>121</v>
      </c>
      <c r="JP56" s="176" t="s">
        <v>152</v>
      </c>
      <c r="JQ56" s="177">
        <f t="shared" ref="JQ56:JQ60" si="617">JQ157+JQ258+JQ359+JQ460</f>
        <v>0</v>
      </c>
      <c r="JR56" s="177">
        <f t="shared" ref="JR56:JR60" si="618">IFERROR(JS56/JQ56*1000000,0)</f>
        <v>0</v>
      </c>
      <c r="JS56" s="177">
        <f t="shared" ref="JS56:JS60" si="619">JS157+JS258+JS359+JS460</f>
        <v>0</v>
      </c>
      <c r="JT56" s="178"/>
      <c r="JU56" s="177">
        <f t="shared" ref="JU56:JU60" si="620">JU157+JU258+JU359+JU460</f>
        <v>0</v>
      </c>
      <c r="JV56" s="179"/>
      <c r="JW56" s="180"/>
      <c r="JX56" s="180"/>
      <c r="JY56" s="177">
        <f t="shared" ref="JY56:JY60" si="621">JY157+JY258+JY359+JY460</f>
        <v>0</v>
      </c>
      <c r="JZ56" s="178">
        <v>0.294289866351475</v>
      </c>
      <c r="KA56" s="177">
        <f t="shared" ref="KA56:KA60" si="622">KA157+KA258+KA359+KA460</f>
        <v>0</v>
      </c>
      <c r="KB56" s="181">
        <f t="shared" ref="KB56:KB60" si="623">IFERROR(+(IF(JY56="","0",JY56))-(IF(KA56="","0",KA56)),"")</f>
        <v>0</v>
      </c>
      <c r="KC56" s="172"/>
      <c r="KD56" s="174">
        <v>1.0</v>
      </c>
      <c r="KE56" s="175" t="s">
        <v>151</v>
      </c>
      <c r="KF56" s="176" t="s">
        <v>121</v>
      </c>
      <c r="KG56" s="176" t="s">
        <v>152</v>
      </c>
      <c r="KH56" s="177">
        <f t="shared" ref="KH56:KH60" si="624">KH157+KH258+KH359+KH460</f>
        <v>0</v>
      </c>
      <c r="KI56" s="177">
        <f t="shared" ref="KI56:KI60" si="625">IFERROR(KJ56/KH56*1000000,0)</f>
        <v>0</v>
      </c>
      <c r="KJ56" s="177">
        <f t="shared" ref="KJ56:KJ60" si="626">KJ157+KJ258+KJ359+KJ460</f>
        <v>0</v>
      </c>
      <c r="KK56" s="178"/>
      <c r="KL56" s="177">
        <f t="shared" ref="KL56:KL60" si="627">KL157+KL258+KL359+KL460</f>
        <v>0</v>
      </c>
      <c r="KM56" s="179"/>
      <c r="KN56" s="180"/>
      <c r="KO56" s="180"/>
      <c r="KP56" s="177">
        <f t="shared" ref="KP56:KP60" si="628">KP157+KP258+KP359+KP460</f>
        <v>0</v>
      </c>
      <c r="KQ56" s="178">
        <v>0.294289866351475</v>
      </c>
      <c r="KR56" s="177">
        <f t="shared" ref="KR56:KR60" si="629">KR157+KR258+KR359+KR460</f>
        <v>0</v>
      </c>
      <c r="KS56" s="181">
        <f t="shared" ref="KS56:KS60" si="630">IFERROR(+(IF(KP56="","0",KP56))-(IF(KR56="","0",KR56)),"")</f>
        <v>0</v>
      </c>
      <c r="KT56" s="172"/>
      <c r="KU56" s="173"/>
    </row>
    <row r="57" ht="15.75" customHeight="1">
      <c r="A57" s="174">
        <v>2.0</v>
      </c>
      <c r="B57" s="175" t="s">
        <v>153</v>
      </c>
      <c r="C57" s="176" t="s">
        <v>121</v>
      </c>
      <c r="D57" s="176" t="s">
        <v>152</v>
      </c>
      <c r="E57" s="177">
        <f t="shared" si="505"/>
        <v>0</v>
      </c>
      <c r="F57" s="177">
        <f t="shared" si="506"/>
        <v>0</v>
      </c>
      <c r="G57" s="177">
        <f t="shared" si="507"/>
        <v>0</v>
      </c>
      <c r="H57" s="178"/>
      <c r="I57" s="177">
        <f t="shared" si="508"/>
        <v>0</v>
      </c>
      <c r="J57" s="179"/>
      <c r="K57" s="180"/>
      <c r="L57" s="180"/>
      <c r="M57" s="177">
        <f t="shared" si="509"/>
        <v>0</v>
      </c>
      <c r="N57" s="178">
        <v>0.294289866351475</v>
      </c>
      <c r="O57" s="177">
        <f t="shared" si="510"/>
        <v>0</v>
      </c>
      <c r="P57" s="181">
        <f t="shared" si="511"/>
        <v>0</v>
      </c>
      <c r="Q57" s="172"/>
      <c r="R57" s="174">
        <v>2.0</v>
      </c>
      <c r="S57" s="175" t="s">
        <v>153</v>
      </c>
      <c r="T57" s="176" t="s">
        <v>121</v>
      </c>
      <c r="U57" s="176" t="s">
        <v>152</v>
      </c>
      <c r="V57" s="177">
        <f t="shared" si="512"/>
        <v>0</v>
      </c>
      <c r="W57" s="177">
        <f t="shared" si="513"/>
        <v>0</v>
      </c>
      <c r="X57" s="177">
        <f t="shared" si="514"/>
        <v>0</v>
      </c>
      <c r="Y57" s="178"/>
      <c r="Z57" s="177">
        <f t="shared" si="515"/>
        <v>0</v>
      </c>
      <c r="AA57" s="179"/>
      <c r="AB57" s="180"/>
      <c r="AC57" s="180"/>
      <c r="AD57" s="177">
        <f t="shared" si="516"/>
        <v>0</v>
      </c>
      <c r="AE57" s="178">
        <v>0.294289866351475</v>
      </c>
      <c r="AF57" s="177">
        <f t="shared" si="517"/>
        <v>0</v>
      </c>
      <c r="AG57" s="181">
        <f t="shared" si="518"/>
        <v>0</v>
      </c>
      <c r="AH57" s="172"/>
      <c r="AI57" s="174">
        <v>2.0</v>
      </c>
      <c r="AJ57" s="175" t="s">
        <v>153</v>
      </c>
      <c r="AK57" s="176" t="s">
        <v>121</v>
      </c>
      <c r="AL57" s="176" t="s">
        <v>152</v>
      </c>
      <c r="AM57" s="177">
        <f t="shared" si="519"/>
        <v>0</v>
      </c>
      <c r="AN57" s="177">
        <f t="shared" si="520"/>
        <v>0</v>
      </c>
      <c r="AO57" s="177">
        <f t="shared" si="521"/>
        <v>0</v>
      </c>
      <c r="AP57" s="178"/>
      <c r="AQ57" s="177">
        <f t="shared" si="522"/>
        <v>0</v>
      </c>
      <c r="AR57" s="179"/>
      <c r="AS57" s="180"/>
      <c r="AT57" s="180"/>
      <c r="AU57" s="177">
        <f t="shared" si="523"/>
        <v>0</v>
      </c>
      <c r="AV57" s="178">
        <v>0.294289866351475</v>
      </c>
      <c r="AW57" s="177">
        <f t="shared" si="524"/>
        <v>0</v>
      </c>
      <c r="AX57" s="181">
        <f t="shared" si="525"/>
        <v>0</v>
      </c>
      <c r="AY57" s="172"/>
      <c r="AZ57" s="174">
        <v>2.0</v>
      </c>
      <c r="BA57" s="175" t="s">
        <v>153</v>
      </c>
      <c r="BB57" s="176" t="s">
        <v>121</v>
      </c>
      <c r="BC57" s="176" t="s">
        <v>152</v>
      </c>
      <c r="BD57" s="177">
        <f t="shared" si="526"/>
        <v>0</v>
      </c>
      <c r="BE57" s="177">
        <f t="shared" si="527"/>
        <v>0</v>
      </c>
      <c r="BF57" s="177">
        <f t="shared" si="528"/>
        <v>0</v>
      </c>
      <c r="BG57" s="178"/>
      <c r="BH57" s="177">
        <f t="shared" si="529"/>
        <v>0</v>
      </c>
      <c r="BI57" s="179"/>
      <c r="BJ57" s="180"/>
      <c r="BK57" s="180"/>
      <c r="BL57" s="177">
        <f t="shared" si="530"/>
        <v>0</v>
      </c>
      <c r="BM57" s="178">
        <v>0.294289866351475</v>
      </c>
      <c r="BN57" s="177">
        <f t="shared" si="531"/>
        <v>0</v>
      </c>
      <c r="BO57" s="181">
        <f t="shared" si="532"/>
        <v>0</v>
      </c>
      <c r="BP57" s="172"/>
      <c r="BQ57" s="174">
        <v>2.0</v>
      </c>
      <c r="BR57" s="175" t="s">
        <v>153</v>
      </c>
      <c r="BS57" s="176" t="s">
        <v>121</v>
      </c>
      <c r="BT57" s="176" t="s">
        <v>152</v>
      </c>
      <c r="BU57" s="177">
        <f t="shared" si="533"/>
        <v>0</v>
      </c>
      <c r="BV57" s="177">
        <f t="shared" si="534"/>
        <v>0</v>
      </c>
      <c r="BW57" s="177">
        <f t="shared" si="535"/>
        <v>0</v>
      </c>
      <c r="BX57" s="178"/>
      <c r="BY57" s="177">
        <f t="shared" si="536"/>
        <v>0</v>
      </c>
      <c r="BZ57" s="179"/>
      <c r="CA57" s="180"/>
      <c r="CB57" s="180"/>
      <c r="CC57" s="177">
        <f t="shared" si="537"/>
        <v>0</v>
      </c>
      <c r="CD57" s="178">
        <v>0.294289866351475</v>
      </c>
      <c r="CE57" s="177">
        <f t="shared" si="538"/>
        <v>0</v>
      </c>
      <c r="CF57" s="181">
        <f t="shared" si="539"/>
        <v>0</v>
      </c>
      <c r="CG57" s="172"/>
      <c r="CH57" s="174">
        <v>2.0</v>
      </c>
      <c r="CI57" s="175" t="s">
        <v>153</v>
      </c>
      <c r="CJ57" s="176" t="s">
        <v>121</v>
      </c>
      <c r="CK57" s="176" t="s">
        <v>152</v>
      </c>
      <c r="CL57" s="177">
        <f t="shared" si="540"/>
        <v>0</v>
      </c>
      <c r="CM57" s="177">
        <f t="shared" si="541"/>
        <v>0</v>
      </c>
      <c r="CN57" s="177">
        <f t="shared" si="542"/>
        <v>0</v>
      </c>
      <c r="CO57" s="178"/>
      <c r="CP57" s="177">
        <f t="shared" si="543"/>
        <v>0</v>
      </c>
      <c r="CQ57" s="179"/>
      <c r="CR57" s="180"/>
      <c r="CS57" s="180"/>
      <c r="CT57" s="177">
        <f t="shared" si="544"/>
        <v>0</v>
      </c>
      <c r="CU57" s="178">
        <v>0.294289866351475</v>
      </c>
      <c r="CV57" s="177">
        <f t="shared" si="545"/>
        <v>0</v>
      </c>
      <c r="CW57" s="181">
        <f t="shared" si="546"/>
        <v>0</v>
      </c>
      <c r="CX57" s="172"/>
      <c r="CY57" s="174">
        <v>2.0</v>
      </c>
      <c r="CZ57" s="175" t="s">
        <v>153</v>
      </c>
      <c r="DA57" s="176" t="s">
        <v>121</v>
      </c>
      <c r="DB57" s="176" t="s">
        <v>152</v>
      </c>
      <c r="DC57" s="177">
        <f t="shared" si="547"/>
        <v>0</v>
      </c>
      <c r="DD57" s="177">
        <f t="shared" si="548"/>
        <v>0</v>
      </c>
      <c r="DE57" s="177">
        <f t="shared" si="549"/>
        <v>0</v>
      </c>
      <c r="DF57" s="178"/>
      <c r="DG57" s="177">
        <f t="shared" si="550"/>
        <v>0</v>
      </c>
      <c r="DH57" s="179"/>
      <c r="DI57" s="180"/>
      <c r="DJ57" s="180"/>
      <c r="DK57" s="177">
        <f t="shared" si="551"/>
        <v>0</v>
      </c>
      <c r="DL57" s="178">
        <v>0.294289866351475</v>
      </c>
      <c r="DM57" s="177">
        <f t="shared" si="552"/>
        <v>0</v>
      </c>
      <c r="DN57" s="181">
        <f t="shared" si="553"/>
        <v>0</v>
      </c>
      <c r="DO57" s="172"/>
      <c r="DP57" s="174">
        <v>2.0</v>
      </c>
      <c r="DQ57" s="175" t="s">
        <v>153</v>
      </c>
      <c r="DR57" s="176" t="s">
        <v>121</v>
      </c>
      <c r="DS57" s="176" t="s">
        <v>152</v>
      </c>
      <c r="DT57" s="177">
        <f t="shared" si="554"/>
        <v>0</v>
      </c>
      <c r="DU57" s="177">
        <f t="shared" si="555"/>
        <v>0</v>
      </c>
      <c r="DV57" s="177">
        <f t="shared" si="556"/>
        <v>0</v>
      </c>
      <c r="DW57" s="178"/>
      <c r="DX57" s="177">
        <f t="shared" si="557"/>
        <v>0</v>
      </c>
      <c r="DY57" s="179"/>
      <c r="DZ57" s="180"/>
      <c r="EA57" s="180"/>
      <c r="EB57" s="177">
        <f t="shared" si="558"/>
        <v>0</v>
      </c>
      <c r="EC57" s="178">
        <v>0.294289866351475</v>
      </c>
      <c r="ED57" s="177">
        <f t="shared" si="559"/>
        <v>0</v>
      </c>
      <c r="EE57" s="181">
        <f t="shared" si="560"/>
        <v>0</v>
      </c>
      <c r="EF57" s="172"/>
      <c r="EG57" s="174">
        <v>2.0</v>
      </c>
      <c r="EH57" s="175" t="s">
        <v>153</v>
      </c>
      <c r="EI57" s="176" t="s">
        <v>121</v>
      </c>
      <c r="EJ57" s="176" t="s">
        <v>152</v>
      </c>
      <c r="EK57" s="177">
        <f t="shared" si="561"/>
        <v>0</v>
      </c>
      <c r="EL57" s="177">
        <f t="shared" si="562"/>
        <v>0</v>
      </c>
      <c r="EM57" s="177">
        <f t="shared" si="563"/>
        <v>0</v>
      </c>
      <c r="EN57" s="178"/>
      <c r="EO57" s="177">
        <f t="shared" si="564"/>
        <v>0</v>
      </c>
      <c r="EP57" s="179"/>
      <c r="EQ57" s="180"/>
      <c r="ER57" s="180"/>
      <c r="ES57" s="177">
        <f t="shared" si="565"/>
        <v>0</v>
      </c>
      <c r="ET57" s="178">
        <v>0.294289866351475</v>
      </c>
      <c r="EU57" s="177">
        <f t="shared" si="566"/>
        <v>0</v>
      </c>
      <c r="EV57" s="181">
        <f t="shared" si="567"/>
        <v>0</v>
      </c>
      <c r="EW57" s="172"/>
      <c r="EX57" s="174">
        <v>2.0</v>
      </c>
      <c r="EY57" s="175" t="s">
        <v>153</v>
      </c>
      <c r="EZ57" s="176" t="s">
        <v>121</v>
      </c>
      <c r="FA57" s="176" t="s">
        <v>152</v>
      </c>
      <c r="FB57" s="177">
        <f t="shared" si="568"/>
        <v>0</v>
      </c>
      <c r="FC57" s="177">
        <f t="shared" si="569"/>
        <v>0</v>
      </c>
      <c r="FD57" s="177">
        <f t="shared" si="570"/>
        <v>0</v>
      </c>
      <c r="FE57" s="178"/>
      <c r="FF57" s="177">
        <f t="shared" si="571"/>
        <v>0</v>
      </c>
      <c r="FG57" s="179"/>
      <c r="FH57" s="180"/>
      <c r="FI57" s="180"/>
      <c r="FJ57" s="177">
        <f t="shared" si="572"/>
        <v>0</v>
      </c>
      <c r="FK57" s="178">
        <v>0.294289866351475</v>
      </c>
      <c r="FL57" s="177">
        <f t="shared" si="573"/>
        <v>0</v>
      </c>
      <c r="FM57" s="181">
        <f t="shared" si="574"/>
        <v>0</v>
      </c>
      <c r="FN57" s="172"/>
      <c r="FO57" s="174">
        <v>2.0</v>
      </c>
      <c r="FP57" s="175" t="s">
        <v>153</v>
      </c>
      <c r="FQ57" s="176" t="s">
        <v>121</v>
      </c>
      <c r="FR57" s="176" t="s">
        <v>152</v>
      </c>
      <c r="FS57" s="177">
        <f t="shared" si="575"/>
        <v>0</v>
      </c>
      <c r="FT57" s="177">
        <f t="shared" si="576"/>
        <v>0</v>
      </c>
      <c r="FU57" s="177">
        <f t="shared" si="577"/>
        <v>0</v>
      </c>
      <c r="FV57" s="178"/>
      <c r="FW57" s="177">
        <f t="shared" si="578"/>
        <v>0</v>
      </c>
      <c r="FX57" s="179"/>
      <c r="FY57" s="180"/>
      <c r="FZ57" s="180"/>
      <c r="GA57" s="177">
        <f t="shared" si="579"/>
        <v>0</v>
      </c>
      <c r="GB57" s="178">
        <v>0.294289866351475</v>
      </c>
      <c r="GC57" s="177">
        <f t="shared" si="580"/>
        <v>0</v>
      </c>
      <c r="GD57" s="181">
        <f t="shared" si="581"/>
        <v>0</v>
      </c>
      <c r="GE57" s="172"/>
      <c r="GF57" s="174">
        <v>2.0</v>
      </c>
      <c r="GG57" s="175" t="s">
        <v>153</v>
      </c>
      <c r="GH57" s="176" t="s">
        <v>121</v>
      </c>
      <c r="GI57" s="176" t="s">
        <v>152</v>
      </c>
      <c r="GJ57" s="177">
        <f t="shared" si="582"/>
        <v>0</v>
      </c>
      <c r="GK57" s="177">
        <f t="shared" si="583"/>
        <v>0</v>
      </c>
      <c r="GL57" s="177">
        <f t="shared" si="584"/>
        <v>0</v>
      </c>
      <c r="GM57" s="178"/>
      <c r="GN57" s="177">
        <f t="shared" si="585"/>
        <v>0</v>
      </c>
      <c r="GO57" s="179"/>
      <c r="GP57" s="180"/>
      <c r="GQ57" s="180"/>
      <c r="GR57" s="177">
        <f t="shared" si="586"/>
        <v>0</v>
      </c>
      <c r="GS57" s="178">
        <v>0.294289866351475</v>
      </c>
      <c r="GT57" s="177">
        <f t="shared" si="587"/>
        <v>0</v>
      </c>
      <c r="GU57" s="181">
        <f t="shared" si="588"/>
        <v>0</v>
      </c>
      <c r="GV57" s="172"/>
      <c r="GW57" s="174">
        <v>2.0</v>
      </c>
      <c r="GX57" s="175" t="s">
        <v>153</v>
      </c>
      <c r="GY57" s="176" t="s">
        <v>121</v>
      </c>
      <c r="GZ57" s="176" t="s">
        <v>152</v>
      </c>
      <c r="HA57" s="177">
        <f t="shared" si="589"/>
        <v>0</v>
      </c>
      <c r="HB57" s="177">
        <f t="shared" si="590"/>
        <v>0</v>
      </c>
      <c r="HC57" s="177">
        <f t="shared" si="591"/>
        <v>0</v>
      </c>
      <c r="HD57" s="178"/>
      <c r="HE57" s="177">
        <f t="shared" si="592"/>
        <v>0</v>
      </c>
      <c r="HF57" s="179"/>
      <c r="HG57" s="180"/>
      <c r="HH57" s="180"/>
      <c r="HI57" s="177">
        <f t="shared" si="593"/>
        <v>0</v>
      </c>
      <c r="HJ57" s="178">
        <v>0.294289866351475</v>
      </c>
      <c r="HK57" s="177">
        <f t="shared" si="594"/>
        <v>0</v>
      </c>
      <c r="HL57" s="181">
        <f t="shared" si="595"/>
        <v>0</v>
      </c>
      <c r="HM57" s="172"/>
      <c r="HN57" s="174">
        <v>2.0</v>
      </c>
      <c r="HO57" s="175" t="s">
        <v>153</v>
      </c>
      <c r="HP57" s="176" t="s">
        <v>121</v>
      </c>
      <c r="HQ57" s="176" t="s">
        <v>152</v>
      </c>
      <c r="HR57" s="177">
        <f t="shared" si="596"/>
        <v>0</v>
      </c>
      <c r="HS57" s="177">
        <f t="shared" si="597"/>
        <v>0</v>
      </c>
      <c r="HT57" s="177">
        <f t="shared" si="598"/>
        <v>0</v>
      </c>
      <c r="HU57" s="178"/>
      <c r="HV57" s="177">
        <f t="shared" si="599"/>
        <v>0</v>
      </c>
      <c r="HW57" s="179"/>
      <c r="HX57" s="180"/>
      <c r="HY57" s="180"/>
      <c r="HZ57" s="177">
        <f t="shared" si="600"/>
        <v>0</v>
      </c>
      <c r="IA57" s="178">
        <v>0.294289866351475</v>
      </c>
      <c r="IB57" s="177">
        <f t="shared" si="601"/>
        <v>0</v>
      </c>
      <c r="IC57" s="181">
        <f t="shared" si="602"/>
        <v>0</v>
      </c>
      <c r="ID57" s="172"/>
      <c r="IE57" s="174">
        <v>2.0</v>
      </c>
      <c r="IF57" s="175" t="s">
        <v>153</v>
      </c>
      <c r="IG57" s="176" t="s">
        <v>121</v>
      </c>
      <c r="IH57" s="176" t="s">
        <v>152</v>
      </c>
      <c r="II57" s="177">
        <f t="shared" si="603"/>
        <v>0</v>
      </c>
      <c r="IJ57" s="177">
        <f t="shared" si="604"/>
        <v>0</v>
      </c>
      <c r="IK57" s="177">
        <f t="shared" si="605"/>
        <v>0</v>
      </c>
      <c r="IL57" s="178"/>
      <c r="IM57" s="177">
        <f t="shared" si="606"/>
        <v>0</v>
      </c>
      <c r="IN57" s="179"/>
      <c r="IO57" s="180"/>
      <c r="IP57" s="180"/>
      <c r="IQ57" s="177">
        <f t="shared" si="607"/>
        <v>0</v>
      </c>
      <c r="IR57" s="178">
        <v>0.294289866351475</v>
      </c>
      <c r="IS57" s="177">
        <f t="shared" si="608"/>
        <v>0</v>
      </c>
      <c r="IT57" s="181">
        <f t="shared" si="609"/>
        <v>0</v>
      </c>
      <c r="IU57" s="172"/>
      <c r="IV57" s="174">
        <v>2.0</v>
      </c>
      <c r="IW57" s="175" t="s">
        <v>153</v>
      </c>
      <c r="IX57" s="176" t="s">
        <v>121</v>
      </c>
      <c r="IY57" s="176" t="s">
        <v>152</v>
      </c>
      <c r="IZ57" s="177">
        <f t="shared" si="610"/>
        <v>0</v>
      </c>
      <c r="JA57" s="177">
        <f t="shared" si="611"/>
        <v>0</v>
      </c>
      <c r="JB57" s="177">
        <f t="shared" si="612"/>
        <v>0</v>
      </c>
      <c r="JC57" s="178"/>
      <c r="JD57" s="177">
        <f t="shared" si="613"/>
        <v>0</v>
      </c>
      <c r="JE57" s="179"/>
      <c r="JF57" s="180"/>
      <c r="JG57" s="180"/>
      <c r="JH57" s="177">
        <f t="shared" si="614"/>
        <v>0</v>
      </c>
      <c r="JI57" s="178">
        <v>0.294289866351475</v>
      </c>
      <c r="JJ57" s="177">
        <f t="shared" si="615"/>
        <v>0</v>
      </c>
      <c r="JK57" s="181">
        <f t="shared" si="616"/>
        <v>0</v>
      </c>
      <c r="JL57" s="172"/>
      <c r="JM57" s="174">
        <v>2.0</v>
      </c>
      <c r="JN57" s="175" t="s">
        <v>153</v>
      </c>
      <c r="JO57" s="176" t="s">
        <v>121</v>
      </c>
      <c r="JP57" s="176" t="s">
        <v>152</v>
      </c>
      <c r="JQ57" s="177">
        <f t="shared" si="617"/>
        <v>0</v>
      </c>
      <c r="JR57" s="177">
        <f t="shared" si="618"/>
        <v>0</v>
      </c>
      <c r="JS57" s="177">
        <f t="shared" si="619"/>
        <v>0</v>
      </c>
      <c r="JT57" s="178"/>
      <c r="JU57" s="177">
        <f t="shared" si="620"/>
        <v>0</v>
      </c>
      <c r="JV57" s="179"/>
      <c r="JW57" s="180"/>
      <c r="JX57" s="180"/>
      <c r="JY57" s="177">
        <f t="shared" si="621"/>
        <v>0</v>
      </c>
      <c r="JZ57" s="178">
        <v>0.294289866351475</v>
      </c>
      <c r="KA57" s="177">
        <f t="shared" si="622"/>
        <v>0</v>
      </c>
      <c r="KB57" s="181">
        <f t="shared" si="623"/>
        <v>0</v>
      </c>
      <c r="KC57" s="172"/>
      <c r="KD57" s="174">
        <v>2.0</v>
      </c>
      <c r="KE57" s="175" t="s">
        <v>153</v>
      </c>
      <c r="KF57" s="176" t="s">
        <v>121</v>
      </c>
      <c r="KG57" s="176" t="s">
        <v>152</v>
      </c>
      <c r="KH57" s="177">
        <f t="shared" si="624"/>
        <v>0</v>
      </c>
      <c r="KI57" s="177">
        <f t="shared" si="625"/>
        <v>0</v>
      </c>
      <c r="KJ57" s="177">
        <f t="shared" si="626"/>
        <v>0</v>
      </c>
      <c r="KK57" s="178"/>
      <c r="KL57" s="177">
        <f t="shared" si="627"/>
        <v>0</v>
      </c>
      <c r="KM57" s="179"/>
      <c r="KN57" s="180"/>
      <c r="KO57" s="180"/>
      <c r="KP57" s="177">
        <f t="shared" si="628"/>
        <v>0</v>
      </c>
      <c r="KQ57" s="178">
        <v>0.294289866351475</v>
      </c>
      <c r="KR57" s="177">
        <f t="shared" si="629"/>
        <v>0</v>
      </c>
      <c r="KS57" s="181">
        <f t="shared" si="630"/>
        <v>0</v>
      </c>
      <c r="KT57" s="172"/>
      <c r="KU57" s="173"/>
    </row>
    <row r="58" ht="15.75" customHeight="1">
      <c r="A58" s="174">
        <v>3.0</v>
      </c>
      <c r="B58" s="175" t="s">
        <v>154</v>
      </c>
      <c r="C58" s="176" t="s">
        <v>121</v>
      </c>
      <c r="D58" s="176" t="s">
        <v>152</v>
      </c>
      <c r="E58" s="177">
        <f t="shared" si="505"/>
        <v>0</v>
      </c>
      <c r="F58" s="177">
        <f t="shared" si="506"/>
        <v>0</v>
      </c>
      <c r="G58" s="177">
        <f t="shared" si="507"/>
        <v>0</v>
      </c>
      <c r="H58" s="178"/>
      <c r="I58" s="177">
        <f t="shared" si="508"/>
        <v>0</v>
      </c>
      <c r="J58" s="179"/>
      <c r="K58" s="180"/>
      <c r="L58" s="180"/>
      <c r="M58" s="177">
        <f t="shared" si="509"/>
        <v>0</v>
      </c>
      <c r="N58" s="178">
        <v>0.294289866351475</v>
      </c>
      <c r="O58" s="177">
        <f t="shared" si="510"/>
        <v>0</v>
      </c>
      <c r="P58" s="181">
        <f t="shared" si="511"/>
        <v>0</v>
      </c>
      <c r="Q58" s="172"/>
      <c r="R58" s="174">
        <v>3.0</v>
      </c>
      <c r="S58" s="175" t="s">
        <v>154</v>
      </c>
      <c r="T58" s="176" t="s">
        <v>121</v>
      </c>
      <c r="U58" s="176" t="s">
        <v>152</v>
      </c>
      <c r="V58" s="177">
        <f t="shared" si="512"/>
        <v>0</v>
      </c>
      <c r="W58" s="177">
        <f t="shared" si="513"/>
        <v>0</v>
      </c>
      <c r="X58" s="177">
        <f t="shared" si="514"/>
        <v>0</v>
      </c>
      <c r="Y58" s="178"/>
      <c r="Z58" s="177">
        <f t="shared" si="515"/>
        <v>0</v>
      </c>
      <c r="AA58" s="179"/>
      <c r="AB58" s="180"/>
      <c r="AC58" s="180"/>
      <c r="AD58" s="177">
        <f t="shared" si="516"/>
        <v>0</v>
      </c>
      <c r="AE58" s="178">
        <v>0.294289866351475</v>
      </c>
      <c r="AF58" s="177">
        <f t="shared" si="517"/>
        <v>0</v>
      </c>
      <c r="AG58" s="181">
        <f t="shared" si="518"/>
        <v>0</v>
      </c>
      <c r="AH58" s="172"/>
      <c r="AI58" s="174">
        <v>3.0</v>
      </c>
      <c r="AJ58" s="175" t="s">
        <v>154</v>
      </c>
      <c r="AK58" s="176" t="s">
        <v>121</v>
      </c>
      <c r="AL58" s="176" t="s">
        <v>152</v>
      </c>
      <c r="AM58" s="177">
        <f t="shared" si="519"/>
        <v>0</v>
      </c>
      <c r="AN58" s="177">
        <f t="shared" si="520"/>
        <v>0</v>
      </c>
      <c r="AO58" s="177">
        <f t="shared" si="521"/>
        <v>0</v>
      </c>
      <c r="AP58" s="178"/>
      <c r="AQ58" s="177">
        <f t="shared" si="522"/>
        <v>0</v>
      </c>
      <c r="AR58" s="179"/>
      <c r="AS58" s="180"/>
      <c r="AT58" s="180"/>
      <c r="AU58" s="177">
        <f t="shared" si="523"/>
        <v>0</v>
      </c>
      <c r="AV58" s="178">
        <v>0.294289866351475</v>
      </c>
      <c r="AW58" s="177">
        <f t="shared" si="524"/>
        <v>0</v>
      </c>
      <c r="AX58" s="181">
        <f t="shared" si="525"/>
        <v>0</v>
      </c>
      <c r="AY58" s="172"/>
      <c r="AZ58" s="174">
        <v>3.0</v>
      </c>
      <c r="BA58" s="175" t="s">
        <v>154</v>
      </c>
      <c r="BB58" s="176" t="s">
        <v>121</v>
      </c>
      <c r="BC58" s="176" t="s">
        <v>152</v>
      </c>
      <c r="BD58" s="177">
        <f t="shared" si="526"/>
        <v>0</v>
      </c>
      <c r="BE58" s="177">
        <f t="shared" si="527"/>
        <v>0</v>
      </c>
      <c r="BF58" s="177">
        <f t="shared" si="528"/>
        <v>0</v>
      </c>
      <c r="BG58" s="178"/>
      <c r="BH58" s="177">
        <f t="shared" si="529"/>
        <v>0</v>
      </c>
      <c r="BI58" s="179"/>
      <c r="BJ58" s="180"/>
      <c r="BK58" s="180"/>
      <c r="BL58" s="177">
        <f t="shared" si="530"/>
        <v>0</v>
      </c>
      <c r="BM58" s="178">
        <v>0.294289866351475</v>
      </c>
      <c r="BN58" s="177">
        <f t="shared" si="531"/>
        <v>0</v>
      </c>
      <c r="BO58" s="181">
        <f t="shared" si="532"/>
        <v>0</v>
      </c>
      <c r="BP58" s="172"/>
      <c r="BQ58" s="174">
        <v>3.0</v>
      </c>
      <c r="BR58" s="175" t="s">
        <v>154</v>
      </c>
      <c r="BS58" s="176" t="s">
        <v>121</v>
      </c>
      <c r="BT58" s="176" t="s">
        <v>152</v>
      </c>
      <c r="BU58" s="177">
        <f t="shared" si="533"/>
        <v>0</v>
      </c>
      <c r="BV58" s="177">
        <f t="shared" si="534"/>
        <v>0</v>
      </c>
      <c r="BW58" s="177">
        <f t="shared" si="535"/>
        <v>0</v>
      </c>
      <c r="BX58" s="178"/>
      <c r="BY58" s="177">
        <f t="shared" si="536"/>
        <v>0</v>
      </c>
      <c r="BZ58" s="179"/>
      <c r="CA58" s="180"/>
      <c r="CB58" s="180"/>
      <c r="CC58" s="177">
        <f t="shared" si="537"/>
        <v>0</v>
      </c>
      <c r="CD58" s="178">
        <v>0.294289866351475</v>
      </c>
      <c r="CE58" s="177">
        <f t="shared" si="538"/>
        <v>0</v>
      </c>
      <c r="CF58" s="181">
        <f t="shared" si="539"/>
        <v>0</v>
      </c>
      <c r="CG58" s="172"/>
      <c r="CH58" s="174">
        <v>3.0</v>
      </c>
      <c r="CI58" s="175" t="s">
        <v>154</v>
      </c>
      <c r="CJ58" s="176" t="s">
        <v>121</v>
      </c>
      <c r="CK58" s="176" t="s">
        <v>152</v>
      </c>
      <c r="CL58" s="177">
        <f t="shared" si="540"/>
        <v>0</v>
      </c>
      <c r="CM58" s="177">
        <f t="shared" si="541"/>
        <v>0</v>
      </c>
      <c r="CN58" s="177">
        <f t="shared" si="542"/>
        <v>0</v>
      </c>
      <c r="CO58" s="178"/>
      <c r="CP58" s="177">
        <f t="shared" si="543"/>
        <v>0</v>
      </c>
      <c r="CQ58" s="179"/>
      <c r="CR58" s="180"/>
      <c r="CS58" s="180"/>
      <c r="CT58" s="177">
        <f t="shared" si="544"/>
        <v>0</v>
      </c>
      <c r="CU58" s="178">
        <v>0.294289866351475</v>
      </c>
      <c r="CV58" s="177">
        <f t="shared" si="545"/>
        <v>0</v>
      </c>
      <c r="CW58" s="181">
        <f t="shared" si="546"/>
        <v>0</v>
      </c>
      <c r="CX58" s="172"/>
      <c r="CY58" s="174">
        <v>3.0</v>
      </c>
      <c r="CZ58" s="175" t="s">
        <v>154</v>
      </c>
      <c r="DA58" s="176" t="s">
        <v>121</v>
      </c>
      <c r="DB58" s="176" t="s">
        <v>152</v>
      </c>
      <c r="DC58" s="177">
        <f t="shared" si="547"/>
        <v>0</v>
      </c>
      <c r="DD58" s="177">
        <f t="shared" si="548"/>
        <v>0</v>
      </c>
      <c r="DE58" s="177">
        <f t="shared" si="549"/>
        <v>0</v>
      </c>
      <c r="DF58" s="178"/>
      <c r="DG58" s="177">
        <f t="shared" si="550"/>
        <v>0</v>
      </c>
      <c r="DH58" s="179"/>
      <c r="DI58" s="180"/>
      <c r="DJ58" s="180"/>
      <c r="DK58" s="177">
        <f t="shared" si="551"/>
        <v>0</v>
      </c>
      <c r="DL58" s="178">
        <v>0.294289866351475</v>
      </c>
      <c r="DM58" s="177">
        <f t="shared" si="552"/>
        <v>0</v>
      </c>
      <c r="DN58" s="181">
        <f t="shared" si="553"/>
        <v>0</v>
      </c>
      <c r="DO58" s="172"/>
      <c r="DP58" s="174">
        <v>3.0</v>
      </c>
      <c r="DQ58" s="175" t="s">
        <v>154</v>
      </c>
      <c r="DR58" s="176" t="s">
        <v>121</v>
      </c>
      <c r="DS58" s="176" t="s">
        <v>152</v>
      </c>
      <c r="DT58" s="177">
        <f t="shared" si="554"/>
        <v>0</v>
      </c>
      <c r="DU58" s="177">
        <f t="shared" si="555"/>
        <v>0</v>
      </c>
      <c r="DV58" s="177">
        <f t="shared" si="556"/>
        <v>0</v>
      </c>
      <c r="DW58" s="178"/>
      <c r="DX58" s="177">
        <f t="shared" si="557"/>
        <v>0</v>
      </c>
      <c r="DY58" s="179"/>
      <c r="DZ58" s="180"/>
      <c r="EA58" s="180"/>
      <c r="EB58" s="177">
        <f t="shared" si="558"/>
        <v>0</v>
      </c>
      <c r="EC58" s="178">
        <v>0.294289866351475</v>
      </c>
      <c r="ED58" s="177">
        <f t="shared" si="559"/>
        <v>0</v>
      </c>
      <c r="EE58" s="181">
        <f t="shared" si="560"/>
        <v>0</v>
      </c>
      <c r="EF58" s="172"/>
      <c r="EG58" s="174">
        <v>3.0</v>
      </c>
      <c r="EH58" s="175" t="s">
        <v>154</v>
      </c>
      <c r="EI58" s="176" t="s">
        <v>121</v>
      </c>
      <c r="EJ58" s="176" t="s">
        <v>152</v>
      </c>
      <c r="EK58" s="177">
        <f t="shared" si="561"/>
        <v>0</v>
      </c>
      <c r="EL58" s="177">
        <f t="shared" si="562"/>
        <v>0</v>
      </c>
      <c r="EM58" s="177">
        <f t="shared" si="563"/>
        <v>0</v>
      </c>
      <c r="EN58" s="178"/>
      <c r="EO58" s="177">
        <f t="shared" si="564"/>
        <v>0</v>
      </c>
      <c r="EP58" s="179"/>
      <c r="EQ58" s="180"/>
      <c r="ER58" s="180"/>
      <c r="ES58" s="177">
        <f t="shared" si="565"/>
        <v>0</v>
      </c>
      <c r="ET58" s="178">
        <v>0.294289866351475</v>
      </c>
      <c r="EU58" s="177">
        <f t="shared" si="566"/>
        <v>0</v>
      </c>
      <c r="EV58" s="181">
        <f t="shared" si="567"/>
        <v>0</v>
      </c>
      <c r="EW58" s="172"/>
      <c r="EX58" s="174">
        <v>3.0</v>
      </c>
      <c r="EY58" s="175" t="s">
        <v>154</v>
      </c>
      <c r="EZ58" s="176" t="s">
        <v>121</v>
      </c>
      <c r="FA58" s="176" t="s">
        <v>152</v>
      </c>
      <c r="FB58" s="177">
        <f t="shared" si="568"/>
        <v>0</v>
      </c>
      <c r="FC58" s="177">
        <f t="shared" si="569"/>
        <v>0</v>
      </c>
      <c r="FD58" s="177">
        <f t="shared" si="570"/>
        <v>0</v>
      </c>
      <c r="FE58" s="178"/>
      <c r="FF58" s="177">
        <f t="shared" si="571"/>
        <v>0</v>
      </c>
      <c r="FG58" s="179"/>
      <c r="FH58" s="180"/>
      <c r="FI58" s="180"/>
      <c r="FJ58" s="177">
        <f t="shared" si="572"/>
        <v>0</v>
      </c>
      <c r="FK58" s="178">
        <v>0.294289866351475</v>
      </c>
      <c r="FL58" s="177">
        <f t="shared" si="573"/>
        <v>0</v>
      </c>
      <c r="FM58" s="181">
        <f t="shared" si="574"/>
        <v>0</v>
      </c>
      <c r="FN58" s="172"/>
      <c r="FO58" s="174">
        <v>3.0</v>
      </c>
      <c r="FP58" s="175" t="s">
        <v>154</v>
      </c>
      <c r="FQ58" s="176" t="s">
        <v>121</v>
      </c>
      <c r="FR58" s="176" t="s">
        <v>152</v>
      </c>
      <c r="FS58" s="177">
        <f t="shared" si="575"/>
        <v>0</v>
      </c>
      <c r="FT58" s="177">
        <f t="shared" si="576"/>
        <v>0</v>
      </c>
      <c r="FU58" s="177">
        <f t="shared" si="577"/>
        <v>0</v>
      </c>
      <c r="FV58" s="178"/>
      <c r="FW58" s="177">
        <f t="shared" si="578"/>
        <v>0</v>
      </c>
      <c r="FX58" s="179"/>
      <c r="FY58" s="180"/>
      <c r="FZ58" s="180"/>
      <c r="GA58" s="177">
        <f t="shared" si="579"/>
        <v>0</v>
      </c>
      <c r="GB58" s="178">
        <v>0.294289866351475</v>
      </c>
      <c r="GC58" s="177">
        <f t="shared" si="580"/>
        <v>0</v>
      </c>
      <c r="GD58" s="181">
        <f t="shared" si="581"/>
        <v>0</v>
      </c>
      <c r="GE58" s="172"/>
      <c r="GF58" s="174">
        <v>3.0</v>
      </c>
      <c r="GG58" s="175" t="s">
        <v>154</v>
      </c>
      <c r="GH58" s="176" t="s">
        <v>121</v>
      </c>
      <c r="GI58" s="176" t="s">
        <v>152</v>
      </c>
      <c r="GJ58" s="177">
        <f t="shared" si="582"/>
        <v>0</v>
      </c>
      <c r="GK58" s="177">
        <f t="shared" si="583"/>
        <v>0</v>
      </c>
      <c r="GL58" s="177">
        <f t="shared" si="584"/>
        <v>0</v>
      </c>
      <c r="GM58" s="178"/>
      <c r="GN58" s="177">
        <f t="shared" si="585"/>
        <v>0</v>
      </c>
      <c r="GO58" s="179"/>
      <c r="GP58" s="180"/>
      <c r="GQ58" s="180"/>
      <c r="GR58" s="177">
        <f t="shared" si="586"/>
        <v>0</v>
      </c>
      <c r="GS58" s="178">
        <v>0.294289866351475</v>
      </c>
      <c r="GT58" s="177">
        <f t="shared" si="587"/>
        <v>0</v>
      </c>
      <c r="GU58" s="181">
        <f t="shared" si="588"/>
        <v>0</v>
      </c>
      <c r="GV58" s="172"/>
      <c r="GW58" s="174">
        <v>3.0</v>
      </c>
      <c r="GX58" s="175" t="s">
        <v>154</v>
      </c>
      <c r="GY58" s="176" t="s">
        <v>121</v>
      </c>
      <c r="GZ58" s="176" t="s">
        <v>152</v>
      </c>
      <c r="HA58" s="177">
        <f t="shared" si="589"/>
        <v>0</v>
      </c>
      <c r="HB58" s="177">
        <f t="shared" si="590"/>
        <v>0</v>
      </c>
      <c r="HC58" s="177">
        <f t="shared" si="591"/>
        <v>0</v>
      </c>
      <c r="HD58" s="178"/>
      <c r="HE58" s="177">
        <f t="shared" si="592"/>
        <v>0</v>
      </c>
      <c r="HF58" s="179"/>
      <c r="HG58" s="180"/>
      <c r="HH58" s="180"/>
      <c r="HI58" s="177">
        <f t="shared" si="593"/>
        <v>0</v>
      </c>
      <c r="HJ58" s="178">
        <v>0.294289866351475</v>
      </c>
      <c r="HK58" s="177">
        <f t="shared" si="594"/>
        <v>0</v>
      </c>
      <c r="HL58" s="181">
        <f t="shared" si="595"/>
        <v>0</v>
      </c>
      <c r="HM58" s="172"/>
      <c r="HN58" s="174">
        <v>3.0</v>
      </c>
      <c r="HO58" s="175" t="s">
        <v>154</v>
      </c>
      <c r="HP58" s="176" t="s">
        <v>121</v>
      </c>
      <c r="HQ58" s="176" t="s">
        <v>152</v>
      </c>
      <c r="HR58" s="177">
        <f t="shared" si="596"/>
        <v>0</v>
      </c>
      <c r="HS58" s="177">
        <f t="shared" si="597"/>
        <v>0</v>
      </c>
      <c r="HT58" s="177">
        <f t="shared" si="598"/>
        <v>0</v>
      </c>
      <c r="HU58" s="178"/>
      <c r="HV58" s="177">
        <f t="shared" si="599"/>
        <v>0</v>
      </c>
      <c r="HW58" s="179"/>
      <c r="HX58" s="180"/>
      <c r="HY58" s="180"/>
      <c r="HZ58" s="177">
        <f t="shared" si="600"/>
        <v>0</v>
      </c>
      <c r="IA58" s="178">
        <v>0.294289866351475</v>
      </c>
      <c r="IB58" s="177">
        <f t="shared" si="601"/>
        <v>0</v>
      </c>
      <c r="IC58" s="181">
        <f t="shared" si="602"/>
        <v>0</v>
      </c>
      <c r="ID58" s="172"/>
      <c r="IE58" s="174">
        <v>3.0</v>
      </c>
      <c r="IF58" s="175" t="s">
        <v>154</v>
      </c>
      <c r="IG58" s="176" t="s">
        <v>121</v>
      </c>
      <c r="IH58" s="176" t="s">
        <v>152</v>
      </c>
      <c r="II58" s="177">
        <f t="shared" si="603"/>
        <v>0</v>
      </c>
      <c r="IJ58" s="177">
        <f t="shared" si="604"/>
        <v>0</v>
      </c>
      <c r="IK58" s="177">
        <f t="shared" si="605"/>
        <v>0</v>
      </c>
      <c r="IL58" s="178"/>
      <c r="IM58" s="177">
        <f t="shared" si="606"/>
        <v>0</v>
      </c>
      <c r="IN58" s="179"/>
      <c r="IO58" s="180"/>
      <c r="IP58" s="180"/>
      <c r="IQ58" s="177">
        <f t="shared" si="607"/>
        <v>0</v>
      </c>
      <c r="IR58" s="178">
        <v>0.294289866351475</v>
      </c>
      <c r="IS58" s="177">
        <f t="shared" si="608"/>
        <v>0</v>
      </c>
      <c r="IT58" s="181">
        <f t="shared" si="609"/>
        <v>0</v>
      </c>
      <c r="IU58" s="172"/>
      <c r="IV58" s="174">
        <v>3.0</v>
      </c>
      <c r="IW58" s="175" t="s">
        <v>154</v>
      </c>
      <c r="IX58" s="176" t="s">
        <v>121</v>
      </c>
      <c r="IY58" s="176" t="s">
        <v>152</v>
      </c>
      <c r="IZ58" s="177">
        <f t="shared" si="610"/>
        <v>0</v>
      </c>
      <c r="JA58" s="177">
        <f t="shared" si="611"/>
        <v>0</v>
      </c>
      <c r="JB58" s="177">
        <f t="shared" si="612"/>
        <v>0</v>
      </c>
      <c r="JC58" s="178"/>
      <c r="JD58" s="177">
        <f t="shared" si="613"/>
        <v>0</v>
      </c>
      <c r="JE58" s="179"/>
      <c r="JF58" s="180"/>
      <c r="JG58" s="180"/>
      <c r="JH58" s="177">
        <f t="shared" si="614"/>
        <v>0</v>
      </c>
      <c r="JI58" s="178">
        <v>0.294289866351475</v>
      </c>
      <c r="JJ58" s="177">
        <f t="shared" si="615"/>
        <v>0</v>
      </c>
      <c r="JK58" s="181">
        <f t="shared" si="616"/>
        <v>0</v>
      </c>
      <c r="JL58" s="172"/>
      <c r="JM58" s="174">
        <v>3.0</v>
      </c>
      <c r="JN58" s="175" t="s">
        <v>154</v>
      </c>
      <c r="JO58" s="176" t="s">
        <v>121</v>
      </c>
      <c r="JP58" s="176" t="s">
        <v>152</v>
      </c>
      <c r="JQ58" s="177">
        <f t="shared" si="617"/>
        <v>0</v>
      </c>
      <c r="JR58" s="177">
        <f t="shared" si="618"/>
        <v>0</v>
      </c>
      <c r="JS58" s="177">
        <f t="shared" si="619"/>
        <v>0</v>
      </c>
      <c r="JT58" s="178"/>
      <c r="JU58" s="177">
        <f t="shared" si="620"/>
        <v>0</v>
      </c>
      <c r="JV58" s="179"/>
      <c r="JW58" s="180"/>
      <c r="JX58" s="180"/>
      <c r="JY58" s="177">
        <f t="shared" si="621"/>
        <v>0</v>
      </c>
      <c r="JZ58" s="178">
        <v>0.294289866351475</v>
      </c>
      <c r="KA58" s="177">
        <f t="shared" si="622"/>
        <v>0</v>
      </c>
      <c r="KB58" s="181">
        <f t="shared" si="623"/>
        <v>0</v>
      </c>
      <c r="KC58" s="172"/>
      <c r="KD58" s="174">
        <v>3.0</v>
      </c>
      <c r="KE58" s="175" t="s">
        <v>154</v>
      </c>
      <c r="KF58" s="176" t="s">
        <v>121</v>
      </c>
      <c r="KG58" s="176" t="s">
        <v>152</v>
      </c>
      <c r="KH58" s="177">
        <f t="shared" si="624"/>
        <v>0</v>
      </c>
      <c r="KI58" s="177">
        <f t="shared" si="625"/>
        <v>0</v>
      </c>
      <c r="KJ58" s="177">
        <f t="shared" si="626"/>
        <v>0</v>
      </c>
      <c r="KK58" s="178"/>
      <c r="KL58" s="177">
        <f t="shared" si="627"/>
        <v>0</v>
      </c>
      <c r="KM58" s="179"/>
      <c r="KN58" s="180"/>
      <c r="KO58" s="180"/>
      <c r="KP58" s="177">
        <f t="shared" si="628"/>
        <v>0</v>
      </c>
      <c r="KQ58" s="178">
        <v>0.294289866351475</v>
      </c>
      <c r="KR58" s="177">
        <f t="shared" si="629"/>
        <v>0</v>
      </c>
      <c r="KS58" s="181">
        <f t="shared" si="630"/>
        <v>0</v>
      </c>
      <c r="KT58" s="172"/>
      <c r="KU58" s="173"/>
    </row>
    <row r="59" ht="15.75" customHeight="1">
      <c r="A59" s="174">
        <v>4.0</v>
      </c>
      <c r="B59" s="175" t="s">
        <v>138</v>
      </c>
      <c r="C59" s="176" t="s">
        <v>121</v>
      </c>
      <c r="D59" s="176" t="s">
        <v>152</v>
      </c>
      <c r="E59" s="177">
        <f t="shared" si="505"/>
        <v>0</v>
      </c>
      <c r="F59" s="177">
        <f t="shared" si="506"/>
        <v>0</v>
      </c>
      <c r="G59" s="177">
        <f t="shared" si="507"/>
        <v>0</v>
      </c>
      <c r="H59" s="178"/>
      <c r="I59" s="177">
        <f t="shared" si="508"/>
        <v>0</v>
      </c>
      <c r="J59" s="179"/>
      <c r="K59" s="180"/>
      <c r="L59" s="180"/>
      <c r="M59" s="177">
        <f t="shared" si="509"/>
        <v>0</v>
      </c>
      <c r="N59" s="178">
        <v>0.294289866351475</v>
      </c>
      <c r="O59" s="177">
        <f t="shared" si="510"/>
        <v>0</v>
      </c>
      <c r="P59" s="181">
        <f t="shared" si="511"/>
        <v>0</v>
      </c>
      <c r="Q59" s="172"/>
      <c r="R59" s="174">
        <v>4.0</v>
      </c>
      <c r="S59" s="175" t="s">
        <v>138</v>
      </c>
      <c r="T59" s="176" t="s">
        <v>121</v>
      </c>
      <c r="U59" s="176" t="s">
        <v>152</v>
      </c>
      <c r="V59" s="177">
        <f t="shared" si="512"/>
        <v>0</v>
      </c>
      <c r="W59" s="177">
        <f t="shared" si="513"/>
        <v>0</v>
      </c>
      <c r="X59" s="177">
        <f t="shared" si="514"/>
        <v>0</v>
      </c>
      <c r="Y59" s="178"/>
      <c r="Z59" s="177">
        <f t="shared" si="515"/>
        <v>0</v>
      </c>
      <c r="AA59" s="179"/>
      <c r="AB59" s="180"/>
      <c r="AC59" s="180"/>
      <c r="AD59" s="177">
        <f t="shared" si="516"/>
        <v>0</v>
      </c>
      <c r="AE59" s="178">
        <v>0.294289866351475</v>
      </c>
      <c r="AF59" s="177">
        <f t="shared" si="517"/>
        <v>0</v>
      </c>
      <c r="AG59" s="181">
        <f t="shared" si="518"/>
        <v>0</v>
      </c>
      <c r="AH59" s="172"/>
      <c r="AI59" s="174">
        <v>4.0</v>
      </c>
      <c r="AJ59" s="175" t="s">
        <v>138</v>
      </c>
      <c r="AK59" s="176" t="s">
        <v>121</v>
      </c>
      <c r="AL59" s="176" t="s">
        <v>152</v>
      </c>
      <c r="AM59" s="177">
        <f t="shared" si="519"/>
        <v>0</v>
      </c>
      <c r="AN59" s="177">
        <f t="shared" si="520"/>
        <v>0</v>
      </c>
      <c r="AO59" s="177">
        <f t="shared" si="521"/>
        <v>0</v>
      </c>
      <c r="AP59" s="178"/>
      <c r="AQ59" s="177">
        <f t="shared" si="522"/>
        <v>0</v>
      </c>
      <c r="AR59" s="179"/>
      <c r="AS59" s="180"/>
      <c r="AT59" s="180"/>
      <c r="AU59" s="177">
        <f t="shared" si="523"/>
        <v>0</v>
      </c>
      <c r="AV59" s="178">
        <v>0.294289866351475</v>
      </c>
      <c r="AW59" s="177">
        <f t="shared" si="524"/>
        <v>0</v>
      </c>
      <c r="AX59" s="181">
        <f t="shared" si="525"/>
        <v>0</v>
      </c>
      <c r="AY59" s="172"/>
      <c r="AZ59" s="174">
        <v>4.0</v>
      </c>
      <c r="BA59" s="175" t="s">
        <v>138</v>
      </c>
      <c r="BB59" s="176" t="s">
        <v>121</v>
      </c>
      <c r="BC59" s="176" t="s">
        <v>152</v>
      </c>
      <c r="BD59" s="177">
        <f t="shared" si="526"/>
        <v>0</v>
      </c>
      <c r="BE59" s="177">
        <f t="shared" si="527"/>
        <v>0</v>
      </c>
      <c r="BF59" s="177">
        <f t="shared" si="528"/>
        <v>0</v>
      </c>
      <c r="BG59" s="178"/>
      <c r="BH59" s="177">
        <f t="shared" si="529"/>
        <v>0</v>
      </c>
      <c r="BI59" s="179"/>
      <c r="BJ59" s="180"/>
      <c r="BK59" s="180"/>
      <c r="BL59" s="177">
        <f t="shared" si="530"/>
        <v>0</v>
      </c>
      <c r="BM59" s="178">
        <v>0.294289866351475</v>
      </c>
      <c r="BN59" s="177">
        <f t="shared" si="531"/>
        <v>0</v>
      </c>
      <c r="BO59" s="181">
        <f t="shared" si="532"/>
        <v>0</v>
      </c>
      <c r="BP59" s="172"/>
      <c r="BQ59" s="174">
        <v>4.0</v>
      </c>
      <c r="BR59" s="175" t="s">
        <v>138</v>
      </c>
      <c r="BS59" s="176" t="s">
        <v>121</v>
      </c>
      <c r="BT59" s="176" t="s">
        <v>152</v>
      </c>
      <c r="BU59" s="177">
        <f t="shared" si="533"/>
        <v>0</v>
      </c>
      <c r="BV59" s="177">
        <f t="shared" si="534"/>
        <v>0</v>
      </c>
      <c r="BW59" s="177">
        <f t="shared" si="535"/>
        <v>0</v>
      </c>
      <c r="BX59" s="178"/>
      <c r="BY59" s="177">
        <f t="shared" si="536"/>
        <v>0</v>
      </c>
      <c r="BZ59" s="179"/>
      <c r="CA59" s="180"/>
      <c r="CB59" s="180"/>
      <c r="CC59" s="177">
        <f t="shared" si="537"/>
        <v>0</v>
      </c>
      <c r="CD59" s="178">
        <v>0.294289866351475</v>
      </c>
      <c r="CE59" s="177">
        <f t="shared" si="538"/>
        <v>0</v>
      </c>
      <c r="CF59" s="181">
        <f t="shared" si="539"/>
        <v>0</v>
      </c>
      <c r="CG59" s="172"/>
      <c r="CH59" s="174">
        <v>4.0</v>
      </c>
      <c r="CI59" s="175" t="s">
        <v>138</v>
      </c>
      <c r="CJ59" s="176" t="s">
        <v>121</v>
      </c>
      <c r="CK59" s="176" t="s">
        <v>152</v>
      </c>
      <c r="CL59" s="177">
        <f t="shared" si="540"/>
        <v>0</v>
      </c>
      <c r="CM59" s="177">
        <f t="shared" si="541"/>
        <v>0</v>
      </c>
      <c r="CN59" s="177">
        <f t="shared" si="542"/>
        <v>0</v>
      </c>
      <c r="CO59" s="178"/>
      <c r="CP59" s="177">
        <f t="shared" si="543"/>
        <v>0</v>
      </c>
      <c r="CQ59" s="179"/>
      <c r="CR59" s="180"/>
      <c r="CS59" s="180"/>
      <c r="CT59" s="177">
        <f t="shared" si="544"/>
        <v>0</v>
      </c>
      <c r="CU59" s="178">
        <v>0.294289866351475</v>
      </c>
      <c r="CV59" s="177">
        <f t="shared" si="545"/>
        <v>0</v>
      </c>
      <c r="CW59" s="181">
        <f t="shared" si="546"/>
        <v>0</v>
      </c>
      <c r="CX59" s="172"/>
      <c r="CY59" s="174">
        <v>4.0</v>
      </c>
      <c r="CZ59" s="175" t="s">
        <v>138</v>
      </c>
      <c r="DA59" s="176" t="s">
        <v>121</v>
      </c>
      <c r="DB59" s="176" t="s">
        <v>152</v>
      </c>
      <c r="DC59" s="177">
        <f t="shared" si="547"/>
        <v>0</v>
      </c>
      <c r="DD59" s="177">
        <f t="shared" si="548"/>
        <v>0</v>
      </c>
      <c r="DE59" s="177">
        <f t="shared" si="549"/>
        <v>0</v>
      </c>
      <c r="DF59" s="178"/>
      <c r="DG59" s="177">
        <f t="shared" si="550"/>
        <v>0</v>
      </c>
      <c r="DH59" s="179"/>
      <c r="DI59" s="180"/>
      <c r="DJ59" s="180"/>
      <c r="DK59" s="177">
        <f t="shared" si="551"/>
        <v>0</v>
      </c>
      <c r="DL59" s="178">
        <v>0.294289866351475</v>
      </c>
      <c r="DM59" s="177">
        <f t="shared" si="552"/>
        <v>0</v>
      </c>
      <c r="DN59" s="181">
        <f t="shared" si="553"/>
        <v>0</v>
      </c>
      <c r="DO59" s="172"/>
      <c r="DP59" s="174">
        <v>4.0</v>
      </c>
      <c r="DQ59" s="175" t="s">
        <v>138</v>
      </c>
      <c r="DR59" s="176" t="s">
        <v>121</v>
      </c>
      <c r="DS59" s="176" t="s">
        <v>152</v>
      </c>
      <c r="DT59" s="177">
        <f t="shared" si="554"/>
        <v>0</v>
      </c>
      <c r="DU59" s="177">
        <f t="shared" si="555"/>
        <v>0</v>
      </c>
      <c r="DV59" s="177">
        <f t="shared" si="556"/>
        <v>0</v>
      </c>
      <c r="DW59" s="178"/>
      <c r="DX59" s="177">
        <f t="shared" si="557"/>
        <v>0</v>
      </c>
      <c r="DY59" s="179"/>
      <c r="DZ59" s="180"/>
      <c r="EA59" s="180"/>
      <c r="EB59" s="177">
        <f t="shared" si="558"/>
        <v>0</v>
      </c>
      <c r="EC59" s="178">
        <v>0.294289866351475</v>
      </c>
      <c r="ED59" s="177">
        <f t="shared" si="559"/>
        <v>0</v>
      </c>
      <c r="EE59" s="181">
        <f t="shared" si="560"/>
        <v>0</v>
      </c>
      <c r="EF59" s="172"/>
      <c r="EG59" s="174">
        <v>4.0</v>
      </c>
      <c r="EH59" s="175" t="s">
        <v>138</v>
      </c>
      <c r="EI59" s="176" t="s">
        <v>121</v>
      </c>
      <c r="EJ59" s="176" t="s">
        <v>152</v>
      </c>
      <c r="EK59" s="177">
        <f t="shared" si="561"/>
        <v>0</v>
      </c>
      <c r="EL59" s="177">
        <f t="shared" si="562"/>
        <v>0</v>
      </c>
      <c r="EM59" s="177">
        <f t="shared" si="563"/>
        <v>0</v>
      </c>
      <c r="EN59" s="178"/>
      <c r="EO59" s="177">
        <f t="shared" si="564"/>
        <v>0</v>
      </c>
      <c r="EP59" s="179"/>
      <c r="EQ59" s="180"/>
      <c r="ER59" s="180"/>
      <c r="ES59" s="177">
        <f t="shared" si="565"/>
        <v>0</v>
      </c>
      <c r="ET59" s="178">
        <v>0.294289866351475</v>
      </c>
      <c r="EU59" s="177">
        <f t="shared" si="566"/>
        <v>0</v>
      </c>
      <c r="EV59" s="181">
        <f t="shared" si="567"/>
        <v>0</v>
      </c>
      <c r="EW59" s="172"/>
      <c r="EX59" s="174">
        <v>4.0</v>
      </c>
      <c r="EY59" s="175" t="s">
        <v>138</v>
      </c>
      <c r="EZ59" s="176" t="s">
        <v>121</v>
      </c>
      <c r="FA59" s="176" t="s">
        <v>152</v>
      </c>
      <c r="FB59" s="177">
        <f t="shared" si="568"/>
        <v>0</v>
      </c>
      <c r="FC59" s="177">
        <f t="shared" si="569"/>
        <v>0</v>
      </c>
      <c r="FD59" s="177">
        <f t="shared" si="570"/>
        <v>0</v>
      </c>
      <c r="FE59" s="178"/>
      <c r="FF59" s="177">
        <f t="shared" si="571"/>
        <v>0</v>
      </c>
      <c r="FG59" s="179"/>
      <c r="FH59" s="180"/>
      <c r="FI59" s="180"/>
      <c r="FJ59" s="177">
        <f t="shared" si="572"/>
        <v>0</v>
      </c>
      <c r="FK59" s="178">
        <v>0.294289866351475</v>
      </c>
      <c r="FL59" s="177">
        <f t="shared" si="573"/>
        <v>0</v>
      </c>
      <c r="FM59" s="181">
        <f t="shared" si="574"/>
        <v>0</v>
      </c>
      <c r="FN59" s="172"/>
      <c r="FO59" s="174">
        <v>4.0</v>
      </c>
      <c r="FP59" s="175" t="s">
        <v>138</v>
      </c>
      <c r="FQ59" s="176" t="s">
        <v>121</v>
      </c>
      <c r="FR59" s="176" t="s">
        <v>152</v>
      </c>
      <c r="FS59" s="177">
        <f t="shared" si="575"/>
        <v>0</v>
      </c>
      <c r="FT59" s="177">
        <f t="shared" si="576"/>
        <v>0</v>
      </c>
      <c r="FU59" s="177">
        <f t="shared" si="577"/>
        <v>0</v>
      </c>
      <c r="FV59" s="178"/>
      <c r="FW59" s="177">
        <f t="shared" si="578"/>
        <v>0</v>
      </c>
      <c r="FX59" s="179"/>
      <c r="FY59" s="180"/>
      <c r="FZ59" s="180"/>
      <c r="GA59" s="177">
        <f t="shared" si="579"/>
        <v>0</v>
      </c>
      <c r="GB59" s="178">
        <v>0.294289866351475</v>
      </c>
      <c r="GC59" s="177">
        <f t="shared" si="580"/>
        <v>0</v>
      </c>
      <c r="GD59" s="181">
        <f t="shared" si="581"/>
        <v>0</v>
      </c>
      <c r="GE59" s="172"/>
      <c r="GF59" s="174">
        <v>4.0</v>
      </c>
      <c r="GG59" s="175" t="s">
        <v>138</v>
      </c>
      <c r="GH59" s="176" t="s">
        <v>121</v>
      </c>
      <c r="GI59" s="176" t="s">
        <v>152</v>
      </c>
      <c r="GJ59" s="177">
        <f t="shared" si="582"/>
        <v>0</v>
      </c>
      <c r="GK59" s="177">
        <f t="shared" si="583"/>
        <v>0</v>
      </c>
      <c r="GL59" s="177">
        <f t="shared" si="584"/>
        <v>0</v>
      </c>
      <c r="GM59" s="178"/>
      <c r="GN59" s="177">
        <f t="shared" si="585"/>
        <v>0</v>
      </c>
      <c r="GO59" s="179"/>
      <c r="GP59" s="180"/>
      <c r="GQ59" s="180"/>
      <c r="GR59" s="177">
        <f t="shared" si="586"/>
        <v>0</v>
      </c>
      <c r="GS59" s="178">
        <v>0.294289866351475</v>
      </c>
      <c r="GT59" s="177">
        <f t="shared" si="587"/>
        <v>0</v>
      </c>
      <c r="GU59" s="181">
        <f t="shared" si="588"/>
        <v>0</v>
      </c>
      <c r="GV59" s="172"/>
      <c r="GW59" s="174">
        <v>4.0</v>
      </c>
      <c r="GX59" s="175" t="s">
        <v>138</v>
      </c>
      <c r="GY59" s="176" t="s">
        <v>121</v>
      </c>
      <c r="GZ59" s="176" t="s">
        <v>152</v>
      </c>
      <c r="HA59" s="177">
        <f t="shared" si="589"/>
        <v>0</v>
      </c>
      <c r="HB59" s="177">
        <f t="shared" si="590"/>
        <v>0</v>
      </c>
      <c r="HC59" s="177">
        <f t="shared" si="591"/>
        <v>0</v>
      </c>
      <c r="HD59" s="178"/>
      <c r="HE59" s="177">
        <f t="shared" si="592"/>
        <v>0</v>
      </c>
      <c r="HF59" s="179"/>
      <c r="HG59" s="180"/>
      <c r="HH59" s="180"/>
      <c r="HI59" s="177">
        <f t="shared" si="593"/>
        <v>0</v>
      </c>
      <c r="HJ59" s="178">
        <v>0.294289866351475</v>
      </c>
      <c r="HK59" s="177">
        <f t="shared" si="594"/>
        <v>0</v>
      </c>
      <c r="HL59" s="181">
        <f t="shared" si="595"/>
        <v>0</v>
      </c>
      <c r="HM59" s="172"/>
      <c r="HN59" s="174">
        <v>4.0</v>
      </c>
      <c r="HO59" s="175" t="s">
        <v>138</v>
      </c>
      <c r="HP59" s="176" t="s">
        <v>121</v>
      </c>
      <c r="HQ59" s="176" t="s">
        <v>152</v>
      </c>
      <c r="HR59" s="177">
        <f t="shared" si="596"/>
        <v>0</v>
      </c>
      <c r="HS59" s="177">
        <f t="shared" si="597"/>
        <v>0</v>
      </c>
      <c r="HT59" s="177">
        <f t="shared" si="598"/>
        <v>0</v>
      </c>
      <c r="HU59" s="178"/>
      <c r="HV59" s="177">
        <f t="shared" si="599"/>
        <v>0</v>
      </c>
      <c r="HW59" s="179"/>
      <c r="HX59" s="180"/>
      <c r="HY59" s="180"/>
      <c r="HZ59" s="177">
        <f t="shared" si="600"/>
        <v>0</v>
      </c>
      <c r="IA59" s="178">
        <v>0.294289866351475</v>
      </c>
      <c r="IB59" s="177">
        <f t="shared" si="601"/>
        <v>0</v>
      </c>
      <c r="IC59" s="181">
        <f t="shared" si="602"/>
        <v>0</v>
      </c>
      <c r="ID59" s="172"/>
      <c r="IE59" s="174">
        <v>4.0</v>
      </c>
      <c r="IF59" s="175" t="s">
        <v>138</v>
      </c>
      <c r="IG59" s="176" t="s">
        <v>121</v>
      </c>
      <c r="IH59" s="176" t="s">
        <v>152</v>
      </c>
      <c r="II59" s="177">
        <f t="shared" si="603"/>
        <v>0</v>
      </c>
      <c r="IJ59" s="177">
        <f t="shared" si="604"/>
        <v>0</v>
      </c>
      <c r="IK59" s="177">
        <f t="shared" si="605"/>
        <v>0</v>
      </c>
      <c r="IL59" s="178"/>
      <c r="IM59" s="177">
        <f t="shared" si="606"/>
        <v>0</v>
      </c>
      <c r="IN59" s="179"/>
      <c r="IO59" s="180"/>
      <c r="IP59" s="180"/>
      <c r="IQ59" s="177">
        <f t="shared" si="607"/>
        <v>0</v>
      </c>
      <c r="IR59" s="178">
        <v>0.294289866351475</v>
      </c>
      <c r="IS59" s="177">
        <f t="shared" si="608"/>
        <v>0</v>
      </c>
      <c r="IT59" s="181">
        <f t="shared" si="609"/>
        <v>0</v>
      </c>
      <c r="IU59" s="172"/>
      <c r="IV59" s="174">
        <v>4.0</v>
      </c>
      <c r="IW59" s="175" t="s">
        <v>138</v>
      </c>
      <c r="IX59" s="176" t="s">
        <v>121</v>
      </c>
      <c r="IY59" s="176" t="s">
        <v>152</v>
      </c>
      <c r="IZ59" s="177">
        <f t="shared" si="610"/>
        <v>0</v>
      </c>
      <c r="JA59" s="177">
        <f t="shared" si="611"/>
        <v>0</v>
      </c>
      <c r="JB59" s="177">
        <f t="shared" si="612"/>
        <v>0</v>
      </c>
      <c r="JC59" s="178"/>
      <c r="JD59" s="177">
        <f t="shared" si="613"/>
        <v>0</v>
      </c>
      <c r="JE59" s="179"/>
      <c r="JF59" s="180"/>
      <c r="JG59" s="180"/>
      <c r="JH59" s="177">
        <f t="shared" si="614"/>
        <v>0</v>
      </c>
      <c r="JI59" s="178">
        <v>0.294289866351475</v>
      </c>
      <c r="JJ59" s="177">
        <f t="shared" si="615"/>
        <v>0</v>
      </c>
      <c r="JK59" s="181">
        <f t="shared" si="616"/>
        <v>0</v>
      </c>
      <c r="JL59" s="172"/>
      <c r="JM59" s="174">
        <v>4.0</v>
      </c>
      <c r="JN59" s="175" t="s">
        <v>138</v>
      </c>
      <c r="JO59" s="176" t="s">
        <v>121</v>
      </c>
      <c r="JP59" s="176" t="s">
        <v>152</v>
      </c>
      <c r="JQ59" s="177">
        <f t="shared" si="617"/>
        <v>0</v>
      </c>
      <c r="JR59" s="177">
        <f t="shared" si="618"/>
        <v>0</v>
      </c>
      <c r="JS59" s="177">
        <f t="shared" si="619"/>
        <v>0</v>
      </c>
      <c r="JT59" s="178"/>
      <c r="JU59" s="177">
        <f t="shared" si="620"/>
        <v>0</v>
      </c>
      <c r="JV59" s="179"/>
      <c r="JW59" s="180"/>
      <c r="JX59" s="180"/>
      <c r="JY59" s="177">
        <f t="shared" si="621"/>
        <v>0</v>
      </c>
      <c r="JZ59" s="178">
        <v>0.294289866351475</v>
      </c>
      <c r="KA59" s="177">
        <f t="shared" si="622"/>
        <v>0</v>
      </c>
      <c r="KB59" s="181">
        <f t="shared" si="623"/>
        <v>0</v>
      </c>
      <c r="KC59" s="172"/>
      <c r="KD59" s="174">
        <v>4.0</v>
      </c>
      <c r="KE59" s="175" t="s">
        <v>138</v>
      </c>
      <c r="KF59" s="176" t="s">
        <v>121</v>
      </c>
      <c r="KG59" s="176" t="s">
        <v>152</v>
      </c>
      <c r="KH59" s="177">
        <f t="shared" si="624"/>
        <v>0</v>
      </c>
      <c r="KI59" s="177">
        <f t="shared" si="625"/>
        <v>0</v>
      </c>
      <c r="KJ59" s="177">
        <f t="shared" si="626"/>
        <v>0</v>
      </c>
      <c r="KK59" s="178"/>
      <c r="KL59" s="177">
        <f t="shared" si="627"/>
        <v>0</v>
      </c>
      <c r="KM59" s="179"/>
      <c r="KN59" s="180"/>
      <c r="KO59" s="180"/>
      <c r="KP59" s="177">
        <f t="shared" si="628"/>
        <v>0</v>
      </c>
      <c r="KQ59" s="178">
        <v>0.294289866351475</v>
      </c>
      <c r="KR59" s="177">
        <f t="shared" si="629"/>
        <v>0</v>
      </c>
      <c r="KS59" s="181">
        <f t="shared" si="630"/>
        <v>0</v>
      </c>
      <c r="KT59" s="172"/>
      <c r="KU59" s="173"/>
    </row>
    <row r="60" ht="15.75" customHeight="1">
      <c r="A60" s="174">
        <v>5.0</v>
      </c>
      <c r="B60" s="175" t="s">
        <v>139</v>
      </c>
      <c r="C60" s="176" t="s">
        <v>121</v>
      </c>
      <c r="D60" s="176" t="s">
        <v>152</v>
      </c>
      <c r="E60" s="177">
        <f t="shared" si="505"/>
        <v>0</v>
      </c>
      <c r="F60" s="177">
        <f t="shared" si="506"/>
        <v>0</v>
      </c>
      <c r="G60" s="177">
        <f t="shared" si="507"/>
        <v>0</v>
      </c>
      <c r="H60" s="178"/>
      <c r="I60" s="177">
        <f t="shared" si="508"/>
        <v>0</v>
      </c>
      <c r="J60" s="179"/>
      <c r="K60" s="180"/>
      <c r="L60" s="180"/>
      <c r="M60" s="177">
        <f t="shared" si="509"/>
        <v>0</v>
      </c>
      <c r="N60" s="178">
        <v>0.294289866351475</v>
      </c>
      <c r="O60" s="177">
        <f t="shared" si="510"/>
        <v>0</v>
      </c>
      <c r="P60" s="181">
        <f t="shared" si="511"/>
        <v>0</v>
      </c>
      <c r="Q60" s="172"/>
      <c r="R60" s="174">
        <v>5.0</v>
      </c>
      <c r="S60" s="175" t="s">
        <v>139</v>
      </c>
      <c r="T60" s="176" t="s">
        <v>121</v>
      </c>
      <c r="U60" s="176" t="s">
        <v>152</v>
      </c>
      <c r="V60" s="177">
        <f t="shared" si="512"/>
        <v>0</v>
      </c>
      <c r="W60" s="177">
        <f t="shared" si="513"/>
        <v>0</v>
      </c>
      <c r="X60" s="177">
        <f t="shared" si="514"/>
        <v>0</v>
      </c>
      <c r="Y60" s="178"/>
      <c r="Z60" s="177">
        <f t="shared" si="515"/>
        <v>0</v>
      </c>
      <c r="AA60" s="179"/>
      <c r="AB60" s="180"/>
      <c r="AC60" s="180"/>
      <c r="AD60" s="177">
        <f t="shared" si="516"/>
        <v>0</v>
      </c>
      <c r="AE60" s="178">
        <v>0.294289866351475</v>
      </c>
      <c r="AF60" s="177">
        <f t="shared" si="517"/>
        <v>0</v>
      </c>
      <c r="AG60" s="181">
        <f t="shared" si="518"/>
        <v>0</v>
      </c>
      <c r="AH60" s="172"/>
      <c r="AI60" s="174">
        <v>5.0</v>
      </c>
      <c r="AJ60" s="175" t="s">
        <v>139</v>
      </c>
      <c r="AK60" s="176" t="s">
        <v>121</v>
      </c>
      <c r="AL60" s="176" t="s">
        <v>152</v>
      </c>
      <c r="AM60" s="177">
        <f t="shared" si="519"/>
        <v>0</v>
      </c>
      <c r="AN60" s="177">
        <f t="shared" si="520"/>
        <v>0</v>
      </c>
      <c r="AO60" s="177">
        <f t="shared" si="521"/>
        <v>0</v>
      </c>
      <c r="AP60" s="178"/>
      <c r="AQ60" s="177">
        <f t="shared" si="522"/>
        <v>0</v>
      </c>
      <c r="AR60" s="179"/>
      <c r="AS60" s="180"/>
      <c r="AT60" s="180"/>
      <c r="AU60" s="177">
        <f t="shared" si="523"/>
        <v>0</v>
      </c>
      <c r="AV60" s="178">
        <v>0.294289866351475</v>
      </c>
      <c r="AW60" s="177">
        <f t="shared" si="524"/>
        <v>0</v>
      </c>
      <c r="AX60" s="181">
        <f t="shared" si="525"/>
        <v>0</v>
      </c>
      <c r="AY60" s="172"/>
      <c r="AZ60" s="174">
        <v>5.0</v>
      </c>
      <c r="BA60" s="175" t="s">
        <v>139</v>
      </c>
      <c r="BB60" s="176" t="s">
        <v>121</v>
      </c>
      <c r="BC60" s="176" t="s">
        <v>152</v>
      </c>
      <c r="BD60" s="177">
        <f t="shared" si="526"/>
        <v>0</v>
      </c>
      <c r="BE60" s="177">
        <f t="shared" si="527"/>
        <v>0</v>
      </c>
      <c r="BF60" s="177">
        <f t="shared" si="528"/>
        <v>0</v>
      </c>
      <c r="BG60" s="178"/>
      <c r="BH60" s="177">
        <f t="shared" si="529"/>
        <v>0</v>
      </c>
      <c r="BI60" s="179"/>
      <c r="BJ60" s="180"/>
      <c r="BK60" s="180"/>
      <c r="BL60" s="177">
        <f t="shared" si="530"/>
        <v>0</v>
      </c>
      <c r="BM60" s="178">
        <v>0.294289866351475</v>
      </c>
      <c r="BN60" s="177">
        <f t="shared" si="531"/>
        <v>0</v>
      </c>
      <c r="BO60" s="181">
        <f t="shared" si="532"/>
        <v>0</v>
      </c>
      <c r="BP60" s="172"/>
      <c r="BQ60" s="174">
        <v>5.0</v>
      </c>
      <c r="BR60" s="175" t="s">
        <v>139</v>
      </c>
      <c r="BS60" s="176" t="s">
        <v>121</v>
      </c>
      <c r="BT60" s="176" t="s">
        <v>152</v>
      </c>
      <c r="BU60" s="177">
        <f t="shared" si="533"/>
        <v>0</v>
      </c>
      <c r="BV60" s="177">
        <f t="shared" si="534"/>
        <v>0</v>
      </c>
      <c r="BW60" s="177">
        <f t="shared" si="535"/>
        <v>0</v>
      </c>
      <c r="BX60" s="178"/>
      <c r="BY60" s="177">
        <f t="shared" si="536"/>
        <v>0</v>
      </c>
      <c r="BZ60" s="179"/>
      <c r="CA60" s="180"/>
      <c r="CB60" s="180"/>
      <c r="CC60" s="177">
        <f t="shared" si="537"/>
        <v>0</v>
      </c>
      <c r="CD60" s="178">
        <v>0.294289866351475</v>
      </c>
      <c r="CE60" s="177">
        <f t="shared" si="538"/>
        <v>0</v>
      </c>
      <c r="CF60" s="181">
        <f t="shared" si="539"/>
        <v>0</v>
      </c>
      <c r="CG60" s="172"/>
      <c r="CH60" s="174">
        <v>5.0</v>
      </c>
      <c r="CI60" s="175" t="s">
        <v>139</v>
      </c>
      <c r="CJ60" s="176" t="s">
        <v>121</v>
      </c>
      <c r="CK60" s="176" t="s">
        <v>152</v>
      </c>
      <c r="CL60" s="177">
        <f t="shared" si="540"/>
        <v>0</v>
      </c>
      <c r="CM60" s="177">
        <f t="shared" si="541"/>
        <v>0</v>
      </c>
      <c r="CN60" s="177">
        <f t="shared" si="542"/>
        <v>0</v>
      </c>
      <c r="CO60" s="178"/>
      <c r="CP60" s="177">
        <f t="shared" si="543"/>
        <v>0</v>
      </c>
      <c r="CQ60" s="179"/>
      <c r="CR60" s="180"/>
      <c r="CS60" s="180"/>
      <c r="CT60" s="177">
        <f t="shared" si="544"/>
        <v>0</v>
      </c>
      <c r="CU60" s="178">
        <v>0.294289866351475</v>
      </c>
      <c r="CV60" s="177">
        <f t="shared" si="545"/>
        <v>0</v>
      </c>
      <c r="CW60" s="181">
        <f t="shared" si="546"/>
        <v>0</v>
      </c>
      <c r="CX60" s="172"/>
      <c r="CY60" s="174">
        <v>5.0</v>
      </c>
      <c r="CZ60" s="175" t="s">
        <v>139</v>
      </c>
      <c r="DA60" s="176" t="s">
        <v>121</v>
      </c>
      <c r="DB60" s="176" t="s">
        <v>152</v>
      </c>
      <c r="DC60" s="177">
        <f t="shared" si="547"/>
        <v>0</v>
      </c>
      <c r="DD60" s="177">
        <f t="shared" si="548"/>
        <v>0</v>
      </c>
      <c r="DE60" s="177">
        <f t="shared" si="549"/>
        <v>0</v>
      </c>
      <c r="DF60" s="178"/>
      <c r="DG60" s="177">
        <f t="shared" si="550"/>
        <v>0</v>
      </c>
      <c r="DH60" s="179"/>
      <c r="DI60" s="180"/>
      <c r="DJ60" s="180"/>
      <c r="DK60" s="177">
        <f t="shared" si="551"/>
        <v>0</v>
      </c>
      <c r="DL60" s="178">
        <v>0.294289866351475</v>
      </c>
      <c r="DM60" s="177">
        <f t="shared" si="552"/>
        <v>0</v>
      </c>
      <c r="DN60" s="181">
        <f t="shared" si="553"/>
        <v>0</v>
      </c>
      <c r="DO60" s="172"/>
      <c r="DP60" s="174">
        <v>5.0</v>
      </c>
      <c r="DQ60" s="175" t="s">
        <v>139</v>
      </c>
      <c r="DR60" s="176" t="s">
        <v>121</v>
      </c>
      <c r="DS60" s="176" t="s">
        <v>152</v>
      </c>
      <c r="DT60" s="177">
        <f t="shared" si="554"/>
        <v>0</v>
      </c>
      <c r="DU60" s="177">
        <f t="shared" si="555"/>
        <v>0</v>
      </c>
      <c r="DV60" s="177">
        <f t="shared" si="556"/>
        <v>0</v>
      </c>
      <c r="DW60" s="178"/>
      <c r="DX60" s="177">
        <f t="shared" si="557"/>
        <v>0</v>
      </c>
      <c r="DY60" s="179"/>
      <c r="DZ60" s="180"/>
      <c r="EA60" s="180"/>
      <c r="EB60" s="177">
        <f t="shared" si="558"/>
        <v>0</v>
      </c>
      <c r="EC60" s="178">
        <v>0.294289866351475</v>
      </c>
      <c r="ED60" s="177">
        <f t="shared" si="559"/>
        <v>0</v>
      </c>
      <c r="EE60" s="181">
        <f t="shared" si="560"/>
        <v>0</v>
      </c>
      <c r="EF60" s="172"/>
      <c r="EG60" s="174">
        <v>5.0</v>
      </c>
      <c r="EH60" s="175" t="s">
        <v>139</v>
      </c>
      <c r="EI60" s="176" t="s">
        <v>121</v>
      </c>
      <c r="EJ60" s="176" t="s">
        <v>152</v>
      </c>
      <c r="EK60" s="177">
        <f t="shared" si="561"/>
        <v>0</v>
      </c>
      <c r="EL60" s="177">
        <f t="shared" si="562"/>
        <v>0</v>
      </c>
      <c r="EM60" s="177">
        <f t="shared" si="563"/>
        <v>0</v>
      </c>
      <c r="EN60" s="178"/>
      <c r="EO60" s="177">
        <f t="shared" si="564"/>
        <v>0</v>
      </c>
      <c r="EP60" s="179"/>
      <c r="EQ60" s="180"/>
      <c r="ER60" s="180"/>
      <c r="ES60" s="177">
        <f t="shared" si="565"/>
        <v>0</v>
      </c>
      <c r="ET60" s="178">
        <v>0.294289866351475</v>
      </c>
      <c r="EU60" s="177">
        <f t="shared" si="566"/>
        <v>0</v>
      </c>
      <c r="EV60" s="181">
        <f t="shared" si="567"/>
        <v>0</v>
      </c>
      <c r="EW60" s="172"/>
      <c r="EX60" s="174">
        <v>5.0</v>
      </c>
      <c r="EY60" s="175" t="s">
        <v>139</v>
      </c>
      <c r="EZ60" s="176" t="s">
        <v>121</v>
      </c>
      <c r="FA60" s="176" t="s">
        <v>152</v>
      </c>
      <c r="FB60" s="177">
        <f t="shared" si="568"/>
        <v>0</v>
      </c>
      <c r="FC60" s="177">
        <f t="shared" si="569"/>
        <v>0</v>
      </c>
      <c r="FD60" s="177">
        <f t="shared" si="570"/>
        <v>0</v>
      </c>
      <c r="FE60" s="178"/>
      <c r="FF60" s="177">
        <f t="shared" si="571"/>
        <v>0</v>
      </c>
      <c r="FG60" s="179"/>
      <c r="FH60" s="180"/>
      <c r="FI60" s="180"/>
      <c r="FJ60" s="177">
        <f t="shared" si="572"/>
        <v>0</v>
      </c>
      <c r="FK60" s="178">
        <v>0.294289866351475</v>
      </c>
      <c r="FL60" s="177">
        <f t="shared" si="573"/>
        <v>0</v>
      </c>
      <c r="FM60" s="181">
        <f t="shared" si="574"/>
        <v>0</v>
      </c>
      <c r="FN60" s="172"/>
      <c r="FO60" s="174">
        <v>5.0</v>
      </c>
      <c r="FP60" s="175" t="s">
        <v>139</v>
      </c>
      <c r="FQ60" s="176" t="s">
        <v>121</v>
      </c>
      <c r="FR60" s="176" t="s">
        <v>152</v>
      </c>
      <c r="FS60" s="177">
        <f t="shared" si="575"/>
        <v>0</v>
      </c>
      <c r="FT60" s="177">
        <f t="shared" si="576"/>
        <v>0</v>
      </c>
      <c r="FU60" s="177">
        <f t="shared" si="577"/>
        <v>0</v>
      </c>
      <c r="FV60" s="178"/>
      <c r="FW60" s="177">
        <f t="shared" si="578"/>
        <v>0</v>
      </c>
      <c r="FX60" s="179"/>
      <c r="FY60" s="180"/>
      <c r="FZ60" s="180"/>
      <c r="GA60" s="177">
        <f t="shared" si="579"/>
        <v>0</v>
      </c>
      <c r="GB60" s="178">
        <v>0.294289866351475</v>
      </c>
      <c r="GC60" s="177">
        <f t="shared" si="580"/>
        <v>0</v>
      </c>
      <c r="GD60" s="181">
        <f t="shared" si="581"/>
        <v>0</v>
      </c>
      <c r="GE60" s="172"/>
      <c r="GF60" s="174">
        <v>5.0</v>
      </c>
      <c r="GG60" s="175" t="s">
        <v>139</v>
      </c>
      <c r="GH60" s="176" t="s">
        <v>121</v>
      </c>
      <c r="GI60" s="176" t="s">
        <v>152</v>
      </c>
      <c r="GJ60" s="177">
        <f t="shared" si="582"/>
        <v>0</v>
      </c>
      <c r="GK60" s="177">
        <f t="shared" si="583"/>
        <v>0</v>
      </c>
      <c r="GL60" s="177">
        <f t="shared" si="584"/>
        <v>0</v>
      </c>
      <c r="GM60" s="178"/>
      <c r="GN60" s="177">
        <f t="shared" si="585"/>
        <v>0</v>
      </c>
      <c r="GO60" s="179"/>
      <c r="GP60" s="180"/>
      <c r="GQ60" s="180"/>
      <c r="GR60" s="177">
        <f t="shared" si="586"/>
        <v>0</v>
      </c>
      <c r="GS60" s="178">
        <v>0.294289866351475</v>
      </c>
      <c r="GT60" s="177">
        <f t="shared" si="587"/>
        <v>0</v>
      </c>
      <c r="GU60" s="181">
        <f t="shared" si="588"/>
        <v>0</v>
      </c>
      <c r="GV60" s="172"/>
      <c r="GW60" s="174">
        <v>5.0</v>
      </c>
      <c r="GX60" s="175" t="s">
        <v>139</v>
      </c>
      <c r="GY60" s="176" t="s">
        <v>121</v>
      </c>
      <c r="GZ60" s="176" t="s">
        <v>152</v>
      </c>
      <c r="HA60" s="177">
        <f t="shared" si="589"/>
        <v>0</v>
      </c>
      <c r="HB60" s="177">
        <f t="shared" si="590"/>
        <v>0</v>
      </c>
      <c r="HC60" s="177">
        <f t="shared" si="591"/>
        <v>0</v>
      </c>
      <c r="HD60" s="178"/>
      <c r="HE60" s="177">
        <f t="shared" si="592"/>
        <v>0</v>
      </c>
      <c r="HF60" s="179"/>
      <c r="HG60" s="180"/>
      <c r="HH60" s="180"/>
      <c r="HI60" s="177">
        <f t="shared" si="593"/>
        <v>0</v>
      </c>
      <c r="HJ60" s="178">
        <v>0.294289866351475</v>
      </c>
      <c r="HK60" s="177">
        <f t="shared" si="594"/>
        <v>0</v>
      </c>
      <c r="HL60" s="181">
        <f t="shared" si="595"/>
        <v>0</v>
      </c>
      <c r="HM60" s="172"/>
      <c r="HN60" s="174">
        <v>5.0</v>
      </c>
      <c r="HO60" s="175" t="s">
        <v>139</v>
      </c>
      <c r="HP60" s="176" t="s">
        <v>121</v>
      </c>
      <c r="HQ60" s="176" t="s">
        <v>152</v>
      </c>
      <c r="HR60" s="177">
        <f t="shared" si="596"/>
        <v>0</v>
      </c>
      <c r="HS60" s="177">
        <f t="shared" si="597"/>
        <v>0</v>
      </c>
      <c r="HT60" s="177">
        <f t="shared" si="598"/>
        <v>0</v>
      </c>
      <c r="HU60" s="178"/>
      <c r="HV60" s="177">
        <f t="shared" si="599"/>
        <v>0</v>
      </c>
      <c r="HW60" s="179"/>
      <c r="HX60" s="180"/>
      <c r="HY60" s="180"/>
      <c r="HZ60" s="177">
        <f t="shared" si="600"/>
        <v>0</v>
      </c>
      <c r="IA60" s="178">
        <v>0.294289866351475</v>
      </c>
      <c r="IB60" s="177">
        <f t="shared" si="601"/>
        <v>0</v>
      </c>
      <c r="IC60" s="181">
        <f t="shared" si="602"/>
        <v>0</v>
      </c>
      <c r="ID60" s="172"/>
      <c r="IE60" s="174">
        <v>5.0</v>
      </c>
      <c r="IF60" s="175" t="s">
        <v>139</v>
      </c>
      <c r="IG60" s="176" t="s">
        <v>121</v>
      </c>
      <c r="IH60" s="176" t="s">
        <v>152</v>
      </c>
      <c r="II60" s="177">
        <f t="shared" si="603"/>
        <v>0</v>
      </c>
      <c r="IJ60" s="177">
        <f t="shared" si="604"/>
        <v>0</v>
      </c>
      <c r="IK60" s="177">
        <f t="shared" si="605"/>
        <v>0</v>
      </c>
      <c r="IL60" s="178"/>
      <c r="IM60" s="177">
        <f t="shared" si="606"/>
        <v>0</v>
      </c>
      <c r="IN60" s="179"/>
      <c r="IO60" s="180"/>
      <c r="IP60" s="180"/>
      <c r="IQ60" s="177">
        <f t="shared" si="607"/>
        <v>0</v>
      </c>
      <c r="IR60" s="178">
        <v>0.294289866351475</v>
      </c>
      <c r="IS60" s="177">
        <f t="shared" si="608"/>
        <v>0</v>
      </c>
      <c r="IT60" s="181">
        <f t="shared" si="609"/>
        <v>0</v>
      </c>
      <c r="IU60" s="172"/>
      <c r="IV60" s="174">
        <v>5.0</v>
      </c>
      <c r="IW60" s="175" t="s">
        <v>139</v>
      </c>
      <c r="IX60" s="176" t="s">
        <v>121</v>
      </c>
      <c r="IY60" s="176" t="s">
        <v>152</v>
      </c>
      <c r="IZ60" s="177">
        <f t="shared" si="610"/>
        <v>0</v>
      </c>
      <c r="JA60" s="177">
        <f t="shared" si="611"/>
        <v>0</v>
      </c>
      <c r="JB60" s="177">
        <f t="shared" si="612"/>
        <v>0</v>
      </c>
      <c r="JC60" s="178"/>
      <c r="JD60" s="177">
        <f t="shared" si="613"/>
        <v>0</v>
      </c>
      <c r="JE60" s="179"/>
      <c r="JF60" s="180"/>
      <c r="JG60" s="180"/>
      <c r="JH60" s="177">
        <f t="shared" si="614"/>
        <v>0</v>
      </c>
      <c r="JI60" s="178">
        <v>0.294289866351475</v>
      </c>
      <c r="JJ60" s="177">
        <f t="shared" si="615"/>
        <v>0</v>
      </c>
      <c r="JK60" s="181">
        <f t="shared" si="616"/>
        <v>0</v>
      </c>
      <c r="JL60" s="172"/>
      <c r="JM60" s="174">
        <v>5.0</v>
      </c>
      <c r="JN60" s="175" t="s">
        <v>139</v>
      </c>
      <c r="JO60" s="176" t="s">
        <v>121</v>
      </c>
      <c r="JP60" s="176" t="s">
        <v>152</v>
      </c>
      <c r="JQ60" s="177">
        <f t="shared" si="617"/>
        <v>0</v>
      </c>
      <c r="JR60" s="177">
        <f t="shared" si="618"/>
        <v>0</v>
      </c>
      <c r="JS60" s="177">
        <f t="shared" si="619"/>
        <v>0</v>
      </c>
      <c r="JT60" s="178"/>
      <c r="JU60" s="177">
        <f t="shared" si="620"/>
        <v>0</v>
      </c>
      <c r="JV60" s="179"/>
      <c r="JW60" s="180"/>
      <c r="JX60" s="180"/>
      <c r="JY60" s="177">
        <f t="shared" si="621"/>
        <v>0</v>
      </c>
      <c r="JZ60" s="178">
        <v>0.294289866351475</v>
      </c>
      <c r="KA60" s="177">
        <f t="shared" si="622"/>
        <v>0</v>
      </c>
      <c r="KB60" s="181">
        <f t="shared" si="623"/>
        <v>0</v>
      </c>
      <c r="KC60" s="172"/>
      <c r="KD60" s="174">
        <v>5.0</v>
      </c>
      <c r="KE60" s="175" t="s">
        <v>139</v>
      </c>
      <c r="KF60" s="176" t="s">
        <v>121</v>
      </c>
      <c r="KG60" s="176" t="s">
        <v>152</v>
      </c>
      <c r="KH60" s="177">
        <f t="shared" si="624"/>
        <v>0</v>
      </c>
      <c r="KI60" s="177">
        <f t="shared" si="625"/>
        <v>0</v>
      </c>
      <c r="KJ60" s="177">
        <f t="shared" si="626"/>
        <v>0</v>
      </c>
      <c r="KK60" s="178"/>
      <c r="KL60" s="177">
        <f t="shared" si="627"/>
        <v>0</v>
      </c>
      <c r="KM60" s="179"/>
      <c r="KN60" s="180"/>
      <c r="KO60" s="180"/>
      <c r="KP60" s="177">
        <f t="shared" si="628"/>
        <v>0</v>
      </c>
      <c r="KQ60" s="178">
        <v>0.294289866351475</v>
      </c>
      <c r="KR60" s="177">
        <f t="shared" si="629"/>
        <v>0</v>
      </c>
      <c r="KS60" s="181">
        <f t="shared" si="630"/>
        <v>0</v>
      </c>
      <c r="KT60" s="172"/>
      <c r="KU60" s="173"/>
    </row>
    <row r="61" ht="15.75" customHeight="1">
      <c r="A61" s="174"/>
      <c r="B61" s="188" t="s">
        <v>141</v>
      </c>
      <c r="C61" s="189"/>
      <c r="D61" s="189"/>
      <c r="E61" s="190"/>
      <c r="F61" s="190"/>
      <c r="G61" s="190"/>
      <c r="H61" s="191"/>
      <c r="I61" s="190"/>
      <c r="J61" s="191"/>
      <c r="K61" s="190"/>
      <c r="L61" s="190"/>
      <c r="M61" s="190"/>
      <c r="N61" s="191"/>
      <c r="O61" s="190"/>
      <c r="P61" s="192"/>
      <c r="Q61" s="172"/>
      <c r="R61" s="174"/>
      <c r="S61" s="188" t="s">
        <v>141</v>
      </c>
      <c r="T61" s="189"/>
      <c r="U61" s="189"/>
      <c r="V61" s="190"/>
      <c r="W61" s="190"/>
      <c r="X61" s="190"/>
      <c r="Y61" s="191"/>
      <c r="Z61" s="190"/>
      <c r="AA61" s="191"/>
      <c r="AB61" s="190"/>
      <c r="AC61" s="190"/>
      <c r="AD61" s="190"/>
      <c r="AE61" s="191"/>
      <c r="AF61" s="190"/>
      <c r="AG61" s="192"/>
      <c r="AH61" s="172"/>
      <c r="AI61" s="174"/>
      <c r="AJ61" s="188" t="s">
        <v>141</v>
      </c>
      <c r="AK61" s="189"/>
      <c r="AL61" s="189"/>
      <c r="AM61" s="190"/>
      <c r="AN61" s="190"/>
      <c r="AO61" s="190"/>
      <c r="AP61" s="191"/>
      <c r="AQ61" s="190"/>
      <c r="AR61" s="191"/>
      <c r="AS61" s="190"/>
      <c r="AT61" s="190"/>
      <c r="AU61" s="190"/>
      <c r="AV61" s="191"/>
      <c r="AW61" s="190"/>
      <c r="AX61" s="192"/>
      <c r="AY61" s="172"/>
      <c r="AZ61" s="174"/>
      <c r="BA61" s="188" t="s">
        <v>141</v>
      </c>
      <c r="BB61" s="189"/>
      <c r="BC61" s="189"/>
      <c r="BD61" s="190"/>
      <c r="BE61" s="190"/>
      <c r="BF61" s="190"/>
      <c r="BG61" s="191"/>
      <c r="BH61" s="190"/>
      <c r="BI61" s="191"/>
      <c r="BJ61" s="190"/>
      <c r="BK61" s="190"/>
      <c r="BL61" s="190"/>
      <c r="BM61" s="191"/>
      <c r="BN61" s="190"/>
      <c r="BO61" s="192"/>
      <c r="BP61" s="172"/>
      <c r="BQ61" s="174"/>
      <c r="BR61" s="188" t="s">
        <v>141</v>
      </c>
      <c r="BS61" s="189"/>
      <c r="BT61" s="189"/>
      <c r="BU61" s="190"/>
      <c r="BV61" s="190"/>
      <c r="BW61" s="190"/>
      <c r="BX61" s="191"/>
      <c r="BY61" s="190"/>
      <c r="BZ61" s="191"/>
      <c r="CA61" s="190"/>
      <c r="CB61" s="190"/>
      <c r="CC61" s="190"/>
      <c r="CD61" s="191"/>
      <c r="CE61" s="190"/>
      <c r="CF61" s="192"/>
      <c r="CG61" s="172"/>
      <c r="CH61" s="174"/>
      <c r="CI61" s="188" t="s">
        <v>141</v>
      </c>
      <c r="CJ61" s="189"/>
      <c r="CK61" s="189"/>
      <c r="CL61" s="190"/>
      <c r="CM61" s="190"/>
      <c r="CN61" s="190"/>
      <c r="CO61" s="191"/>
      <c r="CP61" s="190"/>
      <c r="CQ61" s="191"/>
      <c r="CR61" s="190"/>
      <c r="CS61" s="190"/>
      <c r="CT61" s="190"/>
      <c r="CU61" s="191"/>
      <c r="CV61" s="190"/>
      <c r="CW61" s="192"/>
      <c r="CX61" s="172"/>
      <c r="CY61" s="174"/>
      <c r="CZ61" s="188" t="s">
        <v>141</v>
      </c>
      <c r="DA61" s="189"/>
      <c r="DB61" s="189"/>
      <c r="DC61" s="190"/>
      <c r="DD61" s="190"/>
      <c r="DE61" s="190"/>
      <c r="DF61" s="191"/>
      <c r="DG61" s="190"/>
      <c r="DH61" s="191"/>
      <c r="DI61" s="190"/>
      <c r="DJ61" s="190"/>
      <c r="DK61" s="190"/>
      <c r="DL61" s="191"/>
      <c r="DM61" s="190"/>
      <c r="DN61" s="192"/>
      <c r="DO61" s="172"/>
      <c r="DP61" s="174"/>
      <c r="DQ61" s="188" t="s">
        <v>141</v>
      </c>
      <c r="DR61" s="189"/>
      <c r="DS61" s="189"/>
      <c r="DT61" s="190"/>
      <c r="DU61" s="190"/>
      <c r="DV61" s="190"/>
      <c r="DW61" s="191"/>
      <c r="DX61" s="190"/>
      <c r="DY61" s="191"/>
      <c r="DZ61" s="190"/>
      <c r="EA61" s="190"/>
      <c r="EB61" s="190"/>
      <c r="EC61" s="191"/>
      <c r="ED61" s="190"/>
      <c r="EE61" s="192"/>
      <c r="EF61" s="172"/>
      <c r="EG61" s="174"/>
      <c r="EH61" s="188" t="s">
        <v>141</v>
      </c>
      <c r="EI61" s="189"/>
      <c r="EJ61" s="189"/>
      <c r="EK61" s="190"/>
      <c r="EL61" s="190"/>
      <c r="EM61" s="190"/>
      <c r="EN61" s="191"/>
      <c r="EO61" s="190"/>
      <c r="EP61" s="191"/>
      <c r="EQ61" s="190"/>
      <c r="ER61" s="190"/>
      <c r="ES61" s="190"/>
      <c r="ET61" s="191"/>
      <c r="EU61" s="190"/>
      <c r="EV61" s="192"/>
      <c r="EW61" s="172"/>
      <c r="EX61" s="174"/>
      <c r="EY61" s="188" t="s">
        <v>141</v>
      </c>
      <c r="EZ61" s="189"/>
      <c r="FA61" s="189"/>
      <c r="FB61" s="190"/>
      <c r="FC61" s="190"/>
      <c r="FD61" s="190"/>
      <c r="FE61" s="191"/>
      <c r="FF61" s="190"/>
      <c r="FG61" s="191"/>
      <c r="FH61" s="190"/>
      <c r="FI61" s="190"/>
      <c r="FJ61" s="190"/>
      <c r="FK61" s="191"/>
      <c r="FL61" s="190"/>
      <c r="FM61" s="192"/>
      <c r="FN61" s="172"/>
      <c r="FO61" s="174"/>
      <c r="FP61" s="188" t="s">
        <v>141</v>
      </c>
      <c r="FQ61" s="189"/>
      <c r="FR61" s="189"/>
      <c r="FS61" s="190"/>
      <c r="FT61" s="190"/>
      <c r="FU61" s="190"/>
      <c r="FV61" s="191"/>
      <c r="FW61" s="190"/>
      <c r="FX61" s="191"/>
      <c r="FY61" s="190"/>
      <c r="FZ61" s="190"/>
      <c r="GA61" s="190"/>
      <c r="GB61" s="191"/>
      <c r="GC61" s="190"/>
      <c r="GD61" s="192"/>
      <c r="GE61" s="172"/>
      <c r="GF61" s="174"/>
      <c r="GG61" s="188" t="s">
        <v>141</v>
      </c>
      <c r="GH61" s="189"/>
      <c r="GI61" s="189"/>
      <c r="GJ61" s="190"/>
      <c r="GK61" s="190"/>
      <c r="GL61" s="190"/>
      <c r="GM61" s="191"/>
      <c r="GN61" s="190"/>
      <c r="GO61" s="191"/>
      <c r="GP61" s="190"/>
      <c r="GQ61" s="190"/>
      <c r="GR61" s="190"/>
      <c r="GS61" s="191"/>
      <c r="GT61" s="190"/>
      <c r="GU61" s="192"/>
      <c r="GV61" s="172"/>
      <c r="GW61" s="174"/>
      <c r="GX61" s="188" t="s">
        <v>141</v>
      </c>
      <c r="GY61" s="189"/>
      <c r="GZ61" s="189"/>
      <c r="HA61" s="190"/>
      <c r="HB61" s="190"/>
      <c r="HC61" s="190"/>
      <c r="HD61" s="191"/>
      <c r="HE61" s="190"/>
      <c r="HF61" s="191"/>
      <c r="HG61" s="190"/>
      <c r="HH61" s="190"/>
      <c r="HI61" s="190"/>
      <c r="HJ61" s="191"/>
      <c r="HK61" s="190"/>
      <c r="HL61" s="192"/>
      <c r="HM61" s="172"/>
      <c r="HN61" s="174"/>
      <c r="HO61" s="188" t="s">
        <v>141</v>
      </c>
      <c r="HP61" s="189"/>
      <c r="HQ61" s="189"/>
      <c r="HR61" s="190"/>
      <c r="HS61" s="190"/>
      <c r="HT61" s="190"/>
      <c r="HU61" s="191"/>
      <c r="HV61" s="190"/>
      <c r="HW61" s="191"/>
      <c r="HX61" s="190"/>
      <c r="HY61" s="190"/>
      <c r="HZ61" s="190"/>
      <c r="IA61" s="191"/>
      <c r="IB61" s="190"/>
      <c r="IC61" s="192"/>
      <c r="ID61" s="172"/>
      <c r="IE61" s="174"/>
      <c r="IF61" s="188" t="s">
        <v>141</v>
      </c>
      <c r="IG61" s="189"/>
      <c r="IH61" s="189"/>
      <c r="II61" s="190"/>
      <c r="IJ61" s="190"/>
      <c r="IK61" s="190"/>
      <c r="IL61" s="191"/>
      <c r="IM61" s="190"/>
      <c r="IN61" s="191"/>
      <c r="IO61" s="190"/>
      <c r="IP61" s="190"/>
      <c r="IQ61" s="190"/>
      <c r="IR61" s="191"/>
      <c r="IS61" s="190"/>
      <c r="IT61" s="192"/>
      <c r="IU61" s="172"/>
      <c r="IV61" s="174"/>
      <c r="IW61" s="188" t="s">
        <v>141</v>
      </c>
      <c r="IX61" s="189"/>
      <c r="IY61" s="189"/>
      <c r="IZ61" s="190"/>
      <c r="JA61" s="190"/>
      <c r="JB61" s="190"/>
      <c r="JC61" s="191"/>
      <c r="JD61" s="190"/>
      <c r="JE61" s="191"/>
      <c r="JF61" s="190"/>
      <c r="JG61" s="190"/>
      <c r="JH61" s="190"/>
      <c r="JI61" s="191"/>
      <c r="JJ61" s="190"/>
      <c r="JK61" s="192"/>
      <c r="JL61" s="172"/>
      <c r="JM61" s="174"/>
      <c r="JN61" s="188" t="s">
        <v>141</v>
      </c>
      <c r="JO61" s="189"/>
      <c r="JP61" s="189"/>
      <c r="JQ61" s="190"/>
      <c r="JR61" s="190"/>
      <c r="JS61" s="190"/>
      <c r="JT61" s="191"/>
      <c r="JU61" s="190"/>
      <c r="JV61" s="191"/>
      <c r="JW61" s="190"/>
      <c r="JX61" s="190"/>
      <c r="JY61" s="190"/>
      <c r="JZ61" s="191"/>
      <c r="KA61" s="190"/>
      <c r="KB61" s="192"/>
      <c r="KC61" s="172"/>
      <c r="KD61" s="174"/>
      <c r="KE61" s="188" t="s">
        <v>141</v>
      </c>
      <c r="KF61" s="189"/>
      <c r="KG61" s="189"/>
      <c r="KH61" s="190"/>
      <c r="KI61" s="190"/>
      <c r="KJ61" s="190"/>
      <c r="KK61" s="191"/>
      <c r="KL61" s="190"/>
      <c r="KM61" s="191"/>
      <c r="KN61" s="190"/>
      <c r="KO61" s="190"/>
      <c r="KP61" s="190"/>
      <c r="KQ61" s="191"/>
      <c r="KR61" s="190"/>
      <c r="KS61" s="192"/>
      <c r="KT61" s="172"/>
      <c r="KU61" s="173"/>
    </row>
    <row r="62" ht="15.75" customHeight="1">
      <c r="A62" s="174">
        <v>1.0</v>
      </c>
      <c r="B62" s="175" t="s">
        <v>155</v>
      </c>
      <c r="C62" s="176" t="s">
        <v>121</v>
      </c>
      <c r="D62" s="176" t="s">
        <v>152</v>
      </c>
      <c r="E62" s="177">
        <f t="shared" ref="E62:E65" si="631">E163+E264+E365+E466</f>
        <v>0</v>
      </c>
      <c r="F62" s="177">
        <f t="shared" ref="F62:F65" si="632">IFERROR(G62/E62*1000000,0)</f>
        <v>0</v>
      </c>
      <c r="G62" s="177">
        <f t="shared" ref="G62:G65" si="633">G163+G264+G365+G466</f>
        <v>0</v>
      </c>
      <c r="H62" s="178"/>
      <c r="I62" s="177">
        <f t="shared" ref="I62:I65" si="634">I163+I264+I365+I466</f>
        <v>0</v>
      </c>
      <c r="J62" s="179"/>
      <c r="K62" s="180"/>
      <c r="L62" s="180"/>
      <c r="M62" s="177">
        <f t="shared" ref="M62:M65" si="635">M163+M264+M365+M466</f>
        <v>0</v>
      </c>
      <c r="N62" s="178">
        <v>0.294289866351475</v>
      </c>
      <c r="O62" s="177">
        <f t="shared" ref="O62:O65" si="636">O163+O264+O365+O466</f>
        <v>0</v>
      </c>
      <c r="P62" s="181">
        <f t="shared" ref="P62:P65" si="637">IFERROR(+(IF(M62="","0",M62))-(IF(O62="","0",O62)),"")</f>
        <v>0</v>
      </c>
      <c r="Q62" s="172"/>
      <c r="R62" s="174">
        <v>1.0</v>
      </c>
      <c r="S62" s="175" t="s">
        <v>155</v>
      </c>
      <c r="T62" s="176" t="s">
        <v>121</v>
      </c>
      <c r="U62" s="176" t="s">
        <v>152</v>
      </c>
      <c r="V62" s="177">
        <f t="shared" ref="V62:V65" si="638">V163+V264+V365+V466</f>
        <v>0</v>
      </c>
      <c r="W62" s="177">
        <f t="shared" ref="W62:W65" si="639">IFERROR(X62/V62*1000000,0)</f>
        <v>0</v>
      </c>
      <c r="X62" s="177">
        <f t="shared" ref="X62:X65" si="640">X163+X264+X365+X466</f>
        <v>0</v>
      </c>
      <c r="Y62" s="178"/>
      <c r="Z62" s="177">
        <f t="shared" ref="Z62:Z65" si="641">Z163+Z264+Z365+Z466</f>
        <v>0</v>
      </c>
      <c r="AA62" s="179"/>
      <c r="AB62" s="180"/>
      <c r="AC62" s="180"/>
      <c r="AD62" s="177">
        <f t="shared" ref="AD62:AD65" si="642">AD163+AD264+AD365+AD466</f>
        <v>0</v>
      </c>
      <c r="AE62" s="178">
        <v>0.294289866351475</v>
      </c>
      <c r="AF62" s="177">
        <f t="shared" ref="AF62:AF65" si="643">AF163+AF264+AF365+AF466</f>
        <v>0</v>
      </c>
      <c r="AG62" s="181">
        <f t="shared" ref="AG62:AG65" si="644">IFERROR(+(IF(AD62="","0",AD62))-(IF(AF62="","0",AF62)),"")</f>
        <v>0</v>
      </c>
      <c r="AH62" s="172"/>
      <c r="AI62" s="174">
        <v>1.0</v>
      </c>
      <c r="AJ62" s="175" t="s">
        <v>155</v>
      </c>
      <c r="AK62" s="176" t="s">
        <v>121</v>
      </c>
      <c r="AL62" s="176" t="s">
        <v>152</v>
      </c>
      <c r="AM62" s="177">
        <f t="shared" ref="AM62:AM65" si="645">AM163+AM264+AM365+AM466</f>
        <v>0</v>
      </c>
      <c r="AN62" s="177">
        <f t="shared" ref="AN62:AN65" si="646">IFERROR(AO62/AM62*1000000,0)</f>
        <v>0</v>
      </c>
      <c r="AO62" s="177">
        <f t="shared" ref="AO62:AO65" si="647">AO163+AO264+AO365+AO466</f>
        <v>0</v>
      </c>
      <c r="AP62" s="178"/>
      <c r="AQ62" s="177">
        <f t="shared" ref="AQ62:AQ65" si="648">AQ163+AQ264+AQ365+AQ466</f>
        <v>0</v>
      </c>
      <c r="AR62" s="179"/>
      <c r="AS62" s="180"/>
      <c r="AT62" s="180"/>
      <c r="AU62" s="177">
        <f t="shared" ref="AU62:AU65" si="649">AU163+AU264+AU365+AU466</f>
        <v>0</v>
      </c>
      <c r="AV62" s="178">
        <v>0.294289866351475</v>
      </c>
      <c r="AW62" s="177">
        <f t="shared" ref="AW62:AW65" si="650">AW163+AW264+AW365+AW466</f>
        <v>0</v>
      </c>
      <c r="AX62" s="181">
        <f t="shared" ref="AX62:AX65" si="651">IFERROR(+(IF(AU62="","0",AU62))-(IF(AW62="","0",AW62)),"")</f>
        <v>0</v>
      </c>
      <c r="AY62" s="172"/>
      <c r="AZ62" s="174">
        <v>1.0</v>
      </c>
      <c r="BA62" s="175" t="s">
        <v>155</v>
      </c>
      <c r="BB62" s="176" t="s">
        <v>121</v>
      </c>
      <c r="BC62" s="176" t="s">
        <v>152</v>
      </c>
      <c r="BD62" s="177">
        <f t="shared" ref="BD62:BD65" si="652">BD163+BD264+BD365+BD466</f>
        <v>0</v>
      </c>
      <c r="BE62" s="177">
        <f t="shared" ref="BE62:BE65" si="653">IFERROR(BF62/BD62*1000000,0)</f>
        <v>0</v>
      </c>
      <c r="BF62" s="177">
        <f t="shared" ref="BF62:BF65" si="654">BF163+BF264+BF365+BF466</f>
        <v>0</v>
      </c>
      <c r="BG62" s="178"/>
      <c r="BH62" s="177">
        <f t="shared" ref="BH62:BH65" si="655">BH163+BH264+BH365+BH466</f>
        <v>0</v>
      </c>
      <c r="BI62" s="179"/>
      <c r="BJ62" s="180"/>
      <c r="BK62" s="180"/>
      <c r="BL62" s="177">
        <f t="shared" ref="BL62:BL65" si="656">BL163+BL264+BL365+BL466</f>
        <v>0</v>
      </c>
      <c r="BM62" s="178">
        <v>0.294289866351475</v>
      </c>
      <c r="BN62" s="177">
        <f t="shared" ref="BN62:BN65" si="657">BN163+BN264+BN365+BN466</f>
        <v>0</v>
      </c>
      <c r="BO62" s="181">
        <f t="shared" ref="BO62:BO65" si="658">IFERROR(+(IF(BL62="","0",BL62))-(IF(BN62="","0",BN62)),"")</f>
        <v>0</v>
      </c>
      <c r="BP62" s="172"/>
      <c r="BQ62" s="174">
        <v>1.0</v>
      </c>
      <c r="BR62" s="175" t="s">
        <v>155</v>
      </c>
      <c r="BS62" s="176" t="s">
        <v>121</v>
      </c>
      <c r="BT62" s="176" t="s">
        <v>152</v>
      </c>
      <c r="BU62" s="177">
        <f t="shared" ref="BU62:BU65" si="659">BU163+BU264+BU365+BU466</f>
        <v>0</v>
      </c>
      <c r="BV62" s="177">
        <f t="shared" ref="BV62:BV65" si="660">IFERROR(BW62/BU62*1000000,0)</f>
        <v>0</v>
      </c>
      <c r="BW62" s="177">
        <f t="shared" ref="BW62:BW65" si="661">BW163+BW264+BW365+BW466</f>
        <v>0</v>
      </c>
      <c r="BX62" s="178"/>
      <c r="BY62" s="177">
        <f t="shared" ref="BY62:BY65" si="662">BY163+BY264+BY365+BY466</f>
        <v>0</v>
      </c>
      <c r="BZ62" s="179"/>
      <c r="CA62" s="180"/>
      <c r="CB62" s="180"/>
      <c r="CC62" s="177">
        <f t="shared" ref="CC62:CC65" si="663">CC163+CC264+CC365+CC466</f>
        <v>0</v>
      </c>
      <c r="CD62" s="178">
        <v>0.294289866351475</v>
      </c>
      <c r="CE62" s="177">
        <f t="shared" ref="CE62:CE65" si="664">CE163+CE264+CE365+CE466</f>
        <v>0</v>
      </c>
      <c r="CF62" s="181">
        <f t="shared" ref="CF62:CF65" si="665">IFERROR(+(IF(CC62="","0",CC62))-(IF(CE62="","0",CE62)),"")</f>
        <v>0</v>
      </c>
      <c r="CG62" s="172"/>
      <c r="CH62" s="174">
        <v>1.0</v>
      </c>
      <c r="CI62" s="175" t="s">
        <v>155</v>
      </c>
      <c r="CJ62" s="176" t="s">
        <v>121</v>
      </c>
      <c r="CK62" s="176" t="s">
        <v>152</v>
      </c>
      <c r="CL62" s="177">
        <f t="shared" ref="CL62:CL65" si="666">CL163+CL264+CL365+CL466</f>
        <v>0</v>
      </c>
      <c r="CM62" s="177">
        <f t="shared" ref="CM62:CM65" si="667">IFERROR(CN62/CL62*1000000,0)</f>
        <v>0</v>
      </c>
      <c r="CN62" s="177">
        <f t="shared" ref="CN62:CN65" si="668">CN163+CN264+CN365+CN466</f>
        <v>0</v>
      </c>
      <c r="CO62" s="178"/>
      <c r="CP62" s="177">
        <f t="shared" ref="CP62:CP65" si="669">CP163+CP264+CP365+CP466</f>
        <v>0</v>
      </c>
      <c r="CQ62" s="179"/>
      <c r="CR62" s="180"/>
      <c r="CS62" s="180"/>
      <c r="CT62" s="177">
        <f t="shared" ref="CT62:CT65" si="670">CT163+CT264+CT365+CT466</f>
        <v>0</v>
      </c>
      <c r="CU62" s="178">
        <v>0.294289866351475</v>
      </c>
      <c r="CV62" s="177">
        <f t="shared" ref="CV62:CV65" si="671">CV163+CV264+CV365+CV466</f>
        <v>0</v>
      </c>
      <c r="CW62" s="181">
        <f t="shared" ref="CW62:CW65" si="672">IFERROR(+(IF(CT62="","0",CT62))-(IF(CV62="","0",CV62)),"")</f>
        <v>0</v>
      </c>
      <c r="CX62" s="172"/>
      <c r="CY62" s="174">
        <v>1.0</v>
      </c>
      <c r="CZ62" s="175" t="s">
        <v>155</v>
      </c>
      <c r="DA62" s="176" t="s">
        <v>121</v>
      </c>
      <c r="DB62" s="176" t="s">
        <v>152</v>
      </c>
      <c r="DC62" s="177">
        <f t="shared" ref="DC62:DC65" si="673">DC163+DC264+DC365+DC466</f>
        <v>0</v>
      </c>
      <c r="DD62" s="177">
        <f t="shared" ref="DD62:DD65" si="674">IFERROR(DE62/DC62*1000000,0)</f>
        <v>0</v>
      </c>
      <c r="DE62" s="177">
        <f t="shared" ref="DE62:DE65" si="675">DE163+DE264+DE365+DE466</f>
        <v>0</v>
      </c>
      <c r="DF62" s="178"/>
      <c r="DG62" s="177">
        <f t="shared" ref="DG62:DG65" si="676">DG163+DG264+DG365+DG466</f>
        <v>0</v>
      </c>
      <c r="DH62" s="179"/>
      <c r="DI62" s="180"/>
      <c r="DJ62" s="180"/>
      <c r="DK62" s="177">
        <f t="shared" ref="DK62:DK65" si="677">DK163+DK264+DK365+DK466</f>
        <v>0</v>
      </c>
      <c r="DL62" s="178">
        <v>0.294289866351475</v>
      </c>
      <c r="DM62" s="177">
        <f t="shared" ref="DM62:DM65" si="678">DM163+DM264+DM365+DM466</f>
        <v>0</v>
      </c>
      <c r="DN62" s="181">
        <f t="shared" ref="DN62:DN65" si="679">IFERROR(+(IF(DK62="","0",DK62))-(IF(DM62="","0",DM62)),"")</f>
        <v>0</v>
      </c>
      <c r="DO62" s="172"/>
      <c r="DP62" s="174">
        <v>1.0</v>
      </c>
      <c r="DQ62" s="175" t="s">
        <v>155</v>
      </c>
      <c r="DR62" s="176" t="s">
        <v>121</v>
      </c>
      <c r="DS62" s="176" t="s">
        <v>152</v>
      </c>
      <c r="DT62" s="177">
        <f t="shared" ref="DT62:DT65" si="680">DT163+DT264+DT365+DT466</f>
        <v>0</v>
      </c>
      <c r="DU62" s="177">
        <f t="shared" ref="DU62:DU65" si="681">IFERROR(DV62/DT62*1000000,0)</f>
        <v>0</v>
      </c>
      <c r="DV62" s="177">
        <f t="shared" ref="DV62:DV65" si="682">DV163+DV264+DV365+DV466</f>
        <v>0</v>
      </c>
      <c r="DW62" s="178"/>
      <c r="DX62" s="177">
        <f t="shared" ref="DX62:DX65" si="683">DX163+DX264+DX365+DX466</f>
        <v>0</v>
      </c>
      <c r="DY62" s="179"/>
      <c r="DZ62" s="180"/>
      <c r="EA62" s="180"/>
      <c r="EB62" s="177">
        <f t="shared" ref="EB62:EB65" si="684">EB163+EB264+EB365+EB466</f>
        <v>0</v>
      </c>
      <c r="EC62" s="178">
        <v>0.294289866351475</v>
      </c>
      <c r="ED62" s="177">
        <f t="shared" ref="ED62:ED65" si="685">ED163+ED264+ED365+ED466</f>
        <v>0</v>
      </c>
      <c r="EE62" s="181">
        <f t="shared" ref="EE62:EE65" si="686">IFERROR(+(IF(EB62="","0",EB62))-(IF(ED62="","0",ED62)),"")</f>
        <v>0</v>
      </c>
      <c r="EF62" s="172"/>
      <c r="EG62" s="174">
        <v>1.0</v>
      </c>
      <c r="EH62" s="175" t="s">
        <v>155</v>
      </c>
      <c r="EI62" s="176" t="s">
        <v>121</v>
      </c>
      <c r="EJ62" s="176" t="s">
        <v>152</v>
      </c>
      <c r="EK62" s="177">
        <f t="shared" ref="EK62:EK65" si="687">EK163+EK264+EK365+EK466</f>
        <v>0</v>
      </c>
      <c r="EL62" s="177">
        <f t="shared" ref="EL62:EL65" si="688">IFERROR(EM62/EK62*1000000,0)</f>
        <v>0</v>
      </c>
      <c r="EM62" s="177">
        <f t="shared" ref="EM62:EM65" si="689">EM163+EM264+EM365+EM466</f>
        <v>0</v>
      </c>
      <c r="EN62" s="178"/>
      <c r="EO62" s="177">
        <f t="shared" ref="EO62:EO65" si="690">EO163+EO264+EO365+EO466</f>
        <v>0</v>
      </c>
      <c r="EP62" s="179"/>
      <c r="EQ62" s="180"/>
      <c r="ER62" s="180"/>
      <c r="ES62" s="177">
        <f t="shared" ref="ES62:ES65" si="691">ES163+ES264+ES365+ES466</f>
        <v>0</v>
      </c>
      <c r="ET62" s="178">
        <v>0.294289866351475</v>
      </c>
      <c r="EU62" s="177">
        <f t="shared" ref="EU62:EU65" si="692">EU163+EU264+EU365+EU466</f>
        <v>0</v>
      </c>
      <c r="EV62" s="181">
        <f t="shared" ref="EV62:EV65" si="693">IFERROR(+(IF(ES62="","0",ES62))-(IF(EU62="","0",EU62)),"")</f>
        <v>0</v>
      </c>
      <c r="EW62" s="172"/>
      <c r="EX62" s="174">
        <v>1.0</v>
      </c>
      <c r="EY62" s="175" t="s">
        <v>155</v>
      </c>
      <c r="EZ62" s="176" t="s">
        <v>121</v>
      </c>
      <c r="FA62" s="176" t="s">
        <v>152</v>
      </c>
      <c r="FB62" s="177">
        <f t="shared" ref="FB62:FB65" si="694">FB163+FB264+FB365+FB466</f>
        <v>0</v>
      </c>
      <c r="FC62" s="177">
        <f t="shared" ref="FC62:FC65" si="695">IFERROR(FD62/FB62*1000000,0)</f>
        <v>0</v>
      </c>
      <c r="FD62" s="177">
        <f t="shared" ref="FD62:FD65" si="696">FD163+FD264+FD365+FD466</f>
        <v>0</v>
      </c>
      <c r="FE62" s="178"/>
      <c r="FF62" s="177">
        <f t="shared" ref="FF62:FF65" si="697">FF163+FF264+FF365+FF466</f>
        <v>0</v>
      </c>
      <c r="FG62" s="179"/>
      <c r="FH62" s="180"/>
      <c r="FI62" s="180"/>
      <c r="FJ62" s="177">
        <f t="shared" ref="FJ62:FJ65" si="698">FJ163+FJ264+FJ365+FJ466</f>
        <v>0</v>
      </c>
      <c r="FK62" s="178">
        <v>0.294289866351475</v>
      </c>
      <c r="FL62" s="177">
        <f t="shared" ref="FL62:FL65" si="699">FL163+FL264+FL365+FL466</f>
        <v>0</v>
      </c>
      <c r="FM62" s="181">
        <f t="shared" ref="FM62:FM65" si="700">IFERROR(+(IF(FJ62="","0",FJ62))-(IF(FL62="","0",FL62)),"")</f>
        <v>0</v>
      </c>
      <c r="FN62" s="172"/>
      <c r="FO62" s="174">
        <v>1.0</v>
      </c>
      <c r="FP62" s="175" t="s">
        <v>155</v>
      </c>
      <c r="FQ62" s="176" t="s">
        <v>121</v>
      </c>
      <c r="FR62" s="176" t="s">
        <v>152</v>
      </c>
      <c r="FS62" s="177">
        <f t="shared" ref="FS62:FS65" si="701">FS163+FS264+FS365+FS466</f>
        <v>0</v>
      </c>
      <c r="FT62" s="177">
        <f t="shared" ref="FT62:FT65" si="702">IFERROR(FU62/FS62*1000000,0)</f>
        <v>0</v>
      </c>
      <c r="FU62" s="177">
        <f t="shared" ref="FU62:FU65" si="703">FU163+FU264+FU365+FU466</f>
        <v>0</v>
      </c>
      <c r="FV62" s="178"/>
      <c r="FW62" s="177">
        <f t="shared" ref="FW62:FW65" si="704">FW163+FW264+FW365+FW466</f>
        <v>0</v>
      </c>
      <c r="FX62" s="179"/>
      <c r="FY62" s="180"/>
      <c r="FZ62" s="180"/>
      <c r="GA62" s="177">
        <f t="shared" ref="GA62:GA65" si="705">GA163+GA264+GA365+GA466</f>
        <v>0</v>
      </c>
      <c r="GB62" s="178">
        <v>0.294289866351475</v>
      </c>
      <c r="GC62" s="177">
        <f t="shared" ref="GC62:GC65" si="706">GC163+GC264+GC365+GC466</f>
        <v>0</v>
      </c>
      <c r="GD62" s="181">
        <f t="shared" ref="GD62:GD65" si="707">IFERROR(+(IF(GA62="","0",GA62))-(IF(GC62="","0",GC62)),"")</f>
        <v>0</v>
      </c>
      <c r="GE62" s="172"/>
      <c r="GF62" s="174">
        <v>1.0</v>
      </c>
      <c r="GG62" s="175" t="s">
        <v>155</v>
      </c>
      <c r="GH62" s="176" t="s">
        <v>121</v>
      </c>
      <c r="GI62" s="176" t="s">
        <v>152</v>
      </c>
      <c r="GJ62" s="177">
        <f t="shared" ref="GJ62:GJ65" si="708">GJ163+GJ264+GJ365+GJ466</f>
        <v>0</v>
      </c>
      <c r="GK62" s="177">
        <f t="shared" ref="GK62:GK65" si="709">IFERROR(GL62/GJ62*1000000,0)</f>
        <v>0</v>
      </c>
      <c r="GL62" s="177">
        <f t="shared" ref="GL62:GL65" si="710">GL163+GL264+GL365+GL466</f>
        <v>0</v>
      </c>
      <c r="GM62" s="178"/>
      <c r="GN62" s="177">
        <f t="shared" ref="GN62:GN65" si="711">GN163+GN264+GN365+GN466</f>
        <v>0</v>
      </c>
      <c r="GO62" s="179"/>
      <c r="GP62" s="180"/>
      <c r="GQ62" s="180"/>
      <c r="GR62" s="177">
        <f t="shared" ref="GR62:GR65" si="712">GR163+GR264+GR365+GR466</f>
        <v>0</v>
      </c>
      <c r="GS62" s="178">
        <v>0.294289866351475</v>
      </c>
      <c r="GT62" s="177">
        <f t="shared" ref="GT62:GT65" si="713">GT163+GT264+GT365+GT466</f>
        <v>0</v>
      </c>
      <c r="GU62" s="181">
        <f t="shared" ref="GU62:GU65" si="714">IFERROR(+(IF(GR62="","0",GR62))-(IF(GT62="","0",GT62)),"")</f>
        <v>0</v>
      </c>
      <c r="GV62" s="172"/>
      <c r="GW62" s="174">
        <v>1.0</v>
      </c>
      <c r="GX62" s="175" t="s">
        <v>155</v>
      </c>
      <c r="GY62" s="176" t="s">
        <v>121</v>
      </c>
      <c r="GZ62" s="176" t="s">
        <v>152</v>
      </c>
      <c r="HA62" s="177">
        <f t="shared" ref="HA62:HA65" si="715">HA163+HA264+HA365+HA466</f>
        <v>0</v>
      </c>
      <c r="HB62" s="177">
        <f t="shared" ref="HB62:HB65" si="716">IFERROR(HC62/HA62*1000000,0)</f>
        <v>0</v>
      </c>
      <c r="HC62" s="177">
        <f t="shared" ref="HC62:HC65" si="717">HC163+HC264+HC365+HC466</f>
        <v>0</v>
      </c>
      <c r="HD62" s="178"/>
      <c r="HE62" s="177">
        <f t="shared" ref="HE62:HE65" si="718">HE163+HE264+HE365+HE466</f>
        <v>0</v>
      </c>
      <c r="HF62" s="179"/>
      <c r="HG62" s="180"/>
      <c r="HH62" s="180"/>
      <c r="HI62" s="177">
        <f t="shared" ref="HI62:HI65" si="719">HI163+HI264+HI365+HI466</f>
        <v>0</v>
      </c>
      <c r="HJ62" s="178">
        <v>0.294289866351475</v>
      </c>
      <c r="HK62" s="177">
        <f t="shared" ref="HK62:HK65" si="720">HK163+HK264+HK365+HK466</f>
        <v>0</v>
      </c>
      <c r="HL62" s="181">
        <f t="shared" ref="HL62:HL65" si="721">IFERROR(+(IF(HI62="","0",HI62))-(IF(HK62="","0",HK62)),"")</f>
        <v>0</v>
      </c>
      <c r="HM62" s="172"/>
      <c r="HN62" s="174">
        <v>1.0</v>
      </c>
      <c r="HO62" s="175" t="s">
        <v>155</v>
      </c>
      <c r="HP62" s="176" t="s">
        <v>121</v>
      </c>
      <c r="HQ62" s="176" t="s">
        <v>152</v>
      </c>
      <c r="HR62" s="177">
        <f t="shared" ref="HR62:HR65" si="722">HR163+HR264+HR365+HR466</f>
        <v>0</v>
      </c>
      <c r="HS62" s="177">
        <f t="shared" ref="HS62:HS65" si="723">IFERROR(HT62/HR62*1000000,0)</f>
        <v>0</v>
      </c>
      <c r="HT62" s="177">
        <f t="shared" ref="HT62:HT65" si="724">HT163+HT264+HT365+HT466</f>
        <v>0</v>
      </c>
      <c r="HU62" s="178"/>
      <c r="HV62" s="177">
        <f t="shared" ref="HV62:HV65" si="725">HV163+HV264+HV365+HV466</f>
        <v>0</v>
      </c>
      <c r="HW62" s="179"/>
      <c r="HX62" s="180"/>
      <c r="HY62" s="180"/>
      <c r="HZ62" s="177">
        <f t="shared" ref="HZ62:HZ65" si="726">HZ163+HZ264+HZ365+HZ466</f>
        <v>0</v>
      </c>
      <c r="IA62" s="178">
        <v>0.294289866351475</v>
      </c>
      <c r="IB62" s="177">
        <f t="shared" ref="IB62:IB65" si="727">IB163+IB264+IB365+IB466</f>
        <v>0</v>
      </c>
      <c r="IC62" s="181">
        <f t="shared" ref="IC62:IC65" si="728">IFERROR(+(IF(HZ62="","0",HZ62))-(IF(IB62="","0",IB62)),"")</f>
        <v>0</v>
      </c>
      <c r="ID62" s="172"/>
      <c r="IE62" s="174">
        <v>1.0</v>
      </c>
      <c r="IF62" s="175" t="s">
        <v>155</v>
      </c>
      <c r="IG62" s="176" t="s">
        <v>121</v>
      </c>
      <c r="IH62" s="176" t="s">
        <v>152</v>
      </c>
      <c r="II62" s="177">
        <f t="shared" ref="II62:II65" si="729">II163+II264+II365+II466</f>
        <v>0</v>
      </c>
      <c r="IJ62" s="177">
        <f t="shared" ref="IJ62:IJ65" si="730">IFERROR(IK62/II62*1000000,0)</f>
        <v>0</v>
      </c>
      <c r="IK62" s="177">
        <f t="shared" ref="IK62:IK65" si="731">IK163+IK264+IK365+IK466</f>
        <v>0</v>
      </c>
      <c r="IL62" s="178"/>
      <c r="IM62" s="177">
        <f t="shared" ref="IM62:IM65" si="732">IM163+IM264+IM365+IM466</f>
        <v>0</v>
      </c>
      <c r="IN62" s="179"/>
      <c r="IO62" s="180"/>
      <c r="IP62" s="180"/>
      <c r="IQ62" s="177">
        <f t="shared" ref="IQ62:IQ65" si="733">IQ163+IQ264+IQ365+IQ466</f>
        <v>0</v>
      </c>
      <c r="IR62" s="178">
        <v>0.294289866351475</v>
      </c>
      <c r="IS62" s="177">
        <f t="shared" ref="IS62:IS65" si="734">IS163+IS264+IS365+IS466</f>
        <v>0</v>
      </c>
      <c r="IT62" s="181">
        <f t="shared" ref="IT62:IT65" si="735">IFERROR(+(IF(IQ62="","0",IQ62))-(IF(IS62="","0",IS62)),"")</f>
        <v>0</v>
      </c>
      <c r="IU62" s="172"/>
      <c r="IV62" s="174">
        <v>1.0</v>
      </c>
      <c r="IW62" s="175" t="s">
        <v>155</v>
      </c>
      <c r="IX62" s="176" t="s">
        <v>121</v>
      </c>
      <c r="IY62" s="176" t="s">
        <v>152</v>
      </c>
      <c r="IZ62" s="177">
        <f t="shared" ref="IZ62:IZ65" si="736">IZ163+IZ264+IZ365+IZ466</f>
        <v>0</v>
      </c>
      <c r="JA62" s="177">
        <f t="shared" ref="JA62:JA65" si="737">IFERROR(JB62/IZ62*1000000,0)</f>
        <v>0</v>
      </c>
      <c r="JB62" s="177">
        <f t="shared" ref="JB62:JB65" si="738">JB163+JB264+JB365+JB466</f>
        <v>0</v>
      </c>
      <c r="JC62" s="178"/>
      <c r="JD62" s="177">
        <f t="shared" ref="JD62:JD65" si="739">JD163+JD264+JD365+JD466</f>
        <v>0</v>
      </c>
      <c r="JE62" s="179"/>
      <c r="JF62" s="180"/>
      <c r="JG62" s="180"/>
      <c r="JH62" s="177">
        <f t="shared" ref="JH62:JH65" si="740">JH163+JH264+JH365+JH466</f>
        <v>0</v>
      </c>
      <c r="JI62" s="178">
        <v>0.294289866351475</v>
      </c>
      <c r="JJ62" s="177">
        <f t="shared" ref="JJ62:JJ65" si="741">JJ163+JJ264+JJ365+JJ466</f>
        <v>0</v>
      </c>
      <c r="JK62" s="181">
        <f t="shared" ref="JK62:JK65" si="742">IFERROR(+(IF(JH62="","0",JH62))-(IF(JJ62="","0",JJ62)),"")</f>
        <v>0</v>
      </c>
      <c r="JL62" s="172"/>
      <c r="JM62" s="174">
        <v>1.0</v>
      </c>
      <c r="JN62" s="175" t="s">
        <v>155</v>
      </c>
      <c r="JO62" s="176" t="s">
        <v>121</v>
      </c>
      <c r="JP62" s="176" t="s">
        <v>152</v>
      </c>
      <c r="JQ62" s="177">
        <f t="shared" ref="JQ62:JQ65" si="743">JQ163+JQ264+JQ365+JQ466</f>
        <v>0</v>
      </c>
      <c r="JR62" s="177">
        <f t="shared" ref="JR62:JR65" si="744">IFERROR(JS62/JQ62*1000000,0)</f>
        <v>0</v>
      </c>
      <c r="JS62" s="177">
        <f t="shared" ref="JS62:JS65" si="745">JS163+JS264+JS365+JS466</f>
        <v>0</v>
      </c>
      <c r="JT62" s="178"/>
      <c r="JU62" s="177">
        <f t="shared" ref="JU62:JU65" si="746">JU163+JU264+JU365+JU466</f>
        <v>0</v>
      </c>
      <c r="JV62" s="179"/>
      <c r="JW62" s="180"/>
      <c r="JX62" s="180"/>
      <c r="JY62" s="177">
        <f t="shared" ref="JY62:JY65" si="747">JY163+JY264+JY365+JY466</f>
        <v>0</v>
      </c>
      <c r="JZ62" s="178">
        <v>0.294289866351475</v>
      </c>
      <c r="KA62" s="177">
        <f t="shared" ref="KA62:KA65" si="748">KA163+KA264+KA365+KA466</f>
        <v>0</v>
      </c>
      <c r="KB62" s="181">
        <f t="shared" ref="KB62:KB65" si="749">IFERROR(+(IF(JY62="","0",JY62))-(IF(KA62="","0",KA62)),"")</f>
        <v>0</v>
      </c>
      <c r="KC62" s="172"/>
      <c r="KD62" s="174">
        <v>1.0</v>
      </c>
      <c r="KE62" s="175" t="s">
        <v>155</v>
      </c>
      <c r="KF62" s="176" t="s">
        <v>121</v>
      </c>
      <c r="KG62" s="176" t="s">
        <v>152</v>
      </c>
      <c r="KH62" s="177">
        <f t="shared" ref="KH62:KH65" si="750">KH163+KH264+KH365+KH466</f>
        <v>0</v>
      </c>
      <c r="KI62" s="177">
        <f t="shared" ref="KI62:KI65" si="751">IFERROR(KJ62/KH62*1000000,0)</f>
        <v>0</v>
      </c>
      <c r="KJ62" s="177">
        <f t="shared" ref="KJ62:KJ65" si="752">KJ163+KJ264+KJ365+KJ466</f>
        <v>0</v>
      </c>
      <c r="KK62" s="178"/>
      <c r="KL62" s="177">
        <f t="shared" ref="KL62:KL65" si="753">KL163+KL264+KL365+KL466</f>
        <v>0</v>
      </c>
      <c r="KM62" s="179"/>
      <c r="KN62" s="180"/>
      <c r="KO62" s="180"/>
      <c r="KP62" s="177">
        <f t="shared" ref="KP62:KP65" si="754">KP163+KP264+KP365+KP466</f>
        <v>0</v>
      </c>
      <c r="KQ62" s="178">
        <v>0.294289866351475</v>
      </c>
      <c r="KR62" s="177">
        <f t="shared" ref="KR62:KR65" si="755">KR163+KR264+KR365+KR466</f>
        <v>0</v>
      </c>
      <c r="KS62" s="181">
        <f t="shared" ref="KS62:KS65" si="756">IFERROR(+(IF(KP62="","0",KP62))-(IF(KR62="","0",KR62)),"")</f>
        <v>0</v>
      </c>
      <c r="KT62" s="172"/>
      <c r="KU62" s="173"/>
    </row>
    <row r="63" ht="15.75" customHeight="1">
      <c r="A63" s="174">
        <v>2.0</v>
      </c>
      <c r="B63" s="175" t="s">
        <v>156</v>
      </c>
      <c r="C63" s="176" t="s">
        <v>121</v>
      </c>
      <c r="D63" s="176" t="s">
        <v>152</v>
      </c>
      <c r="E63" s="177">
        <f t="shared" si="631"/>
        <v>0</v>
      </c>
      <c r="F63" s="177">
        <f t="shared" si="632"/>
        <v>0</v>
      </c>
      <c r="G63" s="177">
        <f t="shared" si="633"/>
        <v>0</v>
      </c>
      <c r="H63" s="178"/>
      <c r="I63" s="177">
        <f t="shared" si="634"/>
        <v>0</v>
      </c>
      <c r="J63" s="179"/>
      <c r="K63" s="180"/>
      <c r="L63" s="180"/>
      <c r="M63" s="177">
        <f t="shared" si="635"/>
        <v>0</v>
      </c>
      <c r="N63" s="178">
        <v>0.294289866351475</v>
      </c>
      <c r="O63" s="177">
        <f t="shared" si="636"/>
        <v>0</v>
      </c>
      <c r="P63" s="181">
        <f t="shared" si="637"/>
        <v>0</v>
      </c>
      <c r="Q63" s="172"/>
      <c r="R63" s="174">
        <v>2.0</v>
      </c>
      <c r="S63" s="175" t="s">
        <v>156</v>
      </c>
      <c r="T63" s="176" t="s">
        <v>121</v>
      </c>
      <c r="U63" s="176" t="s">
        <v>152</v>
      </c>
      <c r="V63" s="177">
        <f t="shared" si="638"/>
        <v>0</v>
      </c>
      <c r="W63" s="177">
        <f t="shared" si="639"/>
        <v>0</v>
      </c>
      <c r="X63" s="177">
        <f t="shared" si="640"/>
        <v>0</v>
      </c>
      <c r="Y63" s="178"/>
      <c r="Z63" s="177">
        <f t="shared" si="641"/>
        <v>0</v>
      </c>
      <c r="AA63" s="179"/>
      <c r="AB63" s="180"/>
      <c r="AC63" s="180"/>
      <c r="AD63" s="177">
        <f t="shared" si="642"/>
        <v>0</v>
      </c>
      <c r="AE63" s="178">
        <v>0.294289866351475</v>
      </c>
      <c r="AF63" s="177">
        <f t="shared" si="643"/>
        <v>0</v>
      </c>
      <c r="AG63" s="181">
        <f t="shared" si="644"/>
        <v>0</v>
      </c>
      <c r="AH63" s="172"/>
      <c r="AI63" s="174">
        <v>2.0</v>
      </c>
      <c r="AJ63" s="175" t="s">
        <v>156</v>
      </c>
      <c r="AK63" s="176" t="s">
        <v>121</v>
      </c>
      <c r="AL63" s="176" t="s">
        <v>152</v>
      </c>
      <c r="AM63" s="177">
        <f t="shared" si="645"/>
        <v>0</v>
      </c>
      <c r="AN63" s="177">
        <f t="shared" si="646"/>
        <v>0</v>
      </c>
      <c r="AO63" s="177">
        <f t="shared" si="647"/>
        <v>0</v>
      </c>
      <c r="AP63" s="178"/>
      <c r="AQ63" s="177">
        <f t="shared" si="648"/>
        <v>0</v>
      </c>
      <c r="AR63" s="179"/>
      <c r="AS63" s="180"/>
      <c r="AT63" s="180"/>
      <c r="AU63" s="177">
        <f t="shared" si="649"/>
        <v>0</v>
      </c>
      <c r="AV63" s="178">
        <v>0.294289866351475</v>
      </c>
      <c r="AW63" s="177">
        <f t="shared" si="650"/>
        <v>0</v>
      </c>
      <c r="AX63" s="181">
        <f t="shared" si="651"/>
        <v>0</v>
      </c>
      <c r="AY63" s="172"/>
      <c r="AZ63" s="174">
        <v>2.0</v>
      </c>
      <c r="BA63" s="175" t="s">
        <v>156</v>
      </c>
      <c r="BB63" s="176" t="s">
        <v>121</v>
      </c>
      <c r="BC63" s="176" t="s">
        <v>152</v>
      </c>
      <c r="BD63" s="177">
        <f t="shared" si="652"/>
        <v>0</v>
      </c>
      <c r="BE63" s="177">
        <f t="shared" si="653"/>
        <v>0</v>
      </c>
      <c r="BF63" s="177">
        <f t="shared" si="654"/>
        <v>0</v>
      </c>
      <c r="BG63" s="178"/>
      <c r="BH63" s="177">
        <f t="shared" si="655"/>
        <v>0</v>
      </c>
      <c r="BI63" s="179"/>
      <c r="BJ63" s="180"/>
      <c r="BK63" s="180"/>
      <c r="BL63" s="177">
        <f t="shared" si="656"/>
        <v>0</v>
      </c>
      <c r="BM63" s="178">
        <v>0.294289866351475</v>
      </c>
      <c r="BN63" s="177">
        <f t="shared" si="657"/>
        <v>0</v>
      </c>
      <c r="BO63" s="181">
        <f t="shared" si="658"/>
        <v>0</v>
      </c>
      <c r="BP63" s="172"/>
      <c r="BQ63" s="174">
        <v>2.0</v>
      </c>
      <c r="BR63" s="175" t="s">
        <v>156</v>
      </c>
      <c r="BS63" s="176" t="s">
        <v>121</v>
      </c>
      <c r="BT63" s="176" t="s">
        <v>152</v>
      </c>
      <c r="BU63" s="177">
        <f t="shared" si="659"/>
        <v>0</v>
      </c>
      <c r="BV63" s="177">
        <f t="shared" si="660"/>
        <v>0</v>
      </c>
      <c r="BW63" s="177">
        <f t="shared" si="661"/>
        <v>0</v>
      </c>
      <c r="BX63" s="178"/>
      <c r="BY63" s="177">
        <f t="shared" si="662"/>
        <v>0</v>
      </c>
      <c r="BZ63" s="179"/>
      <c r="CA63" s="180"/>
      <c r="CB63" s="180"/>
      <c r="CC63" s="177">
        <f t="shared" si="663"/>
        <v>0</v>
      </c>
      <c r="CD63" s="178">
        <v>0.294289866351475</v>
      </c>
      <c r="CE63" s="177">
        <f t="shared" si="664"/>
        <v>0</v>
      </c>
      <c r="CF63" s="181">
        <f t="shared" si="665"/>
        <v>0</v>
      </c>
      <c r="CG63" s="172"/>
      <c r="CH63" s="174">
        <v>2.0</v>
      </c>
      <c r="CI63" s="175" t="s">
        <v>156</v>
      </c>
      <c r="CJ63" s="176" t="s">
        <v>121</v>
      </c>
      <c r="CK63" s="176" t="s">
        <v>152</v>
      </c>
      <c r="CL63" s="177">
        <f t="shared" si="666"/>
        <v>0</v>
      </c>
      <c r="CM63" s="177">
        <f t="shared" si="667"/>
        <v>0</v>
      </c>
      <c r="CN63" s="177">
        <f t="shared" si="668"/>
        <v>0</v>
      </c>
      <c r="CO63" s="178"/>
      <c r="CP63" s="177">
        <f t="shared" si="669"/>
        <v>0</v>
      </c>
      <c r="CQ63" s="179"/>
      <c r="CR63" s="180"/>
      <c r="CS63" s="180"/>
      <c r="CT63" s="177">
        <f t="shared" si="670"/>
        <v>0</v>
      </c>
      <c r="CU63" s="178">
        <v>0.294289866351475</v>
      </c>
      <c r="CV63" s="177">
        <f t="shared" si="671"/>
        <v>0</v>
      </c>
      <c r="CW63" s="181">
        <f t="shared" si="672"/>
        <v>0</v>
      </c>
      <c r="CX63" s="172"/>
      <c r="CY63" s="174">
        <v>2.0</v>
      </c>
      <c r="CZ63" s="175" t="s">
        <v>156</v>
      </c>
      <c r="DA63" s="176" t="s">
        <v>121</v>
      </c>
      <c r="DB63" s="176" t="s">
        <v>152</v>
      </c>
      <c r="DC63" s="177">
        <f t="shared" si="673"/>
        <v>0</v>
      </c>
      <c r="DD63" s="177">
        <f t="shared" si="674"/>
        <v>0</v>
      </c>
      <c r="DE63" s="177">
        <f t="shared" si="675"/>
        <v>0</v>
      </c>
      <c r="DF63" s="178"/>
      <c r="DG63" s="177">
        <f t="shared" si="676"/>
        <v>0</v>
      </c>
      <c r="DH63" s="179"/>
      <c r="DI63" s="180"/>
      <c r="DJ63" s="180"/>
      <c r="DK63" s="177">
        <f t="shared" si="677"/>
        <v>0</v>
      </c>
      <c r="DL63" s="178">
        <v>0.294289866351475</v>
      </c>
      <c r="DM63" s="177">
        <f t="shared" si="678"/>
        <v>0</v>
      </c>
      <c r="DN63" s="181">
        <f t="shared" si="679"/>
        <v>0</v>
      </c>
      <c r="DO63" s="172"/>
      <c r="DP63" s="174">
        <v>2.0</v>
      </c>
      <c r="DQ63" s="175" t="s">
        <v>156</v>
      </c>
      <c r="DR63" s="176" t="s">
        <v>121</v>
      </c>
      <c r="DS63" s="176" t="s">
        <v>152</v>
      </c>
      <c r="DT63" s="177">
        <f t="shared" si="680"/>
        <v>0</v>
      </c>
      <c r="DU63" s="177">
        <f t="shared" si="681"/>
        <v>0</v>
      </c>
      <c r="DV63" s="177">
        <f t="shared" si="682"/>
        <v>0</v>
      </c>
      <c r="DW63" s="178"/>
      <c r="DX63" s="177">
        <f t="shared" si="683"/>
        <v>0</v>
      </c>
      <c r="DY63" s="179"/>
      <c r="DZ63" s="180"/>
      <c r="EA63" s="180"/>
      <c r="EB63" s="177">
        <f t="shared" si="684"/>
        <v>0</v>
      </c>
      <c r="EC63" s="178">
        <v>0.294289866351475</v>
      </c>
      <c r="ED63" s="177">
        <f t="shared" si="685"/>
        <v>0</v>
      </c>
      <c r="EE63" s="181">
        <f t="shared" si="686"/>
        <v>0</v>
      </c>
      <c r="EF63" s="172"/>
      <c r="EG63" s="174">
        <v>2.0</v>
      </c>
      <c r="EH63" s="175" t="s">
        <v>156</v>
      </c>
      <c r="EI63" s="176" t="s">
        <v>121</v>
      </c>
      <c r="EJ63" s="176" t="s">
        <v>152</v>
      </c>
      <c r="EK63" s="177">
        <f t="shared" si="687"/>
        <v>0</v>
      </c>
      <c r="EL63" s="177">
        <f t="shared" si="688"/>
        <v>0</v>
      </c>
      <c r="EM63" s="177">
        <f t="shared" si="689"/>
        <v>0</v>
      </c>
      <c r="EN63" s="178"/>
      <c r="EO63" s="177">
        <f t="shared" si="690"/>
        <v>0</v>
      </c>
      <c r="EP63" s="179"/>
      <c r="EQ63" s="180"/>
      <c r="ER63" s="180"/>
      <c r="ES63" s="177">
        <f t="shared" si="691"/>
        <v>0</v>
      </c>
      <c r="ET63" s="178">
        <v>0.294289866351475</v>
      </c>
      <c r="EU63" s="177">
        <f t="shared" si="692"/>
        <v>0</v>
      </c>
      <c r="EV63" s="181">
        <f t="shared" si="693"/>
        <v>0</v>
      </c>
      <c r="EW63" s="172"/>
      <c r="EX63" s="174">
        <v>2.0</v>
      </c>
      <c r="EY63" s="175" t="s">
        <v>156</v>
      </c>
      <c r="EZ63" s="176" t="s">
        <v>121</v>
      </c>
      <c r="FA63" s="176" t="s">
        <v>152</v>
      </c>
      <c r="FB63" s="177">
        <f t="shared" si="694"/>
        <v>0</v>
      </c>
      <c r="FC63" s="177">
        <f t="shared" si="695"/>
        <v>0</v>
      </c>
      <c r="FD63" s="177">
        <f t="shared" si="696"/>
        <v>0</v>
      </c>
      <c r="FE63" s="178"/>
      <c r="FF63" s="177">
        <f t="shared" si="697"/>
        <v>0</v>
      </c>
      <c r="FG63" s="179"/>
      <c r="FH63" s="180"/>
      <c r="FI63" s="180"/>
      <c r="FJ63" s="177">
        <f t="shared" si="698"/>
        <v>0</v>
      </c>
      <c r="FK63" s="178">
        <v>0.294289866351475</v>
      </c>
      <c r="FL63" s="177">
        <f t="shared" si="699"/>
        <v>0</v>
      </c>
      <c r="FM63" s="181">
        <f t="shared" si="700"/>
        <v>0</v>
      </c>
      <c r="FN63" s="172"/>
      <c r="FO63" s="174">
        <v>2.0</v>
      </c>
      <c r="FP63" s="175" t="s">
        <v>156</v>
      </c>
      <c r="FQ63" s="176" t="s">
        <v>121</v>
      </c>
      <c r="FR63" s="176" t="s">
        <v>152</v>
      </c>
      <c r="FS63" s="177">
        <f t="shared" si="701"/>
        <v>0</v>
      </c>
      <c r="FT63" s="177">
        <f t="shared" si="702"/>
        <v>0</v>
      </c>
      <c r="FU63" s="177">
        <f t="shared" si="703"/>
        <v>0</v>
      </c>
      <c r="FV63" s="178"/>
      <c r="FW63" s="177">
        <f t="shared" si="704"/>
        <v>0</v>
      </c>
      <c r="FX63" s="179"/>
      <c r="FY63" s="180"/>
      <c r="FZ63" s="180"/>
      <c r="GA63" s="177">
        <f t="shared" si="705"/>
        <v>0</v>
      </c>
      <c r="GB63" s="178">
        <v>0.294289866351475</v>
      </c>
      <c r="GC63" s="177">
        <f t="shared" si="706"/>
        <v>0</v>
      </c>
      <c r="GD63" s="181">
        <f t="shared" si="707"/>
        <v>0</v>
      </c>
      <c r="GE63" s="172"/>
      <c r="GF63" s="174">
        <v>2.0</v>
      </c>
      <c r="GG63" s="175" t="s">
        <v>156</v>
      </c>
      <c r="GH63" s="176" t="s">
        <v>121</v>
      </c>
      <c r="GI63" s="176" t="s">
        <v>152</v>
      </c>
      <c r="GJ63" s="177">
        <f t="shared" si="708"/>
        <v>0</v>
      </c>
      <c r="GK63" s="177">
        <f t="shared" si="709"/>
        <v>0</v>
      </c>
      <c r="GL63" s="177">
        <f t="shared" si="710"/>
        <v>0</v>
      </c>
      <c r="GM63" s="178"/>
      <c r="GN63" s="177">
        <f t="shared" si="711"/>
        <v>0</v>
      </c>
      <c r="GO63" s="179"/>
      <c r="GP63" s="180"/>
      <c r="GQ63" s="180"/>
      <c r="GR63" s="177">
        <f t="shared" si="712"/>
        <v>0</v>
      </c>
      <c r="GS63" s="178">
        <v>0.294289866351475</v>
      </c>
      <c r="GT63" s="177">
        <f t="shared" si="713"/>
        <v>0</v>
      </c>
      <c r="GU63" s="181">
        <f t="shared" si="714"/>
        <v>0</v>
      </c>
      <c r="GV63" s="172"/>
      <c r="GW63" s="174">
        <v>2.0</v>
      </c>
      <c r="GX63" s="175" t="s">
        <v>156</v>
      </c>
      <c r="GY63" s="176" t="s">
        <v>121</v>
      </c>
      <c r="GZ63" s="176" t="s">
        <v>152</v>
      </c>
      <c r="HA63" s="177">
        <f t="shared" si="715"/>
        <v>0</v>
      </c>
      <c r="HB63" s="177">
        <f t="shared" si="716"/>
        <v>0</v>
      </c>
      <c r="HC63" s="177">
        <f t="shared" si="717"/>
        <v>0</v>
      </c>
      <c r="HD63" s="178"/>
      <c r="HE63" s="177">
        <f t="shared" si="718"/>
        <v>0</v>
      </c>
      <c r="HF63" s="179"/>
      <c r="HG63" s="180"/>
      <c r="HH63" s="180"/>
      <c r="HI63" s="177">
        <f t="shared" si="719"/>
        <v>0</v>
      </c>
      <c r="HJ63" s="178">
        <v>0.294289866351475</v>
      </c>
      <c r="HK63" s="177">
        <f t="shared" si="720"/>
        <v>0</v>
      </c>
      <c r="HL63" s="181">
        <f t="shared" si="721"/>
        <v>0</v>
      </c>
      <c r="HM63" s="172"/>
      <c r="HN63" s="174">
        <v>2.0</v>
      </c>
      <c r="HO63" s="175" t="s">
        <v>156</v>
      </c>
      <c r="HP63" s="176" t="s">
        <v>121</v>
      </c>
      <c r="HQ63" s="176" t="s">
        <v>152</v>
      </c>
      <c r="HR63" s="177">
        <f t="shared" si="722"/>
        <v>0</v>
      </c>
      <c r="HS63" s="177">
        <f t="shared" si="723"/>
        <v>0</v>
      </c>
      <c r="HT63" s="177">
        <f t="shared" si="724"/>
        <v>0</v>
      </c>
      <c r="HU63" s="178"/>
      <c r="HV63" s="177">
        <f t="shared" si="725"/>
        <v>0</v>
      </c>
      <c r="HW63" s="179"/>
      <c r="HX63" s="180"/>
      <c r="HY63" s="180"/>
      <c r="HZ63" s="177">
        <f t="shared" si="726"/>
        <v>0</v>
      </c>
      <c r="IA63" s="178">
        <v>0.294289866351475</v>
      </c>
      <c r="IB63" s="177">
        <f t="shared" si="727"/>
        <v>0</v>
      </c>
      <c r="IC63" s="181">
        <f t="shared" si="728"/>
        <v>0</v>
      </c>
      <c r="ID63" s="172"/>
      <c r="IE63" s="174">
        <v>2.0</v>
      </c>
      <c r="IF63" s="175" t="s">
        <v>156</v>
      </c>
      <c r="IG63" s="176" t="s">
        <v>121</v>
      </c>
      <c r="IH63" s="176" t="s">
        <v>152</v>
      </c>
      <c r="II63" s="177">
        <f t="shared" si="729"/>
        <v>0</v>
      </c>
      <c r="IJ63" s="177">
        <f t="shared" si="730"/>
        <v>0</v>
      </c>
      <c r="IK63" s="177">
        <f t="shared" si="731"/>
        <v>0</v>
      </c>
      <c r="IL63" s="178"/>
      <c r="IM63" s="177">
        <f t="shared" si="732"/>
        <v>0</v>
      </c>
      <c r="IN63" s="179"/>
      <c r="IO63" s="180"/>
      <c r="IP63" s="180"/>
      <c r="IQ63" s="177">
        <f t="shared" si="733"/>
        <v>0</v>
      </c>
      <c r="IR63" s="178">
        <v>0.294289866351475</v>
      </c>
      <c r="IS63" s="177">
        <f t="shared" si="734"/>
        <v>0</v>
      </c>
      <c r="IT63" s="181">
        <f t="shared" si="735"/>
        <v>0</v>
      </c>
      <c r="IU63" s="172"/>
      <c r="IV63" s="174">
        <v>2.0</v>
      </c>
      <c r="IW63" s="175" t="s">
        <v>156</v>
      </c>
      <c r="IX63" s="176" t="s">
        <v>121</v>
      </c>
      <c r="IY63" s="176" t="s">
        <v>152</v>
      </c>
      <c r="IZ63" s="177">
        <f t="shared" si="736"/>
        <v>0</v>
      </c>
      <c r="JA63" s="177">
        <f t="shared" si="737"/>
        <v>0</v>
      </c>
      <c r="JB63" s="177">
        <f t="shared" si="738"/>
        <v>0</v>
      </c>
      <c r="JC63" s="178"/>
      <c r="JD63" s="177">
        <f t="shared" si="739"/>
        <v>0</v>
      </c>
      <c r="JE63" s="179"/>
      <c r="JF63" s="180"/>
      <c r="JG63" s="180"/>
      <c r="JH63" s="177">
        <f t="shared" si="740"/>
        <v>0</v>
      </c>
      <c r="JI63" s="178">
        <v>0.294289866351475</v>
      </c>
      <c r="JJ63" s="177">
        <f t="shared" si="741"/>
        <v>0</v>
      </c>
      <c r="JK63" s="181">
        <f t="shared" si="742"/>
        <v>0</v>
      </c>
      <c r="JL63" s="172"/>
      <c r="JM63" s="174">
        <v>2.0</v>
      </c>
      <c r="JN63" s="175" t="s">
        <v>156</v>
      </c>
      <c r="JO63" s="176" t="s">
        <v>121</v>
      </c>
      <c r="JP63" s="176" t="s">
        <v>152</v>
      </c>
      <c r="JQ63" s="177">
        <f t="shared" si="743"/>
        <v>0</v>
      </c>
      <c r="JR63" s="177">
        <f t="shared" si="744"/>
        <v>0</v>
      </c>
      <c r="JS63" s="177">
        <f t="shared" si="745"/>
        <v>0</v>
      </c>
      <c r="JT63" s="178"/>
      <c r="JU63" s="177">
        <f t="shared" si="746"/>
        <v>0</v>
      </c>
      <c r="JV63" s="179"/>
      <c r="JW63" s="180"/>
      <c r="JX63" s="180"/>
      <c r="JY63" s="177">
        <f t="shared" si="747"/>
        <v>0</v>
      </c>
      <c r="JZ63" s="178">
        <v>0.294289866351475</v>
      </c>
      <c r="KA63" s="177">
        <f t="shared" si="748"/>
        <v>0</v>
      </c>
      <c r="KB63" s="181">
        <f t="shared" si="749"/>
        <v>0</v>
      </c>
      <c r="KC63" s="172"/>
      <c r="KD63" s="174">
        <v>2.0</v>
      </c>
      <c r="KE63" s="175" t="s">
        <v>156</v>
      </c>
      <c r="KF63" s="176" t="s">
        <v>121</v>
      </c>
      <c r="KG63" s="176" t="s">
        <v>152</v>
      </c>
      <c r="KH63" s="177">
        <f t="shared" si="750"/>
        <v>0</v>
      </c>
      <c r="KI63" s="177">
        <f t="shared" si="751"/>
        <v>0</v>
      </c>
      <c r="KJ63" s="177">
        <f t="shared" si="752"/>
        <v>0</v>
      </c>
      <c r="KK63" s="178"/>
      <c r="KL63" s="177">
        <f t="shared" si="753"/>
        <v>0</v>
      </c>
      <c r="KM63" s="179"/>
      <c r="KN63" s="180"/>
      <c r="KO63" s="180"/>
      <c r="KP63" s="177">
        <f t="shared" si="754"/>
        <v>0</v>
      </c>
      <c r="KQ63" s="178">
        <v>0.294289866351475</v>
      </c>
      <c r="KR63" s="177">
        <f t="shared" si="755"/>
        <v>0</v>
      </c>
      <c r="KS63" s="181">
        <f t="shared" si="756"/>
        <v>0</v>
      </c>
      <c r="KT63" s="172"/>
      <c r="KU63" s="173"/>
    </row>
    <row r="64" ht="15.75" customHeight="1">
      <c r="A64" s="174">
        <v>3.0</v>
      </c>
      <c r="B64" s="175" t="s">
        <v>157</v>
      </c>
      <c r="C64" s="176" t="s">
        <v>121</v>
      </c>
      <c r="D64" s="176" t="s">
        <v>152</v>
      </c>
      <c r="E64" s="177">
        <f t="shared" si="631"/>
        <v>0</v>
      </c>
      <c r="F64" s="177">
        <f t="shared" si="632"/>
        <v>0</v>
      </c>
      <c r="G64" s="177">
        <f t="shared" si="633"/>
        <v>0</v>
      </c>
      <c r="H64" s="178"/>
      <c r="I64" s="177">
        <f t="shared" si="634"/>
        <v>0</v>
      </c>
      <c r="J64" s="179"/>
      <c r="K64" s="180"/>
      <c r="L64" s="180"/>
      <c r="M64" s="177">
        <f t="shared" si="635"/>
        <v>0</v>
      </c>
      <c r="N64" s="178">
        <v>0.294289866351475</v>
      </c>
      <c r="O64" s="177">
        <f t="shared" si="636"/>
        <v>0</v>
      </c>
      <c r="P64" s="181">
        <f t="shared" si="637"/>
        <v>0</v>
      </c>
      <c r="Q64" s="172"/>
      <c r="R64" s="174">
        <v>3.0</v>
      </c>
      <c r="S64" s="175" t="s">
        <v>157</v>
      </c>
      <c r="T64" s="176" t="s">
        <v>121</v>
      </c>
      <c r="U64" s="176" t="s">
        <v>152</v>
      </c>
      <c r="V64" s="177">
        <f t="shared" si="638"/>
        <v>0</v>
      </c>
      <c r="W64" s="177">
        <f t="shared" si="639"/>
        <v>0</v>
      </c>
      <c r="X64" s="177">
        <f t="shared" si="640"/>
        <v>0</v>
      </c>
      <c r="Y64" s="178"/>
      <c r="Z64" s="177">
        <f t="shared" si="641"/>
        <v>0</v>
      </c>
      <c r="AA64" s="179"/>
      <c r="AB64" s="180"/>
      <c r="AC64" s="180"/>
      <c r="AD64" s="177">
        <f t="shared" si="642"/>
        <v>0</v>
      </c>
      <c r="AE64" s="178">
        <v>0.294289866351475</v>
      </c>
      <c r="AF64" s="177">
        <f t="shared" si="643"/>
        <v>0</v>
      </c>
      <c r="AG64" s="181">
        <f t="shared" si="644"/>
        <v>0</v>
      </c>
      <c r="AH64" s="172"/>
      <c r="AI64" s="174">
        <v>3.0</v>
      </c>
      <c r="AJ64" s="175" t="s">
        <v>157</v>
      </c>
      <c r="AK64" s="176" t="s">
        <v>121</v>
      </c>
      <c r="AL64" s="176" t="s">
        <v>152</v>
      </c>
      <c r="AM64" s="177">
        <f t="shared" si="645"/>
        <v>0</v>
      </c>
      <c r="AN64" s="177">
        <f t="shared" si="646"/>
        <v>0</v>
      </c>
      <c r="AO64" s="177">
        <f t="shared" si="647"/>
        <v>0</v>
      </c>
      <c r="AP64" s="178"/>
      <c r="AQ64" s="177">
        <f t="shared" si="648"/>
        <v>0</v>
      </c>
      <c r="AR64" s="179"/>
      <c r="AS64" s="180"/>
      <c r="AT64" s="180"/>
      <c r="AU64" s="177">
        <f t="shared" si="649"/>
        <v>0</v>
      </c>
      <c r="AV64" s="178">
        <v>0.294289866351475</v>
      </c>
      <c r="AW64" s="177">
        <f t="shared" si="650"/>
        <v>0</v>
      </c>
      <c r="AX64" s="181">
        <f t="shared" si="651"/>
        <v>0</v>
      </c>
      <c r="AY64" s="172"/>
      <c r="AZ64" s="174">
        <v>3.0</v>
      </c>
      <c r="BA64" s="175" t="s">
        <v>157</v>
      </c>
      <c r="BB64" s="176" t="s">
        <v>121</v>
      </c>
      <c r="BC64" s="176" t="s">
        <v>152</v>
      </c>
      <c r="BD64" s="177">
        <f t="shared" si="652"/>
        <v>0</v>
      </c>
      <c r="BE64" s="177">
        <f t="shared" si="653"/>
        <v>0</v>
      </c>
      <c r="BF64" s="177">
        <f t="shared" si="654"/>
        <v>0</v>
      </c>
      <c r="BG64" s="178"/>
      <c r="BH64" s="177">
        <f t="shared" si="655"/>
        <v>0</v>
      </c>
      <c r="BI64" s="179"/>
      <c r="BJ64" s="180"/>
      <c r="BK64" s="180"/>
      <c r="BL64" s="177">
        <f t="shared" si="656"/>
        <v>0</v>
      </c>
      <c r="BM64" s="178">
        <v>0.294289866351475</v>
      </c>
      <c r="BN64" s="177">
        <f t="shared" si="657"/>
        <v>0</v>
      </c>
      <c r="BO64" s="181">
        <f t="shared" si="658"/>
        <v>0</v>
      </c>
      <c r="BP64" s="172"/>
      <c r="BQ64" s="174">
        <v>3.0</v>
      </c>
      <c r="BR64" s="175" t="s">
        <v>157</v>
      </c>
      <c r="BS64" s="176" t="s">
        <v>121</v>
      </c>
      <c r="BT64" s="176" t="s">
        <v>152</v>
      </c>
      <c r="BU64" s="177">
        <f t="shared" si="659"/>
        <v>0</v>
      </c>
      <c r="BV64" s="177">
        <f t="shared" si="660"/>
        <v>0</v>
      </c>
      <c r="BW64" s="177">
        <f t="shared" si="661"/>
        <v>0</v>
      </c>
      <c r="BX64" s="178"/>
      <c r="BY64" s="177">
        <f t="shared" si="662"/>
        <v>0</v>
      </c>
      <c r="BZ64" s="179"/>
      <c r="CA64" s="180"/>
      <c r="CB64" s="180"/>
      <c r="CC64" s="177">
        <f t="shared" si="663"/>
        <v>0</v>
      </c>
      <c r="CD64" s="178">
        <v>0.294289866351475</v>
      </c>
      <c r="CE64" s="177">
        <f t="shared" si="664"/>
        <v>0</v>
      </c>
      <c r="CF64" s="181">
        <f t="shared" si="665"/>
        <v>0</v>
      </c>
      <c r="CG64" s="172"/>
      <c r="CH64" s="174">
        <v>3.0</v>
      </c>
      <c r="CI64" s="175" t="s">
        <v>157</v>
      </c>
      <c r="CJ64" s="176" t="s">
        <v>121</v>
      </c>
      <c r="CK64" s="176" t="s">
        <v>152</v>
      </c>
      <c r="CL64" s="177">
        <f t="shared" si="666"/>
        <v>0</v>
      </c>
      <c r="CM64" s="177">
        <f t="shared" si="667"/>
        <v>0</v>
      </c>
      <c r="CN64" s="177">
        <f t="shared" si="668"/>
        <v>0</v>
      </c>
      <c r="CO64" s="178"/>
      <c r="CP64" s="177">
        <f t="shared" si="669"/>
        <v>0</v>
      </c>
      <c r="CQ64" s="179"/>
      <c r="CR64" s="180"/>
      <c r="CS64" s="180"/>
      <c r="CT64" s="177">
        <f t="shared" si="670"/>
        <v>0</v>
      </c>
      <c r="CU64" s="178">
        <v>0.294289866351475</v>
      </c>
      <c r="CV64" s="177">
        <f t="shared" si="671"/>
        <v>0</v>
      </c>
      <c r="CW64" s="181">
        <f t="shared" si="672"/>
        <v>0</v>
      </c>
      <c r="CX64" s="172"/>
      <c r="CY64" s="174">
        <v>3.0</v>
      </c>
      <c r="CZ64" s="175" t="s">
        <v>157</v>
      </c>
      <c r="DA64" s="176" t="s">
        <v>121</v>
      </c>
      <c r="DB64" s="176" t="s">
        <v>152</v>
      </c>
      <c r="DC64" s="177">
        <f t="shared" si="673"/>
        <v>0</v>
      </c>
      <c r="DD64" s="177">
        <f t="shared" si="674"/>
        <v>0</v>
      </c>
      <c r="DE64" s="177">
        <f t="shared" si="675"/>
        <v>0</v>
      </c>
      <c r="DF64" s="178"/>
      <c r="DG64" s="177">
        <f t="shared" si="676"/>
        <v>0</v>
      </c>
      <c r="DH64" s="179"/>
      <c r="DI64" s="180"/>
      <c r="DJ64" s="180"/>
      <c r="DK64" s="177">
        <f t="shared" si="677"/>
        <v>0</v>
      </c>
      <c r="DL64" s="178">
        <v>0.294289866351475</v>
      </c>
      <c r="DM64" s="177">
        <f t="shared" si="678"/>
        <v>0</v>
      </c>
      <c r="DN64" s="181">
        <f t="shared" si="679"/>
        <v>0</v>
      </c>
      <c r="DO64" s="172"/>
      <c r="DP64" s="174">
        <v>3.0</v>
      </c>
      <c r="DQ64" s="175" t="s">
        <v>157</v>
      </c>
      <c r="DR64" s="176" t="s">
        <v>121</v>
      </c>
      <c r="DS64" s="176" t="s">
        <v>152</v>
      </c>
      <c r="DT64" s="177">
        <f t="shared" si="680"/>
        <v>0</v>
      </c>
      <c r="DU64" s="177">
        <f t="shared" si="681"/>
        <v>0</v>
      </c>
      <c r="DV64" s="177">
        <f t="shared" si="682"/>
        <v>0</v>
      </c>
      <c r="DW64" s="178"/>
      <c r="DX64" s="177">
        <f t="shared" si="683"/>
        <v>0</v>
      </c>
      <c r="DY64" s="179"/>
      <c r="DZ64" s="180"/>
      <c r="EA64" s="180"/>
      <c r="EB64" s="177">
        <f t="shared" si="684"/>
        <v>0</v>
      </c>
      <c r="EC64" s="178">
        <v>0.294289866351475</v>
      </c>
      <c r="ED64" s="177">
        <f t="shared" si="685"/>
        <v>0</v>
      </c>
      <c r="EE64" s="181">
        <f t="shared" si="686"/>
        <v>0</v>
      </c>
      <c r="EF64" s="172"/>
      <c r="EG64" s="174">
        <v>3.0</v>
      </c>
      <c r="EH64" s="175" t="s">
        <v>157</v>
      </c>
      <c r="EI64" s="176" t="s">
        <v>121</v>
      </c>
      <c r="EJ64" s="176" t="s">
        <v>152</v>
      </c>
      <c r="EK64" s="177">
        <f t="shared" si="687"/>
        <v>0</v>
      </c>
      <c r="EL64" s="177">
        <f t="shared" si="688"/>
        <v>0</v>
      </c>
      <c r="EM64" s="177">
        <f t="shared" si="689"/>
        <v>0</v>
      </c>
      <c r="EN64" s="178"/>
      <c r="EO64" s="177">
        <f t="shared" si="690"/>
        <v>0</v>
      </c>
      <c r="EP64" s="179"/>
      <c r="EQ64" s="180"/>
      <c r="ER64" s="180"/>
      <c r="ES64" s="177">
        <f t="shared" si="691"/>
        <v>0</v>
      </c>
      <c r="ET64" s="178">
        <v>0.294289866351475</v>
      </c>
      <c r="EU64" s="177">
        <f t="shared" si="692"/>
        <v>0</v>
      </c>
      <c r="EV64" s="181">
        <f t="shared" si="693"/>
        <v>0</v>
      </c>
      <c r="EW64" s="172"/>
      <c r="EX64" s="174">
        <v>3.0</v>
      </c>
      <c r="EY64" s="175" t="s">
        <v>157</v>
      </c>
      <c r="EZ64" s="176" t="s">
        <v>121</v>
      </c>
      <c r="FA64" s="176" t="s">
        <v>152</v>
      </c>
      <c r="FB64" s="177">
        <f t="shared" si="694"/>
        <v>0</v>
      </c>
      <c r="FC64" s="177">
        <f t="shared" si="695"/>
        <v>0</v>
      </c>
      <c r="FD64" s="177">
        <f t="shared" si="696"/>
        <v>0</v>
      </c>
      <c r="FE64" s="178"/>
      <c r="FF64" s="177">
        <f t="shared" si="697"/>
        <v>0</v>
      </c>
      <c r="FG64" s="179"/>
      <c r="FH64" s="180"/>
      <c r="FI64" s="180"/>
      <c r="FJ64" s="177">
        <f t="shared" si="698"/>
        <v>0</v>
      </c>
      <c r="FK64" s="178">
        <v>0.294289866351475</v>
      </c>
      <c r="FL64" s="177">
        <f t="shared" si="699"/>
        <v>0</v>
      </c>
      <c r="FM64" s="181">
        <f t="shared" si="700"/>
        <v>0</v>
      </c>
      <c r="FN64" s="172"/>
      <c r="FO64" s="174">
        <v>3.0</v>
      </c>
      <c r="FP64" s="175" t="s">
        <v>157</v>
      </c>
      <c r="FQ64" s="176" t="s">
        <v>121</v>
      </c>
      <c r="FR64" s="176" t="s">
        <v>152</v>
      </c>
      <c r="FS64" s="177">
        <f t="shared" si="701"/>
        <v>0</v>
      </c>
      <c r="FT64" s="177">
        <f t="shared" si="702"/>
        <v>0</v>
      </c>
      <c r="FU64" s="177">
        <f t="shared" si="703"/>
        <v>0</v>
      </c>
      <c r="FV64" s="178"/>
      <c r="FW64" s="177">
        <f t="shared" si="704"/>
        <v>0</v>
      </c>
      <c r="FX64" s="179"/>
      <c r="FY64" s="180"/>
      <c r="FZ64" s="180"/>
      <c r="GA64" s="177">
        <f t="shared" si="705"/>
        <v>0</v>
      </c>
      <c r="GB64" s="178">
        <v>0.294289866351475</v>
      </c>
      <c r="GC64" s="177">
        <f t="shared" si="706"/>
        <v>0</v>
      </c>
      <c r="GD64" s="181">
        <f t="shared" si="707"/>
        <v>0</v>
      </c>
      <c r="GE64" s="172"/>
      <c r="GF64" s="174">
        <v>3.0</v>
      </c>
      <c r="GG64" s="175" t="s">
        <v>157</v>
      </c>
      <c r="GH64" s="176" t="s">
        <v>121</v>
      </c>
      <c r="GI64" s="176" t="s">
        <v>152</v>
      </c>
      <c r="GJ64" s="177">
        <f t="shared" si="708"/>
        <v>0</v>
      </c>
      <c r="GK64" s="177">
        <f t="shared" si="709"/>
        <v>0</v>
      </c>
      <c r="GL64" s="177">
        <f t="shared" si="710"/>
        <v>0</v>
      </c>
      <c r="GM64" s="178"/>
      <c r="GN64" s="177">
        <f t="shared" si="711"/>
        <v>0</v>
      </c>
      <c r="GO64" s="179"/>
      <c r="GP64" s="180"/>
      <c r="GQ64" s="180"/>
      <c r="GR64" s="177">
        <f t="shared" si="712"/>
        <v>0</v>
      </c>
      <c r="GS64" s="178">
        <v>0.294289866351475</v>
      </c>
      <c r="GT64" s="177">
        <f t="shared" si="713"/>
        <v>0</v>
      </c>
      <c r="GU64" s="181">
        <f t="shared" si="714"/>
        <v>0</v>
      </c>
      <c r="GV64" s="172"/>
      <c r="GW64" s="174">
        <v>3.0</v>
      </c>
      <c r="GX64" s="175" t="s">
        <v>157</v>
      </c>
      <c r="GY64" s="176" t="s">
        <v>121</v>
      </c>
      <c r="GZ64" s="176" t="s">
        <v>152</v>
      </c>
      <c r="HA64" s="177">
        <f t="shared" si="715"/>
        <v>0</v>
      </c>
      <c r="HB64" s="177">
        <f t="shared" si="716"/>
        <v>0</v>
      </c>
      <c r="HC64" s="177">
        <f t="shared" si="717"/>
        <v>0</v>
      </c>
      <c r="HD64" s="178"/>
      <c r="HE64" s="177">
        <f t="shared" si="718"/>
        <v>0</v>
      </c>
      <c r="HF64" s="179"/>
      <c r="HG64" s="180"/>
      <c r="HH64" s="180"/>
      <c r="HI64" s="177">
        <f t="shared" si="719"/>
        <v>0</v>
      </c>
      <c r="HJ64" s="178">
        <v>0.294289866351475</v>
      </c>
      <c r="HK64" s="177">
        <f t="shared" si="720"/>
        <v>0</v>
      </c>
      <c r="HL64" s="181">
        <f t="shared" si="721"/>
        <v>0</v>
      </c>
      <c r="HM64" s="172"/>
      <c r="HN64" s="174">
        <v>3.0</v>
      </c>
      <c r="HO64" s="175" t="s">
        <v>157</v>
      </c>
      <c r="HP64" s="176" t="s">
        <v>121</v>
      </c>
      <c r="HQ64" s="176" t="s">
        <v>152</v>
      </c>
      <c r="HR64" s="177">
        <f t="shared" si="722"/>
        <v>0</v>
      </c>
      <c r="HS64" s="177">
        <f t="shared" si="723"/>
        <v>0</v>
      </c>
      <c r="HT64" s="177">
        <f t="shared" si="724"/>
        <v>0</v>
      </c>
      <c r="HU64" s="178"/>
      <c r="HV64" s="177">
        <f t="shared" si="725"/>
        <v>0</v>
      </c>
      <c r="HW64" s="179"/>
      <c r="HX64" s="180"/>
      <c r="HY64" s="180"/>
      <c r="HZ64" s="177">
        <f t="shared" si="726"/>
        <v>0</v>
      </c>
      <c r="IA64" s="178">
        <v>0.294289866351475</v>
      </c>
      <c r="IB64" s="177">
        <f t="shared" si="727"/>
        <v>0</v>
      </c>
      <c r="IC64" s="181">
        <f t="shared" si="728"/>
        <v>0</v>
      </c>
      <c r="ID64" s="172"/>
      <c r="IE64" s="174">
        <v>3.0</v>
      </c>
      <c r="IF64" s="175" t="s">
        <v>157</v>
      </c>
      <c r="IG64" s="176" t="s">
        <v>121</v>
      </c>
      <c r="IH64" s="176" t="s">
        <v>152</v>
      </c>
      <c r="II64" s="177">
        <f t="shared" si="729"/>
        <v>0</v>
      </c>
      <c r="IJ64" s="177">
        <f t="shared" si="730"/>
        <v>0</v>
      </c>
      <c r="IK64" s="177">
        <f t="shared" si="731"/>
        <v>0</v>
      </c>
      <c r="IL64" s="178"/>
      <c r="IM64" s="177">
        <f t="shared" si="732"/>
        <v>0</v>
      </c>
      <c r="IN64" s="179"/>
      <c r="IO64" s="180"/>
      <c r="IP64" s="180"/>
      <c r="IQ64" s="177">
        <f t="shared" si="733"/>
        <v>0</v>
      </c>
      <c r="IR64" s="178">
        <v>0.294289866351475</v>
      </c>
      <c r="IS64" s="177">
        <f t="shared" si="734"/>
        <v>0</v>
      </c>
      <c r="IT64" s="181">
        <f t="shared" si="735"/>
        <v>0</v>
      </c>
      <c r="IU64" s="172"/>
      <c r="IV64" s="174">
        <v>3.0</v>
      </c>
      <c r="IW64" s="175" t="s">
        <v>157</v>
      </c>
      <c r="IX64" s="176" t="s">
        <v>121</v>
      </c>
      <c r="IY64" s="176" t="s">
        <v>152</v>
      </c>
      <c r="IZ64" s="177">
        <f t="shared" si="736"/>
        <v>0</v>
      </c>
      <c r="JA64" s="177">
        <f t="shared" si="737"/>
        <v>0</v>
      </c>
      <c r="JB64" s="177">
        <f t="shared" si="738"/>
        <v>0</v>
      </c>
      <c r="JC64" s="178"/>
      <c r="JD64" s="177">
        <f t="shared" si="739"/>
        <v>0</v>
      </c>
      <c r="JE64" s="179"/>
      <c r="JF64" s="180"/>
      <c r="JG64" s="180"/>
      <c r="JH64" s="177">
        <f t="shared" si="740"/>
        <v>0</v>
      </c>
      <c r="JI64" s="178">
        <v>0.294289866351475</v>
      </c>
      <c r="JJ64" s="177">
        <f t="shared" si="741"/>
        <v>0</v>
      </c>
      <c r="JK64" s="181">
        <f t="shared" si="742"/>
        <v>0</v>
      </c>
      <c r="JL64" s="172"/>
      <c r="JM64" s="174">
        <v>3.0</v>
      </c>
      <c r="JN64" s="175" t="s">
        <v>157</v>
      </c>
      <c r="JO64" s="176" t="s">
        <v>121</v>
      </c>
      <c r="JP64" s="176" t="s">
        <v>152</v>
      </c>
      <c r="JQ64" s="177">
        <f t="shared" si="743"/>
        <v>0</v>
      </c>
      <c r="JR64" s="177">
        <f t="shared" si="744"/>
        <v>0</v>
      </c>
      <c r="JS64" s="177">
        <f t="shared" si="745"/>
        <v>0</v>
      </c>
      <c r="JT64" s="178"/>
      <c r="JU64" s="177">
        <f t="shared" si="746"/>
        <v>0</v>
      </c>
      <c r="JV64" s="179"/>
      <c r="JW64" s="180"/>
      <c r="JX64" s="180"/>
      <c r="JY64" s="177">
        <f t="shared" si="747"/>
        <v>0</v>
      </c>
      <c r="JZ64" s="178">
        <v>0.294289866351475</v>
      </c>
      <c r="KA64" s="177">
        <f t="shared" si="748"/>
        <v>0</v>
      </c>
      <c r="KB64" s="181">
        <f t="shared" si="749"/>
        <v>0</v>
      </c>
      <c r="KC64" s="172"/>
      <c r="KD64" s="174">
        <v>3.0</v>
      </c>
      <c r="KE64" s="175" t="s">
        <v>157</v>
      </c>
      <c r="KF64" s="176" t="s">
        <v>121</v>
      </c>
      <c r="KG64" s="176" t="s">
        <v>152</v>
      </c>
      <c r="KH64" s="177">
        <f t="shared" si="750"/>
        <v>0</v>
      </c>
      <c r="KI64" s="177">
        <f t="shared" si="751"/>
        <v>0</v>
      </c>
      <c r="KJ64" s="177">
        <f t="shared" si="752"/>
        <v>0</v>
      </c>
      <c r="KK64" s="178"/>
      <c r="KL64" s="177">
        <f t="shared" si="753"/>
        <v>0</v>
      </c>
      <c r="KM64" s="179"/>
      <c r="KN64" s="180"/>
      <c r="KO64" s="180"/>
      <c r="KP64" s="177">
        <f t="shared" si="754"/>
        <v>0</v>
      </c>
      <c r="KQ64" s="178">
        <v>0.294289866351475</v>
      </c>
      <c r="KR64" s="177">
        <f t="shared" si="755"/>
        <v>0</v>
      </c>
      <c r="KS64" s="181">
        <f t="shared" si="756"/>
        <v>0</v>
      </c>
      <c r="KT64" s="172"/>
      <c r="KU64" s="173"/>
    </row>
    <row r="65" ht="15.75" customHeight="1">
      <c r="A65" s="174">
        <v>4.0</v>
      </c>
      <c r="B65" s="175" t="s">
        <v>158</v>
      </c>
      <c r="C65" s="176" t="s">
        <v>121</v>
      </c>
      <c r="D65" s="176" t="s">
        <v>152</v>
      </c>
      <c r="E65" s="177">
        <f t="shared" si="631"/>
        <v>0</v>
      </c>
      <c r="F65" s="177">
        <f t="shared" si="632"/>
        <v>0</v>
      </c>
      <c r="G65" s="177">
        <f t="shared" si="633"/>
        <v>0</v>
      </c>
      <c r="H65" s="178"/>
      <c r="I65" s="177">
        <f t="shared" si="634"/>
        <v>0</v>
      </c>
      <c r="J65" s="179"/>
      <c r="K65" s="180"/>
      <c r="L65" s="180"/>
      <c r="M65" s="177">
        <f t="shared" si="635"/>
        <v>0</v>
      </c>
      <c r="N65" s="178">
        <v>0.294289866351475</v>
      </c>
      <c r="O65" s="177">
        <f t="shared" si="636"/>
        <v>0</v>
      </c>
      <c r="P65" s="181">
        <f t="shared" si="637"/>
        <v>0</v>
      </c>
      <c r="Q65" s="172"/>
      <c r="R65" s="174">
        <v>4.0</v>
      </c>
      <c r="S65" s="175" t="s">
        <v>158</v>
      </c>
      <c r="T65" s="176" t="s">
        <v>121</v>
      </c>
      <c r="U65" s="176" t="s">
        <v>152</v>
      </c>
      <c r="V65" s="177">
        <f t="shared" si="638"/>
        <v>0</v>
      </c>
      <c r="W65" s="177">
        <f t="shared" si="639"/>
        <v>0</v>
      </c>
      <c r="X65" s="177">
        <f t="shared" si="640"/>
        <v>0</v>
      </c>
      <c r="Y65" s="178"/>
      <c r="Z65" s="177">
        <f t="shared" si="641"/>
        <v>0</v>
      </c>
      <c r="AA65" s="179"/>
      <c r="AB65" s="180"/>
      <c r="AC65" s="180"/>
      <c r="AD65" s="177">
        <f t="shared" si="642"/>
        <v>0</v>
      </c>
      <c r="AE65" s="178">
        <v>0.294289866351475</v>
      </c>
      <c r="AF65" s="177">
        <f t="shared" si="643"/>
        <v>0</v>
      </c>
      <c r="AG65" s="181">
        <f t="shared" si="644"/>
        <v>0</v>
      </c>
      <c r="AH65" s="172"/>
      <c r="AI65" s="174">
        <v>4.0</v>
      </c>
      <c r="AJ65" s="175" t="s">
        <v>158</v>
      </c>
      <c r="AK65" s="176" t="s">
        <v>121</v>
      </c>
      <c r="AL65" s="176" t="s">
        <v>152</v>
      </c>
      <c r="AM65" s="177">
        <f t="shared" si="645"/>
        <v>0</v>
      </c>
      <c r="AN65" s="177">
        <f t="shared" si="646"/>
        <v>0</v>
      </c>
      <c r="AO65" s="177">
        <f t="shared" si="647"/>
        <v>0</v>
      </c>
      <c r="AP65" s="178"/>
      <c r="AQ65" s="177">
        <f t="shared" si="648"/>
        <v>0</v>
      </c>
      <c r="AR65" s="179"/>
      <c r="AS65" s="180"/>
      <c r="AT65" s="180"/>
      <c r="AU65" s="177">
        <f t="shared" si="649"/>
        <v>0</v>
      </c>
      <c r="AV65" s="178">
        <v>0.294289866351475</v>
      </c>
      <c r="AW65" s="177">
        <f t="shared" si="650"/>
        <v>0</v>
      </c>
      <c r="AX65" s="181">
        <f t="shared" si="651"/>
        <v>0</v>
      </c>
      <c r="AY65" s="172"/>
      <c r="AZ65" s="174">
        <v>4.0</v>
      </c>
      <c r="BA65" s="175" t="s">
        <v>158</v>
      </c>
      <c r="BB65" s="176" t="s">
        <v>121</v>
      </c>
      <c r="BC65" s="176" t="s">
        <v>152</v>
      </c>
      <c r="BD65" s="177">
        <f t="shared" si="652"/>
        <v>0</v>
      </c>
      <c r="BE65" s="177">
        <f t="shared" si="653"/>
        <v>0</v>
      </c>
      <c r="BF65" s="177">
        <f t="shared" si="654"/>
        <v>0</v>
      </c>
      <c r="BG65" s="178"/>
      <c r="BH65" s="177">
        <f t="shared" si="655"/>
        <v>0</v>
      </c>
      <c r="BI65" s="179"/>
      <c r="BJ65" s="180"/>
      <c r="BK65" s="180"/>
      <c r="BL65" s="177">
        <f t="shared" si="656"/>
        <v>0</v>
      </c>
      <c r="BM65" s="178">
        <v>0.294289866351475</v>
      </c>
      <c r="BN65" s="177">
        <f t="shared" si="657"/>
        <v>0</v>
      </c>
      <c r="BO65" s="181">
        <f t="shared" si="658"/>
        <v>0</v>
      </c>
      <c r="BP65" s="172"/>
      <c r="BQ65" s="174">
        <v>4.0</v>
      </c>
      <c r="BR65" s="175" t="s">
        <v>158</v>
      </c>
      <c r="BS65" s="176" t="s">
        <v>121</v>
      </c>
      <c r="BT65" s="176" t="s">
        <v>152</v>
      </c>
      <c r="BU65" s="177">
        <f t="shared" si="659"/>
        <v>0</v>
      </c>
      <c r="BV65" s="177">
        <f t="shared" si="660"/>
        <v>0</v>
      </c>
      <c r="BW65" s="177">
        <f t="shared" si="661"/>
        <v>0</v>
      </c>
      <c r="BX65" s="178"/>
      <c r="BY65" s="177">
        <f t="shared" si="662"/>
        <v>0</v>
      </c>
      <c r="BZ65" s="179"/>
      <c r="CA65" s="180"/>
      <c r="CB65" s="180"/>
      <c r="CC65" s="177">
        <f t="shared" si="663"/>
        <v>0</v>
      </c>
      <c r="CD65" s="178">
        <v>0.294289866351475</v>
      </c>
      <c r="CE65" s="177">
        <f t="shared" si="664"/>
        <v>0</v>
      </c>
      <c r="CF65" s="181">
        <f t="shared" si="665"/>
        <v>0</v>
      </c>
      <c r="CG65" s="172"/>
      <c r="CH65" s="174">
        <v>4.0</v>
      </c>
      <c r="CI65" s="175" t="s">
        <v>158</v>
      </c>
      <c r="CJ65" s="176" t="s">
        <v>121</v>
      </c>
      <c r="CK65" s="176" t="s">
        <v>152</v>
      </c>
      <c r="CL65" s="177">
        <f t="shared" si="666"/>
        <v>0</v>
      </c>
      <c r="CM65" s="177">
        <f t="shared" si="667"/>
        <v>0</v>
      </c>
      <c r="CN65" s="177">
        <f t="shared" si="668"/>
        <v>0</v>
      </c>
      <c r="CO65" s="178"/>
      <c r="CP65" s="177">
        <f t="shared" si="669"/>
        <v>0</v>
      </c>
      <c r="CQ65" s="179"/>
      <c r="CR65" s="180"/>
      <c r="CS65" s="180"/>
      <c r="CT65" s="177">
        <f t="shared" si="670"/>
        <v>0</v>
      </c>
      <c r="CU65" s="178">
        <v>0.294289866351475</v>
      </c>
      <c r="CV65" s="177">
        <f t="shared" si="671"/>
        <v>0</v>
      </c>
      <c r="CW65" s="181">
        <f t="shared" si="672"/>
        <v>0</v>
      </c>
      <c r="CX65" s="172"/>
      <c r="CY65" s="174">
        <v>4.0</v>
      </c>
      <c r="CZ65" s="175" t="s">
        <v>158</v>
      </c>
      <c r="DA65" s="176" t="s">
        <v>121</v>
      </c>
      <c r="DB65" s="176" t="s">
        <v>152</v>
      </c>
      <c r="DC65" s="177">
        <f t="shared" si="673"/>
        <v>0</v>
      </c>
      <c r="DD65" s="177">
        <f t="shared" si="674"/>
        <v>0</v>
      </c>
      <c r="DE65" s="177">
        <f t="shared" si="675"/>
        <v>0</v>
      </c>
      <c r="DF65" s="178"/>
      <c r="DG65" s="177">
        <f t="shared" si="676"/>
        <v>0</v>
      </c>
      <c r="DH65" s="179"/>
      <c r="DI65" s="180"/>
      <c r="DJ65" s="180"/>
      <c r="DK65" s="177">
        <f t="shared" si="677"/>
        <v>0</v>
      </c>
      <c r="DL65" s="178">
        <v>0.294289866351475</v>
      </c>
      <c r="DM65" s="177">
        <f t="shared" si="678"/>
        <v>0</v>
      </c>
      <c r="DN65" s="181">
        <f t="shared" si="679"/>
        <v>0</v>
      </c>
      <c r="DO65" s="172"/>
      <c r="DP65" s="174">
        <v>4.0</v>
      </c>
      <c r="DQ65" s="175" t="s">
        <v>158</v>
      </c>
      <c r="DR65" s="176" t="s">
        <v>121</v>
      </c>
      <c r="DS65" s="176" t="s">
        <v>152</v>
      </c>
      <c r="DT65" s="177">
        <f t="shared" si="680"/>
        <v>0</v>
      </c>
      <c r="DU65" s="177">
        <f t="shared" si="681"/>
        <v>0</v>
      </c>
      <c r="DV65" s="177">
        <f t="shared" si="682"/>
        <v>0</v>
      </c>
      <c r="DW65" s="178"/>
      <c r="DX65" s="177">
        <f t="shared" si="683"/>
        <v>0</v>
      </c>
      <c r="DY65" s="179"/>
      <c r="DZ65" s="180"/>
      <c r="EA65" s="180"/>
      <c r="EB65" s="177">
        <f t="shared" si="684"/>
        <v>0</v>
      </c>
      <c r="EC65" s="178">
        <v>0.294289866351475</v>
      </c>
      <c r="ED65" s="177">
        <f t="shared" si="685"/>
        <v>0</v>
      </c>
      <c r="EE65" s="181">
        <f t="shared" si="686"/>
        <v>0</v>
      </c>
      <c r="EF65" s="172"/>
      <c r="EG65" s="174">
        <v>4.0</v>
      </c>
      <c r="EH65" s="175" t="s">
        <v>158</v>
      </c>
      <c r="EI65" s="176" t="s">
        <v>121</v>
      </c>
      <c r="EJ65" s="176" t="s">
        <v>152</v>
      </c>
      <c r="EK65" s="177">
        <f t="shared" si="687"/>
        <v>0</v>
      </c>
      <c r="EL65" s="177">
        <f t="shared" si="688"/>
        <v>0</v>
      </c>
      <c r="EM65" s="177">
        <f t="shared" si="689"/>
        <v>0</v>
      </c>
      <c r="EN65" s="178"/>
      <c r="EO65" s="177">
        <f t="shared" si="690"/>
        <v>0</v>
      </c>
      <c r="EP65" s="179"/>
      <c r="EQ65" s="180"/>
      <c r="ER65" s="180"/>
      <c r="ES65" s="177">
        <f t="shared" si="691"/>
        <v>0</v>
      </c>
      <c r="ET65" s="178">
        <v>0.294289866351475</v>
      </c>
      <c r="EU65" s="177">
        <f t="shared" si="692"/>
        <v>0</v>
      </c>
      <c r="EV65" s="181">
        <f t="shared" si="693"/>
        <v>0</v>
      </c>
      <c r="EW65" s="172"/>
      <c r="EX65" s="174">
        <v>4.0</v>
      </c>
      <c r="EY65" s="175" t="s">
        <v>158</v>
      </c>
      <c r="EZ65" s="176" t="s">
        <v>121</v>
      </c>
      <c r="FA65" s="176" t="s">
        <v>152</v>
      </c>
      <c r="FB65" s="177">
        <f t="shared" si="694"/>
        <v>0</v>
      </c>
      <c r="FC65" s="177">
        <f t="shared" si="695"/>
        <v>0</v>
      </c>
      <c r="FD65" s="177">
        <f t="shared" si="696"/>
        <v>0</v>
      </c>
      <c r="FE65" s="178"/>
      <c r="FF65" s="177">
        <f t="shared" si="697"/>
        <v>0</v>
      </c>
      <c r="FG65" s="179"/>
      <c r="FH65" s="180"/>
      <c r="FI65" s="180"/>
      <c r="FJ65" s="177">
        <f t="shared" si="698"/>
        <v>0</v>
      </c>
      <c r="FK65" s="178">
        <v>0.294289866351475</v>
      </c>
      <c r="FL65" s="177">
        <f t="shared" si="699"/>
        <v>0</v>
      </c>
      <c r="FM65" s="181">
        <f t="shared" si="700"/>
        <v>0</v>
      </c>
      <c r="FN65" s="172"/>
      <c r="FO65" s="174">
        <v>4.0</v>
      </c>
      <c r="FP65" s="175" t="s">
        <v>158</v>
      </c>
      <c r="FQ65" s="176" t="s">
        <v>121</v>
      </c>
      <c r="FR65" s="176" t="s">
        <v>152</v>
      </c>
      <c r="FS65" s="177">
        <f t="shared" si="701"/>
        <v>0</v>
      </c>
      <c r="FT65" s="177">
        <f t="shared" si="702"/>
        <v>0</v>
      </c>
      <c r="FU65" s="177">
        <f t="shared" si="703"/>
        <v>0</v>
      </c>
      <c r="FV65" s="178"/>
      <c r="FW65" s="177">
        <f t="shared" si="704"/>
        <v>0</v>
      </c>
      <c r="FX65" s="179"/>
      <c r="FY65" s="180"/>
      <c r="FZ65" s="180"/>
      <c r="GA65" s="177">
        <f t="shared" si="705"/>
        <v>0</v>
      </c>
      <c r="GB65" s="178">
        <v>0.294289866351475</v>
      </c>
      <c r="GC65" s="177">
        <f t="shared" si="706"/>
        <v>0</v>
      </c>
      <c r="GD65" s="181">
        <f t="shared" si="707"/>
        <v>0</v>
      </c>
      <c r="GE65" s="172"/>
      <c r="GF65" s="174">
        <v>4.0</v>
      </c>
      <c r="GG65" s="175" t="s">
        <v>158</v>
      </c>
      <c r="GH65" s="176" t="s">
        <v>121</v>
      </c>
      <c r="GI65" s="176" t="s">
        <v>152</v>
      </c>
      <c r="GJ65" s="177">
        <f t="shared" si="708"/>
        <v>0</v>
      </c>
      <c r="GK65" s="177">
        <f t="shared" si="709"/>
        <v>0</v>
      </c>
      <c r="GL65" s="177">
        <f t="shared" si="710"/>
        <v>0</v>
      </c>
      <c r="GM65" s="178"/>
      <c r="GN65" s="177">
        <f t="shared" si="711"/>
        <v>0</v>
      </c>
      <c r="GO65" s="179"/>
      <c r="GP65" s="180"/>
      <c r="GQ65" s="180"/>
      <c r="GR65" s="177">
        <f t="shared" si="712"/>
        <v>0</v>
      </c>
      <c r="GS65" s="178">
        <v>0.294289866351475</v>
      </c>
      <c r="GT65" s="177">
        <f t="shared" si="713"/>
        <v>0</v>
      </c>
      <c r="GU65" s="181">
        <f t="shared" si="714"/>
        <v>0</v>
      </c>
      <c r="GV65" s="172"/>
      <c r="GW65" s="174">
        <v>4.0</v>
      </c>
      <c r="GX65" s="175" t="s">
        <v>158</v>
      </c>
      <c r="GY65" s="176" t="s">
        <v>121</v>
      </c>
      <c r="GZ65" s="176" t="s">
        <v>152</v>
      </c>
      <c r="HA65" s="177">
        <f t="shared" si="715"/>
        <v>0</v>
      </c>
      <c r="HB65" s="177">
        <f t="shared" si="716"/>
        <v>0</v>
      </c>
      <c r="HC65" s="177">
        <f t="shared" si="717"/>
        <v>0</v>
      </c>
      <c r="HD65" s="178"/>
      <c r="HE65" s="177">
        <f t="shared" si="718"/>
        <v>0</v>
      </c>
      <c r="HF65" s="179"/>
      <c r="HG65" s="180"/>
      <c r="HH65" s="180"/>
      <c r="HI65" s="177">
        <f t="shared" si="719"/>
        <v>0</v>
      </c>
      <c r="HJ65" s="178">
        <v>0.294289866351475</v>
      </c>
      <c r="HK65" s="177">
        <f t="shared" si="720"/>
        <v>0</v>
      </c>
      <c r="HL65" s="181">
        <f t="shared" si="721"/>
        <v>0</v>
      </c>
      <c r="HM65" s="172"/>
      <c r="HN65" s="174">
        <v>4.0</v>
      </c>
      <c r="HO65" s="175" t="s">
        <v>158</v>
      </c>
      <c r="HP65" s="176" t="s">
        <v>121</v>
      </c>
      <c r="HQ65" s="176" t="s">
        <v>152</v>
      </c>
      <c r="HR65" s="177">
        <f t="shared" si="722"/>
        <v>0</v>
      </c>
      <c r="HS65" s="177">
        <f t="shared" si="723"/>
        <v>0</v>
      </c>
      <c r="HT65" s="177">
        <f t="shared" si="724"/>
        <v>0</v>
      </c>
      <c r="HU65" s="178"/>
      <c r="HV65" s="177">
        <f t="shared" si="725"/>
        <v>0</v>
      </c>
      <c r="HW65" s="179"/>
      <c r="HX65" s="180"/>
      <c r="HY65" s="180"/>
      <c r="HZ65" s="177">
        <f t="shared" si="726"/>
        <v>0</v>
      </c>
      <c r="IA65" s="178">
        <v>0.294289866351475</v>
      </c>
      <c r="IB65" s="177">
        <f t="shared" si="727"/>
        <v>0</v>
      </c>
      <c r="IC65" s="181">
        <f t="shared" si="728"/>
        <v>0</v>
      </c>
      <c r="ID65" s="172"/>
      <c r="IE65" s="174">
        <v>4.0</v>
      </c>
      <c r="IF65" s="175" t="s">
        <v>158</v>
      </c>
      <c r="IG65" s="176" t="s">
        <v>121</v>
      </c>
      <c r="IH65" s="176" t="s">
        <v>152</v>
      </c>
      <c r="II65" s="177">
        <f t="shared" si="729"/>
        <v>0</v>
      </c>
      <c r="IJ65" s="177">
        <f t="shared" si="730"/>
        <v>0</v>
      </c>
      <c r="IK65" s="177">
        <f t="shared" si="731"/>
        <v>0</v>
      </c>
      <c r="IL65" s="178"/>
      <c r="IM65" s="177">
        <f t="shared" si="732"/>
        <v>0</v>
      </c>
      <c r="IN65" s="179"/>
      <c r="IO65" s="180"/>
      <c r="IP65" s="180"/>
      <c r="IQ65" s="177">
        <f t="shared" si="733"/>
        <v>0</v>
      </c>
      <c r="IR65" s="178">
        <v>0.294289866351475</v>
      </c>
      <c r="IS65" s="177">
        <f t="shared" si="734"/>
        <v>0</v>
      </c>
      <c r="IT65" s="181">
        <f t="shared" si="735"/>
        <v>0</v>
      </c>
      <c r="IU65" s="172"/>
      <c r="IV65" s="174">
        <v>4.0</v>
      </c>
      <c r="IW65" s="175" t="s">
        <v>158</v>
      </c>
      <c r="IX65" s="176" t="s">
        <v>121</v>
      </c>
      <c r="IY65" s="176" t="s">
        <v>152</v>
      </c>
      <c r="IZ65" s="177">
        <f t="shared" si="736"/>
        <v>0</v>
      </c>
      <c r="JA65" s="177">
        <f t="shared" si="737"/>
        <v>0</v>
      </c>
      <c r="JB65" s="177">
        <f t="shared" si="738"/>
        <v>0</v>
      </c>
      <c r="JC65" s="178"/>
      <c r="JD65" s="177">
        <f t="shared" si="739"/>
        <v>0</v>
      </c>
      <c r="JE65" s="179"/>
      <c r="JF65" s="180"/>
      <c r="JG65" s="180"/>
      <c r="JH65" s="177">
        <f t="shared" si="740"/>
        <v>0</v>
      </c>
      <c r="JI65" s="178">
        <v>0.294289866351475</v>
      </c>
      <c r="JJ65" s="177">
        <f t="shared" si="741"/>
        <v>0</v>
      </c>
      <c r="JK65" s="181">
        <f t="shared" si="742"/>
        <v>0</v>
      </c>
      <c r="JL65" s="172"/>
      <c r="JM65" s="174">
        <v>4.0</v>
      </c>
      <c r="JN65" s="175" t="s">
        <v>158</v>
      </c>
      <c r="JO65" s="176" t="s">
        <v>121</v>
      </c>
      <c r="JP65" s="176" t="s">
        <v>152</v>
      </c>
      <c r="JQ65" s="177">
        <f t="shared" si="743"/>
        <v>0</v>
      </c>
      <c r="JR65" s="177">
        <f t="shared" si="744"/>
        <v>0</v>
      </c>
      <c r="JS65" s="177">
        <f t="shared" si="745"/>
        <v>0</v>
      </c>
      <c r="JT65" s="178"/>
      <c r="JU65" s="177">
        <f t="shared" si="746"/>
        <v>0</v>
      </c>
      <c r="JV65" s="179"/>
      <c r="JW65" s="180"/>
      <c r="JX65" s="180"/>
      <c r="JY65" s="177">
        <f t="shared" si="747"/>
        <v>0</v>
      </c>
      <c r="JZ65" s="178">
        <v>0.294289866351475</v>
      </c>
      <c r="KA65" s="177">
        <f t="shared" si="748"/>
        <v>0</v>
      </c>
      <c r="KB65" s="181">
        <f t="shared" si="749"/>
        <v>0</v>
      </c>
      <c r="KC65" s="172"/>
      <c r="KD65" s="174">
        <v>4.0</v>
      </c>
      <c r="KE65" s="175" t="s">
        <v>158</v>
      </c>
      <c r="KF65" s="176" t="s">
        <v>121</v>
      </c>
      <c r="KG65" s="176" t="s">
        <v>152</v>
      </c>
      <c r="KH65" s="177">
        <f t="shared" si="750"/>
        <v>0</v>
      </c>
      <c r="KI65" s="177">
        <f t="shared" si="751"/>
        <v>0</v>
      </c>
      <c r="KJ65" s="177">
        <f t="shared" si="752"/>
        <v>0</v>
      </c>
      <c r="KK65" s="178"/>
      <c r="KL65" s="177">
        <f t="shared" si="753"/>
        <v>0</v>
      </c>
      <c r="KM65" s="179"/>
      <c r="KN65" s="180"/>
      <c r="KO65" s="180"/>
      <c r="KP65" s="177">
        <f t="shared" si="754"/>
        <v>0</v>
      </c>
      <c r="KQ65" s="178">
        <v>0.294289866351475</v>
      </c>
      <c r="KR65" s="177">
        <f t="shared" si="755"/>
        <v>0</v>
      </c>
      <c r="KS65" s="181">
        <f t="shared" si="756"/>
        <v>0</v>
      </c>
      <c r="KT65" s="172"/>
      <c r="KU65" s="173"/>
    </row>
    <row r="66" ht="15.75" customHeight="1">
      <c r="A66" s="174"/>
      <c r="B66" s="188" t="s">
        <v>147</v>
      </c>
      <c r="C66" s="189"/>
      <c r="D66" s="189"/>
      <c r="E66" s="190"/>
      <c r="F66" s="190"/>
      <c r="G66" s="190"/>
      <c r="H66" s="191"/>
      <c r="I66" s="190"/>
      <c r="J66" s="191"/>
      <c r="K66" s="190"/>
      <c r="L66" s="190"/>
      <c r="M66" s="190"/>
      <c r="N66" s="191"/>
      <c r="O66" s="190"/>
      <c r="P66" s="192"/>
      <c r="Q66" s="172"/>
      <c r="R66" s="174"/>
      <c r="S66" s="188" t="s">
        <v>147</v>
      </c>
      <c r="T66" s="189"/>
      <c r="U66" s="189"/>
      <c r="V66" s="190"/>
      <c r="W66" s="190"/>
      <c r="X66" s="190"/>
      <c r="Y66" s="191"/>
      <c r="Z66" s="190"/>
      <c r="AA66" s="191"/>
      <c r="AB66" s="190"/>
      <c r="AC66" s="190"/>
      <c r="AD66" s="190"/>
      <c r="AE66" s="191"/>
      <c r="AF66" s="190"/>
      <c r="AG66" s="192"/>
      <c r="AH66" s="172"/>
      <c r="AI66" s="174"/>
      <c r="AJ66" s="188" t="s">
        <v>147</v>
      </c>
      <c r="AK66" s="189"/>
      <c r="AL66" s="189"/>
      <c r="AM66" s="190"/>
      <c r="AN66" s="190"/>
      <c r="AO66" s="190"/>
      <c r="AP66" s="191"/>
      <c r="AQ66" s="190"/>
      <c r="AR66" s="191"/>
      <c r="AS66" s="190"/>
      <c r="AT66" s="190"/>
      <c r="AU66" s="190"/>
      <c r="AV66" s="191"/>
      <c r="AW66" s="190"/>
      <c r="AX66" s="192"/>
      <c r="AY66" s="172"/>
      <c r="AZ66" s="174"/>
      <c r="BA66" s="188" t="s">
        <v>147</v>
      </c>
      <c r="BB66" s="189"/>
      <c r="BC66" s="189"/>
      <c r="BD66" s="190"/>
      <c r="BE66" s="190"/>
      <c r="BF66" s="190"/>
      <c r="BG66" s="191"/>
      <c r="BH66" s="190"/>
      <c r="BI66" s="191"/>
      <c r="BJ66" s="190"/>
      <c r="BK66" s="190"/>
      <c r="BL66" s="190"/>
      <c r="BM66" s="191"/>
      <c r="BN66" s="190"/>
      <c r="BO66" s="192"/>
      <c r="BP66" s="172"/>
      <c r="BQ66" s="174"/>
      <c r="BR66" s="188" t="s">
        <v>147</v>
      </c>
      <c r="BS66" s="189"/>
      <c r="BT66" s="189"/>
      <c r="BU66" s="190"/>
      <c r="BV66" s="190"/>
      <c r="BW66" s="190"/>
      <c r="BX66" s="191"/>
      <c r="BY66" s="190"/>
      <c r="BZ66" s="191"/>
      <c r="CA66" s="190"/>
      <c r="CB66" s="190"/>
      <c r="CC66" s="190"/>
      <c r="CD66" s="191"/>
      <c r="CE66" s="190"/>
      <c r="CF66" s="192"/>
      <c r="CG66" s="172"/>
      <c r="CH66" s="174"/>
      <c r="CI66" s="188" t="s">
        <v>147</v>
      </c>
      <c r="CJ66" s="189"/>
      <c r="CK66" s="189"/>
      <c r="CL66" s="190"/>
      <c r="CM66" s="190"/>
      <c r="CN66" s="190"/>
      <c r="CO66" s="191"/>
      <c r="CP66" s="190"/>
      <c r="CQ66" s="191"/>
      <c r="CR66" s="190"/>
      <c r="CS66" s="190"/>
      <c r="CT66" s="190"/>
      <c r="CU66" s="191"/>
      <c r="CV66" s="190"/>
      <c r="CW66" s="192"/>
      <c r="CX66" s="172"/>
      <c r="CY66" s="174"/>
      <c r="CZ66" s="188" t="s">
        <v>147</v>
      </c>
      <c r="DA66" s="189"/>
      <c r="DB66" s="189"/>
      <c r="DC66" s="190"/>
      <c r="DD66" s="190"/>
      <c r="DE66" s="190"/>
      <c r="DF66" s="191"/>
      <c r="DG66" s="190"/>
      <c r="DH66" s="191"/>
      <c r="DI66" s="190"/>
      <c r="DJ66" s="190"/>
      <c r="DK66" s="190"/>
      <c r="DL66" s="191"/>
      <c r="DM66" s="190"/>
      <c r="DN66" s="192"/>
      <c r="DO66" s="172"/>
      <c r="DP66" s="174"/>
      <c r="DQ66" s="188" t="s">
        <v>147</v>
      </c>
      <c r="DR66" s="189"/>
      <c r="DS66" s="189"/>
      <c r="DT66" s="190"/>
      <c r="DU66" s="190"/>
      <c r="DV66" s="190"/>
      <c r="DW66" s="191"/>
      <c r="DX66" s="190"/>
      <c r="DY66" s="191"/>
      <c r="DZ66" s="190"/>
      <c r="EA66" s="190"/>
      <c r="EB66" s="190"/>
      <c r="EC66" s="191"/>
      <c r="ED66" s="190"/>
      <c r="EE66" s="192"/>
      <c r="EF66" s="172"/>
      <c r="EG66" s="174"/>
      <c r="EH66" s="188" t="s">
        <v>147</v>
      </c>
      <c r="EI66" s="189"/>
      <c r="EJ66" s="189"/>
      <c r="EK66" s="190"/>
      <c r="EL66" s="190"/>
      <c r="EM66" s="190"/>
      <c r="EN66" s="191"/>
      <c r="EO66" s="190"/>
      <c r="EP66" s="191"/>
      <c r="EQ66" s="190"/>
      <c r="ER66" s="190"/>
      <c r="ES66" s="190"/>
      <c r="ET66" s="191"/>
      <c r="EU66" s="190"/>
      <c r="EV66" s="192"/>
      <c r="EW66" s="172"/>
      <c r="EX66" s="174"/>
      <c r="EY66" s="188" t="s">
        <v>147</v>
      </c>
      <c r="EZ66" s="189"/>
      <c r="FA66" s="189"/>
      <c r="FB66" s="190"/>
      <c r="FC66" s="190"/>
      <c r="FD66" s="190"/>
      <c r="FE66" s="191"/>
      <c r="FF66" s="190"/>
      <c r="FG66" s="191"/>
      <c r="FH66" s="190"/>
      <c r="FI66" s="190"/>
      <c r="FJ66" s="190"/>
      <c r="FK66" s="191"/>
      <c r="FL66" s="190"/>
      <c r="FM66" s="192"/>
      <c r="FN66" s="172"/>
      <c r="FO66" s="174"/>
      <c r="FP66" s="188" t="s">
        <v>147</v>
      </c>
      <c r="FQ66" s="189"/>
      <c r="FR66" s="189"/>
      <c r="FS66" s="190"/>
      <c r="FT66" s="190"/>
      <c r="FU66" s="190"/>
      <c r="FV66" s="191"/>
      <c r="FW66" s="190"/>
      <c r="FX66" s="191"/>
      <c r="FY66" s="190"/>
      <c r="FZ66" s="190"/>
      <c r="GA66" s="190"/>
      <c r="GB66" s="191"/>
      <c r="GC66" s="190"/>
      <c r="GD66" s="192"/>
      <c r="GE66" s="172"/>
      <c r="GF66" s="174"/>
      <c r="GG66" s="188" t="s">
        <v>147</v>
      </c>
      <c r="GH66" s="189"/>
      <c r="GI66" s="189"/>
      <c r="GJ66" s="190"/>
      <c r="GK66" s="190"/>
      <c r="GL66" s="190"/>
      <c r="GM66" s="191"/>
      <c r="GN66" s="190"/>
      <c r="GO66" s="191"/>
      <c r="GP66" s="190"/>
      <c r="GQ66" s="190"/>
      <c r="GR66" s="190"/>
      <c r="GS66" s="191"/>
      <c r="GT66" s="190"/>
      <c r="GU66" s="192"/>
      <c r="GV66" s="172"/>
      <c r="GW66" s="174"/>
      <c r="GX66" s="188" t="s">
        <v>147</v>
      </c>
      <c r="GY66" s="189"/>
      <c r="GZ66" s="189"/>
      <c r="HA66" s="190"/>
      <c r="HB66" s="190"/>
      <c r="HC66" s="190"/>
      <c r="HD66" s="191"/>
      <c r="HE66" s="190"/>
      <c r="HF66" s="191"/>
      <c r="HG66" s="190"/>
      <c r="HH66" s="190"/>
      <c r="HI66" s="190"/>
      <c r="HJ66" s="191"/>
      <c r="HK66" s="190"/>
      <c r="HL66" s="192"/>
      <c r="HM66" s="172"/>
      <c r="HN66" s="174"/>
      <c r="HO66" s="188" t="s">
        <v>147</v>
      </c>
      <c r="HP66" s="189"/>
      <c r="HQ66" s="189"/>
      <c r="HR66" s="190"/>
      <c r="HS66" s="190"/>
      <c r="HT66" s="190"/>
      <c r="HU66" s="191"/>
      <c r="HV66" s="190"/>
      <c r="HW66" s="191"/>
      <c r="HX66" s="190"/>
      <c r="HY66" s="190"/>
      <c r="HZ66" s="190"/>
      <c r="IA66" s="191"/>
      <c r="IB66" s="190"/>
      <c r="IC66" s="192"/>
      <c r="ID66" s="172"/>
      <c r="IE66" s="174"/>
      <c r="IF66" s="188" t="s">
        <v>147</v>
      </c>
      <c r="IG66" s="189"/>
      <c r="IH66" s="189"/>
      <c r="II66" s="190"/>
      <c r="IJ66" s="190"/>
      <c r="IK66" s="190"/>
      <c r="IL66" s="191"/>
      <c r="IM66" s="190"/>
      <c r="IN66" s="191"/>
      <c r="IO66" s="190"/>
      <c r="IP66" s="190"/>
      <c r="IQ66" s="190"/>
      <c r="IR66" s="191"/>
      <c r="IS66" s="190"/>
      <c r="IT66" s="192"/>
      <c r="IU66" s="172"/>
      <c r="IV66" s="174"/>
      <c r="IW66" s="188" t="s">
        <v>147</v>
      </c>
      <c r="IX66" s="189"/>
      <c r="IY66" s="189"/>
      <c r="IZ66" s="190"/>
      <c r="JA66" s="190"/>
      <c r="JB66" s="190"/>
      <c r="JC66" s="191"/>
      <c r="JD66" s="190"/>
      <c r="JE66" s="191"/>
      <c r="JF66" s="190"/>
      <c r="JG66" s="190"/>
      <c r="JH66" s="190"/>
      <c r="JI66" s="191"/>
      <c r="JJ66" s="190"/>
      <c r="JK66" s="192"/>
      <c r="JL66" s="172"/>
      <c r="JM66" s="174"/>
      <c r="JN66" s="188" t="s">
        <v>147</v>
      </c>
      <c r="JO66" s="189"/>
      <c r="JP66" s="189"/>
      <c r="JQ66" s="190"/>
      <c r="JR66" s="190"/>
      <c r="JS66" s="190"/>
      <c r="JT66" s="191"/>
      <c r="JU66" s="190"/>
      <c r="JV66" s="191"/>
      <c r="JW66" s="190"/>
      <c r="JX66" s="190"/>
      <c r="JY66" s="190"/>
      <c r="JZ66" s="191"/>
      <c r="KA66" s="190"/>
      <c r="KB66" s="192"/>
      <c r="KC66" s="172"/>
      <c r="KD66" s="174"/>
      <c r="KE66" s="188" t="s">
        <v>147</v>
      </c>
      <c r="KF66" s="189"/>
      <c r="KG66" s="189"/>
      <c r="KH66" s="190"/>
      <c r="KI66" s="190"/>
      <c r="KJ66" s="190"/>
      <c r="KK66" s="191"/>
      <c r="KL66" s="190"/>
      <c r="KM66" s="191"/>
      <c r="KN66" s="190"/>
      <c r="KO66" s="190"/>
      <c r="KP66" s="190"/>
      <c r="KQ66" s="191"/>
      <c r="KR66" s="190"/>
      <c r="KS66" s="192"/>
      <c r="KT66" s="172"/>
      <c r="KU66" s="173"/>
    </row>
    <row r="67" ht="15.75" customHeight="1">
      <c r="A67" s="174">
        <v>1.0</v>
      </c>
      <c r="B67" s="175" t="s">
        <v>159</v>
      </c>
      <c r="C67" s="176" t="s">
        <v>121</v>
      </c>
      <c r="D67" s="176" t="s">
        <v>152</v>
      </c>
      <c r="E67" s="177">
        <f t="shared" ref="E67:E69" si="757">E168+E269+E370+E471</f>
        <v>0</v>
      </c>
      <c r="F67" s="177">
        <f t="shared" ref="F67:F69" si="758">IFERROR(G67/E67*1000000,0)</f>
        <v>0</v>
      </c>
      <c r="G67" s="177">
        <f t="shared" ref="G67:G69" si="759">G168+G269+G370+G471</f>
        <v>0</v>
      </c>
      <c r="H67" s="178"/>
      <c r="I67" s="177">
        <f t="shared" ref="I67:I69" si="760">I168+I269+I370+I471</f>
        <v>0</v>
      </c>
      <c r="J67" s="179"/>
      <c r="K67" s="180"/>
      <c r="L67" s="180"/>
      <c r="M67" s="177">
        <f t="shared" ref="M67:M69" si="761">M168+M269+M370+M471</f>
        <v>0</v>
      </c>
      <c r="N67" s="178">
        <v>0.294289866351475</v>
      </c>
      <c r="O67" s="177">
        <f t="shared" ref="O67:O69" si="762">O168+O269+O370+O471</f>
        <v>0</v>
      </c>
      <c r="P67" s="181">
        <f t="shared" ref="P67:P69" si="763">IFERROR(+(IF(M67="","0",M67))-(IF(O67="","0",O67)),"")</f>
        <v>0</v>
      </c>
      <c r="Q67" s="172"/>
      <c r="R67" s="174">
        <v>1.0</v>
      </c>
      <c r="S67" s="175" t="s">
        <v>159</v>
      </c>
      <c r="T67" s="176" t="s">
        <v>121</v>
      </c>
      <c r="U67" s="176" t="s">
        <v>152</v>
      </c>
      <c r="V67" s="177">
        <f t="shared" ref="V67:V69" si="764">V168+V269+V370+V471</f>
        <v>0</v>
      </c>
      <c r="W67" s="177">
        <f t="shared" ref="W67:W69" si="765">IFERROR(X67/V67*1000000,0)</f>
        <v>0</v>
      </c>
      <c r="X67" s="177">
        <f t="shared" ref="X67:X69" si="766">X168+X269+X370+X471</f>
        <v>0</v>
      </c>
      <c r="Y67" s="178"/>
      <c r="Z67" s="177">
        <f t="shared" ref="Z67:Z69" si="767">Z168+Z269+Z370+Z471</f>
        <v>0</v>
      </c>
      <c r="AA67" s="179"/>
      <c r="AB67" s="180"/>
      <c r="AC67" s="180"/>
      <c r="AD67" s="177">
        <f t="shared" ref="AD67:AD69" si="768">AD168+AD269+AD370+AD471</f>
        <v>0</v>
      </c>
      <c r="AE67" s="178">
        <v>0.294289866351475</v>
      </c>
      <c r="AF67" s="177">
        <f t="shared" ref="AF67:AF69" si="769">AF168+AF269+AF370+AF471</f>
        <v>0</v>
      </c>
      <c r="AG67" s="181">
        <f t="shared" ref="AG67:AG69" si="770">IFERROR(+(IF(AD67="","0",AD67))-(IF(AF67="","0",AF67)),"")</f>
        <v>0</v>
      </c>
      <c r="AH67" s="172"/>
      <c r="AI67" s="174">
        <v>1.0</v>
      </c>
      <c r="AJ67" s="175" t="s">
        <v>159</v>
      </c>
      <c r="AK67" s="176" t="s">
        <v>121</v>
      </c>
      <c r="AL67" s="176" t="s">
        <v>152</v>
      </c>
      <c r="AM67" s="177">
        <f t="shared" ref="AM67:AM69" si="771">AM168+AM269+AM370+AM471</f>
        <v>0</v>
      </c>
      <c r="AN67" s="177">
        <f t="shared" ref="AN67:AN69" si="772">IFERROR(AO67/AM67*1000000,0)</f>
        <v>0</v>
      </c>
      <c r="AO67" s="177">
        <f t="shared" ref="AO67:AO69" si="773">AO168+AO269+AO370+AO471</f>
        <v>0</v>
      </c>
      <c r="AP67" s="178"/>
      <c r="AQ67" s="177">
        <f t="shared" ref="AQ67:AQ69" si="774">AQ168+AQ269+AQ370+AQ471</f>
        <v>0</v>
      </c>
      <c r="AR67" s="179"/>
      <c r="AS67" s="180"/>
      <c r="AT67" s="180"/>
      <c r="AU67" s="177">
        <f t="shared" ref="AU67:AU69" si="775">AU168+AU269+AU370+AU471</f>
        <v>0</v>
      </c>
      <c r="AV67" s="178">
        <v>0.294289866351475</v>
      </c>
      <c r="AW67" s="177">
        <f t="shared" ref="AW67:AW69" si="776">AW168+AW269+AW370+AW471</f>
        <v>0</v>
      </c>
      <c r="AX67" s="181">
        <f t="shared" ref="AX67:AX69" si="777">IFERROR(+(IF(AU67="","0",AU67))-(IF(AW67="","0",AW67)),"")</f>
        <v>0</v>
      </c>
      <c r="AY67" s="172"/>
      <c r="AZ67" s="174">
        <v>1.0</v>
      </c>
      <c r="BA67" s="175" t="s">
        <v>159</v>
      </c>
      <c r="BB67" s="176" t="s">
        <v>121</v>
      </c>
      <c r="BC67" s="176" t="s">
        <v>152</v>
      </c>
      <c r="BD67" s="177">
        <f t="shared" ref="BD67:BD69" si="778">BD168+BD269+BD370+BD471</f>
        <v>0</v>
      </c>
      <c r="BE67" s="177">
        <f t="shared" ref="BE67:BE69" si="779">IFERROR(BF67/BD67*1000000,0)</f>
        <v>0</v>
      </c>
      <c r="BF67" s="177">
        <f t="shared" ref="BF67:BF69" si="780">BF168+BF269+BF370+BF471</f>
        <v>0</v>
      </c>
      <c r="BG67" s="178"/>
      <c r="BH67" s="177">
        <f t="shared" ref="BH67:BH69" si="781">BH168+BH269+BH370+BH471</f>
        <v>0</v>
      </c>
      <c r="BI67" s="179"/>
      <c r="BJ67" s="180"/>
      <c r="BK67" s="180"/>
      <c r="BL67" s="177">
        <f t="shared" ref="BL67:BL69" si="782">BL168+BL269+BL370+BL471</f>
        <v>0</v>
      </c>
      <c r="BM67" s="178">
        <v>0.294289866351475</v>
      </c>
      <c r="BN67" s="177">
        <f t="shared" ref="BN67:BN69" si="783">BN168+BN269+BN370+BN471</f>
        <v>0</v>
      </c>
      <c r="BO67" s="181">
        <f t="shared" ref="BO67:BO69" si="784">IFERROR(+(IF(BL67="","0",BL67))-(IF(BN67="","0",BN67)),"")</f>
        <v>0</v>
      </c>
      <c r="BP67" s="172"/>
      <c r="BQ67" s="174">
        <v>1.0</v>
      </c>
      <c r="BR67" s="175" t="s">
        <v>159</v>
      </c>
      <c r="BS67" s="176" t="s">
        <v>121</v>
      </c>
      <c r="BT67" s="176" t="s">
        <v>152</v>
      </c>
      <c r="BU67" s="177">
        <f t="shared" ref="BU67:BU69" si="785">BU168+BU269+BU370+BU471</f>
        <v>0</v>
      </c>
      <c r="BV67" s="177">
        <f t="shared" ref="BV67:BV69" si="786">IFERROR(BW67/BU67*1000000,0)</f>
        <v>0</v>
      </c>
      <c r="BW67" s="177">
        <f t="shared" ref="BW67:BW69" si="787">BW168+BW269+BW370+BW471</f>
        <v>0</v>
      </c>
      <c r="BX67" s="178"/>
      <c r="BY67" s="177">
        <f t="shared" ref="BY67:BY69" si="788">BY168+BY269+BY370+BY471</f>
        <v>0</v>
      </c>
      <c r="BZ67" s="179"/>
      <c r="CA67" s="180"/>
      <c r="CB67" s="180"/>
      <c r="CC67" s="177">
        <f t="shared" ref="CC67:CC69" si="789">CC168+CC269+CC370+CC471</f>
        <v>0</v>
      </c>
      <c r="CD67" s="178">
        <v>0.294289866351475</v>
      </c>
      <c r="CE67" s="177">
        <f t="shared" ref="CE67:CE69" si="790">CE168+CE269+CE370+CE471</f>
        <v>0</v>
      </c>
      <c r="CF67" s="181">
        <f t="shared" ref="CF67:CF69" si="791">IFERROR(+(IF(CC67="","0",CC67))-(IF(CE67="","0",CE67)),"")</f>
        <v>0</v>
      </c>
      <c r="CG67" s="172"/>
      <c r="CH67" s="174">
        <v>1.0</v>
      </c>
      <c r="CI67" s="175" t="s">
        <v>159</v>
      </c>
      <c r="CJ67" s="176" t="s">
        <v>121</v>
      </c>
      <c r="CK67" s="176" t="s">
        <v>152</v>
      </c>
      <c r="CL67" s="177">
        <f t="shared" ref="CL67:CL69" si="792">CL168+CL269+CL370+CL471</f>
        <v>0</v>
      </c>
      <c r="CM67" s="177">
        <f t="shared" ref="CM67:CM69" si="793">IFERROR(CN67/CL67*1000000,0)</f>
        <v>0</v>
      </c>
      <c r="CN67" s="177">
        <f t="shared" ref="CN67:CN69" si="794">CN168+CN269+CN370+CN471</f>
        <v>0</v>
      </c>
      <c r="CO67" s="178"/>
      <c r="CP67" s="177">
        <f t="shared" ref="CP67:CP69" si="795">CP168+CP269+CP370+CP471</f>
        <v>0</v>
      </c>
      <c r="CQ67" s="179"/>
      <c r="CR67" s="180"/>
      <c r="CS67" s="180"/>
      <c r="CT67" s="177">
        <f t="shared" ref="CT67:CT69" si="796">CT168+CT269+CT370+CT471</f>
        <v>0</v>
      </c>
      <c r="CU67" s="178">
        <v>0.294289866351475</v>
      </c>
      <c r="CV67" s="177">
        <f t="shared" ref="CV67:CV69" si="797">CV168+CV269+CV370+CV471</f>
        <v>0</v>
      </c>
      <c r="CW67" s="181">
        <f t="shared" ref="CW67:CW69" si="798">IFERROR(+(IF(CT67="","0",CT67))-(IF(CV67="","0",CV67)),"")</f>
        <v>0</v>
      </c>
      <c r="CX67" s="172"/>
      <c r="CY67" s="174">
        <v>1.0</v>
      </c>
      <c r="CZ67" s="175" t="s">
        <v>159</v>
      </c>
      <c r="DA67" s="176" t="s">
        <v>121</v>
      </c>
      <c r="DB67" s="176" t="s">
        <v>152</v>
      </c>
      <c r="DC67" s="177">
        <f t="shared" ref="DC67:DC69" si="799">DC168+DC269+DC370+DC471</f>
        <v>0</v>
      </c>
      <c r="DD67" s="177">
        <f t="shared" ref="DD67:DD69" si="800">IFERROR(DE67/DC67*1000000,0)</f>
        <v>0</v>
      </c>
      <c r="DE67" s="177">
        <f t="shared" ref="DE67:DE69" si="801">DE168+DE269+DE370+DE471</f>
        <v>0</v>
      </c>
      <c r="DF67" s="178"/>
      <c r="DG67" s="177">
        <f t="shared" ref="DG67:DG69" si="802">DG168+DG269+DG370+DG471</f>
        <v>0</v>
      </c>
      <c r="DH67" s="179"/>
      <c r="DI67" s="180"/>
      <c r="DJ67" s="180"/>
      <c r="DK67" s="177">
        <f t="shared" ref="DK67:DK69" si="803">DK168+DK269+DK370+DK471</f>
        <v>0</v>
      </c>
      <c r="DL67" s="178">
        <v>0.294289866351475</v>
      </c>
      <c r="DM67" s="177">
        <f t="shared" ref="DM67:DM69" si="804">DM168+DM269+DM370+DM471</f>
        <v>0</v>
      </c>
      <c r="DN67" s="181">
        <f t="shared" ref="DN67:DN69" si="805">IFERROR(+(IF(DK67="","0",DK67))-(IF(DM67="","0",DM67)),"")</f>
        <v>0</v>
      </c>
      <c r="DO67" s="172"/>
      <c r="DP67" s="174">
        <v>1.0</v>
      </c>
      <c r="DQ67" s="175" t="s">
        <v>159</v>
      </c>
      <c r="DR67" s="176" t="s">
        <v>121</v>
      </c>
      <c r="DS67" s="176" t="s">
        <v>152</v>
      </c>
      <c r="DT67" s="177">
        <f t="shared" ref="DT67:DT69" si="806">DT168+DT269+DT370+DT471</f>
        <v>0</v>
      </c>
      <c r="DU67" s="177">
        <f t="shared" ref="DU67:DU69" si="807">IFERROR(DV67/DT67*1000000,0)</f>
        <v>0</v>
      </c>
      <c r="DV67" s="177">
        <f t="shared" ref="DV67:DV69" si="808">DV168+DV269+DV370+DV471</f>
        <v>0</v>
      </c>
      <c r="DW67" s="178"/>
      <c r="DX67" s="177">
        <f t="shared" ref="DX67:DX69" si="809">DX168+DX269+DX370+DX471</f>
        <v>0</v>
      </c>
      <c r="DY67" s="179"/>
      <c r="DZ67" s="180"/>
      <c r="EA67" s="180"/>
      <c r="EB67" s="177">
        <f t="shared" ref="EB67:EB69" si="810">EB168+EB269+EB370+EB471</f>
        <v>0</v>
      </c>
      <c r="EC67" s="178">
        <v>0.294289866351475</v>
      </c>
      <c r="ED67" s="177">
        <f t="shared" ref="ED67:ED69" si="811">ED168+ED269+ED370+ED471</f>
        <v>0</v>
      </c>
      <c r="EE67" s="181">
        <f t="shared" ref="EE67:EE69" si="812">IFERROR(+(IF(EB67="","0",EB67))-(IF(ED67="","0",ED67)),"")</f>
        <v>0</v>
      </c>
      <c r="EF67" s="172"/>
      <c r="EG67" s="174">
        <v>1.0</v>
      </c>
      <c r="EH67" s="175" t="s">
        <v>159</v>
      </c>
      <c r="EI67" s="176" t="s">
        <v>121</v>
      </c>
      <c r="EJ67" s="176" t="s">
        <v>152</v>
      </c>
      <c r="EK67" s="177">
        <f t="shared" ref="EK67:EK69" si="813">EK168+EK269+EK370+EK471</f>
        <v>0</v>
      </c>
      <c r="EL67" s="177">
        <f t="shared" ref="EL67:EL69" si="814">IFERROR(EM67/EK67*1000000,0)</f>
        <v>0</v>
      </c>
      <c r="EM67" s="177">
        <f t="shared" ref="EM67:EM69" si="815">EM168+EM269+EM370+EM471</f>
        <v>0</v>
      </c>
      <c r="EN67" s="178"/>
      <c r="EO67" s="177">
        <f t="shared" ref="EO67:EO69" si="816">EO168+EO269+EO370+EO471</f>
        <v>0</v>
      </c>
      <c r="EP67" s="179"/>
      <c r="EQ67" s="180"/>
      <c r="ER67" s="180"/>
      <c r="ES67" s="177">
        <f t="shared" ref="ES67:ES69" si="817">ES168+ES269+ES370+ES471</f>
        <v>0</v>
      </c>
      <c r="ET67" s="178">
        <v>0.294289866351475</v>
      </c>
      <c r="EU67" s="177">
        <f t="shared" ref="EU67:EU69" si="818">EU168+EU269+EU370+EU471</f>
        <v>0</v>
      </c>
      <c r="EV67" s="181">
        <f t="shared" ref="EV67:EV69" si="819">IFERROR(+(IF(ES67="","0",ES67))-(IF(EU67="","0",EU67)),"")</f>
        <v>0</v>
      </c>
      <c r="EW67" s="172"/>
      <c r="EX67" s="174">
        <v>1.0</v>
      </c>
      <c r="EY67" s="175" t="s">
        <v>159</v>
      </c>
      <c r="EZ67" s="176" t="s">
        <v>121</v>
      </c>
      <c r="FA67" s="176" t="s">
        <v>152</v>
      </c>
      <c r="FB67" s="177">
        <f t="shared" ref="FB67:FB69" si="820">FB168+FB269+FB370+FB471</f>
        <v>0</v>
      </c>
      <c r="FC67" s="177">
        <f t="shared" ref="FC67:FC69" si="821">IFERROR(FD67/FB67*1000000,0)</f>
        <v>0</v>
      </c>
      <c r="FD67" s="177">
        <f t="shared" ref="FD67:FD69" si="822">FD168+FD269+FD370+FD471</f>
        <v>0</v>
      </c>
      <c r="FE67" s="178"/>
      <c r="FF67" s="177">
        <f t="shared" ref="FF67:FF69" si="823">FF168+FF269+FF370+FF471</f>
        <v>0</v>
      </c>
      <c r="FG67" s="179"/>
      <c r="FH67" s="180"/>
      <c r="FI67" s="180"/>
      <c r="FJ67" s="177">
        <f t="shared" ref="FJ67:FJ69" si="824">FJ168+FJ269+FJ370+FJ471</f>
        <v>0</v>
      </c>
      <c r="FK67" s="178">
        <v>0.294289866351475</v>
      </c>
      <c r="FL67" s="177">
        <f t="shared" ref="FL67:FL69" si="825">FL168+FL269+FL370+FL471</f>
        <v>0</v>
      </c>
      <c r="FM67" s="181">
        <f t="shared" ref="FM67:FM69" si="826">IFERROR(+(IF(FJ67="","0",FJ67))-(IF(FL67="","0",FL67)),"")</f>
        <v>0</v>
      </c>
      <c r="FN67" s="172"/>
      <c r="FO67" s="174">
        <v>1.0</v>
      </c>
      <c r="FP67" s="175" t="s">
        <v>159</v>
      </c>
      <c r="FQ67" s="176" t="s">
        <v>121</v>
      </c>
      <c r="FR67" s="176" t="s">
        <v>152</v>
      </c>
      <c r="FS67" s="177">
        <f t="shared" ref="FS67:FS69" si="827">FS168+FS269+FS370+FS471</f>
        <v>0</v>
      </c>
      <c r="FT67" s="177">
        <f t="shared" ref="FT67:FT69" si="828">IFERROR(FU67/FS67*1000000,0)</f>
        <v>0</v>
      </c>
      <c r="FU67" s="177">
        <f t="shared" ref="FU67:FU69" si="829">FU168+FU269+FU370+FU471</f>
        <v>0</v>
      </c>
      <c r="FV67" s="178"/>
      <c r="FW67" s="177">
        <f t="shared" ref="FW67:FW69" si="830">FW168+FW269+FW370+FW471</f>
        <v>0</v>
      </c>
      <c r="FX67" s="179"/>
      <c r="FY67" s="180"/>
      <c r="FZ67" s="180"/>
      <c r="GA67" s="177">
        <f t="shared" ref="GA67:GA69" si="831">GA168+GA269+GA370+GA471</f>
        <v>0</v>
      </c>
      <c r="GB67" s="178">
        <v>0.294289866351475</v>
      </c>
      <c r="GC67" s="177">
        <f t="shared" ref="GC67:GC69" si="832">GC168+GC269+GC370+GC471</f>
        <v>0</v>
      </c>
      <c r="GD67" s="181">
        <f t="shared" ref="GD67:GD69" si="833">IFERROR(+(IF(GA67="","0",GA67))-(IF(GC67="","0",GC67)),"")</f>
        <v>0</v>
      </c>
      <c r="GE67" s="172"/>
      <c r="GF67" s="174">
        <v>1.0</v>
      </c>
      <c r="GG67" s="175" t="s">
        <v>159</v>
      </c>
      <c r="GH67" s="176" t="s">
        <v>121</v>
      </c>
      <c r="GI67" s="176" t="s">
        <v>152</v>
      </c>
      <c r="GJ67" s="177">
        <f t="shared" ref="GJ67:GJ69" si="834">GJ168+GJ269+GJ370+GJ471</f>
        <v>0</v>
      </c>
      <c r="GK67" s="177">
        <f t="shared" ref="GK67:GK69" si="835">IFERROR(GL67/GJ67*1000000,0)</f>
        <v>0</v>
      </c>
      <c r="GL67" s="177">
        <f t="shared" ref="GL67:GL69" si="836">GL168+GL269+GL370+GL471</f>
        <v>0</v>
      </c>
      <c r="GM67" s="178"/>
      <c r="GN67" s="177">
        <f t="shared" ref="GN67:GN69" si="837">GN168+GN269+GN370+GN471</f>
        <v>0</v>
      </c>
      <c r="GO67" s="179"/>
      <c r="GP67" s="180"/>
      <c r="GQ67" s="180"/>
      <c r="GR67" s="177">
        <f t="shared" ref="GR67:GR69" si="838">GR168+GR269+GR370+GR471</f>
        <v>0</v>
      </c>
      <c r="GS67" s="178">
        <v>0.294289866351475</v>
      </c>
      <c r="GT67" s="177">
        <f t="shared" ref="GT67:GT69" si="839">GT168+GT269+GT370+GT471</f>
        <v>0</v>
      </c>
      <c r="GU67" s="181">
        <f t="shared" ref="GU67:GU69" si="840">IFERROR(+(IF(GR67="","0",GR67))-(IF(GT67="","0",GT67)),"")</f>
        <v>0</v>
      </c>
      <c r="GV67" s="172"/>
      <c r="GW67" s="174">
        <v>1.0</v>
      </c>
      <c r="GX67" s="175" t="s">
        <v>159</v>
      </c>
      <c r="GY67" s="176" t="s">
        <v>121</v>
      </c>
      <c r="GZ67" s="176" t="s">
        <v>152</v>
      </c>
      <c r="HA67" s="177">
        <f t="shared" ref="HA67:HA69" si="841">HA168+HA269+HA370+HA471</f>
        <v>0</v>
      </c>
      <c r="HB67" s="177">
        <f t="shared" ref="HB67:HB69" si="842">IFERROR(HC67/HA67*1000000,0)</f>
        <v>0</v>
      </c>
      <c r="HC67" s="177">
        <f t="shared" ref="HC67:HC69" si="843">HC168+HC269+HC370+HC471</f>
        <v>0</v>
      </c>
      <c r="HD67" s="178"/>
      <c r="HE67" s="177">
        <f t="shared" ref="HE67:HE69" si="844">HE168+HE269+HE370+HE471</f>
        <v>0</v>
      </c>
      <c r="HF67" s="179"/>
      <c r="HG67" s="180"/>
      <c r="HH67" s="180"/>
      <c r="HI67" s="177">
        <f t="shared" ref="HI67:HI69" si="845">HI168+HI269+HI370+HI471</f>
        <v>0</v>
      </c>
      <c r="HJ67" s="178">
        <v>0.294289866351475</v>
      </c>
      <c r="HK67" s="177">
        <f t="shared" ref="HK67:HK69" si="846">HK168+HK269+HK370+HK471</f>
        <v>0</v>
      </c>
      <c r="HL67" s="181">
        <f t="shared" ref="HL67:HL69" si="847">IFERROR(+(IF(HI67="","0",HI67))-(IF(HK67="","0",HK67)),"")</f>
        <v>0</v>
      </c>
      <c r="HM67" s="172"/>
      <c r="HN67" s="174">
        <v>1.0</v>
      </c>
      <c r="HO67" s="175" t="s">
        <v>159</v>
      </c>
      <c r="HP67" s="176" t="s">
        <v>121</v>
      </c>
      <c r="HQ67" s="176" t="s">
        <v>152</v>
      </c>
      <c r="HR67" s="177">
        <f t="shared" ref="HR67:HR69" si="848">HR168+HR269+HR370+HR471</f>
        <v>0</v>
      </c>
      <c r="HS67" s="177">
        <f t="shared" ref="HS67:HS69" si="849">IFERROR(HT67/HR67*1000000,0)</f>
        <v>0</v>
      </c>
      <c r="HT67" s="177">
        <f t="shared" ref="HT67:HT69" si="850">HT168+HT269+HT370+HT471</f>
        <v>0</v>
      </c>
      <c r="HU67" s="178"/>
      <c r="HV67" s="177">
        <f t="shared" ref="HV67:HV69" si="851">HV168+HV269+HV370+HV471</f>
        <v>0</v>
      </c>
      <c r="HW67" s="179"/>
      <c r="HX67" s="180"/>
      <c r="HY67" s="180"/>
      <c r="HZ67" s="177">
        <f t="shared" ref="HZ67:HZ69" si="852">HZ168+HZ269+HZ370+HZ471</f>
        <v>0</v>
      </c>
      <c r="IA67" s="178">
        <v>0.294289866351475</v>
      </c>
      <c r="IB67" s="177">
        <f t="shared" ref="IB67:IB69" si="853">IB168+IB269+IB370+IB471</f>
        <v>0</v>
      </c>
      <c r="IC67" s="181">
        <f t="shared" ref="IC67:IC69" si="854">IFERROR(+(IF(HZ67="","0",HZ67))-(IF(IB67="","0",IB67)),"")</f>
        <v>0</v>
      </c>
      <c r="ID67" s="172"/>
      <c r="IE67" s="174">
        <v>1.0</v>
      </c>
      <c r="IF67" s="175" t="s">
        <v>159</v>
      </c>
      <c r="IG67" s="176" t="s">
        <v>121</v>
      </c>
      <c r="IH67" s="176" t="s">
        <v>152</v>
      </c>
      <c r="II67" s="177">
        <f t="shared" ref="II67:II69" si="855">II168+II269+II370+II471</f>
        <v>0</v>
      </c>
      <c r="IJ67" s="177">
        <f t="shared" ref="IJ67:IJ69" si="856">IFERROR(IK67/II67*1000000,0)</f>
        <v>0</v>
      </c>
      <c r="IK67" s="177">
        <f t="shared" ref="IK67:IK69" si="857">IK168+IK269+IK370+IK471</f>
        <v>0</v>
      </c>
      <c r="IL67" s="178"/>
      <c r="IM67" s="177">
        <f t="shared" ref="IM67:IM69" si="858">IM168+IM269+IM370+IM471</f>
        <v>0</v>
      </c>
      <c r="IN67" s="179"/>
      <c r="IO67" s="180"/>
      <c r="IP67" s="180"/>
      <c r="IQ67" s="177">
        <f t="shared" ref="IQ67:IQ69" si="859">IQ168+IQ269+IQ370+IQ471</f>
        <v>0</v>
      </c>
      <c r="IR67" s="178">
        <v>0.294289866351475</v>
      </c>
      <c r="IS67" s="177">
        <f t="shared" ref="IS67:IS69" si="860">IS168+IS269+IS370+IS471</f>
        <v>0</v>
      </c>
      <c r="IT67" s="181">
        <f t="shared" ref="IT67:IT69" si="861">IFERROR(+(IF(IQ67="","0",IQ67))-(IF(IS67="","0",IS67)),"")</f>
        <v>0</v>
      </c>
      <c r="IU67" s="172"/>
      <c r="IV67" s="174">
        <v>1.0</v>
      </c>
      <c r="IW67" s="175" t="s">
        <v>159</v>
      </c>
      <c r="IX67" s="176" t="s">
        <v>121</v>
      </c>
      <c r="IY67" s="176" t="s">
        <v>152</v>
      </c>
      <c r="IZ67" s="177">
        <f t="shared" ref="IZ67:IZ69" si="862">IZ168+IZ269+IZ370+IZ471</f>
        <v>0</v>
      </c>
      <c r="JA67" s="177">
        <f t="shared" ref="JA67:JA69" si="863">IFERROR(JB67/IZ67*1000000,0)</f>
        <v>0</v>
      </c>
      <c r="JB67" s="177">
        <f t="shared" ref="JB67:JB69" si="864">JB168+JB269+JB370+JB471</f>
        <v>0</v>
      </c>
      <c r="JC67" s="178"/>
      <c r="JD67" s="177">
        <f t="shared" ref="JD67:JD69" si="865">JD168+JD269+JD370+JD471</f>
        <v>0</v>
      </c>
      <c r="JE67" s="179"/>
      <c r="JF67" s="180"/>
      <c r="JG67" s="180"/>
      <c r="JH67" s="177">
        <f t="shared" ref="JH67:JH69" si="866">JH168+JH269+JH370+JH471</f>
        <v>0</v>
      </c>
      <c r="JI67" s="178">
        <v>0.294289866351475</v>
      </c>
      <c r="JJ67" s="177">
        <f t="shared" ref="JJ67:JJ69" si="867">JJ168+JJ269+JJ370+JJ471</f>
        <v>0</v>
      </c>
      <c r="JK67" s="181">
        <f t="shared" ref="JK67:JK69" si="868">IFERROR(+(IF(JH67="","0",JH67))-(IF(JJ67="","0",JJ67)),"")</f>
        <v>0</v>
      </c>
      <c r="JL67" s="172"/>
      <c r="JM67" s="174">
        <v>1.0</v>
      </c>
      <c r="JN67" s="175" t="s">
        <v>159</v>
      </c>
      <c r="JO67" s="176" t="s">
        <v>121</v>
      </c>
      <c r="JP67" s="176" t="s">
        <v>152</v>
      </c>
      <c r="JQ67" s="177">
        <f t="shared" ref="JQ67:JQ69" si="869">JQ168+JQ269+JQ370+JQ471</f>
        <v>0</v>
      </c>
      <c r="JR67" s="177">
        <f t="shared" ref="JR67:JR69" si="870">IFERROR(JS67/JQ67*1000000,0)</f>
        <v>0</v>
      </c>
      <c r="JS67" s="177">
        <f t="shared" ref="JS67:JS69" si="871">JS168+JS269+JS370+JS471</f>
        <v>0</v>
      </c>
      <c r="JT67" s="178"/>
      <c r="JU67" s="177">
        <f t="shared" ref="JU67:JU69" si="872">JU168+JU269+JU370+JU471</f>
        <v>0</v>
      </c>
      <c r="JV67" s="179"/>
      <c r="JW67" s="180"/>
      <c r="JX67" s="180"/>
      <c r="JY67" s="177">
        <f t="shared" ref="JY67:JY69" si="873">JY168+JY269+JY370+JY471</f>
        <v>0</v>
      </c>
      <c r="JZ67" s="178">
        <v>0.294289866351475</v>
      </c>
      <c r="KA67" s="177">
        <f t="shared" ref="KA67:KA69" si="874">KA168+KA269+KA370+KA471</f>
        <v>0</v>
      </c>
      <c r="KB67" s="181">
        <f t="shared" ref="KB67:KB69" si="875">IFERROR(+(IF(JY67="","0",JY67))-(IF(KA67="","0",KA67)),"")</f>
        <v>0</v>
      </c>
      <c r="KC67" s="172"/>
      <c r="KD67" s="174">
        <v>1.0</v>
      </c>
      <c r="KE67" s="175" t="s">
        <v>159</v>
      </c>
      <c r="KF67" s="176" t="s">
        <v>121</v>
      </c>
      <c r="KG67" s="176" t="s">
        <v>152</v>
      </c>
      <c r="KH67" s="177">
        <f t="shared" ref="KH67:KH69" si="876">KH168+KH269+KH370+KH471</f>
        <v>0</v>
      </c>
      <c r="KI67" s="177">
        <f t="shared" ref="KI67:KI69" si="877">IFERROR(KJ67/KH67*1000000,0)</f>
        <v>0</v>
      </c>
      <c r="KJ67" s="177">
        <f t="shared" ref="KJ67:KJ69" si="878">KJ168+KJ269+KJ370+KJ471</f>
        <v>0</v>
      </c>
      <c r="KK67" s="178"/>
      <c r="KL67" s="177">
        <f t="shared" ref="KL67:KL69" si="879">KL168+KL269+KL370+KL471</f>
        <v>0</v>
      </c>
      <c r="KM67" s="179"/>
      <c r="KN67" s="180"/>
      <c r="KO67" s="180"/>
      <c r="KP67" s="177">
        <f t="shared" ref="KP67:KP69" si="880">KP168+KP269+KP370+KP471</f>
        <v>0</v>
      </c>
      <c r="KQ67" s="178">
        <v>0.294289866351475</v>
      </c>
      <c r="KR67" s="177">
        <f t="shared" ref="KR67:KR69" si="881">KR168+KR269+KR370+KR471</f>
        <v>0</v>
      </c>
      <c r="KS67" s="181">
        <f t="shared" ref="KS67:KS69" si="882">IFERROR(+(IF(KP67="","0",KP67))-(IF(KR67="","0",KR67)),"")</f>
        <v>0</v>
      </c>
      <c r="KT67" s="172"/>
      <c r="KU67" s="173"/>
    </row>
    <row r="68" ht="15.75" customHeight="1">
      <c r="A68" s="174">
        <v>2.0</v>
      </c>
      <c r="B68" s="175" t="s">
        <v>160</v>
      </c>
      <c r="C68" s="176" t="s">
        <v>121</v>
      </c>
      <c r="D68" s="176" t="s">
        <v>152</v>
      </c>
      <c r="E68" s="177">
        <f t="shared" si="757"/>
        <v>0</v>
      </c>
      <c r="F68" s="177">
        <f t="shared" si="758"/>
        <v>0</v>
      </c>
      <c r="G68" s="177">
        <f t="shared" si="759"/>
        <v>0</v>
      </c>
      <c r="H68" s="178"/>
      <c r="I68" s="177">
        <f t="shared" si="760"/>
        <v>0</v>
      </c>
      <c r="J68" s="179"/>
      <c r="K68" s="180"/>
      <c r="L68" s="180"/>
      <c r="M68" s="177">
        <f t="shared" si="761"/>
        <v>0</v>
      </c>
      <c r="N68" s="178">
        <v>0.294289866351475</v>
      </c>
      <c r="O68" s="177">
        <f t="shared" si="762"/>
        <v>0</v>
      </c>
      <c r="P68" s="181">
        <f t="shared" si="763"/>
        <v>0</v>
      </c>
      <c r="Q68" s="172"/>
      <c r="R68" s="174">
        <v>2.0</v>
      </c>
      <c r="S68" s="175" t="s">
        <v>160</v>
      </c>
      <c r="T68" s="176" t="s">
        <v>121</v>
      </c>
      <c r="U68" s="176" t="s">
        <v>152</v>
      </c>
      <c r="V68" s="177">
        <f t="shared" si="764"/>
        <v>0</v>
      </c>
      <c r="W68" s="177">
        <f t="shared" si="765"/>
        <v>0</v>
      </c>
      <c r="X68" s="177">
        <f t="shared" si="766"/>
        <v>0</v>
      </c>
      <c r="Y68" s="178"/>
      <c r="Z68" s="177">
        <f t="shared" si="767"/>
        <v>0</v>
      </c>
      <c r="AA68" s="179"/>
      <c r="AB68" s="180"/>
      <c r="AC68" s="180"/>
      <c r="AD68" s="177">
        <f t="shared" si="768"/>
        <v>0</v>
      </c>
      <c r="AE68" s="178">
        <v>0.294289866351475</v>
      </c>
      <c r="AF68" s="177">
        <f t="shared" si="769"/>
        <v>0</v>
      </c>
      <c r="AG68" s="181">
        <f t="shared" si="770"/>
        <v>0</v>
      </c>
      <c r="AH68" s="172"/>
      <c r="AI68" s="174">
        <v>2.0</v>
      </c>
      <c r="AJ68" s="175" t="s">
        <v>160</v>
      </c>
      <c r="AK68" s="176" t="s">
        <v>121</v>
      </c>
      <c r="AL68" s="176" t="s">
        <v>152</v>
      </c>
      <c r="AM68" s="177">
        <f t="shared" si="771"/>
        <v>0</v>
      </c>
      <c r="AN68" s="177">
        <f t="shared" si="772"/>
        <v>0</v>
      </c>
      <c r="AO68" s="177">
        <f t="shared" si="773"/>
        <v>0</v>
      </c>
      <c r="AP68" s="178"/>
      <c r="AQ68" s="177">
        <f t="shared" si="774"/>
        <v>0</v>
      </c>
      <c r="AR68" s="179"/>
      <c r="AS68" s="180"/>
      <c r="AT68" s="180"/>
      <c r="AU68" s="177">
        <f t="shared" si="775"/>
        <v>0</v>
      </c>
      <c r="AV68" s="178">
        <v>0.294289866351475</v>
      </c>
      <c r="AW68" s="177">
        <f t="shared" si="776"/>
        <v>0</v>
      </c>
      <c r="AX68" s="181">
        <f t="shared" si="777"/>
        <v>0</v>
      </c>
      <c r="AY68" s="172"/>
      <c r="AZ68" s="174">
        <v>2.0</v>
      </c>
      <c r="BA68" s="175" t="s">
        <v>160</v>
      </c>
      <c r="BB68" s="176" t="s">
        <v>121</v>
      </c>
      <c r="BC68" s="176" t="s">
        <v>152</v>
      </c>
      <c r="BD68" s="177">
        <f t="shared" si="778"/>
        <v>0</v>
      </c>
      <c r="BE68" s="177">
        <f t="shared" si="779"/>
        <v>0</v>
      </c>
      <c r="BF68" s="177">
        <f t="shared" si="780"/>
        <v>0</v>
      </c>
      <c r="BG68" s="178"/>
      <c r="BH68" s="177">
        <f t="shared" si="781"/>
        <v>0</v>
      </c>
      <c r="BI68" s="179"/>
      <c r="BJ68" s="180"/>
      <c r="BK68" s="180"/>
      <c r="BL68" s="177">
        <f t="shared" si="782"/>
        <v>0</v>
      </c>
      <c r="BM68" s="178">
        <v>0.294289866351475</v>
      </c>
      <c r="BN68" s="177">
        <f t="shared" si="783"/>
        <v>0</v>
      </c>
      <c r="BO68" s="181">
        <f t="shared" si="784"/>
        <v>0</v>
      </c>
      <c r="BP68" s="172"/>
      <c r="BQ68" s="174">
        <v>2.0</v>
      </c>
      <c r="BR68" s="175" t="s">
        <v>160</v>
      </c>
      <c r="BS68" s="176" t="s">
        <v>121</v>
      </c>
      <c r="BT68" s="176" t="s">
        <v>152</v>
      </c>
      <c r="BU68" s="177">
        <f t="shared" si="785"/>
        <v>0</v>
      </c>
      <c r="BV68" s="177">
        <f t="shared" si="786"/>
        <v>0</v>
      </c>
      <c r="BW68" s="177">
        <f t="shared" si="787"/>
        <v>0</v>
      </c>
      <c r="BX68" s="178"/>
      <c r="BY68" s="177">
        <f t="shared" si="788"/>
        <v>0</v>
      </c>
      <c r="BZ68" s="179"/>
      <c r="CA68" s="180"/>
      <c r="CB68" s="180"/>
      <c r="CC68" s="177">
        <f t="shared" si="789"/>
        <v>0</v>
      </c>
      <c r="CD68" s="178">
        <v>0.294289866351475</v>
      </c>
      <c r="CE68" s="177">
        <f t="shared" si="790"/>
        <v>0</v>
      </c>
      <c r="CF68" s="181">
        <f t="shared" si="791"/>
        <v>0</v>
      </c>
      <c r="CG68" s="172"/>
      <c r="CH68" s="174">
        <v>2.0</v>
      </c>
      <c r="CI68" s="175" t="s">
        <v>160</v>
      </c>
      <c r="CJ68" s="176" t="s">
        <v>121</v>
      </c>
      <c r="CK68" s="176" t="s">
        <v>152</v>
      </c>
      <c r="CL68" s="177">
        <f t="shared" si="792"/>
        <v>0</v>
      </c>
      <c r="CM68" s="177">
        <f t="shared" si="793"/>
        <v>0</v>
      </c>
      <c r="CN68" s="177">
        <f t="shared" si="794"/>
        <v>0</v>
      </c>
      <c r="CO68" s="178"/>
      <c r="CP68" s="177">
        <f t="shared" si="795"/>
        <v>0</v>
      </c>
      <c r="CQ68" s="179"/>
      <c r="CR68" s="180"/>
      <c r="CS68" s="180"/>
      <c r="CT68" s="177">
        <f t="shared" si="796"/>
        <v>0</v>
      </c>
      <c r="CU68" s="178">
        <v>0.294289866351475</v>
      </c>
      <c r="CV68" s="177">
        <f t="shared" si="797"/>
        <v>0</v>
      </c>
      <c r="CW68" s="181">
        <f t="shared" si="798"/>
        <v>0</v>
      </c>
      <c r="CX68" s="172"/>
      <c r="CY68" s="174">
        <v>2.0</v>
      </c>
      <c r="CZ68" s="175" t="s">
        <v>160</v>
      </c>
      <c r="DA68" s="176" t="s">
        <v>121</v>
      </c>
      <c r="DB68" s="176" t="s">
        <v>152</v>
      </c>
      <c r="DC68" s="177">
        <f t="shared" si="799"/>
        <v>0</v>
      </c>
      <c r="DD68" s="177">
        <f t="shared" si="800"/>
        <v>0</v>
      </c>
      <c r="DE68" s="177">
        <f t="shared" si="801"/>
        <v>0</v>
      </c>
      <c r="DF68" s="178"/>
      <c r="DG68" s="177">
        <f t="shared" si="802"/>
        <v>0</v>
      </c>
      <c r="DH68" s="179"/>
      <c r="DI68" s="180"/>
      <c r="DJ68" s="180"/>
      <c r="DK68" s="177">
        <f t="shared" si="803"/>
        <v>0</v>
      </c>
      <c r="DL68" s="178">
        <v>0.294289866351475</v>
      </c>
      <c r="DM68" s="177">
        <f t="shared" si="804"/>
        <v>0</v>
      </c>
      <c r="DN68" s="181">
        <f t="shared" si="805"/>
        <v>0</v>
      </c>
      <c r="DO68" s="172"/>
      <c r="DP68" s="174">
        <v>2.0</v>
      </c>
      <c r="DQ68" s="175" t="s">
        <v>160</v>
      </c>
      <c r="DR68" s="176" t="s">
        <v>121</v>
      </c>
      <c r="DS68" s="176" t="s">
        <v>152</v>
      </c>
      <c r="DT68" s="177">
        <f t="shared" si="806"/>
        <v>0</v>
      </c>
      <c r="DU68" s="177">
        <f t="shared" si="807"/>
        <v>0</v>
      </c>
      <c r="DV68" s="177">
        <f t="shared" si="808"/>
        <v>0</v>
      </c>
      <c r="DW68" s="178"/>
      <c r="DX68" s="177">
        <f t="shared" si="809"/>
        <v>0</v>
      </c>
      <c r="DY68" s="179"/>
      <c r="DZ68" s="180"/>
      <c r="EA68" s="180"/>
      <c r="EB68" s="177">
        <f t="shared" si="810"/>
        <v>0</v>
      </c>
      <c r="EC68" s="178">
        <v>0.294289866351475</v>
      </c>
      <c r="ED68" s="177">
        <f t="shared" si="811"/>
        <v>0</v>
      </c>
      <c r="EE68" s="181">
        <f t="shared" si="812"/>
        <v>0</v>
      </c>
      <c r="EF68" s="172"/>
      <c r="EG68" s="174">
        <v>2.0</v>
      </c>
      <c r="EH68" s="175" t="s">
        <v>160</v>
      </c>
      <c r="EI68" s="176" t="s">
        <v>121</v>
      </c>
      <c r="EJ68" s="176" t="s">
        <v>152</v>
      </c>
      <c r="EK68" s="177">
        <f t="shared" si="813"/>
        <v>0</v>
      </c>
      <c r="EL68" s="177">
        <f t="shared" si="814"/>
        <v>0</v>
      </c>
      <c r="EM68" s="177">
        <f t="shared" si="815"/>
        <v>0</v>
      </c>
      <c r="EN68" s="178"/>
      <c r="EO68" s="177">
        <f t="shared" si="816"/>
        <v>0</v>
      </c>
      <c r="EP68" s="179"/>
      <c r="EQ68" s="180"/>
      <c r="ER68" s="180"/>
      <c r="ES68" s="177">
        <f t="shared" si="817"/>
        <v>0</v>
      </c>
      <c r="ET68" s="178">
        <v>0.294289866351475</v>
      </c>
      <c r="EU68" s="177">
        <f t="shared" si="818"/>
        <v>0</v>
      </c>
      <c r="EV68" s="181">
        <f t="shared" si="819"/>
        <v>0</v>
      </c>
      <c r="EW68" s="172"/>
      <c r="EX68" s="174">
        <v>2.0</v>
      </c>
      <c r="EY68" s="175" t="s">
        <v>160</v>
      </c>
      <c r="EZ68" s="176" t="s">
        <v>121</v>
      </c>
      <c r="FA68" s="176" t="s">
        <v>152</v>
      </c>
      <c r="FB68" s="177">
        <f t="shared" si="820"/>
        <v>0</v>
      </c>
      <c r="FC68" s="177">
        <f t="shared" si="821"/>
        <v>0</v>
      </c>
      <c r="FD68" s="177">
        <f t="shared" si="822"/>
        <v>0</v>
      </c>
      <c r="FE68" s="178"/>
      <c r="FF68" s="177">
        <f t="shared" si="823"/>
        <v>0</v>
      </c>
      <c r="FG68" s="179"/>
      <c r="FH68" s="180"/>
      <c r="FI68" s="180"/>
      <c r="FJ68" s="177">
        <f t="shared" si="824"/>
        <v>0</v>
      </c>
      <c r="FK68" s="178">
        <v>0.294289866351475</v>
      </c>
      <c r="FL68" s="177">
        <f t="shared" si="825"/>
        <v>0</v>
      </c>
      <c r="FM68" s="181">
        <f t="shared" si="826"/>
        <v>0</v>
      </c>
      <c r="FN68" s="172"/>
      <c r="FO68" s="174">
        <v>2.0</v>
      </c>
      <c r="FP68" s="175" t="s">
        <v>160</v>
      </c>
      <c r="FQ68" s="176" t="s">
        <v>121</v>
      </c>
      <c r="FR68" s="176" t="s">
        <v>152</v>
      </c>
      <c r="FS68" s="177">
        <f t="shared" si="827"/>
        <v>0</v>
      </c>
      <c r="FT68" s="177">
        <f t="shared" si="828"/>
        <v>0</v>
      </c>
      <c r="FU68" s="177">
        <f t="shared" si="829"/>
        <v>0</v>
      </c>
      <c r="FV68" s="178"/>
      <c r="FW68" s="177">
        <f t="shared" si="830"/>
        <v>0</v>
      </c>
      <c r="FX68" s="179"/>
      <c r="FY68" s="180"/>
      <c r="FZ68" s="180"/>
      <c r="GA68" s="177">
        <f t="shared" si="831"/>
        <v>0</v>
      </c>
      <c r="GB68" s="178">
        <v>0.294289866351475</v>
      </c>
      <c r="GC68" s="177">
        <f t="shared" si="832"/>
        <v>0</v>
      </c>
      <c r="GD68" s="181">
        <f t="shared" si="833"/>
        <v>0</v>
      </c>
      <c r="GE68" s="172"/>
      <c r="GF68" s="174">
        <v>2.0</v>
      </c>
      <c r="GG68" s="175" t="s">
        <v>160</v>
      </c>
      <c r="GH68" s="176" t="s">
        <v>121</v>
      </c>
      <c r="GI68" s="176" t="s">
        <v>152</v>
      </c>
      <c r="GJ68" s="177">
        <f t="shared" si="834"/>
        <v>0</v>
      </c>
      <c r="GK68" s="177">
        <f t="shared" si="835"/>
        <v>0</v>
      </c>
      <c r="GL68" s="177">
        <f t="shared" si="836"/>
        <v>0</v>
      </c>
      <c r="GM68" s="178"/>
      <c r="GN68" s="177">
        <f t="shared" si="837"/>
        <v>0</v>
      </c>
      <c r="GO68" s="179"/>
      <c r="GP68" s="180"/>
      <c r="GQ68" s="180"/>
      <c r="GR68" s="177">
        <f t="shared" si="838"/>
        <v>0</v>
      </c>
      <c r="GS68" s="178">
        <v>0.294289866351475</v>
      </c>
      <c r="GT68" s="177">
        <f t="shared" si="839"/>
        <v>0</v>
      </c>
      <c r="GU68" s="181">
        <f t="shared" si="840"/>
        <v>0</v>
      </c>
      <c r="GV68" s="172"/>
      <c r="GW68" s="174">
        <v>2.0</v>
      </c>
      <c r="GX68" s="175" t="s">
        <v>160</v>
      </c>
      <c r="GY68" s="176" t="s">
        <v>121</v>
      </c>
      <c r="GZ68" s="176" t="s">
        <v>152</v>
      </c>
      <c r="HA68" s="177">
        <f t="shared" si="841"/>
        <v>0</v>
      </c>
      <c r="HB68" s="177">
        <f t="shared" si="842"/>
        <v>0</v>
      </c>
      <c r="HC68" s="177">
        <f t="shared" si="843"/>
        <v>0</v>
      </c>
      <c r="HD68" s="178"/>
      <c r="HE68" s="177">
        <f t="shared" si="844"/>
        <v>0</v>
      </c>
      <c r="HF68" s="179"/>
      <c r="HG68" s="180"/>
      <c r="HH68" s="180"/>
      <c r="HI68" s="177">
        <f t="shared" si="845"/>
        <v>0</v>
      </c>
      <c r="HJ68" s="178">
        <v>0.294289866351475</v>
      </c>
      <c r="HK68" s="177">
        <f t="shared" si="846"/>
        <v>0</v>
      </c>
      <c r="HL68" s="181">
        <f t="shared" si="847"/>
        <v>0</v>
      </c>
      <c r="HM68" s="172"/>
      <c r="HN68" s="174">
        <v>2.0</v>
      </c>
      <c r="HO68" s="175" t="s">
        <v>160</v>
      </c>
      <c r="HP68" s="176" t="s">
        <v>121</v>
      </c>
      <c r="HQ68" s="176" t="s">
        <v>152</v>
      </c>
      <c r="HR68" s="177">
        <f t="shared" si="848"/>
        <v>0</v>
      </c>
      <c r="HS68" s="177">
        <f t="shared" si="849"/>
        <v>0</v>
      </c>
      <c r="HT68" s="177">
        <f t="shared" si="850"/>
        <v>0</v>
      </c>
      <c r="HU68" s="178"/>
      <c r="HV68" s="177">
        <f t="shared" si="851"/>
        <v>0</v>
      </c>
      <c r="HW68" s="179"/>
      <c r="HX68" s="180"/>
      <c r="HY68" s="180"/>
      <c r="HZ68" s="177">
        <f t="shared" si="852"/>
        <v>0</v>
      </c>
      <c r="IA68" s="178">
        <v>0.294289866351475</v>
      </c>
      <c r="IB68" s="177">
        <f t="shared" si="853"/>
        <v>0</v>
      </c>
      <c r="IC68" s="181">
        <f t="shared" si="854"/>
        <v>0</v>
      </c>
      <c r="ID68" s="172"/>
      <c r="IE68" s="174">
        <v>2.0</v>
      </c>
      <c r="IF68" s="175" t="s">
        <v>160</v>
      </c>
      <c r="IG68" s="176" t="s">
        <v>121</v>
      </c>
      <c r="IH68" s="176" t="s">
        <v>152</v>
      </c>
      <c r="II68" s="177">
        <f t="shared" si="855"/>
        <v>0</v>
      </c>
      <c r="IJ68" s="177">
        <f t="shared" si="856"/>
        <v>0</v>
      </c>
      <c r="IK68" s="177">
        <f t="shared" si="857"/>
        <v>0</v>
      </c>
      <c r="IL68" s="178"/>
      <c r="IM68" s="177">
        <f t="shared" si="858"/>
        <v>0</v>
      </c>
      <c r="IN68" s="179"/>
      <c r="IO68" s="180"/>
      <c r="IP68" s="180"/>
      <c r="IQ68" s="177">
        <f t="shared" si="859"/>
        <v>0</v>
      </c>
      <c r="IR68" s="178">
        <v>0.294289866351475</v>
      </c>
      <c r="IS68" s="177">
        <f t="shared" si="860"/>
        <v>0</v>
      </c>
      <c r="IT68" s="181">
        <f t="shared" si="861"/>
        <v>0</v>
      </c>
      <c r="IU68" s="172"/>
      <c r="IV68" s="174">
        <v>2.0</v>
      </c>
      <c r="IW68" s="175" t="s">
        <v>160</v>
      </c>
      <c r="IX68" s="176" t="s">
        <v>121</v>
      </c>
      <c r="IY68" s="176" t="s">
        <v>152</v>
      </c>
      <c r="IZ68" s="177">
        <f t="shared" si="862"/>
        <v>0</v>
      </c>
      <c r="JA68" s="177">
        <f t="shared" si="863"/>
        <v>0</v>
      </c>
      <c r="JB68" s="177">
        <f t="shared" si="864"/>
        <v>0</v>
      </c>
      <c r="JC68" s="178"/>
      <c r="JD68" s="177">
        <f t="shared" si="865"/>
        <v>0</v>
      </c>
      <c r="JE68" s="179"/>
      <c r="JF68" s="180"/>
      <c r="JG68" s="180"/>
      <c r="JH68" s="177">
        <f t="shared" si="866"/>
        <v>0</v>
      </c>
      <c r="JI68" s="178">
        <v>0.294289866351475</v>
      </c>
      <c r="JJ68" s="177">
        <f t="shared" si="867"/>
        <v>0</v>
      </c>
      <c r="JK68" s="181">
        <f t="shared" si="868"/>
        <v>0</v>
      </c>
      <c r="JL68" s="172"/>
      <c r="JM68" s="174">
        <v>2.0</v>
      </c>
      <c r="JN68" s="175" t="s">
        <v>160</v>
      </c>
      <c r="JO68" s="176" t="s">
        <v>121</v>
      </c>
      <c r="JP68" s="176" t="s">
        <v>152</v>
      </c>
      <c r="JQ68" s="177">
        <f t="shared" si="869"/>
        <v>0</v>
      </c>
      <c r="JR68" s="177">
        <f t="shared" si="870"/>
        <v>0</v>
      </c>
      <c r="JS68" s="177">
        <f t="shared" si="871"/>
        <v>0</v>
      </c>
      <c r="JT68" s="178"/>
      <c r="JU68" s="177">
        <f t="shared" si="872"/>
        <v>0</v>
      </c>
      <c r="JV68" s="179"/>
      <c r="JW68" s="180"/>
      <c r="JX68" s="180"/>
      <c r="JY68" s="177">
        <f t="shared" si="873"/>
        <v>0</v>
      </c>
      <c r="JZ68" s="178">
        <v>0.294289866351475</v>
      </c>
      <c r="KA68" s="177">
        <f t="shared" si="874"/>
        <v>0</v>
      </c>
      <c r="KB68" s="181">
        <f t="shared" si="875"/>
        <v>0</v>
      </c>
      <c r="KC68" s="172"/>
      <c r="KD68" s="174">
        <v>2.0</v>
      </c>
      <c r="KE68" s="175" t="s">
        <v>160</v>
      </c>
      <c r="KF68" s="176" t="s">
        <v>121</v>
      </c>
      <c r="KG68" s="176" t="s">
        <v>152</v>
      </c>
      <c r="KH68" s="177">
        <f t="shared" si="876"/>
        <v>0</v>
      </c>
      <c r="KI68" s="177">
        <f t="shared" si="877"/>
        <v>0</v>
      </c>
      <c r="KJ68" s="177">
        <f t="shared" si="878"/>
        <v>0</v>
      </c>
      <c r="KK68" s="178"/>
      <c r="KL68" s="177">
        <f t="shared" si="879"/>
        <v>0</v>
      </c>
      <c r="KM68" s="179"/>
      <c r="KN68" s="180"/>
      <c r="KO68" s="180"/>
      <c r="KP68" s="177">
        <f t="shared" si="880"/>
        <v>0</v>
      </c>
      <c r="KQ68" s="178">
        <v>0.294289866351475</v>
      </c>
      <c r="KR68" s="177">
        <f t="shared" si="881"/>
        <v>0</v>
      </c>
      <c r="KS68" s="181">
        <f t="shared" si="882"/>
        <v>0</v>
      </c>
      <c r="KT68" s="172"/>
      <c r="KU68" s="173"/>
    </row>
    <row r="69" ht="15.75" customHeight="1">
      <c r="A69" s="174">
        <v>3.0</v>
      </c>
      <c r="B69" s="175" t="s">
        <v>161</v>
      </c>
      <c r="C69" s="176" t="s">
        <v>121</v>
      </c>
      <c r="D69" s="176" t="s">
        <v>152</v>
      </c>
      <c r="E69" s="177">
        <f t="shared" si="757"/>
        <v>0</v>
      </c>
      <c r="F69" s="177">
        <f t="shared" si="758"/>
        <v>0</v>
      </c>
      <c r="G69" s="177">
        <f t="shared" si="759"/>
        <v>0</v>
      </c>
      <c r="H69" s="178"/>
      <c r="I69" s="177">
        <f t="shared" si="760"/>
        <v>0</v>
      </c>
      <c r="J69" s="179"/>
      <c r="K69" s="180"/>
      <c r="L69" s="180"/>
      <c r="M69" s="177">
        <f t="shared" si="761"/>
        <v>0</v>
      </c>
      <c r="N69" s="178">
        <v>0.294289866351475</v>
      </c>
      <c r="O69" s="177">
        <f t="shared" si="762"/>
        <v>0</v>
      </c>
      <c r="P69" s="181">
        <f t="shared" si="763"/>
        <v>0</v>
      </c>
      <c r="Q69" s="172"/>
      <c r="R69" s="174">
        <v>3.0</v>
      </c>
      <c r="S69" s="175" t="s">
        <v>161</v>
      </c>
      <c r="T69" s="176" t="s">
        <v>121</v>
      </c>
      <c r="U69" s="176" t="s">
        <v>152</v>
      </c>
      <c r="V69" s="177">
        <f t="shared" si="764"/>
        <v>0</v>
      </c>
      <c r="W69" s="177">
        <f t="shared" si="765"/>
        <v>0</v>
      </c>
      <c r="X69" s="177">
        <f t="shared" si="766"/>
        <v>0</v>
      </c>
      <c r="Y69" s="178"/>
      <c r="Z69" s="177">
        <f t="shared" si="767"/>
        <v>0</v>
      </c>
      <c r="AA69" s="179"/>
      <c r="AB69" s="180"/>
      <c r="AC69" s="180"/>
      <c r="AD69" s="177">
        <f t="shared" si="768"/>
        <v>0</v>
      </c>
      <c r="AE69" s="178">
        <v>0.294289866351475</v>
      </c>
      <c r="AF69" s="177">
        <f t="shared" si="769"/>
        <v>0</v>
      </c>
      <c r="AG69" s="181">
        <f t="shared" si="770"/>
        <v>0</v>
      </c>
      <c r="AH69" s="172"/>
      <c r="AI69" s="174">
        <v>3.0</v>
      </c>
      <c r="AJ69" s="175" t="s">
        <v>161</v>
      </c>
      <c r="AK69" s="176" t="s">
        <v>121</v>
      </c>
      <c r="AL69" s="176" t="s">
        <v>152</v>
      </c>
      <c r="AM69" s="177">
        <f t="shared" si="771"/>
        <v>0</v>
      </c>
      <c r="AN69" s="177">
        <f t="shared" si="772"/>
        <v>0</v>
      </c>
      <c r="AO69" s="177">
        <f t="shared" si="773"/>
        <v>0</v>
      </c>
      <c r="AP69" s="178"/>
      <c r="AQ69" s="177">
        <f t="shared" si="774"/>
        <v>0</v>
      </c>
      <c r="AR69" s="179"/>
      <c r="AS69" s="180"/>
      <c r="AT69" s="180"/>
      <c r="AU69" s="177">
        <f t="shared" si="775"/>
        <v>0</v>
      </c>
      <c r="AV69" s="178">
        <v>0.294289866351475</v>
      </c>
      <c r="AW69" s="177">
        <f t="shared" si="776"/>
        <v>0</v>
      </c>
      <c r="AX69" s="181">
        <f t="shared" si="777"/>
        <v>0</v>
      </c>
      <c r="AY69" s="172"/>
      <c r="AZ69" s="174">
        <v>3.0</v>
      </c>
      <c r="BA69" s="175" t="s">
        <v>161</v>
      </c>
      <c r="BB69" s="176" t="s">
        <v>121</v>
      </c>
      <c r="BC69" s="176" t="s">
        <v>152</v>
      </c>
      <c r="BD69" s="177">
        <f t="shared" si="778"/>
        <v>0</v>
      </c>
      <c r="BE69" s="177">
        <f t="shared" si="779"/>
        <v>0</v>
      </c>
      <c r="BF69" s="177">
        <f t="shared" si="780"/>
        <v>0</v>
      </c>
      <c r="BG69" s="178"/>
      <c r="BH69" s="177">
        <f t="shared" si="781"/>
        <v>0</v>
      </c>
      <c r="BI69" s="179"/>
      <c r="BJ69" s="180"/>
      <c r="BK69" s="180"/>
      <c r="BL69" s="177">
        <f t="shared" si="782"/>
        <v>0</v>
      </c>
      <c r="BM69" s="178">
        <v>0.294289866351475</v>
      </c>
      <c r="BN69" s="177">
        <f t="shared" si="783"/>
        <v>0</v>
      </c>
      <c r="BO69" s="181">
        <f t="shared" si="784"/>
        <v>0</v>
      </c>
      <c r="BP69" s="172"/>
      <c r="BQ69" s="174">
        <v>3.0</v>
      </c>
      <c r="BR69" s="175" t="s">
        <v>161</v>
      </c>
      <c r="BS69" s="176" t="s">
        <v>121</v>
      </c>
      <c r="BT69" s="176" t="s">
        <v>152</v>
      </c>
      <c r="BU69" s="177">
        <f t="shared" si="785"/>
        <v>0</v>
      </c>
      <c r="BV69" s="177">
        <f t="shared" si="786"/>
        <v>0</v>
      </c>
      <c r="BW69" s="177">
        <f t="shared" si="787"/>
        <v>0</v>
      </c>
      <c r="BX69" s="178"/>
      <c r="BY69" s="177">
        <f t="shared" si="788"/>
        <v>0</v>
      </c>
      <c r="BZ69" s="179"/>
      <c r="CA69" s="180"/>
      <c r="CB69" s="180"/>
      <c r="CC69" s="177">
        <f t="shared" si="789"/>
        <v>0</v>
      </c>
      <c r="CD69" s="178">
        <v>0.294289866351475</v>
      </c>
      <c r="CE69" s="177">
        <f t="shared" si="790"/>
        <v>0</v>
      </c>
      <c r="CF69" s="181">
        <f t="shared" si="791"/>
        <v>0</v>
      </c>
      <c r="CG69" s="172"/>
      <c r="CH69" s="174">
        <v>3.0</v>
      </c>
      <c r="CI69" s="175" t="s">
        <v>161</v>
      </c>
      <c r="CJ69" s="176" t="s">
        <v>121</v>
      </c>
      <c r="CK69" s="176" t="s">
        <v>152</v>
      </c>
      <c r="CL69" s="177">
        <f t="shared" si="792"/>
        <v>0</v>
      </c>
      <c r="CM69" s="177">
        <f t="shared" si="793"/>
        <v>0</v>
      </c>
      <c r="CN69" s="177">
        <f t="shared" si="794"/>
        <v>0</v>
      </c>
      <c r="CO69" s="178"/>
      <c r="CP69" s="177">
        <f t="shared" si="795"/>
        <v>0</v>
      </c>
      <c r="CQ69" s="179"/>
      <c r="CR69" s="180"/>
      <c r="CS69" s="180"/>
      <c r="CT69" s="177">
        <f t="shared" si="796"/>
        <v>0</v>
      </c>
      <c r="CU69" s="178">
        <v>0.294289866351475</v>
      </c>
      <c r="CV69" s="177">
        <f t="shared" si="797"/>
        <v>0</v>
      </c>
      <c r="CW69" s="181">
        <f t="shared" si="798"/>
        <v>0</v>
      </c>
      <c r="CX69" s="172"/>
      <c r="CY69" s="174">
        <v>3.0</v>
      </c>
      <c r="CZ69" s="175" t="s">
        <v>161</v>
      </c>
      <c r="DA69" s="176" t="s">
        <v>121</v>
      </c>
      <c r="DB69" s="176" t="s">
        <v>152</v>
      </c>
      <c r="DC69" s="177">
        <f t="shared" si="799"/>
        <v>0</v>
      </c>
      <c r="DD69" s="177">
        <f t="shared" si="800"/>
        <v>0</v>
      </c>
      <c r="DE69" s="177">
        <f t="shared" si="801"/>
        <v>0</v>
      </c>
      <c r="DF69" s="178"/>
      <c r="DG69" s="177">
        <f t="shared" si="802"/>
        <v>0</v>
      </c>
      <c r="DH69" s="179"/>
      <c r="DI69" s="180"/>
      <c r="DJ69" s="180"/>
      <c r="DK69" s="177">
        <f t="shared" si="803"/>
        <v>0</v>
      </c>
      <c r="DL69" s="178">
        <v>0.294289866351475</v>
      </c>
      <c r="DM69" s="177">
        <f t="shared" si="804"/>
        <v>0</v>
      </c>
      <c r="DN69" s="181">
        <f t="shared" si="805"/>
        <v>0</v>
      </c>
      <c r="DO69" s="172"/>
      <c r="DP69" s="174">
        <v>3.0</v>
      </c>
      <c r="DQ69" s="175" t="s">
        <v>161</v>
      </c>
      <c r="DR69" s="176" t="s">
        <v>121</v>
      </c>
      <c r="DS69" s="176" t="s">
        <v>152</v>
      </c>
      <c r="DT69" s="177">
        <f t="shared" si="806"/>
        <v>0</v>
      </c>
      <c r="DU69" s="177">
        <f t="shared" si="807"/>
        <v>0</v>
      </c>
      <c r="DV69" s="177">
        <f t="shared" si="808"/>
        <v>0</v>
      </c>
      <c r="DW69" s="178"/>
      <c r="DX69" s="177">
        <f t="shared" si="809"/>
        <v>0</v>
      </c>
      <c r="DY69" s="179"/>
      <c r="DZ69" s="180"/>
      <c r="EA69" s="180"/>
      <c r="EB69" s="177">
        <f t="shared" si="810"/>
        <v>0</v>
      </c>
      <c r="EC69" s="178">
        <v>0.294289866351475</v>
      </c>
      <c r="ED69" s="177">
        <f t="shared" si="811"/>
        <v>0</v>
      </c>
      <c r="EE69" s="181">
        <f t="shared" si="812"/>
        <v>0</v>
      </c>
      <c r="EF69" s="172"/>
      <c r="EG69" s="174">
        <v>3.0</v>
      </c>
      <c r="EH69" s="175" t="s">
        <v>161</v>
      </c>
      <c r="EI69" s="176" t="s">
        <v>121</v>
      </c>
      <c r="EJ69" s="176" t="s">
        <v>152</v>
      </c>
      <c r="EK69" s="177">
        <f t="shared" si="813"/>
        <v>0</v>
      </c>
      <c r="EL69" s="177">
        <f t="shared" si="814"/>
        <v>0</v>
      </c>
      <c r="EM69" s="177">
        <f t="shared" si="815"/>
        <v>0</v>
      </c>
      <c r="EN69" s="178"/>
      <c r="EO69" s="177">
        <f t="shared" si="816"/>
        <v>0</v>
      </c>
      <c r="EP69" s="179"/>
      <c r="EQ69" s="180"/>
      <c r="ER69" s="180"/>
      <c r="ES69" s="177">
        <f t="shared" si="817"/>
        <v>0</v>
      </c>
      <c r="ET69" s="178">
        <v>0.294289866351475</v>
      </c>
      <c r="EU69" s="177">
        <f t="shared" si="818"/>
        <v>0</v>
      </c>
      <c r="EV69" s="181">
        <f t="shared" si="819"/>
        <v>0</v>
      </c>
      <c r="EW69" s="172"/>
      <c r="EX69" s="174">
        <v>3.0</v>
      </c>
      <c r="EY69" s="175" t="s">
        <v>161</v>
      </c>
      <c r="EZ69" s="176" t="s">
        <v>121</v>
      </c>
      <c r="FA69" s="176" t="s">
        <v>152</v>
      </c>
      <c r="FB69" s="177">
        <f t="shared" si="820"/>
        <v>0</v>
      </c>
      <c r="FC69" s="177">
        <f t="shared" si="821"/>
        <v>0</v>
      </c>
      <c r="FD69" s="177">
        <f t="shared" si="822"/>
        <v>0</v>
      </c>
      <c r="FE69" s="178"/>
      <c r="FF69" s="177">
        <f t="shared" si="823"/>
        <v>0</v>
      </c>
      <c r="FG69" s="179"/>
      <c r="FH69" s="180"/>
      <c r="FI69" s="180"/>
      <c r="FJ69" s="177">
        <f t="shared" si="824"/>
        <v>0</v>
      </c>
      <c r="FK69" s="178">
        <v>0.294289866351475</v>
      </c>
      <c r="FL69" s="177">
        <f t="shared" si="825"/>
        <v>0</v>
      </c>
      <c r="FM69" s="181">
        <f t="shared" si="826"/>
        <v>0</v>
      </c>
      <c r="FN69" s="172"/>
      <c r="FO69" s="174">
        <v>3.0</v>
      </c>
      <c r="FP69" s="175" t="s">
        <v>161</v>
      </c>
      <c r="FQ69" s="176" t="s">
        <v>121</v>
      </c>
      <c r="FR69" s="176" t="s">
        <v>152</v>
      </c>
      <c r="FS69" s="177">
        <f t="shared" si="827"/>
        <v>0</v>
      </c>
      <c r="FT69" s="177">
        <f t="shared" si="828"/>
        <v>0</v>
      </c>
      <c r="FU69" s="177">
        <f t="shared" si="829"/>
        <v>0</v>
      </c>
      <c r="FV69" s="178"/>
      <c r="FW69" s="177">
        <f t="shared" si="830"/>
        <v>0</v>
      </c>
      <c r="FX69" s="179"/>
      <c r="FY69" s="180"/>
      <c r="FZ69" s="180"/>
      <c r="GA69" s="177">
        <f t="shared" si="831"/>
        <v>0</v>
      </c>
      <c r="GB69" s="178">
        <v>0.294289866351475</v>
      </c>
      <c r="GC69" s="177">
        <f t="shared" si="832"/>
        <v>0</v>
      </c>
      <c r="GD69" s="181">
        <f t="shared" si="833"/>
        <v>0</v>
      </c>
      <c r="GE69" s="172"/>
      <c r="GF69" s="174">
        <v>3.0</v>
      </c>
      <c r="GG69" s="175" t="s">
        <v>161</v>
      </c>
      <c r="GH69" s="176" t="s">
        <v>121</v>
      </c>
      <c r="GI69" s="176" t="s">
        <v>152</v>
      </c>
      <c r="GJ69" s="177">
        <f t="shared" si="834"/>
        <v>0</v>
      </c>
      <c r="GK69" s="177">
        <f t="shared" si="835"/>
        <v>0</v>
      </c>
      <c r="GL69" s="177">
        <f t="shared" si="836"/>
        <v>0</v>
      </c>
      <c r="GM69" s="178"/>
      <c r="GN69" s="177">
        <f t="shared" si="837"/>
        <v>0</v>
      </c>
      <c r="GO69" s="179"/>
      <c r="GP69" s="180"/>
      <c r="GQ69" s="180"/>
      <c r="GR69" s="177">
        <f t="shared" si="838"/>
        <v>0</v>
      </c>
      <c r="GS69" s="178">
        <v>0.294289866351475</v>
      </c>
      <c r="GT69" s="177">
        <f t="shared" si="839"/>
        <v>0</v>
      </c>
      <c r="GU69" s="181">
        <f t="shared" si="840"/>
        <v>0</v>
      </c>
      <c r="GV69" s="172"/>
      <c r="GW69" s="174">
        <v>3.0</v>
      </c>
      <c r="GX69" s="175" t="s">
        <v>161</v>
      </c>
      <c r="GY69" s="176" t="s">
        <v>121</v>
      </c>
      <c r="GZ69" s="176" t="s">
        <v>152</v>
      </c>
      <c r="HA69" s="177">
        <f t="shared" si="841"/>
        <v>0</v>
      </c>
      <c r="HB69" s="177">
        <f t="shared" si="842"/>
        <v>0</v>
      </c>
      <c r="HC69" s="177">
        <f t="shared" si="843"/>
        <v>0</v>
      </c>
      <c r="HD69" s="178"/>
      <c r="HE69" s="177">
        <f t="shared" si="844"/>
        <v>0</v>
      </c>
      <c r="HF69" s="179"/>
      <c r="HG69" s="180"/>
      <c r="HH69" s="180"/>
      <c r="HI69" s="177">
        <f t="shared" si="845"/>
        <v>0</v>
      </c>
      <c r="HJ69" s="178">
        <v>0.294289866351475</v>
      </c>
      <c r="HK69" s="177">
        <f t="shared" si="846"/>
        <v>0</v>
      </c>
      <c r="HL69" s="181">
        <f t="shared" si="847"/>
        <v>0</v>
      </c>
      <c r="HM69" s="172"/>
      <c r="HN69" s="174">
        <v>3.0</v>
      </c>
      <c r="HO69" s="175" t="s">
        <v>161</v>
      </c>
      <c r="HP69" s="176" t="s">
        <v>121</v>
      </c>
      <c r="HQ69" s="176" t="s">
        <v>152</v>
      </c>
      <c r="HR69" s="177">
        <f t="shared" si="848"/>
        <v>0</v>
      </c>
      <c r="HS69" s="177">
        <f t="shared" si="849"/>
        <v>0</v>
      </c>
      <c r="HT69" s="177">
        <f t="shared" si="850"/>
        <v>0</v>
      </c>
      <c r="HU69" s="178"/>
      <c r="HV69" s="177">
        <f t="shared" si="851"/>
        <v>0</v>
      </c>
      <c r="HW69" s="179"/>
      <c r="HX69" s="180"/>
      <c r="HY69" s="180"/>
      <c r="HZ69" s="177">
        <f t="shared" si="852"/>
        <v>0</v>
      </c>
      <c r="IA69" s="178">
        <v>0.294289866351475</v>
      </c>
      <c r="IB69" s="177">
        <f t="shared" si="853"/>
        <v>0</v>
      </c>
      <c r="IC69" s="181">
        <f t="shared" si="854"/>
        <v>0</v>
      </c>
      <c r="ID69" s="172"/>
      <c r="IE69" s="174">
        <v>3.0</v>
      </c>
      <c r="IF69" s="175" t="s">
        <v>161</v>
      </c>
      <c r="IG69" s="176" t="s">
        <v>121</v>
      </c>
      <c r="IH69" s="176" t="s">
        <v>152</v>
      </c>
      <c r="II69" s="177">
        <f t="shared" si="855"/>
        <v>0</v>
      </c>
      <c r="IJ69" s="177">
        <f t="shared" si="856"/>
        <v>0</v>
      </c>
      <c r="IK69" s="177">
        <f t="shared" si="857"/>
        <v>0</v>
      </c>
      <c r="IL69" s="178"/>
      <c r="IM69" s="177">
        <f t="shared" si="858"/>
        <v>0</v>
      </c>
      <c r="IN69" s="179"/>
      <c r="IO69" s="180"/>
      <c r="IP69" s="180"/>
      <c r="IQ69" s="177">
        <f t="shared" si="859"/>
        <v>0</v>
      </c>
      <c r="IR69" s="178">
        <v>0.294289866351475</v>
      </c>
      <c r="IS69" s="177">
        <f t="shared" si="860"/>
        <v>0</v>
      </c>
      <c r="IT69" s="181">
        <f t="shared" si="861"/>
        <v>0</v>
      </c>
      <c r="IU69" s="172"/>
      <c r="IV69" s="174">
        <v>3.0</v>
      </c>
      <c r="IW69" s="175" t="s">
        <v>161</v>
      </c>
      <c r="IX69" s="176" t="s">
        <v>121</v>
      </c>
      <c r="IY69" s="176" t="s">
        <v>152</v>
      </c>
      <c r="IZ69" s="177">
        <f t="shared" si="862"/>
        <v>0</v>
      </c>
      <c r="JA69" s="177">
        <f t="shared" si="863"/>
        <v>0</v>
      </c>
      <c r="JB69" s="177">
        <f t="shared" si="864"/>
        <v>0</v>
      </c>
      <c r="JC69" s="178"/>
      <c r="JD69" s="177">
        <f t="shared" si="865"/>
        <v>0</v>
      </c>
      <c r="JE69" s="179"/>
      <c r="JF69" s="180"/>
      <c r="JG69" s="180"/>
      <c r="JH69" s="177">
        <f t="shared" si="866"/>
        <v>0</v>
      </c>
      <c r="JI69" s="178">
        <v>0.294289866351475</v>
      </c>
      <c r="JJ69" s="177">
        <f t="shared" si="867"/>
        <v>0</v>
      </c>
      <c r="JK69" s="181">
        <f t="shared" si="868"/>
        <v>0</v>
      </c>
      <c r="JL69" s="172"/>
      <c r="JM69" s="174">
        <v>3.0</v>
      </c>
      <c r="JN69" s="175" t="s">
        <v>161</v>
      </c>
      <c r="JO69" s="176" t="s">
        <v>121</v>
      </c>
      <c r="JP69" s="176" t="s">
        <v>152</v>
      </c>
      <c r="JQ69" s="177">
        <f t="shared" si="869"/>
        <v>0</v>
      </c>
      <c r="JR69" s="177">
        <f t="shared" si="870"/>
        <v>0</v>
      </c>
      <c r="JS69" s="177">
        <f t="shared" si="871"/>
        <v>0</v>
      </c>
      <c r="JT69" s="178"/>
      <c r="JU69" s="177">
        <f t="shared" si="872"/>
        <v>0</v>
      </c>
      <c r="JV69" s="179"/>
      <c r="JW69" s="180"/>
      <c r="JX69" s="180"/>
      <c r="JY69" s="177">
        <f t="shared" si="873"/>
        <v>0</v>
      </c>
      <c r="JZ69" s="178">
        <v>0.294289866351475</v>
      </c>
      <c r="KA69" s="177">
        <f t="shared" si="874"/>
        <v>0</v>
      </c>
      <c r="KB69" s="181">
        <f t="shared" si="875"/>
        <v>0</v>
      </c>
      <c r="KC69" s="172"/>
      <c r="KD69" s="174">
        <v>3.0</v>
      </c>
      <c r="KE69" s="175" t="s">
        <v>161</v>
      </c>
      <c r="KF69" s="176" t="s">
        <v>121</v>
      </c>
      <c r="KG69" s="176" t="s">
        <v>152</v>
      </c>
      <c r="KH69" s="177">
        <f t="shared" si="876"/>
        <v>0</v>
      </c>
      <c r="KI69" s="177">
        <f t="shared" si="877"/>
        <v>0</v>
      </c>
      <c r="KJ69" s="177">
        <f t="shared" si="878"/>
        <v>0</v>
      </c>
      <c r="KK69" s="178"/>
      <c r="KL69" s="177">
        <f t="shared" si="879"/>
        <v>0</v>
      </c>
      <c r="KM69" s="179"/>
      <c r="KN69" s="180"/>
      <c r="KO69" s="180"/>
      <c r="KP69" s="177">
        <f t="shared" si="880"/>
        <v>0</v>
      </c>
      <c r="KQ69" s="178">
        <v>0.294289866351475</v>
      </c>
      <c r="KR69" s="177">
        <f t="shared" si="881"/>
        <v>0</v>
      </c>
      <c r="KS69" s="181">
        <f t="shared" si="882"/>
        <v>0</v>
      </c>
      <c r="KT69" s="172"/>
      <c r="KU69" s="173"/>
    </row>
    <row r="70" ht="15.75" customHeight="1">
      <c r="A70" s="174"/>
      <c r="B70" s="175"/>
      <c r="C70" s="176"/>
      <c r="D70" s="176"/>
      <c r="E70" s="177"/>
      <c r="F70" s="177"/>
      <c r="G70" s="177"/>
      <c r="H70" s="178"/>
      <c r="I70" s="177"/>
      <c r="J70" s="179"/>
      <c r="K70" s="180"/>
      <c r="L70" s="180"/>
      <c r="M70" s="177"/>
      <c r="N70" s="178"/>
      <c r="O70" s="177"/>
      <c r="P70" s="181"/>
      <c r="Q70" s="172"/>
      <c r="R70" s="174"/>
      <c r="S70" s="175"/>
      <c r="T70" s="176"/>
      <c r="U70" s="176"/>
      <c r="V70" s="177"/>
      <c r="W70" s="177"/>
      <c r="X70" s="177"/>
      <c r="Y70" s="178"/>
      <c r="Z70" s="177"/>
      <c r="AA70" s="179"/>
      <c r="AB70" s="180"/>
      <c r="AC70" s="180"/>
      <c r="AD70" s="177"/>
      <c r="AE70" s="178"/>
      <c r="AF70" s="177"/>
      <c r="AG70" s="181"/>
      <c r="AH70" s="172"/>
      <c r="AI70" s="174"/>
      <c r="AJ70" s="175"/>
      <c r="AK70" s="176"/>
      <c r="AL70" s="176"/>
      <c r="AM70" s="177"/>
      <c r="AN70" s="177"/>
      <c r="AO70" s="177"/>
      <c r="AP70" s="178"/>
      <c r="AQ70" s="177"/>
      <c r="AR70" s="179"/>
      <c r="AS70" s="180"/>
      <c r="AT70" s="180"/>
      <c r="AU70" s="177"/>
      <c r="AV70" s="178"/>
      <c r="AW70" s="177"/>
      <c r="AX70" s="181"/>
      <c r="AY70" s="172"/>
      <c r="AZ70" s="174"/>
      <c r="BA70" s="175"/>
      <c r="BB70" s="176"/>
      <c r="BC70" s="176"/>
      <c r="BD70" s="177"/>
      <c r="BE70" s="177"/>
      <c r="BF70" s="177"/>
      <c r="BG70" s="178"/>
      <c r="BH70" s="177"/>
      <c r="BI70" s="179"/>
      <c r="BJ70" s="180"/>
      <c r="BK70" s="180"/>
      <c r="BL70" s="177"/>
      <c r="BM70" s="178"/>
      <c r="BN70" s="177"/>
      <c r="BO70" s="181"/>
      <c r="BP70" s="172"/>
      <c r="BQ70" s="174"/>
      <c r="BR70" s="175"/>
      <c r="BS70" s="176"/>
      <c r="BT70" s="176"/>
      <c r="BU70" s="177"/>
      <c r="BV70" s="177"/>
      <c r="BW70" s="177"/>
      <c r="BX70" s="178"/>
      <c r="BY70" s="177"/>
      <c r="BZ70" s="179"/>
      <c r="CA70" s="180"/>
      <c r="CB70" s="180"/>
      <c r="CC70" s="177"/>
      <c r="CD70" s="178"/>
      <c r="CE70" s="177"/>
      <c r="CF70" s="181"/>
      <c r="CG70" s="172"/>
      <c r="CH70" s="174"/>
      <c r="CI70" s="175"/>
      <c r="CJ70" s="176"/>
      <c r="CK70" s="176"/>
      <c r="CL70" s="177"/>
      <c r="CM70" s="177"/>
      <c r="CN70" s="177"/>
      <c r="CO70" s="178"/>
      <c r="CP70" s="177"/>
      <c r="CQ70" s="179"/>
      <c r="CR70" s="180"/>
      <c r="CS70" s="180"/>
      <c r="CT70" s="177"/>
      <c r="CU70" s="178"/>
      <c r="CV70" s="177"/>
      <c r="CW70" s="181"/>
      <c r="CX70" s="172"/>
      <c r="CY70" s="174"/>
      <c r="CZ70" s="175"/>
      <c r="DA70" s="176"/>
      <c r="DB70" s="176"/>
      <c r="DC70" s="177"/>
      <c r="DD70" s="177"/>
      <c r="DE70" s="177"/>
      <c r="DF70" s="178"/>
      <c r="DG70" s="177"/>
      <c r="DH70" s="179"/>
      <c r="DI70" s="180"/>
      <c r="DJ70" s="180"/>
      <c r="DK70" s="177"/>
      <c r="DL70" s="178"/>
      <c r="DM70" s="177"/>
      <c r="DN70" s="181"/>
      <c r="DO70" s="172"/>
      <c r="DP70" s="174"/>
      <c r="DQ70" s="175"/>
      <c r="DR70" s="176"/>
      <c r="DS70" s="176"/>
      <c r="DT70" s="177"/>
      <c r="DU70" s="177"/>
      <c r="DV70" s="177"/>
      <c r="DW70" s="178"/>
      <c r="DX70" s="177"/>
      <c r="DY70" s="179"/>
      <c r="DZ70" s="180"/>
      <c r="EA70" s="180"/>
      <c r="EB70" s="177"/>
      <c r="EC70" s="178"/>
      <c r="ED70" s="177"/>
      <c r="EE70" s="181"/>
      <c r="EF70" s="172"/>
      <c r="EG70" s="174"/>
      <c r="EH70" s="175"/>
      <c r="EI70" s="176"/>
      <c r="EJ70" s="176"/>
      <c r="EK70" s="177"/>
      <c r="EL70" s="177"/>
      <c r="EM70" s="177"/>
      <c r="EN70" s="178"/>
      <c r="EO70" s="177"/>
      <c r="EP70" s="179"/>
      <c r="EQ70" s="180"/>
      <c r="ER70" s="180"/>
      <c r="ES70" s="177"/>
      <c r="ET70" s="178"/>
      <c r="EU70" s="177"/>
      <c r="EV70" s="181"/>
      <c r="EW70" s="172"/>
      <c r="EX70" s="174"/>
      <c r="EY70" s="175"/>
      <c r="EZ70" s="176"/>
      <c r="FA70" s="176"/>
      <c r="FB70" s="177"/>
      <c r="FC70" s="177"/>
      <c r="FD70" s="177"/>
      <c r="FE70" s="178"/>
      <c r="FF70" s="177"/>
      <c r="FG70" s="179"/>
      <c r="FH70" s="180"/>
      <c r="FI70" s="180"/>
      <c r="FJ70" s="177"/>
      <c r="FK70" s="178"/>
      <c r="FL70" s="177"/>
      <c r="FM70" s="181"/>
      <c r="FN70" s="172"/>
      <c r="FO70" s="174"/>
      <c r="FP70" s="175"/>
      <c r="FQ70" s="176"/>
      <c r="FR70" s="176"/>
      <c r="FS70" s="177"/>
      <c r="FT70" s="177"/>
      <c r="FU70" s="177"/>
      <c r="FV70" s="178"/>
      <c r="FW70" s="177"/>
      <c r="FX70" s="179"/>
      <c r="FY70" s="180"/>
      <c r="FZ70" s="180"/>
      <c r="GA70" s="177"/>
      <c r="GB70" s="178"/>
      <c r="GC70" s="177"/>
      <c r="GD70" s="181"/>
      <c r="GE70" s="172"/>
      <c r="GF70" s="174"/>
      <c r="GG70" s="175"/>
      <c r="GH70" s="176"/>
      <c r="GI70" s="176"/>
      <c r="GJ70" s="177"/>
      <c r="GK70" s="177"/>
      <c r="GL70" s="177"/>
      <c r="GM70" s="178"/>
      <c r="GN70" s="177"/>
      <c r="GO70" s="179"/>
      <c r="GP70" s="180"/>
      <c r="GQ70" s="180"/>
      <c r="GR70" s="177"/>
      <c r="GS70" s="178"/>
      <c r="GT70" s="177"/>
      <c r="GU70" s="181"/>
      <c r="GV70" s="172"/>
      <c r="GW70" s="174"/>
      <c r="GX70" s="175"/>
      <c r="GY70" s="176"/>
      <c r="GZ70" s="176"/>
      <c r="HA70" s="177"/>
      <c r="HB70" s="177"/>
      <c r="HC70" s="177"/>
      <c r="HD70" s="178"/>
      <c r="HE70" s="177"/>
      <c r="HF70" s="179"/>
      <c r="HG70" s="180"/>
      <c r="HH70" s="180"/>
      <c r="HI70" s="177"/>
      <c r="HJ70" s="178"/>
      <c r="HK70" s="177"/>
      <c r="HL70" s="181"/>
      <c r="HM70" s="172"/>
      <c r="HN70" s="174"/>
      <c r="HO70" s="175"/>
      <c r="HP70" s="176"/>
      <c r="HQ70" s="176"/>
      <c r="HR70" s="177"/>
      <c r="HS70" s="177"/>
      <c r="HT70" s="177"/>
      <c r="HU70" s="178"/>
      <c r="HV70" s="177"/>
      <c r="HW70" s="179"/>
      <c r="HX70" s="180"/>
      <c r="HY70" s="180"/>
      <c r="HZ70" s="177"/>
      <c r="IA70" s="178"/>
      <c r="IB70" s="177"/>
      <c r="IC70" s="181"/>
      <c r="ID70" s="172"/>
      <c r="IE70" s="174"/>
      <c r="IF70" s="175"/>
      <c r="IG70" s="176"/>
      <c r="IH70" s="176"/>
      <c r="II70" s="177"/>
      <c r="IJ70" s="177"/>
      <c r="IK70" s="177"/>
      <c r="IL70" s="178"/>
      <c r="IM70" s="177"/>
      <c r="IN70" s="179"/>
      <c r="IO70" s="180"/>
      <c r="IP70" s="180"/>
      <c r="IQ70" s="177"/>
      <c r="IR70" s="178"/>
      <c r="IS70" s="177"/>
      <c r="IT70" s="181"/>
      <c r="IU70" s="172"/>
      <c r="IV70" s="174"/>
      <c r="IW70" s="175"/>
      <c r="IX70" s="176"/>
      <c r="IY70" s="176"/>
      <c r="IZ70" s="177"/>
      <c r="JA70" s="177"/>
      <c r="JB70" s="177"/>
      <c r="JC70" s="178"/>
      <c r="JD70" s="177"/>
      <c r="JE70" s="179"/>
      <c r="JF70" s="180"/>
      <c r="JG70" s="180"/>
      <c r="JH70" s="177"/>
      <c r="JI70" s="178"/>
      <c r="JJ70" s="177"/>
      <c r="JK70" s="181"/>
      <c r="JL70" s="172"/>
      <c r="JM70" s="174"/>
      <c r="JN70" s="175"/>
      <c r="JO70" s="176"/>
      <c r="JP70" s="176"/>
      <c r="JQ70" s="177"/>
      <c r="JR70" s="177"/>
      <c r="JS70" s="177"/>
      <c r="JT70" s="178"/>
      <c r="JU70" s="177"/>
      <c r="JV70" s="179"/>
      <c r="JW70" s="180"/>
      <c r="JX70" s="180"/>
      <c r="JY70" s="177"/>
      <c r="JZ70" s="178"/>
      <c r="KA70" s="177"/>
      <c r="KB70" s="181"/>
      <c r="KC70" s="172"/>
      <c r="KD70" s="174"/>
      <c r="KE70" s="175"/>
      <c r="KF70" s="176"/>
      <c r="KG70" s="176"/>
      <c r="KH70" s="177"/>
      <c r="KI70" s="177"/>
      <c r="KJ70" s="177"/>
      <c r="KK70" s="178"/>
      <c r="KL70" s="177"/>
      <c r="KM70" s="179"/>
      <c r="KN70" s="180"/>
      <c r="KO70" s="180"/>
      <c r="KP70" s="177"/>
      <c r="KQ70" s="178"/>
      <c r="KR70" s="177"/>
      <c r="KS70" s="181"/>
      <c r="KT70" s="172"/>
      <c r="KU70" s="173"/>
    </row>
    <row r="71" ht="15.75" customHeight="1">
      <c r="A71" s="174"/>
      <c r="B71" s="175"/>
      <c r="C71" s="176"/>
      <c r="D71" s="176"/>
      <c r="E71" s="177"/>
      <c r="F71" s="177"/>
      <c r="G71" s="177"/>
      <c r="H71" s="178"/>
      <c r="I71" s="177"/>
      <c r="J71" s="179"/>
      <c r="K71" s="180"/>
      <c r="L71" s="180"/>
      <c r="M71" s="177"/>
      <c r="N71" s="178"/>
      <c r="O71" s="177"/>
      <c r="P71" s="181"/>
      <c r="Q71" s="172"/>
      <c r="R71" s="174"/>
      <c r="S71" s="175"/>
      <c r="T71" s="176"/>
      <c r="U71" s="176"/>
      <c r="V71" s="177"/>
      <c r="W71" s="177"/>
      <c r="X71" s="177"/>
      <c r="Y71" s="178"/>
      <c r="Z71" s="177"/>
      <c r="AA71" s="179"/>
      <c r="AB71" s="180"/>
      <c r="AC71" s="180"/>
      <c r="AD71" s="177"/>
      <c r="AE71" s="178"/>
      <c r="AF71" s="177"/>
      <c r="AG71" s="181"/>
      <c r="AH71" s="172"/>
      <c r="AI71" s="174"/>
      <c r="AJ71" s="175"/>
      <c r="AK71" s="176"/>
      <c r="AL71" s="176"/>
      <c r="AM71" s="177"/>
      <c r="AN71" s="177"/>
      <c r="AO71" s="177"/>
      <c r="AP71" s="178"/>
      <c r="AQ71" s="177"/>
      <c r="AR71" s="179"/>
      <c r="AS71" s="180"/>
      <c r="AT71" s="180"/>
      <c r="AU71" s="177"/>
      <c r="AV71" s="178"/>
      <c r="AW71" s="177"/>
      <c r="AX71" s="181"/>
      <c r="AY71" s="172"/>
      <c r="AZ71" s="174"/>
      <c r="BA71" s="175"/>
      <c r="BB71" s="176"/>
      <c r="BC71" s="176"/>
      <c r="BD71" s="177"/>
      <c r="BE71" s="177"/>
      <c r="BF71" s="177"/>
      <c r="BG71" s="178"/>
      <c r="BH71" s="177"/>
      <c r="BI71" s="179"/>
      <c r="BJ71" s="180"/>
      <c r="BK71" s="180"/>
      <c r="BL71" s="177"/>
      <c r="BM71" s="178"/>
      <c r="BN71" s="177"/>
      <c r="BO71" s="181"/>
      <c r="BP71" s="172"/>
      <c r="BQ71" s="174"/>
      <c r="BR71" s="175"/>
      <c r="BS71" s="176"/>
      <c r="BT71" s="176"/>
      <c r="BU71" s="177"/>
      <c r="BV71" s="177"/>
      <c r="BW71" s="177"/>
      <c r="BX71" s="178"/>
      <c r="BY71" s="177"/>
      <c r="BZ71" s="179"/>
      <c r="CA71" s="180"/>
      <c r="CB71" s="180"/>
      <c r="CC71" s="177"/>
      <c r="CD71" s="178"/>
      <c r="CE71" s="177"/>
      <c r="CF71" s="181"/>
      <c r="CG71" s="172"/>
      <c r="CH71" s="174"/>
      <c r="CI71" s="175"/>
      <c r="CJ71" s="176"/>
      <c r="CK71" s="176"/>
      <c r="CL71" s="177"/>
      <c r="CM71" s="177"/>
      <c r="CN71" s="177"/>
      <c r="CO71" s="178"/>
      <c r="CP71" s="177"/>
      <c r="CQ71" s="179"/>
      <c r="CR71" s="180"/>
      <c r="CS71" s="180"/>
      <c r="CT71" s="177"/>
      <c r="CU71" s="178"/>
      <c r="CV71" s="177"/>
      <c r="CW71" s="181"/>
      <c r="CX71" s="172"/>
      <c r="CY71" s="174"/>
      <c r="CZ71" s="175"/>
      <c r="DA71" s="176"/>
      <c r="DB71" s="176"/>
      <c r="DC71" s="177"/>
      <c r="DD71" s="177"/>
      <c r="DE71" s="177"/>
      <c r="DF71" s="178"/>
      <c r="DG71" s="177"/>
      <c r="DH71" s="179"/>
      <c r="DI71" s="180"/>
      <c r="DJ71" s="180"/>
      <c r="DK71" s="177"/>
      <c r="DL71" s="178"/>
      <c r="DM71" s="177"/>
      <c r="DN71" s="181"/>
      <c r="DO71" s="172"/>
      <c r="DP71" s="174"/>
      <c r="DQ71" s="175"/>
      <c r="DR71" s="176"/>
      <c r="DS71" s="176"/>
      <c r="DT71" s="177"/>
      <c r="DU71" s="177"/>
      <c r="DV71" s="177"/>
      <c r="DW71" s="178"/>
      <c r="DX71" s="177"/>
      <c r="DY71" s="179"/>
      <c r="DZ71" s="180"/>
      <c r="EA71" s="180"/>
      <c r="EB71" s="177"/>
      <c r="EC71" s="178"/>
      <c r="ED71" s="177"/>
      <c r="EE71" s="181"/>
      <c r="EF71" s="172"/>
      <c r="EG71" s="174"/>
      <c r="EH71" s="175"/>
      <c r="EI71" s="176"/>
      <c r="EJ71" s="176"/>
      <c r="EK71" s="177"/>
      <c r="EL71" s="177"/>
      <c r="EM71" s="177"/>
      <c r="EN71" s="178"/>
      <c r="EO71" s="177"/>
      <c r="EP71" s="179"/>
      <c r="EQ71" s="180"/>
      <c r="ER71" s="180"/>
      <c r="ES71" s="177"/>
      <c r="ET71" s="178"/>
      <c r="EU71" s="177"/>
      <c r="EV71" s="181"/>
      <c r="EW71" s="172"/>
      <c r="EX71" s="174"/>
      <c r="EY71" s="175"/>
      <c r="EZ71" s="176"/>
      <c r="FA71" s="176"/>
      <c r="FB71" s="177"/>
      <c r="FC71" s="177"/>
      <c r="FD71" s="177"/>
      <c r="FE71" s="178"/>
      <c r="FF71" s="177"/>
      <c r="FG71" s="179"/>
      <c r="FH71" s="180"/>
      <c r="FI71" s="180"/>
      <c r="FJ71" s="177"/>
      <c r="FK71" s="178"/>
      <c r="FL71" s="177"/>
      <c r="FM71" s="181"/>
      <c r="FN71" s="172"/>
      <c r="FO71" s="174"/>
      <c r="FP71" s="175"/>
      <c r="FQ71" s="176"/>
      <c r="FR71" s="176"/>
      <c r="FS71" s="177"/>
      <c r="FT71" s="177"/>
      <c r="FU71" s="177"/>
      <c r="FV71" s="178"/>
      <c r="FW71" s="177"/>
      <c r="FX71" s="179"/>
      <c r="FY71" s="180"/>
      <c r="FZ71" s="180"/>
      <c r="GA71" s="177"/>
      <c r="GB71" s="178"/>
      <c r="GC71" s="177"/>
      <c r="GD71" s="181"/>
      <c r="GE71" s="172"/>
      <c r="GF71" s="174"/>
      <c r="GG71" s="175"/>
      <c r="GH71" s="176"/>
      <c r="GI71" s="176"/>
      <c r="GJ71" s="177"/>
      <c r="GK71" s="177"/>
      <c r="GL71" s="177"/>
      <c r="GM71" s="178"/>
      <c r="GN71" s="177"/>
      <c r="GO71" s="179"/>
      <c r="GP71" s="180"/>
      <c r="GQ71" s="180"/>
      <c r="GR71" s="177"/>
      <c r="GS71" s="178"/>
      <c r="GT71" s="177"/>
      <c r="GU71" s="181"/>
      <c r="GV71" s="172"/>
      <c r="GW71" s="174"/>
      <c r="GX71" s="175"/>
      <c r="GY71" s="176"/>
      <c r="GZ71" s="176"/>
      <c r="HA71" s="177"/>
      <c r="HB71" s="177"/>
      <c r="HC71" s="177"/>
      <c r="HD71" s="178"/>
      <c r="HE71" s="177"/>
      <c r="HF71" s="179"/>
      <c r="HG71" s="180"/>
      <c r="HH71" s="180"/>
      <c r="HI71" s="177"/>
      <c r="HJ71" s="178"/>
      <c r="HK71" s="177"/>
      <c r="HL71" s="181"/>
      <c r="HM71" s="172"/>
      <c r="HN71" s="174"/>
      <c r="HO71" s="175"/>
      <c r="HP71" s="176"/>
      <c r="HQ71" s="176"/>
      <c r="HR71" s="177"/>
      <c r="HS71" s="177"/>
      <c r="HT71" s="177"/>
      <c r="HU71" s="178"/>
      <c r="HV71" s="177"/>
      <c r="HW71" s="179"/>
      <c r="HX71" s="180"/>
      <c r="HY71" s="180"/>
      <c r="HZ71" s="177"/>
      <c r="IA71" s="178"/>
      <c r="IB71" s="177"/>
      <c r="IC71" s="181"/>
      <c r="ID71" s="172"/>
      <c r="IE71" s="174"/>
      <c r="IF71" s="175"/>
      <c r="IG71" s="176"/>
      <c r="IH71" s="176"/>
      <c r="II71" s="177"/>
      <c r="IJ71" s="177"/>
      <c r="IK71" s="177"/>
      <c r="IL71" s="178"/>
      <c r="IM71" s="177"/>
      <c r="IN71" s="179"/>
      <c r="IO71" s="180"/>
      <c r="IP71" s="180"/>
      <c r="IQ71" s="177"/>
      <c r="IR71" s="178"/>
      <c r="IS71" s="177"/>
      <c r="IT71" s="181"/>
      <c r="IU71" s="172"/>
      <c r="IV71" s="174"/>
      <c r="IW71" s="175"/>
      <c r="IX71" s="176"/>
      <c r="IY71" s="176"/>
      <c r="IZ71" s="177"/>
      <c r="JA71" s="177"/>
      <c r="JB71" s="177"/>
      <c r="JC71" s="178"/>
      <c r="JD71" s="177"/>
      <c r="JE71" s="179"/>
      <c r="JF71" s="180"/>
      <c r="JG71" s="180"/>
      <c r="JH71" s="177"/>
      <c r="JI71" s="178"/>
      <c r="JJ71" s="177"/>
      <c r="JK71" s="181"/>
      <c r="JL71" s="172"/>
      <c r="JM71" s="174"/>
      <c r="JN71" s="175"/>
      <c r="JO71" s="176"/>
      <c r="JP71" s="176"/>
      <c r="JQ71" s="177"/>
      <c r="JR71" s="177"/>
      <c r="JS71" s="177"/>
      <c r="JT71" s="178"/>
      <c r="JU71" s="177"/>
      <c r="JV71" s="179"/>
      <c r="JW71" s="180"/>
      <c r="JX71" s="180"/>
      <c r="JY71" s="177"/>
      <c r="JZ71" s="178"/>
      <c r="KA71" s="177"/>
      <c r="KB71" s="181"/>
      <c r="KC71" s="172"/>
      <c r="KD71" s="174"/>
      <c r="KE71" s="175"/>
      <c r="KF71" s="176"/>
      <c r="KG71" s="176"/>
      <c r="KH71" s="177"/>
      <c r="KI71" s="177"/>
      <c r="KJ71" s="177"/>
      <c r="KK71" s="178"/>
      <c r="KL71" s="177"/>
      <c r="KM71" s="179"/>
      <c r="KN71" s="180"/>
      <c r="KO71" s="180"/>
      <c r="KP71" s="177"/>
      <c r="KQ71" s="178"/>
      <c r="KR71" s="177"/>
      <c r="KS71" s="181"/>
      <c r="KT71" s="172"/>
      <c r="KU71" s="173"/>
    </row>
    <row r="72" ht="15.75" customHeight="1">
      <c r="A72" s="174"/>
      <c r="B72" s="175"/>
      <c r="C72" s="176"/>
      <c r="D72" s="176"/>
      <c r="E72" s="177"/>
      <c r="F72" s="177"/>
      <c r="G72" s="177"/>
      <c r="H72" s="178"/>
      <c r="I72" s="177"/>
      <c r="J72" s="179"/>
      <c r="K72" s="180"/>
      <c r="L72" s="180"/>
      <c r="M72" s="177"/>
      <c r="N72" s="178"/>
      <c r="O72" s="177"/>
      <c r="P72" s="181"/>
      <c r="Q72" s="172"/>
      <c r="R72" s="174"/>
      <c r="S72" s="175"/>
      <c r="T72" s="176"/>
      <c r="U72" s="176"/>
      <c r="V72" s="177"/>
      <c r="W72" s="177"/>
      <c r="X72" s="177"/>
      <c r="Y72" s="178"/>
      <c r="Z72" s="177"/>
      <c r="AA72" s="179"/>
      <c r="AB72" s="180"/>
      <c r="AC72" s="180"/>
      <c r="AD72" s="177"/>
      <c r="AE72" s="178"/>
      <c r="AF72" s="177"/>
      <c r="AG72" s="181"/>
      <c r="AH72" s="172"/>
      <c r="AI72" s="174"/>
      <c r="AJ72" s="175"/>
      <c r="AK72" s="176"/>
      <c r="AL72" s="176"/>
      <c r="AM72" s="177"/>
      <c r="AN72" s="177"/>
      <c r="AO72" s="177"/>
      <c r="AP72" s="178"/>
      <c r="AQ72" s="177"/>
      <c r="AR72" s="179"/>
      <c r="AS72" s="180"/>
      <c r="AT72" s="180"/>
      <c r="AU72" s="177"/>
      <c r="AV72" s="178"/>
      <c r="AW72" s="177"/>
      <c r="AX72" s="181"/>
      <c r="AY72" s="172"/>
      <c r="AZ72" s="174"/>
      <c r="BA72" s="175"/>
      <c r="BB72" s="176"/>
      <c r="BC72" s="176"/>
      <c r="BD72" s="177"/>
      <c r="BE72" s="177"/>
      <c r="BF72" s="177"/>
      <c r="BG72" s="178"/>
      <c r="BH72" s="177"/>
      <c r="BI72" s="179"/>
      <c r="BJ72" s="180"/>
      <c r="BK72" s="180"/>
      <c r="BL72" s="177"/>
      <c r="BM72" s="178"/>
      <c r="BN72" s="177"/>
      <c r="BO72" s="181"/>
      <c r="BP72" s="172"/>
      <c r="BQ72" s="174"/>
      <c r="BR72" s="175"/>
      <c r="BS72" s="176"/>
      <c r="BT72" s="176"/>
      <c r="BU72" s="177"/>
      <c r="BV72" s="177"/>
      <c r="BW72" s="177"/>
      <c r="BX72" s="178"/>
      <c r="BY72" s="177"/>
      <c r="BZ72" s="179"/>
      <c r="CA72" s="180"/>
      <c r="CB72" s="180"/>
      <c r="CC72" s="177"/>
      <c r="CD72" s="178"/>
      <c r="CE72" s="177"/>
      <c r="CF72" s="181"/>
      <c r="CG72" s="172"/>
      <c r="CH72" s="174"/>
      <c r="CI72" s="175"/>
      <c r="CJ72" s="176"/>
      <c r="CK72" s="176"/>
      <c r="CL72" s="177"/>
      <c r="CM72" s="177"/>
      <c r="CN72" s="177"/>
      <c r="CO72" s="178"/>
      <c r="CP72" s="177"/>
      <c r="CQ72" s="179"/>
      <c r="CR72" s="180"/>
      <c r="CS72" s="180"/>
      <c r="CT72" s="177"/>
      <c r="CU72" s="178"/>
      <c r="CV72" s="177"/>
      <c r="CW72" s="181"/>
      <c r="CX72" s="172"/>
      <c r="CY72" s="174"/>
      <c r="CZ72" s="175"/>
      <c r="DA72" s="176"/>
      <c r="DB72" s="176"/>
      <c r="DC72" s="177"/>
      <c r="DD72" s="177"/>
      <c r="DE72" s="177"/>
      <c r="DF72" s="178"/>
      <c r="DG72" s="177"/>
      <c r="DH72" s="179"/>
      <c r="DI72" s="180"/>
      <c r="DJ72" s="180"/>
      <c r="DK72" s="177"/>
      <c r="DL72" s="178"/>
      <c r="DM72" s="177"/>
      <c r="DN72" s="181"/>
      <c r="DO72" s="172"/>
      <c r="DP72" s="174"/>
      <c r="DQ72" s="175"/>
      <c r="DR72" s="176"/>
      <c r="DS72" s="176"/>
      <c r="DT72" s="177"/>
      <c r="DU72" s="177"/>
      <c r="DV72" s="177"/>
      <c r="DW72" s="178"/>
      <c r="DX72" s="177"/>
      <c r="DY72" s="179"/>
      <c r="DZ72" s="180"/>
      <c r="EA72" s="180"/>
      <c r="EB72" s="177"/>
      <c r="EC72" s="178"/>
      <c r="ED72" s="177"/>
      <c r="EE72" s="181"/>
      <c r="EF72" s="172"/>
      <c r="EG72" s="174"/>
      <c r="EH72" s="175"/>
      <c r="EI72" s="176"/>
      <c r="EJ72" s="176"/>
      <c r="EK72" s="177"/>
      <c r="EL72" s="177"/>
      <c r="EM72" s="177"/>
      <c r="EN72" s="178"/>
      <c r="EO72" s="177"/>
      <c r="EP72" s="179"/>
      <c r="EQ72" s="180"/>
      <c r="ER72" s="180"/>
      <c r="ES72" s="177"/>
      <c r="ET72" s="178"/>
      <c r="EU72" s="177"/>
      <c r="EV72" s="181"/>
      <c r="EW72" s="172"/>
      <c r="EX72" s="174"/>
      <c r="EY72" s="175"/>
      <c r="EZ72" s="176"/>
      <c r="FA72" s="176"/>
      <c r="FB72" s="177"/>
      <c r="FC72" s="177"/>
      <c r="FD72" s="177"/>
      <c r="FE72" s="178"/>
      <c r="FF72" s="177"/>
      <c r="FG72" s="179"/>
      <c r="FH72" s="180"/>
      <c r="FI72" s="180"/>
      <c r="FJ72" s="177"/>
      <c r="FK72" s="178"/>
      <c r="FL72" s="177"/>
      <c r="FM72" s="181"/>
      <c r="FN72" s="172"/>
      <c r="FO72" s="174"/>
      <c r="FP72" s="175"/>
      <c r="FQ72" s="176"/>
      <c r="FR72" s="176"/>
      <c r="FS72" s="177"/>
      <c r="FT72" s="177"/>
      <c r="FU72" s="177"/>
      <c r="FV72" s="178"/>
      <c r="FW72" s="177"/>
      <c r="FX72" s="179"/>
      <c r="FY72" s="180"/>
      <c r="FZ72" s="180"/>
      <c r="GA72" s="177"/>
      <c r="GB72" s="178"/>
      <c r="GC72" s="177"/>
      <c r="GD72" s="181"/>
      <c r="GE72" s="172"/>
      <c r="GF72" s="174"/>
      <c r="GG72" s="175"/>
      <c r="GH72" s="176"/>
      <c r="GI72" s="176"/>
      <c r="GJ72" s="177"/>
      <c r="GK72" s="177"/>
      <c r="GL72" s="177"/>
      <c r="GM72" s="178"/>
      <c r="GN72" s="177"/>
      <c r="GO72" s="179"/>
      <c r="GP72" s="180"/>
      <c r="GQ72" s="180"/>
      <c r="GR72" s="177"/>
      <c r="GS72" s="178"/>
      <c r="GT72" s="177"/>
      <c r="GU72" s="181"/>
      <c r="GV72" s="172"/>
      <c r="GW72" s="174"/>
      <c r="GX72" s="175"/>
      <c r="GY72" s="176"/>
      <c r="GZ72" s="176"/>
      <c r="HA72" s="177"/>
      <c r="HB72" s="177"/>
      <c r="HC72" s="177"/>
      <c r="HD72" s="178"/>
      <c r="HE72" s="177"/>
      <c r="HF72" s="179"/>
      <c r="HG72" s="180"/>
      <c r="HH72" s="180"/>
      <c r="HI72" s="177"/>
      <c r="HJ72" s="178"/>
      <c r="HK72" s="177"/>
      <c r="HL72" s="181"/>
      <c r="HM72" s="172"/>
      <c r="HN72" s="174"/>
      <c r="HO72" s="175"/>
      <c r="HP72" s="176"/>
      <c r="HQ72" s="176"/>
      <c r="HR72" s="177"/>
      <c r="HS72" s="177"/>
      <c r="HT72" s="177"/>
      <c r="HU72" s="178"/>
      <c r="HV72" s="177"/>
      <c r="HW72" s="179"/>
      <c r="HX72" s="180"/>
      <c r="HY72" s="180"/>
      <c r="HZ72" s="177"/>
      <c r="IA72" s="178"/>
      <c r="IB72" s="177"/>
      <c r="IC72" s="181"/>
      <c r="ID72" s="172"/>
      <c r="IE72" s="174"/>
      <c r="IF72" s="175"/>
      <c r="IG72" s="176"/>
      <c r="IH72" s="176"/>
      <c r="II72" s="177"/>
      <c r="IJ72" s="177"/>
      <c r="IK72" s="177"/>
      <c r="IL72" s="178"/>
      <c r="IM72" s="177"/>
      <c r="IN72" s="179"/>
      <c r="IO72" s="180"/>
      <c r="IP72" s="180"/>
      <c r="IQ72" s="177"/>
      <c r="IR72" s="178"/>
      <c r="IS72" s="177"/>
      <c r="IT72" s="181"/>
      <c r="IU72" s="172"/>
      <c r="IV72" s="174"/>
      <c r="IW72" s="175"/>
      <c r="IX72" s="176"/>
      <c r="IY72" s="176"/>
      <c r="IZ72" s="177"/>
      <c r="JA72" s="177"/>
      <c r="JB72" s="177"/>
      <c r="JC72" s="178"/>
      <c r="JD72" s="177"/>
      <c r="JE72" s="179"/>
      <c r="JF72" s="180"/>
      <c r="JG72" s="180"/>
      <c r="JH72" s="177"/>
      <c r="JI72" s="178"/>
      <c r="JJ72" s="177"/>
      <c r="JK72" s="181"/>
      <c r="JL72" s="172"/>
      <c r="JM72" s="174"/>
      <c r="JN72" s="175"/>
      <c r="JO72" s="176"/>
      <c r="JP72" s="176"/>
      <c r="JQ72" s="177"/>
      <c r="JR72" s="177"/>
      <c r="JS72" s="177"/>
      <c r="JT72" s="178"/>
      <c r="JU72" s="177"/>
      <c r="JV72" s="179"/>
      <c r="JW72" s="180"/>
      <c r="JX72" s="180"/>
      <c r="JY72" s="177"/>
      <c r="JZ72" s="178"/>
      <c r="KA72" s="177"/>
      <c r="KB72" s="181"/>
      <c r="KC72" s="172"/>
      <c r="KD72" s="174"/>
      <c r="KE72" s="175"/>
      <c r="KF72" s="176"/>
      <c r="KG72" s="176"/>
      <c r="KH72" s="177"/>
      <c r="KI72" s="177"/>
      <c r="KJ72" s="177"/>
      <c r="KK72" s="178"/>
      <c r="KL72" s="177"/>
      <c r="KM72" s="179"/>
      <c r="KN72" s="180"/>
      <c r="KO72" s="180"/>
      <c r="KP72" s="177"/>
      <c r="KQ72" s="178"/>
      <c r="KR72" s="177"/>
      <c r="KS72" s="181"/>
      <c r="KT72" s="172"/>
      <c r="KU72" s="173"/>
    </row>
    <row r="73" ht="15.75" customHeight="1">
      <c r="A73" s="174"/>
      <c r="B73" s="175"/>
      <c r="C73" s="176"/>
      <c r="D73" s="176"/>
      <c r="E73" s="177"/>
      <c r="F73" s="177"/>
      <c r="G73" s="177"/>
      <c r="H73" s="178"/>
      <c r="I73" s="177"/>
      <c r="J73" s="179"/>
      <c r="K73" s="180"/>
      <c r="L73" s="180"/>
      <c r="M73" s="177"/>
      <c r="N73" s="178"/>
      <c r="O73" s="177"/>
      <c r="P73" s="181"/>
      <c r="Q73" s="172"/>
      <c r="R73" s="174"/>
      <c r="S73" s="175"/>
      <c r="T73" s="176"/>
      <c r="U73" s="176"/>
      <c r="V73" s="177"/>
      <c r="W73" s="177"/>
      <c r="X73" s="177"/>
      <c r="Y73" s="178"/>
      <c r="Z73" s="177"/>
      <c r="AA73" s="179"/>
      <c r="AB73" s="180"/>
      <c r="AC73" s="180"/>
      <c r="AD73" s="177"/>
      <c r="AE73" s="178"/>
      <c r="AF73" s="177"/>
      <c r="AG73" s="181"/>
      <c r="AH73" s="172"/>
      <c r="AI73" s="174"/>
      <c r="AJ73" s="175"/>
      <c r="AK73" s="176"/>
      <c r="AL73" s="176"/>
      <c r="AM73" s="177"/>
      <c r="AN73" s="177"/>
      <c r="AO73" s="177"/>
      <c r="AP73" s="178"/>
      <c r="AQ73" s="177"/>
      <c r="AR73" s="179"/>
      <c r="AS73" s="180"/>
      <c r="AT73" s="180"/>
      <c r="AU73" s="177"/>
      <c r="AV73" s="178"/>
      <c r="AW73" s="177"/>
      <c r="AX73" s="181"/>
      <c r="AY73" s="172"/>
      <c r="AZ73" s="174"/>
      <c r="BA73" s="175"/>
      <c r="BB73" s="176"/>
      <c r="BC73" s="176"/>
      <c r="BD73" s="177"/>
      <c r="BE73" s="177"/>
      <c r="BF73" s="177"/>
      <c r="BG73" s="178"/>
      <c r="BH73" s="177"/>
      <c r="BI73" s="179"/>
      <c r="BJ73" s="180"/>
      <c r="BK73" s="180"/>
      <c r="BL73" s="177"/>
      <c r="BM73" s="178"/>
      <c r="BN73" s="177"/>
      <c r="BO73" s="181"/>
      <c r="BP73" s="172"/>
      <c r="BQ73" s="174"/>
      <c r="BR73" s="175"/>
      <c r="BS73" s="176"/>
      <c r="BT73" s="176"/>
      <c r="BU73" s="177"/>
      <c r="BV73" s="177"/>
      <c r="BW73" s="177"/>
      <c r="BX73" s="178"/>
      <c r="BY73" s="177"/>
      <c r="BZ73" s="179"/>
      <c r="CA73" s="180"/>
      <c r="CB73" s="180"/>
      <c r="CC73" s="177"/>
      <c r="CD73" s="178"/>
      <c r="CE73" s="177"/>
      <c r="CF73" s="181"/>
      <c r="CG73" s="172"/>
      <c r="CH73" s="174"/>
      <c r="CI73" s="175"/>
      <c r="CJ73" s="176"/>
      <c r="CK73" s="176"/>
      <c r="CL73" s="177"/>
      <c r="CM73" s="177"/>
      <c r="CN73" s="177"/>
      <c r="CO73" s="178"/>
      <c r="CP73" s="177"/>
      <c r="CQ73" s="179"/>
      <c r="CR73" s="180"/>
      <c r="CS73" s="180"/>
      <c r="CT73" s="177"/>
      <c r="CU73" s="178"/>
      <c r="CV73" s="177"/>
      <c r="CW73" s="181"/>
      <c r="CX73" s="172"/>
      <c r="CY73" s="174"/>
      <c r="CZ73" s="175"/>
      <c r="DA73" s="176"/>
      <c r="DB73" s="176"/>
      <c r="DC73" s="177"/>
      <c r="DD73" s="177"/>
      <c r="DE73" s="177"/>
      <c r="DF73" s="178"/>
      <c r="DG73" s="177"/>
      <c r="DH73" s="179"/>
      <c r="DI73" s="180"/>
      <c r="DJ73" s="180"/>
      <c r="DK73" s="177"/>
      <c r="DL73" s="178"/>
      <c r="DM73" s="177"/>
      <c r="DN73" s="181"/>
      <c r="DO73" s="172"/>
      <c r="DP73" s="174"/>
      <c r="DQ73" s="175"/>
      <c r="DR73" s="176"/>
      <c r="DS73" s="176"/>
      <c r="DT73" s="177"/>
      <c r="DU73" s="177"/>
      <c r="DV73" s="177"/>
      <c r="DW73" s="178"/>
      <c r="DX73" s="177"/>
      <c r="DY73" s="179"/>
      <c r="DZ73" s="180"/>
      <c r="EA73" s="180"/>
      <c r="EB73" s="177"/>
      <c r="EC73" s="178"/>
      <c r="ED73" s="177"/>
      <c r="EE73" s="181"/>
      <c r="EF73" s="172"/>
      <c r="EG73" s="174"/>
      <c r="EH73" s="175"/>
      <c r="EI73" s="176"/>
      <c r="EJ73" s="176"/>
      <c r="EK73" s="177"/>
      <c r="EL73" s="177"/>
      <c r="EM73" s="177"/>
      <c r="EN73" s="178"/>
      <c r="EO73" s="177"/>
      <c r="EP73" s="179"/>
      <c r="EQ73" s="180"/>
      <c r="ER73" s="180"/>
      <c r="ES73" s="177"/>
      <c r="ET73" s="178"/>
      <c r="EU73" s="177"/>
      <c r="EV73" s="181"/>
      <c r="EW73" s="172"/>
      <c r="EX73" s="174"/>
      <c r="EY73" s="175"/>
      <c r="EZ73" s="176"/>
      <c r="FA73" s="176"/>
      <c r="FB73" s="177"/>
      <c r="FC73" s="177"/>
      <c r="FD73" s="177"/>
      <c r="FE73" s="178"/>
      <c r="FF73" s="177"/>
      <c r="FG73" s="179"/>
      <c r="FH73" s="180"/>
      <c r="FI73" s="180"/>
      <c r="FJ73" s="177"/>
      <c r="FK73" s="178"/>
      <c r="FL73" s="177"/>
      <c r="FM73" s="181"/>
      <c r="FN73" s="172"/>
      <c r="FO73" s="174"/>
      <c r="FP73" s="175"/>
      <c r="FQ73" s="176"/>
      <c r="FR73" s="176"/>
      <c r="FS73" s="177"/>
      <c r="FT73" s="177"/>
      <c r="FU73" s="177"/>
      <c r="FV73" s="178"/>
      <c r="FW73" s="177"/>
      <c r="FX73" s="179"/>
      <c r="FY73" s="180"/>
      <c r="FZ73" s="180"/>
      <c r="GA73" s="177"/>
      <c r="GB73" s="178"/>
      <c r="GC73" s="177"/>
      <c r="GD73" s="181"/>
      <c r="GE73" s="172"/>
      <c r="GF73" s="174"/>
      <c r="GG73" s="175"/>
      <c r="GH73" s="176"/>
      <c r="GI73" s="176"/>
      <c r="GJ73" s="177"/>
      <c r="GK73" s="177"/>
      <c r="GL73" s="177"/>
      <c r="GM73" s="178"/>
      <c r="GN73" s="177"/>
      <c r="GO73" s="179"/>
      <c r="GP73" s="180"/>
      <c r="GQ73" s="180"/>
      <c r="GR73" s="177"/>
      <c r="GS73" s="178"/>
      <c r="GT73" s="177"/>
      <c r="GU73" s="181"/>
      <c r="GV73" s="172"/>
      <c r="GW73" s="174"/>
      <c r="GX73" s="175"/>
      <c r="GY73" s="176"/>
      <c r="GZ73" s="176"/>
      <c r="HA73" s="177"/>
      <c r="HB73" s="177"/>
      <c r="HC73" s="177"/>
      <c r="HD73" s="178"/>
      <c r="HE73" s="177"/>
      <c r="HF73" s="179"/>
      <c r="HG73" s="180"/>
      <c r="HH73" s="180"/>
      <c r="HI73" s="177"/>
      <c r="HJ73" s="178"/>
      <c r="HK73" s="177"/>
      <c r="HL73" s="181"/>
      <c r="HM73" s="172"/>
      <c r="HN73" s="174"/>
      <c r="HO73" s="175"/>
      <c r="HP73" s="176"/>
      <c r="HQ73" s="176"/>
      <c r="HR73" s="177"/>
      <c r="HS73" s="177"/>
      <c r="HT73" s="177"/>
      <c r="HU73" s="178"/>
      <c r="HV73" s="177"/>
      <c r="HW73" s="179"/>
      <c r="HX73" s="180"/>
      <c r="HY73" s="180"/>
      <c r="HZ73" s="177"/>
      <c r="IA73" s="178"/>
      <c r="IB73" s="177"/>
      <c r="IC73" s="181"/>
      <c r="ID73" s="172"/>
      <c r="IE73" s="174"/>
      <c r="IF73" s="175"/>
      <c r="IG73" s="176"/>
      <c r="IH73" s="176"/>
      <c r="II73" s="177"/>
      <c r="IJ73" s="177"/>
      <c r="IK73" s="177"/>
      <c r="IL73" s="178"/>
      <c r="IM73" s="177"/>
      <c r="IN73" s="179"/>
      <c r="IO73" s="180"/>
      <c r="IP73" s="180"/>
      <c r="IQ73" s="177"/>
      <c r="IR73" s="178"/>
      <c r="IS73" s="177"/>
      <c r="IT73" s="181"/>
      <c r="IU73" s="172"/>
      <c r="IV73" s="174"/>
      <c r="IW73" s="175"/>
      <c r="IX73" s="176"/>
      <c r="IY73" s="176"/>
      <c r="IZ73" s="177"/>
      <c r="JA73" s="177"/>
      <c r="JB73" s="177"/>
      <c r="JC73" s="178"/>
      <c r="JD73" s="177"/>
      <c r="JE73" s="179"/>
      <c r="JF73" s="180"/>
      <c r="JG73" s="180"/>
      <c r="JH73" s="177"/>
      <c r="JI73" s="178"/>
      <c r="JJ73" s="177"/>
      <c r="JK73" s="181"/>
      <c r="JL73" s="172"/>
      <c r="JM73" s="174"/>
      <c r="JN73" s="175"/>
      <c r="JO73" s="176"/>
      <c r="JP73" s="176"/>
      <c r="JQ73" s="177"/>
      <c r="JR73" s="177"/>
      <c r="JS73" s="177"/>
      <c r="JT73" s="178"/>
      <c r="JU73" s="177"/>
      <c r="JV73" s="179"/>
      <c r="JW73" s="180"/>
      <c r="JX73" s="180"/>
      <c r="JY73" s="177"/>
      <c r="JZ73" s="178"/>
      <c r="KA73" s="177"/>
      <c r="KB73" s="181"/>
      <c r="KC73" s="172"/>
      <c r="KD73" s="174"/>
      <c r="KE73" s="175"/>
      <c r="KF73" s="176"/>
      <c r="KG73" s="176"/>
      <c r="KH73" s="177"/>
      <c r="KI73" s="177"/>
      <c r="KJ73" s="177"/>
      <c r="KK73" s="178"/>
      <c r="KL73" s="177"/>
      <c r="KM73" s="179"/>
      <c r="KN73" s="180"/>
      <c r="KO73" s="180"/>
      <c r="KP73" s="177"/>
      <c r="KQ73" s="178"/>
      <c r="KR73" s="177"/>
      <c r="KS73" s="181"/>
      <c r="KT73" s="172"/>
      <c r="KU73" s="173"/>
    </row>
    <row r="74" ht="15.75" customHeight="1">
      <c r="A74" s="174"/>
      <c r="B74" s="175"/>
      <c r="C74" s="176"/>
      <c r="D74" s="176"/>
      <c r="E74" s="177"/>
      <c r="F74" s="177"/>
      <c r="G74" s="177"/>
      <c r="H74" s="178"/>
      <c r="I74" s="177"/>
      <c r="J74" s="179"/>
      <c r="K74" s="180"/>
      <c r="L74" s="180"/>
      <c r="M74" s="177"/>
      <c r="N74" s="178"/>
      <c r="O74" s="177"/>
      <c r="P74" s="181"/>
      <c r="Q74" s="172"/>
      <c r="R74" s="174"/>
      <c r="S74" s="175"/>
      <c r="T74" s="176"/>
      <c r="U74" s="176"/>
      <c r="V74" s="177"/>
      <c r="W74" s="177"/>
      <c r="X74" s="177"/>
      <c r="Y74" s="178"/>
      <c r="Z74" s="177"/>
      <c r="AA74" s="179"/>
      <c r="AB74" s="180"/>
      <c r="AC74" s="180"/>
      <c r="AD74" s="177"/>
      <c r="AE74" s="178"/>
      <c r="AF74" s="177"/>
      <c r="AG74" s="181"/>
      <c r="AH74" s="172"/>
      <c r="AI74" s="174"/>
      <c r="AJ74" s="175"/>
      <c r="AK74" s="176"/>
      <c r="AL74" s="176"/>
      <c r="AM74" s="177"/>
      <c r="AN74" s="177"/>
      <c r="AO74" s="177"/>
      <c r="AP74" s="178"/>
      <c r="AQ74" s="177"/>
      <c r="AR74" s="179"/>
      <c r="AS74" s="180"/>
      <c r="AT74" s="180"/>
      <c r="AU74" s="177"/>
      <c r="AV74" s="178"/>
      <c r="AW74" s="177"/>
      <c r="AX74" s="181"/>
      <c r="AY74" s="172"/>
      <c r="AZ74" s="174"/>
      <c r="BA74" s="175"/>
      <c r="BB74" s="176"/>
      <c r="BC74" s="176"/>
      <c r="BD74" s="177"/>
      <c r="BE74" s="177"/>
      <c r="BF74" s="177"/>
      <c r="BG74" s="178"/>
      <c r="BH74" s="177"/>
      <c r="BI74" s="179"/>
      <c r="BJ74" s="180"/>
      <c r="BK74" s="180"/>
      <c r="BL74" s="177"/>
      <c r="BM74" s="178"/>
      <c r="BN74" s="177"/>
      <c r="BO74" s="181"/>
      <c r="BP74" s="172"/>
      <c r="BQ74" s="174"/>
      <c r="BR74" s="175"/>
      <c r="BS74" s="176"/>
      <c r="BT74" s="176"/>
      <c r="BU74" s="177"/>
      <c r="BV74" s="177"/>
      <c r="BW74" s="177"/>
      <c r="BX74" s="178"/>
      <c r="BY74" s="177"/>
      <c r="BZ74" s="179"/>
      <c r="CA74" s="180"/>
      <c r="CB74" s="180"/>
      <c r="CC74" s="177"/>
      <c r="CD74" s="178"/>
      <c r="CE74" s="177"/>
      <c r="CF74" s="181"/>
      <c r="CG74" s="172"/>
      <c r="CH74" s="174"/>
      <c r="CI74" s="175"/>
      <c r="CJ74" s="176"/>
      <c r="CK74" s="176"/>
      <c r="CL74" s="177"/>
      <c r="CM74" s="177"/>
      <c r="CN74" s="177"/>
      <c r="CO74" s="178"/>
      <c r="CP74" s="177"/>
      <c r="CQ74" s="179"/>
      <c r="CR74" s="180"/>
      <c r="CS74" s="180"/>
      <c r="CT74" s="177"/>
      <c r="CU74" s="178"/>
      <c r="CV74" s="177"/>
      <c r="CW74" s="181"/>
      <c r="CX74" s="172"/>
      <c r="CY74" s="174"/>
      <c r="CZ74" s="175"/>
      <c r="DA74" s="176"/>
      <c r="DB74" s="176"/>
      <c r="DC74" s="177"/>
      <c r="DD74" s="177"/>
      <c r="DE74" s="177"/>
      <c r="DF74" s="178"/>
      <c r="DG74" s="177"/>
      <c r="DH74" s="179"/>
      <c r="DI74" s="180"/>
      <c r="DJ74" s="180"/>
      <c r="DK74" s="177"/>
      <c r="DL74" s="178"/>
      <c r="DM74" s="177"/>
      <c r="DN74" s="181"/>
      <c r="DO74" s="172"/>
      <c r="DP74" s="174"/>
      <c r="DQ74" s="175"/>
      <c r="DR74" s="176"/>
      <c r="DS74" s="176"/>
      <c r="DT74" s="177"/>
      <c r="DU74" s="177"/>
      <c r="DV74" s="177"/>
      <c r="DW74" s="178"/>
      <c r="DX74" s="177"/>
      <c r="DY74" s="179"/>
      <c r="DZ74" s="180"/>
      <c r="EA74" s="180"/>
      <c r="EB74" s="177"/>
      <c r="EC74" s="178"/>
      <c r="ED74" s="177"/>
      <c r="EE74" s="181"/>
      <c r="EF74" s="172"/>
      <c r="EG74" s="174"/>
      <c r="EH74" s="175"/>
      <c r="EI74" s="176"/>
      <c r="EJ74" s="176"/>
      <c r="EK74" s="177"/>
      <c r="EL74" s="177"/>
      <c r="EM74" s="177"/>
      <c r="EN74" s="178"/>
      <c r="EO74" s="177"/>
      <c r="EP74" s="179"/>
      <c r="EQ74" s="180"/>
      <c r="ER74" s="180"/>
      <c r="ES74" s="177"/>
      <c r="ET74" s="178"/>
      <c r="EU74" s="177"/>
      <c r="EV74" s="181"/>
      <c r="EW74" s="172"/>
      <c r="EX74" s="174"/>
      <c r="EY74" s="175"/>
      <c r="EZ74" s="176"/>
      <c r="FA74" s="176"/>
      <c r="FB74" s="177"/>
      <c r="FC74" s="177"/>
      <c r="FD74" s="177"/>
      <c r="FE74" s="178"/>
      <c r="FF74" s="177"/>
      <c r="FG74" s="179"/>
      <c r="FH74" s="180"/>
      <c r="FI74" s="180"/>
      <c r="FJ74" s="177"/>
      <c r="FK74" s="178"/>
      <c r="FL74" s="177"/>
      <c r="FM74" s="181"/>
      <c r="FN74" s="172"/>
      <c r="FO74" s="174"/>
      <c r="FP74" s="175"/>
      <c r="FQ74" s="176"/>
      <c r="FR74" s="176"/>
      <c r="FS74" s="177"/>
      <c r="FT74" s="177"/>
      <c r="FU74" s="177"/>
      <c r="FV74" s="178"/>
      <c r="FW74" s="177"/>
      <c r="FX74" s="179"/>
      <c r="FY74" s="180"/>
      <c r="FZ74" s="180"/>
      <c r="GA74" s="177"/>
      <c r="GB74" s="178"/>
      <c r="GC74" s="177"/>
      <c r="GD74" s="181"/>
      <c r="GE74" s="172"/>
      <c r="GF74" s="174"/>
      <c r="GG74" s="175"/>
      <c r="GH74" s="176"/>
      <c r="GI74" s="176"/>
      <c r="GJ74" s="177"/>
      <c r="GK74" s="177"/>
      <c r="GL74" s="177"/>
      <c r="GM74" s="178"/>
      <c r="GN74" s="177"/>
      <c r="GO74" s="179"/>
      <c r="GP74" s="180"/>
      <c r="GQ74" s="180"/>
      <c r="GR74" s="177"/>
      <c r="GS74" s="178"/>
      <c r="GT74" s="177"/>
      <c r="GU74" s="181"/>
      <c r="GV74" s="172"/>
      <c r="GW74" s="174"/>
      <c r="GX74" s="175"/>
      <c r="GY74" s="176"/>
      <c r="GZ74" s="176"/>
      <c r="HA74" s="177"/>
      <c r="HB74" s="177"/>
      <c r="HC74" s="177"/>
      <c r="HD74" s="178"/>
      <c r="HE74" s="177"/>
      <c r="HF74" s="179"/>
      <c r="HG74" s="180"/>
      <c r="HH74" s="180"/>
      <c r="HI74" s="177"/>
      <c r="HJ74" s="178"/>
      <c r="HK74" s="177"/>
      <c r="HL74" s="181"/>
      <c r="HM74" s="172"/>
      <c r="HN74" s="174"/>
      <c r="HO74" s="175"/>
      <c r="HP74" s="176"/>
      <c r="HQ74" s="176"/>
      <c r="HR74" s="177"/>
      <c r="HS74" s="177"/>
      <c r="HT74" s="177"/>
      <c r="HU74" s="178"/>
      <c r="HV74" s="177"/>
      <c r="HW74" s="179"/>
      <c r="HX74" s="180"/>
      <c r="HY74" s="180"/>
      <c r="HZ74" s="177"/>
      <c r="IA74" s="178"/>
      <c r="IB74" s="177"/>
      <c r="IC74" s="181"/>
      <c r="ID74" s="172"/>
      <c r="IE74" s="174"/>
      <c r="IF74" s="175"/>
      <c r="IG74" s="176"/>
      <c r="IH74" s="176"/>
      <c r="II74" s="177"/>
      <c r="IJ74" s="177"/>
      <c r="IK74" s="177"/>
      <c r="IL74" s="178"/>
      <c r="IM74" s="177"/>
      <c r="IN74" s="179"/>
      <c r="IO74" s="180"/>
      <c r="IP74" s="180"/>
      <c r="IQ74" s="177"/>
      <c r="IR74" s="178"/>
      <c r="IS74" s="177"/>
      <c r="IT74" s="181"/>
      <c r="IU74" s="172"/>
      <c r="IV74" s="174"/>
      <c r="IW74" s="175"/>
      <c r="IX74" s="176"/>
      <c r="IY74" s="176"/>
      <c r="IZ74" s="177"/>
      <c r="JA74" s="177"/>
      <c r="JB74" s="177"/>
      <c r="JC74" s="178"/>
      <c r="JD74" s="177"/>
      <c r="JE74" s="179"/>
      <c r="JF74" s="180"/>
      <c r="JG74" s="180"/>
      <c r="JH74" s="177"/>
      <c r="JI74" s="178"/>
      <c r="JJ74" s="177"/>
      <c r="JK74" s="181"/>
      <c r="JL74" s="172"/>
      <c r="JM74" s="174"/>
      <c r="JN74" s="175"/>
      <c r="JO74" s="176"/>
      <c r="JP74" s="176"/>
      <c r="JQ74" s="177"/>
      <c r="JR74" s="177"/>
      <c r="JS74" s="177"/>
      <c r="JT74" s="178"/>
      <c r="JU74" s="177"/>
      <c r="JV74" s="179"/>
      <c r="JW74" s="180"/>
      <c r="JX74" s="180"/>
      <c r="JY74" s="177"/>
      <c r="JZ74" s="178"/>
      <c r="KA74" s="177"/>
      <c r="KB74" s="181"/>
      <c r="KC74" s="172"/>
      <c r="KD74" s="174"/>
      <c r="KE74" s="175"/>
      <c r="KF74" s="176"/>
      <c r="KG74" s="176"/>
      <c r="KH74" s="177"/>
      <c r="KI74" s="177"/>
      <c r="KJ74" s="177"/>
      <c r="KK74" s="178"/>
      <c r="KL74" s="177"/>
      <c r="KM74" s="179"/>
      <c r="KN74" s="180"/>
      <c r="KO74" s="180"/>
      <c r="KP74" s="177"/>
      <c r="KQ74" s="178"/>
      <c r="KR74" s="177"/>
      <c r="KS74" s="181"/>
      <c r="KT74" s="172"/>
      <c r="KU74" s="173"/>
    </row>
    <row r="75" ht="15.75" hidden="1" customHeight="1">
      <c r="A75" s="182"/>
      <c r="B75" s="183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93"/>
      <c r="Q75" s="172"/>
      <c r="R75" s="182"/>
      <c r="S75" s="183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93"/>
      <c r="AH75" s="172"/>
      <c r="AI75" s="182"/>
      <c r="AJ75" s="183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93"/>
      <c r="AY75" s="172"/>
      <c r="AZ75" s="182"/>
      <c r="BA75" s="183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93"/>
      <c r="BP75" s="172"/>
      <c r="BQ75" s="182"/>
      <c r="BR75" s="183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193"/>
      <c r="CG75" s="172"/>
      <c r="CH75" s="182"/>
      <c r="CI75" s="183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  <c r="CW75" s="193"/>
      <c r="CX75" s="172"/>
      <c r="CY75" s="182"/>
      <c r="CZ75" s="183"/>
      <c r="DA75" s="184"/>
      <c r="DB75" s="184"/>
      <c r="DC75" s="184"/>
      <c r="DD75" s="184"/>
      <c r="DE75" s="184"/>
      <c r="DF75" s="184"/>
      <c r="DG75" s="184"/>
      <c r="DH75" s="184"/>
      <c r="DI75" s="184"/>
      <c r="DJ75" s="184"/>
      <c r="DK75" s="184"/>
      <c r="DL75" s="184"/>
      <c r="DM75" s="184"/>
      <c r="DN75" s="193"/>
      <c r="DO75" s="172"/>
      <c r="DP75" s="182"/>
      <c r="DQ75" s="183"/>
      <c r="DR75" s="184"/>
      <c r="DS75" s="184"/>
      <c r="DT75" s="184"/>
      <c r="DU75" s="184"/>
      <c r="DV75" s="184"/>
      <c r="DW75" s="184"/>
      <c r="DX75" s="184"/>
      <c r="DY75" s="184"/>
      <c r="DZ75" s="184"/>
      <c r="EA75" s="184"/>
      <c r="EB75" s="184"/>
      <c r="EC75" s="184"/>
      <c r="ED75" s="184"/>
      <c r="EE75" s="193"/>
      <c r="EF75" s="172"/>
      <c r="EG75" s="182"/>
      <c r="EH75" s="183"/>
      <c r="EI75" s="184"/>
      <c r="EJ75" s="184"/>
      <c r="EK75" s="184"/>
      <c r="EL75" s="184"/>
      <c r="EM75" s="184"/>
      <c r="EN75" s="184"/>
      <c r="EO75" s="184"/>
      <c r="EP75" s="184"/>
      <c r="EQ75" s="184"/>
      <c r="ER75" s="184"/>
      <c r="ES75" s="184"/>
      <c r="ET75" s="184"/>
      <c r="EU75" s="184"/>
      <c r="EV75" s="193"/>
      <c r="EW75" s="172"/>
      <c r="EX75" s="182"/>
      <c r="EY75" s="183"/>
      <c r="EZ75" s="184"/>
      <c r="FA75" s="184"/>
      <c r="FB75" s="184"/>
      <c r="FC75" s="184"/>
      <c r="FD75" s="184"/>
      <c r="FE75" s="184"/>
      <c r="FF75" s="184"/>
      <c r="FG75" s="184"/>
      <c r="FH75" s="184"/>
      <c r="FI75" s="184"/>
      <c r="FJ75" s="184"/>
      <c r="FK75" s="184"/>
      <c r="FL75" s="184"/>
      <c r="FM75" s="193"/>
      <c r="FN75" s="172"/>
      <c r="FO75" s="182"/>
      <c r="FP75" s="183"/>
      <c r="FQ75" s="184"/>
      <c r="FR75" s="184"/>
      <c r="FS75" s="184"/>
      <c r="FT75" s="184"/>
      <c r="FU75" s="184"/>
      <c r="FV75" s="184"/>
      <c r="FW75" s="184"/>
      <c r="FX75" s="184"/>
      <c r="FY75" s="184"/>
      <c r="FZ75" s="184"/>
      <c r="GA75" s="184"/>
      <c r="GB75" s="184"/>
      <c r="GC75" s="184"/>
      <c r="GD75" s="193"/>
      <c r="GE75" s="172"/>
      <c r="GF75" s="182"/>
      <c r="GG75" s="183"/>
      <c r="GH75" s="184"/>
      <c r="GI75" s="184"/>
      <c r="GJ75" s="184"/>
      <c r="GK75" s="184"/>
      <c r="GL75" s="184"/>
      <c r="GM75" s="184"/>
      <c r="GN75" s="184"/>
      <c r="GO75" s="184"/>
      <c r="GP75" s="184"/>
      <c r="GQ75" s="184"/>
      <c r="GR75" s="184"/>
      <c r="GS75" s="184"/>
      <c r="GT75" s="184"/>
      <c r="GU75" s="193"/>
      <c r="GV75" s="172"/>
      <c r="GW75" s="182"/>
      <c r="GX75" s="183"/>
      <c r="GY75" s="184"/>
      <c r="GZ75" s="184"/>
      <c r="HA75" s="184"/>
      <c r="HB75" s="184"/>
      <c r="HC75" s="184"/>
      <c r="HD75" s="184"/>
      <c r="HE75" s="184"/>
      <c r="HF75" s="184"/>
      <c r="HG75" s="184"/>
      <c r="HH75" s="184"/>
      <c r="HI75" s="184"/>
      <c r="HJ75" s="184"/>
      <c r="HK75" s="184"/>
      <c r="HL75" s="193"/>
      <c r="HM75" s="172"/>
      <c r="HN75" s="182"/>
      <c r="HO75" s="183"/>
      <c r="HP75" s="184"/>
      <c r="HQ75" s="184"/>
      <c r="HR75" s="184"/>
      <c r="HS75" s="184"/>
      <c r="HT75" s="184"/>
      <c r="HU75" s="184"/>
      <c r="HV75" s="184"/>
      <c r="HW75" s="184"/>
      <c r="HX75" s="184"/>
      <c r="HY75" s="184"/>
      <c r="HZ75" s="184"/>
      <c r="IA75" s="184"/>
      <c r="IB75" s="184"/>
      <c r="IC75" s="193"/>
      <c r="ID75" s="172"/>
      <c r="IE75" s="182"/>
      <c r="IF75" s="183"/>
      <c r="IG75" s="184"/>
      <c r="IH75" s="184"/>
      <c r="II75" s="184"/>
      <c r="IJ75" s="184"/>
      <c r="IK75" s="184"/>
      <c r="IL75" s="184"/>
      <c r="IM75" s="184"/>
      <c r="IN75" s="184"/>
      <c r="IO75" s="184"/>
      <c r="IP75" s="184"/>
      <c r="IQ75" s="184"/>
      <c r="IR75" s="184"/>
      <c r="IS75" s="184"/>
      <c r="IT75" s="193"/>
      <c r="IU75" s="172"/>
      <c r="IV75" s="182"/>
      <c r="IW75" s="183"/>
      <c r="IX75" s="184"/>
      <c r="IY75" s="184"/>
      <c r="IZ75" s="184"/>
      <c r="JA75" s="184"/>
      <c r="JB75" s="184"/>
      <c r="JC75" s="184"/>
      <c r="JD75" s="184"/>
      <c r="JE75" s="184"/>
      <c r="JF75" s="184"/>
      <c r="JG75" s="184"/>
      <c r="JH75" s="184"/>
      <c r="JI75" s="184"/>
      <c r="JJ75" s="184"/>
      <c r="JK75" s="193"/>
      <c r="JL75" s="172"/>
      <c r="JM75" s="182"/>
      <c r="JN75" s="183"/>
      <c r="JO75" s="184"/>
      <c r="JP75" s="184"/>
      <c r="JQ75" s="184"/>
      <c r="JR75" s="184"/>
      <c r="JS75" s="184"/>
      <c r="JT75" s="184"/>
      <c r="JU75" s="184"/>
      <c r="JV75" s="184"/>
      <c r="JW75" s="184"/>
      <c r="JX75" s="184"/>
      <c r="JY75" s="184"/>
      <c r="JZ75" s="184"/>
      <c r="KA75" s="184"/>
      <c r="KB75" s="193"/>
      <c r="KC75" s="172"/>
      <c r="KD75" s="182"/>
      <c r="KE75" s="183"/>
      <c r="KF75" s="184"/>
      <c r="KG75" s="184"/>
      <c r="KH75" s="184"/>
      <c r="KI75" s="184"/>
      <c r="KJ75" s="184"/>
      <c r="KK75" s="184"/>
      <c r="KL75" s="184"/>
      <c r="KM75" s="184"/>
      <c r="KN75" s="184"/>
      <c r="KO75" s="184"/>
      <c r="KP75" s="184"/>
      <c r="KQ75" s="184"/>
      <c r="KR75" s="184"/>
      <c r="KS75" s="193"/>
      <c r="KT75" s="172"/>
      <c r="KU75" s="173"/>
    </row>
    <row r="76" ht="15.75" hidden="1" customHeight="1">
      <c r="A76" s="174"/>
      <c r="B76" s="175"/>
      <c r="C76" s="176"/>
      <c r="D76" s="176"/>
      <c r="E76" s="177"/>
      <c r="F76" s="177"/>
      <c r="G76" s="177"/>
      <c r="H76" s="178"/>
      <c r="I76" s="177"/>
      <c r="J76" s="178"/>
      <c r="K76" s="177"/>
      <c r="L76" s="177"/>
      <c r="M76" s="177"/>
      <c r="N76" s="178"/>
      <c r="O76" s="194"/>
      <c r="P76" s="181"/>
      <c r="Q76" s="172"/>
      <c r="R76" s="174"/>
      <c r="S76" s="175"/>
      <c r="T76" s="176"/>
      <c r="U76" s="176"/>
      <c r="V76" s="177"/>
      <c r="W76" s="177"/>
      <c r="X76" s="177"/>
      <c r="Y76" s="178"/>
      <c r="Z76" s="177"/>
      <c r="AA76" s="178"/>
      <c r="AB76" s="177"/>
      <c r="AC76" s="177"/>
      <c r="AD76" s="177"/>
      <c r="AE76" s="178"/>
      <c r="AF76" s="194"/>
      <c r="AG76" s="181"/>
      <c r="AH76" s="172"/>
      <c r="AI76" s="174"/>
      <c r="AJ76" s="175"/>
      <c r="AK76" s="176"/>
      <c r="AL76" s="176"/>
      <c r="AM76" s="177"/>
      <c r="AN76" s="177"/>
      <c r="AO76" s="177"/>
      <c r="AP76" s="178"/>
      <c r="AQ76" s="177"/>
      <c r="AR76" s="178"/>
      <c r="AS76" s="177"/>
      <c r="AT76" s="177"/>
      <c r="AU76" s="177"/>
      <c r="AV76" s="178"/>
      <c r="AW76" s="194"/>
      <c r="AX76" s="181"/>
      <c r="AY76" s="172"/>
      <c r="AZ76" s="174"/>
      <c r="BA76" s="175"/>
      <c r="BB76" s="176"/>
      <c r="BC76" s="176"/>
      <c r="BD76" s="177"/>
      <c r="BE76" s="177"/>
      <c r="BF76" s="177"/>
      <c r="BG76" s="178"/>
      <c r="BH76" s="177"/>
      <c r="BI76" s="178"/>
      <c r="BJ76" s="177"/>
      <c r="BK76" s="177"/>
      <c r="BL76" s="177"/>
      <c r="BM76" s="178"/>
      <c r="BN76" s="194"/>
      <c r="BO76" s="181"/>
      <c r="BP76" s="172"/>
      <c r="BQ76" s="174"/>
      <c r="BR76" s="175"/>
      <c r="BS76" s="176"/>
      <c r="BT76" s="176"/>
      <c r="BU76" s="177"/>
      <c r="BV76" s="177"/>
      <c r="BW76" s="177"/>
      <c r="BX76" s="178"/>
      <c r="BY76" s="177"/>
      <c r="BZ76" s="178"/>
      <c r="CA76" s="177"/>
      <c r="CB76" s="177"/>
      <c r="CC76" s="177"/>
      <c r="CD76" s="178"/>
      <c r="CE76" s="194"/>
      <c r="CF76" s="181"/>
      <c r="CG76" s="172"/>
      <c r="CH76" s="174"/>
      <c r="CI76" s="175"/>
      <c r="CJ76" s="176"/>
      <c r="CK76" s="176"/>
      <c r="CL76" s="177"/>
      <c r="CM76" s="177"/>
      <c r="CN76" s="177"/>
      <c r="CO76" s="178"/>
      <c r="CP76" s="177"/>
      <c r="CQ76" s="178"/>
      <c r="CR76" s="177"/>
      <c r="CS76" s="177"/>
      <c r="CT76" s="177"/>
      <c r="CU76" s="178"/>
      <c r="CV76" s="194"/>
      <c r="CW76" s="181"/>
      <c r="CX76" s="172"/>
      <c r="CY76" s="174"/>
      <c r="CZ76" s="175"/>
      <c r="DA76" s="176"/>
      <c r="DB76" s="176"/>
      <c r="DC76" s="177"/>
      <c r="DD76" s="177"/>
      <c r="DE76" s="177"/>
      <c r="DF76" s="178"/>
      <c r="DG76" s="177"/>
      <c r="DH76" s="178"/>
      <c r="DI76" s="177"/>
      <c r="DJ76" s="177"/>
      <c r="DK76" s="177"/>
      <c r="DL76" s="178"/>
      <c r="DM76" s="194"/>
      <c r="DN76" s="181"/>
      <c r="DO76" s="172"/>
      <c r="DP76" s="174"/>
      <c r="DQ76" s="175"/>
      <c r="DR76" s="176"/>
      <c r="DS76" s="176"/>
      <c r="DT76" s="177"/>
      <c r="DU76" s="177"/>
      <c r="DV76" s="177"/>
      <c r="DW76" s="178"/>
      <c r="DX76" s="177"/>
      <c r="DY76" s="178"/>
      <c r="DZ76" s="177"/>
      <c r="EA76" s="177"/>
      <c r="EB76" s="177"/>
      <c r="EC76" s="178"/>
      <c r="ED76" s="194"/>
      <c r="EE76" s="181"/>
      <c r="EF76" s="172"/>
      <c r="EG76" s="174"/>
      <c r="EH76" s="175"/>
      <c r="EI76" s="176"/>
      <c r="EJ76" s="176"/>
      <c r="EK76" s="177"/>
      <c r="EL76" s="177"/>
      <c r="EM76" s="177"/>
      <c r="EN76" s="178"/>
      <c r="EO76" s="177"/>
      <c r="EP76" s="178"/>
      <c r="EQ76" s="177"/>
      <c r="ER76" s="177"/>
      <c r="ES76" s="177"/>
      <c r="ET76" s="178"/>
      <c r="EU76" s="194"/>
      <c r="EV76" s="181"/>
      <c r="EW76" s="172"/>
      <c r="EX76" s="174"/>
      <c r="EY76" s="175"/>
      <c r="EZ76" s="176"/>
      <c r="FA76" s="176"/>
      <c r="FB76" s="177"/>
      <c r="FC76" s="177"/>
      <c r="FD76" s="177"/>
      <c r="FE76" s="178"/>
      <c r="FF76" s="177"/>
      <c r="FG76" s="178"/>
      <c r="FH76" s="177"/>
      <c r="FI76" s="177"/>
      <c r="FJ76" s="177"/>
      <c r="FK76" s="178"/>
      <c r="FL76" s="194"/>
      <c r="FM76" s="181"/>
      <c r="FN76" s="172"/>
      <c r="FO76" s="174"/>
      <c r="FP76" s="175"/>
      <c r="FQ76" s="176"/>
      <c r="FR76" s="176"/>
      <c r="FS76" s="177"/>
      <c r="FT76" s="177"/>
      <c r="FU76" s="177"/>
      <c r="FV76" s="178"/>
      <c r="FW76" s="177"/>
      <c r="FX76" s="178"/>
      <c r="FY76" s="177"/>
      <c r="FZ76" s="177"/>
      <c r="GA76" s="177"/>
      <c r="GB76" s="178"/>
      <c r="GC76" s="194"/>
      <c r="GD76" s="181"/>
      <c r="GE76" s="172"/>
      <c r="GF76" s="174"/>
      <c r="GG76" s="175"/>
      <c r="GH76" s="176"/>
      <c r="GI76" s="176"/>
      <c r="GJ76" s="177"/>
      <c r="GK76" s="177"/>
      <c r="GL76" s="177"/>
      <c r="GM76" s="178"/>
      <c r="GN76" s="177"/>
      <c r="GO76" s="178"/>
      <c r="GP76" s="177"/>
      <c r="GQ76" s="177"/>
      <c r="GR76" s="177"/>
      <c r="GS76" s="178"/>
      <c r="GT76" s="194"/>
      <c r="GU76" s="181"/>
      <c r="GV76" s="172"/>
      <c r="GW76" s="174"/>
      <c r="GX76" s="175"/>
      <c r="GY76" s="176"/>
      <c r="GZ76" s="176"/>
      <c r="HA76" s="177"/>
      <c r="HB76" s="177"/>
      <c r="HC76" s="177"/>
      <c r="HD76" s="178"/>
      <c r="HE76" s="177"/>
      <c r="HF76" s="178"/>
      <c r="HG76" s="177"/>
      <c r="HH76" s="177"/>
      <c r="HI76" s="177"/>
      <c r="HJ76" s="178"/>
      <c r="HK76" s="194"/>
      <c r="HL76" s="181"/>
      <c r="HM76" s="172"/>
      <c r="HN76" s="174"/>
      <c r="HO76" s="175"/>
      <c r="HP76" s="176"/>
      <c r="HQ76" s="176"/>
      <c r="HR76" s="177"/>
      <c r="HS76" s="177"/>
      <c r="HT76" s="177"/>
      <c r="HU76" s="178"/>
      <c r="HV76" s="177"/>
      <c r="HW76" s="178"/>
      <c r="HX76" s="177"/>
      <c r="HY76" s="177"/>
      <c r="HZ76" s="177"/>
      <c r="IA76" s="178"/>
      <c r="IB76" s="194"/>
      <c r="IC76" s="181"/>
      <c r="ID76" s="172"/>
      <c r="IE76" s="174"/>
      <c r="IF76" s="175"/>
      <c r="IG76" s="176"/>
      <c r="IH76" s="176"/>
      <c r="II76" s="177"/>
      <c r="IJ76" s="177"/>
      <c r="IK76" s="177"/>
      <c r="IL76" s="178"/>
      <c r="IM76" s="177"/>
      <c r="IN76" s="178"/>
      <c r="IO76" s="177"/>
      <c r="IP76" s="177"/>
      <c r="IQ76" s="177"/>
      <c r="IR76" s="178"/>
      <c r="IS76" s="194"/>
      <c r="IT76" s="181"/>
      <c r="IU76" s="172"/>
      <c r="IV76" s="174"/>
      <c r="IW76" s="175"/>
      <c r="IX76" s="176"/>
      <c r="IY76" s="176"/>
      <c r="IZ76" s="177"/>
      <c r="JA76" s="177"/>
      <c r="JB76" s="177"/>
      <c r="JC76" s="178"/>
      <c r="JD76" s="177"/>
      <c r="JE76" s="178"/>
      <c r="JF76" s="177"/>
      <c r="JG76" s="177"/>
      <c r="JH76" s="177"/>
      <c r="JI76" s="178"/>
      <c r="JJ76" s="194"/>
      <c r="JK76" s="181"/>
      <c r="JL76" s="172"/>
      <c r="JM76" s="174"/>
      <c r="JN76" s="175"/>
      <c r="JO76" s="176"/>
      <c r="JP76" s="176"/>
      <c r="JQ76" s="177"/>
      <c r="JR76" s="177"/>
      <c r="JS76" s="177"/>
      <c r="JT76" s="178"/>
      <c r="JU76" s="177"/>
      <c r="JV76" s="178"/>
      <c r="JW76" s="177"/>
      <c r="JX76" s="177"/>
      <c r="JY76" s="177"/>
      <c r="JZ76" s="178"/>
      <c r="KA76" s="194"/>
      <c r="KB76" s="181"/>
      <c r="KC76" s="172"/>
      <c r="KD76" s="174"/>
      <c r="KE76" s="175"/>
      <c r="KF76" s="176"/>
      <c r="KG76" s="176"/>
      <c r="KH76" s="177"/>
      <c r="KI76" s="177"/>
      <c r="KJ76" s="177"/>
      <c r="KK76" s="178"/>
      <c r="KL76" s="177"/>
      <c r="KM76" s="178"/>
      <c r="KN76" s="177"/>
      <c r="KO76" s="177"/>
      <c r="KP76" s="177"/>
      <c r="KQ76" s="178"/>
      <c r="KR76" s="194"/>
      <c r="KS76" s="181"/>
      <c r="KT76" s="172"/>
      <c r="KU76" s="173"/>
    </row>
    <row r="77" ht="15.75" hidden="1" customHeight="1">
      <c r="A77" s="174"/>
      <c r="B77" s="175"/>
      <c r="C77" s="176"/>
      <c r="D77" s="176"/>
      <c r="E77" s="177"/>
      <c r="F77" s="177"/>
      <c r="G77" s="177"/>
      <c r="H77" s="178"/>
      <c r="I77" s="177"/>
      <c r="J77" s="178"/>
      <c r="K77" s="177"/>
      <c r="L77" s="177"/>
      <c r="M77" s="177"/>
      <c r="N77" s="178"/>
      <c r="O77" s="194"/>
      <c r="P77" s="181"/>
      <c r="Q77" s="172"/>
      <c r="R77" s="174"/>
      <c r="S77" s="175"/>
      <c r="T77" s="176"/>
      <c r="U77" s="176"/>
      <c r="V77" s="177"/>
      <c r="W77" s="177"/>
      <c r="X77" s="177"/>
      <c r="Y77" s="178"/>
      <c r="Z77" s="177"/>
      <c r="AA77" s="178"/>
      <c r="AB77" s="177"/>
      <c r="AC77" s="177"/>
      <c r="AD77" s="177"/>
      <c r="AE77" s="178"/>
      <c r="AF77" s="194"/>
      <c r="AG77" s="181"/>
      <c r="AH77" s="172"/>
      <c r="AI77" s="174"/>
      <c r="AJ77" s="175"/>
      <c r="AK77" s="176"/>
      <c r="AL77" s="176"/>
      <c r="AM77" s="177"/>
      <c r="AN77" s="177"/>
      <c r="AO77" s="177"/>
      <c r="AP77" s="178"/>
      <c r="AQ77" s="177"/>
      <c r="AR77" s="178"/>
      <c r="AS77" s="177"/>
      <c r="AT77" s="177"/>
      <c r="AU77" s="177"/>
      <c r="AV77" s="178"/>
      <c r="AW77" s="194"/>
      <c r="AX77" s="181"/>
      <c r="AY77" s="172"/>
      <c r="AZ77" s="174"/>
      <c r="BA77" s="175"/>
      <c r="BB77" s="176"/>
      <c r="BC77" s="176"/>
      <c r="BD77" s="177"/>
      <c r="BE77" s="177"/>
      <c r="BF77" s="177"/>
      <c r="BG77" s="178"/>
      <c r="BH77" s="177"/>
      <c r="BI77" s="178"/>
      <c r="BJ77" s="177"/>
      <c r="BK77" s="177"/>
      <c r="BL77" s="177"/>
      <c r="BM77" s="178"/>
      <c r="BN77" s="194"/>
      <c r="BO77" s="181"/>
      <c r="BP77" s="172"/>
      <c r="BQ77" s="174"/>
      <c r="BR77" s="175"/>
      <c r="BS77" s="176"/>
      <c r="BT77" s="176"/>
      <c r="BU77" s="177"/>
      <c r="BV77" s="177"/>
      <c r="BW77" s="177"/>
      <c r="BX77" s="178"/>
      <c r="BY77" s="177"/>
      <c r="BZ77" s="178"/>
      <c r="CA77" s="177"/>
      <c r="CB77" s="177"/>
      <c r="CC77" s="177"/>
      <c r="CD77" s="178"/>
      <c r="CE77" s="194"/>
      <c r="CF77" s="181"/>
      <c r="CG77" s="172"/>
      <c r="CH77" s="174"/>
      <c r="CI77" s="175"/>
      <c r="CJ77" s="176"/>
      <c r="CK77" s="176"/>
      <c r="CL77" s="177"/>
      <c r="CM77" s="177"/>
      <c r="CN77" s="177"/>
      <c r="CO77" s="178"/>
      <c r="CP77" s="177"/>
      <c r="CQ77" s="178"/>
      <c r="CR77" s="177"/>
      <c r="CS77" s="177"/>
      <c r="CT77" s="177"/>
      <c r="CU77" s="178"/>
      <c r="CV77" s="194"/>
      <c r="CW77" s="181"/>
      <c r="CX77" s="172"/>
      <c r="CY77" s="174"/>
      <c r="CZ77" s="175"/>
      <c r="DA77" s="176"/>
      <c r="DB77" s="176"/>
      <c r="DC77" s="177"/>
      <c r="DD77" s="177"/>
      <c r="DE77" s="177"/>
      <c r="DF77" s="178"/>
      <c r="DG77" s="177"/>
      <c r="DH77" s="178"/>
      <c r="DI77" s="177"/>
      <c r="DJ77" s="177"/>
      <c r="DK77" s="177"/>
      <c r="DL77" s="178"/>
      <c r="DM77" s="194"/>
      <c r="DN77" s="181"/>
      <c r="DO77" s="172"/>
      <c r="DP77" s="174"/>
      <c r="DQ77" s="175"/>
      <c r="DR77" s="176"/>
      <c r="DS77" s="176"/>
      <c r="DT77" s="177"/>
      <c r="DU77" s="177"/>
      <c r="DV77" s="177"/>
      <c r="DW77" s="178"/>
      <c r="DX77" s="177"/>
      <c r="DY77" s="178"/>
      <c r="DZ77" s="177"/>
      <c r="EA77" s="177"/>
      <c r="EB77" s="177"/>
      <c r="EC77" s="178"/>
      <c r="ED77" s="194"/>
      <c r="EE77" s="181"/>
      <c r="EF77" s="172"/>
      <c r="EG77" s="174"/>
      <c r="EH77" s="175"/>
      <c r="EI77" s="176"/>
      <c r="EJ77" s="176"/>
      <c r="EK77" s="177"/>
      <c r="EL77" s="177"/>
      <c r="EM77" s="177"/>
      <c r="EN77" s="178"/>
      <c r="EO77" s="177"/>
      <c r="EP77" s="178"/>
      <c r="EQ77" s="177"/>
      <c r="ER77" s="177"/>
      <c r="ES77" s="177"/>
      <c r="ET77" s="178"/>
      <c r="EU77" s="194"/>
      <c r="EV77" s="181"/>
      <c r="EW77" s="172"/>
      <c r="EX77" s="174"/>
      <c r="EY77" s="175"/>
      <c r="EZ77" s="176"/>
      <c r="FA77" s="176"/>
      <c r="FB77" s="177"/>
      <c r="FC77" s="177"/>
      <c r="FD77" s="177"/>
      <c r="FE77" s="178"/>
      <c r="FF77" s="177"/>
      <c r="FG77" s="178"/>
      <c r="FH77" s="177"/>
      <c r="FI77" s="177"/>
      <c r="FJ77" s="177"/>
      <c r="FK77" s="178"/>
      <c r="FL77" s="194"/>
      <c r="FM77" s="181"/>
      <c r="FN77" s="172"/>
      <c r="FO77" s="174"/>
      <c r="FP77" s="175"/>
      <c r="FQ77" s="176"/>
      <c r="FR77" s="176"/>
      <c r="FS77" s="177"/>
      <c r="FT77" s="177"/>
      <c r="FU77" s="177"/>
      <c r="FV77" s="178"/>
      <c r="FW77" s="177"/>
      <c r="FX77" s="178"/>
      <c r="FY77" s="177"/>
      <c r="FZ77" s="177"/>
      <c r="GA77" s="177"/>
      <c r="GB77" s="178"/>
      <c r="GC77" s="194"/>
      <c r="GD77" s="181"/>
      <c r="GE77" s="172"/>
      <c r="GF77" s="174"/>
      <c r="GG77" s="175"/>
      <c r="GH77" s="176"/>
      <c r="GI77" s="176"/>
      <c r="GJ77" s="177"/>
      <c r="GK77" s="177"/>
      <c r="GL77" s="177"/>
      <c r="GM77" s="178"/>
      <c r="GN77" s="177"/>
      <c r="GO77" s="178"/>
      <c r="GP77" s="177"/>
      <c r="GQ77" s="177"/>
      <c r="GR77" s="177"/>
      <c r="GS77" s="178"/>
      <c r="GT77" s="194"/>
      <c r="GU77" s="181"/>
      <c r="GV77" s="172"/>
      <c r="GW77" s="174"/>
      <c r="GX77" s="175"/>
      <c r="GY77" s="176"/>
      <c r="GZ77" s="176"/>
      <c r="HA77" s="177"/>
      <c r="HB77" s="177"/>
      <c r="HC77" s="177"/>
      <c r="HD77" s="178"/>
      <c r="HE77" s="177"/>
      <c r="HF77" s="178"/>
      <c r="HG77" s="177"/>
      <c r="HH77" s="177"/>
      <c r="HI77" s="177"/>
      <c r="HJ77" s="178"/>
      <c r="HK77" s="194"/>
      <c r="HL77" s="181"/>
      <c r="HM77" s="172"/>
      <c r="HN77" s="174"/>
      <c r="HO77" s="175"/>
      <c r="HP77" s="176"/>
      <c r="HQ77" s="176"/>
      <c r="HR77" s="177"/>
      <c r="HS77" s="177"/>
      <c r="HT77" s="177"/>
      <c r="HU77" s="178"/>
      <c r="HV77" s="177"/>
      <c r="HW77" s="178"/>
      <c r="HX77" s="177"/>
      <c r="HY77" s="177"/>
      <c r="HZ77" s="177"/>
      <c r="IA77" s="178"/>
      <c r="IB77" s="194"/>
      <c r="IC77" s="181"/>
      <c r="ID77" s="172"/>
      <c r="IE77" s="174"/>
      <c r="IF77" s="175"/>
      <c r="IG77" s="176"/>
      <c r="IH77" s="176"/>
      <c r="II77" s="177"/>
      <c r="IJ77" s="177"/>
      <c r="IK77" s="177"/>
      <c r="IL77" s="178"/>
      <c r="IM77" s="177"/>
      <c r="IN77" s="178"/>
      <c r="IO77" s="177"/>
      <c r="IP77" s="177"/>
      <c r="IQ77" s="177"/>
      <c r="IR77" s="178"/>
      <c r="IS77" s="194"/>
      <c r="IT77" s="181"/>
      <c r="IU77" s="172"/>
      <c r="IV77" s="174"/>
      <c r="IW77" s="175"/>
      <c r="IX77" s="176"/>
      <c r="IY77" s="176"/>
      <c r="IZ77" s="177"/>
      <c r="JA77" s="177"/>
      <c r="JB77" s="177"/>
      <c r="JC77" s="178"/>
      <c r="JD77" s="177"/>
      <c r="JE77" s="178"/>
      <c r="JF77" s="177"/>
      <c r="JG77" s="177"/>
      <c r="JH77" s="177"/>
      <c r="JI77" s="178"/>
      <c r="JJ77" s="194"/>
      <c r="JK77" s="181"/>
      <c r="JL77" s="172"/>
      <c r="JM77" s="174"/>
      <c r="JN77" s="175"/>
      <c r="JO77" s="176"/>
      <c r="JP77" s="176"/>
      <c r="JQ77" s="177"/>
      <c r="JR77" s="177"/>
      <c r="JS77" s="177"/>
      <c r="JT77" s="178"/>
      <c r="JU77" s="177"/>
      <c r="JV77" s="178"/>
      <c r="JW77" s="177"/>
      <c r="JX77" s="177"/>
      <c r="JY77" s="177"/>
      <c r="JZ77" s="178"/>
      <c r="KA77" s="194"/>
      <c r="KB77" s="181"/>
      <c r="KC77" s="172"/>
      <c r="KD77" s="174"/>
      <c r="KE77" s="175"/>
      <c r="KF77" s="176"/>
      <c r="KG77" s="176"/>
      <c r="KH77" s="177"/>
      <c r="KI77" s="177"/>
      <c r="KJ77" s="177"/>
      <c r="KK77" s="178"/>
      <c r="KL77" s="177"/>
      <c r="KM77" s="178"/>
      <c r="KN77" s="177"/>
      <c r="KO77" s="177"/>
      <c r="KP77" s="177"/>
      <c r="KQ77" s="178"/>
      <c r="KR77" s="194"/>
      <c r="KS77" s="181"/>
      <c r="KT77" s="172"/>
      <c r="KU77" s="173"/>
    </row>
    <row r="78" ht="15.75" hidden="1" customHeight="1">
      <c r="A78" s="174"/>
      <c r="B78" s="175"/>
      <c r="C78" s="176"/>
      <c r="D78" s="176"/>
      <c r="E78" s="177"/>
      <c r="F78" s="177"/>
      <c r="G78" s="177"/>
      <c r="H78" s="178"/>
      <c r="I78" s="177"/>
      <c r="J78" s="178"/>
      <c r="K78" s="177"/>
      <c r="L78" s="177"/>
      <c r="M78" s="177"/>
      <c r="N78" s="178"/>
      <c r="O78" s="194"/>
      <c r="P78" s="181"/>
      <c r="Q78" s="172"/>
      <c r="R78" s="174"/>
      <c r="S78" s="175"/>
      <c r="T78" s="176"/>
      <c r="U78" s="176"/>
      <c r="V78" s="177"/>
      <c r="W78" s="177"/>
      <c r="X78" s="177"/>
      <c r="Y78" s="178"/>
      <c r="Z78" s="177"/>
      <c r="AA78" s="178"/>
      <c r="AB78" s="177"/>
      <c r="AC78" s="177"/>
      <c r="AD78" s="177"/>
      <c r="AE78" s="178"/>
      <c r="AF78" s="194"/>
      <c r="AG78" s="181"/>
      <c r="AH78" s="172"/>
      <c r="AI78" s="174"/>
      <c r="AJ78" s="175"/>
      <c r="AK78" s="176"/>
      <c r="AL78" s="176"/>
      <c r="AM78" s="177"/>
      <c r="AN78" s="177"/>
      <c r="AO78" s="177"/>
      <c r="AP78" s="178"/>
      <c r="AQ78" s="177"/>
      <c r="AR78" s="178"/>
      <c r="AS78" s="177"/>
      <c r="AT78" s="177"/>
      <c r="AU78" s="177"/>
      <c r="AV78" s="178"/>
      <c r="AW78" s="194"/>
      <c r="AX78" s="181"/>
      <c r="AY78" s="172"/>
      <c r="AZ78" s="174"/>
      <c r="BA78" s="175"/>
      <c r="BB78" s="176"/>
      <c r="BC78" s="176"/>
      <c r="BD78" s="177"/>
      <c r="BE78" s="177"/>
      <c r="BF78" s="177"/>
      <c r="BG78" s="178"/>
      <c r="BH78" s="177"/>
      <c r="BI78" s="178"/>
      <c r="BJ78" s="177"/>
      <c r="BK78" s="177"/>
      <c r="BL78" s="177"/>
      <c r="BM78" s="178"/>
      <c r="BN78" s="194"/>
      <c r="BO78" s="181"/>
      <c r="BP78" s="172"/>
      <c r="BQ78" s="174"/>
      <c r="BR78" s="175"/>
      <c r="BS78" s="176"/>
      <c r="BT78" s="176"/>
      <c r="BU78" s="177"/>
      <c r="BV78" s="177"/>
      <c r="BW78" s="177"/>
      <c r="BX78" s="178"/>
      <c r="BY78" s="177"/>
      <c r="BZ78" s="178"/>
      <c r="CA78" s="177"/>
      <c r="CB78" s="177"/>
      <c r="CC78" s="177"/>
      <c r="CD78" s="178"/>
      <c r="CE78" s="194"/>
      <c r="CF78" s="181"/>
      <c r="CG78" s="172"/>
      <c r="CH78" s="174"/>
      <c r="CI78" s="175"/>
      <c r="CJ78" s="176"/>
      <c r="CK78" s="176"/>
      <c r="CL78" s="177"/>
      <c r="CM78" s="177"/>
      <c r="CN78" s="177"/>
      <c r="CO78" s="178"/>
      <c r="CP78" s="177"/>
      <c r="CQ78" s="178"/>
      <c r="CR78" s="177"/>
      <c r="CS78" s="177"/>
      <c r="CT78" s="177"/>
      <c r="CU78" s="178"/>
      <c r="CV78" s="194"/>
      <c r="CW78" s="181"/>
      <c r="CX78" s="172"/>
      <c r="CY78" s="174"/>
      <c r="CZ78" s="175"/>
      <c r="DA78" s="176"/>
      <c r="DB78" s="176"/>
      <c r="DC78" s="177"/>
      <c r="DD78" s="177"/>
      <c r="DE78" s="177"/>
      <c r="DF78" s="178"/>
      <c r="DG78" s="177"/>
      <c r="DH78" s="178"/>
      <c r="DI78" s="177"/>
      <c r="DJ78" s="177"/>
      <c r="DK78" s="177"/>
      <c r="DL78" s="178"/>
      <c r="DM78" s="194"/>
      <c r="DN78" s="181"/>
      <c r="DO78" s="172"/>
      <c r="DP78" s="174"/>
      <c r="DQ78" s="175"/>
      <c r="DR78" s="176"/>
      <c r="DS78" s="176"/>
      <c r="DT78" s="177"/>
      <c r="DU78" s="177"/>
      <c r="DV78" s="177"/>
      <c r="DW78" s="178"/>
      <c r="DX78" s="177"/>
      <c r="DY78" s="178"/>
      <c r="DZ78" s="177"/>
      <c r="EA78" s="177"/>
      <c r="EB78" s="177"/>
      <c r="EC78" s="178"/>
      <c r="ED78" s="194"/>
      <c r="EE78" s="181"/>
      <c r="EF78" s="172"/>
      <c r="EG78" s="174"/>
      <c r="EH78" s="175"/>
      <c r="EI78" s="176"/>
      <c r="EJ78" s="176"/>
      <c r="EK78" s="177"/>
      <c r="EL78" s="177"/>
      <c r="EM78" s="177"/>
      <c r="EN78" s="178"/>
      <c r="EO78" s="177"/>
      <c r="EP78" s="178"/>
      <c r="EQ78" s="177"/>
      <c r="ER78" s="177"/>
      <c r="ES78" s="177"/>
      <c r="ET78" s="178"/>
      <c r="EU78" s="194"/>
      <c r="EV78" s="181"/>
      <c r="EW78" s="172"/>
      <c r="EX78" s="174"/>
      <c r="EY78" s="175"/>
      <c r="EZ78" s="176"/>
      <c r="FA78" s="176"/>
      <c r="FB78" s="177"/>
      <c r="FC78" s="177"/>
      <c r="FD78" s="177"/>
      <c r="FE78" s="178"/>
      <c r="FF78" s="177"/>
      <c r="FG78" s="178"/>
      <c r="FH78" s="177"/>
      <c r="FI78" s="177"/>
      <c r="FJ78" s="177"/>
      <c r="FK78" s="178"/>
      <c r="FL78" s="194"/>
      <c r="FM78" s="181"/>
      <c r="FN78" s="172"/>
      <c r="FO78" s="174"/>
      <c r="FP78" s="175"/>
      <c r="FQ78" s="176"/>
      <c r="FR78" s="176"/>
      <c r="FS78" s="177"/>
      <c r="FT78" s="177"/>
      <c r="FU78" s="177"/>
      <c r="FV78" s="178"/>
      <c r="FW78" s="177"/>
      <c r="FX78" s="178"/>
      <c r="FY78" s="177"/>
      <c r="FZ78" s="177"/>
      <c r="GA78" s="177"/>
      <c r="GB78" s="178"/>
      <c r="GC78" s="194"/>
      <c r="GD78" s="181"/>
      <c r="GE78" s="172"/>
      <c r="GF78" s="174"/>
      <c r="GG78" s="175"/>
      <c r="GH78" s="176"/>
      <c r="GI78" s="176"/>
      <c r="GJ78" s="177"/>
      <c r="GK78" s="177"/>
      <c r="GL78" s="177"/>
      <c r="GM78" s="178"/>
      <c r="GN78" s="177"/>
      <c r="GO78" s="178"/>
      <c r="GP78" s="177"/>
      <c r="GQ78" s="177"/>
      <c r="GR78" s="177"/>
      <c r="GS78" s="178"/>
      <c r="GT78" s="194"/>
      <c r="GU78" s="181"/>
      <c r="GV78" s="172"/>
      <c r="GW78" s="174"/>
      <c r="GX78" s="175"/>
      <c r="GY78" s="176"/>
      <c r="GZ78" s="176"/>
      <c r="HA78" s="177"/>
      <c r="HB78" s="177"/>
      <c r="HC78" s="177"/>
      <c r="HD78" s="178"/>
      <c r="HE78" s="177"/>
      <c r="HF78" s="178"/>
      <c r="HG78" s="177"/>
      <c r="HH78" s="177"/>
      <c r="HI78" s="177"/>
      <c r="HJ78" s="178"/>
      <c r="HK78" s="194"/>
      <c r="HL78" s="181"/>
      <c r="HM78" s="172"/>
      <c r="HN78" s="174"/>
      <c r="HO78" s="175"/>
      <c r="HP78" s="176"/>
      <c r="HQ78" s="176"/>
      <c r="HR78" s="177"/>
      <c r="HS78" s="177"/>
      <c r="HT78" s="177"/>
      <c r="HU78" s="178"/>
      <c r="HV78" s="177"/>
      <c r="HW78" s="178"/>
      <c r="HX78" s="177"/>
      <c r="HY78" s="177"/>
      <c r="HZ78" s="177"/>
      <c r="IA78" s="178"/>
      <c r="IB78" s="194"/>
      <c r="IC78" s="181"/>
      <c r="ID78" s="172"/>
      <c r="IE78" s="174"/>
      <c r="IF78" s="175"/>
      <c r="IG78" s="176"/>
      <c r="IH78" s="176"/>
      <c r="II78" s="177"/>
      <c r="IJ78" s="177"/>
      <c r="IK78" s="177"/>
      <c r="IL78" s="178"/>
      <c r="IM78" s="177"/>
      <c r="IN78" s="178"/>
      <c r="IO78" s="177"/>
      <c r="IP78" s="177"/>
      <c r="IQ78" s="177"/>
      <c r="IR78" s="178"/>
      <c r="IS78" s="194"/>
      <c r="IT78" s="181"/>
      <c r="IU78" s="172"/>
      <c r="IV78" s="174"/>
      <c r="IW78" s="175"/>
      <c r="IX78" s="176"/>
      <c r="IY78" s="176"/>
      <c r="IZ78" s="177"/>
      <c r="JA78" s="177"/>
      <c r="JB78" s="177"/>
      <c r="JC78" s="178"/>
      <c r="JD78" s="177"/>
      <c r="JE78" s="178"/>
      <c r="JF78" s="177"/>
      <c r="JG78" s="177"/>
      <c r="JH78" s="177"/>
      <c r="JI78" s="178"/>
      <c r="JJ78" s="194"/>
      <c r="JK78" s="181"/>
      <c r="JL78" s="172"/>
      <c r="JM78" s="174"/>
      <c r="JN78" s="175"/>
      <c r="JO78" s="176"/>
      <c r="JP78" s="176"/>
      <c r="JQ78" s="177"/>
      <c r="JR78" s="177"/>
      <c r="JS78" s="177"/>
      <c r="JT78" s="178"/>
      <c r="JU78" s="177"/>
      <c r="JV78" s="178"/>
      <c r="JW78" s="177"/>
      <c r="JX78" s="177"/>
      <c r="JY78" s="177"/>
      <c r="JZ78" s="178"/>
      <c r="KA78" s="194"/>
      <c r="KB78" s="181"/>
      <c r="KC78" s="172"/>
      <c r="KD78" s="174"/>
      <c r="KE78" s="175"/>
      <c r="KF78" s="176"/>
      <c r="KG78" s="176"/>
      <c r="KH78" s="177"/>
      <c r="KI78" s="177"/>
      <c r="KJ78" s="177"/>
      <c r="KK78" s="178"/>
      <c r="KL78" s="177"/>
      <c r="KM78" s="178"/>
      <c r="KN78" s="177"/>
      <c r="KO78" s="177"/>
      <c r="KP78" s="177"/>
      <c r="KQ78" s="178"/>
      <c r="KR78" s="194"/>
      <c r="KS78" s="181"/>
      <c r="KT78" s="172"/>
      <c r="KU78" s="173"/>
    </row>
    <row r="79" ht="15.75" hidden="1" customHeight="1">
      <c r="A79" s="174"/>
      <c r="B79" s="175"/>
      <c r="C79" s="176"/>
      <c r="D79" s="176"/>
      <c r="E79" s="177"/>
      <c r="F79" s="177"/>
      <c r="G79" s="177"/>
      <c r="H79" s="178"/>
      <c r="I79" s="177"/>
      <c r="J79" s="178"/>
      <c r="K79" s="177"/>
      <c r="L79" s="177"/>
      <c r="M79" s="177"/>
      <c r="N79" s="178"/>
      <c r="O79" s="194"/>
      <c r="P79" s="181"/>
      <c r="Q79" s="172"/>
      <c r="R79" s="174"/>
      <c r="S79" s="175"/>
      <c r="T79" s="176"/>
      <c r="U79" s="176"/>
      <c r="V79" s="177"/>
      <c r="W79" s="177"/>
      <c r="X79" s="177"/>
      <c r="Y79" s="178"/>
      <c r="Z79" s="177"/>
      <c r="AA79" s="178"/>
      <c r="AB79" s="177"/>
      <c r="AC79" s="177"/>
      <c r="AD79" s="177"/>
      <c r="AE79" s="178"/>
      <c r="AF79" s="194"/>
      <c r="AG79" s="181"/>
      <c r="AH79" s="172"/>
      <c r="AI79" s="174"/>
      <c r="AJ79" s="175"/>
      <c r="AK79" s="176"/>
      <c r="AL79" s="176"/>
      <c r="AM79" s="177"/>
      <c r="AN79" s="177"/>
      <c r="AO79" s="177"/>
      <c r="AP79" s="178"/>
      <c r="AQ79" s="177"/>
      <c r="AR79" s="178"/>
      <c r="AS79" s="177"/>
      <c r="AT79" s="177"/>
      <c r="AU79" s="177"/>
      <c r="AV79" s="178"/>
      <c r="AW79" s="194"/>
      <c r="AX79" s="181"/>
      <c r="AY79" s="172"/>
      <c r="AZ79" s="174"/>
      <c r="BA79" s="175"/>
      <c r="BB79" s="176"/>
      <c r="BC79" s="176"/>
      <c r="BD79" s="177"/>
      <c r="BE79" s="177"/>
      <c r="BF79" s="177"/>
      <c r="BG79" s="178"/>
      <c r="BH79" s="177"/>
      <c r="BI79" s="178"/>
      <c r="BJ79" s="177"/>
      <c r="BK79" s="177"/>
      <c r="BL79" s="177"/>
      <c r="BM79" s="178"/>
      <c r="BN79" s="194"/>
      <c r="BO79" s="181"/>
      <c r="BP79" s="172"/>
      <c r="BQ79" s="174"/>
      <c r="BR79" s="175"/>
      <c r="BS79" s="176"/>
      <c r="BT79" s="176"/>
      <c r="BU79" s="177"/>
      <c r="BV79" s="177"/>
      <c r="BW79" s="177"/>
      <c r="BX79" s="178"/>
      <c r="BY79" s="177"/>
      <c r="BZ79" s="178"/>
      <c r="CA79" s="177"/>
      <c r="CB79" s="177"/>
      <c r="CC79" s="177"/>
      <c r="CD79" s="178"/>
      <c r="CE79" s="194"/>
      <c r="CF79" s="181"/>
      <c r="CG79" s="172"/>
      <c r="CH79" s="174"/>
      <c r="CI79" s="175"/>
      <c r="CJ79" s="176"/>
      <c r="CK79" s="176"/>
      <c r="CL79" s="177"/>
      <c r="CM79" s="177"/>
      <c r="CN79" s="177"/>
      <c r="CO79" s="178"/>
      <c r="CP79" s="177"/>
      <c r="CQ79" s="178"/>
      <c r="CR79" s="177"/>
      <c r="CS79" s="177"/>
      <c r="CT79" s="177"/>
      <c r="CU79" s="178"/>
      <c r="CV79" s="194"/>
      <c r="CW79" s="181"/>
      <c r="CX79" s="172"/>
      <c r="CY79" s="174"/>
      <c r="CZ79" s="175"/>
      <c r="DA79" s="176"/>
      <c r="DB79" s="176"/>
      <c r="DC79" s="177"/>
      <c r="DD79" s="177"/>
      <c r="DE79" s="177"/>
      <c r="DF79" s="178"/>
      <c r="DG79" s="177"/>
      <c r="DH79" s="178"/>
      <c r="DI79" s="177"/>
      <c r="DJ79" s="177"/>
      <c r="DK79" s="177"/>
      <c r="DL79" s="178"/>
      <c r="DM79" s="194"/>
      <c r="DN79" s="181"/>
      <c r="DO79" s="172"/>
      <c r="DP79" s="174"/>
      <c r="DQ79" s="175"/>
      <c r="DR79" s="176"/>
      <c r="DS79" s="176"/>
      <c r="DT79" s="177"/>
      <c r="DU79" s="177"/>
      <c r="DV79" s="177"/>
      <c r="DW79" s="178"/>
      <c r="DX79" s="177"/>
      <c r="DY79" s="178"/>
      <c r="DZ79" s="177"/>
      <c r="EA79" s="177"/>
      <c r="EB79" s="177"/>
      <c r="EC79" s="178"/>
      <c r="ED79" s="194"/>
      <c r="EE79" s="181"/>
      <c r="EF79" s="172"/>
      <c r="EG79" s="174"/>
      <c r="EH79" s="175"/>
      <c r="EI79" s="176"/>
      <c r="EJ79" s="176"/>
      <c r="EK79" s="177"/>
      <c r="EL79" s="177"/>
      <c r="EM79" s="177"/>
      <c r="EN79" s="178"/>
      <c r="EO79" s="177"/>
      <c r="EP79" s="178"/>
      <c r="EQ79" s="177"/>
      <c r="ER79" s="177"/>
      <c r="ES79" s="177"/>
      <c r="ET79" s="178"/>
      <c r="EU79" s="194"/>
      <c r="EV79" s="181"/>
      <c r="EW79" s="172"/>
      <c r="EX79" s="174"/>
      <c r="EY79" s="175"/>
      <c r="EZ79" s="176"/>
      <c r="FA79" s="176"/>
      <c r="FB79" s="177"/>
      <c r="FC79" s="177"/>
      <c r="FD79" s="177"/>
      <c r="FE79" s="178"/>
      <c r="FF79" s="177"/>
      <c r="FG79" s="178"/>
      <c r="FH79" s="177"/>
      <c r="FI79" s="177"/>
      <c r="FJ79" s="177"/>
      <c r="FK79" s="178"/>
      <c r="FL79" s="194"/>
      <c r="FM79" s="181"/>
      <c r="FN79" s="172"/>
      <c r="FO79" s="174"/>
      <c r="FP79" s="175"/>
      <c r="FQ79" s="176"/>
      <c r="FR79" s="176"/>
      <c r="FS79" s="177"/>
      <c r="FT79" s="177"/>
      <c r="FU79" s="177"/>
      <c r="FV79" s="178"/>
      <c r="FW79" s="177"/>
      <c r="FX79" s="178"/>
      <c r="FY79" s="177"/>
      <c r="FZ79" s="177"/>
      <c r="GA79" s="177"/>
      <c r="GB79" s="178"/>
      <c r="GC79" s="194"/>
      <c r="GD79" s="181"/>
      <c r="GE79" s="172"/>
      <c r="GF79" s="174"/>
      <c r="GG79" s="175"/>
      <c r="GH79" s="176"/>
      <c r="GI79" s="176"/>
      <c r="GJ79" s="177"/>
      <c r="GK79" s="177"/>
      <c r="GL79" s="177"/>
      <c r="GM79" s="178"/>
      <c r="GN79" s="177"/>
      <c r="GO79" s="178"/>
      <c r="GP79" s="177"/>
      <c r="GQ79" s="177"/>
      <c r="GR79" s="177"/>
      <c r="GS79" s="178"/>
      <c r="GT79" s="194"/>
      <c r="GU79" s="181"/>
      <c r="GV79" s="172"/>
      <c r="GW79" s="174"/>
      <c r="GX79" s="175"/>
      <c r="GY79" s="176"/>
      <c r="GZ79" s="176"/>
      <c r="HA79" s="177"/>
      <c r="HB79" s="177"/>
      <c r="HC79" s="177"/>
      <c r="HD79" s="178"/>
      <c r="HE79" s="177"/>
      <c r="HF79" s="178"/>
      <c r="HG79" s="177"/>
      <c r="HH79" s="177"/>
      <c r="HI79" s="177"/>
      <c r="HJ79" s="178"/>
      <c r="HK79" s="194"/>
      <c r="HL79" s="181"/>
      <c r="HM79" s="172"/>
      <c r="HN79" s="174"/>
      <c r="HO79" s="175"/>
      <c r="HP79" s="176"/>
      <c r="HQ79" s="176"/>
      <c r="HR79" s="177"/>
      <c r="HS79" s="177"/>
      <c r="HT79" s="177"/>
      <c r="HU79" s="178"/>
      <c r="HV79" s="177"/>
      <c r="HW79" s="178"/>
      <c r="HX79" s="177"/>
      <c r="HY79" s="177"/>
      <c r="HZ79" s="177"/>
      <c r="IA79" s="178"/>
      <c r="IB79" s="194"/>
      <c r="IC79" s="181"/>
      <c r="ID79" s="172"/>
      <c r="IE79" s="174"/>
      <c r="IF79" s="175"/>
      <c r="IG79" s="176"/>
      <c r="IH79" s="176"/>
      <c r="II79" s="177"/>
      <c r="IJ79" s="177"/>
      <c r="IK79" s="177"/>
      <c r="IL79" s="178"/>
      <c r="IM79" s="177"/>
      <c r="IN79" s="178"/>
      <c r="IO79" s="177"/>
      <c r="IP79" s="177"/>
      <c r="IQ79" s="177"/>
      <c r="IR79" s="178"/>
      <c r="IS79" s="194"/>
      <c r="IT79" s="181"/>
      <c r="IU79" s="172"/>
      <c r="IV79" s="174"/>
      <c r="IW79" s="175"/>
      <c r="IX79" s="176"/>
      <c r="IY79" s="176"/>
      <c r="IZ79" s="177"/>
      <c r="JA79" s="177"/>
      <c r="JB79" s="177"/>
      <c r="JC79" s="178"/>
      <c r="JD79" s="177"/>
      <c r="JE79" s="178"/>
      <c r="JF79" s="177"/>
      <c r="JG79" s="177"/>
      <c r="JH79" s="177"/>
      <c r="JI79" s="178"/>
      <c r="JJ79" s="194"/>
      <c r="JK79" s="181"/>
      <c r="JL79" s="172"/>
      <c r="JM79" s="174"/>
      <c r="JN79" s="175"/>
      <c r="JO79" s="176"/>
      <c r="JP79" s="176"/>
      <c r="JQ79" s="177"/>
      <c r="JR79" s="177"/>
      <c r="JS79" s="177"/>
      <c r="JT79" s="178"/>
      <c r="JU79" s="177"/>
      <c r="JV79" s="178"/>
      <c r="JW79" s="177"/>
      <c r="JX79" s="177"/>
      <c r="JY79" s="177"/>
      <c r="JZ79" s="178"/>
      <c r="KA79" s="194"/>
      <c r="KB79" s="181"/>
      <c r="KC79" s="172"/>
      <c r="KD79" s="174"/>
      <c r="KE79" s="175"/>
      <c r="KF79" s="176"/>
      <c r="KG79" s="176"/>
      <c r="KH79" s="177"/>
      <c r="KI79" s="177"/>
      <c r="KJ79" s="177"/>
      <c r="KK79" s="178"/>
      <c r="KL79" s="177"/>
      <c r="KM79" s="178"/>
      <c r="KN79" s="177"/>
      <c r="KO79" s="177"/>
      <c r="KP79" s="177"/>
      <c r="KQ79" s="178"/>
      <c r="KR79" s="194"/>
      <c r="KS79" s="181"/>
      <c r="KT79" s="172"/>
      <c r="KU79" s="173"/>
    </row>
    <row r="80" ht="15.75" hidden="1" customHeight="1">
      <c r="A80" s="174"/>
      <c r="B80" s="175"/>
      <c r="C80" s="176"/>
      <c r="D80" s="176"/>
      <c r="E80" s="177"/>
      <c r="F80" s="177"/>
      <c r="G80" s="177"/>
      <c r="H80" s="178"/>
      <c r="I80" s="177"/>
      <c r="J80" s="178"/>
      <c r="K80" s="177"/>
      <c r="L80" s="177"/>
      <c r="M80" s="177"/>
      <c r="N80" s="178"/>
      <c r="O80" s="194"/>
      <c r="P80" s="181"/>
      <c r="Q80" s="172"/>
      <c r="R80" s="174"/>
      <c r="S80" s="175"/>
      <c r="T80" s="176"/>
      <c r="U80" s="176"/>
      <c r="V80" s="177"/>
      <c r="W80" s="177"/>
      <c r="X80" s="177"/>
      <c r="Y80" s="178"/>
      <c r="Z80" s="177"/>
      <c r="AA80" s="178"/>
      <c r="AB80" s="177"/>
      <c r="AC80" s="177"/>
      <c r="AD80" s="177"/>
      <c r="AE80" s="178"/>
      <c r="AF80" s="194"/>
      <c r="AG80" s="181"/>
      <c r="AH80" s="172"/>
      <c r="AI80" s="174"/>
      <c r="AJ80" s="175"/>
      <c r="AK80" s="176"/>
      <c r="AL80" s="176"/>
      <c r="AM80" s="177"/>
      <c r="AN80" s="177"/>
      <c r="AO80" s="177"/>
      <c r="AP80" s="178"/>
      <c r="AQ80" s="177"/>
      <c r="AR80" s="178"/>
      <c r="AS80" s="177"/>
      <c r="AT80" s="177"/>
      <c r="AU80" s="177"/>
      <c r="AV80" s="178"/>
      <c r="AW80" s="194"/>
      <c r="AX80" s="181"/>
      <c r="AY80" s="172"/>
      <c r="AZ80" s="174"/>
      <c r="BA80" s="175"/>
      <c r="BB80" s="176"/>
      <c r="BC80" s="176"/>
      <c r="BD80" s="177"/>
      <c r="BE80" s="177"/>
      <c r="BF80" s="177"/>
      <c r="BG80" s="178"/>
      <c r="BH80" s="177"/>
      <c r="BI80" s="178"/>
      <c r="BJ80" s="177"/>
      <c r="BK80" s="177"/>
      <c r="BL80" s="177"/>
      <c r="BM80" s="178"/>
      <c r="BN80" s="194"/>
      <c r="BO80" s="181"/>
      <c r="BP80" s="172"/>
      <c r="BQ80" s="174"/>
      <c r="BR80" s="175"/>
      <c r="BS80" s="176"/>
      <c r="BT80" s="176"/>
      <c r="BU80" s="177"/>
      <c r="BV80" s="177"/>
      <c r="BW80" s="177"/>
      <c r="BX80" s="178"/>
      <c r="BY80" s="177"/>
      <c r="BZ80" s="178"/>
      <c r="CA80" s="177"/>
      <c r="CB80" s="177"/>
      <c r="CC80" s="177"/>
      <c r="CD80" s="178"/>
      <c r="CE80" s="194"/>
      <c r="CF80" s="181"/>
      <c r="CG80" s="172"/>
      <c r="CH80" s="174"/>
      <c r="CI80" s="175"/>
      <c r="CJ80" s="176"/>
      <c r="CK80" s="176"/>
      <c r="CL80" s="177"/>
      <c r="CM80" s="177"/>
      <c r="CN80" s="177"/>
      <c r="CO80" s="178"/>
      <c r="CP80" s="177"/>
      <c r="CQ80" s="178"/>
      <c r="CR80" s="177"/>
      <c r="CS80" s="177"/>
      <c r="CT80" s="177"/>
      <c r="CU80" s="178"/>
      <c r="CV80" s="194"/>
      <c r="CW80" s="181"/>
      <c r="CX80" s="172"/>
      <c r="CY80" s="174"/>
      <c r="CZ80" s="175"/>
      <c r="DA80" s="176"/>
      <c r="DB80" s="176"/>
      <c r="DC80" s="177"/>
      <c r="DD80" s="177"/>
      <c r="DE80" s="177"/>
      <c r="DF80" s="178"/>
      <c r="DG80" s="177"/>
      <c r="DH80" s="178"/>
      <c r="DI80" s="177"/>
      <c r="DJ80" s="177"/>
      <c r="DK80" s="177"/>
      <c r="DL80" s="178"/>
      <c r="DM80" s="194"/>
      <c r="DN80" s="181"/>
      <c r="DO80" s="172"/>
      <c r="DP80" s="174"/>
      <c r="DQ80" s="175"/>
      <c r="DR80" s="176"/>
      <c r="DS80" s="176"/>
      <c r="DT80" s="177"/>
      <c r="DU80" s="177"/>
      <c r="DV80" s="177"/>
      <c r="DW80" s="178"/>
      <c r="DX80" s="177"/>
      <c r="DY80" s="178"/>
      <c r="DZ80" s="177"/>
      <c r="EA80" s="177"/>
      <c r="EB80" s="177"/>
      <c r="EC80" s="178"/>
      <c r="ED80" s="194"/>
      <c r="EE80" s="181"/>
      <c r="EF80" s="172"/>
      <c r="EG80" s="174"/>
      <c r="EH80" s="175"/>
      <c r="EI80" s="176"/>
      <c r="EJ80" s="176"/>
      <c r="EK80" s="177"/>
      <c r="EL80" s="177"/>
      <c r="EM80" s="177"/>
      <c r="EN80" s="178"/>
      <c r="EO80" s="177"/>
      <c r="EP80" s="178"/>
      <c r="EQ80" s="177"/>
      <c r="ER80" s="177"/>
      <c r="ES80" s="177"/>
      <c r="ET80" s="178"/>
      <c r="EU80" s="194"/>
      <c r="EV80" s="181"/>
      <c r="EW80" s="172"/>
      <c r="EX80" s="174"/>
      <c r="EY80" s="175"/>
      <c r="EZ80" s="176"/>
      <c r="FA80" s="176"/>
      <c r="FB80" s="177"/>
      <c r="FC80" s="177"/>
      <c r="FD80" s="177"/>
      <c r="FE80" s="178"/>
      <c r="FF80" s="177"/>
      <c r="FG80" s="178"/>
      <c r="FH80" s="177"/>
      <c r="FI80" s="177"/>
      <c r="FJ80" s="177"/>
      <c r="FK80" s="178"/>
      <c r="FL80" s="194"/>
      <c r="FM80" s="181"/>
      <c r="FN80" s="172"/>
      <c r="FO80" s="174"/>
      <c r="FP80" s="175"/>
      <c r="FQ80" s="176"/>
      <c r="FR80" s="176"/>
      <c r="FS80" s="177"/>
      <c r="FT80" s="177"/>
      <c r="FU80" s="177"/>
      <c r="FV80" s="178"/>
      <c r="FW80" s="177"/>
      <c r="FX80" s="178"/>
      <c r="FY80" s="177"/>
      <c r="FZ80" s="177"/>
      <c r="GA80" s="177"/>
      <c r="GB80" s="178"/>
      <c r="GC80" s="194"/>
      <c r="GD80" s="181"/>
      <c r="GE80" s="172"/>
      <c r="GF80" s="174"/>
      <c r="GG80" s="175"/>
      <c r="GH80" s="176"/>
      <c r="GI80" s="176"/>
      <c r="GJ80" s="177"/>
      <c r="GK80" s="177"/>
      <c r="GL80" s="177"/>
      <c r="GM80" s="178"/>
      <c r="GN80" s="177"/>
      <c r="GO80" s="178"/>
      <c r="GP80" s="177"/>
      <c r="GQ80" s="177"/>
      <c r="GR80" s="177"/>
      <c r="GS80" s="178"/>
      <c r="GT80" s="194"/>
      <c r="GU80" s="181"/>
      <c r="GV80" s="172"/>
      <c r="GW80" s="174"/>
      <c r="GX80" s="175"/>
      <c r="GY80" s="176"/>
      <c r="GZ80" s="176"/>
      <c r="HA80" s="177"/>
      <c r="HB80" s="177"/>
      <c r="HC80" s="177"/>
      <c r="HD80" s="178"/>
      <c r="HE80" s="177"/>
      <c r="HF80" s="178"/>
      <c r="HG80" s="177"/>
      <c r="HH80" s="177"/>
      <c r="HI80" s="177"/>
      <c r="HJ80" s="178"/>
      <c r="HK80" s="194"/>
      <c r="HL80" s="181"/>
      <c r="HM80" s="172"/>
      <c r="HN80" s="174"/>
      <c r="HO80" s="175"/>
      <c r="HP80" s="176"/>
      <c r="HQ80" s="176"/>
      <c r="HR80" s="177"/>
      <c r="HS80" s="177"/>
      <c r="HT80" s="177"/>
      <c r="HU80" s="178"/>
      <c r="HV80" s="177"/>
      <c r="HW80" s="178"/>
      <c r="HX80" s="177"/>
      <c r="HY80" s="177"/>
      <c r="HZ80" s="177"/>
      <c r="IA80" s="178"/>
      <c r="IB80" s="194"/>
      <c r="IC80" s="181"/>
      <c r="ID80" s="172"/>
      <c r="IE80" s="174"/>
      <c r="IF80" s="175"/>
      <c r="IG80" s="176"/>
      <c r="IH80" s="176"/>
      <c r="II80" s="177"/>
      <c r="IJ80" s="177"/>
      <c r="IK80" s="177"/>
      <c r="IL80" s="178"/>
      <c r="IM80" s="177"/>
      <c r="IN80" s="178"/>
      <c r="IO80" s="177"/>
      <c r="IP80" s="177"/>
      <c r="IQ80" s="177"/>
      <c r="IR80" s="178"/>
      <c r="IS80" s="194"/>
      <c r="IT80" s="181"/>
      <c r="IU80" s="172"/>
      <c r="IV80" s="174"/>
      <c r="IW80" s="175"/>
      <c r="IX80" s="176"/>
      <c r="IY80" s="176"/>
      <c r="IZ80" s="177"/>
      <c r="JA80" s="177"/>
      <c r="JB80" s="177"/>
      <c r="JC80" s="178"/>
      <c r="JD80" s="177"/>
      <c r="JE80" s="178"/>
      <c r="JF80" s="177"/>
      <c r="JG80" s="177"/>
      <c r="JH80" s="177"/>
      <c r="JI80" s="178"/>
      <c r="JJ80" s="194"/>
      <c r="JK80" s="181"/>
      <c r="JL80" s="172"/>
      <c r="JM80" s="174"/>
      <c r="JN80" s="175"/>
      <c r="JO80" s="176"/>
      <c r="JP80" s="176"/>
      <c r="JQ80" s="177"/>
      <c r="JR80" s="177"/>
      <c r="JS80" s="177"/>
      <c r="JT80" s="178"/>
      <c r="JU80" s="177"/>
      <c r="JV80" s="178"/>
      <c r="JW80" s="177"/>
      <c r="JX80" s="177"/>
      <c r="JY80" s="177"/>
      <c r="JZ80" s="178"/>
      <c r="KA80" s="194"/>
      <c r="KB80" s="181"/>
      <c r="KC80" s="172"/>
      <c r="KD80" s="174"/>
      <c r="KE80" s="175"/>
      <c r="KF80" s="176"/>
      <c r="KG80" s="176"/>
      <c r="KH80" s="177"/>
      <c r="KI80" s="177"/>
      <c r="KJ80" s="177"/>
      <c r="KK80" s="178"/>
      <c r="KL80" s="177"/>
      <c r="KM80" s="178"/>
      <c r="KN80" s="177"/>
      <c r="KO80" s="177"/>
      <c r="KP80" s="177"/>
      <c r="KQ80" s="178"/>
      <c r="KR80" s="194"/>
      <c r="KS80" s="181"/>
      <c r="KT80" s="172"/>
      <c r="KU80" s="173"/>
    </row>
    <row r="81" ht="15.75" hidden="1" customHeight="1">
      <c r="A81" s="174"/>
      <c r="B81" s="175"/>
      <c r="C81" s="176"/>
      <c r="D81" s="176"/>
      <c r="E81" s="177"/>
      <c r="F81" s="177"/>
      <c r="G81" s="177"/>
      <c r="H81" s="178"/>
      <c r="I81" s="177"/>
      <c r="J81" s="178"/>
      <c r="K81" s="177"/>
      <c r="L81" s="177"/>
      <c r="M81" s="177"/>
      <c r="N81" s="178"/>
      <c r="O81" s="194"/>
      <c r="P81" s="181"/>
      <c r="Q81" s="172"/>
      <c r="R81" s="174"/>
      <c r="S81" s="175"/>
      <c r="T81" s="176"/>
      <c r="U81" s="176"/>
      <c r="V81" s="177"/>
      <c r="W81" s="177"/>
      <c r="X81" s="177"/>
      <c r="Y81" s="178"/>
      <c r="Z81" s="177"/>
      <c r="AA81" s="178"/>
      <c r="AB81" s="177"/>
      <c r="AC81" s="177"/>
      <c r="AD81" s="177"/>
      <c r="AE81" s="178"/>
      <c r="AF81" s="194"/>
      <c r="AG81" s="181"/>
      <c r="AH81" s="172"/>
      <c r="AI81" s="174"/>
      <c r="AJ81" s="175"/>
      <c r="AK81" s="176"/>
      <c r="AL81" s="176"/>
      <c r="AM81" s="177"/>
      <c r="AN81" s="177"/>
      <c r="AO81" s="177"/>
      <c r="AP81" s="178"/>
      <c r="AQ81" s="177"/>
      <c r="AR81" s="178"/>
      <c r="AS81" s="177"/>
      <c r="AT81" s="177"/>
      <c r="AU81" s="177"/>
      <c r="AV81" s="178"/>
      <c r="AW81" s="194"/>
      <c r="AX81" s="181"/>
      <c r="AY81" s="172"/>
      <c r="AZ81" s="174"/>
      <c r="BA81" s="175"/>
      <c r="BB81" s="176"/>
      <c r="BC81" s="176"/>
      <c r="BD81" s="177"/>
      <c r="BE81" s="177"/>
      <c r="BF81" s="177"/>
      <c r="BG81" s="178"/>
      <c r="BH81" s="177"/>
      <c r="BI81" s="178"/>
      <c r="BJ81" s="177"/>
      <c r="BK81" s="177"/>
      <c r="BL81" s="177"/>
      <c r="BM81" s="178"/>
      <c r="BN81" s="194"/>
      <c r="BO81" s="181"/>
      <c r="BP81" s="172"/>
      <c r="BQ81" s="174"/>
      <c r="BR81" s="175"/>
      <c r="BS81" s="176"/>
      <c r="BT81" s="176"/>
      <c r="BU81" s="177"/>
      <c r="BV81" s="177"/>
      <c r="BW81" s="177"/>
      <c r="BX81" s="178"/>
      <c r="BY81" s="177"/>
      <c r="BZ81" s="178"/>
      <c r="CA81" s="177"/>
      <c r="CB81" s="177"/>
      <c r="CC81" s="177"/>
      <c r="CD81" s="178"/>
      <c r="CE81" s="194"/>
      <c r="CF81" s="181"/>
      <c r="CG81" s="172"/>
      <c r="CH81" s="174"/>
      <c r="CI81" s="175"/>
      <c r="CJ81" s="176"/>
      <c r="CK81" s="176"/>
      <c r="CL81" s="177"/>
      <c r="CM81" s="177"/>
      <c r="CN81" s="177"/>
      <c r="CO81" s="178"/>
      <c r="CP81" s="177"/>
      <c r="CQ81" s="178"/>
      <c r="CR81" s="177"/>
      <c r="CS81" s="177"/>
      <c r="CT81" s="177"/>
      <c r="CU81" s="178"/>
      <c r="CV81" s="194"/>
      <c r="CW81" s="181"/>
      <c r="CX81" s="172"/>
      <c r="CY81" s="174"/>
      <c r="CZ81" s="175"/>
      <c r="DA81" s="176"/>
      <c r="DB81" s="176"/>
      <c r="DC81" s="177"/>
      <c r="DD81" s="177"/>
      <c r="DE81" s="177"/>
      <c r="DF81" s="178"/>
      <c r="DG81" s="177"/>
      <c r="DH81" s="178"/>
      <c r="DI81" s="177"/>
      <c r="DJ81" s="177"/>
      <c r="DK81" s="177"/>
      <c r="DL81" s="178"/>
      <c r="DM81" s="194"/>
      <c r="DN81" s="181"/>
      <c r="DO81" s="172"/>
      <c r="DP81" s="174"/>
      <c r="DQ81" s="175"/>
      <c r="DR81" s="176"/>
      <c r="DS81" s="176"/>
      <c r="DT81" s="177"/>
      <c r="DU81" s="177"/>
      <c r="DV81" s="177"/>
      <c r="DW81" s="178"/>
      <c r="DX81" s="177"/>
      <c r="DY81" s="178"/>
      <c r="DZ81" s="177"/>
      <c r="EA81" s="177"/>
      <c r="EB81" s="177"/>
      <c r="EC81" s="178"/>
      <c r="ED81" s="194"/>
      <c r="EE81" s="181"/>
      <c r="EF81" s="172"/>
      <c r="EG81" s="174"/>
      <c r="EH81" s="175"/>
      <c r="EI81" s="176"/>
      <c r="EJ81" s="176"/>
      <c r="EK81" s="177"/>
      <c r="EL81" s="177"/>
      <c r="EM81" s="177"/>
      <c r="EN81" s="178"/>
      <c r="EO81" s="177"/>
      <c r="EP81" s="178"/>
      <c r="EQ81" s="177"/>
      <c r="ER81" s="177"/>
      <c r="ES81" s="177"/>
      <c r="ET81" s="178"/>
      <c r="EU81" s="194"/>
      <c r="EV81" s="181"/>
      <c r="EW81" s="172"/>
      <c r="EX81" s="174"/>
      <c r="EY81" s="175"/>
      <c r="EZ81" s="176"/>
      <c r="FA81" s="176"/>
      <c r="FB81" s="177"/>
      <c r="FC81" s="177"/>
      <c r="FD81" s="177"/>
      <c r="FE81" s="178"/>
      <c r="FF81" s="177"/>
      <c r="FG81" s="178"/>
      <c r="FH81" s="177"/>
      <c r="FI81" s="177"/>
      <c r="FJ81" s="177"/>
      <c r="FK81" s="178"/>
      <c r="FL81" s="194"/>
      <c r="FM81" s="181"/>
      <c r="FN81" s="172"/>
      <c r="FO81" s="174"/>
      <c r="FP81" s="175"/>
      <c r="FQ81" s="176"/>
      <c r="FR81" s="176"/>
      <c r="FS81" s="177"/>
      <c r="FT81" s="177"/>
      <c r="FU81" s="177"/>
      <c r="FV81" s="178"/>
      <c r="FW81" s="177"/>
      <c r="FX81" s="178"/>
      <c r="FY81" s="177"/>
      <c r="FZ81" s="177"/>
      <c r="GA81" s="177"/>
      <c r="GB81" s="178"/>
      <c r="GC81" s="194"/>
      <c r="GD81" s="181"/>
      <c r="GE81" s="172"/>
      <c r="GF81" s="174"/>
      <c r="GG81" s="175"/>
      <c r="GH81" s="176"/>
      <c r="GI81" s="176"/>
      <c r="GJ81" s="177"/>
      <c r="GK81" s="177"/>
      <c r="GL81" s="177"/>
      <c r="GM81" s="178"/>
      <c r="GN81" s="177"/>
      <c r="GO81" s="178"/>
      <c r="GP81" s="177"/>
      <c r="GQ81" s="177"/>
      <c r="GR81" s="177"/>
      <c r="GS81" s="178"/>
      <c r="GT81" s="194"/>
      <c r="GU81" s="181"/>
      <c r="GV81" s="172"/>
      <c r="GW81" s="174"/>
      <c r="GX81" s="175"/>
      <c r="GY81" s="176"/>
      <c r="GZ81" s="176"/>
      <c r="HA81" s="177"/>
      <c r="HB81" s="177"/>
      <c r="HC81" s="177"/>
      <c r="HD81" s="178"/>
      <c r="HE81" s="177"/>
      <c r="HF81" s="178"/>
      <c r="HG81" s="177"/>
      <c r="HH81" s="177"/>
      <c r="HI81" s="177"/>
      <c r="HJ81" s="178"/>
      <c r="HK81" s="194"/>
      <c r="HL81" s="181"/>
      <c r="HM81" s="172"/>
      <c r="HN81" s="174"/>
      <c r="HO81" s="175"/>
      <c r="HP81" s="176"/>
      <c r="HQ81" s="176"/>
      <c r="HR81" s="177"/>
      <c r="HS81" s="177"/>
      <c r="HT81" s="177"/>
      <c r="HU81" s="178"/>
      <c r="HV81" s="177"/>
      <c r="HW81" s="178"/>
      <c r="HX81" s="177"/>
      <c r="HY81" s="177"/>
      <c r="HZ81" s="177"/>
      <c r="IA81" s="178"/>
      <c r="IB81" s="194"/>
      <c r="IC81" s="181"/>
      <c r="ID81" s="172"/>
      <c r="IE81" s="174"/>
      <c r="IF81" s="175"/>
      <c r="IG81" s="176"/>
      <c r="IH81" s="176"/>
      <c r="II81" s="177"/>
      <c r="IJ81" s="177"/>
      <c r="IK81" s="177"/>
      <c r="IL81" s="178"/>
      <c r="IM81" s="177"/>
      <c r="IN81" s="178"/>
      <c r="IO81" s="177"/>
      <c r="IP81" s="177"/>
      <c r="IQ81" s="177"/>
      <c r="IR81" s="178"/>
      <c r="IS81" s="194"/>
      <c r="IT81" s="181"/>
      <c r="IU81" s="172"/>
      <c r="IV81" s="174"/>
      <c r="IW81" s="175"/>
      <c r="IX81" s="176"/>
      <c r="IY81" s="176"/>
      <c r="IZ81" s="177"/>
      <c r="JA81" s="177"/>
      <c r="JB81" s="177"/>
      <c r="JC81" s="178"/>
      <c r="JD81" s="177"/>
      <c r="JE81" s="178"/>
      <c r="JF81" s="177"/>
      <c r="JG81" s="177"/>
      <c r="JH81" s="177"/>
      <c r="JI81" s="178"/>
      <c r="JJ81" s="194"/>
      <c r="JK81" s="181"/>
      <c r="JL81" s="172"/>
      <c r="JM81" s="174"/>
      <c r="JN81" s="175"/>
      <c r="JO81" s="176"/>
      <c r="JP81" s="176"/>
      <c r="JQ81" s="177"/>
      <c r="JR81" s="177"/>
      <c r="JS81" s="177"/>
      <c r="JT81" s="178"/>
      <c r="JU81" s="177"/>
      <c r="JV81" s="178"/>
      <c r="JW81" s="177"/>
      <c r="JX81" s="177"/>
      <c r="JY81" s="177"/>
      <c r="JZ81" s="178"/>
      <c r="KA81" s="194"/>
      <c r="KB81" s="181"/>
      <c r="KC81" s="172"/>
      <c r="KD81" s="174"/>
      <c r="KE81" s="175"/>
      <c r="KF81" s="176"/>
      <c r="KG81" s="176"/>
      <c r="KH81" s="177"/>
      <c r="KI81" s="177"/>
      <c r="KJ81" s="177"/>
      <c r="KK81" s="178"/>
      <c r="KL81" s="177"/>
      <c r="KM81" s="178"/>
      <c r="KN81" s="177"/>
      <c r="KO81" s="177"/>
      <c r="KP81" s="177"/>
      <c r="KQ81" s="178"/>
      <c r="KR81" s="194"/>
      <c r="KS81" s="181"/>
      <c r="KT81" s="172"/>
      <c r="KU81" s="173"/>
    </row>
    <row r="82" ht="15.75" hidden="1" customHeight="1">
      <c r="A82" s="174"/>
      <c r="B82" s="175"/>
      <c r="C82" s="176"/>
      <c r="D82" s="176"/>
      <c r="E82" s="177"/>
      <c r="F82" s="177"/>
      <c r="G82" s="177"/>
      <c r="H82" s="178"/>
      <c r="I82" s="177"/>
      <c r="J82" s="178"/>
      <c r="K82" s="177"/>
      <c r="L82" s="177"/>
      <c r="M82" s="177"/>
      <c r="N82" s="178"/>
      <c r="O82" s="194"/>
      <c r="P82" s="181"/>
      <c r="Q82" s="172"/>
      <c r="R82" s="174"/>
      <c r="S82" s="175"/>
      <c r="T82" s="176"/>
      <c r="U82" s="176"/>
      <c r="V82" s="177"/>
      <c r="W82" s="177"/>
      <c r="X82" s="177"/>
      <c r="Y82" s="178"/>
      <c r="Z82" s="177"/>
      <c r="AA82" s="178"/>
      <c r="AB82" s="177"/>
      <c r="AC82" s="177"/>
      <c r="AD82" s="177"/>
      <c r="AE82" s="178"/>
      <c r="AF82" s="194"/>
      <c r="AG82" s="181"/>
      <c r="AH82" s="172"/>
      <c r="AI82" s="174"/>
      <c r="AJ82" s="175"/>
      <c r="AK82" s="176"/>
      <c r="AL82" s="176"/>
      <c r="AM82" s="177"/>
      <c r="AN82" s="177"/>
      <c r="AO82" s="177"/>
      <c r="AP82" s="178"/>
      <c r="AQ82" s="177"/>
      <c r="AR82" s="178"/>
      <c r="AS82" s="177"/>
      <c r="AT82" s="177"/>
      <c r="AU82" s="177"/>
      <c r="AV82" s="178"/>
      <c r="AW82" s="194"/>
      <c r="AX82" s="181"/>
      <c r="AY82" s="172"/>
      <c r="AZ82" s="174"/>
      <c r="BA82" s="175"/>
      <c r="BB82" s="176"/>
      <c r="BC82" s="176"/>
      <c r="BD82" s="177"/>
      <c r="BE82" s="177"/>
      <c r="BF82" s="177"/>
      <c r="BG82" s="178"/>
      <c r="BH82" s="177"/>
      <c r="BI82" s="178"/>
      <c r="BJ82" s="177"/>
      <c r="BK82" s="177"/>
      <c r="BL82" s="177"/>
      <c r="BM82" s="178"/>
      <c r="BN82" s="194"/>
      <c r="BO82" s="181"/>
      <c r="BP82" s="172"/>
      <c r="BQ82" s="174"/>
      <c r="BR82" s="175"/>
      <c r="BS82" s="176"/>
      <c r="BT82" s="176"/>
      <c r="BU82" s="177"/>
      <c r="BV82" s="177"/>
      <c r="BW82" s="177"/>
      <c r="BX82" s="178"/>
      <c r="BY82" s="177"/>
      <c r="BZ82" s="178"/>
      <c r="CA82" s="177"/>
      <c r="CB82" s="177"/>
      <c r="CC82" s="177"/>
      <c r="CD82" s="178"/>
      <c r="CE82" s="194"/>
      <c r="CF82" s="181"/>
      <c r="CG82" s="172"/>
      <c r="CH82" s="174"/>
      <c r="CI82" s="175"/>
      <c r="CJ82" s="176"/>
      <c r="CK82" s="176"/>
      <c r="CL82" s="177"/>
      <c r="CM82" s="177"/>
      <c r="CN82" s="177"/>
      <c r="CO82" s="178"/>
      <c r="CP82" s="177"/>
      <c r="CQ82" s="178"/>
      <c r="CR82" s="177"/>
      <c r="CS82" s="177"/>
      <c r="CT82" s="177"/>
      <c r="CU82" s="178"/>
      <c r="CV82" s="194"/>
      <c r="CW82" s="181"/>
      <c r="CX82" s="172"/>
      <c r="CY82" s="174"/>
      <c r="CZ82" s="175"/>
      <c r="DA82" s="176"/>
      <c r="DB82" s="176"/>
      <c r="DC82" s="177"/>
      <c r="DD82" s="177"/>
      <c r="DE82" s="177"/>
      <c r="DF82" s="178"/>
      <c r="DG82" s="177"/>
      <c r="DH82" s="178"/>
      <c r="DI82" s="177"/>
      <c r="DJ82" s="177"/>
      <c r="DK82" s="177"/>
      <c r="DL82" s="178"/>
      <c r="DM82" s="194"/>
      <c r="DN82" s="181"/>
      <c r="DO82" s="172"/>
      <c r="DP82" s="174"/>
      <c r="DQ82" s="175"/>
      <c r="DR82" s="176"/>
      <c r="DS82" s="176"/>
      <c r="DT82" s="177"/>
      <c r="DU82" s="177"/>
      <c r="DV82" s="177"/>
      <c r="DW82" s="178"/>
      <c r="DX82" s="177"/>
      <c r="DY82" s="178"/>
      <c r="DZ82" s="177"/>
      <c r="EA82" s="177"/>
      <c r="EB82" s="177"/>
      <c r="EC82" s="178"/>
      <c r="ED82" s="194"/>
      <c r="EE82" s="181"/>
      <c r="EF82" s="172"/>
      <c r="EG82" s="174"/>
      <c r="EH82" s="175"/>
      <c r="EI82" s="176"/>
      <c r="EJ82" s="176"/>
      <c r="EK82" s="177"/>
      <c r="EL82" s="177"/>
      <c r="EM82" s="177"/>
      <c r="EN82" s="178"/>
      <c r="EO82" s="177"/>
      <c r="EP82" s="178"/>
      <c r="EQ82" s="177"/>
      <c r="ER82" s="177"/>
      <c r="ES82" s="177"/>
      <c r="ET82" s="178"/>
      <c r="EU82" s="194"/>
      <c r="EV82" s="181"/>
      <c r="EW82" s="172"/>
      <c r="EX82" s="174"/>
      <c r="EY82" s="175"/>
      <c r="EZ82" s="176"/>
      <c r="FA82" s="176"/>
      <c r="FB82" s="177"/>
      <c r="FC82" s="177"/>
      <c r="FD82" s="177"/>
      <c r="FE82" s="178"/>
      <c r="FF82" s="177"/>
      <c r="FG82" s="178"/>
      <c r="FH82" s="177"/>
      <c r="FI82" s="177"/>
      <c r="FJ82" s="177"/>
      <c r="FK82" s="178"/>
      <c r="FL82" s="194"/>
      <c r="FM82" s="181"/>
      <c r="FN82" s="172"/>
      <c r="FO82" s="174"/>
      <c r="FP82" s="175"/>
      <c r="FQ82" s="176"/>
      <c r="FR82" s="176"/>
      <c r="FS82" s="177"/>
      <c r="FT82" s="177"/>
      <c r="FU82" s="177"/>
      <c r="FV82" s="178"/>
      <c r="FW82" s="177"/>
      <c r="FX82" s="178"/>
      <c r="FY82" s="177"/>
      <c r="FZ82" s="177"/>
      <c r="GA82" s="177"/>
      <c r="GB82" s="178"/>
      <c r="GC82" s="194"/>
      <c r="GD82" s="181"/>
      <c r="GE82" s="172"/>
      <c r="GF82" s="174"/>
      <c r="GG82" s="175"/>
      <c r="GH82" s="176"/>
      <c r="GI82" s="176"/>
      <c r="GJ82" s="177"/>
      <c r="GK82" s="177"/>
      <c r="GL82" s="177"/>
      <c r="GM82" s="178"/>
      <c r="GN82" s="177"/>
      <c r="GO82" s="178"/>
      <c r="GP82" s="177"/>
      <c r="GQ82" s="177"/>
      <c r="GR82" s="177"/>
      <c r="GS82" s="178"/>
      <c r="GT82" s="194"/>
      <c r="GU82" s="181"/>
      <c r="GV82" s="172"/>
      <c r="GW82" s="174"/>
      <c r="GX82" s="175"/>
      <c r="GY82" s="176"/>
      <c r="GZ82" s="176"/>
      <c r="HA82" s="177"/>
      <c r="HB82" s="177"/>
      <c r="HC82" s="177"/>
      <c r="HD82" s="178"/>
      <c r="HE82" s="177"/>
      <c r="HF82" s="178"/>
      <c r="HG82" s="177"/>
      <c r="HH82" s="177"/>
      <c r="HI82" s="177"/>
      <c r="HJ82" s="178"/>
      <c r="HK82" s="194"/>
      <c r="HL82" s="181"/>
      <c r="HM82" s="172"/>
      <c r="HN82" s="174"/>
      <c r="HO82" s="175"/>
      <c r="HP82" s="176"/>
      <c r="HQ82" s="176"/>
      <c r="HR82" s="177"/>
      <c r="HS82" s="177"/>
      <c r="HT82" s="177"/>
      <c r="HU82" s="178"/>
      <c r="HV82" s="177"/>
      <c r="HW82" s="178"/>
      <c r="HX82" s="177"/>
      <c r="HY82" s="177"/>
      <c r="HZ82" s="177"/>
      <c r="IA82" s="178"/>
      <c r="IB82" s="194"/>
      <c r="IC82" s="181"/>
      <c r="ID82" s="172"/>
      <c r="IE82" s="174"/>
      <c r="IF82" s="175"/>
      <c r="IG82" s="176"/>
      <c r="IH82" s="176"/>
      <c r="II82" s="177"/>
      <c r="IJ82" s="177"/>
      <c r="IK82" s="177"/>
      <c r="IL82" s="178"/>
      <c r="IM82" s="177"/>
      <c r="IN82" s="178"/>
      <c r="IO82" s="177"/>
      <c r="IP82" s="177"/>
      <c r="IQ82" s="177"/>
      <c r="IR82" s="178"/>
      <c r="IS82" s="194"/>
      <c r="IT82" s="181"/>
      <c r="IU82" s="172"/>
      <c r="IV82" s="174"/>
      <c r="IW82" s="175"/>
      <c r="IX82" s="176"/>
      <c r="IY82" s="176"/>
      <c r="IZ82" s="177"/>
      <c r="JA82" s="177"/>
      <c r="JB82" s="177"/>
      <c r="JC82" s="178"/>
      <c r="JD82" s="177"/>
      <c r="JE82" s="178"/>
      <c r="JF82" s="177"/>
      <c r="JG82" s="177"/>
      <c r="JH82" s="177"/>
      <c r="JI82" s="178"/>
      <c r="JJ82" s="194"/>
      <c r="JK82" s="181"/>
      <c r="JL82" s="172"/>
      <c r="JM82" s="174"/>
      <c r="JN82" s="175"/>
      <c r="JO82" s="176"/>
      <c r="JP82" s="176"/>
      <c r="JQ82" s="177"/>
      <c r="JR82" s="177"/>
      <c r="JS82" s="177"/>
      <c r="JT82" s="178"/>
      <c r="JU82" s="177"/>
      <c r="JV82" s="178"/>
      <c r="JW82" s="177"/>
      <c r="JX82" s="177"/>
      <c r="JY82" s="177"/>
      <c r="JZ82" s="178"/>
      <c r="KA82" s="194"/>
      <c r="KB82" s="181"/>
      <c r="KC82" s="172"/>
      <c r="KD82" s="174"/>
      <c r="KE82" s="175"/>
      <c r="KF82" s="176"/>
      <c r="KG82" s="176"/>
      <c r="KH82" s="177"/>
      <c r="KI82" s="177"/>
      <c r="KJ82" s="177"/>
      <c r="KK82" s="178"/>
      <c r="KL82" s="177"/>
      <c r="KM82" s="178"/>
      <c r="KN82" s="177"/>
      <c r="KO82" s="177"/>
      <c r="KP82" s="177"/>
      <c r="KQ82" s="178"/>
      <c r="KR82" s="194"/>
      <c r="KS82" s="181"/>
      <c r="KT82" s="172"/>
      <c r="KU82" s="173"/>
    </row>
    <row r="83" ht="15.75" hidden="1" customHeight="1">
      <c r="A83" s="174"/>
      <c r="B83" s="175"/>
      <c r="C83" s="176"/>
      <c r="D83" s="176"/>
      <c r="E83" s="177"/>
      <c r="F83" s="177"/>
      <c r="G83" s="177"/>
      <c r="H83" s="178"/>
      <c r="I83" s="177"/>
      <c r="J83" s="178"/>
      <c r="K83" s="177"/>
      <c r="L83" s="177"/>
      <c r="M83" s="177"/>
      <c r="N83" s="178"/>
      <c r="O83" s="194"/>
      <c r="P83" s="181"/>
      <c r="Q83" s="172"/>
      <c r="R83" s="174"/>
      <c r="S83" s="175"/>
      <c r="T83" s="176"/>
      <c r="U83" s="176"/>
      <c r="V83" s="177"/>
      <c r="W83" s="177"/>
      <c r="X83" s="177"/>
      <c r="Y83" s="178"/>
      <c r="Z83" s="177"/>
      <c r="AA83" s="178"/>
      <c r="AB83" s="177"/>
      <c r="AC83" s="177"/>
      <c r="AD83" s="177"/>
      <c r="AE83" s="178"/>
      <c r="AF83" s="194"/>
      <c r="AG83" s="181"/>
      <c r="AH83" s="172"/>
      <c r="AI83" s="174"/>
      <c r="AJ83" s="175"/>
      <c r="AK83" s="176"/>
      <c r="AL83" s="176"/>
      <c r="AM83" s="177"/>
      <c r="AN83" s="177"/>
      <c r="AO83" s="177"/>
      <c r="AP83" s="178"/>
      <c r="AQ83" s="177"/>
      <c r="AR83" s="178"/>
      <c r="AS83" s="177"/>
      <c r="AT83" s="177"/>
      <c r="AU83" s="177"/>
      <c r="AV83" s="178"/>
      <c r="AW83" s="194"/>
      <c r="AX83" s="181"/>
      <c r="AY83" s="172"/>
      <c r="AZ83" s="174"/>
      <c r="BA83" s="175"/>
      <c r="BB83" s="176"/>
      <c r="BC83" s="176"/>
      <c r="BD83" s="177"/>
      <c r="BE83" s="177"/>
      <c r="BF83" s="177"/>
      <c r="BG83" s="178"/>
      <c r="BH83" s="177"/>
      <c r="BI83" s="178"/>
      <c r="BJ83" s="177"/>
      <c r="BK83" s="177"/>
      <c r="BL83" s="177"/>
      <c r="BM83" s="178"/>
      <c r="BN83" s="194"/>
      <c r="BO83" s="181"/>
      <c r="BP83" s="172"/>
      <c r="BQ83" s="174"/>
      <c r="BR83" s="175"/>
      <c r="BS83" s="176"/>
      <c r="BT83" s="176"/>
      <c r="BU83" s="177"/>
      <c r="BV83" s="177"/>
      <c r="BW83" s="177"/>
      <c r="BX83" s="178"/>
      <c r="BY83" s="177"/>
      <c r="BZ83" s="178"/>
      <c r="CA83" s="177"/>
      <c r="CB83" s="177"/>
      <c r="CC83" s="177"/>
      <c r="CD83" s="178"/>
      <c r="CE83" s="194"/>
      <c r="CF83" s="181"/>
      <c r="CG83" s="172"/>
      <c r="CH83" s="174"/>
      <c r="CI83" s="175"/>
      <c r="CJ83" s="176"/>
      <c r="CK83" s="176"/>
      <c r="CL83" s="177"/>
      <c r="CM83" s="177"/>
      <c r="CN83" s="177"/>
      <c r="CO83" s="178"/>
      <c r="CP83" s="177"/>
      <c r="CQ83" s="178"/>
      <c r="CR83" s="177"/>
      <c r="CS83" s="177"/>
      <c r="CT83" s="177"/>
      <c r="CU83" s="178"/>
      <c r="CV83" s="194"/>
      <c r="CW83" s="181"/>
      <c r="CX83" s="172"/>
      <c r="CY83" s="174"/>
      <c r="CZ83" s="175"/>
      <c r="DA83" s="176"/>
      <c r="DB83" s="176"/>
      <c r="DC83" s="177"/>
      <c r="DD83" s="177"/>
      <c r="DE83" s="177"/>
      <c r="DF83" s="178"/>
      <c r="DG83" s="177"/>
      <c r="DH83" s="178"/>
      <c r="DI83" s="177"/>
      <c r="DJ83" s="177"/>
      <c r="DK83" s="177"/>
      <c r="DL83" s="178"/>
      <c r="DM83" s="194"/>
      <c r="DN83" s="181"/>
      <c r="DO83" s="172"/>
      <c r="DP83" s="174"/>
      <c r="DQ83" s="175"/>
      <c r="DR83" s="176"/>
      <c r="DS83" s="176"/>
      <c r="DT83" s="177"/>
      <c r="DU83" s="177"/>
      <c r="DV83" s="177"/>
      <c r="DW83" s="178"/>
      <c r="DX83" s="177"/>
      <c r="DY83" s="178"/>
      <c r="DZ83" s="177"/>
      <c r="EA83" s="177"/>
      <c r="EB83" s="177"/>
      <c r="EC83" s="178"/>
      <c r="ED83" s="194"/>
      <c r="EE83" s="181"/>
      <c r="EF83" s="172"/>
      <c r="EG83" s="174"/>
      <c r="EH83" s="175"/>
      <c r="EI83" s="176"/>
      <c r="EJ83" s="176"/>
      <c r="EK83" s="177"/>
      <c r="EL83" s="177"/>
      <c r="EM83" s="177"/>
      <c r="EN83" s="178"/>
      <c r="EO83" s="177"/>
      <c r="EP83" s="178"/>
      <c r="EQ83" s="177"/>
      <c r="ER83" s="177"/>
      <c r="ES83" s="177"/>
      <c r="ET83" s="178"/>
      <c r="EU83" s="194"/>
      <c r="EV83" s="181"/>
      <c r="EW83" s="172"/>
      <c r="EX83" s="174"/>
      <c r="EY83" s="175"/>
      <c r="EZ83" s="176"/>
      <c r="FA83" s="176"/>
      <c r="FB83" s="177"/>
      <c r="FC83" s="177"/>
      <c r="FD83" s="177"/>
      <c r="FE83" s="178"/>
      <c r="FF83" s="177"/>
      <c r="FG83" s="178"/>
      <c r="FH83" s="177"/>
      <c r="FI83" s="177"/>
      <c r="FJ83" s="177"/>
      <c r="FK83" s="178"/>
      <c r="FL83" s="194"/>
      <c r="FM83" s="181"/>
      <c r="FN83" s="172"/>
      <c r="FO83" s="174"/>
      <c r="FP83" s="175"/>
      <c r="FQ83" s="176"/>
      <c r="FR83" s="176"/>
      <c r="FS83" s="177"/>
      <c r="FT83" s="177"/>
      <c r="FU83" s="177"/>
      <c r="FV83" s="178"/>
      <c r="FW83" s="177"/>
      <c r="FX83" s="178"/>
      <c r="FY83" s="177"/>
      <c r="FZ83" s="177"/>
      <c r="GA83" s="177"/>
      <c r="GB83" s="178"/>
      <c r="GC83" s="194"/>
      <c r="GD83" s="181"/>
      <c r="GE83" s="172"/>
      <c r="GF83" s="174"/>
      <c r="GG83" s="175"/>
      <c r="GH83" s="176"/>
      <c r="GI83" s="176"/>
      <c r="GJ83" s="177"/>
      <c r="GK83" s="177"/>
      <c r="GL83" s="177"/>
      <c r="GM83" s="178"/>
      <c r="GN83" s="177"/>
      <c r="GO83" s="178"/>
      <c r="GP83" s="177"/>
      <c r="GQ83" s="177"/>
      <c r="GR83" s="177"/>
      <c r="GS83" s="178"/>
      <c r="GT83" s="194"/>
      <c r="GU83" s="181"/>
      <c r="GV83" s="172"/>
      <c r="GW83" s="174"/>
      <c r="GX83" s="175"/>
      <c r="GY83" s="176"/>
      <c r="GZ83" s="176"/>
      <c r="HA83" s="177"/>
      <c r="HB83" s="177"/>
      <c r="HC83" s="177"/>
      <c r="HD83" s="178"/>
      <c r="HE83" s="177"/>
      <c r="HF83" s="178"/>
      <c r="HG83" s="177"/>
      <c r="HH83" s="177"/>
      <c r="HI83" s="177"/>
      <c r="HJ83" s="178"/>
      <c r="HK83" s="194"/>
      <c r="HL83" s="181"/>
      <c r="HM83" s="172"/>
      <c r="HN83" s="174"/>
      <c r="HO83" s="175"/>
      <c r="HP83" s="176"/>
      <c r="HQ83" s="176"/>
      <c r="HR83" s="177"/>
      <c r="HS83" s="177"/>
      <c r="HT83" s="177"/>
      <c r="HU83" s="178"/>
      <c r="HV83" s="177"/>
      <c r="HW83" s="178"/>
      <c r="HX83" s="177"/>
      <c r="HY83" s="177"/>
      <c r="HZ83" s="177"/>
      <c r="IA83" s="178"/>
      <c r="IB83" s="194"/>
      <c r="IC83" s="181"/>
      <c r="ID83" s="172"/>
      <c r="IE83" s="174"/>
      <c r="IF83" s="175"/>
      <c r="IG83" s="176"/>
      <c r="IH83" s="176"/>
      <c r="II83" s="177"/>
      <c r="IJ83" s="177"/>
      <c r="IK83" s="177"/>
      <c r="IL83" s="178"/>
      <c r="IM83" s="177"/>
      <c r="IN83" s="178"/>
      <c r="IO83" s="177"/>
      <c r="IP83" s="177"/>
      <c r="IQ83" s="177"/>
      <c r="IR83" s="178"/>
      <c r="IS83" s="194"/>
      <c r="IT83" s="181"/>
      <c r="IU83" s="172"/>
      <c r="IV83" s="174"/>
      <c r="IW83" s="175"/>
      <c r="IX83" s="176"/>
      <c r="IY83" s="176"/>
      <c r="IZ83" s="177"/>
      <c r="JA83" s="177"/>
      <c r="JB83" s="177"/>
      <c r="JC83" s="178"/>
      <c r="JD83" s="177"/>
      <c r="JE83" s="178"/>
      <c r="JF83" s="177"/>
      <c r="JG83" s="177"/>
      <c r="JH83" s="177"/>
      <c r="JI83" s="178"/>
      <c r="JJ83" s="194"/>
      <c r="JK83" s="181"/>
      <c r="JL83" s="172"/>
      <c r="JM83" s="174"/>
      <c r="JN83" s="175"/>
      <c r="JO83" s="176"/>
      <c r="JP83" s="176"/>
      <c r="JQ83" s="177"/>
      <c r="JR83" s="177"/>
      <c r="JS83" s="177"/>
      <c r="JT83" s="178"/>
      <c r="JU83" s="177"/>
      <c r="JV83" s="178"/>
      <c r="JW83" s="177"/>
      <c r="JX83" s="177"/>
      <c r="JY83" s="177"/>
      <c r="JZ83" s="178"/>
      <c r="KA83" s="194"/>
      <c r="KB83" s="181"/>
      <c r="KC83" s="172"/>
      <c r="KD83" s="174"/>
      <c r="KE83" s="175"/>
      <c r="KF83" s="176"/>
      <c r="KG83" s="176"/>
      <c r="KH83" s="177"/>
      <c r="KI83" s="177"/>
      <c r="KJ83" s="177"/>
      <c r="KK83" s="178"/>
      <c r="KL83" s="177"/>
      <c r="KM83" s="178"/>
      <c r="KN83" s="177"/>
      <c r="KO83" s="177"/>
      <c r="KP83" s="177"/>
      <c r="KQ83" s="178"/>
      <c r="KR83" s="194"/>
      <c r="KS83" s="181"/>
      <c r="KT83" s="172"/>
      <c r="KU83" s="173"/>
    </row>
    <row r="84" ht="15.75" hidden="1" customHeight="1">
      <c r="A84" s="174"/>
      <c r="B84" s="175"/>
      <c r="C84" s="176"/>
      <c r="D84" s="176"/>
      <c r="E84" s="177"/>
      <c r="F84" s="177"/>
      <c r="G84" s="177"/>
      <c r="H84" s="178"/>
      <c r="I84" s="177"/>
      <c r="J84" s="178"/>
      <c r="K84" s="177"/>
      <c r="L84" s="177"/>
      <c r="M84" s="177"/>
      <c r="N84" s="178"/>
      <c r="O84" s="194"/>
      <c r="P84" s="181"/>
      <c r="Q84" s="172"/>
      <c r="R84" s="174"/>
      <c r="S84" s="175"/>
      <c r="T84" s="176"/>
      <c r="U84" s="176"/>
      <c r="V84" s="177"/>
      <c r="W84" s="177"/>
      <c r="X84" s="177"/>
      <c r="Y84" s="178"/>
      <c r="Z84" s="177"/>
      <c r="AA84" s="178"/>
      <c r="AB84" s="177"/>
      <c r="AC84" s="177"/>
      <c r="AD84" s="177"/>
      <c r="AE84" s="178"/>
      <c r="AF84" s="194"/>
      <c r="AG84" s="181"/>
      <c r="AH84" s="172"/>
      <c r="AI84" s="174"/>
      <c r="AJ84" s="175"/>
      <c r="AK84" s="176"/>
      <c r="AL84" s="176"/>
      <c r="AM84" s="177"/>
      <c r="AN84" s="177"/>
      <c r="AO84" s="177"/>
      <c r="AP84" s="178"/>
      <c r="AQ84" s="177"/>
      <c r="AR84" s="178"/>
      <c r="AS84" s="177"/>
      <c r="AT84" s="177"/>
      <c r="AU84" s="177"/>
      <c r="AV84" s="178"/>
      <c r="AW84" s="194"/>
      <c r="AX84" s="181"/>
      <c r="AY84" s="172"/>
      <c r="AZ84" s="174"/>
      <c r="BA84" s="175"/>
      <c r="BB84" s="176"/>
      <c r="BC84" s="176"/>
      <c r="BD84" s="177"/>
      <c r="BE84" s="177"/>
      <c r="BF84" s="177"/>
      <c r="BG84" s="178"/>
      <c r="BH84" s="177"/>
      <c r="BI84" s="178"/>
      <c r="BJ84" s="177"/>
      <c r="BK84" s="177"/>
      <c r="BL84" s="177"/>
      <c r="BM84" s="178"/>
      <c r="BN84" s="194"/>
      <c r="BO84" s="181"/>
      <c r="BP84" s="172"/>
      <c r="BQ84" s="174"/>
      <c r="BR84" s="175"/>
      <c r="BS84" s="176"/>
      <c r="BT84" s="176"/>
      <c r="BU84" s="177"/>
      <c r="BV84" s="177"/>
      <c r="BW84" s="177"/>
      <c r="BX84" s="178"/>
      <c r="BY84" s="177"/>
      <c r="BZ84" s="178"/>
      <c r="CA84" s="177"/>
      <c r="CB84" s="177"/>
      <c r="CC84" s="177"/>
      <c r="CD84" s="178"/>
      <c r="CE84" s="194"/>
      <c r="CF84" s="181"/>
      <c r="CG84" s="172"/>
      <c r="CH84" s="174"/>
      <c r="CI84" s="175"/>
      <c r="CJ84" s="176"/>
      <c r="CK84" s="176"/>
      <c r="CL84" s="177"/>
      <c r="CM84" s="177"/>
      <c r="CN84" s="177"/>
      <c r="CO84" s="178"/>
      <c r="CP84" s="177"/>
      <c r="CQ84" s="178"/>
      <c r="CR84" s="177"/>
      <c r="CS84" s="177"/>
      <c r="CT84" s="177"/>
      <c r="CU84" s="178"/>
      <c r="CV84" s="194"/>
      <c r="CW84" s="181"/>
      <c r="CX84" s="172"/>
      <c r="CY84" s="174"/>
      <c r="CZ84" s="175"/>
      <c r="DA84" s="176"/>
      <c r="DB84" s="176"/>
      <c r="DC84" s="177"/>
      <c r="DD84" s="177"/>
      <c r="DE84" s="177"/>
      <c r="DF84" s="178"/>
      <c r="DG84" s="177"/>
      <c r="DH84" s="178"/>
      <c r="DI84" s="177"/>
      <c r="DJ84" s="177"/>
      <c r="DK84" s="177"/>
      <c r="DL84" s="178"/>
      <c r="DM84" s="194"/>
      <c r="DN84" s="181"/>
      <c r="DO84" s="172"/>
      <c r="DP84" s="174"/>
      <c r="DQ84" s="175"/>
      <c r="DR84" s="176"/>
      <c r="DS84" s="176"/>
      <c r="DT84" s="177"/>
      <c r="DU84" s="177"/>
      <c r="DV84" s="177"/>
      <c r="DW84" s="178"/>
      <c r="DX84" s="177"/>
      <c r="DY84" s="178"/>
      <c r="DZ84" s="177"/>
      <c r="EA84" s="177"/>
      <c r="EB84" s="177"/>
      <c r="EC84" s="178"/>
      <c r="ED84" s="194"/>
      <c r="EE84" s="181"/>
      <c r="EF84" s="172"/>
      <c r="EG84" s="174"/>
      <c r="EH84" s="175"/>
      <c r="EI84" s="176"/>
      <c r="EJ84" s="176"/>
      <c r="EK84" s="177"/>
      <c r="EL84" s="177"/>
      <c r="EM84" s="177"/>
      <c r="EN84" s="178"/>
      <c r="EO84" s="177"/>
      <c r="EP84" s="178"/>
      <c r="EQ84" s="177"/>
      <c r="ER84" s="177"/>
      <c r="ES84" s="177"/>
      <c r="ET84" s="178"/>
      <c r="EU84" s="194"/>
      <c r="EV84" s="181"/>
      <c r="EW84" s="172"/>
      <c r="EX84" s="174"/>
      <c r="EY84" s="175"/>
      <c r="EZ84" s="176"/>
      <c r="FA84" s="176"/>
      <c r="FB84" s="177"/>
      <c r="FC84" s="177"/>
      <c r="FD84" s="177"/>
      <c r="FE84" s="178"/>
      <c r="FF84" s="177"/>
      <c r="FG84" s="178"/>
      <c r="FH84" s="177"/>
      <c r="FI84" s="177"/>
      <c r="FJ84" s="177"/>
      <c r="FK84" s="178"/>
      <c r="FL84" s="194"/>
      <c r="FM84" s="181"/>
      <c r="FN84" s="172"/>
      <c r="FO84" s="174"/>
      <c r="FP84" s="175"/>
      <c r="FQ84" s="176"/>
      <c r="FR84" s="176"/>
      <c r="FS84" s="177"/>
      <c r="FT84" s="177"/>
      <c r="FU84" s="177"/>
      <c r="FV84" s="178"/>
      <c r="FW84" s="177"/>
      <c r="FX84" s="178"/>
      <c r="FY84" s="177"/>
      <c r="FZ84" s="177"/>
      <c r="GA84" s="177"/>
      <c r="GB84" s="178"/>
      <c r="GC84" s="194"/>
      <c r="GD84" s="181"/>
      <c r="GE84" s="172"/>
      <c r="GF84" s="174"/>
      <c r="GG84" s="175"/>
      <c r="GH84" s="176"/>
      <c r="GI84" s="176"/>
      <c r="GJ84" s="177"/>
      <c r="GK84" s="177"/>
      <c r="GL84" s="177"/>
      <c r="GM84" s="178"/>
      <c r="GN84" s="177"/>
      <c r="GO84" s="178"/>
      <c r="GP84" s="177"/>
      <c r="GQ84" s="177"/>
      <c r="GR84" s="177"/>
      <c r="GS84" s="178"/>
      <c r="GT84" s="194"/>
      <c r="GU84" s="181"/>
      <c r="GV84" s="172"/>
      <c r="GW84" s="174"/>
      <c r="GX84" s="175"/>
      <c r="GY84" s="176"/>
      <c r="GZ84" s="176"/>
      <c r="HA84" s="177"/>
      <c r="HB84" s="177"/>
      <c r="HC84" s="177"/>
      <c r="HD84" s="178"/>
      <c r="HE84" s="177"/>
      <c r="HF84" s="178"/>
      <c r="HG84" s="177"/>
      <c r="HH84" s="177"/>
      <c r="HI84" s="177"/>
      <c r="HJ84" s="178"/>
      <c r="HK84" s="194"/>
      <c r="HL84" s="181"/>
      <c r="HM84" s="172"/>
      <c r="HN84" s="174"/>
      <c r="HO84" s="175"/>
      <c r="HP84" s="176"/>
      <c r="HQ84" s="176"/>
      <c r="HR84" s="177"/>
      <c r="HS84" s="177"/>
      <c r="HT84" s="177"/>
      <c r="HU84" s="178"/>
      <c r="HV84" s="177"/>
      <c r="HW84" s="178"/>
      <c r="HX84" s="177"/>
      <c r="HY84" s="177"/>
      <c r="HZ84" s="177"/>
      <c r="IA84" s="178"/>
      <c r="IB84" s="194"/>
      <c r="IC84" s="181"/>
      <c r="ID84" s="172"/>
      <c r="IE84" s="174"/>
      <c r="IF84" s="175"/>
      <c r="IG84" s="176"/>
      <c r="IH84" s="176"/>
      <c r="II84" s="177"/>
      <c r="IJ84" s="177"/>
      <c r="IK84" s="177"/>
      <c r="IL84" s="178"/>
      <c r="IM84" s="177"/>
      <c r="IN84" s="178"/>
      <c r="IO84" s="177"/>
      <c r="IP84" s="177"/>
      <c r="IQ84" s="177"/>
      <c r="IR84" s="178"/>
      <c r="IS84" s="194"/>
      <c r="IT84" s="181"/>
      <c r="IU84" s="172"/>
      <c r="IV84" s="174"/>
      <c r="IW84" s="175"/>
      <c r="IX84" s="176"/>
      <c r="IY84" s="176"/>
      <c r="IZ84" s="177"/>
      <c r="JA84" s="177"/>
      <c r="JB84" s="177"/>
      <c r="JC84" s="178"/>
      <c r="JD84" s="177"/>
      <c r="JE84" s="178"/>
      <c r="JF84" s="177"/>
      <c r="JG84" s="177"/>
      <c r="JH84" s="177"/>
      <c r="JI84" s="178"/>
      <c r="JJ84" s="194"/>
      <c r="JK84" s="181"/>
      <c r="JL84" s="172"/>
      <c r="JM84" s="174"/>
      <c r="JN84" s="175"/>
      <c r="JO84" s="176"/>
      <c r="JP84" s="176"/>
      <c r="JQ84" s="177"/>
      <c r="JR84" s="177"/>
      <c r="JS84" s="177"/>
      <c r="JT84" s="178"/>
      <c r="JU84" s="177"/>
      <c r="JV84" s="178"/>
      <c r="JW84" s="177"/>
      <c r="JX84" s="177"/>
      <c r="JY84" s="177"/>
      <c r="JZ84" s="178"/>
      <c r="KA84" s="194"/>
      <c r="KB84" s="181"/>
      <c r="KC84" s="172"/>
      <c r="KD84" s="174"/>
      <c r="KE84" s="175"/>
      <c r="KF84" s="176"/>
      <c r="KG84" s="176"/>
      <c r="KH84" s="177"/>
      <c r="KI84" s="177"/>
      <c r="KJ84" s="177"/>
      <c r="KK84" s="178"/>
      <c r="KL84" s="177"/>
      <c r="KM84" s="178"/>
      <c r="KN84" s="177"/>
      <c r="KO84" s="177"/>
      <c r="KP84" s="177"/>
      <c r="KQ84" s="178"/>
      <c r="KR84" s="194"/>
      <c r="KS84" s="181"/>
      <c r="KT84" s="172"/>
      <c r="KU84" s="173"/>
    </row>
    <row r="85" ht="15.75" hidden="1" customHeight="1">
      <c r="A85" s="174"/>
      <c r="B85" s="175"/>
      <c r="C85" s="176"/>
      <c r="D85" s="176"/>
      <c r="E85" s="177"/>
      <c r="F85" s="177"/>
      <c r="G85" s="177"/>
      <c r="H85" s="178"/>
      <c r="I85" s="177"/>
      <c r="J85" s="178"/>
      <c r="K85" s="177"/>
      <c r="L85" s="177"/>
      <c r="M85" s="177"/>
      <c r="N85" s="178"/>
      <c r="O85" s="194"/>
      <c r="P85" s="181"/>
      <c r="Q85" s="172"/>
      <c r="R85" s="174"/>
      <c r="S85" s="175"/>
      <c r="T85" s="176"/>
      <c r="U85" s="176"/>
      <c r="V85" s="177"/>
      <c r="W85" s="177"/>
      <c r="X85" s="177"/>
      <c r="Y85" s="178"/>
      <c r="Z85" s="177"/>
      <c r="AA85" s="178"/>
      <c r="AB85" s="177"/>
      <c r="AC85" s="177"/>
      <c r="AD85" s="177"/>
      <c r="AE85" s="178"/>
      <c r="AF85" s="194"/>
      <c r="AG85" s="181"/>
      <c r="AH85" s="172"/>
      <c r="AI85" s="174"/>
      <c r="AJ85" s="175"/>
      <c r="AK85" s="176"/>
      <c r="AL85" s="176"/>
      <c r="AM85" s="177"/>
      <c r="AN85" s="177"/>
      <c r="AO85" s="177"/>
      <c r="AP85" s="178"/>
      <c r="AQ85" s="177"/>
      <c r="AR85" s="178"/>
      <c r="AS85" s="177"/>
      <c r="AT85" s="177"/>
      <c r="AU85" s="177"/>
      <c r="AV85" s="178"/>
      <c r="AW85" s="194"/>
      <c r="AX85" s="181"/>
      <c r="AY85" s="172"/>
      <c r="AZ85" s="174"/>
      <c r="BA85" s="175"/>
      <c r="BB85" s="176"/>
      <c r="BC85" s="176"/>
      <c r="BD85" s="177"/>
      <c r="BE85" s="177"/>
      <c r="BF85" s="177"/>
      <c r="BG85" s="178"/>
      <c r="BH85" s="177"/>
      <c r="BI85" s="178"/>
      <c r="BJ85" s="177"/>
      <c r="BK85" s="177"/>
      <c r="BL85" s="177"/>
      <c r="BM85" s="178"/>
      <c r="BN85" s="194"/>
      <c r="BO85" s="181"/>
      <c r="BP85" s="172"/>
      <c r="BQ85" s="174"/>
      <c r="BR85" s="175"/>
      <c r="BS85" s="176"/>
      <c r="BT85" s="176"/>
      <c r="BU85" s="177"/>
      <c r="BV85" s="177"/>
      <c r="BW85" s="177"/>
      <c r="BX85" s="178"/>
      <c r="BY85" s="177"/>
      <c r="BZ85" s="178"/>
      <c r="CA85" s="177"/>
      <c r="CB85" s="177"/>
      <c r="CC85" s="177"/>
      <c r="CD85" s="178"/>
      <c r="CE85" s="194"/>
      <c r="CF85" s="181"/>
      <c r="CG85" s="172"/>
      <c r="CH85" s="174"/>
      <c r="CI85" s="175"/>
      <c r="CJ85" s="176"/>
      <c r="CK85" s="176"/>
      <c r="CL85" s="177"/>
      <c r="CM85" s="177"/>
      <c r="CN85" s="177"/>
      <c r="CO85" s="178"/>
      <c r="CP85" s="177"/>
      <c r="CQ85" s="178"/>
      <c r="CR85" s="177"/>
      <c r="CS85" s="177"/>
      <c r="CT85" s="177"/>
      <c r="CU85" s="178"/>
      <c r="CV85" s="194"/>
      <c r="CW85" s="181"/>
      <c r="CX85" s="172"/>
      <c r="CY85" s="174"/>
      <c r="CZ85" s="175"/>
      <c r="DA85" s="176"/>
      <c r="DB85" s="176"/>
      <c r="DC85" s="177"/>
      <c r="DD85" s="177"/>
      <c r="DE85" s="177"/>
      <c r="DF85" s="178"/>
      <c r="DG85" s="177"/>
      <c r="DH85" s="178"/>
      <c r="DI85" s="177"/>
      <c r="DJ85" s="177"/>
      <c r="DK85" s="177"/>
      <c r="DL85" s="178"/>
      <c r="DM85" s="194"/>
      <c r="DN85" s="181"/>
      <c r="DO85" s="172"/>
      <c r="DP85" s="174"/>
      <c r="DQ85" s="175"/>
      <c r="DR85" s="176"/>
      <c r="DS85" s="176"/>
      <c r="DT85" s="177"/>
      <c r="DU85" s="177"/>
      <c r="DV85" s="177"/>
      <c r="DW85" s="178"/>
      <c r="DX85" s="177"/>
      <c r="DY85" s="178"/>
      <c r="DZ85" s="177"/>
      <c r="EA85" s="177"/>
      <c r="EB85" s="177"/>
      <c r="EC85" s="178"/>
      <c r="ED85" s="194"/>
      <c r="EE85" s="181"/>
      <c r="EF85" s="172"/>
      <c r="EG85" s="174"/>
      <c r="EH85" s="175"/>
      <c r="EI85" s="176"/>
      <c r="EJ85" s="176"/>
      <c r="EK85" s="177"/>
      <c r="EL85" s="177"/>
      <c r="EM85" s="177"/>
      <c r="EN85" s="178"/>
      <c r="EO85" s="177"/>
      <c r="EP85" s="178"/>
      <c r="EQ85" s="177"/>
      <c r="ER85" s="177"/>
      <c r="ES85" s="177"/>
      <c r="ET85" s="178"/>
      <c r="EU85" s="194"/>
      <c r="EV85" s="181"/>
      <c r="EW85" s="172"/>
      <c r="EX85" s="174"/>
      <c r="EY85" s="175"/>
      <c r="EZ85" s="176"/>
      <c r="FA85" s="176"/>
      <c r="FB85" s="177"/>
      <c r="FC85" s="177"/>
      <c r="FD85" s="177"/>
      <c r="FE85" s="178"/>
      <c r="FF85" s="177"/>
      <c r="FG85" s="178"/>
      <c r="FH85" s="177"/>
      <c r="FI85" s="177"/>
      <c r="FJ85" s="177"/>
      <c r="FK85" s="178"/>
      <c r="FL85" s="194"/>
      <c r="FM85" s="181"/>
      <c r="FN85" s="172"/>
      <c r="FO85" s="174"/>
      <c r="FP85" s="175"/>
      <c r="FQ85" s="176"/>
      <c r="FR85" s="176"/>
      <c r="FS85" s="177"/>
      <c r="FT85" s="177"/>
      <c r="FU85" s="177"/>
      <c r="FV85" s="178"/>
      <c r="FW85" s="177"/>
      <c r="FX85" s="178"/>
      <c r="FY85" s="177"/>
      <c r="FZ85" s="177"/>
      <c r="GA85" s="177"/>
      <c r="GB85" s="178"/>
      <c r="GC85" s="194"/>
      <c r="GD85" s="181"/>
      <c r="GE85" s="172"/>
      <c r="GF85" s="174"/>
      <c r="GG85" s="175"/>
      <c r="GH85" s="176"/>
      <c r="GI85" s="176"/>
      <c r="GJ85" s="177"/>
      <c r="GK85" s="177"/>
      <c r="GL85" s="177"/>
      <c r="GM85" s="178"/>
      <c r="GN85" s="177"/>
      <c r="GO85" s="178"/>
      <c r="GP85" s="177"/>
      <c r="GQ85" s="177"/>
      <c r="GR85" s="177"/>
      <c r="GS85" s="178"/>
      <c r="GT85" s="194"/>
      <c r="GU85" s="181"/>
      <c r="GV85" s="172"/>
      <c r="GW85" s="174"/>
      <c r="GX85" s="175"/>
      <c r="GY85" s="176"/>
      <c r="GZ85" s="176"/>
      <c r="HA85" s="177"/>
      <c r="HB85" s="177"/>
      <c r="HC85" s="177"/>
      <c r="HD85" s="178"/>
      <c r="HE85" s="177"/>
      <c r="HF85" s="178"/>
      <c r="HG85" s="177"/>
      <c r="HH85" s="177"/>
      <c r="HI85" s="177"/>
      <c r="HJ85" s="178"/>
      <c r="HK85" s="194"/>
      <c r="HL85" s="181"/>
      <c r="HM85" s="172"/>
      <c r="HN85" s="174"/>
      <c r="HO85" s="175"/>
      <c r="HP85" s="176"/>
      <c r="HQ85" s="176"/>
      <c r="HR85" s="177"/>
      <c r="HS85" s="177"/>
      <c r="HT85" s="177"/>
      <c r="HU85" s="178"/>
      <c r="HV85" s="177"/>
      <c r="HW85" s="178"/>
      <c r="HX85" s="177"/>
      <c r="HY85" s="177"/>
      <c r="HZ85" s="177"/>
      <c r="IA85" s="178"/>
      <c r="IB85" s="194"/>
      <c r="IC85" s="181"/>
      <c r="ID85" s="172"/>
      <c r="IE85" s="174"/>
      <c r="IF85" s="175"/>
      <c r="IG85" s="176"/>
      <c r="IH85" s="176"/>
      <c r="II85" s="177"/>
      <c r="IJ85" s="177"/>
      <c r="IK85" s="177"/>
      <c r="IL85" s="178"/>
      <c r="IM85" s="177"/>
      <c r="IN85" s="178"/>
      <c r="IO85" s="177"/>
      <c r="IP85" s="177"/>
      <c r="IQ85" s="177"/>
      <c r="IR85" s="178"/>
      <c r="IS85" s="194"/>
      <c r="IT85" s="181"/>
      <c r="IU85" s="172"/>
      <c r="IV85" s="174"/>
      <c r="IW85" s="175"/>
      <c r="IX85" s="176"/>
      <c r="IY85" s="176"/>
      <c r="IZ85" s="177"/>
      <c r="JA85" s="177"/>
      <c r="JB85" s="177"/>
      <c r="JC85" s="178"/>
      <c r="JD85" s="177"/>
      <c r="JE85" s="178"/>
      <c r="JF85" s="177"/>
      <c r="JG85" s="177"/>
      <c r="JH85" s="177"/>
      <c r="JI85" s="178"/>
      <c r="JJ85" s="194"/>
      <c r="JK85" s="181"/>
      <c r="JL85" s="172"/>
      <c r="JM85" s="174"/>
      <c r="JN85" s="175"/>
      <c r="JO85" s="176"/>
      <c r="JP85" s="176"/>
      <c r="JQ85" s="177"/>
      <c r="JR85" s="177"/>
      <c r="JS85" s="177"/>
      <c r="JT85" s="178"/>
      <c r="JU85" s="177"/>
      <c r="JV85" s="178"/>
      <c r="JW85" s="177"/>
      <c r="JX85" s="177"/>
      <c r="JY85" s="177"/>
      <c r="JZ85" s="178"/>
      <c r="KA85" s="194"/>
      <c r="KB85" s="181"/>
      <c r="KC85" s="172"/>
      <c r="KD85" s="174"/>
      <c r="KE85" s="175"/>
      <c r="KF85" s="176"/>
      <c r="KG85" s="176"/>
      <c r="KH85" s="177"/>
      <c r="KI85" s="177"/>
      <c r="KJ85" s="177"/>
      <c r="KK85" s="178"/>
      <c r="KL85" s="177"/>
      <c r="KM85" s="178"/>
      <c r="KN85" s="177"/>
      <c r="KO85" s="177"/>
      <c r="KP85" s="177"/>
      <c r="KQ85" s="178"/>
      <c r="KR85" s="194"/>
      <c r="KS85" s="181"/>
      <c r="KT85" s="172"/>
      <c r="KU85" s="173"/>
    </row>
    <row r="86" ht="15.75" hidden="1" customHeight="1">
      <c r="A86" s="174"/>
      <c r="B86" s="175"/>
      <c r="C86" s="176"/>
      <c r="D86" s="176"/>
      <c r="E86" s="177"/>
      <c r="F86" s="177"/>
      <c r="G86" s="177"/>
      <c r="H86" s="178"/>
      <c r="I86" s="177"/>
      <c r="J86" s="178"/>
      <c r="K86" s="177"/>
      <c r="L86" s="177"/>
      <c r="M86" s="177"/>
      <c r="N86" s="178"/>
      <c r="O86" s="194"/>
      <c r="P86" s="181"/>
      <c r="Q86" s="172"/>
      <c r="R86" s="174"/>
      <c r="S86" s="175"/>
      <c r="T86" s="176"/>
      <c r="U86" s="176"/>
      <c r="V86" s="177"/>
      <c r="W86" s="177"/>
      <c r="X86" s="177"/>
      <c r="Y86" s="178"/>
      <c r="Z86" s="177"/>
      <c r="AA86" s="178"/>
      <c r="AB86" s="177"/>
      <c r="AC86" s="177"/>
      <c r="AD86" s="177"/>
      <c r="AE86" s="178"/>
      <c r="AF86" s="194"/>
      <c r="AG86" s="181"/>
      <c r="AH86" s="172"/>
      <c r="AI86" s="174"/>
      <c r="AJ86" s="175"/>
      <c r="AK86" s="176"/>
      <c r="AL86" s="176"/>
      <c r="AM86" s="177"/>
      <c r="AN86" s="177"/>
      <c r="AO86" s="177"/>
      <c r="AP86" s="178"/>
      <c r="AQ86" s="177"/>
      <c r="AR86" s="178"/>
      <c r="AS86" s="177"/>
      <c r="AT86" s="177"/>
      <c r="AU86" s="177"/>
      <c r="AV86" s="178"/>
      <c r="AW86" s="194"/>
      <c r="AX86" s="181"/>
      <c r="AY86" s="172"/>
      <c r="AZ86" s="174"/>
      <c r="BA86" s="175"/>
      <c r="BB86" s="176"/>
      <c r="BC86" s="176"/>
      <c r="BD86" s="177"/>
      <c r="BE86" s="177"/>
      <c r="BF86" s="177"/>
      <c r="BG86" s="178"/>
      <c r="BH86" s="177"/>
      <c r="BI86" s="178"/>
      <c r="BJ86" s="177"/>
      <c r="BK86" s="177"/>
      <c r="BL86" s="177"/>
      <c r="BM86" s="178"/>
      <c r="BN86" s="194"/>
      <c r="BO86" s="181"/>
      <c r="BP86" s="172"/>
      <c r="BQ86" s="174"/>
      <c r="BR86" s="175"/>
      <c r="BS86" s="176"/>
      <c r="BT86" s="176"/>
      <c r="BU86" s="177"/>
      <c r="BV86" s="177"/>
      <c r="BW86" s="177"/>
      <c r="BX86" s="178"/>
      <c r="BY86" s="177"/>
      <c r="BZ86" s="178"/>
      <c r="CA86" s="177"/>
      <c r="CB86" s="177"/>
      <c r="CC86" s="177"/>
      <c r="CD86" s="178"/>
      <c r="CE86" s="194"/>
      <c r="CF86" s="181"/>
      <c r="CG86" s="172"/>
      <c r="CH86" s="174"/>
      <c r="CI86" s="175"/>
      <c r="CJ86" s="176"/>
      <c r="CK86" s="176"/>
      <c r="CL86" s="177"/>
      <c r="CM86" s="177"/>
      <c r="CN86" s="177"/>
      <c r="CO86" s="178"/>
      <c r="CP86" s="177"/>
      <c r="CQ86" s="178"/>
      <c r="CR86" s="177"/>
      <c r="CS86" s="177"/>
      <c r="CT86" s="177"/>
      <c r="CU86" s="178"/>
      <c r="CV86" s="194"/>
      <c r="CW86" s="181"/>
      <c r="CX86" s="172"/>
      <c r="CY86" s="174"/>
      <c r="CZ86" s="175"/>
      <c r="DA86" s="176"/>
      <c r="DB86" s="176"/>
      <c r="DC86" s="177"/>
      <c r="DD86" s="177"/>
      <c r="DE86" s="177"/>
      <c r="DF86" s="178"/>
      <c r="DG86" s="177"/>
      <c r="DH86" s="178"/>
      <c r="DI86" s="177"/>
      <c r="DJ86" s="177"/>
      <c r="DK86" s="177"/>
      <c r="DL86" s="178"/>
      <c r="DM86" s="194"/>
      <c r="DN86" s="181"/>
      <c r="DO86" s="172"/>
      <c r="DP86" s="174"/>
      <c r="DQ86" s="175"/>
      <c r="DR86" s="176"/>
      <c r="DS86" s="176"/>
      <c r="DT86" s="177"/>
      <c r="DU86" s="177"/>
      <c r="DV86" s="177"/>
      <c r="DW86" s="178"/>
      <c r="DX86" s="177"/>
      <c r="DY86" s="178"/>
      <c r="DZ86" s="177"/>
      <c r="EA86" s="177"/>
      <c r="EB86" s="177"/>
      <c r="EC86" s="178"/>
      <c r="ED86" s="194"/>
      <c r="EE86" s="181"/>
      <c r="EF86" s="172"/>
      <c r="EG86" s="174"/>
      <c r="EH86" s="175"/>
      <c r="EI86" s="176"/>
      <c r="EJ86" s="176"/>
      <c r="EK86" s="177"/>
      <c r="EL86" s="177"/>
      <c r="EM86" s="177"/>
      <c r="EN86" s="178"/>
      <c r="EO86" s="177"/>
      <c r="EP86" s="178"/>
      <c r="EQ86" s="177"/>
      <c r="ER86" s="177"/>
      <c r="ES86" s="177"/>
      <c r="ET86" s="178"/>
      <c r="EU86" s="194"/>
      <c r="EV86" s="181"/>
      <c r="EW86" s="172"/>
      <c r="EX86" s="174"/>
      <c r="EY86" s="175"/>
      <c r="EZ86" s="176"/>
      <c r="FA86" s="176"/>
      <c r="FB86" s="177"/>
      <c r="FC86" s="177"/>
      <c r="FD86" s="177"/>
      <c r="FE86" s="178"/>
      <c r="FF86" s="177"/>
      <c r="FG86" s="178"/>
      <c r="FH86" s="177"/>
      <c r="FI86" s="177"/>
      <c r="FJ86" s="177"/>
      <c r="FK86" s="178"/>
      <c r="FL86" s="194"/>
      <c r="FM86" s="181"/>
      <c r="FN86" s="172"/>
      <c r="FO86" s="174"/>
      <c r="FP86" s="175"/>
      <c r="FQ86" s="176"/>
      <c r="FR86" s="176"/>
      <c r="FS86" s="177"/>
      <c r="FT86" s="177"/>
      <c r="FU86" s="177"/>
      <c r="FV86" s="178"/>
      <c r="FW86" s="177"/>
      <c r="FX86" s="178"/>
      <c r="FY86" s="177"/>
      <c r="FZ86" s="177"/>
      <c r="GA86" s="177"/>
      <c r="GB86" s="178"/>
      <c r="GC86" s="194"/>
      <c r="GD86" s="181"/>
      <c r="GE86" s="172"/>
      <c r="GF86" s="174"/>
      <c r="GG86" s="175"/>
      <c r="GH86" s="176"/>
      <c r="GI86" s="176"/>
      <c r="GJ86" s="177"/>
      <c r="GK86" s="177"/>
      <c r="GL86" s="177"/>
      <c r="GM86" s="178"/>
      <c r="GN86" s="177"/>
      <c r="GO86" s="178"/>
      <c r="GP86" s="177"/>
      <c r="GQ86" s="177"/>
      <c r="GR86" s="177"/>
      <c r="GS86" s="178"/>
      <c r="GT86" s="194"/>
      <c r="GU86" s="181"/>
      <c r="GV86" s="172"/>
      <c r="GW86" s="174"/>
      <c r="GX86" s="175"/>
      <c r="GY86" s="176"/>
      <c r="GZ86" s="176"/>
      <c r="HA86" s="177"/>
      <c r="HB86" s="177"/>
      <c r="HC86" s="177"/>
      <c r="HD86" s="178"/>
      <c r="HE86" s="177"/>
      <c r="HF86" s="178"/>
      <c r="HG86" s="177"/>
      <c r="HH86" s="177"/>
      <c r="HI86" s="177"/>
      <c r="HJ86" s="178"/>
      <c r="HK86" s="194"/>
      <c r="HL86" s="181"/>
      <c r="HM86" s="172"/>
      <c r="HN86" s="174"/>
      <c r="HO86" s="175"/>
      <c r="HP86" s="176"/>
      <c r="HQ86" s="176"/>
      <c r="HR86" s="177"/>
      <c r="HS86" s="177"/>
      <c r="HT86" s="177"/>
      <c r="HU86" s="178"/>
      <c r="HV86" s="177"/>
      <c r="HW86" s="178"/>
      <c r="HX86" s="177"/>
      <c r="HY86" s="177"/>
      <c r="HZ86" s="177"/>
      <c r="IA86" s="178"/>
      <c r="IB86" s="194"/>
      <c r="IC86" s="181"/>
      <c r="ID86" s="172"/>
      <c r="IE86" s="174"/>
      <c r="IF86" s="175"/>
      <c r="IG86" s="176"/>
      <c r="IH86" s="176"/>
      <c r="II86" s="177"/>
      <c r="IJ86" s="177"/>
      <c r="IK86" s="177"/>
      <c r="IL86" s="178"/>
      <c r="IM86" s="177"/>
      <c r="IN86" s="178"/>
      <c r="IO86" s="177"/>
      <c r="IP86" s="177"/>
      <c r="IQ86" s="177"/>
      <c r="IR86" s="178"/>
      <c r="IS86" s="194"/>
      <c r="IT86" s="181"/>
      <c r="IU86" s="172"/>
      <c r="IV86" s="174"/>
      <c r="IW86" s="175"/>
      <c r="IX86" s="176"/>
      <c r="IY86" s="176"/>
      <c r="IZ86" s="177"/>
      <c r="JA86" s="177"/>
      <c r="JB86" s="177"/>
      <c r="JC86" s="178"/>
      <c r="JD86" s="177"/>
      <c r="JE86" s="178"/>
      <c r="JF86" s="177"/>
      <c r="JG86" s="177"/>
      <c r="JH86" s="177"/>
      <c r="JI86" s="178"/>
      <c r="JJ86" s="194"/>
      <c r="JK86" s="181"/>
      <c r="JL86" s="172"/>
      <c r="JM86" s="174"/>
      <c r="JN86" s="175"/>
      <c r="JO86" s="176"/>
      <c r="JP86" s="176"/>
      <c r="JQ86" s="177"/>
      <c r="JR86" s="177"/>
      <c r="JS86" s="177"/>
      <c r="JT86" s="178"/>
      <c r="JU86" s="177"/>
      <c r="JV86" s="178"/>
      <c r="JW86" s="177"/>
      <c r="JX86" s="177"/>
      <c r="JY86" s="177"/>
      <c r="JZ86" s="178"/>
      <c r="KA86" s="194"/>
      <c r="KB86" s="181"/>
      <c r="KC86" s="172"/>
      <c r="KD86" s="174"/>
      <c r="KE86" s="175"/>
      <c r="KF86" s="176"/>
      <c r="KG86" s="176"/>
      <c r="KH86" s="177"/>
      <c r="KI86" s="177"/>
      <c r="KJ86" s="177"/>
      <c r="KK86" s="178"/>
      <c r="KL86" s="177"/>
      <c r="KM86" s="178"/>
      <c r="KN86" s="177"/>
      <c r="KO86" s="177"/>
      <c r="KP86" s="177"/>
      <c r="KQ86" s="178"/>
      <c r="KR86" s="194"/>
      <c r="KS86" s="181"/>
      <c r="KT86" s="172"/>
      <c r="KU86" s="173"/>
    </row>
    <row r="87" ht="15.75" hidden="1" customHeight="1">
      <c r="A87" s="174"/>
      <c r="B87" s="175"/>
      <c r="C87" s="176"/>
      <c r="D87" s="176"/>
      <c r="E87" s="177"/>
      <c r="F87" s="177"/>
      <c r="G87" s="177"/>
      <c r="H87" s="178"/>
      <c r="I87" s="177"/>
      <c r="J87" s="178"/>
      <c r="K87" s="177"/>
      <c r="L87" s="177"/>
      <c r="M87" s="177"/>
      <c r="N87" s="178"/>
      <c r="O87" s="194"/>
      <c r="P87" s="181"/>
      <c r="Q87" s="172"/>
      <c r="R87" s="174"/>
      <c r="S87" s="175"/>
      <c r="T87" s="176"/>
      <c r="U87" s="176"/>
      <c r="V87" s="177"/>
      <c r="W87" s="177"/>
      <c r="X87" s="177"/>
      <c r="Y87" s="178"/>
      <c r="Z87" s="177"/>
      <c r="AA87" s="178"/>
      <c r="AB87" s="177"/>
      <c r="AC87" s="177"/>
      <c r="AD87" s="177"/>
      <c r="AE87" s="178"/>
      <c r="AF87" s="194"/>
      <c r="AG87" s="181"/>
      <c r="AH87" s="172"/>
      <c r="AI87" s="174"/>
      <c r="AJ87" s="175"/>
      <c r="AK87" s="176"/>
      <c r="AL87" s="176"/>
      <c r="AM87" s="177"/>
      <c r="AN87" s="177"/>
      <c r="AO87" s="177"/>
      <c r="AP87" s="178"/>
      <c r="AQ87" s="177"/>
      <c r="AR87" s="178"/>
      <c r="AS87" s="177"/>
      <c r="AT87" s="177"/>
      <c r="AU87" s="177"/>
      <c r="AV87" s="178"/>
      <c r="AW87" s="194"/>
      <c r="AX87" s="181"/>
      <c r="AY87" s="172"/>
      <c r="AZ87" s="174"/>
      <c r="BA87" s="175"/>
      <c r="BB87" s="176"/>
      <c r="BC87" s="176"/>
      <c r="BD87" s="177"/>
      <c r="BE87" s="177"/>
      <c r="BF87" s="177"/>
      <c r="BG87" s="178"/>
      <c r="BH87" s="177"/>
      <c r="BI87" s="178"/>
      <c r="BJ87" s="177"/>
      <c r="BK87" s="177"/>
      <c r="BL87" s="177"/>
      <c r="BM87" s="178"/>
      <c r="BN87" s="194"/>
      <c r="BO87" s="181"/>
      <c r="BP87" s="172"/>
      <c r="BQ87" s="174"/>
      <c r="BR87" s="175"/>
      <c r="BS87" s="176"/>
      <c r="BT87" s="176"/>
      <c r="BU87" s="177"/>
      <c r="BV87" s="177"/>
      <c r="BW87" s="177"/>
      <c r="BX87" s="178"/>
      <c r="BY87" s="177"/>
      <c r="BZ87" s="178"/>
      <c r="CA87" s="177"/>
      <c r="CB87" s="177"/>
      <c r="CC87" s="177"/>
      <c r="CD87" s="178"/>
      <c r="CE87" s="194"/>
      <c r="CF87" s="181"/>
      <c r="CG87" s="172"/>
      <c r="CH87" s="174"/>
      <c r="CI87" s="175"/>
      <c r="CJ87" s="176"/>
      <c r="CK87" s="176"/>
      <c r="CL87" s="177"/>
      <c r="CM87" s="177"/>
      <c r="CN87" s="177"/>
      <c r="CO87" s="178"/>
      <c r="CP87" s="177"/>
      <c r="CQ87" s="178"/>
      <c r="CR87" s="177"/>
      <c r="CS87" s="177"/>
      <c r="CT87" s="177"/>
      <c r="CU87" s="178"/>
      <c r="CV87" s="194"/>
      <c r="CW87" s="181"/>
      <c r="CX87" s="172"/>
      <c r="CY87" s="174"/>
      <c r="CZ87" s="175"/>
      <c r="DA87" s="176"/>
      <c r="DB87" s="176"/>
      <c r="DC87" s="177"/>
      <c r="DD87" s="177"/>
      <c r="DE87" s="177"/>
      <c r="DF87" s="178"/>
      <c r="DG87" s="177"/>
      <c r="DH87" s="178"/>
      <c r="DI87" s="177"/>
      <c r="DJ87" s="177"/>
      <c r="DK87" s="177"/>
      <c r="DL87" s="178"/>
      <c r="DM87" s="194"/>
      <c r="DN87" s="181"/>
      <c r="DO87" s="172"/>
      <c r="DP87" s="174"/>
      <c r="DQ87" s="175"/>
      <c r="DR87" s="176"/>
      <c r="DS87" s="176"/>
      <c r="DT87" s="177"/>
      <c r="DU87" s="177"/>
      <c r="DV87" s="177"/>
      <c r="DW87" s="178"/>
      <c r="DX87" s="177"/>
      <c r="DY87" s="178"/>
      <c r="DZ87" s="177"/>
      <c r="EA87" s="177"/>
      <c r="EB87" s="177"/>
      <c r="EC87" s="178"/>
      <c r="ED87" s="194"/>
      <c r="EE87" s="181"/>
      <c r="EF87" s="172"/>
      <c r="EG87" s="174"/>
      <c r="EH87" s="175"/>
      <c r="EI87" s="176"/>
      <c r="EJ87" s="176"/>
      <c r="EK87" s="177"/>
      <c r="EL87" s="177"/>
      <c r="EM87" s="177"/>
      <c r="EN87" s="178"/>
      <c r="EO87" s="177"/>
      <c r="EP87" s="178"/>
      <c r="EQ87" s="177"/>
      <c r="ER87" s="177"/>
      <c r="ES87" s="177"/>
      <c r="ET87" s="178"/>
      <c r="EU87" s="194"/>
      <c r="EV87" s="181"/>
      <c r="EW87" s="172"/>
      <c r="EX87" s="174"/>
      <c r="EY87" s="175"/>
      <c r="EZ87" s="176"/>
      <c r="FA87" s="176"/>
      <c r="FB87" s="177"/>
      <c r="FC87" s="177"/>
      <c r="FD87" s="177"/>
      <c r="FE87" s="178"/>
      <c r="FF87" s="177"/>
      <c r="FG87" s="178"/>
      <c r="FH87" s="177"/>
      <c r="FI87" s="177"/>
      <c r="FJ87" s="177"/>
      <c r="FK87" s="178"/>
      <c r="FL87" s="194"/>
      <c r="FM87" s="181"/>
      <c r="FN87" s="172"/>
      <c r="FO87" s="174"/>
      <c r="FP87" s="175"/>
      <c r="FQ87" s="176"/>
      <c r="FR87" s="176"/>
      <c r="FS87" s="177"/>
      <c r="FT87" s="177"/>
      <c r="FU87" s="177"/>
      <c r="FV87" s="178"/>
      <c r="FW87" s="177"/>
      <c r="FX87" s="178"/>
      <c r="FY87" s="177"/>
      <c r="FZ87" s="177"/>
      <c r="GA87" s="177"/>
      <c r="GB87" s="178"/>
      <c r="GC87" s="194"/>
      <c r="GD87" s="181"/>
      <c r="GE87" s="172"/>
      <c r="GF87" s="174"/>
      <c r="GG87" s="175"/>
      <c r="GH87" s="176"/>
      <c r="GI87" s="176"/>
      <c r="GJ87" s="177"/>
      <c r="GK87" s="177"/>
      <c r="GL87" s="177"/>
      <c r="GM87" s="178"/>
      <c r="GN87" s="177"/>
      <c r="GO87" s="178"/>
      <c r="GP87" s="177"/>
      <c r="GQ87" s="177"/>
      <c r="GR87" s="177"/>
      <c r="GS87" s="178"/>
      <c r="GT87" s="194"/>
      <c r="GU87" s="181"/>
      <c r="GV87" s="172"/>
      <c r="GW87" s="174"/>
      <c r="GX87" s="175"/>
      <c r="GY87" s="176"/>
      <c r="GZ87" s="176"/>
      <c r="HA87" s="177"/>
      <c r="HB87" s="177"/>
      <c r="HC87" s="177"/>
      <c r="HD87" s="178"/>
      <c r="HE87" s="177"/>
      <c r="HF87" s="178"/>
      <c r="HG87" s="177"/>
      <c r="HH87" s="177"/>
      <c r="HI87" s="177"/>
      <c r="HJ87" s="178"/>
      <c r="HK87" s="194"/>
      <c r="HL87" s="181"/>
      <c r="HM87" s="172"/>
      <c r="HN87" s="174"/>
      <c r="HO87" s="175"/>
      <c r="HP87" s="176"/>
      <c r="HQ87" s="176"/>
      <c r="HR87" s="177"/>
      <c r="HS87" s="177"/>
      <c r="HT87" s="177"/>
      <c r="HU87" s="178"/>
      <c r="HV87" s="177"/>
      <c r="HW87" s="178"/>
      <c r="HX87" s="177"/>
      <c r="HY87" s="177"/>
      <c r="HZ87" s="177"/>
      <c r="IA87" s="178"/>
      <c r="IB87" s="194"/>
      <c r="IC87" s="181"/>
      <c r="ID87" s="172"/>
      <c r="IE87" s="174"/>
      <c r="IF87" s="175"/>
      <c r="IG87" s="176"/>
      <c r="IH87" s="176"/>
      <c r="II87" s="177"/>
      <c r="IJ87" s="177"/>
      <c r="IK87" s="177"/>
      <c r="IL87" s="178"/>
      <c r="IM87" s="177"/>
      <c r="IN87" s="178"/>
      <c r="IO87" s="177"/>
      <c r="IP87" s="177"/>
      <c r="IQ87" s="177"/>
      <c r="IR87" s="178"/>
      <c r="IS87" s="194"/>
      <c r="IT87" s="181"/>
      <c r="IU87" s="172"/>
      <c r="IV87" s="174"/>
      <c r="IW87" s="175"/>
      <c r="IX87" s="176"/>
      <c r="IY87" s="176"/>
      <c r="IZ87" s="177"/>
      <c r="JA87" s="177"/>
      <c r="JB87" s="177"/>
      <c r="JC87" s="178"/>
      <c r="JD87" s="177"/>
      <c r="JE87" s="178"/>
      <c r="JF87" s="177"/>
      <c r="JG87" s="177"/>
      <c r="JH87" s="177"/>
      <c r="JI87" s="178"/>
      <c r="JJ87" s="194"/>
      <c r="JK87" s="181"/>
      <c r="JL87" s="172"/>
      <c r="JM87" s="174"/>
      <c r="JN87" s="175"/>
      <c r="JO87" s="176"/>
      <c r="JP87" s="176"/>
      <c r="JQ87" s="177"/>
      <c r="JR87" s="177"/>
      <c r="JS87" s="177"/>
      <c r="JT87" s="178"/>
      <c r="JU87" s="177"/>
      <c r="JV87" s="178"/>
      <c r="JW87" s="177"/>
      <c r="JX87" s="177"/>
      <c r="JY87" s="177"/>
      <c r="JZ87" s="178"/>
      <c r="KA87" s="194"/>
      <c r="KB87" s="181"/>
      <c r="KC87" s="172"/>
      <c r="KD87" s="174"/>
      <c r="KE87" s="175"/>
      <c r="KF87" s="176"/>
      <c r="KG87" s="176"/>
      <c r="KH87" s="177"/>
      <c r="KI87" s="177"/>
      <c r="KJ87" s="177"/>
      <c r="KK87" s="178"/>
      <c r="KL87" s="177"/>
      <c r="KM87" s="178"/>
      <c r="KN87" s="177"/>
      <c r="KO87" s="177"/>
      <c r="KP87" s="177"/>
      <c r="KQ87" s="178"/>
      <c r="KR87" s="194"/>
      <c r="KS87" s="181"/>
      <c r="KT87" s="172"/>
      <c r="KU87" s="173"/>
    </row>
    <row r="88" ht="15.75" hidden="1" customHeight="1">
      <c r="A88" s="174"/>
      <c r="B88" s="175"/>
      <c r="C88" s="176"/>
      <c r="D88" s="176"/>
      <c r="E88" s="177"/>
      <c r="F88" s="177"/>
      <c r="G88" s="177"/>
      <c r="H88" s="178"/>
      <c r="I88" s="177"/>
      <c r="J88" s="178"/>
      <c r="K88" s="177"/>
      <c r="L88" s="177"/>
      <c r="M88" s="177"/>
      <c r="N88" s="178"/>
      <c r="O88" s="194"/>
      <c r="P88" s="181"/>
      <c r="Q88" s="172"/>
      <c r="R88" s="174"/>
      <c r="S88" s="175"/>
      <c r="T88" s="176"/>
      <c r="U88" s="176"/>
      <c r="V88" s="177"/>
      <c r="W88" s="177"/>
      <c r="X88" s="177"/>
      <c r="Y88" s="178"/>
      <c r="Z88" s="177"/>
      <c r="AA88" s="178"/>
      <c r="AB88" s="177"/>
      <c r="AC88" s="177"/>
      <c r="AD88" s="177"/>
      <c r="AE88" s="178"/>
      <c r="AF88" s="194"/>
      <c r="AG88" s="181"/>
      <c r="AH88" s="172"/>
      <c r="AI88" s="174"/>
      <c r="AJ88" s="175"/>
      <c r="AK88" s="176"/>
      <c r="AL88" s="176"/>
      <c r="AM88" s="177"/>
      <c r="AN88" s="177"/>
      <c r="AO88" s="177"/>
      <c r="AP88" s="178"/>
      <c r="AQ88" s="177"/>
      <c r="AR88" s="178"/>
      <c r="AS88" s="177"/>
      <c r="AT88" s="177"/>
      <c r="AU88" s="177"/>
      <c r="AV88" s="178"/>
      <c r="AW88" s="194"/>
      <c r="AX88" s="181"/>
      <c r="AY88" s="172"/>
      <c r="AZ88" s="174"/>
      <c r="BA88" s="175"/>
      <c r="BB88" s="176"/>
      <c r="BC88" s="176"/>
      <c r="BD88" s="177"/>
      <c r="BE88" s="177"/>
      <c r="BF88" s="177"/>
      <c r="BG88" s="178"/>
      <c r="BH88" s="177"/>
      <c r="BI88" s="178"/>
      <c r="BJ88" s="177"/>
      <c r="BK88" s="177"/>
      <c r="BL88" s="177"/>
      <c r="BM88" s="178"/>
      <c r="BN88" s="194"/>
      <c r="BO88" s="181"/>
      <c r="BP88" s="172"/>
      <c r="BQ88" s="174"/>
      <c r="BR88" s="175"/>
      <c r="BS88" s="176"/>
      <c r="BT88" s="176"/>
      <c r="BU88" s="177"/>
      <c r="BV88" s="177"/>
      <c r="BW88" s="177"/>
      <c r="BX88" s="178"/>
      <c r="BY88" s="177"/>
      <c r="BZ88" s="178"/>
      <c r="CA88" s="177"/>
      <c r="CB88" s="177"/>
      <c r="CC88" s="177"/>
      <c r="CD88" s="178"/>
      <c r="CE88" s="194"/>
      <c r="CF88" s="181"/>
      <c r="CG88" s="172"/>
      <c r="CH88" s="174"/>
      <c r="CI88" s="175"/>
      <c r="CJ88" s="176"/>
      <c r="CK88" s="176"/>
      <c r="CL88" s="177"/>
      <c r="CM88" s="177"/>
      <c r="CN88" s="177"/>
      <c r="CO88" s="178"/>
      <c r="CP88" s="177"/>
      <c r="CQ88" s="178"/>
      <c r="CR88" s="177"/>
      <c r="CS88" s="177"/>
      <c r="CT88" s="177"/>
      <c r="CU88" s="178"/>
      <c r="CV88" s="194"/>
      <c r="CW88" s="181"/>
      <c r="CX88" s="172"/>
      <c r="CY88" s="174"/>
      <c r="CZ88" s="175"/>
      <c r="DA88" s="176"/>
      <c r="DB88" s="176"/>
      <c r="DC88" s="177"/>
      <c r="DD88" s="177"/>
      <c r="DE88" s="177"/>
      <c r="DF88" s="178"/>
      <c r="DG88" s="177"/>
      <c r="DH88" s="178"/>
      <c r="DI88" s="177"/>
      <c r="DJ88" s="177"/>
      <c r="DK88" s="177"/>
      <c r="DL88" s="178"/>
      <c r="DM88" s="194"/>
      <c r="DN88" s="181"/>
      <c r="DO88" s="172"/>
      <c r="DP88" s="174"/>
      <c r="DQ88" s="175"/>
      <c r="DR88" s="176"/>
      <c r="DS88" s="176"/>
      <c r="DT88" s="177"/>
      <c r="DU88" s="177"/>
      <c r="DV88" s="177"/>
      <c r="DW88" s="178"/>
      <c r="DX88" s="177"/>
      <c r="DY88" s="178"/>
      <c r="DZ88" s="177"/>
      <c r="EA88" s="177"/>
      <c r="EB88" s="177"/>
      <c r="EC88" s="178"/>
      <c r="ED88" s="194"/>
      <c r="EE88" s="181"/>
      <c r="EF88" s="172"/>
      <c r="EG88" s="174"/>
      <c r="EH88" s="175"/>
      <c r="EI88" s="176"/>
      <c r="EJ88" s="176"/>
      <c r="EK88" s="177"/>
      <c r="EL88" s="177"/>
      <c r="EM88" s="177"/>
      <c r="EN88" s="178"/>
      <c r="EO88" s="177"/>
      <c r="EP88" s="178"/>
      <c r="EQ88" s="177"/>
      <c r="ER88" s="177"/>
      <c r="ES88" s="177"/>
      <c r="ET88" s="178"/>
      <c r="EU88" s="194"/>
      <c r="EV88" s="181"/>
      <c r="EW88" s="172"/>
      <c r="EX88" s="174"/>
      <c r="EY88" s="175"/>
      <c r="EZ88" s="176"/>
      <c r="FA88" s="176"/>
      <c r="FB88" s="177"/>
      <c r="FC88" s="177"/>
      <c r="FD88" s="177"/>
      <c r="FE88" s="178"/>
      <c r="FF88" s="177"/>
      <c r="FG88" s="178"/>
      <c r="FH88" s="177"/>
      <c r="FI88" s="177"/>
      <c r="FJ88" s="177"/>
      <c r="FK88" s="178"/>
      <c r="FL88" s="194"/>
      <c r="FM88" s="181"/>
      <c r="FN88" s="172"/>
      <c r="FO88" s="174"/>
      <c r="FP88" s="175"/>
      <c r="FQ88" s="176"/>
      <c r="FR88" s="176"/>
      <c r="FS88" s="177"/>
      <c r="FT88" s="177"/>
      <c r="FU88" s="177"/>
      <c r="FV88" s="178"/>
      <c r="FW88" s="177"/>
      <c r="FX88" s="178"/>
      <c r="FY88" s="177"/>
      <c r="FZ88" s="177"/>
      <c r="GA88" s="177"/>
      <c r="GB88" s="178"/>
      <c r="GC88" s="194"/>
      <c r="GD88" s="181"/>
      <c r="GE88" s="172"/>
      <c r="GF88" s="174"/>
      <c r="GG88" s="175"/>
      <c r="GH88" s="176"/>
      <c r="GI88" s="176"/>
      <c r="GJ88" s="177"/>
      <c r="GK88" s="177"/>
      <c r="GL88" s="177"/>
      <c r="GM88" s="178"/>
      <c r="GN88" s="177"/>
      <c r="GO88" s="178"/>
      <c r="GP88" s="177"/>
      <c r="GQ88" s="177"/>
      <c r="GR88" s="177"/>
      <c r="GS88" s="178"/>
      <c r="GT88" s="194"/>
      <c r="GU88" s="181"/>
      <c r="GV88" s="172"/>
      <c r="GW88" s="174"/>
      <c r="GX88" s="175"/>
      <c r="GY88" s="176"/>
      <c r="GZ88" s="176"/>
      <c r="HA88" s="177"/>
      <c r="HB88" s="177"/>
      <c r="HC88" s="177"/>
      <c r="HD88" s="178"/>
      <c r="HE88" s="177"/>
      <c r="HF88" s="178"/>
      <c r="HG88" s="177"/>
      <c r="HH88" s="177"/>
      <c r="HI88" s="177"/>
      <c r="HJ88" s="178"/>
      <c r="HK88" s="194"/>
      <c r="HL88" s="181"/>
      <c r="HM88" s="172"/>
      <c r="HN88" s="174"/>
      <c r="HO88" s="175"/>
      <c r="HP88" s="176"/>
      <c r="HQ88" s="176"/>
      <c r="HR88" s="177"/>
      <c r="HS88" s="177"/>
      <c r="HT88" s="177"/>
      <c r="HU88" s="178"/>
      <c r="HV88" s="177"/>
      <c r="HW88" s="178"/>
      <c r="HX88" s="177"/>
      <c r="HY88" s="177"/>
      <c r="HZ88" s="177"/>
      <c r="IA88" s="178"/>
      <c r="IB88" s="194"/>
      <c r="IC88" s="181"/>
      <c r="ID88" s="172"/>
      <c r="IE88" s="174"/>
      <c r="IF88" s="175"/>
      <c r="IG88" s="176"/>
      <c r="IH88" s="176"/>
      <c r="II88" s="177"/>
      <c r="IJ88" s="177"/>
      <c r="IK88" s="177"/>
      <c r="IL88" s="178"/>
      <c r="IM88" s="177"/>
      <c r="IN88" s="178"/>
      <c r="IO88" s="177"/>
      <c r="IP88" s="177"/>
      <c r="IQ88" s="177"/>
      <c r="IR88" s="178"/>
      <c r="IS88" s="194"/>
      <c r="IT88" s="181"/>
      <c r="IU88" s="172"/>
      <c r="IV88" s="174"/>
      <c r="IW88" s="175"/>
      <c r="IX88" s="176"/>
      <c r="IY88" s="176"/>
      <c r="IZ88" s="177"/>
      <c r="JA88" s="177"/>
      <c r="JB88" s="177"/>
      <c r="JC88" s="178"/>
      <c r="JD88" s="177"/>
      <c r="JE88" s="178"/>
      <c r="JF88" s="177"/>
      <c r="JG88" s="177"/>
      <c r="JH88" s="177"/>
      <c r="JI88" s="178"/>
      <c r="JJ88" s="194"/>
      <c r="JK88" s="181"/>
      <c r="JL88" s="172"/>
      <c r="JM88" s="174"/>
      <c r="JN88" s="175"/>
      <c r="JO88" s="176"/>
      <c r="JP88" s="176"/>
      <c r="JQ88" s="177"/>
      <c r="JR88" s="177"/>
      <c r="JS88" s="177"/>
      <c r="JT88" s="178"/>
      <c r="JU88" s="177"/>
      <c r="JV88" s="178"/>
      <c r="JW88" s="177"/>
      <c r="JX88" s="177"/>
      <c r="JY88" s="177"/>
      <c r="JZ88" s="178"/>
      <c r="KA88" s="194"/>
      <c r="KB88" s="181"/>
      <c r="KC88" s="172"/>
      <c r="KD88" s="174"/>
      <c r="KE88" s="175"/>
      <c r="KF88" s="176"/>
      <c r="KG88" s="176"/>
      <c r="KH88" s="177"/>
      <c r="KI88" s="177"/>
      <c r="KJ88" s="177"/>
      <c r="KK88" s="178"/>
      <c r="KL88" s="177"/>
      <c r="KM88" s="178"/>
      <c r="KN88" s="177"/>
      <c r="KO88" s="177"/>
      <c r="KP88" s="177"/>
      <c r="KQ88" s="178"/>
      <c r="KR88" s="194"/>
      <c r="KS88" s="181"/>
      <c r="KT88" s="172"/>
      <c r="KU88" s="173"/>
    </row>
    <row r="89" ht="15.75" hidden="1" customHeight="1">
      <c r="A89" s="174"/>
      <c r="B89" s="175"/>
      <c r="C89" s="176"/>
      <c r="D89" s="176"/>
      <c r="E89" s="177"/>
      <c r="F89" s="177"/>
      <c r="G89" s="177"/>
      <c r="H89" s="178"/>
      <c r="I89" s="177"/>
      <c r="J89" s="178"/>
      <c r="K89" s="177"/>
      <c r="L89" s="177"/>
      <c r="M89" s="177"/>
      <c r="N89" s="178"/>
      <c r="O89" s="194"/>
      <c r="P89" s="181"/>
      <c r="Q89" s="172"/>
      <c r="R89" s="174"/>
      <c r="S89" s="175"/>
      <c r="T89" s="176"/>
      <c r="U89" s="176"/>
      <c r="V89" s="177"/>
      <c r="W89" s="177"/>
      <c r="X89" s="177"/>
      <c r="Y89" s="178"/>
      <c r="Z89" s="177"/>
      <c r="AA89" s="178"/>
      <c r="AB89" s="177"/>
      <c r="AC89" s="177"/>
      <c r="AD89" s="177"/>
      <c r="AE89" s="178"/>
      <c r="AF89" s="194"/>
      <c r="AG89" s="181"/>
      <c r="AH89" s="172"/>
      <c r="AI89" s="174"/>
      <c r="AJ89" s="175"/>
      <c r="AK89" s="176"/>
      <c r="AL89" s="176"/>
      <c r="AM89" s="177"/>
      <c r="AN89" s="177"/>
      <c r="AO89" s="177"/>
      <c r="AP89" s="178"/>
      <c r="AQ89" s="177"/>
      <c r="AR89" s="178"/>
      <c r="AS89" s="177"/>
      <c r="AT89" s="177"/>
      <c r="AU89" s="177"/>
      <c r="AV89" s="178"/>
      <c r="AW89" s="194"/>
      <c r="AX89" s="181"/>
      <c r="AY89" s="172"/>
      <c r="AZ89" s="174"/>
      <c r="BA89" s="175"/>
      <c r="BB89" s="176"/>
      <c r="BC89" s="176"/>
      <c r="BD89" s="177"/>
      <c r="BE89" s="177"/>
      <c r="BF89" s="177"/>
      <c r="BG89" s="178"/>
      <c r="BH89" s="177"/>
      <c r="BI89" s="178"/>
      <c r="BJ89" s="177"/>
      <c r="BK89" s="177"/>
      <c r="BL89" s="177"/>
      <c r="BM89" s="178"/>
      <c r="BN89" s="194"/>
      <c r="BO89" s="181"/>
      <c r="BP89" s="172"/>
      <c r="BQ89" s="174"/>
      <c r="BR89" s="175"/>
      <c r="BS89" s="176"/>
      <c r="BT89" s="176"/>
      <c r="BU89" s="177"/>
      <c r="BV89" s="177"/>
      <c r="BW89" s="177"/>
      <c r="BX89" s="178"/>
      <c r="BY89" s="177"/>
      <c r="BZ89" s="178"/>
      <c r="CA89" s="177"/>
      <c r="CB89" s="177"/>
      <c r="CC89" s="177"/>
      <c r="CD89" s="178"/>
      <c r="CE89" s="194"/>
      <c r="CF89" s="181"/>
      <c r="CG89" s="172"/>
      <c r="CH89" s="174"/>
      <c r="CI89" s="175"/>
      <c r="CJ89" s="176"/>
      <c r="CK89" s="176"/>
      <c r="CL89" s="177"/>
      <c r="CM89" s="177"/>
      <c r="CN89" s="177"/>
      <c r="CO89" s="178"/>
      <c r="CP89" s="177"/>
      <c r="CQ89" s="178"/>
      <c r="CR89" s="177"/>
      <c r="CS89" s="177"/>
      <c r="CT89" s="177"/>
      <c r="CU89" s="178"/>
      <c r="CV89" s="194"/>
      <c r="CW89" s="181"/>
      <c r="CX89" s="172"/>
      <c r="CY89" s="174"/>
      <c r="CZ89" s="175"/>
      <c r="DA89" s="176"/>
      <c r="DB89" s="176"/>
      <c r="DC89" s="177"/>
      <c r="DD89" s="177"/>
      <c r="DE89" s="177"/>
      <c r="DF89" s="178"/>
      <c r="DG89" s="177"/>
      <c r="DH89" s="178"/>
      <c r="DI89" s="177"/>
      <c r="DJ89" s="177"/>
      <c r="DK89" s="177"/>
      <c r="DL89" s="178"/>
      <c r="DM89" s="194"/>
      <c r="DN89" s="181"/>
      <c r="DO89" s="172"/>
      <c r="DP89" s="174"/>
      <c r="DQ89" s="175"/>
      <c r="DR89" s="176"/>
      <c r="DS89" s="176"/>
      <c r="DT89" s="177"/>
      <c r="DU89" s="177"/>
      <c r="DV89" s="177"/>
      <c r="DW89" s="178"/>
      <c r="DX89" s="177"/>
      <c r="DY89" s="178"/>
      <c r="DZ89" s="177"/>
      <c r="EA89" s="177"/>
      <c r="EB89" s="177"/>
      <c r="EC89" s="178"/>
      <c r="ED89" s="194"/>
      <c r="EE89" s="181"/>
      <c r="EF89" s="172"/>
      <c r="EG89" s="174"/>
      <c r="EH89" s="175"/>
      <c r="EI89" s="176"/>
      <c r="EJ89" s="176"/>
      <c r="EK89" s="177"/>
      <c r="EL89" s="177"/>
      <c r="EM89" s="177"/>
      <c r="EN89" s="178"/>
      <c r="EO89" s="177"/>
      <c r="EP89" s="178"/>
      <c r="EQ89" s="177"/>
      <c r="ER89" s="177"/>
      <c r="ES89" s="177"/>
      <c r="ET89" s="178"/>
      <c r="EU89" s="194"/>
      <c r="EV89" s="181"/>
      <c r="EW89" s="172"/>
      <c r="EX89" s="174"/>
      <c r="EY89" s="175"/>
      <c r="EZ89" s="176"/>
      <c r="FA89" s="176"/>
      <c r="FB89" s="177"/>
      <c r="FC89" s="177"/>
      <c r="FD89" s="177"/>
      <c r="FE89" s="178"/>
      <c r="FF89" s="177"/>
      <c r="FG89" s="178"/>
      <c r="FH89" s="177"/>
      <c r="FI89" s="177"/>
      <c r="FJ89" s="177"/>
      <c r="FK89" s="178"/>
      <c r="FL89" s="194"/>
      <c r="FM89" s="181"/>
      <c r="FN89" s="172"/>
      <c r="FO89" s="174"/>
      <c r="FP89" s="175"/>
      <c r="FQ89" s="176"/>
      <c r="FR89" s="176"/>
      <c r="FS89" s="177"/>
      <c r="FT89" s="177"/>
      <c r="FU89" s="177"/>
      <c r="FV89" s="178"/>
      <c r="FW89" s="177"/>
      <c r="FX89" s="178"/>
      <c r="FY89" s="177"/>
      <c r="FZ89" s="177"/>
      <c r="GA89" s="177"/>
      <c r="GB89" s="178"/>
      <c r="GC89" s="194"/>
      <c r="GD89" s="181"/>
      <c r="GE89" s="172"/>
      <c r="GF89" s="174"/>
      <c r="GG89" s="175"/>
      <c r="GH89" s="176"/>
      <c r="GI89" s="176"/>
      <c r="GJ89" s="177"/>
      <c r="GK89" s="177"/>
      <c r="GL89" s="177"/>
      <c r="GM89" s="178"/>
      <c r="GN89" s="177"/>
      <c r="GO89" s="178"/>
      <c r="GP89" s="177"/>
      <c r="GQ89" s="177"/>
      <c r="GR89" s="177"/>
      <c r="GS89" s="178"/>
      <c r="GT89" s="194"/>
      <c r="GU89" s="181"/>
      <c r="GV89" s="172"/>
      <c r="GW89" s="174"/>
      <c r="GX89" s="175"/>
      <c r="GY89" s="176"/>
      <c r="GZ89" s="176"/>
      <c r="HA89" s="177"/>
      <c r="HB89" s="177"/>
      <c r="HC89" s="177"/>
      <c r="HD89" s="178"/>
      <c r="HE89" s="177"/>
      <c r="HF89" s="178"/>
      <c r="HG89" s="177"/>
      <c r="HH89" s="177"/>
      <c r="HI89" s="177"/>
      <c r="HJ89" s="178"/>
      <c r="HK89" s="194"/>
      <c r="HL89" s="181"/>
      <c r="HM89" s="172"/>
      <c r="HN89" s="174"/>
      <c r="HO89" s="175"/>
      <c r="HP89" s="176"/>
      <c r="HQ89" s="176"/>
      <c r="HR89" s="177"/>
      <c r="HS89" s="177"/>
      <c r="HT89" s="177"/>
      <c r="HU89" s="178"/>
      <c r="HV89" s="177"/>
      <c r="HW89" s="178"/>
      <c r="HX89" s="177"/>
      <c r="HY89" s="177"/>
      <c r="HZ89" s="177"/>
      <c r="IA89" s="178"/>
      <c r="IB89" s="194"/>
      <c r="IC89" s="181"/>
      <c r="ID89" s="172"/>
      <c r="IE89" s="174"/>
      <c r="IF89" s="175"/>
      <c r="IG89" s="176"/>
      <c r="IH89" s="176"/>
      <c r="II89" s="177"/>
      <c r="IJ89" s="177"/>
      <c r="IK89" s="177"/>
      <c r="IL89" s="178"/>
      <c r="IM89" s="177"/>
      <c r="IN89" s="178"/>
      <c r="IO89" s="177"/>
      <c r="IP89" s="177"/>
      <c r="IQ89" s="177"/>
      <c r="IR89" s="178"/>
      <c r="IS89" s="194"/>
      <c r="IT89" s="181"/>
      <c r="IU89" s="172"/>
      <c r="IV89" s="174"/>
      <c r="IW89" s="175"/>
      <c r="IX89" s="176"/>
      <c r="IY89" s="176"/>
      <c r="IZ89" s="177"/>
      <c r="JA89" s="177"/>
      <c r="JB89" s="177"/>
      <c r="JC89" s="178"/>
      <c r="JD89" s="177"/>
      <c r="JE89" s="178"/>
      <c r="JF89" s="177"/>
      <c r="JG89" s="177"/>
      <c r="JH89" s="177"/>
      <c r="JI89" s="178"/>
      <c r="JJ89" s="194"/>
      <c r="JK89" s="181"/>
      <c r="JL89" s="172"/>
      <c r="JM89" s="174"/>
      <c r="JN89" s="175"/>
      <c r="JO89" s="176"/>
      <c r="JP89" s="176"/>
      <c r="JQ89" s="177"/>
      <c r="JR89" s="177"/>
      <c r="JS89" s="177"/>
      <c r="JT89" s="178"/>
      <c r="JU89" s="177"/>
      <c r="JV89" s="178"/>
      <c r="JW89" s="177"/>
      <c r="JX89" s="177"/>
      <c r="JY89" s="177"/>
      <c r="JZ89" s="178"/>
      <c r="KA89" s="194"/>
      <c r="KB89" s="181"/>
      <c r="KC89" s="172"/>
      <c r="KD89" s="174"/>
      <c r="KE89" s="175"/>
      <c r="KF89" s="176"/>
      <c r="KG89" s="176"/>
      <c r="KH89" s="177"/>
      <c r="KI89" s="177"/>
      <c r="KJ89" s="177"/>
      <c r="KK89" s="178"/>
      <c r="KL89" s="177"/>
      <c r="KM89" s="178"/>
      <c r="KN89" s="177"/>
      <c r="KO89" s="177"/>
      <c r="KP89" s="177"/>
      <c r="KQ89" s="178"/>
      <c r="KR89" s="194"/>
      <c r="KS89" s="181"/>
      <c r="KT89" s="172"/>
      <c r="KU89" s="173"/>
    </row>
    <row r="90" ht="15.75" hidden="1" customHeight="1">
      <c r="A90" s="174"/>
      <c r="B90" s="175"/>
      <c r="C90" s="176"/>
      <c r="D90" s="176"/>
      <c r="E90" s="177"/>
      <c r="F90" s="177"/>
      <c r="G90" s="177"/>
      <c r="H90" s="178"/>
      <c r="I90" s="177"/>
      <c r="J90" s="178"/>
      <c r="K90" s="177"/>
      <c r="L90" s="177"/>
      <c r="M90" s="177"/>
      <c r="N90" s="178"/>
      <c r="O90" s="194"/>
      <c r="P90" s="181"/>
      <c r="Q90" s="172"/>
      <c r="R90" s="174"/>
      <c r="S90" s="175"/>
      <c r="T90" s="176"/>
      <c r="U90" s="176"/>
      <c r="V90" s="177"/>
      <c r="W90" s="177"/>
      <c r="X90" s="177"/>
      <c r="Y90" s="178"/>
      <c r="Z90" s="177"/>
      <c r="AA90" s="178"/>
      <c r="AB90" s="177"/>
      <c r="AC90" s="177"/>
      <c r="AD90" s="177"/>
      <c r="AE90" s="178"/>
      <c r="AF90" s="194"/>
      <c r="AG90" s="181"/>
      <c r="AH90" s="172"/>
      <c r="AI90" s="174"/>
      <c r="AJ90" s="175"/>
      <c r="AK90" s="176"/>
      <c r="AL90" s="176"/>
      <c r="AM90" s="177"/>
      <c r="AN90" s="177"/>
      <c r="AO90" s="177"/>
      <c r="AP90" s="178"/>
      <c r="AQ90" s="177"/>
      <c r="AR90" s="178"/>
      <c r="AS90" s="177"/>
      <c r="AT90" s="177"/>
      <c r="AU90" s="177"/>
      <c r="AV90" s="178"/>
      <c r="AW90" s="194"/>
      <c r="AX90" s="181"/>
      <c r="AY90" s="172"/>
      <c r="AZ90" s="174"/>
      <c r="BA90" s="175"/>
      <c r="BB90" s="176"/>
      <c r="BC90" s="176"/>
      <c r="BD90" s="177"/>
      <c r="BE90" s="177"/>
      <c r="BF90" s="177"/>
      <c r="BG90" s="178"/>
      <c r="BH90" s="177"/>
      <c r="BI90" s="178"/>
      <c r="BJ90" s="177"/>
      <c r="BK90" s="177"/>
      <c r="BL90" s="177"/>
      <c r="BM90" s="178"/>
      <c r="BN90" s="194"/>
      <c r="BO90" s="181"/>
      <c r="BP90" s="172"/>
      <c r="BQ90" s="174"/>
      <c r="BR90" s="175"/>
      <c r="BS90" s="176"/>
      <c r="BT90" s="176"/>
      <c r="BU90" s="177"/>
      <c r="BV90" s="177"/>
      <c r="BW90" s="177"/>
      <c r="BX90" s="178"/>
      <c r="BY90" s="177"/>
      <c r="BZ90" s="178"/>
      <c r="CA90" s="177"/>
      <c r="CB90" s="177"/>
      <c r="CC90" s="177"/>
      <c r="CD90" s="178"/>
      <c r="CE90" s="194"/>
      <c r="CF90" s="181"/>
      <c r="CG90" s="172"/>
      <c r="CH90" s="174"/>
      <c r="CI90" s="175"/>
      <c r="CJ90" s="176"/>
      <c r="CK90" s="176"/>
      <c r="CL90" s="177"/>
      <c r="CM90" s="177"/>
      <c r="CN90" s="177"/>
      <c r="CO90" s="178"/>
      <c r="CP90" s="177"/>
      <c r="CQ90" s="178"/>
      <c r="CR90" s="177"/>
      <c r="CS90" s="177"/>
      <c r="CT90" s="177"/>
      <c r="CU90" s="178"/>
      <c r="CV90" s="194"/>
      <c r="CW90" s="181"/>
      <c r="CX90" s="172"/>
      <c r="CY90" s="174"/>
      <c r="CZ90" s="175"/>
      <c r="DA90" s="176"/>
      <c r="DB90" s="176"/>
      <c r="DC90" s="177"/>
      <c r="DD90" s="177"/>
      <c r="DE90" s="177"/>
      <c r="DF90" s="178"/>
      <c r="DG90" s="177"/>
      <c r="DH90" s="178"/>
      <c r="DI90" s="177"/>
      <c r="DJ90" s="177"/>
      <c r="DK90" s="177"/>
      <c r="DL90" s="178"/>
      <c r="DM90" s="194"/>
      <c r="DN90" s="181"/>
      <c r="DO90" s="172"/>
      <c r="DP90" s="174"/>
      <c r="DQ90" s="175"/>
      <c r="DR90" s="176"/>
      <c r="DS90" s="176"/>
      <c r="DT90" s="177"/>
      <c r="DU90" s="177"/>
      <c r="DV90" s="177"/>
      <c r="DW90" s="178"/>
      <c r="DX90" s="177"/>
      <c r="DY90" s="178"/>
      <c r="DZ90" s="177"/>
      <c r="EA90" s="177"/>
      <c r="EB90" s="177"/>
      <c r="EC90" s="178"/>
      <c r="ED90" s="194"/>
      <c r="EE90" s="181"/>
      <c r="EF90" s="172"/>
      <c r="EG90" s="174"/>
      <c r="EH90" s="175"/>
      <c r="EI90" s="176"/>
      <c r="EJ90" s="176"/>
      <c r="EK90" s="177"/>
      <c r="EL90" s="177"/>
      <c r="EM90" s="177"/>
      <c r="EN90" s="178"/>
      <c r="EO90" s="177"/>
      <c r="EP90" s="178"/>
      <c r="EQ90" s="177"/>
      <c r="ER90" s="177"/>
      <c r="ES90" s="177"/>
      <c r="ET90" s="178"/>
      <c r="EU90" s="194"/>
      <c r="EV90" s="181"/>
      <c r="EW90" s="172"/>
      <c r="EX90" s="174"/>
      <c r="EY90" s="175"/>
      <c r="EZ90" s="176"/>
      <c r="FA90" s="176"/>
      <c r="FB90" s="177"/>
      <c r="FC90" s="177"/>
      <c r="FD90" s="177"/>
      <c r="FE90" s="178"/>
      <c r="FF90" s="177"/>
      <c r="FG90" s="178"/>
      <c r="FH90" s="177"/>
      <c r="FI90" s="177"/>
      <c r="FJ90" s="177"/>
      <c r="FK90" s="178"/>
      <c r="FL90" s="194"/>
      <c r="FM90" s="181"/>
      <c r="FN90" s="172"/>
      <c r="FO90" s="174"/>
      <c r="FP90" s="175"/>
      <c r="FQ90" s="176"/>
      <c r="FR90" s="176"/>
      <c r="FS90" s="177"/>
      <c r="FT90" s="177"/>
      <c r="FU90" s="177"/>
      <c r="FV90" s="178"/>
      <c r="FW90" s="177"/>
      <c r="FX90" s="178"/>
      <c r="FY90" s="177"/>
      <c r="FZ90" s="177"/>
      <c r="GA90" s="177"/>
      <c r="GB90" s="178"/>
      <c r="GC90" s="194"/>
      <c r="GD90" s="181"/>
      <c r="GE90" s="172"/>
      <c r="GF90" s="174"/>
      <c r="GG90" s="175"/>
      <c r="GH90" s="176"/>
      <c r="GI90" s="176"/>
      <c r="GJ90" s="177"/>
      <c r="GK90" s="177"/>
      <c r="GL90" s="177"/>
      <c r="GM90" s="178"/>
      <c r="GN90" s="177"/>
      <c r="GO90" s="178"/>
      <c r="GP90" s="177"/>
      <c r="GQ90" s="177"/>
      <c r="GR90" s="177"/>
      <c r="GS90" s="178"/>
      <c r="GT90" s="194"/>
      <c r="GU90" s="181"/>
      <c r="GV90" s="172"/>
      <c r="GW90" s="174"/>
      <c r="GX90" s="175"/>
      <c r="GY90" s="176"/>
      <c r="GZ90" s="176"/>
      <c r="HA90" s="177"/>
      <c r="HB90" s="177"/>
      <c r="HC90" s="177"/>
      <c r="HD90" s="178"/>
      <c r="HE90" s="177"/>
      <c r="HF90" s="178"/>
      <c r="HG90" s="177"/>
      <c r="HH90" s="177"/>
      <c r="HI90" s="177"/>
      <c r="HJ90" s="178"/>
      <c r="HK90" s="194"/>
      <c r="HL90" s="181"/>
      <c r="HM90" s="172"/>
      <c r="HN90" s="174"/>
      <c r="HO90" s="175"/>
      <c r="HP90" s="176"/>
      <c r="HQ90" s="176"/>
      <c r="HR90" s="177"/>
      <c r="HS90" s="177"/>
      <c r="HT90" s="177"/>
      <c r="HU90" s="178"/>
      <c r="HV90" s="177"/>
      <c r="HW90" s="178"/>
      <c r="HX90" s="177"/>
      <c r="HY90" s="177"/>
      <c r="HZ90" s="177"/>
      <c r="IA90" s="178"/>
      <c r="IB90" s="194"/>
      <c r="IC90" s="181"/>
      <c r="ID90" s="172"/>
      <c r="IE90" s="174"/>
      <c r="IF90" s="175"/>
      <c r="IG90" s="176"/>
      <c r="IH90" s="176"/>
      <c r="II90" s="177"/>
      <c r="IJ90" s="177"/>
      <c r="IK90" s="177"/>
      <c r="IL90" s="178"/>
      <c r="IM90" s="177"/>
      <c r="IN90" s="178"/>
      <c r="IO90" s="177"/>
      <c r="IP90" s="177"/>
      <c r="IQ90" s="177"/>
      <c r="IR90" s="178"/>
      <c r="IS90" s="194"/>
      <c r="IT90" s="181"/>
      <c r="IU90" s="172"/>
      <c r="IV90" s="174"/>
      <c r="IW90" s="175"/>
      <c r="IX90" s="176"/>
      <c r="IY90" s="176"/>
      <c r="IZ90" s="177"/>
      <c r="JA90" s="177"/>
      <c r="JB90" s="177"/>
      <c r="JC90" s="178"/>
      <c r="JD90" s="177"/>
      <c r="JE90" s="178"/>
      <c r="JF90" s="177"/>
      <c r="JG90" s="177"/>
      <c r="JH90" s="177"/>
      <c r="JI90" s="178"/>
      <c r="JJ90" s="194"/>
      <c r="JK90" s="181"/>
      <c r="JL90" s="172"/>
      <c r="JM90" s="174"/>
      <c r="JN90" s="175"/>
      <c r="JO90" s="176"/>
      <c r="JP90" s="176"/>
      <c r="JQ90" s="177"/>
      <c r="JR90" s="177"/>
      <c r="JS90" s="177"/>
      <c r="JT90" s="178"/>
      <c r="JU90" s="177"/>
      <c r="JV90" s="178"/>
      <c r="JW90" s="177"/>
      <c r="JX90" s="177"/>
      <c r="JY90" s="177"/>
      <c r="JZ90" s="178"/>
      <c r="KA90" s="194"/>
      <c r="KB90" s="181"/>
      <c r="KC90" s="172"/>
      <c r="KD90" s="174"/>
      <c r="KE90" s="175"/>
      <c r="KF90" s="176"/>
      <c r="KG90" s="176"/>
      <c r="KH90" s="177"/>
      <c r="KI90" s="177"/>
      <c r="KJ90" s="177"/>
      <c r="KK90" s="178"/>
      <c r="KL90" s="177"/>
      <c r="KM90" s="178"/>
      <c r="KN90" s="177"/>
      <c r="KO90" s="177"/>
      <c r="KP90" s="177"/>
      <c r="KQ90" s="178"/>
      <c r="KR90" s="194"/>
      <c r="KS90" s="181"/>
      <c r="KT90" s="172"/>
      <c r="KU90" s="173"/>
    </row>
    <row r="91" ht="15.75" hidden="1" customHeight="1">
      <c r="A91" s="174"/>
      <c r="B91" s="175"/>
      <c r="C91" s="176"/>
      <c r="D91" s="176"/>
      <c r="E91" s="177"/>
      <c r="F91" s="177"/>
      <c r="G91" s="177"/>
      <c r="H91" s="178"/>
      <c r="I91" s="177"/>
      <c r="J91" s="178"/>
      <c r="K91" s="177"/>
      <c r="L91" s="177"/>
      <c r="M91" s="177"/>
      <c r="N91" s="178"/>
      <c r="O91" s="194"/>
      <c r="P91" s="181"/>
      <c r="Q91" s="172"/>
      <c r="R91" s="174"/>
      <c r="S91" s="175"/>
      <c r="T91" s="176"/>
      <c r="U91" s="176"/>
      <c r="V91" s="177"/>
      <c r="W91" s="177"/>
      <c r="X91" s="177"/>
      <c r="Y91" s="178"/>
      <c r="Z91" s="177"/>
      <c r="AA91" s="178"/>
      <c r="AB91" s="177"/>
      <c r="AC91" s="177"/>
      <c r="AD91" s="177"/>
      <c r="AE91" s="178"/>
      <c r="AF91" s="194"/>
      <c r="AG91" s="181"/>
      <c r="AH91" s="172"/>
      <c r="AI91" s="174"/>
      <c r="AJ91" s="175"/>
      <c r="AK91" s="176"/>
      <c r="AL91" s="176"/>
      <c r="AM91" s="177"/>
      <c r="AN91" s="177"/>
      <c r="AO91" s="177"/>
      <c r="AP91" s="178"/>
      <c r="AQ91" s="177"/>
      <c r="AR91" s="178"/>
      <c r="AS91" s="177"/>
      <c r="AT91" s="177"/>
      <c r="AU91" s="177"/>
      <c r="AV91" s="178"/>
      <c r="AW91" s="194"/>
      <c r="AX91" s="181"/>
      <c r="AY91" s="172"/>
      <c r="AZ91" s="174"/>
      <c r="BA91" s="175"/>
      <c r="BB91" s="176"/>
      <c r="BC91" s="176"/>
      <c r="BD91" s="177"/>
      <c r="BE91" s="177"/>
      <c r="BF91" s="177"/>
      <c r="BG91" s="178"/>
      <c r="BH91" s="177"/>
      <c r="BI91" s="178"/>
      <c r="BJ91" s="177"/>
      <c r="BK91" s="177"/>
      <c r="BL91" s="177"/>
      <c r="BM91" s="178"/>
      <c r="BN91" s="194"/>
      <c r="BO91" s="181"/>
      <c r="BP91" s="172"/>
      <c r="BQ91" s="174"/>
      <c r="BR91" s="175"/>
      <c r="BS91" s="176"/>
      <c r="BT91" s="176"/>
      <c r="BU91" s="177"/>
      <c r="BV91" s="177"/>
      <c r="BW91" s="177"/>
      <c r="BX91" s="178"/>
      <c r="BY91" s="177"/>
      <c r="BZ91" s="178"/>
      <c r="CA91" s="177"/>
      <c r="CB91" s="177"/>
      <c r="CC91" s="177"/>
      <c r="CD91" s="178"/>
      <c r="CE91" s="194"/>
      <c r="CF91" s="181"/>
      <c r="CG91" s="172"/>
      <c r="CH91" s="174"/>
      <c r="CI91" s="175"/>
      <c r="CJ91" s="176"/>
      <c r="CK91" s="176"/>
      <c r="CL91" s="177"/>
      <c r="CM91" s="177"/>
      <c r="CN91" s="177"/>
      <c r="CO91" s="178"/>
      <c r="CP91" s="177"/>
      <c r="CQ91" s="178"/>
      <c r="CR91" s="177"/>
      <c r="CS91" s="177"/>
      <c r="CT91" s="177"/>
      <c r="CU91" s="178"/>
      <c r="CV91" s="194"/>
      <c r="CW91" s="181"/>
      <c r="CX91" s="172"/>
      <c r="CY91" s="174"/>
      <c r="CZ91" s="175"/>
      <c r="DA91" s="176"/>
      <c r="DB91" s="176"/>
      <c r="DC91" s="177"/>
      <c r="DD91" s="177"/>
      <c r="DE91" s="177"/>
      <c r="DF91" s="178"/>
      <c r="DG91" s="177"/>
      <c r="DH91" s="178"/>
      <c r="DI91" s="177"/>
      <c r="DJ91" s="177"/>
      <c r="DK91" s="177"/>
      <c r="DL91" s="178"/>
      <c r="DM91" s="194"/>
      <c r="DN91" s="181"/>
      <c r="DO91" s="172"/>
      <c r="DP91" s="174"/>
      <c r="DQ91" s="175"/>
      <c r="DR91" s="176"/>
      <c r="DS91" s="176"/>
      <c r="DT91" s="177"/>
      <c r="DU91" s="177"/>
      <c r="DV91" s="177"/>
      <c r="DW91" s="178"/>
      <c r="DX91" s="177"/>
      <c r="DY91" s="178"/>
      <c r="DZ91" s="177"/>
      <c r="EA91" s="177"/>
      <c r="EB91" s="177"/>
      <c r="EC91" s="178"/>
      <c r="ED91" s="194"/>
      <c r="EE91" s="181"/>
      <c r="EF91" s="172"/>
      <c r="EG91" s="174"/>
      <c r="EH91" s="175"/>
      <c r="EI91" s="176"/>
      <c r="EJ91" s="176"/>
      <c r="EK91" s="177"/>
      <c r="EL91" s="177"/>
      <c r="EM91" s="177"/>
      <c r="EN91" s="178"/>
      <c r="EO91" s="177"/>
      <c r="EP91" s="178"/>
      <c r="EQ91" s="177"/>
      <c r="ER91" s="177"/>
      <c r="ES91" s="177"/>
      <c r="ET91" s="178"/>
      <c r="EU91" s="194"/>
      <c r="EV91" s="181"/>
      <c r="EW91" s="172"/>
      <c r="EX91" s="174"/>
      <c r="EY91" s="175"/>
      <c r="EZ91" s="176"/>
      <c r="FA91" s="176"/>
      <c r="FB91" s="177"/>
      <c r="FC91" s="177"/>
      <c r="FD91" s="177"/>
      <c r="FE91" s="178"/>
      <c r="FF91" s="177"/>
      <c r="FG91" s="178"/>
      <c r="FH91" s="177"/>
      <c r="FI91" s="177"/>
      <c r="FJ91" s="177"/>
      <c r="FK91" s="178"/>
      <c r="FL91" s="194"/>
      <c r="FM91" s="181"/>
      <c r="FN91" s="172"/>
      <c r="FO91" s="174"/>
      <c r="FP91" s="175"/>
      <c r="FQ91" s="176"/>
      <c r="FR91" s="176"/>
      <c r="FS91" s="177"/>
      <c r="FT91" s="177"/>
      <c r="FU91" s="177"/>
      <c r="FV91" s="178"/>
      <c r="FW91" s="177"/>
      <c r="FX91" s="178"/>
      <c r="FY91" s="177"/>
      <c r="FZ91" s="177"/>
      <c r="GA91" s="177"/>
      <c r="GB91" s="178"/>
      <c r="GC91" s="194"/>
      <c r="GD91" s="181"/>
      <c r="GE91" s="172"/>
      <c r="GF91" s="174"/>
      <c r="GG91" s="175"/>
      <c r="GH91" s="176"/>
      <c r="GI91" s="176"/>
      <c r="GJ91" s="177"/>
      <c r="GK91" s="177"/>
      <c r="GL91" s="177"/>
      <c r="GM91" s="178"/>
      <c r="GN91" s="177"/>
      <c r="GO91" s="178"/>
      <c r="GP91" s="177"/>
      <c r="GQ91" s="177"/>
      <c r="GR91" s="177"/>
      <c r="GS91" s="178"/>
      <c r="GT91" s="194"/>
      <c r="GU91" s="181"/>
      <c r="GV91" s="172"/>
      <c r="GW91" s="174"/>
      <c r="GX91" s="175"/>
      <c r="GY91" s="176"/>
      <c r="GZ91" s="176"/>
      <c r="HA91" s="177"/>
      <c r="HB91" s="177"/>
      <c r="HC91" s="177"/>
      <c r="HD91" s="178"/>
      <c r="HE91" s="177"/>
      <c r="HF91" s="178"/>
      <c r="HG91" s="177"/>
      <c r="HH91" s="177"/>
      <c r="HI91" s="177"/>
      <c r="HJ91" s="178"/>
      <c r="HK91" s="194"/>
      <c r="HL91" s="181"/>
      <c r="HM91" s="172"/>
      <c r="HN91" s="174"/>
      <c r="HO91" s="175"/>
      <c r="HP91" s="176"/>
      <c r="HQ91" s="176"/>
      <c r="HR91" s="177"/>
      <c r="HS91" s="177"/>
      <c r="HT91" s="177"/>
      <c r="HU91" s="178"/>
      <c r="HV91" s="177"/>
      <c r="HW91" s="178"/>
      <c r="HX91" s="177"/>
      <c r="HY91" s="177"/>
      <c r="HZ91" s="177"/>
      <c r="IA91" s="178"/>
      <c r="IB91" s="194"/>
      <c r="IC91" s="181"/>
      <c r="ID91" s="172"/>
      <c r="IE91" s="174"/>
      <c r="IF91" s="175"/>
      <c r="IG91" s="176"/>
      <c r="IH91" s="176"/>
      <c r="II91" s="177"/>
      <c r="IJ91" s="177"/>
      <c r="IK91" s="177"/>
      <c r="IL91" s="178"/>
      <c r="IM91" s="177"/>
      <c r="IN91" s="178"/>
      <c r="IO91" s="177"/>
      <c r="IP91" s="177"/>
      <c r="IQ91" s="177"/>
      <c r="IR91" s="178"/>
      <c r="IS91" s="194"/>
      <c r="IT91" s="181"/>
      <c r="IU91" s="172"/>
      <c r="IV91" s="174"/>
      <c r="IW91" s="175"/>
      <c r="IX91" s="176"/>
      <c r="IY91" s="176"/>
      <c r="IZ91" s="177"/>
      <c r="JA91" s="177"/>
      <c r="JB91" s="177"/>
      <c r="JC91" s="178"/>
      <c r="JD91" s="177"/>
      <c r="JE91" s="178"/>
      <c r="JF91" s="177"/>
      <c r="JG91" s="177"/>
      <c r="JH91" s="177"/>
      <c r="JI91" s="178"/>
      <c r="JJ91" s="194"/>
      <c r="JK91" s="181"/>
      <c r="JL91" s="172"/>
      <c r="JM91" s="174"/>
      <c r="JN91" s="175"/>
      <c r="JO91" s="176"/>
      <c r="JP91" s="176"/>
      <c r="JQ91" s="177"/>
      <c r="JR91" s="177"/>
      <c r="JS91" s="177"/>
      <c r="JT91" s="178"/>
      <c r="JU91" s="177"/>
      <c r="JV91" s="178"/>
      <c r="JW91" s="177"/>
      <c r="JX91" s="177"/>
      <c r="JY91" s="177"/>
      <c r="JZ91" s="178"/>
      <c r="KA91" s="194"/>
      <c r="KB91" s="181"/>
      <c r="KC91" s="172"/>
      <c r="KD91" s="174"/>
      <c r="KE91" s="175"/>
      <c r="KF91" s="176"/>
      <c r="KG91" s="176"/>
      <c r="KH91" s="177"/>
      <c r="KI91" s="177"/>
      <c r="KJ91" s="177"/>
      <c r="KK91" s="178"/>
      <c r="KL91" s="177"/>
      <c r="KM91" s="178"/>
      <c r="KN91" s="177"/>
      <c r="KO91" s="177"/>
      <c r="KP91" s="177"/>
      <c r="KQ91" s="178"/>
      <c r="KR91" s="194"/>
      <c r="KS91" s="181"/>
      <c r="KT91" s="172"/>
      <c r="KU91" s="173"/>
    </row>
    <row r="92" ht="15.75" hidden="1" customHeight="1">
      <c r="A92" s="174"/>
      <c r="B92" s="175"/>
      <c r="C92" s="176"/>
      <c r="D92" s="176"/>
      <c r="E92" s="177"/>
      <c r="F92" s="177"/>
      <c r="G92" s="177"/>
      <c r="H92" s="178"/>
      <c r="I92" s="177"/>
      <c r="J92" s="178"/>
      <c r="K92" s="177"/>
      <c r="L92" s="177"/>
      <c r="M92" s="177"/>
      <c r="N92" s="178"/>
      <c r="O92" s="194"/>
      <c r="P92" s="181"/>
      <c r="Q92" s="172"/>
      <c r="R92" s="174"/>
      <c r="S92" s="175"/>
      <c r="T92" s="176"/>
      <c r="U92" s="176"/>
      <c r="V92" s="177"/>
      <c r="W92" s="177"/>
      <c r="X92" s="177"/>
      <c r="Y92" s="178"/>
      <c r="Z92" s="177"/>
      <c r="AA92" s="178"/>
      <c r="AB92" s="177"/>
      <c r="AC92" s="177"/>
      <c r="AD92" s="177"/>
      <c r="AE92" s="178"/>
      <c r="AF92" s="194"/>
      <c r="AG92" s="181"/>
      <c r="AH92" s="172"/>
      <c r="AI92" s="174"/>
      <c r="AJ92" s="175"/>
      <c r="AK92" s="176"/>
      <c r="AL92" s="176"/>
      <c r="AM92" s="177"/>
      <c r="AN92" s="177"/>
      <c r="AO92" s="177"/>
      <c r="AP92" s="178"/>
      <c r="AQ92" s="177"/>
      <c r="AR92" s="178"/>
      <c r="AS92" s="177"/>
      <c r="AT92" s="177"/>
      <c r="AU92" s="177"/>
      <c r="AV92" s="178"/>
      <c r="AW92" s="194"/>
      <c r="AX92" s="181"/>
      <c r="AY92" s="172"/>
      <c r="AZ92" s="174"/>
      <c r="BA92" s="175"/>
      <c r="BB92" s="176"/>
      <c r="BC92" s="176"/>
      <c r="BD92" s="177"/>
      <c r="BE92" s="177"/>
      <c r="BF92" s="177"/>
      <c r="BG92" s="178"/>
      <c r="BH92" s="177"/>
      <c r="BI92" s="178"/>
      <c r="BJ92" s="177"/>
      <c r="BK92" s="177"/>
      <c r="BL92" s="177"/>
      <c r="BM92" s="178"/>
      <c r="BN92" s="194"/>
      <c r="BO92" s="181"/>
      <c r="BP92" s="172"/>
      <c r="BQ92" s="174"/>
      <c r="BR92" s="175"/>
      <c r="BS92" s="176"/>
      <c r="BT92" s="176"/>
      <c r="BU92" s="177"/>
      <c r="BV92" s="177"/>
      <c r="BW92" s="177"/>
      <c r="BX92" s="178"/>
      <c r="BY92" s="177"/>
      <c r="BZ92" s="178"/>
      <c r="CA92" s="177"/>
      <c r="CB92" s="177"/>
      <c r="CC92" s="177"/>
      <c r="CD92" s="178"/>
      <c r="CE92" s="194"/>
      <c r="CF92" s="181"/>
      <c r="CG92" s="172"/>
      <c r="CH92" s="174"/>
      <c r="CI92" s="175"/>
      <c r="CJ92" s="176"/>
      <c r="CK92" s="176"/>
      <c r="CL92" s="177"/>
      <c r="CM92" s="177"/>
      <c r="CN92" s="177"/>
      <c r="CO92" s="178"/>
      <c r="CP92" s="177"/>
      <c r="CQ92" s="178"/>
      <c r="CR92" s="177"/>
      <c r="CS92" s="177"/>
      <c r="CT92" s="177"/>
      <c r="CU92" s="178"/>
      <c r="CV92" s="194"/>
      <c r="CW92" s="181"/>
      <c r="CX92" s="172"/>
      <c r="CY92" s="174"/>
      <c r="CZ92" s="175"/>
      <c r="DA92" s="176"/>
      <c r="DB92" s="176"/>
      <c r="DC92" s="177"/>
      <c r="DD92" s="177"/>
      <c r="DE92" s="177"/>
      <c r="DF92" s="178"/>
      <c r="DG92" s="177"/>
      <c r="DH92" s="178"/>
      <c r="DI92" s="177"/>
      <c r="DJ92" s="177"/>
      <c r="DK92" s="177"/>
      <c r="DL92" s="178"/>
      <c r="DM92" s="194"/>
      <c r="DN92" s="181"/>
      <c r="DO92" s="172"/>
      <c r="DP92" s="174"/>
      <c r="DQ92" s="175"/>
      <c r="DR92" s="176"/>
      <c r="DS92" s="176"/>
      <c r="DT92" s="177"/>
      <c r="DU92" s="177"/>
      <c r="DV92" s="177"/>
      <c r="DW92" s="178"/>
      <c r="DX92" s="177"/>
      <c r="DY92" s="178"/>
      <c r="DZ92" s="177"/>
      <c r="EA92" s="177"/>
      <c r="EB92" s="177"/>
      <c r="EC92" s="178"/>
      <c r="ED92" s="194"/>
      <c r="EE92" s="181"/>
      <c r="EF92" s="172"/>
      <c r="EG92" s="174"/>
      <c r="EH92" s="175"/>
      <c r="EI92" s="176"/>
      <c r="EJ92" s="176"/>
      <c r="EK92" s="177"/>
      <c r="EL92" s="177"/>
      <c r="EM92" s="177"/>
      <c r="EN92" s="178"/>
      <c r="EO92" s="177"/>
      <c r="EP92" s="178"/>
      <c r="EQ92" s="177"/>
      <c r="ER92" s="177"/>
      <c r="ES92" s="177"/>
      <c r="ET92" s="178"/>
      <c r="EU92" s="194"/>
      <c r="EV92" s="181"/>
      <c r="EW92" s="172"/>
      <c r="EX92" s="174"/>
      <c r="EY92" s="175"/>
      <c r="EZ92" s="176"/>
      <c r="FA92" s="176"/>
      <c r="FB92" s="177"/>
      <c r="FC92" s="177"/>
      <c r="FD92" s="177"/>
      <c r="FE92" s="178"/>
      <c r="FF92" s="177"/>
      <c r="FG92" s="178"/>
      <c r="FH92" s="177"/>
      <c r="FI92" s="177"/>
      <c r="FJ92" s="177"/>
      <c r="FK92" s="178"/>
      <c r="FL92" s="194"/>
      <c r="FM92" s="181"/>
      <c r="FN92" s="172"/>
      <c r="FO92" s="174"/>
      <c r="FP92" s="175"/>
      <c r="FQ92" s="176"/>
      <c r="FR92" s="176"/>
      <c r="FS92" s="177"/>
      <c r="FT92" s="177"/>
      <c r="FU92" s="177"/>
      <c r="FV92" s="178"/>
      <c r="FW92" s="177"/>
      <c r="FX92" s="178"/>
      <c r="FY92" s="177"/>
      <c r="FZ92" s="177"/>
      <c r="GA92" s="177"/>
      <c r="GB92" s="178"/>
      <c r="GC92" s="194"/>
      <c r="GD92" s="181"/>
      <c r="GE92" s="172"/>
      <c r="GF92" s="174"/>
      <c r="GG92" s="175"/>
      <c r="GH92" s="176"/>
      <c r="GI92" s="176"/>
      <c r="GJ92" s="177"/>
      <c r="GK92" s="177"/>
      <c r="GL92" s="177"/>
      <c r="GM92" s="178"/>
      <c r="GN92" s="177"/>
      <c r="GO92" s="178"/>
      <c r="GP92" s="177"/>
      <c r="GQ92" s="177"/>
      <c r="GR92" s="177"/>
      <c r="GS92" s="178"/>
      <c r="GT92" s="194"/>
      <c r="GU92" s="181"/>
      <c r="GV92" s="172"/>
      <c r="GW92" s="174"/>
      <c r="GX92" s="175"/>
      <c r="GY92" s="176"/>
      <c r="GZ92" s="176"/>
      <c r="HA92" s="177"/>
      <c r="HB92" s="177"/>
      <c r="HC92" s="177"/>
      <c r="HD92" s="178"/>
      <c r="HE92" s="177"/>
      <c r="HF92" s="178"/>
      <c r="HG92" s="177"/>
      <c r="HH92" s="177"/>
      <c r="HI92" s="177"/>
      <c r="HJ92" s="178"/>
      <c r="HK92" s="194"/>
      <c r="HL92" s="181"/>
      <c r="HM92" s="172"/>
      <c r="HN92" s="174"/>
      <c r="HO92" s="175"/>
      <c r="HP92" s="176"/>
      <c r="HQ92" s="176"/>
      <c r="HR92" s="177"/>
      <c r="HS92" s="177"/>
      <c r="HT92" s="177"/>
      <c r="HU92" s="178"/>
      <c r="HV92" s="177"/>
      <c r="HW92" s="178"/>
      <c r="HX92" s="177"/>
      <c r="HY92" s="177"/>
      <c r="HZ92" s="177"/>
      <c r="IA92" s="178"/>
      <c r="IB92" s="194"/>
      <c r="IC92" s="181"/>
      <c r="ID92" s="172"/>
      <c r="IE92" s="174"/>
      <c r="IF92" s="175"/>
      <c r="IG92" s="176"/>
      <c r="IH92" s="176"/>
      <c r="II92" s="177"/>
      <c r="IJ92" s="177"/>
      <c r="IK92" s="177"/>
      <c r="IL92" s="178"/>
      <c r="IM92" s="177"/>
      <c r="IN92" s="178"/>
      <c r="IO92" s="177"/>
      <c r="IP92" s="177"/>
      <c r="IQ92" s="177"/>
      <c r="IR92" s="178"/>
      <c r="IS92" s="194"/>
      <c r="IT92" s="181"/>
      <c r="IU92" s="172"/>
      <c r="IV92" s="174"/>
      <c r="IW92" s="175"/>
      <c r="IX92" s="176"/>
      <c r="IY92" s="176"/>
      <c r="IZ92" s="177"/>
      <c r="JA92" s="177"/>
      <c r="JB92" s="177"/>
      <c r="JC92" s="178"/>
      <c r="JD92" s="177"/>
      <c r="JE92" s="178"/>
      <c r="JF92" s="177"/>
      <c r="JG92" s="177"/>
      <c r="JH92" s="177"/>
      <c r="JI92" s="178"/>
      <c r="JJ92" s="194"/>
      <c r="JK92" s="181"/>
      <c r="JL92" s="172"/>
      <c r="JM92" s="174"/>
      <c r="JN92" s="175"/>
      <c r="JO92" s="176"/>
      <c r="JP92" s="176"/>
      <c r="JQ92" s="177"/>
      <c r="JR92" s="177"/>
      <c r="JS92" s="177"/>
      <c r="JT92" s="178"/>
      <c r="JU92" s="177"/>
      <c r="JV92" s="178"/>
      <c r="JW92" s="177"/>
      <c r="JX92" s="177"/>
      <c r="JY92" s="177"/>
      <c r="JZ92" s="178"/>
      <c r="KA92" s="194"/>
      <c r="KB92" s="181"/>
      <c r="KC92" s="172"/>
      <c r="KD92" s="174"/>
      <c r="KE92" s="175"/>
      <c r="KF92" s="176"/>
      <c r="KG92" s="176"/>
      <c r="KH92" s="177"/>
      <c r="KI92" s="177"/>
      <c r="KJ92" s="177"/>
      <c r="KK92" s="178"/>
      <c r="KL92" s="177"/>
      <c r="KM92" s="178"/>
      <c r="KN92" s="177"/>
      <c r="KO92" s="177"/>
      <c r="KP92" s="177"/>
      <c r="KQ92" s="178"/>
      <c r="KR92" s="194"/>
      <c r="KS92" s="181"/>
      <c r="KT92" s="172"/>
      <c r="KU92" s="173"/>
    </row>
    <row r="93" ht="15.75" hidden="1" customHeight="1">
      <c r="A93" s="174"/>
      <c r="B93" s="175"/>
      <c r="C93" s="176"/>
      <c r="D93" s="176"/>
      <c r="E93" s="177"/>
      <c r="F93" s="177"/>
      <c r="G93" s="177"/>
      <c r="H93" s="178"/>
      <c r="I93" s="177"/>
      <c r="J93" s="178"/>
      <c r="K93" s="177"/>
      <c r="L93" s="177"/>
      <c r="M93" s="177"/>
      <c r="N93" s="178"/>
      <c r="O93" s="194"/>
      <c r="P93" s="181"/>
      <c r="Q93" s="172"/>
      <c r="R93" s="174"/>
      <c r="S93" s="175"/>
      <c r="T93" s="176"/>
      <c r="U93" s="176"/>
      <c r="V93" s="177"/>
      <c r="W93" s="177"/>
      <c r="X93" s="177"/>
      <c r="Y93" s="178"/>
      <c r="Z93" s="177"/>
      <c r="AA93" s="178"/>
      <c r="AB93" s="177"/>
      <c r="AC93" s="177"/>
      <c r="AD93" s="177"/>
      <c r="AE93" s="178"/>
      <c r="AF93" s="194"/>
      <c r="AG93" s="181"/>
      <c r="AH93" s="172"/>
      <c r="AI93" s="174"/>
      <c r="AJ93" s="175"/>
      <c r="AK93" s="176"/>
      <c r="AL93" s="176"/>
      <c r="AM93" s="177"/>
      <c r="AN93" s="177"/>
      <c r="AO93" s="177"/>
      <c r="AP93" s="178"/>
      <c r="AQ93" s="177"/>
      <c r="AR93" s="178"/>
      <c r="AS93" s="177"/>
      <c r="AT93" s="177"/>
      <c r="AU93" s="177"/>
      <c r="AV93" s="178"/>
      <c r="AW93" s="194"/>
      <c r="AX93" s="181"/>
      <c r="AY93" s="172"/>
      <c r="AZ93" s="174"/>
      <c r="BA93" s="175"/>
      <c r="BB93" s="176"/>
      <c r="BC93" s="176"/>
      <c r="BD93" s="177"/>
      <c r="BE93" s="177"/>
      <c r="BF93" s="177"/>
      <c r="BG93" s="178"/>
      <c r="BH93" s="177"/>
      <c r="BI93" s="178"/>
      <c r="BJ93" s="177"/>
      <c r="BK93" s="177"/>
      <c r="BL93" s="177"/>
      <c r="BM93" s="178"/>
      <c r="BN93" s="194"/>
      <c r="BO93" s="181"/>
      <c r="BP93" s="172"/>
      <c r="BQ93" s="174"/>
      <c r="BR93" s="175"/>
      <c r="BS93" s="176"/>
      <c r="BT93" s="176"/>
      <c r="BU93" s="177"/>
      <c r="BV93" s="177"/>
      <c r="BW93" s="177"/>
      <c r="BX93" s="178"/>
      <c r="BY93" s="177"/>
      <c r="BZ93" s="178"/>
      <c r="CA93" s="177"/>
      <c r="CB93" s="177"/>
      <c r="CC93" s="177"/>
      <c r="CD93" s="178"/>
      <c r="CE93" s="194"/>
      <c r="CF93" s="181"/>
      <c r="CG93" s="172"/>
      <c r="CH93" s="174"/>
      <c r="CI93" s="175"/>
      <c r="CJ93" s="176"/>
      <c r="CK93" s="176"/>
      <c r="CL93" s="177"/>
      <c r="CM93" s="177"/>
      <c r="CN93" s="177"/>
      <c r="CO93" s="178"/>
      <c r="CP93" s="177"/>
      <c r="CQ93" s="178"/>
      <c r="CR93" s="177"/>
      <c r="CS93" s="177"/>
      <c r="CT93" s="177"/>
      <c r="CU93" s="178"/>
      <c r="CV93" s="194"/>
      <c r="CW93" s="181"/>
      <c r="CX93" s="172"/>
      <c r="CY93" s="174"/>
      <c r="CZ93" s="175"/>
      <c r="DA93" s="176"/>
      <c r="DB93" s="176"/>
      <c r="DC93" s="177"/>
      <c r="DD93" s="177"/>
      <c r="DE93" s="177"/>
      <c r="DF93" s="178"/>
      <c r="DG93" s="177"/>
      <c r="DH93" s="178"/>
      <c r="DI93" s="177"/>
      <c r="DJ93" s="177"/>
      <c r="DK93" s="177"/>
      <c r="DL93" s="178"/>
      <c r="DM93" s="194"/>
      <c r="DN93" s="181"/>
      <c r="DO93" s="172"/>
      <c r="DP93" s="174"/>
      <c r="DQ93" s="175"/>
      <c r="DR93" s="176"/>
      <c r="DS93" s="176"/>
      <c r="DT93" s="177"/>
      <c r="DU93" s="177"/>
      <c r="DV93" s="177"/>
      <c r="DW93" s="178"/>
      <c r="DX93" s="177"/>
      <c r="DY93" s="178"/>
      <c r="DZ93" s="177"/>
      <c r="EA93" s="177"/>
      <c r="EB93" s="177"/>
      <c r="EC93" s="178"/>
      <c r="ED93" s="194"/>
      <c r="EE93" s="181"/>
      <c r="EF93" s="172"/>
      <c r="EG93" s="174"/>
      <c r="EH93" s="175"/>
      <c r="EI93" s="176"/>
      <c r="EJ93" s="176"/>
      <c r="EK93" s="177"/>
      <c r="EL93" s="177"/>
      <c r="EM93" s="177"/>
      <c r="EN93" s="178"/>
      <c r="EO93" s="177"/>
      <c r="EP93" s="178"/>
      <c r="EQ93" s="177"/>
      <c r="ER93" s="177"/>
      <c r="ES93" s="177"/>
      <c r="ET93" s="178"/>
      <c r="EU93" s="194"/>
      <c r="EV93" s="181"/>
      <c r="EW93" s="172"/>
      <c r="EX93" s="174"/>
      <c r="EY93" s="175"/>
      <c r="EZ93" s="176"/>
      <c r="FA93" s="176"/>
      <c r="FB93" s="177"/>
      <c r="FC93" s="177"/>
      <c r="FD93" s="177"/>
      <c r="FE93" s="178"/>
      <c r="FF93" s="177"/>
      <c r="FG93" s="178"/>
      <c r="FH93" s="177"/>
      <c r="FI93" s="177"/>
      <c r="FJ93" s="177"/>
      <c r="FK93" s="178"/>
      <c r="FL93" s="194"/>
      <c r="FM93" s="181"/>
      <c r="FN93" s="172"/>
      <c r="FO93" s="174"/>
      <c r="FP93" s="175"/>
      <c r="FQ93" s="176"/>
      <c r="FR93" s="176"/>
      <c r="FS93" s="177"/>
      <c r="FT93" s="177"/>
      <c r="FU93" s="177"/>
      <c r="FV93" s="178"/>
      <c r="FW93" s="177"/>
      <c r="FX93" s="178"/>
      <c r="FY93" s="177"/>
      <c r="FZ93" s="177"/>
      <c r="GA93" s="177"/>
      <c r="GB93" s="178"/>
      <c r="GC93" s="194"/>
      <c r="GD93" s="181"/>
      <c r="GE93" s="172"/>
      <c r="GF93" s="174"/>
      <c r="GG93" s="175"/>
      <c r="GH93" s="176"/>
      <c r="GI93" s="176"/>
      <c r="GJ93" s="177"/>
      <c r="GK93" s="177"/>
      <c r="GL93" s="177"/>
      <c r="GM93" s="178"/>
      <c r="GN93" s="177"/>
      <c r="GO93" s="178"/>
      <c r="GP93" s="177"/>
      <c r="GQ93" s="177"/>
      <c r="GR93" s="177"/>
      <c r="GS93" s="178"/>
      <c r="GT93" s="194"/>
      <c r="GU93" s="181"/>
      <c r="GV93" s="172"/>
      <c r="GW93" s="174"/>
      <c r="GX93" s="175"/>
      <c r="GY93" s="176"/>
      <c r="GZ93" s="176"/>
      <c r="HA93" s="177"/>
      <c r="HB93" s="177"/>
      <c r="HC93" s="177"/>
      <c r="HD93" s="178"/>
      <c r="HE93" s="177"/>
      <c r="HF93" s="178"/>
      <c r="HG93" s="177"/>
      <c r="HH93" s="177"/>
      <c r="HI93" s="177"/>
      <c r="HJ93" s="178"/>
      <c r="HK93" s="194"/>
      <c r="HL93" s="181"/>
      <c r="HM93" s="172"/>
      <c r="HN93" s="174"/>
      <c r="HO93" s="175"/>
      <c r="HP93" s="176"/>
      <c r="HQ93" s="176"/>
      <c r="HR93" s="177"/>
      <c r="HS93" s="177"/>
      <c r="HT93" s="177"/>
      <c r="HU93" s="178"/>
      <c r="HV93" s="177"/>
      <c r="HW93" s="178"/>
      <c r="HX93" s="177"/>
      <c r="HY93" s="177"/>
      <c r="HZ93" s="177"/>
      <c r="IA93" s="178"/>
      <c r="IB93" s="194"/>
      <c r="IC93" s="181"/>
      <c r="ID93" s="172"/>
      <c r="IE93" s="174"/>
      <c r="IF93" s="175"/>
      <c r="IG93" s="176"/>
      <c r="IH93" s="176"/>
      <c r="II93" s="177"/>
      <c r="IJ93" s="177"/>
      <c r="IK93" s="177"/>
      <c r="IL93" s="178"/>
      <c r="IM93" s="177"/>
      <c r="IN93" s="178"/>
      <c r="IO93" s="177"/>
      <c r="IP93" s="177"/>
      <c r="IQ93" s="177"/>
      <c r="IR93" s="178"/>
      <c r="IS93" s="194"/>
      <c r="IT93" s="181"/>
      <c r="IU93" s="172"/>
      <c r="IV93" s="174"/>
      <c r="IW93" s="175"/>
      <c r="IX93" s="176"/>
      <c r="IY93" s="176"/>
      <c r="IZ93" s="177"/>
      <c r="JA93" s="177"/>
      <c r="JB93" s="177"/>
      <c r="JC93" s="178"/>
      <c r="JD93" s="177"/>
      <c r="JE93" s="178"/>
      <c r="JF93" s="177"/>
      <c r="JG93" s="177"/>
      <c r="JH93" s="177"/>
      <c r="JI93" s="178"/>
      <c r="JJ93" s="194"/>
      <c r="JK93" s="181"/>
      <c r="JL93" s="172"/>
      <c r="JM93" s="174"/>
      <c r="JN93" s="175"/>
      <c r="JO93" s="176"/>
      <c r="JP93" s="176"/>
      <c r="JQ93" s="177"/>
      <c r="JR93" s="177"/>
      <c r="JS93" s="177"/>
      <c r="JT93" s="178"/>
      <c r="JU93" s="177"/>
      <c r="JV93" s="178"/>
      <c r="JW93" s="177"/>
      <c r="JX93" s="177"/>
      <c r="JY93" s="177"/>
      <c r="JZ93" s="178"/>
      <c r="KA93" s="194"/>
      <c r="KB93" s="181"/>
      <c r="KC93" s="172"/>
      <c r="KD93" s="174"/>
      <c r="KE93" s="175"/>
      <c r="KF93" s="176"/>
      <c r="KG93" s="176"/>
      <c r="KH93" s="177"/>
      <c r="KI93" s="177"/>
      <c r="KJ93" s="177"/>
      <c r="KK93" s="178"/>
      <c r="KL93" s="177"/>
      <c r="KM93" s="178"/>
      <c r="KN93" s="177"/>
      <c r="KO93" s="177"/>
      <c r="KP93" s="177"/>
      <c r="KQ93" s="178"/>
      <c r="KR93" s="194"/>
      <c r="KS93" s="181"/>
      <c r="KT93" s="172"/>
      <c r="KU93" s="173"/>
    </row>
    <row r="94" ht="15.75" hidden="1" customHeight="1">
      <c r="A94" s="174"/>
      <c r="B94" s="175"/>
      <c r="C94" s="176"/>
      <c r="D94" s="176"/>
      <c r="E94" s="177"/>
      <c r="F94" s="177"/>
      <c r="G94" s="177"/>
      <c r="H94" s="178"/>
      <c r="I94" s="177"/>
      <c r="J94" s="178"/>
      <c r="K94" s="177"/>
      <c r="L94" s="177"/>
      <c r="M94" s="177"/>
      <c r="N94" s="178"/>
      <c r="O94" s="194"/>
      <c r="P94" s="181"/>
      <c r="Q94" s="172"/>
      <c r="R94" s="174"/>
      <c r="S94" s="175"/>
      <c r="T94" s="176"/>
      <c r="U94" s="176"/>
      <c r="V94" s="177"/>
      <c r="W94" s="177"/>
      <c r="X94" s="177"/>
      <c r="Y94" s="178"/>
      <c r="Z94" s="177"/>
      <c r="AA94" s="178"/>
      <c r="AB94" s="177"/>
      <c r="AC94" s="177"/>
      <c r="AD94" s="177"/>
      <c r="AE94" s="178"/>
      <c r="AF94" s="194"/>
      <c r="AG94" s="181"/>
      <c r="AH94" s="172"/>
      <c r="AI94" s="174"/>
      <c r="AJ94" s="175"/>
      <c r="AK94" s="176"/>
      <c r="AL94" s="176"/>
      <c r="AM94" s="177"/>
      <c r="AN94" s="177"/>
      <c r="AO94" s="177"/>
      <c r="AP94" s="178"/>
      <c r="AQ94" s="177"/>
      <c r="AR94" s="178"/>
      <c r="AS94" s="177"/>
      <c r="AT94" s="177"/>
      <c r="AU94" s="177"/>
      <c r="AV94" s="178"/>
      <c r="AW94" s="194"/>
      <c r="AX94" s="181"/>
      <c r="AY94" s="172"/>
      <c r="AZ94" s="174"/>
      <c r="BA94" s="175"/>
      <c r="BB94" s="176"/>
      <c r="BC94" s="176"/>
      <c r="BD94" s="177"/>
      <c r="BE94" s="177"/>
      <c r="BF94" s="177"/>
      <c r="BG94" s="178"/>
      <c r="BH94" s="177"/>
      <c r="BI94" s="178"/>
      <c r="BJ94" s="177"/>
      <c r="BK94" s="177"/>
      <c r="BL94" s="177"/>
      <c r="BM94" s="178"/>
      <c r="BN94" s="194"/>
      <c r="BO94" s="181"/>
      <c r="BP94" s="172"/>
      <c r="BQ94" s="174"/>
      <c r="BR94" s="175"/>
      <c r="BS94" s="176"/>
      <c r="BT94" s="176"/>
      <c r="BU94" s="177"/>
      <c r="BV94" s="177"/>
      <c r="BW94" s="177"/>
      <c r="BX94" s="178"/>
      <c r="BY94" s="177"/>
      <c r="BZ94" s="178"/>
      <c r="CA94" s="177"/>
      <c r="CB94" s="177"/>
      <c r="CC94" s="177"/>
      <c r="CD94" s="178"/>
      <c r="CE94" s="194"/>
      <c r="CF94" s="181"/>
      <c r="CG94" s="172"/>
      <c r="CH94" s="174"/>
      <c r="CI94" s="175"/>
      <c r="CJ94" s="176"/>
      <c r="CK94" s="176"/>
      <c r="CL94" s="177"/>
      <c r="CM94" s="177"/>
      <c r="CN94" s="177"/>
      <c r="CO94" s="178"/>
      <c r="CP94" s="177"/>
      <c r="CQ94" s="178"/>
      <c r="CR94" s="177"/>
      <c r="CS94" s="177"/>
      <c r="CT94" s="177"/>
      <c r="CU94" s="178"/>
      <c r="CV94" s="194"/>
      <c r="CW94" s="181"/>
      <c r="CX94" s="172"/>
      <c r="CY94" s="174"/>
      <c r="CZ94" s="175"/>
      <c r="DA94" s="176"/>
      <c r="DB94" s="176"/>
      <c r="DC94" s="177"/>
      <c r="DD94" s="177"/>
      <c r="DE94" s="177"/>
      <c r="DF94" s="178"/>
      <c r="DG94" s="177"/>
      <c r="DH94" s="178"/>
      <c r="DI94" s="177"/>
      <c r="DJ94" s="177"/>
      <c r="DK94" s="177"/>
      <c r="DL94" s="178"/>
      <c r="DM94" s="194"/>
      <c r="DN94" s="181"/>
      <c r="DO94" s="172"/>
      <c r="DP94" s="174"/>
      <c r="DQ94" s="175"/>
      <c r="DR94" s="176"/>
      <c r="DS94" s="176"/>
      <c r="DT94" s="177"/>
      <c r="DU94" s="177"/>
      <c r="DV94" s="177"/>
      <c r="DW94" s="178"/>
      <c r="DX94" s="177"/>
      <c r="DY94" s="178"/>
      <c r="DZ94" s="177"/>
      <c r="EA94" s="177"/>
      <c r="EB94" s="177"/>
      <c r="EC94" s="178"/>
      <c r="ED94" s="194"/>
      <c r="EE94" s="181"/>
      <c r="EF94" s="172"/>
      <c r="EG94" s="174"/>
      <c r="EH94" s="175"/>
      <c r="EI94" s="176"/>
      <c r="EJ94" s="176"/>
      <c r="EK94" s="177"/>
      <c r="EL94" s="177"/>
      <c r="EM94" s="177"/>
      <c r="EN94" s="178"/>
      <c r="EO94" s="177"/>
      <c r="EP94" s="178"/>
      <c r="EQ94" s="177"/>
      <c r="ER94" s="177"/>
      <c r="ES94" s="177"/>
      <c r="ET94" s="178"/>
      <c r="EU94" s="194"/>
      <c r="EV94" s="181"/>
      <c r="EW94" s="172"/>
      <c r="EX94" s="174"/>
      <c r="EY94" s="175"/>
      <c r="EZ94" s="176"/>
      <c r="FA94" s="176"/>
      <c r="FB94" s="177"/>
      <c r="FC94" s="177"/>
      <c r="FD94" s="177"/>
      <c r="FE94" s="178"/>
      <c r="FF94" s="177"/>
      <c r="FG94" s="178"/>
      <c r="FH94" s="177"/>
      <c r="FI94" s="177"/>
      <c r="FJ94" s="177"/>
      <c r="FK94" s="178"/>
      <c r="FL94" s="194"/>
      <c r="FM94" s="181"/>
      <c r="FN94" s="172"/>
      <c r="FO94" s="174"/>
      <c r="FP94" s="175"/>
      <c r="FQ94" s="176"/>
      <c r="FR94" s="176"/>
      <c r="FS94" s="177"/>
      <c r="FT94" s="177"/>
      <c r="FU94" s="177"/>
      <c r="FV94" s="178"/>
      <c r="FW94" s="177"/>
      <c r="FX94" s="178"/>
      <c r="FY94" s="177"/>
      <c r="FZ94" s="177"/>
      <c r="GA94" s="177"/>
      <c r="GB94" s="178"/>
      <c r="GC94" s="194"/>
      <c r="GD94" s="181"/>
      <c r="GE94" s="172"/>
      <c r="GF94" s="174"/>
      <c r="GG94" s="175"/>
      <c r="GH94" s="176"/>
      <c r="GI94" s="176"/>
      <c r="GJ94" s="177"/>
      <c r="GK94" s="177"/>
      <c r="GL94" s="177"/>
      <c r="GM94" s="178"/>
      <c r="GN94" s="177"/>
      <c r="GO94" s="178"/>
      <c r="GP94" s="177"/>
      <c r="GQ94" s="177"/>
      <c r="GR94" s="177"/>
      <c r="GS94" s="178"/>
      <c r="GT94" s="194"/>
      <c r="GU94" s="181"/>
      <c r="GV94" s="172"/>
      <c r="GW94" s="174"/>
      <c r="GX94" s="175"/>
      <c r="GY94" s="176"/>
      <c r="GZ94" s="176"/>
      <c r="HA94" s="177"/>
      <c r="HB94" s="177"/>
      <c r="HC94" s="177"/>
      <c r="HD94" s="178"/>
      <c r="HE94" s="177"/>
      <c r="HF94" s="178"/>
      <c r="HG94" s="177"/>
      <c r="HH94" s="177"/>
      <c r="HI94" s="177"/>
      <c r="HJ94" s="178"/>
      <c r="HK94" s="194"/>
      <c r="HL94" s="181"/>
      <c r="HM94" s="172"/>
      <c r="HN94" s="174"/>
      <c r="HO94" s="175"/>
      <c r="HP94" s="176"/>
      <c r="HQ94" s="176"/>
      <c r="HR94" s="177"/>
      <c r="HS94" s="177"/>
      <c r="HT94" s="177"/>
      <c r="HU94" s="178"/>
      <c r="HV94" s="177"/>
      <c r="HW94" s="178"/>
      <c r="HX94" s="177"/>
      <c r="HY94" s="177"/>
      <c r="HZ94" s="177"/>
      <c r="IA94" s="178"/>
      <c r="IB94" s="194"/>
      <c r="IC94" s="181"/>
      <c r="ID94" s="172"/>
      <c r="IE94" s="174"/>
      <c r="IF94" s="175"/>
      <c r="IG94" s="176"/>
      <c r="IH94" s="176"/>
      <c r="II94" s="177"/>
      <c r="IJ94" s="177"/>
      <c r="IK94" s="177"/>
      <c r="IL94" s="178"/>
      <c r="IM94" s="177"/>
      <c r="IN94" s="178"/>
      <c r="IO94" s="177"/>
      <c r="IP94" s="177"/>
      <c r="IQ94" s="177"/>
      <c r="IR94" s="178"/>
      <c r="IS94" s="194"/>
      <c r="IT94" s="181"/>
      <c r="IU94" s="172"/>
      <c r="IV94" s="174"/>
      <c r="IW94" s="175"/>
      <c r="IX94" s="176"/>
      <c r="IY94" s="176"/>
      <c r="IZ94" s="177"/>
      <c r="JA94" s="177"/>
      <c r="JB94" s="177"/>
      <c r="JC94" s="178"/>
      <c r="JD94" s="177"/>
      <c r="JE94" s="178"/>
      <c r="JF94" s="177"/>
      <c r="JG94" s="177"/>
      <c r="JH94" s="177"/>
      <c r="JI94" s="178"/>
      <c r="JJ94" s="194"/>
      <c r="JK94" s="181"/>
      <c r="JL94" s="172"/>
      <c r="JM94" s="174"/>
      <c r="JN94" s="175"/>
      <c r="JO94" s="176"/>
      <c r="JP94" s="176"/>
      <c r="JQ94" s="177"/>
      <c r="JR94" s="177"/>
      <c r="JS94" s="177"/>
      <c r="JT94" s="178"/>
      <c r="JU94" s="177"/>
      <c r="JV94" s="178"/>
      <c r="JW94" s="177"/>
      <c r="JX94" s="177"/>
      <c r="JY94" s="177"/>
      <c r="JZ94" s="178"/>
      <c r="KA94" s="194"/>
      <c r="KB94" s="181"/>
      <c r="KC94" s="172"/>
      <c r="KD94" s="174"/>
      <c r="KE94" s="175"/>
      <c r="KF94" s="176"/>
      <c r="KG94" s="176"/>
      <c r="KH94" s="177"/>
      <c r="KI94" s="177"/>
      <c r="KJ94" s="177"/>
      <c r="KK94" s="178"/>
      <c r="KL94" s="177"/>
      <c r="KM94" s="178"/>
      <c r="KN94" s="177"/>
      <c r="KO94" s="177"/>
      <c r="KP94" s="177"/>
      <c r="KQ94" s="178"/>
      <c r="KR94" s="194"/>
      <c r="KS94" s="181"/>
      <c r="KT94" s="172"/>
      <c r="KU94" s="173"/>
    </row>
    <row r="95" ht="15.75" customHeight="1">
      <c r="A95" s="174"/>
      <c r="B95" s="175"/>
      <c r="C95" s="195"/>
      <c r="D95" s="195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81"/>
      <c r="Q95" s="172"/>
      <c r="R95" s="174"/>
      <c r="S95" s="175"/>
      <c r="T95" s="195"/>
      <c r="U95" s="195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81"/>
      <c r="AH95" s="172"/>
      <c r="AI95" s="174"/>
      <c r="AJ95" s="175"/>
      <c r="AK95" s="195"/>
      <c r="AL95" s="195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81"/>
      <c r="AY95" s="172"/>
      <c r="AZ95" s="174"/>
      <c r="BA95" s="175"/>
      <c r="BB95" s="195"/>
      <c r="BC95" s="195"/>
      <c r="BD95" s="177"/>
      <c r="BE95" s="177"/>
      <c r="BF95" s="177"/>
      <c r="BG95" s="177"/>
      <c r="BH95" s="177"/>
      <c r="BI95" s="177"/>
      <c r="BJ95" s="177"/>
      <c r="BK95" s="177"/>
      <c r="BL95" s="177"/>
      <c r="BM95" s="177"/>
      <c r="BN95" s="177"/>
      <c r="BO95" s="181"/>
      <c r="BP95" s="172"/>
      <c r="BQ95" s="174"/>
      <c r="BR95" s="175"/>
      <c r="BS95" s="195"/>
      <c r="BT95" s="195"/>
      <c r="BU95" s="177"/>
      <c r="BV95" s="177"/>
      <c r="BW95" s="177"/>
      <c r="BX95" s="177"/>
      <c r="BY95" s="177"/>
      <c r="BZ95" s="177"/>
      <c r="CA95" s="177"/>
      <c r="CB95" s="177"/>
      <c r="CC95" s="177"/>
      <c r="CD95" s="177"/>
      <c r="CE95" s="177"/>
      <c r="CF95" s="181"/>
      <c r="CG95" s="172"/>
      <c r="CH95" s="174"/>
      <c r="CI95" s="175"/>
      <c r="CJ95" s="195"/>
      <c r="CK95" s="195"/>
      <c r="CL95" s="177"/>
      <c r="CM95" s="177"/>
      <c r="CN95" s="177"/>
      <c r="CO95" s="177"/>
      <c r="CP95" s="177"/>
      <c r="CQ95" s="177"/>
      <c r="CR95" s="177"/>
      <c r="CS95" s="177"/>
      <c r="CT95" s="177"/>
      <c r="CU95" s="177"/>
      <c r="CV95" s="177"/>
      <c r="CW95" s="181"/>
      <c r="CX95" s="172"/>
      <c r="CY95" s="174"/>
      <c r="CZ95" s="175"/>
      <c r="DA95" s="195"/>
      <c r="DB95" s="195"/>
      <c r="DC95" s="177"/>
      <c r="DD95" s="177"/>
      <c r="DE95" s="177"/>
      <c r="DF95" s="177"/>
      <c r="DG95" s="177"/>
      <c r="DH95" s="177"/>
      <c r="DI95" s="177"/>
      <c r="DJ95" s="177"/>
      <c r="DK95" s="177"/>
      <c r="DL95" s="177"/>
      <c r="DM95" s="177"/>
      <c r="DN95" s="181"/>
      <c r="DO95" s="172"/>
      <c r="DP95" s="174"/>
      <c r="DQ95" s="175"/>
      <c r="DR95" s="195"/>
      <c r="DS95" s="195"/>
      <c r="DT95" s="177"/>
      <c r="DU95" s="177"/>
      <c r="DV95" s="177"/>
      <c r="DW95" s="177"/>
      <c r="DX95" s="177"/>
      <c r="DY95" s="177"/>
      <c r="DZ95" s="177"/>
      <c r="EA95" s="177"/>
      <c r="EB95" s="177"/>
      <c r="EC95" s="177"/>
      <c r="ED95" s="177"/>
      <c r="EE95" s="181"/>
      <c r="EF95" s="172"/>
      <c r="EG95" s="174"/>
      <c r="EH95" s="175"/>
      <c r="EI95" s="195"/>
      <c r="EJ95" s="195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81"/>
      <c r="EW95" s="172"/>
      <c r="EX95" s="174"/>
      <c r="EY95" s="175"/>
      <c r="EZ95" s="195"/>
      <c r="FA95" s="195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81"/>
      <c r="FN95" s="172"/>
      <c r="FO95" s="174"/>
      <c r="FP95" s="175"/>
      <c r="FQ95" s="195"/>
      <c r="FR95" s="195"/>
      <c r="FS95" s="177"/>
      <c r="FT95" s="177"/>
      <c r="FU95" s="177"/>
      <c r="FV95" s="177"/>
      <c r="FW95" s="177"/>
      <c r="FX95" s="177"/>
      <c r="FY95" s="177"/>
      <c r="FZ95" s="177"/>
      <c r="GA95" s="177"/>
      <c r="GB95" s="177"/>
      <c r="GC95" s="177"/>
      <c r="GD95" s="181"/>
      <c r="GE95" s="172"/>
      <c r="GF95" s="174"/>
      <c r="GG95" s="175"/>
      <c r="GH95" s="195"/>
      <c r="GI95" s="195"/>
      <c r="GJ95" s="177"/>
      <c r="GK95" s="177"/>
      <c r="GL95" s="177"/>
      <c r="GM95" s="177"/>
      <c r="GN95" s="177"/>
      <c r="GO95" s="177"/>
      <c r="GP95" s="177"/>
      <c r="GQ95" s="177"/>
      <c r="GR95" s="177"/>
      <c r="GS95" s="177"/>
      <c r="GT95" s="177"/>
      <c r="GU95" s="181"/>
      <c r="GV95" s="172"/>
      <c r="GW95" s="174"/>
      <c r="GX95" s="175"/>
      <c r="GY95" s="195"/>
      <c r="GZ95" s="195"/>
      <c r="HA95" s="177"/>
      <c r="HB95" s="177"/>
      <c r="HC95" s="177"/>
      <c r="HD95" s="177"/>
      <c r="HE95" s="177"/>
      <c r="HF95" s="177"/>
      <c r="HG95" s="177"/>
      <c r="HH95" s="177"/>
      <c r="HI95" s="177"/>
      <c r="HJ95" s="177"/>
      <c r="HK95" s="177"/>
      <c r="HL95" s="181"/>
      <c r="HM95" s="172"/>
      <c r="HN95" s="174"/>
      <c r="HO95" s="175"/>
      <c r="HP95" s="195"/>
      <c r="HQ95" s="195"/>
      <c r="HR95" s="177"/>
      <c r="HS95" s="177"/>
      <c r="HT95" s="177"/>
      <c r="HU95" s="177"/>
      <c r="HV95" s="177"/>
      <c r="HW95" s="177"/>
      <c r="HX95" s="177"/>
      <c r="HY95" s="177"/>
      <c r="HZ95" s="177"/>
      <c r="IA95" s="177"/>
      <c r="IB95" s="177"/>
      <c r="IC95" s="181"/>
      <c r="ID95" s="172"/>
      <c r="IE95" s="174"/>
      <c r="IF95" s="175"/>
      <c r="IG95" s="195"/>
      <c r="IH95" s="195"/>
      <c r="II95" s="177"/>
      <c r="IJ95" s="177"/>
      <c r="IK95" s="177"/>
      <c r="IL95" s="177"/>
      <c r="IM95" s="177"/>
      <c r="IN95" s="177"/>
      <c r="IO95" s="177"/>
      <c r="IP95" s="177"/>
      <c r="IQ95" s="177"/>
      <c r="IR95" s="177"/>
      <c r="IS95" s="177"/>
      <c r="IT95" s="181"/>
      <c r="IU95" s="172"/>
      <c r="IV95" s="174"/>
      <c r="IW95" s="175"/>
      <c r="IX95" s="195"/>
      <c r="IY95" s="195"/>
      <c r="IZ95" s="177"/>
      <c r="JA95" s="177"/>
      <c r="JB95" s="177"/>
      <c r="JC95" s="177"/>
      <c r="JD95" s="177"/>
      <c r="JE95" s="177"/>
      <c r="JF95" s="177"/>
      <c r="JG95" s="177"/>
      <c r="JH95" s="177"/>
      <c r="JI95" s="177"/>
      <c r="JJ95" s="177"/>
      <c r="JK95" s="181"/>
      <c r="JL95" s="172"/>
      <c r="JM95" s="174"/>
      <c r="JN95" s="175"/>
      <c r="JO95" s="195"/>
      <c r="JP95" s="195"/>
      <c r="JQ95" s="177"/>
      <c r="JR95" s="177"/>
      <c r="JS95" s="177"/>
      <c r="JT95" s="177"/>
      <c r="JU95" s="177"/>
      <c r="JV95" s="177"/>
      <c r="JW95" s="177"/>
      <c r="JX95" s="177"/>
      <c r="JY95" s="177"/>
      <c r="JZ95" s="177"/>
      <c r="KA95" s="177"/>
      <c r="KB95" s="181"/>
      <c r="KC95" s="172"/>
      <c r="KD95" s="174"/>
      <c r="KE95" s="175"/>
      <c r="KF95" s="195"/>
      <c r="KG95" s="195"/>
      <c r="KH95" s="177"/>
      <c r="KI95" s="177"/>
      <c r="KJ95" s="177"/>
      <c r="KK95" s="177"/>
      <c r="KL95" s="177"/>
      <c r="KM95" s="177"/>
      <c r="KN95" s="177"/>
      <c r="KO95" s="177"/>
      <c r="KP95" s="177"/>
      <c r="KQ95" s="177"/>
      <c r="KR95" s="177"/>
      <c r="KS95" s="181"/>
      <c r="KT95" s="172"/>
      <c r="KU95" s="173"/>
    </row>
    <row r="96" ht="15.75" customHeight="1">
      <c r="A96" s="196" t="s">
        <v>162</v>
      </c>
      <c r="B96" s="197"/>
      <c r="C96" s="198"/>
      <c r="D96" s="198"/>
      <c r="E96" s="199"/>
      <c r="F96" s="199"/>
      <c r="G96" s="200">
        <f>SUM(G13:G95)</f>
        <v>0</v>
      </c>
      <c r="H96" s="199"/>
      <c r="I96" s="200">
        <f>SUM(I13:I95)</f>
        <v>0</v>
      </c>
      <c r="J96" s="199"/>
      <c r="K96" s="199"/>
      <c r="L96" s="199"/>
      <c r="M96" s="200">
        <f>SUM(M13:M95)</f>
        <v>0</v>
      </c>
      <c r="N96" s="199"/>
      <c r="O96" s="200">
        <f t="shared" ref="O96:P96" si="883">SUM(O13:O95)</f>
        <v>0</v>
      </c>
      <c r="P96" s="200">
        <f t="shared" si="883"/>
        <v>0</v>
      </c>
      <c r="Q96" s="201"/>
      <c r="R96" s="196" t="s">
        <v>162</v>
      </c>
      <c r="S96" s="197"/>
      <c r="T96" s="198"/>
      <c r="U96" s="198"/>
      <c r="V96" s="199"/>
      <c r="W96" s="199"/>
      <c r="X96" s="200">
        <f>SUM(X13:X95)</f>
        <v>0</v>
      </c>
      <c r="Y96" s="199"/>
      <c r="Z96" s="200">
        <f>SUM(Z13:Z95)</f>
        <v>0</v>
      </c>
      <c r="AA96" s="199"/>
      <c r="AB96" s="199"/>
      <c r="AC96" s="199"/>
      <c r="AD96" s="200">
        <f>SUM(AD13:AD95)</f>
        <v>0</v>
      </c>
      <c r="AE96" s="199"/>
      <c r="AF96" s="200">
        <f t="shared" ref="AF96:AG96" si="884">SUM(AF13:AF95)</f>
        <v>0</v>
      </c>
      <c r="AG96" s="200">
        <f t="shared" si="884"/>
        <v>0</v>
      </c>
      <c r="AH96" s="201"/>
      <c r="AI96" s="196" t="s">
        <v>162</v>
      </c>
      <c r="AJ96" s="197"/>
      <c r="AK96" s="198"/>
      <c r="AL96" s="198"/>
      <c r="AM96" s="199"/>
      <c r="AN96" s="199"/>
      <c r="AO96" s="200">
        <f>SUM(AO13:AO95)</f>
        <v>0</v>
      </c>
      <c r="AP96" s="199"/>
      <c r="AQ96" s="200">
        <f>SUM(AQ13:AQ95)</f>
        <v>0</v>
      </c>
      <c r="AR96" s="199"/>
      <c r="AS96" s="199"/>
      <c r="AT96" s="199"/>
      <c r="AU96" s="200">
        <f>SUM(AU13:AU95)</f>
        <v>0</v>
      </c>
      <c r="AV96" s="199"/>
      <c r="AW96" s="200">
        <f t="shared" ref="AW96:AX96" si="885">SUM(AW13:AW95)</f>
        <v>0</v>
      </c>
      <c r="AX96" s="200">
        <f t="shared" si="885"/>
        <v>0</v>
      </c>
      <c r="AY96" s="201"/>
      <c r="AZ96" s="196" t="s">
        <v>162</v>
      </c>
      <c r="BA96" s="197"/>
      <c r="BB96" s="198"/>
      <c r="BC96" s="198"/>
      <c r="BD96" s="199"/>
      <c r="BE96" s="199"/>
      <c r="BF96" s="200">
        <f>SUM(BF13:BF95)</f>
        <v>0</v>
      </c>
      <c r="BG96" s="199"/>
      <c r="BH96" s="200">
        <f>SUM(BH13:BH95)</f>
        <v>0</v>
      </c>
      <c r="BI96" s="199"/>
      <c r="BJ96" s="199"/>
      <c r="BK96" s="199"/>
      <c r="BL96" s="200">
        <f>SUM(BL13:BL95)</f>
        <v>0</v>
      </c>
      <c r="BM96" s="199"/>
      <c r="BN96" s="200">
        <f t="shared" ref="BN96:BO96" si="886">SUM(BN13:BN95)</f>
        <v>0</v>
      </c>
      <c r="BO96" s="200">
        <f t="shared" si="886"/>
        <v>0</v>
      </c>
      <c r="BP96" s="201"/>
      <c r="BQ96" s="196" t="s">
        <v>162</v>
      </c>
      <c r="BR96" s="197"/>
      <c r="BS96" s="198"/>
      <c r="BT96" s="198"/>
      <c r="BU96" s="199"/>
      <c r="BV96" s="199"/>
      <c r="BW96" s="200">
        <f>SUM(BW13:BW95)</f>
        <v>0</v>
      </c>
      <c r="BX96" s="199"/>
      <c r="BY96" s="200">
        <f>SUM(BY13:BY95)</f>
        <v>0</v>
      </c>
      <c r="BZ96" s="199"/>
      <c r="CA96" s="199"/>
      <c r="CB96" s="199"/>
      <c r="CC96" s="200">
        <f>SUM(CC13:CC95)</f>
        <v>0</v>
      </c>
      <c r="CD96" s="199"/>
      <c r="CE96" s="200">
        <f t="shared" ref="CE96:CF96" si="887">SUM(CE13:CE95)</f>
        <v>0</v>
      </c>
      <c r="CF96" s="200">
        <f t="shared" si="887"/>
        <v>0</v>
      </c>
      <c r="CG96" s="201"/>
      <c r="CH96" s="196" t="s">
        <v>162</v>
      </c>
      <c r="CI96" s="197"/>
      <c r="CJ96" s="198"/>
      <c r="CK96" s="198"/>
      <c r="CL96" s="199"/>
      <c r="CM96" s="199"/>
      <c r="CN96" s="200">
        <f>SUM(CN13:CN95)</f>
        <v>0</v>
      </c>
      <c r="CO96" s="199"/>
      <c r="CP96" s="200">
        <f>SUM(CP13:CP95)</f>
        <v>0</v>
      </c>
      <c r="CQ96" s="199"/>
      <c r="CR96" s="199"/>
      <c r="CS96" s="199"/>
      <c r="CT96" s="200">
        <f>SUM(CT13:CT95)</f>
        <v>0</v>
      </c>
      <c r="CU96" s="199"/>
      <c r="CV96" s="200">
        <f t="shared" ref="CV96:CW96" si="888">SUM(CV13:CV95)</f>
        <v>0</v>
      </c>
      <c r="CW96" s="200">
        <f t="shared" si="888"/>
        <v>0</v>
      </c>
      <c r="CX96" s="201"/>
      <c r="CY96" s="196" t="s">
        <v>162</v>
      </c>
      <c r="CZ96" s="197"/>
      <c r="DA96" s="198"/>
      <c r="DB96" s="198"/>
      <c r="DC96" s="199"/>
      <c r="DD96" s="199"/>
      <c r="DE96" s="200">
        <f>SUM(DE13:DE95)</f>
        <v>0</v>
      </c>
      <c r="DF96" s="199"/>
      <c r="DG96" s="200">
        <f>SUM(DG13:DG95)</f>
        <v>0</v>
      </c>
      <c r="DH96" s="199"/>
      <c r="DI96" s="199"/>
      <c r="DJ96" s="199"/>
      <c r="DK96" s="200">
        <f>SUM(DK13:DK95)</f>
        <v>0</v>
      </c>
      <c r="DL96" s="199"/>
      <c r="DM96" s="200">
        <f t="shared" ref="DM96:DN96" si="889">SUM(DM13:DM95)</f>
        <v>0</v>
      </c>
      <c r="DN96" s="200">
        <f t="shared" si="889"/>
        <v>0</v>
      </c>
      <c r="DO96" s="201"/>
      <c r="DP96" s="196" t="s">
        <v>162</v>
      </c>
      <c r="DQ96" s="197"/>
      <c r="DR96" s="198"/>
      <c r="DS96" s="198"/>
      <c r="DT96" s="199"/>
      <c r="DU96" s="199"/>
      <c r="DV96" s="200">
        <f>SUM(DV13:DV95)</f>
        <v>0</v>
      </c>
      <c r="DW96" s="199"/>
      <c r="DX96" s="200">
        <f>SUM(DX13:DX95)</f>
        <v>0</v>
      </c>
      <c r="DY96" s="199"/>
      <c r="DZ96" s="199"/>
      <c r="EA96" s="199"/>
      <c r="EB96" s="200">
        <f>SUM(EB13:EB95)</f>
        <v>0</v>
      </c>
      <c r="EC96" s="199"/>
      <c r="ED96" s="200">
        <f t="shared" ref="ED96:EE96" si="890">SUM(ED13:ED95)</f>
        <v>0</v>
      </c>
      <c r="EE96" s="200">
        <f t="shared" si="890"/>
        <v>0</v>
      </c>
      <c r="EF96" s="201"/>
      <c r="EG96" s="196" t="s">
        <v>162</v>
      </c>
      <c r="EH96" s="197"/>
      <c r="EI96" s="198"/>
      <c r="EJ96" s="198"/>
      <c r="EK96" s="199"/>
      <c r="EL96" s="199"/>
      <c r="EM96" s="200">
        <f>SUM(EM13:EM95)</f>
        <v>0</v>
      </c>
      <c r="EN96" s="199"/>
      <c r="EO96" s="200">
        <f>SUM(EO13:EO95)</f>
        <v>0</v>
      </c>
      <c r="EP96" s="199"/>
      <c r="EQ96" s="199"/>
      <c r="ER96" s="199"/>
      <c r="ES96" s="200">
        <f>SUM(ES13:ES95)</f>
        <v>0</v>
      </c>
      <c r="ET96" s="199"/>
      <c r="EU96" s="200">
        <f t="shared" ref="EU96:EV96" si="891">SUM(EU13:EU95)</f>
        <v>0</v>
      </c>
      <c r="EV96" s="200">
        <f t="shared" si="891"/>
        <v>0</v>
      </c>
      <c r="EW96" s="201"/>
      <c r="EX96" s="196" t="s">
        <v>162</v>
      </c>
      <c r="EY96" s="197"/>
      <c r="EZ96" s="198"/>
      <c r="FA96" s="198"/>
      <c r="FB96" s="199"/>
      <c r="FC96" s="199"/>
      <c r="FD96" s="200">
        <f>SUM(FD13:FD95)</f>
        <v>561990.1528</v>
      </c>
      <c r="FE96" s="199"/>
      <c r="FF96" s="200">
        <f>SUM(FF13:FF95)</f>
        <v>0</v>
      </c>
      <c r="FG96" s="199"/>
      <c r="FH96" s="199"/>
      <c r="FI96" s="199"/>
      <c r="FJ96" s="200">
        <f>SUM(FJ13:FJ95)</f>
        <v>561990.1528</v>
      </c>
      <c r="FK96" s="199"/>
      <c r="FL96" s="200">
        <f t="shared" ref="FL96:FM96" si="892">SUM(FL13:FL95)</f>
        <v>165388.007</v>
      </c>
      <c r="FM96" s="200">
        <f t="shared" si="892"/>
        <v>396602.1458</v>
      </c>
      <c r="FN96" s="201"/>
      <c r="FO96" s="196" t="s">
        <v>162</v>
      </c>
      <c r="FP96" s="197"/>
      <c r="FQ96" s="198"/>
      <c r="FR96" s="198"/>
      <c r="FS96" s="199"/>
      <c r="FT96" s="199"/>
      <c r="FU96" s="200">
        <f>SUM(FU13:FU95)</f>
        <v>506481.6884</v>
      </c>
      <c r="FV96" s="199"/>
      <c r="FW96" s="200">
        <f>SUM(FW13:FW95)</f>
        <v>0</v>
      </c>
      <c r="FX96" s="199"/>
      <c r="FY96" s="199"/>
      <c r="FZ96" s="199"/>
      <c r="GA96" s="200">
        <f>SUM(GA13:GA95)</f>
        <v>506481.6884</v>
      </c>
      <c r="GB96" s="199"/>
      <c r="GC96" s="200">
        <f t="shared" ref="GC96:GD96" si="893">SUM(GC13:GC95)</f>
        <v>149052.4284</v>
      </c>
      <c r="GD96" s="200">
        <f t="shared" si="893"/>
        <v>357429.26</v>
      </c>
      <c r="GE96" s="201"/>
      <c r="GF96" s="196" t="s">
        <v>162</v>
      </c>
      <c r="GG96" s="197"/>
      <c r="GH96" s="198"/>
      <c r="GI96" s="198"/>
      <c r="GJ96" s="199"/>
      <c r="GK96" s="199"/>
      <c r="GL96" s="200">
        <f>SUM(GL13:GL95)</f>
        <v>419606.5544</v>
      </c>
      <c r="GM96" s="199"/>
      <c r="GN96" s="200">
        <f>SUM(GN13:GN95)</f>
        <v>0</v>
      </c>
      <c r="GO96" s="199"/>
      <c r="GP96" s="199"/>
      <c r="GQ96" s="199"/>
      <c r="GR96" s="200">
        <f>SUM(GR13:GR95)</f>
        <v>419606.5544</v>
      </c>
      <c r="GS96" s="199"/>
      <c r="GT96" s="200">
        <f t="shared" ref="GT96:GU96" si="894">SUM(GT13:GT95)</f>
        <v>123485.9568</v>
      </c>
      <c r="GU96" s="200">
        <f t="shared" si="894"/>
        <v>296120.5976</v>
      </c>
      <c r="GV96" s="201"/>
      <c r="GW96" s="196" t="s">
        <v>162</v>
      </c>
      <c r="GX96" s="197"/>
      <c r="GY96" s="198"/>
      <c r="GZ96" s="198"/>
      <c r="HA96" s="199"/>
      <c r="HB96" s="199"/>
      <c r="HC96" s="200">
        <f>SUM(HC13:HC95)</f>
        <v>537593.9065</v>
      </c>
      <c r="HD96" s="199"/>
      <c r="HE96" s="200">
        <f>SUM(HE13:HE95)</f>
        <v>0</v>
      </c>
      <c r="HF96" s="199"/>
      <c r="HG96" s="199"/>
      <c r="HH96" s="199"/>
      <c r="HI96" s="200">
        <f>SUM(HI13:HI95)</f>
        <v>537593.9065</v>
      </c>
      <c r="HJ96" s="199"/>
      <c r="HK96" s="200">
        <f t="shared" ref="HK96:HL96" si="895">SUM(HK13:HK95)</f>
        <v>158208.4389</v>
      </c>
      <c r="HL96" s="200">
        <f t="shared" si="895"/>
        <v>379385.4676</v>
      </c>
      <c r="HM96" s="201"/>
      <c r="HN96" s="196" t="s">
        <v>162</v>
      </c>
      <c r="HO96" s="197"/>
      <c r="HP96" s="198"/>
      <c r="HQ96" s="198"/>
      <c r="HR96" s="199"/>
      <c r="HS96" s="199"/>
      <c r="HT96" s="200">
        <f>SUM(HT13:HT95)</f>
        <v>460245.1793</v>
      </c>
      <c r="HU96" s="199"/>
      <c r="HV96" s="200">
        <f>SUM(HV13:HV95)</f>
        <v>0</v>
      </c>
      <c r="HW96" s="199"/>
      <c r="HX96" s="199"/>
      <c r="HY96" s="199"/>
      <c r="HZ96" s="200">
        <f>SUM(HZ13:HZ95)</f>
        <v>460245.1793</v>
      </c>
      <c r="IA96" s="199"/>
      <c r="IB96" s="200">
        <f t="shared" ref="IB96:IC96" si="896">SUM(IB13:IB95)</f>
        <v>135445.4923</v>
      </c>
      <c r="IC96" s="200">
        <f t="shared" si="896"/>
        <v>324799.687</v>
      </c>
      <c r="ID96" s="201"/>
      <c r="IE96" s="196" t="s">
        <v>162</v>
      </c>
      <c r="IF96" s="197"/>
      <c r="IG96" s="198"/>
      <c r="IH96" s="198"/>
      <c r="II96" s="199"/>
      <c r="IJ96" s="199"/>
      <c r="IK96" s="200">
        <f>SUM(IK13:IK95)</f>
        <v>566583.182</v>
      </c>
      <c r="IL96" s="199"/>
      <c r="IM96" s="200">
        <f>SUM(IM13:IM95)</f>
        <v>0</v>
      </c>
      <c r="IN96" s="199"/>
      <c r="IO96" s="199"/>
      <c r="IP96" s="199"/>
      <c r="IQ96" s="200">
        <f>SUM(IQ13:IQ95)</f>
        <v>566583.182</v>
      </c>
      <c r="IR96" s="199"/>
      <c r="IS96" s="200">
        <f t="shared" ref="IS96:IT96" si="897">SUM(IS13:IS95)</f>
        <v>166739.6889</v>
      </c>
      <c r="IT96" s="200">
        <f t="shared" si="897"/>
        <v>399843.4931</v>
      </c>
      <c r="IU96" s="201"/>
      <c r="IV96" s="196" t="s">
        <v>162</v>
      </c>
      <c r="IW96" s="197"/>
      <c r="IX96" s="198"/>
      <c r="IY96" s="198"/>
      <c r="IZ96" s="199"/>
      <c r="JA96" s="199"/>
      <c r="JB96" s="200">
        <f>SUM(JB13:JB95)</f>
        <v>547952.3731</v>
      </c>
      <c r="JC96" s="199"/>
      <c r="JD96" s="200">
        <f>SUM(JD13:JD95)</f>
        <v>0</v>
      </c>
      <c r="JE96" s="199"/>
      <c r="JF96" s="199"/>
      <c r="JG96" s="199"/>
      <c r="JH96" s="200">
        <f>SUM(JH13:JH95)</f>
        <v>547952.3731</v>
      </c>
      <c r="JI96" s="199"/>
      <c r="JJ96" s="200">
        <f t="shared" ref="JJ96:JK96" si="898">SUM(JJ13:JJ95)</f>
        <v>161256.8306</v>
      </c>
      <c r="JK96" s="200">
        <f t="shared" si="898"/>
        <v>386695.5424</v>
      </c>
      <c r="JL96" s="201"/>
      <c r="JM96" s="196" t="s">
        <v>162</v>
      </c>
      <c r="JN96" s="197"/>
      <c r="JO96" s="198"/>
      <c r="JP96" s="198"/>
      <c r="JQ96" s="199"/>
      <c r="JR96" s="199"/>
      <c r="JS96" s="200">
        <f>SUM(JS13:JS95)</f>
        <v>135495.7723</v>
      </c>
      <c r="JT96" s="199"/>
      <c r="JU96" s="200">
        <f>SUM(JU13:JU95)</f>
        <v>0</v>
      </c>
      <c r="JV96" s="199"/>
      <c r="JW96" s="199"/>
      <c r="JX96" s="199"/>
      <c r="JY96" s="200">
        <f>SUM(JY13:JY95)</f>
        <v>135495.7723</v>
      </c>
      <c r="JZ96" s="199"/>
      <c r="KA96" s="200">
        <f t="shared" ref="KA96:KB96" si="899">SUM(KA13:KA95)</f>
        <v>39875.03271</v>
      </c>
      <c r="KB96" s="200">
        <f t="shared" si="899"/>
        <v>95620.73956</v>
      </c>
      <c r="KC96" s="201"/>
      <c r="KD96" s="196" t="s">
        <v>162</v>
      </c>
      <c r="KE96" s="197"/>
      <c r="KF96" s="198"/>
      <c r="KG96" s="198"/>
      <c r="KH96" s="199"/>
      <c r="KI96" s="199"/>
      <c r="KJ96" s="200">
        <f>SUM(KJ13:KJ95)</f>
        <v>0</v>
      </c>
      <c r="KK96" s="199"/>
      <c r="KL96" s="200">
        <f>SUM(KL13:KL95)</f>
        <v>0</v>
      </c>
      <c r="KM96" s="199"/>
      <c r="KN96" s="199"/>
      <c r="KO96" s="199"/>
      <c r="KP96" s="200">
        <f>SUM(KP13:KP95)</f>
        <v>0</v>
      </c>
      <c r="KQ96" s="199"/>
      <c r="KR96" s="200">
        <f t="shared" ref="KR96:KS96" si="900">SUM(KR13:KR95)</f>
        <v>0</v>
      </c>
      <c r="KS96" s="200">
        <f t="shared" si="900"/>
        <v>0</v>
      </c>
      <c r="KT96" s="201"/>
      <c r="KU96" s="202"/>
    </row>
    <row r="97" ht="15.75" customHeight="1">
      <c r="A97" s="174"/>
      <c r="B97" s="195"/>
      <c r="C97" s="195"/>
      <c r="D97" s="195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94"/>
      <c r="P97" s="181"/>
      <c r="Q97" s="172"/>
      <c r="R97" s="174"/>
      <c r="S97" s="195"/>
      <c r="T97" s="195"/>
      <c r="U97" s="195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94"/>
      <c r="AG97" s="181"/>
      <c r="AH97" s="172"/>
      <c r="AI97" s="174"/>
      <c r="AJ97" s="195"/>
      <c r="AK97" s="195"/>
      <c r="AL97" s="195"/>
      <c r="AM97" s="177"/>
      <c r="AN97" s="177"/>
      <c r="AO97" s="177"/>
      <c r="AP97" s="177"/>
      <c r="AQ97" s="177"/>
      <c r="AR97" s="177"/>
      <c r="AS97" s="177"/>
      <c r="AT97" s="177"/>
      <c r="AU97" s="177"/>
      <c r="AV97" s="177"/>
      <c r="AW97" s="194"/>
      <c r="AX97" s="181"/>
      <c r="AY97" s="172"/>
      <c r="AZ97" s="174"/>
      <c r="BA97" s="195"/>
      <c r="BB97" s="195"/>
      <c r="BC97" s="195"/>
      <c r="BD97" s="177"/>
      <c r="BE97" s="177"/>
      <c r="BF97" s="177"/>
      <c r="BG97" s="177"/>
      <c r="BH97" s="177"/>
      <c r="BI97" s="177"/>
      <c r="BJ97" s="177"/>
      <c r="BK97" s="177"/>
      <c r="BL97" s="177"/>
      <c r="BM97" s="177"/>
      <c r="BN97" s="194"/>
      <c r="BO97" s="181"/>
      <c r="BP97" s="172"/>
      <c r="BQ97" s="174"/>
      <c r="BR97" s="195"/>
      <c r="BS97" s="195"/>
      <c r="BT97" s="195"/>
      <c r="BU97" s="177"/>
      <c r="BV97" s="177"/>
      <c r="BW97" s="177"/>
      <c r="BX97" s="177"/>
      <c r="BY97" s="177"/>
      <c r="BZ97" s="177"/>
      <c r="CA97" s="177"/>
      <c r="CB97" s="177"/>
      <c r="CC97" s="177"/>
      <c r="CD97" s="177"/>
      <c r="CE97" s="194"/>
      <c r="CF97" s="181"/>
      <c r="CG97" s="172"/>
      <c r="CH97" s="174"/>
      <c r="CI97" s="195"/>
      <c r="CJ97" s="195"/>
      <c r="CK97" s="195"/>
      <c r="CL97" s="177"/>
      <c r="CM97" s="177"/>
      <c r="CN97" s="177"/>
      <c r="CO97" s="177"/>
      <c r="CP97" s="177"/>
      <c r="CQ97" s="177"/>
      <c r="CR97" s="177"/>
      <c r="CS97" s="177"/>
      <c r="CT97" s="177"/>
      <c r="CU97" s="177"/>
      <c r="CV97" s="194"/>
      <c r="CW97" s="181"/>
      <c r="CX97" s="172"/>
      <c r="CY97" s="174"/>
      <c r="CZ97" s="195"/>
      <c r="DA97" s="195"/>
      <c r="DB97" s="195"/>
      <c r="DC97" s="177"/>
      <c r="DD97" s="177"/>
      <c r="DE97" s="177"/>
      <c r="DF97" s="177"/>
      <c r="DG97" s="177"/>
      <c r="DH97" s="177"/>
      <c r="DI97" s="177"/>
      <c r="DJ97" s="177"/>
      <c r="DK97" s="177"/>
      <c r="DL97" s="177"/>
      <c r="DM97" s="194"/>
      <c r="DN97" s="181"/>
      <c r="DO97" s="172"/>
      <c r="DP97" s="174"/>
      <c r="DQ97" s="195"/>
      <c r="DR97" s="195"/>
      <c r="DS97" s="195"/>
      <c r="DT97" s="177"/>
      <c r="DU97" s="177"/>
      <c r="DV97" s="177"/>
      <c r="DW97" s="177"/>
      <c r="DX97" s="177"/>
      <c r="DY97" s="177"/>
      <c r="DZ97" s="177"/>
      <c r="EA97" s="177"/>
      <c r="EB97" s="177"/>
      <c r="EC97" s="177"/>
      <c r="ED97" s="194"/>
      <c r="EE97" s="181"/>
      <c r="EF97" s="172"/>
      <c r="EG97" s="174"/>
      <c r="EH97" s="195"/>
      <c r="EI97" s="195"/>
      <c r="EJ97" s="195"/>
      <c r="EK97" s="177"/>
      <c r="EL97" s="177"/>
      <c r="EM97" s="177"/>
      <c r="EN97" s="177"/>
      <c r="EO97" s="177"/>
      <c r="EP97" s="177"/>
      <c r="EQ97" s="177"/>
      <c r="ER97" s="177"/>
      <c r="ES97" s="177"/>
      <c r="ET97" s="177"/>
      <c r="EU97" s="194"/>
      <c r="EV97" s="181"/>
      <c r="EW97" s="172"/>
      <c r="EX97" s="174"/>
      <c r="EY97" s="195"/>
      <c r="EZ97" s="195"/>
      <c r="FA97" s="195"/>
      <c r="FB97" s="177"/>
      <c r="FC97" s="177"/>
      <c r="FD97" s="177"/>
      <c r="FE97" s="177"/>
      <c r="FF97" s="177"/>
      <c r="FG97" s="177"/>
      <c r="FH97" s="177"/>
      <c r="FI97" s="177"/>
      <c r="FJ97" s="177"/>
      <c r="FK97" s="177"/>
      <c r="FL97" s="194"/>
      <c r="FM97" s="181"/>
      <c r="FN97" s="172"/>
      <c r="FO97" s="174"/>
      <c r="FP97" s="195"/>
      <c r="FQ97" s="195"/>
      <c r="FR97" s="195"/>
      <c r="FS97" s="177"/>
      <c r="FT97" s="177"/>
      <c r="FU97" s="177"/>
      <c r="FV97" s="177"/>
      <c r="FW97" s="177"/>
      <c r="FX97" s="177"/>
      <c r="FY97" s="177"/>
      <c r="FZ97" s="177"/>
      <c r="GA97" s="177"/>
      <c r="GB97" s="177"/>
      <c r="GC97" s="194"/>
      <c r="GD97" s="181"/>
      <c r="GE97" s="172"/>
      <c r="GF97" s="174"/>
      <c r="GG97" s="195"/>
      <c r="GH97" s="195"/>
      <c r="GI97" s="195"/>
      <c r="GJ97" s="177"/>
      <c r="GK97" s="177"/>
      <c r="GL97" s="177"/>
      <c r="GM97" s="177"/>
      <c r="GN97" s="177"/>
      <c r="GO97" s="177"/>
      <c r="GP97" s="177"/>
      <c r="GQ97" s="177"/>
      <c r="GR97" s="177"/>
      <c r="GS97" s="177"/>
      <c r="GT97" s="194"/>
      <c r="GU97" s="181"/>
      <c r="GV97" s="172"/>
      <c r="GW97" s="174"/>
      <c r="GX97" s="195"/>
      <c r="GY97" s="195"/>
      <c r="GZ97" s="195"/>
      <c r="HA97" s="177"/>
      <c r="HB97" s="177"/>
      <c r="HC97" s="177"/>
      <c r="HD97" s="177"/>
      <c r="HE97" s="177"/>
      <c r="HF97" s="177"/>
      <c r="HG97" s="177"/>
      <c r="HH97" s="177"/>
      <c r="HI97" s="177"/>
      <c r="HJ97" s="177"/>
      <c r="HK97" s="194"/>
      <c r="HL97" s="181"/>
      <c r="HM97" s="172"/>
      <c r="HN97" s="174"/>
      <c r="HO97" s="195"/>
      <c r="HP97" s="195"/>
      <c r="HQ97" s="195"/>
      <c r="HR97" s="177"/>
      <c r="HS97" s="177"/>
      <c r="HT97" s="177"/>
      <c r="HU97" s="177"/>
      <c r="HV97" s="177"/>
      <c r="HW97" s="177"/>
      <c r="HX97" s="177"/>
      <c r="HY97" s="177"/>
      <c r="HZ97" s="177"/>
      <c r="IA97" s="177"/>
      <c r="IB97" s="194"/>
      <c r="IC97" s="181"/>
      <c r="ID97" s="172"/>
      <c r="IE97" s="174"/>
      <c r="IF97" s="195"/>
      <c r="IG97" s="195"/>
      <c r="IH97" s="195"/>
      <c r="II97" s="177"/>
      <c r="IJ97" s="177"/>
      <c r="IK97" s="177"/>
      <c r="IL97" s="177"/>
      <c r="IM97" s="177"/>
      <c r="IN97" s="177"/>
      <c r="IO97" s="177"/>
      <c r="IP97" s="177"/>
      <c r="IQ97" s="177"/>
      <c r="IR97" s="177"/>
      <c r="IS97" s="194"/>
      <c r="IT97" s="181"/>
      <c r="IU97" s="172"/>
      <c r="IV97" s="174"/>
      <c r="IW97" s="195"/>
      <c r="IX97" s="195"/>
      <c r="IY97" s="195"/>
      <c r="IZ97" s="177"/>
      <c r="JA97" s="177"/>
      <c r="JB97" s="177"/>
      <c r="JC97" s="177"/>
      <c r="JD97" s="177"/>
      <c r="JE97" s="177"/>
      <c r="JF97" s="177"/>
      <c r="JG97" s="177"/>
      <c r="JH97" s="177"/>
      <c r="JI97" s="177"/>
      <c r="JJ97" s="194"/>
      <c r="JK97" s="181"/>
      <c r="JL97" s="172"/>
      <c r="JM97" s="174"/>
      <c r="JN97" s="195"/>
      <c r="JO97" s="195"/>
      <c r="JP97" s="195"/>
      <c r="JQ97" s="177"/>
      <c r="JR97" s="177"/>
      <c r="JS97" s="177"/>
      <c r="JT97" s="177"/>
      <c r="JU97" s="177"/>
      <c r="JV97" s="177"/>
      <c r="JW97" s="177"/>
      <c r="JX97" s="177"/>
      <c r="JY97" s="177"/>
      <c r="JZ97" s="177"/>
      <c r="KA97" s="194"/>
      <c r="KB97" s="181"/>
      <c r="KC97" s="172"/>
      <c r="KD97" s="174"/>
      <c r="KE97" s="195"/>
      <c r="KF97" s="195"/>
      <c r="KG97" s="195"/>
      <c r="KH97" s="177"/>
      <c r="KI97" s="177"/>
      <c r="KJ97" s="177"/>
      <c r="KK97" s="177"/>
      <c r="KL97" s="177"/>
      <c r="KM97" s="177"/>
      <c r="KN97" s="177"/>
      <c r="KO97" s="177"/>
      <c r="KP97" s="177"/>
      <c r="KQ97" s="177"/>
      <c r="KR97" s="194"/>
      <c r="KS97" s="181"/>
      <c r="KT97" s="172"/>
      <c r="KU97" s="173"/>
    </row>
    <row r="98" ht="15.75" customHeight="1">
      <c r="A98" s="174"/>
      <c r="B98" s="203" t="str">
        <f>"Output Sekunder "&amp;" %"</f>
        <v>Output Sekunder  %</v>
      </c>
      <c r="C98" s="204"/>
      <c r="D98" s="204"/>
      <c r="E98" s="177"/>
      <c r="F98" s="205"/>
      <c r="G98" s="205"/>
      <c r="H98" s="205"/>
      <c r="I98" s="205"/>
      <c r="J98" s="205"/>
      <c r="K98" s="205"/>
      <c r="L98" s="205"/>
      <c r="M98" s="206">
        <f t="shared" ref="M98:M99" si="901">M199+M300+M401+M502</f>
        <v>0</v>
      </c>
      <c r="N98" s="205"/>
      <c r="O98" s="205"/>
      <c r="P98" s="207">
        <f t="shared" ref="P98:P99" si="902">P199+P300+P401+P502</f>
        <v>0</v>
      </c>
      <c r="Q98" s="172"/>
      <c r="R98" s="174"/>
      <c r="S98" s="203" t="str">
        <f>"Output Sekunder "&amp;" %"</f>
        <v>Output Sekunder  %</v>
      </c>
      <c r="T98" s="204"/>
      <c r="U98" s="204"/>
      <c r="V98" s="177"/>
      <c r="W98" s="205"/>
      <c r="X98" s="205"/>
      <c r="Y98" s="205"/>
      <c r="Z98" s="205"/>
      <c r="AA98" s="205"/>
      <c r="AB98" s="205"/>
      <c r="AC98" s="205"/>
      <c r="AD98" s="206">
        <f t="shared" ref="AD98:AD99" si="903">AD199+AD300+AD401+AD502</f>
        <v>0</v>
      </c>
      <c r="AE98" s="205"/>
      <c r="AF98" s="205"/>
      <c r="AG98" s="207">
        <f t="shared" ref="AG98:AG99" si="904">AG199+AG300+AG401+AG502</f>
        <v>0</v>
      </c>
      <c r="AH98" s="172"/>
      <c r="AI98" s="174"/>
      <c r="AJ98" s="203" t="str">
        <f>"Output Sekunder "&amp;" %"</f>
        <v>Output Sekunder  %</v>
      </c>
      <c r="AK98" s="204"/>
      <c r="AL98" s="204"/>
      <c r="AM98" s="177"/>
      <c r="AN98" s="205"/>
      <c r="AO98" s="205"/>
      <c r="AP98" s="205"/>
      <c r="AQ98" s="205"/>
      <c r="AR98" s="205"/>
      <c r="AS98" s="205"/>
      <c r="AT98" s="205"/>
      <c r="AU98" s="206">
        <f t="shared" ref="AU98:AU99" si="905">AU199+AU300+AU401+AU502</f>
        <v>0</v>
      </c>
      <c r="AV98" s="205"/>
      <c r="AW98" s="205"/>
      <c r="AX98" s="207">
        <f t="shared" ref="AX98:AX99" si="906">AX199+AX300+AX401+AX502</f>
        <v>0</v>
      </c>
      <c r="AY98" s="172"/>
      <c r="AZ98" s="174"/>
      <c r="BA98" s="203" t="str">
        <f>"Output Sekunder "&amp;" %"</f>
        <v>Output Sekunder  %</v>
      </c>
      <c r="BB98" s="204"/>
      <c r="BC98" s="204"/>
      <c r="BD98" s="177"/>
      <c r="BE98" s="205"/>
      <c r="BF98" s="205"/>
      <c r="BG98" s="205"/>
      <c r="BH98" s="205"/>
      <c r="BI98" s="205"/>
      <c r="BJ98" s="205"/>
      <c r="BK98" s="205"/>
      <c r="BL98" s="206">
        <f t="shared" ref="BL98:BL99" si="907">BL199+BL300+BL401+BL502</f>
        <v>0</v>
      </c>
      <c r="BM98" s="205"/>
      <c r="BN98" s="205"/>
      <c r="BO98" s="207">
        <f t="shared" ref="BO98:BO99" si="908">BO199+BO300+BO401+BO502</f>
        <v>0</v>
      </c>
      <c r="BP98" s="172"/>
      <c r="BQ98" s="174"/>
      <c r="BR98" s="203" t="str">
        <f>"Output Sekunder "&amp;" %"</f>
        <v>Output Sekunder  %</v>
      </c>
      <c r="BS98" s="204"/>
      <c r="BT98" s="204"/>
      <c r="BU98" s="177"/>
      <c r="BV98" s="205"/>
      <c r="BW98" s="205"/>
      <c r="BX98" s="205"/>
      <c r="BY98" s="205"/>
      <c r="BZ98" s="205"/>
      <c r="CA98" s="205"/>
      <c r="CB98" s="205"/>
      <c r="CC98" s="206">
        <f t="shared" ref="CC98:CC99" si="909">CC199+CC300+CC401+CC502</f>
        <v>0</v>
      </c>
      <c r="CD98" s="205"/>
      <c r="CE98" s="205"/>
      <c r="CF98" s="207">
        <f t="shared" ref="CF98:CF99" si="910">CF199+CF300+CF401+CF502</f>
        <v>0</v>
      </c>
      <c r="CG98" s="172"/>
      <c r="CH98" s="174"/>
      <c r="CI98" s="203" t="str">
        <f>"Output Sekunder "&amp;" %"</f>
        <v>Output Sekunder  %</v>
      </c>
      <c r="CJ98" s="204"/>
      <c r="CK98" s="204"/>
      <c r="CL98" s="177"/>
      <c r="CM98" s="205"/>
      <c r="CN98" s="205"/>
      <c r="CO98" s="205"/>
      <c r="CP98" s="205"/>
      <c r="CQ98" s="205"/>
      <c r="CR98" s="205"/>
      <c r="CS98" s="205"/>
      <c r="CT98" s="206">
        <f t="shared" ref="CT98:CT99" si="911">CT199+CT300+CT401+CT502</f>
        <v>0</v>
      </c>
      <c r="CU98" s="205"/>
      <c r="CV98" s="205"/>
      <c r="CW98" s="207">
        <f t="shared" ref="CW98:CW99" si="912">CW199+CW300+CW401+CW502</f>
        <v>0</v>
      </c>
      <c r="CX98" s="172"/>
      <c r="CY98" s="174"/>
      <c r="CZ98" s="203" t="str">
        <f>"Output Sekunder "&amp;" %"</f>
        <v>Output Sekunder  %</v>
      </c>
      <c r="DA98" s="204"/>
      <c r="DB98" s="204"/>
      <c r="DC98" s="177"/>
      <c r="DD98" s="205"/>
      <c r="DE98" s="205"/>
      <c r="DF98" s="205"/>
      <c r="DG98" s="205"/>
      <c r="DH98" s="205"/>
      <c r="DI98" s="205"/>
      <c r="DJ98" s="205"/>
      <c r="DK98" s="206">
        <f t="shared" ref="DK98:DK99" si="913">DK199+DK300+DK401+DK502</f>
        <v>0</v>
      </c>
      <c r="DL98" s="205"/>
      <c r="DM98" s="205"/>
      <c r="DN98" s="207">
        <f t="shared" ref="DN98:DN99" si="914">DN199+DN300+DN401+DN502</f>
        <v>0</v>
      </c>
      <c r="DO98" s="172"/>
      <c r="DP98" s="174"/>
      <c r="DQ98" s="203" t="str">
        <f>"Output Sekunder "&amp;" %"</f>
        <v>Output Sekunder  %</v>
      </c>
      <c r="DR98" s="204"/>
      <c r="DS98" s="204"/>
      <c r="DT98" s="177"/>
      <c r="DU98" s="205"/>
      <c r="DV98" s="205"/>
      <c r="DW98" s="205"/>
      <c r="DX98" s="205"/>
      <c r="DY98" s="205"/>
      <c r="DZ98" s="205"/>
      <c r="EA98" s="205"/>
      <c r="EB98" s="206">
        <f t="shared" ref="EB98:EB99" si="915">EB199+EB300+EB401+EB502</f>
        <v>0</v>
      </c>
      <c r="EC98" s="205"/>
      <c r="ED98" s="205"/>
      <c r="EE98" s="207">
        <f t="shared" ref="EE98:EE99" si="916">EE199+EE300+EE401+EE502</f>
        <v>0</v>
      </c>
      <c r="EF98" s="172"/>
      <c r="EG98" s="174"/>
      <c r="EH98" s="203" t="str">
        <f>"Output Sekunder "&amp;" %"</f>
        <v>Output Sekunder  %</v>
      </c>
      <c r="EI98" s="204"/>
      <c r="EJ98" s="204"/>
      <c r="EK98" s="177"/>
      <c r="EL98" s="205"/>
      <c r="EM98" s="205"/>
      <c r="EN98" s="205"/>
      <c r="EO98" s="205"/>
      <c r="EP98" s="205"/>
      <c r="EQ98" s="205"/>
      <c r="ER98" s="205"/>
      <c r="ES98" s="206">
        <f t="shared" ref="ES98:ES99" si="917">ES199+ES300+ES401+ES502</f>
        <v>0</v>
      </c>
      <c r="ET98" s="205"/>
      <c r="EU98" s="205"/>
      <c r="EV98" s="207">
        <f t="shared" ref="EV98:EV99" si="918">EV199+EV300+EV401+EV502</f>
        <v>0</v>
      </c>
      <c r="EW98" s="172"/>
      <c r="EX98" s="174"/>
      <c r="EY98" s="203" t="str">
        <f>"Output Sekunder "&amp;" %"</f>
        <v>Output Sekunder  %</v>
      </c>
      <c r="EZ98" s="204"/>
      <c r="FA98" s="204"/>
      <c r="FB98" s="177"/>
      <c r="FC98" s="205"/>
      <c r="FD98" s="205"/>
      <c r="FE98" s="205"/>
      <c r="FF98" s="205"/>
      <c r="FG98" s="205"/>
      <c r="FH98" s="205"/>
      <c r="FI98" s="205"/>
      <c r="FJ98" s="206">
        <f t="shared" ref="FJ98:FJ99" si="919">FJ199+FJ300+FJ401+FJ502</f>
        <v>0</v>
      </c>
      <c r="FK98" s="205"/>
      <c r="FL98" s="205"/>
      <c r="FM98" s="207">
        <f t="shared" ref="FM98:FM99" si="920">FM199+FM300+FM401+FM502</f>
        <v>0</v>
      </c>
      <c r="FN98" s="172"/>
      <c r="FO98" s="174"/>
      <c r="FP98" s="203" t="str">
        <f>"Output Sekunder "&amp;" %"</f>
        <v>Output Sekunder  %</v>
      </c>
      <c r="FQ98" s="204"/>
      <c r="FR98" s="204"/>
      <c r="FS98" s="177"/>
      <c r="FT98" s="205"/>
      <c r="FU98" s="205"/>
      <c r="FV98" s="205"/>
      <c r="FW98" s="205"/>
      <c r="FX98" s="205"/>
      <c r="FY98" s="205"/>
      <c r="FZ98" s="205"/>
      <c r="GA98" s="206">
        <f t="shared" ref="GA98:GA99" si="921">GA199+GA300+GA401+GA502</f>
        <v>0</v>
      </c>
      <c r="GB98" s="205"/>
      <c r="GC98" s="205"/>
      <c r="GD98" s="207">
        <f t="shared" ref="GD98:GD99" si="922">GD199+GD300+GD401+GD502</f>
        <v>0</v>
      </c>
      <c r="GE98" s="172"/>
      <c r="GF98" s="174"/>
      <c r="GG98" s="203" t="str">
        <f>"Output Sekunder "&amp;" %"</f>
        <v>Output Sekunder  %</v>
      </c>
      <c r="GH98" s="204"/>
      <c r="GI98" s="204"/>
      <c r="GJ98" s="177"/>
      <c r="GK98" s="205"/>
      <c r="GL98" s="205"/>
      <c r="GM98" s="205"/>
      <c r="GN98" s="205"/>
      <c r="GO98" s="205"/>
      <c r="GP98" s="205"/>
      <c r="GQ98" s="205"/>
      <c r="GR98" s="206">
        <f t="shared" ref="GR98:GR99" si="923">GR199+GR300+GR401+GR502</f>
        <v>0</v>
      </c>
      <c r="GS98" s="205"/>
      <c r="GT98" s="205"/>
      <c r="GU98" s="207">
        <f t="shared" ref="GU98:GU99" si="924">GU199+GU300+GU401+GU502</f>
        <v>0</v>
      </c>
      <c r="GV98" s="172"/>
      <c r="GW98" s="174"/>
      <c r="GX98" s="203" t="str">
        <f>"Output Sekunder "&amp;" %"</f>
        <v>Output Sekunder  %</v>
      </c>
      <c r="GY98" s="204"/>
      <c r="GZ98" s="204"/>
      <c r="HA98" s="177"/>
      <c r="HB98" s="205"/>
      <c r="HC98" s="205"/>
      <c r="HD98" s="205"/>
      <c r="HE98" s="205"/>
      <c r="HF98" s="205"/>
      <c r="HG98" s="205"/>
      <c r="HH98" s="205"/>
      <c r="HI98" s="206">
        <f t="shared" ref="HI98:HI99" si="925">HI199+HI300+HI401+HI502</f>
        <v>0</v>
      </c>
      <c r="HJ98" s="205"/>
      <c r="HK98" s="205"/>
      <c r="HL98" s="207">
        <f t="shared" ref="HL98:HL99" si="926">HL199+HL300+HL401+HL502</f>
        <v>0</v>
      </c>
      <c r="HM98" s="172"/>
      <c r="HN98" s="174"/>
      <c r="HO98" s="203" t="str">
        <f>"Output Sekunder "&amp;" %"</f>
        <v>Output Sekunder  %</v>
      </c>
      <c r="HP98" s="204"/>
      <c r="HQ98" s="204"/>
      <c r="HR98" s="177"/>
      <c r="HS98" s="205"/>
      <c r="HT98" s="205"/>
      <c r="HU98" s="205"/>
      <c r="HV98" s="205"/>
      <c r="HW98" s="205"/>
      <c r="HX98" s="205"/>
      <c r="HY98" s="205"/>
      <c r="HZ98" s="206">
        <f t="shared" ref="HZ98:HZ99" si="927">HZ199+HZ300+HZ401+HZ502</f>
        <v>0</v>
      </c>
      <c r="IA98" s="205"/>
      <c r="IB98" s="205"/>
      <c r="IC98" s="207">
        <f t="shared" ref="IC98:IC99" si="928">IC199+IC300+IC401+IC502</f>
        <v>0</v>
      </c>
      <c r="ID98" s="172"/>
      <c r="IE98" s="174"/>
      <c r="IF98" s="203" t="str">
        <f>"Output Sekunder "&amp;" %"</f>
        <v>Output Sekunder  %</v>
      </c>
      <c r="IG98" s="204"/>
      <c r="IH98" s="204"/>
      <c r="II98" s="177"/>
      <c r="IJ98" s="205"/>
      <c r="IK98" s="205"/>
      <c r="IL98" s="205"/>
      <c r="IM98" s="205"/>
      <c r="IN98" s="205"/>
      <c r="IO98" s="205"/>
      <c r="IP98" s="205"/>
      <c r="IQ98" s="206">
        <f t="shared" ref="IQ98:IQ99" si="929">IQ199+IQ300+IQ401+IQ502</f>
        <v>0</v>
      </c>
      <c r="IR98" s="205"/>
      <c r="IS98" s="205"/>
      <c r="IT98" s="207">
        <f t="shared" ref="IT98:IT99" si="930">IT199+IT300+IT401+IT502</f>
        <v>0</v>
      </c>
      <c r="IU98" s="172"/>
      <c r="IV98" s="174"/>
      <c r="IW98" s="203" t="str">
        <f>"Output Sekunder "&amp;" %"</f>
        <v>Output Sekunder  %</v>
      </c>
      <c r="IX98" s="204"/>
      <c r="IY98" s="204"/>
      <c r="IZ98" s="177"/>
      <c r="JA98" s="205"/>
      <c r="JB98" s="205"/>
      <c r="JC98" s="205"/>
      <c r="JD98" s="205"/>
      <c r="JE98" s="205"/>
      <c r="JF98" s="205"/>
      <c r="JG98" s="205"/>
      <c r="JH98" s="206">
        <f t="shared" ref="JH98:JH99" si="931">JH199+JH300+JH401+JH502</f>
        <v>0</v>
      </c>
      <c r="JI98" s="205"/>
      <c r="JJ98" s="205"/>
      <c r="JK98" s="207">
        <f t="shared" ref="JK98:JK99" si="932">JK199+JK300+JK401+JK502</f>
        <v>0</v>
      </c>
      <c r="JL98" s="172"/>
      <c r="JM98" s="174"/>
      <c r="JN98" s="203" t="str">
        <f>"Output Sekunder "&amp;" %"</f>
        <v>Output Sekunder  %</v>
      </c>
      <c r="JO98" s="204"/>
      <c r="JP98" s="204"/>
      <c r="JQ98" s="177"/>
      <c r="JR98" s="205"/>
      <c r="JS98" s="205"/>
      <c r="JT98" s="205"/>
      <c r="JU98" s="205"/>
      <c r="JV98" s="205"/>
      <c r="JW98" s="205"/>
      <c r="JX98" s="205"/>
      <c r="JY98" s="206">
        <f t="shared" ref="JY98:JY99" si="933">JY199+JY300+JY401+JY502</f>
        <v>0</v>
      </c>
      <c r="JZ98" s="205"/>
      <c r="KA98" s="205"/>
      <c r="KB98" s="207">
        <f t="shared" ref="KB98:KB99" si="934">KB199+KB300+KB401+KB502</f>
        <v>0</v>
      </c>
      <c r="KC98" s="172"/>
      <c r="KD98" s="174"/>
      <c r="KE98" s="203" t="str">
        <f>"Output Sekunder "&amp;" %"</f>
        <v>Output Sekunder  %</v>
      </c>
      <c r="KF98" s="204"/>
      <c r="KG98" s="204"/>
      <c r="KH98" s="177"/>
      <c r="KI98" s="205"/>
      <c r="KJ98" s="205"/>
      <c r="KK98" s="205"/>
      <c r="KL98" s="205"/>
      <c r="KM98" s="205"/>
      <c r="KN98" s="205"/>
      <c r="KO98" s="205"/>
      <c r="KP98" s="206">
        <f t="shared" ref="KP98:KP99" si="935">KP199+KP300+KP401+KP502</f>
        <v>0</v>
      </c>
      <c r="KQ98" s="205"/>
      <c r="KR98" s="205"/>
      <c r="KS98" s="207">
        <f t="shared" ref="KS98:KS99" si="936">KS199+KS300+KS401+KS502</f>
        <v>0</v>
      </c>
      <c r="KT98" s="172"/>
      <c r="KU98" s="173"/>
    </row>
    <row r="99" ht="15.75" customHeight="1">
      <c r="A99" s="174"/>
      <c r="B99" s="208" t="str">
        <f>"Adjusment "&amp;" %"</f>
        <v>Adjusment  %</v>
      </c>
      <c r="C99" s="209"/>
      <c r="D99" s="209"/>
      <c r="E99" s="177"/>
      <c r="F99" s="205"/>
      <c r="G99" s="205"/>
      <c r="H99" s="205"/>
      <c r="I99" s="205"/>
      <c r="J99" s="205"/>
      <c r="K99" s="205"/>
      <c r="L99" s="205"/>
      <c r="M99" s="210">
        <f t="shared" si="901"/>
        <v>0</v>
      </c>
      <c r="N99" s="205"/>
      <c r="O99" s="205"/>
      <c r="P99" s="211">
        <f t="shared" si="902"/>
        <v>0</v>
      </c>
      <c r="Q99" s="172"/>
      <c r="R99" s="174"/>
      <c r="S99" s="208" t="str">
        <f>"Adjusment "&amp;" %"</f>
        <v>Adjusment  %</v>
      </c>
      <c r="T99" s="209"/>
      <c r="U99" s="209"/>
      <c r="V99" s="177"/>
      <c r="W99" s="205"/>
      <c r="X99" s="205"/>
      <c r="Y99" s="205"/>
      <c r="Z99" s="205"/>
      <c r="AA99" s="205"/>
      <c r="AB99" s="205"/>
      <c r="AC99" s="205"/>
      <c r="AD99" s="210">
        <f t="shared" si="903"/>
        <v>0</v>
      </c>
      <c r="AE99" s="205"/>
      <c r="AF99" s="205"/>
      <c r="AG99" s="211">
        <f t="shared" si="904"/>
        <v>0</v>
      </c>
      <c r="AH99" s="172"/>
      <c r="AI99" s="174"/>
      <c r="AJ99" s="208" t="str">
        <f>"Adjusment "&amp;" %"</f>
        <v>Adjusment  %</v>
      </c>
      <c r="AK99" s="209"/>
      <c r="AL99" s="209"/>
      <c r="AM99" s="177"/>
      <c r="AN99" s="205"/>
      <c r="AO99" s="205"/>
      <c r="AP99" s="205"/>
      <c r="AQ99" s="205"/>
      <c r="AR99" s="205"/>
      <c r="AS99" s="205"/>
      <c r="AT99" s="205"/>
      <c r="AU99" s="210">
        <f t="shared" si="905"/>
        <v>0</v>
      </c>
      <c r="AV99" s="205"/>
      <c r="AW99" s="205"/>
      <c r="AX99" s="211">
        <f t="shared" si="906"/>
        <v>0</v>
      </c>
      <c r="AY99" s="172"/>
      <c r="AZ99" s="174"/>
      <c r="BA99" s="208" t="str">
        <f>"Adjusment "&amp;" %"</f>
        <v>Adjusment  %</v>
      </c>
      <c r="BB99" s="209"/>
      <c r="BC99" s="209"/>
      <c r="BD99" s="177"/>
      <c r="BE99" s="205"/>
      <c r="BF99" s="205"/>
      <c r="BG99" s="205"/>
      <c r="BH99" s="205"/>
      <c r="BI99" s="205"/>
      <c r="BJ99" s="205"/>
      <c r="BK99" s="205"/>
      <c r="BL99" s="210">
        <f t="shared" si="907"/>
        <v>0</v>
      </c>
      <c r="BM99" s="205"/>
      <c r="BN99" s="205"/>
      <c r="BO99" s="211">
        <f t="shared" si="908"/>
        <v>0</v>
      </c>
      <c r="BP99" s="172"/>
      <c r="BQ99" s="174"/>
      <c r="BR99" s="208" t="str">
        <f>"Adjusment "&amp;" %"</f>
        <v>Adjusment  %</v>
      </c>
      <c r="BS99" s="209"/>
      <c r="BT99" s="209"/>
      <c r="BU99" s="177"/>
      <c r="BV99" s="205"/>
      <c r="BW99" s="205"/>
      <c r="BX99" s="205"/>
      <c r="BY99" s="205"/>
      <c r="BZ99" s="205"/>
      <c r="CA99" s="205"/>
      <c r="CB99" s="205"/>
      <c r="CC99" s="210">
        <f t="shared" si="909"/>
        <v>0</v>
      </c>
      <c r="CD99" s="205"/>
      <c r="CE99" s="205"/>
      <c r="CF99" s="211">
        <f t="shared" si="910"/>
        <v>0</v>
      </c>
      <c r="CG99" s="172"/>
      <c r="CH99" s="174"/>
      <c r="CI99" s="208" t="str">
        <f>"Adjusment "&amp;" %"</f>
        <v>Adjusment  %</v>
      </c>
      <c r="CJ99" s="209"/>
      <c r="CK99" s="209"/>
      <c r="CL99" s="177"/>
      <c r="CM99" s="205"/>
      <c r="CN99" s="205"/>
      <c r="CO99" s="205"/>
      <c r="CP99" s="205"/>
      <c r="CQ99" s="205"/>
      <c r="CR99" s="205"/>
      <c r="CS99" s="205"/>
      <c r="CT99" s="210">
        <f t="shared" si="911"/>
        <v>0</v>
      </c>
      <c r="CU99" s="205"/>
      <c r="CV99" s="205"/>
      <c r="CW99" s="211">
        <f t="shared" si="912"/>
        <v>0</v>
      </c>
      <c r="CX99" s="172"/>
      <c r="CY99" s="174"/>
      <c r="CZ99" s="208" t="str">
        <f>"Adjusment "&amp;" %"</f>
        <v>Adjusment  %</v>
      </c>
      <c r="DA99" s="209"/>
      <c r="DB99" s="209"/>
      <c r="DC99" s="177"/>
      <c r="DD99" s="205"/>
      <c r="DE99" s="205"/>
      <c r="DF99" s="205"/>
      <c r="DG99" s="205"/>
      <c r="DH99" s="205"/>
      <c r="DI99" s="205"/>
      <c r="DJ99" s="205"/>
      <c r="DK99" s="210">
        <f t="shared" si="913"/>
        <v>0</v>
      </c>
      <c r="DL99" s="205"/>
      <c r="DM99" s="205"/>
      <c r="DN99" s="211">
        <f t="shared" si="914"/>
        <v>0</v>
      </c>
      <c r="DO99" s="172"/>
      <c r="DP99" s="174"/>
      <c r="DQ99" s="208" t="str">
        <f>"Adjusment "&amp;" %"</f>
        <v>Adjusment  %</v>
      </c>
      <c r="DR99" s="209"/>
      <c r="DS99" s="209"/>
      <c r="DT99" s="177"/>
      <c r="DU99" s="205"/>
      <c r="DV99" s="205"/>
      <c r="DW99" s="205"/>
      <c r="DX99" s="205"/>
      <c r="DY99" s="205"/>
      <c r="DZ99" s="205"/>
      <c r="EA99" s="205"/>
      <c r="EB99" s="210">
        <f t="shared" si="915"/>
        <v>0</v>
      </c>
      <c r="EC99" s="205"/>
      <c r="ED99" s="205"/>
      <c r="EE99" s="211">
        <f t="shared" si="916"/>
        <v>0</v>
      </c>
      <c r="EF99" s="172"/>
      <c r="EG99" s="174"/>
      <c r="EH99" s="208" t="str">
        <f>"Adjusment "&amp;" %"</f>
        <v>Adjusment  %</v>
      </c>
      <c r="EI99" s="209"/>
      <c r="EJ99" s="209"/>
      <c r="EK99" s="177"/>
      <c r="EL99" s="205"/>
      <c r="EM99" s="205"/>
      <c r="EN99" s="205"/>
      <c r="EO99" s="205"/>
      <c r="EP99" s="205"/>
      <c r="EQ99" s="205"/>
      <c r="ER99" s="205"/>
      <c r="ES99" s="210">
        <f t="shared" si="917"/>
        <v>0</v>
      </c>
      <c r="ET99" s="205"/>
      <c r="EU99" s="205"/>
      <c r="EV99" s="211">
        <f t="shared" si="918"/>
        <v>0</v>
      </c>
      <c r="EW99" s="172"/>
      <c r="EX99" s="174"/>
      <c r="EY99" s="208" t="str">
        <f>"Adjusment "&amp;" %"</f>
        <v>Adjusment  %</v>
      </c>
      <c r="EZ99" s="209"/>
      <c r="FA99" s="209"/>
      <c r="FB99" s="177"/>
      <c r="FC99" s="205"/>
      <c r="FD99" s="205"/>
      <c r="FE99" s="205"/>
      <c r="FF99" s="205"/>
      <c r="FG99" s="205"/>
      <c r="FH99" s="205"/>
      <c r="FI99" s="205"/>
      <c r="FJ99" s="210">
        <f t="shared" si="919"/>
        <v>0</v>
      </c>
      <c r="FK99" s="205"/>
      <c r="FL99" s="205"/>
      <c r="FM99" s="211">
        <f t="shared" si="920"/>
        <v>0</v>
      </c>
      <c r="FN99" s="172"/>
      <c r="FO99" s="174"/>
      <c r="FP99" s="208" t="str">
        <f>"Adjusment "&amp;" %"</f>
        <v>Adjusment  %</v>
      </c>
      <c r="FQ99" s="209"/>
      <c r="FR99" s="209"/>
      <c r="FS99" s="177"/>
      <c r="FT99" s="205"/>
      <c r="FU99" s="205"/>
      <c r="FV99" s="205"/>
      <c r="FW99" s="205"/>
      <c r="FX99" s="205"/>
      <c r="FY99" s="205"/>
      <c r="FZ99" s="205"/>
      <c r="GA99" s="210">
        <f t="shared" si="921"/>
        <v>0</v>
      </c>
      <c r="GB99" s="205"/>
      <c r="GC99" s="205"/>
      <c r="GD99" s="211">
        <f t="shared" si="922"/>
        <v>0</v>
      </c>
      <c r="GE99" s="172"/>
      <c r="GF99" s="174"/>
      <c r="GG99" s="208" t="str">
        <f>"Adjusment "&amp;" %"</f>
        <v>Adjusment  %</v>
      </c>
      <c r="GH99" s="209"/>
      <c r="GI99" s="209"/>
      <c r="GJ99" s="177"/>
      <c r="GK99" s="205"/>
      <c r="GL99" s="205"/>
      <c r="GM99" s="205"/>
      <c r="GN99" s="205"/>
      <c r="GO99" s="205"/>
      <c r="GP99" s="205"/>
      <c r="GQ99" s="205"/>
      <c r="GR99" s="210">
        <f t="shared" si="923"/>
        <v>0</v>
      </c>
      <c r="GS99" s="205"/>
      <c r="GT99" s="205"/>
      <c r="GU99" s="211">
        <f t="shared" si="924"/>
        <v>0</v>
      </c>
      <c r="GV99" s="172"/>
      <c r="GW99" s="174"/>
      <c r="GX99" s="208" t="str">
        <f>"Adjusment "&amp;" %"</f>
        <v>Adjusment  %</v>
      </c>
      <c r="GY99" s="209"/>
      <c r="GZ99" s="209"/>
      <c r="HA99" s="177"/>
      <c r="HB99" s="205"/>
      <c r="HC99" s="205"/>
      <c r="HD99" s="205"/>
      <c r="HE99" s="205"/>
      <c r="HF99" s="205"/>
      <c r="HG99" s="205"/>
      <c r="HH99" s="205"/>
      <c r="HI99" s="210">
        <f t="shared" si="925"/>
        <v>0</v>
      </c>
      <c r="HJ99" s="205"/>
      <c r="HK99" s="205"/>
      <c r="HL99" s="211">
        <f t="shared" si="926"/>
        <v>0</v>
      </c>
      <c r="HM99" s="172"/>
      <c r="HN99" s="174"/>
      <c r="HO99" s="208" t="str">
        <f>"Adjusment "&amp;" %"</f>
        <v>Adjusment  %</v>
      </c>
      <c r="HP99" s="209"/>
      <c r="HQ99" s="209"/>
      <c r="HR99" s="177"/>
      <c r="HS99" s="205"/>
      <c r="HT99" s="205"/>
      <c r="HU99" s="205"/>
      <c r="HV99" s="205"/>
      <c r="HW99" s="205"/>
      <c r="HX99" s="205"/>
      <c r="HY99" s="205"/>
      <c r="HZ99" s="210">
        <f t="shared" si="927"/>
        <v>0</v>
      </c>
      <c r="IA99" s="205"/>
      <c r="IB99" s="205"/>
      <c r="IC99" s="211">
        <f t="shared" si="928"/>
        <v>0</v>
      </c>
      <c r="ID99" s="172"/>
      <c r="IE99" s="174"/>
      <c r="IF99" s="208" t="str">
        <f>"Adjusment "&amp;" %"</f>
        <v>Adjusment  %</v>
      </c>
      <c r="IG99" s="209"/>
      <c r="IH99" s="209"/>
      <c r="II99" s="177"/>
      <c r="IJ99" s="205"/>
      <c r="IK99" s="205"/>
      <c r="IL99" s="205"/>
      <c r="IM99" s="205"/>
      <c r="IN99" s="205"/>
      <c r="IO99" s="205"/>
      <c r="IP99" s="205"/>
      <c r="IQ99" s="210">
        <f t="shared" si="929"/>
        <v>0</v>
      </c>
      <c r="IR99" s="205"/>
      <c r="IS99" s="205"/>
      <c r="IT99" s="211">
        <f t="shared" si="930"/>
        <v>0</v>
      </c>
      <c r="IU99" s="172"/>
      <c r="IV99" s="174"/>
      <c r="IW99" s="208" t="str">
        <f>"Adjusment "&amp;" %"</f>
        <v>Adjusment  %</v>
      </c>
      <c r="IX99" s="209"/>
      <c r="IY99" s="209"/>
      <c r="IZ99" s="177"/>
      <c r="JA99" s="205"/>
      <c r="JB99" s="205"/>
      <c r="JC99" s="205"/>
      <c r="JD99" s="205"/>
      <c r="JE99" s="205"/>
      <c r="JF99" s="205"/>
      <c r="JG99" s="205"/>
      <c r="JH99" s="210">
        <f t="shared" si="931"/>
        <v>0</v>
      </c>
      <c r="JI99" s="205"/>
      <c r="JJ99" s="205"/>
      <c r="JK99" s="211">
        <f t="shared" si="932"/>
        <v>0</v>
      </c>
      <c r="JL99" s="172"/>
      <c r="JM99" s="174"/>
      <c r="JN99" s="208" t="str">
        <f>"Adjusment "&amp;" %"</f>
        <v>Adjusment  %</v>
      </c>
      <c r="JO99" s="209"/>
      <c r="JP99" s="209"/>
      <c r="JQ99" s="177"/>
      <c r="JR99" s="205"/>
      <c r="JS99" s="205"/>
      <c r="JT99" s="205"/>
      <c r="JU99" s="205"/>
      <c r="JV99" s="205"/>
      <c r="JW99" s="205"/>
      <c r="JX99" s="205"/>
      <c r="JY99" s="210">
        <f t="shared" si="933"/>
        <v>0</v>
      </c>
      <c r="JZ99" s="205"/>
      <c r="KA99" s="205"/>
      <c r="KB99" s="211">
        <f t="shared" si="934"/>
        <v>0</v>
      </c>
      <c r="KC99" s="172"/>
      <c r="KD99" s="174"/>
      <c r="KE99" s="208" t="str">
        <f>"Adjusment "&amp;" %"</f>
        <v>Adjusment  %</v>
      </c>
      <c r="KF99" s="209"/>
      <c r="KG99" s="209"/>
      <c r="KH99" s="177"/>
      <c r="KI99" s="205"/>
      <c r="KJ99" s="205"/>
      <c r="KK99" s="205"/>
      <c r="KL99" s="205"/>
      <c r="KM99" s="205"/>
      <c r="KN99" s="205"/>
      <c r="KO99" s="205"/>
      <c r="KP99" s="210">
        <f t="shared" si="935"/>
        <v>0</v>
      </c>
      <c r="KQ99" s="205"/>
      <c r="KR99" s="205"/>
      <c r="KS99" s="211">
        <f t="shared" si="936"/>
        <v>0</v>
      </c>
      <c r="KT99" s="172"/>
      <c r="KU99" s="173"/>
    </row>
    <row r="100" ht="15.75" customHeight="1">
      <c r="A100" s="174"/>
      <c r="B100" s="175"/>
      <c r="C100" s="176"/>
      <c r="D100" s="176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81"/>
      <c r="Q100" s="172"/>
      <c r="R100" s="174"/>
      <c r="S100" s="175"/>
      <c r="T100" s="176"/>
      <c r="U100" s="176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81"/>
      <c r="AH100" s="172"/>
      <c r="AI100" s="174"/>
      <c r="AJ100" s="175"/>
      <c r="AK100" s="176"/>
      <c r="AL100" s="176"/>
      <c r="AM100" s="177"/>
      <c r="AN100" s="177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81"/>
      <c r="AY100" s="172"/>
      <c r="AZ100" s="174"/>
      <c r="BA100" s="175"/>
      <c r="BB100" s="176"/>
      <c r="BC100" s="176"/>
      <c r="BD100" s="177"/>
      <c r="BE100" s="177"/>
      <c r="BF100" s="177"/>
      <c r="BG100" s="177"/>
      <c r="BH100" s="177"/>
      <c r="BI100" s="177"/>
      <c r="BJ100" s="177"/>
      <c r="BK100" s="177"/>
      <c r="BL100" s="177"/>
      <c r="BM100" s="177"/>
      <c r="BN100" s="177"/>
      <c r="BO100" s="181"/>
      <c r="BP100" s="172"/>
      <c r="BQ100" s="174"/>
      <c r="BR100" s="175"/>
      <c r="BS100" s="176"/>
      <c r="BT100" s="176"/>
      <c r="BU100" s="177"/>
      <c r="BV100" s="177"/>
      <c r="BW100" s="177"/>
      <c r="BX100" s="177"/>
      <c r="BY100" s="177"/>
      <c r="BZ100" s="177"/>
      <c r="CA100" s="177"/>
      <c r="CB100" s="177"/>
      <c r="CC100" s="177"/>
      <c r="CD100" s="177"/>
      <c r="CE100" s="177"/>
      <c r="CF100" s="181"/>
      <c r="CG100" s="172"/>
      <c r="CH100" s="174"/>
      <c r="CI100" s="175"/>
      <c r="CJ100" s="176"/>
      <c r="CK100" s="176"/>
      <c r="CL100" s="177"/>
      <c r="CM100" s="177"/>
      <c r="CN100" s="177"/>
      <c r="CO100" s="177"/>
      <c r="CP100" s="177"/>
      <c r="CQ100" s="177"/>
      <c r="CR100" s="177"/>
      <c r="CS100" s="177"/>
      <c r="CT100" s="177"/>
      <c r="CU100" s="177"/>
      <c r="CV100" s="177"/>
      <c r="CW100" s="181"/>
      <c r="CX100" s="172"/>
      <c r="CY100" s="174"/>
      <c r="CZ100" s="175"/>
      <c r="DA100" s="176"/>
      <c r="DB100" s="176"/>
      <c r="DC100" s="177"/>
      <c r="DD100" s="177"/>
      <c r="DE100" s="177"/>
      <c r="DF100" s="177"/>
      <c r="DG100" s="177"/>
      <c r="DH100" s="177"/>
      <c r="DI100" s="177"/>
      <c r="DJ100" s="177"/>
      <c r="DK100" s="177"/>
      <c r="DL100" s="177"/>
      <c r="DM100" s="177"/>
      <c r="DN100" s="181"/>
      <c r="DO100" s="172"/>
      <c r="DP100" s="174"/>
      <c r="DQ100" s="175"/>
      <c r="DR100" s="176"/>
      <c r="DS100" s="176"/>
      <c r="DT100" s="177"/>
      <c r="DU100" s="177"/>
      <c r="DV100" s="177"/>
      <c r="DW100" s="177"/>
      <c r="DX100" s="177"/>
      <c r="DY100" s="177"/>
      <c r="DZ100" s="177"/>
      <c r="EA100" s="177"/>
      <c r="EB100" s="177"/>
      <c r="EC100" s="177"/>
      <c r="ED100" s="177"/>
      <c r="EE100" s="181"/>
      <c r="EF100" s="172"/>
      <c r="EG100" s="174"/>
      <c r="EH100" s="175"/>
      <c r="EI100" s="176"/>
      <c r="EJ100" s="176"/>
      <c r="EK100" s="177"/>
      <c r="EL100" s="177"/>
      <c r="EM100" s="177"/>
      <c r="EN100" s="177"/>
      <c r="EO100" s="177"/>
      <c r="EP100" s="177"/>
      <c r="EQ100" s="177"/>
      <c r="ER100" s="177"/>
      <c r="ES100" s="177"/>
      <c r="ET100" s="177"/>
      <c r="EU100" s="177"/>
      <c r="EV100" s="181"/>
      <c r="EW100" s="172"/>
      <c r="EX100" s="174"/>
      <c r="EY100" s="175"/>
      <c r="EZ100" s="176"/>
      <c r="FA100" s="176"/>
      <c r="FB100" s="177"/>
      <c r="FC100" s="177"/>
      <c r="FD100" s="177"/>
      <c r="FE100" s="177"/>
      <c r="FF100" s="177"/>
      <c r="FG100" s="177"/>
      <c r="FH100" s="177"/>
      <c r="FI100" s="177"/>
      <c r="FJ100" s="177"/>
      <c r="FK100" s="177"/>
      <c r="FL100" s="177"/>
      <c r="FM100" s="181"/>
      <c r="FN100" s="172"/>
      <c r="FO100" s="174"/>
      <c r="FP100" s="175"/>
      <c r="FQ100" s="176"/>
      <c r="FR100" s="176"/>
      <c r="FS100" s="177"/>
      <c r="FT100" s="177"/>
      <c r="FU100" s="177"/>
      <c r="FV100" s="177"/>
      <c r="FW100" s="177"/>
      <c r="FX100" s="177"/>
      <c r="FY100" s="177"/>
      <c r="FZ100" s="177"/>
      <c r="GA100" s="177"/>
      <c r="GB100" s="177"/>
      <c r="GC100" s="177"/>
      <c r="GD100" s="181"/>
      <c r="GE100" s="172"/>
      <c r="GF100" s="174"/>
      <c r="GG100" s="175"/>
      <c r="GH100" s="176"/>
      <c r="GI100" s="176"/>
      <c r="GJ100" s="177"/>
      <c r="GK100" s="177"/>
      <c r="GL100" s="177"/>
      <c r="GM100" s="177"/>
      <c r="GN100" s="177"/>
      <c r="GO100" s="177"/>
      <c r="GP100" s="177"/>
      <c r="GQ100" s="177"/>
      <c r="GR100" s="177"/>
      <c r="GS100" s="177"/>
      <c r="GT100" s="177"/>
      <c r="GU100" s="181"/>
      <c r="GV100" s="172"/>
      <c r="GW100" s="174"/>
      <c r="GX100" s="175"/>
      <c r="GY100" s="176"/>
      <c r="GZ100" s="176"/>
      <c r="HA100" s="177"/>
      <c r="HB100" s="177"/>
      <c r="HC100" s="177"/>
      <c r="HD100" s="177"/>
      <c r="HE100" s="177"/>
      <c r="HF100" s="177"/>
      <c r="HG100" s="177"/>
      <c r="HH100" s="177"/>
      <c r="HI100" s="177"/>
      <c r="HJ100" s="177"/>
      <c r="HK100" s="177"/>
      <c r="HL100" s="181"/>
      <c r="HM100" s="172"/>
      <c r="HN100" s="174"/>
      <c r="HO100" s="175"/>
      <c r="HP100" s="176"/>
      <c r="HQ100" s="176"/>
      <c r="HR100" s="177"/>
      <c r="HS100" s="177"/>
      <c r="HT100" s="177"/>
      <c r="HU100" s="177"/>
      <c r="HV100" s="177"/>
      <c r="HW100" s="177"/>
      <c r="HX100" s="177"/>
      <c r="HY100" s="177"/>
      <c r="HZ100" s="177"/>
      <c r="IA100" s="177"/>
      <c r="IB100" s="177"/>
      <c r="IC100" s="181"/>
      <c r="ID100" s="172"/>
      <c r="IE100" s="174"/>
      <c r="IF100" s="175"/>
      <c r="IG100" s="176"/>
      <c r="IH100" s="176"/>
      <c r="II100" s="177"/>
      <c r="IJ100" s="177"/>
      <c r="IK100" s="177"/>
      <c r="IL100" s="177"/>
      <c r="IM100" s="177"/>
      <c r="IN100" s="177"/>
      <c r="IO100" s="177"/>
      <c r="IP100" s="177"/>
      <c r="IQ100" s="177"/>
      <c r="IR100" s="177"/>
      <c r="IS100" s="177"/>
      <c r="IT100" s="181"/>
      <c r="IU100" s="172"/>
      <c r="IV100" s="174"/>
      <c r="IW100" s="175"/>
      <c r="IX100" s="176"/>
      <c r="IY100" s="176"/>
      <c r="IZ100" s="177"/>
      <c r="JA100" s="177"/>
      <c r="JB100" s="177"/>
      <c r="JC100" s="177"/>
      <c r="JD100" s="177"/>
      <c r="JE100" s="177"/>
      <c r="JF100" s="177"/>
      <c r="JG100" s="177"/>
      <c r="JH100" s="177"/>
      <c r="JI100" s="177"/>
      <c r="JJ100" s="177"/>
      <c r="JK100" s="181"/>
      <c r="JL100" s="172"/>
      <c r="JM100" s="174"/>
      <c r="JN100" s="175"/>
      <c r="JO100" s="176"/>
      <c r="JP100" s="176"/>
      <c r="JQ100" s="177"/>
      <c r="JR100" s="177"/>
      <c r="JS100" s="177"/>
      <c r="JT100" s="177"/>
      <c r="JU100" s="177"/>
      <c r="JV100" s="177"/>
      <c r="JW100" s="177"/>
      <c r="JX100" s="177"/>
      <c r="JY100" s="177"/>
      <c r="JZ100" s="177"/>
      <c r="KA100" s="177"/>
      <c r="KB100" s="181"/>
      <c r="KC100" s="172"/>
      <c r="KD100" s="174"/>
      <c r="KE100" s="175"/>
      <c r="KF100" s="176"/>
      <c r="KG100" s="176"/>
      <c r="KH100" s="177"/>
      <c r="KI100" s="177"/>
      <c r="KJ100" s="177"/>
      <c r="KK100" s="177"/>
      <c r="KL100" s="177"/>
      <c r="KM100" s="177"/>
      <c r="KN100" s="177"/>
      <c r="KO100" s="177"/>
      <c r="KP100" s="177"/>
      <c r="KQ100" s="177"/>
      <c r="KR100" s="177"/>
      <c r="KS100" s="181"/>
      <c r="KT100" s="172"/>
      <c r="KU100" s="173"/>
    </row>
    <row r="101" ht="24.0" customHeight="1">
      <c r="A101" s="212" t="s">
        <v>29</v>
      </c>
      <c r="B101" s="213"/>
      <c r="C101" s="214"/>
      <c r="D101" s="214"/>
      <c r="E101" s="215"/>
      <c r="F101" s="215"/>
      <c r="G101" s="216">
        <f>SUM(G96:G100)</f>
        <v>0</v>
      </c>
      <c r="H101" s="215"/>
      <c r="I101" s="216">
        <f>SUM(I96:I100)</f>
        <v>0</v>
      </c>
      <c r="J101" s="215"/>
      <c r="K101" s="215"/>
      <c r="L101" s="215"/>
      <c r="M101" s="216">
        <f>SUM(M96:M100)</f>
        <v>0</v>
      </c>
      <c r="N101" s="215"/>
      <c r="O101" s="216">
        <f t="shared" ref="O101:P101" si="937">SUM(O96:O100)</f>
        <v>0</v>
      </c>
      <c r="P101" s="217">
        <f t="shared" si="937"/>
        <v>0</v>
      </c>
      <c r="Q101" s="201"/>
      <c r="R101" s="212" t="s">
        <v>29</v>
      </c>
      <c r="S101" s="213"/>
      <c r="T101" s="214"/>
      <c r="U101" s="214"/>
      <c r="V101" s="215"/>
      <c r="W101" s="215"/>
      <c r="X101" s="216">
        <f>SUM(X96:X100)</f>
        <v>0</v>
      </c>
      <c r="Y101" s="215"/>
      <c r="Z101" s="216">
        <f>SUM(Z96:Z100)</f>
        <v>0</v>
      </c>
      <c r="AA101" s="215"/>
      <c r="AB101" s="215"/>
      <c r="AC101" s="215"/>
      <c r="AD101" s="216">
        <f>SUM(AD96:AD100)</f>
        <v>0</v>
      </c>
      <c r="AE101" s="215"/>
      <c r="AF101" s="216">
        <f t="shared" ref="AF101:AG101" si="938">SUM(AF96:AF100)</f>
        <v>0</v>
      </c>
      <c r="AG101" s="217">
        <f t="shared" si="938"/>
        <v>0</v>
      </c>
      <c r="AH101" s="201"/>
      <c r="AI101" s="212" t="s">
        <v>29</v>
      </c>
      <c r="AJ101" s="213"/>
      <c r="AK101" s="214"/>
      <c r="AL101" s="214"/>
      <c r="AM101" s="215"/>
      <c r="AN101" s="215"/>
      <c r="AO101" s="216">
        <f>SUM(AO96:AO100)</f>
        <v>0</v>
      </c>
      <c r="AP101" s="215"/>
      <c r="AQ101" s="216">
        <f>SUM(AQ96:AQ100)</f>
        <v>0</v>
      </c>
      <c r="AR101" s="215"/>
      <c r="AS101" s="215"/>
      <c r="AT101" s="215"/>
      <c r="AU101" s="216">
        <f>SUM(AU96:AU100)</f>
        <v>0</v>
      </c>
      <c r="AV101" s="215"/>
      <c r="AW101" s="216">
        <f t="shared" ref="AW101:AX101" si="939">SUM(AW96:AW100)</f>
        <v>0</v>
      </c>
      <c r="AX101" s="217">
        <f t="shared" si="939"/>
        <v>0</v>
      </c>
      <c r="AY101" s="201"/>
      <c r="AZ101" s="212" t="s">
        <v>29</v>
      </c>
      <c r="BA101" s="213"/>
      <c r="BB101" s="214"/>
      <c r="BC101" s="214"/>
      <c r="BD101" s="215"/>
      <c r="BE101" s="215"/>
      <c r="BF101" s="216">
        <f>SUM(BF96:BF100)</f>
        <v>0</v>
      </c>
      <c r="BG101" s="215"/>
      <c r="BH101" s="216">
        <f>SUM(BH96:BH100)</f>
        <v>0</v>
      </c>
      <c r="BI101" s="215"/>
      <c r="BJ101" s="215"/>
      <c r="BK101" s="215"/>
      <c r="BL101" s="216">
        <f>SUM(BL96:BL100)</f>
        <v>0</v>
      </c>
      <c r="BM101" s="215"/>
      <c r="BN101" s="216">
        <f t="shared" ref="BN101:BO101" si="940">SUM(BN96:BN100)</f>
        <v>0</v>
      </c>
      <c r="BO101" s="217">
        <f t="shared" si="940"/>
        <v>0</v>
      </c>
      <c r="BP101" s="201"/>
      <c r="BQ101" s="212" t="s">
        <v>29</v>
      </c>
      <c r="BR101" s="213"/>
      <c r="BS101" s="214"/>
      <c r="BT101" s="214"/>
      <c r="BU101" s="215"/>
      <c r="BV101" s="215"/>
      <c r="BW101" s="216">
        <f>SUM(BW96:BW100)</f>
        <v>0</v>
      </c>
      <c r="BX101" s="215"/>
      <c r="BY101" s="216">
        <f>SUM(BY96:BY100)</f>
        <v>0</v>
      </c>
      <c r="BZ101" s="215"/>
      <c r="CA101" s="215"/>
      <c r="CB101" s="215"/>
      <c r="CC101" s="216">
        <f>SUM(CC96:CC100)</f>
        <v>0</v>
      </c>
      <c r="CD101" s="215"/>
      <c r="CE101" s="216">
        <f t="shared" ref="CE101:CF101" si="941">SUM(CE96:CE100)</f>
        <v>0</v>
      </c>
      <c r="CF101" s="217">
        <f t="shared" si="941"/>
        <v>0</v>
      </c>
      <c r="CG101" s="201"/>
      <c r="CH101" s="212" t="s">
        <v>29</v>
      </c>
      <c r="CI101" s="213"/>
      <c r="CJ101" s="214"/>
      <c r="CK101" s="214"/>
      <c r="CL101" s="215"/>
      <c r="CM101" s="215"/>
      <c r="CN101" s="216">
        <f>SUM(CN96:CN100)</f>
        <v>0</v>
      </c>
      <c r="CO101" s="215"/>
      <c r="CP101" s="216">
        <f>SUM(CP96:CP100)</f>
        <v>0</v>
      </c>
      <c r="CQ101" s="215"/>
      <c r="CR101" s="215"/>
      <c r="CS101" s="215"/>
      <c r="CT101" s="216">
        <f>SUM(CT96:CT100)</f>
        <v>0</v>
      </c>
      <c r="CU101" s="215"/>
      <c r="CV101" s="216">
        <f t="shared" ref="CV101:CW101" si="942">SUM(CV96:CV100)</f>
        <v>0</v>
      </c>
      <c r="CW101" s="217">
        <f t="shared" si="942"/>
        <v>0</v>
      </c>
      <c r="CX101" s="201"/>
      <c r="CY101" s="212" t="s">
        <v>29</v>
      </c>
      <c r="CZ101" s="213"/>
      <c r="DA101" s="214"/>
      <c r="DB101" s="214"/>
      <c r="DC101" s="215"/>
      <c r="DD101" s="215"/>
      <c r="DE101" s="216">
        <f>SUM(DE96:DE100)</f>
        <v>0</v>
      </c>
      <c r="DF101" s="215"/>
      <c r="DG101" s="216">
        <f>SUM(DG96:DG100)</f>
        <v>0</v>
      </c>
      <c r="DH101" s="215"/>
      <c r="DI101" s="215"/>
      <c r="DJ101" s="215"/>
      <c r="DK101" s="216">
        <f>SUM(DK96:DK100)</f>
        <v>0</v>
      </c>
      <c r="DL101" s="215"/>
      <c r="DM101" s="216">
        <f t="shared" ref="DM101:DN101" si="943">SUM(DM96:DM100)</f>
        <v>0</v>
      </c>
      <c r="DN101" s="217">
        <f t="shared" si="943"/>
        <v>0</v>
      </c>
      <c r="DO101" s="201"/>
      <c r="DP101" s="212" t="s">
        <v>29</v>
      </c>
      <c r="DQ101" s="213"/>
      <c r="DR101" s="214"/>
      <c r="DS101" s="214"/>
      <c r="DT101" s="215"/>
      <c r="DU101" s="215"/>
      <c r="DV101" s="216">
        <f>SUM(DV96:DV100)</f>
        <v>0</v>
      </c>
      <c r="DW101" s="215"/>
      <c r="DX101" s="216">
        <f>SUM(DX96:DX100)</f>
        <v>0</v>
      </c>
      <c r="DY101" s="215"/>
      <c r="DZ101" s="215"/>
      <c r="EA101" s="215"/>
      <c r="EB101" s="216">
        <f>SUM(EB96:EB100)</f>
        <v>0</v>
      </c>
      <c r="EC101" s="215"/>
      <c r="ED101" s="216">
        <f t="shared" ref="ED101:EE101" si="944">SUM(ED96:ED100)</f>
        <v>0</v>
      </c>
      <c r="EE101" s="217">
        <f t="shared" si="944"/>
        <v>0</v>
      </c>
      <c r="EF101" s="201"/>
      <c r="EG101" s="212" t="s">
        <v>29</v>
      </c>
      <c r="EH101" s="213"/>
      <c r="EI101" s="214"/>
      <c r="EJ101" s="214"/>
      <c r="EK101" s="215"/>
      <c r="EL101" s="215"/>
      <c r="EM101" s="216">
        <f>SUM(EM96:EM100)</f>
        <v>0</v>
      </c>
      <c r="EN101" s="215"/>
      <c r="EO101" s="216">
        <f>SUM(EO96:EO100)</f>
        <v>0</v>
      </c>
      <c r="EP101" s="215"/>
      <c r="EQ101" s="215"/>
      <c r="ER101" s="215"/>
      <c r="ES101" s="216">
        <f>SUM(ES96:ES100)</f>
        <v>0</v>
      </c>
      <c r="ET101" s="215"/>
      <c r="EU101" s="216">
        <f t="shared" ref="EU101:EV101" si="945">SUM(EU96:EU100)</f>
        <v>0</v>
      </c>
      <c r="EV101" s="217">
        <f t="shared" si="945"/>
        <v>0</v>
      </c>
      <c r="EW101" s="201"/>
      <c r="EX101" s="212" t="s">
        <v>29</v>
      </c>
      <c r="EY101" s="213"/>
      <c r="EZ101" s="214"/>
      <c r="FA101" s="214"/>
      <c r="FB101" s="215"/>
      <c r="FC101" s="215"/>
      <c r="FD101" s="216">
        <f>SUM(FD96:FD100)</f>
        <v>561990.1528</v>
      </c>
      <c r="FE101" s="215"/>
      <c r="FF101" s="216">
        <f>SUM(FF96:FF100)</f>
        <v>0</v>
      </c>
      <c r="FG101" s="215"/>
      <c r="FH101" s="215"/>
      <c r="FI101" s="215"/>
      <c r="FJ101" s="216">
        <f>SUM(FJ96:FJ100)</f>
        <v>561990.1528</v>
      </c>
      <c r="FK101" s="215"/>
      <c r="FL101" s="216">
        <f t="shared" ref="FL101:FM101" si="946">SUM(FL96:FL100)</f>
        <v>165388.007</v>
      </c>
      <c r="FM101" s="217">
        <f t="shared" si="946"/>
        <v>396602.1458</v>
      </c>
      <c r="FN101" s="201"/>
      <c r="FO101" s="212" t="s">
        <v>29</v>
      </c>
      <c r="FP101" s="213"/>
      <c r="FQ101" s="214"/>
      <c r="FR101" s="214"/>
      <c r="FS101" s="215"/>
      <c r="FT101" s="215"/>
      <c r="FU101" s="216">
        <f>SUM(FU96:FU100)</f>
        <v>506481.6884</v>
      </c>
      <c r="FV101" s="215"/>
      <c r="FW101" s="216">
        <f>SUM(FW96:FW100)</f>
        <v>0</v>
      </c>
      <c r="FX101" s="215"/>
      <c r="FY101" s="215"/>
      <c r="FZ101" s="215"/>
      <c r="GA101" s="216">
        <f>SUM(GA96:GA100)</f>
        <v>506481.6884</v>
      </c>
      <c r="GB101" s="215"/>
      <c r="GC101" s="216">
        <f t="shared" ref="GC101:GD101" si="947">SUM(GC96:GC100)</f>
        <v>149052.4284</v>
      </c>
      <c r="GD101" s="217">
        <f t="shared" si="947"/>
        <v>357429.26</v>
      </c>
      <c r="GE101" s="201"/>
      <c r="GF101" s="212" t="s">
        <v>29</v>
      </c>
      <c r="GG101" s="213"/>
      <c r="GH101" s="214"/>
      <c r="GI101" s="214"/>
      <c r="GJ101" s="215"/>
      <c r="GK101" s="215"/>
      <c r="GL101" s="216">
        <f>SUM(GL96:GL100)</f>
        <v>419606.5544</v>
      </c>
      <c r="GM101" s="215"/>
      <c r="GN101" s="216">
        <f>SUM(GN96:GN100)</f>
        <v>0</v>
      </c>
      <c r="GO101" s="215"/>
      <c r="GP101" s="215"/>
      <c r="GQ101" s="215"/>
      <c r="GR101" s="216">
        <f>SUM(GR96:GR100)</f>
        <v>419606.5544</v>
      </c>
      <c r="GS101" s="215"/>
      <c r="GT101" s="216">
        <f t="shared" ref="GT101:GU101" si="948">SUM(GT96:GT100)</f>
        <v>123485.9568</v>
      </c>
      <c r="GU101" s="217">
        <f t="shared" si="948"/>
        <v>296120.5976</v>
      </c>
      <c r="GV101" s="201"/>
      <c r="GW101" s="212" t="s">
        <v>29</v>
      </c>
      <c r="GX101" s="213"/>
      <c r="GY101" s="214"/>
      <c r="GZ101" s="214"/>
      <c r="HA101" s="215"/>
      <c r="HB101" s="215"/>
      <c r="HC101" s="216">
        <f>SUM(HC96:HC100)</f>
        <v>537593.9065</v>
      </c>
      <c r="HD101" s="215"/>
      <c r="HE101" s="216">
        <f>SUM(HE96:HE100)</f>
        <v>0</v>
      </c>
      <c r="HF101" s="215"/>
      <c r="HG101" s="215"/>
      <c r="HH101" s="215"/>
      <c r="HI101" s="216">
        <f>SUM(HI96:HI100)</f>
        <v>537593.9065</v>
      </c>
      <c r="HJ101" s="215"/>
      <c r="HK101" s="216">
        <f t="shared" ref="HK101:HL101" si="949">SUM(HK96:HK100)</f>
        <v>158208.4389</v>
      </c>
      <c r="HL101" s="217">
        <f t="shared" si="949"/>
        <v>379385.4676</v>
      </c>
      <c r="HM101" s="201"/>
      <c r="HN101" s="212" t="s">
        <v>29</v>
      </c>
      <c r="HO101" s="213"/>
      <c r="HP101" s="214"/>
      <c r="HQ101" s="214"/>
      <c r="HR101" s="215"/>
      <c r="HS101" s="215"/>
      <c r="HT101" s="216">
        <f>SUM(HT96:HT100)</f>
        <v>460245.1793</v>
      </c>
      <c r="HU101" s="215"/>
      <c r="HV101" s="216">
        <f>SUM(HV96:HV100)</f>
        <v>0</v>
      </c>
      <c r="HW101" s="215"/>
      <c r="HX101" s="215"/>
      <c r="HY101" s="215"/>
      <c r="HZ101" s="216">
        <f>SUM(HZ96:HZ100)</f>
        <v>460245.1793</v>
      </c>
      <c r="IA101" s="215"/>
      <c r="IB101" s="216">
        <f t="shared" ref="IB101:IC101" si="950">SUM(IB96:IB100)</f>
        <v>135445.4923</v>
      </c>
      <c r="IC101" s="217">
        <f t="shared" si="950"/>
        <v>324799.687</v>
      </c>
      <c r="ID101" s="201"/>
      <c r="IE101" s="212" t="s">
        <v>29</v>
      </c>
      <c r="IF101" s="213"/>
      <c r="IG101" s="214"/>
      <c r="IH101" s="214"/>
      <c r="II101" s="215"/>
      <c r="IJ101" s="215"/>
      <c r="IK101" s="216">
        <f>SUM(IK96:IK100)</f>
        <v>566583.182</v>
      </c>
      <c r="IL101" s="215"/>
      <c r="IM101" s="216">
        <f>SUM(IM96:IM100)</f>
        <v>0</v>
      </c>
      <c r="IN101" s="215"/>
      <c r="IO101" s="215"/>
      <c r="IP101" s="215"/>
      <c r="IQ101" s="216">
        <f>SUM(IQ96:IQ100)</f>
        <v>566583.182</v>
      </c>
      <c r="IR101" s="215"/>
      <c r="IS101" s="216">
        <f t="shared" ref="IS101:IT101" si="951">SUM(IS96:IS100)</f>
        <v>166739.6889</v>
      </c>
      <c r="IT101" s="217">
        <f t="shared" si="951"/>
        <v>399843.4931</v>
      </c>
      <c r="IU101" s="201"/>
      <c r="IV101" s="212" t="s">
        <v>29</v>
      </c>
      <c r="IW101" s="213"/>
      <c r="IX101" s="214"/>
      <c r="IY101" s="214"/>
      <c r="IZ101" s="215"/>
      <c r="JA101" s="215"/>
      <c r="JB101" s="216">
        <f>SUM(JB96:JB100)</f>
        <v>547952.3731</v>
      </c>
      <c r="JC101" s="215"/>
      <c r="JD101" s="216">
        <f>SUM(JD96:JD100)</f>
        <v>0</v>
      </c>
      <c r="JE101" s="215"/>
      <c r="JF101" s="215"/>
      <c r="JG101" s="215"/>
      <c r="JH101" s="216">
        <f>SUM(JH96:JH100)</f>
        <v>547952.3731</v>
      </c>
      <c r="JI101" s="215"/>
      <c r="JJ101" s="216">
        <f t="shared" ref="JJ101:JK101" si="952">SUM(JJ96:JJ100)</f>
        <v>161256.8306</v>
      </c>
      <c r="JK101" s="217">
        <f t="shared" si="952"/>
        <v>386695.5424</v>
      </c>
      <c r="JL101" s="201"/>
      <c r="JM101" s="212" t="s">
        <v>29</v>
      </c>
      <c r="JN101" s="213"/>
      <c r="JO101" s="214"/>
      <c r="JP101" s="214"/>
      <c r="JQ101" s="215"/>
      <c r="JR101" s="215"/>
      <c r="JS101" s="216">
        <f>SUM(JS96:JS100)</f>
        <v>135495.7723</v>
      </c>
      <c r="JT101" s="215"/>
      <c r="JU101" s="216">
        <f>SUM(JU96:JU100)</f>
        <v>0</v>
      </c>
      <c r="JV101" s="215"/>
      <c r="JW101" s="215"/>
      <c r="JX101" s="215"/>
      <c r="JY101" s="216">
        <f>SUM(JY96:JY100)</f>
        <v>135495.7723</v>
      </c>
      <c r="JZ101" s="215"/>
      <c r="KA101" s="216">
        <f t="shared" ref="KA101:KB101" si="953">SUM(KA96:KA100)</f>
        <v>39875.03271</v>
      </c>
      <c r="KB101" s="217">
        <f t="shared" si="953"/>
        <v>95620.73956</v>
      </c>
      <c r="KC101" s="201"/>
      <c r="KD101" s="212" t="s">
        <v>29</v>
      </c>
      <c r="KE101" s="213"/>
      <c r="KF101" s="214"/>
      <c r="KG101" s="214"/>
      <c r="KH101" s="215"/>
      <c r="KI101" s="215"/>
      <c r="KJ101" s="216">
        <f>SUM(KJ96:KJ100)</f>
        <v>0</v>
      </c>
      <c r="KK101" s="215"/>
      <c r="KL101" s="216">
        <f>SUM(KL96:KL100)</f>
        <v>0</v>
      </c>
      <c r="KM101" s="215"/>
      <c r="KN101" s="215"/>
      <c r="KO101" s="215"/>
      <c r="KP101" s="216">
        <f>SUM(KP96:KP100)</f>
        <v>0</v>
      </c>
      <c r="KQ101" s="215"/>
      <c r="KR101" s="216">
        <f t="shared" ref="KR101:KS101" si="954">SUM(KR96:KR100)</f>
        <v>0</v>
      </c>
      <c r="KS101" s="217">
        <f t="shared" si="954"/>
        <v>0</v>
      </c>
      <c r="KT101" s="201"/>
      <c r="KU101" s="202"/>
    </row>
    <row r="102" ht="15.75" customHeight="1">
      <c r="A102" s="131"/>
      <c r="B102" s="136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5"/>
      <c r="R102" s="131"/>
      <c r="S102" s="136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5"/>
      <c r="AI102" s="131"/>
      <c r="AJ102" s="136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5"/>
      <c r="AZ102" s="131"/>
      <c r="BA102" s="136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5"/>
      <c r="BQ102" s="131"/>
      <c r="BR102" s="136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5"/>
      <c r="CH102" s="131"/>
      <c r="CI102" s="136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5"/>
      <c r="CY102" s="131"/>
      <c r="CZ102" s="136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5"/>
      <c r="DP102" s="131"/>
      <c r="DQ102" s="136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5"/>
      <c r="EG102" s="131"/>
      <c r="EH102" s="136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5"/>
      <c r="EX102" s="131"/>
      <c r="EY102" s="136"/>
      <c r="EZ102" s="124"/>
      <c r="FA102" s="124"/>
      <c r="FB102" s="124"/>
      <c r="FC102" s="124"/>
      <c r="FD102" s="124"/>
      <c r="FE102" s="124"/>
      <c r="FF102" s="124"/>
      <c r="FG102" s="124"/>
      <c r="FH102" s="124"/>
      <c r="FI102" s="124"/>
      <c r="FJ102" s="124"/>
      <c r="FK102" s="124"/>
      <c r="FL102" s="124"/>
      <c r="FM102" s="124"/>
      <c r="FN102" s="125"/>
      <c r="FO102" s="131"/>
      <c r="FP102" s="136"/>
      <c r="FQ102" s="124"/>
      <c r="FR102" s="124"/>
      <c r="FS102" s="124"/>
      <c r="FT102" s="124"/>
      <c r="FU102" s="124"/>
      <c r="FV102" s="124"/>
      <c r="FW102" s="124"/>
      <c r="FX102" s="124"/>
      <c r="FY102" s="124"/>
      <c r="FZ102" s="124"/>
      <c r="GA102" s="124"/>
      <c r="GB102" s="124"/>
      <c r="GC102" s="124"/>
      <c r="GD102" s="124"/>
      <c r="GE102" s="125"/>
      <c r="GF102" s="131"/>
      <c r="GG102" s="136"/>
      <c r="GH102" s="124"/>
      <c r="GI102" s="124"/>
      <c r="GJ102" s="124"/>
      <c r="GK102" s="124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5"/>
      <c r="GW102" s="131"/>
      <c r="GX102" s="136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5"/>
      <c r="HN102" s="131"/>
      <c r="HO102" s="136"/>
      <c r="HP102" s="124"/>
      <c r="HQ102" s="124"/>
      <c r="HR102" s="124"/>
      <c r="HS102" s="124"/>
      <c r="HT102" s="124"/>
      <c r="HU102" s="124"/>
      <c r="HV102" s="124"/>
      <c r="HW102" s="124"/>
      <c r="HX102" s="124"/>
      <c r="HY102" s="124"/>
      <c r="HZ102" s="124"/>
      <c r="IA102" s="124"/>
      <c r="IB102" s="124"/>
      <c r="IC102" s="124"/>
      <c r="ID102" s="125"/>
      <c r="IE102" s="131"/>
      <c r="IF102" s="136"/>
      <c r="IG102" s="124"/>
      <c r="IH102" s="124"/>
      <c r="II102" s="124"/>
      <c r="IJ102" s="124"/>
      <c r="IK102" s="124"/>
      <c r="IL102" s="124"/>
      <c r="IM102" s="124"/>
      <c r="IN102" s="124"/>
      <c r="IO102" s="124"/>
      <c r="IP102" s="124"/>
      <c r="IQ102" s="124"/>
      <c r="IR102" s="124"/>
      <c r="IS102" s="124"/>
      <c r="IT102" s="124"/>
      <c r="IU102" s="125"/>
      <c r="IV102" s="131"/>
      <c r="IW102" s="136"/>
      <c r="IX102" s="124"/>
      <c r="IY102" s="124"/>
      <c r="IZ102" s="124"/>
      <c r="JA102" s="124"/>
      <c r="JB102" s="124"/>
      <c r="JC102" s="124"/>
      <c r="JD102" s="124"/>
      <c r="JE102" s="124"/>
      <c r="JF102" s="124"/>
      <c r="JG102" s="124"/>
      <c r="JH102" s="124"/>
      <c r="JI102" s="124"/>
      <c r="JJ102" s="124"/>
      <c r="JK102" s="124"/>
      <c r="JL102" s="125"/>
      <c r="JM102" s="131"/>
      <c r="JN102" s="136"/>
      <c r="JO102" s="124"/>
      <c r="JP102" s="124"/>
      <c r="JQ102" s="124"/>
      <c r="JR102" s="124"/>
      <c r="JS102" s="124"/>
      <c r="JT102" s="124"/>
      <c r="JU102" s="124"/>
      <c r="JV102" s="124"/>
      <c r="JW102" s="124"/>
      <c r="JX102" s="124"/>
      <c r="JY102" s="124"/>
      <c r="JZ102" s="124"/>
      <c r="KA102" s="124"/>
      <c r="KB102" s="124"/>
      <c r="KC102" s="125"/>
      <c r="KD102" s="131"/>
      <c r="KE102" s="136"/>
      <c r="KF102" s="124"/>
      <c r="KG102" s="124"/>
      <c r="KH102" s="124"/>
      <c r="KI102" s="124"/>
      <c r="KJ102" s="124"/>
      <c r="KK102" s="124"/>
      <c r="KL102" s="124"/>
      <c r="KM102" s="124"/>
      <c r="KN102" s="124"/>
      <c r="KO102" s="124"/>
      <c r="KP102" s="124"/>
      <c r="KQ102" s="124"/>
      <c r="KR102" s="124"/>
      <c r="KS102" s="124"/>
      <c r="KT102" s="125"/>
      <c r="KU102" s="124"/>
    </row>
    <row r="103" ht="15.75" customHeight="1">
      <c r="A103" s="131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5"/>
      <c r="R103" s="131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5"/>
      <c r="AI103" s="131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5"/>
      <c r="AZ103" s="131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5"/>
      <c r="BQ103" s="131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5"/>
      <c r="CH103" s="131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5"/>
      <c r="CY103" s="131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5"/>
      <c r="DP103" s="131"/>
      <c r="DQ103" s="124"/>
      <c r="DR103" s="124"/>
      <c r="DS103" s="124"/>
      <c r="DT103" s="124"/>
      <c r="DU103" s="124"/>
      <c r="DV103" s="124"/>
      <c r="DW103" s="124"/>
      <c r="DX103" s="124"/>
      <c r="DY103" s="124"/>
      <c r="DZ103" s="124"/>
      <c r="EA103" s="124"/>
      <c r="EB103" s="124"/>
      <c r="EC103" s="124"/>
      <c r="ED103" s="124"/>
      <c r="EE103" s="124"/>
      <c r="EF103" s="125"/>
      <c r="EG103" s="131"/>
      <c r="EH103" s="124"/>
      <c r="EI103" s="124"/>
      <c r="EJ103" s="124"/>
      <c r="EK103" s="124"/>
      <c r="EL103" s="124"/>
      <c r="EM103" s="124"/>
      <c r="EN103" s="124"/>
      <c r="EO103" s="124"/>
      <c r="EP103" s="124"/>
      <c r="EQ103" s="124"/>
      <c r="ER103" s="124"/>
      <c r="ES103" s="124"/>
      <c r="ET103" s="124"/>
      <c r="EU103" s="124"/>
      <c r="EV103" s="124"/>
      <c r="EW103" s="125"/>
      <c r="EX103" s="131"/>
      <c r="EY103" s="124"/>
      <c r="EZ103" s="124"/>
      <c r="FA103" s="124"/>
      <c r="FB103" s="124"/>
      <c r="FC103" s="124"/>
      <c r="FD103" s="124"/>
      <c r="FE103" s="124"/>
      <c r="FF103" s="124"/>
      <c r="FG103" s="124"/>
      <c r="FH103" s="124"/>
      <c r="FI103" s="124"/>
      <c r="FJ103" s="124"/>
      <c r="FK103" s="124"/>
      <c r="FL103" s="124"/>
      <c r="FM103" s="124"/>
      <c r="FN103" s="125"/>
      <c r="FO103" s="131"/>
      <c r="FP103" s="124"/>
      <c r="FQ103" s="124"/>
      <c r="FR103" s="124"/>
      <c r="FS103" s="124"/>
      <c r="FT103" s="124"/>
      <c r="FU103" s="124"/>
      <c r="FV103" s="124"/>
      <c r="FW103" s="124"/>
      <c r="FX103" s="124"/>
      <c r="FY103" s="124"/>
      <c r="FZ103" s="124"/>
      <c r="GA103" s="124"/>
      <c r="GB103" s="124"/>
      <c r="GC103" s="124"/>
      <c r="GD103" s="124"/>
      <c r="GE103" s="125"/>
      <c r="GF103" s="131"/>
      <c r="GG103" s="124"/>
      <c r="GH103" s="124"/>
      <c r="GI103" s="124"/>
      <c r="GJ103" s="124"/>
      <c r="GK103" s="124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4"/>
      <c r="GV103" s="125"/>
      <c r="GW103" s="131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5"/>
      <c r="HN103" s="131"/>
      <c r="HO103" s="124"/>
      <c r="HP103" s="124"/>
      <c r="HQ103" s="124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5"/>
      <c r="IE103" s="131"/>
      <c r="IF103" s="124"/>
      <c r="IG103" s="124"/>
      <c r="IH103" s="124"/>
      <c r="II103" s="124"/>
      <c r="IJ103" s="124"/>
      <c r="IK103" s="124"/>
      <c r="IL103" s="124"/>
      <c r="IM103" s="124"/>
      <c r="IN103" s="124"/>
      <c r="IO103" s="124"/>
      <c r="IP103" s="124"/>
      <c r="IQ103" s="124"/>
      <c r="IR103" s="124"/>
      <c r="IS103" s="124"/>
      <c r="IT103" s="124"/>
      <c r="IU103" s="125"/>
      <c r="IV103" s="131"/>
      <c r="IW103" s="124"/>
      <c r="IX103" s="124"/>
      <c r="IY103" s="124"/>
      <c r="IZ103" s="124"/>
      <c r="JA103" s="124"/>
      <c r="JB103" s="124"/>
      <c r="JC103" s="124"/>
      <c r="JD103" s="124"/>
      <c r="JE103" s="124"/>
      <c r="JF103" s="124"/>
      <c r="JG103" s="124"/>
      <c r="JH103" s="124"/>
      <c r="JI103" s="124"/>
      <c r="JJ103" s="124"/>
      <c r="JK103" s="124"/>
      <c r="JL103" s="125"/>
      <c r="JM103" s="131"/>
      <c r="JN103" s="124"/>
      <c r="JO103" s="124"/>
      <c r="JP103" s="124"/>
      <c r="JQ103" s="124"/>
      <c r="JR103" s="124"/>
      <c r="JS103" s="124"/>
      <c r="JT103" s="124"/>
      <c r="JU103" s="124"/>
      <c r="JV103" s="124"/>
      <c r="JW103" s="124"/>
      <c r="JX103" s="124"/>
      <c r="JY103" s="124"/>
      <c r="JZ103" s="124"/>
      <c r="KA103" s="124"/>
      <c r="KB103" s="124"/>
      <c r="KC103" s="125"/>
      <c r="KD103" s="131"/>
      <c r="KE103" s="124"/>
      <c r="KF103" s="124"/>
      <c r="KG103" s="124"/>
      <c r="KH103" s="124"/>
      <c r="KI103" s="124"/>
      <c r="KJ103" s="124"/>
      <c r="KK103" s="124"/>
      <c r="KL103" s="124"/>
      <c r="KM103" s="124"/>
      <c r="KN103" s="124"/>
      <c r="KO103" s="124"/>
      <c r="KP103" s="124"/>
      <c r="KQ103" s="124"/>
      <c r="KR103" s="124"/>
      <c r="KS103" s="124"/>
      <c r="KT103" s="125"/>
      <c r="KU103" s="124"/>
    </row>
    <row r="104" ht="15.75" customHeight="1">
      <c r="A104" s="131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5"/>
      <c r="R104" s="131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5"/>
      <c r="AI104" s="131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5"/>
      <c r="AZ104" s="131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5"/>
      <c r="BQ104" s="131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5"/>
      <c r="CH104" s="131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5"/>
      <c r="CY104" s="131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5"/>
      <c r="DP104" s="131"/>
      <c r="DQ104" s="124"/>
      <c r="DR104" s="124"/>
      <c r="DS104" s="124"/>
      <c r="DT104" s="124"/>
      <c r="DU104" s="124"/>
      <c r="DV104" s="124"/>
      <c r="DW104" s="124"/>
      <c r="DX104" s="124"/>
      <c r="DY104" s="124"/>
      <c r="DZ104" s="124"/>
      <c r="EA104" s="124"/>
      <c r="EB104" s="124"/>
      <c r="EC104" s="124"/>
      <c r="ED104" s="124"/>
      <c r="EE104" s="124"/>
      <c r="EF104" s="125"/>
      <c r="EG104" s="131"/>
      <c r="EH104" s="124"/>
      <c r="EI104" s="124"/>
      <c r="EJ104" s="124"/>
      <c r="EK104" s="124"/>
      <c r="EL104" s="124"/>
      <c r="EM104" s="124"/>
      <c r="EN104" s="124"/>
      <c r="EO104" s="124"/>
      <c r="EP104" s="124"/>
      <c r="EQ104" s="124"/>
      <c r="ER104" s="124"/>
      <c r="ES104" s="124"/>
      <c r="ET104" s="124"/>
      <c r="EU104" s="124"/>
      <c r="EV104" s="124"/>
      <c r="EW104" s="125"/>
      <c r="EX104" s="131"/>
      <c r="EY104" s="124"/>
      <c r="EZ104" s="124"/>
      <c r="FA104" s="124"/>
      <c r="FB104" s="124"/>
      <c r="FC104" s="124"/>
      <c r="FD104" s="124"/>
      <c r="FE104" s="124"/>
      <c r="FF104" s="124"/>
      <c r="FG104" s="124"/>
      <c r="FH104" s="124"/>
      <c r="FI104" s="124"/>
      <c r="FJ104" s="124"/>
      <c r="FK104" s="124"/>
      <c r="FL104" s="124"/>
      <c r="FM104" s="124"/>
      <c r="FN104" s="125"/>
      <c r="FO104" s="131"/>
      <c r="FP104" s="124"/>
      <c r="FQ104" s="124"/>
      <c r="FR104" s="124"/>
      <c r="FS104" s="124"/>
      <c r="FT104" s="124"/>
      <c r="FU104" s="124"/>
      <c r="FV104" s="124"/>
      <c r="FW104" s="124"/>
      <c r="FX104" s="124"/>
      <c r="FY104" s="124"/>
      <c r="FZ104" s="124"/>
      <c r="GA104" s="124"/>
      <c r="GB104" s="124"/>
      <c r="GC104" s="124"/>
      <c r="GD104" s="124"/>
      <c r="GE104" s="125"/>
      <c r="GF104" s="131"/>
      <c r="GG104" s="124"/>
      <c r="GH104" s="124"/>
      <c r="GI104" s="124"/>
      <c r="GJ104" s="124"/>
      <c r="GK104" s="124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5"/>
      <c r="GW104" s="131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5"/>
      <c r="HN104" s="131"/>
      <c r="HO104" s="124"/>
      <c r="HP104" s="124"/>
      <c r="HQ104" s="124"/>
      <c r="HR104" s="124"/>
      <c r="HS104" s="124"/>
      <c r="HT104" s="124"/>
      <c r="HU104" s="124"/>
      <c r="HV104" s="124"/>
      <c r="HW104" s="124"/>
      <c r="HX104" s="124"/>
      <c r="HY104" s="124"/>
      <c r="HZ104" s="124"/>
      <c r="IA104" s="124"/>
      <c r="IB104" s="124"/>
      <c r="IC104" s="124"/>
      <c r="ID104" s="125"/>
      <c r="IE104" s="131"/>
      <c r="IF104" s="124"/>
      <c r="IG104" s="124"/>
      <c r="IH104" s="124"/>
      <c r="II104" s="124"/>
      <c r="IJ104" s="124"/>
      <c r="IK104" s="124"/>
      <c r="IL104" s="124"/>
      <c r="IM104" s="124"/>
      <c r="IN104" s="124"/>
      <c r="IO104" s="124"/>
      <c r="IP104" s="124"/>
      <c r="IQ104" s="124"/>
      <c r="IR104" s="124"/>
      <c r="IS104" s="124"/>
      <c r="IT104" s="124"/>
      <c r="IU104" s="125"/>
      <c r="IV104" s="131"/>
      <c r="IW104" s="124"/>
      <c r="IX104" s="124"/>
      <c r="IY104" s="124"/>
      <c r="IZ104" s="124"/>
      <c r="JA104" s="124"/>
      <c r="JB104" s="124"/>
      <c r="JC104" s="124"/>
      <c r="JD104" s="124"/>
      <c r="JE104" s="124"/>
      <c r="JF104" s="124"/>
      <c r="JG104" s="124"/>
      <c r="JH104" s="124"/>
      <c r="JI104" s="124"/>
      <c r="JJ104" s="124"/>
      <c r="JK104" s="124"/>
      <c r="JL104" s="125"/>
      <c r="JM104" s="131"/>
      <c r="JN104" s="124"/>
      <c r="JO104" s="124"/>
      <c r="JP104" s="124"/>
      <c r="JQ104" s="124"/>
      <c r="JR104" s="124"/>
      <c r="JS104" s="124"/>
      <c r="JT104" s="124"/>
      <c r="JU104" s="124"/>
      <c r="JV104" s="124"/>
      <c r="JW104" s="124"/>
      <c r="JX104" s="124"/>
      <c r="JY104" s="124"/>
      <c r="JZ104" s="124"/>
      <c r="KA104" s="124"/>
      <c r="KB104" s="124"/>
      <c r="KC104" s="125"/>
      <c r="KD104" s="131"/>
      <c r="KE104" s="124"/>
      <c r="KF104" s="124"/>
      <c r="KG104" s="124"/>
      <c r="KH104" s="124"/>
      <c r="KI104" s="124"/>
      <c r="KJ104" s="124"/>
      <c r="KK104" s="124"/>
      <c r="KL104" s="124"/>
      <c r="KM104" s="124"/>
      <c r="KN104" s="124"/>
      <c r="KO104" s="124"/>
      <c r="KP104" s="124"/>
      <c r="KQ104" s="124"/>
      <c r="KR104" s="124"/>
      <c r="KS104" s="124"/>
      <c r="KT104" s="125"/>
      <c r="KU104" s="124"/>
    </row>
    <row r="105" ht="15.0" customHeight="1">
      <c r="A105" s="218"/>
      <c r="B105" s="219" t="s">
        <v>89</v>
      </c>
      <c r="C105" s="219" t="str">
        <f>C4</f>
        <v>: Provinsi Sulawesi Tenggara</v>
      </c>
      <c r="D105" s="219"/>
      <c r="E105" s="219"/>
      <c r="F105" s="219"/>
      <c r="G105" s="219" t="s">
        <v>91</v>
      </c>
      <c r="H105" s="219"/>
      <c r="I105" s="220"/>
      <c r="J105" s="221"/>
      <c r="K105" s="221"/>
      <c r="L105" s="221"/>
      <c r="M105" s="221"/>
      <c r="N105" s="221"/>
      <c r="O105" s="221"/>
      <c r="P105" s="137" t="s">
        <v>92</v>
      </c>
      <c r="Q105" s="222"/>
      <c r="R105" s="218"/>
      <c r="S105" s="219" t="s">
        <v>89</v>
      </c>
      <c r="T105" s="219" t="str">
        <f>T4</f>
        <v>: Provinsi Sulawesi Tenggara</v>
      </c>
      <c r="U105" s="219"/>
      <c r="V105" s="219"/>
      <c r="W105" s="219"/>
      <c r="X105" s="219" t="s">
        <v>91</v>
      </c>
      <c r="Y105" s="219"/>
      <c r="Z105" s="220"/>
      <c r="AA105" s="221"/>
      <c r="AB105" s="221"/>
      <c r="AC105" s="221"/>
      <c r="AD105" s="221"/>
      <c r="AE105" s="221"/>
      <c r="AF105" s="221"/>
      <c r="AG105" s="137" t="s">
        <v>92</v>
      </c>
      <c r="AH105" s="222"/>
      <c r="AI105" s="218"/>
      <c r="AJ105" s="219" t="s">
        <v>89</v>
      </c>
      <c r="AK105" s="219" t="str">
        <f>AK4</f>
        <v>: Provinsi Sulawesi Tenggara</v>
      </c>
      <c r="AL105" s="219"/>
      <c r="AM105" s="219"/>
      <c r="AN105" s="219"/>
      <c r="AO105" s="219" t="s">
        <v>91</v>
      </c>
      <c r="AP105" s="219"/>
      <c r="AQ105" s="220"/>
      <c r="AR105" s="221"/>
      <c r="AS105" s="221"/>
      <c r="AT105" s="221"/>
      <c r="AU105" s="221"/>
      <c r="AV105" s="221"/>
      <c r="AW105" s="221"/>
      <c r="AX105" s="137" t="s">
        <v>92</v>
      </c>
      <c r="AY105" s="222"/>
      <c r="AZ105" s="218"/>
      <c r="BA105" s="219" t="s">
        <v>89</v>
      </c>
      <c r="BB105" s="219" t="str">
        <f>BB4</f>
        <v>: Provinsi Sulawesi Tenggara</v>
      </c>
      <c r="BC105" s="219"/>
      <c r="BD105" s="219"/>
      <c r="BE105" s="219"/>
      <c r="BF105" s="219" t="s">
        <v>91</v>
      </c>
      <c r="BG105" s="219"/>
      <c r="BH105" s="220"/>
      <c r="BI105" s="221"/>
      <c r="BJ105" s="221"/>
      <c r="BK105" s="221"/>
      <c r="BL105" s="221"/>
      <c r="BM105" s="221"/>
      <c r="BN105" s="221"/>
      <c r="BO105" s="137" t="s">
        <v>92</v>
      </c>
      <c r="BP105" s="222"/>
      <c r="BQ105" s="218"/>
      <c r="BR105" s="219" t="s">
        <v>89</v>
      </c>
      <c r="BS105" s="219" t="str">
        <f>BS4</f>
        <v>: Provinsi Sulawesi Tenggara</v>
      </c>
      <c r="BT105" s="219"/>
      <c r="BU105" s="219"/>
      <c r="BV105" s="219"/>
      <c r="BW105" s="219" t="s">
        <v>91</v>
      </c>
      <c r="BX105" s="219"/>
      <c r="BY105" s="220"/>
      <c r="BZ105" s="221"/>
      <c r="CA105" s="221"/>
      <c r="CB105" s="221"/>
      <c r="CC105" s="221"/>
      <c r="CD105" s="221"/>
      <c r="CE105" s="221"/>
      <c r="CF105" s="137" t="s">
        <v>92</v>
      </c>
      <c r="CG105" s="222"/>
      <c r="CH105" s="218"/>
      <c r="CI105" s="219" t="s">
        <v>89</v>
      </c>
      <c r="CJ105" s="219" t="str">
        <f>CJ4</f>
        <v>: Provinsi Sulawesi Tenggara</v>
      </c>
      <c r="CK105" s="219"/>
      <c r="CL105" s="219"/>
      <c r="CM105" s="219"/>
      <c r="CN105" s="219" t="s">
        <v>91</v>
      </c>
      <c r="CO105" s="219"/>
      <c r="CP105" s="220"/>
      <c r="CQ105" s="221"/>
      <c r="CR105" s="221"/>
      <c r="CS105" s="221"/>
      <c r="CT105" s="221"/>
      <c r="CU105" s="221"/>
      <c r="CV105" s="221"/>
      <c r="CW105" s="137" t="s">
        <v>92</v>
      </c>
      <c r="CX105" s="222"/>
      <c r="CY105" s="218"/>
      <c r="CZ105" s="219" t="s">
        <v>89</v>
      </c>
      <c r="DA105" s="219" t="str">
        <f>DA4</f>
        <v>: Provinsi Sulawesi Tenggara</v>
      </c>
      <c r="DB105" s="219"/>
      <c r="DC105" s="219"/>
      <c r="DD105" s="219"/>
      <c r="DE105" s="219" t="s">
        <v>91</v>
      </c>
      <c r="DF105" s="219"/>
      <c r="DG105" s="220"/>
      <c r="DH105" s="221"/>
      <c r="DI105" s="221"/>
      <c r="DJ105" s="221"/>
      <c r="DK105" s="221"/>
      <c r="DL105" s="221"/>
      <c r="DM105" s="221"/>
      <c r="DN105" s="137" t="s">
        <v>92</v>
      </c>
      <c r="DO105" s="222"/>
      <c r="DP105" s="218"/>
      <c r="DQ105" s="219" t="s">
        <v>89</v>
      </c>
      <c r="DR105" s="219" t="str">
        <f>DR4</f>
        <v>: Provinsi Sulawesi Tenggara</v>
      </c>
      <c r="DS105" s="219"/>
      <c r="DT105" s="219"/>
      <c r="DU105" s="219"/>
      <c r="DV105" s="219" t="s">
        <v>91</v>
      </c>
      <c r="DW105" s="219"/>
      <c r="DX105" s="220"/>
      <c r="DY105" s="221"/>
      <c r="DZ105" s="221"/>
      <c r="EA105" s="221"/>
      <c r="EB105" s="221"/>
      <c r="EC105" s="221"/>
      <c r="ED105" s="221"/>
      <c r="EE105" s="137" t="s">
        <v>92</v>
      </c>
      <c r="EF105" s="222"/>
      <c r="EG105" s="218"/>
      <c r="EH105" s="219" t="s">
        <v>89</v>
      </c>
      <c r="EI105" s="219" t="str">
        <f>EI4</f>
        <v>: Provinsi Sulawesi Tenggara</v>
      </c>
      <c r="EJ105" s="219"/>
      <c r="EK105" s="219"/>
      <c r="EL105" s="219"/>
      <c r="EM105" s="219" t="s">
        <v>91</v>
      </c>
      <c r="EN105" s="219"/>
      <c r="EO105" s="220"/>
      <c r="EP105" s="221"/>
      <c r="EQ105" s="221"/>
      <c r="ER105" s="221"/>
      <c r="ES105" s="221"/>
      <c r="ET105" s="221"/>
      <c r="EU105" s="221"/>
      <c r="EV105" s="137" t="s">
        <v>92</v>
      </c>
      <c r="EW105" s="222"/>
      <c r="EX105" s="218"/>
      <c r="EY105" s="219" t="s">
        <v>89</v>
      </c>
      <c r="EZ105" s="219" t="str">
        <f>EZ4</f>
        <v>: Provinsi Sulawesi Tenggara</v>
      </c>
      <c r="FA105" s="219"/>
      <c r="FB105" s="219"/>
      <c r="FC105" s="219"/>
      <c r="FD105" s="219" t="s">
        <v>91</v>
      </c>
      <c r="FE105" s="219"/>
      <c r="FF105" s="220"/>
      <c r="FG105" s="221"/>
      <c r="FH105" s="221"/>
      <c r="FI105" s="221"/>
      <c r="FJ105" s="221"/>
      <c r="FK105" s="221"/>
      <c r="FL105" s="221"/>
      <c r="FM105" s="137" t="s">
        <v>92</v>
      </c>
      <c r="FN105" s="222"/>
      <c r="FO105" s="218"/>
      <c r="FP105" s="219" t="s">
        <v>89</v>
      </c>
      <c r="FQ105" s="219" t="str">
        <f>FQ4</f>
        <v>: Provinsi Sulawesi Tenggara</v>
      </c>
      <c r="FR105" s="219"/>
      <c r="FS105" s="219"/>
      <c r="FT105" s="219"/>
      <c r="FU105" s="219" t="s">
        <v>91</v>
      </c>
      <c r="FV105" s="219"/>
      <c r="FW105" s="220"/>
      <c r="FX105" s="221"/>
      <c r="FY105" s="221"/>
      <c r="FZ105" s="221"/>
      <c r="GA105" s="221"/>
      <c r="GB105" s="221"/>
      <c r="GC105" s="221"/>
      <c r="GD105" s="137" t="s">
        <v>92</v>
      </c>
      <c r="GE105" s="222"/>
      <c r="GF105" s="218"/>
      <c r="GG105" s="219" t="s">
        <v>89</v>
      </c>
      <c r="GH105" s="219" t="str">
        <f>GH4</f>
        <v>: Provinsi Sulawesi Tenggara</v>
      </c>
      <c r="GI105" s="219"/>
      <c r="GJ105" s="219"/>
      <c r="GK105" s="219"/>
      <c r="GL105" s="219" t="s">
        <v>91</v>
      </c>
      <c r="GM105" s="219"/>
      <c r="GN105" s="220"/>
      <c r="GO105" s="221"/>
      <c r="GP105" s="221"/>
      <c r="GQ105" s="221"/>
      <c r="GR105" s="221"/>
      <c r="GS105" s="221"/>
      <c r="GT105" s="221"/>
      <c r="GU105" s="137" t="s">
        <v>92</v>
      </c>
      <c r="GV105" s="222"/>
      <c r="GW105" s="218"/>
      <c r="GX105" s="219" t="s">
        <v>89</v>
      </c>
      <c r="GY105" s="219" t="str">
        <f>GY4</f>
        <v>: Provinsi Sulawesi Tenggara</v>
      </c>
      <c r="GZ105" s="219"/>
      <c r="HA105" s="219"/>
      <c r="HB105" s="219"/>
      <c r="HC105" s="219" t="s">
        <v>91</v>
      </c>
      <c r="HD105" s="219"/>
      <c r="HE105" s="220"/>
      <c r="HF105" s="221"/>
      <c r="HG105" s="221"/>
      <c r="HH105" s="221"/>
      <c r="HI105" s="221"/>
      <c r="HJ105" s="221"/>
      <c r="HK105" s="221"/>
      <c r="HL105" s="137" t="s">
        <v>92</v>
      </c>
      <c r="HM105" s="222"/>
      <c r="HN105" s="218"/>
      <c r="HO105" s="219" t="s">
        <v>89</v>
      </c>
      <c r="HP105" s="219" t="str">
        <f>HP4</f>
        <v>: Provinsi Sulawesi Tenggara</v>
      </c>
      <c r="HQ105" s="219"/>
      <c r="HR105" s="219"/>
      <c r="HS105" s="219"/>
      <c r="HT105" s="219" t="s">
        <v>91</v>
      </c>
      <c r="HU105" s="219"/>
      <c r="HV105" s="220"/>
      <c r="HW105" s="221"/>
      <c r="HX105" s="221"/>
      <c r="HY105" s="221"/>
      <c r="HZ105" s="221"/>
      <c r="IA105" s="221"/>
      <c r="IB105" s="221"/>
      <c r="IC105" s="137" t="s">
        <v>92</v>
      </c>
      <c r="ID105" s="222"/>
      <c r="IE105" s="218"/>
      <c r="IF105" s="219" t="s">
        <v>89</v>
      </c>
      <c r="IG105" s="219" t="str">
        <f>IG4</f>
        <v>: Provinsi Sulawesi Tenggara</v>
      </c>
      <c r="IH105" s="219"/>
      <c r="II105" s="219"/>
      <c r="IJ105" s="219"/>
      <c r="IK105" s="219" t="s">
        <v>91</v>
      </c>
      <c r="IL105" s="219"/>
      <c r="IM105" s="220"/>
      <c r="IN105" s="221"/>
      <c r="IO105" s="221"/>
      <c r="IP105" s="221"/>
      <c r="IQ105" s="221"/>
      <c r="IR105" s="221"/>
      <c r="IS105" s="221"/>
      <c r="IT105" s="137" t="s">
        <v>92</v>
      </c>
      <c r="IU105" s="222"/>
      <c r="IV105" s="218"/>
      <c r="IW105" s="219" t="s">
        <v>89</v>
      </c>
      <c r="IX105" s="219" t="str">
        <f>IX4</f>
        <v>: Provinsi Sulawesi Tenggara</v>
      </c>
      <c r="IY105" s="219"/>
      <c r="IZ105" s="219"/>
      <c r="JA105" s="219"/>
      <c r="JB105" s="219" t="s">
        <v>91</v>
      </c>
      <c r="JC105" s="219"/>
      <c r="JD105" s="220"/>
      <c r="JE105" s="221"/>
      <c r="JF105" s="221"/>
      <c r="JG105" s="221"/>
      <c r="JH105" s="221"/>
      <c r="JI105" s="221"/>
      <c r="JJ105" s="221"/>
      <c r="JK105" s="137" t="s">
        <v>92</v>
      </c>
      <c r="JL105" s="223"/>
      <c r="JM105" s="218"/>
      <c r="JN105" s="219" t="s">
        <v>89</v>
      </c>
      <c r="JO105" s="219" t="str">
        <f>JO4</f>
        <v>: Provinsi Sulawesi Tenggara</v>
      </c>
      <c r="JP105" s="219"/>
      <c r="JQ105" s="219"/>
      <c r="JR105" s="219"/>
      <c r="JS105" s="219" t="s">
        <v>91</v>
      </c>
      <c r="JT105" s="219"/>
      <c r="JU105" s="220"/>
      <c r="JV105" s="221"/>
      <c r="JW105" s="221"/>
      <c r="JX105" s="221"/>
      <c r="JY105" s="221"/>
      <c r="JZ105" s="221"/>
      <c r="KA105" s="221"/>
      <c r="KB105" s="137" t="s">
        <v>92</v>
      </c>
      <c r="KC105" s="223"/>
      <c r="KD105" s="218"/>
      <c r="KE105" s="219" t="s">
        <v>89</v>
      </c>
      <c r="KF105" s="219" t="str">
        <f>KF4</f>
        <v>: Provinsi Sulawesi Tenggara</v>
      </c>
      <c r="KG105" s="219"/>
      <c r="KH105" s="219"/>
      <c r="KI105" s="219"/>
      <c r="KJ105" s="219" t="s">
        <v>91</v>
      </c>
      <c r="KK105" s="219"/>
      <c r="KL105" s="220"/>
      <c r="KM105" s="221"/>
      <c r="KN105" s="221"/>
      <c r="KO105" s="221"/>
      <c r="KP105" s="221"/>
      <c r="KQ105" s="221"/>
      <c r="KR105" s="221"/>
      <c r="KS105" s="137" t="s">
        <v>92</v>
      </c>
      <c r="KT105" s="223"/>
      <c r="KU105" s="221"/>
    </row>
    <row r="106" ht="15.0" customHeight="1">
      <c r="A106" s="224"/>
      <c r="B106" s="225" t="s">
        <v>93</v>
      </c>
      <c r="C106" s="225" t="s">
        <v>94</v>
      </c>
      <c r="D106" s="225"/>
      <c r="E106" s="225"/>
      <c r="F106" s="225"/>
      <c r="G106" s="225" t="s">
        <v>95</v>
      </c>
      <c r="H106" s="225"/>
      <c r="I106" s="226"/>
      <c r="J106" s="221"/>
      <c r="K106" s="221"/>
      <c r="L106" s="221"/>
      <c r="M106" s="221"/>
      <c r="N106" s="221"/>
      <c r="O106" s="221"/>
      <c r="P106" s="40"/>
      <c r="Q106" s="222"/>
      <c r="R106" s="224"/>
      <c r="S106" s="225" t="s">
        <v>93</v>
      </c>
      <c r="T106" s="225" t="s">
        <v>94</v>
      </c>
      <c r="U106" s="225"/>
      <c r="V106" s="225"/>
      <c r="W106" s="225"/>
      <c r="X106" s="225" t="s">
        <v>95</v>
      </c>
      <c r="Y106" s="225"/>
      <c r="Z106" s="226"/>
      <c r="AA106" s="221"/>
      <c r="AB106" s="221"/>
      <c r="AC106" s="221"/>
      <c r="AD106" s="221"/>
      <c r="AE106" s="221"/>
      <c r="AF106" s="221"/>
      <c r="AG106" s="40"/>
      <c r="AH106" s="222"/>
      <c r="AI106" s="224"/>
      <c r="AJ106" s="225" t="s">
        <v>93</v>
      </c>
      <c r="AK106" s="225" t="s">
        <v>94</v>
      </c>
      <c r="AL106" s="225"/>
      <c r="AM106" s="225"/>
      <c r="AN106" s="225"/>
      <c r="AO106" s="225" t="s">
        <v>95</v>
      </c>
      <c r="AP106" s="225"/>
      <c r="AQ106" s="226"/>
      <c r="AR106" s="221"/>
      <c r="AS106" s="221"/>
      <c r="AT106" s="221"/>
      <c r="AU106" s="221"/>
      <c r="AV106" s="221"/>
      <c r="AW106" s="221"/>
      <c r="AX106" s="40"/>
      <c r="AY106" s="222"/>
      <c r="AZ106" s="224"/>
      <c r="BA106" s="225" t="s">
        <v>93</v>
      </c>
      <c r="BB106" s="225" t="s">
        <v>94</v>
      </c>
      <c r="BC106" s="225"/>
      <c r="BD106" s="225"/>
      <c r="BE106" s="225"/>
      <c r="BF106" s="225" t="s">
        <v>95</v>
      </c>
      <c r="BG106" s="225"/>
      <c r="BH106" s="226"/>
      <c r="BI106" s="221"/>
      <c r="BJ106" s="221"/>
      <c r="BK106" s="221"/>
      <c r="BL106" s="221"/>
      <c r="BM106" s="221"/>
      <c r="BN106" s="221"/>
      <c r="BO106" s="40"/>
      <c r="BP106" s="222"/>
      <c r="BQ106" s="224"/>
      <c r="BR106" s="225" t="s">
        <v>93</v>
      </c>
      <c r="BS106" s="225" t="s">
        <v>94</v>
      </c>
      <c r="BT106" s="225"/>
      <c r="BU106" s="225"/>
      <c r="BV106" s="225"/>
      <c r="BW106" s="225" t="s">
        <v>95</v>
      </c>
      <c r="BX106" s="225"/>
      <c r="BY106" s="226"/>
      <c r="BZ106" s="221"/>
      <c r="CA106" s="221"/>
      <c r="CB106" s="221"/>
      <c r="CC106" s="221"/>
      <c r="CD106" s="221"/>
      <c r="CE106" s="221"/>
      <c r="CF106" s="40"/>
      <c r="CG106" s="222"/>
      <c r="CH106" s="224"/>
      <c r="CI106" s="225" t="s">
        <v>93</v>
      </c>
      <c r="CJ106" s="225" t="s">
        <v>94</v>
      </c>
      <c r="CK106" s="225"/>
      <c r="CL106" s="225"/>
      <c r="CM106" s="225"/>
      <c r="CN106" s="225" t="s">
        <v>95</v>
      </c>
      <c r="CO106" s="225"/>
      <c r="CP106" s="226"/>
      <c r="CQ106" s="221"/>
      <c r="CR106" s="221"/>
      <c r="CS106" s="221"/>
      <c r="CT106" s="221"/>
      <c r="CU106" s="221"/>
      <c r="CV106" s="221"/>
      <c r="CW106" s="40"/>
      <c r="CX106" s="222"/>
      <c r="CY106" s="224"/>
      <c r="CZ106" s="225" t="s">
        <v>93</v>
      </c>
      <c r="DA106" s="225" t="s">
        <v>94</v>
      </c>
      <c r="DB106" s="225"/>
      <c r="DC106" s="225"/>
      <c r="DD106" s="225"/>
      <c r="DE106" s="225" t="s">
        <v>95</v>
      </c>
      <c r="DF106" s="225"/>
      <c r="DG106" s="226"/>
      <c r="DH106" s="221"/>
      <c r="DI106" s="221"/>
      <c r="DJ106" s="221"/>
      <c r="DK106" s="221"/>
      <c r="DL106" s="221"/>
      <c r="DM106" s="221"/>
      <c r="DN106" s="40"/>
      <c r="DO106" s="222"/>
      <c r="DP106" s="224"/>
      <c r="DQ106" s="225" t="s">
        <v>93</v>
      </c>
      <c r="DR106" s="225" t="s">
        <v>94</v>
      </c>
      <c r="DS106" s="225"/>
      <c r="DT106" s="225"/>
      <c r="DU106" s="225"/>
      <c r="DV106" s="225" t="s">
        <v>95</v>
      </c>
      <c r="DW106" s="225"/>
      <c r="DX106" s="226"/>
      <c r="DY106" s="221"/>
      <c r="DZ106" s="221"/>
      <c r="EA106" s="221"/>
      <c r="EB106" s="221"/>
      <c r="EC106" s="221"/>
      <c r="ED106" s="221"/>
      <c r="EE106" s="40"/>
      <c r="EF106" s="222"/>
      <c r="EG106" s="224"/>
      <c r="EH106" s="225" t="s">
        <v>93</v>
      </c>
      <c r="EI106" s="225" t="s">
        <v>94</v>
      </c>
      <c r="EJ106" s="225"/>
      <c r="EK106" s="225"/>
      <c r="EL106" s="225"/>
      <c r="EM106" s="225" t="s">
        <v>95</v>
      </c>
      <c r="EN106" s="225"/>
      <c r="EO106" s="226"/>
      <c r="EP106" s="221"/>
      <c r="EQ106" s="221"/>
      <c r="ER106" s="221"/>
      <c r="ES106" s="221"/>
      <c r="ET106" s="221"/>
      <c r="EU106" s="221"/>
      <c r="EV106" s="40"/>
      <c r="EW106" s="222"/>
      <c r="EX106" s="224"/>
      <c r="EY106" s="225" t="s">
        <v>93</v>
      </c>
      <c r="EZ106" s="225" t="s">
        <v>94</v>
      </c>
      <c r="FA106" s="225"/>
      <c r="FB106" s="225"/>
      <c r="FC106" s="225"/>
      <c r="FD106" s="225" t="s">
        <v>95</v>
      </c>
      <c r="FE106" s="225"/>
      <c r="FF106" s="226"/>
      <c r="FG106" s="221"/>
      <c r="FH106" s="221"/>
      <c r="FI106" s="221"/>
      <c r="FJ106" s="221"/>
      <c r="FK106" s="221"/>
      <c r="FL106" s="221"/>
      <c r="FM106" s="40"/>
      <c r="FN106" s="222"/>
      <c r="FO106" s="224"/>
      <c r="FP106" s="225" t="s">
        <v>93</v>
      </c>
      <c r="FQ106" s="225" t="s">
        <v>94</v>
      </c>
      <c r="FR106" s="225"/>
      <c r="FS106" s="225"/>
      <c r="FT106" s="225"/>
      <c r="FU106" s="225" t="s">
        <v>95</v>
      </c>
      <c r="FV106" s="225"/>
      <c r="FW106" s="226"/>
      <c r="FX106" s="221"/>
      <c r="FY106" s="221"/>
      <c r="FZ106" s="221"/>
      <c r="GA106" s="221"/>
      <c r="GB106" s="221"/>
      <c r="GC106" s="221"/>
      <c r="GD106" s="40"/>
      <c r="GE106" s="222"/>
      <c r="GF106" s="224"/>
      <c r="GG106" s="225" t="s">
        <v>93</v>
      </c>
      <c r="GH106" s="225" t="s">
        <v>94</v>
      </c>
      <c r="GI106" s="225"/>
      <c r="GJ106" s="225"/>
      <c r="GK106" s="225"/>
      <c r="GL106" s="225" t="s">
        <v>95</v>
      </c>
      <c r="GM106" s="225"/>
      <c r="GN106" s="226"/>
      <c r="GO106" s="221"/>
      <c r="GP106" s="221"/>
      <c r="GQ106" s="221"/>
      <c r="GR106" s="221"/>
      <c r="GS106" s="221"/>
      <c r="GT106" s="221"/>
      <c r="GU106" s="40"/>
      <c r="GV106" s="222"/>
      <c r="GW106" s="224"/>
      <c r="GX106" s="225" t="s">
        <v>93</v>
      </c>
      <c r="GY106" s="225" t="s">
        <v>94</v>
      </c>
      <c r="GZ106" s="225"/>
      <c r="HA106" s="225"/>
      <c r="HB106" s="225"/>
      <c r="HC106" s="225" t="s">
        <v>95</v>
      </c>
      <c r="HD106" s="225"/>
      <c r="HE106" s="226"/>
      <c r="HF106" s="221"/>
      <c r="HG106" s="221"/>
      <c r="HH106" s="221"/>
      <c r="HI106" s="221"/>
      <c r="HJ106" s="221"/>
      <c r="HK106" s="221"/>
      <c r="HL106" s="40"/>
      <c r="HM106" s="222"/>
      <c r="HN106" s="224"/>
      <c r="HO106" s="225" t="s">
        <v>93</v>
      </c>
      <c r="HP106" s="225" t="s">
        <v>94</v>
      </c>
      <c r="HQ106" s="225"/>
      <c r="HR106" s="225"/>
      <c r="HS106" s="225"/>
      <c r="HT106" s="225" t="s">
        <v>95</v>
      </c>
      <c r="HU106" s="225"/>
      <c r="HV106" s="226"/>
      <c r="HW106" s="221"/>
      <c r="HX106" s="221"/>
      <c r="HY106" s="221"/>
      <c r="HZ106" s="221"/>
      <c r="IA106" s="221"/>
      <c r="IB106" s="221"/>
      <c r="IC106" s="40"/>
      <c r="ID106" s="222"/>
      <c r="IE106" s="224"/>
      <c r="IF106" s="225" t="s">
        <v>93</v>
      </c>
      <c r="IG106" s="225" t="s">
        <v>94</v>
      </c>
      <c r="IH106" s="225"/>
      <c r="II106" s="225"/>
      <c r="IJ106" s="225"/>
      <c r="IK106" s="225" t="s">
        <v>95</v>
      </c>
      <c r="IL106" s="225"/>
      <c r="IM106" s="226"/>
      <c r="IN106" s="221"/>
      <c r="IO106" s="221"/>
      <c r="IP106" s="221"/>
      <c r="IQ106" s="221"/>
      <c r="IR106" s="221"/>
      <c r="IS106" s="221"/>
      <c r="IT106" s="40"/>
      <c r="IU106" s="222"/>
      <c r="IV106" s="224"/>
      <c r="IW106" s="225" t="s">
        <v>93</v>
      </c>
      <c r="IX106" s="225" t="s">
        <v>94</v>
      </c>
      <c r="IY106" s="225"/>
      <c r="IZ106" s="225"/>
      <c r="JA106" s="225"/>
      <c r="JB106" s="225" t="s">
        <v>95</v>
      </c>
      <c r="JC106" s="225"/>
      <c r="JD106" s="226"/>
      <c r="JE106" s="221"/>
      <c r="JF106" s="221"/>
      <c r="JG106" s="221"/>
      <c r="JH106" s="221"/>
      <c r="JI106" s="221"/>
      <c r="JJ106" s="221"/>
      <c r="JK106" s="40"/>
      <c r="JL106" s="223"/>
      <c r="JM106" s="224"/>
      <c r="JN106" s="225" t="s">
        <v>93</v>
      </c>
      <c r="JO106" s="225" t="s">
        <v>94</v>
      </c>
      <c r="JP106" s="225"/>
      <c r="JQ106" s="225"/>
      <c r="JR106" s="225"/>
      <c r="JS106" s="225" t="s">
        <v>95</v>
      </c>
      <c r="JT106" s="225"/>
      <c r="JU106" s="226"/>
      <c r="JV106" s="221"/>
      <c r="JW106" s="221"/>
      <c r="JX106" s="221"/>
      <c r="JY106" s="221"/>
      <c r="JZ106" s="221"/>
      <c r="KA106" s="221"/>
      <c r="KB106" s="40"/>
      <c r="KC106" s="223"/>
      <c r="KD106" s="224"/>
      <c r="KE106" s="225" t="s">
        <v>93</v>
      </c>
      <c r="KF106" s="225" t="s">
        <v>94</v>
      </c>
      <c r="KG106" s="225"/>
      <c r="KH106" s="225"/>
      <c r="KI106" s="225"/>
      <c r="KJ106" s="225" t="s">
        <v>95</v>
      </c>
      <c r="KK106" s="225"/>
      <c r="KL106" s="226"/>
      <c r="KM106" s="221"/>
      <c r="KN106" s="221"/>
      <c r="KO106" s="221"/>
      <c r="KP106" s="221"/>
      <c r="KQ106" s="221"/>
      <c r="KR106" s="221"/>
      <c r="KS106" s="40"/>
      <c r="KT106" s="223"/>
      <c r="KU106" s="221"/>
    </row>
    <row r="107" ht="15.0" customHeight="1">
      <c r="A107" s="224"/>
      <c r="B107" s="225" t="s">
        <v>96</v>
      </c>
      <c r="C107" s="225" t="s">
        <v>97</v>
      </c>
      <c r="D107" s="225"/>
      <c r="E107" s="225"/>
      <c r="F107" s="225"/>
      <c r="G107" s="227" t="s">
        <v>98</v>
      </c>
      <c r="H107" s="225"/>
      <c r="I107" s="226"/>
      <c r="J107" s="221"/>
      <c r="K107" s="221"/>
      <c r="L107" s="221"/>
      <c r="M107" s="221"/>
      <c r="N107" s="221"/>
      <c r="O107" s="221"/>
      <c r="P107" s="144" t="str">
        <f>"I/"&amp;P$6</f>
        <v>I/2010</v>
      </c>
      <c r="Q107" s="222"/>
      <c r="R107" s="224"/>
      <c r="S107" s="225" t="s">
        <v>96</v>
      </c>
      <c r="T107" s="225" t="s">
        <v>97</v>
      </c>
      <c r="U107" s="225"/>
      <c r="V107" s="225"/>
      <c r="W107" s="225"/>
      <c r="X107" s="227" t="s">
        <v>98</v>
      </c>
      <c r="Y107" s="225"/>
      <c r="Z107" s="226"/>
      <c r="AA107" s="221"/>
      <c r="AB107" s="221"/>
      <c r="AC107" s="221"/>
      <c r="AD107" s="221"/>
      <c r="AE107" s="221"/>
      <c r="AF107" s="221"/>
      <c r="AG107" s="144" t="str">
        <f>"I/"&amp;AG$6</f>
        <v>I/2011</v>
      </c>
      <c r="AH107" s="222"/>
      <c r="AI107" s="224"/>
      <c r="AJ107" s="225" t="s">
        <v>96</v>
      </c>
      <c r="AK107" s="225" t="s">
        <v>97</v>
      </c>
      <c r="AL107" s="225"/>
      <c r="AM107" s="225"/>
      <c r="AN107" s="225"/>
      <c r="AO107" s="227" t="s">
        <v>98</v>
      </c>
      <c r="AP107" s="225"/>
      <c r="AQ107" s="226"/>
      <c r="AR107" s="221"/>
      <c r="AS107" s="221"/>
      <c r="AT107" s="221"/>
      <c r="AU107" s="221"/>
      <c r="AV107" s="221"/>
      <c r="AW107" s="221"/>
      <c r="AX107" s="144" t="str">
        <f>"I/"&amp;AX$6</f>
        <v>I/2012</v>
      </c>
      <c r="AY107" s="222"/>
      <c r="AZ107" s="224"/>
      <c r="BA107" s="225" t="s">
        <v>96</v>
      </c>
      <c r="BB107" s="225" t="s">
        <v>97</v>
      </c>
      <c r="BC107" s="225"/>
      <c r="BD107" s="225"/>
      <c r="BE107" s="225"/>
      <c r="BF107" s="227" t="s">
        <v>98</v>
      </c>
      <c r="BG107" s="225"/>
      <c r="BH107" s="226"/>
      <c r="BI107" s="221"/>
      <c r="BJ107" s="221"/>
      <c r="BK107" s="221"/>
      <c r="BL107" s="221"/>
      <c r="BM107" s="221"/>
      <c r="BN107" s="221"/>
      <c r="BO107" s="144" t="str">
        <f>"I/"&amp;BO$6</f>
        <v>I/2013</v>
      </c>
      <c r="BP107" s="222"/>
      <c r="BQ107" s="224"/>
      <c r="BR107" s="225" t="s">
        <v>96</v>
      </c>
      <c r="BS107" s="225" t="s">
        <v>97</v>
      </c>
      <c r="BT107" s="225"/>
      <c r="BU107" s="225"/>
      <c r="BV107" s="225"/>
      <c r="BW107" s="227" t="s">
        <v>98</v>
      </c>
      <c r="BX107" s="225"/>
      <c r="BY107" s="226"/>
      <c r="BZ107" s="221"/>
      <c r="CA107" s="221"/>
      <c r="CB107" s="221"/>
      <c r="CC107" s="221"/>
      <c r="CD107" s="221"/>
      <c r="CE107" s="221"/>
      <c r="CF107" s="144" t="str">
        <f>"I/"&amp;CF$6</f>
        <v>I/2014</v>
      </c>
      <c r="CG107" s="222"/>
      <c r="CH107" s="224"/>
      <c r="CI107" s="225" t="s">
        <v>96</v>
      </c>
      <c r="CJ107" s="225" t="s">
        <v>97</v>
      </c>
      <c r="CK107" s="225"/>
      <c r="CL107" s="225"/>
      <c r="CM107" s="225"/>
      <c r="CN107" s="227" t="s">
        <v>98</v>
      </c>
      <c r="CO107" s="225"/>
      <c r="CP107" s="226"/>
      <c r="CQ107" s="221"/>
      <c r="CR107" s="221"/>
      <c r="CS107" s="221"/>
      <c r="CT107" s="221"/>
      <c r="CU107" s="221"/>
      <c r="CV107" s="221"/>
      <c r="CW107" s="144" t="str">
        <f>"I/"&amp;CW$6</f>
        <v>I/2015</v>
      </c>
      <c r="CX107" s="222"/>
      <c r="CY107" s="224"/>
      <c r="CZ107" s="225" t="s">
        <v>96</v>
      </c>
      <c r="DA107" s="225" t="s">
        <v>97</v>
      </c>
      <c r="DB107" s="225"/>
      <c r="DC107" s="225"/>
      <c r="DD107" s="225"/>
      <c r="DE107" s="227" t="s">
        <v>98</v>
      </c>
      <c r="DF107" s="225"/>
      <c r="DG107" s="226"/>
      <c r="DH107" s="221"/>
      <c r="DI107" s="221"/>
      <c r="DJ107" s="221"/>
      <c r="DK107" s="221"/>
      <c r="DL107" s="221"/>
      <c r="DM107" s="221"/>
      <c r="DN107" s="144" t="str">
        <f>"I/"&amp;DN$6</f>
        <v>I/2016</v>
      </c>
      <c r="DO107" s="222"/>
      <c r="DP107" s="224"/>
      <c r="DQ107" s="225" t="s">
        <v>96</v>
      </c>
      <c r="DR107" s="225" t="s">
        <v>97</v>
      </c>
      <c r="DS107" s="225"/>
      <c r="DT107" s="225"/>
      <c r="DU107" s="225"/>
      <c r="DV107" s="227" t="s">
        <v>98</v>
      </c>
      <c r="DW107" s="225"/>
      <c r="DX107" s="226"/>
      <c r="DY107" s="221"/>
      <c r="DZ107" s="221"/>
      <c r="EA107" s="221"/>
      <c r="EB107" s="221"/>
      <c r="EC107" s="221"/>
      <c r="ED107" s="221"/>
      <c r="EE107" s="144" t="str">
        <f>"I/"&amp;EE$6</f>
        <v>I/2017</v>
      </c>
      <c r="EF107" s="222"/>
      <c r="EG107" s="224"/>
      <c r="EH107" s="225" t="s">
        <v>96</v>
      </c>
      <c r="EI107" s="225" t="s">
        <v>97</v>
      </c>
      <c r="EJ107" s="225"/>
      <c r="EK107" s="225"/>
      <c r="EL107" s="225"/>
      <c r="EM107" s="227" t="s">
        <v>98</v>
      </c>
      <c r="EN107" s="225"/>
      <c r="EO107" s="226"/>
      <c r="EP107" s="221"/>
      <c r="EQ107" s="221"/>
      <c r="ER107" s="221"/>
      <c r="ES107" s="221"/>
      <c r="ET107" s="221"/>
      <c r="EU107" s="221"/>
      <c r="EV107" s="144" t="str">
        <f>"I/"&amp;EV$6</f>
        <v>I/2018</v>
      </c>
      <c r="EW107" s="222"/>
      <c r="EX107" s="224"/>
      <c r="EY107" s="225" t="s">
        <v>96</v>
      </c>
      <c r="EZ107" s="225" t="s">
        <v>97</v>
      </c>
      <c r="FA107" s="225"/>
      <c r="FB107" s="225"/>
      <c r="FC107" s="225"/>
      <c r="FD107" s="227" t="s">
        <v>98</v>
      </c>
      <c r="FE107" s="225"/>
      <c r="FF107" s="226"/>
      <c r="FG107" s="221"/>
      <c r="FH107" s="221"/>
      <c r="FI107" s="221"/>
      <c r="FJ107" s="221"/>
      <c r="FK107" s="221"/>
      <c r="FL107" s="221"/>
      <c r="FM107" s="144" t="str">
        <f>"I/"&amp;FM$6</f>
        <v>I/2019</v>
      </c>
      <c r="FN107" s="222"/>
      <c r="FO107" s="224"/>
      <c r="FP107" s="225" t="s">
        <v>96</v>
      </c>
      <c r="FQ107" s="225" t="s">
        <v>97</v>
      </c>
      <c r="FR107" s="225"/>
      <c r="FS107" s="225"/>
      <c r="FT107" s="225"/>
      <c r="FU107" s="227" t="s">
        <v>98</v>
      </c>
      <c r="FV107" s="225"/>
      <c r="FW107" s="226"/>
      <c r="FX107" s="221"/>
      <c r="FY107" s="221"/>
      <c r="FZ107" s="221"/>
      <c r="GA107" s="221"/>
      <c r="GB107" s="221"/>
      <c r="GC107" s="221"/>
      <c r="GD107" s="144" t="str">
        <f>"I/"&amp;GD$6</f>
        <v>I/2020</v>
      </c>
      <c r="GE107" s="222"/>
      <c r="GF107" s="224"/>
      <c r="GG107" s="225" t="s">
        <v>96</v>
      </c>
      <c r="GH107" s="225" t="s">
        <v>97</v>
      </c>
      <c r="GI107" s="225"/>
      <c r="GJ107" s="225"/>
      <c r="GK107" s="225"/>
      <c r="GL107" s="227" t="s">
        <v>98</v>
      </c>
      <c r="GM107" s="225"/>
      <c r="GN107" s="226"/>
      <c r="GO107" s="221"/>
      <c r="GP107" s="221"/>
      <c r="GQ107" s="221"/>
      <c r="GR107" s="221"/>
      <c r="GS107" s="221"/>
      <c r="GT107" s="221"/>
      <c r="GU107" s="144" t="str">
        <f>"I/"&amp;GU$6</f>
        <v>I/2021</v>
      </c>
      <c r="GV107" s="222"/>
      <c r="GW107" s="224"/>
      <c r="GX107" s="225" t="s">
        <v>96</v>
      </c>
      <c r="GY107" s="225" t="s">
        <v>97</v>
      </c>
      <c r="GZ107" s="225"/>
      <c r="HA107" s="225"/>
      <c r="HB107" s="225"/>
      <c r="HC107" s="227" t="s">
        <v>98</v>
      </c>
      <c r="HD107" s="225"/>
      <c r="HE107" s="226"/>
      <c r="HF107" s="221"/>
      <c r="HG107" s="221"/>
      <c r="HH107" s="221"/>
      <c r="HI107" s="221"/>
      <c r="HJ107" s="221"/>
      <c r="HK107" s="221"/>
      <c r="HL107" s="144" t="str">
        <f>"I/"&amp;HL$6</f>
        <v>I/2022</v>
      </c>
      <c r="HM107" s="222"/>
      <c r="HN107" s="224"/>
      <c r="HO107" s="225" t="s">
        <v>96</v>
      </c>
      <c r="HP107" s="225" t="s">
        <v>97</v>
      </c>
      <c r="HQ107" s="225"/>
      <c r="HR107" s="225"/>
      <c r="HS107" s="225"/>
      <c r="HT107" s="227" t="s">
        <v>98</v>
      </c>
      <c r="HU107" s="225"/>
      <c r="HV107" s="226"/>
      <c r="HW107" s="221"/>
      <c r="HX107" s="221"/>
      <c r="HY107" s="221"/>
      <c r="HZ107" s="221"/>
      <c r="IA107" s="221"/>
      <c r="IB107" s="221"/>
      <c r="IC107" s="144" t="str">
        <f>"I/"&amp;IC$6</f>
        <v>I/2023</v>
      </c>
      <c r="ID107" s="222"/>
      <c r="IE107" s="224"/>
      <c r="IF107" s="225" t="s">
        <v>96</v>
      </c>
      <c r="IG107" s="225" t="s">
        <v>97</v>
      </c>
      <c r="IH107" s="225"/>
      <c r="II107" s="225"/>
      <c r="IJ107" s="225"/>
      <c r="IK107" s="227" t="s">
        <v>98</v>
      </c>
      <c r="IL107" s="225"/>
      <c r="IM107" s="226"/>
      <c r="IN107" s="221"/>
      <c r="IO107" s="221"/>
      <c r="IP107" s="221"/>
      <c r="IQ107" s="221"/>
      <c r="IR107" s="221"/>
      <c r="IS107" s="221"/>
      <c r="IT107" s="144" t="str">
        <f>"I/"&amp;IT$6</f>
        <v>I/2024</v>
      </c>
      <c r="IU107" s="222"/>
      <c r="IV107" s="224"/>
      <c r="IW107" s="225" t="s">
        <v>96</v>
      </c>
      <c r="IX107" s="225" t="s">
        <v>97</v>
      </c>
      <c r="IY107" s="225"/>
      <c r="IZ107" s="225"/>
      <c r="JA107" s="225"/>
      <c r="JB107" s="227" t="s">
        <v>98</v>
      </c>
      <c r="JC107" s="225"/>
      <c r="JD107" s="226"/>
      <c r="JE107" s="221"/>
      <c r="JF107" s="221"/>
      <c r="JG107" s="221"/>
      <c r="JH107" s="221"/>
      <c r="JI107" s="221"/>
      <c r="JJ107" s="221"/>
      <c r="JK107" s="144" t="str">
        <f>"I/"&amp;JK$6</f>
        <v>I/2025</v>
      </c>
      <c r="JL107" s="223"/>
      <c r="JM107" s="224"/>
      <c r="JN107" s="225" t="s">
        <v>96</v>
      </c>
      <c r="JO107" s="225" t="s">
        <v>97</v>
      </c>
      <c r="JP107" s="225"/>
      <c r="JQ107" s="225"/>
      <c r="JR107" s="225"/>
      <c r="JS107" s="227" t="s">
        <v>98</v>
      </c>
      <c r="JT107" s="225"/>
      <c r="JU107" s="226"/>
      <c r="JV107" s="221"/>
      <c r="JW107" s="221"/>
      <c r="JX107" s="221"/>
      <c r="JY107" s="221"/>
      <c r="JZ107" s="221"/>
      <c r="KA107" s="221"/>
      <c r="KB107" s="144" t="str">
        <f>"I/"&amp;KB$6</f>
        <v>I/2026</v>
      </c>
      <c r="KC107" s="223"/>
      <c r="KD107" s="224"/>
      <c r="KE107" s="225" t="s">
        <v>96</v>
      </c>
      <c r="KF107" s="225" t="s">
        <v>97</v>
      </c>
      <c r="KG107" s="225"/>
      <c r="KH107" s="225"/>
      <c r="KI107" s="225"/>
      <c r="KJ107" s="227" t="s">
        <v>98</v>
      </c>
      <c r="KK107" s="225"/>
      <c r="KL107" s="226"/>
      <c r="KM107" s="221"/>
      <c r="KN107" s="221"/>
      <c r="KO107" s="221"/>
      <c r="KP107" s="221"/>
      <c r="KQ107" s="221"/>
      <c r="KR107" s="221"/>
      <c r="KS107" s="144" t="str">
        <f>"I/"&amp;KS$6</f>
        <v>I/2027</v>
      </c>
      <c r="KT107" s="223"/>
      <c r="KU107" s="221"/>
    </row>
    <row r="108" ht="15.0" customHeight="1">
      <c r="A108" s="224"/>
      <c r="B108" s="225" t="s">
        <v>99</v>
      </c>
      <c r="C108" s="225" t="s">
        <v>97</v>
      </c>
      <c r="D108" s="225"/>
      <c r="E108" s="225"/>
      <c r="F108" s="225"/>
      <c r="G108" s="228" t="s">
        <v>163</v>
      </c>
      <c r="H108" s="225"/>
      <c r="I108" s="226"/>
      <c r="J108" s="221"/>
      <c r="K108" s="221"/>
      <c r="L108" s="221"/>
      <c r="M108" s="221"/>
      <c r="N108" s="221"/>
      <c r="O108" s="221"/>
      <c r="P108" s="40"/>
      <c r="Q108" s="222"/>
      <c r="R108" s="224"/>
      <c r="S108" s="225" t="s">
        <v>99</v>
      </c>
      <c r="T108" s="225" t="s">
        <v>97</v>
      </c>
      <c r="U108" s="225"/>
      <c r="V108" s="225"/>
      <c r="W108" s="225"/>
      <c r="X108" s="228" t="s">
        <v>163</v>
      </c>
      <c r="Y108" s="225"/>
      <c r="Z108" s="226"/>
      <c r="AA108" s="221"/>
      <c r="AB108" s="221"/>
      <c r="AC108" s="221"/>
      <c r="AD108" s="221"/>
      <c r="AE108" s="221"/>
      <c r="AF108" s="221"/>
      <c r="AG108" s="40"/>
      <c r="AH108" s="222"/>
      <c r="AI108" s="224"/>
      <c r="AJ108" s="225" t="s">
        <v>99</v>
      </c>
      <c r="AK108" s="225" t="s">
        <v>97</v>
      </c>
      <c r="AL108" s="225"/>
      <c r="AM108" s="225"/>
      <c r="AN108" s="225"/>
      <c r="AO108" s="228" t="s">
        <v>163</v>
      </c>
      <c r="AP108" s="225"/>
      <c r="AQ108" s="226"/>
      <c r="AR108" s="221"/>
      <c r="AS108" s="221"/>
      <c r="AT108" s="221"/>
      <c r="AU108" s="221"/>
      <c r="AV108" s="221"/>
      <c r="AW108" s="221"/>
      <c r="AX108" s="40"/>
      <c r="AY108" s="222"/>
      <c r="AZ108" s="224"/>
      <c r="BA108" s="225" t="s">
        <v>99</v>
      </c>
      <c r="BB108" s="225" t="s">
        <v>97</v>
      </c>
      <c r="BC108" s="225"/>
      <c r="BD108" s="225"/>
      <c r="BE108" s="225"/>
      <c r="BF108" s="228" t="s">
        <v>163</v>
      </c>
      <c r="BG108" s="225"/>
      <c r="BH108" s="226"/>
      <c r="BI108" s="221"/>
      <c r="BJ108" s="221"/>
      <c r="BK108" s="221"/>
      <c r="BL108" s="221"/>
      <c r="BM108" s="221"/>
      <c r="BN108" s="221"/>
      <c r="BO108" s="40"/>
      <c r="BP108" s="222"/>
      <c r="BQ108" s="224"/>
      <c r="BR108" s="225" t="s">
        <v>99</v>
      </c>
      <c r="BS108" s="225" t="s">
        <v>97</v>
      </c>
      <c r="BT108" s="225"/>
      <c r="BU108" s="225"/>
      <c r="BV108" s="225"/>
      <c r="BW108" s="228" t="s">
        <v>163</v>
      </c>
      <c r="BX108" s="225"/>
      <c r="BY108" s="226"/>
      <c r="BZ108" s="221"/>
      <c r="CA108" s="221"/>
      <c r="CB108" s="221"/>
      <c r="CC108" s="221"/>
      <c r="CD108" s="221"/>
      <c r="CE108" s="221"/>
      <c r="CF108" s="40"/>
      <c r="CG108" s="222"/>
      <c r="CH108" s="224"/>
      <c r="CI108" s="225" t="s">
        <v>99</v>
      </c>
      <c r="CJ108" s="225" t="s">
        <v>97</v>
      </c>
      <c r="CK108" s="225"/>
      <c r="CL108" s="225"/>
      <c r="CM108" s="225"/>
      <c r="CN108" s="228" t="s">
        <v>163</v>
      </c>
      <c r="CO108" s="225"/>
      <c r="CP108" s="226"/>
      <c r="CQ108" s="221"/>
      <c r="CR108" s="221"/>
      <c r="CS108" s="221"/>
      <c r="CT108" s="221"/>
      <c r="CU108" s="221"/>
      <c r="CV108" s="221"/>
      <c r="CW108" s="40"/>
      <c r="CX108" s="222"/>
      <c r="CY108" s="224"/>
      <c r="CZ108" s="225" t="s">
        <v>99</v>
      </c>
      <c r="DA108" s="225" t="s">
        <v>97</v>
      </c>
      <c r="DB108" s="225"/>
      <c r="DC108" s="225"/>
      <c r="DD108" s="225"/>
      <c r="DE108" s="228" t="s">
        <v>163</v>
      </c>
      <c r="DF108" s="225"/>
      <c r="DG108" s="226"/>
      <c r="DH108" s="221"/>
      <c r="DI108" s="221"/>
      <c r="DJ108" s="221"/>
      <c r="DK108" s="221"/>
      <c r="DL108" s="221"/>
      <c r="DM108" s="221"/>
      <c r="DN108" s="40"/>
      <c r="DO108" s="222"/>
      <c r="DP108" s="224"/>
      <c r="DQ108" s="225" t="s">
        <v>99</v>
      </c>
      <c r="DR108" s="225" t="s">
        <v>97</v>
      </c>
      <c r="DS108" s="225"/>
      <c r="DT108" s="225"/>
      <c r="DU108" s="225"/>
      <c r="DV108" s="228" t="s">
        <v>163</v>
      </c>
      <c r="DW108" s="225"/>
      <c r="DX108" s="226"/>
      <c r="DY108" s="221"/>
      <c r="DZ108" s="221"/>
      <c r="EA108" s="221"/>
      <c r="EB108" s="221"/>
      <c r="EC108" s="221"/>
      <c r="ED108" s="221"/>
      <c r="EE108" s="40"/>
      <c r="EF108" s="222"/>
      <c r="EG108" s="224"/>
      <c r="EH108" s="225" t="s">
        <v>99</v>
      </c>
      <c r="EI108" s="225" t="s">
        <v>97</v>
      </c>
      <c r="EJ108" s="225"/>
      <c r="EK108" s="225"/>
      <c r="EL108" s="225"/>
      <c r="EM108" s="228" t="s">
        <v>163</v>
      </c>
      <c r="EN108" s="225"/>
      <c r="EO108" s="226"/>
      <c r="EP108" s="221"/>
      <c r="EQ108" s="221"/>
      <c r="ER108" s="221"/>
      <c r="ES108" s="221"/>
      <c r="ET108" s="221"/>
      <c r="EU108" s="221"/>
      <c r="EV108" s="40"/>
      <c r="EW108" s="222"/>
      <c r="EX108" s="224"/>
      <c r="EY108" s="225" t="s">
        <v>99</v>
      </c>
      <c r="EZ108" s="225" t="s">
        <v>97</v>
      </c>
      <c r="FA108" s="225"/>
      <c r="FB108" s="225"/>
      <c r="FC108" s="225"/>
      <c r="FD108" s="228" t="s">
        <v>163</v>
      </c>
      <c r="FE108" s="225"/>
      <c r="FF108" s="226"/>
      <c r="FG108" s="221"/>
      <c r="FH108" s="221"/>
      <c r="FI108" s="221"/>
      <c r="FJ108" s="221"/>
      <c r="FK108" s="221"/>
      <c r="FL108" s="221"/>
      <c r="FM108" s="40"/>
      <c r="FN108" s="222"/>
      <c r="FO108" s="224"/>
      <c r="FP108" s="225" t="s">
        <v>99</v>
      </c>
      <c r="FQ108" s="225" t="s">
        <v>97</v>
      </c>
      <c r="FR108" s="225"/>
      <c r="FS108" s="225"/>
      <c r="FT108" s="225"/>
      <c r="FU108" s="228" t="s">
        <v>163</v>
      </c>
      <c r="FV108" s="225"/>
      <c r="FW108" s="226"/>
      <c r="FX108" s="221"/>
      <c r="FY108" s="221"/>
      <c r="FZ108" s="221"/>
      <c r="GA108" s="221"/>
      <c r="GB108" s="221"/>
      <c r="GC108" s="221"/>
      <c r="GD108" s="40"/>
      <c r="GE108" s="222"/>
      <c r="GF108" s="224"/>
      <c r="GG108" s="225" t="s">
        <v>99</v>
      </c>
      <c r="GH108" s="225" t="s">
        <v>97</v>
      </c>
      <c r="GI108" s="225"/>
      <c r="GJ108" s="225"/>
      <c r="GK108" s="225"/>
      <c r="GL108" s="228" t="s">
        <v>163</v>
      </c>
      <c r="GM108" s="225"/>
      <c r="GN108" s="226"/>
      <c r="GO108" s="221"/>
      <c r="GP108" s="221"/>
      <c r="GQ108" s="221"/>
      <c r="GR108" s="221"/>
      <c r="GS108" s="221"/>
      <c r="GT108" s="221"/>
      <c r="GU108" s="40"/>
      <c r="GV108" s="222"/>
      <c r="GW108" s="224"/>
      <c r="GX108" s="225" t="s">
        <v>99</v>
      </c>
      <c r="GY108" s="225" t="s">
        <v>97</v>
      </c>
      <c r="GZ108" s="225"/>
      <c r="HA108" s="225"/>
      <c r="HB108" s="225"/>
      <c r="HC108" s="228" t="s">
        <v>163</v>
      </c>
      <c r="HD108" s="225"/>
      <c r="HE108" s="226"/>
      <c r="HF108" s="221"/>
      <c r="HG108" s="221"/>
      <c r="HH108" s="221"/>
      <c r="HI108" s="221"/>
      <c r="HJ108" s="221"/>
      <c r="HK108" s="221"/>
      <c r="HL108" s="40"/>
      <c r="HM108" s="222"/>
      <c r="HN108" s="224"/>
      <c r="HO108" s="225" t="s">
        <v>99</v>
      </c>
      <c r="HP108" s="225" t="s">
        <v>97</v>
      </c>
      <c r="HQ108" s="225"/>
      <c r="HR108" s="225"/>
      <c r="HS108" s="225"/>
      <c r="HT108" s="228" t="s">
        <v>163</v>
      </c>
      <c r="HU108" s="225"/>
      <c r="HV108" s="226"/>
      <c r="HW108" s="221"/>
      <c r="HX108" s="221"/>
      <c r="HY108" s="221"/>
      <c r="HZ108" s="221"/>
      <c r="IA108" s="221"/>
      <c r="IB108" s="221"/>
      <c r="IC108" s="40"/>
      <c r="ID108" s="222"/>
      <c r="IE108" s="224"/>
      <c r="IF108" s="225" t="s">
        <v>99</v>
      </c>
      <c r="IG108" s="225" t="s">
        <v>97</v>
      </c>
      <c r="IH108" s="225"/>
      <c r="II108" s="225"/>
      <c r="IJ108" s="225"/>
      <c r="IK108" s="228" t="s">
        <v>163</v>
      </c>
      <c r="IL108" s="225"/>
      <c r="IM108" s="226"/>
      <c r="IN108" s="221"/>
      <c r="IO108" s="221"/>
      <c r="IP108" s="221"/>
      <c r="IQ108" s="221"/>
      <c r="IR108" s="221"/>
      <c r="IS108" s="221"/>
      <c r="IT108" s="40"/>
      <c r="IU108" s="222"/>
      <c r="IV108" s="224"/>
      <c r="IW108" s="225" t="s">
        <v>99</v>
      </c>
      <c r="IX108" s="225" t="s">
        <v>97</v>
      </c>
      <c r="IY108" s="225"/>
      <c r="IZ108" s="225"/>
      <c r="JA108" s="225"/>
      <c r="JB108" s="228" t="s">
        <v>163</v>
      </c>
      <c r="JC108" s="225"/>
      <c r="JD108" s="226"/>
      <c r="JE108" s="221"/>
      <c r="JF108" s="221"/>
      <c r="JG108" s="221"/>
      <c r="JH108" s="221"/>
      <c r="JI108" s="221"/>
      <c r="JJ108" s="221"/>
      <c r="JK108" s="40"/>
      <c r="JL108" s="223"/>
      <c r="JM108" s="224"/>
      <c r="JN108" s="225" t="s">
        <v>99</v>
      </c>
      <c r="JO108" s="225" t="s">
        <v>97</v>
      </c>
      <c r="JP108" s="225"/>
      <c r="JQ108" s="225"/>
      <c r="JR108" s="225"/>
      <c r="JS108" s="228" t="s">
        <v>163</v>
      </c>
      <c r="JT108" s="225"/>
      <c r="JU108" s="226"/>
      <c r="JV108" s="221"/>
      <c r="JW108" s="221"/>
      <c r="JX108" s="221"/>
      <c r="JY108" s="221"/>
      <c r="JZ108" s="221"/>
      <c r="KA108" s="221"/>
      <c r="KB108" s="40"/>
      <c r="KC108" s="223"/>
      <c r="KD108" s="224"/>
      <c r="KE108" s="225" t="s">
        <v>99</v>
      </c>
      <c r="KF108" s="225" t="s">
        <v>97</v>
      </c>
      <c r="KG108" s="225"/>
      <c r="KH108" s="225"/>
      <c r="KI108" s="225"/>
      <c r="KJ108" s="228" t="s">
        <v>163</v>
      </c>
      <c r="KK108" s="225"/>
      <c r="KL108" s="226"/>
      <c r="KM108" s="221"/>
      <c r="KN108" s="221"/>
      <c r="KO108" s="221"/>
      <c r="KP108" s="221"/>
      <c r="KQ108" s="221"/>
      <c r="KR108" s="221"/>
      <c r="KS108" s="40"/>
      <c r="KT108" s="223"/>
      <c r="KU108" s="221"/>
    </row>
    <row r="109" ht="15.75" customHeight="1">
      <c r="A109" s="229"/>
      <c r="B109" s="230" t="s">
        <v>100</v>
      </c>
      <c r="C109" s="230" t="s">
        <v>101</v>
      </c>
      <c r="D109" s="230"/>
      <c r="E109" s="230"/>
      <c r="F109" s="230"/>
      <c r="G109" s="230" t="str">
        <f>"Tahun "&amp;P$6</f>
        <v>Tahun 2010</v>
      </c>
      <c r="H109" s="230"/>
      <c r="I109" s="231"/>
      <c r="J109" s="221"/>
      <c r="K109" s="221"/>
      <c r="L109" s="221"/>
      <c r="M109" s="221"/>
      <c r="N109" s="221"/>
      <c r="O109" s="221"/>
      <c r="P109" s="221"/>
      <c r="Q109" s="222"/>
      <c r="R109" s="229"/>
      <c r="S109" s="230" t="s">
        <v>100</v>
      </c>
      <c r="T109" s="230" t="s">
        <v>101</v>
      </c>
      <c r="U109" s="230"/>
      <c r="V109" s="230"/>
      <c r="W109" s="230"/>
      <c r="X109" s="230" t="str">
        <f>"Tahun "&amp;AG$6</f>
        <v>Tahun 2011</v>
      </c>
      <c r="Y109" s="230"/>
      <c r="Z109" s="231"/>
      <c r="AA109" s="221"/>
      <c r="AB109" s="221"/>
      <c r="AC109" s="221"/>
      <c r="AD109" s="221"/>
      <c r="AE109" s="221"/>
      <c r="AF109" s="221"/>
      <c r="AG109" s="221"/>
      <c r="AH109" s="222"/>
      <c r="AI109" s="229"/>
      <c r="AJ109" s="230" t="s">
        <v>100</v>
      </c>
      <c r="AK109" s="230" t="s">
        <v>101</v>
      </c>
      <c r="AL109" s="230"/>
      <c r="AM109" s="230"/>
      <c r="AN109" s="230"/>
      <c r="AO109" s="230" t="str">
        <f>"Tahun "&amp;AX$6</f>
        <v>Tahun 2012</v>
      </c>
      <c r="AP109" s="230"/>
      <c r="AQ109" s="231"/>
      <c r="AR109" s="221"/>
      <c r="AS109" s="221"/>
      <c r="AT109" s="221"/>
      <c r="AU109" s="221"/>
      <c r="AV109" s="221"/>
      <c r="AW109" s="221"/>
      <c r="AX109" s="221"/>
      <c r="AY109" s="222"/>
      <c r="AZ109" s="229"/>
      <c r="BA109" s="230" t="s">
        <v>100</v>
      </c>
      <c r="BB109" s="230" t="s">
        <v>101</v>
      </c>
      <c r="BC109" s="230"/>
      <c r="BD109" s="230"/>
      <c r="BE109" s="230"/>
      <c r="BF109" s="230" t="str">
        <f>"Tahun "&amp;BO$6</f>
        <v>Tahun 2013</v>
      </c>
      <c r="BG109" s="230"/>
      <c r="BH109" s="231"/>
      <c r="BI109" s="221"/>
      <c r="BJ109" s="221"/>
      <c r="BK109" s="221"/>
      <c r="BL109" s="221"/>
      <c r="BM109" s="221"/>
      <c r="BN109" s="221"/>
      <c r="BO109" s="221"/>
      <c r="BP109" s="222"/>
      <c r="BQ109" s="229"/>
      <c r="BR109" s="230" t="s">
        <v>100</v>
      </c>
      <c r="BS109" s="230" t="s">
        <v>101</v>
      </c>
      <c r="BT109" s="230"/>
      <c r="BU109" s="230"/>
      <c r="BV109" s="230"/>
      <c r="BW109" s="230" t="str">
        <f>"Tahun "&amp;CF$6</f>
        <v>Tahun 2014</v>
      </c>
      <c r="BX109" s="230"/>
      <c r="BY109" s="231"/>
      <c r="BZ109" s="221"/>
      <c r="CA109" s="221"/>
      <c r="CB109" s="221"/>
      <c r="CC109" s="221"/>
      <c r="CD109" s="221"/>
      <c r="CE109" s="221"/>
      <c r="CF109" s="221"/>
      <c r="CG109" s="222"/>
      <c r="CH109" s="229"/>
      <c r="CI109" s="230" t="s">
        <v>100</v>
      </c>
      <c r="CJ109" s="230" t="s">
        <v>101</v>
      </c>
      <c r="CK109" s="230"/>
      <c r="CL109" s="230"/>
      <c r="CM109" s="230"/>
      <c r="CN109" s="230" t="str">
        <f>"Tahun "&amp;CW$6</f>
        <v>Tahun 2015</v>
      </c>
      <c r="CO109" s="230"/>
      <c r="CP109" s="231"/>
      <c r="CQ109" s="221"/>
      <c r="CR109" s="221"/>
      <c r="CS109" s="221"/>
      <c r="CT109" s="221"/>
      <c r="CU109" s="221"/>
      <c r="CV109" s="221"/>
      <c r="CW109" s="221"/>
      <c r="CX109" s="222"/>
      <c r="CY109" s="229"/>
      <c r="CZ109" s="230" t="s">
        <v>100</v>
      </c>
      <c r="DA109" s="230" t="s">
        <v>101</v>
      </c>
      <c r="DB109" s="230"/>
      <c r="DC109" s="230"/>
      <c r="DD109" s="230"/>
      <c r="DE109" s="230" t="str">
        <f>"Tahun "&amp;DN$6</f>
        <v>Tahun 2016</v>
      </c>
      <c r="DF109" s="230"/>
      <c r="DG109" s="231"/>
      <c r="DH109" s="221"/>
      <c r="DI109" s="221"/>
      <c r="DJ109" s="221"/>
      <c r="DK109" s="221"/>
      <c r="DL109" s="221"/>
      <c r="DM109" s="221"/>
      <c r="DN109" s="221"/>
      <c r="DO109" s="222"/>
      <c r="DP109" s="229"/>
      <c r="DQ109" s="230" t="s">
        <v>100</v>
      </c>
      <c r="DR109" s="230" t="s">
        <v>101</v>
      </c>
      <c r="DS109" s="230"/>
      <c r="DT109" s="230"/>
      <c r="DU109" s="230"/>
      <c r="DV109" s="230" t="str">
        <f>"Tahun "&amp;EE$6</f>
        <v>Tahun 2017</v>
      </c>
      <c r="DW109" s="230"/>
      <c r="DX109" s="231"/>
      <c r="DY109" s="221"/>
      <c r="DZ109" s="221"/>
      <c r="EA109" s="221"/>
      <c r="EB109" s="221"/>
      <c r="EC109" s="221"/>
      <c r="ED109" s="221"/>
      <c r="EE109" s="221"/>
      <c r="EF109" s="222"/>
      <c r="EG109" s="229"/>
      <c r="EH109" s="230" t="s">
        <v>100</v>
      </c>
      <c r="EI109" s="230" t="s">
        <v>101</v>
      </c>
      <c r="EJ109" s="230"/>
      <c r="EK109" s="230"/>
      <c r="EL109" s="230"/>
      <c r="EM109" s="230" t="str">
        <f>"Tahun "&amp;EV$6</f>
        <v>Tahun 2018</v>
      </c>
      <c r="EN109" s="230"/>
      <c r="EO109" s="231"/>
      <c r="EP109" s="221"/>
      <c r="EQ109" s="221"/>
      <c r="ER109" s="221"/>
      <c r="ES109" s="221"/>
      <c r="ET109" s="221"/>
      <c r="EU109" s="221"/>
      <c r="EV109" s="221"/>
      <c r="EW109" s="222"/>
      <c r="EX109" s="229"/>
      <c r="EY109" s="230" t="s">
        <v>100</v>
      </c>
      <c r="EZ109" s="230" t="s">
        <v>101</v>
      </c>
      <c r="FA109" s="230"/>
      <c r="FB109" s="230"/>
      <c r="FC109" s="230"/>
      <c r="FD109" s="230" t="str">
        <f>"Tahun "&amp;FM$6</f>
        <v>Tahun 2019</v>
      </c>
      <c r="FE109" s="230"/>
      <c r="FF109" s="231"/>
      <c r="FG109" s="221"/>
      <c r="FH109" s="221"/>
      <c r="FI109" s="221"/>
      <c r="FJ109" s="221"/>
      <c r="FK109" s="221"/>
      <c r="FL109" s="221"/>
      <c r="FM109" s="221"/>
      <c r="FN109" s="222"/>
      <c r="FO109" s="229"/>
      <c r="FP109" s="230" t="s">
        <v>100</v>
      </c>
      <c r="FQ109" s="230" t="s">
        <v>101</v>
      </c>
      <c r="FR109" s="230"/>
      <c r="FS109" s="230"/>
      <c r="FT109" s="230"/>
      <c r="FU109" s="230" t="str">
        <f>"Tahun "&amp;GD$6</f>
        <v>Tahun 2020</v>
      </c>
      <c r="FV109" s="230"/>
      <c r="FW109" s="231"/>
      <c r="FX109" s="221"/>
      <c r="FY109" s="221"/>
      <c r="FZ109" s="221"/>
      <c r="GA109" s="221"/>
      <c r="GB109" s="221"/>
      <c r="GC109" s="221"/>
      <c r="GD109" s="221"/>
      <c r="GE109" s="222"/>
      <c r="GF109" s="229"/>
      <c r="GG109" s="230" t="s">
        <v>100</v>
      </c>
      <c r="GH109" s="230" t="s">
        <v>101</v>
      </c>
      <c r="GI109" s="230"/>
      <c r="GJ109" s="230"/>
      <c r="GK109" s="230"/>
      <c r="GL109" s="230" t="str">
        <f>"Tahun "&amp;GU$6</f>
        <v>Tahun 2021</v>
      </c>
      <c r="GM109" s="230"/>
      <c r="GN109" s="231"/>
      <c r="GO109" s="221"/>
      <c r="GP109" s="221"/>
      <c r="GQ109" s="221"/>
      <c r="GR109" s="221"/>
      <c r="GS109" s="221"/>
      <c r="GT109" s="221"/>
      <c r="GU109" s="221"/>
      <c r="GV109" s="222"/>
      <c r="GW109" s="229"/>
      <c r="GX109" s="230" t="s">
        <v>100</v>
      </c>
      <c r="GY109" s="230" t="s">
        <v>101</v>
      </c>
      <c r="GZ109" s="230"/>
      <c r="HA109" s="230"/>
      <c r="HB109" s="230"/>
      <c r="HC109" s="230" t="str">
        <f>"Tahun "&amp;HL$6</f>
        <v>Tahun 2022</v>
      </c>
      <c r="HD109" s="230"/>
      <c r="HE109" s="231"/>
      <c r="HF109" s="221"/>
      <c r="HG109" s="221"/>
      <c r="HH109" s="221"/>
      <c r="HI109" s="221"/>
      <c r="HJ109" s="221"/>
      <c r="HK109" s="221"/>
      <c r="HL109" s="221"/>
      <c r="HM109" s="222"/>
      <c r="HN109" s="229"/>
      <c r="HO109" s="230" t="s">
        <v>100</v>
      </c>
      <c r="HP109" s="230" t="s">
        <v>101</v>
      </c>
      <c r="HQ109" s="230"/>
      <c r="HR109" s="230"/>
      <c r="HS109" s="230"/>
      <c r="HT109" s="230" t="str">
        <f>"Tahun "&amp;IC$6</f>
        <v>Tahun 2023</v>
      </c>
      <c r="HU109" s="230"/>
      <c r="HV109" s="231"/>
      <c r="HW109" s="221"/>
      <c r="HX109" s="221"/>
      <c r="HY109" s="221"/>
      <c r="HZ109" s="221"/>
      <c r="IA109" s="221"/>
      <c r="IB109" s="221"/>
      <c r="IC109" s="221"/>
      <c r="ID109" s="222"/>
      <c r="IE109" s="229"/>
      <c r="IF109" s="230" t="s">
        <v>100</v>
      </c>
      <c r="IG109" s="230" t="s">
        <v>101</v>
      </c>
      <c r="IH109" s="230"/>
      <c r="II109" s="230"/>
      <c r="IJ109" s="230"/>
      <c r="IK109" s="230" t="str">
        <f>"Tahun "&amp;IT$6</f>
        <v>Tahun 2024</v>
      </c>
      <c r="IL109" s="230"/>
      <c r="IM109" s="231"/>
      <c r="IN109" s="221"/>
      <c r="IO109" s="221"/>
      <c r="IP109" s="221"/>
      <c r="IQ109" s="221"/>
      <c r="IR109" s="221"/>
      <c r="IS109" s="221"/>
      <c r="IT109" s="221"/>
      <c r="IU109" s="222"/>
      <c r="IV109" s="229"/>
      <c r="IW109" s="230" t="s">
        <v>100</v>
      </c>
      <c r="IX109" s="230" t="s">
        <v>101</v>
      </c>
      <c r="IY109" s="230"/>
      <c r="IZ109" s="230"/>
      <c r="JA109" s="230"/>
      <c r="JB109" s="230" t="str">
        <f>"Tahun "&amp;JK$6</f>
        <v>Tahun 2025</v>
      </c>
      <c r="JC109" s="230"/>
      <c r="JD109" s="231"/>
      <c r="JE109" s="221"/>
      <c r="JF109" s="221"/>
      <c r="JG109" s="221"/>
      <c r="JH109" s="221"/>
      <c r="JI109" s="221"/>
      <c r="JJ109" s="221"/>
      <c r="JK109" s="221"/>
      <c r="JL109" s="222"/>
      <c r="JM109" s="229"/>
      <c r="JN109" s="230" t="s">
        <v>100</v>
      </c>
      <c r="JO109" s="230" t="s">
        <v>101</v>
      </c>
      <c r="JP109" s="230"/>
      <c r="JQ109" s="230"/>
      <c r="JR109" s="230"/>
      <c r="JS109" s="230" t="str">
        <f>"Tahun "&amp;KB$6</f>
        <v>Tahun 2026</v>
      </c>
      <c r="JT109" s="230"/>
      <c r="JU109" s="231"/>
      <c r="JV109" s="221"/>
      <c r="JW109" s="221"/>
      <c r="JX109" s="221"/>
      <c r="JY109" s="221"/>
      <c r="JZ109" s="221"/>
      <c r="KA109" s="221"/>
      <c r="KB109" s="221"/>
      <c r="KC109" s="222"/>
      <c r="KD109" s="229"/>
      <c r="KE109" s="230" t="s">
        <v>100</v>
      </c>
      <c r="KF109" s="230" t="s">
        <v>101</v>
      </c>
      <c r="KG109" s="230"/>
      <c r="KH109" s="230"/>
      <c r="KI109" s="230"/>
      <c r="KJ109" s="230" t="str">
        <f>"Tahun "&amp;KS$6</f>
        <v>Tahun 2027</v>
      </c>
      <c r="KK109" s="230"/>
      <c r="KL109" s="231"/>
      <c r="KM109" s="221"/>
      <c r="KN109" s="221"/>
      <c r="KO109" s="221"/>
      <c r="KP109" s="221"/>
      <c r="KQ109" s="221"/>
      <c r="KR109" s="221"/>
      <c r="KS109" s="221"/>
      <c r="KT109" s="222"/>
      <c r="KU109" s="221"/>
    </row>
    <row r="110" ht="15.75" customHeight="1">
      <c r="A110" s="131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5"/>
      <c r="R110" s="131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5"/>
      <c r="AI110" s="131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5"/>
      <c r="AZ110" s="131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  <c r="BM110" s="124"/>
      <c r="BN110" s="124"/>
      <c r="BO110" s="124"/>
      <c r="BP110" s="125"/>
      <c r="BQ110" s="131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5"/>
      <c r="CH110" s="131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5"/>
      <c r="CY110" s="131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5"/>
      <c r="DP110" s="131"/>
      <c r="DQ110" s="124"/>
      <c r="DR110" s="124"/>
      <c r="DS110" s="124"/>
      <c r="DT110" s="124"/>
      <c r="DU110" s="124"/>
      <c r="DV110" s="124"/>
      <c r="DW110" s="124"/>
      <c r="DX110" s="124"/>
      <c r="DY110" s="124"/>
      <c r="DZ110" s="124"/>
      <c r="EA110" s="124"/>
      <c r="EB110" s="124"/>
      <c r="EC110" s="124"/>
      <c r="ED110" s="124"/>
      <c r="EE110" s="124"/>
      <c r="EF110" s="125"/>
      <c r="EG110" s="131"/>
      <c r="EH110" s="124"/>
      <c r="EI110" s="124"/>
      <c r="EJ110" s="124"/>
      <c r="EK110" s="124"/>
      <c r="EL110" s="124"/>
      <c r="EM110" s="124"/>
      <c r="EN110" s="124"/>
      <c r="EO110" s="124"/>
      <c r="EP110" s="124"/>
      <c r="EQ110" s="124"/>
      <c r="ER110" s="124"/>
      <c r="ES110" s="124"/>
      <c r="ET110" s="124"/>
      <c r="EU110" s="124"/>
      <c r="EV110" s="124"/>
      <c r="EW110" s="125"/>
      <c r="EX110" s="131"/>
      <c r="EY110" s="124"/>
      <c r="EZ110" s="124"/>
      <c r="FA110" s="124"/>
      <c r="FB110" s="124"/>
      <c r="FC110" s="124"/>
      <c r="FD110" s="124"/>
      <c r="FE110" s="124"/>
      <c r="FF110" s="124"/>
      <c r="FG110" s="124"/>
      <c r="FH110" s="124"/>
      <c r="FI110" s="124"/>
      <c r="FJ110" s="124"/>
      <c r="FK110" s="124"/>
      <c r="FL110" s="124"/>
      <c r="FM110" s="124"/>
      <c r="FN110" s="125"/>
      <c r="FO110" s="131"/>
      <c r="FP110" s="124"/>
      <c r="FQ110" s="124"/>
      <c r="FR110" s="124"/>
      <c r="FS110" s="124"/>
      <c r="FT110" s="124"/>
      <c r="FU110" s="124"/>
      <c r="FV110" s="124"/>
      <c r="FW110" s="124"/>
      <c r="FX110" s="124"/>
      <c r="FY110" s="124"/>
      <c r="FZ110" s="124"/>
      <c r="GA110" s="124"/>
      <c r="GB110" s="124"/>
      <c r="GC110" s="124"/>
      <c r="GD110" s="124"/>
      <c r="GE110" s="125"/>
      <c r="GF110" s="131"/>
      <c r="GG110" s="124"/>
      <c r="GH110" s="124"/>
      <c r="GI110" s="124"/>
      <c r="GJ110" s="124"/>
      <c r="GK110" s="124"/>
      <c r="GL110" s="124"/>
      <c r="GM110" s="124"/>
      <c r="GN110" s="124"/>
      <c r="GO110" s="124"/>
      <c r="GP110" s="124"/>
      <c r="GQ110" s="124"/>
      <c r="GR110" s="124"/>
      <c r="GS110" s="124"/>
      <c r="GT110" s="124"/>
      <c r="GU110" s="124"/>
      <c r="GV110" s="125"/>
      <c r="GW110" s="131"/>
      <c r="GX110" s="124"/>
      <c r="GY110" s="124"/>
      <c r="GZ110" s="124"/>
      <c r="HA110" s="124"/>
      <c r="HB110" s="124"/>
      <c r="HC110" s="124"/>
      <c r="HD110" s="124"/>
      <c r="HE110" s="124"/>
      <c r="HF110" s="124"/>
      <c r="HG110" s="124"/>
      <c r="HH110" s="124"/>
      <c r="HI110" s="124"/>
      <c r="HJ110" s="124"/>
      <c r="HK110" s="124"/>
      <c r="HL110" s="124"/>
      <c r="HM110" s="125"/>
      <c r="HN110" s="131"/>
      <c r="HO110" s="124"/>
      <c r="HP110" s="124"/>
      <c r="HQ110" s="124"/>
      <c r="HR110" s="124"/>
      <c r="HS110" s="124"/>
      <c r="HT110" s="124"/>
      <c r="HU110" s="124"/>
      <c r="HV110" s="124"/>
      <c r="HW110" s="124"/>
      <c r="HX110" s="124"/>
      <c r="HY110" s="124"/>
      <c r="HZ110" s="124"/>
      <c r="IA110" s="124"/>
      <c r="IB110" s="124"/>
      <c r="IC110" s="124"/>
      <c r="ID110" s="125"/>
      <c r="IE110" s="131"/>
      <c r="IF110" s="124"/>
      <c r="IG110" s="124"/>
      <c r="IH110" s="124"/>
      <c r="II110" s="124"/>
      <c r="IJ110" s="124"/>
      <c r="IK110" s="124"/>
      <c r="IL110" s="124"/>
      <c r="IM110" s="124"/>
      <c r="IN110" s="124"/>
      <c r="IO110" s="124"/>
      <c r="IP110" s="124"/>
      <c r="IQ110" s="124"/>
      <c r="IR110" s="124"/>
      <c r="IS110" s="124"/>
      <c r="IT110" s="124"/>
      <c r="IU110" s="125"/>
      <c r="IV110" s="131"/>
      <c r="IW110" s="124"/>
      <c r="IX110" s="124"/>
      <c r="IY110" s="124"/>
      <c r="IZ110" s="124"/>
      <c r="JA110" s="124"/>
      <c r="JB110" s="124"/>
      <c r="JC110" s="124"/>
      <c r="JD110" s="124"/>
      <c r="JE110" s="124"/>
      <c r="JF110" s="124"/>
      <c r="JG110" s="124"/>
      <c r="JH110" s="124"/>
      <c r="JI110" s="124"/>
      <c r="JJ110" s="124"/>
      <c r="JK110" s="124"/>
      <c r="JL110" s="125"/>
      <c r="JM110" s="131"/>
      <c r="JN110" s="124"/>
      <c r="JO110" s="124"/>
      <c r="JP110" s="124"/>
      <c r="JQ110" s="124"/>
      <c r="JR110" s="124"/>
      <c r="JS110" s="124"/>
      <c r="JT110" s="124"/>
      <c r="JU110" s="124"/>
      <c r="JV110" s="124"/>
      <c r="JW110" s="124"/>
      <c r="JX110" s="124"/>
      <c r="JY110" s="124"/>
      <c r="JZ110" s="124"/>
      <c r="KA110" s="124"/>
      <c r="KB110" s="124"/>
      <c r="KC110" s="125"/>
      <c r="KD110" s="131"/>
      <c r="KE110" s="124"/>
      <c r="KF110" s="124"/>
      <c r="KG110" s="124"/>
      <c r="KH110" s="124"/>
      <c r="KI110" s="124"/>
      <c r="KJ110" s="124"/>
      <c r="KK110" s="124"/>
      <c r="KL110" s="124"/>
      <c r="KM110" s="124"/>
      <c r="KN110" s="124"/>
      <c r="KO110" s="124"/>
      <c r="KP110" s="124"/>
      <c r="KQ110" s="124"/>
      <c r="KR110" s="124"/>
      <c r="KS110" s="124"/>
      <c r="KT110" s="125"/>
      <c r="KU110" s="124"/>
    </row>
    <row r="111" ht="33.75" customHeight="1">
      <c r="A111" s="232" t="s">
        <v>102</v>
      </c>
      <c r="B111" s="233" t="s">
        <v>103</v>
      </c>
      <c r="C111" s="234" t="s">
        <v>104</v>
      </c>
      <c r="D111" s="152"/>
      <c r="E111" s="152"/>
      <c r="F111" s="152"/>
      <c r="G111" s="153"/>
      <c r="H111" s="234" t="s">
        <v>105</v>
      </c>
      <c r="I111" s="153"/>
      <c r="J111" s="234" t="s">
        <v>106</v>
      </c>
      <c r="K111" s="152"/>
      <c r="L111" s="153"/>
      <c r="M111" s="233" t="s">
        <v>107</v>
      </c>
      <c r="N111" s="235" t="s">
        <v>108</v>
      </c>
      <c r="O111" s="153"/>
      <c r="P111" s="236" t="s">
        <v>109</v>
      </c>
      <c r="Q111" s="237"/>
      <c r="R111" s="232" t="s">
        <v>102</v>
      </c>
      <c r="S111" s="233" t="s">
        <v>103</v>
      </c>
      <c r="T111" s="234" t="s">
        <v>104</v>
      </c>
      <c r="U111" s="152"/>
      <c r="V111" s="152"/>
      <c r="W111" s="152"/>
      <c r="X111" s="153"/>
      <c r="Y111" s="234" t="s">
        <v>105</v>
      </c>
      <c r="Z111" s="153"/>
      <c r="AA111" s="234" t="s">
        <v>106</v>
      </c>
      <c r="AB111" s="152"/>
      <c r="AC111" s="153"/>
      <c r="AD111" s="233" t="s">
        <v>107</v>
      </c>
      <c r="AE111" s="235" t="s">
        <v>108</v>
      </c>
      <c r="AF111" s="153"/>
      <c r="AG111" s="236" t="s">
        <v>109</v>
      </c>
      <c r="AH111" s="237"/>
      <c r="AI111" s="232" t="s">
        <v>102</v>
      </c>
      <c r="AJ111" s="233" t="s">
        <v>103</v>
      </c>
      <c r="AK111" s="234" t="s">
        <v>104</v>
      </c>
      <c r="AL111" s="152"/>
      <c r="AM111" s="152"/>
      <c r="AN111" s="152"/>
      <c r="AO111" s="153"/>
      <c r="AP111" s="234" t="s">
        <v>105</v>
      </c>
      <c r="AQ111" s="153"/>
      <c r="AR111" s="234" t="s">
        <v>106</v>
      </c>
      <c r="AS111" s="152"/>
      <c r="AT111" s="153"/>
      <c r="AU111" s="233" t="s">
        <v>107</v>
      </c>
      <c r="AV111" s="235" t="s">
        <v>108</v>
      </c>
      <c r="AW111" s="153"/>
      <c r="AX111" s="236" t="s">
        <v>109</v>
      </c>
      <c r="AY111" s="237"/>
      <c r="AZ111" s="232" t="s">
        <v>102</v>
      </c>
      <c r="BA111" s="233" t="s">
        <v>103</v>
      </c>
      <c r="BB111" s="234" t="s">
        <v>104</v>
      </c>
      <c r="BC111" s="152"/>
      <c r="BD111" s="152"/>
      <c r="BE111" s="152"/>
      <c r="BF111" s="153"/>
      <c r="BG111" s="234" t="s">
        <v>105</v>
      </c>
      <c r="BH111" s="153"/>
      <c r="BI111" s="234" t="s">
        <v>106</v>
      </c>
      <c r="BJ111" s="152"/>
      <c r="BK111" s="153"/>
      <c r="BL111" s="233" t="s">
        <v>107</v>
      </c>
      <c r="BM111" s="235" t="s">
        <v>108</v>
      </c>
      <c r="BN111" s="153"/>
      <c r="BO111" s="236" t="s">
        <v>109</v>
      </c>
      <c r="BP111" s="237"/>
      <c r="BQ111" s="232" t="s">
        <v>102</v>
      </c>
      <c r="BR111" s="233" t="s">
        <v>103</v>
      </c>
      <c r="BS111" s="234" t="s">
        <v>104</v>
      </c>
      <c r="BT111" s="152"/>
      <c r="BU111" s="152"/>
      <c r="BV111" s="152"/>
      <c r="BW111" s="153"/>
      <c r="BX111" s="234" t="s">
        <v>105</v>
      </c>
      <c r="BY111" s="153"/>
      <c r="BZ111" s="234" t="s">
        <v>106</v>
      </c>
      <c r="CA111" s="152"/>
      <c r="CB111" s="153"/>
      <c r="CC111" s="233" t="s">
        <v>107</v>
      </c>
      <c r="CD111" s="235" t="s">
        <v>108</v>
      </c>
      <c r="CE111" s="153"/>
      <c r="CF111" s="236" t="s">
        <v>109</v>
      </c>
      <c r="CG111" s="237"/>
      <c r="CH111" s="232" t="s">
        <v>102</v>
      </c>
      <c r="CI111" s="233" t="s">
        <v>103</v>
      </c>
      <c r="CJ111" s="234" t="s">
        <v>104</v>
      </c>
      <c r="CK111" s="152"/>
      <c r="CL111" s="152"/>
      <c r="CM111" s="152"/>
      <c r="CN111" s="153"/>
      <c r="CO111" s="234" t="s">
        <v>105</v>
      </c>
      <c r="CP111" s="153"/>
      <c r="CQ111" s="234" t="s">
        <v>106</v>
      </c>
      <c r="CR111" s="152"/>
      <c r="CS111" s="153"/>
      <c r="CT111" s="233" t="s">
        <v>107</v>
      </c>
      <c r="CU111" s="235" t="s">
        <v>108</v>
      </c>
      <c r="CV111" s="153"/>
      <c r="CW111" s="236" t="s">
        <v>109</v>
      </c>
      <c r="CX111" s="237"/>
      <c r="CY111" s="232" t="s">
        <v>102</v>
      </c>
      <c r="CZ111" s="233" t="s">
        <v>103</v>
      </c>
      <c r="DA111" s="234" t="s">
        <v>104</v>
      </c>
      <c r="DB111" s="152"/>
      <c r="DC111" s="152"/>
      <c r="DD111" s="152"/>
      <c r="DE111" s="153"/>
      <c r="DF111" s="234" t="s">
        <v>105</v>
      </c>
      <c r="DG111" s="153"/>
      <c r="DH111" s="234" t="s">
        <v>106</v>
      </c>
      <c r="DI111" s="152"/>
      <c r="DJ111" s="153"/>
      <c r="DK111" s="233" t="s">
        <v>107</v>
      </c>
      <c r="DL111" s="235" t="s">
        <v>108</v>
      </c>
      <c r="DM111" s="153"/>
      <c r="DN111" s="236" t="s">
        <v>109</v>
      </c>
      <c r="DO111" s="237"/>
      <c r="DP111" s="232" t="s">
        <v>102</v>
      </c>
      <c r="DQ111" s="233" t="s">
        <v>103</v>
      </c>
      <c r="DR111" s="234" t="s">
        <v>104</v>
      </c>
      <c r="DS111" s="152"/>
      <c r="DT111" s="152"/>
      <c r="DU111" s="152"/>
      <c r="DV111" s="153"/>
      <c r="DW111" s="234" t="s">
        <v>105</v>
      </c>
      <c r="DX111" s="153"/>
      <c r="DY111" s="234" t="s">
        <v>106</v>
      </c>
      <c r="DZ111" s="152"/>
      <c r="EA111" s="153"/>
      <c r="EB111" s="233" t="s">
        <v>107</v>
      </c>
      <c r="EC111" s="235" t="s">
        <v>108</v>
      </c>
      <c r="ED111" s="153"/>
      <c r="EE111" s="236" t="s">
        <v>109</v>
      </c>
      <c r="EF111" s="237"/>
      <c r="EG111" s="232" t="s">
        <v>102</v>
      </c>
      <c r="EH111" s="233" t="s">
        <v>103</v>
      </c>
      <c r="EI111" s="234" t="s">
        <v>104</v>
      </c>
      <c r="EJ111" s="152"/>
      <c r="EK111" s="152"/>
      <c r="EL111" s="152"/>
      <c r="EM111" s="153"/>
      <c r="EN111" s="234" t="s">
        <v>105</v>
      </c>
      <c r="EO111" s="153"/>
      <c r="EP111" s="234" t="s">
        <v>106</v>
      </c>
      <c r="EQ111" s="152"/>
      <c r="ER111" s="153"/>
      <c r="ES111" s="233" t="s">
        <v>107</v>
      </c>
      <c r="ET111" s="235" t="s">
        <v>108</v>
      </c>
      <c r="EU111" s="153"/>
      <c r="EV111" s="236" t="s">
        <v>109</v>
      </c>
      <c r="EW111" s="237"/>
      <c r="EX111" s="232" t="s">
        <v>102</v>
      </c>
      <c r="EY111" s="233" t="s">
        <v>103</v>
      </c>
      <c r="EZ111" s="234" t="s">
        <v>104</v>
      </c>
      <c r="FA111" s="152"/>
      <c r="FB111" s="152"/>
      <c r="FC111" s="152"/>
      <c r="FD111" s="153"/>
      <c r="FE111" s="234" t="s">
        <v>105</v>
      </c>
      <c r="FF111" s="153"/>
      <c r="FG111" s="234" t="s">
        <v>106</v>
      </c>
      <c r="FH111" s="152"/>
      <c r="FI111" s="153"/>
      <c r="FJ111" s="233" t="s">
        <v>107</v>
      </c>
      <c r="FK111" s="235" t="s">
        <v>108</v>
      </c>
      <c r="FL111" s="153"/>
      <c r="FM111" s="236" t="s">
        <v>109</v>
      </c>
      <c r="FN111" s="237"/>
      <c r="FO111" s="232" t="s">
        <v>102</v>
      </c>
      <c r="FP111" s="233" t="s">
        <v>103</v>
      </c>
      <c r="FQ111" s="234" t="s">
        <v>104</v>
      </c>
      <c r="FR111" s="152"/>
      <c r="FS111" s="152"/>
      <c r="FT111" s="152"/>
      <c r="FU111" s="153"/>
      <c r="FV111" s="234" t="s">
        <v>105</v>
      </c>
      <c r="FW111" s="153"/>
      <c r="FX111" s="234" t="s">
        <v>106</v>
      </c>
      <c r="FY111" s="152"/>
      <c r="FZ111" s="153"/>
      <c r="GA111" s="233" t="s">
        <v>107</v>
      </c>
      <c r="GB111" s="235" t="s">
        <v>108</v>
      </c>
      <c r="GC111" s="153"/>
      <c r="GD111" s="236" t="s">
        <v>109</v>
      </c>
      <c r="GE111" s="237"/>
      <c r="GF111" s="232" t="s">
        <v>102</v>
      </c>
      <c r="GG111" s="233" t="s">
        <v>103</v>
      </c>
      <c r="GH111" s="234" t="s">
        <v>104</v>
      </c>
      <c r="GI111" s="152"/>
      <c r="GJ111" s="152"/>
      <c r="GK111" s="152"/>
      <c r="GL111" s="153"/>
      <c r="GM111" s="234" t="s">
        <v>105</v>
      </c>
      <c r="GN111" s="153"/>
      <c r="GO111" s="234" t="s">
        <v>106</v>
      </c>
      <c r="GP111" s="152"/>
      <c r="GQ111" s="153"/>
      <c r="GR111" s="233" t="s">
        <v>107</v>
      </c>
      <c r="GS111" s="235" t="s">
        <v>108</v>
      </c>
      <c r="GT111" s="153"/>
      <c r="GU111" s="236" t="s">
        <v>109</v>
      </c>
      <c r="GV111" s="237"/>
      <c r="GW111" s="232" t="s">
        <v>102</v>
      </c>
      <c r="GX111" s="233" t="s">
        <v>103</v>
      </c>
      <c r="GY111" s="234" t="s">
        <v>104</v>
      </c>
      <c r="GZ111" s="152"/>
      <c r="HA111" s="152"/>
      <c r="HB111" s="152"/>
      <c r="HC111" s="153"/>
      <c r="HD111" s="234" t="s">
        <v>105</v>
      </c>
      <c r="HE111" s="153"/>
      <c r="HF111" s="234" t="s">
        <v>106</v>
      </c>
      <c r="HG111" s="152"/>
      <c r="HH111" s="153"/>
      <c r="HI111" s="233" t="s">
        <v>107</v>
      </c>
      <c r="HJ111" s="235" t="s">
        <v>108</v>
      </c>
      <c r="HK111" s="153"/>
      <c r="HL111" s="236" t="s">
        <v>109</v>
      </c>
      <c r="HM111" s="237"/>
      <c r="HN111" s="232" t="s">
        <v>102</v>
      </c>
      <c r="HO111" s="233" t="s">
        <v>103</v>
      </c>
      <c r="HP111" s="234" t="s">
        <v>104</v>
      </c>
      <c r="HQ111" s="152"/>
      <c r="HR111" s="152"/>
      <c r="HS111" s="152"/>
      <c r="HT111" s="153"/>
      <c r="HU111" s="234" t="s">
        <v>105</v>
      </c>
      <c r="HV111" s="153"/>
      <c r="HW111" s="234" t="s">
        <v>106</v>
      </c>
      <c r="HX111" s="152"/>
      <c r="HY111" s="153"/>
      <c r="HZ111" s="233" t="s">
        <v>107</v>
      </c>
      <c r="IA111" s="235" t="s">
        <v>108</v>
      </c>
      <c r="IB111" s="153"/>
      <c r="IC111" s="236" t="s">
        <v>109</v>
      </c>
      <c r="ID111" s="237"/>
      <c r="IE111" s="232" t="s">
        <v>102</v>
      </c>
      <c r="IF111" s="233" t="s">
        <v>103</v>
      </c>
      <c r="IG111" s="234" t="s">
        <v>104</v>
      </c>
      <c r="IH111" s="152"/>
      <c r="II111" s="152"/>
      <c r="IJ111" s="152"/>
      <c r="IK111" s="153"/>
      <c r="IL111" s="234" t="s">
        <v>105</v>
      </c>
      <c r="IM111" s="153"/>
      <c r="IN111" s="234" t="s">
        <v>106</v>
      </c>
      <c r="IO111" s="152"/>
      <c r="IP111" s="153"/>
      <c r="IQ111" s="233" t="s">
        <v>107</v>
      </c>
      <c r="IR111" s="235" t="s">
        <v>108</v>
      </c>
      <c r="IS111" s="153"/>
      <c r="IT111" s="236" t="s">
        <v>109</v>
      </c>
      <c r="IU111" s="237"/>
      <c r="IV111" s="232" t="s">
        <v>102</v>
      </c>
      <c r="IW111" s="233" t="s">
        <v>103</v>
      </c>
      <c r="IX111" s="234" t="s">
        <v>104</v>
      </c>
      <c r="IY111" s="152"/>
      <c r="IZ111" s="152"/>
      <c r="JA111" s="152"/>
      <c r="JB111" s="153"/>
      <c r="JC111" s="234" t="s">
        <v>105</v>
      </c>
      <c r="JD111" s="153"/>
      <c r="JE111" s="234" t="s">
        <v>106</v>
      </c>
      <c r="JF111" s="152"/>
      <c r="JG111" s="153"/>
      <c r="JH111" s="233" t="s">
        <v>107</v>
      </c>
      <c r="JI111" s="235" t="s">
        <v>108</v>
      </c>
      <c r="JJ111" s="153"/>
      <c r="JK111" s="236" t="s">
        <v>109</v>
      </c>
      <c r="JL111" s="238"/>
      <c r="JM111" s="232" t="s">
        <v>102</v>
      </c>
      <c r="JN111" s="233" t="s">
        <v>103</v>
      </c>
      <c r="JO111" s="234" t="s">
        <v>104</v>
      </c>
      <c r="JP111" s="152"/>
      <c r="JQ111" s="152"/>
      <c r="JR111" s="152"/>
      <c r="JS111" s="153"/>
      <c r="JT111" s="234" t="s">
        <v>105</v>
      </c>
      <c r="JU111" s="153"/>
      <c r="JV111" s="234" t="s">
        <v>106</v>
      </c>
      <c r="JW111" s="152"/>
      <c r="JX111" s="153"/>
      <c r="JY111" s="233" t="s">
        <v>107</v>
      </c>
      <c r="JZ111" s="235" t="s">
        <v>108</v>
      </c>
      <c r="KA111" s="153"/>
      <c r="KB111" s="236" t="s">
        <v>109</v>
      </c>
      <c r="KC111" s="238"/>
      <c r="KD111" s="232" t="s">
        <v>102</v>
      </c>
      <c r="KE111" s="233" t="s">
        <v>103</v>
      </c>
      <c r="KF111" s="234" t="s">
        <v>104</v>
      </c>
      <c r="KG111" s="152"/>
      <c r="KH111" s="152"/>
      <c r="KI111" s="152"/>
      <c r="KJ111" s="153"/>
      <c r="KK111" s="234" t="s">
        <v>105</v>
      </c>
      <c r="KL111" s="153"/>
      <c r="KM111" s="234" t="s">
        <v>106</v>
      </c>
      <c r="KN111" s="152"/>
      <c r="KO111" s="153"/>
      <c r="KP111" s="233" t="s">
        <v>107</v>
      </c>
      <c r="KQ111" s="235" t="s">
        <v>108</v>
      </c>
      <c r="KR111" s="153"/>
      <c r="KS111" s="236" t="s">
        <v>109</v>
      </c>
      <c r="KT111" s="238"/>
      <c r="KU111" s="239"/>
    </row>
    <row r="112" ht="66.0" customHeight="1">
      <c r="A112" s="159"/>
      <c r="B112" s="40"/>
      <c r="C112" s="240" t="s">
        <v>110</v>
      </c>
      <c r="D112" s="240" t="s">
        <v>111</v>
      </c>
      <c r="E112" s="241" t="s">
        <v>112</v>
      </c>
      <c r="F112" s="240" t="s">
        <v>113</v>
      </c>
      <c r="G112" s="240" t="s">
        <v>114</v>
      </c>
      <c r="H112" s="242" t="s">
        <v>115</v>
      </c>
      <c r="I112" s="240" t="s">
        <v>116</v>
      </c>
      <c r="J112" s="242" t="s">
        <v>117</v>
      </c>
      <c r="K112" s="240" t="s">
        <v>118</v>
      </c>
      <c r="L112" s="240" t="s">
        <v>119</v>
      </c>
      <c r="M112" s="40"/>
      <c r="N112" s="242" t="s">
        <v>115</v>
      </c>
      <c r="O112" s="242" t="s">
        <v>120</v>
      </c>
      <c r="P112" s="163"/>
      <c r="Q112" s="237"/>
      <c r="R112" s="159"/>
      <c r="S112" s="40"/>
      <c r="T112" s="240" t="s">
        <v>110</v>
      </c>
      <c r="U112" s="240" t="s">
        <v>111</v>
      </c>
      <c r="V112" s="241" t="s">
        <v>112</v>
      </c>
      <c r="W112" s="240" t="s">
        <v>113</v>
      </c>
      <c r="X112" s="240" t="s">
        <v>114</v>
      </c>
      <c r="Y112" s="242" t="s">
        <v>115</v>
      </c>
      <c r="Z112" s="240" t="s">
        <v>116</v>
      </c>
      <c r="AA112" s="242" t="s">
        <v>117</v>
      </c>
      <c r="AB112" s="240" t="s">
        <v>118</v>
      </c>
      <c r="AC112" s="240" t="s">
        <v>119</v>
      </c>
      <c r="AD112" s="40"/>
      <c r="AE112" s="242" t="s">
        <v>115</v>
      </c>
      <c r="AF112" s="242" t="s">
        <v>120</v>
      </c>
      <c r="AG112" s="163"/>
      <c r="AH112" s="237"/>
      <c r="AI112" s="159"/>
      <c r="AJ112" s="40"/>
      <c r="AK112" s="240" t="s">
        <v>110</v>
      </c>
      <c r="AL112" s="240" t="s">
        <v>111</v>
      </c>
      <c r="AM112" s="241" t="s">
        <v>112</v>
      </c>
      <c r="AN112" s="240" t="s">
        <v>113</v>
      </c>
      <c r="AO112" s="240" t="s">
        <v>114</v>
      </c>
      <c r="AP112" s="242" t="s">
        <v>115</v>
      </c>
      <c r="AQ112" s="240" t="s">
        <v>116</v>
      </c>
      <c r="AR112" s="242" t="s">
        <v>117</v>
      </c>
      <c r="AS112" s="240" t="s">
        <v>118</v>
      </c>
      <c r="AT112" s="240" t="s">
        <v>119</v>
      </c>
      <c r="AU112" s="40"/>
      <c r="AV112" s="242" t="s">
        <v>115</v>
      </c>
      <c r="AW112" s="242" t="s">
        <v>120</v>
      </c>
      <c r="AX112" s="163"/>
      <c r="AY112" s="237"/>
      <c r="AZ112" s="159"/>
      <c r="BA112" s="40"/>
      <c r="BB112" s="240" t="s">
        <v>110</v>
      </c>
      <c r="BC112" s="240" t="s">
        <v>111</v>
      </c>
      <c r="BD112" s="241" t="s">
        <v>112</v>
      </c>
      <c r="BE112" s="240" t="s">
        <v>113</v>
      </c>
      <c r="BF112" s="240" t="s">
        <v>114</v>
      </c>
      <c r="BG112" s="242" t="s">
        <v>115</v>
      </c>
      <c r="BH112" s="240" t="s">
        <v>116</v>
      </c>
      <c r="BI112" s="242" t="s">
        <v>117</v>
      </c>
      <c r="BJ112" s="240" t="s">
        <v>118</v>
      </c>
      <c r="BK112" s="240" t="s">
        <v>119</v>
      </c>
      <c r="BL112" s="40"/>
      <c r="BM112" s="242" t="s">
        <v>115</v>
      </c>
      <c r="BN112" s="242" t="s">
        <v>120</v>
      </c>
      <c r="BO112" s="163"/>
      <c r="BP112" s="237"/>
      <c r="BQ112" s="159"/>
      <c r="BR112" s="40"/>
      <c r="BS112" s="240" t="s">
        <v>110</v>
      </c>
      <c r="BT112" s="240" t="s">
        <v>111</v>
      </c>
      <c r="BU112" s="241" t="s">
        <v>112</v>
      </c>
      <c r="BV112" s="240" t="s">
        <v>113</v>
      </c>
      <c r="BW112" s="240" t="s">
        <v>114</v>
      </c>
      <c r="BX112" s="242" t="s">
        <v>115</v>
      </c>
      <c r="BY112" s="240" t="s">
        <v>116</v>
      </c>
      <c r="BZ112" s="242" t="s">
        <v>117</v>
      </c>
      <c r="CA112" s="240" t="s">
        <v>118</v>
      </c>
      <c r="CB112" s="240" t="s">
        <v>119</v>
      </c>
      <c r="CC112" s="40"/>
      <c r="CD112" s="242" t="s">
        <v>115</v>
      </c>
      <c r="CE112" s="242" t="s">
        <v>120</v>
      </c>
      <c r="CF112" s="163"/>
      <c r="CG112" s="237"/>
      <c r="CH112" s="159"/>
      <c r="CI112" s="40"/>
      <c r="CJ112" s="240" t="s">
        <v>110</v>
      </c>
      <c r="CK112" s="240" t="s">
        <v>111</v>
      </c>
      <c r="CL112" s="241" t="s">
        <v>112</v>
      </c>
      <c r="CM112" s="240" t="s">
        <v>113</v>
      </c>
      <c r="CN112" s="240" t="s">
        <v>114</v>
      </c>
      <c r="CO112" s="242" t="s">
        <v>115</v>
      </c>
      <c r="CP112" s="240" t="s">
        <v>116</v>
      </c>
      <c r="CQ112" s="242" t="s">
        <v>117</v>
      </c>
      <c r="CR112" s="240" t="s">
        <v>118</v>
      </c>
      <c r="CS112" s="240" t="s">
        <v>119</v>
      </c>
      <c r="CT112" s="40"/>
      <c r="CU112" s="242" t="s">
        <v>115</v>
      </c>
      <c r="CV112" s="242" t="s">
        <v>120</v>
      </c>
      <c r="CW112" s="163"/>
      <c r="CX112" s="237"/>
      <c r="CY112" s="159"/>
      <c r="CZ112" s="40"/>
      <c r="DA112" s="240" t="s">
        <v>110</v>
      </c>
      <c r="DB112" s="240" t="s">
        <v>111</v>
      </c>
      <c r="DC112" s="241" t="s">
        <v>112</v>
      </c>
      <c r="DD112" s="240" t="s">
        <v>113</v>
      </c>
      <c r="DE112" s="240" t="s">
        <v>114</v>
      </c>
      <c r="DF112" s="242" t="s">
        <v>115</v>
      </c>
      <c r="DG112" s="240" t="s">
        <v>116</v>
      </c>
      <c r="DH112" s="242" t="s">
        <v>117</v>
      </c>
      <c r="DI112" s="240" t="s">
        <v>118</v>
      </c>
      <c r="DJ112" s="240" t="s">
        <v>119</v>
      </c>
      <c r="DK112" s="40"/>
      <c r="DL112" s="242" t="s">
        <v>115</v>
      </c>
      <c r="DM112" s="242" t="s">
        <v>120</v>
      </c>
      <c r="DN112" s="163"/>
      <c r="DO112" s="237"/>
      <c r="DP112" s="159"/>
      <c r="DQ112" s="40"/>
      <c r="DR112" s="240" t="s">
        <v>110</v>
      </c>
      <c r="DS112" s="240" t="s">
        <v>111</v>
      </c>
      <c r="DT112" s="241" t="s">
        <v>112</v>
      </c>
      <c r="DU112" s="240" t="s">
        <v>113</v>
      </c>
      <c r="DV112" s="240" t="s">
        <v>114</v>
      </c>
      <c r="DW112" s="242" t="s">
        <v>115</v>
      </c>
      <c r="DX112" s="240" t="s">
        <v>116</v>
      </c>
      <c r="DY112" s="242" t="s">
        <v>117</v>
      </c>
      <c r="DZ112" s="240" t="s">
        <v>118</v>
      </c>
      <c r="EA112" s="240" t="s">
        <v>119</v>
      </c>
      <c r="EB112" s="40"/>
      <c r="EC112" s="242" t="s">
        <v>115</v>
      </c>
      <c r="ED112" s="242" t="s">
        <v>120</v>
      </c>
      <c r="EE112" s="163"/>
      <c r="EF112" s="237"/>
      <c r="EG112" s="159"/>
      <c r="EH112" s="40"/>
      <c r="EI112" s="240" t="s">
        <v>110</v>
      </c>
      <c r="EJ112" s="240" t="s">
        <v>111</v>
      </c>
      <c r="EK112" s="241" t="s">
        <v>112</v>
      </c>
      <c r="EL112" s="240" t="s">
        <v>113</v>
      </c>
      <c r="EM112" s="240" t="s">
        <v>114</v>
      </c>
      <c r="EN112" s="242" t="s">
        <v>115</v>
      </c>
      <c r="EO112" s="240" t="s">
        <v>116</v>
      </c>
      <c r="EP112" s="242" t="s">
        <v>117</v>
      </c>
      <c r="EQ112" s="240" t="s">
        <v>118</v>
      </c>
      <c r="ER112" s="240" t="s">
        <v>119</v>
      </c>
      <c r="ES112" s="40"/>
      <c r="ET112" s="242" t="s">
        <v>115</v>
      </c>
      <c r="EU112" s="242" t="s">
        <v>120</v>
      </c>
      <c r="EV112" s="163"/>
      <c r="EW112" s="237"/>
      <c r="EX112" s="159"/>
      <c r="EY112" s="40"/>
      <c r="EZ112" s="240" t="s">
        <v>110</v>
      </c>
      <c r="FA112" s="240" t="s">
        <v>111</v>
      </c>
      <c r="FB112" s="241" t="s">
        <v>112</v>
      </c>
      <c r="FC112" s="240" t="s">
        <v>113</v>
      </c>
      <c r="FD112" s="240" t="s">
        <v>114</v>
      </c>
      <c r="FE112" s="242" t="s">
        <v>115</v>
      </c>
      <c r="FF112" s="240" t="s">
        <v>116</v>
      </c>
      <c r="FG112" s="242" t="s">
        <v>117</v>
      </c>
      <c r="FH112" s="240" t="s">
        <v>118</v>
      </c>
      <c r="FI112" s="240" t="s">
        <v>119</v>
      </c>
      <c r="FJ112" s="40"/>
      <c r="FK112" s="242" t="s">
        <v>115</v>
      </c>
      <c r="FL112" s="242" t="s">
        <v>120</v>
      </c>
      <c r="FM112" s="163"/>
      <c r="FN112" s="237"/>
      <c r="FO112" s="159"/>
      <c r="FP112" s="40"/>
      <c r="FQ112" s="240" t="s">
        <v>110</v>
      </c>
      <c r="FR112" s="240" t="s">
        <v>111</v>
      </c>
      <c r="FS112" s="241" t="s">
        <v>112</v>
      </c>
      <c r="FT112" s="240" t="s">
        <v>113</v>
      </c>
      <c r="FU112" s="240" t="s">
        <v>114</v>
      </c>
      <c r="FV112" s="242" t="s">
        <v>115</v>
      </c>
      <c r="FW112" s="240" t="s">
        <v>116</v>
      </c>
      <c r="FX112" s="242" t="s">
        <v>117</v>
      </c>
      <c r="FY112" s="240" t="s">
        <v>118</v>
      </c>
      <c r="FZ112" s="240" t="s">
        <v>119</v>
      </c>
      <c r="GA112" s="40"/>
      <c r="GB112" s="242" t="s">
        <v>115</v>
      </c>
      <c r="GC112" s="242" t="s">
        <v>120</v>
      </c>
      <c r="GD112" s="163"/>
      <c r="GE112" s="237"/>
      <c r="GF112" s="159"/>
      <c r="GG112" s="40"/>
      <c r="GH112" s="240" t="s">
        <v>110</v>
      </c>
      <c r="GI112" s="240" t="s">
        <v>111</v>
      </c>
      <c r="GJ112" s="241" t="s">
        <v>112</v>
      </c>
      <c r="GK112" s="240" t="s">
        <v>113</v>
      </c>
      <c r="GL112" s="240" t="s">
        <v>114</v>
      </c>
      <c r="GM112" s="242" t="s">
        <v>115</v>
      </c>
      <c r="GN112" s="240" t="s">
        <v>116</v>
      </c>
      <c r="GO112" s="242" t="s">
        <v>117</v>
      </c>
      <c r="GP112" s="240" t="s">
        <v>118</v>
      </c>
      <c r="GQ112" s="240" t="s">
        <v>119</v>
      </c>
      <c r="GR112" s="40"/>
      <c r="GS112" s="242" t="s">
        <v>115</v>
      </c>
      <c r="GT112" s="242" t="s">
        <v>120</v>
      </c>
      <c r="GU112" s="163"/>
      <c r="GV112" s="237"/>
      <c r="GW112" s="159"/>
      <c r="GX112" s="40"/>
      <c r="GY112" s="240" t="s">
        <v>110</v>
      </c>
      <c r="GZ112" s="240" t="s">
        <v>111</v>
      </c>
      <c r="HA112" s="241" t="s">
        <v>112</v>
      </c>
      <c r="HB112" s="240" t="s">
        <v>113</v>
      </c>
      <c r="HC112" s="240" t="s">
        <v>114</v>
      </c>
      <c r="HD112" s="242" t="s">
        <v>115</v>
      </c>
      <c r="HE112" s="240" t="s">
        <v>116</v>
      </c>
      <c r="HF112" s="242" t="s">
        <v>117</v>
      </c>
      <c r="HG112" s="240" t="s">
        <v>118</v>
      </c>
      <c r="HH112" s="240" t="s">
        <v>119</v>
      </c>
      <c r="HI112" s="40"/>
      <c r="HJ112" s="242" t="s">
        <v>115</v>
      </c>
      <c r="HK112" s="242" t="s">
        <v>120</v>
      </c>
      <c r="HL112" s="163"/>
      <c r="HM112" s="237"/>
      <c r="HN112" s="159"/>
      <c r="HO112" s="40"/>
      <c r="HP112" s="240" t="s">
        <v>110</v>
      </c>
      <c r="HQ112" s="240" t="s">
        <v>111</v>
      </c>
      <c r="HR112" s="241" t="s">
        <v>112</v>
      </c>
      <c r="HS112" s="240" t="s">
        <v>113</v>
      </c>
      <c r="HT112" s="240" t="s">
        <v>114</v>
      </c>
      <c r="HU112" s="242" t="s">
        <v>115</v>
      </c>
      <c r="HV112" s="240" t="s">
        <v>116</v>
      </c>
      <c r="HW112" s="242" t="s">
        <v>117</v>
      </c>
      <c r="HX112" s="240" t="s">
        <v>118</v>
      </c>
      <c r="HY112" s="240" t="s">
        <v>119</v>
      </c>
      <c r="HZ112" s="40"/>
      <c r="IA112" s="242" t="s">
        <v>115</v>
      </c>
      <c r="IB112" s="242" t="s">
        <v>120</v>
      </c>
      <c r="IC112" s="163"/>
      <c r="ID112" s="237"/>
      <c r="IE112" s="159"/>
      <c r="IF112" s="40"/>
      <c r="IG112" s="240" t="s">
        <v>110</v>
      </c>
      <c r="IH112" s="240" t="s">
        <v>111</v>
      </c>
      <c r="II112" s="241" t="s">
        <v>112</v>
      </c>
      <c r="IJ112" s="240" t="s">
        <v>113</v>
      </c>
      <c r="IK112" s="240" t="s">
        <v>114</v>
      </c>
      <c r="IL112" s="242" t="s">
        <v>115</v>
      </c>
      <c r="IM112" s="240" t="s">
        <v>116</v>
      </c>
      <c r="IN112" s="242" t="s">
        <v>117</v>
      </c>
      <c r="IO112" s="240" t="s">
        <v>118</v>
      </c>
      <c r="IP112" s="240" t="s">
        <v>119</v>
      </c>
      <c r="IQ112" s="40"/>
      <c r="IR112" s="242" t="s">
        <v>115</v>
      </c>
      <c r="IS112" s="242" t="s">
        <v>120</v>
      </c>
      <c r="IT112" s="163"/>
      <c r="IU112" s="237"/>
      <c r="IV112" s="159"/>
      <c r="IW112" s="40"/>
      <c r="IX112" s="240" t="s">
        <v>110</v>
      </c>
      <c r="IY112" s="240" t="s">
        <v>111</v>
      </c>
      <c r="IZ112" s="241" t="s">
        <v>112</v>
      </c>
      <c r="JA112" s="240" t="s">
        <v>113</v>
      </c>
      <c r="JB112" s="240" t="s">
        <v>114</v>
      </c>
      <c r="JC112" s="242" t="s">
        <v>115</v>
      </c>
      <c r="JD112" s="240" t="s">
        <v>116</v>
      </c>
      <c r="JE112" s="242" t="s">
        <v>117</v>
      </c>
      <c r="JF112" s="240" t="s">
        <v>118</v>
      </c>
      <c r="JG112" s="240" t="s">
        <v>119</v>
      </c>
      <c r="JH112" s="40"/>
      <c r="JI112" s="242" t="s">
        <v>115</v>
      </c>
      <c r="JJ112" s="242" t="s">
        <v>120</v>
      </c>
      <c r="JK112" s="163"/>
      <c r="JL112" s="238"/>
      <c r="JM112" s="159"/>
      <c r="JN112" s="40"/>
      <c r="JO112" s="240" t="s">
        <v>110</v>
      </c>
      <c r="JP112" s="240" t="s">
        <v>111</v>
      </c>
      <c r="JQ112" s="241" t="s">
        <v>112</v>
      </c>
      <c r="JR112" s="240" t="s">
        <v>113</v>
      </c>
      <c r="JS112" s="240" t="s">
        <v>114</v>
      </c>
      <c r="JT112" s="242" t="s">
        <v>115</v>
      </c>
      <c r="JU112" s="240" t="s">
        <v>116</v>
      </c>
      <c r="JV112" s="242" t="s">
        <v>117</v>
      </c>
      <c r="JW112" s="240" t="s">
        <v>118</v>
      </c>
      <c r="JX112" s="240" t="s">
        <v>119</v>
      </c>
      <c r="JY112" s="40"/>
      <c r="JZ112" s="242" t="s">
        <v>115</v>
      </c>
      <c r="KA112" s="242" t="s">
        <v>120</v>
      </c>
      <c r="KB112" s="163"/>
      <c r="KC112" s="238"/>
      <c r="KD112" s="159"/>
      <c r="KE112" s="40"/>
      <c r="KF112" s="240" t="s">
        <v>110</v>
      </c>
      <c r="KG112" s="240" t="s">
        <v>111</v>
      </c>
      <c r="KH112" s="241" t="s">
        <v>112</v>
      </c>
      <c r="KI112" s="240" t="s">
        <v>113</v>
      </c>
      <c r="KJ112" s="240" t="s">
        <v>114</v>
      </c>
      <c r="KK112" s="242" t="s">
        <v>115</v>
      </c>
      <c r="KL112" s="240" t="s">
        <v>116</v>
      </c>
      <c r="KM112" s="242" t="s">
        <v>117</v>
      </c>
      <c r="KN112" s="240" t="s">
        <v>118</v>
      </c>
      <c r="KO112" s="240" t="s">
        <v>119</v>
      </c>
      <c r="KP112" s="40"/>
      <c r="KQ112" s="242" t="s">
        <v>115</v>
      </c>
      <c r="KR112" s="242" t="s">
        <v>120</v>
      </c>
      <c r="KS112" s="163"/>
      <c r="KT112" s="238"/>
      <c r="KU112" s="239"/>
    </row>
    <row r="113" ht="15.75" customHeight="1">
      <c r="A113" s="243">
        <v>-1.0</v>
      </c>
      <c r="B113" s="244">
        <v>-2.0</v>
      </c>
      <c r="C113" s="244">
        <v>-3.0</v>
      </c>
      <c r="D113" s="244">
        <v>-4.0</v>
      </c>
      <c r="E113" s="244">
        <v>-5.0</v>
      </c>
      <c r="F113" s="244">
        <v>-6.0</v>
      </c>
      <c r="G113" s="244">
        <v>-7.0</v>
      </c>
      <c r="H113" s="244">
        <v>-8.0</v>
      </c>
      <c r="I113" s="244">
        <v>-9.0</v>
      </c>
      <c r="J113" s="244">
        <v>-10.0</v>
      </c>
      <c r="K113" s="244">
        <v>-11.0</v>
      </c>
      <c r="L113" s="244">
        <v>-12.0</v>
      </c>
      <c r="M113" s="244">
        <v>-13.0</v>
      </c>
      <c r="N113" s="244">
        <v>-14.0</v>
      </c>
      <c r="O113" s="244">
        <v>-15.0</v>
      </c>
      <c r="P113" s="245">
        <v>-16.0</v>
      </c>
      <c r="Q113" s="246"/>
      <c r="R113" s="243">
        <v>-1.0</v>
      </c>
      <c r="S113" s="244">
        <v>-2.0</v>
      </c>
      <c r="T113" s="244">
        <v>-3.0</v>
      </c>
      <c r="U113" s="244">
        <v>-4.0</v>
      </c>
      <c r="V113" s="244">
        <v>-5.0</v>
      </c>
      <c r="W113" s="244">
        <v>-6.0</v>
      </c>
      <c r="X113" s="244">
        <v>-7.0</v>
      </c>
      <c r="Y113" s="244">
        <v>-8.0</v>
      </c>
      <c r="Z113" s="244">
        <v>-9.0</v>
      </c>
      <c r="AA113" s="244">
        <v>-10.0</v>
      </c>
      <c r="AB113" s="244">
        <v>-11.0</v>
      </c>
      <c r="AC113" s="244">
        <v>-12.0</v>
      </c>
      <c r="AD113" s="244">
        <v>-13.0</v>
      </c>
      <c r="AE113" s="244">
        <v>-14.0</v>
      </c>
      <c r="AF113" s="244">
        <v>-15.0</v>
      </c>
      <c r="AG113" s="245">
        <v>-16.0</v>
      </c>
      <c r="AH113" s="246"/>
      <c r="AI113" s="243">
        <v>-1.0</v>
      </c>
      <c r="AJ113" s="244">
        <v>-2.0</v>
      </c>
      <c r="AK113" s="244">
        <v>-3.0</v>
      </c>
      <c r="AL113" s="244">
        <v>-4.0</v>
      </c>
      <c r="AM113" s="244">
        <v>-5.0</v>
      </c>
      <c r="AN113" s="244">
        <v>-6.0</v>
      </c>
      <c r="AO113" s="244">
        <v>-7.0</v>
      </c>
      <c r="AP113" s="244">
        <v>-8.0</v>
      </c>
      <c r="AQ113" s="244">
        <v>-9.0</v>
      </c>
      <c r="AR113" s="244">
        <v>-10.0</v>
      </c>
      <c r="AS113" s="244">
        <v>-11.0</v>
      </c>
      <c r="AT113" s="244">
        <v>-12.0</v>
      </c>
      <c r="AU113" s="244">
        <v>-13.0</v>
      </c>
      <c r="AV113" s="244">
        <v>-14.0</v>
      </c>
      <c r="AW113" s="244">
        <v>-15.0</v>
      </c>
      <c r="AX113" s="245">
        <v>-16.0</v>
      </c>
      <c r="AY113" s="246"/>
      <c r="AZ113" s="243">
        <v>-1.0</v>
      </c>
      <c r="BA113" s="244">
        <v>-2.0</v>
      </c>
      <c r="BB113" s="244">
        <v>-3.0</v>
      </c>
      <c r="BC113" s="244">
        <v>-4.0</v>
      </c>
      <c r="BD113" s="244">
        <v>-5.0</v>
      </c>
      <c r="BE113" s="244">
        <v>-6.0</v>
      </c>
      <c r="BF113" s="244">
        <v>-7.0</v>
      </c>
      <c r="BG113" s="244">
        <v>-8.0</v>
      </c>
      <c r="BH113" s="244">
        <v>-9.0</v>
      </c>
      <c r="BI113" s="244">
        <v>-10.0</v>
      </c>
      <c r="BJ113" s="244">
        <v>-11.0</v>
      </c>
      <c r="BK113" s="244">
        <v>-12.0</v>
      </c>
      <c r="BL113" s="244">
        <v>-13.0</v>
      </c>
      <c r="BM113" s="244">
        <v>-14.0</v>
      </c>
      <c r="BN113" s="244">
        <v>-15.0</v>
      </c>
      <c r="BO113" s="245">
        <v>-16.0</v>
      </c>
      <c r="BP113" s="246"/>
      <c r="BQ113" s="243">
        <v>-1.0</v>
      </c>
      <c r="BR113" s="244">
        <v>-2.0</v>
      </c>
      <c r="BS113" s="244">
        <v>-3.0</v>
      </c>
      <c r="BT113" s="244">
        <v>-4.0</v>
      </c>
      <c r="BU113" s="244">
        <v>-5.0</v>
      </c>
      <c r="BV113" s="244">
        <v>-6.0</v>
      </c>
      <c r="BW113" s="244">
        <v>-7.0</v>
      </c>
      <c r="BX113" s="244">
        <v>-8.0</v>
      </c>
      <c r="BY113" s="244">
        <v>-9.0</v>
      </c>
      <c r="BZ113" s="244">
        <v>-10.0</v>
      </c>
      <c r="CA113" s="244">
        <v>-11.0</v>
      </c>
      <c r="CB113" s="244">
        <v>-12.0</v>
      </c>
      <c r="CC113" s="244">
        <v>-13.0</v>
      </c>
      <c r="CD113" s="244">
        <v>-14.0</v>
      </c>
      <c r="CE113" s="244">
        <v>-15.0</v>
      </c>
      <c r="CF113" s="245">
        <v>-16.0</v>
      </c>
      <c r="CG113" s="246"/>
      <c r="CH113" s="243">
        <v>-1.0</v>
      </c>
      <c r="CI113" s="244">
        <v>-2.0</v>
      </c>
      <c r="CJ113" s="244">
        <v>-3.0</v>
      </c>
      <c r="CK113" s="244">
        <v>-4.0</v>
      </c>
      <c r="CL113" s="244">
        <v>-5.0</v>
      </c>
      <c r="CM113" s="244">
        <v>-6.0</v>
      </c>
      <c r="CN113" s="244">
        <v>-7.0</v>
      </c>
      <c r="CO113" s="244">
        <v>-8.0</v>
      </c>
      <c r="CP113" s="244">
        <v>-9.0</v>
      </c>
      <c r="CQ113" s="244">
        <v>-10.0</v>
      </c>
      <c r="CR113" s="244">
        <v>-11.0</v>
      </c>
      <c r="CS113" s="244">
        <v>-12.0</v>
      </c>
      <c r="CT113" s="244">
        <v>-13.0</v>
      </c>
      <c r="CU113" s="244">
        <v>-14.0</v>
      </c>
      <c r="CV113" s="244">
        <v>-15.0</v>
      </c>
      <c r="CW113" s="245">
        <v>-16.0</v>
      </c>
      <c r="CX113" s="246"/>
      <c r="CY113" s="243">
        <v>-1.0</v>
      </c>
      <c r="CZ113" s="244">
        <v>-2.0</v>
      </c>
      <c r="DA113" s="244">
        <v>-3.0</v>
      </c>
      <c r="DB113" s="244">
        <v>-4.0</v>
      </c>
      <c r="DC113" s="244">
        <v>-5.0</v>
      </c>
      <c r="DD113" s="244">
        <v>-6.0</v>
      </c>
      <c r="DE113" s="244">
        <v>-7.0</v>
      </c>
      <c r="DF113" s="244">
        <v>-8.0</v>
      </c>
      <c r="DG113" s="244">
        <v>-9.0</v>
      </c>
      <c r="DH113" s="244">
        <v>-10.0</v>
      </c>
      <c r="DI113" s="244">
        <v>-11.0</v>
      </c>
      <c r="DJ113" s="244">
        <v>-12.0</v>
      </c>
      <c r="DK113" s="244">
        <v>-13.0</v>
      </c>
      <c r="DL113" s="244">
        <v>-14.0</v>
      </c>
      <c r="DM113" s="244">
        <v>-15.0</v>
      </c>
      <c r="DN113" s="245">
        <v>-16.0</v>
      </c>
      <c r="DO113" s="246"/>
      <c r="DP113" s="243">
        <v>-1.0</v>
      </c>
      <c r="DQ113" s="244">
        <v>-2.0</v>
      </c>
      <c r="DR113" s="244">
        <v>-3.0</v>
      </c>
      <c r="DS113" s="244">
        <v>-4.0</v>
      </c>
      <c r="DT113" s="244">
        <v>-5.0</v>
      </c>
      <c r="DU113" s="244">
        <v>-6.0</v>
      </c>
      <c r="DV113" s="244">
        <v>-7.0</v>
      </c>
      <c r="DW113" s="244">
        <v>-8.0</v>
      </c>
      <c r="DX113" s="244">
        <v>-9.0</v>
      </c>
      <c r="DY113" s="244">
        <v>-10.0</v>
      </c>
      <c r="DZ113" s="244">
        <v>-11.0</v>
      </c>
      <c r="EA113" s="244">
        <v>-12.0</v>
      </c>
      <c r="EB113" s="244">
        <v>-13.0</v>
      </c>
      <c r="EC113" s="244">
        <v>-14.0</v>
      </c>
      <c r="ED113" s="244">
        <v>-15.0</v>
      </c>
      <c r="EE113" s="245">
        <v>-16.0</v>
      </c>
      <c r="EF113" s="246"/>
      <c r="EG113" s="243">
        <v>-1.0</v>
      </c>
      <c r="EH113" s="244">
        <v>-2.0</v>
      </c>
      <c r="EI113" s="244">
        <v>-3.0</v>
      </c>
      <c r="EJ113" s="244">
        <v>-4.0</v>
      </c>
      <c r="EK113" s="244">
        <v>-5.0</v>
      </c>
      <c r="EL113" s="244">
        <v>-6.0</v>
      </c>
      <c r="EM113" s="244">
        <v>-7.0</v>
      </c>
      <c r="EN113" s="244">
        <v>-8.0</v>
      </c>
      <c r="EO113" s="244">
        <v>-9.0</v>
      </c>
      <c r="EP113" s="244">
        <v>-10.0</v>
      </c>
      <c r="EQ113" s="244">
        <v>-11.0</v>
      </c>
      <c r="ER113" s="244">
        <v>-12.0</v>
      </c>
      <c r="ES113" s="244">
        <v>-13.0</v>
      </c>
      <c r="ET113" s="244">
        <v>-14.0</v>
      </c>
      <c r="EU113" s="244">
        <v>-15.0</v>
      </c>
      <c r="EV113" s="245">
        <v>-16.0</v>
      </c>
      <c r="EW113" s="246"/>
      <c r="EX113" s="243">
        <v>-1.0</v>
      </c>
      <c r="EY113" s="244">
        <v>-2.0</v>
      </c>
      <c r="EZ113" s="244">
        <v>-3.0</v>
      </c>
      <c r="FA113" s="244">
        <v>-4.0</v>
      </c>
      <c r="FB113" s="244">
        <v>-5.0</v>
      </c>
      <c r="FC113" s="244">
        <v>-6.0</v>
      </c>
      <c r="FD113" s="244">
        <v>-7.0</v>
      </c>
      <c r="FE113" s="244">
        <v>-8.0</v>
      </c>
      <c r="FF113" s="244">
        <v>-9.0</v>
      </c>
      <c r="FG113" s="244">
        <v>-10.0</v>
      </c>
      <c r="FH113" s="244">
        <v>-11.0</v>
      </c>
      <c r="FI113" s="244">
        <v>-12.0</v>
      </c>
      <c r="FJ113" s="244">
        <v>-13.0</v>
      </c>
      <c r="FK113" s="244">
        <v>-14.0</v>
      </c>
      <c r="FL113" s="244">
        <v>-15.0</v>
      </c>
      <c r="FM113" s="245">
        <v>-16.0</v>
      </c>
      <c r="FN113" s="246"/>
      <c r="FO113" s="243">
        <v>-1.0</v>
      </c>
      <c r="FP113" s="244">
        <v>-2.0</v>
      </c>
      <c r="FQ113" s="244">
        <v>-3.0</v>
      </c>
      <c r="FR113" s="244">
        <v>-4.0</v>
      </c>
      <c r="FS113" s="244">
        <v>-5.0</v>
      </c>
      <c r="FT113" s="244">
        <v>-6.0</v>
      </c>
      <c r="FU113" s="244">
        <v>-7.0</v>
      </c>
      <c r="FV113" s="244">
        <v>-8.0</v>
      </c>
      <c r="FW113" s="244">
        <v>-9.0</v>
      </c>
      <c r="FX113" s="244">
        <v>-10.0</v>
      </c>
      <c r="FY113" s="244">
        <v>-11.0</v>
      </c>
      <c r="FZ113" s="244">
        <v>-12.0</v>
      </c>
      <c r="GA113" s="244">
        <v>-13.0</v>
      </c>
      <c r="GB113" s="244">
        <v>-14.0</v>
      </c>
      <c r="GC113" s="244">
        <v>-15.0</v>
      </c>
      <c r="GD113" s="245">
        <v>-16.0</v>
      </c>
      <c r="GE113" s="246"/>
      <c r="GF113" s="243">
        <v>-1.0</v>
      </c>
      <c r="GG113" s="244">
        <v>-2.0</v>
      </c>
      <c r="GH113" s="244">
        <v>-3.0</v>
      </c>
      <c r="GI113" s="244">
        <v>-4.0</v>
      </c>
      <c r="GJ113" s="244">
        <v>-5.0</v>
      </c>
      <c r="GK113" s="244">
        <v>-6.0</v>
      </c>
      <c r="GL113" s="244">
        <v>-7.0</v>
      </c>
      <c r="GM113" s="244">
        <v>-8.0</v>
      </c>
      <c r="GN113" s="244">
        <v>-9.0</v>
      </c>
      <c r="GO113" s="244">
        <v>-10.0</v>
      </c>
      <c r="GP113" s="244">
        <v>-11.0</v>
      </c>
      <c r="GQ113" s="244">
        <v>-12.0</v>
      </c>
      <c r="GR113" s="244">
        <v>-13.0</v>
      </c>
      <c r="GS113" s="244">
        <v>-14.0</v>
      </c>
      <c r="GT113" s="244">
        <v>-15.0</v>
      </c>
      <c r="GU113" s="245">
        <v>-16.0</v>
      </c>
      <c r="GV113" s="246"/>
      <c r="GW113" s="243">
        <v>-1.0</v>
      </c>
      <c r="GX113" s="244">
        <v>-2.0</v>
      </c>
      <c r="GY113" s="244">
        <v>-3.0</v>
      </c>
      <c r="GZ113" s="244">
        <v>-4.0</v>
      </c>
      <c r="HA113" s="244">
        <v>-5.0</v>
      </c>
      <c r="HB113" s="244">
        <v>-6.0</v>
      </c>
      <c r="HC113" s="244">
        <v>-7.0</v>
      </c>
      <c r="HD113" s="244">
        <v>-8.0</v>
      </c>
      <c r="HE113" s="244">
        <v>-9.0</v>
      </c>
      <c r="HF113" s="244">
        <v>-10.0</v>
      </c>
      <c r="HG113" s="244">
        <v>-11.0</v>
      </c>
      <c r="HH113" s="244">
        <v>-12.0</v>
      </c>
      <c r="HI113" s="244">
        <v>-13.0</v>
      </c>
      <c r="HJ113" s="244">
        <v>-14.0</v>
      </c>
      <c r="HK113" s="244">
        <v>-15.0</v>
      </c>
      <c r="HL113" s="245">
        <v>-16.0</v>
      </c>
      <c r="HM113" s="246"/>
      <c r="HN113" s="243">
        <v>-1.0</v>
      </c>
      <c r="HO113" s="244">
        <v>-2.0</v>
      </c>
      <c r="HP113" s="244">
        <v>-3.0</v>
      </c>
      <c r="HQ113" s="244">
        <v>-4.0</v>
      </c>
      <c r="HR113" s="244">
        <v>-5.0</v>
      </c>
      <c r="HS113" s="244">
        <v>-6.0</v>
      </c>
      <c r="HT113" s="244">
        <v>-7.0</v>
      </c>
      <c r="HU113" s="244">
        <v>-8.0</v>
      </c>
      <c r="HV113" s="244">
        <v>-9.0</v>
      </c>
      <c r="HW113" s="244">
        <v>-10.0</v>
      </c>
      <c r="HX113" s="244">
        <v>-11.0</v>
      </c>
      <c r="HY113" s="244">
        <v>-12.0</v>
      </c>
      <c r="HZ113" s="244">
        <v>-13.0</v>
      </c>
      <c r="IA113" s="244">
        <v>-14.0</v>
      </c>
      <c r="IB113" s="244">
        <v>-15.0</v>
      </c>
      <c r="IC113" s="245">
        <v>-16.0</v>
      </c>
      <c r="ID113" s="246"/>
      <c r="IE113" s="243">
        <v>-1.0</v>
      </c>
      <c r="IF113" s="244">
        <v>-2.0</v>
      </c>
      <c r="IG113" s="244">
        <v>-3.0</v>
      </c>
      <c r="IH113" s="244">
        <v>-4.0</v>
      </c>
      <c r="II113" s="244">
        <v>-5.0</v>
      </c>
      <c r="IJ113" s="244">
        <v>-6.0</v>
      </c>
      <c r="IK113" s="244">
        <v>-7.0</v>
      </c>
      <c r="IL113" s="244">
        <v>-8.0</v>
      </c>
      <c r="IM113" s="244">
        <v>-9.0</v>
      </c>
      <c r="IN113" s="244">
        <v>-10.0</v>
      </c>
      <c r="IO113" s="244">
        <v>-11.0</v>
      </c>
      <c r="IP113" s="244">
        <v>-12.0</v>
      </c>
      <c r="IQ113" s="244">
        <v>-13.0</v>
      </c>
      <c r="IR113" s="244">
        <v>-14.0</v>
      </c>
      <c r="IS113" s="244">
        <v>-15.0</v>
      </c>
      <c r="IT113" s="245">
        <v>-16.0</v>
      </c>
      <c r="IU113" s="246"/>
      <c r="IV113" s="243">
        <v>-1.0</v>
      </c>
      <c r="IW113" s="244">
        <v>-2.0</v>
      </c>
      <c r="IX113" s="244">
        <v>-3.0</v>
      </c>
      <c r="IY113" s="244">
        <v>-4.0</v>
      </c>
      <c r="IZ113" s="244">
        <v>-5.0</v>
      </c>
      <c r="JA113" s="244">
        <v>-6.0</v>
      </c>
      <c r="JB113" s="244">
        <v>-7.0</v>
      </c>
      <c r="JC113" s="244">
        <v>-8.0</v>
      </c>
      <c r="JD113" s="244">
        <v>-9.0</v>
      </c>
      <c r="JE113" s="244">
        <v>-10.0</v>
      </c>
      <c r="JF113" s="244">
        <v>-11.0</v>
      </c>
      <c r="JG113" s="244">
        <v>-12.0</v>
      </c>
      <c r="JH113" s="244">
        <v>-13.0</v>
      </c>
      <c r="JI113" s="244">
        <v>-14.0</v>
      </c>
      <c r="JJ113" s="244">
        <v>-15.0</v>
      </c>
      <c r="JK113" s="245">
        <v>-16.0</v>
      </c>
      <c r="JL113" s="246"/>
      <c r="JM113" s="243">
        <v>-1.0</v>
      </c>
      <c r="JN113" s="244">
        <v>-2.0</v>
      </c>
      <c r="JO113" s="244">
        <v>-3.0</v>
      </c>
      <c r="JP113" s="244">
        <v>-4.0</v>
      </c>
      <c r="JQ113" s="244">
        <v>-5.0</v>
      </c>
      <c r="JR113" s="244">
        <v>-6.0</v>
      </c>
      <c r="JS113" s="244">
        <v>-7.0</v>
      </c>
      <c r="JT113" s="244">
        <v>-8.0</v>
      </c>
      <c r="JU113" s="244">
        <v>-9.0</v>
      </c>
      <c r="JV113" s="244">
        <v>-10.0</v>
      </c>
      <c r="JW113" s="244">
        <v>-11.0</v>
      </c>
      <c r="JX113" s="244">
        <v>-12.0</v>
      </c>
      <c r="JY113" s="244">
        <v>-13.0</v>
      </c>
      <c r="JZ113" s="244">
        <v>-14.0</v>
      </c>
      <c r="KA113" s="244">
        <v>-15.0</v>
      </c>
      <c r="KB113" s="245">
        <v>-16.0</v>
      </c>
      <c r="KC113" s="246"/>
      <c r="KD113" s="243">
        <v>-1.0</v>
      </c>
      <c r="KE113" s="244">
        <v>-2.0</v>
      </c>
      <c r="KF113" s="244">
        <v>-3.0</v>
      </c>
      <c r="KG113" s="244">
        <v>-4.0</v>
      </c>
      <c r="KH113" s="244">
        <v>-5.0</v>
      </c>
      <c r="KI113" s="244">
        <v>-6.0</v>
      </c>
      <c r="KJ113" s="244">
        <v>-7.0</v>
      </c>
      <c r="KK113" s="244">
        <v>-8.0</v>
      </c>
      <c r="KL113" s="244">
        <v>-9.0</v>
      </c>
      <c r="KM113" s="244">
        <v>-10.0</v>
      </c>
      <c r="KN113" s="244">
        <v>-11.0</v>
      </c>
      <c r="KO113" s="244">
        <v>-12.0</v>
      </c>
      <c r="KP113" s="244">
        <v>-13.0</v>
      </c>
      <c r="KQ113" s="244">
        <v>-14.0</v>
      </c>
      <c r="KR113" s="244">
        <v>-15.0</v>
      </c>
      <c r="KS113" s="245">
        <v>-16.0</v>
      </c>
      <c r="KT113" s="246"/>
      <c r="KU113" s="247"/>
    </row>
    <row r="114" ht="15.75" customHeight="1">
      <c r="A114" s="248"/>
      <c r="B114" s="249" t="s">
        <v>36</v>
      </c>
      <c r="C114" s="250"/>
      <c r="D114" s="250"/>
      <c r="E114" s="250" t="s">
        <v>121</v>
      </c>
      <c r="F114" s="250" t="s">
        <v>121</v>
      </c>
      <c r="G114" s="250" t="s">
        <v>121</v>
      </c>
      <c r="H114" s="250" t="s">
        <v>121</v>
      </c>
      <c r="I114" s="250" t="s">
        <v>121</v>
      </c>
      <c r="J114" s="250" t="s">
        <v>121</v>
      </c>
      <c r="K114" s="250" t="s">
        <v>121</v>
      </c>
      <c r="L114" s="250" t="s">
        <v>121</v>
      </c>
      <c r="M114" s="250" t="s">
        <v>121</v>
      </c>
      <c r="N114" s="250" t="s">
        <v>121</v>
      </c>
      <c r="O114" s="250" t="s">
        <v>121</v>
      </c>
      <c r="P114" s="251" t="s">
        <v>121</v>
      </c>
      <c r="Q114" s="252"/>
      <c r="R114" s="248"/>
      <c r="S114" s="249" t="s">
        <v>36</v>
      </c>
      <c r="T114" s="250"/>
      <c r="U114" s="250"/>
      <c r="V114" s="250" t="s">
        <v>121</v>
      </c>
      <c r="W114" s="250" t="s">
        <v>121</v>
      </c>
      <c r="X114" s="250" t="s">
        <v>121</v>
      </c>
      <c r="Y114" s="250" t="s">
        <v>121</v>
      </c>
      <c r="Z114" s="250" t="s">
        <v>121</v>
      </c>
      <c r="AA114" s="250" t="s">
        <v>121</v>
      </c>
      <c r="AB114" s="250" t="s">
        <v>121</v>
      </c>
      <c r="AC114" s="250" t="s">
        <v>121</v>
      </c>
      <c r="AD114" s="250" t="s">
        <v>121</v>
      </c>
      <c r="AE114" s="250" t="s">
        <v>121</v>
      </c>
      <c r="AF114" s="250" t="s">
        <v>121</v>
      </c>
      <c r="AG114" s="251" t="s">
        <v>121</v>
      </c>
      <c r="AH114" s="252"/>
      <c r="AI114" s="248"/>
      <c r="AJ114" s="249" t="s">
        <v>36</v>
      </c>
      <c r="AK114" s="250"/>
      <c r="AL114" s="250"/>
      <c r="AM114" s="250" t="s">
        <v>121</v>
      </c>
      <c r="AN114" s="250" t="s">
        <v>121</v>
      </c>
      <c r="AO114" s="250" t="s">
        <v>121</v>
      </c>
      <c r="AP114" s="250" t="s">
        <v>121</v>
      </c>
      <c r="AQ114" s="250" t="s">
        <v>121</v>
      </c>
      <c r="AR114" s="250" t="s">
        <v>121</v>
      </c>
      <c r="AS114" s="250" t="s">
        <v>121</v>
      </c>
      <c r="AT114" s="250" t="s">
        <v>121</v>
      </c>
      <c r="AU114" s="250" t="s">
        <v>121</v>
      </c>
      <c r="AV114" s="250" t="s">
        <v>121</v>
      </c>
      <c r="AW114" s="250" t="s">
        <v>121</v>
      </c>
      <c r="AX114" s="251" t="s">
        <v>121</v>
      </c>
      <c r="AY114" s="252"/>
      <c r="AZ114" s="248"/>
      <c r="BA114" s="249" t="s">
        <v>36</v>
      </c>
      <c r="BB114" s="250"/>
      <c r="BC114" s="250"/>
      <c r="BD114" s="250" t="s">
        <v>121</v>
      </c>
      <c r="BE114" s="250" t="s">
        <v>121</v>
      </c>
      <c r="BF114" s="250" t="s">
        <v>121</v>
      </c>
      <c r="BG114" s="250" t="s">
        <v>121</v>
      </c>
      <c r="BH114" s="250" t="s">
        <v>121</v>
      </c>
      <c r="BI114" s="250" t="s">
        <v>121</v>
      </c>
      <c r="BJ114" s="250" t="s">
        <v>121</v>
      </c>
      <c r="BK114" s="250" t="s">
        <v>121</v>
      </c>
      <c r="BL114" s="250" t="s">
        <v>121</v>
      </c>
      <c r="BM114" s="250" t="s">
        <v>121</v>
      </c>
      <c r="BN114" s="250" t="s">
        <v>121</v>
      </c>
      <c r="BO114" s="251" t="s">
        <v>121</v>
      </c>
      <c r="BP114" s="252"/>
      <c r="BQ114" s="248"/>
      <c r="BR114" s="249" t="s">
        <v>36</v>
      </c>
      <c r="BS114" s="250"/>
      <c r="BT114" s="250"/>
      <c r="BU114" s="250" t="s">
        <v>121</v>
      </c>
      <c r="BV114" s="250" t="s">
        <v>121</v>
      </c>
      <c r="BW114" s="250" t="s">
        <v>121</v>
      </c>
      <c r="BX114" s="250" t="s">
        <v>121</v>
      </c>
      <c r="BY114" s="250" t="s">
        <v>121</v>
      </c>
      <c r="BZ114" s="250" t="s">
        <v>121</v>
      </c>
      <c r="CA114" s="250" t="s">
        <v>121</v>
      </c>
      <c r="CB114" s="250" t="s">
        <v>121</v>
      </c>
      <c r="CC114" s="250" t="s">
        <v>121</v>
      </c>
      <c r="CD114" s="250" t="s">
        <v>121</v>
      </c>
      <c r="CE114" s="250" t="s">
        <v>121</v>
      </c>
      <c r="CF114" s="251" t="s">
        <v>121</v>
      </c>
      <c r="CG114" s="252"/>
      <c r="CH114" s="248"/>
      <c r="CI114" s="249" t="s">
        <v>36</v>
      </c>
      <c r="CJ114" s="250"/>
      <c r="CK114" s="250"/>
      <c r="CL114" s="250" t="s">
        <v>121</v>
      </c>
      <c r="CM114" s="250" t="s">
        <v>121</v>
      </c>
      <c r="CN114" s="250" t="s">
        <v>121</v>
      </c>
      <c r="CO114" s="250" t="s">
        <v>121</v>
      </c>
      <c r="CP114" s="250" t="s">
        <v>121</v>
      </c>
      <c r="CQ114" s="250" t="s">
        <v>121</v>
      </c>
      <c r="CR114" s="250" t="s">
        <v>121</v>
      </c>
      <c r="CS114" s="250" t="s">
        <v>121</v>
      </c>
      <c r="CT114" s="250" t="s">
        <v>121</v>
      </c>
      <c r="CU114" s="250" t="s">
        <v>121</v>
      </c>
      <c r="CV114" s="250" t="s">
        <v>121</v>
      </c>
      <c r="CW114" s="251" t="s">
        <v>121</v>
      </c>
      <c r="CX114" s="252"/>
      <c r="CY114" s="248"/>
      <c r="CZ114" s="249" t="s">
        <v>36</v>
      </c>
      <c r="DA114" s="250"/>
      <c r="DB114" s="250"/>
      <c r="DC114" s="250" t="s">
        <v>121</v>
      </c>
      <c r="DD114" s="250" t="s">
        <v>121</v>
      </c>
      <c r="DE114" s="250" t="s">
        <v>121</v>
      </c>
      <c r="DF114" s="250" t="s">
        <v>121</v>
      </c>
      <c r="DG114" s="250" t="s">
        <v>121</v>
      </c>
      <c r="DH114" s="250" t="s">
        <v>121</v>
      </c>
      <c r="DI114" s="250" t="s">
        <v>121</v>
      </c>
      <c r="DJ114" s="250" t="s">
        <v>121</v>
      </c>
      <c r="DK114" s="250" t="s">
        <v>121</v>
      </c>
      <c r="DL114" s="250" t="s">
        <v>121</v>
      </c>
      <c r="DM114" s="250" t="s">
        <v>121</v>
      </c>
      <c r="DN114" s="251" t="s">
        <v>121</v>
      </c>
      <c r="DO114" s="252"/>
      <c r="DP114" s="248"/>
      <c r="DQ114" s="249" t="s">
        <v>36</v>
      </c>
      <c r="DR114" s="250"/>
      <c r="DS114" s="250"/>
      <c r="DT114" s="250" t="s">
        <v>121</v>
      </c>
      <c r="DU114" s="250" t="s">
        <v>121</v>
      </c>
      <c r="DV114" s="250" t="s">
        <v>121</v>
      </c>
      <c r="DW114" s="250" t="s">
        <v>121</v>
      </c>
      <c r="DX114" s="250" t="s">
        <v>121</v>
      </c>
      <c r="DY114" s="250" t="s">
        <v>121</v>
      </c>
      <c r="DZ114" s="250" t="s">
        <v>121</v>
      </c>
      <c r="EA114" s="250" t="s">
        <v>121</v>
      </c>
      <c r="EB114" s="250" t="s">
        <v>121</v>
      </c>
      <c r="EC114" s="250" t="s">
        <v>121</v>
      </c>
      <c r="ED114" s="250" t="s">
        <v>121</v>
      </c>
      <c r="EE114" s="251" t="s">
        <v>121</v>
      </c>
      <c r="EF114" s="252"/>
      <c r="EG114" s="248"/>
      <c r="EH114" s="249" t="s">
        <v>36</v>
      </c>
      <c r="EI114" s="250"/>
      <c r="EJ114" s="250"/>
      <c r="EK114" s="250" t="s">
        <v>121</v>
      </c>
      <c r="EL114" s="250" t="s">
        <v>121</v>
      </c>
      <c r="EM114" s="250" t="s">
        <v>121</v>
      </c>
      <c r="EN114" s="250" t="s">
        <v>121</v>
      </c>
      <c r="EO114" s="250" t="s">
        <v>121</v>
      </c>
      <c r="EP114" s="250" t="s">
        <v>121</v>
      </c>
      <c r="EQ114" s="250" t="s">
        <v>121</v>
      </c>
      <c r="ER114" s="250" t="s">
        <v>121</v>
      </c>
      <c r="ES114" s="250" t="s">
        <v>121</v>
      </c>
      <c r="ET114" s="250" t="s">
        <v>121</v>
      </c>
      <c r="EU114" s="250" t="s">
        <v>121</v>
      </c>
      <c r="EV114" s="251" t="s">
        <v>121</v>
      </c>
      <c r="EW114" s="252"/>
      <c r="EX114" s="248"/>
      <c r="EY114" s="249" t="s">
        <v>36</v>
      </c>
      <c r="EZ114" s="250"/>
      <c r="FA114" s="250"/>
      <c r="FB114" s="250" t="s">
        <v>121</v>
      </c>
      <c r="FC114" s="250" t="s">
        <v>121</v>
      </c>
      <c r="FD114" s="250" t="s">
        <v>121</v>
      </c>
      <c r="FE114" s="250" t="s">
        <v>121</v>
      </c>
      <c r="FF114" s="250" t="s">
        <v>121</v>
      </c>
      <c r="FG114" s="250" t="s">
        <v>121</v>
      </c>
      <c r="FH114" s="250" t="s">
        <v>121</v>
      </c>
      <c r="FI114" s="250" t="s">
        <v>121</v>
      </c>
      <c r="FJ114" s="250" t="s">
        <v>121</v>
      </c>
      <c r="FK114" s="250" t="s">
        <v>121</v>
      </c>
      <c r="FL114" s="250" t="s">
        <v>121</v>
      </c>
      <c r="FM114" s="251" t="s">
        <v>121</v>
      </c>
      <c r="FN114" s="252"/>
      <c r="FO114" s="248"/>
      <c r="FP114" s="249" t="s">
        <v>36</v>
      </c>
      <c r="FQ114" s="250"/>
      <c r="FR114" s="250"/>
      <c r="FS114" s="250" t="s">
        <v>121</v>
      </c>
      <c r="FT114" s="250" t="s">
        <v>121</v>
      </c>
      <c r="FU114" s="250" t="s">
        <v>121</v>
      </c>
      <c r="FV114" s="250" t="s">
        <v>121</v>
      </c>
      <c r="FW114" s="250" t="s">
        <v>121</v>
      </c>
      <c r="FX114" s="250" t="s">
        <v>121</v>
      </c>
      <c r="FY114" s="250" t="s">
        <v>121</v>
      </c>
      <c r="FZ114" s="250" t="s">
        <v>121</v>
      </c>
      <c r="GA114" s="250" t="s">
        <v>121</v>
      </c>
      <c r="GB114" s="250" t="s">
        <v>121</v>
      </c>
      <c r="GC114" s="250" t="s">
        <v>121</v>
      </c>
      <c r="GD114" s="251" t="s">
        <v>121</v>
      </c>
      <c r="GE114" s="252"/>
      <c r="GF114" s="248"/>
      <c r="GG114" s="249" t="s">
        <v>36</v>
      </c>
      <c r="GH114" s="250"/>
      <c r="GI114" s="250"/>
      <c r="GJ114" s="250" t="s">
        <v>121</v>
      </c>
      <c r="GK114" s="250" t="s">
        <v>121</v>
      </c>
      <c r="GL114" s="250" t="s">
        <v>121</v>
      </c>
      <c r="GM114" s="250" t="s">
        <v>121</v>
      </c>
      <c r="GN114" s="250" t="s">
        <v>121</v>
      </c>
      <c r="GO114" s="250" t="s">
        <v>121</v>
      </c>
      <c r="GP114" s="250" t="s">
        <v>121</v>
      </c>
      <c r="GQ114" s="250" t="s">
        <v>121</v>
      </c>
      <c r="GR114" s="250" t="s">
        <v>121</v>
      </c>
      <c r="GS114" s="250" t="s">
        <v>121</v>
      </c>
      <c r="GT114" s="250" t="s">
        <v>121</v>
      </c>
      <c r="GU114" s="251" t="s">
        <v>121</v>
      </c>
      <c r="GV114" s="252"/>
      <c r="GW114" s="248"/>
      <c r="GX114" s="249" t="s">
        <v>36</v>
      </c>
      <c r="GY114" s="250"/>
      <c r="GZ114" s="250"/>
      <c r="HA114" s="250" t="s">
        <v>121</v>
      </c>
      <c r="HB114" s="250" t="s">
        <v>121</v>
      </c>
      <c r="HC114" s="250" t="s">
        <v>121</v>
      </c>
      <c r="HD114" s="250" t="s">
        <v>121</v>
      </c>
      <c r="HE114" s="250" t="s">
        <v>121</v>
      </c>
      <c r="HF114" s="250" t="s">
        <v>121</v>
      </c>
      <c r="HG114" s="250" t="s">
        <v>121</v>
      </c>
      <c r="HH114" s="250" t="s">
        <v>121</v>
      </c>
      <c r="HI114" s="250" t="s">
        <v>121</v>
      </c>
      <c r="HJ114" s="250" t="s">
        <v>121</v>
      </c>
      <c r="HK114" s="250" t="s">
        <v>121</v>
      </c>
      <c r="HL114" s="251" t="s">
        <v>121</v>
      </c>
      <c r="HM114" s="252"/>
      <c r="HN114" s="248"/>
      <c r="HO114" s="249" t="s">
        <v>36</v>
      </c>
      <c r="HP114" s="250"/>
      <c r="HQ114" s="250"/>
      <c r="HR114" s="250" t="s">
        <v>121</v>
      </c>
      <c r="HS114" s="250" t="s">
        <v>121</v>
      </c>
      <c r="HT114" s="250" t="s">
        <v>121</v>
      </c>
      <c r="HU114" s="250" t="s">
        <v>121</v>
      </c>
      <c r="HV114" s="250" t="s">
        <v>121</v>
      </c>
      <c r="HW114" s="250" t="s">
        <v>121</v>
      </c>
      <c r="HX114" s="250" t="s">
        <v>121</v>
      </c>
      <c r="HY114" s="250" t="s">
        <v>121</v>
      </c>
      <c r="HZ114" s="250" t="s">
        <v>121</v>
      </c>
      <c r="IA114" s="250" t="s">
        <v>121</v>
      </c>
      <c r="IB114" s="250" t="s">
        <v>121</v>
      </c>
      <c r="IC114" s="251" t="s">
        <v>121</v>
      </c>
      <c r="ID114" s="252"/>
      <c r="IE114" s="248"/>
      <c r="IF114" s="249" t="s">
        <v>36</v>
      </c>
      <c r="IG114" s="250"/>
      <c r="IH114" s="250"/>
      <c r="II114" s="250" t="s">
        <v>121</v>
      </c>
      <c r="IJ114" s="250" t="s">
        <v>121</v>
      </c>
      <c r="IK114" s="250" t="s">
        <v>121</v>
      </c>
      <c r="IL114" s="250" t="s">
        <v>121</v>
      </c>
      <c r="IM114" s="250" t="s">
        <v>121</v>
      </c>
      <c r="IN114" s="250" t="s">
        <v>121</v>
      </c>
      <c r="IO114" s="250" t="s">
        <v>121</v>
      </c>
      <c r="IP114" s="250" t="s">
        <v>121</v>
      </c>
      <c r="IQ114" s="250" t="s">
        <v>121</v>
      </c>
      <c r="IR114" s="250" t="s">
        <v>121</v>
      </c>
      <c r="IS114" s="250" t="s">
        <v>121</v>
      </c>
      <c r="IT114" s="251" t="s">
        <v>121</v>
      </c>
      <c r="IU114" s="252"/>
      <c r="IV114" s="248"/>
      <c r="IW114" s="249" t="s">
        <v>36</v>
      </c>
      <c r="IX114" s="250"/>
      <c r="IY114" s="250"/>
      <c r="IZ114" s="250" t="s">
        <v>121</v>
      </c>
      <c r="JA114" s="250" t="s">
        <v>121</v>
      </c>
      <c r="JB114" s="250" t="s">
        <v>121</v>
      </c>
      <c r="JC114" s="250" t="s">
        <v>121</v>
      </c>
      <c r="JD114" s="250" t="s">
        <v>121</v>
      </c>
      <c r="JE114" s="250" t="s">
        <v>121</v>
      </c>
      <c r="JF114" s="250" t="s">
        <v>121</v>
      </c>
      <c r="JG114" s="250" t="s">
        <v>121</v>
      </c>
      <c r="JH114" s="250" t="s">
        <v>121</v>
      </c>
      <c r="JI114" s="250" t="s">
        <v>121</v>
      </c>
      <c r="JJ114" s="250" t="s">
        <v>121</v>
      </c>
      <c r="JK114" s="251" t="s">
        <v>121</v>
      </c>
      <c r="JL114" s="252"/>
      <c r="JM114" s="248"/>
      <c r="JN114" s="249" t="s">
        <v>36</v>
      </c>
      <c r="JO114" s="250"/>
      <c r="JP114" s="250"/>
      <c r="JQ114" s="250" t="s">
        <v>121</v>
      </c>
      <c r="JR114" s="250" t="s">
        <v>121</v>
      </c>
      <c r="JS114" s="250" t="s">
        <v>121</v>
      </c>
      <c r="JT114" s="250" t="s">
        <v>121</v>
      </c>
      <c r="JU114" s="250" t="s">
        <v>121</v>
      </c>
      <c r="JV114" s="250" t="s">
        <v>121</v>
      </c>
      <c r="JW114" s="250" t="s">
        <v>121</v>
      </c>
      <c r="JX114" s="250" t="s">
        <v>121</v>
      </c>
      <c r="JY114" s="250" t="s">
        <v>121</v>
      </c>
      <c r="JZ114" s="250" t="s">
        <v>121</v>
      </c>
      <c r="KA114" s="250" t="s">
        <v>121</v>
      </c>
      <c r="KB114" s="251" t="s">
        <v>121</v>
      </c>
      <c r="KC114" s="252"/>
      <c r="KD114" s="248"/>
      <c r="KE114" s="249" t="s">
        <v>36</v>
      </c>
      <c r="KF114" s="250"/>
      <c r="KG114" s="250"/>
      <c r="KH114" s="250" t="s">
        <v>121</v>
      </c>
      <c r="KI114" s="250" t="s">
        <v>121</v>
      </c>
      <c r="KJ114" s="250" t="s">
        <v>121</v>
      </c>
      <c r="KK114" s="250" t="s">
        <v>121</v>
      </c>
      <c r="KL114" s="250" t="s">
        <v>121</v>
      </c>
      <c r="KM114" s="250" t="s">
        <v>121</v>
      </c>
      <c r="KN114" s="250" t="s">
        <v>121</v>
      </c>
      <c r="KO114" s="250" t="s">
        <v>121</v>
      </c>
      <c r="KP114" s="250" t="s">
        <v>121</v>
      </c>
      <c r="KQ114" s="250" t="s">
        <v>121</v>
      </c>
      <c r="KR114" s="250" t="s">
        <v>121</v>
      </c>
      <c r="KS114" s="251" t="s">
        <v>121</v>
      </c>
      <c r="KT114" s="252"/>
      <c r="KU114" s="253"/>
    </row>
    <row r="115" ht="15.75" customHeight="1">
      <c r="A115" s="254">
        <v>1.0</v>
      </c>
      <c r="B115" s="255" t="s">
        <v>122</v>
      </c>
      <c r="C115" s="256" t="s">
        <v>121</v>
      </c>
      <c r="D115" s="256" t="s">
        <v>123</v>
      </c>
      <c r="E115" s="257" t="str">
        <f>ADHB!E115</f>
        <v/>
      </c>
      <c r="F115" s="257"/>
      <c r="G115" s="257">
        <f t="shared" ref="G115:G126" si="955">IFERROR(E115*F115/1000000,0)</f>
        <v>0</v>
      </c>
      <c r="H115" s="258"/>
      <c r="I115" s="257">
        <f t="shared" ref="I115:I126" si="956">IFERROR(+G115*H115,"")</f>
        <v>0</v>
      </c>
      <c r="J115" s="259"/>
      <c r="K115" s="260"/>
      <c r="L115" s="260"/>
      <c r="M115" s="257">
        <f t="shared" ref="M115:M126" si="957">IFERROR(+(IF(G115="","0",G115))+(IF(I115="","0",I115))+(IF(L115="","0",L115)),"")</f>
        <v>0</v>
      </c>
      <c r="N115" s="258">
        <v>0.294289866351475</v>
      </c>
      <c r="O115" s="261">
        <f t="shared" ref="O115:O126" si="958">IFERROR(+N115*(M115-L115),"")</f>
        <v>0</v>
      </c>
      <c r="P115" s="262">
        <f t="shared" ref="P115:P126" si="959">IFERROR(+(IF(M115="","0",M115))-(IF(O115="","0",O115)),"")</f>
        <v>0</v>
      </c>
      <c r="Q115" s="263"/>
      <c r="R115" s="254">
        <v>1.0</v>
      </c>
      <c r="S115" s="255" t="s">
        <v>122</v>
      </c>
      <c r="T115" s="256" t="s">
        <v>121</v>
      </c>
      <c r="U115" s="256" t="s">
        <v>123</v>
      </c>
      <c r="V115" s="257" t="str">
        <f>ADHB!V115</f>
        <v/>
      </c>
      <c r="W115" s="257"/>
      <c r="X115" s="257">
        <f t="shared" ref="X115:X126" si="960">IFERROR(V115*W115/1000000,0)</f>
        <v>0</v>
      </c>
      <c r="Y115" s="258"/>
      <c r="Z115" s="257">
        <f t="shared" ref="Z115:Z126" si="961">IFERROR(+X115*Y115,"")</f>
        <v>0</v>
      </c>
      <c r="AA115" s="259"/>
      <c r="AB115" s="260"/>
      <c r="AC115" s="260"/>
      <c r="AD115" s="257">
        <f t="shared" ref="AD115:AD126" si="962">IFERROR(+(IF(X115="","0",X115))+(IF(Z115="","0",Z115))+(IF(AC115="","0",AC115)),"")</f>
        <v>0</v>
      </c>
      <c r="AE115" s="258">
        <v>0.294289866351475</v>
      </c>
      <c r="AF115" s="261">
        <f t="shared" ref="AF115:AF126" si="963">IFERROR(+AE115*(AD115-AC115),"")</f>
        <v>0</v>
      </c>
      <c r="AG115" s="262">
        <f t="shared" ref="AG115:AG126" si="964">IFERROR(+(IF(AD115="","0",AD115))-(IF(AF115="","0",AF115)),"")</f>
        <v>0</v>
      </c>
      <c r="AH115" s="263"/>
      <c r="AI115" s="254">
        <v>1.0</v>
      </c>
      <c r="AJ115" s="255" t="s">
        <v>122</v>
      </c>
      <c r="AK115" s="256" t="s">
        <v>121</v>
      </c>
      <c r="AL115" s="256" t="s">
        <v>123</v>
      </c>
      <c r="AM115" s="257" t="str">
        <f>ADHB!AM115</f>
        <v/>
      </c>
      <c r="AN115" s="257"/>
      <c r="AO115" s="257">
        <f t="shared" ref="AO115:AO126" si="965">IFERROR(AM115*AN115/1000000,0)</f>
        <v>0</v>
      </c>
      <c r="AP115" s="258"/>
      <c r="AQ115" s="257">
        <f t="shared" ref="AQ115:AQ126" si="966">IFERROR(+AO115*AP115,"")</f>
        <v>0</v>
      </c>
      <c r="AR115" s="259"/>
      <c r="AS115" s="260"/>
      <c r="AT115" s="260"/>
      <c r="AU115" s="257">
        <f t="shared" ref="AU115:AU126" si="967">IFERROR(+(IF(AO115="","0",AO115))+(IF(AQ115="","0",AQ115))+(IF(AT115="","0",AT115)),"")</f>
        <v>0</v>
      </c>
      <c r="AV115" s="258">
        <v>0.294289866351475</v>
      </c>
      <c r="AW115" s="261">
        <f t="shared" ref="AW115:AW126" si="968">IFERROR(+AV115*(AU115-AT115),"")</f>
        <v>0</v>
      </c>
      <c r="AX115" s="262">
        <f t="shared" ref="AX115:AX126" si="969">IFERROR(+(IF(AU115="","0",AU115))-(IF(AW115="","0",AW115)),"")</f>
        <v>0</v>
      </c>
      <c r="AY115" s="263"/>
      <c r="AZ115" s="254">
        <v>1.0</v>
      </c>
      <c r="BA115" s="255" t="s">
        <v>122</v>
      </c>
      <c r="BB115" s="256" t="s">
        <v>121</v>
      </c>
      <c r="BC115" s="256" t="s">
        <v>123</v>
      </c>
      <c r="BD115" s="257" t="str">
        <f>ADHB!BD115</f>
        <v/>
      </c>
      <c r="BE115" s="257"/>
      <c r="BF115" s="257">
        <f t="shared" ref="BF115:BF126" si="970">IFERROR(BD115*BE115/1000000,0)</f>
        <v>0</v>
      </c>
      <c r="BG115" s="258"/>
      <c r="BH115" s="257">
        <f t="shared" ref="BH115:BH126" si="971">IFERROR(+BF115*BG115,"")</f>
        <v>0</v>
      </c>
      <c r="BI115" s="259"/>
      <c r="BJ115" s="260"/>
      <c r="BK115" s="260"/>
      <c r="BL115" s="257">
        <f t="shared" ref="BL115:BL126" si="972">IFERROR(+(IF(BF115="","0",BF115))+(IF(BH115="","0",BH115))+(IF(BK115="","0",BK115)),"")</f>
        <v>0</v>
      </c>
      <c r="BM115" s="258">
        <v>0.294289866351475</v>
      </c>
      <c r="BN115" s="261">
        <f t="shared" ref="BN115:BN126" si="973">IFERROR(+BM115*(BL115-BK115),"")</f>
        <v>0</v>
      </c>
      <c r="BO115" s="262">
        <f t="shared" ref="BO115:BO126" si="974">IFERROR(+(IF(BL115="","0",BL115))-(IF(BN115="","0",BN115)),"")</f>
        <v>0</v>
      </c>
      <c r="BP115" s="263"/>
      <c r="BQ115" s="254">
        <v>1.0</v>
      </c>
      <c r="BR115" s="255" t="s">
        <v>122</v>
      </c>
      <c r="BS115" s="256" t="s">
        <v>121</v>
      </c>
      <c r="BT115" s="256" t="s">
        <v>123</v>
      </c>
      <c r="BU115" s="257" t="str">
        <f>ADHB!BU115</f>
        <v/>
      </c>
      <c r="BV115" s="257"/>
      <c r="BW115" s="257">
        <f t="shared" ref="BW115:BW126" si="975">IFERROR(BU115*BV115/1000000,0)</f>
        <v>0</v>
      </c>
      <c r="BX115" s="258"/>
      <c r="BY115" s="257">
        <f t="shared" ref="BY115:BY126" si="976">IFERROR(+BW115*BX115,"")</f>
        <v>0</v>
      </c>
      <c r="BZ115" s="259"/>
      <c r="CA115" s="260"/>
      <c r="CB115" s="260"/>
      <c r="CC115" s="257">
        <f t="shared" ref="CC115:CC126" si="977">IFERROR(+(IF(BW115="","0",BW115))+(IF(BY115="","0",BY115))+(IF(CB115="","0",CB115)),"")</f>
        <v>0</v>
      </c>
      <c r="CD115" s="258">
        <v>0.294289866351475</v>
      </c>
      <c r="CE115" s="261">
        <f t="shared" ref="CE115:CE126" si="978">IFERROR(+CD115*(CC115-CB115),"")</f>
        <v>0</v>
      </c>
      <c r="CF115" s="262">
        <f t="shared" ref="CF115:CF126" si="979">IFERROR(+(IF(CC115="","0",CC115))-(IF(CE115="","0",CE115)),"")</f>
        <v>0</v>
      </c>
      <c r="CG115" s="263"/>
      <c r="CH115" s="254">
        <v>1.0</v>
      </c>
      <c r="CI115" s="255" t="s">
        <v>122</v>
      </c>
      <c r="CJ115" s="256" t="s">
        <v>121</v>
      </c>
      <c r="CK115" s="256" t="s">
        <v>123</v>
      </c>
      <c r="CL115" s="257" t="str">
        <f>ADHB!CL115</f>
        <v/>
      </c>
      <c r="CM115" s="257"/>
      <c r="CN115" s="257">
        <f t="shared" ref="CN115:CN126" si="980">IFERROR(CL115*CM115/1000000,0)</f>
        <v>0</v>
      </c>
      <c r="CO115" s="258"/>
      <c r="CP115" s="257">
        <f t="shared" ref="CP115:CP126" si="981">IFERROR(+CN115*CO115,"")</f>
        <v>0</v>
      </c>
      <c r="CQ115" s="259"/>
      <c r="CR115" s="260"/>
      <c r="CS115" s="260"/>
      <c r="CT115" s="257">
        <f t="shared" ref="CT115:CT126" si="982">IFERROR(+(IF(CN115="","0",CN115))+(IF(CP115="","0",CP115))+(IF(CS115="","0",CS115)),"")</f>
        <v>0</v>
      </c>
      <c r="CU115" s="258">
        <v>0.294289866351475</v>
      </c>
      <c r="CV115" s="261">
        <f t="shared" ref="CV115:CV126" si="983">IFERROR(+CU115*(CT115-CS115),"")</f>
        <v>0</v>
      </c>
      <c r="CW115" s="262">
        <f t="shared" ref="CW115:CW126" si="984">IFERROR(+(IF(CT115="","0",CT115))-(IF(CV115="","0",CV115)),"")</f>
        <v>0</v>
      </c>
      <c r="CX115" s="263"/>
      <c r="CY115" s="254">
        <v>1.0</v>
      </c>
      <c r="CZ115" s="255" t="s">
        <v>122</v>
      </c>
      <c r="DA115" s="256" t="s">
        <v>121</v>
      </c>
      <c r="DB115" s="256" t="s">
        <v>123</v>
      </c>
      <c r="DC115" s="257" t="str">
        <f>ADHB!DC115</f>
        <v/>
      </c>
      <c r="DD115" s="257"/>
      <c r="DE115" s="257">
        <f t="shared" ref="DE115:DE126" si="985">IFERROR(DC115*DD115/1000000,0)</f>
        <v>0</v>
      </c>
      <c r="DF115" s="258"/>
      <c r="DG115" s="257">
        <f t="shared" ref="DG115:DG126" si="986">IFERROR(+DE115*DF115,"")</f>
        <v>0</v>
      </c>
      <c r="DH115" s="259"/>
      <c r="DI115" s="260"/>
      <c r="DJ115" s="260"/>
      <c r="DK115" s="257">
        <f t="shared" ref="DK115:DK126" si="987">IFERROR(+(IF(DE115="","0",DE115))+(IF(DG115="","0",DG115))+(IF(DJ115="","0",DJ115)),"")</f>
        <v>0</v>
      </c>
      <c r="DL115" s="258">
        <v>0.294289866351475</v>
      </c>
      <c r="DM115" s="261">
        <f t="shared" ref="DM115:DM126" si="988">IFERROR(+DL115*(DK115-DJ115),"")</f>
        <v>0</v>
      </c>
      <c r="DN115" s="262">
        <f t="shared" ref="DN115:DN126" si="989">IFERROR(+(IF(DK115="","0",DK115))-(IF(DM115="","0",DM115)),"")</f>
        <v>0</v>
      </c>
      <c r="DO115" s="263"/>
      <c r="DP115" s="254">
        <v>1.0</v>
      </c>
      <c r="DQ115" s="255" t="s">
        <v>122</v>
      </c>
      <c r="DR115" s="256" t="s">
        <v>121</v>
      </c>
      <c r="DS115" s="256" t="s">
        <v>123</v>
      </c>
      <c r="DT115" s="257" t="str">
        <f>ADHB!DT115</f>
        <v/>
      </c>
      <c r="DU115" s="257"/>
      <c r="DV115" s="257">
        <f t="shared" ref="DV115:DV126" si="990">IFERROR(DT115*DU115/1000000,0)</f>
        <v>0</v>
      </c>
      <c r="DW115" s="258"/>
      <c r="DX115" s="257">
        <f t="shared" ref="DX115:DX126" si="991">IFERROR(+DV115*DW115,"")</f>
        <v>0</v>
      </c>
      <c r="DY115" s="259"/>
      <c r="DZ115" s="260"/>
      <c r="EA115" s="260"/>
      <c r="EB115" s="257">
        <f t="shared" ref="EB115:EB126" si="992">IFERROR(+(IF(DV115="","0",DV115))+(IF(DX115="","0",DX115))+(IF(EA115="","0",EA115)),"")</f>
        <v>0</v>
      </c>
      <c r="EC115" s="258">
        <v>0.294289866351475</v>
      </c>
      <c r="ED115" s="261">
        <f t="shared" ref="ED115:ED126" si="993">IFERROR(+EC115*(EB115-EA115),"")</f>
        <v>0</v>
      </c>
      <c r="EE115" s="262">
        <f t="shared" ref="EE115:EE126" si="994">IFERROR(+(IF(EB115="","0",EB115))-(IF(ED115="","0",ED115)),"")</f>
        <v>0</v>
      </c>
      <c r="EF115" s="263"/>
      <c r="EG115" s="254">
        <v>1.0</v>
      </c>
      <c r="EH115" s="255" t="s">
        <v>122</v>
      </c>
      <c r="EI115" s="256" t="s">
        <v>121</v>
      </c>
      <c r="EJ115" s="256" t="s">
        <v>123</v>
      </c>
      <c r="EK115" s="257" t="str">
        <f>ADHB!EK115</f>
        <v/>
      </c>
      <c r="EL115" s="257"/>
      <c r="EM115" s="257">
        <f t="shared" ref="EM115:EM126" si="995">IFERROR(EK115*EL115/1000000,0)</f>
        <v>0</v>
      </c>
      <c r="EN115" s="258"/>
      <c r="EO115" s="257">
        <f t="shared" ref="EO115:EO126" si="996">IFERROR(+EM115*EN115,"")</f>
        <v>0</v>
      </c>
      <c r="EP115" s="259"/>
      <c r="EQ115" s="260"/>
      <c r="ER115" s="260"/>
      <c r="ES115" s="257">
        <f t="shared" ref="ES115:ES126" si="997">IFERROR(+(IF(EM115="","0",EM115))+(IF(EO115="","0",EO115))+(IF(ER115="","0",ER115)),"")</f>
        <v>0</v>
      </c>
      <c r="ET115" s="258">
        <v>0.294289866351475</v>
      </c>
      <c r="EU115" s="261">
        <f t="shared" ref="EU115:EU126" si="998">IFERROR(+ET115*(ES115-ER115),"")</f>
        <v>0</v>
      </c>
      <c r="EV115" s="262">
        <f t="shared" ref="EV115:EV126" si="999">IFERROR(+(IF(ES115="","0",ES115))-(IF(EU115="","0",EU115)),"")</f>
        <v>0</v>
      </c>
      <c r="EW115" s="263"/>
      <c r="EX115" s="254">
        <v>1.0</v>
      </c>
      <c r="EY115" s="255" t="s">
        <v>122</v>
      </c>
      <c r="EZ115" s="256" t="s">
        <v>121</v>
      </c>
      <c r="FA115" s="256" t="s">
        <v>123</v>
      </c>
      <c r="FB115" s="257">
        <f>'Produksi dan Harga'!BF8</f>
        <v>25064.636</v>
      </c>
      <c r="FC115" s="257">
        <f>'Produksi dan Harga'!$M$24</f>
        <v>7339918.282</v>
      </c>
      <c r="FD115" s="257">
        <f t="shared" ref="FD115:FD126" si="1000">IFERROR(FB115*FC115/1000000,0)</f>
        <v>183972.38</v>
      </c>
      <c r="FE115" s="258"/>
      <c r="FF115" s="257">
        <f t="shared" ref="FF115:FF126" si="1001">IFERROR(+FD115*FE115,"")</f>
        <v>0</v>
      </c>
      <c r="FG115" s="259"/>
      <c r="FH115" s="260"/>
      <c r="FI115" s="260"/>
      <c r="FJ115" s="257">
        <f t="shared" ref="FJ115:FJ126" si="1002">IFERROR(+(IF(FD115="","0",FD115))+(IF(FF115="","0",FF115))+(IF(FI115="","0",FI115)),"")</f>
        <v>183972.38</v>
      </c>
      <c r="FK115" s="258">
        <v>0.294289866351475</v>
      </c>
      <c r="FL115" s="261">
        <f t="shared" ref="FL115:FL126" si="1003">IFERROR(+FK115*(FJ115-FI115),"")</f>
        <v>54141.20712</v>
      </c>
      <c r="FM115" s="262">
        <f t="shared" ref="FM115:FM126" si="1004">IFERROR(+(IF(FJ115="","0",FJ115))-(IF(FL115="","0",FL115)),"")</f>
        <v>129831.1729</v>
      </c>
      <c r="FN115" s="263"/>
      <c r="FO115" s="254">
        <v>1.0</v>
      </c>
      <c r="FP115" s="255" t="s">
        <v>122</v>
      </c>
      <c r="FQ115" s="256" t="s">
        <v>121</v>
      </c>
      <c r="FR115" s="256" t="s">
        <v>123</v>
      </c>
      <c r="FS115" s="257">
        <f>'Produksi dan Harga'!BK8</f>
        <v>17420.007</v>
      </c>
      <c r="FT115" s="257">
        <f>'Produksi dan Harga'!$M$24</f>
        <v>7339918.282</v>
      </c>
      <c r="FU115" s="257">
        <f t="shared" ref="FU115:FU126" si="1005">IFERROR(FS115*FT115/1000000,0)</f>
        <v>127861.4278</v>
      </c>
      <c r="FV115" s="258"/>
      <c r="FW115" s="257">
        <f t="shared" ref="FW115:FW126" si="1006">IFERROR(+FU115*FV115,"")</f>
        <v>0</v>
      </c>
      <c r="FX115" s="259"/>
      <c r="FY115" s="260"/>
      <c r="FZ115" s="260"/>
      <c r="GA115" s="257">
        <f t="shared" ref="GA115:GA126" si="1007">IFERROR(+(IF(FU115="","0",FU115))+(IF(FW115="","0",FW115))+(IF(FZ115="","0",FZ115)),"")</f>
        <v>127861.4278</v>
      </c>
      <c r="GB115" s="258">
        <v>0.294289866351475</v>
      </c>
      <c r="GC115" s="261">
        <f t="shared" ref="GC115:GC126" si="1008">IFERROR(+GB115*(GA115-FZ115),"")</f>
        <v>37628.32251</v>
      </c>
      <c r="GD115" s="262">
        <f t="shared" ref="GD115:GD126" si="1009">IFERROR(+(IF(GA115="","0",GA115))-(IF(GC115="","0",GC115)),"")</f>
        <v>90233.10534</v>
      </c>
      <c r="GE115" s="263"/>
      <c r="GF115" s="254">
        <v>1.0</v>
      </c>
      <c r="GG115" s="255" t="s">
        <v>122</v>
      </c>
      <c r="GH115" s="256" t="s">
        <v>121</v>
      </c>
      <c r="GI115" s="256" t="s">
        <v>123</v>
      </c>
      <c r="GJ115" s="257">
        <f>'Produksi dan Harga'!BP8</f>
        <v>17199.896</v>
      </c>
      <c r="GK115" s="257">
        <f>'Produksi dan Harga'!$M$24</f>
        <v>7339918.282</v>
      </c>
      <c r="GL115" s="257">
        <f t="shared" ref="GL115:GL126" si="1010">IFERROR(GJ115*GK115/1000000,0)</f>
        <v>126245.8311</v>
      </c>
      <c r="GM115" s="258"/>
      <c r="GN115" s="257">
        <f t="shared" ref="GN115:GN126" si="1011">IFERROR(+GL115*GM115,"")</f>
        <v>0</v>
      </c>
      <c r="GO115" s="259"/>
      <c r="GP115" s="260"/>
      <c r="GQ115" s="260"/>
      <c r="GR115" s="257">
        <f t="shared" ref="GR115:GR126" si="1012">IFERROR(+(IF(GL115="","0",GL115))+(IF(GN115="","0",GN115))+(IF(GQ115="","0",GQ115)),"")</f>
        <v>126245.8311</v>
      </c>
      <c r="GS115" s="258">
        <v>0.294289866351475</v>
      </c>
      <c r="GT115" s="261">
        <f t="shared" ref="GT115:GT126" si="1013">IFERROR(+GS115*(GR115-GQ115),"")</f>
        <v>37152.86876</v>
      </c>
      <c r="GU115" s="262">
        <f t="shared" ref="GU115:GU126" si="1014">IFERROR(+(IF(GR115="","0",GR115))-(IF(GT115="","0",GT115)),"")</f>
        <v>89092.96234</v>
      </c>
      <c r="GV115" s="263"/>
      <c r="GW115" s="254">
        <v>1.0</v>
      </c>
      <c r="GX115" s="255" t="s">
        <v>122</v>
      </c>
      <c r="GY115" s="256" t="s">
        <v>121</v>
      </c>
      <c r="GZ115" s="256" t="s">
        <v>123</v>
      </c>
      <c r="HA115" s="257">
        <f>'Produksi dan Harga'!BU8</f>
        <v>19382.804</v>
      </c>
      <c r="HB115" s="257">
        <f>'Produksi dan Harga'!$M$24</f>
        <v>7339918.282</v>
      </c>
      <c r="HC115" s="257">
        <f t="shared" ref="HC115:HC126" si="1015">IFERROR(HA115*HB115/1000000,0)</f>
        <v>142268.1974</v>
      </c>
      <c r="HD115" s="258"/>
      <c r="HE115" s="257">
        <f t="shared" ref="HE115:HE126" si="1016">IFERROR(+HC115*HD115,"")</f>
        <v>0</v>
      </c>
      <c r="HF115" s="259"/>
      <c r="HG115" s="260"/>
      <c r="HH115" s="260"/>
      <c r="HI115" s="257">
        <f t="shared" ref="HI115:HI126" si="1017">IFERROR(+(IF(HC115="","0",HC115))+(IF(HE115="","0",HE115))+(IF(HH115="","0",HH115)),"")</f>
        <v>142268.1974</v>
      </c>
      <c r="HJ115" s="258">
        <v>0.294289866351475</v>
      </c>
      <c r="HK115" s="261">
        <f t="shared" ref="HK115:HK126" si="1018">IFERROR(+HJ115*(HI115-HH115),"")</f>
        <v>41868.08881</v>
      </c>
      <c r="HL115" s="262">
        <f t="shared" ref="HL115:HL126" si="1019">IFERROR(+(IF(HI115="","0",HI115))-(IF(HK115="","0",HK115)),"")</f>
        <v>100400.1086</v>
      </c>
      <c r="HM115" s="263"/>
      <c r="HN115" s="254">
        <v>1.0</v>
      </c>
      <c r="HO115" s="255" t="s">
        <v>122</v>
      </c>
      <c r="HP115" s="256" t="s">
        <v>121</v>
      </c>
      <c r="HQ115" s="256" t="s">
        <v>123</v>
      </c>
      <c r="HR115" s="257">
        <f>'Produksi dan Harga'!BZ8</f>
        <v>18961.03</v>
      </c>
      <c r="HS115" s="257">
        <f>'Produksi dan Harga'!$M$24</f>
        <v>7339918.282</v>
      </c>
      <c r="HT115" s="257">
        <f t="shared" ref="HT115:HT126" si="1020">IFERROR(HR115*HS115/1000000,0)</f>
        <v>139172.4107</v>
      </c>
      <c r="HU115" s="258"/>
      <c r="HV115" s="257">
        <f t="shared" ref="HV115:HV126" si="1021">IFERROR(+HT115*HU115,"")</f>
        <v>0</v>
      </c>
      <c r="HW115" s="259"/>
      <c r="HX115" s="260"/>
      <c r="HY115" s="260"/>
      <c r="HZ115" s="257">
        <f t="shared" ref="HZ115:HZ126" si="1022">IFERROR(+(IF(HT115="","0",HT115))+(IF(HV115="","0",HV115))+(IF(HY115="","0",HY115)),"")</f>
        <v>139172.4107</v>
      </c>
      <c r="IA115" s="258">
        <v>0.294289866351475</v>
      </c>
      <c r="IB115" s="261">
        <f t="shared" ref="IB115:IB126" si="1023">IFERROR(+IA115*(HZ115-HY115),"")</f>
        <v>40957.03016</v>
      </c>
      <c r="IC115" s="262">
        <f t="shared" ref="IC115:IC126" si="1024">IFERROR(+(IF(HZ115="","0",HZ115))-(IF(IB115="","0",IB115)),"")</f>
        <v>98215.38058</v>
      </c>
      <c r="ID115" s="263"/>
      <c r="IE115" s="254">
        <v>1.0</v>
      </c>
      <c r="IF115" s="255" t="s">
        <v>122</v>
      </c>
      <c r="IG115" s="256" t="s">
        <v>121</v>
      </c>
      <c r="IH115" s="256" t="s">
        <v>123</v>
      </c>
      <c r="II115" s="257">
        <f>'Produksi dan Harga'!CE8</f>
        <v>21859.53</v>
      </c>
      <c r="IJ115" s="257">
        <f>'Produksi dan Harga'!$M$24</f>
        <v>7339918.282</v>
      </c>
      <c r="IK115" s="257">
        <f t="shared" ref="IK115:IK126" si="1025">IFERROR(II115*IJ115/1000000,0)</f>
        <v>160447.1639</v>
      </c>
      <c r="IL115" s="258"/>
      <c r="IM115" s="257">
        <f t="shared" ref="IM115:IM126" si="1026">IFERROR(+IK115*IL115,"")</f>
        <v>0</v>
      </c>
      <c r="IN115" s="259"/>
      <c r="IO115" s="260"/>
      <c r="IP115" s="260"/>
      <c r="IQ115" s="257">
        <f t="shared" ref="IQ115:IQ126" si="1027">IFERROR(+(IF(IK115="","0",IK115))+(IF(IM115="","0",IM115))+(IF(IP115="","0",IP115)),"")</f>
        <v>160447.1639</v>
      </c>
      <c r="IR115" s="258">
        <v>0.294289866351475</v>
      </c>
      <c r="IS115" s="261">
        <f t="shared" ref="IS115:IS126" si="1028">IFERROR(+IR115*(IQ115-IP115),"")</f>
        <v>47217.97441</v>
      </c>
      <c r="IT115" s="262">
        <f t="shared" ref="IT115:IT126" si="1029">IFERROR(+(IF(IQ115="","0",IQ115))-(IF(IS115="","0",IS115)),"")</f>
        <v>113229.1895</v>
      </c>
      <c r="IU115" s="263"/>
      <c r="IV115" s="254">
        <v>1.0</v>
      </c>
      <c r="IW115" s="255" t="s">
        <v>122</v>
      </c>
      <c r="IX115" s="256" t="s">
        <v>121</v>
      </c>
      <c r="IY115" s="256" t="s">
        <v>123</v>
      </c>
      <c r="IZ115" s="257">
        <f>'Produksi dan Harga'!CJ8</f>
        <v>19014.09</v>
      </c>
      <c r="JA115" s="257">
        <f>'Produksi dan Harga'!$M$24</f>
        <v>7339918.282</v>
      </c>
      <c r="JB115" s="257">
        <f t="shared" ref="JB115:JB126" si="1030">IFERROR(IZ115*JA115/1000000,0)</f>
        <v>139561.8668</v>
      </c>
      <c r="JC115" s="258"/>
      <c r="JD115" s="257">
        <f t="shared" ref="JD115:JD126" si="1031">IFERROR(+JB115*JC115,"")</f>
        <v>0</v>
      </c>
      <c r="JE115" s="259"/>
      <c r="JF115" s="260"/>
      <c r="JG115" s="260"/>
      <c r="JH115" s="257">
        <f t="shared" ref="JH115:JH126" si="1032">IFERROR(+(IF(JB115="","0",JB115))+(IF(JD115="","0",JD115))+(IF(JG115="","0",JG115)),"")</f>
        <v>139561.8668</v>
      </c>
      <c r="JI115" s="258">
        <v>0.294289866351475</v>
      </c>
      <c r="JJ115" s="261">
        <f t="shared" ref="JJ115:JJ126" si="1033">IFERROR(+JI115*(JH115-JG115),"")</f>
        <v>41071.64313</v>
      </c>
      <c r="JK115" s="262">
        <f t="shared" ref="JK115:JK126" si="1034">IFERROR(+(IF(JH115="","0",JH115))-(IF(JJ115="","0",JJ115)),"")</f>
        <v>98490.22367</v>
      </c>
      <c r="JL115" s="263"/>
      <c r="JM115" s="254">
        <v>1.0</v>
      </c>
      <c r="JN115" s="255" t="s">
        <v>122</v>
      </c>
      <c r="JO115" s="256" t="s">
        <v>121</v>
      </c>
      <c r="JP115" s="256" t="s">
        <v>123</v>
      </c>
      <c r="JQ115" s="257">
        <f>'Produksi dan Harga'!CO8</f>
        <v>18460.12</v>
      </c>
      <c r="JR115" s="257">
        <f>'Produksi dan Harga'!$M$24</f>
        <v>7339918.282</v>
      </c>
      <c r="JS115" s="257">
        <f t="shared" ref="JS115:JS126" si="1035">IFERROR(JQ115*JR115/1000000,0)</f>
        <v>135495.7723</v>
      </c>
      <c r="JT115" s="258"/>
      <c r="JU115" s="257">
        <f t="shared" ref="JU115:JU126" si="1036">IFERROR(+JS115*JT115,"")</f>
        <v>0</v>
      </c>
      <c r="JV115" s="259"/>
      <c r="JW115" s="260"/>
      <c r="JX115" s="260"/>
      <c r="JY115" s="257">
        <f t="shared" ref="JY115:JY126" si="1037">IFERROR(+(IF(JS115="","0",JS115))+(IF(JU115="","0",JU115))+(IF(JX115="","0",JX115)),"")</f>
        <v>135495.7723</v>
      </c>
      <c r="JZ115" s="258">
        <v>0.294289866351475</v>
      </c>
      <c r="KA115" s="261">
        <f t="shared" ref="KA115:KA126" si="1038">IFERROR(+JZ115*(JY115-JX115),"")</f>
        <v>39875.03271</v>
      </c>
      <c r="KB115" s="262">
        <f t="shared" ref="KB115:KB126" si="1039">IFERROR(+(IF(JY115="","0",JY115))-(IF(KA115="","0",KA115)),"")</f>
        <v>95620.73956</v>
      </c>
      <c r="KC115" s="263"/>
      <c r="KD115" s="254">
        <v>1.0</v>
      </c>
      <c r="KE115" s="255" t="s">
        <v>122</v>
      </c>
      <c r="KF115" s="256" t="s">
        <v>121</v>
      </c>
      <c r="KG115" s="256" t="s">
        <v>123</v>
      </c>
      <c r="KH115" s="257"/>
      <c r="KI115" s="257">
        <f>'Produksi dan Harga'!$M$24</f>
        <v>7339918.282</v>
      </c>
      <c r="KJ115" s="257">
        <f t="shared" ref="KJ115:KJ126" si="1040">IFERROR(KH115*KI115/1000000,0)</f>
        <v>0</v>
      </c>
      <c r="KK115" s="258"/>
      <c r="KL115" s="257">
        <f t="shared" ref="KL115:KL126" si="1041">IFERROR(+KJ115*KK115,"")</f>
        <v>0</v>
      </c>
      <c r="KM115" s="259"/>
      <c r="KN115" s="260"/>
      <c r="KO115" s="260"/>
      <c r="KP115" s="257">
        <f t="shared" ref="KP115:KP126" si="1042">IFERROR(+(IF(KJ115="","0",KJ115))+(IF(KL115="","0",KL115))+(IF(KO115="","0",KO115)),"")</f>
        <v>0</v>
      </c>
      <c r="KQ115" s="258">
        <v>0.294289866351475</v>
      </c>
      <c r="KR115" s="261">
        <f t="shared" ref="KR115:KR126" si="1043">IFERROR(+KQ115*(KP115-KO115),"")</f>
        <v>0</v>
      </c>
      <c r="KS115" s="262">
        <f t="shared" ref="KS115:KS126" si="1044">IFERROR(+(IF(KP115="","0",KP115))-(IF(KR115="","0",KR115)),"")</f>
        <v>0</v>
      </c>
      <c r="KT115" s="263"/>
      <c r="KU115" s="264"/>
    </row>
    <row r="116" ht="15.75" customHeight="1">
      <c r="A116" s="254">
        <v>2.0</v>
      </c>
      <c r="B116" s="255" t="s">
        <v>124</v>
      </c>
      <c r="C116" s="256" t="s">
        <v>121</v>
      </c>
      <c r="D116" s="256" t="s">
        <v>123</v>
      </c>
      <c r="E116" s="257" t="str">
        <f>ADHB!E116</f>
        <v/>
      </c>
      <c r="F116" s="257"/>
      <c r="G116" s="257">
        <f t="shared" si="955"/>
        <v>0</v>
      </c>
      <c r="H116" s="258"/>
      <c r="I116" s="257">
        <f t="shared" si="956"/>
        <v>0</v>
      </c>
      <c r="J116" s="259"/>
      <c r="K116" s="260"/>
      <c r="L116" s="260"/>
      <c r="M116" s="257">
        <f t="shared" si="957"/>
        <v>0</v>
      </c>
      <c r="N116" s="258">
        <v>0.294289866351475</v>
      </c>
      <c r="O116" s="261">
        <f t="shared" si="958"/>
        <v>0</v>
      </c>
      <c r="P116" s="262">
        <f t="shared" si="959"/>
        <v>0</v>
      </c>
      <c r="Q116" s="263"/>
      <c r="R116" s="254">
        <v>2.0</v>
      </c>
      <c r="S116" s="255" t="s">
        <v>124</v>
      </c>
      <c r="T116" s="256" t="s">
        <v>121</v>
      </c>
      <c r="U116" s="256" t="s">
        <v>123</v>
      </c>
      <c r="V116" s="257" t="str">
        <f>ADHB!V116</f>
        <v/>
      </c>
      <c r="W116" s="257"/>
      <c r="X116" s="257">
        <f t="shared" si="960"/>
        <v>0</v>
      </c>
      <c r="Y116" s="258"/>
      <c r="Z116" s="257">
        <f t="shared" si="961"/>
        <v>0</v>
      </c>
      <c r="AA116" s="259"/>
      <c r="AB116" s="260"/>
      <c r="AC116" s="260"/>
      <c r="AD116" s="257">
        <f t="shared" si="962"/>
        <v>0</v>
      </c>
      <c r="AE116" s="258">
        <v>0.294289866351475</v>
      </c>
      <c r="AF116" s="261">
        <f t="shared" si="963"/>
        <v>0</v>
      </c>
      <c r="AG116" s="262">
        <f t="shared" si="964"/>
        <v>0</v>
      </c>
      <c r="AH116" s="263"/>
      <c r="AI116" s="254">
        <v>2.0</v>
      </c>
      <c r="AJ116" s="255" t="s">
        <v>124</v>
      </c>
      <c r="AK116" s="256" t="s">
        <v>121</v>
      </c>
      <c r="AL116" s="256" t="s">
        <v>123</v>
      </c>
      <c r="AM116" s="257" t="str">
        <f>ADHB!AM116</f>
        <v/>
      </c>
      <c r="AN116" s="257"/>
      <c r="AO116" s="257">
        <f t="shared" si="965"/>
        <v>0</v>
      </c>
      <c r="AP116" s="258"/>
      <c r="AQ116" s="257">
        <f t="shared" si="966"/>
        <v>0</v>
      </c>
      <c r="AR116" s="259"/>
      <c r="AS116" s="260"/>
      <c r="AT116" s="260"/>
      <c r="AU116" s="257">
        <f t="shared" si="967"/>
        <v>0</v>
      </c>
      <c r="AV116" s="258">
        <v>0.294289866351475</v>
      </c>
      <c r="AW116" s="261">
        <f t="shared" si="968"/>
        <v>0</v>
      </c>
      <c r="AX116" s="262">
        <f t="shared" si="969"/>
        <v>0</v>
      </c>
      <c r="AY116" s="263"/>
      <c r="AZ116" s="254">
        <v>2.0</v>
      </c>
      <c r="BA116" s="255" t="s">
        <v>124</v>
      </c>
      <c r="BB116" s="256" t="s">
        <v>121</v>
      </c>
      <c r="BC116" s="256" t="s">
        <v>123</v>
      </c>
      <c r="BD116" s="257" t="str">
        <f>ADHB!BD116</f>
        <v/>
      </c>
      <c r="BE116" s="257"/>
      <c r="BF116" s="257">
        <f t="shared" si="970"/>
        <v>0</v>
      </c>
      <c r="BG116" s="258"/>
      <c r="BH116" s="257">
        <f t="shared" si="971"/>
        <v>0</v>
      </c>
      <c r="BI116" s="259"/>
      <c r="BJ116" s="260"/>
      <c r="BK116" s="260"/>
      <c r="BL116" s="257">
        <f t="shared" si="972"/>
        <v>0</v>
      </c>
      <c r="BM116" s="258">
        <v>0.294289866351475</v>
      </c>
      <c r="BN116" s="261">
        <f t="shared" si="973"/>
        <v>0</v>
      </c>
      <c r="BO116" s="262">
        <f t="shared" si="974"/>
        <v>0</v>
      </c>
      <c r="BP116" s="263"/>
      <c r="BQ116" s="254">
        <v>2.0</v>
      </c>
      <c r="BR116" s="255" t="s">
        <v>124</v>
      </c>
      <c r="BS116" s="256" t="s">
        <v>121</v>
      </c>
      <c r="BT116" s="256" t="s">
        <v>123</v>
      </c>
      <c r="BU116" s="257" t="str">
        <f>ADHB!BU116</f>
        <v/>
      </c>
      <c r="BV116" s="257"/>
      <c r="BW116" s="257">
        <f t="shared" si="975"/>
        <v>0</v>
      </c>
      <c r="BX116" s="258"/>
      <c r="BY116" s="257">
        <f t="shared" si="976"/>
        <v>0</v>
      </c>
      <c r="BZ116" s="259"/>
      <c r="CA116" s="260"/>
      <c r="CB116" s="260"/>
      <c r="CC116" s="257">
        <f t="shared" si="977"/>
        <v>0</v>
      </c>
      <c r="CD116" s="258">
        <v>0.294289866351475</v>
      </c>
      <c r="CE116" s="261">
        <f t="shared" si="978"/>
        <v>0</v>
      </c>
      <c r="CF116" s="262">
        <f t="shared" si="979"/>
        <v>0</v>
      </c>
      <c r="CG116" s="263"/>
      <c r="CH116" s="254">
        <v>2.0</v>
      </c>
      <c r="CI116" s="255" t="s">
        <v>124</v>
      </c>
      <c r="CJ116" s="256" t="s">
        <v>121</v>
      </c>
      <c r="CK116" s="256" t="s">
        <v>123</v>
      </c>
      <c r="CL116" s="257" t="str">
        <f>ADHB!CL116</f>
        <v/>
      </c>
      <c r="CM116" s="257"/>
      <c r="CN116" s="257">
        <f t="shared" si="980"/>
        <v>0</v>
      </c>
      <c r="CO116" s="258"/>
      <c r="CP116" s="257">
        <f t="shared" si="981"/>
        <v>0</v>
      </c>
      <c r="CQ116" s="259"/>
      <c r="CR116" s="260"/>
      <c r="CS116" s="260"/>
      <c r="CT116" s="257">
        <f t="shared" si="982"/>
        <v>0</v>
      </c>
      <c r="CU116" s="258">
        <v>0.294289866351475</v>
      </c>
      <c r="CV116" s="261">
        <f t="shared" si="983"/>
        <v>0</v>
      </c>
      <c r="CW116" s="262">
        <f t="shared" si="984"/>
        <v>0</v>
      </c>
      <c r="CX116" s="263"/>
      <c r="CY116" s="254">
        <v>2.0</v>
      </c>
      <c r="CZ116" s="255" t="s">
        <v>124</v>
      </c>
      <c r="DA116" s="256" t="s">
        <v>121</v>
      </c>
      <c r="DB116" s="256" t="s">
        <v>123</v>
      </c>
      <c r="DC116" s="257" t="str">
        <f>ADHB!DC116</f>
        <v/>
      </c>
      <c r="DD116" s="257"/>
      <c r="DE116" s="257">
        <f t="shared" si="985"/>
        <v>0</v>
      </c>
      <c r="DF116" s="258"/>
      <c r="DG116" s="257">
        <f t="shared" si="986"/>
        <v>0</v>
      </c>
      <c r="DH116" s="259"/>
      <c r="DI116" s="260"/>
      <c r="DJ116" s="260"/>
      <c r="DK116" s="257">
        <f t="shared" si="987"/>
        <v>0</v>
      </c>
      <c r="DL116" s="258">
        <v>0.294289866351475</v>
      </c>
      <c r="DM116" s="261">
        <f t="shared" si="988"/>
        <v>0</v>
      </c>
      <c r="DN116" s="262">
        <f t="shared" si="989"/>
        <v>0</v>
      </c>
      <c r="DO116" s="263"/>
      <c r="DP116" s="254">
        <v>2.0</v>
      </c>
      <c r="DQ116" s="255" t="s">
        <v>124</v>
      </c>
      <c r="DR116" s="256" t="s">
        <v>121</v>
      </c>
      <c r="DS116" s="256" t="s">
        <v>123</v>
      </c>
      <c r="DT116" s="257" t="str">
        <f>ADHB!DT116</f>
        <v/>
      </c>
      <c r="DU116" s="257"/>
      <c r="DV116" s="257">
        <f t="shared" si="990"/>
        <v>0</v>
      </c>
      <c r="DW116" s="258"/>
      <c r="DX116" s="257">
        <f t="shared" si="991"/>
        <v>0</v>
      </c>
      <c r="DY116" s="259"/>
      <c r="DZ116" s="260"/>
      <c r="EA116" s="260"/>
      <c r="EB116" s="257">
        <f t="shared" si="992"/>
        <v>0</v>
      </c>
      <c r="EC116" s="258">
        <v>0.294289866351475</v>
      </c>
      <c r="ED116" s="261">
        <f t="shared" si="993"/>
        <v>0</v>
      </c>
      <c r="EE116" s="262">
        <f t="shared" si="994"/>
        <v>0</v>
      </c>
      <c r="EF116" s="263"/>
      <c r="EG116" s="254">
        <v>2.0</v>
      </c>
      <c r="EH116" s="255" t="s">
        <v>124</v>
      </c>
      <c r="EI116" s="256" t="s">
        <v>121</v>
      </c>
      <c r="EJ116" s="256" t="s">
        <v>123</v>
      </c>
      <c r="EK116" s="257" t="str">
        <f>ADHB!EK116</f>
        <v/>
      </c>
      <c r="EL116" s="257"/>
      <c r="EM116" s="257">
        <f t="shared" si="995"/>
        <v>0</v>
      </c>
      <c r="EN116" s="258"/>
      <c r="EO116" s="257">
        <f t="shared" si="996"/>
        <v>0</v>
      </c>
      <c r="EP116" s="259"/>
      <c r="EQ116" s="260"/>
      <c r="ER116" s="260"/>
      <c r="ES116" s="257">
        <f t="shared" si="997"/>
        <v>0</v>
      </c>
      <c r="ET116" s="258">
        <v>0.294289866351475</v>
      </c>
      <c r="EU116" s="261">
        <f t="shared" si="998"/>
        <v>0</v>
      </c>
      <c r="EV116" s="262">
        <f t="shared" si="999"/>
        <v>0</v>
      </c>
      <c r="EW116" s="263"/>
      <c r="EX116" s="254">
        <v>2.0</v>
      </c>
      <c r="EY116" s="255" t="s">
        <v>124</v>
      </c>
      <c r="EZ116" s="256" t="s">
        <v>121</v>
      </c>
      <c r="FA116" s="256" t="s">
        <v>123</v>
      </c>
      <c r="FB116" s="257" t="str">
        <f>ADHB!FB116</f>
        <v/>
      </c>
      <c r="FC116" s="257"/>
      <c r="FD116" s="257">
        <f t="shared" si="1000"/>
        <v>0</v>
      </c>
      <c r="FE116" s="258"/>
      <c r="FF116" s="257">
        <f t="shared" si="1001"/>
        <v>0</v>
      </c>
      <c r="FG116" s="259"/>
      <c r="FH116" s="260"/>
      <c r="FI116" s="260"/>
      <c r="FJ116" s="257">
        <f t="shared" si="1002"/>
        <v>0</v>
      </c>
      <c r="FK116" s="258">
        <v>0.294289866351475</v>
      </c>
      <c r="FL116" s="261">
        <f t="shared" si="1003"/>
        <v>0</v>
      </c>
      <c r="FM116" s="262">
        <f t="shared" si="1004"/>
        <v>0</v>
      </c>
      <c r="FN116" s="263"/>
      <c r="FO116" s="254">
        <v>2.0</v>
      </c>
      <c r="FP116" s="255" t="s">
        <v>124</v>
      </c>
      <c r="FQ116" s="256" t="s">
        <v>121</v>
      </c>
      <c r="FR116" s="256" t="s">
        <v>123</v>
      </c>
      <c r="FS116" s="257" t="str">
        <f>ADHB!FS116</f>
        <v/>
      </c>
      <c r="FT116" s="257"/>
      <c r="FU116" s="257">
        <f t="shared" si="1005"/>
        <v>0</v>
      </c>
      <c r="FV116" s="258"/>
      <c r="FW116" s="257">
        <f t="shared" si="1006"/>
        <v>0</v>
      </c>
      <c r="FX116" s="259"/>
      <c r="FY116" s="260"/>
      <c r="FZ116" s="260"/>
      <c r="GA116" s="257">
        <f t="shared" si="1007"/>
        <v>0</v>
      </c>
      <c r="GB116" s="258">
        <v>0.294289866351475</v>
      </c>
      <c r="GC116" s="261">
        <f t="shared" si="1008"/>
        <v>0</v>
      </c>
      <c r="GD116" s="262">
        <f t="shared" si="1009"/>
        <v>0</v>
      </c>
      <c r="GE116" s="263"/>
      <c r="GF116" s="254">
        <v>2.0</v>
      </c>
      <c r="GG116" s="255" t="s">
        <v>124</v>
      </c>
      <c r="GH116" s="256" t="s">
        <v>121</v>
      </c>
      <c r="GI116" s="256" t="s">
        <v>123</v>
      </c>
      <c r="GJ116" s="257" t="str">
        <f>ADHB!GJ116</f>
        <v/>
      </c>
      <c r="GK116" s="257"/>
      <c r="GL116" s="257">
        <f t="shared" si="1010"/>
        <v>0</v>
      </c>
      <c r="GM116" s="258"/>
      <c r="GN116" s="257">
        <f t="shared" si="1011"/>
        <v>0</v>
      </c>
      <c r="GO116" s="259"/>
      <c r="GP116" s="260"/>
      <c r="GQ116" s="260"/>
      <c r="GR116" s="257">
        <f t="shared" si="1012"/>
        <v>0</v>
      </c>
      <c r="GS116" s="258">
        <v>0.294289866351475</v>
      </c>
      <c r="GT116" s="261">
        <f t="shared" si="1013"/>
        <v>0</v>
      </c>
      <c r="GU116" s="262">
        <f t="shared" si="1014"/>
        <v>0</v>
      </c>
      <c r="GV116" s="263"/>
      <c r="GW116" s="254">
        <v>2.0</v>
      </c>
      <c r="GX116" s="255" t="s">
        <v>124</v>
      </c>
      <c r="GY116" s="256" t="s">
        <v>121</v>
      </c>
      <c r="GZ116" s="256" t="s">
        <v>123</v>
      </c>
      <c r="HA116" s="257" t="str">
        <f>ADHB!HA116</f>
        <v/>
      </c>
      <c r="HB116" s="257"/>
      <c r="HC116" s="257">
        <f t="shared" si="1015"/>
        <v>0</v>
      </c>
      <c r="HD116" s="258"/>
      <c r="HE116" s="257">
        <f t="shared" si="1016"/>
        <v>0</v>
      </c>
      <c r="HF116" s="259"/>
      <c r="HG116" s="260"/>
      <c r="HH116" s="260"/>
      <c r="HI116" s="257">
        <f t="shared" si="1017"/>
        <v>0</v>
      </c>
      <c r="HJ116" s="258">
        <v>0.294289866351475</v>
      </c>
      <c r="HK116" s="261">
        <f t="shared" si="1018"/>
        <v>0</v>
      </c>
      <c r="HL116" s="262">
        <f t="shared" si="1019"/>
        <v>0</v>
      </c>
      <c r="HM116" s="263"/>
      <c r="HN116" s="254">
        <v>2.0</v>
      </c>
      <c r="HO116" s="255" t="s">
        <v>124</v>
      </c>
      <c r="HP116" s="256" t="s">
        <v>121</v>
      </c>
      <c r="HQ116" s="256" t="s">
        <v>123</v>
      </c>
      <c r="HR116" s="257" t="str">
        <f>ADHB!HR116</f>
        <v/>
      </c>
      <c r="HS116" s="257"/>
      <c r="HT116" s="257">
        <f t="shared" si="1020"/>
        <v>0</v>
      </c>
      <c r="HU116" s="258"/>
      <c r="HV116" s="257">
        <f t="shared" si="1021"/>
        <v>0</v>
      </c>
      <c r="HW116" s="259"/>
      <c r="HX116" s="260"/>
      <c r="HY116" s="260"/>
      <c r="HZ116" s="257">
        <f t="shared" si="1022"/>
        <v>0</v>
      </c>
      <c r="IA116" s="258">
        <v>0.294289866351475</v>
      </c>
      <c r="IB116" s="261">
        <f t="shared" si="1023"/>
        <v>0</v>
      </c>
      <c r="IC116" s="262">
        <f t="shared" si="1024"/>
        <v>0</v>
      </c>
      <c r="ID116" s="263"/>
      <c r="IE116" s="254">
        <v>2.0</v>
      </c>
      <c r="IF116" s="255" t="s">
        <v>124</v>
      </c>
      <c r="IG116" s="256" t="s">
        <v>121</v>
      </c>
      <c r="IH116" s="256" t="s">
        <v>123</v>
      </c>
      <c r="II116" s="257" t="str">
        <f>ADHB!II116</f>
        <v/>
      </c>
      <c r="IJ116" s="257"/>
      <c r="IK116" s="257">
        <f t="shared" si="1025"/>
        <v>0</v>
      </c>
      <c r="IL116" s="258"/>
      <c r="IM116" s="257">
        <f t="shared" si="1026"/>
        <v>0</v>
      </c>
      <c r="IN116" s="259"/>
      <c r="IO116" s="260"/>
      <c r="IP116" s="260"/>
      <c r="IQ116" s="257">
        <f t="shared" si="1027"/>
        <v>0</v>
      </c>
      <c r="IR116" s="258">
        <v>0.294289866351475</v>
      </c>
      <c r="IS116" s="261">
        <f t="shared" si="1028"/>
        <v>0</v>
      </c>
      <c r="IT116" s="262">
        <f t="shared" si="1029"/>
        <v>0</v>
      </c>
      <c r="IU116" s="263"/>
      <c r="IV116" s="254">
        <v>2.0</v>
      </c>
      <c r="IW116" s="255" t="s">
        <v>124</v>
      </c>
      <c r="IX116" s="256" t="s">
        <v>121</v>
      </c>
      <c r="IY116" s="256" t="s">
        <v>123</v>
      </c>
      <c r="IZ116" s="257" t="str">
        <f>ADHB!IZ116</f>
        <v/>
      </c>
      <c r="JA116" s="257"/>
      <c r="JB116" s="257">
        <f t="shared" si="1030"/>
        <v>0</v>
      </c>
      <c r="JC116" s="258"/>
      <c r="JD116" s="257">
        <f t="shared" si="1031"/>
        <v>0</v>
      </c>
      <c r="JE116" s="259"/>
      <c r="JF116" s="260"/>
      <c r="JG116" s="260"/>
      <c r="JH116" s="257">
        <f t="shared" si="1032"/>
        <v>0</v>
      </c>
      <c r="JI116" s="258">
        <v>0.294289866351475</v>
      </c>
      <c r="JJ116" s="261">
        <f t="shared" si="1033"/>
        <v>0</v>
      </c>
      <c r="JK116" s="262">
        <f t="shared" si="1034"/>
        <v>0</v>
      </c>
      <c r="JL116" s="263"/>
      <c r="JM116" s="254">
        <v>2.0</v>
      </c>
      <c r="JN116" s="255" t="s">
        <v>124</v>
      </c>
      <c r="JO116" s="256" t="s">
        <v>121</v>
      </c>
      <c r="JP116" s="256" t="s">
        <v>123</v>
      </c>
      <c r="JQ116" s="257" t="str">
        <f>ADHB!KY116</f>
        <v/>
      </c>
      <c r="JR116" s="257"/>
      <c r="JS116" s="257">
        <f t="shared" si="1035"/>
        <v>0</v>
      </c>
      <c r="JT116" s="258"/>
      <c r="JU116" s="257">
        <f t="shared" si="1036"/>
        <v>0</v>
      </c>
      <c r="JV116" s="259"/>
      <c r="JW116" s="260"/>
      <c r="JX116" s="260"/>
      <c r="JY116" s="257">
        <f t="shared" si="1037"/>
        <v>0</v>
      </c>
      <c r="JZ116" s="258">
        <v>0.294289866351475</v>
      </c>
      <c r="KA116" s="261">
        <f t="shared" si="1038"/>
        <v>0</v>
      </c>
      <c r="KB116" s="262">
        <f t="shared" si="1039"/>
        <v>0</v>
      </c>
      <c r="KC116" s="263"/>
      <c r="KD116" s="254">
        <v>2.0</v>
      </c>
      <c r="KE116" s="255" t="s">
        <v>124</v>
      </c>
      <c r="KF116" s="256" t="s">
        <v>121</v>
      </c>
      <c r="KG116" s="256" t="s">
        <v>123</v>
      </c>
      <c r="KH116" s="257" t="str">
        <f>ADHB!LP116</f>
        <v/>
      </c>
      <c r="KI116" s="257"/>
      <c r="KJ116" s="257">
        <f t="shared" si="1040"/>
        <v>0</v>
      </c>
      <c r="KK116" s="258"/>
      <c r="KL116" s="257">
        <f t="shared" si="1041"/>
        <v>0</v>
      </c>
      <c r="KM116" s="259"/>
      <c r="KN116" s="260"/>
      <c r="KO116" s="260"/>
      <c r="KP116" s="257">
        <f t="shared" si="1042"/>
        <v>0</v>
      </c>
      <c r="KQ116" s="258">
        <v>0.294289866351475</v>
      </c>
      <c r="KR116" s="261">
        <f t="shared" si="1043"/>
        <v>0</v>
      </c>
      <c r="KS116" s="262">
        <f t="shared" si="1044"/>
        <v>0</v>
      </c>
      <c r="KT116" s="263"/>
      <c r="KU116" s="264"/>
    </row>
    <row r="117" ht="15.75" customHeight="1">
      <c r="A117" s="254">
        <v>3.0</v>
      </c>
      <c r="B117" s="255" t="s">
        <v>125</v>
      </c>
      <c r="C117" s="256" t="s">
        <v>121</v>
      </c>
      <c r="D117" s="256" t="s">
        <v>123</v>
      </c>
      <c r="E117" s="257" t="str">
        <f>ADHB!E117</f>
        <v/>
      </c>
      <c r="F117" s="257"/>
      <c r="G117" s="257">
        <f t="shared" si="955"/>
        <v>0</v>
      </c>
      <c r="H117" s="258"/>
      <c r="I117" s="257">
        <f t="shared" si="956"/>
        <v>0</v>
      </c>
      <c r="J117" s="259"/>
      <c r="K117" s="260"/>
      <c r="L117" s="260"/>
      <c r="M117" s="257">
        <f t="shared" si="957"/>
        <v>0</v>
      </c>
      <c r="N117" s="258">
        <v>0.294289866351475</v>
      </c>
      <c r="O117" s="261">
        <f t="shared" si="958"/>
        <v>0</v>
      </c>
      <c r="P117" s="262">
        <f t="shared" si="959"/>
        <v>0</v>
      </c>
      <c r="Q117" s="263"/>
      <c r="R117" s="254">
        <v>3.0</v>
      </c>
      <c r="S117" s="255" t="s">
        <v>125</v>
      </c>
      <c r="T117" s="256" t="s">
        <v>121</v>
      </c>
      <c r="U117" s="256" t="s">
        <v>123</v>
      </c>
      <c r="V117" s="257" t="str">
        <f>ADHB!V117</f>
        <v/>
      </c>
      <c r="W117" s="257"/>
      <c r="X117" s="257">
        <f t="shared" si="960"/>
        <v>0</v>
      </c>
      <c r="Y117" s="258"/>
      <c r="Z117" s="257">
        <f t="shared" si="961"/>
        <v>0</v>
      </c>
      <c r="AA117" s="259"/>
      <c r="AB117" s="260"/>
      <c r="AC117" s="260"/>
      <c r="AD117" s="257">
        <f t="shared" si="962"/>
        <v>0</v>
      </c>
      <c r="AE117" s="258">
        <v>0.294289866351475</v>
      </c>
      <c r="AF117" s="261">
        <f t="shared" si="963"/>
        <v>0</v>
      </c>
      <c r="AG117" s="262">
        <f t="shared" si="964"/>
        <v>0</v>
      </c>
      <c r="AH117" s="263"/>
      <c r="AI117" s="254">
        <v>3.0</v>
      </c>
      <c r="AJ117" s="255" t="s">
        <v>125</v>
      </c>
      <c r="AK117" s="256" t="s">
        <v>121</v>
      </c>
      <c r="AL117" s="256" t="s">
        <v>123</v>
      </c>
      <c r="AM117" s="257" t="str">
        <f>ADHB!AM117</f>
        <v/>
      </c>
      <c r="AN117" s="257"/>
      <c r="AO117" s="257">
        <f t="shared" si="965"/>
        <v>0</v>
      </c>
      <c r="AP117" s="258"/>
      <c r="AQ117" s="257">
        <f t="shared" si="966"/>
        <v>0</v>
      </c>
      <c r="AR117" s="259"/>
      <c r="AS117" s="260"/>
      <c r="AT117" s="260"/>
      <c r="AU117" s="257">
        <f t="shared" si="967"/>
        <v>0</v>
      </c>
      <c r="AV117" s="258">
        <v>0.294289866351475</v>
      </c>
      <c r="AW117" s="261">
        <f t="shared" si="968"/>
        <v>0</v>
      </c>
      <c r="AX117" s="262">
        <f t="shared" si="969"/>
        <v>0</v>
      </c>
      <c r="AY117" s="263"/>
      <c r="AZ117" s="254">
        <v>3.0</v>
      </c>
      <c r="BA117" s="255" t="s">
        <v>125</v>
      </c>
      <c r="BB117" s="256" t="s">
        <v>121</v>
      </c>
      <c r="BC117" s="256" t="s">
        <v>123</v>
      </c>
      <c r="BD117" s="257" t="str">
        <f>ADHB!BD117</f>
        <v/>
      </c>
      <c r="BE117" s="257"/>
      <c r="BF117" s="257">
        <f t="shared" si="970"/>
        <v>0</v>
      </c>
      <c r="BG117" s="258"/>
      <c r="BH117" s="257">
        <f t="shared" si="971"/>
        <v>0</v>
      </c>
      <c r="BI117" s="259"/>
      <c r="BJ117" s="260"/>
      <c r="BK117" s="260"/>
      <c r="BL117" s="257">
        <f t="shared" si="972"/>
        <v>0</v>
      </c>
      <c r="BM117" s="258">
        <v>0.294289866351475</v>
      </c>
      <c r="BN117" s="261">
        <f t="shared" si="973"/>
        <v>0</v>
      </c>
      <c r="BO117" s="262">
        <f t="shared" si="974"/>
        <v>0</v>
      </c>
      <c r="BP117" s="263"/>
      <c r="BQ117" s="254">
        <v>3.0</v>
      </c>
      <c r="BR117" s="255" t="s">
        <v>125</v>
      </c>
      <c r="BS117" s="256" t="s">
        <v>121</v>
      </c>
      <c r="BT117" s="256" t="s">
        <v>123</v>
      </c>
      <c r="BU117" s="257" t="str">
        <f>ADHB!BU117</f>
        <v/>
      </c>
      <c r="BV117" s="257"/>
      <c r="BW117" s="257">
        <f t="shared" si="975"/>
        <v>0</v>
      </c>
      <c r="BX117" s="258"/>
      <c r="BY117" s="257">
        <f t="shared" si="976"/>
        <v>0</v>
      </c>
      <c r="BZ117" s="259"/>
      <c r="CA117" s="260"/>
      <c r="CB117" s="260"/>
      <c r="CC117" s="257">
        <f t="shared" si="977"/>
        <v>0</v>
      </c>
      <c r="CD117" s="258">
        <v>0.294289866351475</v>
      </c>
      <c r="CE117" s="261">
        <f t="shared" si="978"/>
        <v>0</v>
      </c>
      <c r="CF117" s="262">
        <f t="shared" si="979"/>
        <v>0</v>
      </c>
      <c r="CG117" s="263"/>
      <c r="CH117" s="254">
        <v>3.0</v>
      </c>
      <c r="CI117" s="255" t="s">
        <v>125</v>
      </c>
      <c r="CJ117" s="256" t="s">
        <v>121</v>
      </c>
      <c r="CK117" s="256" t="s">
        <v>123</v>
      </c>
      <c r="CL117" s="257" t="str">
        <f>ADHB!CL117</f>
        <v/>
      </c>
      <c r="CM117" s="257"/>
      <c r="CN117" s="257">
        <f t="shared" si="980"/>
        <v>0</v>
      </c>
      <c r="CO117" s="258"/>
      <c r="CP117" s="257">
        <f t="shared" si="981"/>
        <v>0</v>
      </c>
      <c r="CQ117" s="259"/>
      <c r="CR117" s="260"/>
      <c r="CS117" s="260"/>
      <c r="CT117" s="257">
        <f t="shared" si="982"/>
        <v>0</v>
      </c>
      <c r="CU117" s="258">
        <v>0.294289866351475</v>
      </c>
      <c r="CV117" s="261">
        <f t="shared" si="983"/>
        <v>0</v>
      </c>
      <c r="CW117" s="262">
        <f t="shared" si="984"/>
        <v>0</v>
      </c>
      <c r="CX117" s="263"/>
      <c r="CY117" s="254">
        <v>3.0</v>
      </c>
      <c r="CZ117" s="255" t="s">
        <v>125</v>
      </c>
      <c r="DA117" s="256" t="s">
        <v>121</v>
      </c>
      <c r="DB117" s="256" t="s">
        <v>123</v>
      </c>
      <c r="DC117" s="257" t="str">
        <f>ADHB!DC117</f>
        <v/>
      </c>
      <c r="DD117" s="257"/>
      <c r="DE117" s="257">
        <f t="shared" si="985"/>
        <v>0</v>
      </c>
      <c r="DF117" s="258"/>
      <c r="DG117" s="257">
        <f t="shared" si="986"/>
        <v>0</v>
      </c>
      <c r="DH117" s="259"/>
      <c r="DI117" s="260"/>
      <c r="DJ117" s="260"/>
      <c r="DK117" s="257">
        <f t="shared" si="987"/>
        <v>0</v>
      </c>
      <c r="DL117" s="258">
        <v>0.294289866351475</v>
      </c>
      <c r="DM117" s="261">
        <f t="shared" si="988"/>
        <v>0</v>
      </c>
      <c r="DN117" s="262">
        <f t="shared" si="989"/>
        <v>0</v>
      </c>
      <c r="DO117" s="263"/>
      <c r="DP117" s="254">
        <v>3.0</v>
      </c>
      <c r="DQ117" s="255" t="s">
        <v>125</v>
      </c>
      <c r="DR117" s="256" t="s">
        <v>121</v>
      </c>
      <c r="DS117" s="256" t="s">
        <v>123</v>
      </c>
      <c r="DT117" s="257" t="str">
        <f>ADHB!DT117</f>
        <v/>
      </c>
      <c r="DU117" s="257"/>
      <c r="DV117" s="257">
        <f t="shared" si="990"/>
        <v>0</v>
      </c>
      <c r="DW117" s="258"/>
      <c r="DX117" s="257">
        <f t="shared" si="991"/>
        <v>0</v>
      </c>
      <c r="DY117" s="259"/>
      <c r="DZ117" s="260"/>
      <c r="EA117" s="260"/>
      <c r="EB117" s="257">
        <f t="shared" si="992"/>
        <v>0</v>
      </c>
      <c r="EC117" s="258">
        <v>0.294289866351475</v>
      </c>
      <c r="ED117" s="261">
        <f t="shared" si="993"/>
        <v>0</v>
      </c>
      <c r="EE117" s="262">
        <f t="shared" si="994"/>
        <v>0</v>
      </c>
      <c r="EF117" s="263"/>
      <c r="EG117" s="254">
        <v>3.0</v>
      </c>
      <c r="EH117" s="255" t="s">
        <v>125</v>
      </c>
      <c r="EI117" s="256" t="s">
        <v>121</v>
      </c>
      <c r="EJ117" s="256" t="s">
        <v>123</v>
      </c>
      <c r="EK117" s="257" t="str">
        <f>ADHB!EK117</f>
        <v/>
      </c>
      <c r="EL117" s="257"/>
      <c r="EM117" s="257">
        <f t="shared" si="995"/>
        <v>0</v>
      </c>
      <c r="EN117" s="258"/>
      <c r="EO117" s="257">
        <f t="shared" si="996"/>
        <v>0</v>
      </c>
      <c r="EP117" s="259"/>
      <c r="EQ117" s="260"/>
      <c r="ER117" s="260"/>
      <c r="ES117" s="257">
        <f t="shared" si="997"/>
        <v>0</v>
      </c>
      <c r="ET117" s="258">
        <v>0.294289866351475</v>
      </c>
      <c r="EU117" s="261">
        <f t="shared" si="998"/>
        <v>0</v>
      </c>
      <c r="EV117" s="262">
        <f t="shared" si="999"/>
        <v>0</v>
      </c>
      <c r="EW117" s="263"/>
      <c r="EX117" s="254">
        <v>3.0</v>
      </c>
      <c r="EY117" s="255" t="s">
        <v>125</v>
      </c>
      <c r="EZ117" s="256" t="s">
        <v>121</v>
      </c>
      <c r="FA117" s="256" t="s">
        <v>123</v>
      </c>
      <c r="FB117" s="257" t="str">
        <f>ADHB!FB117</f>
        <v/>
      </c>
      <c r="FC117" s="257"/>
      <c r="FD117" s="257">
        <f t="shared" si="1000"/>
        <v>0</v>
      </c>
      <c r="FE117" s="258"/>
      <c r="FF117" s="257">
        <f t="shared" si="1001"/>
        <v>0</v>
      </c>
      <c r="FG117" s="259"/>
      <c r="FH117" s="260"/>
      <c r="FI117" s="260"/>
      <c r="FJ117" s="257">
        <f t="shared" si="1002"/>
        <v>0</v>
      </c>
      <c r="FK117" s="258">
        <v>0.294289866351475</v>
      </c>
      <c r="FL117" s="261">
        <f t="shared" si="1003"/>
        <v>0</v>
      </c>
      <c r="FM117" s="262">
        <f t="shared" si="1004"/>
        <v>0</v>
      </c>
      <c r="FN117" s="263"/>
      <c r="FO117" s="254">
        <v>3.0</v>
      </c>
      <c r="FP117" s="255" t="s">
        <v>125</v>
      </c>
      <c r="FQ117" s="256" t="s">
        <v>121</v>
      </c>
      <c r="FR117" s="256" t="s">
        <v>123</v>
      </c>
      <c r="FS117" s="257" t="str">
        <f>ADHB!FS117</f>
        <v/>
      </c>
      <c r="FT117" s="257"/>
      <c r="FU117" s="257">
        <f t="shared" si="1005"/>
        <v>0</v>
      </c>
      <c r="FV117" s="258"/>
      <c r="FW117" s="257">
        <f t="shared" si="1006"/>
        <v>0</v>
      </c>
      <c r="FX117" s="259"/>
      <c r="FY117" s="260"/>
      <c r="FZ117" s="260"/>
      <c r="GA117" s="257">
        <f t="shared" si="1007"/>
        <v>0</v>
      </c>
      <c r="GB117" s="258">
        <v>0.294289866351475</v>
      </c>
      <c r="GC117" s="261">
        <f t="shared" si="1008"/>
        <v>0</v>
      </c>
      <c r="GD117" s="262">
        <f t="shared" si="1009"/>
        <v>0</v>
      </c>
      <c r="GE117" s="263"/>
      <c r="GF117" s="254">
        <v>3.0</v>
      </c>
      <c r="GG117" s="255" t="s">
        <v>125</v>
      </c>
      <c r="GH117" s="256" t="s">
        <v>121</v>
      </c>
      <c r="GI117" s="256" t="s">
        <v>123</v>
      </c>
      <c r="GJ117" s="257" t="str">
        <f>ADHB!GJ117</f>
        <v/>
      </c>
      <c r="GK117" s="257"/>
      <c r="GL117" s="257">
        <f t="shared" si="1010"/>
        <v>0</v>
      </c>
      <c r="GM117" s="258"/>
      <c r="GN117" s="257">
        <f t="shared" si="1011"/>
        <v>0</v>
      </c>
      <c r="GO117" s="259"/>
      <c r="GP117" s="260"/>
      <c r="GQ117" s="260"/>
      <c r="GR117" s="257">
        <f t="shared" si="1012"/>
        <v>0</v>
      </c>
      <c r="GS117" s="258">
        <v>0.294289866351475</v>
      </c>
      <c r="GT117" s="261">
        <f t="shared" si="1013"/>
        <v>0</v>
      </c>
      <c r="GU117" s="262">
        <f t="shared" si="1014"/>
        <v>0</v>
      </c>
      <c r="GV117" s="263"/>
      <c r="GW117" s="254">
        <v>3.0</v>
      </c>
      <c r="GX117" s="255" t="s">
        <v>125</v>
      </c>
      <c r="GY117" s="256" t="s">
        <v>121</v>
      </c>
      <c r="GZ117" s="256" t="s">
        <v>123</v>
      </c>
      <c r="HA117" s="257" t="str">
        <f>ADHB!HA117</f>
        <v/>
      </c>
      <c r="HB117" s="257"/>
      <c r="HC117" s="257">
        <f t="shared" si="1015"/>
        <v>0</v>
      </c>
      <c r="HD117" s="258"/>
      <c r="HE117" s="257">
        <f t="shared" si="1016"/>
        <v>0</v>
      </c>
      <c r="HF117" s="259"/>
      <c r="HG117" s="260"/>
      <c r="HH117" s="260"/>
      <c r="HI117" s="257">
        <f t="shared" si="1017"/>
        <v>0</v>
      </c>
      <c r="HJ117" s="258">
        <v>0.294289866351475</v>
      </c>
      <c r="HK117" s="261">
        <f t="shared" si="1018"/>
        <v>0</v>
      </c>
      <c r="HL117" s="262">
        <f t="shared" si="1019"/>
        <v>0</v>
      </c>
      <c r="HM117" s="263"/>
      <c r="HN117" s="254">
        <v>3.0</v>
      </c>
      <c r="HO117" s="255" t="s">
        <v>125</v>
      </c>
      <c r="HP117" s="256" t="s">
        <v>121</v>
      </c>
      <c r="HQ117" s="256" t="s">
        <v>123</v>
      </c>
      <c r="HR117" s="257" t="str">
        <f>ADHB!HR117</f>
        <v/>
      </c>
      <c r="HS117" s="257"/>
      <c r="HT117" s="257">
        <f t="shared" si="1020"/>
        <v>0</v>
      </c>
      <c r="HU117" s="258"/>
      <c r="HV117" s="257">
        <f t="shared" si="1021"/>
        <v>0</v>
      </c>
      <c r="HW117" s="259"/>
      <c r="HX117" s="260"/>
      <c r="HY117" s="260"/>
      <c r="HZ117" s="257">
        <f t="shared" si="1022"/>
        <v>0</v>
      </c>
      <c r="IA117" s="258">
        <v>0.294289866351475</v>
      </c>
      <c r="IB117" s="261">
        <f t="shared" si="1023"/>
        <v>0</v>
      </c>
      <c r="IC117" s="262">
        <f t="shared" si="1024"/>
        <v>0</v>
      </c>
      <c r="ID117" s="263"/>
      <c r="IE117" s="254">
        <v>3.0</v>
      </c>
      <c r="IF117" s="255" t="s">
        <v>125</v>
      </c>
      <c r="IG117" s="256" t="s">
        <v>121</v>
      </c>
      <c r="IH117" s="256" t="s">
        <v>123</v>
      </c>
      <c r="II117" s="257" t="str">
        <f>ADHB!II117</f>
        <v/>
      </c>
      <c r="IJ117" s="257"/>
      <c r="IK117" s="257">
        <f t="shared" si="1025"/>
        <v>0</v>
      </c>
      <c r="IL117" s="258"/>
      <c r="IM117" s="257">
        <f t="shared" si="1026"/>
        <v>0</v>
      </c>
      <c r="IN117" s="259"/>
      <c r="IO117" s="260"/>
      <c r="IP117" s="260"/>
      <c r="IQ117" s="257">
        <f t="shared" si="1027"/>
        <v>0</v>
      </c>
      <c r="IR117" s="258">
        <v>0.294289866351475</v>
      </c>
      <c r="IS117" s="261">
        <f t="shared" si="1028"/>
        <v>0</v>
      </c>
      <c r="IT117" s="262">
        <f t="shared" si="1029"/>
        <v>0</v>
      </c>
      <c r="IU117" s="263"/>
      <c r="IV117" s="254">
        <v>3.0</v>
      </c>
      <c r="IW117" s="255" t="s">
        <v>125</v>
      </c>
      <c r="IX117" s="256" t="s">
        <v>121</v>
      </c>
      <c r="IY117" s="256" t="s">
        <v>123</v>
      </c>
      <c r="IZ117" s="257" t="str">
        <f>ADHB!IZ117</f>
        <v/>
      </c>
      <c r="JA117" s="257"/>
      <c r="JB117" s="257">
        <f t="shared" si="1030"/>
        <v>0</v>
      </c>
      <c r="JC117" s="258"/>
      <c r="JD117" s="257">
        <f t="shared" si="1031"/>
        <v>0</v>
      </c>
      <c r="JE117" s="259"/>
      <c r="JF117" s="260"/>
      <c r="JG117" s="260"/>
      <c r="JH117" s="257">
        <f t="shared" si="1032"/>
        <v>0</v>
      </c>
      <c r="JI117" s="258">
        <v>0.294289866351475</v>
      </c>
      <c r="JJ117" s="261">
        <f t="shared" si="1033"/>
        <v>0</v>
      </c>
      <c r="JK117" s="262">
        <f t="shared" si="1034"/>
        <v>0</v>
      </c>
      <c r="JL117" s="263"/>
      <c r="JM117" s="254">
        <v>3.0</v>
      </c>
      <c r="JN117" s="255" t="s">
        <v>125</v>
      </c>
      <c r="JO117" s="256" t="s">
        <v>121</v>
      </c>
      <c r="JP117" s="256" t="s">
        <v>123</v>
      </c>
      <c r="JQ117" s="257" t="str">
        <f>ADHB!KY117</f>
        <v/>
      </c>
      <c r="JR117" s="257"/>
      <c r="JS117" s="257">
        <f t="shared" si="1035"/>
        <v>0</v>
      </c>
      <c r="JT117" s="258"/>
      <c r="JU117" s="257">
        <f t="shared" si="1036"/>
        <v>0</v>
      </c>
      <c r="JV117" s="259"/>
      <c r="JW117" s="260"/>
      <c r="JX117" s="260"/>
      <c r="JY117" s="257">
        <f t="shared" si="1037"/>
        <v>0</v>
      </c>
      <c r="JZ117" s="258">
        <v>0.294289866351475</v>
      </c>
      <c r="KA117" s="261">
        <f t="shared" si="1038"/>
        <v>0</v>
      </c>
      <c r="KB117" s="262">
        <f t="shared" si="1039"/>
        <v>0</v>
      </c>
      <c r="KC117" s="263"/>
      <c r="KD117" s="254">
        <v>3.0</v>
      </c>
      <c r="KE117" s="255" t="s">
        <v>125</v>
      </c>
      <c r="KF117" s="256" t="s">
        <v>121</v>
      </c>
      <c r="KG117" s="256" t="s">
        <v>123</v>
      </c>
      <c r="KH117" s="257" t="str">
        <f>ADHB!LP117</f>
        <v/>
      </c>
      <c r="KI117" s="257"/>
      <c r="KJ117" s="257">
        <f t="shared" si="1040"/>
        <v>0</v>
      </c>
      <c r="KK117" s="258"/>
      <c r="KL117" s="257">
        <f t="shared" si="1041"/>
        <v>0</v>
      </c>
      <c r="KM117" s="259"/>
      <c r="KN117" s="260"/>
      <c r="KO117" s="260"/>
      <c r="KP117" s="257">
        <f t="shared" si="1042"/>
        <v>0</v>
      </c>
      <c r="KQ117" s="258">
        <v>0.294289866351475</v>
      </c>
      <c r="KR117" s="261">
        <f t="shared" si="1043"/>
        <v>0</v>
      </c>
      <c r="KS117" s="262">
        <f t="shared" si="1044"/>
        <v>0</v>
      </c>
      <c r="KT117" s="263"/>
      <c r="KU117" s="264"/>
    </row>
    <row r="118" ht="15.75" customHeight="1">
      <c r="A118" s="254">
        <v>4.0</v>
      </c>
      <c r="B118" s="255" t="s">
        <v>126</v>
      </c>
      <c r="C118" s="256" t="s">
        <v>121</v>
      </c>
      <c r="D118" s="256" t="s">
        <v>123</v>
      </c>
      <c r="E118" s="257" t="str">
        <f>ADHB!E118</f>
        <v/>
      </c>
      <c r="F118" s="257"/>
      <c r="G118" s="257">
        <f t="shared" si="955"/>
        <v>0</v>
      </c>
      <c r="H118" s="258"/>
      <c r="I118" s="257">
        <f t="shared" si="956"/>
        <v>0</v>
      </c>
      <c r="J118" s="259"/>
      <c r="K118" s="260"/>
      <c r="L118" s="260"/>
      <c r="M118" s="257">
        <f t="shared" si="957"/>
        <v>0</v>
      </c>
      <c r="N118" s="258">
        <v>0.294289866351475</v>
      </c>
      <c r="O118" s="261">
        <f t="shared" si="958"/>
        <v>0</v>
      </c>
      <c r="P118" s="262">
        <f t="shared" si="959"/>
        <v>0</v>
      </c>
      <c r="Q118" s="263"/>
      <c r="R118" s="254">
        <v>4.0</v>
      </c>
      <c r="S118" s="255" t="s">
        <v>126</v>
      </c>
      <c r="T118" s="256" t="s">
        <v>121</v>
      </c>
      <c r="U118" s="256" t="s">
        <v>123</v>
      </c>
      <c r="V118" s="257" t="str">
        <f>ADHB!V118</f>
        <v/>
      </c>
      <c r="W118" s="257"/>
      <c r="X118" s="257">
        <f t="shared" si="960"/>
        <v>0</v>
      </c>
      <c r="Y118" s="258"/>
      <c r="Z118" s="257">
        <f t="shared" si="961"/>
        <v>0</v>
      </c>
      <c r="AA118" s="259"/>
      <c r="AB118" s="260"/>
      <c r="AC118" s="260"/>
      <c r="AD118" s="257">
        <f t="shared" si="962"/>
        <v>0</v>
      </c>
      <c r="AE118" s="258">
        <v>0.294289866351475</v>
      </c>
      <c r="AF118" s="261">
        <f t="shared" si="963"/>
        <v>0</v>
      </c>
      <c r="AG118" s="262">
        <f t="shared" si="964"/>
        <v>0</v>
      </c>
      <c r="AH118" s="263"/>
      <c r="AI118" s="254">
        <v>4.0</v>
      </c>
      <c r="AJ118" s="255" t="s">
        <v>126</v>
      </c>
      <c r="AK118" s="256" t="s">
        <v>121</v>
      </c>
      <c r="AL118" s="256" t="s">
        <v>123</v>
      </c>
      <c r="AM118" s="257" t="str">
        <f>ADHB!AM118</f>
        <v/>
      </c>
      <c r="AN118" s="257"/>
      <c r="AO118" s="257">
        <f t="shared" si="965"/>
        <v>0</v>
      </c>
      <c r="AP118" s="258"/>
      <c r="AQ118" s="257">
        <f t="shared" si="966"/>
        <v>0</v>
      </c>
      <c r="AR118" s="259"/>
      <c r="AS118" s="260"/>
      <c r="AT118" s="260"/>
      <c r="AU118" s="257">
        <f t="shared" si="967"/>
        <v>0</v>
      </c>
      <c r="AV118" s="258">
        <v>0.294289866351475</v>
      </c>
      <c r="AW118" s="261">
        <f t="shared" si="968"/>
        <v>0</v>
      </c>
      <c r="AX118" s="262">
        <f t="shared" si="969"/>
        <v>0</v>
      </c>
      <c r="AY118" s="263"/>
      <c r="AZ118" s="254">
        <v>4.0</v>
      </c>
      <c r="BA118" s="255" t="s">
        <v>126</v>
      </c>
      <c r="BB118" s="256" t="s">
        <v>121</v>
      </c>
      <c r="BC118" s="256" t="s">
        <v>123</v>
      </c>
      <c r="BD118" s="257" t="str">
        <f>ADHB!BD118</f>
        <v/>
      </c>
      <c r="BE118" s="257"/>
      <c r="BF118" s="257">
        <f t="shared" si="970"/>
        <v>0</v>
      </c>
      <c r="BG118" s="258"/>
      <c r="BH118" s="257">
        <f t="shared" si="971"/>
        <v>0</v>
      </c>
      <c r="BI118" s="259"/>
      <c r="BJ118" s="260"/>
      <c r="BK118" s="260"/>
      <c r="BL118" s="257">
        <f t="shared" si="972"/>
        <v>0</v>
      </c>
      <c r="BM118" s="258">
        <v>0.294289866351475</v>
      </c>
      <c r="BN118" s="261">
        <f t="shared" si="973"/>
        <v>0</v>
      </c>
      <c r="BO118" s="262">
        <f t="shared" si="974"/>
        <v>0</v>
      </c>
      <c r="BP118" s="263"/>
      <c r="BQ118" s="254">
        <v>4.0</v>
      </c>
      <c r="BR118" s="255" t="s">
        <v>126</v>
      </c>
      <c r="BS118" s="256" t="s">
        <v>121</v>
      </c>
      <c r="BT118" s="256" t="s">
        <v>123</v>
      </c>
      <c r="BU118" s="257" t="str">
        <f>ADHB!BU118</f>
        <v/>
      </c>
      <c r="BV118" s="257"/>
      <c r="BW118" s="257">
        <f t="shared" si="975"/>
        <v>0</v>
      </c>
      <c r="BX118" s="258"/>
      <c r="BY118" s="257">
        <f t="shared" si="976"/>
        <v>0</v>
      </c>
      <c r="BZ118" s="259"/>
      <c r="CA118" s="260"/>
      <c r="CB118" s="260"/>
      <c r="CC118" s="257">
        <f t="shared" si="977"/>
        <v>0</v>
      </c>
      <c r="CD118" s="258">
        <v>0.294289866351475</v>
      </c>
      <c r="CE118" s="261">
        <f t="shared" si="978"/>
        <v>0</v>
      </c>
      <c r="CF118" s="262">
        <f t="shared" si="979"/>
        <v>0</v>
      </c>
      <c r="CG118" s="263"/>
      <c r="CH118" s="254">
        <v>4.0</v>
      </c>
      <c r="CI118" s="255" t="s">
        <v>126</v>
      </c>
      <c r="CJ118" s="256" t="s">
        <v>121</v>
      </c>
      <c r="CK118" s="256" t="s">
        <v>123</v>
      </c>
      <c r="CL118" s="257" t="str">
        <f>ADHB!CL118</f>
        <v/>
      </c>
      <c r="CM118" s="257"/>
      <c r="CN118" s="257">
        <f t="shared" si="980"/>
        <v>0</v>
      </c>
      <c r="CO118" s="258"/>
      <c r="CP118" s="257">
        <f t="shared" si="981"/>
        <v>0</v>
      </c>
      <c r="CQ118" s="259"/>
      <c r="CR118" s="260"/>
      <c r="CS118" s="260"/>
      <c r="CT118" s="257">
        <f t="shared" si="982"/>
        <v>0</v>
      </c>
      <c r="CU118" s="258">
        <v>0.294289866351475</v>
      </c>
      <c r="CV118" s="261">
        <f t="shared" si="983"/>
        <v>0</v>
      </c>
      <c r="CW118" s="262">
        <f t="shared" si="984"/>
        <v>0</v>
      </c>
      <c r="CX118" s="263"/>
      <c r="CY118" s="254">
        <v>4.0</v>
      </c>
      <c r="CZ118" s="255" t="s">
        <v>126</v>
      </c>
      <c r="DA118" s="256" t="s">
        <v>121</v>
      </c>
      <c r="DB118" s="256" t="s">
        <v>123</v>
      </c>
      <c r="DC118" s="257" t="str">
        <f>ADHB!DC118</f>
        <v/>
      </c>
      <c r="DD118" s="257"/>
      <c r="DE118" s="257">
        <f t="shared" si="985"/>
        <v>0</v>
      </c>
      <c r="DF118" s="258"/>
      <c r="DG118" s="257">
        <f t="shared" si="986"/>
        <v>0</v>
      </c>
      <c r="DH118" s="259"/>
      <c r="DI118" s="260"/>
      <c r="DJ118" s="260"/>
      <c r="DK118" s="257">
        <f t="shared" si="987"/>
        <v>0</v>
      </c>
      <c r="DL118" s="258">
        <v>0.294289866351475</v>
      </c>
      <c r="DM118" s="261">
        <f t="shared" si="988"/>
        <v>0</v>
      </c>
      <c r="DN118" s="262">
        <f t="shared" si="989"/>
        <v>0</v>
      </c>
      <c r="DO118" s="263"/>
      <c r="DP118" s="254">
        <v>4.0</v>
      </c>
      <c r="DQ118" s="255" t="s">
        <v>126</v>
      </c>
      <c r="DR118" s="256" t="s">
        <v>121</v>
      </c>
      <c r="DS118" s="256" t="s">
        <v>123</v>
      </c>
      <c r="DT118" s="257" t="str">
        <f>ADHB!DT118</f>
        <v/>
      </c>
      <c r="DU118" s="257"/>
      <c r="DV118" s="257">
        <f t="shared" si="990"/>
        <v>0</v>
      </c>
      <c r="DW118" s="258"/>
      <c r="DX118" s="257">
        <f t="shared" si="991"/>
        <v>0</v>
      </c>
      <c r="DY118" s="259"/>
      <c r="DZ118" s="260"/>
      <c r="EA118" s="260"/>
      <c r="EB118" s="257">
        <f t="shared" si="992"/>
        <v>0</v>
      </c>
      <c r="EC118" s="258">
        <v>0.294289866351475</v>
      </c>
      <c r="ED118" s="261">
        <f t="shared" si="993"/>
        <v>0</v>
      </c>
      <c r="EE118" s="262">
        <f t="shared" si="994"/>
        <v>0</v>
      </c>
      <c r="EF118" s="263"/>
      <c r="EG118" s="254">
        <v>4.0</v>
      </c>
      <c r="EH118" s="255" t="s">
        <v>126</v>
      </c>
      <c r="EI118" s="256" t="s">
        <v>121</v>
      </c>
      <c r="EJ118" s="256" t="s">
        <v>123</v>
      </c>
      <c r="EK118" s="257" t="str">
        <f>ADHB!EK118</f>
        <v/>
      </c>
      <c r="EL118" s="257"/>
      <c r="EM118" s="257">
        <f t="shared" si="995"/>
        <v>0</v>
      </c>
      <c r="EN118" s="258"/>
      <c r="EO118" s="257">
        <f t="shared" si="996"/>
        <v>0</v>
      </c>
      <c r="EP118" s="259"/>
      <c r="EQ118" s="260"/>
      <c r="ER118" s="260"/>
      <c r="ES118" s="257">
        <f t="shared" si="997"/>
        <v>0</v>
      </c>
      <c r="ET118" s="258">
        <v>0.294289866351475</v>
      </c>
      <c r="EU118" s="261">
        <f t="shared" si="998"/>
        <v>0</v>
      </c>
      <c r="EV118" s="262">
        <f t="shared" si="999"/>
        <v>0</v>
      </c>
      <c r="EW118" s="263"/>
      <c r="EX118" s="254">
        <v>4.0</v>
      </c>
      <c r="EY118" s="255" t="s">
        <v>126</v>
      </c>
      <c r="EZ118" s="256" t="s">
        <v>121</v>
      </c>
      <c r="FA118" s="256" t="s">
        <v>123</v>
      </c>
      <c r="FB118" s="257" t="str">
        <f>ADHB!FB118</f>
        <v/>
      </c>
      <c r="FC118" s="257"/>
      <c r="FD118" s="257">
        <f t="shared" si="1000"/>
        <v>0</v>
      </c>
      <c r="FE118" s="258"/>
      <c r="FF118" s="257">
        <f t="shared" si="1001"/>
        <v>0</v>
      </c>
      <c r="FG118" s="259"/>
      <c r="FH118" s="260"/>
      <c r="FI118" s="260"/>
      <c r="FJ118" s="257">
        <f t="shared" si="1002"/>
        <v>0</v>
      </c>
      <c r="FK118" s="258">
        <v>0.294289866351475</v>
      </c>
      <c r="FL118" s="261">
        <f t="shared" si="1003"/>
        <v>0</v>
      </c>
      <c r="FM118" s="262">
        <f t="shared" si="1004"/>
        <v>0</v>
      </c>
      <c r="FN118" s="263"/>
      <c r="FO118" s="254">
        <v>4.0</v>
      </c>
      <c r="FP118" s="255" t="s">
        <v>126</v>
      </c>
      <c r="FQ118" s="256" t="s">
        <v>121</v>
      </c>
      <c r="FR118" s="256" t="s">
        <v>123</v>
      </c>
      <c r="FS118" s="257" t="str">
        <f>ADHB!FS118</f>
        <v/>
      </c>
      <c r="FT118" s="257"/>
      <c r="FU118" s="257">
        <f t="shared" si="1005"/>
        <v>0</v>
      </c>
      <c r="FV118" s="258"/>
      <c r="FW118" s="257">
        <f t="shared" si="1006"/>
        <v>0</v>
      </c>
      <c r="FX118" s="259"/>
      <c r="FY118" s="260"/>
      <c r="FZ118" s="260"/>
      <c r="GA118" s="257">
        <f t="shared" si="1007"/>
        <v>0</v>
      </c>
      <c r="GB118" s="258">
        <v>0.294289866351475</v>
      </c>
      <c r="GC118" s="261">
        <f t="shared" si="1008"/>
        <v>0</v>
      </c>
      <c r="GD118" s="262">
        <f t="shared" si="1009"/>
        <v>0</v>
      </c>
      <c r="GE118" s="263"/>
      <c r="GF118" s="254">
        <v>4.0</v>
      </c>
      <c r="GG118" s="255" t="s">
        <v>126</v>
      </c>
      <c r="GH118" s="256" t="s">
        <v>121</v>
      </c>
      <c r="GI118" s="256" t="s">
        <v>123</v>
      </c>
      <c r="GJ118" s="257" t="str">
        <f>ADHB!GJ118</f>
        <v/>
      </c>
      <c r="GK118" s="257"/>
      <c r="GL118" s="257">
        <f t="shared" si="1010"/>
        <v>0</v>
      </c>
      <c r="GM118" s="258"/>
      <c r="GN118" s="257">
        <f t="shared" si="1011"/>
        <v>0</v>
      </c>
      <c r="GO118" s="259"/>
      <c r="GP118" s="260"/>
      <c r="GQ118" s="260"/>
      <c r="GR118" s="257">
        <f t="shared" si="1012"/>
        <v>0</v>
      </c>
      <c r="GS118" s="258">
        <v>0.294289866351475</v>
      </c>
      <c r="GT118" s="261">
        <f t="shared" si="1013"/>
        <v>0</v>
      </c>
      <c r="GU118" s="262">
        <f t="shared" si="1014"/>
        <v>0</v>
      </c>
      <c r="GV118" s="263"/>
      <c r="GW118" s="254">
        <v>4.0</v>
      </c>
      <c r="GX118" s="255" t="s">
        <v>126</v>
      </c>
      <c r="GY118" s="256" t="s">
        <v>121</v>
      </c>
      <c r="GZ118" s="256" t="s">
        <v>123</v>
      </c>
      <c r="HA118" s="257" t="str">
        <f>ADHB!HA118</f>
        <v/>
      </c>
      <c r="HB118" s="257"/>
      <c r="HC118" s="257">
        <f t="shared" si="1015"/>
        <v>0</v>
      </c>
      <c r="HD118" s="258"/>
      <c r="HE118" s="257">
        <f t="shared" si="1016"/>
        <v>0</v>
      </c>
      <c r="HF118" s="259"/>
      <c r="HG118" s="260"/>
      <c r="HH118" s="260"/>
      <c r="HI118" s="257">
        <f t="shared" si="1017"/>
        <v>0</v>
      </c>
      <c r="HJ118" s="258">
        <v>0.294289866351475</v>
      </c>
      <c r="HK118" s="261">
        <f t="shared" si="1018"/>
        <v>0</v>
      </c>
      <c r="HL118" s="262">
        <f t="shared" si="1019"/>
        <v>0</v>
      </c>
      <c r="HM118" s="263"/>
      <c r="HN118" s="254">
        <v>4.0</v>
      </c>
      <c r="HO118" s="255" t="s">
        <v>126</v>
      </c>
      <c r="HP118" s="256" t="s">
        <v>121</v>
      </c>
      <c r="HQ118" s="256" t="s">
        <v>123</v>
      </c>
      <c r="HR118" s="257" t="str">
        <f>ADHB!HR118</f>
        <v/>
      </c>
      <c r="HS118" s="257"/>
      <c r="HT118" s="257">
        <f t="shared" si="1020"/>
        <v>0</v>
      </c>
      <c r="HU118" s="258"/>
      <c r="HV118" s="257">
        <f t="shared" si="1021"/>
        <v>0</v>
      </c>
      <c r="HW118" s="259"/>
      <c r="HX118" s="260"/>
      <c r="HY118" s="260"/>
      <c r="HZ118" s="257">
        <f t="shared" si="1022"/>
        <v>0</v>
      </c>
      <c r="IA118" s="258">
        <v>0.294289866351475</v>
      </c>
      <c r="IB118" s="261">
        <f t="shared" si="1023"/>
        <v>0</v>
      </c>
      <c r="IC118" s="262">
        <f t="shared" si="1024"/>
        <v>0</v>
      </c>
      <c r="ID118" s="263"/>
      <c r="IE118" s="254">
        <v>4.0</v>
      </c>
      <c r="IF118" s="255" t="s">
        <v>126</v>
      </c>
      <c r="IG118" s="256" t="s">
        <v>121</v>
      </c>
      <c r="IH118" s="256" t="s">
        <v>123</v>
      </c>
      <c r="II118" s="257" t="str">
        <f>ADHB!II118</f>
        <v/>
      </c>
      <c r="IJ118" s="257"/>
      <c r="IK118" s="257">
        <f t="shared" si="1025"/>
        <v>0</v>
      </c>
      <c r="IL118" s="258"/>
      <c r="IM118" s="257">
        <f t="shared" si="1026"/>
        <v>0</v>
      </c>
      <c r="IN118" s="259"/>
      <c r="IO118" s="260"/>
      <c r="IP118" s="260"/>
      <c r="IQ118" s="257">
        <f t="shared" si="1027"/>
        <v>0</v>
      </c>
      <c r="IR118" s="258">
        <v>0.294289866351475</v>
      </c>
      <c r="IS118" s="261">
        <f t="shared" si="1028"/>
        <v>0</v>
      </c>
      <c r="IT118" s="262">
        <f t="shared" si="1029"/>
        <v>0</v>
      </c>
      <c r="IU118" s="263"/>
      <c r="IV118" s="254">
        <v>4.0</v>
      </c>
      <c r="IW118" s="255" t="s">
        <v>126</v>
      </c>
      <c r="IX118" s="256" t="s">
        <v>121</v>
      </c>
      <c r="IY118" s="256" t="s">
        <v>123</v>
      </c>
      <c r="IZ118" s="257" t="str">
        <f>ADHB!IZ118</f>
        <v/>
      </c>
      <c r="JA118" s="257"/>
      <c r="JB118" s="257">
        <f t="shared" si="1030"/>
        <v>0</v>
      </c>
      <c r="JC118" s="258"/>
      <c r="JD118" s="257">
        <f t="shared" si="1031"/>
        <v>0</v>
      </c>
      <c r="JE118" s="259"/>
      <c r="JF118" s="260"/>
      <c r="JG118" s="260"/>
      <c r="JH118" s="257">
        <f t="shared" si="1032"/>
        <v>0</v>
      </c>
      <c r="JI118" s="258">
        <v>0.294289866351475</v>
      </c>
      <c r="JJ118" s="261">
        <f t="shared" si="1033"/>
        <v>0</v>
      </c>
      <c r="JK118" s="262">
        <f t="shared" si="1034"/>
        <v>0</v>
      </c>
      <c r="JL118" s="263"/>
      <c r="JM118" s="254">
        <v>4.0</v>
      </c>
      <c r="JN118" s="255" t="s">
        <v>126</v>
      </c>
      <c r="JO118" s="256" t="s">
        <v>121</v>
      </c>
      <c r="JP118" s="256" t="s">
        <v>123</v>
      </c>
      <c r="JQ118" s="257" t="str">
        <f>ADHB!KY118</f>
        <v/>
      </c>
      <c r="JR118" s="257"/>
      <c r="JS118" s="257">
        <f t="shared" si="1035"/>
        <v>0</v>
      </c>
      <c r="JT118" s="258"/>
      <c r="JU118" s="257">
        <f t="shared" si="1036"/>
        <v>0</v>
      </c>
      <c r="JV118" s="259"/>
      <c r="JW118" s="260"/>
      <c r="JX118" s="260"/>
      <c r="JY118" s="257">
        <f t="shared" si="1037"/>
        <v>0</v>
      </c>
      <c r="JZ118" s="258">
        <v>0.294289866351475</v>
      </c>
      <c r="KA118" s="261">
        <f t="shared" si="1038"/>
        <v>0</v>
      </c>
      <c r="KB118" s="262">
        <f t="shared" si="1039"/>
        <v>0</v>
      </c>
      <c r="KC118" s="263"/>
      <c r="KD118" s="254">
        <v>4.0</v>
      </c>
      <c r="KE118" s="255" t="s">
        <v>126</v>
      </c>
      <c r="KF118" s="256" t="s">
        <v>121</v>
      </c>
      <c r="KG118" s="256" t="s">
        <v>123</v>
      </c>
      <c r="KH118" s="257" t="str">
        <f>ADHB!LP118</f>
        <v/>
      </c>
      <c r="KI118" s="257"/>
      <c r="KJ118" s="257">
        <f t="shared" si="1040"/>
        <v>0</v>
      </c>
      <c r="KK118" s="258"/>
      <c r="KL118" s="257">
        <f t="shared" si="1041"/>
        <v>0</v>
      </c>
      <c r="KM118" s="259"/>
      <c r="KN118" s="260"/>
      <c r="KO118" s="260"/>
      <c r="KP118" s="257">
        <f t="shared" si="1042"/>
        <v>0</v>
      </c>
      <c r="KQ118" s="258">
        <v>0.294289866351475</v>
      </c>
      <c r="KR118" s="261">
        <f t="shared" si="1043"/>
        <v>0</v>
      </c>
      <c r="KS118" s="262">
        <f t="shared" si="1044"/>
        <v>0</v>
      </c>
      <c r="KT118" s="263"/>
      <c r="KU118" s="264"/>
    </row>
    <row r="119" ht="15.75" customHeight="1">
      <c r="A119" s="254">
        <v>5.0</v>
      </c>
      <c r="B119" s="255" t="s">
        <v>127</v>
      </c>
      <c r="C119" s="256" t="s">
        <v>121</v>
      </c>
      <c r="D119" s="256" t="s">
        <v>123</v>
      </c>
      <c r="E119" s="257" t="str">
        <f>ADHB!E119</f>
        <v/>
      </c>
      <c r="F119" s="257"/>
      <c r="G119" s="257">
        <f t="shared" si="955"/>
        <v>0</v>
      </c>
      <c r="H119" s="258"/>
      <c r="I119" s="257">
        <f t="shared" si="956"/>
        <v>0</v>
      </c>
      <c r="J119" s="259"/>
      <c r="K119" s="260"/>
      <c r="L119" s="260"/>
      <c r="M119" s="257">
        <f t="shared" si="957"/>
        <v>0</v>
      </c>
      <c r="N119" s="258">
        <v>0.294289866351475</v>
      </c>
      <c r="O119" s="261">
        <f t="shared" si="958"/>
        <v>0</v>
      </c>
      <c r="P119" s="262">
        <f t="shared" si="959"/>
        <v>0</v>
      </c>
      <c r="Q119" s="263"/>
      <c r="R119" s="254">
        <v>5.0</v>
      </c>
      <c r="S119" s="255" t="s">
        <v>127</v>
      </c>
      <c r="T119" s="256" t="s">
        <v>121</v>
      </c>
      <c r="U119" s="256" t="s">
        <v>123</v>
      </c>
      <c r="V119" s="257" t="str">
        <f>ADHB!V119</f>
        <v/>
      </c>
      <c r="W119" s="257"/>
      <c r="X119" s="257">
        <f t="shared" si="960"/>
        <v>0</v>
      </c>
      <c r="Y119" s="258"/>
      <c r="Z119" s="257">
        <f t="shared" si="961"/>
        <v>0</v>
      </c>
      <c r="AA119" s="259"/>
      <c r="AB119" s="260"/>
      <c r="AC119" s="260"/>
      <c r="AD119" s="257">
        <f t="shared" si="962"/>
        <v>0</v>
      </c>
      <c r="AE119" s="258">
        <v>0.294289866351475</v>
      </c>
      <c r="AF119" s="261">
        <f t="shared" si="963"/>
        <v>0</v>
      </c>
      <c r="AG119" s="262">
        <f t="shared" si="964"/>
        <v>0</v>
      </c>
      <c r="AH119" s="263"/>
      <c r="AI119" s="254">
        <v>5.0</v>
      </c>
      <c r="AJ119" s="255" t="s">
        <v>127</v>
      </c>
      <c r="AK119" s="256" t="s">
        <v>121</v>
      </c>
      <c r="AL119" s="256" t="s">
        <v>123</v>
      </c>
      <c r="AM119" s="257" t="str">
        <f>ADHB!AM119</f>
        <v/>
      </c>
      <c r="AN119" s="257"/>
      <c r="AO119" s="257">
        <f t="shared" si="965"/>
        <v>0</v>
      </c>
      <c r="AP119" s="258"/>
      <c r="AQ119" s="257">
        <f t="shared" si="966"/>
        <v>0</v>
      </c>
      <c r="AR119" s="259"/>
      <c r="AS119" s="260"/>
      <c r="AT119" s="260"/>
      <c r="AU119" s="257">
        <f t="shared" si="967"/>
        <v>0</v>
      </c>
      <c r="AV119" s="258">
        <v>0.294289866351475</v>
      </c>
      <c r="AW119" s="261">
        <f t="shared" si="968"/>
        <v>0</v>
      </c>
      <c r="AX119" s="262">
        <f t="shared" si="969"/>
        <v>0</v>
      </c>
      <c r="AY119" s="263"/>
      <c r="AZ119" s="254">
        <v>5.0</v>
      </c>
      <c r="BA119" s="255" t="s">
        <v>127</v>
      </c>
      <c r="BB119" s="256" t="s">
        <v>121</v>
      </c>
      <c r="BC119" s="256" t="s">
        <v>123</v>
      </c>
      <c r="BD119" s="257" t="str">
        <f>ADHB!BD119</f>
        <v/>
      </c>
      <c r="BE119" s="257"/>
      <c r="BF119" s="257">
        <f t="shared" si="970"/>
        <v>0</v>
      </c>
      <c r="BG119" s="258"/>
      <c r="BH119" s="257">
        <f t="shared" si="971"/>
        <v>0</v>
      </c>
      <c r="BI119" s="259"/>
      <c r="BJ119" s="260"/>
      <c r="BK119" s="260"/>
      <c r="BL119" s="257">
        <f t="shared" si="972"/>
        <v>0</v>
      </c>
      <c r="BM119" s="258">
        <v>0.294289866351475</v>
      </c>
      <c r="BN119" s="261">
        <f t="shared" si="973"/>
        <v>0</v>
      </c>
      <c r="BO119" s="262">
        <f t="shared" si="974"/>
        <v>0</v>
      </c>
      <c r="BP119" s="263"/>
      <c r="BQ119" s="254">
        <v>5.0</v>
      </c>
      <c r="BR119" s="255" t="s">
        <v>127</v>
      </c>
      <c r="BS119" s="256" t="s">
        <v>121</v>
      </c>
      <c r="BT119" s="256" t="s">
        <v>123</v>
      </c>
      <c r="BU119" s="257" t="str">
        <f>ADHB!BU119</f>
        <v/>
      </c>
      <c r="BV119" s="257"/>
      <c r="BW119" s="257">
        <f t="shared" si="975"/>
        <v>0</v>
      </c>
      <c r="BX119" s="258"/>
      <c r="BY119" s="257">
        <f t="shared" si="976"/>
        <v>0</v>
      </c>
      <c r="BZ119" s="259"/>
      <c r="CA119" s="260"/>
      <c r="CB119" s="260"/>
      <c r="CC119" s="257">
        <f t="shared" si="977"/>
        <v>0</v>
      </c>
      <c r="CD119" s="258">
        <v>0.294289866351475</v>
      </c>
      <c r="CE119" s="261">
        <f t="shared" si="978"/>
        <v>0</v>
      </c>
      <c r="CF119" s="262">
        <f t="shared" si="979"/>
        <v>0</v>
      </c>
      <c r="CG119" s="263"/>
      <c r="CH119" s="254">
        <v>5.0</v>
      </c>
      <c r="CI119" s="255" t="s">
        <v>127</v>
      </c>
      <c r="CJ119" s="256" t="s">
        <v>121</v>
      </c>
      <c r="CK119" s="256" t="s">
        <v>123</v>
      </c>
      <c r="CL119" s="257" t="str">
        <f>ADHB!CL119</f>
        <v/>
      </c>
      <c r="CM119" s="257"/>
      <c r="CN119" s="257">
        <f t="shared" si="980"/>
        <v>0</v>
      </c>
      <c r="CO119" s="258"/>
      <c r="CP119" s="257">
        <f t="shared" si="981"/>
        <v>0</v>
      </c>
      <c r="CQ119" s="259"/>
      <c r="CR119" s="260"/>
      <c r="CS119" s="260"/>
      <c r="CT119" s="257">
        <f t="shared" si="982"/>
        <v>0</v>
      </c>
      <c r="CU119" s="258">
        <v>0.294289866351475</v>
      </c>
      <c r="CV119" s="261">
        <f t="shared" si="983"/>
        <v>0</v>
      </c>
      <c r="CW119" s="262">
        <f t="shared" si="984"/>
        <v>0</v>
      </c>
      <c r="CX119" s="263"/>
      <c r="CY119" s="254">
        <v>5.0</v>
      </c>
      <c r="CZ119" s="255" t="s">
        <v>127</v>
      </c>
      <c r="DA119" s="256" t="s">
        <v>121</v>
      </c>
      <c r="DB119" s="256" t="s">
        <v>123</v>
      </c>
      <c r="DC119" s="257" t="str">
        <f>ADHB!DC119</f>
        <v/>
      </c>
      <c r="DD119" s="257"/>
      <c r="DE119" s="257">
        <f t="shared" si="985"/>
        <v>0</v>
      </c>
      <c r="DF119" s="258"/>
      <c r="DG119" s="257">
        <f t="shared" si="986"/>
        <v>0</v>
      </c>
      <c r="DH119" s="259"/>
      <c r="DI119" s="260"/>
      <c r="DJ119" s="260"/>
      <c r="DK119" s="257">
        <f t="shared" si="987"/>
        <v>0</v>
      </c>
      <c r="DL119" s="258">
        <v>0.294289866351475</v>
      </c>
      <c r="DM119" s="261">
        <f t="shared" si="988"/>
        <v>0</v>
      </c>
      <c r="DN119" s="262">
        <f t="shared" si="989"/>
        <v>0</v>
      </c>
      <c r="DO119" s="263"/>
      <c r="DP119" s="254">
        <v>5.0</v>
      </c>
      <c r="DQ119" s="255" t="s">
        <v>127</v>
      </c>
      <c r="DR119" s="256" t="s">
        <v>121</v>
      </c>
      <c r="DS119" s="256" t="s">
        <v>123</v>
      </c>
      <c r="DT119" s="257" t="str">
        <f>ADHB!DT119</f>
        <v/>
      </c>
      <c r="DU119" s="257"/>
      <c r="DV119" s="257">
        <f t="shared" si="990"/>
        <v>0</v>
      </c>
      <c r="DW119" s="258"/>
      <c r="DX119" s="257">
        <f t="shared" si="991"/>
        <v>0</v>
      </c>
      <c r="DY119" s="259"/>
      <c r="DZ119" s="260"/>
      <c r="EA119" s="260"/>
      <c r="EB119" s="257">
        <f t="shared" si="992"/>
        <v>0</v>
      </c>
      <c r="EC119" s="258">
        <v>0.294289866351475</v>
      </c>
      <c r="ED119" s="261">
        <f t="shared" si="993"/>
        <v>0</v>
      </c>
      <c r="EE119" s="262">
        <f t="shared" si="994"/>
        <v>0</v>
      </c>
      <c r="EF119" s="263"/>
      <c r="EG119" s="254">
        <v>5.0</v>
      </c>
      <c r="EH119" s="255" t="s">
        <v>127</v>
      </c>
      <c r="EI119" s="256" t="s">
        <v>121</v>
      </c>
      <c r="EJ119" s="256" t="s">
        <v>123</v>
      </c>
      <c r="EK119" s="257" t="str">
        <f>ADHB!EK119</f>
        <v/>
      </c>
      <c r="EL119" s="257"/>
      <c r="EM119" s="257">
        <f t="shared" si="995"/>
        <v>0</v>
      </c>
      <c r="EN119" s="258"/>
      <c r="EO119" s="257">
        <f t="shared" si="996"/>
        <v>0</v>
      </c>
      <c r="EP119" s="259"/>
      <c r="EQ119" s="260"/>
      <c r="ER119" s="260"/>
      <c r="ES119" s="257">
        <f t="shared" si="997"/>
        <v>0</v>
      </c>
      <c r="ET119" s="258">
        <v>0.294289866351475</v>
      </c>
      <c r="EU119" s="261">
        <f t="shared" si="998"/>
        <v>0</v>
      </c>
      <c r="EV119" s="262">
        <f t="shared" si="999"/>
        <v>0</v>
      </c>
      <c r="EW119" s="263"/>
      <c r="EX119" s="254">
        <v>5.0</v>
      </c>
      <c r="EY119" s="255" t="s">
        <v>127</v>
      </c>
      <c r="EZ119" s="256" t="s">
        <v>121</v>
      </c>
      <c r="FA119" s="256" t="s">
        <v>123</v>
      </c>
      <c r="FB119" s="257" t="str">
        <f>ADHB!FB119</f>
        <v/>
      </c>
      <c r="FC119" s="257"/>
      <c r="FD119" s="257">
        <f t="shared" si="1000"/>
        <v>0</v>
      </c>
      <c r="FE119" s="258"/>
      <c r="FF119" s="257">
        <f t="shared" si="1001"/>
        <v>0</v>
      </c>
      <c r="FG119" s="259"/>
      <c r="FH119" s="260"/>
      <c r="FI119" s="260"/>
      <c r="FJ119" s="257">
        <f t="shared" si="1002"/>
        <v>0</v>
      </c>
      <c r="FK119" s="258">
        <v>0.294289866351475</v>
      </c>
      <c r="FL119" s="261">
        <f t="shared" si="1003"/>
        <v>0</v>
      </c>
      <c r="FM119" s="262">
        <f t="shared" si="1004"/>
        <v>0</v>
      </c>
      <c r="FN119" s="263"/>
      <c r="FO119" s="254">
        <v>5.0</v>
      </c>
      <c r="FP119" s="255" t="s">
        <v>127</v>
      </c>
      <c r="FQ119" s="256" t="s">
        <v>121</v>
      </c>
      <c r="FR119" s="256" t="s">
        <v>123</v>
      </c>
      <c r="FS119" s="257" t="str">
        <f>ADHB!FS119</f>
        <v/>
      </c>
      <c r="FT119" s="257"/>
      <c r="FU119" s="257">
        <f t="shared" si="1005"/>
        <v>0</v>
      </c>
      <c r="FV119" s="258"/>
      <c r="FW119" s="257">
        <f t="shared" si="1006"/>
        <v>0</v>
      </c>
      <c r="FX119" s="259"/>
      <c r="FY119" s="260"/>
      <c r="FZ119" s="260"/>
      <c r="GA119" s="257">
        <f t="shared" si="1007"/>
        <v>0</v>
      </c>
      <c r="GB119" s="258">
        <v>0.294289866351475</v>
      </c>
      <c r="GC119" s="261">
        <f t="shared" si="1008"/>
        <v>0</v>
      </c>
      <c r="GD119" s="262">
        <f t="shared" si="1009"/>
        <v>0</v>
      </c>
      <c r="GE119" s="263"/>
      <c r="GF119" s="254">
        <v>5.0</v>
      </c>
      <c r="GG119" s="255" t="s">
        <v>127</v>
      </c>
      <c r="GH119" s="256" t="s">
        <v>121</v>
      </c>
      <c r="GI119" s="256" t="s">
        <v>123</v>
      </c>
      <c r="GJ119" s="257" t="str">
        <f>ADHB!GJ119</f>
        <v/>
      </c>
      <c r="GK119" s="257"/>
      <c r="GL119" s="257">
        <f t="shared" si="1010"/>
        <v>0</v>
      </c>
      <c r="GM119" s="258"/>
      <c r="GN119" s="257">
        <f t="shared" si="1011"/>
        <v>0</v>
      </c>
      <c r="GO119" s="259"/>
      <c r="GP119" s="260"/>
      <c r="GQ119" s="260"/>
      <c r="GR119" s="257">
        <f t="shared" si="1012"/>
        <v>0</v>
      </c>
      <c r="GS119" s="258">
        <v>0.294289866351475</v>
      </c>
      <c r="GT119" s="261">
        <f t="shared" si="1013"/>
        <v>0</v>
      </c>
      <c r="GU119" s="262">
        <f t="shared" si="1014"/>
        <v>0</v>
      </c>
      <c r="GV119" s="263"/>
      <c r="GW119" s="254">
        <v>5.0</v>
      </c>
      <c r="GX119" s="255" t="s">
        <v>127</v>
      </c>
      <c r="GY119" s="256" t="s">
        <v>121</v>
      </c>
      <c r="GZ119" s="256" t="s">
        <v>123</v>
      </c>
      <c r="HA119" s="257" t="str">
        <f>ADHB!HA119</f>
        <v/>
      </c>
      <c r="HB119" s="257"/>
      <c r="HC119" s="257">
        <f t="shared" si="1015"/>
        <v>0</v>
      </c>
      <c r="HD119" s="258"/>
      <c r="HE119" s="257">
        <f t="shared" si="1016"/>
        <v>0</v>
      </c>
      <c r="HF119" s="259"/>
      <c r="HG119" s="260"/>
      <c r="HH119" s="260"/>
      <c r="HI119" s="257">
        <f t="shared" si="1017"/>
        <v>0</v>
      </c>
      <c r="HJ119" s="258">
        <v>0.294289866351475</v>
      </c>
      <c r="HK119" s="261">
        <f t="shared" si="1018"/>
        <v>0</v>
      </c>
      <c r="HL119" s="262">
        <f t="shared" si="1019"/>
        <v>0</v>
      </c>
      <c r="HM119" s="263"/>
      <c r="HN119" s="254">
        <v>5.0</v>
      </c>
      <c r="HO119" s="255" t="s">
        <v>127</v>
      </c>
      <c r="HP119" s="256" t="s">
        <v>121</v>
      </c>
      <c r="HQ119" s="256" t="s">
        <v>123</v>
      </c>
      <c r="HR119" s="257" t="str">
        <f>ADHB!HR119</f>
        <v/>
      </c>
      <c r="HS119" s="257"/>
      <c r="HT119" s="257">
        <f t="shared" si="1020"/>
        <v>0</v>
      </c>
      <c r="HU119" s="258"/>
      <c r="HV119" s="257">
        <f t="shared" si="1021"/>
        <v>0</v>
      </c>
      <c r="HW119" s="259"/>
      <c r="HX119" s="260"/>
      <c r="HY119" s="260"/>
      <c r="HZ119" s="257">
        <f t="shared" si="1022"/>
        <v>0</v>
      </c>
      <c r="IA119" s="258">
        <v>0.294289866351475</v>
      </c>
      <c r="IB119" s="261">
        <f t="shared" si="1023"/>
        <v>0</v>
      </c>
      <c r="IC119" s="262">
        <f t="shared" si="1024"/>
        <v>0</v>
      </c>
      <c r="ID119" s="263"/>
      <c r="IE119" s="254">
        <v>5.0</v>
      </c>
      <c r="IF119" s="255" t="s">
        <v>127</v>
      </c>
      <c r="IG119" s="256" t="s">
        <v>121</v>
      </c>
      <c r="IH119" s="256" t="s">
        <v>123</v>
      </c>
      <c r="II119" s="257" t="str">
        <f>ADHB!II119</f>
        <v/>
      </c>
      <c r="IJ119" s="257"/>
      <c r="IK119" s="257">
        <f t="shared" si="1025"/>
        <v>0</v>
      </c>
      <c r="IL119" s="258"/>
      <c r="IM119" s="257">
        <f t="shared" si="1026"/>
        <v>0</v>
      </c>
      <c r="IN119" s="259"/>
      <c r="IO119" s="260"/>
      <c r="IP119" s="260"/>
      <c r="IQ119" s="257">
        <f t="shared" si="1027"/>
        <v>0</v>
      </c>
      <c r="IR119" s="258">
        <v>0.294289866351475</v>
      </c>
      <c r="IS119" s="261">
        <f t="shared" si="1028"/>
        <v>0</v>
      </c>
      <c r="IT119" s="262">
        <f t="shared" si="1029"/>
        <v>0</v>
      </c>
      <c r="IU119" s="263"/>
      <c r="IV119" s="254">
        <v>5.0</v>
      </c>
      <c r="IW119" s="255" t="s">
        <v>127</v>
      </c>
      <c r="IX119" s="256" t="s">
        <v>121</v>
      </c>
      <c r="IY119" s="256" t="s">
        <v>123</v>
      </c>
      <c r="IZ119" s="257" t="str">
        <f>ADHB!IZ119</f>
        <v/>
      </c>
      <c r="JA119" s="257"/>
      <c r="JB119" s="257">
        <f t="shared" si="1030"/>
        <v>0</v>
      </c>
      <c r="JC119" s="258"/>
      <c r="JD119" s="257">
        <f t="shared" si="1031"/>
        <v>0</v>
      </c>
      <c r="JE119" s="259"/>
      <c r="JF119" s="260"/>
      <c r="JG119" s="260"/>
      <c r="JH119" s="257">
        <f t="shared" si="1032"/>
        <v>0</v>
      </c>
      <c r="JI119" s="258">
        <v>0.294289866351475</v>
      </c>
      <c r="JJ119" s="261">
        <f t="shared" si="1033"/>
        <v>0</v>
      </c>
      <c r="JK119" s="262">
        <f t="shared" si="1034"/>
        <v>0</v>
      </c>
      <c r="JL119" s="263"/>
      <c r="JM119" s="254">
        <v>5.0</v>
      </c>
      <c r="JN119" s="255" t="s">
        <v>127</v>
      </c>
      <c r="JO119" s="256" t="s">
        <v>121</v>
      </c>
      <c r="JP119" s="256" t="s">
        <v>123</v>
      </c>
      <c r="JQ119" s="257" t="str">
        <f>ADHB!KY119</f>
        <v/>
      </c>
      <c r="JR119" s="257"/>
      <c r="JS119" s="257">
        <f t="shared" si="1035"/>
        <v>0</v>
      </c>
      <c r="JT119" s="258"/>
      <c r="JU119" s="257">
        <f t="shared" si="1036"/>
        <v>0</v>
      </c>
      <c r="JV119" s="259"/>
      <c r="JW119" s="260"/>
      <c r="JX119" s="260"/>
      <c r="JY119" s="257">
        <f t="shared" si="1037"/>
        <v>0</v>
      </c>
      <c r="JZ119" s="258">
        <v>0.294289866351475</v>
      </c>
      <c r="KA119" s="261">
        <f t="shared" si="1038"/>
        <v>0</v>
      </c>
      <c r="KB119" s="262">
        <f t="shared" si="1039"/>
        <v>0</v>
      </c>
      <c r="KC119" s="263"/>
      <c r="KD119" s="254">
        <v>5.0</v>
      </c>
      <c r="KE119" s="255" t="s">
        <v>127</v>
      </c>
      <c r="KF119" s="256" t="s">
        <v>121</v>
      </c>
      <c r="KG119" s="256" t="s">
        <v>123</v>
      </c>
      <c r="KH119" s="257" t="str">
        <f>ADHB!LP119</f>
        <v/>
      </c>
      <c r="KI119" s="257"/>
      <c r="KJ119" s="257">
        <f t="shared" si="1040"/>
        <v>0</v>
      </c>
      <c r="KK119" s="258"/>
      <c r="KL119" s="257">
        <f t="shared" si="1041"/>
        <v>0</v>
      </c>
      <c r="KM119" s="259"/>
      <c r="KN119" s="260"/>
      <c r="KO119" s="260"/>
      <c r="KP119" s="257">
        <f t="shared" si="1042"/>
        <v>0</v>
      </c>
      <c r="KQ119" s="258">
        <v>0.294289866351475</v>
      </c>
      <c r="KR119" s="261">
        <f t="shared" si="1043"/>
        <v>0</v>
      </c>
      <c r="KS119" s="262">
        <f t="shared" si="1044"/>
        <v>0</v>
      </c>
      <c r="KT119" s="263"/>
      <c r="KU119" s="264"/>
    </row>
    <row r="120" ht="15.75" customHeight="1">
      <c r="A120" s="254">
        <v>6.0</v>
      </c>
      <c r="B120" s="255" t="s">
        <v>128</v>
      </c>
      <c r="C120" s="256" t="s">
        <v>121</v>
      </c>
      <c r="D120" s="256" t="s">
        <v>123</v>
      </c>
      <c r="E120" s="257" t="str">
        <f>ADHB!E120</f>
        <v/>
      </c>
      <c r="F120" s="257"/>
      <c r="G120" s="257">
        <f t="shared" si="955"/>
        <v>0</v>
      </c>
      <c r="H120" s="258"/>
      <c r="I120" s="257">
        <f t="shared" si="956"/>
        <v>0</v>
      </c>
      <c r="J120" s="259"/>
      <c r="K120" s="260"/>
      <c r="L120" s="260"/>
      <c r="M120" s="257">
        <f t="shared" si="957"/>
        <v>0</v>
      </c>
      <c r="N120" s="258">
        <v>0.294289866351475</v>
      </c>
      <c r="O120" s="261">
        <f t="shared" si="958"/>
        <v>0</v>
      </c>
      <c r="P120" s="262">
        <f t="shared" si="959"/>
        <v>0</v>
      </c>
      <c r="Q120" s="263"/>
      <c r="R120" s="254">
        <v>6.0</v>
      </c>
      <c r="S120" s="255" t="s">
        <v>128</v>
      </c>
      <c r="T120" s="256" t="s">
        <v>121</v>
      </c>
      <c r="U120" s="256" t="s">
        <v>123</v>
      </c>
      <c r="V120" s="257" t="str">
        <f>ADHB!V120</f>
        <v/>
      </c>
      <c r="W120" s="257"/>
      <c r="X120" s="257">
        <f t="shared" si="960"/>
        <v>0</v>
      </c>
      <c r="Y120" s="258"/>
      <c r="Z120" s="257">
        <f t="shared" si="961"/>
        <v>0</v>
      </c>
      <c r="AA120" s="259"/>
      <c r="AB120" s="260"/>
      <c r="AC120" s="260"/>
      <c r="AD120" s="257">
        <f t="shared" si="962"/>
        <v>0</v>
      </c>
      <c r="AE120" s="258">
        <v>0.294289866351475</v>
      </c>
      <c r="AF120" s="261">
        <f t="shared" si="963"/>
        <v>0</v>
      </c>
      <c r="AG120" s="262">
        <f t="shared" si="964"/>
        <v>0</v>
      </c>
      <c r="AH120" s="263"/>
      <c r="AI120" s="254">
        <v>6.0</v>
      </c>
      <c r="AJ120" s="255" t="s">
        <v>128</v>
      </c>
      <c r="AK120" s="256" t="s">
        <v>121</v>
      </c>
      <c r="AL120" s="256" t="s">
        <v>123</v>
      </c>
      <c r="AM120" s="257" t="str">
        <f>ADHB!AM120</f>
        <v/>
      </c>
      <c r="AN120" s="257"/>
      <c r="AO120" s="257">
        <f t="shared" si="965"/>
        <v>0</v>
      </c>
      <c r="AP120" s="258"/>
      <c r="AQ120" s="257">
        <f t="shared" si="966"/>
        <v>0</v>
      </c>
      <c r="AR120" s="259"/>
      <c r="AS120" s="260"/>
      <c r="AT120" s="260"/>
      <c r="AU120" s="257">
        <f t="shared" si="967"/>
        <v>0</v>
      </c>
      <c r="AV120" s="258">
        <v>0.294289866351475</v>
      </c>
      <c r="AW120" s="261">
        <f t="shared" si="968"/>
        <v>0</v>
      </c>
      <c r="AX120" s="262">
        <f t="shared" si="969"/>
        <v>0</v>
      </c>
      <c r="AY120" s="263"/>
      <c r="AZ120" s="254">
        <v>6.0</v>
      </c>
      <c r="BA120" s="255" t="s">
        <v>128</v>
      </c>
      <c r="BB120" s="256" t="s">
        <v>121</v>
      </c>
      <c r="BC120" s="256" t="s">
        <v>123</v>
      </c>
      <c r="BD120" s="257" t="str">
        <f>ADHB!BD120</f>
        <v/>
      </c>
      <c r="BE120" s="257"/>
      <c r="BF120" s="257">
        <f t="shared" si="970"/>
        <v>0</v>
      </c>
      <c r="BG120" s="258"/>
      <c r="BH120" s="257">
        <f t="shared" si="971"/>
        <v>0</v>
      </c>
      <c r="BI120" s="259"/>
      <c r="BJ120" s="260"/>
      <c r="BK120" s="260"/>
      <c r="BL120" s="257">
        <f t="shared" si="972"/>
        <v>0</v>
      </c>
      <c r="BM120" s="258">
        <v>0.294289866351475</v>
      </c>
      <c r="BN120" s="261">
        <f t="shared" si="973"/>
        <v>0</v>
      </c>
      <c r="BO120" s="262">
        <f t="shared" si="974"/>
        <v>0</v>
      </c>
      <c r="BP120" s="263"/>
      <c r="BQ120" s="254">
        <v>6.0</v>
      </c>
      <c r="BR120" s="255" t="s">
        <v>128</v>
      </c>
      <c r="BS120" s="256" t="s">
        <v>121</v>
      </c>
      <c r="BT120" s="256" t="s">
        <v>123</v>
      </c>
      <c r="BU120" s="257" t="str">
        <f>ADHB!BU120</f>
        <v/>
      </c>
      <c r="BV120" s="257"/>
      <c r="BW120" s="257">
        <f t="shared" si="975"/>
        <v>0</v>
      </c>
      <c r="BX120" s="258"/>
      <c r="BY120" s="257">
        <f t="shared" si="976"/>
        <v>0</v>
      </c>
      <c r="BZ120" s="259"/>
      <c r="CA120" s="260"/>
      <c r="CB120" s="260"/>
      <c r="CC120" s="257">
        <f t="shared" si="977"/>
        <v>0</v>
      </c>
      <c r="CD120" s="258">
        <v>0.294289866351475</v>
      </c>
      <c r="CE120" s="261">
        <f t="shared" si="978"/>
        <v>0</v>
      </c>
      <c r="CF120" s="262">
        <f t="shared" si="979"/>
        <v>0</v>
      </c>
      <c r="CG120" s="263"/>
      <c r="CH120" s="254">
        <v>6.0</v>
      </c>
      <c r="CI120" s="255" t="s">
        <v>128</v>
      </c>
      <c r="CJ120" s="256" t="s">
        <v>121</v>
      </c>
      <c r="CK120" s="256" t="s">
        <v>123</v>
      </c>
      <c r="CL120" s="257" t="str">
        <f>ADHB!CL120</f>
        <v/>
      </c>
      <c r="CM120" s="257"/>
      <c r="CN120" s="257">
        <f t="shared" si="980"/>
        <v>0</v>
      </c>
      <c r="CO120" s="258"/>
      <c r="CP120" s="257">
        <f t="shared" si="981"/>
        <v>0</v>
      </c>
      <c r="CQ120" s="259"/>
      <c r="CR120" s="260"/>
      <c r="CS120" s="260"/>
      <c r="CT120" s="257">
        <f t="shared" si="982"/>
        <v>0</v>
      </c>
      <c r="CU120" s="258">
        <v>0.294289866351475</v>
      </c>
      <c r="CV120" s="261">
        <f t="shared" si="983"/>
        <v>0</v>
      </c>
      <c r="CW120" s="262">
        <f t="shared" si="984"/>
        <v>0</v>
      </c>
      <c r="CX120" s="263"/>
      <c r="CY120" s="254">
        <v>6.0</v>
      </c>
      <c r="CZ120" s="255" t="s">
        <v>128</v>
      </c>
      <c r="DA120" s="256" t="s">
        <v>121</v>
      </c>
      <c r="DB120" s="256" t="s">
        <v>123</v>
      </c>
      <c r="DC120" s="257" t="str">
        <f>ADHB!DC120</f>
        <v/>
      </c>
      <c r="DD120" s="257"/>
      <c r="DE120" s="257">
        <f t="shared" si="985"/>
        <v>0</v>
      </c>
      <c r="DF120" s="258"/>
      <c r="DG120" s="257">
        <f t="shared" si="986"/>
        <v>0</v>
      </c>
      <c r="DH120" s="259"/>
      <c r="DI120" s="260"/>
      <c r="DJ120" s="260"/>
      <c r="DK120" s="257">
        <f t="shared" si="987"/>
        <v>0</v>
      </c>
      <c r="DL120" s="258">
        <v>0.294289866351475</v>
      </c>
      <c r="DM120" s="261">
        <f t="shared" si="988"/>
        <v>0</v>
      </c>
      <c r="DN120" s="262">
        <f t="shared" si="989"/>
        <v>0</v>
      </c>
      <c r="DO120" s="263"/>
      <c r="DP120" s="254">
        <v>6.0</v>
      </c>
      <c r="DQ120" s="255" t="s">
        <v>128</v>
      </c>
      <c r="DR120" s="256" t="s">
        <v>121</v>
      </c>
      <c r="DS120" s="256" t="s">
        <v>123</v>
      </c>
      <c r="DT120" s="257" t="str">
        <f>ADHB!DT120</f>
        <v/>
      </c>
      <c r="DU120" s="257"/>
      <c r="DV120" s="257">
        <f t="shared" si="990"/>
        <v>0</v>
      </c>
      <c r="DW120" s="258"/>
      <c r="DX120" s="257">
        <f t="shared" si="991"/>
        <v>0</v>
      </c>
      <c r="DY120" s="259"/>
      <c r="DZ120" s="260"/>
      <c r="EA120" s="260"/>
      <c r="EB120" s="257">
        <f t="shared" si="992"/>
        <v>0</v>
      </c>
      <c r="EC120" s="258">
        <v>0.294289866351475</v>
      </c>
      <c r="ED120" s="261">
        <f t="shared" si="993"/>
        <v>0</v>
      </c>
      <c r="EE120" s="262">
        <f t="shared" si="994"/>
        <v>0</v>
      </c>
      <c r="EF120" s="263"/>
      <c r="EG120" s="254">
        <v>6.0</v>
      </c>
      <c r="EH120" s="255" t="s">
        <v>128</v>
      </c>
      <c r="EI120" s="256" t="s">
        <v>121</v>
      </c>
      <c r="EJ120" s="256" t="s">
        <v>123</v>
      </c>
      <c r="EK120" s="257" t="str">
        <f>ADHB!EK120</f>
        <v/>
      </c>
      <c r="EL120" s="257"/>
      <c r="EM120" s="257">
        <f t="shared" si="995"/>
        <v>0</v>
      </c>
      <c r="EN120" s="258"/>
      <c r="EO120" s="257">
        <f t="shared" si="996"/>
        <v>0</v>
      </c>
      <c r="EP120" s="259"/>
      <c r="EQ120" s="260"/>
      <c r="ER120" s="260"/>
      <c r="ES120" s="257">
        <f t="shared" si="997"/>
        <v>0</v>
      </c>
      <c r="ET120" s="258">
        <v>0.294289866351475</v>
      </c>
      <c r="EU120" s="261">
        <f t="shared" si="998"/>
        <v>0</v>
      </c>
      <c r="EV120" s="262">
        <f t="shared" si="999"/>
        <v>0</v>
      </c>
      <c r="EW120" s="263"/>
      <c r="EX120" s="254">
        <v>6.0</v>
      </c>
      <c r="EY120" s="255" t="s">
        <v>128</v>
      </c>
      <c r="EZ120" s="256" t="s">
        <v>121</v>
      </c>
      <c r="FA120" s="256" t="s">
        <v>123</v>
      </c>
      <c r="FB120" s="257" t="str">
        <f>ADHB!FB120</f>
        <v/>
      </c>
      <c r="FC120" s="257"/>
      <c r="FD120" s="257">
        <f t="shared" si="1000"/>
        <v>0</v>
      </c>
      <c r="FE120" s="258"/>
      <c r="FF120" s="257">
        <f t="shared" si="1001"/>
        <v>0</v>
      </c>
      <c r="FG120" s="259"/>
      <c r="FH120" s="260"/>
      <c r="FI120" s="260"/>
      <c r="FJ120" s="257">
        <f t="shared" si="1002"/>
        <v>0</v>
      </c>
      <c r="FK120" s="258">
        <v>0.294289866351475</v>
      </c>
      <c r="FL120" s="261">
        <f t="shared" si="1003"/>
        <v>0</v>
      </c>
      <c r="FM120" s="262">
        <f t="shared" si="1004"/>
        <v>0</v>
      </c>
      <c r="FN120" s="263"/>
      <c r="FO120" s="254">
        <v>6.0</v>
      </c>
      <c r="FP120" s="255" t="s">
        <v>128</v>
      </c>
      <c r="FQ120" s="256" t="s">
        <v>121</v>
      </c>
      <c r="FR120" s="256" t="s">
        <v>123</v>
      </c>
      <c r="FS120" s="257" t="str">
        <f>ADHB!FS120</f>
        <v/>
      </c>
      <c r="FT120" s="257"/>
      <c r="FU120" s="257">
        <f t="shared" si="1005"/>
        <v>0</v>
      </c>
      <c r="FV120" s="258"/>
      <c r="FW120" s="257">
        <f t="shared" si="1006"/>
        <v>0</v>
      </c>
      <c r="FX120" s="259"/>
      <c r="FY120" s="260"/>
      <c r="FZ120" s="260"/>
      <c r="GA120" s="257">
        <f t="shared" si="1007"/>
        <v>0</v>
      </c>
      <c r="GB120" s="258">
        <v>0.294289866351475</v>
      </c>
      <c r="GC120" s="261">
        <f t="shared" si="1008"/>
        <v>0</v>
      </c>
      <c r="GD120" s="262">
        <f t="shared" si="1009"/>
        <v>0</v>
      </c>
      <c r="GE120" s="263"/>
      <c r="GF120" s="254">
        <v>6.0</v>
      </c>
      <c r="GG120" s="255" t="s">
        <v>128</v>
      </c>
      <c r="GH120" s="256" t="s">
        <v>121</v>
      </c>
      <c r="GI120" s="256" t="s">
        <v>123</v>
      </c>
      <c r="GJ120" s="257" t="str">
        <f>ADHB!GJ120</f>
        <v/>
      </c>
      <c r="GK120" s="257"/>
      <c r="GL120" s="257">
        <f t="shared" si="1010"/>
        <v>0</v>
      </c>
      <c r="GM120" s="258"/>
      <c r="GN120" s="257">
        <f t="shared" si="1011"/>
        <v>0</v>
      </c>
      <c r="GO120" s="259"/>
      <c r="GP120" s="260"/>
      <c r="GQ120" s="260"/>
      <c r="GR120" s="257">
        <f t="shared" si="1012"/>
        <v>0</v>
      </c>
      <c r="GS120" s="258">
        <v>0.294289866351475</v>
      </c>
      <c r="GT120" s="261">
        <f t="shared" si="1013"/>
        <v>0</v>
      </c>
      <c r="GU120" s="262">
        <f t="shared" si="1014"/>
        <v>0</v>
      </c>
      <c r="GV120" s="263"/>
      <c r="GW120" s="254">
        <v>6.0</v>
      </c>
      <c r="GX120" s="255" t="s">
        <v>128</v>
      </c>
      <c r="GY120" s="256" t="s">
        <v>121</v>
      </c>
      <c r="GZ120" s="256" t="s">
        <v>123</v>
      </c>
      <c r="HA120" s="257" t="str">
        <f>ADHB!HA120</f>
        <v/>
      </c>
      <c r="HB120" s="257"/>
      <c r="HC120" s="257">
        <f t="shared" si="1015"/>
        <v>0</v>
      </c>
      <c r="HD120" s="258"/>
      <c r="HE120" s="257">
        <f t="shared" si="1016"/>
        <v>0</v>
      </c>
      <c r="HF120" s="259"/>
      <c r="HG120" s="260"/>
      <c r="HH120" s="260"/>
      <c r="HI120" s="257">
        <f t="shared" si="1017"/>
        <v>0</v>
      </c>
      <c r="HJ120" s="258">
        <v>0.294289866351475</v>
      </c>
      <c r="HK120" s="261">
        <f t="shared" si="1018"/>
        <v>0</v>
      </c>
      <c r="HL120" s="262">
        <f t="shared" si="1019"/>
        <v>0</v>
      </c>
      <c r="HM120" s="263"/>
      <c r="HN120" s="254">
        <v>6.0</v>
      </c>
      <c r="HO120" s="255" t="s">
        <v>128</v>
      </c>
      <c r="HP120" s="256" t="s">
        <v>121</v>
      </c>
      <c r="HQ120" s="256" t="s">
        <v>123</v>
      </c>
      <c r="HR120" s="257" t="str">
        <f>ADHB!HR120</f>
        <v/>
      </c>
      <c r="HS120" s="257"/>
      <c r="HT120" s="257">
        <f t="shared" si="1020"/>
        <v>0</v>
      </c>
      <c r="HU120" s="258"/>
      <c r="HV120" s="257">
        <f t="shared" si="1021"/>
        <v>0</v>
      </c>
      <c r="HW120" s="259"/>
      <c r="HX120" s="260"/>
      <c r="HY120" s="260"/>
      <c r="HZ120" s="257">
        <f t="shared" si="1022"/>
        <v>0</v>
      </c>
      <c r="IA120" s="258">
        <v>0.294289866351475</v>
      </c>
      <c r="IB120" s="261">
        <f t="shared" si="1023"/>
        <v>0</v>
      </c>
      <c r="IC120" s="262">
        <f t="shared" si="1024"/>
        <v>0</v>
      </c>
      <c r="ID120" s="263"/>
      <c r="IE120" s="254">
        <v>6.0</v>
      </c>
      <c r="IF120" s="255" t="s">
        <v>128</v>
      </c>
      <c r="IG120" s="256" t="s">
        <v>121</v>
      </c>
      <c r="IH120" s="256" t="s">
        <v>123</v>
      </c>
      <c r="II120" s="257" t="str">
        <f>ADHB!II120</f>
        <v/>
      </c>
      <c r="IJ120" s="257"/>
      <c r="IK120" s="257">
        <f t="shared" si="1025"/>
        <v>0</v>
      </c>
      <c r="IL120" s="258"/>
      <c r="IM120" s="257">
        <f t="shared" si="1026"/>
        <v>0</v>
      </c>
      <c r="IN120" s="259"/>
      <c r="IO120" s="260"/>
      <c r="IP120" s="260"/>
      <c r="IQ120" s="257">
        <f t="shared" si="1027"/>
        <v>0</v>
      </c>
      <c r="IR120" s="258">
        <v>0.294289866351475</v>
      </c>
      <c r="IS120" s="261">
        <f t="shared" si="1028"/>
        <v>0</v>
      </c>
      <c r="IT120" s="262">
        <f t="shared" si="1029"/>
        <v>0</v>
      </c>
      <c r="IU120" s="263"/>
      <c r="IV120" s="254">
        <v>6.0</v>
      </c>
      <c r="IW120" s="255" t="s">
        <v>128</v>
      </c>
      <c r="IX120" s="256" t="s">
        <v>121</v>
      </c>
      <c r="IY120" s="256" t="s">
        <v>123</v>
      </c>
      <c r="IZ120" s="257" t="str">
        <f>ADHB!IZ120</f>
        <v/>
      </c>
      <c r="JA120" s="257"/>
      <c r="JB120" s="257">
        <f t="shared" si="1030"/>
        <v>0</v>
      </c>
      <c r="JC120" s="258"/>
      <c r="JD120" s="257">
        <f t="shared" si="1031"/>
        <v>0</v>
      </c>
      <c r="JE120" s="259"/>
      <c r="JF120" s="260"/>
      <c r="JG120" s="260"/>
      <c r="JH120" s="257">
        <f t="shared" si="1032"/>
        <v>0</v>
      </c>
      <c r="JI120" s="258">
        <v>0.294289866351475</v>
      </c>
      <c r="JJ120" s="261">
        <f t="shared" si="1033"/>
        <v>0</v>
      </c>
      <c r="JK120" s="262">
        <f t="shared" si="1034"/>
        <v>0</v>
      </c>
      <c r="JL120" s="263"/>
      <c r="JM120" s="254">
        <v>6.0</v>
      </c>
      <c r="JN120" s="255" t="s">
        <v>128</v>
      </c>
      <c r="JO120" s="256" t="s">
        <v>121</v>
      </c>
      <c r="JP120" s="256" t="s">
        <v>123</v>
      </c>
      <c r="JQ120" s="257" t="str">
        <f>ADHB!KY120</f>
        <v/>
      </c>
      <c r="JR120" s="257"/>
      <c r="JS120" s="257">
        <f t="shared" si="1035"/>
        <v>0</v>
      </c>
      <c r="JT120" s="258"/>
      <c r="JU120" s="257">
        <f t="shared" si="1036"/>
        <v>0</v>
      </c>
      <c r="JV120" s="259"/>
      <c r="JW120" s="260"/>
      <c r="JX120" s="260"/>
      <c r="JY120" s="257">
        <f t="shared" si="1037"/>
        <v>0</v>
      </c>
      <c r="JZ120" s="258">
        <v>0.294289866351475</v>
      </c>
      <c r="KA120" s="261">
        <f t="shared" si="1038"/>
        <v>0</v>
      </c>
      <c r="KB120" s="262">
        <f t="shared" si="1039"/>
        <v>0</v>
      </c>
      <c r="KC120" s="263"/>
      <c r="KD120" s="254">
        <v>6.0</v>
      </c>
      <c r="KE120" s="255" t="s">
        <v>128</v>
      </c>
      <c r="KF120" s="256" t="s">
        <v>121</v>
      </c>
      <c r="KG120" s="256" t="s">
        <v>123</v>
      </c>
      <c r="KH120" s="257" t="str">
        <f>ADHB!LP120</f>
        <v/>
      </c>
      <c r="KI120" s="257"/>
      <c r="KJ120" s="257">
        <f t="shared" si="1040"/>
        <v>0</v>
      </c>
      <c r="KK120" s="258"/>
      <c r="KL120" s="257">
        <f t="shared" si="1041"/>
        <v>0</v>
      </c>
      <c r="KM120" s="259"/>
      <c r="KN120" s="260"/>
      <c r="KO120" s="260"/>
      <c r="KP120" s="257">
        <f t="shared" si="1042"/>
        <v>0</v>
      </c>
      <c r="KQ120" s="258">
        <v>0.294289866351475</v>
      </c>
      <c r="KR120" s="261">
        <f t="shared" si="1043"/>
        <v>0</v>
      </c>
      <c r="KS120" s="262">
        <f t="shared" si="1044"/>
        <v>0</v>
      </c>
      <c r="KT120" s="263"/>
      <c r="KU120" s="264"/>
    </row>
    <row r="121" ht="15.75" customHeight="1">
      <c r="A121" s="254">
        <v>7.0</v>
      </c>
      <c r="B121" s="255" t="s">
        <v>129</v>
      </c>
      <c r="C121" s="256" t="s">
        <v>121</v>
      </c>
      <c r="D121" s="256" t="s">
        <v>123</v>
      </c>
      <c r="E121" s="257" t="str">
        <f>ADHB!E121</f>
        <v/>
      </c>
      <c r="F121" s="257"/>
      <c r="G121" s="257">
        <f t="shared" si="955"/>
        <v>0</v>
      </c>
      <c r="H121" s="258"/>
      <c r="I121" s="257">
        <f t="shared" si="956"/>
        <v>0</v>
      </c>
      <c r="J121" s="259"/>
      <c r="K121" s="260"/>
      <c r="L121" s="260"/>
      <c r="M121" s="257">
        <f t="shared" si="957"/>
        <v>0</v>
      </c>
      <c r="N121" s="258">
        <v>0.294289866351475</v>
      </c>
      <c r="O121" s="261">
        <f t="shared" si="958"/>
        <v>0</v>
      </c>
      <c r="P121" s="262">
        <f t="shared" si="959"/>
        <v>0</v>
      </c>
      <c r="Q121" s="263"/>
      <c r="R121" s="254">
        <v>7.0</v>
      </c>
      <c r="S121" s="255" t="s">
        <v>129</v>
      </c>
      <c r="T121" s="256" t="s">
        <v>121</v>
      </c>
      <c r="U121" s="256" t="s">
        <v>123</v>
      </c>
      <c r="V121" s="257" t="str">
        <f>ADHB!V121</f>
        <v/>
      </c>
      <c r="W121" s="257"/>
      <c r="X121" s="257">
        <f t="shared" si="960"/>
        <v>0</v>
      </c>
      <c r="Y121" s="258"/>
      <c r="Z121" s="257">
        <f t="shared" si="961"/>
        <v>0</v>
      </c>
      <c r="AA121" s="259"/>
      <c r="AB121" s="260"/>
      <c r="AC121" s="260"/>
      <c r="AD121" s="257">
        <f t="shared" si="962"/>
        <v>0</v>
      </c>
      <c r="AE121" s="258">
        <v>0.294289866351475</v>
      </c>
      <c r="AF121" s="261">
        <f t="shared" si="963"/>
        <v>0</v>
      </c>
      <c r="AG121" s="262">
        <f t="shared" si="964"/>
        <v>0</v>
      </c>
      <c r="AH121" s="263"/>
      <c r="AI121" s="254">
        <v>7.0</v>
      </c>
      <c r="AJ121" s="255" t="s">
        <v>129</v>
      </c>
      <c r="AK121" s="256" t="s">
        <v>121</v>
      </c>
      <c r="AL121" s="256" t="s">
        <v>123</v>
      </c>
      <c r="AM121" s="257" t="str">
        <f>ADHB!AM121</f>
        <v/>
      </c>
      <c r="AN121" s="257"/>
      <c r="AO121" s="257">
        <f t="shared" si="965"/>
        <v>0</v>
      </c>
      <c r="AP121" s="258"/>
      <c r="AQ121" s="257">
        <f t="shared" si="966"/>
        <v>0</v>
      </c>
      <c r="AR121" s="259"/>
      <c r="AS121" s="260"/>
      <c r="AT121" s="260"/>
      <c r="AU121" s="257">
        <f t="shared" si="967"/>
        <v>0</v>
      </c>
      <c r="AV121" s="258">
        <v>0.294289866351475</v>
      </c>
      <c r="AW121" s="261">
        <f t="shared" si="968"/>
        <v>0</v>
      </c>
      <c r="AX121" s="262">
        <f t="shared" si="969"/>
        <v>0</v>
      </c>
      <c r="AY121" s="263"/>
      <c r="AZ121" s="254">
        <v>7.0</v>
      </c>
      <c r="BA121" s="255" t="s">
        <v>129</v>
      </c>
      <c r="BB121" s="256" t="s">
        <v>121</v>
      </c>
      <c r="BC121" s="256" t="s">
        <v>123</v>
      </c>
      <c r="BD121" s="257" t="str">
        <f>ADHB!BD121</f>
        <v/>
      </c>
      <c r="BE121" s="257"/>
      <c r="BF121" s="257">
        <f t="shared" si="970"/>
        <v>0</v>
      </c>
      <c r="BG121" s="258"/>
      <c r="BH121" s="257">
        <f t="shared" si="971"/>
        <v>0</v>
      </c>
      <c r="BI121" s="259"/>
      <c r="BJ121" s="260"/>
      <c r="BK121" s="260"/>
      <c r="BL121" s="257">
        <f t="shared" si="972"/>
        <v>0</v>
      </c>
      <c r="BM121" s="258">
        <v>0.294289866351475</v>
      </c>
      <c r="BN121" s="261">
        <f t="shared" si="973"/>
        <v>0</v>
      </c>
      <c r="BO121" s="262">
        <f t="shared" si="974"/>
        <v>0</v>
      </c>
      <c r="BP121" s="263"/>
      <c r="BQ121" s="254">
        <v>7.0</v>
      </c>
      <c r="BR121" s="255" t="s">
        <v>129</v>
      </c>
      <c r="BS121" s="256" t="s">
        <v>121</v>
      </c>
      <c r="BT121" s="256" t="s">
        <v>123</v>
      </c>
      <c r="BU121" s="257" t="str">
        <f>ADHB!BU121</f>
        <v/>
      </c>
      <c r="BV121" s="257"/>
      <c r="BW121" s="257">
        <f t="shared" si="975"/>
        <v>0</v>
      </c>
      <c r="BX121" s="258"/>
      <c r="BY121" s="257">
        <f t="shared" si="976"/>
        <v>0</v>
      </c>
      <c r="BZ121" s="259"/>
      <c r="CA121" s="260"/>
      <c r="CB121" s="260"/>
      <c r="CC121" s="257">
        <f t="shared" si="977"/>
        <v>0</v>
      </c>
      <c r="CD121" s="258">
        <v>0.294289866351475</v>
      </c>
      <c r="CE121" s="261">
        <f t="shared" si="978"/>
        <v>0</v>
      </c>
      <c r="CF121" s="262">
        <f t="shared" si="979"/>
        <v>0</v>
      </c>
      <c r="CG121" s="263"/>
      <c r="CH121" s="254">
        <v>7.0</v>
      </c>
      <c r="CI121" s="255" t="s">
        <v>129</v>
      </c>
      <c r="CJ121" s="256" t="s">
        <v>121</v>
      </c>
      <c r="CK121" s="256" t="s">
        <v>123</v>
      </c>
      <c r="CL121" s="257" t="str">
        <f>ADHB!CL121</f>
        <v/>
      </c>
      <c r="CM121" s="257"/>
      <c r="CN121" s="257">
        <f t="shared" si="980"/>
        <v>0</v>
      </c>
      <c r="CO121" s="258"/>
      <c r="CP121" s="257">
        <f t="shared" si="981"/>
        <v>0</v>
      </c>
      <c r="CQ121" s="259"/>
      <c r="CR121" s="260"/>
      <c r="CS121" s="260"/>
      <c r="CT121" s="257">
        <f t="shared" si="982"/>
        <v>0</v>
      </c>
      <c r="CU121" s="258">
        <v>0.294289866351475</v>
      </c>
      <c r="CV121" s="261">
        <f t="shared" si="983"/>
        <v>0</v>
      </c>
      <c r="CW121" s="262">
        <f t="shared" si="984"/>
        <v>0</v>
      </c>
      <c r="CX121" s="263"/>
      <c r="CY121" s="254">
        <v>7.0</v>
      </c>
      <c r="CZ121" s="255" t="s">
        <v>129</v>
      </c>
      <c r="DA121" s="256" t="s">
        <v>121</v>
      </c>
      <c r="DB121" s="256" t="s">
        <v>123</v>
      </c>
      <c r="DC121" s="257" t="str">
        <f>ADHB!DC121</f>
        <v/>
      </c>
      <c r="DD121" s="257"/>
      <c r="DE121" s="257">
        <f t="shared" si="985"/>
        <v>0</v>
      </c>
      <c r="DF121" s="258"/>
      <c r="DG121" s="257">
        <f t="shared" si="986"/>
        <v>0</v>
      </c>
      <c r="DH121" s="259"/>
      <c r="DI121" s="260"/>
      <c r="DJ121" s="260"/>
      <c r="DK121" s="257">
        <f t="shared" si="987"/>
        <v>0</v>
      </c>
      <c r="DL121" s="258">
        <v>0.294289866351475</v>
      </c>
      <c r="DM121" s="261">
        <f t="shared" si="988"/>
        <v>0</v>
      </c>
      <c r="DN121" s="262">
        <f t="shared" si="989"/>
        <v>0</v>
      </c>
      <c r="DO121" s="263"/>
      <c r="DP121" s="254">
        <v>7.0</v>
      </c>
      <c r="DQ121" s="255" t="s">
        <v>129</v>
      </c>
      <c r="DR121" s="256" t="s">
        <v>121</v>
      </c>
      <c r="DS121" s="256" t="s">
        <v>123</v>
      </c>
      <c r="DT121" s="257" t="str">
        <f>ADHB!DT121</f>
        <v/>
      </c>
      <c r="DU121" s="257"/>
      <c r="DV121" s="257">
        <f t="shared" si="990"/>
        <v>0</v>
      </c>
      <c r="DW121" s="258"/>
      <c r="DX121" s="257">
        <f t="shared" si="991"/>
        <v>0</v>
      </c>
      <c r="DY121" s="259"/>
      <c r="DZ121" s="260"/>
      <c r="EA121" s="260"/>
      <c r="EB121" s="257">
        <f t="shared" si="992"/>
        <v>0</v>
      </c>
      <c r="EC121" s="258">
        <v>0.294289866351475</v>
      </c>
      <c r="ED121" s="261">
        <f t="shared" si="993"/>
        <v>0</v>
      </c>
      <c r="EE121" s="262">
        <f t="shared" si="994"/>
        <v>0</v>
      </c>
      <c r="EF121" s="263"/>
      <c r="EG121" s="254">
        <v>7.0</v>
      </c>
      <c r="EH121" s="255" t="s">
        <v>129</v>
      </c>
      <c r="EI121" s="256" t="s">
        <v>121</v>
      </c>
      <c r="EJ121" s="256" t="s">
        <v>123</v>
      </c>
      <c r="EK121" s="257" t="str">
        <f>ADHB!EK121</f>
        <v/>
      </c>
      <c r="EL121" s="257"/>
      <c r="EM121" s="257">
        <f t="shared" si="995"/>
        <v>0</v>
      </c>
      <c r="EN121" s="258"/>
      <c r="EO121" s="257">
        <f t="shared" si="996"/>
        <v>0</v>
      </c>
      <c r="EP121" s="259"/>
      <c r="EQ121" s="260"/>
      <c r="ER121" s="260"/>
      <c r="ES121" s="257">
        <f t="shared" si="997"/>
        <v>0</v>
      </c>
      <c r="ET121" s="258">
        <v>0.294289866351475</v>
      </c>
      <c r="EU121" s="261">
        <f t="shared" si="998"/>
        <v>0</v>
      </c>
      <c r="EV121" s="262">
        <f t="shared" si="999"/>
        <v>0</v>
      </c>
      <c r="EW121" s="263"/>
      <c r="EX121" s="254">
        <v>7.0</v>
      </c>
      <c r="EY121" s="255" t="s">
        <v>129</v>
      </c>
      <c r="EZ121" s="256" t="s">
        <v>121</v>
      </c>
      <c r="FA121" s="256" t="s">
        <v>123</v>
      </c>
      <c r="FB121" s="257" t="str">
        <f>ADHB!FB121</f>
        <v/>
      </c>
      <c r="FC121" s="257"/>
      <c r="FD121" s="257">
        <f t="shared" si="1000"/>
        <v>0</v>
      </c>
      <c r="FE121" s="258"/>
      <c r="FF121" s="257">
        <f t="shared" si="1001"/>
        <v>0</v>
      </c>
      <c r="FG121" s="259"/>
      <c r="FH121" s="260"/>
      <c r="FI121" s="260"/>
      <c r="FJ121" s="257">
        <f t="shared" si="1002"/>
        <v>0</v>
      </c>
      <c r="FK121" s="258">
        <v>0.294289866351475</v>
      </c>
      <c r="FL121" s="261">
        <f t="shared" si="1003"/>
        <v>0</v>
      </c>
      <c r="FM121" s="262">
        <f t="shared" si="1004"/>
        <v>0</v>
      </c>
      <c r="FN121" s="263"/>
      <c r="FO121" s="254">
        <v>7.0</v>
      </c>
      <c r="FP121" s="255" t="s">
        <v>129</v>
      </c>
      <c r="FQ121" s="256" t="s">
        <v>121</v>
      </c>
      <c r="FR121" s="256" t="s">
        <v>123</v>
      </c>
      <c r="FS121" s="257" t="str">
        <f>ADHB!FS121</f>
        <v/>
      </c>
      <c r="FT121" s="257"/>
      <c r="FU121" s="257">
        <f t="shared" si="1005"/>
        <v>0</v>
      </c>
      <c r="FV121" s="258"/>
      <c r="FW121" s="257">
        <f t="shared" si="1006"/>
        <v>0</v>
      </c>
      <c r="FX121" s="259"/>
      <c r="FY121" s="260"/>
      <c r="FZ121" s="260"/>
      <c r="GA121" s="257">
        <f t="shared" si="1007"/>
        <v>0</v>
      </c>
      <c r="GB121" s="258">
        <v>0.294289866351475</v>
      </c>
      <c r="GC121" s="261">
        <f t="shared" si="1008"/>
        <v>0</v>
      </c>
      <c r="GD121" s="262">
        <f t="shared" si="1009"/>
        <v>0</v>
      </c>
      <c r="GE121" s="263"/>
      <c r="GF121" s="254">
        <v>7.0</v>
      </c>
      <c r="GG121" s="255" t="s">
        <v>129</v>
      </c>
      <c r="GH121" s="256" t="s">
        <v>121</v>
      </c>
      <c r="GI121" s="256" t="s">
        <v>123</v>
      </c>
      <c r="GJ121" s="257" t="str">
        <f>ADHB!GJ121</f>
        <v/>
      </c>
      <c r="GK121" s="257"/>
      <c r="GL121" s="257">
        <f t="shared" si="1010"/>
        <v>0</v>
      </c>
      <c r="GM121" s="258"/>
      <c r="GN121" s="257">
        <f t="shared" si="1011"/>
        <v>0</v>
      </c>
      <c r="GO121" s="259"/>
      <c r="GP121" s="260"/>
      <c r="GQ121" s="260"/>
      <c r="GR121" s="257">
        <f t="shared" si="1012"/>
        <v>0</v>
      </c>
      <c r="GS121" s="258">
        <v>0.294289866351475</v>
      </c>
      <c r="GT121" s="261">
        <f t="shared" si="1013"/>
        <v>0</v>
      </c>
      <c r="GU121" s="262">
        <f t="shared" si="1014"/>
        <v>0</v>
      </c>
      <c r="GV121" s="263"/>
      <c r="GW121" s="254">
        <v>7.0</v>
      </c>
      <c r="GX121" s="255" t="s">
        <v>129</v>
      </c>
      <c r="GY121" s="256" t="s">
        <v>121</v>
      </c>
      <c r="GZ121" s="256" t="s">
        <v>123</v>
      </c>
      <c r="HA121" s="257" t="str">
        <f>ADHB!HA121</f>
        <v/>
      </c>
      <c r="HB121" s="257"/>
      <c r="HC121" s="257">
        <f t="shared" si="1015"/>
        <v>0</v>
      </c>
      <c r="HD121" s="258"/>
      <c r="HE121" s="257">
        <f t="shared" si="1016"/>
        <v>0</v>
      </c>
      <c r="HF121" s="259"/>
      <c r="HG121" s="260"/>
      <c r="HH121" s="260"/>
      <c r="HI121" s="257">
        <f t="shared" si="1017"/>
        <v>0</v>
      </c>
      <c r="HJ121" s="258">
        <v>0.294289866351475</v>
      </c>
      <c r="HK121" s="261">
        <f t="shared" si="1018"/>
        <v>0</v>
      </c>
      <c r="HL121" s="262">
        <f t="shared" si="1019"/>
        <v>0</v>
      </c>
      <c r="HM121" s="263"/>
      <c r="HN121" s="254">
        <v>7.0</v>
      </c>
      <c r="HO121" s="255" t="s">
        <v>129</v>
      </c>
      <c r="HP121" s="256" t="s">
        <v>121</v>
      </c>
      <c r="HQ121" s="256" t="s">
        <v>123</v>
      </c>
      <c r="HR121" s="257" t="str">
        <f>ADHB!HR121</f>
        <v/>
      </c>
      <c r="HS121" s="257"/>
      <c r="HT121" s="257">
        <f t="shared" si="1020"/>
        <v>0</v>
      </c>
      <c r="HU121" s="258"/>
      <c r="HV121" s="257">
        <f t="shared" si="1021"/>
        <v>0</v>
      </c>
      <c r="HW121" s="259"/>
      <c r="HX121" s="260"/>
      <c r="HY121" s="260"/>
      <c r="HZ121" s="257">
        <f t="shared" si="1022"/>
        <v>0</v>
      </c>
      <c r="IA121" s="258">
        <v>0.294289866351475</v>
      </c>
      <c r="IB121" s="261">
        <f t="shared" si="1023"/>
        <v>0</v>
      </c>
      <c r="IC121" s="262">
        <f t="shared" si="1024"/>
        <v>0</v>
      </c>
      <c r="ID121" s="263"/>
      <c r="IE121" s="254">
        <v>7.0</v>
      </c>
      <c r="IF121" s="255" t="s">
        <v>129</v>
      </c>
      <c r="IG121" s="256" t="s">
        <v>121</v>
      </c>
      <c r="IH121" s="256" t="s">
        <v>123</v>
      </c>
      <c r="II121" s="257" t="str">
        <f>ADHB!II121</f>
        <v/>
      </c>
      <c r="IJ121" s="257"/>
      <c r="IK121" s="257">
        <f t="shared" si="1025"/>
        <v>0</v>
      </c>
      <c r="IL121" s="258"/>
      <c r="IM121" s="257">
        <f t="shared" si="1026"/>
        <v>0</v>
      </c>
      <c r="IN121" s="259"/>
      <c r="IO121" s="260"/>
      <c r="IP121" s="260"/>
      <c r="IQ121" s="257">
        <f t="shared" si="1027"/>
        <v>0</v>
      </c>
      <c r="IR121" s="258">
        <v>0.294289866351475</v>
      </c>
      <c r="IS121" s="261">
        <f t="shared" si="1028"/>
        <v>0</v>
      </c>
      <c r="IT121" s="262">
        <f t="shared" si="1029"/>
        <v>0</v>
      </c>
      <c r="IU121" s="263"/>
      <c r="IV121" s="254">
        <v>7.0</v>
      </c>
      <c r="IW121" s="255" t="s">
        <v>129</v>
      </c>
      <c r="IX121" s="256" t="s">
        <v>121</v>
      </c>
      <c r="IY121" s="256" t="s">
        <v>123</v>
      </c>
      <c r="IZ121" s="257" t="str">
        <f>ADHB!IZ121</f>
        <v/>
      </c>
      <c r="JA121" s="257"/>
      <c r="JB121" s="257">
        <f t="shared" si="1030"/>
        <v>0</v>
      </c>
      <c r="JC121" s="258"/>
      <c r="JD121" s="257">
        <f t="shared" si="1031"/>
        <v>0</v>
      </c>
      <c r="JE121" s="259"/>
      <c r="JF121" s="260"/>
      <c r="JG121" s="260"/>
      <c r="JH121" s="257">
        <f t="shared" si="1032"/>
        <v>0</v>
      </c>
      <c r="JI121" s="258">
        <v>0.294289866351475</v>
      </c>
      <c r="JJ121" s="261">
        <f t="shared" si="1033"/>
        <v>0</v>
      </c>
      <c r="JK121" s="262">
        <f t="shared" si="1034"/>
        <v>0</v>
      </c>
      <c r="JL121" s="263"/>
      <c r="JM121" s="254">
        <v>7.0</v>
      </c>
      <c r="JN121" s="255" t="s">
        <v>129</v>
      </c>
      <c r="JO121" s="256" t="s">
        <v>121</v>
      </c>
      <c r="JP121" s="256" t="s">
        <v>123</v>
      </c>
      <c r="JQ121" s="257" t="str">
        <f>ADHB!KY121</f>
        <v/>
      </c>
      <c r="JR121" s="257"/>
      <c r="JS121" s="257">
        <f t="shared" si="1035"/>
        <v>0</v>
      </c>
      <c r="JT121" s="258"/>
      <c r="JU121" s="257">
        <f t="shared" si="1036"/>
        <v>0</v>
      </c>
      <c r="JV121" s="259"/>
      <c r="JW121" s="260"/>
      <c r="JX121" s="260"/>
      <c r="JY121" s="257">
        <f t="shared" si="1037"/>
        <v>0</v>
      </c>
      <c r="JZ121" s="258">
        <v>0.294289866351475</v>
      </c>
      <c r="KA121" s="261">
        <f t="shared" si="1038"/>
        <v>0</v>
      </c>
      <c r="KB121" s="262">
        <f t="shared" si="1039"/>
        <v>0</v>
      </c>
      <c r="KC121" s="263"/>
      <c r="KD121" s="254">
        <v>7.0</v>
      </c>
      <c r="KE121" s="255" t="s">
        <v>129</v>
      </c>
      <c r="KF121" s="256" t="s">
        <v>121</v>
      </c>
      <c r="KG121" s="256" t="s">
        <v>123</v>
      </c>
      <c r="KH121" s="257" t="str">
        <f>ADHB!LP121</f>
        <v/>
      </c>
      <c r="KI121" s="257"/>
      <c r="KJ121" s="257">
        <f t="shared" si="1040"/>
        <v>0</v>
      </c>
      <c r="KK121" s="258"/>
      <c r="KL121" s="257">
        <f t="shared" si="1041"/>
        <v>0</v>
      </c>
      <c r="KM121" s="259"/>
      <c r="KN121" s="260"/>
      <c r="KO121" s="260"/>
      <c r="KP121" s="257">
        <f t="shared" si="1042"/>
        <v>0</v>
      </c>
      <c r="KQ121" s="258">
        <v>0.294289866351475</v>
      </c>
      <c r="KR121" s="261">
        <f t="shared" si="1043"/>
        <v>0</v>
      </c>
      <c r="KS121" s="262">
        <f t="shared" si="1044"/>
        <v>0</v>
      </c>
      <c r="KT121" s="263"/>
      <c r="KU121" s="264"/>
    </row>
    <row r="122" ht="15.75" customHeight="1">
      <c r="A122" s="254">
        <v>8.0</v>
      </c>
      <c r="B122" s="255" t="s">
        <v>130</v>
      </c>
      <c r="C122" s="256" t="s">
        <v>121</v>
      </c>
      <c r="D122" s="256" t="s">
        <v>123</v>
      </c>
      <c r="E122" s="257" t="str">
        <f>ADHB!E122</f>
        <v/>
      </c>
      <c r="F122" s="257"/>
      <c r="G122" s="257">
        <f t="shared" si="955"/>
        <v>0</v>
      </c>
      <c r="H122" s="258"/>
      <c r="I122" s="257">
        <f t="shared" si="956"/>
        <v>0</v>
      </c>
      <c r="J122" s="259"/>
      <c r="K122" s="260"/>
      <c r="L122" s="260"/>
      <c r="M122" s="257">
        <f t="shared" si="957"/>
        <v>0</v>
      </c>
      <c r="N122" s="258">
        <v>0.294289866351475</v>
      </c>
      <c r="O122" s="261">
        <f t="shared" si="958"/>
        <v>0</v>
      </c>
      <c r="P122" s="262">
        <f t="shared" si="959"/>
        <v>0</v>
      </c>
      <c r="Q122" s="263"/>
      <c r="R122" s="254">
        <v>8.0</v>
      </c>
      <c r="S122" s="255" t="s">
        <v>130</v>
      </c>
      <c r="T122" s="256" t="s">
        <v>121</v>
      </c>
      <c r="U122" s="256" t="s">
        <v>123</v>
      </c>
      <c r="V122" s="257" t="str">
        <f>ADHB!V122</f>
        <v/>
      </c>
      <c r="W122" s="257"/>
      <c r="X122" s="257">
        <f t="shared" si="960"/>
        <v>0</v>
      </c>
      <c r="Y122" s="258"/>
      <c r="Z122" s="257">
        <f t="shared" si="961"/>
        <v>0</v>
      </c>
      <c r="AA122" s="259"/>
      <c r="AB122" s="260"/>
      <c r="AC122" s="260"/>
      <c r="AD122" s="257">
        <f t="shared" si="962"/>
        <v>0</v>
      </c>
      <c r="AE122" s="258">
        <v>0.294289866351475</v>
      </c>
      <c r="AF122" s="261">
        <f t="shared" si="963"/>
        <v>0</v>
      </c>
      <c r="AG122" s="262">
        <f t="shared" si="964"/>
        <v>0</v>
      </c>
      <c r="AH122" s="263"/>
      <c r="AI122" s="254">
        <v>8.0</v>
      </c>
      <c r="AJ122" s="255" t="s">
        <v>130</v>
      </c>
      <c r="AK122" s="256" t="s">
        <v>121</v>
      </c>
      <c r="AL122" s="256" t="s">
        <v>123</v>
      </c>
      <c r="AM122" s="257" t="str">
        <f>ADHB!AM122</f>
        <v/>
      </c>
      <c r="AN122" s="257"/>
      <c r="AO122" s="257">
        <f t="shared" si="965"/>
        <v>0</v>
      </c>
      <c r="AP122" s="258"/>
      <c r="AQ122" s="257">
        <f t="shared" si="966"/>
        <v>0</v>
      </c>
      <c r="AR122" s="259"/>
      <c r="AS122" s="260"/>
      <c r="AT122" s="260"/>
      <c r="AU122" s="257">
        <f t="shared" si="967"/>
        <v>0</v>
      </c>
      <c r="AV122" s="258">
        <v>0.294289866351475</v>
      </c>
      <c r="AW122" s="261">
        <f t="shared" si="968"/>
        <v>0</v>
      </c>
      <c r="AX122" s="262">
        <f t="shared" si="969"/>
        <v>0</v>
      </c>
      <c r="AY122" s="263"/>
      <c r="AZ122" s="254">
        <v>8.0</v>
      </c>
      <c r="BA122" s="255" t="s">
        <v>130</v>
      </c>
      <c r="BB122" s="256" t="s">
        <v>121</v>
      </c>
      <c r="BC122" s="256" t="s">
        <v>123</v>
      </c>
      <c r="BD122" s="257" t="str">
        <f>ADHB!BD122</f>
        <v/>
      </c>
      <c r="BE122" s="257"/>
      <c r="BF122" s="257">
        <f t="shared" si="970"/>
        <v>0</v>
      </c>
      <c r="BG122" s="258"/>
      <c r="BH122" s="257">
        <f t="shared" si="971"/>
        <v>0</v>
      </c>
      <c r="BI122" s="259"/>
      <c r="BJ122" s="260"/>
      <c r="BK122" s="260"/>
      <c r="BL122" s="257">
        <f t="shared" si="972"/>
        <v>0</v>
      </c>
      <c r="BM122" s="258">
        <v>0.294289866351475</v>
      </c>
      <c r="BN122" s="261">
        <f t="shared" si="973"/>
        <v>0</v>
      </c>
      <c r="BO122" s="262">
        <f t="shared" si="974"/>
        <v>0</v>
      </c>
      <c r="BP122" s="263"/>
      <c r="BQ122" s="254">
        <v>8.0</v>
      </c>
      <c r="BR122" s="255" t="s">
        <v>130</v>
      </c>
      <c r="BS122" s="256" t="s">
        <v>121</v>
      </c>
      <c r="BT122" s="256" t="s">
        <v>123</v>
      </c>
      <c r="BU122" s="257" t="str">
        <f>ADHB!BU122</f>
        <v/>
      </c>
      <c r="BV122" s="257"/>
      <c r="BW122" s="257">
        <f t="shared" si="975"/>
        <v>0</v>
      </c>
      <c r="BX122" s="258"/>
      <c r="BY122" s="257">
        <f t="shared" si="976"/>
        <v>0</v>
      </c>
      <c r="BZ122" s="259"/>
      <c r="CA122" s="260"/>
      <c r="CB122" s="260"/>
      <c r="CC122" s="257">
        <f t="shared" si="977"/>
        <v>0</v>
      </c>
      <c r="CD122" s="258">
        <v>0.294289866351475</v>
      </c>
      <c r="CE122" s="261">
        <f t="shared" si="978"/>
        <v>0</v>
      </c>
      <c r="CF122" s="262">
        <f t="shared" si="979"/>
        <v>0</v>
      </c>
      <c r="CG122" s="263"/>
      <c r="CH122" s="254">
        <v>8.0</v>
      </c>
      <c r="CI122" s="255" t="s">
        <v>130</v>
      </c>
      <c r="CJ122" s="256" t="s">
        <v>121</v>
      </c>
      <c r="CK122" s="256" t="s">
        <v>123</v>
      </c>
      <c r="CL122" s="257" t="str">
        <f>ADHB!CL122</f>
        <v/>
      </c>
      <c r="CM122" s="257"/>
      <c r="CN122" s="257">
        <f t="shared" si="980"/>
        <v>0</v>
      </c>
      <c r="CO122" s="258"/>
      <c r="CP122" s="257">
        <f t="shared" si="981"/>
        <v>0</v>
      </c>
      <c r="CQ122" s="259"/>
      <c r="CR122" s="260"/>
      <c r="CS122" s="260"/>
      <c r="CT122" s="257">
        <f t="shared" si="982"/>
        <v>0</v>
      </c>
      <c r="CU122" s="258">
        <v>0.294289866351475</v>
      </c>
      <c r="CV122" s="261">
        <f t="shared" si="983"/>
        <v>0</v>
      </c>
      <c r="CW122" s="262">
        <f t="shared" si="984"/>
        <v>0</v>
      </c>
      <c r="CX122" s="263"/>
      <c r="CY122" s="254">
        <v>8.0</v>
      </c>
      <c r="CZ122" s="255" t="s">
        <v>130</v>
      </c>
      <c r="DA122" s="256" t="s">
        <v>121</v>
      </c>
      <c r="DB122" s="256" t="s">
        <v>123</v>
      </c>
      <c r="DC122" s="257" t="str">
        <f>ADHB!DC122</f>
        <v/>
      </c>
      <c r="DD122" s="257"/>
      <c r="DE122" s="257">
        <f t="shared" si="985"/>
        <v>0</v>
      </c>
      <c r="DF122" s="258"/>
      <c r="DG122" s="257">
        <f t="shared" si="986"/>
        <v>0</v>
      </c>
      <c r="DH122" s="259"/>
      <c r="DI122" s="260"/>
      <c r="DJ122" s="260"/>
      <c r="DK122" s="257">
        <f t="shared" si="987"/>
        <v>0</v>
      </c>
      <c r="DL122" s="258">
        <v>0.294289866351475</v>
      </c>
      <c r="DM122" s="261">
        <f t="shared" si="988"/>
        <v>0</v>
      </c>
      <c r="DN122" s="262">
        <f t="shared" si="989"/>
        <v>0</v>
      </c>
      <c r="DO122" s="263"/>
      <c r="DP122" s="254">
        <v>8.0</v>
      </c>
      <c r="DQ122" s="255" t="s">
        <v>130</v>
      </c>
      <c r="DR122" s="256" t="s">
        <v>121</v>
      </c>
      <c r="DS122" s="256" t="s">
        <v>123</v>
      </c>
      <c r="DT122" s="257" t="str">
        <f>ADHB!DT122</f>
        <v/>
      </c>
      <c r="DU122" s="257"/>
      <c r="DV122" s="257">
        <f t="shared" si="990"/>
        <v>0</v>
      </c>
      <c r="DW122" s="258"/>
      <c r="DX122" s="257">
        <f t="shared" si="991"/>
        <v>0</v>
      </c>
      <c r="DY122" s="259"/>
      <c r="DZ122" s="260"/>
      <c r="EA122" s="260"/>
      <c r="EB122" s="257">
        <f t="shared" si="992"/>
        <v>0</v>
      </c>
      <c r="EC122" s="258">
        <v>0.294289866351475</v>
      </c>
      <c r="ED122" s="261">
        <f t="shared" si="993"/>
        <v>0</v>
      </c>
      <c r="EE122" s="262">
        <f t="shared" si="994"/>
        <v>0</v>
      </c>
      <c r="EF122" s="263"/>
      <c r="EG122" s="254">
        <v>8.0</v>
      </c>
      <c r="EH122" s="255" t="s">
        <v>130</v>
      </c>
      <c r="EI122" s="256" t="s">
        <v>121</v>
      </c>
      <c r="EJ122" s="256" t="s">
        <v>123</v>
      </c>
      <c r="EK122" s="257" t="str">
        <f>ADHB!EK122</f>
        <v/>
      </c>
      <c r="EL122" s="257"/>
      <c r="EM122" s="257">
        <f t="shared" si="995"/>
        <v>0</v>
      </c>
      <c r="EN122" s="258"/>
      <c r="EO122" s="257">
        <f t="shared" si="996"/>
        <v>0</v>
      </c>
      <c r="EP122" s="259"/>
      <c r="EQ122" s="260"/>
      <c r="ER122" s="260"/>
      <c r="ES122" s="257">
        <f t="shared" si="997"/>
        <v>0</v>
      </c>
      <c r="ET122" s="258">
        <v>0.294289866351475</v>
      </c>
      <c r="EU122" s="261">
        <f t="shared" si="998"/>
        <v>0</v>
      </c>
      <c r="EV122" s="262">
        <f t="shared" si="999"/>
        <v>0</v>
      </c>
      <c r="EW122" s="263"/>
      <c r="EX122" s="254">
        <v>8.0</v>
      </c>
      <c r="EY122" s="255" t="s">
        <v>130</v>
      </c>
      <c r="EZ122" s="256" t="s">
        <v>121</v>
      </c>
      <c r="FA122" s="256" t="s">
        <v>123</v>
      </c>
      <c r="FB122" s="257" t="str">
        <f>ADHB!FB122</f>
        <v/>
      </c>
      <c r="FC122" s="257"/>
      <c r="FD122" s="257">
        <f t="shared" si="1000"/>
        <v>0</v>
      </c>
      <c r="FE122" s="258"/>
      <c r="FF122" s="257">
        <f t="shared" si="1001"/>
        <v>0</v>
      </c>
      <c r="FG122" s="259"/>
      <c r="FH122" s="260"/>
      <c r="FI122" s="260"/>
      <c r="FJ122" s="257">
        <f t="shared" si="1002"/>
        <v>0</v>
      </c>
      <c r="FK122" s="258">
        <v>0.294289866351475</v>
      </c>
      <c r="FL122" s="261">
        <f t="shared" si="1003"/>
        <v>0</v>
      </c>
      <c r="FM122" s="262">
        <f t="shared" si="1004"/>
        <v>0</v>
      </c>
      <c r="FN122" s="263"/>
      <c r="FO122" s="254">
        <v>8.0</v>
      </c>
      <c r="FP122" s="255" t="s">
        <v>130</v>
      </c>
      <c r="FQ122" s="256" t="s">
        <v>121</v>
      </c>
      <c r="FR122" s="256" t="s">
        <v>123</v>
      </c>
      <c r="FS122" s="257" t="str">
        <f>ADHB!FS122</f>
        <v/>
      </c>
      <c r="FT122" s="257"/>
      <c r="FU122" s="257">
        <f t="shared" si="1005"/>
        <v>0</v>
      </c>
      <c r="FV122" s="258"/>
      <c r="FW122" s="257">
        <f t="shared" si="1006"/>
        <v>0</v>
      </c>
      <c r="FX122" s="259"/>
      <c r="FY122" s="260"/>
      <c r="FZ122" s="260"/>
      <c r="GA122" s="257">
        <f t="shared" si="1007"/>
        <v>0</v>
      </c>
      <c r="GB122" s="258">
        <v>0.294289866351475</v>
      </c>
      <c r="GC122" s="261">
        <f t="shared" si="1008"/>
        <v>0</v>
      </c>
      <c r="GD122" s="262">
        <f t="shared" si="1009"/>
        <v>0</v>
      </c>
      <c r="GE122" s="263"/>
      <c r="GF122" s="254">
        <v>8.0</v>
      </c>
      <c r="GG122" s="255" t="s">
        <v>130</v>
      </c>
      <c r="GH122" s="256" t="s">
        <v>121</v>
      </c>
      <c r="GI122" s="256" t="s">
        <v>123</v>
      </c>
      <c r="GJ122" s="257" t="str">
        <f>ADHB!GJ122</f>
        <v/>
      </c>
      <c r="GK122" s="257"/>
      <c r="GL122" s="257">
        <f t="shared" si="1010"/>
        <v>0</v>
      </c>
      <c r="GM122" s="258"/>
      <c r="GN122" s="257">
        <f t="shared" si="1011"/>
        <v>0</v>
      </c>
      <c r="GO122" s="259"/>
      <c r="GP122" s="260"/>
      <c r="GQ122" s="260"/>
      <c r="GR122" s="257">
        <f t="shared" si="1012"/>
        <v>0</v>
      </c>
      <c r="GS122" s="258">
        <v>0.294289866351475</v>
      </c>
      <c r="GT122" s="261">
        <f t="shared" si="1013"/>
        <v>0</v>
      </c>
      <c r="GU122" s="262">
        <f t="shared" si="1014"/>
        <v>0</v>
      </c>
      <c r="GV122" s="263"/>
      <c r="GW122" s="254">
        <v>8.0</v>
      </c>
      <c r="GX122" s="255" t="s">
        <v>130</v>
      </c>
      <c r="GY122" s="256" t="s">
        <v>121</v>
      </c>
      <c r="GZ122" s="256" t="s">
        <v>123</v>
      </c>
      <c r="HA122" s="257" t="str">
        <f>ADHB!HA122</f>
        <v/>
      </c>
      <c r="HB122" s="257"/>
      <c r="HC122" s="257">
        <f t="shared" si="1015"/>
        <v>0</v>
      </c>
      <c r="HD122" s="258"/>
      <c r="HE122" s="257">
        <f t="shared" si="1016"/>
        <v>0</v>
      </c>
      <c r="HF122" s="259"/>
      <c r="HG122" s="260"/>
      <c r="HH122" s="260"/>
      <c r="HI122" s="257">
        <f t="shared" si="1017"/>
        <v>0</v>
      </c>
      <c r="HJ122" s="258">
        <v>0.294289866351475</v>
      </c>
      <c r="HK122" s="261">
        <f t="shared" si="1018"/>
        <v>0</v>
      </c>
      <c r="HL122" s="262">
        <f t="shared" si="1019"/>
        <v>0</v>
      </c>
      <c r="HM122" s="263"/>
      <c r="HN122" s="254">
        <v>8.0</v>
      </c>
      <c r="HO122" s="255" t="s">
        <v>130</v>
      </c>
      <c r="HP122" s="256" t="s">
        <v>121</v>
      </c>
      <c r="HQ122" s="256" t="s">
        <v>123</v>
      </c>
      <c r="HR122" s="257" t="str">
        <f>ADHB!HR122</f>
        <v/>
      </c>
      <c r="HS122" s="257"/>
      <c r="HT122" s="257">
        <f t="shared" si="1020"/>
        <v>0</v>
      </c>
      <c r="HU122" s="258"/>
      <c r="HV122" s="257">
        <f t="shared" si="1021"/>
        <v>0</v>
      </c>
      <c r="HW122" s="259"/>
      <c r="HX122" s="260"/>
      <c r="HY122" s="260"/>
      <c r="HZ122" s="257">
        <f t="shared" si="1022"/>
        <v>0</v>
      </c>
      <c r="IA122" s="258">
        <v>0.294289866351475</v>
      </c>
      <c r="IB122" s="261">
        <f t="shared" si="1023"/>
        <v>0</v>
      </c>
      <c r="IC122" s="262">
        <f t="shared" si="1024"/>
        <v>0</v>
      </c>
      <c r="ID122" s="263"/>
      <c r="IE122" s="254">
        <v>8.0</v>
      </c>
      <c r="IF122" s="255" t="s">
        <v>130</v>
      </c>
      <c r="IG122" s="256" t="s">
        <v>121</v>
      </c>
      <c r="IH122" s="256" t="s">
        <v>123</v>
      </c>
      <c r="II122" s="257" t="str">
        <f>ADHB!II122</f>
        <v/>
      </c>
      <c r="IJ122" s="257"/>
      <c r="IK122" s="257">
        <f t="shared" si="1025"/>
        <v>0</v>
      </c>
      <c r="IL122" s="258"/>
      <c r="IM122" s="257">
        <f t="shared" si="1026"/>
        <v>0</v>
      </c>
      <c r="IN122" s="259"/>
      <c r="IO122" s="260"/>
      <c r="IP122" s="260"/>
      <c r="IQ122" s="257">
        <f t="shared" si="1027"/>
        <v>0</v>
      </c>
      <c r="IR122" s="258">
        <v>0.294289866351475</v>
      </c>
      <c r="IS122" s="261">
        <f t="shared" si="1028"/>
        <v>0</v>
      </c>
      <c r="IT122" s="262">
        <f t="shared" si="1029"/>
        <v>0</v>
      </c>
      <c r="IU122" s="263"/>
      <c r="IV122" s="254">
        <v>8.0</v>
      </c>
      <c r="IW122" s="255" t="s">
        <v>130</v>
      </c>
      <c r="IX122" s="256" t="s">
        <v>121</v>
      </c>
      <c r="IY122" s="256" t="s">
        <v>123</v>
      </c>
      <c r="IZ122" s="257" t="str">
        <f>ADHB!IZ122</f>
        <v/>
      </c>
      <c r="JA122" s="257"/>
      <c r="JB122" s="257">
        <f t="shared" si="1030"/>
        <v>0</v>
      </c>
      <c r="JC122" s="258"/>
      <c r="JD122" s="257">
        <f t="shared" si="1031"/>
        <v>0</v>
      </c>
      <c r="JE122" s="259"/>
      <c r="JF122" s="260"/>
      <c r="JG122" s="260"/>
      <c r="JH122" s="257">
        <f t="shared" si="1032"/>
        <v>0</v>
      </c>
      <c r="JI122" s="258">
        <v>0.294289866351475</v>
      </c>
      <c r="JJ122" s="261">
        <f t="shared" si="1033"/>
        <v>0</v>
      </c>
      <c r="JK122" s="262">
        <f t="shared" si="1034"/>
        <v>0</v>
      </c>
      <c r="JL122" s="263"/>
      <c r="JM122" s="254">
        <v>8.0</v>
      </c>
      <c r="JN122" s="255" t="s">
        <v>130</v>
      </c>
      <c r="JO122" s="256" t="s">
        <v>121</v>
      </c>
      <c r="JP122" s="256" t="s">
        <v>123</v>
      </c>
      <c r="JQ122" s="257" t="str">
        <f>ADHB!KY122</f>
        <v/>
      </c>
      <c r="JR122" s="257"/>
      <c r="JS122" s="257">
        <f t="shared" si="1035"/>
        <v>0</v>
      </c>
      <c r="JT122" s="258"/>
      <c r="JU122" s="257">
        <f t="shared" si="1036"/>
        <v>0</v>
      </c>
      <c r="JV122" s="259"/>
      <c r="JW122" s="260"/>
      <c r="JX122" s="260"/>
      <c r="JY122" s="257">
        <f t="shared" si="1037"/>
        <v>0</v>
      </c>
      <c r="JZ122" s="258">
        <v>0.294289866351475</v>
      </c>
      <c r="KA122" s="261">
        <f t="shared" si="1038"/>
        <v>0</v>
      </c>
      <c r="KB122" s="262">
        <f t="shared" si="1039"/>
        <v>0</v>
      </c>
      <c r="KC122" s="263"/>
      <c r="KD122" s="254">
        <v>8.0</v>
      </c>
      <c r="KE122" s="255" t="s">
        <v>130</v>
      </c>
      <c r="KF122" s="256" t="s">
        <v>121</v>
      </c>
      <c r="KG122" s="256" t="s">
        <v>123</v>
      </c>
      <c r="KH122" s="257" t="str">
        <f>ADHB!LP122</f>
        <v/>
      </c>
      <c r="KI122" s="257"/>
      <c r="KJ122" s="257">
        <f t="shared" si="1040"/>
        <v>0</v>
      </c>
      <c r="KK122" s="258"/>
      <c r="KL122" s="257">
        <f t="shared" si="1041"/>
        <v>0</v>
      </c>
      <c r="KM122" s="259"/>
      <c r="KN122" s="260"/>
      <c r="KO122" s="260"/>
      <c r="KP122" s="257">
        <f t="shared" si="1042"/>
        <v>0</v>
      </c>
      <c r="KQ122" s="258">
        <v>0.294289866351475</v>
      </c>
      <c r="KR122" s="261">
        <f t="shared" si="1043"/>
        <v>0</v>
      </c>
      <c r="KS122" s="262">
        <f t="shared" si="1044"/>
        <v>0</v>
      </c>
      <c r="KT122" s="263"/>
      <c r="KU122" s="264"/>
    </row>
    <row r="123" ht="15.75" customHeight="1">
      <c r="A123" s="254">
        <v>9.0</v>
      </c>
      <c r="B123" s="255" t="s">
        <v>131</v>
      </c>
      <c r="C123" s="256" t="s">
        <v>121</v>
      </c>
      <c r="D123" s="256" t="s">
        <v>123</v>
      </c>
      <c r="E123" s="265"/>
      <c r="F123" s="257"/>
      <c r="G123" s="257">
        <f t="shared" si="955"/>
        <v>0</v>
      </c>
      <c r="H123" s="258"/>
      <c r="I123" s="257">
        <f t="shared" si="956"/>
        <v>0</v>
      </c>
      <c r="J123" s="259"/>
      <c r="K123" s="260"/>
      <c r="L123" s="260"/>
      <c r="M123" s="257">
        <f t="shared" si="957"/>
        <v>0</v>
      </c>
      <c r="N123" s="258">
        <v>0.294289866351475</v>
      </c>
      <c r="O123" s="261">
        <f t="shared" si="958"/>
        <v>0</v>
      </c>
      <c r="P123" s="262">
        <f t="shared" si="959"/>
        <v>0</v>
      </c>
      <c r="Q123" s="263"/>
      <c r="R123" s="254">
        <v>9.0</v>
      </c>
      <c r="S123" s="255" t="s">
        <v>131</v>
      </c>
      <c r="T123" s="256" t="s">
        <v>121</v>
      </c>
      <c r="U123" s="256" t="s">
        <v>123</v>
      </c>
      <c r="V123" s="265"/>
      <c r="W123" s="257"/>
      <c r="X123" s="257">
        <f t="shared" si="960"/>
        <v>0</v>
      </c>
      <c r="Y123" s="258"/>
      <c r="Z123" s="257">
        <f t="shared" si="961"/>
        <v>0</v>
      </c>
      <c r="AA123" s="259"/>
      <c r="AB123" s="260"/>
      <c r="AC123" s="260"/>
      <c r="AD123" s="257">
        <f t="shared" si="962"/>
        <v>0</v>
      </c>
      <c r="AE123" s="258">
        <v>0.294289866351475</v>
      </c>
      <c r="AF123" s="261">
        <f t="shared" si="963"/>
        <v>0</v>
      </c>
      <c r="AG123" s="262">
        <f t="shared" si="964"/>
        <v>0</v>
      </c>
      <c r="AH123" s="263"/>
      <c r="AI123" s="254">
        <v>9.0</v>
      </c>
      <c r="AJ123" s="255" t="s">
        <v>131</v>
      </c>
      <c r="AK123" s="256" t="s">
        <v>121</v>
      </c>
      <c r="AL123" s="256" t="s">
        <v>123</v>
      </c>
      <c r="AM123" s="265"/>
      <c r="AN123" s="257"/>
      <c r="AO123" s="257">
        <f t="shared" si="965"/>
        <v>0</v>
      </c>
      <c r="AP123" s="258"/>
      <c r="AQ123" s="257">
        <f t="shared" si="966"/>
        <v>0</v>
      </c>
      <c r="AR123" s="259"/>
      <c r="AS123" s="260"/>
      <c r="AT123" s="260"/>
      <c r="AU123" s="257">
        <f t="shared" si="967"/>
        <v>0</v>
      </c>
      <c r="AV123" s="258">
        <v>0.294289866351475</v>
      </c>
      <c r="AW123" s="261">
        <f t="shared" si="968"/>
        <v>0</v>
      </c>
      <c r="AX123" s="262">
        <f t="shared" si="969"/>
        <v>0</v>
      </c>
      <c r="AY123" s="263"/>
      <c r="AZ123" s="254">
        <v>9.0</v>
      </c>
      <c r="BA123" s="255" t="s">
        <v>131</v>
      </c>
      <c r="BB123" s="256" t="s">
        <v>121</v>
      </c>
      <c r="BC123" s="256" t="s">
        <v>123</v>
      </c>
      <c r="BD123" s="265"/>
      <c r="BE123" s="257"/>
      <c r="BF123" s="257">
        <f t="shared" si="970"/>
        <v>0</v>
      </c>
      <c r="BG123" s="258"/>
      <c r="BH123" s="257">
        <f t="shared" si="971"/>
        <v>0</v>
      </c>
      <c r="BI123" s="259"/>
      <c r="BJ123" s="260"/>
      <c r="BK123" s="260"/>
      <c r="BL123" s="257">
        <f t="shared" si="972"/>
        <v>0</v>
      </c>
      <c r="BM123" s="258">
        <v>0.294289866351475</v>
      </c>
      <c r="BN123" s="261">
        <f t="shared" si="973"/>
        <v>0</v>
      </c>
      <c r="BO123" s="262">
        <f t="shared" si="974"/>
        <v>0</v>
      </c>
      <c r="BP123" s="263"/>
      <c r="BQ123" s="254">
        <v>9.0</v>
      </c>
      <c r="BR123" s="255" t="s">
        <v>131</v>
      </c>
      <c r="BS123" s="256" t="s">
        <v>121</v>
      </c>
      <c r="BT123" s="256" t="s">
        <v>123</v>
      </c>
      <c r="BU123" s="265"/>
      <c r="BV123" s="257"/>
      <c r="BW123" s="257">
        <f t="shared" si="975"/>
        <v>0</v>
      </c>
      <c r="BX123" s="258"/>
      <c r="BY123" s="257">
        <f t="shared" si="976"/>
        <v>0</v>
      </c>
      <c r="BZ123" s="259"/>
      <c r="CA123" s="260"/>
      <c r="CB123" s="260"/>
      <c r="CC123" s="257">
        <f t="shared" si="977"/>
        <v>0</v>
      </c>
      <c r="CD123" s="258">
        <v>0.294289866351475</v>
      </c>
      <c r="CE123" s="261">
        <f t="shared" si="978"/>
        <v>0</v>
      </c>
      <c r="CF123" s="262">
        <f t="shared" si="979"/>
        <v>0</v>
      </c>
      <c r="CG123" s="263"/>
      <c r="CH123" s="254">
        <v>9.0</v>
      </c>
      <c r="CI123" s="255" t="s">
        <v>131</v>
      </c>
      <c r="CJ123" s="256" t="s">
        <v>121</v>
      </c>
      <c r="CK123" s="256" t="s">
        <v>123</v>
      </c>
      <c r="CL123" s="265"/>
      <c r="CM123" s="257"/>
      <c r="CN123" s="257">
        <f t="shared" si="980"/>
        <v>0</v>
      </c>
      <c r="CO123" s="258"/>
      <c r="CP123" s="257">
        <f t="shared" si="981"/>
        <v>0</v>
      </c>
      <c r="CQ123" s="259"/>
      <c r="CR123" s="260"/>
      <c r="CS123" s="260"/>
      <c r="CT123" s="257">
        <f t="shared" si="982"/>
        <v>0</v>
      </c>
      <c r="CU123" s="258">
        <v>0.294289866351475</v>
      </c>
      <c r="CV123" s="261">
        <f t="shared" si="983"/>
        <v>0</v>
      </c>
      <c r="CW123" s="262">
        <f t="shared" si="984"/>
        <v>0</v>
      </c>
      <c r="CX123" s="263"/>
      <c r="CY123" s="254">
        <v>9.0</v>
      </c>
      <c r="CZ123" s="255" t="s">
        <v>131</v>
      </c>
      <c r="DA123" s="256" t="s">
        <v>121</v>
      </c>
      <c r="DB123" s="256" t="s">
        <v>123</v>
      </c>
      <c r="DC123" s="265"/>
      <c r="DD123" s="257"/>
      <c r="DE123" s="257">
        <f t="shared" si="985"/>
        <v>0</v>
      </c>
      <c r="DF123" s="258"/>
      <c r="DG123" s="257">
        <f t="shared" si="986"/>
        <v>0</v>
      </c>
      <c r="DH123" s="259"/>
      <c r="DI123" s="260"/>
      <c r="DJ123" s="260"/>
      <c r="DK123" s="257">
        <f t="shared" si="987"/>
        <v>0</v>
      </c>
      <c r="DL123" s="258">
        <v>0.294289866351475</v>
      </c>
      <c r="DM123" s="261">
        <f t="shared" si="988"/>
        <v>0</v>
      </c>
      <c r="DN123" s="262">
        <f t="shared" si="989"/>
        <v>0</v>
      </c>
      <c r="DO123" s="263"/>
      <c r="DP123" s="254">
        <v>9.0</v>
      </c>
      <c r="DQ123" s="255" t="s">
        <v>131</v>
      </c>
      <c r="DR123" s="256" t="s">
        <v>121</v>
      </c>
      <c r="DS123" s="256" t="s">
        <v>123</v>
      </c>
      <c r="DT123" s="265"/>
      <c r="DU123" s="257"/>
      <c r="DV123" s="257">
        <f t="shared" si="990"/>
        <v>0</v>
      </c>
      <c r="DW123" s="258"/>
      <c r="DX123" s="257">
        <f t="shared" si="991"/>
        <v>0</v>
      </c>
      <c r="DY123" s="259"/>
      <c r="DZ123" s="260"/>
      <c r="EA123" s="260"/>
      <c r="EB123" s="257">
        <f t="shared" si="992"/>
        <v>0</v>
      </c>
      <c r="EC123" s="258">
        <v>0.294289866351475</v>
      </c>
      <c r="ED123" s="261">
        <f t="shared" si="993"/>
        <v>0</v>
      </c>
      <c r="EE123" s="262">
        <f t="shared" si="994"/>
        <v>0</v>
      </c>
      <c r="EF123" s="263"/>
      <c r="EG123" s="254">
        <v>9.0</v>
      </c>
      <c r="EH123" s="255" t="s">
        <v>131</v>
      </c>
      <c r="EI123" s="256" t="s">
        <v>121</v>
      </c>
      <c r="EJ123" s="256" t="s">
        <v>123</v>
      </c>
      <c r="EK123" s="265"/>
      <c r="EL123" s="257"/>
      <c r="EM123" s="257">
        <f t="shared" si="995"/>
        <v>0</v>
      </c>
      <c r="EN123" s="258"/>
      <c r="EO123" s="257">
        <f t="shared" si="996"/>
        <v>0</v>
      </c>
      <c r="EP123" s="259"/>
      <c r="EQ123" s="260"/>
      <c r="ER123" s="260"/>
      <c r="ES123" s="257">
        <f t="shared" si="997"/>
        <v>0</v>
      </c>
      <c r="ET123" s="258">
        <v>0.294289866351475</v>
      </c>
      <c r="EU123" s="261">
        <f t="shared" si="998"/>
        <v>0</v>
      </c>
      <c r="EV123" s="262">
        <f t="shared" si="999"/>
        <v>0</v>
      </c>
      <c r="EW123" s="263"/>
      <c r="EX123" s="254">
        <v>9.0</v>
      </c>
      <c r="EY123" s="255" t="s">
        <v>131</v>
      </c>
      <c r="EZ123" s="256" t="s">
        <v>121</v>
      </c>
      <c r="FA123" s="256" t="s">
        <v>123</v>
      </c>
      <c r="FB123" s="265"/>
      <c r="FC123" s="257"/>
      <c r="FD123" s="257">
        <f t="shared" si="1000"/>
        <v>0</v>
      </c>
      <c r="FE123" s="258"/>
      <c r="FF123" s="257">
        <f t="shared" si="1001"/>
        <v>0</v>
      </c>
      <c r="FG123" s="259"/>
      <c r="FH123" s="260"/>
      <c r="FI123" s="260"/>
      <c r="FJ123" s="257">
        <f t="shared" si="1002"/>
        <v>0</v>
      </c>
      <c r="FK123" s="258">
        <v>0.294289866351475</v>
      </c>
      <c r="FL123" s="261">
        <f t="shared" si="1003"/>
        <v>0</v>
      </c>
      <c r="FM123" s="262">
        <f t="shared" si="1004"/>
        <v>0</v>
      </c>
      <c r="FN123" s="263"/>
      <c r="FO123" s="254">
        <v>9.0</v>
      </c>
      <c r="FP123" s="255" t="s">
        <v>131</v>
      </c>
      <c r="FQ123" s="256" t="s">
        <v>121</v>
      </c>
      <c r="FR123" s="256" t="s">
        <v>123</v>
      </c>
      <c r="FS123" s="265"/>
      <c r="FT123" s="257"/>
      <c r="FU123" s="257">
        <f t="shared" si="1005"/>
        <v>0</v>
      </c>
      <c r="FV123" s="258"/>
      <c r="FW123" s="257">
        <f t="shared" si="1006"/>
        <v>0</v>
      </c>
      <c r="FX123" s="259"/>
      <c r="FY123" s="260"/>
      <c r="FZ123" s="260"/>
      <c r="GA123" s="257">
        <f t="shared" si="1007"/>
        <v>0</v>
      </c>
      <c r="GB123" s="258">
        <v>0.294289866351475</v>
      </c>
      <c r="GC123" s="261">
        <f t="shared" si="1008"/>
        <v>0</v>
      </c>
      <c r="GD123" s="262">
        <f t="shared" si="1009"/>
        <v>0</v>
      </c>
      <c r="GE123" s="263"/>
      <c r="GF123" s="254">
        <v>9.0</v>
      </c>
      <c r="GG123" s="255" t="s">
        <v>131</v>
      </c>
      <c r="GH123" s="256" t="s">
        <v>121</v>
      </c>
      <c r="GI123" s="256" t="s">
        <v>123</v>
      </c>
      <c r="GJ123" s="265"/>
      <c r="GK123" s="257"/>
      <c r="GL123" s="257">
        <f t="shared" si="1010"/>
        <v>0</v>
      </c>
      <c r="GM123" s="258"/>
      <c r="GN123" s="257">
        <f t="shared" si="1011"/>
        <v>0</v>
      </c>
      <c r="GO123" s="259"/>
      <c r="GP123" s="260"/>
      <c r="GQ123" s="260"/>
      <c r="GR123" s="257">
        <f t="shared" si="1012"/>
        <v>0</v>
      </c>
      <c r="GS123" s="258">
        <v>0.294289866351475</v>
      </c>
      <c r="GT123" s="261">
        <f t="shared" si="1013"/>
        <v>0</v>
      </c>
      <c r="GU123" s="262">
        <f t="shared" si="1014"/>
        <v>0</v>
      </c>
      <c r="GV123" s="263"/>
      <c r="GW123" s="254">
        <v>9.0</v>
      </c>
      <c r="GX123" s="255" t="s">
        <v>131</v>
      </c>
      <c r="GY123" s="256" t="s">
        <v>121</v>
      </c>
      <c r="GZ123" s="256" t="s">
        <v>123</v>
      </c>
      <c r="HA123" s="265"/>
      <c r="HB123" s="257"/>
      <c r="HC123" s="257">
        <f t="shared" si="1015"/>
        <v>0</v>
      </c>
      <c r="HD123" s="258"/>
      <c r="HE123" s="257">
        <f t="shared" si="1016"/>
        <v>0</v>
      </c>
      <c r="HF123" s="259"/>
      <c r="HG123" s="260"/>
      <c r="HH123" s="260"/>
      <c r="HI123" s="257">
        <f t="shared" si="1017"/>
        <v>0</v>
      </c>
      <c r="HJ123" s="258">
        <v>0.294289866351475</v>
      </c>
      <c r="HK123" s="261">
        <f t="shared" si="1018"/>
        <v>0</v>
      </c>
      <c r="HL123" s="262">
        <f t="shared" si="1019"/>
        <v>0</v>
      </c>
      <c r="HM123" s="263"/>
      <c r="HN123" s="254">
        <v>9.0</v>
      </c>
      <c r="HO123" s="255" t="s">
        <v>131</v>
      </c>
      <c r="HP123" s="256" t="s">
        <v>121</v>
      </c>
      <c r="HQ123" s="256" t="s">
        <v>123</v>
      </c>
      <c r="HR123" s="265"/>
      <c r="HS123" s="257"/>
      <c r="HT123" s="257">
        <f t="shared" si="1020"/>
        <v>0</v>
      </c>
      <c r="HU123" s="258"/>
      <c r="HV123" s="257">
        <f t="shared" si="1021"/>
        <v>0</v>
      </c>
      <c r="HW123" s="259"/>
      <c r="HX123" s="260"/>
      <c r="HY123" s="260"/>
      <c r="HZ123" s="257">
        <f t="shared" si="1022"/>
        <v>0</v>
      </c>
      <c r="IA123" s="258">
        <v>0.294289866351475</v>
      </c>
      <c r="IB123" s="261">
        <f t="shared" si="1023"/>
        <v>0</v>
      </c>
      <c r="IC123" s="262">
        <f t="shared" si="1024"/>
        <v>0</v>
      </c>
      <c r="ID123" s="263"/>
      <c r="IE123" s="254">
        <v>9.0</v>
      </c>
      <c r="IF123" s="255" t="s">
        <v>131</v>
      </c>
      <c r="IG123" s="256" t="s">
        <v>121</v>
      </c>
      <c r="IH123" s="256" t="s">
        <v>123</v>
      </c>
      <c r="II123" s="265"/>
      <c r="IJ123" s="257"/>
      <c r="IK123" s="257">
        <f t="shared" si="1025"/>
        <v>0</v>
      </c>
      <c r="IL123" s="258"/>
      <c r="IM123" s="257">
        <f t="shared" si="1026"/>
        <v>0</v>
      </c>
      <c r="IN123" s="259"/>
      <c r="IO123" s="260"/>
      <c r="IP123" s="260"/>
      <c r="IQ123" s="257">
        <f t="shared" si="1027"/>
        <v>0</v>
      </c>
      <c r="IR123" s="258">
        <v>0.294289866351475</v>
      </c>
      <c r="IS123" s="261">
        <f t="shared" si="1028"/>
        <v>0</v>
      </c>
      <c r="IT123" s="262">
        <f t="shared" si="1029"/>
        <v>0</v>
      </c>
      <c r="IU123" s="263"/>
      <c r="IV123" s="254">
        <v>9.0</v>
      </c>
      <c r="IW123" s="255" t="s">
        <v>131</v>
      </c>
      <c r="IX123" s="256" t="s">
        <v>121</v>
      </c>
      <c r="IY123" s="256" t="s">
        <v>123</v>
      </c>
      <c r="IZ123" s="265"/>
      <c r="JA123" s="257"/>
      <c r="JB123" s="257">
        <f t="shared" si="1030"/>
        <v>0</v>
      </c>
      <c r="JC123" s="258"/>
      <c r="JD123" s="257">
        <f t="shared" si="1031"/>
        <v>0</v>
      </c>
      <c r="JE123" s="259"/>
      <c r="JF123" s="260"/>
      <c r="JG123" s="260"/>
      <c r="JH123" s="257">
        <f t="shared" si="1032"/>
        <v>0</v>
      </c>
      <c r="JI123" s="258">
        <v>0.294289866351475</v>
      </c>
      <c r="JJ123" s="261">
        <f t="shared" si="1033"/>
        <v>0</v>
      </c>
      <c r="JK123" s="262">
        <f t="shared" si="1034"/>
        <v>0</v>
      </c>
      <c r="JL123" s="263"/>
      <c r="JM123" s="254">
        <v>9.0</v>
      </c>
      <c r="JN123" s="255" t="s">
        <v>131</v>
      </c>
      <c r="JO123" s="256" t="s">
        <v>121</v>
      </c>
      <c r="JP123" s="256" t="s">
        <v>123</v>
      </c>
      <c r="JQ123" s="265"/>
      <c r="JR123" s="257"/>
      <c r="JS123" s="257">
        <f t="shared" si="1035"/>
        <v>0</v>
      </c>
      <c r="JT123" s="258"/>
      <c r="JU123" s="257">
        <f t="shared" si="1036"/>
        <v>0</v>
      </c>
      <c r="JV123" s="259"/>
      <c r="JW123" s="260"/>
      <c r="JX123" s="260"/>
      <c r="JY123" s="257">
        <f t="shared" si="1037"/>
        <v>0</v>
      </c>
      <c r="JZ123" s="258">
        <v>0.294289866351475</v>
      </c>
      <c r="KA123" s="261">
        <f t="shared" si="1038"/>
        <v>0</v>
      </c>
      <c r="KB123" s="262">
        <f t="shared" si="1039"/>
        <v>0</v>
      </c>
      <c r="KC123" s="263"/>
      <c r="KD123" s="254">
        <v>9.0</v>
      </c>
      <c r="KE123" s="255" t="s">
        <v>131</v>
      </c>
      <c r="KF123" s="256" t="s">
        <v>121</v>
      </c>
      <c r="KG123" s="256" t="s">
        <v>123</v>
      </c>
      <c r="KH123" s="265"/>
      <c r="KI123" s="257"/>
      <c r="KJ123" s="257">
        <f t="shared" si="1040"/>
        <v>0</v>
      </c>
      <c r="KK123" s="258"/>
      <c r="KL123" s="257">
        <f t="shared" si="1041"/>
        <v>0</v>
      </c>
      <c r="KM123" s="259"/>
      <c r="KN123" s="260"/>
      <c r="KO123" s="260"/>
      <c r="KP123" s="257">
        <f t="shared" si="1042"/>
        <v>0</v>
      </c>
      <c r="KQ123" s="258">
        <v>0.294289866351475</v>
      </c>
      <c r="KR123" s="261">
        <f t="shared" si="1043"/>
        <v>0</v>
      </c>
      <c r="KS123" s="262">
        <f t="shared" si="1044"/>
        <v>0</v>
      </c>
      <c r="KT123" s="263"/>
      <c r="KU123" s="264"/>
    </row>
    <row r="124" ht="15.75" customHeight="1">
      <c r="A124" s="254">
        <v>10.0</v>
      </c>
      <c r="B124" s="255" t="s">
        <v>132</v>
      </c>
      <c r="C124" s="256" t="s">
        <v>121</v>
      </c>
      <c r="D124" s="256" t="s">
        <v>123</v>
      </c>
      <c r="E124" s="257" t="str">
        <f>ADHB!E124</f>
        <v/>
      </c>
      <c r="F124" s="257"/>
      <c r="G124" s="257">
        <f t="shared" si="955"/>
        <v>0</v>
      </c>
      <c r="H124" s="258"/>
      <c r="I124" s="257">
        <f t="shared" si="956"/>
        <v>0</v>
      </c>
      <c r="J124" s="259"/>
      <c r="K124" s="260"/>
      <c r="L124" s="260"/>
      <c r="M124" s="257">
        <f t="shared" si="957"/>
        <v>0</v>
      </c>
      <c r="N124" s="258">
        <v>0.294289866351475</v>
      </c>
      <c r="O124" s="261">
        <f t="shared" si="958"/>
        <v>0</v>
      </c>
      <c r="P124" s="262">
        <f t="shared" si="959"/>
        <v>0</v>
      </c>
      <c r="Q124" s="263"/>
      <c r="R124" s="254">
        <v>10.0</v>
      </c>
      <c r="S124" s="255" t="s">
        <v>132</v>
      </c>
      <c r="T124" s="256" t="s">
        <v>121</v>
      </c>
      <c r="U124" s="256" t="s">
        <v>123</v>
      </c>
      <c r="V124" s="257" t="str">
        <f>ADHB!V124</f>
        <v/>
      </c>
      <c r="W124" s="257"/>
      <c r="X124" s="257">
        <f t="shared" si="960"/>
        <v>0</v>
      </c>
      <c r="Y124" s="258"/>
      <c r="Z124" s="257">
        <f t="shared" si="961"/>
        <v>0</v>
      </c>
      <c r="AA124" s="259"/>
      <c r="AB124" s="260"/>
      <c r="AC124" s="260"/>
      <c r="AD124" s="257">
        <f t="shared" si="962"/>
        <v>0</v>
      </c>
      <c r="AE124" s="258">
        <v>0.294289866351475</v>
      </c>
      <c r="AF124" s="261">
        <f t="shared" si="963"/>
        <v>0</v>
      </c>
      <c r="AG124" s="262">
        <f t="shared" si="964"/>
        <v>0</v>
      </c>
      <c r="AH124" s="263"/>
      <c r="AI124" s="254">
        <v>10.0</v>
      </c>
      <c r="AJ124" s="255" t="s">
        <v>132</v>
      </c>
      <c r="AK124" s="256" t="s">
        <v>121</v>
      </c>
      <c r="AL124" s="256" t="s">
        <v>123</v>
      </c>
      <c r="AM124" s="257" t="str">
        <f>ADHB!AM124</f>
        <v/>
      </c>
      <c r="AN124" s="257"/>
      <c r="AO124" s="257">
        <f t="shared" si="965"/>
        <v>0</v>
      </c>
      <c r="AP124" s="258"/>
      <c r="AQ124" s="257">
        <f t="shared" si="966"/>
        <v>0</v>
      </c>
      <c r="AR124" s="259"/>
      <c r="AS124" s="260"/>
      <c r="AT124" s="260"/>
      <c r="AU124" s="257">
        <f t="shared" si="967"/>
        <v>0</v>
      </c>
      <c r="AV124" s="258">
        <v>0.294289866351475</v>
      </c>
      <c r="AW124" s="261">
        <f t="shared" si="968"/>
        <v>0</v>
      </c>
      <c r="AX124" s="262">
        <f t="shared" si="969"/>
        <v>0</v>
      </c>
      <c r="AY124" s="263"/>
      <c r="AZ124" s="254">
        <v>10.0</v>
      </c>
      <c r="BA124" s="255" t="s">
        <v>132</v>
      </c>
      <c r="BB124" s="256" t="s">
        <v>121</v>
      </c>
      <c r="BC124" s="256" t="s">
        <v>123</v>
      </c>
      <c r="BD124" s="257" t="str">
        <f>ADHB!BD124</f>
        <v/>
      </c>
      <c r="BE124" s="257"/>
      <c r="BF124" s="257">
        <f t="shared" si="970"/>
        <v>0</v>
      </c>
      <c r="BG124" s="258"/>
      <c r="BH124" s="257">
        <f t="shared" si="971"/>
        <v>0</v>
      </c>
      <c r="BI124" s="259"/>
      <c r="BJ124" s="260"/>
      <c r="BK124" s="260"/>
      <c r="BL124" s="257">
        <f t="shared" si="972"/>
        <v>0</v>
      </c>
      <c r="BM124" s="258">
        <v>0.294289866351475</v>
      </c>
      <c r="BN124" s="261">
        <f t="shared" si="973"/>
        <v>0</v>
      </c>
      <c r="BO124" s="262">
        <f t="shared" si="974"/>
        <v>0</v>
      </c>
      <c r="BP124" s="263"/>
      <c r="BQ124" s="254">
        <v>10.0</v>
      </c>
      <c r="BR124" s="255" t="s">
        <v>132</v>
      </c>
      <c r="BS124" s="256" t="s">
        <v>121</v>
      </c>
      <c r="BT124" s="256" t="s">
        <v>123</v>
      </c>
      <c r="BU124" s="257" t="str">
        <f>ADHB!BU124</f>
        <v/>
      </c>
      <c r="BV124" s="257"/>
      <c r="BW124" s="257">
        <f t="shared" si="975"/>
        <v>0</v>
      </c>
      <c r="BX124" s="258"/>
      <c r="BY124" s="257">
        <f t="shared" si="976"/>
        <v>0</v>
      </c>
      <c r="BZ124" s="259"/>
      <c r="CA124" s="260"/>
      <c r="CB124" s="260"/>
      <c r="CC124" s="257">
        <f t="shared" si="977"/>
        <v>0</v>
      </c>
      <c r="CD124" s="258">
        <v>0.294289866351475</v>
      </c>
      <c r="CE124" s="261">
        <f t="shared" si="978"/>
        <v>0</v>
      </c>
      <c r="CF124" s="262">
        <f t="shared" si="979"/>
        <v>0</v>
      </c>
      <c r="CG124" s="263"/>
      <c r="CH124" s="254">
        <v>10.0</v>
      </c>
      <c r="CI124" s="255" t="s">
        <v>132</v>
      </c>
      <c r="CJ124" s="256" t="s">
        <v>121</v>
      </c>
      <c r="CK124" s="256" t="s">
        <v>123</v>
      </c>
      <c r="CL124" s="257" t="str">
        <f>ADHB!CL124</f>
        <v/>
      </c>
      <c r="CM124" s="257"/>
      <c r="CN124" s="257">
        <f t="shared" si="980"/>
        <v>0</v>
      </c>
      <c r="CO124" s="258"/>
      <c r="CP124" s="257">
        <f t="shared" si="981"/>
        <v>0</v>
      </c>
      <c r="CQ124" s="259"/>
      <c r="CR124" s="260"/>
      <c r="CS124" s="260"/>
      <c r="CT124" s="257">
        <f t="shared" si="982"/>
        <v>0</v>
      </c>
      <c r="CU124" s="258">
        <v>0.294289866351475</v>
      </c>
      <c r="CV124" s="261">
        <f t="shared" si="983"/>
        <v>0</v>
      </c>
      <c r="CW124" s="262">
        <f t="shared" si="984"/>
        <v>0</v>
      </c>
      <c r="CX124" s="263"/>
      <c r="CY124" s="254">
        <v>10.0</v>
      </c>
      <c r="CZ124" s="255" t="s">
        <v>132</v>
      </c>
      <c r="DA124" s="256" t="s">
        <v>121</v>
      </c>
      <c r="DB124" s="256" t="s">
        <v>123</v>
      </c>
      <c r="DC124" s="257" t="str">
        <f>ADHB!DC124</f>
        <v/>
      </c>
      <c r="DD124" s="257"/>
      <c r="DE124" s="257">
        <f t="shared" si="985"/>
        <v>0</v>
      </c>
      <c r="DF124" s="258"/>
      <c r="DG124" s="257">
        <f t="shared" si="986"/>
        <v>0</v>
      </c>
      <c r="DH124" s="259"/>
      <c r="DI124" s="260"/>
      <c r="DJ124" s="260"/>
      <c r="DK124" s="257">
        <f t="shared" si="987"/>
        <v>0</v>
      </c>
      <c r="DL124" s="258">
        <v>0.294289866351475</v>
      </c>
      <c r="DM124" s="261">
        <f t="shared" si="988"/>
        <v>0</v>
      </c>
      <c r="DN124" s="262">
        <f t="shared" si="989"/>
        <v>0</v>
      </c>
      <c r="DO124" s="263"/>
      <c r="DP124" s="254">
        <v>10.0</v>
      </c>
      <c r="DQ124" s="255" t="s">
        <v>132</v>
      </c>
      <c r="DR124" s="256" t="s">
        <v>121</v>
      </c>
      <c r="DS124" s="256" t="s">
        <v>123</v>
      </c>
      <c r="DT124" s="257" t="str">
        <f>ADHB!DT124</f>
        <v/>
      </c>
      <c r="DU124" s="257"/>
      <c r="DV124" s="257">
        <f t="shared" si="990"/>
        <v>0</v>
      </c>
      <c r="DW124" s="258"/>
      <c r="DX124" s="257">
        <f t="shared" si="991"/>
        <v>0</v>
      </c>
      <c r="DY124" s="259"/>
      <c r="DZ124" s="260"/>
      <c r="EA124" s="260"/>
      <c r="EB124" s="257">
        <f t="shared" si="992"/>
        <v>0</v>
      </c>
      <c r="EC124" s="258">
        <v>0.294289866351475</v>
      </c>
      <c r="ED124" s="261">
        <f t="shared" si="993"/>
        <v>0</v>
      </c>
      <c r="EE124" s="262">
        <f t="shared" si="994"/>
        <v>0</v>
      </c>
      <c r="EF124" s="263"/>
      <c r="EG124" s="254">
        <v>10.0</v>
      </c>
      <c r="EH124" s="255" t="s">
        <v>132</v>
      </c>
      <c r="EI124" s="256" t="s">
        <v>121</v>
      </c>
      <c r="EJ124" s="256" t="s">
        <v>123</v>
      </c>
      <c r="EK124" s="257" t="str">
        <f>ADHB!EK124</f>
        <v/>
      </c>
      <c r="EL124" s="257"/>
      <c r="EM124" s="257">
        <f t="shared" si="995"/>
        <v>0</v>
      </c>
      <c r="EN124" s="258"/>
      <c r="EO124" s="257">
        <f t="shared" si="996"/>
        <v>0</v>
      </c>
      <c r="EP124" s="259"/>
      <c r="EQ124" s="260"/>
      <c r="ER124" s="260"/>
      <c r="ES124" s="257">
        <f t="shared" si="997"/>
        <v>0</v>
      </c>
      <c r="ET124" s="258">
        <v>0.294289866351475</v>
      </c>
      <c r="EU124" s="261">
        <f t="shared" si="998"/>
        <v>0</v>
      </c>
      <c r="EV124" s="262">
        <f t="shared" si="999"/>
        <v>0</v>
      </c>
      <c r="EW124" s="263"/>
      <c r="EX124" s="254">
        <v>10.0</v>
      </c>
      <c r="EY124" s="255" t="s">
        <v>132</v>
      </c>
      <c r="EZ124" s="256" t="s">
        <v>121</v>
      </c>
      <c r="FA124" s="256" t="s">
        <v>123</v>
      </c>
      <c r="FB124" s="257" t="str">
        <f>ADHB!FB124</f>
        <v/>
      </c>
      <c r="FC124" s="257"/>
      <c r="FD124" s="257">
        <f t="shared" si="1000"/>
        <v>0</v>
      </c>
      <c r="FE124" s="258"/>
      <c r="FF124" s="257">
        <f t="shared" si="1001"/>
        <v>0</v>
      </c>
      <c r="FG124" s="259"/>
      <c r="FH124" s="260"/>
      <c r="FI124" s="260"/>
      <c r="FJ124" s="257">
        <f t="shared" si="1002"/>
        <v>0</v>
      </c>
      <c r="FK124" s="258">
        <v>0.294289866351475</v>
      </c>
      <c r="FL124" s="261">
        <f t="shared" si="1003"/>
        <v>0</v>
      </c>
      <c r="FM124" s="262">
        <f t="shared" si="1004"/>
        <v>0</v>
      </c>
      <c r="FN124" s="263"/>
      <c r="FO124" s="254">
        <v>10.0</v>
      </c>
      <c r="FP124" s="255" t="s">
        <v>132</v>
      </c>
      <c r="FQ124" s="256" t="s">
        <v>121</v>
      </c>
      <c r="FR124" s="256" t="s">
        <v>123</v>
      </c>
      <c r="FS124" s="257" t="str">
        <f>ADHB!FS124</f>
        <v/>
      </c>
      <c r="FT124" s="257"/>
      <c r="FU124" s="257">
        <f t="shared" si="1005"/>
        <v>0</v>
      </c>
      <c r="FV124" s="258"/>
      <c r="FW124" s="257">
        <f t="shared" si="1006"/>
        <v>0</v>
      </c>
      <c r="FX124" s="259"/>
      <c r="FY124" s="260"/>
      <c r="FZ124" s="260"/>
      <c r="GA124" s="257">
        <f t="shared" si="1007"/>
        <v>0</v>
      </c>
      <c r="GB124" s="258">
        <v>0.294289866351475</v>
      </c>
      <c r="GC124" s="261">
        <f t="shared" si="1008"/>
        <v>0</v>
      </c>
      <c r="GD124" s="262">
        <f t="shared" si="1009"/>
        <v>0</v>
      </c>
      <c r="GE124" s="263"/>
      <c r="GF124" s="254">
        <v>10.0</v>
      </c>
      <c r="GG124" s="255" t="s">
        <v>132</v>
      </c>
      <c r="GH124" s="256" t="s">
        <v>121</v>
      </c>
      <c r="GI124" s="256" t="s">
        <v>123</v>
      </c>
      <c r="GJ124" s="257" t="str">
        <f>ADHB!GJ124</f>
        <v/>
      </c>
      <c r="GK124" s="257"/>
      <c r="GL124" s="257">
        <f t="shared" si="1010"/>
        <v>0</v>
      </c>
      <c r="GM124" s="258"/>
      <c r="GN124" s="257">
        <f t="shared" si="1011"/>
        <v>0</v>
      </c>
      <c r="GO124" s="259"/>
      <c r="GP124" s="260"/>
      <c r="GQ124" s="260"/>
      <c r="GR124" s="257">
        <f t="shared" si="1012"/>
        <v>0</v>
      </c>
      <c r="GS124" s="258">
        <v>0.294289866351475</v>
      </c>
      <c r="GT124" s="261">
        <f t="shared" si="1013"/>
        <v>0</v>
      </c>
      <c r="GU124" s="262">
        <f t="shared" si="1014"/>
        <v>0</v>
      </c>
      <c r="GV124" s="263"/>
      <c r="GW124" s="254">
        <v>10.0</v>
      </c>
      <c r="GX124" s="255" t="s">
        <v>132</v>
      </c>
      <c r="GY124" s="256" t="s">
        <v>121</v>
      </c>
      <c r="GZ124" s="256" t="s">
        <v>123</v>
      </c>
      <c r="HA124" s="257" t="str">
        <f>ADHB!HA124</f>
        <v/>
      </c>
      <c r="HB124" s="257"/>
      <c r="HC124" s="257">
        <f t="shared" si="1015"/>
        <v>0</v>
      </c>
      <c r="HD124" s="258"/>
      <c r="HE124" s="257">
        <f t="shared" si="1016"/>
        <v>0</v>
      </c>
      <c r="HF124" s="259"/>
      <c r="HG124" s="260"/>
      <c r="HH124" s="260"/>
      <c r="HI124" s="257">
        <f t="shared" si="1017"/>
        <v>0</v>
      </c>
      <c r="HJ124" s="258">
        <v>0.294289866351475</v>
      </c>
      <c r="HK124" s="261">
        <f t="shared" si="1018"/>
        <v>0</v>
      </c>
      <c r="HL124" s="262">
        <f t="shared" si="1019"/>
        <v>0</v>
      </c>
      <c r="HM124" s="263"/>
      <c r="HN124" s="254">
        <v>10.0</v>
      </c>
      <c r="HO124" s="255" t="s">
        <v>132</v>
      </c>
      <c r="HP124" s="256" t="s">
        <v>121</v>
      </c>
      <c r="HQ124" s="256" t="s">
        <v>123</v>
      </c>
      <c r="HR124" s="257" t="str">
        <f>ADHB!HR124</f>
        <v/>
      </c>
      <c r="HS124" s="257"/>
      <c r="HT124" s="257">
        <f t="shared" si="1020"/>
        <v>0</v>
      </c>
      <c r="HU124" s="258"/>
      <c r="HV124" s="257">
        <f t="shared" si="1021"/>
        <v>0</v>
      </c>
      <c r="HW124" s="259"/>
      <c r="HX124" s="260"/>
      <c r="HY124" s="260"/>
      <c r="HZ124" s="257">
        <f t="shared" si="1022"/>
        <v>0</v>
      </c>
      <c r="IA124" s="258">
        <v>0.294289866351475</v>
      </c>
      <c r="IB124" s="261">
        <f t="shared" si="1023"/>
        <v>0</v>
      </c>
      <c r="IC124" s="262">
        <f t="shared" si="1024"/>
        <v>0</v>
      </c>
      <c r="ID124" s="263"/>
      <c r="IE124" s="254">
        <v>10.0</v>
      </c>
      <c r="IF124" s="255" t="s">
        <v>132</v>
      </c>
      <c r="IG124" s="256" t="s">
        <v>121</v>
      </c>
      <c r="IH124" s="256" t="s">
        <v>123</v>
      </c>
      <c r="II124" s="257" t="str">
        <f>ADHB!II124</f>
        <v/>
      </c>
      <c r="IJ124" s="257"/>
      <c r="IK124" s="257">
        <f t="shared" si="1025"/>
        <v>0</v>
      </c>
      <c r="IL124" s="258"/>
      <c r="IM124" s="257">
        <f t="shared" si="1026"/>
        <v>0</v>
      </c>
      <c r="IN124" s="259"/>
      <c r="IO124" s="260"/>
      <c r="IP124" s="260"/>
      <c r="IQ124" s="257">
        <f t="shared" si="1027"/>
        <v>0</v>
      </c>
      <c r="IR124" s="258">
        <v>0.294289866351475</v>
      </c>
      <c r="IS124" s="261">
        <f t="shared" si="1028"/>
        <v>0</v>
      </c>
      <c r="IT124" s="262">
        <f t="shared" si="1029"/>
        <v>0</v>
      </c>
      <c r="IU124" s="263"/>
      <c r="IV124" s="254">
        <v>10.0</v>
      </c>
      <c r="IW124" s="255" t="s">
        <v>132</v>
      </c>
      <c r="IX124" s="256" t="s">
        <v>121</v>
      </c>
      <c r="IY124" s="256" t="s">
        <v>123</v>
      </c>
      <c r="IZ124" s="257" t="str">
        <f>ADHB!IZ124</f>
        <v/>
      </c>
      <c r="JA124" s="257"/>
      <c r="JB124" s="257">
        <f t="shared" si="1030"/>
        <v>0</v>
      </c>
      <c r="JC124" s="258"/>
      <c r="JD124" s="257">
        <f t="shared" si="1031"/>
        <v>0</v>
      </c>
      <c r="JE124" s="259"/>
      <c r="JF124" s="260"/>
      <c r="JG124" s="260"/>
      <c r="JH124" s="257">
        <f t="shared" si="1032"/>
        <v>0</v>
      </c>
      <c r="JI124" s="258">
        <v>0.294289866351475</v>
      </c>
      <c r="JJ124" s="261">
        <f t="shared" si="1033"/>
        <v>0</v>
      </c>
      <c r="JK124" s="262">
        <f t="shared" si="1034"/>
        <v>0</v>
      </c>
      <c r="JL124" s="263"/>
      <c r="JM124" s="254">
        <v>10.0</v>
      </c>
      <c r="JN124" s="255" t="s">
        <v>132</v>
      </c>
      <c r="JO124" s="256" t="s">
        <v>121</v>
      </c>
      <c r="JP124" s="256" t="s">
        <v>123</v>
      </c>
      <c r="JQ124" s="257" t="str">
        <f>ADHB!KY124</f>
        <v/>
      </c>
      <c r="JR124" s="257"/>
      <c r="JS124" s="257">
        <f t="shared" si="1035"/>
        <v>0</v>
      </c>
      <c r="JT124" s="258"/>
      <c r="JU124" s="257">
        <f t="shared" si="1036"/>
        <v>0</v>
      </c>
      <c r="JV124" s="259"/>
      <c r="JW124" s="260"/>
      <c r="JX124" s="260"/>
      <c r="JY124" s="257">
        <f t="shared" si="1037"/>
        <v>0</v>
      </c>
      <c r="JZ124" s="258">
        <v>0.294289866351475</v>
      </c>
      <c r="KA124" s="261">
        <f t="shared" si="1038"/>
        <v>0</v>
      </c>
      <c r="KB124" s="262">
        <f t="shared" si="1039"/>
        <v>0</v>
      </c>
      <c r="KC124" s="263"/>
      <c r="KD124" s="254">
        <v>10.0</v>
      </c>
      <c r="KE124" s="255" t="s">
        <v>132</v>
      </c>
      <c r="KF124" s="256" t="s">
        <v>121</v>
      </c>
      <c r="KG124" s="256" t="s">
        <v>123</v>
      </c>
      <c r="KH124" s="257" t="str">
        <f>ADHB!LP124</f>
        <v/>
      </c>
      <c r="KI124" s="257"/>
      <c r="KJ124" s="257">
        <f t="shared" si="1040"/>
        <v>0</v>
      </c>
      <c r="KK124" s="258"/>
      <c r="KL124" s="257">
        <f t="shared" si="1041"/>
        <v>0</v>
      </c>
      <c r="KM124" s="259"/>
      <c r="KN124" s="260"/>
      <c r="KO124" s="260"/>
      <c r="KP124" s="257">
        <f t="shared" si="1042"/>
        <v>0</v>
      </c>
      <c r="KQ124" s="258">
        <v>0.294289866351475</v>
      </c>
      <c r="KR124" s="261">
        <f t="shared" si="1043"/>
        <v>0</v>
      </c>
      <c r="KS124" s="262">
        <f t="shared" si="1044"/>
        <v>0</v>
      </c>
      <c r="KT124" s="263"/>
      <c r="KU124" s="264"/>
    </row>
    <row r="125" ht="15.75" customHeight="1">
      <c r="A125" s="254">
        <v>11.0</v>
      </c>
      <c r="B125" s="255" t="s">
        <v>132</v>
      </c>
      <c r="C125" s="256" t="s">
        <v>121</v>
      </c>
      <c r="D125" s="256" t="s">
        <v>123</v>
      </c>
      <c r="E125" s="257" t="str">
        <f>ADHB!E125</f>
        <v/>
      </c>
      <c r="F125" s="257"/>
      <c r="G125" s="257">
        <f t="shared" si="955"/>
        <v>0</v>
      </c>
      <c r="H125" s="258"/>
      <c r="I125" s="257">
        <f t="shared" si="956"/>
        <v>0</v>
      </c>
      <c r="J125" s="259"/>
      <c r="K125" s="260"/>
      <c r="L125" s="260"/>
      <c r="M125" s="257">
        <f t="shared" si="957"/>
        <v>0</v>
      </c>
      <c r="N125" s="258">
        <v>0.294289866351475</v>
      </c>
      <c r="O125" s="261">
        <f t="shared" si="958"/>
        <v>0</v>
      </c>
      <c r="P125" s="262">
        <f t="shared" si="959"/>
        <v>0</v>
      </c>
      <c r="Q125" s="263"/>
      <c r="R125" s="254">
        <v>11.0</v>
      </c>
      <c r="S125" s="255" t="s">
        <v>132</v>
      </c>
      <c r="T125" s="256" t="s">
        <v>121</v>
      </c>
      <c r="U125" s="256" t="s">
        <v>123</v>
      </c>
      <c r="V125" s="257" t="str">
        <f>ADHB!V125</f>
        <v/>
      </c>
      <c r="W125" s="257"/>
      <c r="X125" s="257">
        <f t="shared" si="960"/>
        <v>0</v>
      </c>
      <c r="Y125" s="258"/>
      <c r="Z125" s="257">
        <f t="shared" si="961"/>
        <v>0</v>
      </c>
      <c r="AA125" s="259"/>
      <c r="AB125" s="260"/>
      <c r="AC125" s="260"/>
      <c r="AD125" s="257">
        <f t="shared" si="962"/>
        <v>0</v>
      </c>
      <c r="AE125" s="258">
        <v>0.294289866351475</v>
      </c>
      <c r="AF125" s="261">
        <f t="shared" si="963"/>
        <v>0</v>
      </c>
      <c r="AG125" s="262">
        <f t="shared" si="964"/>
        <v>0</v>
      </c>
      <c r="AH125" s="263"/>
      <c r="AI125" s="254">
        <v>11.0</v>
      </c>
      <c r="AJ125" s="255" t="s">
        <v>132</v>
      </c>
      <c r="AK125" s="256" t="s">
        <v>121</v>
      </c>
      <c r="AL125" s="256" t="s">
        <v>123</v>
      </c>
      <c r="AM125" s="257" t="str">
        <f>ADHB!AM125</f>
        <v/>
      </c>
      <c r="AN125" s="257"/>
      <c r="AO125" s="257">
        <f t="shared" si="965"/>
        <v>0</v>
      </c>
      <c r="AP125" s="258"/>
      <c r="AQ125" s="257">
        <f t="shared" si="966"/>
        <v>0</v>
      </c>
      <c r="AR125" s="259"/>
      <c r="AS125" s="260"/>
      <c r="AT125" s="260"/>
      <c r="AU125" s="257">
        <f t="shared" si="967"/>
        <v>0</v>
      </c>
      <c r="AV125" s="258">
        <v>0.294289866351475</v>
      </c>
      <c r="AW125" s="261">
        <f t="shared" si="968"/>
        <v>0</v>
      </c>
      <c r="AX125" s="262">
        <f t="shared" si="969"/>
        <v>0</v>
      </c>
      <c r="AY125" s="263"/>
      <c r="AZ125" s="254">
        <v>11.0</v>
      </c>
      <c r="BA125" s="255" t="s">
        <v>132</v>
      </c>
      <c r="BB125" s="256" t="s">
        <v>121</v>
      </c>
      <c r="BC125" s="256" t="s">
        <v>123</v>
      </c>
      <c r="BD125" s="257" t="str">
        <f>ADHB!BD125</f>
        <v/>
      </c>
      <c r="BE125" s="257"/>
      <c r="BF125" s="257">
        <f t="shared" si="970"/>
        <v>0</v>
      </c>
      <c r="BG125" s="258"/>
      <c r="BH125" s="257">
        <f t="shared" si="971"/>
        <v>0</v>
      </c>
      <c r="BI125" s="259"/>
      <c r="BJ125" s="260"/>
      <c r="BK125" s="260"/>
      <c r="BL125" s="257">
        <f t="shared" si="972"/>
        <v>0</v>
      </c>
      <c r="BM125" s="258">
        <v>0.294289866351475</v>
      </c>
      <c r="BN125" s="261">
        <f t="shared" si="973"/>
        <v>0</v>
      </c>
      <c r="BO125" s="262">
        <f t="shared" si="974"/>
        <v>0</v>
      </c>
      <c r="BP125" s="263"/>
      <c r="BQ125" s="254">
        <v>11.0</v>
      </c>
      <c r="BR125" s="255" t="s">
        <v>132</v>
      </c>
      <c r="BS125" s="256" t="s">
        <v>121</v>
      </c>
      <c r="BT125" s="256" t="s">
        <v>123</v>
      </c>
      <c r="BU125" s="257" t="str">
        <f>ADHB!BU125</f>
        <v/>
      </c>
      <c r="BV125" s="257"/>
      <c r="BW125" s="257">
        <f t="shared" si="975"/>
        <v>0</v>
      </c>
      <c r="BX125" s="258"/>
      <c r="BY125" s="257">
        <f t="shared" si="976"/>
        <v>0</v>
      </c>
      <c r="BZ125" s="259"/>
      <c r="CA125" s="260"/>
      <c r="CB125" s="260"/>
      <c r="CC125" s="257">
        <f t="shared" si="977"/>
        <v>0</v>
      </c>
      <c r="CD125" s="258">
        <v>0.294289866351475</v>
      </c>
      <c r="CE125" s="261">
        <f t="shared" si="978"/>
        <v>0</v>
      </c>
      <c r="CF125" s="262">
        <f t="shared" si="979"/>
        <v>0</v>
      </c>
      <c r="CG125" s="263"/>
      <c r="CH125" s="254">
        <v>11.0</v>
      </c>
      <c r="CI125" s="255" t="s">
        <v>132</v>
      </c>
      <c r="CJ125" s="256" t="s">
        <v>121</v>
      </c>
      <c r="CK125" s="256" t="s">
        <v>123</v>
      </c>
      <c r="CL125" s="257" t="str">
        <f>ADHB!CL125</f>
        <v/>
      </c>
      <c r="CM125" s="257"/>
      <c r="CN125" s="257">
        <f t="shared" si="980"/>
        <v>0</v>
      </c>
      <c r="CO125" s="258"/>
      <c r="CP125" s="257">
        <f t="shared" si="981"/>
        <v>0</v>
      </c>
      <c r="CQ125" s="259"/>
      <c r="CR125" s="260"/>
      <c r="CS125" s="260"/>
      <c r="CT125" s="257">
        <f t="shared" si="982"/>
        <v>0</v>
      </c>
      <c r="CU125" s="258">
        <v>0.294289866351475</v>
      </c>
      <c r="CV125" s="261">
        <f t="shared" si="983"/>
        <v>0</v>
      </c>
      <c r="CW125" s="262">
        <f t="shared" si="984"/>
        <v>0</v>
      </c>
      <c r="CX125" s="263"/>
      <c r="CY125" s="254">
        <v>11.0</v>
      </c>
      <c r="CZ125" s="255" t="s">
        <v>132</v>
      </c>
      <c r="DA125" s="256" t="s">
        <v>121</v>
      </c>
      <c r="DB125" s="256" t="s">
        <v>123</v>
      </c>
      <c r="DC125" s="257" t="str">
        <f>ADHB!DC125</f>
        <v/>
      </c>
      <c r="DD125" s="257"/>
      <c r="DE125" s="257">
        <f t="shared" si="985"/>
        <v>0</v>
      </c>
      <c r="DF125" s="258"/>
      <c r="DG125" s="257">
        <f t="shared" si="986"/>
        <v>0</v>
      </c>
      <c r="DH125" s="259"/>
      <c r="DI125" s="260"/>
      <c r="DJ125" s="260"/>
      <c r="DK125" s="257">
        <f t="shared" si="987"/>
        <v>0</v>
      </c>
      <c r="DL125" s="258">
        <v>0.294289866351475</v>
      </c>
      <c r="DM125" s="261">
        <f t="shared" si="988"/>
        <v>0</v>
      </c>
      <c r="DN125" s="262">
        <f t="shared" si="989"/>
        <v>0</v>
      </c>
      <c r="DO125" s="263"/>
      <c r="DP125" s="254">
        <v>11.0</v>
      </c>
      <c r="DQ125" s="255" t="s">
        <v>132</v>
      </c>
      <c r="DR125" s="256" t="s">
        <v>121</v>
      </c>
      <c r="DS125" s="256" t="s">
        <v>123</v>
      </c>
      <c r="DT125" s="257" t="str">
        <f>ADHB!DT125</f>
        <v/>
      </c>
      <c r="DU125" s="257"/>
      <c r="DV125" s="257">
        <f t="shared" si="990"/>
        <v>0</v>
      </c>
      <c r="DW125" s="258"/>
      <c r="DX125" s="257">
        <f t="shared" si="991"/>
        <v>0</v>
      </c>
      <c r="DY125" s="259"/>
      <c r="DZ125" s="260"/>
      <c r="EA125" s="260"/>
      <c r="EB125" s="257">
        <f t="shared" si="992"/>
        <v>0</v>
      </c>
      <c r="EC125" s="258">
        <v>0.294289866351475</v>
      </c>
      <c r="ED125" s="261">
        <f t="shared" si="993"/>
        <v>0</v>
      </c>
      <c r="EE125" s="262">
        <f t="shared" si="994"/>
        <v>0</v>
      </c>
      <c r="EF125" s="263"/>
      <c r="EG125" s="254">
        <v>11.0</v>
      </c>
      <c r="EH125" s="255" t="s">
        <v>132</v>
      </c>
      <c r="EI125" s="256" t="s">
        <v>121</v>
      </c>
      <c r="EJ125" s="256" t="s">
        <v>123</v>
      </c>
      <c r="EK125" s="257" t="str">
        <f>ADHB!EK125</f>
        <v/>
      </c>
      <c r="EL125" s="257"/>
      <c r="EM125" s="257">
        <f t="shared" si="995"/>
        <v>0</v>
      </c>
      <c r="EN125" s="258"/>
      <c r="EO125" s="257">
        <f t="shared" si="996"/>
        <v>0</v>
      </c>
      <c r="EP125" s="259"/>
      <c r="EQ125" s="260"/>
      <c r="ER125" s="260"/>
      <c r="ES125" s="257">
        <f t="shared" si="997"/>
        <v>0</v>
      </c>
      <c r="ET125" s="258">
        <v>0.294289866351475</v>
      </c>
      <c r="EU125" s="261">
        <f t="shared" si="998"/>
        <v>0</v>
      </c>
      <c r="EV125" s="262">
        <f t="shared" si="999"/>
        <v>0</v>
      </c>
      <c r="EW125" s="263"/>
      <c r="EX125" s="254">
        <v>11.0</v>
      </c>
      <c r="EY125" s="255" t="s">
        <v>132</v>
      </c>
      <c r="EZ125" s="256" t="s">
        <v>121</v>
      </c>
      <c r="FA125" s="256" t="s">
        <v>123</v>
      </c>
      <c r="FB125" s="257" t="str">
        <f>ADHB!FB125</f>
        <v/>
      </c>
      <c r="FC125" s="257"/>
      <c r="FD125" s="257">
        <f t="shared" si="1000"/>
        <v>0</v>
      </c>
      <c r="FE125" s="258"/>
      <c r="FF125" s="257">
        <f t="shared" si="1001"/>
        <v>0</v>
      </c>
      <c r="FG125" s="259"/>
      <c r="FH125" s="260"/>
      <c r="FI125" s="260"/>
      <c r="FJ125" s="257">
        <f t="shared" si="1002"/>
        <v>0</v>
      </c>
      <c r="FK125" s="258">
        <v>0.294289866351475</v>
      </c>
      <c r="FL125" s="261">
        <f t="shared" si="1003"/>
        <v>0</v>
      </c>
      <c r="FM125" s="262">
        <f t="shared" si="1004"/>
        <v>0</v>
      </c>
      <c r="FN125" s="263"/>
      <c r="FO125" s="254">
        <v>11.0</v>
      </c>
      <c r="FP125" s="255" t="s">
        <v>132</v>
      </c>
      <c r="FQ125" s="256" t="s">
        <v>121</v>
      </c>
      <c r="FR125" s="256" t="s">
        <v>123</v>
      </c>
      <c r="FS125" s="257" t="str">
        <f>ADHB!FS125</f>
        <v/>
      </c>
      <c r="FT125" s="257"/>
      <c r="FU125" s="257">
        <f t="shared" si="1005"/>
        <v>0</v>
      </c>
      <c r="FV125" s="258"/>
      <c r="FW125" s="257">
        <f t="shared" si="1006"/>
        <v>0</v>
      </c>
      <c r="FX125" s="259"/>
      <c r="FY125" s="260"/>
      <c r="FZ125" s="260"/>
      <c r="GA125" s="257">
        <f t="shared" si="1007"/>
        <v>0</v>
      </c>
      <c r="GB125" s="258">
        <v>0.294289866351475</v>
      </c>
      <c r="GC125" s="261">
        <f t="shared" si="1008"/>
        <v>0</v>
      </c>
      <c r="GD125" s="262">
        <f t="shared" si="1009"/>
        <v>0</v>
      </c>
      <c r="GE125" s="263"/>
      <c r="GF125" s="254">
        <v>11.0</v>
      </c>
      <c r="GG125" s="255" t="s">
        <v>132</v>
      </c>
      <c r="GH125" s="256" t="s">
        <v>121</v>
      </c>
      <c r="GI125" s="256" t="s">
        <v>123</v>
      </c>
      <c r="GJ125" s="257" t="str">
        <f>ADHB!GJ125</f>
        <v/>
      </c>
      <c r="GK125" s="257"/>
      <c r="GL125" s="257">
        <f t="shared" si="1010"/>
        <v>0</v>
      </c>
      <c r="GM125" s="258"/>
      <c r="GN125" s="257">
        <f t="shared" si="1011"/>
        <v>0</v>
      </c>
      <c r="GO125" s="259"/>
      <c r="GP125" s="260"/>
      <c r="GQ125" s="260"/>
      <c r="GR125" s="257">
        <f t="shared" si="1012"/>
        <v>0</v>
      </c>
      <c r="GS125" s="258">
        <v>0.294289866351475</v>
      </c>
      <c r="GT125" s="261">
        <f t="shared" si="1013"/>
        <v>0</v>
      </c>
      <c r="GU125" s="262">
        <f t="shared" si="1014"/>
        <v>0</v>
      </c>
      <c r="GV125" s="263"/>
      <c r="GW125" s="254">
        <v>11.0</v>
      </c>
      <c r="GX125" s="255" t="s">
        <v>132</v>
      </c>
      <c r="GY125" s="256" t="s">
        <v>121</v>
      </c>
      <c r="GZ125" s="256" t="s">
        <v>123</v>
      </c>
      <c r="HA125" s="257" t="str">
        <f>ADHB!HA125</f>
        <v/>
      </c>
      <c r="HB125" s="257"/>
      <c r="HC125" s="257">
        <f t="shared" si="1015"/>
        <v>0</v>
      </c>
      <c r="HD125" s="258"/>
      <c r="HE125" s="257">
        <f t="shared" si="1016"/>
        <v>0</v>
      </c>
      <c r="HF125" s="259"/>
      <c r="HG125" s="260"/>
      <c r="HH125" s="260"/>
      <c r="HI125" s="257">
        <f t="shared" si="1017"/>
        <v>0</v>
      </c>
      <c r="HJ125" s="258">
        <v>0.294289866351475</v>
      </c>
      <c r="HK125" s="261">
        <f t="shared" si="1018"/>
        <v>0</v>
      </c>
      <c r="HL125" s="262">
        <f t="shared" si="1019"/>
        <v>0</v>
      </c>
      <c r="HM125" s="263"/>
      <c r="HN125" s="254">
        <v>11.0</v>
      </c>
      <c r="HO125" s="255" t="s">
        <v>132</v>
      </c>
      <c r="HP125" s="256" t="s">
        <v>121</v>
      </c>
      <c r="HQ125" s="256" t="s">
        <v>123</v>
      </c>
      <c r="HR125" s="257" t="str">
        <f>ADHB!HR125</f>
        <v/>
      </c>
      <c r="HS125" s="257"/>
      <c r="HT125" s="257">
        <f t="shared" si="1020"/>
        <v>0</v>
      </c>
      <c r="HU125" s="258"/>
      <c r="HV125" s="257">
        <f t="shared" si="1021"/>
        <v>0</v>
      </c>
      <c r="HW125" s="259"/>
      <c r="HX125" s="260"/>
      <c r="HY125" s="260"/>
      <c r="HZ125" s="257">
        <f t="shared" si="1022"/>
        <v>0</v>
      </c>
      <c r="IA125" s="258">
        <v>0.294289866351475</v>
      </c>
      <c r="IB125" s="261">
        <f t="shared" si="1023"/>
        <v>0</v>
      </c>
      <c r="IC125" s="262">
        <f t="shared" si="1024"/>
        <v>0</v>
      </c>
      <c r="ID125" s="263"/>
      <c r="IE125" s="254">
        <v>11.0</v>
      </c>
      <c r="IF125" s="255" t="s">
        <v>132</v>
      </c>
      <c r="IG125" s="256" t="s">
        <v>121</v>
      </c>
      <c r="IH125" s="256" t="s">
        <v>123</v>
      </c>
      <c r="II125" s="257" t="str">
        <f>ADHB!II125</f>
        <v/>
      </c>
      <c r="IJ125" s="257"/>
      <c r="IK125" s="257">
        <f t="shared" si="1025"/>
        <v>0</v>
      </c>
      <c r="IL125" s="258"/>
      <c r="IM125" s="257">
        <f t="shared" si="1026"/>
        <v>0</v>
      </c>
      <c r="IN125" s="259"/>
      <c r="IO125" s="260"/>
      <c r="IP125" s="260"/>
      <c r="IQ125" s="257">
        <f t="shared" si="1027"/>
        <v>0</v>
      </c>
      <c r="IR125" s="258">
        <v>0.294289866351475</v>
      </c>
      <c r="IS125" s="261">
        <f t="shared" si="1028"/>
        <v>0</v>
      </c>
      <c r="IT125" s="262">
        <f t="shared" si="1029"/>
        <v>0</v>
      </c>
      <c r="IU125" s="263"/>
      <c r="IV125" s="254">
        <v>11.0</v>
      </c>
      <c r="IW125" s="255" t="s">
        <v>132</v>
      </c>
      <c r="IX125" s="256" t="s">
        <v>121</v>
      </c>
      <c r="IY125" s="256" t="s">
        <v>123</v>
      </c>
      <c r="IZ125" s="257" t="str">
        <f>ADHB!IZ125</f>
        <v/>
      </c>
      <c r="JA125" s="257"/>
      <c r="JB125" s="257">
        <f t="shared" si="1030"/>
        <v>0</v>
      </c>
      <c r="JC125" s="258"/>
      <c r="JD125" s="257">
        <f t="shared" si="1031"/>
        <v>0</v>
      </c>
      <c r="JE125" s="259"/>
      <c r="JF125" s="260"/>
      <c r="JG125" s="260"/>
      <c r="JH125" s="257">
        <f t="shared" si="1032"/>
        <v>0</v>
      </c>
      <c r="JI125" s="258">
        <v>0.294289866351475</v>
      </c>
      <c r="JJ125" s="261">
        <f t="shared" si="1033"/>
        <v>0</v>
      </c>
      <c r="JK125" s="262">
        <f t="shared" si="1034"/>
        <v>0</v>
      </c>
      <c r="JL125" s="263"/>
      <c r="JM125" s="254">
        <v>11.0</v>
      </c>
      <c r="JN125" s="255" t="s">
        <v>132</v>
      </c>
      <c r="JO125" s="256" t="s">
        <v>121</v>
      </c>
      <c r="JP125" s="256" t="s">
        <v>123</v>
      </c>
      <c r="JQ125" s="257" t="str">
        <f>ADHB!KY125</f>
        <v/>
      </c>
      <c r="JR125" s="257"/>
      <c r="JS125" s="257">
        <f t="shared" si="1035"/>
        <v>0</v>
      </c>
      <c r="JT125" s="258"/>
      <c r="JU125" s="257">
        <f t="shared" si="1036"/>
        <v>0</v>
      </c>
      <c r="JV125" s="259"/>
      <c r="JW125" s="260"/>
      <c r="JX125" s="260"/>
      <c r="JY125" s="257">
        <f t="shared" si="1037"/>
        <v>0</v>
      </c>
      <c r="JZ125" s="258">
        <v>0.294289866351475</v>
      </c>
      <c r="KA125" s="261">
        <f t="shared" si="1038"/>
        <v>0</v>
      </c>
      <c r="KB125" s="262">
        <f t="shared" si="1039"/>
        <v>0</v>
      </c>
      <c r="KC125" s="263"/>
      <c r="KD125" s="254">
        <v>11.0</v>
      </c>
      <c r="KE125" s="255" t="s">
        <v>132</v>
      </c>
      <c r="KF125" s="256" t="s">
        <v>121</v>
      </c>
      <c r="KG125" s="256" t="s">
        <v>123</v>
      </c>
      <c r="KH125" s="257" t="str">
        <f>ADHB!LP125</f>
        <v/>
      </c>
      <c r="KI125" s="257"/>
      <c r="KJ125" s="257">
        <f t="shared" si="1040"/>
        <v>0</v>
      </c>
      <c r="KK125" s="258"/>
      <c r="KL125" s="257">
        <f t="shared" si="1041"/>
        <v>0</v>
      </c>
      <c r="KM125" s="259"/>
      <c r="KN125" s="260"/>
      <c r="KO125" s="260"/>
      <c r="KP125" s="257">
        <f t="shared" si="1042"/>
        <v>0</v>
      </c>
      <c r="KQ125" s="258">
        <v>0.294289866351475</v>
      </c>
      <c r="KR125" s="261">
        <f t="shared" si="1043"/>
        <v>0</v>
      </c>
      <c r="KS125" s="262">
        <f t="shared" si="1044"/>
        <v>0</v>
      </c>
      <c r="KT125" s="263"/>
      <c r="KU125" s="264"/>
    </row>
    <row r="126" ht="15.75" customHeight="1">
      <c r="A126" s="254">
        <v>12.0</v>
      </c>
      <c r="B126" s="255" t="s">
        <v>132</v>
      </c>
      <c r="C126" s="256" t="s">
        <v>121</v>
      </c>
      <c r="D126" s="256" t="s">
        <v>123</v>
      </c>
      <c r="E126" s="257" t="str">
        <f>ADHB!E126</f>
        <v/>
      </c>
      <c r="F126" s="257"/>
      <c r="G126" s="257">
        <f t="shared" si="955"/>
        <v>0</v>
      </c>
      <c r="H126" s="258"/>
      <c r="I126" s="257">
        <f t="shared" si="956"/>
        <v>0</v>
      </c>
      <c r="J126" s="259"/>
      <c r="K126" s="260"/>
      <c r="L126" s="260"/>
      <c r="M126" s="257">
        <f t="shared" si="957"/>
        <v>0</v>
      </c>
      <c r="N126" s="258">
        <v>0.294289866351475</v>
      </c>
      <c r="O126" s="261">
        <f t="shared" si="958"/>
        <v>0</v>
      </c>
      <c r="P126" s="262">
        <f t="shared" si="959"/>
        <v>0</v>
      </c>
      <c r="Q126" s="263"/>
      <c r="R126" s="254">
        <v>12.0</v>
      </c>
      <c r="S126" s="255" t="s">
        <v>132</v>
      </c>
      <c r="T126" s="256" t="s">
        <v>121</v>
      </c>
      <c r="U126" s="256" t="s">
        <v>123</v>
      </c>
      <c r="V126" s="257" t="str">
        <f>ADHB!V126</f>
        <v/>
      </c>
      <c r="W126" s="257"/>
      <c r="X126" s="257">
        <f t="shared" si="960"/>
        <v>0</v>
      </c>
      <c r="Y126" s="258"/>
      <c r="Z126" s="257">
        <f t="shared" si="961"/>
        <v>0</v>
      </c>
      <c r="AA126" s="259"/>
      <c r="AB126" s="260"/>
      <c r="AC126" s="260"/>
      <c r="AD126" s="257">
        <f t="shared" si="962"/>
        <v>0</v>
      </c>
      <c r="AE126" s="258">
        <v>0.294289866351475</v>
      </c>
      <c r="AF126" s="261">
        <f t="shared" si="963"/>
        <v>0</v>
      </c>
      <c r="AG126" s="262">
        <f t="shared" si="964"/>
        <v>0</v>
      </c>
      <c r="AH126" s="263"/>
      <c r="AI126" s="254">
        <v>12.0</v>
      </c>
      <c r="AJ126" s="255" t="s">
        <v>132</v>
      </c>
      <c r="AK126" s="256" t="s">
        <v>121</v>
      </c>
      <c r="AL126" s="256" t="s">
        <v>123</v>
      </c>
      <c r="AM126" s="257" t="str">
        <f>ADHB!AM126</f>
        <v/>
      </c>
      <c r="AN126" s="257"/>
      <c r="AO126" s="257">
        <f t="shared" si="965"/>
        <v>0</v>
      </c>
      <c r="AP126" s="258"/>
      <c r="AQ126" s="257">
        <f t="shared" si="966"/>
        <v>0</v>
      </c>
      <c r="AR126" s="259"/>
      <c r="AS126" s="260"/>
      <c r="AT126" s="260"/>
      <c r="AU126" s="257">
        <f t="shared" si="967"/>
        <v>0</v>
      </c>
      <c r="AV126" s="258">
        <v>0.294289866351475</v>
      </c>
      <c r="AW126" s="261">
        <f t="shared" si="968"/>
        <v>0</v>
      </c>
      <c r="AX126" s="262">
        <f t="shared" si="969"/>
        <v>0</v>
      </c>
      <c r="AY126" s="263"/>
      <c r="AZ126" s="254">
        <v>12.0</v>
      </c>
      <c r="BA126" s="255" t="s">
        <v>132</v>
      </c>
      <c r="BB126" s="256" t="s">
        <v>121</v>
      </c>
      <c r="BC126" s="256" t="s">
        <v>123</v>
      </c>
      <c r="BD126" s="257" t="str">
        <f>ADHB!BD126</f>
        <v/>
      </c>
      <c r="BE126" s="257"/>
      <c r="BF126" s="257">
        <f t="shared" si="970"/>
        <v>0</v>
      </c>
      <c r="BG126" s="258"/>
      <c r="BH126" s="257">
        <f t="shared" si="971"/>
        <v>0</v>
      </c>
      <c r="BI126" s="259"/>
      <c r="BJ126" s="260"/>
      <c r="BK126" s="260"/>
      <c r="BL126" s="257">
        <f t="shared" si="972"/>
        <v>0</v>
      </c>
      <c r="BM126" s="258">
        <v>0.294289866351475</v>
      </c>
      <c r="BN126" s="261">
        <f t="shared" si="973"/>
        <v>0</v>
      </c>
      <c r="BO126" s="262">
        <f t="shared" si="974"/>
        <v>0</v>
      </c>
      <c r="BP126" s="263"/>
      <c r="BQ126" s="254">
        <v>12.0</v>
      </c>
      <c r="BR126" s="255" t="s">
        <v>132</v>
      </c>
      <c r="BS126" s="256" t="s">
        <v>121</v>
      </c>
      <c r="BT126" s="256" t="s">
        <v>123</v>
      </c>
      <c r="BU126" s="257" t="str">
        <f>ADHB!BU126</f>
        <v/>
      </c>
      <c r="BV126" s="257"/>
      <c r="BW126" s="257">
        <f t="shared" si="975"/>
        <v>0</v>
      </c>
      <c r="BX126" s="258"/>
      <c r="BY126" s="257">
        <f t="shared" si="976"/>
        <v>0</v>
      </c>
      <c r="BZ126" s="259"/>
      <c r="CA126" s="260"/>
      <c r="CB126" s="260"/>
      <c r="CC126" s="257">
        <f t="shared" si="977"/>
        <v>0</v>
      </c>
      <c r="CD126" s="258">
        <v>0.294289866351475</v>
      </c>
      <c r="CE126" s="261">
        <f t="shared" si="978"/>
        <v>0</v>
      </c>
      <c r="CF126" s="262">
        <f t="shared" si="979"/>
        <v>0</v>
      </c>
      <c r="CG126" s="263"/>
      <c r="CH126" s="254">
        <v>12.0</v>
      </c>
      <c r="CI126" s="255" t="s">
        <v>132</v>
      </c>
      <c r="CJ126" s="256" t="s">
        <v>121</v>
      </c>
      <c r="CK126" s="256" t="s">
        <v>123</v>
      </c>
      <c r="CL126" s="257" t="str">
        <f>ADHB!CL126</f>
        <v/>
      </c>
      <c r="CM126" s="257"/>
      <c r="CN126" s="257">
        <f t="shared" si="980"/>
        <v>0</v>
      </c>
      <c r="CO126" s="258"/>
      <c r="CP126" s="257">
        <f t="shared" si="981"/>
        <v>0</v>
      </c>
      <c r="CQ126" s="259"/>
      <c r="CR126" s="260"/>
      <c r="CS126" s="260"/>
      <c r="CT126" s="257">
        <f t="shared" si="982"/>
        <v>0</v>
      </c>
      <c r="CU126" s="258">
        <v>0.294289866351475</v>
      </c>
      <c r="CV126" s="261">
        <f t="shared" si="983"/>
        <v>0</v>
      </c>
      <c r="CW126" s="262">
        <f t="shared" si="984"/>
        <v>0</v>
      </c>
      <c r="CX126" s="263"/>
      <c r="CY126" s="254">
        <v>12.0</v>
      </c>
      <c r="CZ126" s="255" t="s">
        <v>132</v>
      </c>
      <c r="DA126" s="256" t="s">
        <v>121</v>
      </c>
      <c r="DB126" s="256" t="s">
        <v>123</v>
      </c>
      <c r="DC126" s="257" t="str">
        <f>ADHB!DC126</f>
        <v/>
      </c>
      <c r="DD126" s="257"/>
      <c r="DE126" s="257">
        <f t="shared" si="985"/>
        <v>0</v>
      </c>
      <c r="DF126" s="258"/>
      <c r="DG126" s="257">
        <f t="shared" si="986"/>
        <v>0</v>
      </c>
      <c r="DH126" s="259"/>
      <c r="DI126" s="260"/>
      <c r="DJ126" s="260"/>
      <c r="DK126" s="257">
        <f t="shared" si="987"/>
        <v>0</v>
      </c>
      <c r="DL126" s="258">
        <v>0.294289866351475</v>
      </c>
      <c r="DM126" s="261">
        <f t="shared" si="988"/>
        <v>0</v>
      </c>
      <c r="DN126" s="262">
        <f t="shared" si="989"/>
        <v>0</v>
      </c>
      <c r="DO126" s="263"/>
      <c r="DP126" s="254">
        <v>12.0</v>
      </c>
      <c r="DQ126" s="255" t="s">
        <v>132</v>
      </c>
      <c r="DR126" s="256" t="s">
        <v>121</v>
      </c>
      <c r="DS126" s="256" t="s">
        <v>123</v>
      </c>
      <c r="DT126" s="257" t="str">
        <f>ADHB!DT126</f>
        <v/>
      </c>
      <c r="DU126" s="257"/>
      <c r="DV126" s="257">
        <f t="shared" si="990"/>
        <v>0</v>
      </c>
      <c r="DW126" s="258"/>
      <c r="DX126" s="257">
        <f t="shared" si="991"/>
        <v>0</v>
      </c>
      <c r="DY126" s="259"/>
      <c r="DZ126" s="260"/>
      <c r="EA126" s="260"/>
      <c r="EB126" s="257">
        <f t="shared" si="992"/>
        <v>0</v>
      </c>
      <c r="EC126" s="258">
        <v>0.294289866351475</v>
      </c>
      <c r="ED126" s="261">
        <f t="shared" si="993"/>
        <v>0</v>
      </c>
      <c r="EE126" s="262">
        <f t="shared" si="994"/>
        <v>0</v>
      </c>
      <c r="EF126" s="263"/>
      <c r="EG126" s="254">
        <v>12.0</v>
      </c>
      <c r="EH126" s="255" t="s">
        <v>132</v>
      </c>
      <c r="EI126" s="256" t="s">
        <v>121</v>
      </c>
      <c r="EJ126" s="256" t="s">
        <v>123</v>
      </c>
      <c r="EK126" s="257" t="str">
        <f>ADHB!EK126</f>
        <v/>
      </c>
      <c r="EL126" s="257"/>
      <c r="EM126" s="257">
        <f t="shared" si="995"/>
        <v>0</v>
      </c>
      <c r="EN126" s="258"/>
      <c r="EO126" s="257">
        <f t="shared" si="996"/>
        <v>0</v>
      </c>
      <c r="EP126" s="259"/>
      <c r="EQ126" s="260"/>
      <c r="ER126" s="260"/>
      <c r="ES126" s="257">
        <f t="shared" si="997"/>
        <v>0</v>
      </c>
      <c r="ET126" s="258">
        <v>0.294289866351475</v>
      </c>
      <c r="EU126" s="261">
        <f t="shared" si="998"/>
        <v>0</v>
      </c>
      <c r="EV126" s="262">
        <f t="shared" si="999"/>
        <v>0</v>
      </c>
      <c r="EW126" s="263"/>
      <c r="EX126" s="254">
        <v>12.0</v>
      </c>
      <c r="EY126" s="255" t="s">
        <v>132</v>
      </c>
      <c r="EZ126" s="256" t="s">
        <v>121</v>
      </c>
      <c r="FA126" s="256" t="s">
        <v>123</v>
      </c>
      <c r="FB126" s="257" t="str">
        <f>ADHB!FB126</f>
        <v/>
      </c>
      <c r="FC126" s="257"/>
      <c r="FD126" s="257">
        <f t="shared" si="1000"/>
        <v>0</v>
      </c>
      <c r="FE126" s="258"/>
      <c r="FF126" s="257">
        <f t="shared" si="1001"/>
        <v>0</v>
      </c>
      <c r="FG126" s="259"/>
      <c r="FH126" s="260"/>
      <c r="FI126" s="260"/>
      <c r="FJ126" s="257">
        <f t="shared" si="1002"/>
        <v>0</v>
      </c>
      <c r="FK126" s="258">
        <v>0.294289866351475</v>
      </c>
      <c r="FL126" s="261">
        <f t="shared" si="1003"/>
        <v>0</v>
      </c>
      <c r="FM126" s="262">
        <f t="shared" si="1004"/>
        <v>0</v>
      </c>
      <c r="FN126" s="263"/>
      <c r="FO126" s="254">
        <v>12.0</v>
      </c>
      <c r="FP126" s="255" t="s">
        <v>132</v>
      </c>
      <c r="FQ126" s="256" t="s">
        <v>121</v>
      </c>
      <c r="FR126" s="256" t="s">
        <v>123</v>
      </c>
      <c r="FS126" s="257" t="str">
        <f>ADHB!FS126</f>
        <v/>
      </c>
      <c r="FT126" s="257"/>
      <c r="FU126" s="257">
        <f t="shared" si="1005"/>
        <v>0</v>
      </c>
      <c r="FV126" s="258"/>
      <c r="FW126" s="257">
        <f t="shared" si="1006"/>
        <v>0</v>
      </c>
      <c r="FX126" s="259"/>
      <c r="FY126" s="260"/>
      <c r="FZ126" s="260"/>
      <c r="GA126" s="257">
        <f t="shared" si="1007"/>
        <v>0</v>
      </c>
      <c r="GB126" s="258">
        <v>0.294289866351475</v>
      </c>
      <c r="GC126" s="261">
        <f t="shared" si="1008"/>
        <v>0</v>
      </c>
      <c r="GD126" s="262">
        <f t="shared" si="1009"/>
        <v>0</v>
      </c>
      <c r="GE126" s="263"/>
      <c r="GF126" s="254">
        <v>12.0</v>
      </c>
      <c r="GG126" s="255" t="s">
        <v>132</v>
      </c>
      <c r="GH126" s="256" t="s">
        <v>121</v>
      </c>
      <c r="GI126" s="256" t="s">
        <v>123</v>
      </c>
      <c r="GJ126" s="257" t="str">
        <f>ADHB!GJ126</f>
        <v/>
      </c>
      <c r="GK126" s="257"/>
      <c r="GL126" s="257">
        <f t="shared" si="1010"/>
        <v>0</v>
      </c>
      <c r="GM126" s="258"/>
      <c r="GN126" s="257">
        <f t="shared" si="1011"/>
        <v>0</v>
      </c>
      <c r="GO126" s="259"/>
      <c r="GP126" s="260"/>
      <c r="GQ126" s="260"/>
      <c r="GR126" s="257">
        <f t="shared" si="1012"/>
        <v>0</v>
      </c>
      <c r="GS126" s="258">
        <v>0.294289866351475</v>
      </c>
      <c r="GT126" s="261">
        <f t="shared" si="1013"/>
        <v>0</v>
      </c>
      <c r="GU126" s="262">
        <f t="shared" si="1014"/>
        <v>0</v>
      </c>
      <c r="GV126" s="263"/>
      <c r="GW126" s="254">
        <v>12.0</v>
      </c>
      <c r="GX126" s="255" t="s">
        <v>132</v>
      </c>
      <c r="GY126" s="256" t="s">
        <v>121</v>
      </c>
      <c r="GZ126" s="256" t="s">
        <v>123</v>
      </c>
      <c r="HA126" s="257" t="str">
        <f>ADHB!HA126</f>
        <v/>
      </c>
      <c r="HB126" s="257"/>
      <c r="HC126" s="257">
        <f t="shared" si="1015"/>
        <v>0</v>
      </c>
      <c r="HD126" s="258"/>
      <c r="HE126" s="257">
        <f t="shared" si="1016"/>
        <v>0</v>
      </c>
      <c r="HF126" s="259"/>
      <c r="HG126" s="260"/>
      <c r="HH126" s="260"/>
      <c r="HI126" s="257">
        <f t="shared" si="1017"/>
        <v>0</v>
      </c>
      <c r="HJ126" s="258">
        <v>0.294289866351475</v>
      </c>
      <c r="HK126" s="261">
        <f t="shared" si="1018"/>
        <v>0</v>
      </c>
      <c r="HL126" s="262">
        <f t="shared" si="1019"/>
        <v>0</v>
      </c>
      <c r="HM126" s="263"/>
      <c r="HN126" s="254">
        <v>12.0</v>
      </c>
      <c r="HO126" s="255" t="s">
        <v>132</v>
      </c>
      <c r="HP126" s="256" t="s">
        <v>121</v>
      </c>
      <c r="HQ126" s="256" t="s">
        <v>123</v>
      </c>
      <c r="HR126" s="257" t="str">
        <f>ADHB!HR126</f>
        <v/>
      </c>
      <c r="HS126" s="257"/>
      <c r="HT126" s="257">
        <f t="shared" si="1020"/>
        <v>0</v>
      </c>
      <c r="HU126" s="258"/>
      <c r="HV126" s="257">
        <f t="shared" si="1021"/>
        <v>0</v>
      </c>
      <c r="HW126" s="259"/>
      <c r="HX126" s="260"/>
      <c r="HY126" s="260"/>
      <c r="HZ126" s="257">
        <f t="shared" si="1022"/>
        <v>0</v>
      </c>
      <c r="IA126" s="258">
        <v>0.294289866351475</v>
      </c>
      <c r="IB126" s="261">
        <f t="shared" si="1023"/>
        <v>0</v>
      </c>
      <c r="IC126" s="262">
        <f t="shared" si="1024"/>
        <v>0</v>
      </c>
      <c r="ID126" s="263"/>
      <c r="IE126" s="254">
        <v>12.0</v>
      </c>
      <c r="IF126" s="255" t="s">
        <v>132</v>
      </c>
      <c r="IG126" s="256" t="s">
        <v>121</v>
      </c>
      <c r="IH126" s="256" t="s">
        <v>123</v>
      </c>
      <c r="II126" s="257" t="str">
        <f>ADHB!II126</f>
        <v/>
      </c>
      <c r="IJ126" s="257"/>
      <c r="IK126" s="257">
        <f t="shared" si="1025"/>
        <v>0</v>
      </c>
      <c r="IL126" s="258"/>
      <c r="IM126" s="257">
        <f t="shared" si="1026"/>
        <v>0</v>
      </c>
      <c r="IN126" s="259"/>
      <c r="IO126" s="260"/>
      <c r="IP126" s="260"/>
      <c r="IQ126" s="257">
        <f t="shared" si="1027"/>
        <v>0</v>
      </c>
      <c r="IR126" s="258">
        <v>0.294289866351475</v>
      </c>
      <c r="IS126" s="261">
        <f t="shared" si="1028"/>
        <v>0</v>
      </c>
      <c r="IT126" s="262">
        <f t="shared" si="1029"/>
        <v>0</v>
      </c>
      <c r="IU126" s="263"/>
      <c r="IV126" s="254">
        <v>12.0</v>
      </c>
      <c r="IW126" s="255" t="s">
        <v>132</v>
      </c>
      <c r="IX126" s="256" t="s">
        <v>121</v>
      </c>
      <c r="IY126" s="256" t="s">
        <v>123</v>
      </c>
      <c r="IZ126" s="257" t="str">
        <f>ADHB!IZ126</f>
        <v/>
      </c>
      <c r="JA126" s="257"/>
      <c r="JB126" s="257">
        <f t="shared" si="1030"/>
        <v>0</v>
      </c>
      <c r="JC126" s="258"/>
      <c r="JD126" s="257">
        <f t="shared" si="1031"/>
        <v>0</v>
      </c>
      <c r="JE126" s="259"/>
      <c r="JF126" s="260"/>
      <c r="JG126" s="260"/>
      <c r="JH126" s="257">
        <f t="shared" si="1032"/>
        <v>0</v>
      </c>
      <c r="JI126" s="258">
        <v>0.294289866351475</v>
      </c>
      <c r="JJ126" s="261">
        <f t="shared" si="1033"/>
        <v>0</v>
      </c>
      <c r="JK126" s="262">
        <f t="shared" si="1034"/>
        <v>0</v>
      </c>
      <c r="JL126" s="263"/>
      <c r="JM126" s="254">
        <v>12.0</v>
      </c>
      <c r="JN126" s="255" t="s">
        <v>132</v>
      </c>
      <c r="JO126" s="256" t="s">
        <v>121</v>
      </c>
      <c r="JP126" s="256" t="s">
        <v>123</v>
      </c>
      <c r="JQ126" s="257" t="str">
        <f>ADHB!KY126</f>
        <v/>
      </c>
      <c r="JR126" s="257"/>
      <c r="JS126" s="257">
        <f t="shared" si="1035"/>
        <v>0</v>
      </c>
      <c r="JT126" s="258"/>
      <c r="JU126" s="257">
        <f t="shared" si="1036"/>
        <v>0</v>
      </c>
      <c r="JV126" s="259"/>
      <c r="JW126" s="260"/>
      <c r="JX126" s="260"/>
      <c r="JY126" s="257">
        <f t="shared" si="1037"/>
        <v>0</v>
      </c>
      <c r="JZ126" s="258">
        <v>0.294289866351475</v>
      </c>
      <c r="KA126" s="261">
        <f t="shared" si="1038"/>
        <v>0</v>
      </c>
      <c r="KB126" s="262">
        <f t="shared" si="1039"/>
        <v>0</v>
      </c>
      <c r="KC126" s="263"/>
      <c r="KD126" s="254">
        <v>12.0</v>
      </c>
      <c r="KE126" s="255" t="s">
        <v>132</v>
      </c>
      <c r="KF126" s="256" t="s">
        <v>121</v>
      </c>
      <c r="KG126" s="256" t="s">
        <v>123</v>
      </c>
      <c r="KH126" s="257" t="str">
        <f>ADHB!LP126</f>
        <v/>
      </c>
      <c r="KI126" s="257"/>
      <c r="KJ126" s="257">
        <f t="shared" si="1040"/>
        <v>0</v>
      </c>
      <c r="KK126" s="258"/>
      <c r="KL126" s="257">
        <f t="shared" si="1041"/>
        <v>0</v>
      </c>
      <c r="KM126" s="259"/>
      <c r="KN126" s="260"/>
      <c r="KO126" s="260"/>
      <c r="KP126" s="257">
        <f t="shared" si="1042"/>
        <v>0</v>
      </c>
      <c r="KQ126" s="258">
        <v>0.294289866351475</v>
      </c>
      <c r="KR126" s="261">
        <f t="shared" si="1043"/>
        <v>0</v>
      </c>
      <c r="KS126" s="262">
        <f t="shared" si="1044"/>
        <v>0</v>
      </c>
      <c r="KT126" s="263"/>
      <c r="KU126" s="264"/>
    </row>
    <row r="127" ht="15.75" customHeight="1">
      <c r="A127" s="266"/>
      <c r="B127" s="267" t="s">
        <v>133</v>
      </c>
      <c r="C127" s="268"/>
      <c r="D127" s="268"/>
      <c r="E127" s="269"/>
      <c r="F127" s="269"/>
      <c r="G127" s="269"/>
      <c r="H127" s="270"/>
      <c r="I127" s="269"/>
      <c r="J127" s="270"/>
      <c r="K127" s="269"/>
      <c r="L127" s="269"/>
      <c r="M127" s="269"/>
      <c r="N127" s="270"/>
      <c r="O127" s="271"/>
      <c r="P127" s="272"/>
      <c r="Q127" s="263"/>
      <c r="R127" s="266"/>
      <c r="S127" s="267" t="s">
        <v>133</v>
      </c>
      <c r="T127" s="268"/>
      <c r="U127" s="268"/>
      <c r="V127" s="269"/>
      <c r="W127" s="269"/>
      <c r="X127" s="269"/>
      <c r="Y127" s="270"/>
      <c r="Z127" s="269"/>
      <c r="AA127" s="270"/>
      <c r="AB127" s="269"/>
      <c r="AC127" s="269"/>
      <c r="AD127" s="269"/>
      <c r="AE127" s="270"/>
      <c r="AF127" s="271"/>
      <c r="AG127" s="272"/>
      <c r="AH127" s="263"/>
      <c r="AI127" s="266"/>
      <c r="AJ127" s="267" t="s">
        <v>133</v>
      </c>
      <c r="AK127" s="268"/>
      <c r="AL127" s="268"/>
      <c r="AM127" s="269"/>
      <c r="AN127" s="269"/>
      <c r="AO127" s="269"/>
      <c r="AP127" s="270"/>
      <c r="AQ127" s="269"/>
      <c r="AR127" s="270"/>
      <c r="AS127" s="269"/>
      <c r="AT127" s="269"/>
      <c r="AU127" s="269"/>
      <c r="AV127" s="270"/>
      <c r="AW127" s="271"/>
      <c r="AX127" s="272"/>
      <c r="AY127" s="263"/>
      <c r="AZ127" s="266"/>
      <c r="BA127" s="267" t="s">
        <v>133</v>
      </c>
      <c r="BB127" s="268"/>
      <c r="BC127" s="268"/>
      <c r="BD127" s="269"/>
      <c r="BE127" s="269"/>
      <c r="BF127" s="269"/>
      <c r="BG127" s="270"/>
      <c r="BH127" s="269"/>
      <c r="BI127" s="270"/>
      <c r="BJ127" s="269"/>
      <c r="BK127" s="269"/>
      <c r="BL127" s="269"/>
      <c r="BM127" s="270"/>
      <c r="BN127" s="271"/>
      <c r="BO127" s="272"/>
      <c r="BP127" s="263"/>
      <c r="BQ127" s="266"/>
      <c r="BR127" s="267" t="s">
        <v>133</v>
      </c>
      <c r="BS127" s="268"/>
      <c r="BT127" s="268"/>
      <c r="BU127" s="269"/>
      <c r="BV127" s="269"/>
      <c r="BW127" s="269"/>
      <c r="BX127" s="270"/>
      <c r="BY127" s="269"/>
      <c r="BZ127" s="270"/>
      <c r="CA127" s="269"/>
      <c r="CB127" s="269"/>
      <c r="CC127" s="269"/>
      <c r="CD127" s="270"/>
      <c r="CE127" s="271"/>
      <c r="CF127" s="272"/>
      <c r="CG127" s="263"/>
      <c r="CH127" s="266"/>
      <c r="CI127" s="267" t="s">
        <v>133</v>
      </c>
      <c r="CJ127" s="268"/>
      <c r="CK127" s="268"/>
      <c r="CL127" s="269"/>
      <c r="CM127" s="269"/>
      <c r="CN127" s="269"/>
      <c r="CO127" s="270"/>
      <c r="CP127" s="269"/>
      <c r="CQ127" s="270"/>
      <c r="CR127" s="269"/>
      <c r="CS127" s="269"/>
      <c r="CT127" s="269"/>
      <c r="CU127" s="270"/>
      <c r="CV127" s="271"/>
      <c r="CW127" s="272"/>
      <c r="CX127" s="263"/>
      <c r="CY127" s="266"/>
      <c r="CZ127" s="267" t="s">
        <v>133</v>
      </c>
      <c r="DA127" s="268"/>
      <c r="DB127" s="268"/>
      <c r="DC127" s="269"/>
      <c r="DD127" s="269"/>
      <c r="DE127" s="269"/>
      <c r="DF127" s="270"/>
      <c r="DG127" s="269"/>
      <c r="DH127" s="270"/>
      <c r="DI127" s="269"/>
      <c r="DJ127" s="269"/>
      <c r="DK127" s="269"/>
      <c r="DL127" s="270"/>
      <c r="DM127" s="271"/>
      <c r="DN127" s="272"/>
      <c r="DO127" s="263"/>
      <c r="DP127" s="266"/>
      <c r="DQ127" s="267" t="s">
        <v>133</v>
      </c>
      <c r="DR127" s="268"/>
      <c r="DS127" s="268"/>
      <c r="DT127" s="269"/>
      <c r="DU127" s="269"/>
      <c r="DV127" s="269"/>
      <c r="DW127" s="270"/>
      <c r="DX127" s="269"/>
      <c r="DY127" s="270"/>
      <c r="DZ127" s="269"/>
      <c r="EA127" s="269"/>
      <c r="EB127" s="269"/>
      <c r="EC127" s="270"/>
      <c r="ED127" s="271"/>
      <c r="EE127" s="272"/>
      <c r="EF127" s="263"/>
      <c r="EG127" s="266"/>
      <c r="EH127" s="267" t="s">
        <v>133</v>
      </c>
      <c r="EI127" s="268"/>
      <c r="EJ127" s="268"/>
      <c r="EK127" s="269"/>
      <c r="EL127" s="269"/>
      <c r="EM127" s="269"/>
      <c r="EN127" s="270"/>
      <c r="EO127" s="269"/>
      <c r="EP127" s="270"/>
      <c r="EQ127" s="269"/>
      <c r="ER127" s="269"/>
      <c r="ES127" s="269"/>
      <c r="ET127" s="270"/>
      <c r="EU127" s="271"/>
      <c r="EV127" s="272"/>
      <c r="EW127" s="263"/>
      <c r="EX127" s="266"/>
      <c r="EY127" s="267" t="s">
        <v>133</v>
      </c>
      <c r="EZ127" s="268"/>
      <c r="FA127" s="268"/>
      <c r="FB127" s="269"/>
      <c r="FC127" s="269"/>
      <c r="FD127" s="269"/>
      <c r="FE127" s="270"/>
      <c r="FF127" s="269"/>
      <c r="FG127" s="270"/>
      <c r="FH127" s="269"/>
      <c r="FI127" s="269"/>
      <c r="FJ127" s="269"/>
      <c r="FK127" s="270"/>
      <c r="FL127" s="271"/>
      <c r="FM127" s="272"/>
      <c r="FN127" s="263"/>
      <c r="FO127" s="266"/>
      <c r="FP127" s="267" t="s">
        <v>133</v>
      </c>
      <c r="FQ127" s="268"/>
      <c r="FR127" s="268"/>
      <c r="FS127" s="269"/>
      <c r="FT127" s="269"/>
      <c r="FU127" s="269"/>
      <c r="FV127" s="270"/>
      <c r="FW127" s="269"/>
      <c r="FX127" s="270"/>
      <c r="FY127" s="269"/>
      <c r="FZ127" s="269"/>
      <c r="GA127" s="269"/>
      <c r="GB127" s="270"/>
      <c r="GC127" s="271"/>
      <c r="GD127" s="272"/>
      <c r="GE127" s="263"/>
      <c r="GF127" s="266"/>
      <c r="GG127" s="267" t="s">
        <v>133</v>
      </c>
      <c r="GH127" s="268"/>
      <c r="GI127" s="268"/>
      <c r="GJ127" s="269"/>
      <c r="GK127" s="269"/>
      <c r="GL127" s="269"/>
      <c r="GM127" s="270"/>
      <c r="GN127" s="269"/>
      <c r="GO127" s="270"/>
      <c r="GP127" s="269"/>
      <c r="GQ127" s="269"/>
      <c r="GR127" s="269"/>
      <c r="GS127" s="270"/>
      <c r="GT127" s="271"/>
      <c r="GU127" s="272"/>
      <c r="GV127" s="263"/>
      <c r="GW127" s="266"/>
      <c r="GX127" s="267" t="s">
        <v>133</v>
      </c>
      <c r="GY127" s="268"/>
      <c r="GZ127" s="268"/>
      <c r="HA127" s="269"/>
      <c r="HB127" s="269"/>
      <c r="HC127" s="269"/>
      <c r="HD127" s="270"/>
      <c r="HE127" s="269"/>
      <c r="HF127" s="270"/>
      <c r="HG127" s="269"/>
      <c r="HH127" s="269"/>
      <c r="HI127" s="269"/>
      <c r="HJ127" s="270"/>
      <c r="HK127" s="271"/>
      <c r="HL127" s="272"/>
      <c r="HM127" s="263"/>
      <c r="HN127" s="266"/>
      <c r="HO127" s="267" t="s">
        <v>133</v>
      </c>
      <c r="HP127" s="268"/>
      <c r="HQ127" s="268"/>
      <c r="HR127" s="269"/>
      <c r="HS127" s="269"/>
      <c r="HT127" s="269"/>
      <c r="HU127" s="270"/>
      <c r="HV127" s="269"/>
      <c r="HW127" s="270"/>
      <c r="HX127" s="269"/>
      <c r="HY127" s="269"/>
      <c r="HZ127" s="269"/>
      <c r="IA127" s="270"/>
      <c r="IB127" s="271"/>
      <c r="IC127" s="272"/>
      <c r="ID127" s="263"/>
      <c r="IE127" s="266"/>
      <c r="IF127" s="267" t="s">
        <v>133</v>
      </c>
      <c r="IG127" s="268"/>
      <c r="IH127" s="268"/>
      <c r="II127" s="269"/>
      <c r="IJ127" s="269"/>
      <c r="IK127" s="269"/>
      <c r="IL127" s="270"/>
      <c r="IM127" s="269"/>
      <c r="IN127" s="270"/>
      <c r="IO127" s="269"/>
      <c r="IP127" s="269"/>
      <c r="IQ127" s="269"/>
      <c r="IR127" s="270"/>
      <c r="IS127" s="271"/>
      <c r="IT127" s="272"/>
      <c r="IU127" s="263"/>
      <c r="IV127" s="266"/>
      <c r="IW127" s="267" t="s">
        <v>133</v>
      </c>
      <c r="IX127" s="268"/>
      <c r="IY127" s="268"/>
      <c r="IZ127" s="269"/>
      <c r="JA127" s="269"/>
      <c r="JB127" s="269"/>
      <c r="JC127" s="270"/>
      <c r="JD127" s="269"/>
      <c r="JE127" s="270"/>
      <c r="JF127" s="269"/>
      <c r="JG127" s="269"/>
      <c r="JH127" s="269"/>
      <c r="JI127" s="270"/>
      <c r="JJ127" s="271"/>
      <c r="JK127" s="272"/>
      <c r="JL127" s="263"/>
      <c r="JM127" s="266"/>
      <c r="JN127" s="267" t="s">
        <v>133</v>
      </c>
      <c r="JO127" s="268"/>
      <c r="JP127" s="268"/>
      <c r="JQ127" s="269"/>
      <c r="JR127" s="269"/>
      <c r="JS127" s="269"/>
      <c r="JT127" s="270"/>
      <c r="JU127" s="269"/>
      <c r="JV127" s="270"/>
      <c r="JW127" s="269"/>
      <c r="JX127" s="269"/>
      <c r="JY127" s="269"/>
      <c r="JZ127" s="270"/>
      <c r="KA127" s="271"/>
      <c r="KB127" s="272"/>
      <c r="KC127" s="263"/>
      <c r="KD127" s="266"/>
      <c r="KE127" s="267" t="s">
        <v>133</v>
      </c>
      <c r="KF127" s="268"/>
      <c r="KG127" s="268"/>
      <c r="KH127" s="269"/>
      <c r="KI127" s="269"/>
      <c r="KJ127" s="269"/>
      <c r="KK127" s="270"/>
      <c r="KL127" s="269"/>
      <c r="KM127" s="270"/>
      <c r="KN127" s="269"/>
      <c r="KO127" s="269"/>
      <c r="KP127" s="269"/>
      <c r="KQ127" s="270"/>
      <c r="KR127" s="271"/>
      <c r="KS127" s="272"/>
      <c r="KT127" s="263"/>
      <c r="KU127" s="264"/>
    </row>
    <row r="128" ht="15.75" customHeight="1">
      <c r="A128" s="273"/>
      <c r="B128" s="274" t="s">
        <v>134</v>
      </c>
      <c r="C128" s="275"/>
      <c r="D128" s="275"/>
      <c r="E128" s="276"/>
      <c r="F128" s="276"/>
      <c r="G128" s="276"/>
      <c r="H128" s="277"/>
      <c r="I128" s="276"/>
      <c r="J128" s="277"/>
      <c r="K128" s="276"/>
      <c r="L128" s="276"/>
      <c r="M128" s="276"/>
      <c r="N128" s="277"/>
      <c r="O128" s="278"/>
      <c r="P128" s="279"/>
      <c r="Q128" s="263"/>
      <c r="R128" s="273"/>
      <c r="S128" s="274" t="s">
        <v>134</v>
      </c>
      <c r="T128" s="275"/>
      <c r="U128" s="275"/>
      <c r="V128" s="276"/>
      <c r="W128" s="276"/>
      <c r="X128" s="276"/>
      <c r="Y128" s="277"/>
      <c r="Z128" s="276"/>
      <c r="AA128" s="277"/>
      <c r="AB128" s="276"/>
      <c r="AC128" s="276"/>
      <c r="AD128" s="276"/>
      <c r="AE128" s="277"/>
      <c r="AF128" s="278"/>
      <c r="AG128" s="279"/>
      <c r="AH128" s="263"/>
      <c r="AI128" s="273"/>
      <c r="AJ128" s="274" t="s">
        <v>134</v>
      </c>
      <c r="AK128" s="275"/>
      <c r="AL128" s="275"/>
      <c r="AM128" s="276"/>
      <c r="AN128" s="276"/>
      <c r="AO128" s="276"/>
      <c r="AP128" s="277"/>
      <c r="AQ128" s="276"/>
      <c r="AR128" s="277"/>
      <c r="AS128" s="276"/>
      <c r="AT128" s="276"/>
      <c r="AU128" s="276"/>
      <c r="AV128" s="277"/>
      <c r="AW128" s="278"/>
      <c r="AX128" s="279"/>
      <c r="AY128" s="263"/>
      <c r="AZ128" s="273"/>
      <c r="BA128" s="274" t="s">
        <v>134</v>
      </c>
      <c r="BB128" s="275"/>
      <c r="BC128" s="275"/>
      <c r="BD128" s="276"/>
      <c r="BE128" s="276"/>
      <c r="BF128" s="276"/>
      <c r="BG128" s="277"/>
      <c r="BH128" s="276"/>
      <c r="BI128" s="277"/>
      <c r="BJ128" s="276"/>
      <c r="BK128" s="276"/>
      <c r="BL128" s="276"/>
      <c r="BM128" s="277"/>
      <c r="BN128" s="278"/>
      <c r="BO128" s="279"/>
      <c r="BP128" s="263"/>
      <c r="BQ128" s="273"/>
      <c r="BR128" s="274" t="s">
        <v>134</v>
      </c>
      <c r="BS128" s="275"/>
      <c r="BT128" s="275"/>
      <c r="BU128" s="276"/>
      <c r="BV128" s="276"/>
      <c r="BW128" s="276"/>
      <c r="BX128" s="277"/>
      <c r="BY128" s="276"/>
      <c r="BZ128" s="277"/>
      <c r="CA128" s="276"/>
      <c r="CB128" s="276"/>
      <c r="CC128" s="276"/>
      <c r="CD128" s="277"/>
      <c r="CE128" s="278"/>
      <c r="CF128" s="279"/>
      <c r="CG128" s="263"/>
      <c r="CH128" s="273"/>
      <c r="CI128" s="274" t="s">
        <v>134</v>
      </c>
      <c r="CJ128" s="275"/>
      <c r="CK128" s="275"/>
      <c r="CL128" s="276"/>
      <c r="CM128" s="276"/>
      <c r="CN128" s="276"/>
      <c r="CO128" s="277"/>
      <c r="CP128" s="276"/>
      <c r="CQ128" s="277"/>
      <c r="CR128" s="276"/>
      <c r="CS128" s="276"/>
      <c r="CT128" s="276"/>
      <c r="CU128" s="277"/>
      <c r="CV128" s="278"/>
      <c r="CW128" s="279"/>
      <c r="CX128" s="263"/>
      <c r="CY128" s="273"/>
      <c r="CZ128" s="274" t="s">
        <v>134</v>
      </c>
      <c r="DA128" s="275"/>
      <c r="DB128" s="275"/>
      <c r="DC128" s="276"/>
      <c r="DD128" s="276"/>
      <c r="DE128" s="276"/>
      <c r="DF128" s="277"/>
      <c r="DG128" s="276"/>
      <c r="DH128" s="277"/>
      <c r="DI128" s="276"/>
      <c r="DJ128" s="276"/>
      <c r="DK128" s="276"/>
      <c r="DL128" s="277"/>
      <c r="DM128" s="278"/>
      <c r="DN128" s="279"/>
      <c r="DO128" s="263"/>
      <c r="DP128" s="273"/>
      <c r="DQ128" s="274" t="s">
        <v>134</v>
      </c>
      <c r="DR128" s="275"/>
      <c r="DS128" s="275"/>
      <c r="DT128" s="276"/>
      <c r="DU128" s="276"/>
      <c r="DV128" s="276"/>
      <c r="DW128" s="277"/>
      <c r="DX128" s="276"/>
      <c r="DY128" s="277"/>
      <c r="DZ128" s="276"/>
      <c r="EA128" s="276"/>
      <c r="EB128" s="276"/>
      <c r="EC128" s="277"/>
      <c r="ED128" s="278"/>
      <c r="EE128" s="279"/>
      <c r="EF128" s="263"/>
      <c r="EG128" s="273"/>
      <c r="EH128" s="274" t="s">
        <v>134</v>
      </c>
      <c r="EI128" s="275"/>
      <c r="EJ128" s="275"/>
      <c r="EK128" s="276"/>
      <c r="EL128" s="276"/>
      <c r="EM128" s="276"/>
      <c r="EN128" s="277"/>
      <c r="EO128" s="276"/>
      <c r="EP128" s="277"/>
      <c r="EQ128" s="276"/>
      <c r="ER128" s="276"/>
      <c r="ES128" s="276"/>
      <c r="ET128" s="277"/>
      <c r="EU128" s="278"/>
      <c r="EV128" s="279"/>
      <c r="EW128" s="263"/>
      <c r="EX128" s="273"/>
      <c r="EY128" s="274" t="s">
        <v>134</v>
      </c>
      <c r="EZ128" s="275"/>
      <c r="FA128" s="275"/>
      <c r="FB128" s="276"/>
      <c r="FC128" s="276"/>
      <c r="FD128" s="276"/>
      <c r="FE128" s="277"/>
      <c r="FF128" s="276"/>
      <c r="FG128" s="277"/>
      <c r="FH128" s="276"/>
      <c r="FI128" s="276"/>
      <c r="FJ128" s="276"/>
      <c r="FK128" s="277"/>
      <c r="FL128" s="278"/>
      <c r="FM128" s="279"/>
      <c r="FN128" s="263"/>
      <c r="FO128" s="273"/>
      <c r="FP128" s="274" t="s">
        <v>134</v>
      </c>
      <c r="FQ128" s="275"/>
      <c r="FR128" s="275"/>
      <c r="FS128" s="276"/>
      <c r="FT128" s="276"/>
      <c r="FU128" s="276"/>
      <c r="FV128" s="277"/>
      <c r="FW128" s="276"/>
      <c r="FX128" s="277"/>
      <c r="FY128" s="276"/>
      <c r="FZ128" s="276"/>
      <c r="GA128" s="276"/>
      <c r="GB128" s="277"/>
      <c r="GC128" s="278"/>
      <c r="GD128" s="279"/>
      <c r="GE128" s="263"/>
      <c r="GF128" s="273"/>
      <c r="GG128" s="274" t="s">
        <v>134</v>
      </c>
      <c r="GH128" s="275"/>
      <c r="GI128" s="275"/>
      <c r="GJ128" s="276"/>
      <c r="GK128" s="276"/>
      <c r="GL128" s="276"/>
      <c r="GM128" s="277"/>
      <c r="GN128" s="276"/>
      <c r="GO128" s="277"/>
      <c r="GP128" s="276"/>
      <c r="GQ128" s="276"/>
      <c r="GR128" s="276"/>
      <c r="GS128" s="277"/>
      <c r="GT128" s="278"/>
      <c r="GU128" s="279"/>
      <c r="GV128" s="263"/>
      <c r="GW128" s="273"/>
      <c r="GX128" s="274" t="s">
        <v>134</v>
      </c>
      <c r="GY128" s="275"/>
      <c r="GZ128" s="275"/>
      <c r="HA128" s="276"/>
      <c r="HB128" s="276"/>
      <c r="HC128" s="276"/>
      <c r="HD128" s="277"/>
      <c r="HE128" s="276"/>
      <c r="HF128" s="277"/>
      <c r="HG128" s="276"/>
      <c r="HH128" s="276"/>
      <c r="HI128" s="276"/>
      <c r="HJ128" s="277"/>
      <c r="HK128" s="278"/>
      <c r="HL128" s="279"/>
      <c r="HM128" s="263"/>
      <c r="HN128" s="273"/>
      <c r="HO128" s="274" t="s">
        <v>134</v>
      </c>
      <c r="HP128" s="275"/>
      <c r="HQ128" s="275"/>
      <c r="HR128" s="276"/>
      <c r="HS128" s="276"/>
      <c r="HT128" s="276"/>
      <c r="HU128" s="277"/>
      <c r="HV128" s="276"/>
      <c r="HW128" s="277"/>
      <c r="HX128" s="276"/>
      <c r="HY128" s="276"/>
      <c r="HZ128" s="276"/>
      <c r="IA128" s="277"/>
      <c r="IB128" s="278"/>
      <c r="IC128" s="279"/>
      <c r="ID128" s="263"/>
      <c r="IE128" s="273"/>
      <c r="IF128" s="274" t="s">
        <v>134</v>
      </c>
      <c r="IG128" s="275"/>
      <c r="IH128" s="275"/>
      <c r="II128" s="276"/>
      <c r="IJ128" s="276"/>
      <c r="IK128" s="276"/>
      <c r="IL128" s="277"/>
      <c r="IM128" s="276"/>
      <c r="IN128" s="277"/>
      <c r="IO128" s="276"/>
      <c r="IP128" s="276"/>
      <c r="IQ128" s="276"/>
      <c r="IR128" s="277"/>
      <c r="IS128" s="278"/>
      <c r="IT128" s="279"/>
      <c r="IU128" s="263"/>
      <c r="IV128" s="273"/>
      <c r="IW128" s="274" t="s">
        <v>134</v>
      </c>
      <c r="IX128" s="275"/>
      <c r="IY128" s="275"/>
      <c r="IZ128" s="276"/>
      <c r="JA128" s="276"/>
      <c r="JB128" s="276"/>
      <c r="JC128" s="277"/>
      <c r="JD128" s="276"/>
      <c r="JE128" s="277"/>
      <c r="JF128" s="276"/>
      <c r="JG128" s="276"/>
      <c r="JH128" s="276"/>
      <c r="JI128" s="277"/>
      <c r="JJ128" s="278"/>
      <c r="JK128" s="279"/>
      <c r="JL128" s="263"/>
      <c r="JM128" s="273"/>
      <c r="JN128" s="274" t="s">
        <v>134</v>
      </c>
      <c r="JO128" s="275"/>
      <c r="JP128" s="275"/>
      <c r="JQ128" s="276"/>
      <c r="JR128" s="276"/>
      <c r="JS128" s="276"/>
      <c r="JT128" s="277"/>
      <c r="JU128" s="276"/>
      <c r="JV128" s="277"/>
      <c r="JW128" s="276"/>
      <c r="JX128" s="276"/>
      <c r="JY128" s="276"/>
      <c r="JZ128" s="277"/>
      <c r="KA128" s="278"/>
      <c r="KB128" s="279"/>
      <c r="KC128" s="263"/>
      <c r="KD128" s="273"/>
      <c r="KE128" s="274" t="s">
        <v>134</v>
      </c>
      <c r="KF128" s="275"/>
      <c r="KG128" s="275"/>
      <c r="KH128" s="276"/>
      <c r="KI128" s="276"/>
      <c r="KJ128" s="276"/>
      <c r="KK128" s="277"/>
      <c r="KL128" s="276"/>
      <c r="KM128" s="277"/>
      <c r="KN128" s="276"/>
      <c r="KO128" s="276"/>
      <c r="KP128" s="276"/>
      <c r="KQ128" s="277"/>
      <c r="KR128" s="278"/>
      <c r="KS128" s="279"/>
      <c r="KT128" s="263"/>
      <c r="KU128" s="264"/>
    </row>
    <row r="129" ht="15.75" customHeight="1">
      <c r="A129" s="254">
        <v>1.0</v>
      </c>
      <c r="B129" s="255" t="s">
        <v>135</v>
      </c>
      <c r="C129" s="256" t="s">
        <v>121</v>
      </c>
      <c r="D129" s="256" t="s">
        <v>123</v>
      </c>
      <c r="E129" s="257" t="str">
        <f>ADHB!E129</f>
        <v/>
      </c>
      <c r="F129" s="257"/>
      <c r="G129" s="257">
        <f t="shared" ref="G129:G138" si="1045">IFERROR(E129*F129/1000000,0)</f>
        <v>0</v>
      </c>
      <c r="H129" s="258"/>
      <c r="I129" s="257">
        <f t="shared" ref="I129:I138" si="1046">IFERROR(+G129*H129,"")</f>
        <v>0</v>
      </c>
      <c r="J129" s="259"/>
      <c r="K129" s="260"/>
      <c r="L129" s="260"/>
      <c r="M129" s="257">
        <f t="shared" ref="M129:M138" si="1047">IFERROR(+(IF(G129="","0",G129))+(IF(I129="","0",I129))+(IF(L129="","0",L129)),"")</f>
        <v>0</v>
      </c>
      <c r="N129" s="258">
        <v>0.294289866351475</v>
      </c>
      <c r="O129" s="261">
        <f t="shared" ref="O129:O138" si="1048">IFERROR(+N129*(M129-L129),"")</f>
        <v>0</v>
      </c>
      <c r="P129" s="262">
        <f t="shared" ref="P129:P138" si="1049">IFERROR(+(IF(M129="","0",M129))-(IF(O129="","0",O129)),"")</f>
        <v>0</v>
      </c>
      <c r="Q129" s="263"/>
      <c r="R129" s="254">
        <v>1.0</v>
      </c>
      <c r="S129" s="255" t="s">
        <v>135</v>
      </c>
      <c r="T129" s="256" t="s">
        <v>121</v>
      </c>
      <c r="U129" s="256" t="s">
        <v>123</v>
      </c>
      <c r="V129" s="257" t="str">
        <f>ADHB!V129</f>
        <v/>
      </c>
      <c r="W129" s="257"/>
      <c r="X129" s="257">
        <f t="shared" ref="X129:X138" si="1050">IFERROR(V129*W129/1000000,0)</f>
        <v>0</v>
      </c>
      <c r="Y129" s="258"/>
      <c r="Z129" s="257">
        <f t="shared" ref="Z129:Z138" si="1051">IFERROR(+X129*Y129,"")</f>
        <v>0</v>
      </c>
      <c r="AA129" s="259"/>
      <c r="AB129" s="260"/>
      <c r="AC129" s="260"/>
      <c r="AD129" s="257">
        <f t="shared" ref="AD129:AD138" si="1052">IFERROR(+(IF(X129="","0",X129))+(IF(Z129="","0",Z129))+(IF(AC129="","0",AC129)),"")</f>
        <v>0</v>
      </c>
      <c r="AE129" s="258">
        <v>0.294289866351475</v>
      </c>
      <c r="AF129" s="261">
        <f t="shared" ref="AF129:AF138" si="1053">IFERROR(+AE129*(AD129-AC129),"")</f>
        <v>0</v>
      </c>
      <c r="AG129" s="262">
        <f t="shared" ref="AG129:AG138" si="1054">IFERROR(+(IF(AD129="","0",AD129))-(IF(AF129="","0",AF129)),"")</f>
        <v>0</v>
      </c>
      <c r="AH129" s="263"/>
      <c r="AI129" s="254">
        <v>1.0</v>
      </c>
      <c r="AJ129" s="255" t="s">
        <v>135</v>
      </c>
      <c r="AK129" s="256" t="s">
        <v>121</v>
      </c>
      <c r="AL129" s="256" t="s">
        <v>123</v>
      </c>
      <c r="AM129" s="257" t="str">
        <f>ADHB!AM129</f>
        <v/>
      </c>
      <c r="AN129" s="257"/>
      <c r="AO129" s="257">
        <f t="shared" ref="AO129:AO138" si="1055">IFERROR(AM129*AN129/1000000,0)</f>
        <v>0</v>
      </c>
      <c r="AP129" s="258"/>
      <c r="AQ129" s="257">
        <f t="shared" ref="AQ129:AQ138" si="1056">IFERROR(+AO129*AP129,"")</f>
        <v>0</v>
      </c>
      <c r="AR129" s="259"/>
      <c r="AS129" s="260"/>
      <c r="AT129" s="260"/>
      <c r="AU129" s="257">
        <f t="shared" ref="AU129:AU138" si="1057">IFERROR(+(IF(AO129="","0",AO129))+(IF(AQ129="","0",AQ129))+(IF(AT129="","0",AT129)),"")</f>
        <v>0</v>
      </c>
      <c r="AV129" s="258">
        <v>0.294289866351475</v>
      </c>
      <c r="AW129" s="261">
        <f t="shared" ref="AW129:AW138" si="1058">IFERROR(+AV129*(AU129-AT129),"")</f>
        <v>0</v>
      </c>
      <c r="AX129" s="262">
        <f t="shared" ref="AX129:AX138" si="1059">IFERROR(+(IF(AU129="","0",AU129))-(IF(AW129="","0",AW129)),"")</f>
        <v>0</v>
      </c>
      <c r="AY129" s="263"/>
      <c r="AZ129" s="254">
        <v>1.0</v>
      </c>
      <c r="BA129" s="255" t="s">
        <v>135</v>
      </c>
      <c r="BB129" s="256" t="s">
        <v>121</v>
      </c>
      <c r="BC129" s="256" t="s">
        <v>123</v>
      </c>
      <c r="BD129" s="257" t="str">
        <f>ADHB!BD129</f>
        <v/>
      </c>
      <c r="BE129" s="257"/>
      <c r="BF129" s="257">
        <f t="shared" ref="BF129:BF138" si="1060">IFERROR(BD129*BE129/1000000,0)</f>
        <v>0</v>
      </c>
      <c r="BG129" s="258"/>
      <c r="BH129" s="257">
        <f t="shared" ref="BH129:BH138" si="1061">IFERROR(+BF129*BG129,"")</f>
        <v>0</v>
      </c>
      <c r="BI129" s="259"/>
      <c r="BJ129" s="260"/>
      <c r="BK129" s="260"/>
      <c r="BL129" s="257">
        <f t="shared" ref="BL129:BL138" si="1062">IFERROR(+(IF(BF129="","0",BF129))+(IF(BH129="","0",BH129))+(IF(BK129="","0",BK129)),"")</f>
        <v>0</v>
      </c>
      <c r="BM129" s="258">
        <v>0.294289866351475</v>
      </c>
      <c r="BN129" s="261">
        <f t="shared" ref="BN129:BN138" si="1063">IFERROR(+BM129*(BL129-BK129),"")</f>
        <v>0</v>
      </c>
      <c r="BO129" s="262">
        <f t="shared" ref="BO129:BO138" si="1064">IFERROR(+(IF(BL129="","0",BL129))-(IF(BN129="","0",BN129)),"")</f>
        <v>0</v>
      </c>
      <c r="BP129" s="263"/>
      <c r="BQ129" s="254">
        <v>1.0</v>
      </c>
      <c r="BR129" s="255" t="s">
        <v>135</v>
      </c>
      <c r="BS129" s="256" t="s">
        <v>121</v>
      </c>
      <c r="BT129" s="256" t="s">
        <v>123</v>
      </c>
      <c r="BU129" s="257" t="str">
        <f>ADHB!BU129</f>
        <v/>
      </c>
      <c r="BV129" s="257"/>
      <c r="BW129" s="257">
        <f t="shared" ref="BW129:BW138" si="1065">IFERROR(BU129*BV129/1000000,0)</f>
        <v>0</v>
      </c>
      <c r="BX129" s="258"/>
      <c r="BY129" s="257">
        <f t="shared" ref="BY129:BY138" si="1066">IFERROR(+BW129*BX129,"")</f>
        <v>0</v>
      </c>
      <c r="BZ129" s="259"/>
      <c r="CA129" s="260"/>
      <c r="CB129" s="260"/>
      <c r="CC129" s="257">
        <f t="shared" ref="CC129:CC138" si="1067">IFERROR(+(IF(BW129="","0",BW129))+(IF(BY129="","0",BY129))+(IF(CB129="","0",CB129)),"")</f>
        <v>0</v>
      </c>
      <c r="CD129" s="258">
        <v>0.294289866351475</v>
      </c>
      <c r="CE129" s="261">
        <f t="shared" ref="CE129:CE138" si="1068">IFERROR(+CD129*(CC129-CB129),"")</f>
        <v>0</v>
      </c>
      <c r="CF129" s="262">
        <f t="shared" ref="CF129:CF138" si="1069">IFERROR(+(IF(CC129="","0",CC129))-(IF(CE129="","0",CE129)),"")</f>
        <v>0</v>
      </c>
      <c r="CG129" s="263"/>
      <c r="CH129" s="254">
        <v>1.0</v>
      </c>
      <c r="CI129" s="255" t="s">
        <v>135</v>
      </c>
      <c r="CJ129" s="256" t="s">
        <v>121</v>
      </c>
      <c r="CK129" s="256" t="s">
        <v>123</v>
      </c>
      <c r="CL129" s="257" t="str">
        <f>ADHB!CL129</f>
        <v/>
      </c>
      <c r="CM129" s="257"/>
      <c r="CN129" s="257">
        <f t="shared" ref="CN129:CN138" si="1070">IFERROR(CL129*CM129/1000000,0)</f>
        <v>0</v>
      </c>
      <c r="CO129" s="258"/>
      <c r="CP129" s="257">
        <f t="shared" ref="CP129:CP138" si="1071">IFERROR(+CN129*CO129,"")</f>
        <v>0</v>
      </c>
      <c r="CQ129" s="259"/>
      <c r="CR129" s="260"/>
      <c r="CS129" s="260"/>
      <c r="CT129" s="257">
        <f t="shared" ref="CT129:CT138" si="1072">IFERROR(+(IF(CN129="","0",CN129))+(IF(CP129="","0",CP129))+(IF(CS129="","0",CS129)),"")</f>
        <v>0</v>
      </c>
      <c r="CU129" s="258">
        <v>0.294289866351475</v>
      </c>
      <c r="CV129" s="261">
        <f t="shared" ref="CV129:CV138" si="1073">IFERROR(+CU129*(CT129-CS129),"")</f>
        <v>0</v>
      </c>
      <c r="CW129" s="262">
        <f t="shared" ref="CW129:CW138" si="1074">IFERROR(+(IF(CT129="","0",CT129))-(IF(CV129="","0",CV129)),"")</f>
        <v>0</v>
      </c>
      <c r="CX129" s="263"/>
      <c r="CY129" s="254">
        <v>1.0</v>
      </c>
      <c r="CZ129" s="255" t="s">
        <v>135</v>
      </c>
      <c r="DA129" s="256" t="s">
        <v>121</v>
      </c>
      <c r="DB129" s="256" t="s">
        <v>123</v>
      </c>
      <c r="DC129" s="257" t="str">
        <f>ADHB!DC129</f>
        <v/>
      </c>
      <c r="DD129" s="257"/>
      <c r="DE129" s="257">
        <f t="shared" ref="DE129:DE138" si="1075">IFERROR(DC129*DD129/1000000,0)</f>
        <v>0</v>
      </c>
      <c r="DF129" s="258"/>
      <c r="DG129" s="257">
        <f t="shared" ref="DG129:DG138" si="1076">IFERROR(+DE129*DF129,"")</f>
        <v>0</v>
      </c>
      <c r="DH129" s="259"/>
      <c r="DI129" s="260"/>
      <c r="DJ129" s="260"/>
      <c r="DK129" s="257">
        <f t="shared" ref="DK129:DK138" si="1077">IFERROR(+(IF(DE129="","0",DE129))+(IF(DG129="","0",DG129))+(IF(DJ129="","0",DJ129)),"")</f>
        <v>0</v>
      </c>
      <c r="DL129" s="258">
        <v>0.294289866351475</v>
      </c>
      <c r="DM129" s="261">
        <f t="shared" ref="DM129:DM138" si="1078">IFERROR(+DL129*(DK129-DJ129),"")</f>
        <v>0</v>
      </c>
      <c r="DN129" s="262">
        <f t="shared" ref="DN129:DN138" si="1079">IFERROR(+(IF(DK129="","0",DK129))-(IF(DM129="","0",DM129)),"")</f>
        <v>0</v>
      </c>
      <c r="DO129" s="263"/>
      <c r="DP129" s="254">
        <v>1.0</v>
      </c>
      <c r="DQ129" s="255" t="s">
        <v>135</v>
      </c>
      <c r="DR129" s="256" t="s">
        <v>121</v>
      </c>
      <c r="DS129" s="256" t="s">
        <v>123</v>
      </c>
      <c r="DT129" s="257" t="str">
        <f>ADHB!DT129</f>
        <v/>
      </c>
      <c r="DU129" s="257"/>
      <c r="DV129" s="257">
        <f t="shared" ref="DV129:DV138" si="1080">IFERROR(DT129*DU129/1000000,0)</f>
        <v>0</v>
      </c>
      <c r="DW129" s="258"/>
      <c r="DX129" s="257">
        <f t="shared" ref="DX129:DX138" si="1081">IFERROR(+DV129*DW129,"")</f>
        <v>0</v>
      </c>
      <c r="DY129" s="259"/>
      <c r="DZ129" s="260"/>
      <c r="EA129" s="260"/>
      <c r="EB129" s="257">
        <f t="shared" ref="EB129:EB138" si="1082">IFERROR(+(IF(DV129="","0",DV129))+(IF(DX129="","0",DX129))+(IF(EA129="","0",EA129)),"")</f>
        <v>0</v>
      </c>
      <c r="EC129" s="258">
        <v>0.294289866351475</v>
      </c>
      <c r="ED129" s="261">
        <f t="shared" ref="ED129:ED138" si="1083">IFERROR(+EC129*(EB129-EA129),"")</f>
        <v>0</v>
      </c>
      <c r="EE129" s="262">
        <f t="shared" ref="EE129:EE138" si="1084">IFERROR(+(IF(EB129="","0",EB129))-(IF(ED129="","0",ED129)),"")</f>
        <v>0</v>
      </c>
      <c r="EF129" s="263"/>
      <c r="EG129" s="254">
        <v>1.0</v>
      </c>
      <c r="EH129" s="255" t="s">
        <v>135</v>
      </c>
      <c r="EI129" s="256" t="s">
        <v>121</v>
      </c>
      <c r="EJ129" s="256" t="s">
        <v>123</v>
      </c>
      <c r="EK129" s="257" t="str">
        <f>ADHB!EK129</f>
        <v/>
      </c>
      <c r="EL129" s="257"/>
      <c r="EM129" s="257">
        <f t="shared" ref="EM129:EM138" si="1085">IFERROR(EK129*EL129/1000000,0)</f>
        <v>0</v>
      </c>
      <c r="EN129" s="258"/>
      <c r="EO129" s="257">
        <f t="shared" ref="EO129:EO138" si="1086">IFERROR(+EM129*EN129,"")</f>
        <v>0</v>
      </c>
      <c r="EP129" s="259"/>
      <c r="EQ129" s="260"/>
      <c r="ER129" s="260"/>
      <c r="ES129" s="257">
        <f t="shared" ref="ES129:ES138" si="1087">IFERROR(+(IF(EM129="","0",EM129))+(IF(EO129="","0",EO129))+(IF(ER129="","0",ER129)),"")</f>
        <v>0</v>
      </c>
      <c r="ET129" s="258">
        <v>0.294289866351475</v>
      </c>
      <c r="EU129" s="261">
        <f t="shared" ref="EU129:EU138" si="1088">IFERROR(+ET129*(ES129-ER129),"")</f>
        <v>0</v>
      </c>
      <c r="EV129" s="262">
        <f t="shared" ref="EV129:EV138" si="1089">IFERROR(+(IF(ES129="","0",ES129))-(IF(EU129="","0",EU129)),"")</f>
        <v>0</v>
      </c>
      <c r="EW129" s="263"/>
      <c r="EX129" s="254">
        <v>1.0</v>
      </c>
      <c r="EY129" s="255" t="s">
        <v>135</v>
      </c>
      <c r="EZ129" s="256" t="s">
        <v>121</v>
      </c>
      <c r="FA129" s="256" t="s">
        <v>123</v>
      </c>
      <c r="FB129" s="257" t="str">
        <f>ADHB!FB129</f>
        <v/>
      </c>
      <c r="FC129" s="257"/>
      <c r="FD129" s="257">
        <f t="shared" ref="FD129:FD138" si="1090">IFERROR(FB129*FC129/1000000,0)</f>
        <v>0</v>
      </c>
      <c r="FE129" s="258"/>
      <c r="FF129" s="257">
        <f t="shared" ref="FF129:FF138" si="1091">IFERROR(+FD129*FE129,"")</f>
        <v>0</v>
      </c>
      <c r="FG129" s="259"/>
      <c r="FH129" s="260"/>
      <c r="FI129" s="260"/>
      <c r="FJ129" s="257">
        <f t="shared" ref="FJ129:FJ138" si="1092">IFERROR(+(IF(FD129="","0",FD129))+(IF(FF129="","0",FF129))+(IF(FI129="","0",FI129)),"")</f>
        <v>0</v>
      </c>
      <c r="FK129" s="258">
        <v>0.294289866351475</v>
      </c>
      <c r="FL129" s="261">
        <f t="shared" ref="FL129:FL138" si="1093">IFERROR(+FK129*(FJ129-FI129),"")</f>
        <v>0</v>
      </c>
      <c r="FM129" s="262">
        <f t="shared" ref="FM129:FM138" si="1094">IFERROR(+(IF(FJ129="","0",FJ129))-(IF(FL129="","0",FL129)),"")</f>
        <v>0</v>
      </c>
      <c r="FN129" s="263"/>
      <c r="FO129" s="254">
        <v>1.0</v>
      </c>
      <c r="FP129" s="255" t="s">
        <v>135</v>
      </c>
      <c r="FQ129" s="256" t="s">
        <v>121</v>
      </c>
      <c r="FR129" s="256" t="s">
        <v>123</v>
      </c>
      <c r="FS129" s="257" t="str">
        <f>ADHB!FS129</f>
        <v/>
      </c>
      <c r="FT129" s="257"/>
      <c r="FU129" s="257">
        <f t="shared" ref="FU129:FU138" si="1095">IFERROR(FS129*FT129/1000000,0)</f>
        <v>0</v>
      </c>
      <c r="FV129" s="258"/>
      <c r="FW129" s="257">
        <f t="shared" ref="FW129:FW138" si="1096">IFERROR(+FU129*FV129,"")</f>
        <v>0</v>
      </c>
      <c r="FX129" s="259"/>
      <c r="FY129" s="260"/>
      <c r="FZ129" s="260"/>
      <c r="GA129" s="257">
        <f t="shared" ref="GA129:GA138" si="1097">IFERROR(+(IF(FU129="","0",FU129))+(IF(FW129="","0",FW129))+(IF(FZ129="","0",FZ129)),"")</f>
        <v>0</v>
      </c>
      <c r="GB129" s="258">
        <v>0.294289866351475</v>
      </c>
      <c r="GC129" s="261">
        <f t="shared" ref="GC129:GC138" si="1098">IFERROR(+GB129*(GA129-FZ129),"")</f>
        <v>0</v>
      </c>
      <c r="GD129" s="262">
        <f t="shared" ref="GD129:GD138" si="1099">IFERROR(+(IF(GA129="","0",GA129))-(IF(GC129="","0",GC129)),"")</f>
        <v>0</v>
      </c>
      <c r="GE129" s="263"/>
      <c r="GF129" s="254">
        <v>1.0</v>
      </c>
      <c r="GG129" s="255" t="s">
        <v>135</v>
      </c>
      <c r="GH129" s="256" t="s">
        <v>121</v>
      </c>
      <c r="GI129" s="256" t="s">
        <v>123</v>
      </c>
      <c r="GJ129" s="257" t="str">
        <f>ADHB!GJ129</f>
        <v/>
      </c>
      <c r="GK129" s="257"/>
      <c r="GL129" s="257">
        <f t="shared" ref="GL129:GL138" si="1100">IFERROR(GJ129*GK129/1000000,0)</f>
        <v>0</v>
      </c>
      <c r="GM129" s="258"/>
      <c r="GN129" s="257">
        <f t="shared" ref="GN129:GN138" si="1101">IFERROR(+GL129*GM129,"")</f>
        <v>0</v>
      </c>
      <c r="GO129" s="259"/>
      <c r="GP129" s="260"/>
      <c r="GQ129" s="260"/>
      <c r="GR129" s="257">
        <f t="shared" ref="GR129:GR138" si="1102">IFERROR(+(IF(GL129="","0",GL129))+(IF(GN129="","0",GN129))+(IF(GQ129="","0",GQ129)),"")</f>
        <v>0</v>
      </c>
      <c r="GS129" s="258">
        <v>0.294289866351475</v>
      </c>
      <c r="GT129" s="261">
        <f t="shared" ref="GT129:GT138" si="1103">IFERROR(+GS129*(GR129-GQ129),"")</f>
        <v>0</v>
      </c>
      <c r="GU129" s="262">
        <f t="shared" ref="GU129:GU138" si="1104">IFERROR(+(IF(GR129="","0",GR129))-(IF(GT129="","0",GT129)),"")</f>
        <v>0</v>
      </c>
      <c r="GV129" s="263"/>
      <c r="GW129" s="254">
        <v>1.0</v>
      </c>
      <c r="GX129" s="255" t="s">
        <v>135</v>
      </c>
      <c r="GY129" s="256" t="s">
        <v>121</v>
      </c>
      <c r="GZ129" s="256" t="s">
        <v>123</v>
      </c>
      <c r="HA129" s="257" t="str">
        <f>ADHB!HA129</f>
        <v/>
      </c>
      <c r="HB129" s="257"/>
      <c r="HC129" s="257">
        <f t="shared" ref="HC129:HC138" si="1105">IFERROR(HA129*HB129/1000000,0)</f>
        <v>0</v>
      </c>
      <c r="HD129" s="258"/>
      <c r="HE129" s="257">
        <f t="shared" ref="HE129:HE138" si="1106">IFERROR(+HC129*HD129,"")</f>
        <v>0</v>
      </c>
      <c r="HF129" s="259"/>
      <c r="HG129" s="260"/>
      <c r="HH129" s="260"/>
      <c r="HI129" s="257">
        <f t="shared" ref="HI129:HI138" si="1107">IFERROR(+(IF(HC129="","0",HC129))+(IF(HE129="","0",HE129))+(IF(HH129="","0",HH129)),"")</f>
        <v>0</v>
      </c>
      <c r="HJ129" s="258">
        <v>0.294289866351475</v>
      </c>
      <c r="HK129" s="261">
        <f t="shared" ref="HK129:HK138" si="1108">IFERROR(+HJ129*(HI129-HH129),"")</f>
        <v>0</v>
      </c>
      <c r="HL129" s="262">
        <f t="shared" ref="HL129:HL138" si="1109">IFERROR(+(IF(HI129="","0",HI129))-(IF(HK129="","0",HK129)),"")</f>
        <v>0</v>
      </c>
      <c r="HM129" s="263"/>
      <c r="HN129" s="254">
        <v>1.0</v>
      </c>
      <c r="HO129" s="255" t="s">
        <v>135</v>
      </c>
      <c r="HP129" s="256" t="s">
        <v>121</v>
      </c>
      <c r="HQ129" s="256" t="s">
        <v>123</v>
      </c>
      <c r="HR129" s="257" t="str">
        <f>ADHB!HR129</f>
        <v/>
      </c>
      <c r="HS129" s="257"/>
      <c r="HT129" s="257">
        <f t="shared" ref="HT129:HT138" si="1110">IFERROR(HR129*HS129/1000000,0)</f>
        <v>0</v>
      </c>
      <c r="HU129" s="258"/>
      <c r="HV129" s="257">
        <f t="shared" ref="HV129:HV138" si="1111">IFERROR(+HT129*HU129,"")</f>
        <v>0</v>
      </c>
      <c r="HW129" s="259"/>
      <c r="HX129" s="260"/>
      <c r="HY129" s="260"/>
      <c r="HZ129" s="257">
        <f t="shared" ref="HZ129:HZ138" si="1112">IFERROR(+(IF(HT129="","0",HT129))+(IF(HV129="","0",HV129))+(IF(HY129="","0",HY129)),"")</f>
        <v>0</v>
      </c>
      <c r="IA129" s="258">
        <v>0.294289866351475</v>
      </c>
      <c r="IB129" s="261">
        <f t="shared" ref="IB129:IB138" si="1113">IFERROR(+IA129*(HZ129-HY129),"")</f>
        <v>0</v>
      </c>
      <c r="IC129" s="262">
        <f t="shared" ref="IC129:IC138" si="1114">IFERROR(+(IF(HZ129="","0",HZ129))-(IF(IB129="","0",IB129)),"")</f>
        <v>0</v>
      </c>
      <c r="ID129" s="263"/>
      <c r="IE129" s="254">
        <v>1.0</v>
      </c>
      <c r="IF129" s="255" t="s">
        <v>135</v>
      </c>
      <c r="IG129" s="256" t="s">
        <v>121</v>
      </c>
      <c r="IH129" s="256" t="s">
        <v>123</v>
      </c>
      <c r="II129" s="257" t="str">
        <f>ADHB!II129</f>
        <v/>
      </c>
      <c r="IJ129" s="257"/>
      <c r="IK129" s="257">
        <f t="shared" ref="IK129:IK138" si="1115">IFERROR(II129*IJ129/1000000,0)</f>
        <v>0</v>
      </c>
      <c r="IL129" s="258"/>
      <c r="IM129" s="257">
        <f t="shared" ref="IM129:IM138" si="1116">IFERROR(+IK129*IL129,"")</f>
        <v>0</v>
      </c>
      <c r="IN129" s="259"/>
      <c r="IO129" s="260"/>
      <c r="IP129" s="260"/>
      <c r="IQ129" s="257">
        <f t="shared" ref="IQ129:IQ138" si="1117">IFERROR(+(IF(IK129="","0",IK129))+(IF(IM129="","0",IM129))+(IF(IP129="","0",IP129)),"")</f>
        <v>0</v>
      </c>
      <c r="IR129" s="258">
        <v>0.294289866351475</v>
      </c>
      <c r="IS129" s="261">
        <f t="shared" ref="IS129:IS138" si="1118">IFERROR(+IR129*(IQ129-IP129),"")</f>
        <v>0</v>
      </c>
      <c r="IT129" s="262">
        <f t="shared" ref="IT129:IT138" si="1119">IFERROR(+(IF(IQ129="","0",IQ129))-(IF(IS129="","0",IS129)),"")</f>
        <v>0</v>
      </c>
      <c r="IU129" s="263"/>
      <c r="IV129" s="254">
        <v>1.0</v>
      </c>
      <c r="IW129" s="255" t="s">
        <v>135</v>
      </c>
      <c r="IX129" s="256" t="s">
        <v>121</v>
      </c>
      <c r="IY129" s="256" t="s">
        <v>123</v>
      </c>
      <c r="IZ129" s="257" t="str">
        <f>ADHB!IZ129</f>
        <v/>
      </c>
      <c r="JA129" s="257"/>
      <c r="JB129" s="257">
        <f t="shared" ref="JB129:JB138" si="1120">IFERROR(IZ129*JA129/1000000,0)</f>
        <v>0</v>
      </c>
      <c r="JC129" s="258"/>
      <c r="JD129" s="257">
        <f t="shared" ref="JD129:JD138" si="1121">IFERROR(+JB129*JC129,"")</f>
        <v>0</v>
      </c>
      <c r="JE129" s="259"/>
      <c r="JF129" s="260"/>
      <c r="JG129" s="260"/>
      <c r="JH129" s="257">
        <f t="shared" ref="JH129:JH138" si="1122">IFERROR(+(IF(JB129="","0",JB129))+(IF(JD129="","0",JD129))+(IF(JG129="","0",JG129)),"")</f>
        <v>0</v>
      </c>
      <c r="JI129" s="258">
        <v>0.294289866351475</v>
      </c>
      <c r="JJ129" s="261">
        <f t="shared" ref="JJ129:JJ138" si="1123">IFERROR(+JI129*(JH129-JG129),"")</f>
        <v>0</v>
      </c>
      <c r="JK129" s="262">
        <f t="shared" ref="JK129:JK138" si="1124">IFERROR(+(IF(JH129="","0",JH129))-(IF(JJ129="","0",JJ129)),"")</f>
        <v>0</v>
      </c>
      <c r="JL129" s="263"/>
      <c r="JM129" s="254">
        <v>1.0</v>
      </c>
      <c r="JN129" s="255" t="s">
        <v>135</v>
      </c>
      <c r="JO129" s="256" t="s">
        <v>121</v>
      </c>
      <c r="JP129" s="256" t="s">
        <v>123</v>
      </c>
      <c r="JQ129" s="257" t="str">
        <f>ADHB!KY129</f>
        <v/>
      </c>
      <c r="JR129" s="257"/>
      <c r="JS129" s="257">
        <f t="shared" ref="JS129:JS138" si="1125">IFERROR(JQ129*JR129/1000000,0)</f>
        <v>0</v>
      </c>
      <c r="JT129" s="258"/>
      <c r="JU129" s="257">
        <f t="shared" ref="JU129:JU138" si="1126">IFERROR(+JS129*JT129,"")</f>
        <v>0</v>
      </c>
      <c r="JV129" s="259"/>
      <c r="JW129" s="260"/>
      <c r="JX129" s="260"/>
      <c r="JY129" s="257">
        <f t="shared" ref="JY129:JY138" si="1127">IFERROR(+(IF(JS129="","0",JS129))+(IF(JU129="","0",JU129))+(IF(JX129="","0",JX129)),"")</f>
        <v>0</v>
      </c>
      <c r="JZ129" s="258">
        <v>0.294289866351475</v>
      </c>
      <c r="KA129" s="261">
        <f t="shared" ref="KA129:KA138" si="1128">IFERROR(+JZ129*(JY129-JX129),"")</f>
        <v>0</v>
      </c>
      <c r="KB129" s="262">
        <f t="shared" ref="KB129:KB138" si="1129">IFERROR(+(IF(JY129="","0",JY129))-(IF(KA129="","0",KA129)),"")</f>
        <v>0</v>
      </c>
      <c r="KC129" s="263"/>
      <c r="KD129" s="254">
        <v>1.0</v>
      </c>
      <c r="KE129" s="255" t="s">
        <v>135</v>
      </c>
      <c r="KF129" s="256" t="s">
        <v>121</v>
      </c>
      <c r="KG129" s="256" t="s">
        <v>123</v>
      </c>
      <c r="KH129" s="257" t="str">
        <f>ADHB!LP129</f>
        <v/>
      </c>
      <c r="KI129" s="257"/>
      <c r="KJ129" s="257">
        <f t="shared" ref="KJ129:KJ138" si="1130">IFERROR(KH129*KI129/1000000,0)</f>
        <v>0</v>
      </c>
      <c r="KK129" s="258"/>
      <c r="KL129" s="257">
        <f t="shared" ref="KL129:KL138" si="1131">IFERROR(+KJ129*KK129,"")</f>
        <v>0</v>
      </c>
      <c r="KM129" s="259"/>
      <c r="KN129" s="260"/>
      <c r="KO129" s="260"/>
      <c r="KP129" s="257">
        <f t="shared" ref="KP129:KP138" si="1132">IFERROR(+(IF(KJ129="","0",KJ129))+(IF(KL129="","0",KL129))+(IF(KO129="","0",KO129)),"")</f>
        <v>0</v>
      </c>
      <c r="KQ129" s="258">
        <v>0.294289866351475</v>
      </c>
      <c r="KR129" s="261">
        <f t="shared" ref="KR129:KR138" si="1133">IFERROR(+KQ129*(KP129-KO129),"")</f>
        <v>0</v>
      </c>
      <c r="KS129" s="262">
        <f t="shared" ref="KS129:KS138" si="1134">IFERROR(+(IF(KP129="","0",KP129))-(IF(KR129="","0",KR129)),"")</f>
        <v>0</v>
      </c>
      <c r="KT129" s="263"/>
      <c r="KU129" s="264"/>
    </row>
    <row r="130" ht="15.75" customHeight="1">
      <c r="A130" s="254">
        <v>2.0</v>
      </c>
      <c r="B130" s="255" t="s">
        <v>136</v>
      </c>
      <c r="C130" s="256" t="s">
        <v>121</v>
      </c>
      <c r="D130" s="256" t="s">
        <v>123</v>
      </c>
      <c r="E130" s="257" t="str">
        <f>ADHB!E130</f>
        <v/>
      </c>
      <c r="F130" s="257"/>
      <c r="G130" s="257">
        <f t="shared" si="1045"/>
        <v>0</v>
      </c>
      <c r="H130" s="258"/>
      <c r="I130" s="257">
        <f t="shared" si="1046"/>
        <v>0</v>
      </c>
      <c r="J130" s="259"/>
      <c r="K130" s="260"/>
      <c r="L130" s="260"/>
      <c r="M130" s="257">
        <f t="shared" si="1047"/>
        <v>0</v>
      </c>
      <c r="N130" s="258">
        <v>0.294289866351475</v>
      </c>
      <c r="O130" s="261">
        <f t="shared" si="1048"/>
        <v>0</v>
      </c>
      <c r="P130" s="262">
        <f t="shared" si="1049"/>
        <v>0</v>
      </c>
      <c r="Q130" s="263"/>
      <c r="R130" s="254">
        <v>2.0</v>
      </c>
      <c r="S130" s="255" t="s">
        <v>136</v>
      </c>
      <c r="T130" s="256" t="s">
        <v>121</v>
      </c>
      <c r="U130" s="256" t="s">
        <v>123</v>
      </c>
      <c r="V130" s="257" t="str">
        <f>ADHB!V130</f>
        <v/>
      </c>
      <c r="W130" s="257"/>
      <c r="X130" s="257">
        <f t="shared" si="1050"/>
        <v>0</v>
      </c>
      <c r="Y130" s="258"/>
      <c r="Z130" s="257">
        <f t="shared" si="1051"/>
        <v>0</v>
      </c>
      <c r="AA130" s="259"/>
      <c r="AB130" s="260"/>
      <c r="AC130" s="260"/>
      <c r="AD130" s="257">
        <f t="shared" si="1052"/>
        <v>0</v>
      </c>
      <c r="AE130" s="258">
        <v>0.294289866351475</v>
      </c>
      <c r="AF130" s="261">
        <f t="shared" si="1053"/>
        <v>0</v>
      </c>
      <c r="AG130" s="262">
        <f t="shared" si="1054"/>
        <v>0</v>
      </c>
      <c r="AH130" s="263"/>
      <c r="AI130" s="254">
        <v>2.0</v>
      </c>
      <c r="AJ130" s="255" t="s">
        <v>136</v>
      </c>
      <c r="AK130" s="256" t="s">
        <v>121</v>
      </c>
      <c r="AL130" s="256" t="s">
        <v>123</v>
      </c>
      <c r="AM130" s="257" t="str">
        <f>ADHB!AM130</f>
        <v/>
      </c>
      <c r="AN130" s="257"/>
      <c r="AO130" s="257">
        <f t="shared" si="1055"/>
        <v>0</v>
      </c>
      <c r="AP130" s="258"/>
      <c r="AQ130" s="257">
        <f t="shared" si="1056"/>
        <v>0</v>
      </c>
      <c r="AR130" s="259"/>
      <c r="AS130" s="260"/>
      <c r="AT130" s="260"/>
      <c r="AU130" s="257">
        <f t="shared" si="1057"/>
        <v>0</v>
      </c>
      <c r="AV130" s="258">
        <v>0.294289866351475</v>
      </c>
      <c r="AW130" s="261">
        <f t="shared" si="1058"/>
        <v>0</v>
      </c>
      <c r="AX130" s="262">
        <f t="shared" si="1059"/>
        <v>0</v>
      </c>
      <c r="AY130" s="263"/>
      <c r="AZ130" s="254">
        <v>2.0</v>
      </c>
      <c r="BA130" s="255" t="s">
        <v>136</v>
      </c>
      <c r="BB130" s="256" t="s">
        <v>121</v>
      </c>
      <c r="BC130" s="256" t="s">
        <v>123</v>
      </c>
      <c r="BD130" s="257" t="str">
        <f>ADHB!BD130</f>
        <v/>
      </c>
      <c r="BE130" s="257"/>
      <c r="BF130" s="257">
        <f t="shared" si="1060"/>
        <v>0</v>
      </c>
      <c r="BG130" s="258"/>
      <c r="BH130" s="257">
        <f t="shared" si="1061"/>
        <v>0</v>
      </c>
      <c r="BI130" s="259"/>
      <c r="BJ130" s="260"/>
      <c r="BK130" s="260"/>
      <c r="BL130" s="257">
        <f t="shared" si="1062"/>
        <v>0</v>
      </c>
      <c r="BM130" s="258">
        <v>0.294289866351475</v>
      </c>
      <c r="BN130" s="261">
        <f t="shared" si="1063"/>
        <v>0</v>
      </c>
      <c r="BO130" s="262">
        <f t="shared" si="1064"/>
        <v>0</v>
      </c>
      <c r="BP130" s="263"/>
      <c r="BQ130" s="254">
        <v>2.0</v>
      </c>
      <c r="BR130" s="255" t="s">
        <v>136</v>
      </c>
      <c r="BS130" s="256" t="s">
        <v>121</v>
      </c>
      <c r="BT130" s="256" t="s">
        <v>123</v>
      </c>
      <c r="BU130" s="257" t="str">
        <f>ADHB!BU130</f>
        <v/>
      </c>
      <c r="BV130" s="257"/>
      <c r="BW130" s="257">
        <f t="shared" si="1065"/>
        <v>0</v>
      </c>
      <c r="BX130" s="258"/>
      <c r="BY130" s="257">
        <f t="shared" si="1066"/>
        <v>0</v>
      </c>
      <c r="BZ130" s="259"/>
      <c r="CA130" s="260"/>
      <c r="CB130" s="260"/>
      <c r="CC130" s="257">
        <f t="shared" si="1067"/>
        <v>0</v>
      </c>
      <c r="CD130" s="258">
        <v>0.294289866351475</v>
      </c>
      <c r="CE130" s="261">
        <f t="shared" si="1068"/>
        <v>0</v>
      </c>
      <c r="CF130" s="262">
        <f t="shared" si="1069"/>
        <v>0</v>
      </c>
      <c r="CG130" s="263"/>
      <c r="CH130" s="254">
        <v>2.0</v>
      </c>
      <c r="CI130" s="255" t="s">
        <v>136</v>
      </c>
      <c r="CJ130" s="256" t="s">
        <v>121</v>
      </c>
      <c r="CK130" s="256" t="s">
        <v>123</v>
      </c>
      <c r="CL130" s="257" t="str">
        <f>ADHB!CL130</f>
        <v/>
      </c>
      <c r="CM130" s="257"/>
      <c r="CN130" s="257">
        <f t="shared" si="1070"/>
        <v>0</v>
      </c>
      <c r="CO130" s="258"/>
      <c r="CP130" s="257">
        <f t="shared" si="1071"/>
        <v>0</v>
      </c>
      <c r="CQ130" s="259"/>
      <c r="CR130" s="260"/>
      <c r="CS130" s="260"/>
      <c r="CT130" s="257">
        <f t="shared" si="1072"/>
        <v>0</v>
      </c>
      <c r="CU130" s="258">
        <v>0.294289866351475</v>
      </c>
      <c r="CV130" s="261">
        <f t="shared" si="1073"/>
        <v>0</v>
      </c>
      <c r="CW130" s="262">
        <f t="shared" si="1074"/>
        <v>0</v>
      </c>
      <c r="CX130" s="263"/>
      <c r="CY130" s="254">
        <v>2.0</v>
      </c>
      <c r="CZ130" s="255" t="s">
        <v>136</v>
      </c>
      <c r="DA130" s="256" t="s">
        <v>121</v>
      </c>
      <c r="DB130" s="256" t="s">
        <v>123</v>
      </c>
      <c r="DC130" s="257" t="str">
        <f>ADHB!DC130</f>
        <v/>
      </c>
      <c r="DD130" s="257"/>
      <c r="DE130" s="257">
        <f t="shared" si="1075"/>
        <v>0</v>
      </c>
      <c r="DF130" s="258"/>
      <c r="DG130" s="257">
        <f t="shared" si="1076"/>
        <v>0</v>
      </c>
      <c r="DH130" s="259"/>
      <c r="DI130" s="260"/>
      <c r="DJ130" s="260"/>
      <c r="DK130" s="257">
        <f t="shared" si="1077"/>
        <v>0</v>
      </c>
      <c r="DL130" s="258">
        <v>0.294289866351475</v>
      </c>
      <c r="DM130" s="261">
        <f t="shared" si="1078"/>
        <v>0</v>
      </c>
      <c r="DN130" s="262">
        <f t="shared" si="1079"/>
        <v>0</v>
      </c>
      <c r="DO130" s="263"/>
      <c r="DP130" s="254">
        <v>2.0</v>
      </c>
      <c r="DQ130" s="255" t="s">
        <v>136</v>
      </c>
      <c r="DR130" s="256" t="s">
        <v>121</v>
      </c>
      <c r="DS130" s="256" t="s">
        <v>123</v>
      </c>
      <c r="DT130" s="257" t="str">
        <f>ADHB!DT130</f>
        <v/>
      </c>
      <c r="DU130" s="257"/>
      <c r="DV130" s="257">
        <f t="shared" si="1080"/>
        <v>0</v>
      </c>
      <c r="DW130" s="258"/>
      <c r="DX130" s="257">
        <f t="shared" si="1081"/>
        <v>0</v>
      </c>
      <c r="DY130" s="259"/>
      <c r="DZ130" s="260"/>
      <c r="EA130" s="260"/>
      <c r="EB130" s="257">
        <f t="shared" si="1082"/>
        <v>0</v>
      </c>
      <c r="EC130" s="258">
        <v>0.294289866351475</v>
      </c>
      <c r="ED130" s="261">
        <f t="shared" si="1083"/>
        <v>0</v>
      </c>
      <c r="EE130" s="262">
        <f t="shared" si="1084"/>
        <v>0</v>
      </c>
      <c r="EF130" s="263"/>
      <c r="EG130" s="254">
        <v>2.0</v>
      </c>
      <c r="EH130" s="255" t="s">
        <v>136</v>
      </c>
      <c r="EI130" s="256" t="s">
        <v>121</v>
      </c>
      <c r="EJ130" s="256" t="s">
        <v>123</v>
      </c>
      <c r="EK130" s="257" t="str">
        <f>ADHB!EK130</f>
        <v/>
      </c>
      <c r="EL130" s="257"/>
      <c r="EM130" s="257">
        <f t="shared" si="1085"/>
        <v>0</v>
      </c>
      <c r="EN130" s="258"/>
      <c r="EO130" s="257">
        <f t="shared" si="1086"/>
        <v>0</v>
      </c>
      <c r="EP130" s="259"/>
      <c r="EQ130" s="260"/>
      <c r="ER130" s="260"/>
      <c r="ES130" s="257">
        <f t="shared" si="1087"/>
        <v>0</v>
      </c>
      <c r="ET130" s="258">
        <v>0.294289866351475</v>
      </c>
      <c r="EU130" s="261">
        <f t="shared" si="1088"/>
        <v>0</v>
      </c>
      <c r="EV130" s="262">
        <f t="shared" si="1089"/>
        <v>0</v>
      </c>
      <c r="EW130" s="263"/>
      <c r="EX130" s="254">
        <v>2.0</v>
      </c>
      <c r="EY130" s="255" t="s">
        <v>136</v>
      </c>
      <c r="EZ130" s="256" t="s">
        <v>121</v>
      </c>
      <c r="FA130" s="256" t="s">
        <v>123</v>
      </c>
      <c r="FB130" s="257" t="str">
        <f>ADHB!FB130</f>
        <v/>
      </c>
      <c r="FC130" s="257"/>
      <c r="FD130" s="257">
        <f t="shared" si="1090"/>
        <v>0</v>
      </c>
      <c r="FE130" s="258"/>
      <c r="FF130" s="257">
        <f t="shared" si="1091"/>
        <v>0</v>
      </c>
      <c r="FG130" s="259"/>
      <c r="FH130" s="260"/>
      <c r="FI130" s="260"/>
      <c r="FJ130" s="257">
        <f t="shared" si="1092"/>
        <v>0</v>
      </c>
      <c r="FK130" s="258">
        <v>0.294289866351475</v>
      </c>
      <c r="FL130" s="261">
        <f t="shared" si="1093"/>
        <v>0</v>
      </c>
      <c r="FM130" s="262">
        <f t="shared" si="1094"/>
        <v>0</v>
      </c>
      <c r="FN130" s="263"/>
      <c r="FO130" s="254">
        <v>2.0</v>
      </c>
      <c r="FP130" s="255" t="s">
        <v>136</v>
      </c>
      <c r="FQ130" s="256" t="s">
        <v>121</v>
      </c>
      <c r="FR130" s="256" t="s">
        <v>123</v>
      </c>
      <c r="FS130" s="257" t="str">
        <f>ADHB!FS130</f>
        <v/>
      </c>
      <c r="FT130" s="257"/>
      <c r="FU130" s="257">
        <f t="shared" si="1095"/>
        <v>0</v>
      </c>
      <c r="FV130" s="258"/>
      <c r="FW130" s="257">
        <f t="shared" si="1096"/>
        <v>0</v>
      </c>
      <c r="FX130" s="259"/>
      <c r="FY130" s="260"/>
      <c r="FZ130" s="260"/>
      <c r="GA130" s="257">
        <f t="shared" si="1097"/>
        <v>0</v>
      </c>
      <c r="GB130" s="258">
        <v>0.294289866351475</v>
      </c>
      <c r="GC130" s="261">
        <f t="shared" si="1098"/>
        <v>0</v>
      </c>
      <c r="GD130" s="262">
        <f t="shared" si="1099"/>
        <v>0</v>
      </c>
      <c r="GE130" s="263"/>
      <c r="GF130" s="254">
        <v>2.0</v>
      </c>
      <c r="GG130" s="255" t="s">
        <v>136</v>
      </c>
      <c r="GH130" s="256" t="s">
        <v>121</v>
      </c>
      <c r="GI130" s="256" t="s">
        <v>123</v>
      </c>
      <c r="GJ130" s="257" t="str">
        <f>ADHB!GJ130</f>
        <v/>
      </c>
      <c r="GK130" s="257"/>
      <c r="GL130" s="257">
        <f t="shared" si="1100"/>
        <v>0</v>
      </c>
      <c r="GM130" s="258"/>
      <c r="GN130" s="257">
        <f t="shared" si="1101"/>
        <v>0</v>
      </c>
      <c r="GO130" s="259"/>
      <c r="GP130" s="260"/>
      <c r="GQ130" s="260"/>
      <c r="GR130" s="257">
        <f t="shared" si="1102"/>
        <v>0</v>
      </c>
      <c r="GS130" s="258">
        <v>0.294289866351475</v>
      </c>
      <c r="GT130" s="261">
        <f t="shared" si="1103"/>
        <v>0</v>
      </c>
      <c r="GU130" s="262">
        <f t="shared" si="1104"/>
        <v>0</v>
      </c>
      <c r="GV130" s="263"/>
      <c r="GW130" s="254">
        <v>2.0</v>
      </c>
      <c r="GX130" s="255" t="s">
        <v>136</v>
      </c>
      <c r="GY130" s="256" t="s">
        <v>121</v>
      </c>
      <c r="GZ130" s="256" t="s">
        <v>123</v>
      </c>
      <c r="HA130" s="257" t="str">
        <f>ADHB!HA130</f>
        <v/>
      </c>
      <c r="HB130" s="257"/>
      <c r="HC130" s="257">
        <f t="shared" si="1105"/>
        <v>0</v>
      </c>
      <c r="HD130" s="258"/>
      <c r="HE130" s="257">
        <f t="shared" si="1106"/>
        <v>0</v>
      </c>
      <c r="HF130" s="259"/>
      <c r="HG130" s="260"/>
      <c r="HH130" s="260"/>
      <c r="HI130" s="257">
        <f t="shared" si="1107"/>
        <v>0</v>
      </c>
      <c r="HJ130" s="258">
        <v>0.294289866351475</v>
      </c>
      <c r="HK130" s="261">
        <f t="shared" si="1108"/>
        <v>0</v>
      </c>
      <c r="HL130" s="262">
        <f t="shared" si="1109"/>
        <v>0</v>
      </c>
      <c r="HM130" s="263"/>
      <c r="HN130" s="254">
        <v>2.0</v>
      </c>
      <c r="HO130" s="255" t="s">
        <v>136</v>
      </c>
      <c r="HP130" s="256" t="s">
        <v>121</v>
      </c>
      <c r="HQ130" s="256" t="s">
        <v>123</v>
      </c>
      <c r="HR130" s="257" t="str">
        <f>ADHB!HR130</f>
        <v/>
      </c>
      <c r="HS130" s="257"/>
      <c r="HT130" s="257">
        <f t="shared" si="1110"/>
        <v>0</v>
      </c>
      <c r="HU130" s="258"/>
      <c r="HV130" s="257">
        <f t="shared" si="1111"/>
        <v>0</v>
      </c>
      <c r="HW130" s="259"/>
      <c r="HX130" s="260"/>
      <c r="HY130" s="260"/>
      <c r="HZ130" s="257">
        <f t="shared" si="1112"/>
        <v>0</v>
      </c>
      <c r="IA130" s="258">
        <v>0.294289866351475</v>
      </c>
      <c r="IB130" s="261">
        <f t="shared" si="1113"/>
        <v>0</v>
      </c>
      <c r="IC130" s="262">
        <f t="shared" si="1114"/>
        <v>0</v>
      </c>
      <c r="ID130" s="263"/>
      <c r="IE130" s="254">
        <v>2.0</v>
      </c>
      <c r="IF130" s="255" t="s">
        <v>136</v>
      </c>
      <c r="IG130" s="256" t="s">
        <v>121</v>
      </c>
      <c r="IH130" s="256" t="s">
        <v>123</v>
      </c>
      <c r="II130" s="257" t="str">
        <f>ADHB!II130</f>
        <v/>
      </c>
      <c r="IJ130" s="257"/>
      <c r="IK130" s="257">
        <f t="shared" si="1115"/>
        <v>0</v>
      </c>
      <c r="IL130" s="258"/>
      <c r="IM130" s="257">
        <f t="shared" si="1116"/>
        <v>0</v>
      </c>
      <c r="IN130" s="259"/>
      <c r="IO130" s="260"/>
      <c r="IP130" s="260"/>
      <c r="IQ130" s="257">
        <f t="shared" si="1117"/>
        <v>0</v>
      </c>
      <c r="IR130" s="258">
        <v>0.294289866351475</v>
      </c>
      <c r="IS130" s="261">
        <f t="shared" si="1118"/>
        <v>0</v>
      </c>
      <c r="IT130" s="262">
        <f t="shared" si="1119"/>
        <v>0</v>
      </c>
      <c r="IU130" s="263"/>
      <c r="IV130" s="254">
        <v>2.0</v>
      </c>
      <c r="IW130" s="255" t="s">
        <v>136</v>
      </c>
      <c r="IX130" s="256" t="s">
        <v>121</v>
      </c>
      <c r="IY130" s="256" t="s">
        <v>123</v>
      </c>
      <c r="IZ130" s="257" t="str">
        <f>ADHB!IZ130</f>
        <v/>
      </c>
      <c r="JA130" s="257"/>
      <c r="JB130" s="257">
        <f t="shared" si="1120"/>
        <v>0</v>
      </c>
      <c r="JC130" s="258"/>
      <c r="JD130" s="257">
        <f t="shared" si="1121"/>
        <v>0</v>
      </c>
      <c r="JE130" s="259"/>
      <c r="JF130" s="260"/>
      <c r="JG130" s="260"/>
      <c r="JH130" s="257">
        <f t="shared" si="1122"/>
        <v>0</v>
      </c>
      <c r="JI130" s="258">
        <v>0.294289866351475</v>
      </c>
      <c r="JJ130" s="261">
        <f t="shared" si="1123"/>
        <v>0</v>
      </c>
      <c r="JK130" s="262">
        <f t="shared" si="1124"/>
        <v>0</v>
      </c>
      <c r="JL130" s="263"/>
      <c r="JM130" s="254">
        <v>2.0</v>
      </c>
      <c r="JN130" s="255" t="s">
        <v>136</v>
      </c>
      <c r="JO130" s="256" t="s">
        <v>121</v>
      </c>
      <c r="JP130" s="256" t="s">
        <v>123</v>
      </c>
      <c r="JQ130" s="257" t="str">
        <f>ADHB!KY130</f>
        <v/>
      </c>
      <c r="JR130" s="257"/>
      <c r="JS130" s="257">
        <f t="shared" si="1125"/>
        <v>0</v>
      </c>
      <c r="JT130" s="258"/>
      <c r="JU130" s="257">
        <f t="shared" si="1126"/>
        <v>0</v>
      </c>
      <c r="JV130" s="259"/>
      <c r="JW130" s="260"/>
      <c r="JX130" s="260"/>
      <c r="JY130" s="257">
        <f t="shared" si="1127"/>
        <v>0</v>
      </c>
      <c r="JZ130" s="258">
        <v>0.294289866351475</v>
      </c>
      <c r="KA130" s="261">
        <f t="shared" si="1128"/>
        <v>0</v>
      </c>
      <c r="KB130" s="262">
        <f t="shared" si="1129"/>
        <v>0</v>
      </c>
      <c r="KC130" s="263"/>
      <c r="KD130" s="254">
        <v>2.0</v>
      </c>
      <c r="KE130" s="255" t="s">
        <v>136</v>
      </c>
      <c r="KF130" s="256" t="s">
        <v>121</v>
      </c>
      <c r="KG130" s="256" t="s">
        <v>123</v>
      </c>
      <c r="KH130" s="257" t="str">
        <f>ADHB!LP130</f>
        <v/>
      </c>
      <c r="KI130" s="257"/>
      <c r="KJ130" s="257">
        <f t="shared" si="1130"/>
        <v>0</v>
      </c>
      <c r="KK130" s="258"/>
      <c r="KL130" s="257">
        <f t="shared" si="1131"/>
        <v>0</v>
      </c>
      <c r="KM130" s="259"/>
      <c r="KN130" s="260"/>
      <c r="KO130" s="260"/>
      <c r="KP130" s="257">
        <f t="shared" si="1132"/>
        <v>0</v>
      </c>
      <c r="KQ130" s="258">
        <v>0.294289866351475</v>
      </c>
      <c r="KR130" s="261">
        <f t="shared" si="1133"/>
        <v>0</v>
      </c>
      <c r="KS130" s="262">
        <f t="shared" si="1134"/>
        <v>0</v>
      </c>
      <c r="KT130" s="263"/>
      <c r="KU130" s="264"/>
    </row>
    <row r="131" ht="15.75" customHeight="1">
      <c r="A131" s="254">
        <v>3.0</v>
      </c>
      <c r="B131" s="255" t="s">
        <v>137</v>
      </c>
      <c r="C131" s="256" t="s">
        <v>121</v>
      </c>
      <c r="D131" s="256" t="s">
        <v>123</v>
      </c>
      <c r="E131" s="257" t="str">
        <f>ADHB!E131</f>
        <v/>
      </c>
      <c r="F131" s="257"/>
      <c r="G131" s="257">
        <f t="shared" si="1045"/>
        <v>0</v>
      </c>
      <c r="H131" s="258"/>
      <c r="I131" s="257">
        <f t="shared" si="1046"/>
        <v>0</v>
      </c>
      <c r="J131" s="259"/>
      <c r="K131" s="260"/>
      <c r="L131" s="260"/>
      <c r="M131" s="257">
        <f t="shared" si="1047"/>
        <v>0</v>
      </c>
      <c r="N131" s="258">
        <v>0.294289866351475</v>
      </c>
      <c r="O131" s="261">
        <f t="shared" si="1048"/>
        <v>0</v>
      </c>
      <c r="P131" s="262">
        <f t="shared" si="1049"/>
        <v>0</v>
      </c>
      <c r="Q131" s="263"/>
      <c r="R131" s="254">
        <v>3.0</v>
      </c>
      <c r="S131" s="255" t="s">
        <v>137</v>
      </c>
      <c r="T131" s="256" t="s">
        <v>121</v>
      </c>
      <c r="U131" s="256" t="s">
        <v>123</v>
      </c>
      <c r="V131" s="257" t="str">
        <f>ADHB!V131</f>
        <v/>
      </c>
      <c r="W131" s="257"/>
      <c r="X131" s="257">
        <f t="shared" si="1050"/>
        <v>0</v>
      </c>
      <c r="Y131" s="258"/>
      <c r="Z131" s="257">
        <f t="shared" si="1051"/>
        <v>0</v>
      </c>
      <c r="AA131" s="259"/>
      <c r="AB131" s="260"/>
      <c r="AC131" s="260"/>
      <c r="AD131" s="257">
        <f t="shared" si="1052"/>
        <v>0</v>
      </c>
      <c r="AE131" s="258">
        <v>0.294289866351475</v>
      </c>
      <c r="AF131" s="261">
        <f t="shared" si="1053"/>
        <v>0</v>
      </c>
      <c r="AG131" s="262">
        <f t="shared" si="1054"/>
        <v>0</v>
      </c>
      <c r="AH131" s="263"/>
      <c r="AI131" s="254">
        <v>3.0</v>
      </c>
      <c r="AJ131" s="255" t="s">
        <v>137</v>
      </c>
      <c r="AK131" s="256" t="s">
        <v>121</v>
      </c>
      <c r="AL131" s="256" t="s">
        <v>123</v>
      </c>
      <c r="AM131" s="257" t="str">
        <f>ADHB!AM131</f>
        <v/>
      </c>
      <c r="AN131" s="257"/>
      <c r="AO131" s="257">
        <f t="shared" si="1055"/>
        <v>0</v>
      </c>
      <c r="AP131" s="258"/>
      <c r="AQ131" s="257">
        <f t="shared" si="1056"/>
        <v>0</v>
      </c>
      <c r="AR131" s="259"/>
      <c r="AS131" s="260"/>
      <c r="AT131" s="260"/>
      <c r="AU131" s="257">
        <f t="shared" si="1057"/>
        <v>0</v>
      </c>
      <c r="AV131" s="258">
        <v>0.294289866351475</v>
      </c>
      <c r="AW131" s="261">
        <f t="shared" si="1058"/>
        <v>0</v>
      </c>
      <c r="AX131" s="262">
        <f t="shared" si="1059"/>
        <v>0</v>
      </c>
      <c r="AY131" s="263"/>
      <c r="AZ131" s="254">
        <v>3.0</v>
      </c>
      <c r="BA131" s="255" t="s">
        <v>137</v>
      </c>
      <c r="BB131" s="256" t="s">
        <v>121</v>
      </c>
      <c r="BC131" s="256" t="s">
        <v>123</v>
      </c>
      <c r="BD131" s="257" t="str">
        <f>ADHB!BD131</f>
        <v/>
      </c>
      <c r="BE131" s="257"/>
      <c r="BF131" s="257">
        <f t="shared" si="1060"/>
        <v>0</v>
      </c>
      <c r="BG131" s="258"/>
      <c r="BH131" s="257">
        <f t="shared" si="1061"/>
        <v>0</v>
      </c>
      <c r="BI131" s="259"/>
      <c r="BJ131" s="260"/>
      <c r="BK131" s="260"/>
      <c r="BL131" s="257">
        <f t="shared" si="1062"/>
        <v>0</v>
      </c>
      <c r="BM131" s="258">
        <v>0.294289866351475</v>
      </c>
      <c r="BN131" s="261">
        <f t="shared" si="1063"/>
        <v>0</v>
      </c>
      <c r="BO131" s="262">
        <f t="shared" si="1064"/>
        <v>0</v>
      </c>
      <c r="BP131" s="263"/>
      <c r="BQ131" s="254">
        <v>3.0</v>
      </c>
      <c r="BR131" s="255" t="s">
        <v>137</v>
      </c>
      <c r="BS131" s="256" t="s">
        <v>121</v>
      </c>
      <c r="BT131" s="256" t="s">
        <v>123</v>
      </c>
      <c r="BU131" s="257" t="str">
        <f>ADHB!BU131</f>
        <v/>
      </c>
      <c r="BV131" s="257"/>
      <c r="BW131" s="257">
        <f t="shared" si="1065"/>
        <v>0</v>
      </c>
      <c r="BX131" s="258"/>
      <c r="BY131" s="257">
        <f t="shared" si="1066"/>
        <v>0</v>
      </c>
      <c r="BZ131" s="259"/>
      <c r="CA131" s="260"/>
      <c r="CB131" s="260"/>
      <c r="CC131" s="257">
        <f t="shared" si="1067"/>
        <v>0</v>
      </c>
      <c r="CD131" s="258">
        <v>0.294289866351475</v>
      </c>
      <c r="CE131" s="261">
        <f t="shared" si="1068"/>
        <v>0</v>
      </c>
      <c r="CF131" s="262">
        <f t="shared" si="1069"/>
        <v>0</v>
      </c>
      <c r="CG131" s="263"/>
      <c r="CH131" s="254">
        <v>3.0</v>
      </c>
      <c r="CI131" s="255" t="s">
        <v>137</v>
      </c>
      <c r="CJ131" s="256" t="s">
        <v>121</v>
      </c>
      <c r="CK131" s="256" t="s">
        <v>123</v>
      </c>
      <c r="CL131" s="257" t="str">
        <f>ADHB!CL131</f>
        <v/>
      </c>
      <c r="CM131" s="257"/>
      <c r="CN131" s="257">
        <f t="shared" si="1070"/>
        <v>0</v>
      </c>
      <c r="CO131" s="258"/>
      <c r="CP131" s="257">
        <f t="shared" si="1071"/>
        <v>0</v>
      </c>
      <c r="CQ131" s="259"/>
      <c r="CR131" s="260"/>
      <c r="CS131" s="260"/>
      <c r="CT131" s="257">
        <f t="shared" si="1072"/>
        <v>0</v>
      </c>
      <c r="CU131" s="258">
        <v>0.294289866351475</v>
      </c>
      <c r="CV131" s="261">
        <f t="shared" si="1073"/>
        <v>0</v>
      </c>
      <c r="CW131" s="262">
        <f t="shared" si="1074"/>
        <v>0</v>
      </c>
      <c r="CX131" s="263"/>
      <c r="CY131" s="254">
        <v>3.0</v>
      </c>
      <c r="CZ131" s="255" t="s">
        <v>137</v>
      </c>
      <c r="DA131" s="256" t="s">
        <v>121</v>
      </c>
      <c r="DB131" s="256" t="s">
        <v>123</v>
      </c>
      <c r="DC131" s="257" t="str">
        <f>ADHB!DC131</f>
        <v/>
      </c>
      <c r="DD131" s="257"/>
      <c r="DE131" s="257">
        <f t="shared" si="1075"/>
        <v>0</v>
      </c>
      <c r="DF131" s="258"/>
      <c r="DG131" s="257">
        <f t="shared" si="1076"/>
        <v>0</v>
      </c>
      <c r="DH131" s="259"/>
      <c r="DI131" s="260"/>
      <c r="DJ131" s="260"/>
      <c r="DK131" s="257">
        <f t="shared" si="1077"/>
        <v>0</v>
      </c>
      <c r="DL131" s="258">
        <v>0.294289866351475</v>
      </c>
      <c r="DM131" s="261">
        <f t="shared" si="1078"/>
        <v>0</v>
      </c>
      <c r="DN131" s="262">
        <f t="shared" si="1079"/>
        <v>0</v>
      </c>
      <c r="DO131" s="263"/>
      <c r="DP131" s="254">
        <v>3.0</v>
      </c>
      <c r="DQ131" s="255" t="s">
        <v>137</v>
      </c>
      <c r="DR131" s="256" t="s">
        <v>121</v>
      </c>
      <c r="DS131" s="256" t="s">
        <v>123</v>
      </c>
      <c r="DT131" s="257" t="str">
        <f>ADHB!DT131</f>
        <v/>
      </c>
      <c r="DU131" s="257"/>
      <c r="DV131" s="257">
        <f t="shared" si="1080"/>
        <v>0</v>
      </c>
      <c r="DW131" s="258"/>
      <c r="DX131" s="257">
        <f t="shared" si="1081"/>
        <v>0</v>
      </c>
      <c r="DY131" s="259"/>
      <c r="DZ131" s="260"/>
      <c r="EA131" s="260"/>
      <c r="EB131" s="257">
        <f t="shared" si="1082"/>
        <v>0</v>
      </c>
      <c r="EC131" s="258">
        <v>0.294289866351475</v>
      </c>
      <c r="ED131" s="261">
        <f t="shared" si="1083"/>
        <v>0</v>
      </c>
      <c r="EE131" s="262">
        <f t="shared" si="1084"/>
        <v>0</v>
      </c>
      <c r="EF131" s="263"/>
      <c r="EG131" s="254">
        <v>3.0</v>
      </c>
      <c r="EH131" s="255" t="s">
        <v>137</v>
      </c>
      <c r="EI131" s="256" t="s">
        <v>121</v>
      </c>
      <c r="EJ131" s="256" t="s">
        <v>123</v>
      </c>
      <c r="EK131" s="257" t="str">
        <f>ADHB!EK131</f>
        <v/>
      </c>
      <c r="EL131" s="257"/>
      <c r="EM131" s="257">
        <f t="shared" si="1085"/>
        <v>0</v>
      </c>
      <c r="EN131" s="258"/>
      <c r="EO131" s="257">
        <f t="shared" si="1086"/>
        <v>0</v>
      </c>
      <c r="EP131" s="259"/>
      <c r="EQ131" s="260"/>
      <c r="ER131" s="260"/>
      <c r="ES131" s="257">
        <f t="shared" si="1087"/>
        <v>0</v>
      </c>
      <c r="ET131" s="258">
        <v>0.294289866351475</v>
      </c>
      <c r="EU131" s="261">
        <f t="shared" si="1088"/>
        <v>0</v>
      </c>
      <c r="EV131" s="262">
        <f t="shared" si="1089"/>
        <v>0</v>
      </c>
      <c r="EW131" s="263"/>
      <c r="EX131" s="254">
        <v>3.0</v>
      </c>
      <c r="EY131" s="255" t="s">
        <v>137</v>
      </c>
      <c r="EZ131" s="256" t="s">
        <v>121</v>
      </c>
      <c r="FA131" s="256" t="s">
        <v>123</v>
      </c>
      <c r="FB131" s="257" t="str">
        <f>ADHB!FB131</f>
        <v/>
      </c>
      <c r="FC131" s="257"/>
      <c r="FD131" s="257">
        <f t="shared" si="1090"/>
        <v>0</v>
      </c>
      <c r="FE131" s="258"/>
      <c r="FF131" s="257">
        <f t="shared" si="1091"/>
        <v>0</v>
      </c>
      <c r="FG131" s="259"/>
      <c r="FH131" s="260"/>
      <c r="FI131" s="260"/>
      <c r="FJ131" s="257">
        <f t="shared" si="1092"/>
        <v>0</v>
      </c>
      <c r="FK131" s="258">
        <v>0.294289866351475</v>
      </c>
      <c r="FL131" s="261">
        <f t="shared" si="1093"/>
        <v>0</v>
      </c>
      <c r="FM131" s="262">
        <f t="shared" si="1094"/>
        <v>0</v>
      </c>
      <c r="FN131" s="263"/>
      <c r="FO131" s="254">
        <v>3.0</v>
      </c>
      <c r="FP131" s="255" t="s">
        <v>137</v>
      </c>
      <c r="FQ131" s="256" t="s">
        <v>121</v>
      </c>
      <c r="FR131" s="256" t="s">
        <v>123</v>
      </c>
      <c r="FS131" s="257" t="str">
        <f>ADHB!FS131</f>
        <v/>
      </c>
      <c r="FT131" s="257"/>
      <c r="FU131" s="257">
        <f t="shared" si="1095"/>
        <v>0</v>
      </c>
      <c r="FV131" s="258"/>
      <c r="FW131" s="257">
        <f t="shared" si="1096"/>
        <v>0</v>
      </c>
      <c r="FX131" s="259"/>
      <c r="FY131" s="260"/>
      <c r="FZ131" s="260"/>
      <c r="GA131" s="257">
        <f t="shared" si="1097"/>
        <v>0</v>
      </c>
      <c r="GB131" s="258">
        <v>0.294289866351475</v>
      </c>
      <c r="GC131" s="261">
        <f t="shared" si="1098"/>
        <v>0</v>
      </c>
      <c r="GD131" s="262">
        <f t="shared" si="1099"/>
        <v>0</v>
      </c>
      <c r="GE131" s="263"/>
      <c r="GF131" s="254">
        <v>3.0</v>
      </c>
      <c r="GG131" s="255" t="s">
        <v>137</v>
      </c>
      <c r="GH131" s="256" t="s">
        <v>121</v>
      </c>
      <c r="GI131" s="256" t="s">
        <v>123</v>
      </c>
      <c r="GJ131" s="257" t="str">
        <f>ADHB!GJ131</f>
        <v/>
      </c>
      <c r="GK131" s="257"/>
      <c r="GL131" s="257">
        <f t="shared" si="1100"/>
        <v>0</v>
      </c>
      <c r="GM131" s="258"/>
      <c r="GN131" s="257">
        <f t="shared" si="1101"/>
        <v>0</v>
      </c>
      <c r="GO131" s="259"/>
      <c r="GP131" s="260"/>
      <c r="GQ131" s="260"/>
      <c r="GR131" s="257">
        <f t="shared" si="1102"/>
        <v>0</v>
      </c>
      <c r="GS131" s="258">
        <v>0.294289866351475</v>
      </c>
      <c r="GT131" s="261">
        <f t="shared" si="1103"/>
        <v>0</v>
      </c>
      <c r="GU131" s="262">
        <f t="shared" si="1104"/>
        <v>0</v>
      </c>
      <c r="GV131" s="263"/>
      <c r="GW131" s="254">
        <v>3.0</v>
      </c>
      <c r="GX131" s="255" t="s">
        <v>137</v>
      </c>
      <c r="GY131" s="256" t="s">
        <v>121</v>
      </c>
      <c r="GZ131" s="256" t="s">
        <v>123</v>
      </c>
      <c r="HA131" s="257" t="str">
        <f>ADHB!HA131</f>
        <v/>
      </c>
      <c r="HB131" s="257"/>
      <c r="HC131" s="257">
        <f t="shared" si="1105"/>
        <v>0</v>
      </c>
      <c r="HD131" s="258"/>
      <c r="HE131" s="257">
        <f t="shared" si="1106"/>
        <v>0</v>
      </c>
      <c r="HF131" s="259"/>
      <c r="HG131" s="260"/>
      <c r="HH131" s="260"/>
      <c r="HI131" s="257">
        <f t="shared" si="1107"/>
        <v>0</v>
      </c>
      <c r="HJ131" s="258">
        <v>0.294289866351475</v>
      </c>
      <c r="HK131" s="261">
        <f t="shared" si="1108"/>
        <v>0</v>
      </c>
      <c r="HL131" s="262">
        <f t="shared" si="1109"/>
        <v>0</v>
      </c>
      <c r="HM131" s="263"/>
      <c r="HN131" s="254">
        <v>3.0</v>
      </c>
      <c r="HO131" s="255" t="s">
        <v>137</v>
      </c>
      <c r="HP131" s="256" t="s">
        <v>121</v>
      </c>
      <c r="HQ131" s="256" t="s">
        <v>123</v>
      </c>
      <c r="HR131" s="257" t="str">
        <f>ADHB!HR131</f>
        <v/>
      </c>
      <c r="HS131" s="257"/>
      <c r="HT131" s="257">
        <f t="shared" si="1110"/>
        <v>0</v>
      </c>
      <c r="HU131" s="258"/>
      <c r="HV131" s="257">
        <f t="shared" si="1111"/>
        <v>0</v>
      </c>
      <c r="HW131" s="259"/>
      <c r="HX131" s="260"/>
      <c r="HY131" s="260"/>
      <c r="HZ131" s="257">
        <f t="shared" si="1112"/>
        <v>0</v>
      </c>
      <c r="IA131" s="258">
        <v>0.294289866351475</v>
      </c>
      <c r="IB131" s="261">
        <f t="shared" si="1113"/>
        <v>0</v>
      </c>
      <c r="IC131" s="262">
        <f t="shared" si="1114"/>
        <v>0</v>
      </c>
      <c r="ID131" s="263"/>
      <c r="IE131" s="254">
        <v>3.0</v>
      </c>
      <c r="IF131" s="255" t="s">
        <v>137</v>
      </c>
      <c r="IG131" s="256" t="s">
        <v>121</v>
      </c>
      <c r="IH131" s="256" t="s">
        <v>123</v>
      </c>
      <c r="II131" s="257" t="str">
        <f>ADHB!II131</f>
        <v/>
      </c>
      <c r="IJ131" s="257"/>
      <c r="IK131" s="257">
        <f t="shared" si="1115"/>
        <v>0</v>
      </c>
      <c r="IL131" s="258"/>
      <c r="IM131" s="257">
        <f t="shared" si="1116"/>
        <v>0</v>
      </c>
      <c r="IN131" s="259"/>
      <c r="IO131" s="260"/>
      <c r="IP131" s="260"/>
      <c r="IQ131" s="257">
        <f t="shared" si="1117"/>
        <v>0</v>
      </c>
      <c r="IR131" s="258">
        <v>0.294289866351475</v>
      </c>
      <c r="IS131" s="261">
        <f t="shared" si="1118"/>
        <v>0</v>
      </c>
      <c r="IT131" s="262">
        <f t="shared" si="1119"/>
        <v>0</v>
      </c>
      <c r="IU131" s="263"/>
      <c r="IV131" s="254">
        <v>3.0</v>
      </c>
      <c r="IW131" s="255" t="s">
        <v>137</v>
      </c>
      <c r="IX131" s="256" t="s">
        <v>121</v>
      </c>
      <c r="IY131" s="256" t="s">
        <v>123</v>
      </c>
      <c r="IZ131" s="257" t="str">
        <f>ADHB!IZ131</f>
        <v/>
      </c>
      <c r="JA131" s="257"/>
      <c r="JB131" s="257">
        <f t="shared" si="1120"/>
        <v>0</v>
      </c>
      <c r="JC131" s="258"/>
      <c r="JD131" s="257">
        <f t="shared" si="1121"/>
        <v>0</v>
      </c>
      <c r="JE131" s="259"/>
      <c r="JF131" s="260"/>
      <c r="JG131" s="260"/>
      <c r="JH131" s="257">
        <f t="shared" si="1122"/>
        <v>0</v>
      </c>
      <c r="JI131" s="258">
        <v>0.294289866351475</v>
      </c>
      <c r="JJ131" s="261">
        <f t="shared" si="1123"/>
        <v>0</v>
      </c>
      <c r="JK131" s="262">
        <f t="shared" si="1124"/>
        <v>0</v>
      </c>
      <c r="JL131" s="263"/>
      <c r="JM131" s="254">
        <v>3.0</v>
      </c>
      <c r="JN131" s="255" t="s">
        <v>137</v>
      </c>
      <c r="JO131" s="256" t="s">
        <v>121</v>
      </c>
      <c r="JP131" s="256" t="s">
        <v>123</v>
      </c>
      <c r="JQ131" s="257" t="str">
        <f>ADHB!KY131</f>
        <v/>
      </c>
      <c r="JR131" s="257"/>
      <c r="JS131" s="257">
        <f t="shared" si="1125"/>
        <v>0</v>
      </c>
      <c r="JT131" s="258"/>
      <c r="JU131" s="257">
        <f t="shared" si="1126"/>
        <v>0</v>
      </c>
      <c r="JV131" s="259"/>
      <c r="JW131" s="260"/>
      <c r="JX131" s="260"/>
      <c r="JY131" s="257">
        <f t="shared" si="1127"/>
        <v>0</v>
      </c>
      <c r="JZ131" s="258">
        <v>0.294289866351475</v>
      </c>
      <c r="KA131" s="261">
        <f t="shared" si="1128"/>
        <v>0</v>
      </c>
      <c r="KB131" s="262">
        <f t="shared" si="1129"/>
        <v>0</v>
      </c>
      <c r="KC131" s="263"/>
      <c r="KD131" s="254">
        <v>3.0</v>
      </c>
      <c r="KE131" s="255" t="s">
        <v>137</v>
      </c>
      <c r="KF131" s="256" t="s">
        <v>121</v>
      </c>
      <c r="KG131" s="256" t="s">
        <v>123</v>
      </c>
      <c r="KH131" s="257" t="str">
        <f>ADHB!LP131</f>
        <v/>
      </c>
      <c r="KI131" s="257"/>
      <c r="KJ131" s="257">
        <f t="shared" si="1130"/>
        <v>0</v>
      </c>
      <c r="KK131" s="258"/>
      <c r="KL131" s="257">
        <f t="shared" si="1131"/>
        <v>0</v>
      </c>
      <c r="KM131" s="259"/>
      <c r="KN131" s="260"/>
      <c r="KO131" s="260"/>
      <c r="KP131" s="257">
        <f t="shared" si="1132"/>
        <v>0</v>
      </c>
      <c r="KQ131" s="258">
        <v>0.294289866351475</v>
      </c>
      <c r="KR131" s="261">
        <f t="shared" si="1133"/>
        <v>0</v>
      </c>
      <c r="KS131" s="262">
        <f t="shared" si="1134"/>
        <v>0</v>
      </c>
      <c r="KT131" s="263"/>
      <c r="KU131" s="264"/>
    </row>
    <row r="132" ht="15.75" customHeight="1">
      <c r="A132" s="254">
        <v>4.0</v>
      </c>
      <c r="B132" s="255" t="s">
        <v>138</v>
      </c>
      <c r="C132" s="256" t="s">
        <v>121</v>
      </c>
      <c r="D132" s="256" t="s">
        <v>123</v>
      </c>
      <c r="E132" s="257" t="str">
        <f>ADHB!E132</f>
        <v/>
      </c>
      <c r="F132" s="257"/>
      <c r="G132" s="257">
        <f t="shared" si="1045"/>
        <v>0</v>
      </c>
      <c r="H132" s="258"/>
      <c r="I132" s="257">
        <f t="shared" si="1046"/>
        <v>0</v>
      </c>
      <c r="J132" s="259"/>
      <c r="K132" s="260"/>
      <c r="L132" s="260"/>
      <c r="M132" s="257">
        <f t="shared" si="1047"/>
        <v>0</v>
      </c>
      <c r="N132" s="258">
        <v>0.294289866351475</v>
      </c>
      <c r="O132" s="261">
        <f t="shared" si="1048"/>
        <v>0</v>
      </c>
      <c r="P132" s="262">
        <f t="shared" si="1049"/>
        <v>0</v>
      </c>
      <c r="Q132" s="263"/>
      <c r="R132" s="254">
        <v>4.0</v>
      </c>
      <c r="S132" s="255" t="s">
        <v>138</v>
      </c>
      <c r="T132" s="256" t="s">
        <v>121</v>
      </c>
      <c r="U132" s="256" t="s">
        <v>123</v>
      </c>
      <c r="V132" s="257" t="str">
        <f>ADHB!V132</f>
        <v/>
      </c>
      <c r="W132" s="257"/>
      <c r="X132" s="257">
        <f t="shared" si="1050"/>
        <v>0</v>
      </c>
      <c r="Y132" s="258"/>
      <c r="Z132" s="257">
        <f t="shared" si="1051"/>
        <v>0</v>
      </c>
      <c r="AA132" s="259"/>
      <c r="AB132" s="260"/>
      <c r="AC132" s="260"/>
      <c r="AD132" s="257">
        <f t="shared" si="1052"/>
        <v>0</v>
      </c>
      <c r="AE132" s="258">
        <v>0.294289866351475</v>
      </c>
      <c r="AF132" s="261">
        <f t="shared" si="1053"/>
        <v>0</v>
      </c>
      <c r="AG132" s="262">
        <f t="shared" si="1054"/>
        <v>0</v>
      </c>
      <c r="AH132" s="263"/>
      <c r="AI132" s="254">
        <v>4.0</v>
      </c>
      <c r="AJ132" s="255" t="s">
        <v>138</v>
      </c>
      <c r="AK132" s="256" t="s">
        <v>121</v>
      </c>
      <c r="AL132" s="256" t="s">
        <v>123</v>
      </c>
      <c r="AM132" s="257" t="str">
        <f>ADHB!AM132</f>
        <v/>
      </c>
      <c r="AN132" s="257"/>
      <c r="AO132" s="257">
        <f t="shared" si="1055"/>
        <v>0</v>
      </c>
      <c r="AP132" s="258"/>
      <c r="AQ132" s="257">
        <f t="shared" si="1056"/>
        <v>0</v>
      </c>
      <c r="AR132" s="259"/>
      <c r="AS132" s="260"/>
      <c r="AT132" s="260"/>
      <c r="AU132" s="257">
        <f t="shared" si="1057"/>
        <v>0</v>
      </c>
      <c r="AV132" s="258">
        <v>0.294289866351475</v>
      </c>
      <c r="AW132" s="261">
        <f t="shared" si="1058"/>
        <v>0</v>
      </c>
      <c r="AX132" s="262">
        <f t="shared" si="1059"/>
        <v>0</v>
      </c>
      <c r="AY132" s="263"/>
      <c r="AZ132" s="254">
        <v>4.0</v>
      </c>
      <c r="BA132" s="255" t="s">
        <v>138</v>
      </c>
      <c r="BB132" s="256" t="s">
        <v>121</v>
      </c>
      <c r="BC132" s="256" t="s">
        <v>123</v>
      </c>
      <c r="BD132" s="257" t="str">
        <f>ADHB!BD132</f>
        <v/>
      </c>
      <c r="BE132" s="257"/>
      <c r="BF132" s="257">
        <f t="shared" si="1060"/>
        <v>0</v>
      </c>
      <c r="BG132" s="258"/>
      <c r="BH132" s="257">
        <f t="shared" si="1061"/>
        <v>0</v>
      </c>
      <c r="BI132" s="259"/>
      <c r="BJ132" s="260"/>
      <c r="BK132" s="260"/>
      <c r="BL132" s="257">
        <f t="shared" si="1062"/>
        <v>0</v>
      </c>
      <c r="BM132" s="258">
        <v>0.294289866351475</v>
      </c>
      <c r="BN132" s="261">
        <f t="shared" si="1063"/>
        <v>0</v>
      </c>
      <c r="BO132" s="262">
        <f t="shared" si="1064"/>
        <v>0</v>
      </c>
      <c r="BP132" s="263"/>
      <c r="BQ132" s="254">
        <v>4.0</v>
      </c>
      <c r="BR132" s="255" t="s">
        <v>138</v>
      </c>
      <c r="BS132" s="256" t="s">
        <v>121</v>
      </c>
      <c r="BT132" s="256" t="s">
        <v>123</v>
      </c>
      <c r="BU132" s="257" t="str">
        <f>ADHB!BU132</f>
        <v/>
      </c>
      <c r="BV132" s="257"/>
      <c r="BW132" s="257">
        <f t="shared" si="1065"/>
        <v>0</v>
      </c>
      <c r="BX132" s="258"/>
      <c r="BY132" s="257">
        <f t="shared" si="1066"/>
        <v>0</v>
      </c>
      <c r="BZ132" s="259"/>
      <c r="CA132" s="260"/>
      <c r="CB132" s="260"/>
      <c r="CC132" s="257">
        <f t="shared" si="1067"/>
        <v>0</v>
      </c>
      <c r="CD132" s="258">
        <v>0.294289866351475</v>
      </c>
      <c r="CE132" s="261">
        <f t="shared" si="1068"/>
        <v>0</v>
      </c>
      <c r="CF132" s="262">
        <f t="shared" si="1069"/>
        <v>0</v>
      </c>
      <c r="CG132" s="263"/>
      <c r="CH132" s="254">
        <v>4.0</v>
      </c>
      <c r="CI132" s="255" t="s">
        <v>138</v>
      </c>
      <c r="CJ132" s="256" t="s">
        <v>121</v>
      </c>
      <c r="CK132" s="256" t="s">
        <v>123</v>
      </c>
      <c r="CL132" s="257" t="str">
        <f>ADHB!CL132</f>
        <v/>
      </c>
      <c r="CM132" s="257"/>
      <c r="CN132" s="257">
        <f t="shared" si="1070"/>
        <v>0</v>
      </c>
      <c r="CO132" s="258"/>
      <c r="CP132" s="257">
        <f t="shared" si="1071"/>
        <v>0</v>
      </c>
      <c r="CQ132" s="259"/>
      <c r="CR132" s="260"/>
      <c r="CS132" s="260"/>
      <c r="CT132" s="257">
        <f t="shared" si="1072"/>
        <v>0</v>
      </c>
      <c r="CU132" s="258">
        <v>0.294289866351475</v>
      </c>
      <c r="CV132" s="261">
        <f t="shared" si="1073"/>
        <v>0</v>
      </c>
      <c r="CW132" s="262">
        <f t="shared" si="1074"/>
        <v>0</v>
      </c>
      <c r="CX132" s="263"/>
      <c r="CY132" s="254">
        <v>4.0</v>
      </c>
      <c r="CZ132" s="255" t="s">
        <v>138</v>
      </c>
      <c r="DA132" s="256" t="s">
        <v>121</v>
      </c>
      <c r="DB132" s="256" t="s">
        <v>123</v>
      </c>
      <c r="DC132" s="257" t="str">
        <f>ADHB!DC132</f>
        <v/>
      </c>
      <c r="DD132" s="257"/>
      <c r="DE132" s="257">
        <f t="shared" si="1075"/>
        <v>0</v>
      </c>
      <c r="DF132" s="258"/>
      <c r="DG132" s="257">
        <f t="shared" si="1076"/>
        <v>0</v>
      </c>
      <c r="DH132" s="259"/>
      <c r="DI132" s="260"/>
      <c r="DJ132" s="260"/>
      <c r="DK132" s="257">
        <f t="shared" si="1077"/>
        <v>0</v>
      </c>
      <c r="DL132" s="258">
        <v>0.294289866351475</v>
      </c>
      <c r="DM132" s="261">
        <f t="shared" si="1078"/>
        <v>0</v>
      </c>
      <c r="DN132" s="262">
        <f t="shared" si="1079"/>
        <v>0</v>
      </c>
      <c r="DO132" s="263"/>
      <c r="DP132" s="254">
        <v>4.0</v>
      </c>
      <c r="DQ132" s="255" t="s">
        <v>138</v>
      </c>
      <c r="DR132" s="256" t="s">
        <v>121</v>
      </c>
      <c r="DS132" s="256" t="s">
        <v>123</v>
      </c>
      <c r="DT132" s="257" t="str">
        <f>ADHB!DT132</f>
        <v/>
      </c>
      <c r="DU132" s="257"/>
      <c r="DV132" s="257">
        <f t="shared" si="1080"/>
        <v>0</v>
      </c>
      <c r="DW132" s="258"/>
      <c r="DX132" s="257">
        <f t="shared" si="1081"/>
        <v>0</v>
      </c>
      <c r="DY132" s="259"/>
      <c r="DZ132" s="260"/>
      <c r="EA132" s="260"/>
      <c r="EB132" s="257">
        <f t="shared" si="1082"/>
        <v>0</v>
      </c>
      <c r="EC132" s="258">
        <v>0.294289866351475</v>
      </c>
      <c r="ED132" s="261">
        <f t="shared" si="1083"/>
        <v>0</v>
      </c>
      <c r="EE132" s="262">
        <f t="shared" si="1084"/>
        <v>0</v>
      </c>
      <c r="EF132" s="263"/>
      <c r="EG132" s="254">
        <v>4.0</v>
      </c>
      <c r="EH132" s="255" t="s">
        <v>138</v>
      </c>
      <c r="EI132" s="256" t="s">
        <v>121</v>
      </c>
      <c r="EJ132" s="256" t="s">
        <v>123</v>
      </c>
      <c r="EK132" s="257" t="str">
        <f>ADHB!EK132</f>
        <v/>
      </c>
      <c r="EL132" s="257"/>
      <c r="EM132" s="257">
        <f t="shared" si="1085"/>
        <v>0</v>
      </c>
      <c r="EN132" s="258"/>
      <c r="EO132" s="257">
        <f t="shared" si="1086"/>
        <v>0</v>
      </c>
      <c r="EP132" s="259"/>
      <c r="EQ132" s="260"/>
      <c r="ER132" s="260"/>
      <c r="ES132" s="257">
        <f t="shared" si="1087"/>
        <v>0</v>
      </c>
      <c r="ET132" s="258">
        <v>0.294289866351475</v>
      </c>
      <c r="EU132" s="261">
        <f t="shared" si="1088"/>
        <v>0</v>
      </c>
      <c r="EV132" s="262">
        <f t="shared" si="1089"/>
        <v>0</v>
      </c>
      <c r="EW132" s="263"/>
      <c r="EX132" s="254">
        <v>4.0</v>
      </c>
      <c r="EY132" s="255" t="s">
        <v>138</v>
      </c>
      <c r="EZ132" s="256" t="s">
        <v>121</v>
      </c>
      <c r="FA132" s="256" t="s">
        <v>123</v>
      </c>
      <c r="FB132" s="257" t="str">
        <f>ADHB!FB132</f>
        <v/>
      </c>
      <c r="FC132" s="257"/>
      <c r="FD132" s="257">
        <f t="shared" si="1090"/>
        <v>0</v>
      </c>
      <c r="FE132" s="258"/>
      <c r="FF132" s="257">
        <f t="shared" si="1091"/>
        <v>0</v>
      </c>
      <c r="FG132" s="259"/>
      <c r="FH132" s="260"/>
      <c r="FI132" s="260"/>
      <c r="FJ132" s="257">
        <f t="shared" si="1092"/>
        <v>0</v>
      </c>
      <c r="FK132" s="258">
        <v>0.294289866351475</v>
      </c>
      <c r="FL132" s="261">
        <f t="shared" si="1093"/>
        <v>0</v>
      </c>
      <c r="FM132" s="262">
        <f t="shared" si="1094"/>
        <v>0</v>
      </c>
      <c r="FN132" s="263"/>
      <c r="FO132" s="254">
        <v>4.0</v>
      </c>
      <c r="FP132" s="255" t="s">
        <v>138</v>
      </c>
      <c r="FQ132" s="256" t="s">
        <v>121</v>
      </c>
      <c r="FR132" s="256" t="s">
        <v>123</v>
      </c>
      <c r="FS132" s="257" t="str">
        <f>ADHB!FS132</f>
        <v/>
      </c>
      <c r="FT132" s="257"/>
      <c r="FU132" s="257">
        <f t="shared" si="1095"/>
        <v>0</v>
      </c>
      <c r="FV132" s="258"/>
      <c r="FW132" s="257">
        <f t="shared" si="1096"/>
        <v>0</v>
      </c>
      <c r="FX132" s="259"/>
      <c r="FY132" s="260"/>
      <c r="FZ132" s="260"/>
      <c r="GA132" s="257">
        <f t="shared" si="1097"/>
        <v>0</v>
      </c>
      <c r="GB132" s="258">
        <v>0.294289866351475</v>
      </c>
      <c r="GC132" s="261">
        <f t="shared" si="1098"/>
        <v>0</v>
      </c>
      <c r="GD132" s="262">
        <f t="shared" si="1099"/>
        <v>0</v>
      </c>
      <c r="GE132" s="263"/>
      <c r="GF132" s="254">
        <v>4.0</v>
      </c>
      <c r="GG132" s="255" t="s">
        <v>138</v>
      </c>
      <c r="GH132" s="256" t="s">
        <v>121</v>
      </c>
      <c r="GI132" s="256" t="s">
        <v>123</v>
      </c>
      <c r="GJ132" s="257" t="str">
        <f>ADHB!GJ132</f>
        <v/>
      </c>
      <c r="GK132" s="257"/>
      <c r="GL132" s="257">
        <f t="shared" si="1100"/>
        <v>0</v>
      </c>
      <c r="GM132" s="258"/>
      <c r="GN132" s="257">
        <f t="shared" si="1101"/>
        <v>0</v>
      </c>
      <c r="GO132" s="259"/>
      <c r="GP132" s="260"/>
      <c r="GQ132" s="260"/>
      <c r="GR132" s="257">
        <f t="shared" si="1102"/>
        <v>0</v>
      </c>
      <c r="GS132" s="258">
        <v>0.294289866351475</v>
      </c>
      <c r="GT132" s="261">
        <f t="shared" si="1103"/>
        <v>0</v>
      </c>
      <c r="GU132" s="262">
        <f t="shared" si="1104"/>
        <v>0</v>
      </c>
      <c r="GV132" s="263"/>
      <c r="GW132" s="254">
        <v>4.0</v>
      </c>
      <c r="GX132" s="255" t="s">
        <v>138</v>
      </c>
      <c r="GY132" s="256" t="s">
        <v>121</v>
      </c>
      <c r="GZ132" s="256" t="s">
        <v>123</v>
      </c>
      <c r="HA132" s="257" t="str">
        <f>ADHB!HA132</f>
        <v/>
      </c>
      <c r="HB132" s="257"/>
      <c r="HC132" s="257">
        <f t="shared" si="1105"/>
        <v>0</v>
      </c>
      <c r="HD132" s="258"/>
      <c r="HE132" s="257">
        <f t="shared" si="1106"/>
        <v>0</v>
      </c>
      <c r="HF132" s="259"/>
      <c r="HG132" s="260"/>
      <c r="HH132" s="260"/>
      <c r="HI132" s="257">
        <f t="shared" si="1107"/>
        <v>0</v>
      </c>
      <c r="HJ132" s="258">
        <v>0.294289866351475</v>
      </c>
      <c r="HK132" s="261">
        <f t="shared" si="1108"/>
        <v>0</v>
      </c>
      <c r="HL132" s="262">
        <f t="shared" si="1109"/>
        <v>0</v>
      </c>
      <c r="HM132" s="263"/>
      <c r="HN132" s="254">
        <v>4.0</v>
      </c>
      <c r="HO132" s="255" t="s">
        <v>138</v>
      </c>
      <c r="HP132" s="256" t="s">
        <v>121</v>
      </c>
      <c r="HQ132" s="256" t="s">
        <v>123</v>
      </c>
      <c r="HR132" s="257" t="str">
        <f>ADHB!HR132</f>
        <v/>
      </c>
      <c r="HS132" s="257"/>
      <c r="HT132" s="257">
        <f t="shared" si="1110"/>
        <v>0</v>
      </c>
      <c r="HU132" s="258"/>
      <c r="HV132" s="257">
        <f t="shared" si="1111"/>
        <v>0</v>
      </c>
      <c r="HW132" s="259"/>
      <c r="HX132" s="260"/>
      <c r="HY132" s="260"/>
      <c r="HZ132" s="257">
        <f t="shared" si="1112"/>
        <v>0</v>
      </c>
      <c r="IA132" s="258">
        <v>0.294289866351475</v>
      </c>
      <c r="IB132" s="261">
        <f t="shared" si="1113"/>
        <v>0</v>
      </c>
      <c r="IC132" s="262">
        <f t="shared" si="1114"/>
        <v>0</v>
      </c>
      <c r="ID132" s="263"/>
      <c r="IE132" s="254">
        <v>4.0</v>
      </c>
      <c r="IF132" s="255" t="s">
        <v>138</v>
      </c>
      <c r="IG132" s="256" t="s">
        <v>121</v>
      </c>
      <c r="IH132" s="256" t="s">
        <v>123</v>
      </c>
      <c r="II132" s="257" t="str">
        <f>ADHB!II132</f>
        <v/>
      </c>
      <c r="IJ132" s="257"/>
      <c r="IK132" s="257">
        <f t="shared" si="1115"/>
        <v>0</v>
      </c>
      <c r="IL132" s="258"/>
      <c r="IM132" s="257">
        <f t="shared" si="1116"/>
        <v>0</v>
      </c>
      <c r="IN132" s="259"/>
      <c r="IO132" s="260"/>
      <c r="IP132" s="260"/>
      <c r="IQ132" s="257">
        <f t="shared" si="1117"/>
        <v>0</v>
      </c>
      <c r="IR132" s="258">
        <v>0.294289866351475</v>
      </c>
      <c r="IS132" s="261">
        <f t="shared" si="1118"/>
        <v>0</v>
      </c>
      <c r="IT132" s="262">
        <f t="shared" si="1119"/>
        <v>0</v>
      </c>
      <c r="IU132" s="263"/>
      <c r="IV132" s="254">
        <v>4.0</v>
      </c>
      <c r="IW132" s="255" t="s">
        <v>138</v>
      </c>
      <c r="IX132" s="256" t="s">
        <v>121</v>
      </c>
      <c r="IY132" s="256" t="s">
        <v>123</v>
      </c>
      <c r="IZ132" s="257" t="str">
        <f>ADHB!IZ132</f>
        <v/>
      </c>
      <c r="JA132" s="257"/>
      <c r="JB132" s="257">
        <f t="shared" si="1120"/>
        <v>0</v>
      </c>
      <c r="JC132" s="258"/>
      <c r="JD132" s="257">
        <f t="shared" si="1121"/>
        <v>0</v>
      </c>
      <c r="JE132" s="259"/>
      <c r="JF132" s="260"/>
      <c r="JG132" s="260"/>
      <c r="JH132" s="257">
        <f t="shared" si="1122"/>
        <v>0</v>
      </c>
      <c r="JI132" s="258">
        <v>0.294289866351475</v>
      </c>
      <c r="JJ132" s="261">
        <f t="shared" si="1123"/>
        <v>0</v>
      </c>
      <c r="JK132" s="262">
        <f t="shared" si="1124"/>
        <v>0</v>
      </c>
      <c r="JL132" s="263"/>
      <c r="JM132" s="254">
        <v>4.0</v>
      </c>
      <c r="JN132" s="255" t="s">
        <v>138</v>
      </c>
      <c r="JO132" s="256" t="s">
        <v>121</v>
      </c>
      <c r="JP132" s="256" t="s">
        <v>123</v>
      </c>
      <c r="JQ132" s="257" t="str">
        <f>ADHB!KY132</f>
        <v/>
      </c>
      <c r="JR132" s="257"/>
      <c r="JS132" s="257">
        <f t="shared" si="1125"/>
        <v>0</v>
      </c>
      <c r="JT132" s="258"/>
      <c r="JU132" s="257">
        <f t="shared" si="1126"/>
        <v>0</v>
      </c>
      <c r="JV132" s="259"/>
      <c r="JW132" s="260"/>
      <c r="JX132" s="260"/>
      <c r="JY132" s="257">
        <f t="shared" si="1127"/>
        <v>0</v>
      </c>
      <c r="JZ132" s="258">
        <v>0.294289866351475</v>
      </c>
      <c r="KA132" s="261">
        <f t="shared" si="1128"/>
        <v>0</v>
      </c>
      <c r="KB132" s="262">
        <f t="shared" si="1129"/>
        <v>0</v>
      </c>
      <c r="KC132" s="263"/>
      <c r="KD132" s="254">
        <v>4.0</v>
      </c>
      <c r="KE132" s="255" t="s">
        <v>138</v>
      </c>
      <c r="KF132" s="256" t="s">
        <v>121</v>
      </c>
      <c r="KG132" s="256" t="s">
        <v>123</v>
      </c>
      <c r="KH132" s="257" t="str">
        <f>ADHB!LP132</f>
        <v/>
      </c>
      <c r="KI132" s="257"/>
      <c r="KJ132" s="257">
        <f t="shared" si="1130"/>
        <v>0</v>
      </c>
      <c r="KK132" s="258"/>
      <c r="KL132" s="257">
        <f t="shared" si="1131"/>
        <v>0</v>
      </c>
      <c r="KM132" s="259"/>
      <c r="KN132" s="260"/>
      <c r="KO132" s="260"/>
      <c r="KP132" s="257">
        <f t="shared" si="1132"/>
        <v>0</v>
      </c>
      <c r="KQ132" s="258">
        <v>0.294289866351475</v>
      </c>
      <c r="KR132" s="261">
        <f t="shared" si="1133"/>
        <v>0</v>
      </c>
      <c r="KS132" s="262">
        <f t="shared" si="1134"/>
        <v>0</v>
      </c>
      <c r="KT132" s="263"/>
      <c r="KU132" s="264"/>
    </row>
    <row r="133" ht="15.75" customHeight="1">
      <c r="A133" s="254">
        <v>5.0</v>
      </c>
      <c r="B133" s="255" t="s">
        <v>139</v>
      </c>
      <c r="C133" s="256" t="s">
        <v>121</v>
      </c>
      <c r="D133" s="256" t="s">
        <v>123</v>
      </c>
      <c r="E133" s="257" t="str">
        <f>ADHB!E133</f>
        <v/>
      </c>
      <c r="F133" s="257"/>
      <c r="G133" s="257">
        <f t="shared" si="1045"/>
        <v>0</v>
      </c>
      <c r="H133" s="258"/>
      <c r="I133" s="257">
        <f t="shared" si="1046"/>
        <v>0</v>
      </c>
      <c r="J133" s="259"/>
      <c r="K133" s="260"/>
      <c r="L133" s="260"/>
      <c r="M133" s="257">
        <f t="shared" si="1047"/>
        <v>0</v>
      </c>
      <c r="N133" s="258">
        <v>0.294289866351475</v>
      </c>
      <c r="O133" s="261">
        <f t="shared" si="1048"/>
        <v>0</v>
      </c>
      <c r="P133" s="262">
        <f t="shared" si="1049"/>
        <v>0</v>
      </c>
      <c r="Q133" s="263"/>
      <c r="R133" s="254">
        <v>5.0</v>
      </c>
      <c r="S133" s="255" t="s">
        <v>139</v>
      </c>
      <c r="T133" s="256" t="s">
        <v>121</v>
      </c>
      <c r="U133" s="256" t="s">
        <v>123</v>
      </c>
      <c r="V133" s="257" t="str">
        <f>ADHB!V133</f>
        <v/>
      </c>
      <c r="W133" s="257"/>
      <c r="X133" s="257">
        <f t="shared" si="1050"/>
        <v>0</v>
      </c>
      <c r="Y133" s="258"/>
      <c r="Z133" s="257">
        <f t="shared" si="1051"/>
        <v>0</v>
      </c>
      <c r="AA133" s="259"/>
      <c r="AB133" s="260"/>
      <c r="AC133" s="260"/>
      <c r="AD133" s="257">
        <f t="shared" si="1052"/>
        <v>0</v>
      </c>
      <c r="AE133" s="258">
        <v>0.294289866351475</v>
      </c>
      <c r="AF133" s="261">
        <f t="shared" si="1053"/>
        <v>0</v>
      </c>
      <c r="AG133" s="262">
        <f t="shared" si="1054"/>
        <v>0</v>
      </c>
      <c r="AH133" s="263"/>
      <c r="AI133" s="254">
        <v>5.0</v>
      </c>
      <c r="AJ133" s="255" t="s">
        <v>139</v>
      </c>
      <c r="AK133" s="256" t="s">
        <v>121</v>
      </c>
      <c r="AL133" s="256" t="s">
        <v>123</v>
      </c>
      <c r="AM133" s="257" t="str">
        <f>ADHB!AM133</f>
        <v/>
      </c>
      <c r="AN133" s="257"/>
      <c r="AO133" s="257">
        <f t="shared" si="1055"/>
        <v>0</v>
      </c>
      <c r="AP133" s="258"/>
      <c r="AQ133" s="257">
        <f t="shared" si="1056"/>
        <v>0</v>
      </c>
      <c r="AR133" s="259"/>
      <c r="AS133" s="260"/>
      <c r="AT133" s="260"/>
      <c r="AU133" s="257">
        <f t="shared" si="1057"/>
        <v>0</v>
      </c>
      <c r="AV133" s="258">
        <v>0.294289866351475</v>
      </c>
      <c r="AW133" s="261">
        <f t="shared" si="1058"/>
        <v>0</v>
      </c>
      <c r="AX133" s="262">
        <f t="shared" si="1059"/>
        <v>0</v>
      </c>
      <c r="AY133" s="263"/>
      <c r="AZ133" s="254">
        <v>5.0</v>
      </c>
      <c r="BA133" s="255" t="s">
        <v>139</v>
      </c>
      <c r="BB133" s="256" t="s">
        <v>121</v>
      </c>
      <c r="BC133" s="256" t="s">
        <v>123</v>
      </c>
      <c r="BD133" s="257" t="str">
        <f>ADHB!BD133</f>
        <v/>
      </c>
      <c r="BE133" s="257"/>
      <c r="BF133" s="257">
        <f t="shared" si="1060"/>
        <v>0</v>
      </c>
      <c r="BG133" s="258"/>
      <c r="BH133" s="257">
        <f t="shared" si="1061"/>
        <v>0</v>
      </c>
      <c r="BI133" s="259"/>
      <c r="BJ133" s="260"/>
      <c r="BK133" s="260"/>
      <c r="BL133" s="257">
        <f t="shared" si="1062"/>
        <v>0</v>
      </c>
      <c r="BM133" s="258">
        <v>0.294289866351475</v>
      </c>
      <c r="BN133" s="261">
        <f t="shared" si="1063"/>
        <v>0</v>
      </c>
      <c r="BO133" s="262">
        <f t="shared" si="1064"/>
        <v>0</v>
      </c>
      <c r="BP133" s="263"/>
      <c r="BQ133" s="254">
        <v>5.0</v>
      </c>
      <c r="BR133" s="255" t="s">
        <v>139</v>
      </c>
      <c r="BS133" s="256" t="s">
        <v>121</v>
      </c>
      <c r="BT133" s="256" t="s">
        <v>123</v>
      </c>
      <c r="BU133" s="257" t="str">
        <f>ADHB!BU133</f>
        <v/>
      </c>
      <c r="BV133" s="257"/>
      <c r="BW133" s="257">
        <f t="shared" si="1065"/>
        <v>0</v>
      </c>
      <c r="BX133" s="258"/>
      <c r="BY133" s="257">
        <f t="shared" si="1066"/>
        <v>0</v>
      </c>
      <c r="BZ133" s="259"/>
      <c r="CA133" s="260"/>
      <c r="CB133" s="260"/>
      <c r="CC133" s="257">
        <f t="shared" si="1067"/>
        <v>0</v>
      </c>
      <c r="CD133" s="258">
        <v>0.294289866351475</v>
      </c>
      <c r="CE133" s="261">
        <f t="shared" si="1068"/>
        <v>0</v>
      </c>
      <c r="CF133" s="262">
        <f t="shared" si="1069"/>
        <v>0</v>
      </c>
      <c r="CG133" s="263"/>
      <c r="CH133" s="254">
        <v>5.0</v>
      </c>
      <c r="CI133" s="255" t="s">
        <v>139</v>
      </c>
      <c r="CJ133" s="256" t="s">
        <v>121</v>
      </c>
      <c r="CK133" s="256" t="s">
        <v>123</v>
      </c>
      <c r="CL133" s="257" t="str">
        <f>ADHB!CL133</f>
        <v/>
      </c>
      <c r="CM133" s="257"/>
      <c r="CN133" s="257">
        <f t="shared" si="1070"/>
        <v>0</v>
      </c>
      <c r="CO133" s="258"/>
      <c r="CP133" s="257">
        <f t="shared" si="1071"/>
        <v>0</v>
      </c>
      <c r="CQ133" s="259"/>
      <c r="CR133" s="260"/>
      <c r="CS133" s="260"/>
      <c r="CT133" s="257">
        <f t="shared" si="1072"/>
        <v>0</v>
      </c>
      <c r="CU133" s="258">
        <v>0.294289866351475</v>
      </c>
      <c r="CV133" s="261">
        <f t="shared" si="1073"/>
        <v>0</v>
      </c>
      <c r="CW133" s="262">
        <f t="shared" si="1074"/>
        <v>0</v>
      </c>
      <c r="CX133" s="263"/>
      <c r="CY133" s="254">
        <v>5.0</v>
      </c>
      <c r="CZ133" s="255" t="s">
        <v>139</v>
      </c>
      <c r="DA133" s="256" t="s">
        <v>121</v>
      </c>
      <c r="DB133" s="256" t="s">
        <v>123</v>
      </c>
      <c r="DC133" s="257" t="str">
        <f>ADHB!DC133</f>
        <v/>
      </c>
      <c r="DD133" s="257"/>
      <c r="DE133" s="257">
        <f t="shared" si="1075"/>
        <v>0</v>
      </c>
      <c r="DF133" s="258"/>
      <c r="DG133" s="257">
        <f t="shared" si="1076"/>
        <v>0</v>
      </c>
      <c r="DH133" s="259"/>
      <c r="DI133" s="260"/>
      <c r="DJ133" s="260"/>
      <c r="DK133" s="257">
        <f t="shared" si="1077"/>
        <v>0</v>
      </c>
      <c r="DL133" s="258">
        <v>0.294289866351475</v>
      </c>
      <c r="DM133" s="261">
        <f t="shared" si="1078"/>
        <v>0</v>
      </c>
      <c r="DN133" s="262">
        <f t="shared" si="1079"/>
        <v>0</v>
      </c>
      <c r="DO133" s="263"/>
      <c r="DP133" s="254">
        <v>5.0</v>
      </c>
      <c r="DQ133" s="255" t="s">
        <v>139</v>
      </c>
      <c r="DR133" s="256" t="s">
        <v>121</v>
      </c>
      <c r="DS133" s="256" t="s">
        <v>123</v>
      </c>
      <c r="DT133" s="257" t="str">
        <f>ADHB!DT133</f>
        <v/>
      </c>
      <c r="DU133" s="257"/>
      <c r="DV133" s="257">
        <f t="shared" si="1080"/>
        <v>0</v>
      </c>
      <c r="DW133" s="258"/>
      <c r="DX133" s="257">
        <f t="shared" si="1081"/>
        <v>0</v>
      </c>
      <c r="DY133" s="259"/>
      <c r="DZ133" s="260"/>
      <c r="EA133" s="260"/>
      <c r="EB133" s="257">
        <f t="shared" si="1082"/>
        <v>0</v>
      </c>
      <c r="EC133" s="258">
        <v>0.294289866351475</v>
      </c>
      <c r="ED133" s="261">
        <f t="shared" si="1083"/>
        <v>0</v>
      </c>
      <c r="EE133" s="262">
        <f t="shared" si="1084"/>
        <v>0</v>
      </c>
      <c r="EF133" s="263"/>
      <c r="EG133" s="254">
        <v>5.0</v>
      </c>
      <c r="EH133" s="255" t="s">
        <v>139</v>
      </c>
      <c r="EI133" s="256" t="s">
        <v>121</v>
      </c>
      <c r="EJ133" s="256" t="s">
        <v>123</v>
      </c>
      <c r="EK133" s="257" t="str">
        <f>ADHB!EK133</f>
        <v/>
      </c>
      <c r="EL133" s="257"/>
      <c r="EM133" s="257">
        <f t="shared" si="1085"/>
        <v>0</v>
      </c>
      <c r="EN133" s="258"/>
      <c r="EO133" s="257">
        <f t="shared" si="1086"/>
        <v>0</v>
      </c>
      <c r="EP133" s="259"/>
      <c r="EQ133" s="260"/>
      <c r="ER133" s="260"/>
      <c r="ES133" s="257">
        <f t="shared" si="1087"/>
        <v>0</v>
      </c>
      <c r="ET133" s="258">
        <v>0.294289866351475</v>
      </c>
      <c r="EU133" s="261">
        <f t="shared" si="1088"/>
        <v>0</v>
      </c>
      <c r="EV133" s="262">
        <f t="shared" si="1089"/>
        <v>0</v>
      </c>
      <c r="EW133" s="263"/>
      <c r="EX133" s="254">
        <v>5.0</v>
      </c>
      <c r="EY133" s="255" t="s">
        <v>139</v>
      </c>
      <c r="EZ133" s="256" t="s">
        <v>121</v>
      </c>
      <c r="FA133" s="256" t="s">
        <v>123</v>
      </c>
      <c r="FB133" s="257" t="str">
        <f>ADHB!FB133</f>
        <v/>
      </c>
      <c r="FC133" s="257"/>
      <c r="FD133" s="257">
        <f t="shared" si="1090"/>
        <v>0</v>
      </c>
      <c r="FE133" s="258"/>
      <c r="FF133" s="257">
        <f t="shared" si="1091"/>
        <v>0</v>
      </c>
      <c r="FG133" s="259"/>
      <c r="FH133" s="260"/>
      <c r="FI133" s="260"/>
      <c r="FJ133" s="257">
        <f t="shared" si="1092"/>
        <v>0</v>
      </c>
      <c r="FK133" s="258">
        <v>0.294289866351475</v>
      </c>
      <c r="FL133" s="261">
        <f t="shared" si="1093"/>
        <v>0</v>
      </c>
      <c r="FM133" s="262">
        <f t="shared" si="1094"/>
        <v>0</v>
      </c>
      <c r="FN133" s="263"/>
      <c r="FO133" s="254">
        <v>5.0</v>
      </c>
      <c r="FP133" s="255" t="s">
        <v>139</v>
      </c>
      <c r="FQ133" s="256" t="s">
        <v>121</v>
      </c>
      <c r="FR133" s="256" t="s">
        <v>123</v>
      </c>
      <c r="FS133" s="257" t="str">
        <f>ADHB!FS133</f>
        <v/>
      </c>
      <c r="FT133" s="257"/>
      <c r="FU133" s="257">
        <f t="shared" si="1095"/>
        <v>0</v>
      </c>
      <c r="FV133" s="258"/>
      <c r="FW133" s="257">
        <f t="shared" si="1096"/>
        <v>0</v>
      </c>
      <c r="FX133" s="259"/>
      <c r="FY133" s="260"/>
      <c r="FZ133" s="260"/>
      <c r="GA133" s="257">
        <f t="shared" si="1097"/>
        <v>0</v>
      </c>
      <c r="GB133" s="258">
        <v>0.294289866351475</v>
      </c>
      <c r="GC133" s="261">
        <f t="shared" si="1098"/>
        <v>0</v>
      </c>
      <c r="GD133" s="262">
        <f t="shared" si="1099"/>
        <v>0</v>
      </c>
      <c r="GE133" s="263"/>
      <c r="GF133" s="254">
        <v>5.0</v>
      </c>
      <c r="GG133" s="255" t="s">
        <v>139</v>
      </c>
      <c r="GH133" s="256" t="s">
        <v>121</v>
      </c>
      <c r="GI133" s="256" t="s">
        <v>123</v>
      </c>
      <c r="GJ133" s="257" t="str">
        <f>ADHB!GJ133</f>
        <v/>
      </c>
      <c r="GK133" s="257"/>
      <c r="GL133" s="257">
        <f t="shared" si="1100"/>
        <v>0</v>
      </c>
      <c r="GM133" s="258"/>
      <c r="GN133" s="257">
        <f t="shared" si="1101"/>
        <v>0</v>
      </c>
      <c r="GO133" s="259"/>
      <c r="GP133" s="260"/>
      <c r="GQ133" s="260"/>
      <c r="GR133" s="257">
        <f t="shared" si="1102"/>
        <v>0</v>
      </c>
      <c r="GS133" s="258">
        <v>0.294289866351475</v>
      </c>
      <c r="GT133" s="261">
        <f t="shared" si="1103"/>
        <v>0</v>
      </c>
      <c r="GU133" s="262">
        <f t="shared" si="1104"/>
        <v>0</v>
      </c>
      <c r="GV133" s="263"/>
      <c r="GW133" s="254">
        <v>5.0</v>
      </c>
      <c r="GX133" s="255" t="s">
        <v>139</v>
      </c>
      <c r="GY133" s="256" t="s">
        <v>121</v>
      </c>
      <c r="GZ133" s="256" t="s">
        <v>123</v>
      </c>
      <c r="HA133" s="257" t="str">
        <f>ADHB!HA133</f>
        <v/>
      </c>
      <c r="HB133" s="257"/>
      <c r="HC133" s="257">
        <f t="shared" si="1105"/>
        <v>0</v>
      </c>
      <c r="HD133" s="258"/>
      <c r="HE133" s="257">
        <f t="shared" si="1106"/>
        <v>0</v>
      </c>
      <c r="HF133" s="259"/>
      <c r="HG133" s="260"/>
      <c r="HH133" s="260"/>
      <c r="HI133" s="257">
        <f t="shared" si="1107"/>
        <v>0</v>
      </c>
      <c r="HJ133" s="258">
        <v>0.294289866351475</v>
      </c>
      <c r="HK133" s="261">
        <f t="shared" si="1108"/>
        <v>0</v>
      </c>
      <c r="HL133" s="262">
        <f t="shared" si="1109"/>
        <v>0</v>
      </c>
      <c r="HM133" s="263"/>
      <c r="HN133" s="254">
        <v>5.0</v>
      </c>
      <c r="HO133" s="255" t="s">
        <v>139</v>
      </c>
      <c r="HP133" s="256" t="s">
        <v>121</v>
      </c>
      <c r="HQ133" s="256" t="s">
        <v>123</v>
      </c>
      <c r="HR133" s="257" t="str">
        <f>ADHB!HR133</f>
        <v/>
      </c>
      <c r="HS133" s="257"/>
      <c r="HT133" s="257">
        <f t="shared" si="1110"/>
        <v>0</v>
      </c>
      <c r="HU133" s="258"/>
      <c r="HV133" s="257">
        <f t="shared" si="1111"/>
        <v>0</v>
      </c>
      <c r="HW133" s="259"/>
      <c r="HX133" s="260"/>
      <c r="HY133" s="260"/>
      <c r="HZ133" s="257">
        <f t="shared" si="1112"/>
        <v>0</v>
      </c>
      <c r="IA133" s="258">
        <v>0.294289866351475</v>
      </c>
      <c r="IB133" s="261">
        <f t="shared" si="1113"/>
        <v>0</v>
      </c>
      <c r="IC133" s="262">
        <f t="shared" si="1114"/>
        <v>0</v>
      </c>
      <c r="ID133" s="263"/>
      <c r="IE133" s="254">
        <v>5.0</v>
      </c>
      <c r="IF133" s="255" t="s">
        <v>139</v>
      </c>
      <c r="IG133" s="256" t="s">
        <v>121</v>
      </c>
      <c r="IH133" s="256" t="s">
        <v>123</v>
      </c>
      <c r="II133" s="257" t="str">
        <f>ADHB!II133</f>
        <v/>
      </c>
      <c r="IJ133" s="257"/>
      <c r="IK133" s="257">
        <f t="shared" si="1115"/>
        <v>0</v>
      </c>
      <c r="IL133" s="258"/>
      <c r="IM133" s="257">
        <f t="shared" si="1116"/>
        <v>0</v>
      </c>
      <c r="IN133" s="259"/>
      <c r="IO133" s="260"/>
      <c r="IP133" s="260"/>
      <c r="IQ133" s="257">
        <f t="shared" si="1117"/>
        <v>0</v>
      </c>
      <c r="IR133" s="258">
        <v>0.294289866351475</v>
      </c>
      <c r="IS133" s="261">
        <f t="shared" si="1118"/>
        <v>0</v>
      </c>
      <c r="IT133" s="262">
        <f t="shared" si="1119"/>
        <v>0</v>
      </c>
      <c r="IU133" s="263"/>
      <c r="IV133" s="254">
        <v>5.0</v>
      </c>
      <c r="IW133" s="255" t="s">
        <v>139</v>
      </c>
      <c r="IX133" s="256" t="s">
        <v>121</v>
      </c>
      <c r="IY133" s="256" t="s">
        <v>123</v>
      </c>
      <c r="IZ133" s="257" t="str">
        <f>ADHB!IZ133</f>
        <v/>
      </c>
      <c r="JA133" s="257"/>
      <c r="JB133" s="257">
        <f t="shared" si="1120"/>
        <v>0</v>
      </c>
      <c r="JC133" s="258"/>
      <c r="JD133" s="257">
        <f t="shared" si="1121"/>
        <v>0</v>
      </c>
      <c r="JE133" s="259"/>
      <c r="JF133" s="260"/>
      <c r="JG133" s="260"/>
      <c r="JH133" s="257">
        <f t="shared" si="1122"/>
        <v>0</v>
      </c>
      <c r="JI133" s="258">
        <v>0.294289866351475</v>
      </c>
      <c r="JJ133" s="261">
        <f t="shared" si="1123"/>
        <v>0</v>
      </c>
      <c r="JK133" s="262">
        <f t="shared" si="1124"/>
        <v>0</v>
      </c>
      <c r="JL133" s="263"/>
      <c r="JM133" s="254">
        <v>5.0</v>
      </c>
      <c r="JN133" s="255" t="s">
        <v>139</v>
      </c>
      <c r="JO133" s="256" t="s">
        <v>121</v>
      </c>
      <c r="JP133" s="256" t="s">
        <v>123</v>
      </c>
      <c r="JQ133" s="257" t="str">
        <f>ADHB!KY133</f>
        <v/>
      </c>
      <c r="JR133" s="257"/>
      <c r="JS133" s="257">
        <f t="shared" si="1125"/>
        <v>0</v>
      </c>
      <c r="JT133" s="258"/>
      <c r="JU133" s="257">
        <f t="shared" si="1126"/>
        <v>0</v>
      </c>
      <c r="JV133" s="259"/>
      <c r="JW133" s="260"/>
      <c r="JX133" s="260"/>
      <c r="JY133" s="257">
        <f t="shared" si="1127"/>
        <v>0</v>
      </c>
      <c r="JZ133" s="258">
        <v>0.294289866351475</v>
      </c>
      <c r="KA133" s="261">
        <f t="shared" si="1128"/>
        <v>0</v>
      </c>
      <c r="KB133" s="262">
        <f t="shared" si="1129"/>
        <v>0</v>
      </c>
      <c r="KC133" s="263"/>
      <c r="KD133" s="254">
        <v>5.0</v>
      </c>
      <c r="KE133" s="255" t="s">
        <v>139</v>
      </c>
      <c r="KF133" s="256" t="s">
        <v>121</v>
      </c>
      <c r="KG133" s="256" t="s">
        <v>123</v>
      </c>
      <c r="KH133" s="257" t="str">
        <f>ADHB!LP133</f>
        <v/>
      </c>
      <c r="KI133" s="257"/>
      <c r="KJ133" s="257">
        <f t="shared" si="1130"/>
        <v>0</v>
      </c>
      <c r="KK133" s="258"/>
      <c r="KL133" s="257">
        <f t="shared" si="1131"/>
        <v>0</v>
      </c>
      <c r="KM133" s="259"/>
      <c r="KN133" s="260"/>
      <c r="KO133" s="260"/>
      <c r="KP133" s="257">
        <f t="shared" si="1132"/>
        <v>0</v>
      </c>
      <c r="KQ133" s="258">
        <v>0.294289866351475</v>
      </c>
      <c r="KR133" s="261">
        <f t="shared" si="1133"/>
        <v>0</v>
      </c>
      <c r="KS133" s="262">
        <f t="shared" si="1134"/>
        <v>0</v>
      </c>
      <c r="KT133" s="263"/>
      <c r="KU133" s="264"/>
    </row>
    <row r="134" ht="15.75" customHeight="1">
      <c r="A134" s="254">
        <v>6.0</v>
      </c>
      <c r="B134" s="255" t="s">
        <v>140</v>
      </c>
      <c r="C134" s="256" t="s">
        <v>121</v>
      </c>
      <c r="D134" s="256" t="s">
        <v>123</v>
      </c>
      <c r="E134" s="265"/>
      <c r="F134" s="257"/>
      <c r="G134" s="257">
        <f t="shared" si="1045"/>
        <v>0</v>
      </c>
      <c r="H134" s="258"/>
      <c r="I134" s="257">
        <f t="shared" si="1046"/>
        <v>0</v>
      </c>
      <c r="J134" s="259"/>
      <c r="K134" s="260"/>
      <c r="L134" s="260"/>
      <c r="M134" s="257">
        <f t="shared" si="1047"/>
        <v>0</v>
      </c>
      <c r="N134" s="258">
        <v>0.294289866351475</v>
      </c>
      <c r="O134" s="261">
        <f t="shared" si="1048"/>
        <v>0</v>
      </c>
      <c r="P134" s="262">
        <f t="shared" si="1049"/>
        <v>0</v>
      </c>
      <c r="Q134" s="263"/>
      <c r="R134" s="254">
        <v>6.0</v>
      </c>
      <c r="S134" s="255" t="s">
        <v>140</v>
      </c>
      <c r="T134" s="256" t="s">
        <v>121</v>
      </c>
      <c r="U134" s="256" t="s">
        <v>123</v>
      </c>
      <c r="V134" s="265"/>
      <c r="W134" s="257"/>
      <c r="X134" s="257">
        <f t="shared" si="1050"/>
        <v>0</v>
      </c>
      <c r="Y134" s="258"/>
      <c r="Z134" s="257">
        <f t="shared" si="1051"/>
        <v>0</v>
      </c>
      <c r="AA134" s="259"/>
      <c r="AB134" s="260"/>
      <c r="AC134" s="260"/>
      <c r="AD134" s="257">
        <f t="shared" si="1052"/>
        <v>0</v>
      </c>
      <c r="AE134" s="258">
        <v>0.294289866351475</v>
      </c>
      <c r="AF134" s="261">
        <f t="shared" si="1053"/>
        <v>0</v>
      </c>
      <c r="AG134" s="262">
        <f t="shared" si="1054"/>
        <v>0</v>
      </c>
      <c r="AH134" s="263"/>
      <c r="AI134" s="254">
        <v>6.0</v>
      </c>
      <c r="AJ134" s="255" t="s">
        <v>140</v>
      </c>
      <c r="AK134" s="256" t="s">
        <v>121</v>
      </c>
      <c r="AL134" s="256" t="s">
        <v>123</v>
      </c>
      <c r="AM134" s="265"/>
      <c r="AN134" s="257"/>
      <c r="AO134" s="257">
        <f t="shared" si="1055"/>
        <v>0</v>
      </c>
      <c r="AP134" s="258"/>
      <c r="AQ134" s="257">
        <f t="shared" si="1056"/>
        <v>0</v>
      </c>
      <c r="AR134" s="259"/>
      <c r="AS134" s="260"/>
      <c r="AT134" s="260"/>
      <c r="AU134" s="257">
        <f t="shared" si="1057"/>
        <v>0</v>
      </c>
      <c r="AV134" s="258">
        <v>0.294289866351475</v>
      </c>
      <c r="AW134" s="261">
        <f t="shared" si="1058"/>
        <v>0</v>
      </c>
      <c r="AX134" s="262">
        <f t="shared" si="1059"/>
        <v>0</v>
      </c>
      <c r="AY134" s="263"/>
      <c r="AZ134" s="254">
        <v>6.0</v>
      </c>
      <c r="BA134" s="255" t="s">
        <v>140</v>
      </c>
      <c r="BB134" s="256" t="s">
        <v>121</v>
      </c>
      <c r="BC134" s="256" t="s">
        <v>123</v>
      </c>
      <c r="BD134" s="265"/>
      <c r="BE134" s="257"/>
      <c r="BF134" s="257">
        <f t="shared" si="1060"/>
        <v>0</v>
      </c>
      <c r="BG134" s="258"/>
      <c r="BH134" s="257">
        <f t="shared" si="1061"/>
        <v>0</v>
      </c>
      <c r="BI134" s="259"/>
      <c r="BJ134" s="260"/>
      <c r="BK134" s="260"/>
      <c r="BL134" s="257">
        <f t="shared" si="1062"/>
        <v>0</v>
      </c>
      <c r="BM134" s="258">
        <v>0.294289866351475</v>
      </c>
      <c r="BN134" s="261">
        <f t="shared" si="1063"/>
        <v>0</v>
      </c>
      <c r="BO134" s="262">
        <f t="shared" si="1064"/>
        <v>0</v>
      </c>
      <c r="BP134" s="263"/>
      <c r="BQ134" s="254">
        <v>6.0</v>
      </c>
      <c r="BR134" s="255" t="s">
        <v>140</v>
      </c>
      <c r="BS134" s="256" t="s">
        <v>121</v>
      </c>
      <c r="BT134" s="256" t="s">
        <v>123</v>
      </c>
      <c r="BU134" s="265"/>
      <c r="BV134" s="257"/>
      <c r="BW134" s="257">
        <f t="shared" si="1065"/>
        <v>0</v>
      </c>
      <c r="BX134" s="258"/>
      <c r="BY134" s="257">
        <f t="shared" si="1066"/>
        <v>0</v>
      </c>
      <c r="BZ134" s="259"/>
      <c r="CA134" s="260"/>
      <c r="CB134" s="260"/>
      <c r="CC134" s="257">
        <f t="shared" si="1067"/>
        <v>0</v>
      </c>
      <c r="CD134" s="258">
        <v>0.294289866351475</v>
      </c>
      <c r="CE134" s="261">
        <f t="shared" si="1068"/>
        <v>0</v>
      </c>
      <c r="CF134" s="262">
        <f t="shared" si="1069"/>
        <v>0</v>
      </c>
      <c r="CG134" s="263"/>
      <c r="CH134" s="254">
        <v>6.0</v>
      </c>
      <c r="CI134" s="255" t="s">
        <v>140</v>
      </c>
      <c r="CJ134" s="256" t="s">
        <v>121</v>
      </c>
      <c r="CK134" s="256" t="s">
        <v>123</v>
      </c>
      <c r="CL134" s="265"/>
      <c r="CM134" s="257"/>
      <c r="CN134" s="257">
        <f t="shared" si="1070"/>
        <v>0</v>
      </c>
      <c r="CO134" s="258"/>
      <c r="CP134" s="257">
        <f t="shared" si="1071"/>
        <v>0</v>
      </c>
      <c r="CQ134" s="259"/>
      <c r="CR134" s="260"/>
      <c r="CS134" s="260"/>
      <c r="CT134" s="257">
        <f t="shared" si="1072"/>
        <v>0</v>
      </c>
      <c r="CU134" s="258">
        <v>0.294289866351475</v>
      </c>
      <c r="CV134" s="261">
        <f t="shared" si="1073"/>
        <v>0</v>
      </c>
      <c r="CW134" s="262">
        <f t="shared" si="1074"/>
        <v>0</v>
      </c>
      <c r="CX134" s="263"/>
      <c r="CY134" s="254">
        <v>6.0</v>
      </c>
      <c r="CZ134" s="255" t="s">
        <v>140</v>
      </c>
      <c r="DA134" s="256" t="s">
        <v>121</v>
      </c>
      <c r="DB134" s="256" t="s">
        <v>123</v>
      </c>
      <c r="DC134" s="265"/>
      <c r="DD134" s="257"/>
      <c r="DE134" s="257">
        <f t="shared" si="1075"/>
        <v>0</v>
      </c>
      <c r="DF134" s="258"/>
      <c r="DG134" s="257">
        <f t="shared" si="1076"/>
        <v>0</v>
      </c>
      <c r="DH134" s="259"/>
      <c r="DI134" s="260"/>
      <c r="DJ134" s="260"/>
      <c r="DK134" s="257">
        <f t="shared" si="1077"/>
        <v>0</v>
      </c>
      <c r="DL134" s="258">
        <v>0.294289866351475</v>
      </c>
      <c r="DM134" s="261">
        <f t="shared" si="1078"/>
        <v>0</v>
      </c>
      <c r="DN134" s="262">
        <f t="shared" si="1079"/>
        <v>0</v>
      </c>
      <c r="DO134" s="263"/>
      <c r="DP134" s="254">
        <v>6.0</v>
      </c>
      <c r="DQ134" s="255" t="s">
        <v>140</v>
      </c>
      <c r="DR134" s="256" t="s">
        <v>121</v>
      </c>
      <c r="DS134" s="256" t="s">
        <v>123</v>
      </c>
      <c r="DT134" s="265"/>
      <c r="DU134" s="257"/>
      <c r="DV134" s="257">
        <f t="shared" si="1080"/>
        <v>0</v>
      </c>
      <c r="DW134" s="258"/>
      <c r="DX134" s="257">
        <f t="shared" si="1081"/>
        <v>0</v>
      </c>
      <c r="DY134" s="259"/>
      <c r="DZ134" s="260"/>
      <c r="EA134" s="260"/>
      <c r="EB134" s="257">
        <f t="shared" si="1082"/>
        <v>0</v>
      </c>
      <c r="EC134" s="258">
        <v>0.294289866351475</v>
      </c>
      <c r="ED134" s="261">
        <f t="shared" si="1083"/>
        <v>0</v>
      </c>
      <c r="EE134" s="262">
        <f t="shared" si="1084"/>
        <v>0</v>
      </c>
      <c r="EF134" s="263"/>
      <c r="EG134" s="254">
        <v>6.0</v>
      </c>
      <c r="EH134" s="255" t="s">
        <v>140</v>
      </c>
      <c r="EI134" s="256" t="s">
        <v>121</v>
      </c>
      <c r="EJ134" s="256" t="s">
        <v>123</v>
      </c>
      <c r="EK134" s="265"/>
      <c r="EL134" s="257"/>
      <c r="EM134" s="257">
        <f t="shared" si="1085"/>
        <v>0</v>
      </c>
      <c r="EN134" s="258"/>
      <c r="EO134" s="257">
        <f t="shared" si="1086"/>
        <v>0</v>
      </c>
      <c r="EP134" s="259"/>
      <c r="EQ134" s="260"/>
      <c r="ER134" s="260"/>
      <c r="ES134" s="257">
        <f t="shared" si="1087"/>
        <v>0</v>
      </c>
      <c r="ET134" s="258">
        <v>0.294289866351475</v>
      </c>
      <c r="EU134" s="261">
        <f t="shared" si="1088"/>
        <v>0</v>
      </c>
      <c r="EV134" s="262">
        <f t="shared" si="1089"/>
        <v>0</v>
      </c>
      <c r="EW134" s="263"/>
      <c r="EX134" s="254">
        <v>6.0</v>
      </c>
      <c r="EY134" s="255" t="s">
        <v>140</v>
      </c>
      <c r="EZ134" s="256" t="s">
        <v>121</v>
      </c>
      <c r="FA134" s="256" t="s">
        <v>123</v>
      </c>
      <c r="FB134" s="265"/>
      <c r="FC134" s="257"/>
      <c r="FD134" s="257">
        <f t="shared" si="1090"/>
        <v>0</v>
      </c>
      <c r="FE134" s="258"/>
      <c r="FF134" s="257">
        <f t="shared" si="1091"/>
        <v>0</v>
      </c>
      <c r="FG134" s="259"/>
      <c r="FH134" s="260"/>
      <c r="FI134" s="260"/>
      <c r="FJ134" s="257">
        <f t="shared" si="1092"/>
        <v>0</v>
      </c>
      <c r="FK134" s="258">
        <v>0.294289866351475</v>
      </c>
      <c r="FL134" s="261">
        <f t="shared" si="1093"/>
        <v>0</v>
      </c>
      <c r="FM134" s="262">
        <f t="shared" si="1094"/>
        <v>0</v>
      </c>
      <c r="FN134" s="263"/>
      <c r="FO134" s="254">
        <v>6.0</v>
      </c>
      <c r="FP134" s="255" t="s">
        <v>140</v>
      </c>
      <c r="FQ134" s="256" t="s">
        <v>121</v>
      </c>
      <c r="FR134" s="256" t="s">
        <v>123</v>
      </c>
      <c r="FS134" s="265"/>
      <c r="FT134" s="257"/>
      <c r="FU134" s="257">
        <f t="shared" si="1095"/>
        <v>0</v>
      </c>
      <c r="FV134" s="258"/>
      <c r="FW134" s="257">
        <f t="shared" si="1096"/>
        <v>0</v>
      </c>
      <c r="FX134" s="259"/>
      <c r="FY134" s="260"/>
      <c r="FZ134" s="260"/>
      <c r="GA134" s="257">
        <f t="shared" si="1097"/>
        <v>0</v>
      </c>
      <c r="GB134" s="258">
        <v>0.294289866351475</v>
      </c>
      <c r="GC134" s="261">
        <f t="shared" si="1098"/>
        <v>0</v>
      </c>
      <c r="GD134" s="262">
        <f t="shared" si="1099"/>
        <v>0</v>
      </c>
      <c r="GE134" s="263"/>
      <c r="GF134" s="254">
        <v>6.0</v>
      </c>
      <c r="GG134" s="255" t="s">
        <v>140</v>
      </c>
      <c r="GH134" s="256" t="s">
        <v>121</v>
      </c>
      <c r="GI134" s="256" t="s">
        <v>123</v>
      </c>
      <c r="GJ134" s="265"/>
      <c r="GK134" s="257"/>
      <c r="GL134" s="257">
        <f t="shared" si="1100"/>
        <v>0</v>
      </c>
      <c r="GM134" s="258"/>
      <c r="GN134" s="257">
        <f t="shared" si="1101"/>
        <v>0</v>
      </c>
      <c r="GO134" s="259"/>
      <c r="GP134" s="260"/>
      <c r="GQ134" s="260"/>
      <c r="GR134" s="257">
        <f t="shared" si="1102"/>
        <v>0</v>
      </c>
      <c r="GS134" s="258">
        <v>0.294289866351475</v>
      </c>
      <c r="GT134" s="261">
        <f t="shared" si="1103"/>
        <v>0</v>
      </c>
      <c r="GU134" s="262">
        <f t="shared" si="1104"/>
        <v>0</v>
      </c>
      <c r="GV134" s="263"/>
      <c r="GW134" s="254">
        <v>6.0</v>
      </c>
      <c r="GX134" s="255" t="s">
        <v>140</v>
      </c>
      <c r="GY134" s="256" t="s">
        <v>121</v>
      </c>
      <c r="GZ134" s="256" t="s">
        <v>123</v>
      </c>
      <c r="HA134" s="265"/>
      <c r="HB134" s="257"/>
      <c r="HC134" s="257">
        <f t="shared" si="1105"/>
        <v>0</v>
      </c>
      <c r="HD134" s="258"/>
      <c r="HE134" s="257">
        <f t="shared" si="1106"/>
        <v>0</v>
      </c>
      <c r="HF134" s="259"/>
      <c r="HG134" s="260"/>
      <c r="HH134" s="260"/>
      <c r="HI134" s="257">
        <f t="shared" si="1107"/>
        <v>0</v>
      </c>
      <c r="HJ134" s="258">
        <v>0.294289866351475</v>
      </c>
      <c r="HK134" s="261">
        <f t="shared" si="1108"/>
        <v>0</v>
      </c>
      <c r="HL134" s="262">
        <f t="shared" si="1109"/>
        <v>0</v>
      </c>
      <c r="HM134" s="263"/>
      <c r="HN134" s="254">
        <v>6.0</v>
      </c>
      <c r="HO134" s="255" t="s">
        <v>140</v>
      </c>
      <c r="HP134" s="256" t="s">
        <v>121</v>
      </c>
      <c r="HQ134" s="256" t="s">
        <v>123</v>
      </c>
      <c r="HR134" s="265"/>
      <c r="HS134" s="257"/>
      <c r="HT134" s="257">
        <f t="shared" si="1110"/>
        <v>0</v>
      </c>
      <c r="HU134" s="258"/>
      <c r="HV134" s="257">
        <f t="shared" si="1111"/>
        <v>0</v>
      </c>
      <c r="HW134" s="259"/>
      <c r="HX134" s="260"/>
      <c r="HY134" s="260"/>
      <c r="HZ134" s="257">
        <f t="shared" si="1112"/>
        <v>0</v>
      </c>
      <c r="IA134" s="258">
        <v>0.294289866351475</v>
      </c>
      <c r="IB134" s="261">
        <f t="shared" si="1113"/>
        <v>0</v>
      </c>
      <c r="IC134" s="262">
        <f t="shared" si="1114"/>
        <v>0</v>
      </c>
      <c r="ID134" s="263"/>
      <c r="IE134" s="254">
        <v>6.0</v>
      </c>
      <c r="IF134" s="255" t="s">
        <v>140</v>
      </c>
      <c r="IG134" s="256" t="s">
        <v>121</v>
      </c>
      <c r="IH134" s="256" t="s">
        <v>123</v>
      </c>
      <c r="II134" s="265"/>
      <c r="IJ134" s="257"/>
      <c r="IK134" s="257">
        <f t="shared" si="1115"/>
        <v>0</v>
      </c>
      <c r="IL134" s="258"/>
      <c r="IM134" s="257">
        <f t="shared" si="1116"/>
        <v>0</v>
      </c>
      <c r="IN134" s="259"/>
      <c r="IO134" s="260"/>
      <c r="IP134" s="260"/>
      <c r="IQ134" s="257">
        <f t="shared" si="1117"/>
        <v>0</v>
      </c>
      <c r="IR134" s="258">
        <v>0.294289866351475</v>
      </c>
      <c r="IS134" s="261">
        <f t="shared" si="1118"/>
        <v>0</v>
      </c>
      <c r="IT134" s="262">
        <f t="shared" si="1119"/>
        <v>0</v>
      </c>
      <c r="IU134" s="263"/>
      <c r="IV134" s="254">
        <v>6.0</v>
      </c>
      <c r="IW134" s="255" t="s">
        <v>140</v>
      </c>
      <c r="IX134" s="256" t="s">
        <v>121</v>
      </c>
      <c r="IY134" s="256" t="s">
        <v>123</v>
      </c>
      <c r="IZ134" s="265"/>
      <c r="JA134" s="257"/>
      <c r="JB134" s="257">
        <f t="shared" si="1120"/>
        <v>0</v>
      </c>
      <c r="JC134" s="258"/>
      <c r="JD134" s="257">
        <f t="shared" si="1121"/>
        <v>0</v>
      </c>
      <c r="JE134" s="259"/>
      <c r="JF134" s="260"/>
      <c r="JG134" s="260"/>
      <c r="JH134" s="257">
        <f t="shared" si="1122"/>
        <v>0</v>
      </c>
      <c r="JI134" s="258">
        <v>0.294289866351475</v>
      </c>
      <c r="JJ134" s="261">
        <f t="shared" si="1123"/>
        <v>0</v>
      </c>
      <c r="JK134" s="262">
        <f t="shared" si="1124"/>
        <v>0</v>
      </c>
      <c r="JL134" s="263"/>
      <c r="JM134" s="254">
        <v>6.0</v>
      </c>
      <c r="JN134" s="255" t="s">
        <v>140</v>
      </c>
      <c r="JO134" s="256" t="s">
        <v>121</v>
      </c>
      <c r="JP134" s="256" t="s">
        <v>123</v>
      </c>
      <c r="JQ134" s="265"/>
      <c r="JR134" s="257"/>
      <c r="JS134" s="257">
        <f t="shared" si="1125"/>
        <v>0</v>
      </c>
      <c r="JT134" s="258"/>
      <c r="JU134" s="257">
        <f t="shared" si="1126"/>
        <v>0</v>
      </c>
      <c r="JV134" s="259"/>
      <c r="JW134" s="260"/>
      <c r="JX134" s="260"/>
      <c r="JY134" s="257">
        <f t="shared" si="1127"/>
        <v>0</v>
      </c>
      <c r="JZ134" s="258">
        <v>0.294289866351475</v>
      </c>
      <c r="KA134" s="261">
        <f t="shared" si="1128"/>
        <v>0</v>
      </c>
      <c r="KB134" s="262">
        <f t="shared" si="1129"/>
        <v>0</v>
      </c>
      <c r="KC134" s="263"/>
      <c r="KD134" s="254">
        <v>6.0</v>
      </c>
      <c r="KE134" s="255" t="s">
        <v>140</v>
      </c>
      <c r="KF134" s="256" t="s">
        <v>121</v>
      </c>
      <c r="KG134" s="256" t="s">
        <v>123</v>
      </c>
      <c r="KH134" s="265"/>
      <c r="KI134" s="257"/>
      <c r="KJ134" s="257">
        <f t="shared" si="1130"/>
        <v>0</v>
      </c>
      <c r="KK134" s="258"/>
      <c r="KL134" s="257">
        <f t="shared" si="1131"/>
        <v>0</v>
      </c>
      <c r="KM134" s="259"/>
      <c r="KN134" s="260"/>
      <c r="KO134" s="260"/>
      <c r="KP134" s="257">
        <f t="shared" si="1132"/>
        <v>0</v>
      </c>
      <c r="KQ134" s="258">
        <v>0.294289866351475</v>
      </c>
      <c r="KR134" s="261">
        <f t="shared" si="1133"/>
        <v>0</v>
      </c>
      <c r="KS134" s="262">
        <f t="shared" si="1134"/>
        <v>0</v>
      </c>
      <c r="KT134" s="263"/>
      <c r="KU134" s="264"/>
    </row>
    <row r="135" ht="15.75" customHeight="1">
      <c r="A135" s="254">
        <v>7.0</v>
      </c>
      <c r="B135" s="255" t="s">
        <v>132</v>
      </c>
      <c r="C135" s="256" t="s">
        <v>121</v>
      </c>
      <c r="D135" s="256" t="s">
        <v>123</v>
      </c>
      <c r="E135" s="257" t="str">
        <f>ADHB!E135</f>
        <v/>
      </c>
      <c r="F135" s="257"/>
      <c r="G135" s="257">
        <f t="shared" si="1045"/>
        <v>0</v>
      </c>
      <c r="H135" s="258"/>
      <c r="I135" s="257">
        <f t="shared" si="1046"/>
        <v>0</v>
      </c>
      <c r="J135" s="259"/>
      <c r="K135" s="260"/>
      <c r="L135" s="260"/>
      <c r="M135" s="257">
        <f t="shared" si="1047"/>
        <v>0</v>
      </c>
      <c r="N135" s="258">
        <v>0.294289866351475</v>
      </c>
      <c r="O135" s="261">
        <f t="shared" si="1048"/>
        <v>0</v>
      </c>
      <c r="P135" s="262">
        <f t="shared" si="1049"/>
        <v>0</v>
      </c>
      <c r="Q135" s="263"/>
      <c r="R135" s="254">
        <v>7.0</v>
      </c>
      <c r="S135" s="255" t="s">
        <v>132</v>
      </c>
      <c r="T135" s="256" t="s">
        <v>121</v>
      </c>
      <c r="U135" s="256" t="s">
        <v>123</v>
      </c>
      <c r="V135" s="257" t="str">
        <f>ADHB!V135</f>
        <v/>
      </c>
      <c r="W135" s="257"/>
      <c r="X135" s="257">
        <f t="shared" si="1050"/>
        <v>0</v>
      </c>
      <c r="Y135" s="258"/>
      <c r="Z135" s="257">
        <f t="shared" si="1051"/>
        <v>0</v>
      </c>
      <c r="AA135" s="259"/>
      <c r="AB135" s="260"/>
      <c r="AC135" s="260"/>
      <c r="AD135" s="257">
        <f t="shared" si="1052"/>
        <v>0</v>
      </c>
      <c r="AE135" s="258">
        <v>0.294289866351475</v>
      </c>
      <c r="AF135" s="261">
        <f t="shared" si="1053"/>
        <v>0</v>
      </c>
      <c r="AG135" s="262">
        <f t="shared" si="1054"/>
        <v>0</v>
      </c>
      <c r="AH135" s="263"/>
      <c r="AI135" s="254">
        <v>7.0</v>
      </c>
      <c r="AJ135" s="255" t="s">
        <v>132</v>
      </c>
      <c r="AK135" s="256" t="s">
        <v>121</v>
      </c>
      <c r="AL135" s="256" t="s">
        <v>123</v>
      </c>
      <c r="AM135" s="257" t="str">
        <f>ADHB!AM135</f>
        <v/>
      </c>
      <c r="AN135" s="257"/>
      <c r="AO135" s="257">
        <f t="shared" si="1055"/>
        <v>0</v>
      </c>
      <c r="AP135" s="258"/>
      <c r="AQ135" s="257">
        <f t="shared" si="1056"/>
        <v>0</v>
      </c>
      <c r="AR135" s="259"/>
      <c r="AS135" s="260"/>
      <c r="AT135" s="260"/>
      <c r="AU135" s="257">
        <f t="shared" si="1057"/>
        <v>0</v>
      </c>
      <c r="AV135" s="258">
        <v>0.294289866351475</v>
      </c>
      <c r="AW135" s="261">
        <f t="shared" si="1058"/>
        <v>0</v>
      </c>
      <c r="AX135" s="262">
        <f t="shared" si="1059"/>
        <v>0</v>
      </c>
      <c r="AY135" s="263"/>
      <c r="AZ135" s="254">
        <v>7.0</v>
      </c>
      <c r="BA135" s="255" t="s">
        <v>132</v>
      </c>
      <c r="BB135" s="256" t="s">
        <v>121</v>
      </c>
      <c r="BC135" s="256" t="s">
        <v>123</v>
      </c>
      <c r="BD135" s="257" t="str">
        <f>ADHB!BD135</f>
        <v/>
      </c>
      <c r="BE135" s="257"/>
      <c r="BF135" s="257">
        <f t="shared" si="1060"/>
        <v>0</v>
      </c>
      <c r="BG135" s="258"/>
      <c r="BH135" s="257">
        <f t="shared" si="1061"/>
        <v>0</v>
      </c>
      <c r="BI135" s="259"/>
      <c r="BJ135" s="260"/>
      <c r="BK135" s="260"/>
      <c r="BL135" s="257">
        <f t="shared" si="1062"/>
        <v>0</v>
      </c>
      <c r="BM135" s="258">
        <v>0.294289866351475</v>
      </c>
      <c r="BN135" s="261">
        <f t="shared" si="1063"/>
        <v>0</v>
      </c>
      <c r="BO135" s="262">
        <f t="shared" si="1064"/>
        <v>0</v>
      </c>
      <c r="BP135" s="263"/>
      <c r="BQ135" s="254">
        <v>7.0</v>
      </c>
      <c r="BR135" s="255" t="s">
        <v>132</v>
      </c>
      <c r="BS135" s="256" t="s">
        <v>121</v>
      </c>
      <c r="BT135" s="256" t="s">
        <v>123</v>
      </c>
      <c r="BU135" s="257" t="str">
        <f>ADHB!BU135</f>
        <v/>
      </c>
      <c r="BV135" s="257"/>
      <c r="BW135" s="257">
        <f t="shared" si="1065"/>
        <v>0</v>
      </c>
      <c r="BX135" s="258"/>
      <c r="BY135" s="257">
        <f t="shared" si="1066"/>
        <v>0</v>
      </c>
      <c r="BZ135" s="259"/>
      <c r="CA135" s="260"/>
      <c r="CB135" s="260"/>
      <c r="CC135" s="257">
        <f t="shared" si="1067"/>
        <v>0</v>
      </c>
      <c r="CD135" s="258">
        <v>0.294289866351475</v>
      </c>
      <c r="CE135" s="261">
        <f t="shared" si="1068"/>
        <v>0</v>
      </c>
      <c r="CF135" s="262">
        <f t="shared" si="1069"/>
        <v>0</v>
      </c>
      <c r="CG135" s="263"/>
      <c r="CH135" s="254">
        <v>7.0</v>
      </c>
      <c r="CI135" s="255" t="s">
        <v>132</v>
      </c>
      <c r="CJ135" s="256" t="s">
        <v>121</v>
      </c>
      <c r="CK135" s="256" t="s">
        <v>123</v>
      </c>
      <c r="CL135" s="257" t="str">
        <f>ADHB!CL135</f>
        <v/>
      </c>
      <c r="CM135" s="257"/>
      <c r="CN135" s="257">
        <f t="shared" si="1070"/>
        <v>0</v>
      </c>
      <c r="CO135" s="258"/>
      <c r="CP135" s="257">
        <f t="shared" si="1071"/>
        <v>0</v>
      </c>
      <c r="CQ135" s="259"/>
      <c r="CR135" s="260"/>
      <c r="CS135" s="260"/>
      <c r="CT135" s="257">
        <f t="shared" si="1072"/>
        <v>0</v>
      </c>
      <c r="CU135" s="258">
        <v>0.294289866351475</v>
      </c>
      <c r="CV135" s="261">
        <f t="shared" si="1073"/>
        <v>0</v>
      </c>
      <c r="CW135" s="262">
        <f t="shared" si="1074"/>
        <v>0</v>
      </c>
      <c r="CX135" s="263"/>
      <c r="CY135" s="254">
        <v>7.0</v>
      </c>
      <c r="CZ135" s="255" t="s">
        <v>132</v>
      </c>
      <c r="DA135" s="256" t="s">
        <v>121</v>
      </c>
      <c r="DB135" s="256" t="s">
        <v>123</v>
      </c>
      <c r="DC135" s="257" t="str">
        <f>ADHB!DC135</f>
        <v/>
      </c>
      <c r="DD135" s="257"/>
      <c r="DE135" s="257">
        <f t="shared" si="1075"/>
        <v>0</v>
      </c>
      <c r="DF135" s="258"/>
      <c r="DG135" s="257">
        <f t="shared" si="1076"/>
        <v>0</v>
      </c>
      <c r="DH135" s="259"/>
      <c r="DI135" s="260"/>
      <c r="DJ135" s="260"/>
      <c r="DK135" s="257">
        <f t="shared" si="1077"/>
        <v>0</v>
      </c>
      <c r="DL135" s="258">
        <v>0.294289866351475</v>
      </c>
      <c r="DM135" s="261">
        <f t="shared" si="1078"/>
        <v>0</v>
      </c>
      <c r="DN135" s="262">
        <f t="shared" si="1079"/>
        <v>0</v>
      </c>
      <c r="DO135" s="263"/>
      <c r="DP135" s="254">
        <v>7.0</v>
      </c>
      <c r="DQ135" s="255" t="s">
        <v>132</v>
      </c>
      <c r="DR135" s="256" t="s">
        <v>121</v>
      </c>
      <c r="DS135" s="256" t="s">
        <v>123</v>
      </c>
      <c r="DT135" s="257" t="str">
        <f>ADHB!DT135</f>
        <v/>
      </c>
      <c r="DU135" s="257"/>
      <c r="DV135" s="257">
        <f t="shared" si="1080"/>
        <v>0</v>
      </c>
      <c r="DW135" s="258"/>
      <c r="DX135" s="257">
        <f t="shared" si="1081"/>
        <v>0</v>
      </c>
      <c r="DY135" s="259"/>
      <c r="DZ135" s="260"/>
      <c r="EA135" s="260"/>
      <c r="EB135" s="257">
        <f t="shared" si="1082"/>
        <v>0</v>
      </c>
      <c r="EC135" s="258">
        <v>0.294289866351475</v>
      </c>
      <c r="ED135" s="261">
        <f t="shared" si="1083"/>
        <v>0</v>
      </c>
      <c r="EE135" s="262">
        <f t="shared" si="1084"/>
        <v>0</v>
      </c>
      <c r="EF135" s="263"/>
      <c r="EG135" s="254">
        <v>7.0</v>
      </c>
      <c r="EH135" s="255" t="s">
        <v>132</v>
      </c>
      <c r="EI135" s="256" t="s">
        <v>121</v>
      </c>
      <c r="EJ135" s="256" t="s">
        <v>123</v>
      </c>
      <c r="EK135" s="257" t="str">
        <f>ADHB!EK135</f>
        <v/>
      </c>
      <c r="EL135" s="257"/>
      <c r="EM135" s="257">
        <f t="shared" si="1085"/>
        <v>0</v>
      </c>
      <c r="EN135" s="258"/>
      <c r="EO135" s="257">
        <f t="shared" si="1086"/>
        <v>0</v>
      </c>
      <c r="EP135" s="259"/>
      <c r="EQ135" s="260"/>
      <c r="ER135" s="260"/>
      <c r="ES135" s="257">
        <f t="shared" si="1087"/>
        <v>0</v>
      </c>
      <c r="ET135" s="258">
        <v>0.294289866351475</v>
      </c>
      <c r="EU135" s="261">
        <f t="shared" si="1088"/>
        <v>0</v>
      </c>
      <c r="EV135" s="262">
        <f t="shared" si="1089"/>
        <v>0</v>
      </c>
      <c r="EW135" s="263"/>
      <c r="EX135" s="254">
        <v>7.0</v>
      </c>
      <c r="EY135" s="255" t="s">
        <v>132</v>
      </c>
      <c r="EZ135" s="256" t="s">
        <v>121</v>
      </c>
      <c r="FA135" s="256" t="s">
        <v>123</v>
      </c>
      <c r="FB135" s="257" t="str">
        <f>ADHB!FB135</f>
        <v/>
      </c>
      <c r="FC135" s="257"/>
      <c r="FD135" s="257">
        <f t="shared" si="1090"/>
        <v>0</v>
      </c>
      <c r="FE135" s="258"/>
      <c r="FF135" s="257">
        <f t="shared" si="1091"/>
        <v>0</v>
      </c>
      <c r="FG135" s="259"/>
      <c r="FH135" s="260"/>
      <c r="FI135" s="260"/>
      <c r="FJ135" s="257">
        <f t="shared" si="1092"/>
        <v>0</v>
      </c>
      <c r="FK135" s="258">
        <v>0.294289866351475</v>
      </c>
      <c r="FL135" s="261">
        <f t="shared" si="1093"/>
        <v>0</v>
      </c>
      <c r="FM135" s="262">
        <f t="shared" si="1094"/>
        <v>0</v>
      </c>
      <c r="FN135" s="263"/>
      <c r="FO135" s="254">
        <v>7.0</v>
      </c>
      <c r="FP135" s="255" t="s">
        <v>132</v>
      </c>
      <c r="FQ135" s="256" t="s">
        <v>121</v>
      </c>
      <c r="FR135" s="256" t="s">
        <v>123</v>
      </c>
      <c r="FS135" s="257" t="str">
        <f>ADHB!FS135</f>
        <v/>
      </c>
      <c r="FT135" s="257"/>
      <c r="FU135" s="257">
        <f t="shared" si="1095"/>
        <v>0</v>
      </c>
      <c r="FV135" s="258"/>
      <c r="FW135" s="257">
        <f t="shared" si="1096"/>
        <v>0</v>
      </c>
      <c r="FX135" s="259"/>
      <c r="FY135" s="260"/>
      <c r="FZ135" s="260"/>
      <c r="GA135" s="257">
        <f t="shared" si="1097"/>
        <v>0</v>
      </c>
      <c r="GB135" s="258">
        <v>0.294289866351475</v>
      </c>
      <c r="GC135" s="261">
        <f t="shared" si="1098"/>
        <v>0</v>
      </c>
      <c r="GD135" s="262">
        <f t="shared" si="1099"/>
        <v>0</v>
      </c>
      <c r="GE135" s="263"/>
      <c r="GF135" s="254">
        <v>7.0</v>
      </c>
      <c r="GG135" s="255" t="s">
        <v>132</v>
      </c>
      <c r="GH135" s="256" t="s">
        <v>121</v>
      </c>
      <c r="GI135" s="256" t="s">
        <v>123</v>
      </c>
      <c r="GJ135" s="257" t="str">
        <f>ADHB!GJ135</f>
        <v/>
      </c>
      <c r="GK135" s="257"/>
      <c r="GL135" s="257">
        <f t="shared" si="1100"/>
        <v>0</v>
      </c>
      <c r="GM135" s="258"/>
      <c r="GN135" s="257">
        <f t="shared" si="1101"/>
        <v>0</v>
      </c>
      <c r="GO135" s="259"/>
      <c r="GP135" s="260"/>
      <c r="GQ135" s="260"/>
      <c r="GR135" s="257">
        <f t="shared" si="1102"/>
        <v>0</v>
      </c>
      <c r="GS135" s="258">
        <v>0.294289866351475</v>
      </c>
      <c r="GT135" s="261">
        <f t="shared" si="1103"/>
        <v>0</v>
      </c>
      <c r="GU135" s="262">
        <f t="shared" si="1104"/>
        <v>0</v>
      </c>
      <c r="GV135" s="263"/>
      <c r="GW135" s="254">
        <v>7.0</v>
      </c>
      <c r="GX135" s="255" t="s">
        <v>132</v>
      </c>
      <c r="GY135" s="256" t="s">
        <v>121</v>
      </c>
      <c r="GZ135" s="256" t="s">
        <v>123</v>
      </c>
      <c r="HA135" s="257" t="str">
        <f>ADHB!HA135</f>
        <v/>
      </c>
      <c r="HB135" s="257"/>
      <c r="HC135" s="257">
        <f t="shared" si="1105"/>
        <v>0</v>
      </c>
      <c r="HD135" s="258"/>
      <c r="HE135" s="257">
        <f t="shared" si="1106"/>
        <v>0</v>
      </c>
      <c r="HF135" s="259"/>
      <c r="HG135" s="260"/>
      <c r="HH135" s="260"/>
      <c r="HI135" s="257">
        <f t="shared" si="1107"/>
        <v>0</v>
      </c>
      <c r="HJ135" s="258">
        <v>0.294289866351475</v>
      </c>
      <c r="HK135" s="261">
        <f t="shared" si="1108"/>
        <v>0</v>
      </c>
      <c r="HL135" s="262">
        <f t="shared" si="1109"/>
        <v>0</v>
      </c>
      <c r="HM135" s="263"/>
      <c r="HN135" s="254">
        <v>7.0</v>
      </c>
      <c r="HO135" s="255" t="s">
        <v>132</v>
      </c>
      <c r="HP135" s="256" t="s">
        <v>121</v>
      </c>
      <c r="HQ135" s="256" t="s">
        <v>123</v>
      </c>
      <c r="HR135" s="257" t="str">
        <f>ADHB!HR135</f>
        <v/>
      </c>
      <c r="HS135" s="257"/>
      <c r="HT135" s="257">
        <f t="shared" si="1110"/>
        <v>0</v>
      </c>
      <c r="HU135" s="258"/>
      <c r="HV135" s="257">
        <f t="shared" si="1111"/>
        <v>0</v>
      </c>
      <c r="HW135" s="259"/>
      <c r="HX135" s="260"/>
      <c r="HY135" s="260"/>
      <c r="HZ135" s="257">
        <f t="shared" si="1112"/>
        <v>0</v>
      </c>
      <c r="IA135" s="258">
        <v>0.294289866351475</v>
      </c>
      <c r="IB135" s="261">
        <f t="shared" si="1113"/>
        <v>0</v>
      </c>
      <c r="IC135" s="262">
        <f t="shared" si="1114"/>
        <v>0</v>
      </c>
      <c r="ID135" s="263"/>
      <c r="IE135" s="254">
        <v>7.0</v>
      </c>
      <c r="IF135" s="255" t="s">
        <v>132</v>
      </c>
      <c r="IG135" s="256" t="s">
        <v>121</v>
      </c>
      <c r="IH135" s="256" t="s">
        <v>123</v>
      </c>
      <c r="II135" s="257" t="str">
        <f>ADHB!II135</f>
        <v/>
      </c>
      <c r="IJ135" s="257"/>
      <c r="IK135" s="257">
        <f t="shared" si="1115"/>
        <v>0</v>
      </c>
      <c r="IL135" s="258"/>
      <c r="IM135" s="257">
        <f t="shared" si="1116"/>
        <v>0</v>
      </c>
      <c r="IN135" s="259"/>
      <c r="IO135" s="260"/>
      <c r="IP135" s="260"/>
      <c r="IQ135" s="257">
        <f t="shared" si="1117"/>
        <v>0</v>
      </c>
      <c r="IR135" s="258">
        <v>0.294289866351475</v>
      </c>
      <c r="IS135" s="261">
        <f t="shared" si="1118"/>
        <v>0</v>
      </c>
      <c r="IT135" s="262">
        <f t="shared" si="1119"/>
        <v>0</v>
      </c>
      <c r="IU135" s="263"/>
      <c r="IV135" s="254">
        <v>7.0</v>
      </c>
      <c r="IW135" s="255" t="s">
        <v>132</v>
      </c>
      <c r="IX135" s="256" t="s">
        <v>121</v>
      </c>
      <c r="IY135" s="256" t="s">
        <v>123</v>
      </c>
      <c r="IZ135" s="257" t="str">
        <f>ADHB!IZ135</f>
        <v/>
      </c>
      <c r="JA135" s="257"/>
      <c r="JB135" s="257">
        <f t="shared" si="1120"/>
        <v>0</v>
      </c>
      <c r="JC135" s="258"/>
      <c r="JD135" s="257">
        <f t="shared" si="1121"/>
        <v>0</v>
      </c>
      <c r="JE135" s="259"/>
      <c r="JF135" s="260"/>
      <c r="JG135" s="260"/>
      <c r="JH135" s="257">
        <f t="shared" si="1122"/>
        <v>0</v>
      </c>
      <c r="JI135" s="258">
        <v>0.294289866351475</v>
      </c>
      <c r="JJ135" s="261">
        <f t="shared" si="1123"/>
        <v>0</v>
      </c>
      <c r="JK135" s="262">
        <f t="shared" si="1124"/>
        <v>0</v>
      </c>
      <c r="JL135" s="263"/>
      <c r="JM135" s="254">
        <v>7.0</v>
      </c>
      <c r="JN135" s="255" t="s">
        <v>132</v>
      </c>
      <c r="JO135" s="256" t="s">
        <v>121</v>
      </c>
      <c r="JP135" s="256" t="s">
        <v>123</v>
      </c>
      <c r="JQ135" s="257" t="str">
        <f>ADHB!KY135</f>
        <v/>
      </c>
      <c r="JR135" s="257"/>
      <c r="JS135" s="257">
        <f t="shared" si="1125"/>
        <v>0</v>
      </c>
      <c r="JT135" s="258"/>
      <c r="JU135" s="257">
        <f t="shared" si="1126"/>
        <v>0</v>
      </c>
      <c r="JV135" s="259"/>
      <c r="JW135" s="260"/>
      <c r="JX135" s="260"/>
      <c r="JY135" s="257">
        <f t="shared" si="1127"/>
        <v>0</v>
      </c>
      <c r="JZ135" s="258">
        <v>0.294289866351475</v>
      </c>
      <c r="KA135" s="261">
        <f t="shared" si="1128"/>
        <v>0</v>
      </c>
      <c r="KB135" s="262">
        <f t="shared" si="1129"/>
        <v>0</v>
      </c>
      <c r="KC135" s="263"/>
      <c r="KD135" s="254">
        <v>7.0</v>
      </c>
      <c r="KE135" s="255" t="s">
        <v>132</v>
      </c>
      <c r="KF135" s="256" t="s">
        <v>121</v>
      </c>
      <c r="KG135" s="256" t="s">
        <v>123</v>
      </c>
      <c r="KH135" s="257" t="str">
        <f>ADHB!LP135</f>
        <v/>
      </c>
      <c r="KI135" s="257"/>
      <c r="KJ135" s="257">
        <f t="shared" si="1130"/>
        <v>0</v>
      </c>
      <c r="KK135" s="258"/>
      <c r="KL135" s="257">
        <f t="shared" si="1131"/>
        <v>0</v>
      </c>
      <c r="KM135" s="259"/>
      <c r="KN135" s="260"/>
      <c r="KO135" s="260"/>
      <c r="KP135" s="257">
        <f t="shared" si="1132"/>
        <v>0</v>
      </c>
      <c r="KQ135" s="258">
        <v>0.294289866351475</v>
      </c>
      <c r="KR135" s="261">
        <f t="shared" si="1133"/>
        <v>0</v>
      </c>
      <c r="KS135" s="262">
        <f t="shared" si="1134"/>
        <v>0</v>
      </c>
      <c r="KT135" s="263"/>
      <c r="KU135" s="264"/>
    </row>
    <row r="136" ht="15.75" customHeight="1">
      <c r="A136" s="254">
        <v>8.0</v>
      </c>
      <c r="B136" s="255" t="s">
        <v>132</v>
      </c>
      <c r="C136" s="256" t="s">
        <v>121</v>
      </c>
      <c r="D136" s="256" t="s">
        <v>123</v>
      </c>
      <c r="E136" s="257" t="str">
        <f>ADHB!E136</f>
        <v/>
      </c>
      <c r="F136" s="257"/>
      <c r="G136" s="257">
        <f t="shared" si="1045"/>
        <v>0</v>
      </c>
      <c r="H136" s="258"/>
      <c r="I136" s="257">
        <f t="shared" si="1046"/>
        <v>0</v>
      </c>
      <c r="J136" s="259"/>
      <c r="K136" s="260"/>
      <c r="L136" s="260"/>
      <c r="M136" s="257">
        <f t="shared" si="1047"/>
        <v>0</v>
      </c>
      <c r="N136" s="258">
        <v>0.294289866351475</v>
      </c>
      <c r="O136" s="261">
        <f t="shared" si="1048"/>
        <v>0</v>
      </c>
      <c r="P136" s="262">
        <f t="shared" si="1049"/>
        <v>0</v>
      </c>
      <c r="Q136" s="263"/>
      <c r="R136" s="254">
        <v>8.0</v>
      </c>
      <c r="S136" s="255" t="s">
        <v>132</v>
      </c>
      <c r="T136" s="256" t="s">
        <v>121</v>
      </c>
      <c r="U136" s="256" t="s">
        <v>123</v>
      </c>
      <c r="V136" s="257" t="str">
        <f>ADHB!V136</f>
        <v/>
      </c>
      <c r="W136" s="257"/>
      <c r="X136" s="257">
        <f t="shared" si="1050"/>
        <v>0</v>
      </c>
      <c r="Y136" s="258"/>
      <c r="Z136" s="257">
        <f t="shared" si="1051"/>
        <v>0</v>
      </c>
      <c r="AA136" s="259"/>
      <c r="AB136" s="260"/>
      <c r="AC136" s="260"/>
      <c r="AD136" s="257">
        <f t="shared" si="1052"/>
        <v>0</v>
      </c>
      <c r="AE136" s="258">
        <v>0.294289866351475</v>
      </c>
      <c r="AF136" s="261">
        <f t="shared" si="1053"/>
        <v>0</v>
      </c>
      <c r="AG136" s="262">
        <f t="shared" si="1054"/>
        <v>0</v>
      </c>
      <c r="AH136" s="263"/>
      <c r="AI136" s="254">
        <v>8.0</v>
      </c>
      <c r="AJ136" s="255" t="s">
        <v>132</v>
      </c>
      <c r="AK136" s="256" t="s">
        <v>121</v>
      </c>
      <c r="AL136" s="256" t="s">
        <v>123</v>
      </c>
      <c r="AM136" s="257" t="str">
        <f>ADHB!AM136</f>
        <v/>
      </c>
      <c r="AN136" s="257"/>
      <c r="AO136" s="257">
        <f t="shared" si="1055"/>
        <v>0</v>
      </c>
      <c r="AP136" s="258"/>
      <c r="AQ136" s="257">
        <f t="shared" si="1056"/>
        <v>0</v>
      </c>
      <c r="AR136" s="259"/>
      <c r="AS136" s="260"/>
      <c r="AT136" s="260"/>
      <c r="AU136" s="257">
        <f t="shared" si="1057"/>
        <v>0</v>
      </c>
      <c r="AV136" s="258">
        <v>0.294289866351475</v>
      </c>
      <c r="AW136" s="261">
        <f t="shared" si="1058"/>
        <v>0</v>
      </c>
      <c r="AX136" s="262">
        <f t="shared" si="1059"/>
        <v>0</v>
      </c>
      <c r="AY136" s="263"/>
      <c r="AZ136" s="254">
        <v>8.0</v>
      </c>
      <c r="BA136" s="255" t="s">
        <v>132</v>
      </c>
      <c r="BB136" s="256" t="s">
        <v>121</v>
      </c>
      <c r="BC136" s="256" t="s">
        <v>123</v>
      </c>
      <c r="BD136" s="257" t="str">
        <f>ADHB!BD136</f>
        <v/>
      </c>
      <c r="BE136" s="257"/>
      <c r="BF136" s="257">
        <f t="shared" si="1060"/>
        <v>0</v>
      </c>
      <c r="BG136" s="258"/>
      <c r="BH136" s="257">
        <f t="shared" si="1061"/>
        <v>0</v>
      </c>
      <c r="BI136" s="259"/>
      <c r="BJ136" s="260"/>
      <c r="BK136" s="260"/>
      <c r="BL136" s="257">
        <f t="shared" si="1062"/>
        <v>0</v>
      </c>
      <c r="BM136" s="258">
        <v>0.294289866351475</v>
      </c>
      <c r="BN136" s="261">
        <f t="shared" si="1063"/>
        <v>0</v>
      </c>
      <c r="BO136" s="262">
        <f t="shared" si="1064"/>
        <v>0</v>
      </c>
      <c r="BP136" s="263"/>
      <c r="BQ136" s="254">
        <v>8.0</v>
      </c>
      <c r="BR136" s="255" t="s">
        <v>132</v>
      </c>
      <c r="BS136" s="256" t="s">
        <v>121</v>
      </c>
      <c r="BT136" s="256" t="s">
        <v>123</v>
      </c>
      <c r="BU136" s="257" t="str">
        <f>ADHB!BU136</f>
        <v/>
      </c>
      <c r="BV136" s="257"/>
      <c r="BW136" s="257">
        <f t="shared" si="1065"/>
        <v>0</v>
      </c>
      <c r="BX136" s="258"/>
      <c r="BY136" s="257">
        <f t="shared" si="1066"/>
        <v>0</v>
      </c>
      <c r="BZ136" s="259"/>
      <c r="CA136" s="260"/>
      <c r="CB136" s="260"/>
      <c r="CC136" s="257">
        <f t="shared" si="1067"/>
        <v>0</v>
      </c>
      <c r="CD136" s="258">
        <v>0.294289866351475</v>
      </c>
      <c r="CE136" s="261">
        <f t="shared" si="1068"/>
        <v>0</v>
      </c>
      <c r="CF136" s="262">
        <f t="shared" si="1069"/>
        <v>0</v>
      </c>
      <c r="CG136" s="263"/>
      <c r="CH136" s="254">
        <v>8.0</v>
      </c>
      <c r="CI136" s="255" t="s">
        <v>132</v>
      </c>
      <c r="CJ136" s="256" t="s">
        <v>121</v>
      </c>
      <c r="CK136" s="256" t="s">
        <v>123</v>
      </c>
      <c r="CL136" s="257" t="str">
        <f>ADHB!CL136</f>
        <v/>
      </c>
      <c r="CM136" s="257"/>
      <c r="CN136" s="257">
        <f t="shared" si="1070"/>
        <v>0</v>
      </c>
      <c r="CO136" s="258"/>
      <c r="CP136" s="257">
        <f t="shared" si="1071"/>
        <v>0</v>
      </c>
      <c r="CQ136" s="259"/>
      <c r="CR136" s="260"/>
      <c r="CS136" s="260"/>
      <c r="CT136" s="257">
        <f t="shared" si="1072"/>
        <v>0</v>
      </c>
      <c r="CU136" s="258">
        <v>0.294289866351475</v>
      </c>
      <c r="CV136" s="261">
        <f t="shared" si="1073"/>
        <v>0</v>
      </c>
      <c r="CW136" s="262">
        <f t="shared" si="1074"/>
        <v>0</v>
      </c>
      <c r="CX136" s="263"/>
      <c r="CY136" s="254">
        <v>8.0</v>
      </c>
      <c r="CZ136" s="255" t="s">
        <v>132</v>
      </c>
      <c r="DA136" s="256" t="s">
        <v>121</v>
      </c>
      <c r="DB136" s="256" t="s">
        <v>123</v>
      </c>
      <c r="DC136" s="257" t="str">
        <f>ADHB!DC136</f>
        <v/>
      </c>
      <c r="DD136" s="257"/>
      <c r="DE136" s="257">
        <f t="shared" si="1075"/>
        <v>0</v>
      </c>
      <c r="DF136" s="258"/>
      <c r="DG136" s="257">
        <f t="shared" si="1076"/>
        <v>0</v>
      </c>
      <c r="DH136" s="259"/>
      <c r="DI136" s="260"/>
      <c r="DJ136" s="260"/>
      <c r="DK136" s="257">
        <f t="shared" si="1077"/>
        <v>0</v>
      </c>
      <c r="DL136" s="258">
        <v>0.294289866351475</v>
      </c>
      <c r="DM136" s="261">
        <f t="shared" si="1078"/>
        <v>0</v>
      </c>
      <c r="DN136" s="262">
        <f t="shared" si="1079"/>
        <v>0</v>
      </c>
      <c r="DO136" s="263"/>
      <c r="DP136" s="254">
        <v>8.0</v>
      </c>
      <c r="DQ136" s="255" t="s">
        <v>132</v>
      </c>
      <c r="DR136" s="256" t="s">
        <v>121</v>
      </c>
      <c r="DS136" s="256" t="s">
        <v>123</v>
      </c>
      <c r="DT136" s="257" t="str">
        <f>ADHB!DT136</f>
        <v/>
      </c>
      <c r="DU136" s="257"/>
      <c r="DV136" s="257">
        <f t="shared" si="1080"/>
        <v>0</v>
      </c>
      <c r="DW136" s="258"/>
      <c r="DX136" s="257">
        <f t="shared" si="1081"/>
        <v>0</v>
      </c>
      <c r="DY136" s="259"/>
      <c r="DZ136" s="260"/>
      <c r="EA136" s="260"/>
      <c r="EB136" s="257">
        <f t="shared" si="1082"/>
        <v>0</v>
      </c>
      <c r="EC136" s="258">
        <v>0.294289866351475</v>
      </c>
      <c r="ED136" s="261">
        <f t="shared" si="1083"/>
        <v>0</v>
      </c>
      <c r="EE136" s="262">
        <f t="shared" si="1084"/>
        <v>0</v>
      </c>
      <c r="EF136" s="263"/>
      <c r="EG136" s="254">
        <v>8.0</v>
      </c>
      <c r="EH136" s="255" t="s">
        <v>132</v>
      </c>
      <c r="EI136" s="256" t="s">
        <v>121</v>
      </c>
      <c r="EJ136" s="256" t="s">
        <v>123</v>
      </c>
      <c r="EK136" s="257" t="str">
        <f>ADHB!EK136</f>
        <v/>
      </c>
      <c r="EL136" s="257"/>
      <c r="EM136" s="257">
        <f t="shared" si="1085"/>
        <v>0</v>
      </c>
      <c r="EN136" s="258"/>
      <c r="EO136" s="257">
        <f t="shared" si="1086"/>
        <v>0</v>
      </c>
      <c r="EP136" s="259"/>
      <c r="EQ136" s="260"/>
      <c r="ER136" s="260"/>
      <c r="ES136" s="257">
        <f t="shared" si="1087"/>
        <v>0</v>
      </c>
      <c r="ET136" s="258">
        <v>0.294289866351475</v>
      </c>
      <c r="EU136" s="261">
        <f t="shared" si="1088"/>
        <v>0</v>
      </c>
      <c r="EV136" s="262">
        <f t="shared" si="1089"/>
        <v>0</v>
      </c>
      <c r="EW136" s="263"/>
      <c r="EX136" s="254">
        <v>8.0</v>
      </c>
      <c r="EY136" s="255" t="s">
        <v>132</v>
      </c>
      <c r="EZ136" s="256" t="s">
        <v>121</v>
      </c>
      <c r="FA136" s="256" t="s">
        <v>123</v>
      </c>
      <c r="FB136" s="257" t="str">
        <f>ADHB!FB136</f>
        <v/>
      </c>
      <c r="FC136" s="257"/>
      <c r="FD136" s="257">
        <f t="shared" si="1090"/>
        <v>0</v>
      </c>
      <c r="FE136" s="258"/>
      <c r="FF136" s="257">
        <f t="shared" si="1091"/>
        <v>0</v>
      </c>
      <c r="FG136" s="259"/>
      <c r="FH136" s="260"/>
      <c r="FI136" s="260"/>
      <c r="FJ136" s="257">
        <f t="shared" si="1092"/>
        <v>0</v>
      </c>
      <c r="FK136" s="258">
        <v>0.294289866351475</v>
      </c>
      <c r="FL136" s="261">
        <f t="shared" si="1093"/>
        <v>0</v>
      </c>
      <c r="FM136" s="262">
        <f t="shared" si="1094"/>
        <v>0</v>
      </c>
      <c r="FN136" s="263"/>
      <c r="FO136" s="254">
        <v>8.0</v>
      </c>
      <c r="FP136" s="255" t="s">
        <v>132</v>
      </c>
      <c r="FQ136" s="256" t="s">
        <v>121</v>
      </c>
      <c r="FR136" s="256" t="s">
        <v>123</v>
      </c>
      <c r="FS136" s="257" t="str">
        <f>ADHB!FS136</f>
        <v/>
      </c>
      <c r="FT136" s="257"/>
      <c r="FU136" s="257">
        <f t="shared" si="1095"/>
        <v>0</v>
      </c>
      <c r="FV136" s="258"/>
      <c r="FW136" s="257">
        <f t="shared" si="1096"/>
        <v>0</v>
      </c>
      <c r="FX136" s="259"/>
      <c r="FY136" s="260"/>
      <c r="FZ136" s="260"/>
      <c r="GA136" s="257">
        <f t="shared" si="1097"/>
        <v>0</v>
      </c>
      <c r="GB136" s="258">
        <v>0.294289866351475</v>
      </c>
      <c r="GC136" s="261">
        <f t="shared" si="1098"/>
        <v>0</v>
      </c>
      <c r="GD136" s="262">
        <f t="shared" si="1099"/>
        <v>0</v>
      </c>
      <c r="GE136" s="263"/>
      <c r="GF136" s="254">
        <v>8.0</v>
      </c>
      <c r="GG136" s="255" t="s">
        <v>132</v>
      </c>
      <c r="GH136" s="256" t="s">
        <v>121</v>
      </c>
      <c r="GI136" s="256" t="s">
        <v>123</v>
      </c>
      <c r="GJ136" s="257" t="str">
        <f>ADHB!GJ136</f>
        <v/>
      </c>
      <c r="GK136" s="257"/>
      <c r="GL136" s="257">
        <f t="shared" si="1100"/>
        <v>0</v>
      </c>
      <c r="GM136" s="258"/>
      <c r="GN136" s="257">
        <f t="shared" si="1101"/>
        <v>0</v>
      </c>
      <c r="GO136" s="259"/>
      <c r="GP136" s="260"/>
      <c r="GQ136" s="260"/>
      <c r="GR136" s="257">
        <f t="shared" si="1102"/>
        <v>0</v>
      </c>
      <c r="GS136" s="258">
        <v>0.294289866351475</v>
      </c>
      <c r="GT136" s="261">
        <f t="shared" si="1103"/>
        <v>0</v>
      </c>
      <c r="GU136" s="262">
        <f t="shared" si="1104"/>
        <v>0</v>
      </c>
      <c r="GV136" s="263"/>
      <c r="GW136" s="254">
        <v>8.0</v>
      </c>
      <c r="GX136" s="255" t="s">
        <v>132</v>
      </c>
      <c r="GY136" s="256" t="s">
        <v>121</v>
      </c>
      <c r="GZ136" s="256" t="s">
        <v>123</v>
      </c>
      <c r="HA136" s="257" t="str">
        <f>ADHB!HA136</f>
        <v/>
      </c>
      <c r="HB136" s="257"/>
      <c r="HC136" s="257">
        <f t="shared" si="1105"/>
        <v>0</v>
      </c>
      <c r="HD136" s="258"/>
      <c r="HE136" s="257">
        <f t="shared" si="1106"/>
        <v>0</v>
      </c>
      <c r="HF136" s="259"/>
      <c r="HG136" s="260"/>
      <c r="HH136" s="260"/>
      <c r="HI136" s="257">
        <f t="shared" si="1107"/>
        <v>0</v>
      </c>
      <c r="HJ136" s="258">
        <v>0.294289866351475</v>
      </c>
      <c r="HK136" s="261">
        <f t="shared" si="1108"/>
        <v>0</v>
      </c>
      <c r="HL136" s="262">
        <f t="shared" si="1109"/>
        <v>0</v>
      </c>
      <c r="HM136" s="263"/>
      <c r="HN136" s="254">
        <v>8.0</v>
      </c>
      <c r="HO136" s="255" t="s">
        <v>132</v>
      </c>
      <c r="HP136" s="256" t="s">
        <v>121</v>
      </c>
      <c r="HQ136" s="256" t="s">
        <v>123</v>
      </c>
      <c r="HR136" s="257" t="str">
        <f>ADHB!HR136</f>
        <v/>
      </c>
      <c r="HS136" s="257"/>
      <c r="HT136" s="257">
        <f t="shared" si="1110"/>
        <v>0</v>
      </c>
      <c r="HU136" s="258"/>
      <c r="HV136" s="257">
        <f t="shared" si="1111"/>
        <v>0</v>
      </c>
      <c r="HW136" s="259"/>
      <c r="HX136" s="260"/>
      <c r="HY136" s="260"/>
      <c r="HZ136" s="257">
        <f t="shared" si="1112"/>
        <v>0</v>
      </c>
      <c r="IA136" s="258">
        <v>0.294289866351475</v>
      </c>
      <c r="IB136" s="261">
        <f t="shared" si="1113"/>
        <v>0</v>
      </c>
      <c r="IC136" s="262">
        <f t="shared" si="1114"/>
        <v>0</v>
      </c>
      <c r="ID136" s="263"/>
      <c r="IE136" s="254">
        <v>8.0</v>
      </c>
      <c r="IF136" s="255" t="s">
        <v>132</v>
      </c>
      <c r="IG136" s="256" t="s">
        <v>121</v>
      </c>
      <c r="IH136" s="256" t="s">
        <v>123</v>
      </c>
      <c r="II136" s="257" t="str">
        <f>ADHB!II136</f>
        <v/>
      </c>
      <c r="IJ136" s="257"/>
      <c r="IK136" s="257">
        <f t="shared" si="1115"/>
        <v>0</v>
      </c>
      <c r="IL136" s="258"/>
      <c r="IM136" s="257">
        <f t="shared" si="1116"/>
        <v>0</v>
      </c>
      <c r="IN136" s="259"/>
      <c r="IO136" s="260"/>
      <c r="IP136" s="260"/>
      <c r="IQ136" s="257">
        <f t="shared" si="1117"/>
        <v>0</v>
      </c>
      <c r="IR136" s="258">
        <v>0.294289866351475</v>
      </c>
      <c r="IS136" s="261">
        <f t="shared" si="1118"/>
        <v>0</v>
      </c>
      <c r="IT136" s="262">
        <f t="shared" si="1119"/>
        <v>0</v>
      </c>
      <c r="IU136" s="263"/>
      <c r="IV136" s="254">
        <v>8.0</v>
      </c>
      <c r="IW136" s="255" t="s">
        <v>132</v>
      </c>
      <c r="IX136" s="256" t="s">
        <v>121</v>
      </c>
      <c r="IY136" s="256" t="s">
        <v>123</v>
      </c>
      <c r="IZ136" s="257" t="str">
        <f>ADHB!IZ136</f>
        <v/>
      </c>
      <c r="JA136" s="257"/>
      <c r="JB136" s="257">
        <f t="shared" si="1120"/>
        <v>0</v>
      </c>
      <c r="JC136" s="258"/>
      <c r="JD136" s="257">
        <f t="shared" si="1121"/>
        <v>0</v>
      </c>
      <c r="JE136" s="259"/>
      <c r="JF136" s="260"/>
      <c r="JG136" s="260"/>
      <c r="JH136" s="257">
        <f t="shared" si="1122"/>
        <v>0</v>
      </c>
      <c r="JI136" s="258">
        <v>0.294289866351475</v>
      </c>
      <c r="JJ136" s="261">
        <f t="shared" si="1123"/>
        <v>0</v>
      </c>
      <c r="JK136" s="262">
        <f t="shared" si="1124"/>
        <v>0</v>
      </c>
      <c r="JL136" s="263"/>
      <c r="JM136" s="254">
        <v>8.0</v>
      </c>
      <c r="JN136" s="255" t="s">
        <v>132</v>
      </c>
      <c r="JO136" s="256" t="s">
        <v>121</v>
      </c>
      <c r="JP136" s="256" t="s">
        <v>123</v>
      </c>
      <c r="JQ136" s="257" t="str">
        <f>ADHB!KY136</f>
        <v/>
      </c>
      <c r="JR136" s="257"/>
      <c r="JS136" s="257">
        <f t="shared" si="1125"/>
        <v>0</v>
      </c>
      <c r="JT136" s="258"/>
      <c r="JU136" s="257">
        <f t="shared" si="1126"/>
        <v>0</v>
      </c>
      <c r="JV136" s="259"/>
      <c r="JW136" s="260"/>
      <c r="JX136" s="260"/>
      <c r="JY136" s="257">
        <f t="shared" si="1127"/>
        <v>0</v>
      </c>
      <c r="JZ136" s="258">
        <v>0.294289866351475</v>
      </c>
      <c r="KA136" s="261">
        <f t="shared" si="1128"/>
        <v>0</v>
      </c>
      <c r="KB136" s="262">
        <f t="shared" si="1129"/>
        <v>0</v>
      </c>
      <c r="KC136" s="263"/>
      <c r="KD136" s="254">
        <v>8.0</v>
      </c>
      <c r="KE136" s="255" t="s">
        <v>132</v>
      </c>
      <c r="KF136" s="256" t="s">
        <v>121</v>
      </c>
      <c r="KG136" s="256" t="s">
        <v>123</v>
      </c>
      <c r="KH136" s="257" t="str">
        <f>ADHB!LP136</f>
        <v/>
      </c>
      <c r="KI136" s="257"/>
      <c r="KJ136" s="257">
        <f t="shared" si="1130"/>
        <v>0</v>
      </c>
      <c r="KK136" s="258"/>
      <c r="KL136" s="257">
        <f t="shared" si="1131"/>
        <v>0</v>
      </c>
      <c r="KM136" s="259"/>
      <c r="KN136" s="260"/>
      <c r="KO136" s="260"/>
      <c r="KP136" s="257">
        <f t="shared" si="1132"/>
        <v>0</v>
      </c>
      <c r="KQ136" s="258">
        <v>0.294289866351475</v>
      </c>
      <c r="KR136" s="261">
        <f t="shared" si="1133"/>
        <v>0</v>
      </c>
      <c r="KS136" s="262">
        <f t="shared" si="1134"/>
        <v>0</v>
      </c>
      <c r="KT136" s="263"/>
      <c r="KU136" s="264"/>
    </row>
    <row r="137" ht="15.75" customHeight="1">
      <c r="A137" s="254">
        <v>9.0</v>
      </c>
      <c r="B137" s="255" t="s">
        <v>132</v>
      </c>
      <c r="C137" s="256" t="s">
        <v>121</v>
      </c>
      <c r="D137" s="256" t="s">
        <v>123</v>
      </c>
      <c r="E137" s="257" t="str">
        <f>ADHB!E137</f>
        <v/>
      </c>
      <c r="F137" s="257"/>
      <c r="G137" s="257">
        <f t="shared" si="1045"/>
        <v>0</v>
      </c>
      <c r="H137" s="258"/>
      <c r="I137" s="257">
        <f t="shared" si="1046"/>
        <v>0</v>
      </c>
      <c r="J137" s="259"/>
      <c r="K137" s="260"/>
      <c r="L137" s="260"/>
      <c r="M137" s="257">
        <f t="shared" si="1047"/>
        <v>0</v>
      </c>
      <c r="N137" s="258">
        <v>0.294289866351475</v>
      </c>
      <c r="O137" s="261">
        <f t="shared" si="1048"/>
        <v>0</v>
      </c>
      <c r="P137" s="262">
        <f t="shared" si="1049"/>
        <v>0</v>
      </c>
      <c r="Q137" s="263"/>
      <c r="R137" s="254">
        <v>9.0</v>
      </c>
      <c r="S137" s="255" t="s">
        <v>132</v>
      </c>
      <c r="T137" s="256" t="s">
        <v>121</v>
      </c>
      <c r="U137" s="256" t="s">
        <v>123</v>
      </c>
      <c r="V137" s="257" t="str">
        <f>ADHB!V137</f>
        <v/>
      </c>
      <c r="W137" s="257"/>
      <c r="X137" s="257">
        <f t="shared" si="1050"/>
        <v>0</v>
      </c>
      <c r="Y137" s="258"/>
      <c r="Z137" s="257">
        <f t="shared" si="1051"/>
        <v>0</v>
      </c>
      <c r="AA137" s="259"/>
      <c r="AB137" s="260"/>
      <c r="AC137" s="260"/>
      <c r="AD137" s="257">
        <f t="shared" si="1052"/>
        <v>0</v>
      </c>
      <c r="AE137" s="258">
        <v>0.294289866351475</v>
      </c>
      <c r="AF137" s="261">
        <f t="shared" si="1053"/>
        <v>0</v>
      </c>
      <c r="AG137" s="262">
        <f t="shared" si="1054"/>
        <v>0</v>
      </c>
      <c r="AH137" s="263"/>
      <c r="AI137" s="254">
        <v>9.0</v>
      </c>
      <c r="AJ137" s="255" t="s">
        <v>132</v>
      </c>
      <c r="AK137" s="256" t="s">
        <v>121</v>
      </c>
      <c r="AL137" s="256" t="s">
        <v>123</v>
      </c>
      <c r="AM137" s="257" t="str">
        <f>ADHB!AM137</f>
        <v/>
      </c>
      <c r="AN137" s="257"/>
      <c r="AO137" s="257">
        <f t="shared" si="1055"/>
        <v>0</v>
      </c>
      <c r="AP137" s="258"/>
      <c r="AQ137" s="257">
        <f t="shared" si="1056"/>
        <v>0</v>
      </c>
      <c r="AR137" s="259"/>
      <c r="AS137" s="260"/>
      <c r="AT137" s="260"/>
      <c r="AU137" s="257">
        <f t="shared" si="1057"/>
        <v>0</v>
      </c>
      <c r="AV137" s="258">
        <v>0.294289866351475</v>
      </c>
      <c r="AW137" s="261">
        <f t="shared" si="1058"/>
        <v>0</v>
      </c>
      <c r="AX137" s="262">
        <f t="shared" si="1059"/>
        <v>0</v>
      </c>
      <c r="AY137" s="263"/>
      <c r="AZ137" s="254">
        <v>9.0</v>
      </c>
      <c r="BA137" s="255" t="s">
        <v>132</v>
      </c>
      <c r="BB137" s="256" t="s">
        <v>121</v>
      </c>
      <c r="BC137" s="256" t="s">
        <v>123</v>
      </c>
      <c r="BD137" s="257" t="str">
        <f>ADHB!BD137</f>
        <v/>
      </c>
      <c r="BE137" s="257"/>
      <c r="BF137" s="257">
        <f t="shared" si="1060"/>
        <v>0</v>
      </c>
      <c r="BG137" s="258"/>
      <c r="BH137" s="257">
        <f t="shared" si="1061"/>
        <v>0</v>
      </c>
      <c r="BI137" s="259"/>
      <c r="BJ137" s="260"/>
      <c r="BK137" s="260"/>
      <c r="BL137" s="257">
        <f t="shared" si="1062"/>
        <v>0</v>
      </c>
      <c r="BM137" s="258">
        <v>0.294289866351475</v>
      </c>
      <c r="BN137" s="261">
        <f t="shared" si="1063"/>
        <v>0</v>
      </c>
      <c r="BO137" s="262">
        <f t="shared" si="1064"/>
        <v>0</v>
      </c>
      <c r="BP137" s="263"/>
      <c r="BQ137" s="254">
        <v>9.0</v>
      </c>
      <c r="BR137" s="255" t="s">
        <v>132</v>
      </c>
      <c r="BS137" s="256" t="s">
        <v>121</v>
      </c>
      <c r="BT137" s="256" t="s">
        <v>123</v>
      </c>
      <c r="BU137" s="257" t="str">
        <f>ADHB!BU137</f>
        <v/>
      </c>
      <c r="BV137" s="257"/>
      <c r="BW137" s="257">
        <f t="shared" si="1065"/>
        <v>0</v>
      </c>
      <c r="BX137" s="258"/>
      <c r="BY137" s="257">
        <f t="shared" si="1066"/>
        <v>0</v>
      </c>
      <c r="BZ137" s="259"/>
      <c r="CA137" s="260"/>
      <c r="CB137" s="260"/>
      <c r="CC137" s="257">
        <f t="shared" si="1067"/>
        <v>0</v>
      </c>
      <c r="CD137" s="258">
        <v>0.294289866351475</v>
      </c>
      <c r="CE137" s="261">
        <f t="shared" si="1068"/>
        <v>0</v>
      </c>
      <c r="CF137" s="262">
        <f t="shared" si="1069"/>
        <v>0</v>
      </c>
      <c r="CG137" s="263"/>
      <c r="CH137" s="254">
        <v>9.0</v>
      </c>
      <c r="CI137" s="255" t="s">
        <v>132</v>
      </c>
      <c r="CJ137" s="256" t="s">
        <v>121</v>
      </c>
      <c r="CK137" s="256" t="s">
        <v>123</v>
      </c>
      <c r="CL137" s="257" t="str">
        <f>ADHB!CL137</f>
        <v/>
      </c>
      <c r="CM137" s="257"/>
      <c r="CN137" s="257">
        <f t="shared" si="1070"/>
        <v>0</v>
      </c>
      <c r="CO137" s="258"/>
      <c r="CP137" s="257">
        <f t="shared" si="1071"/>
        <v>0</v>
      </c>
      <c r="CQ137" s="259"/>
      <c r="CR137" s="260"/>
      <c r="CS137" s="260"/>
      <c r="CT137" s="257">
        <f t="shared" si="1072"/>
        <v>0</v>
      </c>
      <c r="CU137" s="258">
        <v>0.294289866351475</v>
      </c>
      <c r="CV137" s="261">
        <f t="shared" si="1073"/>
        <v>0</v>
      </c>
      <c r="CW137" s="262">
        <f t="shared" si="1074"/>
        <v>0</v>
      </c>
      <c r="CX137" s="263"/>
      <c r="CY137" s="254">
        <v>9.0</v>
      </c>
      <c r="CZ137" s="255" t="s">
        <v>132</v>
      </c>
      <c r="DA137" s="256" t="s">
        <v>121</v>
      </c>
      <c r="DB137" s="256" t="s">
        <v>123</v>
      </c>
      <c r="DC137" s="257" t="str">
        <f>ADHB!DC137</f>
        <v/>
      </c>
      <c r="DD137" s="257"/>
      <c r="DE137" s="257">
        <f t="shared" si="1075"/>
        <v>0</v>
      </c>
      <c r="DF137" s="258"/>
      <c r="DG137" s="257">
        <f t="shared" si="1076"/>
        <v>0</v>
      </c>
      <c r="DH137" s="259"/>
      <c r="DI137" s="260"/>
      <c r="DJ137" s="260"/>
      <c r="DK137" s="257">
        <f t="shared" si="1077"/>
        <v>0</v>
      </c>
      <c r="DL137" s="258">
        <v>0.294289866351475</v>
      </c>
      <c r="DM137" s="261">
        <f t="shared" si="1078"/>
        <v>0</v>
      </c>
      <c r="DN137" s="262">
        <f t="shared" si="1079"/>
        <v>0</v>
      </c>
      <c r="DO137" s="263"/>
      <c r="DP137" s="254">
        <v>9.0</v>
      </c>
      <c r="DQ137" s="255" t="s">
        <v>132</v>
      </c>
      <c r="DR137" s="256" t="s">
        <v>121</v>
      </c>
      <c r="DS137" s="256" t="s">
        <v>123</v>
      </c>
      <c r="DT137" s="257" t="str">
        <f>ADHB!DT137</f>
        <v/>
      </c>
      <c r="DU137" s="257"/>
      <c r="DV137" s="257">
        <f t="shared" si="1080"/>
        <v>0</v>
      </c>
      <c r="DW137" s="258"/>
      <c r="DX137" s="257">
        <f t="shared" si="1081"/>
        <v>0</v>
      </c>
      <c r="DY137" s="259"/>
      <c r="DZ137" s="260"/>
      <c r="EA137" s="260"/>
      <c r="EB137" s="257">
        <f t="shared" si="1082"/>
        <v>0</v>
      </c>
      <c r="EC137" s="258">
        <v>0.294289866351475</v>
      </c>
      <c r="ED137" s="261">
        <f t="shared" si="1083"/>
        <v>0</v>
      </c>
      <c r="EE137" s="262">
        <f t="shared" si="1084"/>
        <v>0</v>
      </c>
      <c r="EF137" s="263"/>
      <c r="EG137" s="254">
        <v>9.0</v>
      </c>
      <c r="EH137" s="255" t="s">
        <v>132</v>
      </c>
      <c r="EI137" s="256" t="s">
        <v>121</v>
      </c>
      <c r="EJ137" s="256" t="s">
        <v>123</v>
      </c>
      <c r="EK137" s="257" t="str">
        <f>ADHB!EK137</f>
        <v/>
      </c>
      <c r="EL137" s="257"/>
      <c r="EM137" s="257">
        <f t="shared" si="1085"/>
        <v>0</v>
      </c>
      <c r="EN137" s="258"/>
      <c r="EO137" s="257">
        <f t="shared" si="1086"/>
        <v>0</v>
      </c>
      <c r="EP137" s="259"/>
      <c r="EQ137" s="260"/>
      <c r="ER137" s="260"/>
      <c r="ES137" s="257">
        <f t="shared" si="1087"/>
        <v>0</v>
      </c>
      <c r="ET137" s="258">
        <v>0.294289866351475</v>
      </c>
      <c r="EU137" s="261">
        <f t="shared" si="1088"/>
        <v>0</v>
      </c>
      <c r="EV137" s="262">
        <f t="shared" si="1089"/>
        <v>0</v>
      </c>
      <c r="EW137" s="263"/>
      <c r="EX137" s="254">
        <v>9.0</v>
      </c>
      <c r="EY137" s="255" t="s">
        <v>132</v>
      </c>
      <c r="EZ137" s="256" t="s">
        <v>121</v>
      </c>
      <c r="FA137" s="256" t="s">
        <v>123</v>
      </c>
      <c r="FB137" s="257" t="str">
        <f>ADHB!FB137</f>
        <v/>
      </c>
      <c r="FC137" s="257"/>
      <c r="FD137" s="257">
        <f t="shared" si="1090"/>
        <v>0</v>
      </c>
      <c r="FE137" s="258"/>
      <c r="FF137" s="257">
        <f t="shared" si="1091"/>
        <v>0</v>
      </c>
      <c r="FG137" s="259"/>
      <c r="FH137" s="260"/>
      <c r="FI137" s="260"/>
      <c r="FJ137" s="257">
        <f t="shared" si="1092"/>
        <v>0</v>
      </c>
      <c r="FK137" s="258">
        <v>0.294289866351475</v>
      </c>
      <c r="FL137" s="261">
        <f t="shared" si="1093"/>
        <v>0</v>
      </c>
      <c r="FM137" s="262">
        <f t="shared" si="1094"/>
        <v>0</v>
      </c>
      <c r="FN137" s="263"/>
      <c r="FO137" s="254">
        <v>9.0</v>
      </c>
      <c r="FP137" s="255" t="s">
        <v>132</v>
      </c>
      <c r="FQ137" s="256" t="s">
        <v>121</v>
      </c>
      <c r="FR137" s="256" t="s">
        <v>123</v>
      </c>
      <c r="FS137" s="257" t="str">
        <f>ADHB!FS137</f>
        <v/>
      </c>
      <c r="FT137" s="257"/>
      <c r="FU137" s="257">
        <f t="shared" si="1095"/>
        <v>0</v>
      </c>
      <c r="FV137" s="258"/>
      <c r="FW137" s="257">
        <f t="shared" si="1096"/>
        <v>0</v>
      </c>
      <c r="FX137" s="259"/>
      <c r="FY137" s="260"/>
      <c r="FZ137" s="260"/>
      <c r="GA137" s="257">
        <f t="shared" si="1097"/>
        <v>0</v>
      </c>
      <c r="GB137" s="258">
        <v>0.294289866351475</v>
      </c>
      <c r="GC137" s="261">
        <f t="shared" si="1098"/>
        <v>0</v>
      </c>
      <c r="GD137" s="262">
        <f t="shared" si="1099"/>
        <v>0</v>
      </c>
      <c r="GE137" s="263"/>
      <c r="GF137" s="254">
        <v>9.0</v>
      </c>
      <c r="GG137" s="255" t="s">
        <v>132</v>
      </c>
      <c r="GH137" s="256" t="s">
        <v>121</v>
      </c>
      <c r="GI137" s="256" t="s">
        <v>123</v>
      </c>
      <c r="GJ137" s="257" t="str">
        <f>ADHB!GJ137</f>
        <v/>
      </c>
      <c r="GK137" s="257"/>
      <c r="GL137" s="257">
        <f t="shared" si="1100"/>
        <v>0</v>
      </c>
      <c r="GM137" s="258"/>
      <c r="GN137" s="257">
        <f t="shared" si="1101"/>
        <v>0</v>
      </c>
      <c r="GO137" s="259"/>
      <c r="GP137" s="260"/>
      <c r="GQ137" s="260"/>
      <c r="GR137" s="257">
        <f t="shared" si="1102"/>
        <v>0</v>
      </c>
      <c r="GS137" s="258">
        <v>0.294289866351475</v>
      </c>
      <c r="GT137" s="261">
        <f t="shared" si="1103"/>
        <v>0</v>
      </c>
      <c r="GU137" s="262">
        <f t="shared" si="1104"/>
        <v>0</v>
      </c>
      <c r="GV137" s="263"/>
      <c r="GW137" s="254">
        <v>9.0</v>
      </c>
      <c r="GX137" s="255" t="s">
        <v>132</v>
      </c>
      <c r="GY137" s="256" t="s">
        <v>121</v>
      </c>
      <c r="GZ137" s="256" t="s">
        <v>123</v>
      </c>
      <c r="HA137" s="257" t="str">
        <f>ADHB!HA137</f>
        <v/>
      </c>
      <c r="HB137" s="257"/>
      <c r="HC137" s="257">
        <f t="shared" si="1105"/>
        <v>0</v>
      </c>
      <c r="HD137" s="258"/>
      <c r="HE137" s="257">
        <f t="shared" si="1106"/>
        <v>0</v>
      </c>
      <c r="HF137" s="259"/>
      <c r="HG137" s="260"/>
      <c r="HH137" s="260"/>
      <c r="HI137" s="257">
        <f t="shared" si="1107"/>
        <v>0</v>
      </c>
      <c r="HJ137" s="258">
        <v>0.294289866351475</v>
      </c>
      <c r="HK137" s="261">
        <f t="shared" si="1108"/>
        <v>0</v>
      </c>
      <c r="HL137" s="262">
        <f t="shared" si="1109"/>
        <v>0</v>
      </c>
      <c r="HM137" s="263"/>
      <c r="HN137" s="254">
        <v>9.0</v>
      </c>
      <c r="HO137" s="255" t="s">
        <v>132</v>
      </c>
      <c r="HP137" s="256" t="s">
        <v>121</v>
      </c>
      <c r="HQ137" s="256" t="s">
        <v>123</v>
      </c>
      <c r="HR137" s="257" t="str">
        <f>ADHB!HR137</f>
        <v/>
      </c>
      <c r="HS137" s="257"/>
      <c r="HT137" s="257">
        <f t="shared" si="1110"/>
        <v>0</v>
      </c>
      <c r="HU137" s="258"/>
      <c r="HV137" s="257">
        <f t="shared" si="1111"/>
        <v>0</v>
      </c>
      <c r="HW137" s="259"/>
      <c r="HX137" s="260"/>
      <c r="HY137" s="260"/>
      <c r="HZ137" s="257">
        <f t="shared" si="1112"/>
        <v>0</v>
      </c>
      <c r="IA137" s="258">
        <v>0.294289866351475</v>
      </c>
      <c r="IB137" s="261">
        <f t="shared" si="1113"/>
        <v>0</v>
      </c>
      <c r="IC137" s="262">
        <f t="shared" si="1114"/>
        <v>0</v>
      </c>
      <c r="ID137" s="263"/>
      <c r="IE137" s="254">
        <v>9.0</v>
      </c>
      <c r="IF137" s="255" t="s">
        <v>132</v>
      </c>
      <c r="IG137" s="256" t="s">
        <v>121</v>
      </c>
      <c r="IH137" s="256" t="s">
        <v>123</v>
      </c>
      <c r="II137" s="257" t="str">
        <f>ADHB!II137</f>
        <v/>
      </c>
      <c r="IJ137" s="257"/>
      <c r="IK137" s="257">
        <f t="shared" si="1115"/>
        <v>0</v>
      </c>
      <c r="IL137" s="258"/>
      <c r="IM137" s="257">
        <f t="shared" si="1116"/>
        <v>0</v>
      </c>
      <c r="IN137" s="259"/>
      <c r="IO137" s="260"/>
      <c r="IP137" s="260"/>
      <c r="IQ137" s="257">
        <f t="shared" si="1117"/>
        <v>0</v>
      </c>
      <c r="IR137" s="258">
        <v>0.294289866351475</v>
      </c>
      <c r="IS137" s="261">
        <f t="shared" si="1118"/>
        <v>0</v>
      </c>
      <c r="IT137" s="262">
        <f t="shared" si="1119"/>
        <v>0</v>
      </c>
      <c r="IU137" s="263"/>
      <c r="IV137" s="254">
        <v>9.0</v>
      </c>
      <c r="IW137" s="255" t="s">
        <v>132</v>
      </c>
      <c r="IX137" s="256" t="s">
        <v>121</v>
      </c>
      <c r="IY137" s="256" t="s">
        <v>123</v>
      </c>
      <c r="IZ137" s="257" t="str">
        <f>ADHB!IZ137</f>
        <v/>
      </c>
      <c r="JA137" s="257"/>
      <c r="JB137" s="257">
        <f t="shared" si="1120"/>
        <v>0</v>
      </c>
      <c r="JC137" s="258"/>
      <c r="JD137" s="257">
        <f t="shared" si="1121"/>
        <v>0</v>
      </c>
      <c r="JE137" s="259"/>
      <c r="JF137" s="260"/>
      <c r="JG137" s="260"/>
      <c r="JH137" s="257">
        <f t="shared" si="1122"/>
        <v>0</v>
      </c>
      <c r="JI137" s="258">
        <v>0.294289866351475</v>
      </c>
      <c r="JJ137" s="261">
        <f t="shared" si="1123"/>
        <v>0</v>
      </c>
      <c r="JK137" s="262">
        <f t="shared" si="1124"/>
        <v>0</v>
      </c>
      <c r="JL137" s="263"/>
      <c r="JM137" s="254">
        <v>9.0</v>
      </c>
      <c r="JN137" s="255" t="s">
        <v>132</v>
      </c>
      <c r="JO137" s="256" t="s">
        <v>121</v>
      </c>
      <c r="JP137" s="256" t="s">
        <v>123</v>
      </c>
      <c r="JQ137" s="257" t="str">
        <f>ADHB!KY137</f>
        <v/>
      </c>
      <c r="JR137" s="257"/>
      <c r="JS137" s="257">
        <f t="shared" si="1125"/>
        <v>0</v>
      </c>
      <c r="JT137" s="258"/>
      <c r="JU137" s="257">
        <f t="shared" si="1126"/>
        <v>0</v>
      </c>
      <c r="JV137" s="259"/>
      <c r="JW137" s="260"/>
      <c r="JX137" s="260"/>
      <c r="JY137" s="257">
        <f t="shared" si="1127"/>
        <v>0</v>
      </c>
      <c r="JZ137" s="258">
        <v>0.294289866351475</v>
      </c>
      <c r="KA137" s="261">
        <f t="shared" si="1128"/>
        <v>0</v>
      </c>
      <c r="KB137" s="262">
        <f t="shared" si="1129"/>
        <v>0</v>
      </c>
      <c r="KC137" s="263"/>
      <c r="KD137" s="254">
        <v>9.0</v>
      </c>
      <c r="KE137" s="255" t="s">
        <v>132</v>
      </c>
      <c r="KF137" s="256" t="s">
        <v>121</v>
      </c>
      <c r="KG137" s="256" t="s">
        <v>123</v>
      </c>
      <c r="KH137" s="257" t="str">
        <f>ADHB!LP137</f>
        <v/>
      </c>
      <c r="KI137" s="257"/>
      <c r="KJ137" s="257">
        <f t="shared" si="1130"/>
        <v>0</v>
      </c>
      <c r="KK137" s="258"/>
      <c r="KL137" s="257">
        <f t="shared" si="1131"/>
        <v>0</v>
      </c>
      <c r="KM137" s="259"/>
      <c r="KN137" s="260"/>
      <c r="KO137" s="260"/>
      <c r="KP137" s="257">
        <f t="shared" si="1132"/>
        <v>0</v>
      </c>
      <c r="KQ137" s="258">
        <v>0.294289866351475</v>
      </c>
      <c r="KR137" s="261">
        <f t="shared" si="1133"/>
        <v>0</v>
      </c>
      <c r="KS137" s="262">
        <f t="shared" si="1134"/>
        <v>0</v>
      </c>
      <c r="KT137" s="263"/>
      <c r="KU137" s="264"/>
    </row>
    <row r="138" ht="15.75" customHeight="1">
      <c r="A138" s="254">
        <v>10.0</v>
      </c>
      <c r="B138" s="255" t="s">
        <v>132</v>
      </c>
      <c r="C138" s="256" t="s">
        <v>121</v>
      </c>
      <c r="D138" s="256" t="s">
        <v>123</v>
      </c>
      <c r="E138" s="257" t="str">
        <f>ADHB!E138</f>
        <v/>
      </c>
      <c r="F138" s="257"/>
      <c r="G138" s="257">
        <f t="shared" si="1045"/>
        <v>0</v>
      </c>
      <c r="H138" s="258"/>
      <c r="I138" s="257">
        <f t="shared" si="1046"/>
        <v>0</v>
      </c>
      <c r="J138" s="259"/>
      <c r="K138" s="260"/>
      <c r="L138" s="260"/>
      <c r="M138" s="257">
        <f t="shared" si="1047"/>
        <v>0</v>
      </c>
      <c r="N138" s="258">
        <v>0.294289866351475</v>
      </c>
      <c r="O138" s="261">
        <f t="shared" si="1048"/>
        <v>0</v>
      </c>
      <c r="P138" s="262">
        <f t="shared" si="1049"/>
        <v>0</v>
      </c>
      <c r="Q138" s="263"/>
      <c r="R138" s="254">
        <v>10.0</v>
      </c>
      <c r="S138" s="255" t="s">
        <v>132</v>
      </c>
      <c r="T138" s="256" t="s">
        <v>121</v>
      </c>
      <c r="U138" s="256" t="s">
        <v>123</v>
      </c>
      <c r="V138" s="257" t="str">
        <f>ADHB!V138</f>
        <v/>
      </c>
      <c r="W138" s="257"/>
      <c r="X138" s="257">
        <f t="shared" si="1050"/>
        <v>0</v>
      </c>
      <c r="Y138" s="258"/>
      <c r="Z138" s="257">
        <f t="shared" si="1051"/>
        <v>0</v>
      </c>
      <c r="AA138" s="259"/>
      <c r="AB138" s="260"/>
      <c r="AC138" s="260"/>
      <c r="AD138" s="257">
        <f t="shared" si="1052"/>
        <v>0</v>
      </c>
      <c r="AE138" s="258">
        <v>0.294289866351475</v>
      </c>
      <c r="AF138" s="261">
        <f t="shared" si="1053"/>
        <v>0</v>
      </c>
      <c r="AG138" s="262">
        <f t="shared" si="1054"/>
        <v>0</v>
      </c>
      <c r="AH138" s="263"/>
      <c r="AI138" s="254">
        <v>10.0</v>
      </c>
      <c r="AJ138" s="255" t="s">
        <v>132</v>
      </c>
      <c r="AK138" s="256" t="s">
        <v>121</v>
      </c>
      <c r="AL138" s="256" t="s">
        <v>123</v>
      </c>
      <c r="AM138" s="257" t="str">
        <f>ADHB!AM138</f>
        <v/>
      </c>
      <c r="AN138" s="257"/>
      <c r="AO138" s="257">
        <f t="shared" si="1055"/>
        <v>0</v>
      </c>
      <c r="AP138" s="258"/>
      <c r="AQ138" s="257">
        <f t="shared" si="1056"/>
        <v>0</v>
      </c>
      <c r="AR138" s="259"/>
      <c r="AS138" s="260"/>
      <c r="AT138" s="260"/>
      <c r="AU138" s="257">
        <f t="shared" si="1057"/>
        <v>0</v>
      </c>
      <c r="AV138" s="258">
        <v>0.294289866351475</v>
      </c>
      <c r="AW138" s="261">
        <f t="shared" si="1058"/>
        <v>0</v>
      </c>
      <c r="AX138" s="262">
        <f t="shared" si="1059"/>
        <v>0</v>
      </c>
      <c r="AY138" s="263"/>
      <c r="AZ138" s="254">
        <v>10.0</v>
      </c>
      <c r="BA138" s="255" t="s">
        <v>132</v>
      </c>
      <c r="BB138" s="256" t="s">
        <v>121</v>
      </c>
      <c r="BC138" s="256" t="s">
        <v>123</v>
      </c>
      <c r="BD138" s="257" t="str">
        <f>ADHB!BD138</f>
        <v/>
      </c>
      <c r="BE138" s="257"/>
      <c r="BF138" s="257">
        <f t="shared" si="1060"/>
        <v>0</v>
      </c>
      <c r="BG138" s="258"/>
      <c r="BH138" s="257">
        <f t="shared" si="1061"/>
        <v>0</v>
      </c>
      <c r="BI138" s="259"/>
      <c r="BJ138" s="260"/>
      <c r="BK138" s="260"/>
      <c r="BL138" s="257">
        <f t="shared" si="1062"/>
        <v>0</v>
      </c>
      <c r="BM138" s="258">
        <v>0.294289866351475</v>
      </c>
      <c r="BN138" s="261">
        <f t="shared" si="1063"/>
        <v>0</v>
      </c>
      <c r="BO138" s="262">
        <f t="shared" si="1064"/>
        <v>0</v>
      </c>
      <c r="BP138" s="263"/>
      <c r="BQ138" s="254">
        <v>10.0</v>
      </c>
      <c r="BR138" s="255" t="s">
        <v>132</v>
      </c>
      <c r="BS138" s="256" t="s">
        <v>121</v>
      </c>
      <c r="BT138" s="256" t="s">
        <v>123</v>
      </c>
      <c r="BU138" s="257" t="str">
        <f>ADHB!BU138</f>
        <v/>
      </c>
      <c r="BV138" s="257"/>
      <c r="BW138" s="257">
        <f t="shared" si="1065"/>
        <v>0</v>
      </c>
      <c r="BX138" s="258"/>
      <c r="BY138" s="257">
        <f t="shared" si="1066"/>
        <v>0</v>
      </c>
      <c r="BZ138" s="259"/>
      <c r="CA138" s="260"/>
      <c r="CB138" s="260"/>
      <c r="CC138" s="257">
        <f t="shared" si="1067"/>
        <v>0</v>
      </c>
      <c r="CD138" s="258">
        <v>0.294289866351475</v>
      </c>
      <c r="CE138" s="261">
        <f t="shared" si="1068"/>
        <v>0</v>
      </c>
      <c r="CF138" s="262">
        <f t="shared" si="1069"/>
        <v>0</v>
      </c>
      <c r="CG138" s="263"/>
      <c r="CH138" s="254">
        <v>10.0</v>
      </c>
      <c r="CI138" s="255" t="s">
        <v>132</v>
      </c>
      <c r="CJ138" s="256" t="s">
        <v>121</v>
      </c>
      <c r="CK138" s="256" t="s">
        <v>123</v>
      </c>
      <c r="CL138" s="257" t="str">
        <f>ADHB!CL138</f>
        <v/>
      </c>
      <c r="CM138" s="257"/>
      <c r="CN138" s="257">
        <f t="shared" si="1070"/>
        <v>0</v>
      </c>
      <c r="CO138" s="258"/>
      <c r="CP138" s="257">
        <f t="shared" si="1071"/>
        <v>0</v>
      </c>
      <c r="CQ138" s="259"/>
      <c r="CR138" s="260"/>
      <c r="CS138" s="260"/>
      <c r="CT138" s="257">
        <f t="shared" si="1072"/>
        <v>0</v>
      </c>
      <c r="CU138" s="258">
        <v>0.294289866351475</v>
      </c>
      <c r="CV138" s="261">
        <f t="shared" si="1073"/>
        <v>0</v>
      </c>
      <c r="CW138" s="262">
        <f t="shared" si="1074"/>
        <v>0</v>
      </c>
      <c r="CX138" s="263"/>
      <c r="CY138" s="254">
        <v>10.0</v>
      </c>
      <c r="CZ138" s="255" t="s">
        <v>132</v>
      </c>
      <c r="DA138" s="256" t="s">
        <v>121</v>
      </c>
      <c r="DB138" s="256" t="s">
        <v>123</v>
      </c>
      <c r="DC138" s="257" t="str">
        <f>ADHB!DC138</f>
        <v/>
      </c>
      <c r="DD138" s="257"/>
      <c r="DE138" s="257">
        <f t="shared" si="1075"/>
        <v>0</v>
      </c>
      <c r="DF138" s="258"/>
      <c r="DG138" s="257">
        <f t="shared" si="1076"/>
        <v>0</v>
      </c>
      <c r="DH138" s="259"/>
      <c r="DI138" s="260"/>
      <c r="DJ138" s="260"/>
      <c r="DK138" s="257">
        <f t="shared" si="1077"/>
        <v>0</v>
      </c>
      <c r="DL138" s="258">
        <v>0.294289866351475</v>
      </c>
      <c r="DM138" s="261">
        <f t="shared" si="1078"/>
        <v>0</v>
      </c>
      <c r="DN138" s="262">
        <f t="shared" si="1079"/>
        <v>0</v>
      </c>
      <c r="DO138" s="263"/>
      <c r="DP138" s="254">
        <v>10.0</v>
      </c>
      <c r="DQ138" s="255" t="s">
        <v>132</v>
      </c>
      <c r="DR138" s="256" t="s">
        <v>121</v>
      </c>
      <c r="DS138" s="256" t="s">
        <v>123</v>
      </c>
      <c r="DT138" s="257" t="str">
        <f>ADHB!DT138</f>
        <v/>
      </c>
      <c r="DU138" s="257"/>
      <c r="DV138" s="257">
        <f t="shared" si="1080"/>
        <v>0</v>
      </c>
      <c r="DW138" s="258"/>
      <c r="DX138" s="257">
        <f t="shared" si="1081"/>
        <v>0</v>
      </c>
      <c r="DY138" s="259"/>
      <c r="DZ138" s="260"/>
      <c r="EA138" s="260"/>
      <c r="EB138" s="257">
        <f t="shared" si="1082"/>
        <v>0</v>
      </c>
      <c r="EC138" s="258">
        <v>0.294289866351475</v>
      </c>
      <c r="ED138" s="261">
        <f t="shared" si="1083"/>
        <v>0</v>
      </c>
      <c r="EE138" s="262">
        <f t="shared" si="1084"/>
        <v>0</v>
      </c>
      <c r="EF138" s="263"/>
      <c r="EG138" s="254">
        <v>10.0</v>
      </c>
      <c r="EH138" s="255" t="s">
        <v>132</v>
      </c>
      <c r="EI138" s="256" t="s">
        <v>121</v>
      </c>
      <c r="EJ138" s="256" t="s">
        <v>123</v>
      </c>
      <c r="EK138" s="257" t="str">
        <f>ADHB!EK138</f>
        <v/>
      </c>
      <c r="EL138" s="257"/>
      <c r="EM138" s="257">
        <f t="shared" si="1085"/>
        <v>0</v>
      </c>
      <c r="EN138" s="258"/>
      <c r="EO138" s="257">
        <f t="shared" si="1086"/>
        <v>0</v>
      </c>
      <c r="EP138" s="259"/>
      <c r="EQ138" s="260"/>
      <c r="ER138" s="260"/>
      <c r="ES138" s="257">
        <f t="shared" si="1087"/>
        <v>0</v>
      </c>
      <c r="ET138" s="258">
        <v>0.294289866351475</v>
      </c>
      <c r="EU138" s="261">
        <f t="shared" si="1088"/>
        <v>0</v>
      </c>
      <c r="EV138" s="262">
        <f t="shared" si="1089"/>
        <v>0</v>
      </c>
      <c r="EW138" s="263"/>
      <c r="EX138" s="254">
        <v>10.0</v>
      </c>
      <c r="EY138" s="255" t="s">
        <v>132</v>
      </c>
      <c r="EZ138" s="256" t="s">
        <v>121</v>
      </c>
      <c r="FA138" s="256" t="s">
        <v>123</v>
      </c>
      <c r="FB138" s="257" t="str">
        <f>ADHB!FB138</f>
        <v/>
      </c>
      <c r="FC138" s="257"/>
      <c r="FD138" s="257">
        <f t="shared" si="1090"/>
        <v>0</v>
      </c>
      <c r="FE138" s="258"/>
      <c r="FF138" s="257">
        <f t="shared" si="1091"/>
        <v>0</v>
      </c>
      <c r="FG138" s="259"/>
      <c r="FH138" s="260"/>
      <c r="FI138" s="260"/>
      <c r="FJ138" s="257">
        <f t="shared" si="1092"/>
        <v>0</v>
      </c>
      <c r="FK138" s="258">
        <v>0.294289866351475</v>
      </c>
      <c r="FL138" s="261">
        <f t="shared" si="1093"/>
        <v>0</v>
      </c>
      <c r="FM138" s="262">
        <f t="shared" si="1094"/>
        <v>0</v>
      </c>
      <c r="FN138" s="263"/>
      <c r="FO138" s="254">
        <v>10.0</v>
      </c>
      <c r="FP138" s="255" t="s">
        <v>132</v>
      </c>
      <c r="FQ138" s="256" t="s">
        <v>121</v>
      </c>
      <c r="FR138" s="256" t="s">
        <v>123</v>
      </c>
      <c r="FS138" s="257" t="str">
        <f>ADHB!FS138</f>
        <v/>
      </c>
      <c r="FT138" s="257"/>
      <c r="FU138" s="257">
        <f t="shared" si="1095"/>
        <v>0</v>
      </c>
      <c r="FV138" s="258"/>
      <c r="FW138" s="257">
        <f t="shared" si="1096"/>
        <v>0</v>
      </c>
      <c r="FX138" s="259"/>
      <c r="FY138" s="260"/>
      <c r="FZ138" s="260"/>
      <c r="GA138" s="257">
        <f t="shared" si="1097"/>
        <v>0</v>
      </c>
      <c r="GB138" s="258">
        <v>0.294289866351475</v>
      </c>
      <c r="GC138" s="261">
        <f t="shared" si="1098"/>
        <v>0</v>
      </c>
      <c r="GD138" s="262">
        <f t="shared" si="1099"/>
        <v>0</v>
      </c>
      <c r="GE138" s="263"/>
      <c r="GF138" s="254">
        <v>10.0</v>
      </c>
      <c r="GG138" s="255" t="s">
        <v>132</v>
      </c>
      <c r="GH138" s="256" t="s">
        <v>121</v>
      </c>
      <c r="GI138" s="256" t="s">
        <v>123</v>
      </c>
      <c r="GJ138" s="257" t="str">
        <f>ADHB!GJ138</f>
        <v/>
      </c>
      <c r="GK138" s="257"/>
      <c r="GL138" s="257">
        <f t="shared" si="1100"/>
        <v>0</v>
      </c>
      <c r="GM138" s="258"/>
      <c r="GN138" s="257">
        <f t="shared" si="1101"/>
        <v>0</v>
      </c>
      <c r="GO138" s="259"/>
      <c r="GP138" s="260"/>
      <c r="GQ138" s="260"/>
      <c r="GR138" s="257">
        <f t="shared" si="1102"/>
        <v>0</v>
      </c>
      <c r="GS138" s="258">
        <v>0.294289866351475</v>
      </c>
      <c r="GT138" s="261">
        <f t="shared" si="1103"/>
        <v>0</v>
      </c>
      <c r="GU138" s="262">
        <f t="shared" si="1104"/>
        <v>0</v>
      </c>
      <c r="GV138" s="263"/>
      <c r="GW138" s="254">
        <v>10.0</v>
      </c>
      <c r="GX138" s="255" t="s">
        <v>132</v>
      </c>
      <c r="GY138" s="256" t="s">
        <v>121</v>
      </c>
      <c r="GZ138" s="256" t="s">
        <v>123</v>
      </c>
      <c r="HA138" s="257" t="str">
        <f>ADHB!HA138</f>
        <v/>
      </c>
      <c r="HB138" s="257"/>
      <c r="HC138" s="257">
        <f t="shared" si="1105"/>
        <v>0</v>
      </c>
      <c r="HD138" s="258"/>
      <c r="HE138" s="257">
        <f t="shared" si="1106"/>
        <v>0</v>
      </c>
      <c r="HF138" s="259"/>
      <c r="HG138" s="260"/>
      <c r="HH138" s="260"/>
      <c r="HI138" s="257">
        <f t="shared" si="1107"/>
        <v>0</v>
      </c>
      <c r="HJ138" s="258">
        <v>0.294289866351475</v>
      </c>
      <c r="HK138" s="261">
        <f t="shared" si="1108"/>
        <v>0</v>
      </c>
      <c r="HL138" s="262">
        <f t="shared" si="1109"/>
        <v>0</v>
      </c>
      <c r="HM138" s="263"/>
      <c r="HN138" s="254">
        <v>10.0</v>
      </c>
      <c r="HO138" s="255" t="s">
        <v>132</v>
      </c>
      <c r="HP138" s="256" t="s">
        <v>121</v>
      </c>
      <c r="HQ138" s="256" t="s">
        <v>123</v>
      </c>
      <c r="HR138" s="257" t="str">
        <f>ADHB!HR138</f>
        <v/>
      </c>
      <c r="HS138" s="257"/>
      <c r="HT138" s="257">
        <f t="shared" si="1110"/>
        <v>0</v>
      </c>
      <c r="HU138" s="258"/>
      <c r="HV138" s="257">
        <f t="shared" si="1111"/>
        <v>0</v>
      </c>
      <c r="HW138" s="259"/>
      <c r="HX138" s="260"/>
      <c r="HY138" s="260"/>
      <c r="HZ138" s="257">
        <f t="shared" si="1112"/>
        <v>0</v>
      </c>
      <c r="IA138" s="258">
        <v>0.294289866351475</v>
      </c>
      <c r="IB138" s="261">
        <f t="shared" si="1113"/>
        <v>0</v>
      </c>
      <c r="IC138" s="262">
        <f t="shared" si="1114"/>
        <v>0</v>
      </c>
      <c r="ID138" s="263"/>
      <c r="IE138" s="254">
        <v>10.0</v>
      </c>
      <c r="IF138" s="255" t="s">
        <v>132</v>
      </c>
      <c r="IG138" s="256" t="s">
        <v>121</v>
      </c>
      <c r="IH138" s="256" t="s">
        <v>123</v>
      </c>
      <c r="II138" s="257" t="str">
        <f>ADHB!II138</f>
        <v/>
      </c>
      <c r="IJ138" s="257"/>
      <c r="IK138" s="257">
        <f t="shared" si="1115"/>
        <v>0</v>
      </c>
      <c r="IL138" s="258"/>
      <c r="IM138" s="257">
        <f t="shared" si="1116"/>
        <v>0</v>
      </c>
      <c r="IN138" s="259"/>
      <c r="IO138" s="260"/>
      <c r="IP138" s="260"/>
      <c r="IQ138" s="257">
        <f t="shared" si="1117"/>
        <v>0</v>
      </c>
      <c r="IR138" s="258">
        <v>0.294289866351475</v>
      </c>
      <c r="IS138" s="261">
        <f t="shared" si="1118"/>
        <v>0</v>
      </c>
      <c r="IT138" s="262">
        <f t="shared" si="1119"/>
        <v>0</v>
      </c>
      <c r="IU138" s="263"/>
      <c r="IV138" s="254">
        <v>10.0</v>
      </c>
      <c r="IW138" s="255" t="s">
        <v>132</v>
      </c>
      <c r="IX138" s="256" t="s">
        <v>121</v>
      </c>
      <c r="IY138" s="256" t="s">
        <v>123</v>
      </c>
      <c r="IZ138" s="257" t="str">
        <f>ADHB!IZ138</f>
        <v/>
      </c>
      <c r="JA138" s="257"/>
      <c r="JB138" s="257">
        <f t="shared" si="1120"/>
        <v>0</v>
      </c>
      <c r="JC138" s="258"/>
      <c r="JD138" s="257">
        <f t="shared" si="1121"/>
        <v>0</v>
      </c>
      <c r="JE138" s="259"/>
      <c r="JF138" s="260"/>
      <c r="JG138" s="260"/>
      <c r="JH138" s="257">
        <f t="shared" si="1122"/>
        <v>0</v>
      </c>
      <c r="JI138" s="258">
        <v>0.294289866351475</v>
      </c>
      <c r="JJ138" s="261">
        <f t="shared" si="1123"/>
        <v>0</v>
      </c>
      <c r="JK138" s="262">
        <f t="shared" si="1124"/>
        <v>0</v>
      </c>
      <c r="JL138" s="263"/>
      <c r="JM138" s="254">
        <v>10.0</v>
      </c>
      <c r="JN138" s="255" t="s">
        <v>132</v>
      </c>
      <c r="JO138" s="256" t="s">
        <v>121</v>
      </c>
      <c r="JP138" s="256" t="s">
        <v>123</v>
      </c>
      <c r="JQ138" s="257" t="str">
        <f>ADHB!KY138</f>
        <v/>
      </c>
      <c r="JR138" s="257"/>
      <c r="JS138" s="257">
        <f t="shared" si="1125"/>
        <v>0</v>
      </c>
      <c r="JT138" s="258"/>
      <c r="JU138" s="257">
        <f t="shared" si="1126"/>
        <v>0</v>
      </c>
      <c r="JV138" s="259"/>
      <c r="JW138" s="260"/>
      <c r="JX138" s="260"/>
      <c r="JY138" s="257">
        <f t="shared" si="1127"/>
        <v>0</v>
      </c>
      <c r="JZ138" s="258">
        <v>0.294289866351475</v>
      </c>
      <c r="KA138" s="261">
        <f t="shared" si="1128"/>
        <v>0</v>
      </c>
      <c r="KB138" s="262">
        <f t="shared" si="1129"/>
        <v>0</v>
      </c>
      <c r="KC138" s="263"/>
      <c r="KD138" s="254">
        <v>10.0</v>
      </c>
      <c r="KE138" s="255" t="s">
        <v>132</v>
      </c>
      <c r="KF138" s="256" t="s">
        <v>121</v>
      </c>
      <c r="KG138" s="256" t="s">
        <v>123</v>
      </c>
      <c r="KH138" s="257" t="str">
        <f>ADHB!LP138</f>
        <v/>
      </c>
      <c r="KI138" s="257"/>
      <c r="KJ138" s="257">
        <f t="shared" si="1130"/>
        <v>0</v>
      </c>
      <c r="KK138" s="258"/>
      <c r="KL138" s="257">
        <f t="shared" si="1131"/>
        <v>0</v>
      </c>
      <c r="KM138" s="259"/>
      <c r="KN138" s="260"/>
      <c r="KO138" s="260"/>
      <c r="KP138" s="257">
        <f t="shared" si="1132"/>
        <v>0</v>
      </c>
      <c r="KQ138" s="258">
        <v>0.294289866351475</v>
      </c>
      <c r="KR138" s="261">
        <f t="shared" si="1133"/>
        <v>0</v>
      </c>
      <c r="KS138" s="262">
        <f t="shared" si="1134"/>
        <v>0</v>
      </c>
      <c r="KT138" s="263"/>
      <c r="KU138" s="253"/>
    </row>
    <row r="139" ht="15.75" customHeight="1">
      <c r="A139" s="273"/>
      <c r="B139" s="274" t="s">
        <v>141</v>
      </c>
      <c r="C139" s="275"/>
      <c r="D139" s="275"/>
      <c r="E139" s="276"/>
      <c r="F139" s="276"/>
      <c r="G139" s="276"/>
      <c r="H139" s="277"/>
      <c r="I139" s="276"/>
      <c r="J139" s="277"/>
      <c r="K139" s="276"/>
      <c r="L139" s="276"/>
      <c r="M139" s="276"/>
      <c r="N139" s="277"/>
      <c r="O139" s="278"/>
      <c r="P139" s="279"/>
      <c r="Q139" s="263"/>
      <c r="R139" s="273"/>
      <c r="S139" s="274" t="s">
        <v>141</v>
      </c>
      <c r="T139" s="275"/>
      <c r="U139" s="275"/>
      <c r="V139" s="276"/>
      <c r="W139" s="276"/>
      <c r="X139" s="276"/>
      <c r="Y139" s="277"/>
      <c r="Z139" s="276"/>
      <c r="AA139" s="277"/>
      <c r="AB139" s="276"/>
      <c r="AC139" s="276"/>
      <c r="AD139" s="276"/>
      <c r="AE139" s="277"/>
      <c r="AF139" s="278"/>
      <c r="AG139" s="279"/>
      <c r="AH139" s="263"/>
      <c r="AI139" s="273"/>
      <c r="AJ139" s="274" t="s">
        <v>141</v>
      </c>
      <c r="AK139" s="275"/>
      <c r="AL139" s="275"/>
      <c r="AM139" s="276"/>
      <c r="AN139" s="276"/>
      <c r="AO139" s="276"/>
      <c r="AP139" s="277"/>
      <c r="AQ139" s="276"/>
      <c r="AR139" s="277"/>
      <c r="AS139" s="276"/>
      <c r="AT139" s="276"/>
      <c r="AU139" s="276"/>
      <c r="AV139" s="277"/>
      <c r="AW139" s="278"/>
      <c r="AX139" s="279"/>
      <c r="AY139" s="263"/>
      <c r="AZ139" s="273"/>
      <c r="BA139" s="274" t="s">
        <v>141</v>
      </c>
      <c r="BB139" s="275"/>
      <c r="BC139" s="275"/>
      <c r="BD139" s="276"/>
      <c r="BE139" s="276"/>
      <c r="BF139" s="276"/>
      <c r="BG139" s="277"/>
      <c r="BH139" s="276"/>
      <c r="BI139" s="277"/>
      <c r="BJ139" s="276"/>
      <c r="BK139" s="276"/>
      <c r="BL139" s="276"/>
      <c r="BM139" s="277"/>
      <c r="BN139" s="278"/>
      <c r="BO139" s="279"/>
      <c r="BP139" s="263"/>
      <c r="BQ139" s="273"/>
      <c r="BR139" s="274" t="s">
        <v>141</v>
      </c>
      <c r="BS139" s="275"/>
      <c r="BT139" s="275"/>
      <c r="BU139" s="276"/>
      <c r="BV139" s="276"/>
      <c r="BW139" s="276"/>
      <c r="BX139" s="277"/>
      <c r="BY139" s="276"/>
      <c r="BZ139" s="277"/>
      <c r="CA139" s="276"/>
      <c r="CB139" s="276"/>
      <c r="CC139" s="276"/>
      <c r="CD139" s="277"/>
      <c r="CE139" s="278"/>
      <c r="CF139" s="279"/>
      <c r="CG139" s="263"/>
      <c r="CH139" s="273"/>
      <c r="CI139" s="274" t="s">
        <v>141</v>
      </c>
      <c r="CJ139" s="275"/>
      <c r="CK139" s="275"/>
      <c r="CL139" s="276"/>
      <c r="CM139" s="276"/>
      <c r="CN139" s="276"/>
      <c r="CO139" s="277"/>
      <c r="CP139" s="276"/>
      <c r="CQ139" s="277"/>
      <c r="CR139" s="276"/>
      <c r="CS139" s="276"/>
      <c r="CT139" s="276"/>
      <c r="CU139" s="277"/>
      <c r="CV139" s="278"/>
      <c r="CW139" s="279"/>
      <c r="CX139" s="263"/>
      <c r="CY139" s="273"/>
      <c r="CZ139" s="274" t="s">
        <v>141</v>
      </c>
      <c r="DA139" s="275"/>
      <c r="DB139" s="275"/>
      <c r="DC139" s="276"/>
      <c r="DD139" s="276"/>
      <c r="DE139" s="276"/>
      <c r="DF139" s="277"/>
      <c r="DG139" s="276"/>
      <c r="DH139" s="277"/>
      <c r="DI139" s="276"/>
      <c r="DJ139" s="276"/>
      <c r="DK139" s="276"/>
      <c r="DL139" s="277"/>
      <c r="DM139" s="278"/>
      <c r="DN139" s="279"/>
      <c r="DO139" s="263"/>
      <c r="DP139" s="273"/>
      <c r="DQ139" s="274" t="s">
        <v>141</v>
      </c>
      <c r="DR139" s="275"/>
      <c r="DS139" s="275"/>
      <c r="DT139" s="276"/>
      <c r="DU139" s="276"/>
      <c r="DV139" s="276"/>
      <c r="DW139" s="277"/>
      <c r="DX139" s="276"/>
      <c r="DY139" s="277"/>
      <c r="DZ139" s="276"/>
      <c r="EA139" s="276"/>
      <c r="EB139" s="276"/>
      <c r="EC139" s="277"/>
      <c r="ED139" s="278"/>
      <c r="EE139" s="279"/>
      <c r="EF139" s="263"/>
      <c r="EG139" s="273"/>
      <c r="EH139" s="274" t="s">
        <v>141</v>
      </c>
      <c r="EI139" s="275"/>
      <c r="EJ139" s="275"/>
      <c r="EK139" s="276"/>
      <c r="EL139" s="276"/>
      <c r="EM139" s="276"/>
      <c r="EN139" s="277"/>
      <c r="EO139" s="276"/>
      <c r="EP139" s="277"/>
      <c r="EQ139" s="276"/>
      <c r="ER139" s="276"/>
      <c r="ES139" s="276"/>
      <c r="ET139" s="277"/>
      <c r="EU139" s="278"/>
      <c r="EV139" s="279"/>
      <c r="EW139" s="263"/>
      <c r="EX139" s="273"/>
      <c r="EY139" s="274" t="s">
        <v>141</v>
      </c>
      <c r="EZ139" s="275"/>
      <c r="FA139" s="275"/>
      <c r="FB139" s="276"/>
      <c r="FC139" s="276"/>
      <c r="FD139" s="276"/>
      <c r="FE139" s="277"/>
      <c r="FF139" s="276"/>
      <c r="FG139" s="277"/>
      <c r="FH139" s="276"/>
      <c r="FI139" s="276"/>
      <c r="FJ139" s="276"/>
      <c r="FK139" s="277"/>
      <c r="FL139" s="278"/>
      <c r="FM139" s="279"/>
      <c r="FN139" s="263"/>
      <c r="FO139" s="273"/>
      <c r="FP139" s="274" t="s">
        <v>141</v>
      </c>
      <c r="FQ139" s="275"/>
      <c r="FR139" s="275"/>
      <c r="FS139" s="276"/>
      <c r="FT139" s="276"/>
      <c r="FU139" s="276"/>
      <c r="FV139" s="277"/>
      <c r="FW139" s="276"/>
      <c r="FX139" s="277"/>
      <c r="FY139" s="276"/>
      <c r="FZ139" s="276"/>
      <c r="GA139" s="276"/>
      <c r="GB139" s="277"/>
      <c r="GC139" s="278"/>
      <c r="GD139" s="279"/>
      <c r="GE139" s="263"/>
      <c r="GF139" s="273"/>
      <c r="GG139" s="274" t="s">
        <v>141</v>
      </c>
      <c r="GH139" s="275"/>
      <c r="GI139" s="275"/>
      <c r="GJ139" s="276"/>
      <c r="GK139" s="276"/>
      <c r="GL139" s="276"/>
      <c r="GM139" s="277"/>
      <c r="GN139" s="276"/>
      <c r="GO139" s="277"/>
      <c r="GP139" s="276"/>
      <c r="GQ139" s="276"/>
      <c r="GR139" s="276"/>
      <c r="GS139" s="277"/>
      <c r="GT139" s="278"/>
      <c r="GU139" s="279"/>
      <c r="GV139" s="263"/>
      <c r="GW139" s="273"/>
      <c r="GX139" s="274" t="s">
        <v>141</v>
      </c>
      <c r="GY139" s="275"/>
      <c r="GZ139" s="275"/>
      <c r="HA139" s="276"/>
      <c r="HB139" s="276"/>
      <c r="HC139" s="276"/>
      <c r="HD139" s="277"/>
      <c r="HE139" s="276"/>
      <c r="HF139" s="277"/>
      <c r="HG139" s="276"/>
      <c r="HH139" s="276"/>
      <c r="HI139" s="276"/>
      <c r="HJ139" s="277"/>
      <c r="HK139" s="278"/>
      <c r="HL139" s="279"/>
      <c r="HM139" s="263"/>
      <c r="HN139" s="273"/>
      <c r="HO139" s="274" t="s">
        <v>141</v>
      </c>
      <c r="HP139" s="275"/>
      <c r="HQ139" s="275"/>
      <c r="HR139" s="276"/>
      <c r="HS139" s="276"/>
      <c r="HT139" s="276"/>
      <c r="HU139" s="277"/>
      <c r="HV139" s="276"/>
      <c r="HW139" s="277"/>
      <c r="HX139" s="276"/>
      <c r="HY139" s="276"/>
      <c r="HZ139" s="276"/>
      <c r="IA139" s="277"/>
      <c r="IB139" s="278"/>
      <c r="IC139" s="279"/>
      <c r="ID139" s="263"/>
      <c r="IE139" s="273"/>
      <c r="IF139" s="274" t="s">
        <v>141</v>
      </c>
      <c r="IG139" s="275"/>
      <c r="IH139" s="275"/>
      <c r="II139" s="276"/>
      <c r="IJ139" s="276"/>
      <c r="IK139" s="276"/>
      <c r="IL139" s="277"/>
      <c r="IM139" s="276"/>
      <c r="IN139" s="277"/>
      <c r="IO139" s="276"/>
      <c r="IP139" s="276"/>
      <c r="IQ139" s="276"/>
      <c r="IR139" s="277"/>
      <c r="IS139" s="278"/>
      <c r="IT139" s="279"/>
      <c r="IU139" s="263"/>
      <c r="IV139" s="273"/>
      <c r="IW139" s="274" t="s">
        <v>141</v>
      </c>
      <c r="IX139" s="275"/>
      <c r="IY139" s="275"/>
      <c r="IZ139" s="276"/>
      <c r="JA139" s="276"/>
      <c r="JB139" s="276"/>
      <c r="JC139" s="277"/>
      <c r="JD139" s="276"/>
      <c r="JE139" s="277"/>
      <c r="JF139" s="276"/>
      <c r="JG139" s="276"/>
      <c r="JH139" s="276"/>
      <c r="JI139" s="277"/>
      <c r="JJ139" s="278"/>
      <c r="JK139" s="279"/>
      <c r="JL139" s="263"/>
      <c r="JM139" s="273"/>
      <c r="JN139" s="274" t="s">
        <v>141</v>
      </c>
      <c r="JO139" s="275"/>
      <c r="JP139" s="275"/>
      <c r="JQ139" s="276"/>
      <c r="JR139" s="276"/>
      <c r="JS139" s="276"/>
      <c r="JT139" s="277"/>
      <c r="JU139" s="276"/>
      <c r="JV139" s="277"/>
      <c r="JW139" s="276"/>
      <c r="JX139" s="276"/>
      <c r="JY139" s="276"/>
      <c r="JZ139" s="277"/>
      <c r="KA139" s="278"/>
      <c r="KB139" s="279"/>
      <c r="KC139" s="263"/>
      <c r="KD139" s="273"/>
      <c r="KE139" s="274" t="s">
        <v>141</v>
      </c>
      <c r="KF139" s="275"/>
      <c r="KG139" s="275"/>
      <c r="KH139" s="276"/>
      <c r="KI139" s="276"/>
      <c r="KJ139" s="276"/>
      <c r="KK139" s="277"/>
      <c r="KL139" s="276"/>
      <c r="KM139" s="277"/>
      <c r="KN139" s="276"/>
      <c r="KO139" s="276"/>
      <c r="KP139" s="276"/>
      <c r="KQ139" s="277"/>
      <c r="KR139" s="278"/>
      <c r="KS139" s="279"/>
      <c r="KT139" s="263"/>
      <c r="KU139" s="264"/>
    </row>
    <row r="140" ht="15.75" customHeight="1">
      <c r="A140" s="254">
        <v>1.0</v>
      </c>
      <c r="B140" s="255" t="s">
        <v>142</v>
      </c>
      <c r="C140" s="256" t="s">
        <v>121</v>
      </c>
      <c r="D140" s="256" t="s">
        <v>123</v>
      </c>
      <c r="E140" s="257" t="str">
        <f>ADHB!E140</f>
        <v/>
      </c>
      <c r="F140" s="257"/>
      <c r="G140" s="257">
        <f t="shared" ref="G140:G147" si="1135">IFERROR(E140*F140/1000000,0)</f>
        <v>0</v>
      </c>
      <c r="H140" s="258"/>
      <c r="I140" s="257">
        <f t="shared" ref="I140:I147" si="1136">IFERROR(+G140*H140,"")</f>
        <v>0</v>
      </c>
      <c r="J140" s="259"/>
      <c r="K140" s="260"/>
      <c r="L140" s="260"/>
      <c r="M140" s="257">
        <f t="shared" ref="M140:M147" si="1137">IFERROR(+(IF(G140="","0",G140))+(IF(I140="","0",I140))+(IF(L140="","0",L140)),"")</f>
        <v>0</v>
      </c>
      <c r="N140" s="258">
        <v>0.294289866351475</v>
      </c>
      <c r="O140" s="261">
        <f t="shared" ref="O140:O147" si="1138">IFERROR(+N140*(M140-L140),"")</f>
        <v>0</v>
      </c>
      <c r="P140" s="262">
        <f t="shared" ref="P140:P147" si="1139">IFERROR(+(IF(M140="","0",M140))-(IF(O140="","0",O140)),"")</f>
        <v>0</v>
      </c>
      <c r="Q140" s="263"/>
      <c r="R140" s="254">
        <v>1.0</v>
      </c>
      <c r="S140" s="255" t="s">
        <v>142</v>
      </c>
      <c r="T140" s="256" t="s">
        <v>121</v>
      </c>
      <c r="U140" s="256" t="s">
        <v>123</v>
      </c>
      <c r="V140" s="257" t="str">
        <f>ADHB!V140</f>
        <v/>
      </c>
      <c r="W140" s="257"/>
      <c r="X140" s="257">
        <f t="shared" ref="X140:X147" si="1140">IFERROR(V140*W140/1000000,0)</f>
        <v>0</v>
      </c>
      <c r="Y140" s="258"/>
      <c r="Z140" s="257">
        <f t="shared" ref="Z140:Z147" si="1141">IFERROR(+X140*Y140,"")</f>
        <v>0</v>
      </c>
      <c r="AA140" s="259"/>
      <c r="AB140" s="260"/>
      <c r="AC140" s="260"/>
      <c r="AD140" s="257">
        <f t="shared" ref="AD140:AD147" si="1142">IFERROR(+(IF(X140="","0",X140))+(IF(Z140="","0",Z140))+(IF(AC140="","0",AC140)),"")</f>
        <v>0</v>
      </c>
      <c r="AE140" s="258">
        <v>0.294289866351475</v>
      </c>
      <c r="AF140" s="261">
        <f t="shared" ref="AF140:AF147" si="1143">IFERROR(+AE140*(AD140-AC140),"")</f>
        <v>0</v>
      </c>
      <c r="AG140" s="262">
        <f t="shared" ref="AG140:AG147" si="1144">IFERROR(+(IF(AD140="","0",AD140))-(IF(AF140="","0",AF140)),"")</f>
        <v>0</v>
      </c>
      <c r="AH140" s="263"/>
      <c r="AI140" s="254">
        <v>1.0</v>
      </c>
      <c r="AJ140" s="255" t="s">
        <v>142</v>
      </c>
      <c r="AK140" s="256" t="s">
        <v>121</v>
      </c>
      <c r="AL140" s="256" t="s">
        <v>123</v>
      </c>
      <c r="AM140" s="257" t="str">
        <f>ADHB!AM140</f>
        <v/>
      </c>
      <c r="AN140" s="257"/>
      <c r="AO140" s="257">
        <f t="shared" ref="AO140:AO147" si="1145">IFERROR(AM140*AN140/1000000,0)</f>
        <v>0</v>
      </c>
      <c r="AP140" s="258"/>
      <c r="AQ140" s="257">
        <f t="shared" ref="AQ140:AQ147" si="1146">IFERROR(+AO140*AP140,"")</f>
        <v>0</v>
      </c>
      <c r="AR140" s="259"/>
      <c r="AS140" s="260"/>
      <c r="AT140" s="260"/>
      <c r="AU140" s="257">
        <f t="shared" ref="AU140:AU147" si="1147">IFERROR(+(IF(AO140="","0",AO140))+(IF(AQ140="","0",AQ140))+(IF(AT140="","0",AT140)),"")</f>
        <v>0</v>
      </c>
      <c r="AV140" s="258">
        <v>0.294289866351475</v>
      </c>
      <c r="AW140" s="261">
        <f t="shared" ref="AW140:AW147" si="1148">IFERROR(+AV140*(AU140-AT140),"")</f>
        <v>0</v>
      </c>
      <c r="AX140" s="262">
        <f t="shared" ref="AX140:AX147" si="1149">IFERROR(+(IF(AU140="","0",AU140))-(IF(AW140="","0",AW140)),"")</f>
        <v>0</v>
      </c>
      <c r="AY140" s="263"/>
      <c r="AZ140" s="254">
        <v>1.0</v>
      </c>
      <c r="BA140" s="255" t="s">
        <v>142</v>
      </c>
      <c r="BB140" s="256" t="s">
        <v>121</v>
      </c>
      <c r="BC140" s="256" t="s">
        <v>123</v>
      </c>
      <c r="BD140" s="257" t="str">
        <f>ADHB!BD140</f>
        <v/>
      </c>
      <c r="BE140" s="257"/>
      <c r="BF140" s="257">
        <f t="shared" ref="BF140:BF147" si="1150">IFERROR(BD140*BE140/1000000,0)</f>
        <v>0</v>
      </c>
      <c r="BG140" s="258"/>
      <c r="BH140" s="257">
        <f t="shared" ref="BH140:BH147" si="1151">IFERROR(+BF140*BG140,"")</f>
        <v>0</v>
      </c>
      <c r="BI140" s="259"/>
      <c r="BJ140" s="260"/>
      <c r="BK140" s="260"/>
      <c r="BL140" s="257">
        <f t="shared" ref="BL140:BL147" si="1152">IFERROR(+(IF(BF140="","0",BF140))+(IF(BH140="","0",BH140))+(IF(BK140="","0",BK140)),"")</f>
        <v>0</v>
      </c>
      <c r="BM140" s="258">
        <v>0.294289866351475</v>
      </c>
      <c r="BN140" s="261">
        <f t="shared" ref="BN140:BN147" si="1153">IFERROR(+BM140*(BL140-BK140),"")</f>
        <v>0</v>
      </c>
      <c r="BO140" s="262">
        <f t="shared" ref="BO140:BO147" si="1154">IFERROR(+(IF(BL140="","0",BL140))-(IF(BN140="","0",BN140)),"")</f>
        <v>0</v>
      </c>
      <c r="BP140" s="263"/>
      <c r="BQ140" s="254">
        <v>1.0</v>
      </c>
      <c r="BR140" s="255" t="s">
        <v>142</v>
      </c>
      <c r="BS140" s="256" t="s">
        <v>121</v>
      </c>
      <c r="BT140" s="256" t="s">
        <v>123</v>
      </c>
      <c r="BU140" s="257" t="str">
        <f>ADHB!BU140</f>
        <v/>
      </c>
      <c r="BV140" s="257"/>
      <c r="BW140" s="257">
        <f t="shared" ref="BW140:BW147" si="1155">IFERROR(BU140*BV140/1000000,0)</f>
        <v>0</v>
      </c>
      <c r="BX140" s="258"/>
      <c r="BY140" s="257">
        <f t="shared" ref="BY140:BY147" si="1156">IFERROR(+BW140*BX140,"")</f>
        <v>0</v>
      </c>
      <c r="BZ140" s="259"/>
      <c r="CA140" s="260"/>
      <c r="CB140" s="260"/>
      <c r="CC140" s="257">
        <f t="shared" ref="CC140:CC147" si="1157">IFERROR(+(IF(BW140="","0",BW140))+(IF(BY140="","0",BY140))+(IF(CB140="","0",CB140)),"")</f>
        <v>0</v>
      </c>
      <c r="CD140" s="258">
        <v>0.294289866351475</v>
      </c>
      <c r="CE140" s="261">
        <f t="shared" ref="CE140:CE147" si="1158">IFERROR(+CD140*(CC140-CB140),"")</f>
        <v>0</v>
      </c>
      <c r="CF140" s="262">
        <f t="shared" ref="CF140:CF147" si="1159">IFERROR(+(IF(CC140="","0",CC140))-(IF(CE140="","0",CE140)),"")</f>
        <v>0</v>
      </c>
      <c r="CG140" s="263"/>
      <c r="CH140" s="254">
        <v>1.0</v>
      </c>
      <c r="CI140" s="255" t="s">
        <v>142</v>
      </c>
      <c r="CJ140" s="256" t="s">
        <v>121</v>
      </c>
      <c r="CK140" s="256" t="s">
        <v>123</v>
      </c>
      <c r="CL140" s="257" t="str">
        <f>ADHB!CL140</f>
        <v/>
      </c>
      <c r="CM140" s="257"/>
      <c r="CN140" s="257">
        <f t="shared" ref="CN140:CN147" si="1160">IFERROR(CL140*CM140/1000000,0)</f>
        <v>0</v>
      </c>
      <c r="CO140" s="258"/>
      <c r="CP140" s="257">
        <f t="shared" ref="CP140:CP147" si="1161">IFERROR(+CN140*CO140,"")</f>
        <v>0</v>
      </c>
      <c r="CQ140" s="259"/>
      <c r="CR140" s="260"/>
      <c r="CS140" s="260"/>
      <c r="CT140" s="257">
        <f t="shared" ref="CT140:CT147" si="1162">IFERROR(+(IF(CN140="","0",CN140))+(IF(CP140="","0",CP140))+(IF(CS140="","0",CS140)),"")</f>
        <v>0</v>
      </c>
      <c r="CU140" s="258">
        <v>0.294289866351475</v>
      </c>
      <c r="CV140" s="261">
        <f t="shared" ref="CV140:CV147" si="1163">IFERROR(+CU140*(CT140-CS140),"")</f>
        <v>0</v>
      </c>
      <c r="CW140" s="262">
        <f t="shared" ref="CW140:CW147" si="1164">IFERROR(+(IF(CT140="","0",CT140))-(IF(CV140="","0",CV140)),"")</f>
        <v>0</v>
      </c>
      <c r="CX140" s="263"/>
      <c r="CY140" s="254">
        <v>1.0</v>
      </c>
      <c r="CZ140" s="255" t="s">
        <v>142</v>
      </c>
      <c r="DA140" s="256" t="s">
        <v>121</v>
      </c>
      <c r="DB140" s="256" t="s">
        <v>123</v>
      </c>
      <c r="DC140" s="257" t="str">
        <f>ADHB!DC140</f>
        <v/>
      </c>
      <c r="DD140" s="257"/>
      <c r="DE140" s="257">
        <f t="shared" ref="DE140:DE147" si="1165">IFERROR(DC140*DD140/1000000,0)</f>
        <v>0</v>
      </c>
      <c r="DF140" s="258"/>
      <c r="DG140" s="257">
        <f t="shared" ref="DG140:DG147" si="1166">IFERROR(+DE140*DF140,"")</f>
        <v>0</v>
      </c>
      <c r="DH140" s="259"/>
      <c r="DI140" s="260"/>
      <c r="DJ140" s="260"/>
      <c r="DK140" s="257">
        <f t="shared" ref="DK140:DK147" si="1167">IFERROR(+(IF(DE140="","0",DE140))+(IF(DG140="","0",DG140))+(IF(DJ140="","0",DJ140)),"")</f>
        <v>0</v>
      </c>
      <c r="DL140" s="258">
        <v>0.294289866351475</v>
      </c>
      <c r="DM140" s="261">
        <f t="shared" ref="DM140:DM147" si="1168">IFERROR(+DL140*(DK140-DJ140),"")</f>
        <v>0</v>
      </c>
      <c r="DN140" s="262">
        <f t="shared" ref="DN140:DN147" si="1169">IFERROR(+(IF(DK140="","0",DK140))-(IF(DM140="","0",DM140)),"")</f>
        <v>0</v>
      </c>
      <c r="DO140" s="263"/>
      <c r="DP140" s="254">
        <v>1.0</v>
      </c>
      <c r="DQ140" s="255" t="s">
        <v>142</v>
      </c>
      <c r="DR140" s="256" t="s">
        <v>121</v>
      </c>
      <c r="DS140" s="256" t="s">
        <v>123</v>
      </c>
      <c r="DT140" s="257" t="str">
        <f>ADHB!DT140</f>
        <v/>
      </c>
      <c r="DU140" s="257"/>
      <c r="DV140" s="257">
        <f t="shared" ref="DV140:DV147" si="1170">IFERROR(DT140*DU140/1000000,0)</f>
        <v>0</v>
      </c>
      <c r="DW140" s="258"/>
      <c r="DX140" s="257">
        <f t="shared" ref="DX140:DX147" si="1171">IFERROR(+DV140*DW140,"")</f>
        <v>0</v>
      </c>
      <c r="DY140" s="259"/>
      <c r="DZ140" s="260"/>
      <c r="EA140" s="260"/>
      <c r="EB140" s="257">
        <f t="shared" ref="EB140:EB147" si="1172">IFERROR(+(IF(DV140="","0",DV140))+(IF(DX140="","0",DX140))+(IF(EA140="","0",EA140)),"")</f>
        <v>0</v>
      </c>
      <c r="EC140" s="258">
        <v>0.294289866351475</v>
      </c>
      <c r="ED140" s="261">
        <f t="shared" ref="ED140:ED147" si="1173">IFERROR(+EC140*(EB140-EA140),"")</f>
        <v>0</v>
      </c>
      <c r="EE140" s="262">
        <f t="shared" ref="EE140:EE147" si="1174">IFERROR(+(IF(EB140="","0",EB140))-(IF(ED140="","0",ED140)),"")</f>
        <v>0</v>
      </c>
      <c r="EF140" s="263"/>
      <c r="EG140" s="254">
        <v>1.0</v>
      </c>
      <c r="EH140" s="255" t="s">
        <v>142</v>
      </c>
      <c r="EI140" s="256" t="s">
        <v>121</v>
      </c>
      <c r="EJ140" s="256" t="s">
        <v>123</v>
      </c>
      <c r="EK140" s="257" t="str">
        <f>ADHB!EK140</f>
        <v/>
      </c>
      <c r="EL140" s="257"/>
      <c r="EM140" s="257">
        <f t="shared" ref="EM140:EM147" si="1175">IFERROR(EK140*EL140/1000000,0)</f>
        <v>0</v>
      </c>
      <c r="EN140" s="258"/>
      <c r="EO140" s="257">
        <f t="shared" ref="EO140:EO147" si="1176">IFERROR(+EM140*EN140,"")</f>
        <v>0</v>
      </c>
      <c r="EP140" s="259"/>
      <c r="EQ140" s="260"/>
      <c r="ER140" s="260"/>
      <c r="ES140" s="257">
        <f t="shared" ref="ES140:ES147" si="1177">IFERROR(+(IF(EM140="","0",EM140))+(IF(EO140="","0",EO140))+(IF(ER140="","0",ER140)),"")</f>
        <v>0</v>
      </c>
      <c r="ET140" s="258">
        <v>0.294289866351475</v>
      </c>
      <c r="EU140" s="261">
        <f t="shared" ref="EU140:EU147" si="1178">IFERROR(+ET140*(ES140-ER140),"")</f>
        <v>0</v>
      </c>
      <c r="EV140" s="262">
        <f t="shared" ref="EV140:EV147" si="1179">IFERROR(+(IF(ES140="","0",ES140))-(IF(EU140="","0",EU140)),"")</f>
        <v>0</v>
      </c>
      <c r="EW140" s="263"/>
      <c r="EX140" s="254">
        <v>1.0</v>
      </c>
      <c r="EY140" s="255" t="s">
        <v>142</v>
      </c>
      <c r="EZ140" s="256" t="s">
        <v>121</v>
      </c>
      <c r="FA140" s="256" t="s">
        <v>123</v>
      </c>
      <c r="FB140" s="257" t="str">
        <f>ADHB!FB140</f>
        <v/>
      </c>
      <c r="FC140" s="257"/>
      <c r="FD140" s="257">
        <f t="shared" ref="FD140:FD147" si="1180">IFERROR(FB140*FC140/1000000,0)</f>
        <v>0</v>
      </c>
      <c r="FE140" s="258"/>
      <c r="FF140" s="257">
        <f t="shared" ref="FF140:FF147" si="1181">IFERROR(+FD140*FE140,"")</f>
        <v>0</v>
      </c>
      <c r="FG140" s="259"/>
      <c r="FH140" s="260"/>
      <c r="FI140" s="260"/>
      <c r="FJ140" s="257">
        <f t="shared" ref="FJ140:FJ147" si="1182">IFERROR(+(IF(FD140="","0",FD140))+(IF(FF140="","0",FF140))+(IF(FI140="","0",FI140)),"")</f>
        <v>0</v>
      </c>
      <c r="FK140" s="258">
        <v>0.294289866351475</v>
      </c>
      <c r="FL140" s="261">
        <f t="shared" ref="FL140:FL147" si="1183">IFERROR(+FK140*(FJ140-FI140),"")</f>
        <v>0</v>
      </c>
      <c r="FM140" s="262">
        <f t="shared" ref="FM140:FM147" si="1184">IFERROR(+(IF(FJ140="","0",FJ140))-(IF(FL140="","0",FL140)),"")</f>
        <v>0</v>
      </c>
      <c r="FN140" s="263"/>
      <c r="FO140" s="254">
        <v>1.0</v>
      </c>
      <c r="FP140" s="255" t="s">
        <v>142</v>
      </c>
      <c r="FQ140" s="256" t="s">
        <v>121</v>
      </c>
      <c r="FR140" s="256" t="s">
        <v>123</v>
      </c>
      <c r="FS140" s="257" t="str">
        <f>ADHB!FS140</f>
        <v/>
      </c>
      <c r="FT140" s="257"/>
      <c r="FU140" s="257">
        <f t="shared" ref="FU140:FU147" si="1185">IFERROR(FS140*FT140/1000000,0)</f>
        <v>0</v>
      </c>
      <c r="FV140" s="258"/>
      <c r="FW140" s="257">
        <f t="shared" ref="FW140:FW147" si="1186">IFERROR(+FU140*FV140,"")</f>
        <v>0</v>
      </c>
      <c r="FX140" s="259"/>
      <c r="FY140" s="260"/>
      <c r="FZ140" s="260"/>
      <c r="GA140" s="257">
        <f t="shared" ref="GA140:GA147" si="1187">IFERROR(+(IF(FU140="","0",FU140))+(IF(FW140="","0",FW140))+(IF(FZ140="","0",FZ140)),"")</f>
        <v>0</v>
      </c>
      <c r="GB140" s="258">
        <v>0.294289866351475</v>
      </c>
      <c r="GC140" s="261">
        <f t="shared" ref="GC140:GC147" si="1188">IFERROR(+GB140*(GA140-FZ140),"")</f>
        <v>0</v>
      </c>
      <c r="GD140" s="262">
        <f t="shared" ref="GD140:GD147" si="1189">IFERROR(+(IF(GA140="","0",GA140))-(IF(GC140="","0",GC140)),"")</f>
        <v>0</v>
      </c>
      <c r="GE140" s="263"/>
      <c r="GF140" s="254">
        <v>1.0</v>
      </c>
      <c r="GG140" s="255" t="s">
        <v>142</v>
      </c>
      <c r="GH140" s="256" t="s">
        <v>121</v>
      </c>
      <c r="GI140" s="256" t="s">
        <v>123</v>
      </c>
      <c r="GJ140" s="257" t="str">
        <f>ADHB!GJ140</f>
        <v/>
      </c>
      <c r="GK140" s="257"/>
      <c r="GL140" s="257">
        <f t="shared" ref="GL140:GL147" si="1190">IFERROR(GJ140*GK140/1000000,0)</f>
        <v>0</v>
      </c>
      <c r="GM140" s="258"/>
      <c r="GN140" s="257">
        <f t="shared" ref="GN140:GN147" si="1191">IFERROR(+GL140*GM140,"")</f>
        <v>0</v>
      </c>
      <c r="GO140" s="259"/>
      <c r="GP140" s="260"/>
      <c r="GQ140" s="260"/>
      <c r="GR140" s="257">
        <f t="shared" ref="GR140:GR147" si="1192">IFERROR(+(IF(GL140="","0",GL140))+(IF(GN140="","0",GN140))+(IF(GQ140="","0",GQ140)),"")</f>
        <v>0</v>
      </c>
      <c r="GS140" s="258">
        <v>0.294289866351475</v>
      </c>
      <c r="GT140" s="261">
        <f t="shared" ref="GT140:GT147" si="1193">IFERROR(+GS140*(GR140-GQ140),"")</f>
        <v>0</v>
      </c>
      <c r="GU140" s="262">
        <f t="shared" ref="GU140:GU147" si="1194">IFERROR(+(IF(GR140="","0",GR140))-(IF(GT140="","0",GT140)),"")</f>
        <v>0</v>
      </c>
      <c r="GV140" s="263"/>
      <c r="GW140" s="254">
        <v>1.0</v>
      </c>
      <c r="GX140" s="255" t="s">
        <v>142</v>
      </c>
      <c r="GY140" s="256" t="s">
        <v>121</v>
      </c>
      <c r="GZ140" s="256" t="s">
        <v>123</v>
      </c>
      <c r="HA140" s="257" t="str">
        <f>ADHB!HA140</f>
        <v/>
      </c>
      <c r="HB140" s="257"/>
      <c r="HC140" s="257">
        <f t="shared" ref="HC140:HC147" si="1195">IFERROR(HA140*HB140/1000000,0)</f>
        <v>0</v>
      </c>
      <c r="HD140" s="258"/>
      <c r="HE140" s="257">
        <f t="shared" ref="HE140:HE147" si="1196">IFERROR(+HC140*HD140,"")</f>
        <v>0</v>
      </c>
      <c r="HF140" s="259"/>
      <c r="HG140" s="260"/>
      <c r="HH140" s="260"/>
      <c r="HI140" s="257">
        <f t="shared" ref="HI140:HI147" si="1197">IFERROR(+(IF(HC140="","0",HC140))+(IF(HE140="","0",HE140))+(IF(HH140="","0",HH140)),"")</f>
        <v>0</v>
      </c>
      <c r="HJ140" s="258">
        <v>0.294289866351475</v>
      </c>
      <c r="HK140" s="261">
        <f t="shared" ref="HK140:HK147" si="1198">IFERROR(+HJ140*(HI140-HH140),"")</f>
        <v>0</v>
      </c>
      <c r="HL140" s="262">
        <f t="shared" ref="HL140:HL147" si="1199">IFERROR(+(IF(HI140="","0",HI140))-(IF(HK140="","0",HK140)),"")</f>
        <v>0</v>
      </c>
      <c r="HM140" s="263"/>
      <c r="HN140" s="254">
        <v>1.0</v>
      </c>
      <c r="HO140" s="255" t="s">
        <v>142</v>
      </c>
      <c r="HP140" s="256" t="s">
        <v>121</v>
      </c>
      <c r="HQ140" s="256" t="s">
        <v>123</v>
      </c>
      <c r="HR140" s="257" t="str">
        <f>ADHB!HR140</f>
        <v/>
      </c>
      <c r="HS140" s="257"/>
      <c r="HT140" s="257">
        <f t="shared" ref="HT140:HT147" si="1200">IFERROR(HR140*HS140/1000000,0)</f>
        <v>0</v>
      </c>
      <c r="HU140" s="258"/>
      <c r="HV140" s="257">
        <f t="shared" ref="HV140:HV147" si="1201">IFERROR(+HT140*HU140,"")</f>
        <v>0</v>
      </c>
      <c r="HW140" s="259"/>
      <c r="HX140" s="260"/>
      <c r="HY140" s="260"/>
      <c r="HZ140" s="257">
        <f t="shared" ref="HZ140:HZ147" si="1202">IFERROR(+(IF(HT140="","0",HT140))+(IF(HV140="","0",HV140))+(IF(HY140="","0",HY140)),"")</f>
        <v>0</v>
      </c>
      <c r="IA140" s="258">
        <v>0.294289866351475</v>
      </c>
      <c r="IB140" s="261">
        <f t="shared" ref="IB140:IB147" si="1203">IFERROR(+IA140*(HZ140-HY140),"")</f>
        <v>0</v>
      </c>
      <c r="IC140" s="262">
        <f t="shared" ref="IC140:IC147" si="1204">IFERROR(+(IF(HZ140="","0",HZ140))-(IF(IB140="","0",IB140)),"")</f>
        <v>0</v>
      </c>
      <c r="ID140" s="263"/>
      <c r="IE140" s="254">
        <v>1.0</v>
      </c>
      <c r="IF140" s="255" t="s">
        <v>142</v>
      </c>
      <c r="IG140" s="256" t="s">
        <v>121</v>
      </c>
      <c r="IH140" s="256" t="s">
        <v>123</v>
      </c>
      <c r="II140" s="257" t="str">
        <f>ADHB!II140</f>
        <v/>
      </c>
      <c r="IJ140" s="257"/>
      <c r="IK140" s="257">
        <f t="shared" ref="IK140:IK147" si="1205">IFERROR(II140*IJ140/1000000,0)</f>
        <v>0</v>
      </c>
      <c r="IL140" s="258"/>
      <c r="IM140" s="257">
        <f t="shared" ref="IM140:IM147" si="1206">IFERROR(+IK140*IL140,"")</f>
        <v>0</v>
      </c>
      <c r="IN140" s="259"/>
      <c r="IO140" s="260"/>
      <c r="IP140" s="260"/>
      <c r="IQ140" s="257">
        <f t="shared" ref="IQ140:IQ147" si="1207">IFERROR(+(IF(IK140="","0",IK140))+(IF(IM140="","0",IM140))+(IF(IP140="","0",IP140)),"")</f>
        <v>0</v>
      </c>
      <c r="IR140" s="258">
        <v>0.294289866351475</v>
      </c>
      <c r="IS140" s="261">
        <f t="shared" ref="IS140:IS147" si="1208">IFERROR(+IR140*(IQ140-IP140),"")</f>
        <v>0</v>
      </c>
      <c r="IT140" s="262">
        <f t="shared" ref="IT140:IT147" si="1209">IFERROR(+(IF(IQ140="","0",IQ140))-(IF(IS140="","0",IS140)),"")</f>
        <v>0</v>
      </c>
      <c r="IU140" s="263"/>
      <c r="IV140" s="254">
        <v>1.0</v>
      </c>
      <c r="IW140" s="255" t="s">
        <v>142</v>
      </c>
      <c r="IX140" s="256" t="s">
        <v>121</v>
      </c>
      <c r="IY140" s="256" t="s">
        <v>123</v>
      </c>
      <c r="IZ140" s="257" t="str">
        <f>ADHB!IZ140</f>
        <v/>
      </c>
      <c r="JA140" s="257"/>
      <c r="JB140" s="257">
        <f t="shared" ref="JB140:JB147" si="1210">IFERROR(IZ140*JA140/1000000,0)</f>
        <v>0</v>
      </c>
      <c r="JC140" s="258"/>
      <c r="JD140" s="257">
        <f t="shared" ref="JD140:JD147" si="1211">IFERROR(+JB140*JC140,"")</f>
        <v>0</v>
      </c>
      <c r="JE140" s="259"/>
      <c r="JF140" s="260"/>
      <c r="JG140" s="260"/>
      <c r="JH140" s="257">
        <f t="shared" ref="JH140:JH147" si="1212">IFERROR(+(IF(JB140="","0",JB140))+(IF(JD140="","0",JD140))+(IF(JG140="","0",JG140)),"")</f>
        <v>0</v>
      </c>
      <c r="JI140" s="258">
        <v>0.294289866351475</v>
      </c>
      <c r="JJ140" s="261">
        <f t="shared" ref="JJ140:JJ147" si="1213">IFERROR(+JI140*(JH140-JG140),"")</f>
        <v>0</v>
      </c>
      <c r="JK140" s="262">
        <f t="shared" ref="JK140:JK147" si="1214">IFERROR(+(IF(JH140="","0",JH140))-(IF(JJ140="","0",JJ140)),"")</f>
        <v>0</v>
      </c>
      <c r="JL140" s="263"/>
      <c r="JM140" s="254">
        <v>1.0</v>
      </c>
      <c r="JN140" s="255" t="s">
        <v>142</v>
      </c>
      <c r="JO140" s="256" t="s">
        <v>121</v>
      </c>
      <c r="JP140" s="256" t="s">
        <v>123</v>
      </c>
      <c r="JQ140" s="257" t="str">
        <f>ADHB!KY140</f>
        <v/>
      </c>
      <c r="JR140" s="257"/>
      <c r="JS140" s="257">
        <f t="shared" ref="JS140:JS147" si="1215">IFERROR(JQ140*JR140/1000000,0)</f>
        <v>0</v>
      </c>
      <c r="JT140" s="258"/>
      <c r="JU140" s="257">
        <f t="shared" ref="JU140:JU147" si="1216">IFERROR(+JS140*JT140,"")</f>
        <v>0</v>
      </c>
      <c r="JV140" s="259"/>
      <c r="JW140" s="260"/>
      <c r="JX140" s="260"/>
      <c r="JY140" s="257">
        <f t="shared" ref="JY140:JY147" si="1217">IFERROR(+(IF(JS140="","0",JS140))+(IF(JU140="","0",JU140))+(IF(JX140="","0",JX140)),"")</f>
        <v>0</v>
      </c>
      <c r="JZ140" s="258">
        <v>0.294289866351475</v>
      </c>
      <c r="KA140" s="261">
        <f t="shared" ref="KA140:KA147" si="1218">IFERROR(+JZ140*(JY140-JX140),"")</f>
        <v>0</v>
      </c>
      <c r="KB140" s="262">
        <f t="shared" ref="KB140:KB147" si="1219">IFERROR(+(IF(JY140="","0",JY140))-(IF(KA140="","0",KA140)),"")</f>
        <v>0</v>
      </c>
      <c r="KC140" s="263"/>
      <c r="KD140" s="254">
        <v>1.0</v>
      </c>
      <c r="KE140" s="255" t="s">
        <v>142</v>
      </c>
      <c r="KF140" s="256" t="s">
        <v>121</v>
      </c>
      <c r="KG140" s="256" t="s">
        <v>123</v>
      </c>
      <c r="KH140" s="257" t="str">
        <f>ADHB!LP140</f>
        <v/>
      </c>
      <c r="KI140" s="257"/>
      <c r="KJ140" s="257">
        <f t="shared" ref="KJ140:KJ147" si="1220">IFERROR(KH140*KI140/1000000,0)</f>
        <v>0</v>
      </c>
      <c r="KK140" s="258"/>
      <c r="KL140" s="257">
        <f t="shared" ref="KL140:KL147" si="1221">IFERROR(+KJ140*KK140,"")</f>
        <v>0</v>
      </c>
      <c r="KM140" s="259"/>
      <c r="KN140" s="260"/>
      <c r="KO140" s="260"/>
      <c r="KP140" s="257">
        <f t="shared" ref="KP140:KP147" si="1222">IFERROR(+(IF(KJ140="","0",KJ140))+(IF(KL140="","0",KL140))+(IF(KO140="","0",KO140)),"")</f>
        <v>0</v>
      </c>
      <c r="KQ140" s="258">
        <v>0.294289866351475</v>
      </c>
      <c r="KR140" s="261">
        <f t="shared" ref="KR140:KR147" si="1223">IFERROR(+KQ140*(KP140-KO140),"")</f>
        <v>0</v>
      </c>
      <c r="KS140" s="262">
        <f t="shared" ref="KS140:KS147" si="1224">IFERROR(+(IF(KP140="","0",KP140))-(IF(KR140="","0",KR140)),"")</f>
        <v>0</v>
      </c>
      <c r="KT140" s="263"/>
      <c r="KU140" s="264"/>
    </row>
    <row r="141" ht="15.75" customHeight="1">
      <c r="A141" s="254">
        <v>2.0</v>
      </c>
      <c r="B141" s="255" t="s">
        <v>143</v>
      </c>
      <c r="C141" s="256" t="s">
        <v>121</v>
      </c>
      <c r="D141" s="256" t="s">
        <v>123</v>
      </c>
      <c r="E141" s="257" t="str">
        <f>ADHB!E141</f>
        <v/>
      </c>
      <c r="F141" s="257"/>
      <c r="G141" s="257">
        <f t="shared" si="1135"/>
        <v>0</v>
      </c>
      <c r="H141" s="258"/>
      <c r="I141" s="257">
        <f t="shared" si="1136"/>
        <v>0</v>
      </c>
      <c r="J141" s="259"/>
      <c r="K141" s="260"/>
      <c r="L141" s="260"/>
      <c r="M141" s="257">
        <f t="shared" si="1137"/>
        <v>0</v>
      </c>
      <c r="N141" s="258">
        <v>0.294289866351475</v>
      </c>
      <c r="O141" s="261">
        <f t="shared" si="1138"/>
        <v>0</v>
      </c>
      <c r="P141" s="262">
        <f t="shared" si="1139"/>
        <v>0</v>
      </c>
      <c r="Q141" s="263"/>
      <c r="R141" s="254">
        <v>2.0</v>
      </c>
      <c r="S141" s="255" t="s">
        <v>143</v>
      </c>
      <c r="T141" s="256" t="s">
        <v>121</v>
      </c>
      <c r="U141" s="256" t="s">
        <v>123</v>
      </c>
      <c r="V141" s="257" t="str">
        <f>ADHB!V141</f>
        <v/>
      </c>
      <c r="W141" s="257"/>
      <c r="X141" s="257">
        <f t="shared" si="1140"/>
        <v>0</v>
      </c>
      <c r="Y141" s="258"/>
      <c r="Z141" s="257">
        <f t="shared" si="1141"/>
        <v>0</v>
      </c>
      <c r="AA141" s="259"/>
      <c r="AB141" s="260"/>
      <c r="AC141" s="260"/>
      <c r="AD141" s="257">
        <f t="shared" si="1142"/>
        <v>0</v>
      </c>
      <c r="AE141" s="258">
        <v>0.294289866351475</v>
      </c>
      <c r="AF141" s="261">
        <f t="shared" si="1143"/>
        <v>0</v>
      </c>
      <c r="AG141" s="262">
        <f t="shared" si="1144"/>
        <v>0</v>
      </c>
      <c r="AH141" s="263"/>
      <c r="AI141" s="254">
        <v>2.0</v>
      </c>
      <c r="AJ141" s="255" t="s">
        <v>143</v>
      </c>
      <c r="AK141" s="256" t="s">
        <v>121</v>
      </c>
      <c r="AL141" s="256" t="s">
        <v>123</v>
      </c>
      <c r="AM141" s="257" t="str">
        <f>ADHB!AM141</f>
        <v/>
      </c>
      <c r="AN141" s="257"/>
      <c r="AO141" s="257">
        <f t="shared" si="1145"/>
        <v>0</v>
      </c>
      <c r="AP141" s="258"/>
      <c r="AQ141" s="257">
        <f t="shared" si="1146"/>
        <v>0</v>
      </c>
      <c r="AR141" s="259"/>
      <c r="AS141" s="260"/>
      <c r="AT141" s="260"/>
      <c r="AU141" s="257">
        <f t="shared" si="1147"/>
        <v>0</v>
      </c>
      <c r="AV141" s="258">
        <v>0.294289866351475</v>
      </c>
      <c r="AW141" s="261">
        <f t="shared" si="1148"/>
        <v>0</v>
      </c>
      <c r="AX141" s="262">
        <f t="shared" si="1149"/>
        <v>0</v>
      </c>
      <c r="AY141" s="263"/>
      <c r="AZ141" s="254">
        <v>2.0</v>
      </c>
      <c r="BA141" s="255" t="s">
        <v>143</v>
      </c>
      <c r="BB141" s="256" t="s">
        <v>121</v>
      </c>
      <c r="BC141" s="256" t="s">
        <v>123</v>
      </c>
      <c r="BD141" s="257" t="str">
        <f>ADHB!BD141</f>
        <v/>
      </c>
      <c r="BE141" s="257"/>
      <c r="BF141" s="257">
        <f t="shared" si="1150"/>
        <v>0</v>
      </c>
      <c r="BG141" s="258"/>
      <c r="BH141" s="257">
        <f t="shared" si="1151"/>
        <v>0</v>
      </c>
      <c r="BI141" s="259"/>
      <c r="BJ141" s="260"/>
      <c r="BK141" s="260"/>
      <c r="BL141" s="257">
        <f t="shared" si="1152"/>
        <v>0</v>
      </c>
      <c r="BM141" s="258">
        <v>0.294289866351475</v>
      </c>
      <c r="BN141" s="261">
        <f t="shared" si="1153"/>
        <v>0</v>
      </c>
      <c r="BO141" s="262">
        <f t="shared" si="1154"/>
        <v>0</v>
      </c>
      <c r="BP141" s="263"/>
      <c r="BQ141" s="254">
        <v>2.0</v>
      </c>
      <c r="BR141" s="255" t="s">
        <v>143</v>
      </c>
      <c r="BS141" s="256" t="s">
        <v>121</v>
      </c>
      <c r="BT141" s="256" t="s">
        <v>123</v>
      </c>
      <c r="BU141" s="257" t="str">
        <f>ADHB!BU141</f>
        <v/>
      </c>
      <c r="BV141" s="257"/>
      <c r="BW141" s="257">
        <f t="shared" si="1155"/>
        <v>0</v>
      </c>
      <c r="BX141" s="258"/>
      <c r="BY141" s="257">
        <f t="shared" si="1156"/>
        <v>0</v>
      </c>
      <c r="BZ141" s="259"/>
      <c r="CA141" s="260"/>
      <c r="CB141" s="260"/>
      <c r="CC141" s="257">
        <f t="shared" si="1157"/>
        <v>0</v>
      </c>
      <c r="CD141" s="258">
        <v>0.294289866351475</v>
      </c>
      <c r="CE141" s="261">
        <f t="shared" si="1158"/>
        <v>0</v>
      </c>
      <c r="CF141" s="262">
        <f t="shared" si="1159"/>
        <v>0</v>
      </c>
      <c r="CG141" s="263"/>
      <c r="CH141" s="254">
        <v>2.0</v>
      </c>
      <c r="CI141" s="255" t="s">
        <v>143</v>
      </c>
      <c r="CJ141" s="256" t="s">
        <v>121</v>
      </c>
      <c r="CK141" s="256" t="s">
        <v>123</v>
      </c>
      <c r="CL141" s="257" t="str">
        <f>ADHB!CL141</f>
        <v/>
      </c>
      <c r="CM141" s="257"/>
      <c r="CN141" s="257">
        <f t="shared" si="1160"/>
        <v>0</v>
      </c>
      <c r="CO141" s="258"/>
      <c r="CP141" s="257">
        <f t="shared" si="1161"/>
        <v>0</v>
      </c>
      <c r="CQ141" s="259"/>
      <c r="CR141" s="260"/>
      <c r="CS141" s="260"/>
      <c r="CT141" s="257">
        <f t="shared" si="1162"/>
        <v>0</v>
      </c>
      <c r="CU141" s="258">
        <v>0.294289866351475</v>
      </c>
      <c r="CV141" s="261">
        <f t="shared" si="1163"/>
        <v>0</v>
      </c>
      <c r="CW141" s="262">
        <f t="shared" si="1164"/>
        <v>0</v>
      </c>
      <c r="CX141" s="263"/>
      <c r="CY141" s="254">
        <v>2.0</v>
      </c>
      <c r="CZ141" s="255" t="s">
        <v>143</v>
      </c>
      <c r="DA141" s="256" t="s">
        <v>121</v>
      </c>
      <c r="DB141" s="256" t="s">
        <v>123</v>
      </c>
      <c r="DC141" s="257" t="str">
        <f>ADHB!DC141</f>
        <v/>
      </c>
      <c r="DD141" s="257"/>
      <c r="DE141" s="257">
        <f t="shared" si="1165"/>
        <v>0</v>
      </c>
      <c r="DF141" s="258"/>
      <c r="DG141" s="257">
        <f t="shared" si="1166"/>
        <v>0</v>
      </c>
      <c r="DH141" s="259"/>
      <c r="DI141" s="260"/>
      <c r="DJ141" s="260"/>
      <c r="DK141" s="257">
        <f t="shared" si="1167"/>
        <v>0</v>
      </c>
      <c r="DL141" s="258">
        <v>0.294289866351475</v>
      </c>
      <c r="DM141" s="261">
        <f t="shared" si="1168"/>
        <v>0</v>
      </c>
      <c r="DN141" s="262">
        <f t="shared" si="1169"/>
        <v>0</v>
      </c>
      <c r="DO141" s="263"/>
      <c r="DP141" s="254">
        <v>2.0</v>
      </c>
      <c r="DQ141" s="255" t="s">
        <v>143</v>
      </c>
      <c r="DR141" s="256" t="s">
        <v>121</v>
      </c>
      <c r="DS141" s="256" t="s">
        <v>123</v>
      </c>
      <c r="DT141" s="257" t="str">
        <f>ADHB!DT141</f>
        <v/>
      </c>
      <c r="DU141" s="257"/>
      <c r="DV141" s="257">
        <f t="shared" si="1170"/>
        <v>0</v>
      </c>
      <c r="DW141" s="258"/>
      <c r="DX141" s="257">
        <f t="shared" si="1171"/>
        <v>0</v>
      </c>
      <c r="DY141" s="259"/>
      <c r="DZ141" s="260"/>
      <c r="EA141" s="260"/>
      <c r="EB141" s="257">
        <f t="shared" si="1172"/>
        <v>0</v>
      </c>
      <c r="EC141" s="258">
        <v>0.294289866351475</v>
      </c>
      <c r="ED141" s="261">
        <f t="shared" si="1173"/>
        <v>0</v>
      </c>
      <c r="EE141" s="262">
        <f t="shared" si="1174"/>
        <v>0</v>
      </c>
      <c r="EF141" s="263"/>
      <c r="EG141" s="254">
        <v>2.0</v>
      </c>
      <c r="EH141" s="255" t="s">
        <v>143</v>
      </c>
      <c r="EI141" s="256" t="s">
        <v>121</v>
      </c>
      <c r="EJ141" s="256" t="s">
        <v>123</v>
      </c>
      <c r="EK141" s="257" t="str">
        <f>ADHB!EK141</f>
        <v/>
      </c>
      <c r="EL141" s="257"/>
      <c r="EM141" s="257">
        <f t="shared" si="1175"/>
        <v>0</v>
      </c>
      <c r="EN141" s="258"/>
      <c r="EO141" s="257">
        <f t="shared" si="1176"/>
        <v>0</v>
      </c>
      <c r="EP141" s="259"/>
      <c r="EQ141" s="260"/>
      <c r="ER141" s="260"/>
      <c r="ES141" s="257">
        <f t="shared" si="1177"/>
        <v>0</v>
      </c>
      <c r="ET141" s="258">
        <v>0.294289866351475</v>
      </c>
      <c r="EU141" s="261">
        <f t="shared" si="1178"/>
        <v>0</v>
      </c>
      <c r="EV141" s="262">
        <f t="shared" si="1179"/>
        <v>0</v>
      </c>
      <c r="EW141" s="263"/>
      <c r="EX141" s="254">
        <v>2.0</v>
      </c>
      <c r="EY141" s="255" t="s">
        <v>143</v>
      </c>
      <c r="EZ141" s="256" t="s">
        <v>121</v>
      </c>
      <c r="FA141" s="256" t="s">
        <v>123</v>
      </c>
      <c r="FB141" s="257" t="str">
        <f>ADHB!FB141</f>
        <v/>
      </c>
      <c r="FC141" s="257"/>
      <c r="FD141" s="257">
        <f t="shared" si="1180"/>
        <v>0</v>
      </c>
      <c r="FE141" s="258"/>
      <c r="FF141" s="257">
        <f t="shared" si="1181"/>
        <v>0</v>
      </c>
      <c r="FG141" s="259"/>
      <c r="FH141" s="260"/>
      <c r="FI141" s="260"/>
      <c r="FJ141" s="257">
        <f t="shared" si="1182"/>
        <v>0</v>
      </c>
      <c r="FK141" s="258">
        <v>0.294289866351475</v>
      </c>
      <c r="FL141" s="261">
        <f t="shared" si="1183"/>
        <v>0</v>
      </c>
      <c r="FM141" s="262">
        <f t="shared" si="1184"/>
        <v>0</v>
      </c>
      <c r="FN141" s="263"/>
      <c r="FO141" s="254">
        <v>2.0</v>
      </c>
      <c r="FP141" s="255" t="s">
        <v>143</v>
      </c>
      <c r="FQ141" s="256" t="s">
        <v>121</v>
      </c>
      <c r="FR141" s="256" t="s">
        <v>123</v>
      </c>
      <c r="FS141" s="257" t="str">
        <f>ADHB!FS141</f>
        <v/>
      </c>
      <c r="FT141" s="257"/>
      <c r="FU141" s="257">
        <f t="shared" si="1185"/>
        <v>0</v>
      </c>
      <c r="FV141" s="258"/>
      <c r="FW141" s="257">
        <f t="shared" si="1186"/>
        <v>0</v>
      </c>
      <c r="FX141" s="259"/>
      <c r="FY141" s="260"/>
      <c r="FZ141" s="260"/>
      <c r="GA141" s="257">
        <f t="shared" si="1187"/>
        <v>0</v>
      </c>
      <c r="GB141" s="258">
        <v>0.294289866351475</v>
      </c>
      <c r="GC141" s="261">
        <f t="shared" si="1188"/>
        <v>0</v>
      </c>
      <c r="GD141" s="262">
        <f t="shared" si="1189"/>
        <v>0</v>
      </c>
      <c r="GE141" s="263"/>
      <c r="GF141" s="254">
        <v>2.0</v>
      </c>
      <c r="GG141" s="255" t="s">
        <v>143</v>
      </c>
      <c r="GH141" s="256" t="s">
        <v>121</v>
      </c>
      <c r="GI141" s="256" t="s">
        <v>123</v>
      </c>
      <c r="GJ141" s="257" t="str">
        <f>ADHB!GJ141</f>
        <v/>
      </c>
      <c r="GK141" s="257"/>
      <c r="GL141" s="257">
        <f t="shared" si="1190"/>
        <v>0</v>
      </c>
      <c r="GM141" s="258"/>
      <c r="GN141" s="257">
        <f t="shared" si="1191"/>
        <v>0</v>
      </c>
      <c r="GO141" s="259"/>
      <c r="GP141" s="260"/>
      <c r="GQ141" s="260"/>
      <c r="GR141" s="257">
        <f t="shared" si="1192"/>
        <v>0</v>
      </c>
      <c r="GS141" s="258">
        <v>0.294289866351475</v>
      </c>
      <c r="GT141" s="261">
        <f t="shared" si="1193"/>
        <v>0</v>
      </c>
      <c r="GU141" s="262">
        <f t="shared" si="1194"/>
        <v>0</v>
      </c>
      <c r="GV141" s="263"/>
      <c r="GW141" s="254">
        <v>2.0</v>
      </c>
      <c r="GX141" s="255" t="s">
        <v>143</v>
      </c>
      <c r="GY141" s="256" t="s">
        <v>121</v>
      </c>
      <c r="GZ141" s="256" t="s">
        <v>123</v>
      </c>
      <c r="HA141" s="257" t="str">
        <f>ADHB!HA141</f>
        <v/>
      </c>
      <c r="HB141" s="257"/>
      <c r="HC141" s="257">
        <f t="shared" si="1195"/>
        <v>0</v>
      </c>
      <c r="HD141" s="258"/>
      <c r="HE141" s="257">
        <f t="shared" si="1196"/>
        <v>0</v>
      </c>
      <c r="HF141" s="259"/>
      <c r="HG141" s="260"/>
      <c r="HH141" s="260"/>
      <c r="HI141" s="257">
        <f t="shared" si="1197"/>
        <v>0</v>
      </c>
      <c r="HJ141" s="258">
        <v>0.294289866351475</v>
      </c>
      <c r="HK141" s="261">
        <f t="shared" si="1198"/>
        <v>0</v>
      </c>
      <c r="HL141" s="262">
        <f t="shared" si="1199"/>
        <v>0</v>
      </c>
      <c r="HM141" s="263"/>
      <c r="HN141" s="254">
        <v>2.0</v>
      </c>
      <c r="HO141" s="255" t="s">
        <v>143</v>
      </c>
      <c r="HP141" s="256" t="s">
        <v>121</v>
      </c>
      <c r="HQ141" s="256" t="s">
        <v>123</v>
      </c>
      <c r="HR141" s="257" t="str">
        <f>ADHB!HR141</f>
        <v/>
      </c>
      <c r="HS141" s="257"/>
      <c r="HT141" s="257">
        <f t="shared" si="1200"/>
        <v>0</v>
      </c>
      <c r="HU141" s="258"/>
      <c r="HV141" s="257">
        <f t="shared" si="1201"/>
        <v>0</v>
      </c>
      <c r="HW141" s="259"/>
      <c r="HX141" s="260"/>
      <c r="HY141" s="260"/>
      <c r="HZ141" s="257">
        <f t="shared" si="1202"/>
        <v>0</v>
      </c>
      <c r="IA141" s="258">
        <v>0.294289866351475</v>
      </c>
      <c r="IB141" s="261">
        <f t="shared" si="1203"/>
        <v>0</v>
      </c>
      <c r="IC141" s="262">
        <f t="shared" si="1204"/>
        <v>0</v>
      </c>
      <c r="ID141" s="263"/>
      <c r="IE141" s="254">
        <v>2.0</v>
      </c>
      <c r="IF141" s="255" t="s">
        <v>143</v>
      </c>
      <c r="IG141" s="256" t="s">
        <v>121</v>
      </c>
      <c r="IH141" s="256" t="s">
        <v>123</v>
      </c>
      <c r="II141" s="257" t="str">
        <f>ADHB!II141</f>
        <v/>
      </c>
      <c r="IJ141" s="257"/>
      <c r="IK141" s="257">
        <f t="shared" si="1205"/>
        <v>0</v>
      </c>
      <c r="IL141" s="258"/>
      <c r="IM141" s="257">
        <f t="shared" si="1206"/>
        <v>0</v>
      </c>
      <c r="IN141" s="259"/>
      <c r="IO141" s="260"/>
      <c r="IP141" s="260"/>
      <c r="IQ141" s="257">
        <f t="shared" si="1207"/>
        <v>0</v>
      </c>
      <c r="IR141" s="258">
        <v>0.294289866351475</v>
      </c>
      <c r="IS141" s="261">
        <f t="shared" si="1208"/>
        <v>0</v>
      </c>
      <c r="IT141" s="262">
        <f t="shared" si="1209"/>
        <v>0</v>
      </c>
      <c r="IU141" s="263"/>
      <c r="IV141" s="254">
        <v>2.0</v>
      </c>
      <c r="IW141" s="255" t="s">
        <v>143</v>
      </c>
      <c r="IX141" s="256" t="s">
        <v>121</v>
      </c>
      <c r="IY141" s="256" t="s">
        <v>123</v>
      </c>
      <c r="IZ141" s="257" t="str">
        <f>ADHB!IZ141</f>
        <v/>
      </c>
      <c r="JA141" s="257"/>
      <c r="JB141" s="257">
        <f t="shared" si="1210"/>
        <v>0</v>
      </c>
      <c r="JC141" s="258"/>
      <c r="JD141" s="257">
        <f t="shared" si="1211"/>
        <v>0</v>
      </c>
      <c r="JE141" s="259"/>
      <c r="JF141" s="260"/>
      <c r="JG141" s="260"/>
      <c r="JH141" s="257">
        <f t="shared" si="1212"/>
        <v>0</v>
      </c>
      <c r="JI141" s="258">
        <v>0.294289866351475</v>
      </c>
      <c r="JJ141" s="261">
        <f t="shared" si="1213"/>
        <v>0</v>
      </c>
      <c r="JK141" s="262">
        <f t="shared" si="1214"/>
        <v>0</v>
      </c>
      <c r="JL141" s="263"/>
      <c r="JM141" s="254">
        <v>2.0</v>
      </c>
      <c r="JN141" s="255" t="s">
        <v>143</v>
      </c>
      <c r="JO141" s="256" t="s">
        <v>121</v>
      </c>
      <c r="JP141" s="256" t="s">
        <v>123</v>
      </c>
      <c r="JQ141" s="257" t="str">
        <f>ADHB!KY141</f>
        <v/>
      </c>
      <c r="JR141" s="257"/>
      <c r="JS141" s="257">
        <f t="shared" si="1215"/>
        <v>0</v>
      </c>
      <c r="JT141" s="258"/>
      <c r="JU141" s="257">
        <f t="shared" si="1216"/>
        <v>0</v>
      </c>
      <c r="JV141" s="259"/>
      <c r="JW141" s="260"/>
      <c r="JX141" s="260"/>
      <c r="JY141" s="257">
        <f t="shared" si="1217"/>
        <v>0</v>
      </c>
      <c r="JZ141" s="258">
        <v>0.294289866351475</v>
      </c>
      <c r="KA141" s="261">
        <f t="shared" si="1218"/>
        <v>0</v>
      </c>
      <c r="KB141" s="262">
        <f t="shared" si="1219"/>
        <v>0</v>
      </c>
      <c r="KC141" s="263"/>
      <c r="KD141" s="254">
        <v>2.0</v>
      </c>
      <c r="KE141" s="255" t="s">
        <v>143</v>
      </c>
      <c r="KF141" s="256" t="s">
        <v>121</v>
      </c>
      <c r="KG141" s="256" t="s">
        <v>123</v>
      </c>
      <c r="KH141" s="257" t="str">
        <f>ADHB!LP141</f>
        <v/>
      </c>
      <c r="KI141" s="257"/>
      <c r="KJ141" s="257">
        <f t="shared" si="1220"/>
        <v>0</v>
      </c>
      <c r="KK141" s="258"/>
      <c r="KL141" s="257">
        <f t="shared" si="1221"/>
        <v>0</v>
      </c>
      <c r="KM141" s="259"/>
      <c r="KN141" s="260"/>
      <c r="KO141" s="260"/>
      <c r="KP141" s="257">
        <f t="shared" si="1222"/>
        <v>0</v>
      </c>
      <c r="KQ141" s="258">
        <v>0.294289866351475</v>
      </c>
      <c r="KR141" s="261">
        <f t="shared" si="1223"/>
        <v>0</v>
      </c>
      <c r="KS141" s="262">
        <f t="shared" si="1224"/>
        <v>0</v>
      </c>
      <c r="KT141" s="263"/>
      <c r="KU141" s="264"/>
    </row>
    <row r="142" ht="15.75" customHeight="1">
      <c r="A142" s="254">
        <v>3.0</v>
      </c>
      <c r="B142" s="255" t="s">
        <v>144</v>
      </c>
      <c r="C142" s="256" t="s">
        <v>121</v>
      </c>
      <c r="D142" s="256" t="s">
        <v>123</v>
      </c>
      <c r="E142" s="257" t="str">
        <f>ADHB!E142</f>
        <v/>
      </c>
      <c r="F142" s="257"/>
      <c r="G142" s="257">
        <f t="shared" si="1135"/>
        <v>0</v>
      </c>
      <c r="H142" s="258"/>
      <c r="I142" s="257">
        <f t="shared" si="1136"/>
        <v>0</v>
      </c>
      <c r="J142" s="259"/>
      <c r="K142" s="260"/>
      <c r="L142" s="260"/>
      <c r="M142" s="257">
        <f t="shared" si="1137"/>
        <v>0</v>
      </c>
      <c r="N142" s="258">
        <v>0.294289866351475</v>
      </c>
      <c r="O142" s="261">
        <f t="shared" si="1138"/>
        <v>0</v>
      </c>
      <c r="P142" s="262">
        <f t="shared" si="1139"/>
        <v>0</v>
      </c>
      <c r="Q142" s="263"/>
      <c r="R142" s="254">
        <v>3.0</v>
      </c>
      <c r="S142" s="255" t="s">
        <v>144</v>
      </c>
      <c r="T142" s="256" t="s">
        <v>121</v>
      </c>
      <c r="U142" s="256" t="s">
        <v>123</v>
      </c>
      <c r="V142" s="257" t="str">
        <f>ADHB!V142</f>
        <v/>
      </c>
      <c r="W142" s="257"/>
      <c r="X142" s="257">
        <f t="shared" si="1140"/>
        <v>0</v>
      </c>
      <c r="Y142" s="258"/>
      <c r="Z142" s="257">
        <f t="shared" si="1141"/>
        <v>0</v>
      </c>
      <c r="AA142" s="259"/>
      <c r="AB142" s="260"/>
      <c r="AC142" s="260"/>
      <c r="AD142" s="257">
        <f t="shared" si="1142"/>
        <v>0</v>
      </c>
      <c r="AE142" s="258">
        <v>0.294289866351475</v>
      </c>
      <c r="AF142" s="261">
        <f t="shared" si="1143"/>
        <v>0</v>
      </c>
      <c r="AG142" s="262">
        <f t="shared" si="1144"/>
        <v>0</v>
      </c>
      <c r="AH142" s="263"/>
      <c r="AI142" s="254">
        <v>3.0</v>
      </c>
      <c r="AJ142" s="255" t="s">
        <v>144</v>
      </c>
      <c r="AK142" s="256" t="s">
        <v>121</v>
      </c>
      <c r="AL142" s="256" t="s">
        <v>123</v>
      </c>
      <c r="AM142" s="257" t="str">
        <f>ADHB!AM142</f>
        <v/>
      </c>
      <c r="AN142" s="257"/>
      <c r="AO142" s="257">
        <f t="shared" si="1145"/>
        <v>0</v>
      </c>
      <c r="AP142" s="258"/>
      <c r="AQ142" s="257">
        <f t="shared" si="1146"/>
        <v>0</v>
      </c>
      <c r="AR142" s="259"/>
      <c r="AS142" s="260"/>
      <c r="AT142" s="260"/>
      <c r="AU142" s="257">
        <f t="shared" si="1147"/>
        <v>0</v>
      </c>
      <c r="AV142" s="258">
        <v>0.294289866351475</v>
      </c>
      <c r="AW142" s="261">
        <f t="shared" si="1148"/>
        <v>0</v>
      </c>
      <c r="AX142" s="262">
        <f t="shared" si="1149"/>
        <v>0</v>
      </c>
      <c r="AY142" s="263"/>
      <c r="AZ142" s="254">
        <v>3.0</v>
      </c>
      <c r="BA142" s="255" t="s">
        <v>144</v>
      </c>
      <c r="BB142" s="256" t="s">
        <v>121</v>
      </c>
      <c r="BC142" s="256" t="s">
        <v>123</v>
      </c>
      <c r="BD142" s="257" t="str">
        <f>ADHB!BD142</f>
        <v/>
      </c>
      <c r="BE142" s="257"/>
      <c r="BF142" s="257">
        <f t="shared" si="1150"/>
        <v>0</v>
      </c>
      <c r="BG142" s="258"/>
      <c r="BH142" s="257">
        <f t="shared" si="1151"/>
        <v>0</v>
      </c>
      <c r="BI142" s="259"/>
      <c r="BJ142" s="260"/>
      <c r="BK142" s="260"/>
      <c r="BL142" s="257">
        <f t="shared" si="1152"/>
        <v>0</v>
      </c>
      <c r="BM142" s="258">
        <v>0.294289866351475</v>
      </c>
      <c r="BN142" s="261">
        <f t="shared" si="1153"/>
        <v>0</v>
      </c>
      <c r="BO142" s="262">
        <f t="shared" si="1154"/>
        <v>0</v>
      </c>
      <c r="BP142" s="263"/>
      <c r="BQ142" s="254">
        <v>3.0</v>
      </c>
      <c r="BR142" s="255" t="s">
        <v>144</v>
      </c>
      <c r="BS142" s="256" t="s">
        <v>121</v>
      </c>
      <c r="BT142" s="256" t="s">
        <v>123</v>
      </c>
      <c r="BU142" s="257" t="str">
        <f>ADHB!BU142</f>
        <v/>
      </c>
      <c r="BV142" s="257"/>
      <c r="BW142" s="257">
        <f t="shared" si="1155"/>
        <v>0</v>
      </c>
      <c r="BX142" s="258"/>
      <c r="BY142" s="257">
        <f t="shared" si="1156"/>
        <v>0</v>
      </c>
      <c r="BZ142" s="259"/>
      <c r="CA142" s="260"/>
      <c r="CB142" s="260"/>
      <c r="CC142" s="257">
        <f t="shared" si="1157"/>
        <v>0</v>
      </c>
      <c r="CD142" s="258">
        <v>0.294289866351475</v>
      </c>
      <c r="CE142" s="261">
        <f t="shared" si="1158"/>
        <v>0</v>
      </c>
      <c r="CF142" s="262">
        <f t="shared" si="1159"/>
        <v>0</v>
      </c>
      <c r="CG142" s="263"/>
      <c r="CH142" s="254">
        <v>3.0</v>
      </c>
      <c r="CI142" s="255" t="s">
        <v>144</v>
      </c>
      <c r="CJ142" s="256" t="s">
        <v>121</v>
      </c>
      <c r="CK142" s="256" t="s">
        <v>123</v>
      </c>
      <c r="CL142" s="257" t="str">
        <f>ADHB!CL142</f>
        <v/>
      </c>
      <c r="CM142" s="257"/>
      <c r="CN142" s="257">
        <f t="shared" si="1160"/>
        <v>0</v>
      </c>
      <c r="CO142" s="258"/>
      <c r="CP142" s="257">
        <f t="shared" si="1161"/>
        <v>0</v>
      </c>
      <c r="CQ142" s="259"/>
      <c r="CR142" s="260"/>
      <c r="CS142" s="260"/>
      <c r="CT142" s="257">
        <f t="shared" si="1162"/>
        <v>0</v>
      </c>
      <c r="CU142" s="258">
        <v>0.294289866351475</v>
      </c>
      <c r="CV142" s="261">
        <f t="shared" si="1163"/>
        <v>0</v>
      </c>
      <c r="CW142" s="262">
        <f t="shared" si="1164"/>
        <v>0</v>
      </c>
      <c r="CX142" s="263"/>
      <c r="CY142" s="254">
        <v>3.0</v>
      </c>
      <c r="CZ142" s="255" t="s">
        <v>144</v>
      </c>
      <c r="DA142" s="256" t="s">
        <v>121</v>
      </c>
      <c r="DB142" s="256" t="s">
        <v>123</v>
      </c>
      <c r="DC142" s="257" t="str">
        <f>ADHB!DC142</f>
        <v/>
      </c>
      <c r="DD142" s="257"/>
      <c r="DE142" s="257">
        <f t="shared" si="1165"/>
        <v>0</v>
      </c>
      <c r="DF142" s="258"/>
      <c r="DG142" s="257">
        <f t="shared" si="1166"/>
        <v>0</v>
      </c>
      <c r="DH142" s="259"/>
      <c r="DI142" s="260"/>
      <c r="DJ142" s="260"/>
      <c r="DK142" s="257">
        <f t="shared" si="1167"/>
        <v>0</v>
      </c>
      <c r="DL142" s="258">
        <v>0.294289866351475</v>
      </c>
      <c r="DM142" s="261">
        <f t="shared" si="1168"/>
        <v>0</v>
      </c>
      <c r="DN142" s="262">
        <f t="shared" si="1169"/>
        <v>0</v>
      </c>
      <c r="DO142" s="263"/>
      <c r="DP142" s="254">
        <v>3.0</v>
      </c>
      <c r="DQ142" s="255" t="s">
        <v>144</v>
      </c>
      <c r="DR142" s="256" t="s">
        <v>121</v>
      </c>
      <c r="DS142" s="256" t="s">
        <v>123</v>
      </c>
      <c r="DT142" s="257" t="str">
        <f>ADHB!DT142</f>
        <v/>
      </c>
      <c r="DU142" s="257"/>
      <c r="DV142" s="257">
        <f t="shared" si="1170"/>
        <v>0</v>
      </c>
      <c r="DW142" s="258"/>
      <c r="DX142" s="257">
        <f t="shared" si="1171"/>
        <v>0</v>
      </c>
      <c r="DY142" s="259"/>
      <c r="DZ142" s="260"/>
      <c r="EA142" s="260"/>
      <c r="EB142" s="257">
        <f t="shared" si="1172"/>
        <v>0</v>
      </c>
      <c r="EC142" s="258">
        <v>0.294289866351475</v>
      </c>
      <c r="ED142" s="261">
        <f t="shared" si="1173"/>
        <v>0</v>
      </c>
      <c r="EE142" s="262">
        <f t="shared" si="1174"/>
        <v>0</v>
      </c>
      <c r="EF142" s="263"/>
      <c r="EG142" s="254">
        <v>3.0</v>
      </c>
      <c r="EH142" s="255" t="s">
        <v>144</v>
      </c>
      <c r="EI142" s="256" t="s">
        <v>121</v>
      </c>
      <c r="EJ142" s="256" t="s">
        <v>123</v>
      </c>
      <c r="EK142" s="257" t="str">
        <f>ADHB!EK142</f>
        <v/>
      </c>
      <c r="EL142" s="257"/>
      <c r="EM142" s="257">
        <f t="shared" si="1175"/>
        <v>0</v>
      </c>
      <c r="EN142" s="258"/>
      <c r="EO142" s="257">
        <f t="shared" si="1176"/>
        <v>0</v>
      </c>
      <c r="EP142" s="259"/>
      <c r="EQ142" s="260"/>
      <c r="ER142" s="260"/>
      <c r="ES142" s="257">
        <f t="shared" si="1177"/>
        <v>0</v>
      </c>
      <c r="ET142" s="258">
        <v>0.294289866351475</v>
      </c>
      <c r="EU142" s="261">
        <f t="shared" si="1178"/>
        <v>0</v>
      </c>
      <c r="EV142" s="262">
        <f t="shared" si="1179"/>
        <v>0</v>
      </c>
      <c r="EW142" s="263"/>
      <c r="EX142" s="254">
        <v>3.0</v>
      </c>
      <c r="EY142" s="255" t="s">
        <v>144</v>
      </c>
      <c r="EZ142" s="256" t="s">
        <v>121</v>
      </c>
      <c r="FA142" s="256" t="s">
        <v>123</v>
      </c>
      <c r="FB142" s="257" t="str">
        <f>ADHB!FB142</f>
        <v/>
      </c>
      <c r="FC142" s="257"/>
      <c r="FD142" s="257">
        <f t="shared" si="1180"/>
        <v>0</v>
      </c>
      <c r="FE142" s="258"/>
      <c r="FF142" s="257">
        <f t="shared" si="1181"/>
        <v>0</v>
      </c>
      <c r="FG142" s="259"/>
      <c r="FH142" s="260"/>
      <c r="FI142" s="260"/>
      <c r="FJ142" s="257">
        <f t="shared" si="1182"/>
        <v>0</v>
      </c>
      <c r="FK142" s="258">
        <v>0.294289866351475</v>
      </c>
      <c r="FL142" s="261">
        <f t="shared" si="1183"/>
        <v>0</v>
      </c>
      <c r="FM142" s="262">
        <f t="shared" si="1184"/>
        <v>0</v>
      </c>
      <c r="FN142" s="263"/>
      <c r="FO142" s="254">
        <v>3.0</v>
      </c>
      <c r="FP142" s="255" t="s">
        <v>144</v>
      </c>
      <c r="FQ142" s="256" t="s">
        <v>121</v>
      </c>
      <c r="FR142" s="256" t="s">
        <v>123</v>
      </c>
      <c r="FS142" s="257" t="str">
        <f>ADHB!FS142</f>
        <v/>
      </c>
      <c r="FT142" s="257"/>
      <c r="FU142" s="257">
        <f t="shared" si="1185"/>
        <v>0</v>
      </c>
      <c r="FV142" s="258"/>
      <c r="FW142" s="257">
        <f t="shared" si="1186"/>
        <v>0</v>
      </c>
      <c r="FX142" s="259"/>
      <c r="FY142" s="260"/>
      <c r="FZ142" s="260"/>
      <c r="GA142" s="257">
        <f t="shared" si="1187"/>
        <v>0</v>
      </c>
      <c r="GB142" s="258">
        <v>0.294289866351475</v>
      </c>
      <c r="GC142" s="261">
        <f t="shared" si="1188"/>
        <v>0</v>
      </c>
      <c r="GD142" s="262">
        <f t="shared" si="1189"/>
        <v>0</v>
      </c>
      <c r="GE142" s="263"/>
      <c r="GF142" s="254">
        <v>3.0</v>
      </c>
      <c r="GG142" s="255" t="s">
        <v>144</v>
      </c>
      <c r="GH142" s="256" t="s">
        <v>121</v>
      </c>
      <c r="GI142" s="256" t="s">
        <v>123</v>
      </c>
      <c r="GJ142" s="257" t="str">
        <f>ADHB!GJ142</f>
        <v/>
      </c>
      <c r="GK142" s="257"/>
      <c r="GL142" s="257">
        <f t="shared" si="1190"/>
        <v>0</v>
      </c>
      <c r="GM142" s="258"/>
      <c r="GN142" s="257">
        <f t="shared" si="1191"/>
        <v>0</v>
      </c>
      <c r="GO142" s="259"/>
      <c r="GP142" s="260"/>
      <c r="GQ142" s="260"/>
      <c r="GR142" s="257">
        <f t="shared" si="1192"/>
        <v>0</v>
      </c>
      <c r="GS142" s="258">
        <v>0.294289866351475</v>
      </c>
      <c r="GT142" s="261">
        <f t="shared" si="1193"/>
        <v>0</v>
      </c>
      <c r="GU142" s="262">
        <f t="shared" si="1194"/>
        <v>0</v>
      </c>
      <c r="GV142" s="263"/>
      <c r="GW142" s="254">
        <v>3.0</v>
      </c>
      <c r="GX142" s="255" t="s">
        <v>144</v>
      </c>
      <c r="GY142" s="256" t="s">
        <v>121</v>
      </c>
      <c r="GZ142" s="256" t="s">
        <v>123</v>
      </c>
      <c r="HA142" s="257" t="str">
        <f>ADHB!HA142</f>
        <v/>
      </c>
      <c r="HB142" s="257"/>
      <c r="HC142" s="257">
        <f t="shared" si="1195"/>
        <v>0</v>
      </c>
      <c r="HD142" s="258"/>
      <c r="HE142" s="257">
        <f t="shared" si="1196"/>
        <v>0</v>
      </c>
      <c r="HF142" s="259"/>
      <c r="HG142" s="260"/>
      <c r="HH142" s="260"/>
      <c r="HI142" s="257">
        <f t="shared" si="1197"/>
        <v>0</v>
      </c>
      <c r="HJ142" s="258">
        <v>0.294289866351475</v>
      </c>
      <c r="HK142" s="261">
        <f t="shared" si="1198"/>
        <v>0</v>
      </c>
      <c r="HL142" s="262">
        <f t="shared" si="1199"/>
        <v>0</v>
      </c>
      <c r="HM142" s="263"/>
      <c r="HN142" s="254">
        <v>3.0</v>
      </c>
      <c r="HO142" s="255" t="s">
        <v>144</v>
      </c>
      <c r="HP142" s="256" t="s">
        <v>121</v>
      </c>
      <c r="HQ142" s="256" t="s">
        <v>123</v>
      </c>
      <c r="HR142" s="257" t="str">
        <f>ADHB!HR142</f>
        <v/>
      </c>
      <c r="HS142" s="257"/>
      <c r="HT142" s="257">
        <f t="shared" si="1200"/>
        <v>0</v>
      </c>
      <c r="HU142" s="258"/>
      <c r="HV142" s="257">
        <f t="shared" si="1201"/>
        <v>0</v>
      </c>
      <c r="HW142" s="259"/>
      <c r="HX142" s="260"/>
      <c r="HY142" s="260"/>
      <c r="HZ142" s="257">
        <f t="shared" si="1202"/>
        <v>0</v>
      </c>
      <c r="IA142" s="258">
        <v>0.294289866351475</v>
      </c>
      <c r="IB142" s="261">
        <f t="shared" si="1203"/>
        <v>0</v>
      </c>
      <c r="IC142" s="262">
        <f t="shared" si="1204"/>
        <v>0</v>
      </c>
      <c r="ID142" s="263"/>
      <c r="IE142" s="254">
        <v>3.0</v>
      </c>
      <c r="IF142" s="255" t="s">
        <v>144</v>
      </c>
      <c r="IG142" s="256" t="s">
        <v>121</v>
      </c>
      <c r="IH142" s="256" t="s">
        <v>123</v>
      </c>
      <c r="II142" s="257" t="str">
        <f>ADHB!II142</f>
        <v/>
      </c>
      <c r="IJ142" s="257"/>
      <c r="IK142" s="257">
        <f t="shared" si="1205"/>
        <v>0</v>
      </c>
      <c r="IL142" s="258"/>
      <c r="IM142" s="257">
        <f t="shared" si="1206"/>
        <v>0</v>
      </c>
      <c r="IN142" s="259"/>
      <c r="IO142" s="260"/>
      <c r="IP142" s="260"/>
      <c r="IQ142" s="257">
        <f t="shared" si="1207"/>
        <v>0</v>
      </c>
      <c r="IR142" s="258">
        <v>0.294289866351475</v>
      </c>
      <c r="IS142" s="261">
        <f t="shared" si="1208"/>
        <v>0</v>
      </c>
      <c r="IT142" s="262">
        <f t="shared" si="1209"/>
        <v>0</v>
      </c>
      <c r="IU142" s="263"/>
      <c r="IV142" s="254">
        <v>3.0</v>
      </c>
      <c r="IW142" s="255" t="s">
        <v>144</v>
      </c>
      <c r="IX142" s="256" t="s">
        <v>121</v>
      </c>
      <c r="IY142" s="256" t="s">
        <v>123</v>
      </c>
      <c r="IZ142" s="257" t="str">
        <f>ADHB!IZ142</f>
        <v/>
      </c>
      <c r="JA142" s="257"/>
      <c r="JB142" s="257">
        <f t="shared" si="1210"/>
        <v>0</v>
      </c>
      <c r="JC142" s="258"/>
      <c r="JD142" s="257">
        <f t="shared" si="1211"/>
        <v>0</v>
      </c>
      <c r="JE142" s="259"/>
      <c r="JF142" s="260"/>
      <c r="JG142" s="260"/>
      <c r="JH142" s="257">
        <f t="shared" si="1212"/>
        <v>0</v>
      </c>
      <c r="JI142" s="258">
        <v>0.294289866351475</v>
      </c>
      <c r="JJ142" s="261">
        <f t="shared" si="1213"/>
        <v>0</v>
      </c>
      <c r="JK142" s="262">
        <f t="shared" si="1214"/>
        <v>0</v>
      </c>
      <c r="JL142" s="263"/>
      <c r="JM142" s="254">
        <v>3.0</v>
      </c>
      <c r="JN142" s="255" t="s">
        <v>144</v>
      </c>
      <c r="JO142" s="256" t="s">
        <v>121</v>
      </c>
      <c r="JP142" s="256" t="s">
        <v>123</v>
      </c>
      <c r="JQ142" s="257" t="str">
        <f>ADHB!KY142</f>
        <v/>
      </c>
      <c r="JR142" s="257"/>
      <c r="JS142" s="257">
        <f t="shared" si="1215"/>
        <v>0</v>
      </c>
      <c r="JT142" s="258"/>
      <c r="JU142" s="257">
        <f t="shared" si="1216"/>
        <v>0</v>
      </c>
      <c r="JV142" s="259"/>
      <c r="JW142" s="260"/>
      <c r="JX142" s="260"/>
      <c r="JY142" s="257">
        <f t="shared" si="1217"/>
        <v>0</v>
      </c>
      <c r="JZ142" s="258">
        <v>0.294289866351475</v>
      </c>
      <c r="KA142" s="261">
        <f t="shared" si="1218"/>
        <v>0</v>
      </c>
      <c r="KB142" s="262">
        <f t="shared" si="1219"/>
        <v>0</v>
      </c>
      <c r="KC142" s="263"/>
      <c r="KD142" s="254">
        <v>3.0</v>
      </c>
      <c r="KE142" s="255" t="s">
        <v>144</v>
      </c>
      <c r="KF142" s="256" t="s">
        <v>121</v>
      </c>
      <c r="KG142" s="256" t="s">
        <v>123</v>
      </c>
      <c r="KH142" s="257" t="str">
        <f>ADHB!LP142</f>
        <v/>
      </c>
      <c r="KI142" s="257"/>
      <c r="KJ142" s="257">
        <f t="shared" si="1220"/>
        <v>0</v>
      </c>
      <c r="KK142" s="258"/>
      <c r="KL142" s="257">
        <f t="shared" si="1221"/>
        <v>0</v>
      </c>
      <c r="KM142" s="259"/>
      <c r="KN142" s="260"/>
      <c r="KO142" s="260"/>
      <c r="KP142" s="257">
        <f t="shared" si="1222"/>
        <v>0</v>
      </c>
      <c r="KQ142" s="258">
        <v>0.294289866351475</v>
      </c>
      <c r="KR142" s="261">
        <f t="shared" si="1223"/>
        <v>0</v>
      </c>
      <c r="KS142" s="262">
        <f t="shared" si="1224"/>
        <v>0</v>
      </c>
      <c r="KT142" s="263"/>
      <c r="KU142" s="264"/>
    </row>
    <row r="143" ht="15.75" customHeight="1">
      <c r="A143" s="254">
        <v>4.0</v>
      </c>
      <c r="B143" s="255" t="s">
        <v>145</v>
      </c>
      <c r="C143" s="256" t="s">
        <v>121</v>
      </c>
      <c r="D143" s="256" t="s">
        <v>123</v>
      </c>
      <c r="E143" s="257" t="str">
        <f>ADHB!E143</f>
        <v/>
      </c>
      <c r="F143" s="257"/>
      <c r="G143" s="257">
        <f t="shared" si="1135"/>
        <v>0</v>
      </c>
      <c r="H143" s="258"/>
      <c r="I143" s="257">
        <f t="shared" si="1136"/>
        <v>0</v>
      </c>
      <c r="J143" s="259"/>
      <c r="K143" s="260"/>
      <c r="L143" s="260"/>
      <c r="M143" s="257">
        <f t="shared" si="1137"/>
        <v>0</v>
      </c>
      <c r="N143" s="258">
        <v>0.294289866351475</v>
      </c>
      <c r="O143" s="261">
        <f t="shared" si="1138"/>
        <v>0</v>
      </c>
      <c r="P143" s="262">
        <f t="shared" si="1139"/>
        <v>0</v>
      </c>
      <c r="Q143" s="263"/>
      <c r="R143" s="254">
        <v>4.0</v>
      </c>
      <c r="S143" s="255" t="s">
        <v>145</v>
      </c>
      <c r="T143" s="256" t="s">
        <v>121</v>
      </c>
      <c r="U143" s="256" t="s">
        <v>123</v>
      </c>
      <c r="V143" s="257" t="str">
        <f>ADHB!V143</f>
        <v/>
      </c>
      <c r="W143" s="257"/>
      <c r="X143" s="257">
        <f t="shared" si="1140"/>
        <v>0</v>
      </c>
      <c r="Y143" s="258"/>
      <c r="Z143" s="257">
        <f t="shared" si="1141"/>
        <v>0</v>
      </c>
      <c r="AA143" s="259"/>
      <c r="AB143" s="260"/>
      <c r="AC143" s="260"/>
      <c r="AD143" s="257">
        <f t="shared" si="1142"/>
        <v>0</v>
      </c>
      <c r="AE143" s="258">
        <v>0.294289866351475</v>
      </c>
      <c r="AF143" s="261">
        <f t="shared" si="1143"/>
        <v>0</v>
      </c>
      <c r="AG143" s="262">
        <f t="shared" si="1144"/>
        <v>0</v>
      </c>
      <c r="AH143" s="263"/>
      <c r="AI143" s="254">
        <v>4.0</v>
      </c>
      <c r="AJ143" s="255" t="s">
        <v>145</v>
      </c>
      <c r="AK143" s="256" t="s">
        <v>121</v>
      </c>
      <c r="AL143" s="256" t="s">
        <v>123</v>
      </c>
      <c r="AM143" s="257" t="str">
        <f>ADHB!AM143</f>
        <v/>
      </c>
      <c r="AN143" s="257"/>
      <c r="AO143" s="257">
        <f t="shared" si="1145"/>
        <v>0</v>
      </c>
      <c r="AP143" s="258"/>
      <c r="AQ143" s="257">
        <f t="shared" si="1146"/>
        <v>0</v>
      </c>
      <c r="AR143" s="259"/>
      <c r="AS143" s="260"/>
      <c r="AT143" s="260"/>
      <c r="AU143" s="257">
        <f t="shared" si="1147"/>
        <v>0</v>
      </c>
      <c r="AV143" s="258">
        <v>0.294289866351475</v>
      </c>
      <c r="AW143" s="261">
        <f t="shared" si="1148"/>
        <v>0</v>
      </c>
      <c r="AX143" s="262">
        <f t="shared" si="1149"/>
        <v>0</v>
      </c>
      <c r="AY143" s="263"/>
      <c r="AZ143" s="254">
        <v>4.0</v>
      </c>
      <c r="BA143" s="255" t="s">
        <v>145</v>
      </c>
      <c r="BB143" s="256" t="s">
        <v>121</v>
      </c>
      <c r="BC143" s="256" t="s">
        <v>123</v>
      </c>
      <c r="BD143" s="257" t="str">
        <f>ADHB!BD143</f>
        <v/>
      </c>
      <c r="BE143" s="257"/>
      <c r="BF143" s="257">
        <f t="shared" si="1150"/>
        <v>0</v>
      </c>
      <c r="BG143" s="258"/>
      <c r="BH143" s="257">
        <f t="shared" si="1151"/>
        <v>0</v>
      </c>
      <c r="BI143" s="259"/>
      <c r="BJ143" s="260"/>
      <c r="BK143" s="260"/>
      <c r="BL143" s="257">
        <f t="shared" si="1152"/>
        <v>0</v>
      </c>
      <c r="BM143" s="258">
        <v>0.294289866351475</v>
      </c>
      <c r="BN143" s="261">
        <f t="shared" si="1153"/>
        <v>0</v>
      </c>
      <c r="BO143" s="262">
        <f t="shared" si="1154"/>
        <v>0</v>
      </c>
      <c r="BP143" s="263"/>
      <c r="BQ143" s="254">
        <v>4.0</v>
      </c>
      <c r="BR143" s="255" t="s">
        <v>145</v>
      </c>
      <c r="BS143" s="256" t="s">
        <v>121</v>
      </c>
      <c r="BT143" s="256" t="s">
        <v>123</v>
      </c>
      <c r="BU143" s="257" t="str">
        <f>ADHB!BU143</f>
        <v/>
      </c>
      <c r="BV143" s="257"/>
      <c r="BW143" s="257">
        <f t="shared" si="1155"/>
        <v>0</v>
      </c>
      <c r="BX143" s="258"/>
      <c r="BY143" s="257">
        <f t="shared" si="1156"/>
        <v>0</v>
      </c>
      <c r="BZ143" s="259"/>
      <c r="CA143" s="260"/>
      <c r="CB143" s="260"/>
      <c r="CC143" s="257">
        <f t="shared" si="1157"/>
        <v>0</v>
      </c>
      <c r="CD143" s="258">
        <v>0.294289866351475</v>
      </c>
      <c r="CE143" s="261">
        <f t="shared" si="1158"/>
        <v>0</v>
      </c>
      <c r="CF143" s="262">
        <f t="shared" si="1159"/>
        <v>0</v>
      </c>
      <c r="CG143" s="263"/>
      <c r="CH143" s="254">
        <v>4.0</v>
      </c>
      <c r="CI143" s="255" t="s">
        <v>145</v>
      </c>
      <c r="CJ143" s="256" t="s">
        <v>121</v>
      </c>
      <c r="CK143" s="256" t="s">
        <v>123</v>
      </c>
      <c r="CL143" s="257" t="str">
        <f>ADHB!CL143</f>
        <v/>
      </c>
      <c r="CM143" s="257"/>
      <c r="CN143" s="257">
        <f t="shared" si="1160"/>
        <v>0</v>
      </c>
      <c r="CO143" s="258"/>
      <c r="CP143" s="257">
        <f t="shared" si="1161"/>
        <v>0</v>
      </c>
      <c r="CQ143" s="259"/>
      <c r="CR143" s="260"/>
      <c r="CS143" s="260"/>
      <c r="CT143" s="257">
        <f t="shared" si="1162"/>
        <v>0</v>
      </c>
      <c r="CU143" s="258">
        <v>0.294289866351475</v>
      </c>
      <c r="CV143" s="261">
        <f t="shared" si="1163"/>
        <v>0</v>
      </c>
      <c r="CW143" s="262">
        <f t="shared" si="1164"/>
        <v>0</v>
      </c>
      <c r="CX143" s="263"/>
      <c r="CY143" s="254">
        <v>4.0</v>
      </c>
      <c r="CZ143" s="255" t="s">
        <v>145</v>
      </c>
      <c r="DA143" s="256" t="s">
        <v>121</v>
      </c>
      <c r="DB143" s="256" t="s">
        <v>123</v>
      </c>
      <c r="DC143" s="257" t="str">
        <f>ADHB!DC143</f>
        <v/>
      </c>
      <c r="DD143" s="257"/>
      <c r="DE143" s="257">
        <f t="shared" si="1165"/>
        <v>0</v>
      </c>
      <c r="DF143" s="258"/>
      <c r="DG143" s="257">
        <f t="shared" si="1166"/>
        <v>0</v>
      </c>
      <c r="DH143" s="259"/>
      <c r="DI143" s="260"/>
      <c r="DJ143" s="260"/>
      <c r="DK143" s="257">
        <f t="shared" si="1167"/>
        <v>0</v>
      </c>
      <c r="DL143" s="258">
        <v>0.294289866351475</v>
      </c>
      <c r="DM143" s="261">
        <f t="shared" si="1168"/>
        <v>0</v>
      </c>
      <c r="DN143" s="262">
        <f t="shared" si="1169"/>
        <v>0</v>
      </c>
      <c r="DO143" s="263"/>
      <c r="DP143" s="254">
        <v>4.0</v>
      </c>
      <c r="DQ143" s="255" t="s">
        <v>145</v>
      </c>
      <c r="DR143" s="256" t="s">
        <v>121</v>
      </c>
      <c r="DS143" s="256" t="s">
        <v>123</v>
      </c>
      <c r="DT143" s="257" t="str">
        <f>ADHB!DT143</f>
        <v/>
      </c>
      <c r="DU143" s="257"/>
      <c r="DV143" s="257">
        <f t="shared" si="1170"/>
        <v>0</v>
      </c>
      <c r="DW143" s="258"/>
      <c r="DX143" s="257">
        <f t="shared" si="1171"/>
        <v>0</v>
      </c>
      <c r="DY143" s="259"/>
      <c r="DZ143" s="260"/>
      <c r="EA143" s="260"/>
      <c r="EB143" s="257">
        <f t="shared" si="1172"/>
        <v>0</v>
      </c>
      <c r="EC143" s="258">
        <v>0.294289866351475</v>
      </c>
      <c r="ED143" s="261">
        <f t="shared" si="1173"/>
        <v>0</v>
      </c>
      <c r="EE143" s="262">
        <f t="shared" si="1174"/>
        <v>0</v>
      </c>
      <c r="EF143" s="263"/>
      <c r="EG143" s="254">
        <v>4.0</v>
      </c>
      <c r="EH143" s="255" t="s">
        <v>145</v>
      </c>
      <c r="EI143" s="256" t="s">
        <v>121</v>
      </c>
      <c r="EJ143" s="256" t="s">
        <v>123</v>
      </c>
      <c r="EK143" s="257" t="str">
        <f>ADHB!EK143</f>
        <v/>
      </c>
      <c r="EL143" s="257"/>
      <c r="EM143" s="257">
        <f t="shared" si="1175"/>
        <v>0</v>
      </c>
      <c r="EN143" s="258"/>
      <c r="EO143" s="257">
        <f t="shared" si="1176"/>
        <v>0</v>
      </c>
      <c r="EP143" s="259"/>
      <c r="EQ143" s="260"/>
      <c r="ER143" s="260"/>
      <c r="ES143" s="257">
        <f t="shared" si="1177"/>
        <v>0</v>
      </c>
      <c r="ET143" s="258">
        <v>0.294289866351475</v>
      </c>
      <c r="EU143" s="261">
        <f t="shared" si="1178"/>
        <v>0</v>
      </c>
      <c r="EV143" s="262">
        <f t="shared" si="1179"/>
        <v>0</v>
      </c>
      <c r="EW143" s="263"/>
      <c r="EX143" s="254">
        <v>4.0</v>
      </c>
      <c r="EY143" s="255" t="s">
        <v>145</v>
      </c>
      <c r="EZ143" s="256" t="s">
        <v>121</v>
      </c>
      <c r="FA143" s="256" t="s">
        <v>123</v>
      </c>
      <c r="FB143" s="257" t="str">
        <f>ADHB!FB143</f>
        <v/>
      </c>
      <c r="FC143" s="257"/>
      <c r="FD143" s="257">
        <f t="shared" si="1180"/>
        <v>0</v>
      </c>
      <c r="FE143" s="258"/>
      <c r="FF143" s="257">
        <f t="shared" si="1181"/>
        <v>0</v>
      </c>
      <c r="FG143" s="259"/>
      <c r="FH143" s="260"/>
      <c r="FI143" s="260"/>
      <c r="FJ143" s="257">
        <f t="shared" si="1182"/>
        <v>0</v>
      </c>
      <c r="FK143" s="258">
        <v>0.294289866351475</v>
      </c>
      <c r="FL143" s="261">
        <f t="shared" si="1183"/>
        <v>0</v>
      </c>
      <c r="FM143" s="262">
        <f t="shared" si="1184"/>
        <v>0</v>
      </c>
      <c r="FN143" s="263"/>
      <c r="FO143" s="254">
        <v>4.0</v>
      </c>
      <c r="FP143" s="255" t="s">
        <v>145</v>
      </c>
      <c r="FQ143" s="256" t="s">
        <v>121</v>
      </c>
      <c r="FR143" s="256" t="s">
        <v>123</v>
      </c>
      <c r="FS143" s="257" t="str">
        <f>ADHB!FS143</f>
        <v/>
      </c>
      <c r="FT143" s="257"/>
      <c r="FU143" s="257">
        <f t="shared" si="1185"/>
        <v>0</v>
      </c>
      <c r="FV143" s="258"/>
      <c r="FW143" s="257">
        <f t="shared" si="1186"/>
        <v>0</v>
      </c>
      <c r="FX143" s="259"/>
      <c r="FY143" s="260"/>
      <c r="FZ143" s="260"/>
      <c r="GA143" s="257">
        <f t="shared" si="1187"/>
        <v>0</v>
      </c>
      <c r="GB143" s="258">
        <v>0.294289866351475</v>
      </c>
      <c r="GC143" s="261">
        <f t="shared" si="1188"/>
        <v>0</v>
      </c>
      <c r="GD143" s="262">
        <f t="shared" si="1189"/>
        <v>0</v>
      </c>
      <c r="GE143" s="263"/>
      <c r="GF143" s="254">
        <v>4.0</v>
      </c>
      <c r="GG143" s="255" t="s">
        <v>145</v>
      </c>
      <c r="GH143" s="256" t="s">
        <v>121</v>
      </c>
      <c r="GI143" s="256" t="s">
        <v>123</v>
      </c>
      <c r="GJ143" s="257" t="str">
        <f>ADHB!GJ143</f>
        <v/>
      </c>
      <c r="GK143" s="257"/>
      <c r="GL143" s="257">
        <f t="shared" si="1190"/>
        <v>0</v>
      </c>
      <c r="GM143" s="258"/>
      <c r="GN143" s="257">
        <f t="shared" si="1191"/>
        <v>0</v>
      </c>
      <c r="GO143" s="259"/>
      <c r="GP143" s="260"/>
      <c r="GQ143" s="260"/>
      <c r="GR143" s="257">
        <f t="shared" si="1192"/>
        <v>0</v>
      </c>
      <c r="GS143" s="258">
        <v>0.294289866351475</v>
      </c>
      <c r="GT143" s="261">
        <f t="shared" si="1193"/>
        <v>0</v>
      </c>
      <c r="GU143" s="262">
        <f t="shared" si="1194"/>
        <v>0</v>
      </c>
      <c r="GV143" s="263"/>
      <c r="GW143" s="254">
        <v>4.0</v>
      </c>
      <c r="GX143" s="255" t="s">
        <v>145</v>
      </c>
      <c r="GY143" s="256" t="s">
        <v>121</v>
      </c>
      <c r="GZ143" s="256" t="s">
        <v>123</v>
      </c>
      <c r="HA143" s="257" t="str">
        <f>ADHB!HA143</f>
        <v/>
      </c>
      <c r="HB143" s="257"/>
      <c r="HC143" s="257">
        <f t="shared" si="1195"/>
        <v>0</v>
      </c>
      <c r="HD143" s="258"/>
      <c r="HE143" s="257">
        <f t="shared" si="1196"/>
        <v>0</v>
      </c>
      <c r="HF143" s="259"/>
      <c r="HG143" s="260"/>
      <c r="HH143" s="260"/>
      <c r="HI143" s="257">
        <f t="shared" si="1197"/>
        <v>0</v>
      </c>
      <c r="HJ143" s="258">
        <v>0.294289866351475</v>
      </c>
      <c r="HK143" s="261">
        <f t="shared" si="1198"/>
        <v>0</v>
      </c>
      <c r="HL143" s="262">
        <f t="shared" si="1199"/>
        <v>0</v>
      </c>
      <c r="HM143" s="263"/>
      <c r="HN143" s="254">
        <v>4.0</v>
      </c>
      <c r="HO143" s="255" t="s">
        <v>145</v>
      </c>
      <c r="HP143" s="256" t="s">
        <v>121</v>
      </c>
      <c r="HQ143" s="256" t="s">
        <v>123</v>
      </c>
      <c r="HR143" s="257" t="str">
        <f>ADHB!HR143</f>
        <v/>
      </c>
      <c r="HS143" s="257"/>
      <c r="HT143" s="257">
        <f t="shared" si="1200"/>
        <v>0</v>
      </c>
      <c r="HU143" s="258"/>
      <c r="HV143" s="257">
        <f t="shared" si="1201"/>
        <v>0</v>
      </c>
      <c r="HW143" s="259"/>
      <c r="HX143" s="260"/>
      <c r="HY143" s="260"/>
      <c r="HZ143" s="257">
        <f t="shared" si="1202"/>
        <v>0</v>
      </c>
      <c r="IA143" s="258">
        <v>0.294289866351475</v>
      </c>
      <c r="IB143" s="261">
        <f t="shared" si="1203"/>
        <v>0</v>
      </c>
      <c r="IC143" s="262">
        <f t="shared" si="1204"/>
        <v>0</v>
      </c>
      <c r="ID143" s="263"/>
      <c r="IE143" s="254">
        <v>4.0</v>
      </c>
      <c r="IF143" s="255" t="s">
        <v>145</v>
      </c>
      <c r="IG143" s="256" t="s">
        <v>121</v>
      </c>
      <c r="IH143" s="256" t="s">
        <v>123</v>
      </c>
      <c r="II143" s="257" t="str">
        <f>ADHB!II143</f>
        <v/>
      </c>
      <c r="IJ143" s="257"/>
      <c r="IK143" s="257">
        <f t="shared" si="1205"/>
        <v>0</v>
      </c>
      <c r="IL143" s="258"/>
      <c r="IM143" s="257">
        <f t="shared" si="1206"/>
        <v>0</v>
      </c>
      <c r="IN143" s="259"/>
      <c r="IO143" s="260"/>
      <c r="IP143" s="260"/>
      <c r="IQ143" s="257">
        <f t="shared" si="1207"/>
        <v>0</v>
      </c>
      <c r="IR143" s="258">
        <v>0.294289866351475</v>
      </c>
      <c r="IS143" s="261">
        <f t="shared" si="1208"/>
        <v>0</v>
      </c>
      <c r="IT143" s="262">
        <f t="shared" si="1209"/>
        <v>0</v>
      </c>
      <c r="IU143" s="263"/>
      <c r="IV143" s="254">
        <v>4.0</v>
      </c>
      <c r="IW143" s="255" t="s">
        <v>145</v>
      </c>
      <c r="IX143" s="256" t="s">
        <v>121</v>
      </c>
      <c r="IY143" s="256" t="s">
        <v>123</v>
      </c>
      <c r="IZ143" s="257" t="str">
        <f>ADHB!IZ143</f>
        <v/>
      </c>
      <c r="JA143" s="257"/>
      <c r="JB143" s="257">
        <f t="shared" si="1210"/>
        <v>0</v>
      </c>
      <c r="JC143" s="258"/>
      <c r="JD143" s="257">
        <f t="shared" si="1211"/>
        <v>0</v>
      </c>
      <c r="JE143" s="259"/>
      <c r="JF143" s="260"/>
      <c r="JG143" s="260"/>
      <c r="JH143" s="257">
        <f t="shared" si="1212"/>
        <v>0</v>
      </c>
      <c r="JI143" s="258">
        <v>0.294289866351475</v>
      </c>
      <c r="JJ143" s="261">
        <f t="shared" si="1213"/>
        <v>0</v>
      </c>
      <c r="JK143" s="262">
        <f t="shared" si="1214"/>
        <v>0</v>
      </c>
      <c r="JL143" s="263"/>
      <c r="JM143" s="254">
        <v>4.0</v>
      </c>
      <c r="JN143" s="255" t="s">
        <v>145</v>
      </c>
      <c r="JO143" s="256" t="s">
        <v>121</v>
      </c>
      <c r="JP143" s="256" t="s">
        <v>123</v>
      </c>
      <c r="JQ143" s="257" t="str">
        <f>ADHB!KY143</f>
        <v/>
      </c>
      <c r="JR143" s="257"/>
      <c r="JS143" s="257">
        <f t="shared" si="1215"/>
        <v>0</v>
      </c>
      <c r="JT143" s="258"/>
      <c r="JU143" s="257">
        <f t="shared" si="1216"/>
        <v>0</v>
      </c>
      <c r="JV143" s="259"/>
      <c r="JW143" s="260"/>
      <c r="JX143" s="260"/>
      <c r="JY143" s="257">
        <f t="shared" si="1217"/>
        <v>0</v>
      </c>
      <c r="JZ143" s="258">
        <v>0.294289866351475</v>
      </c>
      <c r="KA143" s="261">
        <f t="shared" si="1218"/>
        <v>0</v>
      </c>
      <c r="KB143" s="262">
        <f t="shared" si="1219"/>
        <v>0</v>
      </c>
      <c r="KC143" s="263"/>
      <c r="KD143" s="254">
        <v>4.0</v>
      </c>
      <c r="KE143" s="255" t="s">
        <v>145</v>
      </c>
      <c r="KF143" s="256" t="s">
        <v>121</v>
      </c>
      <c r="KG143" s="256" t="s">
        <v>123</v>
      </c>
      <c r="KH143" s="257" t="str">
        <f>ADHB!LP143</f>
        <v/>
      </c>
      <c r="KI143" s="257"/>
      <c r="KJ143" s="257">
        <f t="shared" si="1220"/>
        <v>0</v>
      </c>
      <c r="KK143" s="258"/>
      <c r="KL143" s="257">
        <f t="shared" si="1221"/>
        <v>0</v>
      </c>
      <c r="KM143" s="259"/>
      <c r="KN143" s="260"/>
      <c r="KO143" s="260"/>
      <c r="KP143" s="257">
        <f t="shared" si="1222"/>
        <v>0</v>
      </c>
      <c r="KQ143" s="258">
        <v>0.294289866351475</v>
      </c>
      <c r="KR143" s="261">
        <f t="shared" si="1223"/>
        <v>0</v>
      </c>
      <c r="KS143" s="262">
        <f t="shared" si="1224"/>
        <v>0</v>
      </c>
      <c r="KT143" s="263"/>
      <c r="KU143" s="264"/>
    </row>
    <row r="144" ht="15.75" customHeight="1">
      <c r="A144" s="254">
        <v>5.0</v>
      </c>
      <c r="B144" s="255" t="s">
        <v>146</v>
      </c>
      <c r="C144" s="256" t="s">
        <v>121</v>
      </c>
      <c r="D144" s="256" t="s">
        <v>123</v>
      </c>
      <c r="E144" s="257" t="str">
        <f>ADHB!E144</f>
        <v/>
      </c>
      <c r="F144" s="257"/>
      <c r="G144" s="257">
        <f t="shared" si="1135"/>
        <v>0</v>
      </c>
      <c r="H144" s="258"/>
      <c r="I144" s="257">
        <f t="shared" si="1136"/>
        <v>0</v>
      </c>
      <c r="J144" s="259"/>
      <c r="K144" s="260"/>
      <c r="L144" s="260"/>
      <c r="M144" s="257">
        <f t="shared" si="1137"/>
        <v>0</v>
      </c>
      <c r="N144" s="258">
        <v>0.294289866351475</v>
      </c>
      <c r="O144" s="261">
        <f t="shared" si="1138"/>
        <v>0</v>
      </c>
      <c r="P144" s="262">
        <f t="shared" si="1139"/>
        <v>0</v>
      </c>
      <c r="Q144" s="263"/>
      <c r="R144" s="254">
        <v>5.0</v>
      </c>
      <c r="S144" s="255" t="s">
        <v>146</v>
      </c>
      <c r="T144" s="256" t="s">
        <v>121</v>
      </c>
      <c r="U144" s="256" t="s">
        <v>123</v>
      </c>
      <c r="V144" s="257" t="str">
        <f>ADHB!V144</f>
        <v/>
      </c>
      <c r="W144" s="257"/>
      <c r="X144" s="257">
        <f t="shared" si="1140"/>
        <v>0</v>
      </c>
      <c r="Y144" s="258"/>
      <c r="Z144" s="257">
        <f t="shared" si="1141"/>
        <v>0</v>
      </c>
      <c r="AA144" s="259"/>
      <c r="AB144" s="260"/>
      <c r="AC144" s="260"/>
      <c r="AD144" s="257">
        <f t="shared" si="1142"/>
        <v>0</v>
      </c>
      <c r="AE144" s="258">
        <v>0.294289866351475</v>
      </c>
      <c r="AF144" s="261">
        <f t="shared" si="1143"/>
        <v>0</v>
      </c>
      <c r="AG144" s="262">
        <f t="shared" si="1144"/>
        <v>0</v>
      </c>
      <c r="AH144" s="263"/>
      <c r="AI144" s="254">
        <v>5.0</v>
      </c>
      <c r="AJ144" s="255" t="s">
        <v>146</v>
      </c>
      <c r="AK144" s="256" t="s">
        <v>121</v>
      </c>
      <c r="AL144" s="256" t="s">
        <v>123</v>
      </c>
      <c r="AM144" s="257" t="str">
        <f>ADHB!AM144</f>
        <v/>
      </c>
      <c r="AN144" s="257"/>
      <c r="AO144" s="257">
        <f t="shared" si="1145"/>
        <v>0</v>
      </c>
      <c r="AP144" s="258"/>
      <c r="AQ144" s="257">
        <f t="shared" si="1146"/>
        <v>0</v>
      </c>
      <c r="AR144" s="259"/>
      <c r="AS144" s="260"/>
      <c r="AT144" s="260"/>
      <c r="AU144" s="257">
        <f t="shared" si="1147"/>
        <v>0</v>
      </c>
      <c r="AV144" s="258">
        <v>0.294289866351475</v>
      </c>
      <c r="AW144" s="261">
        <f t="shared" si="1148"/>
        <v>0</v>
      </c>
      <c r="AX144" s="262">
        <f t="shared" si="1149"/>
        <v>0</v>
      </c>
      <c r="AY144" s="263"/>
      <c r="AZ144" s="254">
        <v>5.0</v>
      </c>
      <c r="BA144" s="255" t="s">
        <v>146</v>
      </c>
      <c r="BB144" s="256" t="s">
        <v>121</v>
      </c>
      <c r="BC144" s="256" t="s">
        <v>123</v>
      </c>
      <c r="BD144" s="257" t="str">
        <f>ADHB!BD144</f>
        <v/>
      </c>
      <c r="BE144" s="257"/>
      <c r="BF144" s="257">
        <f t="shared" si="1150"/>
        <v>0</v>
      </c>
      <c r="BG144" s="258"/>
      <c r="BH144" s="257">
        <f t="shared" si="1151"/>
        <v>0</v>
      </c>
      <c r="BI144" s="259"/>
      <c r="BJ144" s="260"/>
      <c r="BK144" s="260"/>
      <c r="BL144" s="257">
        <f t="shared" si="1152"/>
        <v>0</v>
      </c>
      <c r="BM144" s="258">
        <v>0.294289866351475</v>
      </c>
      <c r="BN144" s="261">
        <f t="shared" si="1153"/>
        <v>0</v>
      </c>
      <c r="BO144" s="262">
        <f t="shared" si="1154"/>
        <v>0</v>
      </c>
      <c r="BP144" s="263"/>
      <c r="BQ144" s="254">
        <v>5.0</v>
      </c>
      <c r="BR144" s="255" t="s">
        <v>146</v>
      </c>
      <c r="BS144" s="256" t="s">
        <v>121</v>
      </c>
      <c r="BT144" s="256" t="s">
        <v>123</v>
      </c>
      <c r="BU144" s="257" t="str">
        <f>ADHB!BU144</f>
        <v/>
      </c>
      <c r="BV144" s="257"/>
      <c r="BW144" s="257">
        <f t="shared" si="1155"/>
        <v>0</v>
      </c>
      <c r="BX144" s="258"/>
      <c r="BY144" s="257">
        <f t="shared" si="1156"/>
        <v>0</v>
      </c>
      <c r="BZ144" s="259"/>
      <c r="CA144" s="260"/>
      <c r="CB144" s="260"/>
      <c r="CC144" s="257">
        <f t="shared" si="1157"/>
        <v>0</v>
      </c>
      <c r="CD144" s="258">
        <v>0.294289866351475</v>
      </c>
      <c r="CE144" s="261">
        <f t="shared" si="1158"/>
        <v>0</v>
      </c>
      <c r="CF144" s="262">
        <f t="shared" si="1159"/>
        <v>0</v>
      </c>
      <c r="CG144" s="263"/>
      <c r="CH144" s="254">
        <v>5.0</v>
      </c>
      <c r="CI144" s="255" t="s">
        <v>146</v>
      </c>
      <c r="CJ144" s="256" t="s">
        <v>121</v>
      </c>
      <c r="CK144" s="256" t="s">
        <v>123</v>
      </c>
      <c r="CL144" s="257" t="str">
        <f>ADHB!CL144</f>
        <v/>
      </c>
      <c r="CM144" s="257"/>
      <c r="CN144" s="257">
        <f t="shared" si="1160"/>
        <v>0</v>
      </c>
      <c r="CO144" s="258"/>
      <c r="CP144" s="257">
        <f t="shared" si="1161"/>
        <v>0</v>
      </c>
      <c r="CQ144" s="259"/>
      <c r="CR144" s="260"/>
      <c r="CS144" s="260"/>
      <c r="CT144" s="257">
        <f t="shared" si="1162"/>
        <v>0</v>
      </c>
      <c r="CU144" s="258">
        <v>0.294289866351475</v>
      </c>
      <c r="CV144" s="261">
        <f t="shared" si="1163"/>
        <v>0</v>
      </c>
      <c r="CW144" s="262">
        <f t="shared" si="1164"/>
        <v>0</v>
      </c>
      <c r="CX144" s="263"/>
      <c r="CY144" s="254">
        <v>5.0</v>
      </c>
      <c r="CZ144" s="255" t="s">
        <v>146</v>
      </c>
      <c r="DA144" s="256" t="s">
        <v>121</v>
      </c>
      <c r="DB144" s="256" t="s">
        <v>123</v>
      </c>
      <c r="DC144" s="257" t="str">
        <f>ADHB!DC144</f>
        <v/>
      </c>
      <c r="DD144" s="257"/>
      <c r="DE144" s="257">
        <f t="shared" si="1165"/>
        <v>0</v>
      </c>
      <c r="DF144" s="258"/>
      <c r="DG144" s="257">
        <f t="shared" si="1166"/>
        <v>0</v>
      </c>
      <c r="DH144" s="259"/>
      <c r="DI144" s="260"/>
      <c r="DJ144" s="260"/>
      <c r="DK144" s="257">
        <f t="shared" si="1167"/>
        <v>0</v>
      </c>
      <c r="DL144" s="258">
        <v>0.294289866351475</v>
      </c>
      <c r="DM144" s="261">
        <f t="shared" si="1168"/>
        <v>0</v>
      </c>
      <c r="DN144" s="262">
        <f t="shared" si="1169"/>
        <v>0</v>
      </c>
      <c r="DO144" s="263"/>
      <c r="DP144" s="254">
        <v>5.0</v>
      </c>
      <c r="DQ144" s="255" t="s">
        <v>146</v>
      </c>
      <c r="DR144" s="256" t="s">
        <v>121</v>
      </c>
      <c r="DS144" s="256" t="s">
        <v>123</v>
      </c>
      <c r="DT144" s="257" t="str">
        <f>ADHB!DT144</f>
        <v/>
      </c>
      <c r="DU144" s="257"/>
      <c r="DV144" s="257">
        <f t="shared" si="1170"/>
        <v>0</v>
      </c>
      <c r="DW144" s="258"/>
      <c r="DX144" s="257">
        <f t="shared" si="1171"/>
        <v>0</v>
      </c>
      <c r="DY144" s="259"/>
      <c r="DZ144" s="260"/>
      <c r="EA144" s="260"/>
      <c r="EB144" s="257">
        <f t="shared" si="1172"/>
        <v>0</v>
      </c>
      <c r="EC144" s="258">
        <v>0.294289866351475</v>
      </c>
      <c r="ED144" s="261">
        <f t="shared" si="1173"/>
        <v>0</v>
      </c>
      <c r="EE144" s="262">
        <f t="shared" si="1174"/>
        <v>0</v>
      </c>
      <c r="EF144" s="263"/>
      <c r="EG144" s="254">
        <v>5.0</v>
      </c>
      <c r="EH144" s="255" t="s">
        <v>146</v>
      </c>
      <c r="EI144" s="256" t="s">
        <v>121</v>
      </c>
      <c r="EJ144" s="256" t="s">
        <v>123</v>
      </c>
      <c r="EK144" s="257" t="str">
        <f>ADHB!EK144</f>
        <v/>
      </c>
      <c r="EL144" s="257"/>
      <c r="EM144" s="257">
        <f t="shared" si="1175"/>
        <v>0</v>
      </c>
      <c r="EN144" s="258"/>
      <c r="EO144" s="257">
        <f t="shared" si="1176"/>
        <v>0</v>
      </c>
      <c r="EP144" s="259"/>
      <c r="EQ144" s="260"/>
      <c r="ER144" s="260"/>
      <c r="ES144" s="257">
        <f t="shared" si="1177"/>
        <v>0</v>
      </c>
      <c r="ET144" s="258">
        <v>0.294289866351475</v>
      </c>
      <c r="EU144" s="261">
        <f t="shared" si="1178"/>
        <v>0</v>
      </c>
      <c r="EV144" s="262">
        <f t="shared" si="1179"/>
        <v>0</v>
      </c>
      <c r="EW144" s="263"/>
      <c r="EX144" s="254">
        <v>5.0</v>
      </c>
      <c r="EY144" s="255" t="s">
        <v>146</v>
      </c>
      <c r="EZ144" s="256" t="s">
        <v>121</v>
      </c>
      <c r="FA144" s="256" t="s">
        <v>123</v>
      </c>
      <c r="FB144" s="257" t="str">
        <f>ADHB!FB144</f>
        <v/>
      </c>
      <c r="FC144" s="257"/>
      <c r="FD144" s="257">
        <f t="shared" si="1180"/>
        <v>0</v>
      </c>
      <c r="FE144" s="258"/>
      <c r="FF144" s="257">
        <f t="shared" si="1181"/>
        <v>0</v>
      </c>
      <c r="FG144" s="259"/>
      <c r="FH144" s="260"/>
      <c r="FI144" s="260"/>
      <c r="FJ144" s="257">
        <f t="shared" si="1182"/>
        <v>0</v>
      </c>
      <c r="FK144" s="258">
        <v>0.294289866351475</v>
      </c>
      <c r="FL144" s="261">
        <f t="shared" si="1183"/>
        <v>0</v>
      </c>
      <c r="FM144" s="262">
        <f t="shared" si="1184"/>
        <v>0</v>
      </c>
      <c r="FN144" s="263"/>
      <c r="FO144" s="254">
        <v>5.0</v>
      </c>
      <c r="FP144" s="255" t="s">
        <v>146</v>
      </c>
      <c r="FQ144" s="256" t="s">
        <v>121</v>
      </c>
      <c r="FR144" s="256" t="s">
        <v>123</v>
      </c>
      <c r="FS144" s="257" t="str">
        <f>ADHB!FS144</f>
        <v/>
      </c>
      <c r="FT144" s="257"/>
      <c r="FU144" s="257">
        <f t="shared" si="1185"/>
        <v>0</v>
      </c>
      <c r="FV144" s="258"/>
      <c r="FW144" s="257">
        <f t="shared" si="1186"/>
        <v>0</v>
      </c>
      <c r="FX144" s="259"/>
      <c r="FY144" s="260"/>
      <c r="FZ144" s="260"/>
      <c r="GA144" s="257">
        <f t="shared" si="1187"/>
        <v>0</v>
      </c>
      <c r="GB144" s="258">
        <v>0.294289866351475</v>
      </c>
      <c r="GC144" s="261">
        <f t="shared" si="1188"/>
        <v>0</v>
      </c>
      <c r="GD144" s="262">
        <f t="shared" si="1189"/>
        <v>0</v>
      </c>
      <c r="GE144" s="263"/>
      <c r="GF144" s="254">
        <v>5.0</v>
      </c>
      <c r="GG144" s="255" t="s">
        <v>146</v>
      </c>
      <c r="GH144" s="256" t="s">
        <v>121</v>
      </c>
      <c r="GI144" s="256" t="s">
        <v>123</v>
      </c>
      <c r="GJ144" s="257" t="str">
        <f>ADHB!GJ144</f>
        <v/>
      </c>
      <c r="GK144" s="257"/>
      <c r="GL144" s="257">
        <f t="shared" si="1190"/>
        <v>0</v>
      </c>
      <c r="GM144" s="258"/>
      <c r="GN144" s="257">
        <f t="shared" si="1191"/>
        <v>0</v>
      </c>
      <c r="GO144" s="259"/>
      <c r="GP144" s="260"/>
      <c r="GQ144" s="260"/>
      <c r="GR144" s="257">
        <f t="shared" si="1192"/>
        <v>0</v>
      </c>
      <c r="GS144" s="258">
        <v>0.294289866351475</v>
      </c>
      <c r="GT144" s="261">
        <f t="shared" si="1193"/>
        <v>0</v>
      </c>
      <c r="GU144" s="262">
        <f t="shared" si="1194"/>
        <v>0</v>
      </c>
      <c r="GV144" s="263"/>
      <c r="GW144" s="254">
        <v>5.0</v>
      </c>
      <c r="GX144" s="255" t="s">
        <v>146</v>
      </c>
      <c r="GY144" s="256" t="s">
        <v>121</v>
      </c>
      <c r="GZ144" s="256" t="s">
        <v>123</v>
      </c>
      <c r="HA144" s="257" t="str">
        <f>ADHB!HA144</f>
        <v/>
      </c>
      <c r="HB144" s="257"/>
      <c r="HC144" s="257">
        <f t="shared" si="1195"/>
        <v>0</v>
      </c>
      <c r="HD144" s="258"/>
      <c r="HE144" s="257">
        <f t="shared" si="1196"/>
        <v>0</v>
      </c>
      <c r="HF144" s="259"/>
      <c r="HG144" s="260"/>
      <c r="HH144" s="260"/>
      <c r="HI144" s="257">
        <f t="shared" si="1197"/>
        <v>0</v>
      </c>
      <c r="HJ144" s="258">
        <v>0.294289866351475</v>
      </c>
      <c r="HK144" s="261">
        <f t="shared" si="1198"/>
        <v>0</v>
      </c>
      <c r="HL144" s="262">
        <f t="shared" si="1199"/>
        <v>0</v>
      </c>
      <c r="HM144" s="263"/>
      <c r="HN144" s="254">
        <v>5.0</v>
      </c>
      <c r="HO144" s="255" t="s">
        <v>146</v>
      </c>
      <c r="HP144" s="256" t="s">
        <v>121</v>
      </c>
      <c r="HQ144" s="256" t="s">
        <v>123</v>
      </c>
      <c r="HR144" s="257" t="str">
        <f>ADHB!HR144</f>
        <v/>
      </c>
      <c r="HS144" s="257"/>
      <c r="HT144" s="257">
        <f t="shared" si="1200"/>
        <v>0</v>
      </c>
      <c r="HU144" s="258"/>
      <c r="HV144" s="257">
        <f t="shared" si="1201"/>
        <v>0</v>
      </c>
      <c r="HW144" s="259"/>
      <c r="HX144" s="260"/>
      <c r="HY144" s="260"/>
      <c r="HZ144" s="257">
        <f t="shared" si="1202"/>
        <v>0</v>
      </c>
      <c r="IA144" s="258">
        <v>0.294289866351475</v>
      </c>
      <c r="IB144" s="261">
        <f t="shared" si="1203"/>
        <v>0</v>
      </c>
      <c r="IC144" s="262">
        <f t="shared" si="1204"/>
        <v>0</v>
      </c>
      <c r="ID144" s="263"/>
      <c r="IE144" s="254">
        <v>5.0</v>
      </c>
      <c r="IF144" s="255" t="s">
        <v>146</v>
      </c>
      <c r="IG144" s="256" t="s">
        <v>121</v>
      </c>
      <c r="IH144" s="256" t="s">
        <v>123</v>
      </c>
      <c r="II144" s="257" t="str">
        <f>ADHB!II144</f>
        <v/>
      </c>
      <c r="IJ144" s="257"/>
      <c r="IK144" s="257">
        <f t="shared" si="1205"/>
        <v>0</v>
      </c>
      <c r="IL144" s="258"/>
      <c r="IM144" s="257">
        <f t="shared" si="1206"/>
        <v>0</v>
      </c>
      <c r="IN144" s="259"/>
      <c r="IO144" s="260"/>
      <c r="IP144" s="260"/>
      <c r="IQ144" s="257">
        <f t="shared" si="1207"/>
        <v>0</v>
      </c>
      <c r="IR144" s="258">
        <v>0.294289866351475</v>
      </c>
      <c r="IS144" s="261">
        <f t="shared" si="1208"/>
        <v>0</v>
      </c>
      <c r="IT144" s="262">
        <f t="shared" si="1209"/>
        <v>0</v>
      </c>
      <c r="IU144" s="263"/>
      <c r="IV144" s="254">
        <v>5.0</v>
      </c>
      <c r="IW144" s="255" t="s">
        <v>146</v>
      </c>
      <c r="IX144" s="256" t="s">
        <v>121</v>
      </c>
      <c r="IY144" s="256" t="s">
        <v>123</v>
      </c>
      <c r="IZ144" s="257" t="str">
        <f>ADHB!IZ144</f>
        <v/>
      </c>
      <c r="JA144" s="257"/>
      <c r="JB144" s="257">
        <f t="shared" si="1210"/>
        <v>0</v>
      </c>
      <c r="JC144" s="258"/>
      <c r="JD144" s="257">
        <f t="shared" si="1211"/>
        <v>0</v>
      </c>
      <c r="JE144" s="259"/>
      <c r="JF144" s="260"/>
      <c r="JG144" s="260"/>
      <c r="JH144" s="257">
        <f t="shared" si="1212"/>
        <v>0</v>
      </c>
      <c r="JI144" s="258">
        <v>0.294289866351475</v>
      </c>
      <c r="JJ144" s="261">
        <f t="shared" si="1213"/>
        <v>0</v>
      </c>
      <c r="JK144" s="262">
        <f t="shared" si="1214"/>
        <v>0</v>
      </c>
      <c r="JL144" s="263"/>
      <c r="JM144" s="254">
        <v>5.0</v>
      </c>
      <c r="JN144" s="255" t="s">
        <v>146</v>
      </c>
      <c r="JO144" s="256" t="s">
        <v>121</v>
      </c>
      <c r="JP144" s="256" t="s">
        <v>123</v>
      </c>
      <c r="JQ144" s="257" t="str">
        <f>ADHB!KY144</f>
        <v/>
      </c>
      <c r="JR144" s="257"/>
      <c r="JS144" s="257">
        <f t="shared" si="1215"/>
        <v>0</v>
      </c>
      <c r="JT144" s="258"/>
      <c r="JU144" s="257">
        <f t="shared" si="1216"/>
        <v>0</v>
      </c>
      <c r="JV144" s="259"/>
      <c r="JW144" s="260"/>
      <c r="JX144" s="260"/>
      <c r="JY144" s="257">
        <f t="shared" si="1217"/>
        <v>0</v>
      </c>
      <c r="JZ144" s="258">
        <v>0.294289866351475</v>
      </c>
      <c r="KA144" s="261">
        <f t="shared" si="1218"/>
        <v>0</v>
      </c>
      <c r="KB144" s="262">
        <f t="shared" si="1219"/>
        <v>0</v>
      </c>
      <c r="KC144" s="263"/>
      <c r="KD144" s="254">
        <v>5.0</v>
      </c>
      <c r="KE144" s="255" t="s">
        <v>146</v>
      </c>
      <c r="KF144" s="256" t="s">
        <v>121</v>
      </c>
      <c r="KG144" s="256" t="s">
        <v>123</v>
      </c>
      <c r="KH144" s="257" t="str">
        <f>ADHB!LP144</f>
        <v/>
      </c>
      <c r="KI144" s="257"/>
      <c r="KJ144" s="257">
        <f t="shared" si="1220"/>
        <v>0</v>
      </c>
      <c r="KK144" s="258"/>
      <c r="KL144" s="257">
        <f t="shared" si="1221"/>
        <v>0</v>
      </c>
      <c r="KM144" s="259"/>
      <c r="KN144" s="260"/>
      <c r="KO144" s="260"/>
      <c r="KP144" s="257">
        <f t="shared" si="1222"/>
        <v>0</v>
      </c>
      <c r="KQ144" s="258">
        <v>0.294289866351475</v>
      </c>
      <c r="KR144" s="261">
        <f t="shared" si="1223"/>
        <v>0</v>
      </c>
      <c r="KS144" s="262">
        <f t="shared" si="1224"/>
        <v>0</v>
      </c>
      <c r="KT144" s="263"/>
      <c r="KU144" s="264"/>
    </row>
    <row r="145" ht="15.75" customHeight="1">
      <c r="A145" s="254">
        <v>6.0</v>
      </c>
      <c r="B145" s="255" t="s">
        <v>132</v>
      </c>
      <c r="C145" s="256" t="s">
        <v>121</v>
      </c>
      <c r="D145" s="256" t="s">
        <v>123</v>
      </c>
      <c r="E145" s="257" t="str">
        <f>ADHB!E145</f>
        <v/>
      </c>
      <c r="F145" s="257"/>
      <c r="G145" s="257">
        <f t="shared" si="1135"/>
        <v>0</v>
      </c>
      <c r="H145" s="258"/>
      <c r="I145" s="257">
        <f t="shared" si="1136"/>
        <v>0</v>
      </c>
      <c r="J145" s="259"/>
      <c r="K145" s="260"/>
      <c r="L145" s="260"/>
      <c r="M145" s="257">
        <f t="shared" si="1137"/>
        <v>0</v>
      </c>
      <c r="N145" s="258">
        <v>0.294289866351475</v>
      </c>
      <c r="O145" s="261">
        <f t="shared" si="1138"/>
        <v>0</v>
      </c>
      <c r="P145" s="262">
        <f t="shared" si="1139"/>
        <v>0</v>
      </c>
      <c r="Q145" s="263"/>
      <c r="R145" s="254">
        <v>6.0</v>
      </c>
      <c r="S145" s="255" t="s">
        <v>132</v>
      </c>
      <c r="T145" s="256" t="s">
        <v>121</v>
      </c>
      <c r="U145" s="256" t="s">
        <v>123</v>
      </c>
      <c r="V145" s="257" t="str">
        <f>ADHB!V145</f>
        <v/>
      </c>
      <c r="W145" s="257"/>
      <c r="X145" s="257">
        <f t="shared" si="1140"/>
        <v>0</v>
      </c>
      <c r="Y145" s="258"/>
      <c r="Z145" s="257">
        <f t="shared" si="1141"/>
        <v>0</v>
      </c>
      <c r="AA145" s="259"/>
      <c r="AB145" s="260"/>
      <c r="AC145" s="260"/>
      <c r="AD145" s="257">
        <f t="shared" si="1142"/>
        <v>0</v>
      </c>
      <c r="AE145" s="258">
        <v>0.294289866351475</v>
      </c>
      <c r="AF145" s="261">
        <f t="shared" si="1143"/>
        <v>0</v>
      </c>
      <c r="AG145" s="262">
        <f t="shared" si="1144"/>
        <v>0</v>
      </c>
      <c r="AH145" s="263"/>
      <c r="AI145" s="254">
        <v>6.0</v>
      </c>
      <c r="AJ145" s="255" t="s">
        <v>132</v>
      </c>
      <c r="AK145" s="256" t="s">
        <v>121</v>
      </c>
      <c r="AL145" s="256" t="s">
        <v>123</v>
      </c>
      <c r="AM145" s="257" t="str">
        <f>ADHB!AM145</f>
        <v/>
      </c>
      <c r="AN145" s="257"/>
      <c r="AO145" s="257">
        <f t="shared" si="1145"/>
        <v>0</v>
      </c>
      <c r="AP145" s="258"/>
      <c r="AQ145" s="257">
        <f t="shared" si="1146"/>
        <v>0</v>
      </c>
      <c r="AR145" s="259"/>
      <c r="AS145" s="260"/>
      <c r="AT145" s="260"/>
      <c r="AU145" s="257">
        <f t="shared" si="1147"/>
        <v>0</v>
      </c>
      <c r="AV145" s="258">
        <v>0.294289866351475</v>
      </c>
      <c r="AW145" s="261">
        <f t="shared" si="1148"/>
        <v>0</v>
      </c>
      <c r="AX145" s="262">
        <f t="shared" si="1149"/>
        <v>0</v>
      </c>
      <c r="AY145" s="263"/>
      <c r="AZ145" s="254">
        <v>6.0</v>
      </c>
      <c r="BA145" s="255" t="s">
        <v>132</v>
      </c>
      <c r="BB145" s="256" t="s">
        <v>121</v>
      </c>
      <c r="BC145" s="256" t="s">
        <v>123</v>
      </c>
      <c r="BD145" s="257" t="str">
        <f>ADHB!BD145</f>
        <v/>
      </c>
      <c r="BE145" s="257"/>
      <c r="BF145" s="257">
        <f t="shared" si="1150"/>
        <v>0</v>
      </c>
      <c r="BG145" s="258"/>
      <c r="BH145" s="257">
        <f t="shared" si="1151"/>
        <v>0</v>
      </c>
      <c r="BI145" s="259"/>
      <c r="BJ145" s="260"/>
      <c r="BK145" s="260"/>
      <c r="BL145" s="257">
        <f t="shared" si="1152"/>
        <v>0</v>
      </c>
      <c r="BM145" s="258">
        <v>0.294289866351475</v>
      </c>
      <c r="BN145" s="261">
        <f t="shared" si="1153"/>
        <v>0</v>
      </c>
      <c r="BO145" s="262">
        <f t="shared" si="1154"/>
        <v>0</v>
      </c>
      <c r="BP145" s="263"/>
      <c r="BQ145" s="254">
        <v>6.0</v>
      </c>
      <c r="BR145" s="255" t="s">
        <v>132</v>
      </c>
      <c r="BS145" s="256" t="s">
        <v>121</v>
      </c>
      <c r="BT145" s="256" t="s">
        <v>123</v>
      </c>
      <c r="BU145" s="257" t="str">
        <f>ADHB!BU145</f>
        <v/>
      </c>
      <c r="BV145" s="257"/>
      <c r="BW145" s="257">
        <f t="shared" si="1155"/>
        <v>0</v>
      </c>
      <c r="BX145" s="258"/>
      <c r="BY145" s="257">
        <f t="shared" si="1156"/>
        <v>0</v>
      </c>
      <c r="BZ145" s="259"/>
      <c r="CA145" s="260"/>
      <c r="CB145" s="260"/>
      <c r="CC145" s="257">
        <f t="shared" si="1157"/>
        <v>0</v>
      </c>
      <c r="CD145" s="258">
        <v>0.294289866351475</v>
      </c>
      <c r="CE145" s="261">
        <f t="shared" si="1158"/>
        <v>0</v>
      </c>
      <c r="CF145" s="262">
        <f t="shared" si="1159"/>
        <v>0</v>
      </c>
      <c r="CG145" s="263"/>
      <c r="CH145" s="254">
        <v>6.0</v>
      </c>
      <c r="CI145" s="255" t="s">
        <v>132</v>
      </c>
      <c r="CJ145" s="256" t="s">
        <v>121</v>
      </c>
      <c r="CK145" s="256" t="s">
        <v>123</v>
      </c>
      <c r="CL145" s="257" t="str">
        <f>ADHB!CL145</f>
        <v/>
      </c>
      <c r="CM145" s="257"/>
      <c r="CN145" s="257">
        <f t="shared" si="1160"/>
        <v>0</v>
      </c>
      <c r="CO145" s="258"/>
      <c r="CP145" s="257">
        <f t="shared" si="1161"/>
        <v>0</v>
      </c>
      <c r="CQ145" s="259"/>
      <c r="CR145" s="260"/>
      <c r="CS145" s="260"/>
      <c r="CT145" s="257">
        <f t="shared" si="1162"/>
        <v>0</v>
      </c>
      <c r="CU145" s="258">
        <v>0.294289866351475</v>
      </c>
      <c r="CV145" s="261">
        <f t="shared" si="1163"/>
        <v>0</v>
      </c>
      <c r="CW145" s="262">
        <f t="shared" si="1164"/>
        <v>0</v>
      </c>
      <c r="CX145" s="263"/>
      <c r="CY145" s="254">
        <v>6.0</v>
      </c>
      <c r="CZ145" s="255" t="s">
        <v>132</v>
      </c>
      <c r="DA145" s="256" t="s">
        <v>121</v>
      </c>
      <c r="DB145" s="256" t="s">
        <v>123</v>
      </c>
      <c r="DC145" s="257" t="str">
        <f>ADHB!DC145</f>
        <v/>
      </c>
      <c r="DD145" s="257"/>
      <c r="DE145" s="257">
        <f t="shared" si="1165"/>
        <v>0</v>
      </c>
      <c r="DF145" s="258"/>
      <c r="DG145" s="257">
        <f t="shared" si="1166"/>
        <v>0</v>
      </c>
      <c r="DH145" s="259"/>
      <c r="DI145" s="260"/>
      <c r="DJ145" s="260"/>
      <c r="DK145" s="257">
        <f t="shared" si="1167"/>
        <v>0</v>
      </c>
      <c r="DL145" s="258">
        <v>0.294289866351475</v>
      </c>
      <c r="DM145" s="261">
        <f t="shared" si="1168"/>
        <v>0</v>
      </c>
      <c r="DN145" s="262">
        <f t="shared" si="1169"/>
        <v>0</v>
      </c>
      <c r="DO145" s="263"/>
      <c r="DP145" s="254">
        <v>6.0</v>
      </c>
      <c r="DQ145" s="255" t="s">
        <v>132</v>
      </c>
      <c r="DR145" s="256" t="s">
        <v>121</v>
      </c>
      <c r="DS145" s="256" t="s">
        <v>123</v>
      </c>
      <c r="DT145" s="257" t="str">
        <f>ADHB!DT145</f>
        <v/>
      </c>
      <c r="DU145" s="257"/>
      <c r="DV145" s="257">
        <f t="shared" si="1170"/>
        <v>0</v>
      </c>
      <c r="DW145" s="258"/>
      <c r="DX145" s="257">
        <f t="shared" si="1171"/>
        <v>0</v>
      </c>
      <c r="DY145" s="259"/>
      <c r="DZ145" s="260"/>
      <c r="EA145" s="260"/>
      <c r="EB145" s="257">
        <f t="shared" si="1172"/>
        <v>0</v>
      </c>
      <c r="EC145" s="258">
        <v>0.294289866351475</v>
      </c>
      <c r="ED145" s="261">
        <f t="shared" si="1173"/>
        <v>0</v>
      </c>
      <c r="EE145" s="262">
        <f t="shared" si="1174"/>
        <v>0</v>
      </c>
      <c r="EF145" s="263"/>
      <c r="EG145" s="254">
        <v>6.0</v>
      </c>
      <c r="EH145" s="255" t="s">
        <v>132</v>
      </c>
      <c r="EI145" s="256" t="s">
        <v>121</v>
      </c>
      <c r="EJ145" s="256" t="s">
        <v>123</v>
      </c>
      <c r="EK145" s="257" t="str">
        <f>ADHB!EK145</f>
        <v/>
      </c>
      <c r="EL145" s="257"/>
      <c r="EM145" s="257">
        <f t="shared" si="1175"/>
        <v>0</v>
      </c>
      <c r="EN145" s="258"/>
      <c r="EO145" s="257">
        <f t="shared" si="1176"/>
        <v>0</v>
      </c>
      <c r="EP145" s="259"/>
      <c r="EQ145" s="260"/>
      <c r="ER145" s="260"/>
      <c r="ES145" s="257">
        <f t="shared" si="1177"/>
        <v>0</v>
      </c>
      <c r="ET145" s="258">
        <v>0.294289866351475</v>
      </c>
      <c r="EU145" s="261">
        <f t="shared" si="1178"/>
        <v>0</v>
      </c>
      <c r="EV145" s="262">
        <f t="shared" si="1179"/>
        <v>0</v>
      </c>
      <c r="EW145" s="263"/>
      <c r="EX145" s="254">
        <v>6.0</v>
      </c>
      <c r="EY145" s="255" t="s">
        <v>132</v>
      </c>
      <c r="EZ145" s="256" t="s">
        <v>121</v>
      </c>
      <c r="FA145" s="256" t="s">
        <v>123</v>
      </c>
      <c r="FB145" s="257" t="str">
        <f>ADHB!FB145</f>
        <v/>
      </c>
      <c r="FC145" s="257"/>
      <c r="FD145" s="257">
        <f t="shared" si="1180"/>
        <v>0</v>
      </c>
      <c r="FE145" s="258"/>
      <c r="FF145" s="257">
        <f t="shared" si="1181"/>
        <v>0</v>
      </c>
      <c r="FG145" s="259"/>
      <c r="FH145" s="260"/>
      <c r="FI145" s="260"/>
      <c r="FJ145" s="257">
        <f t="shared" si="1182"/>
        <v>0</v>
      </c>
      <c r="FK145" s="258">
        <v>0.294289866351475</v>
      </c>
      <c r="FL145" s="261">
        <f t="shared" si="1183"/>
        <v>0</v>
      </c>
      <c r="FM145" s="262">
        <f t="shared" si="1184"/>
        <v>0</v>
      </c>
      <c r="FN145" s="263"/>
      <c r="FO145" s="254">
        <v>6.0</v>
      </c>
      <c r="FP145" s="255" t="s">
        <v>132</v>
      </c>
      <c r="FQ145" s="256" t="s">
        <v>121</v>
      </c>
      <c r="FR145" s="256" t="s">
        <v>123</v>
      </c>
      <c r="FS145" s="257" t="str">
        <f>ADHB!FS145</f>
        <v/>
      </c>
      <c r="FT145" s="257"/>
      <c r="FU145" s="257">
        <f t="shared" si="1185"/>
        <v>0</v>
      </c>
      <c r="FV145" s="258"/>
      <c r="FW145" s="257">
        <f t="shared" si="1186"/>
        <v>0</v>
      </c>
      <c r="FX145" s="259"/>
      <c r="FY145" s="260"/>
      <c r="FZ145" s="260"/>
      <c r="GA145" s="257">
        <f t="shared" si="1187"/>
        <v>0</v>
      </c>
      <c r="GB145" s="258">
        <v>0.294289866351475</v>
      </c>
      <c r="GC145" s="261">
        <f t="shared" si="1188"/>
        <v>0</v>
      </c>
      <c r="GD145" s="262">
        <f t="shared" si="1189"/>
        <v>0</v>
      </c>
      <c r="GE145" s="263"/>
      <c r="GF145" s="254">
        <v>6.0</v>
      </c>
      <c r="GG145" s="255" t="s">
        <v>132</v>
      </c>
      <c r="GH145" s="256" t="s">
        <v>121</v>
      </c>
      <c r="GI145" s="256" t="s">
        <v>123</v>
      </c>
      <c r="GJ145" s="257" t="str">
        <f>ADHB!GJ145</f>
        <v/>
      </c>
      <c r="GK145" s="257"/>
      <c r="GL145" s="257">
        <f t="shared" si="1190"/>
        <v>0</v>
      </c>
      <c r="GM145" s="258"/>
      <c r="GN145" s="257">
        <f t="shared" si="1191"/>
        <v>0</v>
      </c>
      <c r="GO145" s="259"/>
      <c r="GP145" s="260"/>
      <c r="GQ145" s="260"/>
      <c r="GR145" s="257">
        <f t="shared" si="1192"/>
        <v>0</v>
      </c>
      <c r="GS145" s="258">
        <v>0.294289866351475</v>
      </c>
      <c r="GT145" s="261">
        <f t="shared" si="1193"/>
        <v>0</v>
      </c>
      <c r="GU145" s="262">
        <f t="shared" si="1194"/>
        <v>0</v>
      </c>
      <c r="GV145" s="263"/>
      <c r="GW145" s="254">
        <v>6.0</v>
      </c>
      <c r="GX145" s="255" t="s">
        <v>132</v>
      </c>
      <c r="GY145" s="256" t="s">
        <v>121</v>
      </c>
      <c r="GZ145" s="256" t="s">
        <v>123</v>
      </c>
      <c r="HA145" s="257" t="str">
        <f>ADHB!HA145</f>
        <v/>
      </c>
      <c r="HB145" s="257"/>
      <c r="HC145" s="257">
        <f t="shared" si="1195"/>
        <v>0</v>
      </c>
      <c r="HD145" s="258"/>
      <c r="HE145" s="257">
        <f t="shared" si="1196"/>
        <v>0</v>
      </c>
      <c r="HF145" s="259"/>
      <c r="HG145" s="260"/>
      <c r="HH145" s="260"/>
      <c r="HI145" s="257">
        <f t="shared" si="1197"/>
        <v>0</v>
      </c>
      <c r="HJ145" s="258">
        <v>0.294289866351475</v>
      </c>
      <c r="HK145" s="261">
        <f t="shared" si="1198"/>
        <v>0</v>
      </c>
      <c r="HL145" s="262">
        <f t="shared" si="1199"/>
        <v>0</v>
      </c>
      <c r="HM145" s="263"/>
      <c r="HN145" s="254">
        <v>6.0</v>
      </c>
      <c r="HO145" s="255" t="s">
        <v>132</v>
      </c>
      <c r="HP145" s="256" t="s">
        <v>121</v>
      </c>
      <c r="HQ145" s="256" t="s">
        <v>123</v>
      </c>
      <c r="HR145" s="257" t="str">
        <f>ADHB!HR145</f>
        <v/>
      </c>
      <c r="HS145" s="257"/>
      <c r="HT145" s="257">
        <f t="shared" si="1200"/>
        <v>0</v>
      </c>
      <c r="HU145" s="258"/>
      <c r="HV145" s="257">
        <f t="shared" si="1201"/>
        <v>0</v>
      </c>
      <c r="HW145" s="259"/>
      <c r="HX145" s="260"/>
      <c r="HY145" s="260"/>
      <c r="HZ145" s="257">
        <f t="shared" si="1202"/>
        <v>0</v>
      </c>
      <c r="IA145" s="258">
        <v>0.294289866351475</v>
      </c>
      <c r="IB145" s="261">
        <f t="shared" si="1203"/>
        <v>0</v>
      </c>
      <c r="IC145" s="262">
        <f t="shared" si="1204"/>
        <v>0</v>
      </c>
      <c r="ID145" s="263"/>
      <c r="IE145" s="254">
        <v>6.0</v>
      </c>
      <c r="IF145" s="255" t="s">
        <v>132</v>
      </c>
      <c r="IG145" s="256" t="s">
        <v>121</v>
      </c>
      <c r="IH145" s="256" t="s">
        <v>123</v>
      </c>
      <c r="II145" s="257" t="str">
        <f>ADHB!II145</f>
        <v/>
      </c>
      <c r="IJ145" s="257"/>
      <c r="IK145" s="257">
        <f t="shared" si="1205"/>
        <v>0</v>
      </c>
      <c r="IL145" s="258"/>
      <c r="IM145" s="257">
        <f t="shared" si="1206"/>
        <v>0</v>
      </c>
      <c r="IN145" s="259"/>
      <c r="IO145" s="260"/>
      <c r="IP145" s="260"/>
      <c r="IQ145" s="257">
        <f t="shared" si="1207"/>
        <v>0</v>
      </c>
      <c r="IR145" s="258">
        <v>0.294289866351475</v>
      </c>
      <c r="IS145" s="261">
        <f t="shared" si="1208"/>
        <v>0</v>
      </c>
      <c r="IT145" s="262">
        <f t="shared" si="1209"/>
        <v>0</v>
      </c>
      <c r="IU145" s="263"/>
      <c r="IV145" s="254">
        <v>6.0</v>
      </c>
      <c r="IW145" s="255" t="s">
        <v>132</v>
      </c>
      <c r="IX145" s="256" t="s">
        <v>121</v>
      </c>
      <c r="IY145" s="256" t="s">
        <v>123</v>
      </c>
      <c r="IZ145" s="257" t="str">
        <f>ADHB!IZ145</f>
        <v/>
      </c>
      <c r="JA145" s="257"/>
      <c r="JB145" s="257">
        <f t="shared" si="1210"/>
        <v>0</v>
      </c>
      <c r="JC145" s="258"/>
      <c r="JD145" s="257">
        <f t="shared" si="1211"/>
        <v>0</v>
      </c>
      <c r="JE145" s="259"/>
      <c r="JF145" s="260"/>
      <c r="JG145" s="260"/>
      <c r="JH145" s="257">
        <f t="shared" si="1212"/>
        <v>0</v>
      </c>
      <c r="JI145" s="258">
        <v>0.294289866351475</v>
      </c>
      <c r="JJ145" s="261">
        <f t="shared" si="1213"/>
        <v>0</v>
      </c>
      <c r="JK145" s="262">
        <f t="shared" si="1214"/>
        <v>0</v>
      </c>
      <c r="JL145" s="263"/>
      <c r="JM145" s="254">
        <v>6.0</v>
      </c>
      <c r="JN145" s="255" t="s">
        <v>132</v>
      </c>
      <c r="JO145" s="256" t="s">
        <v>121</v>
      </c>
      <c r="JP145" s="256" t="s">
        <v>123</v>
      </c>
      <c r="JQ145" s="257" t="str">
        <f>ADHB!KY145</f>
        <v/>
      </c>
      <c r="JR145" s="257"/>
      <c r="JS145" s="257">
        <f t="shared" si="1215"/>
        <v>0</v>
      </c>
      <c r="JT145" s="258"/>
      <c r="JU145" s="257">
        <f t="shared" si="1216"/>
        <v>0</v>
      </c>
      <c r="JV145" s="259"/>
      <c r="JW145" s="260"/>
      <c r="JX145" s="260"/>
      <c r="JY145" s="257">
        <f t="shared" si="1217"/>
        <v>0</v>
      </c>
      <c r="JZ145" s="258">
        <v>0.294289866351475</v>
      </c>
      <c r="KA145" s="261">
        <f t="shared" si="1218"/>
        <v>0</v>
      </c>
      <c r="KB145" s="262">
        <f t="shared" si="1219"/>
        <v>0</v>
      </c>
      <c r="KC145" s="263"/>
      <c r="KD145" s="254">
        <v>6.0</v>
      </c>
      <c r="KE145" s="255" t="s">
        <v>132</v>
      </c>
      <c r="KF145" s="256" t="s">
        <v>121</v>
      </c>
      <c r="KG145" s="256" t="s">
        <v>123</v>
      </c>
      <c r="KH145" s="257" t="str">
        <f>ADHB!LP145</f>
        <v/>
      </c>
      <c r="KI145" s="257"/>
      <c r="KJ145" s="257">
        <f t="shared" si="1220"/>
        <v>0</v>
      </c>
      <c r="KK145" s="258"/>
      <c r="KL145" s="257">
        <f t="shared" si="1221"/>
        <v>0</v>
      </c>
      <c r="KM145" s="259"/>
      <c r="KN145" s="260"/>
      <c r="KO145" s="260"/>
      <c r="KP145" s="257">
        <f t="shared" si="1222"/>
        <v>0</v>
      </c>
      <c r="KQ145" s="258">
        <v>0.294289866351475</v>
      </c>
      <c r="KR145" s="261">
        <f t="shared" si="1223"/>
        <v>0</v>
      </c>
      <c r="KS145" s="262">
        <f t="shared" si="1224"/>
        <v>0</v>
      </c>
      <c r="KT145" s="263"/>
      <c r="KU145" s="264"/>
    </row>
    <row r="146" ht="15.75" customHeight="1">
      <c r="A146" s="254">
        <v>7.0</v>
      </c>
      <c r="B146" s="255" t="s">
        <v>132</v>
      </c>
      <c r="C146" s="256" t="s">
        <v>121</v>
      </c>
      <c r="D146" s="256" t="s">
        <v>123</v>
      </c>
      <c r="E146" s="257" t="str">
        <f>ADHB!E146</f>
        <v/>
      </c>
      <c r="F146" s="257"/>
      <c r="G146" s="257">
        <f t="shared" si="1135"/>
        <v>0</v>
      </c>
      <c r="H146" s="258"/>
      <c r="I146" s="257">
        <f t="shared" si="1136"/>
        <v>0</v>
      </c>
      <c r="J146" s="259"/>
      <c r="K146" s="260"/>
      <c r="L146" s="260"/>
      <c r="M146" s="257">
        <f t="shared" si="1137"/>
        <v>0</v>
      </c>
      <c r="N146" s="258">
        <v>0.294289866351475</v>
      </c>
      <c r="O146" s="261">
        <f t="shared" si="1138"/>
        <v>0</v>
      </c>
      <c r="P146" s="262">
        <f t="shared" si="1139"/>
        <v>0</v>
      </c>
      <c r="Q146" s="263"/>
      <c r="R146" s="254">
        <v>7.0</v>
      </c>
      <c r="S146" s="255" t="s">
        <v>132</v>
      </c>
      <c r="T146" s="256" t="s">
        <v>121</v>
      </c>
      <c r="U146" s="256" t="s">
        <v>123</v>
      </c>
      <c r="V146" s="257" t="str">
        <f>ADHB!V146</f>
        <v/>
      </c>
      <c r="W146" s="257"/>
      <c r="X146" s="257">
        <f t="shared" si="1140"/>
        <v>0</v>
      </c>
      <c r="Y146" s="258"/>
      <c r="Z146" s="257">
        <f t="shared" si="1141"/>
        <v>0</v>
      </c>
      <c r="AA146" s="259"/>
      <c r="AB146" s="260"/>
      <c r="AC146" s="260"/>
      <c r="AD146" s="257">
        <f t="shared" si="1142"/>
        <v>0</v>
      </c>
      <c r="AE146" s="258">
        <v>0.294289866351475</v>
      </c>
      <c r="AF146" s="261">
        <f t="shared" si="1143"/>
        <v>0</v>
      </c>
      <c r="AG146" s="262">
        <f t="shared" si="1144"/>
        <v>0</v>
      </c>
      <c r="AH146" s="263"/>
      <c r="AI146" s="254">
        <v>7.0</v>
      </c>
      <c r="AJ146" s="255" t="s">
        <v>132</v>
      </c>
      <c r="AK146" s="256" t="s">
        <v>121</v>
      </c>
      <c r="AL146" s="256" t="s">
        <v>123</v>
      </c>
      <c r="AM146" s="257" t="str">
        <f>ADHB!AM146</f>
        <v/>
      </c>
      <c r="AN146" s="257"/>
      <c r="AO146" s="257">
        <f t="shared" si="1145"/>
        <v>0</v>
      </c>
      <c r="AP146" s="258"/>
      <c r="AQ146" s="257">
        <f t="shared" si="1146"/>
        <v>0</v>
      </c>
      <c r="AR146" s="259"/>
      <c r="AS146" s="260"/>
      <c r="AT146" s="260"/>
      <c r="AU146" s="257">
        <f t="shared" si="1147"/>
        <v>0</v>
      </c>
      <c r="AV146" s="258">
        <v>0.294289866351475</v>
      </c>
      <c r="AW146" s="261">
        <f t="shared" si="1148"/>
        <v>0</v>
      </c>
      <c r="AX146" s="262">
        <f t="shared" si="1149"/>
        <v>0</v>
      </c>
      <c r="AY146" s="263"/>
      <c r="AZ146" s="254">
        <v>7.0</v>
      </c>
      <c r="BA146" s="255" t="s">
        <v>132</v>
      </c>
      <c r="BB146" s="256" t="s">
        <v>121</v>
      </c>
      <c r="BC146" s="256" t="s">
        <v>123</v>
      </c>
      <c r="BD146" s="257" t="str">
        <f>ADHB!BD146</f>
        <v/>
      </c>
      <c r="BE146" s="257"/>
      <c r="BF146" s="257">
        <f t="shared" si="1150"/>
        <v>0</v>
      </c>
      <c r="BG146" s="258"/>
      <c r="BH146" s="257">
        <f t="shared" si="1151"/>
        <v>0</v>
      </c>
      <c r="BI146" s="259"/>
      <c r="BJ146" s="260"/>
      <c r="BK146" s="260"/>
      <c r="BL146" s="257">
        <f t="shared" si="1152"/>
        <v>0</v>
      </c>
      <c r="BM146" s="258">
        <v>0.294289866351475</v>
      </c>
      <c r="BN146" s="261">
        <f t="shared" si="1153"/>
        <v>0</v>
      </c>
      <c r="BO146" s="262">
        <f t="shared" si="1154"/>
        <v>0</v>
      </c>
      <c r="BP146" s="263"/>
      <c r="BQ146" s="254">
        <v>7.0</v>
      </c>
      <c r="BR146" s="255" t="s">
        <v>132</v>
      </c>
      <c r="BS146" s="256" t="s">
        <v>121</v>
      </c>
      <c r="BT146" s="256" t="s">
        <v>123</v>
      </c>
      <c r="BU146" s="257" t="str">
        <f>ADHB!BU146</f>
        <v/>
      </c>
      <c r="BV146" s="257"/>
      <c r="BW146" s="257">
        <f t="shared" si="1155"/>
        <v>0</v>
      </c>
      <c r="BX146" s="258"/>
      <c r="BY146" s="257">
        <f t="shared" si="1156"/>
        <v>0</v>
      </c>
      <c r="BZ146" s="259"/>
      <c r="CA146" s="260"/>
      <c r="CB146" s="260"/>
      <c r="CC146" s="257">
        <f t="shared" si="1157"/>
        <v>0</v>
      </c>
      <c r="CD146" s="258">
        <v>0.294289866351475</v>
      </c>
      <c r="CE146" s="261">
        <f t="shared" si="1158"/>
        <v>0</v>
      </c>
      <c r="CF146" s="262">
        <f t="shared" si="1159"/>
        <v>0</v>
      </c>
      <c r="CG146" s="263"/>
      <c r="CH146" s="254">
        <v>7.0</v>
      </c>
      <c r="CI146" s="255" t="s">
        <v>132</v>
      </c>
      <c r="CJ146" s="256" t="s">
        <v>121</v>
      </c>
      <c r="CK146" s="256" t="s">
        <v>123</v>
      </c>
      <c r="CL146" s="257" t="str">
        <f>ADHB!CL146</f>
        <v/>
      </c>
      <c r="CM146" s="257"/>
      <c r="CN146" s="257">
        <f t="shared" si="1160"/>
        <v>0</v>
      </c>
      <c r="CO146" s="258"/>
      <c r="CP146" s="257">
        <f t="shared" si="1161"/>
        <v>0</v>
      </c>
      <c r="CQ146" s="259"/>
      <c r="CR146" s="260"/>
      <c r="CS146" s="260"/>
      <c r="CT146" s="257">
        <f t="shared" si="1162"/>
        <v>0</v>
      </c>
      <c r="CU146" s="258">
        <v>0.294289866351475</v>
      </c>
      <c r="CV146" s="261">
        <f t="shared" si="1163"/>
        <v>0</v>
      </c>
      <c r="CW146" s="262">
        <f t="shared" si="1164"/>
        <v>0</v>
      </c>
      <c r="CX146" s="263"/>
      <c r="CY146" s="254">
        <v>7.0</v>
      </c>
      <c r="CZ146" s="255" t="s">
        <v>132</v>
      </c>
      <c r="DA146" s="256" t="s">
        <v>121</v>
      </c>
      <c r="DB146" s="256" t="s">
        <v>123</v>
      </c>
      <c r="DC146" s="257" t="str">
        <f>ADHB!DC146</f>
        <v/>
      </c>
      <c r="DD146" s="257"/>
      <c r="DE146" s="257">
        <f t="shared" si="1165"/>
        <v>0</v>
      </c>
      <c r="DF146" s="258"/>
      <c r="DG146" s="257">
        <f t="shared" si="1166"/>
        <v>0</v>
      </c>
      <c r="DH146" s="259"/>
      <c r="DI146" s="260"/>
      <c r="DJ146" s="260"/>
      <c r="DK146" s="257">
        <f t="shared" si="1167"/>
        <v>0</v>
      </c>
      <c r="DL146" s="258">
        <v>0.294289866351475</v>
      </c>
      <c r="DM146" s="261">
        <f t="shared" si="1168"/>
        <v>0</v>
      </c>
      <c r="DN146" s="262">
        <f t="shared" si="1169"/>
        <v>0</v>
      </c>
      <c r="DO146" s="263"/>
      <c r="DP146" s="254">
        <v>7.0</v>
      </c>
      <c r="DQ146" s="255" t="s">
        <v>132</v>
      </c>
      <c r="DR146" s="256" t="s">
        <v>121</v>
      </c>
      <c r="DS146" s="256" t="s">
        <v>123</v>
      </c>
      <c r="DT146" s="257" t="str">
        <f>ADHB!DT146</f>
        <v/>
      </c>
      <c r="DU146" s="257"/>
      <c r="DV146" s="257">
        <f t="shared" si="1170"/>
        <v>0</v>
      </c>
      <c r="DW146" s="258"/>
      <c r="DX146" s="257">
        <f t="shared" si="1171"/>
        <v>0</v>
      </c>
      <c r="DY146" s="259"/>
      <c r="DZ146" s="260"/>
      <c r="EA146" s="260"/>
      <c r="EB146" s="257">
        <f t="shared" si="1172"/>
        <v>0</v>
      </c>
      <c r="EC146" s="258">
        <v>0.294289866351475</v>
      </c>
      <c r="ED146" s="261">
        <f t="shared" si="1173"/>
        <v>0</v>
      </c>
      <c r="EE146" s="262">
        <f t="shared" si="1174"/>
        <v>0</v>
      </c>
      <c r="EF146" s="263"/>
      <c r="EG146" s="254">
        <v>7.0</v>
      </c>
      <c r="EH146" s="255" t="s">
        <v>132</v>
      </c>
      <c r="EI146" s="256" t="s">
        <v>121</v>
      </c>
      <c r="EJ146" s="256" t="s">
        <v>123</v>
      </c>
      <c r="EK146" s="257" t="str">
        <f>ADHB!EK146</f>
        <v/>
      </c>
      <c r="EL146" s="257"/>
      <c r="EM146" s="257">
        <f t="shared" si="1175"/>
        <v>0</v>
      </c>
      <c r="EN146" s="258"/>
      <c r="EO146" s="257">
        <f t="shared" si="1176"/>
        <v>0</v>
      </c>
      <c r="EP146" s="259"/>
      <c r="EQ146" s="260"/>
      <c r="ER146" s="260"/>
      <c r="ES146" s="257">
        <f t="shared" si="1177"/>
        <v>0</v>
      </c>
      <c r="ET146" s="258">
        <v>0.294289866351475</v>
      </c>
      <c r="EU146" s="261">
        <f t="shared" si="1178"/>
        <v>0</v>
      </c>
      <c r="EV146" s="262">
        <f t="shared" si="1179"/>
        <v>0</v>
      </c>
      <c r="EW146" s="263"/>
      <c r="EX146" s="254">
        <v>7.0</v>
      </c>
      <c r="EY146" s="255" t="s">
        <v>132</v>
      </c>
      <c r="EZ146" s="256" t="s">
        <v>121</v>
      </c>
      <c r="FA146" s="256" t="s">
        <v>123</v>
      </c>
      <c r="FB146" s="257" t="str">
        <f>ADHB!FB146</f>
        <v/>
      </c>
      <c r="FC146" s="257"/>
      <c r="FD146" s="257">
        <f t="shared" si="1180"/>
        <v>0</v>
      </c>
      <c r="FE146" s="258"/>
      <c r="FF146" s="257">
        <f t="shared" si="1181"/>
        <v>0</v>
      </c>
      <c r="FG146" s="259"/>
      <c r="FH146" s="260"/>
      <c r="FI146" s="260"/>
      <c r="FJ146" s="257">
        <f t="shared" si="1182"/>
        <v>0</v>
      </c>
      <c r="FK146" s="258">
        <v>0.294289866351475</v>
      </c>
      <c r="FL146" s="261">
        <f t="shared" si="1183"/>
        <v>0</v>
      </c>
      <c r="FM146" s="262">
        <f t="shared" si="1184"/>
        <v>0</v>
      </c>
      <c r="FN146" s="263"/>
      <c r="FO146" s="254">
        <v>7.0</v>
      </c>
      <c r="FP146" s="255" t="s">
        <v>132</v>
      </c>
      <c r="FQ146" s="256" t="s">
        <v>121</v>
      </c>
      <c r="FR146" s="256" t="s">
        <v>123</v>
      </c>
      <c r="FS146" s="257" t="str">
        <f>ADHB!FS146</f>
        <v/>
      </c>
      <c r="FT146" s="257"/>
      <c r="FU146" s="257">
        <f t="shared" si="1185"/>
        <v>0</v>
      </c>
      <c r="FV146" s="258"/>
      <c r="FW146" s="257">
        <f t="shared" si="1186"/>
        <v>0</v>
      </c>
      <c r="FX146" s="259"/>
      <c r="FY146" s="260"/>
      <c r="FZ146" s="260"/>
      <c r="GA146" s="257">
        <f t="shared" si="1187"/>
        <v>0</v>
      </c>
      <c r="GB146" s="258">
        <v>0.294289866351475</v>
      </c>
      <c r="GC146" s="261">
        <f t="shared" si="1188"/>
        <v>0</v>
      </c>
      <c r="GD146" s="262">
        <f t="shared" si="1189"/>
        <v>0</v>
      </c>
      <c r="GE146" s="263"/>
      <c r="GF146" s="254">
        <v>7.0</v>
      </c>
      <c r="GG146" s="255" t="s">
        <v>132</v>
      </c>
      <c r="GH146" s="256" t="s">
        <v>121</v>
      </c>
      <c r="GI146" s="256" t="s">
        <v>123</v>
      </c>
      <c r="GJ146" s="257" t="str">
        <f>ADHB!GJ146</f>
        <v/>
      </c>
      <c r="GK146" s="257"/>
      <c r="GL146" s="257">
        <f t="shared" si="1190"/>
        <v>0</v>
      </c>
      <c r="GM146" s="258"/>
      <c r="GN146" s="257">
        <f t="shared" si="1191"/>
        <v>0</v>
      </c>
      <c r="GO146" s="259"/>
      <c r="GP146" s="260"/>
      <c r="GQ146" s="260"/>
      <c r="GR146" s="257">
        <f t="shared" si="1192"/>
        <v>0</v>
      </c>
      <c r="GS146" s="258">
        <v>0.294289866351475</v>
      </c>
      <c r="GT146" s="261">
        <f t="shared" si="1193"/>
        <v>0</v>
      </c>
      <c r="GU146" s="262">
        <f t="shared" si="1194"/>
        <v>0</v>
      </c>
      <c r="GV146" s="263"/>
      <c r="GW146" s="254">
        <v>7.0</v>
      </c>
      <c r="GX146" s="255" t="s">
        <v>132</v>
      </c>
      <c r="GY146" s="256" t="s">
        <v>121</v>
      </c>
      <c r="GZ146" s="256" t="s">
        <v>123</v>
      </c>
      <c r="HA146" s="257" t="str">
        <f>ADHB!HA146</f>
        <v/>
      </c>
      <c r="HB146" s="257"/>
      <c r="HC146" s="257">
        <f t="shared" si="1195"/>
        <v>0</v>
      </c>
      <c r="HD146" s="258"/>
      <c r="HE146" s="257">
        <f t="shared" si="1196"/>
        <v>0</v>
      </c>
      <c r="HF146" s="259"/>
      <c r="HG146" s="260"/>
      <c r="HH146" s="260"/>
      <c r="HI146" s="257">
        <f t="shared" si="1197"/>
        <v>0</v>
      </c>
      <c r="HJ146" s="258">
        <v>0.294289866351475</v>
      </c>
      <c r="HK146" s="261">
        <f t="shared" si="1198"/>
        <v>0</v>
      </c>
      <c r="HL146" s="262">
        <f t="shared" si="1199"/>
        <v>0</v>
      </c>
      <c r="HM146" s="263"/>
      <c r="HN146" s="254">
        <v>7.0</v>
      </c>
      <c r="HO146" s="255" t="s">
        <v>132</v>
      </c>
      <c r="HP146" s="256" t="s">
        <v>121</v>
      </c>
      <c r="HQ146" s="256" t="s">
        <v>123</v>
      </c>
      <c r="HR146" s="257" t="str">
        <f>ADHB!HR146</f>
        <v/>
      </c>
      <c r="HS146" s="257"/>
      <c r="HT146" s="257">
        <f t="shared" si="1200"/>
        <v>0</v>
      </c>
      <c r="HU146" s="258"/>
      <c r="HV146" s="257">
        <f t="shared" si="1201"/>
        <v>0</v>
      </c>
      <c r="HW146" s="259"/>
      <c r="HX146" s="260"/>
      <c r="HY146" s="260"/>
      <c r="HZ146" s="257">
        <f t="shared" si="1202"/>
        <v>0</v>
      </c>
      <c r="IA146" s="258">
        <v>0.294289866351475</v>
      </c>
      <c r="IB146" s="261">
        <f t="shared" si="1203"/>
        <v>0</v>
      </c>
      <c r="IC146" s="262">
        <f t="shared" si="1204"/>
        <v>0</v>
      </c>
      <c r="ID146" s="263"/>
      <c r="IE146" s="254">
        <v>7.0</v>
      </c>
      <c r="IF146" s="255" t="s">
        <v>132</v>
      </c>
      <c r="IG146" s="256" t="s">
        <v>121</v>
      </c>
      <c r="IH146" s="256" t="s">
        <v>123</v>
      </c>
      <c r="II146" s="257" t="str">
        <f>ADHB!II146</f>
        <v/>
      </c>
      <c r="IJ146" s="257"/>
      <c r="IK146" s="257">
        <f t="shared" si="1205"/>
        <v>0</v>
      </c>
      <c r="IL146" s="258"/>
      <c r="IM146" s="257">
        <f t="shared" si="1206"/>
        <v>0</v>
      </c>
      <c r="IN146" s="259"/>
      <c r="IO146" s="260"/>
      <c r="IP146" s="260"/>
      <c r="IQ146" s="257">
        <f t="shared" si="1207"/>
        <v>0</v>
      </c>
      <c r="IR146" s="258">
        <v>0.294289866351475</v>
      </c>
      <c r="IS146" s="261">
        <f t="shared" si="1208"/>
        <v>0</v>
      </c>
      <c r="IT146" s="262">
        <f t="shared" si="1209"/>
        <v>0</v>
      </c>
      <c r="IU146" s="263"/>
      <c r="IV146" s="254">
        <v>7.0</v>
      </c>
      <c r="IW146" s="255" t="s">
        <v>132</v>
      </c>
      <c r="IX146" s="256" t="s">
        <v>121</v>
      </c>
      <c r="IY146" s="256" t="s">
        <v>123</v>
      </c>
      <c r="IZ146" s="257" t="str">
        <f>ADHB!IZ146</f>
        <v/>
      </c>
      <c r="JA146" s="257"/>
      <c r="JB146" s="257">
        <f t="shared" si="1210"/>
        <v>0</v>
      </c>
      <c r="JC146" s="258"/>
      <c r="JD146" s="257">
        <f t="shared" si="1211"/>
        <v>0</v>
      </c>
      <c r="JE146" s="259"/>
      <c r="JF146" s="260"/>
      <c r="JG146" s="260"/>
      <c r="JH146" s="257">
        <f t="shared" si="1212"/>
        <v>0</v>
      </c>
      <c r="JI146" s="258">
        <v>0.294289866351475</v>
      </c>
      <c r="JJ146" s="261">
        <f t="shared" si="1213"/>
        <v>0</v>
      </c>
      <c r="JK146" s="262">
        <f t="shared" si="1214"/>
        <v>0</v>
      </c>
      <c r="JL146" s="263"/>
      <c r="JM146" s="254">
        <v>7.0</v>
      </c>
      <c r="JN146" s="255" t="s">
        <v>132</v>
      </c>
      <c r="JO146" s="256" t="s">
        <v>121</v>
      </c>
      <c r="JP146" s="256" t="s">
        <v>123</v>
      </c>
      <c r="JQ146" s="257" t="str">
        <f>ADHB!KY146</f>
        <v/>
      </c>
      <c r="JR146" s="257"/>
      <c r="JS146" s="257">
        <f t="shared" si="1215"/>
        <v>0</v>
      </c>
      <c r="JT146" s="258"/>
      <c r="JU146" s="257">
        <f t="shared" si="1216"/>
        <v>0</v>
      </c>
      <c r="JV146" s="259"/>
      <c r="JW146" s="260"/>
      <c r="JX146" s="260"/>
      <c r="JY146" s="257">
        <f t="shared" si="1217"/>
        <v>0</v>
      </c>
      <c r="JZ146" s="258">
        <v>0.294289866351475</v>
      </c>
      <c r="KA146" s="261">
        <f t="shared" si="1218"/>
        <v>0</v>
      </c>
      <c r="KB146" s="262">
        <f t="shared" si="1219"/>
        <v>0</v>
      </c>
      <c r="KC146" s="263"/>
      <c r="KD146" s="254">
        <v>7.0</v>
      </c>
      <c r="KE146" s="255" t="s">
        <v>132</v>
      </c>
      <c r="KF146" s="256" t="s">
        <v>121</v>
      </c>
      <c r="KG146" s="256" t="s">
        <v>123</v>
      </c>
      <c r="KH146" s="257" t="str">
        <f>ADHB!LP146</f>
        <v/>
      </c>
      <c r="KI146" s="257"/>
      <c r="KJ146" s="257">
        <f t="shared" si="1220"/>
        <v>0</v>
      </c>
      <c r="KK146" s="258"/>
      <c r="KL146" s="257">
        <f t="shared" si="1221"/>
        <v>0</v>
      </c>
      <c r="KM146" s="259"/>
      <c r="KN146" s="260"/>
      <c r="KO146" s="260"/>
      <c r="KP146" s="257">
        <f t="shared" si="1222"/>
        <v>0</v>
      </c>
      <c r="KQ146" s="258">
        <v>0.294289866351475</v>
      </c>
      <c r="KR146" s="261">
        <f t="shared" si="1223"/>
        <v>0</v>
      </c>
      <c r="KS146" s="262">
        <f t="shared" si="1224"/>
        <v>0</v>
      </c>
      <c r="KT146" s="263"/>
      <c r="KU146" s="264"/>
    </row>
    <row r="147" ht="15.75" customHeight="1">
      <c r="A147" s="254">
        <v>8.0</v>
      </c>
      <c r="B147" s="255" t="s">
        <v>132</v>
      </c>
      <c r="C147" s="256" t="s">
        <v>121</v>
      </c>
      <c r="D147" s="256" t="s">
        <v>123</v>
      </c>
      <c r="E147" s="257" t="str">
        <f>ADHB!E147</f>
        <v/>
      </c>
      <c r="F147" s="257"/>
      <c r="G147" s="257">
        <f t="shared" si="1135"/>
        <v>0</v>
      </c>
      <c r="H147" s="258"/>
      <c r="I147" s="257">
        <f t="shared" si="1136"/>
        <v>0</v>
      </c>
      <c r="J147" s="259"/>
      <c r="K147" s="260"/>
      <c r="L147" s="260"/>
      <c r="M147" s="257">
        <f t="shared" si="1137"/>
        <v>0</v>
      </c>
      <c r="N147" s="258">
        <v>0.294289866351475</v>
      </c>
      <c r="O147" s="261">
        <f t="shared" si="1138"/>
        <v>0</v>
      </c>
      <c r="P147" s="262">
        <f t="shared" si="1139"/>
        <v>0</v>
      </c>
      <c r="Q147" s="263"/>
      <c r="R147" s="254">
        <v>8.0</v>
      </c>
      <c r="S147" s="255" t="s">
        <v>132</v>
      </c>
      <c r="T147" s="256" t="s">
        <v>121</v>
      </c>
      <c r="U147" s="256" t="s">
        <v>123</v>
      </c>
      <c r="V147" s="257" t="str">
        <f>ADHB!V147</f>
        <v/>
      </c>
      <c r="W147" s="257"/>
      <c r="X147" s="257">
        <f t="shared" si="1140"/>
        <v>0</v>
      </c>
      <c r="Y147" s="258"/>
      <c r="Z147" s="257">
        <f t="shared" si="1141"/>
        <v>0</v>
      </c>
      <c r="AA147" s="259"/>
      <c r="AB147" s="260"/>
      <c r="AC147" s="260"/>
      <c r="AD147" s="257">
        <f t="shared" si="1142"/>
        <v>0</v>
      </c>
      <c r="AE147" s="258">
        <v>0.294289866351475</v>
      </c>
      <c r="AF147" s="261">
        <f t="shared" si="1143"/>
        <v>0</v>
      </c>
      <c r="AG147" s="262">
        <f t="shared" si="1144"/>
        <v>0</v>
      </c>
      <c r="AH147" s="263"/>
      <c r="AI147" s="254">
        <v>8.0</v>
      </c>
      <c r="AJ147" s="255" t="s">
        <v>132</v>
      </c>
      <c r="AK147" s="256" t="s">
        <v>121</v>
      </c>
      <c r="AL147" s="256" t="s">
        <v>123</v>
      </c>
      <c r="AM147" s="257" t="str">
        <f>ADHB!AM147</f>
        <v/>
      </c>
      <c r="AN147" s="257"/>
      <c r="AO147" s="257">
        <f t="shared" si="1145"/>
        <v>0</v>
      </c>
      <c r="AP147" s="258"/>
      <c r="AQ147" s="257">
        <f t="shared" si="1146"/>
        <v>0</v>
      </c>
      <c r="AR147" s="259"/>
      <c r="AS147" s="260"/>
      <c r="AT147" s="260"/>
      <c r="AU147" s="257">
        <f t="shared" si="1147"/>
        <v>0</v>
      </c>
      <c r="AV147" s="258">
        <v>0.294289866351475</v>
      </c>
      <c r="AW147" s="261">
        <f t="shared" si="1148"/>
        <v>0</v>
      </c>
      <c r="AX147" s="262">
        <f t="shared" si="1149"/>
        <v>0</v>
      </c>
      <c r="AY147" s="263"/>
      <c r="AZ147" s="254">
        <v>8.0</v>
      </c>
      <c r="BA147" s="255" t="s">
        <v>132</v>
      </c>
      <c r="BB147" s="256" t="s">
        <v>121</v>
      </c>
      <c r="BC147" s="256" t="s">
        <v>123</v>
      </c>
      <c r="BD147" s="257" t="str">
        <f>ADHB!BD147</f>
        <v/>
      </c>
      <c r="BE147" s="257"/>
      <c r="BF147" s="257">
        <f t="shared" si="1150"/>
        <v>0</v>
      </c>
      <c r="BG147" s="258"/>
      <c r="BH147" s="257">
        <f t="shared" si="1151"/>
        <v>0</v>
      </c>
      <c r="BI147" s="259"/>
      <c r="BJ147" s="260"/>
      <c r="BK147" s="260"/>
      <c r="BL147" s="257">
        <f t="shared" si="1152"/>
        <v>0</v>
      </c>
      <c r="BM147" s="258">
        <v>0.294289866351475</v>
      </c>
      <c r="BN147" s="261">
        <f t="shared" si="1153"/>
        <v>0</v>
      </c>
      <c r="BO147" s="262">
        <f t="shared" si="1154"/>
        <v>0</v>
      </c>
      <c r="BP147" s="263"/>
      <c r="BQ147" s="254">
        <v>8.0</v>
      </c>
      <c r="BR147" s="255" t="s">
        <v>132</v>
      </c>
      <c r="BS147" s="256" t="s">
        <v>121</v>
      </c>
      <c r="BT147" s="256" t="s">
        <v>123</v>
      </c>
      <c r="BU147" s="257" t="str">
        <f>ADHB!BU147</f>
        <v/>
      </c>
      <c r="BV147" s="257"/>
      <c r="BW147" s="257">
        <f t="shared" si="1155"/>
        <v>0</v>
      </c>
      <c r="BX147" s="258"/>
      <c r="BY147" s="257">
        <f t="shared" si="1156"/>
        <v>0</v>
      </c>
      <c r="BZ147" s="259"/>
      <c r="CA147" s="260"/>
      <c r="CB147" s="260"/>
      <c r="CC147" s="257">
        <f t="shared" si="1157"/>
        <v>0</v>
      </c>
      <c r="CD147" s="258">
        <v>0.294289866351475</v>
      </c>
      <c r="CE147" s="261">
        <f t="shared" si="1158"/>
        <v>0</v>
      </c>
      <c r="CF147" s="262">
        <f t="shared" si="1159"/>
        <v>0</v>
      </c>
      <c r="CG147" s="263"/>
      <c r="CH147" s="254">
        <v>8.0</v>
      </c>
      <c r="CI147" s="255" t="s">
        <v>132</v>
      </c>
      <c r="CJ147" s="256" t="s">
        <v>121</v>
      </c>
      <c r="CK147" s="256" t="s">
        <v>123</v>
      </c>
      <c r="CL147" s="257" t="str">
        <f>ADHB!CL147</f>
        <v/>
      </c>
      <c r="CM147" s="257"/>
      <c r="CN147" s="257">
        <f t="shared" si="1160"/>
        <v>0</v>
      </c>
      <c r="CO147" s="258"/>
      <c r="CP147" s="257">
        <f t="shared" si="1161"/>
        <v>0</v>
      </c>
      <c r="CQ147" s="259"/>
      <c r="CR147" s="260"/>
      <c r="CS147" s="260"/>
      <c r="CT147" s="257">
        <f t="shared" si="1162"/>
        <v>0</v>
      </c>
      <c r="CU147" s="258">
        <v>0.294289866351475</v>
      </c>
      <c r="CV147" s="261">
        <f t="shared" si="1163"/>
        <v>0</v>
      </c>
      <c r="CW147" s="262">
        <f t="shared" si="1164"/>
        <v>0</v>
      </c>
      <c r="CX147" s="263"/>
      <c r="CY147" s="254">
        <v>8.0</v>
      </c>
      <c r="CZ147" s="255" t="s">
        <v>132</v>
      </c>
      <c r="DA147" s="256" t="s">
        <v>121</v>
      </c>
      <c r="DB147" s="256" t="s">
        <v>123</v>
      </c>
      <c r="DC147" s="257" t="str">
        <f>ADHB!DC147</f>
        <v/>
      </c>
      <c r="DD147" s="257"/>
      <c r="DE147" s="257">
        <f t="shared" si="1165"/>
        <v>0</v>
      </c>
      <c r="DF147" s="258"/>
      <c r="DG147" s="257">
        <f t="shared" si="1166"/>
        <v>0</v>
      </c>
      <c r="DH147" s="259"/>
      <c r="DI147" s="260"/>
      <c r="DJ147" s="260"/>
      <c r="DK147" s="257">
        <f t="shared" si="1167"/>
        <v>0</v>
      </c>
      <c r="DL147" s="258">
        <v>0.294289866351475</v>
      </c>
      <c r="DM147" s="261">
        <f t="shared" si="1168"/>
        <v>0</v>
      </c>
      <c r="DN147" s="262">
        <f t="shared" si="1169"/>
        <v>0</v>
      </c>
      <c r="DO147" s="263"/>
      <c r="DP147" s="254">
        <v>8.0</v>
      </c>
      <c r="DQ147" s="255" t="s">
        <v>132</v>
      </c>
      <c r="DR147" s="256" t="s">
        <v>121</v>
      </c>
      <c r="DS147" s="256" t="s">
        <v>123</v>
      </c>
      <c r="DT147" s="257" t="str">
        <f>ADHB!DT147</f>
        <v/>
      </c>
      <c r="DU147" s="257"/>
      <c r="DV147" s="257">
        <f t="shared" si="1170"/>
        <v>0</v>
      </c>
      <c r="DW147" s="258"/>
      <c r="DX147" s="257">
        <f t="shared" si="1171"/>
        <v>0</v>
      </c>
      <c r="DY147" s="259"/>
      <c r="DZ147" s="260"/>
      <c r="EA147" s="260"/>
      <c r="EB147" s="257">
        <f t="shared" si="1172"/>
        <v>0</v>
      </c>
      <c r="EC147" s="258">
        <v>0.294289866351475</v>
      </c>
      <c r="ED147" s="261">
        <f t="shared" si="1173"/>
        <v>0</v>
      </c>
      <c r="EE147" s="262">
        <f t="shared" si="1174"/>
        <v>0</v>
      </c>
      <c r="EF147" s="263"/>
      <c r="EG147" s="254">
        <v>8.0</v>
      </c>
      <c r="EH147" s="255" t="s">
        <v>132</v>
      </c>
      <c r="EI147" s="256" t="s">
        <v>121</v>
      </c>
      <c r="EJ147" s="256" t="s">
        <v>123</v>
      </c>
      <c r="EK147" s="257" t="str">
        <f>ADHB!EK147</f>
        <v/>
      </c>
      <c r="EL147" s="257"/>
      <c r="EM147" s="257">
        <f t="shared" si="1175"/>
        <v>0</v>
      </c>
      <c r="EN147" s="258"/>
      <c r="EO147" s="257">
        <f t="shared" si="1176"/>
        <v>0</v>
      </c>
      <c r="EP147" s="259"/>
      <c r="EQ147" s="260"/>
      <c r="ER147" s="260"/>
      <c r="ES147" s="257">
        <f t="shared" si="1177"/>
        <v>0</v>
      </c>
      <c r="ET147" s="258">
        <v>0.294289866351475</v>
      </c>
      <c r="EU147" s="261">
        <f t="shared" si="1178"/>
        <v>0</v>
      </c>
      <c r="EV147" s="262">
        <f t="shared" si="1179"/>
        <v>0</v>
      </c>
      <c r="EW147" s="263"/>
      <c r="EX147" s="254">
        <v>8.0</v>
      </c>
      <c r="EY147" s="255" t="s">
        <v>132</v>
      </c>
      <c r="EZ147" s="256" t="s">
        <v>121</v>
      </c>
      <c r="FA147" s="256" t="s">
        <v>123</v>
      </c>
      <c r="FB147" s="257" t="str">
        <f>ADHB!FB147</f>
        <v/>
      </c>
      <c r="FC147" s="257"/>
      <c r="FD147" s="257">
        <f t="shared" si="1180"/>
        <v>0</v>
      </c>
      <c r="FE147" s="258"/>
      <c r="FF147" s="257">
        <f t="shared" si="1181"/>
        <v>0</v>
      </c>
      <c r="FG147" s="259"/>
      <c r="FH147" s="260"/>
      <c r="FI147" s="260"/>
      <c r="FJ147" s="257">
        <f t="shared" si="1182"/>
        <v>0</v>
      </c>
      <c r="FK147" s="258">
        <v>0.294289866351475</v>
      </c>
      <c r="FL147" s="261">
        <f t="shared" si="1183"/>
        <v>0</v>
      </c>
      <c r="FM147" s="262">
        <f t="shared" si="1184"/>
        <v>0</v>
      </c>
      <c r="FN147" s="263"/>
      <c r="FO147" s="254">
        <v>8.0</v>
      </c>
      <c r="FP147" s="255" t="s">
        <v>132</v>
      </c>
      <c r="FQ147" s="256" t="s">
        <v>121</v>
      </c>
      <c r="FR147" s="256" t="s">
        <v>123</v>
      </c>
      <c r="FS147" s="257" t="str">
        <f>ADHB!FS147</f>
        <v/>
      </c>
      <c r="FT147" s="257"/>
      <c r="FU147" s="257">
        <f t="shared" si="1185"/>
        <v>0</v>
      </c>
      <c r="FV147" s="258"/>
      <c r="FW147" s="257">
        <f t="shared" si="1186"/>
        <v>0</v>
      </c>
      <c r="FX147" s="259"/>
      <c r="FY147" s="260"/>
      <c r="FZ147" s="260"/>
      <c r="GA147" s="257">
        <f t="shared" si="1187"/>
        <v>0</v>
      </c>
      <c r="GB147" s="258">
        <v>0.294289866351475</v>
      </c>
      <c r="GC147" s="261">
        <f t="shared" si="1188"/>
        <v>0</v>
      </c>
      <c r="GD147" s="262">
        <f t="shared" si="1189"/>
        <v>0</v>
      </c>
      <c r="GE147" s="263"/>
      <c r="GF147" s="254">
        <v>8.0</v>
      </c>
      <c r="GG147" s="255" t="s">
        <v>132</v>
      </c>
      <c r="GH147" s="256" t="s">
        <v>121</v>
      </c>
      <c r="GI147" s="256" t="s">
        <v>123</v>
      </c>
      <c r="GJ147" s="257" t="str">
        <f>ADHB!GJ147</f>
        <v/>
      </c>
      <c r="GK147" s="257"/>
      <c r="GL147" s="257">
        <f t="shared" si="1190"/>
        <v>0</v>
      </c>
      <c r="GM147" s="258"/>
      <c r="GN147" s="257">
        <f t="shared" si="1191"/>
        <v>0</v>
      </c>
      <c r="GO147" s="259"/>
      <c r="GP147" s="260"/>
      <c r="GQ147" s="260"/>
      <c r="GR147" s="257">
        <f t="shared" si="1192"/>
        <v>0</v>
      </c>
      <c r="GS147" s="258">
        <v>0.294289866351475</v>
      </c>
      <c r="GT147" s="261">
        <f t="shared" si="1193"/>
        <v>0</v>
      </c>
      <c r="GU147" s="262">
        <f t="shared" si="1194"/>
        <v>0</v>
      </c>
      <c r="GV147" s="263"/>
      <c r="GW147" s="254">
        <v>8.0</v>
      </c>
      <c r="GX147" s="255" t="s">
        <v>132</v>
      </c>
      <c r="GY147" s="256" t="s">
        <v>121</v>
      </c>
      <c r="GZ147" s="256" t="s">
        <v>123</v>
      </c>
      <c r="HA147" s="257" t="str">
        <f>ADHB!HA147</f>
        <v/>
      </c>
      <c r="HB147" s="257"/>
      <c r="HC147" s="257">
        <f t="shared" si="1195"/>
        <v>0</v>
      </c>
      <c r="HD147" s="258"/>
      <c r="HE147" s="257">
        <f t="shared" si="1196"/>
        <v>0</v>
      </c>
      <c r="HF147" s="259"/>
      <c r="HG147" s="260"/>
      <c r="HH147" s="260"/>
      <c r="HI147" s="257">
        <f t="shared" si="1197"/>
        <v>0</v>
      </c>
      <c r="HJ147" s="258">
        <v>0.294289866351475</v>
      </c>
      <c r="HK147" s="261">
        <f t="shared" si="1198"/>
        <v>0</v>
      </c>
      <c r="HL147" s="262">
        <f t="shared" si="1199"/>
        <v>0</v>
      </c>
      <c r="HM147" s="263"/>
      <c r="HN147" s="254">
        <v>8.0</v>
      </c>
      <c r="HO147" s="255" t="s">
        <v>132</v>
      </c>
      <c r="HP147" s="256" t="s">
        <v>121</v>
      </c>
      <c r="HQ147" s="256" t="s">
        <v>123</v>
      </c>
      <c r="HR147" s="257" t="str">
        <f>ADHB!HR147</f>
        <v/>
      </c>
      <c r="HS147" s="257"/>
      <c r="HT147" s="257">
        <f t="shared" si="1200"/>
        <v>0</v>
      </c>
      <c r="HU147" s="258"/>
      <c r="HV147" s="257">
        <f t="shared" si="1201"/>
        <v>0</v>
      </c>
      <c r="HW147" s="259"/>
      <c r="HX147" s="260"/>
      <c r="HY147" s="260"/>
      <c r="HZ147" s="257">
        <f t="shared" si="1202"/>
        <v>0</v>
      </c>
      <c r="IA147" s="258">
        <v>0.294289866351475</v>
      </c>
      <c r="IB147" s="261">
        <f t="shared" si="1203"/>
        <v>0</v>
      </c>
      <c r="IC147" s="262">
        <f t="shared" si="1204"/>
        <v>0</v>
      </c>
      <c r="ID147" s="263"/>
      <c r="IE147" s="254">
        <v>8.0</v>
      </c>
      <c r="IF147" s="255" t="s">
        <v>132</v>
      </c>
      <c r="IG147" s="256" t="s">
        <v>121</v>
      </c>
      <c r="IH147" s="256" t="s">
        <v>123</v>
      </c>
      <c r="II147" s="257" t="str">
        <f>ADHB!II147</f>
        <v/>
      </c>
      <c r="IJ147" s="257"/>
      <c r="IK147" s="257">
        <f t="shared" si="1205"/>
        <v>0</v>
      </c>
      <c r="IL147" s="258"/>
      <c r="IM147" s="257">
        <f t="shared" si="1206"/>
        <v>0</v>
      </c>
      <c r="IN147" s="259"/>
      <c r="IO147" s="260"/>
      <c r="IP147" s="260"/>
      <c r="IQ147" s="257">
        <f t="shared" si="1207"/>
        <v>0</v>
      </c>
      <c r="IR147" s="258">
        <v>0.294289866351475</v>
      </c>
      <c r="IS147" s="261">
        <f t="shared" si="1208"/>
        <v>0</v>
      </c>
      <c r="IT147" s="262">
        <f t="shared" si="1209"/>
        <v>0</v>
      </c>
      <c r="IU147" s="263"/>
      <c r="IV147" s="254">
        <v>8.0</v>
      </c>
      <c r="IW147" s="255" t="s">
        <v>132</v>
      </c>
      <c r="IX147" s="256" t="s">
        <v>121</v>
      </c>
      <c r="IY147" s="256" t="s">
        <v>123</v>
      </c>
      <c r="IZ147" s="257" t="str">
        <f>ADHB!IZ147</f>
        <v/>
      </c>
      <c r="JA147" s="257"/>
      <c r="JB147" s="257">
        <f t="shared" si="1210"/>
        <v>0</v>
      </c>
      <c r="JC147" s="258"/>
      <c r="JD147" s="257">
        <f t="shared" si="1211"/>
        <v>0</v>
      </c>
      <c r="JE147" s="259"/>
      <c r="JF147" s="260"/>
      <c r="JG147" s="260"/>
      <c r="JH147" s="257">
        <f t="shared" si="1212"/>
        <v>0</v>
      </c>
      <c r="JI147" s="258">
        <v>0.294289866351475</v>
      </c>
      <c r="JJ147" s="261">
        <f t="shared" si="1213"/>
        <v>0</v>
      </c>
      <c r="JK147" s="262">
        <f t="shared" si="1214"/>
        <v>0</v>
      </c>
      <c r="JL147" s="263"/>
      <c r="JM147" s="254">
        <v>8.0</v>
      </c>
      <c r="JN147" s="255" t="s">
        <v>132</v>
      </c>
      <c r="JO147" s="256" t="s">
        <v>121</v>
      </c>
      <c r="JP147" s="256" t="s">
        <v>123</v>
      </c>
      <c r="JQ147" s="257" t="str">
        <f>ADHB!KY147</f>
        <v/>
      </c>
      <c r="JR147" s="257"/>
      <c r="JS147" s="257">
        <f t="shared" si="1215"/>
        <v>0</v>
      </c>
      <c r="JT147" s="258"/>
      <c r="JU147" s="257">
        <f t="shared" si="1216"/>
        <v>0</v>
      </c>
      <c r="JV147" s="259"/>
      <c r="JW147" s="260"/>
      <c r="JX147" s="260"/>
      <c r="JY147" s="257">
        <f t="shared" si="1217"/>
        <v>0</v>
      </c>
      <c r="JZ147" s="258">
        <v>0.294289866351475</v>
      </c>
      <c r="KA147" s="261">
        <f t="shared" si="1218"/>
        <v>0</v>
      </c>
      <c r="KB147" s="262">
        <f t="shared" si="1219"/>
        <v>0</v>
      </c>
      <c r="KC147" s="263"/>
      <c r="KD147" s="254">
        <v>8.0</v>
      </c>
      <c r="KE147" s="255" t="s">
        <v>132</v>
      </c>
      <c r="KF147" s="256" t="s">
        <v>121</v>
      </c>
      <c r="KG147" s="256" t="s">
        <v>123</v>
      </c>
      <c r="KH147" s="257" t="str">
        <f>ADHB!LP147</f>
        <v/>
      </c>
      <c r="KI147" s="257"/>
      <c r="KJ147" s="257">
        <f t="shared" si="1220"/>
        <v>0</v>
      </c>
      <c r="KK147" s="258"/>
      <c r="KL147" s="257">
        <f t="shared" si="1221"/>
        <v>0</v>
      </c>
      <c r="KM147" s="259"/>
      <c r="KN147" s="260"/>
      <c r="KO147" s="260"/>
      <c r="KP147" s="257">
        <f t="shared" si="1222"/>
        <v>0</v>
      </c>
      <c r="KQ147" s="258">
        <v>0.294289866351475</v>
      </c>
      <c r="KR147" s="261">
        <f t="shared" si="1223"/>
        <v>0</v>
      </c>
      <c r="KS147" s="262">
        <f t="shared" si="1224"/>
        <v>0</v>
      </c>
      <c r="KT147" s="263"/>
      <c r="KU147" s="253"/>
    </row>
    <row r="148" ht="15.75" customHeight="1">
      <c r="A148" s="273"/>
      <c r="B148" s="274" t="s">
        <v>147</v>
      </c>
      <c r="C148" s="275"/>
      <c r="D148" s="275"/>
      <c r="E148" s="276"/>
      <c r="F148" s="276"/>
      <c r="G148" s="276"/>
      <c r="H148" s="277"/>
      <c r="I148" s="276"/>
      <c r="J148" s="277"/>
      <c r="K148" s="276"/>
      <c r="L148" s="276"/>
      <c r="M148" s="276"/>
      <c r="N148" s="277"/>
      <c r="O148" s="278"/>
      <c r="P148" s="279"/>
      <c r="Q148" s="263"/>
      <c r="R148" s="273"/>
      <c r="S148" s="274" t="s">
        <v>147</v>
      </c>
      <c r="T148" s="275"/>
      <c r="U148" s="275"/>
      <c r="V148" s="276"/>
      <c r="W148" s="276"/>
      <c r="X148" s="276"/>
      <c r="Y148" s="277"/>
      <c r="Z148" s="276"/>
      <c r="AA148" s="277"/>
      <c r="AB148" s="276"/>
      <c r="AC148" s="276"/>
      <c r="AD148" s="276"/>
      <c r="AE148" s="277"/>
      <c r="AF148" s="278"/>
      <c r="AG148" s="279"/>
      <c r="AH148" s="263"/>
      <c r="AI148" s="273"/>
      <c r="AJ148" s="274" t="s">
        <v>147</v>
      </c>
      <c r="AK148" s="275"/>
      <c r="AL148" s="275"/>
      <c r="AM148" s="276"/>
      <c r="AN148" s="276"/>
      <c r="AO148" s="276"/>
      <c r="AP148" s="277"/>
      <c r="AQ148" s="276"/>
      <c r="AR148" s="277"/>
      <c r="AS148" s="276"/>
      <c r="AT148" s="276"/>
      <c r="AU148" s="276"/>
      <c r="AV148" s="277"/>
      <c r="AW148" s="278"/>
      <c r="AX148" s="279"/>
      <c r="AY148" s="263"/>
      <c r="AZ148" s="273"/>
      <c r="BA148" s="274" t="s">
        <v>147</v>
      </c>
      <c r="BB148" s="275"/>
      <c r="BC148" s="275"/>
      <c r="BD148" s="276"/>
      <c r="BE148" s="276"/>
      <c r="BF148" s="276"/>
      <c r="BG148" s="277"/>
      <c r="BH148" s="276"/>
      <c r="BI148" s="277"/>
      <c r="BJ148" s="276"/>
      <c r="BK148" s="276"/>
      <c r="BL148" s="276"/>
      <c r="BM148" s="277"/>
      <c r="BN148" s="278"/>
      <c r="BO148" s="279"/>
      <c r="BP148" s="263"/>
      <c r="BQ148" s="273"/>
      <c r="BR148" s="274" t="s">
        <v>147</v>
      </c>
      <c r="BS148" s="275"/>
      <c r="BT148" s="275"/>
      <c r="BU148" s="276"/>
      <c r="BV148" s="276"/>
      <c r="BW148" s="276"/>
      <c r="BX148" s="277"/>
      <c r="BY148" s="276"/>
      <c r="BZ148" s="277"/>
      <c r="CA148" s="276"/>
      <c r="CB148" s="276"/>
      <c r="CC148" s="276"/>
      <c r="CD148" s="277"/>
      <c r="CE148" s="278"/>
      <c r="CF148" s="279"/>
      <c r="CG148" s="263"/>
      <c r="CH148" s="273"/>
      <c r="CI148" s="274" t="s">
        <v>147</v>
      </c>
      <c r="CJ148" s="275"/>
      <c r="CK148" s="275"/>
      <c r="CL148" s="276"/>
      <c r="CM148" s="276"/>
      <c r="CN148" s="276"/>
      <c r="CO148" s="277"/>
      <c r="CP148" s="276"/>
      <c r="CQ148" s="277"/>
      <c r="CR148" s="276"/>
      <c r="CS148" s="276"/>
      <c r="CT148" s="276"/>
      <c r="CU148" s="277"/>
      <c r="CV148" s="278"/>
      <c r="CW148" s="279"/>
      <c r="CX148" s="263"/>
      <c r="CY148" s="273"/>
      <c r="CZ148" s="274" t="s">
        <v>147</v>
      </c>
      <c r="DA148" s="275"/>
      <c r="DB148" s="275"/>
      <c r="DC148" s="276"/>
      <c r="DD148" s="276"/>
      <c r="DE148" s="276"/>
      <c r="DF148" s="277"/>
      <c r="DG148" s="276"/>
      <c r="DH148" s="277"/>
      <c r="DI148" s="276"/>
      <c r="DJ148" s="276"/>
      <c r="DK148" s="276"/>
      <c r="DL148" s="277"/>
      <c r="DM148" s="278"/>
      <c r="DN148" s="279"/>
      <c r="DO148" s="263"/>
      <c r="DP148" s="273"/>
      <c r="DQ148" s="274" t="s">
        <v>147</v>
      </c>
      <c r="DR148" s="275"/>
      <c r="DS148" s="275"/>
      <c r="DT148" s="276"/>
      <c r="DU148" s="276"/>
      <c r="DV148" s="276"/>
      <c r="DW148" s="277"/>
      <c r="DX148" s="276"/>
      <c r="DY148" s="277"/>
      <c r="DZ148" s="276"/>
      <c r="EA148" s="276"/>
      <c r="EB148" s="276"/>
      <c r="EC148" s="277"/>
      <c r="ED148" s="278"/>
      <c r="EE148" s="279"/>
      <c r="EF148" s="263"/>
      <c r="EG148" s="273"/>
      <c r="EH148" s="274" t="s">
        <v>147</v>
      </c>
      <c r="EI148" s="275"/>
      <c r="EJ148" s="275"/>
      <c r="EK148" s="276"/>
      <c r="EL148" s="276"/>
      <c r="EM148" s="276"/>
      <c r="EN148" s="277"/>
      <c r="EO148" s="276"/>
      <c r="EP148" s="277"/>
      <c r="EQ148" s="276"/>
      <c r="ER148" s="276"/>
      <c r="ES148" s="276"/>
      <c r="ET148" s="277"/>
      <c r="EU148" s="278"/>
      <c r="EV148" s="279"/>
      <c r="EW148" s="263"/>
      <c r="EX148" s="273"/>
      <c r="EY148" s="274" t="s">
        <v>147</v>
      </c>
      <c r="EZ148" s="275"/>
      <c r="FA148" s="275"/>
      <c r="FB148" s="276"/>
      <c r="FC148" s="276"/>
      <c r="FD148" s="276"/>
      <c r="FE148" s="277"/>
      <c r="FF148" s="276"/>
      <c r="FG148" s="277"/>
      <c r="FH148" s="276"/>
      <c r="FI148" s="276"/>
      <c r="FJ148" s="276"/>
      <c r="FK148" s="277"/>
      <c r="FL148" s="278"/>
      <c r="FM148" s="279"/>
      <c r="FN148" s="263"/>
      <c r="FO148" s="273"/>
      <c r="FP148" s="274" t="s">
        <v>147</v>
      </c>
      <c r="FQ148" s="275"/>
      <c r="FR148" s="275"/>
      <c r="FS148" s="276"/>
      <c r="FT148" s="276"/>
      <c r="FU148" s="276"/>
      <c r="FV148" s="277"/>
      <c r="FW148" s="276"/>
      <c r="FX148" s="277"/>
      <c r="FY148" s="276"/>
      <c r="FZ148" s="276"/>
      <c r="GA148" s="276"/>
      <c r="GB148" s="277"/>
      <c r="GC148" s="278"/>
      <c r="GD148" s="279"/>
      <c r="GE148" s="263"/>
      <c r="GF148" s="273"/>
      <c r="GG148" s="274" t="s">
        <v>147</v>
      </c>
      <c r="GH148" s="275"/>
      <c r="GI148" s="275"/>
      <c r="GJ148" s="276"/>
      <c r="GK148" s="276"/>
      <c r="GL148" s="276"/>
      <c r="GM148" s="277"/>
      <c r="GN148" s="276"/>
      <c r="GO148" s="277"/>
      <c r="GP148" s="276"/>
      <c r="GQ148" s="276"/>
      <c r="GR148" s="276"/>
      <c r="GS148" s="277"/>
      <c r="GT148" s="278"/>
      <c r="GU148" s="279"/>
      <c r="GV148" s="263"/>
      <c r="GW148" s="273"/>
      <c r="GX148" s="274" t="s">
        <v>147</v>
      </c>
      <c r="GY148" s="275"/>
      <c r="GZ148" s="275"/>
      <c r="HA148" s="276"/>
      <c r="HB148" s="276"/>
      <c r="HC148" s="276"/>
      <c r="HD148" s="277"/>
      <c r="HE148" s="276"/>
      <c r="HF148" s="277"/>
      <c r="HG148" s="276"/>
      <c r="HH148" s="276"/>
      <c r="HI148" s="276"/>
      <c r="HJ148" s="277"/>
      <c r="HK148" s="278"/>
      <c r="HL148" s="279"/>
      <c r="HM148" s="263"/>
      <c r="HN148" s="273"/>
      <c r="HO148" s="274" t="s">
        <v>147</v>
      </c>
      <c r="HP148" s="275"/>
      <c r="HQ148" s="275"/>
      <c r="HR148" s="276"/>
      <c r="HS148" s="276"/>
      <c r="HT148" s="276"/>
      <c r="HU148" s="277"/>
      <c r="HV148" s="276"/>
      <c r="HW148" s="277"/>
      <c r="HX148" s="276"/>
      <c r="HY148" s="276"/>
      <c r="HZ148" s="276"/>
      <c r="IA148" s="277"/>
      <c r="IB148" s="278"/>
      <c r="IC148" s="279"/>
      <c r="ID148" s="263"/>
      <c r="IE148" s="273"/>
      <c r="IF148" s="274" t="s">
        <v>147</v>
      </c>
      <c r="IG148" s="275"/>
      <c r="IH148" s="275"/>
      <c r="II148" s="276"/>
      <c r="IJ148" s="276"/>
      <c r="IK148" s="276"/>
      <c r="IL148" s="277"/>
      <c r="IM148" s="276"/>
      <c r="IN148" s="277"/>
      <c r="IO148" s="276"/>
      <c r="IP148" s="276"/>
      <c r="IQ148" s="276"/>
      <c r="IR148" s="277"/>
      <c r="IS148" s="278"/>
      <c r="IT148" s="279"/>
      <c r="IU148" s="263"/>
      <c r="IV148" s="273"/>
      <c r="IW148" s="274" t="s">
        <v>147</v>
      </c>
      <c r="IX148" s="275"/>
      <c r="IY148" s="275"/>
      <c r="IZ148" s="276"/>
      <c r="JA148" s="276"/>
      <c r="JB148" s="276"/>
      <c r="JC148" s="277"/>
      <c r="JD148" s="276"/>
      <c r="JE148" s="277"/>
      <c r="JF148" s="276"/>
      <c r="JG148" s="276"/>
      <c r="JH148" s="276"/>
      <c r="JI148" s="277"/>
      <c r="JJ148" s="278"/>
      <c r="JK148" s="279"/>
      <c r="JL148" s="263"/>
      <c r="JM148" s="273"/>
      <c r="JN148" s="274" t="s">
        <v>147</v>
      </c>
      <c r="JO148" s="275"/>
      <c r="JP148" s="275"/>
      <c r="JQ148" s="276"/>
      <c r="JR148" s="276"/>
      <c r="JS148" s="276"/>
      <c r="JT148" s="277"/>
      <c r="JU148" s="276"/>
      <c r="JV148" s="277"/>
      <c r="JW148" s="276"/>
      <c r="JX148" s="276"/>
      <c r="JY148" s="276"/>
      <c r="JZ148" s="277"/>
      <c r="KA148" s="278"/>
      <c r="KB148" s="279"/>
      <c r="KC148" s="263"/>
      <c r="KD148" s="273"/>
      <c r="KE148" s="274" t="s">
        <v>147</v>
      </c>
      <c r="KF148" s="275"/>
      <c r="KG148" s="275"/>
      <c r="KH148" s="276"/>
      <c r="KI148" s="276"/>
      <c r="KJ148" s="276"/>
      <c r="KK148" s="277"/>
      <c r="KL148" s="276"/>
      <c r="KM148" s="277"/>
      <c r="KN148" s="276"/>
      <c r="KO148" s="276"/>
      <c r="KP148" s="276"/>
      <c r="KQ148" s="277"/>
      <c r="KR148" s="278"/>
      <c r="KS148" s="279"/>
      <c r="KT148" s="263"/>
      <c r="KU148" s="264"/>
    </row>
    <row r="149" ht="15.75" customHeight="1">
      <c r="A149" s="254">
        <v>1.0</v>
      </c>
      <c r="B149" s="255" t="s">
        <v>142</v>
      </c>
      <c r="C149" s="256" t="s">
        <v>121</v>
      </c>
      <c r="D149" s="256" t="s">
        <v>123</v>
      </c>
      <c r="E149" s="257" t="str">
        <f>ADHB!E149</f>
        <v/>
      </c>
      <c r="F149" s="257"/>
      <c r="G149" s="257">
        <f t="shared" ref="G149:G154" si="1225">IFERROR(E149*F149/1000000,0)</f>
        <v>0</v>
      </c>
      <c r="H149" s="258"/>
      <c r="I149" s="257">
        <f t="shared" ref="I149:I154" si="1226">IFERROR(+G149*H149,"")</f>
        <v>0</v>
      </c>
      <c r="J149" s="259"/>
      <c r="K149" s="260"/>
      <c r="L149" s="260"/>
      <c r="M149" s="257">
        <f t="shared" ref="M149:M154" si="1227">IFERROR(+(IF(G149="","0",G149))+(IF(I149="","0",I149))+(IF(L149="","0",L149)),"")</f>
        <v>0</v>
      </c>
      <c r="N149" s="258">
        <v>0.294289866351475</v>
      </c>
      <c r="O149" s="261">
        <f t="shared" ref="O149:O154" si="1228">IFERROR(+N149*(M149-L149),"")</f>
        <v>0</v>
      </c>
      <c r="P149" s="262">
        <f t="shared" ref="P149:P154" si="1229">IFERROR(+(IF(M149="","0",M149))-(IF(O149="","0",O149)),"")</f>
        <v>0</v>
      </c>
      <c r="Q149" s="263"/>
      <c r="R149" s="254">
        <v>1.0</v>
      </c>
      <c r="S149" s="255" t="s">
        <v>142</v>
      </c>
      <c r="T149" s="256" t="s">
        <v>121</v>
      </c>
      <c r="U149" s="256" t="s">
        <v>123</v>
      </c>
      <c r="V149" s="257" t="str">
        <f>ADHB!V149</f>
        <v/>
      </c>
      <c r="W149" s="257"/>
      <c r="X149" s="257">
        <f t="shared" ref="X149:X154" si="1230">IFERROR(V149*W149/1000000,0)</f>
        <v>0</v>
      </c>
      <c r="Y149" s="258"/>
      <c r="Z149" s="257">
        <f t="shared" ref="Z149:Z154" si="1231">IFERROR(+X149*Y149,"")</f>
        <v>0</v>
      </c>
      <c r="AA149" s="259"/>
      <c r="AB149" s="260"/>
      <c r="AC149" s="260"/>
      <c r="AD149" s="257">
        <f t="shared" ref="AD149:AD154" si="1232">IFERROR(+(IF(X149="","0",X149))+(IF(Z149="","0",Z149))+(IF(AC149="","0",AC149)),"")</f>
        <v>0</v>
      </c>
      <c r="AE149" s="258">
        <v>0.294289866351475</v>
      </c>
      <c r="AF149" s="261">
        <f t="shared" ref="AF149:AF154" si="1233">IFERROR(+AE149*(AD149-AC149),"")</f>
        <v>0</v>
      </c>
      <c r="AG149" s="262">
        <f t="shared" ref="AG149:AG154" si="1234">IFERROR(+(IF(AD149="","0",AD149))-(IF(AF149="","0",AF149)),"")</f>
        <v>0</v>
      </c>
      <c r="AH149" s="263"/>
      <c r="AI149" s="254">
        <v>1.0</v>
      </c>
      <c r="AJ149" s="255" t="s">
        <v>142</v>
      </c>
      <c r="AK149" s="256" t="s">
        <v>121</v>
      </c>
      <c r="AL149" s="256" t="s">
        <v>123</v>
      </c>
      <c r="AM149" s="257" t="str">
        <f>ADHB!AM149</f>
        <v/>
      </c>
      <c r="AN149" s="257"/>
      <c r="AO149" s="257">
        <f t="shared" ref="AO149:AO154" si="1235">IFERROR(AM149*AN149/1000000,0)</f>
        <v>0</v>
      </c>
      <c r="AP149" s="258"/>
      <c r="AQ149" s="257">
        <f t="shared" ref="AQ149:AQ154" si="1236">IFERROR(+AO149*AP149,"")</f>
        <v>0</v>
      </c>
      <c r="AR149" s="259"/>
      <c r="AS149" s="260"/>
      <c r="AT149" s="260"/>
      <c r="AU149" s="257">
        <f t="shared" ref="AU149:AU154" si="1237">IFERROR(+(IF(AO149="","0",AO149))+(IF(AQ149="","0",AQ149))+(IF(AT149="","0",AT149)),"")</f>
        <v>0</v>
      </c>
      <c r="AV149" s="258">
        <v>0.294289866351475</v>
      </c>
      <c r="AW149" s="261">
        <f t="shared" ref="AW149:AW154" si="1238">IFERROR(+AV149*(AU149-AT149),"")</f>
        <v>0</v>
      </c>
      <c r="AX149" s="262">
        <f t="shared" ref="AX149:AX154" si="1239">IFERROR(+(IF(AU149="","0",AU149))-(IF(AW149="","0",AW149)),"")</f>
        <v>0</v>
      </c>
      <c r="AY149" s="263"/>
      <c r="AZ149" s="254">
        <v>1.0</v>
      </c>
      <c r="BA149" s="255" t="s">
        <v>142</v>
      </c>
      <c r="BB149" s="256" t="s">
        <v>121</v>
      </c>
      <c r="BC149" s="256" t="s">
        <v>123</v>
      </c>
      <c r="BD149" s="257" t="str">
        <f>ADHB!BD149</f>
        <v/>
      </c>
      <c r="BE149" s="257"/>
      <c r="BF149" s="257">
        <f t="shared" ref="BF149:BF154" si="1240">IFERROR(BD149*BE149/1000000,0)</f>
        <v>0</v>
      </c>
      <c r="BG149" s="258"/>
      <c r="BH149" s="257">
        <f t="shared" ref="BH149:BH154" si="1241">IFERROR(+BF149*BG149,"")</f>
        <v>0</v>
      </c>
      <c r="BI149" s="259"/>
      <c r="BJ149" s="260"/>
      <c r="BK149" s="260"/>
      <c r="BL149" s="257">
        <f t="shared" ref="BL149:BL154" si="1242">IFERROR(+(IF(BF149="","0",BF149))+(IF(BH149="","0",BH149))+(IF(BK149="","0",BK149)),"")</f>
        <v>0</v>
      </c>
      <c r="BM149" s="258">
        <v>0.294289866351475</v>
      </c>
      <c r="BN149" s="261">
        <f t="shared" ref="BN149:BN154" si="1243">IFERROR(+BM149*(BL149-BK149),"")</f>
        <v>0</v>
      </c>
      <c r="BO149" s="262">
        <f t="shared" ref="BO149:BO154" si="1244">IFERROR(+(IF(BL149="","0",BL149))-(IF(BN149="","0",BN149)),"")</f>
        <v>0</v>
      </c>
      <c r="BP149" s="263"/>
      <c r="BQ149" s="254">
        <v>1.0</v>
      </c>
      <c r="BR149" s="255" t="s">
        <v>142</v>
      </c>
      <c r="BS149" s="256" t="s">
        <v>121</v>
      </c>
      <c r="BT149" s="256" t="s">
        <v>123</v>
      </c>
      <c r="BU149" s="257" t="str">
        <f>ADHB!BU149</f>
        <v/>
      </c>
      <c r="BV149" s="257"/>
      <c r="BW149" s="257">
        <f t="shared" ref="BW149:BW154" si="1245">IFERROR(BU149*BV149/1000000,0)</f>
        <v>0</v>
      </c>
      <c r="BX149" s="258"/>
      <c r="BY149" s="257">
        <f t="shared" ref="BY149:BY154" si="1246">IFERROR(+BW149*BX149,"")</f>
        <v>0</v>
      </c>
      <c r="BZ149" s="259"/>
      <c r="CA149" s="260"/>
      <c r="CB149" s="260"/>
      <c r="CC149" s="257">
        <f t="shared" ref="CC149:CC154" si="1247">IFERROR(+(IF(BW149="","0",BW149))+(IF(BY149="","0",BY149))+(IF(CB149="","0",CB149)),"")</f>
        <v>0</v>
      </c>
      <c r="CD149" s="258">
        <v>0.294289866351475</v>
      </c>
      <c r="CE149" s="261">
        <f t="shared" ref="CE149:CE154" si="1248">IFERROR(+CD149*(CC149-CB149),"")</f>
        <v>0</v>
      </c>
      <c r="CF149" s="262">
        <f t="shared" ref="CF149:CF154" si="1249">IFERROR(+(IF(CC149="","0",CC149))-(IF(CE149="","0",CE149)),"")</f>
        <v>0</v>
      </c>
      <c r="CG149" s="263"/>
      <c r="CH149" s="254">
        <v>1.0</v>
      </c>
      <c r="CI149" s="255" t="s">
        <v>142</v>
      </c>
      <c r="CJ149" s="256" t="s">
        <v>121</v>
      </c>
      <c r="CK149" s="256" t="s">
        <v>123</v>
      </c>
      <c r="CL149" s="257" t="str">
        <f>ADHB!CL149</f>
        <v/>
      </c>
      <c r="CM149" s="257"/>
      <c r="CN149" s="257">
        <f t="shared" ref="CN149:CN154" si="1250">IFERROR(CL149*CM149/1000000,0)</f>
        <v>0</v>
      </c>
      <c r="CO149" s="258"/>
      <c r="CP149" s="257">
        <f t="shared" ref="CP149:CP154" si="1251">IFERROR(+CN149*CO149,"")</f>
        <v>0</v>
      </c>
      <c r="CQ149" s="259"/>
      <c r="CR149" s="260"/>
      <c r="CS149" s="260"/>
      <c r="CT149" s="257">
        <f t="shared" ref="CT149:CT154" si="1252">IFERROR(+(IF(CN149="","0",CN149))+(IF(CP149="","0",CP149))+(IF(CS149="","0",CS149)),"")</f>
        <v>0</v>
      </c>
      <c r="CU149" s="258">
        <v>0.294289866351475</v>
      </c>
      <c r="CV149" s="261">
        <f t="shared" ref="CV149:CV154" si="1253">IFERROR(+CU149*(CT149-CS149),"")</f>
        <v>0</v>
      </c>
      <c r="CW149" s="262">
        <f t="shared" ref="CW149:CW154" si="1254">IFERROR(+(IF(CT149="","0",CT149))-(IF(CV149="","0",CV149)),"")</f>
        <v>0</v>
      </c>
      <c r="CX149" s="263"/>
      <c r="CY149" s="254">
        <v>1.0</v>
      </c>
      <c r="CZ149" s="255" t="s">
        <v>142</v>
      </c>
      <c r="DA149" s="256" t="s">
        <v>121</v>
      </c>
      <c r="DB149" s="256" t="s">
        <v>123</v>
      </c>
      <c r="DC149" s="257" t="str">
        <f>ADHB!DC149</f>
        <v/>
      </c>
      <c r="DD149" s="257"/>
      <c r="DE149" s="257">
        <f t="shared" ref="DE149:DE154" si="1255">IFERROR(DC149*DD149/1000000,0)</f>
        <v>0</v>
      </c>
      <c r="DF149" s="258"/>
      <c r="DG149" s="257">
        <f t="shared" ref="DG149:DG154" si="1256">IFERROR(+DE149*DF149,"")</f>
        <v>0</v>
      </c>
      <c r="DH149" s="259"/>
      <c r="DI149" s="260"/>
      <c r="DJ149" s="260"/>
      <c r="DK149" s="257">
        <f t="shared" ref="DK149:DK154" si="1257">IFERROR(+(IF(DE149="","0",DE149))+(IF(DG149="","0",DG149))+(IF(DJ149="","0",DJ149)),"")</f>
        <v>0</v>
      </c>
      <c r="DL149" s="258">
        <v>0.294289866351475</v>
      </c>
      <c r="DM149" s="261">
        <f t="shared" ref="DM149:DM154" si="1258">IFERROR(+DL149*(DK149-DJ149),"")</f>
        <v>0</v>
      </c>
      <c r="DN149" s="262">
        <f t="shared" ref="DN149:DN154" si="1259">IFERROR(+(IF(DK149="","0",DK149))-(IF(DM149="","0",DM149)),"")</f>
        <v>0</v>
      </c>
      <c r="DO149" s="263"/>
      <c r="DP149" s="254">
        <v>1.0</v>
      </c>
      <c r="DQ149" s="255" t="s">
        <v>142</v>
      </c>
      <c r="DR149" s="256" t="s">
        <v>121</v>
      </c>
      <c r="DS149" s="256" t="s">
        <v>123</v>
      </c>
      <c r="DT149" s="257" t="str">
        <f>ADHB!DT149</f>
        <v/>
      </c>
      <c r="DU149" s="257"/>
      <c r="DV149" s="257">
        <f t="shared" ref="DV149:DV154" si="1260">IFERROR(DT149*DU149/1000000,0)</f>
        <v>0</v>
      </c>
      <c r="DW149" s="258"/>
      <c r="DX149" s="257">
        <f t="shared" ref="DX149:DX154" si="1261">IFERROR(+DV149*DW149,"")</f>
        <v>0</v>
      </c>
      <c r="DY149" s="259"/>
      <c r="DZ149" s="260"/>
      <c r="EA149" s="260"/>
      <c r="EB149" s="257">
        <f t="shared" ref="EB149:EB154" si="1262">IFERROR(+(IF(DV149="","0",DV149))+(IF(DX149="","0",DX149))+(IF(EA149="","0",EA149)),"")</f>
        <v>0</v>
      </c>
      <c r="EC149" s="258">
        <v>0.294289866351475</v>
      </c>
      <c r="ED149" s="261">
        <f t="shared" ref="ED149:ED154" si="1263">IFERROR(+EC149*(EB149-EA149),"")</f>
        <v>0</v>
      </c>
      <c r="EE149" s="262">
        <f t="shared" ref="EE149:EE154" si="1264">IFERROR(+(IF(EB149="","0",EB149))-(IF(ED149="","0",ED149)),"")</f>
        <v>0</v>
      </c>
      <c r="EF149" s="263"/>
      <c r="EG149" s="254">
        <v>1.0</v>
      </c>
      <c r="EH149" s="255" t="s">
        <v>142</v>
      </c>
      <c r="EI149" s="256" t="s">
        <v>121</v>
      </c>
      <c r="EJ149" s="256" t="s">
        <v>123</v>
      </c>
      <c r="EK149" s="257" t="str">
        <f>ADHB!EK149</f>
        <v/>
      </c>
      <c r="EL149" s="257"/>
      <c r="EM149" s="257">
        <f t="shared" ref="EM149:EM154" si="1265">IFERROR(EK149*EL149/1000000,0)</f>
        <v>0</v>
      </c>
      <c r="EN149" s="258"/>
      <c r="EO149" s="257">
        <f t="shared" ref="EO149:EO154" si="1266">IFERROR(+EM149*EN149,"")</f>
        <v>0</v>
      </c>
      <c r="EP149" s="259"/>
      <c r="EQ149" s="260"/>
      <c r="ER149" s="260"/>
      <c r="ES149" s="257">
        <f t="shared" ref="ES149:ES154" si="1267">IFERROR(+(IF(EM149="","0",EM149))+(IF(EO149="","0",EO149))+(IF(ER149="","0",ER149)),"")</f>
        <v>0</v>
      </c>
      <c r="ET149" s="258">
        <v>0.294289866351475</v>
      </c>
      <c r="EU149" s="261">
        <f t="shared" ref="EU149:EU154" si="1268">IFERROR(+ET149*(ES149-ER149),"")</f>
        <v>0</v>
      </c>
      <c r="EV149" s="262">
        <f t="shared" ref="EV149:EV154" si="1269">IFERROR(+(IF(ES149="","0",ES149))-(IF(EU149="","0",EU149)),"")</f>
        <v>0</v>
      </c>
      <c r="EW149" s="263"/>
      <c r="EX149" s="254">
        <v>1.0</v>
      </c>
      <c r="EY149" s="255" t="s">
        <v>142</v>
      </c>
      <c r="EZ149" s="256" t="s">
        <v>121</v>
      </c>
      <c r="FA149" s="256" t="s">
        <v>123</v>
      </c>
      <c r="FB149" s="257" t="str">
        <f>ADHB!FB149</f>
        <v/>
      </c>
      <c r="FC149" s="257"/>
      <c r="FD149" s="257">
        <f t="shared" ref="FD149:FD154" si="1270">IFERROR(FB149*FC149/1000000,0)</f>
        <v>0</v>
      </c>
      <c r="FE149" s="258"/>
      <c r="FF149" s="257">
        <f t="shared" ref="FF149:FF154" si="1271">IFERROR(+FD149*FE149,"")</f>
        <v>0</v>
      </c>
      <c r="FG149" s="259"/>
      <c r="FH149" s="260"/>
      <c r="FI149" s="260"/>
      <c r="FJ149" s="257">
        <f t="shared" ref="FJ149:FJ154" si="1272">IFERROR(+(IF(FD149="","0",FD149))+(IF(FF149="","0",FF149))+(IF(FI149="","0",FI149)),"")</f>
        <v>0</v>
      </c>
      <c r="FK149" s="258">
        <v>0.294289866351475</v>
      </c>
      <c r="FL149" s="261">
        <f t="shared" ref="FL149:FL154" si="1273">IFERROR(+FK149*(FJ149-FI149),"")</f>
        <v>0</v>
      </c>
      <c r="FM149" s="262">
        <f t="shared" ref="FM149:FM154" si="1274">IFERROR(+(IF(FJ149="","0",FJ149))-(IF(FL149="","0",FL149)),"")</f>
        <v>0</v>
      </c>
      <c r="FN149" s="263"/>
      <c r="FO149" s="254">
        <v>1.0</v>
      </c>
      <c r="FP149" s="255" t="s">
        <v>142</v>
      </c>
      <c r="FQ149" s="256" t="s">
        <v>121</v>
      </c>
      <c r="FR149" s="256" t="s">
        <v>123</v>
      </c>
      <c r="FS149" s="257" t="str">
        <f>ADHB!FS149</f>
        <v/>
      </c>
      <c r="FT149" s="257"/>
      <c r="FU149" s="257">
        <f t="shared" ref="FU149:FU154" si="1275">IFERROR(FS149*FT149/1000000,0)</f>
        <v>0</v>
      </c>
      <c r="FV149" s="258"/>
      <c r="FW149" s="257">
        <f t="shared" ref="FW149:FW154" si="1276">IFERROR(+FU149*FV149,"")</f>
        <v>0</v>
      </c>
      <c r="FX149" s="259"/>
      <c r="FY149" s="260"/>
      <c r="FZ149" s="260"/>
      <c r="GA149" s="257">
        <f t="shared" ref="GA149:GA154" si="1277">IFERROR(+(IF(FU149="","0",FU149))+(IF(FW149="","0",FW149))+(IF(FZ149="","0",FZ149)),"")</f>
        <v>0</v>
      </c>
      <c r="GB149" s="258">
        <v>0.294289866351475</v>
      </c>
      <c r="GC149" s="261">
        <f t="shared" ref="GC149:GC154" si="1278">IFERROR(+GB149*(GA149-FZ149),"")</f>
        <v>0</v>
      </c>
      <c r="GD149" s="262">
        <f t="shared" ref="GD149:GD154" si="1279">IFERROR(+(IF(GA149="","0",GA149))-(IF(GC149="","0",GC149)),"")</f>
        <v>0</v>
      </c>
      <c r="GE149" s="263"/>
      <c r="GF149" s="254">
        <v>1.0</v>
      </c>
      <c r="GG149" s="255" t="s">
        <v>142</v>
      </c>
      <c r="GH149" s="256" t="s">
        <v>121</v>
      </c>
      <c r="GI149" s="256" t="s">
        <v>123</v>
      </c>
      <c r="GJ149" s="257" t="str">
        <f>ADHB!GJ149</f>
        <v/>
      </c>
      <c r="GK149" s="257"/>
      <c r="GL149" s="257">
        <f t="shared" ref="GL149:GL154" si="1280">IFERROR(GJ149*GK149/1000000,0)</f>
        <v>0</v>
      </c>
      <c r="GM149" s="258"/>
      <c r="GN149" s="257">
        <f t="shared" ref="GN149:GN154" si="1281">IFERROR(+GL149*GM149,"")</f>
        <v>0</v>
      </c>
      <c r="GO149" s="259"/>
      <c r="GP149" s="260"/>
      <c r="GQ149" s="260"/>
      <c r="GR149" s="257">
        <f t="shared" ref="GR149:GR154" si="1282">IFERROR(+(IF(GL149="","0",GL149))+(IF(GN149="","0",GN149))+(IF(GQ149="","0",GQ149)),"")</f>
        <v>0</v>
      </c>
      <c r="GS149" s="258">
        <v>0.294289866351475</v>
      </c>
      <c r="GT149" s="261">
        <f t="shared" ref="GT149:GT154" si="1283">IFERROR(+GS149*(GR149-GQ149),"")</f>
        <v>0</v>
      </c>
      <c r="GU149" s="262">
        <f t="shared" ref="GU149:GU154" si="1284">IFERROR(+(IF(GR149="","0",GR149))-(IF(GT149="","0",GT149)),"")</f>
        <v>0</v>
      </c>
      <c r="GV149" s="263"/>
      <c r="GW149" s="254">
        <v>1.0</v>
      </c>
      <c r="GX149" s="255" t="s">
        <v>142</v>
      </c>
      <c r="GY149" s="256" t="s">
        <v>121</v>
      </c>
      <c r="GZ149" s="256" t="s">
        <v>123</v>
      </c>
      <c r="HA149" s="257" t="str">
        <f>ADHB!HA149</f>
        <v/>
      </c>
      <c r="HB149" s="257"/>
      <c r="HC149" s="257">
        <f t="shared" ref="HC149:HC154" si="1285">IFERROR(HA149*HB149/1000000,0)</f>
        <v>0</v>
      </c>
      <c r="HD149" s="258"/>
      <c r="HE149" s="257">
        <f t="shared" ref="HE149:HE154" si="1286">IFERROR(+HC149*HD149,"")</f>
        <v>0</v>
      </c>
      <c r="HF149" s="259"/>
      <c r="HG149" s="260"/>
      <c r="HH149" s="260"/>
      <c r="HI149" s="257">
        <f t="shared" ref="HI149:HI154" si="1287">IFERROR(+(IF(HC149="","0",HC149))+(IF(HE149="","0",HE149))+(IF(HH149="","0",HH149)),"")</f>
        <v>0</v>
      </c>
      <c r="HJ149" s="258">
        <v>0.294289866351475</v>
      </c>
      <c r="HK149" s="261">
        <f t="shared" ref="HK149:HK154" si="1288">IFERROR(+HJ149*(HI149-HH149),"")</f>
        <v>0</v>
      </c>
      <c r="HL149" s="262">
        <f t="shared" ref="HL149:HL154" si="1289">IFERROR(+(IF(HI149="","0",HI149))-(IF(HK149="","0",HK149)),"")</f>
        <v>0</v>
      </c>
      <c r="HM149" s="263"/>
      <c r="HN149" s="254">
        <v>1.0</v>
      </c>
      <c r="HO149" s="255" t="s">
        <v>142</v>
      </c>
      <c r="HP149" s="256" t="s">
        <v>121</v>
      </c>
      <c r="HQ149" s="256" t="s">
        <v>123</v>
      </c>
      <c r="HR149" s="257" t="str">
        <f>ADHB!HR149</f>
        <v/>
      </c>
      <c r="HS149" s="257"/>
      <c r="HT149" s="257">
        <f t="shared" ref="HT149:HT154" si="1290">IFERROR(HR149*HS149/1000000,0)</f>
        <v>0</v>
      </c>
      <c r="HU149" s="258"/>
      <c r="HV149" s="257">
        <f t="shared" ref="HV149:HV154" si="1291">IFERROR(+HT149*HU149,"")</f>
        <v>0</v>
      </c>
      <c r="HW149" s="259"/>
      <c r="HX149" s="260"/>
      <c r="HY149" s="260"/>
      <c r="HZ149" s="257">
        <f t="shared" ref="HZ149:HZ154" si="1292">IFERROR(+(IF(HT149="","0",HT149))+(IF(HV149="","0",HV149))+(IF(HY149="","0",HY149)),"")</f>
        <v>0</v>
      </c>
      <c r="IA149" s="258">
        <v>0.294289866351475</v>
      </c>
      <c r="IB149" s="261">
        <f t="shared" ref="IB149:IB154" si="1293">IFERROR(+IA149*(HZ149-HY149),"")</f>
        <v>0</v>
      </c>
      <c r="IC149" s="262">
        <f t="shared" ref="IC149:IC154" si="1294">IFERROR(+(IF(HZ149="","0",HZ149))-(IF(IB149="","0",IB149)),"")</f>
        <v>0</v>
      </c>
      <c r="ID149" s="263"/>
      <c r="IE149" s="254">
        <v>1.0</v>
      </c>
      <c r="IF149" s="255" t="s">
        <v>142</v>
      </c>
      <c r="IG149" s="256" t="s">
        <v>121</v>
      </c>
      <c r="IH149" s="256" t="s">
        <v>123</v>
      </c>
      <c r="II149" s="257" t="str">
        <f>ADHB!II149</f>
        <v/>
      </c>
      <c r="IJ149" s="257"/>
      <c r="IK149" s="257">
        <f t="shared" ref="IK149:IK154" si="1295">IFERROR(II149*IJ149/1000000,0)</f>
        <v>0</v>
      </c>
      <c r="IL149" s="258"/>
      <c r="IM149" s="257">
        <f t="shared" ref="IM149:IM154" si="1296">IFERROR(+IK149*IL149,"")</f>
        <v>0</v>
      </c>
      <c r="IN149" s="259"/>
      <c r="IO149" s="260"/>
      <c r="IP149" s="260"/>
      <c r="IQ149" s="257">
        <f t="shared" ref="IQ149:IQ154" si="1297">IFERROR(+(IF(IK149="","0",IK149))+(IF(IM149="","0",IM149))+(IF(IP149="","0",IP149)),"")</f>
        <v>0</v>
      </c>
      <c r="IR149" s="258">
        <v>0.294289866351475</v>
      </c>
      <c r="IS149" s="261">
        <f t="shared" ref="IS149:IS154" si="1298">IFERROR(+IR149*(IQ149-IP149),"")</f>
        <v>0</v>
      </c>
      <c r="IT149" s="262">
        <f t="shared" ref="IT149:IT154" si="1299">IFERROR(+(IF(IQ149="","0",IQ149))-(IF(IS149="","0",IS149)),"")</f>
        <v>0</v>
      </c>
      <c r="IU149" s="263"/>
      <c r="IV149" s="254">
        <v>1.0</v>
      </c>
      <c r="IW149" s="255" t="s">
        <v>142</v>
      </c>
      <c r="IX149" s="256" t="s">
        <v>121</v>
      </c>
      <c r="IY149" s="256" t="s">
        <v>123</v>
      </c>
      <c r="IZ149" s="257" t="str">
        <f>ADHB!IZ149</f>
        <v/>
      </c>
      <c r="JA149" s="257"/>
      <c r="JB149" s="257">
        <f t="shared" ref="JB149:JB154" si="1300">IFERROR(IZ149*JA149/1000000,0)</f>
        <v>0</v>
      </c>
      <c r="JC149" s="258"/>
      <c r="JD149" s="257">
        <f t="shared" ref="JD149:JD154" si="1301">IFERROR(+JB149*JC149,"")</f>
        <v>0</v>
      </c>
      <c r="JE149" s="259"/>
      <c r="JF149" s="260"/>
      <c r="JG149" s="260"/>
      <c r="JH149" s="257">
        <f t="shared" ref="JH149:JH154" si="1302">IFERROR(+(IF(JB149="","0",JB149))+(IF(JD149="","0",JD149))+(IF(JG149="","0",JG149)),"")</f>
        <v>0</v>
      </c>
      <c r="JI149" s="258">
        <v>0.294289866351475</v>
      </c>
      <c r="JJ149" s="261">
        <f t="shared" ref="JJ149:JJ154" si="1303">IFERROR(+JI149*(JH149-JG149),"")</f>
        <v>0</v>
      </c>
      <c r="JK149" s="262">
        <f t="shared" ref="JK149:JK154" si="1304">IFERROR(+(IF(JH149="","0",JH149))-(IF(JJ149="","0",JJ149)),"")</f>
        <v>0</v>
      </c>
      <c r="JL149" s="263"/>
      <c r="JM149" s="254">
        <v>1.0</v>
      </c>
      <c r="JN149" s="255" t="s">
        <v>142</v>
      </c>
      <c r="JO149" s="256" t="s">
        <v>121</v>
      </c>
      <c r="JP149" s="256" t="s">
        <v>123</v>
      </c>
      <c r="JQ149" s="257" t="str">
        <f>ADHB!KY149</f>
        <v/>
      </c>
      <c r="JR149" s="257"/>
      <c r="JS149" s="257">
        <f t="shared" ref="JS149:JS154" si="1305">IFERROR(JQ149*JR149/1000000,0)</f>
        <v>0</v>
      </c>
      <c r="JT149" s="258"/>
      <c r="JU149" s="257">
        <f t="shared" ref="JU149:JU154" si="1306">IFERROR(+JS149*JT149,"")</f>
        <v>0</v>
      </c>
      <c r="JV149" s="259"/>
      <c r="JW149" s="260"/>
      <c r="JX149" s="260"/>
      <c r="JY149" s="257">
        <f t="shared" ref="JY149:JY154" si="1307">IFERROR(+(IF(JS149="","0",JS149))+(IF(JU149="","0",JU149))+(IF(JX149="","0",JX149)),"")</f>
        <v>0</v>
      </c>
      <c r="JZ149" s="258">
        <v>0.294289866351475</v>
      </c>
      <c r="KA149" s="261">
        <f t="shared" ref="KA149:KA154" si="1308">IFERROR(+JZ149*(JY149-JX149),"")</f>
        <v>0</v>
      </c>
      <c r="KB149" s="262">
        <f t="shared" ref="KB149:KB154" si="1309">IFERROR(+(IF(JY149="","0",JY149))-(IF(KA149="","0",KA149)),"")</f>
        <v>0</v>
      </c>
      <c r="KC149" s="263"/>
      <c r="KD149" s="254">
        <v>1.0</v>
      </c>
      <c r="KE149" s="255" t="s">
        <v>142</v>
      </c>
      <c r="KF149" s="256" t="s">
        <v>121</v>
      </c>
      <c r="KG149" s="256" t="s">
        <v>123</v>
      </c>
      <c r="KH149" s="257" t="str">
        <f>ADHB!LP149</f>
        <v/>
      </c>
      <c r="KI149" s="257"/>
      <c r="KJ149" s="257">
        <f t="shared" ref="KJ149:KJ154" si="1310">IFERROR(KH149*KI149/1000000,0)</f>
        <v>0</v>
      </c>
      <c r="KK149" s="258"/>
      <c r="KL149" s="257">
        <f t="shared" ref="KL149:KL154" si="1311">IFERROR(+KJ149*KK149,"")</f>
        <v>0</v>
      </c>
      <c r="KM149" s="259"/>
      <c r="KN149" s="260"/>
      <c r="KO149" s="260"/>
      <c r="KP149" s="257">
        <f t="shared" ref="KP149:KP154" si="1312">IFERROR(+(IF(KJ149="","0",KJ149))+(IF(KL149="","0",KL149))+(IF(KO149="","0",KO149)),"")</f>
        <v>0</v>
      </c>
      <c r="KQ149" s="258">
        <v>0.294289866351475</v>
      </c>
      <c r="KR149" s="261">
        <f t="shared" ref="KR149:KR154" si="1313">IFERROR(+KQ149*(KP149-KO149),"")</f>
        <v>0</v>
      </c>
      <c r="KS149" s="262">
        <f t="shared" ref="KS149:KS154" si="1314">IFERROR(+(IF(KP149="","0",KP149))-(IF(KR149="","0",KR149)),"")</f>
        <v>0</v>
      </c>
      <c r="KT149" s="263"/>
      <c r="KU149" s="264"/>
    </row>
    <row r="150" ht="15.75" customHeight="1">
      <c r="A150" s="254">
        <v>2.0</v>
      </c>
      <c r="B150" s="255" t="s">
        <v>148</v>
      </c>
      <c r="C150" s="256" t="s">
        <v>121</v>
      </c>
      <c r="D150" s="256" t="s">
        <v>123</v>
      </c>
      <c r="E150" s="257" t="str">
        <f>ADHB!E150</f>
        <v/>
      </c>
      <c r="F150" s="257"/>
      <c r="G150" s="257">
        <f t="shared" si="1225"/>
        <v>0</v>
      </c>
      <c r="H150" s="258"/>
      <c r="I150" s="257">
        <f t="shared" si="1226"/>
        <v>0</v>
      </c>
      <c r="J150" s="259"/>
      <c r="K150" s="260"/>
      <c r="L150" s="260"/>
      <c r="M150" s="257">
        <f t="shared" si="1227"/>
        <v>0</v>
      </c>
      <c r="N150" s="258">
        <v>0.294289866351475</v>
      </c>
      <c r="O150" s="261">
        <f t="shared" si="1228"/>
        <v>0</v>
      </c>
      <c r="P150" s="262">
        <f t="shared" si="1229"/>
        <v>0</v>
      </c>
      <c r="Q150" s="263"/>
      <c r="R150" s="254">
        <v>2.0</v>
      </c>
      <c r="S150" s="255" t="s">
        <v>148</v>
      </c>
      <c r="T150" s="256" t="s">
        <v>121</v>
      </c>
      <c r="U150" s="256" t="s">
        <v>123</v>
      </c>
      <c r="V150" s="257" t="str">
        <f>ADHB!V150</f>
        <v/>
      </c>
      <c r="W150" s="257"/>
      <c r="X150" s="257">
        <f t="shared" si="1230"/>
        <v>0</v>
      </c>
      <c r="Y150" s="258"/>
      <c r="Z150" s="257">
        <f t="shared" si="1231"/>
        <v>0</v>
      </c>
      <c r="AA150" s="259"/>
      <c r="AB150" s="260"/>
      <c r="AC150" s="260"/>
      <c r="AD150" s="257">
        <f t="shared" si="1232"/>
        <v>0</v>
      </c>
      <c r="AE150" s="258">
        <v>0.294289866351475</v>
      </c>
      <c r="AF150" s="261">
        <f t="shared" si="1233"/>
        <v>0</v>
      </c>
      <c r="AG150" s="262">
        <f t="shared" si="1234"/>
        <v>0</v>
      </c>
      <c r="AH150" s="263"/>
      <c r="AI150" s="254">
        <v>2.0</v>
      </c>
      <c r="AJ150" s="255" t="s">
        <v>148</v>
      </c>
      <c r="AK150" s="256" t="s">
        <v>121</v>
      </c>
      <c r="AL150" s="256" t="s">
        <v>123</v>
      </c>
      <c r="AM150" s="257" t="str">
        <f>ADHB!AM150</f>
        <v/>
      </c>
      <c r="AN150" s="257"/>
      <c r="AO150" s="257">
        <f t="shared" si="1235"/>
        <v>0</v>
      </c>
      <c r="AP150" s="258"/>
      <c r="AQ150" s="257">
        <f t="shared" si="1236"/>
        <v>0</v>
      </c>
      <c r="AR150" s="259"/>
      <c r="AS150" s="260"/>
      <c r="AT150" s="260"/>
      <c r="AU150" s="257">
        <f t="shared" si="1237"/>
        <v>0</v>
      </c>
      <c r="AV150" s="258">
        <v>0.294289866351475</v>
      </c>
      <c r="AW150" s="261">
        <f t="shared" si="1238"/>
        <v>0</v>
      </c>
      <c r="AX150" s="262">
        <f t="shared" si="1239"/>
        <v>0</v>
      </c>
      <c r="AY150" s="263"/>
      <c r="AZ150" s="254">
        <v>2.0</v>
      </c>
      <c r="BA150" s="255" t="s">
        <v>148</v>
      </c>
      <c r="BB150" s="256" t="s">
        <v>121</v>
      </c>
      <c r="BC150" s="256" t="s">
        <v>123</v>
      </c>
      <c r="BD150" s="257" t="str">
        <f>ADHB!BD150</f>
        <v/>
      </c>
      <c r="BE150" s="257"/>
      <c r="BF150" s="257">
        <f t="shared" si="1240"/>
        <v>0</v>
      </c>
      <c r="BG150" s="258"/>
      <c r="BH150" s="257">
        <f t="shared" si="1241"/>
        <v>0</v>
      </c>
      <c r="BI150" s="259"/>
      <c r="BJ150" s="260"/>
      <c r="BK150" s="260"/>
      <c r="BL150" s="257">
        <f t="shared" si="1242"/>
        <v>0</v>
      </c>
      <c r="BM150" s="258">
        <v>0.294289866351475</v>
      </c>
      <c r="BN150" s="261">
        <f t="shared" si="1243"/>
        <v>0</v>
      </c>
      <c r="BO150" s="262">
        <f t="shared" si="1244"/>
        <v>0</v>
      </c>
      <c r="BP150" s="263"/>
      <c r="BQ150" s="254">
        <v>2.0</v>
      </c>
      <c r="BR150" s="255" t="s">
        <v>148</v>
      </c>
      <c r="BS150" s="256" t="s">
        <v>121</v>
      </c>
      <c r="BT150" s="256" t="s">
        <v>123</v>
      </c>
      <c r="BU150" s="257" t="str">
        <f>ADHB!BU150</f>
        <v/>
      </c>
      <c r="BV150" s="257"/>
      <c r="BW150" s="257">
        <f t="shared" si="1245"/>
        <v>0</v>
      </c>
      <c r="BX150" s="258"/>
      <c r="BY150" s="257">
        <f t="shared" si="1246"/>
        <v>0</v>
      </c>
      <c r="BZ150" s="259"/>
      <c r="CA150" s="260"/>
      <c r="CB150" s="260"/>
      <c r="CC150" s="257">
        <f t="shared" si="1247"/>
        <v>0</v>
      </c>
      <c r="CD150" s="258">
        <v>0.294289866351475</v>
      </c>
      <c r="CE150" s="261">
        <f t="shared" si="1248"/>
        <v>0</v>
      </c>
      <c r="CF150" s="262">
        <f t="shared" si="1249"/>
        <v>0</v>
      </c>
      <c r="CG150" s="263"/>
      <c r="CH150" s="254">
        <v>2.0</v>
      </c>
      <c r="CI150" s="255" t="s">
        <v>148</v>
      </c>
      <c r="CJ150" s="256" t="s">
        <v>121</v>
      </c>
      <c r="CK150" s="256" t="s">
        <v>123</v>
      </c>
      <c r="CL150" s="257" t="str">
        <f>ADHB!CL150</f>
        <v/>
      </c>
      <c r="CM150" s="257"/>
      <c r="CN150" s="257">
        <f t="shared" si="1250"/>
        <v>0</v>
      </c>
      <c r="CO150" s="258"/>
      <c r="CP150" s="257">
        <f t="shared" si="1251"/>
        <v>0</v>
      </c>
      <c r="CQ150" s="259"/>
      <c r="CR150" s="260"/>
      <c r="CS150" s="260"/>
      <c r="CT150" s="257">
        <f t="shared" si="1252"/>
        <v>0</v>
      </c>
      <c r="CU150" s="258">
        <v>0.294289866351475</v>
      </c>
      <c r="CV150" s="261">
        <f t="shared" si="1253"/>
        <v>0</v>
      </c>
      <c r="CW150" s="262">
        <f t="shared" si="1254"/>
        <v>0</v>
      </c>
      <c r="CX150" s="263"/>
      <c r="CY150" s="254">
        <v>2.0</v>
      </c>
      <c r="CZ150" s="255" t="s">
        <v>148</v>
      </c>
      <c r="DA150" s="256" t="s">
        <v>121</v>
      </c>
      <c r="DB150" s="256" t="s">
        <v>123</v>
      </c>
      <c r="DC150" s="257" t="str">
        <f>ADHB!DC150</f>
        <v/>
      </c>
      <c r="DD150" s="257"/>
      <c r="DE150" s="257">
        <f t="shared" si="1255"/>
        <v>0</v>
      </c>
      <c r="DF150" s="258"/>
      <c r="DG150" s="257">
        <f t="shared" si="1256"/>
        <v>0</v>
      </c>
      <c r="DH150" s="259"/>
      <c r="DI150" s="260"/>
      <c r="DJ150" s="260"/>
      <c r="DK150" s="257">
        <f t="shared" si="1257"/>
        <v>0</v>
      </c>
      <c r="DL150" s="258">
        <v>0.294289866351475</v>
      </c>
      <c r="DM150" s="261">
        <f t="shared" si="1258"/>
        <v>0</v>
      </c>
      <c r="DN150" s="262">
        <f t="shared" si="1259"/>
        <v>0</v>
      </c>
      <c r="DO150" s="263"/>
      <c r="DP150" s="254">
        <v>2.0</v>
      </c>
      <c r="DQ150" s="255" t="s">
        <v>148</v>
      </c>
      <c r="DR150" s="256" t="s">
        <v>121</v>
      </c>
      <c r="DS150" s="256" t="s">
        <v>123</v>
      </c>
      <c r="DT150" s="257" t="str">
        <f>ADHB!DT150</f>
        <v/>
      </c>
      <c r="DU150" s="257"/>
      <c r="DV150" s="257">
        <f t="shared" si="1260"/>
        <v>0</v>
      </c>
      <c r="DW150" s="258"/>
      <c r="DX150" s="257">
        <f t="shared" si="1261"/>
        <v>0</v>
      </c>
      <c r="DY150" s="259"/>
      <c r="DZ150" s="260"/>
      <c r="EA150" s="260"/>
      <c r="EB150" s="257">
        <f t="shared" si="1262"/>
        <v>0</v>
      </c>
      <c r="EC150" s="258">
        <v>0.294289866351475</v>
      </c>
      <c r="ED150" s="261">
        <f t="shared" si="1263"/>
        <v>0</v>
      </c>
      <c r="EE150" s="262">
        <f t="shared" si="1264"/>
        <v>0</v>
      </c>
      <c r="EF150" s="263"/>
      <c r="EG150" s="254">
        <v>2.0</v>
      </c>
      <c r="EH150" s="255" t="s">
        <v>148</v>
      </c>
      <c r="EI150" s="256" t="s">
        <v>121</v>
      </c>
      <c r="EJ150" s="256" t="s">
        <v>123</v>
      </c>
      <c r="EK150" s="257" t="str">
        <f>ADHB!EK150</f>
        <v/>
      </c>
      <c r="EL150" s="257"/>
      <c r="EM150" s="257">
        <f t="shared" si="1265"/>
        <v>0</v>
      </c>
      <c r="EN150" s="258"/>
      <c r="EO150" s="257">
        <f t="shared" si="1266"/>
        <v>0</v>
      </c>
      <c r="EP150" s="259"/>
      <c r="EQ150" s="260"/>
      <c r="ER150" s="260"/>
      <c r="ES150" s="257">
        <f t="shared" si="1267"/>
        <v>0</v>
      </c>
      <c r="ET150" s="258">
        <v>0.294289866351475</v>
      </c>
      <c r="EU150" s="261">
        <f t="shared" si="1268"/>
        <v>0</v>
      </c>
      <c r="EV150" s="262">
        <f t="shared" si="1269"/>
        <v>0</v>
      </c>
      <c r="EW150" s="263"/>
      <c r="EX150" s="254">
        <v>2.0</v>
      </c>
      <c r="EY150" s="255" t="s">
        <v>148</v>
      </c>
      <c r="EZ150" s="256" t="s">
        <v>121</v>
      </c>
      <c r="FA150" s="256" t="s">
        <v>123</v>
      </c>
      <c r="FB150" s="257" t="str">
        <f>ADHB!FB150</f>
        <v/>
      </c>
      <c r="FC150" s="257"/>
      <c r="FD150" s="257">
        <f t="shared" si="1270"/>
        <v>0</v>
      </c>
      <c r="FE150" s="258"/>
      <c r="FF150" s="257">
        <f t="shared" si="1271"/>
        <v>0</v>
      </c>
      <c r="FG150" s="259"/>
      <c r="FH150" s="260"/>
      <c r="FI150" s="260"/>
      <c r="FJ150" s="257">
        <f t="shared" si="1272"/>
        <v>0</v>
      </c>
      <c r="FK150" s="258">
        <v>0.294289866351475</v>
      </c>
      <c r="FL150" s="261">
        <f t="shared" si="1273"/>
        <v>0</v>
      </c>
      <c r="FM150" s="262">
        <f t="shared" si="1274"/>
        <v>0</v>
      </c>
      <c r="FN150" s="263"/>
      <c r="FO150" s="254">
        <v>2.0</v>
      </c>
      <c r="FP150" s="255" t="s">
        <v>148</v>
      </c>
      <c r="FQ150" s="256" t="s">
        <v>121</v>
      </c>
      <c r="FR150" s="256" t="s">
        <v>123</v>
      </c>
      <c r="FS150" s="257" t="str">
        <f>ADHB!FS150</f>
        <v/>
      </c>
      <c r="FT150" s="257"/>
      <c r="FU150" s="257">
        <f t="shared" si="1275"/>
        <v>0</v>
      </c>
      <c r="FV150" s="258"/>
      <c r="FW150" s="257">
        <f t="shared" si="1276"/>
        <v>0</v>
      </c>
      <c r="FX150" s="259"/>
      <c r="FY150" s="260"/>
      <c r="FZ150" s="260"/>
      <c r="GA150" s="257">
        <f t="shared" si="1277"/>
        <v>0</v>
      </c>
      <c r="GB150" s="258">
        <v>0.294289866351475</v>
      </c>
      <c r="GC150" s="261">
        <f t="shared" si="1278"/>
        <v>0</v>
      </c>
      <c r="GD150" s="262">
        <f t="shared" si="1279"/>
        <v>0</v>
      </c>
      <c r="GE150" s="263"/>
      <c r="GF150" s="254">
        <v>2.0</v>
      </c>
      <c r="GG150" s="255" t="s">
        <v>148</v>
      </c>
      <c r="GH150" s="256" t="s">
        <v>121</v>
      </c>
      <c r="GI150" s="256" t="s">
        <v>123</v>
      </c>
      <c r="GJ150" s="257" t="str">
        <f>ADHB!GJ150</f>
        <v/>
      </c>
      <c r="GK150" s="257"/>
      <c r="GL150" s="257">
        <f t="shared" si="1280"/>
        <v>0</v>
      </c>
      <c r="GM150" s="258"/>
      <c r="GN150" s="257">
        <f t="shared" si="1281"/>
        <v>0</v>
      </c>
      <c r="GO150" s="259"/>
      <c r="GP150" s="260"/>
      <c r="GQ150" s="260"/>
      <c r="GR150" s="257">
        <f t="shared" si="1282"/>
        <v>0</v>
      </c>
      <c r="GS150" s="258">
        <v>0.294289866351475</v>
      </c>
      <c r="GT150" s="261">
        <f t="shared" si="1283"/>
        <v>0</v>
      </c>
      <c r="GU150" s="262">
        <f t="shared" si="1284"/>
        <v>0</v>
      </c>
      <c r="GV150" s="263"/>
      <c r="GW150" s="254">
        <v>2.0</v>
      </c>
      <c r="GX150" s="255" t="s">
        <v>148</v>
      </c>
      <c r="GY150" s="256" t="s">
        <v>121</v>
      </c>
      <c r="GZ150" s="256" t="s">
        <v>123</v>
      </c>
      <c r="HA150" s="257" t="str">
        <f>ADHB!HA150</f>
        <v/>
      </c>
      <c r="HB150" s="257"/>
      <c r="HC150" s="257">
        <f t="shared" si="1285"/>
        <v>0</v>
      </c>
      <c r="HD150" s="258"/>
      <c r="HE150" s="257">
        <f t="shared" si="1286"/>
        <v>0</v>
      </c>
      <c r="HF150" s="259"/>
      <c r="HG150" s="260"/>
      <c r="HH150" s="260"/>
      <c r="HI150" s="257">
        <f t="shared" si="1287"/>
        <v>0</v>
      </c>
      <c r="HJ150" s="258">
        <v>0.294289866351475</v>
      </c>
      <c r="HK150" s="261">
        <f t="shared" si="1288"/>
        <v>0</v>
      </c>
      <c r="HL150" s="262">
        <f t="shared" si="1289"/>
        <v>0</v>
      </c>
      <c r="HM150" s="263"/>
      <c r="HN150" s="254">
        <v>2.0</v>
      </c>
      <c r="HO150" s="255" t="s">
        <v>148</v>
      </c>
      <c r="HP150" s="256" t="s">
        <v>121</v>
      </c>
      <c r="HQ150" s="256" t="s">
        <v>123</v>
      </c>
      <c r="HR150" s="257" t="str">
        <f>ADHB!HR150</f>
        <v/>
      </c>
      <c r="HS150" s="257"/>
      <c r="HT150" s="257">
        <f t="shared" si="1290"/>
        <v>0</v>
      </c>
      <c r="HU150" s="258"/>
      <c r="HV150" s="257">
        <f t="shared" si="1291"/>
        <v>0</v>
      </c>
      <c r="HW150" s="259"/>
      <c r="HX150" s="260"/>
      <c r="HY150" s="260"/>
      <c r="HZ150" s="257">
        <f t="shared" si="1292"/>
        <v>0</v>
      </c>
      <c r="IA150" s="258">
        <v>0.294289866351475</v>
      </c>
      <c r="IB150" s="261">
        <f t="shared" si="1293"/>
        <v>0</v>
      </c>
      <c r="IC150" s="262">
        <f t="shared" si="1294"/>
        <v>0</v>
      </c>
      <c r="ID150" s="263"/>
      <c r="IE150" s="254">
        <v>2.0</v>
      </c>
      <c r="IF150" s="255" t="s">
        <v>148</v>
      </c>
      <c r="IG150" s="256" t="s">
        <v>121</v>
      </c>
      <c r="IH150" s="256" t="s">
        <v>123</v>
      </c>
      <c r="II150" s="257" t="str">
        <f>ADHB!II150</f>
        <v/>
      </c>
      <c r="IJ150" s="257"/>
      <c r="IK150" s="257">
        <f t="shared" si="1295"/>
        <v>0</v>
      </c>
      <c r="IL150" s="258"/>
      <c r="IM150" s="257">
        <f t="shared" si="1296"/>
        <v>0</v>
      </c>
      <c r="IN150" s="259"/>
      <c r="IO150" s="260"/>
      <c r="IP150" s="260"/>
      <c r="IQ150" s="257">
        <f t="shared" si="1297"/>
        <v>0</v>
      </c>
      <c r="IR150" s="258">
        <v>0.294289866351475</v>
      </c>
      <c r="IS150" s="261">
        <f t="shared" si="1298"/>
        <v>0</v>
      </c>
      <c r="IT150" s="262">
        <f t="shared" si="1299"/>
        <v>0</v>
      </c>
      <c r="IU150" s="263"/>
      <c r="IV150" s="254">
        <v>2.0</v>
      </c>
      <c r="IW150" s="255" t="s">
        <v>148</v>
      </c>
      <c r="IX150" s="256" t="s">
        <v>121</v>
      </c>
      <c r="IY150" s="256" t="s">
        <v>123</v>
      </c>
      <c r="IZ150" s="257" t="str">
        <f>ADHB!IZ150</f>
        <v/>
      </c>
      <c r="JA150" s="257"/>
      <c r="JB150" s="257">
        <f t="shared" si="1300"/>
        <v>0</v>
      </c>
      <c r="JC150" s="258"/>
      <c r="JD150" s="257">
        <f t="shared" si="1301"/>
        <v>0</v>
      </c>
      <c r="JE150" s="259"/>
      <c r="JF150" s="260"/>
      <c r="JG150" s="260"/>
      <c r="JH150" s="257">
        <f t="shared" si="1302"/>
        <v>0</v>
      </c>
      <c r="JI150" s="258">
        <v>0.294289866351475</v>
      </c>
      <c r="JJ150" s="261">
        <f t="shared" si="1303"/>
        <v>0</v>
      </c>
      <c r="JK150" s="262">
        <f t="shared" si="1304"/>
        <v>0</v>
      </c>
      <c r="JL150" s="263"/>
      <c r="JM150" s="254">
        <v>2.0</v>
      </c>
      <c r="JN150" s="255" t="s">
        <v>148</v>
      </c>
      <c r="JO150" s="256" t="s">
        <v>121</v>
      </c>
      <c r="JP150" s="256" t="s">
        <v>123</v>
      </c>
      <c r="JQ150" s="257" t="str">
        <f>ADHB!KY150</f>
        <v/>
      </c>
      <c r="JR150" s="257"/>
      <c r="JS150" s="257">
        <f t="shared" si="1305"/>
        <v>0</v>
      </c>
      <c r="JT150" s="258"/>
      <c r="JU150" s="257">
        <f t="shared" si="1306"/>
        <v>0</v>
      </c>
      <c r="JV150" s="259"/>
      <c r="JW150" s="260"/>
      <c r="JX150" s="260"/>
      <c r="JY150" s="257">
        <f t="shared" si="1307"/>
        <v>0</v>
      </c>
      <c r="JZ150" s="258">
        <v>0.294289866351475</v>
      </c>
      <c r="KA150" s="261">
        <f t="shared" si="1308"/>
        <v>0</v>
      </c>
      <c r="KB150" s="262">
        <f t="shared" si="1309"/>
        <v>0</v>
      </c>
      <c r="KC150" s="263"/>
      <c r="KD150" s="254">
        <v>2.0</v>
      </c>
      <c r="KE150" s="255" t="s">
        <v>148</v>
      </c>
      <c r="KF150" s="256" t="s">
        <v>121</v>
      </c>
      <c r="KG150" s="256" t="s">
        <v>123</v>
      </c>
      <c r="KH150" s="257" t="str">
        <f>ADHB!LP150</f>
        <v/>
      </c>
      <c r="KI150" s="257"/>
      <c r="KJ150" s="257">
        <f t="shared" si="1310"/>
        <v>0</v>
      </c>
      <c r="KK150" s="258"/>
      <c r="KL150" s="257">
        <f t="shared" si="1311"/>
        <v>0</v>
      </c>
      <c r="KM150" s="259"/>
      <c r="KN150" s="260"/>
      <c r="KO150" s="260"/>
      <c r="KP150" s="257">
        <f t="shared" si="1312"/>
        <v>0</v>
      </c>
      <c r="KQ150" s="258">
        <v>0.294289866351475</v>
      </c>
      <c r="KR150" s="261">
        <f t="shared" si="1313"/>
        <v>0</v>
      </c>
      <c r="KS150" s="262">
        <f t="shared" si="1314"/>
        <v>0</v>
      </c>
      <c r="KT150" s="263"/>
      <c r="KU150" s="264"/>
    </row>
    <row r="151" ht="15.75" customHeight="1">
      <c r="A151" s="254">
        <v>3.0</v>
      </c>
      <c r="B151" s="255" t="s">
        <v>149</v>
      </c>
      <c r="C151" s="256" t="s">
        <v>121</v>
      </c>
      <c r="D151" s="256" t="s">
        <v>123</v>
      </c>
      <c r="E151" s="257" t="str">
        <f>ADHB!E151</f>
        <v/>
      </c>
      <c r="F151" s="257"/>
      <c r="G151" s="257">
        <f t="shared" si="1225"/>
        <v>0</v>
      </c>
      <c r="H151" s="258"/>
      <c r="I151" s="257">
        <f t="shared" si="1226"/>
        <v>0</v>
      </c>
      <c r="J151" s="259"/>
      <c r="K151" s="260"/>
      <c r="L151" s="260"/>
      <c r="M151" s="257">
        <f t="shared" si="1227"/>
        <v>0</v>
      </c>
      <c r="N151" s="258">
        <v>0.294289866351475</v>
      </c>
      <c r="O151" s="261">
        <f t="shared" si="1228"/>
        <v>0</v>
      </c>
      <c r="P151" s="262">
        <f t="shared" si="1229"/>
        <v>0</v>
      </c>
      <c r="Q151" s="263"/>
      <c r="R151" s="254">
        <v>3.0</v>
      </c>
      <c r="S151" s="255" t="s">
        <v>149</v>
      </c>
      <c r="T151" s="256" t="s">
        <v>121</v>
      </c>
      <c r="U151" s="256" t="s">
        <v>123</v>
      </c>
      <c r="V151" s="257" t="str">
        <f>ADHB!V151</f>
        <v/>
      </c>
      <c r="W151" s="257"/>
      <c r="X151" s="257">
        <f t="shared" si="1230"/>
        <v>0</v>
      </c>
      <c r="Y151" s="258"/>
      <c r="Z151" s="257">
        <f t="shared" si="1231"/>
        <v>0</v>
      </c>
      <c r="AA151" s="259"/>
      <c r="AB151" s="260"/>
      <c r="AC151" s="260"/>
      <c r="AD151" s="257">
        <f t="shared" si="1232"/>
        <v>0</v>
      </c>
      <c r="AE151" s="258">
        <v>0.294289866351475</v>
      </c>
      <c r="AF151" s="261">
        <f t="shared" si="1233"/>
        <v>0</v>
      </c>
      <c r="AG151" s="262">
        <f t="shared" si="1234"/>
        <v>0</v>
      </c>
      <c r="AH151" s="263"/>
      <c r="AI151" s="254">
        <v>3.0</v>
      </c>
      <c r="AJ151" s="255" t="s">
        <v>149</v>
      </c>
      <c r="AK151" s="256" t="s">
        <v>121</v>
      </c>
      <c r="AL151" s="256" t="s">
        <v>123</v>
      </c>
      <c r="AM151" s="257" t="str">
        <f>ADHB!AM151</f>
        <v/>
      </c>
      <c r="AN151" s="257"/>
      <c r="AO151" s="257">
        <f t="shared" si="1235"/>
        <v>0</v>
      </c>
      <c r="AP151" s="258"/>
      <c r="AQ151" s="257">
        <f t="shared" si="1236"/>
        <v>0</v>
      </c>
      <c r="AR151" s="259"/>
      <c r="AS151" s="260"/>
      <c r="AT151" s="260"/>
      <c r="AU151" s="257">
        <f t="shared" si="1237"/>
        <v>0</v>
      </c>
      <c r="AV151" s="258">
        <v>0.294289866351475</v>
      </c>
      <c r="AW151" s="261">
        <f t="shared" si="1238"/>
        <v>0</v>
      </c>
      <c r="AX151" s="262">
        <f t="shared" si="1239"/>
        <v>0</v>
      </c>
      <c r="AY151" s="263"/>
      <c r="AZ151" s="254">
        <v>3.0</v>
      </c>
      <c r="BA151" s="255" t="s">
        <v>149</v>
      </c>
      <c r="BB151" s="256" t="s">
        <v>121</v>
      </c>
      <c r="BC151" s="256" t="s">
        <v>123</v>
      </c>
      <c r="BD151" s="257" t="str">
        <f>ADHB!BD151</f>
        <v/>
      </c>
      <c r="BE151" s="257"/>
      <c r="BF151" s="257">
        <f t="shared" si="1240"/>
        <v>0</v>
      </c>
      <c r="BG151" s="258"/>
      <c r="BH151" s="257">
        <f t="shared" si="1241"/>
        <v>0</v>
      </c>
      <c r="BI151" s="259"/>
      <c r="BJ151" s="260"/>
      <c r="BK151" s="260"/>
      <c r="BL151" s="257">
        <f t="shared" si="1242"/>
        <v>0</v>
      </c>
      <c r="BM151" s="258">
        <v>0.294289866351475</v>
      </c>
      <c r="BN151" s="261">
        <f t="shared" si="1243"/>
        <v>0</v>
      </c>
      <c r="BO151" s="262">
        <f t="shared" si="1244"/>
        <v>0</v>
      </c>
      <c r="BP151" s="263"/>
      <c r="BQ151" s="254">
        <v>3.0</v>
      </c>
      <c r="BR151" s="255" t="s">
        <v>149</v>
      </c>
      <c r="BS151" s="256" t="s">
        <v>121</v>
      </c>
      <c r="BT151" s="256" t="s">
        <v>123</v>
      </c>
      <c r="BU151" s="257" t="str">
        <f>ADHB!BU151</f>
        <v/>
      </c>
      <c r="BV151" s="257"/>
      <c r="BW151" s="257">
        <f t="shared" si="1245"/>
        <v>0</v>
      </c>
      <c r="BX151" s="258"/>
      <c r="BY151" s="257">
        <f t="shared" si="1246"/>
        <v>0</v>
      </c>
      <c r="BZ151" s="259"/>
      <c r="CA151" s="260"/>
      <c r="CB151" s="260"/>
      <c r="CC151" s="257">
        <f t="shared" si="1247"/>
        <v>0</v>
      </c>
      <c r="CD151" s="258">
        <v>0.294289866351475</v>
      </c>
      <c r="CE151" s="261">
        <f t="shared" si="1248"/>
        <v>0</v>
      </c>
      <c r="CF151" s="262">
        <f t="shared" si="1249"/>
        <v>0</v>
      </c>
      <c r="CG151" s="263"/>
      <c r="CH151" s="254">
        <v>3.0</v>
      </c>
      <c r="CI151" s="255" t="s">
        <v>149</v>
      </c>
      <c r="CJ151" s="256" t="s">
        <v>121</v>
      </c>
      <c r="CK151" s="256" t="s">
        <v>123</v>
      </c>
      <c r="CL151" s="257" t="str">
        <f>ADHB!CL151</f>
        <v/>
      </c>
      <c r="CM151" s="257"/>
      <c r="CN151" s="257">
        <f t="shared" si="1250"/>
        <v>0</v>
      </c>
      <c r="CO151" s="258"/>
      <c r="CP151" s="257">
        <f t="shared" si="1251"/>
        <v>0</v>
      </c>
      <c r="CQ151" s="259"/>
      <c r="CR151" s="260"/>
      <c r="CS151" s="260"/>
      <c r="CT151" s="257">
        <f t="shared" si="1252"/>
        <v>0</v>
      </c>
      <c r="CU151" s="258">
        <v>0.294289866351475</v>
      </c>
      <c r="CV151" s="261">
        <f t="shared" si="1253"/>
        <v>0</v>
      </c>
      <c r="CW151" s="262">
        <f t="shared" si="1254"/>
        <v>0</v>
      </c>
      <c r="CX151" s="263"/>
      <c r="CY151" s="254">
        <v>3.0</v>
      </c>
      <c r="CZ151" s="255" t="s">
        <v>149</v>
      </c>
      <c r="DA151" s="256" t="s">
        <v>121</v>
      </c>
      <c r="DB151" s="256" t="s">
        <v>123</v>
      </c>
      <c r="DC151" s="257" t="str">
        <f>ADHB!DC151</f>
        <v/>
      </c>
      <c r="DD151" s="257"/>
      <c r="DE151" s="257">
        <f t="shared" si="1255"/>
        <v>0</v>
      </c>
      <c r="DF151" s="258"/>
      <c r="DG151" s="257">
        <f t="shared" si="1256"/>
        <v>0</v>
      </c>
      <c r="DH151" s="259"/>
      <c r="DI151" s="260"/>
      <c r="DJ151" s="260"/>
      <c r="DK151" s="257">
        <f t="shared" si="1257"/>
        <v>0</v>
      </c>
      <c r="DL151" s="258">
        <v>0.294289866351475</v>
      </c>
      <c r="DM151" s="261">
        <f t="shared" si="1258"/>
        <v>0</v>
      </c>
      <c r="DN151" s="262">
        <f t="shared" si="1259"/>
        <v>0</v>
      </c>
      <c r="DO151" s="263"/>
      <c r="DP151" s="254">
        <v>3.0</v>
      </c>
      <c r="DQ151" s="255" t="s">
        <v>149</v>
      </c>
      <c r="DR151" s="256" t="s">
        <v>121</v>
      </c>
      <c r="DS151" s="256" t="s">
        <v>123</v>
      </c>
      <c r="DT151" s="257" t="str">
        <f>ADHB!DT151</f>
        <v/>
      </c>
      <c r="DU151" s="257"/>
      <c r="DV151" s="257">
        <f t="shared" si="1260"/>
        <v>0</v>
      </c>
      <c r="DW151" s="258"/>
      <c r="DX151" s="257">
        <f t="shared" si="1261"/>
        <v>0</v>
      </c>
      <c r="DY151" s="259"/>
      <c r="DZ151" s="260"/>
      <c r="EA151" s="260"/>
      <c r="EB151" s="257">
        <f t="shared" si="1262"/>
        <v>0</v>
      </c>
      <c r="EC151" s="258">
        <v>0.294289866351475</v>
      </c>
      <c r="ED151" s="261">
        <f t="shared" si="1263"/>
        <v>0</v>
      </c>
      <c r="EE151" s="262">
        <f t="shared" si="1264"/>
        <v>0</v>
      </c>
      <c r="EF151" s="263"/>
      <c r="EG151" s="254">
        <v>3.0</v>
      </c>
      <c r="EH151" s="255" t="s">
        <v>149</v>
      </c>
      <c r="EI151" s="256" t="s">
        <v>121</v>
      </c>
      <c r="EJ151" s="256" t="s">
        <v>123</v>
      </c>
      <c r="EK151" s="257" t="str">
        <f>ADHB!EK151</f>
        <v/>
      </c>
      <c r="EL151" s="257"/>
      <c r="EM151" s="257">
        <f t="shared" si="1265"/>
        <v>0</v>
      </c>
      <c r="EN151" s="258"/>
      <c r="EO151" s="257">
        <f t="shared" si="1266"/>
        <v>0</v>
      </c>
      <c r="EP151" s="259"/>
      <c r="EQ151" s="260"/>
      <c r="ER151" s="260"/>
      <c r="ES151" s="257">
        <f t="shared" si="1267"/>
        <v>0</v>
      </c>
      <c r="ET151" s="258">
        <v>0.294289866351475</v>
      </c>
      <c r="EU151" s="261">
        <f t="shared" si="1268"/>
        <v>0</v>
      </c>
      <c r="EV151" s="262">
        <f t="shared" si="1269"/>
        <v>0</v>
      </c>
      <c r="EW151" s="263"/>
      <c r="EX151" s="254">
        <v>3.0</v>
      </c>
      <c r="EY151" s="255" t="s">
        <v>149</v>
      </c>
      <c r="EZ151" s="256" t="s">
        <v>121</v>
      </c>
      <c r="FA151" s="256" t="s">
        <v>123</v>
      </c>
      <c r="FB151" s="257" t="str">
        <f>ADHB!FB151</f>
        <v/>
      </c>
      <c r="FC151" s="257"/>
      <c r="FD151" s="257">
        <f t="shared" si="1270"/>
        <v>0</v>
      </c>
      <c r="FE151" s="258"/>
      <c r="FF151" s="257">
        <f t="shared" si="1271"/>
        <v>0</v>
      </c>
      <c r="FG151" s="259"/>
      <c r="FH151" s="260"/>
      <c r="FI151" s="260"/>
      <c r="FJ151" s="257">
        <f t="shared" si="1272"/>
        <v>0</v>
      </c>
      <c r="FK151" s="258">
        <v>0.294289866351475</v>
      </c>
      <c r="FL151" s="261">
        <f t="shared" si="1273"/>
        <v>0</v>
      </c>
      <c r="FM151" s="262">
        <f t="shared" si="1274"/>
        <v>0</v>
      </c>
      <c r="FN151" s="263"/>
      <c r="FO151" s="254">
        <v>3.0</v>
      </c>
      <c r="FP151" s="255" t="s">
        <v>149</v>
      </c>
      <c r="FQ151" s="256" t="s">
        <v>121</v>
      </c>
      <c r="FR151" s="256" t="s">
        <v>123</v>
      </c>
      <c r="FS151" s="257" t="str">
        <f>ADHB!FS151</f>
        <v/>
      </c>
      <c r="FT151" s="257"/>
      <c r="FU151" s="257">
        <f t="shared" si="1275"/>
        <v>0</v>
      </c>
      <c r="FV151" s="258"/>
      <c r="FW151" s="257">
        <f t="shared" si="1276"/>
        <v>0</v>
      </c>
      <c r="FX151" s="259"/>
      <c r="FY151" s="260"/>
      <c r="FZ151" s="260"/>
      <c r="GA151" s="257">
        <f t="shared" si="1277"/>
        <v>0</v>
      </c>
      <c r="GB151" s="258">
        <v>0.294289866351475</v>
      </c>
      <c r="GC151" s="261">
        <f t="shared" si="1278"/>
        <v>0</v>
      </c>
      <c r="GD151" s="262">
        <f t="shared" si="1279"/>
        <v>0</v>
      </c>
      <c r="GE151" s="263"/>
      <c r="GF151" s="254">
        <v>3.0</v>
      </c>
      <c r="GG151" s="255" t="s">
        <v>149</v>
      </c>
      <c r="GH151" s="256" t="s">
        <v>121</v>
      </c>
      <c r="GI151" s="256" t="s">
        <v>123</v>
      </c>
      <c r="GJ151" s="257" t="str">
        <f>ADHB!GJ151</f>
        <v/>
      </c>
      <c r="GK151" s="257"/>
      <c r="GL151" s="257">
        <f t="shared" si="1280"/>
        <v>0</v>
      </c>
      <c r="GM151" s="258"/>
      <c r="GN151" s="257">
        <f t="shared" si="1281"/>
        <v>0</v>
      </c>
      <c r="GO151" s="259"/>
      <c r="GP151" s="260"/>
      <c r="GQ151" s="260"/>
      <c r="GR151" s="257">
        <f t="shared" si="1282"/>
        <v>0</v>
      </c>
      <c r="GS151" s="258">
        <v>0.294289866351475</v>
      </c>
      <c r="GT151" s="261">
        <f t="shared" si="1283"/>
        <v>0</v>
      </c>
      <c r="GU151" s="262">
        <f t="shared" si="1284"/>
        <v>0</v>
      </c>
      <c r="GV151" s="263"/>
      <c r="GW151" s="254">
        <v>3.0</v>
      </c>
      <c r="GX151" s="255" t="s">
        <v>149</v>
      </c>
      <c r="GY151" s="256" t="s">
        <v>121</v>
      </c>
      <c r="GZ151" s="256" t="s">
        <v>123</v>
      </c>
      <c r="HA151" s="257" t="str">
        <f>ADHB!HA151</f>
        <v/>
      </c>
      <c r="HB151" s="257"/>
      <c r="HC151" s="257">
        <f t="shared" si="1285"/>
        <v>0</v>
      </c>
      <c r="HD151" s="258"/>
      <c r="HE151" s="257">
        <f t="shared" si="1286"/>
        <v>0</v>
      </c>
      <c r="HF151" s="259"/>
      <c r="HG151" s="260"/>
      <c r="HH151" s="260"/>
      <c r="HI151" s="257">
        <f t="shared" si="1287"/>
        <v>0</v>
      </c>
      <c r="HJ151" s="258">
        <v>0.294289866351475</v>
      </c>
      <c r="HK151" s="261">
        <f t="shared" si="1288"/>
        <v>0</v>
      </c>
      <c r="HL151" s="262">
        <f t="shared" si="1289"/>
        <v>0</v>
      </c>
      <c r="HM151" s="263"/>
      <c r="HN151" s="254">
        <v>3.0</v>
      </c>
      <c r="HO151" s="255" t="s">
        <v>149</v>
      </c>
      <c r="HP151" s="256" t="s">
        <v>121</v>
      </c>
      <c r="HQ151" s="256" t="s">
        <v>123</v>
      </c>
      <c r="HR151" s="257" t="str">
        <f>ADHB!HR151</f>
        <v/>
      </c>
      <c r="HS151" s="257"/>
      <c r="HT151" s="257">
        <f t="shared" si="1290"/>
        <v>0</v>
      </c>
      <c r="HU151" s="258"/>
      <c r="HV151" s="257">
        <f t="shared" si="1291"/>
        <v>0</v>
      </c>
      <c r="HW151" s="259"/>
      <c r="HX151" s="260"/>
      <c r="HY151" s="260"/>
      <c r="HZ151" s="257">
        <f t="shared" si="1292"/>
        <v>0</v>
      </c>
      <c r="IA151" s="258">
        <v>0.294289866351475</v>
      </c>
      <c r="IB151" s="261">
        <f t="shared" si="1293"/>
        <v>0</v>
      </c>
      <c r="IC151" s="262">
        <f t="shared" si="1294"/>
        <v>0</v>
      </c>
      <c r="ID151" s="263"/>
      <c r="IE151" s="254">
        <v>3.0</v>
      </c>
      <c r="IF151" s="255" t="s">
        <v>149</v>
      </c>
      <c r="IG151" s="256" t="s">
        <v>121</v>
      </c>
      <c r="IH151" s="256" t="s">
        <v>123</v>
      </c>
      <c r="II151" s="257" t="str">
        <f>ADHB!II151</f>
        <v/>
      </c>
      <c r="IJ151" s="257"/>
      <c r="IK151" s="257">
        <f t="shared" si="1295"/>
        <v>0</v>
      </c>
      <c r="IL151" s="258"/>
      <c r="IM151" s="257">
        <f t="shared" si="1296"/>
        <v>0</v>
      </c>
      <c r="IN151" s="259"/>
      <c r="IO151" s="260"/>
      <c r="IP151" s="260"/>
      <c r="IQ151" s="257">
        <f t="shared" si="1297"/>
        <v>0</v>
      </c>
      <c r="IR151" s="258">
        <v>0.294289866351475</v>
      </c>
      <c r="IS151" s="261">
        <f t="shared" si="1298"/>
        <v>0</v>
      </c>
      <c r="IT151" s="262">
        <f t="shared" si="1299"/>
        <v>0</v>
      </c>
      <c r="IU151" s="263"/>
      <c r="IV151" s="254">
        <v>3.0</v>
      </c>
      <c r="IW151" s="255" t="s">
        <v>149</v>
      </c>
      <c r="IX151" s="256" t="s">
        <v>121</v>
      </c>
      <c r="IY151" s="256" t="s">
        <v>123</v>
      </c>
      <c r="IZ151" s="257" t="str">
        <f>ADHB!IZ151</f>
        <v/>
      </c>
      <c r="JA151" s="257"/>
      <c r="JB151" s="257">
        <f t="shared" si="1300"/>
        <v>0</v>
      </c>
      <c r="JC151" s="258"/>
      <c r="JD151" s="257">
        <f t="shared" si="1301"/>
        <v>0</v>
      </c>
      <c r="JE151" s="259"/>
      <c r="JF151" s="260"/>
      <c r="JG151" s="260"/>
      <c r="JH151" s="257">
        <f t="shared" si="1302"/>
        <v>0</v>
      </c>
      <c r="JI151" s="258">
        <v>0.294289866351475</v>
      </c>
      <c r="JJ151" s="261">
        <f t="shared" si="1303"/>
        <v>0</v>
      </c>
      <c r="JK151" s="262">
        <f t="shared" si="1304"/>
        <v>0</v>
      </c>
      <c r="JL151" s="263"/>
      <c r="JM151" s="254">
        <v>3.0</v>
      </c>
      <c r="JN151" s="255" t="s">
        <v>149</v>
      </c>
      <c r="JO151" s="256" t="s">
        <v>121</v>
      </c>
      <c r="JP151" s="256" t="s">
        <v>123</v>
      </c>
      <c r="JQ151" s="257" t="str">
        <f>ADHB!KY151</f>
        <v/>
      </c>
      <c r="JR151" s="257"/>
      <c r="JS151" s="257">
        <f t="shared" si="1305"/>
        <v>0</v>
      </c>
      <c r="JT151" s="258"/>
      <c r="JU151" s="257">
        <f t="shared" si="1306"/>
        <v>0</v>
      </c>
      <c r="JV151" s="259"/>
      <c r="JW151" s="260"/>
      <c r="JX151" s="260"/>
      <c r="JY151" s="257">
        <f t="shared" si="1307"/>
        <v>0</v>
      </c>
      <c r="JZ151" s="258">
        <v>0.294289866351475</v>
      </c>
      <c r="KA151" s="261">
        <f t="shared" si="1308"/>
        <v>0</v>
      </c>
      <c r="KB151" s="262">
        <f t="shared" si="1309"/>
        <v>0</v>
      </c>
      <c r="KC151" s="263"/>
      <c r="KD151" s="254">
        <v>3.0</v>
      </c>
      <c r="KE151" s="255" t="s">
        <v>149</v>
      </c>
      <c r="KF151" s="256" t="s">
        <v>121</v>
      </c>
      <c r="KG151" s="256" t="s">
        <v>123</v>
      </c>
      <c r="KH151" s="257" t="str">
        <f>ADHB!LP151</f>
        <v/>
      </c>
      <c r="KI151" s="257"/>
      <c r="KJ151" s="257">
        <f t="shared" si="1310"/>
        <v>0</v>
      </c>
      <c r="KK151" s="258"/>
      <c r="KL151" s="257">
        <f t="shared" si="1311"/>
        <v>0</v>
      </c>
      <c r="KM151" s="259"/>
      <c r="KN151" s="260"/>
      <c r="KO151" s="260"/>
      <c r="KP151" s="257">
        <f t="shared" si="1312"/>
        <v>0</v>
      </c>
      <c r="KQ151" s="258">
        <v>0.294289866351475</v>
      </c>
      <c r="KR151" s="261">
        <f t="shared" si="1313"/>
        <v>0</v>
      </c>
      <c r="KS151" s="262">
        <f t="shared" si="1314"/>
        <v>0</v>
      </c>
      <c r="KT151" s="263"/>
      <c r="KU151" s="264"/>
    </row>
    <row r="152" ht="15.75" customHeight="1">
      <c r="A152" s="254">
        <v>4.0</v>
      </c>
      <c r="B152" s="255" t="s">
        <v>132</v>
      </c>
      <c r="C152" s="256" t="s">
        <v>121</v>
      </c>
      <c r="D152" s="256" t="s">
        <v>123</v>
      </c>
      <c r="E152" s="257" t="str">
        <f>ADHB!E152</f>
        <v/>
      </c>
      <c r="F152" s="257"/>
      <c r="G152" s="257">
        <f t="shared" si="1225"/>
        <v>0</v>
      </c>
      <c r="H152" s="258"/>
      <c r="I152" s="257">
        <f t="shared" si="1226"/>
        <v>0</v>
      </c>
      <c r="J152" s="259"/>
      <c r="K152" s="260"/>
      <c r="L152" s="260"/>
      <c r="M152" s="257">
        <f t="shared" si="1227"/>
        <v>0</v>
      </c>
      <c r="N152" s="258">
        <v>0.294289866351475</v>
      </c>
      <c r="O152" s="261">
        <f t="shared" si="1228"/>
        <v>0</v>
      </c>
      <c r="P152" s="262">
        <f t="shared" si="1229"/>
        <v>0</v>
      </c>
      <c r="Q152" s="263"/>
      <c r="R152" s="254">
        <v>4.0</v>
      </c>
      <c r="S152" s="255" t="s">
        <v>132</v>
      </c>
      <c r="T152" s="256" t="s">
        <v>121</v>
      </c>
      <c r="U152" s="256" t="s">
        <v>123</v>
      </c>
      <c r="V152" s="257" t="str">
        <f>ADHB!V152</f>
        <v/>
      </c>
      <c r="W152" s="257"/>
      <c r="X152" s="257">
        <f t="shared" si="1230"/>
        <v>0</v>
      </c>
      <c r="Y152" s="258"/>
      <c r="Z152" s="257">
        <f t="shared" si="1231"/>
        <v>0</v>
      </c>
      <c r="AA152" s="259"/>
      <c r="AB152" s="260"/>
      <c r="AC152" s="260"/>
      <c r="AD152" s="257">
        <f t="shared" si="1232"/>
        <v>0</v>
      </c>
      <c r="AE152" s="258">
        <v>0.294289866351475</v>
      </c>
      <c r="AF152" s="261">
        <f t="shared" si="1233"/>
        <v>0</v>
      </c>
      <c r="AG152" s="262">
        <f t="shared" si="1234"/>
        <v>0</v>
      </c>
      <c r="AH152" s="263"/>
      <c r="AI152" s="254">
        <v>4.0</v>
      </c>
      <c r="AJ152" s="255" t="s">
        <v>132</v>
      </c>
      <c r="AK152" s="256" t="s">
        <v>121</v>
      </c>
      <c r="AL152" s="256" t="s">
        <v>123</v>
      </c>
      <c r="AM152" s="257" t="str">
        <f>ADHB!AM152</f>
        <v/>
      </c>
      <c r="AN152" s="257"/>
      <c r="AO152" s="257">
        <f t="shared" si="1235"/>
        <v>0</v>
      </c>
      <c r="AP152" s="258"/>
      <c r="AQ152" s="257">
        <f t="shared" si="1236"/>
        <v>0</v>
      </c>
      <c r="AR152" s="259"/>
      <c r="AS152" s="260"/>
      <c r="AT152" s="260"/>
      <c r="AU152" s="257">
        <f t="shared" si="1237"/>
        <v>0</v>
      </c>
      <c r="AV152" s="258">
        <v>0.294289866351475</v>
      </c>
      <c r="AW152" s="261">
        <f t="shared" si="1238"/>
        <v>0</v>
      </c>
      <c r="AX152" s="262">
        <f t="shared" si="1239"/>
        <v>0</v>
      </c>
      <c r="AY152" s="263"/>
      <c r="AZ152" s="254">
        <v>4.0</v>
      </c>
      <c r="BA152" s="255" t="s">
        <v>132</v>
      </c>
      <c r="BB152" s="256" t="s">
        <v>121</v>
      </c>
      <c r="BC152" s="256" t="s">
        <v>123</v>
      </c>
      <c r="BD152" s="257" t="str">
        <f>ADHB!BD152</f>
        <v/>
      </c>
      <c r="BE152" s="257"/>
      <c r="BF152" s="257">
        <f t="shared" si="1240"/>
        <v>0</v>
      </c>
      <c r="BG152" s="258"/>
      <c r="BH152" s="257">
        <f t="shared" si="1241"/>
        <v>0</v>
      </c>
      <c r="BI152" s="259"/>
      <c r="BJ152" s="260"/>
      <c r="BK152" s="260"/>
      <c r="BL152" s="257">
        <f t="shared" si="1242"/>
        <v>0</v>
      </c>
      <c r="BM152" s="258">
        <v>0.294289866351475</v>
      </c>
      <c r="BN152" s="261">
        <f t="shared" si="1243"/>
        <v>0</v>
      </c>
      <c r="BO152" s="262">
        <f t="shared" si="1244"/>
        <v>0</v>
      </c>
      <c r="BP152" s="263"/>
      <c r="BQ152" s="254">
        <v>4.0</v>
      </c>
      <c r="BR152" s="255" t="s">
        <v>132</v>
      </c>
      <c r="BS152" s="256" t="s">
        <v>121</v>
      </c>
      <c r="BT152" s="256" t="s">
        <v>123</v>
      </c>
      <c r="BU152" s="257" t="str">
        <f>ADHB!BU152</f>
        <v/>
      </c>
      <c r="BV152" s="257"/>
      <c r="BW152" s="257">
        <f t="shared" si="1245"/>
        <v>0</v>
      </c>
      <c r="BX152" s="258"/>
      <c r="BY152" s="257">
        <f t="shared" si="1246"/>
        <v>0</v>
      </c>
      <c r="BZ152" s="259"/>
      <c r="CA152" s="260"/>
      <c r="CB152" s="260"/>
      <c r="CC152" s="257">
        <f t="shared" si="1247"/>
        <v>0</v>
      </c>
      <c r="CD152" s="258">
        <v>0.294289866351475</v>
      </c>
      <c r="CE152" s="261">
        <f t="shared" si="1248"/>
        <v>0</v>
      </c>
      <c r="CF152" s="262">
        <f t="shared" si="1249"/>
        <v>0</v>
      </c>
      <c r="CG152" s="263"/>
      <c r="CH152" s="254">
        <v>4.0</v>
      </c>
      <c r="CI152" s="255" t="s">
        <v>132</v>
      </c>
      <c r="CJ152" s="256" t="s">
        <v>121</v>
      </c>
      <c r="CK152" s="256" t="s">
        <v>123</v>
      </c>
      <c r="CL152" s="257" t="str">
        <f>ADHB!CL152</f>
        <v/>
      </c>
      <c r="CM152" s="257"/>
      <c r="CN152" s="257">
        <f t="shared" si="1250"/>
        <v>0</v>
      </c>
      <c r="CO152" s="258"/>
      <c r="CP152" s="257">
        <f t="shared" si="1251"/>
        <v>0</v>
      </c>
      <c r="CQ152" s="259"/>
      <c r="CR152" s="260"/>
      <c r="CS152" s="260"/>
      <c r="CT152" s="257">
        <f t="shared" si="1252"/>
        <v>0</v>
      </c>
      <c r="CU152" s="258">
        <v>0.294289866351475</v>
      </c>
      <c r="CV152" s="261">
        <f t="shared" si="1253"/>
        <v>0</v>
      </c>
      <c r="CW152" s="262">
        <f t="shared" si="1254"/>
        <v>0</v>
      </c>
      <c r="CX152" s="263"/>
      <c r="CY152" s="254">
        <v>4.0</v>
      </c>
      <c r="CZ152" s="255" t="s">
        <v>132</v>
      </c>
      <c r="DA152" s="256" t="s">
        <v>121</v>
      </c>
      <c r="DB152" s="256" t="s">
        <v>123</v>
      </c>
      <c r="DC152" s="257" t="str">
        <f>ADHB!DC152</f>
        <v/>
      </c>
      <c r="DD152" s="257"/>
      <c r="DE152" s="257">
        <f t="shared" si="1255"/>
        <v>0</v>
      </c>
      <c r="DF152" s="258"/>
      <c r="DG152" s="257">
        <f t="shared" si="1256"/>
        <v>0</v>
      </c>
      <c r="DH152" s="259"/>
      <c r="DI152" s="260"/>
      <c r="DJ152" s="260"/>
      <c r="DK152" s="257">
        <f t="shared" si="1257"/>
        <v>0</v>
      </c>
      <c r="DL152" s="258">
        <v>0.294289866351475</v>
      </c>
      <c r="DM152" s="261">
        <f t="shared" si="1258"/>
        <v>0</v>
      </c>
      <c r="DN152" s="262">
        <f t="shared" si="1259"/>
        <v>0</v>
      </c>
      <c r="DO152" s="263"/>
      <c r="DP152" s="254">
        <v>4.0</v>
      </c>
      <c r="DQ152" s="255" t="s">
        <v>132</v>
      </c>
      <c r="DR152" s="256" t="s">
        <v>121</v>
      </c>
      <c r="DS152" s="256" t="s">
        <v>123</v>
      </c>
      <c r="DT152" s="257" t="str">
        <f>ADHB!DT152</f>
        <v/>
      </c>
      <c r="DU152" s="257"/>
      <c r="DV152" s="257">
        <f t="shared" si="1260"/>
        <v>0</v>
      </c>
      <c r="DW152" s="258"/>
      <c r="DX152" s="257">
        <f t="shared" si="1261"/>
        <v>0</v>
      </c>
      <c r="DY152" s="259"/>
      <c r="DZ152" s="260"/>
      <c r="EA152" s="260"/>
      <c r="EB152" s="257">
        <f t="shared" si="1262"/>
        <v>0</v>
      </c>
      <c r="EC152" s="258">
        <v>0.294289866351475</v>
      </c>
      <c r="ED152" s="261">
        <f t="shared" si="1263"/>
        <v>0</v>
      </c>
      <c r="EE152" s="262">
        <f t="shared" si="1264"/>
        <v>0</v>
      </c>
      <c r="EF152" s="263"/>
      <c r="EG152" s="254">
        <v>4.0</v>
      </c>
      <c r="EH152" s="255" t="s">
        <v>132</v>
      </c>
      <c r="EI152" s="256" t="s">
        <v>121</v>
      </c>
      <c r="EJ152" s="256" t="s">
        <v>123</v>
      </c>
      <c r="EK152" s="257" t="str">
        <f>ADHB!EK152</f>
        <v/>
      </c>
      <c r="EL152" s="257"/>
      <c r="EM152" s="257">
        <f t="shared" si="1265"/>
        <v>0</v>
      </c>
      <c r="EN152" s="258"/>
      <c r="EO152" s="257">
        <f t="shared" si="1266"/>
        <v>0</v>
      </c>
      <c r="EP152" s="259"/>
      <c r="EQ152" s="260"/>
      <c r="ER152" s="260"/>
      <c r="ES152" s="257">
        <f t="shared" si="1267"/>
        <v>0</v>
      </c>
      <c r="ET152" s="258">
        <v>0.294289866351475</v>
      </c>
      <c r="EU152" s="261">
        <f t="shared" si="1268"/>
        <v>0</v>
      </c>
      <c r="EV152" s="262">
        <f t="shared" si="1269"/>
        <v>0</v>
      </c>
      <c r="EW152" s="263"/>
      <c r="EX152" s="254">
        <v>4.0</v>
      </c>
      <c r="EY152" s="255" t="s">
        <v>132</v>
      </c>
      <c r="EZ152" s="256" t="s">
        <v>121</v>
      </c>
      <c r="FA152" s="256" t="s">
        <v>123</v>
      </c>
      <c r="FB152" s="257" t="str">
        <f>ADHB!FB152</f>
        <v/>
      </c>
      <c r="FC152" s="257"/>
      <c r="FD152" s="257">
        <f t="shared" si="1270"/>
        <v>0</v>
      </c>
      <c r="FE152" s="258"/>
      <c r="FF152" s="257">
        <f t="shared" si="1271"/>
        <v>0</v>
      </c>
      <c r="FG152" s="259"/>
      <c r="FH152" s="260"/>
      <c r="FI152" s="260"/>
      <c r="FJ152" s="257">
        <f t="shared" si="1272"/>
        <v>0</v>
      </c>
      <c r="FK152" s="258">
        <v>0.294289866351475</v>
      </c>
      <c r="FL152" s="261">
        <f t="shared" si="1273"/>
        <v>0</v>
      </c>
      <c r="FM152" s="262">
        <f t="shared" si="1274"/>
        <v>0</v>
      </c>
      <c r="FN152" s="263"/>
      <c r="FO152" s="254">
        <v>4.0</v>
      </c>
      <c r="FP152" s="255" t="s">
        <v>132</v>
      </c>
      <c r="FQ152" s="256" t="s">
        <v>121</v>
      </c>
      <c r="FR152" s="256" t="s">
        <v>123</v>
      </c>
      <c r="FS152" s="257" t="str">
        <f>ADHB!FS152</f>
        <v/>
      </c>
      <c r="FT152" s="257"/>
      <c r="FU152" s="257">
        <f t="shared" si="1275"/>
        <v>0</v>
      </c>
      <c r="FV152" s="258"/>
      <c r="FW152" s="257">
        <f t="shared" si="1276"/>
        <v>0</v>
      </c>
      <c r="FX152" s="259"/>
      <c r="FY152" s="260"/>
      <c r="FZ152" s="260"/>
      <c r="GA152" s="257">
        <f t="shared" si="1277"/>
        <v>0</v>
      </c>
      <c r="GB152" s="258">
        <v>0.294289866351475</v>
      </c>
      <c r="GC152" s="261">
        <f t="shared" si="1278"/>
        <v>0</v>
      </c>
      <c r="GD152" s="262">
        <f t="shared" si="1279"/>
        <v>0</v>
      </c>
      <c r="GE152" s="263"/>
      <c r="GF152" s="254">
        <v>4.0</v>
      </c>
      <c r="GG152" s="255" t="s">
        <v>132</v>
      </c>
      <c r="GH152" s="256" t="s">
        <v>121</v>
      </c>
      <c r="GI152" s="256" t="s">
        <v>123</v>
      </c>
      <c r="GJ152" s="257" t="str">
        <f>ADHB!GJ152</f>
        <v/>
      </c>
      <c r="GK152" s="257"/>
      <c r="GL152" s="257">
        <f t="shared" si="1280"/>
        <v>0</v>
      </c>
      <c r="GM152" s="258"/>
      <c r="GN152" s="257">
        <f t="shared" si="1281"/>
        <v>0</v>
      </c>
      <c r="GO152" s="259"/>
      <c r="GP152" s="260"/>
      <c r="GQ152" s="260"/>
      <c r="GR152" s="257">
        <f t="shared" si="1282"/>
        <v>0</v>
      </c>
      <c r="GS152" s="258">
        <v>0.294289866351475</v>
      </c>
      <c r="GT152" s="261">
        <f t="shared" si="1283"/>
        <v>0</v>
      </c>
      <c r="GU152" s="262">
        <f t="shared" si="1284"/>
        <v>0</v>
      </c>
      <c r="GV152" s="263"/>
      <c r="GW152" s="254">
        <v>4.0</v>
      </c>
      <c r="GX152" s="255" t="s">
        <v>132</v>
      </c>
      <c r="GY152" s="256" t="s">
        <v>121</v>
      </c>
      <c r="GZ152" s="256" t="s">
        <v>123</v>
      </c>
      <c r="HA152" s="257" t="str">
        <f>ADHB!HA152</f>
        <v/>
      </c>
      <c r="HB152" s="257"/>
      <c r="HC152" s="257">
        <f t="shared" si="1285"/>
        <v>0</v>
      </c>
      <c r="HD152" s="258"/>
      <c r="HE152" s="257">
        <f t="shared" si="1286"/>
        <v>0</v>
      </c>
      <c r="HF152" s="259"/>
      <c r="HG152" s="260"/>
      <c r="HH152" s="260"/>
      <c r="HI152" s="257">
        <f t="shared" si="1287"/>
        <v>0</v>
      </c>
      <c r="HJ152" s="258">
        <v>0.294289866351475</v>
      </c>
      <c r="HK152" s="261">
        <f t="shared" si="1288"/>
        <v>0</v>
      </c>
      <c r="HL152" s="262">
        <f t="shared" si="1289"/>
        <v>0</v>
      </c>
      <c r="HM152" s="263"/>
      <c r="HN152" s="254">
        <v>4.0</v>
      </c>
      <c r="HO152" s="255" t="s">
        <v>132</v>
      </c>
      <c r="HP152" s="256" t="s">
        <v>121</v>
      </c>
      <c r="HQ152" s="256" t="s">
        <v>123</v>
      </c>
      <c r="HR152" s="257" t="str">
        <f>ADHB!HR152</f>
        <v/>
      </c>
      <c r="HS152" s="257"/>
      <c r="HT152" s="257">
        <f t="shared" si="1290"/>
        <v>0</v>
      </c>
      <c r="HU152" s="258"/>
      <c r="HV152" s="257">
        <f t="shared" si="1291"/>
        <v>0</v>
      </c>
      <c r="HW152" s="259"/>
      <c r="HX152" s="260"/>
      <c r="HY152" s="260"/>
      <c r="HZ152" s="257">
        <f t="shared" si="1292"/>
        <v>0</v>
      </c>
      <c r="IA152" s="258">
        <v>0.294289866351475</v>
      </c>
      <c r="IB152" s="261">
        <f t="shared" si="1293"/>
        <v>0</v>
      </c>
      <c r="IC152" s="262">
        <f t="shared" si="1294"/>
        <v>0</v>
      </c>
      <c r="ID152" s="263"/>
      <c r="IE152" s="254">
        <v>4.0</v>
      </c>
      <c r="IF152" s="255" t="s">
        <v>132</v>
      </c>
      <c r="IG152" s="256" t="s">
        <v>121</v>
      </c>
      <c r="IH152" s="256" t="s">
        <v>123</v>
      </c>
      <c r="II152" s="257" t="str">
        <f>ADHB!II152</f>
        <v/>
      </c>
      <c r="IJ152" s="257"/>
      <c r="IK152" s="257">
        <f t="shared" si="1295"/>
        <v>0</v>
      </c>
      <c r="IL152" s="258"/>
      <c r="IM152" s="257">
        <f t="shared" si="1296"/>
        <v>0</v>
      </c>
      <c r="IN152" s="259"/>
      <c r="IO152" s="260"/>
      <c r="IP152" s="260"/>
      <c r="IQ152" s="257">
        <f t="shared" si="1297"/>
        <v>0</v>
      </c>
      <c r="IR152" s="258">
        <v>0.294289866351475</v>
      </c>
      <c r="IS152" s="261">
        <f t="shared" si="1298"/>
        <v>0</v>
      </c>
      <c r="IT152" s="262">
        <f t="shared" si="1299"/>
        <v>0</v>
      </c>
      <c r="IU152" s="263"/>
      <c r="IV152" s="254">
        <v>4.0</v>
      </c>
      <c r="IW152" s="255" t="s">
        <v>132</v>
      </c>
      <c r="IX152" s="256" t="s">
        <v>121</v>
      </c>
      <c r="IY152" s="256" t="s">
        <v>123</v>
      </c>
      <c r="IZ152" s="257" t="str">
        <f>ADHB!IZ152</f>
        <v/>
      </c>
      <c r="JA152" s="257"/>
      <c r="JB152" s="257">
        <f t="shared" si="1300"/>
        <v>0</v>
      </c>
      <c r="JC152" s="258"/>
      <c r="JD152" s="257">
        <f t="shared" si="1301"/>
        <v>0</v>
      </c>
      <c r="JE152" s="259"/>
      <c r="JF152" s="260"/>
      <c r="JG152" s="260"/>
      <c r="JH152" s="257">
        <f t="shared" si="1302"/>
        <v>0</v>
      </c>
      <c r="JI152" s="258">
        <v>0.294289866351475</v>
      </c>
      <c r="JJ152" s="261">
        <f t="shared" si="1303"/>
        <v>0</v>
      </c>
      <c r="JK152" s="262">
        <f t="shared" si="1304"/>
        <v>0</v>
      </c>
      <c r="JL152" s="263"/>
      <c r="JM152" s="254">
        <v>4.0</v>
      </c>
      <c r="JN152" s="255" t="s">
        <v>132</v>
      </c>
      <c r="JO152" s="256" t="s">
        <v>121</v>
      </c>
      <c r="JP152" s="256" t="s">
        <v>123</v>
      </c>
      <c r="JQ152" s="257" t="str">
        <f>ADHB!KY152</f>
        <v/>
      </c>
      <c r="JR152" s="257"/>
      <c r="JS152" s="257">
        <f t="shared" si="1305"/>
        <v>0</v>
      </c>
      <c r="JT152" s="258"/>
      <c r="JU152" s="257">
        <f t="shared" si="1306"/>
        <v>0</v>
      </c>
      <c r="JV152" s="259"/>
      <c r="JW152" s="260"/>
      <c r="JX152" s="260"/>
      <c r="JY152" s="257">
        <f t="shared" si="1307"/>
        <v>0</v>
      </c>
      <c r="JZ152" s="258">
        <v>0.294289866351475</v>
      </c>
      <c r="KA152" s="261">
        <f t="shared" si="1308"/>
        <v>0</v>
      </c>
      <c r="KB152" s="262">
        <f t="shared" si="1309"/>
        <v>0</v>
      </c>
      <c r="KC152" s="263"/>
      <c r="KD152" s="254">
        <v>4.0</v>
      </c>
      <c r="KE152" s="255" t="s">
        <v>132</v>
      </c>
      <c r="KF152" s="256" t="s">
        <v>121</v>
      </c>
      <c r="KG152" s="256" t="s">
        <v>123</v>
      </c>
      <c r="KH152" s="257" t="str">
        <f>ADHB!LP152</f>
        <v/>
      </c>
      <c r="KI152" s="257"/>
      <c r="KJ152" s="257">
        <f t="shared" si="1310"/>
        <v>0</v>
      </c>
      <c r="KK152" s="258"/>
      <c r="KL152" s="257">
        <f t="shared" si="1311"/>
        <v>0</v>
      </c>
      <c r="KM152" s="259"/>
      <c r="KN152" s="260"/>
      <c r="KO152" s="260"/>
      <c r="KP152" s="257">
        <f t="shared" si="1312"/>
        <v>0</v>
      </c>
      <c r="KQ152" s="258">
        <v>0.294289866351475</v>
      </c>
      <c r="KR152" s="261">
        <f t="shared" si="1313"/>
        <v>0</v>
      </c>
      <c r="KS152" s="262">
        <f t="shared" si="1314"/>
        <v>0</v>
      </c>
      <c r="KT152" s="263"/>
      <c r="KU152" s="264"/>
    </row>
    <row r="153" ht="15.75" customHeight="1">
      <c r="A153" s="254">
        <v>5.0</v>
      </c>
      <c r="B153" s="255" t="s">
        <v>132</v>
      </c>
      <c r="C153" s="256" t="s">
        <v>121</v>
      </c>
      <c r="D153" s="256" t="s">
        <v>123</v>
      </c>
      <c r="E153" s="257" t="str">
        <f>ADHB!E153</f>
        <v/>
      </c>
      <c r="F153" s="257"/>
      <c r="G153" s="257">
        <f t="shared" si="1225"/>
        <v>0</v>
      </c>
      <c r="H153" s="258"/>
      <c r="I153" s="257">
        <f t="shared" si="1226"/>
        <v>0</v>
      </c>
      <c r="J153" s="259"/>
      <c r="K153" s="260"/>
      <c r="L153" s="260"/>
      <c r="M153" s="257">
        <f t="shared" si="1227"/>
        <v>0</v>
      </c>
      <c r="N153" s="258">
        <v>0.294289866351475</v>
      </c>
      <c r="O153" s="261">
        <f t="shared" si="1228"/>
        <v>0</v>
      </c>
      <c r="P153" s="262">
        <f t="shared" si="1229"/>
        <v>0</v>
      </c>
      <c r="Q153" s="263"/>
      <c r="R153" s="254">
        <v>5.0</v>
      </c>
      <c r="S153" s="255" t="s">
        <v>132</v>
      </c>
      <c r="T153" s="256" t="s">
        <v>121</v>
      </c>
      <c r="U153" s="256" t="s">
        <v>123</v>
      </c>
      <c r="V153" s="257" t="str">
        <f>ADHB!V153</f>
        <v/>
      </c>
      <c r="W153" s="257"/>
      <c r="X153" s="257">
        <f t="shared" si="1230"/>
        <v>0</v>
      </c>
      <c r="Y153" s="258"/>
      <c r="Z153" s="257">
        <f t="shared" si="1231"/>
        <v>0</v>
      </c>
      <c r="AA153" s="259"/>
      <c r="AB153" s="260"/>
      <c r="AC153" s="260"/>
      <c r="AD153" s="257">
        <f t="shared" si="1232"/>
        <v>0</v>
      </c>
      <c r="AE153" s="258">
        <v>0.294289866351475</v>
      </c>
      <c r="AF153" s="261">
        <f t="shared" si="1233"/>
        <v>0</v>
      </c>
      <c r="AG153" s="262">
        <f t="shared" si="1234"/>
        <v>0</v>
      </c>
      <c r="AH153" s="263"/>
      <c r="AI153" s="254">
        <v>5.0</v>
      </c>
      <c r="AJ153" s="255" t="s">
        <v>132</v>
      </c>
      <c r="AK153" s="256" t="s">
        <v>121</v>
      </c>
      <c r="AL153" s="256" t="s">
        <v>123</v>
      </c>
      <c r="AM153" s="257" t="str">
        <f>ADHB!AM153</f>
        <v/>
      </c>
      <c r="AN153" s="257"/>
      <c r="AO153" s="257">
        <f t="shared" si="1235"/>
        <v>0</v>
      </c>
      <c r="AP153" s="258"/>
      <c r="AQ153" s="257">
        <f t="shared" si="1236"/>
        <v>0</v>
      </c>
      <c r="AR153" s="259"/>
      <c r="AS153" s="260"/>
      <c r="AT153" s="260"/>
      <c r="AU153" s="257">
        <f t="shared" si="1237"/>
        <v>0</v>
      </c>
      <c r="AV153" s="258">
        <v>0.294289866351475</v>
      </c>
      <c r="AW153" s="261">
        <f t="shared" si="1238"/>
        <v>0</v>
      </c>
      <c r="AX153" s="262">
        <f t="shared" si="1239"/>
        <v>0</v>
      </c>
      <c r="AY153" s="263"/>
      <c r="AZ153" s="254">
        <v>5.0</v>
      </c>
      <c r="BA153" s="255" t="s">
        <v>132</v>
      </c>
      <c r="BB153" s="256" t="s">
        <v>121</v>
      </c>
      <c r="BC153" s="256" t="s">
        <v>123</v>
      </c>
      <c r="BD153" s="257" t="str">
        <f>ADHB!BD153</f>
        <v/>
      </c>
      <c r="BE153" s="257"/>
      <c r="BF153" s="257">
        <f t="shared" si="1240"/>
        <v>0</v>
      </c>
      <c r="BG153" s="258"/>
      <c r="BH153" s="257">
        <f t="shared" si="1241"/>
        <v>0</v>
      </c>
      <c r="BI153" s="259"/>
      <c r="BJ153" s="260"/>
      <c r="BK153" s="260"/>
      <c r="BL153" s="257">
        <f t="shared" si="1242"/>
        <v>0</v>
      </c>
      <c r="BM153" s="258">
        <v>0.294289866351475</v>
      </c>
      <c r="BN153" s="261">
        <f t="shared" si="1243"/>
        <v>0</v>
      </c>
      <c r="BO153" s="262">
        <f t="shared" si="1244"/>
        <v>0</v>
      </c>
      <c r="BP153" s="263"/>
      <c r="BQ153" s="254">
        <v>5.0</v>
      </c>
      <c r="BR153" s="255" t="s">
        <v>132</v>
      </c>
      <c r="BS153" s="256" t="s">
        <v>121</v>
      </c>
      <c r="BT153" s="256" t="s">
        <v>123</v>
      </c>
      <c r="BU153" s="257" t="str">
        <f>ADHB!BU153</f>
        <v/>
      </c>
      <c r="BV153" s="257"/>
      <c r="BW153" s="257">
        <f t="shared" si="1245"/>
        <v>0</v>
      </c>
      <c r="BX153" s="258"/>
      <c r="BY153" s="257">
        <f t="shared" si="1246"/>
        <v>0</v>
      </c>
      <c r="BZ153" s="259"/>
      <c r="CA153" s="260"/>
      <c r="CB153" s="260"/>
      <c r="CC153" s="257">
        <f t="shared" si="1247"/>
        <v>0</v>
      </c>
      <c r="CD153" s="258">
        <v>0.294289866351475</v>
      </c>
      <c r="CE153" s="261">
        <f t="shared" si="1248"/>
        <v>0</v>
      </c>
      <c r="CF153" s="262">
        <f t="shared" si="1249"/>
        <v>0</v>
      </c>
      <c r="CG153" s="263"/>
      <c r="CH153" s="254">
        <v>5.0</v>
      </c>
      <c r="CI153" s="255" t="s">
        <v>132</v>
      </c>
      <c r="CJ153" s="256" t="s">
        <v>121</v>
      </c>
      <c r="CK153" s="256" t="s">
        <v>123</v>
      </c>
      <c r="CL153" s="257" t="str">
        <f>ADHB!CL153</f>
        <v/>
      </c>
      <c r="CM153" s="257"/>
      <c r="CN153" s="257">
        <f t="shared" si="1250"/>
        <v>0</v>
      </c>
      <c r="CO153" s="258"/>
      <c r="CP153" s="257">
        <f t="shared" si="1251"/>
        <v>0</v>
      </c>
      <c r="CQ153" s="259"/>
      <c r="CR153" s="260"/>
      <c r="CS153" s="260"/>
      <c r="CT153" s="257">
        <f t="shared" si="1252"/>
        <v>0</v>
      </c>
      <c r="CU153" s="258">
        <v>0.294289866351475</v>
      </c>
      <c r="CV153" s="261">
        <f t="shared" si="1253"/>
        <v>0</v>
      </c>
      <c r="CW153" s="262">
        <f t="shared" si="1254"/>
        <v>0</v>
      </c>
      <c r="CX153" s="263"/>
      <c r="CY153" s="254">
        <v>5.0</v>
      </c>
      <c r="CZ153" s="255" t="s">
        <v>132</v>
      </c>
      <c r="DA153" s="256" t="s">
        <v>121</v>
      </c>
      <c r="DB153" s="256" t="s">
        <v>123</v>
      </c>
      <c r="DC153" s="257" t="str">
        <f>ADHB!DC153</f>
        <v/>
      </c>
      <c r="DD153" s="257"/>
      <c r="DE153" s="257">
        <f t="shared" si="1255"/>
        <v>0</v>
      </c>
      <c r="DF153" s="258"/>
      <c r="DG153" s="257">
        <f t="shared" si="1256"/>
        <v>0</v>
      </c>
      <c r="DH153" s="259"/>
      <c r="DI153" s="260"/>
      <c r="DJ153" s="260"/>
      <c r="DK153" s="257">
        <f t="shared" si="1257"/>
        <v>0</v>
      </c>
      <c r="DL153" s="258">
        <v>0.294289866351475</v>
      </c>
      <c r="DM153" s="261">
        <f t="shared" si="1258"/>
        <v>0</v>
      </c>
      <c r="DN153" s="262">
        <f t="shared" si="1259"/>
        <v>0</v>
      </c>
      <c r="DO153" s="263"/>
      <c r="DP153" s="254">
        <v>5.0</v>
      </c>
      <c r="DQ153" s="255" t="s">
        <v>132</v>
      </c>
      <c r="DR153" s="256" t="s">
        <v>121</v>
      </c>
      <c r="DS153" s="256" t="s">
        <v>123</v>
      </c>
      <c r="DT153" s="257" t="str">
        <f>ADHB!DT153</f>
        <v/>
      </c>
      <c r="DU153" s="257"/>
      <c r="DV153" s="257">
        <f t="shared" si="1260"/>
        <v>0</v>
      </c>
      <c r="DW153" s="258"/>
      <c r="DX153" s="257">
        <f t="shared" si="1261"/>
        <v>0</v>
      </c>
      <c r="DY153" s="259"/>
      <c r="DZ153" s="260"/>
      <c r="EA153" s="260"/>
      <c r="EB153" s="257">
        <f t="shared" si="1262"/>
        <v>0</v>
      </c>
      <c r="EC153" s="258">
        <v>0.294289866351475</v>
      </c>
      <c r="ED153" s="261">
        <f t="shared" si="1263"/>
        <v>0</v>
      </c>
      <c r="EE153" s="262">
        <f t="shared" si="1264"/>
        <v>0</v>
      </c>
      <c r="EF153" s="263"/>
      <c r="EG153" s="254">
        <v>5.0</v>
      </c>
      <c r="EH153" s="255" t="s">
        <v>132</v>
      </c>
      <c r="EI153" s="256" t="s">
        <v>121</v>
      </c>
      <c r="EJ153" s="256" t="s">
        <v>123</v>
      </c>
      <c r="EK153" s="257" t="str">
        <f>ADHB!EK153</f>
        <v/>
      </c>
      <c r="EL153" s="257"/>
      <c r="EM153" s="257">
        <f t="shared" si="1265"/>
        <v>0</v>
      </c>
      <c r="EN153" s="258"/>
      <c r="EO153" s="257">
        <f t="shared" si="1266"/>
        <v>0</v>
      </c>
      <c r="EP153" s="259"/>
      <c r="EQ153" s="260"/>
      <c r="ER153" s="260"/>
      <c r="ES153" s="257">
        <f t="shared" si="1267"/>
        <v>0</v>
      </c>
      <c r="ET153" s="258">
        <v>0.294289866351475</v>
      </c>
      <c r="EU153" s="261">
        <f t="shared" si="1268"/>
        <v>0</v>
      </c>
      <c r="EV153" s="262">
        <f t="shared" si="1269"/>
        <v>0</v>
      </c>
      <c r="EW153" s="263"/>
      <c r="EX153" s="254">
        <v>5.0</v>
      </c>
      <c r="EY153" s="255" t="s">
        <v>132</v>
      </c>
      <c r="EZ153" s="256" t="s">
        <v>121</v>
      </c>
      <c r="FA153" s="256" t="s">
        <v>123</v>
      </c>
      <c r="FB153" s="257" t="str">
        <f>ADHB!FB153</f>
        <v/>
      </c>
      <c r="FC153" s="257"/>
      <c r="FD153" s="257">
        <f t="shared" si="1270"/>
        <v>0</v>
      </c>
      <c r="FE153" s="258"/>
      <c r="FF153" s="257">
        <f t="shared" si="1271"/>
        <v>0</v>
      </c>
      <c r="FG153" s="259"/>
      <c r="FH153" s="260"/>
      <c r="FI153" s="260"/>
      <c r="FJ153" s="257">
        <f t="shared" si="1272"/>
        <v>0</v>
      </c>
      <c r="FK153" s="258">
        <v>0.294289866351475</v>
      </c>
      <c r="FL153" s="261">
        <f t="shared" si="1273"/>
        <v>0</v>
      </c>
      <c r="FM153" s="262">
        <f t="shared" si="1274"/>
        <v>0</v>
      </c>
      <c r="FN153" s="263"/>
      <c r="FO153" s="254">
        <v>5.0</v>
      </c>
      <c r="FP153" s="255" t="s">
        <v>132</v>
      </c>
      <c r="FQ153" s="256" t="s">
        <v>121</v>
      </c>
      <c r="FR153" s="256" t="s">
        <v>123</v>
      </c>
      <c r="FS153" s="257" t="str">
        <f>ADHB!FS153</f>
        <v/>
      </c>
      <c r="FT153" s="257"/>
      <c r="FU153" s="257">
        <f t="shared" si="1275"/>
        <v>0</v>
      </c>
      <c r="FV153" s="258"/>
      <c r="FW153" s="257">
        <f t="shared" si="1276"/>
        <v>0</v>
      </c>
      <c r="FX153" s="259"/>
      <c r="FY153" s="260"/>
      <c r="FZ153" s="260"/>
      <c r="GA153" s="257">
        <f t="shared" si="1277"/>
        <v>0</v>
      </c>
      <c r="GB153" s="258">
        <v>0.294289866351475</v>
      </c>
      <c r="GC153" s="261">
        <f t="shared" si="1278"/>
        <v>0</v>
      </c>
      <c r="GD153" s="262">
        <f t="shared" si="1279"/>
        <v>0</v>
      </c>
      <c r="GE153" s="263"/>
      <c r="GF153" s="254">
        <v>5.0</v>
      </c>
      <c r="GG153" s="255" t="s">
        <v>132</v>
      </c>
      <c r="GH153" s="256" t="s">
        <v>121</v>
      </c>
      <c r="GI153" s="256" t="s">
        <v>123</v>
      </c>
      <c r="GJ153" s="257" t="str">
        <f>ADHB!GJ153</f>
        <v/>
      </c>
      <c r="GK153" s="257"/>
      <c r="GL153" s="257">
        <f t="shared" si="1280"/>
        <v>0</v>
      </c>
      <c r="GM153" s="258"/>
      <c r="GN153" s="257">
        <f t="shared" si="1281"/>
        <v>0</v>
      </c>
      <c r="GO153" s="259"/>
      <c r="GP153" s="260"/>
      <c r="GQ153" s="260"/>
      <c r="GR153" s="257">
        <f t="shared" si="1282"/>
        <v>0</v>
      </c>
      <c r="GS153" s="258">
        <v>0.294289866351475</v>
      </c>
      <c r="GT153" s="261">
        <f t="shared" si="1283"/>
        <v>0</v>
      </c>
      <c r="GU153" s="262">
        <f t="shared" si="1284"/>
        <v>0</v>
      </c>
      <c r="GV153" s="263"/>
      <c r="GW153" s="254">
        <v>5.0</v>
      </c>
      <c r="GX153" s="255" t="s">
        <v>132</v>
      </c>
      <c r="GY153" s="256" t="s">
        <v>121</v>
      </c>
      <c r="GZ153" s="256" t="s">
        <v>123</v>
      </c>
      <c r="HA153" s="257" t="str">
        <f>ADHB!HA153</f>
        <v/>
      </c>
      <c r="HB153" s="257"/>
      <c r="HC153" s="257">
        <f t="shared" si="1285"/>
        <v>0</v>
      </c>
      <c r="HD153" s="258"/>
      <c r="HE153" s="257">
        <f t="shared" si="1286"/>
        <v>0</v>
      </c>
      <c r="HF153" s="259"/>
      <c r="HG153" s="260"/>
      <c r="HH153" s="260"/>
      <c r="HI153" s="257">
        <f t="shared" si="1287"/>
        <v>0</v>
      </c>
      <c r="HJ153" s="258">
        <v>0.294289866351475</v>
      </c>
      <c r="HK153" s="261">
        <f t="shared" si="1288"/>
        <v>0</v>
      </c>
      <c r="HL153" s="262">
        <f t="shared" si="1289"/>
        <v>0</v>
      </c>
      <c r="HM153" s="263"/>
      <c r="HN153" s="254">
        <v>5.0</v>
      </c>
      <c r="HO153" s="255" t="s">
        <v>132</v>
      </c>
      <c r="HP153" s="256" t="s">
        <v>121</v>
      </c>
      <c r="HQ153" s="256" t="s">
        <v>123</v>
      </c>
      <c r="HR153" s="257" t="str">
        <f>ADHB!HR153</f>
        <v/>
      </c>
      <c r="HS153" s="257"/>
      <c r="HT153" s="257">
        <f t="shared" si="1290"/>
        <v>0</v>
      </c>
      <c r="HU153" s="258"/>
      <c r="HV153" s="257">
        <f t="shared" si="1291"/>
        <v>0</v>
      </c>
      <c r="HW153" s="259"/>
      <c r="HX153" s="260"/>
      <c r="HY153" s="260"/>
      <c r="HZ153" s="257">
        <f t="shared" si="1292"/>
        <v>0</v>
      </c>
      <c r="IA153" s="258">
        <v>0.294289866351475</v>
      </c>
      <c r="IB153" s="261">
        <f t="shared" si="1293"/>
        <v>0</v>
      </c>
      <c r="IC153" s="262">
        <f t="shared" si="1294"/>
        <v>0</v>
      </c>
      <c r="ID153" s="263"/>
      <c r="IE153" s="254">
        <v>5.0</v>
      </c>
      <c r="IF153" s="255" t="s">
        <v>132</v>
      </c>
      <c r="IG153" s="256" t="s">
        <v>121</v>
      </c>
      <c r="IH153" s="256" t="s">
        <v>123</v>
      </c>
      <c r="II153" s="257" t="str">
        <f>ADHB!II153</f>
        <v/>
      </c>
      <c r="IJ153" s="257"/>
      <c r="IK153" s="257">
        <f t="shared" si="1295"/>
        <v>0</v>
      </c>
      <c r="IL153" s="258"/>
      <c r="IM153" s="257">
        <f t="shared" si="1296"/>
        <v>0</v>
      </c>
      <c r="IN153" s="259"/>
      <c r="IO153" s="260"/>
      <c r="IP153" s="260"/>
      <c r="IQ153" s="257">
        <f t="shared" si="1297"/>
        <v>0</v>
      </c>
      <c r="IR153" s="258">
        <v>0.294289866351475</v>
      </c>
      <c r="IS153" s="261">
        <f t="shared" si="1298"/>
        <v>0</v>
      </c>
      <c r="IT153" s="262">
        <f t="shared" si="1299"/>
        <v>0</v>
      </c>
      <c r="IU153" s="263"/>
      <c r="IV153" s="254">
        <v>5.0</v>
      </c>
      <c r="IW153" s="255" t="s">
        <v>132</v>
      </c>
      <c r="IX153" s="256" t="s">
        <v>121</v>
      </c>
      <c r="IY153" s="256" t="s">
        <v>123</v>
      </c>
      <c r="IZ153" s="257" t="str">
        <f>ADHB!IZ153</f>
        <v/>
      </c>
      <c r="JA153" s="257"/>
      <c r="JB153" s="257">
        <f t="shared" si="1300"/>
        <v>0</v>
      </c>
      <c r="JC153" s="258"/>
      <c r="JD153" s="257">
        <f t="shared" si="1301"/>
        <v>0</v>
      </c>
      <c r="JE153" s="259"/>
      <c r="JF153" s="260"/>
      <c r="JG153" s="260"/>
      <c r="JH153" s="257">
        <f t="shared" si="1302"/>
        <v>0</v>
      </c>
      <c r="JI153" s="258">
        <v>0.294289866351475</v>
      </c>
      <c r="JJ153" s="261">
        <f t="shared" si="1303"/>
        <v>0</v>
      </c>
      <c r="JK153" s="262">
        <f t="shared" si="1304"/>
        <v>0</v>
      </c>
      <c r="JL153" s="263"/>
      <c r="JM153" s="254">
        <v>5.0</v>
      </c>
      <c r="JN153" s="255" t="s">
        <v>132</v>
      </c>
      <c r="JO153" s="256" t="s">
        <v>121</v>
      </c>
      <c r="JP153" s="256" t="s">
        <v>123</v>
      </c>
      <c r="JQ153" s="257" t="str">
        <f>ADHB!KY153</f>
        <v/>
      </c>
      <c r="JR153" s="257"/>
      <c r="JS153" s="257">
        <f t="shared" si="1305"/>
        <v>0</v>
      </c>
      <c r="JT153" s="258"/>
      <c r="JU153" s="257">
        <f t="shared" si="1306"/>
        <v>0</v>
      </c>
      <c r="JV153" s="259"/>
      <c r="JW153" s="260"/>
      <c r="JX153" s="260"/>
      <c r="JY153" s="257">
        <f t="shared" si="1307"/>
        <v>0</v>
      </c>
      <c r="JZ153" s="258">
        <v>0.294289866351475</v>
      </c>
      <c r="KA153" s="261">
        <f t="shared" si="1308"/>
        <v>0</v>
      </c>
      <c r="KB153" s="262">
        <f t="shared" si="1309"/>
        <v>0</v>
      </c>
      <c r="KC153" s="263"/>
      <c r="KD153" s="254">
        <v>5.0</v>
      </c>
      <c r="KE153" s="255" t="s">
        <v>132</v>
      </c>
      <c r="KF153" s="256" t="s">
        <v>121</v>
      </c>
      <c r="KG153" s="256" t="s">
        <v>123</v>
      </c>
      <c r="KH153" s="257" t="str">
        <f>ADHB!LP153</f>
        <v/>
      </c>
      <c r="KI153" s="257"/>
      <c r="KJ153" s="257">
        <f t="shared" si="1310"/>
        <v>0</v>
      </c>
      <c r="KK153" s="258"/>
      <c r="KL153" s="257">
        <f t="shared" si="1311"/>
        <v>0</v>
      </c>
      <c r="KM153" s="259"/>
      <c r="KN153" s="260"/>
      <c r="KO153" s="260"/>
      <c r="KP153" s="257">
        <f t="shared" si="1312"/>
        <v>0</v>
      </c>
      <c r="KQ153" s="258">
        <v>0.294289866351475</v>
      </c>
      <c r="KR153" s="261">
        <f t="shared" si="1313"/>
        <v>0</v>
      </c>
      <c r="KS153" s="262">
        <f t="shared" si="1314"/>
        <v>0</v>
      </c>
      <c r="KT153" s="263"/>
      <c r="KU153" s="264"/>
    </row>
    <row r="154" ht="15.75" customHeight="1">
      <c r="A154" s="254">
        <v>6.0</v>
      </c>
      <c r="B154" s="255" t="s">
        <v>132</v>
      </c>
      <c r="C154" s="256" t="s">
        <v>121</v>
      </c>
      <c r="D154" s="256" t="s">
        <v>123</v>
      </c>
      <c r="E154" s="257" t="str">
        <f>ADHB!E154</f>
        <v/>
      </c>
      <c r="F154" s="257"/>
      <c r="G154" s="257">
        <f t="shared" si="1225"/>
        <v>0</v>
      </c>
      <c r="H154" s="258"/>
      <c r="I154" s="257">
        <f t="shared" si="1226"/>
        <v>0</v>
      </c>
      <c r="J154" s="259"/>
      <c r="K154" s="260"/>
      <c r="L154" s="260"/>
      <c r="M154" s="257">
        <f t="shared" si="1227"/>
        <v>0</v>
      </c>
      <c r="N154" s="258">
        <v>0.294289866351475</v>
      </c>
      <c r="O154" s="261">
        <f t="shared" si="1228"/>
        <v>0</v>
      </c>
      <c r="P154" s="262">
        <f t="shared" si="1229"/>
        <v>0</v>
      </c>
      <c r="Q154" s="263"/>
      <c r="R154" s="254">
        <v>6.0</v>
      </c>
      <c r="S154" s="255" t="s">
        <v>132</v>
      </c>
      <c r="T154" s="256" t="s">
        <v>121</v>
      </c>
      <c r="U154" s="256" t="s">
        <v>123</v>
      </c>
      <c r="V154" s="257" t="str">
        <f>ADHB!V154</f>
        <v/>
      </c>
      <c r="W154" s="257"/>
      <c r="X154" s="257">
        <f t="shared" si="1230"/>
        <v>0</v>
      </c>
      <c r="Y154" s="258"/>
      <c r="Z154" s="257">
        <f t="shared" si="1231"/>
        <v>0</v>
      </c>
      <c r="AA154" s="259"/>
      <c r="AB154" s="260"/>
      <c r="AC154" s="260"/>
      <c r="AD154" s="257">
        <f t="shared" si="1232"/>
        <v>0</v>
      </c>
      <c r="AE154" s="258">
        <v>0.294289866351475</v>
      </c>
      <c r="AF154" s="261">
        <f t="shared" si="1233"/>
        <v>0</v>
      </c>
      <c r="AG154" s="262">
        <f t="shared" si="1234"/>
        <v>0</v>
      </c>
      <c r="AH154" s="263"/>
      <c r="AI154" s="254">
        <v>6.0</v>
      </c>
      <c r="AJ154" s="255" t="s">
        <v>132</v>
      </c>
      <c r="AK154" s="256" t="s">
        <v>121</v>
      </c>
      <c r="AL154" s="256" t="s">
        <v>123</v>
      </c>
      <c r="AM154" s="257" t="str">
        <f>ADHB!AM154</f>
        <v/>
      </c>
      <c r="AN154" s="257"/>
      <c r="AO154" s="257">
        <f t="shared" si="1235"/>
        <v>0</v>
      </c>
      <c r="AP154" s="258"/>
      <c r="AQ154" s="257">
        <f t="shared" si="1236"/>
        <v>0</v>
      </c>
      <c r="AR154" s="259"/>
      <c r="AS154" s="260"/>
      <c r="AT154" s="260"/>
      <c r="AU154" s="257">
        <f t="shared" si="1237"/>
        <v>0</v>
      </c>
      <c r="AV154" s="258">
        <v>0.294289866351475</v>
      </c>
      <c r="AW154" s="261">
        <f t="shared" si="1238"/>
        <v>0</v>
      </c>
      <c r="AX154" s="262">
        <f t="shared" si="1239"/>
        <v>0</v>
      </c>
      <c r="AY154" s="263"/>
      <c r="AZ154" s="254">
        <v>6.0</v>
      </c>
      <c r="BA154" s="255" t="s">
        <v>132</v>
      </c>
      <c r="BB154" s="256" t="s">
        <v>121</v>
      </c>
      <c r="BC154" s="256" t="s">
        <v>123</v>
      </c>
      <c r="BD154" s="257" t="str">
        <f>ADHB!BD154</f>
        <v/>
      </c>
      <c r="BE154" s="257"/>
      <c r="BF154" s="257">
        <f t="shared" si="1240"/>
        <v>0</v>
      </c>
      <c r="BG154" s="258"/>
      <c r="BH154" s="257">
        <f t="shared" si="1241"/>
        <v>0</v>
      </c>
      <c r="BI154" s="259"/>
      <c r="BJ154" s="260"/>
      <c r="BK154" s="260"/>
      <c r="BL154" s="257">
        <f t="shared" si="1242"/>
        <v>0</v>
      </c>
      <c r="BM154" s="258">
        <v>0.294289866351475</v>
      </c>
      <c r="BN154" s="261">
        <f t="shared" si="1243"/>
        <v>0</v>
      </c>
      <c r="BO154" s="262">
        <f t="shared" si="1244"/>
        <v>0</v>
      </c>
      <c r="BP154" s="263"/>
      <c r="BQ154" s="254">
        <v>6.0</v>
      </c>
      <c r="BR154" s="255" t="s">
        <v>132</v>
      </c>
      <c r="BS154" s="256" t="s">
        <v>121</v>
      </c>
      <c r="BT154" s="256" t="s">
        <v>123</v>
      </c>
      <c r="BU154" s="257" t="str">
        <f>ADHB!BU154</f>
        <v/>
      </c>
      <c r="BV154" s="257"/>
      <c r="BW154" s="257">
        <f t="shared" si="1245"/>
        <v>0</v>
      </c>
      <c r="BX154" s="258"/>
      <c r="BY154" s="257">
        <f t="shared" si="1246"/>
        <v>0</v>
      </c>
      <c r="BZ154" s="259"/>
      <c r="CA154" s="260"/>
      <c r="CB154" s="260"/>
      <c r="CC154" s="257">
        <f t="shared" si="1247"/>
        <v>0</v>
      </c>
      <c r="CD154" s="258">
        <v>0.294289866351475</v>
      </c>
      <c r="CE154" s="261">
        <f t="shared" si="1248"/>
        <v>0</v>
      </c>
      <c r="CF154" s="262">
        <f t="shared" si="1249"/>
        <v>0</v>
      </c>
      <c r="CG154" s="263"/>
      <c r="CH154" s="254">
        <v>6.0</v>
      </c>
      <c r="CI154" s="255" t="s">
        <v>132</v>
      </c>
      <c r="CJ154" s="256" t="s">
        <v>121</v>
      </c>
      <c r="CK154" s="256" t="s">
        <v>123</v>
      </c>
      <c r="CL154" s="257" t="str">
        <f>ADHB!CL154</f>
        <v/>
      </c>
      <c r="CM154" s="257"/>
      <c r="CN154" s="257">
        <f t="shared" si="1250"/>
        <v>0</v>
      </c>
      <c r="CO154" s="258"/>
      <c r="CP154" s="257">
        <f t="shared" si="1251"/>
        <v>0</v>
      </c>
      <c r="CQ154" s="259"/>
      <c r="CR154" s="260"/>
      <c r="CS154" s="260"/>
      <c r="CT154" s="257">
        <f t="shared" si="1252"/>
        <v>0</v>
      </c>
      <c r="CU154" s="258">
        <v>0.294289866351475</v>
      </c>
      <c r="CV154" s="261">
        <f t="shared" si="1253"/>
        <v>0</v>
      </c>
      <c r="CW154" s="262">
        <f t="shared" si="1254"/>
        <v>0</v>
      </c>
      <c r="CX154" s="263"/>
      <c r="CY154" s="254">
        <v>6.0</v>
      </c>
      <c r="CZ154" s="255" t="s">
        <v>132</v>
      </c>
      <c r="DA154" s="256" t="s">
        <v>121</v>
      </c>
      <c r="DB154" s="256" t="s">
        <v>123</v>
      </c>
      <c r="DC154" s="257" t="str">
        <f>ADHB!DC154</f>
        <v/>
      </c>
      <c r="DD154" s="257"/>
      <c r="DE154" s="257">
        <f t="shared" si="1255"/>
        <v>0</v>
      </c>
      <c r="DF154" s="258"/>
      <c r="DG154" s="257">
        <f t="shared" si="1256"/>
        <v>0</v>
      </c>
      <c r="DH154" s="259"/>
      <c r="DI154" s="260"/>
      <c r="DJ154" s="260"/>
      <c r="DK154" s="257">
        <f t="shared" si="1257"/>
        <v>0</v>
      </c>
      <c r="DL154" s="258">
        <v>0.294289866351475</v>
      </c>
      <c r="DM154" s="261">
        <f t="shared" si="1258"/>
        <v>0</v>
      </c>
      <c r="DN154" s="262">
        <f t="shared" si="1259"/>
        <v>0</v>
      </c>
      <c r="DO154" s="263"/>
      <c r="DP154" s="254">
        <v>6.0</v>
      </c>
      <c r="DQ154" s="255" t="s">
        <v>132</v>
      </c>
      <c r="DR154" s="256" t="s">
        <v>121</v>
      </c>
      <c r="DS154" s="256" t="s">
        <v>123</v>
      </c>
      <c r="DT154" s="257" t="str">
        <f>ADHB!DT154</f>
        <v/>
      </c>
      <c r="DU154" s="257"/>
      <c r="DV154" s="257">
        <f t="shared" si="1260"/>
        <v>0</v>
      </c>
      <c r="DW154" s="258"/>
      <c r="DX154" s="257">
        <f t="shared" si="1261"/>
        <v>0</v>
      </c>
      <c r="DY154" s="259"/>
      <c r="DZ154" s="260"/>
      <c r="EA154" s="260"/>
      <c r="EB154" s="257">
        <f t="shared" si="1262"/>
        <v>0</v>
      </c>
      <c r="EC154" s="258">
        <v>0.294289866351475</v>
      </c>
      <c r="ED154" s="261">
        <f t="shared" si="1263"/>
        <v>0</v>
      </c>
      <c r="EE154" s="262">
        <f t="shared" si="1264"/>
        <v>0</v>
      </c>
      <c r="EF154" s="263"/>
      <c r="EG154" s="254">
        <v>6.0</v>
      </c>
      <c r="EH154" s="255" t="s">
        <v>132</v>
      </c>
      <c r="EI154" s="256" t="s">
        <v>121</v>
      </c>
      <c r="EJ154" s="256" t="s">
        <v>123</v>
      </c>
      <c r="EK154" s="257" t="str">
        <f>ADHB!EK154</f>
        <v/>
      </c>
      <c r="EL154" s="257"/>
      <c r="EM154" s="257">
        <f t="shared" si="1265"/>
        <v>0</v>
      </c>
      <c r="EN154" s="258"/>
      <c r="EO154" s="257">
        <f t="shared" si="1266"/>
        <v>0</v>
      </c>
      <c r="EP154" s="259"/>
      <c r="EQ154" s="260"/>
      <c r="ER154" s="260"/>
      <c r="ES154" s="257">
        <f t="shared" si="1267"/>
        <v>0</v>
      </c>
      <c r="ET154" s="258">
        <v>0.294289866351475</v>
      </c>
      <c r="EU154" s="261">
        <f t="shared" si="1268"/>
        <v>0</v>
      </c>
      <c r="EV154" s="262">
        <f t="shared" si="1269"/>
        <v>0</v>
      </c>
      <c r="EW154" s="263"/>
      <c r="EX154" s="254">
        <v>6.0</v>
      </c>
      <c r="EY154" s="255" t="s">
        <v>132</v>
      </c>
      <c r="EZ154" s="256" t="s">
        <v>121</v>
      </c>
      <c r="FA154" s="256" t="s">
        <v>123</v>
      </c>
      <c r="FB154" s="257" t="str">
        <f>ADHB!FB154</f>
        <v/>
      </c>
      <c r="FC154" s="257"/>
      <c r="FD154" s="257">
        <f t="shared" si="1270"/>
        <v>0</v>
      </c>
      <c r="FE154" s="258"/>
      <c r="FF154" s="257">
        <f t="shared" si="1271"/>
        <v>0</v>
      </c>
      <c r="FG154" s="259"/>
      <c r="FH154" s="260"/>
      <c r="FI154" s="260"/>
      <c r="FJ154" s="257">
        <f t="shared" si="1272"/>
        <v>0</v>
      </c>
      <c r="FK154" s="258">
        <v>0.294289866351475</v>
      </c>
      <c r="FL154" s="261">
        <f t="shared" si="1273"/>
        <v>0</v>
      </c>
      <c r="FM154" s="262">
        <f t="shared" si="1274"/>
        <v>0</v>
      </c>
      <c r="FN154" s="263"/>
      <c r="FO154" s="254">
        <v>6.0</v>
      </c>
      <c r="FP154" s="255" t="s">
        <v>132</v>
      </c>
      <c r="FQ154" s="256" t="s">
        <v>121</v>
      </c>
      <c r="FR154" s="256" t="s">
        <v>123</v>
      </c>
      <c r="FS154" s="257" t="str">
        <f>ADHB!FS154</f>
        <v/>
      </c>
      <c r="FT154" s="257"/>
      <c r="FU154" s="257">
        <f t="shared" si="1275"/>
        <v>0</v>
      </c>
      <c r="FV154" s="258"/>
      <c r="FW154" s="257">
        <f t="shared" si="1276"/>
        <v>0</v>
      </c>
      <c r="FX154" s="259"/>
      <c r="FY154" s="260"/>
      <c r="FZ154" s="260"/>
      <c r="GA154" s="257">
        <f t="shared" si="1277"/>
        <v>0</v>
      </c>
      <c r="GB154" s="258">
        <v>0.294289866351475</v>
      </c>
      <c r="GC154" s="261">
        <f t="shared" si="1278"/>
        <v>0</v>
      </c>
      <c r="GD154" s="262">
        <f t="shared" si="1279"/>
        <v>0</v>
      </c>
      <c r="GE154" s="263"/>
      <c r="GF154" s="254">
        <v>6.0</v>
      </c>
      <c r="GG154" s="255" t="s">
        <v>132</v>
      </c>
      <c r="GH154" s="256" t="s">
        <v>121</v>
      </c>
      <c r="GI154" s="256" t="s">
        <v>123</v>
      </c>
      <c r="GJ154" s="257" t="str">
        <f>ADHB!GJ154</f>
        <v/>
      </c>
      <c r="GK154" s="257"/>
      <c r="GL154" s="257">
        <f t="shared" si="1280"/>
        <v>0</v>
      </c>
      <c r="GM154" s="258"/>
      <c r="GN154" s="257">
        <f t="shared" si="1281"/>
        <v>0</v>
      </c>
      <c r="GO154" s="259"/>
      <c r="GP154" s="260"/>
      <c r="GQ154" s="260"/>
      <c r="GR154" s="257">
        <f t="shared" si="1282"/>
        <v>0</v>
      </c>
      <c r="GS154" s="258">
        <v>0.294289866351475</v>
      </c>
      <c r="GT154" s="261">
        <f t="shared" si="1283"/>
        <v>0</v>
      </c>
      <c r="GU154" s="262">
        <f t="shared" si="1284"/>
        <v>0</v>
      </c>
      <c r="GV154" s="263"/>
      <c r="GW154" s="254">
        <v>6.0</v>
      </c>
      <c r="GX154" s="255" t="s">
        <v>132</v>
      </c>
      <c r="GY154" s="256" t="s">
        <v>121</v>
      </c>
      <c r="GZ154" s="256" t="s">
        <v>123</v>
      </c>
      <c r="HA154" s="257" t="str">
        <f>ADHB!HA154</f>
        <v/>
      </c>
      <c r="HB154" s="257"/>
      <c r="HC154" s="257">
        <f t="shared" si="1285"/>
        <v>0</v>
      </c>
      <c r="HD154" s="258"/>
      <c r="HE154" s="257">
        <f t="shared" si="1286"/>
        <v>0</v>
      </c>
      <c r="HF154" s="259"/>
      <c r="HG154" s="260"/>
      <c r="HH154" s="260"/>
      <c r="HI154" s="257">
        <f t="shared" si="1287"/>
        <v>0</v>
      </c>
      <c r="HJ154" s="258">
        <v>0.294289866351475</v>
      </c>
      <c r="HK154" s="261">
        <f t="shared" si="1288"/>
        <v>0</v>
      </c>
      <c r="HL154" s="262">
        <f t="shared" si="1289"/>
        <v>0</v>
      </c>
      <c r="HM154" s="263"/>
      <c r="HN154" s="254">
        <v>6.0</v>
      </c>
      <c r="HO154" s="255" t="s">
        <v>132</v>
      </c>
      <c r="HP154" s="256" t="s">
        <v>121</v>
      </c>
      <c r="HQ154" s="256" t="s">
        <v>123</v>
      </c>
      <c r="HR154" s="257" t="str">
        <f>ADHB!HR154</f>
        <v/>
      </c>
      <c r="HS154" s="257"/>
      <c r="HT154" s="257">
        <f t="shared" si="1290"/>
        <v>0</v>
      </c>
      <c r="HU154" s="258"/>
      <c r="HV154" s="257">
        <f t="shared" si="1291"/>
        <v>0</v>
      </c>
      <c r="HW154" s="259"/>
      <c r="HX154" s="260"/>
      <c r="HY154" s="260"/>
      <c r="HZ154" s="257">
        <f t="shared" si="1292"/>
        <v>0</v>
      </c>
      <c r="IA154" s="258">
        <v>0.294289866351475</v>
      </c>
      <c r="IB154" s="261">
        <f t="shared" si="1293"/>
        <v>0</v>
      </c>
      <c r="IC154" s="262">
        <f t="shared" si="1294"/>
        <v>0</v>
      </c>
      <c r="ID154" s="263"/>
      <c r="IE154" s="254">
        <v>6.0</v>
      </c>
      <c r="IF154" s="255" t="s">
        <v>132</v>
      </c>
      <c r="IG154" s="256" t="s">
        <v>121</v>
      </c>
      <c r="IH154" s="256" t="s">
        <v>123</v>
      </c>
      <c r="II154" s="257" t="str">
        <f>ADHB!II154</f>
        <v/>
      </c>
      <c r="IJ154" s="257"/>
      <c r="IK154" s="257">
        <f t="shared" si="1295"/>
        <v>0</v>
      </c>
      <c r="IL154" s="258"/>
      <c r="IM154" s="257">
        <f t="shared" si="1296"/>
        <v>0</v>
      </c>
      <c r="IN154" s="259"/>
      <c r="IO154" s="260"/>
      <c r="IP154" s="260"/>
      <c r="IQ154" s="257">
        <f t="shared" si="1297"/>
        <v>0</v>
      </c>
      <c r="IR154" s="258">
        <v>0.294289866351475</v>
      </c>
      <c r="IS154" s="261">
        <f t="shared" si="1298"/>
        <v>0</v>
      </c>
      <c r="IT154" s="262">
        <f t="shared" si="1299"/>
        <v>0</v>
      </c>
      <c r="IU154" s="263"/>
      <c r="IV154" s="254">
        <v>6.0</v>
      </c>
      <c r="IW154" s="255" t="s">
        <v>132</v>
      </c>
      <c r="IX154" s="256" t="s">
        <v>121</v>
      </c>
      <c r="IY154" s="256" t="s">
        <v>123</v>
      </c>
      <c r="IZ154" s="257" t="str">
        <f>ADHB!IZ154</f>
        <v/>
      </c>
      <c r="JA154" s="257"/>
      <c r="JB154" s="257">
        <f t="shared" si="1300"/>
        <v>0</v>
      </c>
      <c r="JC154" s="258"/>
      <c r="JD154" s="257">
        <f t="shared" si="1301"/>
        <v>0</v>
      </c>
      <c r="JE154" s="259"/>
      <c r="JF154" s="260"/>
      <c r="JG154" s="260"/>
      <c r="JH154" s="257">
        <f t="shared" si="1302"/>
        <v>0</v>
      </c>
      <c r="JI154" s="258">
        <v>0.294289866351475</v>
      </c>
      <c r="JJ154" s="261">
        <f t="shared" si="1303"/>
        <v>0</v>
      </c>
      <c r="JK154" s="262">
        <f t="shared" si="1304"/>
        <v>0</v>
      </c>
      <c r="JL154" s="263"/>
      <c r="JM154" s="254">
        <v>6.0</v>
      </c>
      <c r="JN154" s="255" t="s">
        <v>132</v>
      </c>
      <c r="JO154" s="256" t="s">
        <v>121</v>
      </c>
      <c r="JP154" s="256" t="s">
        <v>123</v>
      </c>
      <c r="JQ154" s="257" t="str">
        <f>ADHB!KY154</f>
        <v/>
      </c>
      <c r="JR154" s="257"/>
      <c r="JS154" s="257">
        <f t="shared" si="1305"/>
        <v>0</v>
      </c>
      <c r="JT154" s="258"/>
      <c r="JU154" s="257">
        <f t="shared" si="1306"/>
        <v>0</v>
      </c>
      <c r="JV154" s="259"/>
      <c r="JW154" s="260"/>
      <c r="JX154" s="260"/>
      <c r="JY154" s="257">
        <f t="shared" si="1307"/>
        <v>0</v>
      </c>
      <c r="JZ154" s="258">
        <v>0.294289866351475</v>
      </c>
      <c r="KA154" s="261">
        <f t="shared" si="1308"/>
        <v>0</v>
      </c>
      <c r="KB154" s="262">
        <f t="shared" si="1309"/>
        <v>0</v>
      </c>
      <c r="KC154" s="263"/>
      <c r="KD154" s="254">
        <v>6.0</v>
      </c>
      <c r="KE154" s="255" t="s">
        <v>132</v>
      </c>
      <c r="KF154" s="256" t="s">
        <v>121</v>
      </c>
      <c r="KG154" s="256" t="s">
        <v>123</v>
      </c>
      <c r="KH154" s="257" t="str">
        <f>ADHB!LP154</f>
        <v/>
      </c>
      <c r="KI154" s="257"/>
      <c r="KJ154" s="257">
        <f t="shared" si="1310"/>
        <v>0</v>
      </c>
      <c r="KK154" s="258"/>
      <c r="KL154" s="257">
        <f t="shared" si="1311"/>
        <v>0</v>
      </c>
      <c r="KM154" s="259"/>
      <c r="KN154" s="260"/>
      <c r="KO154" s="260"/>
      <c r="KP154" s="257">
        <f t="shared" si="1312"/>
        <v>0</v>
      </c>
      <c r="KQ154" s="258">
        <v>0.294289866351475</v>
      </c>
      <c r="KR154" s="261">
        <f t="shared" si="1313"/>
        <v>0</v>
      </c>
      <c r="KS154" s="262">
        <f t="shared" si="1314"/>
        <v>0</v>
      </c>
      <c r="KT154" s="263"/>
      <c r="KU154" s="264"/>
    </row>
    <row r="155" ht="15.75" customHeight="1">
      <c r="A155" s="266"/>
      <c r="B155" s="267" t="s">
        <v>150</v>
      </c>
      <c r="C155" s="268"/>
      <c r="D155" s="268"/>
      <c r="E155" s="269"/>
      <c r="F155" s="269"/>
      <c r="G155" s="269"/>
      <c r="H155" s="270"/>
      <c r="I155" s="269"/>
      <c r="J155" s="270"/>
      <c r="K155" s="269"/>
      <c r="L155" s="269"/>
      <c r="M155" s="269"/>
      <c r="N155" s="270"/>
      <c r="O155" s="271"/>
      <c r="P155" s="272"/>
      <c r="Q155" s="252"/>
      <c r="R155" s="266"/>
      <c r="S155" s="267" t="s">
        <v>150</v>
      </c>
      <c r="T155" s="268"/>
      <c r="U155" s="268"/>
      <c r="V155" s="269"/>
      <c r="W155" s="269"/>
      <c r="X155" s="269"/>
      <c r="Y155" s="270"/>
      <c r="Z155" s="269"/>
      <c r="AA155" s="270"/>
      <c r="AB155" s="269"/>
      <c r="AC155" s="269"/>
      <c r="AD155" s="269"/>
      <c r="AE155" s="270"/>
      <c r="AF155" s="271"/>
      <c r="AG155" s="272"/>
      <c r="AH155" s="252"/>
      <c r="AI155" s="266"/>
      <c r="AJ155" s="267" t="s">
        <v>150</v>
      </c>
      <c r="AK155" s="268"/>
      <c r="AL155" s="268"/>
      <c r="AM155" s="269"/>
      <c r="AN155" s="269"/>
      <c r="AO155" s="269"/>
      <c r="AP155" s="270"/>
      <c r="AQ155" s="269"/>
      <c r="AR155" s="270"/>
      <c r="AS155" s="269"/>
      <c r="AT155" s="269"/>
      <c r="AU155" s="269"/>
      <c r="AV155" s="270"/>
      <c r="AW155" s="271"/>
      <c r="AX155" s="272"/>
      <c r="AY155" s="252"/>
      <c r="AZ155" s="266"/>
      <c r="BA155" s="267" t="s">
        <v>150</v>
      </c>
      <c r="BB155" s="268"/>
      <c r="BC155" s="268"/>
      <c r="BD155" s="269"/>
      <c r="BE155" s="269"/>
      <c r="BF155" s="269"/>
      <c r="BG155" s="270"/>
      <c r="BH155" s="269"/>
      <c r="BI155" s="270"/>
      <c r="BJ155" s="269"/>
      <c r="BK155" s="269"/>
      <c r="BL155" s="269"/>
      <c r="BM155" s="270"/>
      <c r="BN155" s="271"/>
      <c r="BO155" s="272"/>
      <c r="BP155" s="252"/>
      <c r="BQ155" s="266"/>
      <c r="BR155" s="267" t="s">
        <v>150</v>
      </c>
      <c r="BS155" s="268"/>
      <c r="BT155" s="268"/>
      <c r="BU155" s="269"/>
      <c r="BV155" s="269"/>
      <c r="BW155" s="269"/>
      <c r="BX155" s="270"/>
      <c r="BY155" s="269"/>
      <c r="BZ155" s="270"/>
      <c r="CA155" s="269"/>
      <c r="CB155" s="269"/>
      <c r="CC155" s="269"/>
      <c r="CD155" s="270"/>
      <c r="CE155" s="271"/>
      <c r="CF155" s="272"/>
      <c r="CG155" s="252"/>
      <c r="CH155" s="266"/>
      <c r="CI155" s="267" t="s">
        <v>150</v>
      </c>
      <c r="CJ155" s="268"/>
      <c r="CK155" s="268"/>
      <c r="CL155" s="269"/>
      <c r="CM155" s="269"/>
      <c r="CN155" s="269"/>
      <c r="CO155" s="270"/>
      <c r="CP155" s="269"/>
      <c r="CQ155" s="270"/>
      <c r="CR155" s="269"/>
      <c r="CS155" s="269"/>
      <c r="CT155" s="269"/>
      <c r="CU155" s="270"/>
      <c r="CV155" s="271"/>
      <c r="CW155" s="272"/>
      <c r="CX155" s="252"/>
      <c r="CY155" s="266"/>
      <c r="CZ155" s="267" t="s">
        <v>150</v>
      </c>
      <c r="DA155" s="268"/>
      <c r="DB155" s="268"/>
      <c r="DC155" s="269"/>
      <c r="DD155" s="269"/>
      <c r="DE155" s="269"/>
      <c r="DF155" s="270"/>
      <c r="DG155" s="269"/>
      <c r="DH155" s="270"/>
      <c r="DI155" s="269"/>
      <c r="DJ155" s="269"/>
      <c r="DK155" s="269"/>
      <c r="DL155" s="270"/>
      <c r="DM155" s="271"/>
      <c r="DN155" s="272"/>
      <c r="DO155" s="252"/>
      <c r="DP155" s="266"/>
      <c r="DQ155" s="267" t="s">
        <v>150</v>
      </c>
      <c r="DR155" s="268"/>
      <c r="DS155" s="268"/>
      <c r="DT155" s="269"/>
      <c r="DU155" s="269"/>
      <c r="DV155" s="269"/>
      <c r="DW155" s="270"/>
      <c r="DX155" s="269"/>
      <c r="DY155" s="270"/>
      <c r="DZ155" s="269"/>
      <c r="EA155" s="269"/>
      <c r="EB155" s="269"/>
      <c r="EC155" s="270"/>
      <c r="ED155" s="271"/>
      <c r="EE155" s="272"/>
      <c r="EF155" s="252"/>
      <c r="EG155" s="266"/>
      <c r="EH155" s="267" t="s">
        <v>150</v>
      </c>
      <c r="EI155" s="268"/>
      <c r="EJ155" s="268"/>
      <c r="EK155" s="269"/>
      <c r="EL155" s="269"/>
      <c r="EM155" s="269"/>
      <c r="EN155" s="270"/>
      <c r="EO155" s="269"/>
      <c r="EP155" s="270"/>
      <c r="EQ155" s="269"/>
      <c r="ER155" s="269"/>
      <c r="ES155" s="269"/>
      <c r="ET155" s="270"/>
      <c r="EU155" s="271"/>
      <c r="EV155" s="272"/>
      <c r="EW155" s="252"/>
      <c r="EX155" s="266"/>
      <c r="EY155" s="267" t="s">
        <v>150</v>
      </c>
      <c r="EZ155" s="268"/>
      <c r="FA155" s="268"/>
      <c r="FB155" s="269"/>
      <c r="FC155" s="269"/>
      <c r="FD155" s="269"/>
      <c r="FE155" s="270"/>
      <c r="FF155" s="269"/>
      <c r="FG155" s="270"/>
      <c r="FH155" s="269"/>
      <c r="FI155" s="269"/>
      <c r="FJ155" s="269"/>
      <c r="FK155" s="270"/>
      <c r="FL155" s="271"/>
      <c r="FM155" s="272"/>
      <c r="FN155" s="252"/>
      <c r="FO155" s="266"/>
      <c r="FP155" s="267" t="s">
        <v>150</v>
      </c>
      <c r="FQ155" s="268"/>
      <c r="FR155" s="268"/>
      <c r="FS155" s="269"/>
      <c r="FT155" s="269"/>
      <c r="FU155" s="269"/>
      <c r="FV155" s="270"/>
      <c r="FW155" s="269"/>
      <c r="FX155" s="270"/>
      <c r="FY155" s="269"/>
      <c r="FZ155" s="269"/>
      <c r="GA155" s="269"/>
      <c r="GB155" s="270"/>
      <c r="GC155" s="271"/>
      <c r="GD155" s="272"/>
      <c r="GE155" s="252"/>
      <c r="GF155" s="266"/>
      <c r="GG155" s="267" t="s">
        <v>150</v>
      </c>
      <c r="GH155" s="268"/>
      <c r="GI155" s="268"/>
      <c r="GJ155" s="269"/>
      <c r="GK155" s="269"/>
      <c r="GL155" s="269"/>
      <c r="GM155" s="270"/>
      <c r="GN155" s="269"/>
      <c r="GO155" s="270"/>
      <c r="GP155" s="269"/>
      <c r="GQ155" s="269"/>
      <c r="GR155" s="269"/>
      <c r="GS155" s="270"/>
      <c r="GT155" s="271"/>
      <c r="GU155" s="272"/>
      <c r="GV155" s="252"/>
      <c r="GW155" s="266"/>
      <c r="GX155" s="267" t="s">
        <v>150</v>
      </c>
      <c r="GY155" s="268"/>
      <c r="GZ155" s="268"/>
      <c r="HA155" s="269"/>
      <c r="HB155" s="269"/>
      <c r="HC155" s="269"/>
      <c r="HD155" s="270"/>
      <c r="HE155" s="269"/>
      <c r="HF155" s="270"/>
      <c r="HG155" s="269"/>
      <c r="HH155" s="269"/>
      <c r="HI155" s="269"/>
      <c r="HJ155" s="270"/>
      <c r="HK155" s="271"/>
      <c r="HL155" s="272"/>
      <c r="HM155" s="252"/>
      <c r="HN155" s="266"/>
      <c r="HO155" s="267" t="s">
        <v>150</v>
      </c>
      <c r="HP155" s="268"/>
      <c r="HQ155" s="268"/>
      <c r="HR155" s="269"/>
      <c r="HS155" s="269"/>
      <c r="HT155" s="269"/>
      <c r="HU155" s="270"/>
      <c r="HV155" s="269"/>
      <c r="HW155" s="270"/>
      <c r="HX155" s="269"/>
      <c r="HY155" s="269"/>
      <c r="HZ155" s="269"/>
      <c r="IA155" s="270"/>
      <c r="IB155" s="271"/>
      <c r="IC155" s="272"/>
      <c r="ID155" s="252"/>
      <c r="IE155" s="266"/>
      <c r="IF155" s="267" t="s">
        <v>150</v>
      </c>
      <c r="IG155" s="268"/>
      <c r="IH155" s="268"/>
      <c r="II155" s="269"/>
      <c r="IJ155" s="269"/>
      <c r="IK155" s="269"/>
      <c r="IL155" s="270"/>
      <c r="IM155" s="269"/>
      <c r="IN155" s="270"/>
      <c r="IO155" s="269"/>
      <c r="IP155" s="269"/>
      <c r="IQ155" s="269"/>
      <c r="IR155" s="270"/>
      <c r="IS155" s="271"/>
      <c r="IT155" s="272"/>
      <c r="IU155" s="252"/>
      <c r="IV155" s="266"/>
      <c r="IW155" s="267" t="s">
        <v>150</v>
      </c>
      <c r="IX155" s="268"/>
      <c r="IY155" s="268"/>
      <c r="IZ155" s="269"/>
      <c r="JA155" s="269"/>
      <c r="JB155" s="269"/>
      <c r="JC155" s="270"/>
      <c r="JD155" s="269"/>
      <c r="JE155" s="270"/>
      <c r="JF155" s="269"/>
      <c r="JG155" s="269"/>
      <c r="JH155" s="269"/>
      <c r="JI155" s="270"/>
      <c r="JJ155" s="271"/>
      <c r="JK155" s="272"/>
      <c r="JL155" s="252"/>
      <c r="JM155" s="266"/>
      <c r="JN155" s="267" t="s">
        <v>150</v>
      </c>
      <c r="JO155" s="268"/>
      <c r="JP155" s="268"/>
      <c r="JQ155" s="269"/>
      <c r="JR155" s="269"/>
      <c r="JS155" s="269"/>
      <c r="JT155" s="270"/>
      <c r="JU155" s="269"/>
      <c r="JV155" s="270"/>
      <c r="JW155" s="269"/>
      <c r="JX155" s="269"/>
      <c r="JY155" s="269"/>
      <c r="JZ155" s="270"/>
      <c r="KA155" s="271"/>
      <c r="KB155" s="272"/>
      <c r="KC155" s="252"/>
      <c r="KD155" s="266"/>
      <c r="KE155" s="267" t="s">
        <v>150</v>
      </c>
      <c r="KF155" s="268"/>
      <c r="KG155" s="268"/>
      <c r="KH155" s="269"/>
      <c r="KI155" s="269"/>
      <c r="KJ155" s="269"/>
      <c r="KK155" s="270"/>
      <c r="KL155" s="269"/>
      <c r="KM155" s="270"/>
      <c r="KN155" s="269"/>
      <c r="KO155" s="269"/>
      <c r="KP155" s="269"/>
      <c r="KQ155" s="270"/>
      <c r="KR155" s="271"/>
      <c r="KS155" s="272"/>
      <c r="KT155" s="252"/>
      <c r="KU155" s="264"/>
    </row>
    <row r="156" ht="15.75" customHeight="1">
      <c r="A156" s="273"/>
      <c r="B156" s="274" t="s">
        <v>134</v>
      </c>
      <c r="C156" s="275"/>
      <c r="D156" s="275"/>
      <c r="E156" s="276"/>
      <c r="F156" s="276"/>
      <c r="G156" s="276"/>
      <c r="H156" s="277"/>
      <c r="I156" s="276"/>
      <c r="J156" s="277"/>
      <c r="K156" s="276"/>
      <c r="L156" s="276"/>
      <c r="M156" s="276"/>
      <c r="N156" s="277"/>
      <c r="O156" s="278"/>
      <c r="P156" s="279"/>
      <c r="Q156" s="263"/>
      <c r="R156" s="273"/>
      <c r="S156" s="274" t="s">
        <v>134</v>
      </c>
      <c r="T156" s="275"/>
      <c r="U156" s="275"/>
      <c r="V156" s="276"/>
      <c r="W156" s="276"/>
      <c r="X156" s="276"/>
      <c r="Y156" s="277"/>
      <c r="Z156" s="276"/>
      <c r="AA156" s="277"/>
      <c r="AB156" s="276"/>
      <c r="AC156" s="276"/>
      <c r="AD156" s="276"/>
      <c r="AE156" s="277"/>
      <c r="AF156" s="278"/>
      <c r="AG156" s="279"/>
      <c r="AH156" s="263"/>
      <c r="AI156" s="273"/>
      <c r="AJ156" s="274" t="s">
        <v>134</v>
      </c>
      <c r="AK156" s="275"/>
      <c r="AL156" s="275"/>
      <c r="AM156" s="276"/>
      <c r="AN156" s="276"/>
      <c r="AO156" s="276"/>
      <c r="AP156" s="277"/>
      <c r="AQ156" s="276"/>
      <c r="AR156" s="277"/>
      <c r="AS156" s="276"/>
      <c r="AT156" s="276"/>
      <c r="AU156" s="276"/>
      <c r="AV156" s="277"/>
      <c r="AW156" s="278"/>
      <c r="AX156" s="279"/>
      <c r="AY156" s="263"/>
      <c r="AZ156" s="273"/>
      <c r="BA156" s="274" t="s">
        <v>134</v>
      </c>
      <c r="BB156" s="275"/>
      <c r="BC156" s="275"/>
      <c r="BD156" s="276"/>
      <c r="BE156" s="276"/>
      <c r="BF156" s="276"/>
      <c r="BG156" s="277"/>
      <c r="BH156" s="276"/>
      <c r="BI156" s="277"/>
      <c r="BJ156" s="276"/>
      <c r="BK156" s="276"/>
      <c r="BL156" s="276"/>
      <c r="BM156" s="277"/>
      <c r="BN156" s="278"/>
      <c r="BO156" s="279"/>
      <c r="BP156" s="263"/>
      <c r="BQ156" s="273"/>
      <c r="BR156" s="274" t="s">
        <v>134</v>
      </c>
      <c r="BS156" s="275"/>
      <c r="BT156" s="275"/>
      <c r="BU156" s="276"/>
      <c r="BV156" s="276"/>
      <c r="BW156" s="276"/>
      <c r="BX156" s="277"/>
      <c r="BY156" s="276"/>
      <c r="BZ156" s="277"/>
      <c r="CA156" s="276"/>
      <c r="CB156" s="276"/>
      <c r="CC156" s="276"/>
      <c r="CD156" s="277"/>
      <c r="CE156" s="278"/>
      <c r="CF156" s="279"/>
      <c r="CG156" s="263"/>
      <c r="CH156" s="273"/>
      <c r="CI156" s="274" t="s">
        <v>134</v>
      </c>
      <c r="CJ156" s="275"/>
      <c r="CK156" s="275"/>
      <c r="CL156" s="276"/>
      <c r="CM156" s="276"/>
      <c r="CN156" s="276"/>
      <c r="CO156" s="277"/>
      <c r="CP156" s="276"/>
      <c r="CQ156" s="277"/>
      <c r="CR156" s="276"/>
      <c r="CS156" s="276"/>
      <c r="CT156" s="276"/>
      <c r="CU156" s="277"/>
      <c r="CV156" s="278"/>
      <c r="CW156" s="279"/>
      <c r="CX156" s="263"/>
      <c r="CY156" s="273"/>
      <c r="CZ156" s="274" t="s">
        <v>134</v>
      </c>
      <c r="DA156" s="275"/>
      <c r="DB156" s="275"/>
      <c r="DC156" s="276"/>
      <c r="DD156" s="276"/>
      <c r="DE156" s="276"/>
      <c r="DF156" s="277"/>
      <c r="DG156" s="276"/>
      <c r="DH156" s="277"/>
      <c r="DI156" s="276"/>
      <c r="DJ156" s="276"/>
      <c r="DK156" s="276"/>
      <c r="DL156" s="277"/>
      <c r="DM156" s="278"/>
      <c r="DN156" s="279"/>
      <c r="DO156" s="263"/>
      <c r="DP156" s="273"/>
      <c r="DQ156" s="274" t="s">
        <v>134</v>
      </c>
      <c r="DR156" s="275"/>
      <c r="DS156" s="275"/>
      <c r="DT156" s="276"/>
      <c r="DU156" s="276"/>
      <c r="DV156" s="276"/>
      <c r="DW156" s="277"/>
      <c r="DX156" s="276"/>
      <c r="DY156" s="277"/>
      <c r="DZ156" s="276"/>
      <c r="EA156" s="276"/>
      <c r="EB156" s="276"/>
      <c r="EC156" s="277"/>
      <c r="ED156" s="278"/>
      <c r="EE156" s="279"/>
      <c r="EF156" s="263"/>
      <c r="EG156" s="273"/>
      <c r="EH156" s="274" t="s">
        <v>134</v>
      </c>
      <c r="EI156" s="275"/>
      <c r="EJ156" s="275"/>
      <c r="EK156" s="276"/>
      <c r="EL156" s="276"/>
      <c r="EM156" s="276"/>
      <c r="EN156" s="277"/>
      <c r="EO156" s="276"/>
      <c r="EP156" s="277"/>
      <c r="EQ156" s="276"/>
      <c r="ER156" s="276"/>
      <c r="ES156" s="276"/>
      <c r="ET156" s="277"/>
      <c r="EU156" s="278"/>
      <c r="EV156" s="279"/>
      <c r="EW156" s="263"/>
      <c r="EX156" s="273"/>
      <c r="EY156" s="274" t="s">
        <v>134</v>
      </c>
      <c r="EZ156" s="275"/>
      <c r="FA156" s="275"/>
      <c r="FB156" s="276"/>
      <c r="FC156" s="276"/>
      <c r="FD156" s="276"/>
      <c r="FE156" s="277"/>
      <c r="FF156" s="276"/>
      <c r="FG156" s="277"/>
      <c r="FH156" s="276"/>
      <c r="FI156" s="276"/>
      <c r="FJ156" s="276"/>
      <c r="FK156" s="277"/>
      <c r="FL156" s="278"/>
      <c r="FM156" s="279"/>
      <c r="FN156" s="263"/>
      <c r="FO156" s="273"/>
      <c r="FP156" s="274" t="s">
        <v>134</v>
      </c>
      <c r="FQ156" s="275"/>
      <c r="FR156" s="275"/>
      <c r="FS156" s="276"/>
      <c r="FT156" s="276"/>
      <c r="FU156" s="276"/>
      <c r="FV156" s="277"/>
      <c r="FW156" s="276"/>
      <c r="FX156" s="277"/>
      <c r="FY156" s="276"/>
      <c r="FZ156" s="276"/>
      <c r="GA156" s="276"/>
      <c r="GB156" s="277"/>
      <c r="GC156" s="278"/>
      <c r="GD156" s="279"/>
      <c r="GE156" s="263"/>
      <c r="GF156" s="273"/>
      <c r="GG156" s="274" t="s">
        <v>134</v>
      </c>
      <c r="GH156" s="275"/>
      <c r="GI156" s="275"/>
      <c r="GJ156" s="276"/>
      <c r="GK156" s="276"/>
      <c r="GL156" s="276"/>
      <c r="GM156" s="277"/>
      <c r="GN156" s="276"/>
      <c r="GO156" s="277"/>
      <c r="GP156" s="276"/>
      <c r="GQ156" s="276"/>
      <c r="GR156" s="276"/>
      <c r="GS156" s="277"/>
      <c r="GT156" s="278"/>
      <c r="GU156" s="279"/>
      <c r="GV156" s="263"/>
      <c r="GW156" s="273"/>
      <c r="GX156" s="274" t="s">
        <v>134</v>
      </c>
      <c r="GY156" s="275"/>
      <c r="GZ156" s="275"/>
      <c r="HA156" s="276"/>
      <c r="HB156" s="276"/>
      <c r="HC156" s="276"/>
      <c r="HD156" s="277"/>
      <c r="HE156" s="276"/>
      <c r="HF156" s="277"/>
      <c r="HG156" s="276"/>
      <c r="HH156" s="276"/>
      <c r="HI156" s="276"/>
      <c r="HJ156" s="277"/>
      <c r="HK156" s="278"/>
      <c r="HL156" s="279"/>
      <c r="HM156" s="263"/>
      <c r="HN156" s="273"/>
      <c r="HO156" s="274" t="s">
        <v>134</v>
      </c>
      <c r="HP156" s="275"/>
      <c r="HQ156" s="275"/>
      <c r="HR156" s="276"/>
      <c r="HS156" s="276"/>
      <c r="HT156" s="276"/>
      <c r="HU156" s="277"/>
      <c r="HV156" s="276"/>
      <c r="HW156" s="277"/>
      <c r="HX156" s="276"/>
      <c r="HY156" s="276"/>
      <c r="HZ156" s="276"/>
      <c r="IA156" s="277"/>
      <c r="IB156" s="278"/>
      <c r="IC156" s="279"/>
      <c r="ID156" s="263"/>
      <c r="IE156" s="273"/>
      <c r="IF156" s="274" t="s">
        <v>134</v>
      </c>
      <c r="IG156" s="275"/>
      <c r="IH156" s="275"/>
      <c r="II156" s="276"/>
      <c r="IJ156" s="276"/>
      <c r="IK156" s="276"/>
      <c r="IL156" s="277"/>
      <c r="IM156" s="276"/>
      <c r="IN156" s="277"/>
      <c r="IO156" s="276"/>
      <c r="IP156" s="276"/>
      <c r="IQ156" s="276"/>
      <c r="IR156" s="277"/>
      <c r="IS156" s="278"/>
      <c r="IT156" s="279"/>
      <c r="IU156" s="263"/>
      <c r="IV156" s="273"/>
      <c r="IW156" s="274" t="s">
        <v>134</v>
      </c>
      <c r="IX156" s="275"/>
      <c r="IY156" s="275"/>
      <c r="IZ156" s="276"/>
      <c r="JA156" s="276"/>
      <c r="JB156" s="276"/>
      <c r="JC156" s="277"/>
      <c r="JD156" s="276"/>
      <c r="JE156" s="277"/>
      <c r="JF156" s="276"/>
      <c r="JG156" s="276"/>
      <c r="JH156" s="276"/>
      <c r="JI156" s="277"/>
      <c r="JJ156" s="278"/>
      <c r="JK156" s="279"/>
      <c r="JL156" s="263"/>
      <c r="JM156" s="273"/>
      <c r="JN156" s="274" t="s">
        <v>134</v>
      </c>
      <c r="JO156" s="275"/>
      <c r="JP156" s="275"/>
      <c r="JQ156" s="276"/>
      <c r="JR156" s="276"/>
      <c r="JS156" s="276"/>
      <c r="JT156" s="277"/>
      <c r="JU156" s="276"/>
      <c r="JV156" s="277"/>
      <c r="JW156" s="276"/>
      <c r="JX156" s="276"/>
      <c r="JY156" s="276"/>
      <c r="JZ156" s="277"/>
      <c r="KA156" s="278"/>
      <c r="KB156" s="279"/>
      <c r="KC156" s="263"/>
      <c r="KD156" s="273"/>
      <c r="KE156" s="274" t="s">
        <v>134</v>
      </c>
      <c r="KF156" s="275"/>
      <c r="KG156" s="275"/>
      <c r="KH156" s="276"/>
      <c r="KI156" s="276"/>
      <c r="KJ156" s="276"/>
      <c r="KK156" s="277"/>
      <c r="KL156" s="276"/>
      <c r="KM156" s="277"/>
      <c r="KN156" s="276"/>
      <c r="KO156" s="276"/>
      <c r="KP156" s="276"/>
      <c r="KQ156" s="277"/>
      <c r="KR156" s="278"/>
      <c r="KS156" s="279"/>
      <c r="KT156" s="263"/>
      <c r="KU156" s="264"/>
    </row>
    <row r="157" ht="15.75" customHeight="1">
      <c r="A157" s="254">
        <v>1.0</v>
      </c>
      <c r="B157" s="255" t="s">
        <v>151</v>
      </c>
      <c r="C157" s="256" t="s">
        <v>121</v>
      </c>
      <c r="D157" s="256" t="s">
        <v>152</v>
      </c>
      <c r="E157" s="257" t="str">
        <f>ADHB!E157</f>
        <v/>
      </c>
      <c r="F157" s="257"/>
      <c r="G157" s="257">
        <f t="shared" ref="G157:G161" si="1315">IFERROR(E157*F157/1000000,0)</f>
        <v>0</v>
      </c>
      <c r="H157" s="258"/>
      <c r="I157" s="257">
        <f t="shared" ref="I157:I161" si="1316">IFERROR(+G157*H157,"")</f>
        <v>0</v>
      </c>
      <c r="J157" s="259"/>
      <c r="K157" s="260"/>
      <c r="L157" s="260"/>
      <c r="M157" s="257">
        <f t="shared" ref="M157:M161" si="1317">IFERROR(+(IF(G157="","0",G157))+(IF(I157="","0",I157))+(IF(L157="","0",L157)),"")</f>
        <v>0</v>
      </c>
      <c r="N157" s="258">
        <v>0.294289866351475</v>
      </c>
      <c r="O157" s="261">
        <f t="shared" ref="O157:O161" si="1318">IFERROR(+N157*(M157-L157),"")</f>
        <v>0</v>
      </c>
      <c r="P157" s="262">
        <f t="shared" ref="P157:P161" si="1319">IFERROR(+(IF(M157="","0",M157))-(IF(O157="","0",O157)),"")</f>
        <v>0</v>
      </c>
      <c r="Q157" s="263"/>
      <c r="R157" s="254">
        <v>1.0</v>
      </c>
      <c r="S157" s="255" t="s">
        <v>151</v>
      </c>
      <c r="T157" s="256" t="s">
        <v>121</v>
      </c>
      <c r="U157" s="256" t="s">
        <v>152</v>
      </c>
      <c r="V157" s="257" t="str">
        <f>ADHB!V157</f>
        <v/>
      </c>
      <c r="W157" s="257"/>
      <c r="X157" s="257">
        <f t="shared" ref="X157:X161" si="1320">IFERROR(V157*W157/1000000,0)</f>
        <v>0</v>
      </c>
      <c r="Y157" s="258"/>
      <c r="Z157" s="257">
        <f t="shared" ref="Z157:Z161" si="1321">IFERROR(+X157*Y157,"")</f>
        <v>0</v>
      </c>
      <c r="AA157" s="259"/>
      <c r="AB157" s="260"/>
      <c r="AC157" s="260"/>
      <c r="AD157" s="257">
        <f t="shared" ref="AD157:AD161" si="1322">IFERROR(+(IF(X157="","0",X157))+(IF(Z157="","0",Z157))+(IF(AC157="","0",AC157)),"")</f>
        <v>0</v>
      </c>
      <c r="AE157" s="258">
        <v>0.294289866351475</v>
      </c>
      <c r="AF157" s="261">
        <f t="shared" ref="AF157:AF161" si="1323">IFERROR(+AE157*(AD157-AC157),"")</f>
        <v>0</v>
      </c>
      <c r="AG157" s="262">
        <f t="shared" ref="AG157:AG161" si="1324">IFERROR(+(IF(AD157="","0",AD157))-(IF(AF157="","0",AF157)),"")</f>
        <v>0</v>
      </c>
      <c r="AH157" s="263"/>
      <c r="AI157" s="254">
        <v>1.0</v>
      </c>
      <c r="AJ157" s="255" t="s">
        <v>151</v>
      </c>
      <c r="AK157" s="256" t="s">
        <v>121</v>
      </c>
      <c r="AL157" s="256" t="s">
        <v>152</v>
      </c>
      <c r="AM157" s="257" t="str">
        <f>ADHB!AM157</f>
        <v/>
      </c>
      <c r="AN157" s="257"/>
      <c r="AO157" s="257">
        <f t="shared" ref="AO157:AO161" si="1325">IFERROR(AM157*AN157/1000000,0)</f>
        <v>0</v>
      </c>
      <c r="AP157" s="258"/>
      <c r="AQ157" s="257">
        <f t="shared" ref="AQ157:AQ161" si="1326">IFERROR(+AO157*AP157,"")</f>
        <v>0</v>
      </c>
      <c r="AR157" s="259"/>
      <c r="AS157" s="260"/>
      <c r="AT157" s="260"/>
      <c r="AU157" s="257">
        <f t="shared" ref="AU157:AU161" si="1327">IFERROR(+(IF(AO157="","0",AO157))+(IF(AQ157="","0",AQ157))+(IF(AT157="","0",AT157)),"")</f>
        <v>0</v>
      </c>
      <c r="AV157" s="258">
        <v>0.294289866351475</v>
      </c>
      <c r="AW157" s="261">
        <f t="shared" ref="AW157:AW161" si="1328">IFERROR(+AV157*(AU157-AT157),"")</f>
        <v>0</v>
      </c>
      <c r="AX157" s="262">
        <f t="shared" ref="AX157:AX161" si="1329">IFERROR(+(IF(AU157="","0",AU157))-(IF(AW157="","0",AW157)),"")</f>
        <v>0</v>
      </c>
      <c r="AY157" s="263"/>
      <c r="AZ157" s="254">
        <v>1.0</v>
      </c>
      <c r="BA157" s="255" t="s">
        <v>151</v>
      </c>
      <c r="BB157" s="256" t="s">
        <v>121</v>
      </c>
      <c r="BC157" s="256" t="s">
        <v>152</v>
      </c>
      <c r="BD157" s="257" t="str">
        <f>ADHB!BD157</f>
        <v/>
      </c>
      <c r="BE157" s="257"/>
      <c r="BF157" s="257">
        <f t="shared" ref="BF157:BF161" si="1330">IFERROR(BD157*BE157/1000000,0)</f>
        <v>0</v>
      </c>
      <c r="BG157" s="258"/>
      <c r="BH157" s="257">
        <f t="shared" ref="BH157:BH161" si="1331">IFERROR(+BF157*BG157,"")</f>
        <v>0</v>
      </c>
      <c r="BI157" s="259"/>
      <c r="BJ157" s="260"/>
      <c r="BK157" s="260"/>
      <c r="BL157" s="257">
        <f t="shared" ref="BL157:BL161" si="1332">IFERROR(+(IF(BF157="","0",BF157))+(IF(BH157="","0",BH157))+(IF(BK157="","0",BK157)),"")</f>
        <v>0</v>
      </c>
      <c r="BM157" s="258">
        <v>0.294289866351475</v>
      </c>
      <c r="BN157" s="261">
        <f t="shared" ref="BN157:BN161" si="1333">IFERROR(+BM157*(BL157-BK157),"")</f>
        <v>0</v>
      </c>
      <c r="BO157" s="262">
        <f t="shared" ref="BO157:BO161" si="1334">IFERROR(+(IF(BL157="","0",BL157))-(IF(BN157="","0",BN157)),"")</f>
        <v>0</v>
      </c>
      <c r="BP157" s="263"/>
      <c r="BQ157" s="254">
        <v>1.0</v>
      </c>
      <c r="BR157" s="255" t="s">
        <v>151</v>
      </c>
      <c r="BS157" s="256" t="s">
        <v>121</v>
      </c>
      <c r="BT157" s="256" t="s">
        <v>152</v>
      </c>
      <c r="BU157" s="257" t="str">
        <f>ADHB!BU157</f>
        <v/>
      </c>
      <c r="BV157" s="257"/>
      <c r="BW157" s="257">
        <f t="shared" ref="BW157:BW161" si="1335">IFERROR(BU157*BV157/1000000,0)</f>
        <v>0</v>
      </c>
      <c r="BX157" s="258"/>
      <c r="BY157" s="257">
        <f t="shared" ref="BY157:BY161" si="1336">IFERROR(+BW157*BX157,"")</f>
        <v>0</v>
      </c>
      <c r="BZ157" s="259"/>
      <c r="CA157" s="260"/>
      <c r="CB157" s="260"/>
      <c r="CC157" s="257">
        <f t="shared" ref="CC157:CC161" si="1337">IFERROR(+(IF(BW157="","0",BW157))+(IF(BY157="","0",BY157))+(IF(CB157="","0",CB157)),"")</f>
        <v>0</v>
      </c>
      <c r="CD157" s="258">
        <v>0.294289866351475</v>
      </c>
      <c r="CE157" s="261">
        <f t="shared" ref="CE157:CE161" si="1338">IFERROR(+CD157*(CC157-CB157),"")</f>
        <v>0</v>
      </c>
      <c r="CF157" s="262">
        <f t="shared" ref="CF157:CF161" si="1339">IFERROR(+(IF(CC157="","0",CC157))-(IF(CE157="","0",CE157)),"")</f>
        <v>0</v>
      </c>
      <c r="CG157" s="263"/>
      <c r="CH157" s="254">
        <v>1.0</v>
      </c>
      <c r="CI157" s="255" t="s">
        <v>151</v>
      </c>
      <c r="CJ157" s="256" t="s">
        <v>121</v>
      </c>
      <c r="CK157" s="256" t="s">
        <v>152</v>
      </c>
      <c r="CL157" s="257" t="str">
        <f>ADHB!CL157</f>
        <v/>
      </c>
      <c r="CM157" s="257"/>
      <c r="CN157" s="257">
        <f t="shared" ref="CN157:CN161" si="1340">IFERROR(CL157*CM157/1000000,0)</f>
        <v>0</v>
      </c>
      <c r="CO157" s="258"/>
      <c r="CP157" s="257">
        <f t="shared" ref="CP157:CP161" si="1341">IFERROR(+CN157*CO157,"")</f>
        <v>0</v>
      </c>
      <c r="CQ157" s="259"/>
      <c r="CR157" s="260"/>
      <c r="CS157" s="260"/>
      <c r="CT157" s="257">
        <f t="shared" ref="CT157:CT161" si="1342">IFERROR(+(IF(CN157="","0",CN157))+(IF(CP157="","0",CP157))+(IF(CS157="","0",CS157)),"")</f>
        <v>0</v>
      </c>
      <c r="CU157" s="258">
        <v>0.294289866351475</v>
      </c>
      <c r="CV157" s="261">
        <f t="shared" ref="CV157:CV161" si="1343">IFERROR(+CU157*(CT157-CS157),"")</f>
        <v>0</v>
      </c>
      <c r="CW157" s="262">
        <f t="shared" ref="CW157:CW161" si="1344">IFERROR(+(IF(CT157="","0",CT157))-(IF(CV157="","0",CV157)),"")</f>
        <v>0</v>
      </c>
      <c r="CX157" s="263"/>
      <c r="CY157" s="254">
        <v>1.0</v>
      </c>
      <c r="CZ157" s="255" t="s">
        <v>151</v>
      </c>
      <c r="DA157" s="256" t="s">
        <v>121</v>
      </c>
      <c r="DB157" s="256" t="s">
        <v>152</v>
      </c>
      <c r="DC157" s="257" t="str">
        <f>ADHB!DC157</f>
        <v/>
      </c>
      <c r="DD157" s="257"/>
      <c r="DE157" s="257">
        <f t="shared" ref="DE157:DE161" si="1345">IFERROR(DC157*DD157/1000000,0)</f>
        <v>0</v>
      </c>
      <c r="DF157" s="258"/>
      <c r="DG157" s="257">
        <f t="shared" ref="DG157:DG161" si="1346">IFERROR(+DE157*DF157,"")</f>
        <v>0</v>
      </c>
      <c r="DH157" s="259"/>
      <c r="DI157" s="260"/>
      <c r="DJ157" s="260"/>
      <c r="DK157" s="257">
        <f t="shared" ref="DK157:DK161" si="1347">IFERROR(+(IF(DE157="","0",DE157))+(IF(DG157="","0",DG157))+(IF(DJ157="","0",DJ157)),"")</f>
        <v>0</v>
      </c>
      <c r="DL157" s="258">
        <v>0.294289866351475</v>
      </c>
      <c r="DM157" s="261">
        <f t="shared" ref="DM157:DM161" si="1348">IFERROR(+DL157*(DK157-DJ157),"")</f>
        <v>0</v>
      </c>
      <c r="DN157" s="262">
        <f t="shared" ref="DN157:DN161" si="1349">IFERROR(+(IF(DK157="","0",DK157))-(IF(DM157="","0",DM157)),"")</f>
        <v>0</v>
      </c>
      <c r="DO157" s="263"/>
      <c r="DP157" s="254">
        <v>1.0</v>
      </c>
      <c r="DQ157" s="255" t="s">
        <v>151</v>
      </c>
      <c r="DR157" s="256" t="s">
        <v>121</v>
      </c>
      <c r="DS157" s="256" t="s">
        <v>152</v>
      </c>
      <c r="DT157" s="257" t="str">
        <f>ADHB!DT157</f>
        <v/>
      </c>
      <c r="DU157" s="257"/>
      <c r="DV157" s="257">
        <f t="shared" ref="DV157:DV161" si="1350">IFERROR(DT157*DU157/1000000,0)</f>
        <v>0</v>
      </c>
      <c r="DW157" s="258"/>
      <c r="DX157" s="257">
        <f t="shared" ref="DX157:DX161" si="1351">IFERROR(+DV157*DW157,"")</f>
        <v>0</v>
      </c>
      <c r="DY157" s="259"/>
      <c r="DZ157" s="260"/>
      <c r="EA157" s="260"/>
      <c r="EB157" s="257">
        <f t="shared" ref="EB157:EB161" si="1352">IFERROR(+(IF(DV157="","0",DV157))+(IF(DX157="","0",DX157))+(IF(EA157="","0",EA157)),"")</f>
        <v>0</v>
      </c>
      <c r="EC157" s="258">
        <v>0.294289866351475</v>
      </c>
      <c r="ED157" s="261">
        <f t="shared" ref="ED157:ED161" si="1353">IFERROR(+EC157*(EB157-EA157),"")</f>
        <v>0</v>
      </c>
      <c r="EE157" s="262">
        <f t="shared" ref="EE157:EE161" si="1354">IFERROR(+(IF(EB157="","0",EB157))-(IF(ED157="","0",ED157)),"")</f>
        <v>0</v>
      </c>
      <c r="EF157" s="263"/>
      <c r="EG157" s="254">
        <v>1.0</v>
      </c>
      <c r="EH157" s="255" t="s">
        <v>151</v>
      </c>
      <c r="EI157" s="256" t="s">
        <v>121</v>
      </c>
      <c r="EJ157" s="256" t="s">
        <v>152</v>
      </c>
      <c r="EK157" s="257" t="str">
        <f>ADHB!EK157</f>
        <v/>
      </c>
      <c r="EL157" s="257"/>
      <c r="EM157" s="257">
        <f t="shared" ref="EM157:EM161" si="1355">IFERROR(EK157*EL157/1000000,0)</f>
        <v>0</v>
      </c>
      <c r="EN157" s="258"/>
      <c r="EO157" s="257">
        <f t="shared" ref="EO157:EO161" si="1356">IFERROR(+EM157*EN157,"")</f>
        <v>0</v>
      </c>
      <c r="EP157" s="259"/>
      <c r="EQ157" s="260"/>
      <c r="ER157" s="260"/>
      <c r="ES157" s="257">
        <f t="shared" ref="ES157:ES161" si="1357">IFERROR(+(IF(EM157="","0",EM157))+(IF(EO157="","0",EO157))+(IF(ER157="","0",ER157)),"")</f>
        <v>0</v>
      </c>
      <c r="ET157" s="258">
        <v>0.294289866351475</v>
      </c>
      <c r="EU157" s="261">
        <f t="shared" ref="EU157:EU161" si="1358">IFERROR(+ET157*(ES157-ER157),"")</f>
        <v>0</v>
      </c>
      <c r="EV157" s="262">
        <f t="shared" ref="EV157:EV161" si="1359">IFERROR(+(IF(ES157="","0",ES157))-(IF(EU157="","0",EU157)),"")</f>
        <v>0</v>
      </c>
      <c r="EW157" s="263"/>
      <c r="EX157" s="254">
        <v>1.0</v>
      </c>
      <c r="EY157" s="255" t="s">
        <v>151</v>
      </c>
      <c r="EZ157" s="256" t="s">
        <v>121</v>
      </c>
      <c r="FA157" s="256" t="s">
        <v>152</v>
      </c>
      <c r="FB157" s="257" t="str">
        <f>ADHB!FB157</f>
        <v/>
      </c>
      <c r="FC157" s="257"/>
      <c r="FD157" s="257">
        <f t="shared" ref="FD157:FD161" si="1360">IFERROR(FB157*FC157/1000000,0)</f>
        <v>0</v>
      </c>
      <c r="FE157" s="258"/>
      <c r="FF157" s="257">
        <f t="shared" ref="FF157:FF161" si="1361">IFERROR(+FD157*FE157,"")</f>
        <v>0</v>
      </c>
      <c r="FG157" s="259"/>
      <c r="FH157" s="260"/>
      <c r="FI157" s="260"/>
      <c r="FJ157" s="257">
        <f t="shared" ref="FJ157:FJ161" si="1362">IFERROR(+(IF(FD157="","0",FD157))+(IF(FF157="","0",FF157))+(IF(FI157="","0",FI157)),"")</f>
        <v>0</v>
      </c>
      <c r="FK157" s="258">
        <v>0.294289866351475</v>
      </c>
      <c r="FL157" s="261">
        <f t="shared" ref="FL157:FL161" si="1363">IFERROR(+FK157*(FJ157-FI157),"")</f>
        <v>0</v>
      </c>
      <c r="FM157" s="262">
        <f t="shared" ref="FM157:FM161" si="1364">IFERROR(+(IF(FJ157="","0",FJ157))-(IF(FL157="","0",FL157)),"")</f>
        <v>0</v>
      </c>
      <c r="FN157" s="263"/>
      <c r="FO157" s="254">
        <v>1.0</v>
      </c>
      <c r="FP157" s="255" t="s">
        <v>151</v>
      </c>
      <c r="FQ157" s="256" t="s">
        <v>121</v>
      </c>
      <c r="FR157" s="256" t="s">
        <v>152</v>
      </c>
      <c r="FS157" s="257" t="str">
        <f>ADHB!FS157</f>
        <v/>
      </c>
      <c r="FT157" s="257"/>
      <c r="FU157" s="257">
        <f t="shared" ref="FU157:FU161" si="1365">IFERROR(FS157*FT157/1000000,0)</f>
        <v>0</v>
      </c>
      <c r="FV157" s="258"/>
      <c r="FW157" s="257">
        <f t="shared" ref="FW157:FW161" si="1366">IFERROR(+FU157*FV157,"")</f>
        <v>0</v>
      </c>
      <c r="FX157" s="259"/>
      <c r="FY157" s="260"/>
      <c r="FZ157" s="260"/>
      <c r="GA157" s="257">
        <f t="shared" ref="GA157:GA161" si="1367">IFERROR(+(IF(FU157="","0",FU157))+(IF(FW157="","0",FW157))+(IF(FZ157="","0",FZ157)),"")</f>
        <v>0</v>
      </c>
      <c r="GB157" s="258">
        <v>0.294289866351475</v>
      </c>
      <c r="GC157" s="261">
        <f t="shared" ref="GC157:GC161" si="1368">IFERROR(+GB157*(GA157-FZ157),"")</f>
        <v>0</v>
      </c>
      <c r="GD157" s="262">
        <f t="shared" ref="GD157:GD161" si="1369">IFERROR(+(IF(GA157="","0",GA157))-(IF(GC157="","0",GC157)),"")</f>
        <v>0</v>
      </c>
      <c r="GE157" s="263"/>
      <c r="GF157" s="254">
        <v>1.0</v>
      </c>
      <c r="GG157" s="255" t="s">
        <v>151</v>
      </c>
      <c r="GH157" s="256" t="s">
        <v>121</v>
      </c>
      <c r="GI157" s="256" t="s">
        <v>152</v>
      </c>
      <c r="GJ157" s="257" t="str">
        <f>ADHB!GJ157</f>
        <v/>
      </c>
      <c r="GK157" s="257"/>
      <c r="GL157" s="257">
        <f t="shared" ref="GL157:GL161" si="1370">IFERROR(GJ157*GK157/1000000,0)</f>
        <v>0</v>
      </c>
      <c r="GM157" s="258"/>
      <c r="GN157" s="257">
        <f t="shared" ref="GN157:GN161" si="1371">IFERROR(+GL157*GM157,"")</f>
        <v>0</v>
      </c>
      <c r="GO157" s="259"/>
      <c r="GP157" s="260"/>
      <c r="GQ157" s="260"/>
      <c r="GR157" s="257">
        <f t="shared" ref="GR157:GR161" si="1372">IFERROR(+(IF(GL157="","0",GL157))+(IF(GN157="","0",GN157))+(IF(GQ157="","0",GQ157)),"")</f>
        <v>0</v>
      </c>
      <c r="GS157" s="258">
        <v>0.294289866351475</v>
      </c>
      <c r="GT157" s="261">
        <f t="shared" ref="GT157:GT161" si="1373">IFERROR(+GS157*(GR157-GQ157),"")</f>
        <v>0</v>
      </c>
      <c r="GU157" s="262">
        <f t="shared" ref="GU157:GU161" si="1374">IFERROR(+(IF(GR157="","0",GR157))-(IF(GT157="","0",GT157)),"")</f>
        <v>0</v>
      </c>
      <c r="GV157" s="263"/>
      <c r="GW157" s="254">
        <v>1.0</v>
      </c>
      <c r="GX157" s="255" t="s">
        <v>151</v>
      </c>
      <c r="GY157" s="256" t="s">
        <v>121</v>
      </c>
      <c r="GZ157" s="256" t="s">
        <v>152</v>
      </c>
      <c r="HA157" s="257" t="str">
        <f>ADHB!HA157</f>
        <v/>
      </c>
      <c r="HB157" s="257"/>
      <c r="HC157" s="257">
        <f t="shared" ref="HC157:HC161" si="1375">IFERROR(HA157*HB157/1000000,0)</f>
        <v>0</v>
      </c>
      <c r="HD157" s="258"/>
      <c r="HE157" s="257">
        <f t="shared" ref="HE157:HE161" si="1376">IFERROR(+HC157*HD157,"")</f>
        <v>0</v>
      </c>
      <c r="HF157" s="259"/>
      <c r="HG157" s="260"/>
      <c r="HH157" s="260"/>
      <c r="HI157" s="257">
        <f t="shared" ref="HI157:HI161" si="1377">IFERROR(+(IF(HC157="","0",HC157))+(IF(HE157="","0",HE157))+(IF(HH157="","0",HH157)),"")</f>
        <v>0</v>
      </c>
      <c r="HJ157" s="258">
        <v>0.294289866351475</v>
      </c>
      <c r="HK157" s="261">
        <f t="shared" ref="HK157:HK161" si="1378">IFERROR(+HJ157*(HI157-HH157),"")</f>
        <v>0</v>
      </c>
      <c r="HL157" s="262">
        <f t="shared" ref="HL157:HL161" si="1379">IFERROR(+(IF(HI157="","0",HI157))-(IF(HK157="","0",HK157)),"")</f>
        <v>0</v>
      </c>
      <c r="HM157" s="263"/>
      <c r="HN157" s="254">
        <v>1.0</v>
      </c>
      <c r="HO157" s="255" t="s">
        <v>151</v>
      </c>
      <c r="HP157" s="256" t="s">
        <v>121</v>
      </c>
      <c r="HQ157" s="256" t="s">
        <v>152</v>
      </c>
      <c r="HR157" s="257" t="str">
        <f>ADHB!HR157</f>
        <v/>
      </c>
      <c r="HS157" s="257"/>
      <c r="HT157" s="257">
        <f t="shared" ref="HT157:HT161" si="1380">IFERROR(HR157*HS157/1000000,0)</f>
        <v>0</v>
      </c>
      <c r="HU157" s="258"/>
      <c r="HV157" s="257">
        <f t="shared" ref="HV157:HV161" si="1381">IFERROR(+HT157*HU157,"")</f>
        <v>0</v>
      </c>
      <c r="HW157" s="259"/>
      <c r="HX157" s="260"/>
      <c r="HY157" s="260"/>
      <c r="HZ157" s="257">
        <f t="shared" ref="HZ157:HZ161" si="1382">IFERROR(+(IF(HT157="","0",HT157))+(IF(HV157="","0",HV157))+(IF(HY157="","0",HY157)),"")</f>
        <v>0</v>
      </c>
      <c r="IA157" s="258">
        <v>0.294289866351475</v>
      </c>
      <c r="IB157" s="261">
        <f t="shared" ref="IB157:IB161" si="1383">IFERROR(+IA157*(HZ157-HY157),"")</f>
        <v>0</v>
      </c>
      <c r="IC157" s="262">
        <f t="shared" ref="IC157:IC161" si="1384">IFERROR(+(IF(HZ157="","0",HZ157))-(IF(IB157="","0",IB157)),"")</f>
        <v>0</v>
      </c>
      <c r="ID157" s="263"/>
      <c r="IE157" s="254">
        <v>1.0</v>
      </c>
      <c r="IF157" s="255" t="s">
        <v>151</v>
      </c>
      <c r="IG157" s="256" t="s">
        <v>121</v>
      </c>
      <c r="IH157" s="256" t="s">
        <v>152</v>
      </c>
      <c r="II157" s="257" t="str">
        <f>ADHB!II157</f>
        <v/>
      </c>
      <c r="IJ157" s="257"/>
      <c r="IK157" s="257">
        <f t="shared" ref="IK157:IK161" si="1385">IFERROR(II157*IJ157/1000000,0)</f>
        <v>0</v>
      </c>
      <c r="IL157" s="258"/>
      <c r="IM157" s="257">
        <f t="shared" ref="IM157:IM161" si="1386">IFERROR(+IK157*IL157,"")</f>
        <v>0</v>
      </c>
      <c r="IN157" s="259"/>
      <c r="IO157" s="260"/>
      <c r="IP157" s="260"/>
      <c r="IQ157" s="257">
        <f t="shared" ref="IQ157:IQ161" si="1387">IFERROR(+(IF(IK157="","0",IK157))+(IF(IM157="","0",IM157))+(IF(IP157="","0",IP157)),"")</f>
        <v>0</v>
      </c>
      <c r="IR157" s="258">
        <v>0.294289866351475</v>
      </c>
      <c r="IS157" s="261">
        <f t="shared" ref="IS157:IS161" si="1388">IFERROR(+IR157*(IQ157-IP157),"")</f>
        <v>0</v>
      </c>
      <c r="IT157" s="262">
        <f t="shared" ref="IT157:IT161" si="1389">IFERROR(+(IF(IQ157="","0",IQ157))-(IF(IS157="","0",IS157)),"")</f>
        <v>0</v>
      </c>
      <c r="IU157" s="263"/>
      <c r="IV157" s="254">
        <v>1.0</v>
      </c>
      <c r="IW157" s="255" t="s">
        <v>151</v>
      </c>
      <c r="IX157" s="256" t="s">
        <v>121</v>
      </c>
      <c r="IY157" s="256" t="s">
        <v>152</v>
      </c>
      <c r="IZ157" s="257" t="str">
        <f>ADHB!IZ157</f>
        <v/>
      </c>
      <c r="JA157" s="257"/>
      <c r="JB157" s="257">
        <f t="shared" ref="JB157:JB161" si="1390">IFERROR(IZ157*JA157/1000000,0)</f>
        <v>0</v>
      </c>
      <c r="JC157" s="258"/>
      <c r="JD157" s="257">
        <f t="shared" ref="JD157:JD161" si="1391">IFERROR(+JB157*JC157,"")</f>
        <v>0</v>
      </c>
      <c r="JE157" s="259"/>
      <c r="JF157" s="260"/>
      <c r="JG157" s="260"/>
      <c r="JH157" s="257">
        <f t="shared" ref="JH157:JH161" si="1392">IFERROR(+(IF(JB157="","0",JB157))+(IF(JD157="","0",JD157))+(IF(JG157="","0",JG157)),"")</f>
        <v>0</v>
      </c>
      <c r="JI157" s="258">
        <v>0.294289866351475</v>
      </c>
      <c r="JJ157" s="261">
        <f t="shared" ref="JJ157:JJ161" si="1393">IFERROR(+JI157*(JH157-JG157),"")</f>
        <v>0</v>
      </c>
      <c r="JK157" s="262">
        <f t="shared" ref="JK157:JK161" si="1394">IFERROR(+(IF(JH157="","0",JH157))-(IF(JJ157="","0",JJ157)),"")</f>
        <v>0</v>
      </c>
      <c r="JL157" s="263"/>
      <c r="JM157" s="254">
        <v>1.0</v>
      </c>
      <c r="JN157" s="255" t="s">
        <v>151</v>
      </c>
      <c r="JO157" s="256" t="s">
        <v>121</v>
      </c>
      <c r="JP157" s="256" t="s">
        <v>152</v>
      </c>
      <c r="JQ157" s="257" t="str">
        <f>ADHB!KY157</f>
        <v/>
      </c>
      <c r="JR157" s="257"/>
      <c r="JS157" s="257">
        <f t="shared" ref="JS157:JS161" si="1395">IFERROR(JQ157*JR157/1000000,0)</f>
        <v>0</v>
      </c>
      <c r="JT157" s="258"/>
      <c r="JU157" s="257">
        <f t="shared" ref="JU157:JU161" si="1396">IFERROR(+JS157*JT157,"")</f>
        <v>0</v>
      </c>
      <c r="JV157" s="259"/>
      <c r="JW157" s="260"/>
      <c r="JX157" s="260"/>
      <c r="JY157" s="257">
        <f t="shared" ref="JY157:JY161" si="1397">IFERROR(+(IF(JS157="","0",JS157))+(IF(JU157="","0",JU157))+(IF(JX157="","0",JX157)),"")</f>
        <v>0</v>
      </c>
      <c r="JZ157" s="258">
        <v>0.294289866351475</v>
      </c>
      <c r="KA157" s="261">
        <f t="shared" ref="KA157:KA161" si="1398">IFERROR(+JZ157*(JY157-JX157),"")</f>
        <v>0</v>
      </c>
      <c r="KB157" s="262">
        <f t="shared" ref="KB157:KB161" si="1399">IFERROR(+(IF(JY157="","0",JY157))-(IF(KA157="","0",KA157)),"")</f>
        <v>0</v>
      </c>
      <c r="KC157" s="263"/>
      <c r="KD157" s="254">
        <v>1.0</v>
      </c>
      <c r="KE157" s="255" t="s">
        <v>151</v>
      </c>
      <c r="KF157" s="256" t="s">
        <v>121</v>
      </c>
      <c r="KG157" s="256" t="s">
        <v>152</v>
      </c>
      <c r="KH157" s="257" t="str">
        <f>ADHB!LP157</f>
        <v/>
      </c>
      <c r="KI157" s="257"/>
      <c r="KJ157" s="257">
        <f t="shared" ref="KJ157:KJ161" si="1400">IFERROR(KH157*KI157/1000000,0)</f>
        <v>0</v>
      </c>
      <c r="KK157" s="258"/>
      <c r="KL157" s="257">
        <f t="shared" ref="KL157:KL161" si="1401">IFERROR(+KJ157*KK157,"")</f>
        <v>0</v>
      </c>
      <c r="KM157" s="259"/>
      <c r="KN157" s="260"/>
      <c r="KO157" s="260"/>
      <c r="KP157" s="257">
        <f t="shared" ref="KP157:KP161" si="1402">IFERROR(+(IF(KJ157="","0",KJ157))+(IF(KL157="","0",KL157))+(IF(KO157="","0",KO157)),"")</f>
        <v>0</v>
      </c>
      <c r="KQ157" s="258">
        <v>0.294289866351475</v>
      </c>
      <c r="KR157" s="261">
        <f t="shared" ref="KR157:KR161" si="1403">IFERROR(+KQ157*(KP157-KO157),"")</f>
        <v>0</v>
      </c>
      <c r="KS157" s="262">
        <f t="shared" ref="KS157:KS161" si="1404">IFERROR(+(IF(KP157="","0",KP157))-(IF(KR157="","0",KR157)),"")</f>
        <v>0</v>
      </c>
      <c r="KT157" s="263"/>
      <c r="KU157" s="264"/>
    </row>
    <row r="158" ht="15.75" customHeight="1">
      <c r="A158" s="254">
        <v>2.0</v>
      </c>
      <c r="B158" s="255" t="s">
        <v>153</v>
      </c>
      <c r="C158" s="256" t="s">
        <v>121</v>
      </c>
      <c r="D158" s="256" t="s">
        <v>152</v>
      </c>
      <c r="E158" s="257" t="str">
        <f>ADHB!E158</f>
        <v/>
      </c>
      <c r="F158" s="257"/>
      <c r="G158" s="257">
        <f t="shared" si="1315"/>
        <v>0</v>
      </c>
      <c r="H158" s="258"/>
      <c r="I158" s="257">
        <f t="shared" si="1316"/>
        <v>0</v>
      </c>
      <c r="J158" s="259"/>
      <c r="K158" s="260"/>
      <c r="L158" s="260"/>
      <c r="M158" s="257">
        <f t="shared" si="1317"/>
        <v>0</v>
      </c>
      <c r="N158" s="258">
        <v>0.294289866351475</v>
      </c>
      <c r="O158" s="261">
        <f t="shared" si="1318"/>
        <v>0</v>
      </c>
      <c r="P158" s="262">
        <f t="shared" si="1319"/>
        <v>0</v>
      </c>
      <c r="Q158" s="263"/>
      <c r="R158" s="254">
        <v>2.0</v>
      </c>
      <c r="S158" s="255" t="s">
        <v>153</v>
      </c>
      <c r="T158" s="256" t="s">
        <v>121</v>
      </c>
      <c r="U158" s="256" t="s">
        <v>152</v>
      </c>
      <c r="V158" s="257" t="str">
        <f>ADHB!V158</f>
        <v/>
      </c>
      <c r="W158" s="257"/>
      <c r="X158" s="257">
        <f t="shared" si="1320"/>
        <v>0</v>
      </c>
      <c r="Y158" s="258"/>
      <c r="Z158" s="257">
        <f t="shared" si="1321"/>
        <v>0</v>
      </c>
      <c r="AA158" s="259"/>
      <c r="AB158" s="260"/>
      <c r="AC158" s="260"/>
      <c r="AD158" s="257">
        <f t="shared" si="1322"/>
        <v>0</v>
      </c>
      <c r="AE158" s="258">
        <v>0.294289866351475</v>
      </c>
      <c r="AF158" s="261">
        <f t="shared" si="1323"/>
        <v>0</v>
      </c>
      <c r="AG158" s="262">
        <f t="shared" si="1324"/>
        <v>0</v>
      </c>
      <c r="AH158" s="263"/>
      <c r="AI158" s="254">
        <v>2.0</v>
      </c>
      <c r="AJ158" s="255" t="s">
        <v>153</v>
      </c>
      <c r="AK158" s="256" t="s">
        <v>121</v>
      </c>
      <c r="AL158" s="256" t="s">
        <v>152</v>
      </c>
      <c r="AM158" s="257" t="str">
        <f>ADHB!AM158</f>
        <v/>
      </c>
      <c r="AN158" s="257"/>
      <c r="AO158" s="257">
        <f t="shared" si="1325"/>
        <v>0</v>
      </c>
      <c r="AP158" s="258"/>
      <c r="AQ158" s="257">
        <f t="shared" si="1326"/>
        <v>0</v>
      </c>
      <c r="AR158" s="259"/>
      <c r="AS158" s="260"/>
      <c r="AT158" s="260"/>
      <c r="AU158" s="257">
        <f t="shared" si="1327"/>
        <v>0</v>
      </c>
      <c r="AV158" s="258">
        <v>0.294289866351475</v>
      </c>
      <c r="AW158" s="261">
        <f t="shared" si="1328"/>
        <v>0</v>
      </c>
      <c r="AX158" s="262">
        <f t="shared" si="1329"/>
        <v>0</v>
      </c>
      <c r="AY158" s="263"/>
      <c r="AZ158" s="254">
        <v>2.0</v>
      </c>
      <c r="BA158" s="255" t="s">
        <v>153</v>
      </c>
      <c r="BB158" s="256" t="s">
        <v>121</v>
      </c>
      <c r="BC158" s="256" t="s">
        <v>152</v>
      </c>
      <c r="BD158" s="257" t="str">
        <f>ADHB!BD158</f>
        <v/>
      </c>
      <c r="BE158" s="257"/>
      <c r="BF158" s="257">
        <f t="shared" si="1330"/>
        <v>0</v>
      </c>
      <c r="BG158" s="258"/>
      <c r="BH158" s="257">
        <f t="shared" si="1331"/>
        <v>0</v>
      </c>
      <c r="BI158" s="259"/>
      <c r="BJ158" s="260"/>
      <c r="BK158" s="260"/>
      <c r="BL158" s="257">
        <f t="shared" si="1332"/>
        <v>0</v>
      </c>
      <c r="BM158" s="258">
        <v>0.294289866351475</v>
      </c>
      <c r="BN158" s="261">
        <f t="shared" si="1333"/>
        <v>0</v>
      </c>
      <c r="BO158" s="262">
        <f t="shared" si="1334"/>
        <v>0</v>
      </c>
      <c r="BP158" s="263"/>
      <c r="BQ158" s="254">
        <v>2.0</v>
      </c>
      <c r="BR158" s="255" t="s">
        <v>153</v>
      </c>
      <c r="BS158" s="256" t="s">
        <v>121</v>
      </c>
      <c r="BT158" s="256" t="s">
        <v>152</v>
      </c>
      <c r="BU158" s="257" t="str">
        <f>ADHB!BU158</f>
        <v/>
      </c>
      <c r="BV158" s="257"/>
      <c r="BW158" s="257">
        <f t="shared" si="1335"/>
        <v>0</v>
      </c>
      <c r="BX158" s="258"/>
      <c r="BY158" s="257">
        <f t="shared" si="1336"/>
        <v>0</v>
      </c>
      <c r="BZ158" s="259"/>
      <c r="CA158" s="260"/>
      <c r="CB158" s="260"/>
      <c r="CC158" s="257">
        <f t="shared" si="1337"/>
        <v>0</v>
      </c>
      <c r="CD158" s="258">
        <v>0.294289866351475</v>
      </c>
      <c r="CE158" s="261">
        <f t="shared" si="1338"/>
        <v>0</v>
      </c>
      <c r="CF158" s="262">
        <f t="shared" si="1339"/>
        <v>0</v>
      </c>
      <c r="CG158" s="263"/>
      <c r="CH158" s="254">
        <v>2.0</v>
      </c>
      <c r="CI158" s="255" t="s">
        <v>153</v>
      </c>
      <c r="CJ158" s="256" t="s">
        <v>121</v>
      </c>
      <c r="CK158" s="256" t="s">
        <v>152</v>
      </c>
      <c r="CL158" s="257" t="str">
        <f>ADHB!CL158</f>
        <v/>
      </c>
      <c r="CM158" s="257"/>
      <c r="CN158" s="257">
        <f t="shared" si="1340"/>
        <v>0</v>
      </c>
      <c r="CO158" s="258"/>
      <c r="CP158" s="257">
        <f t="shared" si="1341"/>
        <v>0</v>
      </c>
      <c r="CQ158" s="259"/>
      <c r="CR158" s="260"/>
      <c r="CS158" s="260"/>
      <c r="CT158" s="257">
        <f t="shared" si="1342"/>
        <v>0</v>
      </c>
      <c r="CU158" s="258">
        <v>0.294289866351475</v>
      </c>
      <c r="CV158" s="261">
        <f t="shared" si="1343"/>
        <v>0</v>
      </c>
      <c r="CW158" s="262">
        <f t="shared" si="1344"/>
        <v>0</v>
      </c>
      <c r="CX158" s="263"/>
      <c r="CY158" s="254">
        <v>2.0</v>
      </c>
      <c r="CZ158" s="255" t="s">
        <v>153</v>
      </c>
      <c r="DA158" s="256" t="s">
        <v>121</v>
      </c>
      <c r="DB158" s="256" t="s">
        <v>152</v>
      </c>
      <c r="DC158" s="257" t="str">
        <f>ADHB!DC158</f>
        <v/>
      </c>
      <c r="DD158" s="257"/>
      <c r="DE158" s="257">
        <f t="shared" si="1345"/>
        <v>0</v>
      </c>
      <c r="DF158" s="258"/>
      <c r="DG158" s="257">
        <f t="shared" si="1346"/>
        <v>0</v>
      </c>
      <c r="DH158" s="259"/>
      <c r="DI158" s="260"/>
      <c r="DJ158" s="260"/>
      <c r="DK158" s="257">
        <f t="shared" si="1347"/>
        <v>0</v>
      </c>
      <c r="DL158" s="258">
        <v>0.294289866351475</v>
      </c>
      <c r="DM158" s="261">
        <f t="shared" si="1348"/>
        <v>0</v>
      </c>
      <c r="DN158" s="262">
        <f t="shared" si="1349"/>
        <v>0</v>
      </c>
      <c r="DO158" s="263"/>
      <c r="DP158" s="254">
        <v>2.0</v>
      </c>
      <c r="DQ158" s="255" t="s">
        <v>153</v>
      </c>
      <c r="DR158" s="256" t="s">
        <v>121</v>
      </c>
      <c r="DS158" s="256" t="s">
        <v>152</v>
      </c>
      <c r="DT158" s="257" t="str">
        <f>ADHB!DT158</f>
        <v/>
      </c>
      <c r="DU158" s="257"/>
      <c r="DV158" s="257">
        <f t="shared" si="1350"/>
        <v>0</v>
      </c>
      <c r="DW158" s="258"/>
      <c r="DX158" s="257">
        <f t="shared" si="1351"/>
        <v>0</v>
      </c>
      <c r="DY158" s="259"/>
      <c r="DZ158" s="260"/>
      <c r="EA158" s="260"/>
      <c r="EB158" s="257">
        <f t="shared" si="1352"/>
        <v>0</v>
      </c>
      <c r="EC158" s="258">
        <v>0.294289866351475</v>
      </c>
      <c r="ED158" s="261">
        <f t="shared" si="1353"/>
        <v>0</v>
      </c>
      <c r="EE158" s="262">
        <f t="shared" si="1354"/>
        <v>0</v>
      </c>
      <c r="EF158" s="263"/>
      <c r="EG158" s="254">
        <v>2.0</v>
      </c>
      <c r="EH158" s="255" t="s">
        <v>153</v>
      </c>
      <c r="EI158" s="256" t="s">
        <v>121</v>
      </c>
      <c r="EJ158" s="256" t="s">
        <v>152</v>
      </c>
      <c r="EK158" s="257" t="str">
        <f>ADHB!EK158</f>
        <v/>
      </c>
      <c r="EL158" s="257"/>
      <c r="EM158" s="257">
        <f t="shared" si="1355"/>
        <v>0</v>
      </c>
      <c r="EN158" s="258"/>
      <c r="EO158" s="257">
        <f t="shared" si="1356"/>
        <v>0</v>
      </c>
      <c r="EP158" s="259"/>
      <c r="EQ158" s="260"/>
      <c r="ER158" s="260"/>
      <c r="ES158" s="257">
        <f t="shared" si="1357"/>
        <v>0</v>
      </c>
      <c r="ET158" s="258">
        <v>0.294289866351475</v>
      </c>
      <c r="EU158" s="261">
        <f t="shared" si="1358"/>
        <v>0</v>
      </c>
      <c r="EV158" s="262">
        <f t="shared" si="1359"/>
        <v>0</v>
      </c>
      <c r="EW158" s="263"/>
      <c r="EX158" s="254">
        <v>2.0</v>
      </c>
      <c r="EY158" s="255" t="s">
        <v>153</v>
      </c>
      <c r="EZ158" s="256" t="s">
        <v>121</v>
      </c>
      <c r="FA158" s="256" t="s">
        <v>152</v>
      </c>
      <c r="FB158" s="257" t="str">
        <f>ADHB!FB158</f>
        <v/>
      </c>
      <c r="FC158" s="257"/>
      <c r="FD158" s="257">
        <f t="shared" si="1360"/>
        <v>0</v>
      </c>
      <c r="FE158" s="258"/>
      <c r="FF158" s="257">
        <f t="shared" si="1361"/>
        <v>0</v>
      </c>
      <c r="FG158" s="259"/>
      <c r="FH158" s="260"/>
      <c r="FI158" s="260"/>
      <c r="FJ158" s="257">
        <f t="shared" si="1362"/>
        <v>0</v>
      </c>
      <c r="FK158" s="258">
        <v>0.294289866351475</v>
      </c>
      <c r="FL158" s="261">
        <f t="shared" si="1363"/>
        <v>0</v>
      </c>
      <c r="FM158" s="262">
        <f t="shared" si="1364"/>
        <v>0</v>
      </c>
      <c r="FN158" s="263"/>
      <c r="FO158" s="254">
        <v>2.0</v>
      </c>
      <c r="FP158" s="255" t="s">
        <v>153</v>
      </c>
      <c r="FQ158" s="256" t="s">
        <v>121</v>
      </c>
      <c r="FR158" s="256" t="s">
        <v>152</v>
      </c>
      <c r="FS158" s="257" t="str">
        <f>ADHB!FS158</f>
        <v/>
      </c>
      <c r="FT158" s="257"/>
      <c r="FU158" s="257">
        <f t="shared" si="1365"/>
        <v>0</v>
      </c>
      <c r="FV158" s="258"/>
      <c r="FW158" s="257">
        <f t="shared" si="1366"/>
        <v>0</v>
      </c>
      <c r="FX158" s="259"/>
      <c r="FY158" s="260"/>
      <c r="FZ158" s="260"/>
      <c r="GA158" s="257">
        <f t="shared" si="1367"/>
        <v>0</v>
      </c>
      <c r="GB158" s="258">
        <v>0.294289866351475</v>
      </c>
      <c r="GC158" s="261">
        <f t="shared" si="1368"/>
        <v>0</v>
      </c>
      <c r="GD158" s="262">
        <f t="shared" si="1369"/>
        <v>0</v>
      </c>
      <c r="GE158" s="263"/>
      <c r="GF158" s="254">
        <v>2.0</v>
      </c>
      <c r="GG158" s="255" t="s">
        <v>153</v>
      </c>
      <c r="GH158" s="256" t="s">
        <v>121</v>
      </c>
      <c r="GI158" s="256" t="s">
        <v>152</v>
      </c>
      <c r="GJ158" s="257" t="str">
        <f>ADHB!GJ158</f>
        <v/>
      </c>
      <c r="GK158" s="257"/>
      <c r="GL158" s="257">
        <f t="shared" si="1370"/>
        <v>0</v>
      </c>
      <c r="GM158" s="258"/>
      <c r="GN158" s="257">
        <f t="shared" si="1371"/>
        <v>0</v>
      </c>
      <c r="GO158" s="259"/>
      <c r="GP158" s="260"/>
      <c r="GQ158" s="260"/>
      <c r="GR158" s="257">
        <f t="shared" si="1372"/>
        <v>0</v>
      </c>
      <c r="GS158" s="258">
        <v>0.294289866351475</v>
      </c>
      <c r="GT158" s="261">
        <f t="shared" si="1373"/>
        <v>0</v>
      </c>
      <c r="GU158" s="262">
        <f t="shared" si="1374"/>
        <v>0</v>
      </c>
      <c r="GV158" s="263"/>
      <c r="GW158" s="254">
        <v>2.0</v>
      </c>
      <c r="GX158" s="255" t="s">
        <v>153</v>
      </c>
      <c r="GY158" s="256" t="s">
        <v>121</v>
      </c>
      <c r="GZ158" s="256" t="s">
        <v>152</v>
      </c>
      <c r="HA158" s="257" t="str">
        <f>ADHB!HA158</f>
        <v/>
      </c>
      <c r="HB158" s="257"/>
      <c r="HC158" s="257">
        <f t="shared" si="1375"/>
        <v>0</v>
      </c>
      <c r="HD158" s="258"/>
      <c r="HE158" s="257">
        <f t="shared" si="1376"/>
        <v>0</v>
      </c>
      <c r="HF158" s="259"/>
      <c r="HG158" s="260"/>
      <c r="HH158" s="260"/>
      <c r="HI158" s="257">
        <f t="shared" si="1377"/>
        <v>0</v>
      </c>
      <c r="HJ158" s="258">
        <v>0.294289866351475</v>
      </c>
      <c r="HK158" s="261">
        <f t="shared" si="1378"/>
        <v>0</v>
      </c>
      <c r="HL158" s="262">
        <f t="shared" si="1379"/>
        <v>0</v>
      </c>
      <c r="HM158" s="263"/>
      <c r="HN158" s="254">
        <v>2.0</v>
      </c>
      <c r="HO158" s="255" t="s">
        <v>153</v>
      </c>
      <c r="HP158" s="256" t="s">
        <v>121</v>
      </c>
      <c r="HQ158" s="256" t="s">
        <v>152</v>
      </c>
      <c r="HR158" s="257" t="str">
        <f>ADHB!HR158</f>
        <v/>
      </c>
      <c r="HS158" s="257"/>
      <c r="HT158" s="257">
        <f t="shared" si="1380"/>
        <v>0</v>
      </c>
      <c r="HU158" s="258"/>
      <c r="HV158" s="257">
        <f t="shared" si="1381"/>
        <v>0</v>
      </c>
      <c r="HW158" s="259"/>
      <c r="HX158" s="260"/>
      <c r="HY158" s="260"/>
      <c r="HZ158" s="257">
        <f t="shared" si="1382"/>
        <v>0</v>
      </c>
      <c r="IA158" s="258">
        <v>0.294289866351475</v>
      </c>
      <c r="IB158" s="261">
        <f t="shared" si="1383"/>
        <v>0</v>
      </c>
      <c r="IC158" s="262">
        <f t="shared" si="1384"/>
        <v>0</v>
      </c>
      <c r="ID158" s="263"/>
      <c r="IE158" s="254">
        <v>2.0</v>
      </c>
      <c r="IF158" s="255" t="s">
        <v>153</v>
      </c>
      <c r="IG158" s="256" t="s">
        <v>121</v>
      </c>
      <c r="IH158" s="256" t="s">
        <v>152</v>
      </c>
      <c r="II158" s="257" t="str">
        <f>ADHB!II158</f>
        <v/>
      </c>
      <c r="IJ158" s="257"/>
      <c r="IK158" s="257">
        <f t="shared" si="1385"/>
        <v>0</v>
      </c>
      <c r="IL158" s="258"/>
      <c r="IM158" s="257">
        <f t="shared" si="1386"/>
        <v>0</v>
      </c>
      <c r="IN158" s="259"/>
      <c r="IO158" s="260"/>
      <c r="IP158" s="260"/>
      <c r="IQ158" s="257">
        <f t="shared" si="1387"/>
        <v>0</v>
      </c>
      <c r="IR158" s="258">
        <v>0.294289866351475</v>
      </c>
      <c r="IS158" s="261">
        <f t="shared" si="1388"/>
        <v>0</v>
      </c>
      <c r="IT158" s="262">
        <f t="shared" si="1389"/>
        <v>0</v>
      </c>
      <c r="IU158" s="263"/>
      <c r="IV158" s="254">
        <v>2.0</v>
      </c>
      <c r="IW158" s="255" t="s">
        <v>153</v>
      </c>
      <c r="IX158" s="256" t="s">
        <v>121</v>
      </c>
      <c r="IY158" s="256" t="s">
        <v>152</v>
      </c>
      <c r="IZ158" s="257" t="str">
        <f>ADHB!IZ158</f>
        <v/>
      </c>
      <c r="JA158" s="257"/>
      <c r="JB158" s="257">
        <f t="shared" si="1390"/>
        <v>0</v>
      </c>
      <c r="JC158" s="258"/>
      <c r="JD158" s="257">
        <f t="shared" si="1391"/>
        <v>0</v>
      </c>
      <c r="JE158" s="259"/>
      <c r="JF158" s="260"/>
      <c r="JG158" s="260"/>
      <c r="JH158" s="257">
        <f t="shared" si="1392"/>
        <v>0</v>
      </c>
      <c r="JI158" s="258">
        <v>0.294289866351475</v>
      </c>
      <c r="JJ158" s="261">
        <f t="shared" si="1393"/>
        <v>0</v>
      </c>
      <c r="JK158" s="262">
        <f t="shared" si="1394"/>
        <v>0</v>
      </c>
      <c r="JL158" s="263"/>
      <c r="JM158" s="254">
        <v>2.0</v>
      </c>
      <c r="JN158" s="255" t="s">
        <v>153</v>
      </c>
      <c r="JO158" s="256" t="s">
        <v>121</v>
      </c>
      <c r="JP158" s="256" t="s">
        <v>152</v>
      </c>
      <c r="JQ158" s="257" t="str">
        <f>ADHB!KY158</f>
        <v/>
      </c>
      <c r="JR158" s="257"/>
      <c r="JS158" s="257">
        <f t="shared" si="1395"/>
        <v>0</v>
      </c>
      <c r="JT158" s="258"/>
      <c r="JU158" s="257">
        <f t="shared" si="1396"/>
        <v>0</v>
      </c>
      <c r="JV158" s="259"/>
      <c r="JW158" s="260"/>
      <c r="JX158" s="260"/>
      <c r="JY158" s="257">
        <f t="shared" si="1397"/>
        <v>0</v>
      </c>
      <c r="JZ158" s="258">
        <v>0.294289866351475</v>
      </c>
      <c r="KA158" s="261">
        <f t="shared" si="1398"/>
        <v>0</v>
      </c>
      <c r="KB158" s="262">
        <f t="shared" si="1399"/>
        <v>0</v>
      </c>
      <c r="KC158" s="263"/>
      <c r="KD158" s="254">
        <v>2.0</v>
      </c>
      <c r="KE158" s="255" t="s">
        <v>153</v>
      </c>
      <c r="KF158" s="256" t="s">
        <v>121</v>
      </c>
      <c r="KG158" s="256" t="s">
        <v>152</v>
      </c>
      <c r="KH158" s="257" t="str">
        <f>ADHB!LP158</f>
        <v/>
      </c>
      <c r="KI158" s="257"/>
      <c r="KJ158" s="257">
        <f t="shared" si="1400"/>
        <v>0</v>
      </c>
      <c r="KK158" s="258"/>
      <c r="KL158" s="257">
        <f t="shared" si="1401"/>
        <v>0</v>
      </c>
      <c r="KM158" s="259"/>
      <c r="KN158" s="260"/>
      <c r="KO158" s="260"/>
      <c r="KP158" s="257">
        <f t="shared" si="1402"/>
        <v>0</v>
      </c>
      <c r="KQ158" s="258">
        <v>0.294289866351475</v>
      </c>
      <c r="KR158" s="261">
        <f t="shared" si="1403"/>
        <v>0</v>
      </c>
      <c r="KS158" s="262">
        <f t="shared" si="1404"/>
        <v>0</v>
      </c>
      <c r="KT158" s="263"/>
      <c r="KU158" s="264"/>
    </row>
    <row r="159" ht="15.75" customHeight="1">
      <c r="A159" s="254">
        <v>3.0</v>
      </c>
      <c r="B159" s="255" t="s">
        <v>154</v>
      </c>
      <c r="C159" s="256" t="s">
        <v>121</v>
      </c>
      <c r="D159" s="256" t="s">
        <v>152</v>
      </c>
      <c r="E159" s="257" t="str">
        <f>ADHB!E159</f>
        <v/>
      </c>
      <c r="F159" s="257"/>
      <c r="G159" s="257">
        <f t="shared" si="1315"/>
        <v>0</v>
      </c>
      <c r="H159" s="258"/>
      <c r="I159" s="257">
        <f t="shared" si="1316"/>
        <v>0</v>
      </c>
      <c r="J159" s="259"/>
      <c r="K159" s="260"/>
      <c r="L159" s="260"/>
      <c r="M159" s="257">
        <f t="shared" si="1317"/>
        <v>0</v>
      </c>
      <c r="N159" s="258">
        <v>0.294289866351475</v>
      </c>
      <c r="O159" s="261">
        <f t="shared" si="1318"/>
        <v>0</v>
      </c>
      <c r="P159" s="262">
        <f t="shared" si="1319"/>
        <v>0</v>
      </c>
      <c r="Q159" s="263"/>
      <c r="R159" s="254">
        <v>3.0</v>
      </c>
      <c r="S159" s="255" t="s">
        <v>154</v>
      </c>
      <c r="T159" s="256" t="s">
        <v>121</v>
      </c>
      <c r="U159" s="256" t="s">
        <v>152</v>
      </c>
      <c r="V159" s="257" t="str">
        <f>ADHB!V159</f>
        <v/>
      </c>
      <c r="W159" s="257"/>
      <c r="X159" s="257">
        <f t="shared" si="1320"/>
        <v>0</v>
      </c>
      <c r="Y159" s="258"/>
      <c r="Z159" s="257">
        <f t="shared" si="1321"/>
        <v>0</v>
      </c>
      <c r="AA159" s="259"/>
      <c r="AB159" s="260"/>
      <c r="AC159" s="260"/>
      <c r="AD159" s="257">
        <f t="shared" si="1322"/>
        <v>0</v>
      </c>
      <c r="AE159" s="258">
        <v>0.294289866351475</v>
      </c>
      <c r="AF159" s="261">
        <f t="shared" si="1323"/>
        <v>0</v>
      </c>
      <c r="AG159" s="262">
        <f t="shared" si="1324"/>
        <v>0</v>
      </c>
      <c r="AH159" s="263"/>
      <c r="AI159" s="254">
        <v>3.0</v>
      </c>
      <c r="AJ159" s="255" t="s">
        <v>154</v>
      </c>
      <c r="AK159" s="256" t="s">
        <v>121</v>
      </c>
      <c r="AL159" s="256" t="s">
        <v>152</v>
      </c>
      <c r="AM159" s="257" t="str">
        <f>ADHB!AM159</f>
        <v/>
      </c>
      <c r="AN159" s="257"/>
      <c r="AO159" s="257">
        <f t="shared" si="1325"/>
        <v>0</v>
      </c>
      <c r="AP159" s="258"/>
      <c r="AQ159" s="257">
        <f t="shared" si="1326"/>
        <v>0</v>
      </c>
      <c r="AR159" s="259"/>
      <c r="AS159" s="260"/>
      <c r="AT159" s="260"/>
      <c r="AU159" s="257">
        <f t="shared" si="1327"/>
        <v>0</v>
      </c>
      <c r="AV159" s="258">
        <v>0.294289866351475</v>
      </c>
      <c r="AW159" s="261">
        <f t="shared" si="1328"/>
        <v>0</v>
      </c>
      <c r="AX159" s="262">
        <f t="shared" si="1329"/>
        <v>0</v>
      </c>
      <c r="AY159" s="263"/>
      <c r="AZ159" s="254">
        <v>3.0</v>
      </c>
      <c r="BA159" s="255" t="s">
        <v>154</v>
      </c>
      <c r="BB159" s="256" t="s">
        <v>121</v>
      </c>
      <c r="BC159" s="256" t="s">
        <v>152</v>
      </c>
      <c r="BD159" s="257" t="str">
        <f>ADHB!BD159</f>
        <v/>
      </c>
      <c r="BE159" s="257"/>
      <c r="BF159" s="257">
        <f t="shared" si="1330"/>
        <v>0</v>
      </c>
      <c r="BG159" s="258"/>
      <c r="BH159" s="257">
        <f t="shared" si="1331"/>
        <v>0</v>
      </c>
      <c r="BI159" s="259"/>
      <c r="BJ159" s="260"/>
      <c r="BK159" s="260"/>
      <c r="BL159" s="257">
        <f t="shared" si="1332"/>
        <v>0</v>
      </c>
      <c r="BM159" s="258">
        <v>0.294289866351475</v>
      </c>
      <c r="BN159" s="261">
        <f t="shared" si="1333"/>
        <v>0</v>
      </c>
      <c r="BO159" s="262">
        <f t="shared" si="1334"/>
        <v>0</v>
      </c>
      <c r="BP159" s="263"/>
      <c r="BQ159" s="254">
        <v>3.0</v>
      </c>
      <c r="BR159" s="255" t="s">
        <v>154</v>
      </c>
      <c r="BS159" s="256" t="s">
        <v>121</v>
      </c>
      <c r="BT159" s="256" t="s">
        <v>152</v>
      </c>
      <c r="BU159" s="257" t="str">
        <f>ADHB!BU159</f>
        <v/>
      </c>
      <c r="BV159" s="257"/>
      <c r="BW159" s="257">
        <f t="shared" si="1335"/>
        <v>0</v>
      </c>
      <c r="BX159" s="258"/>
      <c r="BY159" s="257">
        <f t="shared" si="1336"/>
        <v>0</v>
      </c>
      <c r="BZ159" s="259"/>
      <c r="CA159" s="260"/>
      <c r="CB159" s="260"/>
      <c r="CC159" s="257">
        <f t="shared" si="1337"/>
        <v>0</v>
      </c>
      <c r="CD159" s="258">
        <v>0.294289866351475</v>
      </c>
      <c r="CE159" s="261">
        <f t="shared" si="1338"/>
        <v>0</v>
      </c>
      <c r="CF159" s="262">
        <f t="shared" si="1339"/>
        <v>0</v>
      </c>
      <c r="CG159" s="263"/>
      <c r="CH159" s="254">
        <v>3.0</v>
      </c>
      <c r="CI159" s="255" t="s">
        <v>154</v>
      </c>
      <c r="CJ159" s="256" t="s">
        <v>121</v>
      </c>
      <c r="CK159" s="256" t="s">
        <v>152</v>
      </c>
      <c r="CL159" s="257" t="str">
        <f>ADHB!CL159</f>
        <v/>
      </c>
      <c r="CM159" s="257"/>
      <c r="CN159" s="257">
        <f t="shared" si="1340"/>
        <v>0</v>
      </c>
      <c r="CO159" s="258"/>
      <c r="CP159" s="257">
        <f t="shared" si="1341"/>
        <v>0</v>
      </c>
      <c r="CQ159" s="259"/>
      <c r="CR159" s="260"/>
      <c r="CS159" s="260"/>
      <c r="CT159" s="257">
        <f t="shared" si="1342"/>
        <v>0</v>
      </c>
      <c r="CU159" s="258">
        <v>0.294289866351475</v>
      </c>
      <c r="CV159" s="261">
        <f t="shared" si="1343"/>
        <v>0</v>
      </c>
      <c r="CW159" s="262">
        <f t="shared" si="1344"/>
        <v>0</v>
      </c>
      <c r="CX159" s="263"/>
      <c r="CY159" s="254">
        <v>3.0</v>
      </c>
      <c r="CZ159" s="255" t="s">
        <v>154</v>
      </c>
      <c r="DA159" s="256" t="s">
        <v>121</v>
      </c>
      <c r="DB159" s="256" t="s">
        <v>152</v>
      </c>
      <c r="DC159" s="257" t="str">
        <f>ADHB!DC159</f>
        <v/>
      </c>
      <c r="DD159" s="257"/>
      <c r="DE159" s="257">
        <f t="shared" si="1345"/>
        <v>0</v>
      </c>
      <c r="DF159" s="258"/>
      <c r="DG159" s="257">
        <f t="shared" si="1346"/>
        <v>0</v>
      </c>
      <c r="DH159" s="259"/>
      <c r="DI159" s="260"/>
      <c r="DJ159" s="260"/>
      <c r="DK159" s="257">
        <f t="shared" si="1347"/>
        <v>0</v>
      </c>
      <c r="DL159" s="258">
        <v>0.294289866351475</v>
      </c>
      <c r="DM159" s="261">
        <f t="shared" si="1348"/>
        <v>0</v>
      </c>
      <c r="DN159" s="262">
        <f t="shared" si="1349"/>
        <v>0</v>
      </c>
      <c r="DO159" s="263"/>
      <c r="DP159" s="254">
        <v>3.0</v>
      </c>
      <c r="DQ159" s="255" t="s">
        <v>154</v>
      </c>
      <c r="DR159" s="256" t="s">
        <v>121</v>
      </c>
      <c r="DS159" s="256" t="s">
        <v>152</v>
      </c>
      <c r="DT159" s="257" t="str">
        <f>ADHB!DT159</f>
        <v/>
      </c>
      <c r="DU159" s="257"/>
      <c r="DV159" s="257">
        <f t="shared" si="1350"/>
        <v>0</v>
      </c>
      <c r="DW159" s="258"/>
      <c r="DX159" s="257">
        <f t="shared" si="1351"/>
        <v>0</v>
      </c>
      <c r="DY159" s="259"/>
      <c r="DZ159" s="260"/>
      <c r="EA159" s="260"/>
      <c r="EB159" s="257">
        <f t="shared" si="1352"/>
        <v>0</v>
      </c>
      <c r="EC159" s="258">
        <v>0.294289866351475</v>
      </c>
      <c r="ED159" s="261">
        <f t="shared" si="1353"/>
        <v>0</v>
      </c>
      <c r="EE159" s="262">
        <f t="shared" si="1354"/>
        <v>0</v>
      </c>
      <c r="EF159" s="263"/>
      <c r="EG159" s="254">
        <v>3.0</v>
      </c>
      <c r="EH159" s="255" t="s">
        <v>154</v>
      </c>
      <c r="EI159" s="256" t="s">
        <v>121</v>
      </c>
      <c r="EJ159" s="256" t="s">
        <v>152</v>
      </c>
      <c r="EK159" s="257" t="str">
        <f>ADHB!EK159</f>
        <v/>
      </c>
      <c r="EL159" s="257"/>
      <c r="EM159" s="257">
        <f t="shared" si="1355"/>
        <v>0</v>
      </c>
      <c r="EN159" s="258"/>
      <c r="EO159" s="257">
        <f t="shared" si="1356"/>
        <v>0</v>
      </c>
      <c r="EP159" s="259"/>
      <c r="EQ159" s="260"/>
      <c r="ER159" s="260"/>
      <c r="ES159" s="257">
        <f t="shared" si="1357"/>
        <v>0</v>
      </c>
      <c r="ET159" s="258">
        <v>0.294289866351475</v>
      </c>
      <c r="EU159" s="261">
        <f t="shared" si="1358"/>
        <v>0</v>
      </c>
      <c r="EV159" s="262">
        <f t="shared" si="1359"/>
        <v>0</v>
      </c>
      <c r="EW159" s="263"/>
      <c r="EX159" s="254">
        <v>3.0</v>
      </c>
      <c r="EY159" s="255" t="s">
        <v>154</v>
      </c>
      <c r="EZ159" s="256" t="s">
        <v>121</v>
      </c>
      <c r="FA159" s="256" t="s">
        <v>152</v>
      </c>
      <c r="FB159" s="257" t="str">
        <f>ADHB!FB159</f>
        <v/>
      </c>
      <c r="FC159" s="257"/>
      <c r="FD159" s="257">
        <f t="shared" si="1360"/>
        <v>0</v>
      </c>
      <c r="FE159" s="258"/>
      <c r="FF159" s="257">
        <f t="shared" si="1361"/>
        <v>0</v>
      </c>
      <c r="FG159" s="259"/>
      <c r="FH159" s="260"/>
      <c r="FI159" s="260"/>
      <c r="FJ159" s="257">
        <f t="shared" si="1362"/>
        <v>0</v>
      </c>
      <c r="FK159" s="258">
        <v>0.294289866351475</v>
      </c>
      <c r="FL159" s="261">
        <f t="shared" si="1363"/>
        <v>0</v>
      </c>
      <c r="FM159" s="262">
        <f t="shared" si="1364"/>
        <v>0</v>
      </c>
      <c r="FN159" s="263"/>
      <c r="FO159" s="254">
        <v>3.0</v>
      </c>
      <c r="FP159" s="255" t="s">
        <v>154</v>
      </c>
      <c r="FQ159" s="256" t="s">
        <v>121</v>
      </c>
      <c r="FR159" s="256" t="s">
        <v>152</v>
      </c>
      <c r="FS159" s="257" t="str">
        <f>ADHB!FS159</f>
        <v/>
      </c>
      <c r="FT159" s="257"/>
      <c r="FU159" s="257">
        <f t="shared" si="1365"/>
        <v>0</v>
      </c>
      <c r="FV159" s="258"/>
      <c r="FW159" s="257">
        <f t="shared" si="1366"/>
        <v>0</v>
      </c>
      <c r="FX159" s="259"/>
      <c r="FY159" s="260"/>
      <c r="FZ159" s="260"/>
      <c r="GA159" s="257">
        <f t="shared" si="1367"/>
        <v>0</v>
      </c>
      <c r="GB159" s="258">
        <v>0.294289866351475</v>
      </c>
      <c r="GC159" s="261">
        <f t="shared" si="1368"/>
        <v>0</v>
      </c>
      <c r="GD159" s="262">
        <f t="shared" si="1369"/>
        <v>0</v>
      </c>
      <c r="GE159" s="263"/>
      <c r="GF159" s="254">
        <v>3.0</v>
      </c>
      <c r="GG159" s="255" t="s">
        <v>154</v>
      </c>
      <c r="GH159" s="256" t="s">
        <v>121</v>
      </c>
      <c r="GI159" s="256" t="s">
        <v>152</v>
      </c>
      <c r="GJ159" s="257" t="str">
        <f>ADHB!GJ159</f>
        <v/>
      </c>
      <c r="GK159" s="257"/>
      <c r="GL159" s="257">
        <f t="shared" si="1370"/>
        <v>0</v>
      </c>
      <c r="GM159" s="258"/>
      <c r="GN159" s="257">
        <f t="shared" si="1371"/>
        <v>0</v>
      </c>
      <c r="GO159" s="259"/>
      <c r="GP159" s="260"/>
      <c r="GQ159" s="260"/>
      <c r="GR159" s="257">
        <f t="shared" si="1372"/>
        <v>0</v>
      </c>
      <c r="GS159" s="258">
        <v>0.294289866351475</v>
      </c>
      <c r="GT159" s="261">
        <f t="shared" si="1373"/>
        <v>0</v>
      </c>
      <c r="GU159" s="262">
        <f t="shared" si="1374"/>
        <v>0</v>
      </c>
      <c r="GV159" s="263"/>
      <c r="GW159" s="254">
        <v>3.0</v>
      </c>
      <c r="GX159" s="255" t="s">
        <v>154</v>
      </c>
      <c r="GY159" s="256" t="s">
        <v>121</v>
      </c>
      <c r="GZ159" s="256" t="s">
        <v>152</v>
      </c>
      <c r="HA159" s="257" t="str">
        <f>ADHB!HA159</f>
        <v/>
      </c>
      <c r="HB159" s="257"/>
      <c r="HC159" s="257">
        <f t="shared" si="1375"/>
        <v>0</v>
      </c>
      <c r="HD159" s="258"/>
      <c r="HE159" s="257">
        <f t="shared" si="1376"/>
        <v>0</v>
      </c>
      <c r="HF159" s="259"/>
      <c r="HG159" s="260"/>
      <c r="HH159" s="260"/>
      <c r="HI159" s="257">
        <f t="shared" si="1377"/>
        <v>0</v>
      </c>
      <c r="HJ159" s="258">
        <v>0.294289866351475</v>
      </c>
      <c r="HK159" s="261">
        <f t="shared" si="1378"/>
        <v>0</v>
      </c>
      <c r="HL159" s="262">
        <f t="shared" si="1379"/>
        <v>0</v>
      </c>
      <c r="HM159" s="263"/>
      <c r="HN159" s="254">
        <v>3.0</v>
      </c>
      <c r="HO159" s="255" t="s">
        <v>154</v>
      </c>
      <c r="HP159" s="256" t="s">
        <v>121</v>
      </c>
      <c r="HQ159" s="256" t="s">
        <v>152</v>
      </c>
      <c r="HR159" s="257" t="str">
        <f>ADHB!HR159</f>
        <v/>
      </c>
      <c r="HS159" s="257"/>
      <c r="HT159" s="257">
        <f t="shared" si="1380"/>
        <v>0</v>
      </c>
      <c r="HU159" s="258"/>
      <c r="HV159" s="257">
        <f t="shared" si="1381"/>
        <v>0</v>
      </c>
      <c r="HW159" s="259"/>
      <c r="HX159" s="260"/>
      <c r="HY159" s="260"/>
      <c r="HZ159" s="257">
        <f t="shared" si="1382"/>
        <v>0</v>
      </c>
      <c r="IA159" s="258">
        <v>0.294289866351475</v>
      </c>
      <c r="IB159" s="261">
        <f t="shared" si="1383"/>
        <v>0</v>
      </c>
      <c r="IC159" s="262">
        <f t="shared" si="1384"/>
        <v>0</v>
      </c>
      <c r="ID159" s="263"/>
      <c r="IE159" s="254">
        <v>3.0</v>
      </c>
      <c r="IF159" s="255" t="s">
        <v>154</v>
      </c>
      <c r="IG159" s="256" t="s">
        <v>121</v>
      </c>
      <c r="IH159" s="256" t="s">
        <v>152</v>
      </c>
      <c r="II159" s="257" t="str">
        <f>ADHB!II159</f>
        <v/>
      </c>
      <c r="IJ159" s="257"/>
      <c r="IK159" s="257">
        <f t="shared" si="1385"/>
        <v>0</v>
      </c>
      <c r="IL159" s="258"/>
      <c r="IM159" s="257">
        <f t="shared" si="1386"/>
        <v>0</v>
      </c>
      <c r="IN159" s="259"/>
      <c r="IO159" s="260"/>
      <c r="IP159" s="260"/>
      <c r="IQ159" s="257">
        <f t="shared" si="1387"/>
        <v>0</v>
      </c>
      <c r="IR159" s="258">
        <v>0.294289866351475</v>
      </c>
      <c r="IS159" s="261">
        <f t="shared" si="1388"/>
        <v>0</v>
      </c>
      <c r="IT159" s="262">
        <f t="shared" si="1389"/>
        <v>0</v>
      </c>
      <c r="IU159" s="263"/>
      <c r="IV159" s="254">
        <v>3.0</v>
      </c>
      <c r="IW159" s="255" t="s">
        <v>154</v>
      </c>
      <c r="IX159" s="256" t="s">
        <v>121</v>
      </c>
      <c r="IY159" s="256" t="s">
        <v>152</v>
      </c>
      <c r="IZ159" s="257" t="str">
        <f>ADHB!IZ159</f>
        <v/>
      </c>
      <c r="JA159" s="257"/>
      <c r="JB159" s="257">
        <f t="shared" si="1390"/>
        <v>0</v>
      </c>
      <c r="JC159" s="258"/>
      <c r="JD159" s="257">
        <f t="shared" si="1391"/>
        <v>0</v>
      </c>
      <c r="JE159" s="259"/>
      <c r="JF159" s="260"/>
      <c r="JG159" s="260"/>
      <c r="JH159" s="257">
        <f t="shared" si="1392"/>
        <v>0</v>
      </c>
      <c r="JI159" s="258">
        <v>0.294289866351475</v>
      </c>
      <c r="JJ159" s="261">
        <f t="shared" si="1393"/>
        <v>0</v>
      </c>
      <c r="JK159" s="262">
        <f t="shared" si="1394"/>
        <v>0</v>
      </c>
      <c r="JL159" s="263"/>
      <c r="JM159" s="254">
        <v>3.0</v>
      </c>
      <c r="JN159" s="255" t="s">
        <v>154</v>
      </c>
      <c r="JO159" s="256" t="s">
        <v>121</v>
      </c>
      <c r="JP159" s="256" t="s">
        <v>152</v>
      </c>
      <c r="JQ159" s="257" t="str">
        <f>ADHB!KY159</f>
        <v/>
      </c>
      <c r="JR159" s="257"/>
      <c r="JS159" s="257">
        <f t="shared" si="1395"/>
        <v>0</v>
      </c>
      <c r="JT159" s="258"/>
      <c r="JU159" s="257">
        <f t="shared" si="1396"/>
        <v>0</v>
      </c>
      <c r="JV159" s="259"/>
      <c r="JW159" s="260"/>
      <c r="JX159" s="260"/>
      <c r="JY159" s="257">
        <f t="shared" si="1397"/>
        <v>0</v>
      </c>
      <c r="JZ159" s="258">
        <v>0.294289866351475</v>
      </c>
      <c r="KA159" s="261">
        <f t="shared" si="1398"/>
        <v>0</v>
      </c>
      <c r="KB159" s="262">
        <f t="shared" si="1399"/>
        <v>0</v>
      </c>
      <c r="KC159" s="263"/>
      <c r="KD159" s="254">
        <v>3.0</v>
      </c>
      <c r="KE159" s="255" t="s">
        <v>154</v>
      </c>
      <c r="KF159" s="256" t="s">
        <v>121</v>
      </c>
      <c r="KG159" s="256" t="s">
        <v>152</v>
      </c>
      <c r="KH159" s="257" t="str">
        <f>ADHB!LP159</f>
        <v/>
      </c>
      <c r="KI159" s="257"/>
      <c r="KJ159" s="257">
        <f t="shared" si="1400"/>
        <v>0</v>
      </c>
      <c r="KK159" s="258"/>
      <c r="KL159" s="257">
        <f t="shared" si="1401"/>
        <v>0</v>
      </c>
      <c r="KM159" s="259"/>
      <c r="KN159" s="260"/>
      <c r="KO159" s="260"/>
      <c r="KP159" s="257">
        <f t="shared" si="1402"/>
        <v>0</v>
      </c>
      <c r="KQ159" s="258">
        <v>0.294289866351475</v>
      </c>
      <c r="KR159" s="261">
        <f t="shared" si="1403"/>
        <v>0</v>
      </c>
      <c r="KS159" s="262">
        <f t="shared" si="1404"/>
        <v>0</v>
      </c>
      <c r="KT159" s="263"/>
      <c r="KU159" s="264"/>
    </row>
    <row r="160" ht="15.75" customHeight="1">
      <c r="A160" s="254">
        <v>4.0</v>
      </c>
      <c r="B160" s="255" t="s">
        <v>138</v>
      </c>
      <c r="C160" s="256" t="s">
        <v>121</v>
      </c>
      <c r="D160" s="256" t="s">
        <v>152</v>
      </c>
      <c r="E160" s="257" t="str">
        <f>ADHB!E160</f>
        <v/>
      </c>
      <c r="F160" s="257"/>
      <c r="G160" s="257">
        <f t="shared" si="1315"/>
        <v>0</v>
      </c>
      <c r="H160" s="258"/>
      <c r="I160" s="257">
        <f t="shared" si="1316"/>
        <v>0</v>
      </c>
      <c r="J160" s="259"/>
      <c r="K160" s="260"/>
      <c r="L160" s="260"/>
      <c r="M160" s="257">
        <f t="shared" si="1317"/>
        <v>0</v>
      </c>
      <c r="N160" s="258">
        <v>0.294289866351475</v>
      </c>
      <c r="O160" s="261">
        <f t="shared" si="1318"/>
        <v>0</v>
      </c>
      <c r="P160" s="262">
        <f t="shared" si="1319"/>
        <v>0</v>
      </c>
      <c r="Q160" s="263"/>
      <c r="R160" s="254">
        <v>4.0</v>
      </c>
      <c r="S160" s="255" t="s">
        <v>138</v>
      </c>
      <c r="T160" s="256" t="s">
        <v>121</v>
      </c>
      <c r="U160" s="256" t="s">
        <v>152</v>
      </c>
      <c r="V160" s="257" t="str">
        <f>ADHB!V160</f>
        <v/>
      </c>
      <c r="W160" s="257"/>
      <c r="X160" s="257">
        <f t="shared" si="1320"/>
        <v>0</v>
      </c>
      <c r="Y160" s="258"/>
      <c r="Z160" s="257">
        <f t="shared" si="1321"/>
        <v>0</v>
      </c>
      <c r="AA160" s="259"/>
      <c r="AB160" s="260"/>
      <c r="AC160" s="260"/>
      <c r="AD160" s="257">
        <f t="shared" si="1322"/>
        <v>0</v>
      </c>
      <c r="AE160" s="258">
        <v>0.294289866351475</v>
      </c>
      <c r="AF160" s="261">
        <f t="shared" si="1323"/>
        <v>0</v>
      </c>
      <c r="AG160" s="262">
        <f t="shared" si="1324"/>
        <v>0</v>
      </c>
      <c r="AH160" s="263"/>
      <c r="AI160" s="254">
        <v>4.0</v>
      </c>
      <c r="AJ160" s="255" t="s">
        <v>138</v>
      </c>
      <c r="AK160" s="256" t="s">
        <v>121</v>
      </c>
      <c r="AL160" s="256" t="s">
        <v>152</v>
      </c>
      <c r="AM160" s="257" t="str">
        <f>ADHB!AM160</f>
        <v/>
      </c>
      <c r="AN160" s="257"/>
      <c r="AO160" s="257">
        <f t="shared" si="1325"/>
        <v>0</v>
      </c>
      <c r="AP160" s="258"/>
      <c r="AQ160" s="257">
        <f t="shared" si="1326"/>
        <v>0</v>
      </c>
      <c r="AR160" s="259"/>
      <c r="AS160" s="260"/>
      <c r="AT160" s="260"/>
      <c r="AU160" s="257">
        <f t="shared" si="1327"/>
        <v>0</v>
      </c>
      <c r="AV160" s="258">
        <v>0.294289866351475</v>
      </c>
      <c r="AW160" s="261">
        <f t="shared" si="1328"/>
        <v>0</v>
      </c>
      <c r="AX160" s="262">
        <f t="shared" si="1329"/>
        <v>0</v>
      </c>
      <c r="AY160" s="263"/>
      <c r="AZ160" s="254">
        <v>4.0</v>
      </c>
      <c r="BA160" s="255" t="s">
        <v>138</v>
      </c>
      <c r="BB160" s="256" t="s">
        <v>121</v>
      </c>
      <c r="BC160" s="256" t="s">
        <v>152</v>
      </c>
      <c r="BD160" s="257" t="str">
        <f>ADHB!BD160</f>
        <v/>
      </c>
      <c r="BE160" s="257"/>
      <c r="BF160" s="257">
        <f t="shared" si="1330"/>
        <v>0</v>
      </c>
      <c r="BG160" s="258"/>
      <c r="BH160" s="257">
        <f t="shared" si="1331"/>
        <v>0</v>
      </c>
      <c r="BI160" s="259"/>
      <c r="BJ160" s="260"/>
      <c r="BK160" s="260"/>
      <c r="BL160" s="257">
        <f t="shared" si="1332"/>
        <v>0</v>
      </c>
      <c r="BM160" s="258">
        <v>0.294289866351475</v>
      </c>
      <c r="BN160" s="261">
        <f t="shared" si="1333"/>
        <v>0</v>
      </c>
      <c r="BO160" s="262">
        <f t="shared" si="1334"/>
        <v>0</v>
      </c>
      <c r="BP160" s="263"/>
      <c r="BQ160" s="254">
        <v>4.0</v>
      </c>
      <c r="BR160" s="255" t="s">
        <v>138</v>
      </c>
      <c r="BS160" s="256" t="s">
        <v>121</v>
      </c>
      <c r="BT160" s="256" t="s">
        <v>152</v>
      </c>
      <c r="BU160" s="257" t="str">
        <f>ADHB!BU160</f>
        <v/>
      </c>
      <c r="BV160" s="257"/>
      <c r="BW160" s="257">
        <f t="shared" si="1335"/>
        <v>0</v>
      </c>
      <c r="BX160" s="258"/>
      <c r="BY160" s="257">
        <f t="shared" si="1336"/>
        <v>0</v>
      </c>
      <c r="BZ160" s="259"/>
      <c r="CA160" s="260"/>
      <c r="CB160" s="260"/>
      <c r="CC160" s="257">
        <f t="shared" si="1337"/>
        <v>0</v>
      </c>
      <c r="CD160" s="258">
        <v>0.294289866351475</v>
      </c>
      <c r="CE160" s="261">
        <f t="shared" si="1338"/>
        <v>0</v>
      </c>
      <c r="CF160" s="262">
        <f t="shared" si="1339"/>
        <v>0</v>
      </c>
      <c r="CG160" s="263"/>
      <c r="CH160" s="254">
        <v>4.0</v>
      </c>
      <c r="CI160" s="255" t="s">
        <v>138</v>
      </c>
      <c r="CJ160" s="256" t="s">
        <v>121</v>
      </c>
      <c r="CK160" s="256" t="s">
        <v>152</v>
      </c>
      <c r="CL160" s="257" t="str">
        <f>ADHB!CL160</f>
        <v/>
      </c>
      <c r="CM160" s="257"/>
      <c r="CN160" s="257">
        <f t="shared" si="1340"/>
        <v>0</v>
      </c>
      <c r="CO160" s="258"/>
      <c r="CP160" s="257">
        <f t="shared" si="1341"/>
        <v>0</v>
      </c>
      <c r="CQ160" s="259"/>
      <c r="CR160" s="260"/>
      <c r="CS160" s="260"/>
      <c r="CT160" s="257">
        <f t="shared" si="1342"/>
        <v>0</v>
      </c>
      <c r="CU160" s="258">
        <v>0.294289866351475</v>
      </c>
      <c r="CV160" s="261">
        <f t="shared" si="1343"/>
        <v>0</v>
      </c>
      <c r="CW160" s="262">
        <f t="shared" si="1344"/>
        <v>0</v>
      </c>
      <c r="CX160" s="263"/>
      <c r="CY160" s="254">
        <v>4.0</v>
      </c>
      <c r="CZ160" s="255" t="s">
        <v>138</v>
      </c>
      <c r="DA160" s="256" t="s">
        <v>121</v>
      </c>
      <c r="DB160" s="256" t="s">
        <v>152</v>
      </c>
      <c r="DC160" s="257" t="str">
        <f>ADHB!DC160</f>
        <v/>
      </c>
      <c r="DD160" s="257"/>
      <c r="DE160" s="257">
        <f t="shared" si="1345"/>
        <v>0</v>
      </c>
      <c r="DF160" s="258"/>
      <c r="DG160" s="257">
        <f t="shared" si="1346"/>
        <v>0</v>
      </c>
      <c r="DH160" s="259"/>
      <c r="DI160" s="260"/>
      <c r="DJ160" s="260"/>
      <c r="DK160" s="257">
        <f t="shared" si="1347"/>
        <v>0</v>
      </c>
      <c r="DL160" s="258">
        <v>0.294289866351475</v>
      </c>
      <c r="DM160" s="261">
        <f t="shared" si="1348"/>
        <v>0</v>
      </c>
      <c r="DN160" s="262">
        <f t="shared" si="1349"/>
        <v>0</v>
      </c>
      <c r="DO160" s="263"/>
      <c r="DP160" s="254">
        <v>4.0</v>
      </c>
      <c r="DQ160" s="255" t="s">
        <v>138</v>
      </c>
      <c r="DR160" s="256" t="s">
        <v>121</v>
      </c>
      <c r="DS160" s="256" t="s">
        <v>152</v>
      </c>
      <c r="DT160" s="257" t="str">
        <f>ADHB!DT160</f>
        <v/>
      </c>
      <c r="DU160" s="257"/>
      <c r="DV160" s="257">
        <f t="shared" si="1350"/>
        <v>0</v>
      </c>
      <c r="DW160" s="258"/>
      <c r="DX160" s="257">
        <f t="shared" si="1351"/>
        <v>0</v>
      </c>
      <c r="DY160" s="259"/>
      <c r="DZ160" s="260"/>
      <c r="EA160" s="260"/>
      <c r="EB160" s="257">
        <f t="shared" si="1352"/>
        <v>0</v>
      </c>
      <c r="EC160" s="258">
        <v>0.294289866351475</v>
      </c>
      <c r="ED160" s="261">
        <f t="shared" si="1353"/>
        <v>0</v>
      </c>
      <c r="EE160" s="262">
        <f t="shared" si="1354"/>
        <v>0</v>
      </c>
      <c r="EF160" s="263"/>
      <c r="EG160" s="254">
        <v>4.0</v>
      </c>
      <c r="EH160" s="255" t="s">
        <v>138</v>
      </c>
      <c r="EI160" s="256" t="s">
        <v>121</v>
      </c>
      <c r="EJ160" s="256" t="s">
        <v>152</v>
      </c>
      <c r="EK160" s="257" t="str">
        <f>ADHB!EK160</f>
        <v/>
      </c>
      <c r="EL160" s="257"/>
      <c r="EM160" s="257">
        <f t="shared" si="1355"/>
        <v>0</v>
      </c>
      <c r="EN160" s="258"/>
      <c r="EO160" s="257">
        <f t="shared" si="1356"/>
        <v>0</v>
      </c>
      <c r="EP160" s="259"/>
      <c r="EQ160" s="260"/>
      <c r="ER160" s="260"/>
      <c r="ES160" s="257">
        <f t="shared" si="1357"/>
        <v>0</v>
      </c>
      <c r="ET160" s="258">
        <v>0.294289866351475</v>
      </c>
      <c r="EU160" s="261">
        <f t="shared" si="1358"/>
        <v>0</v>
      </c>
      <c r="EV160" s="262">
        <f t="shared" si="1359"/>
        <v>0</v>
      </c>
      <c r="EW160" s="263"/>
      <c r="EX160" s="254">
        <v>4.0</v>
      </c>
      <c r="EY160" s="255" t="s">
        <v>138</v>
      </c>
      <c r="EZ160" s="256" t="s">
        <v>121</v>
      </c>
      <c r="FA160" s="256" t="s">
        <v>152</v>
      </c>
      <c r="FB160" s="257" t="str">
        <f>ADHB!FB160</f>
        <v/>
      </c>
      <c r="FC160" s="257"/>
      <c r="FD160" s="257">
        <f t="shared" si="1360"/>
        <v>0</v>
      </c>
      <c r="FE160" s="258"/>
      <c r="FF160" s="257">
        <f t="shared" si="1361"/>
        <v>0</v>
      </c>
      <c r="FG160" s="259"/>
      <c r="FH160" s="260"/>
      <c r="FI160" s="260"/>
      <c r="FJ160" s="257">
        <f t="shared" si="1362"/>
        <v>0</v>
      </c>
      <c r="FK160" s="258">
        <v>0.294289866351475</v>
      </c>
      <c r="FL160" s="261">
        <f t="shared" si="1363"/>
        <v>0</v>
      </c>
      <c r="FM160" s="262">
        <f t="shared" si="1364"/>
        <v>0</v>
      </c>
      <c r="FN160" s="263"/>
      <c r="FO160" s="254">
        <v>4.0</v>
      </c>
      <c r="FP160" s="255" t="s">
        <v>138</v>
      </c>
      <c r="FQ160" s="256" t="s">
        <v>121</v>
      </c>
      <c r="FR160" s="256" t="s">
        <v>152</v>
      </c>
      <c r="FS160" s="257" t="str">
        <f>ADHB!FS160</f>
        <v/>
      </c>
      <c r="FT160" s="257"/>
      <c r="FU160" s="257">
        <f t="shared" si="1365"/>
        <v>0</v>
      </c>
      <c r="FV160" s="258"/>
      <c r="FW160" s="257">
        <f t="shared" si="1366"/>
        <v>0</v>
      </c>
      <c r="FX160" s="259"/>
      <c r="FY160" s="260"/>
      <c r="FZ160" s="260"/>
      <c r="GA160" s="257">
        <f t="shared" si="1367"/>
        <v>0</v>
      </c>
      <c r="GB160" s="258">
        <v>0.294289866351475</v>
      </c>
      <c r="GC160" s="261">
        <f t="shared" si="1368"/>
        <v>0</v>
      </c>
      <c r="GD160" s="262">
        <f t="shared" si="1369"/>
        <v>0</v>
      </c>
      <c r="GE160" s="263"/>
      <c r="GF160" s="254">
        <v>4.0</v>
      </c>
      <c r="GG160" s="255" t="s">
        <v>138</v>
      </c>
      <c r="GH160" s="256" t="s">
        <v>121</v>
      </c>
      <c r="GI160" s="256" t="s">
        <v>152</v>
      </c>
      <c r="GJ160" s="257" t="str">
        <f>ADHB!GJ160</f>
        <v/>
      </c>
      <c r="GK160" s="257"/>
      <c r="GL160" s="257">
        <f t="shared" si="1370"/>
        <v>0</v>
      </c>
      <c r="GM160" s="258"/>
      <c r="GN160" s="257">
        <f t="shared" si="1371"/>
        <v>0</v>
      </c>
      <c r="GO160" s="259"/>
      <c r="GP160" s="260"/>
      <c r="GQ160" s="260"/>
      <c r="GR160" s="257">
        <f t="shared" si="1372"/>
        <v>0</v>
      </c>
      <c r="GS160" s="258">
        <v>0.294289866351475</v>
      </c>
      <c r="GT160" s="261">
        <f t="shared" si="1373"/>
        <v>0</v>
      </c>
      <c r="GU160" s="262">
        <f t="shared" si="1374"/>
        <v>0</v>
      </c>
      <c r="GV160" s="263"/>
      <c r="GW160" s="254">
        <v>4.0</v>
      </c>
      <c r="GX160" s="255" t="s">
        <v>138</v>
      </c>
      <c r="GY160" s="256" t="s">
        <v>121</v>
      </c>
      <c r="GZ160" s="256" t="s">
        <v>152</v>
      </c>
      <c r="HA160" s="257" t="str">
        <f>ADHB!HA160</f>
        <v/>
      </c>
      <c r="HB160" s="257"/>
      <c r="HC160" s="257">
        <f t="shared" si="1375"/>
        <v>0</v>
      </c>
      <c r="HD160" s="258"/>
      <c r="HE160" s="257">
        <f t="shared" si="1376"/>
        <v>0</v>
      </c>
      <c r="HF160" s="259"/>
      <c r="HG160" s="260"/>
      <c r="HH160" s="260"/>
      <c r="HI160" s="257">
        <f t="shared" si="1377"/>
        <v>0</v>
      </c>
      <c r="HJ160" s="258">
        <v>0.294289866351475</v>
      </c>
      <c r="HK160" s="261">
        <f t="shared" si="1378"/>
        <v>0</v>
      </c>
      <c r="HL160" s="262">
        <f t="shared" si="1379"/>
        <v>0</v>
      </c>
      <c r="HM160" s="263"/>
      <c r="HN160" s="254">
        <v>4.0</v>
      </c>
      <c r="HO160" s="255" t="s">
        <v>138</v>
      </c>
      <c r="HP160" s="256" t="s">
        <v>121</v>
      </c>
      <c r="HQ160" s="256" t="s">
        <v>152</v>
      </c>
      <c r="HR160" s="257" t="str">
        <f>ADHB!HR160</f>
        <v/>
      </c>
      <c r="HS160" s="257"/>
      <c r="HT160" s="257">
        <f t="shared" si="1380"/>
        <v>0</v>
      </c>
      <c r="HU160" s="258"/>
      <c r="HV160" s="257">
        <f t="shared" si="1381"/>
        <v>0</v>
      </c>
      <c r="HW160" s="259"/>
      <c r="HX160" s="260"/>
      <c r="HY160" s="260"/>
      <c r="HZ160" s="257">
        <f t="shared" si="1382"/>
        <v>0</v>
      </c>
      <c r="IA160" s="258">
        <v>0.294289866351475</v>
      </c>
      <c r="IB160" s="261">
        <f t="shared" si="1383"/>
        <v>0</v>
      </c>
      <c r="IC160" s="262">
        <f t="shared" si="1384"/>
        <v>0</v>
      </c>
      <c r="ID160" s="263"/>
      <c r="IE160" s="254">
        <v>4.0</v>
      </c>
      <c r="IF160" s="255" t="s">
        <v>138</v>
      </c>
      <c r="IG160" s="256" t="s">
        <v>121</v>
      </c>
      <c r="IH160" s="256" t="s">
        <v>152</v>
      </c>
      <c r="II160" s="257" t="str">
        <f>ADHB!II160</f>
        <v/>
      </c>
      <c r="IJ160" s="257"/>
      <c r="IK160" s="257">
        <f t="shared" si="1385"/>
        <v>0</v>
      </c>
      <c r="IL160" s="258"/>
      <c r="IM160" s="257">
        <f t="shared" si="1386"/>
        <v>0</v>
      </c>
      <c r="IN160" s="259"/>
      <c r="IO160" s="260"/>
      <c r="IP160" s="260"/>
      <c r="IQ160" s="257">
        <f t="shared" si="1387"/>
        <v>0</v>
      </c>
      <c r="IR160" s="258">
        <v>0.294289866351475</v>
      </c>
      <c r="IS160" s="261">
        <f t="shared" si="1388"/>
        <v>0</v>
      </c>
      <c r="IT160" s="262">
        <f t="shared" si="1389"/>
        <v>0</v>
      </c>
      <c r="IU160" s="263"/>
      <c r="IV160" s="254">
        <v>4.0</v>
      </c>
      <c r="IW160" s="255" t="s">
        <v>138</v>
      </c>
      <c r="IX160" s="256" t="s">
        <v>121</v>
      </c>
      <c r="IY160" s="256" t="s">
        <v>152</v>
      </c>
      <c r="IZ160" s="257" t="str">
        <f>ADHB!IZ160</f>
        <v/>
      </c>
      <c r="JA160" s="257"/>
      <c r="JB160" s="257">
        <f t="shared" si="1390"/>
        <v>0</v>
      </c>
      <c r="JC160" s="258"/>
      <c r="JD160" s="257">
        <f t="shared" si="1391"/>
        <v>0</v>
      </c>
      <c r="JE160" s="259"/>
      <c r="JF160" s="260"/>
      <c r="JG160" s="260"/>
      <c r="JH160" s="257">
        <f t="shared" si="1392"/>
        <v>0</v>
      </c>
      <c r="JI160" s="258">
        <v>0.294289866351475</v>
      </c>
      <c r="JJ160" s="261">
        <f t="shared" si="1393"/>
        <v>0</v>
      </c>
      <c r="JK160" s="262">
        <f t="shared" si="1394"/>
        <v>0</v>
      </c>
      <c r="JL160" s="263"/>
      <c r="JM160" s="254">
        <v>4.0</v>
      </c>
      <c r="JN160" s="255" t="s">
        <v>138</v>
      </c>
      <c r="JO160" s="256" t="s">
        <v>121</v>
      </c>
      <c r="JP160" s="256" t="s">
        <v>152</v>
      </c>
      <c r="JQ160" s="257" t="str">
        <f>ADHB!KY160</f>
        <v/>
      </c>
      <c r="JR160" s="257"/>
      <c r="JS160" s="257">
        <f t="shared" si="1395"/>
        <v>0</v>
      </c>
      <c r="JT160" s="258"/>
      <c r="JU160" s="257">
        <f t="shared" si="1396"/>
        <v>0</v>
      </c>
      <c r="JV160" s="259"/>
      <c r="JW160" s="260"/>
      <c r="JX160" s="260"/>
      <c r="JY160" s="257">
        <f t="shared" si="1397"/>
        <v>0</v>
      </c>
      <c r="JZ160" s="258">
        <v>0.294289866351475</v>
      </c>
      <c r="KA160" s="261">
        <f t="shared" si="1398"/>
        <v>0</v>
      </c>
      <c r="KB160" s="262">
        <f t="shared" si="1399"/>
        <v>0</v>
      </c>
      <c r="KC160" s="263"/>
      <c r="KD160" s="254">
        <v>4.0</v>
      </c>
      <c r="KE160" s="255" t="s">
        <v>138</v>
      </c>
      <c r="KF160" s="256" t="s">
        <v>121</v>
      </c>
      <c r="KG160" s="256" t="s">
        <v>152</v>
      </c>
      <c r="KH160" s="257" t="str">
        <f>ADHB!LP160</f>
        <v/>
      </c>
      <c r="KI160" s="257"/>
      <c r="KJ160" s="257">
        <f t="shared" si="1400"/>
        <v>0</v>
      </c>
      <c r="KK160" s="258"/>
      <c r="KL160" s="257">
        <f t="shared" si="1401"/>
        <v>0</v>
      </c>
      <c r="KM160" s="259"/>
      <c r="KN160" s="260"/>
      <c r="KO160" s="260"/>
      <c r="KP160" s="257">
        <f t="shared" si="1402"/>
        <v>0</v>
      </c>
      <c r="KQ160" s="258">
        <v>0.294289866351475</v>
      </c>
      <c r="KR160" s="261">
        <f t="shared" si="1403"/>
        <v>0</v>
      </c>
      <c r="KS160" s="262">
        <f t="shared" si="1404"/>
        <v>0</v>
      </c>
      <c r="KT160" s="263"/>
      <c r="KU160" s="264"/>
    </row>
    <row r="161" ht="15.75" customHeight="1">
      <c r="A161" s="254">
        <v>5.0</v>
      </c>
      <c r="B161" s="255" t="s">
        <v>139</v>
      </c>
      <c r="C161" s="256" t="s">
        <v>121</v>
      </c>
      <c r="D161" s="256" t="s">
        <v>152</v>
      </c>
      <c r="E161" s="257" t="str">
        <f>ADHB!E161</f>
        <v/>
      </c>
      <c r="F161" s="257"/>
      <c r="G161" s="257">
        <f t="shared" si="1315"/>
        <v>0</v>
      </c>
      <c r="H161" s="258"/>
      <c r="I161" s="257">
        <f t="shared" si="1316"/>
        <v>0</v>
      </c>
      <c r="J161" s="259"/>
      <c r="K161" s="260"/>
      <c r="L161" s="260"/>
      <c r="M161" s="257">
        <f t="shared" si="1317"/>
        <v>0</v>
      </c>
      <c r="N161" s="258">
        <v>0.294289866351475</v>
      </c>
      <c r="O161" s="261">
        <f t="shared" si="1318"/>
        <v>0</v>
      </c>
      <c r="P161" s="262">
        <f t="shared" si="1319"/>
        <v>0</v>
      </c>
      <c r="Q161" s="263"/>
      <c r="R161" s="254">
        <v>5.0</v>
      </c>
      <c r="S161" s="255" t="s">
        <v>139</v>
      </c>
      <c r="T161" s="256" t="s">
        <v>121</v>
      </c>
      <c r="U161" s="256" t="s">
        <v>152</v>
      </c>
      <c r="V161" s="257" t="str">
        <f>ADHB!V161</f>
        <v/>
      </c>
      <c r="W161" s="257"/>
      <c r="X161" s="257">
        <f t="shared" si="1320"/>
        <v>0</v>
      </c>
      <c r="Y161" s="258"/>
      <c r="Z161" s="257">
        <f t="shared" si="1321"/>
        <v>0</v>
      </c>
      <c r="AA161" s="259"/>
      <c r="AB161" s="260"/>
      <c r="AC161" s="260"/>
      <c r="AD161" s="257">
        <f t="shared" si="1322"/>
        <v>0</v>
      </c>
      <c r="AE161" s="258">
        <v>0.294289866351475</v>
      </c>
      <c r="AF161" s="261">
        <f t="shared" si="1323"/>
        <v>0</v>
      </c>
      <c r="AG161" s="262">
        <f t="shared" si="1324"/>
        <v>0</v>
      </c>
      <c r="AH161" s="263"/>
      <c r="AI161" s="254">
        <v>5.0</v>
      </c>
      <c r="AJ161" s="255" t="s">
        <v>139</v>
      </c>
      <c r="AK161" s="256" t="s">
        <v>121</v>
      </c>
      <c r="AL161" s="256" t="s">
        <v>152</v>
      </c>
      <c r="AM161" s="257" t="str">
        <f>ADHB!AM161</f>
        <v/>
      </c>
      <c r="AN161" s="257"/>
      <c r="AO161" s="257">
        <f t="shared" si="1325"/>
        <v>0</v>
      </c>
      <c r="AP161" s="258"/>
      <c r="AQ161" s="257">
        <f t="shared" si="1326"/>
        <v>0</v>
      </c>
      <c r="AR161" s="259"/>
      <c r="AS161" s="260"/>
      <c r="AT161" s="260"/>
      <c r="AU161" s="257">
        <f t="shared" si="1327"/>
        <v>0</v>
      </c>
      <c r="AV161" s="258">
        <v>0.294289866351475</v>
      </c>
      <c r="AW161" s="261">
        <f t="shared" si="1328"/>
        <v>0</v>
      </c>
      <c r="AX161" s="262">
        <f t="shared" si="1329"/>
        <v>0</v>
      </c>
      <c r="AY161" s="263"/>
      <c r="AZ161" s="254">
        <v>5.0</v>
      </c>
      <c r="BA161" s="255" t="s">
        <v>139</v>
      </c>
      <c r="BB161" s="256" t="s">
        <v>121</v>
      </c>
      <c r="BC161" s="256" t="s">
        <v>152</v>
      </c>
      <c r="BD161" s="257" t="str">
        <f>ADHB!BD161</f>
        <v/>
      </c>
      <c r="BE161" s="257"/>
      <c r="BF161" s="257">
        <f t="shared" si="1330"/>
        <v>0</v>
      </c>
      <c r="BG161" s="258"/>
      <c r="BH161" s="257">
        <f t="shared" si="1331"/>
        <v>0</v>
      </c>
      <c r="BI161" s="259"/>
      <c r="BJ161" s="260"/>
      <c r="BK161" s="260"/>
      <c r="BL161" s="257">
        <f t="shared" si="1332"/>
        <v>0</v>
      </c>
      <c r="BM161" s="258">
        <v>0.294289866351475</v>
      </c>
      <c r="BN161" s="261">
        <f t="shared" si="1333"/>
        <v>0</v>
      </c>
      <c r="BO161" s="262">
        <f t="shared" si="1334"/>
        <v>0</v>
      </c>
      <c r="BP161" s="263"/>
      <c r="BQ161" s="254">
        <v>5.0</v>
      </c>
      <c r="BR161" s="255" t="s">
        <v>139</v>
      </c>
      <c r="BS161" s="256" t="s">
        <v>121</v>
      </c>
      <c r="BT161" s="256" t="s">
        <v>152</v>
      </c>
      <c r="BU161" s="257" t="str">
        <f>ADHB!BU161</f>
        <v/>
      </c>
      <c r="BV161" s="257"/>
      <c r="BW161" s="257">
        <f t="shared" si="1335"/>
        <v>0</v>
      </c>
      <c r="BX161" s="258"/>
      <c r="BY161" s="257">
        <f t="shared" si="1336"/>
        <v>0</v>
      </c>
      <c r="BZ161" s="259"/>
      <c r="CA161" s="260"/>
      <c r="CB161" s="260"/>
      <c r="CC161" s="257">
        <f t="shared" si="1337"/>
        <v>0</v>
      </c>
      <c r="CD161" s="258">
        <v>0.294289866351475</v>
      </c>
      <c r="CE161" s="261">
        <f t="shared" si="1338"/>
        <v>0</v>
      </c>
      <c r="CF161" s="262">
        <f t="shared" si="1339"/>
        <v>0</v>
      </c>
      <c r="CG161" s="263"/>
      <c r="CH161" s="254">
        <v>5.0</v>
      </c>
      <c r="CI161" s="255" t="s">
        <v>139</v>
      </c>
      <c r="CJ161" s="256" t="s">
        <v>121</v>
      </c>
      <c r="CK161" s="256" t="s">
        <v>152</v>
      </c>
      <c r="CL161" s="257" t="str">
        <f>ADHB!CL161</f>
        <v/>
      </c>
      <c r="CM161" s="257"/>
      <c r="CN161" s="257">
        <f t="shared" si="1340"/>
        <v>0</v>
      </c>
      <c r="CO161" s="258"/>
      <c r="CP161" s="257">
        <f t="shared" si="1341"/>
        <v>0</v>
      </c>
      <c r="CQ161" s="259"/>
      <c r="CR161" s="260"/>
      <c r="CS161" s="260"/>
      <c r="CT161" s="257">
        <f t="shared" si="1342"/>
        <v>0</v>
      </c>
      <c r="CU161" s="258">
        <v>0.294289866351475</v>
      </c>
      <c r="CV161" s="261">
        <f t="shared" si="1343"/>
        <v>0</v>
      </c>
      <c r="CW161" s="262">
        <f t="shared" si="1344"/>
        <v>0</v>
      </c>
      <c r="CX161" s="263"/>
      <c r="CY161" s="254">
        <v>5.0</v>
      </c>
      <c r="CZ161" s="255" t="s">
        <v>139</v>
      </c>
      <c r="DA161" s="256" t="s">
        <v>121</v>
      </c>
      <c r="DB161" s="256" t="s">
        <v>152</v>
      </c>
      <c r="DC161" s="257" t="str">
        <f>ADHB!DC161</f>
        <v/>
      </c>
      <c r="DD161" s="257"/>
      <c r="DE161" s="257">
        <f t="shared" si="1345"/>
        <v>0</v>
      </c>
      <c r="DF161" s="258"/>
      <c r="DG161" s="257">
        <f t="shared" si="1346"/>
        <v>0</v>
      </c>
      <c r="DH161" s="259"/>
      <c r="DI161" s="260"/>
      <c r="DJ161" s="260"/>
      <c r="DK161" s="257">
        <f t="shared" si="1347"/>
        <v>0</v>
      </c>
      <c r="DL161" s="258">
        <v>0.294289866351475</v>
      </c>
      <c r="DM161" s="261">
        <f t="shared" si="1348"/>
        <v>0</v>
      </c>
      <c r="DN161" s="262">
        <f t="shared" si="1349"/>
        <v>0</v>
      </c>
      <c r="DO161" s="263"/>
      <c r="DP161" s="254">
        <v>5.0</v>
      </c>
      <c r="DQ161" s="255" t="s">
        <v>139</v>
      </c>
      <c r="DR161" s="256" t="s">
        <v>121</v>
      </c>
      <c r="DS161" s="256" t="s">
        <v>152</v>
      </c>
      <c r="DT161" s="257" t="str">
        <f>ADHB!DT161</f>
        <v/>
      </c>
      <c r="DU161" s="257"/>
      <c r="DV161" s="257">
        <f t="shared" si="1350"/>
        <v>0</v>
      </c>
      <c r="DW161" s="258"/>
      <c r="DX161" s="257">
        <f t="shared" si="1351"/>
        <v>0</v>
      </c>
      <c r="DY161" s="259"/>
      <c r="DZ161" s="260"/>
      <c r="EA161" s="260"/>
      <c r="EB161" s="257">
        <f t="shared" si="1352"/>
        <v>0</v>
      </c>
      <c r="EC161" s="258">
        <v>0.294289866351475</v>
      </c>
      <c r="ED161" s="261">
        <f t="shared" si="1353"/>
        <v>0</v>
      </c>
      <c r="EE161" s="262">
        <f t="shared" si="1354"/>
        <v>0</v>
      </c>
      <c r="EF161" s="263"/>
      <c r="EG161" s="254">
        <v>5.0</v>
      </c>
      <c r="EH161" s="255" t="s">
        <v>139</v>
      </c>
      <c r="EI161" s="256" t="s">
        <v>121</v>
      </c>
      <c r="EJ161" s="256" t="s">
        <v>152</v>
      </c>
      <c r="EK161" s="257" t="str">
        <f>ADHB!EK161</f>
        <v/>
      </c>
      <c r="EL161" s="257"/>
      <c r="EM161" s="257">
        <f t="shared" si="1355"/>
        <v>0</v>
      </c>
      <c r="EN161" s="258"/>
      <c r="EO161" s="257">
        <f t="shared" si="1356"/>
        <v>0</v>
      </c>
      <c r="EP161" s="259"/>
      <c r="EQ161" s="260"/>
      <c r="ER161" s="260"/>
      <c r="ES161" s="257">
        <f t="shared" si="1357"/>
        <v>0</v>
      </c>
      <c r="ET161" s="258">
        <v>0.294289866351475</v>
      </c>
      <c r="EU161" s="261">
        <f t="shared" si="1358"/>
        <v>0</v>
      </c>
      <c r="EV161" s="262">
        <f t="shared" si="1359"/>
        <v>0</v>
      </c>
      <c r="EW161" s="263"/>
      <c r="EX161" s="254">
        <v>5.0</v>
      </c>
      <c r="EY161" s="255" t="s">
        <v>139</v>
      </c>
      <c r="EZ161" s="256" t="s">
        <v>121</v>
      </c>
      <c r="FA161" s="256" t="s">
        <v>152</v>
      </c>
      <c r="FB161" s="257" t="str">
        <f>ADHB!FB161</f>
        <v/>
      </c>
      <c r="FC161" s="257"/>
      <c r="FD161" s="257">
        <f t="shared" si="1360"/>
        <v>0</v>
      </c>
      <c r="FE161" s="258"/>
      <c r="FF161" s="257">
        <f t="shared" si="1361"/>
        <v>0</v>
      </c>
      <c r="FG161" s="259"/>
      <c r="FH161" s="260"/>
      <c r="FI161" s="260"/>
      <c r="FJ161" s="257">
        <f t="shared" si="1362"/>
        <v>0</v>
      </c>
      <c r="FK161" s="258">
        <v>0.294289866351475</v>
      </c>
      <c r="FL161" s="261">
        <f t="shared" si="1363"/>
        <v>0</v>
      </c>
      <c r="FM161" s="262">
        <f t="shared" si="1364"/>
        <v>0</v>
      </c>
      <c r="FN161" s="263"/>
      <c r="FO161" s="254">
        <v>5.0</v>
      </c>
      <c r="FP161" s="255" t="s">
        <v>139</v>
      </c>
      <c r="FQ161" s="256" t="s">
        <v>121</v>
      </c>
      <c r="FR161" s="256" t="s">
        <v>152</v>
      </c>
      <c r="FS161" s="257" t="str">
        <f>ADHB!FS161</f>
        <v/>
      </c>
      <c r="FT161" s="257"/>
      <c r="FU161" s="257">
        <f t="shared" si="1365"/>
        <v>0</v>
      </c>
      <c r="FV161" s="258"/>
      <c r="FW161" s="257">
        <f t="shared" si="1366"/>
        <v>0</v>
      </c>
      <c r="FX161" s="259"/>
      <c r="FY161" s="260"/>
      <c r="FZ161" s="260"/>
      <c r="GA161" s="257">
        <f t="shared" si="1367"/>
        <v>0</v>
      </c>
      <c r="GB161" s="258">
        <v>0.294289866351475</v>
      </c>
      <c r="GC161" s="261">
        <f t="shared" si="1368"/>
        <v>0</v>
      </c>
      <c r="GD161" s="262">
        <f t="shared" si="1369"/>
        <v>0</v>
      </c>
      <c r="GE161" s="263"/>
      <c r="GF161" s="254">
        <v>5.0</v>
      </c>
      <c r="GG161" s="255" t="s">
        <v>139</v>
      </c>
      <c r="GH161" s="256" t="s">
        <v>121</v>
      </c>
      <c r="GI161" s="256" t="s">
        <v>152</v>
      </c>
      <c r="GJ161" s="257" t="str">
        <f>ADHB!GJ161</f>
        <v/>
      </c>
      <c r="GK161" s="257"/>
      <c r="GL161" s="257">
        <f t="shared" si="1370"/>
        <v>0</v>
      </c>
      <c r="GM161" s="258"/>
      <c r="GN161" s="257">
        <f t="shared" si="1371"/>
        <v>0</v>
      </c>
      <c r="GO161" s="259"/>
      <c r="GP161" s="260"/>
      <c r="GQ161" s="260"/>
      <c r="GR161" s="257">
        <f t="shared" si="1372"/>
        <v>0</v>
      </c>
      <c r="GS161" s="258">
        <v>0.294289866351475</v>
      </c>
      <c r="GT161" s="261">
        <f t="shared" si="1373"/>
        <v>0</v>
      </c>
      <c r="GU161" s="262">
        <f t="shared" si="1374"/>
        <v>0</v>
      </c>
      <c r="GV161" s="263"/>
      <c r="GW161" s="254">
        <v>5.0</v>
      </c>
      <c r="GX161" s="255" t="s">
        <v>139</v>
      </c>
      <c r="GY161" s="256" t="s">
        <v>121</v>
      </c>
      <c r="GZ161" s="256" t="s">
        <v>152</v>
      </c>
      <c r="HA161" s="257" t="str">
        <f>ADHB!HA161</f>
        <v/>
      </c>
      <c r="HB161" s="257"/>
      <c r="HC161" s="257">
        <f t="shared" si="1375"/>
        <v>0</v>
      </c>
      <c r="HD161" s="258"/>
      <c r="HE161" s="257">
        <f t="shared" si="1376"/>
        <v>0</v>
      </c>
      <c r="HF161" s="259"/>
      <c r="HG161" s="260"/>
      <c r="HH161" s="260"/>
      <c r="HI161" s="257">
        <f t="shared" si="1377"/>
        <v>0</v>
      </c>
      <c r="HJ161" s="258">
        <v>0.294289866351475</v>
      </c>
      <c r="HK161" s="261">
        <f t="shared" si="1378"/>
        <v>0</v>
      </c>
      <c r="HL161" s="262">
        <f t="shared" si="1379"/>
        <v>0</v>
      </c>
      <c r="HM161" s="263"/>
      <c r="HN161" s="254">
        <v>5.0</v>
      </c>
      <c r="HO161" s="255" t="s">
        <v>139</v>
      </c>
      <c r="HP161" s="256" t="s">
        <v>121</v>
      </c>
      <c r="HQ161" s="256" t="s">
        <v>152</v>
      </c>
      <c r="HR161" s="257" t="str">
        <f>ADHB!HR161</f>
        <v/>
      </c>
      <c r="HS161" s="257"/>
      <c r="HT161" s="257">
        <f t="shared" si="1380"/>
        <v>0</v>
      </c>
      <c r="HU161" s="258"/>
      <c r="HV161" s="257">
        <f t="shared" si="1381"/>
        <v>0</v>
      </c>
      <c r="HW161" s="259"/>
      <c r="HX161" s="260"/>
      <c r="HY161" s="260"/>
      <c r="HZ161" s="257">
        <f t="shared" si="1382"/>
        <v>0</v>
      </c>
      <c r="IA161" s="258">
        <v>0.294289866351475</v>
      </c>
      <c r="IB161" s="261">
        <f t="shared" si="1383"/>
        <v>0</v>
      </c>
      <c r="IC161" s="262">
        <f t="shared" si="1384"/>
        <v>0</v>
      </c>
      <c r="ID161" s="263"/>
      <c r="IE161" s="254">
        <v>5.0</v>
      </c>
      <c r="IF161" s="255" t="s">
        <v>139</v>
      </c>
      <c r="IG161" s="256" t="s">
        <v>121</v>
      </c>
      <c r="IH161" s="256" t="s">
        <v>152</v>
      </c>
      <c r="II161" s="257" t="str">
        <f>ADHB!II161</f>
        <v/>
      </c>
      <c r="IJ161" s="257"/>
      <c r="IK161" s="257">
        <f t="shared" si="1385"/>
        <v>0</v>
      </c>
      <c r="IL161" s="258"/>
      <c r="IM161" s="257">
        <f t="shared" si="1386"/>
        <v>0</v>
      </c>
      <c r="IN161" s="259"/>
      <c r="IO161" s="260"/>
      <c r="IP161" s="260"/>
      <c r="IQ161" s="257">
        <f t="shared" si="1387"/>
        <v>0</v>
      </c>
      <c r="IR161" s="258">
        <v>0.294289866351475</v>
      </c>
      <c r="IS161" s="261">
        <f t="shared" si="1388"/>
        <v>0</v>
      </c>
      <c r="IT161" s="262">
        <f t="shared" si="1389"/>
        <v>0</v>
      </c>
      <c r="IU161" s="263"/>
      <c r="IV161" s="254">
        <v>5.0</v>
      </c>
      <c r="IW161" s="255" t="s">
        <v>139</v>
      </c>
      <c r="IX161" s="256" t="s">
        <v>121</v>
      </c>
      <c r="IY161" s="256" t="s">
        <v>152</v>
      </c>
      <c r="IZ161" s="257" t="str">
        <f>ADHB!IZ161</f>
        <v/>
      </c>
      <c r="JA161" s="257"/>
      <c r="JB161" s="257">
        <f t="shared" si="1390"/>
        <v>0</v>
      </c>
      <c r="JC161" s="258"/>
      <c r="JD161" s="257">
        <f t="shared" si="1391"/>
        <v>0</v>
      </c>
      <c r="JE161" s="259"/>
      <c r="JF161" s="260"/>
      <c r="JG161" s="260"/>
      <c r="JH161" s="257">
        <f t="shared" si="1392"/>
        <v>0</v>
      </c>
      <c r="JI161" s="258">
        <v>0.294289866351475</v>
      </c>
      <c r="JJ161" s="261">
        <f t="shared" si="1393"/>
        <v>0</v>
      </c>
      <c r="JK161" s="262">
        <f t="shared" si="1394"/>
        <v>0</v>
      </c>
      <c r="JL161" s="263"/>
      <c r="JM161" s="254">
        <v>5.0</v>
      </c>
      <c r="JN161" s="255" t="s">
        <v>139</v>
      </c>
      <c r="JO161" s="256" t="s">
        <v>121</v>
      </c>
      <c r="JP161" s="256" t="s">
        <v>152</v>
      </c>
      <c r="JQ161" s="257" t="str">
        <f>ADHB!KY161</f>
        <v/>
      </c>
      <c r="JR161" s="257"/>
      <c r="JS161" s="257">
        <f t="shared" si="1395"/>
        <v>0</v>
      </c>
      <c r="JT161" s="258"/>
      <c r="JU161" s="257">
        <f t="shared" si="1396"/>
        <v>0</v>
      </c>
      <c r="JV161" s="259"/>
      <c r="JW161" s="260"/>
      <c r="JX161" s="260"/>
      <c r="JY161" s="257">
        <f t="shared" si="1397"/>
        <v>0</v>
      </c>
      <c r="JZ161" s="258">
        <v>0.294289866351475</v>
      </c>
      <c r="KA161" s="261">
        <f t="shared" si="1398"/>
        <v>0</v>
      </c>
      <c r="KB161" s="262">
        <f t="shared" si="1399"/>
        <v>0</v>
      </c>
      <c r="KC161" s="263"/>
      <c r="KD161" s="254">
        <v>5.0</v>
      </c>
      <c r="KE161" s="255" t="s">
        <v>139</v>
      </c>
      <c r="KF161" s="256" t="s">
        <v>121</v>
      </c>
      <c r="KG161" s="256" t="s">
        <v>152</v>
      </c>
      <c r="KH161" s="257" t="str">
        <f>ADHB!LP161</f>
        <v/>
      </c>
      <c r="KI161" s="257"/>
      <c r="KJ161" s="257">
        <f t="shared" si="1400"/>
        <v>0</v>
      </c>
      <c r="KK161" s="258"/>
      <c r="KL161" s="257">
        <f t="shared" si="1401"/>
        <v>0</v>
      </c>
      <c r="KM161" s="259"/>
      <c r="KN161" s="260"/>
      <c r="KO161" s="260"/>
      <c r="KP161" s="257">
        <f t="shared" si="1402"/>
        <v>0</v>
      </c>
      <c r="KQ161" s="258">
        <v>0.294289866351475</v>
      </c>
      <c r="KR161" s="261">
        <f t="shared" si="1403"/>
        <v>0</v>
      </c>
      <c r="KS161" s="262">
        <f t="shared" si="1404"/>
        <v>0</v>
      </c>
      <c r="KT161" s="263"/>
      <c r="KU161" s="264"/>
    </row>
    <row r="162" ht="15.75" customHeight="1">
      <c r="A162" s="273"/>
      <c r="B162" s="274" t="s">
        <v>141</v>
      </c>
      <c r="C162" s="275"/>
      <c r="D162" s="275"/>
      <c r="E162" s="276"/>
      <c r="F162" s="276"/>
      <c r="G162" s="276"/>
      <c r="H162" s="277"/>
      <c r="I162" s="276"/>
      <c r="J162" s="277"/>
      <c r="K162" s="276"/>
      <c r="L162" s="276"/>
      <c r="M162" s="276"/>
      <c r="N162" s="277"/>
      <c r="O162" s="278"/>
      <c r="P162" s="279"/>
      <c r="Q162" s="263"/>
      <c r="R162" s="273"/>
      <c r="S162" s="274" t="s">
        <v>141</v>
      </c>
      <c r="T162" s="275"/>
      <c r="U162" s="275"/>
      <c r="V162" s="276"/>
      <c r="W162" s="276"/>
      <c r="X162" s="276"/>
      <c r="Y162" s="277"/>
      <c r="Z162" s="276"/>
      <c r="AA162" s="277"/>
      <c r="AB162" s="276"/>
      <c r="AC162" s="276"/>
      <c r="AD162" s="276"/>
      <c r="AE162" s="277"/>
      <c r="AF162" s="278"/>
      <c r="AG162" s="279"/>
      <c r="AH162" s="263"/>
      <c r="AI162" s="273"/>
      <c r="AJ162" s="274" t="s">
        <v>141</v>
      </c>
      <c r="AK162" s="275"/>
      <c r="AL162" s="275"/>
      <c r="AM162" s="276"/>
      <c r="AN162" s="276"/>
      <c r="AO162" s="276"/>
      <c r="AP162" s="277"/>
      <c r="AQ162" s="276"/>
      <c r="AR162" s="277"/>
      <c r="AS162" s="276"/>
      <c r="AT162" s="276"/>
      <c r="AU162" s="276"/>
      <c r="AV162" s="277"/>
      <c r="AW162" s="278"/>
      <c r="AX162" s="279"/>
      <c r="AY162" s="263"/>
      <c r="AZ162" s="273"/>
      <c r="BA162" s="274" t="s">
        <v>141</v>
      </c>
      <c r="BB162" s="275"/>
      <c r="BC162" s="275"/>
      <c r="BD162" s="276"/>
      <c r="BE162" s="276"/>
      <c r="BF162" s="276"/>
      <c r="BG162" s="277"/>
      <c r="BH162" s="276"/>
      <c r="BI162" s="277"/>
      <c r="BJ162" s="276"/>
      <c r="BK162" s="276"/>
      <c r="BL162" s="276"/>
      <c r="BM162" s="277"/>
      <c r="BN162" s="278"/>
      <c r="BO162" s="279"/>
      <c r="BP162" s="263"/>
      <c r="BQ162" s="273"/>
      <c r="BR162" s="274" t="s">
        <v>141</v>
      </c>
      <c r="BS162" s="275"/>
      <c r="BT162" s="275"/>
      <c r="BU162" s="276"/>
      <c r="BV162" s="276"/>
      <c r="BW162" s="276"/>
      <c r="BX162" s="277"/>
      <c r="BY162" s="276"/>
      <c r="BZ162" s="277"/>
      <c r="CA162" s="276"/>
      <c r="CB162" s="276"/>
      <c r="CC162" s="276"/>
      <c r="CD162" s="277"/>
      <c r="CE162" s="278"/>
      <c r="CF162" s="279"/>
      <c r="CG162" s="263"/>
      <c r="CH162" s="273"/>
      <c r="CI162" s="274" t="s">
        <v>141</v>
      </c>
      <c r="CJ162" s="275"/>
      <c r="CK162" s="275"/>
      <c r="CL162" s="276"/>
      <c r="CM162" s="276"/>
      <c r="CN162" s="276"/>
      <c r="CO162" s="277"/>
      <c r="CP162" s="276"/>
      <c r="CQ162" s="277"/>
      <c r="CR162" s="276"/>
      <c r="CS162" s="276"/>
      <c r="CT162" s="276"/>
      <c r="CU162" s="277"/>
      <c r="CV162" s="278"/>
      <c r="CW162" s="279"/>
      <c r="CX162" s="263"/>
      <c r="CY162" s="273"/>
      <c r="CZ162" s="274" t="s">
        <v>141</v>
      </c>
      <c r="DA162" s="275"/>
      <c r="DB162" s="275"/>
      <c r="DC162" s="276"/>
      <c r="DD162" s="276"/>
      <c r="DE162" s="276"/>
      <c r="DF162" s="277"/>
      <c r="DG162" s="276"/>
      <c r="DH162" s="277"/>
      <c r="DI162" s="276"/>
      <c r="DJ162" s="276"/>
      <c r="DK162" s="276"/>
      <c r="DL162" s="277"/>
      <c r="DM162" s="278"/>
      <c r="DN162" s="279"/>
      <c r="DO162" s="263"/>
      <c r="DP162" s="273"/>
      <c r="DQ162" s="274" t="s">
        <v>141</v>
      </c>
      <c r="DR162" s="275"/>
      <c r="DS162" s="275"/>
      <c r="DT162" s="276"/>
      <c r="DU162" s="276"/>
      <c r="DV162" s="276"/>
      <c r="DW162" s="277"/>
      <c r="DX162" s="276"/>
      <c r="DY162" s="277"/>
      <c r="DZ162" s="276"/>
      <c r="EA162" s="276"/>
      <c r="EB162" s="276"/>
      <c r="EC162" s="277"/>
      <c r="ED162" s="278"/>
      <c r="EE162" s="279"/>
      <c r="EF162" s="263"/>
      <c r="EG162" s="273"/>
      <c r="EH162" s="274" t="s">
        <v>141</v>
      </c>
      <c r="EI162" s="275"/>
      <c r="EJ162" s="275"/>
      <c r="EK162" s="276"/>
      <c r="EL162" s="276"/>
      <c r="EM162" s="276"/>
      <c r="EN162" s="277"/>
      <c r="EO162" s="276"/>
      <c r="EP162" s="277"/>
      <c r="EQ162" s="276"/>
      <c r="ER162" s="276"/>
      <c r="ES162" s="276"/>
      <c r="ET162" s="277"/>
      <c r="EU162" s="278"/>
      <c r="EV162" s="279"/>
      <c r="EW162" s="263"/>
      <c r="EX162" s="273"/>
      <c r="EY162" s="274" t="s">
        <v>141</v>
      </c>
      <c r="EZ162" s="275"/>
      <c r="FA162" s="275"/>
      <c r="FB162" s="276"/>
      <c r="FC162" s="276"/>
      <c r="FD162" s="276"/>
      <c r="FE162" s="277"/>
      <c r="FF162" s="276"/>
      <c r="FG162" s="277"/>
      <c r="FH162" s="276"/>
      <c r="FI162" s="276"/>
      <c r="FJ162" s="276"/>
      <c r="FK162" s="277"/>
      <c r="FL162" s="278"/>
      <c r="FM162" s="279"/>
      <c r="FN162" s="263"/>
      <c r="FO162" s="273"/>
      <c r="FP162" s="274" t="s">
        <v>141</v>
      </c>
      <c r="FQ162" s="275"/>
      <c r="FR162" s="275"/>
      <c r="FS162" s="276"/>
      <c r="FT162" s="276"/>
      <c r="FU162" s="276"/>
      <c r="FV162" s="277"/>
      <c r="FW162" s="276"/>
      <c r="FX162" s="277"/>
      <c r="FY162" s="276"/>
      <c r="FZ162" s="276"/>
      <c r="GA162" s="276"/>
      <c r="GB162" s="277"/>
      <c r="GC162" s="278"/>
      <c r="GD162" s="279"/>
      <c r="GE162" s="263"/>
      <c r="GF162" s="273"/>
      <c r="GG162" s="274" t="s">
        <v>141</v>
      </c>
      <c r="GH162" s="275"/>
      <c r="GI162" s="275"/>
      <c r="GJ162" s="276"/>
      <c r="GK162" s="276"/>
      <c r="GL162" s="276"/>
      <c r="GM162" s="277"/>
      <c r="GN162" s="276"/>
      <c r="GO162" s="277"/>
      <c r="GP162" s="276"/>
      <c r="GQ162" s="276"/>
      <c r="GR162" s="276"/>
      <c r="GS162" s="277"/>
      <c r="GT162" s="278"/>
      <c r="GU162" s="279"/>
      <c r="GV162" s="263"/>
      <c r="GW162" s="273"/>
      <c r="GX162" s="274" t="s">
        <v>141</v>
      </c>
      <c r="GY162" s="275"/>
      <c r="GZ162" s="275"/>
      <c r="HA162" s="276"/>
      <c r="HB162" s="276"/>
      <c r="HC162" s="276"/>
      <c r="HD162" s="277"/>
      <c r="HE162" s="276"/>
      <c r="HF162" s="277"/>
      <c r="HG162" s="276"/>
      <c r="HH162" s="276"/>
      <c r="HI162" s="276"/>
      <c r="HJ162" s="277"/>
      <c r="HK162" s="278"/>
      <c r="HL162" s="279"/>
      <c r="HM162" s="263"/>
      <c r="HN162" s="273"/>
      <c r="HO162" s="274" t="s">
        <v>141</v>
      </c>
      <c r="HP162" s="275"/>
      <c r="HQ162" s="275"/>
      <c r="HR162" s="276"/>
      <c r="HS162" s="276"/>
      <c r="HT162" s="276"/>
      <c r="HU162" s="277"/>
      <c r="HV162" s="276"/>
      <c r="HW162" s="277"/>
      <c r="HX162" s="276"/>
      <c r="HY162" s="276"/>
      <c r="HZ162" s="276"/>
      <c r="IA162" s="277"/>
      <c r="IB162" s="278"/>
      <c r="IC162" s="279"/>
      <c r="ID162" s="263"/>
      <c r="IE162" s="273"/>
      <c r="IF162" s="274" t="s">
        <v>141</v>
      </c>
      <c r="IG162" s="275"/>
      <c r="IH162" s="275"/>
      <c r="II162" s="276"/>
      <c r="IJ162" s="276"/>
      <c r="IK162" s="276"/>
      <c r="IL162" s="277"/>
      <c r="IM162" s="276"/>
      <c r="IN162" s="277"/>
      <c r="IO162" s="276"/>
      <c r="IP162" s="276"/>
      <c r="IQ162" s="276"/>
      <c r="IR162" s="277"/>
      <c r="IS162" s="278"/>
      <c r="IT162" s="279"/>
      <c r="IU162" s="263"/>
      <c r="IV162" s="273"/>
      <c r="IW162" s="274" t="s">
        <v>141</v>
      </c>
      <c r="IX162" s="275"/>
      <c r="IY162" s="275"/>
      <c r="IZ162" s="276"/>
      <c r="JA162" s="276"/>
      <c r="JB162" s="276"/>
      <c r="JC162" s="277"/>
      <c r="JD162" s="276"/>
      <c r="JE162" s="277"/>
      <c r="JF162" s="276"/>
      <c r="JG162" s="276"/>
      <c r="JH162" s="276"/>
      <c r="JI162" s="277"/>
      <c r="JJ162" s="278"/>
      <c r="JK162" s="279"/>
      <c r="JL162" s="263"/>
      <c r="JM162" s="273"/>
      <c r="JN162" s="274" t="s">
        <v>141</v>
      </c>
      <c r="JO162" s="275"/>
      <c r="JP162" s="275"/>
      <c r="JQ162" s="276"/>
      <c r="JR162" s="276"/>
      <c r="JS162" s="276"/>
      <c r="JT162" s="277"/>
      <c r="JU162" s="276"/>
      <c r="JV162" s="277"/>
      <c r="JW162" s="276"/>
      <c r="JX162" s="276"/>
      <c r="JY162" s="276"/>
      <c r="JZ162" s="277"/>
      <c r="KA162" s="278"/>
      <c r="KB162" s="279"/>
      <c r="KC162" s="263"/>
      <c r="KD162" s="273"/>
      <c r="KE162" s="274" t="s">
        <v>141</v>
      </c>
      <c r="KF162" s="275"/>
      <c r="KG162" s="275"/>
      <c r="KH162" s="276"/>
      <c r="KI162" s="276"/>
      <c r="KJ162" s="276"/>
      <c r="KK162" s="277"/>
      <c r="KL162" s="276"/>
      <c r="KM162" s="277"/>
      <c r="KN162" s="276"/>
      <c r="KO162" s="276"/>
      <c r="KP162" s="276"/>
      <c r="KQ162" s="277"/>
      <c r="KR162" s="278"/>
      <c r="KS162" s="279"/>
      <c r="KT162" s="263"/>
      <c r="KU162" s="264"/>
    </row>
    <row r="163" ht="15.75" customHeight="1">
      <c r="A163" s="254">
        <v>1.0</v>
      </c>
      <c r="B163" s="255" t="s">
        <v>155</v>
      </c>
      <c r="C163" s="256" t="s">
        <v>121</v>
      </c>
      <c r="D163" s="256" t="s">
        <v>152</v>
      </c>
      <c r="E163" s="257" t="str">
        <f>ADHB!E163</f>
        <v/>
      </c>
      <c r="F163" s="257"/>
      <c r="G163" s="257">
        <f t="shared" ref="G163:G166" si="1405">IFERROR(E163*F163/1000000,0)</f>
        <v>0</v>
      </c>
      <c r="H163" s="258"/>
      <c r="I163" s="257">
        <f t="shared" ref="I163:I166" si="1406">IFERROR(+G163*H163,"")</f>
        <v>0</v>
      </c>
      <c r="J163" s="259"/>
      <c r="K163" s="260"/>
      <c r="L163" s="260"/>
      <c r="M163" s="257">
        <f t="shared" ref="M163:M166" si="1407">IFERROR(+(IF(G163="","0",G163))+(IF(I163="","0",I163))+(IF(L163="","0",L163)),"")</f>
        <v>0</v>
      </c>
      <c r="N163" s="258">
        <v>0.294289866351475</v>
      </c>
      <c r="O163" s="261">
        <f t="shared" ref="O163:O166" si="1408">IFERROR(+N163*(M163-L163),"")</f>
        <v>0</v>
      </c>
      <c r="P163" s="262">
        <f t="shared" ref="P163:P166" si="1409">IFERROR(+(IF(M163="","0",M163))-(IF(O163="","0",O163)),"")</f>
        <v>0</v>
      </c>
      <c r="Q163" s="263"/>
      <c r="R163" s="254">
        <v>1.0</v>
      </c>
      <c r="S163" s="255" t="s">
        <v>155</v>
      </c>
      <c r="T163" s="256" t="s">
        <v>121</v>
      </c>
      <c r="U163" s="256" t="s">
        <v>152</v>
      </c>
      <c r="V163" s="257" t="str">
        <f>ADHB!V163</f>
        <v/>
      </c>
      <c r="W163" s="257"/>
      <c r="X163" s="257">
        <f t="shared" ref="X163:X166" si="1410">IFERROR(V163*W163/1000000,0)</f>
        <v>0</v>
      </c>
      <c r="Y163" s="258"/>
      <c r="Z163" s="257">
        <f t="shared" ref="Z163:Z166" si="1411">IFERROR(+X163*Y163,"")</f>
        <v>0</v>
      </c>
      <c r="AA163" s="259"/>
      <c r="AB163" s="260"/>
      <c r="AC163" s="260"/>
      <c r="AD163" s="257">
        <f t="shared" ref="AD163:AD166" si="1412">IFERROR(+(IF(X163="","0",X163))+(IF(Z163="","0",Z163))+(IF(AC163="","0",AC163)),"")</f>
        <v>0</v>
      </c>
      <c r="AE163" s="258">
        <v>0.294289866351475</v>
      </c>
      <c r="AF163" s="261">
        <f t="shared" ref="AF163:AF166" si="1413">IFERROR(+AE163*(AD163-AC163),"")</f>
        <v>0</v>
      </c>
      <c r="AG163" s="262">
        <f t="shared" ref="AG163:AG166" si="1414">IFERROR(+(IF(AD163="","0",AD163))-(IF(AF163="","0",AF163)),"")</f>
        <v>0</v>
      </c>
      <c r="AH163" s="263"/>
      <c r="AI163" s="254">
        <v>1.0</v>
      </c>
      <c r="AJ163" s="255" t="s">
        <v>155</v>
      </c>
      <c r="AK163" s="256" t="s">
        <v>121</v>
      </c>
      <c r="AL163" s="256" t="s">
        <v>152</v>
      </c>
      <c r="AM163" s="257" t="str">
        <f>ADHB!AM163</f>
        <v/>
      </c>
      <c r="AN163" s="257"/>
      <c r="AO163" s="257">
        <f t="shared" ref="AO163:AO166" si="1415">IFERROR(AM163*AN163/1000000,0)</f>
        <v>0</v>
      </c>
      <c r="AP163" s="258"/>
      <c r="AQ163" s="257">
        <f t="shared" ref="AQ163:AQ166" si="1416">IFERROR(+AO163*AP163,"")</f>
        <v>0</v>
      </c>
      <c r="AR163" s="259"/>
      <c r="AS163" s="260"/>
      <c r="AT163" s="260"/>
      <c r="AU163" s="257">
        <f t="shared" ref="AU163:AU166" si="1417">IFERROR(+(IF(AO163="","0",AO163))+(IF(AQ163="","0",AQ163))+(IF(AT163="","0",AT163)),"")</f>
        <v>0</v>
      </c>
      <c r="AV163" s="258">
        <v>0.294289866351475</v>
      </c>
      <c r="AW163" s="261">
        <f t="shared" ref="AW163:AW166" si="1418">IFERROR(+AV163*(AU163-AT163),"")</f>
        <v>0</v>
      </c>
      <c r="AX163" s="262">
        <f t="shared" ref="AX163:AX166" si="1419">IFERROR(+(IF(AU163="","0",AU163))-(IF(AW163="","0",AW163)),"")</f>
        <v>0</v>
      </c>
      <c r="AY163" s="263"/>
      <c r="AZ163" s="254">
        <v>1.0</v>
      </c>
      <c r="BA163" s="255" t="s">
        <v>155</v>
      </c>
      <c r="BB163" s="256" t="s">
        <v>121</v>
      </c>
      <c r="BC163" s="256" t="s">
        <v>152</v>
      </c>
      <c r="BD163" s="257" t="str">
        <f>ADHB!BD163</f>
        <v/>
      </c>
      <c r="BE163" s="257"/>
      <c r="BF163" s="257">
        <f t="shared" ref="BF163:BF166" si="1420">IFERROR(BD163*BE163/1000000,0)</f>
        <v>0</v>
      </c>
      <c r="BG163" s="258"/>
      <c r="BH163" s="257">
        <f t="shared" ref="BH163:BH166" si="1421">IFERROR(+BF163*BG163,"")</f>
        <v>0</v>
      </c>
      <c r="BI163" s="259"/>
      <c r="BJ163" s="260"/>
      <c r="BK163" s="260"/>
      <c r="BL163" s="257">
        <f t="shared" ref="BL163:BL166" si="1422">IFERROR(+(IF(BF163="","0",BF163))+(IF(BH163="","0",BH163))+(IF(BK163="","0",BK163)),"")</f>
        <v>0</v>
      </c>
      <c r="BM163" s="258">
        <v>0.294289866351475</v>
      </c>
      <c r="BN163" s="261">
        <f t="shared" ref="BN163:BN166" si="1423">IFERROR(+BM163*(BL163-BK163),"")</f>
        <v>0</v>
      </c>
      <c r="BO163" s="262">
        <f t="shared" ref="BO163:BO166" si="1424">IFERROR(+(IF(BL163="","0",BL163))-(IF(BN163="","0",BN163)),"")</f>
        <v>0</v>
      </c>
      <c r="BP163" s="263"/>
      <c r="BQ163" s="254">
        <v>1.0</v>
      </c>
      <c r="BR163" s="255" t="s">
        <v>155</v>
      </c>
      <c r="BS163" s="256" t="s">
        <v>121</v>
      </c>
      <c r="BT163" s="256" t="s">
        <v>152</v>
      </c>
      <c r="BU163" s="257" t="str">
        <f>ADHB!BU163</f>
        <v/>
      </c>
      <c r="BV163" s="257"/>
      <c r="BW163" s="257">
        <f t="shared" ref="BW163:BW166" si="1425">IFERROR(BU163*BV163/1000000,0)</f>
        <v>0</v>
      </c>
      <c r="BX163" s="258"/>
      <c r="BY163" s="257">
        <f t="shared" ref="BY163:BY166" si="1426">IFERROR(+BW163*BX163,"")</f>
        <v>0</v>
      </c>
      <c r="BZ163" s="259"/>
      <c r="CA163" s="260"/>
      <c r="CB163" s="260"/>
      <c r="CC163" s="257">
        <f t="shared" ref="CC163:CC166" si="1427">IFERROR(+(IF(BW163="","0",BW163))+(IF(BY163="","0",BY163))+(IF(CB163="","0",CB163)),"")</f>
        <v>0</v>
      </c>
      <c r="CD163" s="258">
        <v>0.294289866351475</v>
      </c>
      <c r="CE163" s="261">
        <f t="shared" ref="CE163:CE166" si="1428">IFERROR(+CD163*(CC163-CB163),"")</f>
        <v>0</v>
      </c>
      <c r="CF163" s="262">
        <f t="shared" ref="CF163:CF166" si="1429">IFERROR(+(IF(CC163="","0",CC163))-(IF(CE163="","0",CE163)),"")</f>
        <v>0</v>
      </c>
      <c r="CG163" s="263"/>
      <c r="CH163" s="254">
        <v>1.0</v>
      </c>
      <c r="CI163" s="255" t="s">
        <v>155</v>
      </c>
      <c r="CJ163" s="256" t="s">
        <v>121</v>
      </c>
      <c r="CK163" s="256" t="s">
        <v>152</v>
      </c>
      <c r="CL163" s="257" t="str">
        <f>ADHB!CL163</f>
        <v/>
      </c>
      <c r="CM163" s="257"/>
      <c r="CN163" s="257">
        <f t="shared" ref="CN163:CN166" si="1430">IFERROR(CL163*CM163/1000000,0)</f>
        <v>0</v>
      </c>
      <c r="CO163" s="258"/>
      <c r="CP163" s="257">
        <f t="shared" ref="CP163:CP166" si="1431">IFERROR(+CN163*CO163,"")</f>
        <v>0</v>
      </c>
      <c r="CQ163" s="259"/>
      <c r="CR163" s="260"/>
      <c r="CS163" s="260"/>
      <c r="CT163" s="257">
        <f t="shared" ref="CT163:CT166" si="1432">IFERROR(+(IF(CN163="","0",CN163))+(IF(CP163="","0",CP163))+(IF(CS163="","0",CS163)),"")</f>
        <v>0</v>
      </c>
      <c r="CU163" s="258">
        <v>0.294289866351475</v>
      </c>
      <c r="CV163" s="261">
        <f t="shared" ref="CV163:CV166" si="1433">IFERROR(+CU163*(CT163-CS163),"")</f>
        <v>0</v>
      </c>
      <c r="CW163" s="262">
        <f t="shared" ref="CW163:CW166" si="1434">IFERROR(+(IF(CT163="","0",CT163))-(IF(CV163="","0",CV163)),"")</f>
        <v>0</v>
      </c>
      <c r="CX163" s="263"/>
      <c r="CY163" s="254">
        <v>1.0</v>
      </c>
      <c r="CZ163" s="255" t="s">
        <v>155</v>
      </c>
      <c r="DA163" s="256" t="s">
        <v>121</v>
      </c>
      <c r="DB163" s="256" t="s">
        <v>152</v>
      </c>
      <c r="DC163" s="257" t="str">
        <f>ADHB!DC163</f>
        <v/>
      </c>
      <c r="DD163" s="257"/>
      <c r="DE163" s="257">
        <f t="shared" ref="DE163:DE166" si="1435">IFERROR(DC163*DD163/1000000,0)</f>
        <v>0</v>
      </c>
      <c r="DF163" s="258"/>
      <c r="DG163" s="257">
        <f t="shared" ref="DG163:DG166" si="1436">IFERROR(+DE163*DF163,"")</f>
        <v>0</v>
      </c>
      <c r="DH163" s="259"/>
      <c r="DI163" s="260"/>
      <c r="DJ163" s="260"/>
      <c r="DK163" s="257">
        <f t="shared" ref="DK163:DK166" si="1437">IFERROR(+(IF(DE163="","0",DE163))+(IF(DG163="","0",DG163))+(IF(DJ163="","0",DJ163)),"")</f>
        <v>0</v>
      </c>
      <c r="DL163" s="258">
        <v>0.294289866351475</v>
      </c>
      <c r="DM163" s="261">
        <f t="shared" ref="DM163:DM166" si="1438">IFERROR(+DL163*(DK163-DJ163),"")</f>
        <v>0</v>
      </c>
      <c r="DN163" s="262">
        <f t="shared" ref="DN163:DN166" si="1439">IFERROR(+(IF(DK163="","0",DK163))-(IF(DM163="","0",DM163)),"")</f>
        <v>0</v>
      </c>
      <c r="DO163" s="263"/>
      <c r="DP163" s="254">
        <v>1.0</v>
      </c>
      <c r="DQ163" s="255" t="s">
        <v>155</v>
      </c>
      <c r="DR163" s="256" t="s">
        <v>121</v>
      </c>
      <c r="DS163" s="256" t="s">
        <v>152</v>
      </c>
      <c r="DT163" s="257" t="str">
        <f>ADHB!DT163</f>
        <v/>
      </c>
      <c r="DU163" s="257"/>
      <c r="DV163" s="257">
        <f t="shared" ref="DV163:DV166" si="1440">IFERROR(DT163*DU163/1000000,0)</f>
        <v>0</v>
      </c>
      <c r="DW163" s="258"/>
      <c r="DX163" s="257">
        <f t="shared" ref="DX163:DX166" si="1441">IFERROR(+DV163*DW163,"")</f>
        <v>0</v>
      </c>
      <c r="DY163" s="259"/>
      <c r="DZ163" s="260"/>
      <c r="EA163" s="260"/>
      <c r="EB163" s="257">
        <f t="shared" ref="EB163:EB166" si="1442">IFERROR(+(IF(DV163="","0",DV163))+(IF(DX163="","0",DX163))+(IF(EA163="","0",EA163)),"")</f>
        <v>0</v>
      </c>
      <c r="EC163" s="258">
        <v>0.294289866351475</v>
      </c>
      <c r="ED163" s="261">
        <f t="shared" ref="ED163:ED166" si="1443">IFERROR(+EC163*(EB163-EA163),"")</f>
        <v>0</v>
      </c>
      <c r="EE163" s="262">
        <f t="shared" ref="EE163:EE166" si="1444">IFERROR(+(IF(EB163="","0",EB163))-(IF(ED163="","0",ED163)),"")</f>
        <v>0</v>
      </c>
      <c r="EF163" s="263"/>
      <c r="EG163" s="254">
        <v>1.0</v>
      </c>
      <c r="EH163" s="255" t="s">
        <v>155</v>
      </c>
      <c r="EI163" s="256" t="s">
        <v>121</v>
      </c>
      <c r="EJ163" s="256" t="s">
        <v>152</v>
      </c>
      <c r="EK163" s="257" t="str">
        <f>ADHB!EK163</f>
        <v/>
      </c>
      <c r="EL163" s="257"/>
      <c r="EM163" s="257">
        <f t="shared" ref="EM163:EM166" si="1445">IFERROR(EK163*EL163/1000000,0)</f>
        <v>0</v>
      </c>
      <c r="EN163" s="258"/>
      <c r="EO163" s="257">
        <f t="shared" ref="EO163:EO166" si="1446">IFERROR(+EM163*EN163,"")</f>
        <v>0</v>
      </c>
      <c r="EP163" s="259"/>
      <c r="EQ163" s="260"/>
      <c r="ER163" s="260"/>
      <c r="ES163" s="257">
        <f t="shared" ref="ES163:ES166" si="1447">IFERROR(+(IF(EM163="","0",EM163))+(IF(EO163="","0",EO163))+(IF(ER163="","0",ER163)),"")</f>
        <v>0</v>
      </c>
      <c r="ET163" s="258">
        <v>0.294289866351475</v>
      </c>
      <c r="EU163" s="261">
        <f t="shared" ref="EU163:EU166" si="1448">IFERROR(+ET163*(ES163-ER163),"")</f>
        <v>0</v>
      </c>
      <c r="EV163" s="262">
        <f t="shared" ref="EV163:EV166" si="1449">IFERROR(+(IF(ES163="","0",ES163))-(IF(EU163="","0",EU163)),"")</f>
        <v>0</v>
      </c>
      <c r="EW163" s="263"/>
      <c r="EX163" s="254">
        <v>1.0</v>
      </c>
      <c r="EY163" s="255" t="s">
        <v>155</v>
      </c>
      <c r="EZ163" s="256" t="s">
        <v>121</v>
      </c>
      <c r="FA163" s="256" t="s">
        <v>152</v>
      </c>
      <c r="FB163" s="257" t="str">
        <f>ADHB!FB163</f>
        <v/>
      </c>
      <c r="FC163" s="257"/>
      <c r="FD163" s="257">
        <f t="shared" ref="FD163:FD166" si="1450">IFERROR(FB163*FC163/1000000,0)</f>
        <v>0</v>
      </c>
      <c r="FE163" s="258"/>
      <c r="FF163" s="257">
        <f t="shared" ref="FF163:FF166" si="1451">IFERROR(+FD163*FE163,"")</f>
        <v>0</v>
      </c>
      <c r="FG163" s="259"/>
      <c r="FH163" s="260"/>
      <c r="FI163" s="260"/>
      <c r="FJ163" s="257">
        <f t="shared" ref="FJ163:FJ166" si="1452">IFERROR(+(IF(FD163="","0",FD163))+(IF(FF163="","0",FF163))+(IF(FI163="","0",FI163)),"")</f>
        <v>0</v>
      </c>
      <c r="FK163" s="258">
        <v>0.294289866351475</v>
      </c>
      <c r="FL163" s="261">
        <f t="shared" ref="FL163:FL166" si="1453">IFERROR(+FK163*(FJ163-FI163),"")</f>
        <v>0</v>
      </c>
      <c r="FM163" s="262">
        <f t="shared" ref="FM163:FM166" si="1454">IFERROR(+(IF(FJ163="","0",FJ163))-(IF(FL163="","0",FL163)),"")</f>
        <v>0</v>
      </c>
      <c r="FN163" s="263"/>
      <c r="FO163" s="254">
        <v>1.0</v>
      </c>
      <c r="FP163" s="255" t="s">
        <v>155</v>
      </c>
      <c r="FQ163" s="256" t="s">
        <v>121</v>
      </c>
      <c r="FR163" s="256" t="s">
        <v>152</v>
      </c>
      <c r="FS163" s="257" t="str">
        <f>ADHB!FS163</f>
        <v/>
      </c>
      <c r="FT163" s="257"/>
      <c r="FU163" s="257">
        <f t="shared" ref="FU163:FU166" si="1455">IFERROR(FS163*FT163/1000000,0)</f>
        <v>0</v>
      </c>
      <c r="FV163" s="258"/>
      <c r="FW163" s="257">
        <f t="shared" ref="FW163:FW166" si="1456">IFERROR(+FU163*FV163,"")</f>
        <v>0</v>
      </c>
      <c r="FX163" s="259"/>
      <c r="FY163" s="260"/>
      <c r="FZ163" s="260"/>
      <c r="GA163" s="257">
        <f t="shared" ref="GA163:GA166" si="1457">IFERROR(+(IF(FU163="","0",FU163))+(IF(FW163="","0",FW163))+(IF(FZ163="","0",FZ163)),"")</f>
        <v>0</v>
      </c>
      <c r="GB163" s="258">
        <v>0.294289866351475</v>
      </c>
      <c r="GC163" s="261">
        <f t="shared" ref="GC163:GC166" si="1458">IFERROR(+GB163*(GA163-FZ163),"")</f>
        <v>0</v>
      </c>
      <c r="GD163" s="262">
        <f t="shared" ref="GD163:GD166" si="1459">IFERROR(+(IF(GA163="","0",GA163))-(IF(GC163="","0",GC163)),"")</f>
        <v>0</v>
      </c>
      <c r="GE163" s="263"/>
      <c r="GF163" s="254">
        <v>1.0</v>
      </c>
      <c r="GG163" s="255" t="s">
        <v>155</v>
      </c>
      <c r="GH163" s="256" t="s">
        <v>121</v>
      </c>
      <c r="GI163" s="256" t="s">
        <v>152</v>
      </c>
      <c r="GJ163" s="257" t="str">
        <f>ADHB!GJ163</f>
        <v/>
      </c>
      <c r="GK163" s="257"/>
      <c r="GL163" s="257">
        <f t="shared" ref="GL163:GL166" si="1460">IFERROR(GJ163*GK163/1000000,0)</f>
        <v>0</v>
      </c>
      <c r="GM163" s="258"/>
      <c r="GN163" s="257">
        <f t="shared" ref="GN163:GN166" si="1461">IFERROR(+GL163*GM163,"")</f>
        <v>0</v>
      </c>
      <c r="GO163" s="259"/>
      <c r="GP163" s="260"/>
      <c r="GQ163" s="260"/>
      <c r="GR163" s="257">
        <f t="shared" ref="GR163:GR166" si="1462">IFERROR(+(IF(GL163="","0",GL163))+(IF(GN163="","0",GN163))+(IF(GQ163="","0",GQ163)),"")</f>
        <v>0</v>
      </c>
      <c r="GS163" s="258">
        <v>0.294289866351475</v>
      </c>
      <c r="GT163" s="261">
        <f t="shared" ref="GT163:GT166" si="1463">IFERROR(+GS163*(GR163-GQ163),"")</f>
        <v>0</v>
      </c>
      <c r="GU163" s="262">
        <f t="shared" ref="GU163:GU166" si="1464">IFERROR(+(IF(GR163="","0",GR163))-(IF(GT163="","0",GT163)),"")</f>
        <v>0</v>
      </c>
      <c r="GV163" s="263"/>
      <c r="GW163" s="254">
        <v>1.0</v>
      </c>
      <c r="GX163" s="255" t="s">
        <v>155</v>
      </c>
      <c r="GY163" s="256" t="s">
        <v>121</v>
      </c>
      <c r="GZ163" s="256" t="s">
        <v>152</v>
      </c>
      <c r="HA163" s="257" t="str">
        <f>ADHB!HA163</f>
        <v/>
      </c>
      <c r="HB163" s="257"/>
      <c r="HC163" s="257">
        <f t="shared" ref="HC163:HC166" si="1465">IFERROR(HA163*HB163/1000000,0)</f>
        <v>0</v>
      </c>
      <c r="HD163" s="258"/>
      <c r="HE163" s="257">
        <f t="shared" ref="HE163:HE166" si="1466">IFERROR(+HC163*HD163,"")</f>
        <v>0</v>
      </c>
      <c r="HF163" s="259"/>
      <c r="HG163" s="260"/>
      <c r="HH163" s="260"/>
      <c r="HI163" s="257">
        <f t="shared" ref="HI163:HI166" si="1467">IFERROR(+(IF(HC163="","0",HC163))+(IF(HE163="","0",HE163))+(IF(HH163="","0",HH163)),"")</f>
        <v>0</v>
      </c>
      <c r="HJ163" s="258">
        <v>0.294289866351475</v>
      </c>
      <c r="HK163" s="261">
        <f t="shared" ref="HK163:HK166" si="1468">IFERROR(+HJ163*(HI163-HH163),"")</f>
        <v>0</v>
      </c>
      <c r="HL163" s="262">
        <f t="shared" ref="HL163:HL166" si="1469">IFERROR(+(IF(HI163="","0",HI163))-(IF(HK163="","0",HK163)),"")</f>
        <v>0</v>
      </c>
      <c r="HM163" s="263"/>
      <c r="HN163" s="254">
        <v>1.0</v>
      </c>
      <c r="HO163" s="255" t="s">
        <v>155</v>
      </c>
      <c r="HP163" s="256" t="s">
        <v>121</v>
      </c>
      <c r="HQ163" s="256" t="s">
        <v>152</v>
      </c>
      <c r="HR163" s="257" t="str">
        <f>ADHB!HR163</f>
        <v/>
      </c>
      <c r="HS163" s="257"/>
      <c r="HT163" s="257">
        <f t="shared" ref="HT163:HT166" si="1470">IFERROR(HR163*HS163/1000000,0)</f>
        <v>0</v>
      </c>
      <c r="HU163" s="258"/>
      <c r="HV163" s="257">
        <f t="shared" ref="HV163:HV166" si="1471">IFERROR(+HT163*HU163,"")</f>
        <v>0</v>
      </c>
      <c r="HW163" s="259"/>
      <c r="HX163" s="260"/>
      <c r="HY163" s="260"/>
      <c r="HZ163" s="257">
        <f t="shared" ref="HZ163:HZ166" si="1472">IFERROR(+(IF(HT163="","0",HT163))+(IF(HV163="","0",HV163))+(IF(HY163="","0",HY163)),"")</f>
        <v>0</v>
      </c>
      <c r="IA163" s="258">
        <v>0.294289866351475</v>
      </c>
      <c r="IB163" s="261">
        <f t="shared" ref="IB163:IB166" si="1473">IFERROR(+IA163*(HZ163-HY163),"")</f>
        <v>0</v>
      </c>
      <c r="IC163" s="262">
        <f t="shared" ref="IC163:IC166" si="1474">IFERROR(+(IF(HZ163="","0",HZ163))-(IF(IB163="","0",IB163)),"")</f>
        <v>0</v>
      </c>
      <c r="ID163" s="263"/>
      <c r="IE163" s="254">
        <v>1.0</v>
      </c>
      <c r="IF163" s="255" t="s">
        <v>155</v>
      </c>
      <c r="IG163" s="256" t="s">
        <v>121</v>
      </c>
      <c r="IH163" s="256" t="s">
        <v>152</v>
      </c>
      <c r="II163" s="257" t="str">
        <f>ADHB!II163</f>
        <v/>
      </c>
      <c r="IJ163" s="257"/>
      <c r="IK163" s="257">
        <f t="shared" ref="IK163:IK166" si="1475">IFERROR(II163*IJ163/1000000,0)</f>
        <v>0</v>
      </c>
      <c r="IL163" s="258"/>
      <c r="IM163" s="257">
        <f t="shared" ref="IM163:IM166" si="1476">IFERROR(+IK163*IL163,"")</f>
        <v>0</v>
      </c>
      <c r="IN163" s="259"/>
      <c r="IO163" s="260"/>
      <c r="IP163" s="260"/>
      <c r="IQ163" s="257">
        <f t="shared" ref="IQ163:IQ166" si="1477">IFERROR(+(IF(IK163="","0",IK163))+(IF(IM163="","0",IM163))+(IF(IP163="","0",IP163)),"")</f>
        <v>0</v>
      </c>
      <c r="IR163" s="258">
        <v>0.294289866351475</v>
      </c>
      <c r="IS163" s="261">
        <f t="shared" ref="IS163:IS166" si="1478">IFERROR(+IR163*(IQ163-IP163),"")</f>
        <v>0</v>
      </c>
      <c r="IT163" s="262">
        <f t="shared" ref="IT163:IT166" si="1479">IFERROR(+(IF(IQ163="","0",IQ163))-(IF(IS163="","0",IS163)),"")</f>
        <v>0</v>
      </c>
      <c r="IU163" s="263"/>
      <c r="IV163" s="254">
        <v>1.0</v>
      </c>
      <c r="IW163" s="255" t="s">
        <v>155</v>
      </c>
      <c r="IX163" s="256" t="s">
        <v>121</v>
      </c>
      <c r="IY163" s="256" t="s">
        <v>152</v>
      </c>
      <c r="IZ163" s="257" t="str">
        <f>ADHB!IZ163</f>
        <v/>
      </c>
      <c r="JA163" s="257"/>
      <c r="JB163" s="257">
        <f t="shared" ref="JB163:JB166" si="1480">IFERROR(IZ163*JA163/1000000,0)</f>
        <v>0</v>
      </c>
      <c r="JC163" s="258"/>
      <c r="JD163" s="257">
        <f t="shared" ref="JD163:JD166" si="1481">IFERROR(+JB163*JC163,"")</f>
        <v>0</v>
      </c>
      <c r="JE163" s="259"/>
      <c r="JF163" s="260"/>
      <c r="JG163" s="260"/>
      <c r="JH163" s="257">
        <f t="shared" ref="JH163:JH166" si="1482">IFERROR(+(IF(JB163="","0",JB163))+(IF(JD163="","0",JD163))+(IF(JG163="","0",JG163)),"")</f>
        <v>0</v>
      </c>
      <c r="JI163" s="258">
        <v>0.294289866351475</v>
      </c>
      <c r="JJ163" s="261">
        <f t="shared" ref="JJ163:JJ166" si="1483">IFERROR(+JI163*(JH163-JG163),"")</f>
        <v>0</v>
      </c>
      <c r="JK163" s="262">
        <f t="shared" ref="JK163:JK166" si="1484">IFERROR(+(IF(JH163="","0",JH163))-(IF(JJ163="","0",JJ163)),"")</f>
        <v>0</v>
      </c>
      <c r="JL163" s="263"/>
      <c r="JM163" s="254">
        <v>1.0</v>
      </c>
      <c r="JN163" s="255" t="s">
        <v>155</v>
      </c>
      <c r="JO163" s="256" t="s">
        <v>121</v>
      </c>
      <c r="JP163" s="256" t="s">
        <v>152</v>
      </c>
      <c r="JQ163" s="257" t="str">
        <f>ADHB!KY163</f>
        <v/>
      </c>
      <c r="JR163" s="257"/>
      <c r="JS163" s="257">
        <f t="shared" ref="JS163:JS166" si="1485">IFERROR(JQ163*JR163/1000000,0)</f>
        <v>0</v>
      </c>
      <c r="JT163" s="258"/>
      <c r="JU163" s="257">
        <f t="shared" ref="JU163:JU166" si="1486">IFERROR(+JS163*JT163,"")</f>
        <v>0</v>
      </c>
      <c r="JV163" s="259"/>
      <c r="JW163" s="260"/>
      <c r="JX163" s="260"/>
      <c r="JY163" s="257">
        <f t="shared" ref="JY163:JY166" si="1487">IFERROR(+(IF(JS163="","0",JS163))+(IF(JU163="","0",JU163))+(IF(JX163="","0",JX163)),"")</f>
        <v>0</v>
      </c>
      <c r="JZ163" s="258">
        <v>0.294289866351475</v>
      </c>
      <c r="KA163" s="261">
        <f t="shared" ref="KA163:KA166" si="1488">IFERROR(+JZ163*(JY163-JX163),"")</f>
        <v>0</v>
      </c>
      <c r="KB163" s="262">
        <f t="shared" ref="KB163:KB166" si="1489">IFERROR(+(IF(JY163="","0",JY163))-(IF(KA163="","0",KA163)),"")</f>
        <v>0</v>
      </c>
      <c r="KC163" s="263"/>
      <c r="KD163" s="254">
        <v>1.0</v>
      </c>
      <c r="KE163" s="255" t="s">
        <v>155</v>
      </c>
      <c r="KF163" s="256" t="s">
        <v>121</v>
      </c>
      <c r="KG163" s="256" t="s">
        <v>152</v>
      </c>
      <c r="KH163" s="257" t="str">
        <f>ADHB!LP163</f>
        <v/>
      </c>
      <c r="KI163" s="257"/>
      <c r="KJ163" s="257">
        <f t="shared" ref="KJ163:KJ166" si="1490">IFERROR(KH163*KI163/1000000,0)</f>
        <v>0</v>
      </c>
      <c r="KK163" s="258"/>
      <c r="KL163" s="257">
        <f t="shared" ref="KL163:KL166" si="1491">IFERROR(+KJ163*KK163,"")</f>
        <v>0</v>
      </c>
      <c r="KM163" s="259"/>
      <c r="KN163" s="260"/>
      <c r="KO163" s="260"/>
      <c r="KP163" s="257">
        <f t="shared" ref="KP163:KP166" si="1492">IFERROR(+(IF(KJ163="","0",KJ163))+(IF(KL163="","0",KL163))+(IF(KO163="","0",KO163)),"")</f>
        <v>0</v>
      </c>
      <c r="KQ163" s="258">
        <v>0.294289866351475</v>
      </c>
      <c r="KR163" s="261">
        <f t="shared" ref="KR163:KR166" si="1493">IFERROR(+KQ163*(KP163-KO163),"")</f>
        <v>0</v>
      </c>
      <c r="KS163" s="262">
        <f t="shared" ref="KS163:KS166" si="1494">IFERROR(+(IF(KP163="","0",KP163))-(IF(KR163="","0",KR163)),"")</f>
        <v>0</v>
      </c>
      <c r="KT163" s="263"/>
      <c r="KU163" s="264"/>
    </row>
    <row r="164" ht="15.75" customHeight="1">
      <c r="A164" s="254">
        <v>2.0</v>
      </c>
      <c r="B164" s="255" t="s">
        <v>156</v>
      </c>
      <c r="C164" s="256" t="s">
        <v>121</v>
      </c>
      <c r="D164" s="256" t="s">
        <v>152</v>
      </c>
      <c r="E164" s="257" t="str">
        <f>ADHB!E164</f>
        <v/>
      </c>
      <c r="F164" s="257"/>
      <c r="G164" s="257">
        <f t="shared" si="1405"/>
        <v>0</v>
      </c>
      <c r="H164" s="258"/>
      <c r="I164" s="257">
        <f t="shared" si="1406"/>
        <v>0</v>
      </c>
      <c r="J164" s="259"/>
      <c r="K164" s="260"/>
      <c r="L164" s="260"/>
      <c r="M164" s="257">
        <f t="shared" si="1407"/>
        <v>0</v>
      </c>
      <c r="N164" s="258">
        <v>0.294289866351475</v>
      </c>
      <c r="O164" s="261">
        <f t="shared" si="1408"/>
        <v>0</v>
      </c>
      <c r="P164" s="262">
        <f t="shared" si="1409"/>
        <v>0</v>
      </c>
      <c r="Q164" s="263"/>
      <c r="R164" s="254">
        <v>2.0</v>
      </c>
      <c r="S164" s="255" t="s">
        <v>156</v>
      </c>
      <c r="T164" s="256" t="s">
        <v>121</v>
      </c>
      <c r="U164" s="256" t="s">
        <v>152</v>
      </c>
      <c r="V164" s="257" t="str">
        <f>ADHB!V164</f>
        <v/>
      </c>
      <c r="W164" s="257"/>
      <c r="X164" s="257">
        <f t="shared" si="1410"/>
        <v>0</v>
      </c>
      <c r="Y164" s="258"/>
      <c r="Z164" s="257">
        <f t="shared" si="1411"/>
        <v>0</v>
      </c>
      <c r="AA164" s="259"/>
      <c r="AB164" s="260"/>
      <c r="AC164" s="260"/>
      <c r="AD164" s="257">
        <f t="shared" si="1412"/>
        <v>0</v>
      </c>
      <c r="AE164" s="258">
        <v>0.294289866351475</v>
      </c>
      <c r="AF164" s="261">
        <f t="shared" si="1413"/>
        <v>0</v>
      </c>
      <c r="AG164" s="262">
        <f t="shared" si="1414"/>
        <v>0</v>
      </c>
      <c r="AH164" s="263"/>
      <c r="AI164" s="254">
        <v>2.0</v>
      </c>
      <c r="AJ164" s="255" t="s">
        <v>156</v>
      </c>
      <c r="AK164" s="256" t="s">
        <v>121</v>
      </c>
      <c r="AL164" s="256" t="s">
        <v>152</v>
      </c>
      <c r="AM164" s="257" t="str">
        <f>ADHB!AM164</f>
        <v/>
      </c>
      <c r="AN164" s="257"/>
      <c r="AO164" s="257">
        <f t="shared" si="1415"/>
        <v>0</v>
      </c>
      <c r="AP164" s="258"/>
      <c r="AQ164" s="257">
        <f t="shared" si="1416"/>
        <v>0</v>
      </c>
      <c r="AR164" s="259"/>
      <c r="AS164" s="260"/>
      <c r="AT164" s="260"/>
      <c r="AU164" s="257">
        <f t="shared" si="1417"/>
        <v>0</v>
      </c>
      <c r="AV164" s="258">
        <v>0.294289866351475</v>
      </c>
      <c r="AW164" s="261">
        <f t="shared" si="1418"/>
        <v>0</v>
      </c>
      <c r="AX164" s="262">
        <f t="shared" si="1419"/>
        <v>0</v>
      </c>
      <c r="AY164" s="263"/>
      <c r="AZ164" s="254">
        <v>2.0</v>
      </c>
      <c r="BA164" s="255" t="s">
        <v>156</v>
      </c>
      <c r="BB164" s="256" t="s">
        <v>121</v>
      </c>
      <c r="BC164" s="256" t="s">
        <v>152</v>
      </c>
      <c r="BD164" s="257" t="str">
        <f>ADHB!BD164</f>
        <v/>
      </c>
      <c r="BE164" s="257"/>
      <c r="BF164" s="257">
        <f t="shared" si="1420"/>
        <v>0</v>
      </c>
      <c r="BG164" s="258"/>
      <c r="BH164" s="257">
        <f t="shared" si="1421"/>
        <v>0</v>
      </c>
      <c r="BI164" s="259"/>
      <c r="BJ164" s="260"/>
      <c r="BK164" s="260"/>
      <c r="BL164" s="257">
        <f t="shared" si="1422"/>
        <v>0</v>
      </c>
      <c r="BM164" s="258">
        <v>0.294289866351475</v>
      </c>
      <c r="BN164" s="261">
        <f t="shared" si="1423"/>
        <v>0</v>
      </c>
      <c r="BO164" s="262">
        <f t="shared" si="1424"/>
        <v>0</v>
      </c>
      <c r="BP164" s="263"/>
      <c r="BQ164" s="254">
        <v>2.0</v>
      </c>
      <c r="BR164" s="255" t="s">
        <v>156</v>
      </c>
      <c r="BS164" s="256" t="s">
        <v>121</v>
      </c>
      <c r="BT164" s="256" t="s">
        <v>152</v>
      </c>
      <c r="BU164" s="257" t="str">
        <f>ADHB!BU164</f>
        <v/>
      </c>
      <c r="BV164" s="257"/>
      <c r="BW164" s="257">
        <f t="shared" si="1425"/>
        <v>0</v>
      </c>
      <c r="BX164" s="258"/>
      <c r="BY164" s="257">
        <f t="shared" si="1426"/>
        <v>0</v>
      </c>
      <c r="BZ164" s="259"/>
      <c r="CA164" s="260"/>
      <c r="CB164" s="260"/>
      <c r="CC164" s="257">
        <f t="shared" si="1427"/>
        <v>0</v>
      </c>
      <c r="CD164" s="258">
        <v>0.294289866351475</v>
      </c>
      <c r="CE164" s="261">
        <f t="shared" si="1428"/>
        <v>0</v>
      </c>
      <c r="CF164" s="262">
        <f t="shared" si="1429"/>
        <v>0</v>
      </c>
      <c r="CG164" s="263"/>
      <c r="CH164" s="254">
        <v>2.0</v>
      </c>
      <c r="CI164" s="255" t="s">
        <v>156</v>
      </c>
      <c r="CJ164" s="256" t="s">
        <v>121</v>
      </c>
      <c r="CK164" s="256" t="s">
        <v>152</v>
      </c>
      <c r="CL164" s="257" t="str">
        <f>ADHB!CL164</f>
        <v/>
      </c>
      <c r="CM164" s="257"/>
      <c r="CN164" s="257">
        <f t="shared" si="1430"/>
        <v>0</v>
      </c>
      <c r="CO164" s="258"/>
      <c r="CP164" s="257">
        <f t="shared" si="1431"/>
        <v>0</v>
      </c>
      <c r="CQ164" s="259"/>
      <c r="CR164" s="260"/>
      <c r="CS164" s="260"/>
      <c r="CT164" s="257">
        <f t="shared" si="1432"/>
        <v>0</v>
      </c>
      <c r="CU164" s="258">
        <v>0.294289866351475</v>
      </c>
      <c r="CV164" s="261">
        <f t="shared" si="1433"/>
        <v>0</v>
      </c>
      <c r="CW164" s="262">
        <f t="shared" si="1434"/>
        <v>0</v>
      </c>
      <c r="CX164" s="263"/>
      <c r="CY164" s="254">
        <v>2.0</v>
      </c>
      <c r="CZ164" s="255" t="s">
        <v>156</v>
      </c>
      <c r="DA164" s="256" t="s">
        <v>121</v>
      </c>
      <c r="DB164" s="256" t="s">
        <v>152</v>
      </c>
      <c r="DC164" s="257" t="str">
        <f>ADHB!DC164</f>
        <v/>
      </c>
      <c r="DD164" s="257"/>
      <c r="DE164" s="257">
        <f t="shared" si="1435"/>
        <v>0</v>
      </c>
      <c r="DF164" s="258"/>
      <c r="DG164" s="257">
        <f t="shared" si="1436"/>
        <v>0</v>
      </c>
      <c r="DH164" s="259"/>
      <c r="DI164" s="260"/>
      <c r="DJ164" s="260"/>
      <c r="DK164" s="257">
        <f t="shared" si="1437"/>
        <v>0</v>
      </c>
      <c r="DL164" s="258">
        <v>0.294289866351475</v>
      </c>
      <c r="DM164" s="261">
        <f t="shared" si="1438"/>
        <v>0</v>
      </c>
      <c r="DN164" s="262">
        <f t="shared" si="1439"/>
        <v>0</v>
      </c>
      <c r="DO164" s="263"/>
      <c r="DP164" s="254">
        <v>2.0</v>
      </c>
      <c r="DQ164" s="255" t="s">
        <v>156</v>
      </c>
      <c r="DR164" s="256" t="s">
        <v>121</v>
      </c>
      <c r="DS164" s="256" t="s">
        <v>152</v>
      </c>
      <c r="DT164" s="257" t="str">
        <f>ADHB!DT164</f>
        <v/>
      </c>
      <c r="DU164" s="257"/>
      <c r="DV164" s="257">
        <f t="shared" si="1440"/>
        <v>0</v>
      </c>
      <c r="DW164" s="258"/>
      <c r="DX164" s="257">
        <f t="shared" si="1441"/>
        <v>0</v>
      </c>
      <c r="DY164" s="259"/>
      <c r="DZ164" s="260"/>
      <c r="EA164" s="260"/>
      <c r="EB164" s="257">
        <f t="shared" si="1442"/>
        <v>0</v>
      </c>
      <c r="EC164" s="258">
        <v>0.294289866351475</v>
      </c>
      <c r="ED164" s="261">
        <f t="shared" si="1443"/>
        <v>0</v>
      </c>
      <c r="EE164" s="262">
        <f t="shared" si="1444"/>
        <v>0</v>
      </c>
      <c r="EF164" s="263"/>
      <c r="EG164" s="254">
        <v>2.0</v>
      </c>
      <c r="EH164" s="255" t="s">
        <v>156</v>
      </c>
      <c r="EI164" s="256" t="s">
        <v>121</v>
      </c>
      <c r="EJ164" s="256" t="s">
        <v>152</v>
      </c>
      <c r="EK164" s="257" t="str">
        <f>ADHB!EK164</f>
        <v/>
      </c>
      <c r="EL164" s="257"/>
      <c r="EM164" s="257">
        <f t="shared" si="1445"/>
        <v>0</v>
      </c>
      <c r="EN164" s="258"/>
      <c r="EO164" s="257">
        <f t="shared" si="1446"/>
        <v>0</v>
      </c>
      <c r="EP164" s="259"/>
      <c r="EQ164" s="260"/>
      <c r="ER164" s="260"/>
      <c r="ES164" s="257">
        <f t="shared" si="1447"/>
        <v>0</v>
      </c>
      <c r="ET164" s="258">
        <v>0.294289866351475</v>
      </c>
      <c r="EU164" s="261">
        <f t="shared" si="1448"/>
        <v>0</v>
      </c>
      <c r="EV164" s="262">
        <f t="shared" si="1449"/>
        <v>0</v>
      </c>
      <c r="EW164" s="263"/>
      <c r="EX164" s="254">
        <v>2.0</v>
      </c>
      <c r="EY164" s="255" t="s">
        <v>156</v>
      </c>
      <c r="EZ164" s="256" t="s">
        <v>121</v>
      </c>
      <c r="FA164" s="256" t="s">
        <v>152</v>
      </c>
      <c r="FB164" s="257" t="str">
        <f>ADHB!FB164</f>
        <v/>
      </c>
      <c r="FC164" s="257"/>
      <c r="FD164" s="257">
        <f t="shared" si="1450"/>
        <v>0</v>
      </c>
      <c r="FE164" s="258"/>
      <c r="FF164" s="257">
        <f t="shared" si="1451"/>
        <v>0</v>
      </c>
      <c r="FG164" s="259"/>
      <c r="FH164" s="260"/>
      <c r="FI164" s="260"/>
      <c r="FJ164" s="257">
        <f t="shared" si="1452"/>
        <v>0</v>
      </c>
      <c r="FK164" s="258">
        <v>0.294289866351475</v>
      </c>
      <c r="FL164" s="261">
        <f t="shared" si="1453"/>
        <v>0</v>
      </c>
      <c r="FM164" s="262">
        <f t="shared" si="1454"/>
        <v>0</v>
      </c>
      <c r="FN164" s="263"/>
      <c r="FO164" s="254">
        <v>2.0</v>
      </c>
      <c r="FP164" s="255" t="s">
        <v>156</v>
      </c>
      <c r="FQ164" s="256" t="s">
        <v>121</v>
      </c>
      <c r="FR164" s="256" t="s">
        <v>152</v>
      </c>
      <c r="FS164" s="257" t="str">
        <f>ADHB!FS164</f>
        <v/>
      </c>
      <c r="FT164" s="257"/>
      <c r="FU164" s="257">
        <f t="shared" si="1455"/>
        <v>0</v>
      </c>
      <c r="FV164" s="258"/>
      <c r="FW164" s="257">
        <f t="shared" si="1456"/>
        <v>0</v>
      </c>
      <c r="FX164" s="259"/>
      <c r="FY164" s="260"/>
      <c r="FZ164" s="260"/>
      <c r="GA164" s="257">
        <f t="shared" si="1457"/>
        <v>0</v>
      </c>
      <c r="GB164" s="258">
        <v>0.294289866351475</v>
      </c>
      <c r="GC164" s="261">
        <f t="shared" si="1458"/>
        <v>0</v>
      </c>
      <c r="GD164" s="262">
        <f t="shared" si="1459"/>
        <v>0</v>
      </c>
      <c r="GE164" s="263"/>
      <c r="GF164" s="254">
        <v>2.0</v>
      </c>
      <c r="GG164" s="255" t="s">
        <v>156</v>
      </c>
      <c r="GH164" s="256" t="s">
        <v>121</v>
      </c>
      <c r="GI164" s="256" t="s">
        <v>152</v>
      </c>
      <c r="GJ164" s="257" t="str">
        <f>ADHB!GJ164</f>
        <v/>
      </c>
      <c r="GK164" s="257"/>
      <c r="GL164" s="257">
        <f t="shared" si="1460"/>
        <v>0</v>
      </c>
      <c r="GM164" s="258"/>
      <c r="GN164" s="257">
        <f t="shared" si="1461"/>
        <v>0</v>
      </c>
      <c r="GO164" s="259"/>
      <c r="GP164" s="260"/>
      <c r="GQ164" s="260"/>
      <c r="GR164" s="257">
        <f t="shared" si="1462"/>
        <v>0</v>
      </c>
      <c r="GS164" s="258">
        <v>0.294289866351475</v>
      </c>
      <c r="GT164" s="261">
        <f t="shared" si="1463"/>
        <v>0</v>
      </c>
      <c r="GU164" s="262">
        <f t="shared" si="1464"/>
        <v>0</v>
      </c>
      <c r="GV164" s="263"/>
      <c r="GW164" s="254">
        <v>2.0</v>
      </c>
      <c r="GX164" s="255" t="s">
        <v>156</v>
      </c>
      <c r="GY164" s="256" t="s">
        <v>121</v>
      </c>
      <c r="GZ164" s="256" t="s">
        <v>152</v>
      </c>
      <c r="HA164" s="257" t="str">
        <f>ADHB!HA164</f>
        <v/>
      </c>
      <c r="HB164" s="257"/>
      <c r="HC164" s="257">
        <f t="shared" si="1465"/>
        <v>0</v>
      </c>
      <c r="HD164" s="258"/>
      <c r="HE164" s="257">
        <f t="shared" si="1466"/>
        <v>0</v>
      </c>
      <c r="HF164" s="259"/>
      <c r="HG164" s="260"/>
      <c r="HH164" s="260"/>
      <c r="HI164" s="257">
        <f t="shared" si="1467"/>
        <v>0</v>
      </c>
      <c r="HJ164" s="258">
        <v>0.294289866351475</v>
      </c>
      <c r="HK164" s="261">
        <f t="shared" si="1468"/>
        <v>0</v>
      </c>
      <c r="HL164" s="262">
        <f t="shared" si="1469"/>
        <v>0</v>
      </c>
      <c r="HM164" s="263"/>
      <c r="HN164" s="254">
        <v>2.0</v>
      </c>
      <c r="HO164" s="255" t="s">
        <v>156</v>
      </c>
      <c r="HP164" s="256" t="s">
        <v>121</v>
      </c>
      <c r="HQ164" s="256" t="s">
        <v>152</v>
      </c>
      <c r="HR164" s="257" t="str">
        <f>ADHB!HR164</f>
        <v/>
      </c>
      <c r="HS164" s="257"/>
      <c r="HT164" s="257">
        <f t="shared" si="1470"/>
        <v>0</v>
      </c>
      <c r="HU164" s="258"/>
      <c r="HV164" s="257">
        <f t="shared" si="1471"/>
        <v>0</v>
      </c>
      <c r="HW164" s="259"/>
      <c r="HX164" s="260"/>
      <c r="HY164" s="260"/>
      <c r="HZ164" s="257">
        <f t="shared" si="1472"/>
        <v>0</v>
      </c>
      <c r="IA164" s="258">
        <v>0.294289866351475</v>
      </c>
      <c r="IB164" s="261">
        <f t="shared" si="1473"/>
        <v>0</v>
      </c>
      <c r="IC164" s="262">
        <f t="shared" si="1474"/>
        <v>0</v>
      </c>
      <c r="ID164" s="263"/>
      <c r="IE164" s="254">
        <v>2.0</v>
      </c>
      <c r="IF164" s="255" t="s">
        <v>156</v>
      </c>
      <c r="IG164" s="256" t="s">
        <v>121</v>
      </c>
      <c r="IH164" s="256" t="s">
        <v>152</v>
      </c>
      <c r="II164" s="257" t="str">
        <f>ADHB!II164</f>
        <v/>
      </c>
      <c r="IJ164" s="257"/>
      <c r="IK164" s="257">
        <f t="shared" si="1475"/>
        <v>0</v>
      </c>
      <c r="IL164" s="258"/>
      <c r="IM164" s="257">
        <f t="shared" si="1476"/>
        <v>0</v>
      </c>
      <c r="IN164" s="259"/>
      <c r="IO164" s="260"/>
      <c r="IP164" s="260"/>
      <c r="IQ164" s="257">
        <f t="shared" si="1477"/>
        <v>0</v>
      </c>
      <c r="IR164" s="258">
        <v>0.294289866351475</v>
      </c>
      <c r="IS164" s="261">
        <f t="shared" si="1478"/>
        <v>0</v>
      </c>
      <c r="IT164" s="262">
        <f t="shared" si="1479"/>
        <v>0</v>
      </c>
      <c r="IU164" s="263"/>
      <c r="IV164" s="254">
        <v>2.0</v>
      </c>
      <c r="IW164" s="255" t="s">
        <v>156</v>
      </c>
      <c r="IX164" s="256" t="s">
        <v>121</v>
      </c>
      <c r="IY164" s="256" t="s">
        <v>152</v>
      </c>
      <c r="IZ164" s="257" t="str">
        <f>ADHB!IZ164</f>
        <v/>
      </c>
      <c r="JA164" s="257"/>
      <c r="JB164" s="257">
        <f t="shared" si="1480"/>
        <v>0</v>
      </c>
      <c r="JC164" s="258"/>
      <c r="JD164" s="257">
        <f t="shared" si="1481"/>
        <v>0</v>
      </c>
      <c r="JE164" s="259"/>
      <c r="JF164" s="260"/>
      <c r="JG164" s="260"/>
      <c r="JH164" s="257">
        <f t="shared" si="1482"/>
        <v>0</v>
      </c>
      <c r="JI164" s="258">
        <v>0.294289866351475</v>
      </c>
      <c r="JJ164" s="261">
        <f t="shared" si="1483"/>
        <v>0</v>
      </c>
      <c r="JK164" s="262">
        <f t="shared" si="1484"/>
        <v>0</v>
      </c>
      <c r="JL164" s="263"/>
      <c r="JM164" s="254">
        <v>2.0</v>
      </c>
      <c r="JN164" s="255" t="s">
        <v>156</v>
      </c>
      <c r="JO164" s="256" t="s">
        <v>121</v>
      </c>
      <c r="JP164" s="256" t="s">
        <v>152</v>
      </c>
      <c r="JQ164" s="257" t="str">
        <f>ADHB!KY164</f>
        <v/>
      </c>
      <c r="JR164" s="257"/>
      <c r="JS164" s="257">
        <f t="shared" si="1485"/>
        <v>0</v>
      </c>
      <c r="JT164" s="258"/>
      <c r="JU164" s="257">
        <f t="shared" si="1486"/>
        <v>0</v>
      </c>
      <c r="JV164" s="259"/>
      <c r="JW164" s="260"/>
      <c r="JX164" s="260"/>
      <c r="JY164" s="257">
        <f t="shared" si="1487"/>
        <v>0</v>
      </c>
      <c r="JZ164" s="258">
        <v>0.294289866351475</v>
      </c>
      <c r="KA164" s="261">
        <f t="shared" si="1488"/>
        <v>0</v>
      </c>
      <c r="KB164" s="262">
        <f t="shared" si="1489"/>
        <v>0</v>
      </c>
      <c r="KC164" s="263"/>
      <c r="KD164" s="254">
        <v>2.0</v>
      </c>
      <c r="KE164" s="255" t="s">
        <v>156</v>
      </c>
      <c r="KF164" s="256" t="s">
        <v>121</v>
      </c>
      <c r="KG164" s="256" t="s">
        <v>152</v>
      </c>
      <c r="KH164" s="257" t="str">
        <f>ADHB!LP164</f>
        <v/>
      </c>
      <c r="KI164" s="257"/>
      <c r="KJ164" s="257">
        <f t="shared" si="1490"/>
        <v>0</v>
      </c>
      <c r="KK164" s="258"/>
      <c r="KL164" s="257">
        <f t="shared" si="1491"/>
        <v>0</v>
      </c>
      <c r="KM164" s="259"/>
      <c r="KN164" s="260"/>
      <c r="KO164" s="260"/>
      <c r="KP164" s="257">
        <f t="shared" si="1492"/>
        <v>0</v>
      </c>
      <c r="KQ164" s="258">
        <v>0.294289866351475</v>
      </c>
      <c r="KR164" s="261">
        <f t="shared" si="1493"/>
        <v>0</v>
      </c>
      <c r="KS164" s="262">
        <f t="shared" si="1494"/>
        <v>0</v>
      </c>
      <c r="KT164" s="263"/>
      <c r="KU164" s="264"/>
    </row>
    <row r="165" ht="15.75" customHeight="1">
      <c r="A165" s="254">
        <v>3.0</v>
      </c>
      <c r="B165" s="255" t="s">
        <v>157</v>
      </c>
      <c r="C165" s="256" t="s">
        <v>121</v>
      </c>
      <c r="D165" s="256" t="s">
        <v>152</v>
      </c>
      <c r="E165" s="257" t="str">
        <f>ADHB!E165</f>
        <v/>
      </c>
      <c r="F165" s="257"/>
      <c r="G165" s="257">
        <f t="shared" si="1405"/>
        <v>0</v>
      </c>
      <c r="H165" s="258"/>
      <c r="I165" s="257">
        <f t="shared" si="1406"/>
        <v>0</v>
      </c>
      <c r="J165" s="259"/>
      <c r="K165" s="260"/>
      <c r="L165" s="260"/>
      <c r="M165" s="257">
        <f t="shared" si="1407"/>
        <v>0</v>
      </c>
      <c r="N165" s="258">
        <v>0.294289866351475</v>
      </c>
      <c r="O165" s="261">
        <f t="shared" si="1408"/>
        <v>0</v>
      </c>
      <c r="P165" s="262">
        <f t="shared" si="1409"/>
        <v>0</v>
      </c>
      <c r="Q165" s="263"/>
      <c r="R165" s="254">
        <v>3.0</v>
      </c>
      <c r="S165" s="255" t="s">
        <v>157</v>
      </c>
      <c r="T165" s="256" t="s">
        <v>121</v>
      </c>
      <c r="U165" s="256" t="s">
        <v>152</v>
      </c>
      <c r="V165" s="257" t="str">
        <f>ADHB!V165</f>
        <v/>
      </c>
      <c r="W165" s="257"/>
      <c r="X165" s="257">
        <f t="shared" si="1410"/>
        <v>0</v>
      </c>
      <c r="Y165" s="258"/>
      <c r="Z165" s="257">
        <f t="shared" si="1411"/>
        <v>0</v>
      </c>
      <c r="AA165" s="259"/>
      <c r="AB165" s="260"/>
      <c r="AC165" s="260"/>
      <c r="AD165" s="257">
        <f t="shared" si="1412"/>
        <v>0</v>
      </c>
      <c r="AE165" s="258">
        <v>0.294289866351475</v>
      </c>
      <c r="AF165" s="261">
        <f t="shared" si="1413"/>
        <v>0</v>
      </c>
      <c r="AG165" s="262">
        <f t="shared" si="1414"/>
        <v>0</v>
      </c>
      <c r="AH165" s="263"/>
      <c r="AI165" s="254">
        <v>3.0</v>
      </c>
      <c r="AJ165" s="255" t="s">
        <v>157</v>
      </c>
      <c r="AK165" s="256" t="s">
        <v>121</v>
      </c>
      <c r="AL165" s="256" t="s">
        <v>152</v>
      </c>
      <c r="AM165" s="257" t="str">
        <f>ADHB!AM165</f>
        <v/>
      </c>
      <c r="AN165" s="257"/>
      <c r="AO165" s="257">
        <f t="shared" si="1415"/>
        <v>0</v>
      </c>
      <c r="AP165" s="258"/>
      <c r="AQ165" s="257">
        <f t="shared" si="1416"/>
        <v>0</v>
      </c>
      <c r="AR165" s="259"/>
      <c r="AS165" s="260"/>
      <c r="AT165" s="260"/>
      <c r="AU165" s="257">
        <f t="shared" si="1417"/>
        <v>0</v>
      </c>
      <c r="AV165" s="258">
        <v>0.294289866351475</v>
      </c>
      <c r="AW165" s="261">
        <f t="shared" si="1418"/>
        <v>0</v>
      </c>
      <c r="AX165" s="262">
        <f t="shared" si="1419"/>
        <v>0</v>
      </c>
      <c r="AY165" s="263"/>
      <c r="AZ165" s="254">
        <v>3.0</v>
      </c>
      <c r="BA165" s="255" t="s">
        <v>157</v>
      </c>
      <c r="BB165" s="256" t="s">
        <v>121</v>
      </c>
      <c r="BC165" s="256" t="s">
        <v>152</v>
      </c>
      <c r="BD165" s="257" t="str">
        <f>ADHB!BD165</f>
        <v/>
      </c>
      <c r="BE165" s="257"/>
      <c r="BF165" s="257">
        <f t="shared" si="1420"/>
        <v>0</v>
      </c>
      <c r="BG165" s="258"/>
      <c r="BH165" s="257">
        <f t="shared" si="1421"/>
        <v>0</v>
      </c>
      <c r="BI165" s="259"/>
      <c r="BJ165" s="260"/>
      <c r="BK165" s="260"/>
      <c r="BL165" s="257">
        <f t="shared" si="1422"/>
        <v>0</v>
      </c>
      <c r="BM165" s="258">
        <v>0.294289866351475</v>
      </c>
      <c r="BN165" s="261">
        <f t="shared" si="1423"/>
        <v>0</v>
      </c>
      <c r="BO165" s="262">
        <f t="shared" si="1424"/>
        <v>0</v>
      </c>
      <c r="BP165" s="263"/>
      <c r="BQ165" s="254">
        <v>3.0</v>
      </c>
      <c r="BR165" s="255" t="s">
        <v>157</v>
      </c>
      <c r="BS165" s="256" t="s">
        <v>121</v>
      </c>
      <c r="BT165" s="256" t="s">
        <v>152</v>
      </c>
      <c r="BU165" s="257" t="str">
        <f>ADHB!BU165</f>
        <v/>
      </c>
      <c r="BV165" s="257"/>
      <c r="BW165" s="257">
        <f t="shared" si="1425"/>
        <v>0</v>
      </c>
      <c r="BX165" s="258"/>
      <c r="BY165" s="257">
        <f t="shared" si="1426"/>
        <v>0</v>
      </c>
      <c r="BZ165" s="259"/>
      <c r="CA165" s="260"/>
      <c r="CB165" s="260"/>
      <c r="CC165" s="257">
        <f t="shared" si="1427"/>
        <v>0</v>
      </c>
      <c r="CD165" s="258">
        <v>0.294289866351475</v>
      </c>
      <c r="CE165" s="261">
        <f t="shared" si="1428"/>
        <v>0</v>
      </c>
      <c r="CF165" s="262">
        <f t="shared" si="1429"/>
        <v>0</v>
      </c>
      <c r="CG165" s="263"/>
      <c r="CH165" s="254">
        <v>3.0</v>
      </c>
      <c r="CI165" s="255" t="s">
        <v>157</v>
      </c>
      <c r="CJ165" s="256" t="s">
        <v>121</v>
      </c>
      <c r="CK165" s="256" t="s">
        <v>152</v>
      </c>
      <c r="CL165" s="257" t="str">
        <f>ADHB!CL165</f>
        <v/>
      </c>
      <c r="CM165" s="257"/>
      <c r="CN165" s="257">
        <f t="shared" si="1430"/>
        <v>0</v>
      </c>
      <c r="CO165" s="258"/>
      <c r="CP165" s="257">
        <f t="shared" si="1431"/>
        <v>0</v>
      </c>
      <c r="CQ165" s="259"/>
      <c r="CR165" s="260"/>
      <c r="CS165" s="260"/>
      <c r="CT165" s="257">
        <f t="shared" si="1432"/>
        <v>0</v>
      </c>
      <c r="CU165" s="258">
        <v>0.294289866351475</v>
      </c>
      <c r="CV165" s="261">
        <f t="shared" si="1433"/>
        <v>0</v>
      </c>
      <c r="CW165" s="262">
        <f t="shared" si="1434"/>
        <v>0</v>
      </c>
      <c r="CX165" s="263"/>
      <c r="CY165" s="254">
        <v>3.0</v>
      </c>
      <c r="CZ165" s="255" t="s">
        <v>157</v>
      </c>
      <c r="DA165" s="256" t="s">
        <v>121</v>
      </c>
      <c r="DB165" s="256" t="s">
        <v>152</v>
      </c>
      <c r="DC165" s="257" t="str">
        <f>ADHB!DC165</f>
        <v/>
      </c>
      <c r="DD165" s="257"/>
      <c r="DE165" s="257">
        <f t="shared" si="1435"/>
        <v>0</v>
      </c>
      <c r="DF165" s="258"/>
      <c r="DG165" s="257">
        <f t="shared" si="1436"/>
        <v>0</v>
      </c>
      <c r="DH165" s="259"/>
      <c r="DI165" s="260"/>
      <c r="DJ165" s="260"/>
      <c r="DK165" s="257">
        <f t="shared" si="1437"/>
        <v>0</v>
      </c>
      <c r="DL165" s="258">
        <v>0.294289866351475</v>
      </c>
      <c r="DM165" s="261">
        <f t="shared" si="1438"/>
        <v>0</v>
      </c>
      <c r="DN165" s="262">
        <f t="shared" si="1439"/>
        <v>0</v>
      </c>
      <c r="DO165" s="263"/>
      <c r="DP165" s="254">
        <v>3.0</v>
      </c>
      <c r="DQ165" s="255" t="s">
        <v>157</v>
      </c>
      <c r="DR165" s="256" t="s">
        <v>121</v>
      </c>
      <c r="DS165" s="256" t="s">
        <v>152</v>
      </c>
      <c r="DT165" s="257" t="str">
        <f>ADHB!DT165</f>
        <v/>
      </c>
      <c r="DU165" s="257"/>
      <c r="DV165" s="257">
        <f t="shared" si="1440"/>
        <v>0</v>
      </c>
      <c r="DW165" s="258"/>
      <c r="DX165" s="257">
        <f t="shared" si="1441"/>
        <v>0</v>
      </c>
      <c r="DY165" s="259"/>
      <c r="DZ165" s="260"/>
      <c r="EA165" s="260"/>
      <c r="EB165" s="257">
        <f t="shared" si="1442"/>
        <v>0</v>
      </c>
      <c r="EC165" s="258">
        <v>0.294289866351475</v>
      </c>
      <c r="ED165" s="261">
        <f t="shared" si="1443"/>
        <v>0</v>
      </c>
      <c r="EE165" s="262">
        <f t="shared" si="1444"/>
        <v>0</v>
      </c>
      <c r="EF165" s="263"/>
      <c r="EG165" s="254">
        <v>3.0</v>
      </c>
      <c r="EH165" s="255" t="s">
        <v>157</v>
      </c>
      <c r="EI165" s="256" t="s">
        <v>121</v>
      </c>
      <c r="EJ165" s="256" t="s">
        <v>152</v>
      </c>
      <c r="EK165" s="257" t="str">
        <f>ADHB!EK165</f>
        <v/>
      </c>
      <c r="EL165" s="257"/>
      <c r="EM165" s="257">
        <f t="shared" si="1445"/>
        <v>0</v>
      </c>
      <c r="EN165" s="258"/>
      <c r="EO165" s="257">
        <f t="shared" si="1446"/>
        <v>0</v>
      </c>
      <c r="EP165" s="259"/>
      <c r="EQ165" s="260"/>
      <c r="ER165" s="260"/>
      <c r="ES165" s="257">
        <f t="shared" si="1447"/>
        <v>0</v>
      </c>
      <c r="ET165" s="258">
        <v>0.294289866351475</v>
      </c>
      <c r="EU165" s="261">
        <f t="shared" si="1448"/>
        <v>0</v>
      </c>
      <c r="EV165" s="262">
        <f t="shared" si="1449"/>
        <v>0</v>
      </c>
      <c r="EW165" s="263"/>
      <c r="EX165" s="254">
        <v>3.0</v>
      </c>
      <c r="EY165" s="255" t="s">
        <v>157</v>
      </c>
      <c r="EZ165" s="256" t="s">
        <v>121</v>
      </c>
      <c r="FA165" s="256" t="s">
        <v>152</v>
      </c>
      <c r="FB165" s="257" t="str">
        <f>ADHB!FB165</f>
        <v/>
      </c>
      <c r="FC165" s="257"/>
      <c r="FD165" s="257">
        <f t="shared" si="1450"/>
        <v>0</v>
      </c>
      <c r="FE165" s="258"/>
      <c r="FF165" s="257">
        <f t="shared" si="1451"/>
        <v>0</v>
      </c>
      <c r="FG165" s="259"/>
      <c r="FH165" s="260"/>
      <c r="FI165" s="260"/>
      <c r="FJ165" s="257">
        <f t="shared" si="1452"/>
        <v>0</v>
      </c>
      <c r="FK165" s="258">
        <v>0.294289866351475</v>
      </c>
      <c r="FL165" s="261">
        <f t="shared" si="1453"/>
        <v>0</v>
      </c>
      <c r="FM165" s="262">
        <f t="shared" si="1454"/>
        <v>0</v>
      </c>
      <c r="FN165" s="263"/>
      <c r="FO165" s="254">
        <v>3.0</v>
      </c>
      <c r="FP165" s="255" t="s">
        <v>157</v>
      </c>
      <c r="FQ165" s="256" t="s">
        <v>121</v>
      </c>
      <c r="FR165" s="256" t="s">
        <v>152</v>
      </c>
      <c r="FS165" s="257" t="str">
        <f>ADHB!FS165</f>
        <v/>
      </c>
      <c r="FT165" s="257"/>
      <c r="FU165" s="257">
        <f t="shared" si="1455"/>
        <v>0</v>
      </c>
      <c r="FV165" s="258"/>
      <c r="FW165" s="257">
        <f t="shared" si="1456"/>
        <v>0</v>
      </c>
      <c r="FX165" s="259"/>
      <c r="FY165" s="260"/>
      <c r="FZ165" s="260"/>
      <c r="GA165" s="257">
        <f t="shared" si="1457"/>
        <v>0</v>
      </c>
      <c r="GB165" s="258">
        <v>0.294289866351475</v>
      </c>
      <c r="GC165" s="261">
        <f t="shared" si="1458"/>
        <v>0</v>
      </c>
      <c r="GD165" s="262">
        <f t="shared" si="1459"/>
        <v>0</v>
      </c>
      <c r="GE165" s="263"/>
      <c r="GF165" s="254">
        <v>3.0</v>
      </c>
      <c r="GG165" s="255" t="s">
        <v>157</v>
      </c>
      <c r="GH165" s="256" t="s">
        <v>121</v>
      </c>
      <c r="GI165" s="256" t="s">
        <v>152</v>
      </c>
      <c r="GJ165" s="257" t="str">
        <f>ADHB!GJ165</f>
        <v/>
      </c>
      <c r="GK165" s="257"/>
      <c r="GL165" s="257">
        <f t="shared" si="1460"/>
        <v>0</v>
      </c>
      <c r="GM165" s="258"/>
      <c r="GN165" s="257">
        <f t="shared" si="1461"/>
        <v>0</v>
      </c>
      <c r="GO165" s="259"/>
      <c r="GP165" s="260"/>
      <c r="GQ165" s="260"/>
      <c r="GR165" s="257">
        <f t="shared" si="1462"/>
        <v>0</v>
      </c>
      <c r="GS165" s="258">
        <v>0.294289866351475</v>
      </c>
      <c r="GT165" s="261">
        <f t="shared" si="1463"/>
        <v>0</v>
      </c>
      <c r="GU165" s="262">
        <f t="shared" si="1464"/>
        <v>0</v>
      </c>
      <c r="GV165" s="263"/>
      <c r="GW165" s="254">
        <v>3.0</v>
      </c>
      <c r="GX165" s="255" t="s">
        <v>157</v>
      </c>
      <c r="GY165" s="256" t="s">
        <v>121</v>
      </c>
      <c r="GZ165" s="256" t="s">
        <v>152</v>
      </c>
      <c r="HA165" s="257" t="str">
        <f>ADHB!HA165</f>
        <v/>
      </c>
      <c r="HB165" s="257"/>
      <c r="HC165" s="257">
        <f t="shared" si="1465"/>
        <v>0</v>
      </c>
      <c r="HD165" s="258"/>
      <c r="HE165" s="257">
        <f t="shared" si="1466"/>
        <v>0</v>
      </c>
      <c r="HF165" s="259"/>
      <c r="HG165" s="260"/>
      <c r="HH165" s="260"/>
      <c r="HI165" s="257">
        <f t="shared" si="1467"/>
        <v>0</v>
      </c>
      <c r="HJ165" s="258">
        <v>0.294289866351475</v>
      </c>
      <c r="HK165" s="261">
        <f t="shared" si="1468"/>
        <v>0</v>
      </c>
      <c r="HL165" s="262">
        <f t="shared" si="1469"/>
        <v>0</v>
      </c>
      <c r="HM165" s="263"/>
      <c r="HN165" s="254">
        <v>3.0</v>
      </c>
      <c r="HO165" s="255" t="s">
        <v>157</v>
      </c>
      <c r="HP165" s="256" t="s">
        <v>121</v>
      </c>
      <c r="HQ165" s="256" t="s">
        <v>152</v>
      </c>
      <c r="HR165" s="257" t="str">
        <f>ADHB!HR165</f>
        <v/>
      </c>
      <c r="HS165" s="257"/>
      <c r="HT165" s="257">
        <f t="shared" si="1470"/>
        <v>0</v>
      </c>
      <c r="HU165" s="258"/>
      <c r="HV165" s="257">
        <f t="shared" si="1471"/>
        <v>0</v>
      </c>
      <c r="HW165" s="259"/>
      <c r="HX165" s="260"/>
      <c r="HY165" s="260"/>
      <c r="HZ165" s="257">
        <f t="shared" si="1472"/>
        <v>0</v>
      </c>
      <c r="IA165" s="258">
        <v>0.294289866351475</v>
      </c>
      <c r="IB165" s="261">
        <f t="shared" si="1473"/>
        <v>0</v>
      </c>
      <c r="IC165" s="262">
        <f t="shared" si="1474"/>
        <v>0</v>
      </c>
      <c r="ID165" s="263"/>
      <c r="IE165" s="254">
        <v>3.0</v>
      </c>
      <c r="IF165" s="255" t="s">
        <v>157</v>
      </c>
      <c r="IG165" s="256" t="s">
        <v>121</v>
      </c>
      <c r="IH165" s="256" t="s">
        <v>152</v>
      </c>
      <c r="II165" s="257" t="str">
        <f>ADHB!II165</f>
        <v/>
      </c>
      <c r="IJ165" s="257"/>
      <c r="IK165" s="257">
        <f t="shared" si="1475"/>
        <v>0</v>
      </c>
      <c r="IL165" s="258"/>
      <c r="IM165" s="257">
        <f t="shared" si="1476"/>
        <v>0</v>
      </c>
      <c r="IN165" s="259"/>
      <c r="IO165" s="260"/>
      <c r="IP165" s="260"/>
      <c r="IQ165" s="257">
        <f t="shared" si="1477"/>
        <v>0</v>
      </c>
      <c r="IR165" s="258">
        <v>0.294289866351475</v>
      </c>
      <c r="IS165" s="261">
        <f t="shared" si="1478"/>
        <v>0</v>
      </c>
      <c r="IT165" s="262">
        <f t="shared" si="1479"/>
        <v>0</v>
      </c>
      <c r="IU165" s="263"/>
      <c r="IV165" s="254">
        <v>3.0</v>
      </c>
      <c r="IW165" s="255" t="s">
        <v>157</v>
      </c>
      <c r="IX165" s="256" t="s">
        <v>121</v>
      </c>
      <c r="IY165" s="256" t="s">
        <v>152</v>
      </c>
      <c r="IZ165" s="257" t="str">
        <f>ADHB!IZ165</f>
        <v/>
      </c>
      <c r="JA165" s="257"/>
      <c r="JB165" s="257">
        <f t="shared" si="1480"/>
        <v>0</v>
      </c>
      <c r="JC165" s="258"/>
      <c r="JD165" s="257">
        <f t="shared" si="1481"/>
        <v>0</v>
      </c>
      <c r="JE165" s="259"/>
      <c r="JF165" s="260"/>
      <c r="JG165" s="260"/>
      <c r="JH165" s="257">
        <f t="shared" si="1482"/>
        <v>0</v>
      </c>
      <c r="JI165" s="258">
        <v>0.294289866351475</v>
      </c>
      <c r="JJ165" s="261">
        <f t="shared" si="1483"/>
        <v>0</v>
      </c>
      <c r="JK165" s="262">
        <f t="shared" si="1484"/>
        <v>0</v>
      </c>
      <c r="JL165" s="263"/>
      <c r="JM165" s="254">
        <v>3.0</v>
      </c>
      <c r="JN165" s="255" t="s">
        <v>157</v>
      </c>
      <c r="JO165" s="256" t="s">
        <v>121</v>
      </c>
      <c r="JP165" s="256" t="s">
        <v>152</v>
      </c>
      <c r="JQ165" s="257" t="str">
        <f>ADHB!KY165</f>
        <v/>
      </c>
      <c r="JR165" s="257"/>
      <c r="JS165" s="257">
        <f t="shared" si="1485"/>
        <v>0</v>
      </c>
      <c r="JT165" s="258"/>
      <c r="JU165" s="257">
        <f t="shared" si="1486"/>
        <v>0</v>
      </c>
      <c r="JV165" s="259"/>
      <c r="JW165" s="260"/>
      <c r="JX165" s="260"/>
      <c r="JY165" s="257">
        <f t="shared" si="1487"/>
        <v>0</v>
      </c>
      <c r="JZ165" s="258">
        <v>0.294289866351475</v>
      </c>
      <c r="KA165" s="261">
        <f t="shared" si="1488"/>
        <v>0</v>
      </c>
      <c r="KB165" s="262">
        <f t="shared" si="1489"/>
        <v>0</v>
      </c>
      <c r="KC165" s="263"/>
      <c r="KD165" s="254">
        <v>3.0</v>
      </c>
      <c r="KE165" s="255" t="s">
        <v>157</v>
      </c>
      <c r="KF165" s="256" t="s">
        <v>121</v>
      </c>
      <c r="KG165" s="256" t="s">
        <v>152</v>
      </c>
      <c r="KH165" s="257" t="str">
        <f>ADHB!LP165</f>
        <v/>
      </c>
      <c r="KI165" s="257"/>
      <c r="KJ165" s="257">
        <f t="shared" si="1490"/>
        <v>0</v>
      </c>
      <c r="KK165" s="258"/>
      <c r="KL165" s="257">
        <f t="shared" si="1491"/>
        <v>0</v>
      </c>
      <c r="KM165" s="259"/>
      <c r="KN165" s="260"/>
      <c r="KO165" s="260"/>
      <c r="KP165" s="257">
        <f t="shared" si="1492"/>
        <v>0</v>
      </c>
      <c r="KQ165" s="258">
        <v>0.294289866351475</v>
      </c>
      <c r="KR165" s="261">
        <f t="shared" si="1493"/>
        <v>0</v>
      </c>
      <c r="KS165" s="262">
        <f t="shared" si="1494"/>
        <v>0</v>
      </c>
      <c r="KT165" s="263"/>
      <c r="KU165" s="264"/>
    </row>
    <row r="166" ht="15.75" customHeight="1">
      <c r="A166" s="254">
        <v>4.0</v>
      </c>
      <c r="B166" s="255" t="s">
        <v>158</v>
      </c>
      <c r="C166" s="256" t="s">
        <v>121</v>
      </c>
      <c r="D166" s="256" t="s">
        <v>152</v>
      </c>
      <c r="E166" s="257" t="str">
        <f>ADHB!E166</f>
        <v/>
      </c>
      <c r="F166" s="257"/>
      <c r="G166" s="257">
        <f t="shared" si="1405"/>
        <v>0</v>
      </c>
      <c r="H166" s="258"/>
      <c r="I166" s="257">
        <f t="shared" si="1406"/>
        <v>0</v>
      </c>
      <c r="J166" s="259"/>
      <c r="K166" s="260"/>
      <c r="L166" s="260"/>
      <c r="M166" s="257">
        <f t="shared" si="1407"/>
        <v>0</v>
      </c>
      <c r="N166" s="258">
        <v>0.294289866351475</v>
      </c>
      <c r="O166" s="261">
        <f t="shared" si="1408"/>
        <v>0</v>
      </c>
      <c r="P166" s="262">
        <f t="shared" si="1409"/>
        <v>0</v>
      </c>
      <c r="Q166" s="263"/>
      <c r="R166" s="254">
        <v>4.0</v>
      </c>
      <c r="S166" s="255" t="s">
        <v>158</v>
      </c>
      <c r="T166" s="256" t="s">
        <v>121</v>
      </c>
      <c r="U166" s="256" t="s">
        <v>152</v>
      </c>
      <c r="V166" s="257" t="str">
        <f>ADHB!V166</f>
        <v/>
      </c>
      <c r="W166" s="257"/>
      <c r="X166" s="257">
        <f t="shared" si="1410"/>
        <v>0</v>
      </c>
      <c r="Y166" s="258"/>
      <c r="Z166" s="257">
        <f t="shared" si="1411"/>
        <v>0</v>
      </c>
      <c r="AA166" s="259"/>
      <c r="AB166" s="260"/>
      <c r="AC166" s="260"/>
      <c r="AD166" s="257">
        <f t="shared" si="1412"/>
        <v>0</v>
      </c>
      <c r="AE166" s="258">
        <v>0.294289866351475</v>
      </c>
      <c r="AF166" s="261">
        <f t="shared" si="1413"/>
        <v>0</v>
      </c>
      <c r="AG166" s="262">
        <f t="shared" si="1414"/>
        <v>0</v>
      </c>
      <c r="AH166" s="263"/>
      <c r="AI166" s="254">
        <v>4.0</v>
      </c>
      <c r="AJ166" s="255" t="s">
        <v>158</v>
      </c>
      <c r="AK166" s="256" t="s">
        <v>121</v>
      </c>
      <c r="AL166" s="256" t="s">
        <v>152</v>
      </c>
      <c r="AM166" s="257" t="str">
        <f>ADHB!AM166</f>
        <v/>
      </c>
      <c r="AN166" s="257"/>
      <c r="AO166" s="257">
        <f t="shared" si="1415"/>
        <v>0</v>
      </c>
      <c r="AP166" s="258"/>
      <c r="AQ166" s="257">
        <f t="shared" si="1416"/>
        <v>0</v>
      </c>
      <c r="AR166" s="259"/>
      <c r="AS166" s="260"/>
      <c r="AT166" s="260"/>
      <c r="AU166" s="257">
        <f t="shared" si="1417"/>
        <v>0</v>
      </c>
      <c r="AV166" s="258">
        <v>0.294289866351475</v>
      </c>
      <c r="AW166" s="261">
        <f t="shared" si="1418"/>
        <v>0</v>
      </c>
      <c r="AX166" s="262">
        <f t="shared" si="1419"/>
        <v>0</v>
      </c>
      <c r="AY166" s="263"/>
      <c r="AZ166" s="254">
        <v>4.0</v>
      </c>
      <c r="BA166" s="255" t="s">
        <v>158</v>
      </c>
      <c r="BB166" s="256" t="s">
        <v>121</v>
      </c>
      <c r="BC166" s="256" t="s">
        <v>152</v>
      </c>
      <c r="BD166" s="257" t="str">
        <f>ADHB!BD166</f>
        <v/>
      </c>
      <c r="BE166" s="257"/>
      <c r="BF166" s="257">
        <f t="shared" si="1420"/>
        <v>0</v>
      </c>
      <c r="BG166" s="258"/>
      <c r="BH166" s="257">
        <f t="shared" si="1421"/>
        <v>0</v>
      </c>
      <c r="BI166" s="259"/>
      <c r="BJ166" s="260"/>
      <c r="BK166" s="260"/>
      <c r="BL166" s="257">
        <f t="shared" si="1422"/>
        <v>0</v>
      </c>
      <c r="BM166" s="258">
        <v>0.294289866351475</v>
      </c>
      <c r="BN166" s="261">
        <f t="shared" si="1423"/>
        <v>0</v>
      </c>
      <c r="BO166" s="262">
        <f t="shared" si="1424"/>
        <v>0</v>
      </c>
      <c r="BP166" s="263"/>
      <c r="BQ166" s="254">
        <v>4.0</v>
      </c>
      <c r="BR166" s="255" t="s">
        <v>158</v>
      </c>
      <c r="BS166" s="256" t="s">
        <v>121</v>
      </c>
      <c r="BT166" s="256" t="s">
        <v>152</v>
      </c>
      <c r="BU166" s="257" t="str">
        <f>ADHB!BU166</f>
        <v/>
      </c>
      <c r="BV166" s="257"/>
      <c r="BW166" s="257">
        <f t="shared" si="1425"/>
        <v>0</v>
      </c>
      <c r="BX166" s="258"/>
      <c r="BY166" s="257">
        <f t="shared" si="1426"/>
        <v>0</v>
      </c>
      <c r="BZ166" s="259"/>
      <c r="CA166" s="260"/>
      <c r="CB166" s="260"/>
      <c r="CC166" s="257">
        <f t="shared" si="1427"/>
        <v>0</v>
      </c>
      <c r="CD166" s="258">
        <v>0.294289866351475</v>
      </c>
      <c r="CE166" s="261">
        <f t="shared" si="1428"/>
        <v>0</v>
      </c>
      <c r="CF166" s="262">
        <f t="shared" si="1429"/>
        <v>0</v>
      </c>
      <c r="CG166" s="263"/>
      <c r="CH166" s="254">
        <v>4.0</v>
      </c>
      <c r="CI166" s="255" t="s">
        <v>158</v>
      </c>
      <c r="CJ166" s="256" t="s">
        <v>121</v>
      </c>
      <c r="CK166" s="256" t="s">
        <v>152</v>
      </c>
      <c r="CL166" s="257" t="str">
        <f>ADHB!CL166</f>
        <v/>
      </c>
      <c r="CM166" s="257"/>
      <c r="CN166" s="257">
        <f t="shared" si="1430"/>
        <v>0</v>
      </c>
      <c r="CO166" s="258"/>
      <c r="CP166" s="257">
        <f t="shared" si="1431"/>
        <v>0</v>
      </c>
      <c r="CQ166" s="259"/>
      <c r="CR166" s="260"/>
      <c r="CS166" s="260"/>
      <c r="CT166" s="257">
        <f t="shared" si="1432"/>
        <v>0</v>
      </c>
      <c r="CU166" s="258">
        <v>0.294289866351475</v>
      </c>
      <c r="CV166" s="261">
        <f t="shared" si="1433"/>
        <v>0</v>
      </c>
      <c r="CW166" s="262">
        <f t="shared" si="1434"/>
        <v>0</v>
      </c>
      <c r="CX166" s="263"/>
      <c r="CY166" s="254">
        <v>4.0</v>
      </c>
      <c r="CZ166" s="255" t="s">
        <v>158</v>
      </c>
      <c r="DA166" s="256" t="s">
        <v>121</v>
      </c>
      <c r="DB166" s="256" t="s">
        <v>152</v>
      </c>
      <c r="DC166" s="257" t="str">
        <f>ADHB!DC166</f>
        <v/>
      </c>
      <c r="DD166" s="257"/>
      <c r="DE166" s="257">
        <f t="shared" si="1435"/>
        <v>0</v>
      </c>
      <c r="DF166" s="258"/>
      <c r="DG166" s="257">
        <f t="shared" si="1436"/>
        <v>0</v>
      </c>
      <c r="DH166" s="259"/>
      <c r="DI166" s="260"/>
      <c r="DJ166" s="260"/>
      <c r="DK166" s="257">
        <f t="shared" si="1437"/>
        <v>0</v>
      </c>
      <c r="DL166" s="258">
        <v>0.294289866351475</v>
      </c>
      <c r="DM166" s="261">
        <f t="shared" si="1438"/>
        <v>0</v>
      </c>
      <c r="DN166" s="262">
        <f t="shared" si="1439"/>
        <v>0</v>
      </c>
      <c r="DO166" s="263"/>
      <c r="DP166" s="254">
        <v>4.0</v>
      </c>
      <c r="DQ166" s="255" t="s">
        <v>158</v>
      </c>
      <c r="DR166" s="256" t="s">
        <v>121</v>
      </c>
      <c r="DS166" s="256" t="s">
        <v>152</v>
      </c>
      <c r="DT166" s="257" t="str">
        <f>ADHB!DT166</f>
        <v/>
      </c>
      <c r="DU166" s="257"/>
      <c r="DV166" s="257">
        <f t="shared" si="1440"/>
        <v>0</v>
      </c>
      <c r="DW166" s="258"/>
      <c r="DX166" s="257">
        <f t="shared" si="1441"/>
        <v>0</v>
      </c>
      <c r="DY166" s="259"/>
      <c r="DZ166" s="260"/>
      <c r="EA166" s="260"/>
      <c r="EB166" s="257">
        <f t="shared" si="1442"/>
        <v>0</v>
      </c>
      <c r="EC166" s="258">
        <v>0.294289866351475</v>
      </c>
      <c r="ED166" s="261">
        <f t="shared" si="1443"/>
        <v>0</v>
      </c>
      <c r="EE166" s="262">
        <f t="shared" si="1444"/>
        <v>0</v>
      </c>
      <c r="EF166" s="263"/>
      <c r="EG166" s="254">
        <v>4.0</v>
      </c>
      <c r="EH166" s="255" t="s">
        <v>158</v>
      </c>
      <c r="EI166" s="256" t="s">
        <v>121</v>
      </c>
      <c r="EJ166" s="256" t="s">
        <v>152</v>
      </c>
      <c r="EK166" s="257" t="str">
        <f>ADHB!EK166</f>
        <v/>
      </c>
      <c r="EL166" s="257"/>
      <c r="EM166" s="257">
        <f t="shared" si="1445"/>
        <v>0</v>
      </c>
      <c r="EN166" s="258"/>
      <c r="EO166" s="257">
        <f t="shared" si="1446"/>
        <v>0</v>
      </c>
      <c r="EP166" s="259"/>
      <c r="EQ166" s="260"/>
      <c r="ER166" s="260"/>
      <c r="ES166" s="257">
        <f t="shared" si="1447"/>
        <v>0</v>
      </c>
      <c r="ET166" s="258">
        <v>0.294289866351475</v>
      </c>
      <c r="EU166" s="261">
        <f t="shared" si="1448"/>
        <v>0</v>
      </c>
      <c r="EV166" s="262">
        <f t="shared" si="1449"/>
        <v>0</v>
      </c>
      <c r="EW166" s="263"/>
      <c r="EX166" s="254">
        <v>4.0</v>
      </c>
      <c r="EY166" s="255" t="s">
        <v>158</v>
      </c>
      <c r="EZ166" s="256" t="s">
        <v>121</v>
      </c>
      <c r="FA166" s="256" t="s">
        <v>152</v>
      </c>
      <c r="FB166" s="257" t="str">
        <f>ADHB!FB166</f>
        <v/>
      </c>
      <c r="FC166" s="257"/>
      <c r="FD166" s="257">
        <f t="shared" si="1450"/>
        <v>0</v>
      </c>
      <c r="FE166" s="258"/>
      <c r="FF166" s="257">
        <f t="shared" si="1451"/>
        <v>0</v>
      </c>
      <c r="FG166" s="259"/>
      <c r="FH166" s="260"/>
      <c r="FI166" s="260"/>
      <c r="FJ166" s="257">
        <f t="shared" si="1452"/>
        <v>0</v>
      </c>
      <c r="FK166" s="258">
        <v>0.294289866351475</v>
      </c>
      <c r="FL166" s="261">
        <f t="shared" si="1453"/>
        <v>0</v>
      </c>
      <c r="FM166" s="262">
        <f t="shared" si="1454"/>
        <v>0</v>
      </c>
      <c r="FN166" s="263"/>
      <c r="FO166" s="254">
        <v>4.0</v>
      </c>
      <c r="FP166" s="255" t="s">
        <v>158</v>
      </c>
      <c r="FQ166" s="256" t="s">
        <v>121</v>
      </c>
      <c r="FR166" s="256" t="s">
        <v>152</v>
      </c>
      <c r="FS166" s="257" t="str">
        <f>ADHB!FS166</f>
        <v/>
      </c>
      <c r="FT166" s="257"/>
      <c r="FU166" s="257">
        <f t="shared" si="1455"/>
        <v>0</v>
      </c>
      <c r="FV166" s="258"/>
      <c r="FW166" s="257">
        <f t="shared" si="1456"/>
        <v>0</v>
      </c>
      <c r="FX166" s="259"/>
      <c r="FY166" s="260"/>
      <c r="FZ166" s="260"/>
      <c r="GA166" s="257">
        <f t="shared" si="1457"/>
        <v>0</v>
      </c>
      <c r="GB166" s="258">
        <v>0.294289866351475</v>
      </c>
      <c r="GC166" s="261">
        <f t="shared" si="1458"/>
        <v>0</v>
      </c>
      <c r="GD166" s="262">
        <f t="shared" si="1459"/>
        <v>0</v>
      </c>
      <c r="GE166" s="263"/>
      <c r="GF166" s="254">
        <v>4.0</v>
      </c>
      <c r="GG166" s="255" t="s">
        <v>158</v>
      </c>
      <c r="GH166" s="256" t="s">
        <v>121</v>
      </c>
      <c r="GI166" s="256" t="s">
        <v>152</v>
      </c>
      <c r="GJ166" s="257" t="str">
        <f>ADHB!GJ166</f>
        <v/>
      </c>
      <c r="GK166" s="257"/>
      <c r="GL166" s="257">
        <f t="shared" si="1460"/>
        <v>0</v>
      </c>
      <c r="GM166" s="258"/>
      <c r="GN166" s="257">
        <f t="shared" si="1461"/>
        <v>0</v>
      </c>
      <c r="GO166" s="259"/>
      <c r="GP166" s="260"/>
      <c r="GQ166" s="260"/>
      <c r="GR166" s="257">
        <f t="shared" si="1462"/>
        <v>0</v>
      </c>
      <c r="GS166" s="258">
        <v>0.294289866351475</v>
      </c>
      <c r="GT166" s="261">
        <f t="shared" si="1463"/>
        <v>0</v>
      </c>
      <c r="GU166" s="262">
        <f t="shared" si="1464"/>
        <v>0</v>
      </c>
      <c r="GV166" s="263"/>
      <c r="GW166" s="254">
        <v>4.0</v>
      </c>
      <c r="GX166" s="255" t="s">
        <v>158</v>
      </c>
      <c r="GY166" s="256" t="s">
        <v>121</v>
      </c>
      <c r="GZ166" s="256" t="s">
        <v>152</v>
      </c>
      <c r="HA166" s="257" t="str">
        <f>ADHB!HA166</f>
        <v/>
      </c>
      <c r="HB166" s="257"/>
      <c r="HC166" s="257">
        <f t="shared" si="1465"/>
        <v>0</v>
      </c>
      <c r="HD166" s="258"/>
      <c r="HE166" s="257">
        <f t="shared" si="1466"/>
        <v>0</v>
      </c>
      <c r="HF166" s="259"/>
      <c r="HG166" s="260"/>
      <c r="HH166" s="260"/>
      <c r="HI166" s="257">
        <f t="shared" si="1467"/>
        <v>0</v>
      </c>
      <c r="HJ166" s="258">
        <v>0.294289866351475</v>
      </c>
      <c r="HK166" s="261">
        <f t="shared" si="1468"/>
        <v>0</v>
      </c>
      <c r="HL166" s="262">
        <f t="shared" si="1469"/>
        <v>0</v>
      </c>
      <c r="HM166" s="263"/>
      <c r="HN166" s="254">
        <v>4.0</v>
      </c>
      <c r="HO166" s="255" t="s">
        <v>158</v>
      </c>
      <c r="HP166" s="256" t="s">
        <v>121</v>
      </c>
      <c r="HQ166" s="256" t="s">
        <v>152</v>
      </c>
      <c r="HR166" s="257" t="str">
        <f>ADHB!HR166</f>
        <v/>
      </c>
      <c r="HS166" s="257"/>
      <c r="HT166" s="257">
        <f t="shared" si="1470"/>
        <v>0</v>
      </c>
      <c r="HU166" s="258"/>
      <c r="HV166" s="257">
        <f t="shared" si="1471"/>
        <v>0</v>
      </c>
      <c r="HW166" s="259"/>
      <c r="HX166" s="260"/>
      <c r="HY166" s="260"/>
      <c r="HZ166" s="257">
        <f t="shared" si="1472"/>
        <v>0</v>
      </c>
      <c r="IA166" s="258">
        <v>0.294289866351475</v>
      </c>
      <c r="IB166" s="261">
        <f t="shared" si="1473"/>
        <v>0</v>
      </c>
      <c r="IC166" s="262">
        <f t="shared" si="1474"/>
        <v>0</v>
      </c>
      <c r="ID166" s="263"/>
      <c r="IE166" s="254">
        <v>4.0</v>
      </c>
      <c r="IF166" s="255" t="s">
        <v>158</v>
      </c>
      <c r="IG166" s="256" t="s">
        <v>121</v>
      </c>
      <c r="IH166" s="256" t="s">
        <v>152</v>
      </c>
      <c r="II166" s="257" t="str">
        <f>ADHB!II166</f>
        <v/>
      </c>
      <c r="IJ166" s="257"/>
      <c r="IK166" s="257">
        <f t="shared" si="1475"/>
        <v>0</v>
      </c>
      <c r="IL166" s="258"/>
      <c r="IM166" s="257">
        <f t="shared" si="1476"/>
        <v>0</v>
      </c>
      <c r="IN166" s="259"/>
      <c r="IO166" s="260"/>
      <c r="IP166" s="260"/>
      <c r="IQ166" s="257">
        <f t="shared" si="1477"/>
        <v>0</v>
      </c>
      <c r="IR166" s="258">
        <v>0.294289866351475</v>
      </c>
      <c r="IS166" s="261">
        <f t="shared" si="1478"/>
        <v>0</v>
      </c>
      <c r="IT166" s="262">
        <f t="shared" si="1479"/>
        <v>0</v>
      </c>
      <c r="IU166" s="263"/>
      <c r="IV166" s="254">
        <v>4.0</v>
      </c>
      <c r="IW166" s="255" t="s">
        <v>158</v>
      </c>
      <c r="IX166" s="256" t="s">
        <v>121</v>
      </c>
      <c r="IY166" s="256" t="s">
        <v>152</v>
      </c>
      <c r="IZ166" s="257" t="str">
        <f>ADHB!IZ166</f>
        <v/>
      </c>
      <c r="JA166" s="257"/>
      <c r="JB166" s="257">
        <f t="shared" si="1480"/>
        <v>0</v>
      </c>
      <c r="JC166" s="258"/>
      <c r="JD166" s="257">
        <f t="shared" si="1481"/>
        <v>0</v>
      </c>
      <c r="JE166" s="259"/>
      <c r="JF166" s="260"/>
      <c r="JG166" s="260"/>
      <c r="JH166" s="257">
        <f t="shared" si="1482"/>
        <v>0</v>
      </c>
      <c r="JI166" s="258">
        <v>0.294289866351475</v>
      </c>
      <c r="JJ166" s="261">
        <f t="shared" si="1483"/>
        <v>0</v>
      </c>
      <c r="JK166" s="262">
        <f t="shared" si="1484"/>
        <v>0</v>
      </c>
      <c r="JL166" s="263"/>
      <c r="JM166" s="254">
        <v>4.0</v>
      </c>
      <c r="JN166" s="255" t="s">
        <v>158</v>
      </c>
      <c r="JO166" s="256" t="s">
        <v>121</v>
      </c>
      <c r="JP166" s="256" t="s">
        <v>152</v>
      </c>
      <c r="JQ166" s="257" t="str">
        <f>ADHB!KY166</f>
        <v/>
      </c>
      <c r="JR166" s="257"/>
      <c r="JS166" s="257">
        <f t="shared" si="1485"/>
        <v>0</v>
      </c>
      <c r="JT166" s="258"/>
      <c r="JU166" s="257">
        <f t="shared" si="1486"/>
        <v>0</v>
      </c>
      <c r="JV166" s="259"/>
      <c r="JW166" s="260"/>
      <c r="JX166" s="260"/>
      <c r="JY166" s="257">
        <f t="shared" si="1487"/>
        <v>0</v>
      </c>
      <c r="JZ166" s="258">
        <v>0.294289866351475</v>
      </c>
      <c r="KA166" s="261">
        <f t="shared" si="1488"/>
        <v>0</v>
      </c>
      <c r="KB166" s="262">
        <f t="shared" si="1489"/>
        <v>0</v>
      </c>
      <c r="KC166" s="263"/>
      <c r="KD166" s="254">
        <v>4.0</v>
      </c>
      <c r="KE166" s="255" t="s">
        <v>158</v>
      </c>
      <c r="KF166" s="256" t="s">
        <v>121</v>
      </c>
      <c r="KG166" s="256" t="s">
        <v>152</v>
      </c>
      <c r="KH166" s="257" t="str">
        <f>ADHB!LP166</f>
        <v/>
      </c>
      <c r="KI166" s="257"/>
      <c r="KJ166" s="257">
        <f t="shared" si="1490"/>
        <v>0</v>
      </c>
      <c r="KK166" s="258"/>
      <c r="KL166" s="257">
        <f t="shared" si="1491"/>
        <v>0</v>
      </c>
      <c r="KM166" s="259"/>
      <c r="KN166" s="260"/>
      <c r="KO166" s="260"/>
      <c r="KP166" s="257">
        <f t="shared" si="1492"/>
        <v>0</v>
      </c>
      <c r="KQ166" s="258">
        <v>0.294289866351475</v>
      </c>
      <c r="KR166" s="261">
        <f t="shared" si="1493"/>
        <v>0</v>
      </c>
      <c r="KS166" s="262">
        <f t="shared" si="1494"/>
        <v>0</v>
      </c>
      <c r="KT166" s="263"/>
      <c r="KU166" s="264"/>
    </row>
    <row r="167" ht="15.75" customHeight="1">
      <c r="A167" s="273"/>
      <c r="B167" s="274" t="s">
        <v>147</v>
      </c>
      <c r="C167" s="275"/>
      <c r="D167" s="275"/>
      <c r="E167" s="276"/>
      <c r="F167" s="276"/>
      <c r="G167" s="276"/>
      <c r="H167" s="277"/>
      <c r="I167" s="276"/>
      <c r="J167" s="277"/>
      <c r="K167" s="276"/>
      <c r="L167" s="276"/>
      <c r="M167" s="276"/>
      <c r="N167" s="277"/>
      <c r="O167" s="278"/>
      <c r="P167" s="279"/>
      <c r="Q167" s="263"/>
      <c r="R167" s="273"/>
      <c r="S167" s="274" t="s">
        <v>147</v>
      </c>
      <c r="T167" s="275"/>
      <c r="U167" s="275"/>
      <c r="V167" s="276"/>
      <c r="W167" s="276"/>
      <c r="X167" s="276"/>
      <c r="Y167" s="277"/>
      <c r="Z167" s="276"/>
      <c r="AA167" s="277"/>
      <c r="AB167" s="276"/>
      <c r="AC167" s="276"/>
      <c r="AD167" s="276"/>
      <c r="AE167" s="277"/>
      <c r="AF167" s="278"/>
      <c r="AG167" s="279"/>
      <c r="AH167" s="263"/>
      <c r="AI167" s="273"/>
      <c r="AJ167" s="274" t="s">
        <v>147</v>
      </c>
      <c r="AK167" s="275"/>
      <c r="AL167" s="275"/>
      <c r="AM167" s="276"/>
      <c r="AN167" s="276"/>
      <c r="AO167" s="276"/>
      <c r="AP167" s="277"/>
      <c r="AQ167" s="276"/>
      <c r="AR167" s="277"/>
      <c r="AS167" s="276"/>
      <c r="AT167" s="276"/>
      <c r="AU167" s="276"/>
      <c r="AV167" s="277"/>
      <c r="AW167" s="278"/>
      <c r="AX167" s="279"/>
      <c r="AY167" s="263"/>
      <c r="AZ167" s="273"/>
      <c r="BA167" s="274" t="s">
        <v>147</v>
      </c>
      <c r="BB167" s="275"/>
      <c r="BC167" s="275"/>
      <c r="BD167" s="276"/>
      <c r="BE167" s="276"/>
      <c r="BF167" s="276"/>
      <c r="BG167" s="277"/>
      <c r="BH167" s="276"/>
      <c r="BI167" s="277"/>
      <c r="BJ167" s="276"/>
      <c r="BK167" s="276"/>
      <c r="BL167" s="276"/>
      <c r="BM167" s="277"/>
      <c r="BN167" s="278"/>
      <c r="BO167" s="279"/>
      <c r="BP167" s="263"/>
      <c r="BQ167" s="273"/>
      <c r="BR167" s="274" t="s">
        <v>147</v>
      </c>
      <c r="BS167" s="275"/>
      <c r="BT167" s="275"/>
      <c r="BU167" s="276"/>
      <c r="BV167" s="276"/>
      <c r="BW167" s="276"/>
      <c r="BX167" s="277"/>
      <c r="BY167" s="276"/>
      <c r="BZ167" s="277"/>
      <c r="CA167" s="276"/>
      <c r="CB167" s="276"/>
      <c r="CC167" s="276"/>
      <c r="CD167" s="277"/>
      <c r="CE167" s="278"/>
      <c r="CF167" s="279"/>
      <c r="CG167" s="263"/>
      <c r="CH167" s="273"/>
      <c r="CI167" s="274" t="s">
        <v>147</v>
      </c>
      <c r="CJ167" s="275"/>
      <c r="CK167" s="275"/>
      <c r="CL167" s="276"/>
      <c r="CM167" s="276"/>
      <c r="CN167" s="276"/>
      <c r="CO167" s="277"/>
      <c r="CP167" s="276"/>
      <c r="CQ167" s="277"/>
      <c r="CR167" s="276"/>
      <c r="CS167" s="276"/>
      <c r="CT167" s="276"/>
      <c r="CU167" s="277"/>
      <c r="CV167" s="278"/>
      <c r="CW167" s="279"/>
      <c r="CX167" s="263"/>
      <c r="CY167" s="273"/>
      <c r="CZ167" s="274" t="s">
        <v>147</v>
      </c>
      <c r="DA167" s="275"/>
      <c r="DB167" s="275"/>
      <c r="DC167" s="276"/>
      <c r="DD167" s="276"/>
      <c r="DE167" s="276"/>
      <c r="DF167" s="277"/>
      <c r="DG167" s="276"/>
      <c r="DH167" s="277"/>
      <c r="DI167" s="276"/>
      <c r="DJ167" s="276"/>
      <c r="DK167" s="276"/>
      <c r="DL167" s="277"/>
      <c r="DM167" s="278"/>
      <c r="DN167" s="279"/>
      <c r="DO167" s="263"/>
      <c r="DP167" s="273"/>
      <c r="DQ167" s="274" t="s">
        <v>147</v>
      </c>
      <c r="DR167" s="275"/>
      <c r="DS167" s="275"/>
      <c r="DT167" s="276"/>
      <c r="DU167" s="276"/>
      <c r="DV167" s="276"/>
      <c r="DW167" s="277"/>
      <c r="DX167" s="276"/>
      <c r="DY167" s="277"/>
      <c r="DZ167" s="276"/>
      <c r="EA167" s="276"/>
      <c r="EB167" s="276"/>
      <c r="EC167" s="277"/>
      <c r="ED167" s="278"/>
      <c r="EE167" s="279"/>
      <c r="EF167" s="263"/>
      <c r="EG167" s="273"/>
      <c r="EH167" s="274" t="s">
        <v>147</v>
      </c>
      <c r="EI167" s="275"/>
      <c r="EJ167" s="275"/>
      <c r="EK167" s="276"/>
      <c r="EL167" s="276"/>
      <c r="EM167" s="276"/>
      <c r="EN167" s="277"/>
      <c r="EO167" s="276"/>
      <c r="EP167" s="277"/>
      <c r="EQ167" s="276"/>
      <c r="ER167" s="276"/>
      <c r="ES167" s="276"/>
      <c r="ET167" s="277"/>
      <c r="EU167" s="278"/>
      <c r="EV167" s="279"/>
      <c r="EW167" s="263"/>
      <c r="EX167" s="273"/>
      <c r="EY167" s="274" t="s">
        <v>147</v>
      </c>
      <c r="EZ167" s="275"/>
      <c r="FA167" s="275"/>
      <c r="FB167" s="276"/>
      <c r="FC167" s="276"/>
      <c r="FD167" s="276"/>
      <c r="FE167" s="277"/>
      <c r="FF167" s="276"/>
      <c r="FG167" s="277"/>
      <c r="FH167" s="276"/>
      <c r="FI167" s="276"/>
      <c r="FJ167" s="276"/>
      <c r="FK167" s="277"/>
      <c r="FL167" s="278"/>
      <c r="FM167" s="279"/>
      <c r="FN167" s="263"/>
      <c r="FO167" s="273"/>
      <c r="FP167" s="274" t="s">
        <v>147</v>
      </c>
      <c r="FQ167" s="275"/>
      <c r="FR167" s="275"/>
      <c r="FS167" s="276"/>
      <c r="FT167" s="276"/>
      <c r="FU167" s="276"/>
      <c r="FV167" s="277"/>
      <c r="FW167" s="276"/>
      <c r="FX167" s="277"/>
      <c r="FY167" s="276"/>
      <c r="FZ167" s="276"/>
      <c r="GA167" s="276"/>
      <c r="GB167" s="277"/>
      <c r="GC167" s="278"/>
      <c r="GD167" s="279"/>
      <c r="GE167" s="263"/>
      <c r="GF167" s="273"/>
      <c r="GG167" s="274" t="s">
        <v>147</v>
      </c>
      <c r="GH167" s="275"/>
      <c r="GI167" s="275"/>
      <c r="GJ167" s="276"/>
      <c r="GK167" s="276"/>
      <c r="GL167" s="276"/>
      <c r="GM167" s="277"/>
      <c r="GN167" s="276"/>
      <c r="GO167" s="277"/>
      <c r="GP167" s="276"/>
      <c r="GQ167" s="276"/>
      <c r="GR167" s="276"/>
      <c r="GS167" s="277"/>
      <c r="GT167" s="278"/>
      <c r="GU167" s="279"/>
      <c r="GV167" s="263"/>
      <c r="GW167" s="273"/>
      <c r="GX167" s="274" t="s">
        <v>147</v>
      </c>
      <c r="GY167" s="275"/>
      <c r="GZ167" s="275"/>
      <c r="HA167" s="276"/>
      <c r="HB167" s="276"/>
      <c r="HC167" s="276"/>
      <c r="HD167" s="277"/>
      <c r="HE167" s="276"/>
      <c r="HF167" s="277"/>
      <c r="HG167" s="276"/>
      <c r="HH167" s="276"/>
      <c r="HI167" s="276"/>
      <c r="HJ167" s="277"/>
      <c r="HK167" s="278"/>
      <c r="HL167" s="279"/>
      <c r="HM167" s="263"/>
      <c r="HN167" s="273"/>
      <c r="HO167" s="274" t="s">
        <v>147</v>
      </c>
      <c r="HP167" s="275"/>
      <c r="HQ167" s="275"/>
      <c r="HR167" s="276"/>
      <c r="HS167" s="276"/>
      <c r="HT167" s="276"/>
      <c r="HU167" s="277"/>
      <c r="HV167" s="276"/>
      <c r="HW167" s="277"/>
      <c r="HX167" s="276"/>
      <c r="HY167" s="276"/>
      <c r="HZ167" s="276"/>
      <c r="IA167" s="277"/>
      <c r="IB167" s="278"/>
      <c r="IC167" s="279"/>
      <c r="ID167" s="263"/>
      <c r="IE167" s="273"/>
      <c r="IF167" s="274" t="s">
        <v>147</v>
      </c>
      <c r="IG167" s="275"/>
      <c r="IH167" s="275"/>
      <c r="II167" s="276"/>
      <c r="IJ167" s="276"/>
      <c r="IK167" s="276"/>
      <c r="IL167" s="277"/>
      <c r="IM167" s="276"/>
      <c r="IN167" s="277"/>
      <c r="IO167" s="276"/>
      <c r="IP167" s="276"/>
      <c r="IQ167" s="276"/>
      <c r="IR167" s="277"/>
      <c r="IS167" s="278"/>
      <c r="IT167" s="279"/>
      <c r="IU167" s="263"/>
      <c r="IV167" s="273"/>
      <c r="IW167" s="274" t="s">
        <v>147</v>
      </c>
      <c r="IX167" s="275"/>
      <c r="IY167" s="275"/>
      <c r="IZ167" s="276"/>
      <c r="JA167" s="276"/>
      <c r="JB167" s="276"/>
      <c r="JC167" s="277"/>
      <c r="JD167" s="276"/>
      <c r="JE167" s="277"/>
      <c r="JF167" s="276"/>
      <c r="JG167" s="276"/>
      <c r="JH167" s="276"/>
      <c r="JI167" s="277"/>
      <c r="JJ167" s="278"/>
      <c r="JK167" s="279"/>
      <c r="JL167" s="263"/>
      <c r="JM167" s="273"/>
      <c r="JN167" s="274" t="s">
        <v>147</v>
      </c>
      <c r="JO167" s="275"/>
      <c r="JP167" s="275"/>
      <c r="JQ167" s="276"/>
      <c r="JR167" s="276"/>
      <c r="JS167" s="276"/>
      <c r="JT167" s="277"/>
      <c r="JU167" s="276"/>
      <c r="JV167" s="277"/>
      <c r="JW167" s="276"/>
      <c r="JX167" s="276"/>
      <c r="JY167" s="276"/>
      <c r="JZ167" s="277"/>
      <c r="KA167" s="278"/>
      <c r="KB167" s="279"/>
      <c r="KC167" s="263"/>
      <c r="KD167" s="273"/>
      <c r="KE167" s="274" t="s">
        <v>147</v>
      </c>
      <c r="KF167" s="275"/>
      <c r="KG167" s="275"/>
      <c r="KH167" s="276"/>
      <c r="KI167" s="276"/>
      <c r="KJ167" s="276"/>
      <c r="KK167" s="277"/>
      <c r="KL167" s="276"/>
      <c r="KM167" s="277"/>
      <c r="KN167" s="276"/>
      <c r="KO167" s="276"/>
      <c r="KP167" s="276"/>
      <c r="KQ167" s="277"/>
      <c r="KR167" s="278"/>
      <c r="KS167" s="279"/>
      <c r="KT167" s="263"/>
      <c r="KU167" s="264"/>
    </row>
    <row r="168" ht="15.75" customHeight="1">
      <c r="A168" s="254">
        <v>1.0</v>
      </c>
      <c r="B168" s="255" t="s">
        <v>159</v>
      </c>
      <c r="C168" s="256" t="s">
        <v>121</v>
      </c>
      <c r="D168" s="256" t="s">
        <v>152</v>
      </c>
      <c r="E168" s="257" t="str">
        <f>ADHB!E168</f>
        <v/>
      </c>
      <c r="F168" s="257"/>
      <c r="G168" s="257">
        <f t="shared" ref="G168:G170" si="1495">IFERROR(E168*F168/1000000,0)</f>
        <v>0</v>
      </c>
      <c r="H168" s="258"/>
      <c r="I168" s="257">
        <f t="shared" ref="I168:I170" si="1496">IFERROR(+G168*H168,"")</f>
        <v>0</v>
      </c>
      <c r="J168" s="259"/>
      <c r="K168" s="260"/>
      <c r="L168" s="260"/>
      <c r="M168" s="257">
        <f t="shared" ref="M168:M170" si="1497">IFERROR(+(IF(G168="","0",G168))+(IF(I168="","0",I168))+(IF(L168="","0",L168)),"")</f>
        <v>0</v>
      </c>
      <c r="N168" s="258">
        <v>0.294289866351475</v>
      </c>
      <c r="O168" s="261">
        <f t="shared" ref="O168:O170" si="1498">IFERROR(+N168*(M168-L168),"")</f>
        <v>0</v>
      </c>
      <c r="P168" s="262">
        <f t="shared" ref="P168:P170" si="1499">IFERROR(+(IF(M168="","0",M168))-(IF(O168="","0",O168)),"")</f>
        <v>0</v>
      </c>
      <c r="Q168" s="263"/>
      <c r="R168" s="254">
        <v>1.0</v>
      </c>
      <c r="S168" s="255" t="s">
        <v>159</v>
      </c>
      <c r="T168" s="256" t="s">
        <v>121</v>
      </c>
      <c r="U168" s="256" t="s">
        <v>152</v>
      </c>
      <c r="V168" s="257" t="str">
        <f>ADHB!V168</f>
        <v/>
      </c>
      <c r="W168" s="257"/>
      <c r="X168" s="257">
        <f t="shared" ref="X168:X170" si="1500">IFERROR(V168*W168/1000000,0)</f>
        <v>0</v>
      </c>
      <c r="Y168" s="258"/>
      <c r="Z168" s="257">
        <f t="shared" ref="Z168:Z170" si="1501">IFERROR(+X168*Y168,"")</f>
        <v>0</v>
      </c>
      <c r="AA168" s="259"/>
      <c r="AB168" s="260"/>
      <c r="AC168" s="260"/>
      <c r="AD168" s="257">
        <f t="shared" ref="AD168:AD170" si="1502">IFERROR(+(IF(X168="","0",X168))+(IF(Z168="","0",Z168))+(IF(AC168="","0",AC168)),"")</f>
        <v>0</v>
      </c>
      <c r="AE168" s="258">
        <v>0.294289866351475</v>
      </c>
      <c r="AF168" s="261">
        <f t="shared" ref="AF168:AF170" si="1503">IFERROR(+AE168*(AD168-AC168),"")</f>
        <v>0</v>
      </c>
      <c r="AG168" s="262">
        <f t="shared" ref="AG168:AG170" si="1504">IFERROR(+(IF(AD168="","0",AD168))-(IF(AF168="","0",AF168)),"")</f>
        <v>0</v>
      </c>
      <c r="AH168" s="263"/>
      <c r="AI168" s="254">
        <v>1.0</v>
      </c>
      <c r="AJ168" s="255" t="s">
        <v>159</v>
      </c>
      <c r="AK168" s="256" t="s">
        <v>121</v>
      </c>
      <c r="AL168" s="256" t="s">
        <v>152</v>
      </c>
      <c r="AM168" s="257" t="str">
        <f>ADHB!AM168</f>
        <v/>
      </c>
      <c r="AN168" s="257"/>
      <c r="AO168" s="257">
        <f t="shared" ref="AO168:AO170" si="1505">IFERROR(AM168*AN168/1000000,0)</f>
        <v>0</v>
      </c>
      <c r="AP168" s="258"/>
      <c r="AQ168" s="257">
        <f t="shared" ref="AQ168:AQ170" si="1506">IFERROR(+AO168*AP168,"")</f>
        <v>0</v>
      </c>
      <c r="AR168" s="259"/>
      <c r="AS168" s="260"/>
      <c r="AT168" s="260"/>
      <c r="AU168" s="257">
        <f t="shared" ref="AU168:AU170" si="1507">IFERROR(+(IF(AO168="","0",AO168))+(IF(AQ168="","0",AQ168))+(IF(AT168="","0",AT168)),"")</f>
        <v>0</v>
      </c>
      <c r="AV168" s="258">
        <v>0.294289866351475</v>
      </c>
      <c r="AW168" s="261">
        <f t="shared" ref="AW168:AW170" si="1508">IFERROR(+AV168*(AU168-AT168),"")</f>
        <v>0</v>
      </c>
      <c r="AX168" s="262">
        <f t="shared" ref="AX168:AX170" si="1509">IFERROR(+(IF(AU168="","0",AU168))-(IF(AW168="","0",AW168)),"")</f>
        <v>0</v>
      </c>
      <c r="AY168" s="263"/>
      <c r="AZ168" s="254">
        <v>1.0</v>
      </c>
      <c r="BA168" s="255" t="s">
        <v>159</v>
      </c>
      <c r="BB168" s="256" t="s">
        <v>121</v>
      </c>
      <c r="BC168" s="256" t="s">
        <v>152</v>
      </c>
      <c r="BD168" s="257" t="str">
        <f>ADHB!BD168</f>
        <v/>
      </c>
      <c r="BE168" s="257"/>
      <c r="BF168" s="257">
        <f t="shared" ref="BF168:BF170" si="1510">IFERROR(BD168*BE168/1000000,0)</f>
        <v>0</v>
      </c>
      <c r="BG168" s="258"/>
      <c r="BH168" s="257">
        <f t="shared" ref="BH168:BH170" si="1511">IFERROR(+BF168*BG168,"")</f>
        <v>0</v>
      </c>
      <c r="BI168" s="259"/>
      <c r="BJ168" s="260"/>
      <c r="BK168" s="260"/>
      <c r="BL168" s="257">
        <f t="shared" ref="BL168:BL170" si="1512">IFERROR(+(IF(BF168="","0",BF168))+(IF(BH168="","0",BH168))+(IF(BK168="","0",BK168)),"")</f>
        <v>0</v>
      </c>
      <c r="BM168" s="258">
        <v>0.294289866351475</v>
      </c>
      <c r="BN168" s="261">
        <f t="shared" ref="BN168:BN170" si="1513">IFERROR(+BM168*(BL168-BK168),"")</f>
        <v>0</v>
      </c>
      <c r="BO168" s="262">
        <f t="shared" ref="BO168:BO170" si="1514">IFERROR(+(IF(BL168="","0",BL168))-(IF(BN168="","0",BN168)),"")</f>
        <v>0</v>
      </c>
      <c r="BP168" s="263"/>
      <c r="BQ168" s="254">
        <v>1.0</v>
      </c>
      <c r="BR168" s="255" t="s">
        <v>159</v>
      </c>
      <c r="BS168" s="256" t="s">
        <v>121</v>
      </c>
      <c r="BT168" s="256" t="s">
        <v>152</v>
      </c>
      <c r="BU168" s="257" t="str">
        <f>ADHB!BU168</f>
        <v/>
      </c>
      <c r="BV168" s="257"/>
      <c r="BW168" s="257">
        <f t="shared" ref="BW168:BW170" si="1515">IFERROR(BU168*BV168/1000000,0)</f>
        <v>0</v>
      </c>
      <c r="BX168" s="258"/>
      <c r="BY168" s="257">
        <f t="shared" ref="BY168:BY170" si="1516">IFERROR(+BW168*BX168,"")</f>
        <v>0</v>
      </c>
      <c r="BZ168" s="259"/>
      <c r="CA168" s="260"/>
      <c r="CB168" s="260"/>
      <c r="CC168" s="257">
        <f t="shared" ref="CC168:CC170" si="1517">IFERROR(+(IF(BW168="","0",BW168))+(IF(BY168="","0",BY168))+(IF(CB168="","0",CB168)),"")</f>
        <v>0</v>
      </c>
      <c r="CD168" s="258">
        <v>0.294289866351475</v>
      </c>
      <c r="CE168" s="261">
        <f t="shared" ref="CE168:CE170" si="1518">IFERROR(+CD168*(CC168-CB168),"")</f>
        <v>0</v>
      </c>
      <c r="CF168" s="262">
        <f t="shared" ref="CF168:CF170" si="1519">IFERROR(+(IF(CC168="","0",CC168))-(IF(CE168="","0",CE168)),"")</f>
        <v>0</v>
      </c>
      <c r="CG168" s="263"/>
      <c r="CH168" s="254">
        <v>1.0</v>
      </c>
      <c r="CI168" s="255" t="s">
        <v>159</v>
      </c>
      <c r="CJ168" s="256" t="s">
        <v>121</v>
      </c>
      <c r="CK168" s="256" t="s">
        <v>152</v>
      </c>
      <c r="CL168" s="257" t="str">
        <f>ADHB!CL168</f>
        <v/>
      </c>
      <c r="CM168" s="257"/>
      <c r="CN168" s="257">
        <f t="shared" ref="CN168:CN170" si="1520">IFERROR(CL168*CM168/1000000,0)</f>
        <v>0</v>
      </c>
      <c r="CO168" s="258"/>
      <c r="CP168" s="257">
        <f t="shared" ref="CP168:CP170" si="1521">IFERROR(+CN168*CO168,"")</f>
        <v>0</v>
      </c>
      <c r="CQ168" s="259"/>
      <c r="CR168" s="260"/>
      <c r="CS168" s="260"/>
      <c r="CT168" s="257">
        <f t="shared" ref="CT168:CT170" si="1522">IFERROR(+(IF(CN168="","0",CN168))+(IF(CP168="","0",CP168))+(IF(CS168="","0",CS168)),"")</f>
        <v>0</v>
      </c>
      <c r="CU168" s="258">
        <v>0.294289866351475</v>
      </c>
      <c r="CV168" s="261">
        <f t="shared" ref="CV168:CV170" si="1523">IFERROR(+CU168*(CT168-CS168),"")</f>
        <v>0</v>
      </c>
      <c r="CW168" s="262">
        <f t="shared" ref="CW168:CW170" si="1524">IFERROR(+(IF(CT168="","0",CT168))-(IF(CV168="","0",CV168)),"")</f>
        <v>0</v>
      </c>
      <c r="CX168" s="263"/>
      <c r="CY168" s="254">
        <v>1.0</v>
      </c>
      <c r="CZ168" s="255" t="s">
        <v>159</v>
      </c>
      <c r="DA168" s="256" t="s">
        <v>121</v>
      </c>
      <c r="DB168" s="256" t="s">
        <v>152</v>
      </c>
      <c r="DC168" s="257" t="str">
        <f>ADHB!DC168</f>
        <v/>
      </c>
      <c r="DD168" s="257"/>
      <c r="DE168" s="257">
        <f t="shared" ref="DE168:DE170" si="1525">IFERROR(DC168*DD168/1000000,0)</f>
        <v>0</v>
      </c>
      <c r="DF168" s="258"/>
      <c r="DG168" s="257">
        <f t="shared" ref="DG168:DG170" si="1526">IFERROR(+DE168*DF168,"")</f>
        <v>0</v>
      </c>
      <c r="DH168" s="259"/>
      <c r="DI168" s="260"/>
      <c r="DJ168" s="260"/>
      <c r="DK168" s="257">
        <f t="shared" ref="DK168:DK170" si="1527">IFERROR(+(IF(DE168="","0",DE168))+(IF(DG168="","0",DG168))+(IF(DJ168="","0",DJ168)),"")</f>
        <v>0</v>
      </c>
      <c r="DL168" s="258">
        <v>0.294289866351475</v>
      </c>
      <c r="DM168" s="261">
        <f t="shared" ref="DM168:DM170" si="1528">IFERROR(+DL168*(DK168-DJ168),"")</f>
        <v>0</v>
      </c>
      <c r="DN168" s="262">
        <f t="shared" ref="DN168:DN170" si="1529">IFERROR(+(IF(DK168="","0",DK168))-(IF(DM168="","0",DM168)),"")</f>
        <v>0</v>
      </c>
      <c r="DO168" s="263"/>
      <c r="DP168" s="254">
        <v>1.0</v>
      </c>
      <c r="DQ168" s="255" t="s">
        <v>159</v>
      </c>
      <c r="DR168" s="256" t="s">
        <v>121</v>
      </c>
      <c r="DS168" s="256" t="s">
        <v>152</v>
      </c>
      <c r="DT168" s="257" t="str">
        <f>ADHB!DT168</f>
        <v/>
      </c>
      <c r="DU168" s="257"/>
      <c r="DV168" s="257">
        <f t="shared" ref="DV168:DV170" si="1530">IFERROR(DT168*DU168/1000000,0)</f>
        <v>0</v>
      </c>
      <c r="DW168" s="258"/>
      <c r="DX168" s="257">
        <f t="shared" ref="DX168:DX170" si="1531">IFERROR(+DV168*DW168,"")</f>
        <v>0</v>
      </c>
      <c r="DY168" s="259"/>
      <c r="DZ168" s="260"/>
      <c r="EA168" s="260"/>
      <c r="EB168" s="257">
        <f t="shared" ref="EB168:EB170" si="1532">IFERROR(+(IF(DV168="","0",DV168))+(IF(DX168="","0",DX168))+(IF(EA168="","0",EA168)),"")</f>
        <v>0</v>
      </c>
      <c r="EC168" s="258">
        <v>0.294289866351475</v>
      </c>
      <c r="ED168" s="261">
        <f t="shared" ref="ED168:ED170" si="1533">IFERROR(+EC168*(EB168-EA168),"")</f>
        <v>0</v>
      </c>
      <c r="EE168" s="262">
        <f t="shared" ref="EE168:EE170" si="1534">IFERROR(+(IF(EB168="","0",EB168))-(IF(ED168="","0",ED168)),"")</f>
        <v>0</v>
      </c>
      <c r="EF168" s="263"/>
      <c r="EG168" s="254">
        <v>1.0</v>
      </c>
      <c r="EH168" s="255" t="s">
        <v>159</v>
      </c>
      <c r="EI168" s="256" t="s">
        <v>121</v>
      </c>
      <c r="EJ168" s="256" t="s">
        <v>152</v>
      </c>
      <c r="EK168" s="257" t="str">
        <f>ADHB!EK168</f>
        <v/>
      </c>
      <c r="EL168" s="257"/>
      <c r="EM168" s="257">
        <f t="shared" ref="EM168:EM170" si="1535">IFERROR(EK168*EL168/1000000,0)</f>
        <v>0</v>
      </c>
      <c r="EN168" s="258"/>
      <c r="EO168" s="257">
        <f t="shared" ref="EO168:EO170" si="1536">IFERROR(+EM168*EN168,"")</f>
        <v>0</v>
      </c>
      <c r="EP168" s="259"/>
      <c r="EQ168" s="260"/>
      <c r="ER168" s="260"/>
      <c r="ES168" s="257">
        <f t="shared" ref="ES168:ES170" si="1537">IFERROR(+(IF(EM168="","0",EM168))+(IF(EO168="","0",EO168))+(IF(ER168="","0",ER168)),"")</f>
        <v>0</v>
      </c>
      <c r="ET168" s="258">
        <v>0.294289866351475</v>
      </c>
      <c r="EU168" s="261">
        <f t="shared" ref="EU168:EU170" si="1538">IFERROR(+ET168*(ES168-ER168),"")</f>
        <v>0</v>
      </c>
      <c r="EV168" s="262">
        <f t="shared" ref="EV168:EV170" si="1539">IFERROR(+(IF(ES168="","0",ES168))-(IF(EU168="","0",EU168)),"")</f>
        <v>0</v>
      </c>
      <c r="EW168" s="263"/>
      <c r="EX168" s="254">
        <v>1.0</v>
      </c>
      <c r="EY168" s="255" t="s">
        <v>159</v>
      </c>
      <c r="EZ168" s="256" t="s">
        <v>121</v>
      </c>
      <c r="FA168" s="256" t="s">
        <v>152</v>
      </c>
      <c r="FB168" s="257" t="str">
        <f>ADHB!FB168</f>
        <v/>
      </c>
      <c r="FC168" s="257"/>
      <c r="FD168" s="257">
        <f t="shared" ref="FD168:FD170" si="1540">IFERROR(FB168*FC168/1000000,0)</f>
        <v>0</v>
      </c>
      <c r="FE168" s="258"/>
      <c r="FF168" s="257">
        <f t="shared" ref="FF168:FF170" si="1541">IFERROR(+FD168*FE168,"")</f>
        <v>0</v>
      </c>
      <c r="FG168" s="259"/>
      <c r="FH168" s="260"/>
      <c r="FI168" s="260"/>
      <c r="FJ168" s="257">
        <f t="shared" ref="FJ168:FJ170" si="1542">IFERROR(+(IF(FD168="","0",FD168))+(IF(FF168="","0",FF168))+(IF(FI168="","0",FI168)),"")</f>
        <v>0</v>
      </c>
      <c r="FK168" s="258">
        <v>0.294289866351475</v>
      </c>
      <c r="FL168" s="261">
        <f t="shared" ref="FL168:FL170" si="1543">IFERROR(+FK168*(FJ168-FI168),"")</f>
        <v>0</v>
      </c>
      <c r="FM168" s="262">
        <f t="shared" ref="FM168:FM170" si="1544">IFERROR(+(IF(FJ168="","0",FJ168))-(IF(FL168="","0",FL168)),"")</f>
        <v>0</v>
      </c>
      <c r="FN168" s="263"/>
      <c r="FO168" s="254">
        <v>1.0</v>
      </c>
      <c r="FP168" s="255" t="s">
        <v>159</v>
      </c>
      <c r="FQ168" s="256" t="s">
        <v>121</v>
      </c>
      <c r="FR168" s="256" t="s">
        <v>152</v>
      </c>
      <c r="FS168" s="257" t="str">
        <f>ADHB!FS168</f>
        <v/>
      </c>
      <c r="FT168" s="257"/>
      <c r="FU168" s="257">
        <f t="shared" ref="FU168:FU170" si="1545">IFERROR(FS168*FT168/1000000,0)</f>
        <v>0</v>
      </c>
      <c r="FV168" s="258"/>
      <c r="FW168" s="257">
        <f t="shared" ref="FW168:FW170" si="1546">IFERROR(+FU168*FV168,"")</f>
        <v>0</v>
      </c>
      <c r="FX168" s="259"/>
      <c r="FY168" s="260"/>
      <c r="FZ168" s="260"/>
      <c r="GA168" s="257">
        <f t="shared" ref="GA168:GA170" si="1547">IFERROR(+(IF(FU168="","0",FU168))+(IF(FW168="","0",FW168))+(IF(FZ168="","0",FZ168)),"")</f>
        <v>0</v>
      </c>
      <c r="GB168" s="258">
        <v>0.294289866351475</v>
      </c>
      <c r="GC168" s="261">
        <f t="shared" ref="GC168:GC170" si="1548">IFERROR(+GB168*(GA168-FZ168),"")</f>
        <v>0</v>
      </c>
      <c r="GD168" s="262">
        <f t="shared" ref="GD168:GD170" si="1549">IFERROR(+(IF(GA168="","0",GA168))-(IF(GC168="","0",GC168)),"")</f>
        <v>0</v>
      </c>
      <c r="GE168" s="263"/>
      <c r="GF168" s="254">
        <v>1.0</v>
      </c>
      <c r="GG168" s="255" t="s">
        <v>159</v>
      </c>
      <c r="GH168" s="256" t="s">
        <v>121</v>
      </c>
      <c r="GI168" s="256" t="s">
        <v>152</v>
      </c>
      <c r="GJ168" s="257" t="str">
        <f>ADHB!GJ168</f>
        <v/>
      </c>
      <c r="GK168" s="257"/>
      <c r="GL168" s="257">
        <f t="shared" ref="GL168:GL170" si="1550">IFERROR(GJ168*GK168/1000000,0)</f>
        <v>0</v>
      </c>
      <c r="GM168" s="258"/>
      <c r="GN168" s="257">
        <f t="shared" ref="GN168:GN170" si="1551">IFERROR(+GL168*GM168,"")</f>
        <v>0</v>
      </c>
      <c r="GO168" s="259"/>
      <c r="GP168" s="260"/>
      <c r="GQ168" s="260"/>
      <c r="GR168" s="257">
        <f t="shared" ref="GR168:GR170" si="1552">IFERROR(+(IF(GL168="","0",GL168))+(IF(GN168="","0",GN168))+(IF(GQ168="","0",GQ168)),"")</f>
        <v>0</v>
      </c>
      <c r="GS168" s="258">
        <v>0.294289866351475</v>
      </c>
      <c r="GT168" s="261">
        <f t="shared" ref="GT168:GT170" si="1553">IFERROR(+GS168*(GR168-GQ168),"")</f>
        <v>0</v>
      </c>
      <c r="GU168" s="262">
        <f t="shared" ref="GU168:GU170" si="1554">IFERROR(+(IF(GR168="","0",GR168))-(IF(GT168="","0",GT168)),"")</f>
        <v>0</v>
      </c>
      <c r="GV168" s="263"/>
      <c r="GW168" s="254">
        <v>1.0</v>
      </c>
      <c r="GX168" s="255" t="s">
        <v>159</v>
      </c>
      <c r="GY168" s="256" t="s">
        <v>121</v>
      </c>
      <c r="GZ168" s="256" t="s">
        <v>152</v>
      </c>
      <c r="HA168" s="257" t="str">
        <f>ADHB!HA168</f>
        <v/>
      </c>
      <c r="HB168" s="257"/>
      <c r="HC168" s="257">
        <f t="shared" ref="HC168:HC170" si="1555">IFERROR(HA168*HB168/1000000,0)</f>
        <v>0</v>
      </c>
      <c r="HD168" s="258"/>
      <c r="HE168" s="257">
        <f t="shared" ref="HE168:HE170" si="1556">IFERROR(+HC168*HD168,"")</f>
        <v>0</v>
      </c>
      <c r="HF168" s="259"/>
      <c r="HG168" s="260"/>
      <c r="HH168" s="260"/>
      <c r="HI168" s="257">
        <f t="shared" ref="HI168:HI170" si="1557">IFERROR(+(IF(HC168="","0",HC168))+(IF(HE168="","0",HE168))+(IF(HH168="","0",HH168)),"")</f>
        <v>0</v>
      </c>
      <c r="HJ168" s="258">
        <v>0.294289866351475</v>
      </c>
      <c r="HK168" s="261">
        <f t="shared" ref="HK168:HK170" si="1558">IFERROR(+HJ168*(HI168-HH168),"")</f>
        <v>0</v>
      </c>
      <c r="HL168" s="262">
        <f t="shared" ref="HL168:HL170" si="1559">IFERROR(+(IF(HI168="","0",HI168))-(IF(HK168="","0",HK168)),"")</f>
        <v>0</v>
      </c>
      <c r="HM168" s="263"/>
      <c r="HN168" s="254">
        <v>1.0</v>
      </c>
      <c r="HO168" s="255" t="s">
        <v>159</v>
      </c>
      <c r="HP168" s="256" t="s">
        <v>121</v>
      </c>
      <c r="HQ168" s="256" t="s">
        <v>152</v>
      </c>
      <c r="HR168" s="257" t="str">
        <f>ADHB!HR168</f>
        <v/>
      </c>
      <c r="HS168" s="257"/>
      <c r="HT168" s="257">
        <f t="shared" ref="HT168:HT170" si="1560">IFERROR(HR168*HS168/1000000,0)</f>
        <v>0</v>
      </c>
      <c r="HU168" s="258"/>
      <c r="HV168" s="257">
        <f t="shared" ref="HV168:HV170" si="1561">IFERROR(+HT168*HU168,"")</f>
        <v>0</v>
      </c>
      <c r="HW168" s="259"/>
      <c r="HX168" s="260"/>
      <c r="HY168" s="260"/>
      <c r="HZ168" s="257">
        <f t="shared" ref="HZ168:HZ170" si="1562">IFERROR(+(IF(HT168="","0",HT168))+(IF(HV168="","0",HV168))+(IF(HY168="","0",HY168)),"")</f>
        <v>0</v>
      </c>
      <c r="IA168" s="258">
        <v>0.294289866351475</v>
      </c>
      <c r="IB168" s="261">
        <f t="shared" ref="IB168:IB170" si="1563">IFERROR(+IA168*(HZ168-HY168),"")</f>
        <v>0</v>
      </c>
      <c r="IC168" s="262">
        <f t="shared" ref="IC168:IC170" si="1564">IFERROR(+(IF(HZ168="","0",HZ168))-(IF(IB168="","0",IB168)),"")</f>
        <v>0</v>
      </c>
      <c r="ID168" s="263"/>
      <c r="IE168" s="254">
        <v>1.0</v>
      </c>
      <c r="IF168" s="255" t="s">
        <v>159</v>
      </c>
      <c r="IG168" s="256" t="s">
        <v>121</v>
      </c>
      <c r="IH168" s="256" t="s">
        <v>152</v>
      </c>
      <c r="II168" s="257" t="str">
        <f>ADHB!II168</f>
        <v/>
      </c>
      <c r="IJ168" s="257"/>
      <c r="IK168" s="257">
        <f t="shared" ref="IK168:IK170" si="1565">IFERROR(II168*IJ168/1000000,0)</f>
        <v>0</v>
      </c>
      <c r="IL168" s="258"/>
      <c r="IM168" s="257">
        <f t="shared" ref="IM168:IM170" si="1566">IFERROR(+IK168*IL168,"")</f>
        <v>0</v>
      </c>
      <c r="IN168" s="259"/>
      <c r="IO168" s="260"/>
      <c r="IP168" s="260"/>
      <c r="IQ168" s="257">
        <f t="shared" ref="IQ168:IQ170" si="1567">IFERROR(+(IF(IK168="","0",IK168))+(IF(IM168="","0",IM168))+(IF(IP168="","0",IP168)),"")</f>
        <v>0</v>
      </c>
      <c r="IR168" s="258">
        <v>0.294289866351475</v>
      </c>
      <c r="IS168" s="261">
        <f t="shared" ref="IS168:IS170" si="1568">IFERROR(+IR168*(IQ168-IP168),"")</f>
        <v>0</v>
      </c>
      <c r="IT168" s="262">
        <f t="shared" ref="IT168:IT170" si="1569">IFERROR(+(IF(IQ168="","0",IQ168))-(IF(IS168="","0",IS168)),"")</f>
        <v>0</v>
      </c>
      <c r="IU168" s="263"/>
      <c r="IV168" s="254">
        <v>1.0</v>
      </c>
      <c r="IW168" s="255" t="s">
        <v>159</v>
      </c>
      <c r="IX168" s="256" t="s">
        <v>121</v>
      </c>
      <c r="IY168" s="256" t="s">
        <v>152</v>
      </c>
      <c r="IZ168" s="257" t="str">
        <f>ADHB!IZ168</f>
        <v/>
      </c>
      <c r="JA168" s="257"/>
      <c r="JB168" s="257">
        <f t="shared" ref="JB168:JB170" si="1570">IFERROR(IZ168*JA168/1000000,0)</f>
        <v>0</v>
      </c>
      <c r="JC168" s="258"/>
      <c r="JD168" s="257">
        <f t="shared" ref="JD168:JD170" si="1571">IFERROR(+JB168*JC168,"")</f>
        <v>0</v>
      </c>
      <c r="JE168" s="259"/>
      <c r="JF168" s="260"/>
      <c r="JG168" s="260"/>
      <c r="JH168" s="257">
        <f t="shared" ref="JH168:JH170" si="1572">IFERROR(+(IF(JB168="","0",JB168))+(IF(JD168="","0",JD168))+(IF(JG168="","0",JG168)),"")</f>
        <v>0</v>
      </c>
      <c r="JI168" s="258">
        <v>0.294289866351475</v>
      </c>
      <c r="JJ168" s="261">
        <f t="shared" ref="JJ168:JJ170" si="1573">IFERROR(+JI168*(JH168-JG168),"")</f>
        <v>0</v>
      </c>
      <c r="JK168" s="262">
        <f t="shared" ref="JK168:JK170" si="1574">IFERROR(+(IF(JH168="","0",JH168))-(IF(JJ168="","0",JJ168)),"")</f>
        <v>0</v>
      </c>
      <c r="JL168" s="263"/>
      <c r="JM168" s="254">
        <v>1.0</v>
      </c>
      <c r="JN168" s="255" t="s">
        <v>159</v>
      </c>
      <c r="JO168" s="256" t="s">
        <v>121</v>
      </c>
      <c r="JP168" s="256" t="s">
        <v>152</v>
      </c>
      <c r="JQ168" s="257" t="str">
        <f>ADHB!KY168</f>
        <v/>
      </c>
      <c r="JR168" s="257"/>
      <c r="JS168" s="257">
        <f t="shared" ref="JS168:JS170" si="1575">IFERROR(JQ168*JR168/1000000,0)</f>
        <v>0</v>
      </c>
      <c r="JT168" s="258"/>
      <c r="JU168" s="257">
        <f t="shared" ref="JU168:JU170" si="1576">IFERROR(+JS168*JT168,"")</f>
        <v>0</v>
      </c>
      <c r="JV168" s="259"/>
      <c r="JW168" s="260"/>
      <c r="JX168" s="260"/>
      <c r="JY168" s="257">
        <f t="shared" ref="JY168:JY170" si="1577">IFERROR(+(IF(JS168="","0",JS168))+(IF(JU168="","0",JU168))+(IF(JX168="","0",JX168)),"")</f>
        <v>0</v>
      </c>
      <c r="JZ168" s="258">
        <v>0.294289866351475</v>
      </c>
      <c r="KA168" s="261">
        <f t="shared" ref="KA168:KA170" si="1578">IFERROR(+JZ168*(JY168-JX168),"")</f>
        <v>0</v>
      </c>
      <c r="KB168" s="262">
        <f t="shared" ref="KB168:KB170" si="1579">IFERROR(+(IF(JY168="","0",JY168))-(IF(KA168="","0",KA168)),"")</f>
        <v>0</v>
      </c>
      <c r="KC168" s="263"/>
      <c r="KD168" s="254">
        <v>1.0</v>
      </c>
      <c r="KE168" s="255" t="s">
        <v>159</v>
      </c>
      <c r="KF168" s="256" t="s">
        <v>121</v>
      </c>
      <c r="KG168" s="256" t="s">
        <v>152</v>
      </c>
      <c r="KH168" s="257" t="str">
        <f>ADHB!LP168</f>
        <v/>
      </c>
      <c r="KI168" s="257"/>
      <c r="KJ168" s="257">
        <f t="shared" ref="KJ168:KJ170" si="1580">IFERROR(KH168*KI168/1000000,0)</f>
        <v>0</v>
      </c>
      <c r="KK168" s="258"/>
      <c r="KL168" s="257">
        <f t="shared" ref="KL168:KL170" si="1581">IFERROR(+KJ168*KK168,"")</f>
        <v>0</v>
      </c>
      <c r="KM168" s="259"/>
      <c r="KN168" s="260"/>
      <c r="KO168" s="260"/>
      <c r="KP168" s="257">
        <f t="shared" ref="KP168:KP170" si="1582">IFERROR(+(IF(KJ168="","0",KJ168))+(IF(KL168="","0",KL168))+(IF(KO168="","0",KO168)),"")</f>
        <v>0</v>
      </c>
      <c r="KQ168" s="258">
        <v>0.294289866351475</v>
      </c>
      <c r="KR168" s="261">
        <f t="shared" ref="KR168:KR170" si="1583">IFERROR(+KQ168*(KP168-KO168),"")</f>
        <v>0</v>
      </c>
      <c r="KS168" s="262">
        <f t="shared" ref="KS168:KS170" si="1584">IFERROR(+(IF(KP168="","0",KP168))-(IF(KR168="","0",KR168)),"")</f>
        <v>0</v>
      </c>
      <c r="KT168" s="263"/>
      <c r="KU168" s="264"/>
    </row>
    <row r="169" ht="15.75" customHeight="1">
      <c r="A169" s="254">
        <v>2.0</v>
      </c>
      <c r="B169" s="255" t="s">
        <v>160</v>
      </c>
      <c r="C169" s="256" t="s">
        <v>121</v>
      </c>
      <c r="D169" s="256" t="s">
        <v>152</v>
      </c>
      <c r="E169" s="257" t="str">
        <f>ADHB!E169</f>
        <v/>
      </c>
      <c r="F169" s="257"/>
      <c r="G169" s="257">
        <f t="shared" si="1495"/>
        <v>0</v>
      </c>
      <c r="H169" s="258"/>
      <c r="I169" s="257">
        <f t="shared" si="1496"/>
        <v>0</v>
      </c>
      <c r="J169" s="259"/>
      <c r="K169" s="260"/>
      <c r="L169" s="260"/>
      <c r="M169" s="257">
        <f t="shared" si="1497"/>
        <v>0</v>
      </c>
      <c r="N169" s="258">
        <v>0.294289866351475</v>
      </c>
      <c r="O169" s="261">
        <f t="shared" si="1498"/>
        <v>0</v>
      </c>
      <c r="P169" s="262">
        <f t="shared" si="1499"/>
        <v>0</v>
      </c>
      <c r="Q169" s="263"/>
      <c r="R169" s="254">
        <v>2.0</v>
      </c>
      <c r="S169" s="255" t="s">
        <v>160</v>
      </c>
      <c r="T169" s="256" t="s">
        <v>121</v>
      </c>
      <c r="U169" s="256" t="s">
        <v>152</v>
      </c>
      <c r="V169" s="257" t="str">
        <f>ADHB!V169</f>
        <v/>
      </c>
      <c r="W169" s="257"/>
      <c r="X169" s="257">
        <f t="shared" si="1500"/>
        <v>0</v>
      </c>
      <c r="Y169" s="258"/>
      <c r="Z169" s="257">
        <f t="shared" si="1501"/>
        <v>0</v>
      </c>
      <c r="AA169" s="259"/>
      <c r="AB169" s="260"/>
      <c r="AC169" s="260"/>
      <c r="AD169" s="257">
        <f t="shared" si="1502"/>
        <v>0</v>
      </c>
      <c r="AE169" s="258">
        <v>0.294289866351475</v>
      </c>
      <c r="AF169" s="261">
        <f t="shared" si="1503"/>
        <v>0</v>
      </c>
      <c r="AG169" s="262">
        <f t="shared" si="1504"/>
        <v>0</v>
      </c>
      <c r="AH169" s="263"/>
      <c r="AI169" s="254">
        <v>2.0</v>
      </c>
      <c r="AJ169" s="255" t="s">
        <v>160</v>
      </c>
      <c r="AK169" s="256" t="s">
        <v>121</v>
      </c>
      <c r="AL169" s="256" t="s">
        <v>152</v>
      </c>
      <c r="AM169" s="257" t="str">
        <f>ADHB!AM169</f>
        <v/>
      </c>
      <c r="AN169" s="257"/>
      <c r="AO169" s="257">
        <f t="shared" si="1505"/>
        <v>0</v>
      </c>
      <c r="AP169" s="258"/>
      <c r="AQ169" s="257">
        <f t="shared" si="1506"/>
        <v>0</v>
      </c>
      <c r="AR169" s="259"/>
      <c r="AS169" s="260"/>
      <c r="AT169" s="260"/>
      <c r="AU169" s="257">
        <f t="shared" si="1507"/>
        <v>0</v>
      </c>
      <c r="AV169" s="258">
        <v>0.294289866351475</v>
      </c>
      <c r="AW169" s="261">
        <f t="shared" si="1508"/>
        <v>0</v>
      </c>
      <c r="AX169" s="262">
        <f t="shared" si="1509"/>
        <v>0</v>
      </c>
      <c r="AY169" s="263"/>
      <c r="AZ169" s="254">
        <v>2.0</v>
      </c>
      <c r="BA169" s="255" t="s">
        <v>160</v>
      </c>
      <c r="BB169" s="256" t="s">
        <v>121</v>
      </c>
      <c r="BC169" s="256" t="s">
        <v>152</v>
      </c>
      <c r="BD169" s="257" t="str">
        <f>ADHB!BD169</f>
        <v/>
      </c>
      <c r="BE169" s="257"/>
      <c r="BF169" s="257">
        <f t="shared" si="1510"/>
        <v>0</v>
      </c>
      <c r="BG169" s="258"/>
      <c r="BH169" s="257">
        <f t="shared" si="1511"/>
        <v>0</v>
      </c>
      <c r="BI169" s="259"/>
      <c r="BJ169" s="260"/>
      <c r="BK169" s="260"/>
      <c r="BL169" s="257">
        <f t="shared" si="1512"/>
        <v>0</v>
      </c>
      <c r="BM169" s="258">
        <v>0.294289866351475</v>
      </c>
      <c r="BN169" s="261">
        <f t="shared" si="1513"/>
        <v>0</v>
      </c>
      <c r="BO169" s="262">
        <f t="shared" si="1514"/>
        <v>0</v>
      </c>
      <c r="BP169" s="263"/>
      <c r="BQ169" s="254">
        <v>2.0</v>
      </c>
      <c r="BR169" s="255" t="s">
        <v>160</v>
      </c>
      <c r="BS169" s="256" t="s">
        <v>121</v>
      </c>
      <c r="BT169" s="256" t="s">
        <v>152</v>
      </c>
      <c r="BU169" s="257" t="str">
        <f>ADHB!BU169</f>
        <v/>
      </c>
      <c r="BV169" s="257"/>
      <c r="BW169" s="257">
        <f t="shared" si="1515"/>
        <v>0</v>
      </c>
      <c r="BX169" s="258"/>
      <c r="BY169" s="257">
        <f t="shared" si="1516"/>
        <v>0</v>
      </c>
      <c r="BZ169" s="259"/>
      <c r="CA169" s="260"/>
      <c r="CB169" s="260"/>
      <c r="CC169" s="257">
        <f t="shared" si="1517"/>
        <v>0</v>
      </c>
      <c r="CD169" s="258">
        <v>0.294289866351475</v>
      </c>
      <c r="CE169" s="261">
        <f t="shared" si="1518"/>
        <v>0</v>
      </c>
      <c r="CF169" s="262">
        <f t="shared" si="1519"/>
        <v>0</v>
      </c>
      <c r="CG169" s="263"/>
      <c r="CH169" s="254">
        <v>2.0</v>
      </c>
      <c r="CI169" s="255" t="s">
        <v>160</v>
      </c>
      <c r="CJ169" s="256" t="s">
        <v>121</v>
      </c>
      <c r="CK169" s="256" t="s">
        <v>152</v>
      </c>
      <c r="CL169" s="257" t="str">
        <f>ADHB!CL169</f>
        <v/>
      </c>
      <c r="CM169" s="257"/>
      <c r="CN169" s="257">
        <f t="shared" si="1520"/>
        <v>0</v>
      </c>
      <c r="CO169" s="258"/>
      <c r="CP169" s="257">
        <f t="shared" si="1521"/>
        <v>0</v>
      </c>
      <c r="CQ169" s="259"/>
      <c r="CR169" s="260"/>
      <c r="CS169" s="260"/>
      <c r="CT169" s="257">
        <f t="shared" si="1522"/>
        <v>0</v>
      </c>
      <c r="CU169" s="258">
        <v>0.294289866351475</v>
      </c>
      <c r="CV169" s="261">
        <f t="shared" si="1523"/>
        <v>0</v>
      </c>
      <c r="CW169" s="262">
        <f t="shared" si="1524"/>
        <v>0</v>
      </c>
      <c r="CX169" s="263"/>
      <c r="CY169" s="254">
        <v>2.0</v>
      </c>
      <c r="CZ169" s="255" t="s">
        <v>160</v>
      </c>
      <c r="DA169" s="256" t="s">
        <v>121</v>
      </c>
      <c r="DB169" s="256" t="s">
        <v>152</v>
      </c>
      <c r="DC169" s="257" t="str">
        <f>ADHB!DC169</f>
        <v/>
      </c>
      <c r="DD169" s="257"/>
      <c r="DE169" s="257">
        <f t="shared" si="1525"/>
        <v>0</v>
      </c>
      <c r="DF169" s="258"/>
      <c r="DG169" s="257">
        <f t="shared" si="1526"/>
        <v>0</v>
      </c>
      <c r="DH169" s="259"/>
      <c r="DI169" s="260"/>
      <c r="DJ169" s="260"/>
      <c r="DK169" s="257">
        <f t="shared" si="1527"/>
        <v>0</v>
      </c>
      <c r="DL169" s="258">
        <v>0.294289866351475</v>
      </c>
      <c r="DM169" s="261">
        <f t="shared" si="1528"/>
        <v>0</v>
      </c>
      <c r="DN169" s="262">
        <f t="shared" si="1529"/>
        <v>0</v>
      </c>
      <c r="DO169" s="263"/>
      <c r="DP169" s="254">
        <v>2.0</v>
      </c>
      <c r="DQ169" s="255" t="s">
        <v>160</v>
      </c>
      <c r="DR169" s="256" t="s">
        <v>121</v>
      </c>
      <c r="DS169" s="256" t="s">
        <v>152</v>
      </c>
      <c r="DT169" s="257" t="str">
        <f>ADHB!DT169</f>
        <v/>
      </c>
      <c r="DU169" s="257"/>
      <c r="DV169" s="257">
        <f t="shared" si="1530"/>
        <v>0</v>
      </c>
      <c r="DW169" s="258"/>
      <c r="DX169" s="257">
        <f t="shared" si="1531"/>
        <v>0</v>
      </c>
      <c r="DY169" s="259"/>
      <c r="DZ169" s="260"/>
      <c r="EA169" s="260"/>
      <c r="EB169" s="257">
        <f t="shared" si="1532"/>
        <v>0</v>
      </c>
      <c r="EC169" s="258">
        <v>0.294289866351475</v>
      </c>
      <c r="ED169" s="261">
        <f t="shared" si="1533"/>
        <v>0</v>
      </c>
      <c r="EE169" s="262">
        <f t="shared" si="1534"/>
        <v>0</v>
      </c>
      <c r="EF169" s="263"/>
      <c r="EG169" s="254">
        <v>2.0</v>
      </c>
      <c r="EH169" s="255" t="s">
        <v>160</v>
      </c>
      <c r="EI169" s="256" t="s">
        <v>121</v>
      </c>
      <c r="EJ169" s="256" t="s">
        <v>152</v>
      </c>
      <c r="EK169" s="257" t="str">
        <f>ADHB!EK169</f>
        <v/>
      </c>
      <c r="EL169" s="257"/>
      <c r="EM169" s="257">
        <f t="shared" si="1535"/>
        <v>0</v>
      </c>
      <c r="EN169" s="258"/>
      <c r="EO169" s="257">
        <f t="shared" si="1536"/>
        <v>0</v>
      </c>
      <c r="EP169" s="259"/>
      <c r="EQ169" s="260"/>
      <c r="ER169" s="260"/>
      <c r="ES169" s="257">
        <f t="shared" si="1537"/>
        <v>0</v>
      </c>
      <c r="ET169" s="258">
        <v>0.294289866351475</v>
      </c>
      <c r="EU169" s="261">
        <f t="shared" si="1538"/>
        <v>0</v>
      </c>
      <c r="EV169" s="262">
        <f t="shared" si="1539"/>
        <v>0</v>
      </c>
      <c r="EW169" s="263"/>
      <c r="EX169" s="254">
        <v>2.0</v>
      </c>
      <c r="EY169" s="255" t="s">
        <v>160</v>
      </c>
      <c r="EZ169" s="256" t="s">
        <v>121</v>
      </c>
      <c r="FA169" s="256" t="s">
        <v>152</v>
      </c>
      <c r="FB169" s="257" t="str">
        <f>ADHB!FB169</f>
        <v/>
      </c>
      <c r="FC169" s="257"/>
      <c r="FD169" s="257">
        <f t="shared" si="1540"/>
        <v>0</v>
      </c>
      <c r="FE169" s="258"/>
      <c r="FF169" s="257">
        <f t="shared" si="1541"/>
        <v>0</v>
      </c>
      <c r="FG169" s="259"/>
      <c r="FH169" s="260"/>
      <c r="FI169" s="260"/>
      <c r="FJ169" s="257">
        <f t="shared" si="1542"/>
        <v>0</v>
      </c>
      <c r="FK169" s="258">
        <v>0.294289866351475</v>
      </c>
      <c r="FL169" s="261">
        <f t="shared" si="1543"/>
        <v>0</v>
      </c>
      <c r="FM169" s="262">
        <f t="shared" si="1544"/>
        <v>0</v>
      </c>
      <c r="FN169" s="263"/>
      <c r="FO169" s="254">
        <v>2.0</v>
      </c>
      <c r="FP169" s="255" t="s">
        <v>160</v>
      </c>
      <c r="FQ169" s="256" t="s">
        <v>121</v>
      </c>
      <c r="FR169" s="256" t="s">
        <v>152</v>
      </c>
      <c r="FS169" s="257" t="str">
        <f>ADHB!FS169</f>
        <v/>
      </c>
      <c r="FT169" s="257"/>
      <c r="FU169" s="257">
        <f t="shared" si="1545"/>
        <v>0</v>
      </c>
      <c r="FV169" s="258"/>
      <c r="FW169" s="257">
        <f t="shared" si="1546"/>
        <v>0</v>
      </c>
      <c r="FX169" s="259"/>
      <c r="FY169" s="260"/>
      <c r="FZ169" s="260"/>
      <c r="GA169" s="257">
        <f t="shared" si="1547"/>
        <v>0</v>
      </c>
      <c r="GB169" s="258">
        <v>0.294289866351475</v>
      </c>
      <c r="GC169" s="261">
        <f t="shared" si="1548"/>
        <v>0</v>
      </c>
      <c r="GD169" s="262">
        <f t="shared" si="1549"/>
        <v>0</v>
      </c>
      <c r="GE169" s="263"/>
      <c r="GF169" s="254">
        <v>2.0</v>
      </c>
      <c r="GG169" s="255" t="s">
        <v>160</v>
      </c>
      <c r="GH169" s="256" t="s">
        <v>121</v>
      </c>
      <c r="GI169" s="256" t="s">
        <v>152</v>
      </c>
      <c r="GJ169" s="257" t="str">
        <f>ADHB!GJ169</f>
        <v/>
      </c>
      <c r="GK169" s="257"/>
      <c r="GL169" s="257">
        <f t="shared" si="1550"/>
        <v>0</v>
      </c>
      <c r="GM169" s="258"/>
      <c r="GN169" s="257">
        <f t="shared" si="1551"/>
        <v>0</v>
      </c>
      <c r="GO169" s="259"/>
      <c r="GP169" s="260"/>
      <c r="GQ169" s="260"/>
      <c r="GR169" s="257">
        <f t="shared" si="1552"/>
        <v>0</v>
      </c>
      <c r="GS169" s="258">
        <v>0.294289866351475</v>
      </c>
      <c r="GT169" s="261">
        <f t="shared" si="1553"/>
        <v>0</v>
      </c>
      <c r="GU169" s="262">
        <f t="shared" si="1554"/>
        <v>0</v>
      </c>
      <c r="GV169" s="263"/>
      <c r="GW169" s="254">
        <v>2.0</v>
      </c>
      <c r="GX169" s="255" t="s">
        <v>160</v>
      </c>
      <c r="GY169" s="256" t="s">
        <v>121</v>
      </c>
      <c r="GZ169" s="256" t="s">
        <v>152</v>
      </c>
      <c r="HA169" s="257" t="str">
        <f>ADHB!HA169</f>
        <v/>
      </c>
      <c r="HB169" s="257"/>
      <c r="HC169" s="257">
        <f t="shared" si="1555"/>
        <v>0</v>
      </c>
      <c r="HD169" s="258"/>
      <c r="HE169" s="257">
        <f t="shared" si="1556"/>
        <v>0</v>
      </c>
      <c r="HF169" s="259"/>
      <c r="HG169" s="260"/>
      <c r="HH169" s="260"/>
      <c r="HI169" s="257">
        <f t="shared" si="1557"/>
        <v>0</v>
      </c>
      <c r="HJ169" s="258">
        <v>0.294289866351475</v>
      </c>
      <c r="HK169" s="261">
        <f t="shared" si="1558"/>
        <v>0</v>
      </c>
      <c r="HL169" s="262">
        <f t="shared" si="1559"/>
        <v>0</v>
      </c>
      <c r="HM169" s="263"/>
      <c r="HN169" s="254">
        <v>2.0</v>
      </c>
      <c r="HO169" s="255" t="s">
        <v>160</v>
      </c>
      <c r="HP169" s="256" t="s">
        <v>121</v>
      </c>
      <c r="HQ169" s="256" t="s">
        <v>152</v>
      </c>
      <c r="HR169" s="257" t="str">
        <f>ADHB!HR169</f>
        <v/>
      </c>
      <c r="HS169" s="257"/>
      <c r="HT169" s="257">
        <f t="shared" si="1560"/>
        <v>0</v>
      </c>
      <c r="HU169" s="258"/>
      <c r="HV169" s="257">
        <f t="shared" si="1561"/>
        <v>0</v>
      </c>
      <c r="HW169" s="259"/>
      <c r="HX169" s="260"/>
      <c r="HY169" s="260"/>
      <c r="HZ169" s="257">
        <f t="shared" si="1562"/>
        <v>0</v>
      </c>
      <c r="IA169" s="258">
        <v>0.294289866351475</v>
      </c>
      <c r="IB169" s="261">
        <f t="shared" si="1563"/>
        <v>0</v>
      </c>
      <c r="IC169" s="262">
        <f t="shared" si="1564"/>
        <v>0</v>
      </c>
      <c r="ID169" s="263"/>
      <c r="IE169" s="254">
        <v>2.0</v>
      </c>
      <c r="IF169" s="255" t="s">
        <v>160</v>
      </c>
      <c r="IG169" s="256" t="s">
        <v>121</v>
      </c>
      <c r="IH169" s="256" t="s">
        <v>152</v>
      </c>
      <c r="II169" s="257" t="str">
        <f>ADHB!II169</f>
        <v/>
      </c>
      <c r="IJ169" s="257"/>
      <c r="IK169" s="257">
        <f t="shared" si="1565"/>
        <v>0</v>
      </c>
      <c r="IL169" s="258"/>
      <c r="IM169" s="257">
        <f t="shared" si="1566"/>
        <v>0</v>
      </c>
      <c r="IN169" s="259"/>
      <c r="IO169" s="260"/>
      <c r="IP169" s="260"/>
      <c r="IQ169" s="257">
        <f t="shared" si="1567"/>
        <v>0</v>
      </c>
      <c r="IR169" s="258">
        <v>0.294289866351475</v>
      </c>
      <c r="IS169" s="261">
        <f t="shared" si="1568"/>
        <v>0</v>
      </c>
      <c r="IT169" s="262">
        <f t="shared" si="1569"/>
        <v>0</v>
      </c>
      <c r="IU169" s="263"/>
      <c r="IV169" s="254">
        <v>2.0</v>
      </c>
      <c r="IW169" s="255" t="s">
        <v>160</v>
      </c>
      <c r="IX169" s="256" t="s">
        <v>121</v>
      </c>
      <c r="IY169" s="256" t="s">
        <v>152</v>
      </c>
      <c r="IZ169" s="257" t="str">
        <f>ADHB!IZ169</f>
        <v/>
      </c>
      <c r="JA169" s="257"/>
      <c r="JB169" s="257">
        <f t="shared" si="1570"/>
        <v>0</v>
      </c>
      <c r="JC169" s="258"/>
      <c r="JD169" s="257">
        <f t="shared" si="1571"/>
        <v>0</v>
      </c>
      <c r="JE169" s="259"/>
      <c r="JF169" s="260"/>
      <c r="JG169" s="260"/>
      <c r="JH169" s="257">
        <f t="shared" si="1572"/>
        <v>0</v>
      </c>
      <c r="JI169" s="258">
        <v>0.294289866351475</v>
      </c>
      <c r="JJ169" s="261">
        <f t="shared" si="1573"/>
        <v>0</v>
      </c>
      <c r="JK169" s="262">
        <f t="shared" si="1574"/>
        <v>0</v>
      </c>
      <c r="JL169" s="263"/>
      <c r="JM169" s="254">
        <v>2.0</v>
      </c>
      <c r="JN169" s="255" t="s">
        <v>160</v>
      </c>
      <c r="JO169" s="256" t="s">
        <v>121</v>
      </c>
      <c r="JP169" s="256" t="s">
        <v>152</v>
      </c>
      <c r="JQ169" s="257" t="str">
        <f>ADHB!KY169</f>
        <v/>
      </c>
      <c r="JR169" s="257"/>
      <c r="JS169" s="257">
        <f t="shared" si="1575"/>
        <v>0</v>
      </c>
      <c r="JT169" s="258"/>
      <c r="JU169" s="257">
        <f t="shared" si="1576"/>
        <v>0</v>
      </c>
      <c r="JV169" s="259"/>
      <c r="JW169" s="260"/>
      <c r="JX169" s="260"/>
      <c r="JY169" s="257">
        <f t="shared" si="1577"/>
        <v>0</v>
      </c>
      <c r="JZ169" s="258">
        <v>0.294289866351475</v>
      </c>
      <c r="KA169" s="261">
        <f t="shared" si="1578"/>
        <v>0</v>
      </c>
      <c r="KB169" s="262">
        <f t="shared" si="1579"/>
        <v>0</v>
      </c>
      <c r="KC169" s="263"/>
      <c r="KD169" s="254">
        <v>2.0</v>
      </c>
      <c r="KE169" s="255" t="s">
        <v>160</v>
      </c>
      <c r="KF169" s="256" t="s">
        <v>121</v>
      </c>
      <c r="KG169" s="256" t="s">
        <v>152</v>
      </c>
      <c r="KH169" s="257" t="str">
        <f>ADHB!LP169</f>
        <v/>
      </c>
      <c r="KI169" s="257"/>
      <c r="KJ169" s="257">
        <f t="shared" si="1580"/>
        <v>0</v>
      </c>
      <c r="KK169" s="258"/>
      <c r="KL169" s="257">
        <f t="shared" si="1581"/>
        <v>0</v>
      </c>
      <c r="KM169" s="259"/>
      <c r="KN169" s="260"/>
      <c r="KO169" s="260"/>
      <c r="KP169" s="257">
        <f t="shared" si="1582"/>
        <v>0</v>
      </c>
      <c r="KQ169" s="258">
        <v>0.294289866351475</v>
      </c>
      <c r="KR169" s="261">
        <f t="shared" si="1583"/>
        <v>0</v>
      </c>
      <c r="KS169" s="262">
        <f t="shared" si="1584"/>
        <v>0</v>
      </c>
      <c r="KT169" s="263"/>
      <c r="KU169" s="264"/>
    </row>
    <row r="170" ht="15.75" customHeight="1">
      <c r="A170" s="254">
        <v>3.0</v>
      </c>
      <c r="B170" s="255" t="s">
        <v>161</v>
      </c>
      <c r="C170" s="256" t="s">
        <v>121</v>
      </c>
      <c r="D170" s="256" t="s">
        <v>152</v>
      </c>
      <c r="E170" s="257" t="str">
        <f>ADHB!E170</f>
        <v/>
      </c>
      <c r="F170" s="257"/>
      <c r="G170" s="257">
        <f t="shared" si="1495"/>
        <v>0</v>
      </c>
      <c r="H170" s="258"/>
      <c r="I170" s="257">
        <f t="shared" si="1496"/>
        <v>0</v>
      </c>
      <c r="J170" s="259"/>
      <c r="K170" s="260"/>
      <c r="L170" s="260"/>
      <c r="M170" s="257">
        <f t="shared" si="1497"/>
        <v>0</v>
      </c>
      <c r="N170" s="258">
        <v>0.294289866351475</v>
      </c>
      <c r="O170" s="261">
        <f t="shared" si="1498"/>
        <v>0</v>
      </c>
      <c r="P170" s="262">
        <f t="shared" si="1499"/>
        <v>0</v>
      </c>
      <c r="Q170" s="263"/>
      <c r="R170" s="254">
        <v>3.0</v>
      </c>
      <c r="S170" s="255" t="s">
        <v>161</v>
      </c>
      <c r="T170" s="256" t="s">
        <v>121</v>
      </c>
      <c r="U170" s="256" t="s">
        <v>152</v>
      </c>
      <c r="V170" s="257" t="str">
        <f>ADHB!V170</f>
        <v/>
      </c>
      <c r="W170" s="257"/>
      <c r="X170" s="257">
        <f t="shared" si="1500"/>
        <v>0</v>
      </c>
      <c r="Y170" s="258"/>
      <c r="Z170" s="257">
        <f t="shared" si="1501"/>
        <v>0</v>
      </c>
      <c r="AA170" s="259"/>
      <c r="AB170" s="260"/>
      <c r="AC170" s="260"/>
      <c r="AD170" s="257">
        <f t="shared" si="1502"/>
        <v>0</v>
      </c>
      <c r="AE170" s="258">
        <v>0.294289866351475</v>
      </c>
      <c r="AF170" s="261">
        <f t="shared" si="1503"/>
        <v>0</v>
      </c>
      <c r="AG170" s="262">
        <f t="shared" si="1504"/>
        <v>0</v>
      </c>
      <c r="AH170" s="263"/>
      <c r="AI170" s="254">
        <v>3.0</v>
      </c>
      <c r="AJ170" s="255" t="s">
        <v>161</v>
      </c>
      <c r="AK170" s="256" t="s">
        <v>121</v>
      </c>
      <c r="AL170" s="256" t="s">
        <v>152</v>
      </c>
      <c r="AM170" s="257" t="str">
        <f>ADHB!AM170</f>
        <v/>
      </c>
      <c r="AN170" s="257"/>
      <c r="AO170" s="257">
        <f t="shared" si="1505"/>
        <v>0</v>
      </c>
      <c r="AP170" s="258"/>
      <c r="AQ170" s="257">
        <f t="shared" si="1506"/>
        <v>0</v>
      </c>
      <c r="AR170" s="259"/>
      <c r="AS170" s="260"/>
      <c r="AT170" s="260"/>
      <c r="AU170" s="257">
        <f t="shared" si="1507"/>
        <v>0</v>
      </c>
      <c r="AV170" s="258">
        <v>0.294289866351475</v>
      </c>
      <c r="AW170" s="261">
        <f t="shared" si="1508"/>
        <v>0</v>
      </c>
      <c r="AX170" s="262">
        <f t="shared" si="1509"/>
        <v>0</v>
      </c>
      <c r="AY170" s="263"/>
      <c r="AZ170" s="254">
        <v>3.0</v>
      </c>
      <c r="BA170" s="255" t="s">
        <v>161</v>
      </c>
      <c r="BB170" s="256" t="s">
        <v>121</v>
      </c>
      <c r="BC170" s="256" t="s">
        <v>152</v>
      </c>
      <c r="BD170" s="257" t="str">
        <f>ADHB!BD170</f>
        <v/>
      </c>
      <c r="BE170" s="257"/>
      <c r="BF170" s="257">
        <f t="shared" si="1510"/>
        <v>0</v>
      </c>
      <c r="BG170" s="258"/>
      <c r="BH170" s="257">
        <f t="shared" si="1511"/>
        <v>0</v>
      </c>
      <c r="BI170" s="259"/>
      <c r="BJ170" s="260"/>
      <c r="BK170" s="260"/>
      <c r="BL170" s="257">
        <f t="shared" si="1512"/>
        <v>0</v>
      </c>
      <c r="BM170" s="258">
        <v>0.294289866351475</v>
      </c>
      <c r="BN170" s="261">
        <f t="shared" si="1513"/>
        <v>0</v>
      </c>
      <c r="BO170" s="262">
        <f t="shared" si="1514"/>
        <v>0</v>
      </c>
      <c r="BP170" s="263"/>
      <c r="BQ170" s="254">
        <v>3.0</v>
      </c>
      <c r="BR170" s="255" t="s">
        <v>161</v>
      </c>
      <c r="BS170" s="256" t="s">
        <v>121</v>
      </c>
      <c r="BT170" s="256" t="s">
        <v>152</v>
      </c>
      <c r="BU170" s="257" t="str">
        <f>ADHB!BU170</f>
        <v/>
      </c>
      <c r="BV170" s="257"/>
      <c r="BW170" s="257">
        <f t="shared" si="1515"/>
        <v>0</v>
      </c>
      <c r="BX170" s="258"/>
      <c r="BY170" s="257">
        <f t="shared" si="1516"/>
        <v>0</v>
      </c>
      <c r="BZ170" s="259"/>
      <c r="CA170" s="260"/>
      <c r="CB170" s="260"/>
      <c r="CC170" s="257">
        <f t="shared" si="1517"/>
        <v>0</v>
      </c>
      <c r="CD170" s="258">
        <v>0.294289866351475</v>
      </c>
      <c r="CE170" s="261">
        <f t="shared" si="1518"/>
        <v>0</v>
      </c>
      <c r="CF170" s="262">
        <f t="shared" si="1519"/>
        <v>0</v>
      </c>
      <c r="CG170" s="263"/>
      <c r="CH170" s="254">
        <v>3.0</v>
      </c>
      <c r="CI170" s="255" t="s">
        <v>161</v>
      </c>
      <c r="CJ170" s="256" t="s">
        <v>121</v>
      </c>
      <c r="CK170" s="256" t="s">
        <v>152</v>
      </c>
      <c r="CL170" s="257" t="str">
        <f>ADHB!CL170</f>
        <v/>
      </c>
      <c r="CM170" s="257"/>
      <c r="CN170" s="257">
        <f t="shared" si="1520"/>
        <v>0</v>
      </c>
      <c r="CO170" s="258"/>
      <c r="CP170" s="257">
        <f t="shared" si="1521"/>
        <v>0</v>
      </c>
      <c r="CQ170" s="259"/>
      <c r="CR170" s="260"/>
      <c r="CS170" s="260"/>
      <c r="CT170" s="257">
        <f t="shared" si="1522"/>
        <v>0</v>
      </c>
      <c r="CU170" s="258">
        <v>0.294289866351475</v>
      </c>
      <c r="CV170" s="261">
        <f t="shared" si="1523"/>
        <v>0</v>
      </c>
      <c r="CW170" s="262">
        <f t="shared" si="1524"/>
        <v>0</v>
      </c>
      <c r="CX170" s="263"/>
      <c r="CY170" s="254">
        <v>3.0</v>
      </c>
      <c r="CZ170" s="255" t="s">
        <v>161</v>
      </c>
      <c r="DA170" s="256" t="s">
        <v>121</v>
      </c>
      <c r="DB170" s="256" t="s">
        <v>152</v>
      </c>
      <c r="DC170" s="257" t="str">
        <f>ADHB!DC170</f>
        <v/>
      </c>
      <c r="DD170" s="257"/>
      <c r="DE170" s="257">
        <f t="shared" si="1525"/>
        <v>0</v>
      </c>
      <c r="DF170" s="258"/>
      <c r="DG170" s="257">
        <f t="shared" si="1526"/>
        <v>0</v>
      </c>
      <c r="DH170" s="259"/>
      <c r="DI170" s="260"/>
      <c r="DJ170" s="260"/>
      <c r="DK170" s="257">
        <f t="shared" si="1527"/>
        <v>0</v>
      </c>
      <c r="DL170" s="258">
        <v>0.294289866351475</v>
      </c>
      <c r="DM170" s="261">
        <f t="shared" si="1528"/>
        <v>0</v>
      </c>
      <c r="DN170" s="262">
        <f t="shared" si="1529"/>
        <v>0</v>
      </c>
      <c r="DO170" s="263"/>
      <c r="DP170" s="254">
        <v>3.0</v>
      </c>
      <c r="DQ170" s="255" t="s">
        <v>161</v>
      </c>
      <c r="DR170" s="256" t="s">
        <v>121</v>
      </c>
      <c r="DS170" s="256" t="s">
        <v>152</v>
      </c>
      <c r="DT170" s="257" t="str">
        <f>ADHB!DT170</f>
        <v/>
      </c>
      <c r="DU170" s="257"/>
      <c r="DV170" s="257">
        <f t="shared" si="1530"/>
        <v>0</v>
      </c>
      <c r="DW170" s="258"/>
      <c r="DX170" s="257">
        <f t="shared" si="1531"/>
        <v>0</v>
      </c>
      <c r="DY170" s="259"/>
      <c r="DZ170" s="260"/>
      <c r="EA170" s="260"/>
      <c r="EB170" s="257">
        <f t="shared" si="1532"/>
        <v>0</v>
      </c>
      <c r="EC170" s="258">
        <v>0.294289866351475</v>
      </c>
      <c r="ED170" s="261">
        <f t="shared" si="1533"/>
        <v>0</v>
      </c>
      <c r="EE170" s="262">
        <f t="shared" si="1534"/>
        <v>0</v>
      </c>
      <c r="EF170" s="263"/>
      <c r="EG170" s="254">
        <v>3.0</v>
      </c>
      <c r="EH170" s="255" t="s">
        <v>161</v>
      </c>
      <c r="EI170" s="256" t="s">
        <v>121</v>
      </c>
      <c r="EJ170" s="256" t="s">
        <v>152</v>
      </c>
      <c r="EK170" s="257" t="str">
        <f>ADHB!EK170</f>
        <v/>
      </c>
      <c r="EL170" s="257"/>
      <c r="EM170" s="257">
        <f t="shared" si="1535"/>
        <v>0</v>
      </c>
      <c r="EN170" s="258"/>
      <c r="EO170" s="257">
        <f t="shared" si="1536"/>
        <v>0</v>
      </c>
      <c r="EP170" s="259"/>
      <c r="EQ170" s="260"/>
      <c r="ER170" s="260"/>
      <c r="ES170" s="257">
        <f t="shared" si="1537"/>
        <v>0</v>
      </c>
      <c r="ET170" s="258">
        <v>0.294289866351475</v>
      </c>
      <c r="EU170" s="261">
        <f t="shared" si="1538"/>
        <v>0</v>
      </c>
      <c r="EV170" s="262">
        <f t="shared" si="1539"/>
        <v>0</v>
      </c>
      <c r="EW170" s="263"/>
      <c r="EX170" s="254">
        <v>3.0</v>
      </c>
      <c r="EY170" s="255" t="s">
        <v>161</v>
      </c>
      <c r="EZ170" s="256" t="s">
        <v>121</v>
      </c>
      <c r="FA170" s="256" t="s">
        <v>152</v>
      </c>
      <c r="FB170" s="257" t="str">
        <f>ADHB!FB170</f>
        <v/>
      </c>
      <c r="FC170" s="257"/>
      <c r="FD170" s="257">
        <f t="shared" si="1540"/>
        <v>0</v>
      </c>
      <c r="FE170" s="258"/>
      <c r="FF170" s="257">
        <f t="shared" si="1541"/>
        <v>0</v>
      </c>
      <c r="FG170" s="259"/>
      <c r="FH170" s="260"/>
      <c r="FI170" s="260"/>
      <c r="FJ170" s="257">
        <f t="shared" si="1542"/>
        <v>0</v>
      </c>
      <c r="FK170" s="258">
        <v>0.294289866351475</v>
      </c>
      <c r="FL170" s="261">
        <f t="shared" si="1543"/>
        <v>0</v>
      </c>
      <c r="FM170" s="262">
        <f t="shared" si="1544"/>
        <v>0</v>
      </c>
      <c r="FN170" s="263"/>
      <c r="FO170" s="254">
        <v>3.0</v>
      </c>
      <c r="FP170" s="255" t="s">
        <v>161</v>
      </c>
      <c r="FQ170" s="256" t="s">
        <v>121</v>
      </c>
      <c r="FR170" s="256" t="s">
        <v>152</v>
      </c>
      <c r="FS170" s="257" t="str">
        <f>ADHB!FS170</f>
        <v/>
      </c>
      <c r="FT170" s="257"/>
      <c r="FU170" s="257">
        <f t="shared" si="1545"/>
        <v>0</v>
      </c>
      <c r="FV170" s="258"/>
      <c r="FW170" s="257">
        <f t="shared" si="1546"/>
        <v>0</v>
      </c>
      <c r="FX170" s="259"/>
      <c r="FY170" s="260"/>
      <c r="FZ170" s="260"/>
      <c r="GA170" s="257">
        <f t="shared" si="1547"/>
        <v>0</v>
      </c>
      <c r="GB170" s="258">
        <v>0.294289866351475</v>
      </c>
      <c r="GC170" s="261">
        <f t="shared" si="1548"/>
        <v>0</v>
      </c>
      <c r="GD170" s="262">
        <f t="shared" si="1549"/>
        <v>0</v>
      </c>
      <c r="GE170" s="263"/>
      <c r="GF170" s="254">
        <v>3.0</v>
      </c>
      <c r="GG170" s="255" t="s">
        <v>161</v>
      </c>
      <c r="GH170" s="256" t="s">
        <v>121</v>
      </c>
      <c r="GI170" s="256" t="s">
        <v>152</v>
      </c>
      <c r="GJ170" s="257" t="str">
        <f>ADHB!GJ170</f>
        <v/>
      </c>
      <c r="GK170" s="257"/>
      <c r="GL170" s="257">
        <f t="shared" si="1550"/>
        <v>0</v>
      </c>
      <c r="GM170" s="258"/>
      <c r="GN170" s="257">
        <f t="shared" si="1551"/>
        <v>0</v>
      </c>
      <c r="GO170" s="259"/>
      <c r="GP170" s="260"/>
      <c r="GQ170" s="260"/>
      <c r="GR170" s="257">
        <f t="shared" si="1552"/>
        <v>0</v>
      </c>
      <c r="GS170" s="258">
        <v>0.294289866351475</v>
      </c>
      <c r="GT170" s="261">
        <f t="shared" si="1553"/>
        <v>0</v>
      </c>
      <c r="GU170" s="262">
        <f t="shared" si="1554"/>
        <v>0</v>
      </c>
      <c r="GV170" s="263"/>
      <c r="GW170" s="254">
        <v>3.0</v>
      </c>
      <c r="GX170" s="255" t="s">
        <v>161</v>
      </c>
      <c r="GY170" s="256" t="s">
        <v>121</v>
      </c>
      <c r="GZ170" s="256" t="s">
        <v>152</v>
      </c>
      <c r="HA170" s="257" t="str">
        <f>ADHB!HA170</f>
        <v/>
      </c>
      <c r="HB170" s="257"/>
      <c r="HC170" s="257">
        <f t="shared" si="1555"/>
        <v>0</v>
      </c>
      <c r="HD170" s="258"/>
      <c r="HE170" s="257">
        <f t="shared" si="1556"/>
        <v>0</v>
      </c>
      <c r="HF170" s="259"/>
      <c r="HG170" s="260"/>
      <c r="HH170" s="260"/>
      <c r="HI170" s="257">
        <f t="shared" si="1557"/>
        <v>0</v>
      </c>
      <c r="HJ170" s="258">
        <v>0.294289866351475</v>
      </c>
      <c r="HK170" s="261">
        <f t="shared" si="1558"/>
        <v>0</v>
      </c>
      <c r="HL170" s="262">
        <f t="shared" si="1559"/>
        <v>0</v>
      </c>
      <c r="HM170" s="263"/>
      <c r="HN170" s="254">
        <v>3.0</v>
      </c>
      <c r="HO170" s="255" t="s">
        <v>161</v>
      </c>
      <c r="HP170" s="256" t="s">
        <v>121</v>
      </c>
      <c r="HQ170" s="256" t="s">
        <v>152</v>
      </c>
      <c r="HR170" s="257" t="str">
        <f>ADHB!HR170</f>
        <v/>
      </c>
      <c r="HS170" s="257"/>
      <c r="HT170" s="257">
        <f t="shared" si="1560"/>
        <v>0</v>
      </c>
      <c r="HU170" s="258"/>
      <c r="HV170" s="257">
        <f t="shared" si="1561"/>
        <v>0</v>
      </c>
      <c r="HW170" s="259"/>
      <c r="HX170" s="260"/>
      <c r="HY170" s="260"/>
      <c r="HZ170" s="257">
        <f t="shared" si="1562"/>
        <v>0</v>
      </c>
      <c r="IA170" s="258">
        <v>0.294289866351475</v>
      </c>
      <c r="IB170" s="261">
        <f t="shared" si="1563"/>
        <v>0</v>
      </c>
      <c r="IC170" s="262">
        <f t="shared" si="1564"/>
        <v>0</v>
      </c>
      <c r="ID170" s="263"/>
      <c r="IE170" s="254">
        <v>3.0</v>
      </c>
      <c r="IF170" s="255" t="s">
        <v>161</v>
      </c>
      <c r="IG170" s="256" t="s">
        <v>121</v>
      </c>
      <c r="IH170" s="256" t="s">
        <v>152</v>
      </c>
      <c r="II170" s="257" t="str">
        <f>ADHB!II170</f>
        <v/>
      </c>
      <c r="IJ170" s="257"/>
      <c r="IK170" s="257">
        <f t="shared" si="1565"/>
        <v>0</v>
      </c>
      <c r="IL170" s="258"/>
      <c r="IM170" s="257">
        <f t="shared" si="1566"/>
        <v>0</v>
      </c>
      <c r="IN170" s="259"/>
      <c r="IO170" s="260"/>
      <c r="IP170" s="260"/>
      <c r="IQ170" s="257">
        <f t="shared" si="1567"/>
        <v>0</v>
      </c>
      <c r="IR170" s="258">
        <v>0.294289866351475</v>
      </c>
      <c r="IS170" s="261">
        <f t="shared" si="1568"/>
        <v>0</v>
      </c>
      <c r="IT170" s="262">
        <f t="shared" si="1569"/>
        <v>0</v>
      </c>
      <c r="IU170" s="263"/>
      <c r="IV170" s="254">
        <v>3.0</v>
      </c>
      <c r="IW170" s="255" t="s">
        <v>161</v>
      </c>
      <c r="IX170" s="256" t="s">
        <v>121</v>
      </c>
      <c r="IY170" s="256" t="s">
        <v>152</v>
      </c>
      <c r="IZ170" s="257" t="str">
        <f>ADHB!IZ170</f>
        <v/>
      </c>
      <c r="JA170" s="257"/>
      <c r="JB170" s="257">
        <f t="shared" si="1570"/>
        <v>0</v>
      </c>
      <c r="JC170" s="258"/>
      <c r="JD170" s="257">
        <f t="shared" si="1571"/>
        <v>0</v>
      </c>
      <c r="JE170" s="259"/>
      <c r="JF170" s="260"/>
      <c r="JG170" s="260"/>
      <c r="JH170" s="257">
        <f t="shared" si="1572"/>
        <v>0</v>
      </c>
      <c r="JI170" s="258">
        <v>0.294289866351475</v>
      </c>
      <c r="JJ170" s="261">
        <f t="shared" si="1573"/>
        <v>0</v>
      </c>
      <c r="JK170" s="262">
        <f t="shared" si="1574"/>
        <v>0</v>
      </c>
      <c r="JL170" s="263"/>
      <c r="JM170" s="254">
        <v>3.0</v>
      </c>
      <c r="JN170" s="255" t="s">
        <v>161</v>
      </c>
      <c r="JO170" s="256" t="s">
        <v>121</v>
      </c>
      <c r="JP170" s="256" t="s">
        <v>152</v>
      </c>
      <c r="JQ170" s="257" t="str">
        <f>ADHB!KY170</f>
        <v/>
      </c>
      <c r="JR170" s="257"/>
      <c r="JS170" s="257">
        <f t="shared" si="1575"/>
        <v>0</v>
      </c>
      <c r="JT170" s="258"/>
      <c r="JU170" s="257">
        <f t="shared" si="1576"/>
        <v>0</v>
      </c>
      <c r="JV170" s="259"/>
      <c r="JW170" s="260"/>
      <c r="JX170" s="260"/>
      <c r="JY170" s="257">
        <f t="shared" si="1577"/>
        <v>0</v>
      </c>
      <c r="JZ170" s="258">
        <v>0.294289866351475</v>
      </c>
      <c r="KA170" s="261">
        <f t="shared" si="1578"/>
        <v>0</v>
      </c>
      <c r="KB170" s="262">
        <f t="shared" si="1579"/>
        <v>0</v>
      </c>
      <c r="KC170" s="263"/>
      <c r="KD170" s="254">
        <v>3.0</v>
      </c>
      <c r="KE170" s="255" t="s">
        <v>161</v>
      </c>
      <c r="KF170" s="256" t="s">
        <v>121</v>
      </c>
      <c r="KG170" s="256" t="s">
        <v>152</v>
      </c>
      <c r="KH170" s="257" t="str">
        <f>ADHB!LP170</f>
        <v/>
      </c>
      <c r="KI170" s="257"/>
      <c r="KJ170" s="257">
        <f t="shared" si="1580"/>
        <v>0</v>
      </c>
      <c r="KK170" s="258"/>
      <c r="KL170" s="257">
        <f t="shared" si="1581"/>
        <v>0</v>
      </c>
      <c r="KM170" s="259"/>
      <c r="KN170" s="260"/>
      <c r="KO170" s="260"/>
      <c r="KP170" s="257">
        <f t="shared" si="1582"/>
        <v>0</v>
      </c>
      <c r="KQ170" s="258">
        <v>0.294289866351475</v>
      </c>
      <c r="KR170" s="261">
        <f t="shared" si="1583"/>
        <v>0</v>
      </c>
      <c r="KS170" s="262">
        <f t="shared" si="1584"/>
        <v>0</v>
      </c>
      <c r="KT170" s="263"/>
      <c r="KU170" s="264"/>
    </row>
    <row r="171" ht="15.75" customHeight="1">
      <c r="A171" s="254"/>
      <c r="B171" s="255"/>
      <c r="C171" s="256"/>
      <c r="D171" s="256"/>
      <c r="E171" s="257" t="str">
        <f>ADHB!E171</f>
        <v/>
      </c>
      <c r="F171" s="257"/>
      <c r="G171" s="257"/>
      <c r="H171" s="258"/>
      <c r="I171" s="257"/>
      <c r="J171" s="259"/>
      <c r="K171" s="260"/>
      <c r="L171" s="260"/>
      <c r="M171" s="257"/>
      <c r="N171" s="258"/>
      <c r="O171" s="261"/>
      <c r="P171" s="262"/>
      <c r="Q171" s="263"/>
      <c r="R171" s="254"/>
      <c r="S171" s="255"/>
      <c r="T171" s="256"/>
      <c r="U171" s="256"/>
      <c r="V171" s="257" t="str">
        <f>ADHB!V171</f>
        <v/>
      </c>
      <c r="W171" s="257"/>
      <c r="X171" s="257"/>
      <c r="Y171" s="258"/>
      <c r="Z171" s="257"/>
      <c r="AA171" s="259"/>
      <c r="AB171" s="260"/>
      <c r="AC171" s="260"/>
      <c r="AD171" s="257"/>
      <c r="AE171" s="258"/>
      <c r="AF171" s="261"/>
      <c r="AG171" s="262"/>
      <c r="AH171" s="263"/>
      <c r="AI171" s="254"/>
      <c r="AJ171" s="255"/>
      <c r="AK171" s="256"/>
      <c r="AL171" s="256"/>
      <c r="AM171" s="257" t="str">
        <f>ADHB!AM171</f>
        <v/>
      </c>
      <c r="AN171" s="257"/>
      <c r="AO171" s="257"/>
      <c r="AP171" s="258"/>
      <c r="AQ171" s="257"/>
      <c r="AR171" s="259"/>
      <c r="AS171" s="260"/>
      <c r="AT171" s="260"/>
      <c r="AU171" s="257"/>
      <c r="AV171" s="258"/>
      <c r="AW171" s="261"/>
      <c r="AX171" s="262"/>
      <c r="AY171" s="263"/>
      <c r="AZ171" s="254"/>
      <c r="BA171" s="255"/>
      <c r="BB171" s="256"/>
      <c r="BC171" s="256"/>
      <c r="BD171" s="257" t="str">
        <f>ADHB!BD171</f>
        <v/>
      </c>
      <c r="BE171" s="257"/>
      <c r="BF171" s="257"/>
      <c r="BG171" s="258"/>
      <c r="BH171" s="257"/>
      <c r="BI171" s="259"/>
      <c r="BJ171" s="260"/>
      <c r="BK171" s="260"/>
      <c r="BL171" s="257"/>
      <c r="BM171" s="258"/>
      <c r="BN171" s="261"/>
      <c r="BO171" s="262"/>
      <c r="BP171" s="263"/>
      <c r="BQ171" s="254"/>
      <c r="BR171" s="255"/>
      <c r="BS171" s="256"/>
      <c r="BT171" s="256"/>
      <c r="BU171" s="257" t="str">
        <f>ADHB!BU171</f>
        <v/>
      </c>
      <c r="BV171" s="257"/>
      <c r="BW171" s="257"/>
      <c r="BX171" s="258"/>
      <c r="BY171" s="257"/>
      <c r="BZ171" s="259"/>
      <c r="CA171" s="260"/>
      <c r="CB171" s="260"/>
      <c r="CC171" s="257"/>
      <c r="CD171" s="258"/>
      <c r="CE171" s="261"/>
      <c r="CF171" s="262"/>
      <c r="CG171" s="263"/>
      <c r="CH171" s="254"/>
      <c r="CI171" s="255"/>
      <c r="CJ171" s="256"/>
      <c r="CK171" s="256"/>
      <c r="CL171" s="257" t="str">
        <f>ADHB!CL171</f>
        <v/>
      </c>
      <c r="CM171" s="257"/>
      <c r="CN171" s="257"/>
      <c r="CO171" s="258"/>
      <c r="CP171" s="257"/>
      <c r="CQ171" s="259"/>
      <c r="CR171" s="260"/>
      <c r="CS171" s="260"/>
      <c r="CT171" s="257"/>
      <c r="CU171" s="258"/>
      <c r="CV171" s="261"/>
      <c r="CW171" s="262"/>
      <c r="CX171" s="263"/>
      <c r="CY171" s="254"/>
      <c r="CZ171" s="255"/>
      <c r="DA171" s="256"/>
      <c r="DB171" s="256"/>
      <c r="DC171" s="257" t="str">
        <f>ADHB!DC171</f>
        <v/>
      </c>
      <c r="DD171" s="257"/>
      <c r="DE171" s="257"/>
      <c r="DF171" s="258"/>
      <c r="DG171" s="257"/>
      <c r="DH171" s="259"/>
      <c r="DI171" s="260"/>
      <c r="DJ171" s="260"/>
      <c r="DK171" s="257"/>
      <c r="DL171" s="258"/>
      <c r="DM171" s="261"/>
      <c r="DN171" s="262"/>
      <c r="DO171" s="263"/>
      <c r="DP171" s="254"/>
      <c r="DQ171" s="255"/>
      <c r="DR171" s="256"/>
      <c r="DS171" s="256"/>
      <c r="DT171" s="257" t="str">
        <f>ADHB!DT171</f>
        <v/>
      </c>
      <c r="DU171" s="257"/>
      <c r="DV171" s="257"/>
      <c r="DW171" s="258"/>
      <c r="DX171" s="257"/>
      <c r="DY171" s="259"/>
      <c r="DZ171" s="260"/>
      <c r="EA171" s="260"/>
      <c r="EB171" s="257"/>
      <c r="EC171" s="258"/>
      <c r="ED171" s="261"/>
      <c r="EE171" s="262"/>
      <c r="EF171" s="263"/>
      <c r="EG171" s="254"/>
      <c r="EH171" s="255"/>
      <c r="EI171" s="256"/>
      <c r="EJ171" s="256"/>
      <c r="EK171" s="257" t="str">
        <f>ADHB!EK171</f>
        <v/>
      </c>
      <c r="EL171" s="257"/>
      <c r="EM171" s="257"/>
      <c r="EN171" s="258"/>
      <c r="EO171" s="257"/>
      <c r="EP171" s="259"/>
      <c r="EQ171" s="260"/>
      <c r="ER171" s="260"/>
      <c r="ES171" s="257"/>
      <c r="ET171" s="258"/>
      <c r="EU171" s="261"/>
      <c r="EV171" s="262"/>
      <c r="EW171" s="263"/>
      <c r="EX171" s="254"/>
      <c r="EY171" s="255"/>
      <c r="EZ171" s="256"/>
      <c r="FA171" s="256"/>
      <c r="FB171" s="257" t="str">
        <f>ADHB!FB171</f>
        <v/>
      </c>
      <c r="FC171" s="257"/>
      <c r="FD171" s="257"/>
      <c r="FE171" s="258"/>
      <c r="FF171" s="257"/>
      <c r="FG171" s="259"/>
      <c r="FH171" s="260"/>
      <c r="FI171" s="260"/>
      <c r="FJ171" s="257"/>
      <c r="FK171" s="258"/>
      <c r="FL171" s="261"/>
      <c r="FM171" s="262"/>
      <c r="FN171" s="263"/>
      <c r="FO171" s="254"/>
      <c r="FP171" s="255"/>
      <c r="FQ171" s="256"/>
      <c r="FR171" s="256"/>
      <c r="FS171" s="257" t="str">
        <f>ADHB!FS171</f>
        <v/>
      </c>
      <c r="FT171" s="257"/>
      <c r="FU171" s="257"/>
      <c r="FV171" s="258"/>
      <c r="FW171" s="257"/>
      <c r="FX171" s="259"/>
      <c r="FY171" s="260"/>
      <c r="FZ171" s="260"/>
      <c r="GA171" s="257"/>
      <c r="GB171" s="258"/>
      <c r="GC171" s="261"/>
      <c r="GD171" s="262"/>
      <c r="GE171" s="263"/>
      <c r="GF171" s="254"/>
      <c r="GG171" s="255"/>
      <c r="GH171" s="256"/>
      <c r="GI171" s="256"/>
      <c r="GJ171" s="257" t="str">
        <f>ADHB!GJ171</f>
        <v/>
      </c>
      <c r="GK171" s="257"/>
      <c r="GL171" s="257"/>
      <c r="GM171" s="258"/>
      <c r="GN171" s="257"/>
      <c r="GO171" s="259"/>
      <c r="GP171" s="260"/>
      <c r="GQ171" s="260"/>
      <c r="GR171" s="257"/>
      <c r="GS171" s="258"/>
      <c r="GT171" s="261"/>
      <c r="GU171" s="262"/>
      <c r="GV171" s="263"/>
      <c r="GW171" s="254"/>
      <c r="GX171" s="255"/>
      <c r="GY171" s="256"/>
      <c r="GZ171" s="256"/>
      <c r="HA171" s="257" t="str">
        <f>ADHB!HA171</f>
        <v/>
      </c>
      <c r="HB171" s="257"/>
      <c r="HC171" s="257"/>
      <c r="HD171" s="258"/>
      <c r="HE171" s="257"/>
      <c r="HF171" s="259"/>
      <c r="HG171" s="260"/>
      <c r="HH171" s="260"/>
      <c r="HI171" s="257"/>
      <c r="HJ171" s="258"/>
      <c r="HK171" s="261"/>
      <c r="HL171" s="262"/>
      <c r="HM171" s="263"/>
      <c r="HN171" s="254"/>
      <c r="HO171" s="255"/>
      <c r="HP171" s="256"/>
      <c r="HQ171" s="256"/>
      <c r="HR171" s="257" t="str">
        <f>ADHB!HR171</f>
        <v/>
      </c>
      <c r="HS171" s="257"/>
      <c r="HT171" s="257"/>
      <c r="HU171" s="258"/>
      <c r="HV171" s="257"/>
      <c r="HW171" s="259"/>
      <c r="HX171" s="260"/>
      <c r="HY171" s="260"/>
      <c r="HZ171" s="257"/>
      <c r="IA171" s="258"/>
      <c r="IB171" s="261"/>
      <c r="IC171" s="262"/>
      <c r="ID171" s="263"/>
      <c r="IE171" s="254"/>
      <c r="IF171" s="255"/>
      <c r="IG171" s="256"/>
      <c r="IH171" s="256"/>
      <c r="II171" s="257" t="str">
        <f>ADHB!II171</f>
        <v/>
      </c>
      <c r="IJ171" s="257"/>
      <c r="IK171" s="257"/>
      <c r="IL171" s="258"/>
      <c r="IM171" s="257"/>
      <c r="IN171" s="259"/>
      <c r="IO171" s="260"/>
      <c r="IP171" s="260"/>
      <c r="IQ171" s="257"/>
      <c r="IR171" s="258"/>
      <c r="IS171" s="261"/>
      <c r="IT171" s="262"/>
      <c r="IU171" s="263"/>
      <c r="IV171" s="254"/>
      <c r="IW171" s="255"/>
      <c r="IX171" s="256"/>
      <c r="IY171" s="256"/>
      <c r="IZ171" s="257" t="str">
        <f>ADHB!IZ171</f>
        <v/>
      </c>
      <c r="JA171" s="257"/>
      <c r="JB171" s="257"/>
      <c r="JC171" s="258"/>
      <c r="JD171" s="257"/>
      <c r="JE171" s="259"/>
      <c r="JF171" s="260"/>
      <c r="JG171" s="260"/>
      <c r="JH171" s="257"/>
      <c r="JI171" s="258"/>
      <c r="JJ171" s="261"/>
      <c r="JK171" s="262"/>
      <c r="JL171" s="263"/>
      <c r="JM171" s="254"/>
      <c r="JN171" s="255"/>
      <c r="JO171" s="256"/>
      <c r="JP171" s="256"/>
      <c r="JQ171" s="257" t="str">
        <f>ADHB!KY171</f>
        <v/>
      </c>
      <c r="JR171" s="257"/>
      <c r="JS171" s="257"/>
      <c r="JT171" s="258"/>
      <c r="JU171" s="257"/>
      <c r="JV171" s="259"/>
      <c r="JW171" s="260"/>
      <c r="JX171" s="260"/>
      <c r="JY171" s="257"/>
      <c r="JZ171" s="258"/>
      <c r="KA171" s="261"/>
      <c r="KB171" s="262"/>
      <c r="KC171" s="263"/>
      <c r="KD171" s="254"/>
      <c r="KE171" s="255"/>
      <c r="KF171" s="256"/>
      <c r="KG171" s="256"/>
      <c r="KH171" s="257" t="str">
        <f>ADHB!LP171</f>
        <v/>
      </c>
      <c r="KI171" s="257"/>
      <c r="KJ171" s="257"/>
      <c r="KK171" s="258"/>
      <c r="KL171" s="257"/>
      <c r="KM171" s="259"/>
      <c r="KN171" s="260"/>
      <c r="KO171" s="260"/>
      <c r="KP171" s="257"/>
      <c r="KQ171" s="258"/>
      <c r="KR171" s="261"/>
      <c r="KS171" s="262"/>
      <c r="KT171" s="263"/>
      <c r="KU171" s="264"/>
    </row>
    <row r="172" ht="15.75" customHeight="1">
      <c r="A172" s="254"/>
      <c r="B172" s="255"/>
      <c r="C172" s="256"/>
      <c r="D172" s="256"/>
      <c r="E172" s="257" t="str">
        <f>ADHB!E172</f>
        <v/>
      </c>
      <c r="F172" s="257"/>
      <c r="G172" s="257"/>
      <c r="H172" s="258"/>
      <c r="I172" s="257"/>
      <c r="J172" s="259"/>
      <c r="K172" s="260"/>
      <c r="L172" s="260"/>
      <c r="M172" s="257"/>
      <c r="N172" s="258"/>
      <c r="O172" s="261"/>
      <c r="P172" s="262"/>
      <c r="Q172" s="263"/>
      <c r="R172" s="254"/>
      <c r="S172" s="255"/>
      <c r="T172" s="256"/>
      <c r="U172" s="256"/>
      <c r="V172" s="257" t="str">
        <f>ADHB!V172</f>
        <v/>
      </c>
      <c r="W172" s="257"/>
      <c r="X172" s="257"/>
      <c r="Y172" s="258"/>
      <c r="Z172" s="257"/>
      <c r="AA172" s="259"/>
      <c r="AB172" s="260"/>
      <c r="AC172" s="260"/>
      <c r="AD172" s="257"/>
      <c r="AE172" s="258"/>
      <c r="AF172" s="261"/>
      <c r="AG172" s="262"/>
      <c r="AH172" s="263"/>
      <c r="AI172" s="254"/>
      <c r="AJ172" s="255"/>
      <c r="AK172" s="256"/>
      <c r="AL172" s="256"/>
      <c r="AM172" s="257" t="str">
        <f>ADHB!AM172</f>
        <v/>
      </c>
      <c r="AN172" s="257"/>
      <c r="AO172" s="257"/>
      <c r="AP172" s="258"/>
      <c r="AQ172" s="257"/>
      <c r="AR172" s="259"/>
      <c r="AS172" s="260"/>
      <c r="AT172" s="260"/>
      <c r="AU172" s="257"/>
      <c r="AV172" s="258"/>
      <c r="AW172" s="261"/>
      <c r="AX172" s="262"/>
      <c r="AY172" s="263"/>
      <c r="AZ172" s="254"/>
      <c r="BA172" s="255"/>
      <c r="BB172" s="256"/>
      <c r="BC172" s="256"/>
      <c r="BD172" s="257" t="str">
        <f>ADHB!BD172</f>
        <v/>
      </c>
      <c r="BE172" s="257"/>
      <c r="BF172" s="257"/>
      <c r="BG172" s="258"/>
      <c r="BH172" s="257"/>
      <c r="BI172" s="259"/>
      <c r="BJ172" s="260"/>
      <c r="BK172" s="260"/>
      <c r="BL172" s="257"/>
      <c r="BM172" s="258"/>
      <c r="BN172" s="261"/>
      <c r="BO172" s="262"/>
      <c r="BP172" s="263"/>
      <c r="BQ172" s="254"/>
      <c r="BR172" s="255"/>
      <c r="BS172" s="256"/>
      <c r="BT172" s="256"/>
      <c r="BU172" s="257" t="str">
        <f>ADHB!BU172</f>
        <v/>
      </c>
      <c r="BV172" s="257"/>
      <c r="BW172" s="257"/>
      <c r="BX172" s="258"/>
      <c r="BY172" s="257"/>
      <c r="BZ172" s="259"/>
      <c r="CA172" s="260"/>
      <c r="CB172" s="260"/>
      <c r="CC172" s="257"/>
      <c r="CD172" s="258"/>
      <c r="CE172" s="261"/>
      <c r="CF172" s="262"/>
      <c r="CG172" s="263"/>
      <c r="CH172" s="254"/>
      <c r="CI172" s="255"/>
      <c r="CJ172" s="256"/>
      <c r="CK172" s="256"/>
      <c r="CL172" s="257" t="str">
        <f>ADHB!CL172</f>
        <v/>
      </c>
      <c r="CM172" s="257"/>
      <c r="CN172" s="257"/>
      <c r="CO172" s="258"/>
      <c r="CP172" s="257"/>
      <c r="CQ172" s="259"/>
      <c r="CR172" s="260"/>
      <c r="CS172" s="260"/>
      <c r="CT172" s="257"/>
      <c r="CU172" s="258"/>
      <c r="CV172" s="261"/>
      <c r="CW172" s="262"/>
      <c r="CX172" s="263"/>
      <c r="CY172" s="254"/>
      <c r="CZ172" s="255"/>
      <c r="DA172" s="256"/>
      <c r="DB172" s="256"/>
      <c r="DC172" s="257" t="str">
        <f>ADHB!DC172</f>
        <v/>
      </c>
      <c r="DD172" s="257"/>
      <c r="DE172" s="257"/>
      <c r="DF172" s="258"/>
      <c r="DG172" s="257"/>
      <c r="DH172" s="259"/>
      <c r="DI172" s="260"/>
      <c r="DJ172" s="260"/>
      <c r="DK172" s="257"/>
      <c r="DL172" s="258"/>
      <c r="DM172" s="261"/>
      <c r="DN172" s="262"/>
      <c r="DO172" s="263"/>
      <c r="DP172" s="254"/>
      <c r="DQ172" s="255"/>
      <c r="DR172" s="256"/>
      <c r="DS172" s="256"/>
      <c r="DT172" s="257" t="str">
        <f>ADHB!DT172</f>
        <v/>
      </c>
      <c r="DU172" s="257"/>
      <c r="DV172" s="257"/>
      <c r="DW172" s="258"/>
      <c r="DX172" s="257"/>
      <c r="DY172" s="259"/>
      <c r="DZ172" s="260"/>
      <c r="EA172" s="260"/>
      <c r="EB172" s="257"/>
      <c r="EC172" s="258"/>
      <c r="ED172" s="261"/>
      <c r="EE172" s="262"/>
      <c r="EF172" s="263"/>
      <c r="EG172" s="254"/>
      <c r="EH172" s="255"/>
      <c r="EI172" s="256"/>
      <c r="EJ172" s="256"/>
      <c r="EK172" s="257" t="str">
        <f>ADHB!EK172</f>
        <v/>
      </c>
      <c r="EL172" s="257"/>
      <c r="EM172" s="257"/>
      <c r="EN172" s="258"/>
      <c r="EO172" s="257"/>
      <c r="EP172" s="259"/>
      <c r="EQ172" s="260"/>
      <c r="ER172" s="260"/>
      <c r="ES172" s="257"/>
      <c r="ET172" s="258"/>
      <c r="EU172" s="261"/>
      <c r="EV172" s="262"/>
      <c r="EW172" s="263"/>
      <c r="EX172" s="254"/>
      <c r="EY172" s="255"/>
      <c r="EZ172" s="256"/>
      <c r="FA172" s="256"/>
      <c r="FB172" s="257" t="str">
        <f>ADHB!FB172</f>
        <v/>
      </c>
      <c r="FC172" s="257"/>
      <c r="FD172" s="257"/>
      <c r="FE172" s="258"/>
      <c r="FF172" s="257"/>
      <c r="FG172" s="259"/>
      <c r="FH172" s="260"/>
      <c r="FI172" s="260"/>
      <c r="FJ172" s="257"/>
      <c r="FK172" s="258"/>
      <c r="FL172" s="261"/>
      <c r="FM172" s="262"/>
      <c r="FN172" s="263"/>
      <c r="FO172" s="254"/>
      <c r="FP172" s="255"/>
      <c r="FQ172" s="256"/>
      <c r="FR172" s="256"/>
      <c r="FS172" s="257" t="str">
        <f>ADHB!FS172</f>
        <v/>
      </c>
      <c r="FT172" s="257"/>
      <c r="FU172" s="257"/>
      <c r="FV172" s="258"/>
      <c r="FW172" s="257"/>
      <c r="FX172" s="259"/>
      <c r="FY172" s="260"/>
      <c r="FZ172" s="260"/>
      <c r="GA172" s="257"/>
      <c r="GB172" s="258"/>
      <c r="GC172" s="261"/>
      <c r="GD172" s="262"/>
      <c r="GE172" s="263"/>
      <c r="GF172" s="254"/>
      <c r="GG172" s="255"/>
      <c r="GH172" s="256"/>
      <c r="GI172" s="256"/>
      <c r="GJ172" s="257" t="str">
        <f>ADHB!GJ172</f>
        <v/>
      </c>
      <c r="GK172" s="257"/>
      <c r="GL172" s="257"/>
      <c r="GM172" s="258"/>
      <c r="GN172" s="257"/>
      <c r="GO172" s="259"/>
      <c r="GP172" s="260"/>
      <c r="GQ172" s="260"/>
      <c r="GR172" s="257"/>
      <c r="GS172" s="258"/>
      <c r="GT172" s="261"/>
      <c r="GU172" s="262"/>
      <c r="GV172" s="263"/>
      <c r="GW172" s="254"/>
      <c r="GX172" s="255"/>
      <c r="GY172" s="256"/>
      <c r="GZ172" s="256"/>
      <c r="HA172" s="257" t="str">
        <f>ADHB!HA172</f>
        <v/>
      </c>
      <c r="HB172" s="257"/>
      <c r="HC172" s="257"/>
      <c r="HD172" s="258"/>
      <c r="HE172" s="257"/>
      <c r="HF172" s="259"/>
      <c r="HG172" s="260"/>
      <c r="HH172" s="260"/>
      <c r="HI172" s="257"/>
      <c r="HJ172" s="258"/>
      <c r="HK172" s="261"/>
      <c r="HL172" s="262"/>
      <c r="HM172" s="263"/>
      <c r="HN172" s="254"/>
      <c r="HO172" s="255"/>
      <c r="HP172" s="256"/>
      <c r="HQ172" s="256"/>
      <c r="HR172" s="257" t="str">
        <f>ADHB!HR172</f>
        <v/>
      </c>
      <c r="HS172" s="257"/>
      <c r="HT172" s="257"/>
      <c r="HU172" s="258"/>
      <c r="HV172" s="257"/>
      <c r="HW172" s="259"/>
      <c r="HX172" s="260"/>
      <c r="HY172" s="260"/>
      <c r="HZ172" s="257"/>
      <c r="IA172" s="258"/>
      <c r="IB172" s="261"/>
      <c r="IC172" s="262"/>
      <c r="ID172" s="263"/>
      <c r="IE172" s="254"/>
      <c r="IF172" s="255"/>
      <c r="IG172" s="256"/>
      <c r="IH172" s="256"/>
      <c r="II172" s="257" t="str">
        <f>ADHB!II172</f>
        <v/>
      </c>
      <c r="IJ172" s="257"/>
      <c r="IK172" s="257"/>
      <c r="IL172" s="258"/>
      <c r="IM172" s="257"/>
      <c r="IN172" s="259"/>
      <c r="IO172" s="260"/>
      <c r="IP172" s="260"/>
      <c r="IQ172" s="257"/>
      <c r="IR172" s="258"/>
      <c r="IS172" s="261"/>
      <c r="IT172" s="262"/>
      <c r="IU172" s="263"/>
      <c r="IV172" s="254"/>
      <c r="IW172" s="255"/>
      <c r="IX172" s="256"/>
      <c r="IY172" s="256"/>
      <c r="IZ172" s="257" t="str">
        <f>ADHB!IZ172</f>
        <v/>
      </c>
      <c r="JA172" s="257"/>
      <c r="JB172" s="257"/>
      <c r="JC172" s="258"/>
      <c r="JD172" s="257"/>
      <c r="JE172" s="259"/>
      <c r="JF172" s="260"/>
      <c r="JG172" s="260"/>
      <c r="JH172" s="257"/>
      <c r="JI172" s="258"/>
      <c r="JJ172" s="261"/>
      <c r="JK172" s="262"/>
      <c r="JL172" s="263"/>
      <c r="JM172" s="254"/>
      <c r="JN172" s="255"/>
      <c r="JO172" s="256"/>
      <c r="JP172" s="256"/>
      <c r="JQ172" s="257" t="str">
        <f>ADHB!KY172</f>
        <v/>
      </c>
      <c r="JR172" s="257"/>
      <c r="JS172" s="257"/>
      <c r="JT172" s="258"/>
      <c r="JU172" s="257"/>
      <c r="JV172" s="259"/>
      <c r="JW172" s="260"/>
      <c r="JX172" s="260"/>
      <c r="JY172" s="257"/>
      <c r="JZ172" s="258"/>
      <c r="KA172" s="261"/>
      <c r="KB172" s="262"/>
      <c r="KC172" s="263"/>
      <c r="KD172" s="254"/>
      <c r="KE172" s="255"/>
      <c r="KF172" s="256"/>
      <c r="KG172" s="256"/>
      <c r="KH172" s="257" t="str">
        <f>ADHB!LP172</f>
        <v/>
      </c>
      <c r="KI172" s="257"/>
      <c r="KJ172" s="257"/>
      <c r="KK172" s="258"/>
      <c r="KL172" s="257"/>
      <c r="KM172" s="259"/>
      <c r="KN172" s="260"/>
      <c r="KO172" s="260"/>
      <c r="KP172" s="257"/>
      <c r="KQ172" s="258"/>
      <c r="KR172" s="261"/>
      <c r="KS172" s="262"/>
      <c r="KT172" s="263"/>
      <c r="KU172" s="264"/>
    </row>
    <row r="173" ht="15.75" customHeight="1">
      <c r="A173" s="254"/>
      <c r="B173" s="255"/>
      <c r="C173" s="256"/>
      <c r="D173" s="256"/>
      <c r="E173" s="257" t="str">
        <f>ADHB!E173</f>
        <v/>
      </c>
      <c r="F173" s="257"/>
      <c r="G173" s="257"/>
      <c r="H173" s="258"/>
      <c r="I173" s="257"/>
      <c r="J173" s="259"/>
      <c r="K173" s="260"/>
      <c r="L173" s="260"/>
      <c r="M173" s="257"/>
      <c r="N173" s="258"/>
      <c r="O173" s="261"/>
      <c r="P173" s="262"/>
      <c r="Q173" s="263"/>
      <c r="R173" s="254"/>
      <c r="S173" s="255"/>
      <c r="T173" s="256"/>
      <c r="U173" s="256"/>
      <c r="V173" s="257" t="str">
        <f>ADHB!V173</f>
        <v/>
      </c>
      <c r="W173" s="257"/>
      <c r="X173" s="257"/>
      <c r="Y173" s="258"/>
      <c r="Z173" s="257"/>
      <c r="AA173" s="259"/>
      <c r="AB173" s="260"/>
      <c r="AC173" s="260"/>
      <c r="AD173" s="257"/>
      <c r="AE173" s="258"/>
      <c r="AF173" s="261"/>
      <c r="AG173" s="262"/>
      <c r="AH173" s="263"/>
      <c r="AI173" s="254"/>
      <c r="AJ173" s="255"/>
      <c r="AK173" s="256"/>
      <c r="AL173" s="256"/>
      <c r="AM173" s="257" t="str">
        <f>ADHB!AM173</f>
        <v/>
      </c>
      <c r="AN173" s="257"/>
      <c r="AO173" s="257"/>
      <c r="AP173" s="258"/>
      <c r="AQ173" s="257"/>
      <c r="AR173" s="259"/>
      <c r="AS173" s="260"/>
      <c r="AT173" s="260"/>
      <c r="AU173" s="257"/>
      <c r="AV173" s="258"/>
      <c r="AW173" s="261"/>
      <c r="AX173" s="262"/>
      <c r="AY173" s="263"/>
      <c r="AZ173" s="254"/>
      <c r="BA173" s="255"/>
      <c r="BB173" s="256"/>
      <c r="BC173" s="256"/>
      <c r="BD173" s="257" t="str">
        <f>ADHB!BD173</f>
        <v/>
      </c>
      <c r="BE173" s="257"/>
      <c r="BF173" s="257"/>
      <c r="BG173" s="258"/>
      <c r="BH173" s="257"/>
      <c r="BI173" s="259"/>
      <c r="BJ173" s="260"/>
      <c r="BK173" s="260"/>
      <c r="BL173" s="257"/>
      <c r="BM173" s="258"/>
      <c r="BN173" s="261"/>
      <c r="BO173" s="262"/>
      <c r="BP173" s="263"/>
      <c r="BQ173" s="254"/>
      <c r="BR173" s="255"/>
      <c r="BS173" s="256"/>
      <c r="BT173" s="256"/>
      <c r="BU173" s="257" t="str">
        <f>ADHB!BU173</f>
        <v/>
      </c>
      <c r="BV173" s="257"/>
      <c r="BW173" s="257"/>
      <c r="BX173" s="258"/>
      <c r="BY173" s="257"/>
      <c r="BZ173" s="259"/>
      <c r="CA173" s="260"/>
      <c r="CB173" s="260"/>
      <c r="CC173" s="257"/>
      <c r="CD173" s="258"/>
      <c r="CE173" s="261"/>
      <c r="CF173" s="262"/>
      <c r="CG173" s="263"/>
      <c r="CH173" s="254"/>
      <c r="CI173" s="255"/>
      <c r="CJ173" s="256"/>
      <c r="CK173" s="256"/>
      <c r="CL173" s="257" t="str">
        <f>ADHB!CL173</f>
        <v/>
      </c>
      <c r="CM173" s="257"/>
      <c r="CN173" s="257"/>
      <c r="CO173" s="258"/>
      <c r="CP173" s="257"/>
      <c r="CQ173" s="259"/>
      <c r="CR173" s="260"/>
      <c r="CS173" s="260"/>
      <c r="CT173" s="257"/>
      <c r="CU173" s="258"/>
      <c r="CV173" s="261"/>
      <c r="CW173" s="262"/>
      <c r="CX173" s="263"/>
      <c r="CY173" s="254"/>
      <c r="CZ173" s="255"/>
      <c r="DA173" s="256"/>
      <c r="DB173" s="256"/>
      <c r="DC173" s="257" t="str">
        <f>ADHB!DC173</f>
        <v/>
      </c>
      <c r="DD173" s="257"/>
      <c r="DE173" s="257"/>
      <c r="DF173" s="258"/>
      <c r="DG173" s="257"/>
      <c r="DH173" s="259"/>
      <c r="DI173" s="260"/>
      <c r="DJ173" s="260"/>
      <c r="DK173" s="257"/>
      <c r="DL173" s="258"/>
      <c r="DM173" s="261"/>
      <c r="DN173" s="262"/>
      <c r="DO173" s="263"/>
      <c r="DP173" s="254"/>
      <c r="DQ173" s="255"/>
      <c r="DR173" s="256"/>
      <c r="DS173" s="256"/>
      <c r="DT173" s="257" t="str">
        <f>ADHB!DT173</f>
        <v/>
      </c>
      <c r="DU173" s="257"/>
      <c r="DV173" s="257"/>
      <c r="DW173" s="258"/>
      <c r="DX173" s="257"/>
      <c r="DY173" s="259"/>
      <c r="DZ173" s="260"/>
      <c r="EA173" s="260"/>
      <c r="EB173" s="257"/>
      <c r="EC173" s="258"/>
      <c r="ED173" s="261"/>
      <c r="EE173" s="262"/>
      <c r="EF173" s="263"/>
      <c r="EG173" s="254"/>
      <c r="EH173" s="255"/>
      <c r="EI173" s="256"/>
      <c r="EJ173" s="256"/>
      <c r="EK173" s="257" t="str">
        <f>ADHB!EK173</f>
        <v/>
      </c>
      <c r="EL173" s="257"/>
      <c r="EM173" s="257"/>
      <c r="EN173" s="258"/>
      <c r="EO173" s="257"/>
      <c r="EP173" s="259"/>
      <c r="EQ173" s="260"/>
      <c r="ER173" s="260"/>
      <c r="ES173" s="257"/>
      <c r="ET173" s="258"/>
      <c r="EU173" s="261"/>
      <c r="EV173" s="262"/>
      <c r="EW173" s="263"/>
      <c r="EX173" s="254"/>
      <c r="EY173" s="255"/>
      <c r="EZ173" s="256"/>
      <c r="FA173" s="256"/>
      <c r="FB173" s="257" t="str">
        <f>ADHB!FB173</f>
        <v/>
      </c>
      <c r="FC173" s="257"/>
      <c r="FD173" s="257"/>
      <c r="FE173" s="258"/>
      <c r="FF173" s="257"/>
      <c r="FG173" s="259"/>
      <c r="FH173" s="260"/>
      <c r="FI173" s="260"/>
      <c r="FJ173" s="257"/>
      <c r="FK173" s="258"/>
      <c r="FL173" s="261"/>
      <c r="FM173" s="262"/>
      <c r="FN173" s="263"/>
      <c r="FO173" s="254"/>
      <c r="FP173" s="255"/>
      <c r="FQ173" s="256"/>
      <c r="FR173" s="256"/>
      <c r="FS173" s="257" t="str">
        <f>ADHB!FS173</f>
        <v/>
      </c>
      <c r="FT173" s="257"/>
      <c r="FU173" s="257"/>
      <c r="FV173" s="258"/>
      <c r="FW173" s="257"/>
      <c r="FX173" s="259"/>
      <c r="FY173" s="260"/>
      <c r="FZ173" s="260"/>
      <c r="GA173" s="257"/>
      <c r="GB173" s="258"/>
      <c r="GC173" s="261"/>
      <c r="GD173" s="262"/>
      <c r="GE173" s="263"/>
      <c r="GF173" s="254"/>
      <c r="GG173" s="255"/>
      <c r="GH173" s="256"/>
      <c r="GI173" s="256"/>
      <c r="GJ173" s="257" t="str">
        <f>ADHB!GJ173</f>
        <v/>
      </c>
      <c r="GK173" s="257"/>
      <c r="GL173" s="257"/>
      <c r="GM173" s="258"/>
      <c r="GN173" s="257"/>
      <c r="GO173" s="259"/>
      <c r="GP173" s="260"/>
      <c r="GQ173" s="260"/>
      <c r="GR173" s="257"/>
      <c r="GS173" s="258"/>
      <c r="GT173" s="261"/>
      <c r="GU173" s="262"/>
      <c r="GV173" s="263"/>
      <c r="GW173" s="254"/>
      <c r="GX173" s="255"/>
      <c r="GY173" s="256"/>
      <c r="GZ173" s="256"/>
      <c r="HA173" s="257" t="str">
        <f>ADHB!HA173</f>
        <v/>
      </c>
      <c r="HB173" s="257"/>
      <c r="HC173" s="257"/>
      <c r="HD173" s="258"/>
      <c r="HE173" s="257"/>
      <c r="HF173" s="259"/>
      <c r="HG173" s="260"/>
      <c r="HH173" s="260"/>
      <c r="HI173" s="257"/>
      <c r="HJ173" s="258"/>
      <c r="HK173" s="261"/>
      <c r="HL173" s="262"/>
      <c r="HM173" s="263"/>
      <c r="HN173" s="254"/>
      <c r="HO173" s="255"/>
      <c r="HP173" s="256"/>
      <c r="HQ173" s="256"/>
      <c r="HR173" s="257" t="str">
        <f>ADHB!HR173</f>
        <v/>
      </c>
      <c r="HS173" s="257"/>
      <c r="HT173" s="257"/>
      <c r="HU173" s="258"/>
      <c r="HV173" s="257"/>
      <c r="HW173" s="259"/>
      <c r="HX173" s="260"/>
      <c r="HY173" s="260"/>
      <c r="HZ173" s="257"/>
      <c r="IA173" s="258"/>
      <c r="IB173" s="261"/>
      <c r="IC173" s="262"/>
      <c r="ID173" s="263"/>
      <c r="IE173" s="254"/>
      <c r="IF173" s="255"/>
      <c r="IG173" s="256"/>
      <c r="IH173" s="256"/>
      <c r="II173" s="257" t="str">
        <f>ADHB!II173</f>
        <v/>
      </c>
      <c r="IJ173" s="257"/>
      <c r="IK173" s="257"/>
      <c r="IL173" s="258"/>
      <c r="IM173" s="257"/>
      <c r="IN173" s="259"/>
      <c r="IO173" s="260"/>
      <c r="IP173" s="260"/>
      <c r="IQ173" s="257"/>
      <c r="IR173" s="258"/>
      <c r="IS173" s="261"/>
      <c r="IT173" s="262"/>
      <c r="IU173" s="263"/>
      <c r="IV173" s="254"/>
      <c r="IW173" s="255"/>
      <c r="IX173" s="256"/>
      <c r="IY173" s="256"/>
      <c r="IZ173" s="257" t="str">
        <f>ADHB!IZ173</f>
        <v/>
      </c>
      <c r="JA173" s="257"/>
      <c r="JB173" s="257"/>
      <c r="JC173" s="258"/>
      <c r="JD173" s="257"/>
      <c r="JE173" s="259"/>
      <c r="JF173" s="260"/>
      <c r="JG173" s="260"/>
      <c r="JH173" s="257"/>
      <c r="JI173" s="258"/>
      <c r="JJ173" s="261"/>
      <c r="JK173" s="262"/>
      <c r="JL173" s="263"/>
      <c r="JM173" s="254"/>
      <c r="JN173" s="255"/>
      <c r="JO173" s="256"/>
      <c r="JP173" s="256"/>
      <c r="JQ173" s="257" t="str">
        <f>ADHB!KY173</f>
        <v/>
      </c>
      <c r="JR173" s="257"/>
      <c r="JS173" s="257"/>
      <c r="JT173" s="258"/>
      <c r="JU173" s="257"/>
      <c r="JV173" s="259"/>
      <c r="JW173" s="260"/>
      <c r="JX173" s="260"/>
      <c r="JY173" s="257"/>
      <c r="JZ173" s="258"/>
      <c r="KA173" s="261"/>
      <c r="KB173" s="262"/>
      <c r="KC173" s="263"/>
      <c r="KD173" s="254"/>
      <c r="KE173" s="255"/>
      <c r="KF173" s="256"/>
      <c r="KG173" s="256"/>
      <c r="KH173" s="257" t="str">
        <f>ADHB!LP173</f>
        <v/>
      </c>
      <c r="KI173" s="257"/>
      <c r="KJ173" s="257"/>
      <c r="KK173" s="258"/>
      <c r="KL173" s="257"/>
      <c r="KM173" s="259"/>
      <c r="KN173" s="260"/>
      <c r="KO173" s="260"/>
      <c r="KP173" s="257"/>
      <c r="KQ173" s="258"/>
      <c r="KR173" s="261"/>
      <c r="KS173" s="262"/>
      <c r="KT173" s="263"/>
      <c r="KU173" s="264"/>
    </row>
    <row r="174" ht="15.75" customHeight="1">
      <c r="A174" s="254"/>
      <c r="B174" s="255"/>
      <c r="C174" s="256"/>
      <c r="D174" s="256"/>
      <c r="E174" s="257" t="str">
        <f>ADHB!E174</f>
        <v/>
      </c>
      <c r="F174" s="257"/>
      <c r="G174" s="257"/>
      <c r="H174" s="258"/>
      <c r="I174" s="257"/>
      <c r="J174" s="259"/>
      <c r="K174" s="260"/>
      <c r="L174" s="260"/>
      <c r="M174" s="257"/>
      <c r="N174" s="258"/>
      <c r="O174" s="261"/>
      <c r="P174" s="262"/>
      <c r="Q174" s="263"/>
      <c r="R174" s="254"/>
      <c r="S174" s="255"/>
      <c r="T174" s="256"/>
      <c r="U174" s="256"/>
      <c r="V174" s="257" t="str">
        <f>ADHB!V174</f>
        <v/>
      </c>
      <c r="W174" s="257"/>
      <c r="X174" s="257"/>
      <c r="Y174" s="258"/>
      <c r="Z174" s="257"/>
      <c r="AA174" s="259"/>
      <c r="AB174" s="260"/>
      <c r="AC174" s="260"/>
      <c r="AD174" s="257"/>
      <c r="AE174" s="258"/>
      <c r="AF174" s="261"/>
      <c r="AG174" s="262"/>
      <c r="AH174" s="263"/>
      <c r="AI174" s="254"/>
      <c r="AJ174" s="255"/>
      <c r="AK174" s="256"/>
      <c r="AL174" s="256"/>
      <c r="AM174" s="257" t="str">
        <f>ADHB!AM174</f>
        <v/>
      </c>
      <c r="AN174" s="257"/>
      <c r="AO174" s="257"/>
      <c r="AP174" s="258"/>
      <c r="AQ174" s="257"/>
      <c r="AR174" s="259"/>
      <c r="AS174" s="260"/>
      <c r="AT174" s="260"/>
      <c r="AU174" s="257"/>
      <c r="AV174" s="258"/>
      <c r="AW174" s="261"/>
      <c r="AX174" s="262"/>
      <c r="AY174" s="263"/>
      <c r="AZ174" s="254"/>
      <c r="BA174" s="255"/>
      <c r="BB174" s="256"/>
      <c r="BC174" s="256"/>
      <c r="BD174" s="257" t="str">
        <f>ADHB!BD174</f>
        <v/>
      </c>
      <c r="BE174" s="257"/>
      <c r="BF174" s="257"/>
      <c r="BG174" s="258"/>
      <c r="BH174" s="257"/>
      <c r="BI174" s="259"/>
      <c r="BJ174" s="260"/>
      <c r="BK174" s="260"/>
      <c r="BL174" s="257"/>
      <c r="BM174" s="258"/>
      <c r="BN174" s="261"/>
      <c r="BO174" s="262"/>
      <c r="BP174" s="263"/>
      <c r="BQ174" s="254"/>
      <c r="BR174" s="255"/>
      <c r="BS174" s="256"/>
      <c r="BT174" s="256"/>
      <c r="BU174" s="257" t="str">
        <f>ADHB!BU174</f>
        <v/>
      </c>
      <c r="BV174" s="257"/>
      <c r="BW174" s="257"/>
      <c r="BX174" s="258"/>
      <c r="BY174" s="257"/>
      <c r="BZ174" s="259"/>
      <c r="CA174" s="260"/>
      <c r="CB174" s="260"/>
      <c r="CC174" s="257"/>
      <c r="CD174" s="258"/>
      <c r="CE174" s="261"/>
      <c r="CF174" s="262"/>
      <c r="CG174" s="263"/>
      <c r="CH174" s="254"/>
      <c r="CI174" s="255"/>
      <c r="CJ174" s="256"/>
      <c r="CK174" s="256"/>
      <c r="CL174" s="257" t="str">
        <f>ADHB!CL174</f>
        <v/>
      </c>
      <c r="CM174" s="257"/>
      <c r="CN174" s="257"/>
      <c r="CO174" s="258"/>
      <c r="CP174" s="257"/>
      <c r="CQ174" s="259"/>
      <c r="CR174" s="260"/>
      <c r="CS174" s="260"/>
      <c r="CT174" s="257"/>
      <c r="CU174" s="258"/>
      <c r="CV174" s="261"/>
      <c r="CW174" s="262"/>
      <c r="CX174" s="263"/>
      <c r="CY174" s="254"/>
      <c r="CZ174" s="255"/>
      <c r="DA174" s="256"/>
      <c r="DB174" s="256"/>
      <c r="DC174" s="257" t="str">
        <f>ADHB!DC174</f>
        <v/>
      </c>
      <c r="DD174" s="257"/>
      <c r="DE174" s="257"/>
      <c r="DF174" s="258"/>
      <c r="DG174" s="257"/>
      <c r="DH174" s="259"/>
      <c r="DI174" s="260"/>
      <c r="DJ174" s="260"/>
      <c r="DK174" s="257"/>
      <c r="DL174" s="258"/>
      <c r="DM174" s="261"/>
      <c r="DN174" s="262"/>
      <c r="DO174" s="263"/>
      <c r="DP174" s="254"/>
      <c r="DQ174" s="255"/>
      <c r="DR174" s="256"/>
      <c r="DS174" s="256"/>
      <c r="DT174" s="257" t="str">
        <f>ADHB!DT174</f>
        <v/>
      </c>
      <c r="DU174" s="257"/>
      <c r="DV174" s="257"/>
      <c r="DW174" s="258"/>
      <c r="DX174" s="257"/>
      <c r="DY174" s="259"/>
      <c r="DZ174" s="260"/>
      <c r="EA174" s="260"/>
      <c r="EB174" s="257"/>
      <c r="EC174" s="258"/>
      <c r="ED174" s="261"/>
      <c r="EE174" s="262"/>
      <c r="EF174" s="263"/>
      <c r="EG174" s="254"/>
      <c r="EH174" s="255"/>
      <c r="EI174" s="256"/>
      <c r="EJ174" s="256"/>
      <c r="EK174" s="257" t="str">
        <f>ADHB!EK174</f>
        <v/>
      </c>
      <c r="EL174" s="257"/>
      <c r="EM174" s="257"/>
      <c r="EN174" s="258"/>
      <c r="EO174" s="257"/>
      <c r="EP174" s="259"/>
      <c r="EQ174" s="260"/>
      <c r="ER174" s="260"/>
      <c r="ES174" s="257"/>
      <c r="ET174" s="258"/>
      <c r="EU174" s="261"/>
      <c r="EV174" s="262"/>
      <c r="EW174" s="263"/>
      <c r="EX174" s="254"/>
      <c r="EY174" s="255"/>
      <c r="EZ174" s="256"/>
      <c r="FA174" s="256"/>
      <c r="FB174" s="257" t="str">
        <f>ADHB!FB174</f>
        <v/>
      </c>
      <c r="FC174" s="257"/>
      <c r="FD174" s="257"/>
      <c r="FE174" s="258"/>
      <c r="FF174" s="257"/>
      <c r="FG174" s="259"/>
      <c r="FH174" s="260"/>
      <c r="FI174" s="260"/>
      <c r="FJ174" s="257"/>
      <c r="FK174" s="258"/>
      <c r="FL174" s="261"/>
      <c r="FM174" s="262"/>
      <c r="FN174" s="263"/>
      <c r="FO174" s="254"/>
      <c r="FP174" s="255"/>
      <c r="FQ174" s="256"/>
      <c r="FR174" s="256"/>
      <c r="FS174" s="257" t="str">
        <f>ADHB!FS174</f>
        <v/>
      </c>
      <c r="FT174" s="257"/>
      <c r="FU174" s="257"/>
      <c r="FV174" s="258"/>
      <c r="FW174" s="257"/>
      <c r="FX174" s="259"/>
      <c r="FY174" s="260"/>
      <c r="FZ174" s="260"/>
      <c r="GA174" s="257"/>
      <c r="GB174" s="258"/>
      <c r="GC174" s="261"/>
      <c r="GD174" s="262"/>
      <c r="GE174" s="263"/>
      <c r="GF174" s="254"/>
      <c r="GG174" s="255"/>
      <c r="GH174" s="256"/>
      <c r="GI174" s="256"/>
      <c r="GJ174" s="257" t="str">
        <f>ADHB!GJ174</f>
        <v/>
      </c>
      <c r="GK174" s="257"/>
      <c r="GL174" s="257"/>
      <c r="GM174" s="258"/>
      <c r="GN174" s="257"/>
      <c r="GO174" s="259"/>
      <c r="GP174" s="260"/>
      <c r="GQ174" s="260"/>
      <c r="GR174" s="257"/>
      <c r="GS174" s="258"/>
      <c r="GT174" s="261"/>
      <c r="GU174" s="262"/>
      <c r="GV174" s="263"/>
      <c r="GW174" s="254"/>
      <c r="GX174" s="255"/>
      <c r="GY174" s="256"/>
      <c r="GZ174" s="256"/>
      <c r="HA174" s="257" t="str">
        <f>ADHB!HA174</f>
        <v/>
      </c>
      <c r="HB174" s="257"/>
      <c r="HC174" s="257"/>
      <c r="HD174" s="258"/>
      <c r="HE174" s="257"/>
      <c r="HF174" s="259"/>
      <c r="HG174" s="260"/>
      <c r="HH174" s="260"/>
      <c r="HI174" s="257"/>
      <c r="HJ174" s="258"/>
      <c r="HK174" s="261"/>
      <c r="HL174" s="262"/>
      <c r="HM174" s="263"/>
      <c r="HN174" s="254"/>
      <c r="HO174" s="255"/>
      <c r="HP174" s="256"/>
      <c r="HQ174" s="256"/>
      <c r="HR174" s="257" t="str">
        <f>ADHB!HR174</f>
        <v/>
      </c>
      <c r="HS174" s="257"/>
      <c r="HT174" s="257"/>
      <c r="HU174" s="258"/>
      <c r="HV174" s="257"/>
      <c r="HW174" s="259"/>
      <c r="HX174" s="260"/>
      <c r="HY174" s="260"/>
      <c r="HZ174" s="257"/>
      <c r="IA174" s="258"/>
      <c r="IB174" s="261"/>
      <c r="IC174" s="262"/>
      <c r="ID174" s="263"/>
      <c r="IE174" s="254"/>
      <c r="IF174" s="255"/>
      <c r="IG174" s="256"/>
      <c r="IH174" s="256"/>
      <c r="II174" s="257" t="str">
        <f>ADHB!II174</f>
        <v/>
      </c>
      <c r="IJ174" s="257"/>
      <c r="IK174" s="257"/>
      <c r="IL174" s="258"/>
      <c r="IM174" s="257"/>
      <c r="IN174" s="259"/>
      <c r="IO174" s="260"/>
      <c r="IP174" s="260"/>
      <c r="IQ174" s="257"/>
      <c r="IR174" s="258"/>
      <c r="IS174" s="261"/>
      <c r="IT174" s="262"/>
      <c r="IU174" s="263"/>
      <c r="IV174" s="254"/>
      <c r="IW174" s="255"/>
      <c r="IX174" s="256"/>
      <c r="IY174" s="256"/>
      <c r="IZ174" s="257" t="str">
        <f>ADHB!IZ174</f>
        <v/>
      </c>
      <c r="JA174" s="257"/>
      <c r="JB174" s="257"/>
      <c r="JC174" s="258"/>
      <c r="JD174" s="257"/>
      <c r="JE174" s="259"/>
      <c r="JF174" s="260"/>
      <c r="JG174" s="260"/>
      <c r="JH174" s="257"/>
      <c r="JI174" s="258"/>
      <c r="JJ174" s="261"/>
      <c r="JK174" s="262"/>
      <c r="JL174" s="263"/>
      <c r="JM174" s="254"/>
      <c r="JN174" s="255"/>
      <c r="JO174" s="256"/>
      <c r="JP174" s="256"/>
      <c r="JQ174" s="257" t="str">
        <f>ADHB!KY174</f>
        <v/>
      </c>
      <c r="JR174" s="257"/>
      <c r="JS174" s="257"/>
      <c r="JT174" s="258"/>
      <c r="JU174" s="257"/>
      <c r="JV174" s="259"/>
      <c r="JW174" s="260"/>
      <c r="JX174" s="260"/>
      <c r="JY174" s="257"/>
      <c r="JZ174" s="258"/>
      <c r="KA174" s="261"/>
      <c r="KB174" s="262"/>
      <c r="KC174" s="263"/>
      <c r="KD174" s="254"/>
      <c r="KE174" s="255"/>
      <c r="KF174" s="256"/>
      <c r="KG174" s="256"/>
      <c r="KH174" s="257" t="str">
        <f>ADHB!LP174</f>
        <v/>
      </c>
      <c r="KI174" s="257"/>
      <c r="KJ174" s="257"/>
      <c r="KK174" s="258"/>
      <c r="KL174" s="257"/>
      <c r="KM174" s="259"/>
      <c r="KN174" s="260"/>
      <c r="KO174" s="260"/>
      <c r="KP174" s="257"/>
      <c r="KQ174" s="258"/>
      <c r="KR174" s="261"/>
      <c r="KS174" s="262"/>
      <c r="KT174" s="263"/>
      <c r="KU174" s="264"/>
    </row>
    <row r="175" ht="15.75" customHeight="1">
      <c r="A175" s="254"/>
      <c r="B175" s="255"/>
      <c r="C175" s="256"/>
      <c r="D175" s="256"/>
      <c r="E175" s="257" t="str">
        <f>ADHB!E175</f>
        <v/>
      </c>
      <c r="F175" s="257"/>
      <c r="G175" s="257"/>
      <c r="H175" s="258"/>
      <c r="I175" s="257"/>
      <c r="J175" s="259"/>
      <c r="K175" s="260"/>
      <c r="L175" s="260"/>
      <c r="M175" s="257"/>
      <c r="N175" s="258"/>
      <c r="O175" s="261"/>
      <c r="P175" s="262"/>
      <c r="Q175" s="263"/>
      <c r="R175" s="254"/>
      <c r="S175" s="255"/>
      <c r="T175" s="256"/>
      <c r="U175" s="256"/>
      <c r="V175" s="257" t="str">
        <f>ADHB!V175</f>
        <v/>
      </c>
      <c r="W175" s="257"/>
      <c r="X175" s="257"/>
      <c r="Y175" s="258"/>
      <c r="Z175" s="257"/>
      <c r="AA175" s="259"/>
      <c r="AB175" s="260"/>
      <c r="AC175" s="260"/>
      <c r="AD175" s="257"/>
      <c r="AE175" s="258"/>
      <c r="AF175" s="261"/>
      <c r="AG175" s="262"/>
      <c r="AH175" s="263"/>
      <c r="AI175" s="254"/>
      <c r="AJ175" s="255"/>
      <c r="AK175" s="256"/>
      <c r="AL175" s="256"/>
      <c r="AM175" s="257" t="str">
        <f>ADHB!AM175</f>
        <v/>
      </c>
      <c r="AN175" s="257"/>
      <c r="AO175" s="257"/>
      <c r="AP175" s="258"/>
      <c r="AQ175" s="257"/>
      <c r="AR175" s="259"/>
      <c r="AS175" s="260"/>
      <c r="AT175" s="260"/>
      <c r="AU175" s="257"/>
      <c r="AV175" s="258"/>
      <c r="AW175" s="261"/>
      <c r="AX175" s="262"/>
      <c r="AY175" s="263"/>
      <c r="AZ175" s="254"/>
      <c r="BA175" s="255"/>
      <c r="BB175" s="256"/>
      <c r="BC175" s="256"/>
      <c r="BD175" s="257" t="str">
        <f>ADHB!BD175</f>
        <v/>
      </c>
      <c r="BE175" s="257"/>
      <c r="BF175" s="257"/>
      <c r="BG175" s="258"/>
      <c r="BH175" s="257"/>
      <c r="BI175" s="259"/>
      <c r="BJ175" s="260"/>
      <c r="BK175" s="260"/>
      <c r="BL175" s="257"/>
      <c r="BM175" s="258"/>
      <c r="BN175" s="261"/>
      <c r="BO175" s="262"/>
      <c r="BP175" s="263"/>
      <c r="BQ175" s="254"/>
      <c r="BR175" s="255"/>
      <c r="BS175" s="256"/>
      <c r="BT175" s="256"/>
      <c r="BU175" s="257" t="str">
        <f>ADHB!BU175</f>
        <v/>
      </c>
      <c r="BV175" s="257"/>
      <c r="BW175" s="257"/>
      <c r="BX175" s="258"/>
      <c r="BY175" s="257"/>
      <c r="BZ175" s="259"/>
      <c r="CA175" s="260"/>
      <c r="CB175" s="260"/>
      <c r="CC175" s="257"/>
      <c r="CD175" s="258"/>
      <c r="CE175" s="261"/>
      <c r="CF175" s="262"/>
      <c r="CG175" s="263"/>
      <c r="CH175" s="254"/>
      <c r="CI175" s="255"/>
      <c r="CJ175" s="256"/>
      <c r="CK175" s="256"/>
      <c r="CL175" s="257" t="str">
        <f>ADHB!CL175</f>
        <v/>
      </c>
      <c r="CM175" s="257"/>
      <c r="CN175" s="257"/>
      <c r="CO175" s="258"/>
      <c r="CP175" s="257"/>
      <c r="CQ175" s="259"/>
      <c r="CR175" s="260"/>
      <c r="CS175" s="260"/>
      <c r="CT175" s="257"/>
      <c r="CU175" s="258"/>
      <c r="CV175" s="261"/>
      <c r="CW175" s="262"/>
      <c r="CX175" s="263"/>
      <c r="CY175" s="254"/>
      <c r="CZ175" s="255"/>
      <c r="DA175" s="256"/>
      <c r="DB175" s="256"/>
      <c r="DC175" s="257" t="str">
        <f>ADHB!DC175</f>
        <v/>
      </c>
      <c r="DD175" s="257"/>
      <c r="DE175" s="257"/>
      <c r="DF175" s="258"/>
      <c r="DG175" s="257"/>
      <c r="DH175" s="259"/>
      <c r="DI175" s="260"/>
      <c r="DJ175" s="260"/>
      <c r="DK175" s="257"/>
      <c r="DL175" s="258"/>
      <c r="DM175" s="261"/>
      <c r="DN175" s="262"/>
      <c r="DO175" s="263"/>
      <c r="DP175" s="254"/>
      <c r="DQ175" s="255"/>
      <c r="DR175" s="256"/>
      <c r="DS175" s="256"/>
      <c r="DT175" s="257" t="str">
        <f>ADHB!DT175</f>
        <v/>
      </c>
      <c r="DU175" s="257"/>
      <c r="DV175" s="257"/>
      <c r="DW175" s="258"/>
      <c r="DX175" s="257"/>
      <c r="DY175" s="259"/>
      <c r="DZ175" s="260"/>
      <c r="EA175" s="260"/>
      <c r="EB175" s="257"/>
      <c r="EC175" s="258"/>
      <c r="ED175" s="261"/>
      <c r="EE175" s="262"/>
      <c r="EF175" s="263"/>
      <c r="EG175" s="254"/>
      <c r="EH175" s="255"/>
      <c r="EI175" s="256"/>
      <c r="EJ175" s="256"/>
      <c r="EK175" s="257" t="str">
        <f>ADHB!EK175</f>
        <v/>
      </c>
      <c r="EL175" s="257"/>
      <c r="EM175" s="257"/>
      <c r="EN175" s="258"/>
      <c r="EO175" s="257"/>
      <c r="EP175" s="259"/>
      <c r="EQ175" s="260"/>
      <c r="ER175" s="260"/>
      <c r="ES175" s="257"/>
      <c r="ET175" s="258"/>
      <c r="EU175" s="261"/>
      <c r="EV175" s="262"/>
      <c r="EW175" s="263"/>
      <c r="EX175" s="254"/>
      <c r="EY175" s="255"/>
      <c r="EZ175" s="256"/>
      <c r="FA175" s="256"/>
      <c r="FB175" s="257" t="str">
        <f>ADHB!FB175</f>
        <v/>
      </c>
      <c r="FC175" s="257"/>
      <c r="FD175" s="257"/>
      <c r="FE175" s="258"/>
      <c r="FF175" s="257"/>
      <c r="FG175" s="259"/>
      <c r="FH175" s="260"/>
      <c r="FI175" s="260"/>
      <c r="FJ175" s="257"/>
      <c r="FK175" s="258"/>
      <c r="FL175" s="261"/>
      <c r="FM175" s="262"/>
      <c r="FN175" s="263"/>
      <c r="FO175" s="254"/>
      <c r="FP175" s="255"/>
      <c r="FQ175" s="256"/>
      <c r="FR175" s="256"/>
      <c r="FS175" s="257" t="str">
        <f>ADHB!FS175</f>
        <v/>
      </c>
      <c r="FT175" s="257"/>
      <c r="FU175" s="257"/>
      <c r="FV175" s="258"/>
      <c r="FW175" s="257"/>
      <c r="FX175" s="259"/>
      <c r="FY175" s="260"/>
      <c r="FZ175" s="260"/>
      <c r="GA175" s="257"/>
      <c r="GB175" s="258"/>
      <c r="GC175" s="261"/>
      <c r="GD175" s="262"/>
      <c r="GE175" s="263"/>
      <c r="GF175" s="254"/>
      <c r="GG175" s="255"/>
      <c r="GH175" s="256"/>
      <c r="GI175" s="256"/>
      <c r="GJ175" s="257" t="str">
        <f>ADHB!GJ175</f>
        <v/>
      </c>
      <c r="GK175" s="257"/>
      <c r="GL175" s="257"/>
      <c r="GM175" s="258"/>
      <c r="GN175" s="257"/>
      <c r="GO175" s="259"/>
      <c r="GP175" s="260"/>
      <c r="GQ175" s="260"/>
      <c r="GR175" s="257"/>
      <c r="GS175" s="258"/>
      <c r="GT175" s="261"/>
      <c r="GU175" s="262"/>
      <c r="GV175" s="263"/>
      <c r="GW175" s="254"/>
      <c r="GX175" s="255"/>
      <c r="GY175" s="256"/>
      <c r="GZ175" s="256"/>
      <c r="HA175" s="257" t="str">
        <f>ADHB!HA175</f>
        <v/>
      </c>
      <c r="HB175" s="257"/>
      <c r="HC175" s="257"/>
      <c r="HD175" s="258"/>
      <c r="HE175" s="257"/>
      <c r="HF175" s="259"/>
      <c r="HG175" s="260"/>
      <c r="HH175" s="260"/>
      <c r="HI175" s="257"/>
      <c r="HJ175" s="258"/>
      <c r="HK175" s="261"/>
      <c r="HL175" s="262"/>
      <c r="HM175" s="263"/>
      <c r="HN175" s="254"/>
      <c r="HO175" s="255"/>
      <c r="HP175" s="256"/>
      <c r="HQ175" s="256"/>
      <c r="HR175" s="257" t="str">
        <f>ADHB!HR175</f>
        <v/>
      </c>
      <c r="HS175" s="257"/>
      <c r="HT175" s="257"/>
      <c r="HU175" s="258"/>
      <c r="HV175" s="257"/>
      <c r="HW175" s="259"/>
      <c r="HX175" s="260"/>
      <c r="HY175" s="260"/>
      <c r="HZ175" s="257"/>
      <c r="IA175" s="258"/>
      <c r="IB175" s="261"/>
      <c r="IC175" s="262"/>
      <c r="ID175" s="263"/>
      <c r="IE175" s="254"/>
      <c r="IF175" s="255"/>
      <c r="IG175" s="256"/>
      <c r="IH175" s="256"/>
      <c r="II175" s="257" t="str">
        <f>ADHB!II175</f>
        <v/>
      </c>
      <c r="IJ175" s="257"/>
      <c r="IK175" s="257"/>
      <c r="IL175" s="258"/>
      <c r="IM175" s="257"/>
      <c r="IN175" s="259"/>
      <c r="IO175" s="260"/>
      <c r="IP175" s="260"/>
      <c r="IQ175" s="257"/>
      <c r="IR175" s="258"/>
      <c r="IS175" s="261"/>
      <c r="IT175" s="262"/>
      <c r="IU175" s="263"/>
      <c r="IV175" s="254"/>
      <c r="IW175" s="255"/>
      <c r="IX175" s="256"/>
      <c r="IY175" s="256"/>
      <c r="IZ175" s="257" t="str">
        <f>ADHB!IZ175</f>
        <v/>
      </c>
      <c r="JA175" s="257"/>
      <c r="JB175" s="257"/>
      <c r="JC175" s="258"/>
      <c r="JD175" s="257"/>
      <c r="JE175" s="259"/>
      <c r="JF175" s="260"/>
      <c r="JG175" s="260"/>
      <c r="JH175" s="257"/>
      <c r="JI175" s="258"/>
      <c r="JJ175" s="261"/>
      <c r="JK175" s="262"/>
      <c r="JL175" s="263"/>
      <c r="JM175" s="254"/>
      <c r="JN175" s="255"/>
      <c r="JO175" s="256"/>
      <c r="JP175" s="256"/>
      <c r="JQ175" s="257" t="str">
        <f>ADHB!KY175</f>
        <v/>
      </c>
      <c r="JR175" s="257"/>
      <c r="JS175" s="257"/>
      <c r="JT175" s="258"/>
      <c r="JU175" s="257"/>
      <c r="JV175" s="259"/>
      <c r="JW175" s="260"/>
      <c r="JX175" s="260"/>
      <c r="JY175" s="257"/>
      <c r="JZ175" s="258"/>
      <c r="KA175" s="261"/>
      <c r="KB175" s="262"/>
      <c r="KC175" s="263"/>
      <c r="KD175" s="254"/>
      <c r="KE175" s="255"/>
      <c r="KF175" s="256"/>
      <c r="KG175" s="256"/>
      <c r="KH175" s="257" t="str">
        <f>ADHB!LP175</f>
        <v/>
      </c>
      <c r="KI175" s="257"/>
      <c r="KJ175" s="257"/>
      <c r="KK175" s="258"/>
      <c r="KL175" s="257"/>
      <c r="KM175" s="259"/>
      <c r="KN175" s="260"/>
      <c r="KO175" s="260"/>
      <c r="KP175" s="257"/>
      <c r="KQ175" s="258"/>
      <c r="KR175" s="261"/>
      <c r="KS175" s="262"/>
      <c r="KT175" s="263"/>
      <c r="KU175" s="264"/>
    </row>
    <row r="176" ht="15.75" hidden="1" customHeight="1">
      <c r="A176" s="266"/>
      <c r="B176" s="267"/>
      <c r="C176" s="268"/>
      <c r="D176" s="268"/>
      <c r="E176" s="257" t="str">
        <f>ADHB!E176</f>
        <v/>
      </c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80"/>
      <c r="Q176" s="252"/>
      <c r="R176" s="266"/>
      <c r="S176" s="267"/>
      <c r="T176" s="268"/>
      <c r="U176" s="268"/>
      <c r="V176" s="257" t="str">
        <f>ADHB!V176</f>
        <v/>
      </c>
      <c r="W176" s="268"/>
      <c r="X176" s="268"/>
      <c r="Y176" s="268"/>
      <c r="Z176" s="268"/>
      <c r="AA176" s="268"/>
      <c r="AB176" s="268"/>
      <c r="AC176" s="268"/>
      <c r="AD176" s="268"/>
      <c r="AE176" s="268"/>
      <c r="AF176" s="268"/>
      <c r="AG176" s="280"/>
      <c r="AH176" s="252"/>
      <c r="AI176" s="266"/>
      <c r="AJ176" s="267"/>
      <c r="AK176" s="268"/>
      <c r="AL176" s="268"/>
      <c r="AM176" s="257" t="str">
        <f>ADHB!AM176</f>
        <v/>
      </c>
      <c r="AN176" s="268"/>
      <c r="AO176" s="268"/>
      <c r="AP176" s="268"/>
      <c r="AQ176" s="268"/>
      <c r="AR176" s="268"/>
      <c r="AS176" s="268"/>
      <c r="AT176" s="268"/>
      <c r="AU176" s="268"/>
      <c r="AV176" s="268"/>
      <c r="AW176" s="268"/>
      <c r="AX176" s="280"/>
      <c r="AY176" s="252"/>
      <c r="AZ176" s="266"/>
      <c r="BA176" s="267"/>
      <c r="BB176" s="268"/>
      <c r="BC176" s="268"/>
      <c r="BD176" s="257" t="str">
        <f>ADHB!BD176</f>
        <v/>
      </c>
      <c r="BE176" s="268"/>
      <c r="BF176" s="268"/>
      <c r="BG176" s="268"/>
      <c r="BH176" s="268"/>
      <c r="BI176" s="268"/>
      <c r="BJ176" s="268"/>
      <c r="BK176" s="268"/>
      <c r="BL176" s="268"/>
      <c r="BM176" s="268"/>
      <c r="BN176" s="268"/>
      <c r="BO176" s="280"/>
      <c r="BP176" s="252"/>
      <c r="BQ176" s="266"/>
      <c r="BR176" s="267"/>
      <c r="BS176" s="268"/>
      <c r="BT176" s="268"/>
      <c r="BU176" s="257" t="str">
        <f>ADHB!BU176</f>
        <v/>
      </c>
      <c r="BV176" s="268"/>
      <c r="BW176" s="268"/>
      <c r="BX176" s="268"/>
      <c r="BY176" s="268"/>
      <c r="BZ176" s="268"/>
      <c r="CA176" s="268"/>
      <c r="CB176" s="268"/>
      <c r="CC176" s="268"/>
      <c r="CD176" s="268"/>
      <c r="CE176" s="268"/>
      <c r="CF176" s="280"/>
      <c r="CG176" s="252"/>
      <c r="CH176" s="266"/>
      <c r="CI176" s="267"/>
      <c r="CJ176" s="268"/>
      <c r="CK176" s="268"/>
      <c r="CL176" s="257" t="str">
        <f>ADHB!CL176</f>
        <v/>
      </c>
      <c r="CM176" s="268"/>
      <c r="CN176" s="268"/>
      <c r="CO176" s="268"/>
      <c r="CP176" s="268"/>
      <c r="CQ176" s="268"/>
      <c r="CR176" s="268"/>
      <c r="CS176" s="268"/>
      <c r="CT176" s="268"/>
      <c r="CU176" s="268"/>
      <c r="CV176" s="268"/>
      <c r="CW176" s="280"/>
      <c r="CX176" s="252"/>
      <c r="CY176" s="266"/>
      <c r="CZ176" s="267"/>
      <c r="DA176" s="268"/>
      <c r="DB176" s="268"/>
      <c r="DC176" s="257" t="str">
        <f>ADHB!DC176</f>
        <v/>
      </c>
      <c r="DD176" s="268"/>
      <c r="DE176" s="268"/>
      <c r="DF176" s="268"/>
      <c r="DG176" s="268"/>
      <c r="DH176" s="268"/>
      <c r="DI176" s="268"/>
      <c r="DJ176" s="268"/>
      <c r="DK176" s="268"/>
      <c r="DL176" s="268"/>
      <c r="DM176" s="268"/>
      <c r="DN176" s="280"/>
      <c r="DO176" s="252"/>
      <c r="DP176" s="266"/>
      <c r="DQ176" s="267"/>
      <c r="DR176" s="268"/>
      <c r="DS176" s="268"/>
      <c r="DT176" s="257" t="str">
        <f>ADHB!DT176</f>
        <v/>
      </c>
      <c r="DU176" s="268"/>
      <c r="DV176" s="268"/>
      <c r="DW176" s="268"/>
      <c r="DX176" s="268"/>
      <c r="DY176" s="268"/>
      <c r="DZ176" s="268"/>
      <c r="EA176" s="268"/>
      <c r="EB176" s="268"/>
      <c r="EC176" s="268"/>
      <c r="ED176" s="268"/>
      <c r="EE176" s="280"/>
      <c r="EF176" s="252"/>
      <c r="EG176" s="266"/>
      <c r="EH176" s="267"/>
      <c r="EI176" s="268"/>
      <c r="EJ176" s="268"/>
      <c r="EK176" s="257" t="str">
        <f>ADHB!EK176</f>
        <v/>
      </c>
      <c r="EL176" s="268"/>
      <c r="EM176" s="268"/>
      <c r="EN176" s="268"/>
      <c r="EO176" s="268"/>
      <c r="EP176" s="268"/>
      <c r="EQ176" s="268"/>
      <c r="ER176" s="268"/>
      <c r="ES176" s="268"/>
      <c r="ET176" s="268"/>
      <c r="EU176" s="268"/>
      <c r="EV176" s="280"/>
      <c r="EW176" s="252"/>
      <c r="EX176" s="266"/>
      <c r="EY176" s="267"/>
      <c r="EZ176" s="268"/>
      <c r="FA176" s="268"/>
      <c r="FB176" s="257" t="str">
        <f>ADHB!FB176</f>
        <v/>
      </c>
      <c r="FC176" s="268"/>
      <c r="FD176" s="268"/>
      <c r="FE176" s="268"/>
      <c r="FF176" s="268"/>
      <c r="FG176" s="268"/>
      <c r="FH176" s="268"/>
      <c r="FI176" s="268"/>
      <c r="FJ176" s="268"/>
      <c r="FK176" s="268"/>
      <c r="FL176" s="268"/>
      <c r="FM176" s="280"/>
      <c r="FN176" s="252"/>
      <c r="FO176" s="266"/>
      <c r="FP176" s="267"/>
      <c r="FQ176" s="268"/>
      <c r="FR176" s="268"/>
      <c r="FS176" s="257" t="str">
        <f>ADHB!FS176</f>
        <v/>
      </c>
      <c r="FT176" s="268"/>
      <c r="FU176" s="268"/>
      <c r="FV176" s="268"/>
      <c r="FW176" s="268"/>
      <c r="FX176" s="268"/>
      <c r="FY176" s="268"/>
      <c r="FZ176" s="268"/>
      <c r="GA176" s="268"/>
      <c r="GB176" s="268"/>
      <c r="GC176" s="268"/>
      <c r="GD176" s="280"/>
      <c r="GE176" s="252"/>
      <c r="GF176" s="266"/>
      <c r="GG176" s="267"/>
      <c r="GH176" s="268"/>
      <c r="GI176" s="268"/>
      <c r="GJ176" s="257" t="str">
        <f>ADHB!GJ176</f>
        <v/>
      </c>
      <c r="GK176" s="268"/>
      <c r="GL176" s="268"/>
      <c r="GM176" s="268"/>
      <c r="GN176" s="268"/>
      <c r="GO176" s="268"/>
      <c r="GP176" s="268"/>
      <c r="GQ176" s="268"/>
      <c r="GR176" s="268"/>
      <c r="GS176" s="268"/>
      <c r="GT176" s="268"/>
      <c r="GU176" s="280"/>
      <c r="GV176" s="252"/>
      <c r="GW176" s="266"/>
      <c r="GX176" s="267"/>
      <c r="GY176" s="268"/>
      <c r="GZ176" s="268"/>
      <c r="HA176" s="257" t="str">
        <f>ADHB!HA176</f>
        <v/>
      </c>
      <c r="HB176" s="268"/>
      <c r="HC176" s="268"/>
      <c r="HD176" s="268"/>
      <c r="HE176" s="268"/>
      <c r="HF176" s="268"/>
      <c r="HG176" s="268"/>
      <c r="HH176" s="268"/>
      <c r="HI176" s="268"/>
      <c r="HJ176" s="268"/>
      <c r="HK176" s="268"/>
      <c r="HL176" s="280"/>
      <c r="HM176" s="252"/>
      <c r="HN176" s="266"/>
      <c r="HO176" s="267"/>
      <c r="HP176" s="268"/>
      <c r="HQ176" s="268"/>
      <c r="HR176" s="257" t="str">
        <f>ADHB!HR176</f>
        <v/>
      </c>
      <c r="HS176" s="268"/>
      <c r="HT176" s="268"/>
      <c r="HU176" s="268"/>
      <c r="HV176" s="268"/>
      <c r="HW176" s="268"/>
      <c r="HX176" s="268"/>
      <c r="HY176" s="268"/>
      <c r="HZ176" s="268"/>
      <c r="IA176" s="268"/>
      <c r="IB176" s="268"/>
      <c r="IC176" s="280"/>
      <c r="ID176" s="252"/>
      <c r="IE176" s="266"/>
      <c r="IF176" s="267"/>
      <c r="IG176" s="268"/>
      <c r="IH176" s="268"/>
      <c r="II176" s="257" t="str">
        <f>ADHB!II176</f>
        <v/>
      </c>
      <c r="IJ176" s="268"/>
      <c r="IK176" s="268"/>
      <c r="IL176" s="268"/>
      <c r="IM176" s="268"/>
      <c r="IN176" s="268"/>
      <c r="IO176" s="268"/>
      <c r="IP176" s="268"/>
      <c r="IQ176" s="268"/>
      <c r="IR176" s="268"/>
      <c r="IS176" s="268"/>
      <c r="IT176" s="280"/>
      <c r="IU176" s="252"/>
      <c r="IV176" s="266"/>
      <c r="IW176" s="267"/>
      <c r="IX176" s="268"/>
      <c r="IY176" s="268"/>
      <c r="IZ176" s="257" t="str">
        <f>ADHB!IZ176</f>
        <v/>
      </c>
      <c r="JA176" s="268"/>
      <c r="JB176" s="268"/>
      <c r="JC176" s="268"/>
      <c r="JD176" s="268"/>
      <c r="JE176" s="268"/>
      <c r="JF176" s="268"/>
      <c r="JG176" s="268"/>
      <c r="JH176" s="268"/>
      <c r="JI176" s="268"/>
      <c r="JJ176" s="268"/>
      <c r="JK176" s="280"/>
      <c r="JL176" s="252"/>
      <c r="JM176" s="266"/>
      <c r="JN176" s="267"/>
      <c r="JO176" s="268"/>
      <c r="JP176" s="268"/>
      <c r="JQ176" s="257" t="str">
        <f>ADHB!KY176</f>
        <v/>
      </c>
      <c r="JR176" s="268"/>
      <c r="JS176" s="268"/>
      <c r="JT176" s="268"/>
      <c r="JU176" s="268"/>
      <c r="JV176" s="268"/>
      <c r="JW176" s="268"/>
      <c r="JX176" s="268"/>
      <c r="JY176" s="268"/>
      <c r="JZ176" s="268"/>
      <c r="KA176" s="268"/>
      <c r="KB176" s="280"/>
      <c r="KC176" s="252"/>
      <c r="KD176" s="266"/>
      <c r="KE176" s="267"/>
      <c r="KF176" s="268"/>
      <c r="KG176" s="268"/>
      <c r="KH176" s="257" t="str">
        <f>ADHB!LP176</f>
        <v/>
      </c>
      <c r="KI176" s="268"/>
      <c r="KJ176" s="268"/>
      <c r="KK176" s="268"/>
      <c r="KL176" s="268"/>
      <c r="KM176" s="268"/>
      <c r="KN176" s="268"/>
      <c r="KO176" s="268"/>
      <c r="KP176" s="268"/>
      <c r="KQ176" s="268"/>
      <c r="KR176" s="268"/>
      <c r="KS176" s="280"/>
      <c r="KT176" s="252"/>
      <c r="KU176" s="253"/>
    </row>
    <row r="177" ht="15.75" hidden="1" customHeight="1">
      <c r="A177" s="254"/>
      <c r="B177" s="255"/>
      <c r="C177" s="256"/>
      <c r="D177" s="256"/>
      <c r="E177" s="257" t="str">
        <f>ADHB!E177</f>
        <v/>
      </c>
      <c r="F177" s="257"/>
      <c r="G177" s="257"/>
      <c r="H177" s="258"/>
      <c r="I177" s="257"/>
      <c r="J177" s="257"/>
      <c r="K177" s="257"/>
      <c r="L177" s="257"/>
      <c r="M177" s="257"/>
      <c r="N177" s="258"/>
      <c r="O177" s="261"/>
      <c r="P177" s="262"/>
      <c r="Q177" s="263"/>
      <c r="R177" s="254"/>
      <c r="S177" s="255"/>
      <c r="T177" s="256"/>
      <c r="U177" s="256"/>
      <c r="V177" s="257" t="str">
        <f>ADHB!V177</f>
        <v/>
      </c>
      <c r="W177" s="257"/>
      <c r="X177" s="257"/>
      <c r="Y177" s="258"/>
      <c r="Z177" s="257"/>
      <c r="AA177" s="257"/>
      <c r="AB177" s="257"/>
      <c r="AC177" s="257"/>
      <c r="AD177" s="257"/>
      <c r="AE177" s="258"/>
      <c r="AF177" s="261"/>
      <c r="AG177" s="262"/>
      <c r="AH177" s="263"/>
      <c r="AI177" s="254"/>
      <c r="AJ177" s="255"/>
      <c r="AK177" s="256"/>
      <c r="AL177" s="256"/>
      <c r="AM177" s="257" t="str">
        <f>ADHB!AM177</f>
        <v/>
      </c>
      <c r="AN177" s="257"/>
      <c r="AO177" s="257"/>
      <c r="AP177" s="258"/>
      <c r="AQ177" s="257"/>
      <c r="AR177" s="257"/>
      <c r="AS177" s="257"/>
      <c r="AT177" s="257"/>
      <c r="AU177" s="257"/>
      <c r="AV177" s="258"/>
      <c r="AW177" s="261"/>
      <c r="AX177" s="262"/>
      <c r="AY177" s="263"/>
      <c r="AZ177" s="254"/>
      <c r="BA177" s="255"/>
      <c r="BB177" s="256"/>
      <c r="BC177" s="256"/>
      <c r="BD177" s="257" t="str">
        <f>ADHB!BD177</f>
        <v/>
      </c>
      <c r="BE177" s="257"/>
      <c r="BF177" s="257"/>
      <c r="BG177" s="258"/>
      <c r="BH177" s="257"/>
      <c r="BI177" s="257"/>
      <c r="BJ177" s="257"/>
      <c r="BK177" s="257"/>
      <c r="BL177" s="257"/>
      <c r="BM177" s="258"/>
      <c r="BN177" s="261"/>
      <c r="BO177" s="262"/>
      <c r="BP177" s="263"/>
      <c r="BQ177" s="254"/>
      <c r="BR177" s="255"/>
      <c r="BS177" s="256"/>
      <c r="BT177" s="256"/>
      <c r="BU177" s="257" t="str">
        <f>ADHB!BU177</f>
        <v/>
      </c>
      <c r="BV177" s="257"/>
      <c r="BW177" s="257"/>
      <c r="BX177" s="258"/>
      <c r="BY177" s="257"/>
      <c r="BZ177" s="257"/>
      <c r="CA177" s="257"/>
      <c r="CB177" s="257"/>
      <c r="CC177" s="257"/>
      <c r="CD177" s="258"/>
      <c r="CE177" s="261"/>
      <c r="CF177" s="262"/>
      <c r="CG177" s="263"/>
      <c r="CH177" s="254"/>
      <c r="CI177" s="255"/>
      <c r="CJ177" s="256"/>
      <c r="CK177" s="256"/>
      <c r="CL177" s="257" t="str">
        <f>ADHB!CL177</f>
        <v/>
      </c>
      <c r="CM177" s="257"/>
      <c r="CN177" s="257"/>
      <c r="CO177" s="258"/>
      <c r="CP177" s="257"/>
      <c r="CQ177" s="257"/>
      <c r="CR177" s="257"/>
      <c r="CS177" s="257"/>
      <c r="CT177" s="257"/>
      <c r="CU177" s="258"/>
      <c r="CV177" s="261"/>
      <c r="CW177" s="262"/>
      <c r="CX177" s="263"/>
      <c r="CY177" s="254"/>
      <c r="CZ177" s="255"/>
      <c r="DA177" s="256"/>
      <c r="DB177" s="256"/>
      <c r="DC177" s="257" t="str">
        <f>ADHB!DC177</f>
        <v/>
      </c>
      <c r="DD177" s="257"/>
      <c r="DE177" s="257"/>
      <c r="DF177" s="258"/>
      <c r="DG177" s="257"/>
      <c r="DH177" s="257"/>
      <c r="DI177" s="257"/>
      <c r="DJ177" s="257"/>
      <c r="DK177" s="257"/>
      <c r="DL177" s="258"/>
      <c r="DM177" s="261"/>
      <c r="DN177" s="262"/>
      <c r="DO177" s="263"/>
      <c r="DP177" s="254"/>
      <c r="DQ177" s="255"/>
      <c r="DR177" s="256"/>
      <c r="DS177" s="256"/>
      <c r="DT177" s="257" t="str">
        <f>ADHB!DT177</f>
        <v/>
      </c>
      <c r="DU177" s="257"/>
      <c r="DV177" s="257"/>
      <c r="DW177" s="258"/>
      <c r="DX177" s="257"/>
      <c r="DY177" s="257"/>
      <c r="DZ177" s="257"/>
      <c r="EA177" s="257"/>
      <c r="EB177" s="257"/>
      <c r="EC177" s="258"/>
      <c r="ED177" s="261"/>
      <c r="EE177" s="262"/>
      <c r="EF177" s="263"/>
      <c r="EG177" s="254"/>
      <c r="EH177" s="255"/>
      <c r="EI177" s="256"/>
      <c r="EJ177" s="256"/>
      <c r="EK177" s="257" t="str">
        <f>ADHB!EK177</f>
        <v/>
      </c>
      <c r="EL177" s="257"/>
      <c r="EM177" s="257"/>
      <c r="EN177" s="258"/>
      <c r="EO177" s="257"/>
      <c r="EP177" s="257"/>
      <c r="EQ177" s="257"/>
      <c r="ER177" s="257"/>
      <c r="ES177" s="257"/>
      <c r="ET177" s="258"/>
      <c r="EU177" s="261"/>
      <c r="EV177" s="262"/>
      <c r="EW177" s="263"/>
      <c r="EX177" s="254"/>
      <c r="EY177" s="255"/>
      <c r="EZ177" s="256"/>
      <c r="FA177" s="256"/>
      <c r="FB177" s="257" t="str">
        <f>ADHB!FB177</f>
        <v/>
      </c>
      <c r="FC177" s="257"/>
      <c r="FD177" s="257"/>
      <c r="FE177" s="258"/>
      <c r="FF177" s="257"/>
      <c r="FG177" s="257"/>
      <c r="FH177" s="257"/>
      <c r="FI177" s="257"/>
      <c r="FJ177" s="257"/>
      <c r="FK177" s="258"/>
      <c r="FL177" s="261"/>
      <c r="FM177" s="262"/>
      <c r="FN177" s="263"/>
      <c r="FO177" s="254"/>
      <c r="FP177" s="255"/>
      <c r="FQ177" s="256"/>
      <c r="FR177" s="256"/>
      <c r="FS177" s="257" t="str">
        <f>ADHB!FS177</f>
        <v/>
      </c>
      <c r="FT177" s="257"/>
      <c r="FU177" s="257"/>
      <c r="FV177" s="258"/>
      <c r="FW177" s="257"/>
      <c r="FX177" s="257"/>
      <c r="FY177" s="257"/>
      <c r="FZ177" s="257"/>
      <c r="GA177" s="257"/>
      <c r="GB177" s="258"/>
      <c r="GC177" s="261"/>
      <c r="GD177" s="262"/>
      <c r="GE177" s="263"/>
      <c r="GF177" s="254"/>
      <c r="GG177" s="255"/>
      <c r="GH177" s="256"/>
      <c r="GI177" s="256"/>
      <c r="GJ177" s="257" t="str">
        <f>ADHB!GJ177</f>
        <v/>
      </c>
      <c r="GK177" s="257"/>
      <c r="GL177" s="257"/>
      <c r="GM177" s="258"/>
      <c r="GN177" s="257"/>
      <c r="GO177" s="257"/>
      <c r="GP177" s="257"/>
      <c r="GQ177" s="257"/>
      <c r="GR177" s="257"/>
      <c r="GS177" s="258"/>
      <c r="GT177" s="261"/>
      <c r="GU177" s="262"/>
      <c r="GV177" s="263"/>
      <c r="GW177" s="254"/>
      <c r="GX177" s="255"/>
      <c r="GY177" s="256"/>
      <c r="GZ177" s="256"/>
      <c r="HA177" s="257" t="str">
        <f>ADHB!HA177</f>
        <v/>
      </c>
      <c r="HB177" s="257"/>
      <c r="HC177" s="257"/>
      <c r="HD177" s="258"/>
      <c r="HE177" s="257"/>
      <c r="HF177" s="257"/>
      <c r="HG177" s="257"/>
      <c r="HH177" s="257"/>
      <c r="HI177" s="257"/>
      <c r="HJ177" s="258"/>
      <c r="HK177" s="261"/>
      <c r="HL177" s="262"/>
      <c r="HM177" s="263"/>
      <c r="HN177" s="254"/>
      <c r="HO177" s="255"/>
      <c r="HP177" s="256"/>
      <c r="HQ177" s="256"/>
      <c r="HR177" s="257" t="str">
        <f>ADHB!HR177</f>
        <v/>
      </c>
      <c r="HS177" s="257"/>
      <c r="HT177" s="257"/>
      <c r="HU177" s="258"/>
      <c r="HV177" s="257"/>
      <c r="HW177" s="257"/>
      <c r="HX177" s="257"/>
      <c r="HY177" s="257"/>
      <c r="HZ177" s="257"/>
      <c r="IA177" s="258"/>
      <c r="IB177" s="261"/>
      <c r="IC177" s="262"/>
      <c r="ID177" s="263"/>
      <c r="IE177" s="254"/>
      <c r="IF177" s="255"/>
      <c r="IG177" s="256"/>
      <c r="IH177" s="256"/>
      <c r="II177" s="257" t="str">
        <f>ADHB!II177</f>
        <v/>
      </c>
      <c r="IJ177" s="257"/>
      <c r="IK177" s="257"/>
      <c r="IL177" s="258"/>
      <c r="IM177" s="257"/>
      <c r="IN177" s="257"/>
      <c r="IO177" s="257"/>
      <c r="IP177" s="257"/>
      <c r="IQ177" s="257"/>
      <c r="IR177" s="258"/>
      <c r="IS177" s="261"/>
      <c r="IT177" s="262"/>
      <c r="IU177" s="263"/>
      <c r="IV177" s="254"/>
      <c r="IW177" s="255"/>
      <c r="IX177" s="256"/>
      <c r="IY177" s="256"/>
      <c r="IZ177" s="257" t="str">
        <f>ADHB!IZ177</f>
        <v/>
      </c>
      <c r="JA177" s="257"/>
      <c r="JB177" s="257"/>
      <c r="JC177" s="258"/>
      <c r="JD177" s="257"/>
      <c r="JE177" s="257"/>
      <c r="JF177" s="257"/>
      <c r="JG177" s="257"/>
      <c r="JH177" s="257"/>
      <c r="JI177" s="258"/>
      <c r="JJ177" s="261"/>
      <c r="JK177" s="262"/>
      <c r="JL177" s="263"/>
      <c r="JM177" s="254"/>
      <c r="JN177" s="255"/>
      <c r="JO177" s="256"/>
      <c r="JP177" s="256"/>
      <c r="JQ177" s="257" t="str">
        <f>ADHB!KY177</f>
        <v/>
      </c>
      <c r="JR177" s="257"/>
      <c r="JS177" s="257"/>
      <c r="JT177" s="258"/>
      <c r="JU177" s="257"/>
      <c r="JV177" s="257"/>
      <c r="JW177" s="257"/>
      <c r="JX177" s="257"/>
      <c r="JY177" s="257"/>
      <c r="JZ177" s="258"/>
      <c r="KA177" s="261"/>
      <c r="KB177" s="262"/>
      <c r="KC177" s="263"/>
      <c r="KD177" s="254"/>
      <c r="KE177" s="255"/>
      <c r="KF177" s="256"/>
      <c r="KG177" s="256"/>
      <c r="KH177" s="257" t="str">
        <f>ADHB!LP177</f>
        <v/>
      </c>
      <c r="KI177" s="257"/>
      <c r="KJ177" s="257"/>
      <c r="KK177" s="258"/>
      <c r="KL177" s="257"/>
      <c r="KM177" s="257"/>
      <c r="KN177" s="257"/>
      <c r="KO177" s="257"/>
      <c r="KP177" s="257"/>
      <c r="KQ177" s="258"/>
      <c r="KR177" s="261"/>
      <c r="KS177" s="262"/>
      <c r="KT177" s="263"/>
      <c r="KU177" s="264"/>
    </row>
    <row r="178" ht="15.75" hidden="1" customHeight="1">
      <c r="A178" s="254"/>
      <c r="B178" s="255"/>
      <c r="C178" s="256"/>
      <c r="D178" s="256"/>
      <c r="E178" s="257" t="str">
        <f>ADHB!E178</f>
        <v/>
      </c>
      <c r="F178" s="257"/>
      <c r="G178" s="257"/>
      <c r="H178" s="258"/>
      <c r="I178" s="257"/>
      <c r="J178" s="257"/>
      <c r="K178" s="257"/>
      <c r="L178" s="257"/>
      <c r="M178" s="257"/>
      <c r="N178" s="258"/>
      <c r="O178" s="261"/>
      <c r="P178" s="262"/>
      <c r="Q178" s="263"/>
      <c r="R178" s="254"/>
      <c r="S178" s="255"/>
      <c r="T178" s="256"/>
      <c r="U178" s="256"/>
      <c r="V178" s="257" t="str">
        <f>ADHB!V178</f>
        <v/>
      </c>
      <c r="W178" s="257"/>
      <c r="X178" s="257"/>
      <c r="Y178" s="258"/>
      <c r="Z178" s="257"/>
      <c r="AA178" s="257"/>
      <c r="AB178" s="257"/>
      <c r="AC178" s="257"/>
      <c r="AD178" s="257"/>
      <c r="AE178" s="258"/>
      <c r="AF178" s="261"/>
      <c r="AG178" s="262"/>
      <c r="AH178" s="263"/>
      <c r="AI178" s="254"/>
      <c r="AJ178" s="255"/>
      <c r="AK178" s="256"/>
      <c r="AL178" s="256"/>
      <c r="AM178" s="257" t="str">
        <f>ADHB!AM178</f>
        <v/>
      </c>
      <c r="AN178" s="257"/>
      <c r="AO178" s="257"/>
      <c r="AP178" s="258"/>
      <c r="AQ178" s="257"/>
      <c r="AR178" s="257"/>
      <c r="AS178" s="257"/>
      <c r="AT178" s="257"/>
      <c r="AU178" s="257"/>
      <c r="AV178" s="258"/>
      <c r="AW178" s="261"/>
      <c r="AX178" s="262"/>
      <c r="AY178" s="263"/>
      <c r="AZ178" s="254"/>
      <c r="BA178" s="255"/>
      <c r="BB178" s="256"/>
      <c r="BC178" s="256"/>
      <c r="BD178" s="257" t="str">
        <f>ADHB!BD178</f>
        <v/>
      </c>
      <c r="BE178" s="257"/>
      <c r="BF178" s="257"/>
      <c r="BG178" s="258"/>
      <c r="BH178" s="257"/>
      <c r="BI178" s="257"/>
      <c r="BJ178" s="257"/>
      <c r="BK178" s="257"/>
      <c r="BL178" s="257"/>
      <c r="BM178" s="258"/>
      <c r="BN178" s="261"/>
      <c r="BO178" s="262"/>
      <c r="BP178" s="263"/>
      <c r="BQ178" s="254"/>
      <c r="BR178" s="255"/>
      <c r="BS178" s="256"/>
      <c r="BT178" s="256"/>
      <c r="BU178" s="257" t="str">
        <f>ADHB!BU178</f>
        <v/>
      </c>
      <c r="BV178" s="257"/>
      <c r="BW178" s="257"/>
      <c r="BX178" s="258"/>
      <c r="BY178" s="257"/>
      <c r="BZ178" s="257"/>
      <c r="CA178" s="257"/>
      <c r="CB178" s="257"/>
      <c r="CC178" s="257"/>
      <c r="CD178" s="258"/>
      <c r="CE178" s="261"/>
      <c r="CF178" s="262"/>
      <c r="CG178" s="263"/>
      <c r="CH178" s="254"/>
      <c r="CI178" s="255"/>
      <c r="CJ178" s="256"/>
      <c r="CK178" s="256"/>
      <c r="CL178" s="257" t="str">
        <f>ADHB!CL178</f>
        <v/>
      </c>
      <c r="CM178" s="257"/>
      <c r="CN178" s="257"/>
      <c r="CO178" s="258"/>
      <c r="CP178" s="257"/>
      <c r="CQ178" s="257"/>
      <c r="CR178" s="257"/>
      <c r="CS178" s="257"/>
      <c r="CT178" s="257"/>
      <c r="CU178" s="258"/>
      <c r="CV178" s="261"/>
      <c r="CW178" s="262"/>
      <c r="CX178" s="263"/>
      <c r="CY178" s="254"/>
      <c r="CZ178" s="255"/>
      <c r="DA178" s="256"/>
      <c r="DB178" s="256"/>
      <c r="DC178" s="257" t="str">
        <f>ADHB!DC178</f>
        <v/>
      </c>
      <c r="DD178" s="257"/>
      <c r="DE178" s="257"/>
      <c r="DF178" s="258"/>
      <c r="DG178" s="257"/>
      <c r="DH178" s="257"/>
      <c r="DI178" s="257"/>
      <c r="DJ178" s="257"/>
      <c r="DK178" s="257"/>
      <c r="DL178" s="258"/>
      <c r="DM178" s="261"/>
      <c r="DN178" s="262"/>
      <c r="DO178" s="263"/>
      <c r="DP178" s="254"/>
      <c r="DQ178" s="255"/>
      <c r="DR178" s="256"/>
      <c r="DS178" s="256"/>
      <c r="DT178" s="257" t="str">
        <f>ADHB!DT178</f>
        <v/>
      </c>
      <c r="DU178" s="257"/>
      <c r="DV178" s="257"/>
      <c r="DW178" s="258"/>
      <c r="DX178" s="257"/>
      <c r="DY178" s="257"/>
      <c r="DZ178" s="257"/>
      <c r="EA178" s="257"/>
      <c r="EB178" s="257"/>
      <c r="EC178" s="258"/>
      <c r="ED178" s="261"/>
      <c r="EE178" s="262"/>
      <c r="EF178" s="263"/>
      <c r="EG178" s="254"/>
      <c r="EH178" s="255"/>
      <c r="EI178" s="256"/>
      <c r="EJ178" s="256"/>
      <c r="EK178" s="257" t="str">
        <f>ADHB!EK178</f>
        <v/>
      </c>
      <c r="EL178" s="257"/>
      <c r="EM178" s="257"/>
      <c r="EN178" s="258"/>
      <c r="EO178" s="257"/>
      <c r="EP178" s="257"/>
      <c r="EQ178" s="257"/>
      <c r="ER178" s="257"/>
      <c r="ES178" s="257"/>
      <c r="ET178" s="258"/>
      <c r="EU178" s="261"/>
      <c r="EV178" s="262"/>
      <c r="EW178" s="263"/>
      <c r="EX178" s="254"/>
      <c r="EY178" s="255"/>
      <c r="EZ178" s="256"/>
      <c r="FA178" s="256"/>
      <c r="FB178" s="257" t="str">
        <f>ADHB!FB178</f>
        <v/>
      </c>
      <c r="FC178" s="257"/>
      <c r="FD178" s="257"/>
      <c r="FE178" s="258"/>
      <c r="FF178" s="257"/>
      <c r="FG178" s="257"/>
      <c r="FH178" s="257"/>
      <c r="FI178" s="257"/>
      <c r="FJ178" s="257"/>
      <c r="FK178" s="258"/>
      <c r="FL178" s="261"/>
      <c r="FM178" s="262"/>
      <c r="FN178" s="263"/>
      <c r="FO178" s="254"/>
      <c r="FP178" s="255"/>
      <c r="FQ178" s="256"/>
      <c r="FR178" s="256"/>
      <c r="FS178" s="257" t="str">
        <f>ADHB!FS178</f>
        <v/>
      </c>
      <c r="FT178" s="257"/>
      <c r="FU178" s="257"/>
      <c r="FV178" s="258"/>
      <c r="FW178" s="257"/>
      <c r="FX178" s="257"/>
      <c r="FY178" s="257"/>
      <c r="FZ178" s="257"/>
      <c r="GA178" s="257"/>
      <c r="GB178" s="258"/>
      <c r="GC178" s="261"/>
      <c r="GD178" s="262"/>
      <c r="GE178" s="263"/>
      <c r="GF178" s="254"/>
      <c r="GG178" s="255"/>
      <c r="GH178" s="256"/>
      <c r="GI178" s="256"/>
      <c r="GJ178" s="257" t="str">
        <f>ADHB!GJ178</f>
        <v/>
      </c>
      <c r="GK178" s="257"/>
      <c r="GL178" s="257"/>
      <c r="GM178" s="258"/>
      <c r="GN178" s="257"/>
      <c r="GO178" s="257"/>
      <c r="GP178" s="257"/>
      <c r="GQ178" s="257"/>
      <c r="GR178" s="257"/>
      <c r="GS178" s="258"/>
      <c r="GT178" s="261"/>
      <c r="GU178" s="262"/>
      <c r="GV178" s="263"/>
      <c r="GW178" s="254"/>
      <c r="GX178" s="255"/>
      <c r="GY178" s="256"/>
      <c r="GZ178" s="256"/>
      <c r="HA178" s="257" t="str">
        <f>ADHB!HA178</f>
        <v/>
      </c>
      <c r="HB178" s="257"/>
      <c r="HC178" s="257"/>
      <c r="HD178" s="258"/>
      <c r="HE178" s="257"/>
      <c r="HF178" s="257"/>
      <c r="HG178" s="257"/>
      <c r="HH178" s="257"/>
      <c r="HI178" s="257"/>
      <c r="HJ178" s="258"/>
      <c r="HK178" s="261"/>
      <c r="HL178" s="262"/>
      <c r="HM178" s="263"/>
      <c r="HN178" s="254"/>
      <c r="HO178" s="255"/>
      <c r="HP178" s="256"/>
      <c r="HQ178" s="256"/>
      <c r="HR178" s="257" t="str">
        <f>ADHB!HR178</f>
        <v/>
      </c>
      <c r="HS178" s="257"/>
      <c r="HT178" s="257"/>
      <c r="HU178" s="258"/>
      <c r="HV178" s="257"/>
      <c r="HW178" s="257"/>
      <c r="HX178" s="257"/>
      <c r="HY178" s="257"/>
      <c r="HZ178" s="257"/>
      <c r="IA178" s="258"/>
      <c r="IB178" s="261"/>
      <c r="IC178" s="262"/>
      <c r="ID178" s="263"/>
      <c r="IE178" s="254"/>
      <c r="IF178" s="255"/>
      <c r="IG178" s="256"/>
      <c r="IH178" s="256"/>
      <c r="II178" s="257" t="str">
        <f>ADHB!II178</f>
        <v/>
      </c>
      <c r="IJ178" s="257"/>
      <c r="IK178" s="257"/>
      <c r="IL178" s="258"/>
      <c r="IM178" s="257"/>
      <c r="IN178" s="257"/>
      <c r="IO178" s="257"/>
      <c r="IP178" s="257"/>
      <c r="IQ178" s="257"/>
      <c r="IR178" s="258"/>
      <c r="IS178" s="261"/>
      <c r="IT178" s="262"/>
      <c r="IU178" s="263"/>
      <c r="IV178" s="254"/>
      <c r="IW178" s="255"/>
      <c r="IX178" s="256"/>
      <c r="IY178" s="256"/>
      <c r="IZ178" s="257" t="str">
        <f>ADHB!IZ178</f>
        <v/>
      </c>
      <c r="JA178" s="257"/>
      <c r="JB178" s="257"/>
      <c r="JC178" s="258"/>
      <c r="JD178" s="257"/>
      <c r="JE178" s="257"/>
      <c r="JF178" s="257"/>
      <c r="JG178" s="257"/>
      <c r="JH178" s="257"/>
      <c r="JI178" s="258"/>
      <c r="JJ178" s="261"/>
      <c r="JK178" s="262"/>
      <c r="JL178" s="263"/>
      <c r="JM178" s="254"/>
      <c r="JN178" s="255"/>
      <c r="JO178" s="256"/>
      <c r="JP178" s="256"/>
      <c r="JQ178" s="257" t="str">
        <f>ADHB!KY178</f>
        <v/>
      </c>
      <c r="JR178" s="257"/>
      <c r="JS178" s="257"/>
      <c r="JT178" s="258"/>
      <c r="JU178" s="257"/>
      <c r="JV178" s="257"/>
      <c r="JW178" s="257"/>
      <c r="JX178" s="257"/>
      <c r="JY178" s="257"/>
      <c r="JZ178" s="258"/>
      <c r="KA178" s="261"/>
      <c r="KB178" s="262"/>
      <c r="KC178" s="263"/>
      <c r="KD178" s="254"/>
      <c r="KE178" s="255"/>
      <c r="KF178" s="256"/>
      <c r="KG178" s="256"/>
      <c r="KH178" s="257" t="str">
        <f>ADHB!LP178</f>
        <v/>
      </c>
      <c r="KI178" s="257"/>
      <c r="KJ178" s="257"/>
      <c r="KK178" s="258"/>
      <c r="KL178" s="257"/>
      <c r="KM178" s="257"/>
      <c r="KN178" s="257"/>
      <c r="KO178" s="257"/>
      <c r="KP178" s="257"/>
      <c r="KQ178" s="258"/>
      <c r="KR178" s="261"/>
      <c r="KS178" s="262"/>
      <c r="KT178" s="263"/>
      <c r="KU178" s="264"/>
    </row>
    <row r="179" ht="15.75" hidden="1" customHeight="1">
      <c r="A179" s="254"/>
      <c r="B179" s="255"/>
      <c r="C179" s="256"/>
      <c r="D179" s="256"/>
      <c r="E179" s="257" t="str">
        <f>ADHB!E179</f>
        <v/>
      </c>
      <c r="F179" s="257"/>
      <c r="G179" s="257"/>
      <c r="H179" s="258"/>
      <c r="I179" s="257"/>
      <c r="J179" s="257"/>
      <c r="K179" s="257"/>
      <c r="L179" s="257"/>
      <c r="M179" s="257"/>
      <c r="N179" s="258"/>
      <c r="O179" s="261"/>
      <c r="P179" s="262"/>
      <c r="Q179" s="263"/>
      <c r="R179" s="254"/>
      <c r="S179" s="255"/>
      <c r="T179" s="256"/>
      <c r="U179" s="256"/>
      <c r="V179" s="257" t="str">
        <f>ADHB!V179</f>
        <v/>
      </c>
      <c r="W179" s="257"/>
      <c r="X179" s="257"/>
      <c r="Y179" s="258"/>
      <c r="Z179" s="257"/>
      <c r="AA179" s="257"/>
      <c r="AB179" s="257"/>
      <c r="AC179" s="257"/>
      <c r="AD179" s="257"/>
      <c r="AE179" s="258"/>
      <c r="AF179" s="261"/>
      <c r="AG179" s="262"/>
      <c r="AH179" s="263"/>
      <c r="AI179" s="254"/>
      <c r="AJ179" s="255"/>
      <c r="AK179" s="256"/>
      <c r="AL179" s="256"/>
      <c r="AM179" s="257" t="str">
        <f>ADHB!AM179</f>
        <v/>
      </c>
      <c r="AN179" s="257"/>
      <c r="AO179" s="257"/>
      <c r="AP179" s="258"/>
      <c r="AQ179" s="257"/>
      <c r="AR179" s="257"/>
      <c r="AS179" s="257"/>
      <c r="AT179" s="257"/>
      <c r="AU179" s="257"/>
      <c r="AV179" s="258"/>
      <c r="AW179" s="261"/>
      <c r="AX179" s="262"/>
      <c r="AY179" s="263"/>
      <c r="AZ179" s="254"/>
      <c r="BA179" s="255"/>
      <c r="BB179" s="256"/>
      <c r="BC179" s="256"/>
      <c r="BD179" s="257" t="str">
        <f>ADHB!BD179</f>
        <v/>
      </c>
      <c r="BE179" s="257"/>
      <c r="BF179" s="257"/>
      <c r="BG179" s="258"/>
      <c r="BH179" s="257"/>
      <c r="BI179" s="257"/>
      <c r="BJ179" s="257"/>
      <c r="BK179" s="257"/>
      <c r="BL179" s="257"/>
      <c r="BM179" s="258"/>
      <c r="BN179" s="261"/>
      <c r="BO179" s="262"/>
      <c r="BP179" s="263"/>
      <c r="BQ179" s="254"/>
      <c r="BR179" s="255"/>
      <c r="BS179" s="256"/>
      <c r="BT179" s="256"/>
      <c r="BU179" s="257" t="str">
        <f>ADHB!BU179</f>
        <v/>
      </c>
      <c r="BV179" s="257"/>
      <c r="BW179" s="257"/>
      <c r="BX179" s="258"/>
      <c r="BY179" s="257"/>
      <c r="BZ179" s="257"/>
      <c r="CA179" s="257"/>
      <c r="CB179" s="257"/>
      <c r="CC179" s="257"/>
      <c r="CD179" s="258"/>
      <c r="CE179" s="261"/>
      <c r="CF179" s="262"/>
      <c r="CG179" s="263"/>
      <c r="CH179" s="254"/>
      <c r="CI179" s="255"/>
      <c r="CJ179" s="256"/>
      <c r="CK179" s="256"/>
      <c r="CL179" s="257" t="str">
        <f>ADHB!CL179</f>
        <v/>
      </c>
      <c r="CM179" s="257"/>
      <c r="CN179" s="257"/>
      <c r="CO179" s="258"/>
      <c r="CP179" s="257"/>
      <c r="CQ179" s="257"/>
      <c r="CR179" s="257"/>
      <c r="CS179" s="257"/>
      <c r="CT179" s="257"/>
      <c r="CU179" s="258"/>
      <c r="CV179" s="261"/>
      <c r="CW179" s="262"/>
      <c r="CX179" s="263"/>
      <c r="CY179" s="254"/>
      <c r="CZ179" s="255"/>
      <c r="DA179" s="256"/>
      <c r="DB179" s="256"/>
      <c r="DC179" s="257" t="str">
        <f>ADHB!DC179</f>
        <v/>
      </c>
      <c r="DD179" s="257"/>
      <c r="DE179" s="257"/>
      <c r="DF179" s="258"/>
      <c r="DG179" s="257"/>
      <c r="DH179" s="257"/>
      <c r="DI179" s="257"/>
      <c r="DJ179" s="257"/>
      <c r="DK179" s="257"/>
      <c r="DL179" s="258"/>
      <c r="DM179" s="261"/>
      <c r="DN179" s="262"/>
      <c r="DO179" s="263"/>
      <c r="DP179" s="254"/>
      <c r="DQ179" s="255"/>
      <c r="DR179" s="256"/>
      <c r="DS179" s="256"/>
      <c r="DT179" s="257" t="str">
        <f>ADHB!DT179</f>
        <v/>
      </c>
      <c r="DU179" s="257"/>
      <c r="DV179" s="257"/>
      <c r="DW179" s="258"/>
      <c r="DX179" s="257"/>
      <c r="DY179" s="257"/>
      <c r="DZ179" s="257"/>
      <c r="EA179" s="257"/>
      <c r="EB179" s="257"/>
      <c r="EC179" s="258"/>
      <c r="ED179" s="261"/>
      <c r="EE179" s="262"/>
      <c r="EF179" s="263"/>
      <c r="EG179" s="254"/>
      <c r="EH179" s="255"/>
      <c r="EI179" s="256"/>
      <c r="EJ179" s="256"/>
      <c r="EK179" s="257" t="str">
        <f>ADHB!EK179</f>
        <v/>
      </c>
      <c r="EL179" s="257"/>
      <c r="EM179" s="257"/>
      <c r="EN179" s="258"/>
      <c r="EO179" s="257"/>
      <c r="EP179" s="257"/>
      <c r="EQ179" s="257"/>
      <c r="ER179" s="257"/>
      <c r="ES179" s="257"/>
      <c r="ET179" s="258"/>
      <c r="EU179" s="261"/>
      <c r="EV179" s="262"/>
      <c r="EW179" s="263"/>
      <c r="EX179" s="254"/>
      <c r="EY179" s="255"/>
      <c r="EZ179" s="256"/>
      <c r="FA179" s="256"/>
      <c r="FB179" s="257" t="str">
        <f>ADHB!FB179</f>
        <v/>
      </c>
      <c r="FC179" s="257"/>
      <c r="FD179" s="257"/>
      <c r="FE179" s="258"/>
      <c r="FF179" s="257"/>
      <c r="FG179" s="257"/>
      <c r="FH179" s="257"/>
      <c r="FI179" s="257"/>
      <c r="FJ179" s="257"/>
      <c r="FK179" s="258"/>
      <c r="FL179" s="261"/>
      <c r="FM179" s="262"/>
      <c r="FN179" s="263"/>
      <c r="FO179" s="254"/>
      <c r="FP179" s="255"/>
      <c r="FQ179" s="256"/>
      <c r="FR179" s="256"/>
      <c r="FS179" s="257" t="str">
        <f>ADHB!FS179</f>
        <v/>
      </c>
      <c r="FT179" s="257"/>
      <c r="FU179" s="257"/>
      <c r="FV179" s="258"/>
      <c r="FW179" s="257"/>
      <c r="FX179" s="257"/>
      <c r="FY179" s="257"/>
      <c r="FZ179" s="257"/>
      <c r="GA179" s="257"/>
      <c r="GB179" s="258"/>
      <c r="GC179" s="261"/>
      <c r="GD179" s="262"/>
      <c r="GE179" s="263"/>
      <c r="GF179" s="254"/>
      <c r="GG179" s="255"/>
      <c r="GH179" s="256"/>
      <c r="GI179" s="256"/>
      <c r="GJ179" s="257" t="str">
        <f>ADHB!GJ179</f>
        <v/>
      </c>
      <c r="GK179" s="257"/>
      <c r="GL179" s="257"/>
      <c r="GM179" s="258"/>
      <c r="GN179" s="257"/>
      <c r="GO179" s="257"/>
      <c r="GP179" s="257"/>
      <c r="GQ179" s="257"/>
      <c r="GR179" s="257"/>
      <c r="GS179" s="258"/>
      <c r="GT179" s="261"/>
      <c r="GU179" s="262"/>
      <c r="GV179" s="263"/>
      <c r="GW179" s="254"/>
      <c r="GX179" s="255"/>
      <c r="GY179" s="256"/>
      <c r="GZ179" s="256"/>
      <c r="HA179" s="257" t="str">
        <f>ADHB!HA179</f>
        <v/>
      </c>
      <c r="HB179" s="257"/>
      <c r="HC179" s="257"/>
      <c r="HD179" s="258"/>
      <c r="HE179" s="257"/>
      <c r="HF179" s="257"/>
      <c r="HG179" s="257"/>
      <c r="HH179" s="257"/>
      <c r="HI179" s="257"/>
      <c r="HJ179" s="258"/>
      <c r="HK179" s="261"/>
      <c r="HL179" s="262"/>
      <c r="HM179" s="263"/>
      <c r="HN179" s="254"/>
      <c r="HO179" s="255"/>
      <c r="HP179" s="256"/>
      <c r="HQ179" s="256"/>
      <c r="HR179" s="257" t="str">
        <f>ADHB!HR179</f>
        <v/>
      </c>
      <c r="HS179" s="257"/>
      <c r="HT179" s="257"/>
      <c r="HU179" s="258"/>
      <c r="HV179" s="257"/>
      <c r="HW179" s="257"/>
      <c r="HX179" s="257"/>
      <c r="HY179" s="257"/>
      <c r="HZ179" s="257"/>
      <c r="IA179" s="258"/>
      <c r="IB179" s="261"/>
      <c r="IC179" s="262"/>
      <c r="ID179" s="263"/>
      <c r="IE179" s="254"/>
      <c r="IF179" s="255"/>
      <c r="IG179" s="256"/>
      <c r="IH179" s="256"/>
      <c r="II179" s="257" t="str">
        <f>ADHB!II179</f>
        <v/>
      </c>
      <c r="IJ179" s="257"/>
      <c r="IK179" s="257"/>
      <c r="IL179" s="258"/>
      <c r="IM179" s="257"/>
      <c r="IN179" s="257"/>
      <c r="IO179" s="257"/>
      <c r="IP179" s="257"/>
      <c r="IQ179" s="257"/>
      <c r="IR179" s="258"/>
      <c r="IS179" s="261"/>
      <c r="IT179" s="262"/>
      <c r="IU179" s="263"/>
      <c r="IV179" s="254"/>
      <c r="IW179" s="255"/>
      <c r="IX179" s="256"/>
      <c r="IY179" s="256"/>
      <c r="IZ179" s="257" t="str">
        <f>ADHB!IZ179</f>
        <v/>
      </c>
      <c r="JA179" s="257"/>
      <c r="JB179" s="257"/>
      <c r="JC179" s="258"/>
      <c r="JD179" s="257"/>
      <c r="JE179" s="257"/>
      <c r="JF179" s="257"/>
      <c r="JG179" s="257"/>
      <c r="JH179" s="257"/>
      <c r="JI179" s="258"/>
      <c r="JJ179" s="261"/>
      <c r="JK179" s="262"/>
      <c r="JL179" s="263"/>
      <c r="JM179" s="254"/>
      <c r="JN179" s="255"/>
      <c r="JO179" s="256"/>
      <c r="JP179" s="256"/>
      <c r="JQ179" s="257" t="str">
        <f>ADHB!KY179</f>
        <v/>
      </c>
      <c r="JR179" s="257"/>
      <c r="JS179" s="257"/>
      <c r="JT179" s="258"/>
      <c r="JU179" s="257"/>
      <c r="JV179" s="257"/>
      <c r="JW179" s="257"/>
      <c r="JX179" s="257"/>
      <c r="JY179" s="257"/>
      <c r="JZ179" s="258"/>
      <c r="KA179" s="261"/>
      <c r="KB179" s="262"/>
      <c r="KC179" s="263"/>
      <c r="KD179" s="254"/>
      <c r="KE179" s="255"/>
      <c r="KF179" s="256"/>
      <c r="KG179" s="256"/>
      <c r="KH179" s="257" t="str">
        <f>ADHB!LP179</f>
        <v/>
      </c>
      <c r="KI179" s="257"/>
      <c r="KJ179" s="257"/>
      <c r="KK179" s="258"/>
      <c r="KL179" s="257"/>
      <c r="KM179" s="257"/>
      <c r="KN179" s="257"/>
      <c r="KO179" s="257"/>
      <c r="KP179" s="257"/>
      <c r="KQ179" s="258"/>
      <c r="KR179" s="261"/>
      <c r="KS179" s="262"/>
      <c r="KT179" s="263"/>
      <c r="KU179" s="264"/>
    </row>
    <row r="180" ht="15.75" hidden="1" customHeight="1">
      <c r="A180" s="254"/>
      <c r="B180" s="255"/>
      <c r="C180" s="256"/>
      <c r="D180" s="256"/>
      <c r="E180" s="257" t="str">
        <f>ADHB!E180</f>
        <v/>
      </c>
      <c r="F180" s="257"/>
      <c r="G180" s="257"/>
      <c r="H180" s="258"/>
      <c r="I180" s="257"/>
      <c r="J180" s="257"/>
      <c r="K180" s="257"/>
      <c r="L180" s="257"/>
      <c r="M180" s="257"/>
      <c r="N180" s="258"/>
      <c r="O180" s="261"/>
      <c r="P180" s="262"/>
      <c r="Q180" s="263"/>
      <c r="R180" s="254"/>
      <c r="S180" s="255"/>
      <c r="T180" s="256"/>
      <c r="U180" s="256"/>
      <c r="V180" s="257" t="str">
        <f>ADHB!V180</f>
        <v/>
      </c>
      <c r="W180" s="257"/>
      <c r="X180" s="257"/>
      <c r="Y180" s="258"/>
      <c r="Z180" s="257"/>
      <c r="AA180" s="257"/>
      <c r="AB180" s="257"/>
      <c r="AC180" s="257"/>
      <c r="AD180" s="257"/>
      <c r="AE180" s="258"/>
      <c r="AF180" s="261"/>
      <c r="AG180" s="262"/>
      <c r="AH180" s="263"/>
      <c r="AI180" s="254"/>
      <c r="AJ180" s="255"/>
      <c r="AK180" s="256"/>
      <c r="AL180" s="256"/>
      <c r="AM180" s="257" t="str">
        <f>ADHB!AM180</f>
        <v/>
      </c>
      <c r="AN180" s="257"/>
      <c r="AO180" s="257"/>
      <c r="AP180" s="258"/>
      <c r="AQ180" s="257"/>
      <c r="AR180" s="257"/>
      <c r="AS180" s="257"/>
      <c r="AT180" s="257"/>
      <c r="AU180" s="257"/>
      <c r="AV180" s="258"/>
      <c r="AW180" s="261"/>
      <c r="AX180" s="262"/>
      <c r="AY180" s="263"/>
      <c r="AZ180" s="254"/>
      <c r="BA180" s="255"/>
      <c r="BB180" s="256"/>
      <c r="BC180" s="256"/>
      <c r="BD180" s="257" t="str">
        <f>ADHB!BD180</f>
        <v/>
      </c>
      <c r="BE180" s="257"/>
      <c r="BF180" s="257"/>
      <c r="BG180" s="258"/>
      <c r="BH180" s="257"/>
      <c r="BI180" s="257"/>
      <c r="BJ180" s="257"/>
      <c r="BK180" s="257"/>
      <c r="BL180" s="257"/>
      <c r="BM180" s="258"/>
      <c r="BN180" s="261"/>
      <c r="BO180" s="262"/>
      <c r="BP180" s="263"/>
      <c r="BQ180" s="254"/>
      <c r="BR180" s="255"/>
      <c r="BS180" s="256"/>
      <c r="BT180" s="256"/>
      <c r="BU180" s="257" t="str">
        <f>ADHB!BU180</f>
        <v/>
      </c>
      <c r="BV180" s="257"/>
      <c r="BW180" s="257"/>
      <c r="BX180" s="258"/>
      <c r="BY180" s="257"/>
      <c r="BZ180" s="257"/>
      <c r="CA180" s="257"/>
      <c r="CB180" s="257"/>
      <c r="CC180" s="257"/>
      <c r="CD180" s="258"/>
      <c r="CE180" s="261"/>
      <c r="CF180" s="262"/>
      <c r="CG180" s="263"/>
      <c r="CH180" s="254"/>
      <c r="CI180" s="255"/>
      <c r="CJ180" s="256"/>
      <c r="CK180" s="256"/>
      <c r="CL180" s="257" t="str">
        <f>ADHB!CL180</f>
        <v/>
      </c>
      <c r="CM180" s="257"/>
      <c r="CN180" s="257"/>
      <c r="CO180" s="258"/>
      <c r="CP180" s="257"/>
      <c r="CQ180" s="257"/>
      <c r="CR180" s="257"/>
      <c r="CS180" s="257"/>
      <c r="CT180" s="257"/>
      <c r="CU180" s="258"/>
      <c r="CV180" s="261"/>
      <c r="CW180" s="262"/>
      <c r="CX180" s="263"/>
      <c r="CY180" s="254"/>
      <c r="CZ180" s="255"/>
      <c r="DA180" s="256"/>
      <c r="DB180" s="256"/>
      <c r="DC180" s="257" t="str">
        <f>ADHB!DC180</f>
        <v/>
      </c>
      <c r="DD180" s="257"/>
      <c r="DE180" s="257"/>
      <c r="DF180" s="258"/>
      <c r="DG180" s="257"/>
      <c r="DH180" s="257"/>
      <c r="DI180" s="257"/>
      <c r="DJ180" s="257"/>
      <c r="DK180" s="257"/>
      <c r="DL180" s="258"/>
      <c r="DM180" s="261"/>
      <c r="DN180" s="262"/>
      <c r="DO180" s="263"/>
      <c r="DP180" s="254"/>
      <c r="DQ180" s="255"/>
      <c r="DR180" s="256"/>
      <c r="DS180" s="256"/>
      <c r="DT180" s="257" t="str">
        <f>ADHB!DT180</f>
        <v/>
      </c>
      <c r="DU180" s="257"/>
      <c r="DV180" s="257"/>
      <c r="DW180" s="258"/>
      <c r="DX180" s="257"/>
      <c r="DY180" s="257"/>
      <c r="DZ180" s="257"/>
      <c r="EA180" s="257"/>
      <c r="EB180" s="257"/>
      <c r="EC180" s="258"/>
      <c r="ED180" s="261"/>
      <c r="EE180" s="262"/>
      <c r="EF180" s="263"/>
      <c r="EG180" s="254"/>
      <c r="EH180" s="255"/>
      <c r="EI180" s="256"/>
      <c r="EJ180" s="256"/>
      <c r="EK180" s="257" t="str">
        <f>ADHB!EK180</f>
        <v/>
      </c>
      <c r="EL180" s="257"/>
      <c r="EM180" s="257"/>
      <c r="EN180" s="258"/>
      <c r="EO180" s="257"/>
      <c r="EP180" s="257"/>
      <c r="EQ180" s="257"/>
      <c r="ER180" s="257"/>
      <c r="ES180" s="257"/>
      <c r="ET180" s="258"/>
      <c r="EU180" s="261"/>
      <c r="EV180" s="262"/>
      <c r="EW180" s="263"/>
      <c r="EX180" s="254"/>
      <c r="EY180" s="255"/>
      <c r="EZ180" s="256"/>
      <c r="FA180" s="256"/>
      <c r="FB180" s="257" t="str">
        <f>ADHB!FB180</f>
        <v/>
      </c>
      <c r="FC180" s="257"/>
      <c r="FD180" s="257"/>
      <c r="FE180" s="258"/>
      <c r="FF180" s="257"/>
      <c r="FG180" s="257"/>
      <c r="FH180" s="257"/>
      <c r="FI180" s="257"/>
      <c r="FJ180" s="257"/>
      <c r="FK180" s="258"/>
      <c r="FL180" s="261"/>
      <c r="FM180" s="262"/>
      <c r="FN180" s="263"/>
      <c r="FO180" s="254"/>
      <c r="FP180" s="255"/>
      <c r="FQ180" s="256"/>
      <c r="FR180" s="256"/>
      <c r="FS180" s="257" t="str">
        <f>ADHB!FS180</f>
        <v/>
      </c>
      <c r="FT180" s="257"/>
      <c r="FU180" s="257"/>
      <c r="FV180" s="258"/>
      <c r="FW180" s="257"/>
      <c r="FX180" s="257"/>
      <c r="FY180" s="257"/>
      <c r="FZ180" s="257"/>
      <c r="GA180" s="257"/>
      <c r="GB180" s="258"/>
      <c r="GC180" s="261"/>
      <c r="GD180" s="262"/>
      <c r="GE180" s="263"/>
      <c r="GF180" s="254"/>
      <c r="GG180" s="255"/>
      <c r="GH180" s="256"/>
      <c r="GI180" s="256"/>
      <c r="GJ180" s="257" t="str">
        <f>ADHB!GJ180</f>
        <v/>
      </c>
      <c r="GK180" s="257"/>
      <c r="GL180" s="257"/>
      <c r="GM180" s="258"/>
      <c r="GN180" s="257"/>
      <c r="GO180" s="257"/>
      <c r="GP180" s="257"/>
      <c r="GQ180" s="257"/>
      <c r="GR180" s="257"/>
      <c r="GS180" s="258"/>
      <c r="GT180" s="261"/>
      <c r="GU180" s="262"/>
      <c r="GV180" s="263"/>
      <c r="GW180" s="254"/>
      <c r="GX180" s="255"/>
      <c r="GY180" s="256"/>
      <c r="GZ180" s="256"/>
      <c r="HA180" s="257" t="str">
        <f>ADHB!HA180</f>
        <v/>
      </c>
      <c r="HB180" s="257"/>
      <c r="HC180" s="257"/>
      <c r="HD180" s="258"/>
      <c r="HE180" s="257"/>
      <c r="HF180" s="257"/>
      <c r="HG180" s="257"/>
      <c r="HH180" s="257"/>
      <c r="HI180" s="257"/>
      <c r="HJ180" s="258"/>
      <c r="HK180" s="261"/>
      <c r="HL180" s="262"/>
      <c r="HM180" s="263"/>
      <c r="HN180" s="254"/>
      <c r="HO180" s="255"/>
      <c r="HP180" s="256"/>
      <c r="HQ180" s="256"/>
      <c r="HR180" s="257" t="str">
        <f>ADHB!HR180</f>
        <v/>
      </c>
      <c r="HS180" s="257"/>
      <c r="HT180" s="257"/>
      <c r="HU180" s="258"/>
      <c r="HV180" s="257"/>
      <c r="HW180" s="257"/>
      <c r="HX180" s="257"/>
      <c r="HY180" s="257"/>
      <c r="HZ180" s="257"/>
      <c r="IA180" s="258"/>
      <c r="IB180" s="261"/>
      <c r="IC180" s="262"/>
      <c r="ID180" s="263"/>
      <c r="IE180" s="254"/>
      <c r="IF180" s="255"/>
      <c r="IG180" s="256"/>
      <c r="IH180" s="256"/>
      <c r="II180" s="257" t="str">
        <f>ADHB!II180</f>
        <v/>
      </c>
      <c r="IJ180" s="257"/>
      <c r="IK180" s="257"/>
      <c r="IL180" s="258"/>
      <c r="IM180" s="257"/>
      <c r="IN180" s="257"/>
      <c r="IO180" s="257"/>
      <c r="IP180" s="257"/>
      <c r="IQ180" s="257"/>
      <c r="IR180" s="258"/>
      <c r="IS180" s="261"/>
      <c r="IT180" s="262"/>
      <c r="IU180" s="263"/>
      <c r="IV180" s="254"/>
      <c r="IW180" s="255"/>
      <c r="IX180" s="256"/>
      <c r="IY180" s="256"/>
      <c r="IZ180" s="257" t="str">
        <f>ADHB!IZ180</f>
        <v/>
      </c>
      <c r="JA180" s="257"/>
      <c r="JB180" s="257"/>
      <c r="JC180" s="258"/>
      <c r="JD180" s="257"/>
      <c r="JE180" s="257"/>
      <c r="JF180" s="257"/>
      <c r="JG180" s="257"/>
      <c r="JH180" s="257"/>
      <c r="JI180" s="258"/>
      <c r="JJ180" s="261"/>
      <c r="JK180" s="262"/>
      <c r="JL180" s="263"/>
      <c r="JM180" s="254"/>
      <c r="JN180" s="255"/>
      <c r="JO180" s="256"/>
      <c r="JP180" s="256"/>
      <c r="JQ180" s="257" t="str">
        <f>ADHB!KY180</f>
        <v/>
      </c>
      <c r="JR180" s="257"/>
      <c r="JS180" s="257"/>
      <c r="JT180" s="258"/>
      <c r="JU180" s="257"/>
      <c r="JV180" s="257"/>
      <c r="JW180" s="257"/>
      <c r="JX180" s="257"/>
      <c r="JY180" s="257"/>
      <c r="JZ180" s="258"/>
      <c r="KA180" s="261"/>
      <c r="KB180" s="262"/>
      <c r="KC180" s="263"/>
      <c r="KD180" s="254"/>
      <c r="KE180" s="255"/>
      <c r="KF180" s="256"/>
      <c r="KG180" s="256"/>
      <c r="KH180" s="257" t="str">
        <f>ADHB!LP180</f>
        <v/>
      </c>
      <c r="KI180" s="257"/>
      <c r="KJ180" s="257"/>
      <c r="KK180" s="258"/>
      <c r="KL180" s="257"/>
      <c r="KM180" s="257"/>
      <c r="KN180" s="257"/>
      <c r="KO180" s="257"/>
      <c r="KP180" s="257"/>
      <c r="KQ180" s="258"/>
      <c r="KR180" s="261"/>
      <c r="KS180" s="262"/>
      <c r="KT180" s="263"/>
      <c r="KU180" s="264"/>
    </row>
    <row r="181" ht="15.75" hidden="1" customHeight="1">
      <c r="A181" s="254"/>
      <c r="B181" s="255"/>
      <c r="C181" s="256"/>
      <c r="D181" s="256"/>
      <c r="E181" s="257" t="str">
        <f>ADHB!E181</f>
        <v/>
      </c>
      <c r="F181" s="257"/>
      <c r="G181" s="257"/>
      <c r="H181" s="258"/>
      <c r="I181" s="257"/>
      <c r="J181" s="257"/>
      <c r="K181" s="257"/>
      <c r="L181" s="257"/>
      <c r="M181" s="257"/>
      <c r="N181" s="258"/>
      <c r="O181" s="261"/>
      <c r="P181" s="262"/>
      <c r="Q181" s="263"/>
      <c r="R181" s="254"/>
      <c r="S181" s="255"/>
      <c r="T181" s="256"/>
      <c r="U181" s="256"/>
      <c r="V181" s="257" t="str">
        <f>ADHB!V181</f>
        <v/>
      </c>
      <c r="W181" s="257"/>
      <c r="X181" s="257"/>
      <c r="Y181" s="258"/>
      <c r="Z181" s="257"/>
      <c r="AA181" s="257"/>
      <c r="AB181" s="257"/>
      <c r="AC181" s="257"/>
      <c r="AD181" s="257"/>
      <c r="AE181" s="258"/>
      <c r="AF181" s="261"/>
      <c r="AG181" s="262"/>
      <c r="AH181" s="263"/>
      <c r="AI181" s="254"/>
      <c r="AJ181" s="255"/>
      <c r="AK181" s="256"/>
      <c r="AL181" s="256"/>
      <c r="AM181" s="257" t="str">
        <f>ADHB!AM181</f>
        <v/>
      </c>
      <c r="AN181" s="257"/>
      <c r="AO181" s="257"/>
      <c r="AP181" s="258"/>
      <c r="AQ181" s="257"/>
      <c r="AR181" s="257"/>
      <c r="AS181" s="257"/>
      <c r="AT181" s="257"/>
      <c r="AU181" s="257"/>
      <c r="AV181" s="258"/>
      <c r="AW181" s="261"/>
      <c r="AX181" s="262"/>
      <c r="AY181" s="263"/>
      <c r="AZ181" s="254"/>
      <c r="BA181" s="255"/>
      <c r="BB181" s="256"/>
      <c r="BC181" s="256"/>
      <c r="BD181" s="257" t="str">
        <f>ADHB!BD181</f>
        <v/>
      </c>
      <c r="BE181" s="257"/>
      <c r="BF181" s="257"/>
      <c r="BG181" s="258"/>
      <c r="BH181" s="257"/>
      <c r="BI181" s="257"/>
      <c r="BJ181" s="257"/>
      <c r="BK181" s="257"/>
      <c r="BL181" s="257"/>
      <c r="BM181" s="258"/>
      <c r="BN181" s="261"/>
      <c r="BO181" s="262"/>
      <c r="BP181" s="263"/>
      <c r="BQ181" s="254"/>
      <c r="BR181" s="255"/>
      <c r="BS181" s="256"/>
      <c r="BT181" s="256"/>
      <c r="BU181" s="257" t="str">
        <f>ADHB!BU181</f>
        <v/>
      </c>
      <c r="BV181" s="257"/>
      <c r="BW181" s="257"/>
      <c r="BX181" s="258"/>
      <c r="BY181" s="257"/>
      <c r="BZ181" s="257"/>
      <c r="CA181" s="257"/>
      <c r="CB181" s="257"/>
      <c r="CC181" s="257"/>
      <c r="CD181" s="258"/>
      <c r="CE181" s="261"/>
      <c r="CF181" s="262"/>
      <c r="CG181" s="263"/>
      <c r="CH181" s="254"/>
      <c r="CI181" s="255"/>
      <c r="CJ181" s="256"/>
      <c r="CK181" s="256"/>
      <c r="CL181" s="257" t="str">
        <f>ADHB!CL181</f>
        <v/>
      </c>
      <c r="CM181" s="257"/>
      <c r="CN181" s="257"/>
      <c r="CO181" s="258"/>
      <c r="CP181" s="257"/>
      <c r="CQ181" s="257"/>
      <c r="CR181" s="257"/>
      <c r="CS181" s="257"/>
      <c r="CT181" s="257"/>
      <c r="CU181" s="258"/>
      <c r="CV181" s="261"/>
      <c r="CW181" s="262"/>
      <c r="CX181" s="263"/>
      <c r="CY181" s="254"/>
      <c r="CZ181" s="255"/>
      <c r="DA181" s="256"/>
      <c r="DB181" s="256"/>
      <c r="DC181" s="257" t="str">
        <f>ADHB!DC181</f>
        <v/>
      </c>
      <c r="DD181" s="257"/>
      <c r="DE181" s="257"/>
      <c r="DF181" s="258"/>
      <c r="DG181" s="257"/>
      <c r="DH181" s="257"/>
      <c r="DI181" s="257"/>
      <c r="DJ181" s="257"/>
      <c r="DK181" s="257"/>
      <c r="DL181" s="258"/>
      <c r="DM181" s="261"/>
      <c r="DN181" s="262"/>
      <c r="DO181" s="263"/>
      <c r="DP181" s="254"/>
      <c r="DQ181" s="255"/>
      <c r="DR181" s="256"/>
      <c r="DS181" s="256"/>
      <c r="DT181" s="257" t="str">
        <f>ADHB!DT181</f>
        <v/>
      </c>
      <c r="DU181" s="257"/>
      <c r="DV181" s="257"/>
      <c r="DW181" s="258"/>
      <c r="DX181" s="257"/>
      <c r="DY181" s="257"/>
      <c r="DZ181" s="257"/>
      <c r="EA181" s="257"/>
      <c r="EB181" s="257"/>
      <c r="EC181" s="258"/>
      <c r="ED181" s="261"/>
      <c r="EE181" s="262"/>
      <c r="EF181" s="263"/>
      <c r="EG181" s="254"/>
      <c r="EH181" s="255"/>
      <c r="EI181" s="256"/>
      <c r="EJ181" s="256"/>
      <c r="EK181" s="257" t="str">
        <f>ADHB!EK181</f>
        <v/>
      </c>
      <c r="EL181" s="257"/>
      <c r="EM181" s="257"/>
      <c r="EN181" s="258"/>
      <c r="EO181" s="257"/>
      <c r="EP181" s="257"/>
      <c r="EQ181" s="257"/>
      <c r="ER181" s="257"/>
      <c r="ES181" s="257"/>
      <c r="ET181" s="258"/>
      <c r="EU181" s="261"/>
      <c r="EV181" s="262"/>
      <c r="EW181" s="263"/>
      <c r="EX181" s="254"/>
      <c r="EY181" s="255"/>
      <c r="EZ181" s="256"/>
      <c r="FA181" s="256"/>
      <c r="FB181" s="257" t="str">
        <f>ADHB!FB181</f>
        <v/>
      </c>
      <c r="FC181" s="257"/>
      <c r="FD181" s="257"/>
      <c r="FE181" s="258"/>
      <c r="FF181" s="257"/>
      <c r="FG181" s="257"/>
      <c r="FH181" s="257"/>
      <c r="FI181" s="257"/>
      <c r="FJ181" s="257"/>
      <c r="FK181" s="258"/>
      <c r="FL181" s="261"/>
      <c r="FM181" s="262"/>
      <c r="FN181" s="263"/>
      <c r="FO181" s="254"/>
      <c r="FP181" s="255"/>
      <c r="FQ181" s="256"/>
      <c r="FR181" s="256"/>
      <c r="FS181" s="257" t="str">
        <f>ADHB!FS181</f>
        <v/>
      </c>
      <c r="FT181" s="257"/>
      <c r="FU181" s="257"/>
      <c r="FV181" s="258"/>
      <c r="FW181" s="257"/>
      <c r="FX181" s="257"/>
      <c r="FY181" s="257"/>
      <c r="FZ181" s="257"/>
      <c r="GA181" s="257"/>
      <c r="GB181" s="258"/>
      <c r="GC181" s="261"/>
      <c r="GD181" s="262"/>
      <c r="GE181" s="263"/>
      <c r="GF181" s="254"/>
      <c r="GG181" s="255"/>
      <c r="GH181" s="256"/>
      <c r="GI181" s="256"/>
      <c r="GJ181" s="257" t="str">
        <f>ADHB!GJ181</f>
        <v/>
      </c>
      <c r="GK181" s="257"/>
      <c r="GL181" s="257"/>
      <c r="GM181" s="258"/>
      <c r="GN181" s="257"/>
      <c r="GO181" s="257"/>
      <c r="GP181" s="257"/>
      <c r="GQ181" s="257"/>
      <c r="GR181" s="257"/>
      <c r="GS181" s="258"/>
      <c r="GT181" s="261"/>
      <c r="GU181" s="262"/>
      <c r="GV181" s="263"/>
      <c r="GW181" s="254"/>
      <c r="GX181" s="255"/>
      <c r="GY181" s="256"/>
      <c r="GZ181" s="256"/>
      <c r="HA181" s="257" t="str">
        <f>ADHB!HA181</f>
        <v/>
      </c>
      <c r="HB181" s="257"/>
      <c r="HC181" s="257"/>
      <c r="HD181" s="258"/>
      <c r="HE181" s="257"/>
      <c r="HF181" s="257"/>
      <c r="HG181" s="257"/>
      <c r="HH181" s="257"/>
      <c r="HI181" s="257"/>
      <c r="HJ181" s="258"/>
      <c r="HK181" s="261"/>
      <c r="HL181" s="262"/>
      <c r="HM181" s="263"/>
      <c r="HN181" s="254"/>
      <c r="HO181" s="255"/>
      <c r="HP181" s="256"/>
      <c r="HQ181" s="256"/>
      <c r="HR181" s="257" t="str">
        <f>ADHB!HR181</f>
        <v/>
      </c>
      <c r="HS181" s="257"/>
      <c r="HT181" s="257"/>
      <c r="HU181" s="258"/>
      <c r="HV181" s="257"/>
      <c r="HW181" s="257"/>
      <c r="HX181" s="257"/>
      <c r="HY181" s="257"/>
      <c r="HZ181" s="257"/>
      <c r="IA181" s="258"/>
      <c r="IB181" s="261"/>
      <c r="IC181" s="262"/>
      <c r="ID181" s="263"/>
      <c r="IE181" s="254"/>
      <c r="IF181" s="255"/>
      <c r="IG181" s="256"/>
      <c r="IH181" s="256"/>
      <c r="II181" s="257" t="str">
        <f>ADHB!II181</f>
        <v/>
      </c>
      <c r="IJ181" s="257"/>
      <c r="IK181" s="257"/>
      <c r="IL181" s="258"/>
      <c r="IM181" s="257"/>
      <c r="IN181" s="257"/>
      <c r="IO181" s="257"/>
      <c r="IP181" s="257"/>
      <c r="IQ181" s="257"/>
      <c r="IR181" s="258"/>
      <c r="IS181" s="261"/>
      <c r="IT181" s="262"/>
      <c r="IU181" s="263"/>
      <c r="IV181" s="254"/>
      <c r="IW181" s="255"/>
      <c r="IX181" s="256"/>
      <c r="IY181" s="256"/>
      <c r="IZ181" s="257" t="str">
        <f>ADHB!IZ181</f>
        <v/>
      </c>
      <c r="JA181" s="257"/>
      <c r="JB181" s="257"/>
      <c r="JC181" s="258"/>
      <c r="JD181" s="257"/>
      <c r="JE181" s="257"/>
      <c r="JF181" s="257"/>
      <c r="JG181" s="257"/>
      <c r="JH181" s="257"/>
      <c r="JI181" s="258"/>
      <c r="JJ181" s="261"/>
      <c r="JK181" s="262"/>
      <c r="JL181" s="263"/>
      <c r="JM181" s="254"/>
      <c r="JN181" s="255"/>
      <c r="JO181" s="256"/>
      <c r="JP181" s="256"/>
      <c r="JQ181" s="257" t="str">
        <f>ADHB!KY181</f>
        <v/>
      </c>
      <c r="JR181" s="257"/>
      <c r="JS181" s="257"/>
      <c r="JT181" s="258"/>
      <c r="JU181" s="257"/>
      <c r="JV181" s="257"/>
      <c r="JW181" s="257"/>
      <c r="JX181" s="257"/>
      <c r="JY181" s="257"/>
      <c r="JZ181" s="258"/>
      <c r="KA181" s="261"/>
      <c r="KB181" s="262"/>
      <c r="KC181" s="263"/>
      <c r="KD181" s="254"/>
      <c r="KE181" s="255"/>
      <c r="KF181" s="256"/>
      <c r="KG181" s="256"/>
      <c r="KH181" s="257" t="str">
        <f>ADHB!LP181</f>
        <v/>
      </c>
      <c r="KI181" s="257"/>
      <c r="KJ181" s="257"/>
      <c r="KK181" s="258"/>
      <c r="KL181" s="257"/>
      <c r="KM181" s="257"/>
      <c r="KN181" s="257"/>
      <c r="KO181" s="257"/>
      <c r="KP181" s="257"/>
      <c r="KQ181" s="258"/>
      <c r="KR181" s="261"/>
      <c r="KS181" s="262"/>
      <c r="KT181" s="263"/>
      <c r="KU181" s="264"/>
    </row>
    <row r="182" ht="15.75" hidden="1" customHeight="1">
      <c r="A182" s="254"/>
      <c r="B182" s="255"/>
      <c r="C182" s="256"/>
      <c r="D182" s="256"/>
      <c r="E182" s="257" t="str">
        <f>ADHB!E182</f>
        <v/>
      </c>
      <c r="F182" s="257"/>
      <c r="G182" s="257"/>
      <c r="H182" s="258"/>
      <c r="I182" s="257"/>
      <c r="J182" s="257"/>
      <c r="K182" s="257"/>
      <c r="L182" s="257"/>
      <c r="M182" s="257"/>
      <c r="N182" s="258"/>
      <c r="O182" s="261"/>
      <c r="P182" s="262"/>
      <c r="Q182" s="263"/>
      <c r="R182" s="254"/>
      <c r="S182" s="255"/>
      <c r="T182" s="256"/>
      <c r="U182" s="256"/>
      <c r="V182" s="257" t="str">
        <f>ADHB!V182</f>
        <v/>
      </c>
      <c r="W182" s="257"/>
      <c r="X182" s="257"/>
      <c r="Y182" s="258"/>
      <c r="Z182" s="257"/>
      <c r="AA182" s="257"/>
      <c r="AB182" s="257"/>
      <c r="AC182" s="257"/>
      <c r="AD182" s="257"/>
      <c r="AE182" s="258"/>
      <c r="AF182" s="261"/>
      <c r="AG182" s="262"/>
      <c r="AH182" s="263"/>
      <c r="AI182" s="254"/>
      <c r="AJ182" s="255"/>
      <c r="AK182" s="256"/>
      <c r="AL182" s="256"/>
      <c r="AM182" s="257" t="str">
        <f>ADHB!AM182</f>
        <v/>
      </c>
      <c r="AN182" s="257"/>
      <c r="AO182" s="257"/>
      <c r="AP182" s="258"/>
      <c r="AQ182" s="257"/>
      <c r="AR182" s="257"/>
      <c r="AS182" s="257"/>
      <c r="AT182" s="257"/>
      <c r="AU182" s="257"/>
      <c r="AV182" s="258"/>
      <c r="AW182" s="261"/>
      <c r="AX182" s="262"/>
      <c r="AY182" s="263"/>
      <c r="AZ182" s="254"/>
      <c r="BA182" s="255"/>
      <c r="BB182" s="256"/>
      <c r="BC182" s="256"/>
      <c r="BD182" s="257" t="str">
        <f>ADHB!BD182</f>
        <v/>
      </c>
      <c r="BE182" s="257"/>
      <c r="BF182" s="257"/>
      <c r="BG182" s="258"/>
      <c r="BH182" s="257"/>
      <c r="BI182" s="257"/>
      <c r="BJ182" s="257"/>
      <c r="BK182" s="257"/>
      <c r="BL182" s="257"/>
      <c r="BM182" s="258"/>
      <c r="BN182" s="261"/>
      <c r="BO182" s="262"/>
      <c r="BP182" s="263"/>
      <c r="BQ182" s="254"/>
      <c r="BR182" s="255"/>
      <c r="BS182" s="256"/>
      <c r="BT182" s="256"/>
      <c r="BU182" s="257" t="str">
        <f>ADHB!BU182</f>
        <v/>
      </c>
      <c r="BV182" s="257"/>
      <c r="BW182" s="257"/>
      <c r="BX182" s="258"/>
      <c r="BY182" s="257"/>
      <c r="BZ182" s="257"/>
      <c r="CA182" s="257"/>
      <c r="CB182" s="257"/>
      <c r="CC182" s="257"/>
      <c r="CD182" s="258"/>
      <c r="CE182" s="261"/>
      <c r="CF182" s="262"/>
      <c r="CG182" s="263"/>
      <c r="CH182" s="254"/>
      <c r="CI182" s="255"/>
      <c r="CJ182" s="256"/>
      <c r="CK182" s="256"/>
      <c r="CL182" s="257" t="str">
        <f>ADHB!CL182</f>
        <v/>
      </c>
      <c r="CM182" s="257"/>
      <c r="CN182" s="257"/>
      <c r="CO182" s="258"/>
      <c r="CP182" s="257"/>
      <c r="CQ182" s="257"/>
      <c r="CR182" s="257"/>
      <c r="CS182" s="257"/>
      <c r="CT182" s="257"/>
      <c r="CU182" s="258"/>
      <c r="CV182" s="261"/>
      <c r="CW182" s="262"/>
      <c r="CX182" s="263"/>
      <c r="CY182" s="254"/>
      <c r="CZ182" s="255"/>
      <c r="DA182" s="256"/>
      <c r="DB182" s="256"/>
      <c r="DC182" s="257" t="str">
        <f>ADHB!DC182</f>
        <v/>
      </c>
      <c r="DD182" s="257"/>
      <c r="DE182" s="257"/>
      <c r="DF182" s="258"/>
      <c r="DG182" s="257"/>
      <c r="DH182" s="257"/>
      <c r="DI182" s="257"/>
      <c r="DJ182" s="257"/>
      <c r="DK182" s="257"/>
      <c r="DL182" s="258"/>
      <c r="DM182" s="261"/>
      <c r="DN182" s="262"/>
      <c r="DO182" s="263"/>
      <c r="DP182" s="254"/>
      <c r="DQ182" s="255"/>
      <c r="DR182" s="256"/>
      <c r="DS182" s="256"/>
      <c r="DT182" s="257" t="str">
        <f>ADHB!DT182</f>
        <v/>
      </c>
      <c r="DU182" s="257"/>
      <c r="DV182" s="257"/>
      <c r="DW182" s="258"/>
      <c r="DX182" s="257"/>
      <c r="DY182" s="257"/>
      <c r="DZ182" s="257"/>
      <c r="EA182" s="257"/>
      <c r="EB182" s="257"/>
      <c r="EC182" s="258"/>
      <c r="ED182" s="261"/>
      <c r="EE182" s="262"/>
      <c r="EF182" s="263"/>
      <c r="EG182" s="254"/>
      <c r="EH182" s="255"/>
      <c r="EI182" s="256"/>
      <c r="EJ182" s="256"/>
      <c r="EK182" s="257" t="str">
        <f>ADHB!EK182</f>
        <v/>
      </c>
      <c r="EL182" s="257"/>
      <c r="EM182" s="257"/>
      <c r="EN182" s="258"/>
      <c r="EO182" s="257"/>
      <c r="EP182" s="257"/>
      <c r="EQ182" s="257"/>
      <c r="ER182" s="257"/>
      <c r="ES182" s="257"/>
      <c r="ET182" s="258"/>
      <c r="EU182" s="261"/>
      <c r="EV182" s="262"/>
      <c r="EW182" s="263"/>
      <c r="EX182" s="254"/>
      <c r="EY182" s="255"/>
      <c r="EZ182" s="256"/>
      <c r="FA182" s="256"/>
      <c r="FB182" s="257" t="str">
        <f>ADHB!FB182</f>
        <v/>
      </c>
      <c r="FC182" s="257"/>
      <c r="FD182" s="257"/>
      <c r="FE182" s="258"/>
      <c r="FF182" s="257"/>
      <c r="FG182" s="257"/>
      <c r="FH182" s="257"/>
      <c r="FI182" s="257"/>
      <c r="FJ182" s="257"/>
      <c r="FK182" s="258"/>
      <c r="FL182" s="261"/>
      <c r="FM182" s="262"/>
      <c r="FN182" s="263"/>
      <c r="FO182" s="254"/>
      <c r="FP182" s="255"/>
      <c r="FQ182" s="256"/>
      <c r="FR182" s="256"/>
      <c r="FS182" s="257" t="str">
        <f>ADHB!FS182</f>
        <v/>
      </c>
      <c r="FT182" s="257"/>
      <c r="FU182" s="257"/>
      <c r="FV182" s="258"/>
      <c r="FW182" s="257"/>
      <c r="FX182" s="257"/>
      <c r="FY182" s="257"/>
      <c r="FZ182" s="257"/>
      <c r="GA182" s="257"/>
      <c r="GB182" s="258"/>
      <c r="GC182" s="261"/>
      <c r="GD182" s="262"/>
      <c r="GE182" s="263"/>
      <c r="GF182" s="254"/>
      <c r="GG182" s="255"/>
      <c r="GH182" s="256"/>
      <c r="GI182" s="256"/>
      <c r="GJ182" s="257" t="str">
        <f>ADHB!GJ182</f>
        <v/>
      </c>
      <c r="GK182" s="257"/>
      <c r="GL182" s="257"/>
      <c r="GM182" s="258"/>
      <c r="GN182" s="257"/>
      <c r="GO182" s="257"/>
      <c r="GP182" s="257"/>
      <c r="GQ182" s="257"/>
      <c r="GR182" s="257"/>
      <c r="GS182" s="258"/>
      <c r="GT182" s="261"/>
      <c r="GU182" s="262"/>
      <c r="GV182" s="263"/>
      <c r="GW182" s="254"/>
      <c r="GX182" s="255"/>
      <c r="GY182" s="256"/>
      <c r="GZ182" s="256"/>
      <c r="HA182" s="257" t="str">
        <f>ADHB!HA182</f>
        <v/>
      </c>
      <c r="HB182" s="257"/>
      <c r="HC182" s="257"/>
      <c r="HD182" s="258"/>
      <c r="HE182" s="257"/>
      <c r="HF182" s="257"/>
      <c r="HG182" s="257"/>
      <c r="HH182" s="257"/>
      <c r="HI182" s="257"/>
      <c r="HJ182" s="258"/>
      <c r="HK182" s="261"/>
      <c r="HL182" s="262"/>
      <c r="HM182" s="263"/>
      <c r="HN182" s="254"/>
      <c r="HO182" s="255"/>
      <c r="HP182" s="256"/>
      <c r="HQ182" s="256"/>
      <c r="HR182" s="257" t="str">
        <f>ADHB!HR182</f>
        <v/>
      </c>
      <c r="HS182" s="257"/>
      <c r="HT182" s="257"/>
      <c r="HU182" s="258"/>
      <c r="HV182" s="257"/>
      <c r="HW182" s="257"/>
      <c r="HX182" s="257"/>
      <c r="HY182" s="257"/>
      <c r="HZ182" s="257"/>
      <c r="IA182" s="258"/>
      <c r="IB182" s="261"/>
      <c r="IC182" s="262"/>
      <c r="ID182" s="263"/>
      <c r="IE182" s="254"/>
      <c r="IF182" s="255"/>
      <c r="IG182" s="256"/>
      <c r="IH182" s="256"/>
      <c r="II182" s="257" t="str">
        <f>ADHB!II182</f>
        <v/>
      </c>
      <c r="IJ182" s="257"/>
      <c r="IK182" s="257"/>
      <c r="IL182" s="258"/>
      <c r="IM182" s="257"/>
      <c r="IN182" s="257"/>
      <c r="IO182" s="257"/>
      <c r="IP182" s="257"/>
      <c r="IQ182" s="257"/>
      <c r="IR182" s="258"/>
      <c r="IS182" s="261"/>
      <c r="IT182" s="262"/>
      <c r="IU182" s="263"/>
      <c r="IV182" s="254"/>
      <c r="IW182" s="255"/>
      <c r="IX182" s="256"/>
      <c r="IY182" s="256"/>
      <c r="IZ182" s="257" t="str">
        <f>ADHB!IZ182</f>
        <v/>
      </c>
      <c r="JA182" s="257"/>
      <c r="JB182" s="257"/>
      <c r="JC182" s="258"/>
      <c r="JD182" s="257"/>
      <c r="JE182" s="257"/>
      <c r="JF182" s="257"/>
      <c r="JG182" s="257"/>
      <c r="JH182" s="257"/>
      <c r="JI182" s="258"/>
      <c r="JJ182" s="261"/>
      <c r="JK182" s="262"/>
      <c r="JL182" s="263"/>
      <c r="JM182" s="254"/>
      <c r="JN182" s="255"/>
      <c r="JO182" s="256"/>
      <c r="JP182" s="256"/>
      <c r="JQ182" s="257" t="str">
        <f>ADHB!KY182</f>
        <v/>
      </c>
      <c r="JR182" s="257"/>
      <c r="JS182" s="257"/>
      <c r="JT182" s="258"/>
      <c r="JU182" s="257"/>
      <c r="JV182" s="257"/>
      <c r="JW182" s="257"/>
      <c r="JX182" s="257"/>
      <c r="JY182" s="257"/>
      <c r="JZ182" s="258"/>
      <c r="KA182" s="261"/>
      <c r="KB182" s="262"/>
      <c r="KC182" s="263"/>
      <c r="KD182" s="254"/>
      <c r="KE182" s="255"/>
      <c r="KF182" s="256"/>
      <c r="KG182" s="256"/>
      <c r="KH182" s="257" t="str">
        <f>ADHB!LP182</f>
        <v/>
      </c>
      <c r="KI182" s="257"/>
      <c r="KJ182" s="257"/>
      <c r="KK182" s="258"/>
      <c r="KL182" s="257"/>
      <c r="KM182" s="257"/>
      <c r="KN182" s="257"/>
      <c r="KO182" s="257"/>
      <c r="KP182" s="257"/>
      <c r="KQ182" s="258"/>
      <c r="KR182" s="261"/>
      <c r="KS182" s="262"/>
      <c r="KT182" s="263"/>
      <c r="KU182" s="264"/>
    </row>
    <row r="183" ht="15.75" hidden="1" customHeight="1">
      <c r="A183" s="254"/>
      <c r="B183" s="255"/>
      <c r="C183" s="256"/>
      <c r="D183" s="256"/>
      <c r="E183" s="257" t="str">
        <f>ADHB!E183</f>
        <v/>
      </c>
      <c r="F183" s="257"/>
      <c r="G183" s="257"/>
      <c r="H183" s="258"/>
      <c r="I183" s="257"/>
      <c r="J183" s="257"/>
      <c r="K183" s="257"/>
      <c r="L183" s="257"/>
      <c r="M183" s="257"/>
      <c r="N183" s="258"/>
      <c r="O183" s="261"/>
      <c r="P183" s="262"/>
      <c r="Q183" s="263"/>
      <c r="R183" s="254"/>
      <c r="S183" s="255"/>
      <c r="T183" s="256"/>
      <c r="U183" s="256"/>
      <c r="V183" s="257" t="str">
        <f>ADHB!V183</f>
        <v/>
      </c>
      <c r="W183" s="257"/>
      <c r="X183" s="257"/>
      <c r="Y183" s="258"/>
      <c r="Z183" s="257"/>
      <c r="AA183" s="257"/>
      <c r="AB183" s="257"/>
      <c r="AC183" s="257"/>
      <c r="AD183" s="257"/>
      <c r="AE183" s="258"/>
      <c r="AF183" s="261"/>
      <c r="AG183" s="262"/>
      <c r="AH183" s="263"/>
      <c r="AI183" s="254"/>
      <c r="AJ183" s="255"/>
      <c r="AK183" s="256"/>
      <c r="AL183" s="256"/>
      <c r="AM183" s="257" t="str">
        <f>ADHB!AM183</f>
        <v/>
      </c>
      <c r="AN183" s="257"/>
      <c r="AO183" s="257"/>
      <c r="AP183" s="258"/>
      <c r="AQ183" s="257"/>
      <c r="AR183" s="257"/>
      <c r="AS183" s="257"/>
      <c r="AT183" s="257"/>
      <c r="AU183" s="257"/>
      <c r="AV183" s="258"/>
      <c r="AW183" s="261"/>
      <c r="AX183" s="262"/>
      <c r="AY183" s="263"/>
      <c r="AZ183" s="254"/>
      <c r="BA183" s="255"/>
      <c r="BB183" s="256"/>
      <c r="BC183" s="256"/>
      <c r="BD183" s="257" t="str">
        <f>ADHB!BD183</f>
        <v/>
      </c>
      <c r="BE183" s="257"/>
      <c r="BF183" s="257"/>
      <c r="BG183" s="258"/>
      <c r="BH183" s="257"/>
      <c r="BI183" s="257"/>
      <c r="BJ183" s="257"/>
      <c r="BK183" s="257"/>
      <c r="BL183" s="257"/>
      <c r="BM183" s="258"/>
      <c r="BN183" s="261"/>
      <c r="BO183" s="262"/>
      <c r="BP183" s="263"/>
      <c r="BQ183" s="254"/>
      <c r="BR183" s="255"/>
      <c r="BS183" s="256"/>
      <c r="BT183" s="256"/>
      <c r="BU183" s="257" t="str">
        <f>ADHB!BU183</f>
        <v/>
      </c>
      <c r="BV183" s="257"/>
      <c r="BW183" s="257"/>
      <c r="BX183" s="258"/>
      <c r="BY183" s="257"/>
      <c r="BZ183" s="257"/>
      <c r="CA183" s="257"/>
      <c r="CB183" s="257"/>
      <c r="CC183" s="257"/>
      <c r="CD183" s="258"/>
      <c r="CE183" s="261"/>
      <c r="CF183" s="262"/>
      <c r="CG183" s="263"/>
      <c r="CH183" s="254"/>
      <c r="CI183" s="255"/>
      <c r="CJ183" s="256"/>
      <c r="CK183" s="256"/>
      <c r="CL183" s="257" t="str">
        <f>ADHB!CL183</f>
        <v/>
      </c>
      <c r="CM183" s="257"/>
      <c r="CN183" s="257"/>
      <c r="CO183" s="258"/>
      <c r="CP183" s="257"/>
      <c r="CQ183" s="257"/>
      <c r="CR183" s="257"/>
      <c r="CS183" s="257"/>
      <c r="CT183" s="257"/>
      <c r="CU183" s="258"/>
      <c r="CV183" s="261"/>
      <c r="CW183" s="262"/>
      <c r="CX183" s="263"/>
      <c r="CY183" s="254"/>
      <c r="CZ183" s="255"/>
      <c r="DA183" s="256"/>
      <c r="DB183" s="256"/>
      <c r="DC183" s="257" t="str">
        <f>ADHB!DC183</f>
        <v/>
      </c>
      <c r="DD183" s="257"/>
      <c r="DE183" s="257"/>
      <c r="DF183" s="258"/>
      <c r="DG183" s="257"/>
      <c r="DH183" s="257"/>
      <c r="DI183" s="257"/>
      <c r="DJ183" s="257"/>
      <c r="DK183" s="257"/>
      <c r="DL183" s="258"/>
      <c r="DM183" s="261"/>
      <c r="DN183" s="262"/>
      <c r="DO183" s="263"/>
      <c r="DP183" s="254"/>
      <c r="DQ183" s="255"/>
      <c r="DR183" s="256"/>
      <c r="DS183" s="256"/>
      <c r="DT183" s="257" t="str">
        <f>ADHB!DT183</f>
        <v/>
      </c>
      <c r="DU183" s="257"/>
      <c r="DV183" s="257"/>
      <c r="DW183" s="258"/>
      <c r="DX183" s="257"/>
      <c r="DY183" s="257"/>
      <c r="DZ183" s="257"/>
      <c r="EA183" s="257"/>
      <c r="EB183" s="257"/>
      <c r="EC183" s="258"/>
      <c r="ED183" s="261"/>
      <c r="EE183" s="262"/>
      <c r="EF183" s="263"/>
      <c r="EG183" s="254"/>
      <c r="EH183" s="255"/>
      <c r="EI183" s="256"/>
      <c r="EJ183" s="256"/>
      <c r="EK183" s="257" t="str">
        <f>ADHB!EK183</f>
        <v/>
      </c>
      <c r="EL183" s="257"/>
      <c r="EM183" s="257"/>
      <c r="EN183" s="258"/>
      <c r="EO183" s="257"/>
      <c r="EP183" s="257"/>
      <c r="EQ183" s="257"/>
      <c r="ER183" s="257"/>
      <c r="ES183" s="257"/>
      <c r="ET183" s="258"/>
      <c r="EU183" s="261"/>
      <c r="EV183" s="262"/>
      <c r="EW183" s="263"/>
      <c r="EX183" s="254"/>
      <c r="EY183" s="255"/>
      <c r="EZ183" s="256"/>
      <c r="FA183" s="256"/>
      <c r="FB183" s="257" t="str">
        <f>ADHB!FB183</f>
        <v/>
      </c>
      <c r="FC183" s="257"/>
      <c r="FD183" s="257"/>
      <c r="FE183" s="258"/>
      <c r="FF183" s="257"/>
      <c r="FG183" s="257"/>
      <c r="FH183" s="257"/>
      <c r="FI183" s="257"/>
      <c r="FJ183" s="257"/>
      <c r="FK183" s="258"/>
      <c r="FL183" s="261"/>
      <c r="FM183" s="262"/>
      <c r="FN183" s="263"/>
      <c r="FO183" s="254"/>
      <c r="FP183" s="255"/>
      <c r="FQ183" s="256"/>
      <c r="FR183" s="256"/>
      <c r="FS183" s="257" t="str">
        <f>ADHB!FS183</f>
        <v/>
      </c>
      <c r="FT183" s="257"/>
      <c r="FU183" s="257"/>
      <c r="FV183" s="258"/>
      <c r="FW183" s="257"/>
      <c r="FX183" s="257"/>
      <c r="FY183" s="257"/>
      <c r="FZ183" s="257"/>
      <c r="GA183" s="257"/>
      <c r="GB183" s="258"/>
      <c r="GC183" s="261"/>
      <c r="GD183" s="262"/>
      <c r="GE183" s="263"/>
      <c r="GF183" s="254"/>
      <c r="GG183" s="255"/>
      <c r="GH183" s="256"/>
      <c r="GI183" s="256"/>
      <c r="GJ183" s="257" t="str">
        <f>ADHB!GJ183</f>
        <v/>
      </c>
      <c r="GK183" s="257"/>
      <c r="GL183" s="257"/>
      <c r="GM183" s="258"/>
      <c r="GN183" s="257"/>
      <c r="GO183" s="257"/>
      <c r="GP183" s="257"/>
      <c r="GQ183" s="257"/>
      <c r="GR183" s="257"/>
      <c r="GS183" s="258"/>
      <c r="GT183" s="261"/>
      <c r="GU183" s="262"/>
      <c r="GV183" s="263"/>
      <c r="GW183" s="254"/>
      <c r="GX183" s="255"/>
      <c r="GY183" s="256"/>
      <c r="GZ183" s="256"/>
      <c r="HA183" s="257" t="str">
        <f>ADHB!HA183</f>
        <v/>
      </c>
      <c r="HB183" s="257"/>
      <c r="HC183" s="257"/>
      <c r="HD183" s="258"/>
      <c r="HE183" s="257"/>
      <c r="HF183" s="257"/>
      <c r="HG183" s="257"/>
      <c r="HH183" s="257"/>
      <c r="HI183" s="257"/>
      <c r="HJ183" s="258"/>
      <c r="HK183" s="261"/>
      <c r="HL183" s="262"/>
      <c r="HM183" s="263"/>
      <c r="HN183" s="254"/>
      <c r="HO183" s="255"/>
      <c r="HP183" s="256"/>
      <c r="HQ183" s="256"/>
      <c r="HR183" s="257" t="str">
        <f>ADHB!HR183</f>
        <v/>
      </c>
      <c r="HS183" s="257"/>
      <c r="HT183" s="257"/>
      <c r="HU183" s="258"/>
      <c r="HV183" s="257"/>
      <c r="HW183" s="257"/>
      <c r="HX183" s="257"/>
      <c r="HY183" s="257"/>
      <c r="HZ183" s="257"/>
      <c r="IA183" s="258"/>
      <c r="IB183" s="261"/>
      <c r="IC183" s="262"/>
      <c r="ID183" s="263"/>
      <c r="IE183" s="254"/>
      <c r="IF183" s="255"/>
      <c r="IG183" s="256"/>
      <c r="IH183" s="256"/>
      <c r="II183" s="257" t="str">
        <f>ADHB!II183</f>
        <v/>
      </c>
      <c r="IJ183" s="257"/>
      <c r="IK183" s="257"/>
      <c r="IL183" s="258"/>
      <c r="IM183" s="257"/>
      <c r="IN183" s="257"/>
      <c r="IO183" s="257"/>
      <c r="IP183" s="257"/>
      <c r="IQ183" s="257"/>
      <c r="IR183" s="258"/>
      <c r="IS183" s="261"/>
      <c r="IT183" s="262"/>
      <c r="IU183" s="263"/>
      <c r="IV183" s="254"/>
      <c r="IW183" s="255"/>
      <c r="IX183" s="256"/>
      <c r="IY183" s="256"/>
      <c r="IZ183" s="257" t="str">
        <f>ADHB!IZ183</f>
        <v/>
      </c>
      <c r="JA183" s="257"/>
      <c r="JB183" s="257"/>
      <c r="JC183" s="258"/>
      <c r="JD183" s="257"/>
      <c r="JE183" s="257"/>
      <c r="JF183" s="257"/>
      <c r="JG183" s="257"/>
      <c r="JH183" s="257"/>
      <c r="JI183" s="258"/>
      <c r="JJ183" s="261"/>
      <c r="JK183" s="262"/>
      <c r="JL183" s="263"/>
      <c r="JM183" s="254"/>
      <c r="JN183" s="255"/>
      <c r="JO183" s="256"/>
      <c r="JP183" s="256"/>
      <c r="JQ183" s="257" t="str">
        <f>ADHB!KY183</f>
        <v/>
      </c>
      <c r="JR183" s="257"/>
      <c r="JS183" s="257"/>
      <c r="JT183" s="258"/>
      <c r="JU183" s="257"/>
      <c r="JV183" s="257"/>
      <c r="JW183" s="257"/>
      <c r="JX183" s="257"/>
      <c r="JY183" s="257"/>
      <c r="JZ183" s="258"/>
      <c r="KA183" s="261"/>
      <c r="KB183" s="262"/>
      <c r="KC183" s="263"/>
      <c r="KD183" s="254"/>
      <c r="KE183" s="255"/>
      <c r="KF183" s="256"/>
      <c r="KG183" s="256"/>
      <c r="KH183" s="257" t="str">
        <f>ADHB!LP183</f>
        <v/>
      </c>
      <c r="KI183" s="257"/>
      <c r="KJ183" s="257"/>
      <c r="KK183" s="258"/>
      <c r="KL183" s="257"/>
      <c r="KM183" s="257"/>
      <c r="KN183" s="257"/>
      <c r="KO183" s="257"/>
      <c r="KP183" s="257"/>
      <c r="KQ183" s="258"/>
      <c r="KR183" s="261"/>
      <c r="KS183" s="262"/>
      <c r="KT183" s="263"/>
      <c r="KU183" s="264"/>
    </row>
    <row r="184" ht="15.75" hidden="1" customHeight="1">
      <c r="A184" s="254"/>
      <c r="B184" s="255"/>
      <c r="C184" s="256"/>
      <c r="D184" s="256"/>
      <c r="E184" s="257" t="str">
        <f>ADHB!E184</f>
        <v/>
      </c>
      <c r="F184" s="257"/>
      <c r="G184" s="257"/>
      <c r="H184" s="258"/>
      <c r="I184" s="257"/>
      <c r="J184" s="257"/>
      <c r="K184" s="257"/>
      <c r="L184" s="257"/>
      <c r="M184" s="257"/>
      <c r="N184" s="258"/>
      <c r="O184" s="261"/>
      <c r="P184" s="262"/>
      <c r="Q184" s="263"/>
      <c r="R184" s="254"/>
      <c r="S184" s="255"/>
      <c r="T184" s="256"/>
      <c r="U184" s="256"/>
      <c r="V184" s="257" t="str">
        <f>ADHB!V184</f>
        <v/>
      </c>
      <c r="W184" s="257"/>
      <c r="X184" s="257"/>
      <c r="Y184" s="258"/>
      <c r="Z184" s="257"/>
      <c r="AA184" s="257"/>
      <c r="AB184" s="257"/>
      <c r="AC184" s="257"/>
      <c r="AD184" s="257"/>
      <c r="AE184" s="258"/>
      <c r="AF184" s="261"/>
      <c r="AG184" s="262"/>
      <c r="AH184" s="263"/>
      <c r="AI184" s="254"/>
      <c r="AJ184" s="255"/>
      <c r="AK184" s="256"/>
      <c r="AL184" s="256"/>
      <c r="AM184" s="257" t="str">
        <f>ADHB!AM184</f>
        <v/>
      </c>
      <c r="AN184" s="257"/>
      <c r="AO184" s="257"/>
      <c r="AP184" s="258"/>
      <c r="AQ184" s="257"/>
      <c r="AR184" s="257"/>
      <c r="AS184" s="257"/>
      <c r="AT184" s="257"/>
      <c r="AU184" s="257"/>
      <c r="AV184" s="258"/>
      <c r="AW184" s="261"/>
      <c r="AX184" s="262"/>
      <c r="AY184" s="263"/>
      <c r="AZ184" s="254"/>
      <c r="BA184" s="255"/>
      <c r="BB184" s="256"/>
      <c r="BC184" s="256"/>
      <c r="BD184" s="257" t="str">
        <f>ADHB!BD184</f>
        <v/>
      </c>
      <c r="BE184" s="257"/>
      <c r="BF184" s="257"/>
      <c r="BG184" s="258"/>
      <c r="BH184" s="257"/>
      <c r="BI184" s="257"/>
      <c r="BJ184" s="257"/>
      <c r="BK184" s="257"/>
      <c r="BL184" s="257"/>
      <c r="BM184" s="258"/>
      <c r="BN184" s="261"/>
      <c r="BO184" s="262"/>
      <c r="BP184" s="263"/>
      <c r="BQ184" s="254"/>
      <c r="BR184" s="255"/>
      <c r="BS184" s="256"/>
      <c r="BT184" s="256"/>
      <c r="BU184" s="257" t="str">
        <f>ADHB!BU184</f>
        <v/>
      </c>
      <c r="BV184" s="257"/>
      <c r="BW184" s="257"/>
      <c r="BX184" s="258"/>
      <c r="BY184" s="257"/>
      <c r="BZ184" s="257"/>
      <c r="CA184" s="257"/>
      <c r="CB184" s="257"/>
      <c r="CC184" s="257"/>
      <c r="CD184" s="258"/>
      <c r="CE184" s="261"/>
      <c r="CF184" s="262"/>
      <c r="CG184" s="263"/>
      <c r="CH184" s="254"/>
      <c r="CI184" s="255"/>
      <c r="CJ184" s="256"/>
      <c r="CK184" s="256"/>
      <c r="CL184" s="257" t="str">
        <f>ADHB!CL184</f>
        <v/>
      </c>
      <c r="CM184" s="257"/>
      <c r="CN184" s="257"/>
      <c r="CO184" s="258"/>
      <c r="CP184" s="257"/>
      <c r="CQ184" s="257"/>
      <c r="CR184" s="257"/>
      <c r="CS184" s="257"/>
      <c r="CT184" s="257"/>
      <c r="CU184" s="258"/>
      <c r="CV184" s="261"/>
      <c r="CW184" s="262"/>
      <c r="CX184" s="263"/>
      <c r="CY184" s="254"/>
      <c r="CZ184" s="255"/>
      <c r="DA184" s="256"/>
      <c r="DB184" s="256"/>
      <c r="DC184" s="257" t="str">
        <f>ADHB!DC184</f>
        <v/>
      </c>
      <c r="DD184" s="257"/>
      <c r="DE184" s="257"/>
      <c r="DF184" s="258"/>
      <c r="DG184" s="257"/>
      <c r="DH184" s="257"/>
      <c r="DI184" s="257"/>
      <c r="DJ184" s="257"/>
      <c r="DK184" s="257"/>
      <c r="DL184" s="258"/>
      <c r="DM184" s="261"/>
      <c r="DN184" s="262"/>
      <c r="DO184" s="263"/>
      <c r="DP184" s="254"/>
      <c r="DQ184" s="255"/>
      <c r="DR184" s="256"/>
      <c r="DS184" s="256"/>
      <c r="DT184" s="257" t="str">
        <f>ADHB!DT184</f>
        <v/>
      </c>
      <c r="DU184" s="257"/>
      <c r="DV184" s="257"/>
      <c r="DW184" s="258"/>
      <c r="DX184" s="257"/>
      <c r="DY184" s="257"/>
      <c r="DZ184" s="257"/>
      <c r="EA184" s="257"/>
      <c r="EB184" s="257"/>
      <c r="EC184" s="258"/>
      <c r="ED184" s="261"/>
      <c r="EE184" s="262"/>
      <c r="EF184" s="263"/>
      <c r="EG184" s="254"/>
      <c r="EH184" s="255"/>
      <c r="EI184" s="256"/>
      <c r="EJ184" s="256"/>
      <c r="EK184" s="257" t="str">
        <f>ADHB!EK184</f>
        <v/>
      </c>
      <c r="EL184" s="257"/>
      <c r="EM184" s="257"/>
      <c r="EN184" s="258"/>
      <c r="EO184" s="257"/>
      <c r="EP184" s="257"/>
      <c r="EQ184" s="257"/>
      <c r="ER184" s="257"/>
      <c r="ES184" s="257"/>
      <c r="ET184" s="258"/>
      <c r="EU184" s="261"/>
      <c r="EV184" s="262"/>
      <c r="EW184" s="263"/>
      <c r="EX184" s="254"/>
      <c r="EY184" s="255"/>
      <c r="EZ184" s="256"/>
      <c r="FA184" s="256"/>
      <c r="FB184" s="257" t="str">
        <f>ADHB!FB184</f>
        <v/>
      </c>
      <c r="FC184" s="257"/>
      <c r="FD184" s="257"/>
      <c r="FE184" s="258"/>
      <c r="FF184" s="257"/>
      <c r="FG184" s="257"/>
      <c r="FH184" s="257"/>
      <c r="FI184" s="257"/>
      <c r="FJ184" s="257"/>
      <c r="FK184" s="258"/>
      <c r="FL184" s="261"/>
      <c r="FM184" s="262"/>
      <c r="FN184" s="263"/>
      <c r="FO184" s="254"/>
      <c r="FP184" s="255"/>
      <c r="FQ184" s="256"/>
      <c r="FR184" s="256"/>
      <c r="FS184" s="257" t="str">
        <f>ADHB!FS184</f>
        <v/>
      </c>
      <c r="FT184" s="257"/>
      <c r="FU184" s="257"/>
      <c r="FV184" s="258"/>
      <c r="FW184" s="257"/>
      <c r="FX184" s="257"/>
      <c r="FY184" s="257"/>
      <c r="FZ184" s="257"/>
      <c r="GA184" s="257"/>
      <c r="GB184" s="258"/>
      <c r="GC184" s="261"/>
      <c r="GD184" s="262"/>
      <c r="GE184" s="263"/>
      <c r="GF184" s="254"/>
      <c r="GG184" s="255"/>
      <c r="GH184" s="256"/>
      <c r="GI184" s="256"/>
      <c r="GJ184" s="257" t="str">
        <f>ADHB!GJ184</f>
        <v/>
      </c>
      <c r="GK184" s="257"/>
      <c r="GL184" s="257"/>
      <c r="GM184" s="258"/>
      <c r="GN184" s="257"/>
      <c r="GO184" s="257"/>
      <c r="GP184" s="257"/>
      <c r="GQ184" s="257"/>
      <c r="GR184" s="257"/>
      <c r="GS184" s="258"/>
      <c r="GT184" s="261"/>
      <c r="GU184" s="262"/>
      <c r="GV184" s="263"/>
      <c r="GW184" s="254"/>
      <c r="GX184" s="255"/>
      <c r="GY184" s="256"/>
      <c r="GZ184" s="256"/>
      <c r="HA184" s="257" t="str">
        <f>ADHB!HA184</f>
        <v/>
      </c>
      <c r="HB184" s="257"/>
      <c r="HC184" s="257"/>
      <c r="HD184" s="258"/>
      <c r="HE184" s="257"/>
      <c r="HF184" s="257"/>
      <c r="HG184" s="257"/>
      <c r="HH184" s="257"/>
      <c r="HI184" s="257"/>
      <c r="HJ184" s="258"/>
      <c r="HK184" s="261"/>
      <c r="HL184" s="262"/>
      <c r="HM184" s="263"/>
      <c r="HN184" s="254"/>
      <c r="HO184" s="255"/>
      <c r="HP184" s="256"/>
      <c r="HQ184" s="256"/>
      <c r="HR184" s="257" t="str">
        <f>ADHB!HR184</f>
        <v/>
      </c>
      <c r="HS184" s="257"/>
      <c r="HT184" s="257"/>
      <c r="HU184" s="258"/>
      <c r="HV184" s="257"/>
      <c r="HW184" s="257"/>
      <c r="HX184" s="257"/>
      <c r="HY184" s="257"/>
      <c r="HZ184" s="257"/>
      <c r="IA184" s="258"/>
      <c r="IB184" s="261"/>
      <c r="IC184" s="262"/>
      <c r="ID184" s="263"/>
      <c r="IE184" s="254"/>
      <c r="IF184" s="255"/>
      <c r="IG184" s="256"/>
      <c r="IH184" s="256"/>
      <c r="II184" s="257" t="str">
        <f>ADHB!II184</f>
        <v/>
      </c>
      <c r="IJ184" s="257"/>
      <c r="IK184" s="257"/>
      <c r="IL184" s="258"/>
      <c r="IM184" s="257"/>
      <c r="IN184" s="257"/>
      <c r="IO184" s="257"/>
      <c r="IP184" s="257"/>
      <c r="IQ184" s="257"/>
      <c r="IR184" s="258"/>
      <c r="IS184" s="261"/>
      <c r="IT184" s="262"/>
      <c r="IU184" s="263"/>
      <c r="IV184" s="254"/>
      <c r="IW184" s="255"/>
      <c r="IX184" s="256"/>
      <c r="IY184" s="256"/>
      <c r="IZ184" s="257" t="str">
        <f>ADHB!IZ184</f>
        <v/>
      </c>
      <c r="JA184" s="257"/>
      <c r="JB184" s="257"/>
      <c r="JC184" s="258"/>
      <c r="JD184" s="257"/>
      <c r="JE184" s="257"/>
      <c r="JF184" s="257"/>
      <c r="JG184" s="257"/>
      <c r="JH184" s="257"/>
      <c r="JI184" s="258"/>
      <c r="JJ184" s="261"/>
      <c r="JK184" s="262"/>
      <c r="JL184" s="263"/>
      <c r="JM184" s="254"/>
      <c r="JN184" s="255"/>
      <c r="JO184" s="256"/>
      <c r="JP184" s="256"/>
      <c r="JQ184" s="257" t="str">
        <f>ADHB!KY184</f>
        <v/>
      </c>
      <c r="JR184" s="257"/>
      <c r="JS184" s="257"/>
      <c r="JT184" s="258"/>
      <c r="JU184" s="257"/>
      <c r="JV184" s="257"/>
      <c r="JW184" s="257"/>
      <c r="JX184" s="257"/>
      <c r="JY184" s="257"/>
      <c r="JZ184" s="258"/>
      <c r="KA184" s="261"/>
      <c r="KB184" s="262"/>
      <c r="KC184" s="263"/>
      <c r="KD184" s="254"/>
      <c r="KE184" s="255"/>
      <c r="KF184" s="256"/>
      <c r="KG184" s="256"/>
      <c r="KH184" s="257" t="str">
        <f>ADHB!LP184</f>
        <v/>
      </c>
      <c r="KI184" s="257"/>
      <c r="KJ184" s="257"/>
      <c r="KK184" s="258"/>
      <c r="KL184" s="257"/>
      <c r="KM184" s="257"/>
      <c r="KN184" s="257"/>
      <c r="KO184" s="257"/>
      <c r="KP184" s="257"/>
      <c r="KQ184" s="258"/>
      <c r="KR184" s="261"/>
      <c r="KS184" s="262"/>
      <c r="KT184" s="263"/>
      <c r="KU184" s="264"/>
    </row>
    <row r="185" ht="15.75" hidden="1" customHeight="1">
      <c r="A185" s="254"/>
      <c r="B185" s="255"/>
      <c r="C185" s="256"/>
      <c r="D185" s="256"/>
      <c r="E185" s="257" t="str">
        <f>ADHB!E185</f>
        <v/>
      </c>
      <c r="F185" s="257"/>
      <c r="G185" s="257"/>
      <c r="H185" s="258"/>
      <c r="I185" s="257"/>
      <c r="J185" s="257"/>
      <c r="K185" s="257"/>
      <c r="L185" s="257"/>
      <c r="M185" s="257"/>
      <c r="N185" s="258"/>
      <c r="O185" s="261"/>
      <c r="P185" s="262"/>
      <c r="Q185" s="263"/>
      <c r="R185" s="254"/>
      <c r="S185" s="255"/>
      <c r="T185" s="256"/>
      <c r="U185" s="256"/>
      <c r="V185" s="257" t="str">
        <f>ADHB!V185</f>
        <v/>
      </c>
      <c r="W185" s="257"/>
      <c r="X185" s="257"/>
      <c r="Y185" s="258"/>
      <c r="Z185" s="257"/>
      <c r="AA185" s="257"/>
      <c r="AB185" s="257"/>
      <c r="AC185" s="257"/>
      <c r="AD185" s="257"/>
      <c r="AE185" s="258"/>
      <c r="AF185" s="261"/>
      <c r="AG185" s="262"/>
      <c r="AH185" s="263"/>
      <c r="AI185" s="254"/>
      <c r="AJ185" s="255"/>
      <c r="AK185" s="256"/>
      <c r="AL185" s="256"/>
      <c r="AM185" s="257" t="str">
        <f>ADHB!AM185</f>
        <v/>
      </c>
      <c r="AN185" s="257"/>
      <c r="AO185" s="257"/>
      <c r="AP185" s="258"/>
      <c r="AQ185" s="257"/>
      <c r="AR185" s="257"/>
      <c r="AS185" s="257"/>
      <c r="AT185" s="257"/>
      <c r="AU185" s="257"/>
      <c r="AV185" s="258"/>
      <c r="AW185" s="261"/>
      <c r="AX185" s="262"/>
      <c r="AY185" s="263"/>
      <c r="AZ185" s="254"/>
      <c r="BA185" s="255"/>
      <c r="BB185" s="256"/>
      <c r="BC185" s="256"/>
      <c r="BD185" s="257" t="str">
        <f>ADHB!BD185</f>
        <v/>
      </c>
      <c r="BE185" s="257"/>
      <c r="BF185" s="257"/>
      <c r="BG185" s="258"/>
      <c r="BH185" s="257"/>
      <c r="BI185" s="257"/>
      <c r="BJ185" s="257"/>
      <c r="BK185" s="257"/>
      <c r="BL185" s="257"/>
      <c r="BM185" s="258"/>
      <c r="BN185" s="261"/>
      <c r="BO185" s="262"/>
      <c r="BP185" s="263"/>
      <c r="BQ185" s="254"/>
      <c r="BR185" s="255"/>
      <c r="BS185" s="256"/>
      <c r="BT185" s="256"/>
      <c r="BU185" s="257" t="str">
        <f>ADHB!BU185</f>
        <v/>
      </c>
      <c r="BV185" s="257"/>
      <c r="BW185" s="257"/>
      <c r="BX185" s="258"/>
      <c r="BY185" s="257"/>
      <c r="BZ185" s="257"/>
      <c r="CA185" s="257"/>
      <c r="CB185" s="257"/>
      <c r="CC185" s="257"/>
      <c r="CD185" s="258"/>
      <c r="CE185" s="261"/>
      <c r="CF185" s="262"/>
      <c r="CG185" s="263"/>
      <c r="CH185" s="254"/>
      <c r="CI185" s="255"/>
      <c r="CJ185" s="256"/>
      <c r="CK185" s="256"/>
      <c r="CL185" s="257" t="str">
        <f>ADHB!CL185</f>
        <v/>
      </c>
      <c r="CM185" s="257"/>
      <c r="CN185" s="257"/>
      <c r="CO185" s="258"/>
      <c r="CP185" s="257"/>
      <c r="CQ185" s="257"/>
      <c r="CR185" s="257"/>
      <c r="CS185" s="257"/>
      <c r="CT185" s="257"/>
      <c r="CU185" s="258"/>
      <c r="CV185" s="261"/>
      <c r="CW185" s="262"/>
      <c r="CX185" s="263"/>
      <c r="CY185" s="254"/>
      <c r="CZ185" s="255"/>
      <c r="DA185" s="256"/>
      <c r="DB185" s="256"/>
      <c r="DC185" s="257" t="str">
        <f>ADHB!DC185</f>
        <v/>
      </c>
      <c r="DD185" s="257"/>
      <c r="DE185" s="257"/>
      <c r="DF185" s="258"/>
      <c r="DG185" s="257"/>
      <c r="DH185" s="257"/>
      <c r="DI185" s="257"/>
      <c r="DJ185" s="257"/>
      <c r="DK185" s="257"/>
      <c r="DL185" s="258"/>
      <c r="DM185" s="261"/>
      <c r="DN185" s="262"/>
      <c r="DO185" s="263"/>
      <c r="DP185" s="254"/>
      <c r="DQ185" s="255"/>
      <c r="DR185" s="256"/>
      <c r="DS185" s="256"/>
      <c r="DT185" s="257" t="str">
        <f>ADHB!DT185</f>
        <v/>
      </c>
      <c r="DU185" s="257"/>
      <c r="DV185" s="257"/>
      <c r="DW185" s="258"/>
      <c r="DX185" s="257"/>
      <c r="DY185" s="257"/>
      <c r="DZ185" s="257"/>
      <c r="EA185" s="257"/>
      <c r="EB185" s="257"/>
      <c r="EC185" s="258"/>
      <c r="ED185" s="261"/>
      <c r="EE185" s="262"/>
      <c r="EF185" s="263"/>
      <c r="EG185" s="254"/>
      <c r="EH185" s="255"/>
      <c r="EI185" s="256"/>
      <c r="EJ185" s="256"/>
      <c r="EK185" s="257" t="str">
        <f>ADHB!EK185</f>
        <v/>
      </c>
      <c r="EL185" s="257"/>
      <c r="EM185" s="257"/>
      <c r="EN185" s="258"/>
      <c r="EO185" s="257"/>
      <c r="EP185" s="257"/>
      <c r="EQ185" s="257"/>
      <c r="ER185" s="257"/>
      <c r="ES185" s="257"/>
      <c r="ET185" s="258"/>
      <c r="EU185" s="261"/>
      <c r="EV185" s="262"/>
      <c r="EW185" s="263"/>
      <c r="EX185" s="254"/>
      <c r="EY185" s="255"/>
      <c r="EZ185" s="256"/>
      <c r="FA185" s="256"/>
      <c r="FB185" s="257" t="str">
        <f>ADHB!FB185</f>
        <v/>
      </c>
      <c r="FC185" s="257"/>
      <c r="FD185" s="257"/>
      <c r="FE185" s="258"/>
      <c r="FF185" s="257"/>
      <c r="FG185" s="257"/>
      <c r="FH185" s="257"/>
      <c r="FI185" s="257"/>
      <c r="FJ185" s="257"/>
      <c r="FK185" s="258"/>
      <c r="FL185" s="261"/>
      <c r="FM185" s="262"/>
      <c r="FN185" s="263"/>
      <c r="FO185" s="254"/>
      <c r="FP185" s="255"/>
      <c r="FQ185" s="256"/>
      <c r="FR185" s="256"/>
      <c r="FS185" s="257" t="str">
        <f>ADHB!FS185</f>
        <v/>
      </c>
      <c r="FT185" s="257"/>
      <c r="FU185" s="257"/>
      <c r="FV185" s="258"/>
      <c r="FW185" s="257"/>
      <c r="FX185" s="257"/>
      <c r="FY185" s="257"/>
      <c r="FZ185" s="257"/>
      <c r="GA185" s="257"/>
      <c r="GB185" s="258"/>
      <c r="GC185" s="261"/>
      <c r="GD185" s="262"/>
      <c r="GE185" s="263"/>
      <c r="GF185" s="254"/>
      <c r="GG185" s="255"/>
      <c r="GH185" s="256"/>
      <c r="GI185" s="256"/>
      <c r="GJ185" s="257" t="str">
        <f>ADHB!GJ185</f>
        <v/>
      </c>
      <c r="GK185" s="257"/>
      <c r="GL185" s="257"/>
      <c r="GM185" s="258"/>
      <c r="GN185" s="257"/>
      <c r="GO185" s="257"/>
      <c r="GP185" s="257"/>
      <c r="GQ185" s="257"/>
      <c r="GR185" s="257"/>
      <c r="GS185" s="258"/>
      <c r="GT185" s="261"/>
      <c r="GU185" s="262"/>
      <c r="GV185" s="263"/>
      <c r="GW185" s="254"/>
      <c r="GX185" s="255"/>
      <c r="GY185" s="256"/>
      <c r="GZ185" s="256"/>
      <c r="HA185" s="257" t="str">
        <f>ADHB!HA185</f>
        <v/>
      </c>
      <c r="HB185" s="257"/>
      <c r="HC185" s="257"/>
      <c r="HD185" s="258"/>
      <c r="HE185" s="257"/>
      <c r="HF185" s="257"/>
      <c r="HG185" s="257"/>
      <c r="HH185" s="257"/>
      <c r="HI185" s="257"/>
      <c r="HJ185" s="258"/>
      <c r="HK185" s="261"/>
      <c r="HL185" s="262"/>
      <c r="HM185" s="263"/>
      <c r="HN185" s="254"/>
      <c r="HO185" s="255"/>
      <c r="HP185" s="256"/>
      <c r="HQ185" s="256"/>
      <c r="HR185" s="257" t="str">
        <f>ADHB!HR185</f>
        <v/>
      </c>
      <c r="HS185" s="257"/>
      <c r="HT185" s="257"/>
      <c r="HU185" s="258"/>
      <c r="HV185" s="257"/>
      <c r="HW185" s="257"/>
      <c r="HX185" s="257"/>
      <c r="HY185" s="257"/>
      <c r="HZ185" s="257"/>
      <c r="IA185" s="258"/>
      <c r="IB185" s="261"/>
      <c r="IC185" s="262"/>
      <c r="ID185" s="263"/>
      <c r="IE185" s="254"/>
      <c r="IF185" s="255"/>
      <c r="IG185" s="256"/>
      <c r="IH185" s="256"/>
      <c r="II185" s="257" t="str">
        <f>ADHB!II185</f>
        <v/>
      </c>
      <c r="IJ185" s="257"/>
      <c r="IK185" s="257"/>
      <c r="IL185" s="258"/>
      <c r="IM185" s="257"/>
      <c r="IN185" s="257"/>
      <c r="IO185" s="257"/>
      <c r="IP185" s="257"/>
      <c r="IQ185" s="257"/>
      <c r="IR185" s="258"/>
      <c r="IS185" s="261"/>
      <c r="IT185" s="262"/>
      <c r="IU185" s="263"/>
      <c r="IV185" s="254"/>
      <c r="IW185" s="255"/>
      <c r="IX185" s="256"/>
      <c r="IY185" s="256"/>
      <c r="IZ185" s="257" t="str">
        <f>ADHB!IZ185</f>
        <v/>
      </c>
      <c r="JA185" s="257"/>
      <c r="JB185" s="257"/>
      <c r="JC185" s="258"/>
      <c r="JD185" s="257"/>
      <c r="JE185" s="257"/>
      <c r="JF185" s="257"/>
      <c r="JG185" s="257"/>
      <c r="JH185" s="257"/>
      <c r="JI185" s="258"/>
      <c r="JJ185" s="261"/>
      <c r="JK185" s="262"/>
      <c r="JL185" s="263"/>
      <c r="JM185" s="254"/>
      <c r="JN185" s="255"/>
      <c r="JO185" s="256"/>
      <c r="JP185" s="256"/>
      <c r="JQ185" s="257" t="str">
        <f>ADHB!KY185</f>
        <v/>
      </c>
      <c r="JR185" s="257"/>
      <c r="JS185" s="257"/>
      <c r="JT185" s="258"/>
      <c r="JU185" s="257"/>
      <c r="JV185" s="257"/>
      <c r="JW185" s="257"/>
      <c r="JX185" s="257"/>
      <c r="JY185" s="257"/>
      <c r="JZ185" s="258"/>
      <c r="KA185" s="261"/>
      <c r="KB185" s="262"/>
      <c r="KC185" s="263"/>
      <c r="KD185" s="254"/>
      <c r="KE185" s="255"/>
      <c r="KF185" s="256"/>
      <c r="KG185" s="256"/>
      <c r="KH185" s="257" t="str">
        <f>ADHB!LP185</f>
        <v/>
      </c>
      <c r="KI185" s="257"/>
      <c r="KJ185" s="257"/>
      <c r="KK185" s="258"/>
      <c r="KL185" s="257"/>
      <c r="KM185" s="257"/>
      <c r="KN185" s="257"/>
      <c r="KO185" s="257"/>
      <c r="KP185" s="257"/>
      <c r="KQ185" s="258"/>
      <c r="KR185" s="261"/>
      <c r="KS185" s="262"/>
      <c r="KT185" s="263"/>
      <c r="KU185" s="264"/>
    </row>
    <row r="186" ht="15.75" hidden="1" customHeight="1">
      <c r="A186" s="254"/>
      <c r="B186" s="255"/>
      <c r="C186" s="256"/>
      <c r="D186" s="256"/>
      <c r="E186" s="257" t="str">
        <f>ADHB!E186</f>
        <v/>
      </c>
      <c r="F186" s="257"/>
      <c r="G186" s="257"/>
      <c r="H186" s="258"/>
      <c r="I186" s="257"/>
      <c r="J186" s="257"/>
      <c r="K186" s="257"/>
      <c r="L186" s="257"/>
      <c r="M186" s="257"/>
      <c r="N186" s="258"/>
      <c r="O186" s="261"/>
      <c r="P186" s="262"/>
      <c r="Q186" s="263"/>
      <c r="R186" s="254"/>
      <c r="S186" s="255"/>
      <c r="T186" s="256"/>
      <c r="U186" s="256"/>
      <c r="V186" s="257" t="str">
        <f>ADHB!V186</f>
        <v/>
      </c>
      <c r="W186" s="257"/>
      <c r="X186" s="257"/>
      <c r="Y186" s="258"/>
      <c r="Z186" s="257"/>
      <c r="AA186" s="257"/>
      <c r="AB186" s="257"/>
      <c r="AC186" s="257"/>
      <c r="AD186" s="257"/>
      <c r="AE186" s="258"/>
      <c r="AF186" s="261"/>
      <c r="AG186" s="262"/>
      <c r="AH186" s="263"/>
      <c r="AI186" s="254"/>
      <c r="AJ186" s="255"/>
      <c r="AK186" s="256"/>
      <c r="AL186" s="256"/>
      <c r="AM186" s="257" t="str">
        <f>ADHB!AM186</f>
        <v/>
      </c>
      <c r="AN186" s="257"/>
      <c r="AO186" s="257"/>
      <c r="AP186" s="258"/>
      <c r="AQ186" s="257"/>
      <c r="AR186" s="257"/>
      <c r="AS186" s="257"/>
      <c r="AT186" s="257"/>
      <c r="AU186" s="257"/>
      <c r="AV186" s="258"/>
      <c r="AW186" s="261"/>
      <c r="AX186" s="262"/>
      <c r="AY186" s="263"/>
      <c r="AZ186" s="254"/>
      <c r="BA186" s="255"/>
      <c r="BB186" s="256"/>
      <c r="BC186" s="256"/>
      <c r="BD186" s="257" t="str">
        <f>ADHB!BD186</f>
        <v/>
      </c>
      <c r="BE186" s="257"/>
      <c r="BF186" s="257"/>
      <c r="BG186" s="258"/>
      <c r="BH186" s="257"/>
      <c r="BI186" s="257"/>
      <c r="BJ186" s="257"/>
      <c r="BK186" s="257"/>
      <c r="BL186" s="257"/>
      <c r="BM186" s="258"/>
      <c r="BN186" s="261"/>
      <c r="BO186" s="262"/>
      <c r="BP186" s="263"/>
      <c r="BQ186" s="254"/>
      <c r="BR186" s="255"/>
      <c r="BS186" s="256"/>
      <c r="BT186" s="256"/>
      <c r="BU186" s="257" t="str">
        <f>ADHB!BU186</f>
        <v/>
      </c>
      <c r="BV186" s="257"/>
      <c r="BW186" s="257"/>
      <c r="BX186" s="258"/>
      <c r="BY186" s="257"/>
      <c r="BZ186" s="257"/>
      <c r="CA186" s="257"/>
      <c r="CB186" s="257"/>
      <c r="CC186" s="257"/>
      <c r="CD186" s="258"/>
      <c r="CE186" s="261"/>
      <c r="CF186" s="262"/>
      <c r="CG186" s="263"/>
      <c r="CH186" s="254"/>
      <c r="CI186" s="255"/>
      <c r="CJ186" s="256"/>
      <c r="CK186" s="256"/>
      <c r="CL186" s="257" t="str">
        <f>ADHB!CL186</f>
        <v/>
      </c>
      <c r="CM186" s="257"/>
      <c r="CN186" s="257"/>
      <c r="CO186" s="258"/>
      <c r="CP186" s="257"/>
      <c r="CQ186" s="257"/>
      <c r="CR186" s="257"/>
      <c r="CS186" s="257"/>
      <c r="CT186" s="257"/>
      <c r="CU186" s="258"/>
      <c r="CV186" s="261"/>
      <c r="CW186" s="262"/>
      <c r="CX186" s="263"/>
      <c r="CY186" s="254"/>
      <c r="CZ186" s="255"/>
      <c r="DA186" s="256"/>
      <c r="DB186" s="256"/>
      <c r="DC186" s="257" t="str">
        <f>ADHB!DC186</f>
        <v/>
      </c>
      <c r="DD186" s="257"/>
      <c r="DE186" s="257"/>
      <c r="DF186" s="258"/>
      <c r="DG186" s="257"/>
      <c r="DH186" s="257"/>
      <c r="DI186" s="257"/>
      <c r="DJ186" s="257"/>
      <c r="DK186" s="257"/>
      <c r="DL186" s="258"/>
      <c r="DM186" s="261"/>
      <c r="DN186" s="262"/>
      <c r="DO186" s="263"/>
      <c r="DP186" s="254"/>
      <c r="DQ186" s="255"/>
      <c r="DR186" s="256"/>
      <c r="DS186" s="256"/>
      <c r="DT186" s="257" t="str">
        <f>ADHB!DT186</f>
        <v/>
      </c>
      <c r="DU186" s="257"/>
      <c r="DV186" s="257"/>
      <c r="DW186" s="258"/>
      <c r="DX186" s="257"/>
      <c r="DY186" s="257"/>
      <c r="DZ186" s="257"/>
      <c r="EA186" s="257"/>
      <c r="EB186" s="257"/>
      <c r="EC186" s="258"/>
      <c r="ED186" s="261"/>
      <c r="EE186" s="262"/>
      <c r="EF186" s="263"/>
      <c r="EG186" s="254"/>
      <c r="EH186" s="255"/>
      <c r="EI186" s="256"/>
      <c r="EJ186" s="256"/>
      <c r="EK186" s="257" t="str">
        <f>ADHB!EK186</f>
        <v/>
      </c>
      <c r="EL186" s="257"/>
      <c r="EM186" s="257"/>
      <c r="EN186" s="258"/>
      <c r="EO186" s="257"/>
      <c r="EP186" s="257"/>
      <c r="EQ186" s="257"/>
      <c r="ER186" s="257"/>
      <c r="ES186" s="257"/>
      <c r="ET186" s="258"/>
      <c r="EU186" s="261"/>
      <c r="EV186" s="262"/>
      <c r="EW186" s="263"/>
      <c r="EX186" s="254"/>
      <c r="EY186" s="255"/>
      <c r="EZ186" s="256"/>
      <c r="FA186" s="256"/>
      <c r="FB186" s="257" t="str">
        <f>ADHB!FB186</f>
        <v/>
      </c>
      <c r="FC186" s="257"/>
      <c r="FD186" s="257"/>
      <c r="FE186" s="258"/>
      <c r="FF186" s="257"/>
      <c r="FG186" s="257"/>
      <c r="FH186" s="257"/>
      <c r="FI186" s="257"/>
      <c r="FJ186" s="257"/>
      <c r="FK186" s="258"/>
      <c r="FL186" s="261"/>
      <c r="FM186" s="262"/>
      <c r="FN186" s="263"/>
      <c r="FO186" s="254"/>
      <c r="FP186" s="255"/>
      <c r="FQ186" s="256"/>
      <c r="FR186" s="256"/>
      <c r="FS186" s="257" t="str">
        <f>ADHB!FS186</f>
        <v/>
      </c>
      <c r="FT186" s="257"/>
      <c r="FU186" s="257"/>
      <c r="FV186" s="258"/>
      <c r="FW186" s="257"/>
      <c r="FX186" s="257"/>
      <c r="FY186" s="257"/>
      <c r="FZ186" s="257"/>
      <c r="GA186" s="257"/>
      <c r="GB186" s="258"/>
      <c r="GC186" s="261"/>
      <c r="GD186" s="262"/>
      <c r="GE186" s="263"/>
      <c r="GF186" s="254"/>
      <c r="GG186" s="255"/>
      <c r="GH186" s="256"/>
      <c r="GI186" s="256"/>
      <c r="GJ186" s="257" t="str">
        <f>ADHB!GJ186</f>
        <v/>
      </c>
      <c r="GK186" s="257"/>
      <c r="GL186" s="257"/>
      <c r="GM186" s="258"/>
      <c r="GN186" s="257"/>
      <c r="GO186" s="257"/>
      <c r="GP186" s="257"/>
      <c r="GQ186" s="257"/>
      <c r="GR186" s="257"/>
      <c r="GS186" s="258"/>
      <c r="GT186" s="261"/>
      <c r="GU186" s="262"/>
      <c r="GV186" s="263"/>
      <c r="GW186" s="254"/>
      <c r="GX186" s="255"/>
      <c r="GY186" s="256"/>
      <c r="GZ186" s="256"/>
      <c r="HA186" s="257" t="str">
        <f>ADHB!HA186</f>
        <v/>
      </c>
      <c r="HB186" s="257"/>
      <c r="HC186" s="257"/>
      <c r="HD186" s="258"/>
      <c r="HE186" s="257"/>
      <c r="HF186" s="257"/>
      <c r="HG186" s="257"/>
      <c r="HH186" s="257"/>
      <c r="HI186" s="257"/>
      <c r="HJ186" s="258"/>
      <c r="HK186" s="261"/>
      <c r="HL186" s="262"/>
      <c r="HM186" s="263"/>
      <c r="HN186" s="254"/>
      <c r="HO186" s="255"/>
      <c r="HP186" s="256"/>
      <c r="HQ186" s="256"/>
      <c r="HR186" s="257" t="str">
        <f>ADHB!HR186</f>
        <v/>
      </c>
      <c r="HS186" s="257"/>
      <c r="HT186" s="257"/>
      <c r="HU186" s="258"/>
      <c r="HV186" s="257"/>
      <c r="HW186" s="257"/>
      <c r="HX186" s="257"/>
      <c r="HY186" s="257"/>
      <c r="HZ186" s="257"/>
      <c r="IA186" s="258"/>
      <c r="IB186" s="261"/>
      <c r="IC186" s="262"/>
      <c r="ID186" s="263"/>
      <c r="IE186" s="254"/>
      <c r="IF186" s="255"/>
      <c r="IG186" s="256"/>
      <c r="IH186" s="256"/>
      <c r="II186" s="257" t="str">
        <f>ADHB!II186</f>
        <v/>
      </c>
      <c r="IJ186" s="257"/>
      <c r="IK186" s="257"/>
      <c r="IL186" s="258"/>
      <c r="IM186" s="257"/>
      <c r="IN186" s="257"/>
      <c r="IO186" s="257"/>
      <c r="IP186" s="257"/>
      <c r="IQ186" s="257"/>
      <c r="IR186" s="258"/>
      <c r="IS186" s="261"/>
      <c r="IT186" s="262"/>
      <c r="IU186" s="263"/>
      <c r="IV186" s="254"/>
      <c r="IW186" s="255"/>
      <c r="IX186" s="256"/>
      <c r="IY186" s="256"/>
      <c r="IZ186" s="257" t="str">
        <f>ADHB!IZ186</f>
        <v/>
      </c>
      <c r="JA186" s="257"/>
      <c r="JB186" s="257"/>
      <c r="JC186" s="258"/>
      <c r="JD186" s="257"/>
      <c r="JE186" s="257"/>
      <c r="JF186" s="257"/>
      <c r="JG186" s="257"/>
      <c r="JH186" s="257"/>
      <c r="JI186" s="258"/>
      <c r="JJ186" s="261"/>
      <c r="JK186" s="262"/>
      <c r="JL186" s="263"/>
      <c r="JM186" s="254"/>
      <c r="JN186" s="255"/>
      <c r="JO186" s="256"/>
      <c r="JP186" s="256"/>
      <c r="JQ186" s="257" t="str">
        <f>ADHB!KY186</f>
        <v/>
      </c>
      <c r="JR186" s="257"/>
      <c r="JS186" s="257"/>
      <c r="JT186" s="258"/>
      <c r="JU186" s="257"/>
      <c r="JV186" s="257"/>
      <c r="JW186" s="257"/>
      <c r="JX186" s="257"/>
      <c r="JY186" s="257"/>
      <c r="JZ186" s="258"/>
      <c r="KA186" s="261"/>
      <c r="KB186" s="262"/>
      <c r="KC186" s="263"/>
      <c r="KD186" s="254"/>
      <c r="KE186" s="255"/>
      <c r="KF186" s="256"/>
      <c r="KG186" s="256"/>
      <c r="KH186" s="257" t="str">
        <f>ADHB!LP186</f>
        <v/>
      </c>
      <c r="KI186" s="257"/>
      <c r="KJ186" s="257"/>
      <c r="KK186" s="258"/>
      <c r="KL186" s="257"/>
      <c r="KM186" s="257"/>
      <c r="KN186" s="257"/>
      <c r="KO186" s="257"/>
      <c r="KP186" s="257"/>
      <c r="KQ186" s="258"/>
      <c r="KR186" s="261"/>
      <c r="KS186" s="262"/>
      <c r="KT186" s="263"/>
      <c r="KU186" s="264"/>
    </row>
    <row r="187" ht="15.75" hidden="1" customHeight="1">
      <c r="A187" s="254"/>
      <c r="B187" s="255"/>
      <c r="C187" s="256"/>
      <c r="D187" s="256"/>
      <c r="E187" s="257" t="str">
        <f>ADHB!E187</f>
        <v/>
      </c>
      <c r="F187" s="257"/>
      <c r="G187" s="257"/>
      <c r="H187" s="258"/>
      <c r="I187" s="257"/>
      <c r="J187" s="257"/>
      <c r="K187" s="257"/>
      <c r="L187" s="257"/>
      <c r="M187" s="257"/>
      <c r="N187" s="258"/>
      <c r="O187" s="261"/>
      <c r="P187" s="262"/>
      <c r="Q187" s="263"/>
      <c r="R187" s="254"/>
      <c r="S187" s="255"/>
      <c r="T187" s="256"/>
      <c r="U187" s="256"/>
      <c r="V187" s="257" t="str">
        <f>ADHB!V187</f>
        <v/>
      </c>
      <c r="W187" s="257"/>
      <c r="X187" s="257"/>
      <c r="Y187" s="258"/>
      <c r="Z187" s="257"/>
      <c r="AA187" s="257"/>
      <c r="AB187" s="257"/>
      <c r="AC187" s="257"/>
      <c r="AD187" s="257"/>
      <c r="AE187" s="258"/>
      <c r="AF187" s="261"/>
      <c r="AG187" s="262"/>
      <c r="AH187" s="263"/>
      <c r="AI187" s="254"/>
      <c r="AJ187" s="255"/>
      <c r="AK187" s="256"/>
      <c r="AL187" s="256"/>
      <c r="AM187" s="257" t="str">
        <f>ADHB!AM187</f>
        <v/>
      </c>
      <c r="AN187" s="257"/>
      <c r="AO187" s="257"/>
      <c r="AP187" s="258"/>
      <c r="AQ187" s="257"/>
      <c r="AR187" s="257"/>
      <c r="AS187" s="257"/>
      <c r="AT187" s="257"/>
      <c r="AU187" s="257"/>
      <c r="AV187" s="258"/>
      <c r="AW187" s="261"/>
      <c r="AX187" s="262"/>
      <c r="AY187" s="263"/>
      <c r="AZ187" s="254"/>
      <c r="BA187" s="255"/>
      <c r="BB187" s="256"/>
      <c r="BC187" s="256"/>
      <c r="BD187" s="257" t="str">
        <f>ADHB!BD187</f>
        <v/>
      </c>
      <c r="BE187" s="257"/>
      <c r="BF187" s="257"/>
      <c r="BG187" s="258"/>
      <c r="BH187" s="257"/>
      <c r="BI187" s="257"/>
      <c r="BJ187" s="257"/>
      <c r="BK187" s="257"/>
      <c r="BL187" s="257"/>
      <c r="BM187" s="258"/>
      <c r="BN187" s="261"/>
      <c r="BO187" s="262"/>
      <c r="BP187" s="263"/>
      <c r="BQ187" s="254"/>
      <c r="BR187" s="255"/>
      <c r="BS187" s="256"/>
      <c r="BT187" s="256"/>
      <c r="BU187" s="257" t="str">
        <f>ADHB!BU187</f>
        <v/>
      </c>
      <c r="BV187" s="257"/>
      <c r="BW187" s="257"/>
      <c r="BX187" s="258"/>
      <c r="BY187" s="257"/>
      <c r="BZ187" s="257"/>
      <c r="CA187" s="257"/>
      <c r="CB187" s="257"/>
      <c r="CC187" s="257"/>
      <c r="CD187" s="258"/>
      <c r="CE187" s="261"/>
      <c r="CF187" s="262"/>
      <c r="CG187" s="263"/>
      <c r="CH187" s="254"/>
      <c r="CI187" s="255"/>
      <c r="CJ187" s="256"/>
      <c r="CK187" s="256"/>
      <c r="CL187" s="257" t="str">
        <f>ADHB!CL187</f>
        <v/>
      </c>
      <c r="CM187" s="257"/>
      <c r="CN187" s="257"/>
      <c r="CO187" s="258"/>
      <c r="CP187" s="257"/>
      <c r="CQ187" s="257"/>
      <c r="CR187" s="257"/>
      <c r="CS187" s="257"/>
      <c r="CT187" s="257"/>
      <c r="CU187" s="258"/>
      <c r="CV187" s="261"/>
      <c r="CW187" s="262"/>
      <c r="CX187" s="263"/>
      <c r="CY187" s="254"/>
      <c r="CZ187" s="255"/>
      <c r="DA187" s="256"/>
      <c r="DB187" s="256"/>
      <c r="DC187" s="257" t="str">
        <f>ADHB!DC187</f>
        <v/>
      </c>
      <c r="DD187" s="257"/>
      <c r="DE187" s="257"/>
      <c r="DF187" s="258"/>
      <c r="DG187" s="257"/>
      <c r="DH187" s="257"/>
      <c r="DI187" s="257"/>
      <c r="DJ187" s="257"/>
      <c r="DK187" s="257"/>
      <c r="DL187" s="258"/>
      <c r="DM187" s="261"/>
      <c r="DN187" s="262"/>
      <c r="DO187" s="263"/>
      <c r="DP187" s="254"/>
      <c r="DQ187" s="255"/>
      <c r="DR187" s="256"/>
      <c r="DS187" s="256"/>
      <c r="DT187" s="257" t="str">
        <f>ADHB!DT187</f>
        <v/>
      </c>
      <c r="DU187" s="257"/>
      <c r="DV187" s="257"/>
      <c r="DW187" s="258"/>
      <c r="DX187" s="257"/>
      <c r="DY187" s="257"/>
      <c r="DZ187" s="257"/>
      <c r="EA187" s="257"/>
      <c r="EB187" s="257"/>
      <c r="EC187" s="258"/>
      <c r="ED187" s="261"/>
      <c r="EE187" s="262"/>
      <c r="EF187" s="263"/>
      <c r="EG187" s="254"/>
      <c r="EH187" s="255"/>
      <c r="EI187" s="256"/>
      <c r="EJ187" s="256"/>
      <c r="EK187" s="257" t="str">
        <f>ADHB!EK187</f>
        <v/>
      </c>
      <c r="EL187" s="257"/>
      <c r="EM187" s="257"/>
      <c r="EN187" s="258"/>
      <c r="EO187" s="257"/>
      <c r="EP187" s="257"/>
      <c r="EQ187" s="257"/>
      <c r="ER187" s="257"/>
      <c r="ES187" s="257"/>
      <c r="ET187" s="258"/>
      <c r="EU187" s="261"/>
      <c r="EV187" s="262"/>
      <c r="EW187" s="263"/>
      <c r="EX187" s="254"/>
      <c r="EY187" s="255"/>
      <c r="EZ187" s="256"/>
      <c r="FA187" s="256"/>
      <c r="FB187" s="257" t="str">
        <f>ADHB!FB187</f>
        <v/>
      </c>
      <c r="FC187" s="257"/>
      <c r="FD187" s="257"/>
      <c r="FE187" s="258"/>
      <c r="FF187" s="257"/>
      <c r="FG187" s="257"/>
      <c r="FH187" s="257"/>
      <c r="FI187" s="257"/>
      <c r="FJ187" s="257"/>
      <c r="FK187" s="258"/>
      <c r="FL187" s="261"/>
      <c r="FM187" s="262"/>
      <c r="FN187" s="263"/>
      <c r="FO187" s="254"/>
      <c r="FP187" s="255"/>
      <c r="FQ187" s="256"/>
      <c r="FR187" s="256"/>
      <c r="FS187" s="257" t="str">
        <f>ADHB!FS187</f>
        <v/>
      </c>
      <c r="FT187" s="257"/>
      <c r="FU187" s="257"/>
      <c r="FV187" s="258"/>
      <c r="FW187" s="257"/>
      <c r="FX187" s="257"/>
      <c r="FY187" s="257"/>
      <c r="FZ187" s="257"/>
      <c r="GA187" s="257"/>
      <c r="GB187" s="258"/>
      <c r="GC187" s="261"/>
      <c r="GD187" s="262"/>
      <c r="GE187" s="263"/>
      <c r="GF187" s="254"/>
      <c r="GG187" s="255"/>
      <c r="GH187" s="256"/>
      <c r="GI187" s="256"/>
      <c r="GJ187" s="257" t="str">
        <f>ADHB!GJ187</f>
        <v/>
      </c>
      <c r="GK187" s="257"/>
      <c r="GL187" s="257"/>
      <c r="GM187" s="258"/>
      <c r="GN187" s="257"/>
      <c r="GO187" s="257"/>
      <c r="GP187" s="257"/>
      <c r="GQ187" s="257"/>
      <c r="GR187" s="257"/>
      <c r="GS187" s="258"/>
      <c r="GT187" s="261"/>
      <c r="GU187" s="262"/>
      <c r="GV187" s="263"/>
      <c r="GW187" s="254"/>
      <c r="GX187" s="255"/>
      <c r="GY187" s="256"/>
      <c r="GZ187" s="256"/>
      <c r="HA187" s="257" t="str">
        <f>ADHB!HA187</f>
        <v/>
      </c>
      <c r="HB187" s="257"/>
      <c r="HC187" s="257"/>
      <c r="HD187" s="258"/>
      <c r="HE187" s="257"/>
      <c r="HF187" s="257"/>
      <c r="HG187" s="257"/>
      <c r="HH187" s="257"/>
      <c r="HI187" s="257"/>
      <c r="HJ187" s="258"/>
      <c r="HK187" s="261"/>
      <c r="HL187" s="262"/>
      <c r="HM187" s="263"/>
      <c r="HN187" s="254"/>
      <c r="HO187" s="255"/>
      <c r="HP187" s="256"/>
      <c r="HQ187" s="256"/>
      <c r="HR187" s="257" t="str">
        <f>ADHB!HR187</f>
        <v/>
      </c>
      <c r="HS187" s="257"/>
      <c r="HT187" s="257"/>
      <c r="HU187" s="258"/>
      <c r="HV187" s="257"/>
      <c r="HW187" s="257"/>
      <c r="HX187" s="257"/>
      <c r="HY187" s="257"/>
      <c r="HZ187" s="257"/>
      <c r="IA187" s="258"/>
      <c r="IB187" s="261"/>
      <c r="IC187" s="262"/>
      <c r="ID187" s="263"/>
      <c r="IE187" s="254"/>
      <c r="IF187" s="255"/>
      <c r="IG187" s="256"/>
      <c r="IH187" s="256"/>
      <c r="II187" s="257" t="str">
        <f>ADHB!II187</f>
        <v/>
      </c>
      <c r="IJ187" s="257"/>
      <c r="IK187" s="257"/>
      <c r="IL187" s="258"/>
      <c r="IM187" s="257"/>
      <c r="IN187" s="257"/>
      <c r="IO187" s="257"/>
      <c r="IP187" s="257"/>
      <c r="IQ187" s="257"/>
      <c r="IR187" s="258"/>
      <c r="IS187" s="261"/>
      <c r="IT187" s="262"/>
      <c r="IU187" s="263"/>
      <c r="IV187" s="254"/>
      <c r="IW187" s="255"/>
      <c r="IX187" s="256"/>
      <c r="IY187" s="256"/>
      <c r="IZ187" s="257" t="str">
        <f>ADHB!IZ187</f>
        <v/>
      </c>
      <c r="JA187" s="257"/>
      <c r="JB187" s="257"/>
      <c r="JC187" s="258"/>
      <c r="JD187" s="257"/>
      <c r="JE187" s="257"/>
      <c r="JF187" s="257"/>
      <c r="JG187" s="257"/>
      <c r="JH187" s="257"/>
      <c r="JI187" s="258"/>
      <c r="JJ187" s="261"/>
      <c r="JK187" s="262"/>
      <c r="JL187" s="263"/>
      <c r="JM187" s="254"/>
      <c r="JN187" s="255"/>
      <c r="JO187" s="256"/>
      <c r="JP187" s="256"/>
      <c r="JQ187" s="257" t="str">
        <f>ADHB!KY187</f>
        <v/>
      </c>
      <c r="JR187" s="257"/>
      <c r="JS187" s="257"/>
      <c r="JT187" s="258"/>
      <c r="JU187" s="257"/>
      <c r="JV187" s="257"/>
      <c r="JW187" s="257"/>
      <c r="JX187" s="257"/>
      <c r="JY187" s="257"/>
      <c r="JZ187" s="258"/>
      <c r="KA187" s="261"/>
      <c r="KB187" s="262"/>
      <c r="KC187" s="263"/>
      <c r="KD187" s="254"/>
      <c r="KE187" s="255"/>
      <c r="KF187" s="256"/>
      <c r="KG187" s="256"/>
      <c r="KH187" s="257" t="str">
        <f>ADHB!LP187</f>
        <v/>
      </c>
      <c r="KI187" s="257"/>
      <c r="KJ187" s="257"/>
      <c r="KK187" s="258"/>
      <c r="KL187" s="257"/>
      <c r="KM187" s="257"/>
      <c r="KN187" s="257"/>
      <c r="KO187" s="257"/>
      <c r="KP187" s="257"/>
      <c r="KQ187" s="258"/>
      <c r="KR187" s="261"/>
      <c r="KS187" s="262"/>
      <c r="KT187" s="263"/>
      <c r="KU187" s="264"/>
    </row>
    <row r="188" ht="15.75" hidden="1" customHeight="1">
      <c r="A188" s="254"/>
      <c r="B188" s="255"/>
      <c r="C188" s="256"/>
      <c r="D188" s="256"/>
      <c r="E188" s="257" t="str">
        <f>ADHB!E188</f>
        <v/>
      </c>
      <c r="F188" s="257"/>
      <c r="G188" s="257"/>
      <c r="H188" s="258"/>
      <c r="I188" s="257"/>
      <c r="J188" s="257"/>
      <c r="K188" s="257"/>
      <c r="L188" s="257"/>
      <c r="M188" s="257"/>
      <c r="N188" s="258"/>
      <c r="O188" s="261"/>
      <c r="P188" s="262"/>
      <c r="Q188" s="263"/>
      <c r="R188" s="254"/>
      <c r="S188" s="255"/>
      <c r="T188" s="256"/>
      <c r="U188" s="256"/>
      <c r="V188" s="257" t="str">
        <f>ADHB!V188</f>
        <v/>
      </c>
      <c r="W188" s="257"/>
      <c r="X188" s="257"/>
      <c r="Y188" s="258"/>
      <c r="Z188" s="257"/>
      <c r="AA188" s="257"/>
      <c r="AB188" s="257"/>
      <c r="AC188" s="257"/>
      <c r="AD188" s="257"/>
      <c r="AE188" s="258"/>
      <c r="AF188" s="261"/>
      <c r="AG188" s="262"/>
      <c r="AH188" s="263"/>
      <c r="AI188" s="254"/>
      <c r="AJ188" s="255"/>
      <c r="AK188" s="256"/>
      <c r="AL188" s="256"/>
      <c r="AM188" s="257" t="str">
        <f>ADHB!AM188</f>
        <v/>
      </c>
      <c r="AN188" s="257"/>
      <c r="AO188" s="257"/>
      <c r="AP188" s="258"/>
      <c r="AQ188" s="257"/>
      <c r="AR188" s="257"/>
      <c r="AS188" s="257"/>
      <c r="AT188" s="257"/>
      <c r="AU188" s="257"/>
      <c r="AV188" s="258"/>
      <c r="AW188" s="261"/>
      <c r="AX188" s="262"/>
      <c r="AY188" s="263"/>
      <c r="AZ188" s="254"/>
      <c r="BA188" s="255"/>
      <c r="BB188" s="256"/>
      <c r="BC188" s="256"/>
      <c r="BD188" s="257" t="str">
        <f>ADHB!BD188</f>
        <v/>
      </c>
      <c r="BE188" s="257"/>
      <c r="BF188" s="257"/>
      <c r="BG188" s="258"/>
      <c r="BH188" s="257"/>
      <c r="BI188" s="257"/>
      <c r="BJ188" s="257"/>
      <c r="BK188" s="257"/>
      <c r="BL188" s="257"/>
      <c r="BM188" s="258"/>
      <c r="BN188" s="261"/>
      <c r="BO188" s="262"/>
      <c r="BP188" s="263"/>
      <c r="BQ188" s="254"/>
      <c r="BR188" s="255"/>
      <c r="BS188" s="256"/>
      <c r="BT188" s="256"/>
      <c r="BU188" s="257" t="str">
        <f>ADHB!BU188</f>
        <v/>
      </c>
      <c r="BV188" s="257"/>
      <c r="BW188" s="257"/>
      <c r="BX188" s="258"/>
      <c r="BY188" s="257"/>
      <c r="BZ188" s="257"/>
      <c r="CA188" s="257"/>
      <c r="CB188" s="257"/>
      <c r="CC188" s="257"/>
      <c r="CD188" s="258"/>
      <c r="CE188" s="261"/>
      <c r="CF188" s="262"/>
      <c r="CG188" s="263"/>
      <c r="CH188" s="254"/>
      <c r="CI188" s="255"/>
      <c r="CJ188" s="256"/>
      <c r="CK188" s="256"/>
      <c r="CL188" s="257" t="str">
        <f>ADHB!CL188</f>
        <v/>
      </c>
      <c r="CM188" s="257"/>
      <c r="CN188" s="257"/>
      <c r="CO188" s="258"/>
      <c r="CP188" s="257"/>
      <c r="CQ188" s="257"/>
      <c r="CR188" s="257"/>
      <c r="CS188" s="257"/>
      <c r="CT188" s="257"/>
      <c r="CU188" s="258"/>
      <c r="CV188" s="261"/>
      <c r="CW188" s="262"/>
      <c r="CX188" s="263"/>
      <c r="CY188" s="254"/>
      <c r="CZ188" s="255"/>
      <c r="DA188" s="256"/>
      <c r="DB188" s="256"/>
      <c r="DC188" s="257" t="str">
        <f>ADHB!DC188</f>
        <v/>
      </c>
      <c r="DD188" s="257"/>
      <c r="DE188" s="257"/>
      <c r="DF188" s="258"/>
      <c r="DG188" s="257"/>
      <c r="DH188" s="257"/>
      <c r="DI188" s="257"/>
      <c r="DJ188" s="257"/>
      <c r="DK188" s="257"/>
      <c r="DL188" s="258"/>
      <c r="DM188" s="261"/>
      <c r="DN188" s="262"/>
      <c r="DO188" s="263"/>
      <c r="DP188" s="254"/>
      <c r="DQ188" s="255"/>
      <c r="DR188" s="256"/>
      <c r="DS188" s="256"/>
      <c r="DT188" s="257" t="str">
        <f>ADHB!DT188</f>
        <v/>
      </c>
      <c r="DU188" s="257"/>
      <c r="DV188" s="257"/>
      <c r="DW188" s="258"/>
      <c r="DX188" s="257"/>
      <c r="DY188" s="257"/>
      <c r="DZ188" s="257"/>
      <c r="EA188" s="257"/>
      <c r="EB188" s="257"/>
      <c r="EC188" s="258"/>
      <c r="ED188" s="261"/>
      <c r="EE188" s="262"/>
      <c r="EF188" s="263"/>
      <c r="EG188" s="254"/>
      <c r="EH188" s="255"/>
      <c r="EI188" s="256"/>
      <c r="EJ188" s="256"/>
      <c r="EK188" s="257" t="str">
        <f>ADHB!EK188</f>
        <v/>
      </c>
      <c r="EL188" s="257"/>
      <c r="EM188" s="257"/>
      <c r="EN188" s="258"/>
      <c r="EO188" s="257"/>
      <c r="EP188" s="257"/>
      <c r="EQ188" s="257"/>
      <c r="ER188" s="257"/>
      <c r="ES188" s="257"/>
      <c r="ET188" s="258"/>
      <c r="EU188" s="261"/>
      <c r="EV188" s="262"/>
      <c r="EW188" s="263"/>
      <c r="EX188" s="254"/>
      <c r="EY188" s="255"/>
      <c r="EZ188" s="256"/>
      <c r="FA188" s="256"/>
      <c r="FB188" s="257" t="str">
        <f>ADHB!FB188</f>
        <v/>
      </c>
      <c r="FC188" s="257"/>
      <c r="FD188" s="257"/>
      <c r="FE188" s="258"/>
      <c r="FF188" s="257"/>
      <c r="FG188" s="257"/>
      <c r="FH188" s="257"/>
      <c r="FI188" s="257"/>
      <c r="FJ188" s="257"/>
      <c r="FK188" s="258"/>
      <c r="FL188" s="261"/>
      <c r="FM188" s="262"/>
      <c r="FN188" s="263"/>
      <c r="FO188" s="254"/>
      <c r="FP188" s="255"/>
      <c r="FQ188" s="256"/>
      <c r="FR188" s="256"/>
      <c r="FS188" s="257" t="str">
        <f>ADHB!FS188</f>
        <v/>
      </c>
      <c r="FT188" s="257"/>
      <c r="FU188" s="257"/>
      <c r="FV188" s="258"/>
      <c r="FW188" s="257"/>
      <c r="FX188" s="257"/>
      <c r="FY188" s="257"/>
      <c r="FZ188" s="257"/>
      <c r="GA188" s="257"/>
      <c r="GB188" s="258"/>
      <c r="GC188" s="261"/>
      <c r="GD188" s="262"/>
      <c r="GE188" s="263"/>
      <c r="GF188" s="254"/>
      <c r="GG188" s="255"/>
      <c r="GH188" s="256"/>
      <c r="GI188" s="256"/>
      <c r="GJ188" s="257" t="str">
        <f>ADHB!GJ188</f>
        <v/>
      </c>
      <c r="GK188" s="257"/>
      <c r="GL188" s="257"/>
      <c r="GM188" s="258"/>
      <c r="GN188" s="257"/>
      <c r="GO188" s="257"/>
      <c r="GP188" s="257"/>
      <c r="GQ188" s="257"/>
      <c r="GR188" s="257"/>
      <c r="GS188" s="258"/>
      <c r="GT188" s="261"/>
      <c r="GU188" s="262"/>
      <c r="GV188" s="263"/>
      <c r="GW188" s="254"/>
      <c r="GX188" s="255"/>
      <c r="GY188" s="256"/>
      <c r="GZ188" s="256"/>
      <c r="HA188" s="257" t="str">
        <f>ADHB!HA188</f>
        <v/>
      </c>
      <c r="HB188" s="257"/>
      <c r="HC188" s="257"/>
      <c r="HD188" s="258"/>
      <c r="HE188" s="257"/>
      <c r="HF188" s="257"/>
      <c r="HG188" s="257"/>
      <c r="HH188" s="257"/>
      <c r="HI188" s="257"/>
      <c r="HJ188" s="258"/>
      <c r="HK188" s="261"/>
      <c r="HL188" s="262"/>
      <c r="HM188" s="263"/>
      <c r="HN188" s="254"/>
      <c r="HO188" s="255"/>
      <c r="HP188" s="256"/>
      <c r="HQ188" s="256"/>
      <c r="HR188" s="257" t="str">
        <f>ADHB!HR188</f>
        <v/>
      </c>
      <c r="HS188" s="257"/>
      <c r="HT188" s="257"/>
      <c r="HU188" s="258"/>
      <c r="HV188" s="257"/>
      <c r="HW188" s="257"/>
      <c r="HX188" s="257"/>
      <c r="HY188" s="257"/>
      <c r="HZ188" s="257"/>
      <c r="IA188" s="258"/>
      <c r="IB188" s="261"/>
      <c r="IC188" s="262"/>
      <c r="ID188" s="263"/>
      <c r="IE188" s="254"/>
      <c r="IF188" s="255"/>
      <c r="IG188" s="256"/>
      <c r="IH188" s="256"/>
      <c r="II188" s="257" t="str">
        <f>ADHB!II188</f>
        <v/>
      </c>
      <c r="IJ188" s="257"/>
      <c r="IK188" s="257"/>
      <c r="IL188" s="258"/>
      <c r="IM188" s="257"/>
      <c r="IN188" s="257"/>
      <c r="IO188" s="257"/>
      <c r="IP188" s="257"/>
      <c r="IQ188" s="257"/>
      <c r="IR188" s="258"/>
      <c r="IS188" s="261"/>
      <c r="IT188" s="262"/>
      <c r="IU188" s="263"/>
      <c r="IV188" s="254"/>
      <c r="IW188" s="255"/>
      <c r="IX188" s="256"/>
      <c r="IY188" s="256"/>
      <c r="IZ188" s="257" t="str">
        <f>ADHB!IZ188</f>
        <v/>
      </c>
      <c r="JA188" s="257"/>
      <c r="JB188" s="257"/>
      <c r="JC188" s="258"/>
      <c r="JD188" s="257"/>
      <c r="JE188" s="257"/>
      <c r="JF188" s="257"/>
      <c r="JG188" s="257"/>
      <c r="JH188" s="257"/>
      <c r="JI188" s="258"/>
      <c r="JJ188" s="261"/>
      <c r="JK188" s="262"/>
      <c r="JL188" s="263"/>
      <c r="JM188" s="254"/>
      <c r="JN188" s="255"/>
      <c r="JO188" s="256"/>
      <c r="JP188" s="256"/>
      <c r="JQ188" s="257" t="str">
        <f>ADHB!KY188</f>
        <v/>
      </c>
      <c r="JR188" s="257"/>
      <c r="JS188" s="257"/>
      <c r="JT188" s="258"/>
      <c r="JU188" s="257"/>
      <c r="JV188" s="257"/>
      <c r="JW188" s="257"/>
      <c r="JX188" s="257"/>
      <c r="JY188" s="257"/>
      <c r="JZ188" s="258"/>
      <c r="KA188" s="261"/>
      <c r="KB188" s="262"/>
      <c r="KC188" s="263"/>
      <c r="KD188" s="254"/>
      <c r="KE188" s="255"/>
      <c r="KF188" s="256"/>
      <c r="KG188" s="256"/>
      <c r="KH188" s="257" t="str">
        <f>ADHB!LP188</f>
        <v/>
      </c>
      <c r="KI188" s="257"/>
      <c r="KJ188" s="257"/>
      <c r="KK188" s="258"/>
      <c r="KL188" s="257"/>
      <c r="KM188" s="257"/>
      <c r="KN188" s="257"/>
      <c r="KO188" s="257"/>
      <c r="KP188" s="257"/>
      <c r="KQ188" s="258"/>
      <c r="KR188" s="261"/>
      <c r="KS188" s="262"/>
      <c r="KT188" s="263"/>
      <c r="KU188" s="264"/>
    </row>
    <row r="189" ht="15.75" hidden="1" customHeight="1">
      <c r="A189" s="254"/>
      <c r="B189" s="255"/>
      <c r="C189" s="256"/>
      <c r="D189" s="256"/>
      <c r="E189" s="257" t="str">
        <f>ADHB!E189</f>
        <v/>
      </c>
      <c r="F189" s="257"/>
      <c r="G189" s="257"/>
      <c r="H189" s="258"/>
      <c r="I189" s="257"/>
      <c r="J189" s="257"/>
      <c r="K189" s="257"/>
      <c r="L189" s="257"/>
      <c r="M189" s="257"/>
      <c r="N189" s="258"/>
      <c r="O189" s="261"/>
      <c r="P189" s="262"/>
      <c r="Q189" s="263"/>
      <c r="R189" s="254"/>
      <c r="S189" s="255"/>
      <c r="T189" s="256"/>
      <c r="U189" s="256"/>
      <c r="V189" s="257" t="str">
        <f>ADHB!V189</f>
        <v/>
      </c>
      <c r="W189" s="257"/>
      <c r="X189" s="257"/>
      <c r="Y189" s="258"/>
      <c r="Z189" s="257"/>
      <c r="AA189" s="257"/>
      <c r="AB189" s="257"/>
      <c r="AC189" s="257"/>
      <c r="AD189" s="257"/>
      <c r="AE189" s="258"/>
      <c r="AF189" s="261"/>
      <c r="AG189" s="262"/>
      <c r="AH189" s="263"/>
      <c r="AI189" s="254"/>
      <c r="AJ189" s="255"/>
      <c r="AK189" s="256"/>
      <c r="AL189" s="256"/>
      <c r="AM189" s="257" t="str">
        <f>ADHB!AM189</f>
        <v/>
      </c>
      <c r="AN189" s="257"/>
      <c r="AO189" s="257"/>
      <c r="AP189" s="258"/>
      <c r="AQ189" s="257"/>
      <c r="AR189" s="257"/>
      <c r="AS189" s="257"/>
      <c r="AT189" s="257"/>
      <c r="AU189" s="257"/>
      <c r="AV189" s="258"/>
      <c r="AW189" s="261"/>
      <c r="AX189" s="262"/>
      <c r="AY189" s="263"/>
      <c r="AZ189" s="254"/>
      <c r="BA189" s="255"/>
      <c r="BB189" s="256"/>
      <c r="BC189" s="256"/>
      <c r="BD189" s="257" t="str">
        <f>ADHB!BD189</f>
        <v/>
      </c>
      <c r="BE189" s="257"/>
      <c r="BF189" s="257"/>
      <c r="BG189" s="258"/>
      <c r="BH189" s="257"/>
      <c r="BI189" s="257"/>
      <c r="BJ189" s="257"/>
      <c r="BK189" s="257"/>
      <c r="BL189" s="257"/>
      <c r="BM189" s="258"/>
      <c r="BN189" s="261"/>
      <c r="BO189" s="262"/>
      <c r="BP189" s="263"/>
      <c r="BQ189" s="254"/>
      <c r="BR189" s="255"/>
      <c r="BS189" s="256"/>
      <c r="BT189" s="256"/>
      <c r="BU189" s="257" t="str">
        <f>ADHB!BU189</f>
        <v/>
      </c>
      <c r="BV189" s="257"/>
      <c r="BW189" s="257"/>
      <c r="BX189" s="258"/>
      <c r="BY189" s="257"/>
      <c r="BZ189" s="257"/>
      <c r="CA189" s="257"/>
      <c r="CB189" s="257"/>
      <c r="CC189" s="257"/>
      <c r="CD189" s="258"/>
      <c r="CE189" s="261"/>
      <c r="CF189" s="262"/>
      <c r="CG189" s="263"/>
      <c r="CH189" s="254"/>
      <c r="CI189" s="255"/>
      <c r="CJ189" s="256"/>
      <c r="CK189" s="256"/>
      <c r="CL189" s="257" t="str">
        <f>ADHB!CL189</f>
        <v/>
      </c>
      <c r="CM189" s="257"/>
      <c r="CN189" s="257"/>
      <c r="CO189" s="258"/>
      <c r="CP189" s="257"/>
      <c r="CQ189" s="257"/>
      <c r="CR189" s="257"/>
      <c r="CS189" s="257"/>
      <c r="CT189" s="257"/>
      <c r="CU189" s="258"/>
      <c r="CV189" s="261"/>
      <c r="CW189" s="262"/>
      <c r="CX189" s="263"/>
      <c r="CY189" s="254"/>
      <c r="CZ189" s="255"/>
      <c r="DA189" s="256"/>
      <c r="DB189" s="256"/>
      <c r="DC189" s="257" t="str">
        <f>ADHB!DC189</f>
        <v/>
      </c>
      <c r="DD189" s="257"/>
      <c r="DE189" s="257"/>
      <c r="DF189" s="258"/>
      <c r="DG189" s="257"/>
      <c r="DH189" s="257"/>
      <c r="DI189" s="257"/>
      <c r="DJ189" s="257"/>
      <c r="DK189" s="257"/>
      <c r="DL189" s="258"/>
      <c r="DM189" s="261"/>
      <c r="DN189" s="262"/>
      <c r="DO189" s="263"/>
      <c r="DP189" s="254"/>
      <c r="DQ189" s="255"/>
      <c r="DR189" s="256"/>
      <c r="DS189" s="256"/>
      <c r="DT189" s="257" t="str">
        <f>ADHB!DT189</f>
        <v/>
      </c>
      <c r="DU189" s="257"/>
      <c r="DV189" s="257"/>
      <c r="DW189" s="258"/>
      <c r="DX189" s="257"/>
      <c r="DY189" s="257"/>
      <c r="DZ189" s="257"/>
      <c r="EA189" s="257"/>
      <c r="EB189" s="257"/>
      <c r="EC189" s="258"/>
      <c r="ED189" s="261"/>
      <c r="EE189" s="262"/>
      <c r="EF189" s="263"/>
      <c r="EG189" s="254"/>
      <c r="EH189" s="255"/>
      <c r="EI189" s="256"/>
      <c r="EJ189" s="256"/>
      <c r="EK189" s="257" t="str">
        <f>ADHB!EK189</f>
        <v/>
      </c>
      <c r="EL189" s="257"/>
      <c r="EM189" s="257"/>
      <c r="EN189" s="258"/>
      <c r="EO189" s="257"/>
      <c r="EP189" s="257"/>
      <c r="EQ189" s="257"/>
      <c r="ER189" s="257"/>
      <c r="ES189" s="257"/>
      <c r="ET189" s="258"/>
      <c r="EU189" s="261"/>
      <c r="EV189" s="262"/>
      <c r="EW189" s="263"/>
      <c r="EX189" s="254"/>
      <c r="EY189" s="255"/>
      <c r="EZ189" s="256"/>
      <c r="FA189" s="256"/>
      <c r="FB189" s="257" t="str">
        <f>ADHB!FB189</f>
        <v/>
      </c>
      <c r="FC189" s="257"/>
      <c r="FD189" s="257"/>
      <c r="FE189" s="258"/>
      <c r="FF189" s="257"/>
      <c r="FG189" s="257"/>
      <c r="FH189" s="257"/>
      <c r="FI189" s="257"/>
      <c r="FJ189" s="257"/>
      <c r="FK189" s="258"/>
      <c r="FL189" s="261"/>
      <c r="FM189" s="262"/>
      <c r="FN189" s="263"/>
      <c r="FO189" s="254"/>
      <c r="FP189" s="255"/>
      <c r="FQ189" s="256"/>
      <c r="FR189" s="256"/>
      <c r="FS189" s="257" t="str">
        <f>ADHB!FS189</f>
        <v/>
      </c>
      <c r="FT189" s="257"/>
      <c r="FU189" s="257"/>
      <c r="FV189" s="258"/>
      <c r="FW189" s="257"/>
      <c r="FX189" s="257"/>
      <c r="FY189" s="257"/>
      <c r="FZ189" s="257"/>
      <c r="GA189" s="257"/>
      <c r="GB189" s="258"/>
      <c r="GC189" s="261"/>
      <c r="GD189" s="262"/>
      <c r="GE189" s="263"/>
      <c r="GF189" s="254"/>
      <c r="GG189" s="255"/>
      <c r="GH189" s="256"/>
      <c r="GI189" s="256"/>
      <c r="GJ189" s="257" t="str">
        <f>ADHB!GJ189</f>
        <v/>
      </c>
      <c r="GK189" s="257"/>
      <c r="GL189" s="257"/>
      <c r="GM189" s="258"/>
      <c r="GN189" s="257"/>
      <c r="GO189" s="257"/>
      <c r="GP189" s="257"/>
      <c r="GQ189" s="257"/>
      <c r="GR189" s="257"/>
      <c r="GS189" s="258"/>
      <c r="GT189" s="261"/>
      <c r="GU189" s="262"/>
      <c r="GV189" s="263"/>
      <c r="GW189" s="254"/>
      <c r="GX189" s="255"/>
      <c r="GY189" s="256"/>
      <c r="GZ189" s="256"/>
      <c r="HA189" s="257" t="str">
        <f>ADHB!HA189</f>
        <v/>
      </c>
      <c r="HB189" s="257"/>
      <c r="HC189" s="257"/>
      <c r="HD189" s="258"/>
      <c r="HE189" s="257"/>
      <c r="HF189" s="257"/>
      <c r="HG189" s="257"/>
      <c r="HH189" s="257"/>
      <c r="HI189" s="257"/>
      <c r="HJ189" s="258"/>
      <c r="HK189" s="261"/>
      <c r="HL189" s="262"/>
      <c r="HM189" s="263"/>
      <c r="HN189" s="254"/>
      <c r="HO189" s="255"/>
      <c r="HP189" s="256"/>
      <c r="HQ189" s="256"/>
      <c r="HR189" s="257" t="str">
        <f>ADHB!HR189</f>
        <v/>
      </c>
      <c r="HS189" s="257"/>
      <c r="HT189" s="257"/>
      <c r="HU189" s="258"/>
      <c r="HV189" s="257"/>
      <c r="HW189" s="257"/>
      <c r="HX189" s="257"/>
      <c r="HY189" s="257"/>
      <c r="HZ189" s="257"/>
      <c r="IA189" s="258"/>
      <c r="IB189" s="261"/>
      <c r="IC189" s="262"/>
      <c r="ID189" s="263"/>
      <c r="IE189" s="254"/>
      <c r="IF189" s="255"/>
      <c r="IG189" s="256"/>
      <c r="IH189" s="256"/>
      <c r="II189" s="257" t="str">
        <f>ADHB!II189</f>
        <v/>
      </c>
      <c r="IJ189" s="257"/>
      <c r="IK189" s="257"/>
      <c r="IL189" s="258"/>
      <c r="IM189" s="257"/>
      <c r="IN189" s="257"/>
      <c r="IO189" s="257"/>
      <c r="IP189" s="257"/>
      <c r="IQ189" s="257"/>
      <c r="IR189" s="258"/>
      <c r="IS189" s="261"/>
      <c r="IT189" s="262"/>
      <c r="IU189" s="263"/>
      <c r="IV189" s="254"/>
      <c r="IW189" s="255"/>
      <c r="IX189" s="256"/>
      <c r="IY189" s="256"/>
      <c r="IZ189" s="257" t="str">
        <f>ADHB!IZ189</f>
        <v/>
      </c>
      <c r="JA189" s="257"/>
      <c r="JB189" s="257"/>
      <c r="JC189" s="258"/>
      <c r="JD189" s="257"/>
      <c r="JE189" s="257"/>
      <c r="JF189" s="257"/>
      <c r="JG189" s="257"/>
      <c r="JH189" s="257"/>
      <c r="JI189" s="258"/>
      <c r="JJ189" s="261"/>
      <c r="JK189" s="262"/>
      <c r="JL189" s="263"/>
      <c r="JM189" s="254"/>
      <c r="JN189" s="255"/>
      <c r="JO189" s="256"/>
      <c r="JP189" s="256"/>
      <c r="JQ189" s="257" t="str">
        <f>ADHB!KY189</f>
        <v/>
      </c>
      <c r="JR189" s="257"/>
      <c r="JS189" s="257"/>
      <c r="JT189" s="258"/>
      <c r="JU189" s="257"/>
      <c r="JV189" s="257"/>
      <c r="JW189" s="257"/>
      <c r="JX189" s="257"/>
      <c r="JY189" s="257"/>
      <c r="JZ189" s="258"/>
      <c r="KA189" s="261"/>
      <c r="KB189" s="262"/>
      <c r="KC189" s="263"/>
      <c r="KD189" s="254"/>
      <c r="KE189" s="255"/>
      <c r="KF189" s="256"/>
      <c r="KG189" s="256"/>
      <c r="KH189" s="257" t="str">
        <f>ADHB!LP189</f>
        <v/>
      </c>
      <c r="KI189" s="257"/>
      <c r="KJ189" s="257"/>
      <c r="KK189" s="258"/>
      <c r="KL189" s="257"/>
      <c r="KM189" s="257"/>
      <c r="KN189" s="257"/>
      <c r="KO189" s="257"/>
      <c r="KP189" s="257"/>
      <c r="KQ189" s="258"/>
      <c r="KR189" s="261"/>
      <c r="KS189" s="262"/>
      <c r="KT189" s="263"/>
      <c r="KU189" s="264"/>
    </row>
    <row r="190" ht="15.75" hidden="1" customHeight="1">
      <c r="A190" s="254"/>
      <c r="B190" s="255"/>
      <c r="C190" s="256"/>
      <c r="D190" s="256"/>
      <c r="E190" s="257" t="str">
        <f>ADHB!E190</f>
        <v/>
      </c>
      <c r="F190" s="257"/>
      <c r="G190" s="257"/>
      <c r="H190" s="258"/>
      <c r="I190" s="257"/>
      <c r="J190" s="257"/>
      <c r="K190" s="257"/>
      <c r="L190" s="257"/>
      <c r="M190" s="257"/>
      <c r="N190" s="258"/>
      <c r="O190" s="261"/>
      <c r="P190" s="262"/>
      <c r="Q190" s="263"/>
      <c r="R190" s="254"/>
      <c r="S190" s="255"/>
      <c r="T190" s="256"/>
      <c r="U190" s="256"/>
      <c r="V190" s="257" t="str">
        <f>ADHB!V190</f>
        <v/>
      </c>
      <c r="W190" s="257"/>
      <c r="X190" s="257"/>
      <c r="Y190" s="258"/>
      <c r="Z190" s="257"/>
      <c r="AA190" s="257"/>
      <c r="AB190" s="257"/>
      <c r="AC190" s="257"/>
      <c r="AD190" s="257"/>
      <c r="AE190" s="258"/>
      <c r="AF190" s="261"/>
      <c r="AG190" s="262"/>
      <c r="AH190" s="263"/>
      <c r="AI190" s="254"/>
      <c r="AJ190" s="255"/>
      <c r="AK190" s="256"/>
      <c r="AL190" s="256"/>
      <c r="AM190" s="257" t="str">
        <f>ADHB!AM190</f>
        <v/>
      </c>
      <c r="AN190" s="257"/>
      <c r="AO190" s="257"/>
      <c r="AP190" s="258"/>
      <c r="AQ190" s="257"/>
      <c r="AR190" s="257"/>
      <c r="AS190" s="257"/>
      <c r="AT190" s="257"/>
      <c r="AU190" s="257"/>
      <c r="AV190" s="258"/>
      <c r="AW190" s="261"/>
      <c r="AX190" s="262"/>
      <c r="AY190" s="263"/>
      <c r="AZ190" s="254"/>
      <c r="BA190" s="255"/>
      <c r="BB190" s="256"/>
      <c r="BC190" s="256"/>
      <c r="BD190" s="257" t="str">
        <f>ADHB!BD190</f>
        <v/>
      </c>
      <c r="BE190" s="257"/>
      <c r="BF190" s="257"/>
      <c r="BG190" s="258"/>
      <c r="BH190" s="257"/>
      <c r="BI190" s="257"/>
      <c r="BJ190" s="257"/>
      <c r="BK190" s="257"/>
      <c r="BL190" s="257"/>
      <c r="BM190" s="258"/>
      <c r="BN190" s="261"/>
      <c r="BO190" s="262"/>
      <c r="BP190" s="263"/>
      <c r="BQ190" s="254"/>
      <c r="BR190" s="255"/>
      <c r="BS190" s="256"/>
      <c r="BT190" s="256"/>
      <c r="BU190" s="257" t="str">
        <f>ADHB!BU190</f>
        <v/>
      </c>
      <c r="BV190" s="257"/>
      <c r="BW190" s="257"/>
      <c r="BX190" s="258"/>
      <c r="BY190" s="257"/>
      <c r="BZ190" s="257"/>
      <c r="CA190" s="257"/>
      <c r="CB190" s="257"/>
      <c r="CC190" s="257"/>
      <c r="CD190" s="258"/>
      <c r="CE190" s="261"/>
      <c r="CF190" s="262"/>
      <c r="CG190" s="263"/>
      <c r="CH190" s="254"/>
      <c r="CI190" s="255"/>
      <c r="CJ190" s="256"/>
      <c r="CK190" s="256"/>
      <c r="CL190" s="257" t="str">
        <f>ADHB!CL190</f>
        <v/>
      </c>
      <c r="CM190" s="257"/>
      <c r="CN190" s="257"/>
      <c r="CO190" s="258"/>
      <c r="CP190" s="257"/>
      <c r="CQ190" s="257"/>
      <c r="CR190" s="257"/>
      <c r="CS190" s="257"/>
      <c r="CT190" s="257"/>
      <c r="CU190" s="258"/>
      <c r="CV190" s="261"/>
      <c r="CW190" s="262"/>
      <c r="CX190" s="263"/>
      <c r="CY190" s="254"/>
      <c r="CZ190" s="255"/>
      <c r="DA190" s="256"/>
      <c r="DB190" s="256"/>
      <c r="DC190" s="257" t="str">
        <f>ADHB!DC190</f>
        <v/>
      </c>
      <c r="DD190" s="257"/>
      <c r="DE190" s="257"/>
      <c r="DF190" s="258"/>
      <c r="DG190" s="257"/>
      <c r="DH190" s="257"/>
      <c r="DI190" s="257"/>
      <c r="DJ190" s="257"/>
      <c r="DK190" s="257"/>
      <c r="DL190" s="258"/>
      <c r="DM190" s="261"/>
      <c r="DN190" s="262"/>
      <c r="DO190" s="263"/>
      <c r="DP190" s="254"/>
      <c r="DQ190" s="255"/>
      <c r="DR190" s="256"/>
      <c r="DS190" s="256"/>
      <c r="DT190" s="257" t="str">
        <f>ADHB!DT190</f>
        <v/>
      </c>
      <c r="DU190" s="257"/>
      <c r="DV190" s="257"/>
      <c r="DW190" s="258"/>
      <c r="DX190" s="257"/>
      <c r="DY190" s="257"/>
      <c r="DZ190" s="257"/>
      <c r="EA190" s="257"/>
      <c r="EB190" s="257"/>
      <c r="EC190" s="258"/>
      <c r="ED190" s="261"/>
      <c r="EE190" s="262"/>
      <c r="EF190" s="263"/>
      <c r="EG190" s="254"/>
      <c r="EH190" s="255"/>
      <c r="EI190" s="256"/>
      <c r="EJ190" s="256"/>
      <c r="EK190" s="257" t="str">
        <f>ADHB!EK190</f>
        <v/>
      </c>
      <c r="EL190" s="257"/>
      <c r="EM190" s="257"/>
      <c r="EN190" s="258"/>
      <c r="EO190" s="257"/>
      <c r="EP190" s="257"/>
      <c r="EQ190" s="257"/>
      <c r="ER190" s="257"/>
      <c r="ES190" s="257"/>
      <c r="ET190" s="258"/>
      <c r="EU190" s="261"/>
      <c r="EV190" s="262"/>
      <c r="EW190" s="263"/>
      <c r="EX190" s="254"/>
      <c r="EY190" s="255"/>
      <c r="EZ190" s="256"/>
      <c r="FA190" s="256"/>
      <c r="FB190" s="257" t="str">
        <f>ADHB!FB190</f>
        <v/>
      </c>
      <c r="FC190" s="257"/>
      <c r="FD190" s="257"/>
      <c r="FE190" s="258"/>
      <c r="FF190" s="257"/>
      <c r="FG190" s="257"/>
      <c r="FH190" s="257"/>
      <c r="FI190" s="257"/>
      <c r="FJ190" s="257"/>
      <c r="FK190" s="258"/>
      <c r="FL190" s="261"/>
      <c r="FM190" s="262"/>
      <c r="FN190" s="263"/>
      <c r="FO190" s="254"/>
      <c r="FP190" s="255"/>
      <c r="FQ190" s="256"/>
      <c r="FR190" s="256"/>
      <c r="FS190" s="257" t="str">
        <f>ADHB!FS190</f>
        <v/>
      </c>
      <c r="FT190" s="257"/>
      <c r="FU190" s="257"/>
      <c r="FV190" s="258"/>
      <c r="FW190" s="257"/>
      <c r="FX190" s="257"/>
      <c r="FY190" s="257"/>
      <c r="FZ190" s="257"/>
      <c r="GA190" s="257"/>
      <c r="GB190" s="258"/>
      <c r="GC190" s="261"/>
      <c r="GD190" s="262"/>
      <c r="GE190" s="263"/>
      <c r="GF190" s="254"/>
      <c r="GG190" s="255"/>
      <c r="GH190" s="256"/>
      <c r="GI190" s="256"/>
      <c r="GJ190" s="257" t="str">
        <f>ADHB!GJ190</f>
        <v/>
      </c>
      <c r="GK190" s="257"/>
      <c r="GL190" s="257"/>
      <c r="GM190" s="258"/>
      <c r="GN190" s="257"/>
      <c r="GO190" s="257"/>
      <c r="GP190" s="257"/>
      <c r="GQ190" s="257"/>
      <c r="GR190" s="257"/>
      <c r="GS190" s="258"/>
      <c r="GT190" s="261"/>
      <c r="GU190" s="262"/>
      <c r="GV190" s="263"/>
      <c r="GW190" s="254"/>
      <c r="GX190" s="255"/>
      <c r="GY190" s="256"/>
      <c r="GZ190" s="256"/>
      <c r="HA190" s="257" t="str">
        <f>ADHB!HA190</f>
        <v/>
      </c>
      <c r="HB190" s="257"/>
      <c r="HC190" s="257"/>
      <c r="HD190" s="258"/>
      <c r="HE190" s="257"/>
      <c r="HF190" s="257"/>
      <c r="HG190" s="257"/>
      <c r="HH190" s="257"/>
      <c r="HI190" s="257"/>
      <c r="HJ190" s="258"/>
      <c r="HK190" s="261"/>
      <c r="HL190" s="262"/>
      <c r="HM190" s="263"/>
      <c r="HN190" s="254"/>
      <c r="HO190" s="255"/>
      <c r="HP190" s="256"/>
      <c r="HQ190" s="256"/>
      <c r="HR190" s="257" t="str">
        <f>ADHB!HR190</f>
        <v/>
      </c>
      <c r="HS190" s="257"/>
      <c r="HT190" s="257"/>
      <c r="HU190" s="258"/>
      <c r="HV190" s="257"/>
      <c r="HW190" s="257"/>
      <c r="HX190" s="257"/>
      <c r="HY190" s="257"/>
      <c r="HZ190" s="257"/>
      <c r="IA190" s="258"/>
      <c r="IB190" s="261"/>
      <c r="IC190" s="262"/>
      <c r="ID190" s="263"/>
      <c r="IE190" s="254"/>
      <c r="IF190" s="255"/>
      <c r="IG190" s="256"/>
      <c r="IH190" s="256"/>
      <c r="II190" s="257" t="str">
        <f>ADHB!II190</f>
        <v/>
      </c>
      <c r="IJ190" s="257"/>
      <c r="IK190" s="257"/>
      <c r="IL190" s="258"/>
      <c r="IM190" s="257"/>
      <c r="IN190" s="257"/>
      <c r="IO190" s="257"/>
      <c r="IP190" s="257"/>
      <c r="IQ190" s="257"/>
      <c r="IR190" s="258"/>
      <c r="IS190" s="261"/>
      <c r="IT190" s="262"/>
      <c r="IU190" s="263"/>
      <c r="IV190" s="254"/>
      <c r="IW190" s="255"/>
      <c r="IX190" s="256"/>
      <c r="IY190" s="256"/>
      <c r="IZ190" s="257" t="str">
        <f>ADHB!IZ190</f>
        <v/>
      </c>
      <c r="JA190" s="257"/>
      <c r="JB190" s="257"/>
      <c r="JC190" s="258"/>
      <c r="JD190" s="257"/>
      <c r="JE190" s="257"/>
      <c r="JF190" s="257"/>
      <c r="JG190" s="257"/>
      <c r="JH190" s="257"/>
      <c r="JI190" s="258"/>
      <c r="JJ190" s="261"/>
      <c r="JK190" s="262"/>
      <c r="JL190" s="263"/>
      <c r="JM190" s="254"/>
      <c r="JN190" s="255"/>
      <c r="JO190" s="256"/>
      <c r="JP190" s="256"/>
      <c r="JQ190" s="257" t="str">
        <f>ADHB!KY190</f>
        <v/>
      </c>
      <c r="JR190" s="257"/>
      <c r="JS190" s="257"/>
      <c r="JT190" s="258"/>
      <c r="JU190" s="257"/>
      <c r="JV190" s="257"/>
      <c r="JW190" s="257"/>
      <c r="JX190" s="257"/>
      <c r="JY190" s="257"/>
      <c r="JZ190" s="258"/>
      <c r="KA190" s="261"/>
      <c r="KB190" s="262"/>
      <c r="KC190" s="263"/>
      <c r="KD190" s="254"/>
      <c r="KE190" s="255"/>
      <c r="KF190" s="256"/>
      <c r="KG190" s="256"/>
      <c r="KH190" s="257" t="str">
        <f>ADHB!LP190</f>
        <v/>
      </c>
      <c r="KI190" s="257"/>
      <c r="KJ190" s="257"/>
      <c r="KK190" s="258"/>
      <c r="KL190" s="257"/>
      <c r="KM190" s="257"/>
      <c r="KN190" s="257"/>
      <c r="KO190" s="257"/>
      <c r="KP190" s="257"/>
      <c r="KQ190" s="258"/>
      <c r="KR190" s="261"/>
      <c r="KS190" s="262"/>
      <c r="KT190" s="263"/>
      <c r="KU190" s="264"/>
    </row>
    <row r="191" ht="15.75" hidden="1" customHeight="1">
      <c r="A191" s="254"/>
      <c r="B191" s="255"/>
      <c r="C191" s="256"/>
      <c r="D191" s="256"/>
      <c r="E191" s="257" t="str">
        <f>ADHB!E191</f>
        <v/>
      </c>
      <c r="F191" s="257"/>
      <c r="G191" s="257"/>
      <c r="H191" s="258"/>
      <c r="I191" s="257"/>
      <c r="J191" s="257"/>
      <c r="K191" s="257"/>
      <c r="L191" s="257"/>
      <c r="M191" s="257"/>
      <c r="N191" s="258"/>
      <c r="O191" s="261"/>
      <c r="P191" s="262"/>
      <c r="Q191" s="263"/>
      <c r="R191" s="254"/>
      <c r="S191" s="255"/>
      <c r="T191" s="256"/>
      <c r="U191" s="256"/>
      <c r="V191" s="257" t="str">
        <f>ADHB!V191</f>
        <v/>
      </c>
      <c r="W191" s="257"/>
      <c r="X191" s="257"/>
      <c r="Y191" s="258"/>
      <c r="Z191" s="257"/>
      <c r="AA191" s="257"/>
      <c r="AB191" s="257"/>
      <c r="AC191" s="257"/>
      <c r="AD191" s="257"/>
      <c r="AE191" s="258"/>
      <c r="AF191" s="261"/>
      <c r="AG191" s="262"/>
      <c r="AH191" s="263"/>
      <c r="AI191" s="254"/>
      <c r="AJ191" s="255"/>
      <c r="AK191" s="256"/>
      <c r="AL191" s="256"/>
      <c r="AM191" s="257" t="str">
        <f>ADHB!AM191</f>
        <v/>
      </c>
      <c r="AN191" s="257"/>
      <c r="AO191" s="257"/>
      <c r="AP191" s="258"/>
      <c r="AQ191" s="257"/>
      <c r="AR191" s="257"/>
      <c r="AS191" s="257"/>
      <c r="AT191" s="257"/>
      <c r="AU191" s="257"/>
      <c r="AV191" s="258"/>
      <c r="AW191" s="261"/>
      <c r="AX191" s="262"/>
      <c r="AY191" s="263"/>
      <c r="AZ191" s="254"/>
      <c r="BA191" s="255"/>
      <c r="BB191" s="256"/>
      <c r="BC191" s="256"/>
      <c r="BD191" s="257" t="str">
        <f>ADHB!BD191</f>
        <v/>
      </c>
      <c r="BE191" s="257"/>
      <c r="BF191" s="257"/>
      <c r="BG191" s="258"/>
      <c r="BH191" s="257"/>
      <c r="BI191" s="257"/>
      <c r="BJ191" s="257"/>
      <c r="BK191" s="257"/>
      <c r="BL191" s="257"/>
      <c r="BM191" s="258"/>
      <c r="BN191" s="261"/>
      <c r="BO191" s="262"/>
      <c r="BP191" s="263"/>
      <c r="BQ191" s="254"/>
      <c r="BR191" s="255"/>
      <c r="BS191" s="256"/>
      <c r="BT191" s="256"/>
      <c r="BU191" s="257" t="str">
        <f>ADHB!BU191</f>
        <v/>
      </c>
      <c r="BV191" s="257"/>
      <c r="BW191" s="257"/>
      <c r="BX191" s="258"/>
      <c r="BY191" s="257"/>
      <c r="BZ191" s="257"/>
      <c r="CA191" s="257"/>
      <c r="CB191" s="257"/>
      <c r="CC191" s="257"/>
      <c r="CD191" s="258"/>
      <c r="CE191" s="261"/>
      <c r="CF191" s="262"/>
      <c r="CG191" s="263"/>
      <c r="CH191" s="254"/>
      <c r="CI191" s="255"/>
      <c r="CJ191" s="256"/>
      <c r="CK191" s="256"/>
      <c r="CL191" s="257" t="str">
        <f>ADHB!CL191</f>
        <v/>
      </c>
      <c r="CM191" s="257"/>
      <c r="CN191" s="257"/>
      <c r="CO191" s="258"/>
      <c r="CP191" s="257"/>
      <c r="CQ191" s="257"/>
      <c r="CR191" s="257"/>
      <c r="CS191" s="257"/>
      <c r="CT191" s="257"/>
      <c r="CU191" s="258"/>
      <c r="CV191" s="261"/>
      <c r="CW191" s="262"/>
      <c r="CX191" s="263"/>
      <c r="CY191" s="254"/>
      <c r="CZ191" s="255"/>
      <c r="DA191" s="256"/>
      <c r="DB191" s="256"/>
      <c r="DC191" s="257" t="str">
        <f>ADHB!DC191</f>
        <v/>
      </c>
      <c r="DD191" s="257"/>
      <c r="DE191" s="257"/>
      <c r="DF191" s="258"/>
      <c r="DG191" s="257"/>
      <c r="DH191" s="257"/>
      <c r="DI191" s="257"/>
      <c r="DJ191" s="257"/>
      <c r="DK191" s="257"/>
      <c r="DL191" s="258"/>
      <c r="DM191" s="261"/>
      <c r="DN191" s="262"/>
      <c r="DO191" s="263"/>
      <c r="DP191" s="254"/>
      <c r="DQ191" s="255"/>
      <c r="DR191" s="256"/>
      <c r="DS191" s="256"/>
      <c r="DT191" s="257" t="str">
        <f>ADHB!DT191</f>
        <v/>
      </c>
      <c r="DU191" s="257"/>
      <c r="DV191" s="257"/>
      <c r="DW191" s="258"/>
      <c r="DX191" s="257"/>
      <c r="DY191" s="257"/>
      <c r="DZ191" s="257"/>
      <c r="EA191" s="257"/>
      <c r="EB191" s="257"/>
      <c r="EC191" s="258"/>
      <c r="ED191" s="261"/>
      <c r="EE191" s="262"/>
      <c r="EF191" s="263"/>
      <c r="EG191" s="254"/>
      <c r="EH191" s="255"/>
      <c r="EI191" s="256"/>
      <c r="EJ191" s="256"/>
      <c r="EK191" s="257" t="str">
        <f>ADHB!EK191</f>
        <v/>
      </c>
      <c r="EL191" s="257"/>
      <c r="EM191" s="257"/>
      <c r="EN191" s="258"/>
      <c r="EO191" s="257"/>
      <c r="EP191" s="257"/>
      <c r="EQ191" s="257"/>
      <c r="ER191" s="257"/>
      <c r="ES191" s="257"/>
      <c r="ET191" s="258"/>
      <c r="EU191" s="261"/>
      <c r="EV191" s="262"/>
      <c r="EW191" s="263"/>
      <c r="EX191" s="254"/>
      <c r="EY191" s="255"/>
      <c r="EZ191" s="256"/>
      <c r="FA191" s="256"/>
      <c r="FB191" s="257" t="str">
        <f>ADHB!FB191</f>
        <v/>
      </c>
      <c r="FC191" s="257"/>
      <c r="FD191" s="257"/>
      <c r="FE191" s="258"/>
      <c r="FF191" s="257"/>
      <c r="FG191" s="257"/>
      <c r="FH191" s="257"/>
      <c r="FI191" s="257"/>
      <c r="FJ191" s="257"/>
      <c r="FK191" s="258"/>
      <c r="FL191" s="261"/>
      <c r="FM191" s="262"/>
      <c r="FN191" s="263"/>
      <c r="FO191" s="254"/>
      <c r="FP191" s="255"/>
      <c r="FQ191" s="256"/>
      <c r="FR191" s="256"/>
      <c r="FS191" s="257" t="str">
        <f>ADHB!FS191</f>
        <v/>
      </c>
      <c r="FT191" s="257"/>
      <c r="FU191" s="257"/>
      <c r="FV191" s="258"/>
      <c r="FW191" s="257"/>
      <c r="FX191" s="257"/>
      <c r="FY191" s="257"/>
      <c r="FZ191" s="257"/>
      <c r="GA191" s="257"/>
      <c r="GB191" s="258"/>
      <c r="GC191" s="261"/>
      <c r="GD191" s="262"/>
      <c r="GE191" s="263"/>
      <c r="GF191" s="254"/>
      <c r="GG191" s="255"/>
      <c r="GH191" s="256"/>
      <c r="GI191" s="256"/>
      <c r="GJ191" s="257" t="str">
        <f>ADHB!GJ191</f>
        <v/>
      </c>
      <c r="GK191" s="257"/>
      <c r="GL191" s="257"/>
      <c r="GM191" s="258"/>
      <c r="GN191" s="257"/>
      <c r="GO191" s="257"/>
      <c r="GP191" s="257"/>
      <c r="GQ191" s="257"/>
      <c r="GR191" s="257"/>
      <c r="GS191" s="258"/>
      <c r="GT191" s="261"/>
      <c r="GU191" s="262"/>
      <c r="GV191" s="263"/>
      <c r="GW191" s="254"/>
      <c r="GX191" s="255"/>
      <c r="GY191" s="256"/>
      <c r="GZ191" s="256"/>
      <c r="HA191" s="257" t="str">
        <f>ADHB!HA191</f>
        <v/>
      </c>
      <c r="HB191" s="257"/>
      <c r="HC191" s="257"/>
      <c r="HD191" s="258"/>
      <c r="HE191" s="257"/>
      <c r="HF191" s="257"/>
      <c r="HG191" s="257"/>
      <c r="HH191" s="257"/>
      <c r="HI191" s="257"/>
      <c r="HJ191" s="258"/>
      <c r="HK191" s="261"/>
      <c r="HL191" s="262"/>
      <c r="HM191" s="263"/>
      <c r="HN191" s="254"/>
      <c r="HO191" s="255"/>
      <c r="HP191" s="256"/>
      <c r="HQ191" s="256"/>
      <c r="HR191" s="257" t="str">
        <f>ADHB!HR191</f>
        <v/>
      </c>
      <c r="HS191" s="257"/>
      <c r="HT191" s="257"/>
      <c r="HU191" s="258"/>
      <c r="HV191" s="257"/>
      <c r="HW191" s="257"/>
      <c r="HX191" s="257"/>
      <c r="HY191" s="257"/>
      <c r="HZ191" s="257"/>
      <c r="IA191" s="258"/>
      <c r="IB191" s="261"/>
      <c r="IC191" s="262"/>
      <c r="ID191" s="263"/>
      <c r="IE191" s="254"/>
      <c r="IF191" s="255"/>
      <c r="IG191" s="256"/>
      <c r="IH191" s="256"/>
      <c r="II191" s="257" t="str">
        <f>ADHB!II191</f>
        <v/>
      </c>
      <c r="IJ191" s="257"/>
      <c r="IK191" s="257"/>
      <c r="IL191" s="258"/>
      <c r="IM191" s="257"/>
      <c r="IN191" s="257"/>
      <c r="IO191" s="257"/>
      <c r="IP191" s="257"/>
      <c r="IQ191" s="257"/>
      <c r="IR191" s="258"/>
      <c r="IS191" s="261"/>
      <c r="IT191" s="262"/>
      <c r="IU191" s="263"/>
      <c r="IV191" s="254"/>
      <c r="IW191" s="255"/>
      <c r="IX191" s="256"/>
      <c r="IY191" s="256"/>
      <c r="IZ191" s="257" t="str">
        <f>ADHB!IZ191</f>
        <v/>
      </c>
      <c r="JA191" s="257"/>
      <c r="JB191" s="257"/>
      <c r="JC191" s="258"/>
      <c r="JD191" s="257"/>
      <c r="JE191" s="257"/>
      <c r="JF191" s="257"/>
      <c r="JG191" s="257"/>
      <c r="JH191" s="257"/>
      <c r="JI191" s="258"/>
      <c r="JJ191" s="261"/>
      <c r="JK191" s="262"/>
      <c r="JL191" s="263"/>
      <c r="JM191" s="254"/>
      <c r="JN191" s="255"/>
      <c r="JO191" s="256"/>
      <c r="JP191" s="256"/>
      <c r="JQ191" s="257" t="str">
        <f>ADHB!KY191</f>
        <v/>
      </c>
      <c r="JR191" s="257"/>
      <c r="JS191" s="257"/>
      <c r="JT191" s="258"/>
      <c r="JU191" s="257"/>
      <c r="JV191" s="257"/>
      <c r="JW191" s="257"/>
      <c r="JX191" s="257"/>
      <c r="JY191" s="257"/>
      <c r="JZ191" s="258"/>
      <c r="KA191" s="261"/>
      <c r="KB191" s="262"/>
      <c r="KC191" s="263"/>
      <c r="KD191" s="254"/>
      <c r="KE191" s="255"/>
      <c r="KF191" s="256"/>
      <c r="KG191" s="256"/>
      <c r="KH191" s="257" t="str">
        <f>ADHB!LP191</f>
        <v/>
      </c>
      <c r="KI191" s="257"/>
      <c r="KJ191" s="257"/>
      <c r="KK191" s="258"/>
      <c r="KL191" s="257"/>
      <c r="KM191" s="257"/>
      <c r="KN191" s="257"/>
      <c r="KO191" s="257"/>
      <c r="KP191" s="257"/>
      <c r="KQ191" s="258"/>
      <c r="KR191" s="261"/>
      <c r="KS191" s="262"/>
      <c r="KT191" s="263"/>
      <c r="KU191" s="264"/>
    </row>
    <row r="192" ht="15.75" hidden="1" customHeight="1">
      <c r="A192" s="254"/>
      <c r="B192" s="255"/>
      <c r="C192" s="256"/>
      <c r="D192" s="256"/>
      <c r="E192" s="257" t="str">
        <f>ADHB!E192</f>
        <v/>
      </c>
      <c r="F192" s="257"/>
      <c r="G192" s="257"/>
      <c r="H192" s="258"/>
      <c r="I192" s="257"/>
      <c r="J192" s="257"/>
      <c r="K192" s="257"/>
      <c r="L192" s="257"/>
      <c r="M192" s="257"/>
      <c r="N192" s="258"/>
      <c r="O192" s="261"/>
      <c r="P192" s="262"/>
      <c r="Q192" s="263"/>
      <c r="R192" s="254"/>
      <c r="S192" s="255"/>
      <c r="T192" s="256"/>
      <c r="U192" s="256"/>
      <c r="V192" s="257" t="str">
        <f>ADHB!V192</f>
        <v/>
      </c>
      <c r="W192" s="257"/>
      <c r="X192" s="257"/>
      <c r="Y192" s="258"/>
      <c r="Z192" s="257"/>
      <c r="AA192" s="257"/>
      <c r="AB192" s="257"/>
      <c r="AC192" s="257"/>
      <c r="AD192" s="257"/>
      <c r="AE192" s="258"/>
      <c r="AF192" s="261"/>
      <c r="AG192" s="262"/>
      <c r="AH192" s="263"/>
      <c r="AI192" s="254"/>
      <c r="AJ192" s="255"/>
      <c r="AK192" s="256"/>
      <c r="AL192" s="256"/>
      <c r="AM192" s="257" t="str">
        <f>ADHB!AM192</f>
        <v/>
      </c>
      <c r="AN192" s="257"/>
      <c r="AO192" s="257"/>
      <c r="AP192" s="258"/>
      <c r="AQ192" s="257"/>
      <c r="AR192" s="257"/>
      <c r="AS192" s="257"/>
      <c r="AT192" s="257"/>
      <c r="AU192" s="257"/>
      <c r="AV192" s="258"/>
      <c r="AW192" s="261"/>
      <c r="AX192" s="262"/>
      <c r="AY192" s="263"/>
      <c r="AZ192" s="254"/>
      <c r="BA192" s="255"/>
      <c r="BB192" s="256"/>
      <c r="BC192" s="256"/>
      <c r="BD192" s="257" t="str">
        <f>ADHB!BD192</f>
        <v/>
      </c>
      <c r="BE192" s="257"/>
      <c r="BF192" s="257"/>
      <c r="BG192" s="258"/>
      <c r="BH192" s="257"/>
      <c r="BI192" s="257"/>
      <c r="BJ192" s="257"/>
      <c r="BK192" s="257"/>
      <c r="BL192" s="257"/>
      <c r="BM192" s="258"/>
      <c r="BN192" s="261"/>
      <c r="BO192" s="262"/>
      <c r="BP192" s="263"/>
      <c r="BQ192" s="254"/>
      <c r="BR192" s="255"/>
      <c r="BS192" s="256"/>
      <c r="BT192" s="256"/>
      <c r="BU192" s="257" t="str">
        <f>ADHB!BU192</f>
        <v/>
      </c>
      <c r="BV192" s="257"/>
      <c r="BW192" s="257"/>
      <c r="BX192" s="258"/>
      <c r="BY192" s="257"/>
      <c r="BZ192" s="257"/>
      <c r="CA192" s="257"/>
      <c r="CB192" s="257"/>
      <c r="CC192" s="257"/>
      <c r="CD192" s="258"/>
      <c r="CE192" s="261"/>
      <c r="CF192" s="262"/>
      <c r="CG192" s="263"/>
      <c r="CH192" s="254"/>
      <c r="CI192" s="255"/>
      <c r="CJ192" s="256"/>
      <c r="CK192" s="256"/>
      <c r="CL192" s="257" t="str">
        <f>ADHB!CL192</f>
        <v/>
      </c>
      <c r="CM192" s="257"/>
      <c r="CN192" s="257"/>
      <c r="CO192" s="258"/>
      <c r="CP192" s="257"/>
      <c r="CQ192" s="257"/>
      <c r="CR192" s="257"/>
      <c r="CS192" s="257"/>
      <c r="CT192" s="257"/>
      <c r="CU192" s="258"/>
      <c r="CV192" s="261"/>
      <c r="CW192" s="262"/>
      <c r="CX192" s="263"/>
      <c r="CY192" s="254"/>
      <c r="CZ192" s="255"/>
      <c r="DA192" s="256"/>
      <c r="DB192" s="256"/>
      <c r="DC192" s="257" t="str">
        <f>ADHB!DC192</f>
        <v/>
      </c>
      <c r="DD192" s="257"/>
      <c r="DE192" s="257"/>
      <c r="DF192" s="258"/>
      <c r="DG192" s="257"/>
      <c r="DH192" s="257"/>
      <c r="DI192" s="257"/>
      <c r="DJ192" s="257"/>
      <c r="DK192" s="257"/>
      <c r="DL192" s="258"/>
      <c r="DM192" s="261"/>
      <c r="DN192" s="262"/>
      <c r="DO192" s="263"/>
      <c r="DP192" s="254"/>
      <c r="DQ192" s="255"/>
      <c r="DR192" s="256"/>
      <c r="DS192" s="256"/>
      <c r="DT192" s="257" t="str">
        <f>ADHB!DT192</f>
        <v/>
      </c>
      <c r="DU192" s="257"/>
      <c r="DV192" s="257"/>
      <c r="DW192" s="258"/>
      <c r="DX192" s="257"/>
      <c r="DY192" s="257"/>
      <c r="DZ192" s="257"/>
      <c r="EA192" s="257"/>
      <c r="EB192" s="257"/>
      <c r="EC192" s="258"/>
      <c r="ED192" s="261"/>
      <c r="EE192" s="262"/>
      <c r="EF192" s="263"/>
      <c r="EG192" s="254"/>
      <c r="EH192" s="255"/>
      <c r="EI192" s="256"/>
      <c r="EJ192" s="256"/>
      <c r="EK192" s="257" t="str">
        <f>ADHB!EK192</f>
        <v/>
      </c>
      <c r="EL192" s="257"/>
      <c r="EM192" s="257"/>
      <c r="EN192" s="258"/>
      <c r="EO192" s="257"/>
      <c r="EP192" s="257"/>
      <c r="EQ192" s="257"/>
      <c r="ER192" s="257"/>
      <c r="ES192" s="257"/>
      <c r="ET192" s="258"/>
      <c r="EU192" s="261"/>
      <c r="EV192" s="262"/>
      <c r="EW192" s="263"/>
      <c r="EX192" s="254"/>
      <c r="EY192" s="255"/>
      <c r="EZ192" s="256"/>
      <c r="FA192" s="256"/>
      <c r="FB192" s="257" t="str">
        <f>ADHB!FB192</f>
        <v/>
      </c>
      <c r="FC192" s="257"/>
      <c r="FD192" s="257"/>
      <c r="FE192" s="258"/>
      <c r="FF192" s="257"/>
      <c r="FG192" s="257"/>
      <c r="FH192" s="257"/>
      <c r="FI192" s="257"/>
      <c r="FJ192" s="257"/>
      <c r="FK192" s="258"/>
      <c r="FL192" s="261"/>
      <c r="FM192" s="262"/>
      <c r="FN192" s="263"/>
      <c r="FO192" s="254"/>
      <c r="FP192" s="255"/>
      <c r="FQ192" s="256"/>
      <c r="FR192" s="256"/>
      <c r="FS192" s="257" t="str">
        <f>ADHB!FS192</f>
        <v/>
      </c>
      <c r="FT192" s="257"/>
      <c r="FU192" s="257"/>
      <c r="FV192" s="258"/>
      <c r="FW192" s="257"/>
      <c r="FX192" s="257"/>
      <c r="FY192" s="257"/>
      <c r="FZ192" s="257"/>
      <c r="GA192" s="257"/>
      <c r="GB192" s="258"/>
      <c r="GC192" s="261"/>
      <c r="GD192" s="262"/>
      <c r="GE192" s="263"/>
      <c r="GF192" s="254"/>
      <c r="GG192" s="255"/>
      <c r="GH192" s="256"/>
      <c r="GI192" s="256"/>
      <c r="GJ192" s="257" t="str">
        <f>ADHB!GJ192</f>
        <v/>
      </c>
      <c r="GK192" s="257"/>
      <c r="GL192" s="257"/>
      <c r="GM192" s="258"/>
      <c r="GN192" s="257"/>
      <c r="GO192" s="257"/>
      <c r="GP192" s="257"/>
      <c r="GQ192" s="257"/>
      <c r="GR192" s="257"/>
      <c r="GS192" s="258"/>
      <c r="GT192" s="261"/>
      <c r="GU192" s="262"/>
      <c r="GV192" s="263"/>
      <c r="GW192" s="254"/>
      <c r="GX192" s="255"/>
      <c r="GY192" s="256"/>
      <c r="GZ192" s="256"/>
      <c r="HA192" s="257" t="str">
        <f>ADHB!HA192</f>
        <v/>
      </c>
      <c r="HB192" s="257"/>
      <c r="HC192" s="257"/>
      <c r="HD192" s="258"/>
      <c r="HE192" s="257"/>
      <c r="HF192" s="257"/>
      <c r="HG192" s="257"/>
      <c r="HH192" s="257"/>
      <c r="HI192" s="257"/>
      <c r="HJ192" s="258"/>
      <c r="HK192" s="261"/>
      <c r="HL192" s="262"/>
      <c r="HM192" s="263"/>
      <c r="HN192" s="254"/>
      <c r="HO192" s="255"/>
      <c r="HP192" s="256"/>
      <c r="HQ192" s="256"/>
      <c r="HR192" s="257" t="str">
        <f>ADHB!HR192</f>
        <v/>
      </c>
      <c r="HS192" s="257"/>
      <c r="HT192" s="257"/>
      <c r="HU192" s="258"/>
      <c r="HV192" s="257"/>
      <c r="HW192" s="257"/>
      <c r="HX192" s="257"/>
      <c r="HY192" s="257"/>
      <c r="HZ192" s="257"/>
      <c r="IA192" s="258"/>
      <c r="IB192" s="261"/>
      <c r="IC192" s="262"/>
      <c r="ID192" s="263"/>
      <c r="IE192" s="254"/>
      <c r="IF192" s="255"/>
      <c r="IG192" s="256"/>
      <c r="IH192" s="256"/>
      <c r="II192" s="257" t="str">
        <f>ADHB!II192</f>
        <v/>
      </c>
      <c r="IJ192" s="257"/>
      <c r="IK192" s="257"/>
      <c r="IL192" s="258"/>
      <c r="IM192" s="257"/>
      <c r="IN192" s="257"/>
      <c r="IO192" s="257"/>
      <c r="IP192" s="257"/>
      <c r="IQ192" s="257"/>
      <c r="IR192" s="258"/>
      <c r="IS192" s="261"/>
      <c r="IT192" s="262"/>
      <c r="IU192" s="263"/>
      <c r="IV192" s="254"/>
      <c r="IW192" s="255"/>
      <c r="IX192" s="256"/>
      <c r="IY192" s="256"/>
      <c r="IZ192" s="257" t="str">
        <f>ADHB!IZ192</f>
        <v/>
      </c>
      <c r="JA192" s="257"/>
      <c r="JB192" s="257"/>
      <c r="JC192" s="258"/>
      <c r="JD192" s="257"/>
      <c r="JE192" s="257"/>
      <c r="JF192" s="257"/>
      <c r="JG192" s="257"/>
      <c r="JH192" s="257"/>
      <c r="JI192" s="258"/>
      <c r="JJ192" s="261"/>
      <c r="JK192" s="262"/>
      <c r="JL192" s="263"/>
      <c r="JM192" s="254"/>
      <c r="JN192" s="255"/>
      <c r="JO192" s="256"/>
      <c r="JP192" s="256"/>
      <c r="JQ192" s="257" t="str">
        <f>ADHB!KY192</f>
        <v/>
      </c>
      <c r="JR192" s="257"/>
      <c r="JS192" s="257"/>
      <c r="JT192" s="258"/>
      <c r="JU192" s="257"/>
      <c r="JV192" s="257"/>
      <c r="JW192" s="257"/>
      <c r="JX192" s="257"/>
      <c r="JY192" s="257"/>
      <c r="JZ192" s="258"/>
      <c r="KA192" s="261"/>
      <c r="KB192" s="262"/>
      <c r="KC192" s="263"/>
      <c r="KD192" s="254"/>
      <c r="KE192" s="255"/>
      <c r="KF192" s="256"/>
      <c r="KG192" s="256"/>
      <c r="KH192" s="257" t="str">
        <f>ADHB!LP192</f>
        <v/>
      </c>
      <c r="KI192" s="257"/>
      <c r="KJ192" s="257"/>
      <c r="KK192" s="258"/>
      <c r="KL192" s="257"/>
      <c r="KM192" s="257"/>
      <c r="KN192" s="257"/>
      <c r="KO192" s="257"/>
      <c r="KP192" s="257"/>
      <c r="KQ192" s="258"/>
      <c r="KR192" s="261"/>
      <c r="KS192" s="262"/>
      <c r="KT192" s="263"/>
      <c r="KU192" s="264"/>
    </row>
    <row r="193" ht="15.75" hidden="1" customHeight="1">
      <c r="A193" s="254"/>
      <c r="B193" s="255"/>
      <c r="C193" s="256"/>
      <c r="D193" s="256"/>
      <c r="E193" s="257" t="str">
        <f>ADHB!E193</f>
        <v/>
      </c>
      <c r="F193" s="257"/>
      <c r="G193" s="257"/>
      <c r="H193" s="258"/>
      <c r="I193" s="257"/>
      <c r="J193" s="257"/>
      <c r="K193" s="257"/>
      <c r="L193" s="257"/>
      <c r="M193" s="257"/>
      <c r="N193" s="258"/>
      <c r="O193" s="261"/>
      <c r="P193" s="262"/>
      <c r="Q193" s="263"/>
      <c r="R193" s="254"/>
      <c r="S193" s="255"/>
      <c r="T193" s="256"/>
      <c r="U193" s="256"/>
      <c r="V193" s="257" t="str">
        <f>ADHB!V193</f>
        <v/>
      </c>
      <c r="W193" s="257"/>
      <c r="X193" s="257"/>
      <c r="Y193" s="258"/>
      <c r="Z193" s="257"/>
      <c r="AA193" s="257"/>
      <c r="AB193" s="257"/>
      <c r="AC193" s="257"/>
      <c r="AD193" s="257"/>
      <c r="AE193" s="258"/>
      <c r="AF193" s="261"/>
      <c r="AG193" s="262"/>
      <c r="AH193" s="263"/>
      <c r="AI193" s="254"/>
      <c r="AJ193" s="255"/>
      <c r="AK193" s="256"/>
      <c r="AL193" s="256"/>
      <c r="AM193" s="257" t="str">
        <f>ADHB!AM193</f>
        <v/>
      </c>
      <c r="AN193" s="257"/>
      <c r="AO193" s="257"/>
      <c r="AP193" s="258"/>
      <c r="AQ193" s="257"/>
      <c r="AR193" s="257"/>
      <c r="AS193" s="257"/>
      <c r="AT193" s="257"/>
      <c r="AU193" s="257"/>
      <c r="AV193" s="258"/>
      <c r="AW193" s="261"/>
      <c r="AX193" s="262"/>
      <c r="AY193" s="263"/>
      <c r="AZ193" s="254"/>
      <c r="BA193" s="255"/>
      <c r="BB193" s="256"/>
      <c r="BC193" s="256"/>
      <c r="BD193" s="257" t="str">
        <f>ADHB!BD193</f>
        <v/>
      </c>
      <c r="BE193" s="257"/>
      <c r="BF193" s="257"/>
      <c r="BG193" s="258"/>
      <c r="BH193" s="257"/>
      <c r="BI193" s="257"/>
      <c r="BJ193" s="257"/>
      <c r="BK193" s="257"/>
      <c r="BL193" s="257"/>
      <c r="BM193" s="258"/>
      <c r="BN193" s="261"/>
      <c r="BO193" s="262"/>
      <c r="BP193" s="263"/>
      <c r="BQ193" s="254"/>
      <c r="BR193" s="255"/>
      <c r="BS193" s="256"/>
      <c r="BT193" s="256"/>
      <c r="BU193" s="257" t="str">
        <f>ADHB!BU193</f>
        <v/>
      </c>
      <c r="BV193" s="257"/>
      <c r="BW193" s="257"/>
      <c r="BX193" s="258"/>
      <c r="BY193" s="257"/>
      <c r="BZ193" s="257"/>
      <c r="CA193" s="257"/>
      <c r="CB193" s="257"/>
      <c r="CC193" s="257"/>
      <c r="CD193" s="258"/>
      <c r="CE193" s="261"/>
      <c r="CF193" s="262"/>
      <c r="CG193" s="263"/>
      <c r="CH193" s="254"/>
      <c r="CI193" s="255"/>
      <c r="CJ193" s="256"/>
      <c r="CK193" s="256"/>
      <c r="CL193" s="257" t="str">
        <f>ADHB!CL193</f>
        <v/>
      </c>
      <c r="CM193" s="257"/>
      <c r="CN193" s="257"/>
      <c r="CO193" s="258"/>
      <c r="CP193" s="257"/>
      <c r="CQ193" s="257"/>
      <c r="CR193" s="257"/>
      <c r="CS193" s="257"/>
      <c r="CT193" s="257"/>
      <c r="CU193" s="258"/>
      <c r="CV193" s="261"/>
      <c r="CW193" s="262"/>
      <c r="CX193" s="263"/>
      <c r="CY193" s="254"/>
      <c r="CZ193" s="255"/>
      <c r="DA193" s="256"/>
      <c r="DB193" s="256"/>
      <c r="DC193" s="257" t="str">
        <f>ADHB!DC193</f>
        <v/>
      </c>
      <c r="DD193" s="257"/>
      <c r="DE193" s="257"/>
      <c r="DF193" s="258"/>
      <c r="DG193" s="257"/>
      <c r="DH193" s="257"/>
      <c r="DI193" s="257"/>
      <c r="DJ193" s="257"/>
      <c r="DK193" s="257"/>
      <c r="DL193" s="258"/>
      <c r="DM193" s="261"/>
      <c r="DN193" s="262"/>
      <c r="DO193" s="263"/>
      <c r="DP193" s="254"/>
      <c r="DQ193" s="255"/>
      <c r="DR193" s="256"/>
      <c r="DS193" s="256"/>
      <c r="DT193" s="257" t="str">
        <f>ADHB!DT193</f>
        <v/>
      </c>
      <c r="DU193" s="257"/>
      <c r="DV193" s="257"/>
      <c r="DW193" s="258"/>
      <c r="DX193" s="257"/>
      <c r="DY193" s="257"/>
      <c r="DZ193" s="257"/>
      <c r="EA193" s="257"/>
      <c r="EB193" s="257"/>
      <c r="EC193" s="258"/>
      <c r="ED193" s="261"/>
      <c r="EE193" s="262"/>
      <c r="EF193" s="263"/>
      <c r="EG193" s="254"/>
      <c r="EH193" s="255"/>
      <c r="EI193" s="256"/>
      <c r="EJ193" s="256"/>
      <c r="EK193" s="257" t="str">
        <f>ADHB!EK193</f>
        <v/>
      </c>
      <c r="EL193" s="257"/>
      <c r="EM193" s="257"/>
      <c r="EN193" s="258"/>
      <c r="EO193" s="257"/>
      <c r="EP193" s="257"/>
      <c r="EQ193" s="257"/>
      <c r="ER193" s="257"/>
      <c r="ES193" s="257"/>
      <c r="ET193" s="258"/>
      <c r="EU193" s="261"/>
      <c r="EV193" s="262"/>
      <c r="EW193" s="263"/>
      <c r="EX193" s="254"/>
      <c r="EY193" s="255"/>
      <c r="EZ193" s="256"/>
      <c r="FA193" s="256"/>
      <c r="FB193" s="257" t="str">
        <f>ADHB!FB193</f>
        <v/>
      </c>
      <c r="FC193" s="257"/>
      <c r="FD193" s="257"/>
      <c r="FE193" s="258"/>
      <c r="FF193" s="257"/>
      <c r="FG193" s="257"/>
      <c r="FH193" s="257"/>
      <c r="FI193" s="257"/>
      <c r="FJ193" s="257"/>
      <c r="FK193" s="258"/>
      <c r="FL193" s="261"/>
      <c r="FM193" s="262"/>
      <c r="FN193" s="263"/>
      <c r="FO193" s="254"/>
      <c r="FP193" s="255"/>
      <c r="FQ193" s="256"/>
      <c r="FR193" s="256"/>
      <c r="FS193" s="257" t="str">
        <f>ADHB!FS193</f>
        <v/>
      </c>
      <c r="FT193" s="257"/>
      <c r="FU193" s="257"/>
      <c r="FV193" s="258"/>
      <c r="FW193" s="257"/>
      <c r="FX193" s="257"/>
      <c r="FY193" s="257"/>
      <c r="FZ193" s="257"/>
      <c r="GA193" s="257"/>
      <c r="GB193" s="258"/>
      <c r="GC193" s="261"/>
      <c r="GD193" s="262"/>
      <c r="GE193" s="263"/>
      <c r="GF193" s="254"/>
      <c r="GG193" s="255"/>
      <c r="GH193" s="256"/>
      <c r="GI193" s="256"/>
      <c r="GJ193" s="257" t="str">
        <f>ADHB!GJ193</f>
        <v/>
      </c>
      <c r="GK193" s="257"/>
      <c r="GL193" s="257"/>
      <c r="GM193" s="258"/>
      <c r="GN193" s="257"/>
      <c r="GO193" s="257"/>
      <c r="GP193" s="257"/>
      <c r="GQ193" s="257"/>
      <c r="GR193" s="257"/>
      <c r="GS193" s="258"/>
      <c r="GT193" s="261"/>
      <c r="GU193" s="262"/>
      <c r="GV193" s="263"/>
      <c r="GW193" s="254"/>
      <c r="GX193" s="255"/>
      <c r="GY193" s="256"/>
      <c r="GZ193" s="256"/>
      <c r="HA193" s="257" t="str">
        <f>ADHB!HA193</f>
        <v/>
      </c>
      <c r="HB193" s="257"/>
      <c r="HC193" s="257"/>
      <c r="HD193" s="258"/>
      <c r="HE193" s="257"/>
      <c r="HF193" s="257"/>
      <c r="HG193" s="257"/>
      <c r="HH193" s="257"/>
      <c r="HI193" s="257"/>
      <c r="HJ193" s="258"/>
      <c r="HK193" s="261"/>
      <c r="HL193" s="262"/>
      <c r="HM193" s="263"/>
      <c r="HN193" s="254"/>
      <c r="HO193" s="255"/>
      <c r="HP193" s="256"/>
      <c r="HQ193" s="256"/>
      <c r="HR193" s="257" t="str">
        <f>ADHB!HR193</f>
        <v/>
      </c>
      <c r="HS193" s="257"/>
      <c r="HT193" s="257"/>
      <c r="HU193" s="258"/>
      <c r="HV193" s="257"/>
      <c r="HW193" s="257"/>
      <c r="HX193" s="257"/>
      <c r="HY193" s="257"/>
      <c r="HZ193" s="257"/>
      <c r="IA193" s="258"/>
      <c r="IB193" s="261"/>
      <c r="IC193" s="262"/>
      <c r="ID193" s="263"/>
      <c r="IE193" s="254"/>
      <c r="IF193" s="255"/>
      <c r="IG193" s="256"/>
      <c r="IH193" s="256"/>
      <c r="II193" s="257" t="str">
        <f>ADHB!II193</f>
        <v/>
      </c>
      <c r="IJ193" s="257"/>
      <c r="IK193" s="257"/>
      <c r="IL193" s="258"/>
      <c r="IM193" s="257"/>
      <c r="IN193" s="257"/>
      <c r="IO193" s="257"/>
      <c r="IP193" s="257"/>
      <c r="IQ193" s="257"/>
      <c r="IR193" s="258"/>
      <c r="IS193" s="261"/>
      <c r="IT193" s="262"/>
      <c r="IU193" s="263"/>
      <c r="IV193" s="254"/>
      <c r="IW193" s="255"/>
      <c r="IX193" s="256"/>
      <c r="IY193" s="256"/>
      <c r="IZ193" s="257" t="str">
        <f>ADHB!IZ193</f>
        <v/>
      </c>
      <c r="JA193" s="257"/>
      <c r="JB193" s="257"/>
      <c r="JC193" s="258"/>
      <c r="JD193" s="257"/>
      <c r="JE193" s="257"/>
      <c r="JF193" s="257"/>
      <c r="JG193" s="257"/>
      <c r="JH193" s="257"/>
      <c r="JI193" s="258"/>
      <c r="JJ193" s="261"/>
      <c r="JK193" s="262"/>
      <c r="JL193" s="263"/>
      <c r="JM193" s="254"/>
      <c r="JN193" s="255"/>
      <c r="JO193" s="256"/>
      <c r="JP193" s="256"/>
      <c r="JQ193" s="257" t="str">
        <f>ADHB!KY193</f>
        <v/>
      </c>
      <c r="JR193" s="257"/>
      <c r="JS193" s="257"/>
      <c r="JT193" s="258"/>
      <c r="JU193" s="257"/>
      <c r="JV193" s="257"/>
      <c r="JW193" s="257"/>
      <c r="JX193" s="257"/>
      <c r="JY193" s="257"/>
      <c r="JZ193" s="258"/>
      <c r="KA193" s="261"/>
      <c r="KB193" s="262"/>
      <c r="KC193" s="263"/>
      <c r="KD193" s="254"/>
      <c r="KE193" s="255"/>
      <c r="KF193" s="256"/>
      <c r="KG193" s="256"/>
      <c r="KH193" s="257" t="str">
        <f>ADHB!LP193</f>
        <v/>
      </c>
      <c r="KI193" s="257"/>
      <c r="KJ193" s="257"/>
      <c r="KK193" s="258"/>
      <c r="KL193" s="257"/>
      <c r="KM193" s="257"/>
      <c r="KN193" s="257"/>
      <c r="KO193" s="257"/>
      <c r="KP193" s="257"/>
      <c r="KQ193" s="258"/>
      <c r="KR193" s="261"/>
      <c r="KS193" s="262"/>
      <c r="KT193" s="263"/>
      <c r="KU193" s="264"/>
    </row>
    <row r="194" ht="15.75" hidden="1" customHeight="1">
      <c r="A194" s="254"/>
      <c r="B194" s="255"/>
      <c r="C194" s="256"/>
      <c r="D194" s="256"/>
      <c r="E194" s="257" t="str">
        <f>ADHB!E194</f>
        <v/>
      </c>
      <c r="F194" s="257"/>
      <c r="G194" s="257"/>
      <c r="H194" s="258"/>
      <c r="I194" s="257"/>
      <c r="J194" s="257"/>
      <c r="K194" s="257"/>
      <c r="L194" s="257"/>
      <c r="M194" s="257"/>
      <c r="N194" s="258"/>
      <c r="O194" s="261"/>
      <c r="P194" s="262"/>
      <c r="Q194" s="263"/>
      <c r="R194" s="254"/>
      <c r="S194" s="255"/>
      <c r="T194" s="256"/>
      <c r="U194" s="256"/>
      <c r="V194" s="257" t="str">
        <f>ADHB!V194</f>
        <v/>
      </c>
      <c r="W194" s="257"/>
      <c r="X194" s="257"/>
      <c r="Y194" s="258"/>
      <c r="Z194" s="257"/>
      <c r="AA194" s="257"/>
      <c r="AB194" s="257"/>
      <c r="AC194" s="257"/>
      <c r="AD194" s="257"/>
      <c r="AE194" s="258"/>
      <c r="AF194" s="261"/>
      <c r="AG194" s="262"/>
      <c r="AH194" s="263"/>
      <c r="AI194" s="254"/>
      <c r="AJ194" s="255"/>
      <c r="AK194" s="256"/>
      <c r="AL194" s="256"/>
      <c r="AM194" s="257" t="str">
        <f>ADHB!AM194</f>
        <v/>
      </c>
      <c r="AN194" s="257"/>
      <c r="AO194" s="257"/>
      <c r="AP194" s="258"/>
      <c r="AQ194" s="257"/>
      <c r="AR194" s="257"/>
      <c r="AS194" s="257"/>
      <c r="AT194" s="257"/>
      <c r="AU194" s="257"/>
      <c r="AV194" s="258"/>
      <c r="AW194" s="261"/>
      <c r="AX194" s="262"/>
      <c r="AY194" s="263"/>
      <c r="AZ194" s="254"/>
      <c r="BA194" s="255"/>
      <c r="BB194" s="256"/>
      <c r="BC194" s="256"/>
      <c r="BD194" s="257" t="str">
        <f>ADHB!BD194</f>
        <v/>
      </c>
      <c r="BE194" s="257"/>
      <c r="BF194" s="257"/>
      <c r="BG194" s="258"/>
      <c r="BH194" s="257"/>
      <c r="BI194" s="257"/>
      <c r="BJ194" s="257"/>
      <c r="BK194" s="257"/>
      <c r="BL194" s="257"/>
      <c r="BM194" s="258"/>
      <c r="BN194" s="261"/>
      <c r="BO194" s="262"/>
      <c r="BP194" s="263"/>
      <c r="BQ194" s="254"/>
      <c r="BR194" s="255"/>
      <c r="BS194" s="256"/>
      <c r="BT194" s="256"/>
      <c r="BU194" s="257" t="str">
        <f>ADHB!BU194</f>
        <v/>
      </c>
      <c r="BV194" s="257"/>
      <c r="BW194" s="257"/>
      <c r="BX194" s="258"/>
      <c r="BY194" s="257"/>
      <c r="BZ194" s="257"/>
      <c r="CA194" s="257"/>
      <c r="CB194" s="257"/>
      <c r="CC194" s="257"/>
      <c r="CD194" s="258"/>
      <c r="CE194" s="261"/>
      <c r="CF194" s="262"/>
      <c r="CG194" s="263"/>
      <c r="CH194" s="254"/>
      <c r="CI194" s="255"/>
      <c r="CJ194" s="256"/>
      <c r="CK194" s="256"/>
      <c r="CL194" s="257" t="str">
        <f>ADHB!CL194</f>
        <v/>
      </c>
      <c r="CM194" s="257"/>
      <c r="CN194" s="257"/>
      <c r="CO194" s="258"/>
      <c r="CP194" s="257"/>
      <c r="CQ194" s="257"/>
      <c r="CR194" s="257"/>
      <c r="CS194" s="257"/>
      <c r="CT194" s="257"/>
      <c r="CU194" s="258"/>
      <c r="CV194" s="261"/>
      <c r="CW194" s="262"/>
      <c r="CX194" s="263"/>
      <c r="CY194" s="254"/>
      <c r="CZ194" s="255"/>
      <c r="DA194" s="256"/>
      <c r="DB194" s="256"/>
      <c r="DC194" s="257" t="str">
        <f>ADHB!DC194</f>
        <v/>
      </c>
      <c r="DD194" s="257"/>
      <c r="DE194" s="257"/>
      <c r="DF194" s="258"/>
      <c r="DG194" s="257"/>
      <c r="DH194" s="257"/>
      <c r="DI194" s="257"/>
      <c r="DJ194" s="257"/>
      <c r="DK194" s="257"/>
      <c r="DL194" s="258"/>
      <c r="DM194" s="261"/>
      <c r="DN194" s="262"/>
      <c r="DO194" s="263"/>
      <c r="DP194" s="254"/>
      <c r="DQ194" s="255"/>
      <c r="DR194" s="256"/>
      <c r="DS194" s="256"/>
      <c r="DT194" s="257" t="str">
        <f>ADHB!DT194</f>
        <v/>
      </c>
      <c r="DU194" s="257"/>
      <c r="DV194" s="257"/>
      <c r="DW194" s="258"/>
      <c r="DX194" s="257"/>
      <c r="DY194" s="257"/>
      <c r="DZ194" s="257"/>
      <c r="EA194" s="257"/>
      <c r="EB194" s="257"/>
      <c r="EC194" s="258"/>
      <c r="ED194" s="261"/>
      <c r="EE194" s="262"/>
      <c r="EF194" s="263"/>
      <c r="EG194" s="254"/>
      <c r="EH194" s="255"/>
      <c r="EI194" s="256"/>
      <c r="EJ194" s="256"/>
      <c r="EK194" s="257" t="str">
        <f>ADHB!EK194</f>
        <v/>
      </c>
      <c r="EL194" s="257"/>
      <c r="EM194" s="257"/>
      <c r="EN194" s="258"/>
      <c r="EO194" s="257"/>
      <c r="EP194" s="257"/>
      <c r="EQ194" s="257"/>
      <c r="ER194" s="257"/>
      <c r="ES194" s="257"/>
      <c r="ET194" s="258"/>
      <c r="EU194" s="261"/>
      <c r="EV194" s="262"/>
      <c r="EW194" s="263"/>
      <c r="EX194" s="254"/>
      <c r="EY194" s="255"/>
      <c r="EZ194" s="256"/>
      <c r="FA194" s="256"/>
      <c r="FB194" s="257" t="str">
        <f>ADHB!FB194</f>
        <v/>
      </c>
      <c r="FC194" s="257"/>
      <c r="FD194" s="257"/>
      <c r="FE194" s="258"/>
      <c r="FF194" s="257"/>
      <c r="FG194" s="257"/>
      <c r="FH194" s="257"/>
      <c r="FI194" s="257"/>
      <c r="FJ194" s="257"/>
      <c r="FK194" s="258"/>
      <c r="FL194" s="261"/>
      <c r="FM194" s="262"/>
      <c r="FN194" s="263"/>
      <c r="FO194" s="254"/>
      <c r="FP194" s="255"/>
      <c r="FQ194" s="256"/>
      <c r="FR194" s="256"/>
      <c r="FS194" s="257" t="str">
        <f>ADHB!FS194</f>
        <v/>
      </c>
      <c r="FT194" s="257"/>
      <c r="FU194" s="257"/>
      <c r="FV194" s="258"/>
      <c r="FW194" s="257"/>
      <c r="FX194" s="257"/>
      <c r="FY194" s="257"/>
      <c r="FZ194" s="257"/>
      <c r="GA194" s="257"/>
      <c r="GB194" s="258"/>
      <c r="GC194" s="261"/>
      <c r="GD194" s="262"/>
      <c r="GE194" s="263"/>
      <c r="GF194" s="254"/>
      <c r="GG194" s="255"/>
      <c r="GH194" s="256"/>
      <c r="GI194" s="256"/>
      <c r="GJ194" s="257" t="str">
        <f>ADHB!GJ194</f>
        <v/>
      </c>
      <c r="GK194" s="257"/>
      <c r="GL194" s="257"/>
      <c r="GM194" s="258"/>
      <c r="GN194" s="257"/>
      <c r="GO194" s="257"/>
      <c r="GP194" s="257"/>
      <c r="GQ194" s="257"/>
      <c r="GR194" s="257"/>
      <c r="GS194" s="258"/>
      <c r="GT194" s="261"/>
      <c r="GU194" s="262"/>
      <c r="GV194" s="263"/>
      <c r="GW194" s="254"/>
      <c r="GX194" s="255"/>
      <c r="GY194" s="256"/>
      <c r="GZ194" s="256"/>
      <c r="HA194" s="257" t="str">
        <f>ADHB!HA194</f>
        <v/>
      </c>
      <c r="HB194" s="257"/>
      <c r="HC194" s="257"/>
      <c r="HD194" s="258"/>
      <c r="HE194" s="257"/>
      <c r="HF194" s="257"/>
      <c r="HG194" s="257"/>
      <c r="HH194" s="257"/>
      <c r="HI194" s="257"/>
      <c r="HJ194" s="258"/>
      <c r="HK194" s="261"/>
      <c r="HL194" s="262"/>
      <c r="HM194" s="263"/>
      <c r="HN194" s="254"/>
      <c r="HO194" s="255"/>
      <c r="HP194" s="256"/>
      <c r="HQ194" s="256"/>
      <c r="HR194" s="257" t="str">
        <f>ADHB!HR194</f>
        <v/>
      </c>
      <c r="HS194" s="257"/>
      <c r="HT194" s="257"/>
      <c r="HU194" s="258"/>
      <c r="HV194" s="257"/>
      <c r="HW194" s="257"/>
      <c r="HX194" s="257"/>
      <c r="HY194" s="257"/>
      <c r="HZ194" s="257"/>
      <c r="IA194" s="258"/>
      <c r="IB194" s="261"/>
      <c r="IC194" s="262"/>
      <c r="ID194" s="263"/>
      <c r="IE194" s="254"/>
      <c r="IF194" s="255"/>
      <c r="IG194" s="256"/>
      <c r="IH194" s="256"/>
      <c r="II194" s="257" t="str">
        <f>ADHB!II194</f>
        <v/>
      </c>
      <c r="IJ194" s="257"/>
      <c r="IK194" s="257"/>
      <c r="IL194" s="258"/>
      <c r="IM194" s="257"/>
      <c r="IN194" s="257"/>
      <c r="IO194" s="257"/>
      <c r="IP194" s="257"/>
      <c r="IQ194" s="257"/>
      <c r="IR194" s="258"/>
      <c r="IS194" s="261"/>
      <c r="IT194" s="262"/>
      <c r="IU194" s="263"/>
      <c r="IV194" s="254"/>
      <c r="IW194" s="255"/>
      <c r="IX194" s="256"/>
      <c r="IY194" s="256"/>
      <c r="IZ194" s="257" t="str">
        <f>ADHB!IZ194</f>
        <v/>
      </c>
      <c r="JA194" s="257"/>
      <c r="JB194" s="257"/>
      <c r="JC194" s="258"/>
      <c r="JD194" s="257"/>
      <c r="JE194" s="257"/>
      <c r="JF194" s="257"/>
      <c r="JG194" s="257"/>
      <c r="JH194" s="257"/>
      <c r="JI194" s="258"/>
      <c r="JJ194" s="261"/>
      <c r="JK194" s="262"/>
      <c r="JL194" s="263"/>
      <c r="JM194" s="254"/>
      <c r="JN194" s="255"/>
      <c r="JO194" s="256"/>
      <c r="JP194" s="256"/>
      <c r="JQ194" s="257" t="str">
        <f>ADHB!KY194</f>
        <v/>
      </c>
      <c r="JR194" s="257"/>
      <c r="JS194" s="257"/>
      <c r="JT194" s="258"/>
      <c r="JU194" s="257"/>
      <c r="JV194" s="257"/>
      <c r="JW194" s="257"/>
      <c r="JX194" s="257"/>
      <c r="JY194" s="257"/>
      <c r="JZ194" s="258"/>
      <c r="KA194" s="261"/>
      <c r="KB194" s="262"/>
      <c r="KC194" s="263"/>
      <c r="KD194" s="254"/>
      <c r="KE194" s="255"/>
      <c r="KF194" s="256"/>
      <c r="KG194" s="256"/>
      <c r="KH194" s="257" t="str">
        <f>ADHB!LP194</f>
        <v/>
      </c>
      <c r="KI194" s="257"/>
      <c r="KJ194" s="257"/>
      <c r="KK194" s="258"/>
      <c r="KL194" s="257"/>
      <c r="KM194" s="257"/>
      <c r="KN194" s="257"/>
      <c r="KO194" s="257"/>
      <c r="KP194" s="257"/>
      <c r="KQ194" s="258"/>
      <c r="KR194" s="261"/>
      <c r="KS194" s="262"/>
      <c r="KT194" s="263"/>
      <c r="KU194" s="264"/>
    </row>
    <row r="195" ht="15.75" hidden="1" customHeight="1">
      <c r="A195" s="254"/>
      <c r="B195" s="255"/>
      <c r="C195" s="256"/>
      <c r="D195" s="256"/>
      <c r="E195" s="257" t="str">
        <f>ADHB!E195</f>
        <v/>
      </c>
      <c r="F195" s="257"/>
      <c r="G195" s="257"/>
      <c r="H195" s="258"/>
      <c r="I195" s="257"/>
      <c r="J195" s="257"/>
      <c r="K195" s="257"/>
      <c r="L195" s="257"/>
      <c r="M195" s="257"/>
      <c r="N195" s="258"/>
      <c r="O195" s="261"/>
      <c r="P195" s="262"/>
      <c r="Q195" s="263"/>
      <c r="R195" s="254"/>
      <c r="S195" s="255"/>
      <c r="T195" s="256"/>
      <c r="U195" s="256"/>
      <c r="V195" s="257" t="str">
        <f>ADHB!V195</f>
        <v/>
      </c>
      <c r="W195" s="257"/>
      <c r="X195" s="257"/>
      <c r="Y195" s="258"/>
      <c r="Z195" s="257"/>
      <c r="AA195" s="257"/>
      <c r="AB195" s="257"/>
      <c r="AC195" s="257"/>
      <c r="AD195" s="257"/>
      <c r="AE195" s="258"/>
      <c r="AF195" s="261"/>
      <c r="AG195" s="262"/>
      <c r="AH195" s="263"/>
      <c r="AI195" s="254"/>
      <c r="AJ195" s="255"/>
      <c r="AK195" s="256"/>
      <c r="AL195" s="256"/>
      <c r="AM195" s="257" t="str">
        <f>ADHB!AM195</f>
        <v/>
      </c>
      <c r="AN195" s="257"/>
      <c r="AO195" s="257"/>
      <c r="AP195" s="258"/>
      <c r="AQ195" s="257"/>
      <c r="AR195" s="257"/>
      <c r="AS195" s="257"/>
      <c r="AT195" s="257"/>
      <c r="AU195" s="257"/>
      <c r="AV195" s="258"/>
      <c r="AW195" s="261"/>
      <c r="AX195" s="262"/>
      <c r="AY195" s="263"/>
      <c r="AZ195" s="254"/>
      <c r="BA195" s="255"/>
      <c r="BB195" s="256"/>
      <c r="BC195" s="256"/>
      <c r="BD195" s="257" t="str">
        <f>ADHB!BD195</f>
        <v/>
      </c>
      <c r="BE195" s="257"/>
      <c r="BF195" s="257"/>
      <c r="BG195" s="258"/>
      <c r="BH195" s="257"/>
      <c r="BI195" s="257"/>
      <c r="BJ195" s="257"/>
      <c r="BK195" s="257"/>
      <c r="BL195" s="257"/>
      <c r="BM195" s="258"/>
      <c r="BN195" s="261"/>
      <c r="BO195" s="262"/>
      <c r="BP195" s="263"/>
      <c r="BQ195" s="254"/>
      <c r="BR195" s="255"/>
      <c r="BS195" s="256"/>
      <c r="BT195" s="256"/>
      <c r="BU195" s="257" t="str">
        <f>ADHB!BU195</f>
        <v/>
      </c>
      <c r="BV195" s="257"/>
      <c r="BW195" s="257"/>
      <c r="BX195" s="258"/>
      <c r="BY195" s="257"/>
      <c r="BZ195" s="257"/>
      <c r="CA195" s="257"/>
      <c r="CB195" s="257"/>
      <c r="CC195" s="257"/>
      <c r="CD195" s="258"/>
      <c r="CE195" s="261"/>
      <c r="CF195" s="262"/>
      <c r="CG195" s="263"/>
      <c r="CH195" s="254"/>
      <c r="CI195" s="255"/>
      <c r="CJ195" s="256"/>
      <c r="CK195" s="256"/>
      <c r="CL195" s="257" t="str">
        <f>ADHB!CL195</f>
        <v/>
      </c>
      <c r="CM195" s="257"/>
      <c r="CN195" s="257"/>
      <c r="CO195" s="258"/>
      <c r="CP195" s="257"/>
      <c r="CQ195" s="257"/>
      <c r="CR195" s="257"/>
      <c r="CS195" s="257"/>
      <c r="CT195" s="257"/>
      <c r="CU195" s="258"/>
      <c r="CV195" s="261"/>
      <c r="CW195" s="262"/>
      <c r="CX195" s="263"/>
      <c r="CY195" s="254"/>
      <c r="CZ195" s="255"/>
      <c r="DA195" s="256"/>
      <c r="DB195" s="256"/>
      <c r="DC195" s="257" t="str">
        <f>ADHB!DC195</f>
        <v/>
      </c>
      <c r="DD195" s="257"/>
      <c r="DE195" s="257"/>
      <c r="DF195" s="258"/>
      <c r="DG195" s="257"/>
      <c r="DH195" s="257"/>
      <c r="DI195" s="257"/>
      <c r="DJ195" s="257"/>
      <c r="DK195" s="257"/>
      <c r="DL195" s="258"/>
      <c r="DM195" s="261"/>
      <c r="DN195" s="262"/>
      <c r="DO195" s="263"/>
      <c r="DP195" s="254"/>
      <c r="DQ195" s="255"/>
      <c r="DR195" s="256"/>
      <c r="DS195" s="256"/>
      <c r="DT195" s="257" t="str">
        <f>ADHB!DT195</f>
        <v/>
      </c>
      <c r="DU195" s="257"/>
      <c r="DV195" s="257"/>
      <c r="DW195" s="258"/>
      <c r="DX195" s="257"/>
      <c r="DY195" s="257"/>
      <c r="DZ195" s="257"/>
      <c r="EA195" s="257"/>
      <c r="EB195" s="257"/>
      <c r="EC195" s="258"/>
      <c r="ED195" s="261"/>
      <c r="EE195" s="262"/>
      <c r="EF195" s="263"/>
      <c r="EG195" s="254"/>
      <c r="EH195" s="255"/>
      <c r="EI195" s="256"/>
      <c r="EJ195" s="256"/>
      <c r="EK195" s="257" t="str">
        <f>ADHB!EK195</f>
        <v/>
      </c>
      <c r="EL195" s="257"/>
      <c r="EM195" s="257"/>
      <c r="EN195" s="258"/>
      <c r="EO195" s="257"/>
      <c r="EP195" s="257"/>
      <c r="EQ195" s="257"/>
      <c r="ER195" s="257"/>
      <c r="ES195" s="257"/>
      <c r="ET195" s="258"/>
      <c r="EU195" s="261"/>
      <c r="EV195" s="262"/>
      <c r="EW195" s="263"/>
      <c r="EX195" s="254"/>
      <c r="EY195" s="255"/>
      <c r="EZ195" s="256"/>
      <c r="FA195" s="256"/>
      <c r="FB195" s="257" t="str">
        <f>ADHB!FB195</f>
        <v/>
      </c>
      <c r="FC195" s="257"/>
      <c r="FD195" s="257"/>
      <c r="FE195" s="258"/>
      <c r="FF195" s="257"/>
      <c r="FG195" s="257"/>
      <c r="FH195" s="257"/>
      <c r="FI195" s="257"/>
      <c r="FJ195" s="257"/>
      <c r="FK195" s="258"/>
      <c r="FL195" s="261"/>
      <c r="FM195" s="262"/>
      <c r="FN195" s="263"/>
      <c r="FO195" s="254"/>
      <c r="FP195" s="255"/>
      <c r="FQ195" s="256"/>
      <c r="FR195" s="256"/>
      <c r="FS195" s="257" t="str">
        <f>ADHB!FS195</f>
        <v/>
      </c>
      <c r="FT195" s="257"/>
      <c r="FU195" s="257"/>
      <c r="FV195" s="258"/>
      <c r="FW195" s="257"/>
      <c r="FX195" s="257"/>
      <c r="FY195" s="257"/>
      <c r="FZ195" s="257"/>
      <c r="GA195" s="257"/>
      <c r="GB195" s="258"/>
      <c r="GC195" s="261"/>
      <c r="GD195" s="262"/>
      <c r="GE195" s="263"/>
      <c r="GF195" s="254"/>
      <c r="GG195" s="255"/>
      <c r="GH195" s="256"/>
      <c r="GI195" s="256"/>
      <c r="GJ195" s="257" t="str">
        <f>ADHB!GJ195</f>
        <v/>
      </c>
      <c r="GK195" s="257"/>
      <c r="GL195" s="257"/>
      <c r="GM195" s="258"/>
      <c r="GN195" s="257"/>
      <c r="GO195" s="257"/>
      <c r="GP195" s="257"/>
      <c r="GQ195" s="257"/>
      <c r="GR195" s="257"/>
      <c r="GS195" s="258"/>
      <c r="GT195" s="261"/>
      <c r="GU195" s="262"/>
      <c r="GV195" s="263"/>
      <c r="GW195" s="254"/>
      <c r="GX195" s="255"/>
      <c r="GY195" s="256"/>
      <c r="GZ195" s="256"/>
      <c r="HA195" s="257" t="str">
        <f>ADHB!HA195</f>
        <v/>
      </c>
      <c r="HB195" s="257"/>
      <c r="HC195" s="257"/>
      <c r="HD195" s="258"/>
      <c r="HE195" s="257"/>
      <c r="HF195" s="257"/>
      <c r="HG195" s="257"/>
      <c r="HH195" s="257"/>
      <c r="HI195" s="257"/>
      <c r="HJ195" s="258"/>
      <c r="HK195" s="261"/>
      <c r="HL195" s="262"/>
      <c r="HM195" s="263"/>
      <c r="HN195" s="254"/>
      <c r="HO195" s="255"/>
      <c r="HP195" s="256"/>
      <c r="HQ195" s="256"/>
      <c r="HR195" s="257" t="str">
        <f>ADHB!HR195</f>
        <v/>
      </c>
      <c r="HS195" s="257"/>
      <c r="HT195" s="257"/>
      <c r="HU195" s="258"/>
      <c r="HV195" s="257"/>
      <c r="HW195" s="257"/>
      <c r="HX195" s="257"/>
      <c r="HY195" s="257"/>
      <c r="HZ195" s="257"/>
      <c r="IA195" s="258"/>
      <c r="IB195" s="261"/>
      <c r="IC195" s="262"/>
      <c r="ID195" s="263"/>
      <c r="IE195" s="254"/>
      <c r="IF195" s="255"/>
      <c r="IG195" s="256"/>
      <c r="IH195" s="256"/>
      <c r="II195" s="257" t="str">
        <f>ADHB!II195</f>
        <v/>
      </c>
      <c r="IJ195" s="257"/>
      <c r="IK195" s="257"/>
      <c r="IL195" s="258"/>
      <c r="IM195" s="257"/>
      <c r="IN195" s="257"/>
      <c r="IO195" s="257"/>
      <c r="IP195" s="257"/>
      <c r="IQ195" s="257"/>
      <c r="IR195" s="258"/>
      <c r="IS195" s="261"/>
      <c r="IT195" s="262"/>
      <c r="IU195" s="263"/>
      <c r="IV195" s="254"/>
      <c r="IW195" s="255"/>
      <c r="IX195" s="256"/>
      <c r="IY195" s="256"/>
      <c r="IZ195" s="257" t="str">
        <f>ADHB!IZ195</f>
        <v/>
      </c>
      <c r="JA195" s="257"/>
      <c r="JB195" s="257"/>
      <c r="JC195" s="258"/>
      <c r="JD195" s="257"/>
      <c r="JE195" s="257"/>
      <c r="JF195" s="257"/>
      <c r="JG195" s="257"/>
      <c r="JH195" s="257"/>
      <c r="JI195" s="258"/>
      <c r="JJ195" s="261"/>
      <c r="JK195" s="262"/>
      <c r="JL195" s="263"/>
      <c r="JM195" s="254"/>
      <c r="JN195" s="255"/>
      <c r="JO195" s="256"/>
      <c r="JP195" s="256"/>
      <c r="JQ195" s="257" t="str">
        <f>ADHB!KY195</f>
        <v/>
      </c>
      <c r="JR195" s="257"/>
      <c r="JS195" s="257"/>
      <c r="JT195" s="258"/>
      <c r="JU195" s="257"/>
      <c r="JV195" s="257"/>
      <c r="JW195" s="257"/>
      <c r="JX195" s="257"/>
      <c r="JY195" s="257"/>
      <c r="JZ195" s="258"/>
      <c r="KA195" s="261"/>
      <c r="KB195" s="262"/>
      <c r="KC195" s="263"/>
      <c r="KD195" s="254"/>
      <c r="KE195" s="255"/>
      <c r="KF195" s="256"/>
      <c r="KG195" s="256"/>
      <c r="KH195" s="257" t="str">
        <f>ADHB!LP195</f>
        <v/>
      </c>
      <c r="KI195" s="257"/>
      <c r="KJ195" s="257"/>
      <c r="KK195" s="258"/>
      <c r="KL195" s="257"/>
      <c r="KM195" s="257"/>
      <c r="KN195" s="257"/>
      <c r="KO195" s="257"/>
      <c r="KP195" s="257"/>
      <c r="KQ195" s="258"/>
      <c r="KR195" s="261"/>
      <c r="KS195" s="262"/>
      <c r="KT195" s="263"/>
      <c r="KU195" s="264"/>
    </row>
    <row r="196" ht="15.75" customHeight="1">
      <c r="A196" s="254"/>
      <c r="B196" s="255"/>
      <c r="C196" s="281"/>
      <c r="D196" s="281"/>
      <c r="E196" s="257" t="str">
        <f>ADHB!E196</f>
        <v/>
      </c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62"/>
      <c r="Q196" s="263"/>
      <c r="R196" s="254"/>
      <c r="S196" s="255"/>
      <c r="T196" s="281"/>
      <c r="U196" s="281"/>
      <c r="V196" s="257" t="str">
        <f>ADHB!V196</f>
        <v/>
      </c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257"/>
      <c r="AG196" s="262"/>
      <c r="AH196" s="263"/>
      <c r="AI196" s="254"/>
      <c r="AJ196" s="255"/>
      <c r="AK196" s="281"/>
      <c r="AL196" s="281"/>
      <c r="AM196" s="257" t="str">
        <f>ADHB!AM196</f>
        <v/>
      </c>
      <c r="AN196" s="257"/>
      <c r="AO196" s="257"/>
      <c r="AP196" s="257"/>
      <c r="AQ196" s="257"/>
      <c r="AR196" s="257"/>
      <c r="AS196" s="257"/>
      <c r="AT196" s="257"/>
      <c r="AU196" s="257"/>
      <c r="AV196" s="257"/>
      <c r="AW196" s="257"/>
      <c r="AX196" s="262"/>
      <c r="AY196" s="263"/>
      <c r="AZ196" s="254"/>
      <c r="BA196" s="255"/>
      <c r="BB196" s="281"/>
      <c r="BC196" s="281"/>
      <c r="BD196" s="257" t="str">
        <f>ADHB!BD196</f>
        <v/>
      </c>
      <c r="BE196" s="257"/>
      <c r="BF196" s="257"/>
      <c r="BG196" s="257"/>
      <c r="BH196" s="257"/>
      <c r="BI196" s="257"/>
      <c r="BJ196" s="257"/>
      <c r="BK196" s="257"/>
      <c r="BL196" s="257"/>
      <c r="BM196" s="257"/>
      <c r="BN196" s="257"/>
      <c r="BO196" s="262"/>
      <c r="BP196" s="263"/>
      <c r="BQ196" s="254"/>
      <c r="BR196" s="255"/>
      <c r="BS196" s="281"/>
      <c r="BT196" s="281"/>
      <c r="BU196" s="257" t="str">
        <f>ADHB!BU196</f>
        <v/>
      </c>
      <c r="BV196" s="257"/>
      <c r="BW196" s="257"/>
      <c r="BX196" s="257"/>
      <c r="BY196" s="257"/>
      <c r="BZ196" s="257"/>
      <c r="CA196" s="257"/>
      <c r="CB196" s="257"/>
      <c r="CC196" s="257"/>
      <c r="CD196" s="257"/>
      <c r="CE196" s="257"/>
      <c r="CF196" s="262"/>
      <c r="CG196" s="263"/>
      <c r="CH196" s="254"/>
      <c r="CI196" s="255"/>
      <c r="CJ196" s="281"/>
      <c r="CK196" s="281"/>
      <c r="CL196" s="257" t="str">
        <f>ADHB!CL196</f>
        <v/>
      </c>
      <c r="CM196" s="257"/>
      <c r="CN196" s="257"/>
      <c r="CO196" s="257"/>
      <c r="CP196" s="257"/>
      <c r="CQ196" s="257"/>
      <c r="CR196" s="257"/>
      <c r="CS196" s="257"/>
      <c r="CT196" s="257"/>
      <c r="CU196" s="257"/>
      <c r="CV196" s="257"/>
      <c r="CW196" s="262"/>
      <c r="CX196" s="263"/>
      <c r="CY196" s="254"/>
      <c r="CZ196" s="255"/>
      <c r="DA196" s="281"/>
      <c r="DB196" s="281"/>
      <c r="DC196" s="257" t="str">
        <f>ADHB!DC196</f>
        <v/>
      </c>
      <c r="DD196" s="257"/>
      <c r="DE196" s="257"/>
      <c r="DF196" s="257"/>
      <c r="DG196" s="257"/>
      <c r="DH196" s="257"/>
      <c r="DI196" s="257"/>
      <c r="DJ196" s="257"/>
      <c r="DK196" s="257"/>
      <c r="DL196" s="257"/>
      <c r="DM196" s="257"/>
      <c r="DN196" s="262"/>
      <c r="DO196" s="263"/>
      <c r="DP196" s="254"/>
      <c r="DQ196" s="255"/>
      <c r="DR196" s="281"/>
      <c r="DS196" s="281"/>
      <c r="DT196" s="257" t="str">
        <f>ADHB!DT196</f>
        <v/>
      </c>
      <c r="DU196" s="257"/>
      <c r="DV196" s="257"/>
      <c r="DW196" s="257"/>
      <c r="DX196" s="257"/>
      <c r="DY196" s="257"/>
      <c r="DZ196" s="257"/>
      <c r="EA196" s="257"/>
      <c r="EB196" s="257"/>
      <c r="EC196" s="257"/>
      <c r="ED196" s="257"/>
      <c r="EE196" s="262"/>
      <c r="EF196" s="263"/>
      <c r="EG196" s="254"/>
      <c r="EH196" s="255"/>
      <c r="EI196" s="281"/>
      <c r="EJ196" s="281"/>
      <c r="EK196" s="257" t="str">
        <f>ADHB!EK196</f>
        <v/>
      </c>
      <c r="EL196" s="257"/>
      <c r="EM196" s="257"/>
      <c r="EN196" s="257"/>
      <c r="EO196" s="257"/>
      <c r="EP196" s="257"/>
      <c r="EQ196" s="257"/>
      <c r="ER196" s="257"/>
      <c r="ES196" s="257"/>
      <c r="ET196" s="257"/>
      <c r="EU196" s="257"/>
      <c r="EV196" s="262"/>
      <c r="EW196" s="263"/>
      <c r="EX196" s="254"/>
      <c r="EY196" s="255"/>
      <c r="EZ196" s="281"/>
      <c r="FA196" s="281"/>
      <c r="FB196" s="257" t="str">
        <f>ADHB!FB196</f>
        <v/>
      </c>
      <c r="FC196" s="257"/>
      <c r="FD196" s="257"/>
      <c r="FE196" s="257"/>
      <c r="FF196" s="257"/>
      <c r="FG196" s="257"/>
      <c r="FH196" s="257"/>
      <c r="FI196" s="257"/>
      <c r="FJ196" s="257"/>
      <c r="FK196" s="257"/>
      <c r="FL196" s="257"/>
      <c r="FM196" s="262"/>
      <c r="FN196" s="263"/>
      <c r="FO196" s="254"/>
      <c r="FP196" s="255"/>
      <c r="FQ196" s="281"/>
      <c r="FR196" s="281"/>
      <c r="FS196" s="257" t="str">
        <f>ADHB!FS196</f>
        <v/>
      </c>
      <c r="FT196" s="257"/>
      <c r="FU196" s="257"/>
      <c r="FV196" s="257"/>
      <c r="FW196" s="257"/>
      <c r="FX196" s="257"/>
      <c r="FY196" s="257"/>
      <c r="FZ196" s="257"/>
      <c r="GA196" s="257"/>
      <c r="GB196" s="257"/>
      <c r="GC196" s="257"/>
      <c r="GD196" s="262"/>
      <c r="GE196" s="263"/>
      <c r="GF196" s="254"/>
      <c r="GG196" s="255"/>
      <c r="GH196" s="281"/>
      <c r="GI196" s="281"/>
      <c r="GJ196" s="257" t="str">
        <f>ADHB!GJ196</f>
        <v/>
      </c>
      <c r="GK196" s="257"/>
      <c r="GL196" s="257"/>
      <c r="GM196" s="257"/>
      <c r="GN196" s="257"/>
      <c r="GO196" s="257"/>
      <c r="GP196" s="257"/>
      <c r="GQ196" s="257"/>
      <c r="GR196" s="257"/>
      <c r="GS196" s="257"/>
      <c r="GT196" s="257"/>
      <c r="GU196" s="262"/>
      <c r="GV196" s="263"/>
      <c r="GW196" s="254"/>
      <c r="GX196" s="255"/>
      <c r="GY196" s="281"/>
      <c r="GZ196" s="281"/>
      <c r="HA196" s="257" t="str">
        <f>ADHB!HA196</f>
        <v/>
      </c>
      <c r="HB196" s="257"/>
      <c r="HC196" s="257"/>
      <c r="HD196" s="257"/>
      <c r="HE196" s="257"/>
      <c r="HF196" s="257"/>
      <c r="HG196" s="257"/>
      <c r="HH196" s="257"/>
      <c r="HI196" s="257"/>
      <c r="HJ196" s="257"/>
      <c r="HK196" s="257"/>
      <c r="HL196" s="262"/>
      <c r="HM196" s="263"/>
      <c r="HN196" s="254"/>
      <c r="HO196" s="255"/>
      <c r="HP196" s="281"/>
      <c r="HQ196" s="281"/>
      <c r="HR196" s="257" t="str">
        <f>ADHB!HR196</f>
        <v/>
      </c>
      <c r="HS196" s="257"/>
      <c r="HT196" s="257"/>
      <c r="HU196" s="257"/>
      <c r="HV196" s="257"/>
      <c r="HW196" s="257"/>
      <c r="HX196" s="257"/>
      <c r="HY196" s="257"/>
      <c r="HZ196" s="257"/>
      <c r="IA196" s="257"/>
      <c r="IB196" s="257"/>
      <c r="IC196" s="262"/>
      <c r="ID196" s="263"/>
      <c r="IE196" s="254"/>
      <c r="IF196" s="255"/>
      <c r="IG196" s="281"/>
      <c r="IH196" s="281"/>
      <c r="II196" s="257" t="str">
        <f>ADHB!II196</f>
        <v/>
      </c>
      <c r="IJ196" s="257"/>
      <c r="IK196" s="257"/>
      <c r="IL196" s="257"/>
      <c r="IM196" s="257"/>
      <c r="IN196" s="257"/>
      <c r="IO196" s="257"/>
      <c r="IP196" s="257"/>
      <c r="IQ196" s="257"/>
      <c r="IR196" s="257"/>
      <c r="IS196" s="257"/>
      <c r="IT196" s="262"/>
      <c r="IU196" s="263"/>
      <c r="IV196" s="254"/>
      <c r="IW196" s="255"/>
      <c r="IX196" s="281"/>
      <c r="IY196" s="281"/>
      <c r="IZ196" s="257" t="str">
        <f>ADHB!IZ196</f>
        <v/>
      </c>
      <c r="JA196" s="257"/>
      <c r="JB196" s="257"/>
      <c r="JC196" s="257"/>
      <c r="JD196" s="257"/>
      <c r="JE196" s="257"/>
      <c r="JF196" s="257"/>
      <c r="JG196" s="257"/>
      <c r="JH196" s="257"/>
      <c r="JI196" s="257"/>
      <c r="JJ196" s="257"/>
      <c r="JK196" s="262"/>
      <c r="JL196" s="263"/>
      <c r="JM196" s="254"/>
      <c r="JN196" s="255"/>
      <c r="JO196" s="281"/>
      <c r="JP196" s="281"/>
      <c r="JQ196" s="257" t="str">
        <f>ADHB!KY196</f>
        <v/>
      </c>
      <c r="JR196" s="257"/>
      <c r="JS196" s="257"/>
      <c r="JT196" s="257"/>
      <c r="JU196" s="257"/>
      <c r="JV196" s="257"/>
      <c r="JW196" s="257"/>
      <c r="JX196" s="257"/>
      <c r="JY196" s="257"/>
      <c r="JZ196" s="257"/>
      <c r="KA196" s="257"/>
      <c r="KB196" s="262"/>
      <c r="KC196" s="263"/>
      <c r="KD196" s="254"/>
      <c r="KE196" s="255"/>
      <c r="KF196" s="281"/>
      <c r="KG196" s="281"/>
      <c r="KH196" s="257" t="str">
        <f>ADHB!LP196</f>
        <v/>
      </c>
      <c r="KI196" s="257"/>
      <c r="KJ196" s="257"/>
      <c r="KK196" s="257"/>
      <c r="KL196" s="257"/>
      <c r="KM196" s="257"/>
      <c r="KN196" s="257"/>
      <c r="KO196" s="257"/>
      <c r="KP196" s="257"/>
      <c r="KQ196" s="257"/>
      <c r="KR196" s="257"/>
      <c r="KS196" s="262"/>
      <c r="KT196" s="263"/>
      <c r="KU196" s="282"/>
    </row>
    <row r="197" ht="15.75" customHeight="1">
      <c r="A197" s="283" t="s">
        <v>162</v>
      </c>
      <c r="B197" s="197"/>
      <c r="C197" s="284"/>
      <c r="D197" s="284"/>
      <c r="E197" s="285"/>
      <c r="F197" s="285"/>
      <c r="G197" s="286">
        <f>SUM(G114:G196)</f>
        <v>0</v>
      </c>
      <c r="H197" s="285"/>
      <c r="I197" s="286">
        <f>SUM(I114:I196)</f>
        <v>0</v>
      </c>
      <c r="J197" s="285"/>
      <c r="K197" s="285"/>
      <c r="L197" s="285"/>
      <c r="M197" s="286">
        <f>SUM(M114:M196)</f>
        <v>0</v>
      </c>
      <c r="N197" s="285"/>
      <c r="O197" s="286">
        <f t="shared" ref="O197:P197" si="1585">SUM(O114:O196)</f>
        <v>0</v>
      </c>
      <c r="P197" s="286">
        <f t="shared" si="1585"/>
        <v>0</v>
      </c>
      <c r="Q197" s="252"/>
      <c r="R197" s="283" t="s">
        <v>162</v>
      </c>
      <c r="S197" s="197"/>
      <c r="T197" s="284"/>
      <c r="U197" s="284"/>
      <c r="V197" s="285"/>
      <c r="W197" s="285"/>
      <c r="X197" s="286">
        <f>SUM(X114:X196)</f>
        <v>0</v>
      </c>
      <c r="Y197" s="285"/>
      <c r="Z197" s="286">
        <f>SUM(Z114:Z196)</f>
        <v>0</v>
      </c>
      <c r="AA197" s="285"/>
      <c r="AB197" s="285"/>
      <c r="AC197" s="285"/>
      <c r="AD197" s="286">
        <f>SUM(AD114:AD196)</f>
        <v>0</v>
      </c>
      <c r="AE197" s="285"/>
      <c r="AF197" s="286">
        <f t="shared" ref="AF197:AG197" si="1586">SUM(AF114:AF196)</f>
        <v>0</v>
      </c>
      <c r="AG197" s="286">
        <f t="shared" si="1586"/>
        <v>0</v>
      </c>
      <c r="AH197" s="252"/>
      <c r="AI197" s="283" t="s">
        <v>162</v>
      </c>
      <c r="AJ197" s="197"/>
      <c r="AK197" s="284"/>
      <c r="AL197" s="284"/>
      <c r="AM197" s="285"/>
      <c r="AN197" s="285"/>
      <c r="AO197" s="286">
        <f>SUM(AO114:AO196)</f>
        <v>0</v>
      </c>
      <c r="AP197" s="285"/>
      <c r="AQ197" s="286">
        <f>SUM(AQ114:AQ196)</f>
        <v>0</v>
      </c>
      <c r="AR197" s="285"/>
      <c r="AS197" s="285"/>
      <c r="AT197" s="285"/>
      <c r="AU197" s="286">
        <f>SUM(AU114:AU196)</f>
        <v>0</v>
      </c>
      <c r="AV197" s="285"/>
      <c r="AW197" s="286">
        <f t="shared" ref="AW197:AX197" si="1587">SUM(AW114:AW196)</f>
        <v>0</v>
      </c>
      <c r="AX197" s="286">
        <f t="shared" si="1587"/>
        <v>0</v>
      </c>
      <c r="AY197" s="252"/>
      <c r="AZ197" s="283" t="s">
        <v>162</v>
      </c>
      <c r="BA197" s="197"/>
      <c r="BB197" s="284"/>
      <c r="BC197" s="284"/>
      <c r="BD197" s="285"/>
      <c r="BE197" s="285"/>
      <c r="BF197" s="286">
        <f>SUM(BF114:BF196)</f>
        <v>0</v>
      </c>
      <c r="BG197" s="285"/>
      <c r="BH197" s="286">
        <f>SUM(BH114:BH196)</f>
        <v>0</v>
      </c>
      <c r="BI197" s="285"/>
      <c r="BJ197" s="285"/>
      <c r="BK197" s="285"/>
      <c r="BL197" s="286">
        <f>SUM(BL114:BL196)</f>
        <v>0</v>
      </c>
      <c r="BM197" s="285"/>
      <c r="BN197" s="286">
        <f t="shared" ref="BN197:BO197" si="1588">SUM(BN114:BN196)</f>
        <v>0</v>
      </c>
      <c r="BO197" s="286">
        <f t="shared" si="1588"/>
        <v>0</v>
      </c>
      <c r="BP197" s="252"/>
      <c r="BQ197" s="283" t="s">
        <v>162</v>
      </c>
      <c r="BR197" s="197"/>
      <c r="BS197" s="284"/>
      <c r="BT197" s="284"/>
      <c r="BU197" s="285"/>
      <c r="BV197" s="285"/>
      <c r="BW197" s="286">
        <f>SUM(BW114:BW196)</f>
        <v>0</v>
      </c>
      <c r="BX197" s="285"/>
      <c r="BY197" s="286">
        <f>SUM(BY114:BY196)</f>
        <v>0</v>
      </c>
      <c r="BZ197" s="285"/>
      <c r="CA197" s="285"/>
      <c r="CB197" s="285"/>
      <c r="CC197" s="286">
        <f>SUM(CC114:CC196)</f>
        <v>0</v>
      </c>
      <c r="CD197" s="285"/>
      <c r="CE197" s="286">
        <f t="shared" ref="CE197:CF197" si="1589">SUM(CE114:CE196)</f>
        <v>0</v>
      </c>
      <c r="CF197" s="286">
        <f t="shared" si="1589"/>
        <v>0</v>
      </c>
      <c r="CG197" s="252"/>
      <c r="CH197" s="283" t="s">
        <v>162</v>
      </c>
      <c r="CI197" s="197"/>
      <c r="CJ197" s="284"/>
      <c r="CK197" s="284"/>
      <c r="CL197" s="285"/>
      <c r="CM197" s="285"/>
      <c r="CN197" s="286">
        <f>SUM(CN114:CN196)</f>
        <v>0</v>
      </c>
      <c r="CO197" s="285"/>
      <c r="CP197" s="286">
        <f>SUM(CP114:CP196)</f>
        <v>0</v>
      </c>
      <c r="CQ197" s="285"/>
      <c r="CR197" s="285"/>
      <c r="CS197" s="285"/>
      <c r="CT197" s="286">
        <f>SUM(CT114:CT196)</f>
        <v>0</v>
      </c>
      <c r="CU197" s="285"/>
      <c r="CV197" s="286">
        <f t="shared" ref="CV197:CW197" si="1590">SUM(CV114:CV196)</f>
        <v>0</v>
      </c>
      <c r="CW197" s="286">
        <f t="shared" si="1590"/>
        <v>0</v>
      </c>
      <c r="CX197" s="252"/>
      <c r="CY197" s="283" t="s">
        <v>162</v>
      </c>
      <c r="CZ197" s="197"/>
      <c r="DA197" s="284"/>
      <c r="DB197" s="284"/>
      <c r="DC197" s="285"/>
      <c r="DD197" s="285"/>
      <c r="DE197" s="286">
        <f>SUM(DE114:DE196)</f>
        <v>0</v>
      </c>
      <c r="DF197" s="285"/>
      <c r="DG197" s="286">
        <f>SUM(DG114:DG196)</f>
        <v>0</v>
      </c>
      <c r="DH197" s="285"/>
      <c r="DI197" s="285"/>
      <c r="DJ197" s="285"/>
      <c r="DK197" s="286">
        <f>SUM(DK114:DK196)</f>
        <v>0</v>
      </c>
      <c r="DL197" s="285"/>
      <c r="DM197" s="286">
        <f t="shared" ref="DM197:DN197" si="1591">SUM(DM114:DM196)</f>
        <v>0</v>
      </c>
      <c r="DN197" s="286">
        <f t="shared" si="1591"/>
        <v>0</v>
      </c>
      <c r="DO197" s="252"/>
      <c r="DP197" s="283" t="s">
        <v>162</v>
      </c>
      <c r="DQ197" s="197"/>
      <c r="DR197" s="284"/>
      <c r="DS197" s="284"/>
      <c r="DT197" s="285"/>
      <c r="DU197" s="285"/>
      <c r="DV197" s="286">
        <f>SUM(DV114:DV196)</f>
        <v>0</v>
      </c>
      <c r="DW197" s="285"/>
      <c r="DX197" s="286">
        <f>SUM(DX114:DX196)</f>
        <v>0</v>
      </c>
      <c r="DY197" s="285"/>
      <c r="DZ197" s="285"/>
      <c r="EA197" s="285"/>
      <c r="EB197" s="286">
        <f>SUM(EB114:EB196)</f>
        <v>0</v>
      </c>
      <c r="EC197" s="285"/>
      <c r="ED197" s="286">
        <f t="shared" ref="ED197:EE197" si="1592">SUM(ED114:ED196)</f>
        <v>0</v>
      </c>
      <c r="EE197" s="286">
        <f t="shared" si="1592"/>
        <v>0</v>
      </c>
      <c r="EF197" s="252"/>
      <c r="EG197" s="283" t="s">
        <v>162</v>
      </c>
      <c r="EH197" s="197"/>
      <c r="EI197" s="284"/>
      <c r="EJ197" s="284"/>
      <c r="EK197" s="285"/>
      <c r="EL197" s="285"/>
      <c r="EM197" s="286">
        <f>SUM(EM114:EM196)</f>
        <v>0</v>
      </c>
      <c r="EN197" s="285"/>
      <c r="EO197" s="286">
        <f>SUM(EO114:EO196)</f>
        <v>0</v>
      </c>
      <c r="EP197" s="285"/>
      <c r="EQ197" s="285"/>
      <c r="ER197" s="285"/>
      <c r="ES197" s="286">
        <f>SUM(ES114:ES196)</f>
        <v>0</v>
      </c>
      <c r="ET197" s="285"/>
      <c r="EU197" s="286">
        <f t="shared" ref="EU197:EV197" si="1593">SUM(EU114:EU196)</f>
        <v>0</v>
      </c>
      <c r="EV197" s="286">
        <f t="shared" si="1593"/>
        <v>0</v>
      </c>
      <c r="EW197" s="252"/>
      <c r="EX197" s="283" t="s">
        <v>162</v>
      </c>
      <c r="EY197" s="197"/>
      <c r="EZ197" s="284"/>
      <c r="FA197" s="284"/>
      <c r="FB197" s="285"/>
      <c r="FC197" s="285"/>
      <c r="FD197" s="286">
        <f>SUM(FD114:FD196)</f>
        <v>183972.38</v>
      </c>
      <c r="FE197" s="285"/>
      <c r="FF197" s="286">
        <f>SUM(FF114:FF196)</f>
        <v>0</v>
      </c>
      <c r="FG197" s="285"/>
      <c r="FH197" s="285"/>
      <c r="FI197" s="285"/>
      <c r="FJ197" s="286">
        <f>SUM(FJ114:FJ196)</f>
        <v>183972.38</v>
      </c>
      <c r="FK197" s="285"/>
      <c r="FL197" s="286">
        <f t="shared" ref="FL197:FM197" si="1594">SUM(FL114:FL196)</f>
        <v>54141.20712</v>
      </c>
      <c r="FM197" s="286">
        <f t="shared" si="1594"/>
        <v>129831.1729</v>
      </c>
      <c r="FN197" s="252"/>
      <c r="FO197" s="283" t="s">
        <v>162</v>
      </c>
      <c r="FP197" s="197"/>
      <c r="FQ197" s="284"/>
      <c r="FR197" s="284"/>
      <c r="FS197" s="285"/>
      <c r="FT197" s="285"/>
      <c r="FU197" s="286">
        <f>SUM(FU114:FU196)</f>
        <v>127861.4278</v>
      </c>
      <c r="FV197" s="285"/>
      <c r="FW197" s="286">
        <f>SUM(FW114:FW196)</f>
        <v>0</v>
      </c>
      <c r="FX197" s="285"/>
      <c r="FY197" s="285"/>
      <c r="FZ197" s="285"/>
      <c r="GA197" s="286">
        <f>SUM(GA114:GA196)</f>
        <v>127861.4278</v>
      </c>
      <c r="GB197" s="285"/>
      <c r="GC197" s="286">
        <f t="shared" ref="GC197:GD197" si="1595">SUM(GC114:GC196)</f>
        <v>37628.32251</v>
      </c>
      <c r="GD197" s="286">
        <f t="shared" si="1595"/>
        <v>90233.10534</v>
      </c>
      <c r="GE197" s="252"/>
      <c r="GF197" s="283" t="s">
        <v>162</v>
      </c>
      <c r="GG197" s="197"/>
      <c r="GH197" s="284"/>
      <c r="GI197" s="284"/>
      <c r="GJ197" s="285"/>
      <c r="GK197" s="285"/>
      <c r="GL197" s="286">
        <f>SUM(GL114:GL196)</f>
        <v>126245.8311</v>
      </c>
      <c r="GM197" s="285"/>
      <c r="GN197" s="286">
        <f>SUM(GN114:GN196)</f>
        <v>0</v>
      </c>
      <c r="GO197" s="285"/>
      <c r="GP197" s="285"/>
      <c r="GQ197" s="285"/>
      <c r="GR197" s="286">
        <f>SUM(GR114:GR196)</f>
        <v>126245.8311</v>
      </c>
      <c r="GS197" s="285"/>
      <c r="GT197" s="286">
        <f t="shared" ref="GT197:GU197" si="1596">SUM(GT114:GT196)</f>
        <v>37152.86876</v>
      </c>
      <c r="GU197" s="286">
        <f t="shared" si="1596"/>
        <v>89092.96234</v>
      </c>
      <c r="GV197" s="252"/>
      <c r="GW197" s="283" t="s">
        <v>162</v>
      </c>
      <c r="GX197" s="197"/>
      <c r="GY197" s="284"/>
      <c r="GZ197" s="284"/>
      <c r="HA197" s="285"/>
      <c r="HB197" s="285"/>
      <c r="HC197" s="286">
        <f>SUM(HC114:HC196)</f>
        <v>142268.1974</v>
      </c>
      <c r="HD197" s="285"/>
      <c r="HE197" s="286">
        <f>SUM(HE114:HE196)</f>
        <v>0</v>
      </c>
      <c r="HF197" s="285"/>
      <c r="HG197" s="285"/>
      <c r="HH197" s="285"/>
      <c r="HI197" s="286">
        <f>SUM(HI114:HI196)</f>
        <v>142268.1974</v>
      </c>
      <c r="HJ197" s="285"/>
      <c r="HK197" s="286">
        <f t="shared" ref="HK197:HL197" si="1597">SUM(HK114:HK196)</f>
        <v>41868.08881</v>
      </c>
      <c r="HL197" s="286">
        <f t="shared" si="1597"/>
        <v>100400.1086</v>
      </c>
      <c r="HM197" s="252"/>
      <c r="HN197" s="283" t="s">
        <v>162</v>
      </c>
      <c r="HO197" s="197"/>
      <c r="HP197" s="284"/>
      <c r="HQ197" s="284"/>
      <c r="HR197" s="285"/>
      <c r="HS197" s="285"/>
      <c r="HT197" s="286">
        <f>SUM(HT114:HT196)</f>
        <v>139172.4107</v>
      </c>
      <c r="HU197" s="285"/>
      <c r="HV197" s="286">
        <f>SUM(HV114:HV196)</f>
        <v>0</v>
      </c>
      <c r="HW197" s="285"/>
      <c r="HX197" s="285"/>
      <c r="HY197" s="285"/>
      <c r="HZ197" s="286">
        <f>SUM(HZ114:HZ196)</f>
        <v>139172.4107</v>
      </c>
      <c r="IA197" s="285"/>
      <c r="IB197" s="286">
        <f t="shared" ref="IB197:IC197" si="1598">SUM(IB114:IB196)</f>
        <v>40957.03016</v>
      </c>
      <c r="IC197" s="286">
        <f t="shared" si="1598"/>
        <v>98215.38058</v>
      </c>
      <c r="ID197" s="252"/>
      <c r="IE197" s="283" t="s">
        <v>162</v>
      </c>
      <c r="IF197" s="197"/>
      <c r="IG197" s="284"/>
      <c r="IH197" s="284"/>
      <c r="II197" s="285"/>
      <c r="IJ197" s="285"/>
      <c r="IK197" s="286">
        <f>SUM(IK114:IK196)</f>
        <v>160447.1639</v>
      </c>
      <c r="IL197" s="285"/>
      <c r="IM197" s="286">
        <f>SUM(IM114:IM196)</f>
        <v>0</v>
      </c>
      <c r="IN197" s="285"/>
      <c r="IO197" s="285"/>
      <c r="IP197" s="285"/>
      <c r="IQ197" s="286">
        <f>SUM(IQ114:IQ196)</f>
        <v>160447.1639</v>
      </c>
      <c r="IR197" s="285"/>
      <c r="IS197" s="286">
        <f t="shared" ref="IS197:IT197" si="1599">SUM(IS114:IS196)</f>
        <v>47217.97441</v>
      </c>
      <c r="IT197" s="286">
        <f t="shared" si="1599"/>
        <v>113229.1895</v>
      </c>
      <c r="IU197" s="252"/>
      <c r="IV197" s="283" t="s">
        <v>162</v>
      </c>
      <c r="IW197" s="197"/>
      <c r="IX197" s="284"/>
      <c r="IY197" s="284"/>
      <c r="IZ197" s="285"/>
      <c r="JA197" s="285"/>
      <c r="JB197" s="286">
        <f>SUM(JB114:JB196)</f>
        <v>139561.8668</v>
      </c>
      <c r="JC197" s="285"/>
      <c r="JD197" s="286">
        <f>SUM(JD114:JD196)</f>
        <v>0</v>
      </c>
      <c r="JE197" s="285"/>
      <c r="JF197" s="285"/>
      <c r="JG197" s="285"/>
      <c r="JH197" s="286">
        <f>SUM(JH114:JH196)</f>
        <v>139561.8668</v>
      </c>
      <c r="JI197" s="285"/>
      <c r="JJ197" s="286">
        <f t="shared" ref="JJ197:JK197" si="1600">SUM(JJ114:JJ196)</f>
        <v>41071.64313</v>
      </c>
      <c r="JK197" s="286">
        <f t="shared" si="1600"/>
        <v>98490.22367</v>
      </c>
      <c r="JL197" s="252"/>
      <c r="JM197" s="283" t="s">
        <v>162</v>
      </c>
      <c r="JN197" s="197"/>
      <c r="JO197" s="284"/>
      <c r="JP197" s="284"/>
      <c r="JQ197" s="285"/>
      <c r="JR197" s="285"/>
      <c r="JS197" s="286">
        <f>SUM(JS114:JS196)</f>
        <v>135495.7723</v>
      </c>
      <c r="JT197" s="285"/>
      <c r="JU197" s="286">
        <f>SUM(JU114:JU196)</f>
        <v>0</v>
      </c>
      <c r="JV197" s="285"/>
      <c r="JW197" s="285"/>
      <c r="JX197" s="285"/>
      <c r="JY197" s="286">
        <f>SUM(JY114:JY196)</f>
        <v>135495.7723</v>
      </c>
      <c r="JZ197" s="285"/>
      <c r="KA197" s="286">
        <f t="shared" ref="KA197:KB197" si="1601">SUM(KA114:KA196)</f>
        <v>39875.03271</v>
      </c>
      <c r="KB197" s="286">
        <f t="shared" si="1601"/>
        <v>95620.73956</v>
      </c>
      <c r="KC197" s="252"/>
      <c r="KD197" s="283" t="s">
        <v>162</v>
      </c>
      <c r="KE197" s="197"/>
      <c r="KF197" s="284"/>
      <c r="KG197" s="284"/>
      <c r="KH197" s="285"/>
      <c r="KI197" s="285"/>
      <c r="KJ197" s="286">
        <f>SUM(KJ114:KJ196)</f>
        <v>0</v>
      </c>
      <c r="KK197" s="285"/>
      <c r="KL197" s="286">
        <f>SUM(KL114:KL196)</f>
        <v>0</v>
      </c>
      <c r="KM197" s="285"/>
      <c r="KN197" s="285"/>
      <c r="KO197" s="285"/>
      <c r="KP197" s="286">
        <f>SUM(KP114:KP196)</f>
        <v>0</v>
      </c>
      <c r="KQ197" s="285"/>
      <c r="KR197" s="286">
        <f t="shared" ref="KR197:KS197" si="1602">SUM(KR114:KR196)</f>
        <v>0</v>
      </c>
      <c r="KS197" s="286">
        <f t="shared" si="1602"/>
        <v>0</v>
      </c>
      <c r="KT197" s="252"/>
      <c r="KU197" s="287"/>
    </row>
    <row r="198" ht="15.75" customHeight="1">
      <c r="A198" s="254"/>
      <c r="B198" s="281"/>
      <c r="C198" s="281"/>
      <c r="D198" s="281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61"/>
      <c r="P198" s="262"/>
      <c r="Q198" s="263"/>
      <c r="R198" s="254"/>
      <c r="S198" s="281"/>
      <c r="T198" s="281"/>
      <c r="U198" s="281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  <c r="AF198" s="261"/>
      <c r="AG198" s="262"/>
      <c r="AH198" s="263"/>
      <c r="AI198" s="254"/>
      <c r="AJ198" s="281"/>
      <c r="AK198" s="281"/>
      <c r="AL198" s="281"/>
      <c r="AM198" s="257"/>
      <c r="AN198" s="257"/>
      <c r="AO198" s="257"/>
      <c r="AP198" s="257"/>
      <c r="AQ198" s="257"/>
      <c r="AR198" s="257"/>
      <c r="AS198" s="257"/>
      <c r="AT198" s="257"/>
      <c r="AU198" s="257"/>
      <c r="AV198" s="257"/>
      <c r="AW198" s="261"/>
      <c r="AX198" s="262"/>
      <c r="AY198" s="263"/>
      <c r="AZ198" s="254"/>
      <c r="BA198" s="281"/>
      <c r="BB198" s="281"/>
      <c r="BC198" s="281"/>
      <c r="BD198" s="257"/>
      <c r="BE198" s="257"/>
      <c r="BF198" s="257"/>
      <c r="BG198" s="257"/>
      <c r="BH198" s="257"/>
      <c r="BI198" s="257"/>
      <c r="BJ198" s="257"/>
      <c r="BK198" s="257"/>
      <c r="BL198" s="257"/>
      <c r="BM198" s="257"/>
      <c r="BN198" s="261"/>
      <c r="BO198" s="262"/>
      <c r="BP198" s="263"/>
      <c r="BQ198" s="254"/>
      <c r="BR198" s="281"/>
      <c r="BS198" s="281"/>
      <c r="BT198" s="281"/>
      <c r="BU198" s="257"/>
      <c r="BV198" s="257"/>
      <c r="BW198" s="257"/>
      <c r="BX198" s="257"/>
      <c r="BY198" s="257"/>
      <c r="BZ198" s="257"/>
      <c r="CA198" s="257"/>
      <c r="CB198" s="257"/>
      <c r="CC198" s="257"/>
      <c r="CD198" s="257"/>
      <c r="CE198" s="261"/>
      <c r="CF198" s="262"/>
      <c r="CG198" s="263"/>
      <c r="CH198" s="254"/>
      <c r="CI198" s="281"/>
      <c r="CJ198" s="281"/>
      <c r="CK198" s="281"/>
      <c r="CL198" s="257"/>
      <c r="CM198" s="257"/>
      <c r="CN198" s="257"/>
      <c r="CO198" s="257"/>
      <c r="CP198" s="257"/>
      <c r="CQ198" s="257"/>
      <c r="CR198" s="257"/>
      <c r="CS198" s="257"/>
      <c r="CT198" s="257"/>
      <c r="CU198" s="257"/>
      <c r="CV198" s="261"/>
      <c r="CW198" s="262"/>
      <c r="CX198" s="263"/>
      <c r="CY198" s="254"/>
      <c r="CZ198" s="281"/>
      <c r="DA198" s="281"/>
      <c r="DB198" s="281"/>
      <c r="DC198" s="257"/>
      <c r="DD198" s="257"/>
      <c r="DE198" s="257"/>
      <c r="DF198" s="257"/>
      <c r="DG198" s="257"/>
      <c r="DH198" s="257"/>
      <c r="DI198" s="257"/>
      <c r="DJ198" s="257"/>
      <c r="DK198" s="257"/>
      <c r="DL198" s="257"/>
      <c r="DM198" s="261"/>
      <c r="DN198" s="262"/>
      <c r="DO198" s="263"/>
      <c r="DP198" s="254"/>
      <c r="DQ198" s="281"/>
      <c r="DR198" s="281"/>
      <c r="DS198" s="281"/>
      <c r="DT198" s="257"/>
      <c r="DU198" s="257"/>
      <c r="DV198" s="257"/>
      <c r="DW198" s="257"/>
      <c r="DX198" s="257"/>
      <c r="DY198" s="257"/>
      <c r="DZ198" s="257"/>
      <c r="EA198" s="257"/>
      <c r="EB198" s="257"/>
      <c r="EC198" s="257"/>
      <c r="ED198" s="261"/>
      <c r="EE198" s="262"/>
      <c r="EF198" s="263"/>
      <c r="EG198" s="254"/>
      <c r="EH198" s="281"/>
      <c r="EI198" s="281"/>
      <c r="EJ198" s="281"/>
      <c r="EK198" s="257"/>
      <c r="EL198" s="257"/>
      <c r="EM198" s="257"/>
      <c r="EN198" s="257"/>
      <c r="EO198" s="257"/>
      <c r="EP198" s="257"/>
      <c r="EQ198" s="257"/>
      <c r="ER198" s="257"/>
      <c r="ES198" s="257"/>
      <c r="ET198" s="257"/>
      <c r="EU198" s="261"/>
      <c r="EV198" s="262"/>
      <c r="EW198" s="263"/>
      <c r="EX198" s="254"/>
      <c r="EY198" s="281"/>
      <c r="EZ198" s="281"/>
      <c r="FA198" s="281"/>
      <c r="FB198" s="257"/>
      <c r="FC198" s="257"/>
      <c r="FD198" s="257"/>
      <c r="FE198" s="257"/>
      <c r="FF198" s="257"/>
      <c r="FG198" s="257"/>
      <c r="FH198" s="257"/>
      <c r="FI198" s="257"/>
      <c r="FJ198" s="257"/>
      <c r="FK198" s="257"/>
      <c r="FL198" s="261"/>
      <c r="FM198" s="262"/>
      <c r="FN198" s="263"/>
      <c r="FO198" s="254"/>
      <c r="FP198" s="281"/>
      <c r="FQ198" s="281"/>
      <c r="FR198" s="281"/>
      <c r="FS198" s="257"/>
      <c r="FT198" s="257"/>
      <c r="FU198" s="257"/>
      <c r="FV198" s="257"/>
      <c r="FW198" s="257"/>
      <c r="FX198" s="257"/>
      <c r="FY198" s="257"/>
      <c r="FZ198" s="257"/>
      <c r="GA198" s="257"/>
      <c r="GB198" s="257"/>
      <c r="GC198" s="261"/>
      <c r="GD198" s="262"/>
      <c r="GE198" s="263"/>
      <c r="GF198" s="254"/>
      <c r="GG198" s="281"/>
      <c r="GH198" s="281"/>
      <c r="GI198" s="281"/>
      <c r="GJ198" s="257"/>
      <c r="GK198" s="257"/>
      <c r="GL198" s="257"/>
      <c r="GM198" s="257"/>
      <c r="GN198" s="257"/>
      <c r="GO198" s="257"/>
      <c r="GP198" s="257"/>
      <c r="GQ198" s="257"/>
      <c r="GR198" s="257"/>
      <c r="GS198" s="257"/>
      <c r="GT198" s="261"/>
      <c r="GU198" s="262"/>
      <c r="GV198" s="263"/>
      <c r="GW198" s="254"/>
      <c r="GX198" s="281"/>
      <c r="GY198" s="281"/>
      <c r="GZ198" s="281"/>
      <c r="HA198" s="257"/>
      <c r="HB198" s="257"/>
      <c r="HC198" s="257"/>
      <c r="HD198" s="257"/>
      <c r="HE198" s="257"/>
      <c r="HF198" s="257"/>
      <c r="HG198" s="257"/>
      <c r="HH198" s="257"/>
      <c r="HI198" s="257"/>
      <c r="HJ198" s="257"/>
      <c r="HK198" s="261"/>
      <c r="HL198" s="262"/>
      <c r="HM198" s="263"/>
      <c r="HN198" s="254"/>
      <c r="HO198" s="281"/>
      <c r="HP198" s="281"/>
      <c r="HQ198" s="281"/>
      <c r="HR198" s="257"/>
      <c r="HS198" s="257"/>
      <c r="HT198" s="257"/>
      <c r="HU198" s="257"/>
      <c r="HV198" s="257"/>
      <c r="HW198" s="257"/>
      <c r="HX198" s="257"/>
      <c r="HY198" s="257"/>
      <c r="HZ198" s="257"/>
      <c r="IA198" s="257"/>
      <c r="IB198" s="261"/>
      <c r="IC198" s="262"/>
      <c r="ID198" s="263"/>
      <c r="IE198" s="254"/>
      <c r="IF198" s="281"/>
      <c r="IG198" s="281"/>
      <c r="IH198" s="281"/>
      <c r="II198" s="257"/>
      <c r="IJ198" s="257"/>
      <c r="IK198" s="257"/>
      <c r="IL198" s="257"/>
      <c r="IM198" s="257"/>
      <c r="IN198" s="257"/>
      <c r="IO198" s="257"/>
      <c r="IP198" s="257"/>
      <c r="IQ198" s="257"/>
      <c r="IR198" s="257"/>
      <c r="IS198" s="261"/>
      <c r="IT198" s="262"/>
      <c r="IU198" s="263"/>
      <c r="IV198" s="254"/>
      <c r="IW198" s="281"/>
      <c r="IX198" s="281"/>
      <c r="IY198" s="281"/>
      <c r="IZ198" s="257"/>
      <c r="JA198" s="257"/>
      <c r="JB198" s="257"/>
      <c r="JC198" s="257"/>
      <c r="JD198" s="257"/>
      <c r="JE198" s="257"/>
      <c r="JF198" s="257"/>
      <c r="JG198" s="257"/>
      <c r="JH198" s="257"/>
      <c r="JI198" s="257"/>
      <c r="JJ198" s="261"/>
      <c r="JK198" s="262"/>
      <c r="JL198" s="263"/>
      <c r="JM198" s="254"/>
      <c r="JN198" s="281"/>
      <c r="JO198" s="281"/>
      <c r="JP198" s="281"/>
      <c r="JQ198" s="257"/>
      <c r="JR198" s="257"/>
      <c r="JS198" s="257"/>
      <c r="JT198" s="257"/>
      <c r="JU198" s="257"/>
      <c r="JV198" s="257"/>
      <c r="JW198" s="257"/>
      <c r="JX198" s="257"/>
      <c r="JY198" s="257"/>
      <c r="JZ198" s="257"/>
      <c r="KA198" s="261"/>
      <c r="KB198" s="262"/>
      <c r="KC198" s="263"/>
      <c r="KD198" s="254"/>
      <c r="KE198" s="281"/>
      <c r="KF198" s="281"/>
      <c r="KG198" s="281"/>
      <c r="KH198" s="257"/>
      <c r="KI198" s="257"/>
      <c r="KJ198" s="257"/>
      <c r="KK198" s="257"/>
      <c r="KL198" s="257"/>
      <c r="KM198" s="257"/>
      <c r="KN198" s="257"/>
      <c r="KO198" s="257"/>
      <c r="KP198" s="257"/>
      <c r="KQ198" s="257"/>
      <c r="KR198" s="261"/>
      <c r="KS198" s="262"/>
      <c r="KT198" s="263"/>
      <c r="KU198" s="282"/>
    </row>
    <row r="199" ht="15.75" customHeight="1">
      <c r="A199" s="254"/>
      <c r="B199" s="288" t="str">
        <f>"Output Sekunder "&amp;" %"</f>
        <v>Output Sekunder  %</v>
      </c>
      <c r="C199" s="289"/>
      <c r="D199" s="289"/>
      <c r="E199" s="257"/>
      <c r="F199" s="290"/>
      <c r="G199" s="290"/>
      <c r="H199" s="290"/>
      <c r="I199" s="290"/>
      <c r="J199" s="290"/>
      <c r="K199" s="290"/>
      <c r="L199" s="290"/>
      <c r="M199" s="291">
        <f>E199/100*M197</f>
        <v>0</v>
      </c>
      <c r="N199" s="290"/>
      <c r="O199" s="290"/>
      <c r="P199" s="292">
        <f t="shared" ref="P199:P200" si="1603">M199</f>
        <v>0</v>
      </c>
      <c r="Q199" s="263"/>
      <c r="R199" s="254"/>
      <c r="S199" s="288" t="str">
        <f>"Output Sekunder "&amp;" %"</f>
        <v>Output Sekunder  %</v>
      </c>
      <c r="T199" s="289"/>
      <c r="U199" s="289"/>
      <c r="V199" s="257"/>
      <c r="W199" s="290"/>
      <c r="X199" s="290"/>
      <c r="Y199" s="290"/>
      <c r="Z199" s="290"/>
      <c r="AA199" s="290"/>
      <c r="AB199" s="290"/>
      <c r="AC199" s="290"/>
      <c r="AD199" s="291">
        <f>V199/100*AD197</f>
        <v>0</v>
      </c>
      <c r="AE199" s="290"/>
      <c r="AF199" s="290"/>
      <c r="AG199" s="292">
        <f t="shared" ref="AG199:AG200" si="1604">AD199</f>
        <v>0</v>
      </c>
      <c r="AH199" s="263"/>
      <c r="AI199" s="254"/>
      <c r="AJ199" s="288" t="str">
        <f>"Output Sekunder "&amp;" %"</f>
        <v>Output Sekunder  %</v>
      </c>
      <c r="AK199" s="289"/>
      <c r="AL199" s="289"/>
      <c r="AM199" s="257"/>
      <c r="AN199" s="290"/>
      <c r="AO199" s="290"/>
      <c r="AP199" s="290"/>
      <c r="AQ199" s="290"/>
      <c r="AR199" s="290"/>
      <c r="AS199" s="290"/>
      <c r="AT199" s="290"/>
      <c r="AU199" s="291">
        <f>AM199/100*AU197</f>
        <v>0</v>
      </c>
      <c r="AV199" s="290"/>
      <c r="AW199" s="290"/>
      <c r="AX199" s="292">
        <f t="shared" ref="AX199:AX200" si="1605">AU199</f>
        <v>0</v>
      </c>
      <c r="AY199" s="263"/>
      <c r="AZ199" s="254"/>
      <c r="BA199" s="288" t="str">
        <f>"Output Sekunder "&amp;" %"</f>
        <v>Output Sekunder  %</v>
      </c>
      <c r="BB199" s="289"/>
      <c r="BC199" s="289"/>
      <c r="BD199" s="257"/>
      <c r="BE199" s="290"/>
      <c r="BF199" s="290"/>
      <c r="BG199" s="290"/>
      <c r="BH199" s="290"/>
      <c r="BI199" s="290"/>
      <c r="BJ199" s="290"/>
      <c r="BK199" s="290"/>
      <c r="BL199" s="291">
        <f>BD199/100*BL197</f>
        <v>0</v>
      </c>
      <c r="BM199" s="290"/>
      <c r="BN199" s="290"/>
      <c r="BO199" s="292">
        <f t="shared" ref="BO199:BO200" si="1606">BL199</f>
        <v>0</v>
      </c>
      <c r="BP199" s="263"/>
      <c r="BQ199" s="254"/>
      <c r="BR199" s="288" t="str">
        <f>"Output Sekunder "&amp;" %"</f>
        <v>Output Sekunder  %</v>
      </c>
      <c r="BS199" s="289"/>
      <c r="BT199" s="289"/>
      <c r="BU199" s="257"/>
      <c r="BV199" s="290"/>
      <c r="BW199" s="290"/>
      <c r="BX199" s="290"/>
      <c r="BY199" s="290"/>
      <c r="BZ199" s="290"/>
      <c r="CA199" s="290"/>
      <c r="CB199" s="290"/>
      <c r="CC199" s="291">
        <f>BU199/100*CC197</f>
        <v>0</v>
      </c>
      <c r="CD199" s="290"/>
      <c r="CE199" s="290"/>
      <c r="CF199" s="292">
        <f t="shared" ref="CF199:CF200" si="1607">CC199</f>
        <v>0</v>
      </c>
      <c r="CG199" s="263"/>
      <c r="CH199" s="254"/>
      <c r="CI199" s="288" t="str">
        <f>"Output Sekunder "&amp;" %"</f>
        <v>Output Sekunder  %</v>
      </c>
      <c r="CJ199" s="289"/>
      <c r="CK199" s="289"/>
      <c r="CL199" s="257"/>
      <c r="CM199" s="290"/>
      <c r="CN199" s="290"/>
      <c r="CO199" s="290"/>
      <c r="CP199" s="290"/>
      <c r="CQ199" s="290"/>
      <c r="CR199" s="290"/>
      <c r="CS199" s="290"/>
      <c r="CT199" s="291">
        <f>CL199/100*CT197</f>
        <v>0</v>
      </c>
      <c r="CU199" s="290"/>
      <c r="CV199" s="290"/>
      <c r="CW199" s="292">
        <f t="shared" ref="CW199:CW200" si="1608">CT199</f>
        <v>0</v>
      </c>
      <c r="CX199" s="263"/>
      <c r="CY199" s="254"/>
      <c r="CZ199" s="288" t="str">
        <f>"Output Sekunder "&amp;" %"</f>
        <v>Output Sekunder  %</v>
      </c>
      <c r="DA199" s="289"/>
      <c r="DB199" s="289"/>
      <c r="DC199" s="257"/>
      <c r="DD199" s="290"/>
      <c r="DE199" s="290"/>
      <c r="DF199" s="290"/>
      <c r="DG199" s="290"/>
      <c r="DH199" s="290"/>
      <c r="DI199" s="290"/>
      <c r="DJ199" s="290"/>
      <c r="DK199" s="291">
        <f>DC199/100*DK197</f>
        <v>0</v>
      </c>
      <c r="DL199" s="290"/>
      <c r="DM199" s="290"/>
      <c r="DN199" s="292">
        <f t="shared" ref="DN199:DN200" si="1609">DK199</f>
        <v>0</v>
      </c>
      <c r="DO199" s="263"/>
      <c r="DP199" s="254"/>
      <c r="DQ199" s="288" t="str">
        <f>"Output Sekunder "&amp;" %"</f>
        <v>Output Sekunder  %</v>
      </c>
      <c r="DR199" s="289"/>
      <c r="DS199" s="289"/>
      <c r="DT199" s="257"/>
      <c r="DU199" s="290"/>
      <c r="DV199" s="290"/>
      <c r="DW199" s="290"/>
      <c r="DX199" s="290"/>
      <c r="DY199" s="290"/>
      <c r="DZ199" s="290"/>
      <c r="EA199" s="290"/>
      <c r="EB199" s="291">
        <f>DT199/100*EB197</f>
        <v>0</v>
      </c>
      <c r="EC199" s="290"/>
      <c r="ED199" s="290"/>
      <c r="EE199" s="292">
        <f t="shared" ref="EE199:EE200" si="1610">EB199</f>
        <v>0</v>
      </c>
      <c r="EF199" s="263"/>
      <c r="EG199" s="254"/>
      <c r="EH199" s="288" t="str">
        <f>"Output Sekunder "&amp;" %"</f>
        <v>Output Sekunder  %</v>
      </c>
      <c r="EI199" s="289"/>
      <c r="EJ199" s="289"/>
      <c r="EK199" s="257"/>
      <c r="EL199" s="290"/>
      <c r="EM199" s="290"/>
      <c r="EN199" s="290"/>
      <c r="EO199" s="290"/>
      <c r="EP199" s="290"/>
      <c r="EQ199" s="290"/>
      <c r="ER199" s="290"/>
      <c r="ES199" s="291">
        <f>EK199/100*ES197</f>
        <v>0</v>
      </c>
      <c r="ET199" s="290"/>
      <c r="EU199" s="290"/>
      <c r="EV199" s="292">
        <f t="shared" ref="EV199:EV200" si="1611">ES199</f>
        <v>0</v>
      </c>
      <c r="EW199" s="263"/>
      <c r="EX199" s="254"/>
      <c r="EY199" s="288" t="str">
        <f>"Output Sekunder "&amp;" %"</f>
        <v>Output Sekunder  %</v>
      </c>
      <c r="EZ199" s="289"/>
      <c r="FA199" s="289"/>
      <c r="FB199" s="257"/>
      <c r="FC199" s="290"/>
      <c r="FD199" s="290"/>
      <c r="FE199" s="290"/>
      <c r="FF199" s="290"/>
      <c r="FG199" s="290"/>
      <c r="FH199" s="290"/>
      <c r="FI199" s="290"/>
      <c r="FJ199" s="291">
        <f>FB199/100*FJ197</f>
        <v>0</v>
      </c>
      <c r="FK199" s="290"/>
      <c r="FL199" s="290"/>
      <c r="FM199" s="292">
        <f t="shared" ref="FM199:FM200" si="1612">FJ199</f>
        <v>0</v>
      </c>
      <c r="FN199" s="263"/>
      <c r="FO199" s="254"/>
      <c r="FP199" s="288" t="str">
        <f>"Output Sekunder "&amp;" %"</f>
        <v>Output Sekunder  %</v>
      </c>
      <c r="FQ199" s="289"/>
      <c r="FR199" s="289"/>
      <c r="FS199" s="257"/>
      <c r="FT199" s="290"/>
      <c r="FU199" s="290"/>
      <c r="FV199" s="290"/>
      <c r="FW199" s="290"/>
      <c r="FX199" s="290"/>
      <c r="FY199" s="290"/>
      <c r="FZ199" s="290"/>
      <c r="GA199" s="291">
        <f>FS199/100*GA197</f>
        <v>0</v>
      </c>
      <c r="GB199" s="290"/>
      <c r="GC199" s="290"/>
      <c r="GD199" s="292">
        <f t="shared" ref="GD199:GD200" si="1613">GA199</f>
        <v>0</v>
      </c>
      <c r="GE199" s="263"/>
      <c r="GF199" s="254"/>
      <c r="GG199" s="288" t="str">
        <f>"Output Sekunder "&amp;" %"</f>
        <v>Output Sekunder  %</v>
      </c>
      <c r="GH199" s="289"/>
      <c r="GI199" s="289"/>
      <c r="GJ199" s="257"/>
      <c r="GK199" s="290"/>
      <c r="GL199" s="290"/>
      <c r="GM199" s="290"/>
      <c r="GN199" s="290"/>
      <c r="GO199" s="290"/>
      <c r="GP199" s="290"/>
      <c r="GQ199" s="290"/>
      <c r="GR199" s="291">
        <f>GJ199/100*GR197</f>
        <v>0</v>
      </c>
      <c r="GS199" s="290"/>
      <c r="GT199" s="290"/>
      <c r="GU199" s="292">
        <f t="shared" ref="GU199:GU200" si="1614">GR199</f>
        <v>0</v>
      </c>
      <c r="GV199" s="263"/>
      <c r="GW199" s="254"/>
      <c r="GX199" s="288" t="str">
        <f>"Output Sekunder "&amp;" %"</f>
        <v>Output Sekunder  %</v>
      </c>
      <c r="GY199" s="289"/>
      <c r="GZ199" s="289"/>
      <c r="HA199" s="257"/>
      <c r="HB199" s="290"/>
      <c r="HC199" s="290"/>
      <c r="HD199" s="290"/>
      <c r="HE199" s="290"/>
      <c r="HF199" s="290"/>
      <c r="HG199" s="290"/>
      <c r="HH199" s="290"/>
      <c r="HI199" s="291">
        <f>HA199/100*HI197</f>
        <v>0</v>
      </c>
      <c r="HJ199" s="290"/>
      <c r="HK199" s="290"/>
      <c r="HL199" s="292">
        <f t="shared" ref="HL199:HL200" si="1615">HI199</f>
        <v>0</v>
      </c>
      <c r="HM199" s="263"/>
      <c r="HN199" s="254"/>
      <c r="HO199" s="288" t="str">
        <f>"Output Sekunder "&amp;" %"</f>
        <v>Output Sekunder  %</v>
      </c>
      <c r="HP199" s="289"/>
      <c r="HQ199" s="289"/>
      <c r="HR199" s="257"/>
      <c r="HS199" s="290"/>
      <c r="HT199" s="290"/>
      <c r="HU199" s="290"/>
      <c r="HV199" s="290"/>
      <c r="HW199" s="290"/>
      <c r="HX199" s="290"/>
      <c r="HY199" s="290"/>
      <c r="HZ199" s="291">
        <f>HR199/100*HZ197</f>
        <v>0</v>
      </c>
      <c r="IA199" s="290"/>
      <c r="IB199" s="290"/>
      <c r="IC199" s="292">
        <f t="shared" ref="IC199:IC200" si="1616">HZ199</f>
        <v>0</v>
      </c>
      <c r="ID199" s="263"/>
      <c r="IE199" s="254"/>
      <c r="IF199" s="288" t="str">
        <f>"Output Sekunder "&amp;" %"</f>
        <v>Output Sekunder  %</v>
      </c>
      <c r="IG199" s="289"/>
      <c r="IH199" s="289"/>
      <c r="II199" s="257"/>
      <c r="IJ199" s="290"/>
      <c r="IK199" s="290"/>
      <c r="IL199" s="290"/>
      <c r="IM199" s="290"/>
      <c r="IN199" s="290"/>
      <c r="IO199" s="290"/>
      <c r="IP199" s="290"/>
      <c r="IQ199" s="291">
        <f>II199/100*IQ197</f>
        <v>0</v>
      </c>
      <c r="IR199" s="290"/>
      <c r="IS199" s="290"/>
      <c r="IT199" s="292">
        <f t="shared" ref="IT199:IT200" si="1617">IQ199</f>
        <v>0</v>
      </c>
      <c r="IU199" s="263"/>
      <c r="IV199" s="254"/>
      <c r="IW199" s="288" t="str">
        <f>"Output Sekunder "&amp;" %"</f>
        <v>Output Sekunder  %</v>
      </c>
      <c r="IX199" s="289"/>
      <c r="IY199" s="289"/>
      <c r="IZ199" s="257"/>
      <c r="JA199" s="290"/>
      <c r="JB199" s="290"/>
      <c r="JC199" s="290"/>
      <c r="JD199" s="290"/>
      <c r="JE199" s="290"/>
      <c r="JF199" s="290"/>
      <c r="JG199" s="290"/>
      <c r="JH199" s="291">
        <f>IZ199/100*JH197</f>
        <v>0</v>
      </c>
      <c r="JI199" s="290"/>
      <c r="JJ199" s="290"/>
      <c r="JK199" s="292">
        <f t="shared" ref="JK199:JK200" si="1618">JH199</f>
        <v>0</v>
      </c>
      <c r="JL199" s="263"/>
      <c r="JM199" s="254"/>
      <c r="JN199" s="288" t="str">
        <f>"Output Sekunder "&amp;" %"</f>
        <v>Output Sekunder  %</v>
      </c>
      <c r="JO199" s="289"/>
      <c r="JP199" s="289"/>
      <c r="JQ199" s="257"/>
      <c r="JR199" s="290"/>
      <c r="JS199" s="290"/>
      <c r="JT199" s="290"/>
      <c r="JU199" s="290"/>
      <c r="JV199" s="290"/>
      <c r="JW199" s="290"/>
      <c r="JX199" s="290"/>
      <c r="JY199" s="291">
        <f>JQ199/100*JY197</f>
        <v>0</v>
      </c>
      <c r="JZ199" s="290"/>
      <c r="KA199" s="290"/>
      <c r="KB199" s="292">
        <f t="shared" ref="KB199:KB200" si="1619">JY199</f>
        <v>0</v>
      </c>
      <c r="KC199" s="263"/>
      <c r="KD199" s="254"/>
      <c r="KE199" s="288" t="str">
        <f>"Output Sekunder "&amp;" %"</f>
        <v>Output Sekunder  %</v>
      </c>
      <c r="KF199" s="289"/>
      <c r="KG199" s="289"/>
      <c r="KH199" s="257"/>
      <c r="KI199" s="290"/>
      <c r="KJ199" s="290"/>
      <c r="KK199" s="290"/>
      <c r="KL199" s="290"/>
      <c r="KM199" s="290"/>
      <c r="KN199" s="290"/>
      <c r="KO199" s="290"/>
      <c r="KP199" s="291">
        <f>KH199/100*KP197</f>
        <v>0</v>
      </c>
      <c r="KQ199" s="290"/>
      <c r="KR199" s="290"/>
      <c r="KS199" s="292">
        <f t="shared" ref="KS199:KS200" si="1620">KP199</f>
        <v>0</v>
      </c>
      <c r="KT199" s="263"/>
      <c r="KU199" s="282"/>
    </row>
    <row r="200" ht="15.75" customHeight="1">
      <c r="A200" s="254"/>
      <c r="B200" s="293" t="str">
        <f>"Adjusment "&amp;" %"</f>
        <v>Adjusment  %</v>
      </c>
      <c r="C200" s="294"/>
      <c r="D200" s="294"/>
      <c r="E200" s="257"/>
      <c r="F200" s="290"/>
      <c r="G200" s="290"/>
      <c r="H200" s="290"/>
      <c r="I200" s="290"/>
      <c r="J200" s="290"/>
      <c r="K200" s="290"/>
      <c r="L200" s="290"/>
      <c r="M200" s="295">
        <f>E200/100*(M197+M199)</f>
        <v>0</v>
      </c>
      <c r="N200" s="290"/>
      <c r="O200" s="290"/>
      <c r="P200" s="296">
        <f t="shared" si="1603"/>
        <v>0</v>
      </c>
      <c r="Q200" s="263"/>
      <c r="R200" s="254"/>
      <c r="S200" s="293" t="str">
        <f>"Adjusment "&amp;" %"</f>
        <v>Adjusment  %</v>
      </c>
      <c r="T200" s="294"/>
      <c r="U200" s="294"/>
      <c r="V200" s="257"/>
      <c r="W200" s="290"/>
      <c r="X200" s="290"/>
      <c r="Y200" s="290"/>
      <c r="Z200" s="290"/>
      <c r="AA200" s="290"/>
      <c r="AB200" s="290"/>
      <c r="AC200" s="290"/>
      <c r="AD200" s="295">
        <f>V200/100*(AD197+AD199)</f>
        <v>0</v>
      </c>
      <c r="AE200" s="290"/>
      <c r="AF200" s="290"/>
      <c r="AG200" s="296">
        <f t="shared" si="1604"/>
        <v>0</v>
      </c>
      <c r="AH200" s="263"/>
      <c r="AI200" s="254"/>
      <c r="AJ200" s="293" t="str">
        <f>"Adjusment "&amp;" %"</f>
        <v>Adjusment  %</v>
      </c>
      <c r="AK200" s="294"/>
      <c r="AL200" s="294"/>
      <c r="AM200" s="257"/>
      <c r="AN200" s="290"/>
      <c r="AO200" s="290"/>
      <c r="AP200" s="290"/>
      <c r="AQ200" s="290"/>
      <c r="AR200" s="290"/>
      <c r="AS200" s="290"/>
      <c r="AT200" s="290"/>
      <c r="AU200" s="295">
        <f>AM200/100*(AU197+AU199)</f>
        <v>0</v>
      </c>
      <c r="AV200" s="290"/>
      <c r="AW200" s="290"/>
      <c r="AX200" s="296">
        <f t="shared" si="1605"/>
        <v>0</v>
      </c>
      <c r="AY200" s="263"/>
      <c r="AZ200" s="254"/>
      <c r="BA200" s="293" t="str">
        <f>"Adjusment "&amp;" %"</f>
        <v>Adjusment  %</v>
      </c>
      <c r="BB200" s="294"/>
      <c r="BC200" s="294"/>
      <c r="BD200" s="257"/>
      <c r="BE200" s="290"/>
      <c r="BF200" s="290"/>
      <c r="BG200" s="290"/>
      <c r="BH200" s="290"/>
      <c r="BI200" s="290"/>
      <c r="BJ200" s="290"/>
      <c r="BK200" s="290"/>
      <c r="BL200" s="295">
        <f>BD200/100*(BL197+BL199)</f>
        <v>0</v>
      </c>
      <c r="BM200" s="290"/>
      <c r="BN200" s="290"/>
      <c r="BO200" s="296">
        <f t="shared" si="1606"/>
        <v>0</v>
      </c>
      <c r="BP200" s="263"/>
      <c r="BQ200" s="254"/>
      <c r="BR200" s="293" t="str">
        <f>"Adjusment "&amp;" %"</f>
        <v>Adjusment  %</v>
      </c>
      <c r="BS200" s="294"/>
      <c r="BT200" s="294"/>
      <c r="BU200" s="257"/>
      <c r="BV200" s="290"/>
      <c r="BW200" s="290"/>
      <c r="BX200" s="290"/>
      <c r="BY200" s="290"/>
      <c r="BZ200" s="290"/>
      <c r="CA200" s="290"/>
      <c r="CB200" s="290"/>
      <c r="CC200" s="295">
        <f>BU200/100*(CC197+CC199)</f>
        <v>0</v>
      </c>
      <c r="CD200" s="290"/>
      <c r="CE200" s="290"/>
      <c r="CF200" s="296">
        <f t="shared" si="1607"/>
        <v>0</v>
      </c>
      <c r="CG200" s="263"/>
      <c r="CH200" s="254"/>
      <c r="CI200" s="293" t="str">
        <f>"Adjusment "&amp;" %"</f>
        <v>Adjusment  %</v>
      </c>
      <c r="CJ200" s="294"/>
      <c r="CK200" s="294"/>
      <c r="CL200" s="257"/>
      <c r="CM200" s="290"/>
      <c r="CN200" s="290"/>
      <c r="CO200" s="290"/>
      <c r="CP200" s="290"/>
      <c r="CQ200" s="290"/>
      <c r="CR200" s="290"/>
      <c r="CS200" s="290"/>
      <c r="CT200" s="295">
        <f>CL200/100*(CT197+CT199)</f>
        <v>0</v>
      </c>
      <c r="CU200" s="290"/>
      <c r="CV200" s="290"/>
      <c r="CW200" s="296">
        <f t="shared" si="1608"/>
        <v>0</v>
      </c>
      <c r="CX200" s="263"/>
      <c r="CY200" s="254"/>
      <c r="CZ200" s="293" t="str">
        <f>"Adjusment "&amp;" %"</f>
        <v>Adjusment  %</v>
      </c>
      <c r="DA200" s="294"/>
      <c r="DB200" s="294"/>
      <c r="DC200" s="257"/>
      <c r="DD200" s="290"/>
      <c r="DE200" s="290"/>
      <c r="DF200" s="290"/>
      <c r="DG200" s="290"/>
      <c r="DH200" s="290"/>
      <c r="DI200" s="290"/>
      <c r="DJ200" s="290"/>
      <c r="DK200" s="295">
        <f>DC200/100*(DK197+DK199)</f>
        <v>0</v>
      </c>
      <c r="DL200" s="290"/>
      <c r="DM200" s="290"/>
      <c r="DN200" s="296">
        <f t="shared" si="1609"/>
        <v>0</v>
      </c>
      <c r="DO200" s="263"/>
      <c r="DP200" s="254"/>
      <c r="DQ200" s="293" t="str">
        <f>"Adjusment "&amp;" %"</f>
        <v>Adjusment  %</v>
      </c>
      <c r="DR200" s="294"/>
      <c r="DS200" s="294"/>
      <c r="DT200" s="257"/>
      <c r="DU200" s="290"/>
      <c r="DV200" s="290"/>
      <c r="DW200" s="290"/>
      <c r="DX200" s="290"/>
      <c r="DY200" s="290"/>
      <c r="DZ200" s="290"/>
      <c r="EA200" s="290"/>
      <c r="EB200" s="295">
        <f>DT200/100*(EB197+EB199)</f>
        <v>0</v>
      </c>
      <c r="EC200" s="290"/>
      <c r="ED200" s="290"/>
      <c r="EE200" s="296">
        <f t="shared" si="1610"/>
        <v>0</v>
      </c>
      <c r="EF200" s="263"/>
      <c r="EG200" s="254"/>
      <c r="EH200" s="293" t="str">
        <f>"Adjusment "&amp;" %"</f>
        <v>Adjusment  %</v>
      </c>
      <c r="EI200" s="294"/>
      <c r="EJ200" s="294"/>
      <c r="EK200" s="257"/>
      <c r="EL200" s="290"/>
      <c r="EM200" s="290"/>
      <c r="EN200" s="290"/>
      <c r="EO200" s="290"/>
      <c r="EP200" s="290"/>
      <c r="EQ200" s="290"/>
      <c r="ER200" s="290"/>
      <c r="ES200" s="295">
        <f>EK200/100*(ES197+ES199)</f>
        <v>0</v>
      </c>
      <c r="ET200" s="290"/>
      <c r="EU200" s="290"/>
      <c r="EV200" s="296">
        <f t="shared" si="1611"/>
        <v>0</v>
      </c>
      <c r="EW200" s="263"/>
      <c r="EX200" s="254"/>
      <c r="EY200" s="293" t="str">
        <f>"Adjusment "&amp;" %"</f>
        <v>Adjusment  %</v>
      </c>
      <c r="EZ200" s="294"/>
      <c r="FA200" s="294"/>
      <c r="FB200" s="257"/>
      <c r="FC200" s="290"/>
      <c r="FD200" s="290"/>
      <c r="FE200" s="290"/>
      <c r="FF200" s="290"/>
      <c r="FG200" s="290"/>
      <c r="FH200" s="290"/>
      <c r="FI200" s="290"/>
      <c r="FJ200" s="295">
        <f>FB200/100*(FJ197+FJ199)</f>
        <v>0</v>
      </c>
      <c r="FK200" s="290"/>
      <c r="FL200" s="290"/>
      <c r="FM200" s="296">
        <f t="shared" si="1612"/>
        <v>0</v>
      </c>
      <c r="FN200" s="263"/>
      <c r="FO200" s="254"/>
      <c r="FP200" s="293" t="str">
        <f>"Adjusment "&amp;" %"</f>
        <v>Adjusment  %</v>
      </c>
      <c r="FQ200" s="294"/>
      <c r="FR200" s="294"/>
      <c r="FS200" s="257"/>
      <c r="FT200" s="290"/>
      <c r="FU200" s="290"/>
      <c r="FV200" s="290"/>
      <c r="FW200" s="290"/>
      <c r="FX200" s="290"/>
      <c r="FY200" s="290"/>
      <c r="FZ200" s="290"/>
      <c r="GA200" s="295">
        <f>FS200/100*(GA197+GA199)</f>
        <v>0</v>
      </c>
      <c r="GB200" s="290"/>
      <c r="GC200" s="290"/>
      <c r="GD200" s="296">
        <f t="shared" si="1613"/>
        <v>0</v>
      </c>
      <c r="GE200" s="263"/>
      <c r="GF200" s="254"/>
      <c r="GG200" s="293" t="str">
        <f>"Adjusment "&amp;" %"</f>
        <v>Adjusment  %</v>
      </c>
      <c r="GH200" s="294"/>
      <c r="GI200" s="294"/>
      <c r="GJ200" s="257"/>
      <c r="GK200" s="290"/>
      <c r="GL200" s="290"/>
      <c r="GM200" s="290"/>
      <c r="GN200" s="290"/>
      <c r="GO200" s="290"/>
      <c r="GP200" s="290"/>
      <c r="GQ200" s="290"/>
      <c r="GR200" s="295">
        <f>GJ200/100*(GR197+GR199)</f>
        <v>0</v>
      </c>
      <c r="GS200" s="290"/>
      <c r="GT200" s="290"/>
      <c r="GU200" s="296">
        <f t="shared" si="1614"/>
        <v>0</v>
      </c>
      <c r="GV200" s="263"/>
      <c r="GW200" s="254"/>
      <c r="GX200" s="293" t="str">
        <f>"Adjusment "&amp;" %"</f>
        <v>Adjusment  %</v>
      </c>
      <c r="GY200" s="294"/>
      <c r="GZ200" s="294"/>
      <c r="HA200" s="257"/>
      <c r="HB200" s="290"/>
      <c r="HC200" s="290"/>
      <c r="HD200" s="290"/>
      <c r="HE200" s="290"/>
      <c r="HF200" s="290"/>
      <c r="HG200" s="290"/>
      <c r="HH200" s="290"/>
      <c r="HI200" s="295">
        <f>HA200/100*(HI197+HI199)</f>
        <v>0</v>
      </c>
      <c r="HJ200" s="290"/>
      <c r="HK200" s="290"/>
      <c r="HL200" s="296">
        <f t="shared" si="1615"/>
        <v>0</v>
      </c>
      <c r="HM200" s="263"/>
      <c r="HN200" s="254"/>
      <c r="HO200" s="293" t="str">
        <f>"Adjusment "&amp;" %"</f>
        <v>Adjusment  %</v>
      </c>
      <c r="HP200" s="294"/>
      <c r="HQ200" s="294"/>
      <c r="HR200" s="257"/>
      <c r="HS200" s="290"/>
      <c r="HT200" s="290"/>
      <c r="HU200" s="290"/>
      <c r="HV200" s="290"/>
      <c r="HW200" s="290"/>
      <c r="HX200" s="290"/>
      <c r="HY200" s="290"/>
      <c r="HZ200" s="295">
        <f>HR200/100*(HZ197+HZ199)</f>
        <v>0</v>
      </c>
      <c r="IA200" s="290"/>
      <c r="IB200" s="290"/>
      <c r="IC200" s="296">
        <f t="shared" si="1616"/>
        <v>0</v>
      </c>
      <c r="ID200" s="263"/>
      <c r="IE200" s="254"/>
      <c r="IF200" s="293" t="str">
        <f>"Adjusment "&amp;" %"</f>
        <v>Adjusment  %</v>
      </c>
      <c r="IG200" s="294"/>
      <c r="IH200" s="294"/>
      <c r="II200" s="257"/>
      <c r="IJ200" s="290"/>
      <c r="IK200" s="290"/>
      <c r="IL200" s="290"/>
      <c r="IM200" s="290"/>
      <c r="IN200" s="290"/>
      <c r="IO200" s="290"/>
      <c r="IP200" s="290"/>
      <c r="IQ200" s="295">
        <f>II200/100*(IQ197+IQ199)</f>
        <v>0</v>
      </c>
      <c r="IR200" s="290"/>
      <c r="IS200" s="290"/>
      <c r="IT200" s="296">
        <f t="shared" si="1617"/>
        <v>0</v>
      </c>
      <c r="IU200" s="263"/>
      <c r="IV200" s="254"/>
      <c r="IW200" s="293" t="str">
        <f>"Adjusment "&amp;" %"</f>
        <v>Adjusment  %</v>
      </c>
      <c r="IX200" s="294"/>
      <c r="IY200" s="294"/>
      <c r="IZ200" s="257"/>
      <c r="JA200" s="290"/>
      <c r="JB200" s="290"/>
      <c r="JC200" s="290"/>
      <c r="JD200" s="290"/>
      <c r="JE200" s="290"/>
      <c r="JF200" s="290"/>
      <c r="JG200" s="290"/>
      <c r="JH200" s="295">
        <f>IZ200/100*(JH197+JH199)</f>
        <v>0</v>
      </c>
      <c r="JI200" s="290"/>
      <c r="JJ200" s="290"/>
      <c r="JK200" s="296">
        <f t="shared" si="1618"/>
        <v>0</v>
      </c>
      <c r="JL200" s="263"/>
      <c r="JM200" s="254"/>
      <c r="JN200" s="293" t="str">
        <f>"Adjusment "&amp;" %"</f>
        <v>Adjusment  %</v>
      </c>
      <c r="JO200" s="294"/>
      <c r="JP200" s="294"/>
      <c r="JQ200" s="257"/>
      <c r="JR200" s="290"/>
      <c r="JS200" s="290"/>
      <c r="JT200" s="290"/>
      <c r="JU200" s="290"/>
      <c r="JV200" s="290"/>
      <c r="JW200" s="290"/>
      <c r="JX200" s="290"/>
      <c r="JY200" s="295">
        <f>JQ200/100*(JY197+JY199)</f>
        <v>0</v>
      </c>
      <c r="JZ200" s="290"/>
      <c r="KA200" s="290"/>
      <c r="KB200" s="296">
        <f t="shared" si="1619"/>
        <v>0</v>
      </c>
      <c r="KC200" s="263"/>
      <c r="KD200" s="254"/>
      <c r="KE200" s="293" t="str">
        <f>"Adjusment "&amp;" %"</f>
        <v>Adjusment  %</v>
      </c>
      <c r="KF200" s="294"/>
      <c r="KG200" s="294"/>
      <c r="KH200" s="257"/>
      <c r="KI200" s="290"/>
      <c r="KJ200" s="290"/>
      <c r="KK200" s="290"/>
      <c r="KL200" s="290"/>
      <c r="KM200" s="290"/>
      <c r="KN200" s="290"/>
      <c r="KO200" s="290"/>
      <c r="KP200" s="295">
        <f>KH200/100*(KP197+KP199)</f>
        <v>0</v>
      </c>
      <c r="KQ200" s="290"/>
      <c r="KR200" s="290"/>
      <c r="KS200" s="296">
        <f t="shared" si="1620"/>
        <v>0</v>
      </c>
      <c r="KT200" s="263"/>
      <c r="KU200" s="282"/>
    </row>
    <row r="201" ht="15.75" customHeight="1">
      <c r="A201" s="254"/>
      <c r="B201" s="255"/>
      <c r="C201" s="256"/>
      <c r="D201" s="256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62"/>
      <c r="Q201" s="263"/>
      <c r="R201" s="254"/>
      <c r="S201" s="255"/>
      <c r="T201" s="256"/>
      <c r="U201" s="256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  <c r="AF201" s="257"/>
      <c r="AG201" s="262"/>
      <c r="AH201" s="263"/>
      <c r="AI201" s="254"/>
      <c r="AJ201" s="255"/>
      <c r="AK201" s="256"/>
      <c r="AL201" s="256"/>
      <c r="AM201" s="257"/>
      <c r="AN201" s="257"/>
      <c r="AO201" s="257"/>
      <c r="AP201" s="257"/>
      <c r="AQ201" s="257"/>
      <c r="AR201" s="257"/>
      <c r="AS201" s="257"/>
      <c r="AT201" s="257"/>
      <c r="AU201" s="257"/>
      <c r="AV201" s="257"/>
      <c r="AW201" s="257"/>
      <c r="AX201" s="262"/>
      <c r="AY201" s="263"/>
      <c r="AZ201" s="254"/>
      <c r="BA201" s="255"/>
      <c r="BB201" s="256"/>
      <c r="BC201" s="256"/>
      <c r="BD201" s="257"/>
      <c r="BE201" s="257"/>
      <c r="BF201" s="257"/>
      <c r="BG201" s="257"/>
      <c r="BH201" s="257"/>
      <c r="BI201" s="257"/>
      <c r="BJ201" s="257"/>
      <c r="BK201" s="257"/>
      <c r="BL201" s="257"/>
      <c r="BM201" s="257"/>
      <c r="BN201" s="257"/>
      <c r="BO201" s="262"/>
      <c r="BP201" s="263"/>
      <c r="BQ201" s="254"/>
      <c r="BR201" s="255"/>
      <c r="BS201" s="256"/>
      <c r="BT201" s="256"/>
      <c r="BU201" s="257"/>
      <c r="BV201" s="257"/>
      <c r="BW201" s="257"/>
      <c r="BX201" s="257"/>
      <c r="BY201" s="257"/>
      <c r="BZ201" s="257"/>
      <c r="CA201" s="257"/>
      <c r="CB201" s="257"/>
      <c r="CC201" s="257"/>
      <c r="CD201" s="257"/>
      <c r="CE201" s="257"/>
      <c r="CF201" s="262"/>
      <c r="CG201" s="263"/>
      <c r="CH201" s="254"/>
      <c r="CI201" s="255"/>
      <c r="CJ201" s="256"/>
      <c r="CK201" s="256"/>
      <c r="CL201" s="257"/>
      <c r="CM201" s="257"/>
      <c r="CN201" s="257"/>
      <c r="CO201" s="257"/>
      <c r="CP201" s="257"/>
      <c r="CQ201" s="257"/>
      <c r="CR201" s="257"/>
      <c r="CS201" s="257"/>
      <c r="CT201" s="257"/>
      <c r="CU201" s="257"/>
      <c r="CV201" s="257"/>
      <c r="CW201" s="262"/>
      <c r="CX201" s="263"/>
      <c r="CY201" s="254"/>
      <c r="CZ201" s="255"/>
      <c r="DA201" s="256"/>
      <c r="DB201" s="256"/>
      <c r="DC201" s="257"/>
      <c r="DD201" s="257"/>
      <c r="DE201" s="257"/>
      <c r="DF201" s="257"/>
      <c r="DG201" s="257"/>
      <c r="DH201" s="257"/>
      <c r="DI201" s="257"/>
      <c r="DJ201" s="257"/>
      <c r="DK201" s="257"/>
      <c r="DL201" s="257"/>
      <c r="DM201" s="257"/>
      <c r="DN201" s="262"/>
      <c r="DO201" s="263"/>
      <c r="DP201" s="254"/>
      <c r="DQ201" s="255"/>
      <c r="DR201" s="256"/>
      <c r="DS201" s="256"/>
      <c r="DT201" s="257"/>
      <c r="DU201" s="257"/>
      <c r="DV201" s="257"/>
      <c r="DW201" s="257"/>
      <c r="DX201" s="257"/>
      <c r="DY201" s="257"/>
      <c r="DZ201" s="257"/>
      <c r="EA201" s="257"/>
      <c r="EB201" s="257"/>
      <c r="EC201" s="257"/>
      <c r="ED201" s="257"/>
      <c r="EE201" s="262"/>
      <c r="EF201" s="263"/>
      <c r="EG201" s="254"/>
      <c r="EH201" s="255"/>
      <c r="EI201" s="256"/>
      <c r="EJ201" s="256"/>
      <c r="EK201" s="257"/>
      <c r="EL201" s="257"/>
      <c r="EM201" s="257"/>
      <c r="EN201" s="257"/>
      <c r="EO201" s="257"/>
      <c r="EP201" s="257"/>
      <c r="EQ201" s="257"/>
      <c r="ER201" s="257"/>
      <c r="ES201" s="257"/>
      <c r="ET201" s="257"/>
      <c r="EU201" s="257"/>
      <c r="EV201" s="262"/>
      <c r="EW201" s="263"/>
      <c r="EX201" s="254"/>
      <c r="EY201" s="255"/>
      <c r="EZ201" s="256"/>
      <c r="FA201" s="256"/>
      <c r="FB201" s="257"/>
      <c r="FC201" s="257"/>
      <c r="FD201" s="257"/>
      <c r="FE201" s="257"/>
      <c r="FF201" s="257"/>
      <c r="FG201" s="257"/>
      <c r="FH201" s="257"/>
      <c r="FI201" s="257"/>
      <c r="FJ201" s="257"/>
      <c r="FK201" s="257"/>
      <c r="FL201" s="257"/>
      <c r="FM201" s="262"/>
      <c r="FN201" s="263"/>
      <c r="FO201" s="254"/>
      <c r="FP201" s="255"/>
      <c r="FQ201" s="256"/>
      <c r="FR201" s="256"/>
      <c r="FS201" s="257"/>
      <c r="FT201" s="257"/>
      <c r="FU201" s="257"/>
      <c r="FV201" s="257"/>
      <c r="FW201" s="257"/>
      <c r="FX201" s="257"/>
      <c r="FY201" s="257"/>
      <c r="FZ201" s="257"/>
      <c r="GA201" s="257"/>
      <c r="GB201" s="257"/>
      <c r="GC201" s="257"/>
      <c r="GD201" s="262"/>
      <c r="GE201" s="263"/>
      <c r="GF201" s="254"/>
      <c r="GG201" s="255"/>
      <c r="GH201" s="256"/>
      <c r="GI201" s="256"/>
      <c r="GJ201" s="257"/>
      <c r="GK201" s="257"/>
      <c r="GL201" s="257"/>
      <c r="GM201" s="257"/>
      <c r="GN201" s="257"/>
      <c r="GO201" s="257"/>
      <c r="GP201" s="257"/>
      <c r="GQ201" s="257"/>
      <c r="GR201" s="257"/>
      <c r="GS201" s="257"/>
      <c r="GT201" s="257"/>
      <c r="GU201" s="262"/>
      <c r="GV201" s="263"/>
      <c r="GW201" s="254"/>
      <c r="GX201" s="255"/>
      <c r="GY201" s="256"/>
      <c r="GZ201" s="256"/>
      <c r="HA201" s="257"/>
      <c r="HB201" s="257"/>
      <c r="HC201" s="257"/>
      <c r="HD201" s="257"/>
      <c r="HE201" s="257"/>
      <c r="HF201" s="257"/>
      <c r="HG201" s="257"/>
      <c r="HH201" s="257"/>
      <c r="HI201" s="257"/>
      <c r="HJ201" s="257"/>
      <c r="HK201" s="257"/>
      <c r="HL201" s="262"/>
      <c r="HM201" s="263"/>
      <c r="HN201" s="254"/>
      <c r="HO201" s="255"/>
      <c r="HP201" s="256"/>
      <c r="HQ201" s="256"/>
      <c r="HR201" s="257"/>
      <c r="HS201" s="257"/>
      <c r="HT201" s="257"/>
      <c r="HU201" s="257"/>
      <c r="HV201" s="257"/>
      <c r="HW201" s="257"/>
      <c r="HX201" s="257"/>
      <c r="HY201" s="257"/>
      <c r="HZ201" s="257"/>
      <c r="IA201" s="257"/>
      <c r="IB201" s="257"/>
      <c r="IC201" s="262"/>
      <c r="ID201" s="263"/>
      <c r="IE201" s="254"/>
      <c r="IF201" s="255"/>
      <c r="IG201" s="256"/>
      <c r="IH201" s="256"/>
      <c r="II201" s="257"/>
      <c r="IJ201" s="257"/>
      <c r="IK201" s="257"/>
      <c r="IL201" s="257"/>
      <c r="IM201" s="257"/>
      <c r="IN201" s="257"/>
      <c r="IO201" s="257"/>
      <c r="IP201" s="257"/>
      <c r="IQ201" s="257"/>
      <c r="IR201" s="257"/>
      <c r="IS201" s="257"/>
      <c r="IT201" s="262"/>
      <c r="IU201" s="263"/>
      <c r="IV201" s="254"/>
      <c r="IW201" s="255"/>
      <c r="IX201" s="256"/>
      <c r="IY201" s="256"/>
      <c r="IZ201" s="257"/>
      <c r="JA201" s="257"/>
      <c r="JB201" s="257"/>
      <c r="JC201" s="257"/>
      <c r="JD201" s="257"/>
      <c r="JE201" s="257"/>
      <c r="JF201" s="257"/>
      <c r="JG201" s="257"/>
      <c r="JH201" s="257"/>
      <c r="JI201" s="257"/>
      <c r="JJ201" s="257"/>
      <c r="JK201" s="262"/>
      <c r="JL201" s="263"/>
      <c r="JM201" s="254"/>
      <c r="JN201" s="255"/>
      <c r="JO201" s="256"/>
      <c r="JP201" s="256"/>
      <c r="JQ201" s="257"/>
      <c r="JR201" s="257"/>
      <c r="JS201" s="257"/>
      <c r="JT201" s="257"/>
      <c r="JU201" s="257"/>
      <c r="JV201" s="257"/>
      <c r="JW201" s="257"/>
      <c r="JX201" s="257"/>
      <c r="JY201" s="257"/>
      <c r="JZ201" s="257"/>
      <c r="KA201" s="257"/>
      <c r="KB201" s="262"/>
      <c r="KC201" s="263"/>
      <c r="KD201" s="254"/>
      <c r="KE201" s="255"/>
      <c r="KF201" s="256"/>
      <c r="KG201" s="256"/>
      <c r="KH201" s="257"/>
      <c r="KI201" s="257"/>
      <c r="KJ201" s="257"/>
      <c r="KK201" s="257"/>
      <c r="KL201" s="257"/>
      <c r="KM201" s="257"/>
      <c r="KN201" s="257"/>
      <c r="KO201" s="257"/>
      <c r="KP201" s="257"/>
      <c r="KQ201" s="257"/>
      <c r="KR201" s="257"/>
      <c r="KS201" s="262"/>
      <c r="KT201" s="263"/>
      <c r="KU201" s="282"/>
    </row>
    <row r="202" ht="24.0" customHeight="1">
      <c r="A202" s="297" t="s">
        <v>29</v>
      </c>
      <c r="B202" s="213"/>
      <c r="C202" s="298"/>
      <c r="D202" s="298"/>
      <c r="E202" s="299"/>
      <c r="F202" s="299"/>
      <c r="G202" s="300">
        <f>SUM(G197:G201)</f>
        <v>0</v>
      </c>
      <c r="H202" s="299"/>
      <c r="I202" s="300">
        <f>SUM(I197:I201)</f>
        <v>0</v>
      </c>
      <c r="J202" s="299"/>
      <c r="K202" s="299"/>
      <c r="L202" s="299"/>
      <c r="M202" s="300">
        <f>SUM(M197:M201)</f>
        <v>0</v>
      </c>
      <c r="N202" s="299"/>
      <c r="O202" s="300">
        <f t="shared" ref="O202:P202" si="1621">SUM(O197:O201)</f>
        <v>0</v>
      </c>
      <c r="P202" s="301">
        <f t="shared" si="1621"/>
        <v>0</v>
      </c>
      <c r="Q202" s="252"/>
      <c r="R202" s="297" t="s">
        <v>29</v>
      </c>
      <c r="S202" s="213"/>
      <c r="T202" s="298"/>
      <c r="U202" s="298"/>
      <c r="V202" s="299"/>
      <c r="W202" s="299"/>
      <c r="X202" s="300">
        <f>SUM(X197:X201)</f>
        <v>0</v>
      </c>
      <c r="Y202" s="299"/>
      <c r="Z202" s="300">
        <f>SUM(Z197:Z201)</f>
        <v>0</v>
      </c>
      <c r="AA202" s="299"/>
      <c r="AB202" s="299"/>
      <c r="AC202" s="299"/>
      <c r="AD202" s="300">
        <f>SUM(AD197:AD201)</f>
        <v>0</v>
      </c>
      <c r="AE202" s="299"/>
      <c r="AF202" s="300">
        <f t="shared" ref="AF202:AG202" si="1622">SUM(AF197:AF201)</f>
        <v>0</v>
      </c>
      <c r="AG202" s="301">
        <f t="shared" si="1622"/>
        <v>0</v>
      </c>
      <c r="AH202" s="252"/>
      <c r="AI202" s="297" t="s">
        <v>29</v>
      </c>
      <c r="AJ202" s="213"/>
      <c r="AK202" s="298"/>
      <c r="AL202" s="298"/>
      <c r="AM202" s="299"/>
      <c r="AN202" s="299"/>
      <c r="AO202" s="300">
        <f>SUM(AO197:AO201)</f>
        <v>0</v>
      </c>
      <c r="AP202" s="299"/>
      <c r="AQ202" s="300">
        <f>SUM(AQ197:AQ201)</f>
        <v>0</v>
      </c>
      <c r="AR202" s="299"/>
      <c r="AS202" s="299"/>
      <c r="AT202" s="299"/>
      <c r="AU202" s="300">
        <f>SUM(AU197:AU201)</f>
        <v>0</v>
      </c>
      <c r="AV202" s="299"/>
      <c r="AW202" s="300">
        <f t="shared" ref="AW202:AX202" si="1623">SUM(AW197:AW201)</f>
        <v>0</v>
      </c>
      <c r="AX202" s="301">
        <f t="shared" si="1623"/>
        <v>0</v>
      </c>
      <c r="AY202" s="252"/>
      <c r="AZ202" s="297" t="s">
        <v>29</v>
      </c>
      <c r="BA202" s="213"/>
      <c r="BB202" s="298"/>
      <c r="BC202" s="298"/>
      <c r="BD202" s="299"/>
      <c r="BE202" s="299"/>
      <c r="BF202" s="300">
        <f>SUM(BF197:BF201)</f>
        <v>0</v>
      </c>
      <c r="BG202" s="299"/>
      <c r="BH202" s="300">
        <f>SUM(BH197:BH201)</f>
        <v>0</v>
      </c>
      <c r="BI202" s="299"/>
      <c r="BJ202" s="299"/>
      <c r="BK202" s="299"/>
      <c r="BL202" s="300">
        <f>SUM(BL197:BL201)</f>
        <v>0</v>
      </c>
      <c r="BM202" s="299"/>
      <c r="BN202" s="300">
        <f t="shared" ref="BN202:BO202" si="1624">SUM(BN197:BN201)</f>
        <v>0</v>
      </c>
      <c r="BO202" s="301">
        <f t="shared" si="1624"/>
        <v>0</v>
      </c>
      <c r="BP202" s="252"/>
      <c r="BQ202" s="297" t="s">
        <v>29</v>
      </c>
      <c r="BR202" s="213"/>
      <c r="BS202" s="298"/>
      <c r="BT202" s="298"/>
      <c r="BU202" s="299"/>
      <c r="BV202" s="299"/>
      <c r="BW202" s="300">
        <f>SUM(BW197:BW201)</f>
        <v>0</v>
      </c>
      <c r="BX202" s="299"/>
      <c r="BY202" s="300">
        <f>SUM(BY197:BY201)</f>
        <v>0</v>
      </c>
      <c r="BZ202" s="299"/>
      <c r="CA202" s="299"/>
      <c r="CB202" s="299"/>
      <c r="CC202" s="300">
        <f>SUM(CC197:CC201)</f>
        <v>0</v>
      </c>
      <c r="CD202" s="299"/>
      <c r="CE202" s="300">
        <f t="shared" ref="CE202:CF202" si="1625">SUM(CE197:CE201)</f>
        <v>0</v>
      </c>
      <c r="CF202" s="301">
        <f t="shared" si="1625"/>
        <v>0</v>
      </c>
      <c r="CG202" s="252"/>
      <c r="CH202" s="297" t="s">
        <v>29</v>
      </c>
      <c r="CI202" s="213"/>
      <c r="CJ202" s="298"/>
      <c r="CK202" s="298"/>
      <c r="CL202" s="299"/>
      <c r="CM202" s="299"/>
      <c r="CN202" s="300">
        <f>SUM(CN197:CN201)</f>
        <v>0</v>
      </c>
      <c r="CO202" s="299"/>
      <c r="CP202" s="300">
        <f>SUM(CP197:CP201)</f>
        <v>0</v>
      </c>
      <c r="CQ202" s="299"/>
      <c r="CR202" s="299"/>
      <c r="CS202" s="299"/>
      <c r="CT202" s="300">
        <f>SUM(CT197:CT201)</f>
        <v>0</v>
      </c>
      <c r="CU202" s="299"/>
      <c r="CV202" s="300">
        <f t="shared" ref="CV202:CW202" si="1626">SUM(CV197:CV201)</f>
        <v>0</v>
      </c>
      <c r="CW202" s="301">
        <f t="shared" si="1626"/>
        <v>0</v>
      </c>
      <c r="CX202" s="252"/>
      <c r="CY202" s="297" t="s">
        <v>29</v>
      </c>
      <c r="CZ202" s="213"/>
      <c r="DA202" s="298"/>
      <c r="DB202" s="298"/>
      <c r="DC202" s="299"/>
      <c r="DD202" s="299"/>
      <c r="DE202" s="300">
        <f>SUM(DE197:DE201)</f>
        <v>0</v>
      </c>
      <c r="DF202" s="299"/>
      <c r="DG202" s="300">
        <f>SUM(DG197:DG201)</f>
        <v>0</v>
      </c>
      <c r="DH202" s="299"/>
      <c r="DI202" s="299"/>
      <c r="DJ202" s="299"/>
      <c r="DK202" s="300">
        <f>SUM(DK197:DK201)</f>
        <v>0</v>
      </c>
      <c r="DL202" s="299"/>
      <c r="DM202" s="300">
        <f t="shared" ref="DM202:DN202" si="1627">SUM(DM197:DM201)</f>
        <v>0</v>
      </c>
      <c r="DN202" s="301">
        <f t="shared" si="1627"/>
        <v>0</v>
      </c>
      <c r="DO202" s="252"/>
      <c r="DP202" s="297" t="s">
        <v>29</v>
      </c>
      <c r="DQ202" s="213"/>
      <c r="DR202" s="298"/>
      <c r="DS202" s="298"/>
      <c r="DT202" s="299"/>
      <c r="DU202" s="299"/>
      <c r="DV202" s="300">
        <f>SUM(DV197:DV201)</f>
        <v>0</v>
      </c>
      <c r="DW202" s="299"/>
      <c r="DX202" s="300">
        <f>SUM(DX197:DX201)</f>
        <v>0</v>
      </c>
      <c r="DY202" s="299"/>
      <c r="DZ202" s="299"/>
      <c r="EA202" s="299"/>
      <c r="EB202" s="300">
        <f>SUM(EB197:EB201)</f>
        <v>0</v>
      </c>
      <c r="EC202" s="299"/>
      <c r="ED202" s="300">
        <f t="shared" ref="ED202:EE202" si="1628">SUM(ED197:ED201)</f>
        <v>0</v>
      </c>
      <c r="EE202" s="301">
        <f t="shared" si="1628"/>
        <v>0</v>
      </c>
      <c r="EF202" s="252"/>
      <c r="EG202" s="297" t="s">
        <v>29</v>
      </c>
      <c r="EH202" s="213"/>
      <c r="EI202" s="298"/>
      <c r="EJ202" s="298"/>
      <c r="EK202" s="299"/>
      <c r="EL202" s="299"/>
      <c r="EM202" s="300">
        <f>SUM(EM197:EM201)</f>
        <v>0</v>
      </c>
      <c r="EN202" s="299"/>
      <c r="EO202" s="300">
        <f>SUM(EO197:EO201)</f>
        <v>0</v>
      </c>
      <c r="EP202" s="299"/>
      <c r="EQ202" s="299"/>
      <c r="ER202" s="299"/>
      <c r="ES202" s="300">
        <f>SUM(ES197:ES201)</f>
        <v>0</v>
      </c>
      <c r="ET202" s="299"/>
      <c r="EU202" s="300">
        <f t="shared" ref="EU202:EV202" si="1629">SUM(EU197:EU201)</f>
        <v>0</v>
      </c>
      <c r="EV202" s="301">
        <f t="shared" si="1629"/>
        <v>0</v>
      </c>
      <c r="EW202" s="252"/>
      <c r="EX202" s="297" t="s">
        <v>29</v>
      </c>
      <c r="EY202" s="213"/>
      <c r="EZ202" s="298"/>
      <c r="FA202" s="298"/>
      <c r="FB202" s="299"/>
      <c r="FC202" s="299"/>
      <c r="FD202" s="300">
        <f>SUM(FD197:FD201)</f>
        <v>183972.38</v>
      </c>
      <c r="FE202" s="299"/>
      <c r="FF202" s="300">
        <f>SUM(FF197:FF201)</f>
        <v>0</v>
      </c>
      <c r="FG202" s="299"/>
      <c r="FH202" s="299"/>
      <c r="FI202" s="299"/>
      <c r="FJ202" s="300">
        <f>SUM(FJ197:FJ201)</f>
        <v>183972.38</v>
      </c>
      <c r="FK202" s="299"/>
      <c r="FL202" s="300">
        <f t="shared" ref="FL202:FM202" si="1630">SUM(FL197:FL201)</f>
        <v>54141.20712</v>
      </c>
      <c r="FM202" s="301">
        <f t="shared" si="1630"/>
        <v>129831.1729</v>
      </c>
      <c r="FN202" s="252"/>
      <c r="FO202" s="297" t="s">
        <v>29</v>
      </c>
      <c r="FP202" s="213"/>
      <c r="FQ202" s="298"/>
      <c r="FR202" s="298"/>
      <c r="FS202" s="299"/>
      <c r="FT202" s="299"/>
      <c r="FU202" s="300">
        <f>SUM(FU197:FU201)</f>
        <v>127861.4278</v>
      </c>
      <c r="FV202" s="299"/>
      <c r="FW202" s="300">
        <f>SUM(FW197:FW201)</f>
        <v>0</v>
      </c>
      <c r="FX202" s="299"/>
      <c r="FY202" s="299"/>
      <c r="FZ202" s="299"/>
      <c r="GA202" s="300">
        <f>SUM(GA197:GA201)</f>
        <v>127861.4278</v>
      </c>
      <c r="GB202" s="299"/>
      <c r="GC202" s="300">
        <f t="shared" ref="GC202:GD202" si="1631">SUM(GC197:GC201)</f>
        <v>37628.32251</v>
      </c>
      <c r="GD202" s="301">
        <f t="shared" si="1631"/>
        <v>90233.10534</v>
      </c>
      <c r="GE202" s="252"/>
      <c r="GF202" s="297" t="s">
        <v>29</v>
      </c>
      <c r="GG202" s="213"/>
      <c r="GH202" s="298"/>
      <c r="GI202" s="298"/>
      <c r="GJ202" s="299"/>
      <c r="GK202" s="299"/>
      <c r="GL202" s="300">
        <f>SUM(GL197:GL201)</f>
        <v>126245.8311</v>
      </c>
      <c r="GM202" s="299"/>
      <c r="GN202" s="300">
        <f>SUM(GN197:GN201)</f>
        <v>0</v>
      </c>
      <c r="GO202" s="299"/>
      <c r="GP202" s="299"/>
      <c r="GQ202" s="299"/>
      <c r="GR202" s="300">
        <f>SUM(GR197:GR201)</f>
        <v>126245.8311</v>
      </c>
      <c r="GS202" s="299"/>
      <c r="GT202" s="300">
        <f t="shared" ref="GT202:GU202" si="1632">SUM(GT197:GT201)</f>
        <v>37152.86876</v>
      </c>
      <c r="GU202" s="301">
        <f t="shared" si="1632"/>
        <v>89092.96234</v>
      </c>
      <c r="GV202" s="252"/>
      <c r="GW202" s="297" t="s">
        <v>29</v>
      </c>
      <c r="GX202" s="213"/>
      <c r="GY202" s="298"/>
      <c r="GZ202" s="298"/>
      <c r="HA202" s="299"/>
      <c r="HB202" s="299"/>
      <c r="HC202" s="300">
        <f>SUM(HC197:HC201)</f>
        <v>142268.1974</v>
      </c>
      <c r="HD202" s="299"/>
      <c r="HE202" s="300">
        <f>SUM(HE197:HE201)</f>
        <v>0</v>
      </c>
      <c r="HF202" s="299"/>
      <c r="HG202" s="299"/>
      <c r="HH202" s="299"/>
      <c r="HI202" s="300">
        <f>SUM(HI197:HI201)</f>
        <v>142268.1974</v>
      </c>
      <c r="HJ202" s="299"/>
      <c r="HK202" s="300">
        <f t="shared" ref="HK202:HL202" si="1633">SUM(HK197:HK201)</f>
        <v>41868.08881</v>
      </c>
      <c r="HL202" s="301">
        <f t="shared" si="1633"/>
        <v>100400.1086</v>
      </c>
      <c r="HM202" s="252"/>
      <c r="HN202" s="297" t="s">
        <v>29</v>
      </c>
      <c r="HO202" s="213"/>
      <c r="HP202" s="298"/>
      <c r="HQ202" s="298"/>
      <c r="HR202" s="299"/>
      <c r="HS202" s="299"/>
      <c r="HT202" s="300">
        <f>SUM(HT197:HT201)</f>
        <v>139172.4107</v>
      </c>
      <c r="HU202" s="299"/>
      <c r="HV202" s="300">
        <f>SUM(HV197:HV201)</f>
        <v>0</v>
      </c>
      <c r="HW202" s="299"/>
      <c r="HX202" s="299"/>
      <c r="HY202" s="299"/>
      <c r="HZ202" s="300">
        <f>SUM(HZ197:HZ201)</f>
        <v>139172.4107</v>
      </c>
      <c r="IA202" s="299"/>
      <c r="IB202" s="300">
        <f t="shared" ref="IB202:IC202" si="1634">SUM(IB197:IB201)</f>
        <v>40957.03016</v>
      </c>
      <c r="IC202" s="301">
        <f t="shared" si="1634"/>
        <v>98215.38058</v>
      </c>
      <c r="ID202" s="252"/>
      <c r="IE202" s="297" t="s">
        <v>29</v>
      </c>
      <c r="IF202" s="213"/>
      <c r="IG202" s="298"/>
      <c r="IH202" s="298"/>
      <c r="II202" s="299"/>
      <c r="IJ202" s="299"/>
      <c r="IK202" s="300">
        <f>SUM(IK197:IK201)</f>
        <v>160447.1639</v>
      </c>
      <c r="IL202" s="299"/>
      <c r="IM202" s="300">
        <f>SUM(IM197:IM201)</f>
        <v>0</v>
      </c>
      <c r="IN202" s="299"/>
      <c r="IO202" s="299"/>
      <c r="IP202" s="299"/>
      <c r="IQ202" s="300">
        <f>SUM(IQ197:IQ201)</f>
        <v>160447.1639</v>
      </c>
      <c r="IR202" s="299"/>
      <c r="IS202" s="300">
        <f t="shared" ref="IS202:IT202" si="1635">SUM(IS197:IS201)</f>
        <v>47217.97441</v>
      </c>
      <c r="IT202" s="301">
        <f t="shared" si="1635"/>
        <v>113229.1895</v>
      </c>
      <c r="IU202" s="252"/>
      <c r="IV202" s="297" t="s">
        <v>29</v>
      </c>
      <c r="IW202" s="213"/>
      <c r="IX202" s="298"/>
      <c r="IY202" s="298"/>
      <c r="IZ202" s="299"/>
      <c r="JA202" s="299"/>
      <c r="JB202" s="300">
        <f>SUM(JB197:JB201)</f>
        <v>139561.8668</v>
      </c>
      <c r="JC202" s="299"/>
      <c r="JD202" s="300">
        <f>SUM(JD197:JD201)</f>
        <v>0</v>
      </c>
      <c r="JE202" s="299"/>
      <c r="JF202" s="299"/>
      <c r="JG202" s="299"/>
      <c r="JH202" s="300">
        <f>SUM(JH197:JH201)</f>
        <v>139561.8668</v>
      </c>
      <c r="JI202" s="299"/>
      <c r="JJ202" s="300">
        <f t="shared" ref="JJ202:JK202" si="1636">SUM(JJ197:JJ201)</f>
        <v>41071.64313</v>
      </c>
      <c r="JK202" s="301">
        <f t="shared" si="1636"/>
        <v>98490.22367</v>
      </c>
      <c r="JL202" s="252"/>
      <c r="JM202" s="297" t="s">
        <v>29</v>
      </c>
      <c r="JN202" s="213"/>
      <c r="JO202" s="298"/>
      <c r="JP202" s="298"/>
      <c r="JQ202" s="299"/>
      <c r="JR202" s="299"/>
      <c r="JS202" s="300">
        <f>SUM(JS197:JS201)</f>
        <v>135495.7723</v>
      </c>
      <c r="JT202" s="299"/>
      <c r="JU202" s="300">
        <f>SUM(JU197:JU201)</f>
        <v>0</v>
      </c>
      <c r="JV202" s="299"/>
      <c r="JW202" s="299"/>
      <c r="JX202" s="299"/>
      <c r="JY202" s="300">
        <f>SUM(JY197:JY201)</f>
        <v>135495.7723</v>
      </c>
      <c r="JZ202" s="299"/>
      <c r="KA202" s="300">
        <f t="shared" ref="KA202:KB202" si="1637">SUM(KA197:KA201)</f>
        <v>39875.03271</v>
      </c>
      <c r="KB202" s="301">
        <f t="shared" si="1637"/>
        <v>95620.73956</v>
      </c>
      <c r="KC202" s="252"/>
      <c r="KD202" s="297" t="s">
        <v>29</v>
      </c>
      <c r="KE202" s="213"/>
      <c r="KF202" s="298"/>
      <c r="KG202" s="298"/>
      <c r="KH202" s="299"/>
      <c r="KI202" s="299"/>
      <c r="KJ202" s="300">
        <f>SUM(KJ197:KJ201)</f>
        <v>0</v>
      </c>
      <c r="KK202" s="299"/>
      <c r="KL202" s="300">
        <f>SUM(KL197:KL201)</f>
        <v>0</v>
      </c>
      <c r="KM202" s="299"/>
      <c r="KN202" s="299"/>
      <c r="KO202" s="299"/>
      <c r="KP202" s="300">
        <f>SUM(KP197:KP201)</f>
        <v>0</v>
      </c>
      <c r="KQ202" s="299"/>
      <c r="KR202" s="300">
        <f t="shared" ref="KR202:KS202" si="1638">SUM(KR197:KR201)</f>
        <v>0</v>
      </c>
      <c r="KS202" s="301">
        <f t="shared" si="1638"/>
        <v>0</v>
      </c>
      <c r="KT202" s="252"/>
      <c r="KU202" s="287"/>
    </row>
    <row r="203" ht="15.0" customHeight="1">
      <c r="A203" s="131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5"/>
      <c r="R203" s="131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5"/>
      <c r="AI203" s="131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5"/>
      <c r="AZ203" s="131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  <c r="BK203" s="124"/>
      <c r="BL203" s="124"/>
      <c r="BM203" s="124"/>
      <c r="BN203" s="124"/>
      <c r="BO203" s="124"/>
      <c r="BP203" s="125"/>
      <c r="BQ203" s="131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5"/>
      <c r="CH203" s="131"/>
      <c r="CI203" s="124"/>
      <c r="CJ203" s="124"/>
      <c r="CK203" s="124"/>
      <c r="CL203" s="124"/>
      <c r="CM203" s="124"/>
      <c r="CN203" s="124"/>
      <c r="CO203" s="124"/>
      <c r="CP203" s="124"/>
      <c r="CQ203" s="124"/>
      <c r="CR203" s="124"/>
      <c r="CS203" s="124"/>
      <c r="CT203" s="124"/>
      <c r="CU203" s="124"/>
      <c r="CV203" s="124"/>
      <c r="CW203" s="124"/>
      <c r="CX203" s="125"/>
      <c r="CY203" s="131"/>
      <c r="CZ203" s="124"/>
      <c r="DA203" s="124"/>
      <c r="DB203" s="124"/>
      <c r="DC203" s="124"/>
      <c r="DD203" s="124"/>
      <c r="DE203" s="124"/>
      <c r="DF203" s="124"/>
      <c r="DG203" s="124"/>
      <c r="DH203" s="124"/>
      <c r="DI203" s="124"/>
      <c r="DJ203" s="124"/>
      <c r="DK203" s="124"/>
      <c r="DL203" s="124"/>
      <c r="DM203" s="124"/>
      <c r="DN203" s="124"/>
      <c r="DO203" s="125"/>
      <c r="DP203" s="131"/>
      <c r="DQ203" s="124"/>
      <c r="DR203" s="124"/>
      <c r="DS203" s="124"/>
      <c r="DT203" s="124"/>
      <c r="DU203" s="124"/>
      <c r="DV203" s="124"/>
      <c r="DW203" s="124"/>
      <c r="DX203" s="124"/>
      <c r="DY203" s="124"/>
      <c r="DZ203" s="124"/>
      <c r="EA203" s="124"/>
      <c r="EB203" s="124"/>
      <c r="EC203" s="124"/>
      <c r="ED203" s="124"/>
      <c r="EE203" s="124"/>
      <c r="EF203" s="125"/>
      <c r="EG203" s="131"/>
      <c r="EH203" s="124"/>
      <c r="EI203" s="124"/>
      <c r="EJ203" s="124"/>
      <c r="EK203" s="124"/>
      <c r="EL203" s="124"/>
      <c r="EM203" s="124"/>
      <c r="EN203" s="124"/>
      <c r="EO203" s="124"/>
      <c r="EP203" s="124"/>
      <c r="EQ203" s="124"/>
      <c r="ER203" s="124"/>
      <c r="ES203" s="124"/>
      <c r="ET203" s="124"/>
      <c r="EU203" s="124"/>
      <c r="EV203" s="124"/>
      <c r="EW203" s="125"/>
      <c r="EX203" s="131"/>
      <c r="EY203" s="124"/>
      <c r="EZ203" s="124"/>
      <c r="FA203" s="124"/>
      <c r="FB203" s="124"/>
      <c r="FC203" s="124"/>
      <c r="FD203" s="124"/>
      <c r="FE203" s="124"/>
      <c r="FF203" s="124"/>
      <c r="FG203" s="124"/>
      <c r="FH203" s="124"/>
      <c r="FI203" s="124"/>
      <c r="FJ203" s="124"/>
      <c r="FK203" s="124"/>
      <c r="FL203" s="124"/>
      <c r="FM203" s="124"/>
      <c r="FN203" s="125"/>
      <c r="FO203" s="131"/>
      <c r="FP203" s="124"/>
      <c r="FQ203" s="124"/>
      <c r="FR203" s="124"/>
      <c r="FS203" s="124"/>
      <c r="FT203" s="124"/>
      <c r="FU203" s="124"/>
      <c r="FV203" s="124"/>
      <c r="FW203" s="124"/>
      <c r="FX203" s="124"/>
      <c r="FY203" s="124"/>
      <c r="FZ203" s="124"/>
      <c r="GA203" s="124"/>
      <c r="GB203" s="124"/>
      <c r="GC203" s="124"/>
      <c r="GD203" s="124"/>
      <c r="GE203" s="125"/>
      <c r="GF203" s="131"/>
      <c r="GG203" s="124"/>
      <c r="GH203" s="124"/>
      <c r="GI203" s="124"/>
      <c r="GJ203" s="124"/>
      <c r="GK203" s="124"/>
      <c r="GL203" s="124"/>
      <c r="GM203" s="124"/>
      <c r="GN203" s="124"/>
      <c r="GO203" s="124"/>
      <c r="GP203" s="124"/>
      <c r="GQ203" s="124"/>
      <c r="GR203" s="124"/>
      <c r="GS203" s="124"/>
      <c r="GT203" s="124"/>
      <c r="GU203" s="124"/>
      <c r="GV203" s="125"/>
      <c r="GW203" s="131"/>
      <c r="GX203" s="124"/>
      <c r="GY203" s="124"/>
      <c r="GZ203" s="124"/>
      <c r="HA203" s="124"/>
      <c r="HB203" s="124"/>
      <c r="HC203" s="124"/>
      <c r="HD203" s="124"/>
      <c r="HE203" s="124"/>
      <c r="HF203" s="124"/>
      <c r="HG203" s="124"/>
      <c r="HH203" s="124"/>
      <c r="HI203" s="124"/>
      <c r="HJ203" s="124"/>
      <c r="HK203" s="124"/>
      <c r="HL203" s="124"/>
      <c r="HM203" s="125"/>
      <c r="HN203" s="131"/>
      <c r="HO203" s="124"/>
      <c r="HP203" s="124"/>
      <c r="HQ203" s="124"/>
      <c r="HR203" s="124"/>
      <c r="HS203" s="124"/>
      <c r="HT203" s="124"/>
      <c r="HU203" s="124"/>
      <c r="HV203" s="124"/>
      <c r="HW203" s="124"/>
      <c r="HX203" s="124"/>
      <c r="HY203" s="124"/>
      <c r="HZ203" s="124"/>
      <c r="IA203" s="124"/>
      <c r="IB203" s="124"/>
      <c r="IC203" s="124"/>
      <c r="ID203" s="125"/>
      <c r="IE203" s="131"/>
      <c r="IF203" s="124"/>
      <c r="IG203" s="124"/>
      <c r="IH203" s="124"/>
      <c r="II203" s="124"/>
      <c r="IJ203" s="124"/>
      <c r="IK203" s="124"/>
      <c r="IL203" s="124"/>
      <c r="IM203" s="124"/>
      <c r="IN203" s="124"/>
      <c r="IO203" s="124"/>
      <c r="IP203" s="124"/>
      <c r="IQ203" s="124"/>
      <c r="IR203" s="124"/>
      <c r="IS203" s="124"/>
      <c r="IT203" s="124"/>
      <c r="IU203" s="125"/>
      <c r="IV203" s="131"/>
      <c r="IW203" s="124"/>
      <c r="IX203" s="124"/>
      <c r="IY203" s="124"/>
      <c r="IZ203" s="124"/>
      <c r="JA203" s="124"/>
      <c r="JB203" s="124"/>
      <c r="JC203" s="124"/>
      <c r="JD203" s="124"/>
      <c r="JE203" s="124"/>
      <c r="JF203" s="124"/>
      <c r="JG203" s="124"/>
      <c r="JH203" s="124"/>
      <c r="JI203" s="124"/>
      <c r="JJ203" s="124"/>
      <c r="JK203" s="124"/>
      <c r="JL203" s="125"/>
      <c r="JM203" s="131"/>
      <c r="JN203" s="124"/>
      <c r="JO203" s="124"/>
      <c r="JP203" s="124"/>
      <c r="JQ203" s="124"/>
      <c r="JR203" s="124"/>
      <c r="JS203" s="124"/>
      <c r="JT203" s="124"/>
      <c r="JU203" s="124"/>
      <c r="JV203" s="124"/>
      <c r="JW203" s="124"/>
      <c r="JX203" s="124"/>
      <c r="JY203" s="124"/>
      <c r="JZ203" s="124"/>
      <c r="KA203" s="124"/>
      <c r="KB203" s="124"/>
      <c r="KC203" s="125"/>
      <c r="KD203" s="131"/>
      <c r="KE203" s="124"/>
      <c r="KF203" s="124"/>
      <c r="KG203" s="124"/>
      <c r="KH203" s="124"/>
      <c r="KI203" s="124"/>
      <c r="KJ203" s="124"/>
      <c r="KK203" s="124"/>
      <c r="KL203" s="124"/>
      <c r="KM203" s="124"/>
      <c r="KN203" s="124"/>
      <c r="KO203" s="124"/>
      <c r="KP203" s="124"/>
      <c r="KQ203" s="124"/>
      <c r="KR203" s="124"/>
      <c r="KS203" s="124"/>
      <c r="KT203" s="125"/>
      <c r="KU203" s="124"/>
    </row>
    <row r="204" ht="15.0" customHeight="1">
      <c r="A204" s="131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5"/>
      <c r="R204" s="131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5"/>
      <c r="AI204" s="131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5"/>
      <c r="AZ204" s="131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4"/>
      <c r="BK204" s="124"/>
      <c r="BL204" s="124"/>
      <c r="BM204" s="124"/>
      <c r="BN204" s="124"/>
      <c r="BO204" s="124"/>
      <c r="BP204" s="125"/>
      <c r="BQ204" s="131"/>
      <c r="BR204" s="124"/>
      <c r="BS204" s="124"/>
      <c r="BT204" s="124"/>
      <c r="BU204" s="124"/>
      <c r="BV204" s="124"/>
      <c r="BW204" s="124"/>
      <c r="BX204" s="124"/>
      <c r="BY204" s="124"/>
      <c r="BZ204" s="124"/>
      <c r="CA204" s="124"/>
      <c r="CB204" s="124"/>
      <c r="CC204" s="124"/>
      <c r="CD204" s="124"/>
      <c r="CE204" s="124"/>
      <c r="CF204" s="124"/>
      <c r="CG204" s="125"/>
      <c r="CH204" s="131"/>
      <c r="CI204" s="124"/>
      <c r="CJ204" s="124"/>
      <c r="CK204" s="124"/>
      <c r="CL204" s="124"/>
      <c r="CM204" s="124"/>
      <c r="CN204" s="124"/>
      <c r="CO204" s="124"/>
      <c r="CP204" s="124"/>
      <c r="CQ204" s="124"/>
      <c r="CR204" s="124"/>
      <c r="CS204" s="124"/>
      <c r="CT204" s="124"/>
      <c r="CU204" s="124"/>
      <c r="CV204" s="124"/>
      <c r="CW204" s="124"/>
      <c r="CX204" s="125"/>
      <c r="CY204" s="131"/>
      <c r="CZ204" s="124"/>
      <c r="DA204" s="124"/>
      <c r="DB204" s="124"/>
      <c r="DC204" s="124"/>
      <c r="DD204" s="124"/>
      <c r="DE204" s="124"/>
      <c r="DF204" s="124"/>
      <c r="DG204" s="124"/>
      <c r="DH204" s="124"/>
      <c r="DI204" s="124"/>
      <c r="DJ204" s="124"/>
      <c r="DK204" s="124"/>
      <c r="DL204" s="124"/>
      <c r="DM204" s="124"/>
      <c r="DN204" s="124"/>
      <c r="DO204" s="125"/>
      <c r="DP204" s="131"/>
      <c r="DQ204" s="124"/>
      <c r="DR204" s="124"/>
      <c r="DS204" s="124"/>
      <c r="DT204" s="124"/>
      <c r="DU204" s="124"/>
      <c r="DV204" s="124"/>
      <c r="DW204" s="124"/>
      <c r="DX204" s="124"/>
      <c r="DY204" s="124"/>
      <c r="DZ204" s="124"/>
      <c r="EA204" s="124"/>
      <c r="EB204" s="124"/>
      <c r="EC204" s="124"/>
      <c r="ED204" s="124"/>
      <c r="EE204" s="124"/>
      <c r="EF204" s="125"/>
      <c r="EG204" s="131"/>
      <c r="EH204" s="124"/>
      <c r="EI204" s="124"/>
      <c r="EJ204" s="124"/>
      <c r="EK204" s="124"/>
      <c r="EL204" s="124"/>
      <c r="EM204" s="124"/>
      <c r="EN204" s="124"/>
      <c r="EO204" s="124"/>
      <c r="EP204" s="124"/>
      <c r="EQ204" s="124"/>
      <c r="ER204" s="124"/>
      <c r="ES204" s="124"/>
      <c r="ET204" s="124"/>
      <c r="EU204" s="124"/>
      <c r="EV204" s="124"/>
      <c r="EW204" s="125"/>
      <c r="EX204" s="131"/>
      <c r="EY204" s="124"/>
      <c r="EZ204" s="124"/>
      <c r="FA204" s="124"/>
      <c r="FB204" s="124"/>
      <c r="FC204" s="124"/>
      <c r="FD204" s="124"/>
      <c r="FE204" s="124"/>
      <c r="FF204" s="124"/>
      <c r="FG204" s="124"/>
      <c r="FH204" s="124"/>
      <c r="FI204" s="124"/>
      <c r="FJ204" s="124"/>
      <c r="FK204" s="124"/>
      <c r="FL204" s="124"/>
      <c r="FM204" s="124"/>
      <c r="FN204" s="125"/>
      <c r="FO204" s="131"/>
      <c r="FP204" s="124"/>
      <c r="FQ204" s="124"/>
      <c r="FR204" s="124"/>
      <c r="FS204" s="124"/>
      <c r="FT204" s="124"/>
      <c r="FU204" s="124"/>
      <c r="FV204" s="124"/>
      <c r="FW204" s="124"/>
      <c r="FX204" s="124"/>
      <c r="FY204" s="124"/>
      <c r="FZ204" s="124"/>
      <c r="GA204" s="124"/>
      <c r="GB204" s="124"/>
      <c r="GC204" s="124"/>
      <c r="GD204" s="124"/>
      <c r="GE204" s="125"/>
      <c r="GF204" s="131"/>
      <c r="GG204" s="124"/>
      <c r="GH204" s="124"/>
      <c r="GI204" s="124"/>
      <c r="GJ204" s="124"/>
      <c r="GK204" s="124"/>
      <c r="GL204" s="124"/>
      <c r="GM204" s="124"/>
      <c r="GN204" s="124"/>
      <c r="GO204" s="124"/>
      <c r="GP204" s="124"/>
      <c r="GQ204" s="124"/>
      <c r="GR204" s="124"/>
      <c r="GS204" s="124"/>
      <c r="GT204" s="124"/>
      <c r="GU204" s="124"/>
      <c r="GV204" s="125"/>
      <c r="GW204" s="131"/>
      <c r="GX204" s="124"/>
      <c r="GY204" s="124"/>
      <c r="GZ204" s="124"/>
      <c r="HA204" s="124"/>
      <c r="HB204" s="124"/>
      <c r="HC204" s="124"/>
      <c r="HD204" s="124"/>
      <c r="HE204" s="124"/>
      <c r="HF204" s="124"/>
      <c r="HG204" s="124"/>
      <c r="HH204" s="124"/>
      <c r="HI204" s="124"/>
      <c r="HJ204" s="124"/>
      <c r="HK204" s="124"/>
      <c r="HL204" s="124"/>
      <c r="HM204" s="125"/>
      <c r="HN204" s="131"/>
      <c r="HO204" s="124"/>
      <c r="HP204" s="124"/>
      <c r="HQ204" s="124"/>
      <c r="HR204" s="124"/>
      <c r="HS204" s="124"/>
      <c r="HT204" s="124"/>
      <c r="HU204" s="124"/>
      <c r="HV204" s="124"/>
      <c r="HW204" s="124"/>
      <c r="HX204" s="124"/>
      <c r="HY204" s="124"/>
      <c r="HZ204" s="124"/>
      <c r="IA204" s="124"/>
      <c r="IB204" s="124"/>
      <c r="IC204" s="124"/>
      <c r="ID204" s="125"/>
      <c r="IE204" s="131"/>
      <c r="IF204" s="124"/>
      <c r="IG204" s="124"/>
      <c r="IH204" s="124"/>
      <c r="II204" s="124"/>
      <c r="IJ204" s="124"/>
      <c r="IK204" s="124"/>
      <c r="IL204" s="124"/>
      <c r="IM204" s="124"/>
      <c r="IN204" s="124"/>
      <c r="IO204" s="124"/>
      <c r="IP204" s="124"/>
      <c r="IQ204" s="124"/>
      <c r="IR204" s="124"/>
      <c r="IS204" s="124"/>
      <c r="IT204" s="124"/>
      <c r="IU204" s="125"/>
      <c r="IV204" s="131"/>
      <c r="IW204" s="124"/>
      <c r="IX204" s="124"/>
      <c r="IY204" s="124"/>
      <c r="IZ204" s="124"/>
      <c r="JA204" s="124"/>
      <c r="JB204" s="124"/>
      <c r="JC204" s="124"/>
      <c r="JD204" s="124"/>
      <c r="JE204" s="124"/>
      <c r="JF204" s="124"/>
      <c r="JG204" s="124"/>
      <c r="JH204" s="124"/>
      <c r="JI204" s="124"/>
      <c r="JJ204" s="124"/>
      <c r="JK204" s="124"/>
      <c r="JL204" s="125"/>
      <c r="JM204" s="131"/>
      <c r="JN204" s="124"/>
      <c r="JO204" s="124"/>
      <c r="JP204" s="124"/>
      <c r="JQ204" s="124"/>
      <c r="JR204" s="124"/>
      <c r="JS204" s="124"/>
      <c r="JT204" s="124"/>
      <c r="JU204" s="124"/>
      <c r="JV204" s="124"/>
      <c r="JW204" s="124"/>
      <c r="JX204" s="124"/>
      <c r="JY204" s="124"/>
      <c r="JZ204" s="124"/>
      <c r="KA204" s="124"/>
      <c r="KB204" s="124"/>
      <c r="KC204" s="125"/>
      <c r="KD204" s="131"/>
      <c r="KE204" s="124"/>
      <c r="KF204" s="124"/>
      <c r="KG204" s="124"/>
      <c r="KH204" s="124"/>
      <c r="KI204" s="124"/>
      <c r="KJ204" s="124"/>
      <c r="KK204" s="124"/>
      <c r="KL204" s="124"/>
      <c r="KM204" s="124"/>
      <c r="KN204" s="124"/>
      <c r="KO204" s="124"/>
      <c r="KP204" s="124"/>
      <c r="KQ204" s="124"/>
      <c r="KR204" s="124"/>
      <c r="KS204" s="124"/>
      <c r="KT204" s="125"/>
      <c r="KU204" s="124"/>
    </row>
    <row r="205" ht="15.0" customHeight="1">
      <c r="A205" s="131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5"/>
      <c r="R205" s="131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5"/>
      <c r="AI205" s="131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5"/>
      <c r="AZ205" s="131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  <c r="BK205" s="124"/>
      <c r="BL205" s="124"/>
      <c r="BM205" s="124"/>
      <c r="BN205" s="124"/>
      <c r="BO205" s="124"/>
      <c r="BP205" s="125"/>
      <c r="BQ205" s="131"/>
      <c r="BR205" s="124"/>
      <c r="BS205" s="124"/>
      <c r="BT205" s="124"/>
      <c r="BU205" s="124"/>
      <c r="BV205" s="124"/>
      <c r="BW205" s="124"/>
      <c r="BX205" s="124"/>
      <c r="BY205" s="124"/>
      <c r="BZ205" s="124"/>
      <c r="CA205" s="124"/>
      <c r="CB205" s="124"/>
      <c r="CC205" s="124"/>
      <c r="CD205" s="124"/>
      <c r="CE205" s="124"/>
      <c r="CF205" s="124"/>
      <c r="CG205" s="125"/>
      <c r="CH205" s="131"/>
      <c r="CI205" s="124"/>
      <c r="CJ205" s="124"/>
      <c r="CK205" s="124"/>
      <c r="CL205" s="124"/>
      <c r="CM205" s="124"/>
      <c r="CN205" s="124"/>
      <c r="CO205" s="124"/>
      <c r="CP205" s="124"/>
      <c r="CQ205" s="124"/>
      <c r="CR205" s="124"/>
      <c r="CS205" s="124"/>
      <c r="CT205" s="124"/>
      <c r="CU205" s="124"/>
      <c r="CV205" s="124"/>
      <c r="CW205" s="124"/>
      <c r="CX205" s="125"/>
      <c r="CY205" s="131"/>
      <c r="CZ205" s="124"/>
      <c r="DA205" s="124"/>
      <c r="DB205" s="124"/>
      <c r="DC205" s="124"/>
      <c r="DD205" s="124"/>
      <c r="DE205" s="124"/>
      <c r="DF205" s="124"/>
      <c r="DG205" s="124"/>
      <c r="DH205" s="124"/>
      <c r="DI205" s="124"/>
      <c r="DJ205" s="124"/>
      <c r="DK205" s="124"/>
      <c r="DL205" s="124"/>
      <c r="DM205" s="124"/>
      <c r="DN205" s="124"/>
      <c r="DO205" s="125"/>
      <c r="DP205" s="131"/>
      <c r="DQ205" s="124"/>
      <c r="DR205" s="124"/>
      <c r="DS205" s="124"/>
      <c r="DT205" s="124"/>
      <c r="DU205" s="124"/>
      <c r="DV205" s="124"/>
      <c r="DW205" s="124"/>
      <c r="DX205" s="124"/>
      <c r="DY205" s="124"/>
      <c r="DZ205" s="124"/>
      <c r="EA205" s="124"/>
      <c r="EB205" s="124"/>
      <c r="EC205" s="124"/>
      <c r="ED205" s="124"/>
      <c r="EE205" s="124"/>
      <c r="EF205" s="125"/>
      <c r="EG205" s="131"/>
      <c r="EH205" s="124"/>
      <c r="EI205" s="124"/>
      <c r="EJ205" s="124"/>
      <c r="EK205" s="124"/>
      <c r="EL205" s="124"/>
      <c r="EM205" s="124"/>
      <c r="EN205" s="124"/>
      <c r="EO205" s="124"/>
      <c r="EP205" s="124"/>
      <c r="EQ205" s="124"/>
      <c r="ER205" s="124"/>
      <c r="ES205" s="124"/>
      <c r="ET205" s="124"/>
      <c r="EU205" s="124"/>
      <c r="EV205" s="124"/>
      <c r="EW205" s="125"/>
      <c r="EX205" s="131"/>
      <c r="EY205" s="124"/>
      <c r="EZ205" s="124"/>
      <c r="FA205" s="124"/>
      <c r="FB205" s="124"/>
      <c r="FC205" s="124"/>
      <c r="FD205" s="124"/>
      <c r="FE205" s="124"/>
      <c r="FF205" s="124"/>
      <c r="FG205" s="124"/>
      <c r="FH205" s="124"/>
      <c r="FI205" s="124"/>
      <c r="FJ205" s="124"/>
      <c r="FK205" s="124"/>
      <c r="FL205" s="124"/>
      <c r="FM205" s="124"/>
      <c r="FN205" s="125"/>
      <c r="FO205" s="131"/>
      <c r="FP205" s="124"/>
      <c r="FQ205" s="124"/>
      <c r="FR205" s="124"/>
      <c r="FS205" s="124"/>
      <c r="FT205" s="124"/>
      <c r="FU205" s="124"/>
      <c r="FV205" s="124"/>
      <c r="FW205" s="124"/>
      <c r="FX205" s="124"/>
      <c r="FY205" s="124"/>
      <c r="FZ205" s="124"/>
      <c r="GA205" s="124"/>
      <c r="GB205" s="124"/>
      <c r="GC205" s="124"/>
      <c r="GD205" s="124"/>
      <c r="GE205" s="125"/>
      <c r="GF205" s="131"/>
      <c r="GG205" s="124"/>
      <c r="GH205" s="124"/>
      <c r="GI205" s="124"/>
      <c r="GJ205" s="124"/>
      <c r="GK205" s="124"/>
      <c r="GL205" s="124"/>
      <c r="GM205" s="124"/>
      <c r="GN205" s="124"/>
      <c r="GO205" s="124"/>
      <c r="GP205" s="124"/>
      <c r="GQ205" s="124"/>
      <c r="GR205" s="124"/>
      <c r="GS205" s="124"/>
      <c r="GT205" s="124"/>
      <c r="GU205" s="124"/>
      <c r="GV205" s="125"/>
      <c r="GW205" s="131"/>
      <c r="GX205" s="124"/>
      <c r="GY205" s="124"/>
      <c r="GZ205" s="124"/>
      <c r="HA205" s="124"/>
      <c r="HB205" s="124"/>
      <c r="HC205" s="124"/>
      <c r="HD205" s="124"/>
      <c r="HE205" s="124"/>
      <c r="HF205" s="124"/>
      <c r="HG205" s="124"/>
      <c r="HH205" s="124"/>
      <c r="HI205" s="124"/>
      <c r="HJ205" s="124"/>
      <c r="HK205" s="124"/>
      <c r="HL205" s="124"/>
      <c r="HM205" s="125"/>
      <c r="HN205" s="131"/>
      <c r="HO205" s="124"/>
      <c r="HP205" s="124"/>
      <c r="HQ205" s="124"/>
      <c r="HR205" s="124"/>
      <c r="HS205" s="124"/>
      <c r="HT205" s="124"/>
      <c r="HU205" s="124"/>
      <c r="HV205" s="124"/>
      <c r="HW205" s="124"/>
      <c r="HX205" s="124"/>
      <c r="HY205" s="124"/>
      <c r="HZ205" s="124"/>
      <c r="IA205" s="124"/>
      <c r="IB205" s="124"/>
      <c r="IC205" s="124"/>
      <c r="ID205" s="125"/>
      <c r="IE205" s="131"/>
      <c r="IF205" s="124"/>
      <c r="IG205" s="124"/>
      <c r="IH205" s="124"/>
      <c r="II205" s="124"/>
      <c r="IJ205" s="124"/>
      <c r="IK205" s="124"/>
      <c r="IL205" s="124"/>
      <c r="IM205" s="124"/>
      <c r="IN205" s="124"/>
      <c r="IO205" s="124"/>
      <c r="IP205" s="124"/>
      <c r="IQ205" s="124"/>
      <c r="IR205" s="124"/>
      <c r="IS205" s="124"/>
      <c r="IT205" s="124"/>
      <c r="IU205" s="125"/>
      <c r="IV205" s="131"/>
      <c r="IW205" s="124"/>
      <c r="IX205" s="124"/>
      <c r="IY205" s="124"/>
      <c r="IZ205" s="124"/>
      <c r="JA205" s="124"/>
      <c r="JB205" s="124"/>
      <c r="JC205" s="124"/>
      <c r="JD205" s="124"/>
      <c r="JE205" s="124"/>
      <c r="JF205" s="124"/>
      <c r="JG205" s="124"/>
      <c r="JH205" s="124"/>
      <c r="JI205" s="124"/>
      <c r="JJ205" s="124"/>
      <c r="JK205" s="124"/>
      <c r="JL205" s="125"/>
      <c r="JM205" s="131"/>
      <c r="JN205" s="124"/>
      <c r="JO205" s="124"/>
      <c r="JP205" s="124"/>
      <c r="JQ205" s="124"/>
      <c r="JR205" s="124"/>
      <c r="JS205" s="124"/>
      <c r="JT205" s="124"/>
      <c r="JU205" s="124"/>
      <c r="JV205" s="124"/>
      <c r="JW205" s="124"/>
      <c r="JX205" s="124"/>
      <c r="JY205" s="124"/>
      <c r="JZ205" s="124"/>
      <c r="KA205" s="124"/>
      <c r="KB205" s="124"/>
      <c r="KC205" s="125"/>
      <c r="KD205" s="131"/>
      <c r="KE205" s="124"/>
      <c r="KF205" s="124"/>
      <c r="KG205" s="124"/>
      <c r="KH205" s="124"/>
      <c r="KI205" s="124"/>
      <c r="KJ205" s="124"/>
      <c r="KK205" s="124"/>
      <c r="KL205" s="124"/>
      <c r="KM205" s="124"/>
      <c r="KN205" s="124"/>
      <c r="KO205" s="124"/>
      <c r="KP205" s="124"/>
      <c r="KQ205" s="124"/>
      <c r="KR205" s="124"/>
      <c r="KS205" s="124"/>
      <c r="KT205" s="125"/>
      <c r="KU205" s="124"/>
    </row>
    <row r="206" ht="15.0" customHeight="1">
      <c r="A206" s="302"/>
      <c r="B206" s="303" t="s">
        <v>89</v>
      </c>
      <c r="C206" s="303" t="str">
        <f>C105</f>
        <v>: Provinsi Sulawesi Tenggara</v>
      </c>
      <c r="D206" s="303"/>
      <c r="E206" s="303"/>
      <c r="F206" s="303"/>
      <c r="G206" s="303" t="s">
        <v>91</v>
      </c>
      <c r="H206" s="303"/>
      <c r="I206" s="304"/>
      <c r="J206" s="305"/>
      <c r="K206" s="305"/>
      <c r="L206" s="305"/>
      <c r="M206" s="305"/>
      <c r="N206" s="305"/>
      <c r="O206" s="305"/>
      <c r="P206" s="137" t="s">
        <v>92</v>
      </c>
      <c r="Q206" s="306"/>
      <c r="R206" s="302"/>
      <c r="S206" s="303" t="s">
        <v>89</v>
      </c>
      <c r="T206" s="303" t="str">
        <f>T105</f>
        <v>: Provinsi Sulawesi Tenggara</v>
      </c>
      <c r="U206" s="303"/>
      <c r="V206" s="303"/>
      <c r="W206" s="303"/>
      <c r="X206" s="303" t="s">
        <v>91</v>
      </c>
      <c r="Y206" s="303"/>
      <c r="Z206" s="304"/>
      <c r="AA206" s="305"/>
      <c r="AB206" s="305"/>
      <c r="AC206" s="305"/>
      <c r="AD206" s="305"/>
      <c r="AE206" s="305"/>
      <c r="AF206" s="305"/>
      <c r="AG206" s="137" t="s">
        <v>92</v>
      </c>
      <c r="AH206" s="306"/>
      <c r="AI206" s="302"/>
      <c r="AJ206" s="303" t="s">
        <v>89</v>
      </c>
      <c r="AK206" s="303" t="str">
        <f>AK105</f>
        <v>: Provinsi Sulawesi Tenggara</v>
      </c>
      <c r="AL206" s="303"/>
      <c r="AM206" s="303"/>
      <c r="AN206" s="303"/>
      <c r="AO206" s="303" t="s">
        <v>91</v>
      </c>
      <c r="AP206" s="303"/>
      <c r="AQ206" s="304"/>
      <c r="AR206" s="305"/>
      <c r="AS206" s="305"/>
      <c r="AT206" s="305"/>
      <c r="AU206" s="305"/>
      <c r="AV206" s="305"/>
      <c r="AW206" s="305"/>
      <c r="AX206" s="137" t="s">
        <v>92</v>
      </c>
      <c r="AY206" s="306"/>
      <c r="AZ206" s="302"/>
      <c r="BA206" s="303" t="s">
        <v>89</v>
      </c>
      <c r="BB206" s="303" t="str">
        <f>BB105</f>
        <v>: Provinsi Sulawesi Tenggara</v>
      </c>
      <c r="BC206" s="303"/>
      <c r="BD206" s="303"/>
      <c r="BE206" s="303"/>
      <c r="BF206" s="303" t="s">
        <v>91</v>
      </c>
      <c r="BG206" s="303"/>
      <c r="BH206" s="304"/>
      <c r="BI206" s="305"/>
      <c r="BJ206" s="305"/>
      <c r="BK206" s="305"/>
      <c r="BL206" s="305"/>
      <c r="BM206" s="305"/>
      <c r="BN206" s="305"/>
      <c r="BO206" s="137" t="s">
        <v>92</v>
      </c>
      <c r="BP206" s="306"/>
      <c r="BQ206" s="302"/>
      <c r="BR206" s="303" t="s">
        <v>89</v>
      </c>
      <c r="BS206" s="303" t="str">
        <f>BS105</f>
        <v>: Provinsi Sulawesi Tenggara</v>
      </c>
      <c r="BT206" s="303"/>
      <c r="BU206" s="303"/>
      <c r="BV206" s="303"/>
      <c r="BW206" s="303" t="s">
        <v>91</v>
      </c>
      <c r="BX206" s="303"/>
      <c r="BY206" s="304"/>
      <c r="BZ206" s="305"/>
      <c r="CA206" s="305"/>
      <c r="CB206" s="305"/>
      <c r="CC206" s="305"/>
      <c r="CD206" s="305"/>
      <c r="CE206" s="305"/>
      <c r="CF206" s="137" t="s">
        <v>92</v>
      </c>
      <c r="CG206" s="306"/>
      <c r="CH206" s="302"/>
      <c r="CI206" s="303" t="s">
        <v>89</v>
      </c>
      <c r="CJ206" s="303" t="str">
        <f>CJ105</f>
        <v>: Provinsi Sulawesi Tenggara</v>
      </c>
      <c r="CK206" s="303"/>
      <c r="CL206" s="303"/>
      <c r="CM206" s="303"/>
      <c r="CN206" s="303" t="s">
        <v>91</v>
      </c>
      <c r="CO206" s="303"/>
      <c r="CP206" s="304"/>
      <c r="CQ206" s="305"/>
      <c r="CR206" s="305"/>
      <c r="CS206" s="305"/>
      <c r="CT206" s="305"/>
      <c r="CU206" s="305"/>
      <c r="CV206" s="305"/>
      <c r="CW206" s="137" t="s">
        <v>92</v>
      </c>
      <c r="CX206" s="306"/>
      <c r="CY206" s="302"/>
      <c r="CZ206" s="303" t="s">
        <v>89</v>
      </c>
      <c r="DA206" s="303" t="str">
        <f>DA105</f>
        <v>: Provinsi Sulawesi Tenggara</v>
      </c>
      <c r="DB206" s="303"/>
      <c r="DC206" s="303"/>
      <c r="DD206" s="303"/>
      <c r="DE206" s="303" t="s">
        <v>91</v>
      </c>
      <c r="DF206" s="303"/>
      <c r="DG206" s="304"/>
      <c r="DH206" s="305"/>
      <c r="DI206" s="305"/>
      <c r="DJ206" s="305"/>
      <c r="DK206" s="305"/>
      <c r="DL206" s="305"/>
      <c r="DM206" s="305"/>
      <c r="DN206" s="137" t="s">
        <v>92</v>
      </c>
      <c r="DO206" s="306"/>
      <c r="DP206" s="302"/>
      <c r="DQ206" s="303" t="s">
        <v>89</v>
      </c>
      <c r="DR206" s="303" t="str">
        <f>DR105</f>
        <v>: Provinsi Sulawesi Tenggara</v>
      </c>
      <c r="DS206" s="303"/>
      <c r="DT206" s="303"/>
      <c r="DU206" s="303"/>
      <c r="DV206" s="303" t="s">
        <v>91</v>
      </c>
      <c r="DW206" s="303"/>
      <c r="DX206" s="304"/>
      <c r="DY206" s="305"/>
      <c r="DZ206" s="305"/>
      <c r="EA206" s="305"/>
      <c r="EB206" s="305"/>
      <c r="EC206" s="305"/>
      <c r="ED206" s="305"/>
      <c r="EE206" s="137" t="s">
        <v>92</v>
      </c>
      <c r="EF206" s="306"/>
      <c r="EG206" s="302"/>
      <c r="EH206" s="303" t="s">
        <v>89</v>
      </c>
      <c r="EI206" s="303" t="str">
        <f>EI105</f>
        <v>: Provinsi Sulawesi Tenggara</v>
      </c>
      <c r="EJ206" s="303"/>
      <c r="EK206" s="303"/>
      <c r="EL206" s="303"/>
      <c r="EM206" s="303" t="s">
        <v>91</v>
      </c>
      <c r="EN206" s="303"/>
      <c r="EO206" s="304"/>
      <c r="EP206" s="305"/>
      <c r="EQ206" s="305"/>
      <c r="ER206" s="305"/>
      <c r="ES206" s="305"/>
      <c r="ET206" s="305"/>
      <c r="EU206" s="305"/>
      <c r="EV206" s="137" t="s">
        <v>92</v>
      </c>
      <c r="EW206" s="306"/>
      <c r="EX206" s="302"/>
      <c r="EY206" s="303" t="s">
        <v>89</v>
      </c>
      <c r="EZ206" s="303" t="str">
        <f>EZ105</f>
        <v>: Provinsi Sulawesi Tenggara</v>
      </c>
      <c r="FA206" s="303"/>
      <c r="FB206" s="303"/>
      <c r="FC206" s="303"/>
      <c r="FD206" s="303" t="s">
        <v>91</v>
      </c>
      <c r="FE206" s="303"/>
      <c r="FF206" s="304"/>
      <c r="FG206" s="305"/>
      <c r="FH206" s="305"/>
      <c r="FI206" s="305"/>
      <c r="FJ206" s="305"/>
      <c r="FK206" s="305"/>
      <c r="FL206" s="305"/>
      <c r="FM206" s="137" t="s">
        <v>92</v>
      </c>
      <c r="FN206" s="306"/>
      <c r="FO206" s="302"/>
      <c r="FP206" s="303" t="s">
        <v>89</v>
      </c>
      <c r="FQ206" s="303" t="str">
        <f>FQ105</f>
        <v>: Provinsi Sulawesi Tenggara</v>
      </c>
      <c r="FR206" s="303"/>
      <c r="FS206" s="303"/>
      <c r="FT206" s="303"/>
      <c r="FU206" s="303" t="s">
        <v>91</v>
      </c>
      <c r="FV206" s="303"/>
      <c r="FW206" s="304"/>
      <c r="FX206" s="305"/>
      <c r="FY206" s="305"/>
      <c r="FZ206" s="305"/>
      <c r="GA206" s="305"/>
      <c r="GB206" s="305"/>
      <c r="GC206" s="305"/>
      <c r="GD206" s="137" t="s">
        <v>92</v>
      </c>
      <c r="GE206" s="306"/>
      <c r="GF206" s="302"/>
      <c r="GG206" s="303" t="s">
        <v>89</v>
      </c>
      <c r="GH206" s="303" t="str">
        <f>GH105</f>
        <v>: Provinsi Sulawesi Tenggara</v>
      </c>
      <c r="GI206" s="303"/>
      <c r="GJ206" s="303"/>
      <c r="GK206" s="303"/>
      <c r="GL206" s="303" t="s">
        <v>91</v>
      </c>
      <c r="GM206" s="303"/>
      <c r="GN206" s="304"/>
      <c r="GO206" s="305"/>
      <c r="GP206" s="305"/>
      <c r="GQ206" s="305"/>
      <c r="GR206" s="305"/>
      <c r="GS206" s="305"/>
      <c r="GT206" s="305"/>
      <c r="GU206" s="137" t="s">
        <v>92</v>
      </c>
      <c r="GV206" s="306"/>
      <c r="GW206" s="302"/>
      <c r="GX206" s="303" t="s">
        <v>89</v>
      </c>
      <c r="GY206" s="303" t="str">
        <f>GY105</f>
        <v>: Provinsi Sulawesi Tenggara</v>
      </c>
      <c r="GZ206" s="303"/>
      <c r="HA206" s="303"/>
      <c r="HB206" s="303"/>
      <c r="HC206" s="303" t="s">
        <v>91</v>
      </c>
      <c r="HD206" s="303"/>
      <c r="HE206" s="304"/>
      <c r="HF206" s="305"/>
      <c r="HG206" s="305"/>
      <c r="HH206" s="305"/>
      <c r="HI206" s="305"/>
      <c r="HJ206" s="305"/>
      <c r="HK206" s="305"/>
      <c r="HL206" s="137" t="s">
        <v>92</v>
      </c>
      <c r="HM206" s="306"/>
      <c r="HN206" s="302"/>
      <c r="HO206" s="303" t="s">
        <v>89</v>
      </c>
      <c r="HP206" s="303" t="str">
        <f>HP105</f>
        <v>: Provinsi Sulawesi Tenggara</v>
      </c>
      <c r="HQ206" s="303"/>
      <c r="HR206" s="303"/>
      <c r="HS206" s="303"/>
      <c r="HT206" s="303" t="s">
        <v>91</v>
      </c>
      <c r="HU206" s="303"/>
      <c r="HV206" s="304"/>
      <c r="HW206" s="305"/>
      <c r="HX206" s="305"/>
      <c r="HY206" s="305"/>
      <c r="HZ206" s="305"/>
      <c r="IA206" s="305"/>
      <c r="IB206" s="305"/>
      <c r="IC206" s="137" t="s">
        <v>92</v>
      </c>
      <c r="ID206" s="306"/>
      <c r="IE206" s="302"/>
      <c r="IF206" s="303" t="s">
        <v>89</v>
      </c>
      <c r="IG206" s="303" t="str">
        <f>IG105</f>
        <v>: Provinsi Sulawesi Tenggara</v>
      </c>
      <c r="IH206" s="303"/>
      <c r="II206" s="303"/>
      <c r="IJ206" s="303"/>
      <c r="IK206" s="303" t="s">
        <v>91</v>
      </c>
      <c r="IL206" s="303"/>
      <c r="IM206" s="304"/>
      <c r="IN206" s="305"/>
      <c r="IO206" s="305"/>
      <c r="IP206" s="305"/>
      <c r="IQ206" s="305"/>
      <c r="IR206" s="305"/>
      <c r="IS206" s="305"/>
      <c r="IT206" s="137" t="s">
        <v>92</v>
      </c>
      <c r="IU206" s="306"/>
      <c r="IV206" s="302"/>
      <c r="IW206" s="303" t="s">
        <v>89</v>
      </c>
      <c r="IX206" s="303" t="str">
        <f>IX105</f>
        <v>: Provinsi Sulawesi Tenggara</v>
      </c>
      <c r="IY206" s="303"/>
      <c r="IZ206" s="303"/>
      <c r="JA206" s="303"/>
      <c r="JB206" s="303" t="s">
        <v>91</v>
      </c>
      <c r="JC206" s="303"/>
      <c r="JD206" s="304"/>
      <c r="JE206" s="305"/>
      <c r="JF206" s="305"/>
      <c r="JG206" s="305"/>
      <c r="JH206" s="305"/>
      <c r="JI206" s="305"/>
      <c r="JJ206" s="305"/>
      <c r="JK206" s="137" t="s">
        <v>92</v>
      </c>
      <c r="JL206" s="307"/>
      <c r="JM206" s="302"/>
      <c r="JN206" s="303" t="s">
        <v>89</v>
      </c>
      <c r="JO206" s="303" t="str">
        <f>JO105</f>
        <v>: Provinsi Sulawesi Tenggara</v>
      </c>
      <c r="JP206" s="303"/>
      <c r="JQ206" s="303"/>
      <c r="JR206" s="303"/>
      <c r="JS206" s="303" t="s">
        <v>91</v>
      </c>
      <c r="JT206" s="303"/>
      <c r="JU206" s="304"/>
      <c r="JV206" s="305"/>
      <c r="JW206" s="305"/>
      <c r="JX206" s="305"/>
      <c r="JY206" s="305"/>
      <c r="JZ206" s="305"/>
      <c r="KA206" s="305"/>
      <c r="KB206" s="137" t="s">
        <v>92</v>
      </c>
      <c r="KC206" s="307"/>
      <c r="KD206" s="302"/>
      <c r="KE206" s="303" t="s">
        <v>89</v>
      </c>
      <c r="KF206" s="303" t="str">
        <f>KF105</f>
        <v>: Provinsi Sulawesi Tenggara</v>
      </c>
      <c r="KG206" s="303"/>
      <c r="KH206" s="303"/>
      <c r="KI206" s="303"/>
      <c r="KJ206" s="303" t="s">
        <v>91</v>
      </c>
      <c r="KK206" s="303"/>
      <c r="KL206" s="304"/>
      <c r="KM206" s="305"/>
      <c r="KN206" s="305"/>
      <c r="KO206" s="305"/>
      <c r="KP206" s="305"/>
      <c r="KQ206" s="305"/>
      <c r="KR206" s="305"/>
      <c r="KS206" s="137" t="s">
        <v>92</v>
      </c>
      <c r="KT206" s="307"/>
      <c r="KU206" s="305"/>
    </row>
    <row r="207" ht="15.0" customHeight="1">
      <c r="A207" s="308"/>
      <c r="B207" s="309" t="s">
        <v>93</v>
      </c>
      <c r="C207" s="309" t="s">
        <v>94</v>
      </c>
      <c r="D207" s="309"/>
      <c r="E207" s="309"/>
      <c r="F207" s="309"/>
      <c r="G207" s="309" t="s">
        <v>95</v>
      </c>
      <c r="H207" s="309"/>
      <c r="I207" s="310"/>
      <c r="J207" s="305"/>
      <c r="K207" s="305"/>
      <c r="L207" s="305"/>
      <c r="M207" s="305"/>
      <c r="N207" s="305"/>
      <c r="O207" s="305"/>
      <c r="P207" s="40"/>
      <c r="Q207" s="306"/>
      <c r="R207" s="308"/>
      <c r="S207" s="309" t="s">
        <v>93</v>
      </c>
      <c r="T207" s="309" t="s">
        <v>94</v>
      </c>
      <c r="U207" s="309"/>
      <c r="V207" s="309"/>
      <c r="W207" s="309"/>
      <c r="X207" s="309" t="s">
        <v>95</v>
      </c>
      <c r="Y207" s="309"/>
      <c r="Z207" s="310"/>
      <c r="AA207" s="305"/>
      <c r="AB207" s="305"/>
      <c r="AC207" s="305"/>
      <c r="AD207" s="305"/>
      <c r="AE207" s="305"/>
      <c r="AF207" s="305"/>
      <c r="AG207" s="40"/>
      <c r="AH207" s="306"/>
      <c r="AI207" s="308"/>
      <c r="AJ207" s="309" t="s">
        <v>93</v>
      </c>
      <c r="AK207" s="309" t="s">
        <v>94</v>
      </c>
      <c r="AL207" s="309"/>
      <c r="AM207" s="309"/>
      <c r="AN207" s="309"/>
      <c r="AO207" s="309" t="s">
        <v>95</v>
      </c>
      <c r="AP207" s="309"/>
      <c r="AQ207" s="310"/>
      <c r="AR207" s="305"/>
      <c r="AS207" s="305"/>
      <c r="AT207" s="305"/>
      <c r="AU207" s="305"/>
      <c r="AV207" s="305"/>
      <c r="AW207" s="305"/>
      <c r="AX207" s="40"/>
      <c r="AY207" s="306"/>
      <c r="AZ207" s="308"/>
      <c r="BA207" s="309" t="s">
        <v>93</v>
      </c>
      <c r="BB207" s="309" t="s">
        <v>94</v>
      </c>
      <c r="BC207" s="309"/>
      <c r="BD207" s="309"/>
      <c r="BE207" s="309"/>
      <c r="BF207" s="309" t="s">
        <v>95</v>
      </c>
      <c r="BG207" s="309"/>
      <c r="BH207" s="310"/>
      <c r="BI207" s="305"/>
      <c r="BJ207" s="305"/>
      <c r="BK207" s="305"/>
      <c r="BL207" s="305"/>
      <c r="BM207" s="305"/>
      <c r="BN207" s="305"/>
      <c r="BO207" s="40"/>
      <c r="BP207" s="306"/>
      <c r="BQ207" s="308"/>
      <c r="BR207" s="309" t="s">
        <v>93</v>
      </c>
      <c r="BS207" s="309" t="s">
        <v>94</v>
      </c>
      <c r="BT207" s="309"/>
      <c r="BU207" s="309"/>
      <c r="BV207" s="309"/>
      <c r="BW207" s="309" t="s">
        <v>95</v>
      </c>
      <c r="BX207" s="309"/>
      <c r="BY207" s="310"/>
      <c r="BZ207" s="305"/>
      <c r="CA207" s="305"/>
      <c r="CB207" s="305"/>
      <c r="CC207" s="305"/>
      <c r="CD207" s="305"/>
      <c r="CE207" s="305"/>
      <c r="CF207" s="40"/>
      <c r="CG207" s="306"/>
      <c r="CH207" s="308"/>
      <c r="CI207" s="309" t="s">
        <v>93</v>
      </c>
      <c r="CJ207" s="309" t="s">
        <v>94</v>
      </c>
      <c r="CK207" s="309"/>
      <c r="CL207" s="309"/>
      <c r="CM207" s="309"/>
      <c r="CN207" s="309" t="s">
        <v>95</v>
      </c>
      <c r="CO207" s="309"/>
      <c r="CP207" s="310"/>
      <c r="CQ207" s="305"/>
      <c r="CR207" s="305"/>
      <c r="CS207" s="305"/>
      <c r="CT207" s="305"/>
      <c r="CU207" s="305"/>
      <c r="CV207" s="305"/>
      <c r="CW207" s="40"/>
      <c r="CX207" s="306"/>
      <c r="CY207" s="308"/>
      <c r="CZ207" s="309" t="s">
        <v>93</v>
      </c>
      <c r="DA207" s="309" t="s">
        <v>94</v>
      </c>
      <c r="DB207" s="309"/>
      <c r="DC207" s="309"/>
      <c r="DD207" s="309"/>
      <c r="DE207" s="309" t="s">
        <v>95</v>
      </c>
      <c r="DF207" s="309"/>
      <c r="DG207" s="310"/>
      <c r="DH207" s="305"/>
      <c r="DI207" s="305"/>
      <c r="DJ207" s="305"/>
      <c r="DK207" s="305"/>
      <c r="DL207" s="305"/>
      <c r="DM207" s="305"/>
      <c r="DN207" s="40"/>
      <c r="DO207" s="306"/>
      <c r="DP207" s="308"/>
      <c r="DQ207" s="309" t="s">
        <v>93</v>
      </c>
      <c r="DR207" s="309" t="s">
        <v>94</v>
      </c>
      <c r="DS207" s="309"/>
      <c r="DT207" s="309"/>
      <c r="DU207" s="309"/>
      <c r="DV207" s="309" t="s">
        <v>95</v>
      </c>
      <c r="DW207" s="309"/>
      <c r="DX207" s="310"/>
      <c r="DY207" s="305"/>
      <c r="DZ207" s="305"/>
      <c r="EA207" s="305"/>
      <c r="EB207" s="305"/>
      <c r="EC207" s="305"/>
      <c r="ED207" s="305"/>
      <c r="EE207" s="40"/>
      <c r="EF207" s="306"/>
      <c r="EG207" s="308"/>
      <c r="EH207" s="309" t="s">
        <v>93</v>
      </c>
      <c r="EI207" s="309" t="s">
        <v>94</v>
      </c>
      <c r="EJ207" s="309"/>
      <c r="EK207" s="309"/>
      <c r="EL207" s="309"/>
      <c r="EM207" s="309" t="s">
        <v>95</v>
      </c>
      <c r="EN207" s="309"/>
      <c r="EO207" s="310"/>
      <c r="EP207" s="305"/>
      <c r="EQ207" s="305"/>
      <c r="ER207" s="305"/>
      <c r="ES207" s="305"/>
      <c r="ET207" s="305"/>
      <c r="EU207" s="305"/>
      <c r="EV207" s="40"/>
      <c r="EW207" s="306"/>
      <c r="EX207" s="308"/>
      <c r="EY207" s="309" t="s">
        <v>93</v>
      </c>
      <c r="EZ207" s="309" t="s">
        <v>94</v>
      </c>
      <c r="FA207" s="309"/>
      <c r="FB207" s="309"/>
      <c r="FC207" s="309"/>
      <c r="FD207" s="309" t="s">
        <v>95</v>
      </c>
      <c r="FE207" s="309"/>
      <c r="FF207" s="310"/>
      <c r="FG207" s="305"/>
      <c r="FH207" s="305"/>
      <c r="FI207" s="305"/>
      <c r="FJ207" s="305"/>
      <c r="FK207" s="305"/>
      <c r="FL207" s="305"/>
      <c r="FM207" s="40"/>
      <c r="FN207" s="306"/>
      <c r="FO207" s="308"/>
      <c r="FP207" s="309" t="s">
        <v>93</v>
      </c>
      <c r="FQ207" s="309" t="s">
        <v>94</v>
      </c>
      <c r="FR207" s="309"/>
      <c r="FS207" s="309"/>
      <c r="FT207" s="309"/>
      <c r="FU207" s="309" t="s">
        <v>95</v>
      </c>
      <c r="FV207" s="309"/>
      <c r="FW207" s="310"/>
      <c r="FX207" s="305"/>
      <c r="FY207" s="305"/>
      <c r="FZ207" s="305"/>
      <c r="GA207" s="305"/>
      <c r="GB207" s="305"/>
      <c r="GC207" s="305"/>
      <c r="GD207" s="40"/>
      <c r="GE207" s="306"/>
      <c r="GF207" s="308"/>
      <c r="GG207" s="309" t="s">
        <v>93</v>
      </c>
      <c r="GH207" s="309" t="s">
        <v>94</v>
      </c>
      <c r="GI207" s="309"/>
      <c r="GJ207" s="309"/>
      <c r="GK207" s="309"/>
      <c r="GL207" s="309" t="s">
        <v>95</v>
      </c>
      <c r="GM207" s="309"/>
      <c r="GN207" s="310"/>
      <c r="GO207" s="305"/>
      <c r="GP207" s="305"/>
      <c r="GQ207" s="305"/>
      <c r="GR207" s="305"/>
      <c r="GS207" s="305"/>
      <c r="GT207" s="305"/>
      <c r="GU207" s="40"/>
      <c r="GV207" s="306"/>
      <c r="GW207" s="308"/>
      <c r="GX207" s="309" t="s">
        <v>93</v>
      </c>
      <c r="GY207" s="309" t="s">
        <v>94</v>
      </c>
      <c r="GZ207" s="309"/>
      <c r="HA207" s="309"/>
      <c r="HB207" s="309"/>
      <c r="HC207" s="309" t="s">
        <v>95</v>
      </c>
      <c r="HD207" s="309"/>
      <c r="HE207" s="310"/>
      <c r="HF207" s="305"/>
      <c r="HG207" s="305"/>
      <c r="HH207" s="305"/>
      <c r="HI207" s="305"/>
      <c r="HJ207" s="305"/>
      <c r="HK207" s="305"/>
      <c r="HL207" s="40"/>
      <c r="HM207" s="306"/>
      <c r="HN207" s="308"/>
      <c r="HO207" s="309" t="s">
        <v>93</v>
      </c>
      <c r="HP207" s="309" t="s">
        <v>94</v>
      </c>
      <c r="HQ207" s="309"/>
      <c r="HR207" s="309"/>
      <c r="HS207" s="309"/>
      <c r="HT207" s="309" t="s">
        <v>95</v>
      </c>
      <c r="HU207" s="309"/>
      <c r="HV207" s="310"/>
      <c r="HW207" s="305"/>
      <c r="HX207" s="305"/>
      <c r="HY207" s="305"/>
      <c r="HZ207" s="305"/>
      <c r="IA207" s="305"/>
      <c r="IB207" s="305"/>
      <c r="IC207" s="40"/>
      <c r="ID207" s="306"/>
      <c r="IE207" s="308"/>
      <c r="IF207" s="309" t="s">
        <v>93</v>
      </c>
      <c r="IG207" s="309" t="s">
        <v>94</v>
      </c>
      <c r="IH207" s="309"/>
      <c r="II207" s="309"/>
      <c r="IJ207" s="309"/>
      <c r="IK207" s="309" t="s">
        <v>95</v>
      </c>
      <c r="IL207" s="309"/>
      <c r="IM207" s="310"/>
      <c r="IN207" s="305"/>
      <c r="IO207" s="305"/>
      <c r="IP207" s="305"/>
      <c r="IQ207" s="305"/>
      <c r="IR207" s="305"/>
      <c r="IS207" s="305"/>
      <c r="IT207" s="40"/>
      <c r="IU207" s="306"/>
      <c r="IV207" s="308"/>
      <c r="IW207" s="309" t="s">
        <v>93</v>
      </c>
      <c r="IX207" s="309" t="s">
        <v>94</v>
      </c>
      <c r="IY207" s="309"/>
      <c r="IZ207" s="309"/>
      <c r="JA207" s="309"/>
      <c r="JB207" s="309" t="s">
        <v>95</v>
      </c>
      <c r="JC207" s="309"/>
      <c r="JD207" s="310"/>
      <c r="JE207" s="305"/>
      <c r="JF207" s="305"/>
      <c r="JG207" s="305"/>
      <c r="JH207" s="305"/>
      <c r="JI207" s="305"/>
      <c r="JJ207" s="305"/>
      <c r="JK207" s="40"/>
      <c r="JL207" s="307"/>
      <c r="JM207" s="308"/>
      <c r="JN207" s="309" t="s">
        <v>93</v>
      </c>
      <c r="JO207" s="309" t="s">
        <v>94</v>
      </c>
      <c r="JP207" s="309"/>
      <c r="JQ207" s="309"/>
      <c r="JR207" s="309"/>
      <c r="JS207" s="309" t="s">
        <v>95</v>
      </c>
      <c r="JT207" s="309"/>
      <c r="JU207" s="310"/>
      <c r="JV207" s="305"/>
      <c r="JW207" s="305"/>
      <c r="JX207" s="305"/>
      <c r="JY207" s="305"/>
      <c r="JZ207" s="305"/>
      <c r="KA207" s="305"/>
      <c r="KB207" s="40"/>
      <c r="KC207" s="307"/>
      <c r="KD207" s="308"/>
      <c r="KE207" s="309" t="s">
        <v>93</v>
      </c>
      <c r="KF207" s="309" t="s">
        <v>94</v>
      </c>
      <c r="KG207" s="309"/>
      <c r="KH207" s="309"/>
      <c r="KI207" s="309"/>
      <c r="KJ207" s="309" t="s">
        <v>95</v>
      </c>
      <c r="KK207" s="309"/>
      <c r="KL207" s="310"/>
      <c r="KM207" s="305"/>
      <c r="KN207" s="305"/>
      <c r="KO207" s="305"/>
      <c r="KP207" s="305"/>
      <c r="KQ207" s="305"/>
      <c r="KR207" s="305"/>
      <c r="KS207" s="40"/>
      <c r="KT207" s="307"/>
      <c r="KU207" s="305"/>
    </row>
    <row r="208" ht="15.0" customHeight="1">
      <c r="A208" s="308"/>
      <c r="B208" s="309" t="s">
        <v>96</v>
      </c>
      <c r="C208" s="309" t="s">
        <v>97</v>
      </c>
      <c r="D208" s="309"/>
      <c r="E208" s="309"/>
      <c r="F208" s="309"/>
      <c r="G208" s="311" t="s">
        <v>98</v>
      </c>
      <c r="H208" s="309"/>
      <c r="I208" s="310"/>
      <c r="J208" s="305"/>
      <c r="K208" s="305"/>
      <c r="L208" s="305"/>
      <c r="M208" s="305"/>
      <c r="N208" s="305"/>
      <c r="O208" s="305"/>
      <c r="P208" s="144" t="str">
        <f>"II/"&amp;P$6</f>
        <v>II/2010</v>
      </c>
      <c r="Q208" s="306"/>
      <c r="R208" s="308"/>
      <c r="S208" s="309" t="s">
        <v>96</v>
      </c>
      <c r="T208" s="309" t="s">
        <v>97</v>
      </c>
      <c r="U208" s="309"/>
      <c r="V208" s="309"/>
      <c r="W208" s="309"/>
      <c r="X208" s="311" t="s">
        <v>98</v>
      </c>
      <c r="Y208" s="309"/>
      <c r="Z208" s="310"/>
      <c r="AA208" s="305"/>
      <c r="AB208" s="305"/>
      <c r="AC208" s="305"/>
      <c r="AD208" s="305"/>
      <c r="AE208" s="305"/>
      <c r="AF208" s="305"/>
      <c r="AG208" s="144" t="str">
        <f>"II/"&amp;AG$6</f>
        <v>II/2011</v>
      </c>
      <c r="AH208" s="306"/>
      <c r="AI208" s="308"/>
      <c r="AJ208" s="309" t="s">
        <v>96</v>
      </c>
      <c r="AK208" s="309" t="s">
        <v>97</v>
      </c>
      <c r="AL208" s="309"/>
      <c r="AM208" s="309"/>
      <c r="AN208" s="309"/>
      <c r="AO208" s="311" t="s">
        <v>98</v>
      </c>
      <c r="AP208" s="309"/>
      <c r="AQ208" s="310"/>
      <c r="AR208" s="305"/>
      <c r="AS208" s="305"/>
      <c r="AT208" s="305"/>
      <c r="AU208" s="305"/>
      <c r="AV208" s="305"/>
      <c r="AW208" s="305"/>
      <c r="AX208" s="144" t="str">
        <f>"II/"&amp;AX$6</f>
        <v>II/2012</v>
      </c>
      <c r="AY208" s="306"/>
      <c r="AZ208" s="308"/>
      <c r="BA208" s="309" t="s">
        <v>96</v>
      </c>
      <c r="BB208" s="309" t="s">
        <v>97</v>
      </c>
      <c r="BC208" s="309"/>
      <c r="BD208" s="309"/>
      <c r="BE208" s="309"/>
      <c r="BF208" s="311" t="s">
        <v>98</v>
      </c>
      <c r="BG208" s="309"/>
      <c r="BH208" s="310"/>
      <c r="BI208" s="305"/>
      <c r="BJ208" s="305"/>
      <c r="BK208" s="305"/>
      <c r="BL208" s="305"/>
      <c r="BM208" s="305"/>
      <c r="BN208" s="305"/>
      <c r="BO208" s="144" t="str">
        <f>"II/"&amp;BO$6</f>
        <v>II/2013</v>
      </c>
      <c r="BP208" s="306"/>
      <c r="BQ208" s="308"/>
      <c r="BR208" s="309" t="s">
        <v>96</v>
      </c>
      <c r="BS208" s="309" t="s">
        <v>97</v>
      </c>
      <c r="BT208" s="309"/>
      <c r="BU208" s="309"/>
      <c r="BV208" s="309"/>
      <c r="BW208" s="311" t="s">
        <v>98</v>
      </c>
      <c r="BX208" s="309"/>
      <c r="BY208" s="310"/>
      <c r="BZ208" s="305"/>
      <c r="CA208" s="305"/>
      <c r="CB208" s="305"/>
      <c r="CC208" s="305"/>
      <c r="CD208" s="305"/>
      <c r="CE208" s="305"/>
      <c r="CF208" s="144" t="str">
        <f>"II/"&amp;CF$6</f>
        <v>II/2014</v>
      </c>
      <c r="CG208" s="306"/>
      <c r="CH208" s="308"/>
      <c r="CI208" s="309" t="s">
        <v>96</v>
      </c>
      <c r="CJ208" s="309" t="s">
        <v>97</v>
      </c>
      <c r="CK208" s="309"/>
      <c r="CL208" s="309"/>
      <c r="CM208" s="309"/>
      <c r="CN208" s="311" t="s">
        <v>98</v>
      </c>
      <c r="CO208" s="309"/>
      <c r="CP208" s="310"/>
      <c r="CQ208" s="305"/>
      <c r="CR208" s="305"/>
      <c r="CS208" s="305"/>
      <c r="CT208" s="305"/>
      <c r="CU208" s="305"/>
      <c r="CV208" s="305"/>
      <c r="CW208" s="144" t="str">
        <f>"II/"&amp;CW$6</f>
        <v>II/2015</v>
      </c>
      <c r="CX208" s="306"/>
      <c r="CY208" s="308"/>
      <c r="CZ208" s="309" t="s">
        <v>96</v>
      </c>
      <c r="DA208" s="309" t="s">
        <v>97</v>
      </c>
      <c r="DB208" s="309"/>
      <c r="DC208" s="309"/>
      <c r="DD208" s="309"/>
      <c r="DE208" s="311" t="s">
        <v>98</v>
      </c>
      <c r="DF208" s="309"/>
      <c r="DG208" s="310"/>
      <c r="DH208" s="305"/>
      <c r="DI208" s="305"/>
      <c r="DJ208" s="305"/>
      <c r="DK208" s="305"/>
      <c r="DL208" s="305"/>
      <c r="DM208" s="305"/>
      <c r="DN208" s="144" t="str">
        <f>"II/"&amp;DN$6</f>
        <v>II/2016</v>
      </c>
      <c r="DO208" s="306"/>
      <c r="DP208" s="308"/>
      <c r="DQ208" s="309" t="s">
        <v>96</v>
      </c>
      <c r="DR208" s="309" t="s">
        <v>97</v>
      </c>
      <c r="DS208" s="309"/>
      <c r="DT208" s="309"/>
      <c r="DU208" s="309"/>
      <c r="DV208" s="311" t="s">
        <v>98</v>
      </c>
      <c r="DW208" s="309"/>
      <c r="DX208" s="310"/>
      <c r="DY208" s="305"/>
      <c r="DZ208" s="305"/>
      <c r="EA208" s="305"/>
      <c r="EB208" s="305"/>
      <c r="EC208" s="305"/>
      <c r="ED208" s="305"/>
      <c r="EE208" s="144" t="str">
        <f>"II/"&amp;EE$6</f>
        <v>II/2017</v>
      </c>
      <c r="EF208" s="306"/>
      <c r="EG208" s="308"/>
      <c r="EH208" s="309" t="s">
        <v>96</v>
      </c>
      <c r="EI208" s="309" t="s">
        <v>97</v>
      </c>
      <c r="EJ208" s="309"/>
      <c r="EK208" s="309"/>
      <c r="EL208" s="309"/>
      <c r="EM208" s="311" t="s">
        <v>98</v>
      </c>
      <c r="EN208" s="309"/>
      <c r="EO208" s="310"/>
      <c r="EP208" s="305"/>
      <c r="EQ208" s="305"/>
      <c r="ER208" s="305"/>
      <c r="ES208" s="305"/>
      <c r="ET208" s="305"/>
      <c r="EU208" s="305"/>
      <c r="EV208" s="144" t="str">
        <f>"II/"&amp;EV$6</f>
        <v>II/2018</v>
      </c>
      <c r="EW208" s="306"/>
      <c r="EX208" s="308"/>
      <c r="EY208" s="309" t="s">
        <v>96</v>
      </c>
      <c r="EZ208" s="309" t="s">
        <v>97</v>
      </c>
      <c r="FA208" s="309"/>
      <c r="FB208" s="309"/>
      <c r="FC208" s="309"/>
      <c r="FD208" s="311" t="s">
        <v>98</v>
      </c>
      <c r="FE208" s="309"/>
      <c r="FF208" s="310"/>
      <c r="FG208" s="305"/>
      <c r="FH208" s="305"/>
      <c r="FI208" s="305"/>
      <c r="FJ208" s="305"/>
      <c r="FK208" s="305"/>
      <c r="FL208" s="305"/>
      <c r="FM208" s="144" t="str">
        <f>"II/"&amp;FM$6</f>
        <v>II/2019</v>
      </c>
      <c r="FN208" s="306"/>
      <c r="FO208" s="308"/>
      <c r="FP208" s="309" t="s">
        <v>96</v>
      </c>
      <c r="FQ208" s="309" t="s">
        <v>97</v>
      </c>
      <c r="FR208" s="309"/>
      <c r="FS208" s="309"/>
      <c r="FT208" s="309"/>
      <c r="FU208" s="311" t="s">
        <v>98</v>
      </c>
      <c r="FV208" s="309"/>
      <c r="FW208" s="310"/>
      <c r="FX208" s="305"/>
      <c r="FY208" s="305"/>
      <c r="FZ208" s="305"/>
      <c r="GA208" s="305"/>
      <c r="GB208" s="305"/>
      <c r="GC208" s="305"/>
      <c r="GD208" s="144" t="str">
        <f>"II/"&amp;GD$6</f>
        <v>II/2020</v>
      </c>
      <c r="GE208" s="306"/>
      <c r="GF208" s="308"/>
      <c r="GG208" s="309" t="s">
        <v>96</v>
      </c>
      <c r="GH208" s="309" t="s">
        <v>97</v>
      </c>
      <c r="GI208" s="309"/>
      <c r="GJ208" s="309"/>
      <c r="GK208" s="309"/>
      <c r="GL208" s="311" t="s">
        <v>98</v>
      </c>
      <c r="GM208" s="309"/>
      <c r="GN208" s="310"/>
      <c r="GO208" s="305"/>
      <c r="GP208" s="305"/>
      <c r="GQ208" s="305"/>
      <c r="GR208" s="305"/>
      <c r="GS208" s="305"/>
      <c r="GT208" s="305"/>
      <c r="GU208" s="144" t="str">
        <f>"II/"&amp;GU$6</f>
        <v>II/2021</v>
      </c>
      <c r="GV208" s="306"/>
      <c r="GW208" s="308"/>
      <c r="GX208" s="309" t="s">
        <v>96</v>
      </c>
      <c r="GY208" s="309" t="s">
        <v>97</v>
      </c>
      <c r="GZ208" s="309"/>
      <c r="HA208" s="309"/>
      <c r="HB208" s="309"/>
      <c r="HC208" s="311" t="s">
        <v>98</v>
      </c>
      <c r="HD208" s="309"/>
      <c r="HE208" s="310"/>
      <c r="HF208" s="305"/>
      <c r="HG208" s="305"/>
      <c r="HH208" s="305"/>
      <c r="HI208" s="305"/>
      <c r="HJ208" s="305"/>
      <c r="HK208" s="305"/>
      <c r="HL208" s="144" t="str">
        <f>"II/"&amp;HL$6</f>
        <v>II/2022</v>
      </c>
      <c r="HM208" s="306"/>
      <c r="HN208" s="308"/>
      <c r="HO208" s="309" t="s">
        <v>96</v>
      </c>
      <c r="HP208" s="309" t="s">
        <v>97</v>
      </c>
      <c r="HQ208" s="309"/>
      <c r="HR208" s="309"/>
      <c r="HS208" s="309"/>
      <c r="HT208" s="311" t="s">
        <v>98</v>
      </c>
      <c r="HU208" s="309"/>
      <c r="HV208" s="310"/>
      <c r="HW208" s="305"/>
      <c r="HX208" s="305"/>
      <c r="HY208" s="305"/>
      <c r="HZ208" s="305"/>
      <c r="IA208" s="305"/>
      <c r="IB208" s="305"/>
      <c r="IC208" s="144" t="str">
        <f>"II/"&amp;IC$6</f>
        <v>II/2023</v>
      </c>
      <c r="ID208" s="306"/>
      <c r="IE208" s="308"/>
      <c r="IF208" s="309" t="s">
        <v>96</v>
      </c>
      <c r="IG208" s="309" t="s">
        <v>97</v>
      </c>
      <c r="IH208" s="309"/>
      <c r="II208" s="309"/>
      <c r="IJ208" s="309"/>
      <c r="IK208" s="311" t="s">
        <v>98</v>
      </c>
      <c r="IL208" s="309"/>
      <c r="IM208" s="310"/>
      <c r="IN208" s="305"/>
      <c r="IO208" s="305"/>
      <c r="IP208" s="305"/>
      <c r="IQ208" s="305"/>
      <c r="IR208" s="305"/>
      <c r="IS208" s="305"/>
      <c r="IT208" s="144" t="str">
        <f>"II/"&amp;IT$6</f>
        <v>II/2024</v>
      </c>
      <c r="IU208" s="306"/>
      <c r="IV208" s="308"/>
      <c r="IW208" s="309" t="s">
        <v>96</v>
      </c>
      <c r="IX208" s="309" t="s">
        <v>97</v>
      </c>
      <c r="IY208" s="309"/>
      <c r="IZ208" s="309"/>
      <c r="JA208" s="309"/>
      <c r="JB208" s="311" t="s">
        <v>98</v>
      </c>
      <c r="JC208" s="309"/>
      <c r="JD208" s="310"/>
      <c r="JE208" s="305"/>
      <c r="JF208" s="305"/>
      <c r="JG208" s="305"/>
      <c r="JH208" s="305"/>
      <c r="JI208" s="305"/>
      <c r="JJ208" s="305"/>
      <c r="JK208" s="144" t="str">
        <f>"II/"&amp;JK$6</f>
        <v>II/2025</v>
      </c>
      <c r="JL208" s="307"/>
      <c r="JM208" s="308"/>
      <c r="JN208" s="309" t="s">
        <v>96</v>
      </c>
      <c r="JO208" s="309" t="s">
        <v>97</v>
      </c>
      <c r="JP208" s="309"/>
      <c r="JQ208" s="309"/>
      <c r="JR208" s="309"/>
      <c r="JS208" s="311" t="s">
        <v>98</v>
      </c>
      <c r="JT208" s="309"/>
      <c r="JU208" s="310"/>
      <c r="JV208" s="305"/>
      <c r="JW208" s="305"/>
      <c r="JX208" s="305"/>
      <c r="JY208" s="305"/>
      <c r="JZ208" s="305"/>
      <c r="KA208" s="305"/>
      <c r="KB208" s="144" t="str">
        <f>"II/"&amp;KB$6</f>
        <v>II/2026</v>
      </c>
      <c r="KC208" s="307"/>
      <c r="KD208" s="308"/>
      <c r="KE208" s="309" t="s">
        <v>96</v>
      </c>
      <c r="KF208" s="309" t="s">
        <v>97</v>
      </c>
      <c r="KG208" s="309"/>
      <c r="KH208" s="309"/>
      <c r="KI208" s="309"/>
      <c r="KJ208" s="311" t="s">
        <v>98</v>
      </c>
      <c r="KK208" s="309"/>
      <c r="KL208" s="310"/>
      <c r="KM208" s="305"/>
      <c r="KN208" s="305"/>
      <c r="KO208" s="305"/>
      <c r="KP208" s="305"/>
      <c r="KQ208" s="305"/>
      <c r="KR208" s="305"/>
      <c r="KS208" s="144" t="str">
        <f>"II/"&amp;KS$6</f>
        <v>II/2027</v>
      </c>
      <c r="KT208" s="307"/>
      <c r="KU208" s="305"/>
    </row>
    <row r="209" ht="15.0" customHeight="1">
      <c r="A209" s="308"/>
      <c r="B209" s="309" t="s">
        <v>99</v>
      </c>
      <c r="C209" s="309" t="s">
        <v>97</v>
      </c>
      <c r="D209" s="309"/>
      <c r="E209" s="309"/>
      <c r="F209" s="309"/>
      <c r="G209" s="312" t="s">
        <v>164</v>
      </c>
      <c r="H209" s="309"/>
      <c r="I209" s="310"/>
      <c r="J209" s="305"/>
      <c r="K209" s="305"/>
      <c r="L209" s="305"/>
      <c r="M209" s="305"/>
      <c r="N209" s="305"/>
      <c r="O209" s="305"/>
      <c r="P209" s="40"/>
      <c r="Q209" s="306"/>
      <c r="R209" s="308"/>
      <c r="S209" s="309" t="s">
        <v>99</v>
      </c>
      <c r="T209" s="309" t="s">
        <v>97</v>
      </c>
      <c r="U209" s="309"/>
      <c r="V209" s="309"/>
      <c r="W209" s="309"/>
      <c r="X209" s="312" t="s">
        <v>164</v>
      </c>
      <c r="Y209" s="309"/>
      <c r="Z209" s="310"/>
      <c r="AA209" s="305"/>
      <c r="AB209" s="305"/>
      <c r="AC209" s="305"/>
      <c r="AD209" s="305"/>
      <c r="AE209" s="305"/>
      <c r="AF209" s="305"/>
      <c r="AG209" s="40"/>
      <c r="AH209" s="306"/>
      <c r="AI209" s="308"/>
      <c r="AJ209" s="309" t="s">
        <v>99</v>
      </c>
      <c r="AK209" s="309" t="s">
        <v>97</v>
      </c>
      <c r="AL209" s="309"/>
      <c r="AM209" s="309"/>
      <c r="AN209" s="309"/>
      <c r="AO209" s="312" t="s">
        <v>164</v>
      </c>
      <c r="AP209" s="309"/>
      <c r="AQ209" s="310"/>
      <c r="AR209" s="305"/>
      <c r="AS209" s="305"/>
      <c r="AT209" s="305"/>
      <c r="AU209" s="305"/>
      <c r="AV209" s="305"/>
      <c r="AW209" s="305"/>
      <c r="AX209" s="40"/>
      <c r="AY209" s="306"/>
      <c r="AZ209" s="308"/>
      <c r="BA209" s="309" t="s">
        <v>99</v>
      </c>
      <c r="BB209" s="309" t="s">
        <v>97</v>
      </c>
      <c r="BC209" s="309"/>
      <c r="BD209" s="309"/>
      <c r="BE209" s="309"/>
      <c r="BF209" s="312" t="s">
        <v>164</v>
      </c>
      <c r="BG209" s="309"/>
      <c r="BH209" s="310"/>
      <c r="BI209" s="305"/>
      <c r="BJ209" s="305"/>
      <c r="BK209" s="305"/>
      <c r="BL209" s="305"/>
      <c r="BM209" s="305"/>
      <c r="BN209" s="305"/>
      <c r="BO209" s="40"/>
      <c r="BP209" s="306"/>
      <c r="BQ209" s="308"/>
      <c r="BR209" s="309" t="s">
        <v>99</v>
      </c>
      <c r="BS209" s="309" t="s">
        <v>97</v>
      </c>
      <c r="BT209" s="309"/>
      <c r="BU209" s="309"/>
      <c r="BV209" s="309"/>
      <c r="BW209" s="312" t="s">
        <v>164</v>
      </c>
      <c r="BX209" s="309"/>
      <c r="BY209" s="310"/>
      <c r="BZ209" s="305"/>
      <c r="CA209" s="305"/>
      <c r="CB209" s="305"/>
      <c r="CC209" s="305"/>
      <c r="CD209" s="305"/>
      <c r="CE209" s="305"/>
      <c r="CF209" s="40"/>
      <c r="CG209" s="306"/>
      <c r="CH209" s="308"/>
      <c r="CI209" s="309" t="s">
        <v>99</v>
      </c>
      <c r="CJ209" s="309" t="s">
        <v>97</v>
      </c>
      <c r="CK209" s="309"/>
      <c r="CL209" s="309"/>
      <c r="CM209" s="309"/>
      <c r="CN209" s="312" t="s">
        <v>164</v>
      </c>
      <c r="CO209" s="309"/>
      <c r="CP209" s="310"/>
      <c r="CQ209" s="305"/>
      <c r="CR209" s="305"/>
      <c r="CS209" s="305"/>
      <c r="CT209" s="305"/>
      <c r="CU209" s="305"/>
      <c r="CV209" s="305"/>
      <c r="CW209" s="40"/>
      <c r="CX209" s="306"/>
      <c r="CY209" s="308"/>
      <c r="CZ209" s="309" t="s">
        <v>99</v>
      </c>
      <c r="DA209" s="309" t="s">
        <v>97</v>
      </c>
      <c r="DB209" s="309"/>
      <c r="DC209" s="309"/>
      <c r="DD209" s="309"/>
      <c r="DE209" s="312" t="s">
        <v>164</v>
      </c>
      <c r="DF209" s="309"/>
      <c r="DG209" s="310"/>
      <c r="DH209" s="305"/>
      <c r="DI209" s="305"/>
      <c r="DJ209" s="305"/>
      <c r="DK209" s="305"/>
      <c r="DL209" s="305"/>
      <c r="DM209" s="305"/>
      <c r="DN209" s="40"/>
      <c r="DO209" s="306"/>
      <c r="DP209" s="308"/>
      <c r="DQ209" s="309" t="s">
        <v>99</v>
      </c>
      <c r="DR209" s="309" t="s">
        <v>97</v>
      </c>
      <c r="DS209" s="309"/>
      <c r="DT209" s="309"/>
      <c r="DU209" s="309"/>
      <c r="DV209" s="312" t="s">
        <v>164</v>
      </c>
      <c r="DW209" s="309"/>
      <c r="DX209" s="310"/>
      <c r="DY209" s="305"/>
      <c r="DZ209" s="305"/>
      <c r="EA209" s="305"/>
      <c r="EB209" s="305"/>
      <c r="EC209" s="305"/>
      <c r="ED209" s="305"/>
      <c r="EE209" s="40"/>
      <c r="EF209" s="306"/>
      <c r="EG209" s="308"/>
      <c r="EH209" s="309" t="s">
        <v>99</v>
      </c>
      <c r="EI209" s="309" t="s">
        <v>97</v>
      </c>
      <c r="EJ209" s="309"/>
      <c r="EK209" s="309"/>
      <c r="EL209" s="309"/>
      <c r="EM209" s="312" t="s">
        <v>164</v>
      </c>
      <c r="EN209" s="309"/>
      <c r="EO209" s="310"/>
      <c r="EP209" s="305"/>
      <c r="EQ209" s="305"/>
      <c r="ER209" s="305"/>
      <c r="ES209" s="305"/>
      <c r="ET209" s="305"/>
      <c r="EU209" s="305"/>
      <c r="EV209" s="40"/>
      <c r="EW209" s="306"/>
      <c r="EX209" s="308"/>
      <c r="EY209" s="309" t="s">
        <v>99</v>
      </c>
      <c r="EZ209" s="309" t="s">
        <v>97</v>
      </c>
      <c r="FA209" s="309"/>
      <c r="FB209" s="309"/>
      <c r="FC209" s="309"/>
      <c r="FD209" s="312" t="s">
        <v>164</v>
      </c>
      <c r="FE209" s="309"/>
      <c r="FF209" s="310"/>
      <c r="FG209" s="305"/>
      <c r="FH209" s="305"/>
      <c r="FI209" s="305"/>
      <c r="FJ209" s="305"/>
      <c r="FK209" s="305"/>
      <c r="FL209" s="305"/>
      <c r="FM209" s="40"/>
      <c r="FN209" s="306"/>
      <c r="FO209" s="308"/>
      <c r="FP209" s="309" t="s">
        <v>99</v>
      </c>
      <c r="FQ209" s="309" t="s">
        <v>97</v>
      </c>
      <c r="FR209" s="309"/>
      <c r="FS209" s="309"/>
      <c r="FT209" s="309"/>
      <c r="FU209" s="312" t="s">
        <v>164</v>
      </c>
      <c r="FV209" s="309"/>
      <c r="FW209" s="310"/>
      <c r="FX209" s="305"/>
      <c r="FY209" s="305"/>
      <c r="FZ209" s="305"/>
      <c r="GA209" s="305"/>
      <c r="GB209" s="305"/>
      <c r="GC209" s="305"/>
      <c r="GD209" s="40"/>
      <c r="GE209" s="306"/>
      <c r="GF209" s="308"/>
      <c r="GG209" s="309" t="s">
        <v>99</v>
      </c>
      <c r="GH209" s="309" t="s">
        <v>97</v>
      </c>
      <c r="GI209" s="309"/>
      <c r="GJ209" s="309"/>
      <c r="GK209" s="309"/>
      <c r="GL209" s="312" t="s">
        <v>164</v>
      </c>
      <c r="GM209" s="309"/>
      <c r="GN209" s="310"/>
      <c r="GO209" s="305"/>
      <c r="GP209" s="305"/>
      <c r="GQ209" s="305"/>
      <c r="GR209" s="305"/>
      <c r="GS209" s="305"/>
      <c r="GT209" s="305"/>
      <c r="GU209" s="40"/>
      <c r="GV209" s="306"/>
      <c r="GW209" s="308"/>
      <c r="GX209" s="309" t="s">
        <v>99</v>
      </c>
      <c r="GY209" s="309" t="s">
        <v>97</v>
      </c>
      <c r="GZ209" s="309"/>
      <c r="HA209" s="309"/>
      <c r="HB209" s="309"/>
      <c r="HC209" s="312" t="s">
        <v>164</v>
      </c>
      <c r="HD209" s="309"/>
      <c r="HE209" s="310"/>
      <c r="HF209" s="305"/>
      <c r="HG209" s="305"/>
      <c r="HH209" s="305"/>
      <c r="HI209" s="305"/>
      <c r="HJ209" s="305"/>
      <c r="HK209" s="305"/>
      <c r="HL209" s="40"/>
      <c r="HM209" s="306"/>
      <c r="HN209" s="308"/>
      <c r="HO209" s="309" t="s">
        <v>99</v>
      </c>
      <c r="HP209" s="309" t="s">
        <v>97</v>
      </c>
      <c r="HQ209" s="309"/>
      <c r="HR209" s="309"/>
      <c r="HS209" s="309"/>
      <c r="HT209" s="312" t="s">
        <v>164</v>
      </c>
      <c r="HU209" s="309"/>
      <c r="HV209" s="310"/>
      <c r="HW209" s="305"/>
      <c r="HX209" s="305"/>
      <c r="HY209" s="305"/>
      <c r="HZ209" s="305"/>
      <c r="IA209" s="305"/>
      <c r="IB209" s="305"/>
      <c r="IC209" s="40"/>
      <c r="ID209" s="306"/>
      <c r="IE209" s="308"/>
      <c r="IF209" s="309" t="s">
        <v>99</v>
      </c>
      <c r="IG209" s="309" t="s">
        <v>97</v>
      </c>
      <c r="IH209" s="309"/>
      <c r="II209" s="309"/>
      <c r="IJ209" s="309"/>
      <c r="IK209" s="312" t="s">
        <v>164</v>
      </c>
      <c r="IL209" s="309"/>
      <c r="IM209" s="310"/>
      <c r="IN209" s="305"/>
      <c r="IO209" s="305"/>
      <c r="IP209" s="305"/>
      <c r="IQ209" s="305"/>
      <c r="IR209" s="305"/>
      <c r="IS209" s="305"/>
      <c r="IT209" s="40"/>
      <c r="IU209" s="306"/>
      <c r="IV209" s="308"/>
      <c r="IW209" s="309" t="s">
        <v>99</v>
      </c>
      <c r="IX209" s="309" t="s">
        <v>97</v>
      </c>
      <c r="IY209" s="309"/>
      <c r="IZ209" s="309"/>
      <c r="JA209" s="309"/>
      <c r="JB209" s="312" t="s">
        <v>164</v>
      </c>
      <c r="JC209" s="309"/>
      <c r="JD209" s="310"/>
      <c r="JE209" s="305"/>
      <c r="JF209" s="305"/>
      <c r="JG209" s="305"/>
      <c r="JH209" s="305"/>
      <c r="JI209" s="305"/>
      <c r="JJ209" s="305"/>
      <c r="JK209" s="40"/>
      <c r="JL209" s="307"/>
      <c r="JM209" s="308"/>
      <c r="JN209" s="309" t="s">
        <v>99</v>
      </c>
      <c r="JO209" s="309" t="s">
        <v>97</v>
      </c>
      <c r="JP209" s="309"/>
      <c r="JQ209" s="309"/>
      <c r="JR209" s="309"/>
      <c r="JS209" s="312" t="s">
        <v>164</v>
      </c>
      <c r="JT209" s="309"/>
      <c r="JU209" s="310"/>
      <c r="JV209" s="305"/>
      <c r="JW209" s="305"/>
      <c r="JX209" s="305"/>
      <c r="JY209" s="305"/>
      <c r="JZ209" s="305"/>
      <c r="KA209" s="305"/>
      <c r="KB209" s="40"/>
      <c r="KC209" s="307"/>
      <c r="KD209" s="308"/>
      <c r="KE209" s="309" t="s">
        <v>99</v>
      </c>
      <c r="KF209" s="309" t="s">
        <v>97</v>
      </c>
      <c r="KG209" s="309"/>
      <c r="KH209" s="309"/>
      <c r="KI209" s="309"/>
      <c r="KJ209" s="312" t="s">
        <v>164</v>
      </c>
      <c r="KK209" s="309"/>
      <c r="KL209" s="310"/>
      <c r="KM209" s="305"/>
      <c r="KN209" s="305"/>
      <c r="KO209" s="305"/>
      <c r="KP209" s="305"/>
      <c r="KQ209" s="305"/>
      <c r="KR209" s="305"/>
      <c r="KS209" s="40"/>
      <c r="KT209" s="307"/>
      <c r="KU209" s="305"/>
    </row>
    <row r="210" ht="15.75" customHeight="1">
      <c r="A210" s="313"/>
      <c r="B210" s="314" t="s">
        <v>100</v>
      </c>
      <c r="C210" s="314" t="s">
        <v>101</v>
      </c>
      <c r="D210" s="314"/>
      <c r="E210" s="314"/>
      <c r="F210" s="314"/>
      <c r="G210" s="314" t="str">
        <f>"Tahun "&amp;P$6</f>
        <v>Tahun 2010</v>
      </c>
      <c r="H210" s="314"/>
      <c r="I210" s="315"/>
      <c r="J210" s="305"/>
      <c r="K210" s="305"/>
      <c r="L210" s="305"/>
      <c r="M210" s="305"/>
      <c r="N210" s="305"/>
      <c r="O210" s="305"/>
      <c r="P210" s="305"/>
      <c r="Q210" s="306"/>
      <c r="R210" s="313"/>
      <c r="S210" s="314" t="s">
        <v>100</v>
      </c>
      <c r="T210" s="314" t="s">
        <v>101</v>
      </c>
      <c r="U210" s="314"/>
      <c r="V210" s="314"/>
      <c r="W210" s="314"/>
      <c r="X210" s="314" t="str">
        <f>"Tahun "&amp;AG$6</f>
        <v>Tahun 2011</v>
      </c>
      <c r="Y210" s="314"/>
      <c r="Z210" s="315"/>
      <c r="AA210" s="305"/>
      <c r="AB210" s="305"/>
      <c r="AC210" s="305"/>
      <c r="AD210" s="305"/>
      <c r="AE210" s="305"/>
      <c r="AF210" s="305"/>
      <c r="AG210" s="305"/>
      <c r="AH210" s="306"/>
      <c r="AI210" s="313"/>
      <c r="AJ210" s="314" t="s">
        <v>100</v>
      </c>
      <c r="AK210" s="314" t="s">
        <v>101</v>
      </c>
      <c r="AL210" s="314"/>
      <c r="AM210" s="314"/>
      <c r="AN210" s="314"/>
      <c r="AO210" s="314" t="str">
        <f>"Tahun "&amp;AX$6</f>
        <v>Tahun 2012</v>
      </c>
      <c r="AP210" s="314"/>
      <c r="AQ210" s="315"/>
      <c r="AR210" s="305"/>
      <c r="AS210" s="305"/>
      <c r="AT210" s="305"/>
      <c r="AU210" s="305"/>
      <c r="AV210" s="305"/>
      <c r="AW210" s="305"/>
      <c r="AX210" s="305"/>
      <c r="AY210" s="306"/>
      <c r="AZ210" s="313"/>
      <c r="BA210" s="314" t="s">
        <v>100</v>
      </c>
      <c r="BB210" s="314" t="s">
        <v>101</v>
      </c>
      <c r="BC210" s="314"/>
      <c r="BD210" s="314"/>
      <c r="BE210" s="314"/>
      <c r="BF210" s="314" t="str">
        <f>"Tahun "&amp;BO$6</f>
        <v>Tahun 2013</v>
      </c>
      <c r="BG210" s="314"/>
      <c r="BH210" s="315"/>
      <c r="BI210" s="305"/>
      <c r="BJ210" s="305"/>
      <c r="BK210" s="305"/>
      <c r="BL210" s="305"/>
      <c r="BM210" s="305"/>
      <c r="BN210" s="305"/>
      <c r="BO210" s="305"/>
      <c r="BP210" s="306"/>
      <c r="BQ210" s="313"/>
      <c r="BR210" s="314" t="s">
        <v>100</v>
      </c>
      <c r="BS210" s="314" t="s">
        <v>101</v>
      </c>
      <c r="BT210" s="314"/>
      <c r="BU210" s="314"/>
      <c r="BV210" s="314"/>
      <c r="BW210" s="314" t="str">
        <f>"Tahun "&amp;CF$6</f>
        <v>Tahun 2014</v>
      </c>
      <c r="BX210" s="314"/>
      <c r="BY210" s="315"/>
      <c r="BZ210" s="305"/>
      <c r="CA210" s="305"/>
      <c r="CB210" s="305"/>
      <c r="CC210" s="305"/>
      <c r="CD210" s="305"/>
      <c r="CE210" s="305"/>
      <c r="CF210" s="305"/>
      <c r="CG210" s="306"/>
      <c r="CH210" s="313"/>
      <c r="CI210" s="314" t="s">
        <v>100</v>
      </c>
      <c r="CJ210" s="314" t="s">
        <v>101</v>
      </c>
      <c r="CK210" s="314"/>
      <c r="CL210" s="314"/>
      <c r="CM210" s="314"/>
      <c r="CN210" s="314" t="str">
        <f>"Tahun "&amp;CW$6</f>
        <v>Tahun 2015</v>
      </c>
      <c r="CO210" s="314"/>
      <c r="CP210" s="315"/>
      <c r="CQ210" s="305"/>
      <c r="CR210" s="305"/>
      <c r="CS210" s="305"/>
      <c r="CT210" s="305"/>
      <c r="CU210" s="305"/>
      <c r="CV210" s="305"/>
      <c r="CW210" s="305"/>
      <c r="CX210" s="306"/>
      <c r="CY210" s="313"/>
      <c r="CZ210" s="314" t="s">
        <v>100</v>
      </c>
      <c r="DA210" s="314" t="s">
        <v>101</v>
      </c>
      <c r="DB210" s="314"/>
      <c r="DC210" s="314"/>
      <c r="DD210" s="314"/>
      <c r="DE210" s="314" t="str">
        <f>"Tahun "&amp;DN$6</f>
        <v>Tahun 2016</v>
      </c>
      <c r="DF210" s="314"/>
      <c r="DG210" s="315"/>
      <c r="DH210" s="305"/>
      <c r="DI210" s="305"/>
      <c r="DJ210" s="305"/>
      <c r="DK210" s="305"/>
      <c r="DL210" s="305"/>
      <c r="DM210" s="305"/>
      <c r="DN210" s="305"/>
      <c r="DO210" s="306"/>
      <c r="DP210" s="313"/>
      <c r="DQ210" s="314" t="s">
        <v>100</v>
      </c>
      <c r="DR210" s="314" t="s">
        <v>101</v>
      </c>
      <c r="DS210" s="314"/>
      <c r="DT210" s="314"/>
      <c r="DU210" s="314"/>
      <c r="DV210" s="314" t="str">
        <f>"Tahun "&amp;EE$6</f>
        <v>Tahun 2017</v>
      </c>
      <c r="DW210" s="314"/>
      <c r="DX210" s="315"/>
      <c r="DY210" s="305"/>
      <c r="DZ210" s="305"/>
      <c r="EA210" s="305"/>
      <c r="EB210" s="305"/>
      <c r="EC210" s="305"/>
      <c r="ED210" s="305"/>
      <c r="EE210" s="305"/>
      <c r="EF210" s="306"/>
      <c r="EG210" s="313"/>
      <c r="EH210" s="314" t="s">
        <v>100</v>
      </c>
      <c r="EI210" s="314" t="s">
        <v>101</v>
      </c>
      <c r="EJ210" s="314"/>
      <c r="EK210" s="314"/>
      <c r="EL210" s="314"/>
      <c r="EM210" s="314" t="str">
        <f>"Tahun "&amp;EV$6</f>
        <v>Tahun 2018</v>
      </c>
      <c r="EN210" s="314"/>
      <c r="EO210" s="315"/>
      <c r="EP210" s="305"/>
      <c r="EQ210" s="305"/>
      <c r="ER210" s="305"/>
      <c r="ES210" s="305"/>
      <c r="ET210" s="305"/>
      <c r="EU210" s="305"/>
      <c r="EV210" s="305"/>
      <c r="EW210" s="306"/>
      <c r="EX210" s="313"/>
      <c r="EY210" s="314" t="s">
        <v>100</v>
      </c>
      <c r="EZ210" s="314" t="s">
        <v>101</v>
      </c>
      <c r="FA210" s="314"/>
      <c r="FB210" s="314"/>
      <c r="FC210" s="314"/>
      <c r="FD210" s="314" t="str">
        <f>"Tahun "&amp;FM$6</f>
        <v>Tahun 2019</v>
      </c>
      <c r="FE210" s="314"/>
      <c r="FF210" s="315"/>
      <c r="FG210" s="305"/>
      <c r="FH210" s="305"/>
      <c r="FI210" s="305"/>
      <c r="FJ210" s="305"/>
      <c r="FK210" s="305"/>
      <c r="FL210" s="305"/>
      <c r="FM210" s="305"/>
      <c r="FN210" s="306"/>
      <c r="FO210" s="313"/>
      <c r="FP210" s="314" t="s">
        <v>100</v>
      </c>
      <c r="FQ210" s="314" t="s">
        <v>101</v>
      </c>
      <c r="FR210" s="314"/>
      <c r="FS210" s="314"/>
      <c r="FT210" s="314"/>
      <c r="FU210" s="314" t="str">
        <f>"Tahun "&amp;GD$6</f>
        <v>Tahun 2020</v>
      </c>
      <c r="FV210" s="314"/>
      <c r="FW210" s="315"/>
      <c r="FX210" s="305"/>
      <c r="FY210" s="305"/>
      <c r="FZ210" s="305"/>
      <c r="GA210" s="305"/>
      <c r="GB210" s="305"/>
      <c r="GC210" s="305"/>
      <c r="GD210" s="305"/>
      <c r="GE210" s="306"/>
      <c r="GF210" s="313"/>
      <c r="GG210" s="314" t="s">
        <v>100</v>
      </c>
      <c r="GH210" s="314" t="s">
        <v>101</v>
      </c>
      <c r="GI210" s="314"/>
      <c r="GJ210" s="314"/>
      <c r="GK210" s="314"/>
      <c r="GL210" s="314" t="str">
        <f>"Tahun "&amp;GU$6</f>
        <v>Tahun 2021</v>
      </c>
      <c r="GM210" s="314"/>
      <c r="GN210" s="315"/>
      <c r="GO210" s="305"/>
      <c r="GP210" s="305"/>
      <c r="GQ210" s="305"/>
      <c r="GR210" s="305"/>
      <c r="GS210" s="305"/>
      <c r="GT210" s="305"/>
      <c r="GU210" s="305"/>
      <c r="GV210" s="306"/>
      <c r="GW210" s="313"/>
      <c r="GX210" s="314" t="s">
        <v>100</v>
      </c>
      <c r="GY210" s="314" t="s">
        <v>101</v>
      </c>
      <c r="GZ210" s="314"/>
      <c r="HA210" s="314"/>
      <c r="HB210" s="314"/>
      <c r="HC210" s="314" t="str">
        <f>"Tahun "&amp;HL$6</f>
        <v>Tahun 2022</v>
      </c>
      <c r="HD210" s="314"/>
      <c r="HE210" s="315"/>
      <c r="HF210" s="305"/>
      <c r="HG210" s="305"/>
      <c r="HH210" s="305"/>
      <c r="HI210" s="305"/>
      <c r="HJ210" s="305"/>
      <c r="HK210" s="305"/>
      <c r="HL210" s="305"/>
      <c r="HM210" s="306"/>
      <c r="HN210" s="313"/>
      <c r="HO210" s="314" t="s">
        <v>100</v>
      </c>
      <c r="HP210" s="314" t="s">
        <v>101</v>
      </c>
      <c r="HQ210" s="314"/>
      <c r="HR210" s="314"/>
      <c r="HS210" s="314"/>
      <c r="HT210" s="314" t="str">
        <f>"Tahun "&amp;IC$6</f>
        <v>Tahun 2023</v>
      </c>
      <c r="HU210" s="314"/>
      <c r="HV210" s="315"/>
      <c r="HW210" s="305"/>
      <c r="HX210" s="305"/>
      <c r="HY210" s="305"/>
      <c r="HZ210" s="305"/>
      <c r="IA210" s="305"/>
      <c r="IB210" s="305"/>
      <c r="IC210" s="305"/>
      <c r="ID210" s="306"/>
      <c r="IE210" s="313"/>
      <c r="IF210" s="314" t="s">
        <v>100</v>
      </c>
      <c r="IG210" s="314" t="s">
        <v>101</v>
      </c>
      <c r="IH210" s="314"/>
      <c r="II210" s="314"/>
      <c r="IJ210" s="314"/>
      <c r="IK210" s="314" t="str">
        <f>"Tahun "&amp;IT$6</f>
        <v>Tahun 2024</v>
      </c>
      <c r="IL210" s="314"/>
      <c r="IM210" s="315"/>
      <c r="IN210" s="305"/>
      <c r="IO210" s="305"/>
      <c r="IP210" s="305"/>
      <c r="IQ210" s="305"/>
      <c r="IR210" s="305"/>
      <c r="IS210" s="305"/>
      <c r="IT210" s="305"/>
      <c r="IU210" s="306"/>
      <c r="IV210" s="313"/>
      <c r="IW210" s="314" t="s">
        <v>100</v>
      </c>
      <c r="IX210" s="314" t="s">
        <v>101</v>
      </c>
      <c r="IY210" s="314"/>
      <c r="IZ210" s="314"/>
      <c r="JA210" s="314"/>
      <c r="JB210" s="314" t="str">
        <f>"Tahun "&amp;JK$6</f>
        <v>Tahun 2025</v>
      </c>
      <c r="JC210" s="314"/>
      <c r="JD210" s="315"/>
      <c r="JE210" s="305"/>
      <c r="JF210" s="305"/>
      <c r="JG210" s="305"/>
      <c r="JH210" s="305"/>
      <c r="JI210" s="305"/>
      <c r="JJ210" s="305"/>
      <c r="JK210" s="305"/>
      <c r="JL210" s="306"/>
      <c r="JM210" s="313"/>
      <c r="JN210" s="314" t="s">
        <v>100</v>
      </c>
      <c r="JO210" s="314" t="s">
        <v>101</v>
      </c>
      <c r="JP210" s="314"/>
      <c r="JQ210" s="314"/>
      <c r="JR210" s="314"/>
      <c r="JS210" s="314" t="str">
        <f>"Tahun "&amp;KB$6</f>
        <v>Tahun 2026</v>
      </c>
      <c r="JT210" s="314"/>
      <c r="JU210" s="315"/>
      <c r="JV210" s="305"/>
      <c r="JW210" s="305"/>
      <c r="JX210" s="305"/>
      <c r="JY210" s="305"/>
      <c r="JZ210" s="305"/>
      <c r="KA210" s="305"/>
      <c r="KB210" s="305"/>
      <c r="KC210" s="306"/>
      <c r="KD210" s="313"/>
      <c r="KE210" s="314" t="s">
        <v>100</v>
      </c>
      <c r="KF210" s="314" t="s">
        <v>101</v>
      </c>
      <c r="KG210" s="314"/>
      <c r="KH210" s="314"/>
      <c r="KI210" s="314"/>
      <c r="KJ210" s="314" t="str">
        <f>"Tahun "&amp;KS$6</f>
        <v>Tahun 2027</v>
      </c>
      <c r="KK210" s="314"/>
      <c r="KL210" s="315"/>
      <c r="KM210" s="305"/>
      <c r="KN210" s="305"/>
      <c r="KO210" s="305"/>
      <c r="KP210" s="305"/>
      <c r="KQ210" s="305"/>
      <c r="KR210" s="305"/>
      <c r="KS210" s="305"/>
      <c r="KT210" s="306"/>
      <c r="KU210" s="305"/>
    </row>
    <row r="211" ht="15.75" customHeight="1">
      <c r="A211" s="316"/>
      <c r="B211" s="317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8"/>
      <c r="R211" s="316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8"/>
      <c r="AI211" s="316"/>
      <c r="AJ211" s="317"/>
      <c r="AK211" s="317"/>
      <c r="AL211" s="317"/>
      <c r="AM211" s="317"/>
      <c r="AN211" s="317"/>
      <c r="AO211" s="317"/>
      <c r="AP211" s="317"/>
      <c r="AQ211" s="317"/>
      <c r="AR211" s="317"/>
      <c r="AS211" s="317"/>
      <c r="AT211" s="317"/>
      <c r="AU211" s="317"/>
      <c r="AV211" s="317"/>
      <c r="AW211" s="317"/>
      <c r="AX211" s="317"/>
      <c r="AY211" s="318"/>
      <c r="AZ211" s="316"/>
      <c r="BA211" s="317"/>
      <c r="BB211" s="317"/>
      <c r="BC211" s="317"/>
      <c r="BD211" s="317"/>
      <c r="BE211" s="317"/>
      <c r="BF211" s="317"/>
      <c r="BG211" s="317"/>
      <c r="BH211" s="317"/>
      <c r="BI211" s="317"/>
      <c r="BJ211" s="317"/>
      <c r="BK211" s="317"/>
      <c r="BL211" s="317"/>
      <c r="BM211" s="317"/>
      <c r="BN211" s="317"/>
      <c r="BO211" s="317"/>
      <c r="BP211" s="318"/>
      <c r="BQ211" s="316"/>
      <c r="BR211" s="317"/>
      <c r="BS211" s="317"/>
      <c r="BT211" s="317"/>
      <c r="BU211" s="317"/>
      <c r="BV211" s="317"/>
      <c r="BW211" s="317"/>
      <c r="BX211" s="317"/>
      <c r="BY211" s="317"/>
      <c r="BZ211" s="317"/>
      <c r="CA211" s="317"/>
      <c r="CB211" s="317"/>
      <c r="CC211" s="317"/>
      <c r="CD211" s="317"/>
      <c r="CE211" s="317"/>
      <c r="CF211" s="317"/>
      <c r="CG211" s="318"/>
      <c r="CH211" s="316"/>
      <c r="CI211" s="317"/>
      <c r="CJ211" s="317"/>
      <c r="CK211" s="317"/>
      <c r="CL211" s="317"/>
      <c r="CM211" s="317"/>
      <c r="CN211" s="317"/>
      <c r="CO211" s="317"/>
      <c r="CP211" s="317"/>
      <c r="CQ211" s="317"/>
      <c r="CR211" s="317"/>
      <c r="CS211" s="317"/>
      <c r="CT211" s="317"/>
      <c r="CU211" s="317"/>
      <c r="CV211" s="317"/>
      <c r="CW211" s="317"/>
      <c r="CX211" s="318"/>
      <c r="CY211" s="316"/>
      <c r="CZ211" s="317"/>
      <c r="DA211" s="317"/>
      <c r="DB211" s="317"/>
      <c r="DC211" s="317"/>
      <c r="DD211" s="317"/>
      <c r="DE211" s="317"/>
      <c r="DF211" s="317"/>
      <c r="DG211" s="317"/>
      <c r="DH211" s="317"/>
      <c r="DI211" s="317"/>
      <c r="DJ211" s="317"/>
      <c r="DK211" s="317"/>
      <c r="DL211" s="317"/>
      <c r="DM211" s="317"/>
      <c r="DN211" s="317"/>
      <c r="DO211" s="318"/>
      <c r="DP211" s="316"/>
      <c r="DQ211" s="317"/>
      <c r="DR211" s="317"/>
      <c r="DS211" s="317"/>
      <c r="DT211" s="317"/>
      <c r="DU211" s="317"/>
      <c r="DV211" s="317"/>
      <c r="DW211" s="317"/>
      <c r="DX211" s="317"/>
      <c r="DY211" s="317"/>
      <c r="DZ211" s="317"/>
      <c r="EA211" s="317"/>
      <c r="EB211" s="317"/>
      <c r="EC211" s="317"/>
      <c r="ED211" s="317"/>
      <c r="EE211" s="317"/>
      <c r="EF211" s="318"/>
      <c r="EG211" s="316"/>
      <c r="EH211" s="317"/>
      <c r="EI211" s="317"/>
      <c r="EJ211" s="317"/>
      <c r="EK211" s="317"/>
      <c r="EL211" s="317"/>
      <c r="EM211" s="317"/>
      <c r="EN211" s="317"/>
      <c r="EO211" s="317"/>
      <c r="EP211" s="317"/>
      <c r="EQ211" s="317"/>
      <c r="ER211" s="317"/>
      <c r="ES211" s="317"/>
      <c r="ET211" s="317"/>
      <c r="EU211" s="317"/>
      <c r="EV211" s="317"/>
      <c r="EW211" s="318"/>
      <c r="EX211" s="316"/>
      <c r="EY211" s="317"/>
      <c r="EZ211" s="317"/>
      <c r="FA211" s="317"/>
      <c r="FB211" s="317"/>
      <c r="FC211" s="317"/>
      <c r="FD211" s="317"/>
      <c r="FE211" s="317"/>
      <c r="FF211" s="317"/>
      <c r="FG211" s="317"/>
      <c r="FH211" s="317"/>
      <c r="FI211" s="317"/>
      <c r="FJ211" s="317"/>
      <c r="FK211" s="317"/>
      <c r="FL211" s="317"/>
      <c r="FM211" s="317"/>
      <c r="FN211" s="318"/>
      <c r="FO211" s="316"/>
      <c r="FP211" s="317"/>
      <c r="FQ211" s="317"/>
      <c r="FR211" s="317"/>
      <c r="FS211" s="317"/>
      <c r="FT211" s="317"/>
      <c r="FU211" s="317"/>
      <c r="FV211" s="317"/>
      <c r="FW211" s="317"/>
      <c r="FX211" s="317"/>
      <c r="FY211" s="317"/>
      <c r="FZ211" s="317"/>
      <c r="GA211" s="317"/>
      <c r="GB211" s="317"/>
      <c r="GC211" s="317"/>
      <c r="GD211" s="317"/>
      <c r="GE211" s="318"/>
      <c r="GF211" s="316"/>
      <c r="GG211" s="317"/>
      <c r="GH211" s="317"/>
      <c r="GI211" s="317"/>
      <c r="GJ211" s="317"/>
      <c r="GK211" s="317"/>
      <c r="GL211" s="317"/>
      <c r="GM211" s="317"/>
      <c r="GN211" s="317"/>
      <c r="GO211" s="317"/>
      <c r="GP211" s="317"/>
      <c r="GQ211" s="317"/>
      <c r="GR211" s="317"/>
      <c r="GS211" s="317"/>
      <c r="GT211" s="317"/>
      <c r="GU211" s="317"/>
      <c r="GV211" s="318"/>
      <c r="GW211" s="316"/>
      <c r="GX211" s="317"/>
      <c r="GY211" s="317"/>
      <c r="GZ211" s="317"/>
      <c r="HA211" s="317"/>
      <c r="HB211" s="317"/>
      <c r="HC211" s="317"/>
      <c r="HD211" s="317"/>
      <c r="HE211" s="317"/>
      <c r="HF211" s="317"/>
      <c r="HG211" s="317"/>
      <c r="HH211" s="317"/>
      <c r="HI211" s="317"/>
      <c r="HJ211" s="317"/>
      <c r="HK211" s="317"/>
      <c r="HL211" s="317"/>
      <c r="HM211" s="318"/>
      <c r="HN211" s="316"/>
      <c r="HO211" s="317"/>
      <c r="HP211" s="317"/>
      <c r="HQ211" s="317"/>
      <c r="HR211" s="317"/>
      <c r="HS211" s="317"/>
      <c r="HT211" s="317"/>
      <c r="HU211" s="317"/>
      <c r="HV211" s="317"/>
      <c r="HW211" s="317"/>
      <c r="HX211" s="317"/>
      <c r="HY211" s="317"/>
      <c r="HZ211" s="317"/>
      <c r="IA211" s="317"/>
      <c r="IB211" s="317"/>
      <c r="IC211" s="317"/>
      <c r="ID211" s="318"/>
      <c r="IE211" s="316"/>
      <c r="IF211" s="317"/>
      <c r="IG211" s="317"/>
      <c r="IH211" s="317"/>
      <c r="II211" s="317"/>
      <c r="IJ211" s="317"/>
      <c r="IK211" s="317"/>
      <c r="IL211" s="317"/>
      <c r="IM211" s="317"/>
      <c r="IN211" s="317"/>
      <c r="IO211" s="317"/>
      <c r="IP211" s="317"/>
      <c r="IQ211" s="317"/>
      <c r="IR211" s="317"/>
      <c r="IS211" s="317"/>
      <c r="IT211" s="317"/>
      <c r="IU211" s="318"/>
      <c r="IV211" s="316"/>
      <c r="IW211" s="317"/>
      <c r="IX211" s="317"/>
      <c r="IY211" s="317"/>
      <c r="IZ211" s="317"/>
      <c r="JA211" s="317"/>
      <c r="JB211" s="317"/>
      <c r="JC211" s="317"/>
      <c r="JD211" s="317"/>
      <c r="JE211" s="317"/>
      <c r="JF211" s="317"/>
      <c r="JG211" s="317"/>
      <c r="JH211" s="317"/>
      <c r="JI211" s="317"/>
      <c r="JJ211" s="317"/>
      <c r="JK211" s="317"/>
      <c r="JL211" s="318"/>
      <c r="JM211" s="316"/>
      <c r="JN211" s="317"/>
      <c r="JO211" s="317"/>
      <c r="JP211" s="317"/>
      <c r="JQ211" s="317"/>
      <c r="JR211" s="317"/>
      <c r="JS211" s="317"/>
      <c r="JT211" s="317"/>
      <c r="JU211" s="317"/>
      <c r="JV211" s="317"/>
      <c r="JW211" s="317"/>
      <c r="JX211" s="317"/>
      <c r="JY211" s="317"/>
      <c r="JZ211" s="317"/>
      <c r="KA211" s="317"/>
      <c r="KB211" s="317"/>
      <c r="KC211" s="318"/>
      <c r="KD211" s="316"/>
      <c r="KE211" s="317"/>
      <c r="KF211" s="317"/>
      <c r="KG211" s="317"/>
      <c r="KH211" s="317"/>
      <c r="KI211" s="317"/>
      <c r="KJ211" s="317"/>
      <c r="KK211" s="317"/>
      <c r="KL211" s="317"/>
      <c r="KM211" s="317"/>
      <c r="KN211" s="317"/>
      <c r="KO211" s="317"/>
      <c r="KP211" s="317"/>
      <c r="KQ211" s="317"/>
      <c r="KR211" s="317"/>
      <c r="KS211" s="317"/>
      <c r="KT211" s="318"/>
      <c r="KU211" s="317"/>
    </row>
    <row r="212" ht="33.75" customHeight="1">
      <c r="A212" s="319" t="s">
        <v>102</v>
      </c>
      <c r="B212" s="320" t="s">
        <v>103</v>
      </c>
      <c r="C212" s="321" t="s">
        <v>104</v>
      </c>
      <c r="D212" s="152"/>
      <c r="E212" s="152"/>
      <c r="F212" s="152"/>
      <c r="G212" s="153"/>
      <c r="H212" s="321" t="s">
        <v>105</v>
      </c>
      <c r="I212" s="153"/>
      <c r="J212" s="321" t="s">
        <v>106</v>
      </c>
      <c r="K212" s="152"/>
      <c r="L212" s="153"/>
      <c r="M212" s="320" t="s">
        <v>107</v>
      </c>
      <c r="N212" s="322" t="s">
        <v>108</v>
      </c>
      <c r="O212" s="153"/>
      <c r="P212" s="323" t="s">
        <v>109</v>
      </c>
      <c r="Q212" s="324"/>
      <c r="R212" s="319" t="s">
        <v>102</v>
      </c>
      <c r="S212" s="320" t="s">
        <v>103</v>
      </c>
      <c r="T212" s="321" t="s">
        <v>104</v>
      </c>
      <c r="U212" s="152"/>
      <c r="V212" s="152"/>
      <c r="W212" s="152"/>
      <c r="X212" s="153"/>
      <c r="Y212" s="321" t="s">
        <v>105</v>
      </c>
      <c r="Z212" s="153"/>
      <c r="AA212" s="321" t="s">
        <v>106</v>
      </c>
      <c r="AB212" s="152"/>
      <c r="AC212" s="153"/>
      <c r="AD212" s="320" t="s">
        <v>107</v>
      </c>
      <c r="AE212" s="322" t="s">
        <v>108</v>
      </c>
      <c r="AF212" s="153"/>
      <c r="AG212" s="323" t="s">
        <v>109</v>
      </c>
      <c r="AH212" s="324"/>
      <c r="AI212" s="319" t="s">
        <v>102</v>
      </c>
      <c r="AJ212" s="320" t="s">
        <v>103</v>
      </c>
      <c r="AK212" s="321" t="s">
        <v>104</v>
      </c>
      <c r="AL212" s="152"/>
      <c r="AM212" s="152"/>
      <c r="AN212" s="152"/>
      <c r="AO212" s="153"/>
      <c r="AP212" s="321" t="s">
        <v>105</v>
      </c>
      <c r="AQ212" s="153"/>
      <c r="AR212" s="321" t="s">
        <v>106</v>
      </c>
      <c r="AS212" s="152"/>
      <c r="AT212" s="153"/>
      <c r="AU212" s="320" t="s">
        <v>107</v>
      </c>
      <c r="AV212" s="322" t="s">
        <v>108</v>
      </c>
      <c r="AW212" s="153"/>
      <c r="AX212" s="323" t="s">
        <v>109</v>
      </c>
      <c r="AY212" s="324"/>
      <c r="AZ212" s="319" t="s">
        <v>102</v>
      </c>
      <c r="BA212" s="320" t="s">
        <v>103</v>
      </c>
      <c r="BB212" s="321" t="s">
        <v>104</v>
      </c>
      <c r="BC212" s="152"/>
      <c r="BD212" s="152"/>
      <c r="BE212" s="152"/>
      <c r="BF212" s="153"/>
      <c r="BG212" s="321" t="s">
        <v>105</v>
      </c>
      <c r="BH212" s="153"/>
      <c r="BI212" s="321" t="s">
        <v>106</v>
      </c>
      <c r="BJ212" s="152"/>
      <c r="BK212" s="153"/>
      <c r="BL212" s="320" t="s">
        <v>107</v>
      </c>
      <c r="BM212" s="322" t="s">
        <v>108</v>
      </c>
      <c r="BN212" s="153"/>
      <c r="BO212" s="323" t="s">
        <v>109</v>
      </c>
      <c r="BP212" s="324"/>
      <c r="BQ212" s="319" t="s">
        <v>102</v>
      </c>
      <c r="BR212" s="320" t="s">
        <v>103</v>
      </c>
      <c r="BS212" s="321" t="s">
        <v>104</v>
      </c>
      <c r="BT212" s="152"/>
      <c r="BU212" s="152"/>
      <c r="BV212" s="152"/>
      <c r="BW212" s="153"/>
      <c r="BX212" s="321" t="s">
        <v>105</v>
      </c>
      <c r="BY212" s="153"/>
      <c r="BZ212" s="321" t="s">
        <v>106</v>
      </c>
      <c r="CA212" s="152"/>
      <c r="CB212" s="153"/>
      <c r="CC212" s="320" t="s">
        <v>107</v>
      </c>
      <c r="CD212" s="322" t="s">
        <v>108</v>
      </c>
      <c r="CE212" s="153"/>
      <c r="CF212" s="323" t="s">
        <v>109</v>
      </c>
      <c r="CG212" s="324"/>
      <c r="CH212" s="319" t="s">
        <v>102</v>
      </c>
      <c r="CI212" s="320" t="s">
        <v>103</v>
      </c>
      <c r="CJ212" s="321" t="s">
        <v>104</v>
      </c>
      <c r="CK212" s="152"/>
      <c r="CL212" s="152"/>
      <c r="CM212" s="152"/>
      <c r="CN212" s="153"/>
      <c r="CO212" s="321" t="s">
        <v>105</v>
      </c>
      <c r="CP212" s="153"/>
      <c r="CQ212" s="321" t="s">
        <v>106</v>
      </c>
      <c r="CR212" s="152"/>
      <c r="CS212" s="153"/>
      <c r="CT212" s="320" t="s">
        <v>107</v>
      </c>
      <c r="CU212" s="322" t="s">
        <v>108</v>
      </c>
      <c r="CV212" s="153"/>
      <c r="CW212" s="323" t="s">
        <v>109</v>
      </c>
      <c r="CX212" s="324"/>
      <c r="CY212" s="319" t="s">
        <v>102</v>
      </c>
      <c r="CZ212" s="320" t="s">
        <v>103</v>
      </c>
      <c r="DA212" s="321" t="s">
        <v>104</v>
      </c>
      <c r="DB212" s="152"/>
      <c r="DC212" s="152"/>
      <c r="DD212" s="152"/>
      <c r="DE212" s="153"/>
      <c r="DF212" s="321" t="s">
        <v>105</v>
      </c>
      <c r="DG212" s="153"/>
      <c r="DH212" s="321" t="s">
        <v>106</v>
      </c>
      <c r="DI212" s="152"/>
      <c r="DJ212" s="153"/>
      <c r="DK212" s="320" t="s">
        <v>107</v>
      </c>
      <c r="DL212" s="322" t="s">
        <v>108</v>
      </c>
      <c r="DM212" s="153"/>
      <c r="DN212" s="323" t="s">
        <v>109</v>
      </c>
      <c r="DO212" s="324"/>
      <c r="DP212" s="319" t="s">
        <v>102</v>
      </c>
      <c r="DQ212" s="320" t="s">
        <v>103</v>
      </c>
      <c r="DR212" s="321" t="s">
        <v>104</v>
      </c>
      <c r="DS212" s="152"/>
      <c r="DT212" s="152"/>
      <c r="DU212" s="152"/>
      <c r="DV212" s="153"/>
      <c r="DW212" s="321" t="s">
        <v>105</v>
      </c>
      <c r="DX212" s="153"/>
      <c r="DY212" s="321" t="s">
        <v>106</v>
      </c>
      <c r="DZ212" s="152"/>
      <c r="EA212" s="153"/>
      <c r="EB212" s="320" t="s">
        <v>107</v>
      </c>
      <c r="EC212" s="322" t="s">
        <v>108</v>
      </c>
      <c r="ED212" s="153"/>
      <c r="EE212" s="323" t="s">
        <v>109</v>
      </c>
      <c r="EF212" s="324"/>
      <c r="EG212" s="319" t="s">
        <v>102</v>
      </c>
      <c r="EH212" s="320" t="s">
        <v>103</v>
      </c>
      <c r="EI212" s="321" t="s">
        <v>104</v>
      </c>
      <c r="EJ212" s="152"/>
      <c r="EK212" s="152"/>
      <c r="EL212" s="152"/>
      <c r="EM212" s="153"/>
      <c r="EN212" s="321" t="s">
        <v>105</v>
      </c>
      <c r="EO212" s="153"/>
      <c r="EP212" s="321" t="s">
        <v>106</v>
      </c>
      <c r="EQ212" s="152"/>
      <c r="ER212" s="153"/>
      <c r="ES212" s="320" t="s">
        <v>107</v>
      </c>
      <c r="ET212" s="322" t="s">
        <v>108</v>
      </c>
      <c r="EU212" s="153"/>
      <c r="EV212" s="323" t="s">
        <v>109</v>
      </c>
      <c r="EW212" s="324"/>
      <c r="EX212" s="319" t="s">
        <v>102</v>
      </c>
      <c r="EY212" s="320" t="s">
        <v>103</v>
      </c>
      <c r="EZ212" s="321" t="s">
        <v>104</v>
      </c>
      <c r="FA212" s="152"/>
      <c r="FB212" s="152"/>
      <c r="FC212" s="152"/>
      <c r="FD212" s="153"/>
      <c r="FE212" s="321" t="s">
        <v>105</v>
      </c>
      <c r="FF212" s="153"/>
      <c r="FG212" s="321" t="s">
        <v>106</v>
      </c>
      <c r="FH212" s="152"/>
      <c r="FI212" s="153"/>
      <c r="FJ212" s="320" t="s">
        <v>107</v>
      </c>
      <c r="FK212" s="322" t="s">
        <v>108</v>
      </c>
      <c r="FL212" s="153"/>
      <c r="FM212" s="323" t="s">
        <v>109</v>
      </c>
      <c r="FN212" s="324"/>
      <c r="FO212" s="319" t="s">
        <v>102</v>
      </c>
      <c r="FP212" s="320" t="s">
        <v>103</v>
      </c>
      <c r="FQ212" s="321" t="s">
        <v>104</v>
      </c>
      <c r="FR212" s="152"/>
      <c r="FS212" s="152"/>
      <c r="FT212" s="152"/>
      <c r="FU212" s="153"/>
      <c r="FV212" s="321" t="s">
        <v>105</v>
      </c>
      <c r="FW212" s="153"/>
      <c r="FX212" s="321" t="s">
        <v>106</v>
      </c>
      <c r="FY212" s="152"/>
      <c r="FZ212" s="153"/>
      <c r="GA212" s="320" t="s">
        <v>107</v>
      </c>
      <c r="GB212" s="322" t="s">
        <v>108</v>
      </c>
      <c r="GC212" s="153"/>
      <c r="GD212" s="323" t="s">
        <v>109</v>
      </c>
      <c r="GE212" s="324"/>
      <c r="GF212" s="319" t="s">
        <v>102</v>
      </c>
      <c r="GG212" s="320" t="s">
        <v>103</v>
      </c>
      <c r="GH212" s="321" t="s">
        <v>104</v>
      </c>
      <c r="GI212" s="152"/>
      <c r="GJ212" s="152"/>
      <c r="GK212" s="152"/>
      <c r="GL212" s="153"/>
      <c r="GM212" s="321" t="s">
        <v>105</v>
      </c>
      <c r="GN212" s="153"/>
      <c r="GO212" s="321" t="s">
        <v>106</v>
      </c>
      <c r="GP212" s="152"/>
      <c r="GQ212" s="153"/>
      <c r="GR212" s="320" t="s">
        <v>107</v>
      </c>
      <c r="GS212" s="322" t="s">
        <v>108</v>
      </c>
      <c r="GT212" s="153"/>
      <c r="GU212" s="323" t="s">
        <v>109</v>
      </c>
      <c r="GV212" s="324"/>
      <c r="GW212" s="319" t="s">
        <v>102</v>
      </c>
      <c r="GX212" s="320" t="s">
        <v>103</v>
      </c>
      <c r="GY212" s="321" t="s">
        <v>104</v>
      </c>
      <c r="GZ212" s="152"/>
      <c r="HA212" s="152"/>
      <c r="HB212" s="152"/>
      <c r="HC212" s="153"/>
      <c r="HD212" s="321" t="s">
        <v>105</v>
      </c>
      <c r="HE212" s="153"/>
      <c r="HF212" s="321" t="s">
        <v>106</v>
      </c>
      <c r="HG212" s="152"/>
      <c r="HH212" s="153"/>
      <c r="HI212" s="320" t="s">
        <v>107</v>
      </c>
      <c r="HJ212" s="322" t="s">
        <v>108</v>
      </c>
      <c r="HK212" s="153"/>
      <c r="HL212" s="323" t="s">
        <v>109</v>
      </c>
      <c r="HM212" s="324"/>
      <c r="HN212" s="319" t="s">
        <v>102</v>
      </c>
      <c r="HO212" s="320" t="s">
        <v>103</v>
      </c>
      <c r="HP212" s="321" t="s">
        <v>104</v>
      </c>
      <c r="HQ212" s="152"/>
      <c r="HR212" s="152"/>
      <c r="HS212" s="152"/>
      <c r="HT212" s="153"/>
      <c r="HU212" s="321" t="s">
        <v>105</v>
      </c>
      <c r="HV212" s="153"/>
      <c r="HW212" s="321" t="s">
        <v>106</v>
      </c>
      <c r="HX212" s="152"/>
      <c r="HY212" s="153"/>
      <c r="HZ212" s="320" t="s">
        <v>107</v>
      </c>
      <c r="IA212" s="322" t="s">
        <v>108</v>
      </c>
      <c r="IB212" s="153"/>
      <c r="IC212" s="323" t="s">
        <v>109</v>
      </c>
      <c r="ID212" s="324"/>
      <c r="IE212" s="319" t="s">
        <v>102</v>
      </c>
      <c r="IF212" s="320" t="s">
        <v>103</v>
      </c>
      <c r="IG212" s="321" t="s">
        <v>104</v>
      </c>
      <c r="IH212" s="152"/>
      <c r="II212" s="152"/>
      <c r="IJ212" s="152"/>
      <c r="IK212" s="153"/>
      <c r="IL212" s="321" t="s">
        <v>105</v>
      </c>
      <c r="IM212" s="153"/>
      <c r="IN212" s="321" t="s">
        <v>106</v>
      </c>
      <c r="IO212" s="152"/>
      <c r="IP212" s="153"/>
      <c r="IQ212" s="320" t="s">
        <v>107</v>
      </c>
      <c r="IR212" s="322" t="s">
        <v>108</v>
      </c>
      <c r="IS212" s="153"/>
      <c r="IT212" s="323" t="s">
        <v>109</v>
      </c>
      <c r="IU212" s="324"/>
      <c r="IV212" s="319" t="s">
        <v>102</v>
      </c>
      <c r="IW212" s="320" t="s">
        <v>103</v>
      </c>
      <c r="IX212" s="321" t="s">
        <v>104</v>
      </c>
      <c r="IY212" s="152"/>
      <c r="IZ212" s="152"/>
      <c r="JA212" s="152"/>
      <c r="JB212" s="153"/>
      <c r="JC212" s="321" t="s">
        <v>105</v>
      </c>
      <c r="JD212" s="153"/>
      <c r="JE212" s="321" t="s">
        <v>106</v>
      </c>
      <c r="JF212" s="152"/>
      <c r="JG212" s="153"/>
      <c r="JH212" s="320" t="s">
        <v>107</v>
      </c>
      <c r="JI212" s="322" t="s">
        <v>108</v>
      </c>
      <c r="JJ212" s="153"/>
      <c r="JK212" s="323" t="s">
        <v>109</v>
      </c>
      <c r="JL212" s="325"/>
      <c r="JM212" s="319" t="s">
        <v>102</v>
      </c>
      <c r="JN212" s="320" t="s">
        <v>103</v>
      </c>
      <c r="JO212" s="321" t="s">
        <v>104</v>
      </c>
      <c r="JP212" s="152"/>
      <c r="JQ212" s="152"/>
      <c r="JR212" s="152"/>
      <c r="JS212" s="153"/>
      <c r="JT212" s="321" t="s">
        <v>105</v>
      </c>
      <c r="JU212" s="153"/>
      <c r="JV212" s="321" t="s">
        <v>106</v>
      </c>
      <c r="JW212" s="152"/>
      <c r="JX212" s="153"/>
      <c r="JY212" s="320" t="s">
        <v>107</v>
      </c>
      <c r="JZ212" s="322" t="s">
        <v>108</v>
      </c>
      <c r="KA212" s="153"/>
      <c r="KB212" s="323" t="s">
        <v>109</v>
      </c>
      <c r="KC212" s="325"/>
      <c r="KD212" s="319" t="s">
        <v>102</v>
      </c>
      <c r="KE212" s="320" t="s">
        <v>103</v>
      </c>
      <c r="KF212" s="321" t="s">
        <v>104</v>
      </c>
      <c r="KG212" s="152"/>
      <c r="KH212" s="152"/>
      <c r="KI212" s="152"/>
      <c r="KJ212" s="153"/>
      <c r="KK212" s="321" t="s">
        <v>105</v>
      </c>
      <c r="KL212" s="153"/>
      <c r="KM212" s="321" t="s">
        <v>106</v>
      </c>
      <c r="KN212" s="152"/>
      <c r="KO212" s="153"/>
      <c r="KP212" s="320" t="s">
        <v>107</v>
      </c>
      <c r="KQ212" s="322" t="s">
        <v>108</v>
      </c>
      <c r="KR212" s="153"/>
      <c r="KS212" s="323" t="s">
        <v>109</v>
      </c>
      <c r="KT212" s="325"/>
      <c r="KU212" s="326"/>
    </row>
    <row r="213" ht="66.0" customHeight="1">
      <c r="A213" s="159"/>
      <c r="B213" s="40"/>
      <c r="C213" s="327" t="s">
        <v>110</v>
      </c>
      <c r="D213" s="327" t="s">
        <v>111</v>
      </c>
      <c r="E213" s="328" t="s">
        <v>112</v>
      </c>
      <c r="F213" s="327" t="s">
        <v>113</v>
      </c>
      <c r="G213" s="327" t="s">
        <v>114</v>
      </c>
      <c r="H213" s="329" t="s">
        <v>115</v>
      </c>
      <c r="I213" s="327" t="s">
        <v>116</v>
      </c>
      <c r="J213" s="329" t="s">
        <v>117</v>
      </c>
      <c r="K213" s="327" t="s">
        <v>118</v>
      </c>
      <c r="L213" s="327" t="s">
        <v>119</v>
      </c>
      <c r="M213" s="40"/>
      <c r="N213" s="329" t="s">
        <v>115</v>
      </c>
      <c r="O213" s="329" t="s">
        <v>120</v>
      </c>
      <c r="P213" s="163"/>
      <c r="Q213" s="324"/>
      <c r="R213" s="159"/>
      <c r="S213" s="40"/>
      <c r="T213" s="327" t="s">
        <v>110</v>
      </c>
      <c r="U213" s="327" t="s">
        <v>111</v>
      </c>
      <c r="V213" s="328" t="s">
        <v>112</v>
      </c>
      <c r="W213" s="327" t="s">
        <v>113</v>
      </c>
      <c r="X213" s="327" t="s">
        <v>114</v>
      </c>
      <c r="Y213" s="329" t="s">
        <v>115</v>
      </c>
      <c r="Z213" s="327" t="s">
        <v>116</v>
      </c>
      <c r="AA213" s="329" t="s">
        <v>117</v>
      </c>
      <c r="AB213" s="327" t="s">
        <v>118</v>
      </c>
      <c r="AC213" s="327" t="s">
        <v>119</v>
      </c>
      <c r="AD213" s="40"/>
      <c r="AE213" s="329" t="s">
        <v>115</v>
      </c>
      <c r="AF213" s="329" t="s">
        <v>120</v>
      </c>
      <c r="AG213" s="163"/>
      <c r="AH213" s="324"/>
      <c r="AI213" s="159"/>
      <c r="AJ213" s="40"/>
      <c r="AK213" s="327" t="s">
        <v>110</v>
      </c>
      <c r="AL213" s="327" t="s">
        <v>111</v>
      </c>
      <c r="AM213" s="328" t="s">
        <v>112</v>
      </c>
      <c r="AN213" s="327" t="s">
        <v>113</v>
      </c>
      <c r="AO213" s="327" t="s">
        <v>114</v>
      </c>
      <c r="AP213" s="329" t="s">
        <v>115</v>
      </c>
      <c r="AQ213" s="327" t="s">
        <v>116</v>
      </c>
      <c r="AR213" s="329" t="s">
        <v>117</v>
      </c>
      <c r="AS213" s="327" t="s">
        <v>118</v>
      </c>
      <c r="AT213" s="327" t="s">
        <v>119</v>
      </c>
      <c r="AU213" s="40"/>
      <c r="AV213" s="329" t="s">
        <v>115</v>
      </c>
      <c r="AW213" s="329" t="s">
        <v>120</v>
      </c>
      <c r="AX213" s="163"/>
      <c r="AY213" s="324"/>
      <c r="AZ213" s="159"/>
      <c r="BA213" s="40"/>
      <c r="BB213" s="327" t="s">
        <v>110</v>
      </c>
      <c r="BC213" s="327" t="s">
        <v>111</v>
      </c>
      <c r="BD213" s="328" t="s">
        <v>112</v>
      </c>
      <c r="BE213" s="327" t="s">
        <v>113</v>
      </c>
      <c r="BF213" s="327" t="s">
        <v>114</v>
      </c>
      <c r="BG213" s="329" t="s">
        <v>115</v>
      </c>
      <c r="BH213" s="327" t="s">
        <v>116</v>
      </c>
      <c r="BI213" s="329" t="s">
        <v>117</v>
      </c>
      <c r="BJ213" s="327" t="s">
        <v>118</v>
      </c>
      <c r="BK213" s="327" t="s">
        <v>119</v>
      </c>
      <c r="BL213" s="40"/>
      <c r="BM213" s="329" t="s">
        <v>115</v>
      </c>
      <c r="BN213" s="329" t="s">
        <v>120</v>
      </c>
      <c r="BO213" s="163"/>
      <c r="BP213" s="324"/>
      <c r="BQ213" s="159"/>
      <c r="BR213" s="40"/>
      <c r="BS213" s="327" t="s">
        <v>110</v>
      </c>
      <c r="BT213" s="327" t="s">
        <v>111</v>
      </c>
      <c r="BU213" s="328" t="s">
        <v>112</v>
      </c>
      <c r="BV213" s="327" t="s">
        <v>113</v>
      </c>
      <c r="BW213" s="327" t="s">
        <v>114</v>
      </c>
      <c r="BX213" s="329" t="s">
        <v>115</v>
      </c>
      <c r="BY213" s="327" t="s">
        <v>116</v>
      </c>
      <c r="BZ213" s="329" t="s">
        <v>117</v>
      </c>
      <c r="CA213" s="327" t="s">
        <v>118</v>
      </c>
      <c r="CB213" s="327" t="s">
        <v>119</v>
      </c>
      <c r="CC213" s="40"/>
      <c r="CD213" s="329" t="s">
        <v>115</v>
      </c>
      <c r="CE213" s="329" t="s">
        <v>120</v>
      </c>
      <c r="CF213" s="163"/>
      <c r="CG213" s="324"/>
      <c r="CH213" s="159"/>
      <c r="CI213" s="40"/>
      <c r="CJ213" s="327" t="s">
        <v>110</v>
      </c>
      <c r="CK213" s="327" t="s">
        <v>111</v>
      </c>
      <c r="CL213" s="328" t="s">
        <v>112</v>
      </c>
      <c r="CM213" s="327" t="s">
        <v>113</v>
      </c>
      <c r="CN213" s="327" t="s">
        <v>114</v>
      </c>
      <c r="CO213" s="329" t="s">
        <v>115</v>
      </c>
      <c r="CP213" s="327" t="s">
        <v>116</v>
      </c>
      <c r="CQ213" s="329" t="s">
        <v>117</v>
      </c>
      <c r="CR213" s="327" t="s">
        <v>118</v>
      </c>
      <c r="CS213" s="327" t="s">
        <v>119</v>
      </c>
      <c r="CT213" s="40"/>
      <c r="CU213" s="329" t="s">
        <v>115</v>
      </c>
      <c r="CV213" s="329" t="s">
        <v>120</v>
      </c>
      <c r="CW213" s="163"/>
      <c r="CX213" s="324"/>
      <c r="CY213" s="159"/>
      <c r="CZ213" s="40"/>
      <c r="DA213" s="327" t="s">
        <v>110</v>
      </c>
      <c r="DB213" s="327" t="s">
        <v>111</v>
      </c>
      <c r="DC213" s="328" t="s">
        <v>112</v>
      </c>
      <c r="DD213" s="327" t="s">
        <v>113</v>
      </c>
      <c r="DE213" s="327" t="s">
        <v>114</v>
      </c>
      <c r="DF213" s="329" t="s">
        <v>115</v>
      </c>
      <c r="DG213" s="327" t="s">
        <v>116</v>
      </c>
      <c r="DH213" s="329" t="s">
        <v>117</v>
      </c>
      <c r="DI213" s="327" t="s">
        <v>118</v>
      </c>
      <c r="DJ213" s="327" t="s">
        <v>119</v>
      </c>
      <c r="DK213" s="40"/>
      <c r="DL213" s="329" t="s">
        <v>115</v>
      </c>
      <c r="DM213" s="329" t="s">
        <v>120</v>
      </c>
      <c r="DN213" s="163"/>
      <c r="DO213" s="324"/>
      <c r="DP213" s="159"/>
      <c r="DQ213" s="40"/>
      <c r="DR213" s="327" t="s">
        <v>110</v>
      </c>
      <c r="DS213" s="327" t="s">
        <v>111</v>
      </c>
      <c r="DT213" s="328" t="s">
        <v>112</v>
      </c>
      <c r="DU213" s="327" t="s">
        <v>113</v>
      </c>
      <c r="DV213" s="327" t="s">
        <v>114</v>
      </c>
      <c r="DW213" s="329" t="s">
        <v>115</v>
      </c>
      <c r="DX213" s="327" t="s">
        <v>116</v>
      </c>
      <c r="DY213" s="329" t="s">
        <v>117</v>
      </c>
      <c r="DZ213" s="327" t="s">
        <v>118</v>
      </c>
      <c r="EA213" s="327" t="s">
        <v>119</v>
      </c>
      <c r="EB213" s="40"/>
      <c r="EC213" s="329" t="s">
        <v>115</v>
      </c>
      <c r="ED213" s="329" t="s">
        <v>120</v>
      </c>
      <c r="EE213" s="163"/>
      <c r="EF213" s="324"/>
      <c r="EG213" s="159"/>
      <c r="EH213" s="40"/>
      <c r="EI213" s="327" t="s">
        <v>110</v>
      </c>
      <c r="EJ213" s="327" t="s">
        <v>111</v>
      </c>
      <c r="EK213" s="328" t="s">
        <v>112</v>
      </c>
      <c r="EL213" s="327" t="s">
        <v>113</v>
      </c>
      <c r="EM213" s="327" t="s">
        <v>114</v>
      </c>
      <c r="EN213" s="329" t="s">
        <v>115</v>
      </c>
      <c r="EO213" s="327" t="s">
        <v>116</v>
      </c>
      <c r="EP213" s="329" t="s">
        <v>117</v>
      </c>
      <c r="EQ213" s="327" t="s">
        <v>118</v>
      </c>
      <c r="ER213" s="327" t="s">
        <v>119</v>
      </c>
      <c r="ES213" s="40"/>
      <c r="ET213" s="329" t="s">
        <v>115</v>
      </c>
      <c r="EU213" s="329" t="s">
        <v>120</v>
      </c>
      <c r="EV213" s="163"/>
      <c r="EW213" s="324"/>
      <c r="EX213" s="159"/>
      <c r="EY213" s="40"/>
      <c r="EZ213" s="327" t="s">
        <v>110</v>
      </c>
      <c r="FA213" s="327" t="s">
        <v>111</v>
      </c>
      <c r="FB213" s="328" t="s">
        <v>112</v>
      </c>
      <c r="FC213" s="327" t="s">
        <v>113</v>
      </c>
      <c r="FD213" s="327" t="s">
        <v>114</v>
      </c>
      <c r="FE213" s="329" t="s">
        <v>115</v>
      </c>
      <c r="FF213" s="327" t="s">
        <v>116</v>
      </c>
      <c r="FG213" s="329" t="s">
        <v>117</v>
      </c>
      <c r="FH213" s="327" t="s">
        <v>118</v>
      </c>
      <c r="FI213" s="327" t="s">
        <v>119</v>
      </c>
      <c r="FJ213" s="40"/>
      <c r="FK213" s="329" t="s">
        <v>115</v>
      </c>
      <c r="FL213" s="329" t="s">
        <v>120</v>
      </c>
      <c r="FM213" s="163"/>
      <c r="FN213" s="324"/>
      <c r="FO213" s="159"/>
      <c r="FP213" s="40"/>
      <c r="FQ213" s="327" t="s">
        <v>110</v>
      </c>
      <c r="FR213" s="327" t="s">
        <v>111</v>
      </c>
      <c r="FS213" s="328" t="s">
        <v>112</v>
      </c>
      <c r="FT213" s="327" t="s">
        <v>113</v>
      </c>
      <c r="FU213" s="327" t="s">
        <v>114</v>
      </c>
      <c r="FV213" s="329" t="s">
        <v>115</v>
      </c>
      <c r="FW213" s="327" t="s">
        <v>116</v>
      </c>
      <c r="FX213" s="329" t="s">
        <v>117</v>
      </c>
      <c r="FY213" s="327" t="s">
        <v>118</v>
      </c>
      <c r="FZ213" s="327" t="s">
        <v>119</v>
      </c>
      <c r="GA213" s="40"/>
      <c r="GB213" s="329" t="s">
        <v>115</v>
      </c>
      <c r="GC213" s="329" t="s">
        <v>120</v>
      </c>
      <c r="GD213" s="163"/>
      <c r="GE213" s="324"/>
      <c r="GF213" s="159"/>
      <c r="GG213" s="40"/>
      <c r="GH213" s="327" t="s">
        <v>110</v>
      </c>
      <c r="GI213" s="327" t="s">
        <v>111</v>
      </c>
      <c r="GJ213" s="328" t="s">
        <v>112</v>
      </c>
      <c r="GK213" s="327" t="s">
        <v>113</v>
      </c>
      <c r="GL213" s="327" t="s">
        <v>114</v>
      </c>
      <c r="GM213" s="329" t="s">
        <v>115</v>
      </c>
      <c r="GN213" s="327" t="s">
        <v>116</v>
      </c>
      <c r="GO213" s="329" t="s">
        <v>117</v>
      </c>
      <c r="GP213" s="327" t="s">
        <v>118</v>
      </c>
      <c r="GQ213" s="327" t="s">
        <v>119</v>
      </c>
      <c r="GR213" s="40"/>
      <c r="GS213" s="329" t="s">
        <v>115</v>
      </c>
      <c r="GT213" s="329" t="s">
        <v>120</v>
      </c>
      <c r="GU213" s="163"/>
      <c r="GV213" s="324"/>
      <c r="GW213" s="159"/>
      <c r="GX213" s="40"/>
      <c r="GY213" s="327" t="s">
        <v>110</v>
      </c>
      <c r="GZ213" s="327" t="s">
        <v>111</v>
      </c>
      <c r="HA213" s="328" t="s">
        <v>112</v>
      </c>
      <c r="HB213" s="327" t="s">
        <v>113</v>
      </c>
      <c r="HC213" s="327" t="s">
        <v>114</v>
      </c>
      <c r="HD213" s="329" t="s">
        <v>115</v>
      </c>
      <c r="HE213" s="327" t="s">
        <v>116</v>
      </c>
      <c r="HF213" s="329" t="s">
        <v>117</v>
      </c>
      <c r="HG213" s="327" t="s">
        <v>118</v>
      </c>
      <c r="HH213" s="327" t="s">
        <v>119</v>
      </c>
      <c r="HI213" s="40"/>
      <c r="HJ213" s="329" t="s">
        <v>115</v>
      </c>
      <c r="HK213" s="329" t="s">
        <v>120</v>
      </c>
      <c r="HL213" s="163"/>
      <c r="HM213" s="324"/>
      <c r="HN213" s="159"/>
      <c r="HO213" s="40"/>
      <c r="HP213" s="327" t="s">
        <v>110</v>
      </c>
      <c r="HQ213" s="327" t="s">
        <v>111</v>
      </c>
      <c r="HR213" s="328" t="s">
        <v>112</v>
      </c>
      <c r="HS213" s="327" t="s">
        <v>113</v>
      </c>
      <c r="HT213" s="327" t="s">
        <v>114</v>
      </c>
      <c r="HU213" s="329" t="s">
        <v>115</v>
      </c>
      <c r="HV213" s="327" t="s">
        <v>116</v>
      </c>
      <c r="HW213" s="329" t="s">
        <v>117</v>
      </c>
      <c r="HX213" s="327" t="s">
        <v>118</v>
      </c>
      <c r="HY213" s="327" t="s">
        <v>119</v>
      </c>
      <c r="HZ213" s="40"/>
      <c r="IA213" s="329" t="s">
        <v>115</v>
      </c>
      <c r="IB213" s="329" t="s">
        <v>120</v>
      </c>
      <c r="IC213" s="163"/>
      <c r="ID213" s="324"/>
      <c r="IE213" s="159"/>
      <c r="IF213" s="40"/>
      <c r="IG213" s="327" t="s">
        <v>110</v>
      </c>
      <c r="IH213" s="327" t="s">
        <v>111</v>
      </c>
      <c r="II213" s="328" t="s">
        <v>112</v>
      </c>
      <c r="IJ213" s="327" t="s">
        <v>113</v>
      </c>
      <c r="IK213" s="327" t="s">
        <v>114</v>
      </c>
      <c r="IL213" s="329" t="s">
        <v>115</v>
      </c>
      <c r="IM213" s="327" t="s">
        <v>116</v>
      </c>
      <c r="IN213" s="329" t="s">
        <v>117</v>
      </c>
      <c r="IO213" s="327" t="s">
        <v>118</v>
      </c>
      <c r="IP213" s="327" t="s">
        <v>119</v>
      </c>
      <c r="IQ213" s="40"/>
      <c r="IR213" s="329" t="s">
        <v>115</v>
      </c>
      <c r="IS213" s="329" t="s">
        <v>120</v>
      </c>
      <c r="IT213" s="163"/>
      <c r="IU213" s="324"/>
      <c r="IV213" s="159"/>
      <c r="IW213" s="40"/>
      <c r="IX213" s="327" t="s">
        <v>110</v>
      </c>
      <c r="IY213" s="327" t="s">
        <v>111</v>
      </c>
      <c r="IZ213" s="328" t="s">
        <v>112</v>
      </c>
      <c r="JA213" s="327" t="s">
        <v>113</v>
      </c>
      <c r="JB213" s="327" t="s">
        <v>114</v>
      </c>
      <c r="JC213" s="329" t="s">
        <v>115</v>
      </c>
      <c r="JD213" s="327" t="s">
        <v>116</v>
      </c>
      <c r="JE213" s="329" t="s">
        <v>117</v>
      </c>
      <c r="JF213" s="327" t="s">
        <v>118</v>
      </c>
      <c r="JG213" s="327" t="s">
        <v>119</v>
      </c>
      <c r="JH213" s="40"/>
      <c r="JI213" s="329" t="s">
        <v>115</v>
      </c>
      <c r="JJ213" s="329" t="s">
        <v>120</v>
      </c>
      <c r="JK213" s="163"/>
      <c r="JL213" s="325"/>
      <c r="JM213" s="159"/>
      <c r="JN213" s="40"/>
      <c r="JO213" s="327" t="s">
        <v>110</v>
      </c>
      <c r="JP213" s="327" t="s">
        <v>111</v>
      </c>
      <c r="JQ213" s="328" t="s">
        <v>112</v>
      </c>
      <c r="JR213" s="327" t="s">
        <v>113</v>
      </c>
      <c r="JS213" s="327" t="s">
        <v>114</v>
      </c>
      <c r="JT213" s="329" t="s">
        <v>115</v>
      </c>
      <c r="JU213" s="327" t="s">
        <v>116</v>
      </c>
      <c r="JV213" s="329" t="s">
        <v>117</v>
      </c>
      <c r="JW213" s="327" t="s">
        <v>118</v>
      </c>
      <c r="JX213" s="327" t="s">
        <v>119</v>
      </c>
      <c r="JY213" s="40"/>
      <c r="JZ213" s="329" t="s">
        <v>115</v>
      </c>
      <c r="KA213" s="329" t="s">
        <v>120</v>
      </c>
      <c r="KB213" s="163"/>
      <c r="KC213" s="325"/>
      <c r="KD213" s="159"/>
      <c r="KE213" s="40"/>
      <c r="KF213" s="327" t="s">
        <v>110</v>
      </c>
      <c r="KG213" s="327" t="s">
        <v>111</v>
      </c>
      <c r="KH213" s="328" t="s">
        <v>112</v>
      </c>
      <c r="KI213" s="327" t="s">
        <v>113</v>
      </c>
      <c r="KJ213" s="327" t="s">
        <v>114</v>
      </c>
      <c r="KK213" s="329" t="s">
        <v>115</v>
      </c>
      <c r="KL213" s="327" t="s">
        <v>116</v>
      </c>
      <c r="KM213" s="329" t="s">
        <v>117</v>
      </c>
      <c r="KN213" s="327" t="s">
        <v>118</v>
      </c>
      <c r="KO213" s="327" t="s">
        <v>119</v>
      </c>
      <c r="KP213" s="40"/>
      <c r="KQ213" s="329" t="s">
        <v>115</v>
      </c>
      <c r="KR213" s="329" t="s">
        <v>120</v>
      </c>
      <c r="KS213" s="163"/>
      <c r="KT213" s="325"/>
      <c r="KU213" s="326"/>
    </row>
    <row r="214" ht="15.75" customHeight="1">
      <c r="A214" s="330">
        <v>-1.0</v>
      </c>
      <c r="B214" s="331">
        <v>-2.0</v>
      </c>
      <c r="C214" s="331">
        <v>-3.0</v>
      </c>
      <c r="D214" s="331">
        <v>-4.0</v>
      </c>
      <c r="E214" s="331">
        <v>-5.0</v>
      </c>
      <c r="F214" s="331">
        <v>-6.0</v>
      </c>
      <c r="G214" s="331">
        <v>-7.0</v>
      </c>
      <c r="H214" s="331">
        <v>-8.0</v>
      </c>
      <c r="I214" s="331">
        <v>-9.0</v>
      </c>
      <c r="J214" s="331">
        <v>-10.0</v>
      </c>
      <c r="K214" s="331">
        <v>-11.0</v>
      </c>
      <c r="L214" s="331">
        <v>-12.0</v>
      </c>
      <c r="M214" s="331">
        <v>-13.0</v>
      </c>
      <c r="N214" s="331">
        <v>-14.0</v>
      </c>
      <c r="O214" s="331">
        <v>-15.0</v>
      </c>
      <c r="P214" s="332">
        <v>-16.0</v>
      </c>
      <c r="Q214" s="333"/>
      <c r="R214" s="330">
        <v>-1.0</v>
      </c>
      <c r="S214" s="331">
        <v>-2.0</v>
      </c>
      <c r="T214" s="331">
        <v>-3.0</v>
      </c>
      <c r="U214" s="331">
        <v>-4.0</v>
      </c>
      <c r="V214" s="331">
        <v>-5.0</v>
      </c>
      <c r="W214" s="331">
        <v>-6.0</v>
      </c>
      <c r="X214" s="331">
        <v>-7.0</v>
      </c>
      <c r="Y214" s="331">
        <v>-8.0</v>
      </c>
      <c r="Z214" s="331">
        <v>-9.0</v>
      </c>
      <c r="AA214" s="331">
        <v>-10.0</v>
      </c>
      <c r="AB214" s="331">
        <v>-11.0</v>
      </c>
      <c r="AC214" s="331">
        <v>-12.0</v>
      </c>
      <c r="AD214" s="331">
        <v>-13.0</v>
      </c>
      <c r="AE214" s="331">
        <v>-14.0</v>
      </c>
      <c r="AF214" s="331">
        <v>-15.0</v>
      </c>
      <c r="AG214" s="332">
        <v>-16.0</v>
      </c>
      <c r="AH214" s="333"/>
      <c r="AI214" s="330">
        <v>-1.0</v>
      </c>
      <c r="AJ214" s="331">
        <v>-2.0</v>
      </c>
      <c r="AK214" s="331">
        <v>-3.0</v>
      </c>
      <c r="AL214" s="331">
        <v>-4.0</v>
      </c>
      <c r="AM214" s="331">
        <v>-5.0</v>
      </c>
      <c r="AN214" s="331">
        <v>-6.0</v>
      </c>
      <c r="AO214" s="331">
        <v>-7.0</v>
      </c>
      <c r="AP214" s="331">
        <v>-8.0</v>
      </c>
      <c r="AQ214" s="331">
        <v>-9.0</v>
      </c>
      <c r="AR214" s="331">
        <v>-10.0</v>
      </c>
      <c r="AS214" s="331">
        <v>-11.0</v>
      </c>
      <c r="AT214" s="331">
        <v>-12.0</v>
      </c>
      <c r="AU214" s="331">
        <v>-13.0</v>
      </c>
      <c r="AV214" s="331">
        <v>-14.0</v>
      </c>
      <c r="AW214" s="331">
        <v>-15.0</v>
      </c>
      <c r="AX214" s="332">
        <v>-16.0</v>
      </c>
      <c r="AY214" s="333"/>
      <c r="AZ214" s="330">
        <v>-1.0</v>
      </c>
      <c r="BA214" s="331">
        <v>-2.0</v>
      </c>
      <c r="BB214" s="331">
        <v>-3.0</v>
      </c>
      <c r="BC214" s="331">
        <v>-4.0</v>
      </c>
      <c r="BD214" s="331">
        <v>-5.0</v>
      </c>
      <c r="BE214" s="331">
        <v>-6.0</v>
      </c>
      <c r="BF214" s="331">
        <v>-7.0</v>
      </c>
      <c r="BG214" s="331">
        <v>-8.0</v>
      </c>
      <c r="BH214" s="331">
        <v>-9.0</v>
      </c>
      <c r="BI214" s="331">
        <v>-10.0</v>
      </c>
      <c r="BJ214" s="331">
        <v>-11.0</v>
      </c>
      <c r="BK214" s="331">
        <v>-12.0</v>
      </c>
      <c r="BL214" s="331">
        <v>-13.0</v>
      </c>
      <c r="BM214" s="331">
        <v>-14.0</v>
      </c>
      <c r="BN214" s="331">
        <v>-15.0</v>
      </c>
      <c r="BO214" s="332">
        <v>-16.0</v>
      </c>
      <c r="BP214" s="333"/>
      <c r="BQ214" s="330">
        <v>-1.0</v>
      </c>
      <c r="BR214" s="331">
        <v>-2.0</v>
      </c>
      <c r="BS214" s="331">
        <v>-3.0</v>
      </c>
      <c r="BT214" s="331">
        <v>-4.0</v>
      </c>
      <c r="BU214" s="331">
        <v>-5.0</v>
      </c>
      <c r="BV214" s="331">
        <v>-6.0</v>
      </c>
      <c r="BW214" s="331">
        <v>-7.0</v>
      </c>
      <c r="BX214" s="331">
        <v>-8.0</v>
      </c>
      <c r="BY214" s="331">
        <v>-9.0</v>
      </c>
      <c r="BZ214" s="331">
        <v>-10.0</v>
      </c>
      <c r="CA214" s="331">
        <v>-11.0</v>
      </c>
      <c r="CB214" s="331">
        <v>-12.0</v>
      </c>
      <c r="CC214" s="331">
        <v>-13.0</v>
      </c>
      <c r="CD214" s="331">
        <v>-14.0</v>
      </c>
      <c r="CE214" s="331">
        <v>-15.0</v>
      </c>
      <c r="CF214" s="332">
        <v>-16.0</v>
      </c>
      <c r="CG214" s="333"/>
      <c r="CH214" s="330">
        <v>-1.0</v>
      </c>
      <c r="CI214" s="331">
        <v>-2.0</v>
      </c>
      <c r="CJ214" s="331">
        <v>-3.0</v>
      </c>
      <c r="CK214" s="331">
        <v>-4.0</v>
      </c>
      <c r="CL214" s="331">
        <v>-5.0</v>
      </c>
      <c r="CM214" s="331">
        <v>-6.0</v>
      </c>
      <c r="CN214" s="331">
        <v>-7.0</v>
      </c>
      <c r="CO214" s="331">
        <v>-8.0</v>
      </c>
      <c r="CP214" s="331">
        <v>-9.0</v>
      </c>
      <c r="CQ214" s="331">
        <v>-10.0</v>
      </c>
      <c r="CR214" s="331">
        <v>-11.0</v>
      </c>
      <c r="CS214" s="331">
        <v>-12.0</v>
      </c>
      <c r="CT214" s="331">
        <v>-13.0</v>
      </c>
      <c r="CU214" s="331">
        <v>-14.0</v>
      </c>
      <c r="CV214" s="331">
        <v>-15.0</v>
      </c>
      <c r="CW214" s="332">
        <v>-16.0</v>
      </c>
      <c r="CX214" s="333"/>
      <c r="CY214" s="330">
        <v>-1.0</v>
      </c>
      <c r="CZ214" s="331">
        <v>-2.0</v>
      </c>
      <c r="DA214" s="331">
        <v>-3.0</v>
      </c>
      <c r="DB214" s="331">
        <v>-4.0</v>
      </c>
      <c r="DC214" s="331">
        <v>-5.0</v>
      </c>
      <c r="DD214" s="331">
        <v>-6.0</v>
      </c>
      <c r="DE214" s="331">
        <v>-7.0</v>
      </c>
      <c r="DF214" s="331">
        <v>-8.0</v>
      </c>
      <c r="DG214" s="331">
        <v>-9.0</v>
      </c>
      <c r="DH214" s="331">
        <v>-10.0</v>
      </c>
      <c r="DI214" s="331">
        <v>-11.0</v>
      </c>
      <c r="DJ214" s="331">
        <v>-12.0</v>
      </c>
      <c r="DK214" s="331">
        <v>-13.0</v>
      </c>
      <c r="DL214" s="331">
        <v>-14.0</v>
      </c>
      <c r="DM214" s="331">
        <v>-15.0</v>
      </c>
      <c r="DN214" s="332">
        <v>-16.0</v>
      </c>
      <c r="DO214" s="333"/>
      <c r="DP214" s="330">
        <v>-1.0</v>
      </c>
      <c r="DQ214" s="331">
        <v>-2.0</v>
      </c>
      <c r="DR214" s="331">
        <v>-3.0</v>
      </c>
      <c r="DS214" s="331">
        <v>-4.0</v>
      </c>
      <c r="DT214" s="331">
        <v>-5.0</v>
      </c>
      <c r="DU214" s="331">
        <v>-6.0</v>
      </c>
      <c r="DV214" s="331">
        <v>-7.0</v>
      </c>
      <c r="DW214" s="331">
        <v>-8.0</v>
      </c>
      <c r="DX214" s="331">
        <v>-9.0</v>
      </c>
      <c r="DY214" s="331">
        <v>-10.0</v>
      </c>
      <c r="DZ214" s="331">
        <v>-11.0</v>
      </c>
      <c r="EA214" s="331">
        <v>-12.0</v>
      </c>
      <c r="EB214" s="331">
        <v>-13.0</v>
      </c>
      <c r="EC214" s="331">
        <v>-14.0</v>
      </c>
      <c r="ED214" s="331">
        <v>-15.0</v>
      </c>
      <c r="EE214" s="332">
        <v>-16.0</v>
      </c>
      <c r="EF214" s="333"/>
      <c r="EG214" s="330">
        <v>-1.0</v>
      </c>
      <c r="EH214" s="331">
        <v>-2.0</v>
      </c>
      <c r="EI214" s="331">
        <v>-3.0</v>
      </c>
      <c r="EJ214" s="331">
        <v>-4.0</v>
      </c>
      <c r="EK214" s="331">
        <v>-5.0</v>
      </c>
      <c r="EL214" s="331">
        <v>-6.0</v>
      </c>
      <c r="EM214" s="331">
        <v>-7.0</v>
      </c>
      <c r="EN214" s="331">
        <v>-8.0</v>
      </c>
      <c r="EO214" s="331">
        <v>-9.0</v>
      </c>
      <c r="EP214" s="331">
        <v>-10.0</v>
      </c>
      <c r="EQ214" s="331">
        <v>-11.0</v>
      </c>
      <c r="ER214" s="331">
        <v>-12.0</v>
      </c>
      <c r="ES214" s="331">
        <v>-13.0</v>
      </c>
      <c r="ET214" s="331">
        <v>-14.0</v>
      </c>
      <c r="EU214" s="331">
        <v>-15.0</v>
      </c>
      <c r="EV214" s="332">
        <v>-16.0</v>
      </c>
      <c r="EW214" s="333"/>
      <c r="EX214" s="330">
        <v>-1.0</v>
      </c>
      <c r="EY214" s="331">
        <v>-2.0</v>
      </c>
      <c r="EZ214" s="331">
        <v>-3.0</v>
      </c>
      <c r="FA214" s="331">
        <v>-4.0</v>
      </c>
      <c r="FB214" s="331">
        <v>-5.0</v>
      </c>
      <c r="FC214" s="331">
        <v>-6.0</v>
      </c>
      <c r="FD214" s="331">
        <v>-7.0</v>
      </c>
      <c r="FE214" s="331">
        <v>-8.0</v>
      </c>
      <c r="FF214" s="331">
        <v>-9.0</v>
      </c>
      <c r="FG214" s="331">
        <v>-10.0</v>
      </c>
      <c r="FH214" s="331">
        <v>-11.0</v>
      </c>
      <c r="FI214" s="331">
        <v>-12.0</v>
      </c>
      <c r="FJ214" s="331">
        <v>-13.0</v>
      </c>
      <c r="FK214" s="331">
        <v>-14.0</v>
      </c>
      <c r="FL214" s="331">
        <v>-15.0</v>
      </c>
      <c r="FM214" s="332">
        <v>-16.0</v>
      </c>
      <c r="FN214" s="333"/>
      <c r="FO214" s="330">
        <v>-1.0</v>
      </c>
      <c r="FP214" s="331">
        <v>-2.0</v>
      </c>
      <c r="FQ214" s="331">
        <v>-3.0</v>
      </c>
      <c r="FR214" s="331">
        <v>-4.0</v>
      </c>
      <c r="FS214" s="331">
        <v>-5.0</v>
      </c>
      <c r="FT214" s="331">
        <v>-6.0</v>
      </c>
      <c r="FU214" s="331">
        <v>-7.0</v>
      </c>
      <c r="FV214" s="331">
        <v>-8.0</v>
      </c>
      <c r="FW214" s="331">
        <v>-9.0</v>
      </c>
      <c r="FX214" s="331">
        <v>-10.0</v>
      </c>
      <c r="FY214" s="331">
        <v>-11.0</v>
      </c>
      <c r="FZ214" s="331">
        <v>-12.0</v>
      </c>
      <c r="GA214" s="331">
        <v>-13.0</v>
      </c>
      <c r="GB214" s="331">
        <v>-14.0</v>
      </c>
      <c r="GC214" s="331">
        <v>-15.0</v>
      </c>
      <c r="GD214" s="332">
        <v>-16.0</v>
      </c>
      <c r="GE214" s="333"/>
      <c r="GF214" s="330">
        <v>-1.0</v>
      </c>
      <c r="GG214" s="331">
        <v>-2.0</v>
      </c>
      <c r="GH214" s="331">
        <v>-3.0</v>
      </c>
      <c r="GI214" s="331">
        <v>-4.0</v>
      </c>
      <c r="GJ214" s="331">
        <v>-5.0</v>
      </c>
      <c r="GK214" s="331">
        <v>-6.0</v>
      </c>
      <c r="GL214" s="331">
        <v>-7.0</v>
      </c>
      <c r="GM214" s="331">
        <v>-8.0</v>
      </c>
      <c r="GN214" s="331">
        <v>-9.0</v>
      </c>
      <c r="GO214" s="331">
        <v>-10.0</v>
      </c>
      <c r="GP214" s="331">
        <v>-11.0</v>
      </c>
      <c r="GQ214" s="331">
        <v>-12.0</v>
      </c>
      <c r="GR214" s="331">
        <v>-13.0</v>
      </c>
      <c r="GS214" s="331">
        <v>-14.0</v>
      </c>
      <c r="GT214" s="331">
        <v>-15.0</v>
      </c>
      <c r="GU214" s="332">
        <v>-16.0</v>
      </c>
      <c r="GV214" s="333"/>
      <c r="GW214" s="330">
        <v>-1.0</v>
      </c>
      <c r="GX214" s="331">
        <v>-2.0</v>
      </c>
      <c r="GY214" s="331">
        <v>-3.0</v>
      </c>
      <c r="GZ214" s="331">
        <v>-4.0</v>
      </c>
      <c r="HA214" s="331">
        <v>-5.0</v>
      </c>
      <c r="HB214" s="331">
        <v>-6.0</v>
      </c>
      <c r="HC214" s="331">
        <v>-7.0</v>
      </c>
      <c r="HD214" s="331">
        <v>-8.0</v>
      </c>
      <c r="HE214" s="331">
        <v>-9.0</v>
      </c>
      <c r="HF214" s="331">
        <v>-10.0</v>
      </c>
      <c r="HG214" s="331">
        <v>-11.0</v>
      </c>
      <c r="HH214" s="331">
        <v>-12.0</v>
      </c>
      <c r="HI214" s="331">
        <v>-13.0</v>
      </c>
      <c r="HJ214" s="331">
        <v>-14.0</v>
      </c>
      <c r="HK214" s="331">
        <v>-15.0</v>
      </c>
      <c r="HL214" s="332">
        <v>-16.0</v>
      </c>
      <c r="HM214" s="333"/>
      <c r="HN214" s="330">
        <v>-1.0</v>
      </c>
      <c r="HO214" s="331">
        <v>-2.0</v>
      </c>
      <c r="HP214" s="331">
        <v>-3.0</v>
      </c>
      <c r="HQ214" s="331">
        <v>-4.0</v>
      </c>
      <c r="HR214" s="331">
        <v>-5.0</v>
      </c>
      <c r="HS214" s="331">
        <v>-6.0</v>
      </c>
      <c r="HT214" s="331">
        <v>-7.0</v>
      </c>
      <c r="HU214" s="331">
        <v>-8.0</v>
      </c>
      <c r="HV214" s="331">
        <v>-9.0</v>
      </c>
      <c r="HW214" s="331">
        <v>-10.0</v>
      </c>
      <c r="HX214" s="331">
        <v>-11.0</v>
      </c>
      <c r="HY214" s="331">
        <v>-12.0</v>
      </c>
      <c r="HZ214" s="331">
        <v>-13.0</v>
      </c>
      <c r="IA214" s="331">
        <v>-14.0</v>
      </c>
      <c r="IB214" s="331">
        <v>-15.0</v>
      </c>
      <c r="IC214" s="332">
        <v>-16.0</v>
      </c>
      <c r="ID214" s="333"/>
      <c r="IE214" s="330">
        <v>-1.0</v>
      </c>
      <c r="IF214" s="331">
        <v>-2.0</v>
      </c>
      <c r="IG214" s="331">
        <v>-3.0</v>
      </c>
      <c r="IH214" s="331">
        <v>-4.0</v>
      </c>
      <c r="II214" s="331">
        <v>-5.0</v>
      </c>
      <c r="IJ214" s="331">
        <v>-6.0</v>
      </c>
      <c r="IK214" s="331">
        <v>-7.0</v>
      </c>
      <c r="IL214" s="331">
        <v>-8.0</v>
      </c>
      <c r="IM214" s="331">
        <v>-9.0</v>
      </c>
      <c r="IN214" s="331">
        <v>-10.0</v>
      </c>
      <c r="IO214" s="331">
        <v>-11.0</v>
      </c>
      <c r="IP214" s="331">
        <v>-12.0</v>
      </c>
      <c r="IQ214" s="331">
        <v>-13.0</v>
      </c>
      <c r="IR214" s="331">
        <v>-14.0</v>
      </c>
      <c r="IS214" s="331">
        <v>-15.0</v>
      </c>
      <c r="IT214" s="332">
        <v>-16.0</v>
      </c>
      <c r="IU214" s="333"/>
      <c r="IV214" s="330">
        <v>-1.0</v>
      </c>
      <c r="IW214" s="331">
        <v>-2.0</v>
      </c>
      <c r="IX214" s="331">
        <v>-3.0</v>
      </c>
      <c r="IY214" s="331">
        <v>-4.0</v>
      </c>
      <c r="IZ214" s="331">
        <v>-5.0</v>
      </c>
      <c r="JA214" s="331">
        <v>-6.0</v>
      </c>
      <c r="JB214" s="331">
        <v>-7.0</v>
      </c>
      <c r="JC214" s="331">
        <v>-8.0</v>
      </c>
      <c r="JD214" s="331">
        <v>-9.0</v>
      </c>
      <c r="JE214" s="331">
        <v>-10.0</v>
      </c>
      <c r="JF214" s="331">
        <v>-11.0</v>
      </c>
      <c r="JG214" s="331">
        <v>-12.0</v>
      </c>
      <c r="JH214" s="331">
        <v>-13.0</v>
      </c>
      <c r="JI214" s="331">
        <v>-14.0</v>
      </c>
      <c r="JJ214" s="331">
        <v>-15.0</v>
      </c>
      <c r="JK214" s="332">
        <v>-16.0</v>
      </c>
      <c r="JL214" s="333"/>
      <c r="JM214" s="330">
        <v>-1.0</v>
      </c>
      <c r="JN214" s="331">
        <v>-2.0</v>
      </c>
      <c r="JO214" s="331">
        <v>-3.0</v>
      </c>
      <c r="JP214" s="331">
        <v>-4.0</v>
      </c>
      <c r="JQ214" s="331">
        <v>-5.0</v>
      </c>
      <c r="JR214" s="331">
        <v>-6.0</v>
      </c>
      <c r="JS214" s="331">
        <v>-7.0</v>
      </c>
      <c r="JT214" s="331">
        <v>-8.0</v>
      </c>
      <c r="JU214" s="331">
        <v>-9.0</v>
      </c>
      <c r="JV214" s="331">
        <v>-10.0</v>
      </c>
      <c r="JW214" s="331">
        <v>-11.0</v>
      </c>
      <c r="JX214" s="331">
        <v>-12.0</v>
      </c>
      <c r="JY214" s="331">
        <v>-13.0</v>
      </c>
      <c r="JZ214" s="331">
        <v>-14.0</v>
      </c>
      <c r="KA214" s="331">
        <v>-15.0</v>
      </c>
      <c r="KB214" s="332">
        <v>-16.0</v>
      </c>
      <c r="KC214" s="333"/>
      <c r="KD214" s="330">
        <v>-1.0</v>
      </c>
      <c r="KE214" s="331">
        <v>-2.0</v>
      </c>
      <c r="KF214" s="331">
        <v>-3.0</v>
      </c>
      <c r="KG214" s="331">
        <v>-4.0</v>
      </c>
      <c r="KH214" s="331">
        <v>-5.0</v>
      </c>
      <c r="KI214" s="331">
        <v>-6.0</v>
      </c>
      <c r="KJ214" s="331">
        <v>-7.0</v>
      </c>
      <c r="KK214" s="331">
        <v>-8.0</v>
      </c>
      <c r="KL214" s="331">
        <v>-9.0</v>
      </c>
      <c r="KM214" s="331">
        <v>-10.0</v>
      </c>
      <c r="KN214" s="331">
        <v>-11.0</v>
      </c>
      <c r="KO214" s="331">
        <v>-12.0</v>
      </c>
      <c r="KP214" s="331">
        <v>-13.0</v>
      </c>
      <c r="KQ214" s="331">
        <v>-14.0</v>
      </c>
      <c r="KR214" s="331">
        <v>-15.0</v>
      </c>
      <c r="KS214" s="332">
        <v>-16.0</v>
      </c>
      <c r="KT214" s="333"/>
      <c r="KU214" s="334"/>
    </row>
    <row r="215" ht="15.75" customHeight="1">
      <c r="A215" s="335"/>
      <c r="B215" s="336" t="s">
        <v>36</v>
      </c>
      <c r="C215" s="337"/>
      <c r="D215" s="337"/>
      <c r="E215" s="337" t="s">
        <v>121</v>
      </c>
      <c r="F215" s="337" t="s">
        <v>121</v>
      </c>
      <c r="G215" s="337" t="s">
        <v>121</v>
      </c>
      <c r="H215" s="337" t="s">
        <v>121</v>
      </c>
      <c r="I215" s="337" t="s">
        <v>121</v>
      </c>
      <c r="J215" s="337" t="s">
        <v>121</v>
      </c>
      <c r="K215" s="337" t="s">
        <v>121</v>
      </c>
      <c r="L215" s="337" t="s">
        <v>121</v>
      </c>
      <c r="M215" s="337" t="s">
        <v>121</v>
      </c>
      <c r="N215" s="337" t="s">
        <v>121</v>
      </c>
      <c r="O215" s="337" t="s">
        <v>121</v>
      </c>
      <c r="P215" s="338" t="s">
        <v>121</v>
      </c>
      <c r="Q215" s="339"/>
      <c r="R215" s="335"/>
      <c r="S215" s="336" t="s">
        <v>36</v>
      </c>
      <c r="T215" s="337"/>
      <c r="U215" s="337"/>
      <c r="V215" s="337" t="s">
        <v>121</v>
      </c>
      <c r="W215" s="337" t="s">
        <v>121</v>
      </c>
      <c r="X215" s="337" t="s">
        <v>121</v>
      </c>
      <c r="Y215" s="337" t="s">
        <v>121</v>
      </c>
      <c r="Z215" s="337" t="s">
        <v>121</v>
      </c>
      <c r="AA215" s="337" t="s">
        <v>121</v>
      </c>
      <c r="AB215" s="337" t="s">
        <v>121</v>
      </c>
      <c r="AC215" s="337" t="s">
        <v>121</v>
      </c>
      <c r="AD215" s="337" t="s">
        <v>121</v>
      </c>
      <c r="AE215" s="337" t="s">
        <v>121</v>
      </c>
      <c r="AF215" s="337" t="s">
        <v>121</v>
      </c>
      <c r="AG215" s="338" t="s">
        <v>121</v>
      </c>
      <c r="AH215" s="339"/>
      <c r="AI215" s="335"/>
      <c r="AJ215" s="336" t="s">
        <v>36</v>
      </c>
      <c r="AK215" s="337"/>
      <c r="AL215" s="337"/>
      <c r="AM215" s="337" t="s">
        <v>121</v>
      </c>
      <c r="AN215" s="337" t="s">
        <v>121</v>
      </c>
      <c r="AO215" s="337" t="s">
        <v>121</v>
      </c>
      <c r="AP215" s="337" t="s">
        <v>121</v>
      </c>
      <c r="AQ215" s="337" t="s">
        <v>121</v>
      </c>
      <c r="AR215" s="337" t="s">
        <v>121</v>
      </c>
      <c r="AS215" s="337" t="s">
        <v>121</v>
      </c>
      <c r="AT215" s="337" t="s">
        <v>121</v>
      </c>
      <c r="AU215" s="337" t="s">
        <v>121</v>
      </c>
      <c r="AV215" s="337" t="s">
        <v>121</v>
      </c>
      <c r="AW215" s="337" t="s">
        <v>121</v>
      </c>
      <c r="AX215" s="338" t="s">
        <v>121</v>
      </c>
      <c r="AY215" s="339"/>
      <c r="AZ215" s="335"/>
      <c r="BA215" s="336" t="s">
        <v>36</v>
      </c>
      <c r="BB215" s="337"/>
      <c r="BC215" s="337"/>
      <c r="BD215" s="337" t="s">
        <v>121</v>
      </c>
      <c r="BE215" s="337" t="s">
        <v>121</v>
      </c>
      <c r="BF215" s="337" t="s">
        <v>121</v>
      </c>
      <c r="BG215" s="337" t="s">
        <v>121</v>
      </c>
      <c r="BH215" s="337" t="s">
        <v>121</v>
      </c>
      <c r="BI215" s="337" t="s">
        <v>121</v>
      </c>
      <c r="BJ215" s="337" t="s">
        <v>121</v>
      </c>
      <c r="BK215" s="337" t="s">
        <v>121</v>
      </c>
      <c r="BL215" s="337" t="s">
        <v>121</v>
      </c>
      <c r="BM215" s="337" t="s">
        <v>121</v>
      </c>
      <c r="BN215" s="337" t="s">
        <v>121</v>
      </c>
      <c r="BO215" s="338" t="s">
        <v>121</v>
      </c>
      <c r="BP215" s="339"/>
      <c r="BQ215" s="335"/>
      <c r="BR215" s="336" t="s">
        <v>36</v>
      </c>
      <c r="BS215" s="337"/>
      <c r="BT215" s="337"/>
      <c r="BU215" s="337" t="s">
        <v>121</v>
      </c>
      <c r="BV215" s="337" t="s">
        <v>121</v>
      </c>
      <c r="BW215" s="337" t="s">
        <v>121</v>
      </c>
      <c r="BX215" s="337" t="s">
        <v>121</v>
      </c>
      <c r="BY215" s="337" t="s">
        <v>121</v>
      </c>
      <c r="BZ215" s="337" t="s">
        <v>121</v>
      </c>
      <c r="CA215" s="337" t="s">
        <v>121</v>
      </c>
      <c r="CB215" s="337" t="s">
        <v>121</v>
      </c>
      <c r="CC215" s="337" t="s">
        <v>121</v>
      </c>
      <c r="CD215" s="337" t="s">
        <v>121</v>
      </c>
      <c r="CE215" s="337" t="s">
        <v>121</v>
      </c>
      <c r="CF215" s="338" t="s">
        <v>121</v>
      </c>
      <c r="CG215" s="339"/>
      <c r="CH215" s="335"/>
      <c r="CI215" s="336" t="s">
        <v>36</v>
      </c>
      <c r="CJ215" s="337"/>
      <c r="CK215" s="337"/>
      <c r="CL215" s="337" t="s">
        <v>121</v>
      </c>
      <c r="CM215" s="337" t="s">
        <v>121</v>
      </c>
      <c r="CN215" s="337" t="s">
        <v>121</v>
      </c>
      <c r="CO215" s="337" t="s">
        <v>121</v>
      </c>
      <c r="CP215" s="337" t="s">
        <v>121</v>
      </c>
      <c r="CQ215" s="337" t="s">
        <v>121</v>
      </c>
      <c r="CR215" s="337" t="s">
        <v>121</v>
      </c>
      <c r="CS215" s="337" t="s">
        <v>121</v>
      </c>
      <c r="CT215" s="337" t="s">
        <v>121</v>
      </c>
      <c r="CU215" s="337" t="s">
        <v>121</v>
      </c>
      <c r="CV215" s="337" t="s">
        <v>121</v>
      </c>
      <c r="CW215" s="338" t="s">
        <v>121</v>
      </c>
      <c r="CX215" s="339"/>
      <c r="CY215" s="335"/>
      <c r="CZ215" s="336" t="s">
        <v>36</v>
      </c>
      <c r="DA215" s="337"/>
      <c r="DB215" s="337"/>
      <c r="DC215" s="337" t="s">
        <v>121</v>
      </c>
      <c r="DD215" s="337" t="s">
        <v>121</v>
      </c>
      <c r="DE215" s="337" t="s">
        <v>121</v>
      </c>
      <c r="DF215" s="337" t="s">
        <v>121</v>
      </c>
      <c r="DG215" s="337" t="s">
        <v>121</v>
      </c>
      <c r="DH215" s="337" t="s">
        <v>121</v>
      </c>
      <c r="DI215" s="337" t="s">
        <v>121</v>
      </c>
      <c r="DJ215" s="337" t="s">
        <v>121</v>
      </c>
      <c r="DK215" s="337" t="s">
        <v>121</v>
      </c>
      <c r="DL215" s="337" t="s">
        <v>121</v>
      </c>
      <c r="DM215" s="337" t="s">
        <v>121</v>
      </c>
      <c r="DN215" s="338" t="s">
        <v>121</v>
      </c>
      <c r="DO215" s="339"/>
      <c r="DP215" s="335"/>
      <c r="DQ215" s="336" t="s">
        <v>36</v>
      </c>
      <c r="DR215" s="337"/>
      <c r="DS215" s="337"/>
      <c r="DT215" s="337" t="s">
        <v>121</v>
      </c>
      <c r="DU215" s="337" t="s">
        <v>121</v>
      </c>
      <c r="DV215" s="337" t="s">
        <v>121</v>
      </c>
      <c r="DW215" s="337" t="s">
        <v>121</v>
      </c>
      <c r="DX215" s="337" t="s">
        <v>121</v>
      </c>
      <c r="DY215" s="337" t="s">
        <v>121</v>
      </c>
      <c r="DZ215" s="337" t="s">
        <v>121</v>
      </c>
      <c r="EA215" s="337" t="s">
        <v>121</v>
      </c>
      <c r="EB215" s="337" t="s">
        <v>121</v>
      </c>
      <c r="EC215" s="337" t="s">
        <v>121</v>
      </c>
      <c r="ED215" s="337" t="s">
        <v>121</v>
      </c>
      <c r="EE215" s="338" t="s">
        <v>121</v>
      </c>
      <c r="EF215" s="339"/>
      <c r="EG215" s="335"/>
      <c r="EH215" s="336" t="s">
        <v>36</v>
      </c>
      <c r="EI215" s="337"/>
      <c r="EJ215" s="337"/>
      <c r="EK215" s="337" t="s">
        <v>121</v>
      </c>
      <c r="EL215" s="337" t="s">
        <v>121</v>
      </c>
      <c r="EM215" s="337" t="s">
        <v>121</v>
      </c>
      <c r="EN215" s="337" t="s">
        <v>121</v>
      </c>
      <c r="EO215" s="337" t="s">
        <v>121</v>
      </c>
      <c r="EP215" s="337" t="s">
        <v>121</v>
      </c>
      <c r="EQ215" s="337" t="s">
        <v>121</v>
      </c>
      <c r="ER215" s="337" t="s">
        <v>121</v>
      </c>
      <c r="ES215" s="337" t="s">
        <v>121</v>
      </c>
      <c r="ET215" s="337" t="s">
        <v>121</v>
      </c>
      <c r="EU215" s="337" t="s">
        <v>121</v>
      </c>
      <c r="EV215" s="338" t="s">
        <v>121</v>
      </c>
      <c r="EW215" s="339"/>
      <c r="EX215" s="335"/>
      <c r="EY215" s="336" t="s">
        <v>36</v>
      </c>
      <c r="EZ215" s="337"/>
      <c r="FA215" s="337"/>
      <c r="FB215" s="337" t="s">
        <v>121</v>
      </c>
      <c r="FC215" s="337" t="s">
        <v>121</v>
      </c>
      <c r="FD215" s="337" t="s">
        <v>121</v>
      </c>
      <c r="FE215" s="337" t="s">
        <v>121</v>
      </c>
      <c r="FF215" s="337" t="s">
        <v>121</v>
      </c>
      <c r="FG215" s="337" t="s">
        <v>121</v>
      </c>
      <c r="FH215" s="337" t="s">
        <v>121</v>
      </c>
      <c r="FI215" s="337" t="s">
        <v>121</v>
      </c>
      <c r="FJ215" s="337" t="s">
        <v>121</v>
      </c>
      <c r="FK215" s="337" t="s">
        <v>121</v>
      </c>
      <c r="FL215" s="337" t="s">
        <v>121</v>
      </c>
      <c r="FM215" s="338" t="s">
        <v>121</v>
      </c>
      <c r="FN215" s="339"/>
      <c r="FO215" s="335"/>
      <c r="FP215" s="336" t="s">
        <v>36</v>
      </c>
      <c r="FQ215" s="337"/>
      <c r="FR215" s="337"/>
      <c r="FS215" s="337" t="s">
        <v>121</v>
      </c>
      <c r="FT215" s="337" t="s">
        <v>121</v>
      </c>
      <c r="FU215" s="337" t="s">
        <v>121</v>
      </c>
      <c r="FV215" s="337" t="s">
        <v>121</v>
      </c>
      <c r="FW215" s="337" t="s">
        <v>121</v>
      </c>
      <c r="FX215" s="337" t="s">
        <v>121</v>
      </c>
      <c r="FY215" s="337" t="s">
        <v>121</v>
      </c>
      <c r="FZ215" s="337" t="s">
        <v>121</v>
      </c>
      <c r="GA215" s="337" t="s">
        <v>121</v>
      </c>
      <c r="GB215" s="337" t="s">
        <v>121</v>
      </c>
      <c r="GC215" s="337" t="s">
        <v>121</v>
      </c>
      <c r="GD215" s="338" t="s">
        <v>121</v>
      </c>
      <c r="GE215" s="339"/>
      <c r="GF215" s="335"/>
      <c r="GG215" s="336" t="s">
        <v>36</v>
      </c>
      <c r="GH215" s="337"/>
      <c r="GI215" s="337"/>
      <c r="GJ215" s="337" t="s">
        <v>121</v>
      </c>
      <c r="GK215" s="337" t="s">
        <v>121</v>
      </c>
      <c r="GL215" s="337" t="s">
        <v>121</v>
      </c>
      <c r="GM215" s="337" t="s">
        <v>121</v>
      </c>
      <c r="GN215" s="337" t="s">
        <v>121</v>
      </c>
      <c r="GO215" s="337" t="s">
        <v>121</v>
      </c>
      <c r="GP215" s="337" t="s">
        <v>121</v>
      </c>
      <c r="GQ215" s="337" t="s">
        <v>121</v>
      </c>
      <c r="GR215" s="337" t="s">
        <v>121</v>
      </c>
      <c r="GS215" s="337" t="s">
        <v>121</v>
      </c>
      <c r="GT215" s="337" t="s">
        <v>121</v>
      </c>
      <c r="GU215" s="338" t="s">
        <v>121</v>
      </c>
      <c r="GV215" s="339"/>
      <c r="GW215" s="335"/>
      <c r="GX215" s="336" t="s">
        <v>36</v>
      </c>
      <c r="GY215" s="337"/>
      <c r="GZ215" s="337"/>
      <c r="HA215" s="337" t="s">
        <v>121</v>
      </c>
      <c r="HB215" s="337" t="s">
        <v>121</v>
      </c>
      <c r="HC215" s="337" t="s">
        <v>121</v>
      </c>
      <c r="HD215" s="337" t="s">
        <v>121</v>
      </c>
      <c r="HE215" s="337" t="s">
        <v>121</v>
      </c>
      <c r="HF215" s="337" t="s">
        <v>121</v>
      </c>
      <c r="HG215" s="337" t="s">
        <v>121</v>
      </c>
      <c r="HH215" s="337" t="s">
        <v>121</v>
      </c>
      <c r="HI215" s="337" t="s">
        <v>121</v>
      </c>
      <c r="HJ215" s="337" t="s">
        <v>121</v>
      </c>
      <c r="HK215" s="337" t="s">
        <v>121</v>
      </c>
      <c r="HL215" s="338" t="s">
        <v>121</v>
      </c>
      <c r="HM215" s="339"/>
      <c r="HN215" s="335"/>
      <c r="HO215" s="336" t="s">
        <v>36</v>
      </c>
      <c r="HP215" s="337"/>
      <c r="HQ215" s="337"/>
      <c r="HR215" s="337" t="s">
        <v>121</v>
      </c>
      <c r="HS215" s="337" t="s">
        <v>121</v>
      </c>
      <c r="HT215" s="337" t="s">
        <v>121</v>
      </c>
      <c r="HU215" s="337" t="s">
        <v>121</v>
      </c>
      <c r="HV215" s="337" t="s">
        <v>121</v>
      </c>
      <c r="HW215" s="337" t="s">
        <v>121</v>
      </c>
      <c r="HX215" s="337" t="s">
        <v>121</v>
      </c>
      <c r="HY215" s="337" t="s">
        <v>121</v>
      </c>
      <c r="HZ215" s="337" t="s">
        <v>121</v>
      </c>
      <c r="IA215" s="337" t="s">
        <v>121</v>
      </c>
      <c r="IB215" s="337" t="s">
        <v>121</v>
      </c>
      <c r="IC215" s="338" t="s">
        <v>121</v>
      </c>
      <c r="ID215" s="339"/>
      <c r="IE215" s="335"/>
      <c r="IF215" s="336" t="s">
        <v>36</v>
      </c>
      <c r="IG215" s="337"/>
      <c r="IH215" s="337"/>
      <c r="II215" s="337" t="s">
        <v>121</v>
      </c>
      <c r="IJ215" s="337" t="s">
        <v>121</v>
      </c>
      <c r="IK215" s="337" t="s">
        <v>121</v>
      </c>
      <c r="IL215" s="337" t="s">
        <v>121</v>
      </c>
      <c r="IM215" s="337" t="s">
        <v>121</v>
      </c>
      <c r="IN215" s="337" t="s">
        <v>121</v>
      </c>
      <c r="IO215" s="337" t="s">
        <v>121</v>
      </c>
      <c r="IP215" s="337" t="s">
        <v>121</v>
      </c>
      <c r="IQ215" s="337" t="s">
        <v>121</v>
      </c>
      <c r="IR215" s="337" t="s">
        <v>121</v>
      </c>
      <c r="IS215" s="337" t="s">
        <v>121</v>
      </c>
      <c r="IT215" s="338" t="s">
        <v>121</v>
      </c>
      <c r="IU215" s="339"/>
      <c r="IV215" s="335"/>
      <c r="IW215" s="336" t="s">
        <v>36</v>
      </c>
      <c r="IX215" s="337"/>
      <c r="IY215" s="337"/>
      <c r="IZ215" s="337" t="s">
        <v>121</v>
      </c>
      <c r="JA215" s="337" t="s">
        <v>121</v>
      </c>
      <c r="JB215" s="337" t="s">
        <v>121</v>
      </c>
      <c r="JC215" s="337" t="s">
        <v>121</v>
      </c>
      <c r="JD215" s="337" t="s">
        <v>121</v>
      </c>
      <c r="JE215" s="337" t="s">
        <v>121</v>
      </c>
      <c r="JF215" s="337" t="s">
        <v>121</v>
      </c>
      <c r="JG215" s="337" t="s">
        <v>121</v>
      </c>
      <c r="JH215" s="337" t="s">
        <v>121</v>
      </c>
      <c r="JI215" s="337" t="s">
        <v>121</v>
      </c>
      <c r="JJ215" s="337" t="s">
        <v>121</v>
      </c>
      <c r="JK215" s="338" t="s">
        <v>121</v>
      </c>
      <c r="JL215" s="339"/>
      <c r="JM215" s="335"/>
      <c r="JN215" s="336" t="s">
        <v>36</v>
      </c>
      <c r="JO215" s="337"/>
      <c r="JP215" s="337"/>
      <c r="JQ215" s="337" t="s">
        <v>121</v>
      </c>
      <c r="JR215" s="337" t="s">
        <v>121</v>
      </c>
      <c r="JS215" s="337" t="s">
        <v>121</v>
      </c>
      <c r="JT215" s="337" t="s">
        <v>121</v>
      </c>
      <c r="JU215" s="337" t="s">
        <v>121</v>
      </c>
      <c r="JV215" s="337" t="s">
        <v>121</v>
      </c>
      <c r="JW215" s="337" t="s">
        <v>121</v>
      </c>
      <c r="JX215" s="337" t="s">
        <v>121</v>
      </c>
      <c r="JY215" s="337" t="s">
        <v>121</v>
      </c>
      <c r="JZ215" s="337" t="s">
        <v>121</v>
      </c>
      <c r="KA215" s="337" t="s">
        <v>121</v>
      </c>
      <c r="KB215" s="338" t="s">
        <v>121</v>
      </c>
      <c r="KC215" s="339"/>
      <c r="KD215" s="335"/>
      <c r="KE215" s="336" t="s">
        <v>36</v>
      </c>
      <c r="KF215" s="337"/>
      <c r="KG215" s="337"/>
      <c r="KH215" s="337" t="s">
        <v>121</v>
      </c>
      <c r="KI215" s="337" t="s">
        <v>121</v>
      </c>
      <c r="KJ215" s="337" t="s">
        <v>121</v>
      </c>
      <c r="KK215" s="337" t="s">
        <v>121</v>
      </c>
      <c r="KL215" s="337" t="s">
        <v>121</v>
      </c>
      <c r="KM215" s="337" t="s">
        <v>121</v>
      </c>
      <c r="KN215" s="337" t="s">
        <v>121</v>
      </c>
      <c r="KO215" s="337" t="s">
        <v>121</v>
      </c>
      <c r="KP215" s="337" t="s">
        <v>121</v>
      </c>
      <c r="KQ215" s="337" t="s">
        <v>121</v>
      </c>
      <c r="KR215" s="337" t="s">
        <v>121</v>
      </c>
      <c r="KS215" s="338" t="s">
        <v>121</v>
      </c>
      <c r="KT215" s="339"/>
      <c r="KU215" s="340"/>
    </row>
    <row r="216" ht="15.75" customHeight="1">
      <c r="A216" s="341">
        <v>1.0</v>
      </c>
      <c r="B216" s="342" t="s">
        <v>122</v>
      </c>
      <c r="C216" s="343" t="s">
        <v>121</v>
      </c>
      <c r="D216" s="343" t="s">
        <v>123</v>
      </c>
      <c r="E216" s="344" t="str">
        <f>ADHB!E216</f>
        <v/>
      </c>
      <c r="F216" s="344"/>
      <c r="G216" s="344">
        <f t="shared" ref="G216:G227" si="1639">IFERROR(E216*F216/1000000,0)</f>
        <v>0</v>
      </c>
      <c r="H216" s="345"/>
      <c r="I216" s="344">
        <f t="shared" ref="I216:I227" si="1640">IFERROR(+G216*H216,"")</f>
        <v>0</v>
      </c>
      <c r="J216" s="346"/>
      <c r="K216" s="347"/>
      <c r="L216" s="347"/>
      <c r="M216" s="344">
        <f t="shared" ref="M216:M227" si="1641">IFERROR(+(IF(G216="","0",G216))+(IF(I216="","0",I216))+(IF(L216="","0",L216)),"")</f>
        <v>0</v>
      </c>
      <c r="N216" s="345">
        <v>0.294289866351475</v>
      </c>
      <c r="O216" s="348">
        <f t="shared" ref="O216:O227" si="1642">IFERROR(+N216*(M216-L216),"")</f>
        <v>0</v>
      </c>
      <c r="P216" s="349">
        <f t="shared" ref="P216:P227" si="1643">IFERROR(+(IF(M216="","0",M216))-(IF(O216="","0",O216)),"")</f>
        <v>0</v>
      </c>
      <c r="Q216" s="350"/>
      <c r="R216" s="341">
        <v>1.0</v>
      </c>
      <c r="S216" s="342" t="s">
        <v>122</v>
      </c>
      <c r="T216" s="343" t="s">
        <v>121</v>
      </c>
      <c r="U216" s="343" t="s">
        <v>123</v>
      </c>
      <c r="V216" s="344" t="str">
        <f>ADHB!V216</f>
        <v/>
      </c>
      <c r="W216" s="344"/>
      <c r="X216" s="344">
        <f t="shared" ref="X216:X227" si="1644">IFERROR(V216*W216/1000000,0)</f>
        <v>0</v>
      </c>
      <c r="Y216" s="345"/>
      <c r="Z216" s="344">
        <f t="shared" ref="Z216:Z227" si="1645">IFERROR(+X216*Y216,"")</f>
        <v>0</v>
      </c>
      <c r="AA216" s="346"/>
      <c r="AB216" s="347"/>
      <c r="AC216" s="347"/>
      <c r="AD216" s="344">
        <f t="shared" ref="AD216:AD227" si="1646">IFERROR(+(IF(X216="","0",X216))+(IF(Z216="","0",Z216))+(IF(AC216="","0",AC216)),"")</f>
        <v>0</v>
      </c>
      <c r="AE216" s="345">
        <v>0.294289866351475</v>
      </c>
      <c r="AF216" s="348">
        <f t="shared" ref="AF216:AF227" si="1647">IFERROR(+AE216*(AD216-AC216),"")</f>
        <v>0</v>
      </c>
      <c r="AG216" s="349">
        <f t="shared" ref="AG216:AG227" si="1648">IFERROR(+(IF(AD216="","0",AD216))-(IF(AF216="","0",AF216)),"")</f>
        <v>0</v>
      </c>
      <c r="AH216" s="350"/>
      <c r="AI216" s="341">
        <v>1.0</v>
      </c>
      <c r="AJ216" s="342" t="s">
        <v>122</v>
      </c>
      <c r="AK216" s="343" t="s">
        <v>121</v>
      </c>
      <c r="AL216" s="343" t="s">
        <v>123</v>
      </c>
      <c r="AM216" s="344" t="str">
        <f>ADHB!AM216</f>
        <v/>
      </c>
      <c r="AN216" s="344"/>
      <c r="AO216" s="344">
        <f t="shared" ref="AO216:AO227" si="1649">IFERROR(AM216*AN216/1000000,0)</f>
        <v>0</v>
      </c>
      <c r="AP216" s="345"/>
      <c r="AQ216" s="344">
        <f t="shared" ref="AQ216:AQ227" si="1650">IFERROR(+AO216*AP216,"")</f>
        <v>0</v>
      </c>
      <c r="AR216" s="346"/>
      <c r="AS216" s="347"/>
      <c r="AT216" s="347"/>
      <c r="AU216" s="344">
        <f t="shared" ref="AU216:AU227" si="1651">IFERROR(+(IF(AO216="","0",AO216))+(IF(AQ216="","0",AQ216))+(IF(AT216="","0",AT216)),"")</f>
        <v>0</v>
      </c>
      <c r="AV216" s="345">
        <v>0.294289866351475</v>
      </c>
      <c r="AW216" s="348">
        <f t="shared" ref="AW216:AW227" si="1652">IFERROR(+AV216*(AU216-AT216),"")</f>
        <v>0</v>
      </c>
      <c r="AX216" s="349">
        <f t="shared" ref="AX216:AX227" si="1653">IFERROR(+(IF(AU216="","0",AU216))-(IF(AW216="","0",AW216)),"")</f>
        <v>0</v>
      </c>
      <c r="AY216" s="350"/>
      <c r="AZ216" s="341">
        <v>1.0</v>
      </c>
      <c r="BA216" s="342" t="s">
        <v>122</v>
      </c>
      <c r="BB216" s="343" t="s">
        <v>121</v>
      </c>
      <c r="BC216" s="343" t="s">
        <v>123</v>
      </c>
      <c r="BD216" s="344" t="str">
        <f>ADHB!BD216</f>
        <v/>
      </c>
      <c r="BE216" s="344"/>
      <c r="BF216" s="344">
        <f t="shared" ref="BF216:BF227" si="1654">IFERROR(BD216*BE216/1000000,0)</f>
        <v>0</v>
      </c>
      <c r="BG216" s="345"/>
      <c r="BH216" s="344">
        <f t="shared" ref="BH216:BH227" si="1655">IFERROR(+BF216*BG216,"")</f>
        <v>0</v>
      </c>
      <c r="BI216" s="346"/>
      <c r="BJ216" s="347"/>
      <c r="BK216" s="347"/>
      <c r="BL216" s="344">
        <f t="shared" ref="BL216:BL227" si="1656">IFERROR(+(IF(BF216="","0",BF216))+(IF(BH216="","0",BH216))+(IF(BK216="","0",BK216)),"")</f>
        <v>0</v>
      </c>
      <c r="BM216" s="345">
        <v>0.294289866351475</v>
      </c>
      <c r="BN216" s="348">
        <f t="shared" ref="BN216:BN227" si="1657">IFERROR(+BM216*(BL216-BK216),"")</f>
        <v>0</v>
      </c>
      <c r="BO216" s="349">
        <f t="shared" ref="BO216:BO227" si="1658">IFERROR(+(IF(BL216="","0",BL216))-(IF(BN216="","0",BN216)),"")</f>
        <v>0</v>
      </c>
      <c r="BP216" s="350"/>
      <c r="BQ216" s="341">
        <v>1.0</v>
      </c>
      <c r="BR216" s="342" t="s">
        <v>122</v>
      </c>
      <c r="BS216" s="343" t="s">
        <v>121</v>
      </c>
      <c r="BT216" s="343" t="s">
        <v>123</v>
      </c>
      <c r="BU216" s="344" t="str">
        <f>ADHB!BU216</f>
        <v/>
      </c>
      <c r="BV216" s="344"/>
      <c r="BW216" s="344">
        <f t="shared" ref="BW216:BW227" si="1659">IFERROR(BU216*BV216/1000000,0)</f>
        <v>0</v>
      </c>
      <c r="BX216" s="345"/>
      <c r="BY216" s="344">
        <f t="shared" ref="BY216:BY227" si="1660">IFERROR(+BW216*BX216,"")</f>
        <v>0</v>
      </c>
      <c r="BZ216" s="346"/>
      <c r="CA216" s="347"/>
      <c r="CB216" s="347"/>
      <c r="CC216" s="344">
        <f t="shared" ref="CC216:CC227" si="1661">IFERROR(+(IF(BW216="","0",BW216))+(IF(BY216="","0",BY216))+(IF(CB216="","0",CB216)),"")</f>
        <v>0</v>
      </c>
      <c r="CD216" s="345">
        <v>0.294289866351475</v>
      </c>
      <c r="CE216" s="348">
        <f t="shared" ref="CE216:CE227" si="1662">IFERROR(+CD216*(CC216-CB216),"")</f>
        <v>0</v>
      </c>
      <c r="CF216" s="349">
        <f t="shared" ref="CF216:CF227" si="1663">IFERROR(+(IF(CC216="","0",CC216))-(IF(CE216="","0",CE216)),"")</f>
        <v>0</v>
      </c>
      <c r="CG216" s="350"/>
      <c r="CH216" s="341">
        <v>1.0</v>
      </c>
      <c r="CI216" s="342" t="s">
        <v>122</v>
      </c>
      <c r="CJ216" s="343" t="s">
        <v>121</v>
      </c>
      <c r="CK216" s="343" t="s">
        <v>123</v>
      </c>
      <c r="CL216" s="344" t="str">
        <f>ADHB!CL216</f>
        <v/>
      </c>
      <c r="CM216" s="344"/>
      <c r="CN216" s="344">
        <f t="shared" ref="CN216:CN227" si="1664">IFERROR(CL216*CM216/1000000,0)</f>
        <v>0</v>
      </c>
      <c r="CO216" s="345"/>
      <c r="CP216" s="344">
        <f t="shared" ref="CP216:CP227" si="1665">IFERROR(+CN216*CO216,"")</f>
        <v>0</v>
      </c>
      <c r="CQ216" s="346"/>
      <c r="CR216" s="347"/>
      <c r="CS216" s="347"/>
      <c r="CT216" s="344">
        <f t="shared" ref="CT216:CT227" si="1666">IFERROR(+(IF(CN216="","0",CN216))+(IF(CP216="","0",CP216))+(IF(CS216="","0",CS216)),"")</f>
        <v>0</v>
      </c>
      <c r="CU216" s="345">
        <v>0.294289866351475</v>
      </c>
      <c r="CV216" s="348">
        <f t="shared" ref="CV216:CV227" si="1667">IFERROR(+CU216*(CT216-CS216),"")</f>
        <v>0</v>
      </c>
      <c r="CW216" s="349">
        <f t="shared" ref="CW216:CW227" si="1668">IFERROR(+(IF(CT216="","0",CT216))-(IF(CV216="","0",CV216)),"")</f>
        <v>0</v>
      </c>
      <c r="CX216" s="350"/>
      <c r="CY216" s="341">
        <v>1.0</v>
      </c>
      <c r="CZ216" s="342" t="s">
        <v>122</v>
      </c>
      <c r="DA216" s="343" t="s">
        <v>121</v>
      </c>
      <c r="DB216" s="343" t="s">
        <v>123</v>
      </c>
      <c r="DC216" s="344" t="str">
        <f>ADHB!DC216</f>
        <v/>
      </c>
      <c r="DD216" s="344"/>
      <c r="DE216" s="344">
        <f t="shared" ref="DE216:DE227" si="1669">IFERROR(DC216*DD216/1000000,0)</f>
        <v>0</v>
      </c>
      <c r="DF216" s="345"/>
      <c r="DG216" s="344">
        <f t="shared" ref="DG216:DG227" si="1670">IFERROR(+DE216*DF216,"")</f>
        <v>0</v>
      </c>
      <c r="DH216" s="346"/>
      <c r="DI216" s="347"/>
      <c r="DJ216" s="347"/>
      <c r="DK216" s="344">
        <f t="shared" ref="DK216:DK227" si="1671">IFERROR(+(IF(DE216="","0",DE216))+(IF(DG216="","0",DG216))+(IF(DJ216="","0",DJ216)),"")</f>
        <v>0</v>
      </c>
      <c r="DL216" s="345">
        <v>0.294289866351475</v>
      </c>
      <c r="DM216" s="348">
        <f t="shared" ref="DM216:DM227" si="1672">IFERROR(+DL216*(DK216-DJ216),"")</f>
        <v>0</v>
      </c>
      <c r="DN216" s="349">
        <f t="shared" ref="DN216:DN227" si="1673">IFERROR(+(IF(DK216="","0",DK216))-(IF(DM216="","0",DM216)),"")</f>
        <v>0</v>
      </c>
      <c r="DO216" s="350"/>
      <c r="DP216" s="341">
        <v>1.0</v>
      </c>
      <c r="DQ216" s="342" t="s">
        <v>122</v>
      </c>
      <c r="DR216" s="343" t="s">
        <v>121</v>
      </c>
      <c r="DS216" s="343" t="s">
        <v>123</v>
      </c>
      <c r="DT216" s="344" t="str">
        <f>ADHB!DT216</f>
        <v/>
      </c>
      <c r="DU216" s="344"/>
      <c r="DV216" s="344">
        <f t="shared" ref="DV216:DV227" si="1674">IFERROR(DT216*DU216/1000000,0)</f>
        <v>0</v>
      </c>
      <c r="DW216" s="345"/>
      <c r="DX216" s="344">
        <f t="shared" ref="DX216:DX227" si="1675">IFERROR(+DV216*DW216,"")</f>
        <v>0</v>
      </c>
      <c r="DY216" s="346"/>
      <c r="DZ216" s="347"/>
      <c r="EA216" s="347"/>
      <c r="EB216" s="344">
        <f t="shared" ref="EB216:EB227" si="1676">IFERROR(+(IF(DV216="","0",DV216))+(IF(DX216="","0",DX216))+(IF(EA216="","0",EA216)),"")</f>
        <v>0</v>
      </c>
      <c r="EC216" s="345">
        <v>0.294289866351475</v>
      </c>
      <c r="ED216" s="348">
        <f t="shared" ref="ED216:ED227" si="1677">IFERROR(+EC216*(EB216-EA216),"")</f>
        <v>0</v>
      </c>
      <c r="EE216" s="349">
        <f t="shared" ref="EE216:EE227" si="1678">IFERROR(+(IF(EB216="","0",EB216))-(IF(ED216="","0",ED216)),"")</f>
        <v>0</v>
      </c>
      <c r="EF216" s="350"/>
      <c r="EG216" s="341">
        <v>1.0</v>
      </c>
      <c r="EH216" s="342" t="s">
        <v>122</v>
      </c>
      <c r="EI216" s="343" t="s">
        <v>121</v>
      </c>
      <c r="EJ216" s="343" t="s">
        <v>123</v>
      </c>
      <c r="EK216" s="344" t="str">
        <f>ADHB!EK216</f>
        <v/>
      </c>
      <c r="EL216" s="344"/>
      <c r="EM216" s="344">
        <f t="shared" ref="EM216:EM227" si="1679">IFERROR(EK216*EL216/1000000,0)</f>
        <v>0</v>
      </c>
      <c r="EN216" s="345"/>
      <c r="EO216" s="344">
        <f t="shared" ref="EO216:EO227" si="1680">IFERROR(+EM216*EN216,"")</f>
        <v>0</v>
      </c>
      <c r="EP216" s="346"/>
      <c r="EQ216" s="347"/>
      <c r="ER216" s="347"/>
      <c r="ES216" s="344">
        <f t="shared" ref="ES216:ES227" si="1681">IFERROR(+(IF(EM216="","0",EM216))+(IF(EO216="","0",EO216))+(IF(ER216="","0",ER216)),"")</f>
        <v>0</v>
      </c>
      <c r="ET216" s="345">
        <v>0.294289866351475</v>
      </c>
      <c r="EU216" s="348">
        <f t="shared" ref="EU216:EU227" si="1682">IFERROR(+ET216*(ES216-ER216),"")</f>
        <v>0</v>
      </c>
      <c r="EV216" s="349">
        <f t="shared" ref="EV216:EV227" si="1683">IFERROR(+(IF(ES216="","0",ES216))-(IF(EU216="","0",EU216)),"")</f>
        <v>0</v>
      </c>
      <c r="EW216" s="350"/>
      <c r="EX216" s="341">
        <v>1.0</v>
      </c>
      <c r="EY216" s="342" t="s">
        <v>122</v>
      </c>
      <c r="EZ216" s="343" t="s">
        <v>121</v>
      </c>
      <c r="FA216" s="343" t="s">
        <v>123</v>
      </c>
      <c r="FB216" s="344">
        <f>'Produksi dan Harga'!BG8</f>
        <v>15205.424</v>
      </c>
      <c r="FC216" s="344">
        <f>'Produksi dan Harga'!$N$24</f>
        <v>7367481.154</v>
      </c>
      <c r="FD216" s="344">
        <f t="shared" ref="FD216:FD227" si="1684">IFERROR(FB216*FC216/1000000,0)</f>
        <v>112025.6748</v>
      </c>
      <c r="FE216" s="345"/>
      <c r="FF216" s="344">
        <f t="shared" ref="FF216:FF227" si="1685">IFERROR(+FD216*FE216,"")</f>
        <v>0</v>
      </c>
      <c r="FG216" s="346"/>
      <c r="FH216" s="347"/>
      <c r="FI216" s="347"/>
      <c r="FJ216" s="344">
        <f t="shared" ref="FJ216:FJ227" si="1686">IFERROR(+(IF(FD216="","0",FD216))+(IF(FF216="","0",FF216))+(IF(FI216="","0",FI216)),"")</f>
        <v>112025.6748</v>
      </c>
      <c r="FK216" s="345">
        <v>0.294289866351475</v>
      </c>
      <c r="FL216" s="348">
        <f t="shared" ref="FL216:FL227" si="1687">IFERROR(+FK216*(FJ216-FI216),"")</f>
        <v>32968.02085</v>
      </c>
      <c r="FM216" s="349">
        <f t="shared" ref="FM216:FM227" si="1688">IFERROR(+(IF(FJ216="","0",FJ216))-(IF(FL216="","0",FL216)),"")</f>
        <v>79057.6539</v>
      </c>
      <c r="FN216" s="350"/>
      <c r="FO216" s="341">
        <v>1.0</v>
      </c>
      <c r="FP216" s="342" t="s">
        <v>122</v>
      </c>
      <c r="FQ216" s="343" t="s">
        <v>121</v>
      </c>
      <c r="FR216" s="343" t="s">
        <v>123</v>
      </c>
      <c r="FS216" s="344">
        <f>'Produksi dan Harga'!BL8</f>
        <v>14586.017</v>
      </c>
      <c r="FT216" s="344">
        <f>'Produksi dan Harga'!$N$24</f>
        <v>7367481.154</v>
      </c>
      <c r="FU216" s="344">
        <f t="shared" ref="FU216:FU227" si="1689">IFERROR(FS216*FT216/1000000,0)</f>
        <v>107462.2054</v>
      </c>
      <c r="FV216" s="345"/>
      <c r="FW216" s="344">
        <f t="shared" ref="FW216:FW227" si="1690">IFERROR(+FU216*FV216,"")</f>
        <v>0</v>
      </c>
      <c r="FX216" s="346"/>
      <c r="FY216" s="347"/>
      <c r="FZ216" s="347"/>
      <c r="GA216" s="344">
        <f t="shared" ref="GA216:GA227" si="1691">IFERROR(+(IF(FU216="","0",FU216))+(IF(FW216="","0",FW216))+(IF(FZ216="","0",FZ216)),"")</f>
        <v>107462.2054</v>
      </c>
      <c r="GB216" s="345">
        <v>0.294289866351475</v>
      </c>
      <c r="GC216" s="348">
        <f t="shared" ref="GC216:GC227" si="1692">IFERROR(+GB216*(GA216-FZ216),"")</f>
        <v>31625.03805</v>
      </c>
      <c r="GD216" s="349">
        <f t="shared" ref="GD216:GD227" si="1693">IFERROR(+(IF(GA216="","0",GA216))-(IF(GC216="","0",GC216)),"")</f>
        <v>75837.1673</v>
      </c>
      <c r="GE216" s="350"/>
      <c r="GF216" s="341">
        <v>1.0</v>
      </c>
      <c r="GG216" s="342" t="s">
        <v>122</v>
      </c>
      <c r="GH216" s="343" t="s">
        <v>121</v>
      </c>
      <c r="GI216" s="343" t="s">
        <v>123</v>
      </c>
      <c r="GJ216" s="344">
        <f>'Produksi dan Harga'!BQ8</f>
        <v>14363.107</v>
      </c>
      <c r="GK216" s="344">
        <f>'Produksi dan Harga'!$N$24</f>
        <v>7367481.154</v>
      </c>
      <c r="GL216" s="344">
        <f t="shared" ref="GL216:GL227" si="1694">IFERROR(GJ216*GK216/1000000,0)</f>
        <v>105819.9201</v>
      </c>
      <c r="GM216" s="345"/>
      <c r="GN216" s="344">
        <f t="shared" ref="GN216:GN227" si="1695">IFERROR(+GL216*GM216,"")</f>
        <v>0</v>
      </c>
      <c r="GO216" s="346"/>
      <c r="GP216" s="347"/>
      <c r="GQ216" s="347"/>
      <c r="GR216" s="344">
        <f t="shared" ref="GR216:GR227" si="1696">IFERROR(+(IF(GL216="","0",GL216))+(IF(GN216="","0",GN216))+(IF(GQ216="","0",GQ216)),"")</f>
        <v>105819.9201</v>
      </c>
      <c r="GS216" s="345">
        <v>0.294289866351475</v>
      </c>
      <c r="GT216" s="348">
        <f t="shared" ref="GT216:GT227" si="1697">IFERROR(+GS216*(GR216-GQ216),"")</f>
        <v>31141.73015</v>
      </c>
      <c r="GU216" s="349">
        <f t="shared" ref="GU216:GU227" si="1698">IFERROR(+(IF(GR216="","0",GR216))-(IF(GT216="","0",GT216)),"")</f>
        <v>74678.18998</v>
      </c>
      <c r="GV216" s="350"/>
      <c r="GW216" s="341">
        <v>1.0</v>
      </c>
      <c r="GX216" s="342" t="s">
        <v>122</v>
      </c>
      <c r="GY216" s="343" t="s">
        <v>121</v>
      </c>
      <c r="GZ216" s="343" t="s">
        <v>123</v>
      </c>
      <c r="HA216" s="344">
        <f>'Produksi dan Harga'!BV8</f>
        <v>18023.656</v>
      </c>
      <c r="HB216" s="344">
        <f>'Produksi dan Harga'!$N$24</f>
        <v>7367481.154</v>
      </c>
      <c r="HC216" s="344">
        <f t="shared" ref="HC216:HC227" si="1699">IFERROR(HA216*HB216/1000000,0)</f>
        <v>132788.9459</v>
      </c>
      <c r="HD216" s="345"/>
      <c r="HE216" s="344">
        <f t="shared" ref="HE216:HE227" si="1700">IFERROR(+HC216*HD216,"")</f>
        <v>0</v>
      </c>
      <c r="HF216" s="346"/>
      <c r="HG216" s="347"/>
      <c r="HH216" s="347"/>
      <c r="HI216" s="344">
        <f t="shared" ref="HI216:HI227" si="1701">IFERROR(+(IF(HC216="","0",HC216))+(IF(HE216="","0",HE216))+(IF(HH216="","0",HH216)),"")</f>
        <v>132788.9459</v>
      </c>
      <c r="HJ216" s="345">
        <v>0.294289866351475</v>
      </c>
      <c r="HK216" s="348">
        <f t="shared" ref="HK216:HK227" si="1702">IFERROR(+HJ216*(HI216-HH216),"")</f>
        <v>39078.44114</v>
      </c>
      <c r="HL216" s="349">
        <f t="shared" ref="HL216:HL227" si="1703">IFERROR(+(IF(HI216="","0",HI216))-(IF(HK216="","0",HK216)),"")</f>
        <v>93710.50476</v>
      </c>
      <c r="HM216" s="350"/>
      <c r="HN216" s="341">
        <v>1.0</v>
      </c>
      <c r="HO216" s="342" t="s">
        <v>122</v>
      </c>
      <c r="HP216" s="343" t="s">
        <v>121</v>
      </c>
      <c r="HQ216" s="343" t="s">
        <v>123</v>
      </c>
      <c r="HR216" s="344">
        <f>'Produksi dan Harga'!CA8</f>
        <v>13346.72</v>
      </c>
      <c r="HS216" s="344">
        <f>'Produksi dan Harga'!$N$24</f>
        <v>7367481.154</v>
      </c>
      <c r="HT216" s="344">
        <f t="shared" ref="HT216:HT227" si="1704">IFERROR(HR216*HS216/1000000,0)</f>
        <v>98331.70806</v>
      </c>
      <c r="HU216" s="345"/>
      <c r="HV216" s="344">
        <f t="shared" ref="HV216:HV227" si="1705">IFERROR(+HT216*HU216,"")</f>
        <v>0</v>
      </c>
      <c r="HW216" s="346"/>
      <c r="HX216" s="347"/>
      <c r="HY216" s="347"/>
      <c r="HZ216" s="344">
        <f t="shared" ref="HZ216:HZ227" si="1706">IFERROR(+(IF(HT216="","0",HT216))+(IF(HV216="","0",HV216))+(IF(HY216="","0",HY216)),"")</f>
        <v>98331.70806</v>
      </c>
      <c r="IA216" s="345">
        <v>0.294289866351475</v>
      </c>
      <c r="IB216" s="348">
        <f t="shared" ref="IB216:IB227" si="1707">IFERROR(+IA216*(HZ216-HY216),"")</f>
        <v>28938.02522</v>
      </c>
      <c r="IC216" s="349">
        <f t="shared" ref="IC216:IC227" si="1708">IFERROR(+(IF(HZ216="","0",HZ216))-(IF(IB216="","0",IB216)),"")</f>
        <v>69393.68284</v>
      </c>
      <c r="ID216" s="350"/>
      <c r="IE216" s="341">
        <v>1.0</v>
      </c>
      <c r="IF216" s="342" t="s">
        <v>122</v>
      </c>
      <c r="IG216" s="343" t="s">
        <v>121</v>
      </c>
      <c r="IH216" s="343" t="s">
        <v>123</v>
      </c>
      <c r="II216" s="344">
        <f>'Produksi dan Harga'!CF8</f>
        <v>17665.09</v>
      </c>
      <c r="IJ216" s="344">
        <f>'Produksi dan Harga'!$N$24</f>
        <v>7367481.154</v>
      </c>
      <c r="IK216" s="344">
        <f t="shared" ref="IK216:IK227" si="1709">IFERROR(II216*IJ216/1000000,0)</f>
        <v>130147.2177</v>
      </c>
      <c r="IL216" s="345"/>
      <c r="IM216" s="344">
        <f t="shared" ref="IM216:IM227" si="1710">IFERROR(+IK216*IL216,"")</f>
        <v>0</v>
      </c>
      <c r="IN216" s="346"/>
      <c r="IO216" s="347"/>
      <c r="IP216" s="347"/>
      <c r="IQ216" s="344">
        <f t="shared" ref="IQ216:IQ227" si="1711">IFERROR(+(IF(IK216="","0",IK216))+(IF(IM216="","0",IM216))+(IF(IP216="","0",IP216)),"")</f>
        <v>130147.2177</v>
      </c>
      <c r="IR216" s="345">
        <v>0.294289866351475</v>
      </c>
      <c r="IS216" s="348">
        <f t="shared" ref="IS216:IS227" si="1712">IFERROR(+IR216*(IQ216-IP216),"")</f>
        <v>38301.00729</v>
      </c>
      <c r="IT216" s="349">
        <f t="shared" ref="IT216:IT227" si="1713">IFERROR(+(IF(IQ216="","0",IQ216))-(IF(IS216="","0",IS216)),"")</f>
        <v>91846.21036</v>
      </c>
      <c r="IU216" s="350"/>
      <c r="IV216" s="341">
        <v>1.0</v>
      </c>
      <c r="IW216" s="342" t="s">
        <v>122</v>
      </c>
      <c r="IX216" s="343" t="s">
        <v>121</v>
      </c>
      <c r="IY216" s="343" t="s">
        <v>123</v>
      </c>
      <c r="IZ216" s="344">
        <f>'Produksi dan Harga'!CK8</f>
        <v>18184.52</v>
      </c>
      <c r="JA216" s="257">
        <f>'Produksi dan Harga'!$M$24</f>
        <v>7339918.282</v>
      </c>
      <c r="JB216" s="344">
        <f t="shared" ref="JB216:JB227" si="1714">IFERROR(IZ216*JA216/1000000,0)</f>
        <v>133472.8908</v>
      </c>
      <c r="JC216" s="345"/>
      <c r="JD216" s="344">
        <f t="shared" ref="JD216:JD227" si="1715">IFERROR(+JB216*JC216,"")</f>
        <v>0</v>
      </c>
      <c r="JE216" s="346"/>
      <c r="JF216" s="347"/>
      <c r="JG216" s="347"/>
      <c r="JH216" s="344">
        <f t="shared" ref="JH216:JH227" si="1716">IFERROR(+(IF(JB216="","0",JB216))+(IF(JD216="","0",JD216))+(IF(JG216="","0",JG216)),"")</f>
        <v>133472.8908</v>
      </c>
      <c r="JI216" s="345">
        <v>0.294289866351475</v>
      </c>
      <c r="JJ216" s="348">
        <f t="shared" ref="JJ216:JJ227" si="1717">IFERROR(+JI216*(JH216-JG216),"")</f>
        <v>39279.71919</v>
      </c>
      <c r="JK216" s="349">
        <f t="shared" ref="JK216:JK227" si="1718">IFERROR(+(IF(JH216="","0",JH216))-(IF(JJ216="","0",JJ216)),"")</f>
        <v>94193.1716</v>
      </c>
      <c r="JL216" s="350"/>
      <c r="JM216" s="341">
        <v>1.0</v>
      </c>
      <c r="JN216" s="342" t="s">
        <v>122</v>
      </c>
      <c r="JO216" s="343" t="s">
        <v>121</v>
      </c>
      <c r="JP216" s="343" t="s">
        <v>123</v>
      </c>
      <c r="JQ216" s="344"/>
      <c r="JR216" s="257">
        <f>'Produksi dan Harga'!$M$24</f>
        <v>7339918.282</v>
      </c>
      <c r="JS216" s="344">
        <f t="shared" ref="JS216:JS227" si="1719">IFERROR(JQ216*JR216/1000000,0)</f>
        <v>0</v>
      </c>
      <c r="JT216" s="345"/>
      <c r="JU216" s="344">
        <f t="shared" ref="JU216:JU227" si="1720">IFERROR(+JS216*JT216,"")</f>
        <v>0</v>
      </c>
      <c r="JV216" s="346"/>
      <c r="JW216" s="347"/>
      <c r="JX216" s="347"/>
      <c r="JY216" s="344">
        <f t="shared" ref="JY216:JY227" si="1721">IFERROR(+(IF(JS216="","0",JS216))+(IF(JU216="","0",JU216))+(IF(JX216="","0",JX216)),"")</f>
        <v>0</v>
      </c>
      <c r="JZ216" s="345">
        <v>0.294289866351475</v>
      </c>
      <c r="KA216" s="348">
        <f t="shared" ref="KA216:KA227" si="1722">IFERROR(+JZ216*(JY216-JX216),"")</f>
        <v>0</v>
      </c>
      <c r="KB216" s="349">
        <f t="shared" ref="KB216:KB227" si="1723">IFERROR(+(IF(JY216="","0",JY216))-(IF(KA216="","0",KA216)),"")</f>
        <v>0</v>
      </c>
      <c r="KC216" s="350"/>
      <c r="KD216" s="341">
        <v>1.0</v>
      </c>
      <c r="KE216" s="342" t="s">
        <v>122</v>
      </c>
      <c r="KF216" s="343" t="s">
        <v>121</v>
      </c>
      <c r="KG216" s="343" t="s">
        <v>123</v>
      </c>
      <c r="KH216" s="344"/>
      <c r="KI216" s="257">
        <f>'Produksi dan Harga'!$M$24</f>
        <v>7339918.282</v>
      </c>
      <c r="KJ216" s="344">
        <f t="shared" ref="KJ216:KJ227" si="1724">IFERROR(KH216*KI216/1000000,0)</f>
        <v>0</v>
      </c>
      <c r="KK216" s="345"/>
      <c r="KL216" s="344">
        <f t="shared" ref="KL216:KL227" si="1725">IFERROR(+KJ216*KK216,"")</f>
        <v>0</v>
      </c>
      <c r="KM216" s="346"/>
      <c r="KN216" s="347"/>
      <c r="KO216" s="347"/>
      <c r="KP216" s="344">
        <f t="shared" ref="KP216:KP227" si="1726">IFERROR(+(IF(KJ216="","0",KJ216))+(IF(KL216="","0",KL216))+(IF(KO216="","0",KO216)),"")</f>
        <v>0</v>
      </c>
      <c r="KQ216" s="345">
        <v>0.294289866351475</v>
      </c>
      <c r="KR216" s="348">
        <f t="shared" ref="KR216:KR227" si="1727">IFERROR(+KQ216*(KP216-KO216),"")</f>
        <v>0</v>
      </c>
      <c r="KS216" s="349">
        <f t="shared" ref="KS216:KS227" si="1728">IFERROR(+(IF(KP216="","0",KP216))-(IF(KR216="","0",KR216)),"")</f>
        <v>0</v>
      </c>
      <c r="KT216" s="350"/>
      <c r="KU216" s="351"/>
    </row>
    <row r="217" ht="15.75" customHeight="1">
      <c r="A217" s="341">
        <v>2.0</v>
      </c>
      <c r="B217" s="342" t="s">
        <v>124</v>
      </c>
      <c r="C217" s="343" t="s">
        <v>121</v>
      </c>
      <c r="D217" s="343" t="s">
        <v>123</v>
      </c>
      <c r="E217" s="344" t="str">
        <f>ADHB!E217</f>
        <v/>
      </c>
      <c r="F217" s="344"/>
      <c r="G217" s="344">
        <f t="shared" si="1639"/>
        <v>0</v>
      </c>
      <c r="H217" s="345"/>
      <c r="I217" s="344">
        <f t="shared" si="1640"/>
        <v>0</v>
      </c>
      <c r="J217" s="346"/>
      <c r="K217" s="347"/>
      <c r="L217" s="347"/>
      <c r="M217" s="344">
        <f t="shared" si="1641"/>
        <v>0</v>
      </c>
      <c r="N217" s="345">
        <v>0.294289866351475</v>
      </c>
      <c r="O217" s="348">
        <f t="shared" si="1642"/>
        <v>0</v>
      </c>
      <c r="P217" s="349">
        <f t="shared" si="1643"/>
        <v>0</v>
      </c>
      <c r="Q217" s="350"/>
      <c r="R217" s="341">
        <v>2.0</v>
      </c>
      <c r="S217" s="342" t="s">
        <v>124</v>
      </c>
      <c r="T217" s="343" t="s">
        <v>121</v>
      </c>
      <c r="U217" s="343" t="s">
        <v>123</v>
      </c>
      <c r="V217" s="344" t="str">
        <f>ADHB!V217</f>
        <v/>
      </c>
      <c r="W217" s="344"/>
      <c r="X217" s="344">
        <f t="shared" si="1644"/>
        <v>0</v>
      </c>
      <c r="Y217" s="345"/>
      <c r="Z217" s="344">
        <f t="shared" si="1645"/>
        <v>0</v>
      </c>
      <c r="AA217" s="346"/>
      <c r="AB217" s="347"/>
      <c r="AC217" s="347"/>
      <c r="AD217" s="344">
        <f t="shared" si="1646"/>
        <v>0</v>
      </c>
      <c r="AE217" s="345">
        <v>0.294289866351475</v>
      </c>
      <c r="AF217" s="348">
        <f t="shared" si="1647"/>
        <v>0</v>
      </c>
      <c r="AG217" s="349">
        <f t="shared" si="1648"/>
        <v>0</v>
      </c>
      <c r="AH217" s="350"/>
      <c r="AI217" s="341">
        <v>2.0</v>
      </c>
      <c r="AJ217" s="342" t="s">
        <v>124</v>
      </c>
      <c r="AK217" s="343" t="s">
        <v>121</v>
      </c>
      <c r="AL217" s="343" t="s">
        <v>123</v>
      </c>
      <c r="AM217" s="344" t="str">
        <f>ADHB!AM217</f>
        <v/>
      </c>
      <c r="AN217" s="344"/>
      <c r="AO217" s="344">
        <f t="shared" si="1649"/>
        <v>0</v>
      </c>
      <c r="AP217" s="345"/>
      <c r="AQ217" s="344">
        <f t="shared" si="1650"/>
        <v>0</v>
      </c>
      <c r="AR217" s="346"/>
      <c r="AS217" s="347"/>
      <c r="AT217" s="347"/>
      <c r="AU217" s="344">
        <f t="shared" si="1651"/>
        <v>0</v>
      </c>
      <c r="AV217" s="345">
        <v>0.294289866351475</v>
      </c>
      <c r="AW217" s="348">
        <f t="shared" si="1652"/>
        <v>0</v>
      </c>
      <c r="AX217" s="349">
        <f t="shared" si="1653"/>
        <v>0</v>
      </c>
      <c r="AY217" s="350"/>
      <c r="AZ217" s="341">
        <v>2.0</v>
      </c>
      <c r="BA217" s="342" t="s">
        <v>124</v>
      </c>
      <c r="BB217" s="343" t="s">
        <v>121</v>
      </c>
      <c r="BC217" s="343" t="s">
        <v>123</v>
      </c>
      <c r="BD217" s="344" t="str">
        <f>ADHB!BD217</f>
        <v/>
      </c>
      <c r="BE217" s="344"/>
      <c r="BF217" s="344">
        <f t="shared" si="1654"/>
        <v>0</v>
      </c>
      <c r="BG217" s="345"/>
      <c r="BH217" s="344">
        <f t="shared" si="1655"/>
        <v>0</v>
      </c>
      <c r="BI217" s="346"/>
      <c r="BJ217" s="347"/>
      <c r="BK217" s="347"/>
      <c r="BL217" s="344">
        <f t="shared" si="1656"/>
        <v>0</v>
      </c>
      <c r="BM217" s="345">
        <v>0.294289866351475</v>
      </c>
      <c r="BN217" s="348">
        <f t="shared" si="1657"/>
        <v>0</v>
      </c>
      <c r="BO217" s="349">
        <f t="shared" si="1658"/>
        <v>0</v>
      </c>
      <c r="BP217" s="350"/>
      <c r="BQ217" s="341">
        <v>2.0</v>
      </c>
      <c r="BR217" s="342" t="s">
        <v>124</v>
      </c>
      <c r="BS217" s="343" t="s">
        <v>121</v>
      </c>
      <c r="BT217" s="343" t="s">
        <v>123</v>
      </c>
      <c r="BU217" s="344" t="str">
        <f>ADHB!BU217</f>
        <v/>
      </c>
      <c r="BV217" s="344"/>
      <c r="BW217" s="344">
        <f t="shared" si="1659"/>
        <v>0</v>
      </c>
      <c r="BX217" s="345"/>
      <c r="BY217" s="344">
        <f t="shared" si="1660"/>
        <v>0</v>
      </c>
      <c r="BZ217" s="346"/>
      <c r="CA217" s="347"/>
      <c r="CB217" s="347"/>
      <c r="CC217" s="344">
        <f t="shared" si="1661"/>
        <v>0</v>
      </c>
      <c r="CD217" s="345">
        <v>0.294289866351475</v>
      </c>
      <c r="CE217" s="348">
        <f t="shared" si="1662"/>
        <v>0</v>
      </c>
      <c r="CF217" s="349">
        <f t="shared" si="1663"/>
        <v>0</v>
      </c>
      <c r="CG217" s="350"/>
      <c r="CH217" s="341">
        <v>2.0</v>
      </c>
      <c r="CI217" s="342" t="s">
        <v>124</v>
      </c>
      <c r="CJ217" s="343" t="s">
        <v>121</v>
      </c>
      <c r="CK217" s="343" t="s">
        <v>123</v>
      </c>
      <c r="CL217" s="344" t="str">
        <f>ADHB!CL217</f>
        <v/>
      </c>
      <c r="CM217" s="344"/>
      <c r="CN217" s="344">
        <f t="shared" si="1664"/>
        <v>0</v>
      </c>
      <c r="CO217" s="345"/>
      <c r="CP217" s="344">
        <f t="shared" si="1665"/>
        <v>0</v>
      </c>
      <c r="CQ217" s="346"/>
      <c r="CR217" s="347"/>
      <c r="CS217" s="347"/>
      <c r="CT217" s="344">
        <f t="shared" si="1666"/>
        <v>0</v>
      </c>
      <c r="CU217" s="345">
        <v>0.294289866351475</v>
      </c>
      <c r="CV217" s="348">
        <f t="shared" si="1667"/>
        <v>0</v>
      </c>
      <c r="CW217" s="349">
        <f t="shared" si="1668"/>
        <v>0</v>
      </c>
      <c r="CX217" s="350"/>
      <c r="CY217" s="341">
        <v>2.0</v>
      </c>
      <c r="CZ217" s="342" t="s">
        <v>124</v>
      </c>
      <c r="DA217" s="343" t="s">
        <v>121</v>
      </c>
      <c r="DB217" s="343" t="s">
        <v>123</v>
      </c>
      <c r="DC217" s="344" t="str">
        <f>ADHB!DC217</f>
        <v/>
      </c>
      <c r="DD217" s="344"/>
      <c r="DE217" s="344">
        <f t="shared" si="1669"/>
        <v>0</v>
      </c>
      <c r="DF217" s="345"/>
      <c r="DG217" s="344">
        <f t="shared" si="1670"/>
        <v>0</v>
      </c>
      <c r="DH217" s="346"/>
      <c r="DI217" s="347"/>
      <c r="DJ217" s="347"/>
      <c r="DK217" s="344">
        <f t="shared" si="1671"/>
        <v>0</v>
      </c>
      <c r="DL217" s="345">
        <v>0.294289866351475</v>
      </c>
      <c r="DM217" s="348">
        <f t="shared" si="1672"/>
        <v>0</v>
      </c>
      <c r="DN217" s="349">
        <f t="shared" si="1673"/>
        <v>0</v>
      </c>
      <c r="DO217" s="350"/>
      <c r="DP217" s="341">
        <v>2.0</v>
      </c>
      <c r="DQ217" s="342" t="s">
        <v>124</v>
      </c>
      <c r="DR217" s="343" t="s">
        <v>121</v>
      </c>
      <c r="DS217" s="343" t="s">
        <v>123</v>
      </c>
      <c r="DT217" s="344" t="str">
        <f>ADHB!DT217</f>
        <v/>
      </c>
      <c r="DU217" s="344"/>
      <c r="DV217" s="344">
        <f t="shared" si="1674"/>
        <v>0</v>
      </c>
      <c r="DW217" s="345"/>
      <c r="DX217" s="344">
        <f t="shared" si="1675"/>
        <v>0</v>
      </c>
      <c r="DY217" s="346"/>
      <c r="DZ217" s="347"/>
      <c r="EA217" s="347"/>
      <c r="EB217" s="344">
        <f t="shared" si="1676"/>
        <v>0</v>
      </c>
      <c r="EC217" s="345">
        <v>0.294289866351475</v>
      </c>
      <c r="ED217" s="348">
        <f t="shared" si="1677"/>
        <v>0</v>
      </c>
      <c r="EE217" s="349">
        <f t="shared" si="1678"/>
        <v>0</v>
      </c>
      <c r="EF217" s="350"/>
      <c r="EG217" s="341">
        <v>2.0</v>
      </c>
      <c r="EH217" s="342" t="s">
        <v>124</v>
      </c>
      <c r="EI217" s="343" t="s">
        <v>121</v>
      </c>
      <c r="EJ217" s="343" t="s">
        <v>123</v>
      </c>
      <c r="EK217" s="344" t="str">
        <f>ADHB!EK217</f>
        <v/>
      </c>
      <c r="EL217" s="344"/>
      <c r="EM217" s="344">
        <f t="shared" si="1679"/>
        <v>0</v>
      </c>
      <c r="EN217" s="345"/>
      <c r="EO217" s="344">
        <f t="shared" si="1680"/>
        <v>0</v>
      </c>
      <c r="EP217" s="346"/>
      <c r="EQ217" s="347"/>
      <c r="ER217" s="347"/>
      <c r="ES217" s="344">
        <f t="shared" si="1681"/>
        <v>0</v>
      </c>
      <c r="ET217" s="345">
        <v>0.294289866351475</v>
      </c>
      <c r="EU217" s="348">
        <f t="shared" si="1682"/>
        <v>0</v>
      </c>
      <c r="EV217" s="349">
        <f t="shared" si="1683"/>
        <v>0</v>
      </c>
      <c r="EW217" s="350"/>
      <c r="EX217" s="341">
        <v>2.0</v>
      </c>
      <c r="EY217" s="342" t="s">
        <v>124</v>
      </c>
      <c r="EZ217" s="343" t="s">
        <v>121</v>
      </c>
      <c r="FA217" s="343" t="s">
        <v>123</v>
      </c>
      <c r="FB217" s="344" t="str">
        <f>ADHB!FB217</f>
        <v/>
      </c>
      <c r="FC217" s="344"/>
      <c r="FD217" s="344">
        <f t="shared" si="1684"/>
        <v>0</v>
      </c>
      <c r="FE217" s="345"/>
      <c r="FF217" s="344">
        <f t="shared" si="1685"/>
        <v>0</v>
      </c>
      <c r="FG217" s="346"/>
      <c r="FH217" s="347"/>
      <c r="FI217" s="347"/>
      <c r="FJ217" s="344">
        <f t="shared" si="1686"/>
        <v>0</v>
      </c>
      <c r="FK217" s="345">
        <v>0.294289866351475</v>
      </c>
      <c r="FL217" s="348">
        <f t="shared" si="1687"/>
        <v>0</v>
      </c>
      <c r="FM217" s="349">
        <f t="shared" si="1688"/>
        <v>0</v>
      </c>
      <c r="FN217" s="350"/>
      <c r="FO217" s="341">
        <v>2.0</v>
      </c>
      <c r="FP217" s="342" t="s">
        <v>124</v>
      </c>
      <c r="FQ217" s="343" t="s">
        <v>121</v>
      </c>
      <c r="FR217" s="343" t="s">
        <v>123</v>
      </c>
      <c r="FS217" s="344" t="str">
        <f>ADHB!FS217</f>
        <v/>
      </c>
      <c r="FT217" s="344"/>
      <c r="FU217" s="344">
        <f t="shared" si="1689"/>
        <v>0</v>
      </c>
      <c r="FV217" s="345"/>
      <c r="FW217" s="344">
        <f t="shared" si="1690"/>
        <v>0</v>
      </c>
      <c r="FX217" s="346"/>
      <c r="FY217" s="347"/>
      <c r="FZ217" s="347"/>
      <c r="GA217" s="344">
        <f t="shared" si="1691"/>
        <v>0</v>
      </c>
      <c r="GB217" s="345">
        <v>0.294289866351475</v>
      </c>
      <c r="GC217" s="348">
        <f t="shared" si="1692"/>
        <v>0</v>
      </c>
      <c r="GD217" s="349">
        <f t="shared" si="1693"/>
        <v>0</v>
      </c>
      <c r="GE217" s="350"/>
      <c r="GF217" s="341">
        <v>2.0</v>
      </c>
      <c r="GG217" s="342" t="s">
        <v>124</v>
      </c>
      <c r="GH217" s="343" t="s">
        <v>121</v>
      </c>
      <c r="GI217" s="343" t="s">
        <v>123</v>
      </c>
      <c r="GJ217" s="344" t="str">
        <f>ADHB!GJ217</f>
        <v/>
      </c>
      <c r="GK217" s="344"/>
      <c r="GL217" s="344">
        <f t="shared" si="1694"/>
        <v>0</v>
      </c>
      <c r="GM217" s="345"/>
      <c r="GN217" s="344">
        <f t="shared" si="1695"/>
        <v>0</v>
      </c>
      <c r="GO217" s="346"/>
      <c r="GP217" s="347"/>
      <c r="GQ217" s="347"/>
      <c r="GR217" s="344">
        <f t="shared" si="1696"/>
        <v>0</v>
      </c>
      <c r="GS217" s="345">
        <v>0.294289866351475</v>
      </c>
      <c r="GT217" s="348">
        <f t="shared" si="1697"/>
        <v>0</v>
      </c>
      <c r="GU217" s="349">
        <f t="shared" si="1698"/>
        <v>0</v>
      </c>
      <c r="GV217" s="350"/>
      <c r="GW217" s="341">
        <v>2.0</v>
      </c>
      <c r="GX217" s="342" t="s">
        <v>124</v>
      </c>
      <c r="GY217" s="343" t="s">
        <v>121</v>
      </c>
      <c r="GZ217" s="343" t="s">
        <v>123</v>
      </c>
      <c r="HA217" s="344" t="str">
        <f>ADHB!HA217</f>
        <v/>
      </c>
      <c r="HB217" s="344"/>
      <c r="HC217" s="344">
        <f t="shared" si="1699"/>
        <v>0</v>
      </c>
      <c r="HD217" s="345"/>
      <c r="HE217" s="344">
        <f t="shared" si="1700"/>
        <v>0</v>
      </c>
      <c r="HF217" s="346"/>
      <c r="HG217" s="347"/>
      <c r="HH217" s="347"/>
      <c r="HI217" s="344">
        <f t="shared" si="1701"/>
        <v>0</v>
      </c>
      <c r="HJ217" s="345">
        <v>0.294289866351475</v>
      </c>
      <c r="HK217" s="348">
        <f t="shared" si="1702"/>
        <v>0</v>
      </c>
      <c r="HL217" s="349">
        <f t="shared" si="1703"/>
        <v>0</v>
      </c>
      <c r="HM217" s="350"/>
      <c r="HN217" s="341">
        <v>2.0</v>
      </c>
      <c r="HO217" s="342" t="s">
        <v>124</v>
      </c>
      <c r="HP217" s="343" t="s">
        <v>121</v>
      </c>
      <c r="HQ217" s="343" t="s">
        <v>123</v>
      </c>
      <c r="HR217" s="344" t="str">
        <f>ADHB!HR217</f>
        <v/>
      </c>
      <c r="HS217" s="344"/>
      <c r="HT217" s="344">
        <f t="shared" si="1704"/>
        <v>0</v>
      </c>
      <c r="HU217" s="345"/>
      <c r="HV217" s="344">
        <f t="shared" si="1705"/>
        <v>0</v>
      </c>
      <c r="HW217" s="346"/>
      <c r="HX217" s="347"/>
      <c r="HY217" s="347"/>
      <c r="HZ217" s="344">
        <f t="shared" si="1706"/>
        <v>0</v>
      </c>
      <c r="IA217" s="345">
        <v>0.294289866351475</v>
      </c>
      <c r="IB217" s="348">
        <f t="shared" si="1707"/>
        <v>0</v>
      </c>
      <c r="IC217" s="349">
        <f t="shared" si="1708"/>
        <v>0</v>
      </c>
      <c r="ID217" s="350"/>
      <c r="IE217" s="341">
        <v>2.0</v>
      </c>
      <c r="IF217" s="342" t="s">
        <v>124</v>
      </c>
      <c r="IG217" s="343" t="s">
        <v>121</v>
      </c>
      <c r="IH217" s="343" t="s">
        <v>123</v>
      </c>
      <c r="II217" s="344" t="str">
        <f>ADHB!II217</f>
        <v/>
      </c>
      <c r="IJ217" s="344"/>
      <c r="IK217" s="344">
        <f t="shared" si="1709"/>
        <v>0</v>
      </c>
      <c r="IL217" s="345"/>
      <c r="IM217" s="344">
        <f t="shared" si="1710"/>
        <v>0</v>
      </c>
      <c r="IN217" s="346"/>
      <c r="IO217" s="347"/>
      <c r="IP217" s="347"/>
      <c r="IQ217" s="344">
        <f t="shared" si="1711"/>
        <v>0</v>
      </c>
      <c r="IR217" s="345">
        <v>0.294289866351475</v>
      </c>
      <c r="IS217" s="348">
        <f t="shared" si="1712"/>
        <v>0</v>
      </c>
      <c r="IT217" s="349">
        <f t="shared" si="1713"/>
        <v>0</v>
      </c>
      <c r="IU217" s="350"/>
      <c r="IV217" s="341">
        <v>2.0</v>
      </c>
      <c r="IW217" s="342" t="s">
        <v>124</v>
      </c>
      <c r="IX217" s="343" t="s">
        <v>121</v>
      </c>
      <c r="IY217" s="343" t="s">
        <v>123</v>
      </c>
      <c r="IZ217" s="344" t="str">
        <f>ADHB!IZ217</f>
        <v/>
      </c>
      <c r="JA217" s="344"/>
      <c r="JB217" s="344">
        <f t="shared" si="1714"/>
        <v>0</v>
      </c>
      <c r="JC217" s="345"/>
      <c r="JD217" s="344">
        <f t="shared" si="1715"/>
        <v>0</v>
      </c>
      <c r="JE217" s="346"/>
      <c r="JF217" s="347"/>
      <c r="JG217" s="347"/>
      <c r="JH217" s="344">
        <f t="shared" si="1716"/>
        <v>0</v>
      </c>
      <c r="JI217" s="345">
        <v>0.294289866351475</v>
      </c>
      <c r="JJ217" s="348">
        <f t="shared" si="1717"/>
        <v>0</v>
      </c>
      <c r="JK217" s="349">
        <f t="shared" si="1718"/>
        <v>0</v>
      </c>
      <c r="JL217" s="350"/>
      <c r="JM217" s="341">
        <v>2.0</v>
      </c>
      <c r="JN217" s="342" t="s">
        <v>124</v>
      </c>
      <c r="JO217" s="343" t="s">
        <v>121</v>
      </c>
      <c r="JP217" s="343" t="s">
        <v>123</v>
      </c>
      <c r="JQ217" s="344" t="str">
        <f>ADHB!KY217</f>
        <v/>
      </c>
      <c r="JR217" s="344"/>
      <c r="JS217" s="344">
        <f t="shared" si="1719"/>
        <v>0</v>
      </c>
      <c r="JT217" s="345"/>
      <c r="JU217" s="344">
        <f t="shared" si="1720"/>
        <v>0</v>
      </c>
      <c r="JV217" s="346"/>
      <c r="JW217" s="347"/>
      <c r="JX217" s="347"/>
      <c r="JY217" s="344">
        <f t="shared" si="1721"/>
        <v>0</v>
      </c>
      <c r="JZ217" s="345">
        <v>0.294289866351475</v>
      </c>
      <c r="KA217" s="348">
        <f t="shared" si="1722"/>
        <v>0</v>
      </c>
      <c r="KB217" s="349">
        <f t="shared" si="1723"/>
        <v>0</v>
      </c>
      <c r="KC217" s="350"/>
      <c r="KD217" s="341">
        <v>2.0</v>
      </c>
      <c r="KE217" s="342" t="s">
        <v>124</v>
      </c>
      <c r="KF217" s="343" t="s">
        <v>121</v>
      </c>
      <c r="KG217" s="343" t="s">
        <v>123</v>
      </c>
      <c r="KH217" s="344" t="str">
        <f>ADHB!LP217</f>
        <v/>
      </c>
      <c r="KI217" s="344"/>
      <c r="KJ217" s="344">
        <f t="shared" si="1724"/>
        <v>0</v>
      </c>
      <c r="KK217" s="345"/>
      <c r="KL217" s="344">
        <f t="shared" si="1725"/>
        <v>0</v>
      </c>
      <c r="KM217" s="346"/>
      <c r="KN217" s="347"/>
      <c r="KO217" s="347"/>
      <c r="KP217" s="344">
        <f t="shared" si="1726"/>
        <v>0</v>
      </c>
      <c r="KQ217" s="345">
        <v>0.294289866351475</v>
      </c>
      <c r="KR217" s="348">
        <f t="shared" si="1727"/>
        <v>0</v>
      </c>
      <c r="KS217" s="349">
        <f t="shared" si="1728"/>
        <v>0</v>
      </c>
      <c r="KT217" s="350"/>
      <c r="KU217" s="351"/>
    </row>
    <row r="218" ht="15.75" customHeight="1">
      <c r="A218" s="341">
        <v>3.0</v>
      </c>
      <c r="B218" s="342" t="s">
        <v>125</v>
      </c>
      <c r="C218" s="343" t="s">
        <v>121</v>
      </c>
      <c r="D218" s="343" t="s">
        <v>123</v>
      </c>
      <c r="E218" s="344" t="str">
        <f>ADHB!E218</f>
        <v/>
      </c>
      <c r="F218" s="344"/>
      <c r="G218" s="344">
        <f t="shared" si="1639"/>
        <v>0</v>
      </c>
      <c r="H218" s="345"/>
      <c r="I218" s="344">
        <f t="shared" si="1640"/>
        <v>0</v>
      </c>
      <c r="J218" s="346"/>
      <c r="K218" s="347"/>
      <c r="L218" s="347"/>
      <c r="M218" s="344">
        <f t="shared" si="1641"/>
        <v>0</v>
      </c>
      <c r="N218" s="345">
        <v>0.294289866351475</v>
      </c>
      <c r="O218" s="348">
        <f t="shared" si="1642"/>
        <v>0</v>
      </c>
      <c r="P218" s="349">
        <f t="shared" si="1643"/>
        <v>0</v>
      </c>
      <c r="Q218" s="350"/>
      <c r="R218" s="341">
        <v>3.0</v>
      </c>
      <c r="S218" s="342" t="s">
        <v>125</v>
      </c>
      <c r="T218" s="343" t="s">
        <v>121</v>
      </c>
      <c r="U218" s="343" t="s">
        <v>123</v>
      </c>
      <c r="V218" s="344" t="str">
        <f>ADHB!V218</f>
        <v/>
      </c>
      <c r="W218" s="344"/>
      <c r="X218" s="344">
        <f t="shared" si="1644"/>
        <v>0</v>
      </c>
      <c r="Y218" s="345"/>
      <c r="Z218" s="344">
        <f t="shared" si="1645"/>
        <v>0</v>
      </c>
      <c r="AA218" s="346"/>
      <c r="AB218" s="347"/>
      <c r="AC218" s="347"/>
      <c r="AD218" s="344">
        <f t="shared" si="1646"/>
        <v>0</v>
      </c>
      <c r="AE218" s="345">
        <v>0.294289866351475</v>
      </c>
      <c r="AF218" s="348">
        <f t="shared" si="1647"/>
        <v>0</v>
      </c>
      <c r="AG218" s="349">
        <f t="shared" si="1648"/>
        <v>0</v>
      </c>
      <c r="AH218" s="350"/>
      <c r="AI218" s="341">
        <v>3.0</v>
      </c>
      <c r="AJ218" s="342" t="s">
        <v>125</v>
      </c>
      <c r="AK218" s="343" t="s">
        <v>121</v>
      </c>
      <c r="AL218" s="343" t="s">
        <v>123</v>
      </c>
      <c r="AM218" s="344" t="str">
        <f>ADHB!AM218</f>
        <v/>
      </c>
      <c r="AN218" s="344"/>
      <c r="AO218" s="344">
        <f t="shared" si="1649"/>
        <v>0</v>
      </c>
      <c r="AP218" s="345"/>
      <c r="AQ218" s="344">
        <f t="shared" si="1650"/>
        <v>0</v>
      </c>
      <c r="AR218" s="346"/>
      <c r="AS218" s="347"/>
      <c r="AT218" s="347"/>
      <c r="AU218" s="344">
        <f t="shared" si="1651"/>
        <v>0</v>
      </c>
      <c r="AV218" s="345">
        <v>0.294289866351475</v>
      </c>
      <c r="AW218" s="348">
        <f t="shared" si="1652"/>
        <v>0</v>
      </c>
      <c r="AX218" s="349">
        <f t="shared" si="1653"/>
        <v>0</v>
      </c>
      <c r="AY218" s="350"/>
      <c r="AZ218" s="341">
        <v>3.0</v>
      </c>
      <c r="BA218" s="342" t="s">
        <v>125</v>
      </c>
      <c r="BB218" s="343" t="s">
        <v>121</v>
      </c>
      <c r="BC218" s="343" t="s">
        <v>123</v>
      </c>
      <c r="BD218" s="344" t="str">
        <f>ADHB!BD218</f>
        <v/>
      </c>
      <c r="BE218" s="344"/>
      <c r="BF218" s="344">
        <f t="shared" si="1654"/>
        <v>0</v>
      </c>
      <c r="BG218" s="345"/>
      <c r="BH218" s="344">
        <f t="shared" si="1655"/>
        <v>0</v>
      </c>
      <c r="BI218" s="346"/>
      <c r="BJ218" s="347"/>
      <c r="BK218" s="347"/>
      <c r="BL218" s="344">
        <f t="shared" si="1656"/>
        <v>0</v>
      </c>
      <c r="BM218" s="345">
        <v>0.294289866351475</v>
      </c>
      <c r="BN218" s="348">
        <f t="shared" si="1657"/>
        <v>0</v>
      </c>
      <c r="BO218" s="349">
        <f t="shared" si="1658"/>
        <v>0</v>
      </c>
      <c r="BP218" s="350"/>
      <c r="BQ218" s="341">
        <v>3.0</v>
      </c>
      <c r="BR218" s="342" t="s">
        <v>125</v>
      </c>
      <c r="BS218" s="343" t="s">
        <v>121</v>
      </c>
      <c r="BT218" s="343" t="s">
        <v>123</v>
      </c>
      <c r="BU218" s="344" t="str">
        <f>ADHB!BU218</f>
        <v/>
      </c>
      <c r="BV218" s="344"/>
      <c r="BW218" s="344">
        <f t="shared" si="1659"/>
        <v>0</v>
      </c>
      <c r="BX218" s="345"/>
      <c r="BY218" s="344">
        <f t="shared" si="1660"/>
        <v>0</v>
      </c>
      <c r="BZ218" s="346"/>
      <c r="CA218" s="347"/>
      <c r="CB218" s="347"/>
      <c r="CC218" s="344">
        <f t="shared" si="1661"/>
        <v>0</v>
      </c>
      <c r="CD218" s="345">
        <v>0.294289866351475</v>
      </c>
      <c r="CE218" s="348">
        <f t="shared" si="1662"/>
        <v>0</v>
      </c>
      <c r="CF218" s="349">
        <f t="shared" si="1663"/>
        <v>0</v>
      </c>
      <c r="CG218" s="350"/>
      <c r="CH218" s="341">
        <v>3.0</v>
      </c>
      <c r="CI218" s="342" t="s">
        <v>125</v>
      </c>
      <c r="CJ218" s="343" t="s">
        <v>121</v>
      </c>
      <c r="CK218" s="343" t="s">
        <v>123</v>
      </c>
      <c r="CL218" s="344" t="str">
        <f>ADHB!CL218</f>
        <v/>
      </c>
      <c r="CM218" s="344"/>
      <c r="CN218" s="344">
        <f t="shared" si="1664"/>
        <v>0</v>
      </c>
      <c r="CO218" s="345"/>
      <c r="CP218" s="344">
        <f t="shared" si="1665"/>
        <v>0</v>
      </c>
      <c r="CQ218" s="346"/>
      <c r="CR218" s="347"/>
      <c r="CS218" s="347"/>
      <c r="CT218" s="344">
        <f t="shared" si="1666"/>
        <v>0</v>
      </c>
      <c r="CU218" s="345">
        <v>0.294289866351475</v>
      </c>
      <c r="CV218" s="348">
        <f t="shared" si="1667"/>
        <v>0</v>
      </c>
      <c r="CW218" s="349">
        <f t="shared" si="1668"/>
        <v>0</v>
      </c>
      <c r="CX218" s="350"/>
      <c r="CY218" s="341">
        <v>3.0</v>
      </c>
      <c r="CZ218" s="342" t="s">
        <v>125</v>
      </c>
      <c r="DA218" s="343" t="s">
        <v>121</v>
      </c>
      <c r="DB218" s="343" t="s">
        <v>123</v>
      </c>
      <c r="DC218" s="344" t="str">
        <f>ADHB!DC218</f>
        <v/>
      </c>
      <c r="DD218" s="344"/>
      <c r="DE218" s="344">
        <f t="shared" si="1669"/>
        <v>0</v>
      </c>
      <c r="DF218" s="345"/>
      <c r="DG218" s="344">
        <f t="shared" si="1670"/>
        <v>0</v>
      </c>
      <c r="DH218" s="346"/>
      <c r="DI218" s="347"/>
      <c r="DJ218" s="347"/>
      <c r="DK218" s="344">
        <f t="shared" si="1671"/>
        <v>0</v>
      </c>
      <c r="DL218" s="345">
        <v>0.294289866351475</v>
      </c>
      <c r="DM218" s="348">
        <f t="shared" si="1672"/>
        <v>0</v>
      </c>
      <c r="DN218" s="349">
        <f t="shared" si="1673"/>
        <v>0</v>
      </c>
      <c r="DO218" s="350"/>
      <c r="DP218" s="341">
        <v>3.0</v>
      </c>
      <c r="DQ218" s="342" t="s">
        <v>125</v>
      </c>
      <c r="DR218" s="343" t="s">
        <v>121</v>
      </c>
      <c r="DS218" s="343" t="s">
        <v>123</v>
      </c>
      <c r="DT218" s="344" t="str">
        <f>ADHB!DT218</f>
        <v/>
      </c>
      <c r="DU218" s="344"/>
      <c r="DV218" s="344">
        <f t="shared" si="1674"/>
        <v>0</v>
      </c>
      <c r="DW218" s="345"/>
      <c r="DX218" s="344">
        <f t="shared" si="1675"/>
        <v>0</v>
      </c>
      <c r="DY218" s="346"/>
      <c r="DZ218" s="347"/>
      <c r="EA218" s="347"/>
      <c r="EB218" s="344">
        <f t="shared" si="1676"/>
        <v>0</v>
      </c>
      <c r="EC218" s="345">
        <v>0.294289866351475</v>
      </c>
      <c r="ED218" s="348">
        <f t="shared" si="1677"/>
        <v>0</v>
      </c>
      <c r="EE218" s="349">
        <f t="shared" si="1678"/>
        <v>0</v>
      </c>
      <c r="EF218" s="350"/>
      <c r="EG218" s="341">
        <v>3.0</v>
      </c>
      <c r="EH218" s="342" t="s">
        <v>125</v>
      </c>
      <c r="EI218" s="343" t="s">
        <v>121</v>
      </c>
      <c r="EJ218" s="343" t="s">
        <v>123</v>
      </c>
      <c r="EK218" s="344" t="str">
        <f>ADHB!EK218</f>
        <v/>
      </c>
      <c r="EL218" s="344"/>
      <c r="EM218" s="344">
        <f t="shared" si="1679"/>
        <v>0</v>
      </c>
      <c r="EN218" s="345"/>
      <c r="EO218" s="344">
        <f t="shared" si="1680"/>
        <v>0</v>
      </c>
      <c r="EP218" s="346"/>
      <c r="EQ218" s="347"/>
      <c r="ER218" s="347"/>
      <c r="ES218" s="344">
        <f t="shared" si="1681"/>
        <v>0</v>
      </c>
      <c r="ET218" s="345">
        <v>0.294289866351475</v>
      </c>
      <c r="EU218" s="348">
        <f t="shared" si="1682"/>
        <v>0</v>
      </c>
      <c r="EV218" s="349">
        <f t="shared" si="1683"/>
        <v>0</v>
      </c>
      <c r="EW218" s="350"/>
      <c r="EX218" s="341">
        <v>3.0</v>
      </c>
      <c r="EY218" s="342" t="s">
        <v>125</v>
      </c>
      <c r="EZ218" s="343" t="s">
        <v>121</v>
      </c>
      <c r="FA218" s="343" t="s">
        <v>123</v>
      </c>
      <c r="FB218" s="344" t="str">
        <f>ADHB!FB218</f>
        <v/>
      </c>
      <c r="FC218" s="344"/>
      <c r="FD218" s="344">
        <f t="shared" si="1684"/>
        <v>0</v>
      </c>
      <c r="FE218" s="345"/>
      <c r="FF218" s="344">
        <f t="shared" si="1685"/>
        <v>0</v>
      </c>
      <c r="FG218" s="346"/>
      <c r="FH218" s="347"/>
      <c r="FI218" s="347"/>
      <c r="FJ218" s="344">
        <f t="shared" si="1686"/>
        <v>0</v>
      </c>
      <c r="FK218" s="345">
        <v>0.294289866351475</v>
      </c>
      <c r="FL218" s="348">
        <f t="shared" si="1687"/>
        <v>0</v>
      </c>
      <c r="FM218" s="349">
        <f t="shared" si="1688"/>
        <v>0</v>
      </c>
      <c r="FN218" s="350"/>
      <c r="FO218" s="341">
        <v>3.0</v>
      </c>
      <c r="FP218" s="342" t="s">
        <v>125</v>
      </c>
      <c r="FQ218" s="343" t="s">
        <v>121</v>
      </c>
      <c r="FR218" s="343" t="s">
        <v>123</v>
      </c>
      <c r="FS218" s="344" t="str">
        <f>ADHB!FS218</f>
        <v/>
      </c>
      <c r="FT218" s="344"/>
      <c r="FU218" s="344">
        <f t="shared" si="1689"/>
        <v>0</v>
      </c>
      <c r="FV218" s="345"/>
      <c r="FW218" s="344">
        <f t="shared" si="1690"/>
        <v>0</v>
      </c>
      <c r="FX218" s="346"/>
      <c r="FY218" s="347"/>
      <c r="FZ218" s="347"/>
      <c r="GA218" s="344">
        <f t="shared" si="1691"/>
        <v>0</v>
      </c>
      <c r="GB218" s="345">
        <v>0.294289866351475</v>
      </c>
      <c r="GC218" s="348">
        <f t="shared" si="1692"/>
        <v>0</v>
      </c>
      <c r="GD218" s="349">
        <f t="shared" si="1693"/>
        <v>0</v>
      </c>
      <c r="GE218" s="350"/>
      <c r="GF218" s="341">
        <v>3.0</v>
      </c>
      <c r="GG218" s="342" t="s">
        <v>125</v>
      </c>
      <c r="GH218" s="343" t="s">
        <v>121</v>
      </c>
      <c r="GI218" s="343" t="s">
        <v>123</v>
      </c>
      <c r="GJ218" s="344" t="str">
        <f>ADHB!GJ218</f>
        <v/>
      </c>
      <c r="GK218" s="344"/>
      <c r="GL218" s="344">
        <f t="shared" si="1694"/>
        <v>0</v>
      </c>
      <c r="GM218" s="345"/>
      <c r="GN218" s="344">
        <f t="shared" si="1695"/>
        <v>0</v>
      </c>
      <c r="GO218" s="346"/>
      <c r="GP218" s="347"/>
      <c r="GQ218" s="347"/>
      <c r="GR218" s="344">
        <f t="shared" si="1696"/>
        <v>0</v>
      </c>
      <c r="GS218" s="345">
        <v>0.294289866351475</v>
      </c>
      <c r="GT218" s="348">
        <f t="shared" si="1697"/>
        <v>0</v>
      </c>
      <c r="GU218" s="349">
        <f t="shared" si="1698"/>
        <v>0</v>
      </c>
      <c r="GV218" s="350"/>
      <c r="GW218" s="341">
        <v>3.0</v>
      </c>
      <c r="GX218" s="342" t="s">
        <v>125</v>
      </c>
      <c r="GY218" s="343" t="s">
        <v>121</v>
      </c>
      <c r="GZ218" s="343" t="s">
        <v>123</v>
      </c>
      <c r="HA218" s="344" t="str">
        <f>ADHB!HA218</f>
        <v/>
      </c>
      <c r="HB218" s="344"/>
      <c r="HC218" s="344">
        <f t="shared" si="1699"/>
        <v>0</v>
      </c>
      <c r="HD218" s="345"/>
      <c r="HE218" s="344">
        <f t="shared" si="1700"/>
        <v>0</v>
      </c>
      <c r="HF218" s="346"/>
      <c r="HG218" s="347"/>
      <c r="HH218" s="347"/>
      <c r="HI218" s="344">
        <f t="shared" si="1701"/>
        <v>0</v>
      </c>
      <c r="HJ218" s="345">
        <v>0.294289866351475</v>
      </c>
      <c r="HK218" s="348">
        <f t="shared" si="1702"/>
        <v>0</v>
      </c>
      <c r="HL218" s="349">
        <f t="shared" si="1703"/>
        <v>0</v>
      </c>
      <c r="HM218" s="350"/>
      <c r="HN218" s="341">
        <v>3.0</v>
      </c>
      <c r="HO218" s="342" t="s">
        <v>125</v>
      </c>
      <c r="HP218" s="343" t="s">
        <v>121</v>
      </c>
      <c r="HQ218" s="343" t="s">
        <v>123</v>
      </c>
      <c r="HR218" s="344" t="str">
        <f>ADHB!HR218</f>
        <v/>
      </c>
      <c r="HS218" s="344"/>
      <c r="HT218" s="344">
        <f t="shared" si="1704"/>
        <v>0</v>
      </c>
      <c r="HU218" s="345"/>
      <c r="HV218" s="344">
        <f t="shared" si="1705"/>
        <v>0</v>
      </c>
      <c r="HW218" s="346"/>
      <c r="HX218" s="347"/>
      <c r="HY218" s="347"/>
      <c r="HZ218" s="344">
        <f t="shared" si="1706"/>
        <v>0</v>
      </c>
      <c r="IA218" s="345">
        <v>0.294289866351475</v>
      </c>
      <c r="IB218" s="348">
        <f t="shared" si="1707"/>
        <v>0</v>
      </c>
      <c r="IC218" s="349">
        <f t="shared" si="1708"/>
        <v>0</v>
      </c>
      <c r="ID218" s="350"/>
      <c r="IE218" s="341">
        <v>3.0</v>
      </c>
      <c r="IF218" s="342" t="s">
        <v>125</v>
      </c>
      <c r="IG218" s="343" t="s">
        <v>121</v>
      </c>
      <c r="IH218" s="343" t="s">
        <v>123</v>
      </c>
      <c r="II218" s="344" t="str">
        <f>ADHB!II218</f>
        <v/>
      </c>
      <c r="IJ218" s="344"/>
      <c r="IK218" s="344">
        <f t="shared" si="1709"/>
        <v>0</v>
      </c>
      <c r="IL218" s="345"/>
      <c r="IM218" s="344">
        <f t="shared" si="1710"/>
        <v>0</v>
      </c>
      <c r="IN218" s="346"/>
      <c r="IO218" s="347"/>
      <c r="IP218" s="347"/>
      <c r="IQ218" s="344">
        <f t="shared" si="1711"/>
        <v>0</v>
      </c>
      <c r="IR218" s="345">
        <v>0.294289866351475</v>
      </c>
      <c r="IS218" s="348">
        <f t="shared" si="1712"/>
        <v>0</v>
      </c>
      <c r="IT218" s="349">
        <f t="shared" si="1713"/>
        <v>0</v>
      </c>
      <c r="IU218" s="350"/>
      <c r="IV218" s="341">
        <v>3.0</v>
      </c>
      <c r="IW218" s="342" t="s">
        <v>125</v>
      </c>
      <c r="IX218" s="343" t="s">
        <v>121</v>
      </c>
      <c r="IY218" s="343" t="s">
        <v>123</v>
      </c>
      <c r="IZ218" s="344" t="str">
        <f>ADHB!IZ218</f>
        <v/>
      </c>
      <c r="JA218" s="344"/>
      <c r="JB218" s="344">
        <f t="shared" si="1714"/>
        <v>0</v>
      </c>
      <c r="JC218" s="345"/>
      <c r="JD218" s="344">
        <f t="shared" si="1715"/>
        <v>0</v>
      </c>
      <c r="JE218" s="346"/>
      <c r="JF218" s="347"/>
      <c r="JG218" s="347"/>
      <c r="JH218" s="344">
        <f t="shared" si="1716"/>
        <v>0</v>
      </c>
      <c r="JI218" s="345">
        <v>0.294289866351475</v>
      </c>
      <c r="JJ218" s="348">
        <f t="shared" si="1717"/>
        <v>0</v>
      </c>
      <c r="JK218" s="349">
        <f t="shared" si="1718"/>
        <v>0</v>
      </c>
      <c r="JL218" s="350"/>
      <c r="JM218" s="341">
        <v>3.0</v>
      </c>
      <c r="JN218" s="342" t="s">
        <v>125</v>
      </c>
      <c r="JO218" s="343" t="s">
        <v>121</v>
      </c>
      <c r="JP218" s="343" t="s">
        <v>123</v>
      </c>
      <c r="JQ218" s="344" t="str">
        <f>ADHB!KY218</f>
        <v/>
      </c>
      <c r="JR218" s="344"/>
      <c r="JS218" s="344">
        <f t="shared" si="1719"/>
        <v>0</v>
      </c>
      <c r="JT218" s="345"/>
      <c r="JU218" s="344">
        <f t="shared" si="1720"/>
        <v>0</v>
      </c>
      <c r="JV218" s="346"/>
      <c r="JW218" s="347"/>
      <c r="JX218" s="347"/>
      <c r="JY218" s="344">
        <f t="shared" si="1721"/>
        <v>0</v>
      </c>
      <c r="JZ218" s="345">
        <v>0.294289866351475</v>
      </c>
      <c r="KA218" s="348">
        <f t="shared" si="1722"/>
        <v>0</v>
      </c>
      <c r="KB218" s="349">
        <f t="shared" si="1723"/>
        <v>0</v>
      </c>
      <c r="KC218" s="350"/>
      <c r="KD218" s="341">
        <v>3.0</v>
      </c>
      <c r="KE218" s="342" t="s">
        <v>125</v>
      </c>
      <c r="KF218" s="343" t="s">
        <v>121</v>
      </c>
      <c r="KG218" s="343" t="s">
        <v>123</v>
      </c>
      <c r="KH218" s="344" t="str">
        <f>ADHB!LP218</f>
        <v/>
      </c>
      <c r="KI218" s="344"/>
      <c r="KJ218" s="344">
        <f t="shared" si="1724"/>
        <v>0</v>
      </c>
      <c r="KK218" s="345"/>
      <c r="KL218" s="344">
        <f t="shared" si="1725"/>
        <v>0</v>
      </c>
      <c r="KM218" s="346"/>
      <c r="KN218" s="347"/>
      <c r="KO218" s="347"/>
      <c r="KP218" s="344">
        <f t="shared" si="1726"/>
        <v>0</v>
      </c>
      <c r="KQ218" s="345">
        <v>0.294289866351475</v>
      </c>
      <c r="KR218" s="348">
        <f t="shared" si="1727"/>
        <v>0</v>
      </c>
      <c r="KS218" s="349">
        <f t="shared" si="1728"/>
        <v>0</v>
      </c>
      <c r="KT218" s="350"/>
      <c r="KU218" s="351"/>
    </row>
    <row r="219" ht="15.75" customHeight="1">
      <c r="A219" s="341">
        <v>4.0</v>
      </c>
      <c r="B219" s="342" t="s">
        <v>126</v>
      </c>
      <c r="C219" s="343" t="s">
        <v>121</v>
      </c>
      <c r="D219" s="343" t="s">
        <v>123</v>
      </c>
      <c r="E219" s="344" t="str">
        <f>ADHB!E219</f>
        <v/>
      </c>
      <c r="F219" s="344"/>
      <c r="G219" s="344">
        <f t="shared" si="1639"/>
        <v>0</v>
      </c>
      <c r="H219" s="345"/>
      <c r="I219" s="344">
        <f t="shared" si="1640"/>
        <v>0</v>
      </c>
      <c r="J219" s="346"/>
      <c r="K219" s="347"/>
      <c r="L219" s="347"/>
      <c r="M219" s="344">
        <f t="shared" si="1641"/>
        <v>0</v>
      </c>
      <c r="N219" s="345">
        <v>0.294289866351475</v>
      </c>
      <c r="O219" s="348">
        <f t="shared" si="1642"/>
        <v>0</v>
      </c>
      <c r="P219" s="349">
        <f t="shared" si="1643"/>
        <v>0</v>
      </c>
      <c r="Q219" s="350"/>
      <c r="R219" s="341">
        <v>4.0</v>
      </c>
      <c r="S219" s="342" t="s">
        <v>126</v>
      </c>
      <c r="T219" s="343" t="s">
        <v>121</v>
      </c>
      <c r="U219" s="343" t="s">
        <v>123</v>
      </c>
      <c r="V219" s="344" t="str">
        <f>ADHB!V219</f>
        <v/>
      </c>
      <c r="W219" s="344"/>
      <c r="X219" s="344">
        <f t="shared" si="1644"/>
        <v>0</v>
      </c>
      <c r="Y219" s="345"/>
      <c r="Z219" s="344">
        <f t="shared" si="1645"/>
        <v>0</v>
      </c>
      <c r="AA219" s="346"/>
      <c r="AB219" s="347"/>
      <c r="AC219" s="347"/>
      <c r="AD219" s="344">
        <f t="shared" si="1646"/>
        <v>0</v>
      </c>
      <c r="AE219" s="345">
        <v>0.294289866351475</v>
      </c>
      <c r="AF219" s="348">
        <f t="shared" si="1647"/>
        <v>0</v>
      </c>
      <c r="AG219" s="349">
        <f t="shared" si="1648"/>
        <v>0</v>
      </c>
      <c r="AH219" s="350"/>
      <c r="AI219" s="341">
        <v>4.0</v>
      </c>
      <c r="AJ219" s="342" t="s">
        <v>126</v>
      </c>
      <c r="AK219" s="343" t="s">
        <v>121</v>
      </c>
      <c r="AL219" s="343" t="s">
        <v>123</v>
      </c>
      <c r="AM219" s="344" t="str">
        <f>ADHB!AM219</f>
        <v/>
      </c>
      <c r="AN219" s="344"/>
      <c r="AO219" s="344">
        <f t="shared" si="1649"/>
        <v>0</v>
      </c>
      <c r="AP219" s="345"/>
      <c r="AQ219" s="344">
        <f t="shared" si="1650"/>
        <v>0</v>
      </c>
      <c r="AR219" s="346"/>
      <c r="AS219" s="347"/>
      <c r="AT219" s="347"/>
      <c r="AU219" s="344">
        <f t="shared" si="1651"/>
        <v>0</v>
      </c>
      <c r="AV219" s="345">
        <v>0.294289866351475</v>
      </c>
      <c r="AW219" s="348">
        <f t="shared" si="1652"/>
        <v>0</v>
      </c>
      <c r="AX219" s="349">
        <f t="shared" si="1653"/>
        <v>0</v>
      </c>
      <c r="AY219" s="350"/>
      <c r="AZ219" s="341">
        <v>4.0</v>
      </c>
      <c r="BA219" s="342" t="s">
        <v>126</v>
      </c>
      <c r="BB219" s="343" t="s">
        <v>121</v>
      </c>
      <c r="BC219" s="343" t="s">
        <v>123</v>
      </c>
      <c r="BD219" s="344" t="str">
        <f>ADHB!BD219</f>
        <v/>
      </c>
      <c r="BE219" s="344"/>
      <c r="BF219" s="344">
        <f t="shared" si="1654"/>
        <v>0</v>
      </c>
      <c r="BG219" s="345"/>
      <c r="BH219" s="344">
        <f t="shared" si="1655"/>
        <v>0</v>
      </c>
      <c r="BI219" s="346"/>
      <c r="BJ219" s="347"/>
      <c r="BK219" s="347"/>
      <c r="BL219" s="344">
        <f t="shared" si="1656"/>
        <v>0</v>
      </c>
      <c r="BM219" s="345">
        <v>0.294289866351475</v>
      </c>
      <c r="BN219" s="348">
        <f t="shared" si="1657"/>
        <v>0</v>
      </c>
      <c r="BO219" s="349">
        <f t="shared" si="1658"/>
        <v>0</v>
      </c>
      <c r="BP219" s="350"/>
      <c r="BQ219" s="341">
        <v>4.0</v>
      </c>
      <c r="BR219" s="342" t="s">
        <v>126</v>
      </c>
      <c r="BS219" s="343" t="s">
        <v>121</v>
      </c>
      <c r="BT219" s="343" t="s">
        <v>123</v>
      </c>
      <c r="BU219" s="344" t="str">
        <f>ADHB!BU219</f>
        <v/>
      </c>
      <c r="BV219" s="344"/>
      <c r="BW219" s="344">
        <f t="shared" si="1659"/>
        <v>0</v>
      </c>
      <c r="BX219" s="345"/>
      <c r="BY219" s="344">
        <f t="shared" si="1660"/>
        <v>0</v>
      </c>
      <c r="BZ219" s="346"/>
      <c r="CA219" s="347"/>
      <c r="CB219" s="347"/>
      <c r="CC219" s="344">
        <f t="shared" si="1661"/>
        <v>0</v>
      </c>
      <c r="CD219" s="345">
        <v>0.294289866351475</v>
      </c>
      <c r="CE219" s="348">
        <f t="shared" si="1662"/>
        <v>0</v>
      </c>
      <c r="CF219" s="349">
        <f t="shared" si="1663"/>
        <v>0</v>
      </c>
      <c r="CG219" s="350"/>
      <c r="CH219" s="341">
        <v>4.0</v>
      </c>
      <c r="CI219" s="342" t="s">
        <v>126</v>
      </c>
      <c r="CJ219" s="343" t="s">
        <v>121</v>
      </c>
      <c r="CK219" s="343" t="s">
        <v>123</v>
      </c>
      <c r="CL219" s="344" t="str">
        <f>ADHB!CL219</f>
        <v/>
      </c>
      <c r="CM219" s="344"/>
      <c r="CN219" s="344">
        <f t="shared" si="1664"/>
        <v>0</v>
      </c>
      <c r="CO219" s="345"/>
      <c r="CP219" s="344">
        <f t="shared" si="1665"/>
        <v>0</v>
      </c>
      <c r="CQ219" s="346"/>
      <c r="CR219" s="347"/>
      <c r="CS219" s="347"/>
      <c r="CT219" s="344">
        <f t="shared" si="1666"/>
        <v>0</v>
      </c>
      <c r="CU219" s="345">
        <v>0.294289866351475</v>
      </c>
      <c r="CV219" s="348">
        <f t="shared" si="1667"/>
        <v>0</v>
      </c>
      <c r="CW219" s="349">
        <f t="shared" si="1668"/>
        <v>0</v>
      </c>
      <c r="CX219" s="350"/>
      <c r="CY219" s="341">
        <v>4.0</v>
      </c>
      <c r="CZ219" s="342" t="s">
        <v>126</v>
      </c>
      <c r="DA219" s="343" t="s">
        <v>121</v>
      </c>
      <c r="DB219" s="343" t="s">
        <v>123</v>
      </c>
      <c r="DC219" s="344" t="str">
        <f>ADHB!DC219</f>
        <v/>
      </c>
      <c r="DD219" s="344"/>
      <c r="DE219" s="344">
        <f t="shared" si="1669"/>
        <v>0</v>
      </c>
      <c r="DF219" s="345"/>
      <c r="DG219" s="344">
        <f t="shared" si="1670"/>
        <v>0</v>
      </c>
      <c r="DH219" s="346"/>
      <c r="DI219" s="347"/>
      <c r="DJ219" s="347"/>
      <c r="DK219" s="344">
        <f t="shared" si="1671"/>
        <v>0</v>
      </c>
      <c r="DL219" s="345">
        <v>0.294289866351475</v>
      </c>
      <c r="DM219" s="348">
        <f t="shared" si="1672"/>
        <v>0</v>
      </c>
      <c r="DN219" s="349">
        <f t="shared" si="1673"/>
        <v>0</v>
      </c>
      <c r="DO219" s="350"/>
      <c r="DP219" s="341">
        <v>4.0</v>
      </c>
      <c r="DQ219" s="342" t="s">
        <v>126</v>
      </c>
      <c r="DR219" s="343" t="s">
        <v>121</v>
      </c>
      <c r="DS219" s="343" t="s">
        <v>123</v>
      </c>
      <c r="DT219" s="344" t="str">
        <f>ADHB!DT219</f>
        <v/>
      </c>
      <c r="DU219" s="344"/>
      <c r="DV219" s="344">
        <f t="shared" si="1674"/>
        <v>0</v>
      </c>
      <c r="DW219" s="345"/>
      <c r="DX219" s="344">
        <f t="shared" si="1675"/>
        <v>0</v>
      </c>
      <c r="DY219" s="346"/>
      <c r="DZ219" s="347"/>
      <c r="EA219" s="347"/>
      <c r="EB219" s="344">
        <f t="shared" si="1676"/>
        <v>0</v>
      </c>
      <c r="EC219" s="345">
        <v>0.294289866351475</v>
      </c>
      <c r="ED219" s="348">
        <f t="shared" si="1677"/>
        <v>0</v>
      </c>
      <c r="EE219" s="349">
        <f t="shared" si="1678"/>
        <v>0</v>
      </c>
      <c r="EF219" s="350"/>
      <c r="EG219" s="341">
        <v>4.0</v>
      </c>
      <c r="EH219" s="342" t="s">
        <v>126</v>
      </c>
      <c r="EI219" s="343" t="s">
        <v>121</v>
      </c>
      <c r="EJ219" s="343" t="s">
        <v>123</v>
      </c>
      <c r="EK219" s="344" t="str">
        <f>ADHB!EK219</f>
        <v/>
      </c>
      <c r="EL219" s="344"/>
      <c r="EM219" s="344">
        <f t="shared" si="1679"/>
        <v>0</v>
      </c>
      <c r="EN219" s="345"/>
      <c r="EO219" s="344">
        <f t="shared" si="1680"/>
        <v>0</v>
      </c>
      <c r="EP219" s="346"/>
      <c r="EQ219" s="347"/>
      <c r="ER219" s="347"/>
      <c r="ES219" s="344">
        <f t="shared" si="1681"/>
        <v>0</v>
      </c>
      <c r="ET219" s="345">
        <v>0.294289866351475</v>
      </c>
      <c r="EU219" s="348">
        <f t="shared" si="1682"/>
        <v>0</v>
      </c>
      <c r="EV219" s="349">
        <f t="shared" si="1683"/>
        <v>0</v>
      </c>
      <c r="EW219" s="350"/>
      <c r="EX219" s="341">
        <v>4.0</v>
      </c>
      <c r="EY219" s="342" t="s">
        <v>126</v>
      </c>
      <c r="EZ219" s="343" t="s">
        <v>121</v>
      </c>
      <c r="FA219" s="343" t="s">
        <v>123</v>
      </c>
      <c r="FB219" s="344" t="str">
        <f>ADHB!FB219</f>
        <v/>
      </c>
      <c r="FC219" s="344"/>
      <c r="FD219" s="344">
        <f t="shared" si="1684"/>
        <v>0</v>
      </c>
      <c r="FE219" s="345"/>
      <c r="FF219" s="344">
        <f t="shared" si="1685"/>
        <v>0</v>
      </c>
      <c r="FG219" s="346"/>
      <c r="FH219" s="347"/>
      <c r="FI219" s="347"/>
      <c r="FJ219" s="344">
        <f t="shared" si="1686"/>
        <v>0</v>
      </c>
      <c r="FK219" s="345">
        <v>0.294289866351475</v>
      </c>
      <c r="FL219" s="348">
        <f t="shared" si="1687"/>
        <v>0</v>
      </c>
      <c r="FM219" s="349">
        <f t="shared" si="1688"/>
        <v>0</v>
      </c>
      <c r="FN219" s="350"/>
      <c r="FO219" s="341">
        <v>4.0</v>
      </c>
      <c r="FP219" s="342" t="s">
        <v>126</v>
      </c>
      <c r="FQ219" s="343" t="s">
        <v>121</v>
      </c>
      <c r="FR219" s="343" t="s">
        <v>123</v>
      </c>
      <c r="FS219" s="344" t="str">
        <f>ADHB!FS219</f>
        <v/>
      </c>
      <c r="FT219" s="344"/>
      <c r="FU219" s="344">
        <f t="shared" si="1689"/>
        <v>0</v>
      </c>
      <c r="FV219" s="345"/>
      <c r="FW219" s="344">
        <f t="shared" si="1690"/>
        <v>0</v>
      </c>
      <c r="FX219" s="346"/>
      <c r="FY219" s="347"/>
      <c r="FZ219" s="347"/>
      <c r="GA219" s="344">
        <f t="shared" si="1691"/>
        <v>0</v>
      </c>
      <c r="GB219" s="345">
        <v>0.294289866351475</v>
      </c>
      <c r="GC219" s="348">
        <f t="shared" si="1692"/>
        <v>0</v>
      </c>
      <c r="GD219" s="349">
        <f t="shared" si="1693"/>
        <v>0</v>
      </c>
      <c r="GE219" s="350"/>
      <c r="GF219" s="341">
        <v>4.0</v>
      </c>
      <c r="GG219" s="342" t="s">
        <v>126</v>
      </c>
      <c r="GH219" s="343" t="s">
        <v>121</v>
      </c>
      <c r="GI219" s="343" t="s">
        <v>123</v>
      </c>
      <c r="GJ219" s="344" t="str">
        <f>ADHB!GJ219</f>
        <v/>
      </c>
      <c r="GK219" s="344"/>
      <c r="GL219" s="344">
        <f t="shared" si="1694"/>
        <v>0</v>
      </c>
      <c r="GM219" s="345"/>
      <c r="GN219" s="344">
        <f t="shared" si="1695"/>
        <v>0</v>
      </c>
      <c r="GO219" s="346"/>
      <c r="GP219" s="347"/>
      <c r="GQ219" s="347"/>
      <c r="GR219" s="344">
        <f t="shared" si="1696"/>
        <v>0</v>
      </c>
      <c r="GS219" s="345">
        <v>0.294289866351475</v>
      </c>
      <c r="GT219" s="348">
        <f t="shared" si="1697"/>
        <v>0</v>
      </c>
      <c r="GU219" s="349">
        <f t="shared" si="1698"/>
        <v>0</v>
      </c>
      <c r="GV219" s="350"/>
      <c r="GW219" s="341">
        <v>4.0</v>
      </c>
      <c r="GX219" s="342" t="s">
        <v>126</v>
      </c>
      <c r="GY219" s="343" t="s">
        <v>121</v>
      </c>
      <c r="GZ219" s="343" t="s">
        <v>123</v>
      </c>
      <c r="HA219" s="344" t="str">
        <f>ADHB!HA219</f>
        <v/>
      </c>
      <c r="HB219" s="344"/>
      <c r="HC219" s="344">
        <f t="shared" si="1699"/>
        <v>0</v>
      </c>
      <c r="HD219" s="345"/>
      <c r="HE219" s="344">
        <f t="shared" si="1700"/>
        <v>0</v>
      </c>
      <c r="HF219" s="346"/>
      <c r="HG219" s="347"/>
      <c r="HH219" s="347"/>
      <c r="HI219" s="344">
        <f t="shared" si="1701"/>
        <v>0</v>
      </c>
      <c r="HJ219" s="345">
        <v>0.294289866351475</v>
      </c>
      <c r="HK219" s="348">
        <f t="shared" si="1702"/>
        <v>0</v>
      </c>
      <c r="HL219" s="349">
        <f t="shared" si="1703"/>
        <v>0</v>
      </c>
      <c r="HM219" s="350"/>
      <c r="HN219" s="341">
        <v>4.0</v>
      </c>
      <c r="HO219" s="342" t="s">
        <v>126</v>
      </c>
      <c r="HP219" s="343" t="s">
        <v>121</v>
      </c>
      <c r="HQ219" s="343" t="s">
        <v>123</v>
      </c>
      <c r="HR219" s="344" t="str">
        <f>ADHB!HR219</f>
        <v/>
      </c>
      <c r="HS219" s="344"/>
      <c r="HT219" s="344">
        <f t="shared" si="1704"/>
        <v>0</v>
      </c>
      <c r="HU219" s="345"/>
      <c r="HV219" s="344">
        <f t="shared" si="1705"/>
        <v>0</v>
      </c>
      <c r="HW219" s="346"/>
      <c r="HX219" s="347"/>
      <c r="HY219" s="347"/>
      <c r="HZ219" s="344">
        <f t="shared" si="1706"/>
        <v>0</v>
      </c>
      <c r="IA219" s="345">
        <v>0.294289866351475</v>
      </c>
      <c r="IB219" s="348">
        <f t="shared" si="1707"/>
        <v>0</v>
      </c>
      <c r="IC219" s="349">
        <f t="shared" si="1708"/>
        <v>0</v>
      </c>
      <c r="ID219" s="350"/>
      <c r="IE219" s="341">
        <v>4.0</v>
      </c>
      <c r="IF219" s="342" t="s">
        <v>126</v>
      </c>
      <c r="IG219" s="343" t="s">
        <v>121</v>
      </c>
      <c r="IH219" s="343" t="s">
        <v>123</v>
      </c>
      <c r="II219" s="344" t="str">
        <f>ADHB!II219</f>
        <v/>
      </c>
      <c r="IJ219" s="344"/>
      <c r="IK219" s="344">
        <f t="shared" si="1709"/>
        <v>0</v>
      </c>
      <c r="IL219" s="345"/>
      <c r="IM219" s="344">
        <f t="shared" si="1710"/>
        <v>0</v>
      </c>
      <c r="IN219" s="346"/>
      <c r="IO219" s="347"/>
      <c r="IP219" s="347"/>
      <c r="IQ219" s="344">
        <f t="shared" si="1711"/>
        <v>0</v>
      </c>
      <c r="IR219" s="345">
        <v>0.294289866351475</v>
      </c>
      <c r="IS219" s="348">
        <f t="shared" si="1712"/>
        <v>0</v>
      </c>
      <c r="IT219" s="349">
        <f t="shared" si="1713"/>
        <v>0</v>
      </c>
      <c r="IU219" s="350"/>
      <c r="IV219" s="341">
        <v>4.0</v>
      </c>
      <c r="IW219" s="342" t="s">
        <v>126</v>
      </c>
      <c r="IX219" s="343" t="s">
        <v>121</v>
      </c>
      <c r="IY219" s="343" t="s">
        <v>123</v>
      </c>
      <c r="IZ219" s="344" t="str">
        <f>ADHB!IZ219</f>
        <v/>
      </c>
      <c r="JA219" s="344"/>
      <c r="JB219" s="344">
        <f t="shared" si="1714"/>
        <v>0</v>
      </c>
      <c r="JC219" s="345"/>
      <c r="JD219" s="344">
        <f t="shared" si="1715"/>
        <v>0</v>
      </c>
      <c r="JE219" s="346"/>
      <c r="JF219" s="347"/>
      <c r="JG219" s="347"/>
      <c r="JH219" s="344">
        <f t="shared" si="1716"/>
        <v>0</v>
      </c>
      <c r="JI219" s="345">
        <v>0.294289866351475</v>
      </c>
      <c r="JJ219" s="348">
        <f t="shared" si="1717"/>
        <v>0</v>
      </c>
      <c r="JK219" s="349">
        <f t="shared" si="1718"/>
        <v>0</v>
      </c>
      <c r="JL219" s="350"/>
      <c r="JM219" s="341">
        <v>4.0</v>
      </c>
      <c r="JN219" s="342" t="s">
        <v>126</v>
      </c>
      <c r="JO219" s="343" t="s">
        <v>121</v>
      </c>
      <c r="JP219" s="343" t="s">
        <v>123</v>
      </c>
      <c r="JQ219" s="344" t="str">
        <f>ADHB!KY219</f>
        <v/>
      </c>
      <c r="JR219" s="344"/>
      <c r="JS219" s="344">
        <f t="shared" si="1719"/>
        <v>0</v>
      </c>
      <c r="JT219" s="345"/>
      <c r="JU219" s="344">
        <f t="shared" si="1720"/>
        <v>0</v>
      </c>
      <c r="JV219" s="346"/>
      <c r="JW219" s="347"/>
      <c r="JX219" s="347"/>
      <c r="JY219" s="344">
        <f t="shared" si="1721"/>
        <v>0</v>
      </c>
      <c r="JZ219" s="345">
        <v>0.294289866351475</v>
      </c>
      <c r="KA219" s="348">
        <f t="shared" si="1722"/>
        <v>0</v>
      </c>
      <c r="KB219" s="349">
        <f t="shared" si="1723"/>
        <v>0</v>
      </c>
      <c r="KC219" s="350"/>
      <c r="KD219" s="341">
        <v>4.0</v>
      </c>
      <c r="KE219" s="342" t="s">
        <v>126</v>
      </c>
      <c r="KF219" s="343" t="s">
        <v>121</v>
      </c>
      <c r="KG219" s="343" t="s">
        <v>123</v>
      </c>
      <c r="KH219" s="344" t="str">
        <f>ADHB!LP219</f>
        <v/>
      </c>
      <c r="KI219" s="344"/>
      <c r="KJ219" s="344">
        <f t="shared" si="1724"/>
        <v>0</v>
      </c>
      <c r="KK219" s="345"/>
      <c r="KL219" s="344">
        <f t="shared" si="1725"/>
        <v>0</v>
      </c>
      <c r="KM219" s="346"/>
      <c r="KN219" s="347"/>
      <c r="KO219" s="347"/>
      <c r="KP219" s="344">
        <f t="shared" si="1726"/>
        <v>0</v>
      </c>
      <c r="KQ219" s="345">
        <v>0.294289866351475</v>
      </c>
      <c r="KR219" s="348">
        <f t="shared" si="1727"/>
        <v>0</v>
      </c>
      <c r="KS219" s="349">
        <f t="shared" si="1728"/>
        <v>0</v>
      </c>
      <c r="KT219" s="350"/>
      <c r="KU219" s="351"/>
    </row>
    <row r="220" ht="15.75" customHeight="1">
      <c r="A220" s="341">
        <v>5.0</v>
      </c>
      <c r="B220" s="342" t="s">
        <v>127</v>
      </c>
      <c r="C220" s="343" t="s">
        <v>121</v>
      </c>
      <c r="D220" s="343" t="s">
        <v>123</v>
      </c>
      <c r="E220" s="344" t="str">
        <f>ADHB!E220</f>
        <v/>
      </c>
      <c r="F220" s="344"/>
      <c r="G220" s="344">
        <f t="shared" si="1639"/>
        <v>0</v>
      </c>
      <c r="H220" s="345"/>
      <c r="I220" s="344">
        <f t="shared" si="1640"/>
        <v>0</v>
      </c>
      <c r="J220" s="346"/>
      <c r="K220" s="347"/>
      <c r="L220" s="347"/>
      <c r="M220" s="344">
        <f t="shared" si="1641"/>
        <v>0</v>
      </c>
      <c r="N220" s="345">
        <v>0.294289866351475</v>
      </c>
      <c r="O220" s="348">
        <f t="shared" si="1642"/>
        <v>0</v>
      </c>
      <c r="P220" s="349">
        <f t="shared" si="1643"/>
        <v>0</v>
      </c>
      <c r="Q220" s="350"/>
      <c r="R220" s="341">
        <v>5.0</v>
      </c>
      <c r="S220" s="342" t="s">
        <v>127</v>
      </c>
      <c r="T220" s="343" t="s">
        <v>121</v>
      </c>
      <c r="U220" s="343" t="s">
        <v>123</v>
      </c>
      <c r="V220" s="344" t="str">
        <f>ADHB!V220</f>
        <v/>
      </c>
      <c r="W220" s="344"/>
      <c r="X220" s="344">
        <f t="shared" si="1644"/>
        <v>0</v>
      </c>
      <c r="Y220" s="345"/>
      <c r="Z220" s="344">
        <f t="shared" si="1645"/>
        <v>0</v>
      </c>
      <c r="AA220" s="346"/>
      <c r="AB220" s="347"/>
      <c r="AC220" s="347"/>
      <c r="AD220" s="344">
        <f t="shared" si="1646"/>
        <v>0</v>
      </c>
      <c r="AE220" s="345">
        <v>0.294289866351475</v>
      </c>
      <c r="AF220" s="348">
        <f t="shared" si="1647"/>
        <v>0</v>
      </c>
      <c r="AG220" s="349">
        <f t="shared" si="1648"/>
        <v>0</v>
      </c>
      <c r="AH220" s="350"/>
      <c r="AI220" s="341">
        <v>5.0</v>
      </c>
      <c r="AJ220" s="342" t="s">
        <v>127</v>
      </c>
      <c r="AK220" s="343" t="s">
        <v>121</v>
      </c>
      <c r="AL220" s="343" t="s">
        <v>123</v>
      </c>
      <c r="AM220" s="344" t="str">
        <f>ADHB!AM220</f>
        <v/>
      </c>
      <c r="AN220" s="344"/>
      <c r="AO220" s="344">
        <f t="shared" si="1649"/>
        <v>0</v>
      </c>
      <c r="AP220" s="345"/>
      <c r="AQ220" s="344">
        <f t="shared" si="1650"/>
        <v>0</v>
      </c>
      <c r="AR220" s="346"/>
      <c r="AS220" s="347"/>
      <c r="AT220" s="347"/>
      <c r="AU220" s="344">
        <f t="shared" si="1651"/>
        <v>0</v>
      </c>
      <c r="AV220" s="345">
        <v>0.294289866351475</v>
      </c>
      <c r="AW220" s="348">
        <f t="shared" si="1652"/>
        <v>0</v>
      </c>
      <c r="AX220" s="349">
        <f t="shared" si="1653"/>
        <v>0</v>
      </c>
      <c r="AY220" s="350"/>
      <c r="AZ220" s="341">
        <v>5.0</v>
      </c>
      <c r="BA220" s="342" t="s">
        <v>127</v>
      </c>
      <c r="BB220" s="343" t="s">
        <v>121</v>
      </c>
      <c r="BC220" s="343" t="s">
        <v>123</v>
      </c>
      <c r="BD220" s="344" t="str">
        <f>ADHB!BD220</f>
        <v/>
      </c>
      <c r="BE220" s="344"/>
      <c r="BF220" s="344">
        <f t="shared" si="1654"/>
        <v>0</v>
      </c>
      <c r="BG220" s="345"/>
      <c r="BH220" s="344">
        <f t="shared" si="1655"/>
        <v>0</v>
      </c>
      <c r="BI220" s="346"/>
      <c r="BJ220" s="347"/>
      <c r="BK220" s="347"/>
      <c r="BL220" s="344">
        <f t="shared" si="1656"/>
        <v>0</v>
      </c>
      <c r="BM220" s="345">
        <v>0.294289866351475</v>
      </c>
      <c r="BN220" s="348">
        <f t="shared" si="1657"/>
        <v>0</v>
      </c>
      <c r="BO220" s="349">
        <f t="shared" si="1658"/>
        <v>0</v>
      </c>
      <c r="BP220" s="350"/>
      <c r="BQ220" s="341">
        <v>5.0</v>
      </c>
      <c r="BR220" s="342" t="s">
        <v>127</v>
      </c>
      <c r="BS220" s="343" t="s">
        <v>121</v>
      </c>
      <c r="BT220" s="343" t="s">
        <v>123</v>
      </c>
      <c r="BU220" s="344" t="str">
        <f>ADHB!BU220</f>
        <v/>
      </c>
      <c r="BV220" s="344"/>
      <c r="BW220" s="344">
        <f t="shared" si="1659"/>
        <v>0</v>
      </c>
      <c r="BX220" s="345"/>
      <c r="BY220" s="344">
        <f t="shared" si="1660"/>
        <v>0</v>
      </c>
      <c r="BZ220" s="346"/>
      <c r="CA220" s="347"/>
      <c r="CB220" s="347"/>
      <c r="CC220" s="344">
        <f t="shared" si="1661"/>
        <v>0</v>
      </c>
      <c r="CD220" s="345">
        <v>0.294289866351475</v>
      </c>
      <c r="CE220" s="348">
        <f t="shared" si="1662"/>
        <v>0</v>
      </c>
      <c r="CF220" s="349">
        <f t="shared" si="1663"/>
        <v>0</v>
      </c>
      <c r="CG220" s="350"/>
      <c r="CH220" s="341">
        <v>5.0</v>
      </c>
      <c r="CI220" s="342" t="s">
        <v>127</v>
      </c>
      <c r="CJ220" s="343" t="s">
        <v>121</v>
      </c>
      <c r="CK220" s="343" t="s">
        <v>123</v>
      </c>
      <c r="CL220" s="344" t="str">
        <f>ADHB!CL220</f>
        <v/>
      </c>
      <c r="CM220" s="344"/>
      <c r="CN220" s="344">
        <f t="shared" si="1664"/>
        <v>0</v>
      </c>
      <c r="CO220" s="345"/>
      <c r="CP220" s="344">
        <f t="shared" si="1665"/>
        <v>0</v>
      </c>
      <c r="CQ220" s="346"/>
      <c r="CR220" s="347"/>
      <c r="CS220" s="347"/>
      <c r="CT220" s="344">
        <f t="shared" si="1666"/>
        <v>0</v>
      </c>
      <c r="CU220" s="345">
        <v>0.294289866351475</v>
      </c>
      <c r="CV220" s="348">
        <f t="shared" si="1667"/>
        <v>0</v>
      </c>
      <c r="CW220" s="349">
        <f t="shared" si="1668"/>
        <v>0</v>
      </c>
      <c r="CX220" s="350"/>
      <c r="CY220" s="341">
        <v>5.0</v>
      </c>
      <c r="CZ220" s="342" t="s">
        <v>127</v>
      </c>
      <c r="DA220" s="343" t="s">
        <v>121</v>
      </c>
      <c r="DB220" s="343" t="s">
        <v>123</v>
      </c>
      <c r="DC220" s="344" t="str">
        <f>ADHB!DC220</f>
        <v/>
      </c>
      <c r="DD220" s="344"/>
      <c r="DE220" s="344">
        <f t="shared" si="1669"/>
        <v>0</v>
      </c>
      <c r="DF220" s="345"/>
      <c r="DG220" s="344">
        <f t="shared" si="1670"/>
        <v>0</v>
      </c>
      <c r="DH220" s="346"/>
      <c r="DI220" s="347"/>
      <c r="DJ220" s="347"/>
      <c r="DK220" s="344">
        <f t="shared" si="1671"/>
        <v>0</v>
      </c>
      <c r="DL220" s="345">
        <v>0.294289866351475</v>
      </c>
      <c r="DM220" s="348">
        <f t="shared" si="1672"/>
        <v>0</v>
      </c>
      <c r="DN220" s="349">
        <f t="shared" si="1673"/>
        <v>0</v>
      </c>
      <c r="DO220" s="350"/>
      <c r="DP220" s="341">
        <v>5.0</v>
      </c>
      <c r="DQ220" s="342" t="s">
        <v>127</v>
      </c>
      <c r="DR220" s="343" t="s">
        <v>121</v>
      </c>
      <c r="DS220" s="343" t="s">
        <v>123</v>
      </c>
      <c r="DT220" s="344" t="str">
        <f>ADHB!DT220</f>
        <v/>
      </c>
      <c r="DU220" s="344"/>
      <c r="DV220" s="344">
        <f t="shared" si="1674"/>
        <v>0</v>
      </c>
      <c r="DW220" s="345"/>
      <c r="DX220" s="344">
        <f t="shared" si="1675"/>
        <v>0</v>
      </c>
      <c r="DY220" s="346"/>
      <c r="DZ220" s="347"/>
      <c r="EA220" s="347"/>
      <c r="EB220" s="344">
        <f t="shared" si="1676"/>
        <v>0</v>
      </c>
      <c r="EC220" s="345">
        <v>0.294289866351475</v>
      </c>
      <c r="ED220" s="348">
        <f t="shared" si="1677"/>
        <v>0</v>
      </c>
      <c r="EE220" s="349">
        <f t="shared" si="1678"/>
        <v>0</v>
      </c>
      <c r="EF220" s="350"/>
      <c r="EG220" s="341">
        <v>5.0</v>
      </c>
      <c r="EH220" s="342" t="s">
        <v>127</v>
      </c>
      <c r="EI220" s="343" t="s">
        <v>121</v>
      </c>
      <c r="EJ220" s="343" t="s">
        <v>123</v>
      </c>
      <c r="EK220" s="344" t="str">
        <f>ADHB!EK220</f>
        <v/>
      </c>
      <c r="EL220" s="344"/>
      <c r="EM220" s="344">
        <f t="shared" si="1679"/>
        <v>0</v>
      </c>
      <c r="EN220" s="345"/>
      <c r="EO220" s="344">
        <f t="shared" si="1680"/>
        <v>0</v>
      </c>
      <c r="EP220" s="346"/>
      <c r="EQ220" s="347"/>
      <c r="ER220" s="347"/>
      <c r="ES220" s="344">
        <f t="shared" si="1681"/>
        <v>0</v>
      </c>
      <c r="ET220" s="345">
        <v>0.294289866351475</v>
      </c>
      <c r="EU220" s="348">
        <f t="shared" si="1682"/>
        <v>0</v>
      </c>
      <c r="EV220" s="349">
        <f t="shared" si="1683"/>
        <v>0</v>
      </c>
      <c r="EW220" s="350"/>
      <c r="EX220" s="341">
        <v>5.0</v>
      </c>
      <c r="EY220" s="342" t="s">
        <v>127</v>
      </c>
      <c r="EZ220" s="343" t="s">
        <v>121</v>
      </c>
      <c r="FA220" s="343" t="s">
        <v>123</v>
      </c>
      <c r="FB220" s="344" t="str">
        <f>ADHB!FB220</f>
        <v/>
      </c>
      <c r="FC220" s="344"/>
      <c r="FD220" s="344">
        <f t="shared" si="1684"/>
        <v>0</v>
      </c>
      <c r="FE220" s="345"/>
      <c r="FF220" s="344">
        <f t="shared" si="1685"/>
        <v>0</v>
      </c>
      <c r="FG220" s="346"/>
      <c r="FH220" s="347"/>
      <c r="FI220" s="347"/>
      <c r="FJ220" s="344">
        <f t="shared" si="1686"/>
        <v>0</v>
      </c>
      <c r="FK220" s="345">
        <v>0.294289866351475</v>
      </c>
      <c r="FL220" s="348">
        <f t="shared" si="1687"/>
        <v>0</v>
      </c>
      <c r="FM220" s="349">
        <f t="shared" si="1688"/>
        <v>0</v>
      </c>
      <c r="FN220" s="350"/>
      <c r="FO220" s="341">
        <v>5.0</v>
      </c>
      <c r="FP220" s="342" t="s">
        <v>127</v>
      </c>
      <c r="FQ220" s="343" t="s">
        <v>121</v>
      </c>
      <c r="FR220" s="343" t="s">
        <v>123</v>
      </c>
      <c r="FS220" s="344" t="str">
        <f>ADHB!FS220</f>
        <v/>
      </c>
      <c r="FT220" s="344"/>
      <c r="FU220" s="344">
        <f t="shared" si="1689"/>
        <v>0</v>
      </c>
      <c r="FV220" s="345"/>
      <c r="FW220" s="344">
        <f t="shared" si="1690"/>
        <v>0</v>
      </c>
      <c r="FX220" s="346"/>
      <c r="FY220" s="347"/>
      <c r="FZ220" s="347"/>
      <c r="GA220" s="344">
        <f t="shared" si="1691"/>
        <v>0</v>
      </c>
      <c r="GB220" s="345">
        <v>0.294289866351475</v>
      </c>
      <c r="GC220" s="348">
        <f t="shared" si="1692"/>
        <v>0</v>
      </c>
      <c r="GD220" s="349">
        <f t="shared" si="1693"/>
        <v>0</v>
      </c>
      <c r="GE220" s="350"/>
      <c r="GF220" s="341">
        <v>5.0</v>
      </c>
      <c r="GG220" s="342" t="s">
        <v>127</v>
      </c>
      <c r="GH220" s="343" t="s">
        <v>121</v>
      </c>
      <c r="GI220" s="343" t="s">
        <v>123</v>
      </c>
      <c r="GJ220" s="344" t="str">
        <f>ADHB!GJ220</f>
        <v/>
      </c>
      <c r="GK220" s="344"/>
      <c r="GL220" s="344">
        <f t="shared" si="1694"/>
        <v>0</v>
      </c>
      <c r="GM220" s="345"/>
      <c r="GN220" s="344">
        <f t="shared" si="1695"/>
        <v>0</v>
      </c>
      <c r="GO220" s="346"/>
      <c r="GP220" s="347"/>
      <c r="GQ220" s="347"/>
      <c r="GR220" s="344">
        <f t="shared" si="1696"/>
        <v>0</v>
      </c>
      <c r="GS220" s="345">
        <v>0.294289866351475</v>
      </c>
      <c r="GT220" s="348">
        <f t="shared" si="1697"/>
        <v>0</v>
      </c>
      <c r="GU220" s="349">
        <f t="shared" si="1698"/>
        <v>0</v>
      </c>
      <c r="GV220" s="350"/>
      <c r="GW220" s="341">
        <v>5.0</v>
      </c>
      <c r="GX220" s="342" t="s">
        <v>127</v>
      </c>
      <c r="GY220" s="343" t="s">
        <v>121</v>
      </c>
      <c r="GZ220" s="343" t="s">
        <v>123</v>
      </c>
      <c r="HA220" s="344" t="str">
        <f>ADHB!HA220</f>
        <v/>
      </c>
      <c r="HB220" s="344"/>
      <c r="HC220" s="344">
        <f t="shared" si="1699"/>
        <v>0</v>
      </c>
      <c r="HD220" s="345"/>
      <c r="HE220" s="344">
        <f t="shared" si="1700"/>
        <v>0</v>
      </c>
      <c r="HF220" s="346"/>
      <c r="HG220" s="347"/>
      <c r="HH220" s="347"/>
      <c r="HI220" s="344">
        <f t="shared" si="1701"/>
        <v>0</v>
      </c>
      <c r="HJ220" s="345">
        <v>0.294289866351475</v>
      </c>
      <c r="HK220" s="348">
        <f t="shared" si="1702"/>
        <v>0</v>
      </c>
      <c r="HL220" s="349">
        <f t="shared" si="1703"/>
        <v>0</v>
      </c>
      <c r="HM220" s="350"/>
      <c r="HN220" s="341">
        <v>5.0</v>
      </c>
      <c r="HO220" s="342" t="s">
        <v>127</v>
      </c>
      <c r="HP220" s="343" t="s">
        <v>121</v>
      </c>
      <c r="HQ220" s="343" t="s">
        <v>123</v>
      </c>
      <c r="HR220" s="344" t="str">
        <f>ADHB!HR220</f>
        <v/>
      </c>
      <c r="HS220" s="344"/>
      <c r="HT220" s="344">
        <f t="shared" si="1704"/>
        <v>0</v>
      </c>
      <c r="HU220" s="345"/>
      <c r="HV220" s="344">
        <f t="shared" si="1705"/>
        <v>0</v>
      </c>
      <c r="HW220" s="346"/>
      <c r="HX220" s="347"/>
      <c r="HY220" s="347"/>
      <c r="HZ220" s="344">
        <f t="shared" si="1706"/>
        <v>0</v>
      </c>
      <c r="IA220" s="345">
        <v>0.294289866351475</v>
      </c>
      <c r="IB220" s="348">
        <f t="shared" si="1707"/>
        <v>0</v>
      </c>
      <c r="IC220" s="349">
        <f t="shared" si="1708"/>
        <v>0</v>
      </c>
      <c r="ID220" s="350"/>
      <c r="IE220" s="341">
        <v>5.0</v>
      </c>
      <c r="IF220" s="342" t="s">
        <v>127</v>
      </c>
      <c r="IG220" s="343" t="s">
        <v>121</v>
      </c>
      <c r="IH220" s="343" t="s">
        <v>123</v>
      </c>
      <c r="II220" s="344" t="str">
        <f>ADHB!II220</f>
        <v/>
      </c>
      <c r="IJ220" s="344"/>
      <c r="IK220" s="344">
        <f t="shared" si="1709"/>
        <v>0</v>
      </c>
      <c r="IL220" s="345"/>
      <c r="IM220" s="344">
        <f t="shared" si="1710"/>
        <v>0</v>
      </c>
      <c r="IN220" s="346"/>
      <c r="IO220" s="347"/>
      <c r="IP220" s="347"/>
      <c r="IQ220" s="344">
        <f t="shared" si="1711"/>
        <v>0</v>
      </c>
      <c r="IR220" s="345">
        <v>0.294289866351475</v>
      </c>
      <c r="IS220" s="348">
        <f t="shared" si="1712"/>
        <v>0</v>
      </c>
      <c r="IT220" s="349">
        <f t="shared" si="1713"/>
        <v>0</v>
      </c>
      <c r="IU220" s="350"/>
      <c r="IV220" s="341">
        <v>5.0</v>
      </c>
      <c r="IW220" s="342" t="s">
        <v>127</v>
      </c>
      <c r="IX220" s="343" t="s">
        <v>121</v>
      </c>
      <c r="IY220" s="343" t="s">
        <v>123</v>
      </c>
      <c r="IZ220" s="344" t="str">
        <f>ADHB!IZ220</f>
        <v/>
      </c>
      <c r="JA220" s="344"/>
      <c r="JB220" s="344">
        <f t="shared" si="1714"/>
        <v>0</v>
      </c>
      <c r="JC220" s="345"/>
      <c r="JD220" s="344">
        <f t="shared" si="1715"/>
        <v>0</v>
      </c>
      <c r="JE220" s="346"/>
      <c r="JF220" s="347"/>
      <c r="JG220" s="347"/>
      <c r="JH220" s="344">
        <f t="shared" si="1716"/>
        <v>0</v>
      </c>
      <c r="JI220" s="345">
        <v>0.294289866351475</v>
      </c>
      <c r="JJ220" s="348">
        <f t="shared" si="1717"/>
        <v>0</v>
      </c>
      <c r="JK220" s="349">
        <f t="shared" si="1718"/>
        <v>0</v>
      </c>
      <c r="JL220" s="350"/>
      <c r="JM220" s="341">
        <v>5.0</v>
      </c>
      <c r="JN220" s="342" t="s">
        <v>127</v>
      </c>
      <c r="JO220" s="343" t="s">
        <v>121</v>
      </c>
      <c r="JP220" s="343" t="s">
        <v>123</v>
      </c>
      <c r="JQ220" s="344" t="str">
        <f>ADHB!KY220</f>
        <v/>
      </c>
      <c r="JR220" s="344"/>
      <c r="JS220" s="344">
        <f t="shared" si="1719"/>
        <v>0</v>
      </c>
      <c r="JT220" s="345"/>
      <c r="JU220" s="344">
        <f t="shared" si="1720"/>
        <v>0</v>
      </c>
      <c r="JV220" s="346"/>
      <c r="JW220" s="347"/>
      <c r="JX220" s="347"/>
      <c r="JY220" s="344">
        <f t="shared" si="1721"/>
        <v>0</v>
      </c>
      <c r="JZ220" s="345">
        <v>0.294289866351475</v>
      </c>
      <c r="KA220" s="348">
        <f t="shared" si="1722"/>
        <v>0</v>
      </c>
      <c r="KB220" s="349">
        <f t="shared" si="1723"/>
        <v>0</v>
      </c>
      <c r="KC220" s="350"/>
      <c r="KD220" s="341">
        <v>5.0</v>
      </c>
      <c r="KE220" s="342" t="s">
        <v>127</v>
      </c>
      <c r="KF220" s="343" t="s">
        <v>121</v>
      </c>
      <c r="KG220" s="343" t="s">
        <v>123</v>
      </c>
      <c r="KH220" s="344" t="str">
        <f>ADHB!LP220</f>
        <v/>
      </c>
      <c r="KI220" s="344"/>
      <c r="KJ220" s="344">
        <f t="shared" si="1724"/>
        <v>0</v>
      </c>
      <c r="KK220" s="345"/>
      <c r="KL220" s="344">
        <f t="shared" si="1725"/>
        <v>0</v>
      </c>
      <c r="KM220" s="346"/>
      <c r="KN220" s="347"/>
      <c r="KO220" s="347"/>
      <c r="KP220" s="344">
        <f t="shared" si="1726"/>
        <v>0</v>
      </c>
      <c r="KQ220" s="345">
        <v>0.294289866351475</v>
      </c>
      <c r="KR220" s="348">
        <f t="shared" si="1727"/>
        <v>0</v>
      </c>
      <c r="KS220" s="349">
        <f t="shared" si="1728"/>
        <v>0</v>
      </c>
      <c r="KT220" s="350"/>
      <c r="KU220" s="351"/>
    </row>
    <row r="221" ht="15.75" customHeight="1">
      <c r="A221" s="341">
        <v>6.0</v>
      </c>
      <c r="B221" s="342" t="s">
        <v>128</v>
      </c>
      <c r="C221" s="343" t="s">
        <v>121</v>
      </c>
      <c r="D221" s="343" t="s">
        <v>123</v>
      </c>
      <c r="E221" s="344" t="str">
        <f>ADHB!E221</f>
        <v/>
      </c>
      <c r="F221" s="344"/>
      <c r="G221" s="344">
        <f t="shared" si="1639"/>
        <v>0</v>
      </c>
      <c r="H221" s="345"/>
      <c r="I221" s="344">
        <f t="shared" si="1640"/>
        <v>0</v>
      </c>
      <c r="J221" s="346"/>
      <c r="K221" s="347"/>
      <c r="L221" s="347"/>
      <c r="M221" s="344">
        <f t="shared" si="1641"/>
        <v>0</v>
      </c>
      <c r="N221" s="345">
        <v>0.294289866351475</v>
      </c>
      <c r="O221" s="348">
        <f t="shared" si="1642"/>
        <v>0</v>
      </c>
      <c r="P221" s="349">
        <f t="shared" si="1643"/>
        <v>0</v>
      </c>
      <c r="Q221" s="350"/>
      <c r="R221" s="341">
        <v>6.0</v>
      </c>
      <c r="S221" s="342" t="s">
        <v>128</v>
      </c>
      <c r="T221" s="343" t="s">
        <v>121</v>
      </c>
      <c r="U221" s="343" t="s">
        <v>123</v>
      </c>
      <c r="V221" s="344" t="str">
        <f>ADHB!V221</f>
        <v/>
      </c>
      <c r="W221" s="344"/>
      <c r="X221" s="344">
        <f t="shared" si="1644"/>
        <v>0</v>
      </c>
      <c r="Y221" s="345"/>
      <c r="Z221" s="344">
        <f t="shared" si="1645"/>
        <v>0</v>
      </c>
      <c r="AA221" s="346"/>
      <c r="AB221" s="347"/>
      <c r="AC221" s="347"/>
      <c r="AD221" s="344">
        <f t="shared" si="1646"/>
        <v>0</v>
      </c>
      <c r="AE221" s="345">
        <v>0.294289866351475</v>
      </c>
      <c r="AF221" s="348">
        <f t="shared" si="1647"/>
        <v>0</v>
      </c>
      <c r="AG221" s="349">
        <f t="shared" si="1648"/>
        <v>0</v>
      </c>
      <c r="AH221" s="350"/>
      <c r="AI221" s="341">
        <v>6.0</v>
      </c>
      <c r="AJ221" s="342" t="s">
        <v>128</v>
      </c>
      <c r="AK221" s="343" t="s">
        <v>121</v>
      </c>
      <c r="AL221" s="343" t="s">
        <v>123</v>
      </c>
      <c r="AM221" s="344" t="str">
        <f>ADHB!AM221</f>
        <v/>
      </c>
      <c r="AN221" s="344"/>
      <c r="AO221" s="344">
        <f t="shared" si="1649"/>
        <v>0</v>
      </c>
      <c r="AP221" s="345"/>
      <c r="AQ221" s="344">
        <f t="shared" si="1650"/>
        <v>0</v>
      </c>
      <c r="AR221" s="346"/>
      <c r="AS221" s="347"/>
      <c r="AT221" s="347"/>
      <c r="AU221" s="344">
        <f t="shared" si="1651"/>
        <v>0</v>
      </c>
      <c r="AV221" s="345">
        <v>0.294289866351475</v>
      </c>
      <c r="AW221" s="348">
        <f t="shared" si="1652"/>
        <v>0</v>
      </c>
      <c r="AX221" s="349">
        <f t="shared" si="1653"/>
        <v>0</v>
      </c>
      <c r="AY221" s="350"/>
      <c r="AZ221" s="341">
        <v>6.0</v>
      </c>
      <c r="BA221" s="342" t="s">
        <v>128</v>
      </c>
      <c r="BB221" s="343" t="s">
        <v>121</v>
      </c>
      <c r="BC221" s="343" t="s">
        <v>123</v>
      </c>
      <c r="BD221" s="344" t="str">
        <f>ADHB!BD221</f>
        <v/>
      </c>
      <c r="BE221" s="344"/>
      <c r="BF221" s="344">
        <f t="shared" si="1654"/>
        <v>0</v>
      </c>
      <c r="BG221" s="345"/>
      <c r="BH221" s="344">
        <f t="shared" si="1655"/>
        <v>0</v>
      </c>
      <c r="BI221" s="346"/>
      <c r="BJ221" s="347"/>
      <c r="BK221" s="347"/>
      <c r="BL221" s="344">
        <f t="shared" si="1656"/>
        <v>0</v>
      </c>
      <c r="BM221" s="345">
        <v>0.294289866351475</v>
      </c>
      <c r="BN221" s="348">
        <f t="shared" si="1657"/>
        <v>0</v>
      </c>
      <c r="BO221" s="349">
        <f t="shared" si="1658"/>
        <v>0</v>
      </c>
      <c r="BP221" s="350"/>
      <c r="BQ221" s="341">
        <v>6.0</v>
      </c>
      <c r="BR221" s="342" t="s">
        <v>128</v>
      </c>
      <c r="BS221" s="343" t="s">
        <v>121</v>
      </c>
      <c r="BT221" s="343" t="s">
        <v>123</v>
      </c>
      <c r="BU221" s="344" t="str">
        <f>ADHB!BU221</f>
        <v/>
      </c>
      <c r="BV221" s="344"/>
      <c r="BW221" s="344">
        <f t="shared" si="1659"/>
        <v>0</v>
      </c>
      <c r="BX221" s="345"/>
      <c r="BY221" s="344">
        <f t="shared" si="1660"/>
        <v>0</v>
      </c>
      <c r="BZ221" s="346"/>
      <c r="CA221" s="347"/>
      <c r="CB221" s="347"/>
      <c r="CC221" s="344">
        <f t="shared" si="1661"/>
        <v>0</v>
      </c>
      <c r="CD221" s="345">
        <v>0.294289866351475</v>
      </c>
      <c r="CE221" s="348">
        <f t="shared" si="1662"/>
        <v>0</v>
      </c>
      <c r="CF221" s="349">
        <f t="shared" si="1663"/>
        <v>0</v>
      </c>
      <c r="CG221" s="350"/>
      <c r="CH221" s="341">
        <v>6.0</v>
      </c>
      <c r="CI221" s="342" t="s">
        <v>128</v>
      </c>
      <c r="CJ221" s="343" t="s">
        <v>121</v>
      </c>
      <c r="CK221" s="343" t="s">
        <v>123</v>
      </c>
      <c r="CL221" s="344" t="str">
        <f>ADHB!CL221</f>
        <v/>
      </c>
      <c r="CM221" s="344"/>
      <c r="CN221" s="344">
        <f t="shared" si="1664"/>
        <v>0</v>
      </c>
      <c r="CO221" s="345"/>
      <c r="CP221" s="344">
        <f t="shared" si="1665"/>
        <v>0</v>
      </c>
      <c r="CQ221" s="346"/>
      <c r="CR221" s="347"/>
      <c r="CS221" s="347"/>
      <c r="CT221" s="344">
        <f t="shared" si="1666"/>
        <v>0</v>
      </c>
      <c r="CU221" s="345">
        <v>0.294289866351475</v>
      </c>
      <c r="CV221" s="348">
        <f t="shared" si="1667"/>
        <v>0</v>
      </c>
      <c r="CW221" s="349">
        <f t="shared" si="1668"/>
        <v>0</v>
      </c>
      <c r="CX221" s="350"/>
      <c r="CY221" s="341">
        <v>6.0</v>
      </c>
      <c r="CZ221" s="342" t="s">
        <v>128</v>
      </c>
      <c r="DA221" s="343" t="s">
        <v>121</v>
      </c>
      <c r="DB221" s="343" t="s">
        <v>123</v>
      </c>
      <c r="DC221" s="344" t="str">
        <f>ADHB!DC221</f>
        <v/>
      </c>
      <c r="DD221" s="344"/>
      <c r="DE221" s="344">
        <f t="shared" si="1669"/>
        <v>0</v>
      </c>
      <c r="DF221" s="345"/>
      <c r="DG221" s="344">
        <f t="shared" si="1670"/>
        <v>0</v>
      </c>
      <c r="DH221" s="346"/>
      <c r="DI221" s="347"/>
      <c r="DJ221" s="347"/>
      <c r="DK221" s="344">
        <f t="shared" si="1671"/>
        <v>0</v>
      </c>
      <c r="DL221" s="345">
        <v>0.294289866351475</v>
      </c>
      <c r="DM221" s="348">
        <f t="shared" si="1672"/>
        <v>0</v>
      </c>
      <c r="DN221" s="349">
        <f t="shared" si="1673"/>
        <v>0</v>
      </c>
      <c r="DO221" s="350"/>
      <c r="DP221" s="341">
        <v>6.0</v>
      </c>
      <c r="DQ221" s="342" t="s">
        <v>128</v>
      </c>
      <c r="DR221" s="343" t="s">
        <v>121</v>
      </c>
      <c r="DS221" s="343" t="s">
        <v>123</v>
      </c>
      <c r="DT221" s="344" t="str">
        <f>ADHB!DT221</f>
        <v/>
      </c>
      <c r="DU221" s="344"/>
      <c r="DV221" s="344">
        <f t="shared" si="1674"/>
        <v>0</v>
      </c>
      <c r="DW221" s="345"/>
      <c r="DX221" s="344">
        <f t="shared" si="1675"/>
        <v>0</v>
      </c>
      <c r="DY221" s="346"/>
      <c r="DZ221" s="347"/>
      <c r="EA221" s="347"/>
      <c r="EB221" s="344">
        <f t="shared" si="1676"/>
        <v>0</v>
      </c>
      <c r="EC221" s="345">
        <v>0.294289866351475</v>
      </c>
      <c r="ED221" s="348">
        <f t="shared" si="1677"/>
        <v>0</v>
      </c>
      <c r="EE221" s="349">
        <f t="shared" si="1678"/>
        <v>0</v>
      </c>
      <c r="EF221" s="350"/>
      <c r="EG221" s="341">
        <v>6.0</v>
      </c>
      <c r="EH221" s="342" t="s">
        <v>128</v>
      </c>
      <c r="EI221" s="343" t="s">
        <v>121</v>
      </c>
      <c r="EJ221" s="343" t="s">
        <v>123</v>
      </c>
      <c r="EK221" s="344" t="str">
        <f>ADHB!EK221</f>
        <v/>
      </c>
      <c r="EL221" s="344"/>
      <c r="EM221" s="344">
        <f t="shared" si="1679"/>
        <v>0</v>
      </c>
      <c r="EN221" s="345"/>
      <c r="EO221" s="344">
        <f t="shared" si="1680"/>
        <v>0</v>
      </c>
      <c r="EP221" s="346"/>
      <c r="EQ221" s="347"/>
      <c r="ER221" s="347"/>
      <c r="ES221" s="344">
        <f t="shared" si="1681"/>
        <v>0</v>
      </c>
      <c r="ET221" s="345">
        <v>0.294289866351475</v>
      </c>
      <c r="EU221" s="348">
        <f t="shared" si="1682"/>
        <v>0</v>
      </c>
      <c r="EV221" s="349">
        <f t="shared" si="1683"/>
        <v>0</v>
      </c>
      <c r="EW221" s="350"/>
      <c r="EX221" s="341">
        <v>6.0</v>
      </c>
      <c r="EY221" s="342" t="s">
        <v>128</v>
      </c>
      <c r="EZ221" s="343" t="s">
        <v>121</v>
      </c>
      <c r="FA221" s="343" t="s">
        <v>123</v>
      </c>
      <c r="FB221" s="344" t="str">
        <f>ADHB!FB221</f>
        <v/>
      </c>
      <c r="FC221" s="344"/>
      <c r="FD221" s="344">
        <f t="shared" si="1684"/>
        <v>0</v>
      </c>
      <c r="FE221" s="345"/>
      <c r="FF221" s="344">
        <f t="shared" si="1685"/>
        <v>0</v>
      </c>
      <c r="FG221" s="346"/>
      <c r="FH221" s="347"/>
      <c r="FI221" s="347"/>
      <c r="FJ221" s="344">
        <f t="shared" si="1686"/>
        <v>0</v>
      </c>
      <c r="FK221" s="345">
        <v>0.294289866351475</v>
      </c>
      <c r="FL221" s="348">
        <f t="shared" si="1687"/>
        <v>0</v>
      </c>
      <c r="FM221" s="349">
        <f t="shared" si="1688"/>
        <v>0</v>
      </c>
      <c r="FN221" s="350"/>
      <c r="FO221" s="341">
        <v>6.0</v>
      </c>
      <c r="FP221" s="342" t="s">
        <v>128</v>
      </c>
      <c r="FQ221" s="343" t="s">
        <v>121</v>
      </c>
      <c r="FR221" s="343" t="s">
        <v>123</v>
      </c>
      <c r="FS221" s="344" t="str">
        <f>ADHB!FS221</f>
        <v/>
      </c>
      <c r="FT221" s="344"/>
      <c r="FU221" s="344">
        <f t="shared" si="1689"/>
        <v>0</v>
      </c>
      <c r="FV221" s="345"/>
      <c r="FW221" s="344">
        <f t="shared" si="1690"/>
        <v>0</v>
      </c>
      <c r="FX221" s="346"/>
      <c r="FY221" s="347"/>
      <c r="FZ221" s="347"/>
      <c r="GA221" s="344">
        <f t="shared" si="1691"/>
        <v>0</v>
      </c>
      <c r="GB221" s="345">
        <v>0.294289866351475</v>
      </c>
      <c r="GC221" s="348">
        <f t="shared" si="1692"/>
        <v>0</v>
      </c>
      <c r="GD221" s="349">
        <f t="shared" si="1693"/>
        <v>0</v>
      </c>
      <c r="GE221" s="350"/>
      <c r="GF221" s="341">
        <v>6.0</v>
      </c>
      <c r="GG221" s="342" t="s">
        <v>128</v>
      </c>
      <c r="GH221" s="343" t="s">
        <v>121</v>
      </c>
      <c r="GI221" s="343" t="s">
        <v>123</v>
      </c>
      <c r="GJ221" s="344" t="str">
        <f>ADHB!GJ221</f>
        <v/>
      </c>
      <c r="GK221" s="344"/>
      <c r="GL221" s="344">
        <f t="shared" si="1694"/>
        <v>0</v>
      </c>
      <c r="GM221" s="345"/>
      <c r="GN221" s="344">
        <f t="shared" si="1695"/>
        <v>0</v>
      </c>
      <c r="GO221" s="346"/>
      <c r="GP221" s="347"/>
      <c r="GQ221" s="347"/>
      <c r="GR221" s="344">
        <f t="shared" si="1696"/>
        <v>0</v>
      </c>
      <c r="GS221" s="345">
        <v>0.294289866351475</v>
      </c>
      <c r="GT221" s="348">
        <f t="shared" si="1697"/>
        <v>0</v>
      </c>
      <c r="GU221" s="349">
        <f t="shared" si="1698"/>
        <v>0</v>
      </c>
      <c r="GV221" s="350"/>
      <c r="GW221" s="341">
        <v>6.0</v>
      </c>
      <c r="GX221" s="342" t="s">
        <v>128</v>
      </c>
      <c r="GY221" s="343" t="s">
        <v>121</v>
      </c>
      <c r="GZ221" s="343" t="s">
        <v>123</v>
      </c>
      <c r="HA221" s="344" t="str">
        <f>ADHB!HA221</f>
        <v/>
      </c>
      <c r="HB221" s="344"/>
      <c r="HC221" s="344">
        <f t="shared" si="1699"/>
        <v>0</v>
      </c>
      <c r="HD221" s="345"/>
      <c r="HE221" s="344">
        <f t="shared" si="1700"/>
        <v>0</v>
      </c>
      <c r="HF221" s="346"/>
      <c r="HG221" s="347"/>
      <c r="HH221" s="347"/>
      <c r="HI221" s="344">
        <f t="shared" si="1701"/>
        <v>0</v>
      </c>
      <c r="HJ221" s="345">
        <v>0.294289866351475</v>
      </c>
      <c r="HK221" s="348">
        <f t="shared" si="1702"/>
        <v>0</v>
      </c>
      <c r="HL221" s="349">
        <f t="shared" si="1703"/>
        <v>0</v>
      </c>
      <c r="HM221" s="350"/>
      <c r="HN221" s="341">
        <v>6.0</v>
      </c>
      <c r="HO221" s="342" t="s">
        <v>128</v>
      </c>
      <c r="HP221" s="343" t="s">
        <v>121</v>
      </c>
      <c r="HQ221" s="343" t="s">
        <v>123</v>
      </c>
      <c r="HR221" s="344" t="str">
        <f>ADHB!HR221</f>
        <v/>
      </c>
      <c r="HS221" s="344"/>
      <c r="HT221" s="344">
        <f t="shared" si="1704"/>
        <v>0</v>
      </c>
      <c r="HU221" s="345"/>
      <c r="HV221" s="344">
        <f t="shared" si="1705"/>
        <v>0</v>
      </c>
      <c r="HW221" s="346"/>
      <c r="HX221" s="347"/>
      <c r="HY221" s="347"/>
      <c r="HZ221" s="344">
        <f t="shared" si="1706"/>
        <v>0</v>
      </c>
      <c r="IA221" s="345">
        <v>0.294289866351475</v>
      </c>
      <c r="IB221" s="348">
        <f t="shared" si="1707"/>
        <v>0</v>
      </c>
      <c r="IC221" s="349">
        <f t="shared" si="1708"/>
        <v>0</v>
      </c>
      <c r="ID221" s="350"/>
      <c r="IE221" s="341">
        <v>6.0</v>
      </c>
      <c r="IF221" s="342" t="s">
        <v>128</v>
      </c>
      <c r="IG221" s="343" t="s">
        <v>121</v>
      </c>
      <c r="IH221" s="343" t="s">
        <v>123</v>
      </c>
      <c r="II221" s="344" t="str">
        <f>ADHB!II221</f>
        <v/>
      </c>
      <c r="IJ221" s="344"/>
      <c r="IK221" s="344">
        <f t="shared" si="1709"/>
        <v>0</v>
      </c>
      <c r="IL221" s="345"/>
      <c r="IM221" s="344">
        <f t="shared" si="1710"/>
        <v>0</v>
      </c>
      <c r="IN221" s="346"/>
      <c r="IO221" s="347"/>
      <c r="IP221" s="347"/>
      <c r="IQ221" s="344">
        <f t="shared" si="1711"/>
        <v>0</v>
      </c>
      <c r="IR221" s="345">
        <v>0.294289866351475</v>
      </c>
      <c r="IS221" s="348">
        <f t="shared" si="1712"/>
        <v>0</v>
      </c>
      <c r="IT221" s="349">
        <f t="shared" si="1713"/>
        <v>0</v>
      </c>
      <c r="IU221" s="350"/>
      <c r="IV221" s="341">
        <v>6.0</v>
      </c>
      <c r="IW221" s="342" t="s">
        <v>128</v>
      </c>
      <c r="IX221" s="343" t="s">
        <v>121</v>
      </c>
      <c r="IY221" s="343" t="s">
        <v>123</v>
      </c>
      <c r="IZ221" s="344" t="str">
        <f>ADHB!IZ221</f>
        <v/>
      </c>
      <c r="JA221" s="344"/>
      <c r="JB221" s="344">
        <f t="shared" si="1714"/>
        <v>0</v>
      </c>
      <c r="JC221" s="345"/>
      <c r="JD221" s="344">
        <f t="shared" si="1715"/>
        <v>0</v>
      </c>
      <c r="JE221" s="346"/>
      <c r="JF221" s="347"/>
      <c r="JG221" s="347"/>
      <c r="JH221" s="344">
        <f t="shared" si="1716"/>
        <v>0</v>
      </c>
      <c r="JI221" s="345">
        <v>0.294289866351475</v>
      </c>
      <c r="JJ221" s="348">
        <f t="shared" si="1717"/>
        <v>0</v>
      </c>
      <c r="JK221" s="349">
        <f t="shared" si="1718"/>
        <v>0</v>
      </c>
      <c r="JL221" s="350"/>
      <c r="JM221" s="341">
        <v>6.0</v>
      </c>
      <c r="JN221" s="342" t="s">
        <v>128</v>
      </c>
      <c r="JO221" s="343" t="s">
        <v>121</v>
      </c>
      <c r="JP221" s="343" t="s">
        <v>123</v>
      </c>
      <c r="JQ221" s="344" t="str">
        <f>ADHB!KY221</f>
        <v/>
      </c>
      <c r="JR221" s="344"/>
      <c r="JS221" s="344">
        <f t="shared" si="1719"/>
        <v>0</v>
      </c>
      <c r="JT221" s="345"/>
      <c r="JU221" s="344">
        <f t="shared" si="1720"/>
        <v>0</v>
      </c>
      <c r="JV221" s="346"/>
      <c r="JW221" s="347"/>
      <c r="JX221" s="347"/>
      <c r="JY221" s="344">
        <f t="shared" si="1721"/>
        <v>0</v>
      </c>
      <c r="JZ221" s="345">
        <v>0.294289866351475</v>
      </c>
      <c r="KA221" s="348">
        <f t="shared" si="1722"/>
        <v>0</v>
      </c>
      <c r="KB221" s="349">
        <f t="shared" si="1723"/>
        <v>0</v>
      </c>
      <c r="KC221" s="350"/>
      <c r="KD221" s="341">
        <v>6.0</v>
      </c>
      <c r="KE221" s="342" t="s">
        <v>128</v>
      </c>
      <c r="KF221" s="343" t="s">
        <v>121</v>
      </c>
      <c r="KG221" s="343" t="s">
        <v>123</v>
      </c>
      <c r="KH221" s="344" t="str">
        <f>ADHB!LP221</f>
        <v/>
      </c>
      <c r="KI221" s="344"/>
      <c r="KJ221" s="344">
        <f t="shared" si="1724"/>
        <v>0</v>
      </c>
      <c r="KK221" s="345"/>
      <c r="KL221" s="344">
        <f t="shared" si="1725"/>
        <v>0</v>
      </c>
      <c r="KM221" s="346"/>
      <c r="KN221" s="347"/>
      <c r="KO221" s="347"/>
      <c r="KP221" s="344">
        <f t="shared" si="1726"/>
        <v>0</v>
      </c>
      <c r="KQ221" s="345">
        <v>0.294289866351475</v>
      </c>
      <c r="KR221" s="348">
        <f t="shared" si="1727"/>
        <v>0</v>
      </c>
      <c r="KS221" s="349">
        <f t="shared" si="1728"/>
        <v>0</v>
      </c>
      <c r="KT221" s="350"/>
      <c r="KU221" s="351"/>
    </row>
    <row r="222" ht="15.75" customHeight="1">
      <c r="A222" s="341">
        <v>7.0</v>
      </c>
      <c r="B222" s="342" t="s">
        <v>129</v>
      </c>
      <c r="C222" s="343" t="s">
        <v>121</v>
      </c>
      <c r="D222" s="343" t="s">
        <v>123</v>
      </c>
      <c r="E222" s="344" t="str">
        <f>ADHB!E222</f>
        <v/>
      </c>
      <c r="F222" s="344"/>
      <c r="G222" s="344">
        <f t="shared" si="1639"/>
        <v>0</v>
      </c>
      <c r="H222" s="345"/>
      <c r="I222" s="344">
        <f t="shared" si="1640"/>
        <v>0</v>
      </c>
      <c r="J222" s="346"/>
      <c r="K222" s="347"/>
      <c r="L222" s="347"/>
      <c r="M222" s="344">
        <f t="shared" si="1641"/>
        <v>0</v>
      </c>
      <c r="N222" s="345">
        <v>0.294289866351475</v>
      </c>
      <c r="O222" s="348">
        <f t="shared" si="1642"/>
        <v>0</v>
      </c>
      <c r="P222" s="349">
        <f t="shared" si="1643"/>
        <v>0</v>
      </c>
      <c r="Q222" s="350"/>
      <c r="R222" s="341">
        <v>7.0</v>
      </c>
      <c r="S222" s="342" t="s">
        <v>129</v>
      </c>
      <c r="T222" s="343" t="s">
        <v>121</v>
      </c>
      <c r="U222" s="343" t="s">
        <v>123</v>
      </c>
      <c r="V222" s="344" t="str">
        <f>ADHB!V222</f>
        <v/>
      </c>
      <c r="W222" s="344"/>
      <c r="X222" s="344">
        <f t="shared" si="1644"/>
        <v>0</v>
      </c>
      <c r="Y222" s="345"/>
      <c r="Z222" s="344">
        <f t="shared" si="1645"/>
        <v>0</v>
      </c>
      <c r="AA222" s="346"/>
      <c r="AB222" s="347"/>
      <c r="AC222" s="347"/>
      <c r="AD222" s="344">
        <f t="shared" si="1646"/>
        <v>0</v>
      </c>
      <c r="AE222" s="345">
        <v>0.294289866351475</v>
      </c>
      <c r="AF222" s="348">
        <f t="shared" si="1647"/>
        <v>0</v>
      </c>
      <c r="AG222" s="349">
        <f t="shared" si="1648"/>
        <v>0</v>
      </c>
      <c r="AH222" s="350"/>
      <c r="AI222" s="341">
        <v>7.0</v>
      </c>
      <c r="AJ222" s="342" t="s">
        <v>129</v>
      </c>
      <c r="AK222" s="343" t="s">
        <v>121</v>
      </c>
      <c r="AL222" s="343" t="s">
        <v>123</v>
      </c>
      <c r="AM222" s="344" t="str">
        <f>ADHB!AM222</f>
        <v/>
      </c>
      <c r="AN222" s="344"/>
      <c r="AO222" s="344">
        <f t="shared" si="1649"/>
        <v>0</v>
      </c>
      <c r="AP222" s="345"/>
      <c r="AQ222" s="344">
        <f t="shared" si="1650"/>
        <v>0</v>
      </c>
      <c r="AR222" s="346"/>
      <c r="AS222" s="347"/>
      <c r="AT222" s="347"/>
      <c r="AU222" s="344">
        <f t="shared" si="1651"/>
        <v>0</v>
      </c>
      <c r="AV222" s="345">
        <v>0.294289866351475</v>
      </c>
      <c r="AW222" s="348">
        <f t="shared" si="1652"/>
        <v>0</v>
      </c>
      <c r="AX222" s="349">
        <f t="shared" si="1653"/>
        <v>0</v>
      </c>
      <c r="AY222" s="350"/>
      <c r="AZ222" s="341">
        <v>7.0</v>
      </c>
      <c r="BA222" s="342" t="s">
        <v>129</v>
      </c>
      <c r="BB222" s="343" t="s">
        <v>121</v>
      </c>
      <c r="BC222" s="343" t="s">
        <v>123</v>
      </c>
      <c r="BD222" s="344" t="str">
        <f>ADHB!BD222</f>
        <v/>
      </c>
      <c r="BE222" s="344"/>
      <c r="BF222" s="344">
        <f t="shared" si="1654"/>
        <v>0</v>
      </c>
      <c r="BG222" s="345"/>
      <c r="BH222" s="344">
        <f t="shared" si="1655"/>
        <v>0</v>
      </c>
      <c r="BI222" s="346"/>
      <c r="BJ222" s="347"/>
      <c r="BK222" s="347"/>
      <c r="BL222" s="344">
        <f t="shared" si="1656"/>
        <v>0</v>
      </c>
      <c r="BM222" s="345">
        <v>0.294289866351475</v>
      </c>
      <c r="BN222" s="348">
        <f t="shared" si="1657"/>
        <v>0</v>
      </c>
      <c r="BO222" s="349">
        <f t="shared" si="1658"/>
        <v>0</v>
      </c>
      <c r="BP222" s="350"/>
      <c r="BQ222" s="341">
        <v>7.0</v>
      </c>
      <c r="BR222" s="342" t="s">
        <v>129</v>
      </c>
      <c r="BS222" s="343" t="s">
        <v>121</v>
      </c>
      <c r="BT222" s="343" t="s">
        <v>123</v>
      </c>
      <c r="BU222" s="344" t="str">
        <f>ADHB!BU222</f>
        <v/>
      </c>
      <c r="BV222" s="344"/>
      <c r="BW222" s="344">
        <f t="shared" si="1659"/>
        <v>0</v>
      </c>
      <c r="BX222" s="345"/>
      <c r="BY222" s="344">
        <f t="shared" si="1660"/>
        <v>0</v>
      </c>
      <c r="BZ222" s="346"/>
      <c r="CA222" s="347"/>
      <c r="CB222" s="347"/>
      <c r="CC222" s="344">
        <f t="shared" si="1661"/>
        <v>0</v>
      </c>
      <c r="CD222" s="345">
        <v>0.294289866351475</v>
      </c>
      <c r="CE222" s="348">
        <f t="shared" si="1662"/>
        <v>0</v>
      </c>
      <c r="CF222" s="349">
        <f t="shared" si="1663"/>
        <v>0</v>
      </c>
      <c r="CG222" s="350"/>
      <c r="CH222" s="341">
        <v>7.0</v>
      </c>
      <c r="CI222" s="342" t="s">
        <v>129</v>
      </c>
      <c r="CJ222" s="343" t="s">
        <v>121</v>
      </c>
      <c r="CK222" s="343" t="s">
        <v>123</v>
      </c>
      <c r="CL222" s="344" t="str">
        <f>ADHB!CL222</f>
        <v/>
      </c>
      <c r="CM222" s="344"/>
      <c r="CN222" s="344">
        <f t="shared" si="1664"/>
        <v>0</v>
      </c>
      <c r="CO222" s="345"/>
      <c r="CP222" s="344">
        <f t="shared" si="1665"/>
        <v>0</v>
      </c>
      <c r="CQ222" s="346"/>
      <c r="CR222" s="347"/>
      <c r="CS222" s="347"/>
      <c r="CT222" s="344">
        <f t="shared" si="1666"/>
        <v>0</v>
      </c>
      <c r="CU222" s="345">
        <v>0.294289866351475</v>
      </c>
      <c r="CV222" s="348">
        <f t="shared" si="1667"/>
        <v>0</v>
      </c>
      <c r="CW222" s="349">
        <f t="shared" si="1668"/>
        <v>0</v>
      </c>
      <c r="CX222" s="350"/>
      <c r="CY222" s="341">
        <v>7.0</v>
      </c>
      <c r="CZ222" s="342" t="s">
        <v>129</v>
      </c>
      <c r="DA222" s="343" t="s">
        <v>121</v>
      </c>
      <c r="DB222" s="343" t="s">
        <v>123</v>
      </c>
      <c r="DC222" s="344" t="str">
        <f>ADHB!DC222</f>
        <v/>
      </c>
      <c r="DD222" s="344"/>
      <c r="DE222" s="344">
        <f t="shared" si="1669"/>
        <v>0</v>
      </c>
      <c r="DF222" s="345"/>
      <c r="DG222" s="344">
        <f t="shared" si="1670"/>
        <v>0</v>
      </c>
      <c r="DH222" s="346"/>
      <c r="DI222" s="347"/>
      <c r="DJ222" s="347"/>
      <c r="DK222" s="344">
        <f t="shared" si="1671"/>
        <v>0</v>
      </c>
      <c r="DL222" s="345">
        <v>0.294289866351475</v>
      </c>
      <c r="DM222" s="348">
        <f t="shared" si="1672"/>
        <v>0</v>
      </c>
      <c r="DN222" s="349">
        <f t="shared" si="1673"/>
        <v>0</v>
      </c>
      <c r="DO222" s="350"/>
      <c r="DP222" s="341">
        <v>7.0</v>
      </c>
      <c r="DQ222" s="342" t="s">
        <v>129</v>
      </c>
      <c r="DR222" s="343" t="s">
        <v>121</v>
      </c>
      <c r="DS222" s="343" t="s">
        <v>123</v>
      </c>
      <c r="DT222" s="344" t="str">
        <f>ADHB!DT222</f>
        <v/>
      </c>
      <c r="DU222" s="344"/>
      <c r="DV222" s="344">
        <f t="shared" si="1674"/>
        <v>0</v>
      </c>
      <c r="DW222" s="345"/>
      <c r="DX222" s="344">
        <f t="shared" si="1675"/>
        <v>0</v>
      </c>
      <c r="DY222" s="346"/>
      <c r="DZ222" s="347"/>
      <c r="EA222" s="347"/>
      <c r="EB222" s="344">
        <f t="shared" si="1676"/>
        <v>0</v>
      </c>
      <c r="EC222" s="345">
        <v>0.294289866351475</v>
      </c>
      <c r="ED222" s="348">
        <f t="shared" si="1677"/>
        <v>0</v>
      </c>
      <c r="EE222" s="349">
        <f t="shared" si="1678"/>
        <v>0</v>
      </c>
      <c r="EF222" s="350"/>
      <c r="EG222" s="341">
        <v>7.0</v>
      </c>
      <c r="EH222" s="342" t="s">
        <v>129</v>
      </c>
      <c r="EI222" s="343" t="s">
        <v>121</v>
      </c>
      <c r="EJ222" s="343" t="s">
        <v>123</v>
      </c>
      <c r="EK222" s="344" t="str">
        <f>ADHB!EK222</f>
        <v/>
      </c>
      <c r="EL222" s="344"/>
      <c r="EM222" s="344">
        <f t="shared" si="1679"/>
        <v>0</v>
      </c>
      <c r="EN222" s="345"/>
      <c r="EO222" s="344">
        <f t="shared" si="1680"/>
        <v>0</v>
      </c>
      <c r="EP222" s="346"/>
      <c r="EQ222" s="347"/>
      <c r="ER222" s="347"/>
      <c r="ES222" s="344">
        <f t="shared" si="1681"/>
        <v>0</v>
      </c>
      <c r="ET222" s="345">
        <v>0.294289866351475</v>
      </c>
      <c r="EU222" s="348">
        <f t="shared" si="1682"/>
        <v>0</v>
      </c>
      <c r="EV222" s="349">
        <f t="shared" si="1683"/>
        <v>0</v>
      </c>
      <c r="EW222" s="350"/>
      <c r="EX222" s="341">
        <v>7.0</v>
      </c>
      <c r="EY222" s="342" t="s">
        <v>129</v>
      </c>
      <c r="EZ222" s="343" t="s">
        <v>121</v>
      </c>
      <c r="FA222" s="343" t="s">
        <v>123</v>
      </c>
      <c r="FB222" s="344" t="str">
        <f>ADHB!FB222</f>
        <v/>
      </c>
      <c r="FC222" s="344"/>
      <c r="FD222" s="344">
        <f t="shared" si="1684"/>
        <v>0</v>
      </c>
      <c r="FE222" s="345"/>
      <c r="FF222" s="344">
        <f t="shared" si="1685"/>
        <v>0</v>
      </c>
      <c r="FG222" s="346"/>
      <c r="FH222" s="347"/>
      <c r="FI222" s="347"/>
      <c r="FJ222" s="344">
        <f t="shared" si="1686"/>
        <v>0</v>
      </c>
      <c r="FK222" s="345">
        <v>0.294289866351475</v>
      </c>
      <c r="FL222" s="348">
        <f t="shared" si="1687"/>
        <v>0</v>
      </c>
      <c r="FM222" s="349">
        <f t="shared" si="1688"/>
        <v>0</v>
      </c>
      <c r="FN222" s="350"/>
      <c r="FO222" s="341">
        <v>7.0</v>
      </c>
      <c r="FP222" s="342" t="s">
        <v>129</v>
      </c>
      <c r="FQ222" s="343" t="s">
        <v>121</v>
      </c>
      <c r="FR222" s="343" t="s">
        <v>123</v>
      </c>
      <c r="FS222" s="344" t="str">
        <f>ADHB!FS222</f>
        <v/>
      </c>
      <c r="FT222" s="344"/>
      <c r="FU222" s="344">
        <f t="shared" si="1689"/>
        <v>0</v>
      </c>
      <c r="FV222" s="345"/>
      <c r="FW222" s="344">
        <f t="shared" si="1690"/>
        <v>0</v>
      </c>
      <c r="FX222" s="346"/>
      <c r="FY222" s="347"/>
      <c r="FZ222" s="347"/>
      <c r="GA222" s="344">
        <f t="shared" si="1691"/>
        <v>0</v>
      </c>
      <c r="GB222" s="345">
        <v>0.294289866351475</v>
      </c>
      <c r="GC222" s="348">
        <f t="shared" si="1692"/>
        <v>0</v>
      </c>
      <c r="GD222" s="349">
        <f t="shared" si="1693"/>
        <v>0</v>
      </c>
      <c r="GE222" s="350"/>
      <c r="GF222" s="341">
        <v>7.0</v>
      </c>
      <c r="GG222" s="342" t="s">
        <v>129</v>
      </c>
      <c r="GH222" s="343" t="s">
        <v>121</v>
      </c>
      <c r="GI222" s="343" t="s">
        <v>123</v>
      </c>
      <c r="GJ222" s="344" t="str">
        <f>ADHB!GJ222</f>
        <v/>
      </c>
      <c r="GK222" s="344"/>
      <c r="GL222" s="344">
        <f t="shared" si="1694"/>
        <v>0</v>
      </c>
      <c r="GM222" s="345"/>
      <c r="GN222" s="344">
        <f t="shared" si="1695"/>
        <v>0</v>
      </c>
      <c r="GO222" s="346"/>
      <c r="GP222" s="347"/>
      <c r="GQ222" s="347"/>
      <c r="GR222" s="344">
        <f t="shared" si="1696"/>
        <v>0</v>
      </c>
      <c r="GS222" s="345">
        <v>0.294289866351475</v>
      </c>
      <c r="GT222" s="348">
        <f t="shared" si="1697"/>
        <v>0</v>
      </c>
      <c r="GU222" s="349">
        <f t="shared" si="1698"/>
        <v>0</v>
      </c>
      <c r="GV222" s="350"/>
      <c r="GW222" s="341">
        <v>7.0</v>
      </c>
      <c r="GX222" s="342" t="s">
        <v>129</v>
      </c>
      <c r="GY222" s="343" t="s">
        <v>121</v>
      </c>
      <c r="GZ222" s="343" t="s">
        <v>123</v>
      </c>
      <c r="HA222" s="344" t="str">
        <f>ADHB!HA222</f>
        <v/>
      </c>
      <c r="HB222" s="344"/>
      <c r="HC222" s="344">
        <f t="shared" si="1699"/>
        <v>0</v>
      </c>
      <c r="HD222" s="345"/>
      <c r="HE222" s="344">
        <f t="shared" si="1700"/>
        <v>0</v>
      </c>
      <c r="HF222" s="346"/>
      <c r="HG222" s="347"/>
      <c r="HH222" s="347"/>
      <c r="HI222" s="344">
        <f t="shared" si="1701"/>
        <v>0</v>
      </c>
      <c r="HJ222" s="345">
        <v>0.294289866351475</v>
      </c>
      <c r="HK222" s="348">
        <f t="shared" si="1702"/>
        <v>0</v>
      </c>
      <c r="HL222" s="349">
        <f t="shared" si="1703"/>
        <v>0</v>
      </c>
      <c r="HM222" s="350"/>
      <c r="HN222" s="341">
        <v>7.0</v>
      </c>
      <c r="HO222" s="342" t="s">
        <v>129</v>
      </c>
      <c r="HP222" s="343" t="s">
        <v>121</v>
      </c>
      <c r="HQ222" s="343" t="s">
        <v>123</v>
      </c>
      <c r="HR222" s="344" t="str">
        <f>ADHB!HR222</f>
        <v/>
      </c>
      <c r="HS222" s="344"/>
      <c r="HT222" s="344">
        <f t="shared" si="1704"/>
        <v>0</v>
      </c>
      <c r="HU222" s="345"/>
      <c r="HV222" s="344">
        <f t="shared" si="1705"/>
        <v>0</v>
      </c>
      <c r="HW222" s="346"/>
      <c r="HX222" s="347"/>
      <c r="HY222" s="347"/>
      <c r="HZ222" s="344">
        <f t="shared" si="1706"/>
        <v>0</v>
      </c>
      <c r="IA222" s="345">
        <v>0.294289866351475</v>
      </c>
      <c r="IB222" s="348">
        <f t="shared" si="1707"/>
        <v>0</v>
      </c>
      <c r="IC222" s="349">
        <f t="shared" si="1708"/>
        <v>0</v>
      </c>
      <c r="ID222" s="350"/>
      <c r="IE222" s="341">
        <v>7.0</v>
      </c>
      <c r="IF222" s="342" t="s">
        <v>129</v>
      </c>
      <c r="IG222" s="343" t="s">
        <v>121</v>
      </c>
      <c r="IH222" s="343" t="s">
        <v>123</v>
      </c>
      <c r="II222" s="344" t="str">
        <f>ADHB!II222</f>
        <v/>
      </c>
      <c r="IJ222" s="344"/>
      <c r="IK222" s="344">
        <f t="shared" si="1709"/>
        <v>0</v>
      </c>
      <c r="IL222" s="345"/>
      <c r="IM222" s="344">
        <f t="shared" si="1710"/>
        <v>0</v>
      </c>
      <c r="IN222" s="346"/>
      <c r="IO222" s="347"/>
      <c r="IP222" s="347"/>
      <c r="IQ222" s="344">
        <f t="shared" si="1711"/>
        <v>0</v>
      </c>
      <c r="IR222" s="345">
        <v>0.294289866351475</v>
      </c>
      <c r="IS222" s="348">
        <f t="shared" si="1712"/>
        <v>0</v>
      </c>
      <c r="IT222" s="349">
        <f t="shared" si="1713"/>
        <v>0</v>
      </c>
      <c r="IU222" s="350"/>
      <c r="IV222" s="341">
        <v>7.0</v>
      </c>
      <c r="IW222" s="342" t="s">
        <v>129</v>
      </c>
      <c r="IX222" s="343" t="s">
        <v>121</v>
      </c>
      <c r="IY222" s="343" t="s">
        <v>123</v>
      </c>
      <c r="IZ222" s="344" t="str">
        <f>ADHB!IZ222</f>
        <v/>
      </c>
      <c r="JA222" s="344"/>
      <c r="JB222" s="344">
        <f t="shared" si="1714"/>
        <v>0</v>
      </c>
      <c r="JC222" s="345"/>
      <c r="JD222" s="344">
        <f t="shared" si="1715"/>
        <v>0</v>
      </c>
      <c r="JE222" s="346"/>
      <c r="JF222" s="347"/>
      <c r="JG222" s="347"/>
      <c r="JH222" s="344">
        <f t="shared" si="1716"/>
        <v>0</v>
      </c>
      <c r="JI222" s="345">
        <v>0.294289866351475</v>
      </c>
      <c r="JJ222" s="348">
        <f t="shared" si="1717"/>
        <v>0</v>
      </c>
      <c r="JK222" s="349">
        <f t="shared" si="1718"/>
        <v>0</v>
      </c>
      <c r="JL222" s="350"/>
      <c r="JM222" s="341">
        <v>7.0</v>
      </c>
      <c r="JN222" s="342" t="s">
        <v>129</v>
      </c>
      <c r="JO222" s="343" t="s">
        <v>121</v>
      </c>
      <c r="JP222" s="343" t="s">
        <v>123</v>
      </c>
      <c r="JQ222" s="344" t="str">
        <f>ADHB!KY222</f>
        <v/>
      </c>
      <c r="JR222" s="344"/>
      <c r="JS222" s="344">
        <f t="shared" si="1719"/>
        <v>0</v>
      </c>
      <c r="JT222" s="345"/>
      <c r="JU222" s="344">
        <f t="shared" si="1720"/>
        <v>0</v>
      </c>
      <c r="JV222" s="346"/>
      <c r="JW222" s="347"/>
      <c r="JX222" s="347"/>
      <c r="JY222" s="344">
        <f t="shared" si="1721"/>
        <v>0</v>
      </c>
      <c r="JZ222" s="345">
        <v>0.294289866351475</v>
      </c>
      <c r="KA222" s="348">
        <f t="shared" si="1722"/>
        <v>0</v>
      </c>
      <c r="KB222" s="349">
        <f t="shared" si="1723"/>
        <v>0</v>
      </c>
      <c r="KC222" s="350"/>
      <c r="KD222" s="341">
        <v>7.0</v>
      </c>
      <c r="KE222" s="342" t="s">
        <v>129</v>
      </c>
      <c r="KF222" s="343" t="s">
        <v>121</v>
      </c>
      <c r="KG222" s="343" t="s">
        <v>123</v>
      </c>
      <c r="KH222" s="344" t="str">
        <f>ADHB!LP222</f>
        <v/>
      </c>
      <c r="KI222" s="344"/>
      <c r="KJ222" s="344">
        <f t="shared" si="1724"/>
        <v>0</v>
      </c>
      <c r="KK222" s="345"/>
      <c r="KL222" s="344">
        <f t="shared" si="1725"/>
        <v>0</v>
      </c>
      <c r="KM222" s="346"/>
      <c r="KN222" s="347"/>
      <c r="KO222" s="347"/>
      <c r="KP222" s="344">
        <f t="shared" si="1726"/>
        <v>0</v>
      </c>
      <c r="KQ222" s="345">
        <v>0.294289866351475</v>
      </c>
      <c r="KR222" s="348">
        <f t="shared" si="1727"/>
        <v>0</v>
      </c>
      <c r="KS222" s="349">
        <f t="shared" si="1728"/>
        <v>0</v>
      </c>
      <c r="KT222" s="350"/>
      <c r="KU222" s="351"/>
    </row>
    <row r="223" ht="15.75" customHeight="1">
      <c r="A223" s="341">
        <v>8.0</v>
      </c>
      <c r="B223" s="342" t="s">
        <v>130</v>
      </c>
      <c r="C223" s="343" t="s">
        <v>121</v>
      </c>
      <c r="D223" s="343" t="s">
        <v>123</v>
      </c>
      <c r="E223" s="344" t="str">
        <f>ADHB!E223</f>
        <v/>
      </c>
      <c r="F223" s="344"/>
      <c r="G223" s="344">
        <f t="shared" si="1639"/>
        <v>0</v>
      </c>
      <c r="H223" s="345"/>
      <c r="I223" s="344">
        <f t="shared" si="1640"/>
        <v>0</v>
      </c>
      <c r="J223" s="346"/>
      <c r="K223" s="347"/>
      <c r="L223" s="347"/>
      <c r="M223" s="344">
        <f t="shared" si="1641"/>
        <v>0</v>
      </c>
      <c r="N223" s="345">
        <v>0.294289866351475</v>
      </c>
      <c r="O223" s="348">
        <f t="shared" si="1642"/>
        <v>0</v>
      </c>
      <c r="P223" s="349">
        <f t="shared" si="1643"/>
        <v>0</v>
      </c>
      <c r="Q223" s="350"/>
      <c r="R223" s="341">
        <v>8.0</v>
      </c>
      <c r="S223" s="342" t="s">
        <v>130</v>
      </c>
      <c r="T223" s="343" t="s">
        <v>121</v>
      </c>
      <c r="U223" s="343" t="s">
        <v>123</v>
      </c>
      <c r="V223" s="344" t="str">
        <f>ADHB!V223</f>
        <v/>
      </c>
      <c r="W223" s="344"/>
      <c r="X223" s="344">
        <f t="shared" si="1644"/>
        <v>0</v>
      </c>
      <c r="Y223" s="345"/>
      <c r="Z223" s="344">
        <f t="shared" si="1645"/>
        <v>0</v>
      </c>
      <c r="AA223" s="346"/>
      <c r="AB223" s="347"/>
      <c r="AC223" s="347"/>
      <c r="AD223" s="344">
        <f t="shared" si="1646"/>
        <v>0</v>
      </c>
      <c r="AE223" s="345">
        <v>0.294289866351475</v>
      </c>
      <c r="AF223" s="348">
        <f t="shared" si="1647"/>
        <v>0</v>
      </c>
      <c r="AG223" s="349">
        <f t="shared" si="1648"/>
        <v>0</v>
      </c>
      <c r="AH223" s="350"/>
      <c r="AI223" s="341">
        <v>8.0</v>
      </c>
      <c r="AJ223" s="342" t="s">
        <v>130</v>
      </c>
      <c r="AK223" s="343" t="s">
        <v>121</v>
      </c>
      <c r="AL223" s="343" t="s">
        <v>123</v>
      </c>
      <c r="AM223" s="344" t="str">
        <f>ADHB!AM223</f>
        <v/>
      </c>
      <c r="AN223" s="344"/>
      <c r="AO223" s="344">
        <f t="shared" si="1649"/>
        <v>0</v>
      </c>
      <c r="AP223" s="345"/>
      <c r="AQ223" s="344">
        <f t="shared" si="1650"/>
        <v>0</v>
      </c>
      <c r="AR223" s="346"/>
      <c r="AS223" s="347"/>
      <c r="AT223" s="347"/>
      <c r="AU223" s="344">
        <f t="shared" si="1651"/>
        <v>0</v>
      </c>
      <c r="AV223" s="345">
        <v>0.294289866351475</v>
      </c>
      <c r="AW223" s="348">
        <f t="shared" si="1652"/>
        <v>0</v>
      </c>
      <c r="AX223" s="349">
        <f t="shared" si="1653"/>
        <v>0</v>
      </c>
      <c r="AY223" s="350"/>
      <c r="AZ223" s="341">
        <v>8.0</v>
      </c>
      <c r="BA223" s="342" t="s">
        <v>130</v>
      </c>
      <c r="BB223" s="343" t="s">
        <v>121</v>
      </c>
      <c r="BC223" s="343" t="s">
        <v>123</v>
      </c>
      <c r="BD223" s="344" t="str">
        <f>ADHB!BD223</f>
        <v/>
      </c>
      <c r="BE223" s="344"/>
      <c r="BF223" s="344">
        <f t="shared" si="1654"/>
        <v>0</v>
      </c>
      <c r="BG223" s="345"/>
      <c r="BH223" s="344">
        <f t="shared" si="1655"/>
        <v>0</v>
      </c>
      <c r="BI223" s="346"/>
      <c r="BJ223" s="347"/>
      <c r="BK223" s="347"/>
      <c r="BL223" s="344">
        <f t="shared" si="1656"/>
        <v>0</v>
      </c>
      <c r="BM223" s="345">
        <v>0.294289866351475</v>
      </c>
      <c r="BN223" s="348">
        <f t="shared" si="1657"/>
        <v>0</v>
      </c>
      <c r="BO223" s="349">
        <f t="shared" si="1658"/>
        <v>0</v>
      </c>
      <c r="BP223" s="350"/>
      <c r="BQ223" s="341">
        <v>8.0</v>
      </c>
      <c r="BR223" s="342" t="s">
        <v>130</v>
      </c>
      <c r="BS223" s="343" t="s">
        <v>121</v>
      </c>
      <c r="BT223" s="343" t="s">
        <v>123</v>
      </c>
      <c r="BU223" s="344" t="str">
        <f>ADHB!BU223</f>
        <v/>
      </c>
      <c r="BV223" s="344"/>
      <c r="BW223" s="344">
        <f t="shared" si="1659"/>
        <v>0</v>
      </c>
      <c r="BX223" s="345"/>
      <c r="BY223" s="344">
        <f t="shared" si="1660"/>
        <v>0</v>
      </c>
      <c r="BZ223" s="346"/>
      <c r="CA223" s="347"/>
      <c r="CB223" s="347"/>
      <c r="CC223" s="344">
        <f t="shared" si="1661"/>
        <v>0</v>
      </c>
      <c r="CD223" s="345">
        <v>0.294289866351475</v>
      </c>
      <c r="CE223" s="348">
        <f t="shared" si="1662"/>
        <v>0</v>
      </c>
      <c r="CF223" s="349">
        <f t="shared" si="1663"/>
        <v>0</v>
      </c>
      <c r="CG223" s="350"/>
      <c r="CH223" s="341">
        <v>8.0</v>
      </c>
      <c r="CI223" s="342" t="s">
        <v>130</v>
      </c>
      <c r="CJ223" s="343" t="s">
        <v>121</v>
      </c>
      <c r="CK223" s="343" t="s">
        <v>123</v>
      </c>
      <c r="CL223" s="344" t="str">
        <f>ADHB!CL223</f>
        <v/>
      </c>
      <c r="CM223" s="344"/>
      <c r="CN223" s="344">
        <f t="shared" si="1664"/>
        <v>0</v>
      </c>
      <c r="CO223" s="345"/>
      <c r="CP223" s="344">
        <f t="shared" si="1665"/>
        <v>0</v>
      </c>
      <c r="CQ223" s="346"/>
      <c r="CR223" s="347"/>
      <c r="CS223" s="347"/>
      <c r="CT223" s="344">
        <f t="shared" si="1666"/>
        <v>0</v>
      </c>
      <c r="CU223" s="345">
        <v>0.294289866351475</v>
      </c>
      <c r="CV223" s="348">
        <f t="shared" si="1667"/>
        <v>0</v>
      </c>
      <c r="CW223" s="349">
        <f t="shared" si="1668"/>
        <v>0</v>
      </c>
      <c r="CX223" s="350"/>
      <c r="CY223" s="341">
        <v>8.0</v>
      </c>
      <c r="CZ223" s="342" t="s">
        <v>130</v>
      </c>
      <c r="DA223" s="343" t="s">
        <v>121</v>
      </c>
      <c r="DB223" s="343" t="s">
        <v>123</v>
      </c>
      <c r="DC223" s="344" t="str">
        <f>ADHB!DC223</f>
        <v/>
      </c>
      <c r="DD223" s="344"/>
      <c r="DE223" s="344">
        <f t="shared" si="1669"/>
        <v>0</v>
      </c>
      <c r="DF223" s="345"/>
      <c r="DG223" s="344">
        <f t="shared" si="1670"/>
        <v>0</v>
      </c>
      <c r="DH223" s="346"/>
      <c r="DI223" s="347"/>
      <c r="DJ223" s="347"/>
      <c r="DK223" s="344">
        <f t="shared" si="1671"/>
        <v>0</v>
      </c>
      <c r="DL223" s="345">
        <v>0.294289866351475</v>
      </c>
      <c r="DM223" s="348">
        <f t="shared" si="1672"/>
        <v>0</v>
      </c>
      <c r="DN223" s="349">
        <f t="shared" si="1673"/>
        <v>0</v>
      </c>
      <c r="DO223" s="350"/>
      <c r="DP223" s="341">
        <v>8.0</v>
      </c>
      <c r="DQ223" s="342" t="s">
        <v>130</v>
      </c>
      <c r="DR223" s="343" t="s">
        <v>121</v>
      </c>
      <c r="DS223" s="343" t="s">
        <v>123</v>
      </c>
      <c r="DT223" s="344" t="str">
        <f>ADHB!DT223</f>
        <v/>
      </c>
      <c r="DU223" s="344"/>
      <c r="DV223" s="344">
        <f t="shared" si="1674"/>
        <v>0</v>
      </c>
      <c r="DW223" s="345"/>
      <c r="DX223" s="344">
        <f t="shared" si="1675"/>
        <v>0</v>
      </c>
      <c r="DY223" s="346"/>
      <c r="DZ223" s="347"/>
      <c r="EA223" s="347"/>
      <c r="EB223" s="344">
        <f t="shared" si="1676"/>
        <v>0</v>
      </c>
      <c r="EC223" s="345">
        <v>0.294289866351475</v>
      </c>
      <c r="ED223" s="348">
        <f t="shared" si="1677"/>
        <v>0</v>
      </c>
      <c r="EE223" s="349">
        <f t="shared" si="1678"/>
        <v>0</v>
      </c>
      <c r="EF223" s="350"/>
      <c r="EG223" s="341">
        <v>8.0</v>
      </c>
      <c r="EH223" s="342" t="s">
        <v>130</v>
      </c>
      <c r="EI223" s="343" t="s">
        <v>121</v>
      </c>
      <c r="EJ223" s="343" t="s">
        <v>123</v>
      </c>
      <c r="EK223" s="344" t="str">
        <f>ADHB!EK223</f>
        <v/>
      </c>
      <c r="EL223" s="344"/>
      <c r="EM223" s="344">
        <f t="shared" si="1679"/>
        <v>0</v>
      </c>
      <c r="EN223" s="345"/>
      <c r="EO223" s="344">
        <f t="shared" si="1680"/>
        <v>0</v>
      </c>
      <c r="EP223" s="346"/>
      <c r="EQ223" s="347"/>
      <c r="ER223" s="347"/>
      <c r="ES223" s="344">
        <f t="shared" si="1681"/>
        <v>0</v>
      </c>
      <c r="ET223" s="345">
        <v>0.294289866351475</v>
      </c>
      <c r="EU223" s="348">
        <f t="shared" si="1682"/>
        <v>0</v>
      </c>
      <c r="EV223" s="349">
        <f t="shared" si="1683"/>
        <v>0</v>
      </c>
      <c r="EW223" s="350"/>
      <c r="EX223" s="341">
        <v>8.0</v>
      </c>
      <c r="EY223" s="342" t="s">
        <v>130</v>
      </c>
      <c r="EZ223" s="343" t="s">
        <v>121</v>
      </c>
      <c r="FA223" s="343" t="s">
        <v>123</v>
      </c>
      <c r="FB223" s="344" t="str">
        <f>ADHB!FB223</f>
        <v/>
      </c>
      <c r="FC223" s="344"/>
      <c r="FD223" s="344">
        <f t="shared" si="1684"/>
        <v>0</v>
      </c>
      <c r="FE223" s="345"/>
      <c r="FF223" s="344">
        <f t="shared" si="1685"/>
        <v>0</v>
      </c>
      <c r="FG223" s="346"/>
      <c r="FH223" s="347"/>
      <c r="FI223" s="347"/>
      <c r="FJ223" s="344">
        <f t="shared" si="1686"/>
        <v>0</v>
      </c>
      <c r="FK223" s="345">
        <v>0.294289866351475</v>
      </c>
      <c r="FL223" s="348">
        <f t="shared" si="1687"/>
        <v>0</v>
      </c>
      <c r="FM223" s="349">
        <f t="shared" si="1688"/>
        <v>0</v>
      </c>
      <c r="FN223" s="350"/>
      <c r="FO223" s="341">
        <v>8.0</v>
      </c>
      <c r="FP223" s="342" t="s">
        <v>130</v>
      </c>
      <c r="FQ223" s="343" t="s">
        <v>121</v>
      </c>
      <c r="FR223" s="343" t="s">
        <v>123</v>
      </c>
      <c r="FS223" s="344" t="str">
        <f>ADHB!FS223</f>
        <v/>
      </c>
      <c r="FT223" s="344"/>
      <c r="FU223" s="344">
        <f t="shared" si="1689"/>
        <v>0</v>
      </c>
      <c r="FV223" s="345"/>
      <c r="FW223" s="344">
        <f t="shared" si="1690"/>
        <v>0</v>
      </c>
      <c r="FX223" s="346"/>
      <c r="FY223" s="347"/>
      <c r="FZ223" s="347"/>
      <c r="GA223" s="344">
        <f t="shared" si="1691"/>
        <v>0</v>
      </c>
      <c r="GB223" s="345">
        <v>0.294289866351475</v>
      </c>
      <c r="GC223" s="348">
        <f t="shared" si="1692"/>
        <v>0</v>
      </c>
      <c r="GD223" s="349">
        <f t="shared" si="1693"/>
        <v>0</v>
      </c>
      <c r="GE223" s="350"/>
      <c r="GF223" s="341">
        <v>8.0</v>
      </c>
      <c r="GG223" s="342" t="s">
        <v>130</v>
      </c>
      <c r="GH223" s="343" t="s">
        <v>121</v>
      </c>
      <c r="GI223" s="343" t="s">
        <v>123</v>
      </c>
      <c r="GJ223" s="344" t="str">
        <f>ADHB!GJ223</f>
        <v/>
      </c>
      <c r="GK223" s="344"/>
      <c r="GL223" s="344">
        <f t="shared" si="1694"/>
        <v>0</v>
      </c>
      <c r="GM223" s="345"/>
      <c r="GN223" s="344">
        <f t="shared" si="1695"/>
        <v>0</v>
      </c>
      <c r="GO223" s="346"/>
      <c r="GP223" s="347"/>
      <c r="GQ223" s="347"/>
      <c r="GR223" s="344">
        <f t="shared" si="1696"/>
        <v>0</v>
      </c>
      <c r="GS223" s="345">
        <v>0.294289866351475</v>
      </c>
      <c r="GT223" s="348">
        <f t="shared" si="1697"/>
        <v>0</v>
      </c>
      <c r="GU223" s="349">
        <f t="shared" si="1698"/>
        <v>0</v>
      </c>
      <c r="GV223" s="350"/>
      <c r="GW223" s="341">
        <v>8.0</v>
      </c>
      <c r="GX223" s="342" t="s">
        <v>130</v>
      </c>
      <c r="GY223" s="343" t="s">
        <v>121</v>
      </c>
      <c r="GZ223" s="343" t="s">
        <v>123</v>
      </c>
      <c r="HA223" s="344" t="str">
        <f>ADHB!HA223</f>
        <v/>
      </c>
      <c r="HB223" s="344"/>
      <c r="HC223" s="344">
        <f t="shared" si="1699"/>
        <v>0</v>
      </c>
      <c r="HD223" s="345"/>
      <c r="HE223" s="344">
        <f t="shared" si="1700"/>
        <v>0</v>
      </c>
      <c r="HF223" s="346"/>
      <c r="HG223" s="347"/>
      <c r="HH223" s="347"/>
      <c r="HI223" s="344">
        <f t="shared" si="1701"/>
        <v>0</v>
      </c>
      <c r="HJ223" s="345">
        <v>0.294289866351475</v>
      </c>
      <c r="HK223" s="348">
        <f t="shared" si="1702"/>
        <v>0</v>
      </c>
      <c r="HL223" s="349">
        <f t="shared" si="1703"/>
        <v>0</v>
      </c>
      <c r="HM223" s="350"/>
      <c r="HN223" s="341">
        <v>8.0</v>
      </c>
      <c r="HO223" s="342" t="s">
        <v>130</v>
      </c>
      <c r="HP223" s="343" t="s">
        <v>121</v>
      </c>
      <c r="HQ223" s="343" t="s">
        <v>123</v>
      </c>
      <c r="HR223" s="344" t="str">
        <f>ADHB!HR223</f>
        <v/>
      </c>
      <c r="HS223" s="344"/>
      <c r="HT223" s="344">
        <f t="shared" si="1704"/>
        <v>0</v>
      </c>
      <c r="HU223" s="345"/>
      <c r="HV223" s="344">
        <f t="shared" si="1705"/>
        <v>0</v>
      </c>
      <c r="HW223" s="346"/>
      <c r="HX223" s="347"/>
      <c r="HY223" s="347"/>
      <c r="HZ223" s="344">
        <f t="shared" si="1706"/>
        <v>0</v>
      </c>
      <c r="IA223" s="345">
        <v>0.294289866351475</v>
      </c>
      <c r="IB223" s="348">
        <f t="shared" si="1707"/>
        <v>0</v>
      </c>
      <c r="IC223" s="349">
        <f t="shared" si="1708"/>
        <v>0</v>
      </c>
      <c r="ID223" s="350"/>
      <c r="IE223" s="341">
        <v>8.0</v>
      </c>
      <c r="IF223" s="342" t="s">
        <v>130</v>
      </c>
      <c r="IG223" s="343" t="s">
        <v>121</v>
      </c>
      <c r="IH223" s="343" t="s">
        <v>123</v>
      </c>
      <c r="II223" s="344" t="str">
        <f>ADHB!II223</f>
        <v/>
      </c>
      <c r="IJ223" s="344"/>
      <c r="IK223" s="344">
        <f t="shared" si="1709"/>
        <v>0</v>
      </c>
      <c r="IL223" s="345"/>
      <c r="IM223" s="344">
        <f t="shared" si="1710"/>
        <v>0</v>
      </c>
      <c r="IN223" s="346"/>
      <c r="IO223" s="347"/>
      <c r="IP223" s="347"/>
      <c r="IQ223" s="344">
        <f t="shared" si="1711"/>
        <v>0</v>
      </c>
      <c r="IR223" s="345">
        <v>0.294289866351475</v>
      </c>
      <c r="IS223" s="348">
        <f t="shared" si="1712"/>
        <v>0</v>
      </c>
      <c r="IT223" s="349">
        <f t="shared" si="1713"/>
        <v>0</v>
      </c>
      <c r="IU223" s="350"/>
      <c r="IV223" s="341">
        <v>8.0</v>
      </c>
      <c r="IW223" s="342" t="s">
        <v>130</v>
      </c>
      <c r="IX223" s="343" t="s">
        <v>121</v>
      </c>
      <c r="IY223" s="343" t="s">
        <v>123</v>
      </c>
      <c r="IZ223" s="344" t="str">
        <f>ADHB!IZ223</f>
        <v/>
      </c>
      <c r="JA223" s="344"/>
      <c r="JB223" s="344">
        <f t="shared" si="1714"/>
        <v>0</v>
      </c>
      <c r="JC223" s="345"/>
      <c r="JD223" s="344">
        <f t="shared" si="1715"/>
        <v>0</v>
      </c>
      <c r="JE223" s="346"/>
      <c r="JF223" s="347"/>
      <c r="JG223" s="347"/>
      <c r="JH223" s="344">
        <f t="shared" si="1716"/>
        <v>0</v>
      </c>
      <c r="JI223" s="345">
        <v>0.294289866351475</v>
      </c>
      <c r="JJ223" s="348">
        <f t="shared" si="1717"/>
        <v>0</v>
      </c>
      <c r="JK223" s="349">
        <f t="shared" si="1718"/>
        <v>0</v>
      </c>
      <c r="JL223" s="350"/>
      <c r="JM223" s="341">
        <v>8.0</v>
      </c>
      <c r="JN223" s="342" t="s">
        <v>130</v>
      </c>
      <c r="JO223" s="343" t="s">
        <v>121</v>
      </c>
      <c r="JP223" s="343" t="s">
        <v>123</v>
      </c>
      <c r="JQ223" s="344" t="str">
        <f>ADHB!KY223</f>
        <v/>
      </c>
      <c r="JR223" s="344"/>
      <c r="JS223" s="344">
        <f t="shared" si="1719"/>
        <v>0</v>
      </c>
      <c r="JT223" s="345"/>
      <c r="JU223" s="344">
        <f t="shared" si="1720"/>
        <v>0</v>
      </c>
      <c r="JV223" s="346"/>
      <c r="JW223" s="347"/>
      <c r="JX223" s="347"/>
      <c r="JY223" s="344">
        <f t="shared" si="1721"/>
        <v>0</v>
      </c>
      <c r="JZ223" s="345">
        <v>0.294289866351475</v>
      </c>
      <c r="KA223" s="348">
        <f t="shared" si="1722"/>
        <v>0</v>
      </c>
      <c r="KB223" s="349">
        <f t="shared" si="1723"/>
        <v>0</v>
      </c>
      <c r="KC223" s="350"/>
      <c r="KD223" s="341">
        <v>8.0</v>
      </c>
      <c r="KE223" s="342" t="s">
        <v>130</v>
      </c>
      <c r="KF223" s="343" t="s">
        <v>121</v>
      </c>
      <c r="KG223" s="343" t="s">
        <v>123</v>
      </c>
      <c r="KH223" s="344" t="str">
        <f>ADHB!LP223</f>
        <v/>
      </c>
      <c r="KI223" s="344"/>
      <c r="KJ223" s="344">
        <f t="shared" si="1724"/>
        <v>0</v>
      </c>
      <c r="KK223" s="345"/>
      <c r="KL223" s="344">
        <f t="shared" si="1725"/>
        <v>0</v>
      </c>
      <c r="KM223" s="346"/>
      <c r="KN223" s="347"/>
      <c r="KO223" s="347"/>
      <c r="KP223" s="344">
        <f t="shared" si="1726"/>
        <v>0</v>
      </c>
      <c r="KQ223" s="345">
        <v>0.294289866351475</v>
      </c>
      <c r="KR223" s="348">
        <f t="shared" si="1727"/>
        <v>0</v>
      </c>
      <c r="KS223" s="349">
        <f t="shared" si="1728"/>
        <v>0</v>
      </c>
      <c r="KT223" s="350"/>
      <c r="KU223" s="351"/>
    </row>
    <row r="224" ht="15.75" customHeight="1">
      <c r="A224" s="341">
        <v>9.0</v>
      </c>
      <c r="B224" s="342" t="s">
        <v>131</v>
      </c>
      <c r="C224" s="343" t="s">
        <v>121</v>
      </c>
      <c r="D224" s="343" t="s">
        <v>123</v>
      </c>
      <c r="E224" s="352"/>
      <c r="F224" s="344"/>
      <c r="G224" s="344">
        <f t="shared" si="1639"/>
        <v>0</v>
      </c>
      <c r="H224" s="345"/>
      <c r="I224" s="344">
        <f t="shared" si="1640"/>
        <v>0</v>
      </c>
      <c r="J224" s="346"/>
      <c r="K224" s="347"/>
      <c r="L224" s="347"/>
      <c r="M224" s="344">
        <f t="shared" si="1641"/>
        <v>0</v>
      </c>
      <c r="N224" s="345">
        <v>0.294289866351475</v>
      </c>
      <c r="O224" s="348">
        <f t="shared" si="1642"/>
        <v>0</v>
      </c>
      <c r="P224" s="349">
        <f t="shared" si="1643"/>
        <v>0</v>
      </c>
      <c r="Q224" s="350"/>
      <c r="R224" s="341">
        <v>9.0</v>
      </c>
      <c r="S224" s="342" t="s">
        <v>131</v>
      </c>
      <c r="T224" s="343" t="s">
        <v>121</v>
      </c>
      <c r="U224" s="343" t="s">
        <v>123</v>
      </c>
      <c r="V224" s="352"/>
      <c r="W224" s="344"/>
      <c r="X224" s="344">
        <f t="shared" si="1644"/>
        <v>0</v>
      </c>
      <c r="Y224" s="345"/>
      <c r="Z224" s="344">
        <f t="shared" si="1645"/>
        <v>0</v>
      </c>
      <c r="AA224" s="346"/>
      <c r="AB224" s="347"/>
      <c r="AC224" s="347"/>
      <c r="AD224" s="344">
        <f t="shared" si="1646"/>
        <v>0</v>
      </c>
      <c r="AE224" s="345">
        <v>0.294289866351475</v>
      </c>
      <c r="AF224" s="348">
        <f t="shared" si="1647"/>
        <v>0</v>
      </c>
      <c r="AG224" s="349">
        <f t="shared" si="1648"/>
        <v>0</v>
      </c>
      <c r="AH224" s="350"/>
      <c r="AI224" s="341">
        <v>9.0</v>
      </c>
      <c r="AJ224" s="342" t="s">
        <v>131</v>
      </c>
      <c r="AK224" s="343" t="s">
        <v>121</v>
      </c>
      <c r="AL224" s="343" t="s">
        <v>123</v>
      </c>
      <c r="AM224" s="352"/>
      <c r="AN224" s="344"/>
      <c r="AO224" s="344">
        <f t="shared" si="1649"/>
        <v>0</v>
      </c>
      <c r="AP224" s="345"/>
      <c r="AQ224" s="344">
        <f t="shared" si="1650"/>
        <v>0</v>
      </c>
      <c r="AR224" s="346"/>
      <c r="AS224" s="347"/>
      <c r="AT224" s="347"/>
      <c r="AU224" s="344">
        <f t="shared" si="1651"/>
        <v>0</v>
      </c>
      <c r="AV224" s="345">
        <v>0.294289866351475</v>
      </c>
      <c r="AW224" s="348">
        <f t="shared" si="1652"/>
        <v>0</v>
      </c>
      <c r="AX224" s="349">
        <f t="shared" si="1653"/>
        <v>0</v>
      </c>
      <c r="AY224" s="350"/>
      <c r="AZ224" s="341">
        <v>9.0</v>
      </c>
      <c r="BA224" s="342" t="s">
        <v>131</v>
      </c>
      <c r="BB224" s="343" t="s">
        <v>121</v>
      </c>
      <c r="BC224" s="343" t="s">
        <v>123</v>
      </c>
      <c r="BD224" s="352"/>
      <c r="BE224" s="344"/>
      <c r="BF224" s="344">
        <f t="shared" si="1654"/>
        <v>0</v>
      </c>
      <c r="BG224" s="345"/>
      <c r="BH224" s="344">
        <f t="shared" si="1655"/>
        <v>0</v>
      </c>
      <c r="BI224" s="346"/>
      <c r="BJ224" s="347"/>
      <c r="BK224" s="347"/>
      <c r="BL224" s="344">
        <f t="shared" si="1656"/>
        <v>0</v>
      </c>
      <c r="BM224" s="345">
        <v>0.294289866351475</v>
      </c>
      <c r="BN224" s="348">
        <f t="shared" si="1657"/>
        <v>0</v>
      </c>
      <c r="BO224" s="349">
        <f t="shared" si="1658"/>
        <v>0</v>
      </c>
      <c r="BP224" s="350"/>
      <c r="BQ224" s="341">
        <v>9.0</v>
      </c>
      <c r="BR224" s="342" t="s">
        <v>131</v>
      </c>
      <c r="BS224" s="343" t="s">
        <v>121</v>
      </c>
      <c r="BT224" s="343" t="s">
        <v>123</v>
      </c>
      <c r="BU224" s="352"/>
      <c r="BV224" s="344"/>
      <c r="BW224" s="344">
        <f t="shared" si="1659"/>
        <v>0</v>
      </c>
      <c r="BX224" s="345"/>
      <c r="BY224" s="344">
        <f t="shared" si="1660"/>
        <v>0</v>
      </c>
      <c r="BZ224" s="346"/>
      <c r="CA224" s="347"/>
      <c r="CB224" s="347"/>
      <c r="CC224" s="344">
        <f t="shared" si="1661"/>
        <v>0</v>
      </c>
      <c r="CD224" s="345">
        <v>0.294289866351475</v>
      </c>
      <c r="CE224" s="348">
        <f t="shared" si="1662"/>
        <v>0</v>
      </c>
      <c r="CF224" s="349">
        <f t="shared" si="1663"/>
        <v>0</v>
      </c>
      <c r="CG224" s="350"/>
      <c r="CH224" s="341">
        <v>9.0</v>
      </c>
      <c r="CI224" s="342" t="s">
        <v>131</v>
      </c>
      <c r="CJ224" s="343" t="s">
        <v>121</v>
      </c>
      <c r="CK224" s="343" t="s">
        <v>123</v>
      </c>
      <c r="CL224" s="352"/>
      <c r="CM224" s="344"/>
      <c r="CN224" s="344">
        <f t="shared" si="1664"/>
        <v>0</v>
      </c>
      <c r="CO224" s="345"/>
      <c r="CP224" s="344">
        <f t="shared" si="1665"/>
        <v>0</v>
      </c>
      <c r="CQ224" s="346"/>
      <c r="CR224" s="347"/>
      <c r="CS224" s="347"/>
      <c r="CT224" s="344">
        <f t="shared" si="1666"/>
        <v>0</v>
      </c>
      <c r="CU224" s="345">
        <v>0.294289866351475</v>
      </c>
      <c r="CV224" s="348">
        <f t="shared" si="1667"/>
        <v>0</v>
      </c>
      <c r="CW224" s="349">
        <f t="shared" si="1668"/>
        <v>0</v>
      </c>
      <c r="CX224" s="350"/>
      <c r="CY224" s="341">
        <v>9.0</v>
      </c>
      <c r="CZ224" s="342" t="s">
        <v>131</v>
      </c>
      <c r="DA224" s="343" t="s">
        <v>121</v>
      </c>
      <c r="DB224" s="343" t="s">
        <v>123</v>
      </c>
      <c r="DC224" s="352"/>
      <c r="DD224" s="344"/>
      <c r="DE224" s="344">
        <f t="shared" si="1669"/>
        <v>0</v>
      </c>
      <c r="DF224" s="345"/>
      <c r="DG224" s="344">
        <f t="shared" si="1670"/>
        <v>0</v>
      </c>
      <c r="DH224" s="346"/>
      <c r="DI224" s="347"/>
      <c r="DJ224" s="347"/>
      <c r="DK224" s="344">
        <f t="shared" si="1671"/>
        <v>0</v>
      </c>
      <c r="DL224" s="345">
        <v>0.294289866351475</v>
      </c>
      <c r="DM224" s="348">
        <f t="shared" si="1672"/>
        <v>0</v>
      </c>
      <c r="DN224" s="349">
        <f t="shared" si="1673"/>
        <v>0</v>
      </c>
      <c r="DO224" s="350"/>
      <c r="DP224" s="341">
        <v>9.0</v>
      </c>
      <c r="DQ224" s="342" t="s">
        <v>131</v>
      </c>
      <c r="DR224" s="343" t="s">
        <v>121</v>
      </c>
      <c r="DS224" s="343" t="s">
        <v>123</v>
      </c>
      <c r="DT224" s="352"/>
      <c r="DU224" s="344"/>
      <c r="DV224" s="344">
        <f t="shared" si="1674"/>
        <v>0</v>
      </c>
      <c r="DW224" s="345"/>
      <c r="DX224" s="344">
        <f t="shared" si="1675"/>
        <v>0</v>
      </c>
      <c r="DY224" s="346"/>
      <c r="DZ224" s="347"/>
      <c r="EA224" s="347"/>
      <c r="EB224" s="344">
        <f t="shared" si="1676"/>
        <v>0</v>
      </c>
      <c r="EC224" s="345">
        <v>0.294289866351475</v>
      </c>
      <c r="ED224" s="348">
        <f t="shared" si="1677"/>
        <v>0</v>
      </c>
      <c r="EE224" s="349">
        <f t="shared" si="1678"/>
        <v>0</v>
      </c>
      <c r="EF224" s="350"/>
      <c r="EG224" s="341">
        <v>9.0</v>
      </c>
      <c r="EH224" s="342" t="s">
        <v>131</v>
      </c>
      <c r="EI224" s="343" t="s">
        <v>121</v>
      </c>
      <c r="EJ224" s="343" t="s">
        <v>123</v>
      </c>
      <c r="EK224" s="352"/>
      <c r="EL224" s="344"/>
      <c r="EM224" s="344">
        <f t="shared" si="1679"/>
        <v>0</v>
      </c>
      <c r="EN224" s="345"/>
      <c r="EO224" s="344">
        <f t="shared" si="1680"/>
        <v>0</v>
      </c>
      <c r="EP224" s="346"/>
      <c r="EQ224" s="347"/>
      <c r="ER224" s="347"/>
      <c r="ES224" s="344">
        <f t="shared" si="1681"/>
        <v>0</v>
      </c>
      <c r="ET224" s="345">
        <v>0.294289866351475</v>
      </c>
      <c r="EU224" s="348">
        <f t="shared" si="1682"/>
        <v>0</v>
      </c>
      <c r="EV224" s="349">
        <f t="shared" si="1683"/>
        <v>0</v>
      </c>
      <c r="EW224" s="350"/>
      <c r="EX224" s="341">
        <v>9.0</v>
      </c>
      <c r="EY224" s="342" t="s">
        <v>131</v>
      </c>
      <c r="EZ224" s="343" t="s">
        <v>121</v>
      </c>
      <c r="FA224" s="343" t="s">
        <v>123</v>
      </c>
      <c r="FB224" s="352"/>
      <c r="FC224" s="344"/>
      <c r="FD224" s="344">
        <f t="shared" si="1684"/>
        <v>0</v>
      </c>
      <c r="FE224" s="345"/>
      <c r="FF224" s="344">
        <f t="shared" si="1685"/>
        <v>0</v>
      </c>
      <c r="FG224" s="346"/>
      <c r="FH224" s="347"/>
      <c r="FI224" s="347"/>
      <c r="FJ224" s="344">
        <f t="shared" si="1686"/>
        <v>0</v>
      </c>
      <c r="FK224" s="345">
        <v>0.294289866351475</v>
      </c>
      <c r="FL224" s="348">
        <f t="shared" si="1687"/>
        <v>0</v>
      </c>
      <c r="FM224" s="349">
        <f t="shared" si="1688"/>
        <v>0</v>
      </c>
      <c r="FN224" s="350"/>
      <c r="FO224" s="341">
        <v>9.0</v>
      </c>
      <c r="FP224" s="342" t="s">
        <v>131</v>
      </c>
      <c r="FQ224" s="343" t="s">
        <v>121</v>
      </c>
      <c r="FR224" s="343" t="s">
        <v>123</v>
      </c>
      <c r="FS224" s="352"/>
      <c r="FT224" s="344"/>
      <c r="FU224" s="344">
        <f t="shared" si="1689"/>
        <v>0</v>
      </c>
      <c r="FV224" s="345"/>
      <c r="FW224" s="344">
        <f t="shared" si="1690"/>
        <v>0</v>
      </c>
      <c r="FX224" s="346"/>
      <c r="FY224" s="347"/>
      <c r="FZ224" s="347"/>
      <c r="GA224" s="344">
        <f t="shared" si="1691"/>
        <v>0</v>
      </c>
      <c r="GB224" s="345">
        <v>0.294289866351475</v>
      </c>
      <c r="GC224" s="348">
        <f t="shared" si="1692"/>
        <v>0</v>
      </c>
      <c r="GD224" s="349">
        <f t="shared" si="1693"/>
        <v>0</v>
      </c>
      <c r="GE224" s="350"/>
      <c r="GF224" s="341">
        <v>9.0</v>
      </c>
      <c r="GG224" s="342" t="s">
        <v>131</v>
      </c>
      <c r="GH224" s="343" t="s">
        <v>121</v>
      </c>
      <c r="GI224" s="343" t="s">
        <v>123</v>
      </c>
      <c r="GJ224" s="352"/>
      <c r="GK224" s="344"/>
      <c r="GL224" s="344">
        <f t="shared" si="1694"/>
        <v>0</v>
      </c>
      <c r="GM224" s="345"/>
      <c r="GN224" s="344">
        <f t="shared" si="1695"/>
        <v>0</v>
      </c>
      <c r="GO224" s="346"/>
      <c r="GP224" s="347"/>
      <c r="GQ224" s="347"/>
      <c r="GR224" s="344">
        <f t="shared" si="1696"/>
        <v>0</v>
      </c>
      <c r="GS224" s="345">
        <v>0.294289866351475</v>
      </c>
      <c r="GT224" s="348">
        <f t="shared" si="1697"/>
        <v>0</v>
      </c>
      <c r="GU224" s="349">
        <f t="shared" si="1698"/>
        <v>0</v>
      </c>
      <c r="GV224" s="350"/>
      <c r="GW224" s="341">
        <v>9.0</v>
      </c>
      <c r="GX224" s="342" t="s">
        <v>131</v>
      </c>
      <c r="GY224" s="343" t="s">
        <v>121</v>
      </c>
      <c r="GZ224" s="343" t="s">
        <v>123</v>
      </c>
      <c r="HA224" s="352"/>
      <c r="HB224" s="344"/>
      <c r="HC224" s="344">
        <f t="shared" si="1699"/>
        <v>0</v>
      </c>
      <c r="HD224" s="345"/>
      <c r="HE224" s="344">
        <f t="shared" si="1700"/>
        <v>0</v>
      </c>
      <c r="HF224" s="346"/>
      <c r="HG224" s="347"/>
      <c r="HH224" s="347"/>
      <c r="HI224" s="344">
        <f t="shared" si="1701"/>
        <v>0</v>
      </c>
      <c r="HJ224" s="345">
        <v>0.294289866351475</v>
      </c>
      <c r="HK224" s="348">
        <f t="shared" si="1702"/>
        <v>0</v>
      </c>
      <c r="HL224" s="349">
        <f t="shared" si="1703"/>
        <v>0</v>
      </c>
      <c r="HM224" s="350"/>
      <c r="HN224" s="341">
        <v>9.0</v>
      </c>
      <c r="HO224" s="342" t="s">
        <v>131</v>
      </c>
      <c r="HP224" s="343" t="s">
        <v>121</v>
      </c>
      <c r="HQ224" s="343" t="s">
        <v>123</v>
      </c>
      <c r="HR224" s="352"/>
      <c r="HS224" s="344"/>
      <c r="HT224" s="344">
        <f t="shared" si="1704"/>
        <v>0</v>
      </c>
      <c r="HU224" s="345"/>
      <c r="HV224" s="344">
        <f t="shared" si="1705"/>
        <v>0</v>
      </c>
      <c r="HW224" s="346"/>
      <c r="HX224" s="347"/>
      <c r="HY224" s="347"/>
      <c r="HZ224" s="344">
        <f t="shared" si="1706"/>
        <v>0</v>
      </c>
      <c r="IA224" s="345">
        <v>0.294289866351475</v>
      </c>
      <c r="IB224" s="348">
        <f t="shared" si="1707"/>
        <v>0</v>
      </c>
      <c r="IC224" s="349">
        <f t="shared" si="1708"/>
        <v>0</v>
      </c>
      <c r="ID224" s="350"/>
      <c r="IE224" s="341">
        <v>9.0</v>
      </c>
      <c r="IF224" s="342" t="s">
        <v>131</v>
      </c>
      <c r="IG224" s="343" t="s">
        <v>121</v>
      </c>
      <c r="IH224" s="343" t="s">
        <v>123</v>
      </c>
      <c r="II224" s="352"/>
      <c r="IJ224" s="344"/>
      <c r="IK224" s="344">
        <f t="shared" si="1709"/>
        <v>0</v>
      </c>
      <c r="IL224" s="345"/>
      <c r="IM224" s="344">
        <f t="shared" si="1710"/>
        <v>0</v>
      </c>
      <c r="IN224" s="346"/>
      <c r="IO224" s="347"/>
      <c r="IP224" s="347"/>
      <c r="IQ224" s="344">
        <f t="shared" si="1711"/>
        <v>0</v>
      </c>
      <c r="IR224" s="345">
        <v>0.294289866351475</v>
      </c>
      <c r="IS224" s="348">
        <f t="shared" si="1712"/>
        <v>0</v>
      </c>
      <c r="IT224" s="349">
        <f t="shared" si="1713"/>
        <v>0</v>
      </c>
      <c r="IU224" s="350"/>
      <c r="IV224" s="341">
        <v>9.0</v>
      </c>
      <c r="IW224" s="342" t="s">
        <v>131</v>
      </c>
      <c r="IX224" s="343" t="s">
        <v>121</v>
      </c>
      <c r="IY224" s="343" t="s">
        <v>123</v>
      </c>
      <c r="IZ224" s="352"/>
      <c r="JA224" s="344"/>
      <c r="JB224" s="344">
        <f t="shared" si="1714"/>
        <v>0</v>
      </c>
      <c r="JC224" s="345"/>
      <c r="JD224" s="344">
        <f t="shared" si="1715"/>
        <v>0</v>
      </c>
      <c r="JE224" s="346"/>
      <c r="JF224" s="347"/>
      <c r="JG224" s="347"/>
      <c r="JH224" s="344">
        <f t="shared" si="1716"/>
        <v>0</v>
      </c>
      <c r="JI224" s="345">
        <v>0.294289866351475</v>
      </c>
      <c r="JJ224" s="348">
        <f t="shared" si="1717"/>
        <v>0</v>
      </c>
      <c r="JK224" s="349">
        <f t="shared" si="1718"/>
        <v>0</v>
      </c>
      <c r="JL224" s="350"/>
      <c r="JM224" s="341">
        <v>9.0</v>
      </c>
      <c r="JN224" s="342" t="s">
        <v>131</v>
      </c>
      <c r="JO224" s="343" t="s">
        <v>121</v>
      </c>
      <c r="JP224" s="343" t="s">
        <v>123</v>
      </c>
      <c r="JQ224" s="352"/>
      <c r="JR224" s="344"/>
      <c r="JS224" s="344">
        <f t="shared" si="1719"/>
        <v>0</v>
      </c>
      <c r="JT224" s="345"/>
      <c r="JU224" s="344">
        <f t="shared" si="1720"/>
        <v>0</v>
      </c>
      <c r="JV224" s="346"/>
      <c r="JW224" s="347"/>
      <c r="JX224" s="347"/>
      <c r="JY224" s="344">
        <f t="shared" si="1721"/>
        <v>0</v>
      </c>
      <c r="JZ224" s="345">
        <v>0.294289866351475</v>
      </c>
      <c r="KA224" s="348">
        <f t="shared" si="1722"/>
        <v>0</v>
      </c>
      <c r="KB224" s="349">
        <f t="shared" si="1723"/>
        <v>0</v>
      </c>
      <c r="KC224" s="350"/>
      <c r="KD224" s="341">
        <v>9.0</v>
      </c>
      <c r="KE224" s="342" t="s">
        <v>131</v>
      </c>
      <c r="KF224" s="343" t="s">
        <v>121</v>
      </c>
      <c r="KG224" s="343" t="s">
        <v>123</v>
      </c>
      <c r="KH224" s="352"/>
      <c r="KI224" s="344"/>
      <c r="KJ224" s="344">
        <f t="shared" si="1724"/>
        <v>0</v>
      </c>
      <c r="KK224" s="345"/>
      <c r="KL224" s="344">
        <f t="shared" si="1725"/>
        <v>0</v>
      </c>
      <c r="KM224" s="346"/>
      <c r="KN224" s="347"/>
      <c r="KO224" s="347"/>
      <c r="KP224" s="344">
        <f t="shared" si="1726"/>
        <v>0</v>
      </c>
      <c r="KQ224" s="345">
        <v>0.294289866351475</v>
      </c>
      <c r="KR224" s="348">
        <f t="shared" si="1727"/>
        <v>0</v>
      </c>
      <c r="KS224" s="349">
        <f t="shared" si="1728"/>
        <v>0</v>
      </c>
      <c r="KT224" s="350"/>
      <c r="KU224" s="351"/>
    </row>
    <row r="225" ht="15.75" customHeight="1">
      <c r="A225" s="341">
        <v>10.0</v>
      </c>
      <c r="B225" s="342" t="s">
        <v>132</v>
      </c>
      <c r="C225" s="343" t="s">
        <v>121</v>
      </c>
      <c r="D225" s="343" t="s">
        <v>123</v>
      </c>
      <c r="E225" s="344" t="str">
        <f>ADHB!E225</f>
        <v/>
      </c>
      <c r="F225" s="344"/>
      <c r="G225" s="344">
        <f t="shared" si="1639"/>
        <v>0</v>
      </c>
      <c r="H225" s="345"/>
      <c r="I225" s="344">
        <f t="shared" si="1640"/>
        <v>0</v>
      </c>
      <c r="J225" s="346"/>
      <c r="K225" s="347"/>
      <c r="L225" s="347"/>
      <c r="M225" s="344">
        <f t="shared" si="1641"/>
        <v>0</v>
      </c>
      <c r="N225" s="345">
        <v>0.294289866351475</v>
      </c>
      <c r="O225" s="348">
        <f t="shared" si="1642"/>
        <v>0</v>
      </c>
      <c r="P225" s="349">
        <f t="shared" si="1643"/>
        <v>0</v>
      </c>
      <c r="Q225" s="350"/>
      <c r="R225" s="341">
        <v>10.0</v>
      </c>
      <c r="S225" s="342" t="s">
        <v>132</v>
      </c>
      <c r="T225" s="343" t="s">
        <v>121</v>
      </c>
      <c r="U225" s="343" t="s">
        <v>123</v>
      </c>
      <c r="V225" s="344" t="str">
        <f>ADHB!V225</f>
        <v/>
      </c>
      <c r="W225" s="344"/>
      <c r="X225" s="344">
        <f t="shared" si="1644"/>
        <v>0</v>
      </c>
      <c r="Y225" s="345"/>
      <c r="Z225" s="344">
        <f t="shared" si="1645"/>
        <v>0</v>
      </c>
      <c r="AA225" s="346"/>
      <c r="AB225" s="347"/>
      <c r="AC225" s="347"/>
      <c r="AD225" s="344">
        <f t="shared" si="1646"/>
        <v>0</v>
      </c>
      <c r="AE225" s="345">
        <v>0.294289866351475</v>
      </c>
      <c r="AF225" s="348">
        <f t="shared" si="1647"/>
        <v>0</v>
      </c>
      <c r="AG225" s="349">
        <f t="shared" si="1648"/>
        <v>0</v>
      </c>
      <c r="AH225" s="350"/>
      <c r="AI225" s="341">
        <v>10.0</v>
      </c>
      <c r="AJ225" s="342" t="s">
        <v>132</v>
      </c>
      <c r="AK225" s="343" t="s">
        <v>121</v>
      </c>
      <c r="AL225" s="343" t="s">
        <v>123</v>
      </c>
      <c r="AM225" s="344" t="str">
        <f>ADHB!AM225</f>
        <v/>
      </c>
      <c r="AN225" s="344"/>
      <c r="AO225" s="344">
        <f t="shared" si="1649"/>
        <v>0</v>
      </c>
      <c r="AP225" s="345"/>
      <c r="AQ225" s="344">
        <f t="shared" si="1650"/>
        <v>0</v>
      </c>
      <c r="AR225" s="346"/>
      <c r="AS225" s="347"/>
      <c r="AT225" s="347"/>
      <c r="AU225" s="344">
        <f t="shared" si="1651"/>
        <v>0</v>
      </c>
      <c r="AV225" s="345">
        <v>0.294289866351475</v>
      </c>
      <c r="AW225" s="348">
        <f t="shared" si="1652"/>
        <v>0</v>
      </c>
      <c r="AX225" s="349">
        <f t="shared" si="1653"/>
        <v>0</v>
      </c>
      <c r="AY225" s="350"/>
      <c r="AZ225" s="341">
        <v>10.0</v>
      </c>
      <c r="BA225" s="342" t="s">
        <v>132</v>
      </c>
      <c r="BB225" s="343" t="s">
        <v>121</v>
      </c>
      <c r="BC225" s="343" t="s">
        <v>123</v>
      </c>
      <c r="BD225" s="344" t="str">
        <f>ADHB!BD225</f>
        <v/>
      </c>
      <c r="BE225" s="344"/>
      <c r="BF225" s="344">
        <f t="shared" si="1654"/>
        <v>0</v>
      </c>
      <c r="BG225" s="345"/>
      <c r="BH225" s="344">
        <f t="shared" si="1655"/>
        <v>0</v>
      </c>
      <c r="BI225" s="346"/>
      <c r="BJ225" s="347"/>
      <c r="BK225" s="347"/>
      <c r="BL225" s="344">
        <f t="shared" si="1656"/>
        <v>0</v>
      </c>
      <c r="BM225" s="345">
        <v>0.294289866351475</v>
      </c>
      <c r="BN225" s="348">
        <f t="shared" si="1657"/>
        <v>0</v>
      </c>
      <c r="BO225" s="349">
        <f t="shared" si="1658"/>
        <v>0</v>
      </c>
      <c r="BP225" s="350"/>
      <c r="BQ225" s="341">
        <v>10.0</v>
      </c>
      <c r="BR225" s="342" t="s">
        <v>132</v>
      </c>
      <c r="BS225" s="343" t="s">
        <v>121</v>
      </c>
      <c r="BT225" s="343" t="s">
        <v>123</v>
      </c>
      <c r="BU225" s="344" t="str">
        <f>ADHB!BU225</f>
        <v/>
      </c>
      <c r="BV225" s="344"/>
      <c r="BW225" s="344">
        <f t="shared" si="1659"/>
        <v>0</v>
      </c>
      <c r="BX225" s="345"/>
      <c r="BY225" s="344">
        <f t="shared" si="1660"/>
        <v>0</v>
      </c>
      <c r="BZ225" s="346"/>
      <c r="CA225" s="347"/>
      <c r="CB225" s="347"/>
      <c r="CC225" s="344">
        <f t="shared" si="1661"/>
        <v>0</v>
      </c>
      <c r="CD225" s="345">
        <v>0.294289866351475</v>
      </c>
      <c r="CE225" s="348">
        <f t="shared" si="1662"/>
        <v>0</v>
      </c>
      <c r="CF225" s="349">
        <f t="shared" si="1663"/>
        <v>0</v>
      </c>
      <c r="CG225" s="350"/>
      <c r="CH225" s="341">
        <v>10.0</v>
      </c>
      <c r="CI225" s="342" t="s">
        <v>132</v>
      </c>
      <c r="CJ225" s="343" t="s">
        <v>121</v>
      </c>
      <c r="CK225" s="343" t="s">
        <v>123</v>
      </c>
      <c r="CL225" s="344" t="str">
        <f>ADHB!CL225</f>
        <v/>
      </c>
      <c r="CM225" s="344"/>
      <c r="CN225" s="344">
        <f t="shared" si="1664"/>
        <v>0</v>
      </c>
      <c r="CO225" s="345"/>
      <c r="CP225" s="344">
        <f t="shared" si="1665"/>
        <v>0</v>
      </c>
      <c r="CQ225" s="346"/>
      <c r="CR225" s="347"/>
      <c r="CS225" s="347"/>
      <c r="CT225" s="344">
        <f t="shared" si="1666"/>
        <v>0</v>
      </c>
      <c r="CU225" s="345">
        <v>0.294289866351475</v>
      </c>
      <c r="CV225" s="348">
        <f t="shared" si="1667"/>
        <v>0</v>
      </c>
      <c r="CW225" s="349">
        <f t="shared" si="1668"/>
        <v>0</v>
      </c>
      <c r="CX225" s="350"/>
      <c r="CY225" s="341">
        <v>10.0</v>
      </c>
      <c r="CZ225" s="342" t="s">
        <v>132</v>
      </c>
      <c r="DA225" s="343" t="s">
        <v>121</v>
      </c>
      <c r="DB225" s="343" t="s">
        <v>123</v>
      </c>
      <c r="DC225" s="344" t="str">
        <f>ADHB!DC225</f>
        <v/>
      </c>
      <c r="DD225" s="344"/>
      <c r="DE225" s="344">
        <f t="shared" si="1669"/>
        <v>0</v>
      </c>
      <c r="DF225" s="345"/>
      <c r="DG225" s="344">
        <f t="shared" si="1670"/>
        <v>0</v>
      </c>
      <c r="DH225" s="346"/>
      <c r="DI225" s="347"/>
      <c r="DJ225" s="347"/>
      <c r="DK225" s="344">
        <f t="shared" si="1671"/>
        <v>0</v>
      </c>
      <c r="DL225" s="345">
        <v>0.294289866351475</v>
      </c>
      <c r="DM225" s="348">
        <f t="shared" si="1672"/>
        <v>0</v>
      </c>
      <c r="DN225" s="349">
        <f t="shared" si="1673"/>
        <v>0</v>
      </c>
      <c r="DO225" s="350"/>
      <c r="DP225" s="341">
        <v>10.0</v>
      </c>
      <c r="DQ225" s="342" t="s">
        <v>132</v>
      </c>
      <c r="DR225" s="343" t="s">
        <v>121</v>
      </c>
      <c r="DS225" s="343" t="s">
        <v>123</v>
      </c>
      <c r="DT225" s="344" t="str">
        <f>ADHB!DT225</f>
        <v/>
      </c>
      <c r="DU225" s="344"/>
      <c r="DV225" s="344">
        <f t="shared" si="1674"/>
        <v>0</v>
      </c>
      <c r="DW225" s="345"/>
      <c r="DX225" s="344">
        <f t="shared" si="1675"/>
        <v>0</v>
      </c>
      <c r="DY225" s="346"/>
      <c r="DZ225" s="347"/>
      <c r="EA225" s="347"/>
      <c r="EB225" s="344">
        <f t="shared" si="1676"/>
        <v>0</v>
      </c>
      <c r="EC225" s="345">
        <v>0.294289866351475</v>
      </c>
      <c r="ED225" s="348">
        <f t="shared" si="1677"/>
        <v>0</v>
      </c>
      <c r="EE225" s="349">
        <f t="shared" si="1678"/>
        <v>0</v>
      </c>
      <c r="EF225" s="350"/>
      <c r="EG225" s="341">
        <v>10.0</v>
      </c>
      <c r="EH225" s="342" t="s">
        <v>132</v>
      </c>
      <c r="EI225" s="343" t="s">
        <v>121</v>
      </c>
      <c r="EJ225" s="343" t="s">
        <v>123</v>
      </c>
      <c r="EK225" s="344" t="str">
        <f>ADHB!EK225</f>
        <v/>
      </c>
      <c r="EL225" s="344"/>
      <c r="EM225" s="344">
        <f t="shared" si="1679"/>
        <v>0</v>
      </c>
      <c r="EN225" s="345"/>
      <c r="EO225" s="344">
        <f t="shared" si="1680"/>
        <v>0</v>
      </c>
      <c r="EP225" s="346"/>
      <c r="EQ225" s="347"/>
      <c r="ER225" s="347"/>
      <c r="ES225" s="344">
        <f t="shared" si="1681"/>
        <v>0</v>
      </c>
      <c r="ET225" s="345">
        <v>0.294289866351475</v>
      </c>
      <c r="EU225" s="348">
        <f t="shared" si="1682"/>
        <v>0</v>
      </c>
      <c r="EV225" s="349">
        <f t="shared" si="1683"/>
        <v>0</v>
      </c>
      <c r="EW225" s="350"/>
      <c r="EX225" s="341">
        <v>10.0</v>
      </c>
      <c r="EY225" s="342" t="s">
        <v>132</v>
      </c>
      <c r="EZ225" s="343" t="s">
        <v>121</v>
      </c>
      <c r="FA225" s="343" t="s">
        <v>123</v>
      </c>
      <c r="FB225" s="344" t="str">
        <f>ADHB!FB225</f>
        <v/>
      </c>
      <c r="FC225" s="344"/>
      <c r="FD225" s="344">
        <f t="shared" si="1684"/>
        <v>0</v>
      </c>
      <c r="FE225" s="345"/>
      <c r="FF225" s="344">
        <f t="shared" si="1685"/>
        <v>0</v>
      </c>
      <c r="FG225" s="346"/>
      <c r="FH225" s="347"/>
      <c r="FI225" s="347"/>
      <c r="FJ225" s="344">
        <f t="shared" si="1686"/>
        <v>0</v>
      </c>
      <c r="FK225" s="345">
        <v>0.294289866351475</v>
      </c>
      <c r="FL225" s="348">
        <f t="shared" si="1687"/>
        <v>0</v>
      </c>
      <c r="FM225" s="349">
        <f t="shared" si="1688"/>
        <v>0</v>
      </c>
      <c r="FN225" s="350"/>
      <c r="FO225" s="341">
        <v>10.0</v>
      </c>
      <c r="FP225" s="342" t="s">
        <v>132</v>
      </c>
      <c r="FQ225" s="343" t="s">
        <v>121</v>
      </c>
      <c r="FR225" s="343" t="s">
        <v>123</v>
      </c>
      <c r="FS225" s="344" t="str">
        <f>ADHB!FS225</f>
        <v/>
      </c>
      <c r="FT225" s="344"/>
      <c r="FU225" s="344">
        <f t="shared" si="1689"/>
        <v>0</v>
      </c>
      <c r="FV225" s="345"/>
      <c r="FW225" s="344">
        <f t="shared" si="1690"/>
        <v>0</v>
      </c>
      <c r="FX225" s="346"/>
      <c r="FY225" s="347"/>
      <c r="FZ225" s="347"/>
      <c r="GA225" s="344">
        <f t="shared" si="1691"/>
        <v>0</v>
      </c>
      <c r="GB225" s="345">
        <v>0.294289866351475</v>
      </c>
      <c r="GC225" s="348">
        <f t="shared" si="1692"/>
        <v>0</v>
      </c>
      <c r="GD225" s="349">
        <f t="shared" si="1693"/>
        <v>0</v>
      </c>
      <c r="GE225" s="350"/>
      <c r="GF225" s="341">
        <v>10.0</v>
      </c>
      <c r="GG225" s="342" t="s">
        <v>132</v>
      </c>
      <c r="GH225" s="343" t="s">
        <v>121</v>
      </c>
      <c r="GI225" s="343" t="s">
        <v>123</v>
      </c>
      <c r="GJ225" s="344" t="str">
        <f>ADHB!GJ225</f>
        <v/>
      </c>
      <c r="GK225" s="344"/>
      <c r="GL225" s="344">
        <f t="shared" si="1694"/>
        <v>0</v>
      </c>
      <c r="GM225" s="345"/>
      <c r="GN225" s="344">
        <f t="shared" si="1695"/>
        <v>0</v>
      </c>
      <c r="GO225" s="346"/>
      <c r="GP225" s="347"/>
      <c r="GQ225" s="347"/>
      <c r="GR225" s="344">
        <f t="shared" si="1696"/>
        <v>0</v>
      </c>
      <c r="GS225" s="345">
        <v>0.294289866351475</v>
      </c>
      <c r="GT225" s="348">
        <f t="shared" si="1697"/>
        <v>0</v>
      </c>
      <c r="GU225" s="349">
        <f t="shared" si="1698"/>
        <v>0</v>
      </c>
      <c r="GV225" s="350"/>
      <c r="GW225" s="341">
        <v>10.0</v>
      </c>
      <c r="GX225" s="342" t="s">
        <v>132</v>
      </c>
      <c r="GY225" s="343" t="s">
        <v>121</v>
      </c>
      <c r="GZ225" s="343" t="s">
        <v>123</v>
      </c>
      <c r="HA225" s="344" t="str">
        <f>ADHB!HA225</f>
        <v/>
      </c>
      <c r="HB225" s="344"/>
      <c r="HC225" s="344">
        <f t="shared" si="1699"/>
        <v>0</v>
      </c>
      <c r="HD225" s="345"/>
      <c r="HE225" s="344">
        <f t="shared" si="1700"/>
        <v>0</v>
      </c>
      <c r="HF225" s="346"/>
      <c r="HG225" s="347"/>
      <c r="HH225" s="347"/>
      <c r="HI225" s="344">
        <f t="shared" si="1701"/>
        <v>0</v>
      </c>
      <c r="HJ225" s="345">
        <v>0.294289866351475</v>
      </c>
      <c r="HK225" s="348">
        <f t="shared" si="1702"/>
        <v>0</v>
      </c>
      <c r="HL225" s="349">
        <f t="shared" si="1703"/>
        <v>0</v>
      </c>
      <c r="HM225" s="350"/>
      <c r="HN225" s="341">
        <v>10.0</v>
      </c>
      <c r="HO225" s="342" t="s">
        <v>132</v>
      </c>
      <c r="HP225" s="343" t="s">
        <v>121</v>
      </c>
      <c r="HQ225" s="343" t="s">
        <v>123</v>
      </c>
      <c r="HR225" s="344" t="str">
        <f>ADHB!HR225</f>
        <v/>
      </c>
      <c r="HS225" s="344"/>
      <c r="HT225" s="344">
        <f t="shared" si="1704"/>
        <v>0</v>
      </c>
      <c r="HU225" s="345"/>
      <c r="HV225" s="344">
        <f t="shared" si="1705"/>
        <v>0</v>
      </c>
      <c r="HW225" s="346"/>
      <c r="HX225" s="347"/>
      <c r="HY225" s="347"/>
      <c r="HZ225" s="344">
        <f t="shared" si="1706"/>
        <v>0</v>
      </c>
      <c r="IA225" s="345">
        <v>0.294289866351475</v>
      </c>
      <c r="IB225" s="348">
        <f t="shared" si="1707"/>
        <v>0</v>
      </c>
      <c r="IC225" s="349">
        <f t="shared" si="1708"/>
        <v>0</v>
      </c>
      <c r="ID225" s="350"/>
      <c r="IE225" s="341">
        <v>10.0</v>
      </c>
      <c r="IF225" s="342" t="s">
        <v>132</v>
      </c>
      <c r="IG225" s="343" t="s">
        <v>121</v>
      </c>
      <c r="IH225" s="343" t="s">
        <v>123</v>
      </c>
      <c r="II225" s="344" t="str">
        <f>ADHB!II225</f>
        <v/>
      </c>
      <c r="IJ225" s="344"/>
      <c r="IK225" s="344">
        <f t="shared" si="1709"/>
        <v>0</v>
      </c>
      <c r="IL225" s="345"/>
      <c r="IM225" s="344">
        <f t="shared" si="1710"/>
        <v>0</v>
      </c>
      <c r="IN225" s="346"/>
      <c r="IO225" s="347"/>
      <c r="IP225" s="347"/>
      <c r="IQ225" s="344">
        <f t="shared" si="1711"/>
        <v>0</v>
      </c>
      <c r="IR225" s="345">
        <v>0.294289866351475</v>
      </c>
      <c r="IS225" s="348">
        <f t="shared" si="1712"/>
        <v>0</v>
      </c>
      <c r="IT225" s="349">
        <f t="shared" si="1713"/>
        <v>0</v>
      </c>
      <c r="IU225" s="350"/>
      <c r="IV225" s="341">
        <v>10.0</v>
      </c>
      <c r="IW225" s="342" t="s">
        <v>132</v>
      </c>
      <c r="IX225" s="343" t="s">
        <v>121</v>
      </c>
      <c r="IY225" s="343" t="s">
        <v>123</v>
      </c>
      <c r="IZ225" s="344" t="str">
        <f>ADHB!IZ225</f>
        <v/>
      </c>
      <c r="JA225" s="344"/>
      <c r="JB225" s="344">
        <f t="shared" si="1714"/>
        <v>0</v>
      </c>
      <c r="JC225" s="345"/>
      <c r="JD225" s="344">
        <f t="shared" si="1715"/>
        <v>0</v>
      </c>
      <c r="JE225" s="346"/>
      <c r="JF225" s="347"/>
      <c r="JG225" s="347"/>
      <c r="JH225" s="344">
        <f t="shared" si="1716"/>
        <v>0</v>
      </c>
      <c r="JI225" s="345">
        <v>0.294289866351475</v>
      </c>
      <c r="JJ225" s="348">
        <f t="shared" si="1717"/>
        <v>0</v>
      </c>
      <c r="JK225" s="349">
        <f t="shared" si="1718"/>
        <v>0</v>
      </c>
      <c r="JL225" s="350"/>
      <c r="JM225" s="341">
        <v>10.0</v>
      </c>
      <c r="JN225" s="342" t="s">
        <v>132</v>
      </c>
      <c r="JO225" s="343" t="s">
        <v>121</v>
      </c>
      <c r="JP225" s="343" t="s">
        <v>123</v>
      </c>
      <c r="JQ225" s="344" t="str">
        <f>ADHB!KY225</f>
        <v/>
      </c>
      <c r="JR225" s="344"/>
      <c r="JS225" s="344">
        <f t="shared" si="1719"/>
        <v>0</v>
      </c>
      <c r="JT225" s="345"/>
      <c r="JU225" s="344">
        <f t="shared" si="1720"/>
        <v>0</v>
      </c>
      <c r="JV225" s="346"/>
      <c r="JW225" s="347"/>
      <c r="JX225" s="347"/>
      <c r="JY225" s="344">
        <f t="shared" si="1721"/>
        <v>0</v>
      </c>
      <c r="JZ225" s="345">
        <v>0.294289866351475</v>
      </c>
      <c r="KA225" s="348">
        <f t="shared" si="1722"/>
        <v>0</v>
      </c>
      <c r="KB225" s="349">
        <f t="shared" si="1723"/>
        <v>0</v>
      </c>
      <c r="KC225" s="350"/>
      <c r="KD225" s="341">
        <v>10.0</v>
      </c>
      <c r="KE225" s="342" t="s">
        <v>132</v>
      </c>
      <c r="KF225" s="343" t="s">
        <v>121</v>
      </c>
      <c r="KG225" s="343" t="s">
        <v>123</v>
      </c>
      <c r="KH225" s="344" t="str">
        <f>ADHB!LP225</f>
        <v/>
      </c>
      <c r="KI225" s="344"/>
      <c r="KJ225" s="344">
        <f t="shared" si="1724"/>
        <v>0</v>
      </c>
      <c r="KK225" s="345"/>
      <c r="KL225" s="344">
        <f t="shared" si="1725"/>
        <v>0</v>
      </c>
      <c r="KM225" s="346"/>
      <c r="KN225" s="347"/>
      <c r="KO225" s="347"/>
      <c r="KP225" s="344">
        <f t="shared" si="1726"/>
        <v>0</v>
      </c>
      <c r="KQ225" s="345">
        <v>0.294289866351475</v>
      </c>
      <c r="KR225" s="348">
        <f t="shared" si="1727"/>
        <v>0</v>
      </c>
      <c r="KS225" s="349">
        <f t="shared" si="1728"/>
        <v>0</v>
      </c>
      <c r="KT225" s="350"/>
      <c r="KU225" s="351"/>
    </row>
    <row r="226" ht="15.75" customHeight="1">
      <c r="A226" s="341">
        <v>11.0</v>
      </c>
      <c r="B226" s="342" t="s">
        <v>132</v>
      </c>
      <c r="C226" s="343" t="s">
        <v>121</v>
      </c>
      <c r="D226" s="343" t="s">
        <v>123</v>
      </c>
      <c r="E226" s="344" t="str">
        <f>ADHB!E226</f>
        <v/>
      </c>
      <c r="F226" s="344"/>
      <c r="G226" s="344">
        <f t="shared" si="1639"/>
        <v>0</v>
      </c>
      <c r="H226" s="345"/>
      <c r="I226" s="344">
        <f t="shared" si="1640"/>
        <v>0</v>
      </c>
      <c r="J226" s="346"/>
      <c r="K226" s="347"/>
      <c r="L226" s="347"/>
      <c r="M226" s="344">
        <f t="shared" si="1641"/>
        <v>0</v>
      </c>
      <c r="N226" s="345">
        <v>0.294289866351475</v>
      </c>
      <c r="O226" s="348">
        <f t="shared" si="1642"/>
        <v>0</v>
      </c>
      <c r="P226" s="349">
        <f t="shared" si="1643"/>
        <v>0</v>
      </c>
      <c r="Q226" s="350"/>
      <c r="R226" s="341">
        <v>11.0</v>
      </c>
      <c r="S226" s="342" t="s">
        <v>132</v>
      </c>
      <c r="T226" s="343" t="s">
        <v>121</v>
      </c>
      <c r="U226" s="343" t="s">
        <v>123</v>
      </c>
      <c r="V226" s="344" t="str">
        <f>ADHB!V226</f>
        <v/>
      </c>
      <c r="W226" s="344"/>
      <c r="X226" s="344">
        <f t="shared" si="1644"/>
        <v>0</v>
      </c>
      <c r="Y226" s="345"/>
      <c r="Z226" s="344">
        <f t="shared" si="1645"/>
        <v>0</v>
      </c>
      <c r="AA226" s="346"/>
      <c r="AB226" s="347"/>
      <c r="AC226" s="347"/>
      <c r="AD226" s="344">
        <f t="shared" si="1646"/>
        <v>0</v>
      </c>
      <c r="AE226" s="345">
        <v>0.294289866351475</v>
      </c>
      <c r="AF226" s="348">
        <f t="shared" si="1647"/>
        <v>0</v>
      </c>
      <c r="AG226" s="349">
        <f t="shared" si="1648"/>
        <v>0</v>
      </c>
      <c r="AH226" s="350"/>
      <c r="AI226" s="341">
        <v>11.0</v>
      </c>
      <c r="AJ226" s="342" t="s">
        <v>132</v>
      </c>
      <c r="AK226" s="343" t="s">
        <v>121</v>
      </c>
      <c r="AL226" s="343" t="s">
        <v>123</v>
      </c>
      <c r="AM226" s="344" t="str">
        <f>ADHB!AM226</f>
        <v/>
      </c>
      <c r="AN226" s="344"/>
      <c r="AO226" s="344">
        <f t="shared" si="1649"/>
        <v>0</v>
      </c>
      <c r="AP226" s="345"/>
      <c r="AQ226" s="344">
        <f t="shared" si="1650"/>
        <v>0</v>
      </c>
      <c r="AR226" s="346"/>
      <c r="AS226" s="347"/>
      <c r="AT226" s="347"/>
      <c r="AU226" s="344">
        <f t="shared" si="1651"/>
        <v>0</v>
      </c>
      <c r="AV226" s="345">
        <v>0.294289866351475</v>
      </c>
      <c r="AW226" s="348">
        <f t="shared" si="1652"/>
        <v>0</v>
      </c>
      <c r="AX226" s="349">
        <f t="shared" si="1653"/>
        <v>0</v>
      </c>
      <c r="AY226" s="350"/>
      <c r="AZ226" s="341">
        <v>11.0</v>
      </c>
      <c r="BA226" s="342" t="s">
        <v>132</v>
      </c>
      <c r="BB226" s="343" t="s">
        <v>121</v>
      </c>
      <c r="BC226" s="343" t="s">
        <v>123</v>
      </c>
      <c r="BD226" s="344" t="str">
        <f>ADHB!BD226</f>
        <v/>
      </c>
      <c r="BE226" s="344"/>
      <c r="BF226" s="344">
        <f t="shared" si="1654"/>
        <v>0</v>
      </c>
      <c r="BG226" s="345"/>
      <c r="BH226" s="344">
        <f t="shared" si="1655"/>
        <v>0</v>
      </c>
      <c r="BI226" s="346"/>
      <c r="BJ226" s="347"/>
      <c r="BK226" s="347"/>
      <c r="BL226" s="344">
        <f t="shared" si="1656"/>
        <v>0</v>
      </c>
      <c r="BM226" s="345">
        <v>0.294289866351475</v>
      </c>
      <c r="BN226" s="348">
        <f t="shared" si="1657"/>
        <v>0</v>
      </c>
      <c r="BO226" s="349">
        <f t="shared" si="1658"/>
        <v>0</v>
      </c>
      <c r="BP226" s="350"/>
      <c r="BQ226" s="341">
        <v>11.0</v>
      </c>
      <c r="BR226" s="342" t="s">
        <v>132</v>
      </c>
      <c r="BS226" s="343" t="s">
        <v>121</v>
      </c>
      <c r="BT226" s="343" t="s">
        <v>123</v>
      </c>
      <c r="BU226" s="344" t="str">
        <f>ADHB!BU226</f>
        <v/>
      </c>
      <c r="BV226" s="344"/>
      <c r="BW226" s="344">
        <f t="shared" si="1659"/>
        <v>0</v>
      </c>
      <c r="BX226" s="345"/>
      <c r="BY226" s="344">
        <f t="shared" si="1660"/>
        <v>0</v>
      </c>
      <c r="BZ226" s="346"/>
      <c r="CA226" s="347"/>
      <c r="CB226" s="347"/>
      <c r="CC226" s="344">
        <f t="shared" si="1661"/>
        <v>0</v>
      </c>
      <c r="CD226" s="345">
        <v>0.294289866351475</v>
      </c>
      <c r="CE226" s="348">
        <f t="shared" si="1662"/>
        <v>0</v>
      </c>
      <c r="CF226" s="349">
        <f t="shared" si="1663"/>
        <v>0</v>
      </c>
      <c r="CG226" s="350"/>
      <c r="CH226" s="341">
        <v>11.0</v>
      </c>
      <c r="CI226" s="342" t="s">
        <v>132</v>
      </c>
      <c r="CJ226" s="343" t="s">
        <v>121</v>
      </c>
      <c r="CK226" s="343" t="s">
        <v>123</v>
      </c>
      <c r="CL226" s="344" t="str">
        <f>ADHB!CL226</f>
        <v/>
      </c>
      <c r="CM226" s="344"/>
      <c r="CN226" s="344">
        <f t="shared" si="1664"/>
        <v>0</v>
      </c>
      <c r="CO226" s="345"/>
      <c r="CP226" s="344">
        <f t="shared" si="1665"/>
        <v>0</v>
      </c>
      <c r="CQ226" s="346"/>
      <c r="CR226" s="347"/>
      <c r="CS226" s="347"/>
      <c r="CT226" s="344">
        <f t="shared" si="1666"/>
        <v>0</v>
      </c>
      <c r="CU226" s="345">
        <v>0.294289866351475</v>
      </c>
      <c r="CV226" s="348">
        <f t="shared" si="1667"/>
        <v>0</v>
      </c>
      <c r="CW226" s="349">
        <f t="shared" si="1668"/>
        <v>0</v>
      </c>
      <c r="CX226" s="350"/>
      <c r="CY226" s="341">
        <v>11.0</v>
      </c>
      <c r="CZ226" s="342" t="s">
        <v>132</v>
      </c>
      <c r="DA226" s="343" t="s">
        <v>121</v>
      </c>
      <c r="DB226" s="343" t="s">
        <v>123</v>
      </c>
      <c r="DC226" s="344" t="str">
        <f>ADHB!DC226</f>
        <v/>
      </c>
      <c r="DD226" s="344"/>
      <c r="DE226" s="344">
        <f t="shared" si="1669"/>
        <v>0</v>
      </c>
      <c r="DF226" s="345"/>
      <c r="DG226" s="344">
        <f t="shared" si="1670"/>
        <v>0</v>
      </c>
      <c r="DH226" s="346"/>
      <c r="DI226" s="347"/>
      <c r="DJ226" s="347"/>
      <c r="DK226" s="344">
        <f t="shared" si="1671"/>
        <v>0</v>
      </c>
      <c r="DL226" s="345">
        <v>0.294289866351475</v>
      </c>
      <c r="DM226" s="348">
        <f t="shared" si="1672"/>
        <v>0</v>
      </c>
      <c r="DN226" s="349">
        <f t="shared" si="1673"/>
        <v>0</v>
      </c>
      <c r="DO226" s="350"/>
      <c r="DP226" s="341">
        <v>11.0</v>
      </c>
      <c r="DQ226" s="342" t="s">
        <v>132</v>
      </c>
      <c r="DR226" s="343" t="s">
        <v>121</v>
      </c>
      <c r="DS226" s="343" t="s">
        <v>123</v>
      </c>
      <c r="DT226" s="344" t="str">
        <f>ADHB!DT226</f>
        <v/>
      </c>
      <c r="DU226" s="344"/>
      <c r="DV226" s="344">
        <f t="shared" si="1674"/>
        <v>0</v>
      </c>
      <c r="DW226" s="345"/>
      <c r="DX226" s="344">
        <f t="shared" si="1675"/>
        <v>0</v>
      </c>
      <c r="DY226" s="346"/>
      <c r="DZ226" s="347"/>
      <c r="EA226" s="347"/>
      <c r="EB226" s="344">
        <f t="shared" si="1676"/>
        <v>0</v>
      </c>
      <c r="EC226" s="345">
        <v>0.294289866351475</v>
      </c>
      <c r="ED226" s="348">
        <f t="shared" si="1677"/>
        <v>0</v>
      </c>
      <c r="EE226" s="349">
        <f t="shared" si="1678"/>
        <v>0</v>
      </c>
      <c r="EF226" s="350"/>
      <c r="EG226" s="341">
        <v>11.0</v>
      </c>
      <c r="EH226" s="342" t="s">
        <v>132</v>
      </c>
      <c r="EI226" s="343" t="s">
        <v>121</v>
      </c>
      <c r="EJ226" s="343" t="s">
        <v>123</v>
      </c>
      <c r="EK226" s="344" t="str">
        <f>ADHB!EK226</f>
        <v/>
      </c>
      <c r="EL226" s="344"/>
      <c r="EM226" s="344">
        <f t="shared" si="1679"/>
        <v>0</v>
      </c>
      <c r="EN226" s="345"/>
      <c r="EO226" s="344">
        <f t="shared" si="1680"/>
        <v>0</v>
      </c>
      <c r="EP226" s="346"/>
      <c r="EQ226" s="347"/>
      <c r="ER226" s="347"/>
      <c r="ES226" s="344">
        <f t="shared" si="1681"/>
        <v>0</v>
      </c>
      <c r="ET226" s="345">
        <v>0.294289866351475</v>
      </c>
      <c r="EU226" s="348">
        <f t="shared" si="1682"/>
        <v>0</v>
      </c>
      <c r="EV226" s="349">
        <f t="shared" si="1683"/>
        <v>0</v>
      </c>
      <c r="EW226" s="350"/>
      <c r="EX226" s="341">
        <v>11.0</v>
      </c>
      <c r="EY226" s="342" t="s">
        <v>132</v>
      </c>
      <c r="EZ226" s="343" t="s">
        <v>121</v>
      </c>
      <c r="FA226" s="343" t="s">
        <v>123</v>
      </c>
      <c r="FB226" s="344" t="str">
        <f>ADHB!FB226</f>
        <v/>
      </c>
      <c r="FC226" s="344"/>
      <c r="FD226" s="344">
        <f t="shared" si="1684"/>
        <v>0</v>
      </c>
      <c r="FE226" s="345"/>
      <c r="FF226" s="344">
        <f t="shared" si="1685"/>
        <v>0</v>
      </c>
      <c r="FG226" s="346"/>
      <c r="FH226" s="347"/>
      <c r="FI226" s="347"/>
      <c r="FJ226" s="344">
        <f t="shared" si="1686"/>
        <v>0</v>
      </c>
      <c r="FK226" s="345">
        <v>0.294289866351475</v>
      </c>
      <c r="FL226" s="348">
        <f t="shared" si="1687"/>
        <v>0</v>
      </c>
      <c r="FM226" s="349">
        <f t="shared" si="1688"/>
        <v>0</v>
      </c>
      <c r="FN226" s="350"/>
      <c r="FO226" s="341">
        <v>11.0</v>
      </c>
      <c r="FP226" s="342" t="s">
        <v>132</v>
      </c>
      <c r="FQ226" s="343" t="s">
        <v>121</v>
      </c>
      <c r="FR226" s="343" t="s">
        <v>123</v>
      </c>
      <c r="FS226" s="344" t="str">
        <f>ADHB!FS226</f>
        <v/>
      </c>
      <c r="FT226" s="344"/>
      <c r="FU226" s="344">
        <f t="shared" si="1689"/>
        <v>0</v>
      </c>
      <c r="FV226" s="345"/>
      <c r="FW226" s="344">
        <f t="shared" si="1690"/>
        <v>0</v>
      </c>
      <c r="FX226" s="346"/>
      <c r="FY226" s="347"/>
      <c r="FZ226" s="347"/>
      <c r="GA226" s="344">
        <f t="shared" si="1691"/>
        <v>0</v>
      </c>
      <c r="GB226" s="345">
        <v>0.294289866351475</v>
      </c>
      <c r="GC226" s="348">
        <f t="shared" si="1692"/>
        <v>0</v>
      </c>
      <c r="GD226" s="349">
        <f t="shared" si="1693"/>
        <v>0</v>
      </c>
      <c r="GE226" s="350"/>
      <c r="GF226" s="341">
        <v>11.0</v>
      </c>
      <c r="GG226" s="342" t="s">
        <v>132</v>
      </c>
      <c r="GH226" s="343" t="s">
        <v>121</v>
      </c>
      <c r="GI226" s="343" t="s">
        <v>123</v>
      </c>
      <c r="GJ226" s="344" t="str">
        <f>ADHB!GJ226</f>
        <v/>
      </c>
      <c r="GK226" s="344"/>
      <c r="GL226" s="344">
        <f t="shared" si="1694"/>
        <v>0</v>
      </c>
      <c r="GM226" s="345"/>
      <c r="GN226" s="344">
        <f t="shared" si="1695"/>
        <v>0</v>
      </c>
      <c r="GO226" s="346"/>
      <c r="GP226" s="347"/>
      <c r="GQ226" s="347"/>
      <c r="GR226" s="344">
        <f t="shared" si="1696"/>
        <v>0</v>
      </c>
      <c r="GS226" s="345">
        <v>0.294289866351475</v>
      </c>
      <c r="GT226" s="348">
        <f t="shared" si="1697"/>
        <v>0</v>
      </c>
      <c r="GU226" s="349">
        <f t="shared" si="1698"/>
        <v>0</v>
      </c>
      <c r="GV226" s="350"/>
      <c r="GW226" s="341">
        <v>11.0</v>
      </c>
      <c r="GX226" s="342" t="s">
        <v>132</v>
      </c>
      <c r="GY226" s="343" t="s">
        <v>121</v>
      </c>
      <c r="GZ226" s="343" t="s">
        <v>123</v>
      </c>
      <c r="HA226" s="344" t="str">
        <f>ADHB!HA226</f>
        <v/>
      </c>
      <c r="HB226" s="344"/>
      <c r="HC226" s="344">
        <f t="shared" si="1699"/>
        <v>0</v>
      </c>
      <c r="HD226" s="345"/>
      <c r="HE226" s="344">
        <f t="shared" si="1700"/>
        <v>0</v>
      </c>
      <c r="HF226" s="346"/>
      <c r="HG226" s="347"/>
      <c r="HH226" s="347"/>
      <c r="HI226" s="344">
        <f t="shared" si="1701"/>
        <v>0</v>
      </c>
      <c r="HJ226" s="345">
        <v>0.294289866351475</v>
      </c>
      <c r="HK226" s="348">
        <f t="shared" si="1702"/>
        <v>0</v>
      </c>
      <c r="HL226" s="349">
        <f t="shared" si="1703"/>
        <v>0</v>
      </c>
      <c r="HM226" s="350"/>
      <c r="HN226" s="341">
        <v>11.0</v>
      </c>
      <c r="HO226" s="342" t="s">
        <v>132</v>
      </c>
      <c r="HP226" s="343" t="s">
        <v>121</v>
      </c>
      <c r="HQ226" s="343" t="s">
        <v>123</v>
      </c>
      <c r="HR226" s="344" t="str">
        <f>ADHB!HR226</f>
        <v/>
      </c>
      <c r="HS226" s="344"/>
      <c r="HT226" s="344">
        <f t="shared" si="1704"/>
        <v>0</v>
      </c>
      <c r="HU226" s="345"/>
      <c r="HV226" s="344">
        <f t="shared" si="1705"/>
        <v>0</v>
      </c>
      <c r="HW226" s="346"/>
      <c r="HX226" s="347"/>
      <c r="HY226" s="347"/>
      <c r="HZ226" s="344">
        <f t="shared" si="1706"/>
        <v>0</v>
      </c>
      <c r="IA226" s="345">
        <v>0.294289866351475</v>
      </c>
      <c r="IB226" s="348">
        <f t="shared" si="1707"/>
        <v>0</v>
      </c>
      <c r="IC226" s="349">
        <f t="shared" si="1708"/>
        <v>0</v>
      </c>
      <c r="ID226" s="350"/>
      <c r="IE226" s="341">
        <v>11.0</v>
      </c>
      <c r="IF226" s="342" t="s">
        <v>132</v>
      </c>
      <c r="IG226" s="343" t="s">
        <v>121</v>
      </c>
      <c r="IH226" s="343" t="s">
        <v>123</v>
      </c>
      <c r="II226" s="344" t="str">
        <f>ADHB!II226</f>
        <v/>
      </c>
      <c r="IJ226" s="344"/>
      <c r="IK226" s="344">
        <f t="shared" si="1709"/>
        <v>0</v>
      </c>
      <c r="IL226" s="345"/>
      <c r="IM226" s="344">
        <f t="shared" si="1710"/>
        <v>0</v>
      </c>
      <c r="IN226" s="346"/>
      <c r="IO226" s="347"/>
      <c r="IP226" s="347"/>
      <c r="IQ226" s="344">
        <f t="shared" si="1711"/>
        <v>0</v>
      </c>
      <c r="IR226" s="345">
        <v>0.294289866351475</v>
      </c>
      <c r="IS226" s="348">
        <f t="shared" si="1712"/>
        <v>0</v>
      </c>
      <c r="IT226" s="349">
        <f t="shared" si="1713"/>
        <v>0</v>
      </c>
      <c r="IU226" s="350"/>
      <c r="IV226" s="341">
        <v>11.0</v>
      </c>
      <c r="IW226" s="342" t="s">
        <v>132</v>
      </c>
      <c r="IX226" s="343" t="s">
        <v>121</v>
      </c>
      <c r="IY226" s="343" t="s">
        <v>123</v>
      </c>
      <c r="IZ226" s="344" t="str">
        <f>ADHB!IZ226</f>
        <v/>
      </c>
      <c r="JA226" s="344"/>
      <c r="JB226" s="344">
        <f t="shared" si="1714"/>
        <v>0</v>
      </c>
      <c r="JC226" s="345"/>
      <c r="JD226" s="344">
        <f t="shared" si="1715"/>
        <v>0</v>
      </c>
      <c r="JE226" s="346"/>
      <c r="JF226" s="347"/>
      <c r="JG226" s="347"/>
      <c r="JH226" s="344">
        <f t="shared" si="1716"/>
        <v>0</v>
      </c>
      <c r="JI226" s="345">
        <v>0.294289866351475</v>
      </c>
      <c r="JJ226" s="348">
        <f t="shared" si="1717"/>
        <v>0</v>
      </c>
      <c r="JK226" s="349">
        <f t="shared" si="1718"/>
        <v>0</v>
      </c>
      <c r="JL226" s="350"/>
      <c r="JM226" s="341">
        <v>11.0</v>
      </c>
      <c r="JN226" s="342" t="s">
        <v>132</v>
      </c>
      <c r="JO226" s="343" t="s">
        <v>121</v>
      </c>
      <c r="JP226" s="343" t="s">
        <v>123</v>
      </c>
      <c r="JQ226" s="344" t="str">
        <f>ADHB!KY226</f>
        <v/>
      </c>
      <c r="JR226" s="344"/>
      <c r="JS226" s="344">
        <f t="shared" si="1719"/>
        <v>0</v>
      </c>
      <c r="JT226" s="345"/>
      <c r="JU226" s="344">
        <f t="shared" si="1720"/>
        <v>0</v>
      </c>
      <c r="JV226" s="346"/>
      <c r="JW226" s="347"/>
      <c r="JX226" s="347"/>
      <c r="JY226" s="344">
        <f t="shared" si="1721"/>
        <v>0</v>
      </c>
      <c r="JZ226" s="345">
        <v>0.294289866351475</v>
      </c>
      <c r="KA226" s="348">
        <f t="shared" si="1722"/>
        <v>0</v>
      </c>
      <c r="KB226" s="349">
        <f t="shared" si="1723"/>
        <v>0</v>
      </c>
      <c r="KC226" s="350"/>
      <c r="KD226" s="341">
        <v>11.0</v>
      </c>
      <c r="KE226" s="342" t="s">
        <v>132</v>
      </c>
      <c r="KF226" s="343" t="s">
        <v>121</v>
      </c>
      <c r="KG226" s="343" t="s">
        <v>123</v>
      </c>
      <c r="KH226" s="344" t="str">
        <f>ADHB!LP226</f>
        <v/>
      </c>
      <c r="KI226" s="344"/>
      <c r="KJ226" s="344">
        <f t="shared" si="1724"/>
        <v>0</v>
      </c>
      <c r="KK226" s="345"/>
      <c r="KL226" s="344">
        <f t="shared" si="1725"/>
        <v>0</v>
      </c>
      <c r="KM226" s="346"/>
      <c r="KN226" s="347"/>
      <c r="KO226" s="347"/>
      <c r="KP226" s="344">
        <f t="shared" si="1726"/>
        <v>0</v>
      </c>
      <c r="KQ226" s="345">
        <v>0.294289866351475</v>
      </c>
      <c r="KR226" s="348">
        <f t="shared" si="1727"/>
        <v>0</v>
      </c>
      <c r="KS226" s="349">
        <f t="shared" si="1728"/>
        <v>0</v>
      </c>
      <c r="KT226" s="350"/>
      <c r="KU226" s="351"/>
    </row>
    <row r="227" ht="15.75" customHeight="1">
      <c r="A227" s="341">
        <v>12.0</v>
      </c>
      <c r="B227" s="342" t="s">
        <v>132</v>
      </c>
      <c r="C227" s="343" t="s">
        <v>121</v>
      </c>
      <c r="D227" s="343" t="s">
        <v>123</v>
      </c>
      <c r="E227" s="344" t="str">
        <f>ADHB!E227</f>
        <v/>
      </c>
      <c r="F227" s="344"/>
      <c r="G227" s="344">
        <f t="shared" si="1639"/>
        <v>0</v>
      </c>
      <c r="H227" s="345"/>
      <c r="I227" s="344">
        <f t="shared" si="1640"/>
        <v>0</v>
      </c>
      <c r="J227" s="346"/>
      <c r="K227" s="347"/>
      <c r="L227" s="347"/>
      <c r="M227" s="344">
        <f t="shared" si="1641"/>
        <v>0</v>
      </c>
      <c r="N227" s="345">
        <v>0.294289866351475</v>
      </c>
      <c r="O227" s="348">
        <f t="shared" si="1642"/>
        <v>0</v>
      </c>
      <c r="P227" s="349">
        <f t="shared" si="1643"/>
        <v>0</v>
      </c>
      <c r="Q227" s="350"/>
      <c r="R227" s="341">
        <v>12.0</v>
      </c>
      <c r="S227" s="342" t="s">
        <v>132</v>
      </c>
      <c r="T227" s="343" t="s">
        <v>121</v>
      </c>
      <c r="U227" s="343" t="s">
        <v>123</v>
      </c>
      <c r="V227" s="344" t="str">
        <f>ADHB!V227</f>
        <v/>
      </c>
      <c r="W227" s="344"/>
      <c r="X227" s="344">
        <f t="shared" si="1644"/>
        <v>0</v>
      </c>
      <c r="Y227" s="345"/>
      <c r="Z227" s="344">
        <f t="shared" si="1645"/>
        <v>0</v>
      </c>
      <c r="AA227" s="346"/>
      <c r="AB227" s="347"/>
      <c r="AC227" s="347"/>
      <c r="AD227" s="344">
        <f t="shared" si="1646"/>
        <v>0</v>
      </c>
      <c r="AE227" s="345">
        <v>0.294289866351475</v>
      </c>
      <c r="AF227" s="348">
        <f t="shared" si="1647"/>
        <v>0</v>
      </c>
      <c r="AG227" s="349">
        <f t="shared" si="1648"/>
        <v>0</v>
      </c>
      <c r="AH227" s="350"/>
      <c r="AI227" s="341">
        <v>12.0</v>
      </c>
      <c r="AJ227" s="342" t="s">
        <v>132</v>
      </c>
      <c r="AK227" s="343" t="s">
        <v>121</v>
      </c>
      <c r="AL227" s="343" t="s">
        <v>123</v>
      </c>
      <c r="AM227" s="344" t="str">
        <f>ADHB!AM227</f>
        <v/>
      </c>
      <c r="AN227" s="344"/>
      <c r="AO227" s="344">
        <f t="shared" si="1649"/>
        <v>0</v>
      </c>
      <c r="AP227" s="345"/>
      <c r="AQ227" s="344">
        <f t="shared" si="1650"/>
        <v>0</v>
      </c>
      <c r="AR227" s="346"/>
      <c r="AS227" s="347"/>
      <c r="AT227" s="347"/>
      <c r="AU227" s="344">
        <f t="shared" si="1651"/>
        <v>0</v>
      </c>
      <c r="AV227" s="345">
        <v>0.294289866351475</v>
      </c>
      <c r="AW227" s="348">
        <f t="shared" si="1652"/>
        <v>0</v>
      </c>
      <c r="AX227" s="349">
        <f t="shared" si="1653"/>
        <v>0</v>
      </c>
      <c r="AY227" s="350"/>
      <c r="AZ227" s="341">
        <v>12.0</v>
      </c>
      <c r="BA227" s="342" t="s">
        <v>132</v>
      </c>
      <c r="BB227" s="343" t="s">
        <v>121</v>
      </c>
      <c r="BC227" s="343" t="s">
        <v>123</v>
      </c>
      <c r="BD227" s="344" t="str">
        <f>ADHB!BD227</f>
        <v/>
      </c>
      <c r="BE227" s="344"/>
      <c r="BF227" s="344">
        <f t="shared" si="1654"/>
        <v>0</v>
      </c>
      <c r="BG227" s="345"/>
      <c r="BH227" s="344">
        <f t="shared" si="1655"/>
        <v>0</v>
      </c>
      <c r="BI227" s="346"/>
      <c r="BJ227" s="347"/>
      <c r="BK227" s="347"/>
      <c r="BL227" s="344">
        <f t="shared" si="1656"/>
        <v>0</v>
      </c>
      <c r="BM227" s="345">
        <v>0.294289866351475</v>
      </c>
      <c r="BN227" s="348">
        <f t="shared" si="1657"/>
        <v>0</v>
      </c>
      <c r="BO227" s="349">
        <f t="shared" si="1658"/>
        <v>0</v>
      </c>
      <c r="BP227" s="350"/>
      <c r="BQ227" s="341">
        <v>12.0</v>
      </c>
      <c r="BR227" s="342" t="s">
        <v>132</v>
      </c>
      <c r="BS227" s="343" t="s">
        <v>121</v>
      </c>
      <c r="BT227" s="343" t="s">
        <v>123</v>
      </c>
      <c r="BU227" s="344" t="str">
        <f>ADHB!BU227</f>
        <v/>
      </c>
      <c r="BV227" s="344"/>
      <c r="BW227" s="344">
        <f t="shared" si="1659"/>
        <v>0</v>
      </c>
      <c r="BX227" s="345"/>
      <c r="BY227" s="344">
        <f t="shared" si="1660"/>
        <v>0</v>
      </c>
      <c r="BZ227" s="346"/>
      <c r="CA227" s="347"/>
      <c r="CB227" s="347"/>
      <c r="CC227" s="344">
        <f t="shared" si="1661"/>
        <v>0</v>
      </c>
      <c r="CD227" s="345">
        <v>0.294289866351475</v>
      </c>
      <c r="CE227" s="348">
        <f t="shared" si="1662"/>
        <v>0</v>
      </c>
      <c r="CF227" s="349">
        <f t="shared" si="1663"/>
        <v>0</v>
      </c>
      <c r="CG227" s="350"/>
      <c r="CH227" s="341">
        <v>12.0</v>
      </c>
      <c r="CI227" s="342" t="s">
        <v>132</v>
      </c>
      <c r="CJ227" s="343" t="s">
        <v>121</v>
      </c>
      <c r="CK227" s="343" t="s">
        <v>123</v>
      </c>
      <c r="CL227" s="344" t="str">
        <f>ADHB!CL227</f>
        <v/>
      </c>
      <c r="CM227" s="344"/>
      <c r="CN227" s="344">
        <f t="shared" si="1664"/>
        <v>0</v>
      </c>
      <c r="CO227" s="345"/>
      <c r="CP227" s="344">
        <f t="shared" si="1665"/>
        <v>0</v>
      </c>
      <c r="CQ227" s="346"/>
      <c r="CR227" s="347"/>
      <c r="CS227" s="347"/>
      <c r="CT227" s="344">
        <f t="shared" si="1666"/>
        <v>0</v>
      </c>
      <c r="CU227" s="345">
        <v>0.294289866351475</v>
      </c>
      <c r="CV227" s="348">
        <f t="shared" si="1667"/>
        <v>0</v>
      </c>
      <c r="CW227" s="349">
        <f t="shared" si="1668"/>
        <v>0</v>
      </c>
      <c r="CX227" s="350"/>
      <c r="CY227" s="341">
        <v>12.0</v>
      </c>
      <c r="CZ227" s="342" t="s">
        <v>132</v>
      </c>
      <c r="DA227" s="343" t="s">
        <v>121</v>
      </c>
      <c r="DB227" s="343" t="s">
        <v>123</v>
      </c>
      <c r="DC227" s="344" t="str">
        <f>ADHB!DC227</f>
        <v/>
      </c>
      <c r="DD227" s="344"/>
      <c r="DE227" s="344">
        <f t="shared" si="1669"/>
        <v>0</v>
      </c>
      <c r="DF227" s="345"/>
      <c r="DG227" s="344">
        <f t="shared" si="1670"/>
        <v>0</v>
      </c>
      <c r="DH227" s="346"/>
      <c r="DI227" s="347"/>
      <c r="DJ227" s="347"/>
      <c r="DK227" s="344">
        <f t="shared" si="1671"/>
        <v>0</v>
      </c>
      <c r="DL227" s="345">
        <v>0.294289866351475</v>
      </c>
      <c r="DM227" s="348">
        <f t="shared" si="1672"/>
        <v>0</v>
      </c>
      <c r="DN227" s="349">
        <f t="shared" si="1673"/>
        <v>0</v>
      </c>
      <c r="DO227" s="350"/>
      <c r="DP227" s="341">
        <v>12.0</v>
      </c>
      <c r="DQ227" s="342" t="s">
        <v>132</v>
      </c>
      <c r="DR227" s="343" t="s">
        <v>121</v>
      </c>
      <c r="DS227" s="343" t="s">
        <v>123</v>
      </c>
      <c r="DT227" s="344" t="str">
        <f>ADHB!DT227</f>
        <v/>
      </c>
      <c r="DU227" s="344"/>
      <c r="DV227" s="344">
        <f t="shared" si="1674"/>
        <v>0</v>
      </c>
      <c r="DW227" s="345"/>
      <c r="DX227" s="344">
        <f t="shared" si="1675"/>
        <v>0</v>
      </c>
      <c r="DY227" s="346"/>
      <c r="DZ227" s="347"/>
      <c r="EA227" s="347"/>
      <c r="EB227" s="344">
        <f t="shared" si="1676"/>
        <v>0</v>
      </c>
      <c r="EC227" s="345">
        <v>0.294289866351475</v>
      </c>
      <c r="ED227" s="348">
        <f t="shared" si="1677"/>
        <v>0</v>
      </c>
      <c r="EE227" s="349">
        <f t="shared" si="1678"/>
        <v>0</v>
      </c>
      <c r="EF227" s="350"/>
      <c r="EG227" s="341">
        <v>12.0</v>
      </c>
      <c r="EH227" s="342" t="s">
        <v>132</v>
      </c>
      <c r="EI227" s="343" t="s">
        <v>121</v>
      </c>
      <c r="EJ227" s="343" t="s">
        <v>123</v>
      </c>
      <c r="EK227" s="344" t="str">
        <f>ADHB!EK227</f>
        <v/>
      </c>
      <c r="EL227" s="344"/>
      <c r="EM227" s="344">
        <f t="shared" si="1679"/>
        <v>0</v>
      </c>
      <c r="EN227" s="345"/>
      <c r="EO227" s="344">
        <f t="shared" si="1680"/>
        <v>0</v>
      </c>
      <c r="EP227" s="346"/>
      <c r="EQ227" s="347"/>
      <c r="ER227" s="347"/>
      <c r="ES227" s="344">
        <f t="shared" si="1681"/>
        <v>0</v>
      </c>
      <c r="ET227" s="345">
        <v>0.294289866351475</v>
      </c>
      <c r="EU227" s="348">
        <f t="shared" si="1682"/>
        <v>0</v>
      </c>
      <c r="EV227" s="349">
        <f t="shared" si="1683"/>
        <v>0</v>
      </c>
      <c r="EW227" s="350"/>
      <c r="EX227" s="341">
        <v>12.0</v>
      </c>
      <c r="EY227" s="342" t="s">
        <v>132</v>
      </c>
      <c r="EZ227" s="343" t="s">
        <v>121</v>
      </c>
      <c r="FA227" s="343" t="s">
        <v>123</v>
      </c>
      <c r="FB227" s="344" t="str">
        <f>ADHB!FB227</f>
        <v/>
      </c>
      <c r="FC227" s="344"/>
      <c r="FD227" s="344">
        <f t="shared" si="1684"/>
        <v>0</v>
      </c>
      <c r="FE227" s="345"/>
      <c r="FF227" s="344">
        <f t="shared" si="1685"/>
        <v>0</v>
      </c>
      <c r="FG227" s="346"/>
      <c r="FH227" s="347"/>
      <c r="FI227" s="347"/>
      <c r="FJ227" s="344">
        <f t="shared" si="1686"/>
        <v>0</v>
      </c>
      <c r="FK227" s="345">
        <v>0.294289866351475</v>
      </c>
      <c r="FL227" s="348">
        <f t="shared" si="1687"/>
        <v>0</v>
      </c>
      <c r="FM227" s="349">
        <f t="shared" si="1688"/>
        <v>0</v>
      </c>
      <c r="FN227" s="350"/>
      <c r="FO227" s="341">
        <v>12.0</v>
      </c>
      <c r="FP227" s="342" t="s">
        <v>132</v>
      </c>
      <c r="FQ227" s="343" t="s">
        <v>121</v>
      </c>
      <c r="FR227" s="343" t="s">
        <v>123</v>
      </c>
      <c r="FS227" s="344" t="str">
        <f>ADHB!FS227</f>
        <v/>
      </c>
      <c r="FT227" s="344"/>
      <c r="FU227" s="344">
        <f t="shared" si="1689"/>
        <v>0</v>
      </c>
      <c r="FV227" s="345"/>
      <c r="FW227" s="344">
        <f t="shared" si="1690"/>
        <v>0</v>
      </c>
      <c r="FX227" s="346"/>
      <c r="FY227" s="347"/>
      <c r="FZ227" s="347"/>
      <c r="GA227" s="344">
        <f t="shared" si="1691"/>
        <v>0</v>
      </c>
      <c r="GB227" s="345">
        <v>0.294289866351475</v>
      </c>
      <c r="GC227" s="348">
        <f t="shared" si="1692"/>
        <v>0</v>
      </c>
      <c r="GD227" s="349">
        <f t="shared" si="1693"/>
        <v>0</v>
      </c>
      <c r="GE227" s="350"/>
      <c r="GF227" s="341">
        <v>12.0</v>
      </c>
      <c r="GG227" s="342" t="s">
        <v>132</v>
      </c>
      <c r="GH227" s="343" t="s">
        <v>121</v>
      </c>
      <c r="GI227" s="343" t="s">
        <v>123</v>
      </c>
      <c r="GJ227" s="344" t="str">
        <f>ADHB!GJ227</f>
        <v/>
      </c>
      <c r="GK227" s="344"/>
      <c r="GL227" s="344">
        <f t="shared" si="1694"/>
        <v>0</v>
      </c>
      <c r="GM227" s="345"/>
      <c r="GN227" s="344">
        <f t="shared" si="1695"/>
        <v>0</v>
      </c>
      <c r="GO227" s="346"/>
      <c r="GP227" s="347"/>
      <c r="GQ227" s="347"/>
      <c r="GR227" s="344">
        <f t="shared" si="1696"/>
        <v>0</v>
      </c>
      <c r="GS227" s="345">
        <v>0.294289866351475</v>
      </c>
      <c r="GT227" s="348">
        <f t="shared" si="1697"/>
        <v>0</v>
      </c>
      <c r="GU227" s="349">
        <f t="shared" si="1698"/>
        <v>0</v>
      </c>
      <c r="GV227" s="350"/>
      <c r="GW227" s="341">
        <v>12.0</v>
      </c>
      <c r="GX227" s="342" t="s">
        <v>132</v>
      </c>
      <c r="GY227" s="343" t="s">
        <v>121</v>
      </c>
      <c r="GZ227" s="343" t="s">
        <v>123</v>
      </c>
      <c r="HA227" s="344" t="str">
        <f>ADHB!HA227</f>
        <v/>
      </c>
      <c r="HB227" s="344"/>
      <c r="HC227" s="344">
        <f t="shared" si="1699"/>
        <v>0</v>
      </c>
      <c r="HD227" s="345"/>
      <c r="HE227" s="344">
        <f t="shared" si="1700"/>
        <v>0</v>
      </c>
      <c r="HF227" s="346"/>
      <c r="HG227" s="347"/>
      <c r="HH227" s="347"/>
      <c r="HI227" s="344">
        <f t="shared" si="1701"/>
        <v>0</v>
      </c>
      <c r="HJ227" s="345">
        <v>0.294289866351475</v>
      </c>
      <c r="HK227" s="348">
        <f t="shared" si="1702"/>
        <v>0</v>
      </c>
      <c r="HL227" s="349">
        <f t="shared" si="1703"/>
        <v>0</v>
      </c>
      <c r="HM227" s="350"/>
      <c r="HN227" s="341">
        <v>12.0</v>
      </c>
      <c r="HO227" s="342" t="s">
        <v>132</v>
      </c>
      <c r="HP227" s="343" t="s">
        <v>121</v>
      </c>
      <c r="HQ227" s="343" t="s">
        <v>123</v>
      </c>
      <c r="HR227" s="344" t="str">
        <f>ADHB!HR227</f>
        <v/>
      </c>
      <c r="HS227" s="344"/>
      <c r="HT227" s="344">
        <f t="shared" si="1704"/>
        <v>0</v>
      </c>
      <c r="HU227" s="345"/>
      <c r="HV227" s="344">
        <f t="shared" si="1705"/>
        <v>0</v>
      </c>
      <c r="HW227" s="346"/>
      <c r="HX227" s="347"/>
      <c r="HY227" s="347"/>
      <c r="HZ227" s="344">
        <f t="shared" si="1706"/>
        <v>0</v>
      </c>
      <c r="IA227" s="345">
        <v>0.294289866351475</v>
      </c>
      <c r="IB227" s="348">
        <f t="shared" si="1707"/>
        <v>0</v>
      </c>
      <c r="IC227" s="349">
        <f t="shared" si="1708"/>
        <v>0</v>
      </c>
      <c r="ID227" s="350"/>
      <c r="IE227" s="341">
        <v>12.0</v>
      </c>
      <c r="IF227" s="342" t="s">
        <v>132</v>
      </c>
      <c r="IG227" s="343" t="s">
        <v>121</v>
      </c>
      <c r="IH227" s="343" t="s">
        <v>123</v>
      </c>
      <c r="II227" s="344" t="str">
        <f>ADHB!II227</f>
        <v/>
      </c>
      <c r="IJ227" s="344"/>
      <c r="IK227" s="344">
        <f t="shared" si="1709"/>
        <v>0</v>
      </c>
      <c r="IL227" s="345"/>
      <c r="IM227" s="344">
        <f t="shared" si="1710"/>
        <v>0</v>
      </c>
      <c r="IN227" s="346"/>
      <c r="IO227" s="347"/>
      <c r="IP227" s="347"/>
      <c r="IQ227" s="344">
        <f t="shared" si="1711"/>
        <v>0</v>
      </c>
      <c r="IR227" s="345">
        <v>0.294289866351475</v>
      </c>
      <c r="IS227" s="348">
        <f t="shared" si="1712"/>
        <v>0</v>
      </c>
      <c r="IT227" s="349">
        <f t="shared" si="1713"/>
        <v>0</v>
      </c>
      <c r="IU227" s="350"/>
      <c r="IV227" s="341">
        <v>12.0</v>
      </c>
      <c r="IW227" s="342" t="s">
        <v>132</v>
      </c>
      <c r="IX227" s="343" t="s">
        <v>121</v>
      </c>
      <c r="IY227" s="343" t="s">
        <v>123</v>
      </c>
      <c r="IZ227" s="344" t="str">
        <f>ADHB!IZ227</f>
        <v/>
      </c>
      <c r="JA227" s="344"/>
      <c r="JB227" s="344">
        <f t="shared" si="1714"/>
        <v>0</v>
      </c>
      <c r="JC227" s="345"/>
      <c r="JD227" s="344">
        <f t="shared" si="1715"/>
        <v>0</v>
      </c>
      <c r="JE227" s="346"/>
      <c r="JF227" s="347"/>
      <c r="JG227" s="347"/>
      <c r="JH227" s="344">
        <f t="shared" si="1716"/>
        <v>0</v>
      </c>
      <c r="JI227" s="345">
        <v>0.294289866351475</v>
      </c>
      <c r="JJ227" s="348">
        <f t="shared" si="1717"/>
        <v>0</v>
      </c>
      <c r="JK227" s="349">
        <f t="shared" si="1718"/>
        <v>0</v>
      </c>
      <c r="JL227" s="350"/>
      <c r="JM227" s="341">
        <v>12.0</v>
      </c>
      <c r="JN227" s="342" t="s">
        <v>132</v>
      </c>
      <c r="JO227" s="343" t="s">
        <v>121</v>
      </c>
      <c r="JP227" s="343" t="s">
        <v>123</v>
      </c>
      <c r="JQ227" s="344" t="str">
        <f>ADHB!KY227</f>
        <v/>
      </c>
      <c r="JR227" s="344"/>
      <c r="JS227" s="344">
        <f t="shared" si="1719"/>
        <v>0</v>
      </c>
      <c r="JT227" s="345"/>
      <c r="JU227" s="344">
        <f t="shared" si="1720"/>
        <v>0</v>
      </c>
      <c r="JV227" s="346"/>
      <c r="JW227" s="347"/>
      <c r="JX227" s="347"/>
      <c r="JY227" s="344">
        <f t="shared" si="1721"/>
        <v>0</v>
      </c>
      <c r="JZ227" s="345">
        <v>0.294289866351475</v>
      </c>
      <c r="KA227" s="348">
        <f t="shared" si="1722"/>
        <v>0</v>
      </c>
      <c r="KB227" s="349">
        <f t="shared" si="1723"/>
        <v>0</v>
      </c>
      <c r="KC227" s="350"/>
      <c r="KD227" s="341">
        <v>12.0</v>
      </c>
      <c r="KE227" s="342" t="s">
        <v>132</v>
      </c>
      <c r="KF227" s="343" t="s">
        <v>121</v>
      </c>
      <c r="KG227" s="343" t="s">
        <v>123</v>
      </c>
      <c r="KH227" s="344" t="str">
        <f>ADHB!LP227</f>
        <v/>
      </c>
      <c r="KI227" s="344"/>
      <c r="KJ227" s="344">
        <f t="shared" si="1724"/>
        <v>0</v>
      </c>
      <c r="KK227" s="345"/>
      <c r="KL227" s="344">
        <f t="shared" si="1725"/>
        <v>0</v>
      </c>
      <c r="KM227" s="346"/>
      <c r="KN227" s="347"/>
      <c r="KO227" s="347"/>
      <c r="KP227" s="344">
        <f t="shared" si="1726"/>
        <v>0</v>
      </c>
      <c r="KQ227" s="345">
        <v>0.294289866351475</v>
      </c>
      <c r="KR227" s="348">
        <f t="shared" si="1727"/>
        <v>0</v>
      </c>
      <c r="KS227" s="349">
        <f t="shared" si="1728"/>
        <v>0</v>
      </c>
      <c r="KT227" s="350"/>
      <c r="KU227" s="351"/>
    </row>
    <row r="228" ht="15.75" customHeight="1">
      <c r="A228" s="353"/>
      <c r="B228" s="354" t="s">
        <v>133</v>
      </c>
      <c r="C228" s="355"/>
      <c r="D228" s="355"/>
      <c r="E228" s="356"/>
      <c r="F228" s="356"/>
      <c r="G228" s="356"/>
      <c r="H228" s="357"/>
      <c r="I228" s="356"/>
      <c r="J228" s="357"/>
      <c r="K228" s="356"/>
      <c r="L228" s="356"/>
      <c r="M228" s="356"/>
      <c r="N228" s="357"/>
      <c r="O228" s="358"/>
      <c r="P228" s="359"/>
      <c r="Q228" s="350"/>
      <c r="R228" s="353"/>
      <c r="S228" s="354" t="s">
        <v>133</v>
      </c>
      <c r="T228" s="355"/>
      <c r="U228" s="355"/>
      <c r="V228" s="356"/>
      <c r="W228" s="356"/>
      <c r="X228" s="356"/>
      <c r="Y228" s="357"/>
      <c r="Z228" s="356"/>
      <c r="AA228" s="357"/>
      <c r="AB228" s="356"/>
      <c r="AC228" s="356"/>
      <c r="AD228" s="356"/>
      <c r="AE228" s="357"/>
      <c r="AF228" s="358"/>
      <c r="AG228" s="359"/>
      <c r="AH228" s="350"/>
      <c r="AI228" s="353"/>
      <c r="AJ228" s="354" t="s">
        <v>133</v>
      </c>
      <c r="AK228" s="355"/>
      <c r="AL228" s="355"/>
      <c r="AM228" s="356"/>
      <c r="AN228" s="356"/>
      <c r="AO228" s="356"/>
      <c r="AP228" s="357"/>
      <c r="AQ228" s="356"/>
      <c r="AR228" s="357"/>
      <c r="AS228" s="356"/>
      <c r="AT228" s="356"/>
      <c r="AU228" s="356"/>
      <c r="AV228" s="357"/>
      <c r="AW228" s="358"/>
      <c r="AX228" s="359"/>
      <c r="AY228" s="350"/>
      <c r="AZ228" s="353"/>
      <c r="BA228" s="354" t="s">
        <v>133</v>
      </c>
      <c r="BB228" s="355"/>
      <c r="BC228" s="355"/>
      <c r="BD228" s="356"/>
      <c r="BE228" s="356"/>
      <c r="BF228" s="356"/>
      <c r="BG228" s="357"/>
      <c r="BH228" s="356"/>
      <c r="BI228" s="357"/>
      <c r="BJ228" s="356"/>
      <c r="BK228" s="356"/>
      <c r="BL228" s="356"/>
      <c r="BM228" s="357"/>
      <c r="BN228" s="358"/>
      <c r="BO228" s="359"/>
      <c r="BP228" s="350"/>
      <c r="BQ228" s="353"/>
      <c r="BR228" s="354" t="s">
        <v>133</v>
      </c>
      <c r="BS228" s="355"/>
      <c r="BT228" s="355"/>
      <c r="BU228" s="356"/>
      <c r="BV228" s="356"/>
      <c r="BW228" s="356"/>
      <c r="BX228" s="357"/>
      <c r="BY228" s="356"/>
      <c r="BZ228" s="357"/>
      <c r="CA228" s="356"/>
      <c r="CB228" s="356"/>
      <c r="CC228" s="356"/>
      <c r="CD228" s="357"/>
      <c r="CE228" s="358"/>
      <c r="CF228" s="359"/>
      <c r="CG228" s="350"/>
      <c r="CH228" s="353"/>
      <c r="CI228" s="354" t="s">
        <v>133</v>
      </c>
      <c r="CJ228" s="355"/>
      <c r="CK228" s="355"/>
      <c r="CL228" s="356"/>
      <c r="CM228" s="356"/>
      <c r="CN228" s="356"/>
      <c r="CO228" s="357"/>
      <c r="CP228" s="356"/>
      <c r="CQ228" s="357"/>
      <c r="CR228" s="356"/>
      <c r="CS228" s="356"/>
      <c r="CT228" s="356"/>
      <c r="CU228" s="357"/>
      <c r="CV228" s="358"/>
      <c r="CW228" s="359"/>
      <c r="CX228" s="350"/>
      <c r="CY228" s="353"/>
      <c r="CZ228" s="354" t="s">
        <v>133</v>
      </c>
      <c r="DA228" s="355"/>
      <c r="DB228" s="355"/>
      <c r="DC228" s="356"/>
      <c r="DD228" s="356"/>
      <c r="DE228" s="356"/>
      <c r="DF228" s="357"/>
      <c r="DG228" s="356"/>
      <c r="DH228" s="357"/>
      <c r="DI228" s="356"/>
      <c r="DJ228" s="356"/>
      <c r="DK228" s="356"/>
      <c r="DL228" s="357"/>
      <c r="DM228" s="358"/>
      <c r="DN228" s="359"/>
      <c r="DO228" s="350"/>
      <c r="DP228" s="353"/>
      <c r="DQ228" s="354" t="s">
        <v>133</v>
      </c>
      <c r="DR228" s="355"/>
      <c r="DS228" s="355"/>
      <c r="DT228" s="356"/>
      <c r="DU228" s="356"/>
      <c r="DV228" s="356"/>
      <c r="DW228" s="357"/>
      <c r="DX228" s="356"/>
      <c r="DY228" s="357"/>
      <c r="DZ228" s="356"/>
      <c r="EA228" s="356"/>
      <c r="EB228" s="356"/>
      <c r="EC228" s="357"/>
      <c r="ED228" s="358"/>
      <c r="EE228" s="359"/>
      <c r="EF228" s="350"/>
      <c r="EG228" s="353"/>
      <c r="EH228" s="354" t="s">
        <v>133</v>
      </c>
      <c r="EI228" s="355"/>
      <c r="EJ228" s="355"/>
      <c r="EK228" s="356"/>
      <c r="EL228" s="356"/>
      <c r="EM228" s="356"/>
      <c r="EN228" s="357"/>
      <c r="EO228" s="356"/>
      <c r="EP228" s="357"/>
      <c r="EQ228" s="356"/>
      <c r="ER228" s="356"/>
      <c r="ES228" s="356"/>
      <c r="ET228" s="357"/>
      <c r="EU228" s="358"/>
      <c r="EV228" s="359"/>
      <c r="EW228" s="350"/>
      <c r="EX228" s="353"/>
      <c r="EY228" s="354" t="s">
        <v>133</v>
      </c>
      <c r="EZ228" s="355"/>
      <c r="FA228" s="355"/>
      <c r="FB228" s="356"/>
      <c r="FC228" s="356"/>
      <c r="FD228" s="356"/>
      <c r="FE228" s="357"/>
      <c r="FF228" s="356"/>
      <c r="FG228" s="357"/>
      <c r="FH228" s="356"/>
      <c r="FI228" s="356"/>
      <c r="FJ228" s="356"/>
      <c r="FK228" s="357"/>
      <c r="FL228" s="358"/>
      <c r="FM228" s="359"/>
      <c r="FN228" s="350"/>
      <c r="FO228" s="353"/>
      <c r="FP228" s="354" t="s">
        <v>133</v>
      </c>
      <c r="FQ228" s="355"/>
      <c r="FR228" s="355"/>
      <c r="FS228" s="356"/>
      <c r="FT228" s="356"/>
      <c r="FU228" s="356"/>
      <c r="FV228" s="357"/>
      <c r="FW228" s="356"/>
      <c r="FX228" s="357"/>
      <c r="FY228" s="356"/>
      <c r="FZ228" s="356"/>
      <c r="GA228" s="356"/>
      <c r="GB228" s="357"/>
      <c r="GC228" s="358"/>
      <c r="GD228" s="359"/>
      <c r="GE228" s="350"/>
      <c r="GF228" s="353"/>
      <c r="GG228" s="354" t="s">
        <v>133</v>
      </c>
      <c r="GH228" s="355"/>
      <c r="GI228" s="355"/>
      <c r="GJ228" s="356"/>
      <c r="GK228" s="356"/>
      <c r="GL228" s="356"/>
      <c r="GM228" s="357"/>
      <c r="GN228" s="356"/>
      <c r="GO228" s="357"/>
      <c r="GP228" s="356"/>
      <c r="GQ228" s="356"/>
      <c r="GR228" s="356"/>
      <c r="GS228" s="357"/>
      <c r="GT228" s="358"/>
      <c r="GU228" s="359"/>
      <c r="GV228" s="350"/>
      <c r="GW228" s="353"/>
      <c r="GX228" s="354" t="s">
        <v>133</v>
      </c>
      <c r="GY228" s="355"/>
      <c r="GZ228" s="355"/>
      <c r="HA228" s="356"/>
      <c r="HB228" s="356"/>
      <c r="HC228" s="356"/>
      <c r="HD228" s="357"/>
      <c r="HE228" s="356"/>
      <c r="HF228" s="357"/>
      <c r="HG228" s="356"/>
      <c r="HH228" s="356"/>
      <c r="HI228" s="356"/>
      <c r="HJ228" s="357"/>
      <c r="HK228" s="358"/>
      <c r="HL228" s="359"/>
      <c r="HM228" s="350"/>
      <c r="HN228" s="353"/>
      <c r="HO228" s="354" t="s">
        <v>133</v>
      </c>
      <c r="HP228" s="355"/>
      <c r="HQ228" s="355"/>
      <c r="HR228" s="356"/>
      <c r="HS228" s="356"/>
      <c r="HT228" s="356"/>
      <c r="HU228" s="357"/>
      <c r="HV228" s="356"/>
      <c r="HW228" s="357"/>
      <c r="HX228" s="356"/>
      <c r="HY228" s="356"/>
      <c r="HZ228" s="356"/>
      <c r="IA228" s="357"/>
      <c r="IB228" s="358"/>
      <c r="IC228" s="359"/>
      <c r="ID228" s="350"/>
      <c r="IE228" s="353"/>
      <c r="IF228" s="354" t="s">
        <v>133</v>
      </c>
      <c r="IG228" s="355"/>
      <c r="IH228" s="355"/>
      <c r="II228" s="356"/>
      <c r="IJ228" s="356"/>
      <c r="IK228" s="356"/>
      <c r="IL228" s="357"/>
      <c r="IM228" s="356"/>
      <c r="IN228" s="357"/>
      <c r="IO228" s="356"/>
      <c r="IP228" s="356"/>
      <c r="IQ228" s="356"/>
      <c r="IR228" s="357"/>
      <c r="IS228" s="358"/>
      <c r="IT228" s="359"/>
      <c r="IU228" s="350"/>
      <c r="IV228" s="353"/>
      <c r="IW228" s="354" t="s">
        <v>133</v>
      </c>
      <c r="IX228" s="355"/>
      <c r="IY228" s="355"/>
      <c r="IZ228" s="356"/>
      <c r="JA228" s="356"/>
      <c r="JB228" s="356"/>
      <c r="JC228" s="357"/>
      <c r="JD228" s="356"/>
      <c r="JE228" s="357"/>
      <c r="JF228" s="356"/>
      <c r="JG228" s="356"/>
      <c r="JH228" s="356"/>
      <c r="JI228" s="357"/>
      <c r="JJ228" s="358"/>
      <c r="JK228" s="359"/>
      <c r="JL228" s="350"/>
      <c r="JM228" s="353"/>
      <c r="JN228" s="354" t="s">
        <v>133</v>
      </c>
      <c r="JO228" s="355"/>
      <c r="JP228" s="355"/>
      <c r="JQ228" s="356"/>
      <c r="JR228" s="356"/>
      <c r="JS228" s="356"/>
      <c r="JT228" s="357"/>
      <c r="JU228" s="356"/>
      <c r="JV228" s="357"/>
      <c r="JW228" s="356"/>
      <c r="JX228" s="356"/>
      <c r="JY228" s="356"/>
      <c r="JZ228" s="357"/>
      <c r="KA228" s="358"/>
      <c r="KB228" s="359"/>
      <c r="KC228" s="350"/>
      <c r="KD228" s="353"/>
      <c r="KE228" s="354" t="s">
        <v>133</v>
      </c>
      <c r="KF228" s="355"/>
      <c r="KG228" s="355"/>
      <c r="KH228" s="356"/>
      <c r="KI228" s="356"/>
      <c r="KJ228" s="356"/>
      <c r="KK228" s="357"/>
      <c r="KL228" s="356"/>
      <c r="KM228" s="357"/>
      <c r="KN228" s="356"/>
      <c r="KO228" s="356"/>
      <c r="KP228" s="356"/>
      <c r="KQ228" s="357"/>
      <c r="KR228" s="358"/>
      <c r="KS228" s="359"/>
      <c r="KT228" s="350"/>
      <c r="KU228" s="351"/>
    </row>
    <row r="229" ht="15.75" customHeight="1">
      <c r="A229" s="360"/>
      <c r="B229" s="361" t="s">
        <v>134</v>
      </c>
      <c r="C229" s="362"/>
      <c r="D229" s="362"/>
      <c r="E229" s="363"/>
      <c r="F229" s="363"/>
      <c r="G229" s="363"/>
      <c r="H229" s="364"/>
      <c r="I229" s="363"/>
      <c r="J229" s="364"/>
      <c r="K229" s="363"/>
      <c r="L229" s="363"/>
      <c r="M229" s="363"/>
      <c r="N229" s="364"/>
      <c r="O229" s="365"/>
      <c r="P229" s="366"/>
      <c r="Q229" s="350"/>
      <c r="R229" s="360"/>
      <c r="S229" s="361" t="s">
        <v>134</v>
      </c>
      <c r="T229" s="362"/>
      <c r="U229" s="362"/>
      <c r="V229" s="363"/>
      <c r="W229" s="363"/>
      <c r="X229" s="363"/>
      <c r="Y229" s="364"/>
      <c r="Z229" s="363"/>
      <c r="AA229" s="364"/>
      <c r="AB229" s="363"/>
      <c r="AC229" s="363"/>
      <c r="AD229" s="363"/>
      <c r="AE229" s="364"/>
      <c r="AF229" s="365"/>
      <c r="AG229" s="366"/>
      <c r="AH229" s="350"/>
      <c r="AI229" s="360"/>
      <c r="AJ229" s="361" t="s">
        <v>134</v>
      </c>
      <c r="AK229" s="362"/>
      <c r="AL229" s="362"/>
      <c r="AM229" s="363"/>
      <c r="AN229" s="363"/>
      <c r="AO229" s="363"/>
      <c r="AP229" s="364"/>
      <c r="AQ229" s="363"/>
      <c r="AR229" s="364"/>
      <c r="AS229" s="363"/>
      <c r="AT229" s="363"/>
      <c r="AU229" s="363"/>
      <c r="AV229" s="364"/>
      <c r="AW229" s="365"/>
      <c r="AX229" s="366"/>
      <c r="AY229" s="350"/>
      <c r="AZ229" s="360"/>
      <c r="BA229" s="361" t="s">
        <v>134</v>
      </c>
      <c r="BB229" s="362"/>
      <c r="BC229" s="362"/>
      <c r="BD229" s="363"/>
      <c r="BE229" s="363"/>
      <c r="BF229" s="363"/>
      <c r="BG229" s="364"/>
      <c r="BH229" s="363"/>
      <c r="BI229" s="364"/>
      <c r="BJ229" s="363"/>
      <c r="BK229" s="363"/>
      <c r="BL229" s="363"/>
      <c r="BM229" s="364"/>
      <c r="BN229" s="365"/>
      <c r="BO229" s="366"/>
      <c r="BP229" s="350"/>
      <c r="BQ229" s="360"/>
      <c r="BR229" s="361" t="s">
        <v>134</v>
      </c>
      <c r="BS229" s="362"/>
      <c r="BT229" s="362"/>
      <c r="BU229" s="363"/>
      <c r="BV229" s="363"/>
      <c r="BW229" s="363"/>
      <c r="BX229" s="364"/>
      <c r="BY229" s="363"/>
      <c r="BZ229" s="364"/>
      <c r="CA229" s="363"/>
      <c r="CB229" s="363"/>
      <c r="CC229" s="363"/>
      <c r="CD229" s="364"/>
      <c r="CE229" s="365"/>
      <c r="CF229" s="366"/>
      <c r="CG229" s="350"/>
      <c r="CH229" s="360"/>
      <c r="CI229" s="361" t="s">
        <v>134</v>
      </c>
      <c r="CJ229" s="362"/>
      <c r="CK229" s="362"/>
      <c r="CL229" s="363"/>
      <c r="CM229" s="363"/>
      <c r="CN229" s="363"/>
      <c r="CO229" s="364"/>
      <c r="CP229" s="363"/>
      <c r="CQ229" s="364"/>
      <c r="CR229" s="363"/>
      <c r="CS229" s="363"/>
      <c r="CT229" s="363"/>
      <c r="CU229" s="364"/>
      <c r="CV229" s="365"/>
      <c r="CW229" s="366"/>
      <c r="CX229" s="350"/>
      <c r="CY229" s="360"/>
      <c r="CZ229" s="361" t="s">
        <v>134</v>
      </c>
      <c r="DA229" s="362"/>
      <c r="DB229" s="362"/>
      <c r="DC229" s="363"/>
      <c r="DD229" s="363"/>
      <c r="DE229" s="363"/>
      <c r="DF229" s="364"/>
      <c r="DG229" s="363"/>
      <c r="DH229" s="364"/>
      <c r="DI229" s="363"/>
      <c r="DJ229" s="363"/>
      <c r="DK229" s="363"/>
      <c r="DL229" s="364"/>
      <c r="DM229" s="365"/>
      <c r="DN229" s="366"/>
      <c r="DO229" s="350"/>
      <c r="DP229" s="360"/>
      <c r="DQ229" s="361" t="s">
        <v>134</v>
      </c>
      <c r="DR229" s="362"/>
      <c r="DS229" s="362"/>
      <c r="DT229" s="363"/>
      <c r="DU229" s="363"/>
      <c r="DV229" s="363"/>
      <c r="DW229" s="364"/>
      <c r="DX229" s="363"/>
      <c r="DY229" s="364"/>
      <c r="DZ229" s="363"/>
      <c r="EA229" s="363"/>
      <c r="EB229" s="363"/>
      <c r="EC229" s="364"/>
      <c r="ED229" s="365"/>
      <c r="EE229" s="366"/>
      <c r="EF229" s="350"/>
      <c r="EG229" s="360"/>
      <c r="EH229" s="361" t="s">
        <v>134</v>
      </c>
      <c r="EI229" s="362"/>
      <c r="EJ229" s="362"/>
      <c r="EK229" s="363"/>
      <c r="EL229" s="363"/>
      <c r="EM229" s="363"/>
      <c r="EN229" s="364"/>
      <c r="EO229" s="363"/>
      <c r="EP229" s="364"/>
      <c r="EQ229" s="363"/>
      <c r="ER229" s="363"/>
      <c r="ES229" s="363"/>
      <c r="ET229" s="364"/>
      <c r="EU229" s="365"/>
      <c r="EV229" s="366"/>
      <c r="EW229" s="350"/>
      <c r="EX229" s="360"/>
      <c r="EY229" s="361" t="s">
        <v>134</v>
      </c>
      <c r="EZ229" s="362"/>
      <c r="FA229" s="362"/>
      <c r="FB229" s="363"/>
      <c r="FC229" s="363"/>
      <c r="FD229" s="363"/>
      <c r="FE229" s="364"/>
      <c r="FF229" s="363"/>
      <c r="FG229" s="364"/>
      <c r="FH229" s="363"/>
      <c r="FI229" s="363"/>
      <c r="FJ229" s="363"/>
      <c r="FK229" s="364"/>
      <c r="FL229" s="365"/>
      <c r="FM229" s="366"/>
      <c r="FN229" s="350"/>
      <c r="FO229" s="360"/>
      <c r="FP229" s="361" t="s">
        <v>134</v>
      </c>
      <c r="FQ229" s="362"/>
      <c r="FR229" s="362"/>
      <c r="FS229" s="363"/>
      <c r="FT229" s="363"/>
      <c r="FU229" s="363"/>
      <c r="FV229" s="364"/>
      <c r="FW229" s="363"/>
      <c r="FX229" s="364"/>
      <c r="FY229" s="363"/>
      <c r="FZ229" s="363"/>
      <c r="GA229" s="363"/>
      <c r="GB229" s="364"/>
      <c r="GC229" s="365"/>
      <c r="GD229" s="366"/>
      <c r="GE229" s="350"/>
      <c r="GF229" s="360"/>
      <c r="GG229" s="361" t="s">
        <v>134</v>
      </c>
      <c r="GH229" s="362"/>
      <c r="GI229" s="362"/>
      <c r="GJ229" s="363"/>
      <c r="GK229" s="363"/>
      <c r="GL229" s="363"/>
      <c r="GM229" s="364"/>
      <c r="GN229" s="363"/>
      <c r="GO229" s="364"/>
      <c r="GP229" s="363"/>
      <c r="GQ229" s="363"/>
      <c r="GR229" s="363"/>
      <c r="GS229" s="364"/>
      <c r="GT229" s="365"/>
      <c r="GU229" s="366"/>
      <c r="GV229" s="350"/>
      <c r="GW229" s="360"/>
      <c r="GX229" s="361" t="s">
        <v>134</v>
      </c>
      <c r="GY229" s="362"/>
      <c r="GZ229" s="362"/>
      <c r="HA229" s="363"/>
      <c r="HB229" s="363"/>
      <c r="HC229" s="363"/>
      <c r="HD229" s="364"/>
      <c r="HE229" s="363"/>
      <c r="HF229" s="364"/>
      <c r="HG229" s="363"/>
      <c r="HH229" s="363"/>
      <c r="HI229" s="363"/>
      <c r="HJ229" s="364"/>
      <c r="HK229" s="365"/>
      <c r="HL229" s="366"/>
      <c r="HM229" s="350"/>
      <c r="HN229" s="360"/>
      <c r="HO229" s="361" t="s">
        <v>134</v>
      </c>
      <c r="HP229" s="362"/>
      <c r="HQ229" s="362"/>
      <c r="HR229" s="363"/>
      <c r="HS229" s="363"/>
      <c r="HT229" s="363"/>
      <c r="HU229" s="364"/>
      <c r="HV229" s="363"/>
      <c r="HW229" s="364"/>
      <c r="HX229" s="363"/>
      <c r="HY229" s="363"/>
      <c r="HZ229" s="363"/>
      <c r="IA229" s="364"/>
      <c r="IB229" s="365"/>
      <c r="IC229" s="366"/>
      <c r="ID229" s="350"/>
      <c r="IE229" s="360"/>
      <c r="IF229" s="361" t="s">
        <v>134</v>
      </c>
      <c r="IG229" s="362"/>
      <c r="IH229" s="362"/>
      <c r="II229" s="363"/>
      <c r="IJ229" s="363"/>
      <c r="IK229" s="363"/>
      <c r="IL229" s="364"/>
      <c r="IM229" s="363"/>
      <c r="IN229" s="364"/>
      <c r="IO229" s="363"/>
      <c r="IP229" s="363"/>
      <c r="IQ229" s="363"/>
      <c r="IR229" s="364"/>
      <c r="IS229" s="365"/>
      <c r="IT229" s="366"/>
      <c r="IU229" s="350"/>
      <c r="IV229" s="360"/>
      <c r="IW229" s="361" t="s">
        <v>134</v>
      </c>
      <c r="IX229" s="362"/>
      <c r="IY229" s="362"/>
      <c r="IZ229" s="363"/>
      <c r="JA229" s="363"/>
      <c r="JB229" s="363"/>
      <c r="JC229" s="364"/>
      <c r="JD229" s="363"/>
      <c r="JE229" s="364"/>
      <c r="JF229" s="363"/>
      <c r="JG229" s="363"/>
      <c r="JH229" s="363"/>
      <c r="JI229" s="364"/>
      <c r="JJ229" s="365"/>
      <c r="JK229" s="366"/>
      <c r="JL229" s="350"/>
      <c r="JM229" s="360"/>
      <c r="JN229" s="361" t="s">
        <v>134</v>
      </c>
      <c r="JO229" s="362"/>
      <c r="JP229" s="362"/>
      <c r="JQ229" s="363"/>
      <c r="JR229" s="363"/>
      <c r="JS229" s="363"/>
      <c r="JT229" s="364"/>
      <c r="JU229" s="363"/>
      <c r="JV229" s="364"/>
      <c r="JW229" s="363"/>
      <c r="JX229" s="363"/>
      <c r="JY229" s="363"/>
      <c r="JZ229" s="364"/>
      <c r="KA229" s="365"/>
      <c r="KB229" s="366"/>
      <c r="KC229" s="350"/>
      <c r="KD229" s="360"/>
      <c r="KE229" s="361" t="s">
        <v>134</v>
      </c>
      <c r="KF229" s="362"/>
      <c r="KG229" s="362"/>
      <c r="KH229" s="363"/>
      <c r="KI229" s="363"/>
      <c r="KJ229" s="363"/>
      <c r="KK229" s="364"/>
      <c r="KL229" s="363"/>
      <c r="KM229" s="364"/>
      <c r="KN229" s="363"/>
      <c r="KO229" s="363"/>
      <c r="KP229" s="363"/>
      <c r="KQ229" s="364"/>
      <c r="KR229" s="365"/>
      <c r="KS229" s="366"/>
      <c r="KT229" s="350"/>
      <c r="KU229" s="351"/>
    </row>
    <row r="230" ht="15.75" customHeight="1">
      <c r="A230" s="341">
        <v>1.0</v>
      </c>
      <c r="B230" s="342" t="s">
        <v>135</v>
      </c>
      <c r="C230" s="343" t="s">
        <v>121</v>
      </c>
      <c r="D230" s="343" t="s">
        <v>123</v>
      </c>
      <c r="E230" s="344" t="str">
        <f>ADHB!E230</f>
        <v/>
      </c>
      <c r="F230" s="344"/>
      <c r="G230" s="344">
        <f t="shared" ref="G230:G239" si="1729">IFERROR(E230*F230/1000000,0)</f>
        <v>0</v>
      </c>
      <c r="H230" s="345"/>
      <c r="I230" s="344">
        <f t="shared" ref="I230:I239" si="1730">IFERROR(+G230*H230,"")</f>
        <v>0</v>
      </c>
      <c r="J230" s="346"/>
      <c r="K230" s="347"/>
      <c r="L230" s="347"/>
      <c r="M230" s="344">
        <f t="shared" ref="M230:M239" si="1731">IFERROR(+(IF(G230="","0",G230))+(IF(I230="","0",I230))+(IF(L230="","0",L230)),"")</f>
        <v>0</v>
      </c>
      <c r="N230" s="345">
        <v>0.294289866351475</v>
      </c>
      <c r="O230" s="348">
        <f t="shared" ref="O230:O239" si="1732">IFERROR(+N230*(M230-L230),"")</f>
        <v>0</v>
      </c>
      <c r="P230" s="349">
        <f t="shared" ref="P230:P239" si="1733">IFERROR(+(IF(M230="","0",M230))-(IF(O230="","0",O230)),"")</f>
        <v>0</v>
      </c>
      <c r="Q230" s="350"/>
      <c r="R230" s="341">
        <v>1.0</v>
      </c>
      <c r="S230" s="342" t="s">
        <v>135</v>
      </c>
      <c r="T230" s="343" t="s">
        <v>121</v>
      </c>
      <c r="U230" s="343" t="s">
        <v>123</v>
      </c>
      <c r="V230" s="344" t="str">
        <f>ADHB!V230</f>
        <v/>
      </c>
      <c r="W230" s="344"/>
      <c r="X230" s="344">
        <f t="shared" ref="X230:X239" si="1734">IFERROR(V230*W230/1000000,0)</f>
        <v>0</v>
      </c>
      <c r="Y230" s="345"/>
      <c r="Z230" s="344">
        <f t="shared" ref="Z230:Z239" si="1735">IFERROR(+X230*Y230,"")</f>
        <v>0</v>
      </c>
      <c r="AA230" s="346"/>
      <c r="AB230" s="347"/>
      <c r="AC230" s="347"/>
      <c r="AD230" s="344">
        <f t="shared" ref="AD230:AD239" si="1736">IFERROR(+(IF(X230="","0",X230))+(IF(Z230="","0",Z230))+(IF(AC230="","0",AC230)),"")</f>
        <v>0</v>
      </c>
      <c r="AE230" s="345">
        <v>0.294289866351475</v>
      </c>
      <c r="AF230" s="348">
        <f t="shared" ref="AF230:AF239" si="1737">IFERROR(+AE230*(AD230-AC230),"")</f>
        <v>0</v>
      </c>
      <c r="AG230" s="349">
        <f t="shared" ref="AG230:AG239" si="1738">IFERROR(+(IF(AD230="","0",AD230))-(IF(AF230="","0",AF230)),"")</f>
        <v>0</v>
      </c>
      <c r="AH230" s="350"/>
      <c r="AI230" s="341">
        <v>1.0</v>
      </c>
      <c r="AJ230" s="342" t="s">
        <v>135</v>
      </c>
      <c r="AK230" s="343" t="s">
        <v>121</v>
      </c>
      <c r="AL230" s="343" t="s">
        <v>123</v>
      </c>
      <c r="AM230" s="344" t="str">
        <f>ADHB!AM230</f>
        <v/>
      </c>
      <c r="AN230" s="344"/>
      <c r="AO230" s="344">
        <f t="shared" ref="AO230:AO239" si="1739">IFERROR(AM230*AN230/1000000,0)</f>
        <v>0</v>
      </c>
      <c r="AP230" s="345"/>
      <c r="AQ230" s="344">
        <f t="shared" ref="AQ230:AQ239" si="1740">IFERROR(+AO230*AP230,"")</f>
        <v>0</v>
      </c>
      <c r="AR230" s="346"/>
      <c r="AS230" s="347"/>
      <c r="AT230" s="347"/>
      <c r="AU230" s="344">
        <f t="shared" ref="AU230:AU239" si="1741">IFERROR(+(IF(AO230="","0",AO230))+(IF(AQ230="","0",AQ230))+(IF(AT230="","0",AT230)),"")</f>
        <v>0</v>
      </c>
      <c r="AV230" s="345">
        <v>0.294289866351475</v>
      </c>
      <c r="AW230" s="348">
        <f t="shared" ref="AW230:AW239" si="1742">IFERROR(+AV230*(AU230-AT230),"")</f>
        <v>0</v>
      </c>
      <c r="AX230" s="349">
        <f t="shared" ref="AX230:AX239" si="1743">IFERROR(+(IF(AU230="","0",AU230))-(IF(AW230="","0",AW230)),"")</f>
        <v>0</v>
      </c>
      <c r="AY230" s="350"/>
      <c r="AZ230" s="341">
        <v>1.0</v>
      </c>
      <c r="BA230" s="342" t="s">
        <v>135</v>
      </c>
      <c r="BB230" s="343" t="s">
        <v>121</v>
      </c>
      <c r="BC230" s="343" t="s">
        <v>123</v>
      </c>
      <c r="BD230" s="344" t="str">
        <f>ADHB!BD230</f>
        <v/>
      </c>
      <c r="BE230" s="344"/>
      <c r="BF230" s="344">
        <f t="shared" ref="BF230:BF239" si="1744">IFERROR(BD230*BE230/1000000,0)</f>
        <v>0</v>
      </c>
      <c r="BG230" s="345"/>
      <c r="BH230" s="344">
        <f t="shared" ref="BH230:BH239" si="1745">IFERROR(+BF230*BG230,"")</f>
        <v>0</v>
      </c>
      <c r="BI230" s="346"/>
      <c r="BJ230" s="347"/>
      <c r="BK230" s="347"/>
      <c r="BL230" s="344">
        <f t="shared" ref="BL230:BL239" si="1746">IFERROR(+(IF(BF230="","0",BF230))+(IF(BH230="","0",BH230))+(IF(BK230="","0",BK230)),"")</f>
        <v>0</v>
      </c>
      <c r="BM230" s="345">
        <v>0.294289866351475</v>
      </c>
      <c r="BN230" s="348">
        <f t="shared" ref="BN230:BN239" si="1747">IFERROR(+BM230*(BL230-BK230),"")</f>
        <v>0</v>
      </c>
      <c r="BO230" s="349">
        <f t="shared" ref="BO230:BO239" si="1748">IFERROR(+(IF(BL230="","0",BL230))-(IF(BN230="","0",BN230)),"")</f>
        <v>0</v>
      </c>
      <c r="BP230" s="350"/>
      <c r="BQ230" s="341">
        <v>1.0</v>
      </c>
      <c r="BR230" s="342" t="s">
        <v>135</v>
      </c>
      <c r="BS230" s="343" t="s">
        <v>121</v>
      </c>
      <c r="BT230" s="343" t="s">
        <v>123</v>
      </c>
      <c r="BU230" s="344" t="str">
        <f>ADHB!BU230</f>
        <v/>
      </c>
      <c r="BV230" s="344"/>
      <c r="BW230" s="344">
        <f t="shared" ref="BW230:BW239" si="1749">IFERROR(BU230*BV230/1000000,0)</f>
        <v>0</v>
      </c>
      <c r="BX230" s="345"/>
      <c r="BY230" s="344">
        <f t="shared" ref="BY230:BY239" si="1750">IFERROR(+BW230*BX230,"")</f>
        <v>0</v>
      </c>
      <c r="BZ230" s="346"/>
      <c r="CA230" s="347"/>
      <c r="CB230" s="347"/>
      <c r="CC230" s="344">
        <f t="shared" ref="CC230:CC239" si="1751">IFERROR(+(IF(BW230="","0",BW230))+(IF(BY230="","0",BY230))+(IF(CB230="","0",CB230)),"")</f>
        <v>0</v>
      </c>
      <c r="CD230" s="345">
        <v>0.294289866351475</v>
      </c>
      <c r="CE230" s="348">
        <f t="shared" ref="CE230:CE239" si="1752">IFERROR(+CD230*(CC230-CB230),"")</f>
        <v>0</v>
      </c>
      <c r="CF230" s="349">
        <f t="shared" ref="CF230:CF239" si="1753">IFERROR(+(IF(CC230="","0",CC230))-(IF(CE230="","0",CE230)),"")</f>
        <v>0</v>
      </c>
      <c r="CG230" s="350"/>
      <c r="CH230" s="341">
        <v>1.0</v>
      </c>
      <c r="CI230" s="342" t="s">
        <v>135</v>
      </c>
      <c r="CJ230" s="343" t="s">
        <v>121</v>
      </c>
      <c r="CK230" s="343" t="s">
        <v>123</v>
      </c>
      <c r="CL230" s="344" t="str">
        <f>ADHB!CL230</f>
        <v/>
      </c>
      <c r="CM230" s="344"/>
      <c r="CN230" s="344">
        <f t="shared" ref="CN230:CN239" si="1754">IFERROR(CL230*CM230/1000000,0)</f>
        <v>0</v>
      </c>
      <c r="CO230" s="345"/>
      <c r="CP230" s="344">
        <f t="shared" ref="CP230:CP239" si="1755">IFERROR(+CN230*CO230,"")</f>
        <v>0</v>
      </c>
      <c r="CQ230" s="346"/>
      <c r="CR230" s="347"/>
      <c r="CS230" s="347"/>
      <c r="CT230" s="344">
        <f t="shared" ref="CT230:CT239" si="1756">IFERROR(+(IF(CN230="","0",CN230))+(IF(CP230="","0",CP230))+(IF(CS230="","0",CS230)),"")</f>
        <v>0</v>
      </c>
      <c r="CU230" s="345">
        <v>0.294289866351475</v>
      </c>
      <c r="CV230" s="348">
        <f t="shared" ref="CV230:CV239" si="1757">IFERROR(+CU230*(CT230-CS230),"")</f>
        <v>0</v>
      </c>
      <c r="CW230" s="349">
        <f t="shared" ref="CW230:CW239" si="1758">IFERROR(+(IF(CT230="","0",CT230))-(IF(CV230="","0",CV230)),"")</f>
        <v>0</v>
      </c>
      <c r="CX230" s="350"/>
      <c r="CY230" s="341">
        <v>1.0</v>
      </c>
      <c r="CZ230" s="342" t="s">
        <v>135</v>
      </c>
      <c r="DA230" s="343" t="s">
        <v>121</v>
      </c>
      <c r="DB230" s="343" t="s">
        <v>123</v>
      </c>
      <c r="DC230" s="344" t="str">
        <f>ADHB!DC230</f>
        <v/>
      </c>
      <c r="DD230" s="344"/>
      <c r="DE230" s="344">
        <f t="shared" ref="DE230:DE239" si="1759">IFERROR(DC230*DD230/1000000,0)</f>
        <v>0</v>
      </c>
      <c r="DF230" s="345"/>
      <c r="DG230" s="344">
        <f t="shared" ref="DG230:DG239" si="1760">IFERROR(+DE230*DF230,"")</f>
        <v>0</v>
      </c>
      <c r="DH230" s="346"/>
      <c r="DI230" s="347"/>
      <c r="DJ230" s="347"/>
      <c r="DK230" s="344">
        <f t="shared" ref="DK230:DK239" si="1761">IFERROR(+(IF(DE230="","0",DE230))+(IF(DG230="","0",DG230))+(IF(DJ230="","0",DJ230)),"")</f>
        <v>0</v>
      </c>
      <c r="DL230" s="345">
        <v>0.294289866351475</v>
      </c>
      <c r="DM230" s="348">
        <f t="shared" ref="DM230:DM239" si="1762">IFERROR(+DL230*(DK230-DJ230),"")</f>
        <v>0</v>
      </c>
      <c r="DN230" s="349">
        <f t="shared" ref="DN230:DN239" si="1763">IFERROR(+(IF(DK230="","0",DK230))-(IF(DM230="","0",DM230)),"")</f>
        <v>0</v>
      </c>
      <c r="DO230" s="350"/>
      <c r="DP230" s="341">
        <v>1.0</v>
      </c>
      <c r="DQ230" s="342" t="s">
        <v>135</v>
      </c>
      <c r="DR230" s="343" t="s">
        <v>121</v>
      </c>
      <c r="DS230" s="343" t="s">
        <v>123</v>
      </c>
      <c r="DT230" s="344" t="str">
        <f>ADHB!DT230</f>
        <v/>
      </c>
      <c r="DU230" s="344"/>
      <c r="DV230" s="344">
        <f t="shared" ref="DV230:DV239" si="1764">IFERROR(DT230*DU230/1000000,0)</f>
        <v>0</v>
      </c>
      <c r="DW230" s="345"/>
      <c r="DX230" s="344">
        <f t="shared" ref="DX230:DX239" si="1765">IFERROR(+DV230*DW230,"")</f>
        <v>0</v>
      </c>
      <c r="DY230" s="346"/>
      <c r="DZ230" s="347"/>
      <c r="EA230" s="347"/>
      <c r="EB230" s="344">
        <f t="shared" ref="EB230:EB239" si="1766">IFERROR(+(IF(DV230="","0",DV230))+(IF(DX230="","0",DX230))+(IF(EA230="","0",EA230)),"")</f>
        <v>0</v>
      </c>
      <c r="EC230" s="345">
        <v>0.294289866351475</v>
      </c>
      <c r="ED230" s="348">
        <f t="shared" ref="ED230:ED239" si="1767">IFERROR(+EC230*(EB230-EA230),"")</f>
        <v>0</v>
      </c>
      <c r="EE230" s="349">
        <f t="shared" ref="EE230:EE239" si="1768">IFERROR(+(IF(EB230="","0",EB230))-(IF(ED230="","0",ED230)),"")</f>
        <v>0</v>
      </c>
      <c r="EF230" s="350"/>
      <c r="EG230" s="341">
        <v>1.0</v>
      </c>
      <c r="EH230" s="342" t="s">
        <v>135</v>
      </c>
      <c r="EI230" s="343" t="s">
        <v>121</v>
      </c>
      <c r="EJ230" s="343" t="s">
        <v>123</v>
      </c>
      <c r="EK230" s="344" t="str">
        <f>ADHB!EK230</f>
        <v/>
      </c>
      <c r="EL230" s="344"/>
      <c r="EM230" s="344">
        <f t="shared" ref="EM230:EM239" si="1769">IFERROR(EK230*EL230/1000000,0)</f>
        <v>0</v>
      </c>
      <c r="EN230" s="345"/>
      <c r="EO230" s="344">
        <f t="shared" ref="EO230:EO239" si="1770">IFERROR(+EM230*EN230,"")</f>
        <v>0</v>
      </c>
      <c r="EP230" s="346"/>
      <c r="EQ230" s="347"/>
      <c r="ER230" s="347"/>
      <c r="ES230" s="344">
        <f t="shared" ref="ES230:ES239" si="1771">IFERROR(+(IF(EM230="","0",EM230))+(IF(EO230="","0",EO230))+(IF(ER230="","0",ER230)),"")</f>
        <v>0</v>
      </c>
      <c r="ET230" s="345">
        <v>0.294289866351475</v>
      </c>
      <c r="EU230" s="348">
        <f t="shared" ref="EU230:EU239" si="1772">IFERROR(+ET230*(ES230-ER230),"")</f>
        <v>0</v>
      </c>
      <c r="EV230" s="349">
        <f t="shared" ref="EV230:EV239" si="1773">IFERROR(+(IF(ES230="","0",ES230))-(IF(EU230="","0",EU230)),"")</f>
        <v>0</v>
      </c>
      <c r="EW230" s="350"/>
      <c r="EX230" s="341">
        <v>1.0</v>
      </c>
      <c r="EY230" s="342" t="s">
        <v>135</v>
      </c>
      <c r="EZ230" s="343" t="s">
        <v>121</v>
      </c>
      <c r="FA230" s="343" t="s">
        <v>123</v>
      </c>
      <c r="FB230" s="344" t="str">
        <f>ADHB!FB230</f>
        <v/>
      </c>
      <c r="FC230" s="344"/>
      <c r="FD230" s="344">
        <f t="shared" ref="FD230:FD239" si="1774">IFERROR(FB230*FC230/1000000,0)</f>
        <v>0</v>
      </c>
      <c r="FE230" s="345"/>
      <c r="FF230" s="344">
        <f t="shared" ref="FF230:FF239" si="1775">IFERROR(+FD230*FE230,"")</f>
        <v>0</v>
      </c>
      <c r="FG230" s="346"/>
      <c r="FH230" s="347"/>
      <c r="FI230" s="347"/>
      <c r="FJ230" s="344">
        <f t="shared" ref="FJ230:FJ239" si="1776">IFERROR(+(IF(FD230="","0",FD230))+(IF(FF230="","0",FF230))+(IF(FI230="","0",FI230)),"")</f>
        <v>0</v>
      </c>
      <c r="FK230" s="345">
        <v>0.294289866351475</v>
      </c>
      <c r="FL230" s="348">
        <f t="shared" ref="FL230:FL239" si="1777">IFERROR(+FK230*(FJ230-FI230),"")</f>
        <v>0</v>
      </c>
      <c r="FM230" s="349">
        <f t="shared" ref="FM230:FM239" si="1778">IFERROR(+(IF(FJ230="","0",FJ230))-(IF(FL230="","0",FL230)),"")</f>
        <v>0</v>
      </c>
      <c r="FN230" s="350"/>
      <c r="FO230" s="341">
        <v>1.0</v>
      </c>
      <c r="FP230" s="342" t="s">
        <v>135</v>
      </c>
      <c r="FQ230" s="343" t="s">
        <v>121</v>
      </c>
      <c r="FR230" s="343" t="s">
        <v>123</v>
      </c>
      <c r="FS230" s="344" t="str">
        <f>ADHB!FS230</f>
        <v/>
      </c>
      <c r="FT230" s="344"/>
      <c r="FU230" s="344">
        <f t="shared" ref="FU230:FU239" si="1779">IFERROR(FS230*FT230/1000000,0)</f>
        <v>0</v>
      </c>
      <c r="FV230" s="345"/>
      <c r="FW230" s="344">
        <f t="shared" ref="FW230:FW239" si="1780">IFERROR(+FU230*FV230,"")</f>
        <v>0</v>
      </c>
      <c r="FX230" s="346"/>
      <c r="FY230" s="347"/>
      <c r="FZ230" s="347"/>
      <c r="GA230" s="344">
        <f t="shared" ref="GA230:GA239" si="1781">IFERROR(+(IF(FU230="","0",FU230))+(IF(FW230="","0",FW230))+(IF(FZ230="","0",FZ230)),"")</f>
        <v>0</v>
      </c>
      <c r="GB230" s="345">
        <v>0.294289866351475</v>
      </c>
      <c r="GC230" s="348">
        <f t="shared" ref="GC230:GC239" si="1782">IFERROR(+GB230*(GA230-FZ230),"")</f>
        <v>0</v>
      </c>
      <c r="GD230" s="349">
        <f t="shared" ref="GD230:GD239" si="1783">IFERROR(+(IF(GA230="","0",GA230))-(IF(GC230="","0",GC230)),"")</f>
        <v>0</v>
      </c>
      <c r="GE230" s="350"/>
      <c r="GF230" s="341">
        <v>1.0</v>
      </c>
      <c r="GG230" s="342" t="s">
        <v>135</v>
      </c>
      <c r="GH230" s="343" t="s">
        <v>121</v>
      </c>
      <c r="GI230" s="343" t="s">
        <v>123</v>
      </c>
      <c r="GJ230" s="344" t="str">
        <f>ADHB!GJ230</f>
        <v/>
      </c>
      <c r="GK230" s="344"/>
      <c r="GL230" s="344">
        <f t="shared" ref="GL230:GL239" si="1784">IFERROR(GJ230*GK230/1000000,0)</f>
        <v>0</v>
      </c>
      <c r="GM230" s="345"/>
      <c r="GN230" s="344">
        <f t="shared" ref="GN230:GN239" si="1785">IFERROR(+GL230*GM230,"")</f>
        <v>0</v>
      </c>
      <c r="GO230" s="346"/>
      <c r="GP230" s="347"/>
      <c r="GQ230" s="347"/>
      <c r="GR230" s="344">
        <f t="shared" ref="GR230:GR239" si="1786">IFERROR(+(IF(GL230="","0",GL230))+(IF(GN230="","0",GN230))+(IF(GQ230="","0",GQ230)),"")</f>
        <v>0</v>
      </c>
      <c r="GS230" s="345">
        <v>0.294289866351475</v>
      </c>
      <c r="GT230" s="348">
        <f t="shared" ref="GT230:GT239" si="1787">IFERROR(+GS230*(GR230-GQ230),"")</f>
        <v>0</v>
      </c>
      <c r="GU230" s="349">
        <f t="shared" ref="GU230:GU239" si="1788">IFERROR(+(IF(GR230="","0",GR230))-(IF(GT230="","0",GT230)),"")</f>
        <v>0</v>
      </c>
      <c r="GV230" s="350"/>
      <c r="GW230" s="341">
        <v>1.0</v>
      </c>
      <c r="GX230" s="342" t="s">
        <v>135</v>
      </c>
      <c r="GY230" s="343" t="s">
        <v>121</v>
      </c>
      <c r="GZ230" s="343" t="s">
        <v>123</v>
      </c>
      <c r="HA230" s="344" t="str">
        <f>ADHB!HA230</f>
        <v/>
      </c>
      <c r="HB230" s="344"/>
      <c r="HC230" s="344">
        <f t="shared" ref="HC230:HC239" si="1789">IFERROR(HA230*HB230/1000000,0)</f>
        <v>0</v>
      </c>
      <c r="HD230" s="345"/>
      <c r="HE230" s="344">
        <f t="shared" ref="HE230:HE239" si="1790">IFERROR(+HC230*HD230,"")</f>
        <v>0</v>
      </c>
      <c r="HF230" s="346"/>
      <c r="HG230" s="347"/>
      <c r="HH230" s="347"/>
      <c r="HI230" s="344">
        <f t="shared" ref="HI230:HI239" si="1791">IFERROR(+(IF(HC230="","0",HC230))+(IF(HE230="","0",HE230))+(IF(HH230="","0",HH230)),"")</f>
        <v>0</v>
      </c>
      <c r="HJ230" s="345">
        <v>0.294289866351475</v>
      </c>
      <c r="HK230" s="348">
        <f t="shared" ref="HK230:HK239" si="1792">IFERROR(+HJ230*(HI230-HH230),"")</f>
        <v>0</v>
      </c>
      <c r="HL230" s="349">
        <f t="shared" ref="HL230:HL239" si="1793">IFERROR(+(IF(HI230="","0",HI230))-(IF(HK230="","0",HK230)),"")</f>
        <v>0</v>
      </c>
      <c r="HM230" s="350"/>
      <c r="HN230" s="341">
        <v>1.0</v>
      </c>
      <c r="HO230" s="342" t="s">
        <v>135</v>
      </c>
      <c r="HP230" s="343" t="s">
        <v>121</v>
      </c>
      <c r="HQ230" s="343" t="s">
        <v>123</v>
      </c>
      <c r="HR230" s="344" t="str">
        <f>ADHB!HR230</f>
        <v/>
      </c>
      <c r="HS230" s="344"/>
      <c r="HT230" s="344">
        <f t="shared" ref="HT230:HT239" si="1794">IFERROR(HR230*HS230/1000000,0)</f>
        <v>0</v>
      </c>
      <c r="HU230" s="345"/>
      <c r="HV230" s="344">
        <f t="shared" ref="HV230:HV239" si="1795">IFERROR(+HT230*HU230,"")</f>
        <v>0</v>
      </c>
      <c r="HW230" s="346"/>
      <c r="HX230" s="347"/>
      <c r="HY230" s="347"/>
      <c r="HZ230" s="344">
        <f t="shared" ref="HZ230:HZ239" si="1796">IFERROR(+(IF(HT230="","0",HT230))+(IF(HV230="","0",HV230))+(IF(HY230="","0",HY230)),"")</f>
        <v>0</v>
      </c>
      <c r="IA230" s="345">
        <v>0.294289866351475</v>
      </c>
      <c r="IB230" s="348">
        <f t="shared" ref="IB230:IB239" si="1797">IFERROR(+IA230*(HZ230-HY230),"")</f>
        <v>0</v>
      </c>
      <c r="IC230" s="349">
        <f t="shared" ref="IC230:IC239" si="1798">IFERROR(+(IF(HZ230="","0",HZ230))-(IF(IB230="","0",IB230)),"")</f>
        <v>0</v>
      </c>
      <c r="ID230" s="350"/>
      <c r="IE230" s="341">
        <v>1.0</v>
      </c>
      <c r="IF230" s="342" t="s">
        <v>135</v>
      </c>
      <c r="IG230" s="343" t="s">
        <v>121</v>
      </c>
      <c r="IH230" s="343" t="s">
        <v>123</v>
      </c>
      <c r="II230" s="344" t="str">
        <f>ADHB!II230</f>
        <v/>
      </c>
      <c r="IJ230" s="344"/>
      <c r="IK230" s="344">
        <f t="shared" ref="IK230:IK239" si="1799">IFERROR(II230*IJ230/1000000,0)</f>
        <v>0</v>
      </c>
      <c r="IL230" s="345"/>
      <c r="IM230" s="344">
        <f t="shared" ref="IM230:IM239" si="1800">IFERROR(+IK230*IL230,"")</f>
        <v>0</v>
      </c>
      <c r="IN230" s="346"/>
      <c r="IO230" s="347"/>
      <c r="IP230" s="347"/>
      <c r="IQ230" s="344">
        <f t="shared" ref="IQ230:IQ239" si="1801">IFERROR(+(IF(IK230="","0",IK230))+(IF(IM230="","0",IM230))+(IF(IP230="","0",IP230)),"")</f>
        <v>0</v>
      </c>
      <c r="IR230" s="345">
        <v>0.294289866351475</v>
      </c>
      <c r="IS230" s="348">
        <f t="shared" ref="IS230:IS239" si="1802">IFERROR(+IR230*(IQ230-IP230),"")</f>
        <v>0</v>
      </c>
      <c r="IT230" s="349">
        <f t="shared" ref="IT230:IT239" si="1803">IFERROR(+(IF(IQ230="","0",IQ230))-(IF(IS230="","0",IS230)),"")</f>
        <v>0</v>
      </c>
      <c r="IU230" s="350"/>
      <c r="IV230" s="341">
        <v>1.0</v>
      </c>
      <c r="IW230" s="342" t="s">
        <v>135</v>
      </c>
      <c r="IX230" s="343" t="s">
        <v>121</v>
      </c>
      <c r="IY230" s="343" t="s">
        <v>123</v>
      </c>
      <c r="IZ230" s="344" t="str">
        <f>ADHB!IZ230</f>
        <v/>
      </c>
      <c r="JA230" s="344"/>
      <c r="JB230" s="344">
        <f t="shared" ref="JB230:JB239" si="1804">IFERROR(IZ230*JA230/1000000,0)</f>
        <v>0</v>
      </c>
      <c r="JC230" s="345"/>
      <c r="JD230" s="344">
        <f t="shared" ref="JD230:JD239" si="1805">IFERROR(+JB230*JC230,"")</f>
        <v>0</v>
      </c>
      <c r="JE230" s="346"/>
      <c r="JF230" s="347"/>
      <c r="JG230" s="347"/>
      <c r="JH230" s="344">
        <f t="shared" ref="JH230:JH239" si="1806">IFERROR(+(IF(JB230="","0",JB230))+(IF(JD230="","0",JD230))+(IF(JG230="","0",JG230)),"")</f>
        <v>0</v>
      </c>
      <c r="JI230" s="345">
        <v>0.294289866351475</v>
      </c>
      <c r="JJ230" s="348">
        <f t="shared" ref="JJ230:JJ239" si="1807">IFERROR(+JI230*(JH230-JG230),"")</f>
        <v>0</v>
      </c>
      <c r="JK230" s="349">
        <f t="shared" ref="JK230:JK239" si="1808">IFERROR(+(IF(JH230="","0",JH230))-(IF(JJ230="","0",JJ230)),"")</f>
        <v>0</v>
      </c>
      <c r="JL230" s="350"/>
      <c r="JM230" s="341">
        <v>1.0</v>
      </c>
      <c r="JN230" s="342" t="s">
        <v>135</v>
      </c>
      <c r="JO230" s="343" t="s">
        <v>121</v>
      </c>
      <c r="JP230" s="343" t="s">
        <v>123</v>
      </c>
      <c r="JQ230" s="344" t="str">
        <f>ADHB!KY230</f>
        <v/>
      </c>
      <c r="JR230" s="344"/>
      <c r="JS230" s="344">
        <f t="shared" ref="JS230:JS239" si="1809">IFERROR(JQ230*JR230/1000000,0)</f>
        <v>0</v>
      </c>
      <c r="JT230" s="345"/>
      <c r="JU230" s="344">
        <f t="shared" ref="JU230:JU239" si="1810">IFERROR(+JS230*JT230,"")</f>
        <v>0</v>
      </c>
      <c r="JV230" s="346"/>
      <c r="JW230" s="347"/>
      <c r="JX230" s="347"/>
      <c r="JY230" s="344">
        <f t="shared" ref="JY230:JY239" si="1811">IFERROR(+(IF(JS230="","0",JS230))+(IF(JU230="","0",JU230))+(IF(JX230="","0",JX230)),"")</f>
        <v>0</v>
      </c>
      <c r="JZ230" s="345">
        <v>0.294289866351475</v>
      </c>
      <c r="KA230" s="348">
        <f t="shared" ref="KA230:KA239" si="1812">IFERROR(+JZ230*(JY230-JX230),"")</f>
        <v>0</v>
      </c>
      <c r="KB230" s="349">
        <f t="shared" ref="KB230:KB239" si="1813">IFERROR(+(IF(JY230="","0",JY230))-(IF(KA230="","0",KA230)),"")</f>
        <v>0</v>
      </c>
      <c r="KC230" s="350"/>
      <c r="KD230" s="341">
        <v>1.0</v>
      </c>
      <c r="KE230" s="342" t="s">
        <v>135</v>
      </c>
      <c r="KF230" s="343" t="s">
        <v>121</v>
      </c>
      <c r="KG230" s="343" t="s">
        <v>123</v>
      </c>
      <c r="KH230" s="344" t="str">
        <f>ADHB!LP230</f>
        <v/>
      </c>
      <c r="KI230" s="344"/>
      <c r="KJ230" s="344">
        <f t="shared" ref="KJ230:KJ239" si="1814">IFERROR(KH230*KI230/1000000,0)</f>
        <v>0</v>
      </c>
      <c r="KK230" s="345"/>
      <c r="KL230" s="344">
        <f t="shared" ref="KL230:KL239" si="1815">IFERROR(+KJ230*KK230,"")</f>
        <v>0</v>
      </c>
      <c r="KM230" s="346"/>
      <c r="KN230" s="347"/>
      <c r="KO230" s="347"/>
      <c r="KP230" s="344">
        <f t="shared" ref="KP230:KP239" si="1816">IFERROR(+(IF(KJ230="","0",KJ230))+(IF(KL230="","0",KL230))+(IF(KO230="","0",KO230)),"")</f>
        <v>0</v>
      </c>
      <c r="KQ230" s="345">
        <v>0.294289866351475</v>
      </c>
      <c r="KR230" s="348">
        <f t="shared" ref="KR230:KR239" si="1817">IFERROR(+KQ230*(KP230-KO230),"")</f>
        <v>0</v>
      </c>
      <c r="KS230" s="349">
        <f t="shared" ref="KS230:KS239" si="1818">IFERROR(+(IF(KP230="","0",KP230))-(IF(KR230="","0",KR230)),"")</f>
        <v>0</v>
      </c>
      <c r="KT230" s="350"/>
      <c r="KU230" s="351"/>
    </row>
    <row r="231" ht="15.75" customHeight="1">
      <c r="A231" s="341">
        <v>2.0</v>
      </c>
      <c r="B231" s="342" t="s">
        <v>136</v>
      </c>
      <c r="C231" s="343" t="s">
        <v>121</v>
      </c>
      <c r="D231" s="343" t="s">
        <v>123</v>
      </c>
      <c r="E231" s="344" t="str">
        <f>ADHB!E231</f>
        <v/>
      </c>
      <c r="F231" s="344"/>
      <c r="G231" s="344">
        <f t="shared" si="1729"/>
        <v>0</v>
      </c>
      <c r="H231" s="345"/>
      <c r="I231" s="344">
        <f t="shared" si="1730"/>
        <v>0</v>
      </c>
      <c r="J231" s="346"/>
      <c r="K231" s="347"/>
      <c r="L231" s="347"/>
      <c r="M231" s="344">
        <f t="shared" si="1731"/>
        <v>0</v>
      </c>
      <c r="N231" s="345">
        <v>0.294289866351475</v>
      </c>
      <c r="O231" s="348">
        <f t="shared" si="1732"/>
        <v>0</v>
      </c>
      <c r="P231" s="349">
        <f t="shared" si="1733"/>
        <v>0</v>
      </c>
      <c r="Q231" s="350"/>
      <c r="R231" s="341">
        <v>2.0</v>
      </c>
      <c r="S231" s="342" t="s">
        <v>136</v>
      </c>
      <c r="T231" s="343" t="s">
        <v>121</v>
      </c>
      <c r="U231" s="343" t="s">
        <v>123</v>
      </c>
      <c r="V231" s="344" t="str">
        <f>ADHB!V231</f>
        <v/>
      </c>
      <c r="W231" s="344"/>
      <c r="X231" s="344">
        <f t="shared" si="1734"/>
        <v>0</v>
      </c>
      <c r="Y231" s="345"/>
      <c r="Z231" s="344">
        <f t="shared" si="1735"/>
        <v>0</v>
      </c>
      <c r="AA231" s="346"/>
      <c r="AB231" s="347"/>
      <c r="AC231" s="347"/>
      <c r="AD231" s="344">
        <f t="shared" si="1736"/>
        <v>0</v>
      </c>
      <c r="AE231" s="345">
        <v>0.294289866351475</v>
      </c>
      <c r="AF231" s="348">
        <f t="shared" si="1737"/>
        <v>0</v>
      </c>
      <c r="AG231" s="349">
        <f t="shared" si="1738"/>
        <v>0</v>
      </c>
      <c r="AH231" s="350"/>
      <c r="AI231" s="341">
        <v>2.0</v>
      </c>
      <c r="AJ231" s="342" t="s">
        <v>136</v>
      </c>
      <c r="AK231" s="343" t="s">
        <v>121</v>
      </c>
      <c r="AL231" s="343" t="s">
        <v>123</v>
      </c>
      <c r="AM231" s="344" t="str">
        <f>ADHB!AM231</f>
        <v/>
      </c>
      <c r="AN231" s="344"/>
      <c r="AO231" s="344">
        <f t="shared" si="1739"/>
        <v>0</v>
      </c>
      <c r="AP231" s="345"/>
      <c r="AQ231" s="344">
        <f t="shared" si="1740"/>
        <v>0</v>
      </c>
      <c r="AR231" s="346"/>
      <c r="AS231" s="347"/>
      <c r="AT231" s="347"/>
      <c r="AU231" s="344">
        <f t="shared" si="1741"/>
        <v>0</v>
      </c>
      <c r="AV231" s="345">
        <v>0.294289866351475</v>
      </c>
      <c r="AW231" s="348">
        <f t="shared" si="1742"/>
        <v>0</v>
      </c>
      <c r="AX231" s="349">
        <f t="shared" si="1743"/>
        <v>0</v>
      </c>
      <c r="AY231" s="350"/>
      <c r="AZ231" s="341">
        <v>2.0</v>
      </c>
      <c r="BA231" s="342" t="s">
        <v>136</v>
      </c>
      <c r="BB231" s="343" t="s">
        <v>121</v>
      </c>
      <c r="BC231" s="343" t="s">
        <v>123</v>
      </c>
      <c r="BD231" s="344" t="str">
        <f>ADHB!BD231</f>
        <v/>
      </c>
      <c r="BE231" s="344"/>
      <c r="BF231" s="344">
        <f t="shared" si="1744"/>
        <v>0</v>
      </c>
      <c r="BG231" s="345"/>
      <c r="BH231" s="344">
        <f t="shared" si="1745"/>
        <v>0</v>
      </c>
      <c r="BI231" s="346"/>
      <c r="BJ231" s="347"/>
      <c r="BK231" s="347"/>
      <c r="BL231" s="344">
        <f t="shared" si="1746"/>
        <v>0</v>
      </c>
      <c r="BM231" s="345">
        <v>0.294289866351475</v>
      </c>
      <c r="BN231" s="348">
        <f t="shared" si="1747"/>
        <v>0</v>
      </c>
      <c r="BO231" s="349">
        <f t="shared" si="1748"/>
        <v>0</v>
      </c>
      <c r="BP231" s="350"/>
      <c r="BQ231" s="341">
        <v>2.0</v>
      </c>
      <c r="BR231" s="342" t="s">
        <v>136</v>
      </c>
      <c r="BS231" s="343" t="s">
        <v>121</v>
      </c>
      <c r="BT231" s="343" t="s">
        <v>123</v>
      </c>
      <c r="BU231" s="344" t="str">
        <f>ADHB!BU231</f>
        <v/>
      </c>
      <c r="BV231" s="344"/>
      <c r="BW231" s="344">
        <f t="shared" si="1749"/>
        <v>0</v>
      </c>
      <c r="BX231" s="345"/>
      <c r="BY231" s="344">
        <f t="shared" si="1750"/>
        <v>0</v>
      </c>
      <c r="BZ231" s="346"/>
      <c r="CA231" s="347"/>
      <c r="CB231" s="347"/>
      <c r="CC231" s="344">
        <f t="shared" si="1751"/>
        <v>0</v>
      </c>
      <c r="CD231" s="345">
        <v>0.294289866351475</v>
      </c>
      <c r="CE231" s="348">
        <f t="shared" si="1752"/>
        <v>0</v>
      </c>
      <c r="CF231" s="349">
        <f t="shared" si="1753"/>
        <v>0</v>
      </c>
      <c r="CG231" s="350"/>
      <c r="CH231" s="341">
        <v>2.0</v>
      </c>
      <c r="CI231" s="342" t="s">
        <v>136</v>
      </c>
      <c r="CJ231" s="343" t="s">
        <v>121</v>
      </c>
      <c r="CK231" s="343" t="s">
        <v>123</v>
      </c>
      <c r="CL231" s="344" t="str">
        <f>ADHB!CL231</f>
        <v/>
      </c>
      <c r="CM231" s="344"/>
      <c r="CN231" s="344">
        <f t="shared" si="1754"/>
        <v>0</v>
      </c>
      <c r="CO231" s="345"/>
      <c r="CP231" s="344">
        <f t="shared" si="1755"/>
        <v>0</v>
      </c>
      <c r="CQ231" s="346"/>
      <c r="CR231" s="347"/>
      <c r="CS231" s="347"/>
      <c r="CT231" s="344">
        <f t="shared" si="1756"/>
        <v>0</v>
      </c>
      <c r="CU231" s="345">
        <v>0.294289866351475</v>
      </c>
      <c r="CV231" s="348">
        <f t="shared" si="1757"/>
        <v>0</v>
      </c>
      <c r="CW231" s="349">
        <f t="shared" si="1758"/>
        <v>0</v>
      </c>
      <c r="CX231" s="350"/>
      <c r="CY231" s="341">
        <v>2.0</v>
      </c>
      <c r="CZ231" s="342" t="s">
        <v>136</v>
      </c>
      <c r="DA231" s="343" t="s">
        <v>121</v>
      </c>
      <c r="DB231" s="343" t="s">
        <v>123</v>
      </c>
      <c r="DC231" s="344" t="str">
        <f>ADHB!DC231</f>
        <v/>
      </c>
      <c r="DD231" s="344"/>
      <c r="DE231" s="344">
        <f t="shared" si="1759"/>
        <v>0</v>
      </c>
      <c r="DF231" s="345"/>
      <c r="DG231" s="344">
        <f t="shared" si="1760"/>
        <v>0</v>
      </c>
      <c r="DH231" s="346"/>
      <c r="DI231" s="347"/>
      <c r="DJ231" s="347"/>
      <c r="DK231" s="344">
        <f t="shared" si="1761"/>
        <v>0</v>
      </c>
      <c r="DL231" s="345">
        <v>0.294289866351475</v>
      </c>
      <c r="DM231" s="348">
        <f t="shared" si="1762"/>
        <v>0</v>
      </c>
      <c r="DN231" s="349">
        <f t="shared" si="1763"/>
        <v>0</v>
      </c>
      <c r="DO231" s="350"/>
      <c r="DP231" s="341">
        <v>2.0</v>
      </c>
      <c r="DQ231" s="342" t="s">
        <v>136</v>
      </c>
      <c r="DR231" s="343" t="s">
        <v>121</v>
      </c>
      <c r="DS231" s="343" t="s">
        <v>123</v>
      </c>
      <c r="DT231" s="344" t="str">
        <f>ADHB!DT231</f>
        <v/>
      </c>
      <c r="DU231" s="344"/>
      <c r="DV231" s="344">
        <f t="shared" si="1764"/>
        <v>0</v>
      </c>
      <c r="DW231" s="345"/>
      <c r="DX231" s="344">
        <f t="shared" si="1765"/>
        <v>0</v>
      </c>
      <c r="DY231" s="346"/>
      <c r="DZ231" s="347"/>
      <c r="EA231" s="347"/>
      <c r="EB231" s="344">
        <f t="shared" si="1766"/>
        <v>0</v>
      </c>
      <c r="EC231" s="345">
        <v>0.294289866351475</v>
      </c>
      <c r="ED231" s="348">
        <f t="shared" si="1767"/>
        <v>0</v>
      </c>
      <c r="EE231" s="349">
        <f t="shared" si="1768"/>
        <v>0</v>
      </c>
      <c r="EF231" s="350"/>
      <c r="EG231" s="341">
        <v>2.0</v>
      </c>
      <c r="EH231" s="342" t="s">
        <v>136</v>
      </c>
      <c r="EI231" s="343" t="s">
        <v>121</v>
      </c>
      <c r="EJ231" s="343" t="s">
        <v>123</v>
      </c>
      <c r="EK231" s="344" t="str">
        <f>ADHB!EK231</f>
        <v/>
      </c>
      <c r="EL231" s="344"/>
      <c r="EM231" s="344">
        <f t="shared" si="1769"/>
        <v>0</v>
      </c>
      <c r="EN231" s="345"/>
      <c r="EO231" s="344">
        <f t="shared" si="1770"/>
        <v>0</v>
      </c>
      <c r="EP231" s="346"/>
      <c r="EQ231" s="347"/>
      <c r="ER231" s="347"/>
      <c r="ES231" s="344">
        <f t="shared" si="1771"/>
        <v>0</v>
      </c>
      <c r="ET231" s="345">
        <v>0.294289866351475</v>
      </c>
      <c r="EU231" s="348">
        <f t="shared" si="1772"/>
        <v>0</v>
      </c>
      <c r="EV231" s="349">
        <f t="shared" si="1773"/>
        <v>0</v>
      </c>
      <c r="EW231" s="350"/>
      <c r="EX231" s="341">
        <v>2.0</v>
      </c>
      <c r="EY231" s="342" t="s">
        <v>136</v>
      </c>
      <c r="EZ231" s="343" t="s">
        <v>121</v>
      </c>
      <c r="FA231" s="343" t="s">
        <v>123</v>
      </c>
      <c r="FB231" s="344" t="str">
        <f>ADHB!FB231</f>
        <v/>
      </c>
      <c r="FC231" s="344"/>
      <c r="FD231" s="344">
        <f t="shared" si="1774"/>
        <v>0</v>
      </c>
      <c r="FE231" s="345"/>
      <c r="FF231" s="344">
        <f t="shared" si="1775"/>
        <v>0</v>
      </c>
      <c r="FG231" s="346"/>
      <c r="FH231" s="347"/>
      <c r="FI231" s="347"/>
      <c r="FJ231" s="344">
        <f t="shared" si="1776"/>
        <v>0</v>
      </c>
      <c r="FK231" s="345">
        <v>0.294289866351475</v>
      </c>
      <c r="FL231" s="348">
        <f t="shared" si="1777"/>
        <v>0</v>
      </c>
      <c r="FM231" s="349">
        <f t="shared" si="1778"/>
        <v>0</v>
      </c>
      <c r="FN231" s="350"/>
      <c r="FO231" s="341">
        <v>2.0</v>
      </c>
      <c r="FP231" s="342" t="s">
        <v>136</v>
      </c>
      <c r="FQ231" s="343" t="s">
        <v>121</v>
      </c>
      <c r="FR231" s="343" t="s">
        <v>123</v>
      </c>
      <c r="FS231" s="344" t="str">
        <f>ADHB!FS231</f>
        <v/>
      </c>
      <c r="FT231" s="344"/>
      <c r="FU231" s="344">
        <f t="shared" si="1779"/>
        <v>0</v>
      </c>
      <c r="FV231" s="345"/>
      <c r="FW231" s="344">
        <f t="shared" si="1780"/>
        <v>0</v>
      </c>
      <c r="FX231" s="346"/>
      <c r="FY231" s="347"/>
      <c r="FZ231" s="347"/>
      <c r="GA231" s="344">
        <f t="shared" si="1781"/>
        <v>0</v>
      </c>
      <c r="GB231" s="345">
        <v>0.294289866351475</v>
      </c>
      <c r="GC231" s="348">
        <f t="shared" si="1782"/>
        <v>0</v>
      </c>
      <c r="GD231" s="349">
        <f t="shared" si="1783"/>
        <v>0</v>
      </c>
      <c r="GE231" s="350"/>
      <c r="GF231" s="341">
        <v>2.0</v>
      </c>
      <c r="GG231" s="342" t="s">
        <v>136</v>
      </c>
      <c r="GH231" s="343" t="s">
        <v>121</v>
      </c>
      <c r="GI231" s="343" t="s">
        <v>123</v>
      </c>
      <c r="GJ231" s="344" t="str">
        <f>ADHB!GJ231</f>
        <v/>
      </c>
      <c r="GK231" s="344"/>
      <c r="GL231" s="344">
        <f t="shared" si="1784"/>
        <v>0</v>
      </c>
      <c r="GM231" s="345"/>
      <c r="GN231" s="344">
        <f t="shared" si="1785"/>
        <v>0</v>
      </c>
      <c r="GO231" s="346"/>
      <c r="GP231" s="347"/>
      <c r="GQ231" s="347"/>
      <c r="GR231" s="344">
        <f t="shared" si="1786"/>
        <v>0</v>
      </c>
      <c r="GS231" s="345">
        <v>0.294289866351475</v>
      </c>
      <c r="GT231" s="348">
        <f t="shared" si="1787"/>
        <v>0</v>
      </c>
      <c r="GU231" s="349">
        <f t="shared" si="1788"/>
        <v>0</v>
      </c>
      <c r="GV231" s="350"/>
      <c r="GW231" s="341">
        <v>2.0</v>
      </c>
      <c r="GX231" s="342" t="s">
        <v>136</v>
      </c>
      <c r="GY231" s="343" t="s">
        <v>121</v>
      </c>
      <c r="GZ231" s="343" t="s">
        <v>123</v>
      </c>
      <c r="HA231" s="344" t="str">
        <f>ADHB!HA231</f>
        <v/>
      </c>
      <c r="HB231" s="344"/>
      <c r="HC231" s="344">
        <f t="shared" si="1789"/>
        <v>0</v>
      </c>
      <c r="HD231" s="345"/>
      <c r="HE231" s="344">
        <f t="shared" si="1790"/>
        <v>0</v>
      </c>
      <c r="HF231" s="346"/>
      <c r="HG231" s="347"/>
      <c r="HH231" s="347"/>
      <c r="HI231" s="344">
        <f t="shared" si="1791"/>
        <v>0</v>
      </c>
      <c r="HJ231" s="345">
        <v>0.294289866351475</v>
      </c>
      <c r="HK231" s="348">
        <f t="shared" si="1792"/>
        <v>0</v>
      </c>
      <c r="HL231" s="349">
        <f t="shared" si="1793"/>
        <v>0</v>
      </c>
      <c r="HM231" s="350"/>
      <c r="HN231" s="341">
        <v>2.0</v>
      </c>
      <c r="HO231" s="342" t="s">
        <v>136</v>
      </c>
      <c r="HP231" s="343" t="s">
        <v>121</v>
      </c>
      <c r="HQ231" s="343" t="s">
        <v>123</v>
      </c>
      <c r="HR231" s="344" t="str">
        <f>ADHB!HR231</f>
        <v/>
      </c>
      <c r="HS231" s="344"/>
      <c r="HT231" s="344">
        <f t="shared" si="1794"/>
        <v>0</v>
      </c>
      <c r="HU231" s="345"/>
      <c r="HV231" s="344">
        <f t="shared" si="1795"/>
        <v>0</v>
      </c>
      <c r="HW231" s="346"/>
      <c r="HX231" s="347"/>
      <c r="HY231" s="347"/>
      <c r="HZ231" s="344">
        <f t="shared" si="1796"/>
        <v>0</v>
      </c>
      <c r="IA231" s="345">
        <v>0.294289866351475</v>
      </c>
      <c r="IB231" s="348">
        <f t="shared" si="1797"/>
        <v>0</v>
      </c>
      <c r="IC231" s="349">
        <f t="shared" si="1798"/>
        <v>0</v>
      </c>
      <c r="ID231" s="350"/>
      <c r="IE231" s="341">
        <v>2.0</v>
      </c>
      <c r="IF231" s="342" t="s">
        <v>136</v>
      </c>
      <c r="IG231" s="343" t="s">
        <v>121</v>
      </c>
      <c r="IH231" s="343" t="s">
        <v>123</v>
      </c>
      <c r="II231" s="344" t="str">
        <f>ADHB!II231</f>
        <v/>
      </c>
      <c r="IJ231" s="344"/>
      <c r="IK231" s="344">
        <f t="shared" si="1799"/>
        <v>0</v>
      </c>
      <c r="IL231" s="345"/>
      <c r="IM231" s="344">
        <f t="shared" si="1800"/>
        <v>0</v>
      </c>
      <c r="IN231" s="346"/>
      <c r="IO231" s="347"/>
      <c r="IP231" s="347"/>
      <c r="IQ231" s="344">
        <f t="shared" si="1801"/>
        <v>0</v>
      </c>
      <c r="IR231" s="345">
        <v>0.294289866351475</v>
      </c>
      <c r="IS231" s="348">
        <f t="shared" si="1802"/>
        <v>0</v>
      </c>
      <c r="IT231" s="349">
        <f t="shared" si="1803"/>
        <v>0</v>
      </c>
      <c r="IU231" s="350"/>
      <c r="IV231" s="341">
        <v>2.0</v>
      </c>
      <c r="IW231" s="342" t="s">
        <v>136</v>
      </c>
      <c r="IX231" s="343" t="s">
        <v>121</v>
      </c>
      <c r="IY231" s="343" t="s">
        <v>123</v>
      </c>
      <c r="IZ231" s="344" t="str">
        <f>ADHB!IZ231</f>
        <v/>
      </c>
      <c r="JA231" s="344"/>
      <c r="JB231" s="344">
        <f t="shared" si="1804"/>
        <v>0</v>
      </c>
      <c r="JC231" s="345"/>
      <c r="JD231" s="344">
        <f t="shared" si="1805"/>
        <v>0</v>
      </c>
      <c r="JE231" s="346"/>
      <c r="JF231" s="347"/>
      <c r="JG231" s="347"/>
      <c r="JH231" s="344">
        <f t="shared" si="1806"/>
        <v>0</v>
      </c>
      <c r="JI231" s="345">
        <v>0.294289866351475</v>
      </c>
      <c r="JJ231" s="348">
        <f t="shared" si="1807"/>
        <v>0</v>
      </c>
      <c r="JK231" s="349">
        <f t="shared" si="1808"/>
        <v>0</v>
      </c>
      <c r="JL231" s="350"/>
      <c r="JM231" s="341">
        <v>2.0</v>
      </c>
      <c r="JN231" s="342" t="s">
        <v>136</v>
      </c>
      <c r="JO231" s="343" t="s">
        <v>121</v>
      </c>
      <c r="JP231" s="343" t="s">
        <v>123</v>
      </c>
      <c r="JQ231" s="344" t="str">
        <f>ADHB!KY231</f>
        <v/>
      </c>
      <c r="JR231" s="344"/>
      <c r="JS231" s="344">
        <f t="shared" si="1809"/>
        <v>0</v>
      </c>
      <c r="JT231" s="345"/>
      <c r="JU231" s="344">
        <f t="shared" si="1810"/>
        <v>0</v>
      </c>
      <c r="JV231" s="346"/>
      <c r="JW231" s="347"/>
      <c r="JX231" s="347"/>
      <c r="JY231" s="344">
        <f t="shared" si="1811"/>
        <v>0</v>
      </c>
      <c r="JZ231" s="345">
        <v>0.294289866351475</v>
      </c>
      <c r="KA231" s="348">
        <f t="shared" si="1812"/>
        <v>0</v>
      </c>
      <c r="KB231" s="349">
        <f t="shared" si="1813"/>
        <v>0</v>
      </c>
      <c r="KC231" s="350"/>
      <c r="KD231" s="341">
        <v>2.0</v>
      </c>
      <c r="KE231" s="342" t="s">
        <v>136</v>
      </c>
      <c r="KF231" s="343" t="s">
        <v>121</v>
      </c>
      <c r="KG231" s="343" t="s">
        <v>123</v>
      </c>
      <c r="KH231" s="344" t="str">
        <f>ADHB!LP231</f>
        <v/>
      </c>
      <c r="KI231" s="344"/>
      <c r="KJ231" s="344">
        <f t="shared" si="1814"/>
        <v>0</v>
      </c>
      <c r="KK231" s="345"/>
      <c r="KL231" s="344">
        <f t="shared" si="1815"/>
        <v>0</v>
      </c>
      <c r="KM231" s="346"/>
      <c r="KN231" s="347"/>
      <c r="KO231" s="347"/>
      <c r="KP231" s="344">
        <f t="shared" si="1816"/>
        <v>0</v>
      </c>
      <c r="KQ231" s="345">
        <v>0.294289866351475</v>
      </c>
      <c r="KR231" s="348">
        <f t="shared" si="1817"/>
        <v>0</v>
      </c>
      <c r="KS231" s="349">
        <f t="shared" si="1818"/>
        <v>0</v>
      </c>
      <c r="KT231" s="350"/>
      <c r="KU231" s="351"/>
    </row>
    <row r="232" ht="15.75" customHeight="1">
      <c r="A232" s="341">
        <v>3.0</v>
      </c>
      <c r="B232" s="342" t="s">
        <v>137</v>
      </c>
      <c r="C232" s="343" t="s">
        <v>121</v>
      </c>
      <c r="D232" s="343" t="s">
        <v>123</v>
      </c>
      <c r="E232" s="344" t="str">
        <f>ADHB!E232</f>
        <v/>
      </c>
      <c r="F232" s="344"/>
      <c r="G232" s="344">
        <f t="shared" si="1729"/>
        <v>0</v>
      </c>
      <c r="H232" s="345"/>
      <c r="I232" s="344">
        <f t="shared" si="1730"/>
        <v>0</v>
      </c>
      <c r="J232" s="346"/>
      <c r="K232" s="347"/>
      <c r="L232" s="347"/>
      <c r="M232" s="344">
        <f t="shared" si="1731"/>
        <v>0</v>
      </c>
      <c r="N232" s="345">
        <v>0.294289866351475</v>
      </c>
      <c r="O232" s="348">
        <f t="shared" si="1732"/>
        <v>0</v>
      </c>
      <c r="P232" s="349">
        <f t="shared" si="1733"/>
        <v>0</v>
      </c>
      <c r="Q232" s="350"/>
      <c r="R232" s="341">
        <v>3.0</v>
      </c>
      <c r="S232" s="342" t="s">
        <v>137</v>
      </c>
      <c r="T232" s="343" t="s">
        <v>121</v>
      </c>
      <c r="U232" s="343" t="s">
        <v>123</v>
      </c>
      <c r="V232" s="344" t="str">
        <f>ADHB!V232</f>
        <v/>
      </c>
      <c r="W232" s="344"/>
      <c r="X232" s="344">
        <f t="shared" si="1734"/>
        <v>0</v>
      </c>
      <c r="Y232" s="345"/>
      <c r="Z232" s="344">
        <f t="shared" si="1735"/>
        <v>0</v>
      </c>
      <c r="AA232" s="346"/>
      <c r="AB232" s="347"/>
      <c r="AC232" s="347"/>
      <c r="AD232" s="344">
        <f t="shared" si="1736"/>
        <v>0</v>
      </c>
      <c r="AE232" s="345">
        <v>0.294289866351475</v>
      </c>
      <c r="AF232" s="348">
        <f t="shared" si="1737"/>
        <v>0</v>
      </c>
      <c r="AG232" s="349">
        <f t="shared" si="1738"/>
        <v>0</v>
      </c>
      <c r="AH232" s="350"/>
      <c r="AI232" s="341">
        <v>3.0</v>
      </c>
      <c r="AJ232" s="342" t="s">
        <v>137</v>
      </c>
      <c r="AK232" s="343" t="s">
        <v>121</v>
      </c>
      <c r="AL232" s="343" t="s">
        <v>123</v>
      </c>
      <c r="AM232" s="344" t="str">
        <f>ADHB!AM232</f>
        <v/>
      </c>
      <c r="AN232" s="344"/>
      <c r="AO232" s="344">
        <f t="shared" si="1739"/>
        <v>0</v>
      </c>
      <c r="AP232" s="345"/>
      <c r="AQ232" s="344">
        <f t="shared" si="1740"/>
        <v>0</v>
      </c>
      <c r="AR232" s="346"/>
      <c r="AS232" s="347"/>
      <c r="AT232" s="347"/>
      <c r="AU232" s="344">
        <f t="shared" si="1741"/>
        <v>0</v>
      </c>
      <c r="AV232" s="345">
        <v>0.294289866351475</v>
      </c>
      <c r="AW232" s="348">
        <f t="shared" si="1742"/>
        <v>0</v>
      </c>
      <c r="AX232" s="349">
        <f t="shared" si="1743"/>
        <v>0</v>
      </c>
      <c r="AY232" s="350"/>
      <c r="AZ232" s="341">
        <v>3.0</v>
      </c>
      <c r="BA232" s="342" t="s">
        <v>137</v>
      </c>
      <c r="BB232" s="343" t="s">
        <v>121</v>
      </c>
      <c r="BC232" s="343" t="s">
        <v>123</v>
      </c>
      <c r="BD232" s="344" t="str">
        <f>ADHB!BD232</f>
        <v/>
      </c>
      <c r="BE232" s="344"/>
      <c r="BF232" s="344">
        <f t="shared" si="1744"/>
        <v>0</v>
      </c>
      <c r="BG232" s="345"/>
      <c r="BH232" s="344">
        <f t="shared" si="1745"/>
        <v>0</v>
      </c>
      <c r="BI232" s="346"/>
      <c r="BJ232" s="347"/>
      <c r="BK232" s="347"/>
      <c r="BL232" s="344">
        <f t="shared" si="1746"/>
        <v>0</v>
      </c>
      <c r="BM232" s="345">
        <v>0.294289866351475</v>
      </c>
      <c r="BN232" s="348">
        <f t="shared" si="1747"/>
        <v>0</v>
      </c>
      <c r="BO232" s="349">
        <f t="shared" si="1748"/>
        <v>0</v>
      </c>
      <c r="BP232" s="350"/>
      <c r="BQ232" s="341">
        <v>3.0</v>
      </c>
      <c r="BR232" s="342" t="s">
        <v>137</v>
      </c>
      <c r="BS232" s="343" t="s">
        <v>121</v>
      </c>
      <c r="BT232" s="343" t="s">
        <v>123</v>
      </c>
      <c r="BU232" s="344" t="str">
        <f>ADHB!BU232</f>
        <v/>
      </c>
      <c r="BV232" s="344"/>
      <c r="BW232" s="344">
        <f t="shared" si="1749"/>
        <v>0</v>
      </c>
      <c r="BX232" s="345"/>
      <c r="BY232" s="344">
        <f t="shared" si="1750"/>
        <v>0</v>
      </c>
      <c r="BZ232" s="346"/>
      <c r="CA232" s="347"/>
      <c r="CB232" s="347"/>
      <c r="CC232" s="344">
        <f t="shared" si="1751"/>
        <v>0</v>
      </c>
      <c r="CD232" s="345">
        <v>0.294289866351475</v>
      </c>
      <c r="CE232" s="348">
        <f t="shared" si="1752"/>
        <v>0</v>
      </c>
      <c r="CF232" s="349">
        <f t="shared" si="1753"/>
        <v>0</v>
      </c>
      <c r="CG232" s="350"/>
      <c r="CH232" s="341">
        <v>3.0</v>
      </c>
      <c r="CI232" s="342" t="s">
        <v>137</v>
      </c>
      <c r="CJ232" s="343" t="s">
        <v>121</v>
      </c>
      <c r="CK232" s="343" t="s">
        <v>123</v>
      </c>
      <c r="CL232" s="344" t="str">
        <f>ADHB!CL232</f>
        <v/>
      </c>
      <c r="CM232" s="344"/>
      <c r="CN232" s="344">
        <f t="shared" si="1754"/>
        <v>0</v>
      </c>
      <c r="CO232" s="345"/>
      <c r="CP232" s="344">
        <f t="shared" si="1755"/>
        <v>0</v>
      </c>
      <c r="CQ232" s="346"/>
      <c r="CR232" s="347"/>
      <c r="CS232" s="347"/>
      <c r="CT232" s="344">
        <f t="shared" si="1756"/>
        <v>0</v>
      </c>
      <c r="CU232" s="345">
        <v>0.294289866351475</v>
      </c>
      <c r="CV232" s="348">
        <f t="shared" si="1757"/>
        <v>0</v>
      </c>
      <c r="CW232" s="349">
        <f t="shared" si="1758"/>
        <v>0</v>
      </c>
      <c r="CX232" s="350"/>
      <c r="CY232" s="341">
        <v>3.0</v>
      </c>
      <c r="CZ232" s="342" t="s">
        <v>137</v>
      </c>
      <c r="DA232" s="343" t="s">
        <v>121</v>
      </c>
      <c r="DB232" s="343" t="s">
        <v>123</v>
      </c>
      <c r="DC232" s="344" t="str">
        <f>ADHB!DC232</f>
        <v/>
      </c>
      <c r="DD232" s="344"/>
      <c r="DE232" s="344">
        <f t="shared" si="1759"/>
        <v>0</v>
      </c>
      <c r="DF232" s="345"/>
      <c r="DG232" s="344">
        <f t="shared" si="1760"/>
        <v>0</v>
      </c>
      <c r="DH232" s="346"/>
      <c r="DI232" s="347"/>
      <c r="DJ232" s="347"/>
      <c r="DK232" s="344">
        <f t="shared" si="1761"/>
        <v>0</v>
      </c>
      <c r="DL232" s="345">
        <v>0.294289866351475</v>
      </c>
      <c r="DM232" s="348">
        <f t="shared" si="1762"/>
        <v>0</v>
      </c>
      <c r="DN232" s="349">
        <f t="shared" si="1763"/>
        <v>0</v>
      </c>
      <c r="DO232" s="350"/>
      <c r="DP232" s="341">
        <v>3.0</v>
      </c>
      <c r="DQ232" s="342" t="s">
        <v>137</v>
      </c>
      <c r="DR232" s="343" t="s">
        <v>121</v>
      </c>
      <c r="DS232" s="343" t="s">
        <v>123</v>
      </c>
      <c r="DT232" s="344" t="str">
        <f>ADHB!DT232</f>
        <v/>
      </c>
      <c r="DU232" s="344"/>
      <c r="DV232" s="344">
        <f t="shared" si="1764"/>
        <v>0</v>
      </c>
      <c r="DW232" s="345"/>
      <c r="DX232" s="344">
        <f t="shared" si="1765"/>
        <v>0</v>
      </c>
      <c r="DY232" s="346"/>
      <c r="DZ232" s="347"/>
      <c r="EA232" s="347"/>
      <c r="EB232" s="344">
        <f t="shared" si="1766"/>
        <v>0</v>
      </c>
      <c r="EC232" s="345">
        <v>0.294289866351475</v>
      </c>
      <c r="ED232" s="348">
        <f t="shared" si="1767"/>
        <v>0</v>
      </c>
      <c r="EE232" s="349">
        <f t="shared" si="1768"/>
        <v>0</v>
      </c>
      <c r="EF232" s="350"/>
      <c r="EG232" s="341">
        <v>3.0</v>
      </c>
      <c r="EH232" s="342" t="s">
        <v>137</v>
      </c>
      <c r="EI232" s="343" t="s">
        <v>121</v>
      </c>
      <c r="EJ232" s="343" t="s">
        <v>123</v>
      </c>
      <c r="EK232" s="344" t="str">
        <f>ADHB!EK232</f>
        <v/>
      </c>
      <c r="EL232" s="344"/>
      <c r="EM232" s="344">
        <f t="shared" si="1769"/>
        <v>0</v>
      </c>
      <c r="EN232" s="345"/>
      <c r="EO232" s="344">
        <f t="shared" si="1770"/>
        <v>0</v>
      </c>
      <c r="EP232" s="346"/>
      <c r="EQ232" s="347"/>
      <c r="ER232" s="347"/>
      <c r="ES232" s="344">
        <f t="shared" si="1771"/>
        <v>0</v>
      </c>
      <c r="ET232" s="345">
        <v>0.294289866351475</v>
      </c>
      <c r="EU232" s="348">
        <f t="shared" si="1772"/>
        <v>0</v>
      </c>
      <c r="EV232" s="349">
        <f t="shared" si="1773"/>
        <v>0</v>
      </c>
      <c r="EW232" s="350"/>
      <c r="EX232" s="341">
        <v>3.0</v>
      </c>
      <c r="EY232" s="342" t="s">
        <v>137</v>
      </c>
      <c r="EZ232" s="343" t="s">
        <v>121</v>
      </c>
      <c r="FA232" s="343" t="s">
        <v>123</v>
      </c>
      <c r="FB232" s="344" t="str">
        <f>ADHB!FB232</f>
        <v/>
      </c>
      <c r="FC232" s="344"/>
      <c r="FD232" s="344">
        <f t="shared" si="1774"/>
        <v>0</v>
      </c>
      <c r="FE232" s="345"/>
      <c r="FF232" s="344">
        <f t="shared" si="1775"/>
        <v>0</v>
      </c>
      <c r="FG232" s="346"/>
      <c r="FH232" s="347"/>
      <c r="FI232" s="347"/>
      <c r="FJ232" s="344">
        <f t="shared" si="1776"/>
        <v>0</v>
      </c>
      <c r="FK232" s="345">
        <v>0.294289866351475</v>
      </c>
      <c r="FL232" s="348">
        <f t="shared" si="1777"/>
        <v>0</v>
      </c>
      <c r="FM232" s="349">
        <f t="shared" si="1778"/>
        <v>0</v>
      </c>
      <c r="FN232" s="350"/>
      <c r="FO232" s="341">
        <v>3.0</v>
      </c>
      <c r="FP232" s="342" t="s">
        <v>137</v>
      </c>
      <c r="FQ232" s="343" t="s">
        <v>121</v>
      </c>
      <c r="FR232" s="343" t="s">
        <v>123</v>
      </c>
      <c r="FS232" s="344" t="str">
        <f>ADHB!FS232</f>
        <v/>
      </c>
      <c r="FT232" s="344"/>
      <c r="FU232" s="344">
        <f t="shared" si="1779"/>
        <v>0</v>
      </c>
      <c r="FV232" s="345"/>
      <c r="FW232" s="344">
        <f t="shared" si="1780"/>
        <v>0</v>
      </c>
      <c r="FX232" s="346"/>
      <c r="FY232" s="347"/>
      <c r="FZ232" s="347"/>
      <c r="GA232" s="344">
        <f t="shared" si="1781"/>
        <v>0</v>
      </c>
      <c r="GB232" s="345">
        <v>0.294289866351475</v>
      </c>
      <c r="GC232" s="348">
        <f t="shared" si="1782"/>
        <v>0</v>
      </c>
      <c r="GD232" s="349">
        <f t="shared" si="1783"/>
        <v>0</v>
      </c>
      <c r="GE232" s="350"/>
      <c r="GF232" s="341">
        <v>3.0</v>
      </c>
      <c r="GG232" s="342" t="s">
        <v>137</v>
      </c>
      <c r="GH232" s="343" t="s">
        <v>121</v>
      </c>
      <c r="GI232" s="343" t="s">
        <v>123</v>
      </c>
      <c r="GJ232" s="344" t="str">
        <f>ADHB!GJ232</f>
        <v/>
      </c>
      <c r="GK232" s="344"/>
      <c r="GL232" s="344">
        <f t="shared" si="1784"/>
        <v>0</v>
      </c>
      <c r="GM232" s="345"/>
      <c r="GN232" s="344">
        <f t="shared" si="1785"/>
        <v>0</v>
      </c>
      <c r="GO232" s="346"/>
      <c r="GP232" s="347"/>
      <c r="GQ232" s="347"/>
      <c r="GR232" s="344">
        <f t="shared" si="1786"/>
        <v>0</v>
      </c>
      <c r="GS232" s="345">
        <v>0.294289866351475</v>
      </c>
      <c r="GT232" s="348">
        <f t="shared" si="1787"/>
        <v>0</v>
      </c>
      <c r="GU232" s="349">
        <f t="shared" si="1788"/>
        <v>0</v>
      </c>
      <c r="GV232" s="350"/>
      <c r="GW232" s="341">
        <v>3.0</v>
      </c>
      <c r="GX232" s="342" t="s">
        <v>137</v>
      </c>
      <c r="GY232" s="343" t="s">
        <v>121</v>
      </c>
      <c r="GZ232" s="343" t="s">
        <v>123</v>
      </c>
      <c r="HA232" s="344" t="str">
        <f>ADHB!HA232</f>
        <v/>
      </c>
      <c r="HB232" s="344"/>
      <c r="HC232" s="344">
        <f t="shared" si="1789"/>
        <v>0</v>
      </c>
      <c r="HD232" s="345"/>
      <c r="HE232" s="344">
        <f t="shared" si="1790"/>
        <v>0</v>
      </c>
      <c r="HF232" s="346"/>
      <c r="HG232" s="347"/>
      <c r="HH232" s="347"/>
      <c r="HI232" s="344">
        <f t="shared" si="1791"/>
        <v>0</v>
      </c>
      <c r="HJ232" s="345">
        <v>0.294289866351475</v>
      </c>
      <c r="HK232" s="348">
        <f t="shared" si="1792"/>
        <v>0</v>
      </c>
      <c r="HL232" s="349">
        <f t="shared" si="1793"/>
        <v>0</v>
      </c>
      <c r="HM232" s="350"/>
      <c r="HN232" s="341">
        <v>3.0</v>
      </c>
      <c r="HO232" s="342" t="s">
        <v>137</v>
      </c>
      <c r="HP232" s="343" t="s">
        <v>121</v>
      </c>
      <c r="HQ232" s="343" t="s">
        <v>123</v>
      </c>
      <c r="HR232" s="344" t="str">
        <f>ADHB!HR232</f>
        <v/>
      </c>
      <c r="HS232" s="344"/>
      <c r="HT232" s="344">
        <f t="shared" si="1794"/>
        <v>0</v>
      </c>
      <c r="HU232" s="345"/>
      <c r="HV232" s="344">
        <f t="shared" si="1795"/>
        <v>0</v>
      </c>
      <c r="HW232" s="346"/>
      <c r="HX232" s="347"/>
      <c r="HY232" s="347"/>
      <c r="HZ232" s="344">
        <f t="shared" si="1796"/>
        <v>0</v>
      </c>
      <c r="IA232" s="345">
        <v>0.294289866351475</v>
      </c>
      <c r="IB232" s="348">
        <f t="shared" si="1797"/>
        <v>0</v>
      </c>
      <c r="IC232" s="349">
        <f t="shared" si="1798"/>
        <v>0</v>
      </c>
      <c r="ID232" s="350"/>
      <c r="IE232" s="341">
        <v>3.0</v>
      </c>
      <c r="IF232" s="342" t="s">
        <v>137</v>
      </c>
      <c r="IG232" s="343" t="s">
        <v>121</v>
      </c>
      <c r="IH232" s="343" t="s">
        <v>123</v>
      </c>
      <c r="II232" s="344" t="str">
        <f>ADHB!II232</f>
        <v/>
      </c>
      <c r="IJ232" s="344"/>
      <c r="IK232" s="344">
        <f t="shared" si="1799"/>
        <v>0</v>
      </c>
      <c r="IL232" s="345"/>
      <c r="IM232" s="344">
        <f t="shared" si="1800"/>
        <v>0</v>
      </c>
      <c r="IN232" s="346"/>
      <c r="IO232" s="347"/>
      <c r="IP232" s="347"/>
      <c r="IQ232" s="344">
        <f t="shared" si="1801"/>
        <v>0</v>
      </c>
      <c r="IR232" s="345">
        <v>0.294289866351475</v>
      </c>
      <c r="IS232" s="348">
        <f t="shared" si="1802"/>
        <v>0</v>
      </c>
      <c r="IT232" s="349">
        <f t="shared" si="1803"/>
        <v>0</v>
      </c>
      <c r="IU232" s="350"/>
      <c r="IV232" s="341">
        <v>3.0</v>
      </c>
      <c r="IW232" s="342" t="s">
        <v>137</v>
      </c>
      <c r="IX232" s="343" t="s">
        <v>121</v>
      </c>
      <c r="IY232" s="343" t="s">
        <v>123</v>
      </c>
      <c r="IZ232" s="344" t="str">
        <f>ADHB!IZ232</f>
        <v/>
      </c>
      <c r="JA232" s="344"/>
      <c r="JB232" s="344">
        <f t="shared" si="1804"/>
        <v>0</v>
      </c>
      <c r="JC232" s="345"/>
      <c r="JD232" s="344">
        <f t="shared" si="1805"/>
        <v>0</v>
      </c>
      <c r="JE232" s="346"/>
      <c r="JF232" s="347"/>
      <c r="JG232" s="347"/>
      <c r="JH232" s="344">
        <f t="shared" si="1806"/>
        <v>0</v>
      </c>
      <c r="JI232" s="345">
        <v>0.294289866351475</v>
      </c>
      <c r="JJ232" s="348">
        <f t="shared" si="1807"/>
        <v>0</v>
      </c>
      <c r="JK232" s="349">
        <f t="shared" si="1808"/>
        <v>0</v>
      </c>
      <c r="JL232" s="350"/>
      <c r="JM232" s="341">
        <v>3.0</v>
      </c>
      <c r="JN232" s="342" t="s">
        <v>137</v>
      </c>
      <c r="JO232" s="343" t="s">
        <v>121</v>
      </c>
      <c r="JP232" s="343" t="s">
        <v>123</v>
      </c>
      <c r="JQ232" s="344" t="str">
        <f>ADHB!KY232</f>
        <v/>
      </c>
      <c r="JR232" s="344"/>
      <c r="JS232" s="344">
        <f t="shared" si="1809"/>
        <v>0</v>
      </c>
      <c r="JT232" s="345"/>
      <c r="JU232" s="344">
        <f t="shared" si="1810"/>
        <v>0</v>
      </c>
      <c r="JV232" s="346"/>
      <c r="JW232" s="347"/>
      <c r="JX232" s="347"/>
      <c r="JY232" s="344">
        <f t="shared" si="1811"/>
        <v>0</v>
      </c>
      <c r="JZ232" s="345">
        <v>0.294289866351475</v>
      </c>
      <c r="KA232" s="348">
        <f t="shared" si="1812"/>
        <v>0</v>
      </c>
      <c r="KB232" s="349">
        <f t="shared" si="1813"/>
        <v>0</v>
      </c>
      <c r="KC232" s="350"/>
      <c r="KD232" s="341">
        <v>3.0</v>
      </c>
      <c r="KE232" s="342" t="s">
        <v>137</v>
      </c>
      <c r="KF232" s="343" t="s">
        <v>121</v>
      </c>
      <c r="KG232" s="343" t="s">
        <v>123</v>
      </c>
      <c r="KH232" s="344" t="str">
        <f>ADHB!LP232</f>
        <v/>
      </c>
      <c r="KI232" s="344"/>
      <c r="KJ232" s="344">
        <f t="shared" si="1814"/>
        <v>0</v>
      </c>
      <c r="KK232" s="345"/>
      <c r="KL232" s="344">
        <f t="shared" si="1815"/>
        <v>0</v>
      </c>
      <c r="KM232" s="346"/>
      <c r="KN232" s="347"/>
      <c r="KO232" s="347"/>
      <c r="KP232" s="344">
        <f t="shared" si="1816"/>
        <v>0</v>
      </c>
      <c r="KQ232" s="345">
        <v>0.294289866351475</v>
      </c>
      <c r="KR232" s="348">
        <f t="shared" si="1817"/>
        <v>0</v>
      </c>
      <c r="KS232" s="349">
        <f t="shared" si="1818"/>
        <v>0</v>
      </c>
      <c r="KT232" s="350"/>
      <c r="KU232" s="351"/>
    </row>
    <row r="233" ht="15.75" customHeight="1">
      <c r="A233" s="341">
        <v>4.0</v>
      </c>
      <c r="B233" s="342" t="s">
        <v>138</v>
      </c>
      <c r="C233" s="343" t="s">
        <v>121</v>
      </c>
      <c r="D233" s="343" t="s">
        <v>123</v>
      </c>
      <c r="E233" s="344" t="str">
        <f>ADHB!E233</f>
        <v/>
      </c>
      <c r="F233" s="344"/>
      <c r="G233" s="344">
        <f t="shared" si="1729"/>
        <v>0</v>
      </c>
      <c r="H233" s="345"/>
      <c r="I233" s="344">
        <f t="shared" si="1730"/>
        <v>0</v>
      </c>
      <c r="J233" s="346"/>
      <c r="K233" s="347"/>
      <c r="L233" s="347"/>
      <c r="M233" s="344">
        <f t="shared" si="1731"/>
        <v>0</v>
      </c>
      <c r="N233" s="345">
        <v>0.294289866351475</v>
      </c>
      <c r="O233" s="348">
        <f t="shared" si="1732"/>
        <v>0</v>
      </c>
      <c r="P233" s="349">
        <f t="shared" si="1733"/>
        <v>0</v>
      </c>
      <c r="Q233" s="350"/>
      <c r="R233" s="341">
        <v>4.0</v>
      </c>
      <c r="S233" s="342" t="s">
        <v>138</v>
      </c>
      <c r="T233" s="343" t="s">
        <v>121</v>
      </c>
      <c r="U233" s="343" t="s">
        <v>123</v>
      </c>
      <c r="V233" s="344" t="str">
        <f>ADHB!V233</f>
        <v/>
      </c>
      <c r="W233" s="344"/>
      <c r="X233" s="344">
        <f t="shared" si="1734"/>
        <v>0</v>
      </c>
      <c r="Y233" s="345"/>
      <c r="Z233" s="344">
        <f t="shared" si="1735"/>
        <v>0</v>
      </c>
      <c r="AA233" s="346"/>
      <c r="AB233" s="347"/>
      <c r="AC233" s="347"/>
      <c r="AD233" s="344">
        <f t="shared" si="1736"/>
        <v>0</v>
      </c>
      <c r="AE233" s="345">
        <v>0.294289866351475</v>
      </c>
      <c r="AF233" s="348">
        <f t="shared" si="1737"/>
        <v>0</v>
      </c>
      <c r="AG233" s="349">
        <f t="shared" si="1738"/>
        <v>0</v>
      </c>
      <c r="AH233" s="350"/>
      <c r="AI233" s="341">
        <v>4.0</v>
      </c>
      <c r="AJ233" s="342" t="s">
        <v>138</v>
      </c>
      <c r="AK233" s="343" t="s">
        <v>121</v>
      </c>
      <c r="AL233" s="343" t="s">
        <v>123</v>
      </c>
      <c r="AM233" s="344" t="str">
        <f>ADHB!AM233</f>
        <v/>
      </c>
      <c r="AN233" s="344"/>
      <c r="AO233" s="344">
        <f t="shared" si="1739"/>
        <v>0</v>
      </c>
      <c r="AP233" s="345"/>
      <c r="AQ233" s="344">
        <f t="shared" si="1740"/>
        <v>0</v>
      </c>
      <c r="AR233" s="346"/>
      <c r="AS233" s="347"/>
      <c r="AT233" s="347"/>
      <c r="AU233" s="344">
        <f t="shared" si="1741"/>
        <v>0</v>
      </c>
      <c r="AV233" s="345">
        <v>0.294289866351475</v>
      </c>
      <c r="AW233" s="348">
        <f t="shared" si="1742"/>
        <v>0</v>
      </c>
      <c r="AX233" s="349">
        <f t="shared" si="1743"/>
        <v>0</v>
      </c>
      <c r="AY233" s="350"/>
      <c r="AZ233" s="341">
        <v>4.0</v>
      </c>
      <c r="BA233" s="342" t="s">
        <v>138</v>
      </c>
      <c r="BB233" s="343" t="s">
        <v>121</v>
      </c>
      <c r="BC233" s="343" t="s">
        <v>123</v>
      </c>
      <c r="BD233" s="344" t="str">
        <f>ADHB!BD233</f>
        <v/>
      </c>
      <c r="BE233" s="344"/>
      <c r="BF233" s="344">
        <f t="shared" si="1744"/>
        <v>0</v>
      </c>
      <c r="BG233" s="345"/>
      <c r="BH233" s="344">
        <f t="shared" si="1745"/>
        <v>0</v>
      </c>
      <c r="BI233" s="346"/>
      <c r="BJ233" s="347"/>
      <c r="BK233" s="347"/>
      <c r="BL233" s="344">
        <f t="shared" si="1746"/>
        <v>0</v>
      </c>
      <c r="BM233" s="345">
        <v>0.294289866351475</v>
      </c>
      <c r="BN233" s="348">
        <f t="shared" si="1747"/>
        <v>0</v>
      </c>
      <c r="BO233" s="349">
        <f t="shared" si="1748"/>
        <v>0</v>
      </c>
      <c r="BP233" s="350"/>
      <c r="BQ233" s="341">
        <v>4.0</v>
      </c>
      <c r="BR233" s="342" t="s">
        <v>138</v>
      </c>
      <c r="BS233" s="343" t="s">
        <v>121</v>
      </c>
      <c r="BT233" s="343" t="s">
        <v>123</v>
      </c>
      <c r="BU233" s="344" t="str">
        <f>ADHB!BU233</f>
        <v/>
      </c>
      <c r="BV233" s="344"/>
      <c r="BW233" s="344">
        <f t="shared" si="1749"/>
        <v>0</v>
      </c>
      <c r="BX233" s="345"/>
      <c r="BY233" s="344">
        <f t="shared" si="1750"/>
        <v>0</v>
      </c>
      <c r="BZ233" s="346"/>
      <c r="CA233" s="347"/>
      <c r="CB233" s="347"/>
      <c r="CC233" s="344">
        <f t="shared" si="1751"/>
        <v>0</v>
      </c>
      <c r="CD233" s="345">
        <v>0.294289866351475</v>
      </c>
      <c r="CE233" s="348">
        <f t="shared" si="1752"/>
        <v>0</v>
      </c>
      <c r="CF233" s="349">
        <f t="shared" si="1753"/>
        <v>0</v>
      </c>
      <c r="CG233" s="350"/>
      <c r="CH233" s="341">
        <v>4.0</v>
      </c>
      <c r="CI233" s="342" t="s">
        <v>138</v>
      </c>
      <c r="CJ233" s="343" t="s">
        <v>121</v>
      </c>
      <c r="CK233" s="343" t="s">
        <v>123</v>
      </c>
      <c r="CL233" s="344" t="str">
        <f>ADHB!CL233</f>
        <v/>
      </c>
      <c r="CM233" s="344"/>
      <c r="CN233" s="344">
        <f t="shared" si="1754"/>
        <v>0</v>
      </c>
      <c r="CO233" s="345"/>
      <c r="CP233" s="344">
        <f t="shared" si="1755"/>
        <v>0</v>
      </c>
      <c r="CQ233" s="346"/>
      <c r="CR233" s="347"/>
      <c r="CS233" s="347"/>
      <c r="CT233" s="344">
        <f t="shared" si="1756"/>
        <v>0</v>
      </c>
      <c r="CU233" s="345">
        <v>0.294289866351475</v>
      </c>
      <c r="CV233" s="348">
        <f t="shared" si="1757"/>
        <v>0</v>
      </c>
      <c r="CW233" s="349">
        <f t="shared" si="1758"/>
        <v>0</v>
      </c>
      <c r="CX233" s="350"/>
      <c r="CY233" s="341">
        <v>4.0</v>
      </c>
      <c r="CZ233" s="342" t="s">
        <v>138</v>
      </c>
      <c r="DA233" s="343" t="s">
        <v>121</v>
      </c>
      <c r="DB233" s="343" t="s">
        <v>123</v>
      </c>
      <c r="DC233" s="344" t="str">
        <f>ADHB!DC233</f>
        <v/>
      </c>
      <c r="DD233" s="344"/>
      <c r="DE233" s="344">
        <f t="shared" si="1759"/>
        <v>0</v>
      </c>
      <c r="DF233" s="345"/>
      <c r="DG233" s="344">
        <f t="shared" si="1760"/>
        <v>0</v>
      </c>
      <c r="DH233" s="346"/>
      <c r="DI233" s="347"/>
      <c r="DJ233" s="347"/>
      <c r="DK233" s="344">
        <f t="shared" si="1761"/>
        <v>0</v>
      </c>
      <c r="DL233" s="345">
        <v>0.294289866351475</v>
      </c>
      <c r="DM233" s="348">
        <f t="shared" si="1762"/>
        <v>0</v>
      </c>
      <c r="DN233" s="349">
        <f t="shared" si="1763"/>
        <v>0</v>
      </c>
      <c r="DO233" s="350"/>
      <c r="DP233" s="341">
        <v>4.0</v>
      </c>
      <c r="DQ233" s="342" t="s">
        <v>138</v>
      </c>
      <c r="DR233" s="343" t="s">
        <v>121</v>
      </c>
      <c r="DS233" s="343" t="s">
        <v>123</v>
      </c>
      <c r="DT233" s="344" t="str">
        <f>ADHB!DT233</f>
        <v/>
      </c>
      <c r="DU233" s="344"/>
      <c r="DV233" s="344">
        <f t="shared" si="1764"/>
        <v>0</v>
      </c>
      <c r="DW233" s="345"/>
      <c r="DX233" s="344">
        <f t="shared" si="1765"/>
        <v>0</v>
      </c>
      <c r="DY233" s="346"/>
      <c r="DZ233" s="347"/>
      <c r="EA233" s="347"/>
      <c r="EB233" s="344">
        <f t="shared" si="1766"/>
        <v>0</v>
      </c>
      <c r="EC233" s="345">
        <v>0.294289866351475</v>
      </c>
      <c r="ED233" s="348">
        <f t="shared" si="1767"/>
        <v>0</v>
      </c>
      <c r="EE233" s="349">
        <f t="shared" si="1768"/>
        <v>0</v>
      </c>
      <c r="EF233" s="350"/>
      <c r="EG233" s="341">
        <v>4.0</v>
      </c>
      <c r="EH233" s="342" t="s">
        <v>138</v>
      </c>
      <c r="EI233" s="343" t="s">
        <v>121</v>
      </c>
      <c r="EJ233" s="343" t="s">
        <v>123</v>
      </c>
      <c r="EK233" s="344" t="str">
        <f>ADHB!EK233</f>
        <v/>
      </c>
      <c r="EL233" s="344"/>
      <c r="EM233" s="344">
        <f t="shared" si="1769"/>
        <v>0</v>
      </c>
      <c r="EN233" s="345"/>
      <c r="EO233" s="344">
        <f t="shared" si="1770"/>
        <v>0</v>
      </c>
      <c r="EP233" s="346"/>
      <c r="EQ233" s="347"/>
      <c r="ER233" s="347"/>
      <c r="ES233" s="344">
        <f t="shared" si="1771"/>
        <v>0</v>
      </c>
      <c r="ET233" s="345">
        <v>0.294289866351475</v>
      </c>
      <c r="EU233" s="348">
        <f t="shared" si="1772"/>
        <v>0</v>
      </c>
      <c r="EV233" s="349">
        <f t="shared" si="1773"/>
        <v>0</v>
      </c>
      <c r="EW233" s="350"/>
      <c r="EX233" s="341">
        <v>4.0</v>
      </c>
      <c r="EY233" s="342" t="s">
        <v>138</v>
      </c>
      <c r="EZ233" s="343" t="s">
        <v>121</v>
      </c>
      <c r="FA233" s="343" t="s">
        <v>123</v>
      </c>
      <c r="FB233" s="344" t="str">
        <f>ADHB!FB233</f>
        <v/>
      </c>
      <c r="FC233" s="344"/>
      <c r="FD233" s="344">
        <f t="shared" si="1774"/>
        <v>0</v>
      </c>
      <c r="FE233" s="345"/>
      <c r="FF233" s="344">
        <f t="shared" si="1775"/>
        <v>0</v>
      </c>
      <c r="FG233" s="346"/>
      <c r="FH233" s="347"/>
      <c r="FI233" s="347"/>
      <c r="FJ233" s="344">
        <f t="shared" si="1776"/>
        <v>0</v>
      </c>
      <c r="FK233" s="345">
        <v>0.294289866351475</v>
      </c>
      <c r="FL233" s="348">
        <f t="shared" si="1777"/>
        <v>0</v>
      </c>
      <c r="FM233" s="349">
        <f t="shared" si="1778"/>
        <v>0</v>
      </c>
      <c r="FN233" s="350"/>
      <c r="FO233" s="341">
        <v>4.0</v>
      </c>
      <c r="FP233" s="342" t="s">
        <v>138</v>
      </c>
      <c r="FQ233" s="343" t="s">
        <v>121</v>
      </c>
      <c r="FR233" s="343" t="s">
        <v>123</v>
      </c>
      <c r="FS233" s="344" t="str">
        <f>ADHB!FS233</f>
        <v/>
      </c>
      <c r="FT233" s="344"/>
      <c r="FU233" s="344">
        <f t="shared" si="1779"/>
        <v>0</v>
      </c>
      <c r="FV233" s="345"/>
      <c r="FW233" s="344">
        <f t="shared" si="1780"/>
        <v>0</v>
      </c>
      <c r="FX233" s="346"/>
      <c r="FY233" s="347"/>
      <c r="FZ233" s="347"/>
      <c r="GA233" s="344">
        <f t="shared" si="1781"/>
        <v>0</v>
      </c>
      <c r="GB233" s="345">
        <v>0.294289866351475</v>
      </c>
      <c r="GC233" s="348">
        <f t="shared" si="1782"/>
        <v>0</v>
      </c>
      <c r="GD233" s="349">
        <f t="shared" si="1783"/>
        <v>0</v>
      </c>
      <c r="GE233" s="350"/>
      <c r="GF233" s="341">
        <v>4.0</v>
      </c>
      <c r="GG233" s="342" t="s">
        <v>138</v>
      </c>
      <c r="GH233" s="343" t="s">
        <v>121</v>
      </c>
      <c r="GI233" s="343" t="s">
        <v>123</v>
      </c>
      <c r="GJ233" s="344" t="str">
        <f>ADHB!GJ233</f>
        <v/>
      </c>
      <c r="GK233" s="344"/>
      <c r="GL233" s="344">
        <f t="shared" si="1784"/>
        <v>0</v>
      </c>
      <c r="GM233" s="345"/>
      <c r="GN233" s="344">
        <f t="shared" si="1785"/>
        <v>0</v>
      </c>
      <c r="GO233" s="346"/>
      <c r="GP233" s="347"/>
      <c r="GQ233" s="347"/>
      <c r="GR233" s="344">
        <f t="shared" si="1786"/>
        <v>0</v>
      </c>
      <c r="GS233" s="345">
        <v>0.294289866351475</v>
      </c>
      <c r="GT233" s="348">
        <f t="shared" si="1787"/>
        <v>0</v>
      </c>
      <c r="GU233" s="349">
        <f t="shared" si="1788"/>
        <v>0</v>
      </c>
      <c r="GV233" s="350"/>
      <c r="GW233" s="341">
        <v>4.0</v>
      </c>
      <c r="GX233" s="342" t="s">
        <v>138</v>
      </c>
      <c r="GY233" s="343" t="s">
        <v>121</v>
      </c>
      <c r="GZ233" s="343" t="s">
        <v>123</v>
      </c>
      <c r="HA233" s="344" t="str">
        <f>ADHB!HA233</f>
        <v/>
      </c>
      <c r="HB233" s="344"/>
      <c r="HC233" s="344">
        <f t="shared" si="1789"/>
        <v>0</v>
      </c>
      <c r="HD233" s="345"/>
      <c r="HE233" s="344">
        <f t="shared" si="1790"/>
        <v>0</v>
      </c>
      <c r="HF233" s="346"/>
      <c r="HG233" s="347"/>
      <c r="HH233" s="347"/>
      <c r="HI233" s="344">
        <f t="shared" si="1791"/>
        <v>0</v>
      </c>
      <c r="HJ233" s="345">
        <v>0.294289866351475</v>
      </c>
      <c r="HK233" s="348">
        <f t="shared" si="1792"/>
        <v>0</v>
      </c>
      <c r="HL233" s="349">
        <f t="shared" si="1793"/>
        <v>0</v>
      </c>
      <c r="HM233" s="350"/>
      <c r="HN233" s="341">
        <v>4.0</v>
      </c>
      <c r="HO233" s="342" t="s">
        <v>138</v>
      </c>
      <c r="HP233" s="343" t="s">
        <v>121</v>
      </c>
      <c r="HQ233" s="343" t="s">
        <v>123</v>
      </c>
      <c r="HR233" s="344" t="str">
        <f>ADHB!HR233</f>
        <v/>
      </c>
      <c r="HS233" s="344"/>
      <c r="HT233" s="344">
        <f t="shared" si="1794"/>
        <v>0</v>
      </c>
      <c r="HU233" s="345"/>
      <c r="HV233" s="344">
        <f t="shared" si="1795"/>
        <v>0</v>
      </c>
      <c r="HW233" s="346"/>
      <c r="HX233" s="347"/>
      <c r="HY233" s="347"/>
      <c r="HZ233" s="344">
        <f t="shared" si="1796"/>
        <v>0</v>
      </c>
      <c r="IA233" s="345">
        <v>0.294289866351475</v>
      </c>
      <c r="IB233" s="348">
        <f t="shared" si="1797"/>
        <v>0</v>
      </c>
      <c r="IC233" s="349">
        <f t="shared" si="1798"/>
        <v>0</v>
      </c>
      <c r="ID233" s="350"/>
      <c r="IE233" s="341">
        <v>4.0</v>
      </c>
      <c r="IF233" s="342" t="s">
        <v>138</v>
      </c>
      <c r="IG233" s="343" t="s">
        <v>121</v>
      </c>
      <c r="IH233" s="343" t="s">
        <v>123</v>
      </c>
      <c r="II233" s="344" t="str">
        <f>ADHB!II233</f>
        <v/>
      </c>
      <c r="IJ233" s="344"/>
      <c r="IK233" s="344">
        <f t="shared" si="1799"/>
        <v>0</v>
      </c>
      <c r="IL233" s="345"/>
      <c r="IM233" s="344">
        <f t="shared" si="1800"/>
        <v>0</v>
      </c>
      <c r="IN233" s="346"/>
      <c r="IO233" s="347"/>
      <c r="IP233" s="347"/>
      <c r="IQ233" s="344">
        <f t="shared" si="1801"/>
        <v>0</v>
      </c>
      <c r="IR233" s="345">
        <v>0.294289866351475</v>
      </c>
      <c r="IS233" s="348">
        <f t="shared" si="1802"/>
        <v>0</v>
      </c>
      <c r="IT233" s="349">
        <f t="shared" si="1803"/>
        <v>0</v>
      </c>
      <c r="IU233" s="350"/>
      <c r="IV233" s="341">
        <v>4.0</v>
      </c>
      <c r="IW233" s="342" t="s">
        <v>138</v>
      </c>
      <c r="IX233" s="343" t="s">
        <v>121</v>
      </c>
      <c r="IY233" s="343" t="s">
        <v>123</v>
      </c>
      <c r="IZ233" s="344" t="str">
        <f>ADHB!IZ233</f>
        <v/>
      </c>
      <c r="JA233" s="344"/>
      <c r="JB233" s="344">
        <f t="shared" si="1804"/>
        <v>0</v>
      </c>
      <c r="JC233" s="345"/>
      <c r="JD233" s="344">
        <f t="shared" si="1805"/>
        <v>0</v>
      </c>
      <c r="JE233" s="346"/>
      <c r="JF233" s="347"/>
      <c r="JG233" s="347"/>
      <c r="JH233" s="344">
        <f t="shared" si="1806"/>
        <v>0</v>
      </c>
      <c r="JI233" s="345">
        <v>0.294289866351475</v>
      </c>
      <c r="JJ233" s="348">
        <f t="shared" si="1807"/>
        <v>0</v>
      </c>
      <c r="JK233" s="349">
        <f t="shared" si="1808"/>
        <v>0</v>
      </c>
      <c r="JL233" s="350"/>
      <c r="JM233" s="341">
        <v>4.0</v>
      </c>
      <c r="JN233" s="342" t="s">
        <v>138</v>
      </c>
      <c r="JO233" s="343" t="s">
        <v>121</v>
      </c>
      <c r="JP233" s="343" t="s">
        <v>123</v>
      </c>
      <c r="JQ233" s="344" t="str">
        <f>ADHB!KY233</f>
        <v/>
      </c>
      <c r="JR233" s="344"/>
      <c r="JS233" s="344">
        <f t="shared" si="1809"/>
        <v>0</v>
      </c>
      <c r="JT233" s="345"/>
      <c r="JU233" s="344">
        <f t="shared" si="1810"/>
        <v>0</v>
      </c>
      <c r="JV233" s="346"/>
      <c r="JW233" s="347"/>
      <c r="JX233" s="347"/>
      <c r="JY233" s="344">
        <f t="shared" si="1811"/>
        <v>0</v>
      </c>
      <c r="JZ233" s="345">
        <v>0.294289866351475</v>
      </c>
      <c r="KA233" s="348">
        <f t="shared" si="1812"/>
        <v>0</v>
      </c>
      <c r="KB233" s="349">
        <f t="shared" si="1813"/>
        <v>0</v>
      </c>
      <c r="KC233" s="350"/>
      <c r="KD233" s="341">
        <v>4.0</v>
      </c>
      <c r="KE233" s="342" t="s">
        <v>138</v>
      </c>
      <c r="KF233" s="343" t="s">
        <v>121</v>
      </c>
      <c r="KG233" s="343" t="s">
        <v>123</v>
      </c>
      <c r="KH233" s="344" t="str">
        <f>ADHB!LP233</f>
        <v/>
      </c>
      <c r="KI233" s="344"/>
      <c r="KJ233" s="344">
        <f t="shared" si="1814"/>
        <v>0</v>
      </c>
      <c r="KK233" s="345"/>
      <c r="KL233" s="344">
        <f t="shared" si="1815"/>
        <v>0</v>
      </c>
      <c r="KM233" s="346"/>
      <c r="KN233" s="347"/>
      <c r="KO233" s="347"/>
      <c r="KP233" s="344">
        <f t="shared" si="1816"/>
        <v>0</v>
      </c>
      <c r="KQ233" s="345">
        <v>0.294289866351475</v>
      </c>
      <c r="KR233" s="348">
        <f t="shared" si="1817"/>
        <v>0</v>
      </c>
      <c r="KS233" s="349">
        <f t="shared" si="1818"/>
        <v>0</v>
      </c>
      <c r="KT233" s="350"/>
      <c r="KU233" s="351"/>
    </row>
    <row r="234" ht="15.75" customHeight="1">
      <c r="A234" s="341">
        <v>5.0</v>
      </c>
      <c r="B234" s="342" t="s">
        <v>139</v>
      </c>
      <c r="C234" s="343" t="s">
        <v>121</v>
      </c>
      <c r="D234" s="343" t="s">
        <v>123</v>
      </c>
      <c r="E234" s="344" t="str">
        <f>ADHB!E234</f>
        <v/>
      </c>
      <c r="F234" s="344"/>
      <c r="G234" s="344">
        <f t="shared" si="1729"/>
        <v>0</v>
      </c>
      <c r="H234" s="345"/>
      <c r="I234" s="344">
        <f t="shared" si="1730"/>
        <v>0</v>
      </c>
      <c r="J234" s="346"/>
      <c r="K234" s="347"/>
      <c r="L234" s="347"/>
      <c r="M234" s="344">
        <f t="shared" si="1731"/>
        <v>0</v>
      </c>
      <c r="N234" s="345">
        <v>0.294289866351475</v>
      </c>
      <c r="O234" s="348">
        <f t="shared" si="1732"/>
        <v>0</v>
      </c>
      <c r="P234" s="349">
        <f t="shared" si="1733"/>
        <v>0</v>
      </c>
      <c r="Q234" s="350"/>
      <c r="R234" s="341">
        <v>5.0</v>
      </c>
      <c r="S234" s="342" t="s">
        <v>139</v>
      </c>
      <c r="T234" s="343" t="s">
        <v>121</v>
      </c>
      <c r="U234" s="343" t="s">
        <v>123</v>
      </c>
      <c r="V234" s="344" t="str">
        <f>ADHB!V234</f>
        <v/>
      </c>
      <c r="W234" s="344"/>
      <c r="X234" s="344">
        <f t="shared" si="1734"/>
        <v>0</v>
      </c>
      <c r="Y234" s="345"/>
      <c r="Z234" s="344">
        <f t="shared" si="1735"/>
        <v>0</v>
      </c>
      <c r="AA234" s="346"/>
      <c r="AB234" s="347"/>
      <c r="AC234" s="347"/>
      <c r="AD234" s="344">
        <f t="shared" si="1736"/>
        <v>0</v>
      </c>
      <c r="AE234" s="345">
        <v>0.294289866351475</v>
      </c>
      <c r="AF234" s="348">
        <f t="shared" si="1737"/>
        <v>0</v>
      </c>
      <c r="AG234" s="349">
        <f t="shared" si="1738"/>
        <v>0</v>
      </c>
      <c r="AH234" s="350"/>
      <c r="AI234" s="341">
        <v>5.0</v>
      </c>
      <c r="AJ234" s="342" t="s">
        <v>139</v>
      </c>
      <c r="AK234" s="343" t="s">
        <v>121</v>
      </c>
      <c r="AL234" s="343" t="s">
        <v>123</v>
      </c>
      <c r="AM234" s="344" t="str">
        <f>ADHB!AM234</f>
        <v/>
      </c>
      <c r="AN234" s="344"/>
      <c r="AO234" s="344">
        <f t="shared" si="1739"/>
        <v>0</v>
      </c>
      <c r="AP234" s="345"/>
      <c r="AQ234" s="344">
        <f t="shared" si="1740"/>
        <v>0</v>
      </c>
      <c r="AR234" s="346"/>
      <c r="AS234" s="347"/>
      <c r="AT234" s="347"/>
      <c r="AU234" s="344">
        <f t="shared" si="1741"/>
        <v>0</v>
      </c>
      <c r="AV234" s="345">
        <v>0.294289866351475</v>
      </c>
      <c r="AW234" s="348">
        <f t="shared" si="1742"/>
        <v>0</v>
      </c>
      <c r="AX234" s="349">
        <f t="shared" si="1743"/>
        <v>0</v>
      </c>
      <c r="AY234" s="350"/>
      <c r="AZ234" s="341">
        <v>5.0</v>
      </c>
      <c r="BA234" s="342" t="s">
        <v>139</v>
      </c>
      <c r="BB234" s="343" t="s">
        <v>121</v>
      </c>
      <c r="BC234" s="343" t="s">
        <v>123</v>
      </c>
      <c r="BD234" s="344" t="str">
        <f>ADHB!BD234</f>
        <v/>
      </c>
      <c r="BE234" s="344"/>
      <c r="BF234" s="344">
        <f t="shared" si="1744"/>
        <v>0</v>
      </c>
      <c r="BG234" s="345"/>
      <c r="BH234" s="344">
        <f t="shared" si="1745"/>
        <v>0</v>
      </c>
      <c r="BI234" s="346"/>
      <c r="BJ234" s="347"/>
      <c r="BK234" s="347"/>
      <c r="BL234" s="344">
        <f t="shared" si="1746"/>
        <v>0</v>
      </c>
      <c r="BM234" s="345">
        <v>0.294289866351475</v>
      </c>
      <c r="BN234" s="348">
        <f t="shared" si="1747"/>
        <v>0</v>
      </c>
      <c r="BO234" s="349">
        <f t="shared" si="1748"/>
        <v>0</v>
      </c>
      <c r="BP234" s="350"/>
      <c r="BQ234" s="341">
        <v>5.0</v>
      </c>
      <c r="BR234" s="342" t="s">
        <v>139</v>
      </c>
      <c r="BS234" s="343" t="s">
        <v>121</v>
      </c>
      <c r="BT234" s="343" t="s">
        <v>123</v>
      </c>
      <c r="BU234" s="344" t="str">
        <f>ADHB!BU234</f>
        <v/>
      </c>
      <c r="BV234" s="344"/>
      <c r="BW234" s="344">
        <f t="shared" si="1749"/>
        <v>0</v>
      </c>
      <c r="BX234" s="345"/>
      <c r="BY234" s="344">
        <f t="shared" si="1750"/>
        <v>0</v>
      </c>
      <c r="BZ234" s="346"/>
      <c r="CA234" s="347"/>
      <c r="CB234" s="347"/>
      <c r="CC234" s="344">
        <f t="shared" si="1751"/>
        <v>0</v>
      </c>
      <c r="CD234" s="345">
        <v>0.294289866351475</v>
      </c>
      <c r="CE234" s="348">
        <f t="shared" si="1752"/>
        <v>0</v>
      </c>
      <c r="CF234" s="349">
        <f t="shared" si="1753"/>
        <v>0</v>
      </c>
      <c r="CG234" s="350"/>
      <c r="CH234" s="341">
        <v>5.0</v>
      </c>
      <c r="CI234" s="342" t="s">
        <v>139</v>
      </c>
      <c r="CJ234" s="343" t="s">
        <v>121</v>
      </c>
      <c r="CK234" s="343" t="s">
        <v>123</v>
      </c>
      <c r="CL234" s="344" t="str">
        <f>ADHB!CL234</f>
        <v/>
      </c>
      <c r="CM234" s="344"/>
      <c r="CN234" s="344">
        <f t="shared" si="1754"/>
        <v>0</v>
      </c>
      <c r="CO234" s="345"/>
      <c r="CP234" s="344">
        <f t="shared" si="1755"/>
        <v>0</v>
      </c>
      <c r="CQ234" s="346"/>
      <c r="CR234" s="347"/>
      <c r="CS234" s="347"/>
      <c r="CT234" s="344">
        <f t="shared" si="1756"/>
        <v>0</v>
      </c>
      <c r="CU234" s="345">
        <v>0.294289866351475</v>
      </c>
      <c r="CV234" s="348">
        <f t="shared" si="1757"/>
        <v>0</v>
      </c>
      <c r="CW234" s="349">
        <f t="shared" si="1758"/>
        <v>0</v>
      </c>
      <c r="CX234" s="350"/>
      <c r="CY234" s="341">
        <v>5.0</v>
      </c>
      <c r="CZ234" s="342" t="s">
        <v>139</v>
      </c>
      <c r="DA234" s="343" t="s">
        <v>121</v>
      </c>
      <c r="DB234" s="343" t="s">
        <v>123</v>
      </c>
      <c r="DC234" s="344" t="str">
        <f>ADHB!DC234</f>
        <v/>
      </c>
      <c r="DD234" s="344"/>
      <c r="DE234" s="344">
        <f t="shared" si="1759"/>
        <v>0</v>
      </c>
      <c r="DF234" s="345"/>
      <c r="DG234" s="344">
        <f t="shared" si="1760"/>
        <v>0</v>
      </c>
      <c r="DH234" s="346"/>
      <c r="DI234" s="347"/>
      <c r="DJ234" s="347"/>
      <c r="DK234" s="344">
        <f t="shared" si="1761"/>
        <v>0</v>
      </c>
      <c r="DL234" s="345">
        <v>0.294289866351475</v>
      </c>
      <c r="DM234" s="348">
        <f t="shared" si="1762"/>
        <v>0</v>
      </c>
      <c r="DN234" s="349">
        <f t="shared" si="1763"/>
        <v>0</v>
      </c>
      <c r="DO234" s="350"/>
      <c r="DP234" s="341">
        <v>5.0</v>
      </c>
      <c r="DQ234" s="342" t="s">
        <v>139</v>
      </c>
      <c r="DR234" s="343" t="s">
        <v>121</v>
      </c>
      <c r="DS234" s="343" t="s">
        <v>123</v>
      </c>
      <c r="DT234" s="344" t="str">
        <f>ADHB!DT234</f>
        <v/>
      </c>
      <c r="DU234" s="344"/>
      <c r="DV234" s="344">
        <f t="shared" si="1764"/>
        <v>0</v>
      </c>
      <c r="DW234" s="345"/>
      <c r="DX234" s="344">
        <f t="shared" si="1765"/>
        <v>0</v>
      </c>
      <c r="DY234" s="346"/>
      <c r="DZ234" s="347"/>
      <c r="EA234" s="347"/>
      <c r="EB234" s="344">
        <f t="shared" si="1766"/>
        <v>0</v>
      </c>
      <c r="EC234" s="345">
        <v>0.294289866351475</v>
      </c>
      <c r="ED234" s="348">
        <f t="shared" si="1767"/>
        <v>0</v>
      </c>
      <c r="EE234" s="349">
        <f t="shared" si="1768"/>
        <v>0</v>
      </c>
      <c r="EF234" s="350"/>
      <c r="EG234" s="341">
        <v>5.0</v>
      </c>
      <c r="EH234" s="342" t="s">
        <v>139</v>
      </c>
      <c r="EI234" s="343" t="s">
        <v>121</v>
      </c>
      <c r="EJ234" s="343" t="s">
        <v>123</v>
      </c>
      <c r="EK234" s="344" t="str">
        <f>ADHB!EK234</f>
        <v/>
      </c>
      <c r="EL234" s="344"/>
      <c r="EM234" s="344">
        <f t="shared" si="1769"/>
        <v>0</v>
      </c>
      <c r="EN234" s="345"/>
      <c r="EO234" s="344">
        <f t="shared" si="1770"/>
        <v>0</v>
      </c>
      <c r="EP234" s="346"/>
      <c r="EQ234" s="347"/>
      <c r="ER234" s="347"/>
      <c r="ES234" s="344">
        <f t="shared" si="1771"/>
        <v>0</v>
      </c>
      <c r="ET234" s="345">
        <v>0.294289866351475</v>
      </c>
      <c r="EU234" s="348">
        <f t="shared" si="1772"/>
        <v>0</v>
      </c>
      <c r="EV234" s="349">
        <f t="shared" si="1773"/>
        <v>0</v>
      </c>
      <c r="EW234" s="350"/>
      <c r="EX234" s="341">
        <v>5.0</v>
      </c>
      <c r="EY234" s="342" t="s">
        <v>139</v>
      </c>
      <c r="EZ234" s="343" t="s">
        <v>121</v>
      </c>
      <c r="FA234" s="343" t="s">
        <v>123</v>
      </c>
      <c r="FB234" s="344" t="str">
        <f>ADHB!FB234</f>
        <v/>
      </c>
      <c r="FC234" s="344"/>
      <c r="FD234" s="344">
        <f t="shared" si="1774"/>
        <v>0</v>
      </c>
      <c r="FE234" s="345"/>
      <c r="FF234" s="344">
        <f t="shared" si="1775"/>
        <v>0</v>
      </c>
      <c r="FG234" s="346"/>
      <c r="FH234" s="347"/>
      <c r="FI234" s="347"/>
      <c r="FJ234" s="344">
        <f t="shared" si="1776"/>
        <v>0</v>
      </c>
      <c r="FK234" s="345">
        <v>0.294289866351475</v>
      </c>
      <c r="FL234" s="348">
        <f t="shared" si="1777"/>
        <v>0</v>
      </c>
      <c r="FM234" s="349">
        <f t="shared" si="1778"/>
        <v>0</v>
      </c>
      <c r="FN234" s="350"/>
      <c r="FO234" s="341">
        <v>5.0</v>
      </c>
      <c r="FP234" s="342" t="s">
        <v>139</v>
      </c>
      <c r="FQ234" s="343" t="s">
        <v>121</v>
      </c>
      <c r="FR234" s="343" t="s">
        <v>123</v>
      </c>
      <c r="FS234" s="344" t="str">
        <f>ADHB!FS234</f>
        <v/>
      </c>
      <c r="FT234" s="344"/>
      <c r="FU234" s="344">
        <f t="shared" si="1779"/>
        <v>0</v>
      </c>
      <c r="FV234" s="345"/>
      <c r="FW234" s="344">
        <f t="shared" si="1780"/>
        <v>0</v>
      </c>
      <c r="FX234" s="346"/>
      <c r="FY234" s="347"/>
      <c r="FZ234" s="347"/>
      <c r="GA234" s="344">
        <f t="shared" si="1781"/>
        <v>0</v>
      </c>
      <c r="GB234" s="345">
        <v>0.294289866351475</v>
      </c>
      <c r="GC234" s="348">
        <f t="shared" si="1782"/>
        <v>0</v>
      </c>
      <c r="GD234" s="349">
        <f t="shared" si="1783"/>
        <v>0</v>
      </c>
      <c r="GE234" s="350"/>
      <c r="GF234" s="341">
        <v>5.0</v>
      </c>
      <c r="GG234" s="342" t="s">
        <v>139</v>
      </c>
      <c r="GH234" s="343" t="s">
        <v>121</v>
      </c>
      <c r="GI234" s="343" t="s">
        <v>123</v>
      </c>
      <c r="GJ234" s="344" t="str">
        <f>ADHB!GJ234</f>
        <v/>
      </c>
      <c r="GK234" s="344"/>
      <c r="GL234" s="344">
        <f t="shared" si="1784"/>
        <v>0</v>
      </c>
      <c r="GM234" s="345"/>
      <c r="GN234" s="344">
        <f t="shared" si="1785"/>
        <v>0</v>
      </c>
      <c r="GO234" s="346"/>
      <c r="GP234" s="347"/>
      <c r="GQ234" s="347"/>
      <c r="GR234" s="344">
        <f t="shared" si="1786"/>
        <v>0</v>
      </c>
      <c r="GS234" s="345">
        <v>0.294289866351475</v>
      </c>
      <c r="GT234" s="348">
        <f t="shared" si="1787"/>
        <v>0</v>
      </c>
      <c r="GU234" s="349">
        <f t="shared" si="1788"/>
        <v>0</v>
      </c>
      <c r="GV234" s="350"/>
      <c r="GW234" s="341">
        <v>5.0</v>
      </c>
      <c r="GX234" s="342" t="s">
        <v>139</v>
      </c>
      <c r="GY234" s="343" t="s">
        <v>121</v>
      </c>
      <c r="GZ234" s="343" t="s">
        <v>123</v>
      </c>
      <c r="HA234" s="344" t="str">
        <f>ADHB!HA234</f>
        <v/>
      </c>
      <c r="HB234" s="344"/>
      <c r="HC234" s="344">
        <f t="shared" si="1789"/>
        <v>0</v>
      </c>
      <c r="HD234" s="345"/>
      <c r="HE234" s="344">
        <f t="shared" si="1790"/>
        <v>0</v>
      </c>
      <c r="HF234" s="346"/>
      <c r="HG234" s="347"/>
      <c r="HH234" s="347"/>
      <c r="HI234" s="344">
        <f t="shared" si="1791"/>
        <v>0</v>
      </c>
      <c r="HJ234" s="345">
        <v>0.294289866351475</v>
      </c>
      <c r="HK234" s="348">
        <f t="shared" si="1792"/>
        <v>0</v>
      </c>
      <c r="HL234" s="349">
        <f t="shared" si="1793"/>
        <v>0</v>
      </c>
      <c r="HM234" s="350"/>
      <c r="HN234" s="341">
        <v>5.0</v>
      </c>
      <c r="HO234" s="342" t="s">
        <v>139</v>
      </c>
      <c r="HP234" s="343" t="s">
        <v>121</v>
      </c>
      <c r="HQ234" s="343" t="s">
        <v>123</v>
      </c>
      <c r="HR234" s="344" t="str">
        <f>ADHB!HR234</f>
        <v/>
      </c>
      <c r="HS234" s="344"/>
      <c r="HT234" s="344">
        <f t="shared" si="1794"/>
        <v>0</v>
      </c>
      <c r="HU234" s="345"/>
      <c r="HV234" s="344">
        <f t="shared" si="1795"/>
        <v>0</v>
      </c>
      <c r="HW234" s="346"/>
      <c r="HX234" s="347"/>
      <c r="HY234" s="347"/>
      <c r="HZ234" s="344">
        <f t="shared" si="1796"/>
        <v>0</v>
      </c>
      <c r="IA234" s="345">
        <v>0.294289866351475</v>
      </c>
      <c r="IB234" s="348">
        <f t="shared" si="1797"/>
        <v>0</v>
      </c>
      <c r="IC234" s="349">
        <f t="shared" si="1798"/>
        <v>0</v>
      </c>
      <c r="ID234" s="350"/>
      <c r="IE234" s="341">
        <v>5.0</v>
      </c>
      <c r="IF234" s="342" t="s">
        <v>139</v>
      </c>
      <c r="IG234" s="343" t="s">
        <v>121</v>
      </c>
      <c r="IH234" s="343" t="s">
        <v>123</v>
      </c>
      <c r="II234" s="344" t="str">
        <f>ADHB!II234</f>
        <v/>
      </c>
      <c r="IJ234" s="344"/>
      <c r="IK234" s="344">
        <f t="shared" si="1799"/>
        <v>0</v>
      </c>
      <c r="IL234" s="345"/>
      <c r="IM234" s="344">
        <f t="shared" si="1800"/>
        <v>0</v>
      </c>
      <c r="IN234" s="346"/>
      <c r="IO234" s="347"/>
      <c r="IP234" s="347"/>
      <c r="IQ234" s="344">
        <f t="shared" si="1801"/>
        <v>0</v>
      </c>
      <c r="IR234" s="345">
        <v>0.294289866351475</v>
      </c>
      <c r="IS234" s="348">
        <f t="shared" si="1802"/>
        <v>0</v>
      </c>
      <c r="IT234" s="349">
        <f t="shared" si="1803"/>
        <v>0</v>
      </c>
      <c r="IU234" s="350"/>
      <c r="IV234" s="341">
        <v>5.0</v>
      </c>
      <c r="IW234" s="342" t="s">
        <v>139</v>
      </c>
      <c r="IX234" s="343" t="s">
        <v>121</v>
      </c>
      <c r="IY234" s="343" t="s">
        <v>123</v>
      </c>
      <c r="IZ234" s="344" t="str">
        <f>ADHB!IZ234</f>
        <v/>
      </c>
      <c r="JA234" s="344"/>
      <c r="JB234" s="344">
        <f t="shared" si="1804"/>
        <v>0</v>
      </c>
      <c r="JC234" s="345"/>
      <c r="JD234" s="344">
        <f t="shared" si="1805"/>
        <v>0</v>
      </c>
      <c r="JE234" s="346"/>
      <c r="JF234" s="347"/>
      <c r="JG234" s="347"/>
      <c r="JH234" s="344">
        <f t="shared" si="1806"/>
        <v>0</v>
      </c>
      <c r="JI234" s="345">
        <v>0.294289866351475</v>
      </c>
      <c r="JJ234" s="348">
        <f t="shared" si="1807"/>
        <v>0</v>
      </c>
      <c r="JK234" s="349">
        <f t="shared" si="1808"/>
        <v>0</v>
      </c>
      <c r="JL234" s="350"/>
      <c r="JM234" s="341">
        <v>5.0</v>
      </c>
      <c r="JN234" s="342" t="s">
        <v>139</v>
      </c>
      <c r="JO234" s="343" t="s">
        <v>121</v>
      </c>
      <c r="JP234" s="343" t="s">
        <v>123</v>
      </c>
      <c r="JQ234" s="344" t="str">
        <f>ADHB!KY234</f>
        <v/>
      </c>
      <c r="JR234" s="344"/>
      <c r="JS234" s="344">
        <f t="shared" si="1809"/>
        <v>0</v>
      </c>
      <c r="JT234" s="345"/>
      <c r="JU234" s="344">
        <f t="shared" si="1810"/>
        <v>0</v>
      </c>
      <c r="JV234" s="346"/>
      <c r="JW234" s="347"/>
      <c r="JX234" s="347"/>
      <c r="JY234" s="344">
        <f t="shared" si="1811"/>
        <v>0</v>
      </c>
      <c r="JZ234" s="345">
        <v>0.294289866351475</v>
      </c>
      <c r="KA234" s="348">
        <f t="shared" si="1812"/>
        <v>0</v>
      </c>
      <c r="KB234" s="349">
        <f t="shared" si="1813"/>
        <v>0</v>
      </c>
      <c r="KC234" s="350"/>
      <c r="KD234" s="341">
        <v>5.0</v>
      </c>
      <c r="KE234" s="342" t="s">
        <v>139</v>
      </c>
      <c r="KF234" s="343" t="s">
        <v>121</v>
      </c>
      <c r="KG234" s="343" t="s">
        <v>123</v>
      </c>
      <c r="KH234" s="344" t="str">
        <f>ADHB!LP234</f>
        <v/>
      </c>
      <c r="KI234" s="344"/>
      <c r="KJ234" s="344">
        <f t="shared" si="1814"/>
        <v>0</v>
      </c>
      <c r="KK234" s="345"/>
      <c r="KL234" s="344">
        <f t="shared" si="1815"/>
        <v>0</v>
      </c>
      <c r="KM234" s="346"/>
      <c r="KN234" s="347"/>
      <c r="KO234" s="347"/>
      <c r="KP234" s="344">
        <f t="shared" si="1816"/>
        <v>0</v>
      </c>
      <c r="KQ234" s="345">
        <v>0.294289866351475</v>
      </c>
      <c r="KR234" s="348">
        <f t="shared" si="1817"/>
        <v>0</v>
      </c>
      <c r="KS234" s="349">
        <f t="shared" si="1818"/>
        <v>0</v>
      </c>
      <c r="KT234" s="350"/>
      <c r="KU234" s="351"/>
    </row>
    <row r="235" ht="15.75" customHeight="1">
      <c r="A235" s="341">
        <v>6.0</v>
      </c>
      <c r="B235" s="342" t="s">
        <v>140</v>
      </c>
      <c r="C235" s="343" t="s">
        <v>121</v>
      </c>
      <c r="D235" s="343" t="s">
        <v>123</v>
      </c>
      <c r="E235" s="352"/>
      <c r="F235" s="344"/>
      <c r="G235" s="344">
        <f t="shared" si="1729"/>
        <v>0</v>
      </c>
      <c r="H235" s="345"/>
      <c r="I235" s="344">
        <f t="shared" si="1730"/>
        <v>0</v>
      </c>
      <c r="J235" s="346"/>
      <c r="K235" s="347"/>
      <c r="L235" s="347"/>
      <c r="M235" s="344">
        <f t="shared" si="1731"/>
        <v>0</v>
      </c>
      <c r="N235" s="345">
        <v>0.294289866351475</v>
      </c>
      <c r="O235" s="348">
        <f t="shared" si="1732"/>
        <v>0</v>
      </c>
      <c r="P235" s="349">
        <f t="shared" si="1733"/>
        <v>0</v>
      </c>
      <c r="Q235" s="350"/>
      <c r="R235" s="341">
        <v>6.0</v>
      </c>
      <c r="S235" s="342" t="s">
        <v>140</v>
      </c>
      <c r="T235" s="343" t="s">
        <v>121</v>
      </c>
      <c r="U235" s="343" t="s">
        <v>123</v>
      </c>
      <c r="V235" s="352"/>
      <c r="W235" s="344"/>
      <c r="X235" s="344">
        <f t="shared" si="1734"/>
        <v>0</v>
      </c>
      <c r="Y235" s="345"/>
      <c r="Z235" s="344">
        <f t="shared" si="1735"/>
        <v>0</v>
      </c>
      <c r="AA235" s="346"/>
      <c r="AB235" s="347"/>
      <c r="AC235" s="347"/>
      <c r="AD235" s="344">
        <f t="shared" si="1736"/>
        <v>0</v>
      </c>
      <c r="AE235" s="345">
        <v>0.294289866351475</v>
      </c>
      <c r="AF235" s="348">
        <f t="shared" si="1737"/>
        <v>0</v>
      </c>
      <c r="AG235" s="349">
        <f t="shared" si="1738"/>
        <v>0</v>
      </c>
      <c r="AH235" s="350"/>
      <c r="AI235" s="341">
        <v>6.0</v>
      </c>
      <c r="AJ235" s="342" t="s">
        <v>140</v>
      </c>
      <c r="AK235" s="343" t="s">
        <v>121</v>
      </c>
      <c r="AL235" s="343" t="s">
        <v>123</v>
      </c>
      <c r="AM235" s="352"/>
      <c r="AN235" s="344"/>
      <c r="AO235" s="344">
        <f t="shared" si="1739"/>
        <v>0</v>
      </c>
      <c r="AP235" s="345"/>
      <c r="AQ235" s="344">
        <f t="shared" si="1740"/>
        <v>0</v>
      </c>
      <c r="AR235" s="346"/>
      <c r="AS235" s="347"/>
      <c r="AT235" s="347"/>
      <c r="AU235" s="344">
        <f t="shared" si="1741"/>
        <v>0</v>
      </c>
      <c r="AV235" s="345">
        <v>0.294289866351475</v>
      </c>
      <c r="AW235" s="348">
        <f t="shared" si="1742"/>
        <v>0</v>
      </c>
      <c r="AX235" s="349">
        <f t="shared" si="1743"/>
        <v>0</v>
      </c>
      <c r="AY235" s="350"/>
      <c r="AZ235" s="341">
        <v>6.0</v>
      </c>
      <c r="BA235" s="342" t="s">
        <v>140</v>
      </c>
      <c r="BB235" s="343" t="s">
        <v>121</v>
      </c>
      <c r="BC235" s="343" t="s">
        <v>123</v>
      </c>
      <c r="BD235" s="352"/>
      <c r="BE235" s="344"/>
      <c r="BF235" s="344">
        <f t="shared" si="1744"/>
        <v>0</v>
      </c>
      <c r="BG235" s="345"/>
      <c r="BH235" s="344">
        <f t="shared" si="1745"/>
        <v>0</v>
      </c>
      <c r="BI235" s="346"/>
      <c r="BJ235" s="347"/>
      <c r="BK235" s="347"/>
      <c r="BL235" s="344">
        <f t="shared" si="1746"/>
        <v>0</v>
      </c>
      <c r="BM235" s="345">
        <v>0.294289866351475</v>
      </c>
      <c r="BN235" s="348">
        <f t="shared" si="1747"/>
        <v>0</v>
      </c>
      <c r="BO235" s="349">
        <f t="shared" si="1748"/>
        <v>0</v>
      </c>
      <c r="BP235" s="350"/>
      <c r="BQ235" s="341">
        <v>6.0</v>
      </c>
      <c r="BR235" s="342" t="s">
        <v>140</v>
      </c>
      <c r="BS235" s="343" t="s">
        <v>121</v>
      </c>
      <c r="BT235" s="343" t="s">
        <v>123</v>
      </c>
      <c r="BU235" s="352"/>
      <c r="BV235" s="344"/>
      <c r="BW235" s="344">
        <f t="shared" si="1749"/>
        <v>0</v>
      </c>
      <c r="BX235" s="345"/>
      <c r="BY235" s="344">
        <f t="shared" si="1750"/>
        <v>0</v>
      </c>
      <c r="BZ235" s="346"/>
      <c r="CA235" s="347"/>
      <c r="CB235" s="347"/>
      <c r="CC235" s="344">
        <f t="shared" si="1751"/>
        <v>0</v>
      </c>
      <c r="CD235" s="345">
        <v>0.294289866351475</v>
      </c>
      <c r="CE235" s="348">
        <f t="shared" si="1752"/>
        <v>0</v>
      </c>
      <c r="CF235" s="349">
        <f t="shared" si="1753"/>
        <v>0</v>
      </c>
      <c r="CG235" s="350"/>
      <c r="CH235" s="341">
        <v>6.0</v>
      </c>
      <c r="CI235" s="342" t="s">
        <v>140</v>
      </c>
      <c r="CJ235" s="343" t="s">
        <v>121</v>
      </c>
      <c r="CK235" s="343" t="s">
        <v>123</v>
      </c>
      <c r="CL235" s="352"/>
      <c r="CM235" s="344"/>
      <c r="CN235" s="344">
        <f t="shared" si="1754"/>
        <v>0</v>
      </c>
      <c r="CO235" s="345"/>
      <c r="CP235" s="344">
        <f t="shared" si="1755"/>
        <v>0</v>
      </c>
      <c r="CQ235" s="346"/>
      <c r="CR235" s="347"/>
      <c r="CS235" s="347"/>
      <c r="CT235" s="344">
        <f t="shared" si="1756"/>
        <v>0</v>
      </c>
      <c r="CU235" s="345">
        <v>0.294289866351475</v>
      </c>
      <c r="CV235" s="348">
        <f t="shared" si="1757"/>
        <v>0</v>
      </c>
      <c r="CW235" s="349">
        <f t="shared" si="1758"/>
        <v>0</v>
      </c>
      <c r="CX235" s="350"/>
      <c r="CY235" s="341">
        <v>6.0</v>
      </c>
      <c r="CZ235" s="342" t="s">
        <v>140</v>
      </c>
      <c r="DA235" s="343" t="s">
        <v>121</v>
      </c>
      <c r="DB235" s="343" t="s">
        <v>123</v>
      </c>
      <c r="DC235" s="352"/>
      <c r="DD235" s="344"/>
      <c r="DE235" s="344">
        <f t="shared" si="1759"/>
        <v>0</v>
      </c>
      <c r="DF235" s="345"/>
      <c r="DG235" s="344">
        <f t="shared" si="1760"/>
        <v>0</v>
      </c>
      <c r="DH235" s="346"/>
      <c r="DI235" s="347"/>
      <c r="DJ235" s="347"/>
      <c r="DK235" s="344">
        <f t="shared" si="1761"/>
        <v>0</v>
      </c>
      <c r="DL235" s="345">
        <v>0.294289866351475</v>
      </c>
      <c r="DM235" s="348">
        <f t="shared" si="1762"/>
        <v>0</v>
      </c>
      <c r="DN235" s="349">
        <f t="shared" si="1763"/>
        <v>0</v>
      </c>
      <c r="DO235" s="350"/>
      <c r="DP235" s="341">
        <v>6.0</v>
      </c>
      <c r="DQ235" s="342" t="s">
        <v>140</v>
      </c>
      <c r="DR235" s="343" t="s">
        <v>121</v>
      </c>
      <c r="DS235" s="343" t="s">
        <v>123</v>
      </c>
      <c r="DT235" s="352"/>
      <c r="DU235" s="344"/>
      <c r="DV235" s="344">
        <f t="shared" si="1764"/>
        <v>0</v>
      </c>
      <c r="DW235" s="345"/>
      <c r="DX235" s="344">
        <f t="shared" si="1765"/>
        <v>0</v>
      </c>
      <c r="DY235" s="346"/>
      <c r="DZ235" s="347"/>
      <c r="EA235" s="347"/>
      <c r="EB235" s="344">
        <f t="shared" si="1766"/>
        <v>0</v>
      </c>
      <c r="EC235" s="345">
        <v>0.294289866351475</v>
      </c>
      <c r="ED235" s="348">
        <f t="shared" si="1767"/>
        <v>0</v>
      </c>
      <c r="EE235" s="349">
        <f t="shared" si="1768"/>
        <v>0</v>
      </c>
      <c r="EF235" s="350"/>
      <c r="EG235" s="341">
        <v>6.0</v>
      </c>
      <c r="EH235" s="342" t="s">
        <v>140</v>
      </c>
      <c r="EI235" s="343" t="s">
        <v>121</v>
      </c>
      <c r="EJ235" s="343" t="s">
        <v>123</v>
      </c>
      <c r="EK235" s="352"/>
      <c r="EL235" s="344"/>
      <c r="EM235" s="344">
        <f t="shared" si="1769"/>
        <v>0</v>
      </c>
      <c r="EN235" s="345"/>
      <c r="EO235" s="344">
        <f t="shared" si="1770"/>
        <v>0</v>
      </c>
      <c r="EP235" s="346"/>
      <c r="EQ235" s="347"/>
      <c r="ER235" s="347"/>
      <c r="ES235" s="344">
        <f t="shared" si="1771"/>
        <v>0</v>
      </c>
      <c r="ET235" s="345">
        <v>0.294289866351475</v>
      </c>
      <c r="EU235" s="348">
        <f t="shared" si="1772"/>
        <v>0</v>
      </c>
      <c r="EV235" s="349">
        <f t="shared" si="1773"/>
        <v>0</v>
      </c>
      <c r="EW235" s="350"/>
      <c r="EX235" s="341">
        <v>6.0</v>
      </c>
      <c r="EY235" s="342" t="s">
        <v>140</v>
      </c>
      <c r="EZ235" s="343" t="s">
        <v>121</v>
      </c>
      <c r="FA235" s="343" t="s">
        <v>123</v>
      </c>
      <c r="FB235" s="352"/>
      <c r="FC235" s="344"/>
      <c r="FD235" s="344">
        <f t="shared" si="1774"/>
        <v>0</v>
      </c>
      <c r="FE235" s="345"/>
      <c r="FF235" s="344">
        <f t="shared" si="1775"/>
        <v>0</v>
      </c>
      <c r="FG235" s="346"/>
      <c r="FH235" s="347"/>
      <c r="FI235" s="347"/>
      <c r="FJ235" s="344">
        <f t="shared" si="1776"/>
        <v>0</v>
      </c>
      <c r="FK235" s="345">
        <v>0.294289866351475</v>
      </c>
      <c r="FL235" s="348">
        <f t="shared" si="1777"/>
        <v>0</v>
      </c>
      <c r="FM235" s="349">
        <f t="shared" si="1778"/>
        <v>0</v>
      </c>
      <c r="FN235" s="350"/>
      <c r="FO235" s="341">
        <v>6.0</v>
      </c>
      <c r="FP235" s="342" t="s">
        <v>140</v>
      </c>
      <c r="FQ235" s="343" t="s">
        <v>121</v>
      </c>
      <c r="FR235" s="343" t="s">
        <v>123</v>
      </c>
      <c r="FS235" s="352"/>
      <c r="FT235" s="344"/>
      <c r="FU235" s="344">
        <f t="shared" si="1779"/>
        <v>0</v>
      </c>
      <c r="FV235" s="345"/>
      <c r="FW235" s="344">
        <f t="shared" si="1780"/>
        <v>0</v>
      </c>
      <c r="FX235" s="346"/>
      <c r="FY235" s="347"/>
      <c r="FZ235" s="347"/>
      <c r="GA235" s="344">
        <f t="shared" si="1781"/>
        <v>0</v>
      </c>
      <c r="GB235" s="345">
        <v>0.294289866351475</v>
      </c>
      <c r="GC235" s="348">
        <f t="shared" si="1782"/>
        <v>0</v>
      </c>
      <c r="GD235" s="349">
        <f t="shared" si="1783"/>
        <v>0</v>
      </c>
      <c r="GE235" s="350"/>
      <c r="GF235" s="341">
        <v>6.0</v>
      </c>
      <c r="GG235" s="342" t="s">
        <v>140</v>
      </c>
      <c r="GH235" s="343" t="s">
        <v>121</v>
      </c>
      <c r="GI235" s="343" t="s">
        <v>123</v>
      </c>
      <c r="GJ235" s="352"/>
      <c r="GK235" s="344"/>
      <c r="GL235" s="344">
        <f t="shared" si="1784"/>
        <v>0</v>
      </c>
      <c r="GM235" s="345"/>
      <c r="GN235" s="344">
        <f t="shared" si="1785"/>
        <v>0</v>
      </c>
      <c r="GO235" s="346"/>
      <c r="GP235" s="347"/>
      <c r="GQ235" s="347"/>
      <c r="GR235" s="344">
        <f t="shared" si="1786"/>
        <v>0</v>
      </c>
      <c r="GS235" s="345">
        <v>0.294289866351475</v>
      </c>
      <c r="GT235" s="348">
        <f t="shared" si="1787"/>
        <v>0</v>
      </c>
      <c r="GU235" s="349">
        <f t="shared" si="1788"/>
        <v>0</v>
      </c>
      <c r="GV235" s="350"/>
      <c r="GW235" s="341">
        <v>6.0</v>
      </c>
      <c r="GX235" s="342" t="s">
        <v>140</v>
      </c>
      <c r="GY235" s="343" t="s">
        <v>121</v>
      </c>
      <c r="GZ235" s="343" t="s">
        <v>123</v>
      </c>
      <c r="HA235" s="352"/>
      <c r="HB235" s="344"/>
      <c r="HC235" s="344">
        <f t="shared" si="1789"/>
        <v>0</v>
      </c>
      <c r="HD235" s="345"/>
      <c r="HE235" s="344">
        <f t="shared" si="1790"/>
        <v>0</v>
      </c>
      <c r="HF235" s="346"/>
      <c r="HG235" s="347"/>
      <c r="HH235" s="347"/>
      <c r="HI235" s="344">
        <f t="shared" si="1791"/>
        <v>0</v>
      </c>
      <c r="HJ235" s="345">
        <v>0.294289866351475</v>
      </c>
      <c r="HK235" s="348">
        <f t="shared" si="1792"/>
        <v>0</v>
      </c>
      <c r="HL235" s="349">
        <f t="shared" si="1793"/>
        <v>0</v>
      </c>
      <c r="HM235" s="350"/>
      <c r="HN235" s="341">
        <v>6.0</v>
      </c>
      <c r="HO235" s="342" t="s">
        <v>140</v>
      </c>
      <c r="HP235" s="343" t="s">
        <v>121</v>
      </c>
      <c r="HQ235" s="343" t="s">
        <v>123</v>
      </c>
      <c r="HR235" s="352"/>
      <c r="HS235" s="344"/>
      <c r="HT235" s="344">
        <f t="shared" si="1794"/>
        <v>0</v>
      </c>
      <c r="HU235" s="345"/>
      <c r="HV235" s="344">
        <f t="shared" si="1795"/>
        <v>0</v>
      </c>
      <c r="HW235" s="346"/>
      <c r="HX235" s="347"/>
      <c r="HY235" s="347"/>
      <c r="HZ235" s="344">
        <f t="shared" si="1796"/>
        <v>0</v>
      </c>
      <c r="IA235" s="345">
        <v>0.294289866351475</v>
      </c>
      <c r="IB235" s="348">
        <f t="shared" si="1797"/>
        <v>0</v>
      </c>
      <c r="IC235" s="349">
        <f t="shared" si="1798"/>
        <v>0</v>
      </c>
      <c r="ID235" s="350"/>
      <c r="IE235" s="341">
        <v>6.0</v>
      </c>
      <c r="IF235" s="342" t="s">
        <v>140</v>
      </c>
      <c r="IG235" s="343" t="s">
        <v>121</v>
      </c>
      <c r="IH235" s="343" t="s">
        <v>123</v>
      </c>
      <c r="II235" s="352"/>
      <c r="IJ235" s="344"/>
      <c r="IK235" s="344">
        <f t="shared" si="1799"/>
        <v>0</v>
      </c>
      <c r="IL235" s="345"/>
      <c r="IM235" s="344">
        <f t="shared" si="1800"/>
        <v>0</v>
      </c>
      <c r="IN235" s="346"/>
      <c r="IO235" s="347"/>
      <c r="IP235" s="347"/>
      <c r="IQ235" s="344">
        <f t="shared" si="1801"/>
        <v>0</v>
      </c>
      <c r="IR235" s="345">
        <v>0.294289866351475</v>
      </c>
      <c r="IS235" s="348">
        <f t="shared" si="1802"/>
        <v>0</v>
      </c>
      <c r="IT235" s="349">
        <f t="shared" si="1803"/>
        <v>0</v>
      </c>
      <c r="IU235" s="350"/>
      <c r="IV235" s="341">
        <v>6.0</v>
      </c>
      <c r="IW235" s="342" t="s">
        <v>140</v>
      </c>
      <c r="IX235" s="343" t="s">
        <v>121</v>
      </c>
      <c r="IY235" s="343" t="s">
        <v>123</v>
      </c>
      <c r="IZ235" s="352"/>
      <c r="JA235" s="344"/>
      <c r="JB235" s="344">
        <f t="shared" si="1804"/>
        <v>0</v>
      </c>
      <c r="JC235" s="345"/>
      <c r="JD235" s="344">
        <f t="shared" si="1805"/>
        <v>0</v>
      </c>
      <c r="JE235" s="346"/>
      <c r="JF235" s="347"/>
      <c r="JG235" s="347"/>
      <c r="JH235" s="344">
        <f t="shared" si="1806"/>
        <v>0</v>
      </c>
      <c r="JI235" s="345">
        <v>0.294289866351475</v>
      </c>
      <c r="JJ235" s="348">
        <f t="shared" si="1807"/>
        <v>0</v>
      </c>
      <c r="JK235" s="349">
        <f t="shared" si="1808"/>
        <v>0</v>
      </c>
      <c r="JL235" s="350"/>
      <c r="JM235" s="341">
        <v>6.0</v>
      </c>
      <c r="JN235" s="342" t="s">
        <v>140</v>
      </c>
      <c r="JO235" s="343" t="s">
        <v>121</v>
      </c>
      <c r="JP235" s="343" t="s">
        <v>123</v>
      </c>
      <c r="JQ235" s="352"/>
      <c r="JR235" s="344"/>
      <c r="JS235" s="344">
        <f t="shared" si="1809"/>
        <v>0</v>
      </c>
      <c r="JT235" s="345"/>
      <c r="JU235" s="344">
        <f t="shared" si="1810"/>
        <v>0</v>
      </c>
      <c r="JV235" s="346"/>
      <c r="JW235" s="347"/>
      <c r="JX235" s="347"/>
      <c r="JY235" s="344">
        <f t="shared" si="1811"/>
        <v>0</v>
      </c>
      <c r="JZ235" s="345">
        <v>0.294289866351475</v>
      </c>
      <c r="KA235" s="348">
        <f t="shared" si="1812"/>
        <v>0</v>
      </c>
      <c r="KB235" s="349">
        <f t="shared" si="1813"/>
        <v>0</v>
      </c>
      <c r="KC235" s="350"/>
      <c r="KD235" s="341">
        <v>6.0</v>
      </c>
      <c r="KE235" s="342" t="s">
        <v>140</v>
      </c>
      <c r="KF235" s="343" t="s">
        <v>121</v>
      </c>
      <c r="KG235" s="343" t="s">
        <v>123</v>
      </c>
      <c r="KH235" s="352"/>
      <c r="KI235" s="344"/>
      <c r="KJ235" s="344">
        <f t="shared" si="1814"/>
        <v>0</v>
      </c>
      <c r="KK235" s="345"/>
      <c r="KL235" s="344">
        <f t="shared" si="1815"/>
        <v>0</v>
      </c>
      <c r="KM235" s="346"/>
      <c r="KN235" s="347"/>
      <c r="KO235" s="347"/>
      <c r="KP235" s="344">
        <f t="shared" si="1816"/>
        <v>0</v>
      </c>
      <c r="KQ235" s="345">
        <v>0.294289866351475</v>
      </c>
      <c r="KR235" s="348">
        <f t="shared" si="1817"/>
        <v>0</v>
      </c>
      <c r="KS235" s="349">
        <f t="shared" si="1818"/>
        <v>0</v>
      </c>
      <c r="KT235" s="350"/>
      <c r="KU235" s="351"/>
    </row>
    <row r="236" ht="15.75" customHeight="1">
      <c r="A236" s="341">
        <v>7.0</v>
      </c>
      <c r="B236" s="342" t="s">
        <v>132</v>
      </c>
      <c r="C236" s="343" t="s">
        <v>121</v>
      </c>
      <c r="D236" s="343" t="s">
        <v>123</v>
      </c>
      <c r="E236" s="344" t="str">
        <f>ADHB!E236</f>
        <v/>
      </c>
      <c r="F236" s="344"/>
      <c r="G236" s="344">
        <f t="shared" si="1729"/>
        <v>0</v>
      </c>
      <c r="H236" s="345"/>
      <c r="I236" s="344">
        <f t="shared" si="1730"/>
        <v>0</v>
      </c>
      <c r="J236" s="346"/>
      <c r="K236" s="347"/>
      <c r="L236" s="347"/>
      <c r="M236" s="344">
        <f t="shared" si="1731"/>
        <v>0</v>
      </c>
      <c r="N236" s="345">
        <v>0.294289866351475</v>
      </c>
      <c r="O236" s="348">
        <f t="shared" si="1732"/>
        <v>0</v>
      </c>
      <c r="P236" s="349">
        <f t="shared" si="1733"/>
        <v>0</v>
      </c>
      <c r="Q236" s="350"/>
      <c r="R236" s="341">
        <v>7.0</v>
      </c>
      <c r="S236" s="342" t="s">
        <v>132</v>
      </c>
      <c r="T236" s="343" t="s">
        <v>121</v>
      </c>
      <c r="U236" s="343" t="s">
        <v>123</v>
      </c>
      <c r="V236" s="344" t="str">
        <f>ADHB!V236</f>
        <v/>
      </c>
      <c r="W236" s="344"/>
      <c r="X236" s="344">
        <f t="shared" si="1734"/>
        <v>0</v>
      </c>
      <c r="Y236" s="345"/>
      <c r="Z236" s="344">
        <f t="shared" si="1735"/>
        <v>0</v>
      </c>
      <c r="AA236" s="346"/>
      <c r="AB236" s="347"/>
      <c r="AC236" s="347"/>
      <c r="AD236" s="344">
        <f t="shared" si="1736"/>
        <v>0</v>
      </c>
      <c r="AE236" s="345">
        <v>0.294289866351475</v>
      </c>
      <c r="AF236" s="348">
        <f t="shared" si="1737"/>
        <v>0</v>
      </c>
      <c r="AG236" s="349">
        <f t="shared" si="1738"/>
        <v>0</v>
      </c>
      <c r="AH236" s="350"/>
      <c r="AI236" s="341">
        <v>7.0</v>
      </c>
      <c r="AJ236" s="342" t="s">
        <v>132</v>
      </c>
      <c r="AK236" s="343" t="s">
        <v>121</v>
      </c>
      <c r="AL236" s="343" t="s">
        <v>123</v>
      </c>
      <c r="AM236" s="344" t="str">
        <f>ADHB!AM236</f>
        <v/>
      </c>
      <c r="AN236" s="344"/>
      <c r="AO236" s="344">
        <f t="shared" si="1739"/>
        <v>0</v>
      </c>
      <c r="AP236" s="345"/>
      <c r="AQ236" s="344">
        <f t="shared" si="1740"/>
        <v>0</v>
      </c>
      <c r="AR236" s="346"/>
      <c r="AS236" s="347"/>
      <c r="AT236" s="347"/>
      <c r="AU236" s="344">
        <f t="shared" si="1741"/>
        <v>0</v>
      </c>
      <c r="AV236" s="345">
        <v>0.294289866351475</v>
      </c>
      <c r="AW236" s="348">
        <f t="shared" si="1742"/>
        <v>0</v>
      </c>
      <c r="AX236" s="349">
        <f t="shared" si="1743"/>
        <v>0</v>
      </c>
      <c r="AY236" s="350"/>
      <c r="AZ236" s="341">
        <v>7.0</v>
      </c>
      <c r="BA236" s="342" t="s">
        <v>132</v>
      </c>
      <c r="BB236" s="343" t="s">
        <v>121</v>
      </c>
      <c r="BC236" s="343" t="s">
        <v>123</v>
      </c>
      <c r="BD236" s="344" t="str">
        <f>ADHB!BD236</f>
        <v/>
      </c>
      <c r="BE236" s="344"/>
      <c r="BF236" s="344">
        <f t="shared" si="1744"/>
        <v>0</v>
      </c>
      <c r="BG236" s="345"/>
      <c r="BH236" s="344">
        <f t="shared" si="1745"/>
        <v>0</v>
      </c>
      <c r="BI236" s="346"/>
      <c r="BJ236" s="347"/>
      <c r="BK236" s="347"/>
      <c r="BL236" s="344">
        <f t="shared" si="1746"/>
        <v>0</v>
      </c>
      <c r="BM236" s="345">
        <v>0.294289866351475</v>
      </c>
      <c r="BN236" s="348">
        <f t="shared" si="1747"/>
        <v>0</v>
      </c>
      <c r="BO236" s="349">
        <f t="shared" si="1748"/>
        <v>0</v>
      </c>
      <c r="BP236" s="350"/>
      <c r="BQ236" s="341">
        <v>7.0</v>
      </c>
      <c r="BR236" s="342" t="s">
        <v>132</v>
      </c>
      <c r="BS236" s="343" t="s">
        <v>121</v>
      </c>
      <c r="BT236" s="343" t="s">
        <v>123</v>
      </c>
      <c r="BU236" s="344" t="str">
        <f>ADHB!BU236</f>
        <v/>
      </c>
      <c r="BV236" s="344"/>
      <c r="BW236" s="344">
        <f t="shared" si="1749"/>
        <v>0</v>
      </c>
      <c r="BX236" s="345"/>
      <c r="BY236" s="344">
        <f t="shared" si="1750"/>
        <v>0</v>
      </c>
      <c r="BZ236" s="346"/>
      <c r="CA236" s="347"/>
      <c r="CB236" s="347"/>
      <c r="CC236" s="344">
        <f t="shared" si="1751"/>
        <v>0</v>
      </c>
      <c r="CD236" s="345">
        <v>0.294289866351475</v>
      </c>
      <c r="CE236" s="348">
        <f t="shared" si="1752"/>
        <v>0</v>
      </c>
      <c r="CF236" s="349">
        <f t="shared" si="1753"/>
        <v>0</v>
      </c>
      <c r="CG236" s="350"/>
      <c r="CH236" s="341">
        <v>7.0</v>
      </c>
      <c r="CI236" s="342" t="s">
        <v>132</v>
      </c>
      <c r="CJ236" s="343" t="s">
        <v>121</v>
      </c>
      <c r="CK236" s="343" t="s">
        <v>123</v>
      </c>
      <c r="CL236" s="344" t="str">
        <f>ADHB!CL236</f>
        <v/>
      </c>
      <c r="CM236" s="344"/>
      <c r="CN236" s="344">
        <f t="shared" si="1754"/>
        <v>0</v>
      </c>
      <c r="CO236" s="345"/>
      <c r="CP236" s="344">
        <f t="shared" si="1755"/>
        <v>0</v>
      </c>
      <c r="CQ236" s="346"/>
      <c r="CR236" s="347"/>
      <c r="CS236" s="347"/>
      <c r="CT236" s="344">
        <f t="shared" si="1756"/>
        <v>0</v>
      </c>
      <c r="CU236" s="345">
        <v>0.294289866351475</v>
      </c>
      <c r="CV236" s="348">
        <f t="shared" si="1757"/>
        <v>0</v>
      </c>
      <c r="CW236" s="349">
        <f t="shared" si="1758"/>
        <v>0</v>
      </c>
      <c r="CX236" s="350"/>
      <c r="CY236" s="341">
        <v>7.0</v>
      </c>
      <c r="CZ236" s="342" t="s">
        <v>132</v>
      </c>
      <c r="DA236" s="343" t="s">
        <v>121</v>
      </c>
      <c r="DB236" s="343" t="s">
        <v>123</v>
      </c>
      <c r="DC236" s="344" t="str">
        <f>ADHB!DC236</f>
        <v/>
      </c>
      <c r="DD236" s="344"/>
      <c r="DE236" s="344">
        <f t="shared" si="1759"/>
        <v>0</v>
      </c>
      <c r="DF236" s="345"/>
      <c r="DG236" s="344">
        <f t="shared" si="1760"/>
        <v>0</v>
      </c>
      <c r="DH236" s="346"/>
      <c r="DI236" s="347"/>
      <c r="DJ236" s="347"/>
      <c r="DK236" s="344">
        <f t="shared" si="1761"/>
        <v>0</v>
      </c>
      <c r="DL236" s="345">
        <v>0.294289866351475</v>
      </c>
      <c r="DM236" s="348">
        <f t="shared" si="1762"/>
        <v>0</v>
      </c>
      <c r="DN236" s="349">
        <f t="shared" si="1763"/>
        <v>0</v>
      </c>
      <c r="DO236" s="350"/>
      <c r="DP236" s="341">
        <v>7.0</v>
      </c>
      <c r="DQ236" s="342" t="s">
        <v>132</v>
      </c>
      <c r="DR236" s="343" t="s">
        <v>121</v>
      </c>
      <c r="DS236" s="343" t="s">
        <v>123</v>
      </c>
      <c r="DT236" s="344" t="str">
        <f>ADHB!DT236</f>
        <v/>
      </c>
      <c r="DU236" s="344"/>
      <c r="DV236" s="344">
        <f t="shared" si="1764"/>
        <v>0</v>
      </c>
      <c r="DW236" s="345"/>
      <c r="DX236" s="344">
        <f t="shared" si="1765"/>
        <v>0</v>
      </c>
      <c r="DY236" s="346"/>
      <c r="DZ236" s="347"/>
      <c r="EA236" s="347"/>
      <c r="EB236" s="344">
        <f t="shared" si="1766"/>
        <v>0</v>
      </c>
      <c r="EC236" s="345">
        <v>0.294289866351475</v>
      </c>
      <c r="ED236" s="348">
        <f t="shared" si="1767"/>
        <v>0</v>
      </c>
      <c r="EE236" s="349">
        <f t="shared" si="1768"/>
        <v>0</v>
      </c>
      <c r="EF236" s="350"/>
      <c r="EG236" s="341">
        <v>7.0</v>
      </c>
      <c r="EH236" s="342" t="s">
        <v>132</v>
      </c>
      <c r="EI236" s="343" t="s">
        <v>121</v>
      </c>
      <c r="EJ236" s="343" t="s">
        <v>123</v>
      </c>
      <c r="EK236" s="344" t="str">
        <f>ADHB!EK236</f>
        <v/>
      </c>
      <c r="EL236" s="344"/>
      <c r="EM236" s="344">
        <f t="shared" si="1769"/>
        <v>0</v>
      </c>
      <c r="EN236" s="345"/>
      <c r="EO236" s="344">
        <f t="shared" si="1770"/>
        <v>0</v>
      </c>
      <c r="EP236" s="346"/>
      <c r="EQ236" s="347"/>
      <c r="ER236" s="347"/>
      <c r="ES236" s="344">
        <f t="shared" si="1771"/>
        <v>0</v>
      </c>
      <c r="ET236" s="345">
        <v>0.294289866351475</v>
      </c>
      <c r="EU236" s="348">
        <f t="shared" si="1772"/>
        <v>0</v>
      </c>
      <c r="EV236" s="349">
        <f t="shared" si="1773"/>
        <v>0</v>
      </c>
      <c r="EW236" s="350"/>
      <c r="EX236" s="341">
        <v>7.0</v>
      </c>
      <c r="EY236" s="342" t="s">
        <v>132</v>
      </c>
      <c r="EZ236" s="343" t="s">
        <v>121</v>
      </c>
      <c r="FA236" s="343" t="s">
        <v>123</v>
      </c>
      <c r="FB236" s="344" t="str">
        <f>ADHB!FB236</f>
        <v/>
      </c>
      <c r="FC236" s="344"/>
      <c r="FD236" s="344">
        <f t="shared" si="1774"/>
        <v>0</v>
      </c>
      <c r="FE236" s="345"/>
      <c r="FF236" s="344">
        <f t="shared" si="1775"/>
        <v>0</v>
      </c>
      <c r="FG236" s="346"/>
      <c r="FH236" s="347"/>
      <c r="FI236" s="347"/>
      <c r="FJ236" s="344">
        <f t="shared" si="1776"/>
        <v>0</v>
      </c>
      <c r="FK236" s="345">
        <v>0.294289866351475</v>
      </c>
      <c r="FL236" s="348">
        <f t="shared" si="1777"/>
        <v>0</v>
      </c>
      <c r="FM236" s="349">
        <f t="shared" si="1778"/>
        <v>0</v>
      </c>
      <c r="FN236" s="350"/>
      <c r="FO236" s="341">
        <v>7.0</v>
      </c>
      <c r="FP236" s="342" t="s">
        <v>132</v>
      </c>
      <c r="FQ236" s="343" t="s">
        <v>121</v>
      </c>
      <c r="FR236" s="343" t="s">
        <v>123</v>
      </c>
      <c r="FS236" s="344" t="str">
        <f>ADHB!FS236</f>
        <v/>
      </c>
      <c r="FT236" s="344"/>
      <c r="FU236" s="344">
        <f t="shared" si="1779"/>
        <v>0</v>
      </c>
      <c r="FV236" s="345"/>
      <c r="FW236" s="344">
        <f t="shared" si="1780"/>
        <v>0</v>
      </c>
      <c r="FX236" s="346"/>
      <c r="FY236" s="347"/>
      <c r="FZ236" s="347"/>
      <c r="GA236" s="344">
        <f t="shared" si="1781"/>
        <v>0</v>
      </c>
      <c r="GB236" s="345">
        <v>0.294289866351475</v>
      </c>
      <c r="GC236" s="348">
        <f t="shared" si="1782"/>
        <v>0</v>
      </c>
      <c r="GD236" s="349">
        <f t="shared" si="1783"/>
        <v>0</v>
      </c>
      <c r="GE236" s="350"/>
      <c r="GF236" s="341">
        <v>7.0</v>
      </c>
      <c r="GG236" s="342" t="s">
        <v>132</v>
      </c>
      <c r="GH236" s="343" t="s">
        <v>121</v>
      </c>
      <c r="GI236" s="343" t="s">
        <v>123</v>
      </c>
      <c r="GJ236" s="344" t="str">
        <f>ADHB!GJ236</f>
        <v/>
      </c>
      <c r="GK236" s="344"/>
      <c r="GL236" s="344">
        <f t="shared" si="1784"/>
        <v>0</v>
      </c>
      <c r="GM236" s="345"/>
      <c r="GN236" s="344">
        <f t="shared" si="1785"/>
        <v>0</v>
      </c>
      <c r="GO236" s="346"/>
      <c r="GP236" s="347"/>
      <c r="GQ236" s="347"/>
      <c r="GR236" s="344">
        <f t="shared" si="1786"/>
        <v>0</v>
      </c>
      <c r="GS236" s="345">
        <v>0.294289866351475</v>
      </c>
      <c r="GT236" s="348">
        <f t="shared" si="1787"/>
        <v>0</v>
      </c>
      <c r="GU236" s="349">
        <f t="shared" si="1788"/>
        <v>0</v>
      </c>
      <c r="GV236" s="350"/>
      <c r="GW236" s="341">
        <v>7.0</v>
      </c>
      <c r="GX236" s="342" t="s">
        <v>132</v>
      </c>
      <c r="GY236" s="343" t="s">
        <v>121</v>
      </c>
      <c r="GZ236" s="343" t="s">
        <v>123</v>
      </c>
      <c r="HA236" s="344" t="str">
        <f>ADHB!HA236</f>
        <v/>
      </c>
      <c r="HB236" s="344"/>
      <c r="HC236" s="344">
        <f t="shared" si="1789"/>
        <v>0</v>
      </c>
      <c r="HD236" s="345"/>
      <c r="HE236" s="344">
        <f t="shared" si="1790"/>
        <v>0</v>
      </c>
      <c r="HF236" s="346"/>
      <c r="HG236" s="347"/>
      <c r="HH236" s="347"/>
      <c r="HI236" s="344">
        <f t="shared" si="1791"/>
        <v>0</v>
      </c>
      <c r="HJ236" s="345">
        <v>0.294289866351475</v>
      </c>
      <c r="HK236" s="348">
        <f t="shared" si="1792"/>
        <v>0</v>
      </c>
      <c r="HL236" s="349">
        <f t="shared" si="1793"/>
        <v>0</v>
      </c>
      <c r="HM236" s="350"/>
      <c r="HN236" s="341">
        <v>7.0</v>
      </c>
      <c r="HO236" s="342" t="s">
        <v>132</v>
      </c>
      <c r="HP236" s="343" t="s">
        <v>121</v>
      </c>
      <c r="HQ236" s="343" t="s">
        <v>123</v>
      </c>
      <c r="HR236" s="344" t="str">
        <f>ADHB!HR236</f>
        <v/>
      </c>
      <c r="HS236" s="344"/>
      <c r="HT236" s="344">
        <f t="shared" si="1794"/>
        <v>0</v>
      </c>
      <c r="HU236" s="345"/>
      <c r="HV236" s="344">
        <f t="shared" si="1795"/>
        <v>0</v>
      </c>
      <c r="HW236" s="346"/>
      <c r="HX236" s="347"/>
      <c r="HY236" s="347"/>
      <c r="HZ236" s="344">
        <f t="shared" si="1796"/>
        <v>0</v>
      </c>
      <c r="IA236" s="345">
        <v>0.294289866351475</v>
      </c>
      <c r="IB236" s="348">
        <f t="shared" si="1797"/>
        <v>0</v>
      </c>
      <c r="IC236" s="349">
        <f t="shared" si="1798"/>
        <v>0</v>
      </c>
      <c r="ID236" s="350"/>
      <c r="IE236" s="341">
        <v>7.0</v>
      </c>
      <c r="IF236" s="342" t="s">
        <v>132</v>
      </c>
      <c r="IG236" s="343" t="s">
        <v>121</v>
      </c>
      <c r="IH236" s="343" t="s">
        <v>123</v>
      </c>
      <c r="II236" s="344" t="str">
        <f>ADHB!II236</f>
        <v/>
      </c>
      <c r="IJ236" s="344"/>
      <c r="IK236" s="344">
        <f t="shared" si="1799"/>
        <v>0</v>
      </c>
      <c r="IL236" s="345"/>
      <c r="IM236" s="344">
        <f t="shared" si="1800"/>
        <v>0</v>
      </c>
      <c r="IN236" s="346"/>
      <c r="IO236" s="347"/>
      <c r="IP236" s="347"/>
      <c r="IQ236" s="344">
        <f t="shared" si="1801"/>
        <v>0</v>
      </c>
      <c r="IR236" s="345">
        <v>0.294289866351475</v>
      </c>
      <c r="IS236" s="348">
        <f t="shared" si="1802"/>
        <v>0</v>
      </c>
      <c r="IT236" s="349">
        <f t="shared" si="1803"/>
        <v>0</v>
      </c>
      <c r="IU236" s="350"/>
      <c r="IV236" s="341">
        <v>7.0</v>
      </c>
      <c r="IW236" s="342" t="s">
        <v>132</v>
      </c>
      <c r="IX236" s="343" t="s">
        <v>121</v>
      </c>
      <c r="IY236" s="343" t="s">
        <v>123</v>
      </c>
      <c r="IZ236" s="344" t="str">
        <f>ADHB!IZ236</f>
        <v/>
      </c>
      <c r="JA236" s="344"/>
      <c r="JB236" s="344">
        <f t="shared" si="1804"/>
        <v>0</v>
      </c>
      <c r="JC236" s="345"/>
      <c r="JD236" s="344">
        <f t="shared" si="1805"/>
        <v>0</v>
      </c>
      <c r="JE236" s="346"/>
      <c r="JF236" s="347"/>
      <c r="JG236" s="347"/>
      <c r="JH236" s="344">
        <f t="shared" si="1806"/>
        <v>0</v>
      </c>
      <c r="JI236" s="345">
        <v>0.294289866351475</v>
      </c>
      <c r="JJ236" s="348">
        <f t="shared" si="1807"/>
        <v>0</v>
      </c>
      <c r="JK236" s="349">
        <f t="shared" si="1808"/>
        <v>0</v>
      </c>
      <c r="JL236" s="350"/>
      <c r="JM236" s="341">
        <v>7.0</v>
      </c>
      <c r="JN236" s="342" t="s">
        <v>132</v>
      </c>
      <c r="JO236" s="343" t="s">
        <v>121</v>
      </c>
      <c r="JP236" s="343" t="s">
        <v>123</v>
      </c>
      <c r="JQ236" s="344" t="str">
        <f>ADHB!KY236</f>
        <v/>
      </c>
      <c r="JR236" s="344"/>
      <c r="JS236" s="344">
        <f t="shared" si="1809"/>
        <v>0</v>
      </c>
      <c r="JT236" s="345"/>
      <c r="JU236" s="344">
        <f t="shared" si="1810"/>
        <v>0</v>
      </c>
      <c r="JV236" s="346"/>
      <c r="JW236" s="347"/>
      <c r="JX236" s="347"/>
      <c r="JY236" s="344">
        <f t="shared" si="1811"/>
        <v>0</v>
      </c>
      <c r="JZ236" s="345">
        <v>0.294289866351475</v>
      </c>
      <c r="KA236" s="348">
        <f t="shared" si="1812"/>
        <v>0</v>
      </c>
      <c r="KB236" s="349">
        <f t="shared" si="1813"/>
        <v>0</v>
      </c>
      <c r="KC236" s="350"/>
      <c r="KD236" s="341">
        <v>7.0</v>
      </c>
      <c r="KE236" s="342" t="s">
        <v>132</v>
      </c>
      <c r="KF236" s="343" t="s">
        <v>121</v>
      </c>
      <c r="KG236" s="343" t="s">
        <v>123</v>
      </c>
      <c r="KH236" s="344" t="str">
        <f>ADHB!LP236</f>
        <v/>
      </c>
      <c r="KI236" s="344"/>
      <c r="KJ236" s="344">
        <f t="shared" si="1814"/>
        <v>0</v>
      </c>
      <c r="KK236" s="345"/>
      <c r="KL236" s="344">
        <f t="shared" si="1815"/>
        <v>0</v>
      </c>
      <c r="KM236" s="346"/>
      <c r="KN236" s="347"/>
      <c r="KO236" s="347"/>
      <c r="KP236" s="344">
        <f t="shared" si="1816"/>
        <v>0</v>
      </c>
      <c r="KQ236" s="345">
        <v>0.294289866351475</v>
      </c>
      <c r="KR236" s="348">
        <f t="shared" si="1817"/>
        <v>0</v>
      </c>
      <c r="KS236" s="349">
        <f t="shared" si="1818"/>
        <v>0</v>
      </c>
      <c r="KT236" s="350"/>
      <c r="KU236" s="351"/>
    </row>
    <row r="237" ht="15.75" customHeight="1">
      <c r="A237" s="341">
        <v>8.0</v>
      </c>
      <c r="B237" s="342" t="s">
        <v>132</v>
      </c>
      <c r="C237" s="343" t="s">
        <v>121</v>
      </c>
      <c r="D237" s="343" t="s">
        <v>123</v>
      </c>
      <c r="E237" s="344" t="str">
        <f>ADHB!E237</f>
        <v/>
      </c>
      <c r="F237" s="344"/>
      <c r="G237" s="344">
        <f t="shared" si="1729"/>
        <v>0</v>
      </c>
      <c r="H237" s="345"/>
      <c r="I237" s="344">
        <f t="shared" si="1730"/>
        <v>0</v>
      </c>
      <c r="J237" s="346"/>
      <c r="K237" s="347"/>
      <c r="L237" s="347"/>
      <c r="M237" s="344">
        <f t="shared" si="1731"/>
        <v>0</v>
      </c>
      <c r="N237" s="345">
        <v>0.294289866351475</v>
      </c>
      <c r="O237" s="348">
        <f t="shared" si="1732"/>
        <v>0</v>
      </c>
      <c r="P237" s="349">
        <f t="shared" si="1733"/>
        <v>0</v>
      </c>
      <c r="Q237" s="350"/>
      <c r="R237" s="341">
        <v>8.0</v>
      </c>
      <c r="S237" s="342" t="s">
        <v>132</v>
      </c>
      <c r="T237" s="343" t="s">
        <v>121</v>
      </c>
      <c r="U237" s="343" t="s">
        <v>123</v>
      </c>
      <c r="V237" s="344" t="str">
        <f>ADHB!V237</f>
        <v/>
      </c>
      <c r="W237" s="344"/>
      <c r="X237" s="344">
        <f t="shared" si="1734"/>
        <v>0</v>
      </c>
      <c r="Y237" s="345"/>
      <c r="Z237" s="344">
        <f t="shared" si="1735"/>
        <v>0</v>
      </c>
      <c r="AA237" s="346"/>
      <c r="AB237" s="347"/>
      <c r="AC237" s="347"/>
      <c r="AD237" s="344">
        <f t="shared" si="1736"/>
        <v>0</v>
      </c>
      <c r="AE237" s="345">
        <v>0.294289866351475</v>
      </c>
      <c r="AF237" s="348">
        <f t="shared" si="1737"/>
        <v>0</v>
      </c>
      <c r="AG237" s="349">
        <f t="shared" si="1738"/>
        <v>0</v>
      </c>
      <c r="AH237" s="350"/>
      <c r="AI237" s="341">
        <v>8.0</v>
      </c>
      <c r="AJ237" s="342" t="s">
        <v>132</v>
      </c>
      <c r="AK237" s="343" t="s">
        <v>121</v>
      </c>
      <c r="AL237" s="343" t="s">
        <v>123</v>
      </c>
      <c r="AM237" s="344" t="str">
        <f>ADHB!AM237</f>
        <v/>
      </c>
      <c r="AN237" s="344"/>
      <c r="AO237" s="344">
        <f t="shared" si="1739"/>
        <v>0</v>
      </c>
      <c r="AP237" s="345"/>
      <c r="AQ237" s="344">
        <f t="shared" si="1740"/>
        <v>0</v>
      </c>
      <c r="AR237" s="346"/>
      <c r="AS237" s="347"/>
      <c r="AT237" s="347"/>
      <c r="AU237" s="344">
        <f t="shared" si="1741"/>
        <v>0</v>
      </c>
      <c r="AV237" s="345">
        <v>0.294289866351475</v>
      </c>
      <c r="AW237" s="348">
        <f t="shared" si="1742"/>
        <v>0</v>
      </c>
      <c r="AX237" s="349">
        <f t="shared" si="1743"/>
        <v>0</v>
      </c>
      <c r="AY237" s="350"/>
      <c r="AZ237" s="341">
        <v>8.0</v>
      </c>
      <c r="BA237" s="342" t="s">
        <v>132</v>
      </c>
      <c r="BB237" s="343" t="s">
        <v>121</v>
      </c>
      <c r="BC237" s="343" t="s">
        <v>123</v>
      </c>
      <c r="BD237" s="344" t="str">
        <f>ADHB!BD237</f>
        <v/>
      </c>
      <c r="BE237" s="344"/>
      <c r="BF237" s="344">
        <f t="shared" si="1744"/>
        <v>0</v>
      </c>
      <c r="BG237" s="345"/>
      <c r="BH237" s="344">
        <f t="shared" si="1745"/>
        <v>0</v>
      </c>
      <c r="BI237" s="346"/>
      <c r="BJ237" s="347"/>
      <c r="BK237" s="347"/>
      <c r="BL237" s="344">
        <f t="shared" si="1746"/>
        <v>0</v>
      </c>
      <c r="BM237" s="345">
        <v>0.294289866351475</v>
      </c>
      <c r="BN237" s="348">
        <f t="shared" si="1747"/>
        <v>0</v>
      </c>
      <c r="BO237" s="349">
        <f t="shared" si="1748"/>
        <v>0</v>
      </c>
      <c r="BP237" s="350"/>
      <c r="BQ237" s="341">
        <v>8.0</v>
      </c>
      <c r="BR237" s="342" t="s">
        <v>132</v>
      </c>
      <c r="BS237" s="343" t="s">
        <v>121</v>
      </c>
      <c r="BT237" s="343" t="s">
        <v>123</v>
      </c>
      <c r="BU237" s="344" t="str">
        <f>ADHB!BU237</f>
        <v/>
      </c>
      <c r="BV237" s="344"/>
      <c r="BW237" s="344">
        <f t="shared" si="1749"/>
        <v>0</v>
      </c>
      <c r="BX237" s="345"/>
      <c r="BY237" s="344">
        <f t="shared" si="1750"/>
        <v>0</v>
      </c>
      <c r="BZ237" s="346"/>
      <c r="CA237" s="347"/>
      <c r="CB237" s="347"/>
      <c r="CC237" s="344">
        <f t="shared" si="1751"/>
        <v>0</v>
      </c>
      <c r="CD237" s="345">
        <v>0.294289866351475</v>
      </c>
      <c r="CE237" s="348">
        <f t="shared" si="1752"/>
        <v>0</v>
      </c>
      <c r="CF237" s="349">
        <f t="shared" si="1753"/>
        <v>0</v>
      </c>
      <c r="CG237" s="350"/>
      <c r="CH237" s="341">
        <v>8.0</v>
      </c>
      <c r="CI237" s="342" t="s">
        <v>132</v>
      </c>
      <c r="CJ237" s="343" t="s">
        <v>121</v>
      </c>
      <c r="CK237" s="343" t="s">
        <v>123</v>
      </c>
      <c r="CL237" s="344" t="str">
        <f>ADHB!CL237</f>
        <v/>
      </c>
      <c r="CM237" s="344"/>
      <c r="CN237" s="344">
        <f t="shared" si="1754"/>
        <v>0</v>
      </c>
      <c r="CO237" s="345"/>
      <c r="CP237" s="344">
        <f t="shared" si="1755"/>
        <v>0</v>
      </c>
      <c r="CQ237" s="346"/>
      <c r="CR237" s="347"/>
      <c r="CS237" s="347"/>
      <c r="CT237" s="344">
        <f t="shared" si="1756"/>
        <v>0</v>
      </c>
      <c r="CU237" s="345">
        <v>0.294289866351475</v>
      </c>
      <c r="CV237" s="348">
        <f t="shared" si="1757"/>
        <v>0</v>
      </c>
      <c r="CW237" s="349">
        <f t="shared" si="1758"/>
        <v>0</v>
      </c>
      <c r="CX237" s="350"/>
      <c r="CY237" s="341">
        <v>8.0</v>
      </c>
      <c r="CZ237" s="342" t="s">
        <v>132</v>
      </c>
      <c r="DA237" s="343" t="s">
        <v>121</v>
      </c>
      <c r="DB237" s="343" t="s">
        <v>123</v>
      </c>
      <c r="DC237" s="344" t="str">
        <f>ADHB!DC237</f>
        <v/>
      </c>
      <c r="DD237" s="344"/>
      <c r="DE237" s="344">
        <f t="shared" si="1759"/>
        <v>0</v>
      </c>
      <c r="DF237" s="345"/>
      <c r="DG237" s="344">
        <f t="shared" si="1760"/>
        <v>0</v>
      </c>
      <c r="DH237" s="346"/>
      <c r="DI237" s="347"/>
      <c r="DJ237" s="347"/>
      <c r="DK237" s="344">
        <f t="shared" si="1761"/>
        <v>0</v>
      </c>
      <c r="DL237" s="345">
        <v>0.294289866351475</v>
      </c>
      <c r="DM237" s="348">
        <f t="shared" si="1762"/>
        <v>0</v>
      </c>
      <c r="DN237" s="349">
        <f t="shared" si="1763"/>
        <v>0</v>
      </c>
      <c r="DO237" s="350"/>
      <c r="DP237" s="341">
        <v>8.0</v>
      </c>
      <c r="DQ237" s="342" t="s">
        <v>132</v>
      </c>
      <c r="DR237" s="343" t="s">
        <v>121</v>
      </c>
      <c r="DS237" s="343" t="s">
        <v>123</v>
      </c>
      <c r="DT237" s="344" t="str">
        <f>ADHB!DT237</f>
        <v/>
      </c>
      <c r="DU237" s="344"/>
      <c r="DV237" s="344">
        <f t="shared" si="1764"/>
        <v>0</v>
      </c>
      <c r="DW237" s="345"/>
      <c r="DX237" s="344">
        <f t="shared" si="1765"/>
        <v>0</v>
      </c>
      <c r="DY237" s="346"/>
      <c r="DZ237" s="347"/>
      <c r="EA237" s="347"/>
      <c r="EB237" s="344">
        <f t="shared" si="1766"/>
        <v>0</v>
      </c>
      <c r="EC237" s="345">
        <v>0.294289866351475</v>
      </c>
      <c r="ED237" s="348">
        <f t="shared" si="1767"/>
        <v>0</v>
      </c>
      <c r="EE237" s="349">
        <f t="shared" si="1768"/>
        <v>0</v>
      </c>
      <c r="EF237" s="350"/>
      <c r="EG237" s="341">
        <v>8.0</v>
      </c>
      <c r="EH237" s="342" t="s">
        <v>132</v>
      </c>
      <c r="EI237" s="343" t="s">
        <v>121</v>
      </c>
      <c r="EJ237" s="343" t="s">
        <v>123</v>
      </c>
      <c r="EK237" s="344" t="str">
        <f>ADHB!EK237</f>
        <v/>
      </c>
      <c r="EL237" s="344"/>
      <c r="EM237" s="344">
        <f t="shared" si="1769"/>
        <v>0</v>
      </c>
      <c r="EN237" s="345"/>
      <c r="EO237" s="344">
        <f t="shared" si="1770"/>
        <v>0</v>
      </c>
      <c r="EP237" s="346"/>
      <c r="EQ237" s="347"/>
      <c r="ER237" s="347"/>
      <c r="ES237" s="344">
        <f t="shared" si="1771"/>
        <v>0</v>
      </c>
      <c r="ET237" s="345">
        <v>0.294289866351475</v>
      </c>
      <c r="EU237" s="348">
        <f t="shared" si="1772"/>
        <v>0</v>
      </c>
      <c r="EV237" s="349">
        <f t="shared" si="1773"/>
        <v>0</v>
      </c>
      <c r="EW237" s="350"/>
      <c r="EX237" s="341">
        <v>8.0</v>
      </c>
      <c r="EY237" s="342" t="s">
        <v>132</v>
      </c>
      <c r="EZ237" s="343" t="s">
        <v>121</v>
      </c>
      <c r="FA237" s="343" t="s">
        <v>123</v>
      </c>
      <c r="FB237" s="344" t="str">
        <f>ADHB!FB237</f>
        <v/>
      </c>
      <c r="FC237" s="344"/>
      <c r="FD237" s="344">
        <f t="shared" si="1774"/>
        <v>0</v>
      </c>
      <c r="FE237" s="345"/>
      <c r="FF237" s="344">
        <f t="shared" si="1775"/>
        <v>0</v>
      </c>
      <c r="FG237" s="346"/>
      <c r="FH237" s="347"/>
      <c r="FI237" s="347"/>
      <c r="FJ237" s="344">
        <f t="shared" si="1776"/>
        <v>0</v>
      </c>
      <c r="FK237" s="345">
        <v>0.294289866351475</v>
      </c>
      <c r="FL237" s="348">
        <f t="shared" si="1777"/>
        <v>0</v>
      </c>
      <c r="FM237" s="349">
        <f t="shared" si="1778"/>
        <v>0</v>
      </c>
      <c r="FN237" s="350"/>
      <c r="FO237" s="341">
        <v>8.0</v>
      </c>
      <c r="FP237" s="342" t="s">
        <v>132</v>
      </c>
      <c r="FQ237" s="343" t="s">
        <v>121</v>
      </c>
      <c r="FR237" s="343" t="s">
        <v>123</v>
      </c>
      <c r="FS237" s="344" t="str">
        <f>ADHB!FS237</f>
        <v/>
      </c>
      <c r="FT237" s="344"/>
      <c r="FU237" s="344">
        <f t="shared" si="1779"/>
        <v>0</v>
      </c>
      <c r="FV237" s="345"/>
      <c r="FW237" s="344">
        <f t="shared" si="1780"/>
        <v>0</v>
      </c>
      <c r="FX237" s="346"/>
      <c r="FY237" s="347"/>
      <c r="FZ237" s="347"/>
      <c r="GA237" s="344">
        <f t="shared" si="1781"/>
        <v>0</v>
      </c>
      <c r="GB237" s="345">
        <v>0.294289866351475</v>
      </c>
      <c r="GC237" s="348">
        <f t="shared" si="1782"/>
        <v>0</v>
      </c>
      <c r="GD237" s="349">
        <f t="shared" si="1783"/>
        <v>0</v>
      </c>
      <c r="GE237" s="350"/>
      <c r="GF237" s="341">
        <v>8.0</v>
      </c>
      <c r="GG237" s="342" t="s">
        <v>132</v>
      </c>
      <c r="GH237" s="343" t="s">
        <v>121</v>
      </c>
      <c r="GI237" s="343" t="s">
        <v>123</v>
      </c>
      <c r="GJ237" s="344" t="str">
        <f>ADHB!GJ237</f>
        <v/>
      </c>
      <c r="GK237" s="344"/>
      <c r="GL237" s="344">
        <f t="shared" si="1784"/>
        <v>0</v>
      </c>
      <c r="GM237" s="345"/>
      <c r="GN237" s="344">
        <f t="shared" si="1785"/>
        <v>0</v>
      </c>
      <c r="GO237" s="346"/>
      <c r="GP237" s="347"/>
      <c r="GQ237" s="347"/>
      <c r="GR237" s="344">
        <f t="shared" si="1786"/>
        <v>0</v>
      </c>
      <c r="GS237" s="345">
        <v>0.294289866351475</v>
      </c>
      <c r="GT237" s="348">
        <f t="shared" si="1787"/>
        <v>0</v>
      </c>
      <c r="GU237" s="349">
        <f t="shared" si="1788"/>
        <v>0</v>
      </c>
      <c r="GV237" s="350"/>
      <c r="GW237" s="341">
        <v>8.0</v>
      </c>
      <c r="GX237" s="342" t="s">
        <v>132</v>
      </c>
      <c r="GY237" s="343" t="s">
        <v>121</v>
      </c>
      <c r="GZ237" s="343" t="s">
        <v>123</v>
      </c>
      <c r="HA237" s="344" t="str">
        <f>ADHB!HA237</f>
        <v/>
      </c>
      <c r="HB237" s="344"/>
      <c r="HC237" s="344">
        <f t="shared" si="1789"/>
        <v>0</v>
      </c>
      <c r="HD237" s="345"/>
      <c r="HE237" s="344">
        <f t="shared" si="1790"/>
        <v>0</v>
      </c>
      <c r="HF237" s="346"/>
      <c r="HG237" s="347"/>
      <c r="HH237" s="347"/>
      <c r="HI237" s="344">
        <f t="shared" si="1791"/>
        <v>0</v>
      </c>
      <c r="HJ237" s="345">
        <v>0.294289866351475</v>
      </c>
      <c r="HK237" s="348">
        <f t="shared" si="1792"/>
        <v>0</v>
      </c>
      <c r="HL237" s="349">
        <f t="shared" si="1793"/>
        <v>0</v>
      </c>
      <c r="HM237" s="350"/>
      <c r="HN237" s="341">
        <v>8.0</v>
      </c>
      <c r="HO237" s="342" t="s">
        <v>132</v>
      </c>
      <c r="HP237" s="343" t="s">
        <v>121</v>
      </c>
      <c r="HQ237" s="343" t="s">
        <v>123</v>
      </c>
      <c r="HR237" s="344" t="str">
        <f>ADHB!HR237</f>
        <v/>
      </c>
      <c r="HS237" s="344"/>
      <c r="HT237" s="344">
        <f t="shared" si="1794"/>
        <v>0</v>
      </c>
      <c r="HU237" s="345"/>
      <c r="HV237" s="344">
        <f t="shared" si="1795"/>
        <v>0</v>
      </c>
      <c r="HW237" s="346"/>
      <c r="HX237" s="347"/>
      <c r="HY237" s="347"/>
      <c r="HZ237" s="344">
        <f t="shared" si="1796"/>
        <v>0</v>
      </c>
      <c r="IA237" s="345">
        <v>0.294289866351475</v>
      </c>
      <c r="IB237" s="348">
        <f t="shared" si="1797"/>
        <v>0</v>
      </c>
      <c r="IC237" s="349">
        <f t="shared" si="1798"/>
        <v>0</v>
      </c>
      <c r="ID237" s="350"/>
      <c r="IE237" s="341">
        <v>8.0</v>
      </c>
      <c r="IF237" s="342" t="s">
        <v>132</v>
      </c>
      <c r="IG237" s="343" t="s">
        <v>121</v>
      </c>
      <c r="IH237" s="343" t="s">
        <v>123</v>
      </c>
      <c r="II237" s="344" t="str">
        <f>ADHB!II237</f>
        <v/>
      </c>
      <c r="IJ237" s="344"/>
      <c r="IK237" s="344">
        <f t="shared" si="1799"/>
        <v>0</v>
      </c>
      <c r="IL237" s="345"/>
      <c r="IM237" s="344">
        <f t="shared" si="1800"/>
        <v>0</v>
      </c>
      <c r="IN237" s="346"/>
      <c r="IO237" s="347"/>
      <c r="IP237" s="347"/>
      <c r="IQ237" s="344">
        <f t="shared" si="1801"/>
        <v>0</v>
      </c>
      <c r="IR237" s="345">
        <v>0.294289866351475</v>
      </c>
      <c r="IS237" s="348">
        <f t="shared" si="1802"/>
        <v>0</v>
      </c>
      <c r="IT237" s="349">
        <f t="shared" si="1803"/>
        <v>0</v>
      </c>
      <c r="IU237" s="350"/>
      <c r="IV237" s="341">
        <v>8.0</v>
      </c>
      <c r="IW237" s="342" t="s">
        <v>132</v>
      </c>
      <c r="IX237" s="343" t="s">
        <v>121</v>
      </c>
      <c r="IY237" s="343" t="s">
        <v>123</v>
      </c>
      <c r="IZ237" s="344" t="str">
        <f>ADHB!IZ237</f>
        <v/>
      </c>
      <c r="JA237" s="344"/>
      <c r="JB237" s="344">
        <f t="shared" si="1804"/>
        <v>0</v>
      </c>
      <c r="JC237" s="345"/>
      <c r="JD237" s="344">
        <f t="shared" si="1805"/>
        <v>0</v>
      </c>
      <c r="JE237" s="346"/>
      <c r="JF237" s="347"/>
      <c r="JG237" s="347"/>
      <c r="JH237" s="344">
        <f t="shared" si="1806"/>
        <v>0</v>
      </c>
      <c r="JI237" s="345">
        <v>0.294289866351475</v>
      </c>
      <c r="JJ237" s="348">
        <f t="shared" si="1807"/>
        <v>0</v>
      </c>
      <c r="JK237" s="349">
        <f t="shared" si="1808"/>
        <v>0</v>
      </c>
      <c r="JL237" s="350"/>
      <c r="JM237" s="341">
        <v>8.0</v>
      </c>
      <c r="JN237" s="342" t="s">
        <v>132</v>
      </c>
      <c r="JO237" s="343" t="s">
        <v>121</v>
      </c>
      <c r="JP237" s="343" t="s">
        <v>123</v>
      </c>
      <c r="JQ237" s="344" t="str">
        <f>ADHB!KY237</f>
        <v/>
      </c>
      <c r="JR237" s="344"/>
      <c r="JS237" s="344">
        <f t="shared" si="1809"/>
        <v>0</v>
      </c>
      <c r="JT237" s="345"/>
      <c r="JU237" s="344">
        <f t="shared" si="1810"/>
        <v>0</v>
      </c>
      <c r="JV237" s="346"/>
      <c r="JW237" s="347"/>
      <c r="JX237" s="347"/>
      <c r="JY237" s="344">
        <f t="shared" si="1811"/>
        <v>0</v>
      </c>
      <c r="JZ237" s="345">
        <v>0.294289866351475</v>
      </c>
      <c r="KA237" s="348">
        <f t="shared" si="1812"/>
        <v>0</v>
      </c>
      <c r="KB237" s="349">
        <f t="shared" si="1813"/>
        <v>0</v>
      </c>
      <c r="KC237" s="350"/>
      <c r="KD237" s="341">
        <v>8.0</v>
      </c>
      <c r="KE237" s="342" t="s">
        <v>132</v>
      </c>
      <c r="KF237" s="343" t="s">
        <v>121</v>
      </c>
      <c r="KG237" s="343" t="s">
        <v>123</v>
      </c>
      <c r="KH237" s="344" t="str">
        <f>ADHB!LP237</f>
        <v/>
      </c>
      <c r="KI237" s="344"/>
      <c r="KJ237" s="344">
        <f t="shared" si="1814"/>
        <v>0</v>
      </c>
      <c r="KK237" s="345"/>
      <c r="KL237" s="344">
        <f t="shared" si="1815"/>
        <v>0</v>
      </c>
      <c r="KM237" s="346"/>
      <c r="KN237" s="347"/>
      <c r="KO237" s="347"/>
      <c r="KP237" s="344">
        <f t="shared" si="1816"/>
        <v>0</v>
      </c>
      <c r="KQ237" s="345">
        <v>0.294289866351475</v>
      </c>
      <c r="KR237" s="348">
        <f t="shared" si="1817"/>
        <v>0</v>
      </c>
      <c r="KS237" s="349">
        <f t="shared" si="1818"/>
        <v>0</v>
      </c>
      <c r="KT237" s="350"/>
      <c r="KU237" s="351"/>
    </row>
    <row r="238" ht="15.75" customHeight="1">
      <c r="A238" s="341">
        <v>9.0</v>
      </c>
      <c r="B238" s="342" t="s">
        <v>132</v>
      </c>
      <c r="C238" s="343" t="s">
        <v>121</v>
      </c>
      <c r="D238" s="343" t="s">
        <v>123</v>
      </c>
      <c r="E238" s="344" t="str">
        <f>ADHB!E238</f>
        <v/>
      </c>
      <c r="F238" s="344"/>
      <c r="G238" s="344">
        <f t="shared" si="1729"/>
        <v>0</v>
      </c>
      <c r="H238" s="345"/>
      <c r="I238" s="344">
        <f t="shared" si="1730"/>
        <v>0</v>
      </c>
      <c r="J238" s="346"/>
      <c r="K238" s="347"/>
      <c r="L238" s="347"/>
      <c r="M238" s="344">
        <f t="shared" si="1731"/>
        <v>0</v>
      </c>
      <c r="N238" s="345">
        <v>0.294289866351475</v>
      </c>
      <c r="O238" s="348">
        <f t="shared" si="1732"/>
        <v>0</v>
      </c>
      <c r="P238" s="349">
        <f t="shared" si="1733"/>
        <v>0</v>
      </c>
      <c r="Q238" s="350"/>
      <c r="R238" s="341">
        <v>9.0</v>
      </c>
      <c r="S238" s="342" t="s">
        <v>132</v>
      </c>
      <c r="T238" s="343" t="s">
        <v>121</v>
      </c>
      <c r="U238" s="343" t="s">
        <v>123</v>
      </c>
      <c r="V238" s="344" t="str">
        <f>ADHB!V238</f>
        <v/>
      </c>
      <c r="W238" s="344"/>
      <c r="X238" s="344">
        <f t="shared" si="1734"/>
        <v>0</v>
      </c>
      <c r="Y238" s="345"/>
      <c r="Z238" s="344">
        <f t="shared" si="1735"/>
        <v>0</v>
      </c>
      <c r="AA238" s="346"/>
      <c r="AB238" s="347"/>
      <c r="AC238" s="347"/>
      <c r="AD238" s="344">
        <f t="shared" si="1736"/>
        <v>0</v>
      </c>
      <c r="AE238" s="345">
        <v>0.294289866351475</v>
      </c>
      <c r="AF238" s="348">
        <f t="shared" si="1737"/>
        <v>0</v>
      </c>
      <c r="AG238" s="349">
        <f t="shared" si="1738"/>
        <v>0</v>
      </c>
      <c r="AH238" s="350"/>
      <c r="AI238" s="341">
        <v>9.0</v>
      </c>
      <c r="AJ238" s="342" t="s">
        <v>132</v>
      </c>
      <c r="AK238" s="343" t="s">
        <v>121</v>
      </c>
      <c r="AL238" s="343" t="s">
        <v>123</v>
      </c>
      <c r="AM238" s="344" t="str">
        <f>ADHB!AM238</f>
        <v/>
      </c>
      <c r="AN238" s="344"/>
      <c r="AO238" s="344">
        <f t="shared" si="1739"/>
        <v>0</v>
      </c>
      <c r="AP238" s="345"/>
      <c r="AQ238" s="344">
        <f t="shared" si="1740"/>
        <v>0</v>
      </c>
      <c r="AR238" s="346"/>
      <c r="AS238" s="347"/>
      <c r="AT238" s="347"/>
      <c r="AU238" s="344">
        <f t="shared" si="1741"/>
        <v>0</v>
      </c>
      <c r="AV238" s="345">
        <v>0.294289866351475</v>
      </c>
      <c r="AW238" s="348">
        <f t="shared" si="1742"/>
        <v>0</v>
      </c>
      <c r="AX238" s="349">
        <f t="shared" si="1743"/>
        <v>0</v>
      </c>
      <c r="AY238" s="350"/>
      <c r="AZ238" s="341">
        <v>9.0</v>
      </c>
      <c r="BA238" s="342" t="s">
        <v>132</v>
      </c>
      <c r="BB238" s="343" t="s">
        <v>121</v>
      </c>
      <c r="BC238" s="343" t="s">
        <v>123</v>
      </c>
      <c r="BD238" s="344" t="str">
        <f>ADHB!BD238</f>
        <v/>
      </c>
      <c r="BE238" s="344"/>
      <c r="BF238" s="344">
        <f t="shared" si="1744"/>
        <v>0</v>
      </c>
      <c r="BG238" s="345"/>
      <c r="BH238" s="344">
        <f t="shared" si="1745"/>
        <v>0</v>
      </c>
      <c r="BI238" s="346"/>
      <c r="BJ238" s="347"/>
      <c r="BK238" s="347"/>
      <c r="BL238" s="344">
        <f t="shared" si="1746"/>
        <v>0</v>
      </c>
      <c r="BM238" s="345">
        <v>0.294289866351475</v>
      </c>
      <c r="BN238" s="348">
        <f t="shared" si="1747"/>
        <v>0</v>
      </c>
      <c r="BO238" s="349">
        <f t="shared" si="1748"/>
        <v>0</v>
      </c>
      <c r="BP238" s="350"/>
      <c r="BQ238" s="341">
        <v>9.0</v>
      </c>
      <c r="BR238" s="342" t="s">
        <v>132</v>
      </c>
      <c r="BS238" s="343" t="s">
        <v>121</v>
      </c>
      <c r="BT238" s="343" t="s">
        <v>123</v>
      </c>
      <c r="BU238" s="344" t="str">
        <f>ADHB!BU238</f>
        <v/>
      </c>
      <c r="BV238" s="344"/>
      <c r="BW238" s="344">
        <f t="shared" si="1749"/>
        <v>0</v>
      </c>
      <c r="BX238" s="345"/>
      <c r="BY238" s="344">
        <f t="shared" si="1750"/>
        <v>0</v>
      </c>
      <c r="BZ238" s="346"/>
      <c r="CA238" s="347"/>
      <c r="CB238" s="347"/>
      <c r="CC238" s="344">
        <f t="shared" si="1751"/>
        <v>0</v>
      </c>
      <c r="CD238" s="345">
        <v>0.294289866351475</v>
      </c>
      <c r="CE238" s="348">
        <f t="shared" si="1752"/>
        <v>0</v>
      </c>
      <c r="CF238" s="349">
        <f t="shared" si="1753"/>
        <v>0</v>
      </c>
      <c r="CG238" s="350"/>
      <c r="CH238" s="341">
        <v>9.0</v>
      </c>
      <c r="CI238" s="342" t="s">
        <v>132</v>
      </c>
      <c r="CJ238" s="343" t="s">
        <v>121</v>
      </c>
      <c r="CK238" s="343" t="s">
        <v>123</v>
      </c>
      <c r="CL238" s="344" t="str">
        <f>ADHB!CL238</f>
        <v/>
      </c>
      <c r="CM238" s="344"/>
      <c r="CN238" s="344">
        <f t="shared" si="1754"/>
        <v>0</v>
      </c>
      <c r="CO238" s="345"/>
      <c r="CP238" s="344">
        <f t="shared" si="1755"/>
        <v>0</v>
      </c>
      <c r="CQ238" s="346"/>
      <c r="CR238" s="347"/>
      <c r="CS238" s="347"/>
      <c r="CT238" s="344">
        <f t="shared" si="1756"/>
        <v>0</v>
      </c>
      <c r="CU238" s="345">
        <v>0.294289866351475</v>
      </c>
      <c r="CV238" s="348">
        <f t="shared" si="1757"/>
        <v>0</v>
      </c>
      <c r="CW238" s="349">
        <f t="shared" si="1758"/>
        <v>0</v>
      </c>
      <c r="CX238" s="350"/>
      <c r="CY238" s="341">
        <v>9.0</v>
      </c>
      <c r="CZ238" s="342" t="s">
        <v>132</v>
      </c>
      <c r="DA238" s="343" t="s">
        <v>121</v>
      </c>
      <c r="DB238" s="343" t="s">
        <v>123</v>
      </c>
      <c r="DC238" s="344" t="str">
        <f>ADHB!DC238</f>
        <v/>
      </c>
      <c r="DD238" s="344"/>
      <c r="DE238" s="344">
        <f t="shared" si="1759"/>
        <v>0</v>
      </c>
      <c r="DF238" s="345"/>
      <c r="DG238" s="344">
        <f t="shared" si="1760"/>
        <v>0</v>
      </c>
      <c r="DH238" s="346"/>
      <c r="DI238" s="347"/>
      <c r="DJ238" s="347"/>
      <c r="DK238" s="344">
        <f t="shared" si="1761"/>
        <v>0</v>
      </c>
      <c r="DL238" s="345">
        <v>0.294289866351475</v>
      </c>
      <c r="DM238" s="348">
        <f t="shared" si="1762"/>
        <v>0</v>
      </c>
      <c r="DN238" s="349">
        <f t="shared" si="1763"/>
        <v>0</v>
      </c>
      <c r="DO238" s="350"/>
      <c r="DP238" s="341">
        <v>9.0</v>
      </c>
      <c r="DQ238" s="342" t="s">
        <v>132</v>
      </c>
      <c r="DR238" s="343" t="s">
        <v>121</v>
      </c>
      <c r="DS238" s="343" t="s">
        <v>123</v>
      </c>
      <c r="DT238" s="344" t="str">
        <f>ADHB!DT238</f>
        <v/>
      </c>
      <c r="DU238" s="344"/>
      <c r="DV238" s="344">
        <f t="shared" si="1764"/>
        <v>0</v>
      </c>
      <c r="DW238" s="345"/>
      <c r="DX238" s="344">
        <f t="shared" si="1765"/>
        <v>0</v>
      </c>
      <c r="DY238" s="346"/>
      <c r="DZ238" s="347"/>
      <c r="EA238" s="347"/>
      <c r="EB238" s="344">
        <f t="shared" si="1766"/>
        <v>0</v>
      </c>
      <c r="EC238" s="345">
        <v>0.294289866351475</v>
      </c>
      <c r="ED238" s="348">
        <f t="shared" si="1767"/>
        <v>0</v>
      </c>
      <c r="EE238" s="349">
        <f t="shared" si="1768"/>
        <v>0</v>
      </c>
      <c r="EF238" s="350"/>
      <c r="EG238" s="341">
        <v>9.0</v>
      </c>
      <c r="EH238" s="342" t="s">
        <v>132</v>
      </c>
      <c r="EI238" s="343" t="s">
        <v>121</v>
      </c>
      <c r="EJ238" s="343" t="s">
        <v>123</v>
      </c>
      <c r="EK238" s="344" t="str">
        <f>ADHB!EK238</f>
        <v/>
      </c>
      <c r="EL238" s="344"/>
      <c r="EM238" s="344">
        <f t="shared" si="1769"/>
        <v>0</v>
      </c>
      <c r="EN238" s="345"/>
      <c r="EO238" s="344">
        <f t="shared" si="1770"/>
        <v>0</v>
      </c>
      <c r="EP238" s="346"/>
      <c r="EQ238" s="347"/>
      <c r="ER238" s="347"/>
      <c r="ES238" s="344">
        <f t="shared" si="1771"/>
        <v>0</v>
      </c>
      <c r="ET238" s="345">
        <v>0.294289866351475</v>
      </c>
      <c r="EU238" s="348">
        <f t="shared" si="1772"/>
        <v>0</v>
      </c>
      <c r="EV238" s="349">
        <f t="shared" si="1773"/>
        <v>0</v>
      </c>
      <c r="EW238" s="350"/>
      <c r="EX238" s="341">
        <v>9.0</v>
      </c>
      <c r="EY238" s="342" t="s">
        <v>132</v>
      </c>
      <c r="EZ238" s="343" t="s">
        <v>121</v>
      </c>
      <c r="FA238" s="343" t="s">
        <v>123</v>
      </c>
      <c r="FB238" s="344" t="str">
        <f>ADHB!FB238</f>
        <v/>
      </c>
      <c r="FC238" s="344"/>
      <c r="FD238" s="344">
        <f t="shared" si="1774"/>
        <v>0</v>
      </c>
      <c r="FE238" s="345"/>
      <c r="FF238" s="344">
        <f t="shared" si="1775"/>
        <v>0</v>
      </c>
      <c r="FG238" s="346"/>
      <c r="FH238" s="347"/>
      <c r="FI238" s="347"/>
      <c r="FJ238" s="344">
        <f t="shared" si="1776"/>
        <v>0</v>
      </c>
      <c r="FK238" s="345">
        <v>0.294289866351475</v>
      </c>
      <c r="FL238" s="348">
        <f t="shared" si="1777"/>
        <v>0</v>
      </c>
      <c r="FM238" s="349">
        <f t="shared" si="1778"/>
        <v>0</v>
      </c>
      <c r="FN238" s="350"/>
      <c r="FO238" s="341">
        <v>9.0</v>
      </c>
      <c r="FP238" s="342" t="s">
        <v>132</v>
      </c>
      <c r="FQ238" s="343" t="s">
        <v>121</v>
      </c>
      <c r="FR238" s="343" t="s">
        <v>123</v>
      </c>
      <c r="FS238" s="344" t="str">
        <f>ADHB!FS238</f>
        <v/>
      </c>
      <c r="FT238" s="344"/>
      <c r="FU238" s="344">
        <f t="shared" si="1779"/>
        <v>0</v>
      </c>
      <c r="FV238" s="345"/>
      <c r="FW238" s="344">
        <f t="shared" si="1780"/>
        <v>0</v>
      </c>
      <c r="FX238" s="346"/>
      <c r="FY238" s="347"/>
      <c r="FZ238" s="347"/>
      <c r="GA238" s="344">
        <f t="shared" si="1781"/>
        <v>0</v>
      </c>
      <c r="GB238" s="345">
        <v>0.294289866351475</v>
      </c>
      <c r="GC238" s="348">
        <f t="shared" si="1782"/>
        <v>0</v>
      </c>
      <c r="GD238" s="349">
        <f t="shared" si="1783"/>
        <v>0</v>
      </c>
      <c r="GE238" s="350"/>
      <c r="GF238" s="341">
        <v>9.0</v>
      </c>
      <c r="GG238" s="342" t="s">
        <v>132</v>
      </c>
      <c r="GH238" s="343" t="s">
        <v>121</v>
      </c>
      <c r="GI238" s="343" t="s">
        <v>123</v>
      </c>
      <c r="GJ238" s="344" t="str">
        <f>ADHB!GJ238</f>
        <v/>
      </c>
      <c r="GK238" s="344"/>
      <c r="GL238" s="344">
        <f t="shared" si="1784"/>
        <v>0</v>
      </c>
      <c r="GM238" s="345"/>
      <c r="GN238" s="344">
        <f t="shared" si="1785"/>
        <v>0</v>
      </c>
      <c r="GO238" s="346"/>
      <c r="GP238" s="347"/>
      <c r="GQ238" s="347"/>
      <c r="GR238" s="344">
        <f t="shared" si="1786"/>
        <v>0</v>
      </c>
      <c r="GS238" s="345">
        <v>0.294289866351475</v>
      </c>
      <c r="GT238" s="348">
        <f t="shared" si="1787"/>
        <v>0</v>
      </c>
      <c r="GU238" s="349">
        <f t="shared" si="1788"/>
        <v>0</v>
      </c>
      <c r="GV238" s="350"/>
      <c r="GW238" s="341">
        <v>9.0</v>
      </c>
      <c r="GX238" s="342" t="s">
        <v>132</v>
      </c>
      <c r="GY238" s="343" t="s">
        <v>121</v>
      </c>
      <c r="GZ238" s="343" t="s">
        <v>123</v>
      </c>
      <c r="HA238" s="344" t="str">
        <f>ADHB!HA238</f>
        <v/>
      </c>
      <c r="HB238" s="344"/>
      <c r="HC238" s="344">
        <f t="shared" si="1789"/>
        <v>0</v>
      </c>
      <c r="HD238" s="345"/>
      <c r="HE238" s="344">
        <f t="shared" si="1790"/>
        <v>0</v>
      </c>
      <c r="HF238" s="346"/>
      <c r="HG238" s="347"/>
      <c r="HH238" s="347"/>
      <c r="HI238" s="344">
        <f t="shared" si="1791"/>
        <v>0</v>
      </c>
      <c r="HJ238" s="345">
        <v>0.294289866351475</v>
      </c>
      <c r="HK238" s="348">
        <f t="shared" si="1792"/>
        <v>0</v>
      </c>
      <c r="HL238" s="349">
        <f t="shared" si="1793"/>
        <v>0</v>
      </c>
      <c r="HM238" s="350"/>
      <c r="HN238" s="341">
        <v>9.0</v>
      </c>
      <c r="HO238" s="342" t="s">
        <v>132</v>
      </c>
      <c r="HP238" s="343" t="s">
        <v>121</v>
      </c>
      <c r="HQ238" s="343" t="s">
        <v>123</v>
      </c>
      <c r="HR238" s="344" t="str">
        <f>ADHB!HR238</f>
        <v/>
      </c>
      <c r="HS238" s="344"/>
      <c r="HT238" s="344">
        <f t="shared" si="1794"/>
        <v>0</v>
      </c>
      <c r="HU238" s="345"/>
      <c r="HV238" s="344">
        <f t="shared" si="1795"/>
        <v>0</v>
      </c>
      <c r="HW238" s="346"/>
      <c r="HX238" s="347"/>
      <c r="HY238" s="347"/>
      <c r="HZ238" s="344">
        <f t="shared" si="1796"/>
        <v>0</v>
      </c>
      <c r="IA238" s="345">
        <v>0.294289866351475</v>
      </c>
      <c r="IB238" s="348">
        <f t="shared" si="1797"/>
        <v>0</v>
      </c>
      <c r="IC238" s="349">
        <f t="shared" si="1798"/>
        <v>0</v>
      </c>
      <c r="ID238" s="350"/>
      <c r="IE238" s="341">
        <v>9.0</v>
      </c>
      <c r="IF238" s="342" t="s">
        <v>132</v>
      </c>
      <c r="IG238" s="343" t="s">
        <v>121</v>
      </c>
      <c r="IH238" s="343" t="s">
        <v>123</v>
      </c>
      <c r="II238" s="344" t="str">
        <f>ADHB!II238</f>
        <v/>
      </c>
      <c r="IJ238" s="344"/>
      <c r="IK238" s="344">
        <f t="shared" si="1799"/>
        <v>0</v>
      </c>
      <c r="IL238" s="345"/>
      <c r="IM238" s="344">
        <f t="shared" si="1800"/>
        <v>0</v>
      </c>
      <c r="IN238" s="346"/>
      <c r="IO238" s="347"/>
      <c r="IP238" s="347"/>
      <c r="IQ238" s="344">
        <f t="shared" si="1801"/>
        <v>0</v>
      </c>
      <c r="IR238" s="345">
        <v>0.294289866351475</v>
      </c>
      <c r="IS238" s="348">
        <f t="shared" si="1802"/>
        <v>0</v>
      </c>
      <c r="IT238" s="349">
        <f t="shared" si="1803"/>
        <v>0</v>
      </c>
      <c r="IU238" s="350"/>
      <c r="IV238" s="341">
        <v>9.0</v>
      </c>
      <c r="IW238" s="342" t="s">
        <v>132</v>
      </c>
      <c r="IX238" s="343" t="s">
        <v>121</v>
      </c>
      <c r="IY238" s="343" t="s">
        <v>123</v>
      </c>
      <c r="IZ238" s="344" t="str">
        <f>ADHB!IZ238</f>
        <v/>
      </c>
      <c r="JA238" s="344"/>
      <c r="JB238" s="344">
        <f t="shared" si="1804"/>
        <v>0</v>
      </c>
      <c r="JC238" s="345"/>
      <c r="JD238" s="344">
        <f t="shared" si="1805"/>
        <v>0</v>
      </c>
      <c r="JE238" s="346"/>
      <c r="JF238" s="347"/>
      <c r="JG238" s="347"/>
      <c r="JH238" s="344">
        <f t="shared" si="1806"/>
        <v>0</v>
      </c>
      <c r="JI238" s="345">
        <v>0.294289866351475</v>
      </c>
      <c r="JJ238" s="348">
        <f t="shared" si="1807"/>
        <v>0</v>
      </c>
      <c r="JK238" s="349">
        <f t="shared" si="1808"/>
        <v>0</v>
      </c>
      <c r="JL238" s="350"/>
      <c r="JM238" s="341">
        <v>9.0</v>
      </c>
      <c r="JN238" s="342" t="s">
        <v>132</v>
      </c>
      <c r="JO238" s="343" t="s">
        <v>121</v>
      </c>
      <c r="JP238" s="343" t="s">
        <v>123</v>
      </c>
      <c r="JQ238" s="344" t="str">
        <f>ADHB!KY238</f>
        <v/>
      </c>
      <c r="JR238" s="344"/>
      <c r="JS238" s="344">
        <f t="shared" si="1809"/>
        <v>0</v>
      </c>
      <c r="JT238" s="345"/>
      <c r="JU238" s="344">
        <f t="shared" si="1810"/>
        <v>0</v>
      </c>
      <c r="JV238" s="346"/>
      <c r="JW238" s="347"/>
      <c r="JX238" s="347"/>
      <c r="JY238" s="344">
        <f t="shared" si="1811"/>
        <v>0</v>
      </c>
      <c r="JZ238" s="345">
        <v>0.294289866351475</v>
      </c>
      <c r="KA238" s="348">
        <f t="shared" si="1812"/>
        <v>0</v>
      </c>
      <c r="KB238" s="349">
        <f t="shared" si="1813"/>
        <v>0</v>
      </c>
      <c r="KC238" s="350"/>
      <c r="KD238" s="341">
        <v>9.0</v>
      </c>
      <c r="KE238" s="342" t="s">
        <v>132</v>
      </c>
      <c r="KF238" s="343" t="s">
        <v>121</v>
      </c>
      <c r="KG238" s="343" t="s">
        <v>123</v>
      </c>
      <c r="KH238" s="344" t="str">
        <f>ADHB!LP238</f>
        <v/>
      </c>
      <c r="KI238" s="344"/>
      <c r="KJ238" s="344">
        <f t="shared" si="1814"/>
        <v>0</v>
      </c>
      <c r="KK238" s="345"/>
      <c r="KL238" s="344">
        <f t="shared" si="1815"/>
        <v>0</v>
      </c>
      <c r="KM238" s="346"/>
      <c r="KN238" s="347"/>
      <c r="KO238" s="347"/>
      <c r="KP238" s="344">
        <f t="shared" si="1816"/>
        <v>0</v>
      </c>
      <c r="KQ238" s="345">
        <v>0.294289866351475</v>
      </c>
      <c r="KR238" s="348">
        <f t="shared" si="1817"/>
        <v>0</v>
      </c>
      <c r="KS238" s="349">
        <f t="shared" si="1818"/>
        <v>0</v>
      </c>
      <c r="KT238" s="350"/>
      <c r="KU238" s="351"/>
    </row>
    <row r="239" ht="15.75" customHeight="1">
      <c r="A239" s="341">
        <v>10.0</v>
      </c>
      <c r="B239" s="342" t="s">
        <v>132</v>
      </c>
      <c r="C239" s="343" t="s">
        <v>121</v>
      </c>
      <c r="D239" s="343" t="s">
        <v>123</v>
      </c>
      <c r="E239" s="344" t="str">
        <f>ADHB!E239</f>
        <v/>
      </c>
      <c r="F239" s="344"/>
      <c r="G239" s="344">
        <f t="shared" si="1729"/>
        <v>0</v>
      </c>
      <c r="H239" s="345"/>
      <c r="I239" s="344">
        <f t="shared" si="1730"/>
        <v>0</v>
      </c>
      <c r="J239" s="346"/>
      <c r="K239" s="347"/>
      <c r="L239" s="347"/>
      <c r="M239" s="344">
        <f t="shared" si="1731"/>
        <v>0</v>
      </c>
      <c r="N239" s="345">
        <v>0.294289866351475</v>
      </c>
      <c r="O239" s="348">
        <f t="shared" si="1732"/>
        <v>0</v>
      </c>
      <c r="P239" s="349">
        <f t="shared" si="1733"/>
        <v>0</v>
      </c>
      <c r="Q239" s="350"/>
      <c r="R239" s="341">
        <v>10.0</v>
      </c>
      <c r="S239" s="342" t="s">
        <v>132</v>
      </c>
      <c r="T239" s="343" t="s">
        <v>121</v>
      </c>
      <c r="U239" s="343" t="s">
        <v>123</v>
      </c>
      <c r="V239" s="344" t="str">
        <f>ADHB!V239</f>
        <v/>
      </c>
      <c r="W239" s="344"/>
      <c r="X239" s="344">
        <f t="shared" si="1734"/>
        <v>0</v>
      </c>
      <c r="Y239" s="345"/>
      <c r="Z239" s="344">
        <f t="shared" si="1735"/>
        <v>0</v>
      </c>
      <c r="AA239" s="346"/>
      <c r="AB239" s="347"/>
      <c r="AC239" s="347"/>
      <c r="AD239" s="344">
        <f t="shared" si="1736"/>
        <v>0</v>
      </c>
      <c r="AE239" s="345">
        <v>0.294289866351475</v>
      </c>
      <c r="AF239" s="348">
        <f t="shared" si="1737"/>
        <v>0</v>
      </c>
      <c r="AG239" s="349">
        <f t="shared" si="1738"/>
        <v>0</v>
      </c>
      <c r="AH239" s="350"/>
      <c r="AI239" s="341">
        <v>10.0</v>
      </c>
      <c r="AJ239" s="342" t="s">
        <v>132</v>
      </c>
      <c r="AK239" s="343" t="s">
        <v>121</v>
      </c>
      <c r="AL239" s="343" t="s">
        <v>123</v>
      </c>
      <c r="AM239" s="344" t="str">
        <f>ADHB!AM239</f>
        <v/>
      </c>
      <c r="AN239" s="344"/>
      <c r="AO239" s="344">
        <f t="shared" si="1739"/>
        <v>0</v>
      </c>
      <c r="AP239" s="345"/>
      <c r="AQ239" s="344">
        <f t="shared" si="1740"/>
        <v>0</v>
      </c>
      <c r="AR239" s="346"/>
      <c r="AS239" s="347"/>
      <c r="AT239" s="347"/>
      <c r="AU239" s="344">
        <f t="shared" si="1741"/>
        <v>0</v>
      </c>
      <c r="AV239" s="345">
        <v>0.294289866351475</v>
      </c>
      <c r="AW239" s="348">
        <f t="shared" si="1742"/>
        <v>0</v>
      </c>
      <c r="AX239" s="349">
        <f t="shared" si="1743"/>
        <v>0</v>
      </c>
      <c r="AY239" s="350"/>
      <c r="AZ239" s="341">
        <v>10.0</v>
      </c>
      <c r="BA239" s="342" t="s">
        <v>132</v>
      </c>
      <c r="BB239" s="343" t="s">
        <v>121</v>
      </c>
      <c r="BC239" s="343" t="s">
        <v>123</v>
      </c>
      <c r="BD239" s="344" t="str">
        <f>ADHB!BD239</f>
        <v/>
      </c>
      <c r="BE239" s="344"/>
      <c r="BF239" s="344">
        <f t="shared" si="1744"/>
        <v>0</v>
      </c>
      <c r="BG239" s="345"/>
      <c r="BH239" s="344">
        <f t="shared" si="1745"/>
        <v>0</v>
      </c>
      <c r="BI239" s="346"/>
      <c r="BJ239" s="347"/>
      <c r="BK239" s="347"/>
      <c r="BL239" s="344">
        <f t="shared" si="1746"/>
        <v>0</v>
      </c>
      <c r="BM239" s="345">
        <v>0.294289866351475</v>
      </c>
      <c r="BN239" s="348">
        <f t="shared" si="1747"/>
        <v>0</v>
      </c>
      <c r="BO239" s="349">
        <f t="shared" si="1748"/>
        <v>0</v>
      </c>
      <c r="BP239" s="350"/>
      <c r="BQ239" s="341">
        <v>10.0</v>
      </c>
      <c r="BR239" s="342" t="s">
        <v>132</v>
      </c>
      <c r="BS239" s="343" t="s">
        <v>121</v>
      </c>
      <c r="BT239" s="343" t="s">
        <v>123</v>
      </c>
      <c r="BU239" s="344" t="str">
        <f>ADHB!BU239</f>
        <v/>
      </c>
      <c r="BV239" s="344"/>
      <c r="BW239" s="344">
        <f t="shared" si="1749"/>
        <v>0</v>
      </c>
      <c r="BX239" s="345"/>
      <c r="BY239" s="344">
        <f t="shared" si="1750"/>
        <v>0</v>
      </c>
      <c r="BZ239" s="346"/>
      <c r="CA239" s="347"/>
      <c r="CB239" s="347"/>
      <c r="CC239" s="344">
        <f t="shared" si="1751"/>
        <v>0</v>
      </c>
      <c r="CD239" s="345">
        <v>0.294289866351475</v>
      </c>
      <c r="CE239" s="348">
        <f t="shared" si="1752"/>
        <v>0</v>
      </c>
      <c r="CF239" s="349">
        <f t="shared" si="1753"/>
        <v>0</v>
      </c>
      <c r="CG239" s="350"/>
      <c r="CH239" s="341">
        <v>10.0</v>
      </c>
      <c r="CI239" s="342" t="s">
        <v>132</v>
      </c>
      <c r="CJ239" s="343" t="s">
        <v>121</v>
      </c>
      <c r="CK239" s="343" t="s">
        <v>123</v>
      </c>
      <c r="CL239" s="344" t="str">
        <f>ADHB!CL239</f>
        <v/>
      </c>
      <c r="CM239" s="344"/>
      <c r="CN239" s="344">
        <f t="shared" si="1754"/>
        <v>0</v>
      </c>
      <c r="CO239" s="345"/>
      <c r="CP239" s="344">
        <f t="shared" si="1755"/>
        <v>0</v>
      </c>
      <c r="CQ239" s="346"/>
      <c r="CR239" s="347"/>
      <c r="CS239" s="347"/>
      <c r="CT239" s="344">
        <f t="shared" si="1756"/>
        <v>0</v>
      </c>
      <c r="CU239" s="345">
        <v>0.294289866351475</v>
      </c>
      <c r="CV239" s="348">
        <f t="shared" si="1757"/>
        <v>0</v>
      </c>
      <c r="CW239" s="349">
        <f t="shared" si="1758"/>
        <v>0</v>
      </c>
      <c r="CX239" s="350"/>
      <c r="CY239" s="341">
        <v>10.0</v>
      </c>
      <c r="CZ239" s="342" t="s">
        <v>132</v>
      </c>
      <c r="DA239" s="343" t="s">
        <v>121</v>
      </c>
      <c r="DB239" s="343" t="s">
        <v>123</v>
      </c>
      <c r="DC239" s="344" t="str">
        <f>ADHB!DC239</f>
        <v/>
      </c>
      <c r="DD239" s="344"/>
      <c r="DE239" s="344">
        <f t="shared" si="1759"/>
        <v>0</v>
      </c>
      <c r="DF239" s="345"/>
      <c r="DG239" s="344">
        <f t="shared" si="1760"/>
        <v>0</v>
      </c>
      <c r="DH239" s="346"/>
      <c r="DI239" s="347"/>
      <c r="DJ239" s="347"/>
      <c r="DK239" s="344">
        <f t="shared" si="1761"/>
        <v>0</v>
      </c>
      <c r="DL239" s="345">
        <v>0.294289866351475</v>
      </c>
      <c r="DM239" s="348">
        <f t="shared" si="1762"/>
        <v>0</v>
      </c>
      <c r="DN239" s="349">
        <f t="shared" si="1763"/>
        <v>0</v>
      </c>
      <c r="DO239" s="350"/>
      <c r="DP239" s="341">
        <v>10.0</v>
      </c>
      <c r="DQ239" s="342" t="s">
        <v>132</v>
      </c>
      <c r="DR239" s="343" t="s">
        <v>121</v>
      </c>
      <c r="DS239" s="343" t="s">
        <v>123</v>
      </c>
      <c r="DT239" s="344" t="str">
        <f>ADHB!DT239</f>
        <v/>
      </c>
      <c r="DU239" s="344"/>
      <c r="DV239" s="344">
        <f t="shared" si="1764"/>
        <v>0</v>
      </c>
      <c r="DW239" s="345"/>
      <c r="DX239" s="344">
        <f t="shared" si="1765"/>
        <v>0</v>
      </c>
      <c r="DY239" s="346"/>
      <c r="DZ239" s="347"/>
      <c r="EA239" s="347"/>
      <c r="EB239" s="344">
        <f t="shared" si="1766"/>
        <v>0</v>
      </c>
      <c r="EC239" s="345">
        <v>0.294289866351475</v>
      </c>
      <c r="ED239" s="348">
        <f t="shared" si="1767"/>
        <v>0</v>
      </c>
      <c r="EE239" s="349">
        <f t="shared" si="1768"/>
        <v>0</v>
      </c>
      <c r="EF239" s="350"/>
      <c r="EG239" s="341">
        <v>10.0</v>
      </c>
      <c r="EH239" s="342" t="s">
        <v>132</v>
      </c>
      <c r="EI239" s="343" t="s">
        <v>121</v>
      </c>
      <c r="EJ239" s="343" t="s">
        <v>123</v>
      </c>
      <c r="EK239" s="344" t="str">
        <f>ADHB!EK239</f>
        <v/>
      </c>
      <c r="EL239" s="344"/>
      <c r="EM239" s="344">
        <f t="shared" si="1769"/>
        <v>0</v>
      </c>
      <c r="EN239" s="345"/>
      <c r="EO239" s="344">
        <f t="shared" si="1770"/>
        <v>0</v>
      </c>
      <c r="EP239" s="346"/>
      <c r="EQ239" s="347"/>
      <c r="ER239" s="347"/>
      <c r="ES239" s="344">
        <f t="shared" si="1771"/>
        <v>0</v>
      </c>
      <c r="ET239" s="345">
        <v>0.294289866351475</v>
      </c>
      <c r="EU239" s="348">
        <f t="shared" si="1772"/>
        <v>0</v>
      </c>
      <c r="EV239" s="349">
        <f t="shared" si="1773"/>
        <v>0</v>
      </c>
      <c r="EW239" s="350"/>
      <c r="EX239" s="341">
        <v>10.0</v>
      </c>
      <c r="EY239" s="342" t="s">
        <v>132</v>
      </c>
      <c r="EZ239" s="343" t="s">
        <v>121</v>
      </c>
      <c r="FA239" s="343" t="s">
        <v>123</v>
      </c>
      <c r="FB239" s="344" t="str">
        <f>ADHB!FB239</f>
        <v/>
      </c>
      <c r="FC239" s="344"/>
      <c r="FD239" s="344">
        <f t="shared" si="1774"/>
        <v>0</v>
      </c>
      <c r="FE239" s="345"/>
      <c r="FF239" s="344">
        <f t="shared" si="1775"/>
        <v>0</v>
      </c>
      <c r="FG239" s="346"/>
      <c r="FH239" s="347"/>
      <c r="FI239" s="347"/>
      <c r="FJ239" s="344">
        <f t="shared" si="1776"/>
        <v>0</v>
      </c>
      <c r="FK239" s="345">
        <v>0.294289866351475</v>
      </c>
      <c r="FL239" s="348">
        <f t="shared" si="1777"/>
        <v>0</v>
      </c>
      <c r="FM239" s="349">
        <f t="shared" si="1778"/>
        <v>0</v>
      </c>
      <c r="FN239" s="350"/>
      <c r="FO239" s="341">
        <v>10.0</v>
      </c>
      <c r="FP239" s="342" t="s">
        <v>132</v>
      </c>
      <c r="FQ239" s="343" t="s">
        <v>121</v>
      </c>
      <c r="FR239" s="343" t="s">
        <v>123</v>
      </c>
      <c r="FS239" s="344" t="str">
        <f>ADHB!FS239</f>
        <v/>
      </c>
      <c r="FT239" s="344"/>
      <c r="FU239" s="344">
        <f t="shared" si="1779"/>
        <v>0</v>
      </c>
      <c r="FV239" s="345"/>
      <c r="FW239" s="344">
        <f t="shared" si="1780"/>
        <v>0</v>
      </c>
      <c r="FX239" s="346"/>
      <c r="FY239" s="347"/>
      <c r="FZ239" s="347"/>
      <c r="GA239" s="344">
        <f t="shared" si="1781"/>
        <v>0</v>
      </c>
      <c r="GB239" s="345">
        <v>0.294289866351475</v>
      </c>
      <c r="GC239" s="348">
        <f t="shared" si="1782"/>
        <v>0</v>
      </c>
      <c r="GD239" s="349">
        <f t="shared" si="1783"/>
        <v>0</v>
      </c>
      <c r="GE239" s="350"/>
      <c r="GF239" s="341">
        <v>10.0</v>
      </c>
      <c r="GG239" s="342" t="s">
        <v>132</v>
      </c>
      <c r="GH239" s="343" t="s">
        <v>121</v>
      </c>
      <c r="GI239" s="343" t="s">
        <v>123</v>
      </c>
      <c r="GJ239" s="344" t="str">
        <f>ADHB!GJ239</f>
        <v/>
      </c>
      <c r="GK239" s="344"/>
      <c r="GL239" s="344">
        <f t="shared" si="1784"/>
        <v>0</v>
      </c>
      <c r="GM239" s="345"/>
      <c r="GN239" s="344">
        <f t="shared" si="1785"/>
        <v>0</v>
      </c>
      <c r="GO239" s="346"/>
      <c r="GP239" s="347"/>
      <c r="GQ239" s="347"/>
      <c r="GR239" s="344">
        <f t="shared" si="1786"/>
        <v>0</v>
      </c>
      <c r="GS239" s="345">
        <v>0.294289866351475</v>
      </c>
      <c r="GT239" s="348">
        <f t="shared" si="1787"/>
        <v>0</v>
      </c>
      <c r="GU239" s="349">
        <f t="shared" si="1788"/>
        <v>0</v>
      </c>
      <c r="GV239" s="350"/>
      <c r="GW239" s="341">
        <v>10.0</v>
      </c>
      <c r="GX239" s="342" t="s">
        <v>132</v>
      </c>
      <c r="GY239" s="343" t="s">
        <v>121</v>
      </c>
      <c r="GZ239" s="343" t="s">
        <v>123</v>
      </c>
      <c r="HA239" s="344" t="str">
        <f>ADHB!HA239</f>
        <v/>
      </c>
      <c r="HB239" s="344"/>
      <c r="HC239" s="344">
        <f t="shared" si="1789"/>
        <v>0</v>
      </c>
      <c r="HD239" s="345"/>
      <c r="HE239" s="344">
        <f t="shared" si="1790"/>
        <v>0</v>
      </c>
      <c r="HF239" s="346"/>
      <c r="HG239" s="347"/>
      <c r="HH239" s="347"/>
      <c r="HI239" s="344">
        <f t="shared" si="1791"/>
        <v>0</v>
      </c>
      <c r="HJ239" s="345">
        <v>0.294289866351475</v>
      </c>
      <c r="HK239" s="348">
        <f t="shared" si="1792"/>
        <v>0</v>
      </c>
      <c r="HL239" s="349">
        <f t="shared" si="1793"/>
        <v>0</v>
      </c>
      <c r="HM239" s="350"/>
      <c r="HN239" s="341">
        <v>10.0</v>
      </c>
      <c r="HO239" s="342" t="s">
        <v>132</v>
      </c>
      <c r="HP239" s="343" t="s">
        <v>121</v>
      </c>
      <c r="HQ239" s="343" t="s">
        <v>123</v>
      </c>
      <c r="HR239" s="344" t="str">
        <f>ADHB!HR239</f>
        <v/>
      </c>
      <c r="HS239" s="344"/>
      <c r="HT239" s="344">
        <f t="shared" si="1794"/>
        <v>0</v>
      </c>
      <c r="HU239" s="345"/>
      <c r="HV239" s="344">
        <f t="shared" si="1795"/>
        <v>0</v>
      </c>
      <c r="HW239" s="346"/>
      <c r="HX239" s="347"/>
      <c r="HY239" s="347"/>
      <c r="HZ239" s="344">
        <f t="shared" si="1796"/>
        <v>0</v>
      </c>
      <c r="IA239" s="345">
        <v>0.294289866351475</v>
      </c>
      <c r="IB239" s="348">
        <f t="shared" si="1797"/>
        <v>0</v>
      </c>
      <c r="IC239" s="349">
        <f t="shared" si="1798"/>
        <v>0</v>
      </c>
      <c r="ID239" s="350"/>
      <c r="IE239" s="341">
        <v>10.0</v>
      </c>
      <c r="IF239" s="342" t="s">
        <v>132</v>
      </c>
      <c r="IG239" s="343" t="s">
        <v>121</v>
      </c>
      <c r="IH239" s="343" t="s">
        <v>123</v>
      </c>
      <c r="II239" s="344" t="str">
        <f>ADHB!II239</f>
        <v/>
      </c>
      <c r="IJ239" s="344"/>
      <c r="IK239" s="344">
        <f t="shared" si="1799"/>
        <v>0</v>
      </c>
      <c r="IL239" s="345"/>
      <c r="IM239" s="344">
        <f t="shared" si="1800"/>
        <v>0</v>
      </c>
      <c r="IN239" s="346"/>
      <c r="IO239" s="347"/>
      <c r="IP239" s="347"/>
      <c r="IQ239" s="344">
        <f t="shared" si="1801"/>
        <v>0</v>
      </c>
      <c r="IR239" s="345">
        <v>0.294289866351475</v>
      </c>
      <c r="IS239" s="348">
        <f t="shared" si="1802"/>
        <v>0</v>
      </c>
      <c r="IT239" s="349">
        <f t="shared" si="1803"/>
        <v>0</v>
      </c>
      <c r="IU239" s="350"/>
      <c r="IV239" s="341">
        <v>10.0</v>
      </c>
      <c r="IW239" s="342" t="s">
        <v>132</v>
      </c>
      <c r="IX239" s="343" t="s">
        <v>121</v>
      </c>
      <c r="IY239" s="343" t="s">
        <v>123</v>
      </c>
      <c r="IZ239" s="344" t="str">
        <f>ADHB!IZ239</f>
        <v/>
      </c>
      <c r="JA239" s="344"/>
      <c r="JB239" s="344">
        <f t="shared" si="1804"/>
        <v>0</v>
      </c>
      <c r="JC239" s="345"/>
      <c r="JD239" s="344">
        <f t="shared" si="1805"/>
        <v>0</v>
      </c>
      <c r="JE239" s="346"/>
      <c r="JF239" s="347"/>
      <c r="JG239" s="347"/>
      <c r="JH239" s="344">
        <f t="shared" si="1806"/>
        <v>0</v>
      </c>
      <c r="JI239" s="345">
        <v>0.294289866351475</v>
      </c>
      <c r="JJ239" s="348">
        <f t="shared" si="1807"/>
        <v>0</v>
      </c>
      <c r="JK239" s="349">
        <f t="shared" si="1808"/>
        <v>0</v>
      </c>
      <c r="JL239" s="350"/>
      <c r="JM239" s="341">
        <v>10.0</v>
      </c>
      <c r="JN239" s="342" t="s">
        <v>132</v>
      </c>
      <c r="JO239" s="343" t="s">
        <v>121</v>
      </c>
      <c r="JP239" s="343" t="s">
        <v>123</v>
      </c>
      <c r="JQ239" s="344" t="str">
        <f>ADHB!KY239</f>
        <v/>
      </c>
      <c r="JR239" s="344"/>
      <c r="JS239" s="344">
        <f t="shared" si="1809"/>
        <v>0</v>
      </c>
      <c r="JT239" s="345"/>
      <c r="JU239" s="344">
        <f t="shared" si="1810"/>
        <v>0</v>
      </c>
      <c r="JV239" s="346"/>
      <c r="JW239" s="347"/>
      <c r="JX239" s="347"/>
      <c r="JY239" s="344">
        <f t="shared" si="1811"/>
        <v>0</v>
      </c>
      <c r="JZ239" s="345">
        <v>0.294289866351475</v>
      </c>
      <c r="KA239" s="348">
        <f t="shared" si="1812"/>
        <v>0</v>
      </c>
      <c r="KB239" s="349">
        <f t="shared" si="1813"/>
        <v>0</v>
      </c>
      <c r="KC239" s="350"/>
      <c r="KD239" s="341">
        <v>10.0</v>
      </c>
      <c r="KE239" s="342" t="s">
        <v>132</v>
      </c>
      <c r="KF239" s="343" t="s">
        <v>121</v>
      </c>
      <c r="KG239" s="343" t="s">
        <v>123</v>
      </c>
      <c r="KH239" s="344" t="str">
        <f>ADHB!LP239</f>
        <v/>
      </c>
      <c r="KI239" s="344"/>
      <c r="KJ239" s="344">
        <f t="shared" si="1814"/>
        <v>0</v>
      </c>
      <c r="KK239" s="345"/>
      <c r="KL239" s="344">
        <f t="shared" si="1815"/>
        <v>0</v>
      </c>
      <c r="KM239" s="346"/>
      <c r="KN239" s="347"/>
      <c r="KO239" s="347"/>
      <c r="KP239" s="344">
        <f t="shared" si="1816"/>
        <v>0</v>
      </c>
      <c r="KQ239" s="345">
        <v>0.294289866351475</v>
      </c>
      <c r="KR239" s="348">
        <f t="shared" si="1817"/>
        <v>0</v>
      </c>
      <c r="KS239" s="349">
        <f t="shared" si="1818"/>
        <v>0</v>
      </c>
      <c r="KT239" s="350"/>
      <c r="KU239" s="340"/>
    </row>
    <row r="240" ht="15.75" customHeight="1">
      <c r="A240" s="360"/>
      <c r="B240" s="361" t="s">
        <v>141</v>
      </c>
      <c r="C240" s="362"/>
      <c r="D240" s="362"/>
      <c r="E240" s="363"/>
      <c r="F240" s="363"/>
      <c r="G240" s="363"/>
      <c r="H240" s="364"/>
      <c r="I240" s="363"/>
      <c r="J240" s="364"/>
      <c r="K240" s="363"/>
      <c r="L240" s="363"/>
      <c r="M240" s="363"/>
      <c r="N240" s="364"/>
      <c r="O240" s="365"/>
      <c r="P240" s="366"/>
      <c r="Q240" s="350"/>
      <c r="R240" s="360"/>
      <c r="S240" s="361" t="s">
        <v>141</v>
      </c>
      <c r="T240" s="362"/>
      <c r="U240" s="362"/>
      <c r="V240" s="363"/>
      <c r="W240" s="363"/>
      <c r="X240" s="363"/>
      <c r="Y240" s="364"/>
      <c r="Z240" s="363"/>
      <c r="AA240" s="364"/>
      <c r="AB240" s="363"/>
      <c r="AC240" s="363"/>
      <c r="AD240" s="363"/>
      <c r="AE240" s="364"/>
      <c r="AF240" s="365"/>
      <c r="AG240" s="366"/>
      <c r="AH240" s="350"/>
      <c r="AI240" s="360"/>
      <c r="AJ240" s="361" t="s">
        <v>141</v>
      </c>
      <c r="AK240" s="362"/>
      <c r="AL240" s="362"/>
      <c r="AM240" s="363"/>
      <c r="AN240" s="363"/>
      <c r="AO240" s="363"/>
      <c r="AP240" s="364"/>
      <c r="AQ240" s="363"/>
      <c r="AR240" s="364"/>
      <c r="AS240" s="363"/>
      <c r="AT240" s="363"/>
      <c r="AU240" s="363"/>
      <c r="AV240" s="364"/>
      <c r="AW240" s="365"/>
      <c r="AX240" s="366"/>
      <c r="AY240" s="350"/>
      <c r="AZ240" s="360"/>
      <c r="BA240" s="361" t="s">
        <v>141</v>
      </c>
      <c r="BB240" s="362"/>
      <c r="BC240" s="362"/>
      <c r="BD240" s="363"/>
      <c r="BE240" s="363"/>
      <c r="BF240" s="363"/>
      <c r="BG240" s="364"/>
      <c r="BH240" s="363"/>
      <c r="BI240" s="364"/>
      <c r="BJ240" s="363"/>
      <c r="BK240" s="363"/>
      <c r="BL240" s="363"/>
      <c r="BM240" s="364"/>
      <c r="BN240" s="365"/>
      <c r="BO240" s="366"/>
      <c r="BP240" s="350"/>
      <c r="BQ240" s="360"/>
      <c r="BR240" s="361" t="s">
        <v>141</v>
      </c>
      <c r="BS240" s="362"/>
      <c r="BT240" s="362"/>
      <c r="BU240" s="363"/>
      <c r="BV240" s="363"/>
      <c r="BW240" s="363"/>
      <c r="BX240" s="364"/>
      <c r="BY240" s="363"/>
      <c r="BZ240" s="364"/>
      <c r="CA240" s="363"/>
      <c r="CB240" s="363"/>
      <c r="CC240" s="363"/>
      <c r="CD240" s="364"/>
      <c r="CE240" s="365"/>
      <c r="CF240" s="366"/>
      <c r="CG240" s="350"/>
      <c r="CH240" s="360"/>
      <c r="CI240" s="361" t="s">
        <v>141</v>
      </c>
      <c r="CJ240" s="362"/>
      <c r="CK240" s="362"/>
      <c r="CL240" s="363"/>
      <c r="CM240" s="363"/>
      <c r="CN240" s="363"/>
      <c r="CO240" s="364"/>
      <c r="CP240" s="363"/>
      <c r="CQ240" s="364"/>
      <c r="CR240" s="363"/>
      <c r="CS240" s="363"/>
      <c r="CT240" s="363"/>
      <c r="CU240" s="364"/>
      <c r="CV240" s="365"/>
      <c r="CW240" s="366"/>
      <c r="CX240" s="350"/>
      <c r="CY240" s="360"/>
      <c r="CZ240" s="361" t="s">
        <v>141</v>
      </c>
      <c r="DA240" s="362"/>
      <c r="DB240" s="362"/>
      <c r="DC240" s="363"/>
      <c r="DD240" s="363"/>
      <c r="DE240" s="363"/>
      <c r="DF240" s="364"/>
      <c r="DG240" s="363"/>
      <c r="DH240" s="364"/>
      <c r="DI240" s="363"/>
      <c r="DJ240" s="363"/>
      <c r="DK240" s="363"/>
      <c r="DL240" s="364"/>
      <c r="DM240" s="365"/>
      <c r="DN240" s="366"/>
      <c r="DO240" s="350"/>
      <c r="DP240" s="360"/>
      <c r="DQ240" s="361" t="s">
        <v>141</v>
      </c>
      <c r="DR240" s="362"/>
      <c r="DS240" s="362"/>
      <c r="DT240" s="363"/>
      <c r="DU240" s="363"/>
      <c r="DV240" s="363"/>
      <c r="DW240" s="364"/>
      <c r="DX240" s="363"/>
      <c r="DY240" s="364"/>
      <c r="DZ240" s="363"/>
      <c r="EA240" s="363"/>
      <c r="EB240" s="363"/>
      <c r="EC240" s="364"/>
      <c r="ED240" s="365"/>
      <c r="EE240" s="366"/>
      <c r="EF240" s="350"/>
      <c r="EG240" s="360"/>
      <c r="EH240" s="361" t="s">
        <v>141</v>
      </c>
      <c r="EI240" s="362"/>
      <c r="EJ240" s="362"/>
      <c r="EK240" s="363"/>
      <c r="EL240" s="363"/>
      <c r="EM240" s="363"/>
      <c r="EN240" s="364"/>
      <c r="EO240" s="363"/>
      <c r="EP240" s="364"/>
      <c r="EQ240" s="363"/>
      <c r="ER240" s="363"/>
      <c r="ES240" s="363"/>
      <c r="ET240" s="364"/>
      <c r="EU240" s="365"/>
      <c r="EV240" s="366"/>
      <c r="EW240" s="350"/>
      <c r="EX240" s="360"/>
      <c r="EY240" s="361" t="s">
        <v>141</v>
      </c>
      <c r="EZ240" s="362"/>
      <c r="FA240" s="362"/>
      <c r="FB240" s="363"/>
      <c r="FC240" s="363"/>
      <c r="FD240" s="363"/>
      <c r="FE240" s="364"/>
      <c r="FF240" s="363"/>
      <c r="FG240" s="364"/>
      <c r="FH240" s="363"/>
      <c r="FI240" s="363"/>
      <c r="FJ240" s="363"/>
      <c r="FK240" s="364"/>
      <c r="FL240" s="365"/>
      <c r="FM240" s="366"/>
      <c r="FN240" s="350"/>
      <c r="FO240" s="360"/>
      <c r="FP240" s="361" t="s">
        <v>141</v>
      </c>
      <c r="FQ240" s="362"/>
      <c r="FR240" s="362"/>
      <c r="FS240" s="363"/>
      <c r="FT240" s="363"/>
      <c r="FU240" s="363"/>
      <c r="FV240" s="364"/>
      <c r="FW240" s="363"/>
      <c r="FX240" s="364"/>
      <c r="FY240" s="363"/>
      <c r="FZ240" s="363"/>
      <c r="GA240" s="363"/>
      <c r="GB240" s="364"/>
      <c r="GC240" s="365"/>
      <c r="GD240" s="366"/>
      <c r="GE240" s="350"/>
      <c r="GF240" s="360"/>
      <c r="GG240" s="361" t="s">
        <v>141</v>
      </c>
      <c r="GH240" s="362"/>
      <c r="GI240" s="362"/>
      <c r="GJ240" s="363"/>
      <c r="GK240" s="363"/>
      <c r="GL240" s="363"/>
      <c r="GM240" s="364"/>
      <c r="GN240" s="363"/>
      <c r="GO240" s="364"/>
      <c r="GP240" s="363"/>
      <c r="GQ240" s="363"/>
      <c r="GR240" s="363"/>
      <c r="GS240" s="364"/>
      <c r="GT240" s="365"/>
      <c r="GU240" s="366"/>
      <c r="GV240" s="350"/>
      <c r="GW240" s="360"/>
      <c r="GX240" s="361" t="s">
        <v>141</v>
      </c>
      <c r="GY240" s="362"/>
      <c r="GZ240" s="362"/>
      <c r="HA240" s="363"/>
      <c r="HB240" s="363"/>
      <c r="HC240" s="363"/>
      <c r="HD240" s="364"/>
      <c r="HE240" s="363"/>
      <c r="HF240" s="364"/>
      <c r="HG240" s="363"/>
      <c r="HH240" s="363"/>
      <c r="HI240" s="363"/>
      <c r="HJ240" s="364"/>
      <c r="HK240" s="365"/>
      <c r="HL240" s="366"/>
      <c r="HM240" s="350"/>
      <c r="HN240" s="360"/>
      <c r="HO240" s="361" t="s">
        <v>141</v>
      </c>
      <c r="HP240" s="362"/>
      <c r="HQ240" s="362"/>
      <c r="HR240" s="363"/>
      <c r="HS240" s="363"/>
      <c r="HT240" s="363"/>
      <c r="HU240" s="364"/>
      <c r="HV240" s="363"/>
      <c r="HW240" s="364"/>
      <c r="HX240" s="363"/>
      <c r="HY240" s="363"/>
      <c r="HZ240" s="363"/>
      <c r="IA240" s="364"/>
      <c r="IB240" s="365"/>
      <c r="IC240" s="366"/>
      <c r="ID240" s="350"/>
      <c r="IE240" s="360"/>
      <c r="IF240" s="361" t="s">
        <v>141</v>
      </c>
      <c r="IG240" s="362"/>
      <c r="IH240" s="362"/>
      <c r="II240" s="363"/>
      <c r="IJ240" s="363"/>
      <c r="IK240" s="363"/>
      <c r="IL240" s="364"/>
      <c r="IM240" s="363"/>
      <c r="IN240" s="364"/>
      <c r="IO240" s="363"/>
      <c r="IP240" s="363"/>
      <c r="IQ240" s="363"/>
      <c r="IR240" s="364"/>
      <c r="IS240" s="365"/>
      <c r="IT240" s="366"/>
      <c r="IU240" s="350"/>
      <c r="IV240" s="360"/>
      <c r="IW240" s="361" t="s">
        <v>141</v>
      </c>
      <c r="IX240" s="362"/>
      <c r="IY240" s="362"/>
      <c r="IZ240" s="363"/>
      <c r="JA240" s="363"/>
      <c r="JB240" s="363"/>
      <c r="JC240" s="364"/>
      <c r="JD240" s="363"/>
      <c r="JE240" s="364"/>
      <c r="JF240" s="363"/>
      <c r="JG240" s="363"/>
      <c r="JH240" s="363"/>
      <c r="JI240" s="364"/>
      <c r="JJ240" s="365"/>
      <c r="JK240" s="366"/>
      <c r="JL240" s="350"/>
      <c r="JM240" s="360"/>
      <c r="JN240" s="361" t="s">
        <v>141</v>
      </c>
      <c r="JO240" s="362"/>
      <c r="JP240" s="362"/>
      <c r="JQ240" s="363"/>
      <c r="JR240" s="363"/>
      <c r="JS240" s="363"/>
      <c r="JT240" s="364"/>
      <c r="JU240" s="363"/>
      <c r="JV240" s="364"/>
      <c r="JW240" s="363"/>
      <c r="JX240" s="363"/>
      <c r="JY240" s="363"/>
      <c r="JZ240" s="364"/>
      <c r="KA240" s="365"/>
      <c r="KB240" s="366"/>
      <c r="KC240" s="350"/>
      <c r="KD240" s="360"/>
      <c r="KE240" s="361" t="s">
        <v>141</v>
      </c>
      <c r="KF240" s="362"/>
      <c r="KG240" s="362"/>
      <c r="KH240" s="363"/>
      <c r="KI240" s="363"/>
      <c r="KJ240" s="363"/>
      <c r="KK240" s="364"/>
      <c r="KL240" s="363"/>
      <c r="KM240" s="364"/>
      <c r="KN240" s="363"/>
      <c r="KO240" s="363"/>
      <c r="KP240" s="363"/>
      <c r="KQ240" s="364"/>
      <c r="KR240" s="365"/>
      <c r="KS240" s="366"/>
      <c r="KT240" s="350"/>
      <c r="KU240" s="351"/>
    </row>
    <row r="241" ht="15.75" customHeight="1">
      <c r="A241" s="341">
        <v>1.0</v>
      </c>
      <c r="B241" s="342" t="s">
        <v>142</v>
      </c>
      <c r="C241" s="343" t="s">
        <v>121</v>
      </c>
      <c r="D241" s="343" t="s">
        <v>123</v>
      </c>
      <c r="E241" s="344" t="str">
        <f>ADHB!E241</f>
        <v/>
      </c>
      <c r="F241" s="344"/>
      <c r="G241" s="344">
        <f t="shared" ref="G241:G248" si="1819">IFERROR(E241*F241/1000000,0)</f>
        <v>0</v>
      </c>
      <c r="H241" s="345"/>
      <c r="I241" s="344">
        <f t="shared" ref="I241:I248" si="1820">IFERROR(+G241*H241,"")</f>
        <v>0</v>
      </c>
      <c r="J241" s="346"/>
      <c r="K241" s="347"/>
      <c r="L241" s="347"/>
      <c r="M241" s="344">
        <f t="shared" ref="M241:M248" si="1821">IFERROR(+(IF(G241="","0",G241))+(IF(I241="","0",I241))+(IF(L241="","0",L241)),"")</f>
        <v>0</v>
      </c>
      <c r="N241" s="345">
        <v>0.294289866351475</v>
      </c>
      <c r="O241" s="348">
        <f t="shared" ref="O241:O248" si="1822">IFERROR(+N241*(M241-L241),"")</f>
        <v>0</v>
      </c>
      <c r="P241" s="349">
        <f t="shared" ref="P241:P248" si="1823">IFERROR(+(IF(M241="","0",M241))-(IF(O241="","0",O241)),"")</f>
        <v>0</v>
      </c>
      <c r="Q241" s="350"/>
      <c r="R241" s="341">
        <v>1.0</v>
      </c>
      <c r="S241" s="342" t="s">
        <v>142</v>
      </c>
      <c r="T241" s="343" t="s">
        <v>121</v>
      </c>
      <c r="U241" s="343" t="s">
        <v>123</v>
      </c>
      <c r="V241" s="344" t="str">
        <f>ADHB!V241</f>
        <v/>
      </c>
      <c r="W241" s="344"/>
      <c r="X241" s="344">
        <f t="shared" ref="X241:X248" si="1824">IFERROR(V241*W241/1000000,0)</f>
        <v>0</v>
      </c>
      <c r="Y241" s="345"/>
      <c r="Z241" s="344">
        <f t="shared" ref="Z241:Z248" si="1825">IFERROR(+X241*Y241,"")</f>
        <v>0</v>
      </c>
      <c r="AA241" s="346"/>
      <c r="AB241" s="347"/>
      <c r="AC241" s="347"/>
      <c r="AD241" s="344">
        <f t="shared" ref="AD241:AD248" si="1826">IFERROR(+(IF(X241="","0",X241))+(IF(Z241="","0",Z241))+(IF(AC241="","0",AC241)),"")</f>
        <v>0</v>
      </c>
      <c r="AE241" s="345">
        <v>0.294289866351475</v>
      </c>
      <c r="AF241" s="348">
        <f t="shared" ref="AF241:AF248" si="1827">IFERROR(+AE241*(AD241-AC241),"")</f>
        <v>0</v>
      </c>
      <c r="AG241" s="349">
        <f t="shared" ref="AG241:AG248" si="1828">IFERROR(+(IF(AD241="","0",AD241))-(IF(AF241="","0",AF241)),"")</f>
        <v>0</v>
      </c>
      <c r="AH241" s="350"/>
      <c r="AI241" s="341">
        <v>1.0</v>
      </c>
      <c r="AJ241" s="342" t="s">
        <v>142</v>
      </c>
      <c r="AK241" s="343" t="s">
        <v>121</v>
      </c>
      <c r="AL241" s="343" t="s">
        <v>123</v>
      </c>
      <c r="AM241" s="344" t="str">
        <f>ADHB!AM241</f>
        <v/>
      </c>
      <c r="AN241" s="344"/>
      <c r="AO241" s="344">
        <f t="shared" ref="AO241:AO248" si="1829">IFERROR(AM241*AN241/1000000,0)</f>
        <v>0</v>
      </c>
      <c r="AP241" s="345"/>
      <c r="AQ241" s="344">
        <f t="shared" ref="AQ241:AQ248" si="1830">IFERROR(+AO241*AP241,"")</f>
        <v>0</v>
      </c>
      <c r="AR241" s="346"/>
      <c r="AS241" s="347"/>
      <c r="AT241" s="347"/>
      <c r="AU241" s="344">
        <f t="shared" ref="AU241:AU248" si="1831">IFERROR(+(IF(AO241="","0",AO241))+(IF(AQ241="","0",AQ241))+(IF(AT241="","0",AT241)),"")</f>
        <v>0</v>
      </c>
      <c r="AV241" s="345">
        <v>0.294289866351475</v>
      </c>
      <c r="AW241" s="348">
        <f t="shared" ref="AW241:AW248" si="1832">IFERROR(+AV241*(AU241-AT241),"")</f>
        <v>0</v>
      </c>
      <c r="AX241" s="349">
        <f t="shared" ref="AX241:AX248" si="1833">IFERROR(+(IF(AU241="","0",AU241))-(IF(AW241="","0",AW241)),"")</f>
        <v>0</v>
      </c>
      <c r="AY241" s="350"/>
      <c r="AZ241" s="341">
        <v>1.0</v>
      </c>
      <c r="BA241" s="342" t="s">
        <v>142</v>
      </c>
      <c r="BB241" s="343" t="s">
        <v>121</v>
      </c>
      <c r="BC241" s="343" t="s">
        <v>123</v>
      </c>
      <c r="BD241" s="344" t="str">
        <f>ADHB!BD241</f>
        <v/>
      </c>
      <c r="BE241" s="344"/>
      <c r="BF241" s="344">
        <f t="shared" ref="BF241:BF248" si="1834">IFERROR(BD241*BE241/1000000,0)</f>
        <v>0</v>
      </c>
      <c r="BG241" s="345"/>
      <c r="BH241" s="344">
        <f t="shared" ref="BH241:BH248" si="1835">IFERROR(+BF241*BG241,"")</f>
        <v>0</v>
      </c>
      <c r="BI241" s="346"/>
      <c r="BJ241" s="347"/>
      <c r="BK241" s="347"/>
      <c r="BL241" s="344">
        <f t="shared" ref="BL241:BL248" si="1836">IFERROR(+(IF(BF241="","0",BF241))+(IF(BH241="","0",BH241))+(IF(BK241="","0",BK241)),"")</f>
        <v>0</v>
      </c>
      <c r="BM241" s="345">
        <v>0.294289866351475</v>
      </c>
      <c r="BN241" s="348">
        <f t="shared" ref="BN241:BN248" si="1837">IFERROR(+BM241*(BL241-BK241),"")</f>
        <v>0</v>
      </c>
      <c r="BO241" s="349">
        <f t="shared" ref="BO241:BO248" si="1838">IFERROR(+(IF(BL241="","0",BL241))-(IF(BN241="","0",BN241)),"")</f>
        <v>0</v>
      </c>
      <c r="BP241" s="350"/>
      <c r="BQ241" s="341">
        <v>1.0</v>
      </c>
      <c r="BR241" s="342" t="s">
        <v>142</v>
      </c>
      <c r="BS241" s="343" t="s">
        <v>121</v>
      </c>
      <c r="BT241" s="343" t="s">
        <v>123</v>
      </c>
      <c r="BU241" s="344" t="str">
        <f>ADHB!BU241</f>
        <v/>
      </c>
      <c r="BV241" s="344"/>
      <c r="BW241" s="344">
        <f t="shared" ref="BW241:BW248" si="1839">IFERROR(BU241*BV241/1000000,0)</f>
        <v>0</v>
      </c>
      <c r="BX241" s="345"/>
      <c r="BY241" s="344">
        <f t="shared" ref="BY241:BY248" si="1840">IFERROR(+BW241*BX241,"")</f>
        <v>0</v>
      </c>
      <c r="BZ241" s="346"/>
      <c r="CA241" s="347"/>
      <c r="CB241" s="347"/>
      <c r="CC241" s="344">
        <f t="shared" ref="CC241:CC248" si="1841">IFERROR(+(IF(BW241="","0",BW241))+(IF(BY241="","0",BY241))+(IF(CB241="","0",CB241)),"")</f>
        <v>0</v>
      </c>
      <c r="CD241" s="345">
        <v>0.294289866351475</v>
      </c>
      <c r="CE241" s="348">
        <f t="shared" ref="CE241:CE248" si="1842">IFERROR(+CD241*(CC241-CB241),"")</f>
        <v>0</v>
      </c>
      <c r="CF241" s="349">
        <f t="shared" ref="CF241:CF248" si="1843">IFERROR(+(IF(CC241="","0",CC241))-(IF(CE241="","0",CE241)),"")</f>
        <v>0</v>
      </c>
      <c r="CG241" s="350"/>
      <c r="CH241" s="341">
        <v>1.0</v>
      </c>
      <c r="CI241" s="342" t="s">
        <v>142</v>
      </c>
      <c r="CJ241" s="343" t="s">
        <v>121</v>
      </c>
      <c r="CK241" s="343" t="s">
        <v>123</v>
      </c>
      <c r="CL241" s="344" t="str">
        <f>ADHB!CL241</f>
        <v/>
      </c>
      <c r="CM241" s="344"/>
      <c r="CN241" s="344">
        <f t="shared" ref="CN241:CN248" si="1844">IFERROR(CL241*CM241/1000000,0)</f>
        <v>0</v>
      </c>
      <c r="CO241" s="345"/>
      <c r="CP241" s="344">
        <f t="shared" ref="CP241:CP248" si="1845">IFERROR(+CN241*CO241,"")</f>
        <v>0</v>
      </c>
      <c r="CQ241" s="346"/>
      <c r="CR241" s="347"/>
      <c r="CS241" s="347"/>
      <c r="CT241" s="344">
        <f t="shared" ref="CT241:CT248" si="1846">IFERROR(+(IF(CN241="","0",CN241))+(IF(CP241="","0",CP241))+(IF(CS241="","0",CS241)),"")</f>
        <v>0</v>
      </c>
      <c r="CU241" s="345">
        <v>0.294289866351475</v>
      </c>
      <c r="CV241" s="348">
        <f t="shared" ref="CV241:CV248" si="1847">IFERROR(+CU241*(CT241-CS241),"")</f>
        <v>0</v>
      </c>
      <c r="CW241" s="349">
        <f t="shared" ref="CW241:CW248" si="1848">IFERROR(+(IF(CT241="","0",CT241))-(IF(CV241="","0",CV241)),"")</f>
        <v>0</v>
      </c>
      <c r="CX241" s="350"/>
      <c r="CY241" s="341">
        <v>1.0</v>
      </c>
      <c r="CZ241" s="342" t="s">
        <v>142</v>
      </c>
      <c r="DA241" s="343" t="s">
        <v>121</v>
      </c>
      <c r="DB241" s="343" t="s">
        <v>123</v>
      </c>
      <c r="DC241" s="344" t="str">
        <f>ADHB!DC241</f>
        <v/>
      </c>
      <c r="DD241" s="344"/>
      <c r="DE241" s="344">
        <f t="shared" ref="DE241:DE248" si="1849">IFERROR(DC241*DD241/1000000,0)</f>
        <v>0</v>
      </c>
      <c r="DF241" s="345"/>
      <c r="DG241" s="344">
        <f t="shared" ref="DG241:DG248" si="1850">IFERROR(+DE241*DF241,"")</f>
        <v>0</v>
      </c>
      <c r="DH241" s="346"/>
      <c r="DI241" s="347"/>
      <c r="DJ241" s="347"/>
      <c r="DK241" s="344">
        <f t="shared" ref="DK241:DK248" si="1851">IFERROR(+(IF(DE241="","0",DE241))+(IF(DG241="","0",DG241))+(IF(DJ241="","0",DJ241)),"")</f>
        <v>0</v>
      </c>
      <c r="DL241" s="345">
        <v>0.294289866351475</v>
      </c>
      <c r="DM241" s="348">
        <f t="shared" ref="DM241:DM248" si="1852">IFERROR(+DL241*(DK241-DJ241),"")</f>
        <v>0</v>
      </c>
      <c r="DN241" s="349">
        <f t="shared" ref="DN241:DN248" si="1853">IFERROR(+(IF(DK241="","0",DK241))-(IF(DM241="","0",DM241)),"")</f>
        <v>0</v>
      </c>
      <c r="DO241" s="350"/>
      <c r="DP241" s="341">
        <v>1.0</v>
      </c>
      <c r="DQ241" s="342" t="s">
        <v>142</v>
      </c>
      <c r="DR241" s="343" t="s">
        <v>121</v>
      </c>
      <c r="DS241" s="343" t="s">
        <v>123</v>
      </c>
      <c r="DT241" s="344" t="str">
        <f>ADHB!DT241</f>
        <v/>
      </c>
      <c r="DU241" s="344"/>
      <c r="DV241" s="344">
        <f t="shared" ref="DV241:DV248" si="1854">IFERROR(DT241*DU241/1000000,0)</f>
        <v>0</v>
      </c>
      <c r="DW241" s="345"/>
      <c r="DX241" s="344">
        <f t="shared" ref="DX241:DX248" si="1855">IFERROR(+DV241*DW241,"")</f>
        <v>0</v>
      </c>
      <c r="DY241" s="346"/>
      <c r="DZ241" s="347"/>
      <c r="EA241" s="347"/>
      <c r="EB241" s="344">
        <f t="shared" ref="EB241:EB248" si="1856">IFERROR(+(IF(DV241="","0",DV241))+(IF(DX241="","0",DX241))+(IF(EA241="","0",EA241)),"")</f>
        <v>0</v>
      </c>
      <c r="EC241" s="345">
        <v>0.294289866351475</v>
      </c>
      <c r="ED241" s="348">
        <f t="shared" ref="ED241:ED248" si="1857">IFERROR(+EC241*(EB241-EA241),"")</f>
        <v>0</v>
      </c>
      <c r="EE241" s="349">
        <f t="shared" ref="EE241:EE248" si="1858">IFERROR(+(IF(EB241="","0",EB241))-(IF(ED241="","0",ED241)),"")</f>
        <v>0</v>
      </c>
      <c r="EF241" s="350"/>
      <c r="EG241" s="341">
        <v>1.0</v>
      </c>
      <c r="EH241" s="342" t="s">
        <v>142</v>
      </c>
      <c r="EI241" s="343" t="s">
        <v>121</v>
      </c>
      <c r="EJ241" s="343" t="s">
        <v>123</v>
      </c>
      <c r="EK241" s="344" t="str">
        <f>ADHB!EK241</f>
        <v/>
      </c>
      <c r="EL241" s="344"/>
      <c r="EM241" s="344">
        <f t="shared" ref="EM241:EM248" si="1859">IFERROR(EK241*EL241/1000000,0)</f>
        <v>0</v>
      </c>
      <c r="EN241" s="345"/>
      <c r="EO241" s="344">
        <f t="shared" ref="EO241:EO248" si="1860">IFERROR(+EM241*EN241,"")</f>
        <v>0</v>
      </c>
      <c r="EP241" s="346"/>
      <c r="EQ241" s="347"/>
      <c r="ER241" s="347"/>
      <c r="ES241" s="344">
        <f t="shared" ref="ES241:ES248" si="1861">IFERROR(+(IF(EM241="","0",EM241))+(IF(EO241="","0",EO241))+(IF(ER241="","0",ER241)),"")</f>
        <v>0</v>
      </c>
      <c r="ET241" s="345">
        <v>0.294289866351475</v>
      </c>
      <c r="EU241" s="348">
        <f t="shared" ref="EU241:EU248" si="1862">IFERROR(+ET241*(ES241-ER241),"")</f>
        <v>0</v>
      </c>
      <c r="EV241" s="349">
        <f t="shared" ref="EV241:EV248" si="1863">IFERROR(+(IF(ES241="","0",ES241))-(IF(EU241="","0",EU241)),"")</f>
        <v>0</v>
      </c>
      <c r="EW241" s="350"/>
      <c r="EX241" s="341">
        <v>1.0</v>
      </c>
      <c r="EY241" s="342" t="s">
        <v>142</v>
      </c>
      <c r="EZ241" s="343" t="s">
        <v>121</v>
      </c>
      <c r="FA241" s="343" t="s">
        <v>123</v>
      </c>
      <c r="FB241" s="344" t="str">
        <f>ADHB!FB241</f>
        <v/>
      </c>
      <c r="FC241" s="344"/>
      <c r="FD241" s="344">
        <f t="shared" ref="FD241:FD248" si="1864">IFERROR(FB241*FC241/1000000,0)</f>
        <v>0</v>
      </c>
      <c r="FE241" s="345"/>
      <c r="FF241" s="344">
        <f t="shared" ref="FF241:FF248" si="1865">IFERROR(+FD241*FE241,"")</f>
        <v>0</v>
      </c>
      <c r="FG241" s="346"/>
      <c r="FH241" s="347"/>
      <c r="FI241" s="347"/>
      <c r="FJ241" s="344">
        <f t="shared" ref="FJ241:FJ248" si="1866">IFERROR(+(IF(FD241="","0",FD241))+(IF(FF241="","0",FF241))+(IF(FI241="","0",FI241)),"")</f>
        <v>0</v>
      </c>
      <c r="FK241" s="345">
        <v>0.294289866351475</v>
      </c>
      <c r="FL241" s="348">
        <f t="shared" ref="FL241:FL248" si="1867">IFERROR(+FK241*(FJ241-FI241),"")</f>
        <v>0</v>
      </c>
      <c r="FM241" s="349">
        <f t="shared" ref="FM241:FM248" si="1868">IFERROR(+(IF(FJ241="","0",FJ241))-(IF(FL241="","0",FL241)),"")</f>
        <v>0</v>
      </c>
      <c r="FN241" s="350"/>
      <c r="FO241" s="341">
        <v>1.0</v>
      </c>
      <c r="FP241" s="342" t="s">
        <v>142</v>
      </c>
      <c r="FQ241" s="343" t="s">
        <v>121</v>
      </c>
      <c r="FR241" s="343" t="s">
        <v>123</v>
      </c>
      <c r="FS241" s="344" t="str">
        <f>ADHB!FS241</f>
        <v/>
      </c>
      <c r="FT241" s="344"/>
      <c r="FU241" s="344">
        <f t="shared" ref="FU241:FU248" si="1869">IFERROR(FS241*FT241/1000000,0)</f>
        <v>0</v>
      </c>
      <c r="FV241" s="345"/>
      <c r="FW241" s="344">
        <f t="shared" ref="FW241:FW248" si="1870">IFERROR(+FU241*FV241,"")</f>
        <v>0</v>
      </c>
      <c r="FX241" s="346"/>
      <c r="FY241" s="347"/>
      <c r="FZ241" s="347"/>
      <c r="GA241" s="344">
        <f t="shared" ref="GA241:GA248" si="1871">IFERROR(+(IF(FU241="","0",FU241))+(IF(FW241="","0",FW241))+(IF(FZ241="","0",FZ241)),"")</f>
        <v>0</v>
      </c>
      <c r="GB241" s="345">
        <v>0.294289866351475</v>
      </c>
      <c r="GC241" s="348">
        <f t="shared" ref="GC241:GC248" si="1872">IFERROR(+GB241*(GA241-FZ241),"")</f>
        <v>0</v>
      </c>
      <c r="GD241" s="349">
        <f t="shared" ref="GD241:GD248" si="1873">IFERROR(+(IF(GA241="","0",GA241))-(IF(GC241="","0",GC241)),"")</f>
        <v>0</v>
      </c>
      <c r="GE241" s="350"/>
      <c r="GF241" s="341">
        <v>1.0</v>
      </c>
      <c r="GG241" s="342" t="s">
        <v>142</v>
      </c>
      <c r="GH241" s="343" t="s">
        <v>121</v>
      </c>
      <c r="GI241" s="343" t="s">
        <v>123</v>
      </c>
      <c r="GJ241" s="344" t="str">
        <f>ADHB!GJ241</f>
        <v/>
      </c>
      <c r="GK241" s="344"/>
      <c r="GL241" s="344">
        <f t="shared" ref="GL241:GL248" si="1874">IFERROR(GJ241*GK241/1000000,0)</f>
        <v>0</v>
      </c>
      <c r="GM241" s="345"/>
      <c r="GN241" s="344">
        <f t="shared" ref="GN241:GN248" si="1875">IFERROR(+GL241*GM241,"")</f>
        <v>0</v>
      </c>
      <c r="GO241" s="346"/>
      <c r="GP241" s="347"/>
      <c r="GQ241" s="347"/>
      <c r="GR241" s="344">
        <f t="shared" ref="GR241:GR248" si="1876">IFERROR(+(IF(GL241="","0",GL241))+(IF(GN241="","0",GN241))+(IF(GQ241="","0",GQ241)),"")</f>
        <v>0</v>
      </c>
      <c r="GS241" s="345">
        <v>0.294289866351475</v>
      </c>
      <c r="GT241" s="348">
        <f t="shared" ref="GT241:GT248" si="1877">IFERROR(+GS241*(GR241-GQ241),"")</f>
        <v>0</v>
      </c>
      <c r="GU241" s="349">
        <f t="shared" ref="GU241:GU248" si="1878">IFERROR(+(IF(GR241="","0",GR241))-(IF(GT241="","0",GT241)),"")</f>
        <v>0</v>
      </c>
      <c r="GV241" s="350"/>
      <c r="GW241" s="341">
        <v>1.0</v>
      </c>
      <c r="GX241" s="342" t="s">
        <v>142</v>
      </c>
      <c r="GY241" s="343" t="s">
        <v>121</v>
      </c>
      <c r="GZ241" s="343" t="s">
        <v>123</v>
      </c>
      <c r="HA241" s="344" t="str">
        <f>ADHB!HA241</f>
        <v/>
      </c>
      <c r="HB241" s="344"/>
      <c r="HC241" s="344">
        <f t="shared" ref="HC241:HC248" si="1879">IFERROR(HA241*HB241/1000000,0)</f>
        <v>0</v>
      </c>
      <c r="HD241" s="345"/>
      <c r="HE241" s="344">
        <f t="shared" ref="HE241:HE248" si="1880">IFERROR(+HC241*HD241,"")</f>
        <v>0</v>
      </c>
      <c r="HF241" s="346"/>
      <c r="HG241" s="347"/>
      <c r="HH241" s="347"/>
      <c r="HI241" s="344">
        <f t="shared" ref="HI241:HI248" si="1881">IFERROR(+(IF(HC241="","0",HC241))+(IF(HE241="","0",HE241))+(IF(HH241="","0",HH241)),"")</f>
        <v>0</v>
      </c>
      <c r="HJ241" s="345">
        <v>0.294289866351475</v>
      </c>
      <c r="HK241" s="348">
        <f t="shared" ref="HK241:HK248" si="1882">IFERROR(+HJ241*(HI241-HH241),"")</f>
        <v>0</v>
      </c>
      <c r="HL241" s="349">
        <f t="shared" ref="HL241:HL248" si="1883">IFERROR(+(IF(HI241="","0",HI241))-(IF(HK241="","0",HK241)),"")</f>
        <v>0</v>
      </c>
      <c r="HM241" s="350"/>
      <c r="HN241" s="341">
        <v>1.0</v>
      </c>
      <c r="HO241" s="342" t="s">
        <v>142</v>
      </c>
      <c r="HP241" s="343" t="s">
        <v>121</v>
      </c>
      <c r="HQ241" s="343" t="s">
        <v>123</v>
      </c>
      <c r="HR241" s="344" t="str">
        <f>ADHB!HR241</f>
        <v/>
      </c>
      <c r="HS241" s="344"/>
      <c r="HT241" s="344">
        <f t="shared" ref="HT241:HT248" si="1884">IFERROR(HR241*HS241/1000000,0)</f>
        <v>0</v>
      </c>
      <c r="HU241" s="345"/>
      <c r="HV241" s="344">
        <f t="shared" ref="HV241:HV248" si="1885">IFERROR(+HT241*HU241,"")</f>
        <v>0</v>
      </c>
      <c r="HW241" s="346"/>
      <c r="HX241" s="347"/>
      <c r="HY241" s="347"/>
      <c r="HZ241" s="344">
        <f t="shared" ref="HZ241:HZ248" si="1886">IFERROR(+(IF(HT241="","0",HT241))+(IF(HV241="","0",HV241))+(IF(HY241="","0",HY241)),"")</f>
        <v>0</v>
      </c>
      <c r="IA241" s="345">
        <v>0.294289866351475</v>
      </c>
      <c r="IB241" s="348">
        <f t="shared" ref="IB241:IB248" si="1887">IFERROR(+IA241*(HZ241-HY241),"")</f>
        <v>0</v>
      </c>
      <c r="IC241" s="349">
        <f t="shared" ref="IC241:IC248" si="1888">IFERROR(+(IF(HZ241="","0",HZ241))-(IF(IB241="","0",IB241)),"")</f>
        <v>0</v>
      </c>
      <c r="ID241" s="350"/>
      <c r="IE241" s="341">
        <v>1.0</v>
      </c>
      <c r="IF241" s="342" t="s">
        <v>142</v>
      </c>
      <c r="IG241" s="343" t="s">
        <v>121</v>
      </c>
      <c r="IH241" s="343" t="s">
        <v>123</v>
      </c>
      <c r="II241" s="344" t="str">
        <f>ADHB!II241</f>
        <v/>
      </c>
      <c r="IJ241" s="344"/>
      <c r="IK241" s="344">
        <f t="shared" ref="IK241:IK248" si="1889">IFERROR(II241*IJ241/1000000,0)</f>
        <v>0</v>
      </c>
      <c r="IL241" s="345"/>
      <c r="IM241" s="344">
        <f t="shared" ref="IM241:IM248" si="1890">IFERROR(+IK241*IL241,"")</f>
        <v>0</v>
      </c>
      <c r="IN241" s="346"/>
      <c r="IO241" s="347"/>
      <c r="IP241" s="347"/>
      <c r="IQ241" s="344">
        <f t="shared" ref="IQ241:IQ248" si="1891">IFERROR(+(IF(IK241="","0",IK241))+(IF(IM241="","0",IM241))+(IF(IP241="","0",IP241)),"")</f>
        <v>0</v>
      </c>
      <c r="IR241" s="345">
        <v>0.294289866351475</v>
      </c>
      <c r="IS241" s="348">
        <f t="shared" ref="IS241:IS248" si="1892">IFERROR(+IR241*(IQ241-IP241),"")</f>
        <v>0</v>
      </c>
      <c r="IT241" s="349">
        <f t="shared" ref="IT241:IT248" si="1893">IFERROR(+(IF(IQ241="","0",IQ241))-(IF(IS241="","0",IS241)),"")</f>
        <v>0</v>
      </c>
      <c r="IU241" s="350"/>
      <c r="IV241" s="341">
        <v>1.0</v>
      </c>
      <c r="IW241" s="342" t="s">
        <v>142</v>
      </c>
      <c r="IX241" s="343" t="s">
        <v>121</v>
      </c>
      <c r="IY241" s="343" t="s">
        <v>123</v>
      </c>
      <c r="IZ241" s="344" t="str">
        <f>ADHB!IZ241</f>
        <v/>
      </c>
      <c r="JA241" s="344"/>
      <c r="JB241" s="344">
        <f t="shared" ref="JB241:JB248" si="1894">IFERROR(IZ241*JA241/1000000,0)</f>
        <v>0</v>
      </c>
      <c r="JC241" s="345"/>
      <c r="JD241" s="344">
        <f t="shared" ref="JD241:JD248" si="1895">IFERROR(+JB241*JC241,"")</f>
        <v>0</v>
      </c>
      <c r="JE241" s="346"/>
      <c r="JF241" s="347"/>
      <c r="JG241" s="347"/>
      <c r="JH241" s="344">
        <f t="shared" ref="JH241:JH248" si="1896">IFERROR(+(IF(JB241="","0",JB241))+(IF(JD241="","0",JD241))+(IF(JG241="","0",JG241)),"")</f>
        <v>0</v>
      </c>
      <c r="JI241" s="345">
        <v>0.294289866351475</v>
      </c>
      <c r="JJ241" s="348">
        <f t="shared" ref="JJ241:JJ248" si="1897">IFERROR(+JI241*(JH241-JG241),"")</f>
        <v>0</v>
      </c>
      <c r="JK241" s="349">
        <f t="shared" ref="JK241:JK248" si="1898">IFERROR(+(IF(JH241="","0",JH241))-(IF(JJ241="","0",JJ241)),"")</f>
        <v>0</v>
      </c>
      <c r="JL241" s="350"/>
      <c r="JM241" s="341">
        <v>1.0</v>
      </c>
      <c r="JN241" s="342" t="s">
        <v>142</v>
      </c>
      <c r="JO241" s="343" t="s">
        <v>121</v>
      </c>
      <c r="JP241" s="343" t="s">
        <v>123</v>
      </c>
      <c r="JQ241" s="344" t="str">
        <f>ADHB!KY241</f>
        <v/>
      </c>
      <c r="JR241" s="344"/>
      <c r="JS241" s="344">
        <f t="shared" ref="JS241:JS248" si="1899">IFERROR(JQ241*JR241/1000000,0)</f>
        <v>0</v>
      </c>
      <c r="JT241" s="345"/>
      <c r="JU241" s="344">
        <f t="shared" ref="JU241:JU248" si="1900">IFERROR(+JS241*JT241,"")</f>
        <v>0</v>
      </c>
      <c r="JV241" s="346"/>
      <c r="JW241" s="347"/>
      <c r="JX241" s="347"/>
      <c r="JY241" s="344">
        <f t="shared" ref="JY241:JY248" si="1901">IFERROR(+(IF(JS241="","0",JS241))+(IF(JU241="","0",JU241))+(IF(JX241="","0",JX241)),"")</f>
        <v>0</v>
      </c>
      <c r="JZ241" s="345">
        <v>0.294289866351475</v>
      </c>
      <c r="KA241" s="348">
        <f t="shared" ref="KA241:KA248" si="1902">IFERROR(+JZ241*(JY241-JX241),"")</f>
        <v>0</v>
      </c>
      <c r="KB241" s="349">
        <f t="shared" ref="KB241:KB248" si="1903">IFERROR(+(IF(JY241="","0",JY241))-(IF(KA241="","0",KA241)),"")</f>
        <v>0</v>
      </c>
      <c r="KC241" s="350"/>
      <c r="KD241" s="341">
        <v>1.0</v>
      </c>
      <c r="KE241" s="342" t="s">
        <v>142</v>
      </c>
      <c r="KF241" s="343" t="s">
        <v>121</v>
      </c>
      <c r="KG241" s="343" t="s">
        <v>123</v>
      </c>
      <c r="KH241" s="344" t="str">
        <f>ADHB!LP241</f>
        <v/>
      </c>
      <c r="KI241" s="344"/>
      <c r="KJ241" s="344">
        <f t="shared" ref="KJ241:KJ248" si="1904">IFERROR(KH241*KI241/1000000,0)</f>
        <v>0</v>
      </c>
      <c r="KK241" s="345"/>
      <c r="KL241" s="344">
        <f t="shared" ref="KL241:KL248" si="1905">IFERROR(+KJ241*KK241,"")</f>
        <v>0</v>
      </c>
      <c r="KM241" s="346"/>
      <c r="KN241" s="347"/>
      <c r="KO241" s="347"/>
      <c r="KP241" s="344">
        <f t="shared" ref="KP241:KP248" si="1906">IFERROR(+(IF(KJ241="","0",KJ241))+(IF(KL241="","0",KL241))+(IF(KO241="","0",KO241)),"")</f>
        <v>0</v>
      </c>
      <c r="KQ241" s="345">
        <v>0.294289866351475</v>
      </c>
      <c r="KR241" s="348">
        <f t="shared" ref="KR241:KR248" si="1907">IFERROR(+KQ241*(KP241-KO241),"")</f>
        <v>0</v>
      </c>
      <c r="KS241" s="349">
        <f t="shared" ref="KS241:KS248" si="1908">IFERROR(+(IF(KP241="","0",KP241))-(IF(KR241="","0",KR241)),"")</f>
        <v>0</v>
      </c>
      <c r="KT241" s="350"/>
      <c r="KU241" s="351"/>
    </row>
    <row r="242" ht="15.75" customHeight="1">
      <c r="A242" s="341">
        <v>2.0</v>
      </c>
      <c r="B242" s="342" t="s">
        <v>143</v>
      </c>
      <c r="C242" s="343" t="s">
        <v>121</v>
      </c>
      <c r="D242" s="343" t="s">
        <v>123</v>
      </c>
      <c r="E242" s="344" t="str">
        <f>ADHB!E242</f>
        <v/>
      </c>
      <c r="F242" s="344"/>
      <c r="G242" s="344">
        <f t="shared" si="1819"/>
        <v>0</v>
      </c>
      <c r="H242" s="345"/>
      <c r="I242" s="344">
        <f t="shared" si="1820"/>
        <v>0</v>
      </c>
      <c r="J242" s="346"/>
      <c r="K242" s="347"/>
      <c r="L242" s="347"/>
      <c r="M242" s="344">
        <f t="shared" si="1821"/>
        <v>0</v>
      </c>
      <c r="N242" s="345">
        <v>0.294289866351475</v>
      </c>
      <c r="O242" s="348">
        <f t="shared" si="1822"/>
        <v>0</v>
      </c>
      <c r="P242" s="349">
        <f t="shared" si="1823"/>
        <v>0</v>
      </c>
      <c r="Q242" s="350"/>
      <c r="R242" s="341">
        <v>2.0</v>
      </c>
      <c r="S242" s="342" t="s">
        <v>143</v>
      </c>
      <c r="T242" s="343" t="s">
        <v>121</v>
      </c>
      <c r="U242" s="343" t="s">
        <v>123</v>
      </c>
      <c r="V242" s="344" t="str">
        <f>ADHB!V242</f>
        <v/>
      </c>
      <c r="W242" s="344"/>
      <c r="X242" s="344">
        <f t="shared" si="1824"/>
        <v>0</v>
      </c>
      <c r="Y242" s="345"/>
      <c r="Z242" s="344">
        <f t="shared" si="1825"/>
        <v>0</v>
      </c>
      <c r="AA242" s="346"/>
      <c r="AB242" s="347"/>
      <c r="AC242" s="347"/>
      <c r="AD242" s="344">
        <f t="shared" si="1826"/>
        <v>0</v>
      </c>
      <c r="AE242" s="345">
        <v>0.294289866351475</v>
      </c>
      <c r="AF242" s="348">
        <f t="shared" si="1827"/>
        <v>0</v>
      </c>
      <c r="AG242" s="349">
        <f t="shared" si="1828"/>
        <v>0</v>
      </c>
      <c r="AH242" s="350"/>
      <c r="AI242" s="341">
        <v>2.0</v>
      </c>
      <c r="AJ242" s="342" t="s">
        <v>143</v>
      </c>
      <c r="AK242" s="343" t="s">
        <v>121</v>
      </c>
      <c r="AL242" s="343" t="s">
        <v>123</v>
      </c>
      <c r="AM242" s="344" t="str">
        <f>ADHB!AM242</f>
        <v/>
      </c>
      <c r="AN242" s="344"/>
      <c r="AO242" s="344">
        <f t="shared" si="1829"/>
        <v>0</v>
      </c>
      <c r="AP242" s="345"/>
      <c r="AQ242" s="344">
        <f t="shared" si="1830"/>
        <v>0</v>
      </c>
      <c r="AR242" s="346"/>
      <c r="AS242" s="347"/>
      <c r="AT242" s="347"/>
      <c r="AU242" s="344">
        <f t="shared" si="1831"/>
        <v>0</v>
      </c>
      <c r="AV242" s="345">
        <v>0.294289866351475</v>
      </c>
      <c r="AW242" s="348">
        <f t="shared" si="1832"/>
        <v>0</v>
      </c>
      <c r="AX242" s="349">
        <f t="shared" si="1833"/>
        <v>0</v>
      </c>
      <c r="AY242" s="350"/>
      <c r="AZ242" s="341">
        <v>2.0</v>
      </c>
      <c r="BA242" s="342" t="s">
        <v>143</v>
      </c>
      <c r="BB242" s="343" t="s">
        <v>121</v>
      </c>
      <c r="BC242" s="343" t="s">
        <v>123</v>
      </c>
      <c r="BD242" s="344" t="str">
        <f>ADHB!BD242</f>
        <v/>
      </c>
      <c r="BE242" s="344"/>
      <c r="BF242" s="344">
        <f t="shared" si="1834"/>
        <v>0</v>
      </c>
      <c r="BG242" s="345"/>
      <c r="BH242" s="344">
        <f t="shared" si="1835"/>
        <v>0</v>
      </c>
      <c r="BI242" s="346"/>
      <c r="BJ242" s="347"/>
      <c r="BK242" s="347"/>
      <c r="BL242" s="344">
        <f t="shared" si="1836"/>
        <v>0</v>
      </c>
      <c r="BM242" s="345">
        <v>0.294289866351475</v>
      </c>
      <c r="BN242" s="348">
        <f t="shared" si="1837"/>
        <v>0</v>
      </c>
      <c r="BO242" s="349">
        <f t="shared" si="1838"/>
        <v>0</v>
      </c>
      <c r="BP242" s="350"/>
      <c r="BQ242" s="341">
        <v>2.0</v>
      </c>
      <c r="BR242" s="342" t="s">
        <v>143</v>
      </c>
      <c r="BS242" s="343" t="s">
        <v>121</v>
      </c>
      <c r="BT242" s="343" t="s">
        <v>123</v>
      </c>
      <c r="BU242" s="344" t="str">
        <f>ADHB!BU242</f>
        <v/>
      </c>
      <c r="BV242" s="344"/>
      <c r="BW242" s="344">
        <f t="shared" si="1839"/>
        <v>0</v>
      </c>
      <c r="BX242" s="345"/>
      <c r="BY242" s="344">
        <f t="shared" si="1840"/>
        <v>0</v>
      </c>
      <c r="BZ242" s="346"/>
      <c r="CA242" s="347"/>
      <c r="CB242" s="347"/>
      <c r="CC242" s="344">
        <f t="shared" si="1841"/>
        <v>0</v>
      </c>
      <c r="CD242" s="345">
        <v>0.294289866351475</v>
      </c>
      <c r="CE242" s="348">
        <f t="shared" si="1842"/>
        <v>0</v>
      </c>
      <c r="CF242" s="349">
        <f t="shared" si="1843"/>
        <v>0</v>
      </c>
      <c r="CG242" s="350"/>
      <c r="CH242" s="341">
        <v>2.0</v>
      </c>
      <c r="CI242" s="342" t="s">
        <v>143</v>
      </c>
      <c r="CJ242" s="343" t="s">
        <v>121</v>
      </c>
      <c r="CK242" s="343" t="s">
        <v>123</v>
      </c>
      <c r="CL242" s="344" t="str">
        <f>ADHB!CL242</f>
        <v/>
      </c>
      <c r="CM242" s="344"/>
      <c r="CN242" s="344">
        <f t="shared" si="1844"/>
        <v>0</v>
      </c>
      <c r="CO242" s="345"/>
      <c r="CP242" s="344">
        <f t="shared" si="1845"/>
        <v>0</v>
      </c>
      <c r="CQ242" s="346"/>
      <c r="CR242" s="347"/>
      <c r="CS242" s="347"/>
      <c r="CT242" s="344">
        <f t="shared" si="1846"/>
        <v>0</v>
      </c>
      <c r="CU242" s="345">
        <v>0.294289866351475</v>
      </c>
      <c r="CV242" s="348">
        <f t="shared" si="1847"/>
        <v>0</v>
      </c>
      <c r="CW242" s="349">
        <f t="shared" si="1848"/>
        <v>0</v>
      </c>
      <c r="CX242" s="350"/>
      <c r="CY242" s="341">
        <v>2.0</v>
      </c>
      <c r="CZ242" s="342" t="s">
        <v>143</v>
      </c>
      <c r="DA242" s="343" t="s">
        <v>121</v>
      </c>
      <c r="DB242" s="343" t="s">
        <v>123</v>
      </c>
      <c r="DC242" s="344" t="str">
        <f>ADHB!DC242</f>
        <v/>
      </c>
      <c r="DD242" s="344"/>
      <c r="DE242" s="344">
        <f t="shared" si="1849"/>
        <v>0</v>
      </c>
      <c r="DF242" s="345"/>
      <c r="DG242" s="344">
        <f t="shared" si="1850"/>
        <v>0</v>
      </c>
      <c r="DH242" s="346"/>
      <c r="DI242" s="347"/>
      <c r="DJ242" s="347"/>
      <c r="DK242" s="344">
        <f t="shared" si="1851"/>
        <v>0</v>
      </c>
      <c r="DL242" s="345">
        <v>0.294289866351475</v>
      </c>
      <c r="DM242" s="348">
        <f t="shared" si="1852"/>
        <v>0</v>
      </c>
      <c r="DN242" s="349">
        <f t="shared" si="1853"/>
        <v>0</v>
      </c>
      <c r="DO242" s="350"/>
      <c r="DP242" s="341">
        <v>2.0</v>
      </c>
      <c r="DQ242" s="342" t="s">
        <v>143</v>
      </c>
      <c r="DR242" s="343" t="s">
        <v>121</v>
      </c>
      <c r="DS242" s="343" t="s">
        <v>123</v>
      </c>
      <c r="DT242" s="344" t="str">
        <f>ADHB!DT242</f>
        <v/>
      </c>
      <c r="DU242" s="344"/>
      <c r="DV242" s="344">
        <f t="shared" si="1854"/>
        <v>0</v>
      </c>
      <c r="DW242" s="345"/>
      <c r="DX242" s="344">
        <f t="shared" si="1855"/>
        <v>0</v>
      </c>
      <c r="DY242" s="346"/>
      <c r="DZ242" s="347"/>
      <c r="EA242" s="347"/>
      <c r="EB242" s="344">
        <f t="shared" si="1856"/>
        <v>0</v>
      </c>
      <c r="EC242" s="345">
        <v>0.294289866351475</v>
      </c>
      <c r="ED242" s="348">
        <f t="shared" si="1857"/>
        <v>0</v>
      </c>
      <c r="EE242" s="349">
        <f t="shared" si="1858"/>
        <v>0</v>
      </c>
      <c r="EF242" s="350"/>
      <c r="EG242" s="341">
        <v>2.0</v>
      </c>
      <c r="EH242" s="342" t="s">
        <v>143</v>
      </c>
      <c r="EI242" s="343" t="s">
        <v>121</v>
      </c>
      <c r="EJ242" s="343" t="s">
        <v>123</v>
      </c>
      <c r="EK242" s="344" t="str">
        <f>ADHB!EK242</f>
        <v/>
      </c>
      <c r="EL242" s="344"/>
      <c r="EM242" s="344">
        <f t="shared" si="1859"/>
        <v>0</v>
      </c>
      <c r="EN242" s="345"/>
      <c r="EO242" s="344">
        <f t="shared" si="1860"/>
        <v>0</v>
      </c>
      <c r="EP242" s="346"/>
      <c r="EQ242" s="347"/>
      <c r="ER242" s="347"/>
      <c r="ES242" s="344">
        <f t="shared" si="1861"/>
        <v>0</v>
      </c>
      <c r="ET242" s="345">
        <v>0.294289866351475</v>
      </c>
      <c r="EU242" s="348">
        <f t="shared" si="1862"/>
        <v>0</v>
      </c>
      <c r="EV242" s="349">
        <f t="shared" si="1863"/>
        <v>0</v>
      </c>
      <c r="EW242" s="350"/>
      <c r="EX242" s="341">
        <v>2.0</v>
      </c>
      <c r="EY242" s="342" t="s">
        <v>143</v>
      </c>
      <c r="EZ242" s="343" t="s">
        <v>121</v>
      </c>
      <c r="FA242" s="343" t="s">
        <v>123</v>
      </c>
      <c r="FB242" s="344" t="str">
        <f>ADHB!FB242</f>
        <v/>
      </c>
      <c r="FC242" s="344"/>
      <c r="FD242" s="344">
        <f t="shared" si="1864"/>
        <v>0</v>
      </c>
      <c r="FE242" s="345"/>
      <c r="FF242" s="344">
        <f t="shared" si="1865"/>
        <v>0</v>
      </c>
      <c r="FG242" s="346"/>
      <c r="FH242" s="347"/>
      <c r="FI242" s="347"/>
      <c r="FJ242" s="344">
        <f t="shared" si="1866"/>
        <v>0</v>
      </c>
      <c r="FK242" s="345">
        <v>0.294289866351475</v>
      </c>
      <c r="FL242" s="348">
        <f t="shared" si="1867"/>
        <v>0</v>
      </c>
      <c r="FM242" s="349">
        <f t="shared" si="1868"/>
        <v>0</v>
      </c>
      <c r="FN242" s="350"/>
      <c r="FO242" s="341">
        <v>2.0</v>
      </c>
      <c r="FP242" s="342" t="s">
        <v>143</v>
      </c>
      <c r="FQ242" s="343" t="s">
        <v>121</v>
      </c>
      <c r="FR242" s="343" t="s">
        <v>123</v>
      </c>
      <c r="FS242" s="344" t="str">
        <f>ADHB!FS242</f>
        <v/>
      </c>
      <c r="FT242" s="344"/>
      <c r="FU242" s="344">
        <f t="shared" si="1869"/>
        <v>0</v>
      </c>
      <c r="FV242" s="345"/>
      <c r="FW242" s="344">
        <f t="shared" si="1870"/>
        <v>0</v>
      </c>
      <c r="FX242" s="346"/>
      <c r="FY242" s="347"/>
      <c r="FZ242" s="347"/>
      <c r="GA242" s="344">
        <f t="shared" si="1871"/>
        <v>0</v>
      </c>
      <c r="GB242" s="345">
        <v>0.294289866351475</v>
      </c>
      <c r="GC242" s="348">
        <f t="shared" si="1872"/>
        <v>0</v>
      </c>
      <c r="GD242" s="349">
        <f t="shared" si="1873"/>
        <v>0</v>
      </c>
      <c r="GE242" s="350"/>
      <c r="GF242" s="341">
        <v>2.0</v>
      </c>
      <c r="GG242" s="342" t="s">
        <v>143</v>
      </c>
      <c r="GH242" s="343" t="s">
        <v>121</v>
      </c>
      <c r="GI242" s="343" t="s">
        <v>123</v>
      </c>
      <c r="GJ242" s="344" t="str">
        <f>ADHB!GJ242</f>
        <v/>
      </c>
      <c r="GK242" s="344"/>
      <c r="GL242" s="344">
        <f t="shared" si="1874"/>
        <v>0</v>
      </c>
      <c r="GM242" s="345"/>
      <c r="GN242" s="344">
        <f t="shared" si="1875"/>
        <v>0</v>
      </c>
      <c r="GO242" s="346"/>
      <c r="GP242" s="347"/>
      <c r="GQ242" s="347"/>
      <c r="GR242" s="344">
        <f t="shared" si="1876"/>
        <v>0</v>
      </c>
      <c r="GS242" s="345">
        <v>0.294289866351475</v>
      </c>
      <c r="GT242" s="348">
        <f t="shared" si="1877"/>
        <v>0</v>
      </c>
      <c r="GU242" s="349">
        <f t="shared" si="1878"/>
        <v>0</v>
      </c>
      <c r="GV242" s="350"/>
      <c r="GW242" s="341">
        <v>2.0</v>
      </c>
      <c r="GX242" s="342" t="s">
        <v>143</v>
      </c>
      <c r="GY242" s="343" t="s">
        <v>121</v>
      </c>
      <c r="GZ242" s="343" t="s">
        <v>123</v>
      </c>
      <c r="HA242" s="344" t="str">
        <f>ADHB!HA242</f>
        <v/>
      </c>
      <c r="HB242" s="344"/>
      <c r="HC242" s="344">
        <f t="shared" si="1879"/>
        <v>0</v>
      </c>
      <c r="HD242" s="345"/>
      <c r="HE242" s="344">
        <f t="shared" si="1880"/>
        <v>0</v>
      </c>
      <c r="HF242" s="346"/>
      <c r="HG242" s="347"/>
      <c r="HH242" s="347"/>
      <c r="HI242" s="344">
        <f t="shared" si="1881"/>
        <v>0</v>
      </c>
      <c r="HJ242" s="345">
        <v>0.294289866351475</v>
      </c>
      <c r="HK242" s="348">
        <f t="shared" si="1882"/>
        <v>0</v>
      </c>
      <c r="HL242" s="349">
        <f t="shared" si="1883"/>
        <v>0</v>
      </c>
      <c r="HM242" s="350"/>
      <c r="HN242" s="341">
        <v>2.0</v>
      </c>
      <c r="HO242" s="342" t="s">
        <v>143</v>
      </c>
      <c r="HP242" s="343" t="s">
        <v>121</v>
      </c>
      <c r="HQ242" s="343" t="s">
        <v>123</v>
      </c>
      <c r="HR242" s="344" t="str">
        <f>ADHB!HR242</f>
        <v/>
      </c>
      <c r="HS242" s="344"/>
      <c r="HT242" s="344">
        <f t="shared" si="1884"/>
        <v>0</v>
      </c>
      <c r="HU242" s="345"/>
      <c r="HV242" s="344">
        <f t="shared" si="1885"/>
        <v>0</v>
      </c>
      <c r="HW242" s="346"/>
      <c r="HX242" s="347"/>
      <c r="HY242" s="347"/>
      <c r="HZ242" s="344">
        <f t="shared" si="1886"/>
        <v>0</v>
      </c>
      <c r="IA242" s="345">
        <v>0.294289866351475</v>
      </c>
      <c r="IB242" s="348">
        <f t="shared" si="1887"/>
        <v>0</v>
      </c>
      <c r="IC242" s="349">
        <f t="shared" si="1888"/>
        <v>0</v>
      </c>
      <c r="ID242" s="350"/>
      <c r="IE242" s="341">
        <v>2.0</v>
      </c>
      <c r="IF242" s="342" t="s">
        <v>143</v>
      </c>
      <c r="IG242" s="343" t="s">
        <v>121</v>
      </c>
      <c r="IH242" s="343" t="s">
        <v>123</v>
      </c>
      <c r="II242" s="344" t="str">
        <f>ADHB!II242</f>
        <v/>
      </c>
      <c r="IJ242" s="344"/>
      <c r="IK242" s="344">
        <f t="shared" si="1889"/>
        <v>0</v>
      </c>
      <c r="IL242" s="345"/>
      <c r="IM242" s="344">
        <f t="shared" si="1890"/>
        <v>0</v>
      </c>
      <c r="IN242" s="346"/>
      <c r="IO242" s="347"/>
      <c r="IP242" s="347"/>
      <c r="IQ242" s="344">
        <f t="shared" si="1891"/>
        <v>0</v>
      </c>
      <c r="IR242" s="345">
        <v>0.294289866351475</v>
      </c>
      <c r="IS242" s="348">
        <f t="shared" si="1892"/>
        <v>0</v>
      </c>
      <c r="IT242" s="349">
        <f t="shared" si="1893"/>
        <v>0</v>
      </c>
      <c r="IU242" s="350"/>
      <c r="IV242" s="341">
        <v>2.0</v>
      </c>
      <c r="IW242" s="342" t="s">
        <v>143</v>
      </c>
      <c r="IX242" s="343" t="s">
        <v>121</v>
      </c>
      <c r="IY242" s="343" t="s">
        <v>123</v>
      </c>
      <c r="IZ242" s="344" t="str">
        <f>ADHB!IZ242</f>
        <v/>
      </c>
      <c r="JA242" s="344"/>
      <c r="JB242" s="344">
        <f t="shared" si="1894"/>
        <v>0</v>
      </c>
      <c r="JC242" s="345"/>
      <c r="JD242" s="344">
        <f t="shared" si="1895"/>
        <v>0</v>
      </c>
      <c r="JE242" s="346"/>
      <c r="JF242" s="347"/>
      <c r="JG242" s="347"/>
      <c r="JH242" s="344">
        <f t="shared" si="1896"/>
        <v>0</v>
      </c>
      <c r="JI242" s="345">
        <v>0.294289866351475</v>
      </c>
      <c r="JJ242" s="348">
        <f t="shared" si="1897"/>
        <v>0</v>
      </c>
      <c r="JK242" s="349">
        <f t="shared" si="1898"/>
        <v>0</v>
      </c>
      <c r="JL242" s="350"/>
      <c r="JM242" s="341">
        <v>2.0</v>
      </c>
      <c r="JN242" s="342" t="s">
        <v>143</v>
      </c>
      <c r="JO242" s="343" t="s">
        <v>121</v>
      </c>
      <c r="JP242" s="343" t="s">
        <v>123</v>
      </c>
      <c r="JQ242" s="344" t="str">
        <f>ADHB!KY242</f>
        <v/>
      </c>
      <c r="JR242" s="344"/>
      <c r="JS242" s="344">
        <f t="shared" si="1899"/>
        <v>0</v>
      </c>
      <c r="JT242" s="345"/>
      <c r="JU242" s="344">
        <f t="shared" si="1900"/>
        <v>0</v>
      </c>
      <c r="JV242" s="346"/>
      <c r="JW242" s="347"/>
      <c r="JX242" s="347"/>
      <c r="JY242" s="344">
        <f t="shared" si="1901"/>
        <v>0</v>
      </c>
      <c r="JZ242" s="345">
        <v>0.294289866351475</v>
      </c>
      <c r="KA242" s="348">
        <f t="shared" si="1902"/>
        <v>0</v>
      </c>
      <c r="KB242" s="349">
        <f t="shared" si="1903"/>
        <v>0</v>
      </c>
      <c r="KC242" s="350"/>
      <c r="KD242" s="341">
        <v>2.0</v>
      </c>
      <c r="KE242" s="342" t="s">
        <v>143</v>
      </c>
      <c r="KF242" s="343" t="s">
        <v>121</v>
      </c>
      <c r="KG242" s="343" t="s">
        <v>123</v>
      </c>
      <c r="KH242" s="344" t="str">
        <f>ADHB!LP242</f>
        <v/>
      </c>
      <c r="KI242" s="344"/>
      <c r="KJ242" s="344">
        <f t="shared" si="1904"/>
        <v>0</v>
      </c>
      <c r="KK242" s="345"/>
      <c r="KL242" s="344">
        <f t="shared" si="1905"/>
        <v>0</v>
      </c>
      <c r="KM242" s="346"/>
      <c r="KN242" s="347"/>
      <c r="KO242" s="347"/>
      <c r="KP242" s="344">
        <f t="shared" si="1906"/>
        <v>0</v>
      </c>
      <c r="KQ242" s="345">
        <v>0.294289866351475</v>
      </c>
      <c r="KR242" s="348">
        <f t="shared" si="1907"/>
        <v>0</v>
      </c>
      <c r="KS242" s="349">
        <f t="shared" si="1908"/>
        <v>0</v>
      </c>
      <c r="KT242" s="350"/>
      <c r="KU242" s="351"/>
    </row>
    <row r="243" ht="15.75" customHeight="1">
      <c r="A243" s="341">
        <v>3.0</v>
      </c>
      <c r="B243" s="342" t="s">
        <v>144</v>
      </c>
      <c r="C243" s="343" t="s">
        <v>121</v>
      </c>
      <c r="D243" s="343" t="s">
        <v>123</v>
      </c>
      <c r="E243" s="344" t="str">
        <f>ADHB!E243</f>
        <v/>
      </c>
      <c r="F243" s="344"/>
      <c r="G243" s="344">
        <f t="shared" si="1819"/>
        <v>0</v>
      </c>
      <c r="H243" s="345"/>
      <c r="I243" s="344">
        <f t="shared" si="1820"/>
        <v>0</v>
      </c>
      <c r="J243" s="346"/>
      <c r="K243" s="347"/>
      <c r="L243" s="347"/>
      <c r="M243" s="344">
        <f t="shared" si="1821"/>
        <v>0</v>
      </c>
      <c r="N243" s="345">
        <v>0.294289866351475</v>
      </c>
      <c r="O243" s="348">
        <f t="shared" si="1822"/>
        <v>0</v>
      </c>
      <c r="P243" s="349">
        <f t="shared" si="1823"/>
        <v>0</v>
      </c>
      <c r="Q243" s="350"/>
      <c r="R243" s="341">
        <v>3.0</v>
      </c>
      <c r="S243" s="342" t="s">
        <v>144</v>
      </c>
      <c r="T243" s="343" t="s">
        <v>121</v>
      </c>
      <c r="U243" s="343" t="s">
        <v>123</v>
      </c>
      <c r="V243" s="344" t="str">
        <f>ADHB!V243</f>
        <v/>
      </c>
      <c r="W243" s="344"/>
      <c r="X243" s="344">
        <f t="shared" si="1824"/>
        <v>0</v>
      </c>
      <c r="Y243" s="345"/>
      <c r="Z243" s="344">
        <f t="shared" si="1825"/>
        <v>0</v>
      </c>
      <c r="AA243" s="346"/>
      <c r="AB243" s="347"/>
      <c r="AC243" s="347"/>
      <c r="AD243" s="344">
        <f t="shared" si="1826"/>
        <v>0</v>
      </c>
      <c r="AE243" s="345">
        <v>0.294289866351475</v>
      </c>
      <c r="AF243" s="348">
        <f t="shared" si="1827"/>
        <v>0</v>
      </c>
      <c r="AG243" s="349">
        <f t="shared" si="1828"/>
        <v>0</v>
      </c>
      <c r="AH243" s="350"/>
      <c r="AI243" s="341">
        <v>3.0</v>
      </c>
      <c r="AJ243" s="342" t="s">
        <v>144</v>
      </c>
      <c r="AK243" s="343" t="s">
        <v>121</v>
      </c>
      <c r="AL243" s="343" t="s">
        <v>123</v>
      </c>
      <c r="AM243" s="344" t="str">
        <f>ADHB!AM243</f>
        <v/>
      </c>
      <c r="AN243" s="344"/>
      <c r="AO243" s="344">
        <f t="shared" si="1829"/>
        <v>0</v>
      </c>
      <c r="AP243" s="345"/>
      <c r="AQ243" s="344">
        <f t="shared" si="1830"/>
        <v>0</v>
      </c>
      <c r="AR243" s="346"/>
      <c r="AS243" s="347"/>
      <c r="AT243" s="347"/>
      <c r="AU243" s="344">
        <f t="shared" si="1831"/>
        <v>0</v>
      </c>
      <c r="AV243" s="345">
        <v>0.294289866351475</v>
      </c>
      <c r="AW243" s="348">
        <f t="shared" si="1832"/>
        <v>0</v>
      </c>
      <c r="AX243" s="349">
        <f t="shared" si="1833"/>
        <v>0</v>
      </c>
      <c r="AY243" s="350"/>
      <c r="AZ243" s="341">
        <v>3.0</v>
      </c>
      <c r="BA243" s="342" t="s">
        <v>144</v>
      </c>
      <c r="BB243" s="343" t="s">
        <v>121</v>
      </c>
      <c r="BC243" s="343" t="s">
        <v>123</v>
      </c>
      <c r="BD243" s="344" t="str">
        <f>ADHB!BD243</f>
        <v/>
      </c>
      <c r="BE243" s="344"/>
      <c r="BF243" s="344">
        <f t="shared" si="1834"/>
        <v>0</v>
      </c>
      <c r="BG243" s="345"/>
      <c r="BH243" s="344">
        <f t="shared" si="1835"/>
        <v>0</v>
      </c>
      <c r="BI243" s="346"/>
      <c r="BJ243" s="347"/>
      <c r="BK243" s="347"/>
      <c r="BL243" s="344">
        <f t="shared" si="1836"/>
        <v>0</v>
      </c>
      <c r="BM243" s="345">
        <v>0.294289866351475</v>
      </c>
      <c r="BN243" s="348">
        <f t="shared" si="1837"/>
        <v>0</v>
      </c>
      <c r="BO243" s="349">
        <f t="shared" si="1838"/>
        <v>0</v>
      </c>
      <c r="BP243" s="350"/>
      <c r="BQ243" s="341">
        <v>3.0</v>
      </c>
      <c r="BR243" s="342" t="s">
        <v>144</v>
      </c>
      <c r="BS243" s="343" t="s">
        <v>121</v>
      </c>
      <c r="BT243" s="343" t="s">
        <v>123</v>
      </c>
      <c r="BU243" s="344" t="str">
        <f>ADHB!BU243</f>
        <v/>
      </c>
      <c r="BV243" s="344"/>
      <c r="BW243" s="344">
        <f t="shared" si="1839"/>
        <v>0</v>
      </c>
      <c r="BX243" s="345"/>
      <c r="BY243" s="344">
        <f t="shared" si="1840"/>
        <v>0</v>
      </c>
      <c r="BZ243" s="346"/>
      <c r="CA243" s="347"/>
      <c r="CB243" s="347"/>
      <c r="CC243" s="344">
        <f t="shared" si="1841"/>
        <v>0</v>
      </c>
      <c r="CD243" s="345">
        <v>0.294289866351475</v>
      </c>
      <c r="CE243" s="348">
        <f t="shared" si="1842"/>
        <v>0</v>
      </c>
      <c r="CF243" s="349">
        <f t="shared" si="1843"/>
        <v>0</v>
      </c>
      <c r="CG243" s="350"/>
      <c r="CH243" s="341">
        <v>3.0</v>
      </c>
      <c r="CI243" s="342" t="s">
        <v>144</v>
      </c>
      <c r="CJ243" s="343" t="s">
        <v>121</v>
      </c>
      <c r="CK243" s="343" t="s">
        <v>123</v>
      </c>
      <c r="CL243" s="344" t="str">
        <f>ADHB!CL243</f>
        <v/>
      </c>
      <c r="CM243" s="344"/>
      <c r="CN243" s="344">
        <f t="shared" si="1844"/>
        <v>0</v>
      </c>
      <c r="CO243" s="345"/>
      <c r="CP243" s="344">
        <f t="shared" si="1845"/>
        <v>0</v>
      </c>
      <c r="CQ243" s="346"/>
      <c r="CR243" s="347"/>
      <c r="CS243" s="347"/>
      <c r="CT243" s="344">
        <f t="shared" si="1846"/>
        <v>0</v>
      </c>
      <c r="CU243" s="345">
        <v>0.294289866351475</v>
      </c>
      <c r="CV243" s="348">
        <f t="shared" si="1847"/>
        <v>0</v>
      </c>
      <c r="CW243" s="349">
        <f t="shared" si="1848"/>
        <v>0</v>
      </c>
      <c r="CX243" s="350"/>
      <c r="CY243" s="341">
        <v>3.0</v>
      </c>
      <c r="CZ243" s="342" t="s">
        <v>144</v>
      </c>
      <c r="DA243" s="343" t="s">
        <v>121</v>
      </c>
      <c r="DB243" s="343" t="s">
        <v>123</v>
      </c>
      <c r="DC243" s="344" t="str">
        <f>ADHB!DC243</f>
        <v/>
      </c>
      <c r="DD243" s="344"/>
      <c r="DE243" s="344">
        <f t="shared" si="1849"/>
        <v>0</v>
      </c>
      <c r="DF243" s="345"/>
      <c r="DG243" s="344">
        <f t="shared" si="1850"/>
        <v>0</v>
      </c>
      <c r="DH243" s="346"/>
      <c r="DI243" s="347"/>
      <c r="DJ243" s="347"/>
      <c r="DK243" s="344">
        <f t="shared" si="1851"/>
        <v>0</v>
      </c>
      <c r="DL243" s="345">
        <v>0.294289866351475</v>
      </c>
      <c r="DM243" s="348">
        <f t="shared" si="1852"/>
        <v>0</v>
      </c>
      <c r="DN243" s="349">
        <f t="shared" si="1853"/>
        <v>0</v>
      </c>
      <c r="DO243" s="350"/>
      <c r="DP243" s="341">
        <v>3.0</v>
      </c>
      <c r="DQ243" s="342" t="s">
        <v>144</v>
      </c>
      <c r="DR243" s="343" t="s">
        <v>121</v>
      </c>
      <c r="DS243" s="343" t="s">
        <v>123</v>
      </c>
      <c r="DT243" s="344" t="str">
        <f>ADHB!DT243</f>
        <v/>
      </c>
      <c r="DU243" s="344"/>
      <c r="DV243" s="344">
        <f t="shared" si="1854"/>
        <v>0</v>
      </c>
      <c r="DW243" s="345"/>
      <c r="DX243" s="344">
        <f t="shared" si="1855"/>
        <v>0</v>
      </c>
      <c r="DY243" s="346"/>
      <c r="DZ243" s="347"/>
      <c r="EA243" s="347"/>
      <c r="EB243" s="344">
        <f t="shared" si="1856"/>
        <v>0</v>
      </c>
      <c r="EC243" s="345">
        <v>0.294289866351475</v>
      </c>
      <c r="ED243" s="348">
        <f t="shared" si="1857"/>
        <v>0</v>
      </c>
      <c r="EE243" s="349">
        <f t="shared" si="1858"/>
        <v>0</v>
      </c>
      <c r="EF243" s="350"/>
      <c r="EG243" s="341">
        <v>3.0</v>
      </c>
      <c r="EH243" s="342" t="s">
        <v>144</v>
      </c>
      <c r="EI243" s="343" t="s">
        <v>121</v>
      </c>
      <c r="EJ243" s="343" t="s">
        <v>123</v>
      </c>
      <c r="EK243" s="344" t="str">
        <f>ADHB!EK243</f>
        <v/>
      </c>
      <c r="EL243" s="344"/>
      <c r="EM243" s="344">
        <f t="shared" si="1859"/>
        <v>0</v>
      </c>
      <c r="EN243" s="345"/>
      <c r="EO243" s="344">
        <f t="shared" si="1860"/>
        <v>0</v>
      </c>
      <c r="EP243" s="346"/>
      <c r="EQ243" s="347"/>
      <c r="ER243" s="347"/>
      <c r="ES243" s="344">
        <f t="shared" si="1861"/>
        <v>0</v>
      </c>
      <c r="ET243" s="345">
        <v>0.294289866351475</v>
      </c>
      <c r="EU243" s="348">
        <f t="shared" si="1862"/>
        <v>0</v>
      </c>
      <c r="EV243" s="349">
        <f t="shared" si="1863"/>
        <v>0</v>
      </c>
      <c r="EW243" s="350"/>
      <c r="EX243" s="341">
        <v>3.0</v>
      </c>
      <c r="EY243" s="342" t="s">
        <v>144</v>
      </c>
      <c r="EZ243" s="343" t="s">
        <v>121</v>
      </c>
      <c r="FA243" s="343" t="s">
        <v>123</v>
      </c>
      <c r="FB243" s="344" t="str">
        <f>ADHB!FB243</f>
        <v/>
      </c>
      <c r="FC243" s="344"/>
      <c r="FD243" s="344">
        <f t="shared" si="1864"/>
        <v>0</v>
      </c>
      <c r="FE243" s="345"/>
      <c r="FF243" s="344">
        <f t="shared" si="1865"/>
        <v>0</v>
      </c>
      <c r="FG243" s="346"/>
      <c r="FH243" s="347"/>
      <c r="FI243" s="347"/>
      <c r="FJ243" s="344">
        <f t="shared" si="1866"/>
        <v>0</v>
      </c>
      <c r="FK243" s="345">
        <v>0.294289866351475</v>
      </c>
      <c r="FL243" s="348">
        <f t="shared" si="1867"/>
        <v>0</v>
      </c>
      <c r="FM243" s="349">
        <f t="shared" si="1868"/>
        <v>0</v>
      </c>
      <c r="FN243" s="350"/>
      <c r="FO243" s="341">
        <v>3.0</v>
      </c>
      <c r="FP243" s="342" t="s">
        <v>144</v>
      </c>
      <c r="FQ243" s="343" t="s">
        <v>121</v>
      </c>
      <c r="FR243" s="343" t="s">
        <v>123</v>
      </c>
      <c r="FS243" s="344" t="str">
        <f>ADHB!FS243</f>
        <v/>
      </c>
      <c r="FT243" s="344"/>
      <c r="FU243" s="344">
        <f t="shared" si="1869"/>
        <v>0</v>
      </c>
      <c r="FV243" s="345"/>
      <c r="FW243" s="344">
        <f t="shared" si="1870"/>
        <v>0</v>
      </c>
      <c r="FX243" s="346"/>
      <c r="FY243" s="347"/>
      <c r="FZ243" s="347"/>
      <c r="GA243" s="344">
        <f t="shared" si="1871"/>
        <v>0</v>
      </c>
      <c r="GB243" s="345">
        <v>0.294289866351475</v>
      </c>
      <c r="GC243" s="348">
        <f t="shared" si="1872"/>
        <v>0</v>
      </c>
      <c r="GD243" s="349">
        <f t="shared" si="1873"/>
        <v>0</v>
      </c>
      <c r="GE243" s="350"/>
      <c r="GF243" s="341">
        <v>3.0</v>
      </c>
      <c r="GG243" s="342" t="s">
        <v>144</v>
      </c>
      <c r="GH243" s="343" t="s">
        <v>121</v>
      </c>
      <c r="GI243" s="343" t="s">
        <v>123</v>
      </c>
      <c r="GJ243" s="344" t="str">
        <f>ADHB!GJ243</f>
        <v/>
      </c>
      <c r="GK243" s="344"/>
      <c r="GL243" s="344">
        <f t="shared" si="1874"/>
        <v>0</v>
      </c>
      <c r="GM243" s="345"/>
      <c r="GN243" s="344">
        <f t="shared" si="1875"/>
        <v>0</v>
      </c>
      <c r="GO243" s="346"/>
      <c r="GP243" s="347"/>
      <c r="GQ243" s="347"/>
      <c r="GR243" s="344">
        <f t="shared" si="1876"/>
        <v>0</v>
      </c>
      <c r="GS243" s="345">
        <v>0.294289866351475</v>
      </c>
      <c r="GT243" s="348">
        <f t="shared" si="1877"/>
        <v>0</v>
      </c>
      <c r="GU243" s="349">
        <f t="shared" si="1878"/>
        <v>0</v>
      </c>
      <c r="GV243" s="350"/>
      <c r="GW243" s="341">
        <v>3.0</v>
      </c>
      <c r="GX243" s="342" t="s">
        <v>144</v>
      </c>
      <c r="GY243" s="343" t="s">
        <v>121</v>
      </c>
      <c r="GZ243" s="343" t="s">
        <v>123</v>
      </c>
      <c r="HA243" s="344" t="str">
        <f>ADHB!HA243</f>
        <v/>
      </c>
      <c r="HB243" s="344"/>
      <c r="HC243" s="344">
        <f t="shared" si="1879"/>
        <v>0</v>
      </c>
      <c r="HD243" s="345"/>
      <c r="HE243" s="344">
        <f t="shared" si="1880"/>
        <v>0</v>
      </c>
      <c r="HF243" s="346"/>
      <c r="HG243" s="347"/>
      <c r="HH243" s="347"/>
      <c r="HI243" s="344">
        <f t="shared" si="1881"/>
        <v>0</v>
      </c>
      <c r="HJ243" s="345">
        <v>0.294289866351475</v>
      </c>
      <c r="HK243" s="348">
        <f t="shared" si="1882"/>
        <v>0</v>
      </c>
      <c r="HL243" s="349">
        <f t="shared" si="1883"/>
        <v>0</v>
      </c>
      <c r="HM243" s="350"/>
      <c r="HN243" s="341">
        <v>3.0</v>
      </c>
      <c r="HO243" s="342" t="s">
        <v>144</v>
      </c>
      <c r="HP243" s="343" t="s">
        <v>121</v>
      </c>
      <c r="HQ243" s="343" t="s">
        <v>123</v>
      </c>
      <c r="HR243" s="344" t="str">
        <f>ADHB!HR243</f>
        <v/>
      </c>
      <c r="HS243" s="344"/>
      <c r="HT243" s="344">
        <f t="shared" si="1884"/>
        <v>0</v>
      </c>
      <c r="HU243" s="345"/>
      <c r="HV243" s="344">
        <f t="shared" si="1885"/>
        <v>0</v>
      </c>
      <c r="HW243" s="346"/>
      <c r="HX243" s="347"/>
      <c r="HY243" s="347"/>
      <c r="HZ243" s="344">
        <f t="shared" si="1886"/>
        <v>0</v>
      </c>
      <c r="IA243" s="345">
        <v>0.294289866351475</v>
      </c>
      <c r="IB243" s="348">
        <f t="shared" si="1887"/>
        <v>0</v>
      </c>
      <c r="IC243" s="349">
        <f t="shared" si="1888"/>
        <v>0</v>
      </c>
      <c r="ID243" s="350"/>
      <c r="IE243" s="341">
        <v>3.0</v>
      </c>
      <c r="IF243" s="342" t="s">
        <v>144</v>
      </c>
      <c r="IG243" s="343" t="s">
        <v>121</v>
      </c>
      <c r="IH243" s="343" t="s">
        <v>123</v>
      </c>
      <c r="II243" s="344" t="str">
        <f>ADHB!II243</f>
        <v/>
      </c>
      <c r="IJ243" s="344"/>
      <c r="IK243" s="344">
        <f t="shared" si="1889"/>
        <v>0</v>
      </c>
      <c r="IL243" s="345"/>
      <c r="IM243" s="344">
        <f t="shared" si="1890"/>
        <v>0</v>
      </c>
      <c r="IN243" s="346"/>
      <c r="IO243" s="347"/>
      <c r="IP243" s="347"/>
      <c r="IQ243" s="344">
        <f t="shared" si="1891"/>
        <v>0</v>
      </c>
      <c r="IR243" s="345">
        <v>0.294289866351475</v>
      </c>
      <c r="IS243" s="348">
        <f t="shared" si="1892"/>
        <v>0</v>
      </c>
      <c r="IT243" s="349">
        <f t="shared" si="1893"/>
        <v>0</v>
      </c>
      <c r="IU243" s="350"/>
      <c r="IV243" s="341">
        <v>3.0</v>
      </c>
      <c r="IW243" s="342" t="s">
        <v>144</v>
      </c>
      <c r="IX243" s="343" t="s">
        <v>121</v>
      </c>
      <c r="IY243" s="343" t="s">
        <v>123</v>
      </c>
      <c r="IZ243" s="344" t="str">
        <f>ADHB!IZ243</f>
        <v/>
      </c>
      <c r="JA243" s="344"/>
      <c r="JB243" s="344">
        <f t="shared" si="1894"/>
        <v>0</v>
      </c>
      <c r="JC243" s="345"/>
      <c r="JD243" s="344">
        <f t="shared" si="1895"/>
        <v>0</v>
      </c>
      <c r="JE243" s="346"/>
      <c r="JF243" s="347"/>
      <c r="JG243" s="347"/>
      <c r="JH243" s="344">
        <f t="shared" si="1896"/>
        <v>0</v>
      </c>
      <c r="JI243" s="345">
        <v>0.294289866351475</v>
      </c>
      <c r="JJ243" s="348">
        <f t="shared" si="1897"/>
        <v>0</v>
      </c>
      <c r="JK243" s="349">
        <f t="shared" si="1898"/>
        <v>0</v>
      </c>
      <c r="JL243" s="350"/>
      <c r="JM243" s="341">
        <v>3.0</v>
      </c>
      <c r="JN243" s="342" t="s">
        <v>144</v>
      </c>
      <c r="JO243" s="343" t="s">
        <v>121</v>
      </c>
      <c r="JP243" s="343" t="s">
        <v>123</v>
      </c>
      <c r="JQ243" s="344" t="str">
        <f>ADHB!KY243</f>
        <v/>
      </c>
      <c r="JR243" s="344"/>
      <c r="JS243" s="344">
        <f t="shared" si="1899"/>
        <v>0</v>
      </c>
      <c r="JT243" s="345"/>
      <c r="JU243" s="344">
        <f t="shared" si="1900"/>
        <v>0</v>
      </c>
      <c r="JV243" s="346"/>
      <c r="JW243" s="347"/>
      <c r="JX243" s="347"/>
      <c r="JY243" s="344">
        <f t="shared" si="1901"/>
        <v>0</v>
      </c>
      <c r="JZ243" s="345">
        <v>0.294289866351475</v>
      </c>
      <c r="KA243" s="348">
        <f t="shared" si="1902"/>
        <v>0</v>
      </c>
      <c r="KB243" s="349">
        <f t="shared" si="1903"/>
        <v>0</v>
      </c>
      <c r="KC243" s="350"/>
      <c r="KD243" s="341">
        <v>3.0</v>
      </c>
      <c r="KE243" s="342" t="s">
        <v>144</v>
      </c>
      <c r="KF243" s="343" t="s">
        <v>121</v>
      </c>
      <c r="KG243" s="343" t="s">
        <v>123</v>
      </c>
      <c r="KH243" s="344" t="str">
        <f>ADHB!LP243</f>
        <v/>
      </c>
      <c r="KI243" s="344"/>
      <c r="KJ243" s="344">
        <f t="shared" si="1904"/>
        <v>0</v>
      </c>
      <c r="KK243" s="345"/>
      <c r="KL243" s="344">
        <f t="shared" si="1905"/>
        <v>0</v>
      </c>
      <c r="KM243" s="346"/>
      <c r="KN243" s="347"/>
      <c r="KO243" s="347"/>
      <c r="KP243" s="344">
        <f t="shared" si="1906"/>
        <v>0</v>
      </c>
      <c r="KQ243" s="345">
        <v>0.294289866351475</v>
      </c>
      <c r="KR243" s="348">
        <f t="shared" si="1907"/>
        <v>0</v>
      </c>
      <c r="KS243" s="349">
        <f t="shared" si="1908"/>
        <v>0</v>
      </c>
      <c r="KT243" s="350"/>
      <c r="KU243" s="351"/>
    </row>
    <row r="244" ht="15.75" customHeight="1">
      <c r="A244" s="341">
        <v>4.0</v>
      </c>
      <c r="B244" s="342" t="s">
        <v>145</v>
      </c>
      <c r="C244" s="343" t="s">
        <v>121</v>
      </c>
      <c r="D244" s="343" t="s">
        <v>123</v>
      </c>
      <c r="E244" s="344" t="str">
        <f>ADHB!E244</f>
        <v/>
      </c>
      <c r="F244" s="344"/>
      <c r="G244" s="344">
        <f t="shared" si="1819"/>
        <v>0</v>
      </c>
      <c r="H244" s="345"/>
      <c r="I244" s="344">
        <f t="shared" si="1820"/>
        <v>0</v>
      </c>
      <c r="J244" s="346"/>
      <c r="K244" s="347"/>
      <c r="L244" s="347"/>
      <c r="M244" s="344">
        <f t="shared" si="1821"/>
        <v>0</v>
      </c>
      <c r="N244" s="345">
        <v>0.294289866351475</v>
      </c>
      <c r="O244" s="348">
        <f t="shared" si="1822"/>
        <v>0</v>
      </c>
      <c r="P244" s="349">
        <f t="shared" si="1823"/>
        <v>0</v>
      </c>
      <c r="Q244" s="350"/>
      <c r="R244" s="341">
        <v>4.0</v>
      </c>
      <c r="S244" s="342" t="s">
        <v>145</v>
      </c>
      <c r="T244" s="343" t="s">
        <v>121</v>
      </c>
      <c r="U244" s="343" t="s">
        <v>123</v>
      </c>
      <c r="V244" s="344" t="str">
        <f>ADHB!V244</f>
        <v/>
      </c>
      <c r="W244" s="344"/>
      <c r="X244" s="344">
        <f t="shared" si="1824"/>
        <v>0</v>
      </c>
      <c r="Y244" s="345"/>
      <c r="Z244" s="344">
        <f t="shared" si="1825"/>
        <v>0</v>
      </c>
      <c r="AA244" s="346"/>
      <c r="AB244" s="347"/>
      <c r="AC244" s="347"/>
      <c r="AD244" s="344">
        <f t="shared" si="1826"/>
        <v>0</v>
      </c>
      <c r="AE244" s="345">
        <v>0.294289866351475</v>
      </c>
      <c r="AF244" s="348">
        <f t="shared" si="1827"/>
        <v>0</v>
      </c>
      <c r="AG244" s="349">
        <f t="shared" si="1828"/>
        <v>0</v>
      </c>
      <c r="AH244" s="350"/>
      <c r="AI244" s="341">
        <v>4.0</v>
      </c>
      <c r="AJ244" s="342" t="s">
        <v>145</v>
      </c>
      <c r="AK244" s="343" t="s">
        <v>121</v>
      </c>
      <c r="AL244" s="343" t="s">
        <v>123</v>
      </c>
      <c r="AM244" s="344" t="str">
        <f>ADHB!AM244</f>
        <v/>
      </c>
      <c r="AN244" s="344"/>
      <c r="AO244" s="344">
        <f t="shared" si="1829"/>
        <v>0</v>
      </c>
      <c r="AP244" s="345"/>
      <c r="AQ244" s="344">
        <f t="shared" si="1830"/>
        <v>0</v>
      </c>
      <c r="AR244" s="346"/>
      <c r="AS244" s="347"/>
      <c r="AT244" s="347"/>
      <c r="AU244" s="344">
        <f t="shared" si="1831"/>
        <v>0</v>
      </c>
      <c r="AV244" s="345">
        <v>0.294289866351475</v>
      </c>
      <c r="AW244" s="348">
        <f t="shared" si="1832"/>
        <v>0</v>
      </c>
      <c r="AX244" s="349">
        <f t="shared" si="1833"/>
        <v>0</v>
      </c>
      <c r="AY244" s="350"/>
      <c r="AZ244" s="341">
        <v>4.0</v>
      </c>
      <c r="BA244" s="342" t="s">
        <v>145</v>
      </c>
      <c r="BB244" s="343" t="s">
        <v>121</v>
      </c>
      <c r="BC244" s="343" t="s">
        <v>123</v>
      </c>
      <c r="BD244" s="344" t="str">
        <f>ADHB!BD244</f>
        <v/>
      </c>
      <c r="BE244" s="344"/>
      <c r="BF244" s="344">
        <f t="shared" si="1834"/>
        <v>0</v>
      </c>
      <c r="BG244" s="345"/>
      <c r="BH244" s="344">
        <f t="shared" si="1835"/>
        <v>0</v>
      </c>
      <c r="BI244" s="346"/>
      <c r="BJ244" s="347"/>
      <c r="BK244" s="347"/>
      <c r="BL244" s="344">
        <f t="shared" si="1836"/>
        <v>0</v>
      </c>
      <c r="BM244" s="345">
        <v>0.294289866351475</v>
      </c>
      <c r="BN244" s="348">
        <f t="shared" si="1837"/>
        <v>0</v>
      </c>
      <c r="BO244" s="349">
        <f t="shared" si="1838"/>
        <v>0</v>
      </c>
      <c r="BP244" s="350"/>
      <c r="BQ244" s="341">
        <v>4.0</v>
      </c>
      <c r="BR244" s="342" t="s">
        <v>145</v>
      </c>
      <c r="BS244" s="343" t="s">
        <v>121</v>
      </c>
      <c r="BT244" s="343" t="s">
        <v>123</v>
      </c>
      <c r="BU244" s="344" t="str">
        <f>ADHB!BU244</f>
        <v/>
      </c>
      <c r="BV244" s="344"/>
      <c r="BW244" s="344">
        <f t="shared" si="1839"/>
        <v>0</v>
      </c>
      <c r="BX244" s="345"/>
      <c r="BY244" s="344">
        <f t="shared" si="1840"/>
        <v>0</v>
      </c>
      <c r="BZ244" s="346"/>
      <c r="CA244" s="347"/>
      <c r="CB244" s="347"/>
      <c r="CC244" s="344">
        <f t="shared" si="1841"/>
        <v>0</v>
      </c>
      <c r="CD244" s="345">
        <v>0.294289866351475</v>
      </c>
      <c r="CE244" s="348">
        <f t="shared" si="1842"/>
        <v>0</v>
      </c>
      <c r="CF244" s="349">
        <f t="shared" si="1843"/>
        <v>0</v>
      </c>
      <c r="CG244" s="350"/>
      <c r="CH244" s="341">
        <v>4.0</v>
      </c>
      <c r="CI244" s="342" t="s">
        <v>145</v>
      </c>
      <c r="CJ244" s="343" t="s">
        <v>121</v>
      </c>
      <c r="CK244" s="343" t="s">
        <v>123</v>
      </c>
      <c r="CL244" s="344" t="str">
        <f>ADHB!CL244</f>
        <v/>
      </c>
      <c r="CM244" s="344"/>
      <c r="CN244" s="344">
        <f t="shared" si="1844"/>
        <v>0</v>
      </c>
      <c r="CO244" s="345"/>
      <c r="CP244" s="344">
        <f t="shared" si="1845"/>
        <v>0</v>
      </c>
      <c r="CQ244" s="346"/>
      <c r="CR244" s="347"/>
      <c r="CS244" s="347"/>
      <c r="CT244" s="344">
        <f t="shared" si="1846"/>
        <v>0</v>
      </c>
      <c r="CU244" s="345">
        <v>0.294289866351475</v>
      </c>
      <c r="CV244" s="348">
        <f t="shared" si="1847"/>
        <v>0</v>
      </c>
      <c r="CW244" s="349">
        <f t="shared" si="1848"/>
        <v>0</v>
      </c>
      <c r="CX244" s="350"/>
      <c r="CY244" s="341">
        <v>4.0</v>
      </c>
      <c r="CZ244" s="342" t="s">
        <v>145</v>
      </c>
      <c r="DA244" s="343" t="s">
        <v>121</v>
      </c>
      <c r="DB244" s="343" t="s">
        <v>123</v>
      </c>
      <c r="DC244" s="344" t="str">
        <f>ADHB!DC244</f>
        <v/>
      </c>
      <c r="DD244" s="344"/>
      <c r="DE244" s="344">
        <f t="shared" si="1849"/>
        <v>0</v>
      </c>
      <c r="DF244" s="345"/>
      <c r="DG244" s="344">
        <f t="shared" si="1850"/>
        <v>0</v>
      </c>
      <c r="DH244" s="346"/>
      <c r="DI244" s="347"/>
      <c r="DJ244" s="347"/>
      <c r="DK244" s="344">
        <f t="shared" si="1851"/>
        <v>0</v>
      </c>
      <c r="DL244" s="345">
        <v>0.294289866351475</v>
      </c>
      <c r="DM244" s="348">
        <f t="shared" si="1852"/>
        <v>0</v>
      </c>
      <c r="DN244" s="349">
        <f t="shared" si="1853"/>
        <v>0</v>
      </c>
      <c r="DO244" s="350"/>
      <c r="DP244" s="341">
        <v>4.0</v>
      </c>
      <c r="DQ244" s="342" t="s">
        <v>145</v>
      </c>
      <c r="DR244" s="343" t="s">
        <v>121</v>
      </c>
      <c r="DS244" s="343" t="s">
        <v>123</v>
      </c>
      <c r="DT244" s="344" t="str">
        <f>ADHB!DT244</f>
        <v/>
      </c>
      <c r="DU244" s="344"/>
      <c r="DV244" s="344">
        <f t="shared" si="1854"/>
        <v>0</v>
      </c>
      <c r="DW244" s="345"/>
      <c r="DX244" s="344">
        <f t="shared" si="1855"/>
        <v>0</v>
      </c>
      <c r="DY244" s="346"/>
      <c r="DZ244" s="347"/>
      <c r="EA244" s="347"/>
      <c r="EB244" s="344">
        <f t="shared" si="1856"/>
        <v>0</v>
      </c>
      <c r="EC244" s="345">
        <v>0.294289866351475</v>
      </c>
      <c r="ED244" s="348">
        <f t="shared" si="1857"/>
        <v>0</v>
      </c>
      <c r="EE244" s="349">
        <f t="shared" si="1858"/>
        <v>0</v>
      </c>
      <c r="EF244" s="350"/>
      <c r="EG244" s="341">
        <v>4.0</v>
      </c>
      <c r="EH244" s="342" t="s">
        <v>145</v>
      </c>
      <c r="EI244" s="343" t="s">
        <v>121</v>
      </c>
      <c r="EJ244" s="343" t="s">
        <v>123</v>
      </c>
      <c r="EK244" s="344" t="str">
        <f>ADHB!EK244</f>
        <v/>
      </c>
      <c r="EL244" s="344"/>
      <c r="EM244" s="344">
        <f t="shared" si="1859"/>
        <v>0</v>
      </c>
      <c r="EN244" s="345"/>
      <c r="EO244" s="344">
        <f t="shared" si="1860"/>
        <v>0</v>
      </c>
      <c r="EP244" s="346"/>
      <c r="EQ244" s="347"/>
      <c r="ER244" s="347"/>
      <c r="ES244" s="344">
        <f t="shared" si="1861"/>
        <v>0</v>
      </c>
      <c r="ET244" s="345">
        <v>0.294289866351475</v>
      </c>
      <c r="EU244" s="348">
        <f t="shared" si="1862"/>
        <v>0</v>
      </c>
      <c r="EV244" s="349">
        <f t="shared" si="1863"/>
        <v>0</v>
      </c>
      <c r="EW244" s="350"/>
      <c r="EX244" s="341">
        <v>4.0</v>
      </c>
      <c r="EY244" s="342" t="s">
        <v>145</v>
      </c>
      <c r="EZ244" s="343" t="s">
        <v>121</v>
      </c>
      <c r="FA244" s="343" t="s">
        <v>123</v>
      </c>
      <c r="FB244" s="344" t="str">
        <f>ADHB!FB244</f>
        <v/>
      </c>
      <c r="FC244" s="344"/>
      <c r="FD244" s="344">
        <f t="shared" si="1864"/>
        <v>0</v>
      </c>
      <c r="FE244" s="345"/>
      <c r="FF244" s="344">
        <f t="shared" si="1865"/>
        <v>0</v>
      </c>
      <c r="FG244" s="346"/>
      <c r="FH244" s="347"/>
      <c r="FI244" s="347"/>
      <c r="FJ244" s="344">
        <f t="shared" si="1866"/>
        <v>0</v>
      </c>
      <c r="FK244" s="345">
        <v>0.294289866351475</v>
      </c>
      <c r="FL244" s="348">
        <f t="shared" si="1867"/>
        <v>0</v>
      </c>
      <c r="FM244" s="349">
        <f t="shared" si="1868"/>
        <v>0</v>
      </c>
      <c r="FN244" s="350"/>
      <c r="FO244" s="341">
        <v>4.0</v>
      </c>
      <c r="FP244" s="342" t="s">
        <v>145</v>
      </c>
      <c r="FQ244" s="343" t="s">
        <v>121</v>
      </c>
      <c r="FR244" s="343" t="s">
        <v>123</v>
      </c>
      <c r="FS244" s="344" t="str">
        <f>ADHB!FS244</f>
        <v/>
      </c>
      <c r="FT244" s="344"/>
      <c r="FU244" s="344">
        <f t="shared" si="1869"/>
        <v>0</v>
      </c>
      <c r="FV244" s="345"/>
      <c r="FW244" s="344">
        <f t="shared" si="1870"/>
        <v>0</v>
      </c>
      <c r="FX244" s="346"/>
      <c r="FY244" s="347"/>
      <c r="FZ244" s="347"/>
      <c r="GA244" s="344">
        <f t="shared" si="1871"/>
        <v>0</v>
      </c>
      <c r="GB244" s="345">
        <v>0.294289866351475</v>
      </c>
      <c r="GC244" s="348">
        <f t="shared" si="1872"/>
        <v>0</v>
      </c>
      <c r="GD244" s="349">
        <f t="shared" si="1873"/>
        <v>0</v>
      </c>
      <c r="GE244" s="350"/>
      <c r="GF244" s="341">
        <v>4.0</v>
      </c>
      <c r="GG244" s="342" t="s">
        <v>145</v>
      </c>
      <c r="GH244" s="343" t="s">
        <v>121</v>
      </c>
      <c r="GI244" s="343" t="s">
        <v>123</v>
      </c>
      <c r="GJ244" s="344" t="str">
        <f>ADHB!GJ244</f>
        <v/>
      </c>
      <c r="GK244" s="344"/>
      <c r="GL244" s="344">
        <f t="shared" si="1874"/>
        <v>0</v>
      </c>
      <c r="GM244" s="345"/>
      <c r="GN244" s="344">
        <f t="shared" si="1875"/>
        <v>0</v>
      </c>
      <c r="GO244" s="346"/>
      <c r="GP244" s="347"/>
      <c r="GQ244" s="347"/>
      <c r="GR244" s="344">
        <f t="shared" si="1876"/>
        <v>0</v>
      </c>
      <c r="GS244" s="345">
        <v>0.294289866351475</v>
      </c>
      <c r="GT244" s="348">
        <f t="shared" si="1877"/>
        <v>0</v>
      </c>
      <c r="GU244" s="349">
        <f t="shared" si="1878"/>
        <v>0</v>
      </c>
      <c r="GV244" s="350"/>
      <c r="GW244" s="341">
        <v>4.0</v>
      </c>
      <c r="GX244" s="342" t="s">
        <v>145</v>
      </c>
      <c r="GY244" s="343" t="s">
        <v>121</v>
      </c>
      <c r="GZ244" s="343" t="s">
        <v>123</v>
      </c>
      <c r="HA244" s="344" t="str">
        <f>ADHB!HA244</f>
        <v/>
      </c>
      <c r="HB244" s="344"/>
      <c r="HC244" s="344">
        <f t="shared" si="1879"/>
        <v>0</v>
      </c>
      <c r="HD244" s="345"/>
      <c r="HE244" s="344">
        <f t="shared" si="1880"/>
        <v>0</v>
      </c>
      <c r="HF244" s="346"/>
      <c r="HG244" s="347"/>
      <c r="HH244" s="347"/>
      <c r="HI244" s="344">
        <f t="shared" si="1881"/>
        <v>0</v>
      </c>
      <c r="HJ244" s="345">
        <v>0.294289866351475</v>
      </c>
      <c r="HK244" s="348">
        <f t="shared" si="1882"/>
        <v>0</v>
      </c>
      <c r="HL244" s="349">
        <f t="shared" si="1883"/>
        <v>0</v>
      </c>
      <c r="HM244" s="350"/>
      <c r="HN244" s="341">
        <v>4.0</v>
      </c>
      <c r="HO244" s="342" t="s">
        <v>145</v>
      </c>
      <c r="HP244" s="343" t="s">
        <v>121</v>
      </c>
      <c r="HQ244" s="343" t="s">
        <v>123</v>
      </c>
      <c r="HR244" s="344" t="str">
        <f>ADHB!HR244</f>
        <v/>
      </c>
      <c r="HS244" s="344"/>
      <c r="HT244" s="344">
        <f t="shared" si="1884"/>
        <v>0</v>
      </c>
      <c r="HU244" s="345"/>
      <c r="HV244" s="344">
        <f t="shared" si="1885"/>
        <v>0</v>
      </c>
      <c r="HW244" s="346"/>
      <c r="HX244" s="347"/>
      <c r="HY244" s="347"/>
      <c r="HZ244" s="344">
        <f t="shared" si="1886"/>
        <v>0</v>
      </c>
      <c r="IA244" s="345">
        <v>0.294289866351475</v>
      </c>
      <c r="IB244" s="348">
        <f t="shared" si="1887"/>
        <v>0</v>
      </c>
      <c r="IC244" s="349">
        <f t="shared" si="1888"/>
        <v>0</v>
      </c>
      <c r="ID244" s="350"/>
      <c r="IE244" s="341">
        <v>4.0</v>
      </c>
      <c r="IF244" s="342" t="s">
        <v>145</v>
      </c>
      <c r="IG244" s="343" t="s">
        <v>121</v>
      </c>
      <c r="IH244" s="343" t="s">
        <v>123</v>
      </c>
      <c r="II244" s="344" t="str">
        <f>ADHB!II244</f>
        <v/>
      </c>
      <c r="IJ244" s="344"/>
      <c r="IK244" s="344">
        <f t="shared" si="1889"/>
        <v>0</v>
      </c>
      <c r="IL244" s="345"/>
      <c r="IM244" s="344">
        <f t="shared" si="1890"/>
        <v>0</v>
      </c>
      <c r="IN244" s="346"/>
      <c r="IO244" s="347"/>
      <c r="IP244" s="347"/>
      <c r="IQ244" s="344">
        <f t="shared" si="1891"/>
        <v>0</v>
      </c>
      <c r="IR244" s="345">
        <v>0.294289866351475</v>
      </c>
      <c r="IS244" s="348">
        <f t="shared" si="1892"/>
        <v>0</v>
      </c>
      <c r="IT244" s="349">
        <f t="shared" si="1893"/>
        <v>0</v>
      </c>
      <c r="IU244" s="350"/>
      <c r="IV244" s="341">
        <v>4.0</v>
      </c>
      <c r="IW244" s="342" t="s">
        <v>145</v>
      </c>
      <c r="IX244" s="343" t="s">
        <v>121</v>
      </c>
      <c r="IY244" s="343" t="s">
        <v>123</v>
      </c>
      <c r="IZ244" s="344" t="str">
        <f>ADHB!IZ244</f>
        <v/>
      </c>
      <c r="JA244" s="344"/>
      <c r="JB244" s="344">
        <f t="shared" si="1894"/>
        <v>0</v>
      </c>
      <c r="JC244" s="345"/>
      <c r="JD244" s="344">
        <f t="shared" si="1895"/>
        <v>0</v>
      </c>
      <c r="JE244" s="346"/>
      <c r="JF244" s="347"/>
      <c r="JG244" s="347"/>
      <c r="JH244" s="344">
        <f t="shared" si="1896"/>
        <v>0</v>
      </c>
      <c r="JI244" s="345">
        <v>0.294289866351475</v>
      </c>
      <c r="JJ244" s="348">
        <f t="shared" si="1897"/>
        <v>0</v>
      </c>
      <c r="JK244" s="349">
        <f t="shared" si="1898"/>
        <v>0</v>
      </c>
      <c r="JL244" s="350"/>
      <c r="JM244" s="341">
        <v>4.0</v>
      </c>
      <c r="JN244" s="342" t="s">
        <v>145</v>
      </c>
      <c r="JO244" s="343" t="s">
        <v>121</v>
      </c>
      <c r="JP244" s="343" t="s">
        <v>123</v>
      </c>
      <c r="JQ244" s="344" t="str">
        <f>ADHB!KY244</f>
        <v/>
      </c>
      <c r="JR244" s="344"/>
      <c r="JS244" s="344">
        <f t="shared" si="1899"/>
        <v>0</v>
      </c>
      <c r="JT244" s="345"/>
      <c r="JU244" s="344">
        <f t="shared" si="1900"/>
        <v>0</v>
      </c>
      <c r="JV244" s="346"/>
      <c r="JW244" s="347"/>
      <c r="JX244" s="347"/>
      <c r="JY244" s="344">
        <f t="shared" si="1901"/>
        <v>0</v>
      </c>
      <c r="JZ244" s="345">
        <v>0.294289866351475</v>
      </c>
      <c r="KA244" s="348">
        <f t="shared" si="1902"/>
        <v>0</v>
      </c>
      <c r="KB244" s="349">
        <f t="shared" si="1903"/>
        <v>0</v>
      </c>
      <c r="KC244" s="350"/>
      <c r="KD244" s="341">
        <v>4.0</v>
      </c>
      <c r="KE244" s="342" t="s">
        <v>145</v>
      </c>
      <c r="KF244" s="343" t="s">
        <v>121</v>
      </c>
      <c r="KG244" s="343" t="s">
        <v>123</v>
      </c>
      <c r="KH244" s="344" t="str">
        <f>ADHB!LP244</f>
        <v/>
      </c>
      <c r="KI244" s="344"/>
      <c r="KJ244" s="344">
        <f t="shared" si="1904"/>
        <v>0</v>
      </c>
      <c r="KK244" s="345"/>
      <c r="KL244" s="344">
        <f t="shared" si="1905"/>
        <v>0</v>
      </c>
      <c r="KM244" s="346"/>
      <c r="KN244" s="347"/>
      <c r="KO244" s="347"/>
      <c r="KP244" s="344">
        <f t="shared" si="1906"/>
        <v>0</v>
      </c>
      <c r="KQ244" s="345">
        <v>0.294289866351475</v>
      </c>
      <c r="KR244" s="348">
        <f t="shared" si="1907"/>
        <v>0</v>
      </c>
      <c r="KS244" s="349">
        <f t="shared" si="1908"/>
        <v>0</v>
      </c>
      <c r="KT244" s="350"/>
      <c r="KU244" s="351"/>
    </row>
    <row r="245" ht="15.75" customHeight="1">
      <c r="A245" s="341">
        <v>5.0</v>
      </c>
      <c r="B245" s="342" t="s">
        <v>146</v>
      </c>
      <c r="C245" s="343" t="s">
        <v>121</v>
      </c>
      <c r="D245" s="343" t="s">
        <v>123</v>
      </c>
      <c r="E245" s="344" t="str">
        <f>ADHB!E245</f>
        <v/>
      </c>
      <c r="F245" s="344"/>
      <c r="G245" s="344">
        <f t="shared" si="1819"/>
        <v>0</v>
      </c>
      <c r="H245" s="345"/>
      <c r="I245" s="344">
        <f t="shared" si="1820"/>
        <v>0</v>
      </c>
      <c r="J245" s="346"/>
      <c r="K245" s="347"/>
      <c r="L245" s="347"/>
      <c r="M245" s="344">
        <f t="shared" si="1821"/>
        <v>0</v>
      </c>
      <c r="N245" s="345">
        <v>0.294289866351475</v>
      </c>
      <c r="O245" s="348">
        <f t="shared" si="1822"/>
        <v>0</v>
      </c>
      <c r="P245" s="349">
        <f t="shared" si="1823"/>
        <v>0</v>
      </c>
      <c r="Q245" s="350"/>
      <c r="R245" s="341">
        <v>5.0</v>
      </c>
      <c r="S245" s="342" t="s">
        <v>146</v>
      </c>
      <c r="T245" s="343" t="s">
        <v>121</v>
      </c>
      <c r="U245" s="343" t="s">
        <v>123</v>
      </c>
      <c r="V245" s="344" t="str">
        <f>ADHB!V245</f>
        <v/>
      </c>
      <c r="W245" s="344"/>
      <c r="X245" s="344">
        <f t="shared" si="1824"/>
        <v>0</v>
      </c>
      <c r="Y245" s="345"/>
      <c r="Z245" s="344">
        <f t="shared" si="1825"/>
        <v>0</v>
      </c>
      <c r="AA245" s="346"/>
      <c r="AB245" s="347"/>
      <c r="AC245" s="347"/>
      <c r="AD245" s="344">
        <f t="shared" si="1826"/>
        <v>0</v>
      </c>
      <c r="AE245" s="345">
        <v>0.294289866351475</v>
      </c>
      <c r="AF245" s="348">
        <f t="shared" si="1827"/>
        <v>0</v>
      </c>
      <c r="AG245" s="349">
        <f t="shared" si="1828"/>
        <v>0</v>
      </c>
      <c r="AH245" s="350"/>
      <c r="AI245" s="341">
        <v>5.0</v>
      </c>
      <c r="AJ245" s="342" t="s">
        <v>146</v>
      </c>
      <c r="AK245" s="343" t="s">
        <v>121</v>
      </c>
      <c r="AL245" s="343" t="s">
        <v>123</v>
      </c>
      <c r="AM245" s="344" t="str">
        <f>ADHB!AM245</f>
        <v/>
      </c>
      <c r="AN245" s="344"/>
      <c r="AO245" s="344">
        <f t="shared" si="1829"/>
        <v>0</v>
      </c>
      <c r="AP245" s="345"/>
      <c r="AQ245" s="344">
        <f t="shared" si="1830"/>
        <v>0</v>
      </c>
      <c r="AR245" s="346"/>
      <c r="AS245" s="347"/>
      <c r="AT245" s="347"/>
      <c r="AU245" s="344">
        <f t="shared" si="1831"/>
        <v>0</v>
      </c>
      <c r="AV245" s="345">
        <v>0.294289866351475</v>
      </c>
      <c r="AW245" s="348">
        <f t="shared" si="1832"/>
        <v>0</v>
      </c>
      <c r="AX245" s="349">
        <f t="shared" si="1833"/>
        <v>0</v>
      </c>
      <c r="AY245" s="350"/>
      <c r="AZ245" s="341">
        <v>5.0</v>
      </c>
      <c r="BA245" s="342" t="s">
        <v>146</v>
      </c>
      <c r="BB245" s="343" t="s">
        <v>121</v>
      </c>
      <c r="BC245" s="343" t="s">
        <v>123</v>
      </c>
      <c r="BD245" s="344" t="str">
        <f>ADHB!BD245</f>
        <v/>
      </c>
      <c r="BE245" s="344"/>
      <c r="BF245" s="344">
        <f t="shared" si="1834"/>
        <v>0</v>
      </c>
      <c r="BG245" s="345"/>
      <c r="BH245" s="344">
        <f t="shared" si="1835"/>
        <v>0</v>
      </c>
      <c r="BI245" s="346"/>
      <c r="BJ245" s="347"/>
      <c r="BK245" s="347"/>
      <c r="BL245" s="344">
        <f t="shared" si="1836"/>
        <v>0</v>
      </c>
      <c r="BM245" s="345">
        <v>0.294289866351475</v>
      </c>
      <c r="BN245" s="348">
        <f t="shared" si="1837"/>
        <v>0</v>
      </c>
      <c r="BO245" s="349">
        <f t="shared" si="1838"/>
        <v>0</v>
      </c>
      <c r="BP245" s="350"/>
      <c r="BQ245" s="341">
        <v>5.0</v>
      </c>
      <c r="BR245" s="342" t="s">
        <v>146</v>
      </c>
      <c r="BS245" s="343" t="s">
        <v>121</v>
      </c>
      <c r="BT245" s="343" t="s">
        <v>123</v>
      </c>
      <c r="BU245" s="344" t="str">
        <f>ADHB!BU245</f>
        <v/>
      </c>
      <c r="BV245" s="344"/>
      <c r="BW245" s="344">
        <f t="shared" si="1839"/>
        <v>0</v>
      </c>
      <c r="BX245" s="345"/>
      <c r="BY245" s="344">
        <f t="shared" si="1840"/>
        <v>0</v>
      </c>
      <c r="BZ245" s="346"/>
      <c r="CA245" s="347"/>
      <c r="CB245" s="347"/>
      <c r="CC245" s="344">
        <f t="shared" si="1841"/>
        <v>0</v>
      </c>
      <c r="CD245" s="345">
        <v>0.294289866351475</v>
      </c>
      <c r="CE245" s="348">
        <f t="shared" si="1842"/>
        <v>0</v>
      </c>
      <c r="CF245" s="349">
        <f t="shared" si="1843"/>
        <v>0</v>
      </c>
      <c r="CG245" s="350"/>
      <c r="CH245" s="341">
        <v>5.0</v>
      </c>
      <c r="CI245" s="342" t="s">
        <v>146</v>
      </c>
      <c r="CJ245" s="343" t="s">
        <v>121</v>
      </c>
      <c r="CK245" s="343" t="s">
        <v>123</v>
      </c>
      <c r="CL245" s="344" t="str">
        <f>ADHB!CL245</f>
        <v/>
      </c>
      <c r="CM245" s="344"/>
      <c r="CN245" s="344">
        <f t="shared" si="1844"/>
        <v>0</v>
      </c>
      <c r="CO245" s="345"/>
      <c r="CP245" s="344">
        <f t="shared" si="1845"/>
        <v>0</v>
      </c>
      <c r="CQ245" s="346"/>
      <c r="CR245" s="347"/>
      <c r="CS245" s="347"/>
      <c r="CT245" s="344">
        <f t="shared" si="1846"/>
        <v>0</v>
      </c>
      <c r="CU245" s="345">
        <v>0.294289866351475</v>
      </c>
      <c r="CV245" s="348">
        <f t="shared" si="1847"/>
        <v>0</v>
      </c>
      <c r="CW245" s="349">
        <f t="shared" si="1848"/>
        <v>0</v>
      </c>
      <c r="CX245" s="350"/>
      <c r="CY245" s="341">
        <v>5.0</v>
      </c>
      <c r="CZ245" s="342" t="s">
        <v>146</v>
      </c>
      <c r="DA245" s="343" t="s">
        <v>121</v>
      </c>
      <c r="DB245" s="343" t="s">
        <v>123</v>
      </c>
      <c r="DC245" s="344" t="str">
        <f>ADHB!DC245</f>
        <v/>
      </c>
      <c r="DD245" s="344"/>
      <c r="DE245" s="344">
        <f t="shared" si="1849"/>
        <v>0</v>
      </c>
      <c r="DF245" s="345"/>
      <c r="DG245" s="344">
        <f t="shared" si="1850"/>
        <v>0</v>
      </c>
      <c r="DH245" s="346"/>
      <c r="DI245" s="347"/>
      <c r="DJ245" s="347"/>
      <c r="DK245" s="344">
        <f t="shared" si="1851"/>
        <v>0</v>
      </c>
      <c r="DL245" s="345">
        <v>0.294289866351475</v>
      </c>
      <c r="DM245" s="348">
        <f t="shared" si="1852"/>
        <v>0</v>
      </c>
      <c r="DN245" s="349">
        <f t="shared" si="1853"/>
        <v>0</v>
      </c>
      <c r="DO245" s="350"/>
      <c r="DP245" s="341">
        <v>5.0</v>
      </c>
      <c r="DQ245" s="342" t="s">
        <v>146</v>
      </c>
      <c r="DR245" s="343" t="s">
        <v>121</v>
      </c>
      <c r="DS245" s="343" t="s">
        <v>123</v>
      </c>
      <c r="DT245" s="344" t="str">
        <f>ADHB!DT245</f>
        <v/>
      </c>
      <c r="DU245" s="344"/>
      <c r="DV245" s="344">
        <f t="shared" si="1854"/>
        <v>0</v>
      </c>
      <c r="DW245" s="345"/>
      <c r="DX245" s="344">
        <f t="shared" si="1855"/>
        <v>0</v>
      </c>
      <c r="DY245" s="346"/>
      <c r="DZ245" s="347"/>
      <c r="EA245" s="347"/>
      <c r="EB245" s="344">
        <f t="shared" si="1856"/>
        <v>0</v>
      </c>
      <c r="EC245" s="345">
        <v>0.294289866351475</v>
      </c>
      <c r="ED245" s="348">
        <f t="shared" si="1857"/>
        <v>0</v>
      </c>
      <c r="EE245" s="349">
        <f t="shared" si="1858"/>
        <v>0</v>
      </c>
      <c r="EF245" s="350"/>
      <c r="EG245" s="341">
        <v>5.0</v>
      </c>
      <c r="EH245" s="342" t="s">
        <v>146</v>
      </c>
      <c r="EI245" s="343" t="s">
        <v>121</v>
      </c>
      <c r="EJ245" s="343" t="s">
        <v>123</v>
      </c>
      <c r="EK245" s="344" t="str">
        <f>ADHB!EK245</f>
        <v/>
      </c>
      <c r="EL245" s="344"/>
      <c r="EM245" s="344">
        <f t="shared" si="1859"/>
        <v>0</v>
      </c>
      <c r="EN245" s="345"/>
      <c r="EO245" s="344">
        <f t="shared" si="1860"/>
        <v>0</v>
      </c>
      <c r="EP245" s="346"/>
      <c r="EQ245" s="347"/>
      <c r="ER245" s="347"/>
      <c r="ES245" s="344">
        <f t="shared" si="1861"/>
        <v>0</v>
      </c>
      <c r="ET245" s="345">
        <v>0.294289866351475</v>
      </c>
      <c r="EU245" s="348">
        <f t="shared" si="1862"/>
        <v>0</v>
      </c>
      <c r="EV245" s="349">
        <f t="shared" si="1863"/>
        <v>0</v>
      </c>
      <c r="EW245" s="350"/>
      <c r="EX245" s="341">
        <v>5.0</v>
      </c>
      <c r="EY245" s="342" t="s">
        <v>146</v>
      </c>
      <c r="EZ245" s="343" t="s">
        <v>121</v>
      </c>
      <c r="FA245" s="343" t="s">
        <v>123</v>
      </c>
      <c r="FB245" s="344" t="str">
        <f>ADHB!FB245</f>
        <v/>
      </c>
      <c r="FC245" s="344"/>
      <c r="FD245" s="344">
        <f t="shared" si="1864"/>
        <v>0</v>
      </c>
      <c r="FE245" s="345"/>
      <c r="FF245" s="344">
        <f t="shared" si="1865"/>
        <v>0</v>
      </c>
      <c r="FG245" s="346"/>
      <c r="FH245" s="347"/>
      <c r="FI245" s="347"/>
      <c r="FJ245" s="344">
        <f t="shared" si="1866"/>
        <v>0</v>
      </c>
      <c r="FK245" s="345">
        <v>0.294289866351475</v>
      </c>
      <c r="FL245" s="348">
        <f t="shared" si="1867"/>
        <v>0</v>
      </c>
      <c r="FM245" s="349">
        <f t="shared" si="1868"/>
        <v>0</v>
      </c>
      <c r="FN245" s="350"/>
      <c r="FO245" s="341">
        <v>5.0</v>
      </c>
      <c r="FP245" s="342" t="s">
        <v>146</v>
      </c>
      <c r="FQ245" s="343" t="s">
        <v>121</v>
      </c>
      <c r="FR245" s="343" t="s">
        <v>123</v>
      </c>
      <c r="FS245" s="344" t="str">
        <f>ADHB!FS245</f>
        <v/>
      </c>
      <c r="FT245" s="344"/>
      <c r="FU245" s="344">
        <f t="shared" si="1869"/>
        <v>0</v>
      </c>
      <c r="FV245" s="345"/>
      <c r="FW245" s="344">
        <f t="shared" si="1870"/>
        <v>0</v>
      </c>
      <c r="FX245" s="346"/>
      <c r="FY245" s="347"/>
      <c r="FZ245" s="347"/>
      <c r="GA245" s="344">
        <f t="shared" si="1871"/>
        <v>0</v>
      </c>
      <c r="GB245" s="345">
        <v>0.294289866351475</v>
      </c>
      <c r="GC245" s="348">
        <f t="shared" si="1872"/>
        <v>0</v>
      </c>
      <c r="GD245" s="349">
        <f t="shared" si="1873"/>
        <v>0</v>
      </c>
      <c r="GE245" s="350"/>
      <c r="GF245" s="341">
        <v>5.0</v>
      </c>
      <c r="GG245" s="342" t="s">
        <v>146</v>
      </c>
      <c r="GH245" s="343" t="s">
        <v>121</v>
      </c>
      <c r="GI245" s="343" t="s">
        <v>123</v>
      </c>
      <c r="GJ245" s="344" t="str">
        <f>ADHB!GJ245</f>
        <v/>
      </c>
      <c r="GK245" s="344"/>
      <c r="GL245" s="344">
        <f t="shared" si="1874"/>
        <v>0</v>
      </c>
      <c r="GM245" s="345"/>
      <c r="GN245" s="344">
        <f t="shared" si="1875"/>
        <v>0</v>
      </c>
      <c r="GO245" s="346"/>
      <c r="GP245" s="347"/>
      <c r="GQ245" s="347"/>
      <c r="GR245" s="344">
        <f t="shared" si="1876"/>
        <v>0</v>
      </c>
      <c r="GS245" s="345">
        <v>0.294289866351475</v>
      </c>
      <c r="GT245" s="348">
        <f t="shared" si="1877"/>
        <v>0</v>
      </c>
      <c r="GU245" s="349">
        <f t="shared" si="1878"/>
        <v>0</v>
      </c>
      <c r="GV245" s="350"/>
      <c r="GW245" s="341">
        <v>5.0</v>
      </c>
      <c r="GX245" s="342" t="s">
        <v>146</v>
      </c>
      <c r="GY245" s="343" t="s">
        <v>121</v>
      </c>
      <c r="GZ245" s="343" t="s">
        <v>123</v>
      </c>
      <c r="HA245" s="344" t="str">
        <f>ADHB!HA245</f>
        <v/>
      </c>
      <c r="HB245" s="344"/>
      <c r="HC245" s="344">
        <f t="shared" si="1879"/>
        <v>0</v>
      </c>
      <c r="HD245" s="345"/>
      <c r="HE245" s="344">
        <f t="shared" si="1880"/>
        <v>0</v>
      </c>
      <c r="HF245" s="346"/>
      <c r="HG245" s="347"/>
      <c r="HH245" s="347"/>
      <c r="HI245" s="344">
        <f t="shared" si="1881"/>
        <v>0</v>
      </c>
      <c r="HJ245" s="345">
        <v>0.294289866351475</v>
      </c>
      <c r="HK245" s="348">
        <f t="shared" si="1882"/>
        <v>0</v>
      </c>
      <c r="HL245" s="349">
        <f t="shared" si="1883"/>
        <v>0</v>
      </c>
      <c r="HM245" s="350"/>
      <c r="HN245" s="341">
        <v>5.0</v>
      </c>
      <c r="HO245" s="342" t="s">
        <v>146</v>
      </c>
      <c r="HP245" s="343" t="s">
        <v>121</v>
      </c>
      <c r="HQ245" s="343" t="s">
        <v>123</v>
      </c>
      <c r="HR245" s="344" t="str">
        <f>ADHB!HR245</f>
        <v/>
      </c>
      <c r="HS245" s="344"/>
      <c r="HT245" s="344">
        <f t="shared" si="1884"/>
        <v>0</v>
      </c>
      <c r="HU245" s="345"/>
      <c r="HV245" s="344">
        <f t="shared" si="1885"/>
        <v>0</v>
      </c>
      <c r="HW245" s="346"/>
      <c r="HX245" s="347"/>
      <c r="HY245" s="347"/>
      <c r="HZ245" s="344">
        <f t="shared" si="1886"/>
        <v>0</v>
      </c>
      <c r="IA245" s="345">
        <v>0.294289866351475</v>
      </c>
      <c r="IB245" s="348">
        <f t="shared" si="1887"/>
        <v>0</v>
      </c>
      <c r="IC245" s="349">
        <f t="shared" si="1888"/>
        <v>0</v>
      </c>
      <c r="ID245" s="350"/>
      <c r="IE245" s="341">
        <v>5.0</v>
      </c>
      <c r="IF245" s="342" t="s">
        <v>146</v>
      </c>
      <c r="IG245" s="343" t="s">
        <v>121</v>
      </c>
      <c r="IH245" s="343" t="s">
        <v>123</v>
      </c>
      <c r="II245" s="344" t="str">
        <f>ADHB!II245</f>
        <v/>
      </c>
      <c r="IJ245" s="344"/>
      <c r="IK245" s="344">
        <f t="shared" si="1889"/>
        <v>0</v>
      </c>
      <c r="IL245" s="345"/>
      <c r="IM245" s="344">
        <f t="shared" si="1890"/>
        <v>0</v>
      </c>
      <c r="IN245" s="346"/>
      <c r="IO245" s="347"/>
      <c r="IP245" s="347"/>
      <c r="IQ245" s="344">
        <f t="shared" si="1891"/>
        <v>0</v>
      </c>
      <c r="IR245" s="345">
        <v>0.294289866351475</v>
      </c>
      <c r="IS245" s="348">
        <f t="shared" si="1892"/>
        <v>0</v>
      </c>
      <c r="IT245" s="349">
        <f t="shared" si="1893"/>
        <v>0</v>
      </c>
      <c r="IU245" s="350"/>
      <c r="IV245" s="341">
        <v>5.0</v>
      </c>
      <c r="IW245" s="342" t="s">
        <v>146</v>
      </c>
      <c r="IX245" s="343" t="s">
        <v>121</v>
      </c>
      <c r="IY245" s="343" t="s">
        <v>123</v>
      </c>
      <c r="IZ245" s="344" t="str">
        <f>ADHB!IZ245</f>
        <v/>
      </c>
      <c r="JA245" s="344"/>
      <c r="JB245" s="344">
        <f t="shared" si="1894"/>
        <v>0</v>
      </c>
      <c r="JC245" s="345"/>
      <c r="JD245" s="344">
        <f t="shared" si="1895"/>
        <v>0</v>
      </c>
      <c r="JE245" s="346"/>
      <c r="JF245" s="347"/>
      <c r="JG245" s="347"/>
      <c r="JH245" s="344">
        <f t="shared" si="1896"/>
        <v>0</v>
      </c>
      <c r="JI245" s="345">
        <v>0.294289866351475</v>
      </c>
      <c r="JJ245" s="348">
        <f t="shared" si="1897"/>
        <v>0</v>
      </c>
      <c r="JK245" s="349">
        <f t="shared" si="1898"/>
        <v>0</v>
      </c>
      <c r="JL245" s="350"/>
      <c r="JM245" s="341">
        <v>5.0</v>
      </c>
      <c r="JN245" s="342" t="s">
        <v>146</v>
      </c>
      <c r="JO245" s="343" t="s">
        <v>121</v>
      </c>
      <c r="JP245" s="343" t="s">
        <v>123</v>
      </c>
      <c r="JQ245" s="344" t="str">
        <f>ADHB!KY245</f>
        <v/>
      </c>
      <c r="JR245" s="344"/>
      <c r="JS245" s="344">
        <f t="shared" si="1899"/>
        <v>0</v>
      </c>
      <c r="JT245" s="345"/>
      <c r="JU245" s="344">
        <f t="shared" si="1900"/>
        <v>0</v>
      </c>
      <c r="JV245" s="346"/>
      <c r="JW245" s="347"/>
      <c r="JX245" s="347"/>
      <c r="JY245" s="344">
        <f t="shared" si="1901"/>
        <v>0</v>
      </c>
      <c r="JZ245" s="345">
        <v>0.294289866351475</v>
      </c>
      <c r="KA245" s="348">
        <f t="shared" si="1902"/>
        <v>0</v>
      </c>
      <c r="KB245" s="349">
        <f t="shared" si="1903"/>
        <v>0</v>
      </c>
      <c r="KC245" s="350"/>
      <c r="KD245" s="341">
        <v>5.0</v>
      </c>
      <c r="KE245" s="342" t="s">
        <v>146</v>
      </c>
      <c r="KF245" s="343" t="s">
        <v>121</v>
      </c>
      <c r="KG245" s="343" t="s">
        <v>123</v>
      </c>
      <c r="KH245" s="344" t="str">
        <f>ADHB!LP245</f>
        <v/>
      </c>
      <c r="KI245" s="344"/>
      <c r="KJ245" s="344">
        <f t="shared" si="1904"/>
        <v>0</v>
      </c>
      <c r="KK245" s="345"/>
      <c r="KL245" s="344">
        <f t="shared" si="1905"/>
        <v>0</v>
      </c>
      <c r="KM245" s="346"/>
      <c r="KN245" s="347"/>
      <c r="KO245" s="347"/>
      <c r="KP245" s="344">
        <f t="shared" si="1906"/>
        <v>0</v>
      </c>
      <c r="KQ245" s="345">
        <v>0.294289866351475</v>
      </c>
      <c r="KR245" s="348">
        <f t="shared" si="1907"/>
        <v>0</v>
      </c>
      <c r="KS245" s="349">
        <f t="shared" si="1908"/>
        <v>0</v>
      </c>
      <c r="KT245" s="350"/>
      <c r="KU245" s="351"/>
    </row>
    <row r="246" ht="15.75" customHeight="1">
      <c r="A246" s="341">
        <v>6.0</v>
      </c>
      <c r="B246" s="342" t="s">
        <v>132</v>
      </c>
      <c r="C246" s="343" t="s">
        <v>121</v>
      </c>
      <c r="D246" s="343" t="s">
        <v>123</v>
      </c>
      <c r="E246" s="344" t="str">
        <f>ADHB!E246</f>
        <v/>
      </c>
      <c r="F246" s="344"/>
      <c r="G246" s="344">
        <f t="shared" si="1819"/>
        <v>0</v>
      </c>
      <c r="H246" s="345"/>
      <c r="I246" s="344">
        <f t="shared" si="1820"/>
        <v>0</v>
      </c>
      <c r="J246" s="346"/>
      <c r="K246" s="347"/>
      <c r="L246" s="347"/>
      <c r="M246" s="344">
        <f t="shared" si="1821"/>
        <v>0</v>
      </c>
      <c r="N246" s="345">
        <v>0.294289866351475</v>
      </c>
      <c r="O246" s="348">
        <f t="shared" si="1822"/>
        <v>0</v>
      </c>
      <c r="P246" s="349">
        <f t="shared" si="1823"/>
        <v>0</v>
      </c>
      <c r="Q246" s="350"/>
      <c r="R246" s="341">
        <v>6.0</v>
      </c>
      <c r="S246" s="342" t="s">
        <v>132</v>
      </c>
      <c r="T246" s="343" t="s">
        <v>121</v>
      </c>
      <c r="U246" s="343" t="s">
        <v>123</v>
      </c>
      <c r="V246" s="344" t="str">
        <f>ADHB!V246</f>
        <v/>
      </c>
      <c r="W246" s="344"/>
      <c r="X246" s="344">
        <f t="shared" si="1824"/>
        <v>0</v>
      </c>
      <c r="Y246" s="345"/>
      <c r="Z246" s="344">
        <f t="shared" si="1825"/>
        <v>0</v>
      </c>
      <c r="AA246" s="346"/>
      <c r="AB246" s="347"/>
      <c r="AC246" s="347"/>
      <c r="AD246" s="344">
        <f t="shared" si="1826"/>
        <v>0</v>
      </c>
      <c r="AE246" s="345">
        <v>0.294289866351475</v>
      </c>
      <c r="AF246" s="348">
        <f t="shared" si="1827"/>
        <v>0</v>
      </c>
      <c r="AG246" s="349">
        <f t="shared" si="1828"/>
        <v>0</v>
      </c>
      <c r="AH246" s="350"/>
      <c r="AI246" s="341">
        <v>6.0</v>
      </c>
      <c r="AJ246" s="342" t="s">
        <v>132</v>
      </c>
      <c r="AK246" s="343" t="s">
        <v>121</v>
      </c>
      <c r="AL246" s="343" t="s">
        <v>123</v>
      </c>
      <c r="AM246" s="344" t="str">
        <f>ADHB!AM246</f>
        <v/>
      </c>
      <c r="AN246" s="344"/>
      <c r="AO246" s="344">
        <f t="shared" si="1829"/>
        <v>0</v>
      </c>
      <c r="AP246" s="345"/>
      <c r="AQ246" s="344">
        <f t="shared" si="1830"/>
        <v>0</v>
      </c>
      <c r="AR246" s="346"/>
      <c r="AS246" s="347"/>
      <c r="AT246" s="347"/>
      <c r="AU246" s="344">
        <f t="shared" si="1831"/>
        <v>0</v>
      </c>
      <c r="AV246" s="345">
        <v>0.294289866351475</v>
      </c>
      <c r="AW246" s="348">
        <f t="shared" si="1832"/>
        <v>0</v>
      </c>
      <c r="AX246" s="349">
        <f t="shared" si="1833"/>
        <v>0</v>
      </c>
      <c r="AY246" s="350"/>
      <c r="AZ246" s="341">
        <v>6.0</v>
      </c>
      <c r="BA246" s="342" t="s">
        <v>132</v>
      </c>
      <c r="BB246" s="343" t="s">
        <v>121</v>
      </c>
      <c r="BC246" s="343" t="s">
        <v>123</v>
      </c>
      <c r="BD246" s="344" t="str">
        <f>ADHB!BD246</f>
        <v/>
      </c>
      <c r="BE246" s="344"/>
      <c r="BF246" s="344">
        <f t="shared" si="1834"/>
        <v>0</v>
      </c>
      <c r="BG246" s="345"/>
      <c r="BH246" s="344">
        <f t="shared" si="1835"/>
        <v>0</v>
      </c>
      <c r="BI246" s="346"/>
      <c r="BJ246" s="347"/>
      <c r="BK246" s="347"/>
      <c r="BL246" s="344">
        <f t="shared" si="1836"/>
        <v>0</v>
      </c>
      <c r="BM246" s="345">
        <v>0.294289866351475</v>
      </c>
      <c r="BN246" s="348">
        <f t="shared" si="1837"/>
        <v>0</v>
      </c>
      <c r="BO246" s="349">
        <f t="shared" si="1838"/>
        <v>0</v>
      </c>
      <c r="BP246" s="350"/>
      <c r="BQ246" s="341">
        <v>6.0</v>
      </c>
      <c r="BR246" s="342" t="s">
        <v>132</v>
      </c>
      <c r="BS246" s="343" t="s">
        <v>121</v>
      </c>
      <c r="BT246" s="343" t="s">
        <v>123</v>
      </c>
      <c r="BU246" s="344" t="str">
        <f>ADHB!BU246</f>
        <v/>
      </c>
      <c r="BV246" s="344"/>
      <c r="BW246" s="344">
        <f t="shared" si="1839"/>
        <v>0</v>
      </c>
      <c r="BX246" s="345"/>
      <c r="BY246" s="344">
        <f t="shared" si="1840"/>
        <v>0</v>
      </c>
      <c r="BZ246" s="346"/>
      <c r="CA246" s="347"/>
      <c r="CB246" s="347"/>
      <c r="CC246" s="344">
        <f t="shared" si="1841"/>
        <v>0</v>
      </c>
      <c r="CD246" s="345">
        <v>0.294289866351475</v>
      </c>
      <c r="CE246" s="348">
        <f t="shared" si="1842"/>
        <v>0</v>
      </c>
      <c r="CF246" s="349">
        <f t="shared" si="1843"/>
        <v>0</v>
      </c>
      <c r="CG246" s="350"/>
      <c r="CH246" s="341">
        <v>6.0</v>
      </c>
      <c r="CI246" s="342" t="s">
        <v>132</v>
      </c>
      <c r="CJ246" s="343" t="s">
        <v>121</v>
      </c>
      <c r="CK246" s="343" t="s">
        <v>123</v>
      </c>
      <c r="CL246" s="344" t="str">
        <f>ADHB!CL246</f>
        <v/>
      </c>
      <c r="CM246" s="344"/>
      <c r="CN246" s="344">
        <f t="shared" si="1844"/>
        <v>0</v>
      </c>
      <c r="CO246" s="345"/>
      <c r="CP246" s="344">
        <f t="shared" si="1845"/>
        <v>0</v>
      </c>
      <c r="CQ246" s="346"/>
      <c r="CR246" s="347"/>
      <c r="CS246" s="347"/>
      <c r="CT246" s="344">
        <f t="shared" si="1846"/>
        <v>0</v>
      </c>
      <c r="CU246" s="345">
        <v>0.294289866351475</v>
      </c>
      <c r="CV246" s="348">
        <f t="shared" si="1847"/>
        <v>0</v>
      </c>
      <c r="CW246" s="349">
        <f t="shared" si="1848"/>
        <v>0</v>
      </c>
      <c r="CX246" s="350"/>
      <c r="CY246" s="341">
        <v>6.0</v>
      </c>
      <c r="CZ246" s="342" t="s">
        <v>132</v>
      </c>
      <c r="DA246" s="343" t="s">
        <v>121</v>
      </c>
      <c r="DB246" s="343" t="s">
        <v>123</v>
      </c>
      <c r="DC246" s="344" t="str">
        <f>ADHB!DC246</f>
        <v/>
      </c>
      <c r="DD246" s="344"/>
      <c r="DE246" s="344">
        <f t="shared" si="1849"/>
        <v>0</v>
      </c>
      <c r="DF246" s="345"/>
      <c r="DG246" s="344">
        <f t="shared" si="1850"/>
        <v>0</v>
      </c>
      <c r="DH246" s="346"/>
      <c r="DI246" s="347"/>
      <c r="DJ246" s="347"/>
      <c r="DK246" s="344">
        <f t="shared" si="1851"/>
        <v>0</v>
      </c>
      <c r="DL246" s="345">
        <v>0.294289866351475</v>
      </c>
      <c r="DM246" s="348">
        <f t="shared" si="1852"/>
        <v>0</v>
      </c>
      <c r="DN246" s="349">
        <f t="shared" si="1853"/>
        <v>0</v>
      </c>
      <c r="DO246" s="350"/>
      <c r="DP246" s="341">
        <v>6.0</v>
      </c>
      <c r="DQ246" s="342" t="s">
        <v>132</v>
      </c>
      <c r="DR246" s="343" t="s">
        <v>121</v>
      </c>
      <c r="DS246" s="343" t="s">
        <v>123</v>
      </c>
      <c r="DT246" s="344" t="str">
        <f>ADHB!DT246</f>
        <v/>
      </c>
      <c r="DU246" s="344"/>
      <c r="DV246" s="344">
        <f t="shared" si="1854"/>
        <v>0</v>
      </c>
      <c r="DW246" s="345"/>
      <c r="DX246" s="344">
        <f t="shared" si="1855"/>
        <v>0</v>
      </c>
      <c r="DY246" s="346"/>
      <c r="DZ246" s="347"/>
      <c r="EA246" s="347"/>
      <c r="EB246" s="344">
        <f t="shared" si="1856"/>
        <v>0</v>
      </c>
      <c r="EC246" s="345">
        <v>0.294289866351475</v>
      </c>
      <c r="ED246" s="348">
        <f t="shared" si="1857"/>
        <v>0</v>
      </c>
      <c r="EE246" s="349">
        <f t="shared" si="1858"/>
        <v>0</v>
      </c>
      <c r="EF246" s="350"/>
      <c r="EG246" s="341">
        <v>6.0</v>
      </c>
      <c r="EH246" s="342" t="s">
        <v>132</v>
      </c>
      <c r="EI246" s="343" t="s">
        <v>121</v>
      </c>
      <c r="EJ246" s="343" t="s">
        <v>123</v>
      </c>
      <c r="EK246" s="344" t="str">
        <f>ADHB!EK246</f>
        <v/>
      </c>
      <c r="EL246" s="344"/>
      <c r="EM246" s="344">
        <f t="shared" si="1859"/>
        <v>0</v>
      </c>
      <c r="EN246" s="345"/>
      <c r="EO246" s="344">
        <f t="shared" si="1860"/>
        <v>0</v>
      </c>
      <c r="EP246" s="346"/>
      <c r="EQ246" s="347"/>
      <c r="ER246" s="347"/>
      <c r="ES246" s="344">
        <f t="shared" si="1861"/>
        <v>0</v>
      </c>
      <c r="ET246" s="345">
        <v>0.294289866351475</v>
      </c>
      <c r="EU246" s="348">
        <f t="shared" si="1862"/>
        <v>0</v>
      </c>
      <c r="EV246" s="349">
        <f t="shared" si="1863"/>
        <v>0</v>
      </c>
      <c r="EW246" s="350"/>
      <c r="EX246" s="341">
        <v>6.0</v>
      </c>
      <c r="EY246" s="342" t="s">
        <v>132</v>
      </c>
      <c r="EZ246" s="343" t="s">
        <v>121</v>
      </c>
      <c r="FA246" s="343" t="s">
        <v>123</v>
      </c>
      <c r="FB246" s="344" t="str">
        <f>ADHB!FB246</f>
        <v/>
      </c>
      <c r="FC246" s="344"/>
      <c r="FD246" s="344">
        <f t="shared" si="1864"/>
        <v>0</v>
      </c>
      <c r="FE246" s="345"/>
      <c r="FF246" s="344">
        <f t="shared" si="1865"/>
        <v>0</v>
      </c>
      <c r="FG246" s="346"/>
      <c r="FH246" s="347"/>
      <c r="FI246" s="347"/>
      <c r="FJ246" s="344">
        <f t="shared" si="1866"/>
        <v>0</v>
      </c>
      <c r="FK246" s="345">
        <v>0.294289866351475</v>
      </c>
      <c r="FL246" s="348">
        <f t="shared" si="1867"/>
        <v>0</v>
      </c>
      <c r="FM246" s="349">
        <f t="shared" si="1868"/>
        <v>0</v>
      </c>
      <c r="FN246" s="350"/>
      <c r="FO246" s="341">
        <v>6.0</v>
      </c>
      <c r="FP246" s="342" t="s">
        <v>132</v>
      </c>
      <c r="FQ246" s="343" t="s">
        <v>121</v>
      </c>
      <c r="FR246" s="343" t="s">
        <v>123</v>
      </c>
      <c r="FS246" s="344" t="str">
        <f>ADHB!FS246</f>
        <v/>
      </c>
      <c r="FT246" s="344"/>
      <c r="FU246" s="344">
        <f t="shared" si="1869"/>
        <v>0</v>
      </c>
      <c r="FV246" s="345"/>
      <c r="FW246" s="344">
        <f t="shared" si="1870"/>
        <v>0</v>
      </c>
      <c r="FX246" s="346"/>
      <c r="FY246" s="347"/>
      <c r="FZ246" s="347"/>
      <c r="GA246" s="344">
        <f t="shared" si="1871"/>
        <v>0</v>
      </c>
      <c r="GB246" s="345">
        <v>0.294289866351475</v>
      </c>
      <c r="GC246" s="348">
        <f t="shared" si="1872"/>
        <v>0</v>
      </c>
      <c r="GD246" s="349">
        <f t="shared" si="1873"/>
        <v>0</v>
      </c>
      <c r="GE246" s="350"/>
      <c r="GF246" s="341">
        <v>6.0</v>
      </c>
      <c r="GG246" s="342" t="s">
        <v>132</v>
      </c>
      <c r="GH246" s="343" t="s">
        <v>121</v>
      </c>
      <c r="GI246" s="343" t="s">
        <v>123</v>
      </c>
      <c r="GJ246" s="344" t="str">
        <f>ADHB!GJ246</f>
        <v/>
      </c>
      <c r="GK246" s="344"/>
      <c r="GL246" s="344">
        <f t="shared" si="1874"/>
        <v>0</v>
      </c>
      <c r="GM246" s="345"/>
      <c r="GN246" s="344">
        <f t="shared" si="1875"/>
        <v>0</v>
      </c>
      <c r="GO246" s="346"/>
      <c r="GP246" s="347"/>
      <c r="GQ246" s="347"/>
      <c r="GR246" s="344">
        <f t="shared" si="1876"/>
        <v>0</v>
      </c>
      <c r="GS246" s="345">
        <v>0.294289866351475</v>
      </c>
      <c r="GT246" s="348">
        <f t="shared" si="1877"/>
        <v>0</v>
      </c>
      <c r="GU246" s="349">
        <f t="shared" si="1878"/>
        <v>0</v>
      </c>
      <c r="GV246" s="350"/>
      <c r="GW246" s="341">
        <v>6.0</v>
      </c>
      <c r="GX246" s="342" t="s">
        <v>132</v>
      </c>
      <c r="GY246" s="343" t="s">
        <v>121</v>
      </c>
      <c r="GZ246" s="343" t="s">
        <v>123</v>
      </c>
      <c r="HA246" s="344" t="str">
        <f>ADHB!HA246</f>
        <v/>
      </c>
      <c r="HB246" s="344"/>
      <c r="HC246" s="344">
        <f t="shared" si="1879"/>
        <v>0</v>
      </c>
      <c r="HD246" s="345"/>
      <c r="HE246" s="344">
        <f t="shared" si="1880"/>
        <v>0</v>
      </c>
      <c r="HF246" s="346"/>
      <c r="HG246" s="347"/>
      <c r="HH246" s="347"/>
      <c r="HI246" s="344">
        <f t="shared" si="1881"/>
        <v>0</v>
      </c>
      <c r="HJ246" s="345">
        <v>0.294289866351475</v>
      </c>
      <c r="HK246" s="348">
        <f t="shared" si="1882"/>
        <v>0</v>
      </c>
      <c r="HL246" s="349">
        <f t="shared" si="1883"/>
        <v>0</v>
      </c>
      <c r="HM246" s="350"/>
      <c r="HN246" s="341">
        <v>6.0</v>
      </c>
      <c r="HO246" s="342" t="s">
        <v>132</v>
      </c>
      <c r="HP246" s="343" t="s">
        <v>121</v>
      </c>
      <c r="HQ246" s="343" t="s">
        <v>123</v>
      </c>
      <c r="HR246" s="344" t="str">
        <f>ADHB!HR246</f>
        <v/>
      </c>
      <c r="HS246" s="344"/>
      <c r="HT246" s="344">
        <f t="shared" si="1884"/>
        <v>0</v>
      </c>
      <c r="HU246" s="345"/>
      <c r="HV246" s="344">
        <f t="shared" si="1885"/>
        <v>0</v>
      </c>
      <c r="HW246" s="346"/>
      <c r="HX246" s="347"/>
      <c r="HY246" s="347"/>
      <c r="HZ246" s="344">
        <f t="shared" si="1886"/>
        <v>0</v>
      </c>
      <c r="IA246" s="345">
        <v>0.294289866351475</v>
      </c>
      <c r="IB246" s="348">
        <f t="shared" si="1887"/>
        <v>0</v>
      </c>
      <c r="IC246" s="349">
        <f t="shared" si="1888"/>
        <v>0</v>
      </c>
      <c r="ID246" s="350"/>
      <c r="IE246" s="341">
        <v>6.0</v>
      </c>
      <c r="IF246" s="342" t="s">
        <v>132</v>
      </c>
      <c r="IG246" s="343" t="s">
        <v>121</v>
      </c>
      <c r="IH246" s="343" t="s">
        <v>123</v>
      </c>
      <c r="II246" s="344" t="str">
        <f>ADHB!II246</f>
        <v/>
      </c>
      <c r="IJ246" s="344"/>
      <c r="IK246" s="344">
        <f t="shared" si="1889"/>
        <v>0</v>
      </c>
      <c r="IL246" s="345"/>
      <c r="IM246" s="344">
        <f t="shared" si="1890"/>
        <v>0</v>
      </c>
      <c r="IN246" s="346"/>
      <c r="IO246" s="347"/>
      <c r="IP246" s="347"/>
      <c r="IQ246" s="344">
        <f t="shared" si="1891"/>
        <v>0</v>
      </c>
      <c r="IR246" s="345">
        <v>0.294289866351475</v>
      </c>
      <c r="IS246" s="348">
        <f t="shared" si="1892"/>
        <v>0</v>
      </c>
      <c r="IT246" s="349">
        <f t="shared" si="1893"/>
        <v>0</v>
      </c>
      <c r="IU246" s="350"/>
      <c r="IV246" s="341">
        <v>6.0</v>
      </c>
      <c r="IW246" s="342" t="s">
        <v>132</v>
      </c>
      <c r="IX246" s="343" t="s">
        <v>121</v>
      </c>
      <c r="IY246" s="343" t="s">
        <v>123</v>
      </c>
      <c r="IZ246" s="344" t="str">
        <f>ADHB!IZ246</f>
        <v/>
      </c>
      <c r="JA246" s="344"/>
      <c r="JB246" s="344">
        <f t="shared" si="1894"/>
        <v>0</v>
      </c>
      <c r="JC246" s="345"/>
      <c r="JD246" s="344">
        <f t="shared" si="1895"/>
        <v>0</v>
      </c>
      <c r="JE246" s="346"/>
      <c r="JF246" s="347"/>
      <c r="JG246" s="347"/>
      <c r="JH246" s="344">
        <f t="shared" si="1896"/>
        <v>0</v>
      </c>
      <c r="JI246" s="345">
        <v>0.294289866351475</v>
      </c>
      <c r="JJ246" s="348">
        <f t="shared" si="1897"/>
        <v>0</v>
      </c>
      <c r="JK246" s="349">
        <f t="shared" si="1898"/>
        <v>0</v>
      </c>
      <c r="JL246" s="350"/>
      <c r="JM246" s="341">
        <v>6.0</v>
      </c>
      <c r="JN246" s="342" t="s">
        <v>132</v>
      </c>
      <c r="JO246" s="343" t="s">
        <v>121</v>
      </c>
      <c r="JP246" s="343" t="s">
        <v>123</v>
      </c>
      <c r="JQ246" s="344" t="str">
        <f>ADHB!KY246</f>
        <v/>
      </c>
      <c r="JR246" s="344"/>
      <c r="JS246" s="344">
        <f t="shared" si="1899"/>
        <v>0</v>
      </c>
      <c r="JT246" s="345"/>
      <c r="JU246" s="344">
        <f t="shared" si="1900"/>
        <v>0</v>
      </c>
      <c r="JV246" s="346"/>
      <c r="JW246" s="347"/>
      <c r="JX246" s="347"/>
      <c r="JY246" s="344">
        <f t="shared" si="1901"/>
        <v>0</v>
      </c>
      <c r="JZ246" s="345">
        <v>0.294289866351475</v>
      </c>
      <c r="KA246" s="348">
        <f t="shared" si="1902"/>
        <v>0</v>
      </c>
      <c r="KB246" s="349">
        <f t="shared" si="1903"/>
        <v>0</v>
      </c>
      <c r="KC246" s="350"/>
      <c r="KD246" s="341">
        <v>6.0</v>
      </c>
      <c r="KE246" s="342" t="s">
        <v>132</v>
      </c>
      <c r="KF246" s="343" t="s">
        <v>121</v>
      </c>
      <c r="KG246" s="343" t="s">
        <v>123</v>
      </c>
      <c r="KH246" s="344" t="str">
        <f>ADHB!LP246</f>
        <v/>
      </c>
      <c r="KI246" s="344"/>
      <c r="KJ246" s="344">
        <f t="shared" si="1904"/>
        <v>0</v>
      </c>
      <c r="KK246" s="345"/>
      <c r="KL246" s="344">
        <f t="shared" si="1905"/>
        <v>0</v>
      </c>
      <c r="KM246" s="346"/>
      <c r="KN246" s="347"/>
      <c r="KO246" s="347"/>
      <c r="KP246" s="344">
        <f t="shared" si="1906"/>
        <v>0</v>
      </c>
      <c r="KQ246" s="345">
        <v>0.294289866351475</v>
      </c>
      <c r="KR246" s="348">
        <f t="shared" si="1907"/>
        <v>0</v>
      </c>
      <c r="KS246" s="349">
        <f t="shared" si="1908"/>
        <v>0</v>
      </c>
      <c r="KT246" s="350"/>
      <c r="KU246" s="351"/>
    </row>
    <row r="247" ht="15.75" customHeight="1">
      <c r="A247" s="341">
        <v>7.0</v>
      </c>
      <c r="B247" s="342" t="s">
        <v>132</v>
      </c>
      <c r="C247" s="343" t="s">
        <v>121</v>
      </c>
      <c r="D247" s="343" t="s">
        <v>123</v>
      </c>
      <c r="E247" s="344" t="str">
        <f>ADHB!E247</f>
        <v/>
      </c>
      <c r="F247" s="344"/>
      <c r="G247" s="344">
        <f t="shared" si="1819"/>
        <v>0</v>
      </c>
      <c r="H247" s="345"/>
      <c r="I247" s="344">
        <f t="shared" si="1820"/>
        <v>0</v>
      </c>
      <c r="J247" s="346"/>
      <c r="K247" s="347"/>
      <c r="L247" s="347"/>
      <c r="M247" s="344">
        <f t="shared" si="1821"/>
        <v>0</v>
      </c>
      <c r="N247" s="345">
        <v>0.294289866351475</v>
      </c>
      <c r="O247" s="348">
        <f t="shared" si="1822"/>
        <v>0</v>
      </c>
      <c r="P247" s="349">
        <f t="shared" si="1823"/>
        <v>0</v>
      </c>
      <c r="Q247" s="350"/>
      <c r="R247" s="341">
        <v>7.0</v>
      </c>
      <c r="S247" s="342" t="s">
        <v>132</v>
      </c>
      <c r="T247" s="343" t="s">
        <v>121</v>
      </c>
      <c r="U247" s="343" t="s">
        <v>123</v>
      </c>
      <c r="V247" s="344" t="str">
        <f>ADHB!V247</f>
        <v/>
      </c>
      <c r="W247" s="344"/>
      <c r="X247" s="344">
        <f t="shared" si="1824"/>
        <v>0</v>
      </c>
      <c r="Y247" s="345"/>
      <c r="Z247" s="344">
        <f t="shared" si="1825"/>
        <v>0</v>
      </c>
      <c r="AA247" s="346"/>
      <c r="AB247" s="347"/>
      <c r="AC247" s="347"/>
      <c r="AD247" s="344">
        <f t="shared" si="1826"/>
        <v>0</v>
      </c>
      <c r="AE247" s="345">
        <v>0.294289866351475</v>
      </c>
      <c r="AF247" s="348">
        <f t="shared" si="1827"/>
        <v>0</v>
      </c>
      <c r="AG247" s="349">
        <f t="shared" si="1828"/>
        <v>0</v>
      </c>
      <c r="AH247" s="350"/>
      <c r="AI247" s="341">
        <v>7.0</v>
      </c>
      <c r="AJ247" s="342" t="s">
        <v>132</v>
      </c>
      <c r="AK247" s="343" t="s">
        <v>121</v>
      </c>
      <c r="AL247" s="343" t="s">
        <v>123</v>
      </c>
      <c r="AM247" s="344" t="str">
        <f>ADHB!AM247</f>
        <v/>
      </c>
      <c r="AN247" s="344"/>
      <c r="AO247" s="344">
        <f t="shared" si="1829"/>
        <v>0</v>
      </c>
      <c r="AP247" s="345"/>
      <c r="AQ247" s="344">
        <f t="shared" si="1830"/>
        <v>0</v>
      </c>
      <c r="AR247" s="346"/>
      <c r="AS247" s="347"/>
      <c r="AT247" s="347"/>
      <c r="AU247" s="344">
        <f t="shared" si="1831"/>
        <v>0</v>
      </c>
      <c r="AV247" s="345">
        <v>0.294289866351475</v>
      </c>
      <c r="AW247" s="348">
        <f t="shared" si="1832"/>
        <v>0</v>
      </c>
      <c r="AX247" s="349">
        <f t="shared" si="1833"/>
        <v>0</v>
      </c>
      <c r="AY247" s="350"/>
      <c r="AZ247" s="341">
        <v>7.0</v>
      </c>
      <c r="BA247" s="342" t="s">
        <v>132</v>
      </c>
      <c r="BB247" s="343" t="s">
        <v>121</v>
      </c>
      <c r="BC247" s="343" t="s">
        <v>123</v>
      </c>
      <c r="BD247" s="344" t="str">
        <f>ADHB!BD247</f>
        <v/>
      </c>
      <c r="BE247" s="344"/>
      <c r="BF247" s="344">
        <f t="shared" si="1834"/>
        <v>0</v>
      </c>
      <c r="BG247" s="345"/>
      <c r="BH247" s="344">
        <f t="shared" si="1835"/>
        <v>0</v>
      </c>
      <c r="BI247" s="346"/>
      <c r="BJ247" s="347"/>
      <c r="BK247" s="347"/>
      <c r="BL247" s="344">
        <f t="shared" si="1836"/>
        <v>0</v>
      </c>
      <c r="BM247" s="345">
        <v>0.294289866351475</v>
      </c>
      <c r="BN247" s="348">
        <f t="shared" si="1837"/>
        <v>0</v>
      </c>
      <c r="BO247" s="349">
        <f t="shared" si="1838"/>
        <v>0</v>
      </c>
      <c r="BP247" s="350"/>
      <c r="BQ247" s="341">
        <v>7.0</v>
      </c>
      <c r="BR247" s="342" t="s">
        <v>132</v>
      </c>
      <c r="BS247" s="343" t="s">
        <v>121</v>
      </c>
      <c r="BT247" s="343" t="s">
        <v>123</v>
      </c>
      <c r="BU247" s="344" t="str">
        <f>ADHB!BU247</f>
        <v/>
      </c>
      <c r="BV247" s="344"/>
      <c r="BW247" s="344">
        <f t="shared" si="1839"/>
        <v>0</v>
      </c>
      <c r="BX247" s="345"/>
      <c r="BY247" s="344">
        <f t="shared" si="1840"/>
        <v>0</v>
      </c>
      <c r="BZ247" s="346"/>
      <c r="CA247" s="347"/>
      <c r="CB247" s="347"/>
      <c r="CC247" s="344">
        <f t="shared" si="1841"/>
        <v>0</v>
      </c>
      <c r="CD247" s="345">
        <v>0.294289866351475</v>
      </c>
      <c r="CE247" s="348">
        <f t="shared" si="1842"/>
        <v>0</v>
      </c>
      <c r="CF247" s="349">
        <f t="shared" si="1843"/>
        <v>0</v>
      </c>
      <c r="CG247" s="350"/>
      <c r="CH247" s="341">
        <v>7.0</v>
      </c>
      <c r="CI247" s="342" t="s">
        <v>132</v>
      </c>
      <c r="CJ247" s="343" t="s">
        <v>121</v>
      </c>
      <c r="CK247" s="343" t="s">
        <v>123</v>
      </c>
      <c r="CL247" s="344" t="str">
        <f>ADHB!CL247</f>
        <v/>
      </c>
      <c r="CM247" s="344"/>
      <c r="CN247" s="344">
        <f t="shared" si="1844"/>
        <v>0</v>
      </c>
      <c r="CO247" s="345"/>
      <c r="CP247" s="344">
        <f t="shared" si="1845"/>
        <v>0</v>
      </c>
      <c r="CQ247" s="346"/>
      <c r="CR247" s="347"/>
      <c r="CS247" s="347"/>
      <c r="CT247" s="344">
        <f t="shared" si="1846"/>
        <v>0</v>
      </c>
      <c r="CU247" s="345">
        <v>0.294289866351475</v>
      </c>
      <c r="CV247" s="348">
        <f t="shared" si="1847"/>
        <v>0</v>
      </c>
      <c r="CW247" s="349">
        <f t="shared" si="1848"/>
        <v>0</v>
      </c>
      <c r="CX247" s="350"/>
      <c r="CY247" s="341">
        <v>7.0</v>
      </c>
      <c r="CZ247" s="342" t="s">
        <v>132</v>
      </c>
      <c r="DA247" s="343" t="s">
        <v>121</v>
      </c>
      <c r="DB247" s="343" t="s">
        <v>123</v>
      </c>
      <c r="DC247" s="344" t="str">
        <f>ADHB!DC247</f>
        <v/>
      </c>
      <c r="DD247" s="344"/>
      <c r="DE247" s="344">
        <f t="shared" si="1849"/>
        <v>0</v>
      </c>
      <c r="DF247" s="345"/>
      <c r="DG247" s="344">
        <f t="shared" si="1850"/>
        <v>0</v>
      </c>
      <c r="DH247" s="346"/>
      <c r="DI247" s="347"/>
      <c r="DJ247" s="347"/>
      <c r="DK247" s="344">
        <f t="shared" si="1851"/>
        <v>0</v>
      </c>
      <c r="DL247" s="345">
        <v>0.294289866351475</v>
      </c>
      <c r="DM247" s="348">
        <f t="shared" si="1852"/>
        <v>0</v>
      </c>
      <c r="DN247" s="349">
        <f t="shared" si="1853"/>
        <v>0</v>
      </c>
      <c r="DO247" s="350"/>
      <c r="DP247" s="341">
        <v>7.0</v>
      </c>
      <c r="DQ247" s="342" t="s">
        <v>132</v>
      </c>
      <c r="DR247" s="343" t="s">
        <v>121</v>
      </c>
      <c r="DS247" s="343" t="s">
        <v>123</v>
      </c>
      <c r="DT247" s="344" t="str">
        <f>ADHB!DT247</f>
        <v/>
      </c>
      <c r="DU247" s="344"/>
      <c r="DV247" s="344">
        <f t="shared" si="1854"/>
        <v>0</v>
      </c>
      <c r="DW247" s="345"/>
      <c r="DX247" s="344">
        <f t="shared" si="1855"/>
        <v>0</v>
      </c>
      <c r="DY247" s="346"/>
      <c r="DZ247" s="347"/>
      <c r="EA247" s="347"/>
      <c r="EB247" s="344">
        <f t="shared" si="1856"/>
        <v>0</v>
      </c>
      <c r="EC247" s="345">
        <v>0.294289866351475</v>
      </c>
      <c r="ED247" s="348">
        <f t="shared" si="1857"/>
        <v>0</v>
      </c>
      <c r="EE247" s="349">
        <f t="shared" si="1858"/>
        <v>0</v>
      </c>
      <c r="EF247" s="350"/>
      <c r="EG247" s="341">
        <v>7.0</v>
      </c>
      <c r="EH247" s="342" t="s">
        <v>132</v>
      </c>
      <c r="EI247" s="343" t="s">
        <v>121</v>
      </c>
      <c r="EJ247" s="343" t="s">
        <v>123</v>
      </c>
      <c r="EK247" s="344" t="str">
        <f>ADHB!EK247</f>
        <v/>
      </c>
      <c r="EL247" s="344"/>
      <c r="EM247" s="344">
        <f t="shared" si="1859"/>
        <v>0</v>
      </c>
      <c r="EN247" s="345"/>
      <c r="EO247" s="344">
        <f t="shared" si="1860"/>
        <v>0</v>
      </c>
      <c r="EP247" s="346"/>
      <c r="EQ247" s="347"/>
      <c r="ER247" s="347"/>
      <c r="ES247" s="344">
        <f t="shared" si="1861"/>
        <v>0</v>
      </c>
      <c r="ET247" s="345">
        <v>0.294289866351475</v>
      </c>
      <c r="EU247" s="348">
        <f t="shared" si="1862"/>
        <v>0</v>
      </c>
      <c r="EV247" s="349">
        <f t="shared" si="1863"/>
        <v>0</v>
      </c>
      <c r="EW247" s="350"/>
      <c r="EX247" s="341">
        <v>7.0</v>
      </c>
      <c r="EY247" s="342" t="s">
        <v>132</v>
      </c>
      <c r="EZ247" s="343" t="s">
        <v>121</v>
      </c>
      <c r="FA247" s="343" t="s">
        <v>123</v>
      </c>
      <c r="FB247" s="344" t="str">
        <f>ADHB!FB247</f>
        <v/>
      </c>
      <c r="FC247" s="344"/>
      <c r="FD247" s="344">
        <f t="shared" si="1864"/>
        <v>0</v>
      </c>
      <c r="FE247" s="345"/>
      <c r="FF247" s="344">
        <f t="shared" si="1865"/>
        <v>0</v>
      </c>
      <c r="FG247" s="346"/>
      <c r="FH247" s="347"/>
      <c r="FI247" s="347"/>
      <c r="FJ247" s="344">
        <f t="shared" si="1866"/>
        <v>0</v>
      </c>
      <c r="FK247" s="345">
        <v>0.294289866351475</v>
      </c>
      <c r="FL247" s="348">
        <f t="shared" si="1867"/>
        <v>0</v>
      </c>
      <c r="FM247" s="349">
        <f t="shared" si="1868"/>
        <v>0</v>
      </c>
      <c r="FN247" s="350"/>
      <c r="FO247" s="341">
        <v>7.0</v>
      </c>
      <c r="FP247" s="342" t="s">
        <v>132</v>
      </c>
      <c r="FQ247" s="343" t="s">
        <v>121</v>
      </c>
      <c r="FR247" s="343" t="s">
        <v>123</v>
      </c>
      <c r="FS247" s="344" t="str">
        <f>ADHB!FS247</f>
        <v/>
      </c>
      <c r="FT247" s="344"/>
      <c r="FU247" s="344">
        <f t="shared" si="1869"/>
        <v>0</v>
      </c>
      <c r="FV247" s="345"/>
      <c r="FW247" s="344">
        <f t="shared" si="1870"/>
        <v>0</v>
      </c>
      <c r="FX247" s="346"/>
      <c r="FY247" s="347"/>
      <c r="FZ247" s="347"/>
      <c r="GA247" s="344">
        <f t="shared" si="1871"/>
        <v>0</v>
      </c>
      <c r="GB247" s="345">
        <v>0.294289866351475</v>
      </c>
      <c r="GC247" s="348">
        <f t="shared" si="1872"/>
        <v>0</v>
      </c>
      <c r="GD247" s="349">
        <f t="shared" si="1873"/>
        <v>0</v>
      </c>
      <c r="GE247" s="350"/>
      <c r="GF247" s="341">
        <v>7.0</v>
      </c>
      <c r="GG247" s="342" t="s">
        <v>132</v>
      </c>
      <c r="GH247" s="343" t="s">
        <v>121</v>
      </c>
      <c r="GI247" s="343" t="s">
        <v>123</v>
      </c>
      <c r="GJ247" s="344" t="str">
        <f>ADHB!GJ247</f>
        <v/>
      </c>
      <c r="GK247" s="344"/>
      <c r="GL247" s="344">
        <f t="shared" si="1874"/>
        <v>0</v>
      </c>
      <c r="GM247" s="345"/>
      <c r="GN247" s="344">
        <f t="shared" si="1875"/>
        <v>0</v>
      </c>
      <c r="GO247" s="346"/>
      <c r="GP247" s="347"/>
      <c r="GQ247" s="347"/>
      <c r="GR247" s="344">
        <f t="shared" si="1876"/>
        <v>0</v>
      </c>
      <c r="GS247" s="345">
        <v>0.294289866351475</v>
      </c>
      <c r="GT247" s="348">
        <f t="shared" si="1877"/>
        <v>0</v>
      </c>
      <c r="GU247" s="349">
        <f t="shared" si="1878"/>
        <v>0</v>
      </c>
      <c r="GV247" s="350"/>
      <c r="GW247" s="341">
        <v>7.0</v>
      </c>
      <c r="GX247" s="342" t="s">
        <v>132</v>
      </c>
      <c r="GY247" s="343" t="s">
        <v>121</v>
      </c>
      <c r="GZ247" s="343" t="s">
        <v>123</v>
      </c>
      <c r="HA247" s="344" t="str">
        <f>ADHB!HA247</f>
        <v/>
      </c>
      <c r="HB247" s="344"/>
      <c r="HC247" s="344">
        <f t="shared" si="1879"/>
        <v>0</v>
      </c>
      <c r="HD247" s="345"/>
      <c r="HE247" s="344">
        <f t="shared" si="1880"/>
        <v>0</v>
      </c>
      <c r="HF247" s="346"/>
      <c r="HG247" s="347"/>
      <c r="HH247" s="347"/>
      <c r="HI247" s="344">
        <f t="shared" si="1881"/>
        <v>0</v>
      </c>
      <c r="HJ247" s="345">
        <v>0.294289866351475</v>
      </c>
      <c r="HK247" s="348">
        <f t="shared" si="1882"/>
        <v>0</v>
      </c>
      <c r="HL247" s="349">
        <f t="shared" si="1883"/>
        <v>0</v>
      </c>
      <c r="HM247" s="350"/>
      <c r="HN247" s="341">
        <v>7.0</v>
      </c>
      <c r="HO247" s="342" t="s">
        <v>132</v>
      </c>
      <c r="HP247" s="343" t="s">
        <v>121</v>
      </c>
      <c r="HQ247" s="343" t="s">
        <v>123</v>
      </c>
      <c r="HR247" s="344" t="str">
        <f>ADHB!HR247</f>
        <v/>
      </c>
      <c r="HS247" s="344"/>
      <c r="HT247" s="344">
        <f t="shared" si="1884"/>
        <v>0</v>
      </c>
      <c r="HU247" s="345"/>
      <c r="HV247" s="344">
        <f t="shared" si="1885"/>
        <v>0</v>
      </c>
      <c r="HW247" s="346"/>
      <c r="HX247" s="347"/>
      <c r="HY247" s="347"/>
      <c r="HZ247" s="344">
        <f t="shared" si="1886"/>
        <v>0</v>
      </c>
      <c r="IA247" s="345">
        <v>0.294289866351475</v>
      </c>
      <c r="IB247" s="348">
        <f t="shared" si="1887"/>
        <v>0</v>
      </c>
      <c r="IC247" s="349">
        <f t="shared" si="1888"/>
        <v>0</v>
      </c>
      <c r="ID247" s="350"/>
      <c r="IE247" s="341">
        <v>7.0</v>
      </c>
      <c r="IF247" s="342" t="s">
        <v>132</v>
      </c>
      <c r="IG247" s="343" t="s">
        <v>121</v>
      </c>
      <c r="IH247" s="343" t="s">
        <v>123</v>
      </c>
      <c r="II247" s="344" t="str">
        <f>ADHB!II247</f>
        <v/>
      </c>
      <c r="IJ247" s="344"/>
      <c r="IK247" s="344">
        <f t="shared" si="1889"/>
        <v>0</v>
      </c>
      <c r="IL247" s="345"/>
      <c r="IM247" s="344">
        <f t="shared" si="1890"/>
        <v>0</v>
      </c>
      <c r="IN247" s="346"/>
      <c r="IO247" s="347"/>
      <c r="IP247" s="347"/>
      <c r="IQ247" s="344">
        <f t="shared" si="1891"/>
        <v>0</v>
      </c>
      <c r="IR247" s="345">
        <v>0.294289866351475</v>
      </c>
      <c r="IS247" s="348">
        <f t="shared" si="1892"/>
        <v>0</v>
      </c>
      <c r="IT247" s="349">
        <f t="shared" si="1893"/>
        <v>0</v>
      </c>
      <c r="IU247" s="350"/>
      <c r="IV247" s="341">
        <v>7.0</v>
      </c>
      <c r="IW247" s="342" t="s">
        <v>132</v>
      </c>
      <c r="IX247" s="343" t="s">
        <v>121</v>
      </c>
      <c r="IY247" s="343" t="s">
        <v>123</v>
      </c>
      <c r="IZ247" s="344" t="str">
        <f>ADHB!IZ247</f>
        <v/>
      </c>
      <c r="JA247" s="344"/>
      <c r="JB247" s="344">
        <f t="shared" si="1894"/>
        <v>0</v>
      </c>
      <c r="JC247" s="345"/>
      <c r="JD247" s="344">
        <f t="shared" si="1895"/>
        <v>0</v>
      </c>
      <c r="JE247" s="346"/>
      <c r="JF247" s="347"/>
      <c r="JG247" s="347"/>
      <c r="JH247" s="344">
        <f t="shared" si="1896"/>
        <v>0</v>
      </c>
      <c r="JI247" s="345">
        <v>0.294289866351475</v>
      </c>
      <c r="JJ247" s="348">
        <f t="shared" si="1897"/>
        <v>0</v>
      </c>
      <c r="JK247" s="349">
        <f t="shared" si="1898"/>
        <v>0</v>
      </c>
      <c r="JL247" s="350"/>
      <c r="JM247" s="341">
        <v>7.0</v>
      </c>
      <c r="JN247" s="342" t="s">
        <v>132</v>
      </c>
      <c r="JO247" s="343" t="s">
        <v>121</v>
      </c>
      <c r="JP247" s="343" t="s">
        <v>123</v>
      </c>
      <c r="JQ247" s="344" t="str">
        <f>ADHB!KY247</f>
        <v/>
      </c>
      <c r="JR247" s="344"/>
      <c r="JS247" s="344">
        <f t="shared" si="1899"/>
        <v>0</v>
      </c>
      <c r="JT247" s="345"/>
      <c r="JU247" s="344">
        <f t="shared" si="1900"/>
        <v>0</v>
      </c>
      <c r="JV247" s="346"/>
      <c r="JW247" s="347"/>
      <c r="JX247" s="347"/>
      <c r="JY247" s="344">
        <f t="shared" si="1901"/>
        <v>0</v>
      </c>
      <c r="JZ247" s="345">
        <v>0.294289866351475</v>
      </c>
      <c r="KA247" s="348">
        <f t="shared" si="1902"/>
        <v>0</v>
      </c>
      <c r="KB247" s="349">
        <f t="shared" si="1903"/>
        <v>0</v>
      </c>
      <c r="KC247" s="350"/>
      <c r="KD247" s="341">
        <v>7.0</v>
      </c>
      <c r="KE247" s="342" t="s">
        <v>132</v>
      </c>
      <c r="KF247" s="343" t="s">
        <v>121</v>
      </c>
      <c r="KG247" s="343" t="s">
        <v>123</v>
      </c>
      <c r="KH247" s="344" t="str">
        <f>ADHB!LP247</f>
        <v/>
      </c>
      <c r="KI247" s="344"/>
      <c r="KJ247" s="344">
        <f t="shared" si="1904"/>
        <v>0</v>
      </c>
      <c r="KK247" s="345"/>
      <c r="KL247" s="344">
        <f t="shared" si="1905"/>
        <v>0</v>
      </c>
      <c r="KM247" s="346"/>
      <c r="KN247" s="347"/>
      <c r="KO247" s="347"/>
      <c r="KP247" s="344">
        <f t="shared" si="1906"/>
        <v>0</v>
      </c>
      <c r="KQ247" s="345">
        <v>0.294289866351475</v>
      </c>
      <c r="KR247" s="348">
        <f t="shared" si="1907"/>
        <v>0</v>
      </c>
      <c r="KS247" s="349">
        <f t="shared" si="1908"/>
        <v>0</v>
      </c>
      <c r="KT247" s="350"/>
      <c r="KU247" s="351"/>
    </row>
    <row r="248" ht="15.75" customHeight="1">
      <c r="A248" s="341">
        <v>8.0</v>
      </c>
      <c r="B248" s="342" t="s">
        <v>132</v>
      </c>
      <c r="C248" s="343" t="s">
        <v>121</v>
      </c>
      <c r="D248" s="343" t="s">
        <v>123</v>
      </c>
      <c r="E248" s="344" t="str">
        <f>ADHB!E248</f>
        <v/>
      </c>
      <c r="F248" s="344"/>
      <c r="G248" s="344">
        <f t="shared" si="1819"/>
        <v>0</v>
      </c>
      <c r="H248" s="345"/>
      <c r="I248" s="344">
        <f t="shared" si="1820"/>
        <v>0</v>
      </c>
      <c r="J248" s="346"/>
      <c r="K248" s="347"/>
      <c r="L248" s="347"/>
      <c r="M248" s="344">
        <f t="shared" si="1821"/>
        <v>0</v>
      </c>
      <c r="N248" s="345">
        <v>0.294289866351475</v>
      </c>
      <c r="O248" s="348">
        <f t="shared" si="1822"/>
        <v>0</v>
      </c>
      <c r="P248" s="349">
        <f t="shared" si="1823"/>
        <v>0</v>
      </c>
      <c r="Q248" s="350"/>
      <c r="R248" s="341">
        <v>8.0</v>
      </c>
      <c r="S248" s="342" t="s">
        <v>132</v>
      </c>
      <c r="T248" s="343" t="s">
        <v>121</v>
      </c>
      <c r="U248" s="343" t="s">
        <v>123</v>
      </c>
      <c r="V248" s="344" t="str">
        <f>ADHB!V248</f>
        <v/>
      </c>
      <c r="W248" s="344"/>
      <c r="X248" s="344">
        <f t="shared" si="1824"/>
        <v>0</v>
      </c>
      <c r="Y248" s="345"/>
      <c r="Z248" s="344">
        <f t="shared" si="1825"/>
        <v>0</v>
      </c>
      <c r="AA248" s="346"/>
      <c r="AB248" s="347"/>
      <c r="AC248" s="347"/>
      <c r="AD248" s="344">
        <f t="shared" si="1826"/>
        <v>0</v>
      </c>
      <c r="AE248" s="345">
        <v>0.294289866351475</v>
      </c>
      <c r="AF248" s="348">
        <f t="shared" si="1827"/>
        <v>0</v>
      </c>
      <c r="AG248" s="349">
        <f t="shared" si="1828"/>
        <v>0</v>
      </c>
      <c r="AH248" s="350"/>
      <c r="AI248" s="341">
        <v>8.0</v>
      </c>
      <c r="AJ248" s="342" t="s">
        <v>132</v>
      </c>
      <c r="AK248" s="343" t="s">
        <v>121</v>
      </c>
      <c r="AL248" s="343" t="s">
        <v>123</v>
      </c>
      <c r="AM248" s="344" t="str">
        <f>ADHB!AM248</f>
        <v/>
      </c>
      <c r="AN248" s="344"/>
      <c r="AO248" s="344">
        <f t="shared" si="1829"/>
        <v>0</v>
      </c>
      <c r="AP248" s="345"/>
      <c r="AQ248" s="344">
        <f t="shared" si="1830"/>
        <v>0</v>
      </c>
      <c r="AR248" s="346"/>
      <c r="AS248" s="347"/>
      <c r="AT248" s="347"/>
      <c r="AU248" s="344">
        <f t="shared" si="1831"/>
        <v>0</v>
      </c>
      <c r="AV248" s="345">
        <v>0.294289866351475</v>
      </c>
      <c r="AW248" s="348">
        <f t="shared" si="1832"/>
        <v>0</v>
      </c>
      <c r="AX248" s="349">
        <f t="shared" si="1833"/>
        <v>0</v>
      </c>
      <c r="AY248" s="350"/>
      <c r="AZ248" s="341">
        <v>8.0</v>
      </c>
      <c r="BA248" s="342" t="s">
        <v>132</v>
      </c>
      <c r="BB248" s="343" t="s">
        <v>121</v>
      </c>
      <c r="BC248" s="343" t="s">
        <v>123</v>
      </c>
      <c r="BD248" s="344" t="str">
        <f>ADHB!BD248</f>
        <v/>
      </c>
      <c r="BE248" s="344"/>
      <c r="BF248" s="344">
        <f t="shared" si="1834"/>
        <v>0</v>
      </c>
      <c r="BG248" s="345"/>
      <c r="BH248" s="344">
        <f t="shared" si="1835"/>
        <v>0</v>
      </c>
      <c r="BI248" s="346"/>
      <c r="BJ248" s="347"/>
      <c r="BK248" s="347"/>
      <c r="BL248" s="344">
        <f t="shared" si="1836"/>
        <v>0</v>
      </c>
      <c r="BM248" s="345">
        <v>0.294289866351475</v>
      </c>
      <c r="BN248" s="348">
        <f t="shared" si="1837"/>
        <v>0</v>
      </c>
      <c r="BO248" s="349">
        <f t="shared" si="1838"/>
        <v>0</v>
      </c>
      <c r="BP248" s="350"/>
      <c r="BQ248" s="341">
        <v>8.0</v>
      </c>
      <c r="BR248" s="342" t="s">
        <v>132</v>
      </c>
      <c r="BS248" s="343" t="s">
        <v>121</v>
      </c>
      <c r="BT248" s="343" t="s">
        <v>123</v>
      </c>
      <c r="BU248" s="344" t="str">
        <f>ADHB!BU248</f>
        <v/>
      </c>
      <c r="BV248" s="344"/>
      <c r="BW248" s="344">
        <f t="shared" si="1839"/>
        <v>0</v>
      </c>
      <c r="BX248" s="345"/>
      <c r="BY248" s="344">
        <f t="shared" si="1840"/>
        <v>0</v>
      </c>
      <c r="BZ248" s="346"/>
      <c r="CA248" s="347"/>
      <c r="CB248" s="347"/>
      <c r="CC248" s="344">
        <f t="shared" si="1841"/>
        <v>0</v>
      </c>
      <c r="CD248" s="345">
        <v>0.294289866351475</v>
      </c>
      <c r="CE248" s="348">
        <f t="shared" si="1842"/>
        <v>0</v>
      </c>
      <c r="CF248" s="349">
        <f t="shared" si="1843"/>
        <v>0</v>
      </c>
      <c r="CG248" s="350"/>
      <c r="CH248" s="341">
        <v>8.0</v>
      </c>
      <c r="CI248" s="342" t="s">
        <v>132</v>
      </c>
      <c r="CJ248" s="343" t="s">
        <v>121</v>
      </c>
      <c r="CK248" s="343" t="s">
        <v>123</v>
      </c>
      <c r="CL248" s="344" t="str">
        <f>ADHB!CL248</f>
        <v/>
      </c>
      <c r="CM248" s="344"/>
      <c r="CN248" s="344">
        <f t="shared" si="1844"/>
        <v>0</v>
      </c>
      <c r="CO248" s="345"/>
      <c r="CP248" s="344">
        <f t="shared" si="1845"/>
        <v>0</v>
      </c>
      <c r="CQ248" s="346"/>
      <c r="CR248" s="347"/>
      <c r="CS248" s="347"/>
      <c r="CT248" s="344">
        <f t="shared" si="1846"/>
        <v>0</v>
      </c>
      <c r="CU248" s="345">
        <v>0.294289866351475</v>
      </c>
      <c r="CV248" s="348">
        <f t="shared" si="1847"/>
        <v>0</v>
      </c>
      <c r="CW248" s="349">
        <f t="shared" si="1848"/>
        <v>0</v>
      </c>
      <c r="CX248" s="350"/>
      <c r="CY248" s="341">
        <v>8.0</v>
      </c>
      <c r="CZ248" s="342" t="s">
        <v>132</v>
      </c>
      <c r="DA248" s="343" t="s">
        <v>121</v>
      </c>
      <c r="DB248" s="343" t="s">
        <v>123</v>
      </c>
      <c r="DC248" s="344" t="str">
        <f>ADHB!DC248</f>
        <v/>
      </c>
      <c r="DD248" s="344"/>
      <c r="DE248" s="344">
        <f t="shared" si="1849"/>
        <v>0</v>
      </c>
      <c r="DF248" s="345"/>
      <c r="DG248" s="344">
        <f t="shared" si="1850"/>
        <v>0</v>
      </c>
      <c r="DH248" s="346"/>
      <c r="DI248" s="347"/>
      <c r="DJ248" s="347"/>
      <c r="DK248" s="344">
        <f t="shared" si="1851"/>
        <v>0</v>
      </c>
      <c r="DL248" s="345">
        <v>0.294289866351475</v>
      </c>
      <c r="DM248" s="348">
        <f t="shared" si="1852"/>
        <v>0</v>
      </c>
      <c r="DN248" s="349">
        <f t="shared" si="1853"/>
        <v>0</v>
      </c>
      <c r="DO248" s="350"/>
      <c r="DP248" s="341">
        <v>8.0</v>
      </c>
      <c r="DQ248" s="342" t="s">
        <v>132</v>
      </c>
      <c r="DR248" s="343" t="s">
        <v>121</v>
      </c>
      <c r="DS248" s="343" t="s">
        <v>123</v>
      </c>
      <c r="DT248" s="344" t="str">
        <f>ADHB!DT248</f>
        <v/>
      </c>
      <c r="DU248" s="344"/>
      <c r="DV248" s="344">
        <f t="shared" si="1854"/>
        <v>0</v>
      </c>
      <c r="DW248" s="345"/>
      <c r="DX248" s="344">
        <f t="shared" si="1855"/>
        <v>0</v>
      </c>
      <c r="DY248" s="346"/>
      <c r="DZ248" s="347"/>
      <c r="EA248" s="347"/>
      <c r="EB248" s="344">
        <f t="shared" si="1856"/>
        <v>0</v>
      </c>
      <c r="EC248" s="345">
        <v>0.294289866351475</v>
      </c>
      <c r="ED248" s="348">
        <f t="shared" si="1857"/>
        <v>0</v>
      </c>
      <c r="EE248" s="349">
        <f t="shared" si="1858"/>
        <v>0</v>
      </c>
      <c r="EF248" s="350"/>
      <c r="EG248" s="341">
        <v>8.0</v>
      </c>
      <c r="EH248" s="342" t="s">
        <v>132</v>
      </c>
      <c r="EI248" s="343" t="s">
        <v>121</v>
      </c>
      <c r="EJ248" s="343" t="s">
        <v>123</v>
      </c>
      <c r="EK248" s="344" t="str">
        <f>ADHB!EK248</f>
        <v/>
      </c>
      <c r="EL248" s="344"/>
      <c r="EM248" s="344">
        <f t="shared" si="1859"/>
        <v>0</v>
      </c>
      <c r="EN248" s="345"/>
      <c r="EO248" s="344">
        <f t="shared" si="1860"/>
        <v>0</v>
      </c>
      <c r="EP248" s="346"/>
      <c r="EQ248" s="347"/>
      <c r="ER248" s="347"/>
      <c r="ES248" s="344">
        <f t="shared" si="1861"/>
        <v>0</v>
      </c>
      <c r="ET248" s="345">
        <v>0.294289866351475</v>
      </c>
      <c r="EU248" s="348">
        <f t="shared" si="1862"/>
        <v>0</v>
      </c>
      <c r="EV248" s="349">
        <f t="shared" si="1863"/>
        <v>0</v>
      </c>
      <c r="EW248" s="350"/>
      <c r="EX248" s="341">
        <v>8.0</v>
      </c>
      <c r="EY248" s="342" t="s">
        <v>132</v>
      </c>
      <c r="EZ248" s="343" t="s">
        <v>121</v>
      </c>
      <c r="FA248" s="343" t="s">
        <v>123</v>
      </c>
      <c r="FB248" s="344" t="str">
        <f>ADHB!FB248</f>
        <v/>
      </c>
      <c r="FC248" s="344"/>
      <c r="FD248" s="344">
        <f t="shared" si="1864"/>
        <v>0</v>
      </c>
      <c r="FE248" s="345"/>
      <c r="FF248" s="344">
        <f t="shared" si="1865"/>
        <v>0</v>
      </c>
      <c r="FG248" s="346"/>
      <c r="FH248" s="347"/>
      <c r="FI248" s="347"/>
      <c r="FJ248" s="344">
        <f t="shared" si="1866"/>
        <v>0</v>
      </c>
      <c r="FK248" s="345">
        <v>0.294289866351475</v>
      </c>
      <c r="FL248" s="348">
        <f t="shared" si="1867"/>
        <v>0</v>
      </c>
      <c r="FM248" s="349">
        <f t="shared" si="1868"/>
        <v>0</v>
      </c>
      <c r="FN248" s="350"/>
      <c r="FO248" s="341">
        <v>8.0</v>
      </c>
      <c r="FP248" s="342" t="s">
        <v>132</v>
      </c>
      <c r="FQ248" s="343" t="s">
        <v>121</v>
      </c>
      <c r="FR248" s="343" t="s">
        <v>123</v>
      </c>
      <c r="FS248" s="344" t="str">
        <f>ADHB!FS248</f>
        <v/>
      </c>
      <c r="FT248" s="344"/>
      <c r="FU248" s="344">
        <f t="shared" si="1869"/>
        <v>0</v>
      </c>
      <c r="FV248" s="345"/>
      <c r="FW248" s="344">
        <f t="shared" si="1870"/>
        <v>0</v>
      </c>
      <c r="FX248" s="346"/>
      <c r="FY248" s="347"/>
      <c r="FZ248" s="347"/>
      <c r="GA248" s="344">
        <f t="shared" si="1871"/>
        <v>0</v>
      </c>
      <c r="GB248" s="345">
        <v>0.294289866351475</v>
      </c>
      <c r="GC248" s="348">
        <f t="shared" si="1872"/>
        <v>0</v>
      </c>
      <c r="GD248" s="349">
        <f t="shared" si="1873"/>
        <v>0</v>
      </c>
      <c r="GE248" s="350"/>
      <c r="GF248" s="341">
        <v>8.0</v>
      </c>
      <c r="GG248" s="342" t="s">
        <v>132</v>
      </c>
      <c r="GH248" s="343" t="s">
        <v>121</v>
      </c>
      <c r="GI248" s="343" t="s">
        <v>123</v>
      </c>
      <c r="GJ248" s="344" t="str">
        <f>ADHB!GJ248</f>
        <v/>
      </c>
      <c r="GK248" s="344"/>
      <c r="GL248" s="344">
        <f t="shared" si="1874"/>
        <v>0</v>
      </c>
      <c r="GM248" s="345"/>
      <c r="GN248" s="344">
        <f t="shared" si="1875"/>
        <v>0</v>
      </c>
      <c r="GO248" s="346"/>
      <c r="GP248" s="347"/>
      <c r="GQ248" s="347"/>
      <c r="GR248" s="344">
        <f t="shared" si="1876"/>
        <v>0</v>
      </c>
      <c r="GS248" s="345">
        <v>0.294289866351475</v>
      </c>
      <c r="GT248" s="348">
        <f t="shared" si="1877"/>
        <v>0</v>
      </c>
      <c r="GU248" s="349">
        <f t="shared" si="1878"/>
        <v>0</v>
      </c>
      <c r="GV248" s="350"/>
      <c r="GW248" s="341">
        <v>8.0</v>
      </c>
      <c r="GX248" s="342" t="s">
        <v>132</v>
      </c>
      <c r="GY248" s="343" t="s">
        <v>121</v>
      </c>
      <c r="GZ248" s="343" t="s">
        <v>123</v>
      </c>
      <c r="HA248" s="344" t="str">
        <f>ADHB!HA248</f>
        <v/>
      </c>
      <c r="HB248" s="344"/>
      <c r="HC248" s="344">
        <f t="shared" si="1879"/>
        <v>0</v>
      </c>
      <c r="HD248" s="345"/>
      <c r="HE248" s="344">
        <f t="shared" si="1880"/>
        <v>0</v>
      </c>
      <c r="HF248" s="346"/>
      <c r="HG248" s="347"/>
      <c r="HH248" s="347"/>
      <c r="HI248" s="344">
        <f t="shared" si="1881"/>
        <v>0</v>
      </c>
      <c r="HJ248" s="345">
        <v>0.294289866351475</v>
      </c>
      <c r="HK248" s="348">
        <f t="shared" si="1882"/>
        <v>0</v>
      </c>
      <c r="HL248" s="349">
        <f t="shared" si="1883"/>
        <v>0</v>
      </c>
      <c r="HM248" s="350"/>
      <c r="HN248" s="341">
        <v>8.0</v>
      </c>
      <c r="HO248" s="342" t="s">
        <v>132</v>
      </c>
      <c r="HP248" s="343" t="s">
        <v>121</v>
      </c>
      <c r="HQ248" s="343" t="s">
        <v>123</v>
      </c>
      <c r="HR248" s="344" t="str">
        <f>ADHB!HR248</f>
        <v/>
      </c>
      <c r="HS248" s="344"/>
      <c r="HT248" s="344">
        <f t="shared" si="1884"/>
        <v>0</v>
      </c>
      <c r="HU248" s="345"/>
      <c r="HV248" s="344">
        <f t="shared" si="1885"/>
        <v>0</v>
      </c>
      <c r="HW248" s="346"/>
      <c r="HX248" s="347"/>
      <c r="HY248" s="347"/>
      <c r="HZ248" s="344">
        <f t="shared" si="1886"/>
        <v>0</v>
      </c>
      <c r="IA248" s="345">
        <v>0.294289866351475</v>
      </c>
      <c r="IB248" s="348">
        <f t="shared" si="1887"/>
        <v>0</v>
      </c>
      <c r="IC248" s="349">
        <f t="shared" si="1888"/>
        <v>0</v>
      </c>
      <c r="ID248" s="350"/>
      <c r="IE248" s="341">
        <v>8.0</v>
      </c>
      <c r="IF248" s="342" t="s">
        <v>132</v>
      </c>
      <c r="IG248" s="343" t="s">
        <v>121</v>
      </c>
      <c r="IH248" s="343" t="s">
        <v>123</v>
      </c>
      <c r="II248" s="344" t="str">
        <f>ADHB!II248</f>
        <v/>
      </c>
      <c r="IJ248" s="344"/>
      <c r="IK248" s="344">
        <f t="shared" si="1889"/>
        <v>0</v>
      </c>
      <c r="IL248" s="345"/>
      <c r="IM248" s="344">
        <f t="shared" si="1890"/>
        <v>0</v>
      </c>
      <c r="IN248" s="346"/>
      <c r="IO248" s="347"/>
      <c r="IP248" s="347"/>
      <c r="IQ248" s="344">
        <f t="shared" si="1891"/>
        <v>0</v>
      </c>
      <c r="IR248" s="345">
        <v>0.294289866351475</v>
      </c>
      <c r="IS248" s="348">
        <f t="shared" si="1892"/>
        <v>0</v>
      </c>
      <c r="IT248" s="349">
        <f t="shared" si="1893"/>
        <v>0</v>
      </c>
      <c r="IU248" s="350"/>
      <c r="IV248" s="341">
        <v>8.0</v>
      </c>
      <c r="IW248" s="342" t="s">
        <v>132</v>
      </c>
      <c r="IX248" s="343" t="s">
        <v>121</v>
      </c>
      <c r="IY248" s="343" t="s">
        <v>123</v>
      </c>
      <c r="IZ248" s="344" t="str">
        <f>ADHB!IZ248</f>
        <v/>
      </c>
      <c r="JA248" s="344"/>
      <c r="JB248" s="344">
        <f t="shared" si="1894"/>
        <v>0</v>
      </c>
      <c r="JC248" s="345"/>
      <c r="JD248" s="344">
        <f t="shared" si="1895"/>
        <v>0</v>
      </c>
      <c r="JE248" s="346"/>
      <c r="JF248" s="347"/>
      <c r="JG248" s="347"/>
      <c r="JH248" s="344">
        <f t="shared" si="1896"/>
        <v>0</v>
      </c>
      <c r="JI248" s="345">
        <v>0.294289866351475</v>
      </c>
      <c r="JJ248" s="348">
        <f t="shared" si="1897"/>
        <v>0</v>
      </c>
      <c r="JK248" s="349">
        <f t="shared" si="1898"/>
        <v>0</v>
      </c>
      <c r="JL248" s="350"/>
      <c r="JM248" s="341">
        <v>8.0</v>
      </c>
      <c r="JN248" s="342" t="s">
        <v>132</v>
      </c>
      <c r="JO248" s="343" t="s">
        <v>121</v>
      </c>
      <c r="JP248" s="343" t="s">
        <v>123</v>
      </c>
      <c r="JQ248" s="344" t="str">
        <f>ADHB!KY248</f>
        <v/>
      </c>
      <c r="JR248" s="344"/>
      <c r="JS248" s="344">
        <f t="shared" si="1899"/>
        <v>0</v>
      </c>
      <c r="JT248" s="345"/>
      <c r="JU248" s="344">
        <f t="shared" si="1900"/>
        <v>0</v>
      </c>
      <c r="JV248" s="346"/>
      <c r="JW248" s="347"/>
      <c r="JX248" s="347"/>
      <c r="JY248" s="344">
        <f t="shared" si="1901"/>
        <v>0</v>
      </c>
      <c r="JZ248" s="345">
        <v>0.294289866351475</v>
      </c>
      <c r="KA248" s="348">
        <f t="shared" si="1902"/>
        <v>0</v>
      </c>
      <c r="KB248" s="349">
        <f t="shared" si="1903"/>
        <v>0</v>
      </c>
      <c r="KC248" s="350"/>
      <c r="KD248" s="341">
        <v>8.0</v>
      </c>
      <c r="KE248" s="342" t="s">
        <v>132</v>
      </c>
      <c r="KF248" s="343" t="s">
        <v>121</v>
      </c>
      <c r="KG248" s="343" t="s">
        <v>123</v>
      </c>
      <c r="KH248" s="344" t="str">
        <f>ADHB!LP248</f>
        <v/>
      </c>
      <c r="KI248" s="344"/>
      <c r="KJ248" s="344">
        <f t="shared" si="1904"/>
        <v>0</v>
      </c>
      <c r="KK248" s="345"/>
      <c r="KL248" s="344">
        <f t="shared" si="1905"/>
        <v>0</v>
      </c>
      <c r="KM248" s="346"/>
      <c r="KN248" s="347"/>
      <c r="KO248" s="347"/>
      <c r="KP248" s="344">
        <f t="shared" si="1906"/>
        <v>0</v>
      </c>
      <c r="KQ248" s="345">
        <v>0.294289866351475</v>
      </c>
      <c r="KR248" s="348">
        <f t="shared" si="1907"/>
        <v>0</v>
      </c>
      <c r="KS248" s="349">
        <f t="shared" si="1908"/>
        <v>0</v>
      </c>
      <c r="KT248" s="350"/>
      <c r="KU248" s="340"/>
    </row>
    <row r="249" ht="15.75" customHeight="1">
      <c r="A249" s="360"/>
      <c r="B249" s="361" t="s">
        <v>147</v>
      </c>
      <c r="C249" s="362"/>
      <c r="D249" s="362"/>
      <c r="E249" s="363"/>
      <c r="F249" s="363"/>
      <c r="G249" s="363"/>
      <c r="H249" s="364"/>
      <c r="I249" s="363"/>
      <c r="J249" s="364"/>
      <c r="K249" s="363"/>
      <c r="L249" s="363"/>
      <c r="M249" s="363"/>
      <c r="N249" s="364"/>
      <c r="O249" s="365"/>
      <c r="P249" s="366"/>
      <c r="Q249" s="350"/>
      <c r="R249" s="360"/>
      <c r="S249" s="361" t="s">
        <v>147</v>
      </c>
      <c r="T249" s="362"/>
      <c r="U249" s="362"/>
      <c r="V249" s="363"/>
      <c r="W249" s="363"/>
      <c r="X249" s="363"/>
      <c r="Y249" s="364"/>
      <c r="Z249" s="363"/>
      <c r="AA249" s="364"/>
      <c r="AB249" s="363"/>
      <c r="AC249" s="363"/>
      <c r="AD249" s="363"/>
      <c r="AE249" s="364"/>
      <c r="AF249" s="365"/>
      <c r="AG249" s="366"/>
      <c r="AH249" s="350"/>
      <c r="AI249" s="360"/>
      <c r="AJ249" s="361" t="s">
        <v>147</v>
      </c>
      <c r="AK249" s="362"/>
      <c r="AL249" s="362"/>
      <c r="AM249" s="363"/>
      <c r="AN249" s="363"/>
      <c r="AO249" s="363"/>
      <c r="AP249" s="364"/>
      <c r="AQ249" s="363"/>
      <c r="AR249" s="364"/>
      <c r="AS249" s="363"/>
      <c r="AT249" s="363"/>
      <c r="AU249" s="363"/>
      <c r="AV249" s="364"/>
      <c r="AW249" s="365"/>
      <c r="AX249" s="366"/>
      <c r="AY249" s="350"/>
      <c r="AZ249" s="360"/>
      <c r="BA249" s="361" t="s">
        <v>147</v>
      </c>
      <c r="BB249" s="362"/>
      <c r="BC249" s="362"/>
      <c r="BD249" s="363"/>
      <c r="BE249" s="363"/>
      <c r="BF249" s="363"/>
      <c r="BG249" s="364"/>
      <c r="BH249" s="363"/>
      <c r="BI249" s="364"/>
      <c r="BJ249" s="363"/>
      <c r="BK249" s="363"/>
      <c r="BL249" s="363"/>
      <c r="BM249" s="364"/>
      <c r="BN249" s="365"/>
      <c r="BO249" s="366"/>
      <c r="BP249" s="350"/>
      <c r="BQ249" s="360"/>
      <c r="BR249" s="361" t="s">
        <v>147</v>
      </c>
      <c r="BS249" s="362"/>
      <c r="BT249" s="362"/>
      <c r="BU249" s="363"/>
      <c r="BV249" s="363"/>
      <c r="BW249" s="363"/>
      <c r="BX249" s="364"/>
      <c r="BY249" s="363"/>
      <c r="BZ249" s="364"/>
      <c r="CA249" s="363"/>
      <c r="CB249" s="363"/>
      <c r="CC249" s="363"/>
      <c r="CD249" s="364"/>
      <c r="CE249" s="365"/>
      <c r="CF249" s="366"/>
      <c r="CG249" s="350"/>
      <c r="CH249" s="360"/>
      <c r="CI249" s="361" t="s">
        <v>147</v>
      </c>
      <c r="CJ249" s="362"/>
      <c r="CK249" s="362"/>
      <c r="CL249" s="363"/>
      <c r="CM249" s="363"/>
      <c r="CN249" s="363"/>
      <c r="CO249" s="364"/>
      <c r="CP249" s="363"/>
      <c r="CQ249" s="364"/>
      <c r="CR249" s="363"/>
      <c r="CS249" s="363"/>
      <c r="CT249" s="363"/>
      <c r="CU249" s="364"/>
      <c r="CV249" s="365"/>
      <c r="CW249" s="366"/>
      <c r="CX249" s="350"/>
      <c r="CY249" s="360"/>
      <c r="CZ249" s="361" t="s">
        <v>147</v>
      </c>
      <c r="DA249" s="362"/>
      <c r="DB249" s="362"/>
      <c r="DC249" s="363"/>
      <c r="DD249" s="363"/>
      <c r="DE249" s="363"/>
      <c r="DF249" s="364"/>
      <c r="DG249" s="363"/>
      <c r="DH249" s="364"/>
      <c r="DI249" s="363"/>
      <c r="DJ249" s="363"/>
      <c r="DK249" s="363"/>
      <c r="DL249" s="364"/>
      <c r="DM249" s="365"/>
      <c r="DN249" s="366"/>
      <c r="DO249" s="350"/>
      <c r="DP249" s="360"/>
      <c r="DQ249" s="361" t="s">
        <v>147</v>
      </c>
      <c r="DR249" s="362"/>
      <c r="DS249" s="362"/>
      <c r="DT249" s="363"/>
      <c r="DU249" s="363"/>
      <c r="DV249" s="363"/>
      <c r="DW249" s="364"/>
      <c r="DX249" s="363"/>
      <c r="DY249" s="364"/>
      <c r="DZ249" s="363"/>
      <c r="EA249" s="363"/>
      <c r="EB249" s="363"/>
      <c r="EC249" s="364"/>
      <c r="ED249" s="365"/>
      <c r="EE249" s="366"/>
      <c r="EF249" s="350"/>
      <c r="EG249" s="360"/>
      <c r="EH249" s="361" t="s">
        <v>147</v>
      </c>
      <c r="EI249" s="362"/>
      <c r="EJ249" s="362"/>
      <c r="EK249" s="363"/>
      <c r="EL249" s="363"/>
      <c r="EM249" s="363"/>
      <c r="EN249" s="364"/>
      <c r="EO249" s="363"/>
      <c r="EP249" s="364"/>
      <c r="EQ249" s="363"/>
      <c r="ER249" s="363"/>
      <c r="ES249" s="363"/>
      <c r="ET249" s="364"/>
      <c r="EU249" s="365"/>
      <c r="EV249" s="366"/>
      <c r="EW249" s="350"/>
      <c r="EX249" s="360"/>
      <c r="EY249" s="361" t="s">
        <v>147</v>
      </c>
      <c r="EZ249" s="362"/>
      <c r="FA249" s="362"/>
      <c r="FB249" s="363"/>
      <c r="FC249" s="363"/>
      <c r="FD249" s="363"/>
      <c r="FE249" s="364"/>
      <c r="FF249" s="363"/>
      <c r="FG249" s="364"/>
      <c r="FH249" s="363"/>
      <c r="FI249" s="363"/>
      <c r="FJ249" s="363"/>
      <c r="FK249" s="364"/>
      <c r="FL249" s="365"/>
      <c r="FM249" s="366"/>
      <c r="FN249" s="350"/>
      <c r="FO249" s="360"/>
      <c r="FP249" s="361" t="s">
        <v>147</v>
      </c>
      <c r="FQ249" s="362"/>
      <c r="FR249" s="362"/>
      <c r="FS249" s="363"/>
      <c r="FT249" s="363"/>
      <c r="FU249" s="363"/>
      <c r="FV249" s="364"/>
      <c r="FW249" s="363"/>
      <c r="FX249" s="364"/>
      <c r="FY249" s="363"/>
      <c r="FZ249" s="363"/>
      <c r="GA249" s="363"/>
      <c r="GB249" s="364"/>
      <c r="GC249" s="365"/>
      <c r="GD249" s="366"/>
      <c r="GE249" s="350"/>
      <c r="GF249" s="360"/>
      <c r="GG249" s="361" t="s">
        <v>147</v>
      </c>
      <c r="GH249" s="362"/>
      <c r="GI249" s="362"/>
      <c r="GJ249" s="363"/>
      <c r="GK249" s="363"/>
      <c r="GL249" s="363"/>
      <c r="GM249" s="364"/>
      <c r="GN249" s="363"/>
      <c r="GO249" s="364"/>
      <c r="GP249" s="363"/>
      <c r="GQ249" s="363"/>
      <c r="GR249" s="363"/>
      <c r="GS249" s="364"/>
      <c r="GT249" s="365"/>
      <c r="GU249" s="366"/>
      <c r="GV249" s="350"/>
      <c r="GW249" s="360"/>
      <c r="GX249" s="361" t="s">
        <v>147</v>
      </c>
      <c r="GY249" s="362"/>
      <c r="GZ249" s="362"/>
      <c r="HA249" s="363"/>
      <c r="HB249" s="363"/>
      <c r="HC249" s="363"/>
      <c r="HD249" s="364"/>
      <c r="HE249" s="363"/>
      <c r="HF249" s="364"/>
      <c r="HG249" s="363"/>
      <c r="HH249" s="363"/>
      <c r="HI249" s="363"/>
      <c r="HJ249" s="364"/>
      <c r="HK249" s="365"/>
      <c r="HL249" s="366"/>
      <c r="HM249" s="350"/>
      <c r="HN249" s="360"/>
      <c r="HO249" s="361" t="s">
        <v>147</v>
      </c>
      <c r="HP249" s="362"/>
      <c r="HQ249" s="362"/>
      <c r="HR249" s="363"/>
      <c r="HS249" s="363"/>
      <c r="HT249" s="363"/>
      <c r="HU249" s="364"/>
      <c r="HV249" s="363"/>
      <c r="HW249" s="364"/>
      <c r="HX249" s="363"/>
      <c r="HY249" s="363"/>
      <c r="HZ249" s="363"/>
      <c r="IA249" s="364"/>
      <c r="IB249" s="365"/>
      <c r="IC249" s="366"/>
      <c r="ID249" s="350"/>
      <c r="IE249" s="360"/>
      <c r="IF249" s="361" t="s">
        <v>147</v>
      </c>
      <c r="IG249" s="362"/>
      <c r="IH249" s="362"/>
      <c r="II249" s="363"/>
      <c r="IJ249" s="363"/>
      <c r="IK249" s="363"/>
      <c r="IL249" s="364"/>
      <c r="IM249" s="363"/>
      <c r="IN249" s="364"/>
      <c r="IO249" s="363"/>
      <c r="IP249" s="363"/>
      <c r="IQ249" s="363"/>
      <c r="IR249" s="364"/>
      <c r="IS249" s="365"/>
      <c r="IT249" s="366"/>
      <c r="IU249" s="350"/>
      <c r="IV249" s="360"/>
      <c r="IW249" s="361" t="s">
        <v>147</v>
      </c>
      <c r="IX249" s="362"/>
      <c r="IY249" s="362"/>
      <c r="IZ249" s="363"/>
      <c r="JA249" s="363"/>
      <c r="JB249" s="363"/>
      <c r="JC249" s="364"/>
      <c r="JD249" s="363"/>
      <c r="JE249" s="364"/>
      <c r="JF249" s="363"/>
      <c r="JG249" s="363"/>
      <c r="JH249" s="363"/>
      <c r="JI249" s="364"/>
      <c r="JJ249" s="365"/>
      <c r="JK249" s="366"/>
      <c r="JL249" s="350"/>
      <c r="JM249" s="360"/>
      <c r="JN249" s="361" t="s">
        <v>147</v>
      </c>
      <c r="JO249" s="362"/>
      <c r="JP249" s="362"/>
      <c r="JQ249" s="363"/>
      <c r="JR249" s="363"/>
      <c r="JS249" s="363"/>
      <c r="JT249" s="364"/>
      <c r="JU249" s="363"/>
      <c r="JV249" s="364"/>
      <c r="JW249" s="363"/>
      <c r="JX249" s="363"/>
      <c r="JY249" s="363"/>
      <c r="JZ249" s="364"/>
      <c r="KA249" s="365"/>
      <c r="KB249" s="366"/>
      <c r="KC249" s="350"/>
      <c r="KD249" s="360"/>
      <c r="KE249" s="361" t="s">
        <v>147</v>
      </c>
      <c r="KF249" s="362"/>
      <c r="KG249" s="362"/>
      <c r="KH249" s="363"/>
      <c r="KI249" s="363"/>
      <c r="KJ249" s="363"/>
      <c r="KK249" s="364"/>
      <c r="KL249" s="363"/>
      <c r="KM249" s="364"/>
      <c r="KN249" s="363"/>
      <c r="KO249" s="363"/>
      <c r="KP249" s="363"/>
      <c r="KQ249" s="364"/>
      <c r="KR249" s="365"/>
      <c r="KS249" s="366"/>
      <c r="KT249" s="350"/>
      <c r="KU249" s="351"/>
    </row>
    <row r="250" ht="15.75" customHeight="1">
      <c r="A250" s="341">
        <v>1.0</v>
      </c>
      <c r="B250" s="342" t="s">
        <v>142</v>
      </c>
      <c r="C250" s="343" t="s">
        <v>121</v>
      </c>
      <c r="D250" s="343" t="s">
        <v>123</v>
      </c>
      <c r="E250" s="344" t="str">
        <f>ADHB!E250</f>
        <v/>
      </c>
      <c r="F250" s="344"/>
      <c r="G250" s="344">
        <f t="shared" ref="G250:G255" si="1909">IFERROR(E250*F250/1000000,0)</f>
        <v>0</v>
      </c>
      <c r="H250" s="345"/>
      <c r="I250" s="344">
        <f t="shared" ref="I250:I255" si="1910">IFERROR(+G250*H250,"")</f>
        <v>0</v>
      </c>
      <c r="J250" s="346"/>
      <c r="K250" s="347"/>
      <c r="L250" s="347"/>
      <c r="M250" s="344">
        <f t="shared" ref="M250:M255" si="1911">IFERROR(+(IF(G250="","0",G250))+(IF(I250="","0",I250))+(IF(L250="","0",L250)),"")</f>
        <v>0</v>
      </c>
      <c r="N250" s="345">
        <v>0.294289866351475</v>
      </c>
      <c r="O250" s="348">
        <f t="shared" ref="O250:O255" si="1912">IFERROR(+N250*(M250-L250),"")</f>
        <v>0</v>
      </c>
      <c r="P250" s="349">
        <f t="shared" ref="P250:P255" si="1913">IFERROR(+(IF(M250="","0",M250))-(IF(O250="","0",O250)),"")</f>
        <v>0</v>
      </c>
      <c r="Q250" s="350"/>
      <c r="R250" s="341">
        <v>1.0</v>
      </c>
      <c r="S250" s="342" t="s">
        <v>142</v>
      </c>
      <c r="T250" s="343" t="s">
        <v>121</v>
      </c>
      <c r="U250" s="343" t="s">
        <v>123</v>
      </c>
      <c r="V250" s="344" t="str">
        <f>ADHB!V250</f>
        <v/>
      </c>
      <c r="W250" s="344"/>
      <c r="X250" s="344">
        <f t="shared" ref="X250:X255" si="1914">IFERROR(V250*W250/1000000,0)</f>
        <v>0</v>
      </c>
      <c r="Y250" s="345"/>
      <c r="Z250" s="344">
        <f t="shared" ref="Z250:Z255" si="1915">IFERROR(+X250*Y250,"")</f>
        <v>0</v>
      </c>
      <c r="AA250" s="346"/>
      <c r="AB250" s="347"/>
      <c r="AC250" s="347"/>
      <c r="AD250" s="344">
        <f t="shared" ref="AD250:AD255" si="1916">IFERROR(+(IF(X250="","0",X250))+(IF(Z250="","0",Z250))+(IF(AC250="","0",AC250)),"")</f>
        <v>0</v>
      </c>
      <c r="AE250" s="345">
        <v>0.294289866351475</v>
      </c>
      <c r="AF250" s="348">
        <f t="shared" ref="AF250:AF255" si="1917">IFERROR(+AE250*(AD250-AC250),"")</f>
        <v>0</v>
      </c>
      <c r="AG250" s="349">
        <f t="shared" ref="AG250:AG255" si="1918">IFERROR(+(IF(AD250="","0",AD250))-(IF(AF250="","0",AF250)),"")</f>
        <v>0</v>
      </c>
      <c r="AH250" s="350"/>
      <c r="AI250" s="341">
        <v>1.0</v>
      </c>
      <c r="AJ250" s="342" t="s">
        <v>142</v>
      </c>
      <c r="AK250" s="343" t="s">
        <v>121</v>
      </c>
      <c r="AL250" s="343" t="s">
        <v>123</v>
      </c>
      <c r="AM250" s="344" t="str">
        <f>ADHB!AM250</f>
        <v/>
      </c>
      <c r="AN250" s="344"/>
      <c r="AO250" s="344">
        <f t="shared" ref="AO250:AO255" si="1919">IFERROR(AM250*AN250/1000000,0)</f>
        <v>0</v>
      </c>
      <c r="AP250" s="345"/>
      <c r="AQ250" s="344">
        <f t="shared" ref="AQ250:AQ255" si="1920">IFERROR(+AO250*AP250,"")</f>
        <v>0</v>
      </c>
      <c r="AR250" s="346"/>
      <c r="AS250" s="347"/>
      <c r="AT250" s="347"/>
      <c r="AU250" s="344">
        <f t="shared" ref="AU250:AU255" si="1921">IFERROR(+(IF(AO250="","0",AO250))+(IF(AQ250="","0",AQ250))+(IF(AT250="","0",AT250)),"")</f>
        <v>0</v>
      </c>
      <c r="AV250" s="345">
        <v>0.294289866351475</v>
      </c>
      <c r="AW250" s="348">
        <f t="shared" ref="AW250:AW255" si="1922">IFERROR(+AV250*(AU250-AT250),"")</f>
        <v>0</v>
      </c>
      <c r="AX250" s="349">
        <f t="shared" ref="AX250:AX255" si="1923">IFERROR(+(IF(AU250="","0",AU250))-(IF(AW250="","0",AW250)),"")</f>
        <v>0</v>
      </c>
      <c r="AY250" s="350"/>
      <c r="AZ250" s="341">
        <v>1.0</v>
      </c>
      <c r="BA250" s="342" t="s">
        <v>142</v>
      </c>
      <c r="BB250" s="343" t="s">
        <v>121</v>
      </c>
      <c r="BC250" s="343" t="s">
        <v>123</v>
      </c>
      <c r="BD250" s="344" t="str">
        <f>ADHB!BD250</f>
        <v/>
      </c>
      <c r="BE250" s="344"/>
      <c r="BF250" s="344">
        <f t="shared" ref="BF250:BF255" si="1924">IFERROR(BD250*BE250/1000000,0)</f>
        <v>0</v>
      </c>
      <c r="BG250" s="345"/>
      <c r="BH250" s="344">
        <f t="shared" ref="BH250:BH255" si="1925">IFERROR(+BF250*BG250,"")</f>
        <v>0</v>
      </c>
      <c r="BI250" s="346"/>
      <c r="BJ250" s="347"/>
      <c r="BK250" s="347"/>
      <c r="BL250" s="344">
        <f t="shared" ref="BL250:BL255" si="1926">IFERROR(+(IF(BF250="","0",BF250))+(IF(BH250="","0",BH250))+(IF(BK250="","0",BK250)),"")</f>
        <v>0</v>
      </c>
      <c r="BM250" s="345">
        <v>0.294289866351475</v>
      </c>
      <c r="BN250" s="348">
        <f t="shared" ref="BN250:BN255" si="1927">IFERROR(+BM250*(BL250-BK250),"")</f>
        <v>0</v>
      </c>
      <c r="BO250" s="349">
        <f t="shared" ref="BO250:BO255" si="1928">IFERROR(+(IF(BL250="","0",BL250))-(IF(BN250="","0",BN250)),"")</f>
        <v>0</v>
      </c>
      <c r="BP250" s="350"/>
      <c r="BQ250" s="341">
        <v>1.0</v>
      </c>
      <c r="BR250" s="342" t="s">
        <v>142</v>
      </c>
      <c r="BS250" s="343" t="s">
        <v>121</v>
      </c>
      <c r="BT250" s="343" t="s">
        <v>123</v>
      </c>
      <c r="BU250" s="344" t="str">
        <f>ADHB!BU250</f>
        <v/>
      </c>
      <c r="BV250" s="344"/>
      <c r="BW250" s="344">
        <f t="shared" ref="BW250:BW255" si="1929">IFERROR(BU250*BV250/1000000,0)</f>
        <v>0</v>
      </c>
      <c r="BX250" s="345"/>
      <c r="BY250" s="344">
        <f t="shared" ref="BY250:BY255" si="1930">IFERROR(+BW250*BX250,"")</f>
        <v>0</v>
      </c>
      <c r="BZ250" s="346"/>
      <c r="CA250" s="347"/>
      <c r="CB250" s="347"/>
      <c r="CC250" s="344">
        <f t="shared" ref="CC250:CC255" si="1931">IFERROR(+(IF(BW250="","0",BW250))+(IF(BY250="","0",BY250))+(IF(CB250="","0",CB250)),"")</f>
        <v>0</v>
      </c>
      <c r="CD250" s="345">
        <v>0.294289866351475</v>
      </c>
      <c r="CE250" s="348">
        <f t="shared" ref="CE250:CE255" si="1932">IFERROR(+CD250*(CC250-CB250),"")</f>
        <v>0</v>
      </c>
      <c r="CF250" s="349">
        <f t="shared" ref="CF250:CF255" si="1933">IFERROR(+(IF(CC250="","0",CC250))-(IF(CE250="","0",CE250)),"")</f>
        <v>0</v>
      </c>
      <c r="CG250" s="350"/>
      <c r="CH250" s="341">
        <v>1.0</v>
      </c>
      <c r="CI250" s="342" t="s">
        <v>142</v>
      </c>
      <c r="CJ250" s="343" t="s">
        <v>121</v>
      </c>
      <c r="CK250" s="343" t="s">
        <v>123</v>
      </c>
      <c r="CL250" s="344" t="str">
        <f>ADHB!CL250</f>
        <v/>
      </c>
      <c r="CM250" s="344"/>
      <c r="CN250" s="344">
        <f t="shared" ref="CN250:CN255" si="1934">IFERROR(CL250*CM250/1000000,0)</f>
        <v>0</v>
      </c>
      <c r="CO250" s="345"/>
      <c r="CP250" s="344">
        <f t="shared" ref="CP250:CP255" si="1935">IFERROR(+CN250*CO250,"")</f>
        <v>0</v>
      </c>
      <c r="CQ250" s="346"/>
      <c r="CR250" s="347"/>
      <c r="CS250" s="347"/>
      <c r="CT250" s="344">
        <f t="shared" ref="CT250:CT255" si="1936">IFERROR(+(IF(CN250="","0",CN250))+(IF(CP250="","0",CP250))+(IF(CS250="","0",CS250)),"")</f>
        <v>0</v>
      </c>
      <c r="CU250" s="345">
        <v>0.294289866351475</v>
      </c>
      <c r="CV250" s="348">
        <f t="shared" ref="CV250:CV255" si="1937">IFERROR(+CU250*(CT250-CS250),"")</f>
        <v>0</v>
      </c>
      <c r="CW250" s="349">
        <f t="shared" ref="CW250:CW255" si="1938">IFERROR(+(IF(CT250="","0",CT250))-(IF(CV250="","0",CV250)),"")</f>
        <v>0</v>
      </c>
      <c r="CX250" s="350"/>
      <c r="CY250" s="341">
        <v>1.0</v>
      </c>
      <c r="CZ250" s="342" t="s">
        <v>142</v>
      </c>
      <c r="DA250" s="343" t="s">
        <v>121</v>
      </c>
      <c r="DB250" s="343" t="s">
        <v>123</v>
      </c>
      <c r="DC250" s="344" t="str">
        <f>ADHB!DC250</f>
        <v/>
      </c>
      <c r="DD250" s="344"/>
      <c r="DE250" s="344">
        <f t="shared" ref="DE250:DE255" si="1939">IFERROR(DC250*DD250/1000000,0)</f>
        <v>0</v>
      </c>
      <c r="DF250" s="345"/>
      <c r="DG250" s="344">
        <f t="shared" ref="DG250:DG255" si="1940">IFERROR(+DE250*DF250,"")</f>
        <v>0</v>
      </c>
      <c r="DH250" s="346"/>
      <c r="DI250" s="347"/>
      <c r="DJ250" s="347"/>
      <c r="DK250" s="344">
        <f t="shared" ref="DK250:DK255" si="1941">IFERROR(+(IF(DE250="","0",DE250))+(IF(DG250="","0",DG250))+(IF(DJ250="","0",DJ250)),"")</f>
        <v>0</v>
      </c>
      <c r="DL250" s="345">
        <v>0.294289866351475</v>
      </c>
      <c r="DM250" s="348">
        <f t="shared" ref="DM250:DM255" si="1942">IFERROR(+DL250*(DK250-DJ250),"")</f>
        <v>0</v>
      </c>
      <c r="DN250" s="349">
        <f t="shared" ref="DN250:DN255" si="1943">IFERROR(+(IF(DK250="","0",DK250))-(IF(DM250="","0",DM250)),"")</f>
        <v>0</v>
      </c>
      <c r="DO250" s="350"/>
      <c r="DP250" s="341">
        <v>1.0</v>
      </c>
      <c r="DQ250" s="342" t="s">
        <v>142</v>
      </c>
      <c r="DR250" s="343" t="s">
        <v>121</v>
      </c>
      <c r="DS250" s="343" t="s">
        <v>123</v>
      </c>
      <c r="DT250" s="344" t="str">
        <f>ADHB!DT250</f>
        <v/>
      </c>
      <c r="DU250" s="344"/>
      <c r="DV250" s="344">
        <f t="shared" ref="DV250:DV255" si="1944">IFERROR(DT250*DU250/1000000,0)</f>
        <v>0</v>
      </c>
      <c r="DW250" s="345"/>
      <c r="DX250" s="344">
        <f t="shared" ref="DX250:DX255" si="1945">IFERROR(+DV250*DW250,"")</f>
        <v>0</v>
      </c>
      <c r="DY250" s="346"/>
      <c r="DZ250" s="347"/>
      <c r="EA250" s="347"/>
      <c r="EB250" s="344">
        <f t="shared" ref="EB250:EB255" si="1946">IFERROR(+(IF(DV250="","0",DV250))+(IF(DX250="","0",DX250))+(IF(EA250="","0",EA250)),"")</f>
        <v>0</v>
      </c>
      <c r="EC250" s="345">
        <v>0.294289866351475</v>
      </c>
      <c r="ED250" s="348">
        <f t="shared" ref="ED250:ED255" si="1947">IFERROR(+EC250*(EB250-EA250),"")</f>
        <v>0</v>
      </c>
      <c r="EE250" s="349">
        <f t="shared" ref="EE250:EE255" si="1948">IFERROR(+(IF(EB250="","0",EB250))-(IF(ED250="","0",ED250)),"")</f>
        <v>0</v>
      </c>
      <c r="EF250" s="350"/>
      <c r="EG250" s="341">
        <v>1.0</v>
      </c>
      <c r="EH250" s="342" t="s">
        <v>142</v>
      </c>
      <c r="EI250" s="343" t="s">
        <v>121</v>
      </c>
      <c r="EJ250" s="343" t="s">
        <v>123</v>
      </c>
      <c r="EK250" s="344" t="str">
        <f>ADHB!EK250</f>
        <v/>
      </c>
      <c r="EL250" s="344"/>
      <c r="EM250" s="344">
        <f t="shared" ref="EM250:EM255" si="1949">IFERROR(EK250*EL250/1000000,0)</f>
        <v>0</v>
      </c>
      <c r="EN250" s="345"/>
      <c r="EO250" s="344">
        <f t="shared" ref="EO250:EO255" si="1950">IFERROR(+EM250*EN250,"")</f>
        <v>0</v>
      </c>
      <c r="EP250" s="346"/>
      <c r="EQ250" s="347"/>
      <c r="ER250" s="347"/>
      <c r="ES250" s="344">
        <f t="shared" ref="ES250:ES255" si="1951">IFERROR(+(IF(EM250="","0",EM250))+(IF(EO250="","0",EO250))+(IF(ER250="","0",ER250)),"")</f>
        <v>0</v>
      </c>
      <c r="ET250" s="345">
        <v>0.294289866351475</v>
      </c>
      <c r="EU250" s="348">
        <f t="shared" ref="EU250:EU255" si="1952">IFERROR(+ET250*(ES250-ER250),"")</f>
        <v>0</v>
      </c>
      <c r="EV250" s="349">
        <f t="shared" ref="EV250:EV255" si="1953">IFERROR(+(IF(ES250="","0",ES250))-(IF(EU250="","0",EU250)),"")</f>
        <v>0</v>
      </c>
      <c r="EW250" s="350"/>
      <c r="EX250" s="341">
        <v>1.0</v>
      </c>
      <c r="EY250" s="342" t="s">
        <v>142</v>
      </c>
      <c r="EZ250" s="343" t="s">
        <v>121</v>
      </c>
      <c r="FA250" s="343" t="s">
        <v>123</v>
      </c>
      <c r="FB250" s="344" t="str">
        <f>ADHB!FB250</f>
        <v/>
      </c>
      <c r="FC250" s="344"/>
      <c r="FD250" s="344">
        <f t="shared" ref="FD250:FD255" si="1954">IFERROR(FB250*FC250/1000000,0)</f>
        <v>0</v>
      </c>
      <c r="FE250" s="345"/>
      <c r="FF250" s="344">
        <f t="shared" ref="FF250:FF255" si="1955">IFERROR(+FD250*FE250,"")</f>
        <v>0</v>
      </c>
      <c r="FG250" s="346"/>
      <c r="FH250" s="347"/>
      <c r="FI250" s="347"/>
      <c r="FJ250" s="344">
        <f t="shared" ref="FJ250:FJ255" si="1956">IFERROR(+(IF(FD250="","0",FD250))+(IF(FF250="","0",FF250))+(IF(FI250="","0",FI250)),"")</f>
        <v>0</v>
      </c>
      <c r="FK250" s="345">
        <v>0.294289866351475</v>
      </c>
      <c r="FL250" s="348">
        <f t="shared" ref="FL250:FL255" si="1957">IFERROR(+FK250*(FJ250-FI250),"")</f>
        <v>0</v>
      </c>
      <c r="FM250" s="349">
        <f t="shared" ref="FM250:FM255" si="1958">IFERROR(+(IF(FJ250="","0",FJ250))-(IF(FL250="","0",FL250)),"")</f>
        <v>0</v>
      </c>
      <c r="FN250" s="350"/>
      <c r="FO250" s="341">
        <v>1.0</v>
      </c>
      <c r="FP250" s="342" t="s">
        <v>142</v>
      </c>
      <c r="FQ250" s="343" t="s">
        <v>121</v>
      </c>
      <c r="FR250" s="343" t="s">
        <v>123</v>
      </c>
      <c r="FS250" s="344" t="str">
        <f>ADHB!FS250</f>
        <v/>
      </c>
      <c r="FT250" s="344"/>
      <c r="FU250" s="344">
        <f t="shared" ref="FU250:FU255" si="1959">IFERROR(FS250*FT250/1000000,0)</f>
        <v>0</v>
      </c>
      <c r="FV250" s="345"/>
      <c r="FW250" s="344">
        <f t="shared" ref="FW250:FW255" si="1960">IFERROR(+FU250*FV250,"")</f>
        <v>0</v>
      </c>
      <c r="FX250" s="346"/>
      <c r="FY250" s="347"/>
      <c r="FZ250" s="347"/>
      <c r="GA250" s="344">
        <f t="shared" ref="GA250:GA255" si="1961">IFERROR(+(IF(FU250="","0",FU250))+(IF(FW250="","0",FW250))+(IF(FZ250="","0",FZ250)),"")</f>
        <v>0</v>
      </c>
      <c r="GB250" s="345">
        <v>0.294289866351475</v>
      </c>
      <c r="GC250" s="348">
        <f t="shared" ref="GC250:GC255" si="1962">IFERROR(+GB250*(GA250-FZ250),"")</f>
        <v>0</v>
      </c>
      <c r="GD250" s="349">
        <f t="shared" ref="GD250:GD255" si="1963">IFERROR(+(IF(GA250="","0",GA250))-(IF(GC250="","0",GC250)),"")</f>
        <v>0</v>
      </c>
      <c r="GE250" s="350"/>
      <c r="GF250" s="341">
        <v>1.0</v>
      </c>
      <c r="GG250" s="342" t="s">
        <v>142</v>
      </c>
      <c r="GH250" s="343" t="s">
        <v>121</v>
      </c>
      <c r="GI250" s="343" t="s">
        <v>123</v>
      </c>
      <c r="GJ250" s="344" t="str">
        <f>ADHB!GJ250</f>
        <v/>
      </c>
      <c r="GK250" s="344"/>
      <c r="GL250" s="344">
        <f t="shared" ref="GL250:GL255" si="1964">IFERROR(GJ250*GK250/1000000,0)</f>
        <v>0</v>
      </c>
      <c r="GM250" s="345"/>
      <c r="GN250" s="344">
        <f t="shared" ref="GN250:GN255" si="1965">IFERROR(+GL250*GM250,"")</f>
        <v>0</v>
      </c>
      <c r="GO250" s="346"/>
      <c r="GP250" s="347"/>
      <c r="GQ250" s="347"/>
      <c r="GR250" s="344">
        <f t="shared" ref="GR250:GR255" si="1966">IFERROR(+(IF(GL250="","0",GL250))+(IF(GN250="","0",GN250))+(IF(GQ250="","0",GQ250)),"")</f>
        <v>0</v>
      </c>
      <c r="GS250" s="345">
        <v>0.294289866351475</v>
      </c>
      <c r="GT250" s="348">
        <f t="shared" ref="GT250:GT255" si="1967">IFERROR(+GS250*(GR250-GQ250),"")</f>
        <v>0</v>
      </c>
      <c r="GU250" s="349">
        <f t="shared" ref="GU250:GU255" si="1968">IFERROR(+(IF(GR250="","0",GR250))-(IF(GT250="","0",GT250)),"")</f>
        <v>0</v>
      </c>
      <c r="GV250" s="350"/>
      <c r="GW250" s="341">
        <v>1.0</v>
      </c>
      <c r="GX250" s="342" t="s">
        <v>142</v>
      </c>
      <c r="GY250" s="343" t="s">
        <v>121</v>
      </c>
      <c r="GZ250" s="343" t="s">
        <v>123</v>
      </c>
      <c r="HA250" s="344" t="str">
        <f>ADHB!HA250</f>
        <v/>
      </c>
      <c r="HB250" s="344"/>
      <c r="HC250" s="344">
        <f t="shared" ref="HC250:HC255" si="1969">IFERROR(HA250*HB250/1000000,0)</f>
        <v>0</v>
      </c>
      <c r="HD250" s="345"/>
      <c r="HE250" s="344">
        <f t="shared" ref="HE250:HE255" si="1970">IFERROR(+HC250*HD250,"")</f>
        <v>0</v>
      </c>
      <c r="HF250" s="346"/>
      <c r="HG250" s="347"/>
      <c r="HH250" s="347"/>
      <c r="HI250" s="344">
        <f t="shared" ref="HI250:HI255" si="1971">IFERROR(+(IF(HC250="","0",HC250))+(IF(HE250="","0",HE250))+(IF(HH250="","0",HH250)),"")</f>
        <v>0</v>
      </c>
      <c r="HJ250" s="345">
        <v>0.294289866351475</v>
      </c>
      <c r="HK250" s="348">
        <f t="shared" ref="HK250:HK255" si="1972">IFERROR(+HJ250*(HI250-HH250),"")</f>
        <v>0</v>
      </c>
      <c r="HL250" s="349">
        <f t="shared" ref="HL250:HL255" si="1973">IFERROR(+(IF(HI250="","0",HI250))-(IF(HK250="","0",HK250)),"")</f>
        <v>0</v>
      </c>
      <c r="HM250" s="350"/>
      <c r="HN250" s="341">
        <v>1.0</v>
      </c>
      <c r="HO250" s="342" t="s">
        <v>142</v>
      </c>
      <c r="HP250" s="343" t="s">
        <v>121</v>
      </c>
      <c r="HQ250" s="343" t="s">
        <v>123</v>
      </c>
      <c r="HR250" s="344" t="str">
        <f>ADHB!HR250</f>
        <v/>
      </c>
      <c r="HS250" s="344"/>
      <c r="HT250" s="344">
        <f t="shared" ref="HT250:HT255" si="1974">IFERROR(HR250*HS250/1000000,0)</f>
        <v>0</v>
      </c>
      <c r="HU250" s="345"/>
      <c r="HV250" s="344">
        <f t="shared" ref="HV250:HV255" si="1975">IFERROR(+HT250*HU250,"")</f>
        <v>0</v>
      </c>
      <c r="HW250" s="346"/>
      <c r="HX250" s="347"/>
      <c r="HY250" s="347"/>
      <c r="HZ250" s="344">
        <f t="shared" ref="HZ250:HZ255" si="1976">IFERROR(+(IF(HT250="","0",HT250))+(IF(HV250="","0",HV250))+(IF(HY250="","0",HY250)),"")</f>
        <v>0</v>
      </c>
      <c r="IA250" s="345">
        <v>0.294289866351475</v>
      </c>
      <c r="IB250" s="348">
        <f t="shared" ref="IB250:IB255" si="1977">IFERROR(+IA250*(HZ250-HY250),"")</f>
        <v>0</v>
      </c>
      <c r="IC250" s="349">
        <f t="shared" ref="IC250:IC255" si="1978">IFERROR(+(IF(HZ250="","0",HZ250))-(IF(IB250="","0",IB250)),"")</f>
        <v>0</v>
      </c>
      <c r="ID250" s="350"/>
      <c r="IE250" s="341">
        <v>1.0</v>
      </c>
      <c r="IF250" s="342" t="s">
        <v>142</v>
      </c>
      <c r="IG250" s="343" t="s">
        <v>121</v>
      </c>
      <c r="IH250" s="343" t="s">
        <v>123</v>
      </c>
      <c r="II250" s="344" t="str">
        <f>ADHB!II250</f>
        <v/>
      </c>
      <c r="IJ250" s="344"/>
      <c r="IK250" s="344">
        <f t="shared" ref="IK250:IK255" si="1979">IFERROR(II250*IJ250/1000000,0)</f>
        <v>0</v>
      </c>
      <c r="IL250" s="345"/>
      <c r="IM250" s="344">
        <f t="shared" ref="IM250:IM255" si="1980">IFERROR(+IK250*IL250,"")</f>
        <v>0</v>
      </c>
      <c r="IN250" s="346"/>
      <c r="IO250" s="347"/>
      <c r="IP250" s="347"/>
      <c r="IQ250" s="344">
        <f t="shared" ref="IQ250:IQ255" si="1981">IFERROR(+(IF(IK250="","0",IK250))+(IF(IM250="","0",IM250))+(IF(IP250="","0",IP250)),"")</f>
        <v>0</v>
      </c>
      <c r="IR250" s="345">
        <v>0.294289866351475</v>
      </c>
      <c r="IS250" s="348">
        <f t="shared" ref="IS250:IS255" si="1982">IFERROR(+IR250*(IQ250-IP250),"")</f>
        <v>0</v>
      </c>
      <c r="IT250" s="349">
        <f t="shared" ref="IT250:IT255" si="1983">IFERROR(+(IF(IQ250="","0",IQ250))-(IF(IS250="","0",IS250)),"")</f>
        <v>0</v>
      </c>
      <c r="IU250" s="350"/>
      <c r="IV250" s="341">
        <v>1.0</v>
      </c>
      <c r="IW250" s="342" t="s">
        <v>142</v>
      </c>
      <c r="IX250" s="343" t="s">
        <v>121</v>
      </c>
      <c r="IY250" s="343" t="s">
        <v>123</v>
      </c>
      <c r="IZ250" s="344" t="str">
        <f>ADHB!IZ250</f>
        <v/>
      </c>
      <c r="JA250" s="344"/>
      <c r="JB250" s="344">
        <f t="shared" ref="JB250:JB255" si="1984">IFERROR(IZ250*JA250/1000000,0)</f>
        <v>0</v>
      </c>
      <c r="JC250" s="345"/>
      <c r="JD250" s="344">
        <f t="shared" ref="JD250:JD255" si="1985">IFERROR(+JB250*JC250,"")</f>
        <v>0</v>
      </c>
      <c r="JE250" s="346"/>
      <c r="JF250" s="347"/>
      <c r="JG250" s="347"/>
      <c r="JH250" s="344">
        <f t="shared" ref="JH250:JH255" si="1986">IFERROR(+(IF(JB250="","0",JB250))+(IF(JD250="","0",JD250))+(IF(JG250="","0",JG250)),"")</f>
        <v>0</v>
      </c>
      <c r="JI250" s="345">
        <v>0.294289866351475</v>
      </c>
      <c r="JJ250" s="348">
        <f t="shared" ref="JJ250:JJ255" si="1987">IFERROR(+JI250*(JH250-JG250),"")</f>
        <v>0</v>
      </c>
      <c r="JK250" s="349">
        <f t="shared" ref="JK250:JK255" si="1988">IFERROR(+(IF(JH250="","0",JH250))-(IF(JJ250="","0",JJ250)),"")</f>
        <v>0</v>
      </c>
      <c r="JL250" s="350"/>
      <c r="JM250" s="341">
        <v>1.0</v>
      </c>
      <c r="JN250" s="342" t="s">
        <v>142</v>
      </c>
      <c r="JO250" s="343" t="s">
        <v>121</v>
      </c>
      <c r="JP250" s="343" t="s">
        <v>123</v>
      </c>
      <c r="JQ250" s="344" t="str">
        <f>ADHB!KY250</f>
        <v/>
      </c>
      <c r="JR250" s="344"/>
      <c r="JS250" s="344">
        <f t="shared" ref="JS250:JS255" si="1989">IFERROR(JQ250*JR250/1000000,0)</f>
        <v>0</v>
      </c>
      <c r="JT250" s="345"/>
      <c r="JU250" s="344">
        <f t="shared" ref="JU250:JU255" si="1990">IFERROR(+JS250*JT250,"")</f>
        <v>0</v>
      </c>
      <c r="JV250" s="346"/>
      <c r="JW250" s="347"/>
      <c r="JX250" s="347"/>
      <c r="JY250" s="344">
        <f t="shared" ref="JY250:JY255" si="1991">IFERROR(+(IF(JS250="","0",JS250))+(IF(JU250="","0",JU250))+(IF(JX250="","0",JX250)),"")</f>
        <v>0</v>
      </c>
      <c r="JZ250" s="345">
        <v>0.294289866351475</v>
      </c>
      <c r="KA250" s="348">
        <f t="shared" ref="KA250:KA255" si="1992">IFERROR(+JZ250*(JY250-JX250),"")</f>
        <v>0</v>
      </c>
      <c r="KB250" s="349">
        <f t="shared" ref="KB250:KB255" si="1993">IFERROR(+(IF(JY250="","0",JY250))-(IF(KA250="","0",KA250)),"")</f>
        <v>0</v>
      </c>
      <c r="KC250" s="350"/>
      <c r="KD250" s="341">
        <v>1.0</v>
      </c>
      <c r="KE250" s="342" t="s">
        <v>142</v>
      </c>
      <c r="KF250" s="343" t="s">
        <v>121</v>
      </c>
      <c r="KG250" s="343" t="s">
        <v>123</v>
      </c>
      <c r="KH250" s="344" t="str">
        <f>ADHB!LP250</f>
        <v/>
      </c>
      <c r="KI250" s="344"/>
      <c r="KJ250" s="344">
        <f t="shared" ref="KJ250:KJ255" si="1994">IFERROR(KH250*KI250/1000000,0)</f>
        <v>0</v>
      </c>
      <c r="KK250" s="345"/>
      <c r="KL250" s="344">
        <f t="shared" ref="KL250:KL255" si="1995">IFERROR(+KJ250*KK250,"")</f>
        <v>0</v>
      </c>
      <c r="KM250" s="346"/>
      <c r="KN250" s="347"/>
      <c r="KO250" s="347"/>
      <c r="KP250" s="344">
        <f t="shared" ref="KP250:KP255" si="1996">IFERROR(+(IF(KJ250="","0",KJ250))+(IF(KL250="","0",KL250))+(IF(KO250="","0",KO250)),"")</f>
        <v>0</v>
      </c>
      <c r="KQ250" s="345">
        <v>0.294289866351475</v>
      </c>
      <c r="KR250" s="348">
        <f t="shared" ref="KR250:KR255" si="1997">IFERROR(+KQ250*(KP250-KO250),"")</f>
        <v>0</v>
      </c>
      <c r="KS250" s="349">
        <f t="shared" ref="KS250:KS255" si="1998">IFERROR(+(IF(KP250="","0",KP250))-(IF(KR250="","0",KR250)),"")</f>
        <v>0</v>
      </c>
      <c r="KT250" s="350"/>
      <c r="KU250" s="351"/>
    </row>
    <row r="251" ht="15.75" customHeight="1">
      <c r="A251" s="341">
        <v>2.0</v>
      </c>
      <c r="B251" s="342" t="s">
        <v>148</v>
      </c>
      <c r="C251" s="343" t="s">
        <v>121</v>
      </c>
      <c r="D251" s="343" t="s">
        <v>123</v>
      </c>
      <c r="E251" s="344" t="str">
        <f>ADHB!E251</f>
        <v/>
      </c>
      <c r="F251" s="344"/>
      <c r="G251" s="344">
        <f t="shared" si="1909"/>
        <v>0</v>
      </c>
      <c r="H251" s="345"/>
      <c r="I251" s="344">
        <f t="shared" si="1910"/>
        <v>0</v>
      </c>
      <c r="J251" s="346"/>
      <c r="K251" s="347"/>
      <c r="L251" s="347"/>
      <c r="M251" s="344">
        <f t="shared" si="1911"/>
        <v>0</v>
      </c>
      <c r="N251" s="345">
        <v>0.294289866351475</v>
      </c>
      <c r="O251" s="348">
        <f t="shared" si="1912"/>
        <v>0</v>
      </c>
      <c r="P251" s="349">
        <f t="shared" si="1913"/>
        <v>0</v>
      </c>
      <c r="Q251" s="350"/>
      <c r="R251" s="341">
        <v>2.0</v>
      </c>
      <c r="S251" s="342" t="s">
        <v>148</v>
      </c>
      <c r="T251" s="343" t="s">
        <v>121</v>
      </c>
      <c r="U251" s="343" t="s">
        <v>123</v>
      </c>
      <c r="V251" s="344" t="str">
        <f>ADHB!V251</f>
        <v/>
      </c>
      <c r="W251" s="344"/>
      <c r="X251" s="344">
        <f t="shared" si="1914"/>
        <v>0</v>
      </c>
      <c r="Y251" s="345"/>
      <c r="Z251" s="344">
        <f t="shared" si="1915"/>
        <v>0</v>
      </c>
      <c r="AA251" s="346"/>
      <c r="AB251" s="347"/>
      <c r="AC251" s="347"/>
      <c r="AD251" s="344">
        <f t="shared" si="1916"/>
        <v>0</v>
      </c>
      <c r="AE251" s="345">
        <v>0.294289866351475</v>
      </c>
      <c r="AF251" s="348">
        <f t="shared" si="1917"/>
        <v>0</v>
      </c>
      <c r="AG251" s="349">
        <f t="shared" si="1918"/>
        <v>0</v>
      </c>
      <c r="AH251" s="350"/>
      <c r="AI251" s="341">
        <v>2.0</v>
      </c>
      <c r="AJ251" s="342" t="s">
        <v>148</v>
      </c>
      <c r="AK251" s="343" t="s">
        <v>121</v>
      </c>
      <c r="AL251" s="343" t="s">
        <v>123</v>
      </c>
      <c r="AM251" s="344" t="str">
        <f>ADHB!AM251</f>
        <v/>
      </c>
      <c r="AN251" s="344"/>
      <c r="AO251" s="344">
        <f t="shared" si="1919"/>
        <v>0</v>
      </c>
      <c r="AP251" s="345"/>
      <c r="AQ251" s="344">
        <f t="shared" si="1920"/>
        <v>0</v>
      </c>
      <c r="AR251" s="346"/>
      <c r="AS251" s="347"/>
      <c r="AT251" s="347"/>
      <c r="AU251" s="344">
        <f t="shared" si="1921"/>
        <v>0</v>
      </c>
      <c r="AV251" s="345">
        <v>0.294289866351475</v>
      </c>
      <c r="AW251" s="348">
        <f t="shared" si="1922"/>
        <v>0</v>
      </c>
      <c r="AX251" s="349">
        <f t="shared" si="1923"/>
        <v>0</v>
      </c>
      <c r="AY251" s="350"/>
      <c r="AZ251" s="341">
        <v>2.0</v>
      </c>
      <c r="BA251" s="342" t="s">
        <v>148</v>
      </c>
      <c r="BB251" s="343" t="s">
        <v>121</v>
      </c>
      <c r="BC251" s="343" t="s">
        <v>123</v>
      </c>
      <c r="BD251" s="344" t="str">
        <f>ADHB!BD251</f>
        <v/>
      </c>
      <c r="BE251" s="344"/>
      <c r="BF251" s="344">
        <f t="shared" si="1924"/>
        <v>0</v>
      </c>
      <c r="BG251" s="345"/>
      <c r="BH251" s="344">
        <f t="shared" si="1925"/>
        <v>0</v>
      </c>
      <c r="BI251" s="346"/>
      <c r="BJ251" s="347"/>
      <c r="BK251" s="347"/>
      <c r="BL251" s="344">
        <f t="shared" si="1926"/>
        <v>0</v>
      </c>
      <c r="BM251" s="345">
        <v>0.294289866351475</v>
      </c>
      <c r="BN251" s="348">
        <f t="shared" si="1927"/>
        <v>0</v>
      </c>
      <c r="BO251" s="349">
        <f t="shared" si="1928"/>
        <v>0</v>
      </c>
      <c r="BP251" s="350"/>
      <c r="BQ251" s="341">
        <v>2.0</v>
      </c>
      <c r="BR251" s="342" t="s">
        <v>148</v>
      </c>
      <c r="BS251" s="343" t="s">
        <v>121</v>
      </c>
      <c r="BT251" s="343" t="s">
        <v>123</v>
      </c>
      <c r="BU251" s="344" t="str">
        <f>ADHB!BU251</f>
        <v/>
      </c>
      <c r="BV251" s="344"/>
      <c r="BW251" s="344">
        <f t="shared" si="1929"/>
        <v>0</v>
      </c>
      <c r="BX251" s="345"/>
      <c r="BY251" s="344">
        <f t="shared" si="1930"/>
        <v>0</v>
      </c>
      <c r="BZ251" s="346"/>
      <c r="CA251" s="347"/>
      <c r="CB251" s="347"/>
      <c r="CC251" s="344">
        <f t="shared" si="1931"/>
        <v>0</v>
      </c>
      <c r="CD251" s="345">
        <v>0.294289866351475</v>
      </c>
      <c r="CE251" s="348">
        <f t="shared" si="1932"/>
        <v>0</v>
      </c>
      <c r="CF251" s="349">
        <f t="shared" si="1933"/>
        <v>0</v>
      </c>
      <c r="CG251" s="350"/>
      <c r="CH251" s="341">
        <v>2.0</v>
      </c>
      <c r="CI251" s="342" t="s">
        <v>148</v>
      </c>
      <c r="CJ251" s="343" t="s">
        <v>121</v>
      </c>
      <c r="CK251" s="343" t="s">
        <v>123</v>
      </c>
      <c r="CL251" s="344" t="str">
        <f>ADHB!CL251</f>
        <v/>
      </c>
      <c r="CM251" s="344"/>
      <c r="CN251" s="344">
        <f t="shared" si="1934"/>
        <v>0</v>
      </c>
      <c r="CO251" s="345"/>
      <c r="CP251" s="344">
        <f t="shared" si="1935"/>
        <v>0</v>
      </c>
      <c r="CQ251" s="346"/>
      <c r="CR251" s="347"/>
      <c r="CS251" s="347"/>
      <c r="CT251" s="344">
        <f t="shared" si="1936"/>
        <v>0</v>
      </c>
      <c r="CU251" s="345">
        <v>0.294289866351475</v>
      </c>
      <c r="CV251" s="348">
        <f t="shared" si="1937"/>
        <v>0</v>
      </c>
      <c r="CW251" s="349">
        <f t="shared" si="1938"/>
        <v>0</v>
      </c>
      <c r="CX251" s="350"/>
      <c r="CY251" s="341">
        <v>2.0</v>
      </c>
      <c r="CZ251" s="342" t="s">
        <v>148</v>
      </c>
      <c r="DA251" s="343" t="s">
        <v>121</v>
      </c>
      <c r="DB251" s="343" t="s">
        <v>123</v>
      </c>
      <c r="DC251" s="344" t="str">
        <f>ADHB!DC251</f>
        <v/>
      </c>
      <c r="DD251" s="344"/>
      <c r="DE251" s="344">
        <f t="shared" si="1939"/>
        <v>0</v>
      </c>
      <c r="DF251" s="345"/>
      <c r="DG251" s="344">
        <f t="shared" si="1940"/>
        <v>0</v>
      </c>
      <c r="DH251" s="346"/>
      <c r="DI251" s="347"/>
      <c r="DJ251" s="347"/>
      <c r="DK251" s="344">
        <f t="shared" si="1941"/>
        <v>0</v>
      </c>
      <c r="DL251" s="345">
        <v>0.294289866351475</v>
      </c>
      <c r="DM251" s="348">
        <f t="shared" si="1942"/>
        <v>0</v>
      </c>
      <c r="DN251" s="349">
        <f t="shared" si="1943"/>
        <v>0</v>
      </c>
      <c r="DO251" s="350"/>
      <c r="DP251" s="341">
        <v>2.0</v>
      </c>
      <c r="DQ251" s="342" t="s">
        <v>148</v>
      </c>
      <c r="DR251" s="343" t="s">
        <v>121</v>
      </c>
      <c r="DS251" s="343" t="s">
        <v>123</v>
      </c>
      <c r="DT251" s="344" t="str">
        <f>ADHB!DT251</f>
        <v/>
      </c>
      <c r="DU251" s="344"/>
      <c r="DV251" s="344">
        <f t="shared" si="1944"/>
        <v>0</v>
      </c>
      <c r="DW251" s="345"/>
      <c r="DX251" s="344">
        <f t="shared" si="1945"/>
        <v>0</v>
      </c>
      <c r="DY251" s="346"/>
      <c r="DZ251" s="347"/>
      <c r="EA251" s="347"/>
      <c r="EB251" s="344">
        <f t="shared" si="1946"/>
        <v>0</v>
      </c>
      <c r="EC251" s="345">
        <v>0.294289866351475</v>
      </c>
      <c r="ED251" s="348">
        <f t="shared" si="1947"/>
        <v>0</v>
      </c>
      <c r="EE251" s="349">
        <f t="shared" si="1948"/>
        <v>0</v>
      </c>
      <c r="EF251" s="350"/>
      <c r="EG251" s="341">
        <v>2.0</v>
      </c>
      <c r="EH251" s="342" t="s">
        <v>148</v>
      </c>
      <c r="EI251" s="343" t="s">
        <v>121</v>
      </c>
      <c r="EJ251" s="343" t="s">
        <v>123</v>
      </c>
      <c r="EK251" s="344" t="str">
        <f>ADHB!EK251</f>
        <v/>
      </c>
      <c r="EL251" s="344"/>
      <c r="EM251" s="344">
        <f t="shared" si="1949"/>
        <v>0</v>
      </c>
      <c r="EN251" s="345"/>
      <c r="EO251" s="344">
        <f t="shared" si="1950"/>
        <v>0</v>
      </c>
      <c r="EP251" s="346"/>
      <c r="EQ251" s="347"/>
      <c r="ER251" s="347"/>
      <c r="ES251" s="344">
        <f t="shared" si="1951"/>
        <v>0</v>
      </c>
      <c r="ET251" s="345">
        <v>0.294289866351475</v>
      </c>
      <c r="EU251" s="348">
        <f t="shared" si="1952"/>
        <v>0</v>
      </c>
      <c r="EV251" s="349">
        <f t="shared" si="1953"/>
        <v>0</v>
      </c>
      <c r="EW251" s="350"/>
      <c r="EX251" s="341">
        <v>2.0</v>
      </c>
      <c r="EY251" s="342" t="s">
        <v>148</v>
      </c>
      <c r="EZ251" s="343" t="s">
        <v>121</v>
      </c>
      <c r="FA251" s="343" t="s">
        <v>123</v>
      </c>
      <c r="FB251" s="344" t="str">
        <f>ADHB!FB251</f>
        <v/>
      </c>
      <c r="FC251" s="344"/>
      <c r="FD251" s="344">
        <f t="shared" si="1954"/>
        <v>0</v>
      </c>
      <c r="FE251" s="345"/>
      <c r="FF251" s="344">
        <f t="shared" si="1955"/>
        <v>0</v>
      </c>
      <c r="FG251" s="346"/>
      <c r="FH251" s="347"/>
      <c r="FI251" s="347"/>
      <c r="FJ251" s="344">
        <f t="shared" si="1956"/>
        <v>0</v>
      </c>
      <c r="FK251" s="345">
        <v>0.294289866351475</v>
      </c>
      <c r="FL251" s="348">
        <f t="shared" si="1957"/>
        <v>0</v>
      </c>
      <c r="FM251" s="349">
        <f t="shared" si="1958"/>
        <v>0</v>
      </c>
      <c r="FN251" s="350"/>
      <c r="FO251" s="341">
        <v>2.0</v>
      </c>
      <c r="FP251" s="342" t="s">
        <v>148</v>
      </c>
      <c r="FQ251" s="343" t="s">
        <v>121</v>
      </c>
      <c r="FR251" s="343" t="s">
        <v>123</v>
      </c>
      <c r="FS251" s="344" t="str">
        <f>ADHB!FS251</f>
        <v/>
      </c>
      <c r="FT251" s="344"/>
      <c r="FU251" s="344">
        <f t="shared" si="1959"/>
        <v>0</v>
      </c>
      <c r="FV251" s="345"/>
      <c r="FW251" s="344">
        <f t="shared" si="1960"/>
        <v>0</v>
      </c>
      <c r="FX251" s="346"/>
      <c r="FY251" s="347"/>
      <c r="FZ251" s="347"/>
      <c r="GA251" s="344">
        <f t="shared" si="1961"/>
        <v>0</v>
      </c>
      <c r="GB251" s="345">
        <v>0.294289866351475</v>
      </c>
      <c r="GC251" s="348">
        <f t="shared" si="1962"/>
        <v>0</v>
      </c>
      <c r="GD251" s="349">
        <f t="shared" si="1963"/>
        <v>0</v>
      </c>
      <c r="GE251" s="350"/>
      <c r="GF251" s="341">
        <v>2.0</v>
      </c>
      <c r="GG251" s="342" t="s">
        <v>148</v>
      </c>
      <c r="GH251" s="343" t="s">
        <v>121</v>
      </c>
      <c r="GI251" s="343" t="s">
        <v>123</v>
      </c>
      <c r="GJ251" s="344" t="str">
        <f>ADHB!GJ251</f>
        <v/>
      </c>
      <c r="GK251" s="344"/>
      <c r="GL251" s="344">
        <f t="shared" si="1964"/>
        <v>0</v>
      </c>
      <c r="GM251" s="345"/>
      <c r="GN251" s="344">
        <f t="shared" si="1965"/>
        <v>0</v>
      </c>
      <c r="GO251" s="346"/>
      <c r="GP251" s="347"/>
      <c r="GQ251" s="347"/>
      <c r="GR251" s="344">
        <f t="shared" si="1966"/>
        <v>0</v>
      </c>
      <c r="GS251" s="345">
        <v>0.294289866351475</v>
      </c>
      <c r="GT251" s="348">
        <f t="shared" si="1967"/>
        <v>0</v>
      </c>
      <c r="GU251" s="349">
        <f t="shared" si="1968"/>
        <v>0</v>
      </c>
      <c r="GV251" s="350"/>
      <c r="GW251" s="341">
        <v>2.0</v>
      </c>
      <c r="GX251" s="342" t="s">
        <v>148</v>
      </c>
      <c r="GY251" s="343" t="s">
        <v>121</v>
      </c>
      <c r="GZ251" s="343" t="s">
        <v>123</v>
      </c>
      <c r="HA251" s="344" t="str">
        <f>ADHB!HA251</f>
        <v/>
      </c>
      <c r="HB251" s="344"/>
      <c r="HC251" s="344">
        <f t="shared" si="1969"/>
        <v>0</v>
      </c>
      <c r="HD251" s="345"/>
      <c r="HE251" s="344">
        <f t="shared" si="1970"/>
        <v>0</v>
      </c>
      <c r="HF251" s="346"/>
      <c r="HG251" s="347"/>
      <c r="HH251" s="347"/>
      <c r="HI251" s="344">
        <f t="shared" si="1971"/>
        <v>0</v>
      </c>
      <c r="HJ251" s="345">
        <v>0.294289866351475</v>
      </c>
      <c r="HK251" s="348">
        <f t="shared" si="1972"/>
        <v>0</v>
      </c>
      <c r="HL251" s="349">
        <f t="shared" si="1973"/>
        <v>0</v>
      </c>
      <c r="HM251" s="350"/>
      <c r="HN251" s="341">
        <v>2.0</v>
      </c>
      <c r="HO251" s="342" t="s">
        <v>148</v>
      </c>
      <c r="HP251" s="343" t="s">
        <v>121</v>
      </c>
      <c r="HQ251" s="343" t="s">
        <v>123</v>
      </c>
      <c r="HR251" s="344" t="str">
        <f>ADHB!HR251</f>
        <v/>
      </c>
      <c r="HS251" s="344"/>
      <c r="HT251" s="344">
        <f t="shared" si="1974"/>
        <v>0</v>
      </c>
      <c r="HU251" s="345"/>
      <c r="HV251" s="344">
        <f t="shared" si="1975"/>
        <v>0</v>
      </c>
      <c r="HW251" s="346"/>
      <c r="HX251" s="347"/>
      <c r="HY251" s="347"/>
      <c r="HZ251" s="344">
        <f t="shared" si="1976"/>
        <v>0</v>
      </c>
      <c r="IA251" s="345">
        <v>0.294289866351475</v>
      </c>
      <c r="IB251" s="348">
        <f t="shared" si="1977"/>
        <v>0</v>
      </c>
      <c r="IC251" s="349">
        <f t="shared" si="1978"/>
        <v>0</v>
      </c>
      <c r="ID251" s="350"/>
      <c r="IE251" s="341">
        <v>2.0</v>
      </c>
      <c r="IF251" s="342" t="s">
        <v>148</v>
      </c>
      <c r="IG251" s="343" t="s">
        <v>121</v>
      </c>
      <c r="IH251" s="343" t="s">
        <v>123</v>
      </c>
      <c r="II251" s="344" t="str">
        <f>ADHB!II251</f>
        <v/>
      </c>
      <c r="IJ251" s="344"/>
      <c r="IK251" s="344">
        <f t="shared" si="1979"/>
        <v>0</v>
      </c>
      <c r="IL251" s="345"/>
      <c r="IM251" s="344">
        <f t="shared" si="1980"/>
        <v>0</v>
      </c>
      <c r="IN251" s="346"/>
      <c r="IO251" s="347"/>
      <c r="IP251" s="347"/>
      <c r="IQ251" s="344">
        <f t="shared" si="1981"/>
        <v>0</v>
      </c>
      <c r="IR251" s="345">
        <v>0.294289866351475</v>
      </c>
      <c r="IS251" s="348">
        <f t="shared" si="1982"/>
        <v>0</v>
      </c>
      <c r="IT251" s="349">
        <f t="shared" si="1983"/>
        <v>0</v>
      </c>
      <c r="IU251" s="350"/>
      <c r="IV251" s="341">
        <v>2.0</v>
      </c>
      <c r="IW251" s="342" t="s">
        <v>148</v>
      </c>
      <c r="IX251" s="343" t="s">
        <v>121</v>
      </c>
      <c r="IY251" s="343" t="s">
        <v>123</v>
      </c>
      <c r="IZ251" s="344" t="str">
        <f>ADHB!IZ251</f>
        <v/>
      </c>
      <c r="JA251" s="344"/>
      <c r="JB251" s="344">
        <f t="shared" si="1984"/>
        <v>0</v>
      </c>
      <c r="JC251" s="345"/>
      <c r="JD251" s="344">
        <f t="shared" si="1985"/>
        <v>0</v>
      </c>
      <c r="JE251" s="346"/>
      <c r="JF251" s="347"/>
      <c r="JG251" s="347"/>
      <c r="JH251" s="344">
        <f t="shared" si="1986"/>
        <v>0</v>
      </c>
      <c r="JI251" s="345">
        <v>0.294289866351475</v>
      </c>
      <c r="JJ251" s="348">
        <f t="shared" si="1987"/>
        <v>0</v>
      </c>
      <c r="JK251" s="349">
        <f t="shared" si="1988"/>
        <v>0</v>
      </c>
      <c r="JL251" s="350"/>
      <c r="JM251" s="341">
        <v>2.0</v>
      </c>
      <c r="JN251" s="342" t="s">
        <v>148</v>
      </c>
      <c r="JO251" s="343" t="s">
        <v>121</v>
      </c>
      <c r="JP251" s="343" t="s">
        <v>123</v>
      </c>
      <c r="JQ251" s="344" t="str">
        <f>ADHB!KY251</f>
        <v/>
      </c>
      <c r="JR251" s="344"/>
      <c r="JS251" s="344">
        <f t="shared" si="1989"/>
        <v>0</v>
      </c>
      <c r="JT251" s="345"/>
      <c r="JU251" s="344">
        <f t="shared" si="1990"/>
        <v>0</v>
      </c>
      <c r="JV251" s="346"/>
      <c r="JW251" s="347"/>
      <c r="JX251" s="347"/>
      <c r="JY251" s="344">
        <f t="shared" si="1991"/>
        <v>0</v>
      </c>
      <c r="JZ251" s="345">
        <v>0.294289866351475</v>
      </c>
      <c r="KA251" s="348">
        <f t="shared" si="1992"/>
        <v>0</v>
      </c>
      <c r="KB251" s="349">
        <f t="shared" si="1993"/>
        <v>0</v>
      </c>
      <c r="KC251" s="350"/>
      <c r="KD251" s="341">
        <v>2.0</v>
      </c>
      <c r="KE251" s="342" t="s">
        <v>148</v>
      </c>
      <c r="KF251" s="343" t="s">
        <v>121</v>
      </c>
      <c r="KG251" s="343" t="s">
        <v>123</v>
      </c>
      <c r="KH251" s="344" t="str">
        <f>ADHB!LP251</f>
        <v/>
      </c>
      <c r="KI251" s="344"/>
      <c r="KJ251" s="344">
        <f t="shared" si="1994"/>
        <v>0</v>
      </c>
      <c r="KK251" s="345"/>
      <c r="KL251" s="344">
        <f t="shared" si="1995"/>
        <v>0</v>
      </c>
      <c r="KM251" s="346"/>
      <c r="KN251" s="347"/>
      <c r="KO251" s="347"/>
      <c r="KP251" s="344">
        <f t="shared" si="1996"/>
        <v>0</v>
      </c>
      <c r="KQ251" s="345">
        <v>0.294289866351475</v>
      </c>
      <c r="KR251" s="348">
        <f t="shared" si="1997"/>
        <v>0</v>
      </c>
      <c r="KS251" s="349">
        <f t="shared" si="1998"/>
        <v>0</v>
      </c>
      <c r="KT251" s="350"/>
      <c r="KU251" s="351"/>
    </row>
    <row r="252" ht="15.75" customHeight="1">
      <c r="A252" s="341">
        <v>3.0</v>
      </c>
      <c r="B252" s="342" t="s">
        <v>149</v>
      </c>
      <c r="C252" s="343" t="s">
        <v>121</v>
      </c>
      <c r="D252" s="343" t="s">
        <v>123</v>
      </c>
      <c r="E252" s="344" t="str">
        <f>ADHB!E252</f>
        <v/>
      </c>
      <c r="F252" s="344"/>
      <c r="G252" s="344">
        <f t="shared" si="1909"/>
        <v>0</v>
      </c>
      <c r="H252" s="345"/>
      <c r="I252" s="344">
        <f t="shared" si="1910"/>
        <v>0</v>
      </c>
      <c r="J252" s="346"/>
      <c r="K252" s="347"/>
      <c r="L252" s="347"/>
      <c r="M252" s="344">
        <f t="shared" si="1911"/>
        <v>0</v>
      </c>
      <c r="N252" s="345">
        <v>0.294289866351475</v>
      </c>
      <c r="O252" s="348">
        <f t="shared" si="1912"/>
        <v>0</v>
      </c>
      <c r="P252" s="349">
        <f t="shared" si="1913"/>
        <v>0</v>
      </c>
      <c r="Q252" s="350"/>
      <c r="R252" s="341">
        <v>3.0</v>
      </c>
      <c r="S252" s="342" t="s">
        <v>149</v>
      </c>
      <c r="T252" s="343" t="s">
        <v>121</v>
      </c>
      <c r="U252" s="343" t="s">
        <v>123</v>
      </c>
      <c r="V252" s="344" t="str">
        <f>ADHB!V252</f>
        <v/>
      </c>
      <c r="W252" s="344"/>
      <c r="X252" s="344">
        <f t="shared" si="1914"/>
        <v>0</v>
      </c>
      <c r="Y252" s="345"/>
      <c r="Z252" s="344">
        <f t="shared" si="1915"/>
        <v>0</v>
      </c>
      <c r="AA252" s="346"/>
      <c r="AB252" s="347"/>
      <c r="AC252" s="347"/>
      <c r="AD252" s="344">
        <f t="shared" si="1916"/>
        <v>0</v>
      </c>
      <c r="AE252" s="345">
        <v>0.294289866351475</v>
      </c>
      <c r="AF252" s="348">
        <f t="shared" si="1917"/>
        <v>0</v>
      </c>
      <c r="AG252" s="349">
        <f t="shared" si="1918"/>
        <v>0</v>
      </c>
      <c r="AH252" s="350"/>
      <c r="AI252" s="341">
        <v>3.0</v>
      </c>
      <c r="AJ252" s="342" t="s">
        <v>149</v>
      </c>
      <c r="AK252" s="343" t="s">
        <v>121</v>
      </c>
      <c r="AL252" s="343" t="s">
        <v>123</v>
      </c>
      <c r="AM252" s="344" t="str">
        <f>ADHB!AM252</f>
        <v/>
      </c>
      <c r="AN252" s="344"/>
      <c r="AO252" s="344">
        <f t="shared" si="1919"/>
        <v>0</v>
      </c>
      <c r="AP252" s="345"/>
      <c r="AQ252" s="344">
        <f t="shared" si="1920"/>
        <v>0</v>
      </c>
      <c r="AR252" s="346"/>
      <c r="AS252" s="347"/>
      <c r="AT252" s="347"/>
      <c r="AU252" s="344">
        <f t="shared" si="1921"/>
        <v>0</v>
      </c>
      <c r="AV252" s="345">
        <v>0.294289866351475</v>
      </c>
      <c r="AW252" s="348">
        <f t="shared" si="1922"/>
        <v>0</v>
      </c>
      <c r="AX252" s="349">
        <f t="shared" si="1923"/>
        <v>0</v>
      </c>
      <c r="AY252" s="350"/>
      <c r="AZ252" s="341">
        <v>3.0</v>
      </c>
      <c r="BA252" s="342" t="s">
        <v>149</v>
      </c>
      <c r="BB252" s="343" t="s">
        <v>121</v>
      </c>
      <c r="BC252" s="343" t="s">
        <v>123</v>
      </c>
      <c r="BD252" s="344" t="str">
        <f>ADHB!BD252</f>
        <v/>
      </c>
      <c r="BE252" s="344"/>
      <c r="BF252" s="344">
        <f t="shared" si="1924"/>
        <v>0</v>
      </c>
      <c r="BG252" s="345"/>
      <c r="BH252" s="344">
        <f t="shared" si="1925"/>
        <v>0</v>
      </c>
      <c r="BI252" s="346"/>
      <c r="BJ252" s="347"/>
      <c r="BK252" s="347"/>
      <c r="BL252" s="344">
        <f t="shared" si="1926"/>
        <v>0</v>
      </c>
      <c r="BM252" s="345">
        <v>0.294289866351475</v>
      </c>
      <c r="BN252" s="348">
        <f t="shared" si="1927"/>
        <v>0</v>
      </c>
      <c r="BO252" s="349">
        <f t="shared" si="1928"/>
        <v>0</v>
      </c>
      <c r="BP252" s="350"/>
      <c r="BQ252" s="341">
        <v>3.0</v>
      </c>
      <c r="BR252" s="342" t="s">
        <v>149</v>
      </c>
      <c r="BS252" s="343" t="s">
        <v>121</v>
      </c>
      <c r="BT252" s="343" t="s">
        <v>123</v>
      </c>
      <c r="BU252" s="344" t="str">
        <f>ADHB!BU252</f>
        <v/>
      </c>
      <c r="BV252" s="344"/>
      <c r="BW252" s="344">
        <f t="shared" si="1929"/>
        <v>0</v>
      </c>
      <c r="BX252" s="345"/>
      <c r="BY252" s="344">
        <f t="shared" si="1930"/>
        <v>0</v>
      </c>
      <c r="BZ252" s="346"/>
      <c r="CA252" s="347"/>
      <c r="CB252" s="347"/>
      <c r="CC252" s="344">
        <f t="shared" si="1931"/>
        <v>0</v>
      </c>
      <c r="CD252" s="345">
        <v>0.294289866351475</v>
      </c>
      <c r="CE252" s="348">
        <f t="shared" si="1932"/>
        <v>0</v>
      </c>
      <c r="CF252" s="349">
        <f t="shared" si="1933"/>
        <v>0</v>
      </c>
      <c r="CG252" s="350"/>
      <c r="CH252" s="341">
        <v>3.0</v>
      </c>
      <c r="CI252" s="342" t="s">
        <v>149</v>
      </c>
      <c r="CJ252" s="343" t="s">
        <v>121</v>
      </c>
      <c r="CK252" s="343" t="s">
        <v>123</v>
      </c>
      <c r="CL252" s="344" t="str">
        <f>ADHB!CL252</f>
        <v/>
      </c>
      <c r="CM252" s="344"/>
      <c r="CN252" s="344">
        <f t="shared" si="1934"/>
        <v>0</v>
      </c>
      <c r="CO252" s="345"/>
      <c r="CP252" s="344">
        <f t="shared" si="1935"/>
        <v>0</v>
      </c>
      <c r="CQ252" s="346"/>
      <c r="CR252" s="347"/>
      <c r="CS252" s="347"/>
      <c r="CT252" s="344">
        <f t="shared" si="1936"/>
        <v>0</v>
      </c>
      <c r="CU252" s="345">
        <v>0.294289866351475</v>
      </c>
      <c r="CV252" s="348">
        <f t="shared" si="1937"/>
        <v>0</v>
      </c>
      <c r="CW252" s="349">
        <f t="shared" si="1938"/>
        <v>0</v>
      </c>
      <c r="CX252" s="350"/>
      <c r="CY252" s="341">
        <v>3.0</v>
      </c>
      <c r="CZ252" s="342" t="s">
        <v>149</v>
      </c>
      <c r="DA252" s="343" t="s">
        <v>121</v>
      </c>
      <c r="DB252" s="343" t="s">
        <v>123</v>
      </c>
      <c r="DC252" s="344" t="str">
        <f>ADHB!DC252</f>
        <v/>
      </c>
      <c r="DD252" s="344"/>
      <c r="DE252" s="344">
        <f t="shared" si="1939"/>
        <v>0</v>
      </c>
      <c r="DF252" s="345"/>
      <c r="DG252" s="344">
        <f t="shared" si="1940"/>
        <v>0</v>
      </c>
      <c r="DH252" s="346"/>
      <c r="DI252" s="347"/>
      <c r="DJ252" s="347"/>
      <c r="DK252" s="344">
        <f t="shared" si="1941"/>
        <v>0</v>
      </c>
      <c r="DL252" s="345">
        <v>0.294289866351475</v>
      </c>
      <c r="DM252" s="348">
        <f t="shared" si="1942"/>
        <v>0</v>
      </c>
      <c r="DN252" s="349">
        <f t="shared" si="1943"/>
        <v>0</v>
      </c>
      <c r="DO252" s="350"/>
      <c r="DP252" s="341">
        <v>3.0</v>
      </c>
      <c r="DQ252" s="342" t="s">
        <v>149</v>
      </c>
      <c r="DR252" s="343" t="s">
        <v>121</v>
      </c>
      <c r="DS252" s="343" t="s">
        <v>123</v>
      </c>
      <c r="DT252" s="344" t="str">
        <f>ADHB!DT252</f>
        <v/>
      </c>
      <c r="DU252" s="344"/>
      <c r="DV252" s="344">
        <f t="shared" si="1944"/>
        <v>0</v>
      </c>
      <c r="DW252" s="345"/>
      <c r="DX252" s="344">
        <f t="shared" si="1945"/>
        <v>0</v>
      </c>
      <c r="DY252" s="346"/>
      <c r="DZ252" s="347"/>
      <c r="EA252" s="347"/>
      <c r="EB252" s="344">
        <f t="shared" si="1946"/>
        <v>0</v>
      </c>
      <c r="EC252" s="345">
        <v>0.294289866351475</v>
      </c>
      <c r="ED252" s="348">
        <f t="shared" si="1947"/>
        <v>0</v>
      </c>
      <c r="EE252" s="349">
        <f t="shared" si="1948"/>
        <v>0</v>
      </c>
      <c r="EF252" s="350"/>
      <c r="EG252" s="341">
        <v>3.0</v>
      </c>
      <c r="EH252" s="342" t="s">
        <v>149</v>
      </c>
      <c r="EI252" s="343" t="s">
        <v>121</v>
      </c>
      <c r="EJ252" s="343" t="s">
        <v>123</v>
      </c>
      <c r="EK252" s="344" t="str">
        <f>ADHB!EK252</f>
        <v/>
      </c>
      <c r="EL252" s="344"/>
      <c r="EM252" s="344">
        <f t="shared" si="1949"/>
        <v>0</v>
      </c>
      <c r="EN252" s="345"/>
      <c r="EO252" s="344">
        <f t="shared" si="1950"/>
        <v>0</v>
      </c>
      <c r="EP252" s="346"/>
      <c r="EQ252" s="347"/>
      <c r="ER252" s="347"/>
      <c r="ES252" s="344">
        <f t="shared" si="1951"/>
        <v>0</v>
      </c>
      <c r="ET252" s="345">
        <v>0.294289866351475</v>
      </c>
      <c r="EU252" s="348">
        <f t="shared" si="1952"/>
        <v>0</v>
      </c>
      <c r="EV252" s="349">
        <f t="shared" si="1953"/>
        <v>0</v>
      </c>
      <c r="EW252" s="350"/>
      <c r="EX252" s="341">
        <v>3.0</v>
      </c>
      <c r="EY252" s="342" t="s">
        <v>149</v>
      </c>
      <c r="EZ252" s="343" t="s">
        <v>121</v>
      </c>
      <c r="FA252" s="343" t="s">
        <v>123</v>
      </c>
      <c r="FB252" s="344" t="str">
        <f>ADHB!FB252</f>
        <v/>
      </c>
      <c r="FC252" s="344"/>
      <c r="FD252" s="344">
        <f t="shared" si="1954"/>
        <v>0</v>
      </c>
      <c r="FE252" s="345"/>
      <c r="FF252" s="344">
        <f t="shared" si="1955"/>
        <v>0</v>
      </c>
      <c r="FG252" s="346"/>
      <c r="FH252" s="347"/>
      <c r="FI252" s="347"/>
      <c r="FJ252" s="344">
        <f t="shared" si="1956"/>
        <v>0</v>
      </c>
      <c r="FK252" s="345">
        <v>0.294289866351475</v>
      </c>
      <c r="FL252" s="348">
        <f t="shared" si="1957"/>
        <v>0</v>
      </c>
      <c r="FM252" s="349">
        <f t="shared" si="1958"/>
        <v>0</v>
      </c>
      <c r="FN252" s="350"/>
      <c r="FO252" s="341">
        <v>3.0</v>
      </c>
      <c r="FP252" s="342" t="s">
        <v>149</v>
      </c>
      <c r="FQ252" s="343" t="s">
        <v>121</v>
      </c>
      <c r="FR252" s="343" t="s">
        <v>123</v>
      </c>
      <c r="FS252" s="344" t="str">
        <f>ADHB!FS252</f>
        <v/>
      </c>
      <c r="FT252" s="344"/>
      <c r="FU252" s="344">
        <f t="shared" si="1959"/>
        <v>0</v>
      </c>
      <c r="FV252" s="345"/>
      <c r="FW252" s="344">
        <f t="shared" si="1960"/>
        <v>0</v>
      </c>
      <c r="FX252" s="346"/>
      <c r="FY252" s="347"/>
      <c r="FZ252" s="347"/>
      <c r="GA252" s="344">
        <f t="shared" si="1961"/>
        <v>0</v>
      </c>
      <c r="GB252" s="345">
        <v>0.294289866351475</v>
      </c>
      <c r="GC252" s="348">
        <f t="shared" si="1962"/>
        <v>0</v>
      </c>
      <c r="GD252" s="349">
        <f t="shared" si="1963"/>
        <v>0</v>
      </c>
      <c r="GE252" s="350"/>
      <c r="GF252" s="341">
        <v>3.0</v>
      </c>
      <c r="GG252" s="342" t="s">
        <v>149</v>
      </c>
      <c r="GH252" s="343" t="s">
        <v>121</v>
      </c>
      <c r="GI252" s="343" t="s">
        <v>123</v>
      </c>
      <c r="GJ252" s="344" t="str">
        <f>ADHB!GJ252</f>
        <v/>
      </c>
      <c r="GK252" s="344"/>
      <c r="GL252" s="344">
        <f t="shared" si="1964"/>
        <v>0</v>
      </c>
      <c r="GM252" s="345"/>
      <c r="GN252" s="344">
        <f t="shared" si="1965"/>
        <v>0</v>
      </c>
      <c r="GO252" s="346"/>
      <c r="GP252" s="347"/>
      <c r="GQ252" s="347"/>
      <c r="GR252" s="344">
        <f t="shared" si="1966"/>
        <v>0</v>
      </c>
      <c r="GS252" s="345">
        <v>0.294289866351475</v>
      </c>
      <c r="GT252" s="348">
        <f t="shared" si="1967"/>
        <v>0</v>
      </c>
      <c r="GU252" s="349">
        <f t="shared" si="1968"/>
        <v>0</v>
      </c>
      <c r="GV252" s="350"/>
      <c r="GW252" s="341">
        <v>3.0</v>
      </c>
      <c r="GX252" s="342" t="s">
        <v>149</v>
      </c>
      <c r="GY252" s="343" t="s">
        <v>121</v>
      </c>
      <c r="GZ252" s="343" t="s">
        <v>123</v>
      </c>
      <c r="HA252" s="344" t="str">
        <f>ADHB!HA252</f>
        <v/>
      </c>
      <c r="HB252" s="344"/>
      <c r="HC252" s="344">
        <f t="shared" si="1969"/>
        <v>0</v>
      </c>
      <c r="HD252" s="345"/>
      <c r="HE252" s="344">
        <f t="shared" si="1970"/>
        <v>0</v>
      </c>
      <c r="HF252" s="346"/>
      <c r="HG252" s="347"/>
      <c r="HH252" s="347"/>
      <c r="HI252" s="344">
        <f t="shared" si="1971"/>
        <v>0</v>
      </c>
      <c r="HJ252" s="345">
        <v>0.294289866351475</v>
      </c>
      <c r="HK252" s="348">
        <f t="shared" si="1972"/>
        <v>0</v>
      </c>
      <c r="HL252" s="349">
        <f t="shared" si="1973"/>
        <v>0</v>
      </c>
      <c r="HM252" s="350"/>
      <c r="HN252" s="341">
        <v>3.0</v>
      </c>
      <c r="HO252" s="342" t="s">
        <v>149</v>
      </c>
      <c r="HP252" s="343" t="s">
        <v>121</v>
      </c>
      <c r="HQ252" s="343" t="s">
        <v>123</v>
      </c>
      <c r="HR252" s="344" t="str">
        <f>ADHB!HR252</f>
        <v/>
      </c>
      <c r="HS252" s="344"/>
      <c r="HT252" s="344">
        <f t="shared" si="1974"/>
        <v>0</v>
      </c>
      <c r="HU252" s="345"/>
      <c r="HV252" s="344">
        <f t="shared" si="1975"/>
        <v>0</v>
      </c>
      <c r="HW252" s="346"/>
      <c r="HX252" s="347"/>
      <c r="HY252" s="347"/>
      <c r="HZ252" s="344">
        <f t="shared" si="1976"/>
        <v>0</v>
      </c>
      <c r="IA252" s="345">
        <v>0.294289866351475</v>
      </c>
      <c r="IB252" s="348">
        <f t="shared" si="1977"/>
        <v>0</v>
      </c>
      <c r="IC252" s="349">
        <f t="shared" si="1978"/>
        <v>0</v>
      </c>
      <c r="ID252" s="350"/>
      <c r="IE252" s="341">
        <v>3.0</v>
      </c>
      <c r="IF252" s="342" t="s">
        <v>149</v>
      </c>
      <c r="IG252" s="343" t="s">
        <v>121</v>
      </c>
      <c r="IH252" s="343" t="s">
        <v>123</v>
      </c>
      <c r="II252" s="344" t="str">
        <f>ADHB!II252</f>
        <v/>
      </c>
      <c r="IJ252" s="344"/>
      <c r="IK252" s="344">
        <f t="shared" si="1979"/>
        <v>0</v>
      </c>
      <c r="IL252" s="345"/>
      <c r="IM252" s="344">
        <f t="shared" si="1980"/>
        <v>0</v>
      </c>
      <c r="IN252" s="346"/>
      <c r="IO252" s="347"/>
      <c r="IP252" s="347"/>
      <c r="IQ252" s="344">
        <f t="shared" si="1981"/>
        <v>0</v>
      </c>
      <c r="IR252" s="345">
        <v>0.294289866351475</v>
      </c>
      <c r="IS252" s="348">
        <f t="shared" si="1982"/>
        <v>0</v>
      </c>
      <c r="IT252" s="349">
        <f t="shared" si="1983"/>
        <v>0</v>
      </c>
      <c r="IU252" s="350"/>
      <c r="IV252" s="341">
        <v>3.0</v>
      </c>
      <c r="IW252" s="342" t="s">
        <v>149</v>
      </c>
      <c r="IX252" s="343" t="s">
        <v>121</v>
      </c>
      <c r="IY252" s="343" t="s">
        <v>123</v>
      </c>
      <c r="IZ252" s="344" t="str">
        <f>ADHB!IZ252</f>
        <v/>
      </c>
      <c r="JA252" s="344"/>
      <c r="JB252" s="344">
        <f t="shared" si="1984"/>
        <v>0</v>
      </c>
      <c r="JC252" s="345"/>
      <c r="JD252" s="344">
        <f t="shared" si="1985"/>
        <v>0</v>
      </c>
      <c r="JE252" s="346"/>
      <c r="JF252" s="347"/>
      <c r="JG252" s="347"/>
      <c r="JH252" s="344">
        <f t="shared" si="1986"/>
        <v>0</v>
      </c>
      <c r="JI252" s="345">
        <v>0.294289866351475</v>
      </c>
      <c r="JJ252" s="348">
        <f t="shared" si="1987"/>
        <v>0</v>
      </c>
      <c r="JK252" s="349">
        <f t="shared" si="1988"/>
        <v>0</v>
      </c>
      <c r="JL252" s="350"/>
      <c r="JM252" s="341">
        <v>3.0</v>
      </c>
      <c r="JN252" s="342" t="s">
        <v>149</v>
      </c>
      <c r="JO252" s="343" t="s">
        <v>121</v>
      </c>
      <c r="JP252" s="343" t="s">
        <v>123</v>
      </c>
      <c r="JQ252" s="344" t="str">
        <f>ADHB!KY252</f>
        <v/>
      </c>
      <c r="JR252" s="344"/>
      <c r="JS252" s="344">
        <f t="shared" si="1989"/>
        <v>0</v>
      </c>
      <c r="JT252" s="345"/>
      <c r="JU252" s="344">
        <f t="shared" si="1990"/>
        <v>0</v>
      </c>
      <c r="JV252" s="346"/>
      <c r="JW252" s="347"/>
      <c r="JX252" s="347"/>
      <c r="JY252" s="344">
        <f t="shared" si="1991"/>
        <v>0</v>
      </c>
      <c r="JZ252" s="345">
        <v>0.294289866351475</v>
      </c>
      <c r="KA252" s="348">
        <f t="shared" si="1992"/>
        <v>0</v>
      </c>
      <c r="KB252" s="349">
        <f t="shared" si="1993"/>
        <v>0</v>
      </c>
      <c r="KC252" s="350"/>
      <c r="KD252" s="341">
        <v>3.0</v>
      </c>
      <c r="KE252" s="342" t="s">
        <v>149</v>
      </c>
      <c r="KF252" s="343" t="s">
        <v>121</v>
      </c>
      <c r="KG252" s="343" t="s">
        <v>123</v>
      </c>
      <c r="KH252" s="344" t="str">
        <f>ADHB!LP252</f>
        <v/>
      </c>
      <c r="KI252" s="344"/>
      <c r="KJ252" s="344">
        <f t="shared" si="1994"/>
        <v>0</v>
      </c>
      <c r="KK252" s="345"/>
      <c r="KL252" s="344">
        <f t="shared" si="1995"/>
        <v>0</v>
      </c>
      <c r="KM252" s="346"/>
      <c r="KN252" s="347"/>
      <c r="KO252" s="347"/>
      <c r="KP252" s="344">
        <f t="shared" si="1996"/>
        <v>0</v>
      </c>
      <c r="KQ252" s="345">
        <v>0.294289866351475</v>
      </c>
      <c r="KR252" s="348">
        <f t="shared" si="1997"/>
        <v>0</v>
      </c>
      <c r="KS252" s="349">
        <f t="shared" si="1998"/>
        <v>0</v>
      </c>
      <c r="KT252" s="350"/>
      <c r="KU252" s="351"/>
    </row>
    <row r="253" ht="15.75" customHeight="1">
      <c r="A253" s="341">
        <v>4.0</v>
      </c>
      <c r="B253" s="342" t="s">
        <v>132</v>
      </c>
      <c r="C253" s="343" t="s">
        <v>121</v>
      </c>
      <c r="D253" s="343" t="s">
        <v>123</v>
      </c>
      <c r="E253" s="344" t="str">
        <f>ADHB!E253</f>
        <v/>
      </c>
      <c r="F253" s="344"/>
      <c r="G253" s="344">
        <f t="shared" si="1909"/>
        <v>0</v>
      </c>
      <c r="H253" s="345"/>
      <c r="I253" s="344">
        <f t="shared" si="1910"/>
        <v>0</v>
      </c>
      <c r="J253" s="346"/>
      <c r="K253" s="347"/>
      <c r="L253" s="347"/>
      <c r="M253" s="344">
        <f t="shared" si="1911"/>
        <v>0</v>
      </c>
      <c r="N253" s="345">
        <v>0.294289866351475</v>
      </c>
      <c r="O253" s="348">
        <f t="shared" si="1912"/>
        <v>0</v>
      </c>
      <c r="P253" s="349">
        <f t="shared" si="1913"/>
        <v>0</v>
      </c>
      <c r="Q253" s="350"/>
      <c r="R253" s="341">
        <v>4.0</v>
      </c>
      <c r="S253" s="342" t="s">
        <v>132</v>
      </c>
      <c r="T253" s="343" t="s">
        <v>121</v>
      </c>
      <c r="U253" s="343" t="s">
        <v>123</v>
      </c>
      <c r="V253" s="344" t="str">
        <f>ADHB!V253</f>
        <v/>
      </c>
      <c r="W253" s="344"/>
      <c r="X253" s="344">
        <f t="shared" si="1914"/>
        <v>0</v>
      </c>
      <c r="Y253" s="345"/>
      <c r="Z253" s="344">
        <f t="shared" si="1915"/>
        <v>0</v>
      </c>
      <c r="AA253" s="346"/>
      <c r="AB253" s="347"/>
      <c r="AC253" s="347"/>
      <c r="AD253" s="344">
        <f t="shared" si="1916"/>
        <v>0</v>
      </c>
      <c r="AE253" s="345">
        <v>0.294289866351475</v>
      </c>
      <c r="AF253" s="348">
        <f t="shared" si="1917"/>
        <v>0</v>
      </c>
      <c r="AG253" s="349">
        <f t="shared" si="1918"/>
        <v>0</v>
      </c>
      <c r="AH253" s="350"/>
      <c r="AI253" s="341">
        <v>4.0</v>
      </c>
      <c r="AJ253" s="342" t="s">
        <v>132</v>
      </c>
      <c r="AK253" s="343" t="s">
        <v>121</v>
      </c>
      <c r="AL253" s="343" t="s">
        <v>123</v>
      </c>
      <c r="AM253" s="344" t="str">
        <f>ADHB!AM253</f>
        <v/>
      </c>
      <c r="AN253" s="344"/>
      <c r="AO253" s="344">
        <f t="shared" si="1919"/>
        <v>0</v>
      </c>
      <c r="AP253" s="345"/>
      <c r="AQ253" s="344">
        <f t="shared" si="1920"/>
        <v>0</v>
      </c>
      <c r="AR253" s="346"/>
      <c r="AS253" s="347"/>
      <c r="AT253" s="347"/>
      <c r="AU253" s="344">
        <f t="shared" si="1921"/>
        <v>0</v>
      </c>
      <c r="AV253" s="345">
        <v>0.294289866351475</v>
      </c>
      <c r="AW253" s="348">
        <f t="shared" si="1922"/>
        <v>0</v>
      </c>
      <c r="AX253" s="349">
        <f t="shared" si="1923"/>
        <v>0</v>
      </c>
      <c r="AY253" s="350"/>
      <c r="AZ253" s="341">
        <v>4.0</v>
      </c>
      <c r="BA253" s="342" t="s">
        <v>132</v>
      </c>
      <c r="BB253" s="343" t="s">
        <v>121</v>
      </c>
      <c r="BC253" s="343" t="s">
        <v>123</v>
      </c>
      <c r="BD253" s="344" t="str">
        <f>ADHB!BD253</f>
        <v/>
      </c>
      <c r="BE253" s="344"/>
      <c r="BF253" s="344">
        <f t="shared" si="1924"/>
        <v>0</v>
      </c>
      <c r="BG253" s="345"/>
      <c r="BH253" s="344">
        <f t="shared" si="1925"/>
        <v>0</v>
      </c>
      <c r="BI253" s="346"/>
      <c r="BJ253" s="347"/>
      <c r="BK253" s="347"/>
      <c r="BL253" s="344">
        <f t="shared" si="1926"/>
        <v>0</v>
      </c>
      <c r="BM253" s="345">
        <v>0.294289866351475</v>
      </c>
      <c r="BN253" s="348">
        <f t="shared" si="1927"/>
        <v>0</v>
      </c>
      <c r="BO253" s="349">
        <f t="shared" si="1928"/>
        <v>0</v>
      </c>
      <c r="BP253" s="350"/>
      <c r="BQ253" s="341">
        <v>4.0</v>
      </c>
      <c r="BR253" s="342" t="s">
        <v>132</v>
      </c>
      <c r="BS253" s="343" t="s">
        <v>121</v>
      </c>
      <c r="BT253" s="343" t="s">
        <v>123</v>
      </c>
      <c r="BU253" s="344" t="str">
        <f>ADHB!BU253</f>
        <v/>
      </c>
      <c r="BV253" s="344"/>
      <c r="BW253" s="344">
        <f t="shared" si="1929"/>
        <v>0</v>
      </c>
      <c r="BX253" s="345"/>
      <c r="BY253" s="344">
        <f t="shared" si="1930"/>
        <v>0</v>
      </c>
      <c r="BZ253" s="346"/>
      <c r="CA253" s="347"/>
      <c r="CB253" s="347"/>
      <c r="CC253" s="344">
        <f t="shared" si="1931"/>
        <v>0</v>
      </c>
      <c r="CD253" s="345">
        <v>0.294289866351475</v>
      </c>
      <c r="CE253" s="348">
        <f t="shared" si="1932"/>
        <v>0</v>
      </c>
      <c r="CF253" s="349">
        <f t="shared" si="1933"/>
        <v>0</v>
      </c>
      <c r="CG253" s="350"/>
      <c r="CH253" s="341">
        <v>4.0</v>
      </c>
      <c r="CI253" s="342" t="s">
        <v>132</v>
      </c>
      <c r="CJ253" s="343" t="s">
        <v>121</v>
      </c>
      <c r="CK253" s="343" t="s">
        <v>123</v>
      </c>
      <c r="CL253" s="344" t="str">
        <f>ADHB!CL253</f>
        <v/>
      </c>
      <c r="CM253" s="344"/>
      <c r="CN253" s="344">
        <f t="shared" si="1934"/>
        <v>0</v>
      </c>
      <c r="CO253" s="345"/>
      <c r="CP253" s="344">
        <f t="shared" si="1935"/>
        <v>0</v>
      </c>
      <c r="CQ253" s="346"/>
      <c r="CR253" s="347"/>
      <c r="CS253" s="347"/>
      <c r="CT253" s="344">
        <f t="shared" si="1936"/>
        <v>0</v>
      </c>
      <c r="CU253" s="345">
        <v>0.294289866351475</v>
      </c>
      <c r="CV253" s="348">
        <f t="shared" si="1937"/>
        <v>0</v>
      </c>
      <c r="CW253" s="349">
        <f t="shared" si="1938"/>
        <v>0</v>
      </c>
      <c r="CX253" s="350"/>
      <c r="CY253" s="341">
        <v>4.0</v>
      </c>
      <c r="CZ253" s="342" t="s">
        <v>132</v>
      </c>
      <c r="DA253" s="343" t="s">
        <v>121</v>
      </c>
      <c r="DB253" s="343" t="s">
        <v>123</v>
      </c>
      <c r="DC253" s="344" t="str">
        <f>ADHB!DC253</f>
        <v/>
      </c>
      <c r="DD253" s="344"/>
      <c r="DE253" s="344">
        <f t="shared" si="1939"/>
        <v>0</v>
      </c>
      <c r="DF253" s="345"/>
      <c r="DG253" s="344">
        <f t="shared" si="1940"/>
        <v>0</v>
      </c>
      <c r="DH253" s="346"/>
      <c r="DI253" s="347"/>
      <c r="DJ253" s="347"/>
      <c r="DK253" s="344">
        <f t="shared" si="1941"/>
        <v>0</v>
      </c>
      <c r="DL253" s="345">
        <v>0.294289866351475</v>
      </c>
      <c r="DM253" s="348">
        <f t="shared" si="1942"/>
        <v>0</v>
      </c>
      <c r="DN253" s="349">
        <f t="shared" si="1943"/>
        <v>0</v>
      </c>
      <c r="DO253" s="350"/>
      <c r="DP253" s="341">
        <v>4.0</v>
      </c>
      <c r="DQ253" s="342" t="s">
        <v>132</v>
      </c>
      <c r="DR253" s="343" t="s">
        <v>121</v>
      </c>
      <c r="DS253" s="343" t="s">
        <v>123</v>
      </c>
      <c r="DT253" s="344" t="str">
        <f>ADHB!DT253</f>
        <v/>
      </c>
      <c r="DU253" s="344"/>
      <c r="DV253" s="344">
        <f t="shared" si="1944"/>
        <v>0</v>
      </c>
      <c r="DW253" s="345"/>
      <c r="DX253" s="344">
        <f t="shared" si="1945"/>
        <v>0</v>
      </c>
      <c r="DY253" s="346"/>
      <c r="DZ253" s="347"/>
      <c r="EA253" s="347"/>
      <c r="EB253" s="344">
        <f t="shared" si="1946"/>
        <v>0</v>
      </c>
      <c r="EC253" s="345">
        <v>0.294289866351475</v>
      </c>
      <c r="ED253" s="348">
        <f t="shared" si="1947"/>
        <v>0</v>
      </c>
      <c r="EE253" s="349">
        <f t="shared" si="1948"/>
        <v>0</v>
      </c>
      <c r="EF253" s="350"/>
      <c r="EG253" s="341">
        <v>4.0</v>
      </c>
      <c r="EH253" s="342" t="s">
        <v>132</v>
      </c>
      <c r="EI253" s="343" t="s">
        <v>121</v>
      </c>
      <c r="EJ253" s="343" t="s">
        <v>123</v>
      </c>
      <c r="EK253" s="344" t="str">
        <f>ADHB!EK253</f>
        <v/>
      </c>
      <c r="EL253" s="344"/>
      <c r="EM253" s="344">
        <f t="shared" si="1949"/>
        <v>0</v>
      </c>
      <c r="EN253" s="345"/>
      <c r="EO253" s="344">
        <f t="shared" si="1950"/>
        <v>0</v>
      </c>
      <c r="EP253" s="346"/>
      <c r="EQ253" s="347"/>
      <c r="ER253" s="347"/>
      <c r="ES253" s="344">
        <f t="shared" si="1951"/>
        <v>0</v>
      </c>
      <c r="ET253" s="345">
        <v>0.294289866351475</v>
      </c>
      <c r="EU253" s="348">
        <f t="shared" si="1952"/>
        <v>0</v>
      </c>
      <c r="EV253" s="349">
        <f t="shared" si="1953"/>
        <v>0</v>
      </c>
      <c r="EW253" s="350"/>
      <c r="EX253" s="341">
        <v>4.0</v>
      </c>
      <c r="EY253" s="342" t="s">
        <v>132</v>
      </c>
      <c r="EZ253" s="343" t="s">
        <v>121</v>
      </c>
      <c r="FA253" s="343" t="s">
        <v>123</v>
      </c>
      <c r="FB253" s="344" t="str">
        <f>ADHB!FB253</f>
        <v/>
      </c>
      <c r="FC253" s="344"/>
      <c r="FD253" s="344">
        <f t="shared" si="1954"/>
        <v>0</v>
      </c>
      <c r="FE253" s="345"/>
      <c r="FF253" s="344">
        <f t="shared" si="1955"/>
        <v>0</v>
      </c>
      <c r="FG253" s="346"/>
      <c r="FH253" s="347"/>
      <c r="FI253" s="347"/>
      <c r="FJ253" s="344">
        <f t="shared" si="1956"/>
        <v>0</v>
      </c>
      <c r="FK253" s="345">
        <v>0.294289866351475</v>
      </c>
      <c r="FL253" s="348">
        <f t="shared" si="1957"/>
        <v>0</v>
      </c>
      <c r="FM253" s="349">
        <f t="shared" si="1958"/>
        <v>0</v>
      </c>
      <c r="FN253" s="350"/>
      <c r="FO253" s="341">
        <v>4.0</v>
      </c>
      <c r="FP253" s="342" t="s">
        <v>132</v>
      </c>
      <c r="FQ253" s="343" t="s">
        <v>121</v>
      </c>
      <c r="FR253" s="343" t="s">
        <v>123</v>
      </c>
      <c r="FS253" s="344" t="str">
        <f>ADHB!FS253</f>
        <v/>
      </c>
      <c r="FT253" s="344"/>
      <c r="FU253" s="344">
        <f t="shared" si="1959"/>
        <v>0</v>
      </c>
      <c r="FV253" s="345"/>
      <c r="FW253" s="344">
        <f t="shared" si="1960"/>
        <v>0</v>
      </c>
      <c r="FX253" s="346"/>
      <c r="FY253" s="347"/>
      <c r="FZ253" s="347"/>
      <c r="GA253" s="344">
        <f t="shared" si="1961"/>
        <v>0</v>
      </c>
      <c r="GB253" s="345">
        <v>0.294289866351475</v>
      </c>
      <c r="GC253" s="348">
        <f t="shared" si="1962"/>
        <v>0</v>
      </c>
      <c r="GD253" s="349">
        <f t="shared" si="1963"/>
        <v>0</v>
      </c>
      <c r="GE253" s="350"/>
      <c r="GF253" s="341">
        <v>4.0</v>
      </c>
      <c r="GG253" s="342" t="s">
        <v>132</v>
      </c>
      <c r="GH253" s="343" t="s">
        <v>121</v>
      </c>
      <c r="GI253" s="343" t="s">
        <v>123</v>
      </c>
      <c r="GJ253" s="344" t="str">
        <f>ADHB!GJ253</f>
        <v/>
      </c>
      <c r="GK253" s="344"/>
      <c r="GL253" s="344">
        <f t="shared" si="1964"/>
        <v>0</v>
      </c>
      <c r="GM253" s="345"/>
      <c r="GN253" s="344">
        <f t="shared" si="1965"/>
        <v>0</v>
      </c>
      <c r="GO253" s="346"/>
      <c r="GP253" s="347"/>
      <c r="GQ253" s="347"/>
      <c r="GR253" s="344">
        <f t="shared" si="1966"/>
        <v>0</v>
      </c>
      <c r="GS253" s="345">
        <v>0.294289866351475</v>
      </c>
      <c r="GT253" s="348">
        <f t="shared" si="1967"/>
        <v>0</v>
      </c>
      <c r="GU253" s="349">
        <f t="shared" si="1968"/>
        <v>0</v>
      </c>
      <c r="GV253" s="350"/>
      <c r="GW253" s="341">
        <v>4.0</v>
      </c>
      <c r="GX253" s="342" t="s">
        <v>132</v>
      </c>
      <c r="GY253" s="343" t="s">
        <v>121</v>
      </c>
      <c r="GZ253" s="343" t="s">
        <v>123</v>
      </c>
      <c r="HA253" s="344" t="str">
        <f>ADHB!HA253</f>
        <v/>
      </c>
      <c r="HB253" s="344"/>
      <c r="HC253" s="344">
        <f t="shared" si="1969"/>
        <v>0</v>
      </c>
      <c r="HD253" s="345"/>
      <c r="HE253" s="344">
        <f t="shared" si="1970"/>
        <v>0</v>
      </c>
      <c r="HF253" s="346"/>
      <c r="HG253" s="347"/>
      <c r="HH253" s="347"/>
      <c r="HI253" s="344">
        <f t="shared" si="1971"/>
        <v>0</v>
      </c>
      <c r="HJ253" s="345">
        <v>0.294289866351475</v>
      </c>
      <c r="HK253" s="348">
        <f t="shared" si="1972"/>
        <v>0</v>
      </c>
      <c r="HL253" s="349">
        <f t="shared" si="1973"/>
        <v>0</v>
      </c>
      <c r="HM253" s="350"/>
      <c r="HN253" s="341">
        <v>4.0</v>
      </c>
      <c r="HO253" s="342" t="s">
        <v>132</v>
      </c>
      <c r="HP253" s="343" t="s">
        <v>121</v>
      </c>
      <c r="HQ253" s="343" t="s">
        <v>123</v>
      </c>
      <c r="HR253" s="344" t="str">
        <f>ADHB!HR253</f>
        <v/>
      </c>
      <c r="HS253" s="344"/>
      <c r="HT253" s="344">
        <f t="shared" si="1974"/>
        <v>0</v>
      </c>
      <c r="HU253" s="345"/>
      <c r="HV253" s="344">
        <f t="shared" si="1975"/>
        <v>0</v>
      </c>
      <c r="HW253" s="346"/>
      <c r="HX253" s="347"/>
      <c r="HY253" s="347"/>
      <c r="HZ253" s="344">
        <f t="shared" si="1976"/>
        <v>0</v>
      </c>
      <c r="IA253" s="345">
        <v>0.294289866351475</v>
      </c>
      <c r="IB253" s="348">
        <f t="shared" si="1977"/>
        <v>0</v>
      </c>
      <c r="IC253" s="349">
        <f t="shared" si="1978"/>
        <v>0</v>
      </c>
      <c r="ID253" s="350"/>
      <c r="IE253" s="341">
        <v>4.0</v>
      </c>
      <c r="IF253" s="342" t="s">
        <v>132</v>
      </c>
      <c r="IG253" s="343" t="s">
        <v>121</v>
      </c>
      <c r="IH253" s="343" t="s">
        <v>123</v>
      </c>
      <c r="II253" s="344" t="str">
        <f>ADHB!II253</f>
        <v/>
      </c>
      <c r="IJ253" s="344"/>
      <c r="IK253" s="344">
        <f t="shared" si="1979"/>
        <v>0</v>
      </c>
      <c r="IL253" s="345"/>
      <c r="IM253" s="344">
        <f t="shared" si="1980"/>
        <v>0</v>
      </c>
      <c r="IN253" s="346"/>
      <c r="IO253" s="347"/>
      <c r="IP253" s="347"/>
      <c r="IQ253" s="344">
        <f t="shared" si="1981"/>
        <v>0</v>
      </c>
      <c r="IR253" s="345">
        <v>0.294289866351475</v>
      </c>
      <c r="IS253" s="348">
        <f t="shared" si="1982"/>
        <v>0</v>
      </c>
      <c r="IT253" s="349">
        <f t="shared" si="1983"/>
        <v>0</v>
      </c>
      <c r="IU253" s="350"/>
      <c r="IV253" s="341">
        <v>4.0</v>
      </c>
      <c r="IW253" s="342" t="s">
        <v>132</v>
      </c>
      <c r="IX253" s="343" t="s">
        <v>121</v>
      </c>
      <c r="IY253" s="343" t="s">
        <v>123</v>
      </c>
      <c r="IZ253" s="344" t="str">
        <f>ADHB!IZ253</f>
        <v/>
      </c>
      <c r="JA253" s="344"/>
      <c r="JB253" s="344">
        <f t="shared" si="1984"/>
        <v>0</v>
      </c>
      <c r="JC253" s="345"/>
      <c r="JD253" s="344">
        <f t="shared" si="1985"/>
        <v>0</v>
      </c>
      <c r="JE253" s="346"/>
      <c r="JF253" s="347"/>
      <c r="JG253" s="347"/>
      <c r="JH253" s="344">
        <f t="shared" si="1986"/>
        <v>0</v>
      </c>
      <c r="JI253" s="345">
        <v>0.294289866351475</v>
      </c>
      <c r="JJ253" s="348">
        <f t="shared" si="1987"/>
        <v>0</v>
      </c>
      <c r="JK253" s="349">
        <f t="shared" si="1988"/>
        <v>0</v>
      </c>
      <c r="JL253" s="350"/>
      <c r="JM253" s="341">
        <v>4.0</v>
      </c>
      <c r="JN253" s="342" t="s">
        <v>132</v>
      </c>
      <c r="JO253" s="343" t="s">
        <v>121</v>
      </c>
      <c r="JP253" s="343" t="s">
        <v>123</v>
      </c>
      <c r="JQ253" s="344" t="str">
        <f>ADHB!KY253</f>
        <v/>
      </c>
      <c r="JR253" s="344"/>
      <c r="JS253" s="344">
        <f t="shared" si="1989"/>
        <v>0</v>
      </c>
      <c r="JT253" s="345"/>
      <c r="JU253" s="344">
        <f t="shared" si="1990"/>
        <v>0</v>
      </c>
      <c r="JV253" s="346"/>
      <c r="JW253" s="347"/>
      <c r="JX253" s="347"/>
      <c r="JY253" s="344">
        <f t="shared" si="1991"/>
        <v>0</v>
      </c>
      <c r="JZ253" s="345">
        <v>0.294289866351475</v>
      </c>
      <c r="KA253" s="348">
        <f t="shared" si="1992"/>
        <v>0</v>
      </c>
      <c r="KB253" s="349">
        <f t="shared" si="1993"/>
        <v>0</v>
      </c>
      <c r="KC253" s="350"/>
      <c r="KD253" s="341">
        <v>4.0</v>
      </c>
      <c r="KE253" s="342" t="s">
        <v>132</v>
      </c>
      <c r="KF253" s="343" t="s">
        <v>121</v>
      </c>
      <c r="KG253" s="343" t="s">
        <v>123</v>
      </c>
      <c r="KH253" s="344" t="str">
        <f>ADHB!LP253</f>
        <v/>
      </c>
      <c r="KI253" s="344"/>
      <c r="KJ253" s="344">
        <f t="shared" si="1994"/>
        <v>0</v>
      </c>
      <c r="KK253" s="345"/>
      <c r="KL253" s="344">
        <f t="shared" si="1995"/>
        <v>0</v>
      </c>
      <c r="KM253" s="346"/>
      <c r="KN253" s="347"/>
      <c r="KO253" s="347"/>
      <c r="KP253" s="344">
        <f t="shared" si="1996"/>
        <v>0</v>
      </c>
      <c r="KQ253" s="345">
        <v>0.294289866351475</v>
      </c>
      <c r="KR253" s="348">
        <f t="shared" si="1997"/>
        <v>0</v>
      </c>
      <c r="KS253" s="349">
        <f t="shared" si="1998"/>
        <v>0</v>
      </c>
      <c r="KT253" s="350"/>
      <c r="KU253" s="351"/>
    </row>
    <row r="254" ht="15.75" customHeight="1">
      <c r="A254" s="341">
        <v>5.0</v>
      </c>
      <c r="B254" s="342" t="s">
        <v>132</v>
      </c>
      <c r="C254" s="343" t="s">
        <v>121</v>
      </c>
      <c r="D254" s="343" t="s">
        <v>123</v>
      </c>
      <c r="E254" s="344" t="str">
        <f>ADHB!E254</f>
        <v/>
      </c>
      <c r="F254" s="344"/>
      <c r="G254" s="344">
        <f t="shared" si="1909"/>
        <v>0</v>
      </c>
      <c r="H254" s="345"/>
      <c r="I254" s="344">
        <f t="shared" si="1910"/>
        <v>0</v>
      </c>
      <c r="J254" s="346"/>
      <c r="K254" s="347"/>
      <c r="L254" s="347"/>
      <c r="M254" s="344">
        <f t="shared" si="1911"/>
        <v>0</v>
      </c>
      <c r="N254" s="345">
        <v>0.294289866351475</v>
      </c>
      <c r="O254" s="348">
        <f t="shared" si="1912"/>
        <v>0</v>
      </c>
      <c r="P254" s="349">
        <f t="shared" si="1913"/>
        <v>0</v>
      </c>
      <c r="Q254" s="350"/>
      <c r="R254" s="341">
        <v>5.0</v>
      </c>
      <c r="S254" s="342" t="s">
        <v>132</v>
      </c>
      <c r="T254" s="343" t="s">
        <v>121</v>
      </c>
      <c r="U254" s="343" t="s">
        <v>123</v>
      </c>
      <c r="V254" s="344" t="str">
        <f>ADHB!V254</f>
        <v/>
      </c>
      <c r="W254" s="344"/>
      <c r="X254" s="344">
        <f t="shared" si="1914"/>
        <v>0</v>
      </c>
      <c r="Y254" s="345"/>
      <c r="Z254" s="344">
        <f t="shared" si="1915"/>
        <v>0</v>
      </c>
      <c r="AA254" s="346"/>
      <c r="AB254" s="347"/>
      <c r="AC254" s="347"/>
      <c r="AD254" s="344">
        <f t="shared" si="1916"/>
        <v>0</v>
      </c>
      <c r="AE254" s="345">
        <v>0.294289866351475</v>
      </c>
      <c r="AF254" s="348">
        <f t="shared" si="1917"/>
        <v>0</v>
      </c>
      <c r="AG254" s="349">
        <f t="shared" si="1918"/>
        <v>0</v>
      </c>
      <c r="AH254" s="350"/>
      <c r="AI254" s="341">
        <v>5.0</v>
      </c>
      <c r="AJ254" s="342" t="s">
        <v>132</v>
      </c>
      <c r="AK254" s="343" t="s">
        <v>121</v>
      </c>
      <c r="AL254" s="343" t="s">
        <v>123</v>
      </c>
      <c r="AM254" s="344" t="str">
        <f>ADHB!AM254</f>
        <v/>
      </c>
      <c r="AN254" s="344"/>
      <c r="AO254" s="344">
        <f t="shared" si="1919"/>
        <v>0</v>
      </c>
      <c r="AP254" s="345"/>
      <c r="AQ254" s="344">
        <f t="shared" si="1920"/>
        <v>0</v>
      </c>
      <c r="AR254" s="346"/>
      <c r="AS254" s="347"/>
      <c r="AT254" s="347"/>
      <c r="AU254" s="344">
        <f t="shared" si="1921"/>
        <v>0</v>
      </c>
      <c r="AV254" s="345">
        <v>0.294289866351475</v>
      </c>
      <c r="AW254" s="348">
        <f t="shared" si="1922"/>
        <v>0</v>
      </c>
      <c r="AX254" s="349">
        <f t="shared" si="1923"/>
        <v>0</v>
      </c>
      <c r="AY254" s="350"/>
      <c r="AZ254" s="341">
        <v>5.0</v>
      </c>
      <c r="BA254" s="342" t="s">
        <v>132</v>
      </c>
      <c r="BB254" s="343" t="s">
        <v>121</v>
      </c>
      <c r="BC254" s="343" t="s">
        <v>123</v>
      </c>
      <c r="BD254" s="344" t="str">
        <f>ADHB!BD254</f>
        <v/>
      </c>
      <c r="BE254" s="344"/>
      <c r="BF254" s="344">
        <f t="shared" si="1924"/>
        <v>0</v>
      </c>
      <c r="BG254" s="345"/>
      <c r="BH254" s="344">
        <f t="shared" si="1925"/>
        <v>0</v>
      </c>
      <c r="BI254" s="346"/>
      <c r="BJ254" s="347"/>
      <c r="BK254" s="347"/>
      <c r="BL254" s="344">
        <f t="shared" si="1926"/>
        <v>0</v>
      </c>
      <c r="BM254" s="345">
        <v>0.294289866351475</v>
      </c>
      <c r="BN254" s="348">
        <f t="shared" si="1927"/>
        <v>0</v>
      </c>
      <c r="BO254" s="349">
        <f t="shared" si="1928"/>
        <v>0</v>
      </c>
      <c r="BP254" s="350"/>
      <c r="BQ254" s="341">
        <v>5.0</v>
      </c>
      <c r="BR254" s="342" t="s">
        <v>132</v>
      </c>
      <c r="BS254" s="343" t="s">
        <v>121</v>
      </c>
      <c r="BT254" s="343" t="s">
        <v>123</v>
      </c>
      <c r="BU254" s="344" t="str">
        <f>ADHB!BU254</f>
        <v/>
      </c>
      <c r="BV254" s="344"/>
      <c r="BW254" s="344">
        <f t="shared" si="1929"/>
        <v>0</v>
      </c>
      <c r="BX254" s="345"/>
      <c r="BY254" s="344">
        <f t="shared" si="1930"/>
        <v>0</v>
      </c>
      <c r="BZ254" s="346"/>
      <c r="CA254" s="347"/>
      <c r="CB254" s="347"/>
      <c r="CC254" s="344">
        <f t="shared" si="1931"/>
        <v>0</v>
      </c>
      <c r="CD254" s="345">
        <v>0.294289866351475</v>
      </c>
      <c r="CE254" s="348">
        <f t="shared" si="1932"/>
        <v>0</v>
      </c>
      <c r="CF254" s="349">
        <f t="shared" si="1933"/>
        <v>0</v>
      </c>
      <c r="CG254" s="350"/>
      <c r="CH254" s="341">
        <v>5.0</v>
      </c>
      <c r="CI254" s="342" t="s">
        <v>132</v>
      </c>
      <c r="CJ254" s="343" t="s">
        <v>121</v>
      </c>
      <c r="CK254" s="343" t="s">
        <v>123</v>
      </c>
      <c r="CL254" s="344" t="str">
        <f>ADHB!CL254</f>
        <v/>
      </c>
      <c r="CM254" s="344"/>
      <c r="CN254" s="344">
        <f t="shared" si="1934"/>
        <v>0</v>
      </c>
      <c r="CO254" s="345"/>
      <c r="CP254" s="344">
        <f t="shared" si="1935"/>
        <v>0</v>
      </c>
      <c r="CQ254" s="346"/>
      <c r="CR254" s="347"/>
      <c r="CS254" s="347"/>
      <c r="CT254" s="344">
        <f t="shared" si="1936"/>
        <v>0</v>
      </c>
      <c r="CU254" s="345">
        <v>0.294289866351475</v>
      </c>
      <c r="CV254" s="348">
        <f t="shared" si="1937"/>
        <v>0</v>
      </c>
      <c r="CW254" s="349">
        <f t="shared" si="1938"/>
        <v>0</v>
      </c>
      <c r="CX254" s="350"/>
      <c r="CY254" s="341">
        <v>5.0</v>
      </c>
      <c r="CZ254" s="342" t="s">
        <v>132</v>
      </c>
      <c r="DA254" s="343" t="s">
        <v>121</v>
      </c>
      <c r="DB254" s="343" t="s">
        <v>123</v>
      </c>
      <c r="DC254" s="344" t="str">
        <f>ADHB!DC254</f>
        <v/>
      </c>
      <c r="DD254" s="344"/>
      <c r="DE254" s="344">
        <f t="shared" si="1939"/>
        <v>0</v>
      </c>
      <c r="DF254" s="345"/>
      <c r="DG254" s="344">
        <f t="shared" si="1940"/>
        <v>0</v>
      </c>
      <c r="DH254" s="346"/>
      <c r="DI254" s="347"/>
      <c r="DJ254" s="347"/>
      <c r="DK254" s="344">
        <f t="shared" si="1941"/>
        <v>0</v>
      </c>
      <c r="DL254" s="345">
        <v>0.294289866351475</v>
      </c>
      <c r="DM254" s="348">
        <f t="shared" si="1942"/>
        <v>0</v>
      </c>
      <c r="DN254" s="349">
        <f t="shared" si="1943"/>
        <v>0</v>
      </c>
      <c r="DO254" s="350"/>
      <c r="DP254" s="341">
        <v>5.0</v>
      </c>
      <c r="DQ254" s="342" t="s">
        <v>132</v>
      </c>
      <c r="DR254" s="343" t="s">
        <v>121</v>
      </c>
      <c r="DS254" s="343" t="s">
        <v>123</v>
      </c>
      <c r="DT254" s="344" t="str">
        <f>ADHB!DT254</f>
        <v/>
      </c>
      <c r="DU254" s="344"/>
      <c r="DV254" s="344">
        <f t="shared" si="1944"/>
        <v>0</v>
      </c>
      <c r="DW254" s="345"/>
      <c r="DX254" s="344">
        <f t="shared" si="1945"/>
        <v>0</v>
      </c>
      <c r="DY254" s="346"/>
      <c r="DZ254" s="347"/>
      <c r="EA254" s="347"/>
      <c r="EB254" s="344">
        <f t="shared" si="1946"/>
        <v>0</v>
      </c>
      <c r="EC254" s="345">
        <v>0.294289866351475</v>
      </c>
      <c r="ED254" s="348">
        <f t="shared" si="1947"/>
        <v>0</v>
      </c>
      <c r="EE254" s="349">
        <f t="shared" si="1948"/>
        <v>0</v>
      </c>
      <c r="EF254" s="350"/>
      <c r="EG254" s="341">
        <v>5.0</v>
      </c>
      <c r="EH254" s="342" t="s">
        <v>132</v>
      </c>
      <c r="EI254" s="343" t="s">
        <v>121</v>
      </c>
      <c r="EJ254" s="343" t="s">
        <v>123</v>
      </c>
      <c r="EK254" s="344" t="str">
        <f>ADHB!EK254</f>
        <v/>
      </c>
      <c r="EL254" s="344"/>
      <c r="EM254" s="344">
        <f t="shared" si="1949"/>
        <v>0</v>
      </c>
      <c r="EN254" s="345"/>
      <c r="EO254" s="344">
        <f t="shared" si="1950"/>
        <v>0</v>
      </c>
      <c r="EP254" s="346"/>
      <c r="EQ254" s="347"/>
      <c r="ER254" s="347"/>
      <c r="ES254" s="344">
        <f t="shared" si="1951"/>
        <v>0</v>
      </c>
      <c r="ET254" s="345">
        <v>0.294289866351475</v>
      </c>
      <c r="EU254" s="348">
        <f t="shared" si="1952"/>
        <v>0</v>
      </c>
      <c r="EV254" s="349">
        <f t="shared" si="1953"/>
        <v>0</v>
      </c>
      <c r="EW254" s="350"/>
      <c r="EX254" s="341">
        <v>5.0</v>
      </c>
      <c r="EY254" s="342" t="s">
        <v>132</v>
      </c>
      <c r="EZ254" s="343" t="s">
        <v>121</v>
      </c>
      <c r="FA254" s="343" t="s">
        <v>123</v>
      </c>
      <c r="FB254" s="344" t="str">
        <f>ADHB!FB254</f>
        <v/>
      </c>
      <c r="FC254" s="344"/>
      <c r="FD254" s="344">
        <f t="shared" si="1954"/>
        <v>0</v>
      </c>
      <c r="FE254" s="345"/>
      <c r="FF254" s="344">
        <f t="shared" si="1955"/>
        <v>0</v>
      </c>
      <c r="FG254" s="346"/>
      <c r="FH254" s="347"/>
      <c r="FI254" s="347"/>
      <c r="FJ254" s="344">
        <f t="shared" si="1956"/>
        <v>0</v>
      </c>
      <c r="FK254" s="345">
        <v>0.294289866351475</v>
      </c>
      <c r="FL254" s="348">
        <f t="shared" si="1957"/>
        <v>0</v>
      </c>
      <c r="FM254" s="349">
        <f t="shared" si="1958"/>
        <v>0</v>
      </c>
      <c r="FN254" s="350"/>
      <c r="FO254" s="341">
        <v>5.0</v>
      </c>
      <c r="FP254" s="342" t="s">
        <v>132</v>
      </c>
      <c r="FQ254" s="343" t="s">
        <v>121</v>
      </c>
      <c r="FR254" s="343" t="s">
        <v>123</v>
      </c>
      <c r="FS254" s="344" t="str">
        <f>ADHB!FS254</f>
        <v/>
      </c>
      <c r="FT254" s="344"/>
      <c r="FU254" s="344">
        <f t="shared" si="1959"/>
        <v>0</v>
      </c>
      <c r="FV254" s="345"/>
      <c r="FW254" s="344">
        <f t="shared" si="1960"/>
        <v>0</v>
      </c>
      <c r="FX254" s="346"/>
      <c r="FY254" s="347"/>
      <c r="FZ254" s="347"/>
      <c r="GA254" s="344">
        <f t="shared" si="1961"/>
        <v>0</v>
      </c>
      <c r="GB254" s="345">
        <v>0.294289866351475</v>
      </c>
      <c r="GC254" s="348">
        <f t="shared" si="1962"/>
        <v>0</v>
      </c>
      <c r="GD254" s="349">
        <f t="shared" si="1963"/>
        <v>0</v>
      </c>
      <c r="GE254" s="350"/>
      <c r="GF254" s="341">
        <v>5.0</v>
      </c>
      <c r="GG254" s="342" t="s">
        <v>132</v>
      </c>
      <c r="GH254" s="343" t="s">
        <v>121</v>
      </c>
      <c r="GI254" s="343" t="s">
        <v>123</v>
      </c>
      <c r="GJ254" s="344" t="str">
        <f>ADHB!GJ254</f>
        <v/>
      </c>
      <c r="GK254" s="344"/>
      <c r="GL254" s="344">
        <f t="shared" si="1964"/>
        <v>0</v>
      </c>
      <c r="GM254" s="345"/>
      <c r="GN254" s="344">
        <f t="shared" si="1965"/>
        <v>0</v>
      </c>
      <c r="GO254" s="346"/>
      <c r="GP254" s="347"/>
      <c r="GQ254" s="347"/>
      <c r="GR254" s="344">
        <f t="shared" si="1966"/>
        <v>0</v>
      </c>
      <c r="GS254" s="345">
        <v>0.294289866351475</v>
      </c>
      <c r="GT254" s="348">
        <f t="shared" si="1967"/>
        <v>0</v>
      </c>
      <c r="GU254" s="349">
        <f t="shared" si="1968"/>
        <v>0</v>
      </c>
      <c r="GV254" s="350"/>
      <c r="GW254" s="341">
        <v>5.0</v>
      </c>
      <c r="GX254" s="342" t="s">
        <v>132</v>
      </c>
      <c r="GY254" s="343" t="s">
        <v>121</v>
      </c>
      <c r="GZ254" s="343" t="s">
        <v>123</v>
      </c>
      <c r="HA254" s="344" t="str">
        <f>ADHB!HA254</f>
        <v/>
      </c>
      <c r="HB254" s="344"/>
      <c r="HC254" s="344">
        <f t="shared" si="1969"/>
        <v>0</v>
      </c>
      <c r="HD254" s="345"/>
      <c r="HE254" s="344">
        <f t="shared" si="1970"/>
        <v>0</v>
      </c>
      <c r="HF254" s="346"/>
      <c r="HG254" s="347"/>
      <c r="HH254" s="347"/>
      <c r="HI254" s="344">
        <f t="shared" si="1971"/>
        <v>0</v>
      </c>
      <c r="HJ254" s="345">
        <v>0.294289866351475</v>
      </c>
      <c r="HK254" s="348">
        <f t="shared" si="1972"/>
        <v>0</v>
      </c>
      <c r="HL254" s="349">
        <f t="shared" si="1973"/>
        <v>0</v>
      </c>
      <c r="HM254" s="350"/>
      <c r="HN254" s="341">
        <v>5.0</v>
      </c>
      <c r="HO254" s="342" t="s">
        <v>132</v>
      </c>
      <c r="HP254" s="343" t="s">
        <v>121</v>
      </c>
      <c r="HQ254" s="343" t="s">
        <v>123</v>
      </c>
      <c r="HR254" s="344" t="str">
        <f>ADHB!HR254</f>
        <v/>
      </c>
      <c r="HS254" s="344"/>
      <c r="HT254" s="344">
        <f t="shared" si="1974"/>
        <v>0</v>
      </c>
      <c r="HU254" s="345"/>
      <c r="HV254" s="344">
        <f t="shared" si="1975"/>
        <v>0</v>
      </c>
      <c r="HW254" s="346"/>
      <c r="HX254" s="347"/>
      <c r="HY254" s="347"/>
      <c r="HZ254" s="344">
        <f t="shared" si="1976"/>
        <v>0</v>
      </c>
      <c r="IA254" s="345">
        <v>0.294289866351475</v>
      </c>
      <c r="IB254" s="348">
        <f t="shared" si="1977"/>
        <v>0</v>
      </c>
      <c r="IC254" s="349">
        <f t="shared" si="1978"/>
        <v>0</v>
      </c>
      <c r="ID254" s="350"/>
      <c r="IE254" s="341">
        <v>5.0</v>
      </c>
      <c r="IF254" s="342" t="s">
        <v>132</v>
      </c>
      <c r="IG254" s="343" t="s">
        <v>121</v>
      </c>
      <c r="IH254" s="343" t="s">
        <v>123</v>
      </c>
      <c r="II254" s="344" t="str">
        <f>ADHB!II254</f>
        <v/>
      </c>
      <c r="IJ254" s="344"/>
      <c r="IK254" s="344">
        <f t="shared" si="1979"/>
        <v>0</v>
      </c>
      <c r="IL254" s="345"/>
      <c r="IM254" s="344">
        <f t="shared" si="1980"/>
        <v>0</v>
      </c>
      <c r="IN254" s="346"/>
      <c r="IO254" s="347"/>
      <c r="IP254" s="347"/>
      <c r="IQ254" s="344">
        <f t="shared" si="1981"/>
        <v>0</v>
      </c>
      <c r="IR254" s="345">
        <v>0.294289866351475</v>
      </c>
      <c r="IS254" s="348">
        <f t="shared" si="1982"/>
        <v>0</v>
      </c>
      <c r="IT254" s="349">
        <f t="shared" si="1983"/>
        <v>0</v>
      </c>
      <c r="IU254" s="350"/>
      <c r="IV254" s="341">
        <v>5.0</v>
      </c>
      <c r="IW254" s="342" t="s">
        <v>132</v>
      </c>
      <c r="IX254" s="343" t="s">
        <v>121</v>
      </c>
      <c r="IY254" s="343" t="s">
        <v>123</v>
      </c>
      <c r="IZ254" s="344" t="str">
        <f>ADHB!IZ254</f>
        <v/>
      </c>
      <c r="JA254" s="344"/>
      <c r="JB254" s="344">
        <f t="shared" si="1984"/>
        <v>0</v>
      </c>
      <c r="JC254" s="345"/>
      <c r="JD254" s="344">
        <f t="shared" si="1985"/>
        <v>0</v>
      </c>
      <c r="JE254" s="346"/>
      <c r="JF254" s="347"/>
      <c r="JG254" s="347"/>
      <c r="JH254" s="344">
        <f t="shared" si="1986"/>
        <v>0</v>
      </c>
      <c r="JI254" s="345">
        <v>0.294289866351475</v>
      </c>
      <c r="JJ254" s="348">
        <f t="shared" si="1987"/>
        <v>0</v>
      </c>
      <c r="JK254" s="349">
        <f t="shared" si="1988"/>
        <v>0</v>
      </c>
      <c r="JL254" s="350"/>
      <c r="JM254" s="341">
        <v>5.0</v>
      </c>
      <c r="JN254" s="342" t="s">
        <v>132</v>
      </c>
      <c r="JO254" s="343" t="s">
        <v>121</v>
      </c>
      <c r="JP254" s="343" t="s">
        <v>123</v>
      </c>
      <c r="JQ254" s="344" t="str">
        <f>ADHB!KY254</f>
        <v/>
      </c>
      <c r="JR254" s="344"/>
      <c r="JS254" s="344">
        <f t="shared" si="1989"/>
        <v>0</v>
      </c>
      <c r="JT254" s="345"/>
      <c r="JU254" s="344">
        <f t="shared" si="1990"/>
        <v>0</v>
      </c>
      <c r="JV254" s="346"/>
      <c r="JW254" s="347"/>
      <c r="JX254" s="347"/>
      <c r="JY254" s="344">
        <f t="shared" si="1991"/>
        <v>0</v>
      </c>
      <c r="JZ254" s="345">
        <v>0.294289866351475</v>
      </c>
      <c r="KA254" s="348">
        <f t="shared" si="1992"/>
        <v>0</v>
      </c>
      <c r="KB254" s="349">
        <f t="shared" si="1993"/>
        <v>0</v>
      </c>
      <c r="KC254" s="350"/>
      <c r="KD254" s="341">
        <v>5.0</v>
      </c>
      <c r="KE254" s="342" t="s">
        <v>132</v>
      </c>
      <c r="KF254" s="343" t="s">
        <v>121</v>
      </c>
      <c r="KG254" s="343" t="s">
        <v>123</v>
      </c>
      <c r="KH254" s="344" t="str">
        <f>ADHB!LP254</f>
        <v/>
      </c>
      <c r="KI254" s="344"/>
      <c r="KJ254" s="344">
        <f t="shared" si="1994"/>
        <v>0</v>
      </c>
      <c r="KK254" s="345"/>
      <c r="KL254" s="344">
        <f t="shared" si="1995"/>
        <v>0</v>
      </c>
      <c r="KM254" s="346"/>
      <c r="KN254" s="347"/>
      <c r="KO254" s="347"/>
      <c r="KP254" s="344">
        <f t="shared" si="1996"/>
        <v>0</v>
      </c>
      <c r="KQ254" s="345">
        <v>0.294289866351475</v>
      </c>
      <c r="KR254" s="348">
        <f t="shared" si="1997"/>
        <v>0</v>
      </c>
      <c r="KS254" s="349">
        <f t="shared" si="1998"/>
        <v>0</v>
      </c>
      <c r="KT254" s="350"/>
      <c r="KU254" s="351"/>
    </row>
    <row r="255" ht="15.75" customHeight="1">
      <c r="A255" s="341">
        <v>6.0</v>
      </c>
      <c r="B255" s="342" t="s">
        <v>132</v>
      </c>
      <c r="C255" s="343" t="s">
        <v>121</v>
      </c>
      <c r="D255" s="343" t="s">
        <v>123</v>
      </c>
      <c r="E255" s="344" t="str">
        <f>ADHB!E255</f>
        <v/>
      </c>
      <c r="F255" s="344"/>
      <c r="G255" s="344">
        <f t="shared" si="1909"/>
        <v>0</v>
      </c>
      <c r="H255" s="345"/>
      <c r="I255" s="344">
        <f t="shared" si="1910"/>
        <v>0</v>
      </c>
      <c r="J255" s="346"/>
      <c r="K255" s="347"/>
      <c r="L255" s="347"/>
      <c r="M255" s="344">
        <f t="shared" si="1911"/>
        <v>0</v>
      </c>
      <c r="N255" s="345">
        <v>0.294289866351475</v>
      </c>
      <c r="O255" s="348">
        <f t="shared" si="1912"/>
        <v>0</v>
      </c>
      <c r="P255" s="349">
        <f t="shared" si="1913"/>
        <v>0</v>
      </c>
      <c r="Q255" s="350"/>
      <c r="R255" s="341">
        <v>6.0</v>
      </c>
      <c r="S255" s="342" t="s">
        <v>132</v>
      </c>
      <c r="T255" s="343" t="s">
        <v>121</v>
      </c>
      <c r="U255" s="343" t="s">
        <v>123</v>
      </c>
      <c r="V255" s="344" t="str">
        <f>ADHB!V255</f>
        <v/>
      </c>
      <c r="W255" s="344"/>
      <c r="X255" s="344">
        <f t="shared" si="1914"/>
        <v>0</v>
      </c>
      <c r="Y255" s="345"/>
      <c r="Z255" s="344">
        <f t="shared" si="1915"/>
        <v>0</v>
      </c>
      <c r="AA255" s="346"/>
      <c r="AB255" s="347"/>
      <c r="AC255" s="347"/>
      <c r="AD255" s="344">
        <f t="shared" si="1916"/>
        <v>0</v>
      </c>
      <c r="AE255" s="345">
        <v>0.294289866351475</v>
      </c>
      <c r="AF255" s="348">
        <f t="shared" si="1917"/>
        <v>0</v>
      </c>
      <c r="AG255" s="349">
        <f t="shared" si="1918"/>
        <v>0</v>
      </c>
      <c r="AH255" s="350"/>
      <c r="AI255" s="341">
        <v>6.0</v>
      </c>
      <c r="AJ255" s="342" t="s">
        <v>132</v>
      </c>
      <c r="AK255" s="343" t="s">
        <v>121</v>
      </c>
      <c r="AL255" s="343" t="s">
        <v>123</v>
      </c>
      <c r="AM255" s="344" t="str">
        <f>ADHB!AM255</f>
        <v/>
      </c>
      <c r="AN255" s="344"/>
      <c r="AO255" s="344">
        <f t="shared" si="1919"/>
        <v>0</v>
      </c>
      <c r="AP255" s="345"/>
      <c r="AQ255" s="344">
        <f t="shared" si="1920"/>
        <v>0</v>
      </c>
      <c r="AR255" s="346"/>
      <c r="AS255" s="347"/>
      <c r="AT255" s="347"/>
      <c r="AU255" s="344">
        <f t="shared" si="1921"/>
        <v>0</v>
      </c>
      <c r="AV255" s="345">
        <v>0.294289866351475</v>
      </c>
      <c r="AW255" s="348">
        <f t="shared" si="1922"/>
        <v>0</v>
      </c>
      <c r="AX255" s="349">
        <f t="shared" si="1923"/>
        <v>0</v>
      </c>
      <c r="AY255" s="350"/>
      <c r="AZ255" s="341">
        <v>6.0</v>
      </c>
      <c r="BA255" s="342" t="s">
        <v>132</v>
      </c>
      <c r="BB255" s="343" t="s">
        <v>121</v>
      </c>
      <c r="BC255" s="343" t="s">
        <v>123</v>
      </c>
      <c r="BD255" s="344" t="str">
        <f>ADHB!BD255</f>
        <v/>
      </c>
      <c r="BE255" s="344"/>
      <c r="BF255" s="344">
        <f t="shared" si="1924"/>
        <v>0</v>
      </c>
      <c r="BG255" s="345"/>
      <c r="BH255" s="344">
        <f t="shared" si="1925"/>
        <v>0</v>
      </c>
      <c r="BI255" s="346"/>
      <c r="BJ255" s="347"/>
      <c r="BK255" s="347"/>
      <c r="BL255" s="344">
        <f t="shared" si="1926"/>
        <v>0</v>
      </c>
      <c r="BM255" s="345">
        <v>0.294289866351475</v>
      </c>
      <c r="BN255" s="348">
        <f t="shared" si="1927"/>
        <v>0</v>
      </c>
      <c r="BO255" s="349">
        <f t="shared" si="1928"/>
        <v>0</v>
      </c>
      <c r="BP255" s="350"/>
      <c r="BQ255" s="341">
        <v>6.0</v>
      </c>
      <c r="BR255" s="342" t="s">
        <v>132</v>
      </c>
      <c r="BS255" s="343" t="s">
        <v>121</v>
      </c>
      <c r="BT255" s="343" t="s">
        <v>123</v>
      </c>
      <c r="BU255" s="344" t="str">
        <f>ADHB!BU255</f>
        <v/>
      </c>
      <c r="BV255" s="344"/>
      <c r="BW255" s="344">
        <f t="shared" si="1929"/>
        <v>0</v>
      </c>
      <c r="BX255" s="345"/>
      <c r="BY255" s="344">
        <f t="shared" si="1930"/>
        <v>0</v>
      </c>
      <c r="BZ255" s="346"/>
      <c r="CA255" s="347"/>
      <c r="CB255" s="347"/>
      <c r="CC255" s="344">
        <f t="shared" si="1931"/>
        <v>0</v>
      </c>
      <c r="CD255" s="345">
        <v>0.294289866351475</v>
      </c>
      <c r="CE255" s="348">
        <f t="shared" si="1932"/>
        <v>0</v>
      </c>
      <c r="CF255" s="349">
        <f t="shared" si="1933"/>
        <v>0</v>
      </c>
      <c r="CG255" s="350"/>
      <c r="CH255" s="341">
        <v>6.0</v>
      </c>
      <c r="CI255" s="342" t="s">
        <v>132</v>
      </c>
      <c r="CJ255" s="343" t="s">
        <v>121</v>
      </c>
      <c r="CK255" s="343" t="s">
        <v>123</v>
      </c>
      <c r="CL255" s="344" t="str">
        <f>ADHB!CL255</f>
        <v/>
      </c>
      <c r="CM255" s="344"/>
      <c r="CN255" s="344">
        <f t="shared" si="1934"/>
        <v>0</v>
      </c>
      <c r="CO255" s="345"/>
      <c r="CP255" s="344">
        <f t="shared" si="1935"/>
        <v>0</v>
      </c>
      <c r="CQ255" s="346"/>
      <c r="CR255" s="347"/>
      <c r="CS255" s="347"/>
      <c r="CT255" s="344">
        <f t="shared" si="1936"/>
        <v>0</v>
      </c>
      <c r="CU255" s="345">
        <v>0.294289866351475</v>
      </c>
      <c r="CV255" s="348">
        <f t="shared" si="1937"/>
        <v>0</v>
      </c>
      <c r="CW255" s="349">
        <f t="shared" si="1938"/>
        <v>0</v>
      </c>
      <c r="CX255" s="350"/>
      <c r="CY255" s="341">
        <v>6.0</v>
      </c>
      <c r="CZ255" s="342" t="s">
        <v>132</v>
      </c>
      <c r="DA255" s="343" t="s">
        <v>121</v>
      </c>
      <c r="DB255" s="343" t="s">
        <v>123</v>
      </c>
      <c r="DC255" s="344" t="str">
        <f>ADHB!DC255</f>
        <v/>
      </c>
      <c r="DD255" s="344"/>
      <c r="DE255" s="344">
        <f t="shared" si="1939"/>
        <v>0</v>
      </c>
      <c r="DF255" s="345"/>
      <c r="DG255" s="344">
        <f t="shared" si="1940"/>
        <v>0</v>
      </c>
      <c r="DH255" s="346"/>
      <c r="DI255" s="347"/>
      <c r="DJ255" s="347"/>
      <c r="DK255" s="344">
        <f t="shared" si="1941"/>
        <v>0</v>
      </c>
      <c r="DL255" s="345">
        <v>0.294289866351475</v>
      </c>
      <c r="DM255" s="348">
        <f t="shared" si="1942"/>
        <v>0</v>
      </c>
      <c r="DN255" s="349">
        <f t="shared" si="1943"/>
        <v>0</v>
      </c>
      <c r="DO255" s="350"/>
      <c r="DP255" s="341">
        <v>6.0</v>
      </c>
      <c r="DQ255" s="342" t="s">
        <v>132</v>
      </c>
      <c r="DR255" s="343" t="s">
        <v>121</v>
      </c>
      <c r="DS255" s="343" t="s">
        <v>123</v>
      </c>
      <c r="DT255" s="344" t="str">
        <f>ADHB!DT255</f>
        <v/>
      </c>
      <c r="DU255" s="344"/>
      <c r="DV255" s="344">
        <f t="shared" si="1944"/>
        <v>0</v>
      </c>
      <c r="DW255" s="345"/>
      <c r="DX255" s="344">
        <f t="shared" si="1945"/>
        <v>0</v>
      </c>
      <c r="DY255" s="346"/>
      <c r="DZ255" s="347"/>
      <c r="EA255" s="347"/>
      <c r="EB255" s="344">
        <f t="shared" si="1946"/>
        <v>0</v>
      </c>
      <c r="EC255" s="345">
        <v>0.294289866351475</v>
      </c>
      <c r="ED255" s="348">
        <f t="shared" si="1947"/>
        <v>0</v>
      </c>
      <c r="EE255" s="349">
        <f t="shared" si="1948"/>
        <v>0</v>
      </c>
      <c r="EF255" s="350"/>
      <c r="EG255" s="341">
        <v>6.0</v>
      </c>
      <c r="EH255" s="342" t="s">
        <v>132</v>
      </c>
      <c r="EI255" s="343" t="s">
        <v>121</v>
      </c>
      <c r="EJ255" s="343" t="s">
        <v>123</v>
      </c>
      <c r="EK255" s="344" t="str">
        <f>ADHB!EK255</f>
        <v/>
      </c>
      <c r="EL255" s="344"/>
      <c r="EM255" s="344">
        <f t="shared" si="1949"/>
        <v>0</v>
      </c>
      <c r="EN255" s="345"/>
      <c r="EO255" s="344">
        <f t="shared" si="1950"/>
        <v>0</v>
      </c>
      <c r="EP255" s="346"/>
      <c r="EQ255" s="347"/>
      <c r="ER255" s="347"/>
      <c r="ES255" s="344">
        <f t="shared" si="1951"/>
        <v>0</v>
      </c>
      <c r="ET255" s="345">
        <v>0.294289866351475</v>
      </c>
      <c r="EU255" s="348">
        <f t="shared" si="1952"/>
        <v>0</v>
      </c>
      <c r="EV255" s="349">
        <f t="shared" si="1953"/>
        <v>0</v>
      </c>
      <c r="EW255" s="350"/>
      <c r="EX255" s="341">
        <v>6.0</v>
      </c>
      <c r="EY255" s="342" t="s">
        <v>132</v>
      </c>
      <c r="EZ255" s="343" t="s">
        <v>121</v>
      </c>
      <c r="FA255" s="343" t="s">
        <v>123</v>
      </c>
      <c r="FB255" s="344" t="str">
        <f>ADHB!FB255</f>
        <v/>
      </c>
      <c r="FC255" s="344"/>
      <c r="FD255" s="344">
        <f t="shared" si="1954"/>
        <v>0</v>
      </c>
      <c r="FE255" s="345"/>
      <c r="FF255" s="344">
        <f t="shared" si="1955"/>
        <v>0</v>
      </c>
      <c r="FG255" s="346"/>
      <c r="FH255" s="347"/>
      <c r="FI255" s="347"/>
      <c r="FJ255" s="344">
        <f t="shared" si="1956"/>
        <v>0</v>
      </c>
      <c r="FK255" s="345">
        <v>0.294289866351475</v>
      </c>
      <c r="FL255" s="348">
        <f t="shared" si="1957"/>
        <v>0</v>
      </c>
      <c r="FM255" s="349">
        <f t="shared" si="1958"/>
        <v>0</v>
      </c>
      <c r="FN255" s="350"/>
      <c r="FO255" s="341">
        <v>6.0</v>
      </c>
      <c r="FP255" s="342" t="s">
        <v>132</v>
      </c>
      <c r="FQ255" s="343" t="s">
        <v>121</v>
      </c>
      <c r="FR255" s="343" t="s">
        <v>123</v>
      </c>
      <c r="FS255" s="344" t="str">
        <f>ADHB!FS255</f>
        <v/>
      </c>
      <c r="FT255" s="344"/>
      <c r="FU255" s="344">
        <f t="shared" si="1959"/>
        <v>0</v>
      </c>
      <c r="FV255" s="345"/>
      <c r="FW255" s="344">
        <f t="shared" si="1960"/>
        <v>0</v>
      </c>
      <c r="FX255" s="346"/>
      <c r="FY255" s="347"/>
      <c r="FZ255" s="347"/>
      <c r="GA255" s="344">
        <f t="shared" si="1961"/>
        <v>0</v>
      </c>
      <c r="GB255" s="345">
        <v>0.294289866351475</v>
      </c>
      <c r="GC255" s="348">
        <f t="shared" si="1962"/>
        <v>0</v>
      </c>
      <c r="GD255" s="349">
        <f t="shared" si="1963"/>
        <v>0</v>
      </c>
      <c r="GE255" s="350"/>
      <c r="GF255" s="341">
        <v>6.0</v>
      </c>
      <c r="GG255" s="342" t="s">
        <v>132</v>
      </c>
      <c r="GH255" s="343" t="s">
        <v>121</v>
      </c>
      <c r="GI255" s="343" t="s">
        <v>123</v>
      </c>
      <c r="GJ255" s="344" t="str">
        <f>ADHB!GJ255</f>
        <v/>
      </c>
      <c r="GK255" s="344"/>
      <c r="GL255" s="344">
        <f t="shared" si="1964"/>
        <v>0</v>
      </c>
      <c r="GM255" s="345"/>
      <c r="GN255" s="344">
        <f t="shared" si="1965"/>
        <v>0</v>
      </c>
      <c r="GO255" s="346"/>
      <c r="GP255" s="347"/>
      <c r="GQ255" s="347"/>
      <c r="GR255" s="344">
        <f t="shared" si="1966"/>
        <v>0</v>
      </c>
      <c r="GS255" s="345">
        <v>0.294289866351475</v>
      </c>
      <c r="GT255" s="348">
        <f t="shared" si="1967"/>
        <v>0</v>
      </c>
      <c r="GU255" s="349">
        <f t="shared" si="1968"/>
        <v>0</v>
      </c>
      <c r="GV255" s="350"/>
      <c r="GW255" s="341">
        <v>6.0</v>
      </c>
      <c r="GX255" s="342" t="s">
        <v>132</v>
      </c>
      <c r="GY255" s="343" t="s">
        <v>121</v>
      </c>
      <c r="GZ255" s="343" t="s">
        <v>123</v>
      </c>
      <c r="HA255" s="344" t="str">
        <f>ADHB!HA255</f>
        <v/>
      </c>
      <c r="HB255" s="344"/>
      <c r="HC255" s="344">
        <f t="shared" si="1969"/>
        <v>0</v>
      </c>
      <c r="HD255" s="345"/>
      <c r="HE255" s="344">
        <f t="shared" si="1970"/>
        <v>0</v>
      </c>
      <c r="HF255" s="346"/>
      <c r="HG255" s="347"/>
      <c r="HH255" s="347"/>
      <c r="HI255" s="344">
        <f t="shared" si="1971"/>
        <v>0</v>
      </c>
      <c r="HJ255" s="345">
        <v>0.294289866351475</v>
      </c>
      <c r="HK255" s="348">
        <f t="shared" si="1972"/>
        <v>0</v>
      </c>
      <c r="HL255" s="349">
        <f t="shared" si="1973"/>
        <v>0</v>
      </c>
      <c r="HM255" s="350"/>
      <c r="HN255" s="341">
        <v>6.0</v>
      </c>
      <c r="HO255" s="342" t="s">
        <v>132</v>
      </c>
      <c r="HP255" s="343" t="s">
        <v>121</v>
      </c>
      <c r="HQ255" s="343" t="s">
        <v>123</v>
      </c>
      <c r="HR255" s="344" t="str">
        <f>ADHB!HR255</f>
        <v/>
      </c>
      <c r="HS255" s="344"/>
      <c r="HT255" s="344">
        <f t="shared" si="1974"/>
        <v>0</v>
      </c>
      <c r="HU255" s="345"/>
      <c r="HV255" s="344">
        <f t="shared" si="1975"/>
        <v>0</v>
      </c>
      <c r="HW255" s="346"/>
      <c r="HX255" s="347"/>
      <c r="HY255" s="347"/>
      <c r="HZ255" s="344">
        <f t="shared" si="1976"/>
        <v>0</v>
      </c>
      <c r="IA255" s="345">
        <v>0.294289866351475</v>
      </c>
      <c r="IB255" s="348">
        <f t="shared" si="1977"/>
        <v>0</v>
      </c>
      <c r="IC255" s="349">
        <f t="shared" si="1978"/>
        <v>0</v>
      </c>
      <c r="ID255" s="350"/>
      <c r="IE255" s="341">
        <v>6.0</v>
      </c>
      <c r="IF255" s="342" t="s">
        <v>132</v>
      </c>
      <c r="IG255" s="343" t="s">
        <v>121</v>
      </c>
      <c r="IH255" s="343" t="s">
        <v>123</v>
      </c>
      <c r="II255" s="344" t="str">
        <f>ADHB!II255</f>
        <v/>
      </c>
      <c r="IJ255" s="344"/>
      <c r="IK255" s="344">
        <f t="shared" si="1979"/>
        <v>0</v>
      </c>
      <c r="IL255" s="345"/>
      <c r="IM255" s="344">
        <f t="shared" si="1980"/>
        <v>0</v>
      </c>
      <c r="IN255" s="346"/>
      <c r="IO255" s="347"/>
      <c r="IP255" s="347"/>
      <c r="IQ255" s="344">
        <f t="shared" si="1981"/>
        <v>0</v>
      </c>
      <c r="IR255" s="345">
        <v>0.294289866351475</v>
      </c>
      <c r="IS255" s="348">
        <f t="shared" si="1982"/>
        <v>0</v>
      </c>
      <c r="IT255" s="349">
        <f t="shared" si="1983"/>
        <v>0</v>
      </c>
      <c r="IU255" s="350"/>
      <c r="IV255" s="341">
        <v>6.0</v>
      </c>
      <c r="IW255" s="342" t="s">
        <v>132</v>
      </c>
      <c r="IX255" s="343" t="s">
        <v>121</v>
      </c>
      <c r="IY255" s="343" t="s">
        <v>123</v>
      </c>
      <c r="IZ255" s="344" t="str">
        <f>ADHB!IZ255</f>
        <v/>
      </c>
      <c r="JA255" s="344"/>
      <c r="JB255" s="344">
        <f t="shared" si="1984"/>
        <v>0</v>
      </c>
      <c r="JC255" s="345"/>
      <c r="JD255" s="344">
        <f t="shared" si="1985"/>
        <v>0</v>
      </c>
      <c r="JE255" s="346"/>
      <c r="JF255" s="347"/>
      <c r="JG255" s="347"/>
      <c r="JH255" s="344">
        <f t="shared" si="1986"/>
        <v>0</v>
      </c>
      <c r="JI255" s="345">
        <v>0.294289866351475</v>
      </c>
      <c r="JJ255" s="348">
        <f t="shared" si="1987"/>
        <v>0</v>
      </c>
      <c r="JK255" s="349">
        <f t="shared" si="1988"/>
        <v>0</v>
      </c>
      <c r="JL255" s="350"/>
      <c r="JM255" s="341">
        <v>6.0</v>
      </c>
      <c r="JN255" s="342" t="s">
        <v>132</v>
      </c>
      <c r="JO255" s="343" t="s">
        <v>121</v>
      </c>
      <c r="JP255" s="343" t="s">
        <v>123</v>
      </c>
      <c r="JQ255" s="344" t="str">
        <f>ADHB!KY255</f>
        <v/>
      </c>
      <c r="JR255" s="344"/>
      <c r="JS255" s="344">
        <f t="shared" si="1989"/>
        <v>0</v>
      </c>
      <c r="JT255" s="345"/>
      <c r="JU255" s="344">
        <f t="shared" si="1990"/>
        <v>0</v>
      </c>
      <c r="JV255" s="346"/>
      <c r="JW255" s="347"/>
      <c r="JX255" s="347"/>
      <c r="JY255" s="344">
        <f t="shared" si="1991"/>
        <v>0</v>
      </c>
      <c r="JZ255" s="345">
        <v>0.294289866351475</v>
      </c>
      <c r="KA255" s="348">
        <f t="shared" si="1992"/>
        <v>0</v>
      </c>
      <c r="KB255" s="349">
        <f t="shared" si="1993"/>
        <v>0</v>
      </c>
      <c r="KC255" s="350"/>
      <c r="KD255" s="341">
        <v>6.0</v>
      </c>
      <c r="KE255" s="342" t="s">
        <v>132</v>
      </c>
      <c r="KF255" s="343" t="s">
        <v>121</v>
      </c>
      <c r="KG255" s="343" t="s">
        <v>123</v>
      </c>
      <c r="KH255" s="344" t="str">
        <f>ADHB!LP255</f>
        <v/>
      </c>
      <c r="KI255" s="344"/>
      <c r="KJ255" s="344">
        <f t="shared" si="1994"/>
        <v>0</v>
      </c>
      <c r="KK255" s="345"/>
      <c r="KL255" s="344">
        <f t="shared" si="1995"/>
        <v>0</v>
      </c>
      <c r="KM255" s="346"/>
      <c r="KN255" s="347"/>
      <c r="KO255" s="347"/>
      <c r="KP255" s="344">
        <f t="shared" si="1996"/>
        <v>0</v>
      </c>
      <c r="KQ255" s="345">
        <v>0.294289866351475</v>
      </c>
      <c r="KR255" s="348">
        <f t="shared" si="1997"/>
        <v>0</v>
      </c>
      <c r="KS255" s="349">
        <f t="shared" si="1998"/>
        <v>0</v>
      </c>
      <c r="KT255" s="350"/>
      <c r="KU255" s="351"/>
    </row>
    <row r="256" ht="15.75" customHeight="1">
      <c r="A256" s="353"/>
      <c r="B256" s="354" t="s">
        <v>150</v>
      </c>
      <c r="C256" s="355"/>
      <c r="D256" s="355"/>
      <c r="E256" s="356"/>
      <c r="F256" s="356"/>
      <c r="G256" s="356"/>
      <c r="H256" s="357"/>
      <c r="I256" s="356"/>
      <c r="J256" s="357"/>
      <c r="K256" s="356"/>
      <c r="L256" s="356"/>
      <c r="M256" s="356"/>
      <c r="N256" s="357"/>
      <c r="O256" s="358"/>
      <c r="P256" s="359"/>
      <c r="Q256" s="339"/>
      <c r="R256" s="353"/>
      <c r="S256" s="354" t="s">
        <v>150</v>
      </c>
      <c r="T256" s="355"/>
      <c r="U256" s="355"/>
      <c r="V256" s="356"/>
      <c r="W256" s="356"/>
      <c r="X256" s="356"/>
      <c r="Y256" s="357"/>
      <c r="Z256" s="356"/>
      <c r="AA256" s="357"/>
      <c r="AB256" s="356"/>
      <c r="AC256" s="356"/>
      <c r="AD256" s="356"/>
      <c r="AE256" s="357"/>
      <c r="AF256" s="358"/>
      <c r="AG256" s="359"/>
      <c r="AH256" s="339"/>
      <c r="AI256" s="353"/>
      <c r="AJ256" s="354" t="s">
        <v>150</v>
      </c>
      <c r="AK256" s="355"/>
      <c r="AL256" s="355"/>
      <c r="AM256" s="356"/>
      <c r="AN256" s="356"/>
      <c r="AO256" s="356"/>
      <c r="AP256" s="357"/>
      <c r="AQ256" s="356"/>
      <c r="AR256" s="357"/>
      <c r="AS256" s="356"/>
      <c r="AT256" s="356"/>
      <c r="AU256" s="356"/>
      <c r="AV256" s="357"/>
      <c r="AW256" s="358"/>
      <c r="AX256" s="359"/>
      <c r="AY256" s="339"/>
      <c r="AZ256" s="353"/>
      <c r="BA256" s="354" t="s">
        <v>150</v>
      </c>
      <c r="BB256" s="355"/>
      <c r="BC256" s="355"/>
      <c r="BD256" s="356"/>
      <c r="BE256" s="356"/>
      <c r="BF256" s="356"/>
      <c r="BG256" s="357"/>
      <c r="BH256" s="356"/>
      <c r="BI256" s="357"/>
      <c r="BJ256" s="356"/>
      <c r="BK256" s="356"/>
      <c r="BL256" s="356"/>
      <c r="BM256" s="357"/>
      <c r="BN256" s="358"/>
      <c r="BO256" s="359"/>
      <c r="BP256" s="339"/>
      <c r="BQ256" s="353"/>
      <c r="BR256" s="354" t="s">
        <v>150</v>
      </c>
      <c r="BS256" s="355"/>
      <c r="BT256" s="355"/>
      <c r="BU256" s="356"/>
      <c r="BV256" s="356"/>
      <c r="BW256" s="356"/>
      <c r="BX256" s="357"/>
      <c r="BY256" s="356"/>
      <c r="BZ256" s="357"/>
      <c r="CA256" s="356"/>
      <c r="CB256" s="356"/>
      <c r="CC256" s="356"/>
      <c r="CD256" s="357"/>
      <c r="CE256" s="358"/>
      <c r="CF256" s="359"/>
      <c r="CG256" s="339"/>
      <c r="CH256" s="353"/>
      <c r="CI256" s="354" t="s">
        <v>150</v>
      </c>
      <c r="CJ256" s="355"/>
      <c r="CK256" s="355"/>
      <c r="CL256" s="356"/>
      <c r="CM256" s="356"/>
      <c r="CN256" s="356"/>
      <c r="CO256" s="357"/>
      <c r="CP256" s="356"/>
      <c r="CQ256" s="357"/>
      <c r="CR256" s="356"/>
      <c r="CS256" s="356"/>
      <c r="CT256" s="356"/>
      <c r="CU256" s="357"/>
      <c r="CV256" s="358"/>
      <c r="CW256" s="359"/>
      <c r="CX256" s="339"/>
      <c r="CY256" s="353"/>
      <c r="CZ256" s="354" t="s">
        <v>150</v>
      </c>
      <c r="DA256" s="355"/>
      <c r="DB256" s="355"/>
      <c r="DC256" s="356"/>
      <c r="DD256" s="356"/>
      <c r="DE256" s="356"/>
      <c r="DF256" s="357"/>
      <c r="DG256" s="356"/>
      <c r="DH256" s="357"/>
      <c r="DI256" s="356"/>
      <c r="DJ256" s="356"/>
      <c r="DK256" s="356"/>
      <c r="DL256" s="357"/>
      <c r="DM256" s="358"/>
      <c r="DN256" s="359"/>
      <c r="DO256" s="339"/>
      <c r="DP256" s="353"/>
      <c r="DQ256" s="354" t="s">
        <v>150</v>
      </c>
      <c r="DR256" s="355"/>
      <c r="DS256" s="355"/>
      <c r="DT256" s="356"/>
      <c r="DU256" s="356"/>
      <c r="DV256" s="356"/>
      <c r="DW256" s="357"/>
      <c r="DX256" s="356"/>
      <c r="DY256" s="357"/>
      <c r="DZ256" s="356"/>
      <c r="EA256" s="356"/>
      <c r="EB256" s="356"/>
      <c r="EC256" s="357"/>
      <c r="ED256" s="358"/>
      <c r="EE256" s="359"/>
      <c r="EF256" s="339"/>
      <c r="EG256" s="353"/>
      <c r="EH256" s="354" t="s">
        <v>150</v>
      </c>
      <c r="EI256" s="355"/>
      <c r="EJ256" s="355"/>
      <c r="EK256" s="356"/>
      <c r="EL256" s="356"/>
      <c r="EM256" s="356"/>
      <c r="EN256" s="357"/>
      <c r="EO256" s="356"/>
      <c r="EP256" s="357"/>
      <c r="EQ256" s="356"/>
      <c r="ER256" s="356"/>
      <c r="ES256" s="356"/>
      <c r="ET256" s="357"/>
      <c r="EU256" s="358"/>
      <c r="EV256" s="359"/>
      <c r="EW256" s="339"/>
      <c r="EX256" s="353"/>
      <c r="EY256" s="354" t="s">
        <v>150</v>
      </c>
      <c r="EZ256" s="355"/>
      <c r="FA256" s="355"/>
      <c r="FB256" s="356"/>
      <c r="FC256" s="356"/>
      <c r="FD256" s="356"/>
      <c r="FE256" s="357"/>
      <c r="FF256" s="356"/>
      <c r="FG256" s="357"/>
      <c r="FH256" s="356"/>
      <c r="FI256" s="356"/>
      <c r="FJ256" s="356"/>
      <c r="FK256" s="357"/>
      <c r="FL256" s="358"/>
      <c r="FM256" s="359"/>
      <c r="FN256" s="339"/>
      <c r="FO256" s="353"/>
      <c r="FP256" s="354" t="s">
        <v>150</v>
      </c>
      <c r="FQ256" s="355"/>
      <c r="FR256" s="355"/>
      <c r="FS256" s="356"/>
      <c r="FT256" s="356"/>
      <c r="FU256" s="356"/>
      <c r="FV256" s="357"/>
      <c r="FW256" s="356"/>
      <c r="FX256" s="357"/>
      <c r="FY256" s="356"/>
      <c r="FZ256" s="356"/>
      <c r="GA256" s="356"/>
      <c r="GB256" s="357"/>
      <c r="GC256" s="358"/>
      <c r="GD256" s="359"/>
      <c r="GE256" s="339"/>
      <c r="GF256" s="353"/>
      <c r="GG256" s="354" t="s">
        <v>150</v>
      </c>
      <c r="GH256" s="355"/>
      <c r="GI256" s="355"/>
      <c r="GJ256" s="356"/>
      <c r="GK256" s="356"/>
      <c r="GL256" s="356"/>
      <c r="GM256" s="357"/>
      <c r="GN256" s="356"/>
      <c r="GO256" s="357"/>
      <c r="GP256" s="356"/>
      <c r="GQ256" s="356"/>
      <c r="GR256" s="356"/>
      <c r="GS256" s="357"/>
      <c r="GT256" s="358"/>
      <c r="GU256" s="359"/>
      <c r="GV256" s="339"/>
      <c r="GW256" s="353"/>
      <c r="GX256" s="354" t="s">
        <v>150</v>
      </c>
      <c r="GY256" s="355"/>
      <c r="GZ256" s="355"/>
      <c r="HA256" s="356"/>
      <c r="HB256" s="356"/>
      <c r="HC256" s="356"/>
      <c r="HD256" s="357"/>
      <c r="HE256" s="356"/>
      <c r="HF256" s="357"/>
      <c r="HG256" s="356"/>
      <c r="HH256" s="356"/>
      <c r="HI256" s="356"/>
      <c r="HJ256" s="357"/>
      <c r="HK256" s="358"/>
      <c r="HL256" s="359"/>
      <c r="HM256" s="339"/>
      <c r="HN256" s="353"/>
      <c r="HO256" s="354" t="s">
        <v>150</v>
      </c>
      <c r="HP256" s="355"/>
      <c r="HQ256" s="355"/>
      <c r="HR256" s="356"/>
      <c r="HS256" s="356"/>
      <c r="HT256" s="356"/>
      <c r="HU256" s="357"/>
      <c r="HV256" s="356"/>
      <c r="HW256" s="357"/>
      <c r="HX256" s="356"/>
      <c r="HY256" s="356"/>
      <c r="HZ256" s="356"/>
      <c r="IA256" s="357"/>
      <c r="IB256" s="358"/>
      <c r="IC256" s="359"/>
      <c r="ID256" s="339"/>
      <c r="IE256" s="353"/>
      <c r="IF256" s="354" t="s">
        <v>150</v>
      </c>
      <c r="IG256" s="355"/>
      <c r="IH256" s="355"/>
      <c r="II256" s="356"/>
      <c r="IJ256" s="356"/>
      <c r="IK256" s="356"/>
      <c r="IL256" s="357"/>
      <c r="IM256" s="356"/>
      <c r="IN256" s="357"/>
      <c r="IO256" s="356"/>
      <c r="IP256" s="356"/>
      <c r="IQ256" s="356"/>
      <c r="IR256" s="357"/>
      <c r="IS256" s="358"/>
      <c r="IT256" s="359"/>
      <c r="IU256" s="339"/>
      <c r="IV256" s="353"/>
      <c r="IW256" s="354" t="s">
        <v>150</v>
      </c>
      <c r="IX256" s="355"/>
      <c r="IY256" s="355"/>
      <c r="IZ256" s="356"/>
      <c r="JA256" s="356"/>
      <c r="JB256" s="356"/>
      <c r="JC256" s="357"/>
      <c r="JD256" s="356"/>
      <c r="JE256" s="357"/>
      <c r="JF256" s="356"/>
      <c r="JG256" s="356"/>
      <c r="JH256" s="356"/>
      <c r="JI256" s="357"/>
      <c r="JJ256" s="358"/>
      <c r="JK256" s="359"/>
      <c r="JL256" s="339"/>
      <c r="JM256" s="353"/>
      <c r="JN256" s="354" t="s">
        <v>150</v>
      </c>
      <c r="JO256" s="355"/>
      <c r="JP256" s="355"/>
      <c r="JQ256" s="356"/>
      <c r="JR256" s="356"/>
      <c r="JS256" s="356"/>
      <c r="JT256" s="357"/>
      <c r="JU256" s="356"/>
      <c r="JV256" s="357"/>
      <c r="JW256" s="356"/>
      <c r="JX256" s="356"/>
      <c r="JY256" s="356"/>
      <c r="JZ256" s="357"/>
      <c r="KA256" s="358"/>
      <c r="KB256" s="359"/>
      <c r="KC256" s="339"/>
      <c r="KD256" s="353"/>
      <c r="KE256" s="354" t="s">
        <v>150</v>
      </c>
      <c r="KF256" s="355"/>
      <c r="KG256" s="355"/>
      <c r="KH256" s="356"/>
      <c r="KI256" s="356"/>
      <c r="KJ256" s="356"/>
      <c r="KK256" s="357"/>
      <c r="KL256" s="356"/>
      <c r="KM256" s="357"/>
      <c r="KN256" s="356"/>
      <c r="KO256" s="356"/>
      <c r="KP256" s="356"/>
      <c r="KQ256" s="357"/>
      <c r="KR256" s="358"/>
      <c r="KS256" s="359"/>
      <c r="KT256" s="339"/>
      <c r="KU256" s="351"/>
    </row>
    <row r="257" ht="15.75" customHeight="1">
      <c r="A257" s="360"/>
      <c r="B257" s="361" t="s">
        <v>134</v>
      </c>
      <c r="C257" s="362"/>
      <c r="D257" s="362"/>
      <c r="E257" s="363"/>
      <c r="F257" s="363"/>
      <c r="G257" s="363"/>
      <c r="H257" s="364"/>
      <c r="I257" s="363"/>
      <c r="J257" s="364"/>
      <c r="K257" s="363"/>
      <c r="L257" s="363"/>
      <c r="M257" s="363"/>
      <c r="N257" s="364"/>
      <c r="O257" s="365"/>
      <c r="P257" s="366"/>
      <c r="Q257" s="350"/>
      <c r="R257" s="360"/>
      <c r="S257" s="361" t="s">
        <v>134</v>
      </c>
      <c r="T257" s="362"/>
      <c r="U257" s="362"/>
      <c r="V257" s="363"/>
      <c r="W257" s="363"/>
      <c r="X257" s="363"/>
      <c r="Y257" s="364"/>
      <c r="Z257" s="363"/>
      <c r="AA257" s="364"/>
      <c r="AB257" s="363"/>
      <c r="AC257" s="363"/>
      <c r="AD257" s="363"/>
      <c r="AE257" s="364"/>
      <c r="AF257" s="365"/>
      <c r="AG257" s="366"/>
      <c r="AH257" s="350"/>
      <c r="AI257" s="360"/>
      <c r="AJ257" s="361" t="s">
        <v>134</v>
      </c>
      <c r="AK257" s="362"/>
      <c r="AL257" s="362"/>
      <c r="AM257" s="363"/>
      <c r="AN257" s="363"/>
      <c r="AO257" s="363"/>
      <c r="AP257" s="364"/>
      <c r="AQ257" s="363"/>
      <c r="AR257" s="364"/>
      <c r="AS257" s="363"/>
      <c r="AT257" s="363"/>
      <c r="AU257" s="363"/>
      <c r="AV257" s="364"/>
      <c r="AW257" s="365"/>
      <c r="AX257" s="366"/>
      <c r="AY257" s="350"/>
      <c r="AZ257" s="360"/>
      <c r="BA257" s="361" t="s">
        <v>134</v>
      </c>
      <c r="BB257" s="362"/>
      <c r="BC257" s="362"/>
      <c r="BD257" s="363"/>
      <c r="BE257" s="363"/>
      <c r="BF257" s="363"/>
      <c r="BG257" s="364"/>
      <c r="BH257" s="363"/>
      <c r="BI257" s="364"/>
      <c r="BJ257" s="363"/>
      <c r="BK257" s="363"/>
      <c r="BL257" s="363"/>
      <c r="BM257" s="364"/>
      <c r="BN257" s="365"/>
      <c r="BO257" s="366"/>
      <c r="BP257" s="350"/>
      <c r="BQ257" s="360"/>
      <c r="BR257" s="361" t="s">
        <v>134</v>
      </c>
      <c r="BS257" s="362"/>
      <c r="BT257" s="362"/>
      <c r="BU257" s="363"/>
      <c r="BV257" s="363"/>
      <c r="BW257" s="363"/>
      <c r="BX257" s="364"/>
      <c r="BY257" s="363"/>
      <c r="BZ257" s="364"/>
      <c r="CA257" s="363"/>
      <c r="CB257" s="363"/>
      <c r="CC257" s="363"/>
      <c r="CD257" s="364"/>
      <c r="CE257" s="365"/>
      <c r="CF257" s="366"/>
      <c r="CG257" s="350"/>
      <c r="CH257" s="360"/>
      <c r="CI257" s="361" t="s">
        <v>134</v>
      </c>
      <c r="CJ257" s="362"/>
      <c r="CK257" s="362"/>
      <c r="CL257" s="363"/>
      <c r="CM257" s="363"/>
      <c r="CN257" s="363"/>
      <c r="CO257" s="364"/>
      <c r="CP257" s="363"/>
      <c r="CQ257" s="364"/>
      <c r="CR257" s="363"/>
      <c r="CS257" s="363"/>
      <c r="CT257" s="363"/>
      <c r="CU257" s="364"/>
      <c r="CV257" s="365"/>
      <c r="CW257" s="366"/>
      <c r="CX257" s="350"/>
      <c r="CY257" s="360"/>
      <c r="CZ257" s="361" t="s">
        <v>134</v>
      </c>
      <c r="DA257" s="362"/>
      <c r="DB257" s="362"/>
      <c r="DC257" s="363"/>
      <c r="DD257" s="363"/>
      <c r="DE257" s="363"/>
      <c r="DF257" s="364"/>
      <c r="DG257" s="363"/>
      <c r="DH257" s="364"/>
      <c r="DI257" s="363"/>
      <c r="DJ257" s="363"/>
      <c r="DK257" s="363"/>
      <c r="DL257" s="364"/>
      <c r="DM257" s="365"/>
      <c r="DN257" s="366"/>
      <c r="DO257" s="350"/>
      <c r="DP257" s="360"/>
      <c r="DQ257" s="361" t="s">
        <v>134</v>
      </c>
      <c r="DR257" s="362"/>
      <c r="DS257" s="362"/>
      <c r="DT257" s="363"/>
      <c r="DU257" s="363"/>
      <c r="DV257" s="363"/>
      <c r="DW257" s="364"/>
      <c r="DX257" s="363"/>
      <c r="DY257" s="364"/>
      <c r="DZ257" s="363"/>
      <c r="EA257" s="363"/>
      <c r="EB257" s="363"/>
      <c r="EC257" s="364"/>
      <c r="ED257" s="365"/>
      <c r="EE257" s="366"/>
      <c r="EF257" s="350"/>
      <c r="EG257" s="360"/>
      <c r="EH257" s="361" t="s">
        <v>134</v>
      </c>
      <c r="EI257" s="362"/>
      <c r="EJ257" s="362"/>
      <c r="EK257" s="363"/>
      <c r="EL257" s="363"/>
      <c r="EM257" s="363"/>
      <c r="EN257" s="364"/>
      <c r="EO257" s="363"/>
      <c r="EP257" s="364"/>
      <c r="EQ257" s="363"/>
      <c r="ER257" s="363"/>
      <c r="ES257" s="363"/>
      <c r="ET257" s="364"/>
      <c r="EU257" s="365"/>
      <c r="EV257" s="366"/>
      <c r="EW257" s="350"/>
      <c r="EX257" s="360"/>
      <c r="EY257" s="361" t="s">
        <v>134</v>
      </c>
      <c r="EZ257" s="362"/>
      <c r="FA257" s="362"/>
      <c r="FB257" s="363"/>
      <c r="FC257" s="363"/>
      <c r="FD257" s="363"/>
      <c r="FE257" s="364"/>
      <c r="FF257" s="363"/>
      <c r="FG257" s="364"/>
      <c r="FH257" s="363"/>
      <c r="FI257" s="363"/>
      <c r="FJ257" s="363"/>
      <c r="FK257" s="364"/>
      <c r="FL257" s="365"/>
      <c r="FM257" s="366"/>
      <c r="FN257" s="350"/>
      <c r="FO257" s="360"/>
      <c r="FP257" s="361" t="s">
        <v>134</v>
      </c>
      <c r="FQ257" s="362"/>
      <c r="FR257" s="362"/>
      <c r="FS257" s="363"/>
      <c r="FT257" s="363"/>
      <c r="FU257" s="363"/>
      <c r="FV257" s="364"/>
      <c r="FW257" s="363"/>
      <c r="FX257" s="364"/>
      <c r="FY257" s="363"/>
      <c r="FZ257" s="363"/>
      <c r="GA257" s="363"/>
      <c r="GB257" s="364"/>
      <c r="GC257" s="365"/>
      <c r="GD257" s="366"/>
      <c r="GE257" s="350"/>
      <c r="GF257" s="360"/>
      <c r="GG257" s="361" t="s">
        <v>134</v>
      </c>
      <c r="GH257" s="362"/>
      <c r="GI257" s="362"/>
      <c r="GJ257" s="363"/>
      <c r="GK257" s="363"/>
      <c r="GL257" s="363"/>
      <c r="GM257" s="364"/>
      <c r="GN257" s="363"/>
      <c r="GO257" s="364"/>
      <c r="GP257" s="363"/>
      <c r="GQ257" s="363"/>
      <c r="GR257" s="363"/>
      <c r="GS257" s="364"/>
      <c r="GT257" s="365"/>
      <c r="GU257" s="366"/>
      <c r="GV257" s="350"/>
      <c r="GW257" s="360"/>
      <c r="GX257" s="361" t="s">
        <v>134</v>
      </c>
      <c r="GY257" s="362"/>
      <c r="GZ257" s="362"/>
      <c r="HA257" s="363"/>
      <c r="HB257" s="363"/>
      <c r="HC257" s="363"/>
      <c r="HD257" s="364"/>
      <c r="HE257" s="363"/>
      <c r="HF257" s="364"/>
      <c r="HG257" s="363"/>
      <c r="HH257" s="363"/>
      <c r="HI257" s="363"/>
      <c r="HJ257" s="364"/>
      <c r="HK257" s="365"/>
      <c r="HL257" s="366"/>
      <c r="HM257" s="350"/>
      <c r="HN257" s="360"/>
      <c r="HO257" s="361" t="s">
        <v>134</v>
      </c>
      <c r="HP257" s="362"/>
      <c r="HQ257" s="362"/>
      <c r="HR257" s="363"/>
      <c r="HS257" s="363"/>
      <c r="HT257" s="363"/>
      <c r="HU257" s="364"/>
      <c r="HV257" s="363"/>
      <c r="HW257" s="364"/>
      <c r="HX257" s="363"/>
      <c r="HY257" s="363"/>
      <c r="HZ257" s="363"/>
      <c r="IA257" s="364"/>
      <c r="IB257" s="365"/>
      <c r="IC257" s="366"/>
      <c r="ID257" s="350"/>
      <c r="IE257" s="360"/>
      <c r="IF257" s="361" t="s">
        <v>134</v>
      </c>
      <c r="IG257" s="362"/>
      <c r="IH257" s="362"/>
      <c r="II257" s="363"/>
      <c r="IJ257" s="363"/>
      <c r="IK257" s="363"/>
      <c r="IL257" s="364"/>
      <c r="IM257" s="363"/>
      <c r="IN257" s="364"/>
      <c r="IO257" s="363"/>
      <c r="IP257" s="363"/>
      <c r="IQ257" s="363"/>
      <c r="IR257" s="364"/>
      <c r="IS257" s="365"/>
      <c r="IT257" s="366"/>
      <c r="IU257" s="350"/>
      <c r="IV257" s="360"/>
      <c r="IW257" s="361" t="s">
        <v>134</v>
      </c>
      <c r="IX257" s="362"/>
      <c r="IY257" s="362"/>
      <c r="IZ257" s="363"/>
      <c r="JA257" s="363"/>
      <c r="JB257" s="363"/>
      <c r="JC257" s="364"/>
      <c r="JD257" s="363"/>
      <c r="JE257" s="364"/>
      <c r="JF257" s="363"/>
      <c r="JG257" s="363"/>
      <c r="JH257" s="363"/>
      <c r="JI257" s="364"/>
      <c r="JJ257" s="365"/>
      <c r="JK257" s="366"/>
      <c r="JL257" s="350"/>
      <c r="JM257" s="360"/>
      <c r="JN257" s="361" t="s">
        <v>134</v>
      </c>
      <c r="JO257" s="362"/>
      <c r="JP257" s="362"/>
      <c r="JQ257" s="363"/>
      <c r="JR257" s="363"/>
      <c r="JS257" s="363"/>
      <c r="JT257" s="364"/>
      <c r="JU257" s="363"/>
      <c r="JV257" s="364"/>
      <c r="JW257" s="363"/>
      <c r="JX257" s="363"/>
      <c r="JY257" s="363"/>
      <c r="JZ257" s="364"/>
      <c r="KA257" s="365"/>
      <c r="KB257" s="366"/>
      <c r="KC257" s="350"/>
      <c r="KD257" s="360"/>
      <c r="KE257" s="361" t="s">
        <v>134</v>
      </c>
      <c r="KF257" s="362"/>
      <c r="KG257" s="362"/>
      <c r="KH257" s="363"/>
      <c r="KI257" s="363"/>
      <c r="KJ257" s="363"/>
      <c r="KK257" s="364"/>
      <c r="KL257" s="363"/>
      <c r="KM257" s="364"/>
      <c r="KN257" s="363"/>
      <c r="KO257" s="363"/>
      <c r="KP257" s="363"/>
      <c r="KQ257" s="364"/>
      <c r="KR257" s="365"/>
      <c r="KS257" s="366"/>
      <c r="KT257" s="350"/>
      <c r="KU257" s="351"/>
    </row>
    <row r="258" ht="15.75" customHeight="1">
      <c r="A258" s="341">
        <v>1.0</v>
      </c>
      <c r="B258" s="342" t="s">
        <v>151</v>
      </c>
      <c r="C258" s="343" t="s">
        <v>121</v>
      </c>
      <c r="D258" s="343" t="s">
        <v>152</v>
      </c>
      <c r="E258" s="344" t="str">
        <f>ADHB!E258</f>
        <v/>
      </c>
      <c r="F258" s="344"/>
      <c r="G258" s="344">
        <f t="shared" ref="G258:G262" si="1999">IFERROR(E258*F258/1000000,0)</f>
        <v>0</v>
      </c>
      <c r="H258" s="345"/>
      <c r="I258" s="344">
        <f t="shared" ref="I258:I262" si="2000">IFERROR(+G258*H258,"")</f>
        <v>0</v>
      </c>
      <c r="J258" s="346"/>
      <c r="K258" s="347"/>
      <c r="L258" s="347"/>
      <c r="M258" s="344">
        <f t="shared" ref="M258:M262" si="2001">IFERROR(+(IF(G258="","0",G258))+(IF(I258="","0",I258))+(IF(L258="","0",L258)),"")</f>
        <v>0</v>
      </c>
      <c r="N258" s="345">
        <v>0.294289866351475</v>
      </c>
      <c r="O258" s="348">
        <f t="shared" ref="O258:O262" si="2002">IFERROR(+N258*(M258-L258),"")</f>
        <v>0</v>
      </c>
      <c r="P258" s="349">
        <f t="shared" ref="P258:P262" si="2003">IFERROR(+(IF(M258="","0",M258))-(IF(O258="","0",O258)),"")</f>
        <v>0</v>
      </c>
      <c r="Q258" s="350"/>
      <c r="R258" s="341">
        <v>1.0</v>
      </c>
      <c r="S258" s="342" t="s">
        <v>151</v>
      </c>
      <c r="T258" s="343" t="s">
        <v>121</v>
      </c>
      <c r="U258" s="343" t="s">
        <v>152</v>
      </c>
      <c r="V258" s="344" t="str">
        <f>ADHB!V258</f>
        <v/>
      </c>
      <c r="W258" s="344"/>
      <c r="X258" s="344">
        <f t="shared" ref="X258:X262" si="2004">IFERROR(V258*W258/1000000,0)</f>
        <v>0</v>
      </c>
      <c r="Y258" s="345"/>
      <c r="Z258" s="344">
        <f t="shared" ref="Z258:Z262" si="2005">IFERROR(+X258*Y258,"")</f>
        <v>0</v>
      </c>
      <c r="AA258" s="346"/>
      <c r="AB258" s="347"/>
      <c r="AC258" s="347"/>
      <c r="AD258" s="344">
        <f t="shared" ref="AD258:AD262" si="2006">IFERROR(+(IF(X258="","0",X258))+(IF(Z258="","0",Z258))+(IF(AC258="","0",AC258)),"")</f>
        <v>0</v>
      </c>
      <c r="AE258" s="345">
        <v>0.294289866351475</v>
      </c>
      <c r="AF258" s="348">
        <f t="shared" ref="AF258:AF262" si="2007">IFERROR(+AE258*(AD258-AC258),"")</f>
        <v>0</v>
      </c>
      <c r="AG258" s="349">
        <f t="shared" ref="AG258:AG262" si="2008">IFERROR(+(IF(AD258="","0",AD258))-(IF(AF258="","0",AF258)),"")</f>
        <v>0</v>
      </c>
      <c r="AH258" s="350"/>
      <c r="AI258" s="341">
        <v>1.0</v>
      </c>
      <c r="AJ258" s="342" t="s">
        <v>151</v>
      </c>
      <c r="AK258" s="343" t="s">
        <v>121</v>
      </c>
      <c r="AL258" s="343" t="s">
        <v>152</v>
      </c>
      <c r="AM258" s="344" t="str">
        <f>ADHB!AM258</f>
        <v/>
      </c>
      <c r="AN258" s="344"/>
      <c r="AO258" s="344">
        <f t="shared" ref="AO258:AO262" si="2009">IFERROR(AM258*AN258/1000000,0)</f>
        <v>0</v>
      </c>
      <c r="AP258" s="345"/>
      <c r="AQ258" s="344">
        <f t="shared" ref="AQ258:AQ262" si="2010">IFERROR(+AO258*AP258,"")</f>
        <v>0</v>
      </c>
      <c r="AR258" s="346"/>
      <c r="AS258" s="347"/>
      <c r="AT258" s="347"/>
      <c r="AU258" s="344">
        <f t="shared" ref="AU258:AU262" si="2011">IFERROR(+(IF(AO258="","0",AO258))+(IF(AQ258="","0",AQ258))+(IF(AT258="","0",AT258)),"")</f>
        <v>0</v>
      </c>
      <c r="AV258" s="345">
        <v>0.294289866351475</v>
      </c>
      <c r="AW258" s="348">
        <f t="shared" ref="AW258:AW262" si="2012">IFERROR(+AV258*(AU258-AT258),"")</f>
        <v>0</v>
      </c>
      <c r="AX258" s="349">
        <f t="shared" ref="AX258:AX262" si="2013">IFERROR(+(IF(AU258="","0",AU258))-(IF(AW258="","0",AW258)),"")</f>
        <v>0</v>
      </c>
      <c r="AY258" s="350"/>
      <c r="AZ258" s="341">
        <v>1.0</v>
      </c>
      <c r="BA258" s="342" t="s">
        <v>151</v>
      </c>
      <c r="BB258" s="343" t="s">
        <v>121</v>
      </c>
      <c r="BC258" s="343" t="s">
        <v>152</v>
      </c>
      <c r="BD258" s="344" t="str">
        <f>ADHB!BD258</f>
        <v/>
      </c>
      <c r="BE258" s="344"/>
      <c r="BF258" s="344">
        <f t="shared" ref="BF258:BF262" si="2014">IFERROR(BD258*BE258/1000000,0)</f>
        <v>0</v>
      </c>
      <c r="BG258" s="345"/>
      <c r="BH258" s="344">
        <f t="shared" ref="BH258:BH262" si="2015">IFERROR(+BF258*BG258,"")</f>
        <v>0</v>
      </c>
      <c r="BI258" s="346"/>
      <c r="BJ258" s="347"/>
      <c r="BK258" s="347"/>
      <c r="BL258" s="344">
        <f t="shared" ref="BL258:BL262" si="2016">IFERROR(+(IF(BF258="","0",BF258))+(IF(BH258="","0",BH258))+(IF(BK258="","0",BK258)),"")</f>
        <v>0</v>
      </c>
      <c r="BM258" s="345">
        <v>0.294289866351475</v>
      </c>
      <c r="BN258" s="348">
        <f t="shared" ref="BN258:BN262" si="2017">IFERROR(+BM258*(BL258-BK258),"")</f>
        <v>0</v>
      </c>
      <c r="BO258" s="349">
        <f t="shared" ref="BO258:BO262" si="2018">IFERROR(+(IF(BL258="","0",BL258))-(IF(BN258="","0",BN258)),"")</f>
        <v>0</v>
      </c>
      <c r="BP258" s="350"/>
      <c r="BQ258" s="341">
        <v>1.0</v>
      </c>
      <c r="BR258" s="342" t="s">
        <v>151</v>
      </c>
      <c r="BS258" s="343" t="s">
        <v>121</v>
      </c>
      <c r="BT258" s="343" t="s">
        <v>152</v>
      </c>
      <c r="BU258" s="344" t="str">
        <f>ADHB!BU258</f>
        <v/>
      </c>
      <c r="BV258" s="344"/>
      <c r="BW258" s="344">
        <f t="shared" ref="BW258:BW262" si="2019">IFERROR(BU258*BV258/1000000,0)</f>
        <v>0</v>
      </c>
      <c r="BX258" s="345"/>
      <c r="BY258" s="344">
        <f t="shared" ref="BY258:BY262" si="2020">IFERROR(+BW258*BX258,"")</f>
        <v>0</v>
      </c>
      <c r="BZ258" s="346"/>
      <c r="CA258" s="347"/>
      <c r="CB258" s="347"/>
      <c r="CC258" s="344">
        <f t="shared" ref="CC258:CC262" si="2021">IFERROR(+(IF(BW258="","0",BW258))+(IF(BY258="","0",BY258))+(IF(CB258="","0",CB258)),"")</f>
        <v>0</v>
      </c>
      <c r="CD258" s="345">
        <v>0.294289866351475</v>
      </c>
      <c r="CE258" s="348">
        <f t="shared" ref="CE258:CE262" si="2022">IFERROR(+CD258*(CC258-CB258),"")</f>
        <v>0</v>
      </c>
      <c r="CF258" s="349">
        <f t="shared" ref="CF258:CF262" si="2023">IFERROR(+(IF(CC258="","0",CC258))-(IF(CE258="","0",CE258)),"")</f>
        <v>0</v>
      </c>
      <c r="CG258" s="350"/>
      <c r="CH258" s="341">
        <v>1.0</v>
      </c>
      <c r="CI258" s="342" t="s">
        <v>151</v>
      </c>
      <c r="CJ258" s="343" t="s">
        <v>121</v>
      </c>
      <c r="CK258" s="343" t="s">
        <v>152</v>
      </c>
      <c r="CL258" s="344" t="str">
        <f>ADHB!CL258</f>
        <v/>
      </c>
      <c r="CM258" s="344"/>
      <c r="CN258" s="344">
        <f t="shared" ref="CN258:CN262" si="2024">IFERROR(CL258*CM258/1000000,0)</f>
        <v>0</v>
      </c>
      <c r="CO258" s="345"/>
      <c r="CP258" s="344">
        <f t="shared" ref="CP258:CP262" si="2025">IFERROR(+CN258*CO258,"")</f>
        <v>0</v>
      </c>
      <c r="CQ258" s="346"/>
      <c r="CR258" s="347"/>
      <c r="CS258" s="347"/>
      <c r="CT258" s="344">
        <f t="shared" ref="CT258:CT262" si="2026">IFERROR(+(IF(CN258="","0",CN258))+(IF(CP258="","0",CP258))+(IF(CS258="","0",CS258)),"")</f>
        <v>0</v>
      </c>
      <c r="CU258" s="345">
        <v>0.294289866351475</v>
      </c>
      <c r="CV258" s="348">
        <f t="shared" ref="CV258:CV262" si="2027">IFERROR(+CU258*(CT258-CS258),"")</f>
        <v>0</v>
      </c>
      <c r="CW258" s="349">
        <f t="shared" ref="CW258:CW262" si="2028">IFERROR(+(IF(CT258="","0",CT258))-(IF(CV258="","0",CV258)),"")</f>
        <v>0</v>
      </c>
      <c r="CX258" s="350"/>
      <c r="CY258" s="341">
        <v>1.0</v>
      </c>
      <c r="CZ258" s="342" t="s">
        <v>151</v>
      </c>
      <c r="DA258" s="343" t="s">
        <v>121</v>
      </c>
      <c r="DB258" s="343" t="s">
        <v>152</v>
      </c>
      <c r="DC258" s="344" t="str">
        <f>ADHB!DC258</f>
        <v/>
      </c>
      <c r="DD258" s="344"/>
      <c r="DE258" s="344">
        <f t="shared" ref="DE258:DE262" si="2029">IFERROR(DC258*DD258/1000000,0)</f>
        <v>0</v>
      </c>
      <c r="DF258" s="345"/>
      <c r="DG258" s="344">
        <f t="shared" ref="DG258:DG262" si="2030">IFERROR(+DE258*DF258,"")</f>
        <v>0</v>
      </c>
      <c r="DH258" s="346"/>
      <c r="DI258" s="347"/>
      <c r="DJ258" s="347"/>
      <c r="DK258" s="344">
        <f t="shared" ref="DK258:DK262" si="2031">IFERROR(+(IF(DE258="","0",DE258))+(IF(DG258="","0",DG258))+(IF(DJ258="","0",DJ258)),"")</f>
        <v>0</v>
      </c>
      <c r="DL258" s="345">
        <v>0.294289866351475</v>
      </c>
      <c r="DM258" s="348">
        <f t="shared" ref="DM258:DM262" si="2032">IFERROR(+DL258*(DK258-DJ258),"")</f>
        <v>0</v>
      </c>
      <c r="DN258" s="349">
        <f t="shared" ref="DN258:DN262" si="2033">IFERROR(+(IF(DK258="","0",DK258))-(IF(DM258="","0",DM258)),"")</f>
        <v>0</v>
      </c>
      <c r="DO258" s="350"/>
      <c r="DP258" s="341">
        <v>1.0</v>
      </c>
      <c r="DQ258" s="342" t="s">
        <v>151</v>
      </c>
      <c r="DR258" s="343" t="s">
        <v>121</v>
      </c>
      <c r="DS258" s="343" t="s">
        <v>152</v>
      </c>
      <c r="DT258" s="344" t="str">
        <f>ADHB!DT258</f>
        <v/>
      </c>
      <c r="DU258" s="344"/>
      <c r="DV258" s="344">
        <f t="shared" ref="DV258:DV262" si="2034">IFERROR(DT258*DU258/1000000,0)</f>
        <v>0</v>
      </c>
      <c r="DW258" s="345"/>
      <c r="DX258" s="344">
        <f t="shared" ref="DX258:DX262" si="2035">IFERROR(+DV258*DW258,"")</f>
        <v>0</v>
      </c>
      <c r="DY258" s="346"/>
      <c r="DZ258" s="347"/>
      <c r="EA258" s="347"/>
      <c r="EB258" s="344">
        <f t="shared" ref="EB258:EB262" si="2036">IFERROR(+(IF(DV258="","0",DV258))+(IF(DX258="","0",DX258))+(IF(EA258="","0",EA258)),"")</f>
        <v>0</v>
      </c>
      <c r="EC258" s="345">
        <v>0.294289866351475</v>
      </c>
      <c r="ED258" s="348">
        <f t="shared" ref="ED258:ED262" si="2037">IFERROR(+EC258*(EB258-EA258),"")</f>
        <v>0</v>
      </c>
      <c r="EE258" s="349">
        <f t="shared" ref="EE258:EE262" si="2038">IFERROR(+(IF(EB258="","0",EB258))-(IF(ED258="","0",ED258)),"")</f>
        <v>0</v>
      </c>
      <c r="EF258" s="350"/>
      <c r="EG258" s="341">
        <v>1.0</v>
      </c>
      <c r="EH258" s="342" t="s">
        <v>151</v>
      </c>
      <c r="EI258" s="343" t="s">
        <v>121</v>
      </c>
      <c r="EJ258" s="343" t="s">
        <v>152</v>
      </c>
      <c r="EK258" s="344" t="str">
        <f>ADHB!EK258</f>
        <v/>
      </c>
      <c r="EL258" s="344"/>
      <c r="EM258" s="344">
        <f t="shared" ref="EM258:EM262" si="2039">IFERROR(EK258*EL258/1000000,0)</f>
        <v>0</v>
      </c>
      <c r="EN258" s="345"/>
      <c r="EO258" s="344">
        <f t="shared" ref="EO258:EO262" si="2040">IFERROR(+EM258*EN258,"")</f>
        <v>0</v>
      </c>
      <c r="EP258" s="346"/>
      <c r="EQ258" s="347"/>
      <c r="ER258" s="347"/>
      <c r="ES258" s="344">
        <f t="shared" ref="ES258:ES262" si="2041">IFERROR(+(IF(EM258="","0",EM258))+(IF(EO258="","0",EO258))+(IF(ER258="","0",ER258)),"")</f>
        <v>0</v>
      </c>
      <c r="ET258" s="345">
        <v>0.294289866351475</v>
      </c>
      <c r="EU258" s="348">
        <f t="shared" ref="EU258:EU262" si="2042">IFERROR(+ET258*(ES258-ER258),"")</f>
        <v>0</v>
      </c>
      <c r="EV258" s="349">
        <f t="shared" ref="EV258:EV262" si="2043">IFERROR(+(IF(ES258="","0",ES258))-(IF(EU258="","0",EU258)),"")</f>
        <v>0</v>
      </c>
      <c r="EW258" s="350"/>
      <c r="EX258" s="341">
        <v>1.0</v>
      </c>
      <c r="EY258" s="342" t="s">
        <v>151</v>
      </c>
      <c r="EZ258" s="343" t="s">
        <v>121</v>
      </c>
      <c r="FA258" s="343" t="s">
        <v>152</v>
      </c>
      <c r="FB258" s="344" t="str">
        <f>ADHB!FB258</f>
        <v/>
      </c>
      <c r="FC258" s="344"/>
      <c r="FD258" s="344">
        <f t="shared" ref="FD258:FD262" si="2044">IFERROR(FB258*FC258/1000000,0)</f>
        <v>0</v>
      </c>
      <c r="FE258" s="345"/>
      <c r="FF258" s="344">
        <f t="shared" ref="FF258:FF262" si="2045">IFERROR(+FD258*FE258,"")</f>
        <v>0</v>
      </c>
      <c r="FG258" s="346"/>
      <c r="FH258" s="347"/>
      <c r="FI258" s="347"/>
      <c r="FJ258" s="344">
        <f t="shared" ref="FJ258:FJ262" si="2046">IFERROR(+(IF(FD258="","0",FD258))+(IF(FF258="","0",FF258))+(IF(FI258="","0",FI258)),"")</f>
        <v>0</v>
      </c>
      <c r="FK258" s="345">
        <v>0.294289866351475</v>
      </c>
      <c r="FL258" s="348">
        <f t="shared" ref="FL258:FL262" si="2047">IFERROR(+FK258*(FJ258-FI258),"")</f>
        <v>0</v>
      </c>
      <c r="FM258" s="349">
        <f t="shared" ref="FM258:FM262" si="2048">IFERROR(+(IF(FJ258="","0",FJ258))-(IF(FL258="","0",FL258)),"")</f>
        <v>0</v>
      </c>
      <c r="FN258" s="350"/>
      <c r="FO258" s="341">
        <v>1.0</v>
      </c>
      <c r="FP258" s="342" t="s">
        <v>151</v>
      </c>
      <c r="FQ258" s="343" t="s">
        <v>121</v>
      </c>
      <c r="FR258" s="343" t="s">
        <v>152</v>
      </c>
      <c r="FS258" s="344" t="str">
        <f>ADHB!FS258</f>
        <v/>
      </c>
      <c r="FT258" s="344"/>
      <c r="FU258" s="344">
        <f t="shared" ref="FU258:FU262" si="2049">IFERROR(FS258*FT258/1000000,0)</f>
        <v>0</v>
      </c>
      <c r="FV258" s="345"/>
      <c r="FW258" s="344">
        <f t="shared" ref="FW258:FW262" si="2050">IFERROR(+FU258*FV258,"")</f>
        <v>0</v>
      </c>
      <c r="FX258" s="346"/>
      <c r="FY258" s="347"/>
      <c r="FZ258" s="347"/>
      <c r="GA258" s="344">
        <f t="shared" ref="GA258:GA262" si="2051">IFERROR(+(IF(FU258="","0",FU258))+(IF(FW258="","0",FW258))+(IF(FZ258="","0",FZ258)),"")</f>
        <v>0</v>
      </c>
      <c r="GB258" s="345">
        <v>0.294289866351475</v>
      </c>
      <c r="GC258" s="348">
        <f t="shared" ref="GC258:GC262" si="2052">IFERROR(+GB258*(GA258-FZ258),"")</f>
        <v>0</v>
      </c>
      <c r="GD258" s="349">
        <f t="shared" ref="GD258:GD262" si="2053">IFERROR(+(IF(GA258="","0",GA258))-(IF(GC258="","0",GC258)),"")</f>
        <v>0</v>
      </c>
      <c r="GE258" s="350"/>
      <c r="GF258" s="341">
        <v>1.0</v>
      </c>
      <c r="GG258" s="342" t="s">
        <v>151</v>
      </c>
      <c r="GH258" s="343" t="s">
        <v>121</v>
      </c>
      <c r="GI258" s="343" t="s">
        <v>152</v>
      </c>
      <c r="GJ258" s="344" t="str">
        <f>ADHB!GJ258</f>
        <v/>
      </c>
      <c r="GK258" s="344"/>
      <c r="GL258" s="344">
        <f t="shared" ref="GL258:GL262" si="2054">IFERROR(GJ258*GK258/1000000,0)</f>
        <v>0</v>
      </c>
      <c r="GM258" s="345"/>
      <c r="GN258" s="344">
        <f t="shared" ref="GN258:GN262" si="2055">IFERROR(+GL258*GM258,"")</f>
        <v>0</v>
      </c>
      <c r="GO258" s="346"/>
      <c r="GP258" s="347"/>
      <c r="GQ258" s="347"/>
      <c r="GR258" s="344">
        <f t="shared" ref="GR258:GR262" si="2056">IFERROR(+(IF(GL258="","0",GL258))+(IF(GN258="","0",GN258))+(IF(GQ258="","0",GQ258)),"")</f>
        <v>0</v>
      </c>
      <c r="GS258" s="345">
        <v>0.294289866351475</v>
      </c>
      <c r="GT258" s="348">
        <f t="shared" ref="GT258:GT262" si="2057">IFERROR(+GS258*(GR258-GQ258),"")</f>
        <v>0</v>
      </c>
      <c r="GU258" s="349">
        <f t="shared" ref="GU258:GU262" si="2058">IFERROR(+(IF(GR258="","0",GR258))-(IF(GT258="","0",GT258)),"")</f>
        <v>0</v>
      </c>
      <c r="GV258" s="350"/>
      <c r="GW258" s="341">
        <v>1.0</v>
      </c>
      <c r="GX258" s="342" t="s">
        <v>151</v>
      </c>
      <c r="GY258" s="343" t="s">
        <v>121</v>
      </c>
      <c r="GZ258" s="343" t="s">
        <v>152</v>
      </c>
      <c r="HA258" s="344" t="str">
        <f>ADHB!HA258</f>
        <v/>
      </c>
      <c r="HB258" s="344"/>
      <c r="HC258" s="344">
        <f t="shared" ref="HC258:HC262" si="2059">IFERROR(HA258*HB258/1000000,0)</f>
        <v>0</v>
      </c>
      <c r="HD258" s="345"/>
      <c r="HE258" s="344">
        <f t="shared" ref="HE258:HE262" si="2060">IFERROR(+HC258*HD258,"")</f>
        <v>0</v>
      </c>
      <c r="HF258" s="346"/>
      <c r="HG258" s="347"/>
      <c r="HH258" s="347"/>
      <c r="HI258" s="344">
        <f t="shared" ref="HI258:HI262" si="2061">IFERROR(+(IF(HC258="","0",HC258))+(IF(HE258="","0",HE258))+(IF(HH258="","0",HH258)),"")</f>
        <v>0</v>
      </c>
      <c r="HJ258" s="345">
        <v>0.294289866351475</v>
      </c>
      <c r="HK258" s="348">
        <f t="shared" ref="HK258:HK262" si="2062">IFERROR(+HJ258*(HI258-HH258),"")</f>
        <v>0</v>
      </c>
      <c r="HL258" s="349">
        <f t="shared" ref="HL258:HL262" si="2063">IFERROR(+(IF(HI258="","0",HI258))-(IF(HK258="","0",HK258)),"")</f>
        <v>0</v>
      </c>
      <c r="HM258" s="350"/>
      <c r="HN258" s="341">
        <v>1.0</v>
      </c>
      <c r="HO258" s="342" t="s">
        <v>151</v>
      </c>
      <c r="HP258" s="343" t="s">
        <v>121</v>
      </c>
      <c r="HQ258" s="343" t="s">
        <v>152</v>
      </c>
      <c r="HR258" s="344" t="str">
        <f>ADHB!HR258</f>
        <v/>
      </c>
      <c r="HS258" s="344"/>
      <c r="HT258" s="344">
        <f t="shared" ref="HT258:HT262" si="2064">IFERROR(HR258*HS258/1000000,0)</f>
        <v>0</v>
      </c>
      <c r="HU258" s="345"/>
      <c r="HV258" s="344">
        <f t="shared" ref="HV258:HV262" si="2065">IFERROR(+HT258*HU258,"")</f>
        <v>0</v>
      </c>
      <c r="HW258" s="346"/>
      <c r="HX258" s="347"/>
      <c r="HY258" s="347"/>
      <c r="HZ258" s="344">
        <f t="shared" ref="HZ258:HZ262" si="2066">IFERROR(+(IF(HT258="","0",HT258))+(IF(HV258="","0",HV258))+(IF(HY258="","0",HY258)),"")</f>
        <v>0</v>
      </c>
      <c r="IA258" s="345">
        <v>0.294289866351475</v>
      </c>
      <c r="IB258" s="348">
        <f t="shared" ref="IB258:IB262" si="2067">IFERROR(+IA258*(HZ258-HY258),"")</f>
        <v>0</v>
      </c>
      <c r="IC258" s="349">
        <f t="shared" ref="IC258:IC262" si="2068">IFERROR(+(IF(HZ258="","0",HZ258))-(IF(IB258="","0",IB258)),"")</f>
        <v>0</v>
      </c>
      <c r="ID258" s="350"/>
      <c r="IE258" s="341">
        <v>1.0</v>
      </c>
      <c r="IF258" s="342" t="s">
        <v>151</v>
      </c>
      <c r="IG258" s="343" t="s">
        <v>121</v>
      </c>
      <c r="IH258" s="343" t="s">
        <v>152</v>
      </c>
      <c r="II258" s="344" t="str">
        <f>ADHB!II258</f>
        <v/>
      </c>
      <c r="IJ258" s="344"/>
      <c r="IK258" s="344">
        <f t="shared" ref="IK258:IK262" si="2069">IFERROR(II258*IJ258/1000000,0)</f>
        <v>0</v>
      </c>
      <c r="IL258" s="345"/>
      <c r="IM258" s="344">
        <f t="shared" ref="IM258:IM262" si="2070">IFERROR(+IK258*IL258,"")</f>
        <v>0</v>
      </c>
      <c r="IN258" s="346"/>
      <c r="IO258" s="347"/>
      <c r="IP258" s="347"/>
      <c r="IQ258" s="344">
        <f t="shared" ref="IQ258:IQ262" si="2071">IFERROR(+(IF(IK258="","0",IK258))+(IF(IM258="","0",IM258))+(IF(IP258="","0",IP258)),"")</f>
        <v>0</v>
      </c>
      <c r="IR258" s="345">
        <v>0.294289866351475</v>
      </c>
      <c r="IS258" s="348">
        <f t="shared" ref="IS258:IS262" si="2072">IFERROR(+IR258*(IQ258-IP258),"")</f>
        <v>0</v>
      </c>
      <c r="IT258" s="349">
        <f t="shared" ref="IT258:IT262" si="2073">IFERROR(+(IF(IQ258="","0",IQ258))-(IF(IS258="","0",IS258)),"")</f>
        <v>0</v>
      </c>
      <c r="IU258" s="350"/>
      <c r="IV258" s="341">
        <v>1.0</v>
      </c>
      <c r="IW258" s="342" t="s">
        <v>151</v>
      </c>
      <c r="IX258" s="343" t="s">
        <v>121</v>
      </c>
      <c r="IY258" s="343" t="s">
        <v>152</v>
      </c>
      <c r="IZ258" s="344" t="str">
        <f>ADHB!IZ258</f>
        <v/>
      </c>
      <c r="JA258" s="344"/>
      <c r="JB258" s="344">
        <f t="shared" ref="JB258:JB262" si="2074">IFERROR(IZ258*JA258/1000000,0)</f>
        <v>0</v>
      </c>
      <c r="JC258" s="345"/>
      <c r="JD258" s="344">
        <f t="shared" ref="JD258:JD262" si="2075">IFERROR(+JB258*JC258,"")</f>
        <v>0</v>
      </c>
      <c r="JE258" s="346"/>
      <c r="JF258" s="347"/>
      <c r="JG258" s="347"/>
      <c r="JH258" s="344">
        <f t="shared" ref="JH258:JH262" si="2076">IFERROR(+(IF(JB258="","0",JB258))+(IF(JD258="","0",JD258))+(IF(JG258="","0",JG258)),"")</f>
        <v>0</v>
      </c>
      <c r="JI258" s="345">
        <v>0.294289866351475</v>
      </c>
      <c r="JJ258" s="348">
        <f t="shared" ref="JJ258:JJ262" si="2077">IFERROR(+JI258*(JH258-JG258),"")</f>
        <v>0</v>
      </c>
      <c r="JK258" s="349">
        <f t="shared" ref="JK258:JK262" si="2078">IFERROR(+(IF(JH258="","0",JH258))-(IF(JJ258="","0",JJ258)),"")</f>
        <v>0</v>
      </c>
      <c r="JL258" s="350"/>
      <c r="JM258" s="341">
        <v>1.0</v>
      </c>
      <c r="JN258" s="342" t="s">
        <v>151</v>
      </c>
      <c r="JO258" s="343" t="s">
        <v>121</v>
      </c>
      <c r="JP258" s="343" t="s">
        <v>152</v>
      </c>
      <c r="JQ258" s="344" t="str">
        <f>ADHB!KY258</f>
        <v/>
      </c>
      <c r="JR258" s="344"/>
      <c r="JS258" s="344">
        <f t="shared" ref="JS258:JS262" si="2079">IFERROR(JQ258*JR258/1000000,0)</f>
        <v>0</v>
      </c>
      <c r="JT258" s="345"/>
      <c r="JU258" s="344">
        <f t="shared" ref="JU258:JU262" si="2080">IFERROR(+JS258*JT258,"")</f>
        <v>0</v>
      </c>
      <c r="JV258" s="346"/>
      <c r="JW258" s="347"/>
      <c r="JX258" s="347"/>
      <c r="JY258" s="344">
        <f t="shared" ref="JY258:JY262" si="2081">IFERROR(+(IF(JS258="","0",JS258))+(IF(JU258="","0",JU258))+(IF(JX258="","0",JX258)),"")</f>
        <v>0</v>
      </c>
      <c r="JZ258" s="345">
        <v>0.294289866351475</v>
      </c>
      <c r="KA258" s="348">
        <f t="shared" ref="KA258:KA262" si="2082">IFERROR(+JZ258*(JY258-JX258),"")</f>
        <v>0</v>
      </c>
      <c r="KB258" s="349">
        <f t="shared" ref="KB258:KB262" si="2083">IFERROR(+(IF(JY258="","0",JY258))-(IF(KA258="","0",KA258)),"")</f>
        <v>0</v>
      </c>
      <c r="KC258" s="350"/>
      <c r="KD258" s="341">
        <v>1.0</v>
      </c>
      <c r="KE258" s="342" t="s">
        <v>151</v>
      </c>
      <c r="KF258" s="343" t="s">
        <v>121</v>
      </c>
      <c r="KG258" s="343" t="s">
        <v>152</v>
      </c>
      <c r="KH258" s="344" t="str">
        <f>ADHB!LP258</f>
        <v/>
      </c>
      <c r="KI258" s="344"/>
      <c r="KJ258" s="344">
        <f t="shared" ref="KJ258:KJ262" si="2084">IFERROR(KH258*KI258/1000000,0)</f>
        <v>0</v>
      </c>
      <c r="KK258" s="345"/>
      <c r="KL258" s="344">
        <f t="shared" ref="KL258:KL262" si="2085">IFERROR(+KJ258*KK258,"")</f>
        <v>0</v>
      </c>
      <c r="KM258" s="346"/>
      <c r="KN258" s="347"/>
      <c r="KO258" s="347"/>
      <c r="KP258" s="344">
        <f t="shared" ref="KP258:KP262" si="2086">IFERROR(+(IF(KJ258="","0",KJ258))+(IF(KL258="","0",KL258))+(IF(KO258="","0",KO258)),"")</f>
        <v>0</v>
      </c>
      <c r="KQ258" s="345">
        <v>0.294289866351475</v>
      </c>
      <c r="KR258" s="348">
        <f t="shared" ref="KR258:KR262" si="2087">IFERROR(+KQ258*(KP258-KO258),"")</f>
        <v>0</v>
      </c>
      <c r="KS258" s="349">
        <f t="shared" ref="KS258:KS262" si="2088">IFERROR(+(IF(KP258="","0",KP258))-(IF(KR258="","0",KR258)),"")</f>
        <v>0</v>
      </c>
      <c r="KT258" s="350"/>
      <c r="KU258" s="351"/>
    </row>
    <row r="259" ht="15.75" customHeight="1">
      <c r="A259" s="341">
        <v>2.0</v>
      </c>
      <c r="B259" s="342" t="s">
        <v>153</v>
      </c>
      <c r="C259" s="343" t="s">
        <v>121</v>
      </c>
      <c r="D259" s="343" t="s">
        <v>152</v>
      </c>
      <c r="E259" s="344" t="str">
        <f>ADHB!E259</f>
        <v/>
      </c>
      <c r="F259" s="344"/>
      <c r="G259" s="344">
        <f t="shared" si="1999"/>
        <v>0</v>
      </c>
      <c r="H259" s="345"/>
      <c r="I259" s="344">
        <f t="shared" si="2000"/>
        <v>0</v>
      </c>
      <c r="J259" s="346"/>
      <c r="K259" s="347"/>
      <c r="L259" s="347"/>
      <c r="M259" s="344">
        <f t="shared" si="2001"/>
        <v>0</v>
      </c>
      <c r="N259" s="345">
        <v>0.294289866351475</v>
      </c>
      <c r="O259" s="348">
        <f t="shared" si="2002"/>
        <v>0</v>
      </c>
      <c r="P259" s="349">
        <f t="shared" si="2003"/>
        <v>0</v>
      </c>
      <c r="Q259" s="350"/>
      <c r="R259" s="341">
        <v>2.0</v>
      </c>
      <c r="S259" s="342" t="s">
        <v>153</v>
      </c>
      <c r="T259" s="343" t="s">
        <v>121</v>
      </c>
      <c r="U259" s="343" t="s">
        <v>152</v>
      </c>
      <c r="V259" s="344" t="str">
        <f>ADHB!V259</f>
        <v/>
      </c>
      <c r="W259" s="344"/>
      <c r="X259" s="344">
        <f t="shared" si="2004"/>
        <v>0</v>
      </c>
      <c r="Y259" s="345"/>
      <c r="Z259" s="344">
        <f t="shared" si="2005"/>
        <v>0</v>
      </c>
      <c r="AA259" s="346"/>
      <c r="AB259" s="347"/>
      <c r="AC259" s="347"/>
      <c r="AD259" s="344">
        <f t="shared" si="2006"/>
        <v>0</v>
      </c>
      <c r="AE259" s="345">
        <v>0.294289866351475</v>
      </c>
      <c r="AF259" s="348">
        <f t="shared" si="2007"/>
        <v>0</v>
      </c>
      <c r="AG259" s="349">
        <f t="shared" si="2008"/>
        <v>0</v>
      </c>
      <c r="AH259" s="350"/>
      <c r="AI259" s="341">
        <v>2.0</v>
      </c>
      <c r="AJ259" s="342" t="s">
        <v>153</v>
      </c>
      <c r="AK259" s="343" t="s">
        <v>121</v>
      </c>
      <c r="AL259" s="343" t="s">
        <v>152</v>
      </c>
      <c r="AM259" s="344" t="str">
        <f>ADHB!AM259</f>
        <v/>
      </c>
      <c r="AN259" s="344"/>
      <c r="AO259" s="344">
        <f t="shared" si="2009"/>
        <v>0</v>
      </c>
      <c r="AP259" s="345"/>
      <c r="AQ259" s="344">
        <f t="shared" si="2010"/>
        <v>0</v>
      </c>
      <c r="AR259" s="346"/>
      <c r="AS259" s="347"/>
      <c r="AT259" s="347"/>
      <c r="AU259" s="344">
        <f t="shared" si="2011"/>
        <v>0</v>
      </c>
      <c r="AV259" s="345">
        <v>0.294289866351475</v>
      </c>
      <c r="AW259" s="348">
        <f t="shared" si="2012"/>
        <v>0</v>
      </c>
      <c r="AX259" s="349">
        <f t="shared" si="2013"/>
        <v>0</v>
      </c>
      <c r="AY259" s="350"/>
      <c r="AZ259" s="341">
        <v>2.0</v>
      </c>
      <c r="BA259" s="342" t="s">
        <v>153</v>
      </c>
      <c r="BB259" s="343" t="s">
        <v>121</v>
      </c>
      <c r="BC259" s="343" t="s">
        <v>152</v>
      </c>
      <c r="BD259" s="344" t="str">
        <f>ADHB!BD259</f>
        <v/>
      </c>
      <c r="BE259" s="344"/>
      <c r="BF259" s="344">
        <f t="shared" si="2014"/>
        <v>0</v>
      </c>
      <c r="BG259" s="345"/>
      <c r="BH259" s="344">
        <f t="shared" si="2015"/>
        <v>0</v>
      </c>
      <c r="BI259" s="346"/>
      <c r="BJ259" s="347"/>
      <c r="BK259" s="347"/>
      <c r="BL259" s="344">
        <f t="shared" si="2016"/>
        <v>0</v>
      </c>
      <c r="BM259" s="345">
        <v>0.294289866351475</v>
      </c>
      <c r="BN259" s="348">
        <f t="shared" si="2017"/>
        <v>0</v>
      </c>
      <c r="BO259" s="349">
        <f t="shared" si="2018"/>
        <v>0</v>
      </c>
      <c r="BP259" s="350"/>
      <c r="BQ259" s="341">
        <v>2.0</v>
      </c>
      <c r="BR259" s="342" t="s">
        <v>153</v>
      </c>
      <c r="BS259" s="343" t="s">
        <v>121</v>
      </c>
      <c r="BT259" s="343" t="s">
        <v>152</v>
      </c>
      <c r="BU259" s="344" t="str">
        <f>ADHB!BU259</f>
        <v/>
      </c>
      <c r="BV259" s="344"/>
      <c r="BW259" s="344">
        <f t="shared" si="2019"/>
        <v>0</v>
      </c>
      <c r="BX259" s="345"/>
      <c r="BY259" s="344">
        <f t="shared" si="2020"/>
        <v>0</v>
      </c>
      <c r="BZ259" s="346"/>
      <c r="CA259" s="347"/>
      <c r="CB259" s="347"/>
      <c r="CC259" s="344">
        <f t="shared" si="2021"/>
        <v>0</v>
      </c>
      <c r="CD259" s="345">
        <v>0.294289866351475</v>
      </c>
      <c r="CE259" s="348">
        <f t="shared" si="2022"/>
        <v>0</v>
      </c>
      <c r="CF259" s="349">
        <f t="shared" si="2023"/>
        <v>0</v>
      </c>
      <c r="CG259" s="350"/>
      <c r="CH259" s="341">
        <v>2.0</v>
      </c>
      <c r="CI259" s="342" t="s">
        <v>153</v>
      </c>
      <c r="CJ259" s="343" t="s">
        <v>121</v>
      </c>
      <c r="CK259" s="343" t="s">
        <v>152</v>
      </c>
      <c r="CL259" s="344" t="str">
        <f>ADHB!CL259</f>
        <v/>
      </c>
      <c r="CM259" s="344"/>
      <c r="CN259" s="344">
        <f t="shared" si="2024"/>
        <v>0</v>
      </c>
      <c r="CO259" s="345"/>
      <c r="CP259" s="344">
        <f t="shared" si="2025"/>
        <v>0</v>
      </c>
      <c r="CQ259" s="346"/>
      <c r="CR259" s="347"/>
      <c r="CS259" s="347"/>
      <c r="CT259" s="344">
        <f t="shared" si="2026"/>
        <v>0</v>
      </c>
      <c r="CU259" s="345">
        <v>0.294289866351475</v>
      </c>
      <c r="CV259" s="348">
        <f t="shared" si="2027"/>
        <v>0</v>
      </c>
      <c r="CW259" s="349">
        <f t="shared" si="2028"/>
        <v>0</v>
      </c>
      <c r="CX259" s="350"/>
      <c r="CY259" s="341">
        <v>2.0</v>
      </c>
      <c r="CZ259" s="342" t="s">
        <v>153</v>
      </c>
      <c r="DA259" s="343" t="s">
        <v>121</v>
      </c>
      <c r="DB259" s="343" t="s">
        <v>152</v>
      </c>
      <c r="DC259" s="344" t="str">
        <f>ADHB!DC259</f>
        <v/>
      </c>
      <c r="DD259" s="344"/>
      <c r="DE259" s="344">
        <f t="shared" si="2029"/>
        <v>0</v>
      </c>
      <c r="DF259" s="345"/>
      <c r="DG259" s="344">
        <f t="shared" si="2030"/>
        <v>0</v>
      </c>
      <c r="DH259" s="346"/>
      <c r="DI259" s="347"/>
      <c r="DJ259" s="347"/>
      <c r="DK259" s="344">
        <f t="shared" si="2031"/>
        <v>0</v>
      </c>
      <c r="DL259" s="345">
        <v>0.294289866351475</v>
      </c>
      <c r="DM259" s="348">
        <f t="shared" si="2032"/>
        <v>0</v>
      </c>
      <c r="DN259" s="349">
        <f t="shared" si="2033"/>
        <v>0</v>
      </c>
      <c r="DO259" s="350"/>
      <c r="DP259" s="341">
        <v>2.0</v>
      </c>
      <c r="DQ259" s="342" t="s">
        <v>153</v>
      </c>
      <c r="DR259" s="343" t="s">
        <v>121</v>
      </c>
      <c r="DS259" s="343" t="s">
        <v>152</v>
      </c>
      <c r="DT259" s="344" t="str">
        <f>ADHB!DT259</f>
        <v/>
      </c>
      <c r="DU259" s="344"/>
      <c r="DV259" s="344">
        <f t="shared" si="2034"/>
        <v>0</v>
      </c>
      <c r="DW259" s="345"/>
      <c r="DX259" s="344">
        <f t="shared" si="2035"/>
        <v>0</v>
      </c>
      <c r="DY259" s="346"/>
      <c r="DZ259" s="347"/>
      <c r="EA259" s="347"/>
      <c r="EB259" s="344">
        <f t="shared" si="2036"/>
        <v>0</v>
      </c>
      <c r="EC259" s="345">
        <v>0.294289866351475</v>
      </c>
      <c r="ED259" s="348">
        <f t="shared" si="2037"/>
        <v>0</v>
      </c>
      <c r="EE259" s="349">
        <f t="shared" si="2038"/>
        <v>0</v>
      </c>
      <c r="EF259" s="350"/>
      <c r="EG259" s="341">
        <v>2.0</v>
      </c>
      <c r="EH259" s="342" t="s">
        <v>153</v>
      </c>
      <c r="EI259" s="343" t="s">
        <v>121</v>
      </c>
      <c r="EJ259" s="343" t="s">
        <v>152</v>
      </c>
      <c r="EK259" s="344" t="str">
        <f>ADHB!EK259</f>
        <v/>
      </c>
      <c r="EL259" s="344"/>
      <c r="EM259" s="344">
        <f t="shared" si="2039"/>
        <v>0</v>
      </c>
      <c r="EN259" s="345"/>
      <c r="EO259" s="344">
        <f t="shared" si="2040"/>
        <v>0</v>
      </c>
      <c r="EP259" s="346"/>
      <c r="EQ259" s="347"/>
      <c r="ER259" s="347"/>
      <c r="ES259" s="344">
        <f t="shared" si="2041"/>
        <v>0</v>
      </c>
      <c r="ET259" s="345">
        <v>0.294289866351475</v>
      </c>
      <c r="EU259" s="348">
        <f t="shared" si="2042"/>
        <v>0</v>
      </c>
      <c r="EV259" s="349">
        <f t="shared" si="2043"/>
        <v>0</v>
      </c>
      <c r="EW259" s="350"/>
      <c r="EX259" s="341">
        <v>2.0</v>
      </c>
      <c r="EY259" s="342" t="s">
        <v>153</v>
      </c>
      <c r="EZ259" s="343" t="s">
        <v>121</v>
      </c>
      <c r="FA259" s="343" t="s">
        <v>152</v>
      </c>
      <c r="FB259" s="344" t="str">
        <f>ADHB!FB259</f>
        <v/>
      </c>
      <c r="FC259" s="344"/>
      <c r="FD259" s="344">
        <f t="shared" si="2044"/>
        <v>0</v>
      </c>
      <c r="FE259" s="345"/>
      <c r="FF259" s="344">
        <f t="shared" si="2045"/>
        <v>0</v>
      </c>
      <c r="FG259" s="346"/>
      <c r="FH259" s="347"/>
      <c r="FI259" s="347"/>
      <c r="FJ259" s="344">
        <f t="shared" si="2046"/>
        <v>0</v>
      </c>
      <c r="FK259" s="345">
        <v>0.294289866351475</v>
      </c>
      <c r="FL259" s="348">
        <f t="shared" si="2047"/>
        <v>0</v>
      </c>
      <c r="FM259" s="349">
        <f t="shared" si="2048"/>
        <v>0</v>
      </c>
      <c r="FN259" s="350"/>
      <c r="FO259" s="341">
        <v>2.0</v>
      </c>
      <c r="FP259" s="342" t="s">
        <v>153</v>
      </c>
      <c r="FQ259" s="343" t="s">
        <v>121</v>
      </c>
      <c r="FR259" s="343" t="s">
        <v>152</v>
      </c>
      <c r="FS259" s="344" t="str">
        <f>ADHB!FS259</f>
        <v/>
      </c>
      <c r="FT259" s="344"/>
      <c r="FU259" s="344">
        <f t="shared" si="2049"/>
        <v>0</v>
      </c>
      <c r="FV259" s="345"/>
      <c r="FW259" s="344">
        <f t="shared" si="2050"/>
        <v>0</v>
      </c>
      <c r="FX259" s="346"/>
      <c r="FY259" s="347"/>
      <c r="FZ259" s="347"/>
      <c r="GA259" s="344">
        <f t="shared" si="2051"/>
        <v>0</v>
      </c>
      <c r="GB259" s="345">
        <v>0.294289866351475</v>
      </c>
      <c r="GC259" s="348">
        <f t="shared" si="2052"/>
        <v>0</v>
      </c>
      <c r="GD259" s="349">
        <f t="shared" si="2053"/>
        <v>0</v>
      </c>
      <c r="GE259" s="350"/>
      <c r="GF259" s="341">
        <v>2.0</v>
      </c>
      <c r="GG259" s="342" t="s">
        <v>153</v>
      </c>
      <c r="GH259" s="343" t="s">
        <v>121</v>
      </c>
      <c r="GI259" s="343" t="s">
        <v>152</v>
      </c>
      <c r="GJ259" s="344" t="str">
        <f>ADHB!GJ259</f>
        <v/>
      </c>
      <c r="GK259" s="344"/>
      <c r="GL259" s="344">
        <f t="shared" si="2054"/>
        <v>0</v>
      </c>
      <c r="GM259" s="345"/>
      <c r="GN259" s="344">
        <f t="shared" si="2055"/>
        <v>0</v>
      </c>
      <c r="GO259" s="346"/>
      <c r="GP259" s="347"/>
      <c r="GQ259" s="347"/>
      <c r="GR259" s="344">
        <f t="shared" si="2056"/>
        <v>0</v>
      </c>
      <c r="GS259" s="345">
        <v>0.294289866351475</v>
      </c>
      <c r="GT259" s="348">
        <f t="shared" si="2057"/>
        <v>0</v>
      </c>
      <c r="GU259" s="349">
        <f t="shared" si="2058"/>
        <v>0</v>
      </c>
      <c r="GV259" s="350"/>
      <c r="GW259" s="341">
        <v>2.0</v>
      </c>
      <c r="GX259" s="342" t="s">
        <v>153</v>
      </c>
      <c r="GY259" s="343" t="s">
        <v>121</v>
      </c>
      <c r="GZ259" s="343" t="s">
        <v>152</v>
      </c>
      <c r="HA259" s="344" t="str">
        <f>ADHB!HA259</f>
        <v/>
      </c>
      <c r="HB259" s="344"/>
      <c r="HC259" s="344">
        <f t="shared" si="2059"/>
        <v>0</v>
      </c>
      <c r="HD259" s="345"/>
      <c r="HE259" s="344">
        <f t="shared" si="2060"/>
        <v>0</v>
      </c>
      <c r="HF259" s="346"/>
      <c r="HG259" s="347"/>
      <c r="HH259" s="347"/>
      <c r="HI259" s="344">
        <f t="shared" si="2061"/>
        <v>0</v>
      </c>
      <c r="HJ259" s="345">
        <v>0.294289866351475</v>
      </c>
      <c r="HK259" s="348">
        <f t="shared" si="2062"/>
        <v>0</v>
      </c>
      <c r="HL259" s="349">
        <f t="shared" si="2063"/>
        <v>0</v>
      </c>
      <c r="HM259" s="350"/>
      <c r="HN259" s="341">
        <v>2.0</v>
      </c>
      <c r="HO259" s="342" t="s">
        <v>153</v>
      </c>
      <c r="HP259" s="343" t="s">
        <v>121</v>
      </c>
      <c r="HQ259" s="343" t="s">
        <v>152</v>
      </c>
      <c r="HR259" s="344" t="str">
        <f>ADHB!HR259</f>
        <v/>
      </c>
      <c r="HS259" s="344"/>
      <c r="HT259" s="344">
        <f t="shared" si="2064"/>
        <v>0</v>
      </c>
      <c r="HU259" s="345"/>
      <c r="HV259" s="344">
        <f t="shared" si="2065"/>
        <v>0</v>
      </c>
      <c r="HW259" s="346"/>
      <c r="HX259" s="347"/>
      <c r="HY259" s="347"/>
      <c r="HZ259" s="344">
        <f t="shared" si="2066"/>
        <v>0</v>
      </c>
      <c r="IA259" s="345">
        <v>0.294289866351475</v>
      </c>
      <c r="IB259" s="348">
        <f t="shared" si="2067"/>
        <v>0</v>
      </c>
      <c r="IC259" s="349">
        <f t="shared" si="2068"/>
        <v>0</v>
      </c>
      <c r="ID259" s="350"/>
      <c r="IE259" s="341">
        <v>2.0</v>
      </c>
      <c r="IF259" s="342" t="s">
        <v>153</v>
      </c>
      <c r="IG259" s="343" t="s">
        <v>121</v>
      </c>
      <c r="IH259" s="343" t="s">
        <v>152</v>
      </c>
      <c r="II259" s="344" t="str">
        <f>ADHB!II259</f>
        <v/>
      </c>
      <c r="IJ259" s="344"/>
      <c r="IK259" s="344">
        <f t="shared" si="2069"/>
        <v>0</v>
      </c>
      <c r="IL259" s="345"/>
      <c r="IM259" s="344">
        <f t="shared" si="2070"/>
        <v>0</v>
      </c>
      <c r="IN259" s="346"/>
      <c r="IO259" s="347"/>
      <c r="IP259" s="347"/>
      <c r="IQ259" s="344">
        <f t="shared" si="2071"/>
        <v>0</v>
      </c>
      <c r="IR259" s="345">
        <v>0.294289866351475</v>
      </c>
      <c r="IS259" s="348">
        <f t="shared" si="2072"/>
        <v>0</v>
      </c>
      <c r="IT259" s="349">
        <f t="shared" si="2073"/>
        <v>0</v>
      </c>
      <c r="IU259" s="350"/>
      <c r="IV259" s="341">
        <v>2.0</v>
      </c>
      <c r="IW259" s="342" t="s">
        <v>153</v>
      </c>
      <c r="IX259" s="343" t="s">
        <v>121</v>
      </c>
      <c r="IY259" s="343" t="s">
        <v>152</v>
      </c>
      <c r="IZ259" s="344" t="str">
        <f>ADHB!IZ259</f>
        <v/>
      </c>
      <c r="JA259" s="344"/>
      <c r="JB259" s="344">
        <f t="shared" si="2074"/>
        <v>0</v>
      </c>
      <c r="JC259" s="345"/>
      <c r="JD259" s="344">
        <f t="shared" si="2075"/>
        <v>0</v>
      </c>
      <c r="JE259" s="346"/>
      <c r="JF259" s="347"/>
      <c r="JG259" s="347"/>
      <c r="JH259" s="344">
        <f t="shared" si="2076"/>
        <v>0</v>
      </c>
      <c r="JI259" s="345">
        <v>0.294289866351475</v>
      </c>
      <c r="JJ259" s="348">
        <f t="shared" si="2077"/>
        <v>0</v>
      </c>
      <c r="JK259" s="349">
        <f t="shared" si="2078"/>
        <v>0</v>
      </c>
      <c r="JL259" s="350"/>
      <c r="JM259" s="341">
        <v>2.0</v>
      </c>
      <c r="JN259" s="342" t="s">
        <v>153</v>
      </c>
      <c r="JO259" s="343" t="s">
        <v>121</v>
      </c>
      <c r="JP259" s="343" t="s">
        <v>152</v>
      </c>
      <c r="JQ259" s="344" t="str">
        <f>ADHB!KY259</f>
        <v/>
      </c>
      <c r="JR259" s="344"/>
      <c r="JS259" s="344">
        <f t="shared" si="2079"/>
        <v>0</v>
      </c>
      <c r="JT259" s="345"/>
      <c r="JU259" s="344">
        <f t="shared" si="2080"/>
        <v>0</v>
      </c>
      <c r="JV259" s="346"/>
      <c r="JW259" s="347"/>
      <c r="JX259" s="347"/>
      <c r="JY259" s="344">
        <f t="shared" si="2081"/>
        <v>0</v>
      </c>
      <c r="JZ259" s="345">
        <v>0.294289866351475</v>
      </c>
      <c r="KA259" s="348">
        <f t="shared" si="2082"/>
        <v>0</v>
      </c>
      <c r="KB259" s="349">
        <f t="shared" si="2083"/>
        <v>0</v>
      </c>
      <c r="KC259" s="350"/>
      <c r="KD259" s="341">
        <v>2.0</v>
      </c>
      <c r="KE259" s="342" t="s">
        <v>153</v>
      </c>
      <c r="KF259" s="343" t="s">
        <v>121</v>
      </c>
      <c r="KG259" s="343" t="s">
        <v>152</v>
      </c>
      <c r="KH259" s="344" t="str">
        <f>ADHB!LP259</f>
        <v/>
      </c>
      <c r="KI259" s="344"/>
      <c r="KJ259" s="344">
        <f t="shared" si="2084"/>
        <v>0</v>
      </c>
      <c r="KK259" s="345"/>
      <c r="KL259" s="344">
        <f t="shared" si="2085"/>
        <v>0</v>
      </c>
      <c r="KM259" s="346"/>
      <c r="KN259" s="347"/>
      <c r="KO259" s="347"/>
      <c r="KP259" s="344">
        <f t="shared" si="2086"/>
        <v>0</v>
      </c>
      <c r="KQ259" s="345">
        <v>0.294289866351475</v>
      </c>
      <c r="KR259" s="348">
        <f t="shared" si="2087"/>
        <v>0</v>
      </c>
      <c r="KS259" s="349">
        <f t="shared" si="2088"/>
        <v>0</v>
      </c>
      <c r="KT259" s="350"/>
      <c r="KU259" s="351"/>
    </row>
    <row r="260" ht="15.75" customHeight="1">
      <c r="A260" s="341">
        <v>3.0</v>
      </c>
      <c r="B260" s="342" t="s">
        <v>154</v>
      </c>
      <c r="C260" s="343" t="s">
        <v>121</v>
      </c>
      <c r="D260" s="343" t="s">
        <v>152</v>
      </c>
      <c r="E260" s="344" t="str">
        <f>ADHB!E260</f>
        <v/>
      </c>
      <c r="F260" s="344"/>
      <c r="G260" s="344">
        <f t="shared" si="1999"/>
        <v>0</v>
      </c>
      <c r="H260" s="345"/>
      <c r="I260" s="344">
        <f t="shared" si="2000"/>
        <v>0</v>
      </c>
      <c r="J260" s="346"/>
      <c r="K260" s="347"/>
      <c r="L260" s="347"/>
      <c r="M260" s="344">
        <f t="shared" si="2001"/>
        <v>0</v>
      </c>
      <c r="N260" s="345">
        <v>0.294289866351475</v>
      </c>
      <c r="O260" s="348">
        <f t="shared" si="2002"/>
        <v>0</v>
      </c>
      <c r="P260" s="349">
        <f t="shared" si="2003"/>
        <v>0</v>
      </c>
      <c r="Q260" s="350"/>
      <c r="R260" s="341">
        <v>3.0</v>
      </c>
      <c r="S260" s="342" t="s">
        <v>154</v>
      </c>
      <c r="T260" s="343" t="s">
        <v>121</v>
      </c>
      <c r="U260" s="343" t="s">
        <v>152</v>
      </c>
      <c r="V260" s="344" t="str">
        <f>ADHB!V260</f>
        <v/>
      </c>
      <c r="W260" s="344"/>
      <c r="X260" s="344">
        <f t="shared" si="2004"/>
        <v>0</v>
      </c>
      <c r="Y260" s="345"/>
      <c r="Z260" s="344">
        <f t="shared" si="2005"/>
        <v>0</v>
      </c>
      <c r="AA260" s="346"/>
      <c r="AB260" s="347"/>
      <c r="AC260" s="347"/>
      <c r="AD260" s="344">
        <f t="shared" si="2006"/>
        <v>0</v>
      </c>
      <c r="AE260" s="345">
        <v>0.294289866351475</v>
      </c>
      <c r="AF260" s="348">
        <f t="shared" si="2007"/>
        <v>0</v>
      </c>
      <c r="AG260" s="349">
        <f t="shared" si="2008"/>
        <v>0</v>
      </c>
      <c r="AH260" s="350"/>
      <c r="AI260" s="341">
        <v>3.0</v>
      </c>
      <c r="AJ260" s="342" t="s">
        <v>154</v>
      </c>
      <c r="AK260" s="343" t="s">
        <v>121</v>
      </c>
      <c r="AL260" s="343" t="s">
        <v>152</v>
      </c>
      <c r="AM260" s="344" t="str">
        <f>ADHB!AM260</f>
        <v/>
      </c>
      <c r="AN260" s="344"/>
      <c r="AO260" s="344">
        <f t="shared" si="2009"/>
        <v>0</v>
      </c>
      <c r="AP260" s="345"/>
      <c r="AQ260" s="344">
        <f t="shared" si="2010"/>
        <v>0</v>
      </c>
      <c r="AR260" s="346"/>
      <c r="AS260" s="347"/>
      <c r="AT260" s="347"/>
      <c r="AU260" s="344">
        <f t="shared" si="2011"/>
        <v>0</v>
      </c>
      <c r="AV260" s="345">
        <v>0.294289866351475</v>
      </c>
      <c r="AW260" s="348">
        <f t="shared" si="2012"/>
        <v>0</v>
      </c>
      <c r="AX260" s="349">
        <f t="shared" si="2013"/>
        <v>0</v>
      </c>
      <c r="AY260" s="350"/>
      <c r="AZ260" s="341">
        <v>3.0</v>
      </c>
      <c r="BA260" s="342" t="s">
        <v>154</v>
      </c>
      <c r="BB260" s="343" t="s">
        <v>121</v>
      </c>
      <c r="BC260" s="343" t="s">
        <v>152</v>
      </c>
      <c r="BD260" s="344" t="str">
        <f>ADHB!BD260</f>
        <v/>
      </c>
      <c r="BE260" s="344"/>
      <c r="BF260" s="344">
        <f t="shared" si="2014"/>
        <v>0</v>
      </c>
      <c r="BG260" s="345"/>
      <c r="BH260" s="344">
        <f t="shared" si="2015"/>
        <v>0</v>
      </c>
      <c r="BI260" s="346"/>
      <c r="BJ260" s="347"/>
      <c r="BK260" s="347"/>
      <c r="BL260" s="344">
        <f t="shared" si="2016"/>
        <v>0</v>
      </c>
      <c r="BM260" s="345">
        <v>0.294289866351475</v>
      </c>
      <c r="BN260" s="348">
        <f t="shared" si="2017"/>
        <v>0</v>
      </c>
      <c r="BO260" s="349">
        <f t="shared" si="2018"/>
        <v>0</v>
      </c>
      <c r="BP260" s="350"/>
      <c r="BQ260" s="341">
        <v>3.0</v>
      </c>
      <c r="BR260" s="342" t="s">
        <v>154</v>
      </c>
      <c r="BS260" s="343" t="s">
        <v>121</v>
      </c>
      <c r="BT260" s="343" t="s">
        <v>152</v>
      </c>
      <c r="BU260" s="344" t="str">
        <f>ADHB!BU260</f>
        <v/>
      </c>
      <c r="BV260" s="344"/>
      <c r="BW260" s="344">
        <f t="shared" si="2019"/>
        <v>0</v>
      </c>
      <c r="BX260" s="345"/>
      <c r="BY260" s="344">
        <f t="shared" si="2020"/>
        <v>0</v>
      </c>
      <c r="BZ260" s="346"/>
      <c r="CA260" s="347"/>
      <c r="CB260" s="347"/>
      <c r="CC260" s="344">
        <f t="shared" si="2021"/>
        <v>0</v>
      </c>
      <c r="CD260" s="345">
        <v>0.294289866351475</v>
      </c>
      <c r="CE260" s="348">
        <f t="shared" si="2022"/>
        <v>0</v>
      </c>
      <c r="CF260" s="349">
        <f t="shared" si="2023"/>
        <v>0</v>
      </c>
      <c r="CG260" s="350"/>
      <c r="CH260" s="341">
        <v>3.0</v>
      </c>
      <c r="CI260" s="342" t="s">
        <v>154</v>
      </c>
      <c r="CJ260" s="343" t="s">
        <v>121</v>
      </c>
      <c r="CK260" s="343" t="s">
        <v>152</v>
      </c>
      <c r="CL260" s="344" t="str">
        <f>ADHB!CL260</f>
        <v/>
      </c>
      <c r="CM260" s="344"/>
      <c r="CN260" s="344">
        <f t="shared" si="2024"/>
        <v>0</v>
      </c>
      <c r="CO260" s="345"/>
      <c r="CP260" s="344">
        <f t="shared" si="2025"/>
        <v>0</v>
      </c>
      <c r="CQ260" s="346"/>
      <c r="CR260" s="347"/>
      <c r="CS260" s="347"/>
      <c r="CT260" s="344">
        <f t="shared" si="2026"/>
        <v>0</v>
      </c>
      <c r="CU260" s="345">
        <v>0.294289866351475</v>
      </c>
      <c r="CV260" s="348">
        <f t="shared" si="2027"/>
        <v>0</v>
      </c>
      <c r="CW260" s="349">
        <f t="shared" si="2028"/>
        <v>0</v>
      </c>
      <c r="CX260" s="350"/>
      <c r="CY260" s="341">
        <v>3.0</v>
      </c>
      <c r="CZ260" s="342" t="s">
        <v>154</v>
      </c>
      <c r="DA260" s="343" t="s">
        <v>121</v>
      </c>
      <c r="DB260" s="343" t="s">
        <v>152</v>
      </c>
      <c r="DC260" s="344" t="str">
        <f>ADHB!DC260</f>
        <v/>
      </c>
      <c r="DD260" s="344"/>
      <c r="DE260" s="344">
        <f t="shared" si="2029"/>
        <v>0</v>
      </c>
      <c r="DF260" s="345"/>
      <c r="DG260" s="344">
        <f t="shared" si="2030"/>
        <v>0</v>
      </c>
      <c r="DH260" s="346"/>
      <c r="DI260" s="347"/>
      <c r="DJ260" s="347"/>
      <c r="DK260" s="344">
        <f t="shared" si="2031"/>
        <v>0</v>
      </c>
      <c r="DL260" s="345">
        <v>0.294289866351475</v>
      </c>
      <c r="DM260" s="348">
        <f t="shared" si="2032"/>
        <v>0</v>
      </c>
      <c r="DN260" s="349">
        <f t="shared" si="2033"/>
        <v>0</v>
      </c>
      <c r="DO260" s="350"/>
      <c r="DP260" s="341">
        <v>3.0</v>
      </c>
      <c r="DQ260" s="342" t="s">
        <v>154</v>
      </c>
      <c r="DR260" s="343" t="s">
        <v>121</v>
      </c>
      <c r="DS260" s="343" t="s">
        <v>152</v>
      </c>
      <c r="DT260" s="344" t="str">
        <f>ADHB!DT260</f>
        <v/>
      </c>
      <c r="DU260" s="344"/>
      <c r="DV260" s="344">
        <f t="shared" si="2034"/>
        <v>0</v>
      </c>
      <c r="DW260" s="345"/>
      <c r="DX260" s="344">
        <f t="shared" si="2035"/>
        <v>0</v>
      </c>
      <c r="DY260" s="346"/>
      <c r="DZ260" s="347"/>
      <c r="EA260" s="347"/>
      <c r="EB260" s="344">
        <f t="shared" si="2036"/>
        <v>0</v>
      </c>
      <c r="EC260" s="345">
        <v>0.294289866351475</v>
      </c>
      <c r="ED260" s="348">
        <f t="shared" si="2037"/>
        <v>0</v>
      </c>
      <c r="EE260" s="349">
        <f t="shared" si="2038"/>
        <v>0</v>
      </c>
      <c r="EF260" s="350"/>
      <c r="EG260" s="341">
        <v>3.0</v>
      </c>
      <c r="EH260" s="342" t="s">
        <v>154</v>
      </c>
      <c r="EI260" s="343" t="s">
        <v>121</v>
      </c>
      <c r="EJ260" s="343" t="s">
        <v>152</v>
      </c>
      <c r="EK260" s="344" t="str">
        <f>ADHB!EK260</f>
        <v/>
      </c>
      <c r="EL260" s="344"/>
      <c r="EM260" s="344">
        <f t="shared" si="2039"/>
        <v>0</v>
      </c>
      <c r="EN260" s="345"/>
      <c r="EO260" s="344">
        <f t="shared" si="2040"/>
        <v>0</v>
      </c>
      <c r="EP260" s="346"/>
      <c r="EQ260" s="347"/>
      <c r="ER260" s="347"/>
      <c r="ES260" s="344">
        <f t="shared" si="2041"/>
        <v>0</v>
      </c>
      <c r="ET260" s="345">
        <v>0.294289866351475</v>
      </c>
      <c r="EU260" s="348">
        <f t="shared" si="2042"/>
        <v>0</v>
      </c>
      <c r="EV260" s="349">
        <f t="shared" si="2043"/>
        <v>0</v>
      </c>
      <c r="EW260" s="350"/>
      <c r="EX260" s="341">
        <v>3.0</v>
      </c>
      <c r="EY260" s="342" t="s">
        <v>154</v>
      </c>
      <c r="EZ260" s="343" t="s">
        <v>121</v>
      </c>
      <c r="FA260" s="343" t="s">
        <v>152</v>
      </c>
      <c r="FB260" s="344" t="str">
        <f>ADHB!FB260</f>
        <v/>
      </c>
      <c r="FC260" s="344"/>
      <c r="FD260" s="344">
        <f t="shared" si="2044"/>
        <v>0</v>
      </c>
      <c r="FE260" s="345"/>
      <c r="FF260" s="344">
        <f t="shared" si="2045"/>
        <v>0</v>
      </c>
      <c r="FG260" s="346"/>
      <c r="FH260" s="347"/>
      <c r="FI260" s="347"/>
      <c r="FJ260" s="344">
        <f t="shared" si="2046"/>
        <v>0</v>
      </c>
      <c r="FK260" s="345">
        <v>0.294289866351475</v>
      </c>
      <c r="FL260" s="348">
        <f t="shared" si="2047"/>
        <v>0</v>
      </c>
      <c r="FM260" s="349">
        <f t="shared" si="2048"/>
        <v>0</v>
      </c>
      <c r="FN260" s="350"/>
      <c r="FO260" s="341">
        <v>3.0</v>
      </c>
      <c r="FP260" s="342" t="s">
        <v>154</v>
      </c>
      <c r="FQ260" s="343" t="s">
        <v>121</v>
      </c>
      <c r="FR260" s="343" t="s">
        <v>152</v>
      </c>
      <c r="FS260" s="344" t="str">
        <f>ADHB!FS260</f>
        <v/>
      </c>
      <c r="FT260" s="344"/>
      <c r="FU260" s="344">
        <f t="shared" si="2049"/>
        <v>0</v>
      </c>
      <c r="FV260" s="345"/>
      <c r="FW260" s="344">
        <f t="shared" si="2050"/>
        <v>0</v>
      </c>
      <c r="FX260" s="346"/>
      <c r="FY260" s="347"/>
      <c r="FZ260" s="347"/>
      <c r="GA260" s="344">
        <f t="shared" si="2051"/>
        <v>0</v>
      </c>
      <c r="GB260" s="345">
        <v>0.294289866351475</v>
      </c>
      <c r="GC260" s="348">
        <f t="shared" si="2052"/>
        <v>0</v>
      </c>
      <c r="GD260" s="349">
        <f t="shared" si="2053"/>
        <v>0</v>
      </c>
      <c r="GE260" s="350"/>
      <c r="GF260" s="341">
        <v>3.0</v>
      </c>
      <c r="GG260" s="342" t="s">
        <v>154</v>
      </c>
      <c r="GH260" s="343" t="s">
        <v>121</v>
      </c>
      <c r="GI260" s="343" t="s">
        <v>152</v>
      </c>
      <c r="GJ260" s="344" t="str">
        <f>ADHB!GJ260</f>
        <v/>
      </c>
      <c r="GK260" s="344"/>
      <c r="GL260" s="344">
        <f t="shared" si="2054"/>
        <v>0</v>
      </c>
      <c r="GM260" s="345"/>
      <c r="GN260" s="344">
        <f t="shared" si="2055"/>
        <v>0</v>
      </c>
      <c r="GO260" s="346"/>
      <c r="GP260" s="347"/>
      <c r="GQ260" s="347"/>
      <c r="GR260" s="344">
        <f t="shared" si="2056"/>
        <v>0</v>
      </c>
      <c r="GS260" s="345">
        <v>0.294289866351475</v>
      </c>
      <c r="GT260" s="348">
        <f t="shared" si="2057"/>
        <v>0</v>
      </c>
      <c r="GU260" s="349">
        <f t="shared" si="2058"/>
        <v>0</v>
      </c>
      <c r="GV260" s="350"/>
      <c r="GW260" s="341">
        <v>3.0</v>
      </c>
      <c r="GX260" s="342" t="s">
        <v>154</v>
      </c>
      <c r="GY260" s="343" t="s">
        <v>121</v>
      </c>
      <c r="GZ260" s="343" t="s">
        <v>152</v>
      </c>
      <c r="HA260" s="344" t="str">
        <f>ADHB!HA260</f>
        <v/>
      </c>
      <c r="HB260" s="344"/>
      <c r="HC260" s="344">
        <f t="shared" si="2059"/>
        <v>0</v>
      </c>
      <c r="HD260" s="345"/>
      <c r="HE260" s="344">
        <f t="shared" si="2060"/>
        <v>0</v>
      </c>
      <c r="HF260" s="346"/>
      <c r="HG260" s="347"/>
      <c r="HH260" s="347"/>
      <c r="HI260" s="344">
        <f t="shared" si="2061"/>
        <v>0</v>
      </c>
      <c r="HJ260" s="345">
        <v>0.294289866351475</v>
      </c>
      <c r="HK260" s="348">
        <f t="shared" si="2062"/>
        <v>0</v>
      </c>
      <c r="HL260" s="349">
        <f t="shared" si="2063"/>
        <v>0</v>
      </c>
      <c r="HM260" s="350"/>
      <c r="HN260" s="341">
        <v>3.0</v>
      </c>
      <c r="HO260" s="342" t="s">
        <v>154</v>
      </c>
      <c r="HP260" s="343" t="s">
        <v>121</v>
      </c>
      <c r="HQ260" s="343" t="s">
        <v>152</v>
      </c>
      <c r="HR260" s="344" t="str">
        <f>ADHB!HR260</f>
        <v/>
      </c>
      <c r="HS260" s="344"/>
      <c r="HT260" s="344">
        <f t="shared" si="2064"/>
        <v>0</v>
      </c>
      <c r="HU260" s="345"/>
      <c r="HV260" s="344">
        <f t="shared" si="2065"/>
        <v>0</v>
      </c>
      <c r="HW260" s="346"/>
      <c r="HX260" s="347"/>
      <c r="HY260" s="347"/>
      <c r="HZ260" s="344">
        <f t="shared" si="2066"/>
        <v>0</v>
      </c>
      <c r="IA260" s="345">
        <v>0.294289866351475</v>
      </c>
      <c r="IB260" s="348">
        <f t="shared" si="2067"/>
        <v>0</v>
      </c>
      <c r="IC260" s="349">
        <f t="shared" si="2068"/>
        <v>0</v>
      </c>
      <c r="ID260" s="350"/>
      <c r="IE260" s="341">
        <v>3.0</v>
      </c>
      <c r="IF260" s="342" t="s">
        <v>154</v>
      </c>
      <c r="IG260" s="343" t="s">
        <v>121</v>
      </c>
      <c r="IH260" s="343" t="s">
        <v>152</v>
      </c>
      <c r="II260" s="344" t="str">
        <f>ADHB!II260</f>
        <v/>
      </c>
      <c r="IJ260" s="344"/>
      <c r="IK260" s="344">
        <f t="shared" si="2069"/>
        <v>0</v>
      </c>
      <c r="IL260" s="345"/>
      <c r="IM260" s="344">
        <f t="shared" si="2070"/>
        <v>0</v>
      </c>
      <c r="IN260" s="346"/>
      <c r="IO260" s="347"/>
      <c r="IP260" s="347"/>
      <c r="IQ260" s="344">
        <f t="shared" si="2071"/>
        <v>0</v>
      </c>
      <c r="IR260" s="345">
        <v>0.294289866351475</v>
      </c>
      <c r="IS260" s="348">
        <f t="shared" si="2072"/>
        <v>0</v>
      </c>
      <c r="IT260" s="349">
        <f t="shared" si="2073"/>
        <v>0</v>
      </c>
      <c r="IU260" s="350"/>
      <c r="IV260" s="341">
        <v>3.0</v>
      </c>
      <c r="IW260" s="342" t="s">
        <v>154</v>
      </c>
      <c r="IX260" s="343" t="s">
        <v>121</v>
      </c>
      <c r="IY260" s="343" t="s">
        <v>152</v>
      </c>
      <c r="IZ260" s="344" t="str">
        <f>ADHB!IZ260</f>
        <v/>
      </c>
      <c r="JA260" s="344"/>
      <c r="JB260" s="344">
        <f t="shared" si="2074"/>
        <v>0</v>
      </c>
      <c r="JC260" s="345"/>
      <c r="JD260" s="344">
        <f t="shared" si="2075"/>
        <v>0</v>
      </c>
      <c r="JE260" s="346"/>
      <c r="JF260" s="347"/>
      <c r="JG260" s="347"/>
      <c r="JH260" s="344">
        <f t="shared" si="2076"/>
        <v>0</v>
      </c>
      <c r="JI260" s="345">
        <v>0.294289866351475</v>
      </c>
      <c r="JJ260" s="348">
        <f t="shared" si="2077"/>
        <v>0</v>
      </c>
      <c r="JK260" s="349">
        <f t="shared" si="2078"/>
        <v>0</v>
      </c>
      <c r="JL260" s="350"/>
      <c r="JM260" s="341">
        <v>3.0</v>
      </c>
      <c r="JN260" s="342" t="s">
        <v>154</v>
      </c>
      <c r="JO260" s="343" t="s">
        <v>121</v>
      </c>
      <c r="JP260" s="343" t="s">
        <v>152</v>
      </c>
      <c r="JQ260" s="344" t="str">
        <f>ADHB!KY260</f>
        <v/>
      </c>
      <c r="JR260" s="344"/>
      <c r="JS260" s="344">
        <f t="shared" si="2079"/>
        <v>0</v>
      </c>
      <c r="JT260" s="345"/>
      <c r="JU260" s="344">
        <f t="shared" si="2080"/>
        <v>0</v>
      </c>
      <c r="JV260" s="346"/>
      <c r="JW260" s="347"/>
      <c r="JX260" s="347"/>
      <c r="JY260" s="344">
        <f t="shared" si="2081"/>
        <v>0</v>
      </c>
      <c r="JZ260" s="345">
        <v>0.294289866351475</v>
      </c>
      <c r="KA260" s="348">
        <f t="shared" si="2082"/>
        <v>0</v>
      </c>
      <c r="KB260" s="349">
        <f t="shared" si="2083"/>
        <v>0</v>
      </c>
      <c r="KC260" s="350"/>
      <c r="KD260" s="341">
        <v>3.0</v>
      </c>
      <c r="KE260" s="342" t="s">
        <v>154</v>
      </c>
      <c r="KF260" s="343" t="s">
        <v>121</v>
      </c>
      <c r="KG260" s="343" t="s">
        <v>152</v>
      </c>
      <c r="KH260" s="344" t="str">
        <f>ADHB!LP260</f>
        <v/>
      </c>
      <c r="KI260" s="344"/>
      <c r="KJ260" s="344">
        <f t="shared" si="2084"/>
        <v>0</v>
      </c>
      <c r="KK260" s="345"/>
      <c r="KL260" s="344">
        <f t="shared" si="2085"/>
        <v>0</v>
      </c>
      <c r="KM260" s="346"/>
      <c r="KN260" s="347"/>
      <c r="KO260" s="347"/>
      <c r="KP260" s="344">
        <f t="shared" si="2086"/>
        <v>0</v>
      </c>
      <c r="KQ260" s="345">
        <v>0.294289866351475</v>
      </c>
      <c r="KR260" s="348">
        <f t="shared" si="2087"/>
        <v>0</v>
      </c>
      <c r="KS260" s="349">
        <f t="shared" si="2088"/>
        <v>0</v>
      </c>
      <c r="KT260" s="350"/>
      <c r="KU260" s="351"/>
    </row>
    <row r="261" ht="15.75" customHeight="1">
      <c r="A261" s="341">
        <v>4.0</v>
      </c>
      <c r="B261" s="342" t="s">
        <v>138</v>
      </c>
      <c r="C261" s="343" t="s">
        <v>121</v>
      </c>
      <c r="D261" s="343" t="s">
        <v>152</v>
      </c>
      <c r="E261" s="344" t="str">
        <f>ADHB!E261</f>
        <v/>
      </c>
      <c r="F261" s="344"/>
      <c r="G261" s="344">
        <f t="shared" si="1999"/>
        <v>0</v>
      </c>
      <c r="H261" s="345"/>
      <c r="I261" s="344">
        <f t="shared" si="2000"/>
        <v>0</v>
      </c>
      <c r="J261" s="346"/>
      <c r="K261" s="347"/>
      <c r="L261" s="347"/>
      <c r="M261" s="344">
        <f t="shared" si="2001"/>
        <v>0</v>
      </c>
      <c r="N261" s="345">
        <v>0.294289866351475</v>
      </c>
      <c r="O261" s="348">
        <f t="shared" si="2002"/>
        <v>0</v>
      </c>
      <c r="P261" s="349">
        <f t="shared" si="2003"/>
        <v>0</v>
      </c>
      <c r="Q261" s="350"/>
      <c r="R261" s="341">
        <v>4.0</v>
      </c>
      <c r="S261" s="342" t="s">
        <v>138</v>
      </c>
      <c r="T261" s="343" t="s">
        <v>121</v>
      </c>
      <c r="U261" s="343" t="s">
        <v>152</v>
      </c>
      <c r="V261" s="344" t="str">
        <f>ADHB!V261</f>
        <v/>
      </c>
      <c r="W261" s="344"/>
      <c r="X261" s="344">
        <f t="shared" si="2004"/>
        <v>0</v>
      </c>
      <c r="Y261" s="345"/>
      <c r="Z261" s="344">
        <f t="shared" si="2005"/>
        <v>0</v>
      </c>
      <c r="AA261" s="346"/>
      <c r="AB261" s="347"/>
      <c r="AC261" s="347"/>
      <c r="AD261" s="344">
        <f t="shared" si="2006"/>
        <v>0</v>
      </c>
      <c r="AE261" s="345">
        <v>0.294289866351475</v>
      </c>
      <c r="AF261" s="348">
        <f t="shared" si="2007"/>
        <v>0</v>
      </c>
      <c r="AG261" s="349">
        <f t="shared" si="2008"/>
        <v>0</v>
      </c>
      <c r="AH261" s="350"/>
      <c r="AI261" s="341">
        <v>4.0</v>
      </c>
      <c r="AJ261" s="342" t="s">
        <v>138</v>
      </c>
      <c r="AK261" s="343" t="s">
        <v>121</v>
      </c>
      <c r="AL261" s="343" t="s">
        <v>152</v>
      </c>
      <c r="AM261" s="344" t="str">
        <f>ADHB!AM261</f>
        <v/>
      </c>
      <c r="AN261" s="344"/>
      <c r="AO261" s="344">
        <f t="shared" si="2009"/>
        <v>0</v>
      </c>
      <c r="AP261" s="345"/>
      <c r="AQ261" s="344">
        <f t="shared" si="2010"/>
        <v>0</v>
      </c>
      <c r="AR261" s="346"/>
      <c r="AS261" s="347"/>
      <c r="AT261" s="347"/>
      <c r="AU261" s="344">
        <f t="shared" si="2011"/>
        <v>0</v>
      </c>
      <c r="AV261" s="345">
        <v>0.294289866351475</v>
      </c>
      <c r="AW261" s="348">
        <f t="shared" si="2012"/>
        <v>0</v>
      </c>
      <c r="AX261" s="349">
        <f t="shared" si="2013"/>
        <v>0</v>
      </c>
      <c r="AY261" s="350"/>
      <c r="AZ261" s="341">
        <v>4.0</v>
      </c>
      <c r="BA261" s="342" t="s">
        <v>138</v>
      </c>
      <c r="BB261" s="343" t="s">
        <v>121</v>
      </c>
      <c r="BC261" s="343" t="s">
        <v>152</v>
      </c>
      <c r="BD261" s="344" t="str">
        <f>ADHB!BD261</f>
        <v/>
      </c>
      <c r="BE261" s="344"/>
      <c r="BF261" s="344">
        <f t="shared" si="2014"/>
        <v>0</v>
      </c>
      <c r="BG261" s="345"/>
      <c r="BH261" s="344">
        <f t="shared" si="2015"/>
        <v>0</v>
      </c>
      <c r="BI261" s="346"/>
      <c r="BJ261" s="347"/>
      <c r="BK261" s="347"/>
      <c r="BL261" s="344">
        <f t="shared" si="2016"/>
        <v>0</v>
      </c>
      <c r="BM261" s="345">
        <v>0.294289866351475</v>
      </c>
      <c r="BN261" s="348">
        <f t="shared" si="2017"/>
        <v>0</v>
      </c>
      <c r="BO261" s="349">
        <f t="shared" si="2018"/>
        <v>0</v>
      </c>
      <c r="BP261" s="350"/>
      <c r="BQ261" s="341">
        <v>4.0</v>
      </c>
      <c r="BR261" s="342" t="s">
        <v>138</v>
      </c>
      <c r="BS261" s="343" t="s">
        <v>121</v>
      </c>
      <c r="BT261" s="343" t="s">
        <v>152</v>
      </c>
      <c r="BU261" s="344" t="str">
        <f>ADHB!BU261</f>
        <v/>
      </c>
      <c r="BV261" s="344"/>
      <c r="BW261" s="344">
        <f t="shared" si="2019"/>
        <v>0</v>
      </c>
      <c r="BX261" s="345"/>
      <c r="BY261" s="344">
        <f t="shared" si="2020"/>
        <v>0</v>
      </c>
      <c r="BZ261" s="346"/>
      <c r="CA261" s="347"/>
      <c r="CB261" s="347"/>
      <c r="CC261" s="344">
        <f t="shared" si="2021"/>
        <v>0</v>
      </c>
      <c r="CD261" s="345">
        <v>0.294289866351475</v>
      </c>
      <c r="CE261" s="348">
        <f t="shared" si="2022"/>
        <v>0</v>
      </c>
      <c r="CF261" s="349">
        <f t="shared" si="2023"/>
        <v>0</v>
      </c>
      <c r="CG261" s="350"/>
      <c r="CH261" s="341">
        <v>4.0</v>
      </c>
      <c r="CI261" s="342" t="s">
        <v>138</v>
      </c>
      <c r="CJ261" s="343" t="s">
        <v>121</v>
      </c>
      <c r="CK261" s="343" t="s">
        <v>152</v>
      </c>
      <c r="CL261" s="344" t="str">
        <f>ADHB!CL261</f>
        <v/>
      </c>
      <c r="CM261" s="344"/>
      <c r="CN261" s="344">
        <f t="shared" si="2024"/>
        <v>0</v>
      </c>
      <c r="CO261" s="345"/>
      <c r="CP261" s="344">
        <f t="shared" si="2025"/>
        <v>0</v>
      </c>
      <c r="CQ261" s="346"/>
      <c r="CR261" s="347"/>
      <c r="CS261" s="347"/>
      <c r="CT261" s="344">
        <f t="shared" si="2026"/>
        <v>0</v>
      </c>
      <c r="CU261" s="345">
        <v>0.294289866351475</v>
      </c>
      <c r="CV261" s="348">
        <f t="shared" si="2027"/>
        <v>0</v>
      </c>
      <c r="CW261" s="349">
        <f t="shared" si="2028"/>
        <v>0</v>
      </c>
      <c r="CX261" s="350"/>
      <c r="CY261" s="341">
        <v>4.0</v>
      </c>
      <c r="CZ261" s="342" t="s">
        <v>138</v>
      </c>
      <c r="DA261" s="343" t="s">
        <v>121</v>
      </c>
      <c r="DB261" s="343" t="s">
        <v>152</v>
      </c>
      <c r="DC261" s="344" t="str">
        <f>ADHB!DC261</f>
        <v/>
      </c>
      <c r="DD261" s="344"/>
      <c r="DE261" s="344">
        <f t="shared" si="2029"/>
        <v>0</v>
      </c>
      <c r="DF261" s="345"/>
      <c r="DG261" s="344">
        <f t="shared" si="2030"/>
        <v>0</v>
      </c>
      <c r="DH261" s="346"/>
      <c r="DI261" s="347"/>
      <c r="DJ261" s="347"/>
      <c r="DK261" s="344">
        <f t="shared" si="2031"/>
        <v>0</v>
      </c>
      <c r="DL261" s="345">
        <v>0.294289866351475</v>
      </c>
      <c r="DM261" s="348">
        <f t="shared" si="2032"/>
        <v>0</v>
      </c>
      <c r="DN261" s="349">
        <f t="shared" si="2033"/>
        <v>0</v>
      </c>
      <c r="DO261" s="350"/>
      <c r="DP261" s="341">
        <v>4.0</v>
      </c>
      <c r="DQ261" s="342" t="s">
        <v>138</v>
      </c>
      <c r="DR261" s="343" t="s">
        <v>121</v>
      </c>
      <c r="DS261" s="343" t="s">
        <v>152</v>
      </c>
      <c r="DT261" s="344" t="str">
        <f>ADHB!DT261</f>
        <v/>
      </c>
      <c r="DU261" s="344"/>
      <c r="DV261" s="344">
        <f t="shared" si="2034"/>
        <v>0</v>
      </c>
      <c r="DW261" s="345"/>
      <c r="DX261" s="344">
        <f t="shared" si="2035"/>
        <v>0</v>
      </c>
      <c r="DY261" s="346"/>
      <c r="DZ261" s="347"/>
      <c r="EA261" s="347"/>
      <c r="EB261" s="344">
        <f t="shared" si="2036"/>
        <v>0</v>
      </c>
      <c r="EC261" s="345">
        <v>0.294289866351475</v>
      </c>
      <c r="ED261" s="348">
        <f t="shared" si="2037"/>
        <v>0</v>
      </c>
      <c r="EE261" s="349">
        <f t="shared" si="2038"/>
        <v>0</v>
      </c>
      <c r="EF261" s="350"/>
      <c r="EG261" s="341">
        <v>4.0</v>
      </c>
      <c r="EH261" s="342" t="s">
        <v>138</v>
      </c>
      <c r="EI261" s="343" t="s">
        <v>121</v>
      </c>
      <c r="EJ261" s="343" t="s">
        <v>152</v>
      </c>
      <c r="EK261" s="344" t="str">
        <f>ADHB!EK261</f>
        <v/>
      </c>
      <c r="EL261" s="344"/>
      <c r="EM261" s="344">
        <f t="shared" si="2039"/>
        <v>0</v>
      </c>
      <c r="EN261" s="345"/>
      <c r="EO261" s="344">
        <f t="shared" si="2040"/>
        <v>0</v>
      </c>
      <c r="EP261" s="346"/>
      <c r="EQ261" s="347"/>
      <c r="ER261" s="347"/>
      <c r="ES261" s="344">
        <f t="shared" si="2041"/>
        <v>0</v>
      </c>
      <c r="ET261" s="345">
        <v>0.294289866351475</v>
      </c>
      <c r="EU261" s="348">
        <f t="shared" si="2042"/>
        <v>0</v>
      </c>
      <c r="EV261" s="349">
        <f t="shared" si="2043"/>
        <v>0</v>
      </c>
      <c r="EW261" s="350"/>
      <c r="EX261" s="341">
        <v>4.0</v>
      </c>
      <c r="EY261" s="342" t="s">
        <v>138</v>
      </c>
      <c r="EZ261" s="343" t="s">
        <v>121</v>
      </c>
      <c r="FA261" s="343" t="s">
        <v>152</v>
      </c>
      <c r="FB261" s="344" t="str">
        <f>ADHB!FB261</f>
        <v/>
      </c>
      <c r="FC261" s="344"/>
      <c r="FD261" s="344">
        <f t="shared" si="2044"/>
        <v>0</v>
      </c>
      <c r="FE261" s="345"/>
      <c r="FF261" s="344">
        <f t="shared" si="2045"/>
        <v>0</v>
      </c>
      <c r="FG261" s="346"/>
      <c r="FH261" s="347"/>
      <c r="FI261" s="347"/>
      <c r="FJ261" s="344">
        <f t="shared" si="2046"/>
        <v>0</v>
      </c>
      <c r="FK261" s="345">
        <v>0.294289866351475</v>
      </c>
      <c r="FL261" s="348">
        <f t="shared" si="2047"/>
        <v>0</v>
      </c>
      <c r="FM261" s="349">
        <f t="shared" si="2048"/>
        <v>0</v>
      </c>
      <c r="FN261" s="350"/>
      <c r="FO261" s="341">
        <v>4.0</v>
      </c>
      <c r="FP261" s="342" t="s">
        <v>138</v>
      </c>
      <c r="FQ261" s="343" t="s">
        <v>121</v>
      </c>
      <c r="FR261" s="343" t="s">
        <v>152</v>
      </c>
      <c r="FS261" s="344" t="str">
        <f>ADHB!FS261</f>
        <v/>
      </c>
      <c r="FT261" s="344"/>
      <c r="FU261" s="344">
        <f t="shared" si="2049"/>
        <v>0</v>
      </c>
      <c r="FV261" s="345"/>
      <c r="FW261" s="344">
        <f t="shared" si="2050"/>
        <v>0</v>
      </c>
      <c r="FX261" s="346"/>
      <c r="FY261" s="347"/>
      <c r="FZ261" s="347"/>
      <c r="GA261" s="344">
        <f t="shared" si="2051"/>
        <v>0</v>
      </c>
      <c r="GB261" s="345">
        <v>0.294289866351475</v>
      </c>
      <c r="GC261" s="348">
        <f t="shared" si="2052"/>
        <v>0</v>
      </c>
      <c r="GD261" s="349">
        <f t="shared" si="2053"/>
        <v>0</v>
      </c>
      <c r="GE261" s="350"/>
      <c r="GF261" s="341">
        <v>4.0</v>
      </c>
      <c r="GG261" s="342" t="s">
        <v>138</v>
      </c>
      <c r="GH261" s="343" t="s">
        <v>121</v>
      </c>
      <c r="GI261" s="343" t="s">
        <v>152</v>
      </c>
      <c r="GJ261" s="344" t="str">
        <f>ADHB!GJ261</f>
        <v/>
      </c>
      <c r="GK261" s="344"/>
      <c r="GL261" s="344">
        <f t="shared" si="2054"/>
        <v>0</v>
      </c>
      <c r="GM261" s="345"/>
      <c r="GN261" s="344">
        <f t="shared" si="2055"/>
        <v>0</v>
      </c>
      <c r="GO261" s="346"/>
      <c r="GP261" s="347"/>
      <c r="GQ261" s="347"/>
      <c r="GR261" s="344">
        <f t="shared" si="2056"/>
        <v>0</v>
      </c>
      <c r="GS261" s="345">
        <v>0.294289866351475</v>
      </c>
      <c r="GT261" s="348">
        <f t="shared" si="2057"/>
        <v>0</v>
      </c>
      <c r="GU261" s="349">
        <f t="shared" si="2058"/>
        <v>0</v>
      </c>
      <c r="GV261" s="350"/>
      <c r="GW261" s="341">
        <v>4.0</v>
      </c>
      <c r="GX261" s="342" t="s">
        <v>138</v>
      </c>
      <c r="GY261" s="343" t="s">
        <v>121</v>
      </c>
      <c r="GZ261" s="343" t="s">
        <v>152</v>
      </c>
      <c r="HA261" s="344" t="str">
        <f>ADHB!HA261</f>
        <v/>
      </c>
      <c r="HB261" s="344"/>
      <c r="HC261" s="344">
        <f t="shared" si="2059"/>
        <v>0</v>
      </c>
      <c r="HD261" s="345"/>
      <c r="HE261" s="344">
        <f t="shared" si="2060"/>
        <v>0</v>
      </c>
      <c r="HF261" s="346"/>
      <c r="HG261" s="347"/>
      <c r="HH261" s="347"/>
      <c r="HI261" s="344">
        <f t="shared" si="2061"/>
        <v>0</v>
      </c>
      <c r="HJ261" s="345">
        <v>0.294289866351475</v>
      </c>
      <c r="HK261" s="348">
        <f t="shared" si="2062"/>
        <v>0</v>
      </c>
      <c r="HL261" s="349">
        <f t="shared" si="2063"/>
        <v>0</v>
      </c>
      <c r="HM261" s="350"/>
      <c r="HN261" s="341">
        <v>4.0</v>
      </c>
      <c r="HO261" s="342" t="s">
        <v>138</v>
      </c>
      <c r="HP261" s="343" t="s">
        <v>121</v>
      </c>
      <c r="HQ261" s="343" t="s">
        <v>152</v>
      </c>
      <c r="HR261" s="344" t="str">
        <f>ADHB!HR261</f>
        <v/>
      </c>
      <c r="HS261" s="344"/>
      <c r="HT261" s="344">
        <f t="shared" si="2064"/>
        <v>0</v>
      </c>
      <c r="HU261" s="345"/>
      <c r="HV261" s="344">
        <f t="shared" si="2065"/>
        <v>0</v>
      </c>
      <c r="HW261" s="346"/>
      <c r="HX261" s="347"/>
      <c r="HY261" s="347"/>
      <c r="HZ261" s="344">
        <f t="shared" si="2066"/>
        <v>0</v>
      </c>
      <c r="IA261" s="345">
        <v>0.294289866351475</v>
      </c>
      <c r="IB261" s="348">
        <f t="shared" si="2067"/>
        <v>0</v>
      </c>
      <c r="IC261" s="349">
        <f t="shared" si="2068"/>
        <v>0</v>
      </c>
      <c r="ID261" s="350"/>
      <c r="IE261" s="341">
        <v>4.0</v>
      </c>
      <c r="IF261" s="342" t="s">
        <v>138</v>
      </c>
      <c r="IG261" s="343" t="s">
        <v>121</v>
      </c>
      <c r="IH261" s="343" t="s">
        <v>152</v>
      </c>
      <c r="II261" s="344" t="str">
        <f>ADHB!II261</f>
        <v/>
      </c>
      <c r="IJ261" s="344"/>
      <c r="IK261" s="344">
        <f t="shared" si="2069"/>
        <v>0</v>
      </c>
      <c r="IL261" s="345"/>
      <c r="IM261" s="344">
        <f t="shared" si="2070"/>
        <v>0</v>
      </c>
      <c r="IN261" s="346"/>
      <c r="IO261" s="347"/>
      <c r="IP261" s="347"/>
      <c r="IQ261" s="344">
        <f t="shared" si="2071"/>
        <v>0</v>
      </c>
      <c r="IR261" s="345">
        <v>0.294289866351475</v>
      </c>
      <c r="IS261" s="348">
        <f t="shared" si="2072"/>
        <v>0</v>
      </c>
      <c r="IT261" s="349">
        <f t="shared" si="2073"/>
        <v>0</v>
      </c>
      <c r="IU261" s="350"/>
      <c r="IV261" s="341">
        <v>4.0</v>
      </c>
      <c r="IW261" s="342" t="s">
        <v>138</v>
      </c>
      <c r="IX261" s="343" t="s">
        <v>121</v>
      </c>
      <c r="IY261" s="343" t="s">
        <v>152</v>
      </c>
      <c r="IZ261" s="344" t="str">
        <f>ADHB!IZ261</f>
        <v/>
      </c>
      <c r="JA261" s="344"/>
      <c r="JB261" s="344">
        <f t="shared" si="2074"/>
        <v>0</v>
      </c>
      <c r="JC261" s="345"/>
      <c r="JD261" s="344">
        <f t="shared" si="2075"/>
        <v>0</v>
      </c>
      <c r="JE261" s="346"/>
      <c r="JF261" s="347"/>
      <c r="JG261" s="347"/>
      <c r="JH261" s="344">
        <f t="shared" si="2076"/>
        <v>0</v>
      </c>
      <c r="JI261" s="345">
        <v>0.294289866351475</v>
      </c>
      <c r="JJ261" s="348">
        <f t="shared" si="2077"/>
        <v>0</v>
      </c>
      <c r="JK261" s="349">
        <f t="shared" si="2078"/>
        <v>0</v>
      </c>
      <c r="JL261" s="350"/>
      <c r="JM261" s="341">
        <v>4.0</v>
      </c>
      <c r="JN261" s="342" t="s">
        <v>138</v>
      </c>
      <c r="JO261" s="343" t="s">
        <v>121</v>
      </c>
      <c r="JP261" s="343" t="s">
        <v>152</v>
      </c>
      <c r="JQ261" s="344" t="str">
        <f>ADHB!KY261</f>
        <v/>
      </c>
      <c r="JR261" s="344"/>
      <c r="JS261" s="344">
        <f t="shared" si="2079"/>
        <v>0</v>
      </c>
      <c r="JT261" s="345"/>
      <c r="JU261" s="344">
        <f t="shared" si="2080"/>
        <v>0</v>
      </c>
      <c r="JV261" s="346"/>
      <c r="JW261" s="347"/>
      <c r="JX261" s="347"/>
      <c r="JY261" s="344">
        <f t="shared" si="2081"/>
        <v>0</v>
      </c>
      <c r="JZ261" s="345">
        <v>0.294289866351475</v>
      </c>
      <c r="KA261" s="348">
        <f t="shared" si="2082"/>
        <v>0</v>
      </c>
      <c r="KB261" s="349">
        <f t="shared" si="2083"/>
        <v>0</v>
      </c>
      <c r="KC261" s="350"/>
      <c r="KD261" s="341">
        <v>4.0</v>
      </c>
      <c r="KE261" s="342" t="s">
        <v>138</v>
      </c>
      <c r="KF261" s="343" t="s">
        <v>121</v>
      </c>
      <c r="KG261" s="343" t="s">
        <v>152</v>
      </c>
      <c r="KH261" s="344" t="str">
        <f>ADHB!LP261</f>
        <v/>
      </c>
      <c r="KI261" s="344"/>
      <c r="KJ261" s="344">
        <f t="shared" si="2084"/>
        <v>0</v>
      </c>
      <c r="KK261" s="345"/>
      <c r="KL261" s="344">
        <f t="shared" si="2085"/>
        <v>0</v>
      </c>
      <c r="KM261" s="346"/>
      <c r="KN261" s="347"/>
      <c r="KO261" s="347"/>
      <c r="KP261" s="344">
        <f t="shared" si="2086"/>
        <v>0</v>
      </c>
      <c r="KQ261" s="345">
        <v>0.294289866351475</v>
      </c>
      <c r="KR261" s="348">
        <f t="shared" si="2087"/>
        <v>0</v>
      </c>
      <c r="KS261" s="349">
        <f t="shared" si="2088"/>
        <v>0</v>
      </c>
      <c r="KT261" s="350"/>
      <c r="KU261" s="351"/>
    </row>
    <row r="262" ht="15.75" customHeight="1">
      <c r="A262" s="341">
        <v>5.0</v>
      </c>
      <c r="B262" s="342" t="s">
        <v>139</v>
      </c>
      <c r="C262" s="343" t="s">
        <v>121</v>
      </c>
      <c r="D262" s="343" t="s">
        <v>152</v>
      </c>
      <c r="E262" s="344" t="str">
        <f>ADHB!E262</f>
        <v/>
      </c>
      <c r="F262" s="344"/>
      <c r="G262" s="344">
        <f t="shared" si="1999"/>
        <v>0</v>
      </c>
      <c r="H262" s="345"/>
      <c r="I262" s="344">
        <f t="shared" si="2000"/>
        <v>0</v>
      </c>
      <c r="J262" s="346"/>
      <c r="K262" s="347"/>
      <c r="L262" s="347"/>
      <c r="M262" s="344">
        <f t="shared" si="2001"/>
        <v>0</v>
      </c>
      <c r="N262" s="345">
        <v>0.294289866351475</v>
      </c>
      <c r="O262" s="348">
        <f t="shared" si="2002"/>
        <v>0</v>
      </c>
      <c r="P262" s="349">
        <f t="shared" si="2003"/>
        <v>0</v>
      </c>
      <c r="Q262" s="350"/>
      <c r="R262" s="341">
        <v>5.0</v>
      </c>
      <c r="S262" s="342" t="s">
        <v>139</v>
      </c>
      <c r="T262" s="343" t="s">
        <v>121</v>
      </c>
      <c r="U262" s="343" t="s">
        <v>152</v>
      </c>
      <c r="V262" s="344" t="str">
        <f>ADHB!V262</f>
        <v/>
      </c>
      <c r="W262" s="344"/>
      <c r="X262" s="344">
        <f t="shared" si="2004"/>
        <v>0</v>
      </c>
      <c r="Y262" s="345"/>
      <c r="Z262" s="344">
        <f t="shared" si="2005"/>
        <v>0</v>
      </c>
      <c r="AA262" s="346"/>
      <c r="AB262" s="347"/>
      <c r="AC262" s="347"/>
      <c r="AD262" s="344">
        <f t="shared" si="2006"/>
        <v>0</v>
      </c>
      <c r="AE262" s="345">
        <v>0.294289866351475</v>
      </c>
      <c r="AF262" s="348">
        <f t="shared" si="2007"/>
        <v>0</v>
      </c>
      <c r="AG262" s="349">
        <f t="shared" si="2008"/>
        <v>0</v>
      </c>
      <c r="AH262" s="350"/>
      <c r="AI262" s="341">
        <v>5.0</v>
      </c>
      <c r="AJ262" s="342" t="s">
        <v>139</v>
      </c>
      <c r="AK262" s="343" t="s">
        <v>121</v>
      </c>
      <c r="AL262" s="343" t="s">
        <v>152</v>
      </c>
      <c r="AM262" s="344" t="str">
        <f>ADHB!AM262</f>
        <v/>
      </c>
      <c r="AN262" s="344"/>
      <c r="AO262" s="344">
        <f t="shared" si="2009"/>
        <v>0</v>
      </c>
      <c r="AP262" s="345"/>
      <c r="AQ262" s="344">
        <f t="shared" si="2010"/>
        <v>0</v>
      </c>
      <c r="AR262" s="346"/>
      <c r="AS262" s="347"/>
      <c r="AT262" s="347"/>
      <c r="AU262" s="344">
        <f t="shared" si="2011"/>
        <v>0</v>
      </c>
      <c r="AV262" s="345">
        <v>0.294289866351475</v>
      </c>
      <c r="AW262" s="348">
        <f t="shared" si="2012"/>
        <v>0</v>
      </c>
      <c r="AX262" s="349">
        <f t="shared" si="2013"/>
        <v>0</v>
      </c>
      <c r="AY262" s="350"/>
      <c r="AZ262" s="341">
        <v>5.0</v>
      </c>
      <c r="BA262" s="342" t="s">
        <v>139</v>
      </c>
      <c r="BB262" s="343" t="s">
        <v>121</v>
      </c>
      <c r="BC262" s="343" t="s">
        <v>152</v>
      </c>
      <c r="BD262" s="344" t="str">
        <f>ADHB!BD262</f>
        <v/>
      </c>
      <c r="BE262" s="344"/>
      <c r="BF262" s="344">
        <f t="shared" si="2014"/>
        <v>0</v>
      </c>
      <c r="BG262" s="345"/>
      <c r="BH262" s="344">
        <f t="shared" si="2015"/>
        <v>0</v>
      </c>
      <c r="BI262" s="346"/>
      <c r="BJ262" s="347"/>
      <c r="BK262" s="347"/>
      <c r="BL262" s="344">
        <f t="shared" si="2016"/>
        <v>0</v>
      </c>
      <c r="BM262" s="345">
        <v>0.294289866351475</v>
      </c>
      <c r="BN262" s="348">
        <f t="shared" si="2017"/>
        <v>0</v>
      </c>
      <c r="BO262" s="349">
        <f t="shared" si="2018"/>
        <v>0</v>
      </c>
      <c r="BP262" s="350"/>
      <c r="BQ262" s="341">
        <v>5.0</v>
      </c>
      <c r="BR262" s="342" t="s">
        <v>139</v>
      </c>
      <c r="BS262" s="343" t="s">
        <v>121</v>
      </c>
      <c r="BT262" s="343" t="s">
        <v>152</v>
      </c>
      <c r="BU262" s="344" t="str">
        <f>ADHB!BU262</f>
        <v/>
      </c>
      <c r="BV262" s="344"/>
      <c r="BW262" s="344">
        <f t="shared" si="2019"/>
        <v>0</v>
      </c>
      <c r="BX262" s="345"/>
      <c r="BY262" s="344">
        <f t="shared" si="2020"/>
        <v>0</v>
      </c>
      <c r="BZ262" s="346"/>
      <c r="CA262" s="347"/>
      <c r="CB262" s="347"/>
      <c r="CC262" s="344">
        <f t="shared" si="2021"/>
        <v>0</v>
      </c>
      <c r="CD262" s="345">
        <v>0.294289866351475</v>
      </c>
      <c r="CE262" s="348">
        <f t="shared" si="2022"/>
        <v>0</v>
      </c>
      <c r="CF262" s="349">
        <f t="shared" si="2023"/>
        <v>0</v>
      </c>
      <c r="CG262" s="350"/>
      <c r="CH262" s="341">
        <v>5.0</v>
      </c>
      <c r="CI262" s="342" t="s">
        <v>139</v>
      </c>
      <c r="CJ262" s="343" t="s">
        <v>121</v>
      </c>
      <c r="CK262" s="343" t="s">
        <v>152</v>
      </c>
      <c r="CL262" s="344" t="str">
        <f>ADHB!CL262</f>
        <v/>
      </c>
      <c r="CM262" s="344"/>
      <c r="CN262" s="344">
        <f t="shared" si="2024"/>
        <v>0</v>
      </c>
      <c r="CO262" s="345"/>
      <c r="CP262" s="344">
        <f t="shared" si="2025"/>
        <v>0</v>
      </c>
      <c r="CQ262" s="346"/>
      <c r="CR262" s="347"/>
      <c r="CS262" s="347"/>
      <c r="CT262" s="344">
        <f t="shared" si="2026"/>
        <v>0</v>
      </c>
      <c r="CU262" s="345">
        <v>0.294289866351475</v>
      </c>
      <c r="CV262" s="348">
        <f t="shared" si="2027"/>
        <v>0</v>
      </c>
      <c r="CW262" s="349">
        <f t="shared" si="2028"/>
        <v>0</v>
      </c>
      <c r="CX262" s="350"/>
      <c r="CY262" s="341">
        <v>5.0</v>
      </c>
      <c r="CZ262" s="342" t="s">
        <v>139</v>
      </c>
      <c r="DA262" s="343" t="s">
        <v>121</v>
      </c>
      <c r="DB262" s="343" t="s">
        <v>152</v>
      </c>
      <c r="DC262" s="344" t="str">
        <f>ADHB!DC262</f>
        <v/>
      </c>
      <c r="DD262" s="344"/>
      <c r="DE262" s="344">
        <f t="shared" si="2029"/>
        <v>0</v>
      </c>
      <c r="DF262" s="345"/>
      <c r="DG262" s="344">
        <f t="shared" si="2030"/>
        <v>0</v>
      </c>
      <c r="DH262" s="346"/>
      <c r="DI262" s="347"/>
      <c r="DJ262" s="347"/>
      <c r="DK262" s="344">
        <f t="shared" si="2031"/>
        <v>0</v>
      </c>
      <c r="DL262" s="345">
        <v>0.294289866351475</v>
      </c>
      <c r="DM262" s="348">
        <f t="shared" si="2032"/>
        <v>0</v>
      </c>
      <c r="DN262" s="349">
        <f t="shared" si="2033"/>
        <v>0</v>
      </c>
      <c r="DO262" s="350"/>
      <c r="DP262" s="341">
        <v>5.0</v>
      </c>
      <c r="DQ262" s="342" t="s">
        <v>139</v>
      </c>
      <c r="DR262" s="343" t="s">
        <v>121</v>
      </c>
      <c r="DS262" s="343" t="s">
        <v>152</v>
      </c>
      <c r="DT262" s="344" t="str">
        <f>ADHB!DT262</f>
        <v/>
      </c>
      <c r="DU262" s="344"/>
      <c r="DV262" s="344">
        <f t="shared" si="2034"/>
        <v>0</v>
      </c>
      <c r="DW262" s="345"/>
      <c r="DX262" s="344">
        <f t="shared" si="2035"/>
        <v>0</v>
      </c>
      <c r="DY262" s="346"/>
      <c r="DZ262" s="347"/>
      <c r="EA262" s="347"/>
      <c r="EB262" s="344">
        <f t="shared" si="2036"/>
        <v>0</v>
      </c>
      <c r="EC262" s="345">
        <v>0.294289866351475</v>
      </c>
      <c r="ED262" s="348">
        <f t="shared" si="2037"/>
        <v>0</v>
      </c>
      <c r="EE262" s="349">
        <f t="shared" si="2038"/>
        <v>0</v>
      </c>
      <c r="EF262" s="350"/>
      <c r="EG262" s="341">
        <v>5.0</v>
      </c>
      <c r="EH262" s="342" t="s">
        <v>139</v>
      </c>
      <c r="EI262" s="343" t="s">
        <v>121</v>
      </c>
      <c r="EJ262" s="343" t="s">
        <v>152</v>
      </c>
      <c r="EK262" s="344" t="str">
        <f>ADHB!EK262</f>
        <v/>
      </c>
      <c r="EL262" s="344"/>
      <c r="EM262" s="344">
        <f t="shared" si="2039"/>
        <v>0</v>
      </c>
      <c r="EN262" s="345"/>
      <c r="EO262" s="344">
        <f t="shared" si="2040"/>
        <v>0</v>
      </c>
      <c r="EP262" s="346"/>
      <c r="EQ262" s="347"/>
      <c r="ER262" s="347"/>
      <c r="ES262" s="344">
        <f t="shared" si="2041"/>
        <v>0</v>
      </c>
      <c r="ET262" s="345">
        <v>0.294289866351475</v>
      </c>
      <c r="EU262" s="348">
        <f t="shared" si="2042"/>
        <v>0</v>
      </c>
      <c r="EV262" s="349">
        <f t="shared" si="2043"/>
        <v>0</v>
      </c>
      <c r="EW262" s="350"/>
      <c r="EX262" s="341">
        <v>5.0</v>
      </c>
      <c r="EY262" s="342" t="s">
        <v>139</v>
      </c>
      <c r="EZ262" s="343" t="s">
        <v>121</v>
      </c>
      <c r="FA262" s="343" t="s">
        <v>152</v>
      </c>
      <c r="FB262" s="344" t="str">
        <f>ADHB!FB262</f>
        <v/>
      </c>
      <c r="FC262" s="344"/>
      <c r="FD262" s="344">
        <f t="shared" si="2044"/>
        <v>0</v>
      </c>
      <c r="FE262" s="345"/>
      <c r="FF262" s="344">
        <f t="shared" si="2045"/>
        <v>0</v>
      </c>
      <c r="FG262" s="346"/>
      <c r="FH262" s="347"/>
      <c r="FI262" s="347"/>
      <c r="FJ262" s="344">
        <f t="shared" si="2046"/>
        <v>0</v>
      </c>
      <c r="FK262" s="345">
        <v>0.294289866351475</v>
      </c>
      <c r="FL262" s="348">
        <f t="shared" si="2047"/>
        <v>0</v>
      </c>
      <c r="FM262" s="349">
        <f t="shared" si="2048"/>
        <v>0</v>
      </c>
      <c r="FN262" s="350"/>
      <c r="FO262" s="341">
        <v>5.0</v>
      </c>
      <c r="FP262" s="342" t="s">
        <v>139</v>
      </c>
      <c r="FQ262" s="343" t="s">
        <v>121</v>
      </c>
      <c r="FR262" s="343" t="s">
        <v>152</v>
      </c>
      <c r="FS262" s="344" t="str">
        <f>ADHB!FS262</f>
        <v/>
      </c>
      <c r="FT262" s="344"/>
      <c r="FU262" s="344">
        <f t="shared" si="2049"/>
        <v>0</v>
      </c>
      <c r="FV262" s="345"/>
      <c r="FW262" s="344">
        <f t="shared" si="2050"/>
        <v>0</v>
      </c>
      <c r="FX262" s="346"/>
      <c r="FY262" s="347"/>
      <c r="FZ262" s="347"/>
      <c r="GA262" s="344">
        <f t="shared" si="2051"/>
        <v>0</v>
      </c>
      <c r="GB262" s="345">
        <v>0.294289866351475</v>
      </c>
      <c r="GC262" s="348">
        <f t="shared" si="2052"/>
        <v>0</v>
      </c>
      <c r="GD262" s="349">
        <f t="shared" si="2053"/>
        <v>0</v>
      </c>
      <c r="GE262" s="350"/>
      <c r="GF262" s="341">
        <v>5.0</v>
      </c>
      <c r="GG262" s="342" t="s">
        <v>139</v>
      </c>
      <c r="GH262" s="343" t="s">
        <v>121</v>
      </c>
      <c r="GI262" s="343" t="s">
        <v>152</v>
      </c>
      <c r="GJ262" s="344" t="str">
        <f>ADHB!GJ262</f>
        <v/>
      </c>
      <c r="GK262" s="344"/>
      <c r="GL262" s="344">
        <f t="shared" si="2054"/>
        <v>0</v>
      </c>
      <c r="GM262" s="345"/>
      <c r="GN262" s="344">
        <f t="shared" si="2055"/>
        <v>0</v>
      </c>
      <c r="GO262" s="346"/>
      <c r="GP262" s="347"/>
      <c r="GQ262" s="347"/>
      <c r="GR262" s="344">
        <f t="shared" si="2056"/>
        <v>0</v>
      </c>
      <c r="GS262" s="345">
        <v>0.294289866351475</v>
      </c>
      <c r="GT262" s="348">
        <f t="shared" si="2057"/>
        <v>0</v>
      </c>
      <c r="GU262" s="349">
        <f t="shared" si="2058"/>
        <v>0</v>
      </c>
      <c r="GV262" s="350"/>
      <c r="GW262" s="341">
        <v>5.0</v>
      </c>
      <c r="GX262" s="342" t="s">
        <v>139</v>
      </c>
      <c r="GY262" s="343" t="s">
        <v>121</v>
      </c>
      <c r="GZ262" s="343" t="s">
        <v>152</v>
      </c>
      <c r="HA262" s="344" t="str">
        <f>ADHB!HA262</f>
        <v/>
      </c>
      <c r="HB262" s="344"/>
      <c r="HC262" s="344">
        <f t="shared" si="2059"/>
        <v>0</v>
      </c>
      <c r="HD262" s="345"/>
      <c r="HE262" s="344">
        <f t="shared" si="2060"/>
        <v>0</v>
      </c>
      <c r="HF262" s="346"/>
      <c r="HG262" s="347"/>
      <c r="HH262" s="347"/>
      <c r="HI262" s="344">
        <f t="shared" si="2061"/>
        <v>0</v>
      </c>
      <c r="HJ262" s="345">
        <v>0.294289866351475</v>
      </c>
      <c r="HK262" s="348">
        <f t="shared" si="2062"/>
        <v>0</v>
      </c>
      <c r="HL262" s="349">
        <f t="shared" si="2063"/>
        <v>0</v>
      </c>
      <c r="HM262" s="350"/>
      <c r="HN262" s="341">
        <v>5.0</v>
      </c>
      <c r="HO262" s="342" t="s">
        <v>139</v>
      </c>
      <c r="HP262" s="343" t="s">
        <v>121</v>
      </c>
      <c r="HQ262" s="343" t="s">
        <v>152</v>
      </c>
      <c r="HR262" s="344" t="str">
        <f>ADHB!HR262</f>
        <v/>
      </c>
      <c r="HS262" s="344"/>
      <c r="HT262" s="344">
        <f t="shared" si="2064"/>
        <v>0</v>
      </c>
      <c r="HU262" s="345"/>
      <c r="HV262" s="344">
        <f t="shared" si="2065"/>
        <v>0</v>
      </c>
      <c r="HW262" s="346"/>
      <c r="HX262" s="347"/>
      <c r="HY262" s="347"/>
      <c r="HZ262" s="344">
        <f t="shared" si="2066"/>
        <v>0</v>
      </c>
      <c r="IA262" s="345">
        <v>0.294289866351475</v>
      </c>
      <c r="IB262" s="348">
        <f t="shared" si="2067"/>
        <v>0</v>
      </c>
      <c r="IC262" s="349">
        <f t="shared" si="2068"/>
        <v>0</v>
      </c>
      <c r="ID262" s="350"/>
      <c r="IE262" s="341">
        <v>5.0</v>
      </c>
      <c r="IF262" s="342" t="s">
        <v>139</v>
      </c>
      <c r="IG262" s="343" t="s">
        <v>121</v>
      </c>
      <c r="IH262" s="343" t="s">
        <v>152</v>
      </c>
      <c r="II262" s="344" t="str">
        <f>ADHB!II262</f>
        <v/>
      </c>
      <c r="IJ262" s="344"/>
      <c r="IK262" s="344">
        <f t="shared" si="2069"/>
        <v>0</v>
      </c>
      <c r="IL262" s="345"/>
      <c r="IM262" s="344">
        <f t="shared" si="2070"/>
        <v>0</v>
      </c>
      <c r="IN262" s="346"/>
      <c r="IO262" s="347"/>
      <c r="IP262" s="347"/>
      <c r="IQ262" s="344">
        <f t="shared" si="2071"/>
        <v>0</v>
      </c>
      <c r="IR262" s="345">
        <v>0.294289866351475</v>
      </c>
      <c r="IS262" s="348">
        <f t="shared" si="2072"/>
        <v>0</v>
      </c>
      <c r="IT262" s="349">
        <f t="shared" si="2073"/>
        <v>0</v>
      </c>
      <c r="IU262" s="350"/>
      <c r="IV262" s="341">
        <v>5.0</v>
      </c>
      <c r="IW262" s="342" t="s">
        <v>139</v>
      </c>
      <c r="IX262" s="343" t="s">
        <v>121</v>
      </c>
      <c r="IY262" s="343" t="s">
        <v>152</v>
      </c>
      <c r="IZ262" s="344" t="str">
        <f>ADHB!IZ262</f>
        <v/>
      </c>
      <c r="JA262" s="344"/>
      <c r="JB262" s="344">
        <f t="shared" si="2074"/>
        <v>0</v>
      </c>
      <c r="JC262" s="345"/>
      <c r="JD262" s="344">
        <f t="shared" si="2075"/>
        <v>0</v>
      </c>
      <c r="JE262" s="346"/>
      <c r="JF262" s="347"/>
      <c r="JG262" s="347"/>
      <c r="JH262" s="344">
        <f t="shared" si="2076"/>
        <v>0</v>
      </c>
      <c r="JI262" s="345">
        <v>0.294289866351475</v>
      </c>
      <c r="JJ262" s="348">
        <f t="shared" si="2077"/>
        <v>0</v>
      </c>
      <c r="JK262" s="349">
        <f t="shared" si="2078"/>
        <v>0</v>
      </c>
      <c r="JL262" s="350"/>
      <c r="JM262" s="341">
        <v>5.0</v>
      </c>
      <c r="JN262" s="342" t="s">
        <v>139</v>
      </c>
      <c r="JO262" s="343" t="s">
        <v>121</v>
      </c>
      <c r="JP262" s="343" t="s">
        <v>152</v>
      </c>
      <c r="JQ262" s="344" t="str">
        <f>ADHB!KY262</f>
        <v/>
      </c>
      <c r="JR262" s="344"/>
      <c r="JS262" s="344">
        <f t="shared" si="2079"/>
        <v>0</v>
      </c>
      <c r="JT262" s="345"/>
      <c r="JU262" s="344">
        <f t="shared" si="2080"/>
        <v>0</v>
      </c>
      <c r="JV262" s="346"/>
      <c r="JW262" s="347"/>
      <c r="JX262" s="347"/>
      <c r="JY262" s="344">
        <f t="shared" si="2081"/>
        <v>0</v>
      </c>
      <c r="JZ262" s="345">
        <v>0.294289866351475</v>
      </c>
      <c r="KA262" s="348">
        <f t="shared" si="2082"/>
        <v>0</v>
      </c>
      <c r="KB262" s="349">
        <f t="shared" si="2083"/>
        <v>0</v>
      </c>
      <c r="KC262" s="350"/>
      <c r="KD262" s="341">
        <v>5.0</v>
      </c>
      <c r="KE262" s="342" t="s">
        <v>139</v>
      </c>
      <c r="KF262" s="343" t="s">
        <v>121</v>
      </c>
      <c r="KG262" s="343" t="s">
        <v>152</v>
      </c>
      <c r="KH262" s="344" t="str">
        <f>ADHB!LP262</f>
        <v/>
      </c>
      <c r="KI262" s="344"/>
      <c r="KJ262" s="344">
        <f t="shared" si="2084"/>
        <v>0</v>
      </c>
      <c r="KK262" s="345"/>
      <c r="KL262" s="344">
        <f t="shared" si="2085"/>
        <v>0</v>
      </c>
      <c r="KM262" s="346"/>
      <c r="KN262" s="347"/>
      <c r="KO262" s="347"/>
      <c r="KP262" s="344">
        <f t="shared" si="2086"/>
        <v>0</v>
      </c>
      <c r="KQ262" s="345">
        <v>0.294289866351475</v>
      </c>
      <c r="KR262" s="348">
        <f t="shared" si="2087"/>
        <v>0</v>
      </c>
      <c r="KS262" s="349">
        <f t="shared" si="2088"/>
        <v>0</v>
      </c>
      <c r="KT262" s="350"/>
      <c r="KU262" s="351"/>
    </row>
    <row r="263" ht="15.75" customHeight="1">
      <c r="A263" s="360"/>
      <c r="B263" s="361" t="s">
        <v>141</v>
      </c>
      <c r="C263" s="362"/>
      <c r="D263" s="362"/>
      <c r="E263" s="363"/>
      <c r="F263" s="363"/>
      <c r="G263" s="363"/>
      <c r="H263" s="364"/>
      <c r="I263" s="363"/>
      <c r="J263" s="364"/>
      <c r="K263" s="363"/>
      <c r="L263" s="363"/>
      <c r="M263" s="363"/>
      <c r="N263" s="364"/>
      <c r="O263" s="365"/>
      <c r="P263" s="366"/>
      <c r="Q263" s="350"/>
      <c r="R263" s="360"/>
      <c r="S263" s="361" t="s">
        <v>141</v>
      </c>
      <c r="T263" s="362"/>
      <c r="U263" s="362"/>
      <c r="V263" s="363"/>
      <c r="W263" s="363"/>
      <c r="X263" s="363"/>
      <c r="Y263" s="364"/>
      <c r="Z263" s="363"/>
      <c r="AA263" s="364"/>
      <c r="AB263" s="363"/>
      <c r="AC263" s="363"/>
      <c r="AD263" s="363"/>
      <c r="AE263" s="364"/>
      <c r="AF263" s="365"/>
      <c r="AG263" s="366"/>
      <c r="AH263" s="350"/>
      <c r="AI263" s="360"/>
      <c r="AJ263" s="361" t="s">
        <v>141</v>
      </c>
      <c r="AK263" s="362"/>
      <c r="AL263" s="362"/>
      <c r="AM263" s="363"/>
      <c r="AN263" s="363"/>
      <c r="AO263" s="363"/>
      <c r="AP263" s="364"/>
      <c r="AQ263" s="363"/>
      <c r="AR263" s="364"/>
      <c r="AS263" s="363"/>
      <c r="AT263" s="363"/>
      <c r="AU263" s="363"/>
      <c r="AV263" s="364"/>
      <c r="AW263" s="365"/>
      <c r="AX263" s="366"/>
      <c r="AY263" s="350"/>
      <c r="AZ263" s="360"/>
      <c r="BA263" s="361" t="s">
        <v>141</v>
      </c>
      <c r="BB263" s="362"/>
      <c r="BC263" s="362"/>
      <c r="BD263" s="363"/>
      <c r="BE263" s="363"/>
      <c r="BF263" s="363"/>
      <c r="BG263" s="364"/>
      <c r="BH263" s="363"/>
      <c r="BI263" s="364"/>
      <c r="BJ263" s="363"/>
      <c r="BK263" s="363"/>
      <c r="BL263" s="363"/>
      <c r="BM263" s="364"/>
      <c r="BN263" s="365"/>
      <c r="BO263" s="366"/>
      <c r="BP263" s="350"/>
      <c r="BQ263" s="360"/>
      <c r="BR263" s="361" t="s">
        <v>141</v>
      </c>
      <c r="BS263" s="362"/>
      <c r="BT263" s="362"/>
      <c r="BU263" s="363"/>
      <c r="BV263" s="363"/>
      <c r="BW263" s="363"/>
      <c r="BX263" s="364"/>
      <c r="BY263" s="363"/>
      <c r="BZ263" s="364"/>
      <c r="CA263" s="363"/>
      <c r="CB263" s="363"/>
      <c r="CC263" s="363"/>
      <c r="CD263" s="364"/>
      <c r="CE263" s="365"/>
      <c r="CF263" s="366"/>
      <c r="CG263" s="350"/>
      <c r="CH263" s="360"/>
      <c r="CI263" s="361" t="s">
        <v>141</v>
      </c>
      <c r="CJ263" s="362"/>
      <c r="CK263" s="362"/>
      <c r="CL263" s="363"/>
      <c r="CM263" s="363"/>
      <c r="CN263" s="363"/>
      <c r="CO263" s="364"/>
      <c r="CP263" s="363"/>
      <c r="CQ263" s="364"/>
      <c r="CR263" s="363"/>
      <c r="CS263" s="363"/>
      <c r="CT263" s="363"/>
      <c r="CU263" s="364"/>
      <c r="CV263" s="365"/>
      <c r="CW263" s="366"/>
      <c r="CX263" s="350"/>
      <c r="CY263" s="360"/>
      <c r="CZ263" s="361" t="s">
        <v>141</v>
      </c>
      <c r="DA263" s="362"/>
      <c r="DB263" s="362"/>
      <c r="DC263" s="363"/>
      <c r="DD263" s="363"/>
      <c r="DE263" s="363"/>
      <c r="DF263" s="364"/>
      <c r="DG263" s="363"/>
      <c r="DH263" s="364"/>
      <c r="DI263" s="363"/>
      <c r="DJ263" s="363"/>
      <c r="DK263" s="363"/>
      <c r="DL263" s="364"/>
      <c r="DM263" s="365"/>
      <c r="DN263" s="366"/>
      <c r="DO263" s="350"/>
      <c r="DP263" s="360"/>
      <c r="DQ263" s="361" t="s">
        <v>141</v>
      </c>
      <c r="DR263" s="362"/>
      <c r="DS263" s="362"/>
      <c r="DT263" s="363"/>
      <c r="DU263" s="363"/>
      <c r="DV263" s="363"/>
      <c r="DW263" s="364"/>
      <c r="DX263" s="363"/>
      <c r="DY263" s="364"/>
      <c r="DZ263" s="363"/>
      <c r="EA263" s="363"/>
      <c r="EB263" s="363"/>
      <c r="EC263" s="364"/>
      <c r="ED263" s="365"/>
      <c r="EE263" s="366"/>
      <c r="EF263" s="350"/>
      <c r="EG263" s="360"/>
      <c r="EH263" s="361" t="s">
        <v>141</v>
      </c>
      <c r="EI263" s="362"/>
      <c r="EJ263" s="362"/>
      <c r="EK263" s="363"/>
      <c r="EL263" s="363"/>
      <c r="EM263" s="363"/>
      <c r="EN263" s="364"/>
      <c r="EO263" s="363"/>
      <c r="EP263" s="364"/>
      <c r="EQ263" s="363"/>
      <c r="ER263" s="363"/>
      <c r="ES263" s="363"/>
      <c r="ET263" s="364"/>
      <c r="EU263" s="365"/>
      <c r="EV263" s="366"/>
      <c r="EW263" s="350"/>
      <c r="EX263" s="360"/>
      <c r="EY263" s="361" t="s">
        <v>141</v>
      </c>
      <c r="EZ263" s="362"/>
      <c r="FA263" s="362"/>
      <c r="FB263" s="363"/>
      <c r="FC263" s="363"/>
      <c r="FD263" s="363"/>
      <c r="FE263" s="364"/>
      <c r="FF263" s="363"/>
      <c r="FG263" s="364"/>
      <c r="FH263" s="363"/>
      <c r="FI263" s="363"/>
      <c r="FJ263" s="363"/>
      <c r="FK263" s="364"/>
      <c r="FL263" s="365"/>
      <c r="FM263" s="366"/>
      <c r="FN263" s="350"/>
      <c r="FO263" s="360"/>
      <c r="FP263" s="361" t="s">
        <v>141</v>
      </c>
      <c r="FQ263" s="362"/>
      <c r="FR263" s="362"/>
      <c r="FS263" s="363"/>
      <c r="FT263" s="363"/>
      <c r="FU263" s="363"/>
      <c r="FV263" s="364"/>
      <c r="FW263" s="363"/>
      <c r="FX263" s="364"/>
      <c r="FY263" s="363"/>
      <c r="FZ263" s="363"/>
      <c r="GA263" s="363"/>
      <c r="GB263" s="364"/>
      <c r="GC263" s="365"/>
      <c r="GD263" s="366"/>
      <c r="GE263" s="350"/>
      <c r="GF263" s="360"/>
      <c r="GG263" s="361" t="s">
        <v>141</v>
      </c>
      <c r="GH263" s="362"/>
      <c r="GI263" s="362"/>
      <c r="GJ263" s="363"/>
      <c r="GK263" s="363"/>
      <c r="GL263" s="363"/>
      <c r="GM263" s="364"/>
      <c r="GN263" s="363"/>
      <c r="GO263" s="364"/>
      <c r="GP263" s="363"/>
      <c r="GQ263" s="363"/>
      <c r="GR263" s="363"/>
      <c r="GS263" s="364"/>
      <c r="GT263" s="365"/>
      <c r="GU263" s="366"/>
      <c r="GV263" s="350"/>
      <c r="GW263" s="360"/>
      <c r="GX263" s="361" t="s">
        <v>141</v>
      </c>
      <c r="GY263" s="362"/>
      <c r="GZ263" s="362"/>
      <c r="HA263" s="363"/>
      <c r="HB263" s="363"/>
      <c r="HC263" s="363"/>
      <c r="HD263" s="364"/>
      <c r="HE263" s="363"/>
      <c r="HF263" s="364"/>
      <c r="HG263" s="363"/>
      <c r="HH263" s="363"/>
      <c r="HI263" s="363"/>
      <c r="HJ263" s="364"/>
      <c r="HK263" s="365"/>
      <c r="HL263" s="366"/>
      <c r="HM263" s="350"/>
      <c r="HN263" s="360"/>
      <c r="HO263" s="361" t="s">
        <v>141</v>
      </c>
      <c r="HP263" s="362"/>
      <c r="HQ263" s="362"/>
      <c r="HR263" s="363"/>
      <c r="HS263" s="363"/>
      <c r="HT263" s="363"/>
      <c r="HU263" s="364"/>
      <c r="HV263" s="363"/>
      <c r="HW263" s="364"/>
      <c r="HX263" s="363"/>
      <c r="HY263" s="363"/>
      <c r="HZ263" s="363"/>
      <c r="IA263" s="364"/>
      <c r="IB263" s="365"/>
      <c r="IC263" s="366"/>
      <c r="ID263" s="350"/>
      <c r="IE263" s="360"/>
      <c r="IF263" s="361" t="s">
        <v>141</v>
      </c>
      <c r="IG263" s="362"/>
      <c r="IH263" s="362"/>
      <c r="II263" s="363"/>
      <c r="IJ263" s="363"/>
      <c r="IK263" s="363"/>
      <c r="IL263" s="364"/>
      <c r="IM263" s="363"/>
      <c r="IN263" s="364"/>
      <c r="IO263" s="363"/>
      <c r="IP263" s="363"/>
      <c r="IQ263" s="363"/>
      <c r="IR263" s="364"/>
      <c r="IS263" s="365"/>
      <c r="IT263" s="366"/>
      <c r="IU263" s="350"/>
      <c r="IV263" s="360"/>
      <c r="IW263" s="361" t="s">
        <v>141</v>
      </c>
      <c r="IX263" s="362"/>
      <c r="IY263" s="362"/>
      <c r="IZ263" s="363"/>
      <c r="JA263" s="363"/>
      <c r="JB263" s="363"/>
      <c r="JC263" s="364"/>
      <c r="JD263" s="363"/>
      <c r="JE263" s="364"/>
      <c r="JF263" s="363"/>
      <c r="JG263" s="363"/>
      <c r="JH263" s="363"/>
      <c r="JI263" s="364"/>
      <c r="JJ263" s="365"/>
      <c r="JK263" s="366"/>
      <c r="JL263" s="350"/>
      <c r="JM263" s="360"/>
      <c r="JN263" s="361" t="s">
        <v>141</v>
      </c>
      <c r="JO263" s="362"/>
      <c r="JP263" s="362"/>
      <c r="JQ263" s="363"/>
      <c r="JR263" s="363"/>
      <c r="JS263" s="363"/>
      <c r="JT263" s="364"/>
      <c r="JU263" s="363"/>
      <c r="JV263" s="364"/>
      <c r="JW263" s="363"/>
      <c r="JX263" s="363"/>
      <c r="JY263" s="363"/>
      <c r="JZ263" s="364"/>
      <c r="KA263" s="365"/>
      <c r="KB263" s="366"/>
      <c r="KC263" s="350"/>
      <c r="KD263" s="360"/>
      <c r="KE263" s="361" t="s">
        <v>141</v>
      </c>
      <c r="KF263" s="362"/>
      <c r="KG263" s="362"/>
      <c r="KH263" s="363"/>
      <c r="KI263" s="363"/>
      <c r="KJ263" s="363"/>
      <c r="KK263" s="364"/>
      <c r="KL263" s="363"/>
      <c r="KM263" s="364"/>
      <c r="KN263" s="363"/>
      <c r="KO263" s="363"/>
      <c r="KP263" s="363"/>
      <c r="KQ263" s="364"/>
      <c r="KR263" s="365"/>
      <c r="KS263" s="366"/>
      <c r="KT263" s="350"/>
      <c r="KU263" s="351"/>
    </row>
    <row r="264" ht="15.75" customHeight="1">
      <c r="A264" s="341">
        <v>1.0</v>
      </c>
      <c r="B264" s="342" t="s">
        <v>155</v>
      </c>
      <c r="C264" s="343" t="s">
        <v>121</v>
      </c>
      <c r="D264" s="343" t="s">
        <v>152</v>
      </c>
      <c r="E264" s="344" t="str">
        <f>ADHB!E264</f>
        <v/>
      </c>
      <c r="F264" s="344"/>
      <c r="G264" s="344">
        <f t="shared" ref="G264:G267" si="2089">IFERROR(E264*F264/1000000,0)</f>
        <v>0</v>
      </c>
      <c r="H264" s="345"/>
      <c r="I264" s="344">
        <f t="shared" ref="I264:I267" si="2090">IFERROR(+G264*H264,"")</f>
        <v>0</v>
      </c>
      <c r="J264" s="346"/>
      <c r="K264" s="347"/>
      <c r="L264" s="347"/>
      <c r="M264" s="344">
        <f t="shared" ref="M264:M267" si="2091">IFERROR(+(IF(G264="","0",G264))+(IF(I264="","0",I264))+(IF(L264="","0",L264)),"")</f>
        <v>0</v>
      </c>
      <c r="N264" s="345">
        <v>0.294289866351475</v>
      </c>
      <c r="O264" s="348">
        <f t="shared" ref="O264:O267" si="2092">IFERROR(+N264*(M264-L264),"")</f>
        <v>0</v>
      </c>
      <c r="P264" s="349">
        <f t="shared" ref="P264:P267" si="2093">IFERROR(+(IF(M264="","0",M264))-(IF(O264="","0",O264)),"")</f>
        <v>0</v>
      </c>
      <c r="Q264" s="350"/>
      <c r="R264" s="341">
        <v>1.0</v>
      </c>
      <c r="S264" s="342" t="s">
        <v>155</v>
      </c>
      <c r="T264" s="343" t="s">
        <v>121</v>
      </c>
      <c r="U264" s="343" t="s">
        <v>152</v>
      </c>
      <c r="V264" s="344" t="str">
        <f>ADHB!V264</f>
        <v/>
      </c>
      <c r="W264" s="344"/>
      <c r="X264" s="344">
        <f t="shared" ref="X264:X267" si="2094">IFERROR(V264*W264/1000000,0)</f>
        <v>0</v>
      </c>
      <c r="Y264" s="345"/>
      <c r="Z264" s="344">
        <f t="shared" ref="Z264:Z267" si="2095">IFERROR(+X264*Y264,"")</f>
        <v>0</v>
      </c>
      <c r="AA264" s="346"/>
      <c r="AB264" s="347"/>
      <c r="AC264" s="347"/>
      <c r="AD264" s="344">
        <f t="shared" ref="AD264:AD267" si="2096">IFERROR(+(IF(X264="","0",X264))+(IF(Z264="","0",Z264))+(IF(AC264="","0",AC264)),"")</f>
        <v>0</v>
      </c>
      <c r="AE264" s="345">
        <v>0.294289866351475</v>
      </c>
      <c r="AF264" s="348">
        <f t="shared" ref="AF264:AF267" si="2097">IFERROR(+AE264*(AD264-AC264),"")</f>
        <v>0</v>
      </c>
      <c r="AG264" s="349">
        <f t="shared" ref="AG264:AG267" si="2098">IFERROR(+(IF(AD264="","0",AD264))-(IF(AF264="","0",AF264)),"")</f>
        <v>0</v>
      </c>
      <c r="AH264" s="350"/>
      <c r="AI264" s="341">
        <v>1.0</v>
      </c>
      <c r="AJ264" s="342" t="s">
        <v>155</v>
      </c>
      <c r="AK264" s="343" t="s">
        <v>121</v>
      </c>
      <c r="AL264" s="343" t="s">
        <v>152</v>
      </c>
      <c r="AM264" s="344" t="str">
        <f>ADHB!AM264</f>
        <v/>
      </c>
      <c r="AN264" s="344"/>
      <c r="AO264" s="344">
        <f t="shared" ref="AO264:AO267" si="2099">IFERROR(AM264*AN264/1000000,0)</f>
        <v>0</v>
      </c>
      <c r="AP264" s="345"/>
      <c r="AQ264" s="344">
        <f t="shared" ref="AQ264:AQ267" si="2100">IFERROR(+AO264*AP264,"")</f>
        <v>0</v>
      </c>
      <c r="AR264" s="346"/>
      <c r="AS264" s="347"/>
      <c r="AT264" s="347"/>
      <c r="AU264" s="344">
        <f t="shared" ref="AU264:AU267" si="2101">IFERROR(+(IF(AO264="","0",AO264))+(IF(AQ264="","0",AQ264))+(IF(AT264="","0",AT264)),"")</f>
        <v>0</v>
      </c>
      <c r="AV264" s="345">
        <v>0.294289866351475</v>
      </c>
      <c r="AW264" s="348">
        <f t="shared" ref="AW264:AW267" si="2102">IFERROR(+AV264*(AU264-AT264),"")</f>
        <v>0</v>
      </c>
      <c r="AX264" s="349">
        <f t="shared" ref="AX264:AX267" si="2103">IFERROR(+(IF(AU264="","0",AU264))-(IF(AW264="","0",AW264)),"")</f>
        <v>0</v>
      </c>
      <c r="AY264" s="350"/>
      <c r="AZ264" s="341">
        <v>1.0</v>
      </c>
      <c r="BA264" s="342" t="s">
        <v>155</v>
      </c>
      <c r="BB264" s="343" t="s">
        <v>121</v>
      </c>
      <c r="BC264" s="343" t="s">
        <v>152</v>
      </c>
      <c r="BD264" s="344" t="str">
        <f>ADHB!BD264</f>
        <v/>
      </c>
      <c r="BE264" s="344"/>
      <c r="BF264" s="344">
        <f t="shared" ref="BF264:BF267" si="2104">IFERROR(BD264*BE264/1000000,0)</f>
        <v>0</v>
      </c>
      <c r="BG264" s="345"/>
      <c r="BH264" s="344">
        <f t="shared" ref="BH264:BH267" si="2105">IFERROR(+BF264*BG264,"")</f>
        <v>0</v>
      </c>
      <c r="BI264" s="346"/>
      <c r="BJ264" s="347"/>
      <c r="BK264" s="347"/>
      <c r="BL264" s="344">
        <f t="shared" ref="BL264:BL267" si="2106">IFERROR(+(IF(BF264="","0",BF264))+(IF(BH264="","0",BH264))+(IF(BK264="","0",BK264)),"")</f>
        <v>0</v>
      </c>
      <c r="BM264" s="345">
        <v>0.294289866351475</v>
      </c>
      <c r="BN264" s="348">
        <f t="shared" ref="BN264:BN267" si="2107">IFERROR(+BM264*(BL264-BK264),"")</f>
        <v>0</v>
      </c>
      <c r="BO264" s="349">
        <f t="shared" ref="BO264:BO267" si="2108">IFERROR(+(IF(BL264="","0",BL264))-(IF(BN264="","0",BN264)),"")</f>
        <v>0</v>
      </c>
      <c r="BP264" s="350"/>
      <c r="BQ264" s="341">
        <v>1.0</v>
      </c>
      <c r="BR264" s="342" t="s">
        <v>155</v>
      </c>
      <c r="BS264" s="343" t="s">
        <v>121</v>
      </c>
      <c r="BT264" s="343" t="s">
        <v>152</v>
      </c>
      <c r="BU264" s="344" t="str">
        <f>ADHB!BU264</f>
        <v/>
      </c>
      <c r="BV264" s="344"/>
      <c r="BW264" s="344">
        <f t="shared" ref="BW264:BW267" si="2109">IFERROR(BU264*BV264/1000000,0)</f>
        <v>0</v>
      </c>
      <c r="BX264" s="345"/>
      <c r="BY264" s="344">
        <f t="shared" ref="BY264:BY267" si="2110">IFERROR(+BW264*BX264,"")</f>
        <v>0</v>
      </c>
      <c r="BZ264" s="346"/>
      <c r="CA264" s="347"/>
      <c r="CB264" s="347"/>
      <c r="CC264" s="344">
        <f t="shared" ref="CC264:CC267" si="2111">IFERROR(+(IF(BW264="","0",BW264))+(IF(BY264="","0",BY264))+(IF(CB264="","0",CB264)),"")</f>
        <v>0</v>
      </c>
      <c r="CD264" s="345">
        <v>0.294289866351475</v>
      </c>
      <c r="CE264" s="348">
        <f t="shared" ref="CE264:CE267" si="2112">IFERROR(+CD264*(CC264-CB264),"")</f>
        <v>0</v>
      </c>
      <c r="CF264" s="349">
        <f t="shared" ref="CF264:CF267" si="2113">IFERROR(+(IF(CC264="","0",CC264))-(IF(CE264="","0",CE264)),"")</f>
        <v>0</v>
      </c>
      <c r="CG264" s="350"/>
      <c r="CH264" s="341">
        <v>1.0</v>
      </c>
      <c r="CI264" s="342" t="s">
        <v>155</v>
      </c>
      <c r="CJ264" s="343" t="s">
        <v>121</v>
      </c>
      <c r="CK264" s="343" t="s">
        <v>152</v>
      </c>
      <c r="CL264" s="344" t="str">
        <f>ADHB!CL264</f>
        <v/>
      </c>
      <c r="CM264" s="344"/>
      <c r="CN264" s="344">
        <f t="shared" ref="CN264:CN267" si="2114">IFERROR(CL264*CM264/1000000,0)</f>
        <v>0</v>
      </c>
      <c r="CO264" s="345"/>
      <c r="CP264" s="344">
        <f t="shared" ref="CP264:CP267" si="2115">IFERROR(+CN264*CO264,"")</f>
        <v>0</v>
      </c>
      <c r="CQ264" s="346"/>
      <c r="CR264" s="347"/>
      <c r="CS264" s="347"/>
      <c r="CT264" s="344">
        <f t="shared" ref="CT264:CT267" si="2116">IFERROR(+(IF(CN264="","0",CN264))+(IF(CP264="","0",CP264))+(IF(CS264="","0",CS264)),"")</f>
        <v>0</v>
      </c>
      <c r="CU264" s="345">
        <v>0.294289866351475</v>
      </c>
      <c r="CV264" s="348">
        <f t="shared" ref="CV264:CV267" si="2117">IFERROR(+CU264*(CT264-CS264),"")</f>
        <v>0</v>
      </c>
      <c r="CW264" s="349">
        <f t="shared" ref="CW264:CW267" si="2118">IFERROR(+(IF(CT264="","0",CT264))-(IF(CV264="","0",CV264)),"")</f>
        <v>0</v>
      </c>
      <c r="CX264" s="350"/>
      <c r="CY264" s="341">
        <v>1.0</v>
      </c>
      <c r="CZ264" s="342" t="s">
        <v>155</v>
      </c>
      <c r="DA264" s="343" t="s">
        <v>121</v>
      </c>
      <c r="DB264" s="343" t="s">
        <v>152</v>
      </c>
      <c r="DC264" s="344" t="str">
        <f>ADHB!DC264</f>
        <v/>
      </c>
      <c r="DD264" s="344"/>
      <c r="DE264" s="344">
        <f t="shared" ref="DE264:DE267" si="2119">IFERROR(DC264*DD264/1000000,0)</f>
        <v>0</v>
      </c>
      <c r="DF264" s="345"/>
      <c r="DG264" s="344">
        <f t="shared" ref="DG264:DG267" si="2120">IFERROR(+DE264*DF264,"")</f>
        <v>0</v>
      </c>
      <c r="DH264" s="346"/>
      <c r="DI264" s="347"/>
      <c r="DJ264" s="347"/>
      <c r="DK264" s="344">
        <f t="shared" ref="DK264:DK267" si="2121">IFERROR(+(IF(DE264="","0",DE264))+(IF(DG264="","0",DG264))+(IF(DJ264="","0",DJ264)),"")</f>
        <v>0</v>
      </c>
      <c r="DL264" s="345">
        <v>0.294289866351475</v>
      </c>
      <c r="DM264" s="348">
        <f t="shared" ref="DM264:DM267" si="2122">IFERROR(+DL264*(DK264-DJ264),"")</f>
        <v>0</v>
      </c>
      <c r="DN264" s="349">
        <f t="shared" ref="DN264:DN267" si="2123">IFERROR(+(IF(DK264="","0",DK264))-(IF(DM264="","0",DM264)),"")</f>
        <v>0</v>
      </c>
      <c r="DO264" s="350"/>
      <c r="DP264" s="341">
        <v>1.0</v>
      </c>
      <c r="DQ264" s="342" t="s">
        <v>155</v>
      </c>
      <c r="DR264" s="343" t="s">
        <v>121</v>
      </c>
      <c r="DS264" s="343" t="s">
        <v>152</v>
      </c>
      <c r="DT264" s="344" t="str">
        <f>ADHB!DT264</f>
        <v/>
      </c>
      <c r="DU264" s="344"/>
      <c r="DV264" s="344">
        <f t="shared" ref="DV264:DV267" si="2124">IFERROR(DT264*DU264/1000000,0)</f>
        <v>0</v>
      </c>
      <c r="DW264" s="345"/>
      <c r="DX264" s="344">
        <f t="shared" ref="DX264:DX267" si="2125">IFERROR(+DV264*DW264,"")</f>
        <v>0</v>
      </c>
      <c r="DY264" s="346"/>
      <c r="DZ264" s="347"/>
      <c r="EA264" s="347"/>
      <c r="EB264" s="344">
        <f t="shared" ref="EB264:EB267" si="2126">IFERROR(+(IF(DV264="","0",DV264))+(IF(DX264="","0",DX264))+(IF(EA264="","0",EA264)),"")</f>
        <v>0</v>
      </c>
      <c r="EC264" s="345">
        <v>0.294289866351475</v>
      </c>
      <c r="ED264" s="348">
        <f t="shared" ref="ED264:ED267" si="2127">IFERROR(+EC264*(EB264-EA264),"")</f>
        <v>0</v>
      </c>
      <c r="EE264" s="349">
        <f t="shared" ref="EE264:EE267" si="2128">IFERROR(+(IF(EB264="","0",EB264))-(IF(ED264="","0",ED264)),"")</f>
        <v>0</v>
      </c>
      <c r="EF264" s="350"/>
      <c r="EG264" s="341">
        <v>1.0</v>
      </c>
      <c r="EH264" s="342" t="s">
        <v>155</v>
      </c>
      <c r="EI264" s="343" t="s">
        <v>121</v>
      </c>
      <c r="EJ264" s="343" t="s">
        <v>152</v>
      </c>
      <c r="EK264" s="344" t="str">
        <f>ADHB!EK264</f>
        <v/>
      </c>
      <c r="EL264" s="344"/>
      <c r="EM264" s="344">
        <f t="shared" ref="EM264:EM267" si="2129">IFERROR(EK264*EL264/1000000,0)</f>
        <v>0</v>
      </c>
      <c r="EN264" s="345"/>
      <c r="EO264" s="344">
        <f t="shared" ref="EO264:EO267" si="2130">IFERROR(+EM264*EN264,"")</f>
        <v>0</v>
      </c>
      <c r="EP264" s="346"/>
      <c r="EQ264" s="347"/>
      <c r="ER264" s="347"/>
      <c r="ES264" s="344">
        <f t="shared" ref="ES264:ES267" si="2131">IFERROR(+(IF(EM264="","0",EM264))+(IF(EO264="","0",EO264))+(IF(ER264="","0",ER264)),"")</f>
        <v>0</v>
      </c>
      <c r="ET264" s="345">
        <v>0.294289866351475</v>
      </c>
      <c r="EU264" s="348">
        <f t="shared" ref="EU264:EU267" si="2132">IFERROR(+ET264*(ES264-ER264),"")</f>
        <v>0</v>
      </c>
      <c r="EV264" s="349">
        <f t="shared" ref="EV264:EV267" si="2133">IFERROR(+(IF(ES264="","0",ES264))-(IF(EU264="","0",EU264)),"")</f>
        <v>0</v>
      </c>
      <c r="EW264" s="350"/>
      <c r="EX264" s="341">
        <v>1.0</v>
      </c>
      <c r="EY264" s="342" t="s">
        <v>155</v>
      </c>
      <c r="EZ264" s="343" t="s">
        <v>121</v>
      </c>
      <c r="FA264" s="343" t="s">
        <v>152</v>
      </c>
      <c r="FB264" s="344" t="str">
        <f>ADHB!FB264</f>
        <v/>
      </c>
      <c r="FC264" s="344"/>
      <c r="FD264" s="344">
        <f t="shared" ref="FD264:FD267" si="2134">IFERROR(FB264*FC264/1000000,0)</f>
        <v>0</v>
      </c>
      <c r="FE264" s="345"/>
      <c r="FF264" s="344">
        <f t="shared" ref="FF264:FF267" si="2135">IFERROR(+FD264*FE264,"")</f>
        <v>0</v>
      </c>
      <c r="FG264" s="346"/>
      <c r="FH264" s="347"/>
      <c r="FI264" s="347"/>
      <c r="FJ264" s="344">
        <f t="shared" ref="FJ264:FJ267" si="2136">IFERROR(+(IF(FD264="","0",FD264))+(IF(FF264="","0",FF264))+(IF(FI264="","0",FI264)),"")</f>
        <v>0</v>
      </c>
      <c r="FK264" s="345">
        <v>0.294289866351475</v>
      </c>
      <c r="FL264" s="348">
        <f t="shared" ref="FL264:FL267" si="2137">IFERROR(+FK264*(FJ264-FI264),"")</f>
        <v>0</v>
      </c>
      <c r="FM264" s="349">
        <f t="shared" ref="FM264:FM267" si="2138">IFERROR(+(IF(FJ264="","0",FJ264))-(IF(FL264="","0",FL264)),"")</f>
        <v>0</v>
      </c>
      <c r="FN264" s="350"/>
      <c r="FO264" s="341">
        <v>1.0</v>
      </c>
      <c r="FP264" s="342" t="s">
        <v>155</v>
      </c>
      <c r="FQ264" s="343" t="s">
        <v>121</v>
      </c>
      <c r="FR264" s="343" t="s">
        <v>152</v>
      </c>
      <c r="FS264" s="344" t="str">
        <f>ADHB!FS264</f>
        <v/>
      </c>
      <c r="FT264" s="344"/>
      <c r="FU264" s="344">
        <f t="shared" ref="FU264:FU267" si="2139">IFERROR(FS264*FT264/1000000,0)</f>
        <v>0</v>
      </c>
      <c r="FV264" s="345"/>
      <c r="FW264" s="344">
        <f t="shared" ref="FW264:FW267" si="2140">IFERROR(+FU264*FV264,"")</f>
        <v>0</v>
      </c>
      <c r="FX264" s="346"/>
      <c r="FY264" s="347"/>
      <c r="FZ264" s="347"/>
      <c r="GA264" s="344">
        <f t="shared" ref="GA264:GA267" si="2141">IFERROR(+(IF(FU264="","0",FU264))+(IF(FW264="","0",FW264))+(IF(FZ264="","0",FZ264)),"")</f>
        <v>0</v>
      </c>
      <c r="GB264" s="345">
        <v>0.294289866351475</v>
      </c>
      <c r="GC264" s="348">
        <f t="shared" ref="GC264:GC267" si="2142">IFERROR(+GB264*(GA264-FZ264),"")</f>
        <v>0</v>
      </c>
      <c r="GD264" s="349">
        <f t="shared" ref="GD264:GD267" si="2143">IFERROR(+(IF(GA264="","0",GA264))-(IF(GC264="","0",GC264)),"")</f>
        <v>0</v>
      </c>
      <c r="GE264" s="350"/>
      <c r="GF264" s="341">
        <v>1.0</v>
      </c>
      <c r="GG264" s="342" t="s">
        <v>155</v>
      </c>
      <c r="GH264" s="343" t="s">
        <v>121</v>
      </c>
      <c r="GI264" s="343" t="s">
        <v>152</v>
      </c>
      <c r="GJ264" s="344" t="str">
        <f>ADHB!GJ264</f>
        <v/>
      </c>
      <c r="GK264" s="344"/>
      <c r="GL264" s="344">
        <f t="shared" ref="GL264:GL267" si="2144">IFERROR(GJ264*GK264/1000000,0)</f>
        <v>0</v>
      </c>
      <c r="GM264" s="345"/>
      <c r="GN264" s="344">
        <f t="shared" ref="GN264:GN267" si="2145">IFERROR(+GL264*GM264,"")</f>
        <v>0</v>
      </c>
      <c r="GO264" s="346"/>
      <c r="GP264" s="347"/>
      <c r="GQ264" s="347"/>
      <c r="GR264" s="344">
        <f t="shared" ref="GR264:GR267" si="2146">IFERROR(+(IF(GL264="","0",GL264))+(IF(GN264="","0",GN264))+(IF(GQ264="","0",GQ264)),"")</f>
        <v>0</v>
      </c>
      <c r="GS264" s="345">
        <v>0.294289866351475</v>
      </c>
      <c r="GT264" s="348">
        <f t="shared" ref="GT264:GT267" si="2147">IFERROR(+GS264*(GR264-GQ264),"")</f>
        <v>0</v>
      </c>
      <c r="GU264" s="349">
        <f t="shared" ref="GU264:GU267" si="2148">IFERROR(+(IF(GR264="","0",GR264))-(IF(GT264="","0",GT264)),"")</f>
        <v>0</v>
      </c>
      <c r="GV264" s="350"/>
      <c r="GW264" s="341">
        <v>1.0</v>
      </c>
      <c r="GX264" s="342" t="s">
        <v>155</v>
      </c>
      <c r="GY264" s="343" t="s">
        <v>121</v>
      </c>
      <c r="GZ264" s="343" t="s">
        <v>152</v>
      </c>
      <c r="HA264" s="344" t="str">
        <f>ADHB!HA264</f>
        <v/>
      </c>
      <c r="HB264" s="344"/>
      <c r="HC264" s="344">
        <f t="shared" ref="HC264:HC267" si="2149">IFERROR(HA264*HB264/1000000,0)</f>
        <v>0</v>
      </c>
      <c r="HD264" s="345"/>
      <c r="HE264" s="344">
        <f t="shared" ref="HE264:HE267" si="2150">IFERROR(+HC264*HD264,"")</f>
        <v>0</v>
      </c>
      <c r="HF264" s="346"/>
      <c r="HG264" s="347"/>
      <c r="HH264" s="347"/>
      <c r="HI264" s="344">
        <f t="shared" ref="HI264:HI267" si="2151">IFERROR(+(IF(HC264="","0",HC264))+(IF(HE264="","0",HE264))+(IF(HH264="","0",HH264)),"")</f>
        <v>0</v>
      </c>
      <c r="HJ264" s="345">
        <v>0.294289866351475</v>
      </c>
      <c r="HK264" s="348">
        <f t="shared" ref="HK264:HK267" si="2152">IFERROR(+HJ264*(HI264-HH264),"")</f>
        <v>0</v>
      </c>
      <c r="HL264" s="349">
        <f t="shared" ref="HL264:HL267" si="2153">IFERROR(+(IF(HI264="","0",HI264))-(IF(HK264="","0",HK264)),"")</f>
        <v>0</v>
      </c>
      <c r="HM264" s="350"/>
      <c r="HN264" s="341">
        <v>1.0</v>
      </c>
      <c r="HO264" s="342" t="s">
        <v>155</v>
      </c>
      <c r="HP264" s="343" t="s">
        <v>121</v>
      </c>
      <c r="HQ264" s="343" t="s">
        <v>152</v>
      </c>
      <c r="HR264" s="344" t="str">
        <f>ADHB!HR264</f>
        <v/>
      </c>
      <c r="HS264" s="344"/>
      <c r="HT264" s="344">
        <f t="shared" ref="HT264:HT267" si="2154">IFERROR(HR264*HS264/1000000,0)</f>
        <v>0</v>
      </c>
      <c r="HU264" s="345"/>
      <c r="HV264" s="344">
        <f t="shared" ref="HV264:HV267" si="2155">IFERROR(+HT264*HU264,"")</f>
        <v>0</v>
      </c>
      <c r="HW264" s="346"/>
      <c r="HX264" s="347"/>
      <c r="HY264" s="347"/>
      <c r="HZ264" s="344">
        <f t="shared" ref="HZ264:HZ267" si="2156">IFERROR(+(IF(HT264="","0",HT264))+(IF(HV264="","0",HV264))+(IF(HY264="","0",HY264)),"")</f>
        <v>0</v>
      </c>
      <c r="IA264" s="345">
        <v>0.294289866351475</v>
      </c>
      <c r="IB264" s="348">
        <f t="shared" ref="IB264:IB267" si="2157">IFERROR(+IA264*(HZ264-HY264),"")</f>
        <v>0</v>
      </c>
      <c r="IC264" s="349">
        <f t="shared" ref="IC264:IC267" si="2158">IFERROR(+(IF(HZ264="","0",HZ264))-(IF(IB264="","0",IB264)),"")</f>
        <v>0</v>
      </c>
      <c r="ID264" s="350"/>
      <c r="IE264" s="341">
        <v>1.0</v>
      </c>
      <c r="IF264" s="342" t="s">
        <v>155</v>
      </c>
      <c r="IG264" s="343" t="s">
        <v>121</v>
      </c>
      <c r="IH264" s="343" t="s">
        <v>152</v>
      </c>
      <c r="II264" s="344" t="str">
        <f>ADHB!II264</f>
        <v/>
      </c>
      <c r="IJ264" s="344"/>
      <c r="IK264" s="344">
        <f t="shared" ref="IK264:IK267" si="2159">IFERROR(II264*IJ264/1000000,0)</f>
        <v>0</v>
      </c>
      <c r="IL264" s="345"/>
      <c r="IM264" s="344">
        <f t="shared" ref="IM264:IM267" si="2160">IFERROR(+IK264*IL264,"")</f>
        <v>0</v>
      </c>
      <c r="IN264" s="346"/>
      <c r="IO264" s="347"/>
      <c r="IP264" s="347"/>
      <c r="IQ264" s="344">
        <f t="shared" ref="IQ264:IQ267" si="2161">IFERROR(+(IF(IK264="","0",IK264))+(IF(IM264="","0",IM264))+(IF(IP264="","0",IP264)),"")</f>
        <v>0</v>
      </c>
      <c r="IR264" s="345">
        <v>0.294289866351475</v>
      </c>
      <c r="IS264" s="348">
        <f t="shared" ref="IS264:IS267" si="2162">IFERROR(+IR264*(IQ264-IP264),"")</f>
        <v>0</v>
      </c>
      <c r="IT264" s="349">
        <f t="shared" ref="IT264:IT267" si="2163">IFERROR(+(IF(IQ264="","0",IQ264))-(IF(IS264="","0",IS264)),"")</f>
        <v>0</v>
      </c>
      <c r="IU264" s="350"/>
      <c r="IV264" s="341">
        <v>1.0</v>
      </c>
      <c r="IW264" s="342" t="s">
        <v>155</v>
      </c>
      <c r="IX264" s="343" t="s">
        <v>121</v>
      </c>
      <c r="IY264" s="343" t="s">
        <v>152</v>
      </c>
      <c r="IZ264" s="344" t="str">
        <f>ADHB!IZ264</f>
        <v/>
      </c>
      <c r="JA264" s="344"/>
      <c r="JB264" s="344">
        <f t="shared" ref="JB264:JB267" si="2164">IFERROR(IZ264*JA264/1000000,0)</f>
        <v>0</v>
      </c>
      <c r="JC264" s="345"/>
      <c r="JD264" s="344">
        <f t="shared" ref="JD264:JD267" si="2165">IFERROR(+JB264*JC264,"")</f>
        <v>0</v>
      </c>
      <c r="JE264" s="346"/>
      <c r="JF264" s="347"/>
      <c r="JG264" s="347"/>
      <c r="JH264" s="344">
        <f t="shared" ref="JH264:JH267" si="2166">IFERROR(+(IF(JB264="","0",JB264))+(IF(JD264="","0",JD264))+(IF(JG264="","0",JG264)),"")</f>
        <v>0</v>
      </c>
      <c r="JI264" s="345">
        <v>0.294289866351475</v>
      </c>
      <c r="JJ264" s="348">
        <f t="shared" ref="JJ264:JJ267" si="2167">IFERROR(+JI264*(JH264-JG264),"")</f>
        <v>0</v>
      </c>
      <c r="JK264" s="349">
        <f t="shared" ref="JK264:JK267" si="2168">IFERROR(+(IF(JH264="","0",JH264))-(IF(JJ264="","0",JJ264)),"")</f>
        <v>0</v>
      </c>
      <c r="JL264" s="350"/>
      <c r="JM264" s="341">
        <v>1.0</v>
      </c>
      <c r="JN264" s="342" t="s">
        <v>155</v>
      </c>
      <c r="JO264" s="343" t="s">
        <v>121</v>
      </c>
      <c r="JP264" s="343" t="s">
        <v>152</v>
      </c>
      <c r="JQ264" s="344" t="str">
        <f>ADHB!KY264</f>
        <v/>
      </c>
      <c r="JR264" s="344"/>
      <c r="JS264" s="344">
        <f t="shared" ref="JS264:JS267" si="2169">IFERROR(JQ264*JR264/1000000,0)</f>
        <v>0</v>
      </c>
      <c r="JT264" s="345"/>
      <c r="JU264" s="344">
        <f t="shared" ref="JU264:JU267" si="2170">IFERROR(+JS264*JT264,"")</f>
        <v>0</v>
      </c>
      <c r="JV264" s="346"/>
      <c r="JW264" s="347"/>
      <c r="JX264" s="347"/>
      <c r="JY264" s="344">
        <f t="shared" ref="JY264:JY267" si="2171">IFERROR(+(IF(JS264="","0",JS264))+(IF(JU264="","0",JU264))+(IF(JX264="","0",JX264)),"")</f>
        <v>0</v>
      </c>
      <c r="JZ264" s="345">
        <v>0.294289866351475</v>
      </c>
      <c r="KA264" s="348">
        <f t="shared" ref="KA264:KA267" si="2172">IFERROR(+JZ264*(JY264-JX264),"")</f>
        <v>0</v>
      </c>
      <c r="KB264" s="349">
        <f t="shared" ref="KB264:KB267" si="2173">IFERROR(+(IF(JY264="","0",JY264))-(IF(KA264="","0",KA264)),"")</f>
        <v>0</v>
      </c>
      <c r="KC264" s="350"/>
      <c r="KD264" s="341">
        <v>1.0</v>
      </c>
      <c r="KE264" s="342" t="s">
        <v>155</v>
      </c>
      <c r="KF264" s="343" t="s">
        <v>121</v>
      </c>
      <c r="KG264" s="343" t="s">
        <v>152</v>
      </c>
      <c r="KH264" s="344" t="str">
        <f>ADHB!LP264</f>
        <v/>
      </c>
      <c r="KI264" s="344"/>
      <c r="KJ264" s="344">
        <f t="shared" ref="KJ264:KJ267" si="2174">IFERROR(KH264*KI264/1000000,0)</f>
        <v>0</v>
      </c>
      <c r="KK264" s="345"/>
      <c r="KL264" s="344">
        <f t="shared" ref="KL264:KL267" si="2175">IFERROR(+KJ264*KK264,"")</f>
        <v>0</v>
      </c>
      <c r="KM264" s="346"/>
      <c r="KN264" s="347"/>
      <c r="KO264" s="347"/>
      <c r="KP264" s="344">
        <f t="shared" ref="KP264:KP267" si="2176">IFERROR(+(IF(KJ264="","0",KJ264))+(IF(KL264="","0",KL264))+(IF(KO264="","0",KO264)),"")</f>
        <v>0</v>
      </c>
      <c r="KQ264" s="345">
        <v>0.294289866351475</v>
      </c>
      <c r="KR264" s="348">
        <f t="shared" ref="KR264:KR267" si="2177">IFERROR(+KQ264*(KP264-KO264),"")</f>
        <v>0</v>
      </c>
      <c r="KS264" s="349">
        <f t="shared" ref="KS264:KS267" si="2178">IFERROR(+(IF(KP264="","0",KP264))-(IF(KR264="","0",KR264)),"")</f>
        <v>0</v>
      </c>
      <c r="KT264" s="350"/>
      <c r="KU264" s="351"/>
    </row>
    <row r="265" ht="15.75" customHeight="1">
      <c r="A265" s="341">
        <v>2.0</v>
      </c>
      <c r="B265" s="342" t="s">
        <v>156</v>
      </c>
      <c r="C265" s="343" t="s">
        <v>121</v>
      </c>
      <c r="D265" s="343" t="s">
        <v>152</v>
      </c>
      <c r="E265" s="344" t="str">
        <f>ADHB!E265</f>
        <v/>
      </c>
      <c r="F265" s="344"/>
      <c r="G265" s="344">
        <f t="shared" si="2089"/>
        <v>0</v>
      </c>
      <c r="H265" s="345"/>
      <c r="I265" s="344">
        <f t="shared" si="2090"/>
        <v>0</v>
      </c>
      <c r="J265" s="346"/>
      <c r="K265" s="347"/>
      <c r="L265" s="347"/>
      <c r="M265" s="344">
        <f t="shared" si="2091"/>
        <v>0</v>
      </c>
      <c r="N265" s="345">
        <v>0.294289866351475</v>
      </c>
      <c r="O265" s="348">
        <f t="shared" si="2092"/>
        <v>0</v>
      </c>
      <c r="P265" s="349">
        <f t="shared" si="2093"/>
        <v>0</v>
      </c>
      <c r="Q265" s="350"/>
      <c r="R265" s="341">
        <v>2.0</v>
      </c>
      <c r="S265" s="342" t="s">
        <v>156</v>
      </c>
      <c r="T265" s="343" t="s">
        <v>121</v>
      </c>
      <c r="U265" s="343" t="s">
        <v>152</v>
      </c>
      <c r="V265" s="344" t="str">
        <f>ADHB!V265</f>
        <v/>
      </c>
      <c r="W265" s="344"/>
      <c r="X265" s="344">
        <f t="shared" si="2094"/>
        <v>0</v>
      </c>
      <c r="Y265" s="345"/>
      <c r="Z265" s="344">
        <f t="shared" si="2095"/>
        <v>0</v>
      </c>
      <c r="AA265" s="346"/>
      <c r="AB265" s="347"/>
      <c r="AC265" s="347"/>
      <c r="AD265" s="344">
        <f t="shared" si="2096"/>
        <v>0</v>
      </c>
      <c r="AE265" s="345">
        <v>0.294289866351475</v>
      </c>
      <c r="AF265" s="348">
        <f t="shared" si="2097"/>
        <v>0</v>
      </c>
      <c r="AG265" s="349">
        <f t="shared" si="2098"/>
        <v>0</v>
      </c>
      <c r="AH265" s="350"/>
      <c r="AI265" s="341">
        <v>2.0</v>
      </c>
      <c r="AJ265" s="342" t="s">
        <v>156</v>
      </c>
      <c r="AK265" s="343" t="s">
        <v>121</v>
      </c>
      <c r="AL265" s="343" t="s">
        <v>152</v>
      </c>
      <c r="AM265" s="344" t="str">
        <f>ADHB!AM265</f>
        <v/>
      </c>
      <c r="AN265" s="344"/>
      <c r="AO265" s="344">
        <f t="shared" si="2099"/>
        <v>0</v>
      </c>
      <c r="AP265" s="345"/>
      <c r="AQ265" s="344">
        <f t="shared" si="2100"/>
        <v>0</v>
      </c>
      <c r="AR265" s="346"/>
      <c r="AS265" s="347"/>
      <c r="AT265" s="347"/>
      <c r="AU265" s="344">
        <f t="shared" si="2101"/>
        <v>0</v>
      </c>
      <c r="AV265" s="345">
        <v>0.294289866351475</v>
      </c>
      <c r="AW265" s="348">
        <f t="shared" si="2102"/>
        <v>0</v>
      </c>
      <c r="AX265" s="349">
        <f t="shared" si="2103"/>
        <v>0</v>
      </c>
      <c r="AY265" s="350"/>
      <c r="AZ265" s="341">
        <v>2.0</v>
      </c>
      <c r="BA265" s="342" t="s">
        <v>156</v>
      </c>
      <c r="BB265" s="343" t="s">
        <v>121</v>
      </c>
      <c r="BC265" s="343" t="s">
        <v>152</v>
      </c>
      <c r="BD265" s="344" t="str">
        <f>ADHB!BD265</f>
        <v/>
      </c>
      <c r="BE265" s="344"/>
      <c r="BF265" s="344">
        <f t="shared" si="2104"/>
        <v>0</v>
      </c>
      <c r="BG265" s="345"/>
      <c r="BH265" s="344">
        <f t="shared" si="2105"/>
        <v>0</v>
      </c>
      <c r="BI265" s="346"/>
      <c r="BJ265" s="347"/>
      <c r="BK265" s="347"/>
      <c r="BL265" s="344">
        <f t="shared" si="2106"/>
        <v>0</v>
      </c>
      <c r="BM265" s="345">
        <v>0.294289866351475</v>
      </c>
      <c r="BN265" s="348">
        <f t="shared" si="2107"/>
        <v>0</v>
      </c>
      <c r="BO265" s="349">
        <f t="shared" si="2108"/>
        <v>0</v>
      </c>
      <c r="BP265" s="350"/>
      <c r="BQ265" s="341">
        <v>2.0</v>
      </c>
      <c r="BR265" s="342" t="s">
        <v>156</v>
      </c>
      <c r="BS265" s="343" t="s">
        <v>121</v>
      </c>
      <c r="BT265" s="343" t="s">
        <v>152</v>
      </c>
      <c r="BU265" s="344" t="str">
        <f>ADHB!BU265</f>
        <v/>
      </c>
      <c r="BV265" s="344"/>
      <c r="BW265" s="344">
        <f t="shared" si="2109"/>
        <v>0</v>
      </c>
      <c r="BX265" s="345"/>
      <c r="BY265" s="344">
        <f t="shared" si="2110"/>
        <v>0</v>
      </c>
      <c r="BZ265" s="346"/>
      <c r="CA265" s="347"/>
      <c r="CB265" s="347"/>
      <c r="CC265" s="344">
        <f t="shared" si="2111"/>
        <v>0</v>
      </c>
      <c r="CD265" s="345">
        <v>0.294289866351475</v>
      </c>
      <c r="CE265" s="348">
        <f t="shared" si="2112"/>
        <v>0</v>
      </c>
      <c r="CF265" s="349">
        <f t="shared" si="2113"/>
        <v>0</v>
      </c>
      <c r="CG265" s="350"/>
      <c r="CH265" s="341">
        <v>2.0</v>
      </c>
      <c r="CI265" s="342" t="s">
        <v>156</v>
      </c>
      <c r="CJ265" s="343" t="s">
        <v>121</v>
      </c>
      <c r="CK265" s="343" t="s">
        <v>152</v>
      </c>
      <c r="CL265" s="344" t="str">
        <f>ADHB!CL265</f>
        <v/>
      </c>
      <c r="CM265" s="344"/>
      <c r="CN265" s="344">
        <f t="shared" si="2114"/>
        <v>0</v>
      </c>
      <c r="CO265" s="345"/>
      <c r="CP265" s="344">
        <f t="shared" si="2115"/>
        <v>0</v>
      </c>
      <c r="CQ265" s="346"/>
      <c r="CR265" s="347"/>
      <c r="CS265" s="347"/>
      <c r="CT265" s="344">
        <f t="shared" si="2116"/>
        <v>0</v>
      </c>
      <c r="CU265" s="345">
        <v>0.294289866351475</v>
      </c>
      <c r="CV265" s="348">
        <f t="shared" si="2117"/>
        <v>0</v>
      </c>
      <c r="CW265" s="349">
        <f t="shared" si="2118"/>
        <v>0</v>
      </c>
      <c r="CX265" s="350"/>
      <c r="CY265" s="341">
        <v>2.0</v>
      </c>
      <c r="CZ265" s="342" t="s">
        <v>156</v>
      </c>
      <c r="DA265" s="343" t="s">
        <v>121</v>
      </c>
      <c r="DB265" s="343" t="s">
        <v>152</v>
      </c>
      <c r="DC265" s="344" t="str">
        <f>ADHB!DC265</f>
        <v/>
      </c>
      <c r="DD265" s="344"/>
      <c r="DE265" s="344">
        <f t="shared" si="2119"/>
        <v>0</v>
      </c>
      <c r="DF265" s="345"/>
      <c r="DG265" s="344">
        <f t="shared" si="2120"/>
        <v>0</v>
      </c>
      <c r="DH265" s="346"/>
      <c r="DI265" s="347"/>
      <c r="DJ265" s="347"/>
      <c r="DK265" s="344">
        <f t="shared" si="2121"/>
        <v>0</v>
      </c>
      <c r="DL265" s="345">
        <v>0.294289866351475</v>
      </c>
      <c r="DM265" s="348">
        <f t="shared" si="2122"/>
        <v>0</v>
      </c>
      <c r="DN265" s="349">
        <f t="shared" si="2123"/>
        <v>0</v>
      </c>
      <c r="DO265" s="350"/>
      <c r="DP265" s="341">
        <v>2.0</v>
      </c>
      <c r="DQ265" s="342" t="s">
        <v>156</v>
      </c>
      <c r="DR265" s="343" t="s">
        <v>121</v>
      </c>
      <c r="DS265" s="343" t="s">
        <v>152</v>
      </c>
      <c r="DT265" s="344" t="str">
        <f>ADHB!DT265</f>
        <v/>
      </c>
      <c r="DU265" s="344"/>
      <c r="DV265" s="344">
        <f t="shared" si="2124"/>
        <v>0</v>
      </c>
      <c r="DW265" s="345"/>
      <c r="DX265" s="344">
        <f t="shared" si="2125"/>
        <v>0</v>
      </c>
      <c r="DY265" s="346"/>
      <c r="DZ265" s="347"/>
      <c r="EA265" s="347"/>
      <c r="EB265" s="344">
        <f t="shared" si="2126"/>
        <v>0</v>
      </c>
      <c r="EC265" s="345">
        <v>0.294289866351475</v>
      </c>
      <c r="ED265" s="348">
        <f t="shared" si="2127"/>
        <v>0</v>
      </c>
      <c r="EE265" s="349">
        <f t="shared" si="2128"/>
        <v>0</v>
      </c>
      <c r="EF265" s="350"/>
      <c r="EG265" s="341">
        <v>2.0</v>
      </c>
      <c r="EH265" s="342" t="s">
        <v>156</v>
      </c>
      <c r="EI265" s="343" t="s">
        <v>121</v>
      </c>
      <c r="EJ265" s="343" t="s">
        <v>152</v>
      </c>
      <c r="EK265" s="344" t="str">
        <f>ADHB!EK265</f>
        <v/>
      </c>
      <c r="EL265" s="344"/>
      <c r="EM265" s="344">
        <f t="shared" si="2129"/>
        <v>0</v>
      </c>
      <c r="EN265" s="345"/>
      <c r="EO265" s="344">
        <f t="shared" si="2130"/>
        <v>0</v>
      </c>
      <c r="EP265" s="346"/>
      <c r="EQ265" s="347"/>
      <c r="ER265" s="347"/>
      <c r="ES265" s="344">
        <f t="shared" si="2131"/>
        <v>0</v>
      </c>
      <c r="ET265" s="345">
        <v>0.294289866351475</v>
      </c>
      <c r="EU265" s="348">
        <f t="shared" si="2132"/>
        <v>0</v>
      </c>
      <c r="EV265" s="349">
        <f t="shared" si="2133"/>
        <v>0</v>
      </c>
      <c r="EW265" s="350"/>
      <c r="EX265" s="341">
        <v>2.0</v>
      </c>
      <c r="EY265" s="342" t="s">
        <v>156</v>
      </c>
      <c r="EZ265" s="343" t="s">
        <v>121</v>
      </c>
      <c r="FA265" s="343" t="s">
        <v>152</v>
      </c>
      <c r="FB265" s="344" t="str">
        <f>ADHB!FB265</f>
        <v/>
      </c>
      <c r="FC265" s="344"/>
      <c r="FD265" s="344">
        <f t="shared" si="2134"/>
        <v>0</v>
      </c>
      <c r="FE265" s="345"/>
      <c r="FF265" s="344">
        <f t="shared" si="2135"/>
        <v>0</v>
      </c>
      <c r="FG265" s="346"/>
      <c r="FH265" s="347"/>
      <c r="FI265" s="347"/>
      <c r="FJ265" s="344">
        <f t="shared" si="2136"/>
        <v>0</v>
      </c>
      <c r="FK265" s="345">
        <v>0.294289866351475</v>
      </c>
      <c r="FL265" s="348">
        <f t="shared" si="2137"/>
        <v>0</v>
      </c>
      <c r="FM265" s="349">
        <f t="shared" si="2138"/>
        <v>0</v>
      </c>
      <c r="FN265" s="350"/>
      <c r="FO265" s="341">
        <v>2.0</v>
      </c>
      <c r="FP265" s="342" t="s">
        <v>156</v>
      </c>
      <c r="FQ265" s="343" t="s">
        <v>121</v>
      </c>
      <c r="FR265" s="343" t="s">
        <v>152</v>
      </c>
      <c r="FS265" s="344" t="str">
        <f>ADHB!FS265</f>
        <v/>
      </c>
      <c r="FT265" s="344"/>
      <c r="FU265" s="344">
        <f t="shared" si="2139"/>
        <v>0</v>
      </c>
      <c r="FV265" s="345"/>
      <c r="FW265" s="344">
        <f t="shared" si="2140"/>
        <v>0</v>
      </c>
      <c r="FX265" s="346"/>
      <c r="FY265" s="347"/>
      <c r="FZ265" s="347"/>
      <c r="GA265" s="344">
        <f t="shared" si="2141"/>
        <v>0</v>
      </c>
      <c r="GB265" s="345">
        <v>0.294289866351475</v>
      </c>
      <c r="GC265" s="348">
        <f t="shared" si="2142"/>
        <v>0</v>
      </c>
      <c r="GD265" s="349">
        <f t="shared" si="2143"/>
        <v>0</v>
      </c>
      <c r="GE265" s="350"/>
      <c r="GF265" s="341">
        <v>2.0</v>
      </c>
      <c r="GG265" s="342" t="s">
        <v>156</v>
      </c>
      <c r="GH265" s="343" t="s">
        <v>121</v>
      </c>
      <c r="GI265" s="343" t="s">
        <v>152</v>
      </c>
      <c r="GJ265" s="344" t="str">
        <f>ADHB!GJ265</f>
        <v/>
      </c>
      <c r="GK265" s="344"/>
      <c r="GL265" s="344">
        <f t="shared" si="2144"/>
        <v>0</v>
      </c>
      <c r="GM265" s="345"/>
      <c r="GN265" s="344">
        <f t="shared" si="2145"/>
        <v>0</v>
      </c>
      <c r="GO265" s="346"/>
      <c r="GP265" s="347"/>
      <c r="GQ265" s="347"/>
      <c r="GR265" s="344">
        <f t="shared" si="2146"/>
        <v>0</v>
      </c>
      <c r="GS265" s="345">
        <v>0.294289866351475</v>
      </c>
      <c r="GT265" s="348">
        <f t="shared" si="2147"/>
        <v>0</v>
      </c>
      <c r="GU265" s="349">
        <f t="shared" si="2148"/>
        <v>0</v>
      </c>
      <c r="GV265" s="350"/>
      <c r="GW265" s="341">
        <v>2.0</v>
      </c>
      <c r="GX265" s="342" t="s">
        <v>156</v>
      </c>
      <c r="GY265" s="343" t="s">
        <v>121</v>
      </c>
      <c r="GZ265" s="343" t="s">
        <v>152</v>
      </c>
      <c r="HA265" s="344" t="str">
        <f>ADHB!HA265</f>
        <v/>
      </c>
      <c r="HB265" s="344"/>
      <c r="HC265" s="344">
        <f t="shared" si="2149"/>
        <v>0</v>
      </c>
      <c r="HD265" s="345"/>
      <c r="HE265" s="344">
        <f t="shared" si="2150"/>
        <v>0</v>
      </c>
      <c r="HF265" s="346"/>
      <c r="HG265" s="347"/>
      <c r="HH265" s="347"/>
      <c r="HI265" s="344">
        <f t="shared" si="2151"/>
        <v>0</v>
      </c>
      <c r="HJ265" s="345">
        <v>0.294289866351475</v>
      </c>
      <c r="HK265" s="348">
        <f t="shared" si="2152"/>
        <v>0</v>
      </c>
      <c r="HL265" s="349">
        <f t="shared" si="2153"/>
        <v>0</v>
      </c>
      <c r="HM265" s="350"/>
      <c r="HN265" s="341">
        <v>2.0</v>
      </c>
      <c r="HO265" s="342" t="s">
        <v>156</v>
      </c>
      <c r="HP265" s="343" t="s">
        <v>121</v>
      </c>
      <c r="HQ265" s="343" t="s">
        <v>152</v>
      </c>
      <c r="HR265" s="344" t="str">
        <f>ADHB!HR265</f>
        <v/>
      </c>
      <c r="HS265" s="344"/>
      <c r="HT265" s="344">
        <f t="shared" si="2154"/>
        <v>0</v>
      </c>
      <c r="HU265" s="345"/>
      <c r="HV265" s="344">
        <f t="shared" si="2155"/>
        <v>0</v>
      </c>
      <c r="HW265" s="346"/>
      <c r="HX265" s="347"/>
      <c r="HY265" s="347"/>
      <c r="HZ265" s="344">
        <f t="shared" si="2156"/>
        <v>0</v>
      </c>
      <c r="IA265" s="345">
        <v>0.294289866351475</v>
      </c>
      <c r="IB265" s="348">
        <f t="shared" si="2157"/>
        <v>0</v>
      </c>
      <c r="IC265" s="349">
        <f t="shared" si="2158"/>
        <v>0</v>
      </c>
      <c r="ID265" s="350"/>
      <c r="IE265" s="341">
        <v>2.0</v>
      </c>
      <c r="IF265" s="342" t="s">
        <v>156</v>
      </c>
      <c r="IG265" s="343" t="s">
        <v>121</v>
      </c>
      <c r="IH265" s="343" t="s">
        <v>152</v>
      </c>
      <c r="II265" s="344" t="str">
        <f>ADHB!II265</f>
        <v/>
      </c>
      <c r="IJ265" s="344"/>
      <c r="IK265" s="344">
        <f t="shared" si="2159"/>
        <v>0</v>
      </c>
      <c r="IL265" s="345"/>
      <c r="IM265" s="344">
        <f t="shared" si="2160"/>
        <v>0</v>
      </c>
      <c r="IN265" s="346"/>
      <c r="IO265" s="347"/>
      <c r="IP265" s="347"/>
      <c r="IQ265" s="344">
        <f t="shared" si="2161"/>
        <v>0</v>
      </c>
      <c r="IR265" s="345">
        <v>0.294289866351475</v>
      </c>
      <c r="IS265" s="348">
        <f t="shared" si="2162"/>
        <v>0</v>
      </c>
      <c r="IT265" s="349">
        <f t="shared" si="2163"/>
        <v>0</v>
      </c>
      <c r="IU265" s="350"/>
      <c r="IV265" s="341">
        <v>2.0</v>
      </c>
      <c r="IW265" s="342" t="s">
        <v>156</v>
      </c>
      <c r="IX265" s="343" t="s">
        <v>121</v>
      </c>
      <c r="IY265" s="343" t="s">
        <v>152</v>
      </c>
      <c r="IZ265" s="344" t="str">
        <f>ADHB!IZ265</f>
        <v/>
      </c>
      <c r="JA265" s="344"/>
      <c r="JB265" s="344">
        <f t="shared" si="2164"/>
        <v>0</v>
      </c>
      <c r="JC265" s="345"/>
      <c r="JD265" s="344">
        <f t="shared" si="2165"/>
        <v>0</v>
      </c>
      <c r="JE265" s="346"/>
      <c r="JF265" s="347"/>
      <c r="JG265" s="347"/>
      <c r="JH265" s="344">
        <f t="shared" si="2166"/>
        <v>0</v>
      </c>
      <c r="JI265" s="345">
        <v>0.294289866351475</v>
      </c>
      <c r="JJ265" s="348">
        <f t="shared" si="2167"/>
        <v>0</v>
      </c>
      <c r="JK265" s="349">
        <f t="shared" si="2168"/>
        <v>0</v>
      </c>
      <c r="JL265" s="350"/>
      <c r="JM265" s="341">
        <v>2.0</v>
      </c>
      <c r="JN265" s="342" t="s">
        <v>156</v>
      </c>
      <c r="JO265" s="343" t="s">
        <v>121</v>
      </c>
      <c r="JP265" s="343" t="s">
        <v>152</v>
      </c>
      <c r="JQ265" s="344" t="str">
        <f>ADHB!KY265</f>
        <v/>
      </c>
      <c r="JR265" s="344"/>
      <c r="JS265" s="344">
        <f t="shared" si="2169"/>
        <v>0</v>
      </c>
      <c r="JT265" s="345"/>
      <c r="JU265" s="344">
        <f t="shared" si="2170"/>
        <v>0</v>
      </c>
      <c r="JV265" s="346"/>
      <c r="JW265" s="347"/>
      <c r="JX265" s="347"/>
      <c r="JY265" s="344">
        <f t="shared" si="2171"/>
        <v>0</v>
      </c>
      <c r="JZ265" s="345">
        <v>0.294289866351475</v>
      </c>
      <c r="KA265" s="348">
        <f t="shared" si="2172"/>
        <v>0</v>
      </c>
      <c r="KB265" s="349">
        <f t="shared" si="2173"/>
        <v>0</v>
      </c>
      <c r="KC265" s="350"/>
      <c r="KD265" s="341">
        <v>2.0</v>
      </c>
      <c r="KE265" s="342" t="s">
        <v>156</v>
      </c>
      <c r="KF265" s="343" t="s">
        <v>121</v>
      </c>
      <c r="KG265" s="343" t="s">
        <v>152</v>
      </c>
      <c r="KH265" s="344" t="str">
        <f>ADHB!LP265</f>
        <v/>
      </c>
      <c r="KI265" s="344"/>
      <c r="KJ265" s="344">
        <f t="shared" si="2174"/>
        <v>0</v>
      </c>
      <c r="KK265" s="345"/>
      <c r="KL265" s="344">
        <f t="shared" si="2175"/>
        <v>0</v>
      </c>
      <c r="KM265" s="346"/>
      <c r="KN265" s="347"/>
      <c r="KO265" s="347"/>
      <c r="KP265" s="344">
        <f t="shared" si="2176"/>
        <v>0</v>
      </c>
      <c r="KQ265" s="345">
        <v>0.294289866351475</v>
      </c>
      <c r="KR265" s="348">
        <f t="shared" si="2177"/>
        <v>0</v>
      </c>
      <c r="KS265" s="349">
        <f t="shared" si="2178"/>
        <v>0</v>
      </c>
      <c r="KT265" s="350"/>
      <c r="KU265" s="351"/>
    </row>
    <row r="266" ht="15.75" customHeight="1">
      <c r="A266" s="341">
        <v>3.0</v>
      </c>
      <c r="B266" s="342" t="s">
        <v>157</v>
      </c>
      <c r="C266" s="343" t="s">
        <v>121</v>
      </c>
      <c r="D266" s="343" t="s">
        <v>152</v>
      </c>
      <c r="E266" s="344" t="str">
        <f>ADHB!E266</f>
        <v/>
      </c>
      <c r="F266" s="344"/>
      <c r="G266" s="344">
        <f t="shared" si="2089"/>
        <v>0</v>
      </c>
      <c r="H266" s="345"/>
      <c r="I266" s="344">
        <f t="shared" si="2090"/>
        <v>0</v>
      </c>
      <c r="J266" s="346"/>
      <c r="K266" s="347"/>
      <c r="L266" s="347"/>
      <c r="M266" s="344">
        <f t="shared" si="2091"/>
        <v>0</v>
      </c>
      <c r="N266" s="345">
        <v>0.294289866351475</v>
      </c>
      <c r="O266" s="348">
        <f t="shared" si="2092"/>
        <v>0</v>
      </c>
      <c r="P266" s="349">
        <f t="shared" si="2093"/>
        <v>0</v>
      </c>
      <c r="Q266" s="350"/>
      <c r="R266" s="341">
        <v>3.0</v>
      </c>
      <c r="S266" s="342" t="s">
        <v>157</v>
      </c>
      <c r="T266" s="343" t="s">
        <v>121</v>
      </c>
      <c r="U266" s="343" t="s">
        <v>152</v>
      </c>
      <c r="V266" s="344" t="str">
        <f>ADHB!V266</f>
        <v/>
      </c>
      <c r="W266" s="344"/>
      <c r="X266" s="344">
        <f t="shared" si="2094"/>
        <v>0</v>
      </c>
      <c r="Y266" s="345"/>
      <c r="Z266" s="344">
        <f t="shared" si="2095"/>
        <v>0</v>
      </c>
      <c r="AA266" s="346"/>
      <c r="AB266" s="347"/>
      <c r="AC266" s="347"/>
      <c r="AD266" s="344">
        <f t="shared" si="2096"/>
        <v>0</v>
      </c>
      <c r="AE266" s="345">
        <v>0.294289866351475</v>
      </c>
      <c r="AF266" s="348">
        <f t="shared" si="2097"/>
        <v>0</v>
      </c>
      <c r="AG266" s="349">
        <f t="shared" si="2098"/>
        <v>0</v>
      </c>
      <c r="AH266" s="350"/>
      <c r="AI266" s="341">
        <v>3.0</v>
      </c>
      <c r="AJ266" s="342" t="s">
        <v>157</v>
      </c>
      <c r="AK266" s="343" t="s">
        <v>121</v>
      </c>
      <c r="AL266" s="343" t="s">
        <v>152</v>
      </c>
      <c r="AM266" s="344" t="str">
        <f>ADHB!AM266</f>
        <v/>
      </c>
      <c r="AN266" s="344"/>
      <c r="AO266" s="344">
        <f t="shared" si="2099"/>
        <v>0</v>
      </c>
      <c r="AP266" s="345"/>
      <c r="AQ266" s="344">
        <f t="shared" si="2100"/>
        <v>0</v>
      </c>
      <c r="AR266" s="346"/>
      <c r="AS266" s="347"/>
      <c r="AT266" s="347"/>
      <c r="AU266" s="344">
        <f t="shared" si="2101"/>
        <v>0</v>
      </c>
      <c r="AV266" s="345">
        <v>0.294289866351475</v>
      </c>
      <c r="AW266" s="348">
        <f t="shared" si="2102"/>
        <v>0</v>
      </c>
      <c r="AX266" s="349">
        <f t="shared" si="2103"/>
        <v>0</v>
      </c>
      <c r="AY266" s="350"/>
      <c r="AZ266" s="341">
        <v>3.0</v>
      </c>
      <c r="BA266" s="342" t="s">
        <v>157</v>
      </c>
      <c r="BB266" s="343" t="s">
        <v>121</v>
      </c>
      <c r="BC266" s="343" t="s">
        <v>152</v>
      </c>
      <c r="BD266" s="344" t="str">
        <f>ADHB!BD266</f>
        <v/>
      </c>
      <c r="BE266" s="344"/>
      <c r="BF266" s="344">
        <f t="shared" si="2104"/>
        <v>0</v>
      </c>
      <c r="BG266" s="345"/>
      <c r="BH266" s="344">
        <f t="shared" si="2105"/>
        <v>0</v>
      </c>
      <c r="BI266" s="346"/>
      <c r="BJ266" s="347"/>
      <c r="BK266" s="347"/>
      <c r="BL266" s="344">
        <f t="shared" si="2106"/>
        <v>0</v>
      </c>
      <c r="BM266" s="345">
        <v>0.294289866351475</v>
      </c>
      <c r="BN266" s="348">
        <f t="shared" si="2107"/>
        <v>0</v>
      </c>
      <c r="BO266" s="349">
        <f t="shared" si="2108"/>
        <v>0</v>
      </c>
      <c r="BP266" s="350"/>
      <c r="BQ266" s="341">
        <v>3.0</v>
      </c>
      <c r="BR266" s="342" t="s">
        <v>157</v>
      </c>
      <c r="BS266" s="343" t="s">
        <v>121</v>
      </c>
      <c r="BT266" s="343" t="s">
        <v>152</v>
      </c>
      <c r="BU266" s="344" t="str">
        <f>ADHB!BU266</f>
        <v/>
      </c>
      <c r="BV266" s="344"/>
      <c r="BW266" s="344">
        <f t="shared" si="2109"/>
        <v>0</v>
      </c>
      <c r="BX266" s="345"/>
      <c r="BY266" s="344">
        <f t="shared" si="2110"/>
        <v>0</v>
      </c>
      <c r="BZ266" s="346"/>
      <c r="CA266" s="347"/>
      <c r="CB266" s="347"/>
      <c r="CC266" s="344">
        <f t="shared" si="2111"/>
        <v>0</v>
      </c>
      <c r="CD266" s="345">
        <v>0.294289866351475</v>
      </c>
      <c r="CE266" s="348">
        <f t="shared" si="2112"/>
        <v>0</v>
      </c>
      <c r="CF266" s="349">
        <f t="shared" si="2113"/>
        <v>0</v>
      </c>
      <c r="CG266" s="350"/>
      <c r="CH266" s="341">
        <v>3.0</v>
      </c>
      <c r="CI266" s="342" t="s">
        <v>157</v>
      </c>
      <c r="CJ266" s="343" t="s">
        <v>121</v>
      </c>
      <c r="CK266" s="343" t="s">
        <v>152</v>
      </c>
      <c r="CL266" s="344" t="str">
        <f>ADHB!CL266</f>
        <v/>
      </c>
      <c r="CM266" s="344"/>
      <c r="CN266" s="344">
        <f t="shared" si="2114"/>
        <v>0</v>
      </c>
      <c r="CO266" s="345"/>
      <c r="CP266" s="344">
        <f t="shared" si="2115"/>
        <v>0</v>
      </c>
      <c r="CQ266" s="346"/>
      <c r="CR266" s="347"/>
      <c r="CS266" s="347"/>
      <c r="CT266" s="344">
        <f t="shared" si="2116"/>
        <v>0</v>
      </c>
      <c r="CU266" s="345">
        <v>0.294289866351475</v>
      </c>
      <c r="CV266" s="348">
        <f t="shared" si="2117"/>
        <v>0</v>
      </c>
      <c r="CW266" s="349">
        <f t="shared" si="2118"/>
        <v>0</v>
      </c>
      <c r="CX266" s="350"/>
      <c r="CY266" s="341">
        <v>3.0</v>
      </c>
      <c r="CZ266" s="342" t="s">
        <v>157</v>
      </c>
      <c r="DA266" s="343" t="s">
        <v>121</v>
      </c>
      <c r="DB266" s="343" t="s">
        <v>152</v>
      </c>
      <c r="DC266" s="344" t="str">
        <f>ADHB!DC266</f>
        <v/>
      </c>
      <c r="DD266" s="344"/>
      <c r="DE266" s="344">
        <f t="shared" si="2119"/>
        <v>0</v>
      </c>
      <c r="DF266" s="345"/>
      <c r="DG266" s="344">
        <f t="shared" si="2120"/>
        <v>0</v>
      </c>
      <c r="DH266" s="346"/>
      <c r="DI266" s="347"/>
      <c r="DJ266" s="347"/>
      <c r="DK266" s="344">
        <f t="shared" si="2121"/>
        <v>0</v>
      </c>
      <c r="DL266" s="345">
        <v>0.294289866351475</v>
      </c>
      <c r="DM266" s="348">
        <f t="shared" si="2122"/>
        <v>0</v>
      </c>
      <c r="DN266" s="349">
        <f t="shared" si="2123"/>
        <v>0</v>
      </c>
      <c r="DO266" s="350"/>
      <c r="DP266" s="341">
        <v>3.0</v>
      </c>
      <c r="DQ266" s="342" t="s">
        <v>157</v>
      </c>
      <c r="DR266" s="343" t="s">
        <v>121</v>
      </c>
      <c r="DS266" s="343" t="s">
        <v>152</v>
      </c>
      <c r="DT266" s="344" t="str">
        <f>ADHB!DT266</f>
        <v/>
      </c>
      <c r="DU266" s="344"/>
      <c r="DV266" s="344">
        <f t="shared" si="2124"/>
        <v>0</v>
      </c>
      <c r="DW266" s="345"/>
      <c r="DX266" s="344">
        <f t="shared" si="2125"/>
        <v>0</v>
      </c>
      <c r="DY266" s="346"/>
      <c r="DZ266" s="347"/>
      <c r="EA266" s="347"/>
      <c r="EB266" s="344">
        <f t="shared" si="2126"/>
        <v>0</v>
      </c>
      <c r="EC266" s="345">
        <v>0.294289866351475</v>
      </c>
      <c r="ED266" s="348">
        <f t="shared" si="2127"/>
        <v>0</v>
      </c>
      <c r="EE266" s="349">
        <f t="shared" si="2128"/>
        <v>0</v>
      </c>
      <c r="EF266" s="350"/>
      <c r="EG266" s="341">
        <v>3.0</v>
      </c>
      <c r="EH266" s="342" t="s">
        <v>157</v>
      </c>
      <c r="EI266" s="343" t="s">
        <v>121</v>
      </c>
      <c r="EJ266" s="343" t="s">
        <v>152</v>
      </c>
      <c r="EK266" s="344" t="str">
        <f>ADHB!EK266</f>
        <v/>
      </c>
      <c r="EL266" s="344"/>
      <c r="EM266" s="344">
        <f t="shared" si="2129"/>
        <v>0</v>
      </c>
      <c r="EN266" s="345"/>
      <c r="EO266" s="344">
        <f t="shared" si="2130"/>
        <v>0</v>
      </c>
      <c r="EP266" s="346"/>
      <c r="EQ266" s="347"/>
      <c r="ER266" s="347"/>
      <c r="ES266" s="344">
        <f t="shared" si="2131"/>
        <v>0</v>
      </c>
      <c r="ET266" s="345">
        <v>0.294289866351475</v>
      </c>
      <c r="EU266" s="348">
        <f t="shared" si="2132"/>
        <v>0</v>
      </c>
      <c r="EV266" s="349">
        <f t="shared" si="2133"/>
        <v>0</v>
      </c>
      <c r="EW266" s="350"/>
      <c r="EX266" s="341">
        <v>3.0</v>
      </c>
      <c r="EY266" s="342" t="s">
        <v>157</v>
      </c>
      <c r="EZ266" s="343" t="s">
        <v>121</v>
      </c>
      <c r="FA266" s="343" t="s">
        <v>152</v>
      </c>
      <c r="FB266" s="344" t="str">
        <f>ADHB!FB266</f>
        <v/>
      </c>
      <c r="FC266" s="344"/>
      <c r="FD266" s="344">
        <f t="shared" si="2134"/>
        <v>0</v>
      </c>
      <c r="FE266" s="345"/>
      <c r="FF266" s="344">
        <f t="shared" si="2135"/>
        <v>0</v>
      </c>
      <c r="FG266" s="346"/>
      <c r="FH266" s="347"/>
      <c r="FI266" s="347"/>
      <c r="FJ266" s="344">
        <f t="shared" si="2136"/>
        <v>0</v>
      </c>
      <c r="FK266" s="345">
        <v>0.294289866351475</v>
      </c>
      <c r="FL266" s="348">
        <f t="shared" si="2137"/>
        <v>0</v>
      </c>
      <c r="FM266" s="349">
        <f t="shared" si="2138"/>
        <v>0</v>
      </c>
      <c r="FN266" s="350"/>
      <c r="FO266" s="341">
        <v>3.0</v>
      </c>
      <c r="FP266" s="342" t="s">
        <v>157</v>
      </c>
      <c r="FQ266" s="343" t="s">
        <v>121</v>
      </c>
      <c r="FR266" s="343" t="s">
        <v>152</v>
      </c>
      <c r="FS266" s="344" t="str">
        <f>ADHB!FS266</f>
        <v/>
      </c>
      <c r="FT266" s="344"/>
      <c r="FU266" s="344">
        <f t="shared" si="2139"/>
        <v>0</v>
      </c>
      <c r="FV266" s="345"/>
      <c r="FW266" s="344">
        <f t="shared" si="2140"/>
        <v>0</v>
      </c>
      <c r="FX266" s="346"/>
      <c r="FY266" s="347"/>
      <c r="FZ266" s="347"/>
      <c r="GA266" s="344">
        <f t="shared" si="2141"/>
        <v>0</v>
      </c>
      <c r="GB266" s="345">
        <v>0.294289866351475</v>
      </c>
      <c r="GC266" s="348">
        <f t="shared" si="2142"/>
        <v>0</v>
      </c>
      <c r="GD266" s="349">
        <f t="shared" si="2143"/>
        <v>0</v>
      </c>
      <c r="GE266" s="350"/>
      <c r="GF266" s="341">
        <v>3.0</v>
      </c>
      <c r="GG266" s="342" t="s">
        <v>157</v>
      </c>
      <c r="GH266" s="343" t="s">
        <v>121</v>
      </c>
      <c r="GI266" s="343" t="s">
        <v>152</v>
      </c>
      <c r="GJ266" s="344" t="str">
        <f>ADHB!GJ266</f>
        <v/>
      </c>
      <c r="GK266" s="344"/>
      <c r="GL266" s="344">
        <f t="shared" si="2144"/>
        <v>0</v>
      </c>
      <c r="GM266" s="345"/>
      <c r="GN266" s="344">
        <f t="shared" si="2145"/>
        <v>0</v>
      </c>
      <c r="GO266" s="346"/>
      <c r="GP266" s="347"/>
      <c r="GQ266" s="347"/>
      <c r="GR266" s="344">
        <f t="shared" si="2146"/>
        <v>0</v>
      </c>
      <c r="GS266" s="345">
        <v>0.294289866351475</v>
      </c>
      <c r="GT266" s="348">
        <f t="shared" si="2147"/>
        <v>0</v>
      </c>
      <c r="GU266" s="349">
        <f t="shared" si="2148"/>
        <v>0</v>
      </c>
      <c r="GV266" s="350"/>
      <c r="GW266" s="341">
        <v>3.0</v>
      </c>
      <c r="GX266" s="342" t="s">
        <v>157</v>
      </c>
      <c r="GY266" s="343" t="s">
        <v>121</v>
      </c>
      <c r="GZ266" s="343" t="s">
        <v>152</v>
      </c>
      <c r="HA266" s="344" t="str">
        <f>ADHB!HA266</f>
        <v/>
      </c>
      <c r="HB266" s="344"/>
      <c r="HC266" s="344">
        <f t="shared" si="2149"/>
        <v>0</v>
      </c>
      <c r="HD266" s="345"/>
      <c r="HE266" s="344">
        <f t="shared" si="2150"/>
        <v>0</v>
      </c>
      <c r="HF266" s="346"/>
      <c r="HG266" s="347"/>
      <c r="HH266" s="347"/>
      <c r="HI266" s="344">
        <f t="shared" si="2151"/>
        <v>0</v>
      </c>
      <c r="HJ266" s="345">
        <v>0.294289866351475</v>
      </c>
      <c r="HK266" s="348">
        <f t="shared" si="2152"/>
        <v>0</v>
      </c>
      <c r="HL266" s="349">
        <f t="shared" si="2153"/>
        <v>0</v>
      </c>
      <c r="HM266" s="350"/>
      <c r="HN266" s="341">
        <v>3.0</v>
      </c>
      <c r="HO266" s="342" t="s">
        <v>157</v>
      </c>
      <c r="HP266" s="343" t="s">
        <v>121</v>
      </c>
      <c r="HQ266" s="343" t="s">
        <v>152</v>
      </c>
      <c r="HR266" s="344" t="str">
        <f>ADHB!HR266</f>
        <v/>
      </c>
      <c r="HS266" s="344"/>
      <c r="HT266" s="344">
        <f t="shared" si="2154"/>
        <v>0</v>
      </c>
      <c r="HU266" s="345"/>
      <c r="HV266" s="344">
        <f t="shared" si="2155"/>
        <v>0</v>
      </c>
      <c r="HW266" s="346"/>
      <c r="HX266" s="347"/>
      <c r="HY266" s="347"/>
      <c r="HZ266" s="344">
        <f t="shared" si="2156"/>
        <v>0</v>
      </c>
      <c r="IA266" s="345">
        <v>0.294289866351475</v>
      </c>
      <c r="IB266" s="348">
        <f t="shared" si="2157"/>
        <v>0</v>
      </c>
      <c r="IC266" s="349">
        <f t="shared" si="2158"/>
        <v>0</v>
      </c>
      <c r="ID266" s="350"/>
      <c r="IE266" s="341">
        <v>3.0</v>
      </c>
      <c r="IF266" s="342" t="s">
        <v>157</v>
      </c>
      <c r="IG266" s="343" t="s">
        <v>121</v>
      </c>
      <c r="IH266" s="343" t="s">
        <v>152</v>
      </c>
      <c r="II266" s="344" t="str">
        <f>ADHB!II266</f>
        <v/>
      </c>
      <c r="IJ266" s="344"/>
      <c r="IK266" s="344">
        <f t="shared" si="2159"/>
        <v>0</v>
      </c>
      <c r="IL266" s="345"/>
      <c r="IM266" s="344">
        <f t="shared" si="2160"/>
        <v>0</v>
      </c>
      <c r="IN266" s="346"/>
      <c r="IO266" s="347"/>
      <c r="IP266" s="347"/>
      <c r="IQ266" s="344">
        <f t="shared" si="2161"/>
        <v>0</v>
      </c>
      <c r="IR266" s="345">
        <v>0.294289866351475</v>
      </c>
      <c r="IS266" s="348">
        <f t="shared" si="2162"/>
        <v>0</v>
      </c>
      <c r="IT266" s="349">
        <f t="shared" si="2163"/>
        <v>0</v>
      </c>
      <c r="IU266" s="350"/>
      <c r="IV266" s="341">
        <v>3.0</v>
      </c>
      <c r="IW266" s="342" t="s">
        <v>157</v>
      </c>
      <c r="IX266" s="343" t="s">
        <v>121</v>
      </c>
      <c r="IY266" s="343" t="s">
        <v>152</v>
      </c>
      <c r="IZ266" s="344" t="str">
        <f>ADHB!IZ266</f>
        <v/>
      </c>
      <c r="JA266" s="344"/>
      <c r="JB266" s="344">
        <f t="shared" si="2164"/>
        <v>0</v>
      </c>
      <c r="JC266" s="345"/>
      <c r="JD266" s="344">
        <f t="shared" si="2165"/>
        <v>0</v>
      </c>
      <c r="JE266" s="346"/>
      <c r="JF266" s="347"/>
      <c r="JG266" s="347"/>
      <c r="JH266" s="344">
        <f t="shared" si="2166"/>
        <v>0</v>
      </c>
      <c r="JI266" s="345">
        <v>0.294289866351475</v>
      </c>
      <c r="JJ266" s="348">
        <f t="shared" si="2167"/>
        <v>0</v>
      </c>
      <c r="JK266" s="349">
        <f t="shared" si="2168"/>
        <v>0</v>
      </c>
      <c r="JL266" s="350"/>
      <c r="JM266" s="341">
        <v>3.0</v>
      </c>
      <c r="JN266" s="342" t="s">
        <v>157</v>
      </c>
      <c r="JO266" s="343" t="s">
        <v>121</v>
      </c>
      <c r="JP266" s="343" t="s">
        <v>152</v>
      </c>
      <c r="JQ266" s="344" t="str">
        <f>ADHB!KY266</f>
        <v/>
      </c>
      <c r="JR266" s="344"/>
      <c r="JS266" s="344">
        <f t="shared" si="2169"/>
        <v>0</v>
      </c>
      <c r="JT266" s="345"/>
      <c r="JU266" s="344">
        <f t="shared" si="2170"/>
        <v>0</v>
      </c>
      <c r="JV266" s="346"/>
      <c r="JW266" s="347"/>
      <c r="JX266" s="347"/>
      <c r="JY266" s="344">
        <f t="shared" si="2171"/>
        <v>0</v>
      </c>
      <c r="JZ266" s="345">
        <v>0.294289866351475</v>
      </c>
      <c r="KA266" s="348">
        <f t="shared" si="2172"/>
        <v>0</v>
      </c>
      <c r="KB266" s="349">
        <f t="shared" si="2173"/>
        <v>0</v>
      </c>
      <c r="KC266" s="350"/>
      <c r="KD266" s="341">
        <v>3.0</v>
      </c>
      <c r="KE266" s="342" t="s">
        <v>157</v>
      </c>
      <c r="KF266" s="343" t="s">
        <v>121</v>
      </c>
      <c r="KG266" s="343" t="s">
        <v>152</v>
      </c>
      <c r="KH266" s="344" t="str">
        <f>ADHB!LP266</f>
        <v/>
      </c>
      <c r="KI266" s="344"/>
      <c r="KJ266" s="344">
        <f t="shared" si="2174"/>
        <v>0</v>
      </c>
      <c r="KK266" s="345"/>
      <c r="KL266" s="344">
        <f t="shared" si="2175"/>
        <v>0</v>
      </c>
      <c r="KM266" s="346"/>
      <c r="KN266" s="347"/>
      <c r="KO266" s="347"/>
      <c r="KP266" s="344">
        <f t="shared" si="2176"/>
        <v>0</v>
      </c>
      <c r="KQ266" s="345">
        <v>0.294289866351475</v>
      </c>
      <c r="KR266" s="348">
        <f t="shared" si="2177"/>
        <v>0</v>
      </c>
      <c r="KS266" s="349">
        <f t="shared" si="2178"/>
        <v>0</v>
      </c>
      <c r="KT266" s="350"/>
      <c r="KU266" s="351"/>
    </row>
    <row r="267" ht="15.75" customHeight="1">
      <c r="A267" s="341">
        <v>4.0</v>
      </c>
      <c r="B267" s="342" t="s">
        <v>158</v>
      </c>
      <c r="C267" s="343" t="s">
        <v>121</v>
      </c>
      <c r="D267" s="343" t="s">
        <v>152</v>
      </c>
      <c r="E267" s="344" t="str">
        <f>ADHB!E267</f>
        <v/>
      </c>
      <c r="F267" s="344"/>
      <c r="G267" s="344">
        <f t="shared" si="2089"/>
        <v>0</v>
      </c>
      <c r="H267" s="345"/>
      <c r="I267" s="344">
        <f t="shared" si="2090"/>
        <v>0</v>
      </c>
      <c r="J267" s="346"/>
      <c r="K267" s="347"/>
      <c r="L267" s="347"/>
      <c r="M267" s="344">
        <f t="shared" si="2091"/>
        <v>0</v>
      </c>
      <c r="N267" s="345">
        <v>0.294289866351475</v>
      </c>
      <c r="O267" s="348">
        <f t="shared" si="2092"/>
        <v>0</v>
      </c>
      <c r="P267" s="349">
        <f t="shared" si="2093"/>
        <v>0</v>
      </c>
      <c r="Q267" s="350"/>
      <c r="R267" s="341">
        <v>4.0</v>
      </c>
      <c r="S267" s="342" t="s">
        <v>158</v>
      </c>
      <c r="T267" s="343" t="s">
        <v>121</v>
      </c>
      <c r="U267" s="343" t="s">
        <v>152</v>
      </c>
      <c r="V267" s="344" t="str">
        <f>ADHB!V267</f>
        <v/>
      </c>
      <c r="W267" s="344"/>
      <c r="X267" s="344">
        <f t="shared" si="2094"/>
        <v>0</v>
      </c>
      <c r="Y267" s="345"/>
      <c r="Z267" s="344">
        <f t="shared" si="2095"/>
        <v>0</v>
      </c>
      <c r="AA267" s="346"/>
      <c r="AB267" s="347"/>
      <c r="AC267" s="347"/>
      <c r="AD267" s="344">
        <f t="shared" si="2096"/>
        <v>0</v>
      </c>
      <c r="AE267" s="345">
        <v>0.294289866351475</v>
      </c>
      <c r="AF267" s="348">
        <f t="shared" si="2097"/>
        <v>0</v>
      </c>
      <c r="AG267" s="349">
        <f t="shared" si="2098"/>
        <v>0</v>
      </c>
      <c r="AH267" s="350"/>
      <c r="AI267" s="341">
        <v>4.0</v>
      </c>
      <c r="AJ267" s="342" t="s">
        <v>158</v>
      </c>
      <c r="AK267" s="343" t="s">
        <v>121</v>
      </c>
      <c r="AL267" s="343" t="s">
        <v>152</v>
      </c>
      <c r="AM267" s="344" t="str">
        <f>ADHB!AM267</f>
        <v/>
      </c>
      <c r="AN267" s="344"/>
      <c r="AO267" s="344">
        <f t="shared" si="2099"/>
        <v>0</v>
      </c>
      <c r="AP267" s="345"/>
      <c r="AQ267" s="344">
        <f t="shared" si="2100"/>
        <v>0</v>
      </c>
      <c r="AR267" s="346"/>
      <c r="AS267" s="347"/>
      <c r="AT267" s="347"/>
      <c r="AU267" s="344">
        <f t="shared" si="2101"/>
        <v>0</v>
      </c>
      <c r="AV267" s="345">
        <v>0.294289866351475</v>
      </c>
      <c r="AW267" s="348">
        <f t="shared" si="2102"/>
        <v>0</v>
      </c>
      <c r="AX267" s="349">
        <f t="shared" si="2103"/>
        <v>0</v>
      </c>
      <c r="AY267" s="350"/>
      <c r="AZ267" s="341">
        <v>4.0</v>
      </c>
      <c r="BA267" s="342" t="s">
        <v>158</v>
      </c>
      <c r="BB267" s="343" t="s">
        <v>121</v>
      </c>
      <c r="BC267" s="343" t="s">
        <v>152</v>
      </c>
      <c r="BD267" s="344" t="str">
        <f>ADHB!BD267</f>
        <v/>
      </c>
      <c r="BE267" s="344"/>
      <c r="BF267" s="344">
        <f t="shared" si="2104"/>
        <v>0</v>
      </c>
      <c r="BG267" s="345"/>
      <c r="BH267" s="344">
        <f t="shared" si="2105"/>
        <v>0</v>
      </c>
      <c r="BI267" s="346"/>
      <c r="BJ267" s="347"/>
      <c r="BK267" s="347"/>
      <c r="BL267" s="344">
        <f t="shared" si="2106"/>
        <v>0</v>
      </c>
      <c r="BM267" s="345">
        <v>0.294289866351475</v>
      </c>
      <c r="BN267" s="348">
        <f t="shared" si="2107"/>
        <v>0</v>
      </c>
      <c r="BO267" s="349">
        <f t="shared" si="2108"/>
        <v>0</v>
      </c>
      <c r="BP267" s="350"/>
      <c r="BQ267" s="341">
        <v>4.0</v>
      </c>
      <c r="BR267" s="342" t="s">
        <v>158</v>
      </c>
      <c r="BS267" s="343" t="s">
        <v>121</v>
      </c>
      <c r="BT267" s="343" t="s">
        <v>152</v>
      </c>
      <c r="BU267" s="344" t="str">
        <f>ADHB!BU267</f>
        <v/>
      </c>
      <c r="BV267" s="344"/>
      <c r="BW267" s="344">
        <f t="shared" si="2109"/>
        <v>0</v>
      </c>
      <c r="BX267" s="345"/>
      <c r="BY267" s="344">
        <f t="shared" si="2110"/>
        <v>0</v>
      </c>
      <c r="BZ267" s="346"/>
      <c r="CA267" s="347"/>
      <c r="CB267" s="347"/>
      <c r="CC267" s="344">
        <f t="shared" si="2111"/>
        <v>0</v>
      </c>
      <c r="CD267" s="345">
        <v>0.294289866351475</v>
      </c>
      <c r="CE267" s="348">
        <f t="shared" si="2112"/>
        <v>0</v>
      </c>
      <c r="CF267" s="349">
        <f t="shared" si="2113"/>
        <v>0</v>
      </c>
      <c r="CG267" s="350"/>
      <c r="CH267" s="341">
        <v>4.0</v>
      </c>
      <c r="CI267" s="342" t="s">
        <v>158</v>
      </c>
      <c r="CJ267" s="343" t="s">
        <v>121</v>
      </c>
      <c r="CK267" s="343" t="s">
        <v>152</v>
      </c>
      <c r="CL267" s="344" t="str">
        <f>ADHB!CL267</f>
        <v/>
      </c>
      <c r="CM267" s="344"/>
      <c r="CN267" s="344">
        <f t="shared" si="2114"/>
        <v>0</v>
      </c>
      <c r="CO267" s="345"/>
      <c r="CP267" s="344">
        <f t="shared" si="2115"/>
        <v>0</v>
      </c>
      <c r="CQ267" s="346"/>
      <c r="CR267" s="347"/>
      <c r="CS267" s="347"/>
      <c r="CT267" s="344">
        <f t="shared" si="2116"/>
        <v>0</v>
      </c>
      <c r="CU267" s="345">
        <v>0.294289866351475</v>
      </c>
      <c r="CV267" s="348">
        <f t="shared" si="2117"/>
        <v>0</v>
      </c>
      <c r="CW267" s="349">
        <f t="shared" si="2118"/>
        <v>0</v>
      </c>
      <c r="CX267" s="350"/>
      <c r="CY267" s="341">
        <v>4.0</v>
      </c>
      <c r="CZ267" s="342" t="s">
        <v>158</v>
      </c>
      <c r="DA267" s="343" t="s">
        <v>121</v>
      </c>
      <c r="DB267" s="343" t="s">
        <v>152</v>
      </c>
      <c r="DC267" s="344" t="str">
        <f>ADHB!DC267</f>
        <v/>
      </c>
      <c r="DD267" s="344"/>
      <c r="DE267" s="344">
        <f t="shared" si="2119"/>
        <v>0</v>
      </c>
      <c r="DF267" s="345"/>
      <c r="DG267" s="344">
        <f t="shared" si="2120"/>
        <v>0</v>
      </c>
      <c r="DH267" s="346"/>
      <c r="DI267" s="347"/>
      <c r="DJ267" s="347"/>
      <c r="DK267" s="344">
        <f t="shared" si="2121"/>
        <v>0</v>
      </c>
      <c r="DL267" s="345">
        <v>0.294289866351475</v>
      </c>
      <c r="DM267" s="348">
        <f t="shared" si="2122"/>
        <v>0</v>
      </c>
      <c r="DN267" s="349">
        <f t="shared" si="2123"/>
        <v>0</v>
      </c>
      <c r="DO267" s="350"/>
      <c r="DP267" s="341">
        <v>4.0</v>
      </c>
      <c r="DQ267" s="342" t="s">
        <v>158</v>
      </c>
      <c r="DR267" s="343" t="s">
        <v>121</v>
      </c>
      <c r="DS267" s="343" t="s">
        <v>152</v>
      </c>
      <c r="DT267" s="344" t="str">
        <f>ADHB!DT267</f>
        <v/>
      </c>
      <c r="DU267" s="344"/>
      <c r="DV267" s="344">
        <f t="shared" si="2124"/>
        <v>0</v>
      </c>
      <c r="DW267" s="345"/>
      <c r="DX267" s="344">
        <f t="shared" si="2125"/>
        <v>0</v>
      </c>
      <c r="DY267" s="346"/>
      <c r="DZ267" s="347"/>
      <c r="EA267" s="347"/>
      <c r="EB267" s="344">
        <f t="shared" si="2126"/>
        <v>0</v>
      </c>
      <c r="EC267" s="345">
        <v>0.294289866351475</v>
      </c>
      <c r="ED267" s="348">
        <f t="shared" si="2127"/>
        <v>0</v>
      </c>
      <c r="EE267" s="349">
        <f t="shared" si="2128"/>
        <v>0</v>
      </c>
      <c r="EF267" s="350"/>
      <c r="EG267" s="341">
        <v>4.0</v>
      </c>
      <c r="EH267" s="342" t="s">
        <v>158</v>
      </c>
      <c r="EI267" s="343" t="s">
        <v>121</v>
      </c>
      <c r="EJ267" s="343" t="s">
        <v>152</v>
      </c>
      <c r="EK267" s="344" t="str">
        <f>ADHB!EK267</f>
        <v/>
      </c>
      <c r="EL267" s="344"/>
      <c r="EM267" s="344">
        <f t="shared" si="2129"/>
        <v>0</v>
      </c>
      <c r="EN267" s="345"/>
      <c r="EO267" s="344">
        <f t="shared" si="2130"/>
        <v>0</v>
      </c>
      <c r="EP267" s="346"/>
      <c r="EQ267" s="347"/>
      <c r="ER267" s="347"/>
      <c r="ES267" s="344">
        <f t="shared" si="2131"/>
        <v>0</v>
      </c>
      <c r="ET267" s="345">
        <v>0.294289866351475</v>
      </c>
      <c r="EU267" s="348">
        <f t="shared" si="2132"/>
        <v>0</v>
      </c>
      <c r="EV267" s="349">
        <f t="shared" si="2133"/>
        <v>0</v>
      </c>
      <c r="EW267" s="350"/>
      <c r="EX267" s="341">
        <v>4.0</v>
      </c>
      <c r="EY267" s="342" t="s">
        <v>158</v>
      </c>
      <c r="EZ267" s="343" t="s">
        <v>121</v>
      </c>
      <c r="FA267" s="343" t="s">
        <v>152</v>
      </c>
      <c r="FB267" s="344" t="str">
        <f>ADHB!FB267</f>
        <v/>
      </c>
      <c r="FC267" s="344"/>
      <c r="FD267" s="344">
        <f t="shared" si="2134"/>
        <v>0</v>
      </c>
      <c r="FE267" s="345"/>
      <c r="FF267" s="344">
        <f t="shared" si="2135"/>
        <v>0</v>
      </c>
      <c r="FG267" s="346"/>
      <c r="FH267" s="347"/>
      <c r="FI267" s="347"/>
      <c r="FJ267" s="344">
        <f t="shared" si="2136"/>
        <v>0</v>
      </c>
      <c r="FK267" s="345">
        <v>0.294289866351475</v>
      </c>
      <c r="FL267" s="348">
        <f t="shared" si="2137"/>
        <v>0</v>
      </c>
      <c r="FM267" s="349">
        <f t="shared" si="2138"/>
        <v>0</v>
      </c>
      <c r="FN267" s="350"/>
      <c r="FO267" s="341">
        <v>4.0</v>
      </c>
      <c r="FP267" s="342" t="s">
        <v>158</v>
      </c>
      <c r="FQ267" s="343" t="s">
        <v>121</v>
      </c>
      <c r="FR267" s="343" t="s">
        <v>152</v>
      </c>
      <c r="FS267" s="344" t="str">
        <f>ADHB!FS267</f>
        <v/>
      </c>
      <c r="FT267" s="344"/>
      <c r="FU267" s="344">
        <f t="shared" si="2139"/>
        <v>0</v>
      </c>
      <c r="FV267" s="345"/>
      <c r="FW267" s="344">
        <f t="shared" si="2140"/>
        <v>0</v>
      </c>
      <c r="FX267" s="346"/>
      <c r="FY267" s="347"/>
      <c r="FZ267" s="347"/>
      <c r="GA267" s="344">
        <f t="shared" si="2141"/>
        <v>0</v>
      </c>
      <c r="GB267" s="345">
        <v>0.294289866351475</v>
      </c>
      <c r="GC267" s="348">
        <f t="shared" si="2142"/>
        <v>0</v>
      </c>
      <c r="GD267" s="349">
        <f t="shared" si="2143"/>
        <v>0</v>
      </c>
      <c r="GE267" s="350"/>
      <c r="GF267" s="341">
        <v>4.0</v>
      </c>
      <c r="GG267" s="342" t="s">
        <v>158</v>
      </c>
      <c r="GH267" s="343" t="s">
        <v>121</v>
      </c>
      <c r="GI267" s="343" t="s">
        <v>152</v>
      </c>
      <c r="GJ267" s="344" t="str">
        <f>ADHB!GJ267</f>
        <v/>
      </c>
      <c r="GK267" s="344"/>
      <c r="GL267" s="344">
        <f t="shared" si="2144"/>
        <v>0</v>
      </c>
      <c r="GM267" s="345"/>
      <c r="GN267" s="344">
        <f t="shared" si="2145"/>
        <v>0</v>
      </c>
      <c r="GO267" s="346"/>
      <c r="GP267" s="347"/>
      <c r="GQ267" s="347"/>
      <c r="GR267" s="344">
        <f t="shared" si="2146"/>
        <v>0</v>
      </c>
      <c r="GS267" s="345">
        <v>0.294289866351475</v>
      </c>
      <c r="GT267" s="348">
        <f t="shared" si="2147"/>
        <v>0</v>
      </c>
      <c r="GU267" s="349">
        <f t="shared" si="2148"/>
        <v>0</v>
      </c>
      <c r="GV267" s="350"/>
      <c r="GW267" s="341">
        <v>4.0</v>
      </c>
      <c r="GX267" s="342" t="s">
        <v>158</v>
      </c>
      <c r="GY267" s="343" t="s">
        <v>121</v>
      </c>
      <c r="GZ267" s="343" t="s">
        <v>152</v>
      </c>
      <c r="HA267" s="344" t="str">
        <f>ADHB!HA267</f>
        <v/>
      </c>
      <c r="HB267" s="344"/>
      <c r="HC267" s="344">
        <f t="shared" si="2149"/>
        <v>0</v>
      </c>
      <c r="HD267" s="345"/>
      <c r="HE267" s="344">
        <f t="shared" si="2150"/>
        <v>0</v>
      </c>
      <c r="HF267" s="346"/>
      <c r="HG267" s="347"/>
      <c r="HH267" s="347"/>
      <c r="HI267" s="344">
        <f t="shared" si="2151"/>
        <v>0</v>
      </c>
      <c r="HJ267" s="345">
        <v>0.294289866351475</v>
      </c>
      <c r="HK267" s="348">
        <f t="shared" si="2152"/>
        <v>0</v>
      </c>
      <c r="HL267" s="349">
        <f t="shared" si="2153"/>
        <v>0</v>
      </c>
      <c r="HM267" s="350"/>
      <c r="HN267" s="341">
        <v>4.0</v>
      </c>
      <c r="HO267" s="342" t="s">
        <v>158</v>
      </c>
      <c r="HP267" s="343" t="s">
        <v>121</v>
      </c>
      <c r="HQ267" s="343" t="s">
        <v>152</v>
      </c>
      <c r="HR267" s="344" t="str">
        <f>ADHB!HR267</f>
        <v/>
      </c>
      <c r="HS267" s="344"/>
      <c r="HT267" s="344">
        <f t="shared" si="2154"/>
        <v>0</v>
      </c>
      <c r="HU267" s="345"/>
      <c r="HV267" s="344">
        <f t="shared" si="2155"/>
        <v>0</v>
      </c>
      <c r="HW267" s="346"/>
      <c r="HX267" s="347"/>
      <c r="HY267" s="347"/>
      <c r="HZ267" s="344">
        <f t="shared" si="2156"/>
        <v>0</v>
      </c>
      <c r="IA267" s="345">
        <v>0.294289866351475</v>
      </c>
      <c r="IB267" s="348">
        <f t="shared" si="2157"/>
        <v>0</v>
      </c>
      <c r="IC267" s="349">
        <f t="shared" si="2158"/>
        <v>0</v>
      </c>
      <c r="ID267" s="350"/>
      <c r="IE267" s="341">
        <v>4.0</v>
      </c>
      <c r="IF267" s="342" t="s">
        <v>158</v>
      </c>
      <c r="IG267" s="343" t="s">
        <v>121</v>
      </c>
      <c r="IH267" s="343" t="s">
        <v>152</v>
      </c>
      <c r="II267" s="344" t="str">
        <f>ADHB!II267</f>
        <v/>
      </c>
      <c r="IJ267" s="344"/>
      <c r="IK267" s="344">
        <f t="shared" si="2159"/>
        <v>0</v>
      </c>
      <c r="IL267" s="345"/>
      <c r="IM267" s="344">
        <f t="shared" si="2160"/>
        <v>0</v>
      </c>
      <c r="IN267" s="346"/>
      <c r="IO267" s="347"/>
      <c r="IP267" s="347"/>
      <c r="IQ267" s="344">
        <f t="shared" si="2161"/>
        <v>0</v>
      </c>
      <c r="IR267" s="345">
        <v>0.294289866351475</v>
      </c>
      <c r="IS267" s="348">
        <f t="shared" si="2162"/>
        <v>0</v>
      </c>
      <c r="IT267" s="349">
        <f t="shared" si="2163"/>
        <v>0</v>
      </c>
      <c r="IU267" s="350"/>
      <c r="IV267" s="341">
        <v>4.0</v>
      </c>
      <c r="IW267" s="342" t="s">
        <v>158</v>
      </c>
      <c r="IX267" s="343" t="s">
        <v>121</v>
      </c>
      <c r="IY267" s="343" t="s">
        <v>152</v>
      </c>
      <c r="IZ267" s="344" t="str">
        <f>ADHB!IZ267</f>
        <v/>
      </c>
      <c r="JA267" s="344"/>
      <c r="JB267" s="344">
        <f t="shared" si="2164"/>
        <v>0</v>
      </c>
      <c r="JC267" s="345"/>
      <c r="JD267" s="344">
        <f t="shared" si="2165"/>
        <v>0</v>
      </c>
      <c r="JE267" s="346"/>
      <c r="JF267" s="347"/>
      <c r="JG267" s="347"/>
      <c r="JH267" s="344">
        <f t="shared" si="2166"/>
        <v>0</v>
      </c>
      <c r="JI267" s="345">
        <v>0.294289866351475</v>
      </c>
      <c r="JJ267" s="348">
        <f t="shared" si="2167"/>
        <v>0</v>
      </c>
      <c r="JK267" s="349">
        <f t="shared" si="2168"/>
        <v>0</v>
      </c>
      <c r="JL267" s="350"/>
      <c r="JM267" s="341">
        <v>4.0</v>
      </c>
      <c r="JN267" s="342" t="s">
        <v>158</v>
      </c>
      <c r="JO267" s="343" t="s">
        <v>121</v>
      </c>
      <c r="JP267" s="343" t="s">
        <v>152</v>
      </c>
      <c r="JQ267" s="344" t="str">
        <f>ADHB!KY267</f>
        <v/>
      </c>
      <c r="JR267" s="344"/>
      <c r="JS267" s="344">
        <f t="shared" si="2169"/>
        <v>0</v>
      </c>
      <c r="JT267" s="345"/>
      <c r="JU267" s="344">
        <f t="shared" si="2170"/>
        <v>0</v>
      </c>
      <c r="JV267" s="346"/>
      <c r="JW267" s="347"/>
      <c r="JX267" s="347"/>
      <c r="JY267" s="344">
        <f t="shared" si="2171"/>
        <v>0</v>
      </c>
      <c r="JZ267" s="345">
        <v>0.294289866351475</v>
      </c>
      <c r="KA267" s="348">
        <f t="shared" si="2172"/>
        <v>0</v>
      </c>
      <c r="KB267" s="349">
        <f t="shared" si="2173"/>
        <v>0</v>
      </c>
      <c r="KC267" s="350"/>
      <c r="KD267" s="341">
        <v>4.0</v>
      </c>
      <c r="KE267" s="342" t="s">
        <v>158</v>
      </c>
      <c r="KF267" s="343" t="s">
        <v>121</v>
      </c>
      <c r="KG267" s="343" t="s">
        <v>152</v>
      </c>
      <c r="KH267" s="344" t="str">
        <f>ADHB!LP267</f>
        <v/>
      </c>
      <c r="KI267" s="344"/>
      <c r="KJ267" s="344">
        <f t="shared" si="2174"/>
        <v>0</v>
      </c>
      <c r="KK267" s="345"/>
      <c r="KL267" s="344">
        <f t="shared" si="2175"/>
        <v>0</v>
      </c>
      <c r="KM267" s="346"/>
      <c r="KN267" s="347"/>
      <c r="KO267" s="347"/>
      <c r="KP267" s="344">
        <f t="shared" si="2176"/>
        <v>0</v>
      </c>
      <c r="KQ267" s="345">
        <v>0.294289866351475</v>
      </c>
      <c r="KR267" s="348">
        <f t="shared" si="2177"/>
        <v>0</v>
      </c>
      <c r="KS267" s="349">
        <f t="shared" si="2178"/>
        <v>0</v>
      </c>
      <c r="KT267" s="350"/>
      <c r="KU267" s="351"/>
    </row>
    <row r="268" ht="15.75" customHeight="1">
      <c r="A268" s="360"/>
      <c r="B268" s="361" t="s">
        <v>147</v>
      </c>
      <c r="C268" s="362"/>
      <c r="D268" s="362"/>
      <c r="E268" s="363"/>
      <c r="F268" s="363"/>
      <c r="G268" s="363"/>
      <c r="H268" s="364"/>
      <c r="I268" s="363"/>
      <c r="J268" s="364"/>
      <c r="K268" s="363"/>
      <c r="L268" s="363"/>
      <c r="M268" s="363"/>
      <c r="N268" s="364"/>
      <c r="O268" s="365"/>
      <c r="P268" s="366"/>
      <c r="Q268" s="350"/>
      <c r="R268" s="360"/>
      <c r="S268" s="361" t="s">
        <v>147</v>
      </c>
      <c r="T268" s="362"/>
      <c r="U268" s="362"/>
      <c r="V268" s="363"/>
      <c r="W268" s="363"/>
      <c r="X268" s="363"/>
      <c r="Y268" s="364"/>
      <c r="Z268" s="363"/>
      <c r="AA268" s="364"/>
      <c r="AB268" s="363"/>
      <c r="AC268" s="363"/>
      <c r="AD268" s="363"/>
      <c r="AE268" s="364"/>
      <c r="AF268" s="365"/>
      <c r="AG268" s="366"/>
      <c r="AH268" s="350"/>
      <c r="AI268" s="360"/>
      <c r="AJ268" s="361" t="s">
        <v>147</v>
      </c>
      <c r="AK268" s="362"/>
      <c r="AL268" s="362"/>
      <c r="AM268" s="363"/>
      <c r="AN268" s="363"/>
      <c r="AO268" s="363"/>
      <c r="AP268" s="364"/>
      <c r="AQ268" s="363"/>
      <c r="AR268" s="364"/>
      <c r="AS268" s="363"/>
      <c r="AT268" s="363"/>
      <c r="AU268" s="363"/>
      <c r="AV268" s="364"/>
      <c r="AW268" s="365"/>
      <c r="AX268" s="366"/>
      <c r="AY268" s="350"/>
      <c r="AZ268" s="360"/>
      <c r="BA268" s="361" t="s">
        <v>147</v>
      </c>
      <c r="BB268" s="362"/>
      <c r="BC268" s="362"/>
      <c r="BD268" s="363"/>
      <c r="BE268" s="363"/>
      <c r="BF268" s="363"/>
      <c r="BG268" s="364"/>
      <c r="BH268" s="363"/>
      <c r="BI268" s="364"/>
      <c r="BJ268" s="363"/>
      <c r="BK268" s="363"/>
      <c r="BL268" s="363"/>
      <c r="BM268" s="364"/>
      <c r="BN268" s="365"/>
      <c r="BO268" s="366"/>
      <c r="BP268" s="350"/>
      <c r="BQ268" s="360"/>
      <c r="BR268" s="361" t="s">
        <v>147</v>
      </c>
      <c r="BS268" s="362"/>
      <c r="BT268" s="362"/>
      <c r="BU268" s="363"/>
      <c r="BV268" s="363"/>
      <c r="BW268" s="363"/>
      <c r="BX268" s="364"/>
      <c r="BY268" s="363"/>
      <c r="BZ268" s="364"/>
      <c r="CA268" s="363"/>
      <c r="CB268" s="363"/>
      <c r="CC268" s="363"/>
      <c r="CD268" s="364"/>
      <c r="CE268" s="365"/>
      <c r="CF268" s="366"/>
      <c r="CG268" s="350"/>
      <c r="CH268" s="360"/>
      <c r="CI268" s="361" t="s">
        <v>147</v>
      </c>
      <c r="CJ268" s="362"/>
      <c r="CK268" s="362"/>
      <c r="CL268" s="363"/>
      <c r="CM268" s="363"/>
      <c r="CN268" s="363"/>
      <c r="CO268" s="364"/>
      <c r="CP268" s="363"/>
      <c r="CQ268" s="364"/>
      <c r="CR268" s="363"/>
      <c r="CS268" s="363"/>
      <c r="CT268" s="363"/>
      <c r="CU268" s="364"/>
      <c r="CV268" s="365"/>
      <c r="CW268" s="366"/>
      <c r="CX268" s="350"/>
      <c r="CY268" s="360"/>
      <c r="CZ268" s="361" t="s">
        <v>147</v>
      </c>
      <c r="DA268" s="362"/>
      <c r="DB268" s="362"/>
      <c r="DC268" s="363"/>
      <c r="DD268" s="363"/>
      <c r="DE268" s="363"/>
      <c r="DF268" s="364"/>
      <c r="DG268" s="363"/>
      <c r="DH268" s="364"/>
      <c r="DI268" s="363"/>
      <c r="DJ268" s="363"/>
      <c r="DK268" s="363"/>
      <c r="DL268" s="364"/>
      <c r="DM268" s="365"/>
      <c r="DN268" s="366"/>
      <c r="DO268" s="350"/>
      <c r="DP268" s="360"/>
      <c r="DQ268" s="361" t="s">
        <v>147</v>
      </c>
      <c r="DR268" s="362"/>
      <c r="DS268" s="362"/>
      <c r="DT268" s="363"/>
      <c r="DU268" s="363"/>
      <c r="DV268" s="363"/>
      <c r="DW268" s="364"/>
      <c r="DX268" s="363"/>
      <c r="DY268" s="364"/>
      <c r="DZ268" s="363"/>
      <c r="EA268" s="363"/>
      <c r="EB268" s="363"/>
      <c r="EC268" s="364"/>
      <c r="ED268" s="365"/>
      <c r="EE268" s="366"/>
      <c r="EF268" s="350"/>
      <c r="EG268" s="360"/>
      <c r="EH268" s="361" t="s">
        <v>147</v>
      </c>
      <c r="EI268" s="362"/>
      <c r="EJ268" s="362"/>
      <c r="EK268" s="363"/>
      <c r="EL268" s="363"/>
      <c r="EM268" s="363"/>
      <c r="EN268" s="364"/>
      <c r="EO268" s="363"/>
      <c r="EP268" s="364"/>
      <c r="EQ268" s="363"/>
      <c r="ER268" s="363"/>
      <c r="ES268" s="363"/>
      <c r="ET268" s="364"/>
      <c r="EU268" s="365"/>
      <c r="EV268" s="366"/>
      <c r="EW268" s="350"/>
      <c r="EX268" s="360"/>
      <c r="EY268" s="361" t="s">
        <v>147</v>
      </c>
      <c r="EZ268" s="362"/>
      <c r="FA268" s="362"/>
      <c r="FB268" s="363"/>
      <c r="FC268" s="363"/>
      <c r="FD268" s="363"/>
      <c r="FE268" s="364"/>
      <c r="FF268" s="363"/>
      <c r="FG268" s="364"/>
      <c r="FH268" s="363"/>
      <c r="FI268" s="363"/>
      <c r="FJ268" s="363"/>
      <c r="FK268" s="364"/>
      <c r="FL268" s="365"/>
      <c r="FM268" s="366"/>
      <c r="FN268" s="350"/>
      <c r="FO268" s="360"/>
      <c r="FP268" s="361" t="s">
        <v>147</v>
      </c>
      <c r="FQ268" s="362"/>
      <c r="FR268" s="362"/>
      <c r="FS268" s="363"/>
      <c r="FT268" s="363"/>
      <c r="FU268" s="363"/>
      <c r="FV268" s="364"/>
      <c r="FW268" s="363"/>
      <c r="FX268" s="364"/>
      <c r="FY268" s="363"/>
      <c r="FZ268" s="363"/>
      <c r="GA268" s="363"/>
      <c r="GB268" s="364"/>
      <c r="GC268" s="365"/>
      <c r="GD268" s="366"/>
      <c r="GE268" s="350"/>
      <c r="GF268" s="360"/>
      <c r="GG268" s="361" t="s">
        <v>147</v>
      </c>
      <c r="GH268" s="362"/>
      <c r="GI268" s="362"/>
      <c r="GJ268" s="363"/>
      <c r="GK268" s="363"/>
      <c r="GL268" s="363"/>
      <c r="GM268" s="364"/>
      <c r="GN268" s="363"/>
      <c r="GO268" s="364"/>
      <c r="GP268" s="363"/>
      <c r="GQ268" s="363"/>
      <c r="GR268" s="363"/>
      <c r="GS268" s="364"/>
      <c r="GT268" s="365"/>
      <c r="GU268" s="366"/>
      <c r="GV268" s="350"/>
      <c r="GW268" s="360"/>
      <c r="GX268" s="361" t="s">
        <v>147</v>
      </c>
      <c r="GY268" s="362"/>
      <c r="GZ268" s="362"/>
      <c r="HA268" s="363"/>
      <c r="HB268" s="363"/>
      <c r="HC268" s="363"/>
      <c r="HD268" s="364"/>
      <c r="HE268" s="363"/>
      <c r="HF268" s="364"/>
      <c r="HG268" s="363"/>
      <c r="HH268" s="363"/>
      <c r="HI268" s="363"/>
      <c r="HJ268" s="364"/>
      <c r="HK268" s="365"/>
      <c r="HL268" s="366"/>
      <c r="HM268" s="350"/>
      <c r="HN268" s="360"/>
      <c r="HO268" s="361" t="s">
        <v>147</v>
      </c>
      <c r="HP268" s="362"/>
      <c r="HQ268" s="362"/>
      <c r="HR268" s="363"/>
      <c r="HS268" s="363"/>
      <c r="HT268" s="363"/>
      <c r="HU268" s="364"/>
      <c r="HV268" s="363"/>
      <c r="HW268" s="364"/>
      <c r="HX268" s="363"/>
      <c r="HY268" s="363"/>
      <c r="HZ268" s="363"/>
      <c r="IA268" s="364"/>
      <c r="IB268" s="365"/>
      <c r="IC268" s="366"/>
      <c r="ID268" s="350"/>
      <c r="IE268" s="360"/>
      <c r="IF268" s="361" t="s">
        <v>147</v>
      </c>
      <c r="IG268" s="362"/>
      <c r="IH268" s="362"/>
      <c r="II268" s="363"/>
      <c r="IJ268" s="363"/>
      <c r="IK268" s="363"/>
      <c r="IL268" s="364"/>
      <c r="IM268" s="363"/>
      <c r="IN268" s="364"/>
      <c r="IO268" s="363"/>
      <c r="IP268" s="363"/>
      <c r="IQ268" s="363"/>
      <c r="IR268" s="364"/>
      <c r="IS268" s="365"/>
      <c r="IT268" s="366"/>
      <c r="IU268" s="350"/>
      <c r="IV268" s="360"/>
      <c r="IW268" s="361" t="s">
        <v>147</v>
      </c>
      <c r="IX268" s="362"/>
      <c r="IY268" s="362"/>
      <c r="IZ268" s="363"/>
      <c r="JA268" s="363"/>
      <c r="JB268" s="363"/>
      <c r="JC268" s="364"/>
      <c r="JD268" s="363"/>
      <c r="JE268" s="364"/>
      <c r="JF268" s="363"/>
      <c r="JG268" s="363"/>
      <c r="JH268" s="363"/>
      <c r="JI268" s="364"/>
      <c r="JJ268" s="365"/>
      <c r="JK268" s="366"/>
      <c r="JL268" s="350"/>
      <c r="JM268" s="360"/>
      <c r="JN268" s="361" t="s">
        <v>147</v>
      </c>
      <c r="JO268" s="362"/>
      <c r="JP268" s="362"/>
      <c r="JQ268" s="363"/>
      <c r="JR268" s="363"/>
      <c r="JS268" s="363"/>
      <c r="JT268" s="364"/>
      <c r="JU268" s="363"/>
      <c r="JV268" s="364"/>
      <c r="JW268" s="363"/>
      <c r="JX268" s="363"/>
      <c r="JY268" s="363"/>
      <c r="JZ268" s="364"/>
      <c r="KA268" s="365"/>
      <c r="KB268" s="366"/>
      <c r="KC268" s="350"/>
      <c r="KD268" s="360"/>
      <c r="KE268" s="361" t="s">
        <v>147</v>
      </c>
      <c r="KF268" s="362"/>
      <c r="KG268" s="362"/>
      <c r="KH268" s="363"/>
      <c r="KI268" s="363"/>
      <c r="KJ268" s="363"/>
      <c r="KK268" s="364"/>
      <c r="KL268" s="363"/>
      <c r="KM268" s="364"/>
      <c r="KN268" s="363"/>
      <c r="KO268" s="363"/>
      <c r="KP268" s="363"/>
      <c r="KQ268" s="364"/>
      <c r="KR268" s="365"/>
      <c r="KS268" s="366"/>
      <c r="KT268" s="350"/>
      <c r="KU268" s="351"/>
    </row>
    <row r="269" ht="15.75" customHeight="1">
      <c r="A269" s="341">
        <v>1.0</v>
      </c>
      <c r="B269" s="342" t="s">
        <v>159</v>
      </c>
      <c r="C269" s="343" t="s">
        <v>121</v>
      </c>
      <c r="D269" s="343" t="s">
        <v>152</v>
      </c>
      <c r="E269" s="344" t="str">
        <f>ADHB!E269</f>
        <v/>
      </c>
      <c r="F269" s="344"/>
      <c r="G269" s="344">
        <f t="shared" ref="G269:G271" si="2179">IFERROR(E269*F269/1000000,0)</f>
        <v>0</v>
      </c>
      <c r="H269" s="345"/>
      <c r="I269" s="344">
        <f t="shared" ref="I269:I271" si="2180">IFERROR(+G269*H269,"")</f>
        <v>0</v>
      </c>
      <c r="J269" s="346"/>
      <c r="K269" s="347"/>
      <c r="L269" s="347"/>
      <c r="M269" s="344">
        <f t="shared" ref="M269:M271" si="2181">IFERROR(+(IF(G269="","0",G269))+(IF(I269="","0",I269))+(IF(L269="","0",L269)),"")</f>
        <v>0</v>
      </c>
      <c r="N269" s="345">
        <v>0.294289866351475</v>
      </c>
      <c r="O269" s="348">
        <f t="shared" ref="O269:O271" si="2182">IFERROR(+N269*(M269-L269),"")</f>
        <v>0</v>
      </c>
      <c r="P269" s="349">
        <f t="shared" ref="P269:P271" si="2183">IFERROR(+(IF(M269="","0",M269))-(IF(O269="","0",O269)),"")</f>
        <v>0</v>
      </c>
      <c r="Q269" s="350"/>
      <c r="R269" s="341">
        <v>1.0</v>
      </c>
      <c r="S269" s="342" t="s">
        <v>159</v>
      </c>
      <c r="T269" s="343" t="s">
        <v>121</v>
      </c>
      <c r="U269" s="343" t="s">
        <v>152</v>
      </c>
      <c r="V269" s="344" t="str">
        <f>ADHB!V269</f>
        <v/>
      </c>
      <c r="W269" s="344"/>
      <c r="X269" s="344">
        <f t="shared" ref="X269:X271" si="2184">IFERROR(V269*W269/1000000,0)</f>
        <v>0</v>
      </c>
      <c r="Y269" s="345"/>
      <c r="Z269" s="344">
        <f t="shared" ref="Z269:Z271" si="2185">IFERROR(+X269*Y269,"")</f>
        <v>0</v>
      </c>
      <c r="AA269" s="346"/>
      <c r="AB269" s="347"/>
      <c r="AC269" s="347"/>
      <c r="AD269" s="344">
        <f t="shared" ref="AD269:AD271" si="2186">IFERROR(+(IF(X269="","0",X269))+(IF(Z269="","0",Z269))+(IF(AC269="","0",AC269)),"")</f>
        <v>0</v>
      </c>
      <c r="AE269" s="345">
        <v>0.294289866351475</v>
      </c>
      <c r="AF269" s="348">
        <f t="shared" ref="AF269:AF271" si="2187">IFERROR(+AE269*(AD269-AC269),"")</f>
        <v>0</v>
      </c>
      <c r="AG269" s="349">
        <f t="shared" ref="AG269:AG271" si="2188">IFERROR(+(IF(AD269="","0",AD269))-(IF(AF269="","0",AF269)),"")</f>
        <v>0</v>
      </c>
      <c r="AH269" s="350"/>
      <c r="AI269" s="341">
        <v>1.0</v>
      </c>
      <c r="AJ269" s="342" t="s">
        <v>159</v>
      </c>
      <c r="AK269" s="343" t="s">
        <v>121</v>
      </c>
      <c r="AL269" s="343" t="s">
        <v>152</v>
      </c>
      <c r="AM269" s="344" t="str">
        <f>ADHB!AM269</f>
        <v/>
      </c>
      <c r="AN269" s="344"/>
      <c r="AO269" s="344">
        <f t="shared" ref="AO269:AO271" si="2189">IFERROR(AM269*AN269/1000000,0)</f>
        <v>0</v>
      </c>
      <c r="AP269" s="345"/>
      <c r="AQ269" s="344">
        <f t="shared" ref="AQ269:AQ271" si="2190">IFERROR(+AO269*AP269,"")</f>
        <v>0</v>
      </c>
      <c r="AR269" s="346"/>
      <c r="AS269" s="347"/>
      <c r="AT269" s="347"/>
      <c r="AU269" s="344">
        <f t="shared" ref="AU269:AU271" si="2191">IFERROR(+(IF(AO269="","0",AO269))+(IF(AQ269="","0",AQ269))+(IF(AT269="","0",AT269)),"")</f>
        <v>0</v>
      </c>
      <c r="AV269" s="345">
        <v>0.294289866351475</v>
      </c>
      <c r="AW269" s="348">
        <f t="shared" ref="AW269:AW271" si="2192">IFERROR(+AV269*(AU269-AT269),"")</f>
        <v>0</v>
      </c>
      <c r="AX269" s="349">
        <f t="shared" ref="AX269:AX271" si="2193">IFERROR(+(IF(AU269="","0",AU269))-(IF(AW269="","0",AW269)),"")</f>
        <v>0</v>
      </c>
      <c r="AY269" s="350"/>
      <c r="AZ269" s="341">
        <v>1.0</v>
      </c>
      <c r="BA269" s="342" t="s">
        <v>159</v>
      </c>
      <c r="BB269" s="343" t="s">
        <v>121</v>
      </c>
      <c r="BC269" s="343" t="s">
        <v>152</v>
      </c>
      <c r="BD269" s="344" t="str">
        <f>ADHB!BD269</f>
        <v/>
      </c>
      <c r="BE269" s="344"/>
      <c r="BF269" s="344">
        <f t="shared" ref="BF269:BF271" si="2194">IFERROR(BD269*BE269/1000000,0)</f>
        <v>0</v>
      </c>
      <c r="BG269" s="345"/>
      <c r="BH269" s="344">
        <f t="shared" ref="BH269:BH271" si="2195">IFERROR(+BF269*BG269,"")</f>
        <v>0</v>
      </c>
      <c r="BI269" s="346"/>
      <c r="BJ269" s="347"/>
      <c r="BK269" s="347"/>
      <c r="BL269" s="344">
        <f t="shared" ref="BL269:BL271" si="2196">IFERROR(+(IF(BF269="","0",BF269))+(IF(BH269="","0",BH269))+(IF(BK269="","0",BK269)),"")</f>
        <v>0</v>
      </c>
      <c r="BM269" s="345">
        <v>0.294289866351475</v>
      </c>
      <c r="BN269" s="348">
        <f t="shared" ref="BN269:BN271" si="2197">IFERROR(+BM269*(BL269-BK269),"")</f>
        <v>0</v>
      </c>
      <c r="BO269" s="349">
        <f t="shared" ref="BO269:BO271" si="2198">IFERROR(+(IF(BL269="","0",BL269))-(IF(BN269="","0",BN269)),"")</f>
        <v>0</v>
      </c>
      <c r="BP269" s="350"/>
      <c r="BQ269" s="341">
        <v>1.0</v>
      </c>
      <c r="BR269" s="342" t="s">
        <v>159</v>
      </c>
      <c r="BS269" s="343" t="s">
        <v>121</v>
      </c>
      <c r="BT269" s="343" t="s">
        <v>152</v>
      </c>
      <c r="BU269" s="344" t="str">
        <f>ADHB!BU269</f>
        <v/>
      </c>
      <c r="BV269" s="344"/>
      <c r="BW269" s="344">
        <f t="shared" ref="BW269:BW271" si="2199">IFERROR(BU269*BV269/1000000,0)</f>
        <v>0</v>
      </c>
      <c r="BX269" s="345"/>
      <c r="BY269" s="344">
        <f t="shared" ref="BY269:BY271" si="2200">IFERROR(+BW269*BX269,"")</f>
        <v>0</v>
      </c>
      <c r="BZ269" s="346"/>
      <c r="CA269" s="347"/>
      <c r="CB269" s="347"/>
      <c r="CC269" s="344">
        <f t="shared" ref="CC269:CC271" si="2201">IFERROR(+(IF(BW269="","0",BW269))+(IF(BY269="","0",BY269))+(IF(CB269="","0",CB269)),"")</f>
        <v>0</v>
      </c>
      <c r="CD269" s="345">
        <v>0.294289866351475</v>
      </c>
      <c r="CE269" s="348">
        <f t="shared" ref="CE269:CE271" si="2202">IFERROR(+CD269*(CC269-CB269),"")</f>
        <v>0</v>
      </c>
      <c r="CF269" s="349">
        <f t="shared" ref="CF269:CF271" si="2203">IFERROR(+(IF(CC269="","0",CC269))-(IF(CE269="","0",CE269)),"")</f>
        <v>0</v>
      </c>
      <c r="CG269" s="350"/>
      <c r="CH269" s="341">
        <v>1.0</v>
      </c>
      <c r="CI269" s="342" t="s">
        <v>159</v>
      </c>
      <c r="CJ269" s="343" t="s">
        <v>121</v>
      </c>
      <c r="CK269" s="343" t="s">
        <v>152</v>
      </c>
      <c r="CL269" s="344" t="str">
        <f>ADHB!CL269</f>
        <v/>
      </c>
      <c r="CM269" s="344"/>
      <c r="CN269" s="344">
        <f t="shared" ref="CN269:CN271" si="2204">IFERROR(CL269*CM269/1000000,0)</f>
        <v>0</v>
      </c>
      <c r="CO269" s="345"/>
      <c r="CP269" s="344">
        <f t="shared" ref="CP269:CP271" si="2205">IFERROR(+CN269*CO269,"")</f>
        <v>0</v>
      </c>
      <c r="CQ269" s="346"/>
      <c r="CR269" s="347"/>
      <c r="CS269" s="347"/>
      <c r="CT269" s="344">
        <f t="shared" ref="CT269:CT271" si="2206">IFERROR(+(IF(CN269="","0",CN269))+(IF(CP269="","0",CP269))+(IF(CS269="","0",CS269)),"")</f>
        <v>0</v>
      </c>
      <c r="CU269" s="345">
        <v>0.294289866351475</v>
      </c>
      <c r="CV269" s="348">
        <f t="shared" ref="CV269:CV271" si="2207">IFERROR(+CU269*(CT269-CS269),"")</f>
        <v>0</v>
      </c>
      <c r="CW269" s="349">
        <f t="shared" ref="CW269:CW271" si="2208">IFERROR(+(IF(CT269="","0",CT269))-(IF(CV269="","0",CV269)),"")</f>
        <v>0</v>
      </c>
      <c r="CX269" s="350"/>
      <c r="CY269" s="341">
        <v>1.0</v>
      </c>
      <c r="CZ269" s="342" t="s">
        <v>159</v>
      </c>
      <c r="DA269" s="343" t="s">
        <v>121</v>
      </c>
      <c r="DB269" s="343" t="s">
        <v>152</v>
      </c>
      <c r="DC269" s="344" t="str">
        <f>ADHB!DC269</f>
        <v/>
      </c>
      <c r="DD269" s="344"/>
      <c r="DE269" s="344">
        <f t="shared" ref="DE269:DE271" si="2209">IFERROR(DC269*DD269/1000000,0)</f>
        <v>0</v>
      </c>
      <c r="DF269" s="345"/>
      <c r="DG269" s="344">
        <f t="shared" ref="DG269:DG271" si="2210">IFERROR(+DE269*DF269,"")</f>
        <v>0</v>
      </c>
      <c r="DH269" s="346"/>
      <c r="DI269" s="347"/>
      <c r="DJ269" s="347"/>
      <c r="DK269" s="344">
        <f t="shared" ref="DK269:DK271" si="2211">IFERROR(+(IF(DE269="","0",DE269))+(IF(DG269="","0",DG269))+(IF(DJ269="","0",DJ269)),"")</f>
        <v>0</v>
      </c>
      <c r="DL269" s="345">
        <v>0.294289866351475</v>
      </c>
      <c r="DM269" s="348">
        <f t="shared" ref="DM269:DM271" si="2212">IFERROR(+DL269*(DK269-DJ269),"")</f>
        <v>0</v>
      </c>
      <c r="DN269" s="349">
        <f t="shared" ref="DN269:DN271" si="2213">IFERROR(+(IF(DK269="","0",DK269))-(IF(DM269="","0",DM269)),"")</f>
        <v>0</v>
      </c>
      <c r="DO269" s="350"/>
      <c r="DP269" s="341">
        <v>1.0</v>
      </c>
      <c r="DQ269" s="342" t="s">
        <v>159</v>
      </c>
      <c r="DR269" s="343" t="s">
        <v>121</v>
      </c>
      <c r="DS269" s="343" t="s">
        <v>152</v>
      </c>
      <c r="DT269" s="344" t="str">
        <f>ADHB!DT269</f>
        <v/>
      </c>
      <c r="DU269" s="344"/>
      <c r="DV269" s="344">
        <f t="shared" ref="DV269:DV271" si="2214">IFERROR(DT269*DU269/1000000,0)</f>
        <v>0</v>
      </c>
      <c r="DW269" s="345"/>
      <c r="DX269" s="344">
        <f t="shared" ref="DX269:DX271" si="2215">IFERROR(+DV269*DW269,"")</f>
        <v>0</v>
      </c>
      <c r="DY269" s="346"/>
      <c r="DZ269" s="347"/>
      <c r="EA269" s="347"/>
      <c r="EB269" s="344">
        <f t="shared" ref="EB269:EB271" si="2216">IFERROR(+(IF(DV269="","0",DV269))+(IF(DX269="","0",DX269))+(IF(EA269="","0",EA269)),"")</f>
        <v>0</v>
      </c>
      <c r="EC269" s="345">
        <v>0.294289866351475</v>
      </c>
      <c r="ED269" s="348">
        <f t="shared" ref="ED269:ED271" si="2217">IFERROR(+EC269*(EB269-EA269),"")</f>
        <v>0</v>
      </c>
      <c r="EE269" s="349">
        <f t="shared" ref="EE269:EE271" si="2218">IFERROR(+(IF(EB269="","0",EB269))-(IF(ED269="","0",ED269)),"")</f>
        <v>0</v>
      </c>
      <c r="EF269" s="350"/>
      <c r="EG269" s="341">
        <v>1.0</v>
      </c>
      <c r="EH269" s="342" t="s">
        <v>159</v>
      </c>
      <c r="EI269" s="343" t="s">
        <v>121</v>
      </c>
      <c r="EJ269" s="343" t="s">
        <v>152</v>
      </c>
      <c r="EK269" s="344" t="str">
        <f>ADHB!EK269</f>
        <v/>
      </c>
      <c r="EL269" s="344"/>
      <c r="EM269" s="344">
        <f t="shared" ref="EM269:EM271" si="2219">IFERROR(EK269*EL269/1000000,0)</f>
        <v>0</v>
      </c>
      <c r="EN269" s="345"/>
      <c r="EO269" s="344">
        <f t="shared" ref="EO269:EO271" si="2220">IFERROR(+EM269*EN269,"")</f>
        <v>0</v>
      </c>
      <c r="EP269" s="346"/>
      <c r="EQ269" s="347"/>
      <c r="ER269" s="347"/>
      <c r="ES269" s="344">
        <f t="shared" ref="ES269:ES271" si="2221">IFERROR(+(IF(EM269="","0",EM269))+(IF(EO269="","0",EO269))+(IF(ER269="","0",ER269)),"")</f>
        <v>0</v>
      </c>
      <c r="ET269" s="345">
        <v>0.294289866351475</v>
      </c>
      <c r="EU269" s="348">
        <f t="shared" ref="EU269:EU271" si="2222">IFERROR(+ET269*(ES269-ER269),"")</f>
        <v>0</v>
      </c>
      <c r="EV269" s="349">
        <f t="shared" ref="EV269:EV271" si="2223">IFERROR(+(IF(ES269="","0",ES269))-(IF(EU269="","0",EU269)),"")</f>
        <v>0</v>
      </c>
      <c r="EW269" s="350"/>
      <c r="EX269" s="341">
        <v>1.0</v>
      </c>
      <c r="EY269" s="342" t="s">
        <v>159</v>
      </c>
      <c r="EZ269" s="343" t="s">
        <v>121</v>
      </c>
      <c r="FA269" s="343" t="s">
        <v>152</v>
      </c>
      <c r="FB269" s="344" t="str">
        <f>ADHB!FB269</f>
        <v/>
      </c>
      <c r="FC269" s="344"/>
      <c r="FD269" s="344">
        <f t="shared" ref="FD269:FD271" si="2224">IFERROR(FB269*FC269/1000000,0)</f>
        <v>0</v>
      </c>
      <c r="FE269" s="345"/>
      <c r="FF269" s="344">
        <f t="shared" ref="FF269:FF271" si="2225">IFERROR(+FD269*FE269,"")</f>
        <v>0</v>
      </c>
      <c r="FG269" s="346"/>
      <c r="FH269" s="347"/>
      <c r="FI269" s="347"/>
      <c r="FJ269" s="344">
        <f t="shared" ref="FJ269:FJ271" si="2226">IFERROR(+(IF(FD269="","0",FD269))+(IF(FF269="","0",FF269))+(IF(FI269="","0",FI269)),"")</f>
        <v>0</v>
      </c>
      <c r="FK269" s="345">
        <v>0.294289866351475</v>
      </c>
      <c r="FL269" s="348">
        <f t="shared" ref="FL269:FL271" si="2227">IFERROR(+FK269*(FJ269-FI269),"")</f>
        <v>0</v>
      </c>
      <c r="FM269" s="349">
        <f t="shared" ref="FM269:FM271" si="2228">IFERROR(+(IF(FJ269="","0",FJ269))-(IF(FL269="","0",FL269)),"")</f>
        <v>0</v>
      </c>
      <c r="FN269" s="350"/>
      <c r="FO269" s="341">
        <v>1.0</v>
      </c>
      <c r="FP269" s="342" t="s">
        <v>159</v>
      </c>
      <c r="FQ269" s="343" t="s">
        <v>121</v>
      </c>
      <c r="FR269" s="343" t="s">
        <v>152</v>
      </c>
      <c r="FS269" s="344" t="str">
        <f>ADHB!FS269</f>
        <v/>
      </c>
      <c r="FT269" s="344"/>
      <c r="FU269" s="344">
        <f t="shared" ref="FU269:FU271" si="2229">IFERROR(FS269*FT269/1000000,0)</f>
        <v>0</v>
      </c>
      <c r="FV269" s="345"/>
      <c r="FW269" s="344">
        <f t="shared" ref="FW269:FW271" si="2230">IFERROR(+FU269*FV269,"")</f>
        <v>0</v>
      </c>
      <c r="FX269" s="346"/>
      <c r="FY269" s="347"/>
      <c r="FZ269" s="347"/>
      <c r="GA269" s="344">
        <f t="shared" ref="GA269:GA271" si="2231">IFERROR(+(IF(FU269="","0",FU269))+(IF(FW269="","0",FW269))+(IF(FZ269="","0",FZ269)),"")</f>
        <v>0</v>
      </c>
      <c r="GB269" s="345">
        <v>0.294289866351475</v>
      </c>
      <c r="GC269" s="348">
        <f t="shared" ref="GC269:GC271" si="2232">IFERROR(+GB269*(GA269-FZ269),"")</f>
        <v>0</v>
      </c>
      <c r="GD269" s="349">
        <f t="shared" ref="GD269:GD271" si="2233">IFERROR(+(IF(GA269="","0",GA269))-(IF(GC269="","0",GC269)),"")</f>
        <v>0</v>
      </c>
      <c r="GE269" s="350"/>
      <c r="GF269" s="341">
        <v>1.0</v>
      </c>
      <c r="GG269" s="342" t="s">
        <v>159</v>
      </c>
      <c r="GH269" s="343" t="s">
        <v>121</v>
      </c>
      <c r="GI269" s="343" t="s">
        <v>152</v>
      </c>
      <c r="GJ269" s="344" t="str">
        <f>ADHB!GJ269</f>
        <v/>
      </c>
      <c r="GK269" s="344"/>
      <c r="GL269" s="344">
        <f t="shared" ref="GL269:GL271" si="2234">IFERROR(GJ269*GK269/1000000,0)</f>
        <v>0</v>
      </c>
      <c r="GM269" s="345"/>
      <c r="GN269" s="344">
        <f t="shared" ref="GN269:GN271" si="2235">IFERROR(+GL269*GM269,"")</f>
        <v>0</v>
      </c>
      <c r="GO269" s="346"/>
      <c r="GP269" s="347"/>
      <c r="GQ269" s="347"/>
      <c r="GR269" s="344">
        <f t="shared" ref="GR269:GR271" si="2236">IFERROR(+(IF(GL269="","0",GL269))+(IF(GN269="","0",GN269))+(IF(GQ269="","0",GQ269)),"")</f>
        <v>0</v>
      </c>
      <c r="GS269" s="345">
        <v>0.294289866351475</v>
      </c>
      <c r="GT269" s="348">
        <f t="shared" ref="GT269:GT271" si="2237">IFERROR(+GS269*(GR269-GQ269),"")</f>
        <v>0</v>
      </c>
      <c r="GU269" s="349">
        <f t="shared" ref="GU269:GU271" si="2238">IFERROR(+(IF(GR269="","0",GR269))-(IF(GT269="","0",GT269)),"")</f>
        <v>0</v>
      </c>
      <c r="GV269" s="350"/>
      <c r="GW269" s="341">
        <v>1.0</v>
      </c>
      <c r="GX269" s="342" t="s">
        <v>159</v>
      </c>
      <c r="GY269" s="343" t="s">
        <v>121</v>
      </c>
      <c r="GZ269" s="343" t="s">
        <v>152</v>
      </c>
      <c r="HA269" s="344" t="str">
        <f>ADHB!HA269</f>
        <v/>
      </c>
      <c r="HB269" s="344"/>
      <c r="HC269" s="344">
        <f t="shared" ref="HC269:HC271" si="2239">IFERROR(HA269*HB269/1000000,0)</f>
        <v>0</v>
      </c>
      <c r="HD269" s="345"/>
      <c r="HE269" s="344">
        <f t="shared" ref="HE269:HE271" si="2240">IFERROR(+HC269*HD269,"")</f>
        <v>0</v>
      </c>
      <c r="HF269" s="346"/>
      <c r="HG269" s="347"/>
      <c r="HH269" s="347"/>
      <c r="HI269" s="344">
        <f t="shared" ref="HI269:HI271" si="2241">IFERROR(+(IF(HC269="","0",HC269))+(IF(HE269="","0",HE269))+(IF(HH269="","0",HH269)),"")</f>
        <v>0</v>
      </c>
      <c r="HJ269" s="345">
        <v>0.294289866351475</v>
      </c>
      <c r="HK269" s="348">
        <f t="shared" ref="HK269:HK271" si="2242">IFERROR(+HJ269*(HI269-HH269),"")</f>
        <v>0</v>
      </c>
      <c r="HL269" s="349">
        <f t="shared" ref="HL269:HL271" si="2243">IFERROR(+(IF(HI269="","0",HI269))-(IF(HK269="","0",HK269)),"")</f>
        <v>0</v>
      </c>
      <c r="HM269" s="350"/>
      <c r="HN269" s="341">
        <v>1.0</v>
      </c>
      <c r="HO269" s="342" t="s">
        <v>159</v>
      </c>
      <c r="HP269" s="343" t="s">
        <v>121</v>
      </c>
      <c r="HQ269" s="343" t="s">
        <v>152</v>
      </c>
      <c r="HR269" s="344" t="str">
        <f>ADHB!HR269</f>
        <v/>
      </c>
      <c r="HS269" s="344"/>
      <c r="HT269" s="344">
        <f t="shared" ref="HT269:HT271" si="2244">IFERROR(HR269*HS269/1000000,0)</f>
        <v>0</v>
      </c>
      <c r="HU269" s="345"/>
      <c r="HV269" s="344">
        <f t="shared" ref="HV269:HV271" si="2245">IFERROR(+HT269*HU269,"")</f>
        <v>0</v>
      </c>
      <c r="HW269" s="346"/>
      <c r="HX269" s="347"/>
      <c r="HY269" s="347"/>
      <c r="HZ269" s="344">
        <f t="shared" ref="HZ269:HZ271" si="2246">IFERROR(+(IF(HT269="","0",HT269))+(IF(HV269="","0",HV269))+(IF(HY269="","0",HY269)),"")</f>
        <v>0</v>
      </c>
      <c r="IA269" s="345">
        <v>0.294289866351475</v>
      </c>
      <c r="IB269" s="348">
        <f t="shared" ref="IB269:IB271" si="2247">IFERROR(+IA269*(HZ269-HY269),"")</f>
        <v>0</v>
      </c>
      <c r="IC269" s="349">
        <f t="shared" ref="IC269:IC271" si="2248">IFERROR(+(IF(HZ269="","0",HZ269))-(IF(IB269="","0",IB269)),"")</f>
        <v>0</v>
      </c>
      <c r="ID269" s="350"/>
      <c r="IE269" s="341">
        <v>1.0</v>
      </c>
      <c r="IF269" s="342" t="s">
        <v>159</v>
      </c>
      <c r="IG269" s="343" t="s">
        <v>121</v>
      </c>
      <c r="IH269" s="343" t="s">
        <v>152</v>
      </c>
      <c r="II269" s="344" t="str">
        <f>ADHB!II269</f>
        <v/>
      </c>
      <c r="IJ269" s="344"/>
      <c r="IK269" s="344">
        <f t="shared" ref="IK269:IK271" si="2249">IFERROR(II269*IJ269/1000000,0)</f>
        <v>0</v>
      </c>
      <c r="IL269" s="345"/>
      <c r="IM269" s="344">
        <f t="shared" ref="IM269:IM271" si="2250">IFERROR(+IK269*IL269,"")</f>
        <v>0</v>
      </c>
      <c r="IN269" s="346"/>
      <c r="IO269" s="347"/>
      <c r="IP269" s="347"/>
      <c r="IQ269" s="344">
        <f t="shared" ref="IQ269:IQ271" si="2251">IFERROR(+(IF(IK269="","0",IK269))+(IF(IM269="","0",IM269))+(IF(IP269="","0",IP269)),"")</f>
        <v>0</v>
      </c>
      <c r="IR269" s="345">
        <v>0.294289866351475</v>
      </c>
      <c r="IS269" s="348">
        <f t="shared" ref="IS269:IS271" si="2252">IFERROR(+IR269*(IQ269-IP269),"")</f>
        <v>0</v>
      </c>
      <c r="IT269" s="349">
        <f t="shared" ref="IT269:IT271" si="2253">IFERROR(+(IF(IQ269="","0",IQ269))-(IF(IS269="","0",IS269)),"")</f>
        <v>0</v>
      </c>
      <c r="IU269" s="350"/>
      <c r="IV269" s="341">
        <v>1.0</v>
      </c>
      <c r="IW269" s="342" t="s">
        <v>159</v>
      </c>
      <c r="IX269" s="343" t="s">
        <v>121</v>
      </c>
      <c r="IY269" s="343" t="s">
        <v>152</v>
      </c>
      <c r="IZ269" s="344" t="str">
        <f>ADHB!IZ269</f>
        <v/>
      </c>
      <c r="JA269" s="344"/>
      <c r="JB269" s="344">
        <f t="shared" ref="JB269:JB271" si="2254">IFERROR(IZ269*JA269/1000000,0)</f>
        <v>0</v>
      </c>
      <c r="JC269" s="345"/>
      <c r="JD269" s="344">
        <f t="shared" ref="JD269:JD271" si="2255">IFERROR(+JB269*JC269,"")</f>
        <v>0</v>
      </c>
      <c r="JE269" s="346"/>
      <c r="JF269" s="347"/>
      <c r="JG269" s="347"/>
      <c r="JH269" s="344">
        <f t="shared" ref="JH269:JH271" si="2256">IFERROR(+(IF(JB269="","0",JB269))+(IF(JD269="","0",JD269))+(IF(JG269="","0",JG269)),"")</f>
        <v>0</v>
      </c>
      <c r="JI269" s="345">
        <v>0.294289866351475</v>
      </c>
      <c r="JJ269" s="348">
        <f t="shared" ref="JJ269:JJ271" si="2257">IFERROR(+JI269*(JH269-JG269),"")</f>
        <v>0</v>
      </c>
      <c r="JK269" s="349">
        <f t="shared" ref="JK269:JK271" si="2258">IFERROR(+(IF(JH269="","0",JH269))-(IF(JJ269="","0",JJ269)),"")</f>
        <v>0</v>
      </c>
      <c r="JL269" s="350"/>
      <c r="JM269" s="341">
        <v>1.0</v>
      </c>
      <c r="JN269" s="342" t="s">
        <v>159</v>
      </c>
      <c r="JO269" s="343" t="s">
        <v>121</v>
      </c>
      <c r="JP269" s="343" t="s">
        <v>152</v>
      </c>
      <c r="JQ269" s="344" t="str">
        <f>ADHB!KY269</f>
        <v/>
      </c>
      <c r="JR269" s="344"/>
      <c r="JS269" s="344">
        <f t="shared" ref="JS269:JS271" si="2259">IFERROR(JQ269*JR269/1000000,0)</f>
        <v>0</v>
      </c>
      <c r="JT269" s="345"/>
      <c r="JU269" s="344">
        <f t="shared" ref="JU269:JU271" si="2260">IFERROR(+JS269*JT269,"")</f>
        <v>0</v>
      </c>
      <c r="JV269" s="346"/>
      <c r="JW269" s="347"/>
      <c r="JX269" s="347"/>
      <c r="JY269" s="344">
        <f t="shared" ref="JY269:JY271" si="2261">IFERROR(+(IF(JS269="","0",JS269))+(IF(JU269="","0",JU269))+(IF(JX269="","0",JX269)),"")</f>
        <v>0</v>
      </c>
      <c r="JZ269" s="345">
        <v>0.294289866351475</v>
      </c>
      <c r="KA269" s="348">
        <f t="shared" ref="KA269:KA271" si="2262">IFERROR(+JZ269*(JY269-JX269),"")</f>
        <v>0</v>
      </c>
      <c r="KB269" s="349">
        <f t="shared" ref="KB269:KB271" si="2263">IFERROR(+(IF(JY269="","0",JY269))-(IF(KA269="","0",KA269)),"")</f>
        <v>0</v>
      </c>
      <c r="KC269" s="350"/>
      <c r="KD269" s="341">
        <v>1.0</v>
      </c>
      <c r="KE269" s="342" t="s">
        <v>159</v>
      </c>
      <c r="KF269" s="343" t="s">
        <v>121</v>
      </c>
      <c r="KG269" s="343" t="s">
        <v>152</v>
      </c>
      <c r="KH269" s="344" t="str">
        <f>ADHB!LP269</f>
        <v/>
      </c>
      <c r="KI269" s="344"/>
      <c r="KJ269" s="344">
        <f t="shared" ref="KJ269:KJ271" si="2264">IFERROR(KH269*KI269/1000000,0)</f>
        <v>0</v>
      </c>
      <c r="KK269" s="345"/>
      <c r="KL269" s="344">
        <f t="shared" ref="KL269:KL271" si="2265">IFERROR(+KJ269*KK269,"")</f>
        <v>0</v>
      </c>
      <c r="KM269" s="346"/>
      <c r="KN269" s="347"/>
      <c r="KO269" s="347"/>
      <c r="KP269" s="344">
        <f t="shared" ref="KP269:KP271" si="2266">IFERROR(+(IF(KJ269="","0",KJ269))+(IF(KL269="","0",KL269))+(IF(KO269="","0",KO269)),"")</f>
        <v>0</v>
      </c>
      <c r="KQ269" s="345">
        <v>0.294289866351475</v>
      </c>
      <c r="KR269" s="348">
        <f t="shared" ref="KR269:KR271" si="2267">IFERROR(+KQ269*(KP269-KO269),"")</f>
        <v>0</v>
      </c>
      <c r="KS269" s="349">
        <f t="shared" ref="KS269:KS271" si="2268">IFERROR(+(IF(KP269="","0",KP269))-(IF(KR269="","0",KR269)),"")</f>
        <v>0</v>
      </c>
      <c r="KT269" s="350"/>
      <c r="KU269" s="351"/>
    </row>
    <row r="270" ht="15.75" customHeight="1">
      <c r="A270" s="341">
        <v>2.0</v>
      </c>
      <c r="B270" s="342" t="s">
        <v>160</v>
      </c>
      <c r="C270" s="343" t="s">
        <v>121</v>
      </c>
      <c r="D270" s="343" t="s">
        <v>152</v>
      </c>
      <c r="E270" s="344" t="str">
        <f>ADHB!E270</f>
        <v/>
      </c>
      <c r="F270" s="344"/>
      <c r="G270" s="344">
        <f t="shared" si="2179"/>
        <v>0</v>
      </c>
      <c r="H270" s="345"/>
      <c r="I270" s="344">
        <f t="shared" si="2180"/>
        <v>0</v>
      </c>
      <c r="J270" s="346"/>
      <c r="K270" s="347"/>
      <c r="L270" s="347"/>
      <c r="M270" s="344">
        <f t="shared" si="2181"/>
        <v>0</v>
      </c>
      <c r="N270" s="345">
        <v>0.294289866351475</v>
      </c>
      <c r="O270" s="348">
        <f t="shared" si="2182"/>
        <v>0</v>
      </c>
      <c r="P270" s="349">
        <f t="shared" si="2183"/>
        <v>0</v>
      </c>
      <c r="Q270" s="350"/>
      <c r="R270" s="341">
        <v>2.0</v>
      </c>
      <c r="S270" s="342" t="s">
        <v>160</v>
      </c>
      <c r="T270" s="343" t="s">
        <v>121</v>
      </c>
      <c r="U270" s="343" t="s">
        <v>152</v>
      </c>
      <c r="V270" s="344" t="str">
        <f>ADHB!V270</f>
        <v/>
      </c>
      <c r="W270" s="344"/>
      <c r="X270" s="344">
        <f t="shared" si="2184"/>
        <v>0</v>
      </c>
      <c r="Y270" s="345"/>
      <c r="Z270" s="344">
        <f t="shared" si="2185"/>
        <v>0</v>
      </c>
      <c r="AA270" s="346"/>
      <c r="AB270" s="347"/>
      <c r="AC270" s="347"/>
      <c r="AD270" s="344">
        <f t="shared" si="2186"/>
        <v>0</v>
      </c>
      <c r="AE270" s="345">
        <v>0.294289866351475</v>
      </c>
      <c r="AF270" s="348">
        <f t="shared" si="2187"/>
        <v>0</v>
      </c>
      <c r="AG270" s="349">
        <f t="shared" si="2188"/>
        <v>0</v>
      </c>
      <c r="AH270" s="350"/>
      <c r="AI270" s="341">
        <v>2.0</v>
      </c>
      <c r="AJ270" s="342" t="s">
        <v>160</v>
      </c>
      <c r="AK270" s="343" t="s">
        <v>121</v>
      </c>
      <c r="AL270" s="343" t="s">
        <v>152</v>
      </c>
      <c r="AM270" s="344" t="str">
        <f>ADHB!AM270</f>
        <v/>
      </c>
      <c r="AN270" s="344"/>
      <c r="AO270" s="344">
        <f t="shared" si="2189"/>
        <v>0</v>
      </c>
      <c r="AP270" s="345"/>
      <c r="AQ270" s="344">
        <f t="shared" si="2190"/>
        <v>0</v>
      </c>
      <c r="AR270" s="346"/>
      <c r="AS270" s="347"/>
      <c r="AT270" s="347"/>
      <c r="AU270" s="344">
        <f t="shared" si="2191"/>
        <v>0</v>
      </c>
      <c r="AV270" s="345">
        <v>0.294289866351475</v>
      </c>
      <c r="AW270" s="348">
        <f t="shared" si="2192"/>
        <v>0</v>
      </c>
      <c r="AX270" s="349">
        <f t="shared" si="2193"/>
        <v>0</v>
      </c>
      <c r="AY270" s="350"/>
      <c r="AZ270" s="341">
        <v>2.0</v>
      </c>
      <c r="BA270" s="342" t="s">
        <v>160</v>
      </c>
      <c r="BB270" s="343" t="s">
        <v>121</v>
      </c>
      <c r="BC270" s="343" t="s">
        <v>152</v>
      </c>
      <c r="BD270" s="344" t="str">
        <f>ADHB!BD270</f>
        <v/>
      </c>
      <c r="BE270" s="344"/>
      <c r="BF270" s="344">
        <f t="shared" si="2194"/>
        <v>0</v>
      </c>
      <c r="BG270" s="345"/>
      <c r="BH270" s="344">
        <f t="shared" si="2195"/>
        <v>0</v>
      </c>
      <c r="BI270" s="346"/>
      <c r="BJ270" s="347"/>
      <c r="BK270" s="347"/>
      <c r="BL270" s="344">
        <f t="shared" si="2196"/>
        <v>0</v>
      </c>
      <c r="BM270" s="345">
        <v>0.294289866351475</v>
      </c>
      <c r="BN270" s="348">
        <f t="shared" si="2197"/>
        <v>0</v>
      </c>
      <c r="BO270" s="349">
        <f t="shared" si="2198"/>
        <v>0</v>
      </c>
      <c r="BP270" s="350"/>
      <c r="BQ270" s="341">
        <v>2.0</v>
      </c>
      <c r="BR270" s="342" t="s">
        <v>160</v>
      </c>
      <c r="BS270" s="343" t="s">
        <v>121</v>
      </c>
      <c r="BT270" s="343" t="s">
        <v>152</v>
      </c>
      <c r="BU270" s="344" t="str">
        <f>ADHB!BU270</f>
        <v/>
      </c>
      <c r="BV270" s="344"/>
      <c r="BW270" s="344">
        <f t="shared" si="2199"/>
        <v>0</v>
      </c>
      <c r="BX270" s="345"/>
      <c r="BY270" s="344">
        <f t="shared" si="2200"/>
        <v>0</v>
      </c>
      <c r="BZ270" s="346"/>
      <c r="CA270" s="347"/>
      <c r="CB270" s="347"/>
      <c r="CC270" s="344">
        <f t="shared" si="2201"/>
        <v>0</v>
      </c>
      <c r="CD270" s="345">
        <v>0.294289866351475</v>
      </c>
      <c r="CE270" s="348">
        <f t="shared" si="2202"/>
        <v>0</v>
      </c>
      <c r="CF270" s="349">
        <f t="shared" si="2203"/>
        <v>0</v>
      </c>
      <c r="CG270" s="350"/>
      <c r="CH270" s="341">
        <v>2.0</v>
      </c>
      <c r="CI270" s="342" t="s">
        <v>160</v>
      </c>
      <c r="CJ270" s="343" t="s">
        <v>121</v>
      </c>
      <c r="CK270" s="343" t="s">
        <v>152</v>
      </c>
      <c r="CL270" s="344" t="str">
        <f>ADHB!CL270</f>
        <v/>
      </c>
      <c r="CM270" s="344"/>
      <c r="CN270" s="344">
        <f t="shared" si="2204"/>
        <v>0</v>
      </c>
      <c r="CO270" s="345"/>
      <c r="CP270" s="344">
        <f t="shared" si="2205"/>
        <v>0</v>
      </c>
      <c r="CQ270" s="346"/>
      <c r="CR270" s="347"/>
      <c r="CS270" s="347"/>
      <c r="CT270" s="344">
        <f t="shared" si="2206"/>
        <v>0</v>
      </c>
      <c r="CU270" s="345">
        <v>0.294289866351475</v>
      </c>
      <c r="CV270" s="348">
        <f t="shared" si="2207"/>
        <v>0</v>
      </c>
      <c r="CW270" s="349">
        <f t="shared" si="2208"/>
        <v>0</v>
      </c>
      <c r="CX270" s="350"/>
      <c r="CY270" s="341">
        <v>2.0</v>
      </c>
      <c r="CZ270" s="342" t="s">
        <v>160</v>
      </c>
      <c r="DA270" s="343" t="s">
        <v>121</v>
      </c>
      <c r="DB270" s="343" t="s">
        <v>152</v>
      </c>
      <c r="DC270" s="344" t="str">
        <f>ADHB!DC270</f>
        <v/>
      </c>
      <c r="DD270" s="344"/>
      <c r="DE270" s="344">
        <f t="shared" si="2209"/>
        <v>0</v>
      </c>
      <c r="DF270" s="345"/>
      <c r="DG270" s="344">
        <f t="shared" si="2210"/>
        <v>0</v>
      </c>
      <c r="DH270" s="346"/>
      <c r="DI270" s="347"/>
      <c r="DJ270" s="347"/>
      <c r="DK270" s="344">
        <f t="shared" si="2211"/>
        <v>0</v>
      </c>
      <c r="DL270" s="345">
        <v>0.294289866351475</v>
      </c>
      <c r="DM270" s="348">
        <f t="shared" si="2212"/>
        <v>0</v>
      </c>
      <c r="DN270" s="349">
        <f t="shared" si="2213"/>
        <v>0</v>
      </c>
      <c r="DO270" s="350"/>
      <c r="DP270" s="341">
        <v>2.0</v>
      </c>
      <c r="DQ270" s="342" t="s">
        <v>160</v>
      </c>
      <c r="DR270" s="343" t="s">
        <v>121</v>
      </c>
      <c r="DS270" s="343" t="s">
        <v>152</v>
      </c>
      <c r="DT270" s="344" t="str">
        <f>ADHB!DT270</f>
        <v/>
      </c>
      <c r="DU270" s="344"/>
      <c r="DV270" s="344">
        <f t="shared" si="2214"/>
        <v>0</v>
      </c>
      <c r="DW270" s="345"/>
      <c r="DX270" s="344">
        <f t="shared" si="2215"/>
        <v>0</v>
      </c>
      <c r="DY270" s="346"/>
      <c r="DZ270" s="347"/>
      <c r="EA270" s="347"/>
      <c r="EB270" s="344">
        <f t="shared" si="2216"/>
        <v>0</v>
      </c>
      <c r="EC270" s="345">
        <v>0.294289866351475</v>
      </c>
      <c r="ED270" s="348">
        <f t="shared" si="2217"/>
        <v>0</v>
      </c>
      <c r="EE270" s="349">
        <f t="shared" si="2218"/>
        <v>0</v>
      </c>
      <c r="EF270" s="350"/>
      <c r="EG270" s="341">
        <v>2.0</v>
      </c>
      <c r="EH270" s="342" t="s">
        <v>160</v>
      </c>
      <c r="EI270" s="343" t="s">
        <v>121</v>
      </c>
      <c r="EJ270" s="343" t="s">
        <v>152</v>
      </c>
      <c r="EK270" s="344" t="str">
        <f>ADHB!EK270</f>
        <v/>
      </c>
      <c r="EL270" s="344"/>
      <c r="EM270" s="344">
        <f t="shared" si="2219"/>
        <v>0</v>
      </c>
      <c r="EN270" s="345"/>
      <c r="EO270" s="344">
        <f t="shared" si="2220"/>
        <v>0</v>
      </c>
      <c r="EP270" s="346"/>
      <c r="EQ270" s="347"/>
      <c r="ER270" s="347"/>
      <c r="ES270" s="344">
        <f t="shared" si="2221"/>
        <v>0</v>
      </c>
      <c r="ET270" s="345">
        <v>0.294289866351475</v>
      </c>
      <c r="EU270" s="348">
        <f t="shared" si="2222"/>
        <v>0</v>
      </c>
      <c r="EV270" s="349">
        <f t="shared" si="2223"/>
        <v>0</v>
      </c>
      <c r="EW270" s="350"/>
      <c r="EX270" s="341">
        <v>2.0</v>
      </c>
      <c r="EY270" s="342" t="s">
        <v>160</v>
      </c>
      <c r="EZ270" s="343" t="s">
        <v>121</v>
      </c>
      <c r="FA270" s="343" t="s">
        <v>152</v>
      </c>
      <c r="FB270" s="344" t="str">
        <f>ADHB!FB270</f>
        <v/>
      </c>
      <c r="FC270" s="344"/>
      <c r="FD270" s="344">
        <f t="shared" si="2224"/>
        <v>0</v>
      </c>
      <c r="FE270" s="345"/>
      <c r="FF270" s="344">
        <f t="shared" si="2225"/>
        <v>0</v>
      </c>
      <c r="FG270" s="346"/>
      <c r="FH270" s="347"/>
      <c r="FI270" s="347"/>
      <c r="FJ270" s="344">
        <f t="shared" si="2226"/>
        <v>0</v>
      </c>
      <c r="FK270" s="345">
        <v>0.294289866351475</v>
      </c>
      <c r="FL270" s="348">
        <f t="shared" si="2227"/>
        <v>0</v>
      </c>
      <c r="FM270" s="349">
        <f t="shared" si="2228"/>
        <v>0</v>
      </c>
      <c r="FN270" s="350"/>
      <c r="FO270" s="341">
        <v>2.0</v>
      </c>
      <c r="FP270" s="342" t="s">
        <v>160</v>
      </c>
      <c r="FQ270" s="343" t="s">
        <v>121</v>
      </c>
      <c r="FR270" s="343" t="s">
        <v>152</v>
      </c>
      <c r="FS270" s="344" t="str">
        <f>ADHB!FS270</f>
        <v/>
      </c>
      <c r="FT270" s="344"/>
      <c r="FU270" s="344">
        <f t="shared" si="2229"/>
        <v>0</v>
      </c>
      <c r="FV270" s="345"/>
      <c r="FW270" s="344">
        <f t="shared" si="2230"/>
        <v>0</v>
      </c>
      <c r="FX270" s="346"/>
      <c r="FY270" s="347"/>
      <c r="FZ270" s="347"/>
      <c r="GA270" s="344">
        <f t="shared" si="2231"/>
        <v>0</v>
      </c>
      <c r="GB270" s="345">
        <v>0.294289866351475</v>
      </c>
      <c r="GC270" s="348">
        <f t="shared" si="2232"/>
        <v>0</v>
      </c>
      <c r="GD270" s="349">
        <f t="shared" si="2233"/>
        <v>0</v>
      </c>
      <c r="GE270" s="350"/>
      <c r="GF270" s="341">
        <v>2.0</v>
      </c>
      <c r="GG270" s="342" t="s">
        <v>160</v>
      </c>
      <c r="GH270" s="343" t="s">
        <v>121</v>
      </c>
      <c r="GI270" s="343" t="s">
        <v>152</v>
      </c>
      <c r="GJ270" s="344" t="str">
        <f>ADHB!GJ270</f>
        <v/>
      </c>
      <c r="GK270" s="344"/>
      <c r="GL270" s="344">
        <f t="shared" si="2234"/>
        <v>0</v>
      </c>
      <c r="GM270" s="345"/>
      <c r="GN270" s="344">
        <f t="shared" si="2235"/>
        <v>0</v>
      </c>
      <c r="GO270" s="346"/>
      <c r="GP270" s="347"/>
      <c r="GQ270" s="347"/>
      <c r="GR270" s="344">
        <f t="shared" si="2236"/>
        <v>0</v>
      </c>
      <c r="GS270" s="345">
        <v>0.294289866351475</v>
      </c>
      <c r="GT270" s="348">
        <f t="shared" si="2237"/>
        <v>0</v>
      </c>
      <c r="GU270" s="349">
        <f t="shared" si="2238"/>
        <v>0</v>
      </c>
      <c r="GV270" s="350"/>
      <c r="GW270" s="341">
        <v>2.0</v>
      </c>
      <c r="GX270" s="342" t="s">
        <v>160</v>
      </c>
      <c r="GY270" s="343" t="s">
        <v>121</v>
      </c>
      <c r="GZ270" s="343" t="s">
        <v>152</v>
      </c>
      <c r="HA270" s="344" t="str">
        <f>ADHB!HA270</f>
        <v/>
      </c>
      <c r="HB270" s="344"/>
      <c r="HC270" s="344">
        <f t="shared" si="2239"/>
        <v>0</v>
      </c>
      <c r="HD270" s="345"/>
      <c r="HE270" s="344">
        <f t="shared" si="2240"/>
        <v>0</v>
      </c>
      <c r="HF270" s="346"/>
      <c r="HG270" s="347"/>
      <c r="HH270" s="347"/>
      <c r="HI270" s="344">
        <f t="shared" si="2241"/>
        <v>0</v>
      </c>
      <c r="HJ270" s="345">
        <v>0.294289866351475</v>
      </c>
      <c r="HK270" s="348">
        <f t="shared" si="2242"/>
        <v>0</v>
      </c>
      <c r="HL270" s="349">
        <f t="shared" si="2243"/>
        <v>0</v>
      </c>
      <c r="HM270" s="350"/>
      <c r="HN270" s="341">
        <v>2.0</v>
      </c>
      <c r="HO270" s="342" t="s">
        <v>160</v>
      </c>
      <c r="HP270" s="343" t="s">
        <v>121</v>
      </c>
      <c r="HQ270" s="343" t="s">
        <v>152</v>
      </c>
      <c r="HR270" s="344" t="str">
        <f>ADHB!HR270</f>
        <v/>
      </c>
      <c r="HS270" s="344"/>
      <c r="HT270" s="344">
        <f t="shared" si="2244"/>
        <v>0</v>
      </c>
      <c r="HU270" s="345"/>
      <c r="HV270" s="344">
        <f t="shared" si="2245"/>
        <v>0</v>
      </c>
      <c r="HW270" s="346"/>
      <c r="HX270" s="347"/>
      <c r="HY270" s="347"/>
      <c r="HZ270" s="344">
        <f t="shared" si="2246"/>
        <v>0</v>
      </c>
      <c r="IA270" s="345">
        <v>0.294289866351475</v>
      </c>
      <c r="IB270" s="348">
        <f t="shared" si="2247"/>
        <v>0</v>
      </c>
      <c r="IC270" s="349">
        <f t="shared" si="2248"/>
        <v>0</v>
      </c>
      <c r="ID270" s="350"/>
      <c r="IE270" s="341">
        <v>2.0</v>
      </c>
      <c r="IF270" s="342" t="s">
        <v>160</v>
      </c>
      <c r="IG270" s="343" t="s">
        <v>121</v>
      </c>
      <c r="IH270" s="343" t="s">
        <v>152</v>
      </c>
      <c r="II270" s="344" t="str">
        <f>ADHB!II270</f>
        <v/>
      </c>
      <c r="IJ270" s="344"/>
      <c r="IK270" s="344">
        <f t="shared" si="2249"/>
        <v>0</v>
      </c>
      <c r="IL270" s="345"/>
      <c r="IM270" s="344">
        <f t="shared" si="2250"/>
        <v>0</v>
      </c>
      <c r="IN270" s="346"/>
      <c r="IO270" s="347"/>
      <c r="IP270" s="347"/>
      <c r="IQ270" s="344">
        <f t="shared" si="2251"/>
        <v>0</v>
      </c>
      <c r="IR270" s="345">
        <v>0.294289866351475</v>
      </c>
      <c r="IS270" s="348">
        <f t="shared" si="2252"/>
        <v>0</v>
      </c>
      <c r="IT270" s="349">
        <f t="shared" si="2253"/>
        <v>0</v>
      </c>
      <c r="IU270" s="350"/>
      <c r="IV270" s="341">
        <v>2.0</v>
      </c>
      <c r="IW270" s="342" t="s">
        <v>160</v>
      </c>
      <c r="IX270" s="343" t="s">
        <v>121</v>
      </c>
      <c r="IY270" s="343" t="s">
        <v>152</v>
      </c>
      <c r="IZ270" s="344" t="str">
        <f>ADHB!IZ270</f>
        <v/>
      </c>
      <c r="JA270" s="344"/>
      <c r="JB270" s="344">
        <f t="shared" si="2254"/>
        <v>0</v>
      </c>
      <c r="JC270" s="345"/>
      <c r="JD270" s="344">
        <f t="shared" si="2255"/>
        <v>0</v>
      </c>
      <c r="JE270" s="346"/>
      <c r="JF270" s="347"/>
      <c r="JG270" s="347"/>
      <c r="JH270" s="344">
        <f t="shared" si="2256"/>
        <v>0</v>
      </c>
      <c r="JI270" s="345">
        <v>0.294289866351475</v>
      </c>
      <c r="JJ270" s="348">
        <f t="shared" si="2257"/>
        <v>0</v>
      </c>
      <c r="JK270" s="349">
        <f t="shared" si="2258"/>
        <v>0</v>
      </c>
      <c r="JL270" s="350"/>
      <c r="JM270" s="341">
        <v>2.0</v>
      </c>
      <c r="JN270" s="342" t="s">
        <v>160</v>
      </c>
      <c r="JO270" s="343" t="s">
        <v>121</v>
      </c>
      <c r="JP270" s="343" t="s">
        <v>152</v>
      </c>
      <c r="JQ270" s="344" t="str">
        <f>ADHB!KY270</f>
        <v/>
      </c>
      <c r="JR270" s="344"/>
      <c r="JS270" s="344">
        <f t="shared" si="2259"/>
        <v>0</v>
      </c>
      <c r="JT270" s="345"/>
      <c r="JU270" s="344">
        <f t="shared" si="2260"/>
        <v>0</v>
      </c>
      <c r="JV270" s="346"/>
      <c r="JW270" s="347"/>
      <c r="JX270" s="347"/>
      <c r="JY270" s="344">
        <f t="shared" si="2261"/>
        <v>0</v>
      </c>
      <c r="JZ270" s="345">
        <v>0.294289866351475</v>
      </c>
      <c r="KA270" s="348">
        <f t="shared" si="2262"/>
        <v>0</v>
      </c>
      <c r="KB270" s="349">
        <f t="shared" si="2263"/>
        <v>0</v>
      </c>
      <c r="KC270" s="350"/>
      <c r="KD270" s="341">
        <v>2.0</v>
      </c>
      <c r="KE270" s="342" t="s">
        <v>160</v>
      </c>
      <c r="KF270" s="343" t="s">
        <v>121</v>
      </c>
      <c r="KG270" s="343" t="s">
        <v>152</v>
      </c>
      <c r="KH270" s="344" t="str">
        <f>ADHB!LP270</f>
        <v/>
      </c>
      <c r="KI270" s="344"/>
      <c r="KJ270" s="344">
        <f t="shared" si="2264"/>
        <v>0</v>
      </c>
      <c r="KK270" s="345"/>
      <c r="KL270" s="344">
        <f t="shared" si="2265"/>
        <v>0</v>
      </c>
      <c r="KM270" s="346"/>
      <c r="KN270" s="347"/>
      <c r="KO270" s="347"/>
      <c r="KP270" s="344">
        <f t="shared" si="2266"/>
        <v>0</v>
      </c>
      <c r="KQ270" s="345">
        <v>0.294289866351475</v>
      </c>
      <c r="KR270" s="348">
        <f t="shared" si="2267"/>
        <v>0</v>
      </c>
      <c r="KS270" s="349">
        <f t="shared" si="2268"/>
        <v>0</v>
      </c>
      <c r="KT270" s="350"/>
      <c r="KU270" s="351"/>
    </row>
    <row r="271" ht="15.75" customHeight="1">
      <c r="A271" s="341">
        <v>3.0</v>
      </c>
      <c r="B271" s="342" t="s">
        <v>161</v>
      </c>
      <c r="C271" s="343" t="s">
        <v>121</v>
      </c>
      <c r="D271" s="343" t="s">
        <v>152</v>
      </c>
      <c r="E271" s="344" t="str">
        <f>ADHB!E271</f>
        <v/>
      </c>
      <c r="F271" s="344"/>
      <c r="G271" s="344">
        <f t="shared" si="2179"/>
        <v>0</v>
      </c>
      <c r="H271" s="345"/>
      <c r="I271" s="344">
        <f t="shared" si="2180"/>
        <v>0</v>
      </c>
      <c r="J271" s="346"/>
      <c r="K271" s="347"/>
      <c r="L271" s="347"/>
      <c r="M271" s="344">
        <f t="shared" si="2181"/>
        <v>0</v>
      </c>
      <c r="N271" s="345">
        <v>0.294289866351475</v>
      </c>
      <c r="O271" s="348">
        <f t="shared" si="2182"/>
        <v>0</v>
      </c>
      <c r="P271" s="349">
        <f t="shared" si="2183"/>
        <v>0</v>
      </c>
      <c r="Q271" s="350"/>
      <c r="R271" s="341">
        <v>3.0</v>
      </c>
      <c r="S271" s="342" t="s">
        <v>161</v>
      </c>
      <c r="T271" s="343" t="s">
        <v>121</v>
      </c>
      <c r="U271" s="343" t="s">
        <v>152</v>
      </c>
      <c r="V271" s="344" t="str">
        <f>ADHB!V271</f>
        <v/>
      </c>
      <c r="W271" s="344"/>
      <c r="X271" s="344">
        <f t="shared" si="2184"/>
        <v>0</v>
      </c>
      <c r="Y271" s="345"/>
      <c r="Z271" s="344">
        <f t="shared" si="2185"/>
        <v>0</v>
      </c>
      <c r="AA271" s="346"/>
      <c r="AB271" s="347"/>
      <c r="AC271" s="347"/>
      <c r="AD271" s="344">
        <f t="shared" si="2186"/>
        <v>0</v>
      </c>
      <c r="AE271" s="345">
        <v>0.294289866351475</v>
      </c>
      <c r="AF271" s="348">
        <f t="shared" si="2187"/>
        <v>0</v>
      </c>
      <c r="AG271" s="349">
        <f t="shared" si="2188"/>
        <v>0</v>
      </c>
      <c r="AH271" s="350"/>
      <c r="AI271" s="341">
        <v>3.0</v>
      </c>
      <c r="AJ271" s="342" t="s">
        <v>161</v>
      </c>
      <c r="AK271" s="343" t="s">
        <v>121</v>
      </c>
      <c r="AL271" s="343" t="s">
        <v>152</v>
      </c>
      <c r="AM271" s="344" t="str">
        <f>ADHB!AM271</f>
        <v/>
      </c>
      <c r="AN271" s="344"/>
      <c r="AO271" s="344">
        <f t="shared" si="2189"/>
        <v>0</v>
      </c>
      <c r="AP271" s="345"/>
      <c r="AQ271" s="344">
        <f t="shared" si="2190"/>
        <v>0</v>
      </c>
      <c r="AR271" s="346"/>
      <c r="AS271" s="347"/>
      <c r="AT271" s="347"/>
      <c r="AU271" s="344">
        <f t="shared" si="2191"/>
        <v>0</v>
      </c>
      <c r="AV271" s="345">
        <v>0.294289866351475</v>
      </c>
      <c r="AW271" s="348">
        <f t="shared" si="2192"/>
        <v>0</v>
      </c>
      <c r="AX271" s="349">
        <f t="shared" si="2193"/>
        <v>0</v>
      </c>
      <c r="AY271" s="350"/>
      <c r="AZ271" s="341">
        <v>3.0</v>
      </c>
      <c r="BA271" s="342" t="s">
        <v>161</v>
      </c>
      <c r="BB271" s="343" t="s">
        <v>121</v>
      </c>
      <c r="BC271" s="343" t="s">
        <v>152</v>
      </c>
      <c r="BD271" s="344" t="str">
        <f>ADHB!BD271</f>
        <v/>
      </c>
      <c r="BE271" s="344"/>
      <c r="BF271" s="344">
        <f t="shared" si="2194"/>
        <v>0</v>
      </c>
      <c r="BG271" s="345"/>
      <c r="BH271" s="344">
        <f t="shared" si="2195"/>
        <v>0</v>
      </c>
      <c r="BI271" s="346"/>
      <c r="BJ271" s="347"/>
      <c r="BK271" s="347"/>
      <c r="BL271" s="344">
        <f t="shared" si="2196"/>
        <v>0</v>
      </c>
      <c r="BM271" s="345">
        <v>0.294289866351475</v>
      </c>
      <c r="BN271" s="348">
        <f t="shared" si="2197"/>
        <v>0</v>
      </c>
      <c r="BO271" s="349">
        <f t="shared" si="2198"/>
        <v>0</v>
      </c>
      <c r="BP271" s="350"/>
      <c r="BQ271" s="341">
        <v>3.0</v>
      </c>
      <c r="BR271" s="342" t="s">
        <v>161</v>
      </c>
      <c r="BS271" s="343" t="s">
        <v>121</v>
      </c>
      <c r="BT271" s="343" t="s">
        <v>152</v>
      </c>
      <c r="BU271" s="344" t="str">
        <f>ADHB!BU271</f>
        <v/>
      </c>
      <c r="BV271" s="344"/>
      <c r="BW271" s="344">
        <f t="shared" si="2199"/>
        <v>0</v>
      </c>
      <c r="BX271" s="345"/>
      <c r="BY271" s="344">
        <f t="shared" si="2200"/>
        <v>0</v>
      </c>
      <c r="BZ271" s="346"/>
      <c r="CA271" s="347"/>
      <c r="CB271" s="347"/>
      <c r="CC271" s="344">
        <f t="shared" si="2201"/>
        <v>0</v>
      </c>
      <c r="CD271" s="345">
        <v>0.294289866351475</v>
      </c>
      <c r="CE271" s="348">
        <f t="shared" si="2202"/>
        <v>0</v>
      </c>
      <c r="CF271" s="349">
        <f t="shared" si="2203"/>
        <v>0</v>
      </c>
      <c r="CG271" s="350"/>
      <c r="CH271" s="341">
        <v>3.0</v>
      </c>
      <c r="CI271" s="342" t="s">
        <v>161</v>
      </c>
      <c r="CJ271" s="343" t="s">
        <v>121</v>
      </c>
      <c r="CK271" s="343" t="s">
        <v>152</v>
      </c>
      <c r="CL271" s="344" t="str">
        <f>ADHB!CL271</f>
        <v/>
      </c>
      <c r="CM271" s="344"/>
      <c r="CN271" s="344">
        <f t="shared" si="2204"/>
        <v>0</v>
      </c>
      <c r="CO271" s="345"/>
      <c r="CP271" s="344">
        <f t="shared" si="2205"/>
        <v>0</v>
      </c>
      <c r="CQ271" s="346"/>
      <c r="CR271" s="347"/>
      <c r="CS271" s="347"/>
      <c r="CT271" s="344">
        <f t="shared" si="2206"/>
        <v>0</v>
      </c>
      <c r="CU271" s="345">
        <v>0.294289866351475</v>
      </c>
      <c r="CV271" s="348">
        <f t="shared" si="2207"/>
        <v>0</v>
      </c>
      <c r="CW271" s="349">
        <f t="shared" si="2208"/>
        <v>0</v>
      </c>
      <c r="CX271" s="350"/>
      <c r="CY271" s="341">
        <v>3.0</v>
      </c>
      <c r="CZ271" s="342" t="s">
        <v>161</v>
      </c>
      <c r="DA271" s="343" t="s">
        <v>121</v>
      </c>
      <c r="DB271" s="343" t="s">
        <v>152</v>
      </c>
      <c r="DC271" s="344" t="str">
        <f>ADHB!DC271</f>
        <v/>
      </c>
      <c r="DD271" s="344"/>
      <c r="DE271" s="344">
        <f t="shared" si="2209"/>
        <v>0</v>
      </c>
      <c r="DF271" s="345"/>
      <c r="DG271" s="344">
        <f t="shared" si="2210"/>
        <v>0</v>
      </c>
      <c r="DH271" s="346"/>
      <c r="DI271" s="347"/>
      <c r="DJ271" s="347"/>
      <c r="DK271" s="344">
        <f t="shared" si="2211"/>
        <v>0</v>
      </c>
      <c r="DL271" s="345">
        <v>0.294289866351475</v>
      </c>
      <c r="DM271" s="348">
        <f t="shared" si="2212"/>
        <v>0</v>
      </c>
      <c r="DN271" s="349">
        <f t="shared" si="2213"/>
        <v>0</v>
      </c>
      <c r="DO271" s="350"/>
      <c r="DP271" s="341">
        <v>3.0</v>
      </c>
      <c r="DQ271" s="342" t="s">
        <v>161</v>
      </c>
      <c r="DR271" s="343" t="s">
        <v>121</v>
      </c>
      <c r="DS271" s="343" t="s">
        <v>152</v>
      </c>
      <c r="DT271" s="344" t="str">
        <f>ADHB!DT271</f>
        <v/>
      </c>
      <c r="DU271" s="344"/>
      <c r="DV271" s="344">
        <f t="shared" si="2214"/>
        <v>0</v>
      </c>
      <c r="DW271" s="345"/>
      <c r="DX271" s="344">
        <f t="shared" si="2215"/>
        <v>0</v>
      </c>
      <c r="DY271" s="346"/>
      <c r="DZ271" s="347"/>
      <c r="EA271" s="347"/>
      <c r="EB271" s="344">
        <f t="shared" si="2216"/>
        <v>0</v>
      </c>
      <c r="EC271" s="345">
        <v>0.294289866351475</v>
      </c>
      <c r="ED271" s="348">
        <f t="shared" si="2217"/>
        <v>0</v>
      </c>
      <c r="EE271" s="349">
        <f t="shared" si="2218"/>
        <v>0</v>
      </c>
      <c r="EF271" s="350"/>
      <c r="EG271" s="341">
        <v>3.0</v>
      </c>
      <c r="EH271" s="342" t="s">
        <v>161</v>
      </c>
      <c r="EI271" s="343" t="s">
        <v>121</v>
      </c>
      <c r="EJ271" s="343" t="s">
        <v>152</v>
      </c>
      <c r="EK271" s="344" t="str">
        <f>ADHB!EK271</f>
        <v/>
      </c>
      <c r="EL271" s="344"/>
      <c r="EM271" s="344">
        <f t="shared" si="2219"/>
        <v>0</v>
      </c>
      <c r="EN271" s="345"/>
      <c r="EO271" s="344">
        <f t="shared" si="2220"/>
        <v>0</v>
      </c>
      <c r="EP271" s="346"/>
      <c r="EQ271" s="347"/>
      <c r="ER271" s="347"/>
      <c r="ES271" s="344">
        <f t="shared" si="2221"/>
        <v>0</v>
      </c>
      <c r="ET271" s="345">
        <v>0.294289866351475</v>
      </c>
      <c r="EU271" s="348">
        <f t="shared" si="2222"/>
        <v>0</v>
      </c>
      <c r="EV271" s="349">
        <f t="shared" si="2223"/>
        <v>0</v>
      </c>
      <c r="EW271" s="350"/>
      <c r="EX271" s="341">
        <v>3.0</v>
      </c>
      <c r="EY271" s="342" t="s">
        <v>161</v>
      </c>
      <c r="EZ271" s="343" t="s">
        <v>121</v>
      </c>
      <c r="FA271" s="343" t="s">
        <v>152</v>
      </c>
      <c r="FB271" s="344" t="str">
        <f>ADHB!FB271</f>
        <v/>
      </c>
      <c r="FC271" s="344"/>
      <c r="FD271" s="344">
        <f t="shared" si="2224"/>
        <v>0</v>
      </c>
      <c r="FE271" s="345"/>
      <c r="FF271" s="344">
        <f t="shared" si="2225"/>
        <v>0</v>
      </c>
      <c r="FG271" s="346"/>
      <c r="FH271" s="347"/>
      <c r="FI271" s="347"/>
      <c r="FJ271" s="344">
        <f t="shared" si="2226"/>
        <v>0</v>
      </c>
      <c r="FK271" s="345">
        <v>0.294289866351475</v>
      </c>
      <c r="FL271" s="348">
        <f t="shared" si="2227"/>
        <v>0</v>
      </c>
      <c r="FM271" s="349">
        <f t="shared" si="2228"/>
        <v>0</v>
      </c>
      <c r="FN271" s="350"/>
      <c r="FO271" s="341">
        <v>3.0</v>
      </c>
      <c r="FP271" s="342" t="s">
        <v>161</v>
      </c>
      <c r="FQ271" s="343" t="s">
        <v>121</v>
      </c>
      <c r="FR271" s="343" t="s">
        <v>152</v>
      </c>
      <c r="FS271" s="344" t="str">
        <f>ADHB!FS271</f>
        <v/>
      </c>
      <c r="FT271" s="344"/>
      <c r="FU271" s="344">
        <f t="shared" si="2229"/>
        <v>0</v>
      </c>
      <c r="FV271" s="345"/>
      <c r="FW271" s="344">
        <f t="shared" si="2230"/>
        <v>0</v>
      </c>
      <c r="FX271" s="346"/>
      <c r="FY271" s="347"/>
      <c r="FZ271" s="347"/>
      <c r="GA271" s="344">
        <f t="shared" si="2231"/>
        <v>0</v>
      </c>
      <c r="GB271" s="345">
        <v>0.294289866351475</v>
      </c>
      <c r="GC271" s="348">
        <f t="shared" si="2232"/>
        <v>0</v>
      </c>
      <c r="GD271" s="349">
        <f t="shared" si="2233"/>
        <v>0</v>
      </c>
      <c r="GE271" s="350"/>
      <c r="GF271" s="341">
        <v>3.0</v>
      </c>
      <c r="GG271" s="342" t="s">
        <v>161</v>
      </c>
      <c r="GH271" s="343" t="s">
        <v>121</v>
      </c>
      <c r="GI271" s="343" t="s">
        <v>152</v>
      </c>
      <c r="GJ271" s="344" t="str">
        <f>ADHB!GJ271</f>
        <v/>
      </c>
      <c r="GK271" s="344"/>
      <c r="GL271" s="344">
        <f t="shared" si="2234"/>
        <v>0</v>
      </c>
      <c r="GM271" s="345"/>
      <c r="GN271" s="344">
        <f t="shared" si="2235"/>
        <v>0</v>
      </c>
      <c r="GO271" s="346"/>
      <c r="GP271" s="347"/>
      <c r="GQ271" s="347"/>
      <c r="GR271" s="344">
        <f t="shared" si="2236"/>
        <v>0</v>
      </c>
      <c r="GS271" s="345">
        <v>0.294289866351475</v>
      </c>
      <c r="GT271" s="348">
        <f t="shared" si="2237"/>
        <v>0</v>
      </c>
      <c r="GU271" s="349">
        <f t="shared" si="2238"/>
        <v>0</v>
      </c>
      <c r="GV271" s="350"/>
      <c r="GW271" s="341">
        <v>3.0</v>
      </c>
      <c r="GX271" s="342" t="s">
        <v>161</v>
      </c>
      <c r="GY271" s="343" t="s">
        <v>121</v>
      </c>
      <c r="GZ271" s="343" t="s">
        <v>152</v>
      </c>
      <c r="HA271" s="344" t="str">
        <f>ADHB!HA271</f>
        <v/>
      </c>
      <c r="HB271" s="344"/>
      <c r="HC271" s="344">
        <f t="shared" si="2239"/>
        <v>0</v>
      </c>
      <c r="HD271" s="345"/>
      <c r="HE271" s="344">
        <f t="shared" si="2240"/>
        <v>0</v>
      </c>
      <c r="HF271" s="346"/>
      <c r="HG271" s="347"/>
      <c r="HH271" s="347"/>
      <c r="HI271" s="344">
        <f t="shared" si="2241"/>
        <v>0</v>
      </c>
      <c r="HJ271" s="345">
        <v>0.294289866351475</v>
      </c>
      <c r="HK271" s="348">
        <f t="shared" si="2242"/>
        <v>0</v>
      </c>
      <c r="HL271" s="349">
        <f t="shared" si="2243"/>
        <v>0</v>
      </c>
      <c r="HM271" s="350"/>
      <c r="HN271" s="341">
        <v>3.0</v>
      </c>
      <c r="HO271" s="342" t="s">
        <v>161</v>
      </c>
      <c r="HP271" s="343" t="s">
        <v>121</v>
      </c>
      <c r="HQ271" s="343" t="s">
        <v>152</v>
      </c>
      <c r="HR271" s="344" t="str">
        <f>ADHB!HR271</f>
        <v/>
      </c>
      <c r="HS271" s="344"/>
      <c r="HT271" s="344">
        <f t="shared" si="2244"/>
        <v>0</v>
      </c>
      <c r="HU271" s="345"/>
      <c r="HV271" s="344">
        <f t="shared" si="2245"/>
        <v>0</v>
      </c>
      <c r="HW271" s="346"/>
      <c r="HX271" s="347"/>
      <c r="HY271" s="347"/>
      <c r="HZ271" s="344">
        <f t="shared" si="2246"/>
        <v>0</v>
      </c>
      <c r="IA271" s="345">
        <v>0.294289866351475</v>
      </c>
      <c r="IB271" s="348">
        <f t="shared" si="2247"/>
        <v>0</v>
      </c>
      <c r="IC271" s="349">
        <f t="shared" si="2248"/>
        <v>0</v>
      </c>
      <c r="ID271" s="350"/>
      <c r="IE271" s="341">
        <v>3.0</v>
      </c>
      <c r="IF271" s="342" t="s">
        <v>161</v>
      </c>
      <c r="IG271" s="343" t="s">
        <v>121</v>
      </c>
      <c r="IH271" s="343" t="s">
        <v>152</v>
      </c>
      <c r="II271" s="344" t="str">
        <f>ADHB!II271</f>
        <v/>
      </c>
      <c r="IJ271" s="344"/>
      <c r="IK271" s="344">
        <f t="shared" si="2249"/>
        <v>0</v>
      </c>
      <c r="IL271" s="345"/>
      <c r="IM271" s="344">
        <f t="shared" si="2250"/>
        <v>0</v>
      </c>
      <c r="IN271" s="346"/>
      <c r="IO271" s="347"/>
      <c r="IP271" s="347"/>
      <c r="IQ271" s="344">
        <f t="shared" si="2251"/>
        <v>0</v>
      </c>
      <c r="IR271" s="345">
        <v>0.294289866351475</v>
      </c>
      <c r="IS271" s="348">
        <f t="shared" si="2252"/>
        <v>0</v>
      </c>
      <c r="IT271" s="349">
        <f t="shared" si="2253"/>
        <v>0</v>
      </c>
      <c r="IU271" s="350"/>
      <c r="IV271" s="341">
        <v>3.0</v>
      </c>
      <c r="IW271" s="342" t="s">
        <v>161</v>
      </c>
      <c r="IX271" s="343" t="s">
        <v>121</v>
      </c>
      <c r="IY271" s="343" t="s">
        <v>152</v>
      </c>
      <c r="IZ271" s="344" t="str">
        <f>ADHB!IZ271</f>
        <v/>
      </c>
      <c r="JA271" s="344"/>
      <c r="JB271" s="344">
        <f t="shared" si="2254"/>
        <v>0</v>
      </c>
      <c r="JC271" s="345"/>
      <c r="JD271" s="344">
        <f t="shared" si="2255"/>
        <v>0</v>
      </c>
      <c r="JE271" s="346"/>
      <c r="JF271" s="347"/>
      <c r="JG271" s="347"/>
      <c r="JH271" s="344">
        <f t="shared" si="2256"/>
        <v>0</v>
      </c>
      <c r="JI271" s="345">
        <v>0.294289866351475</v>
      </c>
      <c r="JJ271" s="348">
        <f t="shared" si="2257"/>
        <v>0</v>
      </c>
      <c r="JK271" s="349">
        <f t="shared" si="2258"/>
        <v>0</v>
      </c>
      <c r="JL271" s="350"/>
      <c r="JM271" s="341">
        <v>3.0</v>
      </c>
      <c r="JN271" s="342" t="s">
        <v>161</v>
      </c>
      <c r="JO271" s="343" t="s">
        <v>121</v>
      </c>
      <c r="JP271" s="343" t="s">
        <v>152</v>
      </c>
      <c r="JQ271" s="344" t="str">
        <f>ADHB!KY271</f>
        <v/>
      </c>
      <c r="JR271" s="344"/>
      <c r="JS271" s="344">
        <f t="shared" si="2259"/>
        <v>0</v>
      </c>
      <c r="JT271" s="345"/>
      <c r="JU271" s="344">
        <f t="shared" si="2260"/>
        <v>0</v>
      </c>
      <c r="JV271" s="346"/>
      <c r="JW271" s="347"/>
      <c r="JX271" s="347"/>
      <c r="JY271" s="344">
        <f t="shared" si="2261"/>
        <v>0</v>
      </c>
      <c r="JZ271" s="345">
        <v>0.294289866351475</v>
      </c>
      <c r="KA271" s="348">
        <f t="shared" si="2262"/>
        <v>0</v>
      </c>
      <c r="KB271" s="349">
        <f t="shared" si="2263"/>
        <v>0</v>
      </c>
      <c r="KC271" s="350"/>
      <c r="KD271" s="341">
        <v>3.0</v>
      </c>
      <c r="KE271" s="342" t="s">
        <v>161</v>
      </c>
      <c r="KF271" s="343" t="s">
        <v>121</v>
      </c>
      <c r="KG271" s="343" t="s">
        <v>152</v>
      </c>
      <c r="KH271" s="344" t="str">
        <f>ADHB!LP271</f>
        <v/>
      </c>
      <c r="KI271" s="344"/>
      <c r="KJ271" s="344">
        <f t="shared" si="2264"/>
        <v>0</v>
      </c>
      <c r="KK271" s="345"/>
      <c r="KL271" s="344">
        <f t="shared" si="2265"/>
        <v>0</v>
      </c>
      <c r="KM271" s="346"/>
      <c r="KN271" s="347"/>
      <c r="KO271" s="347"/>
      <c r="KP271" s="344">
        <f t="shared" si="2266"/>
        <v>0</v>
      </c>
      <c r="KQ271" s="345">
        <v>0.294289866351475</v>
      </c>
      <c r="KR271" s="348">
        <f t="shared" si="2267"/>
        <v>0</v>
      </c>
      <c r="KS271" s="349">
        <f t="shared" si="2268"/>
        <v>0</v>
      </c>
      <c r="KT271" s="350"/>
      <c r="KU271" s="351"/>
    </row>
    <row r="272" ht="15.75" customHeight="1">
      <c r="A272" s="341"/>
      <c r="B272" s="342"/>
      <c r="C272" s="343"/>
      <c r="D272" s="343"/>
      <c r="E272" s="344" t="str">
        <f>ADHB!E272</f>
        <v/>
      </c>
      <c r="F272" s="344"/>
      <c r="G272" s="344"/>
      <c r="H272" s="345"/>
      <c r="I272" s="344"/>
      <c r="J272" s="346"/>
      <c r="K272" s="347"/>
      <c r="L272" s="347"/>
      <c r="M272" s="344"/>
      <c r="N272" s="345"/>
      <c r="O272" s="348"/>
      <c r="P272" s="349"/>
      <c r="Q272" s="350"/>
      <c r="R272" s="341"/>
      <c r="S272" s="342"/>
      <c r="T272" s="343"/>
      <c r="U272" s="343"/>
      <c r="V272" s="344" t="str">
        <f>ADHB!V272</f>
        <v/>
      </c>
      <c r="W272" s="344"/>
      <c r="X272" s="344"/>
      <c r="Y272" s="345"/>
      <c r="Z272" s="344"/>
      <c r="AA272" s="346"/>
      <c r="AB272" s="347"/>
      <c r="AC272" s="347"/>
      <c r="AD272" s="344"/>
      <c r="AE272" s="345"/>
      <c r="AF272" s="348"/>
      <c r="AG272" s="349"/>
      <c r="AH272" s="350"/>
      <c r="AI272" s="341"/>
      <c r="AJ272" s="342"/>
      <c r="AK272" s="343"/>
      <c r="AL272" s="343"/>
      <c r="AM272" s="344" t="str">
        <f>ADHB!AM272</f>
        <v/>
      </c>
      <c r="AN272" s="344"/>
      <c r="AO272" s="344"/>
      <c r="AP272" s="345"/>
      <c r="AQ272" s="344"/>
      <c r="AR272" s="346"/>
      <c r="AS272" s="347"/>
      <c r="AT272" s="347"/>
      <c r="AU272" s="344"/>
      <c r="AV272" s="345"/>
      <c r="AW272" s="348"/>
      <c r="AX272" s="349"/>
      <c r="AY272" s="350"/>
      <c r="AZ272" s="341"/>
      <c r="BA272" s="342"/>
      <c r="BB272" s="343"/>
      <c r="BC272" s="343"/>
      <c r="BD272" s="344" t="str">
        <f>ADHB!BD272</f>
        <v/>
      </c>
      <c r="BE272" s="344"/>
      <c r="BF272" s="344"/>
      <c r="BG272" s="345"/>
      <c r="BH272" s="344"/>
      <c r="BI272" s="346"/>
      <c r="BJ272" s="347"/>
      <c r="BK272" s="347"/>
      <c r="BL272" s="344"/>
      <c r="BM272" s="345"/>
      <c r="BN272" s="348"/>
      <c r="BO272" s="349"/>
      <c r="BP272" s="350"/>
      <c r="BQ272" s="341"/>
      <c r="BR272" s="342"/>
      <c r="BS272" s="343"/>
      <c r="BT272" s="343"/>
      <c r="BU272" s="344" t="str">
        <f>ADHB!BU272</f>
        <v/>
      </c>
      <c r="BV272" s="344"/>
      <c r="BW272" s="344"/>
      <c r="BX272" s="345"/>
      <c r="BY272" s="344"/>
      <c r="BZ272" s="346"/>
      <c r="CA272" s="347"/>
      <c r="CB272" s="347"/>
      <c r="CC272" s="344"/>
      <c r="CD272" s="345"/>
      <c r="CE272" s="348"/>
      <c r="CF272" s="349"/>
      <c r="CG272" s="350"/>
      <c r="CH272" s="341"/>
      <c r="CI272" s="342"/>
      <c r="CJ272" s="343"/>
      <c r="CK272" s="343"/>
      <c r="CL272" s="344" t="str">
        <f>ADHB!CL272</f>
        <v/>
      </c>
      <c r="CM272" s="344"/>
      <c r="CN272" s="344"/>
      <c r="CO272" s="345"/>
      <c r="CP272" s="344"/>
      <c r="CQ272" s="346"/>
      <c r="CR272" s="347"/>
      <c r="CS272" s="347"/>
      <c r="CT272" s="344"/>
      <c r="CU272" s="345"/>
      <c r="CV272" s="348"/>
      <c r="CW272" s="349"/>
      <c r="CX272" s="350"/>
      <c r="CY272" s="341"/>
      <c r="CZ272" s="342"/>
      <c r="DA272" s="343"/>
      <c r="DB272" s="343"/>
      <c r="DC272" s="344" t="str">
        <f>ADHB!DC272</f>
        <v/>
      </c>
      <c r="DD272" s="344"/>
      <c r="DE272" s="344"/>
      <c r="DF272" s="345"/>
      <c r="DG272" s="344"/>
      <c r="DH272" s="346"/>
      <c r="DI272" s="347"/>
      <c r="DJ272" s="347"/>
      <c r="DK272" s="344"/>
      <c r="DL272" s="345"/>
      <c r="DM272" s="348"/>
      <c r="DN272" s="349"/>
      <c r="DO272" s="350"/>
      <c r="DP272" s="341"/>
      <c r="DQ272" s="342"/>
      <c r="DR272" s="343"/>
      <c r="DS272" s="343"/>
      <c r="DT272" s="344" t="str">
        <f>ADHB!DT272</f>
        <v/>
      </c>
      <c r="DU272" s="344"/>
      <c r="DV272" s="344"/>
      <c r="DW272" s="345"/>
      <c r="DX272" s="344"/>
      <c r="DY272" s="346"/>
      <c r="DZ272" s="347"/>
      <c r="EA272" s="347"/>
      <c r="EB272" s="344"/>
      <c r="EC272" s="345"/>
      <c r="ED272" s="348"/>
      <c r="EE272" s="349"/>
      <c r="EF272" s="350"/>
      <c r="EG272" s="341"/>
      <c r="EH272" s="342"/>
      <c r="EI272" s="343"/>
      <c r="EJ272" s="343"/>
      <c r="EK272" s="344" t="str">
        <f>ADHB!EK272</f>
        <v/>
      </c>
      <c r="EL272" s="344"/>
      <c r="EM272" s="344"/>
      <c r="EN272" s="345"/>
      <c r="EO272" s="344"/>
      <c r="EP272" s="346"/>
      <c r="EQ272" s="347"/>
      <c r="ER272" s="347"/>
      <c r="ES272" s="344"/>
      <c r="ET272" s="345"/>
      <c r="EU272" s="348"/>
      <c r="EV272" s="349"/>
      <c r="EW272" s="350"/>
      <c r="EX272" s="341"/>
      <c r="EY272" s="342"/>
      <c r="EZ272" s="343"/>
      <c r="FA272" s="343"/>
      <c r="FB272" s="344" t="str">
        <f>ADHB!FB272</f>
        <v/>
      </c>
      <c r="FC272" s="344"/>
      <c r="FD272" s="344"/>
      <c r="FE272" s="345"/>
      <c r="FF272" s="344"/>
      <c r="FG272" s="346"/>
      <c r="FH272" s="347"/>
      <c r="FI272" s="347"/>
      <c r="FJ272" s="344"/>
      <c r="FK272" s="345"/>
      <c r="FL272" s="348"/>
      <c r="FM272" s="349"/>
      <c r="FN272" s="350"/>
      <c r="FO272" s="341"/>
      <c r="FP272" s="342"/>
      <c r="FQ272" s="343"/>
      <c r="FR272" s="343"/>
      <c r="FS272" s="344" t="str">
        <f>ADHB!FS272</f>
        <v/>
      </c>
      <c r="FT272" s="344"/>
      <c r="FU272" s="344"/>
      <c r="FV272" s="345"/>
      <c r="FW272" s="344"/>
      <c r="FX272" s="346"/>
      <c r="FY272" s="347"/>
      <c r="FZ272" s="347"/>
      <c r="GA272" s="344"/>
      <c r="GB272" s="345"/>
      <c r="GC272" s="348"/>
      <c r="GD272" s="349"/>
      <c r="GE272" s="350"/>
      <c r="GF272" s="341"/>
      <c r="GG272" s="342"/>
      <c r="GH272" s="343"/>
      <c r="GI272" s="343"/>
      <c r="GJ272" s="344" t="str">
        <f>ADHB!GJ272</f>
        <v/>
      </c>
      <c r="GK272" s="344"/>
      <c r="GL272" s="344"/>
      <c r="GM272" s="345"/>
      <c r="GN272" s="344"/>
      <c r="GO272" s="346"/>
      <c r="GP272" s="347"/>
      <c r="GQ272" s="347"/>
      <c r="GR272" s="344"/>
      <c r="GS272" s="345"/>
      <c r="GT272" s="348"/>
      <c r="GU272" s="349"/>
      <c r="GV272" s="350"/>
      <c r="GW272" s="341"/>
      <c r="GX272" s="342"/>
      <c r="GY272" s="343"/>
      <c r="GZ272" s="343"/>
      <c r="HA272" s="344" t="str">
        <f>ADHB!HA272</f>
        <v/>
      </c>
      <c r="HB272" s="344"/>
      <c r="HC272" s="344"/>
      <c r="HD272" s="345"/>
      <c r="HE272" s="344"/>
      <c r="HF272" s="346"/>
      <c r="HG272" s="347"/>
      <c r="HH272" s="347"/>
      <c r="HI272" s="344"/>
      <c r="HJ272" s="345"/>
      <c r="HK272" s="348"/>
      <c r="HL272" s="349"/>
      <c r="HM272" s="350"/>
      <c r="HN272" s="341"/>
      <c r="HO272" s="342"/>
      <c r="HP272" s="343"/>
      <c r="HQ272" s="343"/>
      <c r="HR272" s="344" t="str">
        <f>ADHB!HR272</f>
        <v/>
      </c>
      <c r="HS272" s="344"/>
      <c r="HT272" s="344"/>
      <c r="HU272" s="345"/>
      <c r="HV272" s="344"/>
      <c r="HW272" s="346"/>
      <c r="HX272" s="347"/>
      <c r="HY272" s="347"/>
      <c r="HZ272" s="344"/>
      <c r="IA272" s="345"/>
      <c r="IB272" s="348"/>
      <c r="IC272" s="349"/>
      <c r="ID272" s="350"/>
      <c r="IE272" s="341"/>
      <c r="IF272" s="342"/>
      <c r="IG272" s="343"/>
      <c r="IH272" s="343"/>
      <c r="II272" s="344" t="str">
        <f>ADHB!II272</f>
        <v/>
      </c>
      <c r="IJ272" s="344"/>
      <c r="IK272" s="344"/>
      <c r="IL272" s="345"/>
      <c r="IM272" s="344"/>
      <c r="IN272" s="346"/>
      <c r="IO272" s="347"/>
      <c r="IP272" s="347"/>
      <c r="IQ272" s="344"/>
      <c r="IR272" s="345"/>
      <c r="IS272" s="348"/>
      <c r="IT272" s="349"/>
      <c r="IU272" s="350"/>
      <c r="IV272" s="341"/>
      <c r="IW272" s="342"/>
      <c r="IX272" s="343"/>
      <c r="IY272" s="343"/>
      <c r="IZ272" s="344" t="str">
        <f>ADHB!IZ272</f>
        <v/>
      </c>
      <c r="JA272" s="344"/>
      <c r="JB272" s="344"/>
      <c r="JC272" s="345"/>
      <c r="JD272" s="344"/>
      <c r="JE272" s="346"/>
      <c r="JF272" s="347"/>
      <c r="JG272" s="347"/>
      <c r="JH272" s="344"/>
      <c r="JI272" s="345"/>
      <c r="JJ272" s="348"/>
      <c r="JK272" s="349"/>
      <c r="JL272" s="350"/>
      <c r="JM272" s="341"/>
      <c r="JN272" s="342"/>
      <c r="JO272" s="343"/>
      <c r="JP272" s="343"/>
      <c r="JQ272" s="344" t="str">
        <f>ADHB!KY272</f>
        <v/>
      </c>
      <c r="JR272" s="344"/>
      <c r="JS272" s="344"/>
      <c r="JT272" s="345"/>
      <c r="JU272" s="344"/>
      <c r="JV272" s="346"/>
      <c r="JW272" s="347"/>
      <c r="JX272" s="347"/>
      <c r="JY272" s="344"/>
      <c r="JZ272" s="345"/>
      <c r="KA272" s="348"/>
      <c r="KB272" s="349"/>
      <c r="KC272" s="350"/>
      <c r="KD272" s="341"/>
      <c r="KE272" s="342"/>
      <c r="KF272" s="343"/>
      <c r="KG272" s="343"/>
      <c r="KH272" s="344" t="str">
        <f>ADHB!LP272</f>
        <v/>
      </c>
      <c r="KI272" s="344"/>
      <c r="KJ272" s="344"/>
      <c r="KK272" s="345"/>
      <c r="KL272" s="344"/>
      <c r="KM272" s="346"/>
      <c r="KN272" s="347"/>
      <c r="KO272" s="347"/>
      <c r="KP272" s="344"/>
      <c r="KQ272" s="345"/>
      <c r="KR272" s="348"/>
      <c r="KS272" s="349"/>
      <c r="KT272" s="350"/>
      <c r="KU272" s="351"/>
    </row>
    <row r="273" ht="15.75" customHeight="1">
      <c r="A273" s="341"/>
      <c r="B273" s="342"/>
      <c r="C273" s="343"/>
      <c r="D273" s="343"/>
      <c r="E273" s="344" t="str">
        <f>ADHB!E273</f>
        <v/>
      </c>
      <c r="F273" s="344"/>
      <c r="G273" s="344"/>
      <c r="H273" s="345"/>
      <c r="I273" s="344"/>
      <c r="J273" s="346"/>
      <c r="K273" s="347"/>
      <c r="L273" s="347"/>
      <c r="M273" s="344"/>
      <c r="N273" s="345"/>
      <c r="O273" s="348"/>
      <c r="P273" s="349"/>
      <c r="Q273" s="350"/>
      <c r="R273" s="341"/>
      <c r="S273" s="342"/>
      <c r="T273" s="343"/>
      <c r="U273" s="343"/>
      <c r="V273" s="344" t="str">
        <f>ADHB!V273</f>
        <v/>
      </c>
      <c r="W273" s="344"/>
      <c r="X273" s="344"/>
      <c r="Y273" s="345"/>
      <c r="Z273" s="344"/>
      <c r="AA273" s="346"/>
      <c r="AB273" s="347"/>
      <c r="AC273" s="347"/>
      <c r="AD273" s="344"/>
      <c r="AE273" s="345"/>
      <c r="AF273" s="348"/>
      <c r="AG273" s="349"/>
      <c r="AH273" s="350"/>
      <c r="AI273" s="341"/>
      <c r="AJ273" s="342"/>
      <c r="AK273" s="343"/>
      <c r="AL273" s="343"/>
      <c r="AM273" s="344" t="str">
        <f>ADHB!AM273</f>
        <v/>
      </c>
      <c r="AN273" s="344"/>
      <c r="AO273" s="344"/>
      <c r="AP273" s="345"/>
      <c r="AQ273" s="344"/>
      <c r="AR273" s="346"/>
      <c r="AS273" s="347"/>
      <c r="AT273" s="347"/>
      <c r="AU273" s="344"/>
      <c r="AV273" s="345"/>
      <c r="AW273" s="348"/>
      <c r="AX273" s="349"/>
      <c r="AY273" s="350"/>
      <c r="AZ273" s="341"/>
      <c r="BA273" s="342"/>
      <c r="BB273" s="343"/>
      <c r="BC273" s="343"/>
      <c r="BD273" s="344" t="str">
        <f>ADHB!BD273</f>
        <v/>
      </c>
      <c r="BE273" s="344"/>
      <c r="BF273" s="344"/>
      <c r="BG273" s="345"/>
      <c r="BH273" s="344"/>
      <c r="BI273" s="346"/>
      <c r="BJ273" s="347"/>
      <c r="BK273" s="347"/>
      <c r="BL273" s="344"/>
      <c r="BM273" s="345"/>
      <c r="BN273" s="348"/>
      <c r="BO273" s="349"/>
      <c r="BP273" s="350"/>
      <c r="BQ273" s="341"/>
      <c r="BR273" s="342"/>
      <c r="BS273" s="343"/>
      <c r="BT273" s="343"/>
      <c r="BU273" s="344" t="str">
        <f>ADHB!BU273</f>
        <v/>
      </c>
      <c r="BV273" s="344"/>
      <c r="BW273" s="344"/>
      <c r="BX273" s="345"/>
      <c r="BY273" s="344"/>
      <c r="BZ273" s="346"/>
      <c r="CA273" s="347"/>
      <c r="CB273" s="347"/>
      <c r="CC273" s="344"/>
      <c r="CD273" s="345"/>
      <c r="CE273" s="348"/>
      <c r="CF273" s="349"/>
      <c r="CG273" s="350"/>
      <c r="CH273" s="341"/>
      <c r="CI273" s="342"/>
      <c r="CJ273" s="343"/>
      <c r="CK273" s="343"/>
      <c r="CL273" s="344" t="str">
        <f>ADHB!CL273</f>
        <v/>
      </c>
      <c r="CM273" s="344"/>
      <c r="CN273" s="344"/>
      <c r="CO273" s="345"/>
      <c r="CP273" s="344"/>
      <c r="CQ273" s="346"/>
      <c r="CR273" s="347"/>
      <c r="CS273" s="347"/>
      <c r="CT273" s="344"/>
      <c r="CU273" s="345"/>
      <c r="CV273" s="348"/>
      <c r="CW273" s="349"/>
      <c r="CX273" s="350"/>
      <c r="CY273" s="341"/>
      <c r="CZ273" s="342"/>
      <c r="DA273" s="343"/>
      <c r="DB273" s="343"/>
      <c r="DC273" s="344" t="str">
        <f>ADHB!DC273</f>
        <v/>
      </c>
      <c r="DD273" s="344"/>
      <c r="DE273" s="344"/>
      <c r="DF273" s="345"/>
      <c r="DG273" s="344"/>
      <c r="DH273" s="346"/>
      <c r="DI273" s="347"/>
      <c r="DJ273" s="347"/>
      <c r="DK273" s="344"/>
      <c r="DL273" s="345"/>
      <c r="DM273" s="348"/>
      <c r="DN273" s="349"/>
      <c r="DO273" s="350"/>
      <c r="DP273" s="341"/>
      <c r="DQ273" s="342"/>
      <c r="DR273" s="343"/>
      <c r="DS273" s="343"/>
      <c r="DT273" s="344" t="str">
        <f>ADHB!DT273</f>
        <v/>
      </c>
      <c r="DU273" s="344"/>
      <c r="DV273" s="344"/>
      <c r="DW273" s="345"/>
      <c r="DX273" s="344"/>
      <c r="DY273" s="346"/>
      <c r="DZ273" s="347"/>
      <c r="EA273" s="347"/>
      <c r="EB273" s="344"/>
      <c r="EC273" s="345"/>
      <c r="ED273" s="348"/>
      <c r="EE273" s="349"/>
      <c r="EF273" s="350"/>
      <c r="EG273" s="341"/>
      <c r="EH273" s="342"/>
      <c r="EI273" s="343"/>
      <c r="EJ273" s="343"/>
      <c r="EK273" s="344" t="str">
        <f>ADHB!EK273</f>
        <v/>
      </c>
      <c r="EL273" s="344"/>
      <c r="EM273" s="344"/>
      <c r="EN273" s="345"/>
      <c r="EO273" s="344"/>
      <c r="EP273" s="346"/>
      <c r="EQ273" s="347"/>
      <c r="ER273" s="347"/>
      <c r="ES273" s="344"/>
      <c r="ET273" s="345"/>
      <c r="EU273" s="348"/>
      <c r="EV273" s="349"/>
      <c r="EW273" s="350"/>
      <c r="EX273" s="341"/>
      <c r="EY273" s="342"/>
      <c r="EZ273" s="343"/>
      <c r="FA273" s="343"/>
      <c r="FB273" s="344" t="str">
        <f>ADHB!FB273</f>
        <v/>
      </c>
      <c r="FC273" s="344"/>
      <c r="FD273" s="344"/>
      <c r="FE273" s="345"/>
      <c r="FF273" s="344"/>
      <c r="FG273" s="346"/>
      <c r="FH273" s="347"/>
      <c r="FI273" s="347"/>
      <c r="FJ273" s="344"/>
      <c r="FK273" s="345"/>
      <c r="FL273" s="348"/>
      <c r="FM273" s="349"/>
      <c r="FN273" s="350"/>
      <c r="FO273" s="341"/>
      <c r="FP273" s="342"/>
      <c r="FQ273" s="343"/>
      <c r="FR273" s="343"/>
      <c r="FS273" s="344" t="str">
        <f>ADHB!FS273</f>
        <v/>
      </c>
      <c r="FT273" s="344"/>
      <c r="FU273" s="344"/>
      <c r="FV273" s="345"/>
      <c r="FW273" s="344"/>
      <c r="FX273" s="346"/>
      <c r="FY273" s="347"/>
      <c r="FZ273" s="347"/>
      <c r="GA273" s="344"/>
      <c r="GB273" s="345"/>
      <c r="GC273" s="348"/>
      <c r="GD273" s="349"/>
      <c r="GE273" s="350"/>
      <c r="GF273" s="341"/>
      <c r="GG273" s="342"/>
      <c r="GH273" s="343"/>
      <c r="GI273" s="343"/>
      <c r="GJ273" s="344" t="str">
        <f>ADHB!GJ273</f>
        <v/>
      </c>
      <c r="GK273" s="344"/>
      <c r="GL273" s="344"/>
      <c r="GM273" s="345"/>
      <c r="GN273" s="344"/>
      <c r="GO273" s="346"/>
      <c r="GP273" s="347"/>
      <c r="GQ273" s="347"/>
      <c r="GR273" s="344"/>
      <c r="GS273" s="345"/>
      <c r="GT273" s="348"/>
      <c r="GU273" s="349"/>
      <c r="GV273" s="350"/>
      <c r="GW273" s="341"/>
      <c r="GX273" s="342"/>
      <c r="GY273" s="343"/>
      <c r="GZ273" s="343"/>
      <c r="HA273" s="344" t="str">
        <f>ADHB!HA273</f>
        <v/>
      </c>
      <c r="HB273" s="344"/>
      <c r="HC273" s="344"/>
      <c r="HD273" s="345"/>
      <c r="HE273" s="344"/>
      <c r="HF273" s="346"/>
      <c r="HG273" s="347"/>
      <c r="HH273" s="347"/>
      <c r="HI273" s="344"/>
      <c r="HJ273" s="345"/>
      <c r="HK273" s="348"/>
      <c r="HL273" s="349"/>
      <c r="HM273" s="350"/>
      <c r="HN273" s="341"/>
      <c r="HO273" s="342"/>
      <c r="HP273" s="343"/>
      <c r="HQ273" s="343"/>
      <c r="HR273" s="344" t="str">
        <f>ADHB!HR273</f>
        <v/>
      </c>
      <c r="HS273" s="344"/>
      <c r="HT273" s="344"/>
      <c r="HU273" s="345"/>
      <c r="HV273" s="344"/>
      <c r="HW273" s="346"/>
      <c r="HX273" s="347"/>
      <c r="HY273" s="347"/>
      <c r="HZ273" s="344"/>
      <c r="IA273" s="345"/>
      <c r="IB273" s="348"/>
      <c r="IC273" s="349"/>
      <c r="ID273" s="350"/>
      <c r="IE273" s="341"/>
      <c r="IF273" s="342"/>
      <c r="IG273" s="343"/>
      <c r="IH273" s="343"/>
      <c r="II273" s="344" t="str">
        <f>ADHB!II273</f>
        <v/>
      </c>
      <c r="IJ273" s="344"/>
      <c r="IK273" s="344"/>
      <c r="IL273" s="345"/>
      <c r="IM273" s="344"/>
      <c r="IN273" s="346"/>
      <c r="IO273" s="347"/>
      <c r="IP273" s="347"/>
      <c r="IQ273" s="344"/>
      <c r="IR273" s="345"/>
      <c r="IS273" s="348"/>
      <c r="IT273" s="349"/>
      <c r="IU273" s="350"/>
      <c r="IV273" s="341"/>
      <c r="IW273" s="342"/>
      <c r="IX273" s="343"/>
      <c r="IY273" s="343"/>
      <c r="IZ273" s="344" t="str">
        <f>ADHB!IZ273</f>
        <v/>
      </c>
      <c r="JA273" s="344"/>
      <c r="JB273" s="344"/>
      <c r="JC273" s="345"/>
      <c r="JD273" s="344"/>
      <c r="JE273" s="346"/>
      <c r="JF273" s="347"/>
      <c r="JG273" s="347"/>
      <c r="JH273" s="344"/>
      <c r="JI273" s="345"/>
      <c r="JJ273" s="348"/>
      <c r="JK273" s="349"/>
      <c r="JL273" s="350"/>
      <c r="JM273" s="341"/>
      <c r="JN273" s="342"/>
      <c r="JO273" s="343"/>
      <c r="JP273" s="343"/>
      <c r="JQ273" s="344" t="str">
        <f>ADHB!KY273</f>
        <v/>
      </c>
      <c r="JR273" s="344"/>
      <c r="JS273" s="344"/>
      <c r="JT273" s="345"/>
      <c r="JU273" s="344"/>
      <c r="JV273" s="346"/>
      <c r="JW273" s="347"/>
      <c r="JX273" s="347"/>
      <c r="JY273" s="344"/>
      <c r="JZ273" s="345"/>
      <c r="KA273" s="348"/>
      <c r="KB273" s="349"/>
      <c r="KC273" s="350"/>
      <c r="KD273" s="341"/>
      <c r="KE273" s="342"/>
      <c r="KF273" s="343"/>
      <c r="KG273" s="343"/>
      <c r="KH273" s="344" t="str">
        <f>ADHB!LP273</f>
        <v/>
      </c>
      <c r="KI273" s="344"/>
      <c r="KJ273" s="344"/>
      <c r="KK273" s="345"/>
      <c r="KL273" s="344"/>
      <c r="KM273" s="346"/>
      <c r="KN273" s="347"/>
      <c r="KO273" s="347"/>
      <c r="KP273" s="344"/>
      <c r="KQ273" s="345"/>
      <c r="KR273" s="348"/>
      <c r="KS273" s="349"/>
      <c r="KT273" s="350"/>
      <c r="KU273" s="351"/>
    </row>
    <row r="274" ht="15.75" customHeight="1">
      <c r="A274" s="341"/>
      <c r="B274" s="342"/>
      <c r="C274" s="343"/>
      <c r="D274" s="343"/>
      <c r="E274" s="344" t="str">
        <f>ADHB!E274</f>
        <v/>
      </c>
      <c r="F274" s="344"/>
      <c r="G274" s="344"/>
      <c r="H274" s="345"/>
      <c r="I274" s="344"/>
      <c r="J274" s="346"/>
      <c r="K274" s="347"/>
      <c r="L274" s="347"/>
      <c r="M274" s="344"/>
      <c r="N274" s="345"/>
      <c r="O274" s="348"/>
      <c r="P274" s="349"/>
      <c r="Q274" s="350"/>
      <c r="R274" s="341"/>
      <c r="S274" s="342"/>
      <c r="T274" s="343"/>
      <c r="U274" s="343"/>
      <c r="V274" s="344" t="str">
        <f>ADHB!V274</f>
        <v/>
      </c>
      <c r="W274" s="344"/>
      <c r="X274" s="344"/>
      <c r="Y274" s="345"/>
      <c r="Z274" s="344"/>
      <c r="AA274" s="346"/>
      <c r="AB274" s="347"/>
      <c r="AC274" s="347"/>
      <c r="AD274" s="344"/>
      <c r="AE274" s="345"/>
      <c r="AF274" s="348"/>
      <c r="AG274" s="349"/>
      <c r="AH274" s="350"/>
      <c r="AI274" s="341"/>
      <c r="AJ274" s="342"/>
      <c r="AK274" s="343"/>
      <c r="AL274" s="343"/>
      <c r="AM274" s="344" t="str">
        <f>ADHB!AM274</f>
        <v/>
      </c>
      <c r="AN274" s="344"/>
      <c r="AO274" s="344"/>
      <c r="AP274" s="345"/>
      <c r="AQ274" s="344"/>
      <c r="AR274" s="346"/>
      <c r="AS274" s="347"/>
      <c r="AT274" s="347"/>
      <c r="AU274" s="344"/>
      <c r="AV274" s="345"/>
      <c r="AW274" s="348"/>
      <c r="AX274" s="349"/>
      <c r="AY274" s="350"/>
      <c r="AZ274" s="341"/>
      <c r="BA274" s="342"/>
      <c r="BB274" s="343"/>
      <c r="BC274" s="343"/>
      <c r="BD274" s="344" t="str">
        <f>ADHB!BD274</f>
        <v/>
      </c>
      <c r="BE274" s="344"/>
      <c r="BF274" s="344"/>
      <c r="BG274" s="345"/>
      <c r="BH274" s="344"/>
      <c r="BI274" s="346"/>
      <c r="BJ274" s="347"/>
      <c r="BK274" s="347"/>
      <c r="BL274" s="344"/>
      <c r="BM274" s="345"/>
      <c r="BN274" s="348"/>
      <c r="BO274" s="349"/>
      <c r="BP274" s="350"/>
      <c r="BQ274" s="341"/>
      <c r="BR274" s="342"/>
      <c r="BS274" s="343"/>
      <c r="BT274" s="343"/>
      <c r="BU274" s="344" t="str">
        <f>ADHB!BU274</f>
        <v/>
      </c>
      <c r="BV274" s="344"/>
      <c r="BW274" s="344"/>
      <c r="BX274" s="345"/>
      <c r="BY274" s="344"/>
      <c r="BZ274" s="346"/>
      <c r="CA274" s="347"/>
      <c r="CB274" s="347"/>
      <c r="CC274" s="344"/>
      <c r="CD274" s="345"/>
      <c r="CE274" s="348"/>
      <c r="CF274" s="349"/>
      <c r="CG274" s="350"/>
      <c r="CH274" s="341"/>
      <c r="CI274" s="342"/>
      <c r="CJ274" s="343"/>
      <c r="CK274" s="343"/>
      <c r="CL274" s="344" t="str">
        <f>ADHB!CL274</f>
        <v/>
      </c>
      <c r="CM274" s="344"/>
      <c r="CN274" s="344"/>
      <c r="CO274" s="345"/>
      <c r="CP274" s="344"/>
      <c r="CQ274" s="346"/>
      <c r="CR274" s="347"/>
      <c r="CS274" s="347"/>
      <c r="CT274" s="344"/>
      <c r="CU274" s="345"/>
      <c r="CV274" s="348"/>
      <c r="CW274" s="349"/>
      <c r="CX274" s="350"/>
      <c r="CY274" s="341"/>
      <c r="CZ274" s="342"/>
      <c r="DA274" s="343"/>
      <c r="DB274" s="343"/>
      <c r="DC274" s="344" t="str">
        <f>ADHB!DC274</f>
        <v/>
      </c>
      <c r="DD274" s="344"/>
      <c r="DE274" s="344"/>
      <c r="DF274" s="345"/>
      <c r="DG274" s="344"/>
      <c r="DH274" s="346"/>
      <c r="DI274" s="347"/>
      <c r="DJ274" s="347"/>
      <c r="DK274" s="344"/>
      <c r="DL274" s="345"/>
      <c r="DM274" s="348"/>
      <c r="DN274" s="349"/>
      <c r="DO274" s="350"/>
      <c r="DP274" s="341"/>
      <c r="DQ274" s="342"/>
      <c r="DR274" s="343"/>
      <c r="DS274" s="343"/>
      <c r="DT274" s="344" t="str">
        <f>ADHB!DT274</f>
        <v/>
      </c>
      <c r="DU274" s="344"/>
      <c r="DV274" s="344"/>
      <c r="DW274" s="345"/>
      <c r="DX274" s="344"/>
      <c r="DY274" s="346"/>
      <c r="DZ274" s="347"/>
      <c r="EA274" s="347"/>
      <c r="EB274" s="344"/>
      <c r="EC274" s="345"/>
      <c r="ED274" s="348"/>
      <c r="EE274" s="349"/>
      <c r="EF274" s="350"/>
      <c r="EG274" s="341"/>
      <c r="EH274" s="342"/>
      <c r="EI274" s="343"/>
      <c r="EJ274" s="343"/>
      <c r="EK274" s="344" t="str">
        <f>ADHB!EK274</f>
        <v/>
      </c>
      <c r="EL274" s="344"/>
      <c r="EM274" s="344"/>
      <c r="EN274" s="345"/>
      <c r="EO274" s="344"/>
      <c r="EP274" s="346"/>
      <c r="EQ274" s="347"/>
      <c r="ER274" s="347"/>
      <c r="ES274" s="344"/>
      <c r="ET274" s="345"/>
      <c r="EU274" s="348"/>
      <c r="EV274" s="349"/>
      <c r="EW274" s="350"/>
      <c r="EX274" s="341"/>
      <c r="EY274" s="342"/>
      <c r="EZ274" s="343"/>
      <c r="FA274" s="343"/>
      <c r="FB274" s="344" t="str">
        <f>ADHB!FB274</f>
        <v/>
      </c>
      <c r="FC274" s="344"/>
      <c r="FD274" s="344"/>
      <c r="FE274" s="345"/>
      <c r="FF274" s="344"/>
      <c r="FG274" s="346"/>
      <c r="FH274" s="347"/>
      <c r="FI274" s="347"/>
      <c r="FJ274" s="344"/>
      <c r="FK274" s="345"/>
      <c r="FL274" s="348"/>
      <c r="FM274" s="349"/>
      <c r="FN274" s="350"/>
      <c r="FO274" s="341"/>
      <c r="FP274" s="342"/>
      <c r="FQ274" s="343"/>
      <c r="FR274" s="343"/>
      <c r="FS274" s="344" t="str">
        <f>ADHB!FS274</f>
        <v/>
      </c>
      <c r="FT274" s="344"/>
      <c r="FU274" s="344"/>
      <c r="FV274" s="345"/>
      <c r="FW274" s="344"/>
      <c r="FX274" s="346"/>
      <c r="FY274" s="347"/>
      <c r="FZ274" s="347"/>
      <c r="GA274" s="344"/>
      <c r="GB274" s="345"/>
      <c r="GC274" s="348"/>
      <c r="GD274" s="349"/>
      <c r="GE274" s="350"/>
      <c r="GF274" s="341"/>
      <c r="GG274" s="342"/>
      <c r="GH274" s="343"/>
      <c r="GI274" s="343"/>
      <c r="GJ274" s="344" t="str">
        <f>ADHB!GJ274</f>
        <v/>
      </c>
      <c r="GK274" s="344"/>
      <c r="GL274" s="344"/>
      <c r="GM274" s="345"/>
      <c r="GN274" s="344"/>
      <c r="GO274" s="346"/>
      <c r="GP274" s="347"/>
      <c r="GQ274" s="347"/>
      <c r="GR274" s="344"/>
      <c r="GS274" s="345"/>
      <c r="GT274" s="348"/>
      <c r="GU274" s="349"/>
      <c r="GV274" s="350"/>
      <c r="GW274" s="341"/>
      <c r="GX274" s="342"/>
      <c r="GY274" s="343"/>
      <c r="GZ274" s="343"/>
      <c r="HA274" s="344" t="str">
        <f>ADHB!HA274</f>
        <v/>
      </c>
      <c r="HB274" s="344"/>
      <c r="HC274" s="344"/>
      <c r="HD274" s="345"/>
      <c r="HE274" s="344"/>
      <c r="HF274" s="346"/>
      <c r="HG274" s="347"/>
      <c r="HH274" s="347"/>
      <c r="HI274" s="344"/>
      <c r="HJ274" s="345"/>
      <c r="HK274" s="348"/>
      <c r="HL274" s="349"/>
      <c r="HM274" s="350"/>
      <c r="HN274" s="341"/>
      <c r="HO274" s="342"/>
      <c r="HP274" s="343"/>
      <c r="HQ274" s="343"/>
      <c r="HR274" s="344" t="str">
        <f>ADHB!HR274</f>
        <v/>
      </c>
      <c r="HS274" s="344"/>
      <c r="HT274" s="344"/>
      <c r="HU274" s="345"/>
      <c r="HV274" s="344"/>
      <c r="HW274" s="346"/>
      <c r="HX274" s="347"/>
      <c r="HY274" s="347"/>
      <c r="HZ274" s="344"/>
      <c r="IA274" s="345"/>
      <c r="IB274" s="348"/>
      <c r="IC274" s="349"/>
      <c r="ID274" s="350"/>
      <c r="IE274" s="341"/>
      <c r="IF274" s="342"/>
      <c r="IG274" s="343"/>
      <c r="IH274" s="343"/>
      <c r="II274" s="344" t="str">
        <f>ADHB!II274</f>
        <v/>
      </c>
      <c r="IJ274" s="344"/>
      <c r="IK274" s="344"/>
      <c r="IL274" s="345"/>
      <c r="IM274" s="344"/>
      <c r="IN274" s="346"/>
      <c r="IO274" s="347"/>
      <c r="IP274" s="347"/>
      <c r="IQ274" s="344"/>
      <c r="IR274" s="345"/>
      <c r="IS274" s="348"/>
      <c r="IT274" s="349"/>
      <c r="IU274" s="350"/>
      <c r="IV274" s="341"/>
      <c r="IW274" s="342"/>
      <c r="IX274" s="343"/>
      <c r="IY274" s="343"/>
      <c r="IZ274" s="344" t="str">
        <f>ADHB!IZ274</f>
        <v/>
      </c>
      <c r="JA274" s="344"/>
      <c r="JB274" s="344"/>
      <c r="JC274" s="345"/>
      <c r="JD274" s="344"/>
      <c r="JE274" s="346"/>
      <c r="JF274" s="347"/>
      <c r="JG274" s="347"/>
      <c r="JH274" s="344"/>
      <c r="JI274" s="345"/>
      <c r="JJ274" s="348"/>
      <c r="JK274" s="349"/>
      <c r="JL274" s="350"/>
      <c r="JM274" s="341"/>
      <c r="JN274" s="342"/>
      <c r="JO274" s="343"/>
      <c r="JP274" s="343"/>
      <c r="JQ274" s="344" t="str">
        <f>ADHB!KY274</f>
        <v/>
      </c>
      <c r="JR274" s="344"/>
      <c r="JS274" s="344"/>
      <c r="JT274" s="345"/>
      <c r="JU274" s="344"/>
      <c r="JV274" s="346"/>
      <c r="JW274" s="347"/>
      <c r="JX274" s="347"/>
      <c r="JY274" s="344"/>
      <c r="JZ274" s="345"/>
      <c r="KA274" s="348"/>
      <c r="KB274" s="349"/>
      <c r="KC274" s="350"/>
      <c r="KD274" s="341"/>
      <c r="KE274" s="342"/>
      <c r="KF274" s="343"/>
      <c r="KG274" s="343"/>
      <c r="KH274" s="344" t="str">
        <f>ADHB!LP274</f>
        <v/>
      </c>
      <c r="KI274" s="344"/>
      <c r="KJ274" s="344"/>
      <c r="KK274" s="345"/>
      <c r="KL274" s="344"/>
      <c r="KM274" s="346"/>
      <c r="KN274" s="347"/>
      <c r="KO274" s="347"/>
      <c r="KP274" s="344"/>
      <c r="KQ274" s="345"/>
      <c r="KR274" s="348"/>
      <c r="KS274" s="349"/>
      <c r="KT274" s="350"/>
      <c r="KU274" s="351"/>
    </row>
    <row r="275" ht="15.75" customHeight="1">
      <c r="A275" s="341"/>
      <c r="B275" s="342"/>
      <c r="C275" s="343"/>
      <c r="D275" s="343"/>
      <c r="E275" s="344" t="str">
        <f>ADHB!E275</f>
        <v/>
      </c>
      <c r="F275" s="344"/>
      <c r="G275" s="344"/>
      <c r="H275" s="345"/>
      <c r="I275" s="344"/>
      <c r="J275" s="346"/>
      <c r="K275" s="347"/>
      <c r="L275" s="347"/>
      <c r="M275" s="344"/>
      <c r="N275" s="345"/>
      <c r="O275" s="348"/>
      <c r="P275" s="349"/>
      <c r="Q275" s="350"/>
      <c r="R275" s="341"/>
      <c r="S275" s="342"/>
      <c r="T275" s="343"/>
      <c r="U275" s="343"/>
      <c r="V275" s="344" t="str">
        <f>ADHB!V275</f>
        <v/>
      </c>
      <c r="W275" s="344"/>
      <c r="X275" s="344"/>
      <c r="Y275" s="345"/>
      <c r="Z275" s="344"/>
      <c r="AA275" s="346"/>
      <c r="AB275" s="347"/>
      <c r="AC275" s="347"/>
      <c r="AD275" s="344"/>
      <c r="AE275" s="345"/>
      <c r="AF275" s="348"/>
      <c r="AG275" s="349"/>
      <c r="AH275" s="350"/>
      <c r="AI275" s="341"/>
      <c r="AJ275" s="342"/>
      <c r="AK275" s="343"/>
      <c r="AL275" s="343"/>
      <c r="AM275" s="344" t="str">
        <f>ADHB!AM275</f>
        <v/>
      </c>
      <c r="AN275" s="344"/>
      <c r="AO275" s="344"/>
      <c r="AP275" s="345"/>
      <c r="AQ275" s="344"/>
      <c r="AR275" s="346"/>
      <c r="AS275" s="347"/>
      <c r="AT275" s="347"/>
      <c r="AU275" s="344"/>
      <c r="AV275" s="345"/>
      <c r="AW275" s="348"/>
      <c r="AX275" s="349"/>
      <c r="AY275" s="350"/>
      <c r="AZ275" s="341"/>
      <c r="BA275" s="342"/>
      <c r="BB275" s="343"/>
      <c r="BC275" s="343"/>
      <c r="BD275" s="344" t="str">
        <f>ADHB!BD275</f>
        <v/>
      </c>
      <c r="BE275" s="344"/>
      <c r="BF275" s="344"/>
      <c r="BG275" s="345"/>
      <c r="BH275" s="344"/>
      <c r="BI275" s="346"/>
      <c r="BJ275" s="347"/>
      <c r="BK275" s="347"/>
      <c r="BL275" s="344"/>
      <c r="BM275" s="345"/>
      <c r="BN275" s="348"/>
      <c r="BO275" s="349"/>
      <c r="BP275" s="350"/>
      <c r="BQ275" s="341"/>
      <c r="BR275" s="342"/>
      <c r="BS275" s="343"/>
      <c r="BT275" s="343"/>
      <c r="BU275" s="344" t="str">
        <f>ADHB!BU275</f>
        <v/>
      </c>
      <c r="BV275" s="344"/>
      <c r="BW275" s="344"/>
      <c r="BX275" s="345"/>
      <c r="BY275" s="344"/>
      <c r="BZ275" s="346"/>
      <c r="CA275" s="347"/>
      <c r="CB275" s="347"/>
      <c r="CC275" s="344"/>
      <c r="CD275" s="345"/>
      <c r="CE275" s="348"/>
      <c r="CF275" s="349"/>
      <c r="CG275" s="350"/>
      <c r="CH275" s="341"/>
      <c r="CI275" s="342"/>
      <c r="CJ275" s="343"/>
      <c r="CK275" s="343"/>
      <c r="CL275" s="344" t="str">
        <f>ADHB!CL275</f>
        <v/>
      </c>
      <c r="CM275" s="344"/>
      <c r="CN275" s="344"/>
      <c r="CO275" s="345"/>
      <c r="CP275" s="344"/>
      <c r="CQ275" s="346"/>
      <c r="CR275" s="347"/>
      <c r="CS275" s="347"/>
      <c r="CT275" s="344"/>
      <c r="CU275" s="345"/>
      <c r="CV275" s="348"/>
      <c r="CW275" s="349"/>
      <c r="CX275" s="350"/>
      <c r="CY275" s="341"/>
      <c r="CZ275" s="342"/>
      <c r="DA275" s="343"/>
      <c r="DB275" s="343"/>
      <c r="DC275" s="344" t="str">
        <f>ADHB!DC275</f>
        <v/>
      </c>
      <c r="DD275" s="344"/>
      <c r="DE275" s="344"/>
      <c r="DF275" s="345"/>
      <c r="DG275" s="344"/>
      <c r="DH275" s="346"/>
      <c r="DI275" s="347"/>
      <c r="DJ275" s="347"/>
      <c r="DK275" s="344"/>
      <c r="DL275" s="345"/>
      <c r="DM275" s="348"/>
      <c r="DN275" s="349"/>
      <c r="DO275" s="350"/>
      <c r="DP275" s="341"/>
      <c r="DQ275" s="342"/>
      <c r="DR275" s="343"/>
      <c r="DS275" s="343"/>
      <c r="DT275" s="344" t="str">
        <f>ADHB!DT275</f>
        <v/>
      </c>
      <c r="DU275" s="344"/>
      <c r="DV275" s="344"/>
      <c r="DW275" s="345"/>
      <c r="DX275" s="344"/>
      <c r="DY275" s="346"/>
      <c r="DZ275" s="347"/>
      <c r="EA275" s="347"/>
      <c r="EB275" s="344"/>
      <c r="EC275" s="345"/>
      <c r="ED275" s="348"/>
      <c r="EE275" s="349"/>
      <c r="EF275" s="350"/>
      <c r="EG275" s="341"/>
      <c r="EH275" s="342"/>
      <c r="EI275" s="343"/>
      <c r="EJ275" s="343"/>
      <c r="EK275" s="344" t="str">
        <f>ADHB!EK275</f>
        <v/>
      </c>
      <c r="EL275" s="344"/>
      <c r="EM275" s="344"/>
      <c r="EN275" s="345"/>
      <c r="EO275" s="344"/>
      <c r="EP275" s="346"/>
      <c r="EQ275" s="347"/>
      <c r="ER275" s="347"/>
      <c r="ES275" s="344"/>
      <c r="ET275" s="345"/>
      <c r="EU275" s="348"/>
      <c r="EV275" s="349"/>
      <c r="EW275" s="350"/>
      <c r="EX275" s="341"/>
      <c r="EY275" s="342"/>
      <c r="EZ275" s="343"/>
      <c r="FA275" s="343"/>
      <c r="FB275" s="344" t="str">
        <f>ADHB!FB275</f>
        <v/>
      </c>
      <c r="FC275" s="344"/>
      <c r="FD275" s="344"/>
      <c r="FE275" s="345"/>
      <c r="FF275" s="344"/>
      <c r="FG275" s="346"/>
      <c r="FH275" s="347"/>
      <c r="FI275" s="347"/>
      <c r="FJ275" s="344"/>
      <c r="FK275" s="345"/>
      <c r="FL275" s="348"/>
      <c r="FM275" s="349"/>
      <c r="FN275" s="350"/>
      <c r="FO275" s="341"/>
      <c r="FP275" s="342"/>
      <c r="FQ275" s="343"/>
      <c r="FR275" s="343"/>
      <c r="FS275" s="344" t="str">
        <f>ADHB!FS275</f>
        <v/>
      </c>
      <c r="FT275" s="344"/>
      <c r="FU275" s="344"/>
      <c r="FV275" s="345"/>
      <c r="FW275" s="344"/>
      <c r="FX275" s="346"/>
      <c r="FY275" s="347"/>
      <c r="FZ275" s="347"/>
      <c r="GA275" s="344"/>
      <c r="GB275" s="345"/>
      <c r="GC275" s="348"/>
      <c r="GD275" s="349"/>
      <c r="GE275" s="350"/>
      <c r="GF275" s="341"/>
      <c r="GG275" s="342"/>
      <c r="GH275" s="343"/>
      <c r="GI275" s="343"/>
      <c r="GJ275" s="344" t="str">
        <f>ADHB!GJ275</f>
        <v/>
      </c>
      <c r="GK275" s="344"/>
      <c r="GL275" s="344"/>
      <c r="GM275" s="345"/>
      <c r="GN275" s="344"/>
      <c r="GO275" s="346"/>
      <c r="GP275" s="347"/>
      <c r="GQ275" s="347"/>
      <c r="GR275" s="344"/>
      <c r="GS275" s="345"/>
      <c r="GT275" s="348"/>
      <c r="GU275" s="349"/>
      <c r="GV275" s="350"/>
      <c r="GW275" s="341"/>
      <c r="GX275" s="342"/>
      <c r="GY275" s="343"/>
      <c r="GZ275" s="343"/>
      <c r="HA275" s="344" t="str">
        <f>ADHB!HA275</f>
        <v/>
      </c>
      <c r="HB275" s="344"/>
      <c r="HC275" s="344"/>
      <c r="HD275" s="345"/>
      <c r="HE275" s="344"/>
      <c r="HF275" s="346"/>
      <c r="HG275" s="347"/>
      <c r="HH275" s="347"/>
      <c r="HI275" s="344"/>
      <c r="HJ275" s="345"/>
      <c r="HK275" s="348"/>
      <c r="HL275" s="349"/>
      <c r="HM275" s="350"/>
      <c r="HN275" s="341"/>
      <c r="HO275" s="342"/>
      <c r="HP275" s="343"/>
      <c r="HQ275" s="343"/>
      <c r="HR275" s="344" t="str">
        <f>ADHB!HR275</f>
        <v/>
      </c>
      <c r="HS275" s="344"/>
      <c r="HT275" s="344"/>
      <c r="HU275" s="345"/>
      <c r="HV275" s="344"/>
      <c r="HW275" s="346"/>
      <c r="HX275" s="347"/>
      <c r="HY275" s="347"/>
      <c r="HZ275" s="344"/>
      <c r="IA275" s="345"/>
      <c r="IB275" s="348"/>
      <c r="IC275" s="349"/>
      <c r="ID275" s="350"/>
      <c r="IE275" s="341"/>
      <c r="IF275" s="342"/>
      <c r="IG275" s="343"/>
      <c r="IH275" s="343"/>
      <c r="II275" s="344" t="str">
        <f>ADHB!II275</f>
        <v/>
      </c>
      <c r="IJ275" s="344"/>
      <c r="IK275" s="344"/>
      <c r="IL275" s="345"/>
      <c r="IM275" s="344"/>
      <c r="IN275" s="346"/>
      <c r="IO275" s="347"/>
      <c r="IP275" s="347"/>
      <c r="IQ275" s="344"/>
      <c r="IR275" s="345"/>
      <c r="IS275" s="348"/>
      <c r="IT275" s="349"/>
      <c r="IU275" s="350"/>
      <c r="IV275" s="341"/>
      <c r="IW275" s="342"/>
      <c r="IX275" s="343"/>
      <c r="IY275" s="343"/>
      <c r="IZ275" s="344" t="str">
        <f>ADHB!IZ275</f>
        <v/>
      </c>
      <c r="JA275" s="344"/>
      <c r="JB275" s="344"/>
      <c r="JC275" s="345"/>
      <c r="JD275" s="344"/>
      <c r="JE275" s="346"/>
      <c r="JF275" s="347"/>
      <c r="JG275" s="347"/>
      <c r="JH275" s="344"/>
      <c r="JI275" s="345"/>
      <c r="JJ275" s="348"/>
      <c r="JK275" s="349"/>
      <c r="JL275" s="350"/>
      <c r="JM275" s="341"/>
      <c r="JN275" s="342"/>
      <c r="JO275" s="343"/>
      <c r="JP275" s="343"/>
      <c r="JQ275" s="344" t="str">
        <f>ADHB!KY275</f>
        <v/>
      </c>
      <c r="JR275" s="344"/>
      <c r="JS275" s="344"/>
      <c r="JT275" s="345"/>
      <c r="JU275" s="344"/>
      <c r="JV275" s="346"/>
      <c r="JW275" s="347"/>
      <c r="JX275" s="347"/>
      <c r="JY275" s="344"/>
      <c r="JZ275" s="345"/>
      <c r="KA275" s="348"/>
      <c r="KB275" s="349"/>
      <c r="KC275" s="350"/>
      <c r="KD275" s="341"/>
      <c r="KE275" s="342"/>
      <c r="KF275" s="343"/>
      <c r="KG275" s="343"/>
      <c r="KH275" s="344" t="str">
        <f>ADHB!LP275</f>
        <v/>
      </c>
      <c r="KI275" s="344"/>
      <c r="KJ275" s="344"/>
      <c r="KK275" s="345"/>
      <c r="KL275" s="344"/>
      <c r="KM275" s="346"/>
      <c r="KN275" s="347"/>
      <c r="KO275" s="347"/>
      <c r="KP275" s="344"/>
      <c r="KQ275" s="345"/>
      <c r="KR275" s="348"/>
      <c r="KS275" s="349"/>
      <c r="KT275" s="350"/>
      <c r="KU275" s="351"/>
    </row>
    <row r="276" ht="15.75" customHeight="1">
      <c r="A276" s="341"/>
      <c r="B276" s="342"/>
      <c r="C276" s="343"/>
      <c r="D276" s="343"/>
      <c r="E276" s="344" t="str">
        <f>ADHB!E276</f>
        <v/>
      </c>
      <c r="F276" s="344"/>
      <c r="G276" s="344"/>
      <c r="H276" s="345"/>
      <c r="I276" s="344"/>
      <c r="J276" s="346"/>
      <c r="K276" s="347"/>
      <c r="L276" s="347"/>
      <c r="M276" s="344"/>
      <c r="N276" s="345"/>
      <c r="O276" s="348"/>
      <c r="P276" s="349"/>
      <c r="Q276" s="350"/>
      <c r="R276" s="341"/>
      <c r="S276" s="342"/>
      <c r="T276" s="343"/>
      <c r="U276" s="343"/>
      <c r="V276" s="344" t="str">
        <f>ADHB!V276</f>
        <v/>
      </c>
      <c r="W276" s="344"/>
      <c r="X276" s="344"/>
      <c r="Y276" s="345"/>
      <c r="Z276" s="344"/>
      <c r="AA276" s="346"/>
      <c r="AB276" s="347"/>
      <c r="AC276" s="347"/>
      <c r="AD276" s="344"/>
      <c r="AE276" s="345"/>
      <c r="AF276" s="348"/>
      <c r="AG276" s="349"/>
      <c r="AH276" s="350"/>
      <c r="AI276" s="341"/>
      <c r="AJ276" s="342"/>
      <c r="AK276" s="343"/>
      <c r="AL276" s="343"/>
      <c r="AM276" s="344" t="str">
        <f>ADHB!AM276</f>
        <v/>
      </c>
      <c r="AN276" s="344"/>
      <c r="AO276" s="344"/>
      <c r="AP276" s="345"/>
      <c r="AQ276" s="344"/>
      <c r="AR276" s="346"/>
      <c r="AS276" s="347"/>
      <c r="AT276" s="347"/>
      <c r="AU276" s="344"/>
      <c r="AV276" s="345"/>
      <c r="AW276" s="348"/>
      <c r="AX276" s="349"/>
      <c r="AY276" s="350"/>
      <c r="AZ276" s="341"/>
      <c r="BA276" s="342"/>
      <c r="BB276" s="343"/>
      <c r="BC276" s="343"/>
      <c r="BD276" s="344" t="str">
        <f>ADHB!BD276</f>
        <v/>
      </c>
      <c r="BE276" s="344"/>
      <c r="BF276" s="344"/>
      <c r="BG276" s="345"/>
      <c r="BH276" s="344"/>
      <c r="BI276" s="346"/>
      <c r="BJ276" s="347"/>
      <c r="BK276" s="347"/>
      <c r="BL276" s="344"/>
      <c r="BM276" s="345"/>
      <c r="BN276" s="348"/>
      <c r="BO276" s="349"/>
      <c r="BP276" s="350"/>
      <c r="BQ276" s="341"/>
      <c r="BR276" s="342"/>
      <c r="BS276" s="343"/>
      <c r="BT276" s="343"/>
      <c r="BU276" s="344" t="str">
        <f>ADHB!BU276</f>
        <v/>
      </c>
      <c r="BV276" s="344"/>
      <c r="BW276" s="344"/>
      <c r="BX276" s="345"/>
      <c r="BY276" s="344"/>
      <c r="BZ276" s="346"/>
      <c r="CA276" s="347"/>
      <c r="CB276" s="347"/>
      <c r="CC276" s="344"/>
      <c r="CD276" s="345"/>
      <c r="CE276" s="348"/>
      <c r="CF276" s="349"/>
      <c r="CG276" s="350"/>
      <c r="CH276" s="341"/>
      <c r="CI276" s="342"/>
      <c r="CJ276" s="343"/>
      <c r="CK276" s="343"/>
      <c r="CL276" s="344" t="str">
        <f>ADHB!CL276</f>
        <v/>
      </c>
      <c r="CM276" s="344"/>
      <c r="CN276" s="344"/>
      <c r="CO276" s="345"/>
      <c r="CP276" s="344"/>
      <c r="CQ276" s="346"/>
      <c r="CR276" s="347"/>
      <c r="CS276" s="347"/>
      <c r="CT276" s="344"/>
      <c r="CU276" s="345"/>
      <c r="CV276" s="348"/>
      <c r="CW276" s="349"/>
      <c r="CX276" s="350"/>
      <c r="CY276" s="341"/>
      <c r="CZ276" s="342"/>
      <c r="DA276" s="343"/>
      <c r="DB276" s="343"/>
      <c r="DC276" s="344" t="str">
        <f>ADHB!DC276</f>
        <v/>
      </c>
      <c r="DD276" s="344"/>
      <c r="DE276" s="344"/>
      <c r="DF276" s="345"/>
      <c r="DG276" s="344"/>
      <c r="DH276" s="346"/>
      <c r="DI276" s="347"/>
      <c r="DJ276" s="347"/>
      <c r="DK276" s="344"/>
      <c r="DL276" s="345"/>
      <c r="DM276" s="348"/>
      <c r="DN276" s="349"/>
      <c r="DO276" s="350"/>
      <c r="DP276" s="341"/>
      <c r="DQ276" s="342"/>
      <c r="DR276" s="343"/>
      <c r="DS276" s="343"/>
      <c r="DT276" s="344" t="str">
        <f>ADHB!DT276</f>
        <v/>
      </c>
      <c r="DU276" s="344"/>
      <c r="DV276" s="344"/>
      <c r="DW276" s="345"/>
      <c r="DX276" s="344"/>
      <c r="DY276" s="346"/>
      <c r="DZ276" s="347"/>
      <c r="EA276" s="347"/>
      <c r="EB276" s="344"/>
      <c r="EC276" s="345"/>
      <c r="ED276" s="348"/>
      <c r="EE276" s="349"/>
      <c r="EF276" s="350"/>
      <c r="EG276" s="341"/>
      <c r="EH276" s="342"/>
      <c r="EI276" s="343"/>
      <c r="EJ276" s="343"/>
      <c r="EK276" s="344" t="str">
        <f>ADHB!EK276</f>
        <v/>
      </c>
      <c r="EL276" s="344"/>
      <c r="EM276" s="344"/>
      <c r="EN276" s="345"/>
      <c r="EO276" s="344"/>
      <c r="EP276" s="346"/>
      <c r="EQ276" s="347"/>
      <c r="ER276" s="347"/>
      <c r="ES276" s="344"/>
      <c r="ET276" s="345"/>
      <c r="EU276" s="348"/>
      <c r="EV276" s="349"/>
      <c r="EW276" s="350"/>
      <c r="EX276" s="341"/>
      <c r="EY276" s="342"/>
      <c r="EZ276" s="343"/>
      <c r="FA276" s="343"/>
      <c r="FB276" s="344" t="str">
        <f>ADHB!FB276</f>
        <v/>
      </c>
      <c r="FC276" s="344"/>
      <c r="FD276" s="344"/>
      <c r="FE276" s="345"/>
      <c r="FF276" s="344"/>
      <c r="FG276" s="346"/>
      <c r="FH276" s="347"/>
      <c r="FI276" s="347"/>
      <c r="FJ276" s="344"/>
      <c r="FK276" s="345"/>
      <c r="FL276" s="348"/>
      <c r="FM276" s="349"/>
      <c r="FN276" s="350"/>
      <c r="FO276" s="341"/>
      <c r="FP276" s="342"/>
      <c r="FQ276" s="343"/>
      <c r="FR276" s="343"/>
      <c r="FS276" s="344" t="str">
        <f>ADHB!FS276</f>
        <v/>
      </c>
      <c r="FT276" s="344"/>
      <c r="FU276" s="344"/>
      <c r="FV276" s="345"/>
      <c r="FW276" s="344"/>
      <c r="FX276" s="346"/>
      <c r="FY276" s="347"/>
      <c r="FZ276" s="347"/>
      <c r="GA276" s="344"/>
      <c r="GB276" s="345"/>
      <c r="GC276" s="348"/>
      <c r="GD276" s="349"/>
      <c r="GE276" s="350"/>
      <c r="GF276" s="341"/>
      <c r="GG276" s="342"/>
      <c r="GH276" s="343"/>
      <c r="GI276" s="343"/>
      <c r="GJ276" s="344" t="str">
        <f>ADHB!GJ276</f>
        <v/>
      </c>
      <c r="GK276" s="344"/>
      <c r="GL276" s="344"/>
      <c r="GM276" s="345"/>
      <c r="GN276" s="344"/>
      <c r="GO276" s="346"/>
      <c r="GP276" s="347"/>
      <c r="GQ276" s="347"/>
      <c r="GR276" s="344"/>
      <c r="GS276" s="345"/>
      <c r="GT276" s="348"/>
      <c r="GU276" s="349"/>
      <c r="GV276" s="350"/>
      <c r="GW276" s="341"/>
      <c r="GX276" s="342"/>
      <c r="GY276" s="343"/>
      <c r="GZ276" s="343"/>
      <c r="HA276" s="344" t="str">
        <f>ADHB!HA276</f>
        <v/>
      </c>
      <c r="HB276" s="344"/>
      <c r="HC276" s="344"/>
      <c r="HD276" s="345"/>
      <c r="HE276" s="344"/>
      <c r="HF276" s="346"/>
      <c r="HG276" s="347"/>
      <c r="HH276" s="347"/>
      <c r="HI276" s="344"/>
      <c r="HJ276" s="345"/>
      <c r="HK276" s="348"/>
      <c r="HL276" s="349"/>
      <c r="HM276" s="350"/>
      <c r="HN276" s="341"/>
      <c r="HO276" s="342"/>
      <c r="HP276" s="343"/>
      <c r="HQ276" s="343"/>
      <c r="HR276" s="344" t="str">
        <f>ADHB!HR276</f>
        <v/>
      </c>
      <c r="HS276" s="344"/>
      <c r="HT276" s="344"/>
      <c r="HU276" s="345"/>
      <c r="HV276" s="344"/>
      <c r="HW276" s="346"/>
      <c r="HX276" s="347"/>
      <c r="HY276" s="347"/>
      <c r="HZ276" s="344"/>
      <c r="IA276" s="345"/>
      <c r="IB276" s="348"/>
      <c r="IC276" s="349"/>
      <c r="ID276" s="350"/>
      <c r="IE276" s="341"/>
      <c r="IF276" s="342"/>
      <c r="IG276" s="343"/>
      <c r="IH276" s="343"/>
      <c r="II276" s="344" t="str">
        <f>ADHB!II276</f>
        <v/>
      </c>
      <c r="IJ276" s="344"/>
      <c r="IK276" s="344"/>
      <c r="IL276" s="345"/>
      <c r="IM276" s="344"/>
      <c r="IN276" s="346"/>
      <c r="IO276" s="347"/>
      <c r="IP276" s="347"/>
      <c r="IQ276" s="344"/>
      <c r="IR276" s="345"/>
      <c r="IS276" s="348"/>
      <c r="IT276" s="349"/>
      <c r="IU276" s="350"/>
      <c r="IV276" s="341"/>
      <c r="IW276" s="342"/>
      <c r="IX276" s="343"/>
      <c r="IY276" s="343"/>
      <c r="IZ276" s="344" t="str">
        <f>ADHB!IZ276</f>
        <v/>
      </c>
      <c r="JA276" s="344"/>
      <c r="JB276" s="344"/>
      <c r="JC276" s="345"/>
      <c r="JD276" s="344"/>
      <c r="JE276" s="346"/>
      <c r="JF276" s="347"/>
      <c r="JG276" s="347"/>
      <c r="JH276" s="344"/>
      <c r="JI276" s="345"/>
      <c r="JJ276" s="348"/>
      <c r="JK276" s="349"/>
      <c r="JL276" s="350"/>
      <c r="JM276" s="341"/>
      <c r="JN276" s="342"/>
      <c r="JO276" s="343"/>
      <c r="JP276" s="343"/>
      <c r="JQ276" s="344" t="str">
        <f>ADHB!KY276</f>
        <v/>
      </c>
      <c r="JR276" s="344"/>
      <c r="JS276" s="344"/>
      <c r="JT276" s="345"/>
      <c r="JU276" s="344"/>
      <c r="JV276" s="346"/>
      <c r="JW276" s="347"/>
      <c r="JX276" s="347"/>
      <c r="JY276" s="344"/>
      <c r="JZ276" s="345"/>
      <c r="KA276" s="348"/>
      <c r="KB276" s="349"/>
      <c r="KC276" s="350"/>
      <c r="KD276" s="341"/>
      <c r="KE276" s="342"/>
      <c r="KF276" s="343"/>
      <c r="KG276" s="343"/>
      <c r="KH276" s="344" t="str">
        <f>ADHB!LP276</f>
        <v/>
      </c>
      <c r="KI276" s="344"/>
      <c r="KJ276" s="344"/>
      <c r="KK276" s="345"/>
      <c r="KL276" s="344"/>
      <c r="KM276" s="346"/>
      <c r="KN276" s="347"/>
      <c r="KO276" s="347"/>
      <c r="KP276" s="344"/>
      <c r="KQ276" s="345"/>
      <c r="KR276" s="348"/>
      <c r="KS276" s="349"/>
      <c r="KT276" s="350"/>
      <c r="KU276" s="351"/>
    </row>
    <row r="277" ht="15.75" hidden="1" customHeight="1">
      <c r="A277" s="353"/>
      <c r="B277" s="354"/>
      <c r="C277" s="355"/>
      <c r="D277" s="355"/>
      <c r="E277" s="344" t="str">
        <f>ADHB!E277</f>
        <v/>
      </c>
      <c r="F277" s="355"/>
      <c r="G277" s="355"/>
      <c r="H277" s="355"/>
      <c r="I277" s="355"/>
      <c r="J277" s="355"/>
      <c r="K277" s="355"/>
      <c r="L277" s="355"/>
      <c r="M277" s="355"/>
      <c r="N277" s="355"/>
      <c r="O277" s="355"/>
      <c r="P277" s="367"/>
      <c r="Q277" s="339"/>
      <c r="R277" s="353"/>
      <c r="S277" s="354"/>
      <c r="T277" s="355"/>
      <c r="U277" s="355"/>
      <c r="V277" s="344" t="str">
        <f>ADHB!V277</f>
        <v/>
      </c>
      <c r="W277" s="355"/>
      <c r="X277" s="355"/>
      <c r="Y277" s="355"/>
      <c r="Z277" s="355"/>
      <c r="AA277" s="355"/>
      <c r="AB277" s="355"/>
      <c r="AC277" s="355"/>
      <c r="AD277" s="355"/>
      <c r="AE277" s="355"/>
      <c r="AF277" s="355"/>
      <c r="AG277" s="367"/>
      <c r="AH277" s="339"/>
      <c r="AI277" s="353"/>
      <c r="AJ277" s="354"/>
      <c r="AK277" s="355"/>
      <c r="AL277" s="355"/>
      <c r="AM277" s="344" t="str">
        <f>ADHB!AM277</f>
        <v/>
      </c>
      <c r="AN277" s="355"/>
      <c r="AO277" s="355"/>
      <c r="AP277" s="355"/>
      <c r="AQ277" s="355"/>
      <c r="AR277" s="355"/>
      <c r="AS277" s="355"/>
      <c r="AT277" s="355"/>
      <c r="AU277" s="355"/>
      <c r="AV277" s="355"/>
      <c r="AW277" s="355"/>
      <c r="AX277" s="367"/>
      <c r="AY277" s="339"/>
      <c r="AZ277" s="353"/>
      <c r="BA277" s="354"/>
      <c r="BB277" s="355"/>
      <c r="BC277" s="355"/>
      <c r="BD277" s="344" t="str">
        <f>ADHB!BD277</f>
        <v/>
      </c>
      <c r="BE277" s="355"/>
      <c r="BF277" s="355"/>
      <c r="BG277" s="355"/>
      <c r="BH277" s="355"/>
      <c r="BI277" s="355"/>
      <c r="BJ277" s="355"/>
      <c r="BK277" s="355"/>
      <c r="BL277" s="355"/>
      <c r="BM277" s="355"/>
      <c r="BN277" s="355"/>
      <c r="BO277" s="367"/>
      <c r="BP277" s="339"/>
      <c r="BQ277" s="353"/>
      <c r="BR277" s="354"/>
      <c r="BS277" s="355"/>
      <c r="BT277" s="355"/>
      <c r="BU277" s="344" t="str">
        <f>ADHB!BU277</f>
        <v/>
      </c>
      <c r="BV277" s="355"/>
      <c r="BW277" s="355"/>
      <c r="BX277" s="355"/>
      <c r="BY277" s="355"/>
      <c r="BZ277" s="355"/>
      <c r="CA277" s="355"/>
      <c r="CB277" s="355"/>
      <c r="CC277" s="355"/>
      <c r="CD277" s="355"/>
      <c r="CE277" s="355"/>
      <c r="CF277" s="367"/>
      <c r="CG277" s="339"/>
      <c r="CH277" s="353"/>
      <c r="CI277" s="354"/>
      <c r="CJ277" s="355"/>
      <c r="CK277" s="355"/>
      <c r="CL277" s="344" t="str">
        <f>ADHB!CL277</f>
        <v/>
      </c>
      <c r="CM277" s="355"/>
      <c r="CN277" s="355"/>
      <c r="CO277" s="355"/>
      <c r="CP277" s="355"/>
      <c r="CQ277" s="355"/>
      <c r="CR277" s="355"/>
      <c r="CS277" s="355"/>
      <c r="CT277" s="355"/>
      <c r="CU277" s="355"/>
      <c r="CV277" s="355"/>
      <c r="CW277" s="367"/>
      <c r="CX277" s="339"/>
      <c r="CY277" s="353"/>
      <c r="CZ277" s="354"/>
      <c r="DA277" s="355"/>
      <c r="DB277" s="355"/>
      <c r="DC277" s="344" t="str">
        <f>ADHB!DC277</f>
        <v/>
      </c>
      <c r="DD277" s="355"/>
      <c r="DE277" s="355"/>
      <c r="DF277" s="355"/>
      <c r="DG277" s="355"/>
      <c r="DH277" s="355"/>
      <c r="DI277" s="355"/>
      <c r="DJ277" s="355"/>
      <c r="DK277" s="355"/>
      <c r="DL277" s="355"/>
      <c r="DM277" s="355"/>
      <c r="DN277" s="367"/>
      <c r="DO277" s="339"/>
      <c r="DP277" s="353"/>
      <c r="DQ277" s="354"/>
      <c r="DR277" s="355"/>
      <c r="DS277" s="355"/>
      <c r="DT277" s="344" t="str">
        <f>ADHB!DT277</f>
        <v/>
      </c>
      <c r="DU277" s="355"/>
      <c r="DV277" s="355"/>
      <c r="DW277" s="355"/>
      <c r="DX277" s="355"/>
      <c r="DY277" s="355"/>
      <c r="DZ277" s="355"/>
      <c r="EA277" s="355"/>
      <c r="EB277" s="355"/>
      <c r="EC277" s="355"/>
      <c r="ED277" s="355"/>
      <c r="EE277" s="367"/>
      <c r="EF277" s="339"/>
      <c r="EG277" s="353"/>
      <c r="EH277" s="354"/>
      <c r="EI277" s="355"/>
      <c r="EJ277" s="355"/>
      <c r="EK277" s="344" t="str">
        <f>ADHB!EK277</f>
        <v/>
      </c>
      <c r="EL277" s="355"/>
      <c r="EM277" s="355"/>
      <c r="EN277" s="355"/>
      <c r="EO277" s="355"/>
      <c r="EP277" s="355"/>
      <c r="EQ277" s="355"/>
      <c r="ER277" s="355"/>
      <c r="ES277" s="355"/>
      <c r="ET277" s="355"/>
      <c r="EU277" s="355"/>
      <c r="EV277" s="367"/>
      <c r="EW277" s="339"/>
      <c r="EX277" s="353"/>
      <c r="EY277" s="354"/>
      <c r="EZ277" s="355"/>
      <c r="FA277" s="355"/>
      <c r="FB277" s="344" t="str">
        <f>ADHB!FB277</f>
        <v/>
      </c>
      <c r="FC277" s="355"/>
      <c r="FD277" s="355"/>
      <c r="FE277" s="355"/>
      <c r="FF277" s="355"/>
      <c r="FG277" s="355"/>
      <c r="FH277" s="355"/>
      <c r="FI277" s="355"/>
      <c r="FJ277" s="355"/>
      <c r="FK277" s="355"/>
      <c r="FL277" s="355"/>
      <c r="FM277" s="367"/>
      <c r="FN277" s="339"/>
      <c r="FO277" s="353"/>
      <c r="FP277" s="354"/>
      <c r="FQ277" s="355"/>
      <c r="FR277" s="355"/>
      <c r="FS277" s="344" t="str">
        <f>ADHB!FS277</f>
        <v/>
      </c>
      <c r="FT277" s="355"/>
      <c r="FU277" s="355"/>
      <c r="FV277" s="355"/>
      <c r="FW277" s="355"/>
      <c r="FX277" s="355"/>
      <c r="FY277" s="355"/>
      <c r="FZ277" s="355"/>
      <c r="GA277" s="355"/>
      <c r="GB277" s="355"/>
      <c r="GC277" s="355"/>
      <c r="GD277" s="367"/>
      <c r="GE277" s="339"/>
      <c r="GF277" s="353"/>
      <c r="GG277" s="354"/>
      <c r="GH277" s="355"/>
      <c r="GI277" s="355"/>
      <c r="GJ277" s="344" t="str">
        <f>ADHB!GJ277</f>
        <v/>
      </c>
      <c r="GK277" s="355"/>
      <c r="GL277" s="355"/>
      <c r="GM277" s="355"/>
      <c r="GN277" s="355"/>
      <c r="GO277" s="355"/>
      <c r="GP277" s="355"/>
      <c r="GQ277" s="355"/>
      <c r="GR277" s="355"/>
      <c r="GS277" s="355"/>
      <c r="GT277" s="355"/>
      <c r="GU277" s="367"/>
      <c r="GV277" s="339"/>
      <c r="GW277" s="353"/>
      <c r="GX277" s="354"/>
      <c r="GY277" s="355"/>
      <c r="GZ277" s="355"/>
      <c r="HA277" s="344" t="str">
        <f>ADHB!HA277</f>
        <v/>
      </c>
      <c r="HB277" s="355"/>
      <c r="HC277" s="355"/>
      <c r="HD277" s="355"/>
      <c r="HE277" s="355"/>
      <c r="HF277" s="355"/>
      <c r="HG277" s="355"/>
      <c r="HH277" s="355"/>
      <c r="HI277" s="355"/>
      <c r="HJ277" s="355"/>
      <c r="HK277" s="355"/>
      <c r="HL277" s="367"/>
      <c r="HM277" s="339"/>
      <c r="HN277" s="353"/>
      <c r="HO277" s="354"/>
      <c r="HP277" s="355"/>
      <c r="HQ277" s="355"/>
      <c r="HR277" s="344" t="str">
        <f>ADHB!HR277</f>
        <v/>
      </c>
      <c r="HS277" s="355"/>
      <c r="HT277" s="355"/>
      <c r="HU277" s="355"/>
      <c r="HV277" s="355"/>
      <c r="HW277" s="355"/>
      <c r="HX277" s="355"/>
      <c r="HY277" s="355"/>
      <c r="HZ277" s="355"/>
      <c r="IA277" s="355"/>
      <c r="IB277" s="355"/>
      <c r="IC277" s="367"/>
      <c r="ID277" s="339"/>
      <c r="IE277" s="353"/>
      <c r="IF277" s="354"/>
      <c r="IG277" s="355"/>
      <c r="IH277" s="355"/>
      <c r="II277" s="344" t="str">
        <f>ADHB!II277</f>
        <v/>
      </c>
      <c r="IJ277" s="355"/>
      <c r="IK277" s="355"/>
      <c r="IL277" s="355"/>
      <c r="IM277" s="355"/>
      <c r="IN277" s="355"/>
      <c r="IO277" s="355"/>
      <c r="IP277" s="355"/>
      <c r="IQ277" s="355"/>
      <c r="IR277" s="355"/>
      <c r="IS277" s="355"/>
      <c r="IT277" s="367"/>
      <c r="IU277" s="339"/>
      <c r="IV277" s="353"/>
      <c r="IW277" s="354"/>
      <c r="IX277" s="355"/>
      <c r="IY277" s="355"/>
      <c r="IZ277" s="344" t="str">
        <f>ADHB!IZ277</f>
        <v/>
      </c>
      <c r="JA277" s="355"/>
      <c r="JB277" s="355"/>
      <c r="JC277" s="355"/>
      <c r="JD277" s="355"/>
      <c r="JE277" s="355"/>
      <c r="JF277" s="355"/>
      <c r="JG277" s="355"/>
      <c r="JH277" s="355"/>
      <c r="JI277" s="355"/>
      <c r="JJ277" s="355"/>
      <c r="JK277" s="367"/>
      <c r="JL277" s="339"/>
      <c r="JM277" s="353"/>
      <c r="JN277" s="354"/>
      <c r="JO277" s="355"/>
      <c r="JP277" s="355"/>
      <c r="JQ277" s="344" t="str">
        <f>ADHB!KY277</f>
        <v/>
      </c>
      <c r="JR277" s="355"/>
      <c r="JS277" s="355"/>
      <c r="JT277" s="355"/>
      <c r="JU277" s="355"/>
      <c r="JV277" s="355"/>
      <c r="JW277" s="355"/>
      <c r="JX277" s="355"/>
      <c r="JY277" s="355"/>
      <c r="JZ277" s="355"/>
      <c r="KA277" s="355"/>
      <c r="KB277" s="367"/>
      <c r="KC277" s="339"/>
      <c r="KD277" s="353"/>
      <c r="KE277" s="354"/>
      <c r="KF277" s="355"/>
      <c r="KG277" s="355"/>
      <c r="KH277" s="344" t="str">
        <f>ADHB!LP277</f>
        <v/>
      </c>
      <c r="KI277" s="355"/>
      <c r="KJ277" s="355"/>
      <c r="KK277" s="355"/>
      <c r="KL277" s="355"/>
      <c r="KM277" s="355"/>
      <c r="KN277" s="355"/>
      <c r="KO277" s="355"/>
      <c r="KP277" s="355"/>
      <c r="KQ277" s="355"/>
      <c r="KR277" s="355"/>
      <c r="KS277" s="367"/>
      <c r="KT277" s="339"/>
      <c r="KU277" s="340"/>
    </row>
    <row r="278" ht="15.75" hidden="1" customHeight="1">
      <c r="A278" s="341"/>
      <c r="B278" s="342"/>
      <c r="C278" s="343"/>
      <c r="D278" s="343"/>
      <c r="E278" s="344" t="str">
        <f>ADHB!E278</f>
        <v/>
      </c>
      <c r="F278" s="344"/>
      <c r="G278" s="344"/>
      <c r="H278" s="345"/>
      <c r="I278" s="344"/>
      <c r="J278" s="344"/>
      <c r="K278" s="344"/>
      <c r="L278" s="344"/>
      <c r="M278" s="344"/>
      <c r="N278" s="345"/>
      <c r="O278" s="348"/>
      <c r="P278" s="349"/>
      <c r="Q278" s="350"/>
      <c r="R278" s="341"/>
      <c r="S278" s="342"/>
      <c r="T278" s="343"/>
      <c r="U278" s="343"/>
      <c r="V278" s="344" t="str">
        <f>ADHB!V278</f>
        <v/>
      </c>
      <c r="W278" s="344"/>
      <c r="X278" s="344"/>
      <c r="Y278" s="345"/>
      <c r="Z278" s="344"/>
      <c r="AA278" s="344"/>
      <c r="AB278" s="344"/>
      <c r="AC278" s="344"/>
      <c r="AD278" s="344"/>
      <c r="AE278" s="345"/>
      <c r="AF278" s="348"/>
      <c r="AG278" s="349"/>
      <c r="AH278" s="350"/>
      <c r="AI278" s="341"/>
      <c r="AJ278" s="342"/>
      <c r="AK278" s="343"/>
      <c r="AL278" s="343"/>
      <c r="AM278" s="344" t="str">
        <f>ADHB!AM278</f>
        <v/>
      </c>
      <c r="AN278" s="344"/>
      <c r="AO278" s="344"/>
      <c r="AP278" s="345"/>
      <c r="AQ278" s="344"/>
      <c r="AR278" s="344"/>
      <c r="AS278" s="344"/>
      <c r="AT278" s="344"/>
      <c r="AU278" s="344"/>
      <c r="AV278" s="345"/>
      <c r="AW278" s="348"/>
      <c r="AX278" s="349"/>
      <c r="AY278" s="350"/>
      <c r="AZ278" s="341"/>
      <c r="BA278" s="342"/>
      <c r="BB278" s="343"/>
      <c r="BC278" s="343"/>
      <c r="BD278" s="344" t="str">
        <f>ADHB!BD278</f>
        <v/>
      </c>
      <c r="BE278" s="344"/>
      <c r="BF278" s="344"/>
      <c r="BG278" s="345"/>
      <c r="BH278" s="344"/>
      <c r="BI278" s="344"/>
      <c r="BJ278" s="344"/>
      <c r="BK278" s="344"/>
      <c r="BL278" s="344"/>
      <c r="BM278" s="345"/>
      <c r="BN278" s="348"/>
      <c r="BO278" s="349"/>
      <c r="BP278" s="350"/>
      <c r="BQ278" s="341"/>
      <c r="BR278" s="342"/>
      <c r="BS278" s="343"/>
      <c r="BT278" s="343"/>
      <c r="BU278" s="344" t="str">
        <f>ADHB!BU278</f>
        <v/>
      </c>
      <c r="BV278" s="344"/>
      <c r="BW278" s="344"/>
      <c r="BX278" s="345"/>
      <c r="BY278" s="344"/>
      <c r="BZ278" s="344"/>
      <c r="CA278" s="344"/>
      <c r="CB278" s="344"/>
      <c r="CC278" s="344"/>
      <c r="CD278" s="345"/>
      <c r="CE278" s="348"/>
      <c r="CF278" s="349"/>
      <c r="CG278" s="350"/>
      <c r="CH278" s="341"/>
      <c r="CI278" s="342"/>
      <c r="CJ278" s="343"/>
      <c r="CK278" s="343"/>
      <c r="CL278" s="344" t="str">
        <f>ADHB!CL278</f>
        <v/>
      </c>
      <c r="CM278" s="344"/>
      <c r="CN278" s="344"/>
      <c r="CO278" s="345"/>
      <c r="CP278" s="344"/>
      <c r="CQ278" s="344"/>
      <c r="CR278" s="344"/>
      <c r="CS278" s="344"/>
      <c r="CT278" s="344"/>
      <c r="CU278" s="345"/>
      <c r="CV278" s="348"/>
      <c r="CW278" s="349"/>
      <c r="CX278" s="350"/>
      <c r="CY278" s="341"/>
      <c r="CZ278" s="342"/>
      <c r="DA278" s="343"/>
      <c r="DB278" s="343"/>
      <c r="DC278" s="344" t="str">
        <f>ADHB!DC278</f>
        <v/>
      </c>
      <c r="DD278" s="344"/>
      <c r="DE278" s="344"/>
      <c r="DF278" s="345"/>
      <c r="DG278" s="344"/>
      <c r="DH278" s="344"/>
      <c r="DI278" s="344"/>
      <c r="DJ278" s="344"/>
      <c r="DK278" s="344"/>
      <c r="DL278" s="345"/>
      <c r="DM278" s="348"/>
      <c r="DN278" s="349"/>
      <c r="DO278" s="350"/>
      <c r="DP278" s="341"/>
      <c r="DQ278" s="342"/>
      <c r="DR278" s="343"/>
      <c r="DS278" s="343"/>
      <c r="DT278" s="344" t="str">
        <f>ADHB!DT278</f>
        <v/>
      </c>
      <c r="DU278" s="344"/>
      <c r="DV278" s="344"/>
      <c r="DW278" s="345"/>
      <c r="DX278" s="344"/>
      <c r="DY278" s="344"/>
      <c r="DZ278" s="344"/>
      <c r="EA278" s="344"/>
      <c r="EB278" s="344"/>
      <c r="EC278" s="345"/>
      <c r="ED278" s="348"/>
      <c r="EE278" s="349"/>
      <c r="EF278" s="350"/>
      <c r="EG278" s="341"/>
      <c r="EH278" s="342"/>
      <c r="EI278" s="343"/>
      <c r="EJ278" s="343"/>
      <c r="EK278" s="344" t="str">
        <f>ADHB!EK278</f>
        <v/>
      </c>
      <c r="EL278" s="344"/>
      <c r="EM278" s="344"/>
      <c r="EN278" s="345"/>
      <c r="EO278" s="344"/>
      <c r="EP278" s="344"/>
      <c r="EQ278" s="344"/>
      <c r="ER278" s="344"/>
      <c r="ES278" s="344"/>
      <c r="ET278" s="345"/>
      <c r="EU278" s="348"/>
      <c r="EV278" s="349"/>
      <c r="EW278" s="350"/>
      <c r="EX278" s="341"/>
      <c r="EY278" s="342"/>
      <c r="EZ278" s="343"/>
      <c r="FA278" s="343"/>
      <c r="FB278" s="344" t="str">
        <f>ADHB!FB278</f>
        <v/>
      </c>
      <c r="FC278" s="344"/>
      <c r="FD278" s="344"/>
      <c r="FE278" s="345"/>
      <c r="FF278" s="344"/>
      <c r="FG278" s="344"/>
      <c r="FH278" s="344"/>
      <c r="FI278" s="344"/>
      <c r="FJ278" s="344"/>
      <c r="FK278" s="345"/>
      <c r="FL278" s="348"/>
      <c r="FM278" s="349"/>
      <c r="FN278" s="350"/>
      <c r="FO278" s="341"/>
      <c r="FP278" s="342"/>
      <c r="FQ278" s="343"/>
      <c r="FR278" s="343"/>
      <c r="FS278" s="344" t="str">
        <f>ADHB!FS278</f>
        <v/>
      </c>
      <c r="FT278" s="344"/>
      <c r="FU278" s="344"/>
      <c r="FV278" s="345"/>
      <c r="FW278" s="344"/>
      <c r="FX278" s="344"/>
      <c r="FY278" s="344"/>
      <c r="FZ278" s="344"/>
      <c r="GA278" s="344"/>
      <c r="GB278" s="345"/>
      <c r="GC278" s="348"/>
      <c r="GD278" s="349"/>
      <c r="GE278" s="350"/>
      <c r="GF278" s="341"/>
      <c r="GG278" s="342"/>
      <c r="GH278" s="343"/>
      <c r="GI278" s="343"/>
      <c r="GJ278" s="344" t="str">
        <f>ADHB!GJ278</f>
        <v/>
      </c>
      <c r="GK278" s="344"/>
      <c r="GL278" s="344"/>
      <c r="GM278" s="345"/>
      <c r="GN278" s="344"/>
      <c r="GO278" s="344"/>
      <c r="GP278" s="344"/>
      <c r="GQ278" s="344"/>
      <c r="GR278" s="344"/>
      <c r="GS278" s="345"/>
      <c r="GT278" s="348"/>
      <c r="GU278" s="349"/>
      <c r="GV278" s="350"/>
      <c r="GW278" s="341"/>
      <c r="GX278" s="342"/>
      <c r="GY278" s="343"/>
      <c r="GZ278" s="343"/>
      <c r="HA278" s="344" t="str">
        <f>ADHB!HA278</f>
        <v/>
      </c>
      <c r="HB278" s="344"/>
      <c r="HC278" s="344"/>
      <c r="HD278" s="345"/>
      <c r="HE278" s="344"/>
      <c r="HF278" s="344"/>
      <c r="HG278" s="344"/>
      <c r="HH278" s="344"/>
      <c r="HI278" s="344"/>
      <c r="HJ278" s="345"/>
      <c r="HK278" s="348"/>
      <c r="HL278" s="349"/>
      <c r="HM278" s="350"/>
      <c r="HN278" s="341"/>
      <c r="HO278" s="342"/>
      <c r="HP278" s="343"/>
      <c r="HQ278" s="343"/>
      <c r="HR278" s="344" t="str">
        <f>ADHB!HR278</f>
        <v/>
      </c>
      <c r="HS278" s="344"/>
      <c r="HT278" s="344"/>
      <c r="HU278" s="345"/>
      <c r="HV278" s="344"/>
      <c r="HW278" s="344"/>
      <c r="HX278" s="344"/>
      <c r="HY278" s="344"/>
      <c r="HZ278" s="344"/>
      <c r="IA278" s="345"/>
      <c r="IB278" s="348"/>
      <c r="IC278" s="349"/>
      <c r="ID278" s="350"/>
      <c r="IE278" s="341"/>
      <c r="IF278" s="342"/>
      <c r="IG278" s="343"/>
      <c r="IH278" s="343"/>
      <c r="II278" s="344" t="str">
        <f>ADHB!II278</f>
        <v/>
      </c>
      <c r="IJ278" s="344"/>
      <c r="IK278" s="344"/>
      <c r="IL278" s="345"/>
      <c r="IM278" s="344"/>
      <c r="IN278" s="344"/>
      <c r="IO278" s="344"/>
      <c r="IP278" s="344"/>
      <c r="IQ278" s="344"/>
      <c r="IR278" s="345"/>
      <c r="IS278" s="348"/>
      <c r="IT278" s="349"/>
      <c r="IU278" s="350"/>
      <c r="IV278" s="341"/>
      <c r="IW278" s="342"/>
      <c r="IX278" s="343"/>
      <c r="IY278" s="343"/>
      <c r="IZ278" s="344" t="str">
        <f>ADHB!IZ278</f>
        <v/>
      </c>
      <c r="JA278" s="344"/>
      <c r="JB278" s="344"/>
      <c r="JC278" s="345"/>
      <c r="JD278" s="344"/>
      <c r="JE278" s="344"/>
      <c r="JF278" s="344"/>
      <c r="JG278" s="344"/>
      <c r="JH278" s="344"/>
      <c r="JI278" s="345"/>
      <c r="JJ278" s="348"/>
      <c r="JK278" s="349"/>
      <c r="JL278" s="350"/>
      <c r="JM278" s="341"/>
      <c r="JN278" s="342"/>
      <c r="JO278" s="343"/>
      <c r="JP278" s="343"/>
      <c r="JQ278" s="344" t="str">
        <f>ADHB!KY278</f>
        <v/>
      </c>
      <c r="JR278" s="344"/>
      <c r="JS278" s="344"/>
      <c r="JT278" s="345"/>
      <c r="JU278" s="344"/>
      <c r="JV278" s="344"/>
      <c r="JW278" s="344"/>
      <c r="JX278" s="344"/>
      <c r="JY278" s="344"/>
      <c r="JZ278" s="345"/>
      <c r="KA278" s="348"/>
      <c r="KB278" s="349"/>
      <c r="KC278" s="350"/>
      <c r="KD278" s="341"/>
      <c r="KE278" s="342"/>
      <c r="KF278" s="343"/>
      <c r="KG278" s="343"/>
      <c r="KH278" s="344" t="str">
        <f>ADHB!LP278</f>
        <v/>
      </c>
      <c r="KI278" s="344"/>
      <c r="KJ278" s="344"/>
      <c r="KK278" s="345"/>
      <c r="KL278" s="344"/>
      <c r="KM278" s="344"/>
      <c r="KN278" s="344"/>
      <c r="KO278" s="344"/>
      <c r="KP278" s="344"/>
      <c r="KQ278" s="345"/>
      <c r="KR278" s="348"/>
      <c r="KS278" s="349"/>
      <c r="KT278" s="350"/>
      <c r="KU278" s="351"/>
    </row>
    <row r="279" ht="15.75" hidden="1" customHeight="1">
      <c r="A279" s="341"/>
      <c r="B279" s="342"/>
      <c r="C279" s="343"/>
      <c r="D279" s="343"/>
      <c r="E279" s="344" t="str">
        <f>ADHB!E279</f>
        <v/>
      </c>
      <c r="F279" s="344"/>
      <c r="G279" s="344"/>
      <c r="H279" s="345"/>
      <c r="I279" s="344"/>
      <c r="J279" s="344"/>
      <c r="K279" s="344"/>
      <c r="L279" s="344"/>
      <c r="M279" s="344"/>
      <c r="N279" s="345"/>
      <c r="O279" s="348"/>
      <c r="P279" s="349"/>
      <c r="Q279" s="350"/>
      <c r="R279" s="341"/>
      <c r="S279" s="342"/>
      <c r="T279" s="343"/>
      <c r="U279" s="343"/>
      <c r="V279" s="344" t="str">
        <f>ADHB!V279</f>
        <v/>
      </c>
      <c r="W279" s="344"/>
      <c r="X279" s="344"/>
      <c r="Y279" s="345"/>
      <c r="Z279" s="344"/>
      <c r="AA279" s="344"/>
      <c r="AB279" s="344"/>
      <c r="AC279" s="344"/>
      <c r="AD279" s="344"/>
      <c r="AE279" s="345"/>
      <c r="AF279" s="348"/>
      <c r="AG279" s="349"/>
      <c r="AH279" s="350"/>
      <c r="AI279" s="341"/>
      <c r="AJ279" s="342"/>
      <c r="AK279" s="343"/>
      <c r="AL279" s="343"/>
      <c r="AM279" s="344" t="str">
        <f>ADHB!AM279</f>
        <v/>
      </c>
      <c r="AN279" s="344"/>
      <c r="AO279" s="344"/>
      <c r="AP279" s="345"/>
      <c r="AQ279" s="344"/>
      <c r="AR279" s="344"/>
      <c r="AS279" s="344"/>
      <c r="AT279" s="344"/>
      <c r="AU279" s="344"/>
      <c r="AV279" s="345"/>
      <c r="AW279" s="348"/>
      <c r="AX279" s="349"/>
      <c r="AY279" s="350"/>
      <c r="AZ279" s="341"/>
      <c r="BA279" s="342"/>
      <c r="BB279" s="343"/>
      <c r="BC279" s="343"/>
      <c r="BD279" s="344" t="str">
        <f>ADHB!BD279</f>
        <v/>
      </c>
      <c r="BE279" s="344"/>
      <c r="BF279" s="344"/>
      <c r="BG279" s="345"/>
      <c r="BH279" s="344"/>
      <c r="BI279" s="344"/>
      <c r="BJ279" s="344"/>
      <c r="BK279" s="344"/>
      <c r="BL279" s="344"/>
      <c r="BM279" s="345"/>
      <c r="BN279" s="348"/>
      <c r="BO279" s="349"/>
      <c r="BP279" s="350"/>
      <c r="BQ279" s="341"/>
      <c r="BR279" s="342"/>
      <c r="BS279" s="343"/>
      <c r="BT279" s="343"/>
      <c r="BU279" s="344" t="str">
        <f>ADHB!BU279</f>
        <v/>
      </c>
      <c r="BV279" s="344"/>
      <c r="BW279" s="344"/>
      <c r="BX279" s="345"/>
      <c r="BY279" s="344"/>
      <c r="BZ279" s="344"/>
      <c r="CA279" s="344"/>
      <c r="CB279" s="344"/>
      <c r="CC279" s="344"/>
      <c r="CD279" s="345"/>
      <c r="CE279" s="348"/>
      <c r="CF279" s="349"/>
      <c r="CG279" s="350"/>
      <c r="CH279" s="341"/>
      <c r="CI279" s="342"/>
      <c r="CJ279" s="343"/>
      <c r="CK279" s="343"/>
      <c r="CL279" s="344" t="str">
        <f>ADHB!CL279</f>
        <v/>
      </c>
      <c r="CM279" s="344"/>
      <c r="CN279" s="344"/>
      <c r="CO279" s="345"/>
      <c r="CP279" s="344"/>
      <c r="CQ279" s="344"/>
      <c r="CR279" s="344"/>
      <c r="CS279" s="344"/>
      <c r="CT279" s="344"/>
      <c r="CU279" s="345"/>
      <c r="CV279" s="348"/>
      <c r="CW279" s="349"/>
      <c r="CX279" s="350"/>
      <c r="CY279" s="341"/>
      <c r="CZ279" s="342"/>
      <c r="DA279" s="343"/>
      <c r="DB279" s="343"/>
      <c r="DC279" s="344" t="str">
        <f>ADHB!DC279</f>
        <v/>
      </c>
      <c r="DD279" s="344"/>
      <c r="DE279" s="344"/>
      <c r="DF279" s="345"/>
      <c r="DG279" s="344"/>
      <c r="DH279" s="344"/>
      <c r="DI279" s="344"/>
      <c r="DJ279" s="344"/>
      <c r="DK279" s="344"/>
      <c r="DL279" s="345"/>
      <c r="DM279" s="348"/>
      <c r="DN279" s="349"/>
      <c r="DO279" s="350"/>
      <c r="DP279" s="341"/>
      <c r="DQ279" s="342"/>
      <c r="DR279" s="343"/>
      <c r="DS279" s="343"/>
      <c r="DT279" s="344" t="str">
        <f>ADHB!DT279</f>
        <v/>
      </c>
      <c r="DU279" s="344"/>
      <c r="DV279" s="344"/>
      <c r="DW279" s="345"/>
      <c r="DX279" s="344"/>
      <c r="DY279" s="344"/>
      <c r="DZ279" s="344"/>
      <c r="EA279" s="344"/>
      <c r="EB279" s="344"/>
      <c r="EC279" s="345"/>
      <c r="ED279" s="348"/>
      <c r="EE279" s="349"/>
      <c r="EF279" s="350"/>
      <c r="EG279" s="341"/>
      <c r="EH279" s="342"/>
      <c r="EI279" s="343"/>
      <c r="EJ279" s="343"/>
      <c r="EK279" s="344" t="str">
        <f>ADHB!EK279</f>
        <v/>
      </c>
      <c r="EL279" s="344"/>
      <c r="EM279" s="344"/>
      <c r="EN279" s="345"/>
      <c r="EO279" s="344"/>
      <c r="EP279" s="344"/>
      <c r="EQ279" s="344"/>
      <c r="ER279" s="344"/>
      <c r="ES279" s="344"/>
      <c r="ET279" s="345"/>
      <c r="EU279" s="348"/>
      <c r="EV279" s="349"/>
      <c r="EW279" s="350"/>
      <c r="EX279" s="341"/>
      <c r="EY279" s="342"/>
      <c r="EZ279" s="343"/>
      <c r="FA279" s="343"/>
      <c r="FB279" s="344" t="str">
        <f>ADHB!FB279</f>
        <v/>
      </c>
      <c r="FC279" s="344"/>
      <c r="FD279" s="344"/>
      <c r="FE279" s="345"/>
      <c r="FF279" s="344"/>
      <c r="FG279" s="344"/>
      <c r="FH279" s="344"/>
      <c r="FI279" s="344"/>
      <c r="FJ279" s="344"/>
      <c r="FK279" s="345"/>
      <c r="FL279" s="348"/>
      <c r="FM279" s="349"/>
      <c r="FN279" s="350"/>
      <c r="FO279" s="341"/>
      <c r="FP279" s="342"/>
      <c r="FQ279" s="343"/>
      <c r="FR279" s="343"/>
      <c r="FS279" s="344" t="str">
        <f>ADHB!FS279</f>
        <v/>
      </c>
      <c r="FT279" s="344"/>
      <c r="FU279" s="344"/>
      <c r="FV279" s="345"/>
      <c r="FW279" s="344"/>
      <c r="FX279" s="344"/>
      <c r="FY279" s="344"/>
      <c r="FZ279" s="344"/>
      <c r="GA279" s="344"/>
      <c r="GB279" s="345"/>
      <c r="GC279" s="348"/>
      <c r="GD279" s="349"/>
      <c r="GE279" s="350"/>
      <c r="GF279" s="341"/>
      <c r="GG279" s="342"/>
      <c r="GH279" s="343"/>
      <c r="GI279" s="343"/>
      <c r="GJ279" s="344" t="str">
        <f>ADHB!GJ279</f>
        <v/>
      </c>
      <c r="GK279" s="344"/>
      <c r="GL279" s="344"/>
      <c r="GM279" s="345"/>
      <c r="GN279" s="344"/>
      <c r="GO279" s="344"/>
      <c r="GP279" s="344"/>
      <c r="GQ279" s="344"/>
      <c r="GR279" s="344"/>
      <c r="GS279" s="345"/>
      <c r="GT279" s="348"/>
      <c r="GU279" s="349"/>
      <c r="GV279" s="350"/>
      <c r="GW279" s="341"/>
      <c r="GX279" s="342"/>
      <c r="GY279" s="343"/>
      <c r="GZ279" s="343"/>
      <c r="HA279" s="344" t="str">
        <f>ADHB!HA279</f>
        <v/>
      </c>
      <c r="HB279" s="344"/>
      <c r="HC279" s="344"/>
      <c r="HD279" s="345"/>
      <c r="HE279" s="344"/>
      <c r="HF279" s="344"/>
      <c r="HG279" s="344"/>
      <c r="HH279" s="344"/>
      <c r="HI279" s="344"/>
      <c r="HJ279" s="345"/>
      <c r="HK279" s="348"/>
      <c r="HL279" s="349"/>
      <c r="HM279" s="350"/>
      <c r="HN279" s="341"/>
      <c r="HO279" s="342"/>
      <c r="HP279" s="343"/>
      <c r="HQ279" s="343"/>
      <c r="HR279" s="344" t="str">
        <f>ADHB!HR279</f>
        <v/>
      </c>
      <c r="HS279" s="344"/>
      <c r="HT279" s="344"/>
      <c r="HU279" s="345"/>
      <c r="HV279" s="344"/>
      <c r="HW279" s="344"/>
      <c r="HX279" s="344"/>
      <c r="HY279" s="344"/>
      <c r="HZ279" s="344"/>
      <c r="IA279" s="345"/>
      <c r="IB279" s="348"/>
      <c r="IC279" s="349"/>
      <c r="ID279" s="350"/>
      <c r="IE279" s="341"/>
      <c r="IF279" s="342"/>
      <c r="IG279" s="343"/>
      <c r="IH279" s="343"/>
      <c r="II279" s="344" t="str">
        <f>ADHB!II279</f>
        <v/>
      </c>
      <c r="IJ279" s="344"/>
      <c r="IK279" s="344"/>
      <c r="IL279" s="345"/>
      <c r="IM279" s="344"/>
      <c r="IN279" s="344"/>
      <c r="IO279" s="344"/>
      <c r="IP279" s="344"/>
      <c r="IQ279" s="344"/>
      <c r="IR279" s="345"/>
      <c r="IS279" s="348"/>
      <c r="IT279" s="349"/>
      <c r="IU279" s="350"/>
      <c r="IV279" s="341"/>
      <c r="IW279" s="342"/>
      <c r="IX279" s="343"/>
      <c r="IY279" s="343"/>
      <c r="IZ279" s="344" t="str">
        <f>ADHB!IZ279</f>
        <v/>
      </c>
      <c r="JA279" s="344"/>
      <c r="JB279" s="344"/>
      <c r="JC279" s="345"/>
      <c r="JD279" s="344"/>
      <c r="JE279" s="344"/>
      <c r="JF279" s="344"/>
      <c r="JG279" s="344"/>
      <c r="JH279" s="344"/>
      <c r="JI279" s="345"/>
      <c r="JJ279" s="348"/>
      <c r="JK279" s="349"/>
      <c r="JL279" s="350"/>
      <c r="JM279" s="341"/>
      <c r="JN279" s="342"/>
      <c r="JO279" s="343"/>
      <c r="JP279" s="343"/>
      <c r="JQ279" s="344" t="str">
        <f>ADHB!KY279</f>
        <v/>
      </c>
      <c r="JR279" s="344"/>
      <c r="JS279" s="344"/>
      <c r="JT279" s="345"/>
      <c r="JU279" s="344"/>
      <c r="JV279" s="344"/>
      <c r="JW279" s="344"/>
      <c r="JX279" s="344"/>
      <c r="JY279" s="344"/>
      <c r="JZ279" s="345"/>
      <c r="KA279" s="348"/>
      <c r="KB279" s="349"/>
      <c r="KC279" s="350"/>
      <c r="KD279" s="341"/>
      <c r="KE279" s="342"/>
      <c r="KF279" s="343"/>
      <c r="KG279" s="343"/>
      <c r="KH279" s="344" t="str">
        <f>ADHB!LP279</f>
        <v/>
      </c>
      <c r="KI279" s="344"/>
      <c r="KJ279" s="344"/>
      <c r="KK279" s="345"/>
      <c r="KL279" s="344"/>
      <c r="KM279" s="344"/>
      <c r="KN279" s="344"/>
      <c r="KO279" s="344"/>
      <c r="KP279" s="344"/>
      <c r="KQ279" s="345"/>
      <c r="KR279" s="348"/>
      <c r="KS279" s="349"/>
      <c r="KT279" s="350"/>
      <c r="KU279" s="351"/>
    </row>
    <row r="280" ht="15.75" hidden="1" customHeight="1">
      <c r="A280" s="341"/>
      <c r="B280" s="342"/>
      <c r="C280" s="343"/>
      <c r="D280" s="343"/>
      <c r="E280" s="344" t="str">
        <f>ADHB!E280</f>
        <v/>
      </c>
      <c r="F280" s="344"/>
      <c r="G280" s="344"/>
      <c r="H280" s="345"/>
      <c r="I280" s="344"/>
      <c r="J280" s="344"/>
      <c r="K280" s="344"/>
      <c r="L280" s="344"/>
      <c r="M280" s="344"/>
      <c r="N280" s="345"/>
      <c r="O280" s="348"/>
      <c r="P280" s="349"/>
      <c r="Q280" s="350"/>
      <c r="R280" s="341"/>
      <c r="S280" s="342"/>
      <c r="T280" s="343"/>
      <c r="U280" s="343"/>
      <c r="V280" s="344" t="str">
        <f>ADHB!V280</f>
        <v/>
      </c>
      <c r="W280" s="344"/>
      <c r="X280" s="344"/>
      <c r="Y280" s="345"/>
      <c r="Z280" s="344"/>
      <c r="AA280" s="344"/>
      <c r="AB280" s="344"/>
      <c r="AC280" s="344"/>
      <c r="AD280" s="344"/>
      <c r="AE280" s="345"/>
      <c r="AF280" s="348"/>
      <c r="AG280" s="349"/>
      <c r="AH280" s="350"/>
      <c r="AI280" s="341"/>
      <c r="AJ280" s="342"/>
      <c r="AK280" s="343"/>
      <c r="AL280" s="343"/>
      <c r="AM280" s="344" t="str">
        <f>ADHB!AM280</f>
        <v/>
      </c>
      <c r="AN280" s="344"/>
      <c r="AO280" s="344"/>
      <c r="AP280" s="345"/>
      <c r="AQ280" s="344"/>
      <c r="AR280" s="344"/>
      <c r="AS280" s="344"/>
      <c r="AT280" s="344"/>
      <c r="AU280" s="344"/>
      <c r="AV280" s="345"/>
      <c r="AW280" s="348"/>
      <c r="AX280" s="349"/>
      <c r="AY280" s="350"/>
      <c r="AZ280" s="341"/>
      <c r="BA280" s="342"/>
      <c r="BB280" s="343"/>
      <c r="BC280" s="343"/>
      <c r="BD280" s="344" t="str">
        <f>ADHB!BD280</f>
        <v/>
      </c>
      <c r="BE280" s="344"/>
      <c r="BF280" s="344"/>
      <c r="BG280" s="345"/>
      <c r="BH280" s="344"/>
      <c r="BI280" s="344"/>
      <c r="BJ280" s="344"/>
      <c r="BK280" s="344"/>
      <c r="BL280" s="344"/>
      <c r="BM280" s="345"/>
      <c r="BN280" s="348"/>
      <c r="BO280" s="349"/>
      <c r="BP280" s="350"/>
      <c r="BQ280" s="341"/>
      <c r="BR280" s="342"/>
      <c r="BS280" s="343"/>
      <c r="BT280" s="343"/>
      <c r="BU280" s="344" t="str">
        <f>ADHB!BU280</f>
        <v/>
      </c>
      <c r="BV280" s="344"/>
      <c r="BW280" s="344"/>
      <c r="BX280" s="345"/>
      <c r="BY280" s="344"/>
      <c r="BZ280" s="344"/>
      <c r="CA280" s="344"/>
      <c r="CB280" s="344"/>
      <c r="CC280" s="344"/>
      <c r="CD280" s="345"/>
      <c r="CE280" s="348"/>
      <c r="CF280" s="349"/>
      <c r="CG280" s="350"/>
      <c r="CH280" s="341"/>
      <c r="CI280" s="342"/>
      <c r="CJ280" s="343"/>
      <c r="CK280" s="343"/>
      <c r="CL280" s="344" t="str">
        <f>ADHB!CL280</f>
        <v/>
      </c>
      <c r="CM280" s="344"/>
      <c r="CN280" s="344"/>
      <c r="CO280" s="345"/>
      <c r="CP280" s="344"/>
      <c r="CQ280" s="344"/>
      <c r="CR280" s="344"/>
      <c r="CS280" s="344"/>
      <c r="CT280" s="344"/>
      <c r="CU280" s="345"/>
      <c r="CV280" s="348"/>
      <c r="CW280" s="349"/>
      <c r="CX280" s="350"/>
      <c r="CY280" s="341"/>
      <c r="CZ280" s="342"/>
      <c r="DA280" s="343"/>
      <c r="DB280" s="343"/>
      <c r="DC280" s="344" t="str">
        <f>ADHB!DC280</f>
        <v/>
      </c>
      <c r="DD280" s="344"/>
      <c r="DE280" s="344"/>
      <c r="DF280" s="345"/>
      <c r="DG280" s="344"/>
      <c r="DH280" s="344"/>
      <c r="DI280" s="344"/>
      <c r="DJ280" s="344"/>
      <c r="DK280" s="344"/>
      <c r="DL280" s="345"/>
      <c r="DM280" s="348"/>
      <c r="DN280" s="349"/>
      <c r="DO280" s="350"/>
      <c r="DP280" s="341"/>
      <c r="DQ280" s="342"/>
      <c r="DR280" s="343"/>
      <c r="DS280" s="343"/>
      <c r="DT280" s="344" t="str">
        <f>ADHB!DT280</f>
        <v/>
      </c>
      <c r="DU280" s="344"/>
      <c r="DV280" s="344"/>
      <c r="DW280" s="345"/>
      <c r="DX280" s="344"/>
      <c r="DY280" s="344"/>
      <c r="DZ280" s="344"/>
      <c r="EA280" s="344"/>
      <c r="EB280" s="344"/>
      <c r="EC280" s="345"/>
      <c r="ED280" s="348"/>
      <c r="EE280" s="349"/>
      <c r="EF280" s="350"/>
      <c r="EG280" s="341"/>
      <c r="EH280" s="342"/>
      <c r="EI280" s="343"/>
      <c r="EJ280" s="343"/>
      <c r="EK280" s="344" t="str">
        <f>ADHB!EK280</f>
        <v/>
      </c>
      <c r="EL280" s="344"/>
      <c r="EM280" s="344"/>
      <c r="EN280" s="345"/>
      <c r="EO280" s="344"/>
      <c r="EP280" s="344"/>
      <c r="EQ280" s="344"/>
      <c r="ER280" s="344"/>
      <c r="ES280" s="344"/>
      <c r="ET280" s="345"/>
      <c r="EU280" s="348"/>
      <c r="EV280" s="349"/>
      <c r="EW280" s="350"/>
      <c r="EX280" s="341"/>
      <c r="EY280" s="342"/>
      <c r="EZ280" s="343"/>
      <c r="FA280" s="343"/>
      <c r="FB280" s="344" t="str">
        <f>ADHB!FB280</f>
        <v/>
      </c>
      <c r="FC280" s="344"/>
      <c r="FD280" s="344"/>
      <c r="FE280" s="345"/>
      <c r="FF280" s="344"/>
      <c r="FG280" s="344"/>
      <c r="FH280" s="344"/>
      <c r="FI280" s="344"/>
      <c r="FJ280" s="344"/>
      <c r="FK280" s="345"/>
      <c r="FL280" s="348"/>
      <c r="FM280" s="349"/>
      <c r="FN280" s="350"/>
      <c r="FO280" s="341"/>
      <c r="FP280" s="342"/>
      <c r="FQ280" s="343"/>
      <c r="FR280" s="343"/>
      <c r="FS280" s="344" t="str">
        <f>ADHB!FS280</f>
        <v/>
      </c>
      <c r="FT280" s="344"/>
      <c r="FU280" s="344"/>
      <c r="FV280" s="345"/>
      <c r="FW280" s="344"/>
      <c r="FX280" s="344"/>
      <c r="FY280" s="344"/>
      <c r="FZ280" s="344"/>
      <c r="GA280" s="344"/>
      <c r="GB280" s="345"/>
      <c r="GC280" s="348"/>
      <c r="GD280" s="349"/>
      <c r="GE280" s="350"/>
      <c r="GF280" s="341"/>
      <c r="GG280" s="342"/>
      <c r="GH280" s="343"/>
      <c r="GI280" s="343"/>
      <c r="GJ280" s="344" t="str">
        <f>ADHB!GJ280</f>
        <v/>
      </c>
      <c r="GK280" s="344"/>
      <c r="GL280" s="344"/>
      <c r="GM280" s="345"/>
      <c r="GN280" s="344"/>
      <c r="GO280" s="344"/>
      <c r="GP280" s="344"/>
      <c r="GQ280" s="344"/>
      <c r="GR280" s="344"/>
      <c r="GS280" s="345"/>
      <c r="GT280" s="348"/>
      <c r="GU280" s="349"/>
      <c r="GV280" s="350"/>
      <c r="GW280" s="341"/>
      <c r="GX280" s="342"/>
      <c r="GY280" s="343"/>
      <c r="GZ280" s="343"/>
      <c r="HA280" s="344" t="str">
        <f>ADHB!HA280</f>
        <v/>
      </c>
      <c r="HB280" s="344"/>
      <c r="HC280" s="344"/>
      <c r="HD280" s="345"/>
      <c r="HE280" s="344"/>
      <c r="HF280" s="344"/>
      <c r="HG280" s="344"/>
      <c r="HH280" s="344"/>
      <c r="HI280" s="344"/>
      <c r="HJ280" s="345"/>
      <c r="HK280" s="348"/>
      <c r="HL280" s="349"/>
      <c r="HM280" s="350"/>
      <c r="HN280" s="341"/>
      <c r="HO280" s="342"/>
      <c r="HP280" s="343"/>
      <c r="HQ280" s="343"/>
      <c r="HR280" s="344" t="str">
        <f>ADHB!HR280</f>
        <v/>
      </c>
      <c r="HS280" s="344"/>
      <c r="HT280" s="344"/>
      <c r="HU280" s="345"/>
      <c r="HV280" s="344"/>
      <c r="HW280" s="344"/>
      <c r="HX280" s="344"/>
      <c r="HY280" s="344"/>
      <c r="HZ280" s="344"/>
      <c r="IA280" s="345"/>
      <c r="IB280" s="348"/>
      <c r="IC280" s="349"/>
      <c r="ID280" s="350"/>
      <c r="IE280" s="341"/>
      <c r="IF280" s="342"/>
      <c r="IG280" s="343"/>
      <c r="IH280" s="343"/>
      <c r="II280" s="344" t="str">
        <f>ADHB!II280</f>
        <v/>
      </c>
      <c r="IJ280" s="344"/>
      <c r="IK280" s="344"/>
      <c r="IL280" s="345"/>
      <c r="IM280" s="344"/>
      <c r="IN280" s="344"/>
      <c r="IO280" s="344"/>
      <c r="IP280" s="344"/>
      <c r="IQ280" s="344"/>
      <c r="IR280" s="345"/>
      <c r="IS280" s="348"/>
      <c r="IT280" s="349"/>
      <c r="IU280" s="350"/>
      <c r="IV280" s="341"/>
      <c r="IW280" s="342"/>
      <c r="IX280" s="343"/>
      <c r="IY280" s="343"/>
      <c r="IZ280" s="344" t="str">
        <f>ADHB!IZ280</f>
        <v/>
      </c>
      <c r="JA280" s="344"/>
      <c r="JB280" s="344"/>
      <c r="JC280" s="345"/>
      <c r="JD280" s="344"/>
      <c r="JE280" s="344"/>
      <c r="JF280" s="344"/>
      <c r="JG280" s="344"/>
      <c r="JH280" s="344"/>
      <c r="JI280" s="345"/>
      <c r="JJ280" s="348"/>
      <c r="JK280" s="349"/>
      <c r="JL280" s="350"/>
      <c r="JM280" s="341"/>
      <c r="JN280" s="342"/>
      <c r="JO280" s="343"/>
      <c r="JP280" s="343"/>
      <c r="JQ280" s="344" t="str">
        <f>ADHB!KY280</f>
        <v/>
      </c>
      <c r="JR280" s="344"/>
      <c r="JS280" s="344"/>
      <c r="JT280" s="345"/>
      <c r="JU280" s="344"/>
      <c r="JV280" s="344"/>
      <c r="JW280" s="344"/>
      <c r="JX280" s="344"/>
      <c r="JY280" s="344"/>
      <c r="JZ280" s="345"/>
      <c r="KA280" s="348"/>
      <c r="KB280" s="349"/>
      <c r="KC280" s="350"/>
      <c r="KD280" s="341"/>
      <c r="KE280" s="342"/>
      <c r="KF280" s="343"/>
      <c r="KG280" s="343"/>
      <c r="KH280" s="344" t="str">
        <f>ADHB!LP280</f>
        <v/>
      </c>
      <c r="KI280" s="344"/>
      <c r="KJ280" s="344"/>
      <c r="KK280" s="345"/>
      <c r="KL280" s="344"/>
      <c r="KM280" s="344"/>
      <c r="KN280" s="344"/>
      <c r="KO280" s="344"/>
      <c r="KP280" s="344"/>
      <c r="KQ280" s="345"/>
      <c r="KR280" s="348"/>
      <c r="KS280" s="349"/>
      <c r="KT280" s="350"/>
      <c r="KU280" s="351"/>
    </row>
    <row r="281" ht="15.75" hidden="1" customHeight="1">
      <c r="A281" s="341"/>
      <c r="B281" s="342"/>
      <c r="C281" s="343"/>
      <c r="D281" s="343"/>
      <c r="E281" s="344" t="str">
        <f>ADHB!E281</f>
        <v/>
      </c>
      <c r="F281" s="344"/>
      <c r="G281" s="344"/>
      <c r="H281" s="345"/>
      <c r="I281" s="344"/>
      <c r="J281" s="344"/>
      <c r="K281" s="344"/>
      <c r="L281" s="344"/>
      <c r="M281" s="344"/>
      <c r="N281" s="345"/>
      <c r="O281" s="348"/>
      <c r="P281" s="349"/>
      <c r="Q281" s="350"/>
      <c r="R281" s="341"/>
      <c r="S281" s="342"/>
      <c r="T281" s="343"/>
      <c r="U281" s="343"/>
      <c r="V281" s="344" t="str">
        <f>ADHB!V281</f>
        <v/>
      </c>
      <c r="W281" s="344"/>
      <c r="X281" s="344"/>
      <c r="Y281" s="345"/>
      <c r="Z281" s="344"/>
      <c r="AA281" s="344"/>
      <c r="AB281" s="344"/>
      <c r="AC281" s="344"/>
      <c r="AD281" s="344"/>
      <c r="AE281" s="345"/>
      <c r="AF281" s="348"/>
      <c r="AG281" s="349"/>
      <c r="AH281" s="350"/>
      <c r="AI281" s="341"/>
      <c r="AJ281" s="342"/>
      <c r="AK281" s="343"/>
      <c r="AL281" s="343"/>
      <c r="AM281" s="344" t="str">
        <f>ADHB!AM281</f>
        <v/>
      </c>
      <c r="AN281" s="344"/>
      <c r="AO281" s="344"/>
      <c r="AP281" s="345"/>
      <c r="AQ281" s="344"/>
      <c r="AR281" s="344"/>
      <c r="AS281" s="344"/>
      <c r="AT281" s="344"/>
      <c r="AU281" s="344"/>
      <c r="AV281" s="345"/>
      <c r="AW281" s="348"/>
      <c r="AX281" s="349"/>
      <c r="AY281" s="350"/>
      <c r="AZ281" s="341"/>
      <c r="BA281" s="342"/>
      <c r="BB281" s="343"/>
      <c r="BC281" s="343"/>
      <c r="BD281" s="344" t="str">
        <f>ADHB!BD281</f>
        <v/>
      </c>
      <c r="BE281" s="344"/>
      <c r="BF281" s="344"/>
      <c r="BG281" s="345"/>
      <c r="BH281" s="344"/>
      <c r="BI281" s="344"/>
      <c r="BJ281" s="344"/>
      <c r="BK281" s="344"/>
      <c r="BL281" s="344"/>
      <c r="BM281" s="345"/>
      <c r="BN281" s="348"/>
      <c r="BO281" s="349"/>
      <c r="BP281" s="350"/>
      <c r="BQ281" s="341"/>
      <c r="BR281" s="342"/>
      <c r="BS281" s="343"/>
      <c r="BT281" s="343"/>
      <c r="BU281" s="344" t="str">
        <f>ADHB!BU281</f>
        <v/>
      </c>
      <c r="BV281" s="344"/>
      <c r="BW281" s="344"/>
      <c r="BX281" s="345"/>
      <c r="BY281" s="344"/>
      <c r="BZ281" s="344"/>
      <c r="CA281" s="344"/>
      <c r="CB281" s="344"/>
      <c r="CC281" s="344"/>
      <c r="CD281" s="345"/>
      <c r="CE281" s="348"/>
      <c r="CF281" s="349"/>
      <c r="CG281" s="350"/>
      <c r="CH281" s="341"/>
      <c r="CI281" s="342"/>
      <c r="CJ281" s="343"/>
      <c r="CK281" s="343"/>
      <c r="CL281" s="344" t="str">
        <f>ADHB!CL281</f>
        <v/>
      </c>
      <c r="CM281" s="344"/>
      <c r="CN281" s="344"/>
      <c r="CO281" s="345"/>
      <c r="CP281" s="344"/>
      <c r="CQ281" s="344"/>
      <c r="CR281" s="344"/>
      <c r="CS281" s="344"/>
      <c r="CT281" s="344"/>
      <c r="CU281" s="345"/>
      <c r="CV281" s="348"/>
      <c r="CW281" s="349"/>
      <c r="CX281" s="350"/>
      <c r="CY281" s="341"/>
      <c r="CZ281" s="342"/>
      <c r="DA281" s="343"/>
      <c r="DB281" s="343"/>
      <c r="DC281" s="344" t="str">
        <f>ADHB!DC281</f>
        <v/>
      </c>
      <c r="DD281" s="344"/>
      <c r="DE281" s="344"/>
      <c r="DF281" s="345"/>
      <c r="DG281" s="344"/>
      <c r="DH281" s="344"/>
      <c r="DI281" s="344"/>
      <c r="DJ281" s="344"/>
      <c r="DK281" s="344"/>
      <c r="DL281" s="345"/>
      <c r="DM281" s="348"/>
      <c r="DN281" s="349"/>
      <c r="DO281" s="350"/>
      <c r="DP281" s="341"/>
      <c r="DQ281" s="342"/>
      <c r="DR281" s="343"/>
      <c r="DS281" s="343"/>
      <c r="DT281" s="344" t="str">
        <f>ADHB!DT281</f>
        <v/>
      </c>
      <c r="DU281" s="344"/>
      <c r="DV281" s="344"/>
      <c r="DW281" s="345"/>
      <c r="DX281" s="344"/>
      <c r="DY281" s="344"/>
      <c r="DZ281" s="344"/>
      <c r="EA281" s="344"/>
      <c r="EB281" s="344"/>
      <c r="EC281" s="345"/>
      <c r="ED281" s="348"/>
      <c r="EE281" s="349"/>
      <c r="EF281" s="350"/>
      <c r="EG281" s="341"/>
      <c r="EH281" s="342"/>
      <c r="EI281" s="343"/>
      <c r="EJ281" s="343"/>
      <c r="EK281" s="344" t="str">
        <f>ADHB!EK281</f>
        <v/>
      </c>
      <c r="EL281" s="344"/>
      <c r="EM281" s="344"/>
      <c r="EN281" s="345"/>
      <c r="EO281" s="344"/>
      <c r="EP281" s="344"/>
      <c r="EQ281" s="344"/>
      <c r="ER281" s="344"/>
      <c r="ES281" s="344"/>
      <c r="ET281" s="345"/>
      <c r="EU281" s="348"/>
      <c r="EV281" s="349"/>
      <c r="EW281" s="350"/>
      <c r="EX281" s="341"/>
      <c r="EY281" s="342"/>
      <c r="EZ281" s="343"/>
      <c r="FA281" s="343"/>
      <c r="FB281" s="344" t="str">
        <f>ADHB!FB281</f>
        <v/>
      </c>
      <c r="FC281" s="344"/>
      <c r="FD281" s="344"/>
      <c r="FE281" s="345"/>
      <c r="FF281" s="344"/>
      <c r="FG281" s="344"/>
      <c r="FH281" s="344"/>
      <c r="FI281" s="344"/>
      <c r="FJ281" s="344"/>
      <c r="FK281" s="345"/>
      <c r="FL281" s="348"/>
      <c r="FM281" s="349"/>
      <c r="FN281" s="350"/>
      <c r="FO281" s="341"/>
      <c r="FP281" s="342"/>
      <c r="FQ281" s="343"/>
      <c r="FR281" s="343"/>
      <c r="FS281" s="344" t="str">
        <f>ADHB!FS281</f>
        <v/>
      </c>
      <c r="FT281" s="344"/>
      <c r="FU281" s="344"/>
      <c r="FV281" s="345"/>
      <c r="FW281" s="344"/>
      <c r="FX281" s="344"/>
      <c r="FY281" s="344"/>
      <c r="FZ281" s="344"/>
      <c r="GA281" s="344"/>
      <c r="GB281" s="345"/>
      <c r="GC281" s="348"/>
      <c r="GD281" s="349"/>
      <c r="GE281" s="350"/>
      <c r="GF281" s="341"/>
      <c r="GG281" s="342"/>
      <c r="GH281" s="343"/>
      <c r="GI281" s="343"/>
      <c r="GJ281" s="344" t="str">
        <f>ADHB!GJ281</f>
        <v/>
      </c>
      <c r="GK281" s="344"/>
      <c r="GL281" s="344"/>
      <c r="GM281" s="345"/>
      <c r="GN281" s="344"/>
      <c r="GO281" s="344"/>
      <c r="GP281" s="344"/>
      <c r="GQ281" s="344"/>
      <c r="GR281" s="344"/>
      <c r="GS281" s="345"/>
      <c r="GT281" s="348"/>
      <c r="GU281" s="349"/>
      <c r="GV281" s="350"/>
      <c r="GW281" s="341"/>
      <c r="GX281" s="342"/>
      <c r="GY281" s="343"/>
      <c r="GZ281" s="343"/>
      <c r="HA281" s="344" t="str">
        <f>ADHB!HA281</f>
        <v/>
      </c>
      <c r="HB281" s="344"/>
      <c r="HC281" s="344"/>
      <c r="HD281" s="345"/>
      <c r="HE281" s="344"/>
      <c r="HF281" s="344"/>
      <c r="HG281" s="344"/>
      <c r="HH281" s="344"/>
      <c r="HI281" s="344"/>
      <c r="HJ281" s="345"/>
      <c r="HK281" s="348"/>
      <c r="HL281" s="349"/>
      <c r="HM281" s="350"/>
      <c r="HN281" s="341"/>
      <c r="HO281" s="342"/>
      <c r="HP281" s="343"/>
      <c r="HQ281" s="343"/>
      <c r="HR281" s="344" t="str">
        <f>ADHB!HR281</f>
        <v/>
      </c>
      <c r="HS281" s="344"/>
      <c r="HT281" s="344"/>
      <c r="HU281" s="345"/>
      <c r="HV281" s="344"/>
      <c r="HW281" s="344"/>
      <c r="HX281" s="344"/>
      <c r="HY281" s="344"/>
      <c r="HZ281" s="344"/>
      <c r="IA281" s="345"/>
      <c r="IB281" s="348"/>
      <c r="IC281" s="349"/>
      <c r="ID281" s="350"/>
      <c r="IE281" s="341"/>
      <c r="IF281" s="342"/>
      <c r="IG281" s="343"/>
      <c r="IH281" s="343"/>
      <c r="II281" s="344" t="str">
        <f>ADHB!II281</f>
        <v/>
      </c>
      <c r="IJ281" s="344"/>
      <c r="IK281" s="344"/>
      <c r="IL281" s="345"/>
      <c r="IM281" s="344"/>
      <c r="IN281" s="344"/>
      <c r="IO281" s="344"/>
      <c r="IP281" s="344"/>
      <c r="IQ281" s="344"/>
      <c r="IR281" s="345"/>
      <c r="IS281" s="348"/>
      <c r="IT281" s="349"/>
      <c r="IU281" s="350"/>
      <c r="IV281" s="341"/>
      <c r="IW281" s="342"/>
      <c r="IX281" s="343"/>
      <c r="IY281" s="343"/>
      <c r="IZ281" s="344" t="str">
        <f>ADHB!IZ281</f>
        <v/>
      </c>
      <c r="JA281" s="344"/>
      <c r="JB281" s="344"/>
      <c r="JC281" s="345"/>
      <c r="JD281" s="344"/>
      <c r="JE281" s="344"/>
      <c r="JF281" s="344"/>
      <c r="JG281" s="344"/>
      <c r="JH281" s="344"/>
      <c r="JI281" s="345"/>
      <c r="JJ281" s="348"/>
      <c r="JK281" s="349"/>
      <c r="JL281" s="350"/>
      <c r="JM281" s="341"/>
      <c r="JN281" s="342"/>
      <c r="JO281" s="343"/>
      <c r="JP281" s="343"/>
      <c r="JQ281" s="344" t="str">
        <f>ADHB!KY281</f>
        <v/>
      </c>
      <c r="JR281" s="344"/>
      <c r="JS281" s="344"/>
      <c r="JT281" s="345"/>
      <c r="JU281" s="344"/>
      <c r="JV281" s="344"/>
      <c r="JW281" s="344"/>
      <c r="JX281" s="344"/>
      <c r="JY281" s="344"/>
      <c r="JZ281" s="345"/>
      <c r="KA281" s="348"/>
      <c r="KB281" s="349"/>
      <c r="KC281" s="350"/>
      <c r="KD281" s="341"/>
      <c r="KE281" s="342"/>
      <c r="KF281" s="343"/>
      <c r="KG281" s="343"/>
      <c r="KH281" s="344" t="str">
        <f>ADHB!LP281</f>
        <v/>
      </c>
      <c r="KI281" s="344"/>
      <c r="KJ281" s="344"/>
      <c r="KK281" s="345"/>
      <c r="KL281" s="344"/>
      <c r="KM281" s="344"/>
      <c r="KN281" s="344"/>
      <c r="KO281" s="344"/>
      <c r="KP281" s="344"/>
      <c r="KQ281" s="345"/>
      <c r="KR281" s="348"/>
      <c r="KS281" s="349"/>
      <c r="KT281" s="350"/>
      <c r="KU281" s="351"/>
    </row>
    <row r="282" ht="15.75" hidden="1" customHeight="1">
      <c r="A282" s="341"/>
      <c r="B282" s="342"/>
      <c r="C282" s="343"/>
      <c r="D282" s="343"/>
      <c r="E282" s="344" t="str">
        <f>ADHB!E282</f>
        <v/>
      </c>
      <c r="F282" s="344"/>
      <c r="G282" s="344"/>
      <c r="H282" s="345"/>
      <c r="I282" s="344"/>
      <c r="J282" s="344"/>
      <c r="K282" s="344"/>
      <c r="L282" s="344"/>
      <c r="M282" s="344"/>
      <c r="N282" s="345"/>
      <c r="O282" s="348"/>
      <c r="P282" s="349"/>
      <c r="Q282" s="350"/>
      <c r="R282" s="341"/>
      <c r="S282" s="342"/>
      <c r="T282" s="343"/>
      <c r="U282" s="343"/>
      <c r="V282" s="344" t="str">
        <f>ADHB!V282</f>
        <v/>
      </c>
      <c r="W282" s="344"/>
      <c r="X282" s="344"/>
      <c r="Y282" s="345"/>
      <c r="Z282" s="344"/>
      <c r="AA282" s="344"/>
      <c r="AB282" s="344"/>
      <c r="AC282" s="344"/>
      <c r="AD282" s="344"/>
      <c r="AE282" s="345"/>
      <c r="AF282" s="348"/>
      <c r="AG282" s="349"/>
      <c r="AH282" s="350"/>
      <c r="AI282" s="341"/>
      <c r="AJ282" s="342"/>
      <c r="AK282" s="343"/>
      <c r="AL282" s="343"/>
      <c r="AM282" s="344" t="str">
        <f>ADHB!AM282</f>
        <v/>
      </c>
      <c r="AN282" s="344"/>
      <c r="AO282" s="344"/>
      <c r="AP282" s="345"/>
      <c r="AQ282" s="344"/>
      <c r="AR282" s="344"/>
      <c r="AS282" s="344"/>
      <c r="AT282" s="344"/>
      <c r="AU282" s="344"/>
      <c r="AV282" s="345"/>
      <c r="AW282" s="348"/>
      <c r="AX282" s="349"/>
      <c r="AY282" s="350"/>
      <c r="AZ282" s="341"/>
      <c r="BA282" s="342"/>
      <c r="BB282" s="343"/>
      <c r="BC282" s="343"/>
      <c r="BD282" s="344" t="str">
        <f>ADHB!BD282</f>
        <v/>
      </c>
      <c r="BE282" s="344"/>
      <c r="BF282" s="344"/>
      <c r="BG282" s="345"/>
      <c r="BH282" s="344"/>
      <c r="BI282" s="344"/>
      <c r="BJ282" s="344"/>
      <c r="BK282" s="344"/>
      <c r="BL282" s="344"/>
      <c r="BM282" s="345"/>
      <c r="BN282" s="348"/>
      <c r="BO282" s="349"/>
      <c r="BP282" s="350"/>
      <c r="BQ282" s="341"/>
      <c r="BR282" s="342"/>
      <c r="BS282" s="343"/>
      <c r="BT282" s="343"/>
      <c r="BU282" s="344" t="str">
        <f>ADHB!BU282</f>
        <v/>
      </c>
      <c r="BV282" s="344"/>
      <c r="BW282" s="344"/>
      <c r="BX282" s="345"/>
      <c r="BY282" s="344"/>
      <c r="BZ282" s="344"/>
      <c r="CA282" s="344"/>
      <c r="CB282" s="344"/>
      <c r="CC282" s="344"/>
      <c r="CD282" s="345"/>
      <c r="CE282" s="348"/>
      <c r="CF282" s="349"/>
      <c r="CG282" s="350"/>
      <c r="CH282" s="341"/>
      <c r="CI282" s="342"/>
      <c r="CJ282" s="343"/>
      <c r="CK282" s="343"/>
      <c r="CL282" s="344" t="str">
        <f>ADHB!CL282</f>
        <v/>
      </c>
      <c r="CM282" s="344"/>
      <c r="CN282" s="344"/>
      <c r="CO282" s="345"/>
      <c r="CP282" s="344"/>
      <c r="CQ282" s="344"/>
      <c r="CR282" s="344"/>
      <c r="CS282" s="344"/>
      <c r="CT282" s="344"/>
      <c r="CU282" s="345"/>
      <c r="CV282" s="348"/>
      <c r="CW282" s="349"/>
      <c r="CX282" s="350"/>
      <c r="CY282" s="341"/>
      <c r="CZ282" s="342"/>
      <c r="DA282" s="343"/>
      <c r="DB282" s="343"/>
      <c r="DC282" s="344" t="str">
        <f>ADHB!DC282</f>
        <v/>
      </c>
      <c r="DD282" s="344"/>
      <c r="DE282" s="344"/>
      <c r="DF282" s="345"/>
      <c r="DG282" s="344"/>
      <c r="DH282" s="344"/>
      <c r="DI282" s="344"/>
      <c r="DJ282" s="344"/>
      <c r="DK282" s="344"/>
      <c r="DL282" s="345"/>
      <c r="DM282" s="348"/>
      <c r="DN282" s="349"/>
      <c r="DO282" s="350"/>
      <c r="DP282" s="341"/>
      <c r="DQ282" s="342"/>
      <c r="DR282" s="343"/>
      <c r="DS282" s="343"/>
      <c r="DT282" s="344" t="str">
        <f>ADHB!DT282</f>
        <v/>
      </c>
      <c r="DU282" s="344"/>
      <c r="DV282" s="344"/>
      <c r="DW282" s="345"/>
      <c r="DX282" s="344"/>
      <c r="DY282" s="344"/>
      <c r="DZ282" s="344"/>
      <c r="EA282" s="344"/>
      <c r="EB282" s="344"/>
      <c r="EC282" s="345"/>
      <c r="ED282" s="348"/>
      <c r="EE282" s="349"/>
      <c r="EF282" s="350"/>
      <c r="EG282" s="341"/>
      <c r="EH282" s="342"/>
      <c r="EI282" s="343"/>
      <c r="EJ282" s="343"/>
      <c r="EK282" s="344" t="str">
        <f>ADHB!EK282</f>
        <v/>
      </c>
      <c r="EL282" s="344"/>
      <c r="EM282" s="344"/>
      <c r="EN282" s="345"/>
      <c r="EO282" s="344"/>
      <c r="EP282" s="344"/>
      <c r="EQ282" s="344"/>
      <c r="ER282" s="344"/>
      <c r="ES282" s="344"/>
      <c r="ET282" s="345"/>
      <c r="EU282" s="348"/>
      <c r="EV282" s="349"/>
      <c r="EW282" s="350"/>
      <c r="EX282" s="341"/>
      <c r="EY282" s="342"/>
      <c r="EZ282" s="343"/>
      <c r="FA282" s="343"/>
      <c r="FB282" s="344" t="str">
        <f>ADHB!FB282</f>
        <v/>
      </c>
      <c r="FC282" s="344"/>
      <c r="FD282" s="344"/>
      <c r="FE282" s="345"/>
      <c r="FF282" s="344"/>
      <c r="FG282" s="344"/>
      <c r="FH282" s="344"/>
      <c r="FI282" s="344"/>
      <c r="FJ282" s="344"/>
      <c r="FK282" s="345"/>
      <c r="FL282" s="348"/>
      <c r="FM282" s="349"/>
      <c r="FN282" s="350"/>
      <c r="FO282" s="341"/>
      <c r="FP282" s="342"/>
      <c r="FQ282" s="343"/>
      <c r="FR282" s="343"/>
      <c r="FS282" s="344" t="str">
        <f>ADHB!FS282</f>
        <v/>
      </c>
      <c r="FT282" s="344"/>
      <c r="FU282" s="344"/>
      <c r="FV282" s="345"/>
      <c r="FW282" s="344"/>
      <c r="FX282" s="344"/>
      <c r="FY282" s="344"/>
      <c r="FZ282" s="344"/>
      <c r="GA282" s="344"/>
      <c r="GB282" s="345"/>
      <c r="GC282" s="348"/>
      <c r="GD282" s="349"/>
      <c r="GE282" s="350"/>
      <c r="GF282" s="341"/>
      <c r="GG282" s="342"/>
      <c r="GH282" s="343"/>
      <c r="GI282" s="343"/>
      <c r="GJ282" s="344" t="str">
        <f>ADHB!GJ282</f>
        <v/>
      </c>
      <c r="GK282" s="344"/>
      <c r="GL282" s="344"/>
      <c r="GM282" s="345"/>
      <c r="GN282" s="344"/>
      <c r="GO282" s="344"/>
      <c r="GP282" s="344"/>
      <c r="GQ282" s="344"/>
      <c r="GR282" s="344"/>
      <c r="GS282" s="345"/>
      <c r="GT282" s="348"/>
      <c r="GU282" s="349"/>
      <c r="GV282" s="350"/>
      <c r="GW282" s="341"/>
      <c r="GX282" s="342"/>
      <c r="GY282" s="343"/>
      <c r="GZ282" s="343"/>
      <c r="HA282" s="344" t="str">
        <f>ADHB!HA282</f>
        <v/>
      </c>
      <c r="HB282" s="344"/>
      <c r="HC282" s="344"/>
      <c r="HD282" s="345"/>
      <c r="HE282" s="344"/>
      <c r="HF282" s="344"/>
      <c r="HG282" s="344"/>
      <c r="HH282" s="344"/>
      <c r="HI282" s="344"/>
      <c r="HJ282" s="345"/>
      <c r="HK282" s="348"/>
      <c r="HL282" s="349"/>
      <c r="HM282" s="350"/>
      <c r="HN282" s="341"/>
      <c r="HO282" s="342"/>
      <c r="HP282" s="343"/>
      <c r="HQ282" s="343"/>
      <c r="HR282" s="344" t="str">
        <f>ADHB!HR282</f>
        <v/>
      </c>
      <c r="HS282" s="344"/>
      <c r="HT282" s="344"/>
      <c r="HU282" s="345"/>
      <c r="HV282" s="344"/>
      <c r="HW282" s="344"/>
      <c r="HX282" s="344"/>
      <c r="HY282" s="344"/>
      <c r="HZ282" s="344"/>
      <c r="IA282" s="345"/>
      <c r="IB282" s="348"/>
      <c r="IC282" s="349"/>
      <c r="ID282" s="350"/>
      <c r="IE282" s="341"/>
      <c r="IF282" s="342"/>
      <c r="IG282" s="343"/>
      <c r="IH282" s="343"/>
      <c r="II282" s="344" t="str">
        <f>ADHB!II282</f>
        <v/>
      </c>
      <c r="IJ282" s="344"/>
      <c r="IK282" s="344"/>
      <c r="IL282" s="345"/>
      <c r="IM282" s="344"/>
      <c r="IN282" s="344"/>
      <c r="IO282" s="344"/>
      <c r="IP282" s="344"/>
      <c r="IQ282" s="344"/>
      <c r="IR282" s="345"/>
      <c r="IS282" s="348"/>
      <c r="IT282" s="349"/>
      <c r="IU282" s="350"/>
      <c r="IV282" s="341"/>
      <c r="IW282" s="342"/>
      <c r="IX282" s="343"/>
      <c r="IY282" s="343"/>
      <c r="IZ282" s="344" t="str">
        <f>ADHB!IZ282</f>
        <v/>
      </c>
      <c r="JA282" s="344"/>
      <c r="JB282" s="344"/>
      <c r="JC282" s="345"/>
      <c r="JD282" s="344"/>
      <c r="JE282" s="344"/>
      <c r="JF282" s="344"/>
      <c r="JG282" s="344"/>
      <c r="JH282" s="344"/>
      <c r="JI282" s="345"/>
      <c r="JJ282" s="348"/>
      <c r="JK282" s="349"/>
      <c r="JL282" s="350"/>
      <c r="JM282" s="341"/>
      <c r="JN282" s="342"/>
      <c r="JO282" s="343"/>
      <c r="JP282" s="343"/>
      <c r="JQ282" s="344" t="str">
        <f>ADHB!KY282</f>
        <v/>
      </c>
      <c r="JR282" s="344"/>
      <c r="JS282" s="344"/>
      <c r="JT282" s="345"/>
      <c r="JU282" s="344"/>
      <c r="JV282" s="344"/>
      <c r="JW282" s="344"/>
      <c r="JX282" s="344"/>
      <c r="JY282" s="344"/>
      <c r="JZ282" s="345"/>
      <c r="KA282" s="348"/>
      <c r="KB282" s="349"/>
      <c r="KC282" s="350"/>
      <c r="KD282" s="341"/>
      <c r="KE282" s="342"/>
      <c r="KF282" s="343"/>
      <c r="KG282" s="343"/>
      <c r="KH282" s="344" t="str">
        <f>ADHB!LP282</f>
        <v/>
      </c>
      <c r="KI282" s="344"/>
      <c r="KJ282" s="344"/>
      <c r="KK282" s="345"/>
      <c r="KL282" s="344"/>
      <c r="KM282" s="344"/>
      <c r="KN282" s="344"/>
      <c r="KO282" s="344"/>
      <c r="KP282" s="344"/>
      <c r="KQ282" s="345"/>
      <c r="KR282" s="348"/>
      <c r="KS282" s="349"/>
      <c r="KT282" s="350"/>
      <c r="KU282" s="351"/>
    </row>
    <row r="283" ht="15.75" hidden="1" customHeight="1">
      <c r="A283" s="341"/>
      <c r="B283" s="342"/>
      <c r="C283" s="343"/>
      <c r="D283" s="343"/>
      <c r="E283" s="344" t="str">
        <f>ADHB!E283</f>
        <v/>
      </c>
      <c r="F283" s="344"/>
      <c r="G283" s="344"/>
      <c r="H283" s="345"/>
      <c r="I283" s="344"/>
      <c r="J283" s="344"/>
      <c r="K283" s="344"/>
      <c r="L283" s="344"/>
      <c r="M283" s="344"/>
      <c r="N283" s="345"/>
      <c r="O283" s="348"/>
      <c r="P283" s="349"/>
      <c r="Q283" s="350"/>
      <c r="R283" s="341"/>
      <c r="S283" s="342"/>
      <c r="T283" s="343"/>
      <c r="U283" s="343"/>
      <c r="V283" s="344" t="str">
        <f>ADHB!V283</f>
        <v/>
      </c>
      <c r="W283" s="344"/>
      <c r="X283" s="344"/>
      <c r="Y283" s="345"/>
      <c r="Z283" s="344"/>
      <c r="AA283" s="344"/>
      <c r="AB283" s="344"/>
      <c r="AC283" s="344"/>
      <c r="AD283" s="344"/>
      <c r="AE283" s="345"/>
      <c r="AF283" s="348"/>
      <c r="AG283" s="349"/>
      <c r="AH283" s="350"/>
      <c r="AI283" s="341"/>
      <c r="AJ283" s="342"/>
      <c r="AK283" s="343"/>
      <c r="AL283" s="343"/>
      <c r="AM283" s="344" t="str">
        <f>ADHB!AM283</f>
        <v/>
      </c>
      <c r="AN283" s="344"/>
      <c r="AO283" s="344"/>
      <c r="AP283" s="345"/>
      <c r="AQ283" s="344"/>
      <c r="AR283" s="344"/>
      <c r="AS283" s="344"/>
      <c r="AT283" s="344"/>
      <c r="AU283" s="344"/>
      <c r="AV283" s="345"/>
      <c r="AW283" s="348"/>
      <c r="AX283" s="349"/>
      <c r="AY283" s="350"/>
      <c r="AZ283" s="341"/>
      <c r="BA283" s="342"/>
      <c r="BB283" s="343"/>
      <c r="BC283" s="343"/>
      <c r="BD283" s="344" t="str">
        <f>ADHB!BD283</f>
        <v/>
      </c>
      <c r="BE283" s="344"/>
      <c r="BF283" s="344"/>
      <c r="BG283" s="345"/>
      <c r="BH283" s="344"/>
      <c r="BI283" s="344"/>
      <c r="BJ283" s="344"/>
      <c r="BK283" s="344"/>
      <c r="BL283" s="344"/>
      <c r="BM283" s="345"/>
      <c r="BN283" s="348"/>
      <c r="BO283" s="349"/>
      <c r="BP283" s="350"/>
      <c r="BQ283" s="341"/>
      <c r="BR283" s="342"/>
      <c r="BS283" s="343"/>
      <c r="BT283" s="343"/>
      <c r="BU283" s="344" t="str">
        <f>ADHB!BU283</f>
        <v/>
      </c>
      <c r="BV283" s="344"/>
      <c r="BW283" s="344"/>
      <c r="BX283" s="345"/>
      <c r="BY283" s="344"/>
      <c r="BZ283" s="344"/>
      <c r="CA283" s="344"/>
      <c r="CB283" s="344"/>
      <c r="CC283" s="344"/>
      <c r="CD283" s="345"/>
      <c r="CE283" s="348"/>
      <c r="CF283" s="349"/>
      <c r="CG283" s="350"/>
      <c r="CH283" s="341"/>
      <c r="CI283" s="342"/>
      <c r="CJ283" s="343"/>
      <c r="CK283" s="343"/>
      <c r="CL283" s="344" t="str">
        <f>ADHB!CL283</f>
        <v/>
      </c>
      <c r="CM283" s="344"/>
      <c r="CN283" s="344"/>
      <c r="CO283" s="345"/>
      <c r="CP283" s="344"/>
      <c r="CQ283" s="344"/>
      <c r="CR283" s="344"/>
      <c r="CS283" s="344"/>
      <c r="CT283" s="344"/>
      <c r="CU283" s="345"/>
      <c r="CV283" s="348"/>
      <c r="CW283" s="349"/>
      <c r="CX283" s="350"/>
      <c r="CY283" s="341"/>
      <c r="CZ283" s="342"/>
      <c r="DA283" s="343"/>
      <c r="DB283" s="343"/>
      <c r="DC283" s="344" t="str">
        <f>ADHB!DC283</f>
        <v/>
      </c>
      <c r="DD283" s="344"/>
      <c r="DE283" s="344"/>
      <c r="DF283" s="345"/>
      <c r="DG283" s="344"/>
      <c r="DH283" s="344"/>
      <c r="DI283" s="344"/>
      <c r="DJ283" s="344"/>
      <c r="DK283" s="344"/>
      <c r="DL283" s="345"/>
      <c r="DM283" s="348"/>
      <c r="DN283" s="349"/>
      <c r="DO283" s="350"/>
      <c r="DP283" s="341"/>
      <c r="DQ283" s="342"/>
      <c r="DR283" s="343"/>
      <c r="DS283" s="343"/>
      <c r="DT283" s="344" t="str">
        <f>ADHB!DT283</f>
        <v/>
      </c>
      <c r="DU283" s="344"/>
      <c r="DV283" s="344"/>
      <c r="DW283" s="345"/>
      <c r="DX283" s="344"/>
      <c r="DY283" s="344"/>
      <c r="DZ283" s="344"/>
      <c r="EA283" s="344"/>
      <c r="EB283" s="344"/>
      <c r="EC283" s="345"/>
      <c r="ED283" s="348"/>
      <c r="EE283" s="349"/>
      <c r="EF283" s="350"/>
      <c r="EG283" s="341"/>
      <c r="EH283" s="342"/>
      <c r="EI283" s="343"/>
      <c r="EJ283" s="343"/>
      <c r="EK283" s="344" t="str">
        <f>ADHB!EK283</f>
        <v/>
      </c>
      <c r="EL283" s="344"/>
      <c r="EM283" s="344"/>
      <c r="EN283" s="345"/>
      <c r="EO283" s="344"/>
      <c r="EP283" s="344"/>
      <c r="EQ283" s="344"/>
      <c r="ER283" s="344"/>
      <c r="ES283" s="344"/>
      <c r="ET283" s="345"/>
      <c r="EU283" s="348"/>
      <c r="EV283" s="349"/>
      <c r="EW283" s="350"/>
      <c r="EX283" s="341"/>
      <c r="EY283" s="342"/>
      <c r="EZ283" s="343"/>
      <c r="FA283" s="343"/>
      <c r="FB283" s="344" t="str">
        <f>ADHB!FB283</f>
        <v/>
      </c>
      <c r="FC283" s="344"/>
      <c r="FD283" s="344"/>
      <c r="FE283" s="345"/>
      <c r="FF283" s="344"/>
      <c r="FG283" s="344"/>
      <c r="FH283" s="344"/>
      <c r="FI283" s="344"/>
      <c r="FJ283" s="344"/>
      <c r="FK283" s="345"/>
      <c r="FL283" s="348"/>
      <c r="FM283" s="349"/>
      <c r="FN283" s="350"/>
      <c r="FO283" s="341"/>
      <c r="FP283" s="342"/>
      <c r="FQ283" s="343"/>
      <c r="FR283" s="343"/>
      <c r="FS283" s="344" t="str">
        <f>ADHB!FS283</f>
        <v/>
      </c>
      <c r="FT283" s="344"/>
      <c r="FU283" s="344"/>
      <c r="FV283" s="345"/>
      <c r="FW283" s="344"/>
      <c r="FX283" s="344"/>
      <c r="FY283" s="344"/>
      <c r="FZ283" s="344"/>
      <c r="GA283" s="344"/>
      <c r="GB283" s="345"/>
      <c r="GC283" s="348"/>
      <c r="GD283" s="349"/>
      <c r="GE283" s="350"/>
      <c r="GF283" s="341"/>
      <c r="GG283" s="342"/>
      <c r="GH283" s="343"/>
      <c r="GI283" s="343"/>
      <c r="GJ283" s="344" t="str">
        <f>ADHB!GJ283</f>
        <v/>
      </c>
      <c r="GK283" s="344"/>
      <c r="GL283" s="344"/>
      <c r="GM283" s="345"/>
      <c r="GN283" s="344"/>
      <c r="GO283" s="344"/>
      <c r="GP283" s="344"/>
      <c r="GQ283" s="344"/>
      <c r="GR283" s="344"/>
      <c r="GS283" s="345"/>
      <c r="GT283" s="348"/>
      <c r="GU283" s="349"/>
      <c r="GV283" s="350"/>
      <c r="GW283" s="341"/>
      <c r="GX283" s="342"/>
      <c r="GY283" s="343"/>
      <c r="GZ283" s="343"/>
      <c r="HA283" s="344" t="str">
        <f>ADHB!HA283</f>
        <v/>
      </c>
      <c r="HB283" s="344"/>
      <c r="HC283" s="344"/>
      <c r="HD283" s="345"/>
      <c r="HE283" s="344"/>
      <c r="HF283" s="344"/>
      <c r="HG283" s="344"/>
      <c r="HH283" s="344"/>
      <c r="HI283" s="344"/>
      <c r="HJ283" s="345"/>
      <c r="HK283" s="348"/>
      <c r="HL283" s="349"/>
      <c r="HM283" s="350"/>
      <c r="HN283" s="341"/>
      <c r="HO283" s="342"/>
      <c r="HP283" s="343"/>
      <c r="HQ283" s="343"/>
      <c r="HR283" s="344" t="str">
        <f>ADHB!HR283</f>
        <v/>
      </c>
      <c r="HS283" s="344"/>
      <c r="HT283" s="344"/>
      <c r="HU283" s="345"/>
      <c r="HV283" s="344"/>
      <c r="HW283" s="344"/>
      <c r="HX283" s="344"/>
      <c r="HY283" s="344"/>
      <c r="HZ283" s="344"/>
      <c r="IA283" s="345"/>
      <c r="IB283" s="348"/>
      <c r="IC283" s="349"/>
      <c r="ID283" s="350"/>
      <c r="IE283" s="341"/>
      <c r="IF283" s="342"/>
      <c r="IG283" s="343"/>
      <c r="IH283" s="343"/>
      <c r="II283" s="344" t="str">
        <f>ADHB!II283</f>
        <v/>
      </c>
      <c r="IJ283" s="344"/>
      <c r="IK283" s="344"/>
      <c r="IL283" s="345"/>
      <c r="IM283" s="344"/>
      <c r="IN283" s="344"/>
      <c r="IO283" s="344"/>
      <c r="IP283" s="344"/>
      <c r="IQ283" s="344"/>
      <c r="IR283" s="345"/>
      <c r="IS283" s="348"/>
      <c r="IT283" s="349"/>
      <c r="IU283" s="350"/>
      <c r="IV283" s="341"/>
      <c r="IW283" s="342"/>
      <c r="IX283" s="343"/>
      <c r="IY283" s="343"/>
      <c r="IZ283" s="344" t="str">
        <f>ADHB!IZ283</f>
        <v/>
      </c>
      <c r="JA283" s="344"/>
      <c r="JB283" s="344"/>
      <c r="JC283" s="345"/>
      <c r="JD283" s="344"/>
      <c r="JE283" s="344"/>
      <c r="JF283" s="344"/>
      <c r="JG283" s="344"/>
      <c r="JH283" s="344"/>
      <c r="JI283" s="345"/>
      <c r="JJ283" s="348"/>
      <c r="JK283" s="349"/>
      <c r="JL283" s="350"/>
      <c r="JM283" s="341"/>
      <c r="JN283" s="342"/>
      <c r="JO283" s="343"/>
      <c r="JP283" s="343"/>
      <c r="JQ283" s="344" t="str">
        <f>ADHB!KY283</f>
        <v/>
      </c>
      <c r="JR283" s="344"/>
      <c r="JS283" s="344"/>
      <c r="JT283" s="345"/>
      <c r="JU283" s="344"/>
      <c r="JV283" s="344"/>
      <c r="JW283" s="344"/>
      <c r="JX283" s="344"/>
      <c r="JY283" s="344"/>
      <c r="JZ283" s="345"/>
      <c r="KA283" s="348"/>
      <c r="KB283" s="349"/>
      <c r="KC283" s="350"/>
      <c r="KD283" s="341"/>
      <c r="KE283" s="342"/>
      <c r="KF283" s="343"/>
      <c r="KG283" s="343"/>
      <c r="KH283" s="344" t="str">
        <f>ADHB!LP283</f>
        <v/>
      </c>
      <c r="KI283" s="344"/>
      <c r="KJ283" s="344"/>
      <c r="KK283" s="345"/>
      <c r="KL283" s="344"/>
      <c r="KM283" s="344"/>
      <c r="KN283" s="344"/>
      <c r="KO283" s="344"/>
      <c r="KP283" s="344"/>
      <c r="KQ283" s="345"/>
      <c r="KR283" s="348"/>
      <c r="KS283" s="349"/>
      <c r="KT283" s="350"/>
      <c r="KU283" s="351"/>
    </row>
    <row r="284" ht="15.75" hidden="1" customHeight="1">
      <c r="A284" s="341"/>
      <c r="B284" s="342"/>
      <c r="C284" s="343"/>
      <c r="D284" s="343"/>
      <c r="E284" s="344" t="str">
        <f>ADHB!E284</f>
        <v/>
      </c>
      <c r="F284" s="344"/>
      <c r="G284" s="344"/>
      <c r="H284" s="345"/>
      <c r="I284" s="344"/>
      <c r="J284" s="344"/>
      <c r="K284" s="344"/>
      <c r="L284" s="344"/>
      <c r="M284" s="344"/>
      <c r="N284" s="345"/>
      <c r="O284" s="348"/>
      <c r="P284" s="349"/>
      <c r="Q284" s="350"/>
      <c r="R284" s="341"/>
      <c r="S284" s="342"/>
      <c r="T284" s="343"/>
      <c r="U284" s="343"/>
      <c r="V284" s="344" t="str">
        <f>ADHB!V284</f>
        <v/>
      </c>
      <c r="W284" s="344"/>
      <c r="X284" s="344"/>
      <c r="Y284" s="345"/>
      <c r="Z284" s="344"/>
      <c r="AA284" s="344"/>
      <c r="AB284" s="344"/>
      <c r="AC284" s="344"/>
      <c r="AD284" s="344"/>
      <c r="AE284" s="345"/>
      <c r="AF284" s="348"/>
      <c r="AG284" s="349"/>
      <c r="AH284" s="350"/>
      <c r="AI284" s="341"/>
      <c r="AJ284" s="342"/>
      <c r="AK284" s="343"/>
      <c r="AL284" s="343"/>
      <c r="AM284" s="344" t="str">
        <f>ADHB!AM284</f>
        <v/>
      </c>
      <c r="AN284" s="344"/>
      <c r="AO284" s="344"/>
      <c r="AP284" s="345"/>
      <c r="AQ284" s="344"/>
      <c r="AR284" s="344"/>
      <c r="AS284" s="344"/>
      <c r="AT284" s="344"/>
      <c r="AU284" s="344"/>
      <c r="AV284" s="345"/>
      <c r="AW284" s="348"/>
      <c r="AX284" s="349"/>
      <c r="AY284" s="350"/>
      <c r="AZ284" s="341"/>
      <c r="BA284" s="342"/>
      <c r="BB284" s="343"/>
      <c r="BC284" s="343"/>
      <c r="BD284" s="344" t="str">
        <f>ADHB!BD284</f>
        <v/>
      </c>
      <c r="BE284" s="344"/>
      <c r="BF284" s="344"/>
      <c r="BG284" s="345"/>
      <c r="BH284" s="344"/>
      <c r="BI284" s="344"/>
      <c r="BJ284" s="344"/>
      <c r="BK284" s="344"/>
      <c r="BL284" s="344"/>
      <c r="BM284" s="345"/>
      <c r="BN284" s="348"/>
      <c r="BO284" s="349"/>
      <c r="BP284" s="350"/>
      <c r="BQ284" s="341"/>
      <c r="BR284" s="342"/>
      <c r="BS284" s="343"/>
      <c r="BT284" s="343"/>
      <c r="BU284" s="344" t="str">
        <f>ADHB!BU284</f>
        <v/>
      </c>
      <c r="BV284" s="344"/>
      <c r="BW284" s="344"/>
      <c r="BX284" s="345"/>
      <c r="BY284" s="344"/>
      <c r="BZ284" s="344"/>
      <c r="CA284" s="344"/>
      <c r="CB284" s="344"/>
      <c r="CC284" s="344"/>
      <c r="CD284" s="345"/>
      <c r="CE284" s="348"/>
      <c r="CF284" s="349"/>
      <c r="CG284" s="350"/>
      <c r="CH284" s="341"/>
      <c r="CI284" s="342"/>
      <c r="CJ284" s="343"/>
      <c r="CK284" s="343"/>
      <c r="CL284" s="344" t="str">
        <f>ADHB!CL284</f>
        <v/>
      </c>
      <c r="CM284" s="344"/>
      <c r="CN284" s="344"/>
      <c r="CO284" s="345"/>
      <c r="CP284" s="344"/>
      <c r="CQ284" s="344"/>
      <c r="CR284" s="344"/>
      <c r="CS284" s="344"/>
      <c r="CT284" s="344"/>
      <c r="CU284" s="345"/>
      <c r="CV284" s="348"/>
      <c r="CW284" s="349"/>
      <c r="CX284" s="350"/>
      <c r="CY284" s="341"/>
      <c r="CZ284" s="342"/>
      <c r="DA284" s="343"/>
      <c r="DB284" s="343"/>
      <c r="DC284" s="344" t="str">
        <f>ADHB!DC284</f>
        <v/>
      </c>
      <c r="DD284" s="344"/>
      <c r="DE284" s="344"/>
      <c r="DF284" s="345"/>
      <c r="DG284" s="344"/>
      <c r="DH284" s="344"/>
      <c r="DI284" s="344"/>
      <c r="DJ284" s="344"/>
      <c r="DK284" s="344"/>
      <c r="DL284" s="345"/>
      <c r="DM284" s="348"/>
      <c r="DN284" s="349"/>
      <c r="DO284" s="350"/>
      <c r="DP284" s="341"/>
      <c r="DQ284" s="342"/>
      <c r="DR284" s="343"/>
      <c r="DS284" s="343"/>
      <c r="DT284" s="344" t="str">
        <f>ADHB!DT284</f>
        <v/>
      </c>
      <c r="DU284" s="344"/>
      <c r="DV284" s="344"/>
      <c r="DW284" s="345"/>
      <c r="DX284" s="344"/>
      <c r="DY284" s="344"/>
      <c r="DZ284" s="344"/>
      <c r="EA284" s="344"/>
      <c r="EB284" s="344"/>
      <c r="EC284" s="345"/>
      <c r="ED284" s="348"/>
      <c r="EE284" s="349"/>
      <c r="EF284" s="350"/>
      <c r="EG284" s="341"/>
      <c r="EH284" s="342"/>
      <c r="EI284" s="343"/>
      <c r="EJ284" s="343"/>
      <c r="EK284" s="344" t="str">
        <f>ADHB!EK284</f>
        <v/>
      </c>
      <c r="EL284" s="344"/>
      <c r="EM284" s="344"/>
      <c r="EN284" s="345"/>
      <c r="EO284" s="344"/>
      <c r="EP284" s="344"/>
      <c r="EQ284" s="344"/>
      <c r="ER284" s="344"/>
      <c r="ES284" s="344"/>
      <c r="ET284" s="345"/>
      <c r="EU284" s="348"/>
      <c r="EV284" s="349"/>
      <c r="EW284" s="350"/>
      <c r="EX284" s="341"/>
      <c r="EY284" s="342"/>
      <c r="EZ284" s="343"/>
      <c r="FA284" s="343"/>
      <c r="FB284" s="344" t="str">
        <f>ADHB!FB284</f>
        <v/>
      </c>
      <c r="FC284" s="344"/>
      <c r="FD284" s="344"/>
      <c r="FE284" s="345"/>
      <c r="FF284" s="344"/>
      <c r="FG284" s="344"/>
      <c r="FH284" s="344"/>
      <c r="FI284" s="344"/>
      <c r="FJ284" s="344"/>
      <c r="FK284" s="345"/>
      <c r="FL284" s="348"/>
      <c r="FM284" s="349"/>
      <c r="FN284" s="350"/>
      <c r="FO284" s="341"/>
      <c r="FP284" s="342"/>
      <c r="FQ284" s="343"/>
      <c r="FR284" s="343"/>
      <c r="FS284" s="344" t="str">
        <f>ADHB!FS284</f>
        <v/>
      </c>
      <c r="FT284" s="344"/>
      <c r="FU284" s="344"/>
      <c r="FV284" s="345"/>
      <c r="FW284" s="344"/>
      <c r="FX284" s="344"/>
      <c r="FY284" s="344"/>
      <c r="FZ284" s="344"/>
      <c r="GA284" s="344"/>
      <c r="GB284" s="345"/>
      <c r="GC284" s="348"/>
      <c r="GD284" s="349"/>
      <c r="GE284" s="350"/>
      <c r="GF284" s="341"/>
      <c r="GG284" s="342"/>
      <c r="GH284" s="343"/>
      <c r="GI284" s="343"/>
      <c r="GJ284" s="344" t="str">
        <f>ADHB!GJ284</f>
        <v/>
      </c>
      <c r="GK284" s="344"/>
      <c r="GL284" s="344"/>
      <c r="GM284" s="345"/>
      <c r="GN284" s="344"/>
      <c r="GO284" s="344"/>
      <c r="GP284" s="344"/>
      <c r="GQ284" s="344"/>
      <c r="GR284" s="344"/>
      <c r="GS284" s="345"/>
      <c r="GT284" s="348"/>
      <c r="GU284" s="349"/>
      <c r="GV284" s="350"/>
      <c r="GW284" s="341"/>
      <c r="GX284" s="342"/>
      <c r="GY284" s="343"/>
      <c r="GZ284" s="343"/>
      <c r="HA284" s="344" t="str">
        <f>ADHB!HA284</f>
        <v/>
      </c>
      <c r="HB284" s="344"/>
      <c r="HC284" s="344"/>
      <c r="HD284" s="345"/>
      <c r="HE284" s="344"/>
      <c r="HF284" s="344"/>
      <c r="HG284" s="344"/>
      <c r="HH284" s="344"/>
      <c r="HI284" s="344"/>
      <c r="HJ284" s="345"/>
      <c r="HK284" s="348"/>
      <c r="HL284" s="349"/>
      <c r="HM284" s="350"/>
      <c r="HN284" s="341"/>
      <c r="HO284" s="342"/>
      <c r="HP284" s="343"/>
      <c r="HQ284" s="343"/>
      <c r="HR284" s="344" t="str">
        <f>ADHB!HR284</f>
        <v/>
      </c>
      <c r="HS284" s="344"/>
      <c r="HT284" s="344"/>
      <c r="HU284" s="345"/>
      <c r="HV284" s="344"/>
      <c r="HW284" s="344"/>
      <c r="HX284" s="344"/>
      <c r="HY284" s="344"/>
      <c r="HZ284" s="344"/>
      <c r="IA284" s="345"/>
      <c r="IB284" s="348"/>
      <c r="IC284" s="349"/>
      <c r="ID284" s="350"/>
      <c r="IE284" s="341"/>
      <c r="IF284" s="342"/>
      <c r="IG284" s="343"/>
      <c r="IH284" s="343"/>
      <c r="II284" s="344" t="str">
        <f>ADHB!II284</f>
        <v/>
      </c>
      <c r="IJ284" s="344"/>
      <c r="IK284" s="344"/>
      <c r="IL284" s="345"/>
      <c r="IM284" s="344"/>
      <c r="IN284" s="344"/>
      <c r="IO284" s="344"/>
      <c r="IP284" s="344"/>
      <c r="IQ284" s="344"/>
      <c r="IR284" s="345"/>
      <c r="IS284" s="348"/>
      <c r="IT284" s="349"/>
      <c r="IU284" s="350"/>
      <c r="IV284" s="341"/>
      <c r="IW284" s="342"/>
      <c r="IX284" s="343"/>
      <c r="IY284" s="343"/>
      <c r="IZ284" s="344" t="str">
        <f>ADHB!IZ284</f>
        <v/>
      </c>
      <c r="JA284" s="344"/>
      <c r="JB284" s="344"/>
      <c r="JC284" s="345"/>
      <c r="JD284" s="344"/>
      <c r="JE284" s="344"/>
      <c r="JF284" s="344"/>
      <c r="JG284" s="344"/>
      <c r="JH284" s="344"/>
      <c r="JI284" s="345"/>
      <c r="JJ284" s="348"/>
      <c r="JK284" s="349"/>
      <c r="JL284" s="350"/>
      <c r="JM284" s="341"/>
      <c r="JN284" s="342"/>
      <c r="JO284" s="343"/>
      <c r="JP284" s="343"/>
      <c r="JQ284" s="344" t="str">
        <f>ADHB!KY284</f>
        <v/>
      </c>
      <c r="JR284" s="344"/>
      <c r="JS284" s="344"/>
      <c r="JT284" s="345"/>
      <c r="JU284" s="344"/>
      <c r="JV284" s="344"/>
      <c r="JW284" s="344"/>
      <c r="JX284" s="344"/>
      <c r="JY284" s="344"/>
      <c r="JZ284" s="345"/>
      <c r="KA284" s="348"/>
      <c r="KB284" s="349"/>
      <c r="KC284" s="350"/>
      <c r="KD284" s="341"/>
      <c r="KE284" s="342"/>
      <c r="KF284" s="343"/>
      <c r="KG284" s="343"/>
      <c r="KH284" s="344" t="str">
        <f>ADHB!LP284</f>
        <v/>
      </c>
      <c r="KI284" s="344"/>
      <c r="KJ284" s="344"/>
      <c r="KK284" s="345"/>
      <c r="KL284" s="344"/>
      <c r="KM284" s="344"/>
      <c r="KN284" s="344"/>
      <c r="KO284" s="344"/>
      <c r="KP284" s="344"/>
      <c r="KQ284" s="345"/>
      <c r="KR284" s="348"/>
      <c r="KS284" s="349"/>
      <c r="KT284" s="350"/>
      <c r="KU284" s="351"/>
    </row>
    <row r="285" ht="15.75" hidden="1" customHeight="1">
      <c r="A285" s="341"/>
      <c r="B285" s="342"/>
      <c r="C285" s="343"/>
      <c r="D285" s="343"/>
      <c r="E285" s="344" t="str">
        <f>ADHB!E285</f>
        <v/>
      </c>
      <c r="F285" s="344"/>
      <c r="G285" s="344"/>
      <c r="H285" s="345"/>
      <c r="I285" s="344"/>
      <c r="J285" s="344"/>
      <c r="K285" s="344"/>
      <c r="L285" s="344"/>
      <c r="M285" s="344"/>
      <c r="N285" s="345"/>
      <c r="O285" s="348"/>
      <c r="P285" s="349"/>
      <c r="Q285" s="350"/>
      <c r="R285" s="341"/>
      <c r="S285" s="342"/>
      <c r="T285" s="343"/>
      <c r="U285" s="343"/>
      <c r="V285" s="344" t="str">
        <f>ADHB!V285</f>
        <v/>
      </c>
      <c r="W285" s="344"/>
      <c r="X285" s="344"/>
      <c r="Y285" s="345"/>
      <c r="Z285" s="344"/>
      <c r="AA285" s="344"/>
      <c r="AB285" s="344"/>
      <c r="AC285" s="344"/>
      <c r="AD285" s="344"/>
      <c r="AE285" s="345"/>
      <c r="AF285" s="348"/>
      <c r="AG285" s="349"/>
      <c r="AH285" s="350"/>
      <c r="AI285" s="341"/>
      <c r="AJ285" s="342"/>
      <c r="AK285" s="343"/>
      <c r="AL285" s="343"/>
      <c r="AM285" s="344" t="str">
        <f>ADHB!AM285</f>
        <v/>
      </c>
      <c r="AN285" s="344"/>
      <c r="AO285" s="344"/>
      <c r="AP285" s="345"/>
      <c r="AQ285" s="344"/>
      <c r="AR285" s="344"/>
      <c r="AS285" s="344"/>
      <c r="AT285" s="344"/>
      <c r="AU285" s="344"/>
      <c r="AV285" s="345"/>
      <c r="AW285" s="348"/>
      <c r="AX285" s="349"/>
      <c r="AY285" s="350"/>
      <c r="AZ285" s="341"/>
      <c r="BA285" s="342"/>
      <c r="BB285" s="343"/>
      <c r="BC285" s="343"/>
      <c r="BD285" s="344" t="str">
        <f>ADHB!BD285</f>
        <v/>
      </c>
      <c r="BE285" s="344"/>
      <c r="BF285" s="344"/>
      <c r="BG285" s="345"/>
      <c r="BH285" s="344"/>
      <c r="BI285" s="344"/>
      <c r="BJ285" s="344"/>
      <c r="BK285" s="344"/>
      <c r="BL285" s="344"/>
      <c r="BM285" s="345"/>
      <c r="BN285" s="348"/>
      <c r="BO285" s="349"/>
      <c r="BP285" s="350"/>
      <c r="BQ285" s="341"/>
      <c r="BR285" s="342"/>
      <c r="BS285" s="343"/>
      <c r="BT285" s="343"/>
      <c r="BU285" s="344" t="str">
        <f>ADHB!BU285</f>
        <v/>
      </c>
      <c r="BV285" s="344"/>
      <c r="BW285" s="344"/>
      <c r="BX285" s="345"/>
      <c r="BY285" s="344"/>
      <c r="BZ285" s="344"/>
      <c r="CA285" s="344"/>
      <c r="CB285" s="344"/>
      <c r="CC285" s="344"/>
      <c r="CD285" s="345"/>
      <c r="CE285" s="348"/>
      <c r="CF285" s="349"/>
      <c r="CG285" s="350"/>
      <c r="CH285" s="341"/>
      <c r="CI285" s="342"/>
      <c r="CJ285" s="343"/>
      <c r="CK285" s="343"/>
      <c r="CL285" s="344" t="str">
        <f>ADHB!CL285</f>
        <v/>
      </c>
      <c r="CM285" s="344"/>
      <c r="CN285" s="344"/>
      <c r="CO285" s="345"/>
      <c r="CP285" s="344"/>
      <c r="CQ285" s="344"/>
      <c r="CR285" s="344"/>
      <c r="CS285" s="344"/>
      <c r="CT285" s="344"/>
      <c r="CU285" s="345"/>
      <c r="CV285" s="348"/>
      <c r="CW285" s="349"/>
      <c r="CX285" s="350"/>
      <c r="CY285" s="341"/>
      <c r="CZ285" s="342"/>
      <c r="DA285" s="343"/>
      <c r="DB285" s="343"/>
      <c r="DC285" s="344" t="str">
        <f>ADHB!DC285</f>
        <v/>
      </c>
      <c r="DD285" s="344"/>
      <c r="DE285" s="344"/>
      <c r="DF285" s="345"/>
      <c r="DG285" s="344"/>
      <c r="DH285" s="344"/>
      <c r="DI285" s="344"/>
      <c r="DJ285" s="344"/>
      <c r="DK285" s="344"/>
      <c r="DL285" s="345"/>
      <c r="DM285" s="348"/>
      <c r="DN285" s="349"/>
      <c r="DO285" s="350"/>
      <c r="DP285" s="341"/>
      <c r="DQ285" s="342"/>
      <c r="DR285" s="343"/>
      <c r="DS285" s="343"/>
      <c r="DT285" s="344" t="str">
        <f>ADHB!DT285</f>
        <v/>
      </c>
      <c r="DU285" s="344"/>
      <c r="DV285" s="344"/>
      <c r="DW285" s="345"/>
      <c r="DX285" s="344"/>
      <c r="DY285" s="344"/>
      <c r="DZ285" s="344"/>
      <c r="EA285" s="344"/>
      <c r="EB285" s="344"/>
      <c r="EC285" s="345"/>
      <c r="ED285" s="348"/>
      <c r="EE285" s="349"/>
      <c r="EF285" s="350"/>
      <c r="EG285" s="341"/>
      <c r="EH285" s="342"/>
      <c r="EI285" s="343"/>
      <c r="EJ285" s="343"/>
      <c r="EK285" s="344" t="str">
        <f>ADHB!EK285</f>
        <v/>
      </c>
      <c r="EL285" s="344"/>
      <c r="EM285" s="344"/>
      <c r="EN285" s="345"/>
      <c r="EO285" s="344"/>
      <c r="EP285" s="344"/>
      <c r="EQ285" s="344"/>
      <c r="ER285" s="344"/>
      <c r="ES285" s="344"/>
      <c r="ET285" s="345"/>
      <c r="EU285" s="348"/>
      <c r="EV285" s="349"/>
      <c r="EW285" s="350"/>
      <c r="EX285" s="341"/>
      <c r="EY285" s="342"/>
      <c r="EZ285" s="343"/>
      <c r="FA285" s="343"/>
      <c r="FB285" s="344" t="str">
        <f>ADHB!FB285</f>
        <v/>
      </c>
      <c r="FC285" s="344"/>
      <c r="FD285" s="344"/>
      <c r="FE285" s="345"/>
      <c r="FF285" s="344"/>
      <c r="FG285" s="344"/>
      <c r="FH285" s="344"/>
      <c r="FI285" s="344"/>
      <c r="FJ285" s="344"/>
      <c r="FK285" s="345"/>
      <c r="FL285" s="348"/>
      <c r="FM285" s="349"/>
      <c r="FN285" s="350"/>
      <c r="FO285" s="341"/>
      <c r="FP285" s="342"/>
      <c r="FQ285" s="343"/>
      <c r="FR285" s="343"/>
      <c r="FS285" s="344" t="str">
        <f>ADHB!FS285</f>
        <v/>
      </c>
      <c r="FT285" s="344"/>
      <c r="FU285" s="344"/>
      <c r="FV285" s="345"/>
      <c r="FW285" s="344"/>
      <c r="FX285" s="344"/>
      <c r="FY285" s="344"/>
      <c r="FZ285" s="344"/>
      <c r="GA285" s="344"/>
      <c r="GB285" s="345"/>
      <c r="GC285" s="348"/>
      <c r="GD285" s="349"/>
      <c r="GE285" s="350"/>
      <c r="GF285" s="341"/>
      <c r="GG285" s="342"/>
      <c r="GH285" s="343"/>
      <c r="GI285" s="343"/>
      <c r="GJ285" s="344" t="str">
        <f>ADHB!GJ285</f>
        <v/>
      </c>
      <c r="GK285" s="344"/>
      <c r="GL285" s="344"/>
      <c r="GM285" s="345"/>
      <c r="GN285" s="344"/>
      <c r="GO285" s="344"/>
      <c r="GP285" s="344"/>
      <c r="GQ285" s="344"/>
      <c r="GR285" s="344"/>
      <c r="GS285" s="345"/>
      <c r="GT285" s="348"/>
      <c r="GU285" s="349"/>
      <c r="GV285" s="350"/>
      <c r="GW285" s="341"/>
      <c r="GX285" s="342"/>
      <c r="GY285" s="343"/>
      <c r="GZ285" s="343"/>
      <c r="HA285" s="344" t="str">
        <f>ADHB!HA285</f>
        <v/>
      </c>
      <c r="HB285" s="344"/>
      <c r="HC285" s="344"/>
      <c r="HD285" s="345"/>
      <c r="HE285" s="344"/>
      <c r="HF285" s="344"/>
      <c r="HG285" s="344"/>
      <c r="HH285" s="344"/>
      <c r="HI285" s="344"/>
      <c r="HJ285" s="345"/>
      <c r="HK285" s="348"/>
      <c r="HL285" s="349"/>
      <c r="HM285" s="350"/>
      <c r="HN285" s="341"/>
      <c r="HO285" s="342"/>
      <c r="HP285" s="343"/>
      <c r="HQ285" s="343"/>
      <c r="HR285" s="344" t="str">
        <f>ADHB!HR285</f>
        <v/>
      </c>
      <c r="HS285" s="344"/>
      <c r="HT285" s="344"/>
      <c r="HU285" s="345"/>
      <c r="HV285" s="344"/>
      <c r="HW285" s="344"/>
      <c r="HX285" s="344"/>
      <c r="HY285" s="344"/>
      <c r="HZ285" s="344"/>
      <c r="IA285" s="345"/>
      <c r="IB285" s="348"/>
      <c r="IC285" s="349"/>
      <c r="ID285" s="350"/>
      <c r="IE285" s="341"/>
      <c r="IF285" s="342"/>
      <c r="IG285" s="343"/>
      <c r="IH285" s="343"/>
      <c r="II285" s="344" t="str">
        <f>ADHB!II285</f>
        <v/>
      </c>
      <c r="IJ285" s="344"/>
      <c r="IK285" s="344"/>
      <c r="IL285" s="345"/>
      <c r="IM285" s="344"/>
      <c r="IN285" s="344"/>
      <c r="IO285" s="344"/>
      <c r="IP285" s="344"/>
      <c r="IQ285" s="344"/>
      <c r="IR285" s="345"/>
      <c r="IS285" s="348"/>
      <c r="IT285" s="349"/>
      <c r="IU285" s="350"/>
      <c r="IV285" s="341"/>
      <c r="IW285" s="342"/>
      <c r="IX285" s="343"/>
      <c r="IY285" s="343"/>
      <c r="IZ285" s="344" t="str">
        <f>ADHB!IZ285</f>
        <v/>
      </c>
      <c r="JA285" s="344"/>
      <c r="JB285" s="344"/>
      <c r="JC285" s="345"/>
      <c r="JD285" s="344"/>
      <c r="JE285" s="344"/>
      <c r="JF285" s="344"/>
      <c r="JG285" s="344"/>
      <c r="JH285" s="344"/>
      <c r="JI285" s="345"/>
      <c r="JJ285" s="348"/>
      <c r="JK285" s="349"/>
      <c r="JL285" s="350"/>
      <c r="JM285" s="341"/>
      <c r="JN285" s="342"/>
      <c r="JO285" s="343"/>
      <c r="JP285" s="343"/>
      <c r="JQ285" s="344" t="str">
        <f>ADHB!KY285</f>
        <v/>
      </c>
      <c r="JR285" s="344"/>
      <c r="JS285" s="344"/>
      <c r="JT285" s="345"/>
      <c r="JU285" s="344"/>
      <c r="JV285" s="344"/>
      <c r="JW285" s="344"/>
      <c r="JX285" s="344"/>
      <c r="JY285" s="344"/>
      <c r="JZ285" s="345"/>
      <c r="KA285" s="348"/>
      <c r="KB285" s="349"/>
      <c r="KC285" s="350"/>
      <c r="KD285" s="341"/>
      <c r="KE285" s="342"/>
      <c r="KF285" s="343"/>
      <c r="KG285" s="343"/>
      <c r="KH285" s="344" t="str">
        <f>ADHB!LP285</f>
        <v/>
      </c>
      <c r="KI285" s="344"/>
      <c r="KJ285" s="344"/>
      <c r="KK285" s="345"/>
      <c r="KL285" s="344"/>
      <c r="KM285" s="344"/>
      <c r="KN285" s="344"/>
      <c r="KO285" s="344"/>
      <c r="KP285" s="344"/>
      <c r="KQ285" s="345"/>
      <c r="KR285" s="348"/>
      <c r="KS285" s="349"/>
      <c r="KT285" s="350"/>
      <c r="KU285" s="351"/>
    </row>
    <row r="286" ht="15.75" hidden="1" customHeight="1">
      <c r="A286" s="341"/>
      <c r="B286" s="342"/>
      <c r="C286" s="343"/>
      <c r="D286" s="343"/>
      <c r="E286" s="344" t="str">
        <f>ADHB!E286</f>
        <v/>
      </c>
      <c r="F286" s="344"/>
      <c r="G286" s="344"/>
      <c r="H286" s="345"/>
      <c r="I286" s="344"/>
      <c r="J286" s="344"/>
      <c r="K286" s="344"/>
      <c r="L286" s="344"/>
      <c r="M286" s="344"/>
      <c r="N286" s="345"/>
      <c r="O286" s="348"/>
      <c r="P286" s="349"/>
      <c r="Q286" s="350"/>
      <c r="R286" s="341"/>
      <c r="S286" s="342"/>
      <c r="T286" s="343"/>
      <c r="U286" s="343"/>
      <c r="V286" s="344" t="str">
        <f>ADHB!V286</f>
        <v/>
      </c>
      <c r="W286" s="344"/>
      <c r="X286" s="344"/>
      <c r="Y286" s="345"/>
      <c r="Z286" s="344"/>
      <c r="AA286" s="344"/>
      <c r="AB286" s="344"/>
      <c r="AC286" s="344"/>
      <c r="AD286" s="344"/>
      <c r="AE286" s="345"/>
      <c r="AF286" s="348"/>
      <c r="AG286" s="349"/>
      <c r="AH286" s="350"/>
      <c r="AI286" s="341"/>
      <c r="AJ286" s="342"/>
      <c r="AK286" s="343"/>
      <c r="AL286" s="343"/>
      <c r="AM286" s="344" t="str">
        <f>ADHB!AM286</f>
        <v/>
      </c>
      <c r="AN286" s="344"/>
      <c r="AO286" s="344"/>
      <c r="AP286" s="345"/>
      <c r="AQ286" s="344"/>
      <c r="AR286" s="344"/>
      <c r="AS286" s="344"/>
      <c r="AT286" s="344"/>
      <c r="AU286" s="344"/>
      <c r="AV286" s="345"/>
      <c r="AW286" s="348"/>
      <c r="AX286" s="349"/>
      <c r="AY286" s="350"/>
      <c r="AZ286" s="341"/>
      <c r="BA286" s="342"/>
      <c r="BB286" s="343"/>
      <c r="BC286" s="343"/>
      <c r="BD286" s="344" t="str">
        <f>ADHB!BD286</f>
        <v/>
      </c>
      <c r="BE286" s="344"/>
      <c r="BF286" s="344"/>
      <c r="BG286" s="345"/>
      <c r="BH286" s="344"/>
      <c r="BI286" s="344"/>
      <c r="BJ286" s="344"/>
      <c r="BK286" s="344"/>
      <c r="BL286" s="344"/>
      <c r="BM286" s="345"/>
      <c r="BN286" s="348"/>
      <c r="BO286" s="349"/>
      <c r="BP286" s="350"/>
      <c r="BQ286" s="341"/>
      <c r="BR286" s="342"/>
      <c r="BS286" s="343"/>
      <c r="BT286" s="343"/>
      <c r="BU286" s="344" t="str">
        <f>ADHB!BU286</f>
        <v/>
      </c>
      <c r="BV286" s="344"/>
      <c r="BW286" s="344"/>
      <c r="BX286" s="345"/>
      <c r="BY286" s="344"/>
      <c r="BZ286" s="344"/>
      <c r="CA286" s="344"/>
      <c r="CB286" s="344"/>
      <c r="CC286" s="344"/>
      <c r="CD286" s="345"/>
      <c r="CE286" s="348"/>
      <c r="CF286" s="349"/>
      <c r="CG286" s="350"/>
      <c r="CH286" s="341"/>
      <c r="CI286" s="342"/>
      <c r="CJ286" s="343"/>
      <c r="CK286" s="343"/>
      <c r="CL286" s="344" t="str">
        <f>ADHB!CL286</f>
        <v/>
      </c>
      <c r="CM286" s="344"/>
      <c r="CN286" s="344"/>
      <c r="CO286" s="345"/>
      <c r="CP286" s="344"/>
      <c r="CQ286" s="344"/>
      <c r="CR286" s="344"/>
      <c r="CS286" s="344"/>
      <c r="CT286" s="344"/>
      <c r="CU286" s="345"/>
      <c r="CV286" s="348"/>
      <c r="CW286" s="349"/>
      <c r="CX286" s="350"/>
      <c r="CY286" s="341"/>
      <c r="CZ286" s="342"/>
      <c r="DA286" s="343"/>
      <c r="DB286" s="343"/>
      <c r="DC286" s="344" t="str">
        <f>ADHB!DC286</f>
        <v/>
      </c>
      <c r="DD286" s="344"/>
      <c r="DE286" s="344"/>
      <c r="DF286" s="345"/>
      <c r="DG286" s="344"/>
      <c r="DH286" s="344"/>
      <c r="DI286" s="344"/>
      <c r="DJ286" s="344"/>
      <c r="DK286" s="344"/>
      <c r="DL286" s="345"/>
      <c r="DM286" s="348"/>
      <c r="DN286" s="349"/>
      <c r="DO286" s="350"/>
      <c r="DP286" s="341"/>
      <c r="DQ286" s="342"/>
      <c r="DR286" s="343"/>
      <c r="DS286" s="343"/>
      <c r="DT286" s="344" t="str">
        <f>ADHB!DT286</f>
        <v/>
      </c>
      <c r="DU286" s="344"/>
      <c r="DV286" s="344"/>
      <c r="DW286" s="345"/>
      <c r="DX286" s="344"/>
      <c r="DY286" s="344"/>
      <c r="DZ286" s="344"/>
      <c r="EA286" s="344"/>
      <c r="EB286" s="344"/>
      <c r="EC286" s="345"/>
      <c r="ED286" s="348"/>
      <c r="EE286" s="349"/>
      <c r="EF286" s="350"/>
      <c r="EG286" s="341"/>
      <c r="EH286" s="342"/>
      <c r="EI286" s="343"/>
      <c r="EJ286" s="343"/>
      <c r="EK286" s="344" t="str">
        <f>ADHB!EK286</f>
        <v/>
      </c>
      <c r="EL286" s="344"/>
      <c r="EM286" s="344"/>
      <c r="EN286" s="345"/>
      <c r="EO286" s="344"/>
      <c r="EP286" s="344"/>
      <c r="EQ286" s="344"/>
      <c r="ER286" s="344"/>
      <c r="ES286" s="344"/>
      <c r="ET286" s="345"/>
      <c r="EU286" s="348"/>
      <c r="EV286" s="349"/>
      <c r="EW286" s="350"/>
      <c r="EX286" s="341"/>
      <c r="EY286" s="342"/>
      <c r="EZ286" s="343"/>
      <c r="FA286" s="343"/>
      <c r="FB286" s="344" t="str">
        <f>ADHB!FB286</f>
        <v/>
      </c>
      <c r="FC286" s="344"/>
      <c r="FD286" s="344"/>
      <c r="FE286" s="345"/>
      <c r="FF286" s="344"/>
      <c r="FG286" s="344"/>
      <c r="FH286" s="344"/>
      <c r="FI286" s="344"/>
      <c r="FJ286" s="344"/>
      <c r="FK286" s="345"/>
      <c r="FL286" s="348"/>
      <c r="FM286" s="349"/>
      <c r="FN286" s="350"/>
      <c r="FO286" s="341"/>
      <c r="FP286" s="342"/>
      <c r="FQ286" s="343"/>
      <c r="FR286" s="343"/>
      <c r="FS286" s="344" t="str">
        <f>ADHB!FS286</f>
        <v/>
      </c>
      <c r="FT286" s="344"/>
      <c r="FU286" s="344"/>
      <c r="FV286" s="345"/>
      <c r="FW286" s="344"/>
      <c r="FX286" s="344"/>
      <c r="FY286" s="344"/>
      <c r="FZ286" s="344"/>
      <c r="GA286" s="344"/>
      <c r="GB286" s="345"/>
      <c r="GC286" s="348"/>
      <c r="GD286" s="349"/>
      <c r="GE286" s="350"/>
      <c r="GF286" s="341"/>
      <c r="GG286" s="342"/>
      <c r="GH286" s="343"/>
      <c r="GI286" s="343"/>
      <c r="GJ286" s="344" t="str">
        <f>ADHB!GJ286</f>
        <v/>
      </c>
      <c r="GK286" s="344"/>
      <c r="GL286" s="344"/>
      <c r="GM286" s="345"/>
      <c r="GN286" s="344"/>
      <c r="GO286" s="344"/>
      <c r="GP286" s="344"/>
      <c r="GQ286" s="344"/>
      <c r="GR286" s="344"/>
      <c r="GS286" s="345"/>
      <c r="GT286" s="348"/>
      <c r="GU286" s="349"/>
      <c r="GV286" s="350"/>
      <c r="GW286" s="341"/>
      <c r="GX286" s="342"/>
      <c r="GY286" s="343"/>
      <c r="GZ286" s="343"/>
      <c r="HA286" s="344" t="str">
        <f>ADHB!HA286</f>
        <v/>
      </c>
      <c r="HB286" s="344"/>
      <c r="HC286" s="344"/>
      <c r="HD286" s="345"/>
      <c r="HE286" s="344"/>
      <c r="HF286" s="344"/>
      <c r="HG286" s="344"/>
      <c r="HH286" s="344"/>
      <c r="HI286" s="344"/>
      <c r="HJ286" s="345"/>
      <c r="HK286" s="348"/>
      <c r="HL286" s="349"/>
      <c r="HM286" s="350"/>
      <c r="HN286" s="341"/>
      <c r="HO286" s="342"/>
      <c r="HP286" s="343"/>
      <c r="HQ286" s="343"/>
      <c r="HR286" s="344" t="str">
        <f>ADHB!HR286</f>
        <v/>
      </c>
      <c r="HS286" s="344"/>
      <c r="HT286" s="344"/>
      <c r="HU286" s="345"/>
      <c r="HV286" s="344"/>
      <c r="HW286" s="344"/>
      <c r="HX286" s="344"/>
      <c r="HY286" s="344"/>
      <c r="HZ286" s="344"/>
      <c r="IA286" s="345"/>
      <c r="IB286" s="348"/>
      <c r="IC286" s="349"/>
      <c r="ID286" s="350"/>
      <c r="IE286" s="341"/>
      <c r="IF286" s="342"/>
      <c r="IG286" s="343"/>
      <c r="IH286" s="343"/>
      <c r="II286" s="344" t="str">
        <f>ADHB!II286</f>
        <v/>
      </c>
      <c r="IJ286" s="344"/>
      <c r="IK286" s="344"/>
      <c r="IL286" s="345"/>
      <c r="IM286" s="344"/>
      <c r="IN286" s="344"/>
      <c r="IO286" s="344"/>
      <c r="IP286" s="344"/>
      <c r="IQ286" s="344"/>
      <c r="IR286" s="345"/>
      <c r="IS286" s="348"/>
      <c r="IT286" s="349"/>
      <c r="IU286" s="350"/>
      <c r="IV286" s="341"/>
      <c r="IW286" s="342"/>
      <c r="IX286" s="343"/>
      <c r="IY286" s="343"/>
      <c r="IZ286" s="344" t="str">
        <f>ADHB!IZ286</f>
        <v/>
      </c>
      <c r="JA286" s="344"/>
      <c r="JB286" s="344"/>
      <c r="JC286" s="345"/>
      <c r="JD286" s="344"/>
      <c r="JE286" s="344"/>
      <c r="JF286" s="344"/>
      <c r="JG286" s="344"/>
      <c r="JH286" s="344"/>
      <c r="JI286" s="345"/>
      <c r="JJ286" s="348"/>
      <c r="JK286" s="349"/>
      <c r="JL286" s="350"/>
      <c r="JM286" s="341"/>
      <c r="JN286" s="342"/>
      <c r="JO286" s="343"/>
      <c r="JP286" s="343"/>
      <c r="JQ286" s="344" t="str">
        <f>ADHB!KY286</f>
        <v/>
      </c>
      <c r="JR286" s="344"/>
      <c r="JS286" s="344"/>
      <c r="JT286" s="345"/>
      <c r="JU286" s="344"/>
      <c r="JV286" s="344"/>
      <c r="JW286" s="344"/>
      <c r="JX286" s="344"/>
      <c r="JY286" s="344"/>
      <c r="JZ286" s="345"/>
      <c r="KA286" s="348"/>
      <c r="KB286" s="349"/>
      <c r="KC286" s="350"/>
      <c r="KD286" s="341"/>
      <c r="KE286" s="342"/>
      <c r="KF286" s="343"/>
      <c r="KG286" s="343"/>
      <c r="KH286" s="344" t="str">
        <f>ADHB!LP286</f>
        <v/>
      </c>
      <c r="KI286" s="344"/>
      <c r="KJ286" s="344"/>
      <c r="KK286" s="345"/>
      <c r="KL286" s="344"/>
      <c r="KM286" s="344"/>
      <c r="KN286" s="344"/>
      <c r="KO286" s="344"/>
      <c r="KP286" s="344"/>
      <c r="KQ286" s="345"/>
      <c r="KR286" s="348"/>
      <c r="KS286" s="349"/>
      <c r="KT286" s="350"/>
      <c r="KU286" s="351"/>
    </row>
    <row r="287" ht="15.75" hidden="1" customHeight="1">
      <c r="A287" s="341"/>
      <c r="B287" s="342"/>
      <c r="C287" s="343"/>
      <c r="D287" s="343"/>
      <c r="E287" s="344" t="str">
        <f>ADHB!E287</f>
        <v/>
      </c>
      <c r="F287" s="344"/>
      <c r="G287" s="344"/>
      <c r="H287" s="345"/>
      <c r="I287" s="344"/>
      <c r="J287" s="344"/>
      <c r="K287" s="344"/>
      <c r="L287" s="344"/>
      <c r="M287" s="344"/>
      <c r="N287" s="345"/>
      <c r="O287" s="348"/>
      <c r="P287" s="349"/>
      <c r="Q287" s="350"/>
      <c r="R287" s="341"/>
      <c r="S287" s="342"/>
      <c r="T287" s="343"/>
      <c r="U287" s="343"/>
      <c r="V287" s="344" t="str">
        <f>ADHB!V287</f>
        <v/>
      </c>
      <c r="W287" s="344"/>
      <c r="X287" s="344"/>
      <c r="Y287" s="345"/>
      <c r="Z287" s="344"/>
      <c r="AA287" s="344"/>
      <c r="AB287" s="344"/>
      <c r="AC287" s="344"/>
      <c r="AD287" s="344"/>
      <c r="AE287" s="345"/>
      <c r="AF287" s="348"/>
      <c r="AG287" s="349"/>
      <c r="AH287" s="350"/>
      <c r="AI287" s="341"/>
      <c r="AJ287" s="342"/>
      <c r="AK287" s="343"/>
      <c r="AL287" s="343"/>
      <c r="AM287" s="344" t="str">
        <f>ADHB!AM287</f>
        <v/>
      </c>
      <c r="AN287" s="344"/>
      <c r="AO287" s="344"/>
      <c r="AP287" s="345"/>
      <c r="AQ287" s="344"/>
      <c r="AR287" s="344"/>
      <c r="AS287" s="344"/>
      <c r="AT287" s="344"/>
      <c r="AU287" s="344"/>
      <c r="AV287" s="345"/>
      <c r="AW287" s="348"/>
      <c r="AX287" s="349"/>
      <c r="AY287" s="350"/>
      <c r="AZ287" s="341"/>
      <c r="BA287" s="342"/>
      <c r="BB287" s="343"/>
      <c r="BC287" s="343"/>
      <c r="BD287" s="344" t="str">
        <f>ADHB!BD287</f>
        <v/>
      </c>
      <c r="BE287" s="344"/>
      <c r="BF287" s="344"/>
      <c r="BG287" s="345"/>
      <c r="BH287" s="344"/>
      <c r="BI287" s="344"/>
      <c r="BJ287" s="344"/>
      <c r="BK287" s="344"/>
      <c r="BL287" s="344"/>
      <c r="BM287" s="345"/>
      <c r="BN287" s="348"/>
      <c r="BO287" s="349"/>
      <c r="BP287" s="350"/>
      <c r="BQ287" s="341"/>
      <c r="BR287" s="342"/>
      <c r="BS287" s="343"/>
      <c r="BT287" s="343"/>
      <c r="BU287" s="344" t="str">
        <f>ADHB!BU287</f>
        <v/>
      </c>
      <c r="BV287" s="344"/>
      <c r="BW287" s="344"/>
      <c r="BX287" s="345"/>
      <c r="BY287" s="344"/>
      <c r="BZ287" s="344"/>
      <c r="CA287" s="344"/>
      <c r="CB287" s="344"/>
      <c r="CC287" s="344"/>
      <c r="CD287" s="345"/>
      <c r="CE287" s="348"/>
      <c r="CF287" s="349"/>
      <c r="CG287" s="350"/>
      <c r="CH287" s="341"/>
      <c r="CI287" s="342"/>
      <c r="CJ287" s="343"/>
      <c r="CK287" s="343"/>
      <c r="CL287" s="344" t="str">
        <f>ADHB!CL287</f>
        <v/>
      </c>
      <c r="CM287" s="344"/>
      <c r="CN287" s="344"/>
      <c r="CO287" s="345"/>
      <c r="CP287" s="344"/>
      <c r="CQ287" s="344"/>
      <c r="CR287" s="344"/>
      <c r="CS287" s="344"/>
      <c r="CT287" s="344"/>
      <c r="CU287" s="345"/>
      <c r="CV287" s="348"/>
      <c r="CW287" s="349"/>
      <c r="CX287" s="350"/>
      <c r="CY287" s="341"/>
      <c r="CZ287" s="342"/>
      <c r="DA287" s="343"/>
      <c r="DB287" s="343"/>
      <c r="DC287" s="344" t="str">
        <f>ADHB!DC287</f>
        <v/>
      </c>
      <c r="DD287" s="344"/>
      <c r="DE287" s="344"/>
      <c r="DF287" s="345"/>
      <c r="DG287" s="344"/>
      <c r="DH287" s="344"/>
      <c r="DI287" s="344"/>
      <c r="DJ287" s="344"/>
      <c r="DK287" s="344"/>
      <c r="DL287" s="345"/>
      <c r="DM287" s="348"/>
      <c r="DN287" s="349"/>
      <c r="DO287" s="350"/>
      <c r="DP287" s="341"/>
      <c r="DQ287" s="342"/>
      <c r="DR287" s="343"/>
      <c r="DS287" s="343"/>
      <c r="DT287" s="344" t="str">
        <f>ADHB!DT287</f>
        <v/>
      </c>
      <c r="DU287" s="344"/>
      <c r="DV287" s="344"/>
      <c r="DW287" s="345"/>
      <c r="DX287" s="344"/>
      <c r="DY287" s="344"/>
      <c r="DZ287" s="344"/>
      <c r="EA287" s="344"/>
      <c r="EB287" s="344"/>
      <c r="EC287" s="345"/>
      <c r="ED287" s="348"/>
      <c r="EE287" s="349"/>
      <c r="EF287" s="350"/>
      <c r="EG287" s="341"/>
      <c r="EH287" s="342"/>
      <c r="EI287" s="343"/>
      <c r="EJ287" s="343"/>
      <c r="EK287" s="344" t="str">
        <f>ADHB!EK287</f>
        <v/>
      </c>
      <c r="EL287" s="344"/>
      <c r="EM287" s="344"/>
      <c r="EN287" s="345"/>
      <c r="EO287" s="344"/>
      <c r="EP287" s="344"/>
      <c r="EQ287" s="344"/>
      <c r="ER287" s="344"/>
      <c r="ES287" s="344"/>
      <c r="ET287" s="345"/>
      <c r="EU287" s="348"/>
      <c r="EV287" s="349"/>
      <c r="EW287" s="350"/>
      <c r="EX287" s="341"/>
      <c r="EY287" s="342"/>
      <c r="EZ287" s="343"/>
      <c r="FA287" s="343"/>
      <c r="FB287" s="344" t="str">
        <f>ADHB!FB287</f>
        <v/>
      </c>
      <c r="FC287" s="344"/>
      <c r="FD287" s="344"/>
      <c r="FE287" s="345"/>
      <c r="FF287" s="344"/>
      <c r="FG287" s="344"/>
      <c r="FH287" s="344"/>
      <c r="FI287" s="344"/>
      <c r="FJ287" s="344"/>
      <c r="FK287" s="345"/>
      <c r="FL287" s="348"/>
      <c r="FM287" s="349"/>
      <c r="FN287" s="350"/>
      <c r="FO287" s="341"/>
      <c r="FP287" s="342"/>
      <c r="FQ287" s="343"/>
      <c r="FR287" s="343"/>
      <c r="FS287" s="344" t="str">
        <f>ADHB!FS287</f>
        <v/>
      </c>
      <c r="FT287" s="344"/>
      <c r="FU287" s="344"/>
      <c r="FV287" s="345"/>
      <c r="FW287" s="344"/>
      <c r="FX287" s="344"/>
      <c r="FY287" s="344"/>
      <c r="FZ287" s="344"/>
      <c r="GA287" s="344"/>
      <c r="GB287" s="345"/>
      <c r="GC287" s="348"/>
      <c r="GD287" s="349"/>
      <c r="GE287" s="350"/>
      <c r="GF287" s="341"/>
      <c r="GG287" s="342"/>
      <c r="GH287" s="343"/>
      <c r="GI287" s="343"/>
      <c r="GJ287" s="344" t="str">
        <f>ADHB!GJ287</f>
        <v/>
      </c>
      <c r="GK287" s="344"/>
      <c r="GL287" s="344"/>
      <c r="GM287" s="345"/>
      <c r="GN287" s="344"/>
      <c r="GO287" s="344"/>
      <c r="GP287" s="344"/>
      <c r="GQ287" s="344"/>
      <c r="GR287" s="344"/>
      <c r="GS287" s="345"/>
      <c r="GT287" s="348"/>
      <c r="GU287" s="349"/>
      <c r="GV287" s="350"/>
      <c r="GW287" s="341"/>
      <c r="GX287" s="342"/>
      <c r="GY287" s="343"/>
      <c r="GZ287" s="343"/>
      <c r="HA287" s="344" t="str">
        <f>ADHB!HA287</f>
        <v/>
      </c>
      <c r="HB287" s="344"/>
      <c r="HC287" s="344"/>
      <c r="HD287" s="345"/>
      <c r="HE287" s="344"/>
      <c r="HF287" s="344"/>
      <c r="HG287" s="344"/>
      <c r="HH287" s="344"/>
      <c r="HI287" s="344"/>
      <c r="HJ287" s="345"/>
      <c r="HK287" s="348"/>
      <c r="HL287" s="349"/>
      <c r="HM287" s="350"/>
      <c r="HN287" s="341"/>
      <c r="HO287" s="342"/>
      <c r="HP287" s="343"/>
      <c r="HQ287" s="343"/>
      <c r="HR287" s="344" t="str">
        <f>ADHB!HR287</f>
        <v/>
      </c>
      <c r="HS287" s="344"/>
      <c r="HT287" s="344"/>
      <c r="HU287" s="345"/>
      <c r="HV287" s="344"/>
      <c r="HW287" s="344"/>
      <c r="HX287" s="344"/>
      <c r="HY287" s="344"/>
      <c r="HZ287" s="344"/>
      <c r="IA287" s="345"/>
      <c r="IB287" s="348"/>
      <c r="IC287" s="349"/>
      <c r="ID287" s="350"/>
      <c r="IE287" s="341"/>
      <c r="IF287" s="342"/>
      <c r="IG287" s="343"/>
      <c r="IH287" s="343"/>
      <c r="II287" s="344" t="str">
        <f>ADHB!II287</f>
        <v/>
      </c>
      <c r="IJ287" s="344"/>
      <c r="IK287" s="344"/>
      <c r="IL287" s="345"/>
      <c r="IM287" s="344"/>
      <c r="IN287" s="344"/>
      <c r="IO287" s="344"/>
      <c r="IP287" s="344"/>
      <c r="IQ287" s="344"/>
      <c r="IR287" s="345"/>
      <c r="IS287" s="348"/>
      <c r="IT287" s="349"/>
      <c r="IU287" s="350"/>
      <c r="IV287" s="341"/>
      <c r="IW287" s="342"/>
      <c r="IX287" s="343"/>
      <c r="IY287" s="343"/>
      <c r="IZ287" s="344" t="str">
        <f>ADHB!IZ287</f>
        <v/>
      </c>
      <c r="JA287" s="344"/>
      <c r="JB287" s="344"/>
      <c r="JC287" s="345"/>
      <c r="JD287" s="344"/>
      <c r="JE287" s="344"/>
      <c r="JF287" s="344"/>
      <c r="JG287" s="344"/>
      <c r="JH287" s="344"/>
      <c r="JI287" s="345"/>
      <c r="JJ287" s="348"/>
      <c r="JK287" s="349"/>
      <c r="JL287" s="350"/>
      <c r="JM287" s="341"/>
      <c r="JN287" s="342"/>
      <c r="JO287" s="343"/>
      <c r="JP287" s="343"/>
      <c r="JQ287" s="344" t="str">
        <f>ADHB!KY287</f>
        <v/>
      </c>
      <c r="JR287" s="344"/>
      <c r="JS287" s="344"/>
      <c r="JT287" s="345"/>
      <c r="JU287" s="344"/>
      <c r="JV287" s="344"/>
      <c r="JW287" s="344"/>
      <c r="JX287" s="344"/>
      <c r="JY287" s="344"/>
      <c r="JZ287" s="345"/>
      <c r="KA287" s="348"/>
      <c r="KB287" s="349"/>
      <c r="KC287" s="350"/>
      <c r="KD287" s="341"/>
      <c r="KE287" s="342"/>
      <c r="KF287" s="343"/>
      <c r="KG287" s="343"/>
      <c r="KH287" s="344" t="str">
        <f>ADHB!LP287</f>
        <v/>
      </c>
      <c r="KI287" s="344"/>
      <c r="KJ287" s="344"/>
      <c r="KK287" s="345"/>
      <c r="KL287" s="344"/>
      <c r="KM287" s="344"/>
      <c r="KN287" s="344"/>
      <c r="KO287" s="344"/>
      <c r="KP287" s="344"/>
      <c r="KQ287" s="345"/>
      <c r="KR287" s="348"/>
      <c r="KS287" s="349"/>
      <c r="KT287" s="350"/>
      <c r="KU287" s="351"/>
    </row>
    <row r="288" ht="15.75" hidden="1" customHeight="1">
      <c r="A288" s="341"/>
      <c r="B288" s="342"/>
      <c r="C288" s="343"/>
      <c r="D288" s="343"/>
      <c r="E288" s="344" t="str">
        <f>ADHB!E288</f>
        <v/>
      </c>
      <c r="F288" s="344"/>
      <c r="G288" s="344"/>
      <c r="H288" s="345"/>
      <c r="I288" s="344"/>
      <c r="J288" s="344"/>
      <c r="K288" s="344"/>
      <c r="L288" s="344"/>
      <c r="M288" s="344"/>
      <c r="N288" s="345"/>
      <c r="O288" s="348"/>
      <c r="P288" s="349"/>
      <c r="Q288" s="350"/>
      <c r="R288" s="341"/>
      <c r="S288" s="342"/>
      <c r="T288" s="343"/>
      <c r="U288" s="343"/>
      <c r="V288" s="344" t="str">
        <f>ADHB!V288</f>
        <v/>
      </c>
      <c r="W288" s="344"/>
      <c r="X288" s="344"/>
      <c r="Y288" s="345"/>
      <c r="Z288" s="344"/>
      <c r="AA288" s="344"/>
      <c r="AB288" s="344"/>
      <c r="AC288" s="344"/>
      <c r="AD288" s="344"/>
      <c r="AE288" s="345"/>
      <c r="AF288" s="348"/>
      <c r="AG288" s="349"/>
      <c r="AH288" s="350"/>
      <c r="AI288" s="341"/>
      <c r="AJ288" s="342"/>
      <c r="AK288" s="343"/>
      <c r="AL288" s="343"/>
      <c r="AM288" s="344" t="str">
        <f>ADHB!AM288</f>
        <v/>
      </c>
      <c r="AN288" s="344"/>
      <c r="AO288" s="344"/>
      <c r="AP288" s="345"/>
      <c r="AQ288" s="344"/>
      <c r="AR288" s="344"/>
      <c r="AS288" s="344"/>
      <c r="AT288" s="344"/>
      <c r="AU288" s="344"/>
      <c r="AV288" s="345"/>
      <c r="AW288" s="348"/>
      <c r="AX288" s="349"/>
      <c r="AY288" s="350"/>
      <c r="AZ288" s="341"/>
      <c r="BA288" s="342"/>
      <c r="BB288" s="343"/>
      <c r="BC288" s="343"/>
      <c r="BD288" s="344" t="str">
        <f>ADHB!BD288</f>
        <v/>
      </c>
      <c r="BE288" s="344"/>
      <c r="BF288" s="344"/>
      <c r="BG288" s="345"/>
      <c r="BH288" s="344"/>
      <c r="BI288" s="344"/>
      <c r="BJ288" s="344"/>
      <c r="BK288" s="344"/>
      <c r="BL288" s="344"/>
      <c r="BM288" s="345"/>
      <c r="BN288" s="348"/>
      <c r="BO288" s="349"/>
      <c r="BP288" s="350"/>
      <c r="BQ288" s="341"/>
      <c r="BR288" s="342"/>
      <c r="BS288" s="343"/>
      <c r="BT288" s="343"/>
      <c r="BU288" s="344" t="str">
        <f>ADHB!BU288</f>
        <v/>
      </c>
      <c r="BV288" s="344"/>
      <c r="BW288" s="344"/>
      <c r="BX288" s="345"/>
      <c r="BY288" s="344"/>
      <c r="BZ288" s="344"/>
      <c r="CA288" s="344"/>
      <c r="CB288" s="344"/>
      <c r="CC288" s="344"/>
      <c r="CD288" s="345"/>
      <c r="CE288" s="348"/>
      <c r="CF288" s="349"/>
      <c r="CG288" s="350"/>
      <c r="CH288" s="341"/>
      <c r="CI288" s="342"/>
      <c r="CJ288" s="343"/>
      <c r="CK288" s="343"/>
      <c r="CL288" s="344" t="str">
        <f>ADHB!CL288</f>
        <v/>
      </c>
      <c r="CM288" s="344"/>
      <c r="CN288" s="344"/>
      <c r="CO288" s="345"/>
      <c r="CP288" s="344"/>
      <c r="CQ288" s="344"/>
      <c r="CR288" s="344"/>
      <c r="CS288" s="344"/>
      <c r="CT288" s="344"/>
      <c r="CU288" s="345"/>
      <c r="CV288" s="348"/>
      <c r="CW288" s="349"/>
      <c r="CX288" s="350"/>
      <c r="CY288" s="341"/>
      <c r="CZ288" s="342"/>
      <c r="DA288" s="343"/>
      <c r="DB288" s="343"/>
      <c r="DC288" s="344" t="str">
        <f>ADHB!DC288</f>
        <v/>
      </c>
      <c r="DD288" s="344"/>
      <c r="DE288" s="344"/>
      <c r="DF288" s="345"/>
      <c r="DG288" s="344"/>
      <c r="DH288" s="344"/>
      <c r="DI288" s="344"/>
      <c r="DJ288" s="344"/>
      <c r="DK288" s="344"/>
      <c r="DL288" s="345"/>
      <c r="DM288" s="348"/>
      <c r="DN288" s="349"/>
      <c r="DO288" s="350"/>
      <c r="DP288" s="341"/>
      <c r="DQ288" s="342"/>
      <c r="DR288" s="343"/>
      <c r="DS288" s="343"/>
      <c r="DT288" s="344" t="str">
        <f>ADHB!DT288</f>
        <v/>
      </c>
      <c r="DU288" s="344"/>
      <c r="DV288" s="344"/>
      <c r="DW288" s="345"/>
      <c r="DX288" s="344"/>
      <c r="DY288" s="344"/>
      <c r="DZ288" s="344"/>
      <c r="EA288" s="344"/>
      <c r="EB288" s="344"/>
      <c r="EC288" s="345"/>
      <c r="ED288" s="348"/>
      <c r="EE288" s="349"/>
      <c r="EF288" s="350"/>
      <c r="EG288" s="341"/>
      <c r="EH288" s="342"/>
      <c r="EI288" s="343"/>
      <c r="EJ288" s="343"/>
      <c r="EK288" s="344" t="str">
        <f>ADHB!EK288</f>
        <v/>
      </c>
      <c r="EL288" s="344"/>
      <c r="EM288" s="344"/>
      <c r="EN288" s="345"/>
      <c r="EO288" s="344"/>
      <c r="EP288" s="344"/>
      <c r="EQ288" s="344"/>
      <c r="ER288" s="344"/>
      <c r="ES288" s="344"/>
      <c r="ET288" s="345"/>
      <c r="EU288" s="348"/>
      <c r="EV288" s="349"/>
      <c r="EW288" s="350"/>
      <c r="EX288" s="341"/>
      <c r="EY288" s="342"/>
      <c r="EZ288" s="343"/>
      <c r="FA288" s="343"/>
      <c r="FB288" s="344" t="str">
        <f>ADHB!FB288</f>
        <v/>
      </c>
      <c r="FC288" s="344"/>
      <c r="FD288" s="344"/>
      <c r="FE288" s="345"/>
      <c r="FF288" s="344"/>
      <c r="FG288" s="344"/>
      <c r="FH288" s="344"/>
      <c r="FI288" s="344"/>
      <c r="FJ288" s="344"/>
      <c r="FK288" s="345"/>
      <c r="FL288" s="348"/>
      <c r="FM288" s="349"/>
      <c r="FN288" s="350"/>
      <c r="FO288" s="341"/>
      <c r="FP288" s="342"/>
      <c r="FQ288" s="343"/>
      <c r="FR288" s="343"/>
      <c r="FS288" s="344" t="str">
        <f>ADHB!FS288</f>
        <v/>
      </c>
      <c r="FT288" s="344"/>
      <c r="FU288" s="344"/>
      <c r="FV288" s="345"/>
      <c r="FW288" s="344"/>
      <c r="FX288" s="344"/>
      <c r="FY288" s="344"/>
      <c r="FZ288" s="344"/>
      <c r="GA288" s="344"/>
      <c r="GB288" s="345"/>
      <c r="GC288" s="348"/>
      <c r="GD288" s="349"/>
      <c r="GE288" s="350"/>
      <c r="GF288" s="341"/>
      <c r="GG288" s="342"/>
      <c r="GH288" s="343"/>
      <c r="GI288" s="343"/>
      <c r="GJ288" s="344" t="str">
        <f>ADHB!GJ288</f>
        <v/>
      </c>
      <c r="GK288" s="344"/>
      <c r="GL288" s="344"/>
      <c r="GM288" s="345"/>
      <c r="GN288" s="344"/>
      <c r="GO288" s="344"/>
      <c r="GP288" s="344"/>
      <c r="GQ288" s="344"/>
      <c r="GR288" s="344"/>
      <c r="GS288" s="345"/>
      <c r="GT288" s="348"/>
      <c r="GU288" s="349"/>
      <c r="GV288" s="350"/>
      <c r="GW288" s="341"/>
      <c r="GX288" s="342"/>
      <c r="GY288" s="343"/>
      <c r="GZ288" s="343"/>
      <c r="HA288" s="344" t="str">
        <f>ADHB!HA288</f>
        <v/>
      </c>
      <c r="HB288" s="344"/>
      <c r="HC288" s="344"/>
      <c r="HD288" s="345"/>
      <c r="HE288" s="344"/>
      <c r="HF288" s="344"/>
      <c r="HG288" s="344"/>
      <c r="HH288" s="344"/>
      <c r="HI288" s="344"/>
      <c r="HJ288" s="345"/>
      <c r="HK288" s="348"/>
      <c r="HL288" s="349"/>
      <c r="HM288" s="350"/>
      <c r="HN288" s="341"/>
      <c r="HO288" s="342"/>
      <c r="HP288" s="343"/>
      <c r="HQ288" s="343"/>
      <c r="HR288" s="344" t="str">
        <f>ADHB!HR288</f>
        <v/>
      </c>
      <c r="HS288" s="344"/>
      <c r="HT288" s="344"/>
      <c r="HU288" s="345"/>
      <c r="HV288" s="344"/>
      <c r="HW288" s="344"/>
      <c r="HX288" s="344"/>
      <c r="HY288" s="344"/>
      <c r="HZ288" s="344"/>
      <c r="IA288" s="345"/>
      <c r="IB288" s="348"/>
      <c r="IC288" s="349"/>
      <c r="ID288" s="350"/>
      <c r="IE288" s="341"/>
      <c r="IF288" s="342"/>
      <c r="IG288" s="343"/>
      <c r="IH288" s="343"/>
      <c r="II288" s="344" t="str">
        <f>ADHB!II288</f>
        <v/>
      </c>
      <c r="IJ288" s="344"/>
      <c r="IK288" s="344"/>
      <c r="IL288" s="345"/>
      <c r="IM288" s="344"/>
      <c r="IN288" s="344"/>
      <c r="IO288" s="344"/>
      <c r="IP288" s="344"/>
      <c r="IQ288" s="344"/>
      <c r="IR288" s="345"/>
      <c r="IS288" s="348"/>
      <c r="IT288" s="349"/>
      <c r="IU288" s="350"/>
      <c r="IV288" s="341"/>
      <c r="IW288" s="342"/>
      <c r="IX288" s="343"/>
      <c r="IY288" s="343"/>
      <c r="IZ288" s="344" t="str">
        <f>ADHB!IZ288</f>
        <v/>
      </c>
      <c r="JA288" s="344"/>
      <c r="JB288" s="344"/>
      <c r="JC288" s="345"/>
      <c r="JD288" s="344"/>
      <c r="JE288" s="344"/>
      <c r="JF288" s="344"/>
      <c r="JG288" s="344"/>
      <c r="JH288" s="344"/>
      <c r="JI288" s="345"/>
      <c r="JJ288" s="348"/>
      <c r="JK288" s="349"/>
      <c r="JL288" s="350"/>
      <c r="JM288" s="341"/>
      <c r="JN288" s="342"/>
      <c r="JO288" s="343"/>
      <c r="JP288" s="343"/>
      <c r="JQ288" s="344" t="str">
        <f>ADHB!KY288</f>
        <v/>
      </c>
      <c r="JR288" s="344"/>
      <c r="JS288" s="344"/>
      <c r="JT288" s="345"/>
      <c r="JU288" s="344"/>
      <c r="JV288" s="344"/>
      <c r="JW288" s="344"/>
      <c r="JX288" s="344"/>
      <c r="JY288" s="344"/>
      <c r="JZ288" s="345"/>
      <c r="KA288" s="348"/>
      <c r="KB288" s="349"/>
      <c r="KC288" s="350"/>
      <c r="KD288" s="341"/>
      <c r="KE288" s="342"/>
      <c r="KF288" s="343"/>
      <c r="KG288" s="343"/>
      <c r="KH288" s="344" t="str">
        <f>ADHB!LP288</f>
        <v/>
      </c>
      <c r="KI288" s="344"/>
      <c r="KJ288" s="344"/>
      <c r="KK288" s="345"/>
      <c r="KL288" s="344"/>
      <c r="KM288" s="344"/>
      <c r="KN288" s="344"/>
      <c r="KO288" s="344"/>
      <c r="KP288" s="344"/>
      <c r="KQ288" s="345"/>
      <c r="KR288" s="348"/>
      <c r="KS288" s="349"/>
      <c r="KT288" s="350"/>
      <c r="KU288" s="351"/>
    </row>
    <row r="289" ht="15.75" hidden="1" customHeight="1">
      <c r="A289" s="341"/>
      <c r="B289" s="342"/>
      <c r="C289" s="343"/>
      <c r="D289" s="343"/>
      <c r="E289" s="344" t="str">
        <f>ADHB!E289</f>
        <v/>
      </c>
      <c r="F289" s="344"/>
      <c r="G289" s="344"/>
      <c r="H289" s="345"/>
      <c r="I289" s="344"/>
      <c r="J289" s="344"/>
      <c r="K289" s="344"/>
      <c r="L289" s="344"/>
      <c r="M289" s="344"/>
      <c r="N289" s="345"/>
      <c r="O289" s="348"/>
      <c r="P289" s="349"/>
      <c r="Q289" s="350"/>
      <c r="R289" s="341"/>
      <c r="S289" s="342"/>
      <c r="T289" s="343"/>
      <c r="U289" s="343"/>
      <c r="V289" s="344" t="str">
        <f>ADHB!V289</f>
        <v/>
      </c>
      <c r="W289" s="344"/>
      <c r="X289" s="344"/>
      <c r="Y289" s="345"/>
      <c r="Z289" s="344"/>
      <c r="AA289" s="344"/>
      <c r="AB289" s="344"/>
      <c r="AC289" s="344"/>
      <c r="AD289" s="344"/>
      <c r="AE289" s="345"/>
      <c r="AF289" s="348"/>
      <c r="AG289" s="349"/>
      <c r="AH289" s="350"/>
      <c r="AI289" s="341"/>
      <c r="AJ289" s="342"/>
      <c r="AK289" s="343"/>
      <c r="AL289" s="343"/>
      <c r="AM289" s="344" t="str">
        <f>ADHB!AM289</f>
        <v/>
      </c>
      <c r="AN289" s="344"/>
      <c r="AO289" s="344"/>
      <c r="AP289" s="345"/>
      <c r="AQ289" s="344"/>
      <c r="AR289" s="344"/>
      <c r="AS289" s="344"/>
      <c r="AT289" s="344"/>
      <c r="AU289" s="344"/>
      <c r="AV289" s="345"/>
      <c r="AW289" s="348"/>
      <c r="AX289" s="349"/>
      <c r="AY289" s="350"/>
      <c r="AZ289" s="341"/>
      <c r="BA289" s="342"/>
      <c r="BB289" s="343"/>
      <c r="BC289" s="343"/>
      <c r="BD289" s="344" t="str">
        <f>ADHB!BD289</f>
        <v/>
      </c>
      <c r="BE289" s="344"/>
      <c r="BF289" s="344"/>
      <c r="BG289" s="345"/>
      <c r="BH289" s="344"/>
      <c r="BI289" s="344"/>
      <c r="BJ289" s="344"/>
      <c r="BK289" s="344"/>
      <c r="BL289" s="344"/>
      <c r="BM289" s="345"/>
      <c r="BN289" s="348"/>
      <c r="BO289" s="349"/>
      <c r="BP289" s="350"/>
      <c r="BQ289" s="341"/>
      <c r="BR289" s="342"/>
      <c r="BS289" s="343"/>
      <c r="BT289" s="343"/>
      <c r="BU289" s="344" t="str">
        <f>ADHB!BU289</f>
        <v/>
      </c>
      <c r="BV289" s="344"/>
      <c r="BW289" s="344"/>
      <c r="BX289" s="345"/>
      <c r="BY289" s="344"/>
      <c r="BZ289" s="344"/>
      <c r="CA289" s="344"/>
      <c r="CB289" s="344"/>
      <c r="CC289" s="344"/>
      <c r="CD289" s="345"/>
      <c r="CE289" s="348"/>
      <c r="CF289" s="349"/>
      <c r="CG289" s="350"/>
      <c r="CH289" s="341"/>
      <c r="CI289" s="342"/>
      <c r="CJ289" s="343"/>
      <c r="CK289" s="343"/>
      <c r="CL289" s="344" t="str">
        <f>ADHB!CL289</f>
        <v/>
      </c>
      <c r="CM289" s="344"/>
      <c r="CN289" s="344"/>
      <c r="CO289" s="345"/>
      <c r="CP289" s="344"/>
      <c r="CQ289" s="344"/>
      <c r="CR289" s="344"/>
      <c r="CS289" s="344"/>
      <c r="CT289" s="344"/>
      <c r="CU289" s="345"/>
      <c r="CV289" s="348"/>
      <c r="CW289" s="349"/>
      <c r="CX289" s="350"/>
      <c r="CY289" s="341"/>
      <c r="CZ289" s="342"/>
      <c r="DA289" s="343"/>
      <c r="DB289" s="343"/>
      <c r="DC289" s="344" t="str">
        <f>ADHB!DC289</f>
        <v/>
      </c>
      <c r="DD289" s="344"/>
      <c r="DE289" s="344"/>
      <c r="DF289" s="345"/>
      <c r="DG289" s="344"/>
      <c r="DH289" s="344"/>
      <c r="DI289" s="344"/>
      <c r="DJ289" s="344"/>
      <c r="DK289" s="344"/>
      <c r="DL289" s="345"/>
      <c r="DM289" s="348"/>
      <c r="DN289" s="349"/>
      <c r="DO289" s="350"/>
      <c r="DP289" s="341"/>
      <c r="DQ289" s="342"/>
      <c r="DR289" s="343"/>
      <c r="DS289" s="343"/>
      <c r="DT289" s="344" t="str">
        <f>ADHB!DT289</f>
        <v/>
      </c>
      <c r="DU289" s="344"/>
      <c r="DV289" s="344"/>
      <c r="DW289" s="345"/>
      <c r="DX289" s="344"/>
      <c r="DY289" s="344"/>
      <c r="DZ289" s="344"/>
      <c r="EA289" s="344"/>
      <c r="EB289" s="344"/>
      <c r="EC289" s="345"/>
      <c r="ED289" s="348"/>
      <c r="EE289" s="349"/>
      <c r="EF289" s="350"/>
      <c r="EG289" s="341"/>
      <c r="EH289" s="342"/>
      <c r="EI289" s="343"/>
      <c r="EJ289" s="343"/>
      <c r="EK289" s="344" t="str">
        <f>ADHB!EK289</f>
        <v/>
      </c>
      <c r="EL289" s="344"/>
      <c r="EM289" s="344"/>
      <c r="EN289" s="345"/>
      <c r="EO289" s="344"/>
      <c r="EP289" s="344"/>
      <c r="EQ289" s="344"/>
      <c r="ER289" s="344"/>
      <c r="ES289" s="344"/>
      <c r="ET289" s="345"/>
      <c r="EU289" s="348"/>
      <c r="EV289" s="349"/>
      <c r="EW289" s="350"/>
      <c r="EX289" s="341"/>
      <c r="EY289" s="342"/>
      <c r="EZ289" s="343"/>
      <c r="FA289" s="343"/>
      <c r="FB289" s="344" t="str">
        <f>ADHB!FB289</f>
        <v/>
      </c>
      <c r="FC289" s="344"/>
      <c r="FD289" s="344"/>
      <c r="FE289" s="345"/>
      <c r="FF289" s="344"/>
      <c r="FG289" s="344"/>
      <c r="FH289" s="344"/>
      <c r="FI289" s="344"/>
      <c r="FJ289" s="344"/>
      <c r="FK289" s="345"/>
      <c r="FL289" s="348"/>
      <c r="FM289" s="349"/>
      <c r="FN289" s="350"/>
      <c r="FO289" s="341"/>
      <c r="FP289" s="342"/>
      <c r="FQ289" s="343"/>
      <c r="FR289" s="343"/>
      <c r="FS289" s="344" t="str">
        <f>ADHB!FS289</f>
        <v/>
      </c>
      <c r="FT289" s="344"/>
      <c r="FU289" s="344"/>
      <c r="FV289" s="345"/>
      <c r="FW289" s="344"/>
      <c r="FX289" s="344"/>
      <c r="FY289" s="344"/>
      <c r="FZ289" s="344"/>
      <c r="GA289" s="344"/>
      <c r="GB289" s="345"/>
      <c r="GC289" s="348"/>
      <c r="GD289" s="349"/>
      <c r="GE289" s="350"/>
      <c r="GF289" s="341"/>
      <c r="GG289" s="342"/>
      <c r="GH289" s="343"/>
      <c r="GI289" s="343"/>
      <c r="GJ289" s="344" t="str">
        <f>ADHB!GJ289</f>
        <v/>
      </c>
      <c r="GK289" s="344"/>
      <c r="GL289" s="344"/>
      <c r="GM289" s="345"/>
      <c r="GN289" s="344"/>
      <c r="GO289" s="344"/>
      <c r="GP289" s="344"/>
      <c r="GQ289" s="344"/>
      <c r="GR289" s="344"/>
      <c r="GS289" s="345"/>
      <c r="GT289" s="348"/>
      <c r="GU289" s="349"/>
      <c r="GV289" s="350"/>
      <c r="GW289" s="341"/>
      <c r="GX289" s="342"/>
      <c r="GY289" s="343"/>
      <c r="GZ289" s="343"/>
      <c r="HA289" s="344" t="str">
        <f>ADHB!HA289</f>
        <v/>
      </c>
      <c r="HB289" s="344"/>
      <c r="HC289" s="344"/>
      <c r="HD289" s="345"/>
      <c r="HE289" s="344"/>
      <c r="HF289" s="344"/>
      <c r="HG289" s="344"/>
      <c r="HH289" s="344"/>
      <c r="HI289" s="344"/>
      <c r="HJ289" s="345"/>
      <c r="HK289" s="348"/>
      <c r="HL289" s="349"/>
      <c r="HM289" s="350"/>
      <c r="HN289" s="341"/>
      <c r="HO289" s="342"/>
      <c r="HP289" s="343"/>
      <c r="HQ289" s="343"/>
      <c r="HR289" s="344" t="str">
        <f>ADHB!HR289</f>
        <v/>
      </c>
      <c r="HS289" s="344"/>
      <c r="HT289" s="344"/>
      <c r="HU289" s="345"/>
      <c r="HV289" s="344"/>
      <c r="HW289" s="344"/>
      <c r="HX289" s="344"/>
      <c r="HY289" s="344"/>
      <c r="HZ289" s="344"/>
      <c r="IA289" s="345"/>
      <c r="IB289" s="348"/>
      <c r="IC289" s="349"/>
      <c r="ID289" s="350"/>
      <c r="IE289" s="341"/>
      <c r="IF289" s="342"/>
      <c r="IG289" s="343"/>
      <c r="IH289" s="343"/>
      <c r="II289" s="344" t="str">
        <f>ADHB!II289</f>
        <v/>
      </c>
      <c r="IJ289" s="344"/>
      <c r="IK289" s="344"/>
      <c r="IL289" s="345"/>
      <c r="IM289" s="344"/>
      <c r="IN289" s="344"/>
      <c r="IO289" s="344"/>
      <c r="IP289" s="344"/>
      <c r="IQ289" s="344"/>
      <c r="IR289" s="345"/>
      <c r="IS289" s="348"/>
      <c r="IT289" s="349"/>
      <c r="IU289" s="350"/>
      <c r="IV289" s="341"/>
      <c r="IW289" s="342"/>
      <c r="IX289" s="343"/>
      <c r="IY289" s="343"/>
      <c r="IZ289" s="344" t="str">
        <f>ADHB!IZ289</f>
        <v/>
      </c>
      <c r="JA289" s="344"/>
      <c r="JB289" s="344"/>
      <c r="JC289" s="345"/>
      <c r="JD289" s="344"/>
      <c r="JE289" s="344"/>
      <c r="JF289" s="344"/>
      <c r="JG289" s="344"/>
      <c r="JH289" s="344"/>
      <c r="JI289" s="345"/>
      <c r="JJ289" s="348"/>
      <c r="JK289" s="349"/>
      <c r="JL289" s="350"/>
      <c r="JM289" s="341"/>
      <c r="JN289" s="342"/>
      <c r="JO289" s="343"/>
      <c r="JP289" s="343"/>
      <c r="JQ289" s="344" t="str">
        <f>ADHB!KY289</f>
        <v/>
      </c>
      <c r="JR289" s="344"/>
      <c r="JS289" s="344"/>
      <c r="JT289" s="345"/>
      <c r="JU289" s="344"/>
      <c r="JV289" s="344"/>
      <c r="JW289" s="344"/>
      <c r="JX289" s="344"/>
      <c r="JY289" s="344"/>
      <c r="JZ289" s="345"/>
      <c r="KA289" s="348"/>
      <c r="KB289" s="349"/>
      <c r="KC289" s="350"/>
      <c r="KD289" s="341"/>
      <c r="KE289" s="342"/>
      <c r="KF289" s="343"/>
      <c r="KG289" s="343"/>
      <c r="KH289" s="344" t="str">
        <f>ADHB!LP289</f>
        <v/>
      </c>
      <c r="KI289" s="344"/>
      <c r="KJ289" s="344"/>
      <c r="KK289" s="345"/>
      <c r="KL289" s="344"/>
      <c r="KM289" s="344"/>
      <c r="KN289" s="344"/>
      <c r="KO289" s="344"/>
      <c r="KP289" s="344"/>
      <c r="KQ289" s="345"/>
      <c r="KR289" s="348"/>
      <c r="KS289" s="349"/>
      <c r="KT289" s="350"/>
      <c r="KU289" s="351"/>
    </row>
    <row r="290" ht="15.75" hidden="1" customHeight="1">
      <c r="A290" s="341"/>
      <c r="B290" s="342"/>
      <c r="C290" s="343"/>
      <c r="D290" s="343"/>
      <c r="E290" s="344" t="str">
        <f>ADHB!E290</f>
        <v/>
      </c>
      <c r="F290" s="344"/>
      <c r="G290" s="344"/>
      <c r="H290" s="345"/>
      <c r="I290" s="344"/>
      <c r="J290" s="344"/>
      <c r="K290" s="344"/>
      <c r="L290" s="344"/>
      <c r="M290" s="344"/>
      <c r="N290" s="345"/>
      <c r="O290" s="348"/>
      <c r="P290" s="349"/>
      <c r="Q290" s="350"/>
      <c r="R290" s="341"/>
      <c r="S290" s="342"/>
      <c r="T290" s="343"/>
      <c r="U290" s="343"/>
      <c r="V290" s="344" t="str">
        <f>ADHB!V290</f>
        <v/>
      </c>
      <c r="W290" s="344"/>
      <c r="X290" s="344"/>
      <c r="Y290" s="345"/>
      <c r="Z290" s="344"/>
      <c r="AA290" s="344"/>
      <c r="AB290" s="344"/>
      <c r="AC290" s="344"/>
      <c r="AD290" s="344"/>
      <c r="AE290" s="345"/>
      <c r="AF290" s="348"/>
      <c r="AG290" s="349"/>
      <c r="AH290" s="350"/>
      <c r="AI290" s="341"/>
      <c r="AJ290" s="342"/>
      <c r="AK290" s="343"/>
      <c r="AL290" s="343"/>
      <c r="AM290" s="344" t="str">
        <f>ADHB!AM290</f>
        <v/>
      </c>
      <c r="AN290" s="344"/>
      <c r="AO290" s="344"/>
      <c r="AP290" s="345"/>
      <c r="AQ290" s="344"/>
      <c r="AR290" s="344"/>
      <c r="AS290" s="344"/>
      <c r="AT290" s="344"/>
      <c r="AU290" s="344"/>
      <c r="AV290" s="345"/>
      <c r="AW290" s="348"/>
      <c r="AX290" s="349"/>
      <c r="AY290" s="350"/>
      <c r="AZ290" s="341"/>
      <c r="BA290" s="342"/>
      <c r="BB290" s="343"/>
      <c r="BC290" s="343"/>
      <c r="BD290" s="344" t="str">
        <f>ADHB!BD290</f>
        <v/>
      </c>
      <c r="BE290" s="344"/>
      <c r="BF290" s="344"/>
      <c r="BG290" s="345"/>
      <c r="BH290" s="344"/>
      <c r="BI290" s="344"/>
      <c r="BJ290" s="344"/>
      <c r="BK290" s="344"/>
      <c r="BL290" s="344"/>
      <c r="BM290" s="345"/>
      <c r="BN290" s="348"/>
      <c r="BO290" s="349"/>
      <c r="BP290" s="350"/>
      <c r="BQ290" s="341"/>
      <c r="BR290" s="342"/>
      <c r="BS290" s="343"/>
      <c r="BT290" s="343"/>
      <c r="BU290" s="344" t="str">
        <f>ADHB!BU290</f>
        <v/>
      </c>
      <c r="BV290" s="344"/>
      <c r="BW290" s="344"/>
      <c r="BX290" s="345"/>
      <c r="BY290" s="344"/>
      <c r="BZ290" s="344"/>
      <c r="CA290" s="344"/>
      <c r="CB290" s="344"/>
      <c r="CC290" s="344"/>
      <c r="CD290" s="345"/>
      <c r="CE290" s="348"/>
      <c r="CF290" s="349"/>
      <c r="CG290" s="350"/>
      <c r="CH290" s="341"/>
      <c r="CI290" s="342"/>
      <c r="CJ290" s="343"/>
      <c r="CK290" s="343"/>
      <c r="CL290" s="344" t="str">
        <f>ADHB!CL290</f>
        <v/>
      </c>
      <c r="CM290" s="344"/>
      <c r="CN290" s="344"/>
      <c r="CO290" s="345"/>
      <c r="CP290" s="344"/>
      <c r="CQ290" s="344"/>
      <c r="CR290" s="344"/>
      <c r="CS290" s="344"/>
      <c r="CT290" s="344"/>
      <c r="CU290" s="345"/>
      <c r="CV290" s="348"/>
      <c r="CW290" s="349"/>
      <c r="CX290" s="350"/>
      <c r="CY290" s="341"/>
      <c r="CZ290" s="342"/>
      <c r="DA290" s="343"/>
      <c r="DB290" s="343"/>
      <c r="DC290" s="344" t="str">
        <f>ADHB!DC290</f>
        <v/>
      </c>
      <c r="DD290" s="344"/>
      <c r="DE290" s="344"/>
      <c r="DF290" s="345"/>
      <c r="DG290" s="344"/>
      <c r="DH290" s="344"/>
      <c r="DI290" s="344"/>
      <c r="DJ290" s="344"/>
      <c r="DK290" s="344"/>
      <c r="DL290" s="345"/>
      <c r="DM290" s="348"/>
      <c r="DN290" s="349"/>
      <c r="DO290" s="350"/>
      <c r="DP290" s="341"/>
      <c r="DQ290" s="342"/>
      <c r="DR290" s="343"/>
      <c r="DS290" s="343"/>
      <c r="DT290" s="344" t="str">
        <f>ADHB!DT290</f>
        <v/>
      </c>
      <c r="DU290" s="344"/>
      <c r="DV290" s="344"/>
      <c r="DW290" s="345"/>
      <c r="DX290" s="344"/>
      <c r="DY290" s="344"/>
      <c r="DZ290" s="344"/>
      <c r="EA290" s="344"/>
      <c r="EB290" s="344"/>
      <c r="EC290" s="345"/>
      <c r="ED290" s="348"/>
      <c r="EE290" s="349"/>
      <c r="EF290" s="350"/>
      <c r="EG290" s="341"/>
      <c r="EH290" s="342"/>
      <c r="EI290" s="343"/>
      <c r="EJ290" s="343"/>
      <c r="EK290" s="344" t="str">
        <f>ADHB!EK290</f>
        <v/>
      </c>
      <c r="EL290" s="344"/>
      <c r="EM290" s="344"/>
      <c r="EN290" s="345"/>
      <c r="EO290" s="344"/>
      <c r="EP290" s="344"/>
      <c r="EQ290" s="344"/>
      <c r="ER290" s="344"/>
      <c r="ES290" s="344"/>
      <c r="ET290" s="345"/>
      <c r="EU290" s="348"/>
      <c r="EV290" s="349"/>
      <c r="EW290" s="350"/>
      <c r="EX290" s="341"/>
      <c r="EY290" s="342"/>
      <c r="EZ290" s="343"/>
      <c r="FA290" s="343"/>
      <c r="FB290" s="344" t="str">
        <f>ADHB!FB290</f>
        <v/>
      </c>
      <c r="FC290" s="344"/>
      <c r="FD290" s="344"/>
      <c r="FE290" s="345"/>
      <c r="FF290" s="344"/>
      <c r="FG290" s="344"/>
      <c r="FH290" s="344"/>
      <c r="FI290" s="344"/>
      <c r="FJ290" s="344"/>
      <c r="FK290" s="345"/>
      <c r="FL290" s="348"/>
      <c r="FM290" s="349"/>
      <c r="FN290" s="350"/>
      <c r="FO290" s="341"/>
      <c r="FP290" s="342"/>
      <c r="FQ290" s="343"/>
      <c r="FR290" s="343"/>
      <c r="FS290" s="344" t="str">
        <f>ADHB!FS290</f>
        <v/>
      </c>
      <c r="FT290" s="344"/>
      <c r="FU290" s="344"/>
      <c r="FV290" s="345"/>
      <c r="FW290" s="344"/>
      <c r="FX290" s="344"/>
      <c r="FY290" s="344"/>
      <c r="FZ290" s="344"/>
      <c r="GA290" s="344"/>
      <c r="GB290" s="345"/>
      <c r="GC290" s="348"/>
      <c r="GD290" s="349"/>
      <c r="GE290" s="350"/>
      <c r="GF290" s="341"/>
      <c r="GG290" s="342"/>
      <c r="GH290" s="343"/>
      <c r="GI290" s="343"/>
      <c r="GJ290" s="344" t="str">
        <f>ADHB!GJ290</f>
        <v/>
      </c>
      <c r="GK290" s="344"/>
      <c r="GL290" s="344"/>
      <c r="GM290" s="345"/>
      <c r="GN290" s="344"/>
      <c r="GO290" s="344"/>
      <c r="GP290" s="344"/>
      <c r="GQ290" s="344"/>
      <c r="GR290" s="344"/>
      <c r="GS290" s="345"/>
      <c r="GT290" s="348"/>
      <c r="GU290" s="349"/>
      <c r="GV290" s="350"/>
      <c r="GW290" s="341"/>
      <c r="GX290" s="342"/>
      <c r="GY290" s="343"/>
      <c r="GZ290" s="343"/>
      <c r="HA290" s="344" t="str">
        <f>ADHB!HA290</f>
        <v/>
      </c>
      <c r="HB290" s="344"/>
      <c r="HC290" s="344"/>
      <c r="HD290" s="345"/>
      <c r="HE290" s="344"/>
      <c r="HF290" s="344"/>
      <c r="HG290" s="344"/>
      <c r="HH290" s="344"/>
      <c r="HI290" s="344"/>
      <c r="HJ290" s="345"/>
      <c r="HK290" s="348"/>
      <c r="HL290" s="349"/>
      <c r="HM290" s="350"/>
      <c r="HN290" s="341"/>
      <c r="HO290" s="342"/>
      <c r="HP290" s="343"/>
      <c r="HQ290" s="343"/>
      <c r="HR290" s="344" t="str">
        <f>ADHB!HR290</f>
        <v/>
      </c>
      <c r="HS290" s="344"/>
      <c r="HT290" s="344"/>
      <c r="HU290" s="345"/>
      <c r="HV290" s="344"/>
      <c r="HW290" s="344"/>
      <c r="HX290" s="344"/>
      <c r="HY290" s="344"/>
      <c r="HZ290" s="344"/>
      <c r="IA290" s="345"/>
      <c r="IB290" s="348"/>
      <c r="IC290" s="349"/>
      <c r="ID290" s="350"/>
      <c r="IE290" s="341"/>
      <c r="IF290" s="342"/>
      <c r="IG290" s="343"/>
      <c r="IH290" s="343"/>
      <c r="II290" s="344" t="str">
        <f>ADHB!II290</f>
        <v/>
      </c>
      <c r="IJ290" s="344"/>
      <c r="IK290" s="344"/>
      <c r="IL290" s="345"/>
      <c r="IM290" s="344"/>
      <c r="IN290" s="344"/>
      <c r="IO290" s="344"/>
      <c r="IP290" s="344"/>
      <c r="IQ290" s="344"/>
      <c r="IR290" s="345"/>
      <c r="IS290" s="348"/>
      <c r="IT290" s="349"/>
      <c r="IU290" s="350"/>
      <c r="IV290" s="341"/>
      <c r="IW290" s="342"/>
      <c r="IX290" s="343"/>
      <c r="IY290" s="343"/>
      <c r="IZ290" s="344" t="str">
        <f>ADHB!IZ290</f>
        <v/>
      </c>
      <c r="JA290" s="344"/>
      <c r="JB290" s="344"/>
      <c r="JC290" s="345"/>
      <c r="JD290" s="344"/>
      <c r="JE290" s="344"/>
      <c r="JF290" s="344"/>
      <c r="JG290" s="344"/>
      <c r="JH290" s="344"/>
      <c r="JI290" s="345"/>
      <c r="JJ290" s="348"/>
      <c r="JK290" s="349"/>
      <c r="JL290" s="350"/>
      <c r="JM290" s="341"/>
      <c r="JN290" s="342"/>
      <c r="JO290" s="343"/>
      <c r="JP290" s="343"/>
      <c r="JQ290" s="344" t="str">
        <f>ADHB!KY290</f>
        <v/>
      </c>
      <c r="JR290" s="344"/>
      <c r="JS290" s="344"/>
      <c r="JT290" s="345"/>
      <c r="JU290" s="344"/>
      <c r="JV290" s="344"/>
      <c r="JW290" s="344"/>
      <c r="JX290" s="344"/>
      <c r="JY290" s="344"/>
      <c r="JZ290" s="345"/>
      <c r="KA290" s="348"/>
      <c r="KB290" s="349"/>
      <c r="KC290" s="350"/>
      <c r="KD290" s="341"/>
      <c r="KE290" s="342"/>
      <c r="KF290" s="343"/>
      <c r="KG290" s="343"/>
      <c r="KH290" s="344" t="str">
        <f>ADHB!LP290</f>
        <v/>
      </c>
      <c r="KI290" s="344"/>
      <c r="KJ290" s="344"/>
      <c r="KK290" s="345"/>
      <c r="KL290" s="344"/>
      <c r="KM290" s="344"/>
      <c r="KN290" s="344"/>
      <c r="KO290" s="344"/>
      <c r="KP290" s="344"/>
      <c r="KQ290" s="345"/>
      <c r="KR290" s="348"/>
      <c r="KS290" s="349"/>
      <c r="KT290" s="350"/>
      <c r="KU290" s="351"/>
    </row>
    <row r="291" ht="15.75" hidden="1" customHeight="1">
      <c r="A291" s="341"/>
      <c r="B291" s="342"/>
      <c r="C291" s="343"/>
      <c r="D291" s="343"/>
      <c r="E291" s="344" t="str">
        <f>ADHB!E291</f>
        <v/>
      </c>
      <c r="F291" s="344"/>
      <c r="G291" s="344"/>
      <c r="H291" s="345"/>
      <c r="I291" s="344"/>
      <c r="J291" s="344"/>
      <c r="K291" s="344"/>
      <c r="L291" s="344"/>
      <c r="M291" s="344"/>
      <c r="N291" s="345"/>
      <c r="O291" s="348"/>
      <c r="P291" s="349"/>
      <c r="Q291" s="350"/>
      <c r="R291" s="341"/>
      <c r="S291" s="342"/>
      <c r="T291" s="343"/>
      <c r="U291" s="343"/>
      <c r="V291" s="344" t="str">
        <f>ADHB!V291</f>
        <v/>
      </c>
      <c r="W291" s="344"/>
      <c r="X291" s="344"/>
      <c r="Y291" s="345"/>
      <c r="Z291" s="344"/>
      <c r="AA291" s="344"/>
      <c r="AB291" s="344"/>
      <c r="AC291" s="344"/>
      <c r="AD291" s="344"/>
      <c r="AE291" s="345"/>
      <c r="AF291" s="348"/>
      <c r="AG291" s="349"/>
      <c r="AH291" s="350"/>
      <c r="AI291" s="341"/>
      <c r="AJ291" s="342"/>
      <c r="AK291" s="343"/>
      <c r="AL291" s="343"/>
      <c r="AM291" s="344" t="str">
        <f>ADHB!AM291</f>
        <v/>
      </c>
      <c r="AN291" s="344"/>
      <c r="AO291" s="344"/>
      <c r="AP291" s="345"/>
      <c r="AQ291" s="344"/>
      <c r="AR291" s="344"/>
      <c r="AS291" s="344"/>
      <c r="AT291" s="344"/>
      <c r="AU291" s="344"/>
      <c r="AV291" s="345"/>
      <c r="AW291" s="348"/>
      <c r="AX291" s="349"/>
      <c r="AY291" s="350"/>
      <c r="AZ291" s="341"/>
      <c r="BA291" s="342"/>
      <c r="BB291" s="343"/>
      <c r="BC291" s="343"/>
      <c r="BD291" s="344" t="str">
        <f>ADHB!BD291</f>
        <v/>
      </c>
      <c r="BE291" s="344"/>
      <c r="BF291" s="344"/>
      <c r="BG291" s="345"/>
      <c r="BH291" s="344"/>
      <c r="BI291" s="344"/>
      <c r="BJ291" s="344"/>
      <c r="BK291" s="344"/>
      <c r="BL291" s="344"/>
      <c r="BM291" s="345"/>
      <c r="BN291" s="348"/>
      <c r="BO291" s="349"/>
      <c r="BP291" s="350"/>
      <c r="BQ291" s="341"/>
      <c r="BR291" s="342"/>
      <c r="BS291" s="343"/>
      <c r="BT291" s="343"/>
      <c r="BU291" s="344" t="str">
        <f>ADHB!BU291</f>
        <v/>
      </c>
      <c r="BV291" s="344"/>
      <c r="BW291" s="344"/>
      <c r="BX291" s="345"/>
      <c r="BY291" s="344"/>
      <c r="BZ291" s="344"/>
      <c r="CA291" s="344"/>
      <c r="CB291" s="344"/>
      <c r="CC291" s="344"/>
      <c r="CD291" s="345"/>
      <c r="CE291" s="348"/>
      <c r="CF291" s="349"/>
      <c r="CG291" s="350"/>
      <c r="CH291" s="341"/>
      <c r="CI291" s="342"/>
      <c r="CJ291" s="343"/>
      <c r="CK291" s="343"/>
      <c r="CL291" s="344" t="str">
        <f>ADHB!CL291</f>
        <v/>
      </c>
      <c r="CM291" s="344"/>
      <c r="CN291" s="344"/>
      <c r="CO291" s="345"/>
      <c r="CP291" s="344"/>
      <c r="CQ291" s="344"/>
      <c r="CR291" s="344"/>
      <c r="CS291" s="344"/>
      <c r="CT291" s="344"/>
      <c r="CU291" s="345"/>
      <c r="CV291" s="348"/>
      <c r="CW291" s="349"/>
      <c r="CX291" s="350"/>
      <c r="CY291" s="341"/>
      <c r="CZ291" s="342"/>
      <c r="DA291" s="343"/>
      <c r="DB291" s="343"/>
      <c r="DC291" s="344" t="str">
        <f>ADHB!DC291</f>
        <v/>
      </c>
      <c r="DD291" s="344"/>
      <c r="DE291" s="344"/>
      <c r="DF291" s="345"/>
      <c r="DG291" s="344"/>
      <c r="DH291" s="344"/>
      <c r="DI291" s="344"/>
      <c r="DJ291" s="344"/>
      <c r="DK291" s="344"/>
      <c r="DL291" s="345"/>
      <c r="DM291" s="348"/>
      <c r="DN291" s="349"/>
      <c r="DO291" s="350"/>
      <c r="DP291" s="341"/>
      <c r="DQ291" s="342"/>
      <c r="DR291" s="343"/>
      <c r="DS291" s="343"/>
      <c r="DT291" s="344" t="str">
        <f>ADHB!DT291</f>
        <v/>
      </c>
      <c r="DU291" s="344"/>
      <c r="DV291" s="344"/>
      <c r="DW291" s="345"/>
      <c r="DX291" s="344"/>
      <c r="DY291" s="344"/>
      <c r="DZ291" s="344"/>
      <c r="EA291" s="344"/>
      <c r="EB291" s="344"/>
      <c r="EC291" s="345"/>
      <c r="ED291" s="348"/>
      <c r="EE291" s="349"/>
      <c r="EF291" s="350"/>
      <c r="EG291" s="341"/>
      <c r="EH291" s="342"/>
      <c r="EI291" s="343"/>
      <c r="EJ291" s="343"/>
      <c r="EK291" s="344" t="str">
        <f>ADHB!EK291</f>
        <v/>
      </c>
      <c r="EL291" s="344"/>
      <c r="EM291" s="344"/>
      <c r="EN291" s="345"/>
      <c r="EO291" s="344"/>
      <c r="EP291" s="344"/>
      <c r="EQ291" s="344"/>
      <c r="ER291" s="344"/>
      <c r="ES291" s="344"/>
      <c r="ET291" s="345"/>
      <c r="EU291" s="348"/>
      <c r="EV291" s="349"/>
      <c r="EW291" s="350"/>
      <c r="EX291" s="341"/>
      <c r="EY291" s="342"/>
      <c r="EZ291" s="343"/>
      <c r="FA291" s="343"/>
      <c r="FB291" s="344" t="str">
        <f>ADHB!FB291</f>
        <v/>
      </c>
      <c r="FC291" s="344"/>
      <c r="FD291" s="344"/>
      <c r="FE291" s="345"/>
      <c r="FF291" s="344"/>
      <c r="FG291" s="344"/>
      <c r="FH291" s="344"/>
      <c r="FI291" s="344"/>
      <c r="FJ291" s="344"/>
      <c r="FK291" s="345"/>
      <c r="FL291" s="348"/>
      <c r="FM291" s="349"/>
      <c r="FN291" s="350"/>
      <c r="FO291" s="341"/>
      <c r="FP291" s="342"/>
      <c r="FQ291" s="343"/>
      <c r="FR291" s="343"/>
      <c r="FS291" s="344" t="str">
        <f>ADHB!FS291</f>
        <v/>
      </c>
      <c r="FT291" s="344"/>
      <c r="FU291" s="344"/>
      <c r="FV291" s="345"/>
      <c r="FW291" s="344"/>
      <c r="FX291" s="344"/>
      <c r="FY291" s="344"/>
      <c r="FZ291" s="344"/>
      <c r="GA291" s="344"/>
      <c r="GB291" s="345"/>
      <c r="GC291" s="348"/>
      <c r="GD291" s="349"/>
      <c r="GE291" s="350"/>
      <c r="GF291" s="341"/>
      <c r="GG291" s="342"/>
      <c r="GH291" s="343"/>
      <c r="GI291" s="343"/>
      <c r="GJ291" s="344" t="str">
        <f>ADHB!GJ291</f>
        <v/>
      </c>
      <c r="GK291" s="344"/>
      <c r="GL291" s="344"/>
      <c r="GM291" s="345"/>
      <c r="GN291" s="344"/>
      <c r="GO291" s="344"/>
      <c r="GP291" s="344"/>
      <c r="GQ291" s="344"/>
      <c r="GR291" s="344"/>
      <c r="GS291" s="345"/>
      <c r="GT291" s="348"/>
      <c r="GU291" s="349"/>
      <c r="GV291" s="350"/>
      <c r="GW291" s="341"/>
      <c r="GX291" s="342"/>
      <c r="GY291" s="343"/>
      <c r="GZ291" s="343"/>
      <c r="HA291" s="344" t="str">
        <f>ADHB!HA291</f>
        <v/>
      </c>
      <c r="HB291" s="344"/>
      <c r="HC291" s="344"/>
      <c r="HD291" s="345"/>
      <c r="HE291" s="344"/>
      <c r="HF291" s="344"/>
      <c r="HG291" s="344"/>
      <c r="HH291" s="344"/>
      <c r="HI291" s="344"/>
      <c r="HJ291" s="345"/>
      <c r="HK291" s="348"/>
      <c r="HL291" s="349"/>
      <c r="HM291" s="350"/>
      <c r="HN291" s="341"/>
      <c r="HO291" s="342"/>
      <c r="HP291" s="343"/>
      <c r="HQ291" s="343"/>
      <c r="HR291" s="344" t="str">
        <f>ADHB!HR291</f>
        <v/>
      </c>
      <c r="HS291" s="344"/>
      <c r="HT291" s="344"/>
      <c r="HU291" s="345"/>
      <c r="HV291" s="344"/>
      <c r="HW291" s="344"/>
      <c r="HX291" s="344"/>
      <c r="HY291" s="344"/>
      <c r="HZ291" s="344"/>
      <c r="IA291" s="345"/>
      <c r="IB291" s="348"/>
      <c r="IC291" s="349"/>
      <c r="ID291" s="350"/>
      <c r="IE291" s="341"/>
      <c r="IF291" s="342"/>
      <c r="IG291" s="343"/>
      <c r="IH291" s="343"/>
      <c r="II291" s="344" t="str">
        <f>ADHB!II291</f>
        <v/>
      </c>
      <c r="IJ291" s="344"/>
      <c r="IK291" s="344"/>
      <c r="IL291" s="345"/>
      <c r="IM291" s="344"/>
      <c r="IN291" s="344"/>
      <c r="IO291" s="344"/>
      <c r="IP291" s="344"/>
      <c r="IQ291" s="344"/>
      <c r="IR291" s="345"/>
      <c r="IS291" s="348"/>
      <c r="IT291" s="349"/>
      <c r="IU291" s="350"/>
      <c r="IV291" s="341"/>
      <c r="IW291" s="342"/>
      <c r="IX291" s="343"/>
      <c r="IY291" s="343"/>
      <c r="IZ291" s="344" t="str">
        <f>ADHB!IZ291</f>
        <v/>
      </c>
      <c r="JA291" s="344"/>
      <c r="JB291" s="344"/>
      <c r="JC291" s="345"/>
      <c r="JD291" s="344"/>
      <c r="JE291" s="344"/>
      <c r="JF291" s="344"/>
      <c r="JG291" s="344"/>
      <c r="JH291" s="344"/>
      <c r="JI291" s="345"/>
      <c r="JJ291" s="348"/>
      <c r="JK291" s="349"/>
      <c r="JL291" s="350"/>
      <c r="JM291" s="341"/>
      <c r="JN291" s="342"/>
      <c r="JO291" s="343"/>
      <c r="JP291" s="343"/>
      <c r="JQ291" s="344" t="str">
        <f>ADHB!KY291</f>
        <v/>
      </c>
      <c r="JR291" s="344"/>
      <c r="JS291" s="344"/>
      <c r="JT291" s="345"/>
      <c r="JU291" s="344"/>
      <c r="JV291" s="344"/>
      <c r="JW291" s="344"/>
      <c r="JX291" s="344"/>
      <c r="JY291" s="344"/>
      <c r="JZ291" s="345"/>
      <c r="KA291" s="348"/>
      <c r="KB291" s="349"/>
      <c r="KC291" s="350"/>
      <c r="KD291" s="341"/>
      <c r="KE291" s="342"/>
      <c r="KF291" s="343"/>
      <c r="KG291" s="343"/>
      <c r="KH291" s="344" t="str">
        <f>ADHB!LP291</f>
        <v/>
      </c>
      <c r="KI291" s="344"/>
      <c r="KJ291" s="344"/>
      <c r="KK291" s="345"/>
      <c r="KL291" s="344"/>
      <c r="KM291" s="344"/>
      <c r="KN291" s="344"/>
      <c r="KO291" s="344"/>
      <c r="KP291" s="344"/>
      <c r="KQ291" s="345"/>
      <c r="KR291" s="348"/>
      <c r="KS291" s="349"/>
      <c r="KT291" s="350"/>
      <c r="KU291" s="351"/>
    </row>
    <row r="292" ht="15.75" hidden="1" customHeight="1">
      <c r="A292" s="341"/>
      <c r="B292" s="342"/>
      <c r="C292" s="343"/>
      <c r="D292" s="343"/>
      <c r="E292" s="344" t="str">
        <f>ADHB!E292</f>
        <v/>
      </c>
      <c r="F292" s="344"/>
      <c r="G292" s="344"/>
      <c r="H292" s="345"/>
      <c r="I292" s="344"/>
      <c r="J292" s="344"/>
      <c r="K292" s="344"/>
      <c r="L292" s="344"/>
      <c r="M292" s="344"/>
      <c r="N292" s="345"/>
      <c r="O292" s="348"/>
      <c r="P292" s="349"/>
      <c r="Q292" s="350"/>
      <c r="R292" s="341"/>
      <c r="S292" s="342"/>
      <c r="T292" s="343"/>
      <c r="U292" s="343"/>
      <c r="V292" s="344" t="str">
        <f>ADHB!V292</f>
        <v/>
      </c>
      <c r="W292" s="344"/>
      <c r="X292" s="344"/>
      <c r="Y292" s="345"/>
      <c r="Z292" s="344"/>
      <c r="AA292" s="344"/>
      <c r="AB292" s="344"/>
      <c r="AC292" s="344"/>
      <c r="AD292" s="344"/>
      <c r="AE292" s="345"/>
      <c r="AF292" s="348"/>
      <c r="AG292" s="349"/>
      <c r="AH292" s="350"/>
      <c r="AI292" s="341"/>
      <c r="AJ292" s="342"/>
      <c r="AK292" s="343"/>
      <c r="AL292" s="343"/>
      <c r="AM292" s="344" t="str">
        <f>ADHB!AM292</f>
        <v/>
      </c>
      <c r="AN292" s="344"/>
      <c r="AO292" s="344"/>
      <c r="AP292" s="345"/>
      <c r="AQ292" s="344"/>
      <c r="AR292" s="344"/>
      <c r="AS292" s="344"/>
      <c r="AT292" s="344"/>
      <c r="AU292" s="344"/>
      <c r="AV292" s="345"/>
      <c r="AW292" s="348"/>
      <c r="AX292" s="349"/>
      <c r="AY292" s="350"/>
      <c r="AZ292" s="341"/>
      <c r="BA292" s="342"/>
      <c r="BB292" s="343"/>
      <c r="BC292" s="343"/>
      <c r="BD292" s="344" t="str">
        <f>ADHB!BD292</f>
        <v/>
      </c>
      <c r="BE292" s="344"/>
      <c r="BF292" s="344"/>
      <c r="BG292" s="345"/>
      <c r="BH292" s="344"/>
      <c r="BI292" s="344"/>
      <c r="BJ292" s="344"/>
      <c r="BK292" s="344"/>
      <c r="BL292" s="344"/>
      <c r="BM292" s="345"/>
      <c r="BN292" s="348"/>
      <c r="BO292" s="349"/>
      <c r="BP292" s="350"/>
      <c r="BQ292" s="341"/>
      <c r="BR292" s="342"/>
      <c r="BS292" s="343"/>
      <c r="BT292" s="343"/>
      <c r="BU292" s="344" t="str">
        <f>ADHB!BU292</f>
        <v/>
      </c>
      <c r="BV292" s="344"/>
      <c r="BW292" s="344"/>
      <c r="BX292" s="345"/>
      <c r="BY292" s="344"/>
      <c r="BZ292" s="344"/>
      <c r="CA292" s="344"/>
      <c r="CB292" s="344"/>
      <c r="CC292" s="344"/>
      <c r="CD292" s="345"/>
      <c r="CE292" s="348"/>
      <c r="CF292" s="349"/>
      <c r="CG292" s="350"/>
      <c r="CH292" s="341"/>
      <c r="CI292" s="342"/>
      <c r="CJ292" s="343"/>
      <c r="CK292" s="343"/>
      <c r="CL292" s="344" t="str">
        <f>ADHB!CL292</f>
        <v/>
      </c>
      <c r="CM292" s="344"/>
      <c r="CN292" s="344"/>
      <c r="CO292" s="345"/>
      <c r="CP292" s="344"/>
      <c r="CQ292" s="344"/>
      <c r="CR292" s="344"/>
      <c r="CS292" s="344"/>
      <c r="CT292" s="344"/>
      <c r="CU292" s="345"/>
      <c r="CV292" s="348"/>
      <c r="CW292" s="349"/>
      <c r="CX292" s="350"/>
      <c r="CY292" s="341"/>
      <c r="CZ292" s="342"/>
      <c r="DA292" s="343"/>
      <c r="DB292" s="343"/>
      <c r="DC292" s="344" t="str">
        <f>ADHB!DC292</f>
        <v/>
      </c>
      <c r="DD292" s="344"/>
      <c r="DE292" s="344"/>
      <c r="DF292" s="345"/>
      <c r="DG292" s="344"/>
      <c r="DH292" s="344"/>
      <c r="DI292" s="344"/>
      <c r="DJ292" s="344"/>
      <c r="DK292" s="344"/>
      <c r="DL292" s="345"/>
      <c r="DM292" s="348"/>
      <c r="DN292" s="349"/>
      <c r="DO292" s="350"/>
      <c r="DP292" s="341"/>
      <c r="DQ292" s="342"/>
      <c r="DR292" s="343"/>
      <c r="DS292" s="343"/>
      <c r="DT292" s="344" t="str">
        <f>ADHB!DT292</f>
        <v/>
      </c>
      <c r="DU292" s="344"/>
      <c r="DV292" s="344"/>
      <c r="DW292" s="345"/>
      <c r="DX292" s="344"/>
      <c r="DY292" s="344"/>
      <c r="DZ292" s="344"/>
      <c r="EA292" s="344"/>
      <c r="EB292" s="344"/>
      <c r="EC292" s="345"/>
      <c r="ED292" s="348"/>
      <c r="EE292" s="349"/>
      <c r="EF292" s="350"/>
      <c r="EG292" s="341"/>
      <c r="EH292" s="342"/>
      <c r="EI292" s="343"/>
      <c r="EJ292" s="343"/>
      <c r="EK292" s="344" t="str">
        <f>ADHB!EK292</f>
        <v/>
      </c>
      <c r="EL292" s="344"/>
      <c r="EM292" s="344"/>
      <c r="EN292" s="345"/>
      <c r="EO292" s="344"/>
      <c r="EP292" s="344"/>
      <c r="EQ292" s="344"/>
      <c r="ER292" s="344"/>
      <c r="ES292" s="344"/>
      <c r="ET292" s="345"/>
      <c r="EU292" s="348"/>
      <c r="EV292" s="349"/>
      <c r="EW292" s="350"/>
      <c r="EX292" s="341"/>
      <c r="EY292" s="342"/>
      <c r="EZ292" s="343"/>
      <c r="FA292" s="343"/>
      <c r="FB292" s="344" t="str">
        <f>ADHB!FB292</f>
        <v/>
      </c>
      <c r="FC292" s="344"/>
      <c r="FD292" s="344"/>
      <c r="FE292" s="345"/>
      <c r="FF292" s="344"/>
      <c r="FG292" s="344"/>
      <c r="FH292" s="344"/>
      <c r="FI292" s="344"/>
      <c r="FJ292" s="344"/>
      <c r="FK292" s="345"/>
      <c r="FL292" s="348"/>
      <c r="FM292" s="349"/>
      <c r="FN292" s="350"/>
      <c r="FO292" s="341"/>
      <c r="FP292" s="342"/>
      <c r="FQ292" s="343"/>
      <c r="FR292" s="343"/>
      <c r="FS292" s="344" t="str">
        <f>ADHB!FS292</f>
        <v/>
      </c>
      <c r="FT292" s="344"/>
      <c r="FU292" s="344"/>
      <c r="FV292" s="345"/>
      <c r="FW292" s="344"/>
      <c r="FX292" s="344"/>
      <c r="FY292" s="344"/>
      <c r="FZ292" s="344"/>
      <c r="GA292" s="344"/>
      <c r="GB292" s="345"/>
      <c r="GC292" s="348"/>
      <c r="GD292" s="349"/>
      <c r="GE292" s="350"/>
      <c r="GF292" s="341"/>
      <c r="GG292" s="342"/>
      <c r="GH292" s="343"/>
      <c r="GI292" s="343"/>
      <c r="GJ292" s="344" t="str">
        <f>ADHB!GJ292</f>
        <v/>
      </c>
      <c r="GK292" s="344"/>
      <c r="GL292" s="344"/>
      <c r="GM292" s="345"/>
      <c r="GN292" s="344"/>
      <c r="GO292" s="344"/>
      <c r="GP292" s="344"/>
      <c r="GQ292" s="344"/>
      <c r="GR292" s="344"/>
      <c r="GS292" s="345"/>
      <c r="GT292" s="348"/>
      <c r="GU292" s="349"/>
      <c r="GV292" s="350"/>
      <c r="GW292" s="341"/>
      <c r="GX292" s="342"/>
      <c r="GY292" s="343"/>
      <c r="GZ292" s="343"/>
      <c r="HA292" s="344" t="str">
        <f>ADHB!HA292</f>
        <v/>
      </c>
      <c r="HB292" s="344"/>
      <c r="HC292" s="344"/>
      <c r="HD292" s="345"/>
      <c r="HE292" s="344"/>
      <c r="HF292" s="344"/>
      <c r="HG292" s="344"/>
      <c r="HH292" s="344"/>
      <c r="HI292" s="344"/>
      <c r="HJ292" s="345"/>
      <c r="HK292" s="348"/>
      <c r="HL292" s="349"/>
      <c r="HM292" s="350"/>
      <c r="HN292" s="341"/>
      <c r="HO292" s="342"/>
      <c r="HP292" s="343"/>
      <c r="HQ292" s="343"/>
      <c r="HR292" s="344" t="str">
        <f>ADHB!HR292</f>
        <v/>
      </c>
      <c r="HS292" s="344"/>
      <c r="HT292" s="344"/>
      <c r="HU292" s="345"/>
      <c r="HV292" s="344"/>
      <c r="HW292" s="344"/>
      <c r="HX292" s="344"/>
      <c r="HY292" s="344"/>
      <c r="HZ292" s="344"/>
      <c r="IA292" s="345"/>
      <c r="IB292" s="348"/>
      <c r="IC292" s="349"/>
      <c r="ID292" s="350"/>
      <c r="IE292" s="341"/>
      <c r="IF292" s="342"/>
      <c r="IG292" s="343"/>
      <c r="IH292" s="343"/>
      <c r="II292" s="344" t="str">
        <f>ADHB!II292</f>
        <v/>
      </c>
      <c r="IJ292" s="344"/>
      <c r="IK292" s="344"/>
      <c r="IL292" s="345"/>
      <c r="IM292" s="344"/>
      <c r="IN292" s="344"/>
      <c r="IO292" s="344"/>
      <c r="IP292" s="344"/>
      <c r="IQ292" s="344"/>
      <c r="IR292" s="345"/>
      <c r="IS292" s="348"/>
      <c r="IT292" s="349"/>
      <c r="IU292" s="350"/>
      <c r="IV292" s="341"/>
      <c r="IW292" s="342"/>
      <c r="IX292" s="343"/>
      <c r="IY292" s="343"/>
      <c r="IZ292" s="344" t="str">
        <f>ADHB!IZ292</f>
        <v/>
      </c>
      <c r="JA292" s="344"/>
      <c r="JB292" s="344"/>
      <c r="JC292" s="345"/>
      <c r="JD292" s="344"/>
      <c r="JE292" s="344"/>
      <c r="JF292" s="344"/>
      <c r="JG292" s="344"/>
      <c r="JH292" s="344"/>
      <c r="JI292" s="345"/>
      <c r="JJ292" s="348"/>
      <c r="JK292" s="349"/>
      <c r="JL292" s="350"/>
      <c r="JM292" s="341"/>
      <c r="JN292" s="342"/>
      <c r="JO292" s="343"/>
      <c r="JP292" s="343"/>
      <c r="JQ292" s="344" t="str">
        <f>ADHB!KY292</f>
        <v/>
      </c>
      <c r="JR292" s="344"/>
      <c r="JS292" s="344"/>
      <c r="JT292" s="345"/>
      <c r="JU292" s="344"/>
      <c r="JV292" s="344"/>
      <c r="JW292" s="344"/>
      <c r="JX292" s="344"/>
      <c r="JY292" s="344"/>
      <c r="JZ292" s="345"/>
      <c r="KA292" s="348"/>
      <c r="KB292" s="349"/>
      <c r="KC292" s="350"/>
      <c r="KD292" s="341"/>
      <c r="KE292" s="342"/>
      <c r="KF292" s="343"/>
      <c r="KG292" s="343"/>
      <c r="KH292" s="344" t="str">
        <f>ADHB!LP292</f>
        <v/>
      </c>
      <c r="KI292" s="344"/>
      <c r="KJ292" s="344"/>
      <c r="KK292" s="345"/>
      <c r="KL292" s="344"/>
      <c r="KM292" s="344"/>
      <c r="KN292" s="344"/>
      <c r="KO292" s="344"/>
      <c r="KP292" s="344"/>
      <c r="KQ292" s="345"/>
      <c r="KR292" s="348"/>
      <c r="KS292" s="349"/>
      <c r="KT292" s="350"/>
      <c r="KU292" s="351"/>
    </row>
    <row r="293" ht="15.75" hidden="1" customHeight="1">
      <c r="A293" s="341"/>
      <c r="B293" s="342"/>
      <c r="C293" s="343"/>
      <c r="D293" s="343"/>
      <c r="E293" s="344" t="str">
        <f>ADHB!E293</f>
        <v/>
      </c>
      <c r="F293" s="344"/>
      <c r="G293" s="344"/>
      <c r="H293" s="345"/>
      <c r="I293" s="344"/>
      <c r="J293" s="344"/>
      <c r="K293" s="344"/>
      <c r="L293" s="344"/>
      <c r="M293" s="344"/>
      <c r="N293" s="345"/>
      <c r="O293" s="348"/>
      <c r="P293" s="349"/>
      <c r="Q293" s="350"/>
      <c r="R293" s="341"/>
      <c r="S293" s="342"/>
      <c r="T293" s="343"/>
      <c r="U293" s="343"/>
      <c r="V293" s="344" t="str">
        <f>ADHB!V293</f>
        <v/>
      </c>
      <c r="W293" s="344"/>
      <c r="X293" s="344"/>
      <c r="Y293" s="345"/>
      <c r="Z293" s="344"/>
      <c r="AA293" s="344"/>
      <c r="AB293" s="344"/>
      <c r="AC293" s="344"/>
      <c r="AD293" s="344"/>
      <c r="AE293" s="345"/>
      <c r="AF293" s="348"/>
      <c r="AG293" s="349"/>
      <c r="AH293" s="350"/>
      <c r="AI293" s="341"/>
      <c r="AJ293" s="342"/>
      <c r="AK293" s="343"/>
      <c r="AL293" s="343"/>
      <c r="AM293" s="344" t="str">
        <f>ADHB!AM293</f>
        <v/>
      </c>
      <c r="AN293" s="344"/>
      <c r="AO293" s="344"/>
      <c r="AP293" s="345"/>
      <c r="AQ293" s="344"/>
      <c r="AR293" s="344"/>
      <c r="AS293" s="344"/>
      <c r="AT293" s="344"/>
      <c r="AU293" s="344"/>
      <c r="AV293" s="345"/>
      <c r="AW293" s="348"/>
      <c r="AX293" s="349"/>
      <c r="AY293" s="350"/>
      <c r="AZ293" s="341"/>
      <c r="BA293" s="342"/>
      <c r="BB293" s="343"/>
      <c r="BC293" s="343"/>
      <c r="BD293" s="344" t="str">
        <f>ADHB!BD293</f>
        <v/>
      </c>
      <c r="BE293" s="344"/>
      <c r="BF293" s="344"/>
      <c r="BG293" s="345"/>
      <c r="BH293" s="344"/>
      <c r="BI293" s="344"/>
      <c r="BJ293" s="344"/>
      <c r="BK293" s="344"/>
      <c r="BL293" s="344"/>
      <c r="BM293" s="345"/>
      <c r="BN293" s="348"/>
      <c r="BO293" s="349"/>
      <c r="BP293" s="350"/>
      <c r="BQ293" s="341"/>
      <c r="BR293" s="342"/>
      <c r="BS293" s="343"/>
      <c r="BT293" s="343"/>
      <c r="BU293" s="344" t="str">
        <f>ADHB!BU293</f>
        <v/>
      </c>
      <c r="BV293" s="344"/>
      <c r="BW293" s="344"/>
      <c r="BX293" s="345"/>
      <c r="BY293" s="344"/>
      <c r="BZ293" s="344"/>
      <c r="CA293" s="344"/>
      <c r="CB293" s="344"/>
      <c r="CC293" s="344"/>
      <c r="CD293" s="345"/>
      <c r="CE293" s="348"/>
      <c r="CF293" s="349"/>
      <c r="CG293" s="350"/>
      <c r="CH293" s="341"/>
      <c r="CI293" s="342"/>
      <c r="CJ293" s="343"/>
      <c r="CK293" s="343"/>
      <c r="CL293" s="344" t="str">
        <f>ADHB!CL293</f>
        <v/>
      </c>
      <c r="CM293" s="344"/>
      <c r="CN293" s="344"/>
      <c r="CO293" s="345"/>
      <c r="CP293" s="344"/>
      <c r="CQ293" s="344"/>
      <c r="CR293" s="344"/>
      <c r="CS293" s="344"/>
      <c r="CT293" s="344"/>
      <c r="CU293" s="345"/>
      <c r="CV293" s="348"/>
      <c r="CW293" s="349"/>
      <c r="CX293" s="350"/>
      <c r="CY293" s="341"/>
      <c r="CZ293" s="342"/>
      <c r="DA293" s="343"/>
      <c r="DB293" s="343"/>
      <c r="DC293" s="344" t="str">
        <f>ADHB!DC293</f>
        <v/>
      </c>
      <c r="DD293" s="344"/>
      <c r="DE293" s="344"/>
      <c r="DF293" s="345"/>
      <c r="DG293" s="344"/>
      <c r="DH293" s="344"/>
      <c r="DI293" s="344"/>
      <c r="DJ293" s="344"/>
      <c r="DK293" s="344"/>
      <c r="DL293" s="345"/>
      <c r="DM293" s="348"/>
      <c r="DN293" s="349"/>
      <c r="DO293" s="350"/>
      <c r="DP293" s="341"/>
      <c r="DQ293" s="342"/>
      <c r="DR293" s="343"/>
      <c r="DS293" s="343"/>
      <c r="DT293" s="344" t="str">
        <f>ADHB!DT293</f>
        <v/>
      </c>
      <c r="DU293" s="344"/>
      <c r="DV293" s="344"/>
      <c r="DW293" s="345"/>
      <c r="DX293" s="344"/>
      <c r="DY293" s="344"/>
      <c r="DZ293" s="344"/>
      <c r="EA293" s="344"/>
      <c r="EB293" s="344"/>
      <c r="EC293" s="345"/>
      <c r="ED293" s="348"/>
      <c r="EE293" s="349"/>
      <c r="EF293" s="350"/>
      <c r="EG293" s="341"/>
      <c r="EH293" s="342"/>
      <c r="EI293" s="343"/>
      <c r="EJ293" s="343"/>
      <c r="EK293" s="344" t="str">
        <f>ADHB!EK293</f>
        <v/>
      </c>
      <c r="EL293" s="344"/>
      <c r="EM293" s="344"/>
      <c r="EN293" s="345"/>
      <c r="EO293" s="344"/>
      <c r="EP293" s="344"/>
      <c r="EQ293" s="344"/>
      <c r="ER293" s="344"/>
      <c r="ES293" s="344"/>
      <c r="ET293" s="345"/>
      <c r="EU293" s="348"/>
      <c r="EV293" s="349"/>
      <c r="EW293" s="350"/>
      <c r="EX293" s="341"/>
      <c r="EY293" s="342"/>
      <c r="EZ293" s="343"/>
      <c r="FA293" s="343"/>
      <c r="FB293" s="344" t="str">
        <f>ADHB!FB293</f>
        <v/>
      </c>
      <c r="FC293" s="344"/>
      <c r="FD293" s="344"/>
      <c r="FE293" s="345"/>
      <c r="FF293" s="344"/>
      <c r="FG293" s="344"/>
      <c r="FH293" s="344"/>
      <c r="FI293" s="344"/>
      <c r="FJ293" s="344"/>
      <c r="FK293" s="345"/>
      <c r="FL293" s="348"/>
      <c r="FM293" s="349"/>
      <c r="FN293" s="350"/>
      <c r="FO293" s="341"/>
      <c r="FP293" s="342"/>
      <c r="FQ293" s="343"/>
      <c r="FR293" s="343"/>
      <c r="FS293" s="344" t="str">
        <f>ADHB!FS293</f>
        <v/>
      </c>
      <c r="FT293" s="344"/>
      <c r="FU293" s="344"/>
      <c r="FV293" s="345"/>
      <c r="FW293" s="344"/>
      <c r="FX293" s="344"/>
      <c r="FY293" s="344"/>
      <c r="FZ293" s="344"/>
      <c r="GA293" s="344"/>
      <c r="GB293" s="345"/>
      <c r="GC293" s="348"/>
      <c r="GD293" s="349"/>
      <c r="GE293" s="350"/>
      <c r="GF293" s="341"/>
      <c r="GG293" s="342"/>
      <c r="GH293" s="343"/>
      <c r="GI293" s="343"/>
      <c r="GJ293" s="344" t="str">
        <f>ADHB!GJ293</f>
        <v/>
      </c>
      <c r="GK293" s="344"/>
      <c r="GL293" s="344"/>
      <c r="GM293" s="345"/>
      <c r="GN293" s="344"/>
      <c r="GO293" s="344"/>
      <c r="GP293" s="344"/>
      <c r="GQ293" s="344"/>
      <c r="GR293" s="344"/>
      <c r="GS293" s="345"/>
      <c r="GT293" s="348"/>
      <c r="GU293" s="349"/>
      <c r="GV293" s="350"/>
      <c r="GW293" s="341"/>
      <c r="GX293" s="342"/>
      <c r="GY293" s="343"/>
      <c r="GZ293" s="343"/>
      <c r="HA293" s="344" t="str">
        <f>ADHB!HA293</f>
        <v/>
      </c>
      <c r="HB293" s="344"/>
      <c r="HC293" s="344"/>
      <c r="HD293" s="345"/>
      <c r="HE293" s="344"/>
      <c r="HF293" s="344"/>
      <c r="HG293" s="344"/>
      <c r="HH293" s="344"/>
      <c r="HI293" s="344"/>
      <c r="HJ293" s="345"/>
      <c r="HK293" s="348"/>
      <c r="HL293" s="349"/>
      <c r="HM293" s="350"/>
      <c r="HN293" s="341"/>
      <c r="HO293" s="342"/>
      <c r="HP293" s="343"/>
      <c r="HQ293" s="343"/>
      <c r="HR293" s="344" t="str">
        <f>ADHB!HR293</f>
        <v/>
      </c>
      <c r="HS293" s="344"/>
      <c r="HT293" s="344"/>
      <c r="HU293" s="345"/>
      <c r="HV293" s="344"/>
      <c r="HW293" s="344"/>
      <c r="HX293" s="344"/>
      <c r="HY293" s="344"/>
      <c r="HZ293" s="344"/>
      <c r="IA293" s="345"/>
      <c r="IB293" s="348"/>
      <c r="IC293" s="349"/>
      <c r="ID293" s="350"/>
      <c r="IE293" s="341"/>
      <c r="IF293" s="342"/>
      <c r="IG293" s="343"/>
      <c r="IH293" s="343"/>
      <c r="II293" s="344" t="str">
        <f>ADHB!II293</f>
        <v/>
      </c>
      <c r="IJ293" s="344"/>
      <c r="IK293" s="344"/>
      <c r="IL293" s="345"/>
      <c r="IM293" s="344"/>
      <c r="IN293" s="344"/>
      <c r="IO293" s="344"/>
      <c r="IP293" s="344"/>
      <c r="IQ293" s="344"/>
      <c r="IR293" s="345"/>
      <c r="IS293" s="348"/>
      <c r="IT293" s="349"/>
      <c r="IU293" s="350"/>
      <c r="IV293" s="341"/>
      <c r="IW293" s="342"/>
      <c r="IX293" s="343"/>
      <c r="IY293" s="343"/>
      <c r="IZ293" s="344" t="str">
        <f>ADHB!IZ293</f>
        <v/>
      </c>
      <c r="JA293" s="344"/>
      <c r="JB293" s="344"/>
      <c r="JC293" s="345"/>
      <c r="JD293" s="344"/>
      <c r="JE293" s="344"/>
      <c r="JF293" s="344"/>
      <c r="JG293" s="344"/>
      <c r="JH293" s="344"/>
      <c r="JI293" s="345"/>
      <c r="JJ293" s="348"/>
      <c r="JK293" s="349"/>
      <c r="JL293" s="350"/>
      <c r="JM293" s="341"/>
      <c r="JN293" s="342"/>
      <c r="JO293" s="343"/>
      <c r="JP293" s="343"/>
      <c r="JQ293" s="344" t="str">
        <f>ADHB!KY293</f>
        <v/>
      </c>
      <c r="JR293" s="344"/>
      <c r="JS293" s="344"/>
      <c r="JT293" s="345"/>
      <c r="JU293" s="344"/>
      <c r="JV293" s="344"/>
      <c r="JW293" s="344"/>
      <c r="JX293" s="344"/>
      <c r="JY293" s="344"/>
      <c r="JZ293" s="345"/>
      <c r="KA293" s="348"/>
      <c r="KB293" s="349"/>
      <c r="KC293" s="350"/>
      <c r="KD293" s="341"/>
      <c r="KE293" s="342"/>
      <c r="KF293" s="343"/>
      <c r="KG293" s="343"/>
      <c r="KH293" s="344" t="str">
        <f>ADHB!LP293</f>
        <v/>
      </c>
      <c r="KI293" s="344"/>
      <c r="KJ293" s="344"/>
      <c r="KK293" s="345"/>
      <c r="KL293" s="344"/>
      <c r="KM293" s="344"/>
      <c r="KN293" s="344"/>
      <c r="KO293" s="344"/>
      <c r="KP293" s="344"/>
      <c r="KQ293" s="345"/>
      <c r="KR293" s="348"/>
      <c r="KS293" s="349"/>
      <c r="KT293" s="350"/>
      <c r="KU293" s="351"/>
    </row>
    <row r="294" ht="15.75" hidden="1" customHeight="1">
      <c r="A294" s="341"/>
      <c r="B294" s="342"/>
      <c r="C294" s="343"/>
      <c r="D294" s="343"/>
      <c r="E294" s="344" t="str">
        <f>ADHB!E294</f>
        <v/>
      </c>
      <c r="F294" s="344"/>
      <c r="G294" s="344"/>
      <c r="H294" s="345"/>
      <c r="I294" s="344"/>
      <c r="J294" s="344"/>
      <c r="K294" s="344"/>
      <c r="L294" s="344"/>
      <c r="M294" s="344"/>
      <c r="N294" s="345"/>
      <c r="O294" s="348"/>
      <c r="P294" s="349"/>
      <c r="Q294" s="350"/>
      <c r="R294" s="341"/>
      <c r="S294" s="342"/>
      <c r="T294" s="343"/>
      <c r="U294" s="343"/>
      <c r="V294" s="344" t="str">
        <f>ADHB!V294</f>
        <v/>
      </c>
      <c r="W294" s="344"/>
      <c r="X294" s="344"/>
      <c r="Y294" s="345"/>
      <c r="Z294" s="344"/>
      <c r="AA294" s="344"/>
      <c r="AB294" s="344"/>
      <c r="AC294" s="344"/>
      <c r="AD294" s="344"/>
      <c r="AE294" s="345"/>
      <c r="AF294" s="348"/>
      <c r="AG294" s="349"/>
      <c r="AH294" s="350"/>
      <c r="AI294" s="341"/>
      <c r="AJ294" s="342"/>
      <c r="AK294" s="343"/>
      <c r="AL294" s="343"/>
      <c r="AM294" s="344" t="str">
        <f>ADHB!AM294</f>
        <v/>
      </c>
      <c r="AN294" s="344"/>
      <c r="AO294" s="344"/>
      <c r="AP294" s="345"/>
      <c r="AQ294" s="344"/>
      <c r="AR294" s="344"/>
      <c r="AS294" s="344"/>
      <c r="AT294" s="344"/>
      <c r="AU294" s="344"/>
      <c r="AV294" s="345"/>
      <c r="AW294" s="348"/>
      <c r="AX294" s="349"/>
      <c r="AY294" s="350"/>
      <c r="AZ294" s="341"/>
      <c r="BA294" s="342"/>
      <c r="BB294" s="343"/>
      <c r="BC294" s="343"/>
      <c r="BD294" s="344" t="str">
        <f>ADHB!BD294</f>
        <v/>
      </c>
      <c r="BE294" s="344"/>
      <c r="BF294" s="344"/>
      <c r="BG294" s="345"/>
      <c r="BH294" s="344"/>
      <c r="BI294" s="344"/>
      <c r="BJ294" s="344"/>
      <c r="BK294" s="344"/>
      <c r="BL294" s="344"/>
      <c r="BM294" s="345"/>
      <c r="BN294" s="348"/>
      <c r="BO294" s="349"/>
      <c r="BP294" s="350"/>
      <c r="BQ294" s="341"/>
      <c r="BR294" s="342"/>
      <c r="BS294" s="343"/>
      <c r="BT294" s="343"/>
      <c r="BU294" s="344" t="str">
        <f>ADHB!BU294</f>
        <v/>
      </c>
      <c r="BV294" s="344"/>
      <c r="BW294" s="344"/>
      <c r="BX294" s="345"/>
      <c r="BY294" s="344"/>
      <c r="BZ294" s="344"/>
      <c r="CA294" s="344"/>
      <c r="CB294" s="344"/>
      <c r="CC294" s="344"/>
      <c r="CD294" s="345"/>
      <c r="CE294" s="348"/>
      <c r="CF294" s="349"/>
      <c r="CG294" s="350"/>
      <c r="CH294" s="341"/>
      <c r="CI294" s="342"/>
      <c r="CJ294" s="343"/>
      <c r="CK294" s="343"/>
      <c r="CL294" s="344" t="str">
        <f>ADHB!CL294</f>
        <v/>
      </c>
      <c r="CM294" s="344"/>
      <c r="CN294" s="344"/>
      <c r="CO294" s="345"/>
      <c r="CP294" s="344"/>
      <c r="CQ294" s="344"/>
      <c r="CR294" s="344"/>
      <c r="CS294" s="344"/>
      <c r="CT294" s="344"/>
      <c r="CU294" s="345"/>
      <c r="CV294" s="348"/>
      <c r="CW294" s="349"/>
      <c r="CX294" s="350"/>
      <c r="CY294" s="341"/>
      <c r="CZ294" s="342"/>
      <c r="DA294" s="343"/>
      <c r="DB294" s="343"/>
      <c r="DC294" s="344" t="str">
        <f>ADHB!DC294</f>
        <v/>
      </c>
      <c r="DD294" s="344"/>
      <c r="DE294" s="344"/>
      <c r="DF294" s="345"/>
      <c r="DG294" s="344"/>
      <c r="DH294" s="344"/>
      <c r="DI294" s="344"/>
      <c r="DJ294" s="344"/>
      <c r="DK294" s="344"/>
      <c r="DL294" s="345"/>
      <c r="DM294" s="348"/>
      <c r="DN294" s="349"/>
      <c r="DO294" s="350"/>
      <c r="DP294" s="341"/>
      <c r="DQ294" s="342"/>
      <c r="DR294" s="343"/>
      <c r="DS294" s="343"/>
      <c r="DT294" s="344" t="str">
        <f>ADHB!DT294</f>
        <v/>
      </c>
      <c r="DU294" s="344"/>
      <c r="DV294" s="344"/>
      <c r="DW294" s="345"/>
      <c r="DX294" s="344"/>
      <c r="DY294" s="344"/>
      <c r="DZ294" s="344"/>
      <c r="EA294" s="344"/>
      <c r="EB294" s="344"/>
      <c r="EC294" s="345"/>
      <c r="ED294" s="348"/>
      <c r="EE294" s="349"/>
      <c r="EF294" s="350"/>
      <c r="EG294" s="341"/>
      <c r="EH294" s="342"/>
      <c r="EI294" s="343"/>
      <c r="EJ294" s="343"/>
      <c r="EK294" s="344" t="str">
        <f>ADHB!EK294</f>
        <v/>
      </c>
      <c r="EL294" s="344"/>
      <c r="EM294" s="344"/>
      <c r="EN294" s="345"/>
      <c r="EO294" s="344"/>
      <c r="EP294" s="344"/>
      <c r="EQ294" s="344"/>
      <c r="ER294" s="344"/>
      <c r="ES294" s="344"/>
      <c r="ET294" s="345"/>
      <c r="EU294" s="348"/>
      <c r="EV294" s="349"/>
      <c r="EW294" s="350"/>
      <c r="EX294" s="341"/>
      <c r="EY294" s="342"/>
      <c r="EZ294" s="343"/>
      <c r="FA294" s="343"/>
      <c r="FB294" s="344" t="str">
        <f>ADHB!FB294</f>
        <v/>
      </c>
      <c r="FC294" s="344"/>
      <c r="FD294" s="344"/>
      <c r="FE294" s="345"/>
      <c r="FF294" s="344"/>
      <c r="FG294" s="344"/>
      <c r="FH294" s="344"/>
      <c r="FI294" s="344"/>
      <c r="FJ294" s="344"/>
      <c r="FK294" s="345"/>
      <c r="FL294" s="348"/>
      <c r="FM294" s="349"/>
      <c r="FN294" s="350"/>
      <c r="FO294" s="341"/>
      <c r="FP294" s="342"/>
      <c r="FQ294" s="343"/>
      <c r="FR294" s="343"/>
      <c r="FS294" s="344" t="str">
        <f>ADHB!FS294</f>
        <v/>
      </c>
      <c r="FT294" s="344"/>
      <c r="FU294" s="344"/>
      <c r="FV294" s="345"/>
      <c r="FW294" s="344"/>
      <c r="FX294" s="344"/>
      <c r="FY294" s="344"/>
      <c r="FZ294" s="344"/>
      <c r="GA294" s="344"/>
      <c r="GB294" s="345"/>
      <c r="GC294" s="348"/>
      <c r="GD294" s="349"/>
      <c r="GE294" s="350"/>
      <c r="GF294" s="341"/>
      <c r="GG294" s="342"/>
      <c r="GH294" s="343"/>
      <c r="GI294" s="343"/>
      <c r="GJ294" s="344" t="str">
        <f>ADHB!GJ294</f>
        <v/>
      </c>
      <c r="GK294" s="344"/>
      <c r="GL294" s="344"/>
      <c r="GM294" s="345"/>
      <c r="GN294" s="344"/>
      <c r="GO294" s="344"/>
      <c r="GP294" s="344"/>
      <c r="GQ294" s="344"/>
      <c r="GR294" s="344"/>
      <c r="GS294" s="345"/>
      <c r="GT294" s="348"/>
      <c r="GU294" s="349"/>
      <c r="GV294" s="350"/>
      <c r="GW294" s="341"/>
      <c r="GX294" s="342"/>
      <c r="GY294" s="343"/>
      <c r="GZ294" s="343"/>
      <c r="HA294" s="344" t="str">
        <f>ADHB!HA294</f>
        <v/>
      </c>
      <c r="HB294" s="344"/>
      <c r="HC294" s="344"/>
      <c r="HD294" s="345"/>
      <c r="HE294" s="344"/>
      <c r="HF294" s="344"/>
      <c r="HG294" s="344"/>
      <c r="HH294" s="344"/>
      <c r="HI294" s="344"/>
      <c r="HJ294" s="345"/>
      <c r="HK294" s="348"/>
      <c r="HL294" s="349"/>
      <c r="HM294" s="350"/>
      <c r="HN294" s="341"/>
      <c r="HO294" s="342"/>
      <c r="HP294" s="343"/>
      <c r="HQ294" s="343"/>
      <c r="HR294" s="344" t="str">
        <f>ADHB!HR294</f>
        <v/>
      </c>
      <c r="HS294" s="344"/>
      <c r="HT294" s="344"/>
      <c r="HU294" s="345"/>
      <c r="HV294" s="344"/>
      <c r="HW294" s="344"/>
      <c r="HX294" s="344"/>
      <c r="HY294" s="344"/>
      <c r="HZ294" s="344"/>
      <c r="IA294" s="345"/>
      <c r="IB294" s="348"/>
      <c r="IC294" s="349"/>
      <c r="ID294" s="350"/>
      <c r="IE294" s="341"/>
      <c r="IF294" s="342"/>
      <c r="IG294" s="343"/>
      <c r="IH294" s="343"/>
      <c r="II294" s="344" t="str">
        <f>ADHB!II294</f>
        <v/>
      </c>
      <c r="IJ294" s="344"/>
      <c r="IK294" s="344"/>
      <c r="IL294" s="345"/>
      <c r="IM294" s="344"/>
      <c r="IN294" s="344"/>
      <c r="IO294" s="344"/>
      <c r="IP294" s="344"/>
      <c r="IQ294" s="344"/>
      <c r="IR294" s="345"/>
      <c r="IS294" s="348"/>
      <c r="IT294" s="349"/>
      <c r="IU294" s="350"/>
      <c r="IV294" s="341"/>
      <c r="IW294" s="342"/>
      <c r="IX294" s="343"/>
      <c r="IY294" s="343"/>
      <c r="IZ294" s="344" t="str">
        <f>ADHB!IZ294</f>
        <v/>
      </c>
      <c r="JA294" s="344"/>
      <c r="JB294" s="344"/>
      <c r="JC294" s="345"/>
      <c r="JD294" s="344"/>
      <c r="JE294" s="344"/>
      <c r="JF294" s="344"/>
      <c r="JG294" s="344"/>
      <c r="JH294" s="344"/>
      <c r="JI294" s="345"/>
      <c r="JJ294" s="348"/>
      <c r="JK294" s="349"/>
      <c r="JL294" s="350"/>
      <c r="JM294" s="341"/>
      <c r="JN294" s="342"/>
      <c r="JO294" s="343"/>
      <c r="JP294" s="343"/>
      <c r="JQ294" s="344" t="str">
        <f>ADHB!KY294</f>
        <v/>
      </c>
      <c r="JR294" s="344"/>
      <c r="JS294" s="344"/>
      <c r="JT294" s="345"/>
      <c r="JU294" s="344"/>
      <c r="JV294" s="344"/>
      <c r="JW294" s="344"/>
      <c r="JX294" s="344"/>
      <c r="JY294" s="344"/>
      <c r="JZ294" s="345"/>
      <c r="KA294" s="348"/>
      <c r="KB294" s="349"/>
      <c r="KC294" s="350"/>
      <c r="KD294" s="341"/>
      <c r="KE294" s="342"/>
      <c r="KF294" s="343"/>
      <c r="KG294" s="343"/>
      <c r="KH294" s="344" t="str">
        <f>ADHB!LP294</f>
        <v/>
      </c>
      <c r="KI294" s="344"/>
      <c r="KJ294" s="344"/>
      <c r="KK294" s="345"/>
      <c r="KL294" s="344"/>
      <c r="KM294" s="344"/>
      <c r="KN294" s="344"/>
      <c r="KO294" s="344"/>
      <c r="KP294" s="344"/>
      <c r="KQ294" s="345"/>
      <c r="KR294" s="348"/>
      <c r="KS294" s="349"/>
      <c r="KT294" s="350"/>
      <c r="KU294" s="351"/>
    </row>
    <row r="295" ht="15.75" hidden="1" customHeight="1">
      <c r="A295" s="341"/>
      <c r="B295" s="342"/>
      <c r="C295" s="343"/>
      <c r="D295" s="343"/>
      <c r="E295" s="344" t="str">
        <f>ADHB!E295</f>
        <v/>
      </c>
      <c r="F295" s="344"/>
      <c r="G295" s="344"/>
      <c r="H295" s="345"/>
      <c r="I295" s="344"/>
      <c r="J295" s="344"/>
      <c r="K295" s="344"/>
      <c r="L295" s="344"/>
      <c r="M295" s="344"/>
      <c r="N295" s="345"/>
      <c r="O295" s="348"/>
      <c r="P295" s="349"/>
      <c r="Q295" s="350"/>
      <c r="R295" s="341"/>
      <c r="S295" s="342"/>
      <c r="T295" s="343"/>
      <c r="U295" s="343"/>
      <c r="V295" s="344" t="str">
        <f>ADHB!V295</f>
        <v/>
      </c>
      <c r="W295" s="344"/>
      <c r="X295" s="344"/>
      <c r="Y295" s="345"/>
      <c r="Z295" s="344"/>
      <c r="AA295" s="344"/>
      <c r="AB295" s="344"/>
      <c r="AC295" s="344"/>
      <c r="AD295" s="344"/>
      <c r="AE295" s="345"/>
      <c r="AF295" s="348"/>
      <c r="AG295" s="349"/>
      <c r="AH295" s="350"/>
      <c r="AI295" s="341"/>
      <c r="AJ295" s="342"/>
      <c r="AK295" s="343"/>
      <c r="AL295" s="343"/>
      <c r="AM295" s="344" t="str">
        <f>ADHB!AM295</f>
        <v/>
      </c>
      <c r="AN295" s="344"/>
      <c r="AO295" s="344"/>
      <c r="AP295" s="345"/>
      <c r="AQ295" s="344"/>
      <c r="AR295" s="344"/>
      <c r="AS295" s="344"/>
      <c r="AT295" s="344"/>
      <c r="AU295" s="344"/>
      <c r="AV295" s="345"/>
      <c r="AW295" s="348"/>
      <c r="AX295" s="349"/>
      <c r="AY295" s="350"/>
      <c r="AZ295" s="341"/>
      <c r="BA295" s="342"/>
      <c r="BB295" s="343"/>
      <c r="BC295" s="343"/>
      <c r="BD295" s="344" t="str">
        <f>ADHB!BD295</f>
        <v/>
      </c>
      <c r="BE295" s="344"/>
      <c r="BF295" s="344"/>
      <c r="BG295" s="345"/>
      <c r="BH295" s="344"/>
      <c r="BI295" s="344"/>
      <c r="BJ295" s="344"/>
      <c r="BK295" s="344"/>
      <c r="BL295" s="344"/>
      <c r="BM295" s="345"/>
      <c r="BN295" s="348"/>
      <c r="BO295" s="349"/>
      <c r="BP295" s="350"/>
      <c r="BQ295" s="341"/>
      <c r="BR295" s="342"/>
      <c r="BS295" s="343"/>
      <c r="BT295" s="343"/>
      <c r="BU295" s="344" t="str">
        <f>ADHB!BU295</f>
        <v/>
      </c>
      <c r="BV295" s="344"/>
      <c r="BW295" s="344"/>
      <c r="BX295" s="345"/>
      <c r="BY295" s="344"/>
      <c r="BZ295" s="344"/>
      <c r="CA295" s="344"/>
      <c r="CB295" s="344"/>
      <c r="CC295" s="344"/>
      <c r="CD295" s="345"/>
      <c r="CE295" s="348"/>
      <c r="CF295" s="349"/>
      <c r="CG295" s="350"/>
      <c r="CH295" s="341"/>
      <c r="CI295" s="342"/>
      <c r="CJ295" s="343"/>
      <c r="CK295" s="343"/>
      <c r="CL295" s="344" t="str">
        <f>ADHB!CL295</f>
        <v/>
      </c>
      <c r="CM295" s="344"/>
      <c r="CN295" s="344"/>
      <c r="CO295" s="345"/>
      <c r="CP295" s="344"/>
      <c r="CQ295" s="344"/>
      <c r="CR295" s="344"/>
      <c r="CS295" s="344"/>
      <c r="CT295" s="344"/>
      <c r="CU295" s="345"/>
      <c r="CV295" s="348"/>
      <c r="CW295" s="349"/>
      <c r="CX295" s="350"/>
      <c r="CY295" s="341"/>
      <c r="CZ295" s="342"/>
      <c r="DA295" s="343"/>
      <c r="DB295" s="343"/>
      <c r="DC295" s="344" t="str">
        <f>ADHB!DC295</f>
        <v/>
      </c>
      <c r="DD295" s="344"/>
      <c r="DE295" s="344"/>
      <c r="DF295" s="345"/>
      <c r="DG295" s="344"/>
      <c r="DH295" s="344"/>
      <c r="DI295" s="344"/>
      <c r="DJ295" s="344"/>
      <c r="DK295" s="344"/>
      <c r="DL295" s="345"/>
      <c r="DM295" s="348"/>
      <c r="DN295" s="349"/>
      <c r="DO295" s="350"/>
      <c r="DP295" s="341"/>
      <c r="DQ295" s="342"/>
      <c r="DR295" s="343"/>
      <c r="DS295" s="343"/>
      <c r="DT295" s="344" t="str">
        <f>ADHB!DT295</f>
        <v/>
      </c>
      <c r="DU295" s="344"/>
      <c r="DV295" s="344"/>
      <c r="DW295" s="345"/>
      <c r="DX295" s="344"/>
      <c r="DY295" s="344"/>
      <c r="DZ295" s="344"/>
      <c r="EA295" s="344"/>
      <c r="EB295" s="344"/>
      <c r="EC295" s="345"/>
      <c r="ED295" s="348"/>
      <c r="EE295" s="349"/>
      <c r="EF295" s="350"/>
      <c r="EG295" s="341"/>
      <c r="EH295" s="342"/>
      <c r="EI295" s="343"/>
      <c r="EJ295" s="343"/>
      <c r="EK295" s="344" t="str">
        <f>ADHB!EK295</f>
        <v/>
      </c>
      <c r="EL295" s="344"/>
      <c r="EM295" s="344"/>
      <c r="EN295" s="345"/>
      <c r="EO295" s="344"/>
      <c r="EP295" s="344"/>
      <c r="EQ295" s="344"/>
      <c r="ER295" s="344"/>
      <c r="ES295" s="344"/>
      <c r="ET295" s="345"/>
      <c r="EU295" s="348"/>
      <c r="EV295" s="349"/>
      <c r="EW295" s="350"/>
      <c r="EX295" s="341"/>
      <c r="EY295" s="342"/>
      <c r="EZ295" s="343"/>
      <c r="FA295" s="343"/>
      <c r="FB295" s="344" t="str">
        <f>ADHB!FB295</f>
        <v/>
      </c>
      <c r="FC295" s="344"/>
      <c r="FD295" s="344"/>
      <c r="FE295" s="345"/>
      <c r="FF295" s="344"/>
      <c r="FG295" s="344"/>
      <c r="FH295" s="344"/>
      <c r="FI295" s="344"/>
      <c r="FJ295" s="344"/>
      <c r="FK295" s="345"/>
      <c r="FL295" s="348"/>
      <c r="FM295" s="349"/>
      <c r="FN295" s="350"/>
      <c r="FO295" s="341"/>
      <c r="FP295" s="342"/>
      <c r="FQ295" s="343"/>
      <c r="FR295" s="343"/>
      <c r="FS295" s="344" t="str">
        <f>ADHB!FS295</f>
        <v/>
      </c>
      <c r="FT295" s="344"/>
      <c r="FU295" s="344"/>
      <c r="FV295" s="345"/>
      <c r="FW295" s="344"/>
      <c r="FX295" s="344"/>
      <c r="FY295" s="344"/>
      <c r="FZ295" s="344"/>
      <c r="GA295" s="344"/>
      <c r="GB295" s="345"/>
      <c r="GC295" s="348"/>
      <c r="GD295" s="349"/>
      <c r="GE295" s="350"/>
      <c r="GF295" s="341"/>
      <c r="GG295" s="342"/>
      <c r="GH295" s="343"/>
      <c r="GI295" s="343"/>
      <c r="GJ295" s="344" t="str">
        <f>ADHB!GJ295</f>
        <v/>
      </c>
      <c r="GK295" s="344"/>
      <c r="GL295" s="344"/>
      <c r="GM295" s="345"/>
      <c r="GN295" s="344"/>
      <c r="GO295" s="344"/>
      <c r="GP295" s="344"/>
      <c r="GQ295" s="344"/>
      <c r="GR295" s="344"/>
      <c r="GS295" s="345"/>
      <c r="GT295" s="348"/>
      <c r="GU295" s="349"/>
      <c r="GV295" s="350"/>
      <c r="GW295" s="341"/>
      <c r="GX295" s="342"/>
      <c r="GY295" s="343"/>
      <c r="GZ295" s="343"/>
      <c r="HA295" s="344" t="str">
        <f>ADHB!HA295</f>
        <v/>
      </c>
      <c r="HB295" s="344"/>
      <c r="HC295" s="344"/>
      <c r="HD295" s="345"/>
      <c r="HE295" s="344"/>
      <c r="HF295" s="344"/>
      <c r="HG295" s="344"/>
      <c r="HH295" s="344"/>
      <c r="HI295" s="344"/>
      <c r="HJ295" s="345"/>
      <c r="HK295" s="348"/>
      <c r="HL295" s="349"/>
      <c r="HM295" s="350"/>
      <c r="HN295" s="341"/>
      <c r="HO295" s="342"/>
      <c r="HP295" s="343"/>
      <c r="HQ295" s="343"/>
      <c r="HR295" s="344" t="str">
        <f>ADHB!HR295</f>
        <v/>
      </c>
      <c r="HS295" s="344"/>
      <c r="HT295" s="344"/>
      <c r="HU295" s="345"/>
      <c r="HV295" s="344"/>
      <c r="HW295" s="344"/>
      <c r="HX295" s="344"/>
      <c r="HY295" s="344"/>
      <c r="HZ295" s="344"/>
      <c r="IA295" s="345"/>
      <c r="IB295" s="348"/>
      <c r="IC295" s="349"/>
      <c r="ID295" s="350"/>
      <c r="IE295" s="341"/>
      <c r="IF295" s="342"/>
      <c r="IG295" s="343"/>
      <c r="IH295" s="343"/>
      <c r="II295" s="344" t="str">
        <f>ADHB!II295</f>
        <v/>
      </c>
      <c r="IJ295" s="344"/>
      <c r="IK295" s="344"/>
      <c r="IL295" s="345"/>
      <c r="IM295" s="344"/>
      <c r="IN295" s="344"/>
      <c r="IO295" s="344"/>
      <c r="IP295" s="344"/>
      <c r="IQ295" s="344"/>
      <c r="IR295" s="345"/>
      <c r="IS295" s="348"/>
      <c r="IT295" s="349"/>
      <c r="IU295" s="350"/>
      <c r="IV295" s="341"/>
      <c r="IW295" s="342"/>
      <c r="IX295" s="343"/>
      <c r="IY295" s="343"/>
      <c r="IZ295" s="344" t="str">
        <f>ADHB!IZ295</f>
        <v/>
      </c>
      <c r="JA295" s="344"/>
      <c r="JB295" s="344"/>
      <c r="JC295" s="345"/>
      <c r="JD295" s="344"/>
      <c r="JE295" s="344"/>
      <c r="JF295" s="344"/>
      <c r="JG295" s="344"/>
      <c r="JH295" s="344"/>
      <c r="JI295" s="345"/>
      <c r="JJ295" s="348"/>
      <c r="JK295" s="349"/>
      <c r="JL295" s="350"/>
      <c r="JM295" s="341"/>
      <c r="JN295" s="342"/>
      <c r="JO295" s="343"/>
      <c r="JP295" s="343"/>
      <c r="JQ295" s="344" t="str">
        <f>ADHB!KY295</f>
        <v/>
      </c>
      <c r="JR295" s="344"/>
      <c r="JS295" s="344"/>
      <c r="JT295" s="345"/>
      <c r="JU295" s="344"/>
      <c r="JV295" s="344"/>
      <c r="JW295" s="344"/>
      <c r="JX295" s="344"/>
      <c r="JY295" s="344"/>
      <c r="JZ295" s="345"/>
      <c r="KA295" s="348"/>
      <c r="KB295" s="349"/>
      <c r="KC295" s="350"/>
      <c r="KD295" s="341"/>
      <c r="KE295" s="342"/>
      <c r="KF295" s="343"/>
      <c r="KG295" s="343"/>
      <c r="KH295" s="344" t="str">
        <f>ADHB!LP295</f>
        <v/>
      </c>
      <c r="KI295" s="344"/>
      <c r="KJ295" s="344"/>
      <c r="KK295" s="345"/>
      <c r="KL295" s="344"/>
      <c r="KM295" s="344"/>
      <c r="KN295" s="344"/>
      <c r="KO295" s="344"/>
      <c r="KP295" s="344"/>
      <c r="KQ295" s="345"/>
      <c r="KR295" s="348"/>
      <c r="KS295" s="349"/>
      <c r="KT295" s="350"/>
      <c r="KU295" s="351"/>
    </row>
    <row r="296" ht="15.75" hidden="1" customHeight="1">
      <c r="A296" s="341"/>
      <c r="B296" s="342"/>
      <c r="C296" s="343"/>
      <c r="D296" s="343"/>
      <c r="E296" s="344" t="str">
        <f>ADHB!E296</f>
        <v/>
      </c>
      <c r="F296" s="344"/>
      <c r="G296" s="344"/>
      <c r="H296" s="345"/>
      <c r="I296" s="344"/>
      <c r="J296" s="344"/>
      <c r="K296" s="344"/>
      <c r="L296" s="344"/>
      <c r="M296" s="344"/>
      <c r="N296" s="345"/>
      <c r="O296" s="348"/>
      <c r="P296" s="349"/>
      <c r="Q296" s="350"/>
      <c r="R296" s="341"/>
      <c r="S296" s="342"/>
      <c r="T296" s="343"/>
      <c r="U296" s="343"/>
      <c r="V296" s="344" t="str">
        <f>ADHB!V296</f>
        <v/>
      </c>
      <c r="W296" s="344"/>
      <c r="X296" s="344"/>
      <c r="Y296" s="345"/>
      <c r="Z296" s="344"/>
      <c r="AA296" s="344"/>
      <c r="AB296" s="344"/>
      <c r="AC296" s="344"/>
      <c r="AD296" s="344"/>
      <c r="AE296" s="345"/>
      <c r="AF296" s="348"/>
      <c r="AG296" s="349"/>
      <c r="AH296" s="350"/>
      <c r="AI296" s="341"/>
      <c r="AJ296" s="342"/>
      <c r="AK296" s="343"/>
      <c r="AL296" s="343"/>
      <c r="AM296" s="344" t="str">
        <f>ADHB!AM296</f>
        <v/>
      </c>
      <c r="AN296" s="344"/>
      <c r="AO296" s="344"/>
      <c r="AP296" s="345"/>
      <c r="AQ296" s="344"/>
      <c r="AR296" s="344"/>
      <c r="AS296" s="344"/>
      <c r="AT296" s="344"/>
      <c r="AU296" s="344"/>
      <c r="AV296" s="345"/>
      <c r="AW296" s="348"/>
      <c r="AX296" s="349"/>
      <c r="AY296" s="350"/>
      <c r="AZ296" s="341"/>
      <c r="BA296" s="342"/>
      <c r="BB296" s="343"/>
      <c r="BC296" s="343"/>
      <c r="BD296" s="344" t="str">
        <f>ADHB!BD296</f>
        <v/>
      </c>
      <c r="BE296" s="344"/>
      <c r="BF296" s="344"/>
      <c r="BG296" s="345"/>
      <c r="BH296" s="344"/>
      <c r="BI296" s="344"/>
      <c r="BJ296" s="344"/>
      <c r="BK296" s="344"/>
      <c r="BL296" s="344"/>
      <c r="BM296" s="345"/>
      <c r="BN296" s="348"/>
      <c r="BO296" s="349"/>
      <c r="BP296" s="350"/>
      <c r="BQ296" s="341"/>
      <c r="BR296" s="342"/>
      <c r="BS296" s="343"/>
      <c r="BT296" s="343"/>
      <c r="BU296" s="344" t="str">
        <f>ADHB!BU296</f>
        <v/>
      </c>
      <c r="BV296" s="344"/>
      <c r="BW296" s="344"/>
      <c r="BX296" s="345"/>
      <c r="BY296" s="344"/>
      <c r="BZ296" s="344"/>
      <c r="CA296" s="344"/>
      <c r="CB296" s="344"/>
      <c r="CC296" s="344"/>
      <c r="CD296" s="345"/>
      <c r="CE296" s="348"/>
      <c r="CF296" s="349"/>
      <c r="CG296" s="350"/>
      <c r="CH296" s="341"/>
      <c r="CI296" s="342"/>
      <c r="CJ296" s="343"/>
      <c r="CK296" s="343"/>
      <c r="CL296" s="344" t="str">
        <f>ADHB!CL296</f>
        <v/>
      </c>
      <c r="CM296" s="344"/>
      <c r="CN296" s="344"/>
      <c r="CO296" s="345"/>
      <c r="CP296" s="344"/>
      <c r="CQ296" s="344"/>
      <c r="CR296" s="344"/>
      <c r="CS296" s="344"/>
      <c r="CT296" s="344"/>
      <c r="CU296" s="345"/>
      <c r="CV296" s="348"/>
      <c r="CW296" s="349"/>
      <c r="CX296" s="350"/>
      <c r="CY296" s="341"/>
      <c r="CZ296" s="342"/>
      <c r="DA296" s="343"/>
      <c r="DB296" s="343"/>
      <c r="DC296" s="344" t="str">
        <f>ADHB!DC296</f>
        <v/>
      </c>
      <c r="DD296" s="344"/>
      <c r="DE296" s="344"/>
      <c r="DF296" s="345"/>
      <c r="DG296" s="344"/>
      <c r="DH296" s="344"/>
      <c r="DI296" s="344"/>
      <c r="DJ296" s="344"/>
      <c r="DK296" s="344"/>
      <c r="DL296" s="345"/>
      <c r="DM296" s="348"/>
      <c r="DN296" s="349"/>
      <c r="DO296" s="350"/>
      <c r="DP296" s="341"/>
      <c r="DQ296" s="342"/>
      <c r="DR296" s="343"/>
      <c r="DS296" s="343"/>
      <c r="DT296" s="344" t="str">
        <f>ADHB!DT296</f>
        <v/>
      </c>
      <c r="DU296" s="344"/>
      <c r="DV296" s="344"/>
      <c r="DW296" s="345"/>
      <c r="DX296" s="344"/>
      <c r="DY296" s="344"/>
      <c r="DZ296" s="344"/>
      <c r="EA296" s="344"/>
      <c r="EB296" s="344"/>
      <c r="EC296" s="345"/>
      <c r="ED296" s="348"/>
      <c r="EE296" s="349"/>
      <c r="EF296" s="350"/>
      <c r="EG296" s="341"/>
      <c r="EH296" s="342"/>
      <c r="EI296" s="343"/>
      <c r="EJ296" s="343"/>
      <c r="EK296" s="344" t="str">
        <f>ADHB!EK296</f>
        <v/>
      </c>
      <c r="EL296" s="344"/>
      <c r="EM296" s="344"/>
      <c r="EN296" s="345"/>
      <c r="EO296" s="344"/>
      <c r="EP296" s="344"/>
      <c r="EQ296" s="344"/>
      <c r="ER296" s="344"/>
      <c r="ES296" s="344"/>
      <c r="ET296" s="345"/>
      <c r="EU296" s="348"/>
      <c r="EV296" s="349"/>
      <c r="EW296" s="350"/>
      <c r="EX296" s="341"/>
      <c r="EY296" s="342"/>
      <c r="EZ296" s="343"/>
      <c r="FA296" s="343"/>
      <c r="FB296" s="344" t="str">
        <f>ADHB!FB296</f>
        <v/>
      </c>
      <c r="FC296" s="344"/>
      <c r="FD296" s="344"/>
      <c r="FE296" s="345"/>
      <c r="FF296" s="344"/>
      <c r="FG296" s="344"/>
      <c r="FH296" s="344"/>
      <c r="FI296" s="344"/>
      <c r="FJ296" s="344"/>
      <c r="FK296" s="345"/>
      <c r="FL296" s="348"/>
      <c r="FM296" s="349"/>
      <c r="FN296" s="350"/>
      <c r="FO296" s="341"/>
      <c r="FP296" s="342"/>
      <c r="FQ296" s="343"/>
      <c r="FR296" s="343"/>
      <c r="FS296" s="344" t="str">
        <f>ADHB!FS296</f>
        <v/>
      </c>
      <c r="FT296" s="344"/>
      <c r="FU296" s="344"/>
      <c r="FV296" s="345"/>
      <c r="FW296" s="344"/>
      <c r="FX296" s="344"/>
      <c r="FY296" s="344"/>
      <c r="FZ296" s="344"/>
      <c r="GA296" s="344"/>
      <c r="GB296" s="345"/>
      <c r="GC296" s="348"/>
      <c r="GD296" s="349"/>
      <c r="GE296" s="350"/>
      <c r="GF296" s="341"/>
      <c r="GG296" s="342"/>
      <c r="GH296" s="343"/>
      <c r="GI296" s="343"/>
      <c r="GJ296" s="344" t="str">
        <f>ADHB!GJ296</f>
        <v/>
      </c>
      <c r="GK296" s="344"/>
      <c r="GL296" s="344"/>
      <c r="GM296" s="345"/>
      <c r="GN296" s="344"/>
      <c r="GO296" s="344"/>
      <c r="GP296" s="344"/>
      <c r="GQ296" s="344"/>
      <c r="GR296" s="344"/>
      <c r="GS296" s="345"/>
      <c r="GT296" s="348"/>
      <c r="GU296" s="349"/>
      <c r="GV296" s="350"/>
      <c r="GW296" s="341"/>
      <c r="GX296" s="342"/>
      <c r="GY296" s="343"/>
      <c r="GZ296" s="343"/>
      <c r="HA296" s="344" t="str">
        <f>ADHB!HA296</f>
        <v/>
      </c>
      <c r="HB296" s="344"/>
      <c r="HC296" s="344"/>
      <c r="HD296" s="345"/>
      <c r="HE296" s="344"/>
      <c r="HF296" s="344"/>
      <c r="HG296" s="344"/>
      <c r="HH296" s="344"/>
      <c r="HI296" s="344"/>
      <c r="HJ296" s="345"/>
      <c r="HK296" s="348"/>
      <c r="HL296" s="349"/>
      <c r="HM296" s="350"/>
      <c r="HN296" s="341"/>
      <c r="HO296" s="342"/>
      <c r="HP296" s="343"/>
      <c r="HQ296" s="343"/>
      <c r="HR296" s="344" t="str">
        <f>ADHB!HR296</f>
        <v/>
      </c>
      <c r="HS296" s="344"/>
      <c r="HT296" s="344"/>
      <c r="HU296" s="345"/>
      <c r="HV296" s="344"/>
      <c r="HW296" s="344"/>
      <c r="HX296" s="344"/>
      <c r="HY296" s="344"/>
      <c r="HZ296" s="344"/>
      <c r="IA296" s="345"/>
      <c r="IB296" s="348"/>
      <c r="IC296" s="349"/>
      <c r="ID296" s="350"/>
      <c r="IE296" s="341"/>
      <c r="IF296" s="342"/>
      <c r="IG296" s="343"/>
      <c r="IH296" s="343"/>
      <c r="II296" s="344" t="str">
        <f>ADHB!II296</f>
        <v/>
      </c>
      <c r="IJ296" s="344"/>
      <c r="IK296" s="344"/>
      <c r="IL296" s="345"/>
      <c r="IM296" s="344"/>
      <c r="IN296" s="344"/>
      <c r="IO296" s="344"/>
      <c r="IP296" s="344"/>
      <c r="IQ296" s="344"/>
      <c r="IR296" s="345"/>
      <c r="IS296" s="348"/>
      <c r="IT296" s="349"/>
      <c r="IU296" s="350"/>
      <c r="IV296" s="341"/>
      <c r="IW296" s="342"/>
      <c r="IX296" s="343"/>
      <c r="IY296" s="343"/>
      <c r="IZ296" s="344" t="str">
        <f>ADHB!IZ296</f>
        <v/>
      </c>
      <c r="JA296" s="344"/>
      <c r="JB296" s="344"/>
      <c r="JC296" s="345"/>
      <c r="JD296" s="344"/>
      <c r="JE296" s="344"/>
      <c r="JF296" s="344"/>
      <c r="JG296" s="344"/>
      <c r="JH296" s="344"/>
      <c r="JI296" s="345"/>
      <c r="JJ296" s="348"/>
      <c r="JK296" s="349"/>
      <c r="JL296" s="350"/>
      <c r="JM296" s="341"/>
      <c r="JN296" s="342"/>
      <c r="JO296" s="343"/>
      <c r="JP296" s="343"/>
      <c r="JQ296" s="344" t="str">
        <f>ADHB!KY296</f>
        <v/>
      </c>
      <c r="JR296" s="344"/>
      <c r="JS296" s="344"/>
      <c r="JT296" s="345"/>
      <c r="JU296" s="344"/>
      <c r="JV296" s="344"/>
      <c r="JW296" s="344"/>
      <c r="JX296" s="344"/>
      <c r="JY296" s="344"/>
      <c r="JZ296" s="345"/>
      <c r="KA296" s="348"/>
      <c r="KB296" s="349"/>
      <c r="KC296" s="350"/>
      <c r="KD296" s="341"/>
      <c r="KE296" s="342"/>
      <c r="KF296" s="343"/>
      <c r="KG296" s="343"/>
      <c r="KH296" s="344" t="str">
        <f>ADHB!LP296</f>
        <v/>
      </c>
      <c r="KI296" s="344"/>
      <c r="KJ296" s="344"/>
      <c r="KK296" s="345"/>
      <c r="KL296" s="344"/>
      <c r="KM296" s="344"/>
      <c r="KN296" s="344"/>
      <c r="KO296" s="344"/>
      <c r="KP296" s="344"/>
      <c r="KQ296" s="345"/>
      <c r="KR296" s="348"/>
      <c r="KS296" s="349"/>
      <c r="KT296" s="350"/>
      <c r="KU296" s="351"/>
    </row>
    <row r="297" ht="15.75" customHeight="1">
      <c r="A297" s="341"/>
      <c r="B297" s="342"/>
      <c r="C297" s="368"/>
      <c r="D297" s="368"/>
      <c r="E297" s="344" t="str">
        <f>ADHB!E297</f>
        <v/>
      </c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9"/>
      <c r="Q297" s="350"/>
      <c r="R297" s="341"/>
      <c r="S297" s="342"/>
      <c r="T297" s="368"/>
      <c r="U297" s="368"/>
      <c r="V297" s="344" t="str">
        <f>ADHB!V297</f>
        <v/>
      </c>
      <c r="W297" s="344"/>
      <c r="X297" s="344"/>
      <c r="Y297" s="344"/>
      <c r="Z297" s="344"/>
      <c r="AA297" s="344"/>
      <c r="AB297" s="344"/>
      <c r="AC297" s="344"/>
      <c r="AD297" s="344"/>
      <c r="AE297" s="344"/>
      <c r="AF297" s="344"/>
      <c r="AG297" s="349"/>
      <c r="AH297" s="350"/>
      <c r="AI297" s="341"/>
      <c r="AJ297" s="342"/>
      <c r="AK297" s="368"/>
      <c r="AL297" s="368"/>
      <c r="AM297" s="344" t="str">
        <f>ADHB!AM297</f>
        <v/>
      </c>
      <c r="AN297" s="344"/>
      <c r="AO297" s="344"/>
      <c r="AP297" s="344"/>
      <c r="AQ297" s="344"/>
      <c r="AR297" s="344"/>
      <c r="AS297" s="344"/>
      <c r="AT297" s="344"/>
      <c r="AU297" s="344"/>
      <c r="AV297" s="344"/>
      <c r="AW297" s="344"/>
      <c r="AX297" s="349"/>
      <c r="AY297" s="350"/>
      <c r="AZ297" s="341"/>
      <c r="BA297" s="342"/>
      <c r="BB297" s="368"/>
      <c r="BC297" s="368"/>
      <c r="BD297" s="344" t="str">
        <f>ADHB!BD297</f>
        <v/>
      </c>
      <c r="BE297" s="344"/>
      <c r="BF297" s="344"/>
      <c r="BG297" s="344"/>
      <c r="BH297" s="344"/>
      <c r="BI297" s="344"/>
      <c r="BJ297" s="344"/>
      <c r="BK297" s="344"/>
      <c r="BL297" s="344"/>
      <c r="BM297" s="344"/>
      <c r="BN297" s="344"/>
      <c r="BO297" s="349"/>
      <c r="BP297" s="350"/>
      <c r="BQ297" s="341"/>
      <c r="BR297" s="342"/>
      <c r="BS297" s="368"/>
      <c r="BT297" s="368"/>
      <c r="BU297" s="344" t="str">
        <f>ADHB!BU297</f>
        <v/>
      </c>
      <c r="BV297" s="344"/>
      <c r="BW297" s="344"/>
      <c r="BX297" s="344"/>
      <c r="BY297" s="344"/>
      <c r="BZ297" s="344"/>
      <c r="CA297" s="344"/>
      <c r="CB297" s="344"/>
      <c r="CC297" s="344"/>
      <c r="CD297" s="344"/>
      <c r="CE297" s="344"/>
      <c r="CF297" s="349"/>
      <c r="CG297" s="350"/>
      <c r="CH297" s="341"/>
      <c r="CI297" s="342"/>
      <c r="CJ297" s="368"/>
      <c r="CK297" s="368"/>
      <c r="CL297" s="344" t="str">
        <f>ADHB!CL297</f>
        <v/>
      </c>
      <c r="CM297" s="344"/>
      <c r="CN297" s="344"/>
      <c r="CO297" s="344"/>
      <c r="CP297" s="344"/>
      <c r="CQ297" s="344"/>
      <c r="CR297" s="344"/>
      <c r="CS297" s="344"/>
      <c r="CT297" s="344"/>
      <c r="CU297" s="344"/>
      <c r="CV297" s="344"/>
      <c r="CW297" s="349"/>
      <c r="CX297" s="350"/>
      <c r="CY297" s="341"/>
      <c r="CZ297" s="342"/>
      <c r="DA297" s="368"/>
      <c r="DB297" s="368"/>
      <c r="DC297" s="344" t="str">
        <f>ADHB!DC297</f>
        <v/>
      </c>
      <c r="DD297" s="344"/>
      <c r="DE297" s="344"/>
      <c r="DF297" s="344"/>
      <c r="DG297" s="344"/>
      <c r="DH297" s="344"/>
      <c r="DI297" s="344"/>
      <c r="DJ297" s="344"/>
      <c r="DK297" s="344"/>
      <c r="DL297" s="344"/>
      <c r="DM297" s="344"/>
      <c r="DN297" s="349"/>
      <c r="DO297" s="350"/>
      <c r="DP297" s="341"/>
      <c r="DQ297" s="342"/>
      <c r="DR297" s="368"/>
      <c r="DS297" s="368"/>
      <c r="DT297" s="344" t="str">
        <f>ADHB!DT297</f>
        <v/>
      </c>
      <c r="DU297" s="344"/>
      <c r="DV297" s="344"/>
      <c r="DW297" s="344"/>
      <c r="DX297" s="344"/>
      <c r="DY297" s="344"/>
      <c r="DZ297" s="344"/>
      <c r="EA297" s="344"/>
      <c r="EB297" s="344"/>
      <c r="EC297" s="344"/>
      <c r="ED297" s="344"/>
      <c r="EE297" s="349"/>
      <c r="EF297" s="350"/>
      <c r="EG297" s="341"/>
      <c r="EH297" s="342"/>
      <c r="EI297" s="368"/>
      <c r="EJ297" s="368"/>
      <c r="EK297" s="344" t="str">
        <f>ADHB!EK297</f>
        <v/>
      </c>
      <c r="EL297" s="344"/>
      <c r="EM297" s="344"/>
      <c r="EN297" s="344"/>
      <c r="EO297" s="344"/>
      <c r="EP297" s="344"/>
      <c r="EQ297" s="344"/>
      <c r="ER297" s="344"/>
      <c r="ES297" s="344"/>
      <c r="ET297" s="344"/>
      <c r="EU297" s="344"/>
      <c r="EV297" s="349"/>
      <c r="EW297" s="350"/>
      <c r="EX297" s="341"/>
      <c r="EY297" s="342"/>
      <c r="EZ297" s="368"/>
      <c r="FA297" s="368"/>
      <c r="FB297" s="344" t="str">
        <f>ADHB!FB297</f>
        <v/>
      </c>
      <c r="FC297" s="344"/>
      <c r="FD297" s="344"/>
      <c r="FE297" s="344"/>
      <c r="FF297" s="344"/>
      <c r="FG297" s="344"/>
      <c r="FH297" s="344"/>
      <c r="FI297" s="344"/>
      <c r="FJ297" s="344"/>
      <c r="FK297" s="344"/>
      <c r="FL297" s="344"/>
      <c r="FM297" s="349"/>
      <c r="FN297" s="350"/>
      <c r="FO297" s="341"/>
      <c r="FP297" s="342"/>
      <c r="FQ297" s="368"/>
      <c r="FR297" s="368"/>
      <c r="FS297" s="344" t="str">
        <f>ADHB!FS297</f>
        <v/>
      </c>
      <c r="FT297" s="344"/>
      <c r="FU297" s="344"/>
      <c r="FV297" s="344"/>
      <c r="FW297" s="344"/>
      <c r="FX297" s="344"/>
      <c r="FY297" s="344"/>
      <c r="FZ297" s="344"/>
      <c r="GA297" s="344"/>
      <c r="GB297" s="344"/>
      <c r="GC297" s="344"/>
      <c r="GD297" s="349"/>
      <c r="GE297" s="350"/>
      <c r="GF297" s="341"/>
      <c r="GG297" s="342"/>
      <c r="GH297" s="368"/>
      <c r="GI297" s="368"/>
      <c r="GJ297" s="344" t="str">
        <f>ADHB!GJ297</f>
        <v/>
      </c>
      <c r="GK297" s="344"/>
      <c r="GL297" s="344"/>
      <c r="GM297" s="344"/>
      <c r="GN297" s="344"/>
      <c r="GO297" s="344"/>
      <c r="GP297" s="344"/>
      <c r="GQ297" s="344"/>
      <c r="GR297" s="344"/>
      <c r="GS297" s="344"/>
      <c r="GT297" s="344"/>
      <c r="GU297" s="349"/>
      <c r="GV297" s="350"/>
      <c r="GW297" s="341"/>
      <c r="GX297" s="342"/>
      <c r="GY297" s="368"/>
      <c r="GZ297" s="368"/>
      <c r="HA297" s="344" t="str">
        <f>ADHB!HA297</f>
        <v/>
      </c>
      <c r="HB297" s="344"/>
      <c r="HC297" s="344"/>
      <c r="HD297" s="344"/>
      <c r="HE297" s="344"/>
      <c r="HF297" s="344"/>
      <c r="HG297" s="344"/>
      <c r="HH297" s="344"/>
      <c r="HI297" s="344"/>
      <c r="HJ297" s="344"/>
      <c r="HK297" s="344"/>
      <c r="HL297" s="349"/>
      <c r="HM297" s="350"/>
      <c r="HN297" s="341"/>
      <c r="HO297" s="342"/>
      <c r="HP297" s="368"/>
      <c r="HQ297" s="368"/>
      <c r="HR297" s="344" t="str">
        <f>ADHB!HR297</f>
        <v/>
      </c>
      <c r="HS297" s="344"/>
      <c r="HT297" s="344"/>
      <c r="HU297" s="344"/>
      <c r="HV297" s="344"/>
      <c r="HW297" s="344"/>
      <c r="HX297" s="344"/>
      <c r="HY297" s="344"/>
      <c r="HZ297" s="344"/>
      <c r="IA297" s="344"/>
      <c r="IB297" s="344"/>
      <c r="IC297" s="349"/>
      <c r="ID297" s="350"/>
      <c r="IE297" s="341"/>
      <c r="IF297" s="342"/>
      <c r="IG297" s="368"/>
      <c r="IH297" s="368"/>
      <c r="II297" s="344" t="str">
        <f>ADHB!II297</f>
        <v/>
      </c>
      <c r="IJ297" s="344"/>
      <c r="IK297" s="344"/>
      <c r="IL297" s="344"/>
      <c r="IM297" s="344"/>
      <c r="IN297" s="344"/>
      <c r="IO297" s="344"/>
      <c r="IP297" s="344"/>
      <c r="IQ297" s="344"/>
      <c r="IR297" s="344"/>
      <c r="IS297" s="344"/>
      <c r="IT297" s="349"/>
      <c r="IU297" s="350"/>
      <c r="IV297" s="341"/>
      <c r="IW297" s="342"/>
      <c r="IX297" s="368"/>
      <c r="IY297" s="368"/>
      <c r="IZ297" s="344" t="str">
        <f>ADHB!IZ297</f>
        <v/>
      </c>
      <c r="JA297" s="344"/>
      <c r="JB297" s="344"/>
      <c r="JC297" s="344"/>
      <c r="JD297" s="344"/>
      <c r="JE297" s="344"/>
      <c r="JF297" s="344"/>
      <c r="JG297" s="344"/>
      <c r="JH297" s="344"/>
      <c r="JI297" s="344"/>
      <c r="JJ297" s="344"/>
      <c r="JK297" s="349"/>
      <c r="JL297" s="350"/>
      <c r="JM297" s="341"/>
      <c r="JN297" s="342"/>
      <c r="JO297" s="368"/>
      <c r="JP297" s="368"/>
      <c r="JQ297" s="344" t="str">
        <f>ADHB!KY297</f>
        <v/>
      </c>
      <c r="JR297" s="344"/>
      <c r="JS297" s="344"/>
      <c r="JT297" s="344"/>
      <c r="JU297" s="344"/>
      <c r="JV297" s="344"/>
      <c r="JW297" s="344"/>
      <c r="JX297" s="344"/>
      <c r="JY297" s="344"/>
      <c r="JZ297" s="344"/>
      <c r="KA297" s="344"/>
      <c r="KB297" s="349"/>
      <c r="KC297" s="350"/>
      <c r="KD297" s="341"/>
      <c r="KE297" s="342"/>
      <c r="KF297" s="368"/>
      <c r="KG297" s="368"/>
      <c r="KH297" s="344" t="str">
        <f>ADHB!LP297</f>
        <v/>
      </c>
      <c r="KI297" s="344"/>
      <c r="KJ297" s="344"/>
      <c r="KK297" s="344"/>
      <c r="KL297" s="344"/>
      <c r="KM297" s="344"/>
      <c r="KN297" s="344"/>
      <c r="KO297" s="344"/>
      <c r="KP297" s="344"/>
      <c r="KQ297" s="344"/>
      <c r="KR297" s="344"/>
      <c r="KS297" s="349"/>
      <c r="KT297" s="350"/>
      <c r="KU297" s="351"/>
    </row>
    <row r="298" ht="15.75" customHeight="1">
      <c r="A298" s="369" t="s">
        <v>162</v>
      </c>
      <c r="B298" s="197"/>
      <c r="C298" s="370"/>
      <c r="D298" s="370"/>
      <c r="E298" s="371"/>
      <c r="F298" s="371"/>
      <c r="G298" s="372">
        <f>SUM(G215:G297)</f>
        <v>0</v>
      </c>
      <c r="H298" s="371"/>
      <c r="I298" s="372">
        <f>SUM(I215:I297)</f>
        <v>0</v>
      </c>
      <c r="J298" s="371"/>
      <c r="K298" s="371"/>
      <c r="L298" s="371"/>
      <c r="M298" s="372">
        <f>SUM(M215:M297)</f>
        <v>0</v>
      </c>
      <c r="N298" s="371"/>
      <c r="O298" s="372">
        <f t="shared" ref="O298:P298" si="2269">SUM(O215:O297)</f>
        <v>0</v>
      </c>
      <c r="P298" s="372">
        <f t="shared" si="2269"/>
        <v>0</v>
      </c>
      <c r="Q298" s="339"/>
      <c r="R298" s="369" t="s">
        <v>162</v>
      </c>
      <c r="S298" s="197"/>
      <c r="T298" s="370"/>
      <c r="U298" s="370"/>
      <c r="V298" s="371"/>
      <c r="W298" s="371"/>
      <c r="X298" s="372">
        <f>SUM(X215:X297)</f>
        <v>0</v>
      </c>
      <c r="Y298" s="371"/>
      <c r="Z298" s="372">
        <f>SUM(Z215:Z297)</f>
        <v>0</v>
      </c>
      <c r="AA298" s="371"/>
      <c r="AB298" s="371"/>
      <c r="AC298" s="371"/>
      <c r="AD298" s="372">
        <f>SUM(AD215:AD297)</f>
        <v>0</v>
      </c>
      <c r="AE298" s="371"/>
      <c r="AF298" s="372">
        <f t="shared" ref="AF298:AG298" si="2270">SUM(AF215:AF297)</f>
        <v>0</v>
      </c>
      <c r="AG298" s="372">
        <f t="shared" si="2270"/>
        <v>0</v>
      </c>
      <c r="AH298" s="339"/>
      <c r="AI298" s="369" t="s">
        <v>162</v>
      </c>
      <c r="AJ298" s="197"/>
      <c r="AK298" s="370"/>
      <c r="AL298" s="370"/>
      <c r="AM298" s="371"/>
      <c r="AN298" s="371"/>
      <c r="AO298" s="372">
        <f>SUM(AO215:AO297)</f>
        <v>0</v>
      </c>
      <c r="AP298" s="371"/>
      <c r="AQ298" s="372">
        <f>SUM(AQ215:AQ297)</f>
        <v>0</v>
      </c>
      <c r="AR298" s="371"/>
      <c r="AS298" s="371"/>
      <c r="AT298" s="371"/>
      <c r="AU298" s="372">
        <f>SUM(AU215:AU297)</f>
        <v>0</v>
      </c>
      <c r="AV298" s="371"/>
      <c r="AW298" s="372">
        <f t="shared" ref="AW298:AX298" si="2271">SUM(AW215:AW297)</f>
        <v>0</v>
      </c>
      <c r="AX298" s="372">
        <f t="shared" si="2271"/>
        <v>0</v>
      </c>
      <c r="AY298" s="339"/>
      <c r="AZ298" s="369" t="s">
        <v>162</v>
      </c>
      <c r="BA298" s="197"/>
      <c r="BB298" s="370"/>
      <c r="BC298" s="370"/>
      <c r="BD298" s="371"/>
      <c r="BE298" s="371"/>
      <c r="BF298" s="372">
        <f>SUM(BF215:BF297)</f>
        <v>0</v>
      </c>
      <c r="BG298" s="371"/>
      <c r="BH298" s="372">
        <f>SUM(BH215:BH297)</f>
        <v>0</v>
      </c>
      <c r="BI298" s="371"/>
      <c r="BJ298" s="371"/>
      <c r="BK298" s="371"/>
      <c r="BL298" s="372">
        <f>SUM(BL215:BL297)</f>
        <v>0</v>
      </c>
      <c r="BM298" s="371"/>
      <c r="BN298" s="372">
        <f t="shared" ref="BN298:BO298" si="2272">SUM(BN215:BN297)</f>
        <v>0</v>
      </c>
      <c r="BO298" s="372">
        <f t="shared" si="2272"/>
        <v>0</v>
      </c>
      <c r="BP298" s="339"/>
      <c r="BQ298" s="369" t="s">
        <v>162</v>
      </c>
      <c r="BR298" s="197"/>
      <c r="BS298" s="370"/>
      <c r="BT298" s="370"/>
      <c r="BU298" s="371"/>
      <c r="BV298" s="371"/>
      <c r="BW298" s="372">
        <f>SUM(BW215:BW297)</f>
        <v>0</v>
      </c>
      <c r="BX298" s="371"/>
      <c r="BY298" s="372">
        <f>SUM(BY215:BY297)</f>
        <v>0</v>
      </c>
      <c r="BZ298" s="371"/>
      <c r="CA298" s="371"/>
      <c r="CB298" s="371"/>
      <c r="CC298" s="372">
        <f>SUM(CC215:CC297)</f>
        <v>0</v>
      </c>
      <c r="CD298" s="371"/>
      <c r="CE298" s="372">
        <f t="shared" ref="CE298:CF298" si="2273">SUM(CE215:CE297)</f>
        <v>0</v>
      </c>
      <c r="CF298" s="372">
        <f t="shared" si="2273"/>
        <v>0</v>
      </c>
      <c r="CG298" s="339"/>
      <c r="CH298" s="369" t="s">
        <v>162</v>
      </c>
      <c r="CI298" s="197"/>
      <c r="CJ298" s="370"/>
      <c r="CK298" s="370"/>
      <c r="CL298" s="371"/>
      <c r="CM298" s="371"/>
      <c r="CN298" s="372">
        <f>SUM(CN215:CN297)</f>
        <v>0</v>
      </c>
      <c r="CO298" s="371"/>
      <c r="CP298" s="372">
        <f>SUM(CP215:CP297)</f>
        <v>0</v>
      </c>
      <c r="CQ298" s="371"/>
      <c r="CR298" s="371"/>
      <c r="CS298" s="371"/>
      <c r="CT298" s="372">
        <f>SUM(CT215:CT297)</f>
        <v>0</v>
      </c>
      <c r="CU298" s="371"/>
      <c r="CV298" s="372">
        <f t="shared" ref="CV298:CW298" si="2274">SUM(CV215:CV297)</f>
        <v>0</v>
      </c>
      <c r="CW298" s="372">
        <f t="shared" si="2274"/>
        <v>0</v>
      </c>
      <c r="CX298" s="339"/>
      <c r="CY298" s="369" t="s">
        <v>162</v>
      </c>
      <c r="CZ298" s="197"/>
      <c r="DA298" s="370"/>
      <c r="DB298" s="370"/>
      <c r="DC298" s="371"/>
      <c r="DD298" s="371"/>
      <c r="DE298" s="372">
        <f>SUM(DE215:DE297)</f>
        <v>0</v>
      </c>
      <c r="DF298" s="371"/>
      <c r="DG298" s="372">
        <f>SUM(DG215:DG297)</f>
        <v>0</v>
      </c>
      <c r="DH298" s="371"/>
      <c r="DI298" s="371"/>
      <c r="DJ298" s="371"/>
      <c r="DK298" s="372">
        <f>SUM(DK215:DK297)</f>
        <v>0</v>
      </c>
      <c r="DL298" s="371"/>
      <c r="DM298" s="372">
        <f t="shared" ref="DM298:DN298" si="2275">SUM(DM215:DM297)</f>
        <v>0</v>
      </c>
      <c r="DN298" s="372">
        <f t="shared" si="2275"/>
        <v>0</v>
      </c>
      <c r="DO298" s="339"/>
      <c r="DP298" s="369" t="s">
        <v>162</v>
      </c>
      <c r="DQ298" s="197"/>
      <c r="DR298" s="370"/>
      <c r="DS298" s="370"/>
      <c r="DT298" s="371"/>
      <c r="DU298" s="371"/>
      <c r="DV298" s="372">
        <f>SUM(DV215:DV297)</f>
        <v>0</v>
      </c>
      <c r="DW298" s="371"/>
      <c r="DX298" s="372">
        <f>SUM(DX215:DX297)</f>
        <v>0</v>
      </c>
      <c r="DY298" s="371"/>
      <c r="DZ298" s="371"/>
      <c r="EA298" s="371"/>
      <c r="EB298" s="372">
        <f>SUM(EB215:EB297)</f>
        <v>0</v>
      </c>
      <c r="EC298" s="371"/>
      <c r="ED298" s="372">
        <f t="shared" ref="ED298:EE298" si="2276">SUM(ED215:ED297)</f>
        <v>0</v>
      </c>
      <c r="EE298" s="372">
        <f t="shared" si="2276"/>
        <v>0</v>
      </c>
      <c r="EF298" s="339"/>
      <c r="EG298" s="369" t="s">
        <v>162</v>
      </c>
      <c r="EH298" s="197"/>
      <c r="EI298" s="370"/>
      <c r="EJ298" s="370"/>
      <c r="EK298" s="371"/>
      <c r="EL298" s="371"/>
      <c r="EM298" s="372">
        <f>SUM(EM215:EM297)</f>
        <v>0</v>
      </c>
      <c r="EN298" s="371"/>
      <c r="EO298" s="372">
        <f>SUM(EO215:EO297)</f>
        <v>0</v>
      </c>
      <c r="EP298" s="371"/>
      <c r="EQ298" s="371"/>
      <c r="ER298" s="371"/>
      <c r="ES298" s="372">
        <f>SUM(ES215:ES297)</f>
        <v>0</v>
      </c>
      <c r="ET298" s="371"/>
      <c r="EU298" s="372">
        <f t="shared" ref="EU298:EV298" si="2277">SUM(EU215:EU297)</f>
        <v>0</v>
      </c>
      <c r="EV298" s="372">
        <f t="shared" si="2277"/>
        <v>0</v>
      </c>
      <c r="EW298" s="339"/>
      <c r="EX298" s="369" t="s">
        <v>162</v>
      </c>
      <c r="EY298" s="197"/>
      <c r="EZ298" s="370"/>
      <c r="FA298" s="370"/>
      <c r="FB298" s="371"/>
      <c r="FC298" s="371"/>
      <c r="FD298" s="372">
        <f>SUM(FD215:FD297)</f>
        <v>112025.6748</v>
      </c>
      <c r="FE298" s="371"/>
      <c r="FF298" s="372">
        <f>SUM(FF215:FF297)</f>
        <v>0</v>
      </c>
      <c r="FG298" s="371"/>
      <c r="FH298" s="371"/>
      <c r="FI298" s="371"/>
      <c r="FJ298" s="372">
        <f>SUM(FJ215:FJ297)</f>
        <v>112025.6748</v>
      </c>
      <c r="FK298" s="371"/>
      <c r="FL298" s="372">
        <f t="shared" ref="FL298:FM298" si="2278">SUM(FL215:FL297)</f>
        <v>32968.02085</v>
      </c>
      <c r="FM298" s="372">
        <f t="shared" si="2278"/>
        <v>79057.6539</v>
      </c>
      <c r="FN298" s="339"/>
      <c r="FO298" s="369" t="s">
        <v>162</v>
      </c>
      <c r="FP298" s="197"/>
      <c r="FQ298" s="370"/>
      <c r="FR298" s="370"/>
      <c r="FS298" s="371"/>
      <c r="FT298" s="371"/>
      <c r="FU298" s="372">
        <f>SUM(FU215:FU297)</f>
        <v>107462.2054</v>
      </c>
      <c r="FV298" s="371"/>
      <c r="FW298" s="372">
        <f>SUM(FW215:FW297)</f>
        <v>0</v>
      </c>
      <c r="FX298" s="371"/>
      <c r="FY298" s="371"/>
      <c r="FZ298" s="371"/>
      <c r="GA298" s="372">
        <f>SUM(GA215:GA297)</f>
        <v>107462.2054</v>
      </c>
      <c r="GB298" s="371"/>
      <c r="GC298" s="372">
        <f t="shared" ref="GC298:GD298" si="2279">SUM(GC215:GC297)</f>
        <v>31625.03805</v>
      </c>
      <c r="GD298" s="372">
        <f t="shared" si="2279"/>
        <v>75837.1673</v>
      </c>
      <c r="GE298" s="339"/>
      <c r="GF298" s="369" t="s">
        <v>162</v>
      </c>
      <c r="GG298" s="197"/>
      <c r="GH298" s="370"/>
      <c r="GI298" s="370"/>
      <c r="GJ298" s="371"/>
      <c r="GK298" s="371"/>
      <c r="GL298" s="372">
        <f>SUM(GL215:GL297)</f>
        <v>105819.9201</v>
      </c>
      <c r="GM298" s="371"/>
      <c r="GN298" s="372">
        <f>SUM(GN215:GN297)</f>
        <v>0</v>
      </c>
      <c r="GO298" s="371"/>
      <c r="GP298" s="371"/>
      <c r="GQ298" s="371"/>
      <c r="GR298" s="372">
        <f>SUM(GR215:GR297)</f>
        <v>105819.9201</v>
      </c>
      <c r="GS298" s="371"/>
      <c r="GT298" s="372">
        <f t="shared" ref="GT298:GU298" si="2280">SUM(GT215:GT297)</f>
        <v>31141.73015</v>
      </c>
      <c r="GU298" s="372">
        <f t="shared" si="2280"/>
        <v>74678.18998</v>
      </c>
      <c r="GV298" s="339"/>
      <c r="GW298" s="369" t="s">
        <v>162</v>
      </c>
      <c r="GX298" s="197"/>
      <c r="GY298" s="370"/>
      <c r="GZ298" s="370"/>
      <c r="HA298" s="371"/>
      <c r="HB298" s="371"/>
      <c r="HC298" s="372">
        <f>SUM(HC215:HC297)</f>
        <v>132788.9459</v>
      </c>
      <c r="HD298" s="371"/>
      <c r="HE298" s="372">
        <f>SUM(HE215:HE297)</f>
        <v>0</v>
      </c>
      <c r="HF298" s="371"/>
      <c r="HG298" s="371"/>
      <c r="HH298" s="371"/>
      <c r="HI298" s="372">
        <f>SUM(HI215:HI297)</f>
        <v>132788.9459</v>
      </c>
      <c r="HJ298" s="371"/>
      <c r="HK298" s="372">
        <f t="shared" ref="HK298:HL298" si="2281">SUM(HK215:HK297)</f>
        <v>39078.44114</v>
      </c>
      <c r="HL298" s="372">
        <f t="shared" si="2281"/>
        <v>93710.50476</v>
      </c>
      <c r="HM298" s="339"/>
      <c r="HN298" s="369" t="s">
        <v>162</v>
      </c>
      <c r="HO298" s="197"/>
      <c r="HP298" s="370"/>
      <c r="HQ298" s="370"/>
      <c r="HR298" s="371"/>
      <c r="HS298" s="371"/>
      <c r="HT298" s="372">
        <f>SUM(HT215:HT297)</f>
        <v>98331.70806</v>
      </c>
      <c r="HU298" s="371"/>
      <c r="HV298" s="372">
        <f>SUM(HV215:HV297)</f>
        <v>0</v>
      </c>
      <c r="HW298" s="371"/>
      <c r="HX298" s="371"/>
      <c r="HY298" s="371"/>
      <c r="HZ298" s="372">
        <f>SUM(HZ215:HZ297)</f>
        <v>98331.70806</v>
      </c>
      <c r="IA298" s="371"/>
      <c r="IB298" s="372">
        <f t="shared" ref="IB298:IC298" si="2282">SUM(IB215:IB297)</f>
        <v>28938.02522</v>
      </c>
      <c r="IC298" s="372">
        <f t="shared" si="2282"/>
        <v>69393.68284</v>
      </c>
      <c r="ID298" s="339"/>
      <c r="IE298" s="369" t="s">
        <v>162</v>
      </c>
      <c r="IF298" s="197"/>
      <c r="IG298" s="370"/>
      <c r="IH298" s="370"/>
      <c r="II298" s="371"/>
      <c r="IJ298" s="371"/>
      <c r="IK298" s="372">
        <f>SUM(IK215:IK297)</f>
        <v>130147.2177</v>
      </c>
      <c r="IL298" s="371"/>
      <c r="IM298" s="372">
        <f>SUM(IM215:IM297)</f>
        <v>0</v>
      </c>
      <c r="IN298" s="371"/>
      <c r="IO298" s="371"/>
      <c r="IP298" s="371"/>
      <c r="IQ298" s="372">
        <f>SUM(IQ215:IQ297)</f>
        <v>130147.2177</v>
      </c>
      <c r="IR298" s="371"/>
      <c r="IS298" s="372">
        <f t="shared" ref="IS298:IT298" si="2283">SUM(IS215:IS297)</f>
        <v>38301.00729</v>
      </c>
      <c r="IT298" s="372">
        <f t="shared" si="2283"/>
        <v>91846.21036</v>
      </c>
      <c r="IU298" s="339"/>
      <c r="IV298" s="369" t="s">
        <v>162</v>
      </c>
      <c r="IW298" s="197"/>
      <c r="IX298" s="370"/>
      <c r="IY298" s="370"/>
      <c r="IZ298" s="371"/>
      <c r="JA298" s="371"/>
      <c r="JB298" s="372">
        <f>SUM(JB215:JB297)</f>
        <v>133472.8908</v>
      </c>
      <c r="JC298" s="371"/>
      <c r="JD298" s="372">
        <f>SUM(JD215:JD297)</f>
        <v>0</v>
      </c>
      <c r="JE298" s="371"/>
      <c r="JF298" s="371"/>
      <c r="JG298" s="371"/>
      <c r="JH298" s="372">
        <f>SUM(JH215:JH297)</f>
        <v>133472.8908</v>
      </c>
      <c r="JI298" s="371"/>
      <c r="JJ298" s="372">
        <f t="shared" ref="JJ298:JK298" si="2284">SUM(JJ215:JJ297)</f>
        <v>39279.71919</v>
      </c>
      <c r="JK298" s="372">
        <f t="shared" si="2284"/>
        <v>94193.1716</v>
      </c>
      <c r="JL298" s="339"/>
      <c r="JM298" s="369" t="s">
        <v>162</v>
      </c>
      <c r="JN298" s="197"/>
      <c r="JO298" s="370"/>
      <c r="JP298" s="370"/>
      <c r="JQ298" s="371"/>
      <c r="JR298" s="371"/>
      <c r="JS298" s="372">
        <f>SUM(JS215:JS297)</f>
        <v>0</v>
      </c>
      <c r="JT298" s="371"/>
      <c r="JU298" s="372">
        <f>SUM(JU215:JU297)</f>
        <v>0</v>
      </c>
      <c r="JV298" s="371"/>
      <c r="JW298" s="371"/>
      <c r="JX298" s="371"/>
      <c r="JY298" s="372">
        <f>SUM(JY215:JY297)</f>
        <v>0</v>
      </c>
      <c r="JZ298" s="371"/>
      <c r="KA298" s="372">
        <f t="shared" ref="KA298:KB298" si="2285">SUM(KA215:KA297)</f>
        <v>0</v>
      </c>
      <c r="KB298" s="372">
        <f t="shared" si="2285"/>
        <v>0</v>
      </c>
      <c r="KC298" s="339"/>
      <c r="KD298" s="369" t="s">
        <v>162</v>
      </c>
      <c r="KE298" s="197"/>
      <c r="KF298" s="370"/>
      <c r="KG298" s="370"/>
      <c r="KH298" s="371"/>
      <c r="KI298" s="371"/>
      <c r="KJ298" s="372">
        <f>SUM(KJ215:KJ297)</f>
        <v>0</v>
      </c>
      <c r="KK298" s="371"/>
      <c r="KL298" s="372">
        <f>SUM(KL215:KL297)</f>
        <v>0</v>
      </c>
      <c r="KM298" s="371"/>
      <c r="KN298" s="371"/>
      <c r="KO298" s="371"/>
      <c r="KP298" s="372">
        <f>SUM(KP215:KP297)</f>
        <v>0</v>
      </c>
      <c r="KQ298" s="371"/>
      <c r="KR298" s="372">
        <f t="shared" ref="KR298:KS298" si="2286">SUM(KR215:KR297)</f>
        <v>0</v>
      </c>
      <c r="KS298" s="372">
        <f t="shared" si="2286"/>
        <v>0</v>
      </c>
      <c r="KT298" s="339"/>
      <c r="KU298" s="340"/>
    </row>
    <row r="299" ht="15.75" customHeight="1">
      <c r="A299" s="341"/>
      <c r="B299" s="368"/>
      <c r="C299" s="368"/>
      <c r="D299" s="368"/>
      <c r="E299" s="344"/>
      <c r="F299" s="344"/>
      <c r="G299" s="344"/>
      <c r="H299" s="344"/>
      <c r="I299" s="344"/>
      <c r="J299" s="344"/>
      <c r="K299" s="344"/>
      <c r="L299" s="344"/>
      <c r="M299" s="344"/>
      <c r="N299" s="344"/>
      <c r="O299" s="348"/>
      <c r="P299" s="349"/>
      <c r="Q299" s="350"/>
      <c r="R299" s="341"/>
      <c r="S299" s="368"/>
      <c r="T299" s="368"/>
      <c r="U299" s="368"/>
      <c r="V299" s="344"/>
      <c r="W299" s="344"/>
      <c r="X299" s="344"/>
      <c r="Y299" s="344"/>
      <c r="Z299" s="344"/>
      <c r="AA299" s="344"/>
      <c r="AB299" s="344"/>
      <c r="AC299" s="344"/>
      <c r="AD299" s="344"/>
      <c r="AE299" s="344"/>
      <c r="AF299" s="348"/>
      <c r="AG299" s="349"/>
      <c r="AH299" s="350"/>
      <c r="AI299" s="341"/>
      <c r="AJ299" s="368"/>
      <c r="AK299" s="368"/>
      <c r="AL299" s="368"/>
      <c r="AM299" s="344"/>
      <c r="AN299" s="344"/>
      <c r="AO299" s="344"/>
      <c r="AP299" s="344"/>
      <c r="AQ299" s="344"/>
      <c r="AR299" s="344"/>
      <c r="AS299" s="344"/>
      <c r="AT299" s="344"/>
      <c r="AU299" s="344"/>
      <c r="AV299" s="344"/>
      <c r="AW299" s="348"/>
      <c r="AX299" s="349"/>
      <c r="AY299" s="350"/>
      <c r="AZ299" s="341"/>
      <c r="BA299" s="368"/>
      <c r="BB299" s="368"/>
      <c r="BC299" s="368"/>
      <c r="BD299" s="344"/>
      <c r="BE299" s="344"/>
      <c r="BF299" s="344"/>
      <c r="BG299" s="344"/>
      <c r="BH299" s="344"/>
      <c r="BI299" s="344"/>
      <c r="BJ299" s="344"/>
      <c r="BK299" s="344"/>
      <c r="BL299" s="344"/>
      <c r="BM299" s="344"/>
      <c r="BN299" s="348"/>
      <c r="BO299" s="349"/>
      <c r="BP299" s="350"/>
      <c r="BQ299" s="341"/>
      <c r="BR299" s="368"/>
      <c r="BS299" s="368"/>
      <c r="BT299" s="368"/>
      <c r="BU299" s="344"/>
      <c r="BV299" s="344"/>
      <c r="BW299" s="344"/>
      <c r="BX299" s="344"/>
      <c r="BY299" s="344"/>
      <c r="BZ299" s="344"/>
      <c r="CA299" s="344"/>
      <c r="CB299" s="344"/>
      <c r="CC299" s="344"/>
      <c r="CD299" s="344"/>
      <c r="CE299" s="348"/>
      <c r="CF299" s="349"/>
      <c r="CG299" s="350"/>
      <c r="CH299" s="341"/>
      <c r="CI299" s="368"/>
      <c r="CJ299" s="368"/>
      <c r="CK299" s="368"/>
      <c r="CL299" s="344"/>
      <c r="CM299" s="344"/>
      <c r="CN299" s="344"/>
      <c r="CO299" s="344"/>
      <c r="CP299" s="344"/>
      <c r="CQ299" s="344"/>
      <c r="CR299" s="344"/>
      <c r="CS299" s="344"/>
      <c r="CT299" s="344"/>
      <c r="CU299" s="344"/>
      <c r="CV299" s="348"/>
      <c r="CW299" s="349"/>
      <c r="CX299" s="350"/>
      <c r="CY299" s="341"/>
      <c r="CZ299" s="368"/>
      <c r="DA299" s="368"/>
      <c r="DB299" s="368"/>
      <c r="DC299" s="344"/>
      <c r="DD299" s="344"/>
      <c r="DE299" s="344"/>
      <c r="DF299" s="344"/>
      <c r="DG299" s="344"/>
      <c r="DH299" s="344"/>
      <c r="DI299" s="344"/>
      <c r="DJ299" s="344"/>
      <c r="DK299" s="344"/>
      <c r="DL299" s="344"/>
      <c r="DM299" s="348"/>
      <c r="DN299" s="349"/>
      <c r="DO299" s="350"/>
      <c r="DP299" s="341"/>
      <c r="DQ299" s="368"/>
      <c r="DR299" s="368"/>
      <c r="DS299" s="368"/>
      <c r="DT299" s="344"/>
      <c r="DU299" s="344"/>
      <c r="DV299" s="344"/>
      <c r="DW299" s="344"/>
      <c r="DX299" s="344"/>
      <c r="DY299" s="344"/>
      <c r="DZ299" s="344"/>
      <c r="EA299" s="344"/>
      <c r="EB299" s="344"/>
      <c r="EC299" s="344"/>
      <c r="ED299" s="348"/>
      <c r="EE299" s="349"/>
      <c r="EF299" s="350"/>
      <c r="EG299" s="341"/>
      <c r="EH299" s="368"/>
      <c r="EI299" s="368"/>
      <c r="EJ299" s="368"/>
      <c r="EK299" s="344"/>
      <c r="EL299" s="344"/>
      <c r="EM299" s="344"/>
      <c r="EN299" s="344"/>
      <c r="EO299" s="344"/>
      <c r="EP299" s="344"/>
      <c r="EQ299" s="344"/>
      <c r="ER299" s="344"/>
      <c r="ES299" s="344"/>
      <c r="ET299" s="344"/>
      <c r="EU299" s="348"/>
      <c r="EV299" s="349"/>
      <c r="EW299" s="350"/>
      <c r="EX299" s="341"/>
      <c r="EY299" s="368"/>
      <c r="EZ299" s="368"/>
      <c r="FA299" s="368"/>
      <c r="FB299" s="344"/>
      <c r="FC299" s="344"/>
      <c r="FD299" s="344"/>
      <c r="FE299" s="344"/>
      <c r="FF299" s="344"/>
      <c r="FG299" s="344"/>
      <c r="FH299" s="344"/>
      <c r="FI299" s="344"/>
      <c r="FJ299" s="344"/>
      <c r="FK299" s="344"/>
      <c r="FL299" s="348"/>
      <c r="FM299" s="349"/>
      <c r="FN299" s="350"/>
      <c r="FO299" s="341"/>
      <c r="FP299" s="368"/>
      <c r="FQ299" s="368"/>
      <c r="FR299" s="368"/>
      <c r="FS299" s="344"/>
      <c r="FT299" s="344"/>
      <c r="FU299" s="344"/>
      <c r="FV299" s="344"/>
      <c r="FW299" s="344"/>
      <c r="FX299" s="344"/>
      <c r="FY299" s="344"/>
      <c r="FZ299" s="344"/>
      <c r="GA299" s="344"/>
      <c r="GB299" s="344"/>
      <c r="GC299" s="348"/>
      <c r="GD299" s="349"/>
      <c r="GE299" s="350"/>
      <c r="GF299" s="341"/>
      <c r="GG299" s="368"/>
      <c r="GH299" s="368"/>
      <c r="GI299" s="368"/>
      <c r="GJ299" s="344"/>
      <c r="GK299" s="344"/>
      <c r="GL299" s="344"/>
      <c r="GM299" s="344"/>
      <c r="GN299" s="344"/>
      <c r="GO299" s="344"/>
      <c r="GP299" s="344"/>
      <c r="GQ299" s="344"/>
      <c r="GR299" s="344"/>
      <c r="GS299" s="344"/>
      <c r="GT299" s="348"/>
      <c r="GU299" s="349"/>
      <c r="GV299" s="350"/>
      <c r="GW299" s="341"/>
      <c r="GX299" s="368"/>
      <c r="GY299" s="368"/>
      <c r="GZ299" s="368"/>
      <c r="HA299" s="344"/>
      <c r="HB299" s="344"/>
      <c r="HC299" s="344"/>
      <c r="HD299" s="344"/>
      <c r="HE299" s="344"/>
      <c r="HF299" s="344"/>
      <c r="HG299" s="344"/>
      <c r="HH299" s="344"/>
      <c r="HI299" s="344"/>
      <c r="HJ299" s="344"/>
      <c r="HK299" s="348"/>
      <c r="HL299" s="349"/>
      <c r="HM299" s="350"/>
      <c r="HN299" s="341"/>
      <c r="HO299" s="368"/>
      <c r="HP299" s="368"/>
      <c r="HQ299" s="368"/>
      <c r="HR299" s="344"/>
      <c r="HS299" s="344"/>
      <c r="HT299" s="344"/>
      <c r="HU299" s="344"/>
      <c r="HV299" s="344"/>
      <c r="HW299" s="344"/>
      <c r="HX299" s="344"/>
      <c r="HY299" s="344"/>
      <c r="HZ299" s="344"/>
      <c r="IA299" s="344"/>
      <c r="IB299" s="348"/>
      <c r="IC299" s="349"/>
      <c r="ID299" s="350"/>
      <c r="IE299" s="341"/>
      <c r="IF299" s="368"/>
      <c r="IG299" s="368"/>
      <c r="IH299" s="368"/>
      <c r="II299" s="344"/>
      <c r="IJ299" s="344"/>
      <c r="IK299" s="344"/>
      <c r="IL299" s="344"/>
      <c r="IM299" s="344"/>
      <c r="IN299" s="344"/>
      <c r="IO299" s="344"/>
      <c r="IP299" s="344"/>
      <c r="IQ299" s="344"/>
      <c r="IR299" s="344"/>
      <c r="IS299" s="348"/>
      <c r="IT299" s="349"/>
      <c r="IU299" s="350"/>
      <c r="IV299" s="341"/>
      <c r="IW299" s="368"/>
      <c r="IX299" s="368"/>
      <c r="IY299" s="368"/>
      <c r="IZ299" s="344"/>
      <c r="JA299" s="344"/>
      <c r="JB299" s="344"/>
      <c r="JC299" s="344"/>
      <c r="JD299" s="344"/>
      <c r="JE299" s="344"/>
      <c r="JF299" s="344"/>
      <c r="JG299" s="344"/>
      <c r="JH299" s="344"/>
      <c r="JI299" s="344"/>
      <c r="JJ299" s="348"/>
      <c r="JK299" s="349"/>
      <c r="JL299" s="350"/>
      <c r="JM299" s="341"/>
      <c r="JN299" s="368"/>
      <c r="JO299" s="368"/>
      <c r="JP299" s="368"/>
      <c r="JQ299" s="344"/>
      <c r="JR299" s="344"/>
      <c r="JS299" s="344"/>
      <c r="JT299" s="344"/>
      <c r="JU299" s="344"/>
      <c r="JV299" s="344"/>
      <c r="JW299" s="344"/>
      <c r="JX299" s="344"/>
      <c r="JY299" s="344"/>
      <c r="JZ299" s="344"/>
      <c r="KA299" s="348"/>
      <c r="KB299" s="349"/>
      <c r="KC299" s="350"/>
      <c r="KD299" s="341"/>
      <c r="KE299" s="368"/>
      <c r="KF299" s="368"/>
      <c r="KG299" s="368"/>
      <c r="KH299" s="344"/>
      <c r="KI299" s="344"/>
      <c r="KJ299" s="344"/>
      <c r="KK299" s="344"/>
      <c r="KL299" s="344"/>
      <c r="KM299" s="344"/>
      <c r="KN299" s="344"/>
      <c r="KO299" s="344"/>
      <c r="KP299" s="344"/>
      <c r="KQ299" s="344"/>
      <c r="KR299" s="348"/>
      <c r="KS299" s="349"/>
      <c r="KT299" s="350"/>
      <c r="KU299" s="351"/>
    </row>
    <row r="300" ht="15.75" customHeight="1">
      <c r="A300" s="341"/>
      <c r="B300" s="373" t="str">
        <f>"Output Sekunder "&amp;" %"</f>
        <v>Output Sekunder  %</v>
      </c>
      <c r="C300" s="374"/>
      <c r="D300" s="374"/>
      <c r="E300" s="344"/>
      <c r="F300" s="375"/>
      <c r="G300" s="375"/>
      <c r="H300" s="375"/>
      <c r="I300" s="375"/>
      <c r="J300" s="375"/>
      <c r="K300" s="375"/>
      <c r="L300" s="375"/>
      <c r="M300" s="376">
        <f>E300/100*M298</f>
        <v>0</v>
      </c>
      <c r="N300" s="375"/>
      <c r="O300" s="375"/>
      <c r="P300" s="377">
        <f t="shared" ref="P300:P301" si="2287">M300</f>
        <v>0</v>
      </c>
      <c r="Q300" s="350"/>
      <c r="R300" s="341"/>
      <c r="S300" s="373" t="str">
        <f>"Output Sekunder "&amp;" %"</f>
        <v>Output Sekunder  %</v>
      </c>
      <c r="T300" s="374"/>
      <c r="U300" s="374"/>
      <c r="V300" s="344"/>
      <c r="W300" s="375"/>
      <c r="X300" s="375"/>
      <c r="Y300" s="375"/>
      <c r="Z300" s="375"/>
      <c r="AA300" s="375"/>
      <c r="AB300" s="375"/>
      <c r="AC300" s="375"/>
      <c r="AD300" s="376">
        <f>V300/100*AD298</f>
        <v>0</v>
      </c>
      <c r="AE300" s="375"/>
      <c r="AF300" s="375"/>
      <c r="AG300" s="377">
        <f t="shared" ref="AG300:AG301" si="2288">AD300</f>
        <v>0</v>
      </c>
      <c r="AH300" s="350"/>
      <c r="AI300" s="341"/>
      <c r="AJ300" s="373" t="str">
        <f>"Output Sekunder "&amp;" %"</f>
        <v>Output Sekunder  %</v>
      </c>
      <c r="AK300" s="374"/>
      <c r="AL300" s="374"/>
      <c r="AM300" s="344"/>
      <c r="AN300" s="375"/>
      <c r="AO300" s="375"/>
      <c r="AP300" s="375"/>
      <c r="AQ300" s="375"/>
      <c r="AR300" s="375"/>
      <c r="AS300" s="375"/>
      <c r="AT300" s="375"/>
      <c r="AU300" s="376">
        <f>AM300/100*AU298</f>
        <v>0</v>
      </c>
      <c r="AV300" s="375"/>
      <c r="AW300" s="375"/>
      <c r="AX300" s="377">
        <f t="shared" ref="AX300:AX301" si="2289">AU300</f>
        <v>0</v>
      </c>
      <c r="AY300" s="350"/>
      <c r="AZ300" s="341"/>
      <c r="BA300" s="373" t="str">
        <f>"Output Sekunder "&amp;" %"</f>
        <v>Output Sekunder  %</v>
      </c>
      <c r="BB300" s="374"/>
      <c r="BC300" s="374"/>
      <c r="BD300" s="344"/>
      <c r="BE300" s="375"/>
      <c r="BF300" s="375"/>
      <c r="BG300" s="375"/>
      <c r="BH300" s="375"/>
      <c r="BI300" s="375"/>
      <c r="BJ300" s="375"/>
      <c r="BK300" s="375"/>
      <c r="BL300" s="376">
        <f>BD300/100*BL298</f>
        <v>0</v>
      </c>
      <c r="BM300" s="375"/>
      <c r="BN300" s="375"/>
      <c r="BO300" s="377">
        <f t="shared" ref="BO300:BO301" si="2290">BL300</f>
        <v>0</v>
      </c>
      <c r="BP300" s="350"/>
      <c r="BQ300" s="341"/>
      <c r="BR300" s="373" t="str">
        <f>"Output Sekunder "&amp;" %"</f>
        <v>Output Sekunder  %</v>
      </c>
      <c r="BS300" s="374"/>
      <c r="BT300" s="374"/>
      <c r="BU300" s="344"/>
      <c r="BV300" s="375"/>
      <c r="BW300" s="375"/>
      <c r="BX300" s="375"/>
      <c r="BY300" s="375"/>
      <c r="BZ300" s="375"/>
      <c r="CA300" s="375"/>
      <c r="CB300" s="375"/>
      <c r="CC300" s="376">
        <f>BU300/100*CC298</f>
        <v>0</v>
      </c>
      <c r="CD300" s="375"/>
      <c r="CE300" s="375"/>
      <c r="CF300" s="377">
        <f t="shared" ref="CF300:CF301" si="2291">CC300</f>
        <v>0</v>
      </c>
      <c r="CG300" s="350"/>
      <c r="CH300" s="341"/>
      <c r="CI300" s="373" t="str">
        <f>"Output Sekunder "&amp;" %"</f>
        <v>Output Sekunder  %</v>
      </c>
      <c r="CJ300" s="374"/>
      <c r="CK300" s="374"/>
      <c r="CL300" s="344"/>
      <c r="CM300" s="375"/>
      <c r="CN300" s="375"/>
      <c r="CO300" s="375"/>
      <c r="CP300" s="375"/>
      <c r="CQ300" s="375"/>
      <c r="CR300" s="375"/>
      <c r="CS300" s="375"/>
      <c r="CT300" s="376">
        <f>CL300/100*CT298</f>
        <v>0</v>
      </c>
      <c r="CU300" s="375"/>
      <c r="CV300" s="375"/>
      <c r="CW300" s="377">
        <f t="shared" ref="CW300:CW301" si="2292">CT300</f>
        <v>0</v>
      </c>
      <c r="CX300" s="350"/>
      <c r="CY300" s="341"/>
      <c r="CZ300" s="373" t="str">
        <f>"Output Sekunder "&amp;" %"</f>
        <v>Output Sekunder  %</v>
      </c>
      <c r="DA300" s="374"/>
      <c r="DB300" s="374"/>
      <c r="DC300" s="344"/>
      <c r="DD300" s="375"/>
      <c r="DE300" s="375"/>
      <c r="DF300" s="375"/>
      <c r="DG300" s="375"/>
      <c r="DH300" s="375"/>
      <c r="DI300" s="375"/>
      <c r="DJ300" s="375"/>
      <c r="DK300" s="376">
        <f>DC300/100*DK298</f>
        <v>0</v>
      </c>
      <c r="DL300" s="375"/>
      <c r="DM300" s="375"/>
      <c r="DN300" s="377">
        <f t="shared" ref="DN300:DN301" si="2293">DK300</f>
        <v>0</v>
      </c>
      <c r="DO300" s="350"/>
      <c r="DP300" s="341"/>
      <c r="DQ300" s="373" t="str">
        <f>"Output Sekunder "&amp;" %"</f>
        <v>Output Sekunder  %</v>
      </c>
      <c r="DR300" s="374"/>
      <c r="DS300" s="374"/>
      <c r="DT300" s="344"/>
      <c r="DU300" s="375"/>
      <c r="DV300" s="375"/>
      <c r="DW300" s="375"/>
      <c r="DX300" s="375"/>
      <c r="DY300" s="375"/>
      <c r="DZ300" s="375"/>
      <c r="EA300" s="375"/>
      <c r="EB300" s="376">
        <f>DT300/100*EB298</f>
        <v>0</v>
      </c>
      <c r="EC300" s="375"/>
      <c r="ED300" s="375"/>
      <c r="EE300" s="377">
        <f t="shared" ref="EE300:EE301" si="2294">EB300</f>
        <v>0</v>
      </c>
      <c r="EF300" s="350"/>
      <c r="EG300" s="341"/>
      <c r="EH300" s="373" t="str">
        <f>"Output Sekunder "&amp;" %"</f>
        <v>Output Sekunder  %</v>
      </c>
      <c r="EI300" s="374"/>
      <c r="EJ300" s="374"/>
      <c r="EK300" s="344"/>
      <c r="EL300" s="375"/>
      <c r="EM300" s="375"/>
      <c r="EN300" s="375"/>
      <c r="EO300" s="375"/>
      <c r="EP300" s="375"/>
      <c r="EQ300" s="375"/>
      <c r="ER300" s="375"/>
      <c r="ES300" s="376">
        <f>EK300/100*ES298</f>
        <v>0</v>
      </c>
      <c r="ET300" s="375"/>
      <c r="EU300" s="375"/>
      <c r="EV300" s="377">
        <f t="shared" ref="EV300:EV301" si="2295">ES300</f>
        <v>0</v>
      </c>
      <c r="EW300" s="350"/>
      <c r="EX300" s="341"/>
      <c r="EY300" s="373" t="str">
        <f>"Output Sekunder "&amp;" %"</f>
        <v>Output Sekunder  %</v>
      </c>
      <c r="EZ300" s="374"/>
      <c r="FA300" s="374"/>
      <c r="FB300" s="344"/>
      <c r="FC300" s="375"/>
      <c r="FD300" s="375"/>
      <c r="FE300" s="375"/>
      <c r="FF300" s="375"/>
      <c r="FG300" s="375"/>
      <c r="FH300" s="375"/>
      <c r="FI300" s="375"/>
      <c r="FJ300" s="376">
        <f>FB300/100*FJ298</f>
        <v>0</v>
      </c>
      <c r="FK300" s="375"/>
      <c r="FL300" s="375"/>
      <c r="FM300" s="377">
        <f t="shared" ref="FM300:FM301" si="2296">FJ300</f>
        <v>0</v>
      </c>
      <c r="FN300" s="350"/>
      <c r="FO300" s="341"/>
      <c r="FP300" s="373" t="str">
        <f>"Output Sekunder "&amp;" %"</f>
        <v>Output Sekunder  %</v>
      </c>
      <c r="FQ300" s="374"/>
      <c r="FR300" s="374"/>
      <c r="FS300" s="344"/>
      <c r="FT300" s="375"/>
      <c r="FU300" s="375"/>
      <c r="FV300" s="375"/>
      <c r="FW300" s="375"/>
      <c r="FX300" s="375"/>
      <c r="FY300" s="375"/>
      <c r="FZ300" s="375"/>
      <c r="GA300" s="376">
        <f>FS300/100*GA298</f>
        <v>0</v>
      </c>
      <c r="GB300" s="375"/>
      <c r="GC300" s="375"/>
      <c r="GD300" s="377">
        <f t="shared" ref="GD300:GD301" si="2297">GA300</f>
        <v>0</v>
      </c>
      <c r="GE300" s="350"/>
      <c r="GF300" s="341"/>
      <c r="GG300" s="373" t="str">
        <f>"Output Sekunder "&amp;" %"</f>
        <v>Output Sekunder  %</v>
      </c>
      <c r="GH300" s="374"/>
      <c r="GI300" s="374"/>
      <c r="GJ300" s="344"/>
      <c r="GK300" s="375"/>
      <c r="GL300" s="375"/>
      <c r="GM300" s="375"/>
      <c r="GN300" s="375"/>
      <c r="GO300" s="375"/>
      <c r="GP300" s="375"/>
      <c r="GQ300" s="375"/>
      <c r="GR300" s="376">
        <f>GJ300/100*GR298</f>
        <v>0</v>
      </c>
      <c r="GS300" s="375"/>
      <c r="GT300" s="375"/>
      <c r="GU300" s="377">
        <f t="shared" ref="GU300:GU301" si="2298">GR300</f>
        <v>0</v>
      </c>
      <c r="GV300" s="350"/>
      <c r="GW300" s="341"/>
      <c r="GX300" s="373" t="str">
        <f>"Output Sekunder "&amp;" %"</f>
        <v>Output Sekunder  %</v>
      </c>
      <c r="GY300" s="374"/>
      <c r="GZ300" s="374"/>
      <c r="HA300" s="344"/>
      <c r="HB300" s="375"/>
      <c r="HC300" s="375"/>
      <c r="HD300" s="375"/>
      <c r="HE300" s="375"/>
      <c r="HF300" s="375"/>
      <c r="HG300" s="375"/>
      <c r="HH300" s="375"/>
      <c r="HI300" s="376">
        <f>HA300/100*HI298</f>
        <v>0</v>
      </c>
      <c r="HJ300" s="375"/>
      <c r="HK300" s="375"/>
      <c r="HL300" s="377">
        <f t="shared" ref="HL300:HL301" si="2299">HI300</f>
        <v>0</v>
      </c>
      <c r="HM300" s="350"/>
      <c r="HN300" s="341"/>
      <c r="HO300" s="373" t="str">
        <f>"Output Sekunder "&amp;" %"</f>
        <v>Output Sekunder  %</v>
      </c>
      <c r="HP300" s="374"/>
      <c r="HQ300" s="374"/>
      <c r="HR300" s="344"/>
      <c r="HS300" s="375"/>
      <c r="HT300" s="375"/>
      <c r="HU300" s="375"/>
      <c r="HV300" s="375"/>
      <c r="HW300" s="375"/>
      <c r="HX300" s="375"/>
      <c r="HY300" s="375"/>
      <c r="HZ300" s="376">
        <f>HR300/100*HZ298</f>
        <v>0</v>
      </c>
      <c r="IA300" s="375"/>
      <c r="IB300" s="375"/>
      <c r="IC300" s="377">
        <f t="shared" ref="IC300:IC301" si="2300">HZ300</f>
        <v>0</v>
      </c>
      <c r="ID300" s="350"/>
      <c r="IE300" s="341"/>
      <c r="IF300" s="373" t="str">
        <f>"Output Sekunder "&amp;" %"</f>
        <v>Output Sekunder  %</v>
      </c>
      <c r="IG300" s="374"/>
      <c r="IH300" s="374"/>
      <c r="II300" s="344"/>
      <c r="IJ300" s="375"/>
      <c r="IK300" s="375"/>
      <c r="IL300" s="375"/>
      <c r="IM300" s="375"/>
      <c r="IN300" s="375"/>
      <c r="IO300" s="375"/>
      <c r="IP300" s="375"/>
      <c r="IQ300" s="376">
        <f>II300/100*IQ298</f>
        <v>0</v>
      </c>
      <c r="IR300" s="375"/>
      <c r="IS300" s="375"/>
      <c r="IT300" s="377">
        <f t="shared" ref="IT300:IT301" si="2301">IQ300</f>
        <v>0</v>
      </c>
      <c r="IU300" s="350"/>
      <c r="IV300" s="341"/>
      <c r="IW300" s="373" t="str">
        <f>"Output Sekunder "&amp;" %"</f>
        <v>Output Sekunder  %</v>
      </c>
      <c r="IX300" s="374"/>
      <c r="IY300" s="374"/>
      <c r="IZ300" s="344"/>
      <c r="JA300" s="375"/>
      <c r="JB300" s="375"/>
      <c r="JC300" s="375"/>
      <c r="JD300" s="375"/>
      <c r="JE300" s="375"/>
      <c r="JF300" s="375"/>
      <c r="JG300" s="375"/>
      <c r="JH300" s="376">
        <f>IZ300/100*JH298</f>
        <v>0</v>
      </c>
      <c r="JI300" s="375"/>
      <c r="JJ300" s="375"/>
      <c r="JK300" s="377">
        <f t="shared" ref="JK300:JK301" si="2302">JH300</f>
        <v>0</v>
      </c>
      <c r="JL300" s="350"/>
      <c r="JM300" s="341"/>
      <c r="JN300" s="373" t="str">
        <f>"Output Sekunder "&amp;" %"</f>
        <v>Output Sekunder  %</v>
      </c>
      <c r="JO300" s="374"/>
      <c r="JP300" s="374"/>
      <c r="JQ300" s="344"/>
      <c r="JR300" s="375"/>
      <c r="JS300" s="375"/>
      <c r="JT300" s="375"/>
      <c r="JU300" s="375"/>
      <c r="JV300" s="375"/>
      <c r="JW300" s="375"/>
      <c r="JX300" s="375"/>
      <c r="JY300" s="376">
        <f>JQ300/100*JY298</f>
        <v>0</v>
      </c>
      <c r="JZ300" s="375"/>
      <c r="KA300" s="375"/>
      <c r="KB300" s="377">
        <f t="shared" ref="KB300:KB301" si="2303">JY300</f>
        <v>0</v>
      </c>
      <c r="KC300" s="350"/>
      <c r="KD300" s="341"/>
      <c r="KE300" s="373" t="str">
        <f>"Output Sekunder "&amp;" %"</f>
        <v>Output Sekunder  %</v>
      </c>
      <c r="KF300" s="374"/>
      <c r="KG300" s="374"/>
      <c r="KH300" s="344"/>
      <c r="KI300" s="375"/>
      <c r="KJ300" s="375"/>
      <c r="KK300" s="375"/>
      <c r="KL300" s="375"/>
      <c r="KM300" s="375"/>
      <c r="KN300" s="375"/>
      <c r="KO300" s="375"/>
      <c r="KP300" s="376">
        <f>KH300/100*KP298</f>
        <v>0</v>
      </c>
      <c r="KQ300" s="375"/>
      <c r="KR300" s="375"/>
      <c r="KS300" s="377">
        <f t="shared" ref="KS300:KS301" si="2304">KP300</f>
        <v>0</v>
      </c>
      <c r="KT300" s="350"/>
      <c r="KU300" s="351"/>
    </row>
    <row r="301" ht="15.75" customHeight="1">
      <c r="A301" s="341"/>
      <c r="B301" s="378" t="str">
        <f>"Adjusment "&amp;" %"</f>
        <v>Adjusment  %</v>
      </c>
      <c r="C301" s="379"/>
      <c r="D301" s="379"/>
      <c r="E301" s="344"/>
      <c r="F301" s="375"/>
      <c r="G301" s="375"/>
      <c r="H301" s="375"/>
      <c r="I301" s="375"/>
      <c r="J301" s="375"/>
      <c r="K301" s="375"/>
      <c r="L301" s="375"/>
      <c r="M301" s="380">
        <f>E301/100*(M298+M300)</f>
        <v>0</v>
      </c>
      <c r="N301" s="375"/>
      <c r="O301" s="375"/>
      <c r="P301" s="381">
        <f t="shared" si="2287"/>
        <v>0</v>
      </c>
      <c r="Q301" s="350"/>
      <c r="R301" s="341"/>
      <c r="S301" s="378" t="str">
        <f>"Adjusment "&amp;" %"</f>
        <v>Adjusment  %</v>
      </c>
      <c r="T301" s="379"/>
      <c r="U301" s="379"/>
      <c r="V301" s="344"/>
      <c r="W301" s="375"/>
      <c r="X301" s="375"/>
      <c r="Y301" s="375"/>
      <c r="Z301" s="375"/>
      <c r="AA301" s="375"/>
      <c r="AB301" s="375"/>
      <c r="AC301" s="375"/>
      <c r="AD301" s="380">
        <f>V301/100*(AD298+AD300)</f>
        <v>0</v>
      </c>
      <c r="AE301" s="375"/>
      <c r="AF301" s="375"/>
      <c r="AG301" s="381">
        <f t="shared" si="2288"/>
        <v>0</v>
      </c>
      <c r="AH301" s="350"/>
      <c r="AI301" s="341"/>
      <c r="AJ301" s="378" t="str">
        <f>"Adjusment "&amp;" %"</f>
        <v>Adjusment  %</v>
      </c>
      <c r="AK301" s="379"/>
      <c r="AL301" s="379"/>
      <c r="AM301" s="344"/>
      <c r="AN301" s="375"/>
      <c r="AO301" s="375"/>
      <c r="AP301" s="375"/>
      <c r="AQ301" s="375"/>
      <c r="AR301" s="375"/>
      <c r="AS301" s="375"/>
      <c r="AT301" s="375"/>
      <c r="AU301" s="380">
        <f>AM301/100*(AU298+AU300)</f>
        <v>0</v>
      </c>
      <c r="AV301" s="375"/>
      <c r="AW301" s="375"/>
      <c r="AX301" s="381">
        <f t="shared" si="2289"/>
        <v>0</v>
      </c>
      <c r="AY301" s="350"/>
      <c r="AZ301" s="341"/>
      <c r="BA301" s="378" t="str">
        <f>"Adjusment "&amp;" %"</f>
        <v>Adjusment  %</v>
      </c>
      <c r="BB301" s="379"/>
      <c r="BC301" s="379"/>
      <c r="BD301" s="344"/>
      <c r="BE301" s="375"/>
      <c r="BF301" s="375"/>
      <c r="BG301" s="375"/>
      <c r="BH301" s="375"/>
      <c r="BI301" s="375"/>
      <c r="BJ301" s="375"/>
      <c r="BK301" s="375"/>
      <c r="BL301" s="380">
        <f>BD301/100*(BL298+BL300)</f>
        <v>0</v>
      </c>
      <c r="BM301" s="375"/>
      <c r="BN301" s="375"/>
      <c r="BO301" s="381">
        <f t="shared" si="2290"/>
        <v>0</v>
      </c>
      <c r="BP301" s="350"/>
      <c r="BQ301" s="341"/>
      <c r="BR301" s="378" t="str">
        <f>"Adjusment "&amp;" %"</f>
        <v>Adjusment  %</v>
      </c>
      <c r="BS301" s="379"/>
      <c r="BT301" s="379"/>
      <c r="BU301" s="344"/>
      <c r="BV301" s="375"/>
      <c r="BW301" s="375"/>
      <c r="BX301" s="375"/>
      <c r="BY301" s="375"/>
      <c r="BZ301" s="375"/>
      <c r="CA301" s="375"/>
      <c r="CB301" s="375"/>
      <c r="CC301" s="380">
        <f>BU301/100*(CC298+CC300)</f>
        <v>0</v>
      </c>
      <c r="CD301" s="375"/>
      <c r="CE301" s="375"/>
      <c r="CF301" s="381">
        <f t="shared" si="2291"/>
        <v>0</v>
      </c>
      <c r="CG301" s="350"/>
      <c r="CH301" s="341"/>
      <c r="CI301" s="378" t="str">
        <f>"Adjusment "&amp;" %"</f>
        <v>Adjusment  %</v>
      </c>
      <c r="CJ301" s="379"/>
      <c r="CK301" s="379"/>
      <c r="CL301" s="344"/>
      <c r="CM301" s="375"/>
      <c r="CN301" s="375"/>
      <c r="CO301" s="375"/>
      <c r="CP301" s="375"/>
      <c r="CQ301" s="375"/>
      <c r="CR301" s="375"/>
      <c r="CS301" s="375"/>
      <c r="CT301" s="380">
        <f>CL301/100*(CT298+CT300)</f>
        <v>0</v>
      </c>
      <c r="CU301" s="375"/>
      <c r="CV301" s="375"/>
      <c r="CW301" s="381">
        <f t="shared" si="2292"/>
        <v>0</v>
      </c>
      <c r="CX301" s="350"/>
      <c r="CY301" s="341"/>
      <c r="CZ301" s="378" t="str">
        <f>"Adjusment "&amp;" %"</f>
        <v>Adjusment  %</v>
      </c>
      <c r="DA301" s="379"/>
      <c r="DB301" s="379"/>
      <c r="DC301" s="344"/>
      <c r="DD301" s="375"/>
      <c r="DE301" s="375"/>
      <c r="DF301" s="375"/>
      <c r="DG301" s="375"/>
      <c r="DH301" s="375"/>
      <c r="DI301" s="375"/>
      <c r="DJ301" s="375"/>
      <c r="DK301" s="380">
        <f>DC301/100*(DK298+DK300)</f>
        <v>0</v>
      </c>
      <c r="DL301" s="375"/>
      <c r="DM301" s="375"/>
      <c r="DN301" s="381">
        <f t="shared" si="2293"/>
        <v>0</v>
      </c>
      <c r="DO301" s="350"/>
      <c r="DP301" s="341"/>
      <c r="DQ301" s="378" t="str">
        <f>"Adjusment "&amp;" %"</f>
        <v>Adjusment  %</v>
      </c>
      <c r="DR301" s="379"/>
      <c r="DS301" s="379"/>
      <c r="DT301" s="344"/>
      <c r="DU301" s="375"/>
      <c r="DV301" s="375"/>
      <c r="DW301" s="375"/>
      <c r="DX301" s="375"/>
      <c r="DY301" s="375"/>
      <c r="DZ301" s="375"/>
      <c r="EA301" s="375"/>
      <c r="EB301" s="380">
        <f>DT301/100*(EB298+EB300)</f>
        <v>0</v>
      </c>
      <c r="EC301" s="375"/>
      <c r="ED301" s="375"/>
      <c r="EE301" s="381">
        <f t="shared" si="2294"/>
        <v>0</v>
      </c>
      <c r="EF301" s="350"/>
      <c r="EG301" s="341"/>
      <c r="EH301" s="378" t="str">
        <f>"Adjusment "&amp;" %"</f>
        <v>Adjusment  %</v>
      </c>
      <c r="EI301" s="379"/>
      <c r="EJ301" s="379"/>
      <c r="EK301" s="344"/>
      <c r="EL301" s="375"/>
      <c r="EM301" s="375"/>
      <c r="EN301" s="375"/>
      <c r="EO301" s="375"/>
      <c r="EP301" s="375"/>
      <c r="EQ301" s="375"/>
      <c r="ER301" s="375"/>
      <c r="ES301" s="380">
        <f>EK301/100*(ES298+ES300)</f>
        <v>0</v>
      </c>
      <c r="ET301" s="375"/>
      <c r="EU301" s="375"/>
      <c r="EV301" s="381">
        <f t="shared" si="2295"/>
        <v>0</v>
      </c>
      <c r="EW301" s="350"/>
      <c r="EX301" s="341"/>
      <c r="EY301" s="378" t="str">
        <f>"Adjusment "&amp;" %"</f>
        <v>Adjusment  %</v>
      </c>
      <c r="EZ301" s="379"/>
      <c r="FA301" s="379"/>
      <c r="FB301" s="344"/>
      <c r="FC301" s="375"/>
      <c r="FD301" s="375"/>
      <c r="FE301" s="375"/>
      <c r="FF301" s="375"/>
      <c r="FG301" s="375"/>
      <c r="FH301" s="375"/>
      <c r="FI301" s="375"/>
      <c r="FJ301" s="380">
        <f>FB301/100*(FJ298+FJ300)</f>
        <v>0</v>
      </c>
      <c r="FK301" s="375"/>
      <c r="FL301" s="375"/>
      <c r="FM301" s="381">
        <f t="shared" si="2296"/>
        <v>0</v>
      </c>
      <c r="FN301" s="350"/>
      <c r="FO301" s="341"/>
      <c r="FP301" s="378" t="str">
        <f>"Adjusment "&amp;" %"</f>
        <v>Adjusment  %</v>
      </c>
      <c r="FQ301" s="379"/>
      <c r="FR301" s="379"/>
      <c r="FS301" s="344"/>
      <c r="FT301" s="375"/>
      <c r="FU301" s="375"/>
      <c r="FV301" s="375"/>
      <c r="FW301" s="375"/>
      <c r="FX301" s="375"/>
      <c r="FY301" s="375"/>
      <c r="FZ301" s="375"/>
      <c r="GA301" s="380">
        <f>FS301/100*(GA298+GA300)</f>
        <v>0</v>
      </c>
      <c r="GB301" s="375"/>
      <c r="GC301" s="375"/>
      <c r="GD301" s="381">
        <f t="shared" si="2297"/>
        <v>0</v>
      </c>
      <c r="GE301" s="350"/>
      <c r="GF301" s="341"/>
      <c r="GG301" s="378" t="str">
        <f>"Adjusment "&amp;" %"</f>
        <v>Adjusment  %</v>
      </c>
      <c r="GH301" s="379"/>
      <c r="GI301" s="379"/>
      <c r="GJ301" s="344"/>
      <c r="GK301" s="375"/>
      <c r="GL301" s="375"/>
      <c r="GM301" s="375"/>
      <c r="GN301" s="375"/>
      <c r="GO301" s="375"/>
      <c r="GP301" s="375"/>
      <c r="GQ301" s="375"/>
      <c r="GR301" s="380">
        <f>GJ301/100*(GR298+GR300)</f>
        <v>0</v>
      </c>
      <c r="GS301" s="375"/>
      <c r="GT301" s="375"/>
      <c r="GU301" s="381">
        <f t="shared" si="2298"/>
        <v>0</v>
      </c>
      <c r="GV301" s="350"/>
      <c r="GW301" s="341"/>
      <c r="GX301" s="378" t="str">
        <f>"Adjusment "&amp;" %"</f>
        <v>Adjusment  %</v>
      </c>
      <c r="GY301" s="379"/>
      <c r="GZ301" s="379"/>
      <c r="HA301" s="344"/>
      <c r="HB301" s="375"/>
      <c r="HC301" s="375"/>
      <c r="HD301" s="375"/>
      <c r="HE301" s="375"/>
      <c r="HF301" s="375"/>
      <c r="HG301" s="375"/>
      <c r="HH301" s="375"/>
      <c r="HI301" s="380">
        <f>HA301/100*(HI298+HI300)</f>
        <v>0</v>
      </c>
      <c r="HJ301" s="375"/>
      <c r="HK301" s="375"/>
      <c r="HL301" s="381">
        <f t="shared" si="2299"/>
        <v>0</v>
      </c>
      <c r="HM301" s="350"/>
      <c r="HN301" s="341"/>
      <c r="HO301" s="378" t="str">
        <f>"Adjusment "&amp;" %"</f>
        <v>Adjusment  %</v>
      </c>
      <c r="HP301" s="379"/>
      <c r="HQ301" s="379"/>
      <c r="HR301" s="344"/>
      <c r="HS301" s="375"/>
      <c r="HT301" s="375"/>
      <c r="HU301" s="375"/>
      <c r="HV301" s="375"/>
      <c r="HW301" s="375"/>
      <c r="HX301" s="375"/>
      <c r="HY301" s="375"/>
      <c r="HZ301" s="380">
        <f>HR301/100*(HZ298+HZ300)</f>
        <v>0</v>
      </c>
      <c r="IA301" s="375"/>
      <c r="IB301" s="375"/>
      <c r="IC301" s="381">
        <f t="shared" si="2300"/>
        <v>0</v>
      </c>
      <c r="ID301" s="350"/>
      <c r="IE301" s="341"/>
      <c r="IF301" s="378" t="str">
        <f>"Adjusment "&amp;" %"</f>
        <v>Adjusment  %</v>
      </c>
      <c r="IG301" s="379"/>
      <c r="IH301" s="379"/>
      <c r="II301" s="344"/>
      <c r="IJ301" s="375"/>
      <c r="IK301" s="375"/>
      <c r="IL301" s="375"/>
      <c r="IM301" s="375"/>
      <c r="IN301" s="375"/>
      <c r="IO301" s="375"/>
      <c r="IP301" s="375"/>
      <c r="IQ301" s="380">
        <f>II301/100*(IQ298+IQ300)</f>
        <v>0</v>
      </c>
      <c r="IR301" s="375"/>
      <c r="IS301" s="375"/>
      <c r="IT301" s="381">
        <f t="shared" si="2301"/>
        <v>0</v>
      </c>
      <c r="IU301" s="350"/>
      <c r="IV301" s="341"/>
      <c r="IW301" s="378" t="str">
        <f>"Adjusment "&amp;" %"</f>
        <v>Adjusment  %</v>
      </c>
      <c r="IX301" s="379"/>
      <c r="IY301" s="379"/>
      <c r="IZ301" s="344"/>
      <c r="JA301" s="375"/>
      <c r="JB301" s="375"/>
      <c r="JC301" s="375"/>
      <c r="JD301" s="375"/>
      <c r="JE301" s="375"/>
      <c r="JF301" s="375"/>
      <c r="JG301" s="375"/>
      <c r="JH301" s="380">
        <f>IZ301/100*(JH298+JH300)</f>
        <v>0</v>
      </c>
      <c r="JI301" s="375"/>
      <c r="JJ301" s="375"/>
      <c r="JK301" s="381">
        <f t="shared" si="2302"/>
        <v>0</v>
      </c>
      <c r="JL301" s="350"/>
      <c r="JM301" s="341"/>
      <c r="JN301" s="378" t="str">
        <f>"Adjusment "&amp;" %"</f>
        <v>Adjusment  %</v>
      </c>
      <c r="JO301" s="379"/>
      <c r="JP301" s="379"/>
      <c r="JQ301" s="344"/>
      <c r="JR301" s="375"/>
      <c r="JS301" s="375"/>
      <c r="JT301" s="375"/>
      <c r="JU301" s="375"/>
      <c r="JV301" s="375"/>
      <c r="JW301" s="375"/>
      <c r="JX301" s="375"/>
      <c r="JY301" s="380">
        <f>JQ301/100*(JY298+JY300)</f>
        <v>0</v>
      </c>
      <c r="JZ301" s="375"/>
      <c r="KA301" s="375"/>
      <c r="KB301" s="381">
        <f t="shared" si="2303"/>
        <v>0</v>
      </c>
      <c r="KC301" s="350"/>
      <c r="KD301" s="341"/>
      <c r="KE301" s="378" t="str">
        <f>"Adjusment "&amp;" %"</f>
        <v>Adjusment  %</v>
      </c>
      <c r="KF301" s="379"/>
      <c r="KG301" s="379"/>
      <c r="KH301" s="344"/>
      <c r="KI301" s="375"/>
      <c r="KJ301" s="375"/>
      <c r="KK301" s="375"/>
      <c r="KL301" s="375"/>
      <c r="KM301" s="375"/>
      <c r="KN301" s="375"/>
      <c r="KO301" s="375"/>
      <c r="KP301" s="380">
        <f>KH301/100*(KP298+KP300)</f>
        <v>0</v>
      </c>
      <c r="KQ301" s="375"/>
      <c r="KR301" s="375"/>
      <c r="KS301" s="381">
        <f t="shared" si="2304"/>
        <v>0</v>
      </c>
      <c r="KT301" s="350"/>
      <c r="KU301" s="351"/>
    </row>
    <row r="302" ht="15.75" customHeight="1">
      <c r="A302" s="341"/>
      <c r="B302" s="342"/>
      <c r="C302" s="343"/>
      <c r="D302" s="343"/>
      <c r="E302" s="344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9"/>
      <c r="Q302" s="350"/>
      <c r="R302" s="341"/>
      <c r="S302" s="342"/>
      <c r="T302" s="343"/>
      <c r="U302" s="343"/>
      <c r="V302" s="344"/>
      <c r="W302" s="344"/>
      <c r="X302" s="344"/>
      <c r="Y302" s="344"/>
      <c r="Z302" s="344"/>
      <c r="AA302" s="344"/>
      <c r="AB302" s="344"/>
      <c r="AC302" s="344"/>
      <c r="AD302" s="344"/>
      <c r="AE302" s="344"/>
      <c r="AF302" s="344"/>
      <c r="AG302" s="349"/>
      <c r="AH302" s="350"/>
      <c r="AI302" s="341"/>
      <c r="AJ302" s="342"/>
      <c r="AK302" s="343"/>
      <c r="AL302" s="343"/>
      <c r="AM302" s="344"/>
      <c r="AN302" s="344"/>
      <c r="AO302" s="344"/>
      <c r="AP302" s="344"/>
      <c r="AQ302" s="344"/>
      <c r="AR302" s="344"/>
      <c r="AS302" s="344"/>
      <c r="AT302" s="344"/>
      <c r="AU302" s="344"/>
      <c r="AV302" s="344"/>
      <c r="AW302" s="344"/>
      <c r="AX302" s="349"/>
      <c r="AY302" s="350"/>
      <c r="AZ302" s="341"/>
      <c r="BA302" s="342"/>
      <c r="BB302" s="343"/>
      <c r="BC302" s="343"/>
      <c r="BD302" s="344"/>
      <c r="BE302" s="344"/>
      <c r="BF302" s="344"/>
      <c r="BG302" s="344"/>
      <c r="BH302" s="344"/>
      <c r="BI302" s="344"/>
      <c r="BJ302" s="344"/>
      <c r="BK302" s="344"/>
      <c r="BL302" s="344"/>
      <c r="BM302" s="344"/>
      <c r="BN302" s="344"/>
      <c r="BO302" s="349"/>
      <c r="BP302" s="350"/>
      <c r="BQ302" s="341"/>
      <c r="BR302" s="342"/>
      <c r="BS302" s="343"/>
      <c r="BT302" s="343"/>
      <c r="BU302" s="344"/>
      <c r="BV302" s="344"/>
      <c r="BW302" s="344"/>
      <c r="BX302" s="344"/>
      <c r="BY302" s="344"/>
      <c r="BZ302" s="344"/>
      <c r="CA302" s="344"/>
      <c r="CB302" s="344"/>
      <c r="CC302" s="344"/>
      <c r="CD302" s="344"/>
      <c r="CE302" s="344"/>
      <c r="CF302" s="349"/>
      <c r="CG302" s="350"/>
      <c r="CH302" s="341"/>
      <c r="CI302" s="342"/>
      <c r="CJ302" s="343"/>
      <c r="CK302" s="343"/>
      <c r="CL302" s="344"/>
      <c r="CM302" s="344"/>
      <c r="CN302" s="344"/>
      <c r="CO302" s="344"/>
      <c r="CP302" s="344"/>
      <c r="CQ302" s="344"/>
      <c r="CR302" s="344"/>
      <c r="CS302" s="344"/>
      <c r="CT302" s="344"/>
      <c r="CU302" s="344"/>
      <c r="CV302" s="344"/>
      <c r="CW302" s="349"/>
      <c r="CX302" s="350"/>
      <c r="CY302" s="341"/>
      <c r="CZ302" s="342"/>
      <c r="DA302" s="343"/>
      <c r="DB302" s="343"/>
      <c r="DC302" s="344"/>
      <c r="DD302" s="344"/>
      <c r="DE302" s="344"/>
      <c r="DF302" s="344"/>
      <c r="DG302" s="344"/>
      <c r="DH302" s="344"/>
      <c r="DI302" s="344"/>
      <c r="DJ302" s="344"/>
      <c r="DK302" s="344"/>
      <c r="DL302" s="344"/>
      <c r="DM302" s="344"/>
      <c r="DN302" s="349"/>
      <c r="DO302" s="350"/>
      <c r="DP302" s="341"/>
      <c r="DQ302" s="342"/>
      <c r="DR302" s="343"/>
      <c r="DS302" s="343"/>
      <c r="DT302" s="344"/>
      <c r="DU302" s="344"/>
      <c r="DV302" s="344"/>
      <c r="DW302" s="344"/>
      <c r="DX302" s="344"/>
      <c r="DY302" s="344"/>
      <c r="DZ302" s="344"/>
      <c r="EA302" s="344"/>
      <c r="EB302" s="344"/>
      <c r="EC302" s="344"/>
      <c r="ED302" s="344"/>
      <c r="EE302" s="349"/>
      <c r="EF302" s="350"/>
      <c r="EG302" s="341"/>
      <c r="EH302" s="342"/>
      <c r="EI302" s="343"/>
      <c r="EJ302" s="343"/>
      <c r="EK302" s="344"/>
      <c r="EL302" s="344"/>
      <c r="EM302" s="344"/>
      <c r="EN302" s="344"/>
      <c r="EO302" s="344"/>
      <c r="EP302" s="344"/>
      <c r="EQ302" s="344"/>
      <c r="ER302" s="344"/>
      <c r="ES302" s="344"/>
      <c r="ET302" s="344"/>
      <c r="EU302" s="344"/>
      <c r="EV302" s="349"/>
      <c r="EW302" s="350"/>
      <c r="EX302" s="341"/>
      <c r="EY302" s="342"/>
      <c r="EZ302" s="343"/>
      <c r="FA302" s="343"/>
      <c r="FB302" s="344"/>
      <c r="FC302" s="344"/>
      <c r="FD302" s="344"/>
      <c r="FE302" s="344"/>
      <c r="FF302" s="344"/>
      <c r="FG302" s="344"/>
      <c r="FH302" s="344"/>
      <c r="FI302" s="344"/>
      <c r="FJ302" s="344"/>
      <c r="FK302" s="344"/>
      <c r="FL302" s="344"/>
      <c r="FM302" s="349"/>
      <c r="FN302" s="350"/>
      <c r="FO302" s="341"/>
      <c r="FP302" s="342"/>
      <c r="FQ302" s="343"/>
      <c r="FR302" s="343"/>
      <c r="FS302" s="344"/>
      <c r="FT302" s="344"/>
      <c r="FU302" s="344"/>
      <c r="FV302" s="344"/>
      <c r="FW302" s="344"/>
      <c r="FX302" s="344"/>
      <c r="FY302" s="344"/>
      <c r="FZ302" s="344"/>
      <c r="GA302" s="344"/>
      <c r="GB302" s="344"/>
      <c r="GC302" s="344"/>
      <c r="GD302" s="349"/>
      <c r="GE302" s="350"/>
      <c r="GF302" s="341"/>
      <c r="GG302" s="342"/>
      <c r="GH302" s="343"/>
      <c r="GI302" s="343"/>
      <c r="GJ302" s="344"/>
      <c r="GK302" s="344"/>
      <c r="GL302" s="344"/>
      <c r="GM302" s="344"/>
      <c r="GN302" s="344"/>
      <c r="GO302" s="344"/>
      <c r="GP302" s="344"/>
      <c r="GQ302" s="344"/>
      <c r="GR302" s="344"/>
      <c r="GS302" s="344"/>
      <c r="GT302" s="344"/>
      <c r="GU302" s="349"/>
      <c r="GV302" s="350"/>
      <c r="GW302" s="341"/>
      <c r="GX302" s="342"/>
      <c r="GY302" s="343"/>
      <c r="GZ302" s="343"/>
      <c r="HA302" s="344"/>
      <c r="HB302" s="344"/>
      <c r="HC302" s="344"/>
      <c r="HD302" s="344"/>
      <c r="HE302" s="344"/>
      <c r="HF302" s="344"/>
      <c r="HG302" s="344"/>
      <c r="HH302" s="344"/>
      <c r="HI302" s="344"/>
      <c r="HJ302" s="344"/>
      <c r="HK302" s="344"/>
      <c r="HL302" s="349"/>
      <c r="HM302" s="350"/>
      <c r="HN302" s="341"/>
      <c r="HO302" s="342"/>
      <c r="HP302" s="343"/>
      <c r="HQ302" s="343"/>
      <c r="HR302" s="344"/>
      <c r="HS302" s="344"/>
      <c r="HT302" s="344"/>
      <c r="HU302" s="344"/>
      <c r="HV302" s="344"/>
      <c r="HW302" s="344"/>
      <c r="HX302" s="344"/>
      <c r="HY302" s="344"/>
      <c r="HZ302" s="344"/>
      <c r="IA302" s="344"/>
      <c r="IB302" s="344"/>
      <c r="IC302" s="349"/>
      <c r="ID302" s="350"/>
      <c r="IE302" s="341"/>
      <c r="IF302" s="342"/>
      <c r="IG302" s="343"/>
      <c r="IH302" s="343"/>
      <c r="II302" s="344"/>
      <c r="IJ302" s="344"/>
      <c r="IK302" s="344"/>
      <c r="IL302" s="344"/>
      <c r="IM302" s="344"/>
      <c r="IN302" s="344"/>
      <c r="IO302" s="344"/>
      <c r="IP302" s="344"/>
      <c r="IQ302" s="344"/>
      <c r="IR302" s="344"/>
      <c r="IS302" s="344"/>
      <c r="IT302" s="349"/>
      <c r="IU302" s="350"/>
      <c r="IV302" s="341"/>
      <c r="IW302" s="342"/>
      <c r="IX302" s="343"/>
      <c r="IY302" s="343"/>
      <c r="IZ302" s="344"/>
      <c r="JA302" s="344"/>
      <c r="JB302" s="344"/>
      <c r="JC302" s="344"/>
      <c r="JD302" s="344"/>
      <c r="JE302" s="344"/>
      <c r="JF302" s="344"/>
      <c r="JG302" s="344"/>
      <c r="JH302" s="344"/>
      <c r="JI302" s="344"/>
      <c r="JJ302" s="344"/>
      <c r="JK302" s="349"/>
      <c r="JL302" s="350"/>
      <c r="JM302" s="341"/>
      <c r="JN302" s="342"/>
      <c r="JO302" s="343"/>
      <c r="JP302" s="343"/>
      <c r="JQ302" s="344"/>
      <c r="JR302" s="344"/>
      <c r="JS302" s="344"/>
      <c r="JT302" s="344"/>
      <c r="JU302" s="344"/>
      <c r="JV302" s="344"/>
      <c r="JW302" s="344"/>
      <c r="JX302" s="344"/>
      <c r="JY302" s="344"/>
      <c r="JZ302" s="344"/>
      <c r="KA302" s="344"/>
      <c r="KB302" s="349"/>
      <c r="KC302" s="350"/>
      <c r="KD302" s="341"/>
      <c r="KE302" s="342"/>
      <c r="KF302" s="343"/>
      <c r="KG302" s="343"/>
      <c r="KH302" s="344"/>
      <c r="KI302" s="344"/>
      <c r="KJ302" s="344"/>
      <c r="KK302" s="344"/>
      <c r="KL302" s="344"/>
      <c r="KM302" s="344"/>
      <c r="KN302" s="344"/>
      <c r="KO302" s="344"/>
      <c r="KP302" s="344"/>
      <c r="KQ302" s="344"/>
      <c r="KR302" s="344"/>
      <c r="KS302" s="349"/>
      <c r="KT302" s="350"/>
      <c r="KU302" s="351"/>
    </row>
    <row r="303" ht="24.0" customHeight="1">
      <c r="A303" s="382" t="s">
        <v>29</v>
      </c>
      <c r="B303" s="213"/>
      <c r="C303" s="383"/>
      <c r="D303" s="383"/>
      <c r="E303" s="384"/>
      <c r="F303" s="384"/>
      <c r="G303" s="385">
        <f>SUM(G298:G302)</f>
        <v>0</v>
      </c>
      <c r="H303" s="384"/>
      <c r="I303" s="385">
        <f>SUM(I298:I302)</f>
        <v>0</v>
      </c>
      <c r="J303" s="384"/>
      <c r="K303" s="384"/>
      <c r="L303" s="384"/>
      <c r="M303" s="385">
        <f>SUM(M298:M302)</f>
        <v>0</v>
      </c>
      <c r="N303" s="384"/>
      <c r="O303" s="385">
        <f t="shared" ref="O303:P303" si="2305">SUM(O298:O302)</f>
        <v>0</v>
      </c>
      <c r="P303" s="386">
        <f t="shared" si="2305"/>
        <v>0</v>
      </c>
      <c r="Q303" s="339"/>
      <c r="R303" s="382" t="s">
        <v>29</v>
      </c>
      <c r="S303" s="213"/>
      <c r="T303" s="383"/>
      <c r="U303" s="383"/>
      <c r="V303" s="384"/>
      <c r="W303" s="384"/>
      <c r="X303" s="385">
        <f>SUM(X298:X302)</f>
        <v>0</v>
      </c>
      <c r="Y303" s="384"/>
      <c r="Z303" s="385">
        <f>SUM(Z298:Z302)</f>
        <v>0</v>
      </c>
      <c r="AA303" s="384"/>
      <c r="AB303" s="384"/>
      <c r="AC303" s="384"/>
      <c r="AD303" s="385">
        <f>SUM(AD298:AD302)</f>
        <v>0</v>
      </c>
      <c r="AE303" s="384"/>
      <c r="AF303" s="385">
        <f t="shared" ref="AF303:AG303" si="2306">SUM(AF298:AF302)</f>
        <v>0</v>
      </c>
      <c r="AG303" s="386">
        <f t="shared" si="2306"/>
        <v>0</v>
      </c>
      <c r="AH303" s="339"/>
      <c r="AI303" s="382" t="s">
        <v>29</v>
      </c>
      <c r="AJ303" s="213"/>
      <c r="AK303" s="383"/>
      <c r="AL303" s="383"/>
      <c r="AM303" s="384"/>
      <c r="AN303" s="384"/>
      <c r="AO303" s="385">
        <f>SUM(AO298:AO302)</f>
        <v>0</v>
      </c>
      <c r="AP303" s="384"/>
      <c r="AQ303" s="385">
        <f>SUM(AQ298:AQ302)</f>
        <v>0</v>
      </c>
      <c r="AR303" s="384"/>
      <c r="AS303" s="384"/>
      <c r="AT303" s="384"/>
      <c r="AU303" s="385">
        <f>SUM(AU298:AU302)</f>
        <v>0</v>
      </c>
      <c r="AV303" s="384"/>
      <c r="AW303" s="385">
        <f t="shared" ref="AW303:AX303" si="2307">SUM(AW298:AW302)</f>
        <v>0</v>
      </c>
      <c r="AX303" s="386">
        <f t="shared" si="2307"/>
        <v>0</v>
      </c>
      <c r="AY303" s="339"/>
      <c r="AZ303" s="382" t="s">
        <v>29</v>
      </c>
      <c r="BA303" s="213"/>
      <c r="BB303" s="383"/>
      <c r="BC303" s="383"/>
      <c r="BD303" s="384"/>
      <c r="BE303" s="384"/>
      <c r="BF303" s="385">
        <f>SUM(BF298:BF302)</f>
        <v>0</v>
      </c>
      <c r="BG303" s="384"/>
      <c r="BH303" s="385">
        <f>SUM(BH298:BH302)</f>
        <v>0</v>
      </c>
      <c r="BI303" s="384"/>
      <c r="BJ303" s="384"/>
      <c r="BK303" s="384"/>
      <c r="BL303" s="385">
        <f>SUM(BL298:BL302)</f>
        <v>0</v>
      </c>
      <c r="BM303" s="384"/>
      <c r="BN303" s="385">
        <f t="shared" ref="BN303:BO303" si="2308">SUM(BN298:BN302)</f>
        <v>0</v>
      </c>
      <c r="BO303" s="386">
        <f t="shared" si="2308"/>
        <v>0</v>
      </c>
      <c r="BP303" s="339"/>
      <c r="BQ303" s="382" t="s">
        <v>29</v>
      </c>
      <c r="BR303" s="213"/>
      <c r="BS303" s="383"/>
      <c r="BT303" s="383"/>
      <c r="BU303" s="384"/>
      <c r="BV303" s="384"/>
      <c r="BW303" s="385">
        <f>SUM(BW298:BW302)</f>
        <v>0</v>
      </c>
      <c r="BX303" s="384"/>
      <c r="BY303" s="385">
        <f>SUM(BY298:BY302)</f>
        <v>0</v>
      </c>
      <c r="BZ303" s="384"/>
      <c r="CA303" s="384"/>
      <c r="CB303" s="384"/>
      <c r="CC303" s="385">
        <f>SUM(CC298:CC302)</f>
        <v>0</v>
      </c>
      <c r="CD303" s="384"/>
      <c r="CE303" s="385">
        <f t="shared" ref="CE303:CF303" si="2309">SUM(CE298:CE302)</f>
        <v>0</v>
      </c>
      <c r="CF303" s="386">
        <f t="shared" si="2309"/>
        <v>0</v>
      </c>
      <c r="CG303" s="339"/>
      <c r="CH303" s="382" t="s">
        <v>29</v>
      </c>
      <c r="CI303" s="213"/>
      <c r="CJ303" s="383"/>
      <c r="CK303" s="383"/>
      <c r="CL303" s="384"/>
      <c r="CM303" s="384"/>
      <c r="CN303" s="385">
        <f>SUM(CN298:CN302)</f>
        <v>0</v>
      </c>
      <c r="CO303" s="384"/>
      <c r="CP303" s="385">
        <f>SUM(CP298:CP302)</f>
        <v>0</v>
      </c>
      <c r="CQ303" s="384"/>
      <c r="CR303" s="384"/>
      <c r="CS303" s="384"/>
      <c r="CT303" s="385">
        <f>SUM(CT298:CT302)</f>
        <v>0</v>
      </c>
      <c r="CU303" s="384"/>
      <c r="CV303" s="385">
        <f t="shared" ref="CV303:CW303" si="2310">SUM(CV298:CV302)</f>
        <v>0</v>
      </c>
      <c r="CW303" s="386">
        <f t="shared" si="2310"/>
        <v>0</v>
      </c>
      <c r="CX303" s="339"/>
      <c r="CY303" s="382" t="s">
        <v>29</v>
      </c>
      <c r="CZ303" s="213"/>
      <c r="DA303" s="383"/>
      <c r="DB303" s="383"/>
      <c r="DC303" s="384"/>
      <c r="DD303" s="384"/>
      <c r="DE303" s="385">
        <f>SUM(DE298:DE302)</f>
        <v>0</v>
      </c>
      <c r="DF303" s="384"/>
      <c r="DG303" s="385">
        <f>SUM(DG298:DG302)</f>
        <v>0</v>
      </c>
      <c r="DH303" s="384"/>
      <c r="DI303" s="384"/>
      <c r="DJ303" s="384"/>
      <c r="DK303" s="385">
        <f>SUM(DK298:DK302)</f>
        <v>0</v>
      </c>
      <c r="DL303" s="384"/>
      <c r="DM303" s="385">
        <f t="shared" ref="DM303:DN303" si="2311">SUM(DM298:DM302)</f>
        <v>0</v>
      </c>
      <c r="DN303" s="386">
        <f t="shared" si="2311"/>
        <v>0</v>
      </c>
      <c r="DO303" s="339"/>
      <c r="DP303" s="382" t="s">
        <v>29</v>
      </c>
      <c r="DQ303" s="213"/>
      <c r="DR303" s="383"/>
      <c r="DS303" s="383"/>
      <c r="DT303" s="384"/>
      <c r="DU303" s="384"/>
      <c r="DV303" s="385">
        <f>SUM(DV298:DV302)</f>
        <v>0</v>
      </c>
      <c r="DW303" s="384"/>
      <c r="DX303" s="385">
        <f>SUM(DX298:DX302)</f>
        <v>0</v>
      </c>
      <c r="DY303" s="384"/>
      <c r="DZ303" s="384"/>
      <c r="EA303" s="384"/>
      <c r="EB303" s="385">
        <f>SUM(EB298:EB302)</f>
        <v>0</v>
      </c>
      <c r="EC303" s="384"/>
      <c r="ED303" s="385">
        <f t="shared" ref="ED303:EE303" si="2312">SUM(ED298:ED302)</f>
        <v>0</v>
      </c>
      <c r="EE303" s="386">
        <f t="shared" si="2312"/>
        <v>0</v>
      </c>
      <c r="EF303" s="339"/>
      <c r="EG303" s="382" t="s">
        <v>29</v>
      </c>
      <c r="EH303" s="213"/>
      <c r="EI303" s="383"/>
      <c r="EJ303" s="383"/>
      <c r="EK303" s="384"/>
      <c r="EL303" s="384"/>
      <c r="EM303" s="385">
        <f>SUM(EM298:EM302)</f>
        <v>0</v>
      </c>
      <c r="EN303" s="384"/>
      <c r="EO303" s="385">
        <f>SUM(EO298:EO302)</f>
        <v>0</v>
      </c>
      <c r="EP303" s="384"/>
      <c r="EQ303" s="384"/>
      <c r="ER303" s="384"/>
      <c r="ES303" s="385">
        <f>SUM(ES298:ES302)</f>
        <v>0</v>
      </c>
      <c r="ET303" s="384"/>
      <c r="EU303" s="385">
        <f t="shared" ref="EU303:EV303" si="2313">SUM(EU298:EU302)</f>
        <v>0</v>
      </c>
      <c r="EV303" s="386">
        <f t="shared" si="2313"/>
        <v>0</v>
      </c>
      <c r="EW303" s="339"/>
      <c r="EX303" s="382" t="s">
        <v>29</v>
      </c>
      <c r="EY303" s="213"/>
      <c r="EZ303" s="383"/>
      <c r="FA303" s="383"/>
      <c r="FB303" s="384"/>
      <c r="FC303" s="384"/>
      <c r="FD303" s="385">
        <f>SUM(FD298:FD302)</f>
        <v>112025.6748</v>
      </c>
      <c r="FE303" s="384"/>
      <c r="FF303" s="385">
        <f>SUM(FF298:FF302)</f>
        <v>0</v>
      </c>
      <c r="FG303" s="384"/>
      <c r="FH303" s="384"/>
      <c r="FI303" s="384"/>
      <c r="FJ303" s="385">
        <f>SUM(FJ298:FJ302)</f>
        <v>112025.6748</v>
      </c>
      <c r="FK303" s="384"/>
      <c r="FL303" s="385">
        <f t="shared" ref="FL303:FM303" si="2314">SUM(FL298:FL302)</f>
        <v>32968.02085</v>
      </c>
      <c r="FM303" s="386">
        <f t="shared" si="2314"/>
        <v>79057.6539</v>
      </c>
      <c r="FN303" s="339"/>
      <c r="FO303" s="382" t="s">
        <v>29</v>
      </c>
      <c r="FP303" s="213"/>
      <c r="FQ303" s="383"/>
      <c r="FR303" s="383"/>
      <c r="FS303" s="384"/>
      <c r="FT303" s="384"/>
      <c r="FU303" s="385">
        <f>SUM(FU298:FU302)</f>
        <v>107462.2054</v>
      </c>
      <c r="FV303" s="384"/>
      <c r="FW303" s="385">
        <f>SUM(FW298:FW302)</f>
        <v>0</v>
      </c>
      <c r="FX303" s="384"/>
      <c r="FY303" s="384"/>
      <c r="FZ303" s="384"/>
      <c r="GA303" s="385">
        <f>SUM(GA298:GA302)</f>
        <v>107462.2054</v>
      </c>
      <c r="GB303" s="384"/>
      <c r="GC303" s="385">
        <f t="shared" ref="GC303:GD303" si="2315">SUM(GC298:GC302)</f>
        <v>31625.03805</v>
      </c>
      <c r="GD303" s="386">
        <f t="shared" si="2315"/>
        <v>75837.1673</v>
      </c>
      <c r="GE303" s="339"/>
      <c r="GF303" s="382" t="s">
        <v>29</v>
      </c>
      <c r="GG303" s="213"/>
      <c r="GH303" s="383"/>
      <c r="GI303" s="383"/>
      <c r="GJ303" s="384"/>
      <c r="GK303" s="384"/>
      <c r="GL303" s="385">
        <f>SUM(GL298:GL302)</f>
        <v>105819.9201</v>
      </c>
      <c r="GM303" s="384"/>
      <c r="GN303" s="385">
        <f>SUM(GN298:GN302)</f>
        <v>0</v>
      </c>
      <c r="GO303" s="384"/>
      <c r="GP303" s="384"/>
      <c r="GQ303" s="384"/>
      <c r="GR303" s="385">
        <f>SUM(GR298:GR302)</f>
        <v>105819.9201</v>
      </c>
      <c r="GS303" s="384"/>
      <c r="GT303" s="385">
        <f t="shared" ref="GT303:GU303" si="2316">SUM(GT298:GT302)</f>
        <v>31141.73015</v>
      </c>
      <c r="GU303" s="386">
        <f t="shared" si="2316"/>
        <v>74678.18998</v>
      </c>
      <c r="GV303" s="339"/>
      <c r="GW303" s="382" t="s">
        <v>29</v>
      </c>
      <c r="GX303" s="213"/>
      <c r="GY303" s="383"/>
      <c r="GZ303" s="383"/>
      <c r="HA303" s="384"/>
      <c r="HB303" s="384"/>
      <c r="HC303" s="385">
        <f>SUM(HC298:HC302)</f>
        <v>132788.9459</v>
      </c>
      <c r="HD303" s="384"/>
      <c r="HE303" s="385">
        <f>SUM(HE298:HE302)</f>
        <v>0</v>
      </c>
      <c r="HF303" s="384"/>
      <c r="HG303" s="384"/>
      <c r="HH303" s="384"/>
      <c r="HI303" s="385">
        <f>SUM(HI298:HI302)</f>
        <v>132788.9459</v>
      </c>
      <c r="HJ303" s="384"/>
      <c r="HK303" s="385">
        <f t="shared" ref="HK303:HL303" si="2317">SUM(HK298:HK302)</f>
        <v>39078.44114</v>
      </c>
      <c r="HL303" s="386">
        <f t="shared" si="2317"/>
        <v>93710.50476</v>
      </c>
      <c r="HM303" s="339"/>
      <c r="HN303" s="382" t="s">
        <v>29</v>
      </c>
      <c r="HO303" s="213"/>
      <c r="HP303" s="383"/>
      <c r="HQ303" s="383"/>
      <c r="HR303" s="384"/>
      <c r="HS303" s="384"/>
      <c r="HT303" s="385">
        <f>SUM(HT298:HT302)</f>
        <v>98331.70806</v>
      </c>
      <c r="HU303" s="384"/>
      <c r="HV303" s="385">
        <f>SUM(HV298:HV302)</f>
        <v>0</v>
      </c>
      <c r="HW303" s="384"/>
      <c r="HX303" s="384"/>
      <c r="HY303" s="384"/>
      <c r="HZ303" s="385">
        <f>SUM(HZ298:HZ302)</f>
        <v>98331.70806</v>
      </c>
      <c r="IA303" s="384"/>
      <c r="IB303" s="385">
        <f t="shared" ref="IB303:IC303" si="2318">SUM(IB298:IB302)</f>
        <v>28938.02522</v>
      </c>
      <c r="IC303" s="386">
        <f t="shared" si="2318"/>
        <v>69393.68284</v>
      </c>
      <c r="ID303" s="339"/>
      <c r="IE303" s="382" t="s">
        <v>29</v>
      </c>
      <c r="IF303" s="213"/>
      <c r="IG303" s="383"/>
      <c r="IH303" s="383"/>
      <c r="II303" s="384"/>
      <c r="IJ303" s="384"/>
      <c r="IK303" s="385">
        <f>SUM(IK298:IK302)</f>
        <v>130147.2177</v>
      </c>
      <c r="IL303" s="384"/>
      <c r="IM303" s="385">
        <f>SUM(IM298:IM302)</f>
        <v>0</v>
      </c>
      <c r="IN303" s="384"/>
      <c r="IO303" s="384"/>
      <c r="IP303" s="384"/>
      <c r="IQ303" s="385">
        <f>SUM(IQ298:IQ302)</f>
        <v>130147.2177</v>
      </c>
      <c r="IR303" s="384"/>
      <c r="IS303" s="385">
        <f t="shared" ref="IS303:IT303" si="2319">SUM(IS298:IS302)</f>
        <v>38301.00729</v>
      </c>
      <c r="IT303" s="386">
        <f t="shared" si="2319"/>
        <v>91846.21036</v>
      </c>
      <c r="IU303" s="339"/>
      <c r="IV303" s="382" t="s">
        <v>29</v>
      </c>
      <c r="IW303" s="213"/>
      <c r="IX303" s="383"/>
      <c r="IY303" s="383"/>
      <c r="IZ303" s="384"/>
      <c r="JA303" s="384"/>
      <c r="JB303" s="385">
        <f>SUM(JB298:JB302)</f>
        <v>133472.8908</v>
      </c>
      <c r="JC303" s="384"/>
      <c r="JD303" s="385">
        <f>SUM(JD298:JD302)</f>
        <v>0</v>
      </c>
      <c r="JE303" s="384"/>
      <c r="JF303" s="384"/>
      <c r="JG303" s="384"/>
      <c r="JH303" s="385">
        <f>SUM(JH298:JH302)</f>
        <v>133472.8908</v>
      </c>
      <c r="JI303" s="384"/>
      <c r="JJ303" s="385">
        <f t="shared" ref="JJ303:JK303" si="2320">SUM(JJ298:JJ302)</f>
        <v>39279.71919</v>
      </c>
      <c r="JK303" s="386">
        <f t="shared" si="2320"/>
        <v>94193.1716</v>
      </c>
      <c r="JL303" s="339"/>
      <c r="JM303" s="382" t="s">
        <v>29</v>
      </c>
      <c r="JN303" s="213"/>
      <c r="JO303" s="383"/>
      <c r="JP303" s="383"/>
      <c r="JQ303" s="384"/>
      <c r="JR303" s="384"/>
      <c r="JS303" s="385">
        <f>SUM(JS298:JS302)</f>
        <v>0</v>
      </c>
      <c r="JT303" s="384"/>
      <c r="JU303" s="385">
        <f>SUM(JU298:JU302)</f>
        <v>0</v>
      </c>
      <c r="JV303" s="384"/>
      <c r="JW303" s="384"/>
      <c r="JX303" s="384"/>
      <c r="JY303" s="385">
        <f>SUM(JY298:JY302)</f>
        <v>0</v>
      </c>
      <c r="JZ303" s="384"/>
      <c r="KA303" s="385">
        <f t="shared" ref="KA303:KB303" si="2321">SUM(KA298:KA302)</f>
        <v>0</v>
      </c>
      <c r="KB303" s="386">
        <f t="shared" si="2321"/>
        <v>0</v>
      </c>
      <c r="KC303" s="339"/>
      <c r="KD303" s="382" t="s">
        <v>29</v>
      </c>
      <c r="KE303" s="213"/>
      <c r="KF303" s="383"/>
      <c r="KG303" s="383"/>
      <c r="KH303" s="384"/>
      <c r="KI303" s="384"/>
      <c r="KJ303" s="385">
        <f>SUM(KJ298:KJ302)</f>
        <v>0</v>
      </c>
      <c r="KK303" s="384"/>
      <c r="KL303" s="385">
        <f>SUM(KL298:KL302)</f>
        <v>0</v>
      </c>
      <c r="KM303" s="384"/>
      <c r="KN303" s="384"/>
      <c r="KO303" s="384"/>
      <c r="KP303" s="385">
        <f>SUM(KP298:KP302)</f>
        <v>0</v>
      </c>
      <c r="KQ303" s="384"/>
      <c r="KR303" s="385">
        <f t="shared" ref="KR303:KS303" si="2322">SUM(KR298:KR302)</f>
        <v>0</v>
      </c>
      <c r="KS303" s="386">
        <f t="shared" si="2322"/>
        <v>0</v>
      </c>
      <c r="KT303" s="339"/>
      <c r="KU303" s="340"/>
    </row>
    <row r="304" ht="15.0" customHeight="1">
      <c r="A304" s="131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5"/>
      <c r="R304" s="131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5"/>
      <c r="AI304" s="131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5"/>
      <c r="AZ304" s="131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  <c r="BK304" s="124"/>
      <c r="BL304" s="124"/>
      <c r="BM304" s="124"/>
      <c r="BN304" s="124"/>
      <c r="BO304" s="124"/>
      <c r="BP304" s="125"/>
      <c r="BQ304" s="131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5"/>
      <c r="CH304" s="131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5"/>
      <c r="CY304" s="131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5"/>
      <c r="DP304" s="131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5"/>
      <c r="EG304" s="131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5"/>
      <c r="EX304" s="131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5"/>
      <c r="FO304" s="131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5"/>
      <c r="GF304" s="131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5"/>
      <c r="GW304" s="131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5"/>
      <c r="HN304" s="131"/>
      <c r="HO304" s="124"/>
      <c r="HP304" s="124"/>
      <c r="HQ304" s="124"/>
      <c r="HR304" s="124"/>
      <c r="HS304" s="124"/>
      <c r="HT304" s="124"/>
      <c r="HU304" s="124"/>
      <c r="HV304" s="124"/>
      <c r="HW304" s="124"/>
      <c r="HX304" s="124"/>
      <c r="HY304" s="124"/>
      <c r="HZ304" s="124"/>
      <c r="IA304" s="124"/>
      <c r="IB304" s="124"/>
      <c r="IC304" s="124"/>
      <c r="ID304" s="125"/>
      <c r="IE304" s="131"/>
      <c r="IF304" s="124"/>
      <c r="IG304" s="124"/>
      <c r="IH304" s="124"/>
      <c r="II304" s="124"/>
      <c r="IJ304" s="124"/>
      <c r="IK304" s="124"/>
      <c r="IL304" s="124"/>
      <c r="IM304" s="124"/>
      <c r="IN304" s="124"/>
      <c r="IO304" s="124"/>
      <c r="IP304" s="124"/>
      <c r="IQ304" s="124"/>
      <c r="IR304" s="124"/>
      <c r="IS304" s="124"/>
      <c r="IT304" s="124"/>
      <c r="IU304" s="125"/>
      <c r="IV304" s="131"/>
      <c r="IW304" s="124"/>
      <c r="IX304" s="124"/>
      <c r="IY304" s="124"/>
      <c r="IZ304" s="124"/>
      <c r="JA304" s="124"/>
      <c r="JB304" s="124"/>
      <c r="JC304" s="124"/>
      <c r="JD304" s="124"/>
      <c r="JE304" s="124"/>
      <c r="JF304" s="124"/>
      <c r="JG304" s="124"/>
      <c r="JH304" s="124"/>
      <c r="JI304" s="124"/>
      <c r="JJ304" s="124"/>
      <c r="JK304" s="124"/>
      <c r="JL304" s="125"/>
      <c r="JM304" s="131"/>
      <c r="JN304" s="124"/>
      <c r="JO304" s="124"/>
      <c r="JP304" s="124"/>
      <c r="JQ304" s="124"/>
      <c r="JR304" s="124"/>
      <c r="JS304" s="124"/>
      <c r="JT304" s="124"/>
      <c r="JU304" s="124"/>
      <c r="JV304" s="124"/>
      <c r="JW304" s="124"/>
      <c r="JX304" s="124"/>
      <c r="JY304" s="124"/>
      <c r="JZ304" s="124"/>
      <c r="KA304" s="124"/>
      <c r="KB304" s="124"/>
      <c r="KC304" s="125"/>
      <c r="KD304" s="131"/>
      <c r="KE304" s="124"/>
      <c r="KF304" s="124"/>
      <c r="KG304" s="124"/>
      <c r="KH304" s="124"/>
      <c r="KI304" s="124"/>
      <c r="KJ304" s="124"/>
      <c r="KK304" s="124"/>
      <c r="KL304" s="124"/>
      <c r="KM304" s="124"/>
      <c r="KN304" s="124"/>
      <c r="KO304" s="124"/>
      <c r="KP304" s="124"/>
      <c r="KQ304" s="124"/>
      <c r="KR304" s="124"/>
      <c r="KS304" s="124"/>
      <c r="KT304" s="125"/>
      <c r="KU304" s="124"/>
    </row>
    <row r="305" ht="15.0" customHeight="1">
      <c r="A305" s="131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5"/>
      <c r="R305" s="131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5"/>
      <c r="AI305" s="131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5"/>
      <c r="AZ305" s="131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4"/>
      <c r="BO305" s="124"/>
      <c r="BP305" s="125"/>
      <c r="BQ305" s="131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5"/>
      <c r="CH305" s="131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5"/>
      <c r="CY305" s="131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5"/>
      <c r="DP305" s="131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5"/>
      <c r="EG305" s="131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5"/>
      <c r="EX305" s="131"/>
      <c r="EY305" s="124"/>
      <c r="EZ305" s="124"/>
      <c r="FA305" s="124"/>
      <c r="FB305" s="124"/>
      <c r="FC305" s="124"/>
      <c r="FD305" s="124"/>
      <c r="FE305" s="124"/>
      <c r="FF305" s="124"/>
      <c r="FG305" s="124"/>
      <c r="FH305" s="124"/>
      <c r="FI305" s="124"/>
      <c r="FJ305" s="124"/>
      <c r="FK305" s="124"/>
      <c r="FL305" s="124"/>
      <c r="FM305" s="124"/>
      <c r="FN305" s="125"/>
      <c r="FO305" s="131"/>
      <c r="FP305" s="124"/>
      <c r="FQ305" s="124"/>
      <c r="FR305" s="124"/>
      <c r="FS305" s="124"/>
      <c r="FT305" s="124"/>
      <c r="FU305" s="124"/>
      <c r="FV305" s="124"/>
      <c r="FW305" s="124"/>
      <c r="FX305" s="124"/>
      <c r="FY305" s="124"/>
      <c r="FZ305" s="124"/>
      <c r="GA305" s="124"/>
      <c r="GB305" s="124"/>
      <c r="GC305" s="124"/>
      <c r="GD305" s="124"/>
      <c r="GE305" s="125"/>
      <c r="GF305" s="131"/>
      <c r="GG305" s="124"/>
      <c r="GH305" s="124"/>
      <c r="GI305" s="124"/>
      <c r="GJ305" s="124"/>
      <c r="GK305" s="124"/>
      <c r="GL305" s="124"/>
      <c r="GM305" s="124"/>
      <c r="GN305" s="124"/>
      <c r="GO305" s="124"/>
      <c r="GP305" s="124"/>
      <c r="GQ305" s="124"/>
      <c r="GR305" s="124"/>
      <c r="GS305" s="124"/>
      <c r="GT305" s="124"/>
      <c r="GU305" s="124"/>
      <c r="GV305" s="125"/>
      <c r="GW305" s="131"/>
      <c r="GX305" s="124"/>
      <c r="GY305" s="124"/>
      <c r="GZ305" s="124"/>
      <c r="HA305" s="124"/>
      <c r="HB305" s="124"/>
      <c r="HC305" s="124"/>
      <c r="HD305" s="124"/>
      <c r="HE305" s="124"/>
      <c r="HF305" s="124"/>
      <c r="HG305" s="124"/>
      <c r="HH305" s="124"/>
      <c r="HI305" s="124"/>
      <c r="HJ305" s="124"/>
      <c r="HK305" s="124"/>
      <c r="HL305" s="124"/>
      <c r="HM305" s="125"/>
      <c r="HN305" s="131"/>
      <c r="HO305" s="124"/>
      <c r="HP305" s="124"/>
      <c r="HQ305" s="124"/>
      <c r="HR305" s="124"/>
      <c r="HS305" s="124"/>
      <c r="HT305" s="124"/>
      <c r="HU305" s="124"/>
      <c r="HV305" s="124"/>
      <c r="HW305" s="124"/>
      <c r="HX305" s="124"/>
      <c r="HY305" s="124"/>
      <c r="HZ305" s="124"/>
      <c r="IA305" s="124"/>
      <c r="IB305" s="124"/>
      <c r="IC305" s="124"/>
      <c r="ID305" s="125"/>
      <c r="IE305" s="131"/>
      <c r="IF305" s="124"/>
      <c r="IG305" s="124"/>
      <c r="IH305" s="124"/>
      <c r="II305" s="124"/>
      <c r="IJ305" s="124"/>
      <c r="IK305" s="124"/>
      <c r="IL305" s="124"/>
      <c r="IM305" s="124"/>
      <c r="IN305" s="124"/>
      <c r="IO305" s="124"/>
      <c r="IP305" s="124"/>
      <c r="IQ305" s="124"/>
      <c r="IR305" s="124"/>
      <c r="IS305" s="124"/>
      <c r="IT305" s="124"/>
      <c r="IU305" s="125"/>
      <c r="IV305" s="131"/>
      <c r="IW305" s="124"/>
      <c r="IX305" s="124"/>
      <c r="IY305" s="124"/>
      <c r="IZ305" s="124"/>
      <c r="JA305" s="124"/>
      <c r="JB305" s="124"/>
      <c r="JC305" s="124"/>
      <c r="JD305" s="124"/>
      <c r="JE305" s="124"/>
      <c r="JF305" s="124"/>
      <c r="JG305" s="124"/>
      <c r="JH305" s="124"/>
      <c r="JI305" s="124"/>
      <c r="JJ305" s="124"/>
      <c r="JK305" s="124"/>
      <c r="JL305" s="125"/>
      <c r="JM305" s="131"/>
      <c r="JN305" s="124"/>
      <c r="JO305" s="124"/>
      <c r="JP305" s="124"/>
      <c r="JQ305" s="124"/>
      <c r="JR305" s="124"/>
      <c r="JS305" s="124"/>
      <c r="JT305" s="124"/>
      <c r="JU305" s="124"/>
      <c r="JV305" s="124"/>
      <c r="JW305" s="124"/>
      <c r="JX305" s="124"/>
      <c r="JY305" s="124"/>
      <c r="JZ305" s="124"/>
      <c r="KA305" s="124"/>
      <c r="KB305" s="124"/>
      <c r="KC305" s="125"/>
      <c r="KD305" s="131"/>
      <c r="KE305" s="124"/>
      <c r="KF305" s="124"/>
      <c r="KG305" s="124"/>
      <c r="KH305" s="124"/>
      <c r="KI305" s="124"/>
      <c r="KJ305" s="124"/>
      <c r="KK305" s="124"/>
      <c r="KL305" s="124"/>
      <c r="KM305" s="124"/>
      <c r="KN305" s="124"/>
      <c r="KO305" s="124"/>
      <c r="KP305" s="124"/>
      <c r="KQ305" s="124"/>
      <c r="KR305" s="124"/>
      <c r="KS305" s="124"/>
      <c r="KT305" s="125"/>
      <c r="KU305" s="124"/>
    </row>
    <row r="306" ht="15.0" customHeight="1">
      <c r="A306" s="131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5"/>
      <c r="R306" s="131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5"/>
      <c r="AI306" s="131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5"/>
      <c r="AZ306" s="131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  <c r="BK306" s="124"/>
      <c r="BL306" s="124"/>
      <c r="BM306" s="124"/>
      <c r="BN306" s="124"/>
      <c r="BO306" s="124"/>
      <c r="BP306" s="125"/>
      <c r="BQ306" s="131"/>
      <c r="BR306" s="124"/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5"/>
      <c r="CH306" s="131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5"/>
      <c r="CY306" s="131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5"/>
      <c r="DP306" s="131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5"/>
      <c r="EG306" s="131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5"/>
      <c r="EX306" s="131"/>
      <c r="EY306" s="124"/>
      <c r="EZ306" s="124"/>
      <c r="FA306" s="124"/>
      <c r="FB306" s="124"/>
      <c r="FC306" s="124"/>
      <c r="FD306" s="124"/>
      <c r="FE306" s="124"/>
      <c r="FF306" s="124"/>
      <c r="FG306" s="124"/>
      <c r="FH306" s="124"/>
      <c r="FI306" s="124"/>
      <c r="FJ306" s="124"/>
      <c r="FK306" s="124"/>
      <c r="FL306" s="124"/>
      <c r="FM306" s="124"/>
      <c r="FN306" s="125"/>
      <c r="FO306" s="131"/>
      <c r="FP306" s="124"/>
      <c r="FQ306" s="124"/>
      <c r="FR306" s="124"/>
      <c r="FS306" s="124"/>
      <c r="FT306" s="124"/>
      <c r="FU306" s="124"/>
      <c r="FV306" s="124"/>
      <c r="FW306" s="124"/>
      <c r="FX306" s="124"/>
      <c r="FY306" s="124"/>
      <c r="FZ306" s="124"/>
      <c r="GA306" s="124"/>
      <c r="GB306" s="124"/>
      <c r="GC306" s="124"/>
      <c r="GD306" s="124"/>
      <c r="GE306" s="125"/>
      <c r="GF306" s="131"/>
      <c r="GG306" s="124"/>
      <c r="GH306" s="124"/>
      <c r="GI306" s="124"/>
      <c r="GJ306" s="124"/>
      <c r="GK306" s="124"/>
      <c r="GL306" s="124"/>
      <c r="GM306" s="124"/>
      <c r="GN306" s="124"/>
      <c r="GO306" s="124"/>
      <c r="GP306" s="124"/>
      <c r="GQ306" s="124"/>
      <c r="GR306" s="124"/>
      <c r="GS306" s="124"/>
      <c r="GT306" s="124"/>
      <c r="GU306" s="124"/>
      <c r="GV306" s="125"/>
      <c r="GW306" s="131"/>
      <c r="GX306" s="124"/>
      <c r="GY306" s="124"/>
      <c r="GZ306" s="124"/>
      <c r="HA306" s="124"/>
      <c r="HB306" s="124"/>
      <c r="HC306" s="124"/>
      <c r="HD306" s="124"/>
      <c r="HE306" s="124"/>
      <c r="HF306" s="124"/>
      <c r="HG306" s="124"/>
      <c r="HH306" s="124"/>
      <c r="HI306" s="124"/>
      <c r="HJ306" s="124"/>
      <c r="HK306" s="124"/>
      <c r="HL306" s="124"/>
      <c r="HM306" s="125"/>
      <c r="HN306" s="131"/>
      <c r="HO306" s="124"/>
      <c r="HP306" s="124"/>
      <c r="HQ306" s="124"/>
      <c r="HR306" s="124"/>
      <c r="HS306" s="124"/>
      <c r="HT306" s="124"/>
      <c r="HU306" s="124"/>
      <c r="HV306" s="124"/>
      <c r="HW306" s="124"/>
      <c r="HX306" s="124"/>
      <c r="HY306" s="124"/>
      <c r="HZ306" s="124"/>
      <c r="IA306" s="124"/>
      <c r="IB306" s="124"/>
      <c r="IC306" s="124"/>
      <c r="ID306" s="125"/>
      <c r="IE306" s="131"/>
      <c r="IF306" s="124"/>
      <c r="IG306" s="124"/>
      <c r="IH306" s="124"/>
      <c r="II306" s="124"/>
      <c r="IJ306" s="124"/>
      <c r="IK306" s="124"/>
      <c r="IL306" s="124"/>
      <c r="IM306" s="124"/>
      <c r="IN306" s="124"/>
      <c r="IO306" s="124"/>
      <c r="IP306" s="124"/>
      <c r="IQ306" s="124"/>
      <c r="IR306" s="124"/>
      <c r="IS306" s="124"/>
      <c r="IT306" s="124"/>
      <c r="IU306" s="125"/>
      <c r="IV306" s="131"/>
      <c r="IW306" s="124"/>
      <c r="IX306" s="124"/>
      <c r="IY306" s="124"/>
      <c r="IZ306" s="124"/>
      <c r="JA306" s="124"/>
      <c r="JB306" s="124"/>
      <c r="JC306" s="124"/>
      <c r="JD306" s="124"/>
      <c r="JE306" s="124"/>
      <c r="JF306" s="124"/>
      <c r="JG306" s="124"/>
      <c r="JH306" s="124"/>
      <c r="JI306" s="124"/>
      <c r="JJ306" s="124"/>
      <c r="JK306" s="124"/>
      <c r="JL306" s="125"/>
      <c r="JM306" s="131"/>
      <c r="JN306" s="124"/>
      <c r="JO306" s="124"/>
      <c r="JP306" s="124"/>
      <c r="JQ306" s="124"/>
      <c r="JR306" s="124"/>
      <c r="JS306" s="124"/>
      <c r="JT306" s="124"/>
      <c r="JU306" s="124"/>
      <c r="JV306" s="124"/>
      <c r="JW306" s="124"/>
      <c r="JX306" s="124"/>
      <c r="JY306" s="124"/>
      <c r="JZ306" s="124"/>
      <c r="KA306" s="124"/>
      <c r="KB306" s="124"/>
      <c r="KC306" s="125"/>
      <c r="KD306" s="131"/>
      <c r="KE306" s="124"/>
      <c r="KF306" s="124"/>
      <c r="KG306" s="124"/>
      <c r="KH306" s="124"/>
      <c r="KI306" s="124"/>
      <c r="KJ306" s="124"/>
      <c r="KK306" s="124"/>
      <c r="KL306" s="124"/>
      <c r="KM306" s="124"/>
      <c r="KN306" s="124"/>
      <c r="KO306" s="124"/>
      <c r="KP306" s="124"/>
      <c r="KQ306" s="124"/>
      <c r="KR306" s="124"/>
      <c r="KS306" s="124"/>
      <c r="KT306" s="125"/>
      <c r="KU306" s="124"/>
    </row>
    <row r="307" ht="15.0" customHeight="1">
      <c r="A307" s="387"/>
      <c r="B307" s="388" t="s">
        <v>89</v>
      </c>
      <c r="C307" s="388" t="str">
        <f>C206</f>
        <v>: Provinsi Sulawesi Tenggara</v>
      </c>
      <c r="D307" s="388"/>
      <c r="E307" s="388"/>
      <c r="F307" s="388"/>
      <c r="G307" s="388" t="s">
        <v>91</v>
      </c>
      <c r="H307" s="388"/>
      <c r="I307" s="389"/>
      <c r="J307" s="390"/>
      <c r="K307" s="390"/>
      <c r="L307" s="390"/>
      <c r="M307" s="390"/>
      <c r="N307" s="390"/>
      <c r="O307" s="390"/>
      <c r="P307" s="137" t="s">
        <v>92</v>
      </c>
      <c r="Q307" s="391"/>
      <c r="R307" s="387"/>
      <c r="S307" s="388" t="s">
        <v>89</v>
      </c>
      <c r="T307" s="388" t="str">
        <f>T206</f>
        <v>: Provinsi Sulawesi Tenggara</v>
      </c>
      <c r="U307" s="388"/>
      <c r="V307" s="388"/>
      <c r="W307" s="388"/>
      <c r="X307" s="388" t="s">
        <v>91</v>
      </c>
      <c r="Y307" s="388"/>
      <c r="Z307" s="389"/>
      <c r="AA307" s="390"/>
      <c r="AB307" s="390"/>
      <c r="AC307" s="390"/>
      <c r="AD307" s="390"/>
      <c r="AE307" s="390"/>
      <c r="AF307" s="390"/>
      <c r="AG307" s="137" t="s">
        <v>92</v>
      </c>
      <c r="AH307" s="391"/>
      <c r="AI307" s="387"/>
      <c r="AJ307" s="388" t="s">
        <v>89</v>
      </c>
      <c r="AK307" s="388" t="str">
        <f>AK206</f>
        <v>: Provinsi Sulawesi Tenggara</v>
      </c>
      <c r="AL307" s="388"/>
      <c r="AM307" s="388"/>
      <c r="AN307" s="388"/>
      <c r="AO307" s="388" t="s">
        <v>91</v>
      </c>
      <c r="AP307" s="388"/>
      <c r="AQ307" s="389"/>
      <c r="AR307" s="390"/>
      <c r="AS307" s="390"/>
      <c r="AT307" s="390"/>
      <c r="AU307" s="390"/>
      <c r="AV307" s="390"/>
      <c r="AW307" s="390"/>
      <c r="AX307" s="137" t="s">
        <v>92</v>
      </c>
      <c r="AY307" s="391"/>
      <c r="AZ307" s="387"/>
      <c r="BA307" s="388" t="s">
        <v>89</v>
      </c>
      <c r="BB307" s="388" t="str">
        <f>BB206</f>
        <v>: Provinsi Sulawesi Tenggara</v>
      </c>
      <c r="BC307" s="388"/>
      <c r="BD307" s="388"/>
      <c r="BE307" s="388"/>
      <c r="BF307" s="388" t="s">
        <v>91</v>
      </c>
      <c r="BG307" s="388"/>
      <c r="BH307" s="389"/>
      <c r="BI307" s="390"/>
      <c r="BJ307" s="390"/>
      <c r="BK307" s="390"/>
      <c r="BL307" s="390"/>
      <c r="BM307" s="390"/>
      <c r="BN307" s="390"/>
      <c r="BO307" s="137" t="s">
        <v>92</v>
      </c>
      <c r="BP307" s="391"/>
      <c r="BQ307" s="387"/>
      <c r="BR307" s="388" t="s">
        <v>89</v>
      </c>
      <c r="BS307" s="388" t="str">
        <f>BS206</f>
        <v>: Provinsi Sulawesi Tenggara</v>
      </c>
      <c r="BT307" s="388"/>
      <c r="BU307" s="388"/>
      <c r="BV307" s="388"/>
      <c r="BW307" s="388" t="s">
        <v>91</v>
      </c>
      <c r="BX307" s="388"/>
      <c r="BY307" s="389"/>
      <c r="BZ307" s="390"/>
      <c r="CA307" s="390"/>
      <c r="CB307" s="390"/>
      <c r="CC307" s="390"/>
      <c r="CD307" s="390"/>
      <c r="CE307" s="390"/>
      <c r="CF307" s="137" t="s">
        <v>92</v>
      </c>
      <c r="CG307" s="391"/>
      <c r="CH307" s="387"/>
      <c r="CI307" s="388" t="s">
        <v>89</v>
      </c>
      <c r="CJ307" s="388" t="str">
        <f>CJ206</f>
        <v>: Provinsi Sulawesi Tenggara</v>
      </c>
      <c r="CK307" s="388"/>
      <c r="CL307" s="388"/>
      <c r="CM307" s="388"/>
      <c r="CN307" s="388" t="s">
        <v>91</v>
      </c>
      <c r="CO307" s="388"/>
      <c r="CP307" s="389"/>
      <c r="CQ307" s="390"/>
      <c r="CR307" s="390"/>
      <c r="CS307" s="390"/>
      <c r="CT307" s="390"/>
      <c r="CU307" s="390"/>
      <c r="CV307" s="390"/>
      <c r="CW307" s="137" t="s">
        <v>92</v>
      </c>
      <c r="CX307" s="391"/>
      <c r="CY307" s="387"/>
      <c r="CZ307" s="388" t="s">
        <v>89</v>
      </c>
      <c r="DA307" s="388" t="str">
        <f>DA206</f>
        <v>: Provinsi Sulawesi Tenggara</v>
      </c>
      <c r="DB307" s="388"/>
      <c r="DC307" s="388"/>
      <c r="DD307" s="388"/>
      <c r="DE307" s="388" t="s">
        <v>91</v>
      </c>
      <c r="DF307" s="388"/>
      <c r="DG307" s="389"/>
      <c r="DH307" s="390"/>
      <c r="DI307" s="390"/>
      <c r="DJ307" s="390"/>
      <c r="DK307" s="390"/>
      <c r="DL307" s="390"/>
      <c r="DM307" s="390"/>
      <c r="DN307" s="137" t="s">
        <v>92</v>
      </c>
      <c r="DO307" s="391"/>
      <c r="DP307" s="387"/>
      <c r="DQ307" s="388" t="s">
        <v>89</v>
      </c>
      <c r="DR307" s="388" t="str">
        <f>DR206</f>
        <v>: Provinsi Sulawesi Tenggara</v>
      </c>
      <c r="DS307" s="388"/>
      <c r="DT307" s="388"/>
      <c r="DU307" s="388"/>
      <c r="DV307" s="388" t="s">
        <v>91</v>
      </c>
      <c r="DW307" s="388"/>
      <c r="DX307" s="389"/>
      <c r="DY307" s="390"/>
      <c r="DZ307" s="390"/>
      <c r="EA307" s="390"/>
      <c r="EB307" s="390"/>
      <c r="EC307" s="390"/>
      <c r="ED307" s="390"/>
      <c r="EE307" s="137" t="s">
        <v>92</v>
      </c>
      <c r="EF307" s="391"/>
      <c r="EG307" s="387"/>
      <c r="EH307" s="388" t="s">
        <v>89</v>
      </c>
      <c r="EI307" s="388" t="str">
        <f>EI206</f>
        <v>: Provinsi Sulawesi Tenggara</v>
      </c>
      <c r="EJ307" s="388"/>
      <c r="EK307" s="388"/>
      <c r="EL307" s="388"/>
      <c r="EM307" s="388" t="s">
        <v>91</v>
      </c>
      <c r="EN307" s="388"/>
      <c r="EO307" s="389"/>
      <c r="EP307" s="390"/>
      <c r="EQ307" s="390"/>
      <c r="ER307" s="390"/>
      <c r="ES307" s="390"/>
      <c r="ET307" s="390"/>
      <c r="EU307" s="390"/>
      <c r="EV307" s="137" t="s">
        <v>92</v>
      </c>
      <c r="EW307" s="391"/>
      <c r="EX307" s="387"/>
      <c r="EY307" s="388" t="s">
        <v>89</v>
      </c>
      <c r="EZ307" s="388" t="str">
        <f>EZ206</f>
        <v>: Provinsi Sulawesi Tenggara</v>
      </c>
      <c r="FA307" s="388"/>
      <c r="FB307" s="388"/>
      <c r="FC307" s="388"/>
      <c r="FD307" s="388" t="s">
        <v>91</v>
      </c>
      <c r="FE307" s="388"/>
      <c r="FF307" s="389"/>
      <c r="FG307" s="390"/>
      <c r="FH307" s="390"/>
      <c r="FI307" s="390"/>
      <c r="FJ307" s="390"/>
      <c r="FK307" s="390"/>
      <c r="FL307" s="390"/>
      <c r="FM307" s="137" t="s">
        <v>92</v>
      </c>
      <c r="FN307" s="391"/>
      <c r="FO307" s="387"/>
      <c r="FP307" s="388" t="s">
        <v>89</v>
      </c>
      <c r="FQ307" s="388" t="str">
        <f>FQ206</f>
        <v>: Provinsi Sulawesi Tenggara</v>
      </c>
      <c r="FR307" s="388"/>
      <c r="FS307" s="388"/>
      <c r="FT307" s="388"/>
      <c r="FU307" s="388" t="s">
        <v>91</v>
      </c>
      <c r="FV307" s="388"/>
      <c r="FW307" s="389"/>
      <c r="FX307" s="390"/>
      <c r="FY307" s="390"/>
      <c r="FZ307" s="390"/>
      <c r="GA307" s="390"/>
      <c r="GB307" s="390"/>
      <c r="GC307" s="390"/>
      <c r="GD307" s="137" t="s">
        <v>92</v>
      </c>
      <c r="GE307" s="391"/>
      <c r="GF307" s="387"/>
      <c r="GG307" s="388" t="s">
        <v>89</v>
      </c>
      <c r="GH307" s="388" t="str">
        <f>GH206</f>
        <v>: Provinsi Sulawesi Tenggara</v>
      </c>
      <c r="GI307" s="388"/>
      <c r="GJ307" s="388"/>
      <c r="GK307" s="388"/>
      <c r="GL307" s="388" t="s">
        <v>91</v>
      </c>
      <c r="GM307" s="388"/>
      <c r="GN307" s="389"/>
      <c r="GO307" s="390"/>
      <c r="GP307" s="390"/>
      <c r="GQ307" s="390"/>
      <c r="GR307" s="390"/>
      <c r="GS307" s="390"/>
      <c r="GT307" s="390"/>
      <c r="GU307" s="137" t="s">
        <v>92</v>
      </c>
      <c r="GV307" s="391"/>
      <c r="GW307" s="387"/>
      <c r="GX307" s="388" t="s">
        <v>89</v>
      </c>
      <c r="GY307" s="388" t="str">
        <f>GY206</f>
        <v>: Provinsi Sulawesi Tenggara</v>
      </c>
      <c r="GZ307" s="388"/>
      <c r="HA307" s="388"/>
      <c r="HB307" s="388"/>
      <c r="HC307" s="388" t="s">
        <v>91</v>
      </c>
      <c r="HD307" s="388"/>
      <c r="HE307" s="389"/>
      <c r="HF307" s="390"/>
      <c r="HG307" s="390"/>
      <c r="HH307" s="390"/>
      <c r="HI307" s="390"/>
      <c r="HJ307" s="390"/>
      <c r="HK307" s="390"/>
      <c r="HL307" s="137" t="s">
        <v>92</v>
      </c>
      <c r="HM307" s="391"/>
      <c r="HN307" s="387"/>
      <c r="HO307" s="388" t="s">
        <v>89</v>
      </c>
      <c r="HP307" s="388" t="str">
        <f>HP206</f>
        <v>: Provinsi Sulawesi Tenggara</v>
      </c>
      <c r="HQ307" s="388"/>
      <c r="HR307" s="388"/>
      <c r="HS307" s="388"/>
      <c r="HT307" s="388" t="s">
        <v>91</v>
      </c>
      <c r="HU307" s="388"/>
      <c r="HV307" s="389"/>
      <c r="HW307" s="390"/>
      <c r="HX307" s="390"/>
      <c r="HY307" s="390"/>
      <c r="HZ307" s="390"/>
      <c r="IA307" s="390"/>
      <c r="IB307" s="390"/>
      <c r="IC307" s="137" t="s">
        <v>92</v>
      </c>
      <c r="ID307" s="391"/>
      <c r="IE307" s="387"/>
      <c r="IF307" s="388" t="s">
        <v>89</v>
      </c>
      <c r="IG307" s="388" t="str">
        <f>IG206</f>
        <v>: Provinsi Sulawesi Tenggara</v>
      </c>
      <c r="IH307" s="388"/>
      <c r="II307" s="388"/>
      <c r="IJ307" s="388"/>
      <c r="IK307" s="388" t="s">
        <v>91</v>
      </c>
      <c r="IL307" s="388"/>
      <c r="IM307" s="389"/>
      <c r="IN307" s="390"/>
      <c r="IO307" s="390"/>
      <c r="IP307" s="390"/>
      <c r="IQ307" s="390"/>
      <c r="IR307" s="390"/>
      <c r="IS307" s="390"/>
      <c r="IT307" s="137" t="s">
        <v>92</v>
      </c>
      <c r="IU307" s="391"/>
      <c r="IV307" s="387"/>
      <c r="IW307" s="388" t="s">
        <v>89</v>
      </c>
      <c r="IX307" s="388" t="str">
        <f>IX206</f>
        <v>: Provinsi Sulawesi Tenggara</v>
      </c>
      <c r="IY307" s="388"/>
      <c r="IZ307" s="388"/>
      <c r="JA307" s="388"/>
      <c r="JB307" s="388" t="s">
        <v>91</v>
      </c>
      <c r="JC307" s="388"/>
      <c r="JD307" s="389"/>
      <c r="JE307" s="390"/>
      <c r="JF307" s="390"/>
      <c r="JG307" s="390"/>
      <c r="JH307" s="390"/>
      <c r="JI307" s="390"/>
      <c r="JJ307" s="390"/>
      <c r="JK307" s="137" t="s">
        <v>92</v>
      </c>
      <c r="JL307" s="392"/>
      <c r="JM307" s="387"/>
      <c r="JN307" s="388" t="s">
        <v>89</v>
      </c>
      <c r="JO307" s="388" t="str">
        <f>JO206</f>
        <v>: Provinsi Sulawesi Tenggara</v>
      </c>
      <c r="JP307" s="388"/>
      <c r="JQ307" s="388"/>
      <c r="JR307" s="388"/>
      <c r="JS307" s="388" t="s">
        <v>91</v>
      </c>
      <c r="JT307" s="388"/>
      <c r="JU307" s="389"/>
      <c r="JV307" s="390"/>
      <c r="JW307" s="390"/>
      <c r="JX307" s="390"/>
      <c r="JY307" s="390"/>
      <c r="JZ307" s="390"/>
      <c r="KA307" s="390"/>
      <c r="KB307" s="137" t="s">
        <v>92</v>
      </c>
      <c r="KC307" s="392"/>
      <c r="KD307" s="387"/>
      <c r="KE307" s="388" t="s">
        <v>89</v>
      </c>
      <c r="KF307" s="388" t="str">
        <f>KF206</f>
        <v>: Provinsi Sulawesi Tenggara</v>
      </c>
      <c r="KG307" s="388"/>
      <c r="KH307" s="388"/>
      <c r="KI307" s="388"/>
      <c r="KJ307" s="388" t="s">
        <v>91</v>
      </c>
      <c r="KK307" s="388"/>
      <c r="KL307" s="389"/>
      <c r="KM307" s="390"/>
      <c r="KN307" s="390"/>
      <c r="KO307" s="390"/>
      <c r="KP307" s="390"/>
      <c r="KQ307" s="390"/>
      <c r="KR307" s="390"/>
      <c r="KS307" s="137" t="s">
        <v>92</v>
      </c>
      <c r="KT307" s="392"/>
      <c r="KU307" s="390"/>
    </row>
    <row r="308" ht="15.0" customHeight="1">
      <c r="A308" s="393"/>
      <c r="B308" s="394" t="s">
        <v>93</v>
      </c>
      <c r="C308" s="394" t="s">
        <v>94</v>
      </c>
      <c r="D308" s="394"/>
      <c r="E308" s="394"/>
      <c r="F308" s="394"/>
      <c r="G308" s="394" t="s">
        <v>95</v>
      </c>
      <c r="H308" s="394"/>
      <c r="I308" s="395"/>
      <c r="J308" s="390"/>
      <c r="K308" s="390"/>
      <c r="L308" s="390"/>
      <c r="M308" s="390"/>
      <c r="N308" s="390"/>
      <c r="O308" s="390"/>
      <c r="P308" s="40"/>
      <c r="Q308" s="391"/>
      <c r="R308" s="393"/>
      <c r="S308" s="394" t="s">
        <v>93</v>
      </c>
      <c r="T308" s="394" t="s">
        <v>94</v>
      </c>
      <c r="U308" s="394"/>
      <c r="V308" s="394"/>
      <c r="W308" s="394"/>
      <c r="X308" s="394" t="s">
        <v>95</v>
      </c>
      <c r="Y308" s="394"/>
      <c r="Z308" s="395"/>
      <c r="AA308" s="390"/>
      <c r="AB308" s="390"/>
      <c r="AC308" s="390"/>
      <c r="AD308" s="390"/>
      <c r="AE308" s="390"/>
      <c r="AF308" s="390"/>
      <c r="AG308" s="40"/>
      <c r="AH308" s="391"/>
      <c r="AI308" s="393"/>
      <c r="AJ308" s="394" t="s">
        <v>93</v>
      </c>
      <c r="AK308" s="394" t="s">
        <v>94</v>
      </c>
      <c r="AL308" s="394"/>
      <c r="AM308" s="394"/>
      <c r="AN308" s="394"/>
      <c r="AO308" s="394" t="s">
        <v>95</v>
      </c>
      <c r="AP308" s="394"/>
      <c r="AQ308" s="395"/>
      <c r="AR308" s="390"/>
      <c r="AS308" s="390"/>
      <c r="AT308" s="390"/>
      <c r="AU308" s="390"/>
      <c r="AV308" s="390"/>
      <c r="AW308" s="390"/>
      <c r="AX308" s="40"/>
      <c r="AY308" s="391"/>
      <c r="AZ308" s="393"/>
      <c r="BA308" s="394" t="s">
        <v>93</v>
      </c>
      <c r="BB308" s="394" t="s">
        <v>94</v>
      </c>
      <c r="BC308" s="394"/>
      <c r="BD308" s="394"/>
      <c r="BE308" s="394"/>
      <c r="BF308" s="394" t="s">
        <v>95</v>
      </c>
      <c r="BG308" s="394"/>
      <c r="BH308" s="395"/>
      <c r="BI308" s="390"/>
      <c r="BJ308" s="390"/>
      <c r="BK308" s="390"/>
      <c r="BL308" s="390"/>
      <c r="BM308" s="390"/>
      <c r="BN308" s="390"/>
      <c r="BO308" s="40"/>
      <c r="BP308" s="391"/>
      <c r="BQ308" s="393"/>
      <c r="BR308" s="394" t="s">
        <v>93</v>
      </c>
      <c r="BS308" s="394" t="s">
        <v>94</v>
      </c>
      <c r="BT308" s="394"/>
      <c r="BU308" s="394"/>
      <c r="BV308" s="394"/>
      <c r="BW308" s="394" t="s">
        <v>95</v>
      </c>
      <c r="BX308" s="394"/>
      <c r="BY308" s="395"/>
      <c r="BZ308" s="390"/>
      <c r="CA308" s="390"/>
      <c r="CB308" s="390"/>
      <c r="CC308" s="390"/>
      <c r="CD308" s="390"/>
      <c r="CE308" s="390"/>
      <c r="CF308" s="40"/>
      <c r="CG308" s="391"/>
      <c r="CH308" s="393"/>
      <c r="CI308" s="394" t="s">
        <v>93</v>
      </c>
      <c r="CJ308" s="394" t="s">
        <v>94</v>
      </c>
      <c r="CK308" s="394"/>
      <c r="CL308" s="394"/>
      <c r="CM308" s="394"/>
      <c r="CN308" s="394" t="s">
        <v>95</v>
      </c>
      <c r="CO308" s="394"/>
      <c r="CP308" s="395"/>
      <c r="CQ308" s="390"/>
      <c r="CR308" s="390"/>
      <c r="CS308" s="390"/>
      <c r="CT308" s="390"/>
      <c r="CU308" s="390"/>
      <c r="CV308" s="390"/>
      <c r="CW308" s="40"/>
      <c r="CX308" s="391"/>
      <c r="CY308" s="393"/>
      <c r="CZ308" s="394" t="s">
        <v>93</v>
      </c>
      <c r="DA308" s="394" t="s">
        <v>94</v>
      </c>
      <c r="DB308" s="394"/>
      <c r="DC308" s="394"/>
      <c r="DD308" s="394"/>
      <c r="DE308" s="394" t="s">
        <v>95</v>
      </c>
      <c r="DF308" s="394"/>
      <c r="DG308" s="395"/>
      <c r="DH308" s="390"/>
      <c r="DI308" s="390"/>
      <c r="DJ308" s="390"/>
      <c r="DK308" s="390"/>
      <c r="DL308" s="390"/>
      <c r="DM308" s="390"/>
      <c r="DN308" s="40"/>
      <c r="DO308" s="391"/>
      <c r="DP308" s="393"/>
      <c r="DQ308" s="394" t="s">
        <v>93</v>
      </c>
      <c r="DR308" s="394" t="s">
        <v>94</v>
      </c>
      <c r="DS308" s="394"/>
      <c r="DT308" s="394"/>
      <c r="DU308" s="394"/>
      <c r="DV308" s="394" t="s">
        <v>95</v>
      </c>
      <c r="DW308" s="394"/>
      <c r="DX308" s="395"/>
      <c r="DY308" s="390"/>
      <c r="DZ308" s="390"/>
      <c r="EA308" s="390"/>
      <c r="EB308" s="390"/>
      <c r="EC308" s="390"/>
      <c r="ED308" s="390"/>
      <c r="EE308" s="40"/>
      <c r="EF308" s="391"/>
      <c r="EG308" s="393"/>
      <c r="EH308" s="394" t="s">
        <v>93</v>
      </c>
      <c r="EI308" s="394" t="s">
        <v>94</v>
      </c>
      <c r="EJ308" s="394"/>
      <c r="EK308" s="394"/>
      <c r="EL308" s="394"/>
      <c r="EM308" s="394" t="s">
        <v>95</v>
      </c>
      <c r="EN308" s="394"/>
      <c r="EO308" s="395"/>
      <c r="EP308" s="390"/>
      <c r="EQ308" s="390"/>
      <c r="ER308" s="390"/>
      <c r="ES308" s="390"/>
      <c r="ET308" s="390"/>
      <c r="EU308" s="390"/>
      <c r="EV308" s="40"/>
      <c r="EW308" s="391"/>
      <c r="EX308" s="393"/>
      <c r="EY308" s="394" t="s">
        <v>93</v>
      </c>
      <c r="EZ308" s="394" t="s">
        <v>94</v>
      </c>
      <c r="FA308" s="394"/>
      <c r="FB308" s="394"/>
      <c r="FC308" s="394"/>
      <c r="FD308" s="394" t="s">
        <v>95</v>
      </c>
      <c r="FE308" s="394"/>
      <c r="FF308" s="395"/>
      <c r="FG308" s="390"/>
      <c r="FH308" s="390"/>
      <c r="FI308" s="390"/>
      <c r="FJ308" s="390"/>
      <c r="FK308" s="390"/>
      <c r="FL308" s="390"/>
      <c r="FM308" s="40"/>
      <c r="FN308" s="391"/>
      <c r="FO308" s="393"/>
      <c r="FP308" s="394" t="s">
        <v>93</v>
      </c>
      <c r="FQ308" s="394" t="s">
        <v>94</v>
      </c>
      <c r="FR308" s="394"/>
      <c r="FS308" s="394"/>
      <c r="FT308" s="394"/>
      <c r="FU308" s="394" t="s">
        <v>95</v>
      </c>
      <c r="FV308" s="394"/>
      <c r="FW308" s="395"/>
      <c r="FX308" s="390"/>
      <c r="FY308" s="390"/>
      <c r="FZ308" s="390"/>
      <c r="GA308" s="390"/>
      <c r="GB308" s="390"/>
      <c r="GC308" s="390"/>
      <c r="GD308" s="40"/>
      <c r="GE308" s="391"/>
      <c r="GF308" s="393"/>
      <c r="GG308" s="394" t="s">
        <v>93</v>
      </c>
      <c r="GH308" s="394" t="s">
        <v>94</v>
      </c>
      <c r="GI308" s="394"/>
      <c r="GJ308" s="394"/>
      <c r="GK308" s="394"/>
      <c r="GL308" s="394" t="s">
        <v>95</v>
      </c>
      <c r="GM308" s="394"/>
      <c r="GN308" s="395"/>
      <c r="GO308" s="390"/>
      <c r="GP308" s="390"/>
      <c r="GQ308" s="390"/>
      <c r="GR308" s="390"/>
      <c r="GS308" s="390"/>
      <c r="GT308" s="390"/>
      <c r="GU308" s="40"/>
      <c r="GV308" s="391"/>
      <c r="GW308" s="393"/>
      <c r="GX308" s="394" t="s">
        <v>93</v>
      </c>
      <c r="GY308" s="394" t="s">
        <v>94</v>
      </c>
      <c r="GZ308" s="394"/>
      <c r="HA308" s="394"/>
      <c r="HB308" s="394"/>
      <c r="HC308" s="394" t="s">
        <v>95</v>
      </c>
      <c r="HD308" s="394"/>
      <c r="HE308" s="395"/>
      <c r="HF308" s="390"/>
      <c r="HG308" s="390"/>
      <c r="HH308" s="390"/>
      <c r="HI308" s="390"/>
      <c r="HJ308" s="390"/>
      <c r="HK308" s="390"/>
      <c r="HL308" s="40"/>
      <c r="HM308" s="391"/>
      <c r="HN308" s="393"/>
      <c r="HO308" s="394" t="s">
        <v>93</v>
      </c>
      <c r="HP308" s="394" t="s">
        <v>94</v>
      </c>
      <c r="HQ308" s="394"/>
      <c r="HR308" s="394"/>
      <c r="HS308" s="394"/>
      <c r="HT308" s="394" t="s">
        <v>95</v>
      </c>
      <c r="HU308" s="394"/>
      <c r="HV308" s="395"/>
      <c r="HW308" s="390"/>
      <c r="HX308" s="390"/>
      <c r="HY308" s="390"/>
      <c r="HZ308" s="390"/>
      <c r="IA308" s="390"/>
      <c r="IB308" s="390"/>
      <c r="IC308" s="40"/>
      <c r="ID308" s="391"/>
      <c r="IE308" s="393"/>
      <c r="IF308" s="394" t="s">
        <v>93</v>
      </c>
      <c r="IG308" s="394" t="s">
        <v>94</v>
      </c>
      <c r="IH308" s="394"/>
      <c r="II308" s="394"/>
      <c r="IJ308" s="394"/>
      <c r="IK308" s="394" t="s">
        <v>95</v>
      </c>
      <c r="IL308" s="394"/>
      <c r="IM308" s="395"/>
      <c r="IN308" s="390"/>
      <c r="IO308" s="390"/>
      <c r="IP308" s="390"/>
      <c r="IQ308" s="390"/>
      <c r="IR308" s="390"/>
      <c r="IS308" s="390"/>
      <c r="IT308" s="40"/>
      <c r="IU308" s="391"/>
      <c r="IV308" s="393"/>
      <c r="IW308" s="394" t="s">
        <v>93</v>
      </c>
      <c r="IX308" s="394" t="s">
        <v>94</v>
      </c>
      <c r="IY308" s="394"/>
      <c r="IZ308" s="394"/>
      <c r="JA308" s="394"/>
      <c r="JB308" s="394" t="s">
        <v>95</v>
      </c>
      <c r="JC308" s="394"/>
      <c r="JD308" s="395"/>
      <c r="JE308" s="390"/>
      <c r="JF308" s="390"/>
      <c r="JG308" s="390"/>
      <c r="JH308" s="390"/>
      <c r="JI308" s="390"/>
      <c r="JJ308" s="390"/>
      <c r="JK308" s="40"/>
      <c r="JL308" s="392"/>
      <c r="JM308" s="393"/>
      <c r="JN308" s="394" t="s">
        <v>93</v>
      </c>
      <c r="JO308" s="394" t="s">
        <v>94</v>
      </c>
      <c r="JP308" s="394"/>
      <c r="JQ308" s="394"/>
      <c r="JR308" s="394"/>
      <c r="JS308" s="394" t="s">
        <v>95</v>
      </c>
      <c r="JT308" s="394"/>
      <c r="JU308" s="395"/>
      <c r="JV308" s="390"/>
      <c r="JW308" s="390"/>
      <c r="JX308" s="390"/>
      <c r="JY308" s="390"/>
      <c r="JZ308" s="390"/>
      <c r="KA308" s="390"/>
      <c r="KB308" s="40"/>
      <c r="KC308" s="392"/>
      <c r="KD308" s="393"/>
      <c r="KE308" s="394" t="s">
        <v>93</v>
      </c>
      <c r="KF308" s="394" t="s">
        <v>94</v>
      </c>
      <c r="KG308" s="394"/>
      <c r="KH308" s="394"/>
      <c r="KI308" s="394"/>
      <c r="KJ308" s="394" t="s">
        <v>95</v>
      </c>
      <c r="KK308" s="394"/>
      <c r="KL308" s="395"/>
      <c r="KM308" s="390"/>
      <c r="KN308" s="390"/>
      <c r="KO308" s="390"/>
      <c r="KP308" s="390"/>
      <c r="KQ308" s="390"/>
      <c r="KR308" s="390"/>
      <c r="KS308" s="40"/>
      <c r="KT308" s="392"/>
      <c r="KU308" s="390"/>
    </row>
    <row r="309" ht="15.0" customHeight="1">
      <c r="A309" s="393"/>
      <c r="B309" s="394" t="s">
        <v>96</v>
      </c>
      <c r="C309" s="394" t="s">
        <v>97</v>
      </c>
      <c r="D309" s="394"/>
      <c r="E309" s="394"/>
      <c r="F309" s="394"/>
      <c r="G309" s="396" t="s">
        <v>98</v>
      </c>
      <c r="H309" s="394"/>
      <c r="I309" s="395"/>
      <c r="J309" s="390"/>
      <c r="K309" s="390"/>
      <c r="L309" s="390"/>
      <c r="M309" s="390"/>
      <c r="N309" s="390"/>
      <c r="O309" s="390"/>
      <c r="P309" s="144" t="str">
        <f>"III/"&amp;P$6</f>
        <v>III/2010</v>
      </c>
      <c r="Q309" s="391"/>
      <c r="R309" s="393"/>
      <c r="S309" s="394" t="s">
        <v>96</v>
      </c>
      <c r="T309" s="394" t="s">
        <v>97</v>
      </c>
      <c r="U309" s="394"/>
      <c r="V309" s="394"/>
      <c r="W309" s="394"/>
      <c r="X309" s="396" t="s">
        <v>98</v>
      </c>
      <c r="Y309" s="394"/>
      <c r="Z309" s="395"/>
      <c r="AA309" s="390"/>
      <c r="AB309" s="390"/>
      <c r="AC309" s="390"/>
      <c r="AD309" s="390"/>
      <c r="AE309" s="390"/>
      <c r="AF309" s="390"/>
      <c r="AG309" s="144" t="str">
        <f>"III/"&amp;AG$6</f>
        <v>III/2011</v>
      </c>
      <c r="AH309" s="391"/>
      <c r="AI309" s="393"/>
      <c r="AJ309" s="394" t="s">
        <v>96</v>
      </c>
      <c r="AK309" s="394" t="s">
        <v>97</v>
      </c>
      <c r="AL309" s="394"/>
      <c r="AM309" s="394"/>
      <c r="AN309" s="394"/>
      <c r="AO309" s="396" t="s">
        <v>98</v>
      </c>
      <c r="AP309" s="394"/>
      <c r="AQ309" s="395"/>
      <c r="AR309" s="390"/>
      <c r="AS309" s="390"/>
      <c r="AT309" s="390"/>
      <c r="AU309" s="390"/>
      <c r="AV309" s="390"/>
      <c r="AW309" s="390"/>
      <c r="AX309" s="144" t="str">
        <f>"III/"&amp;AX$6</f>
        <v>III/2012</v>
      </c>
      <c r="AY309" s="391"/>
      <c r="AZ309" s="393"/>
      <c r="BA309" s="394" t="s">
        <v>96</v>
      </c>
      <c r="BB309" s="394" t="s">
        <v>97</v>
      </c>
      <c r="BC309" s="394"/>
      <c r="BD309" s="394"/>
      <c r="BE309" s="394"/>
      <c r="BF309" s="396" t="s">
        <v>98</v>
      </c>
      <c r="BG309" s="394"/>
      <c r="BH309" s="395"/>
      <c r="BI309" s="390"/>
      <c r="BJ309" s="390"/>
      <c r="BK309" s="390"/>
      <c r="BL309" s="390"/>
      <c r="BM309" s="390"/>
      <c r="BN309" s="390"/>
      <c r="BO309" s="144" t="str">
        <f>"III/"&amp;BO$6</f>
        <v>III/2013</v>
      </c>
      <c r="BP309" s="391"/>
      <c r="BQ309" s="393"/>
      <c r="BR309" s="394" t="s">
        <v>96</v>
      </c>
      <c r="BS309" s="394" t="s">
        <v>97</v>
      </c>
      <c r="BT309" s="394"/>
      <c r="BU309" s="394"/>
      <c r="BV309" s="394"/>
      <c r="BW309" s="396" t="s">
        <v>98</v>
      </c>
      <c r="BX309" s="394"/>
      <c r="BY309" s="395"/>
      <c r="BZ309" s="390"/>
      <c r="CA309" s="390"/>
      <c r="CB309" s="390"/>
      <c r="CC309" s="390"/>
      <c r="CD309" s="390"/>
      <c r="CE309" s="390"/>
      <c r="CF309" s="144" t="str">
        <f>"III/"&amp;CF$6</f>
        <v>III/2014</v>
      </c>
      <c r="CG309" s="391"/>
      <c r="CH309" s="393"/>
      <c r="CI309" s="394" t="s">
        <v>96</v>
      </c>
      <c r="CJ309" s="394" t="s">
        <v>97</v>
      </c>
      <c r="CK309" s="394"/>
      <c r="CL309" s="394"/>
      <c r="CM309" s="394"/>
      <c r="CN309" s="396" t="s">
        <v>98</v>
      </c>
      <c r="CO309" s="394"/>
      <c r="CP309" s="395"/>
      <c r="CQ309" s="390"/>
      <c r="CR309" s="390"/>
      <c r="CS309" s="390"/>
      <c r="CT309" s="390"/>
      <c r="CU309" s="390"/>
      <c r="CV309" s="390"/>
      <c r="CW309" s="144" t="str">
        <f>"III/"&amp;CW$6</f>
        <v>III/2015</v>
      </c>
      <c r="CX309" s="391"/>
      <c r="CY309" s="393"/>
      <c r="CZ309" s="394" t="s">
        <v>96</v>
      </c>
      <c r="DA309" s="394" t="s">
        <v>97</v>
      </c>
      <c r="DB309" s="394"/>
      <c r="DC309" s="394"/>
      <c r="DD309" s="394"/>
      <c r="DE309" s="396" t="s">
        <v>98</v>
      </c>
      <c r="DF309" s="394"/>
      <c r="DG309" s="395"/>
      <c r="DH309" s="390"/>
      <c r="DI309" s="390"/>
      <c r="DJ309" s="390"/>
      <c r="DK309" s="390"/>
      <c r="DL309" s="390"/>
      <c r="DM309" s="390"/>
      <c r="DN309" s="144" t="str">
        <f>"III/"&amp;DN$6</f>
        <v>III/2016</v>
      </c>
      <c r="DO309" s="391"/>
      <c r="DP309" s="393"/>
      <c r="DQ309" s="394" t="s">
        <v>96</v>
      </c>
      <c r="DR309" s="394" t="s">
        <v>97</v>
      </c>
      <c r="DS309" s="394"/>
      <c r="DT309" s="394"/>
      <c r="DU309" s="394"/>
      <c r="DV309" s="396" t="s">
        <v>98</v>
      </c>
      <c r="DW309" s="394"/>
      <c r="DX309" s="395"/>
      <c r="DY309" s="390"/>
      <c r="DZ309" s="390"/>
      <c r="EA309" s="390"/>
      <c r="EB309" s="390"/>
      <c r="EC309" s="390"/>
      <c r="ED309" s="390"/>
      <c r="EE309" s="144" t="str">
        <f>"III/"&amp;EE$6</f>
        <v>III/2017</v>
      </c>
      <c r="EF309" s="391"/>
      <c r="EG309" s="393"/>
      <c r="EH309" s="394" t="s">
        <v>96</v>
      </c>
      <c r="EI309" s="394" t="s">
        <v>97</v>
      </c>
      <c r="EJ309" s="394"/>
      <c r="EK309" s="394"/>
      <c r="EL309" s="394"/>
      <c r="EM309" s="396" t="s">
        <v>98</v>
      </c>
      <c r="EN309" s="394"/>
      <c r="EO309" s="395"/>
      <c r="EP309" s="390"/>
      <c r="EQ309" s="390"/>
      <c r="ER309" s="390"/>
      <c r="ES309" s="390"/>
      <c r="ET309" s="390"/>
      <c r="EU309" s="390"/>
      <c r="EV309" s="144" t="str">
        <f>"III/"&amp;EV$6</f>
        <v>III/2018</v>
      </c>
      <c r="EW309" s="391"/>
      <c r="EX309" s="393"/>
      <c r="EY309" s="394" t="s">
        <v>96</v>
      </c>
      <c r="EZ309" s="394" t="s">
        <v>97</v>
      </c>
      <c r="FA309" s="394"/>
      <c r="FB309" s="394"/>
      <c r="FC309" s="394"/>
      <c r="FD309" s="396" t="s">
        <v>98</v>
      </c>
      <c r="FE309" s="394"/>
      <c r="FF309" s="395"/>
      <c r="FG309" s="390"/>
      <c r="FH309" s="390"/>
      <c r="FI309" s="390"/>
      <c r="FJ309" s="390"/>
      <c r="FK309" s="390"/>
      <c r="FL309" s="390"/>
      <c r="FM309" s="144" t="str">
        <f>"III/"&amp;FM$6</f>
        <v>III/2019</v>
      </c>
      <c r="FN309" s="391"/>
      <c r="FO309" s="393"/>
      <c r="FP309" s="394" t="s">
        <v>96</v>
      </c>
      <c r="FQ309" s="394" t="s">
        <v>97</v>
      </c>
      <c r="FR309" s="394"/>
      <c r="FS309" s="394"/>
      <c r="FT309" s="394"/>
      <c r="FU309" s="396" t="s">
        <v>98</v>
      </c>
      <c r="FV309" s="394"/>
      <c r="FW309" s="395"/>
      <c r="FX309" s="390"/>
      <c r="FY309" s="390"/>
      <c r="FZ309" s="390"/>
      <c r="GA309" s="390"/>
      <c r="GB309" s="390"/>
      <c r="GC309" s="390"/>
      <c r="GD309" s="144" t="str">
        <f>"III/"&amp;GD$6</f>
        <v>III/2020</v>
      </c>
      <c r="GE309" s="391"/>
      <c r="GF309" s="393"/>
      <c r="GG309" s="394" t="s">
        <v>96</v>
      </c>
      <c r="GH309" s="394" t="s">
        <v>97</v>
      </c>
      <c r="GI309" s="394"/>
      <c r="GJ309" s="394"/>
      <c r="GK309" s="394"/>
      <c r="GL309" s="396" t="s">
        <v>98</v>
      </c>
      <c r="GM309" s="394"/>
      <c r="GN309" s="395"/>
      <c r="GO309" s="390"/>
      <c r="GP309" s="390"/>
      <c r="GQ309" s="390"/>
      <c r="GR309" s="390"/>
      <c r="GS309" s="390"/>
      <c r="GT309" s="390"/>
      <c r="GU309" s="144" t="str">
        <f>"III/"&amp;GU$6</f>
        <v>III/2021</v>
      </c>
      <c r="GV309" s="391"/>
      <c r="GW309" s="393"/>
      <c r="GX309" s="394" t="s">
        <v>96</v>
      </c>
      <c r="GY309" s="394" t="s">
        <v>97</v>
      </c>
      <c r="GZ309" s="394"/>
      <c r="HA309" s="394"/>
      <c r="HB309" s="394"/>
      <c r="HC309" s="396" t="s">
        <v>98</v>
      </c>
      <c r="HD309" s="394"/>
      <c r="HE309" s="395"/>
      <c r="HF309" s="390"/>
      <c r="HG309" s="390"/>
      <c r="HH309" s="390"/>
      <c r="HI309" s="390"/>
      <c r="HJ309" s="390"/>
      <c r="HK309" s="390"/>
      <c r="HL309" s="144" t="str">
        <f>"III/"&amp;HL$6</f>
        <v>III/2022</v>
      </c>
      <c r="HM309" s="391"/>
      <c r="HN309" s="393"/>
      <c r="HO309" s="394" t="s">
        <v>96</v>
      </c>
      <c r="HP309" s="394" t="s">
        <v>97</v>
      </c>
      <c r="HQ309" s="394"/>
      <c r="HR309" s="394"/>
      <c r="HS309" s="394"/>
      <c r="HT309" s="396" t="s">
        <v>98</v>
      </c>
      <c r="HU309" s="394"/>
      <c r="HV309" s="395"/>
      <c r="HW309" s="390"/>
      <c r="HX309" s="390"/>
      <c r="HY309" s="390"/>
      <c r="HZ309" s="390"/>
      <c r="IA309" s="390"/>
      <c r="IB309" s="390"/>
      <c r="IC309" s="144" t="str">
        <f>"III/"&amp;IC$6</f>
        <v>III/2023</v>
      </c>
      <c r="ID309" s="391"/>
      <c r="IE309" s="393"/>
      <c r="IF309" s="394" t="s">
        <v>96</v>
      </c>
      <c r="IG309" s="394" t="s">
        <v>97</v>
      </c>
      <c r="IH309" s="394"/>
      <c r="II309" s="394"/>
      <c r="IJ309" s="394"/>
      <c r="IK309" s="396" t="s">
        <v>98</v>
      </c>
      <c r="IL309" s="394"/>
      <c r="IM309" s="395"/>
      <c r="IN309" s="390"/>
      <c r="IO309" s="390"/>
      <c r="IP309" s="390"/>
      <c r="IQ309" s="390"/>
      <c r="IR309" s="390"/>
      <c r="IS309" s="390"/>
      <c r="IT309" s="144" t="str">
        <f>"III/"&amp;IT$6</f>
        <v>III/2024</v>
      </c>
      <c r="IU309" s="391"/>
      <c r="IV309" s="393"/>
      <c r="IW309" s="394" t="s">
        <v>96</v>
      </c>
      <c r="IX309" s="394" t="s">
        <v>97</v>
      </c>
      <c r="IY309" s="394"/>
      <c r="IZ309" s="394"/>
      <c r="JA309" s="394"/>
      <c r="JB309" s="396" t="s">
        <v>98</v>
      </c>
      <c r="JC309" s="394"/>
      <c r="JD309" s="395"/>
      <c r="JE309" s="390"/>
      <c r="JF309" s="390"/>
      <c r="JG309" s="390"/>
      <c r="JH309" s="390"/>
      <c r="JI309" s="390"/>
      <c r="JJ309" s="390"/>
      <c r="JK309" s="144" t="str">
        <f>"III/"&amp;JK$6</f>
        <v>III/2025</v>
      </c>
      <c r="JL309" s="392"/>
      <c r="JM309" s="393"/>
      <c r="JN309" s="394" t="s">
        <v>96</v>
      </c>
      <c r="JO309" s="394" t="s">
        <v>97</v>
      </c>
      <c r="JP309" s="394"/>
      <c r="JQ309" s="394"/>
      <c r="JR309" s="394"/>
      <c r="JS309" s="396" t="s">
        <v>98</v>
      </c>
      <c r="JT309" s="394"/>
      <c r="JU309" s="395"/>
      <c r="JV309" s="390"/>
      <c r="JW309" s="390"/>
      <c r="JX309" s="390"/>
      <c r="JY309" s="390"/>
      <c r="JZ309" s="390"/>
      <c r="KA309" s="390"/>
      <c r="KB309" s="144" t="str">
        <f>"III/"&amp;KB$6</f>
        <v>III/2026</v>
      </c>
      <c r="KC309" s="392"/>
      <c r="KD309" s="393"/>
      <c r="KE309" s="394" t="s">
        <v>96</v>
      </c>
      <c r="KF309" s="394" t="s">
        <v>97</v>
      </c>
      <c r="KG309" s="394"/>
      <c r="KH309" s="394"/>
      <c r="KI309" s="394"/>
      <c r="KJ309" s="396" t="s">
        <v>98</v>
      </c>
      <c r="KK309" s="394"/>
      <c r="KL309" s="395"/>
      <c r="KM309" s="390"/>
      <c r="KN309" s="390"/>
      <c r="KO309" s="390"/>
      <c r="KP309" s="390"/>
      <c r="KQ309" s="390"/>
      <c r="KR309" s="390"/>
      <c r="KS309" s="144" t="str">
        <f>"III/"&amp;KS$6</f>
        <v>III/2027</v>
      </c>
      <c r="KT309" s="392"/>
      <c r="KU309" s="390"/>
    </row>
    <row r="310" ht="15.0" customHeight="1">
      <c r="A310" s="393"/>
      <c r="B310" s="394" t="s">
        <v>99</v>
      </c>
      <c r="C310" s="394" t="s">
        <v>97</v>
      </c>
      <c r="D310" s="394"/>
      <c r="E310" s="394"/>
      <c r="F310" s="394"/>
      <c r="G310" s="397" t="s">
        <v>165</v>
      </c>
      <c r="H310" s="394"/>
      <c r="I310" s="395"/>
      <c r="J310" s="390"/>
      <c r="K310" s="390"/>
      <c r="L310" s="390"/>
      <c r="M310" s="390"/>
      <c r="N310" s="390"/>
      <c r="O310" s="390"/>
      <c r="P310" s="40"/>
      <c r="Q310" s="391"/>
      <c r="R310" s="393"/>
      <c r="S310" s="394" t="s">
        <v>99</v>
      </c>
      <c r="T310" s="394" t="s">
        <v>97</v>
      </c>
      <c r="U310" s="394"/>
      <c r="V310" s="394"/>
      <c r="W310" s="394"/>
      <c r="X310" s="397" t="s">
        <v>165</v>
      </c>
      <c r="Y310" s="394"/>
      <c r="Z310" s="395"/>
      <c r="AA310" s="390"/>
      <c r="AB310" s="390"/>
      <c r="AC310" s="390"/>
      <c r="AD310" s="390"/>
      <c r="AE310" s="390"/>
      <c r="AF310" s="390"/>
      <c r="AG310" s="40"/>
      <c r="AH310" s="391"/>
      <c r="AI310" s="393"/>
      <c r="AJ310" s="394" t="s">
        <v>99</v>
      </c>
      <c r="AK310" s="394" t="s">
        <v>97</v>
      </c>
      <c r="AL310" s="394"/>
      <c r="AM310" s="394"/>
      <c r="AN310" s="394"/>
      <c r="AO310" s="397" t="s">
        <v>165</v>
      </c>
      <c r="AP310" s="394"/>
      <c r="AQ310" s="395"/>
      <c r="AR310" s="390"/>
      <c r="AS310" s="390"/>
      <c r="AT310" s="390"/>
      <c r="AU310" s="390"/>
      <c r="AV310" s="390"/>
      <c r="AW310" s="390"/>
      <c r="AX310" s="40"/>
      <c r="AY310" s="391"/>
      <c r="AZ310" s="393"/>
      <c r="BA310" s="394" t="s">
        <v>99</v>
      </c>
      <c r="BB310" s="394" t="s">
        <v>97</v>
      </c>
      <c r="BC310" s="394"/>
      <c r="BD310" s="394"/>
      <c r="BE310" s="394"/>
      <c r="BF310" s="397" t="s">
        <v>165</v>
      </c>
      <c r="BG310" s="394"/>
      <c r="BH310" s="395"/>
      <c r="BI310" s="390"/>
      <c r="BJ310" s="390"/>
      <c r="BK310" s="390"/>
      <c r="BL310" s="390"/>
      <c r="BM310" s="390"/>
      <c r="BN310" s="390"/>
      <c r="BO310" s="40"/>
      <c r="BP310" s="391"/>
      <c r="BQ310" s="393"/>
      <c r="BR310" s="394" t="s">
        <v>99</v>
      </c>
      <c r="BS310" s="394" t="s">
        <v>97</v>
      </c>
      <c r="BT310" s="394"/>
      <c r="BU310" s="394"/>
      <c r="BV310" s="394"/>
      <c r="BW310" s="397" t="s">
        <v>165</v>
      </c>
      <c r="BX310" s="394"/>
      <c r="BY310" s="395"/>
      <c r="BZ310" s="390"/>
      <c r="CA310" s="390"/>
      <c r="CB310" s="390"/>
      <c r="CC310" s="390"/>
      <c r="CD310" s="390"/>
      <c r="CE310" s="390"/>
      <c r="CF310" s="40"/>
      <c r="CG310" s="391"/>
      <c r="CH310" s="393"/>
      <c r="CI310" s="394" t="s">
        <v>99</v>
      </c>
      <c r="CJ310" s="394" t="s">
        <v>97</v>
      </c>
      <c r="CK310" s="394"/>
      <c r="CL310" s="394"/>
      <c r="CM310" s="394"/>
      <c r="CN310" s="397" t="s">
        <v>165</v>
      </c>
      <c r="CO310" s="394"/>
      <c r="CP310" s="395"/>
      <c r="CQ310" s="390"/>
      <c r="CR310" s="390"/>
      <c r="CS310" s="390"/>
      <c r="CT310" s="390"/>
      <c r="CU310" s="390"/>
      <c r="CV310" s="390"/>
      <c r="CW310" s="40"/>
      <c r="CX310" s="391"/>
      <c r="CY310" s="393"/>
      <c r="CZ310" s="394" t="s">
        <v>99</v>
      </c>
      <c r="DA310" s="394" t="s">
        <v>97</v>
      </c>
      <c r="DB310" s="394"/>
      <c r="DC310" s="394"/>
      <c r="DD310" s="394"/>
      <c r="DE310" s="397" t="s">
        <v>165</v>
      </c>
      <c r="DF310" s="394"/>
      <c r="DG310" s="395"/>
      <c r="DH310" s="390"/>
      <c r="DI310" s="390"/>
      <c r="DJ310" s="390"/>
      <c r="DK310" s="390"/>
      <c r="DL310" s="390"/>
      <c r="DM310" s="390"/>
      <c r="DN310" s="40"/>
      <c r="DO310" s="391"/>
      <c r="DP310" s="393"/>
      <c r="DQ310" s="394" t="s">
        <v>99</v>
      </c>
      <c r="DR310" s="394" t="s">
        <v>97</v>
      </c>
      <c r="DS310" s="394"/>
      <c r="DT310" s="394"/>
      <c r="DU310" s="394"/>
      <c r="DV310" s="397" t="s">
        <v>165</v>
      </c>
      <c r="DW310" s="394"/>
      <c r="DX310" s="395"/>
      <c r="DY310" s="390"/>
      <c r="DZ310" s="390"/>
      <c r="EA310" s="390"/>
      <c r="EB310" s="390"/>
      <c r="EC310" s="390"/>
      <c r="ED310" s="390"/>
      <c r="EE310" s="40"/>
      <c r="EF310" s="391"/>
      <c r="EG310" s="393"/>
      <c r="EH310" s="394" t="s">
        <v>99</v>
      </c>
      <c r="EI310" s="394" t="s">
        <v>97</v>
      </c>
      <c r="EJ310" s="394"/>
      <c r="EK310" s="394"/>
      <c r="EL310" s="394"/>
      <c r="EM310" s="397" t="s">
        <v>165</v>
      </c>
      <c r="EN310" s="394"/>
      <c r="EO310" s="395"/>
      <c r="EP310" s="390"/>
      <c r="EQ310" s="390"/>
      <c r="ER310" s="390"/>
      <c r="ES310" s="390"/>
      <c r="ET310" s="390"/>
      <c r="EU310" s="390"/>
      <c r="EV310" s="40"/>
      <c r="EW310" s="391"/>
      <c r="EX310" s="393"/>
      <c r="EY310" s="394" t="s">
        <v>99</v>
      </c>
      <c r="EZ310" s="394" t="s">
        <v>97</v>
      </c>
      <c r="FA310" s="394"/>
      <c r="FB310" s="394"/>
      <c r="FC310" s="394"/>
      <c r="FD310" s="397" t="s">
        <v>165</v>
      </c>
      <c r="FE310" s="394"/>
      <c r="FF310" s="395"/>
      <c r="FG310" s="390"/>
      <c r="FH310" s="390"/>
      <c r="FI310" s="390"/>
      <c r="FJ310" s="390"/>
      <c r="FK310" s="390"/>
      <c r="FL310" s="390"/>
      <c r="FM310" s="40"/>
      <c r="FN310" s="391"/>
      <c r="FO310" s="393"/>
      <c r="FP310" s="394" t="s">
        <v>99</v>
      </c>
      <c r="FQ310" s="394" t="s">
        <v>97</v>
      </c>
      <c r="FR310" s="394"/>
      <c r="FS310" s="394"/>
      <c r="FT310" s="394"/>
      <c r="FU310" s="397" t="s">
        <v>165</v>
      </c>
      <c r="FV310" s="394"/>
      <c r="FW310" s="395"/>
      <c r="FX310" s="390"/>
      <c r="FY310" s="390"/>
      <c r="FZ310" s="390"/>
      <c r="GA310" s="390"/>
      <c r="GB310" s="390"/>
      <c r="GC310" s="390"/>
      <c r="GD310" s="40"/>
      <c r="GE310" s="391"/>
      <c r="GF310" s="393"/>
      <c r="GG310" s="394" t="s">
        <v>99</v>
      </c>
      <c r="GH310" s="394" t="s">
        <v>97</v>
      </c>
      <c r="GI310" s="394"/>
      <c r="GJ310" s="394"/>
      <c r="GK310" s="394"/>
      <c r="GL310" s="397" t="s">
        <v>165</v>
      </c>
      <c r="GM310" s="394"/>
      <c r="GN310" s="395"/>
      <c r="GO310" s="390"/>
      <c r="GP310" s="390"/>
      <c r="GQ310" s="390"/>
      <c r="GR310" s="390"/>
      <c r="GS310" s="390"/>
      <c r="GT310" s="390"/>
      <c r="GU310" s="40"/>
      <c r="GV310" s="391"/>
      <c r="GW310" s="393"/>
      <c r="GX310" s="394" t="s">
        <v>99</v>
      </c>
      <c r="GY310" s="394" t="s">
        <v>97</v>
      </c>
      <c r="GZ310" s="394"/>
      <c r="HA310" s="394"/>
      <c r="HB310" s="394"/>
      <c r="HC310" s="397" t="s">
        <v>165</v>
      </c>
      <c r="HD310" s="394"/>
      <c r="HE310" s="395"/>
      <c r="HF310" s="390"/>
      <c r="HG310" s="390"/>
      <c r="HH310" s="390"/>
      <c r="HI310" s="390"/>
      <c r="HJ310" s="390"/>
      <c r="HK310" s="390"/>
      <c r="HL310" s="40"/>
      <c r="HM310" s="391"/>
      <c r="HN310" s="393"/>
      <c r="HO310" s="394" t="s">
        <v>99</v>
      </c>
      <c r="HP310" s="394" t="s">
        <v>97</v>
      </c>
      <c r="HQ310" s="394"/>
      <c r="HR310" s="394"/>
      <c r="HS310" s="394"/>
      <c r="HT310" s="397" t="s">
        <v>165</v>
      </c>
      <c r="HU310" s="394"/>
      <c r="HV310" s="395"/>
      <c r="HW310" s="390"/>
      <c r="HX310" s="390"/>
      <c r="HY310" s="390"/>
      <c r="HZ310" s="390"/>
      <c r="IA310" s="390"/>
      <c r="IB310" s="390"/>
      <c r="IC310" s="40"/>
      <c r="ID310" s="391"/>
      <c r="IE310" s="393"/>
      <c r="IF310" s="394" t="s">
        <v>99</v>
      </c>
      <c r="IG310" s="394" t="s">
        <v>97</v>
      </c>
      <c r="IH310" s="394"/>
      <c r="II310" s="394"/>
      <c r="IJ310" s="394"/>
      <c r="IK310" s="397" t="s">
        <v>165</v>
      </c>
      <c r="IL310" s="394"/>
      <c r="IM310" s="395"/>
      <c r="IN310" s="390"/>
      <c r="IO310" s="390"/>
      <c r="IP310" s="390"/>
      <c r="IQ310" s="390"/>
      <c r="IR310" s="390"/>
      <c r="IS310" s="390"/>
      <c r="IT310" s="40"/>
      <c r="IU310" s="391"/>
      <c r="IV310" s="393"/>
      <c r="IW310" s="394" t="s">
        <v>99</v>
      </c>
      <c r="IX310" s="394" t="s">
        <v>97</v>
      </c>
      <c r="IY310" s="394"/>
      <c r="IZ310" s="394"/>
      <c r="JA310" s="394"/>
      <c r="JB310" s="397" t="s">
        <v>165</v>
      </c>
      <c r="JC310" s="394"/>
      <c r="JD310" s="395"/>
      <c r="JE310" s="390"/>
      <c r="JF310" s="390"/>
      <c r="JG310" s="390"/>
      <c r="JH310" s="390"/>
      <c r="JI310" s="390"/>
      <c r="JJ310" s="390"/>
      <c r="JK310" s="40"/>
      <c r="JL310" s="392"/>
      <c r="JM310" s="393"/>
      <c r="JN310" s="394" t="s">
        <v>99</v>
      </c>
      <c r="JO310" s="394" t="s">
        <v>97</v>
      </c>
      <c r="JP310" s="394"/>
      <c r="JQ310" s="394"/>
      <c r="JR310" s="394"/>
      <c r="JS310" s="397" t="s">
        <v>165</v>
      </c>
      <c r="JT310" s="394"/>
      <c r="JU310" s="395"/>
      <c r="JV310" s="390"/>
      <c r="JW310" s="390"/>
      <c r="JX310" s="390"/>
      <c r="JY310" s="390"/>
      <c r="JZ310" s="390"/>
      <c r="KA310" s="390"/>
      <c r="KB310" s="40"/>
      <c r="KC310" s="392"/>
      <c r="KD310" s="393"/>
      <c r="KE310" s="394" t="s">
        <v>99</v>
      </c>
      <c r="KF310" s="394" t="s">
        <v>97</v>
      </c>
      <c r="KG310" s="394"/>
      <c r="KH310" s="394"/>
      <c r="KI310" s="394"/>
      <c r="KJ310" s="397" t="s">
        <v>165</v>
      </c>
      <c r="KK310" s="394"/>
      <c r="KL310" s="395"/>
      <c r="KM310" s="390"/>
      <c r="KN310" s="390"/>
      <c r="KO310" s="390"/>
      <c r="KP310" s="390"/>
      <c r="KQ310" s="390"/>
      <c r="KR310" s="390"/>
      <c r="KS310" s="40"/>
      <c r="KT310" s="392"/>
      <c r="KU310" s="390"/>
    </row>
    <row r="311" ht="15.75" customHeight="1">
      <c r="A311" s="398"/>
      <c r="B311" s="399" t="s">
        <v>100</v>
      </c>
      <c r="C311" s="399" t="s">
        <v>101</v>
      </c>
      <c r="D311" s="399"/>
      <c r="E311" s="399"/>
      <c r="F311" s="399"/>
      <c r="G311" s="399" t="str">
        <f>"Tahun "&amp;P$6</f>
        <v>Tahun 2010</v>
      </c>
      <c r="H311" s="399"/>
      <c r="I311" s="400"/>
      <c r="J311" s="390"/>
      <c r="K311" s="390"/>
      <c r="L311" s="390"/>
      <c r="M311" s="390"/>
      <c r="N311" s="390"/>
      <c r="O311" s="390"/>
      <c r="P311" s="390"/>
      <c r="Q311" s="391"/>
      <c r="R311" s="398"/>
      <c r="S311" s="399" t="s">
        <v>100</v>
      </c>
      <c r="T311" s="399" t="s">
        <v>101</v>
      </c>
      <c r="U311" s="399"/>
      <c r="V311" s="399"/>
      <c r="W311" s="399"/>
      <c r="X311" s="399" t="str">
        <f>"Tahun "&amp;AG$6</f>
        <v>Tahun 2011</v>
      </c>
      <c r="Y311" s="399"/>
      <c r="Z311" s="400"/>
      <c r="AA311" s="390"/>
      <c r="AB311" s="390"/>
      <c r="AC311" s="390"/>
      <c r="AD311" s="390"/>
      <c r="AE311" s="390"/>
      <c r="AF311" s="390"/>
      <c r="AG311" s="390"/>
      <c r="AH311" s="391"/>
      <c r="AI311" s="398"/>
      <c r="AJ311" s="399" t="s">
        <v>100</v>
      </c>
      <c r="AK311" s="399" t="s">
        <v>101</v>
      </c>
      <c r="AL311" s="399"/>
      <c r="AM311" s="399"/>
      <c r="AN311" s="399"/>
      <c r="AO311" s="399" t="str">
        <f>"Tahun "&amp;AX$6</f>
        <v>Tahun 2012</v>
      </c>
      <c r="AP311" s="399"/>
      <c r="AQ311" s="400"/>
      <c r="AR311" s="390"/>
      <c r="AS311" s="390"/>
      <c r="AT311" s="390"/>
      <c r="AU311" s="390"/>
      <c r="AV311" s="390"/>
      <c r="AW311" s="390"/>
      <c r="AX311" s="390"/>
      <c r="AY311" s="391"/>
      <c r="AZ311" s="398"/>
      <c r="BA311" s="399" t="s">
        <v>100</v>
      </c>
      <c r="BB311" s="399" t="s">
        <v>101</v>
      </c>
      <c r="BC311" s="399"/>
      <c r="BD311" s="399"/>
      <c r="BE311" s="399"/>
      <c r="BF311" s="399" t="str">
        <f>"Tahun "&amp;BO$6</f>
        <v>Tahun 2013</v>
      </c>
      <c r="BG311" s="399"/>
      <c r="BH311" s="400"/>
      <c r="BI311" s="390"/>
      <c r="BJ311" s="390"/>
      <c r="BK311" s="390"/>
      <c r="BL311" s="390"/>
      <c r="BM311" s="390"/>
      <c r="BN311" s="390"/>
      <c r="BO311" s="390"/>
      <c r="BP311" s="391"/>
      <c r="BQ311" s="398"/>
      <c r="BR311" s="399" t="s">
        <v>100</v>
      </c>
      <c r="BS311" s="399" t="s">
        <v>101</v>
      </c>
      <c r="BT311" s="399"/>
      <c r="BU311" s="399"/>
      <c r="BV311" s="399"/>
      <c r="BW311" s="399" t="str">
        <f>"Tahun "&amp;CF$6</f>
        <v>Tahun 2014</v>
      </c>
      <c r="BX311" s="399"/>
      <c r="BY311" s="400"/>
      <c r="BZ311" s="390"/>
      <c r="CA311" s="390"/>
      <c r="CB311" s="390"/>
      <c r="CC311" s="390"/>
      <c r="CD311" s="390"/>
      <c r="CE311" s="390"/>
      <c r="CF311" s="390"/>
      <c r="CG311" s="391"/>
      <c r="CH311" s="398"/>
      <c r="CI311" s="399" t="s">
        <v>100</v>
      </c>
      <c r="CJ311" s="399" t="s">
        <v>101</v>
      </c>
      <c r="CK311" s="399"/>
      <c r="CL311" s="399"/>
      <c r="CM311" s="399"/>
      <c r="CN311" s="399" t="str">
        <f>"Tahun "&amp;CW$6</f>
        <v>Tahun 2015</v>
      </c>
      <c r="CO311" s="399"/>
      <c r="CP311" s="400"/>
      <c r="CQ311" s="390"/>
      <c r="CR311" s="390"/>
      <c r="CS311" s="390"/>
      <c r="CT311" s="390"/>
      <c r="CU311" s="390"/>
      <c r="CV311" s="390"/>
      <c r="CW311" s="390"/>
      <c r="CX311" s="391"/>
      <c r="CY311" s="398"/>
      <c r="CZ311" s="399" t="s">
        <v>100</v>
      </c>
      <c r="DA311" s="399" t="s">
        <v>101</v>
      </c>
      <c r="DB311" s="399"/>
      <c r="DC311" s="399"/>
      <c r="DD311" s="399"/>
      <c r="DE311" s="399" t="str">
        <f>"Tahun "&amp;DN$6</f>
        <v>Tahun 2016</v>
      </c>
      <c r="DF311" s="399"/>
      <c r="DG311" s="400"/>
      <c r="DH311" s="390"/>
      <c r="DI311" s="390"/>
      <c r="DJ311" s="390"/>
      <c r="DK311" s="390"/>
      <c r="DL311" s="390"/>
      <c r="DM311" s="390"/>
      <c r="DN311" s="390"/>
      <c r="DO311" s="391"/>
      <c r="DP311" s="398"/>
      <c r="DQ311" s="399" t="s">
        <v>100</v>
      </c>
      <c r="DR311" s="399" t="s">
        <v>101</v>
      </c>
      <c r="DS311" s="399"/>
      <c r="DT311" s="399"/>
      <c r="DU311" s="399"/>
      <c r="DV311" s="399" t="str">
        <f>"Tahun "&amp;EE$6</f>
        <v>Tahun 2017</v>
      </c>
      <c r="DW311" s="399"/>
      <c r="DX311" s="400"/>
      <c r="DY311" s="390"/>
      <c r="DZ311" s="390"/>
      <c r="EA311" s="390"/>
      <c r="EB311" s="390"/>
      <c r="EC311" s="390"/>
      <c r="ED311" s="390"/>
      <c r="EE311" s="390"/>
      <c r="EF311" s="391"/>
      <c r="EG311" s="398"/>
      <c r="EH311" s="399" t="s">
        <v>100</v>
      </c>
      <c r="EI311" s="399" t="s">
        <v>101</v>
      </c>
      <c r="EJ311" s="399"/>
      <c r="EK311" s="399"/>
      <c r="EL311" s="399"/>
      <c r="EM311" s="399" t="str">
        <f>"Tahun "&amp;EV$6</f>
        <v>Tahun 2018</v>
      </c>
      <c r="EN311" s="399"/>
      <c r="EO311" s="400"/>
      <c r="EP311" s="390"/>
      <c r="EQ311" s="390"/>
      <c r="ER311" s="390"/>
      <c r="ES311" s="390"/>
      <c r="ET311" s="390"/>
      <c r="EU311" s="390"/>
      <c r="EV311" s="390"/>
      <c r="EW311" s="391"/>
      <c r="EX311" s="398"/>
      <c r="EY311" s="399" t="s">
        <v>100</v>
      </c>
      <c r="EZ311" s="399" t="s">
        <v>101</v>
      </c>
      <c r="FA311" s="399"/>
      <c r="FB311" s="399"/>
      <c r="FC311" s="399"/>
      <c r="FD311" s="399" t="str">
        <f>"Tahun "&amp;FM$6</f>
        <v>Tahun 2019</v>
      </c>
      <c r="FE311" s="399"/>
      <c r="FF311" s="400"/>
      <c r="FG311" s="390"/>
      <c r="FH311" s="390"/>
      <c r="FI311" s="390"/>
      <c r="FJ311" s="390"/>
      <c r="FK311" s="390"/>
      <c r="FL311" s="390"/>
      <c r="FM311" s="390"/>
      <c r="FN311" s="391"/>
      <c r="FO311" s="398"/>
      <c r="FP311" s="399" t="s">
        <v>100</v>
      </c>
      <c r="FQ311" s="399" t="s">
        <v>101</v>
      </c>
      <c r="FR311" s="399"/>
      <c r="FS311" s="399"/>
      <c r="FT311" s="399"/>
      <c r="FU311" s="399" t="str">
        <f>"Tahun "&amp;GD$6</f>
        <v>Tahun 2020</v>
      </c>
      <c r="FV311" s="399"/>
      <c r="FW311" s="400"/>
      <c r="FX311" s="390"/>
      <c r="FY311" s="390"/>
      <c r="FZ311" s="390"/>
      <c r="GA311" s="390"/>
      <c r="GB311" s="390"/>
      <c r="GC311" s="390"/>
      <c r="GD311" s="390"/>
      <c r="GE311" s="391"/>
      <c r="GF311" s="398"/>
      <c r="GG311" s="399" t="s">
        <v>100</v>
      </c>
      <c r="GH311" s="399" t="s">
        <v>101</v>
      </c>
      <c r="GI311" s="399"/>
      <c r="GJ311" s="399"/>
      <c r="GK311" s="399"/>
      <c r="GL311" s="399" t="str">
        <f>"Tahun "&amp;GU$6</f>
        <v>Tahun 2021</v>
      </c>
      <c r="GM311" s="399"/>
      <c r="GN311" s="400"/>
      <c r="GO311" s="390"/>
      <c r="GP311" s="390"/>
      <c r="GQ311" s="390"/>
      <c r="GR311" s="390"/>
      <c r="GS311" s="390"/>
      <c r="GT311" s="390"/>
      <c r="GU311" s="390"/>
      <c r="GV311" s="391"/>
      <c r="GW311" s="398"/>
      <c r="GX311" s="399" t="s">
        <v>100</v>
      </c>
      <c r="GY311" s="399" t="s">
        <v>101</v>
      </c>
      <c r="GZ311" s="399"/>
      <c r="HA311" s="399"/>
      <c r="HB311" s="399"/>
      <c r="HC311" s="399" t="str">
        <f>"Tahun "&amp;HL$6</f>
        <v>Tahun 2022</v>
      </c>
      <c r="HD311" s="399"/>
      <c r="HE311" s="400"/>
      <c r="HF311" s="390"/>
      <c r="HG311" s="390"/>
      <c r="HH311" s="390"/>
      <c r="HI311" s="390"/>
      <c r="HJ311" s="390"/>
      <c r="HK311" s="390"/>
      <c r="HL311" s="390"/>
      <c r="HM311" s="391"/>
      <c r="HN311" s="398"/>
      <c r="HO311" s="399" t="s">
        <v>100</v>
      </c>
      <c r="HP311" s="399" t="s">
        <v>101</v>
      </c>
      <c r="HQ311" s="399"/>
      <c r="HR311" s="399"/>
      <c r="HS311" s="399"/>
      <c r="HT311" s="399" t="str">
        <f>"Tahun "&amp;IC$6</f>
        <v>Tahun 2023</v>
      </c>
      <c r="HU311" s="399"/>
      <c r="HV311" s="400"/>
      <c r="HW311" s="390"/>
      <c r="HX311" s="390"/>
      <c r="HY311" s="390"/>
      <c r="HZ311" s="390"/>
      <c r="IA311" s="390"/>
      <c r="IB311" s="390"/>
      <c r="IC311" s="390"/>
      <c r="ID311" s="391"/>
      <c r="IE311" s="398"/>
      <c r="IF311" s="399" t="s">
        <v>100</v>
      </c>
      <c r="IG311" s="399" t="s">
        <v>101</v>
      </c>
      <c r="IH311" s="399"/>
      <c r="II311" s="399"/>
      <c r="IJ311" s="399"/>
      <c r="IK311" s="399" t="str">
        <f>"Tahun "&amp;IT$6</f>
        <v>Tahun 2024</v>
      </c>
      <c r="IL311" s="399"/>
      <c r="IM311" s="400"/>
      <c r="IN311" s="390"/>
      <c r="IO311" s="390"/>
      <c r="IP311" s="390"/>
      <c r="IQ311" s="390"/>
      <c r="IR311" s="390"/>
      <c r="IS311" s="390"/>
      <c r="IT311" s="390"/>
      <c r="IU311" s="391"/>
      <c r="IV311" s="398"/>
      <c r="IW311" s="399" t="s">
        <v>100</v>
      </c>
      <c r="IX311" s="399" t="s">
        <v>101</v>
      </c>
      <c r="IY311" s="399"/>
      <c r="IZ311" s="399"/>
      <c r="JA311" s="399"/>
      <c r="JB311" s="399" t="str">
        <f>"Tahun "&amp;JK$6</f>
        <v>Tahun 2025</v>
      </c>
      <c r="JC311" s="399"/>
      <c r="JD311" s="400"/>
      <c r="JE311" s="390"/>
      <c r="JF311" s="390"/>
      <c r="JG311" s="390"/>
      <c r="JH311" s="390"/>
      <c r="JI311" s="390"/>
      <c r="JJ311" s="390"/>
      <c r="JK311" s="390"/>
      <c r="JL311" s="391"/>
      <c r="JM311" s="398"/>
      <c r="JN311" s="399" t="s">
        <v>100</v>
      </c>
      <c r="JO311" s="399" t="s">
        <v>101</v>
      </c>
      <c r="JP311" s="399"/>
      <c r="JQ311" s="399"/>
      <c r="JR311" s="399"/>
      <c r="JS311" s="399" t="str">
        <f>"Tahun "&amp;KB$6</f>
        <v>Tahun 2026</v>
      </c>
      <c r="JT311" s="399"/>
      <c r="JU311" s="400"/>
      <c r="JV311" s="390"/>
      <c r="JW311" s="390"/>
      <c r="JX311" s="390"/>
      <c r="JY311" s="390"/>
      <c r="JZ311" s="390"/>
      <c r="KA311" s="390"/>
      <c r="KB311" s="390"/>
      <c r="KC311" s="391"/>
      <c r="KD311" s="398"/>
      <c r="KE311" s="399" t="s">
        <v>100</v>
      </c>
      <c r="KF311" s="399" t="s">
        <v>101</v>
      </c>
      <c r="KG311" s="399"/>
      <c r="KH311" s="399"/>
      <c r="KI311" s="399"/>
      <c r="KJ311" s="399" t="str">
        <f>"Tahun "&amp;KS$6</f>
        <v>Tahun 2027</v>
      </c>
      <c r="KK311" s="399"/>
      <c r="KL311" s="400"/>
      <c r="KM311" s="390"/>
      <c r="KN311" s="390"/>
      <c r="KO311" s="390"/>
      <c r="KP311" s="390"/>
      <c r="KQ311" s="390"/>
      <c r="KR311" s="390"/>
      <c r="KS311" s="390"/>
      <c r="KT311" s="391"/>
      <c r="KU311" s="390"/>
    </row>
    <row r="312" ht="15.75" customHeight="1">
      <c r="A312" s="401"/>
      <c r="B312" s="402"/>
      <c r="C312" s="402"/>
      <c r="D312" s="402"/>
      <c r="E312" s="402"/>
      <c r="F312" s="402"/>
      <c r="G312" s="402"/>
      <c r="H312" s="402"/>
      <c r="I312" s="402"/>
      <c r="J312" s="402"/>
      <c r="K312" s="402"/>
      <c r="L312" s="402"/>
      <c r="M312" s="402"/>
      <c r="N312" s="402"/>
      <c r="O312" s="402"/>
      <c r="P312" s="402"/>
      <c r="Q312" s="403"/>
      <c r="R312" s="401"/>
      <c r="S312" s="402"/>
      <c r="T312" s="402"/>
      <c r="U312" s="402"/>
      <c r="V312" s="402"/>
      <c r="W312" s="402"/>
      <c r="X312" s="402"/>
      <c r="Y312" s="402"/>
      <c r="Z312" s="402"/>
      <c r="AA312" s="402"/>
      <c r="AB312" s="402"/>
      <c r="AC312" s="402"/>
      <c r="AD312" s="402"/>
      <c r="AE312" s="402"/>
      <c r="AF312" s="402"/>
      <c r="AG312" s="402"/>
      <c r="AH312" s="403"/>
      <c r="AI312" s="401"/>
      <c r="AJ312" s="402"/>
      <c r="AK312" s="402"/>
      <c r="AL312" s="402"/>
      <c r="AM312" s="402"/>
      <c r="AN312" s="402"/>
      <c r="AO312" s="402"/>
      <c r="AP312" s="402"/>
      <c r="AQ312" s="402"/>
      <c r="AR312" s="402"/>
      <c r="AS312" s="402"/>
      <c r="AT312" s="402"/>
      <c r="AU312" s="402"/>
      <c r="AV312" s="402"/>
      <c r="AW312" s="402"/>
      <c r="AX312" s="402"/>
      <c r="AY312" s="403"/>
      <c r="AZ312" s="401"/>
      <c r="BA312" s="402"/>
      <c r="BB312" s="402"/>
      <c r="BC312" s="402"/>
      <c r="BD312" s="402"/>
      <c r="BE312" s="402"/>
      <c r="BF312" s="402"/>
      <c r="BG312" s="402"/>
      <c r="BH312" s="402"/>
      <c r="BI312" s="402"/>
      <c r="BJ312" s="402"/>
      <c r="BK312" s="402"/>
      <c r="BL312" s="402"/>
      <c r="BM312" s="402"/>
      <c r="BN312" s="402"/>
      <c r="BO312" s="402"/>
      <c r="BP312" s="403"/>
      <c r="BQ312" s="401"/>
      <c r="BR312" s="402"/>
      <c r="BS312" s="402"/>
      <c r="BT312" s="402"/>
      <c r="BU312" s="402"/>
      <c r="BV312" s="402"/>
      <c r="BW312" s="402"/>
      <c r="BX312" s="402"/>
      <c r="BY312" s="402"/>
      <c r="BZ312" s="402"/>
      <c r="CA312" s="402"/>
      <c r="CB312" s="402"/>
      <c r="CC312" s="402"/>
      <c r="CD312" s="402"/>
      <c r="CE312" s="402"/>
      <c r="CF312" s="402"/>
      <c r="CG312" s="403"/>
      <c r="CH312" s="401"/>
      <c r="CI312" s="402"/>
      <c r="CJ312" s="402"/>
      <c r="CK312" s="402"/>
      <c r="CL312" s="402"/>
      <c r="CM312" s="402"/>
      <c r="CN312" s="402"/>
      <c r="CO312" s="402"/>
      <c r="CP312" s="402"/>
      <c r="CQ312" s="402"/>
      <c r="CR312" s="402"/>
      <c r="CS312" s="402"/>
      <c r="CT312" s="402"/>
      <c r="CU312" s="402"/>
      <c r="CV312" s="402"/>
      <c r="CW312" s="402"/>
      <c r="CX312" s="403"/>
      <c r="CY312" s="401"/>
      <c r="CZ312" s="402"/>
      <c r="DA312" s="402"/>
      <c r="DB312" s="402"/>
      <c r="DC312" s="402"/>
      <c r="DD312" s="402"/>
      <c r="DE312" s="402"/>
      <c r="DF312" s="402"/>
      <c r="DG312" s="402"/>
      <c r="DH312" s="402"/>
      <c r="DI312" s="402"/>
      <c r="DJ312" s="402"/>
      <c r="DK312" s="402"/>
      <c r="DL312" s="402"/>
      <c r="DM312" s="402"/>
      <c r="DN312" s="402"/>
      <c r="DO312" s="403"/>
      <c r="DP312" s="401"/>
      <c r="DQ312" s="402"/>
      <c r="DR312" s="402"/>
      <c r="DS312" s="402"/>
      <c r="DT312" s="402"/>
      <c r="DU312" s="402"/>
      <c r="DV312" s="402"/>
      <c r="DW312" s="402"/>
      <c r="DX312" s="402"/>
      <c r="DY312" s="402"/>
      <c r="DZ312" s="402"/>
      <c r="EA312" s="402"/>
      <c r="EB312" s="402"/>
      <c r="EC312" s="402"/>
      <c r="ED312" s="402"/>
      <c r="EE312" s="402"/>
      <c r="EF312" s="403"/>
      <c r="EG312" s="401"/>
      <c r="EH312" s="402"/>
      <c r="EI312" s="402"/>
      <c r="EJ312" s="402"/>
      <c r="EK312" s="402"/>
      <c r="EL312" s="402"/>
      <c r="EM312" s="402"/>
      <c r="EN312" s="402"/>
      <c r="EO312" s="402"/>
      <c r="EP312" s="402"/>
      <c r="EQ312" s="402"/>
      <c r="ER312" s="402"/>
      <c r="ES312" s="402"/>
      <c r="ET312" s="402"/>
      <c r="EU312" s="402"/>
      <c r="EV312" s="402"/>
      <c r="EW312" s="403"/>
      <c r="EX312" s="401"/>
      <c r="EY312" s="402"/>
      <c r="EZ312" s="402"/>
      <c r="FA312" s="402"/>
      <c r="FB312" s="402"/>
      <c r="FC312" s="402"/>
      <c r="FD312" s="402"/>
      <c r="FE312" s="402"/>
      <c r="FF312" s="402"/>
      <c r="FG312" s="402"/>
      <c r="FH312" s="402"/>
      <c r="FI312" s="402"/>
      <c r="FJ312" s="402"/>
      <c r="FK312" s="402"/>
      <c r="FL312" s="402"/>
      <c r="FM312" s="402"/>
      <c r="FN312" s="403"/>
      <c r="FO312" s="401"/>
      <c r="FP312" s="402"/>
      <c r="FQ312" s="402"/>
      <c r="FR312" s="402"/>
      <c r="FS312" s="402"/>
      <c r="FT312" s="402"/>
      <c r="FU312" s="402"/>
      <c r="FV312" s="402"/>
      <c r="FW312" s="402"/>
      <c r="FX312" s="402"/>
      <c r="FY312" s="402"/>
      <c r="FZ312" s="402"/>
      <c r="GA312" s="402"/>
      <c r="GB312" s="402"/>
      <c r="GC312" s="402"/>
      <c r="GD312" s="402"/>
      <c r="GE312" s="403"/>
      <c r="GF312" s="401"/>
      <c r="GG312" s="402"/>
      <c r="GH312" s="402"/>
      <c r="GI312" s="402"/>
      <c r="GJ312" s="402"/>
      <c r="GK312" s="402"/>
      <c r="GL312" s="402"/>
      <c r="GM312" s="402"/>
      <c r="GN312" s="402"/>
      <c r="GO312" s="402"/>
      <c r="GP312" s="402"/>
      <c r="GQ312" s="402"/>
      <c r="GR312" s="402"/>
      <c r="GS312" s="402"/>
      <c r="GT312" s="402"/>
      <c r="GU312" s="402"/>
      <c r="GV312" s="403"/>
      <c r="GW312" s="401"/>
      <c r="GX312" s="402"/>
      <c r="GY312" s="402"/>
      <c r="GZ312" s="402"/>
      <c r="HA312" s="402"/>
      <c r="HB312" s="402"/>
      <c r="HC312" s="402"/>
      <c r="HD312" s="402"/>
      <c r="HE312" s="402"/>
      <c r="HF312" s="402"/>
      <c r="HG312" s="402"/>
      <c r="HH312" s="402"/>
      <c r="HI312" s="402"/>
      <c r="HJ312" s="402"/>
      <c r="HK312" s="402"/>
      <c r="HL312" s="402"/>
      <c r="HM312" s="403"/>
      <c r="HN312" s="401"/>
      <c r="HO312" s="402"/>
      <c r="HP312" s="402"/>
      <c r="HQ312" s="402"/>
      <c r="HR312" s="402"/>
      <c r="HS312" s="402"/>
      <c r="HT312" s="402"/>
      <c r="HU312" s="402"/>
      <c r="HV312" s="402"/>
      <c r="HW312" s="402"/>
      <c r="HX312" s="402"/>
      <c r="HY312" s="402"/>
      <c r="HZ312" s="402"/>
      <c r="IA312" s="402"/>
      <c r="IB312" s="402"/>
      <c r="IC312" s="402"/>
      <c r="ID312" s="403"/>
      <c r="IE312" s="401"/>
      <c r="IF312" s="402"/>
      <c r="IG312" s="402"/>
      <c r="IH312" s="402"/>
      <c r="II312" s="402"/>
      <c r="IJ312" s="402"/>
      <c r="IK312" s="402"/>
      <c r="IL312" s="402"/>
      <c r="IM312" s="402"/>
      <c r="IN312" s="402"/>
      <c r="IO312" s="402"/>
      <c r="IP312" s="402"/>
      <c r="IQ312" s="402"/>
      <c r="IR312" s="402"/>
      <c r="IS312" s="402"/>
      <c r="IT312" s="402"/>
      <c r="IU312" s="403"/>
      <c r="IV312" s="401"/>
      <c r="IW312" s="402"/>
      <c r="IX312" s="402"/>
      <c r="IY312" s="402"/>
      <c r="IZ312" s="402"/>
      <c r="JA312" s="402"/>
      <c r="JB312" s="402"/>
      <c r="JC312" s="402"/>
      <c r="JD312" s="402"/>
      <c r="JE312" s="402"/>
      <c r="JF312" s="402"/>
      <c r="JG312" s="402"/>
      <c r="JH312" s="402"/>
      <c r="JI312" s="402"/>
      <c r="JJ312" s="402"/>
      <c r="JK312" s="402"/>
      <c r="JL312" s="403"/>
      <c r="JM312" s="401"/>
      <c r="JN312" s="402"/>
      <c r="JO312" s="402"/>
      <c r="JP312" s="402"/>
      <c r="JQ312" s="402"/>
      <c r="JR312" s="402"/>
      <c r="JS312" s="402"/>
      <c r="JT312" s="402"/>
      <c r="JU312" s="402"/>
      <c r="JV312" s="402"/>
      <c r="JW312" s="402"/>
      <c r="JX312" s="402"/>
      <c r="JY312" s="402"/>
      <c r="JZ312" s="402"/>
      <c r="KA312" s="402"/>
      <c r="KB312" s="402"/>
      <c r="KC312" s="403"/>
      <c r="KD312" s="401"/>
      <c r="KE312" s="402"/>
      <c r="KF312" s="402"/>
      <c r="KG312" s="402"/>
      <c r="KH312" s="402"/>
      <c r="KI312" s="402"/>
      <c r="KJ312" s="402"/>
      <c r="KK312" s="402"/>
      <c r="KL312" s="402"/>
      <c r="KM312" s="402"/>
      <c r="KN312" s="402"/>
      <c r="KO312" s="402"/>
      <c r="KP312" s="402"/>
      <c r="KQ312" s="402"/>
      <c r="KR312" s="402"/>
      <c r="KS312" s="402"/>
      <c r="KT312" s="403"/>
      <c r="KU312" s="402"/>
    </row>
    <row r="313" ht="33.75" customHeight="1">
      <c r="A313" s="404" t="s">
        <v>102</v>
      </c>
      <c r="B313" s="405" t="s">
        <v>103</v>
      </c>
      <c r="C313" s="406" t="s">
        <v>104</v>
      </c>
      <c r="D313" s="152"/>
      <c r="E313" s="152"/>
      <c r="F313" s="152"/>
      <c r="G313" s="153"/>
      <c r="H313" s="406" t="s">
        <v>105</v>
      </c>
      <c r="I313" s="153"/>
      <c r="J313" s="406" t="s">
        <v>106</v>
      </c>
      <c r="K313" s="152"/>
      <c r="L313" s="153"/>
      <c r="M313" s="405" t="s">
        <v>107</v>
      </c>
      <c r="N313" s="407" t="s">
        <v>108</v>
      </c>
      <c r="O313" s="153"/>
      <c r="P313" s="408" t="s">
        <v>109</v>
      </c>
      <c r="Q313" s="409"/>
      <c r="R313" s="404" t="s">
        <v>102</v>
      </c>
      <c r="S313" s="405" t="s">
        <v>103</v>
      </c>
      <c r="T313" s="406" t="s">
        <v>104</v>
      </c>
      <c r="U313" s="152"/>
      <c r="V313" s="152"/>
      <c r="W313" s="152"/>
      <c r="X313" s="153"/>
      <c r="Y313" s="406" t="s">
        <v>105</v>
      </c>
      <c r="Z313" s="153"/>
      <c r="AA313" s="406" t="s">
        <v>106</v>
      </c>
      <c r="AB313" s="152"/>
      <c r="AC313" s="153"/>
      <c r="AD313" s="405" t="s">
        <v>107</v>
      </c>
      <c r="AE313" s="407" t="s">
        <v>108</v>
      </c>
      <c r="AF313" s="153"/>
      <c r="AG313" s="408" t="s">
        <v>109</v>
      </c>
      <c r="AH313" s="409"/>
      <c r="AI313" s="404" t="s">
        <v>102</v>
      </c>
      <c r="AJ313" s="405" t="s">
        <v>103</v>
      </c>
      <c r="AK313" s="406" t="s">
        <v>104</v>
      </c>
      <c r="AL313" s="152"/>
      <c r="AM313" s="152"/>
      <c r="AN313" s="152"/>
      <c r="AO313" s="153"/>
      <c r="AP313" s="406" t="s">
        <v>105</v>
      </c>
      <c r="AQ313" s="153"/>
      <c r="AR313" s="406" t="s">
        <v>106</v>
      </c>
      <c r="AS313" s="152"/>
      <c r="AT313" s="153"/>
      <c r="AU313" s="405" t="s">
        <v>107</v>
      </c>
      <c r="AV313" s="407" t="s">
        <v>108</v>
      </c>
      <c r="AW313" s="153"/>
      <c r="AX313" s="408" t="s">
        <v>109</v>
      </c>
      <c r="AY313" s="409"/>
      <c r="AZ313" s="404" t="s">
        <v>102</v>
      </c>
      <c r="BA313" s="405" t="s">
        <v>103</v>
      </c>
      <c r="BB313" s="406" t="s">
        <v>104</v>
      </c>
      <c r="BC313" s="152"/>
      <c r="BD313" s="152"/>
      <c r="BE313" s="152"/>
      <c r="BF313" s="153"/>
      <c r="BG313" s="406" t="s">
        <v>105</v>
      </c>
      <c r="BH313" s="153"/>
      <c r="BI313" s="406" t="s">
        <v>106</v>
      </c>
      <c r="BJ313" s="152"/>
      <c r="BK313" s="153"/>
      <c r="BL313" s="405" t="s">
        <v>107</v>
      </c>
      <c r="BM313" s="407" t="s">
        <v>108</v>
      </c>
      <c r="BN313" s="153"/>
      <c r="BO313" s="408" t="s">
        <v>109</v>
      </c>
      <c r="BP313" s="409"/>
      <c r="BQ313" s="404" t="s">
        <v>102</v>
      </c>
      <c r="BR313" s="405" t="s">
        <v>103</v>
      </c>
      <c r="BS313" s="406" t="s">
        <v>104</v>
      </c>
      <c r="BT313" s="152"/>
      <c r="BU313" s="152"/>
      <c r="BV313" s="152"/>
      <c r="BW313" s="153"/>
      <c r="BX313" s="406" t="s">
        <v>105</v>
      </c>
      <c r="BY313" s="153"/>
      <c r="BZ313" s="406" t="s">
        <v>106</v>
      </c>
      <c r="CA313" s="152"/>
      <c r="CB313" s="153"/>
      <c r="CC313" s="405" t="s">
        <v>107</v>
      </c>
      <c r="CD313" s="407" t="s">
        <v>108</v>
      </c>
      <c r="CE313" s="153"/>
      <c r="CF313" s="408" t="s">
        <v>109</v>
      </c>
      <c r="CG313" s="409"/>
      <c r="CH313" s="404" t="s">
        <v>102</v>
      </c>
      <c r="CI313" s="405" t="s">
        <v>103</v>
      </c>
      <c r="CJ313" s="406" t="s">
        <v>104</v>
      </c>
      <c r="CK313" s="152"/>
      <c r="CL313" s="152"/>
      <c r="CM313" s="152"/>
      <c r="CN313" s="153"/>
      <c r="CO313" s="406" t="s">
        <v>105</v>
      </c>
      <c r="CP313" s="153"/>
      <c r="CQ313" s="406" t="s">
        <v>106</v>
      </c>
      <c r="CR313" s="152"/>
      <c r="CS313" s="153"/>
      <c r="CT313" s="405" t="s">
        <v>107</v>
      </c>
      <c r="CU313" s="407" t="s">
        <v>108</v>
      </c>
      <c r="CV313" s="153"/>
      <c r="CW313" s="408" t="s">
        <v>109</v>
      </c>
      <c r="CX313" s="409"/>
      <c r="CY313" s="404" t="s">
        <v>102</v>
      </c>
      <c r="CZ313" s="405" t="s">
        <v>103</v>
      </c>
      <c r="DA313" s="406" t="s">
        <v>104</v>
      </c>
      <c r="DB313" s="152"/>
      <c r="DC313" s="152"/>
      <c r="DD313" s="152"/>
      <c r="DE313" s="153"/>
      <c r="DF313" s="406" t="s">
        <v>105</v>
      </c>
      <c r="DG313" s="153"/>
      <c r="DH313" s="406" t="s">
        <v>106</v>
      </c>
      <c r="DI313" s="152"/>
      <c r="DJ313" s="153"/>
      <c r="DK313" s="405" t="s">
        <v>107</v>
      </c>
      <c r="DL313" s="407" t="s">
        <v>108</v>
      </c>
      <c r="DM313" s="153"/>
      <c r="DN313" s="408" t="s">
        <v>109</v>
      </c>
      <c r="DO313" s="409"/>
      <c r="DP313" s="404" t="s">
        <v>102</v>
      </c>
      <c r="DQ313" s="405" t="s">
        <v>103</v>
      </c>
      <c r="DR313" s="406" t="s">
        <v>104</v>
      </c>
      <c r="DS313" s="152"/>
      <c r="DT313" s="152"/>
      <c r="DU313" s="152"/>
      <c r="DV313" s="153"/>
      <c r="DW313" s="406" t="s">
        <v>105</v>
      </c>
      <c r="DX313" s="153"/>
      <c r="DY313" s="406" t="s">
        <v>106</v>
      </c>
      <c r="DZ313" s="152"/>
      <c r="EA313" s="153"/>
      <c r="EB313" s="405" t="s">
        <v>107</v>
      </c>
      <c r="EC313" s="407" t="s">
        <v>108</v>
      </c>
      <c r="ED313" s="153"/>
      <c r="EE313" s="408" t="s">
        <v>109</v>
      </c>
      <c r="EF313" s="409"/>
      <c r="EG313" s="404" t="s">
        <v>102</v>
      </c>
      <c r="EH313" s="405" t="s">
        <v>103</v>
      </c>
      <c r="EI313" s="406" t="s">
        <v>104</v>
      </c>
      <c r="EJ313" s="152"/>
      <c r="EK313" s="152"/>
      <c r="EL313" s="152"/>
      <c r="EM313" s="153"/>
      <c r="EN313" s="406" t="s">
        <v>105</v>
      </c>
      <c r="EO313" s="153"/>
      <c r="EP313" s="406" t="s">
        <v>106</v>
      </c>
      <c r="EQ313" s="152"/>
      <c r="ER313" s="153"/>
      <c r="ES313" s="405" t="s">
        <v>107</v>
      </c>
      <c r="ET313" s="407" t="s">
        <v>108</v>
      </c>
      <c r="EU313" s="153"/>
      <c r="EV313" s="408" t="s">
        <v>109</v>
      </c>
      <c r="EW313" s="409"/>
      <c r="EX313" s="404" t="s">
        <v>102</v>
      </c>
      <c r="EY313" s="405" t="s">
        <v>103</v>
      </c>
      <c r="EZ313" s="406" t="s">
        <v>104</v>
      </c>
      <c r="FA313" s="152"/>
      <c r="FB313" s="152"/>
      <c r="FC313" s="152"/>
      <c r="FD313" s="153"/>
      <c r="FE313" s="406" t="s">
        <v>105</v>
      </c>
      <c r="FF313" s="153"/>
      <c r="FG313" s="406" t="s">
        <v>106</v>
      </c>
      <c r="FH313" s="152"/>
      <c r="FI313" s="153"/>
      <c r="FJ313" s="405" t="s">
        <v>107</v>
      </c>
      <c r="FK313" s="407" t="s">
        <v>108</v>
      </c>
      <c r="FL313" s="153"/>
      <c r="FM313" s="408" t="s">
        <v>109</v>
      </c>
      <c r="FN313" s="409"/>
      <c r="FO313" s="404" t="s">
        <v>102</v>
      </c>
      <c r="FP313" s="405" t="s">
        <v>103</v>
      </c>
      <c r="FQ313" s="406" t="s">
        <v>104</v>
      </c>
      <c r="FR313" s="152"/>
      <c r="FS313" s="152"/>
      <c r="FT313" s="152"/>
      <c r="FU313" s="153"/>
      <c r="FV313" s="406" t="s">
        <v>105</v>
      </c>
      <c r="FW313" s="153"/>
      <c r="FX313" s="406" t="s">
        <v>106</v>
      </c>
      <c r="FY313" s="152"/>
      <c r="FZ313" s="153"/>
      <c r="GA313" s="405" t="s">
        <v>107</v>
      </c>
      <c r="GB313" s="407" t="s">
        <v>108</v>
      </c>
      <c r="GC313" s="153"/>
      <c r="GD313" s="408" t="s">
        <v>109</v>
      </c>
      <c r="GE313" s="409"/>
      <c r="GF313" s="404" t="s">
        <v>102</v>
      </c>
      <c r="GG313" s="405" t="s">
        <v>103</v>
      </c>
      <c r="GH313" s="406" t="s">
        <v>104</v>
      </c>
      <c r="GI313" s="152"/>
      <c r="GJ313" s="152"/>
      <c r="GK313" s="152"/>
      <c r="GL313" s="153"/>
      <c r="GM313" s="406" t="s">
        <v>105</v>
      </c>
      <c r="GN313" s="153"/>
      <c r="GO313" s="406" t="s">
        <v>106</v>
      </c>
      <c r="GP313" s="152"/>
      <c r="GQ313" s="153"/>
      <c r="GR313" s="405" t="s">
        <v>107</v>
      </c>
      <c r="GS313" s="407" t="s">
        <v>108</v>
      </c>
      <c r="GT313" s="153"/>
      <c r="GU313" s="408" t="s">
        <v>109</v>
      </c>
      <c r="GV313" s="409"/>
      <c r="GW313" s="404" t="s">
        <v>102</v>
      </c>
      <c r="GX313" s="405" t="s">
        <v>103</v>
      </c>
      <c r="GY313" s="406" t="s">
        <v>104</v>
      </c>
      <c r="GZ313" s="152"/>
      <c r="HA313" s="152"/>
      <c r="HB313" s="152"/>
      <c r="HC313" s="153"/>
      <c r="HD313" s="406" t="s">
        <v>105</v>
      </c>
      <c r="HE313" s="153"/>
      <c r="HF313" s="406" t="s">
        <v>106</v>
      </c>
      <c r="HG313" s="152"/>
      <c r="HH313" s="153"/>
      <c r="HI313" s="405" t="s">
        <v>107</v>
      </c>
      <c r="HJ313" s="407" t="s">
        <v>108</v>
      </c>
      <c r="HK313" s="153"/>
      <c r="HL313" s="408" t="s">
        <v>109</v>
      </c>
      <c r="HM313" s="409"/>
      <c r="HN313" s="404" t="s">
        <v>102</v>
      </c>
      <c r="HO313" s="405" t="s">
        <v>103</v>
      </c>
      <c r="HP313" s="406" t="s">
        <v>104</v>
      </c>
      <c r="HQ313" s="152"/>
      <c r="HR313" s="152"/>
      <c r="HS313" s="152"/>
      <c r="HT313" s="153"/>
      <c r="HU313" s="406" t="s">
        <v>105</v>
      </c>
      <c r="HV313" s="153"/>
      <c r="HW313" s="406" t="s">
        <v>106</v>
      </c>
      <c r="HX313" s="152"/>
      <c r="HY313" s="153"/>
      <c r="HZ313" s="405" t="s">
        <v>107</v>
      </c>
      <c r="IA313" s="407" t="s">
        <v>108</v>
      </c>
      <c r="IB313" s="153"/>
      <c r="IC313" s="408" t="s">
        <v>109</v>
      </c>
      <c r="ID313" s="409"/>
      <c r="IE313" s="404" t="s">
        <v>102</v>
      </c>
      <c r="IF313" s="405" t="s">
        <v>103</v>
      </c>
      <c r="IG313" s="406" t="s">
        <v>104</v>
      </c>
      <c r="IH313" s="152"/>
      <c r="II313" s="152"/>
      <c r="IJ313" s="152"/>
      <c r="IK313" s="153"/>
      <c r="IL313" s="406" t="s">
        <v>105</v>
      </c>
      <c r="IM313" s="153"/>
      <c r="IN313" s="406" t="s">
        <v>106</v>
      </c>
      <c r="IO313" s="152"/>
      <c r="IP313" s="153"/>
      <c r="IQ313" s="405" t="s">
        <v>107</v>
      </c>
      <c r="IR313" s="407" t="s">
        <v>108</v>
      </c>
      <c r="IS313" s="153"/>
      <c r="IT313" s="408" t="s">
        <v>109</v>
      </c>
      <c r="IU313" s="409"/>
      <c r="IV313" s="404" t="s">
        <v>102</v>
      </c>
      <c r="IW313" s="405" t="s">
        <v>103</v>
      </c>
      <c r="IX313" s="406" t="s">
        <v>104</v>
      </c>
      <c r="IY313" s="152"/>
      <c r="IZ313" s="152"/>
      <c r="JA313" s="152"/>
      <c r="JB313" s="153"/>
      <c r="JC313" s="406" t="s">
        <v>105</v>
      </c>
      <c r="JD313" s="153"/>
      <c r="JE313" s="406" t="s">
        <v>106</v>
      </c>
      <c r="JF313" s="152"/>
      <c r="JG313" s="153"/>
      <c r="JH313" s="405" t="s">
        <v>107</v>
      </c>
      <c r="JI313" s="407" t="s">
        <v>108</v>
      </c>
      <c r="JJ313" s="153"/>
      <c r="JK313" s="408" t="s">
        <v>109</v>
      </c>
      <c r="JL313" s="410"/>
      <c r="JM313" s="404" t="s">
        <v>102</v>
      </c>
      <c r="JN313" s="405" t="s">
        <v>103</v>
      </c>
      <c r="JO313" s="406" t="s">
        <v>104</v>
      </c>
      <c r="JP313" s="152"/>
      <c r="JQ313" s="152"/>
      <c r="JR313" s="152"/>
      <c r="JS313" s="153"/>
      <c r="JT313" s="406" t="s">
        <v>105</v>
      </c>
      <c r="JU313" s="153"/>
      <c r="JV313" s="406" t="s">
        <v>106</v>
      </c>
      <c r="JW313" s="152"/>
      <c r="JX313" s="153"/>
      <c r="JY313" s="405" t="s">
        <v>107</v>
      </c>
      <c r="JZ313" s="407" t="s">
        <v>108</v>
      </c>
      <c r="KA313" s="153"/>
      <c r="KB313" s="408" t="s">
        <v>109</v>
      </c>
      <c r="KC313" s="410"/>
      <c r="KD313" s="404" t="s">
        <v>102</v>
      </c>
      <c r="KE313" s="405" t="s">
        <v>103</v>
      </c>
      <c r="KF313" s="406" t="s">
        <v>104</v>
      </c>
      <c r="KG313" s="152"/>
      <c r="KH313" s="152"/>
      <c r="KI313" s="152"/>
      <c r="KJ313" s="153"/>
      <c r="KK313" s="406" t="s">
        <v>105</v>
      </c>
      <c r="KL313" s="153"/>
      <c r="KM313" s="406" t="s">
        <v>106</v>
      </c>
      <c r="KN313" s="152"/>
      <c r="KO313" s="153"/>
      <c r="KP313" s="405" t="s">
        <v>107</v>
      </c>
      <c r="KQ313" s="407" t="s">
        <v>108</v>
      </c>
      <c r="KR313" s="153"/>
      <c r="KS313" s="408" t="s">
        <v>109</v>
      </c>
      <c r="KT313" s="410"/>
      <c r="KU313" s="411"/>
    </row>
    <row r="314" ht="66.0" customHeight="1">
      <c r="A314" s="159"/>
      <c r="B314" s="40"/>
      <c r="C314" s="412" t="s">
        <v>110</v>
      </c>
      <c r="D314" s="412" t="s">
        <v>111</v>
      </c>
      <c r="E314" s="413" t="s">
        <v>112</v>
      </c>
      <c r="F314" s="412" t="s">
        <v>113</v>
      </c>
      <c r="G314" s="412" t="s">
        <v>114</v>
      </c>
      <c r="H314" s="414" t="s">
        <v>115</v>
      </c>
      <c r="I314" s="412" t="s">
        <v>116</v>
      </c>
      <c r="J314" s="414" t="s">
        <v>117</v>
      </c>
      <c r="K314" s="412" t="s">
        <v>118</v>
      </c>
      <c r="L314" s="412" t="s">
        <v>119</v>
      </c>
      <c r="M314" s="40"/>
      <c r="N314" s="414" t="s">
        <v>115</v>
      </c>
      <c r="O314" s="414" t="s">
        <v>120</v>
      </c>
      <c r="P314" s="163"/>
      <c r="Q314" s="409"/>
      <c r="R314" s="159"/>
      <c r="S314" s="40"/>
      <c r="T314" s="412" t="s">
        <v>110</v>
      </c>
      <c r="U314" s="412" t="s">
        <v>111</v>
      </c>
      <c r="V314" s="413" t="s">
        <v>112</v>
      </c>
      <c r="W314" s="412" t="s">
        <v>113</v>
      </c>
      <c r="X314" s="412" t="s">
        <v>114</v>
      </c>
      <c r="Y314" s="414" t="s">
        <v>115</v>
      </c>
      <c r="Z314" s="412" t="s">
        <v>116</v>
      </c>
      <c r="AA314" s="414" t="s">
        <v>117</v>
      </c>
      <c r="AB314" s="412" t="s">
        <v>118</v>
      </c>
      <c r="AC314" s="412" t="s">
        <v>119</v>
      </c>
      <c r="AD314" s="40"/>
      <c r="AE314" s="414" t="s">
        <v>115</v>
      </c>
      <c r="AF314" s="414" t="s">
        <v>120</v>
      </c>
      <c r="AG314" s="163"/>
      <c r="AH314" s="409"/>
      <c r="AI314" s="159"/>
      <c r="AJ314" s="40"/>
      <c r="AK314" s="412" t="s">
        <v>110</v>
      </c>
      <c r="AL314" s="412" t="s">
        <v>111</v>
      </c>
      <c r="AM314" s="413" t="s">
        <v>112</v>
      </c>
      <c r="AN314" s="412" t="s">
        <v>113</v>
      </c>
      <c r="AO314" s="412" t="s">
        <v>114</v>
      </c>
      <c r="AP314" s="414" t="s">
        <v>115</v>
      </c>
      <c r="AQ314" s="412" t="s">
        <v>116</v>
      </c>
      <c r="AR314" s="414" t="s">
        <v>117</v>
      </c>
      <c r="AS314" s="412" t="s">
        <v>118</v>
      </c>
      <c r="AT314" s="412" t="s">
        <v>119</v>
      </c>
      <c r="AU314" s="40"/>
      <c r="AV314" s="414" t="s">
        <v>115</v>
      </c>
      <c r="AW314" s="414" t="s">
        <v>120</v>
      </c>
      <c r="AX314" s="163"/>
      <c r="AY314" s="409"/>
      <c r="AZ314" s="159"/>
      <c r="BA314" s="40"/>
      <c r="BB314" s="412" t="s">
        <v>110</v>
      </c>
      <c r="BC314" s="412" t="s">
        <v>111</v>
      </c>
      <c r="BD314" s="413" t="s">
        <v>112</v>
      </c>
      <c r="BE314" s="412" t="s">
        <v>113</v>
      </c>
      <c r="BF314" s="412" t="s">
        <v>114</v>
      </c>
      <c r="BG314" s="414" t="s">
        <v>115</v>
      </c>
      <c r="BH314" s="412" t="s">
        <v>116</v>
      </c>
      <c r="BI314" s="414" t="s">
        <v>117</v>
      </c>
      <c r="BJ314" s="412" t="s">
        <v>118</v>
      </c>
      <c r="BK314" s="412" t="s">
        <v>119</v>
      </c>
      <c r="BL314" s="40"/>
      <c r="BM314" s="414" t="s">
        <v>115</v>
      </c>
      <c r="BN314" s="414" t="s">
        <v>120</v>
      </c>
      <c r="BO314" s="163"/>
      <c r="BP314" s="409"/>
      <c r="BQ314" s="159"/>
      <c r="BR314" s="40"/>
      <c r="BS314" s="412" t="s">
        <v>110</v>
      </c>
      <c r="BT314" s="412" t="s">
        <v>111</v>
      </c>
      <c r="BU314" s="413" t="s">
        <v>112</v>
      </c>
      <c r="BV314" s="412" t="s">
        <v>113</v>
      </c>
      <c r="BW314" s="412" t="s">
        <v>114</v>
      </c>
      <c r="BX314" s="414" t="s">
        <v>115</v>
      </c>
      <c r="BY314" s="412" t="s">
        <v>116</v>
      </c>
      <c r="BZ314" s="414" t="s">
        <v>117</v>
      </c>
      <c r="CA314" s="412" t="s">
        <v>118</v>
      </c>
      <c r="CB314" s="412" t="s">
        <v>119</v>
      </c>
      <c r="CC314" s="40"/>
      <c r="CD314" s="414" t="s">
        <v>115</v>
      </c>
      <c r="CE314" s="414" t="s">
        <v>120</v>
      </c>
      <c r="CF314" s="163"/>
      <c r="CG314" s="409"/>
      <c r="CH314" s="159"/>
      <c r="CI314" s="40"/>
      <c r="CJ314" s="412" t="s">
        <v>110</v>
      </c>
      <c r="CK314" s="412" t="s">
        <v>111</v>
      </c>
      <c r="CL314" s="413" t="s">
        <v>112</v>
      </c>
      <c r="CM314" s="412" t="s">
        <v>113</v>
      </c>
      <c r="CN314" s="412" t="s">
        <v>114</v>
      </c>
      <c r="CO314" s="414" t="s">
        <v>115</v>
      </c>
      <c r="CP314" s="412" t="s">
        <v>116</v>
      </c>
      <c r="CQ314" s="414" t="s">
        <v>117</v>
      </c>
      <c r="CR314" s="412" t="s">
        <v>118</v>
      </c>
      <c r="CS314" s="412" t="s">
        <v>119</v>
      </c>
      <c r="CT314" s="40"/>
      <c r="CU314" s="414" t="s">
        <v>115</v>
      </c>
      <c r="CV314" s="414" t="s">
        <v>120</v>
      </c>
      <c r="CW314" s="163"/>
      <c r="CX314" s="409"/>
      <c r="CY314" s="159"/>
      <c r="CZ314" s="40"/>
      <c r="DA314" s="412" t="s">
        <v>110</v>
      </c>
      <c r="DB314" s="412" t="s">
        <v>111</v>
      </c>
      <c r="DC314" s="413" t="s">
        <v>112</v>
      </c>
      <c r="DD314" s="412" t="s">
        <v>113</v>
      </c>
      <c r="DE314" s="412" t="s">
        <v>114</v>
      </c>
      <c r="DF314" s="414" t="s">
        <v>115</v>
      </c>
      <c r="DG314" s="412" t="s">
        <v>116</v>
      </c>
      <c r="DH314" s="414" t="s">
        <v>117</v>
      </c>
      <c r="DI314" s="412" t="s">
        <v>118</v>
      </c>
      <c r="DJ314" s="412" t="s">
        <v>119</v>
      </c>
      <c r="DK314" s="40"/>
      <c r="DL314" s="414" t="s">
        <v>115</v>
      </c>
      <c r="DM314" s="414" t="s">
        <v>120</v>
      </c>
      <c r="DN314" s="163"/>
      <c r="DO314" s="409"/>
      <c r="DP314" s="159"/>
      <c r="DQ314" s="40"/>
      <c r="DR314" s="412" t="s">
        <v>110</v>
      </c>
      <c r="DS314" s="412" t="s">
        <v>111</v>
      </c>
      <c r="DT314" s="413" t="s">
        <v>112</v>
      </c>
      <c r="DU314" s="412" t="s">
        <v>113</v>
      </c>
      <c r="DV314" s="412" t="s">
        <v>114</v>
      </c>
      <c r="DW314" s="414" t="s">
        <v>115</v>
      </c>
      <c r="DX314" s="412" t="s">
        <v>116</v>
      </c>
      <c r="DY314" s="414" t="s">
        <v>117</v>
      </c>
      <c r="DZ314" s="412" t="s">
        <v>118</v>
      </c>
      <c r="EA314" s="412" t="s">
        <v>119</v>
      </c>
      <c r="EB314" s="40"/>
      <c r="EC314" s="414" t="s">
        <v>115</v>
      </c>
      <c r="ED314" s="414" t="s">
        <v>120</v>
      </c>
      <c r="EE314" s="163"/>
      <c r="EF314" s="409"/>
      <c r="EG314" s="159"/>
      <c r="EH314" s="40"/>
      <c r="EI314" s="412" t="s">
        <v>110</v>
      </c>
      <c r="EJ314" s="412" t="s">
        <v>111</v>
      </c>
      <c r="EK314" s="413" t="s">
        <v>112</v>
      </c>
      <c r="EL314" s="412" t="s">
        <v>113</v>
      </c>
      <c r="EM314" s="412" t="s">
        <v>114</v>
      </c>
      <c r="EN314" s="414" t="s">
        <v>115</v>
      </c>
      <c r="EO314" s="412" t="s">
        <v>116</v>
      </c>
      <c r="EP314" s="414" t="s">
        <v>117</v>
      </c>
      <c r="EQ314" s="412" t="s">
        <v>118</v>
      </c>
      <c r="ER314" s="412" t="s">
        <v>119</v>
      </c>
      <c r="ES314" s="40"/>
      <c r="ET314" s="414" t="s">
        <v>115</v>
      </c>
      <c r="EU314" s="414" t="s">
        <v>120</v>
      </c>
      <c r="EV314" s="163"/>
      <c r="EW314" s="409"/>
      <c r="EX314" s="159"/>
      <c r="EY314" s="40"/>
      <c r="EZ314" s="412" t="s">
        <v>110</v>
      </c>
      <c r="FA314" s="412" t="s">
        <v>111</v>
      </c>
      <c r="FB314" s="413" t="s">
        <v>112</v>
      </c>
      <c r="FC314" s="412" t="s">
        <v>113</v>
      </c>
      <c r="FD314" s="412" t="s">
        <v>114</v>
      </c>
      <c r="FE314" s="414" t="s">
        <v>115</v>
      </c>
      <c r="FF314" s="412" t="s">
        <v>116</v>
      </c>
      <c r="FG314" s="414" t="s">
        <v>117</v>
      </c>
      <c r="FH314" s="412" t="s">
        <v>118</v>
      </c>
      <c r="FI314" s="412" t="s">
        <v>119</v>
      </c>
      <c r="FJ314" s="40"/>
      <c r="FK314" s="414" t="s">
        <v>115</v>
      </c>
      <c r="FL314" s="414" t="s">
        <v>120</v>
      </c>
      <c r="FM314" s="163"/>
      <c r="FN314" s="409"/>
      <c r="FO314" s="159"/>
      <c r="FP314" s="40"/>
      <c r="FQ314" s="412" t="s">
        <v>110</v>
      </c>
      <c r="FR314" s="412" t="s">
        <v>111</v>
      </c>
      <c r="FS314" s="413" t="s">
        <v>112</v>
      </c>
      <c r="FT314" s="412" t="s">
        <v>113</v>
      </c>
      <c r="FU314" s="412" t="s">
        <v>114</v>
      </c>
      <c r="FV314" s="414" t="s">
        <v>115</v>
      </c>
      <c r="FW314" s="412" t="s">
        <v>116</v>
      </c>
      <c r="FX314" s="414" t="s">
        <v>117</v>
      </c>
      <c r="FY314" s="412" t="s">
        <v>118</v>
      </c>
      <c r="FZ314" s="412" t="s">
        <v>119</v>
      </c>
      <c r="GA314" s="40"/>
      <c r="GB314" s="414" t="s">
        <v>115</v>
      </c>
      <c r="GC314" s="414" t="s">
        <v>120</v>
      </c>
      <c r="GD314" s="163"/>
      <c r="GE314" s="409"/>
      <c r="GF314" s="159"/>
      <c r="GG314" s="40"/>
      <c r="GH314" s="412" t="s">
        <v>110</v>
      </c>
      <c r="GI314" s="412" t="s">
        <v>111</v>
      </c>
      <c r="GJ314" s="413" t="s">
        <v>112</v>
      </c>
      <c r="GK314" s="412" t="s">
        <v>113</v>
      </c>
      <c r="GL314" s="412" t="s">
        <v>114</v>
      </c>
      <c r="GM314" s="414" t="s">
        <v>115</v>
      </c>
      <c r="GN314" s="412" t="s">
        <v>116</v>
      </c>
      <c r="GO314" s="414" t="s">
        <v>117</v>
      </c>
      <c r="GP314" s="412" t="s">
        <v>118</v>
      </c>
      <c r="GQ314" s="412" t="s">
        <v>119</v>
      </c>
      <c r="GR314" s="40"/>
      <c r="GS314" s="414" t="s">
        <v>115</v>
      </c>
      <c r="GT314" s="414" t="s">
        <v>120</v>
      </c>
      <c r="GU314" s="163"/>
      <c r="GV314" s="409"/>
      <c r="GW314" s="159"/>
      <c r="GX314" s="40"/>
      <c r="GY314" s="412" t="s">
        <v>110</v>
      </c>
      <c r="GZ314" s="412" t="s">
        <v>111</v>
      </c>
      <c r="HA314" s="413" t="s">
        <v>112</v>
      </c>
      <c r="HB314" s="412" t="s">
        <v>113</v>
      </c>
      <c r="HC314" s="412" t="s">
        <v>114</v>
      </c>
      <c r="HD314" s="414" t="s">
        <v>115</v>
      </c>
      <c r="HE314" s="412" t="s">
        <v>116</v>
      </c>
      <c r="HF314" s="414" t="s">
        <v>117</v>
      </c>
      <c r="HG314" s="412" t="s">
        <v>118</v>
      </c>
      <c r="HH314" s="412" t="s">
        <v>119</v>
      </c>
      <c r="HI314" s="40"/>
      <c r="HJ314" s="414" t="s">
        <v>115</v>
      </c>
      <c r="HK314" s="414" t="s">
        <v>120</v>
      </c>
      <c r="HL314" s="163"/>
      <c r="HM314" s="409"/>
      <c r="HN314" s="159"/>
      <c r="HO314" s="40"/>
      <c r="HP314" s="412" t="s">
        <v>110</v>
      </c>
      <c r="HQ314" s="412" t="s">
        <v>111</v>
      </c>
      <c r="HR314" s="413" t="s">
        <v>112</v>
      </c>
      <c r="HS314" s="412" t="s">
        <v>113</v>
      </c>
      <c r="HT314" s="412" t="s">
        <v>114</v>
      </c>
      <c r="HU314" s="414" t="s">
        <v>115</v>
      </c>
      <c r="HV314" s="412" t="s">
        <v>116</v>
      </c>
      <c r="HW314" s="414" t="s">
        <v>117</v>
      </c>
      <c r="HX314" s="412" t="s">
        <v>118</v>
      </c>
      <c r="HY314" s="412" t="s">
        <v>119</v>
      </c>
      <c r="HZ314" s="40"/>
      <c r="IA314" s="414" t="s">
        <v>115</v>
      </c>
      <c r="IB314" s="414" t="s">
        <v>120</v>
      </c>
      <c r="IC314" s="163"/>
      <c r="ID314" s="409"/>
      <c r="IE314" s="159"/>
      <c r="IF314" s="40"/>
      <c r="IG314" s="412" t="s">
        <v>110</v>
      </c>
      <c r="IH314" s="412" t="s">
        <v>111</v>
      </c>
      <c r="II314" s="413" t="s">
        <v>112</v>
      </c>
      <c r="IJ314" s="412" t="s">
        <v>113</v>
      </c>
      <c r="IK314" s="412" t="s">
        <v>114</v>
      </c>
      <c r="IL314" s="414" t="s">
        <v>115</v>
      </c>
      <c r="IM314" s="412" t="s">
        <v>116</v>
      </c>
      <c r="IN314" s="414" t="s">
        <v>117</v>
      </c>
      <c r="IO314" s="412" t="s">
        <v>118</v>
      </c>
      <c r="IP314" s="412" t="s">
        <v>119</v>
      </c>
      <c r="IQ314" s="40"/>
      <c r="IR314" s="414" t="s">
        <v>115</v>
      </c>
      <c r="IS314" s="414" t="s">
        <v>120</v>
      </c>
      <c r="IT314" s="163"/>
      <c r="IU314" s="409"/>
      <c r="IV314" s="159"/>
      <c r="IW314" s="40"/>
      <c r="IX314" s="412" t="s">
        <v>110</v>
      </c>
      <c r="IY314" s="412" t="s">
        <v>111</v>
      </c>
      <c r="IZ314" s="413" t="s">
        <v>112</v>
      </c>
      <c r="JA314" s="412" t="s">
        <v>113</v>
      </c>
      <c r="JB314" s="412" t="s">
        <v>114</v>
      </c>
      <c r="JC314" s="414" t="s">
        <v>115</v>
      </c>
      <c r="JD314" s="412" t="s">
        <v>116</v>
      </c>
      <c r="JE314" s="414" t="s">
        <v>117</v>
      </c>
      <c r="JF314" s="412" t="s">
        <v>118</v>
      </c>
      <c r="JG314" s="412" t="s">
        <v>119</v>
      </c>
      <c r="JH314" s="40"/>
      <c r="JI314" s="414" t="s">
        <v>115</v>
      </c>
      <c r="JJ314" s="414" t="s">
        <v>120</v>
      </c>
      <c r="JK314" s="163"/>
      <c r="JL314" s="410"/>
      <c r="JM314" s="159"/>
      <c r="JN314" s="40"/>
      <c r="JO314" s="412" t="s">
        <v>110</v>
      </c>
      <c r="JP314" s="412" t="s">
        <v>111</v>
      </c>
      <c r="JQ314" s="413" t="s">
        <v>112</v>
      </c>
      <c r="JR314" s="412" t="s">
        <v>113</v>
      </c>
      <c r="JS314" s="412" t="s">
        <v>114</v>
      </c>
      <c r="JT314" s="414" t="s">
        <v>115</v>
      </c>
      <c r="JU314" s="412" t="s">
        <v>116</v>
      </c>
      <c r="JV314" s="414" t="s">
        <v>117</v>
      </c>
      <c r="JW314" s="412" t="s">
        <v>118</v>
      </c>
      <c r="JX314" s="412" t="s">
        <v>119</v>
      </c>
      <c r="JY314" s="40"/>
      <c r="JZ314" s="414" t="s">
        <v>115</v>
      </c>
      <c r="KA314" s="414" t="s">
        <v>120</v>
      </c>
      <c r="KB314" s="163"/>
      <c r="KC314" s="410"/>
      <c r="KD314" s="159"/>
      <c r="KE314" s="40"/>
      <c r="KF314" s="412" t="s">
        <v>110</v>
      </c>
      <c r="KG314" s="412" t="s">
        <v>111</v>
      </c>
      <c r="KH314" s="413" t="s">
        <v>112</v>
      </c>
      <c r="KI314" s="412" t="s">
        <v>113</v>
      </c>
      <c r="KJ314" s="412" t="s">
        <v>114</v>
      </c>
      <c r="KK314" s="414" t="s">
        <v>115</v>
      </c>
      <c r="KL314" s="412" t="s">
        <v>116</v>
      </c>
      <c r="KM314" s="414" t="s">
        <v>117</v>
      </c>
      <c r="KN314" s="412" t="s">
        <v>118</v>
      </c>
      <c r="KO314" s="412" t="s">
        <v>119</v>
      </c>
      <c r="KP314" s="40"/>
      <c r="KQ314" s="414" t="s">
        <v>115</v>
      </c>
      <c r="KR314" s="414" t="s">
        <v>120</v>
      </c>
      <c r="KS314" s="163"/>
      <c r="KT314" s="410"/>
      <c r="KU314" s="411"/>
    </row>
    <row r="315" ht="15.75" customHeight="1">
      <c r="A315" s="415">
        <v>-1.0</v>
      </c>
      <c r="B315" s="416">
        <v>-2.0</v>
      </c>
      <c r="C315" s="416">
        <v>-3.0</v>
      </c>
      <c r="D315" s="416">
        <v>-4.0</v>
      </c>
      <c r="E315" s="416">
        <v>-5.0</v>
      </c>
      <c r="F315" s="416">
        <v>-6.0</v>
      </c>
      <c r="G315" s="416">
        <v>-7.0</v>
      </c>
      <c r="H315" s="416">
        <v>-8.0</v>
      </c>
      <c r="I315" s="416">
        <v>-9.0</v>
      </c>
      <c r="J315" s="416">
        <v>-10.0</v>
      </c>
      <c r="K315" s="416">
        <v>-11.0</v>
      </c>
      <c r="L315" s="416">
        <v>-12.0</v>
      </c>
      <c r="M315" s="416">
        <v>-13.0</v>
      </c>
      <c r="N315" s="416">
        <v>-14.0</v>
      </c>
      <c r="O315" s="416">
        <v>-15.0</v>
      </c>
      <c r="P315" s="417">
        <v>-16.0</v>
      </c>
      <c r="Q315" s="418"/>
      <c r="R315" s="415">
        <v>-1.0</v>
      </c>
      <c r="S315" s="416">
        <v>-2.0</v>
      </c>
      <c r="T315" s="416">
        <v>-3.0</v>
      </c>
      <c r="U315" s="416">
        <v>-4.0</v>
      </c>
      <c r="V315" s="416">
        <v>-5.0</v>
      </c>
      <c r="W315" s="416">
        <v>-6.0</v>
      </c>
      <c r="X315" s="416">
        <v>-7.0</v>
      </c>
      <c r="Y315" s="416">
        <v>-8.0</v>
      </c>
      <c r="Z315" s="416">
        <v>-9.0</v>
      </c>
      <c r="AA315" s="416">
        <v>-10.0</v>
      </c>
      <c r="AB315" s="416">
        <v>-11.0</v>
      </c>
      <c r="AC315" s="416">
        <v>-12.0</v>
      </c>
      <c r="AD315" s="416">
        <v>-13.0</v>
      </c>
      <c r="AE315" s="416">
        <v>-14.0</v>
      </c>
      <c r="AF315" s="416">
        <v>-15.0</v>
      </c>
      <c r="AG315" s="417">
        <v>-16.0</v>
      </c>
      <c r="AH315" s="418"/>
      <c r="AI315" s="415">
        <v>-1.0</v>
      </c>
      <c r="AJ315" s="416">
        <v>-2.0</v>
      </c>
      <c r="AK315" s="416">
        <v>-3.0</v>
      </c>
      <c r="AL315" s="416">
        <v>-4.0</v>
      </c>
      <c r="AM315" s="416">
        <v>-5.0</v>
      </c>
      <c r="AN315" s="416">
        <v>-6.0</v>
      </c>
      <c r="AO315" s="416">
        <v>-7.0</v>
      </c>
      <c r="AP315" s="416">
        <v>-8.0</v>
      </c>
      <c r="AQ315" s="416">
        <v>-9.0</v>
      </c>
      <c r="AR315" s="416">
        <v>-10.0</v>
      </c>
      <c r="AS315" s="416">
        <v>-11.0</v>
      </c>
      <c r="AT315" s="416">
        <v>-12.0</v>
      </c>
      <c r="AU315" s="416">
        <v>-13.0</v>
      </c>
      <c r="AV315" s="416">
        <v>-14.0</v>
      </c>
      <c r="AW315" s="416">
        <v>-15.0</v>
      </c>
      <c r="AX315" s="417">
        <v>-16.0</v>
      </c>
      <c r="AY315" s="418"/>
      <c r="AZ315" s="415">
        <v>-1.0</v>
      </c>
      <c r="BA315" s="416">
        <v>-2.0</v>
      </c>
      <c r="BB315" s="416">
        <v>-3.0</v>
      </c>
      <c r="BC315" s="416">
        <v>-4.0</v>
      </c>
      <c r="BD315" s="416">
        <v>-5.0</v>
      </c>
      <c r="BE315" s="416">
        <v>-6.0</v>
      </c>
      <c r="BF315" s="416">
        <v>-7.0</v>
      </c>
      <c r="BG315" s="416">
        <v>-8.0</v>
      </c>
      <c r="BH315" s="416">
        <v>-9.0</v>
      </c>
      <c r="BI315" s="416">
        <v>-10.0</v>
      </c>
      <c r="BJ315" s="416">
        <v>-11.0</v>
      </c>
      <c r="BK315" s="416">
        <v>-12.0</v>
      </c>
      <c r="BL315" s="416">
        <v>-13.0</v>
      </c>
      <c r="BM315" s="416">
        <v>-14.0</v>
      </c>
      <c r="BN315" s="416">
        <v>-15.0</v>
      </c>
      <c r="BO315" s="417">
        <v>-16.0</v>
      </c>
      <c r="BP315" s="418"/>
      <c r="BQ315" s="415">
        <v>-1.0</v>
      </c>
      <c r="BR315" s="416">
        <v>-2.0</v>
      </c>
      <c r="BS315" s="416">
        <v>-3.0</v>
      </c>
      <c r="BT315" s="416">
        <v>-4.0</v>
      </c>
      <c r="BU315" s="416">
        <v>-5.0</v>
      </c>
      <c r="BV315" s="416">
        <v>-6.0</v>
      </c>
      <c r="BW315" s="416">
        <v>-7.0</v>
      </c>
      <c r="BX315" s="416">
        <v>-8.0</v>
      </c>
      <c r="BY315" s="416">
        <v>-9.0</v>
      </c>
      <c r="BZ315" s="416">
        <v>-10.0</v>
      </c>
      <c r="CA315" s="416">
        <v>-11.0</v>
      </c>
      <c r="CB315" s="416">
        <v>-12.0</v>
      </c>
      <c r="CC315" s="416">
        <v>-13.0</v>
      </c>
      <c r="CD315" s="416">
        <v>-14.0</v>
      </c>
      <c r="CE315" s="416">
        <v>-15.0</v>
      </c>
      <c r="CF315" s="417">
        <v>-16.0</v>
      </c>
      <c r="CG315" s="418"/>
      <c r="CH315" s="415">
        <v>-1.0</v>
      </c>
      <c r="CI315" s="416">
        <v>-2.0</v>
      </c>
      <c r="CJ315" s="416">
        <v>-3.0</v>
      </c>
      <c r="CK315" s="416">
        <v>-4.0</v>
      </c>
      <c r="CL315" s="416">
        <v>-5.0</v>
      </c>
      <c r="CM315" s="416">
        <v>-6.0</v>
      </c>
      <c r="CN315" s="416">
        <v>-7.0</v>
      </c>
      <c r="CO315" s="416">
        <v>-8.0</v>
      </c>
      <c r="CP315" s="416">
        <v>-9.0</v>
      </c>
      <c r="CQ315" s="416">
        <v>-10.0</v>
      </c>
      <c r="CR315" s="416">
        <v>-11.0</v>
      </c>
      <c r="CS315" s="416">
        <v>-12.0</v>
      </c>
      <c r="CT315" s="416">
        <v>-13.0</v>
      </c>
      <c r="CU315" s="416">
        <v>-14.0</v>
      </c>
      <c r="CV315" s="416">
        <v>-15.0</v>
      </c>
      <c r="CW315" s="417">
        <v>-16.0</v>
      </c>
      <c r="CX315" s="418"/>
      <c r="CY315" s="415">
        <v>-1.0</v>
      </c>
      <c r="CZ315" s="416">
        <v>-2.0</v>
      </c>
      <c r="DA315" s="416">
        <v>-3.0</v>
      </c>
      <c r="DB315" s="416">
        <v>-4.0</v>
      </c>
      <c r="DC315" s="416">
        <v>-5.0</v>
      </c>
      <c r="DD315" s="416">
        <v>-6.0</v>
      </c>
      <c r="DE315" s="416">
        <v>-7.0</v>
      </c>
      <c r="DF315" s="416">
        <v>-8.0</v>
      </c>
      <c r="DG315" s="416">
        <v>-9.0</v>
      </c>
      <c r="DH315" s="416">
        <v>-10.0</v>
      </c>
      <c r="DI315" s="416">
        <v>-11.0</v>
      </c>
      <c r="DJ315" s="416">
        <v>-12.0</v>
      </c>
      <c r="DK315" s="416">
        <v>-13.0</v>
      </c>
      <c r="DL315" s="416">
        <v>-14.0</v>
      </c>
      <c r="DM315" s="416">
        <v>-15.0</v>
      </c>
      <c r="DN315" s="417">
        <v>-16.0</v>
      </c>
      <c r="DO315" s="418"/>
      <c r="DP315" s="415">
        <v>-1.0</v>
      </c>
      <c r="DQ315" s="416">
        <v>-2.0</v>
      </c>
      <c r="DR315" s="416">
        <v>-3.0</v>
      </c>
      <c r="DS315" s="416">
        <v>-4.0</v>
      </c>
      <c r="DT315" s="416">
        <v>-5.0</v>
      </c>
      <c r="DU315" s="416">
        <v>-6.0</v>
      </c>
      <c r="DV315" s="416">
        <v>-7.0</v>
      </c>
      <c r="DW315" s="416">
        <v>-8.0</v>
      </c>
      <c r="DX315" s="416">
        <v>-9.0</v>
      </c>
      <c r="DY315" s="416">
        <v>-10.0</v>
      </c>
      <c r="DZ315" s="416">
        <v>-11.0</v>
      </c>
      <c r="EA315" s="416">
        <v>-12.0</v>
      </c>
      <c r="EB315" s="416">
        <v>-13.0</v>
      </c>
      <c r="EC315" s="416">
        <v>-14.0</v>
      </c>
      <c r="ED315" s="416">
        <v>-15.0</v>
      </c>
      <c r="EE315" s="417">
        <v>-16.0</v>
      </c>
      <c r="EF315" s="418"/>
      <c r="EG315" s="415">
        <v>-1.0</v>
      </c>
      <c r="EH315" s="416">
        <v>-2.0</v>
      </c>
      <c r="EI315" s="416">
        <v>-3.0</v>
      </c>
      <c r="EJ315" s="416">
        <v>-4.0</v>
      </c>
      <c r="EK315" s="416">
        <v>-5.0</v>
      </c>
      <c r="EL315" s="416">
        <v>-6.0</v>
      </c>
      <c r="EM315" s="416">
        <v>-7.0</v>
      </c>
      <c r="EN315" s="416">
        <v>-8.0</v>
      </c>
      <c r="EO315" s="416">
        <v>-9.0</v>
      </c>
      <c r="EP315" s="416">
        <v>-10.0</v>
      </c>
      <c r="EQ315" s="416">
        <v>-11.0</v>
      </c>
      <c r="ER315" s="416">
        <v>-12.0</v>
      </c>
      <c r="ES315" s="416">
        <v>-13.0</v>
      </c>
      <c r="ET315" s="416">
        <v>-14.0</v>
      </c>
      <c r="EU315" s="416">
        <v>-15.0</v>
      </c>
      <c r="EV315" s="417">
        <v>-16.0</v>
      </c>
      <c r="EW315" s="418"/>
      <c r="EX315" s="415">
        <v>-1.0</v>
      </c>
      <c r="EY315" s="416">
        <v>-2.0</v>
      </c>
      <c r="EZ315" s="416">
        <v>-3.0</v>
      </c>
      <c r="FA315" s="416">
        <v>-4.0</v>
      </c>
      <c r="FB315" s="416">
        <v>-5.0</v>
      </c>
      <c r="FC315" s="416">
        <v>-6.0</v>
      </c>
      <c r="FD315" s="416">
        <v>-7.0</v>
      </c>
      <c r="FE315" s="416">
        <v>-8.0</v>
      </c>
      <c r="FF315" s="416">
        <v>-9.0</v>
      </c>
      <c r="FG315" s="416">
        <v>-10.0</v>
      </c>
      <c r="FH315" s="416">
        <v>-11.0</v>
      </c>
      <c r="FI315" s="416">
        <v>-12.0</v>
      </c>
      <c r="FJ315" s="416">
        <v>-13.0</v>
      </c>
      <c r="FK315" s="416">
        <v>-14.0</v>
      </c>
      <c r="FL315" s="416">
        <v>-15.0</v>
      </c>
      <c r="FM315" s="417">
        <v>-16.0</v>
      </c>
      <c r="FN315" s="418"/>
      <c r="FO315" s="415">
        <v>-1.0</v>
      </c>
      <c r="FP315" s="416">
        <v>-2.0</v>
      </c>
      <c r="FQ315" s="416">
        <v>-3.0</v>
      </c>
      <c r="FR315" s="416">
        <v>-4.0</v>
      </c>
      <c r="FS315" s="416">
        <v>-5.0</v>
      </c>
      <c r="FT315" s="416">
        <v>-6.0</v>
      </c>
      <c r="FU315" s="416">
        <v>-7.0</v>
      </c>
      <c r="FV315" s="416">
        <v>-8.0</v>
      </c>
      <c r="FW315" s="416">
        <v>-9.0</v>
      </c>
      <c r="FX315" s="416">
        <v>-10.0</v>
      </c>
      <c r="FY315" s="416">
        <v>-11.0</v>
      </c>
      <c r="FZ315" s="416">
        <v>-12.0</v>
      </c>
      <c r="GA315" s="416">
        <v>-13.0</v>
      </c>
      <c r="GB315" s="416">
        <v>-14.0</v>
      </c>
      <c r="GC315" s="416">
        <v>-15.0</v>
      </c>
      <c r="GD315" s="417">
        <v>-16.0</v>
      </c>
      <c r="GE315" s="418"/>
      <c r="GF315" s="415">
        <v>-1.0</v>
      </c>
      <c r="GG315" s="416">
        <v>-2.0</v>
      </c>
      <c r="GH315" s="416">
        <v>-3.0</v>
      </c>
      <c r="GI315" s="416">
        <v>-4.0</v>
      </c>
      <c r="GJ315" s="416">
        <v>-5.0</v>
      </c>
      <c r="GK315" s="416">
        <v>-6.0</v>
      </c>
      <c r="GL315" s="416">
        <v>-7.0</v>
      </c>
      <c r="GM315" s="416">
        <v>-8.0</v>
      </c>
      <c r="GN315" s="416">
        <v>-9.0</v>
      </c>
      <c r="GO315" s="416">
        <v>-10.0</v>
      </c>
      <c r="GP315" s="416">
        <v>-11.0</v>
      </c>
      <c r="GQ315" s="416">
        <v>-12.0</v>
      </c>
      <c r="GR315" s="416">
        <v>-13.0</v>
      </c>
      <c r="GS315" s="416">
        <v>-14.0</v>
      </c>
      <c r="GT315" s="416">
        <v>-15.0</v>
      </c>
      <c r="GU315" s="417">
        <v>-16.0</v>
      </c>
      <c r="GV315" s="418"/>
      <c r="GW315" s="415">
        <v>-1.0</v>
      </c>
      <c r="GX315" s="416">
        <v>-2.0</v>
      </c>
      <c r="GY315" s="416">
        <v>-3.0</v>
      </c>
      <c r="GZ315" s="416">
        <v>-4.0</v>
      </c>
      <c r="HA315" s="416">
        <v>-5.0</v>
      </c>
      <c r="HB315" s="416">
        <v>-6.0</v>
      </c>
      <c r="HC315" s="416">
        <v>-7.0</v>
      </c>
      <c r="HD315" s="416">
        <v>-8.0</v>
      </c>
      <c r="HE315" s="416">
        <v>-9.0</v>
      </c>
      <c r="HF315" s="416">
        <v>-10.0</v>
      </c>
      <c r="HG315" s="416">
        <v>-11.0</v>
      </c>
      <c r="HH315" s="416">
        <v>-12.0</v>
      </c>
      <c r="HI315" s="416">
        <v>-13.0</v>
      </c>
      <c r="HJ315" s="416">
        <v>-14.0</v>
      </c>
      <c r="HK315" s="416">
        <v>-15.0</v>
      </c>
      <c r="HL315" s="417">
        <v>-16.0</v>
      </c>
      <c r="HM315" s="418"/>
      <c r="HN315" s="415">
        <v>-1.0</v>
      </c>
      <c r="HO315" s="416">
        <v>-2.0</v>
      </c>
      <c r="HP315" s="416">
        <v>-3.0</v>
      </c>
      <c r="HQ315" s="416">
        <v>-4.0</v>
      </c>
      <c r="HR315" s="416">
        <v>-5.0</v>
      </c>
      <c r="HS315" s="416">
        <v>-6.0</v>
      </c>
      <c r="HT315" s="416">
        <v>-7.0</v>
      </c>
      <c r="HU315" s="416">
        <v>-8.0</v>
      </c>
      <c r="HV315" s="416">
        <v>-9.0</v>
      </c>
      <c r="HW315" s="416">
        <v>-10.0</v>
      </c>
      <c r="HX315" s="416">
        <v>-11.0</v>
      </c>
      <c r="HY315" s="416">
        <v>-12.0</v>
      </c>
      <c r="HZ315" s="416">
        <v>-13.0</v>
      </c>
      <c r="IA315" s="416">
        <v>-14.0</v>
      </c>
      <c r="IB315" s="416">
        <v>-15.0</v>
      </c>
      <c r="IC315" s="417">
        <v>-16.0</v>
      </c>
      <c r="ID315" s="418"/>
      <c r="IE315" s="415">
        <v>-1.0</v>
      </c>
      <c r="IF315" s="416">
        <v>-2.0</v>
      </c>
      <c r="IG315" s="416">
        <v>-3.0</v>
      </c>
      <c r="IH315" s="416">
        <v>-4.0</v>
      </c>
      <c r="II315" s="416">
        <v>-5.0</v>
      </c>
      <c r="IJ315" s="416">
        <v>-6.0</v>
      </c>
      <c r="IK315" s="416">
        <v>-7.0</v>
      </c>
      <c r="IL315" s="416">
        <v>-8.0</v>
      </c>
      <c r="IM315" s="416">
        <v>-9.0</v>
      </c>
      <c r="IN315" s="416">
        <v>-10.0</v>
      </c>
      <c r="IO315" s="416">
        <v>-11.0</v>
      </c>
      <c r="IP315" s="416">
        <v>-12.0</v>
      </c>
      <c r="IQ315" s="416">
        <v>-13.0</v>
      </c>
      <c r="IR315" s="416">
        <v>-14.0</v>
      </c>
      <c r="IS315" s="416">
        <v>-15.0</v>
      </c>
      <c r="IT315" s="417">
        <v>-16.0</v>
      </c>
      <c r="IU315" s="418"/>
      <c r="IV315" s="415">
        <v>-1.0</v>
      </c>
      <c r="IW315" s="416">
        <v>-2.0</v>
      </c>
      <c r="IX315" s="416">
        <v>-3.0</v>
      </c>
      <c r="IY315" s="416">
        <v>-4.0</v>
      </c>
      <c r="IZ315" s="416">
        <v>-5.0</v>
      </c>
      <c r="JA315" s="416">
        <v>-6.0</v>
      </c>
      <c r="JB315" s="416">
        <v>-7.0</v>
      </c>
      <c r="JC315" s="416">
        <v>-8.0</v>
      </c>
      <c r="JD315" s="416">
        <v>-9.0</v>
      </c>
      <c r="JE315" s="416">
        <v>-10.0</v>
      </c>
      <c r="JF315" s="416">
        <v>-11.0</v>
      </c>
      <c r="JG315" s="416">
        <v>-12.0</v>
      </c>
      <c r="JH315" s="416">
        <v>-13.0</v>
      </c>
      <c r="JI315" s="416">
        <v>-14.0</v>
      </c>
      <c r="JJ315" s="416">
        <v>-15.0</v>
      </c>
      <c r="JK315" s="417">
        <v>-16.0</v>
      </c>
      <c r="JL315" s="418"/>
      <c r="JM315" s="415">
        <v>-1.0</v>
      </c>
      <c r="JN315" s="416">
        <v>-2.0</v>
      </c>
      <c r="JO315" s="416">
        <v>-3.0</v>
      </c>
      <c r="JP315" s="416">
        <v>-4.0</v>
      </c>
      <c r="JQ315" s="416">
        <v>-5.0</v>
      </c>
      <c r="JR315" s="416">
        <v>-6.0</v>
      </c>
      <c r="JS315" s="416">
        <v>-7.0</v>
      </c>
      <c r="JT315" s="416">
        <v>-8.0</v>
      </c>
      <c r="JU315" s="416">
        <v>-9.0</v>
      </c>
      <c r="JV315" s="416">
        <v>-10.0</v>
      </c>
      <c r="JW315" s="416">
        <v>-11.0</v>
      </c>
      <c r="JX315" s="416">
        <v>-12.0</v>
      </c>
      <c r="JY315" s="416">
        <v>-13.0</v>
      </c>
      <c r="JZ315" s="416">
        <v>-14.0</v>
      </c>
      <c r="KA315" s="416">
        <v>-15.0</v>
      </c>
      <c r="KB315" s="417">
        <v>-16.0</v>
      </c>
      <c r="KC315" s="418"/>
      <c r="KD315" s="415">
        <v>-1.0</v>
      </c>
      <c r="KE315" s="416">
        <v>-2.0</v>
      </c>
      <c r="KF315" s="416">
        <v>-3.0</v>
      </c>
      <c r="KG315" s="416">
        <v>-4.0</v>
      </c>
      <c r="KH315" s="416">
        <v>-5.0</v>
      </c>
      <c r="KI315" s="416">
        <v>-6.0</v>
      </c>
      <c r="KJ315" s="416">
        <v>-7.0</v>
      </c>
      <c r="KK315" s="416">
        <v>-8.0</v>
      </c>
      <c r="KL315" s="416">
        <v>-9.0</v>
      </c>
      <c r="KM315" s="416">
        <v>-10.0</v>
      </c>
      <c r="KN315" s="416">
        <v>-11.0</v>
      </c>
      <c r="KO315" s="416">
        <v>-12.0</v>
      </c>
      <c r="KP315" s="416">
        <v>-13.0</v>
      </c>
      <c r="KQ315" s="416">
        <v>-14.0</v>
      </c>
      <c r="KR315" s="416">
        <v>-15.0</v>
      </c>
      <c r="KS315" s="417">
        <v>-16.0</v>
      </c>
      <c r="KT315" s="418"/>
      <c r="KU315" s="419"/>
    </row>
    <row r="316" ht="15.75" customHeight="1">
      <c r="A316" s="420"/>
      <c r="B316" s="421" t="s">
        <v>36</v>
      </c>
      <c r="C316" s="422"/>
      <c r="D316" s="422"/>
      <c r="E316" s="422" t="s">
        <v>121</v>
      </c>
      <c r="F316" s="422" t="s">
        <v>121</v>
      </c>
      <c r="G316" s="422" t="s">
        <v>121</v>
      </c>
      <c r="H316" s="422" t="s">
        <v>121</v>
      </c>
      <c r="I316" s="422" t="s">
        <v>121</v>
      </c>
      <c r="J316" s="422" t="s">
        <v>121</v>
      </c>
      <c r="K316" s="422" t="s">
        <v>121</v>
      </c>
      <c r="L316" s="422" t="s">
        <v>121</v>
      </c>
      <c r="M316" s="422" t="s">
        <v>121</v>
      </c>
      <c r="N316" s="422" t="s">
        <v>121</v>
      </c>
      <c r="O316" s="422" t="s">
        <v>121</v>
      </c>
      <c r="P316" s="423" t="s">
        <v>121</v>
      </c>
      <c r="Q316" s="424"/>
      <c r="R316" s="420"/>
      <c r="S316" s="421" t="s">
        <v>36</v>
      </c>
      <c r="T316" s="422"/>
      <c r="U316" s="422"/>
      <c r="V316" s="422" t="s">
        <v>121</v>
      </c>
      <c r="W316" s="422" t="s">
        <v>121</v>
      </c>
      <c r="X316" s="422" t="s">
        <v>121</v>
      </c>
      <c r="Y316" s="422" t="s">
        <v>121</v>
      </c>
      <c r="Z316" s="422" t="s">
        <v>121</v>
      </c>
      <c r="AA316" s="422" t="s">
        <v>121</v>
      </c>
      <c r="AB316" s="422" t="s">
        <v>121</v>
      </c>
      <c r="AC316" s="422" t="s">
        <v>121</v>
      </c>
      <c r="AD316" s="422" t="s">
        <v>121</v>
      </c>
      <c r="AE316" s="422" t="s">
        <v>121</v>
      </c>
      <c r="AF316" s="422" t="s">
        <v>121</v>
      </c>
      <c r="AG316" s="423" t="s">
        <v>121</v>
      </c>
      <c r="AH316" s="424"/>
      <c r="AI316" s="420"/>
      <c r="AJ316" s="421" t="s">
        <v>36</v>
      </c>
      <c r="AK316" s="422"/>
      <c r="AL316" s="422"/>
      <c r="AM316" s="422" t="s">
        <v>121</v>
      </c>
      <c r="AN316" s="422" t="s">
        <v>121</v>
      </c>
      <c r="AO316" s="422" t="s">
        <v>121</v>
      </c>
      <c r="AP316" s="422" t="s">
        <v>121</v>
      </c>
      <c r="AQ316" s="422" t="s">
        <v>121</v>
      </c>
      <c r="AR316" s="422" t="s">
        <v>121</v>
      </c>
      <c r="AS316" s="422" t="s">
        <v>121</v>
      </c>
      <c r="AT316" s="422" t="s">
        <v>121</v>
      </c>
      <c r="AU316" s="422" t="s">
        <v>121</v>
      </c>
      <c r="AV316" s="422" t="s">
        <v>121</v>
      </c>
      <c r="AW316" s="422" t="s">
        <v>121</v>
      </c>
      <c r="AX316" s="423" t="s">
        <v>121</v>
      </c>
      <c r="AY316" s="424"/>
      <c r="AZ316" s="420"/>
      <c r="BA316" s="421" t="s">
        <v>36</v>
      </c>
      <c r="BB316" s="422"/>
      <c r="BC316" s="422"/>
      <c r="BD316" s="422" t="s">
        <v>121</v>
      </c>
      <c r="BE316" s="422" t="s">
        <v>121</v>
      </c>
      <c r="BF316" s="422" t="s">
        <v>121</v>
      </c>
      <c r="BG316" s="422" t="s">
        <v>121</v>
      </c>
      <c r="BH316" s="422" t="s">
        <v>121</v>
      </c>
      <c r="BI316" s="422" t="s">
        <v>121</v>
      </c>
      <c r="BJ316" s="422" t="s">
        <v>121</v>
      </c>
      <c r="BK316" s="422" t="s">
        <v>121</v>
      </c>
      <c r="BL316" s="422" t="s">
        <v>121</v>
      </c>
      <c r="BM316" s="422" t="s">
        <v>121</v>
      </c>
      <c r="BN316" s="422" t="s">
        <v>121</v>
      </c>
      <c r="BO316" s="423" t="s">
        <v>121</v>
      </c>
      <c r="BP316" s="424"/>
      <c r="BQ316" s="420"/>
      <c r="BR316" s="421" t="s">
        <v>36</v>
      </c>
      <c r="BS316" s="422"/>
      <c r="BT316" s="422"/>
      <c r="BU316" s="422" t="s">
        <v>121</v>
      </c>
      <c r="BV316" s="422" t="s">
        <v>121</v>
      </c>
      <c r="BW316" s="422" t="s">
        <v>121</v>
      </c>
      <c r="BX316" s="422" t="s">
        <v>121</v>
      </c>
      <c r="BY316" s="422" t="s">
        <v>121</v>
      </c>
      <c r="BZ316" s="422" t="s">
        <v>121</v>
      </c>
      <c r="CA316" s="422" t="s">
        <v>121</v>
      </c>
      <c r="CB316" s="422" t="s">
        <v>121</v>
      </c>
      <c r="CC316" s="422" t="s">
        <v>121</v>
      </c>
      <c r="CD316" s="422" t="s">
        <v>121</v>
      </c>
      <c r="CE316" s="422" t="s">
        <v>121</v>
      </c>
      <c r="CF316" s="423" t="s">
        <v>121</v>
      </c>
      <c r="CG316" s="424"/>
      <c r="CH316" s="420"/>
      <c r="CI316" s="421" t="s">
        <v>36</v>
      </c>
      <c r="CJ316" s="422"/>
      <c r="CK316" s="422"/>
      <c r="CL316" s="422" t="s">
        <v>121</v>
      </c>
      <c r="CM316" s="422" t="s">
        <v>121</v>
      </c>
      <c r="CN316" s="422" t="s">
        <v>121</v>
      </c>
      <c r="CO316" s="422" t="s">
        <v>121</v>
      </c>
      <c r="CP316" s="422" t="s">
        <v>121</v>
      </c>
      <c r="CQ316" s="422" t="s">
        <v>121</v>
      </c>
      <c r="CR316" s="422" t="s">
        <v>121</v>
      </c>
      <c r="CS316" s="422" t="s">
        <v>121</v>
      </c>
      <c r="CT316" s="422" t="s">
        <v>121</v>
      </c>
      <c r="CU316" s="422" t="s">
        <v>121</v>
      </c>
      <c r="CV316" s="422" t="s">
        <v>121</v>
      </c>
      <c r="CW316" s="423" t="s">
        <v>121</v>
      </c>
      <c r="CX316" s="424"/>
      <c r="CY316" s="420"/>
      <c r="CZ316" s="421" t="s">
        <v>36</v>
      </c>
      <c r="DA316" s="422"/>
      <c r="DB316" s="422"/>
      <c r="DC316" s="422" t="s">
        <v>121</v>
      </c>
      <c r="DD316" s="422" t="s">
        <v>121</v>
      </c>
      <c r="DE316" s="422" t="s">
        <v>121</v>
      </c>
      <c r="DF316" s="422" t="s">
        <v>121</v>
      </c>
      <c r="DG316" s="422" t="s">
        <v>121</v>
      </c>
      <c r="DH316" s="422" t="s">
        <v>121</v>
      </c>
      <c r="DI316" s="422" t="s">
        <v>121</v>
      </c>
      <c r="DJ316" s="422" t="s">
        <v>121</v>
      </c>
      <c r="DK316" s="422" t="s">
        <v>121</v>
      </c>
      <c r="DL316" s="422" t="s">
        <v>121</v>
      </c>
      <c r="DM316" s="422" t="s">
        <v>121</v>
      </c>
      <c r="DN316" s="423" t="s">
        <v>121</v>
      </c>
      <c r="DO316" s="424"/>
      <c r="DP316" s="420"/>
      <c r="DQ316" s="421" t="s">
        <v>36</v>
      </c>
      <c r="DR316" s="422"/>
      <c r="DS316" s="422"/>
      <c r="DT316" s="422" t="s">
        <v>121</v>
      </c>
      <c r="DU316" s="422" t="s">
        <v>121</v>
      </c>
      <c r="DV316" s="422" t="s">
        <v>121</v>
      </c>
      <c r="DW316" s="422" t="s">
        <v>121</v>
      </c>
      <c r="DX316" s="422" t="s">
        <v>121</v>
      </c>
      <c r="DY316" s="422" t="s">
        <v>121</v>
      </c>
      <c r="DZ316" s="422" t="s">
        <v>121</v>
      </c>
      <c r="EA316" s="422" t="s">
        <v>121</v>
      </c>
      <c r="EB316" s="422" t="s">
        <v>121</v>
      </c>
      <c r="EC316" s="422" t="s">
        <v>121</v>
      </c>
      <c r="ED316" s="422" t="s">
        <v>121</v>
      </c>
      <c r="EE316" s="423" t="s">
        <v>121</v>
      </c>
      <c r="EF316" s="424"/>
      <c r="EG316" s="420"/>
      <c r="EH316" s="421" t="s">
        <v>36</v>
      </c>
      <c r="EI316" s="422"/>
      <c r="EJ316" s="422"/>
      <c r="EK316" s="422" t="s">
        <v>121</v>
      </c>
      <c r="EL316" s="422" t="s">
        <v>121</v>
      </c>
      <c r="EM316" s="422" t="s">
        <v>121</v>
      </c>
      <c r="EN316" s="422" t="s">
        <v>121</v>
      </c>
      <c r="EO316" s="422" t="s">
        <v>121</v>
      </c>
      <c r="EP316" s="422" t="s">
        <v>121</v>
      </c>
      <c r="EQ316" s="422" t="s">
        <v>121</v>
      </c>
      <c r="ER316" s="422" t="s">
        <v>121</v>
      </c>
      <c r="ES316" s="422" t="s">
        <v>121</v>
      </c>
      <c r="ET316" s="422" t="s">
        <v>121</v>
      </c>
      <c r="EU316" s="422" t="s">
        <v>121</v>
      </c>
      <c r="EV316" s="423" t="s">
        <v>121</v>
      </c>
      <c r="EW316" s="424"/>
      <c r="EX316" s="420"/>
      <c r="EY316" s="421" t="s">
        <v>36</v>
      </c>
      <c r="EZ316" s="422"/>
      <c r="FA316" s="422"/>
      <c r="FB316" s="422" t="s">
        <v>121</v>
      </c>
      <c r="FC316" s="422" t="s">
        <v>121</v>
      </c>
      <c r="FD316" s="422" t="s">
        <v>121</v>
      </c>
      <c r="FE316" s="422" t="s">
        <v>121</v>
      </c>
      <c r="FF316" s="422" t="s">
        <v>121</v>
      </c>
      <c r="FG316" s="422" t="s">
        <v>121</v>
      </c>
      <c r="FH316" s="422" t="s">
        <v>121</v>
      </c>
      <c r="FI316" s="422" t="s">
        <v>121</v>
      </c>
      <c r="FJ316" s="422" t="s">
        <v>121</v>
      </c>
      <c r="FK316" s="422" t="s">
        <v>121</v>
      </c>
      <c r="FL316" s="422" t="s">
        <v>121</v>
      </c>
      <c r="FM316" s="423" t="s">
        <v>121</v>
      </c>
      <c r="FN316" s="424"/>
      <c r="FO316" s="420"/>
      <c r="FP316" s="421" t="s">
        <v>36</v>
      </c>
      <c r="FQ316" s="422"/>
      <c r="FR316" s="422"/>
      <c r="FS316" s="422" t="s">
        <v>121</v>
      </c>
      <c r="FT316" s="422" t="s">
        <v>121</v>
      </c>
      <c r="FU316" s="422" t="s">
        <v>121</v>
      </c>
      <c r="FV316" s="422" t="s">
        <v>121</v>
      </c>
      <c r="FW316" s="422" t="s">
        <v>121</v>
      </c>
      <c r="FX316" s="422" t="s">
        <v>121</v>
      </c>
      <c r="FY316" s="422" t="s">
        <v>121</v>
      </c>
      <c r="FZ316" s="422" t="s">
        <v>121</v>
      </c>
      <c r="GA316" s="422" t="s">
        <v>121</v>
      </c>
      <c r="GB316" s="422" t="s">
        <v>121</v>
      </c>
      <c r="GC316" s="422" t="s">
        <v>121</v>
      </c>
      <c r="GD316" s="423" t="s">
        <v>121</v>
      </c>
      <c r="GE316" s="424"/>
      <c r="GF316" s="420"/>
      <c r="GG316" s="421" t="s">
        <v>36</v>
      </c>
      <c r="GH316" s="422"/>
      <c r="GI316" s="422"/>
      <c r="GJ316" s="422" t="s">
        <v>121</v>
      </c>
      <c r="GK316" s="422" t="s">
        <v>121</v>
      </c>
      <c r="GL316" s="422" t="s">
        <v>121</v>
      </c>
      <c r="GM316" s="422" t="s">
        <v>121</v>
      </c>
      <c r="GN316" s="422" t="s">
        <v>121</v>
      </c>
      <c r="GO316" s="422" t="s">
        <v>121</v>
      </c>
      <c r="GP316" s="422" t="s">
        <v>121</v>
      </c>
      <c r="GQ316" s="422" t="s">
        <v>121</v>
      </c>
      <c r="GR316" s="422" t="s">
        <v>121</v>
      </c>
      <c r="GS316" s="422" t="s">
        <v>121</v>
      </c>
      <c r="GT316" s="422" t="s">
        <v>121</v>
      </c>
      <c r="GU316" s="423" t="s">
        <v>121</v>
      </c>
      <c r="GV316" s="424"/>
      <c r="GW316" s="420"/>
      <c r="GX316" s="421" t="s">
        <v>36</v>
      </c>
      <c r="GY316" s="422"/>
      <c r="GZ316" s="422"/>
      <c r="HA316" s="422" t="s">
        <v>121</v>
      </c>
      <c r="HB316" s="422" t="s">
        <v>121</v>
      </c>
      <c r="HC316" s="422" t="s">
        <v>121</v>
      </c>
      <c r="HD316" s="422" t="s">
        <v>121</v>
      </c>
      <c r="HE316" s="422" t="s">
        <v>121</v>
      </c>
      <c r="HF316" s="422" t="s">
        <v>121</v>
      </c>
      <c r="HG316" s="422" t="s">
        <v>121</v>
      </c>
      <c r="HH316" s="422" t="s">
        <v>121</v>
      </c>
      <c r="HI316" s="422" t="s">
        <v>121</v>
      </c>
      <c r="HJ316" s="422" t="s">
        <v>121</v>
      </c>
      <c r="HK316" s="422" t="s">
        <v>121</v>
      </c>
      <c r="HL316" s="423" t="s">
        <v>121</v>
      </c>
      <c r="HM316" s="424"/>
      <c r="HN316" s="420"/>
      <c r="HO316" s="421" t="s">
        <v>36</v>
      </c>
      <c r="HP316" s="422"/>
      <c r="HQ316" s="422"/>
      <c r="HR316" s="422" t="s">
        <v>121</v>
      </c>
      <c r="HS316" s="422" t="s">
        <v>121</v>
      </c>
      <c r="HT316" s="422" t="s">
        <v>121</v>
      </c>
      <c r="HU316" s="422" t="s">
        <v>121</v>
      </c>
      <c r="HV316" s="422" t="s">
        <v>121</v>
      </c>
      <c r="HW316" s="422" t="s">
        <v>121</v>
      </c>
      <c r="HX316" s="422" t="s">
        <v>121</v>
      </c>
      <c r="HY316" s="422" t="s">
        <v>121</v>
      </c>
      <c r="HZ316" s="422" t="s">
        <v>121</v>
      </c>
      <c r="IA316" s="422" t="s">
        <v>121</v>
      </c>
      <c r="IB316" s="422" t="s">
        <v>121</v>
      </c>
      <c r="IC316" s="423" t="s">
        <v>121</v>
      </c>
      <c r="ID316" s="424"/>
      <c r="IE316" s="420"/>
      <c r="IF316" s="421" t="s">
        <v>36</v>
      </c>
      <c r="IG316" s="422"/>
      <c r="IH316" s="422"/>
      <c r="II316" s="422" t="s">
        <v>121</v>
      </c>
      <c r="IJ316" s="422" t="s">
        <v>121</v>
      </c>
      <c r="IK316" s="422" t="s">
        <v>121</v>
      </c>
      <c r="IL316" s="422" t="s">
        <v>121</v>
      </c>
      <c r="IM316" s="422" t="s">
        <v>121</v>
      </c>
      <c r="IN316" s="422" t="s">
        <v>121</v>
      </c>
      <c r="IO316" s="422" t="s">
        <v>121</v>
      </c>
      <c r="IP316" s="422" t="s">
        <v>121</v>
      </c>
      <c r="IQ316" s="422" t="s">
        <v>121</v>
      </c>
      <c r="IR316" s="422" t="s">
        <v>121</v>
      </c>
      <c r="IS316" s="422" t="s">
        <v>121</v>
      </c>
      <c r="IT316" s="423" t="s">
        <v>121</v>
      </c>
      <c r="IU316" s="424"/>
      <c r="IV316" s="420"/>
      <c r="IW316" s="421" t="s">
        <v>36</v>
      </c>
      <c r="IX316" s="422"/>
      <c r="IY316" s="422"/>
      <c r="IZ316" s="422" t="s">
        <v>121</v>
      </c>
      <c r="JA316" s="422" t="s">
        <v>121</v>
      </c>
      <c r="JB316" s="422" t="s">
        <v>121</v>
      </c>
      <c r="JC316" s="422" t="s">
        <v>121</v>
      </c>
      <c r="JD316" s="422" t="s">
        <v>121</v>
      </c>
      <c r="JE316" s="422" t="s">
        <v>121</v>
      </c>
      <c r="JF316" s="422" t="s">
        <v>121</v>
      </c>
      <c r="JG316" s="422" t="s">
        <v>121</v>
      </c>
      <c r="JH316" s="422" t="s">
        <v>121</v>
      </c>
      <c r="JI316" s="422" t="s">
        <v>121</v>
      </c>
      <c r="JJ316" s="422" t="s">
        <v>121</v>
      </c>
      <c r="JK316" s="423" t="s">
        <v>121</v>
      </c>
      <c r="JL316" s="424"/>
      <c r="JM316" s="420"/>
      <c r="JN316" s="421" t="s">
        <v>36</v>
      </c>
      <c r="JO316" s="422"/>
      <c r="JP316" s="422"/>
      <c r="JQ316" s="422" t="s">
        <v>121</v>
      </c>
      <c r="JR316" s="422" t="s">
        <v>121</v>
      </c>
      <c r="JS316" s="422" t="s">
        <v>121</v>
      </c>
      <c r="JT316" s="422" t="s">
        <v>121</v>
      </c>
      <c r="JU316" s="422" t="s">
        <v>121</v>
      </c>
      <c r="JV316" s="422" t="s">
        <v>121</v>
      </c>
      <c r="JW316" s="422" t="s">
        <v>121</v>
      </c>
      <c r="JX316" s="422" t="s">
        <v>121</v>
      </c>
      <c r="JY316" s="422" t="s">
        <v>121</v>
      </c>
      <c r="JZ316" s="422" t="s">
        <v>121</v>
      </c>
      <c r="KA316" s="422" t="s">
        <v>121</v>
      </c>
      <c r="KB316" s="423" t="s">
        <v>121</v>
      </c>
      <c r="KC316" s="424"/>
      <c r="KD316" s="420"/>
      <c r="KE316" s="421" t="s">
        <v>36</v>
      </c>
      <c r="KF316" s="422"/>
      <c r="KG316" s="422"/>
      <c r="KH316" s="422" t="s">
        <v>121</v>
      </c>
      <c r="KI316" s="422" t="s">
        <v>121</v>
      </c>
      <c r="KJ316" s="422" t="s">
        <v>121</v>
      </c>
      <c r="KK316" s="422" t="s">
        <v>121</v>
      </c>
      <c r="KL316" s="422" t="s">
        <v>121</v>
      </c>
      <c r="KM316" s="422" t="s">
        <v>121</v>
      </c>
      <c r="KN316" s="422" t="s">
        <v>121</v>
      </c>
      <c r="KO316" s="422" t="s">
        <v>121</v>
      </c>
      <c r="KP316" s="422" t="s">
        <v>121</v>
      </c>
      <c r="KQ316" s="422" t="s">
        <v>121</v>
      </c>
      <c r="KR316" s="422" t="s">
        <v>121</v>
      </c>
      <c r="KS316" s="423" t="s">
        <v>121</v>
      </c>
      <c r="KT316" s="424"/>
      <c r="KU316" s="425"/>
    </row>
    <row r="317" ht="15.75" customHeight="1">
      <c r="A317" s="426">
        <v>1.0</v>
      </c>
      <c r="B317" s="427" t="s">
        <v>122</v>
      </c>
      <c r="C317" s="428" t="s">
        <v>121</v>
      </c>
      <c r="D317" s="428" t="s">
        <v>123</v>
      </c>
      <c r="E317" s="429" t="str">
        <f>ADHB!E317</f>
        <v/>
      </c>
      <c r="F317" s="429"/>
      <c r="G317" s="429">
        <f t="shared" ref="G317:G328" si="2323">IFERROR(E317*F317/1000000,0)</f>
        <v>0</v>
      </c>
      <c r="H317" s="430"/>
      <c r="I317" s="429">
        <f t="shared" ref="I317:I328" si="2324">IFERROR(+G317*H317,"")</f>
        <v>0</v>
      </c>
      <c r="J317" s="431"/>
      <c r="K317" s="432"/>
      <c r="L317" s="432"/>
      <c r="M317" s="429">
        <f t="shared" ref="M317:M328" si="2325">IFERROR(+(IF(G317="","0",G317))+(IF(I317="","0",I317))+(IF(L317="","0",L317)),"")</f>
        <v>0</v>
      </c>
      <c r="N317" s="430">
        <v>0.294289866351475</v>
      </c>
      <c r="O317" s="433">
        <f t="shared" ref="O317:O328" si="2326">IFERROR(+N317*(M317-L317),"")</f>
        <v>0</v>
      </c>
      <c r="P317" s="434">
        <f t="shared" ref="P317:P328" si="2327">IFERROR(+(IF(M317="","0",M317))-(IF(O317="","0",O317)),"")</f>
        <v>0</v>
      </c>
      <c r="Q317" s="435"/>
      <c r="R317" s="426">
        <v>1.0</v>
      </c>
      <c r="S317" s="427" t="s">
        <v>122</v>
      </c>
      <c r="T317" s="428" t="s">
        <v>121</v>
      </c>
      <c r="U317" s="428" t="s">
        <v>123</v>
      </c>
      <c r="V317" s="429" t="str">
        <f>ADHB!V317</f>
        <v/>
      </c>
      <c r="W317" s="429"/>
      <c r="X317" s="429">
        <f t="shared" ref="X317:X328" si="2328">IFERROR(V317*W317/1000000,0)</f>
        <v>0</v>
      </c>
      <c r="Y317" s="430"/>
      <c r="Z317" s="429">
        <f t="shared" ref="Z317:Z328" si="2329">IFERROR(+X317*Y317,"")</f>
        <v>0</v>
      </c>
      <c r="AA317" s="431"/>
      <c r="AB317" s="432"/>
      <c r="AC317" s="432"/>
      <c r="AD317" s="429">
        <f t="shared" ref="AD317:AD328" si="2330">IFERROR(+(IF(X317="","0",X317))+(IF(Z317="","0",Z317))+(IF(AC317="","0",AC317)),"")</f>
        <v>0</v>
      </c>
      <c r="AE317" s="430">
        <v>0.294289866351475</v>
      </c>
      <c r="AF317" s="433">
        <f t="shared" ref="AF317:AF328" si="2331">IFERROR(+AE317*(AD317-AC317),"")</f>
        <v>0</v>
      </c>
      <c r="AG317" s="434">
        <f t="shared" ref="AG317:AG328" si="2332">IFERROR(+(IF(AD317="","0",AD317))-(IF(AF317="","0",AF317)),"")</f>
        <v>0</v>
      </c>
      <c r="AH317" s="435"/>
      <c r="AI317" s="426">
        <v>1.0</v>
      </c>
      <c r="AJ317" s="427" t="s">
        <v>122</v>
      </c>
      <c r="AK317" s="428" t="s">
        <v>121</v>
      </c>
      <c r="AL317" s="428" t="s">
        <v>123</v>
      </c>
      <c r="AM317" s="429" t="str">
        <f>ADHB!AM317</f>
        <v/>
      </c>
      <c r="AN317" s="429"/>
      <c r="AO317" s="429">
        <f t="shared" ref="AO317:AO328" si="2333">IFERROR(AM317*AN317/1000000,0)</f>
        <v>0</v>
      </c>
      <c r="AP317" s="430"/>
      <c r="AQ317" s="429">
        <f t="shared" ref="AQ317:AQ328" si="2334">IFERROR(+AO317*AP317,"")</f>
        <v>0</v>
      </c>
      <c r="AR317" s="431"/>
      <c r="AS317" s="432"/>
      <c r="AT317" s="432"/>
      <c r="AU317" s="429">
        <f t="shared" ref="AU317:AU328" si="2335">IFERROR(+(IF(AO317="","0",AO317))+(IF(AQ317="","0",AQ317))+(IF(AT317="","0",AT317)),"")</f>
        <v>0</v>
      </c>
      <c r="AV317" s="430">
        <v>0.294289866351475</v>
      </c>
      <c r="AW317" s="433">
        <f t="shared" ref="AW317:AW328" si="2336">IFERROR(+AV317*(AU317-AT317),"")</f>
        <v>0</v>
      </c>
      <c r="AX317" s="434">
        <f t="shared" ref="AX317:AX328" si="2337">IFERROR(+(IF(AU317="","0",AU317))-(IF(AW317="","0",AW317)),"")</f>
        <v>0</v>
      </c>
      <c r="AY317" s="435"/>
      <c r="AZ317" s="426">
        <v>1.0</v>
      </c>
      <c r="BA317" s="427" t="s">
        <v>122</v>
      </c>
      <c r="BB317" s="428" t="s">
        <v>121</v>
      </c>
      <c r="BC317" s="428" t="s">
        <v>123</v>
      </c>
      <c r="BD317" s="429" t="str">
        <f>ADHB!BD317</f>
        <v/>
      </c>
      <c r="BE317" s="429"/>
      <c r="BF317" s="429">
        <f t="shared" ref="BF317:BF328" si="2338">IFERROR(BD317*BE317/1000000,0)</f>
        <v>0</v>
      </c>
      <c r="BG317" s="430"/>
      <c r="BH317" s="429">
        <f t="shared" ref="BH317:BH328" si="2339">IFERROR(+BF317*BG317,"")</f>
        <v>0</v>
      </c>
      <c r="BI317" s="431"/>
      <c r="BJ317" s="432"/>
      <c r="BK317" s="432"/>
      <c r="BL317" s="429">
        <f t="shared" ref="BL317:BL328" si="2340">IFERROR(+(IF(BF317="","0",BF317))+(IF(BH317="","0",BH317))+(IF(BK317="","0",BK317)),"")</f>
        <v>0</v>
      </c>
      <c r="BM317" s="430">
        <v>0.294289866351475</v>
      </c>
      <c r="BN317" s="433">
        <f t="shared" ref="BN317:BN328" si="2341">IFERROR(+BM317*(BL317-BK317),"")</f>
        <v>0</v>
      </c>
      <c r="BO317" s="434">
        <f t="shared" ref="BO317:BO328" si="2342">IFERROR(+(IF(BL317="","0",BL317))-(IF(BN317="","0",BN317)),"")</f>
        <v>0</v>
      </c>
      <c r="BP317" s="435"/>
      <c r="BQ317" s="426">
        <v>1.0</v>
      </c>
      <c r="BR317" s="427" t="s">
        <v>122</v>
      </c>
      <c r="BS317" s="428" t="s">
        <v>121</v>
      </c>
      <c r="BT317" s="428" t="s">
        <v>123</v>
      </c>
      <c r="BU317" s="429" t="str">
        <f>ADHB!BU317</f>
        <v/>
      </c>
      <c r="BV317" s="429"/>
      <c r="BW317" s="429">
        <f t="shared" ref="BW317:BW328" si="2343">IFERROR(BU317*BV317/1000000,0)</f>
        <v>0</v>
      </c>
      <c r="BX317" s="430"/>
      <c r="BY317" s="429">
        <f t="shared" ref="BY317:BY328" si="2344">IFERROR(+BW317*BX317,"")</f>
        <v>0</v>
      </c>
      <c r="BZ317" s="431"/>
      <c r="CA317" s="432"/>
      <c r="CB317" s="432"/>
      <c r="CC317" s="429">
        <f t="shared" ref="CC317:CC328" si="2345">IFERROR(+(IF(BW317="","0",BW317))+(IF(BY317="","0",BY317))+(IF(CB317="","0",CB317)),"")</f>
        <v>0</v>
      </c>
      <c r="CD317" s="430">
        <v>0.294289866351475</v>
      </c>
      <c r="CE317" s="433">
        <f t="shared" ref="CE317:CE328" si="2346">IFERROR(+CD317*(CC317-CB317),"")</f>
        <v>0</v>
      </c>
      <c r="CF317" s="434">
        <f t="shared" ref="CF317:CF328" si="2347">IFERROR(+(IF(CC317="","0",CC317))-(IF(CE317="","0",CE317)),"")</f>
        <v>0</v>
      </c>
      <c r="CG317" s="435"/>
      <c r="CH317" s="426">
        <v>1.0</v>
      </c>
      <c r="CI317" s="427" t="s">
        <v>122</v>
      </c>
      <c r="CJ317" s="428" t="s">
        <v>121</v>
      </c>
      <c r="CK317" s="428" t="s">
        <v>123</v>
      </c>
      <c r="CL317" s="429" t="str">
        <f>ADHB!CL317</f>
        <v/>
      </c>
      <c r="CM317" s="429"/>
      <c r="CN317" s="429">
        <f t="shared" ref="CN317:CN328" si="2348">IFERROR(CL317*CM317/1000000,0)</f>
        <v>0</v>
      </c>
      <c r="CO317" s="430"/>
      <c r="CP317" s="429">
        <f t="shared" ref="CP317:CP328" si="2349">IFERROR(+CN317*CO317,"")</f>
        <v>0</v>
      </c>
      <c r="CQ317" s="431"/>
      <c r="CR317" s="432"/>
      <c r="CS317" s="432"/>
      <c r="CT317" s="429">
        <f t="shared" ref="CT317:CT328" si="2350">IFERROR(+(IF(CN317="","0",CN317))+(IF(CP317="","0",CP317))+(IF(CS317="","0",CS317)),"")</f>
        <v>0</v>
      </c>
      <c r="CU317" s="430">
        <v>0.294289866351475</v>
      </c>
      <c r="CV317" s="433">
        <f t="shared" ref="CV317:CV328" si="2351">IFERROR(+CU317*(CT317-CS317),"")</f>
        <v>0</v>
      </c>
      <c r="CW317" s="434">
        <f t="shared" ref="CW317:CW328" si="2352">IFERROR(+(IF(CT317="","0",CT317))-(IF(CV317="","0",CV317)),"")</f>
        <v>0</v>
      </c>
      <c r="CX317" s="435"/>
      <c r="CY317" s="426">
        <v>1.0</v>
      </c>
      <c r="CZ317" s="427" t="s">
        <v>122</v>
      </c>
      <c r="DA317" s="428" t="s">
        <v>121</v>
      </c>
      <c r="DB317" s="428" t="s">
        <v>123</v>
      </c>
      <c r="DC317" s="429" t="str">
        <f>ADHB!DC317</f>
        <v/>
      </c>
      <c r="DD317" s="429"/>
      <c r="DE317" s="429">
        <f t="shared" ref="DE317:DE328" si="2353">IFERROR(DC317*DD317/1000000,0)</f>
        <v>0</v>
      </c>
      <c r="DF317" s="430"/>
      <c r="DG317" s="429">
        <f t="shared" ref="DG317:DG328" si="2354">IFERROR(+DE317*DF317,"")</f>
        <v>0</v>
      </c>
      <c r="DH317" s="431"/>
      <c r="DI317" s="432"/>
      <c r="DJ317" s="432"/>
      <c r="DK317" s="429">
        <f t="shared" ref="DK317:DK328" si="2355">IFERROR(+(IF(DE317="","0",DE317))+(IF(DG317="","0",DG317))+(IF(DJ317="","0",DJ317)),"")</f>
        <v>0</v>
      </c>
      <c r="DL317" s="430">
        <v>0.294289866351475</v>
      </c>
      <c r="DM317" s="433">
        <f t="shared" ref="DM317:DM328" si="2356">IFERROR(+DL317*(DK317-DJ317),"")</f>
        <v>0</v>
      </c>
      <c r="DN317" s="434">
        <f t="shared" ref="DN317:DN328" si="2357">IFERROR(+(IF(DK317="","0",DK317))-(IF(DM317="","0",DM317)),"")</f>
        <v>0</v>
      </c>
      <c r="DO317" s="435"/>
      <c r="DP317" s="426">
        <v>1.0</v>
      </c>
      <c r="DQ317" s="427" t="s">
        <v>122</v>
      </c>
      <c r="DR317" s="428" t="s">
        <v>121</v>
      </c>
      <c r="DS317" s="428" t="s">
        <v>123</v>
      </c>
      <c r="DT317" s="429" t="str">
        <f>ADHB!DT317</f>
        <v/>
      </c>
      <c r="DU317" s="429"/>
      <c r="DV317" s="429">
        <f t="shared" ref="DV317:DV328" si="2358">IFERROR(DT317*DU317/1000000,0)</f>
        <v>0</v>
      </c>
      <c r="DW317" s="430"/>
      <c r="DX317" s="429">
        <f t="shared" ref="DX317:DX328" si="2359">IFERROR(+DV317*DW317,"")</f>
        <v>0</v>
      </c>
      <c r="DY317" s="431"/>
      <c r="DZ317" s="432"/>
      <c r="EA317" s="432"/>
      <c r="EB317" s="429">
        <f t="shared" ref="EB317:EB328" si="2360">IFERROR(+(IF(DV317="","0",DV317))+(IF(DX317="","0",DX317))+(IF(EA317="","0",EA317)),"")</f>
        <v>0</v>
      </c>
      <c r="EC317" s="430">
        <v>0.294289866351475</v>
      </c>
      <c r="ED317" s="433">
        <f t="shared" ref="ED317:ED328" si="2361">IFERROR(+EC317*(EB317-EA317),"")</f>
        <v>0</v>
      </c>
      <c r="EE317" s="434">
        <f t="shared" ref="EE317:EE328" si="2362">IFERROR(+(IF(EB317="","0",EB317))-(IF(ED317="","0",ED317)),"")</f>
        <v>0</v>
      </c>
      <c r="EF317" s="435"/>
      <c r="EG317" s="426">
        <v>1.0</v>
      </c>
      <c r="EH317" s="427" t="s">
        <v>122</v>
      </c>
      <c r="EI317" s="428" t="s">
        <v>121</v>
      </c>
      <c r="EJ317" s="428" t="s">
        <v>123</v>
      </c>
      <c r="EK317" s="429" t="str">
        <f>ADHB!EK317</f>
        <v/>
      </c>
      <c r="EL317" s="429"/>
      <c r="EM317" s="429">
        <f t="shared" ref="EM317:EM328" si="2363">IFERROR(EK317*EL317/1000000,0)</f>
        <v>0</v>
      </c>
      <c r="EN317" s="430"/>
      <c r="EO317" s="429">
        <f t="shared" ref="EO317:EO328" si="2364">IFERROR(+EM317*EN317,"")</f>
        <v>0</v>
      </c>
      <c r="EP317" s="431"/>
      <c r="EQ317" s="432"/>
      <c r="ER317" s="432"/>
      <c r="ES317" s="429">
        <f t="shared" ref="ES317:ES328" si="2365">IFERROR(+(IF(EM317="","0",EM317))+(IF(EO317="","0",EO317))+(IF(ER317="","0",ER317)),"")</f>
        <v>0</v>
      </c>
      <c r="ET317" s="430">
        <v>0.294289866351475</v>
      </c>
      <c r="EU317" s="433">
        <f t="shared" ref="EU317:EU328" si="2366">IFERROR(+ET317*(ES317-ER317),"")</f>
        <v>0</v>
      </c>
      <c r="EV317" s="434">
        <f t="shared" ref="EV317:EV328" si="2367">IFERROR(+(IF(ES317="","0",ES317))-(IF(EU317="","0",EU317)),"")</f>
        <v>0</v>
      </c>
      <c r="EW317" s="435"/>
      <c r="EX317" s="426">
        <v>1.0</v>
      </c>
      <c r="EY317" s="427" t="s">
        <v>122</v>
      </c>
      <c r="EZ317" s="428" t="s">
        <v>121</v>
      </c>
      <c r="FA317" s="428" t="s">
        <v>123</v>
      </c>
      <c r="FB317" s="429">
        <f>'Produksi dan Harga'!BH8</f>
        <v>16967.423</v>
      </c>
      <c r="FC317" s="429">
        <f>'Produksi dan Harga'!$O$24</f>
        <v>7520939.305</v>
      </c>
      <c r="FD317" s="429">
        <f t="shared" ref="FD317:FD328" si="2368">IFERROR(FB317*FC317/1000000,0)</f>
        <v>127610.9585</v>
      </c>
      <c r="FE317" s="430"/>
      <c r="FF317" s="429">
        <f t="shared" ref="FF317:FF328" si="2369">IFERROR(+FD317*FE317,"")</f>
        <v>0</v>
      </c>
      <c r="FG317" s="431"/>
      <c r="FH317" s="432"/>
      <c r="FI317" s="432"/>
      <c r="FJ317" s="429">
        <f t="shared" ref="FJ317:FJ328" si="2370">IFERROR(+(IF(FD317="","0",FD317))+(IF(FF317="","0",FF317))+(IF(FI317="","0",FI317)),"")</f>
        <v>127610.9585</v>
      </c>
      <c r="FK317" s="430">
        <v>0.294289866351475</v>
      </c>
      <c r="FL317" s="433">
        <f t="shared" ref="FL317:FL328" si="2371">IFERROR(+FK317*(FJ317-FI317),"")</f>
        <v>37554.61194</v>
      </c>
      <c r="FM317" s="434">
        <f t="shared" ref="FM317:FM328" si="2372">IFERROR(+(IF(FJ317="","0",FJ317))-(IF(FL317="","0",FL317)),"")</f>
        <v>90056.34661</v>
      </c>
      <c r="FN317" s="435"/>
      <c r="FO317" s="426">
        <v>1.0</v>
      </c>
      <c r="FP317" s="427" t="s">
        <v>122</v>
      </c>
      <c r="FQ317" s="428" t="s">
        <v>121</v>
      </c>
      <c r="FR317" s="428" t="s">
        <v>123</v>
      </c>
      <c r="FS317" s="429">
        <f>'Produksi dan Harga'!BM8</f>
        <v>16582.961</v>
      </c>
      <c r="FT317" s="429">
        <f>'Produksi dan Harga'!$O$24</f>
        <v>7520939.305</v>
      </c>
      <c r="FU317" s="429">
        <f t="shared" ref="FU317:FU328" si="2373">IFERROR(FS317*FT317/1000000,0)</f>
        <v>124719.4432</v>
      </c>
      <c r="FV317" s="430"/>
      <c r="FW317" s="429">
        <f t="shared" ref="FW317:FW328" si="2374">IFERROR(+FU317*FV317,"")</f>
        <v>0</v>
      </c>
      <c r="FX317" s="431"/>
      <c r="FY317" s="432"/>
      <c r="FZ317" s="432"/>
      <c r="GA317" s="429">
        <f t="shared" ref="GA317:GA328" si="2375">IFERROR(+(IF(FU317="","0",FU317))+(IF(FW317="","0",FW317))+(IF(FZ317="","0",FZ317)),"")</f>
        <v>124719.4432</v>
      </c>
      <c r="GB317" s="430">
        <v>0.294289866351475</v>
      </c>
      <c r="GC317" s="433">
        <f t="shared" ref="GC317:GC328" si="2376">IFERROR(+GB317*(GA317-FZ317),"")</f>
        <v>36703.66826</v>
      </c>
      <c r="GD317" s="434">
        <f t="shared" ref="GD317:GD328" si="2377">IFERROR(+(IF(GA317="","0",GA317))-(IF(GC317="","0",GC317)),"")</f>
        <v>88015.77492</v>
      </c>
      <c r="GE317" s="435"/>
      <c r="GF317" s="426">
        <v>1.0</v>
      </c>
      <c r="GG317" s="427" t="s">
        <v>122</v>
      </c>
      <c r="GH317" s="428" t="s">
        <v>121</v>
      </c>
      <c r="GI317" s="428" t="s">
        <v>123</v>
      </c>
      <c r="GJ317" s="429">
        <f>'Produksi dan Harga'!BR8</f>
        <v>13037.682</v>
      </c>
      <c r="GK317" s="429">
        <f>'Produksi dan Harga'!$O$24</f>
        <v>7520939.305</v>
      </c>
      <c r="GL317" s="429">
        <f t="shared" ref="GL317:GL328" si="2378">IFERROR(GJ317*GK317/1000000,0)</f>
        <v>98055.615</v>
      </c>
      <c r="GM317" s="430"/>
      <c r="GN317" s="429">
        <f t="shared" ref="GN317:GN328" si="2379">IFERROR(+GL317*GM317,"")</f>
        <v>0</v>
      </c>
      <c r="GO317" s="431"/>
      <c r="GP317" s="432"/>
      <c r="GQ317" s="432"/>
      <c r="GR317" s="429">
        <f t="shared" ref="GR317:GR328" si="2380">IFERROR(+(IF(GL317="","0",GL317))+(IF(GN317="","0",GN317))+(IF(GQ317="","0",GQ317)),"")</f>
        <v>98055.615</v>
      </c>
      <c r="GS317" s="430">
        <v>0.294289866351475</v>
      </c>
      <c r="GT317" s="433">
        <f t="shared" ref="GT317:GT328" si="2381">IFERROR(+GS317*(GR317-GQ317),"")</f>
        <v>28856.77383</v>
      </c>
      <c r="GU317" s="434">
        <f t="shared" ref="GU317:GU328" si="2382">IFERROR(+(IF(GR317="","0",GR317))-(IF(GT317="","0",GT317)),"")</f>
        <v>69198.84117</v>
      </c>
      <c r="GV317" s="435"/>
      <c r="GW317" s="426">
        <v>1.0</v>
      </c>
      <c r="GX317" s="427" t="s">
        <v>122</v>
      </c>
      <c r="GY317" s="428" t="s">
        <v>121</v>
      </c>
      <c r="GZ317" s="428" t="s">
        <v>123</v>
      </c>
      <c r="HA317" s="429">
        <f>'Produksi dan Harga'!BW8</f>
        <v>17909.223</v>
      </c>
      <c r="HB317" s="429">
        <f>'Produksi dan Harga'!$O$24</f>
        <v>7520939.305</v>
      </c>
      <c r="HC317" s="429">
        <f t="shared" ref="HC317:HC328" si="2383">IFERROR(HA317*HB317/1000000,0)</f>
        <v>134694.1792</v>
      </c>
      <c r="HD317" s="430"/>
      <c r="HE317" s="429">
        <f t="shared" ref="HE317:HE328" si="2384">IFERROR(+HC317*HD317,"")</f>
        <v>0</v>
      </c>
      <c r="HF317" s="431"/>
      <c r="HG317" s="432"/>
      <c r="HH317" s="432"/>
      <c r="HI317" s="429">
        <f t="shared" ref="HI317:HI328" si="2385">IFERROR(+(IF(HC317="","0",HC317))+(IF(HE317="","0",HE317))+(IF(HH317="","0",HH317)),"")</f>
        <v>134694.1792</v>
      </c>
      <c r="HJ317" s="430">
        <v>0.294289866351475</v>
      </c>
      <c r="HK317" s="433">
        <f t="shared" ref="HK317:HK328" si="2386">IFERROR(+HJ317*(HI317-HH317),"")</f>
        <v>39639.13199</v>
      </c>
      <c r="HL317" s="434">
        <f t="shared" ref="HL317:HL328" si="2387">IFERROR(+(IF(HI317="","0",HI317))-(IF(HK317="","0",HK317)),"")</f>
        <v>95055.04719</v>
      </c>
      <c r="HM317" s="435"/>
      <c r="HN317" s="426">
        <v>1.0</v>
      </c>
      <c r="HO317" s="427" t="s">
        <v>122</v>
      </c>
      <c r="HP317" s="428" t="s">
        <v>121</v>
      </c>
      <c r="HQ317" s="428" t="s">
        <v>123</v>
      </c>
      <c r="HR317" s="429">
        <f>'Produksi dan Harga'!CB8</f>
        <v>13289.86</v>
      </c>
      <c r="HS317" s="429">
        <f>'Produksi dan Harga'!$O$24</f>
        <v>7520939.305</v>
      </c>
      <c r="HT317" s="429">
        <f t="shared" ref="HT317:HT328" si="2388">IFERROR(HR317*HS317/1000000,0)</f>
        <v>99952.23043</v>
      </c>
      <c r="HU317" s="430"/>
      <c r="HV317" s="429">
        <f t="shared" ref="HV317:HV328" si="2389">IFERROR(+HT317*HU317,"")</f>
        <v>0</v>
      </c>
      <c r="HW317" s="431"/>
      <c r="HX317" s="432"/>
      <c r="HY317" s="432"/>
      <c r="HZ317" s="429">
        <f t="shared" ref="HZ317:HZ328" si="2390">IFERROR(+(IF(HT317="","0",HT317))+(IF(HV317="","0",HV317))+(IF(HY317="","0",HY317)),"")</f>
        <v>99952.23043</v>
      </c>
      <c r="IA317" s="430">
        <v>0.294289866351475</v>
      </c>
      <c r="IB317" s="433">
        <f t="shared" ref="IB317:IB328" si="2391">IFERROR(+IA317*(HZ317-HY317),"")</f>
        <v>29414.92854</v>
      </c>
      <c r="IC317" s="434">
        <f t="shared" ref="IC317:IC328" si="2392">IFERROR(+(IF(HZ317="","0",HZ317))-(IF(IB317="","0",IB317)),"")</f>
        <v>70537.3019</v>
      </c>
      <c r="ID317" s="435"/>
      <c r="IE317" s="426">
        <v>1.0</v>
      </c>
      <c r="IF317" s="427" t="s">
        <v>122</v>
      </c>
      <c r="IG317" s="428" t="s">
        <v>121</v>
      </c>
      <c r="IH317" s="428" t="s">
        <v>123</v>
      </c>
      <c r="II317" s="429">
        <f>'Produksi dan Harga'!CG8</f>
        <v>16973.79</v>
      </c>
      <c r="IJ317" s="429">
        <f>'Produksi dan Harga'!$O$24</f>
        <v>7520939.305</v>
      </c>
      <c r="IK317" s="429">
        <f t="shared" ref="IK317:IK328" si="2393">IFERROR(II317*IJ317/1000000,0)</f>
        <v>127658.8444</v>
      </c>
      <c r="IL317" s="430"/>
      <c r="IM317" s="429">
        <f t="shared" ref="IM317:IM328" si="2394">IFERROR(+IK317*IL317,"")</f>
        <v>0</v>
      </c>
      <c r="IN317" s="431"/>
      <c r="IO317" s="432"/>
      <c r="IP317" s="432"/>
      <c r="IQ317" s="429">
        <f t="shared" ref="IQ317:IQ328" si="2395">IFERROR(+(IF(IK317="","0",IK317))+(IF(IM317="","0",IM317))+(IF(IP317="","0",IP317)),"")</f>
        <v>127658.8444</v>
      </c>
      <c r="IR317" s="430">
        <v>0.294289866351475</v>
      </c>
      <c r="IS317" s="433">
        <f t="shared" ref="IS317:IS328" si="2396">IFERROR(+IR317*(IQ317-IP317),"")</f>
        <v>37568.70425</v>
      </c>
      <c r="IT317" s="434">
        <f t="shared" ref="IT317:IT328" si="2397">IFERROR(+(IF(IQ317="","0",IQ317))-(IF(IS317="","0",IS317)),"")</f>
        <v>90090.14012</v>
      </c>
      <c r="IU317" s="435"/>
      <c r="IV317" s="426">
        <v>1.0</v>
      </c>
      <c r="IW317" s="427" t="s">
        <v>122</v>
      </c>
      <c r="IX317" s="428" t="s">
        <v>121</v>
      </c>
      <c r="IY317" s="428" t="s">
        <v>123</v>
      </c>
      <c r="IZ317" s="429">
        <f>'Produksi dan Harga'!CL8</f>
        <v>16666.53</v>
      </c>
      <c r="JA317" s="257">
        <f>'Produksi dan Harga'!$M$24</f>
        <v>7339918.282</v>
      </c>
      <c r="JB317" s="429">
        <f t="shared" ref="JB317:JB328" si="2398">IFERROR(IZ317*JA317/1000000,0)</f>
        <v>122330.9682</v>
      </c>
      <c r="JC317" s="430"/>
      <c r="JD317" s="429">
        <f t="shared" ref="JD317:JD328" si="2399">IFERROR(+JB317*JC317,"")</f>
        <v>0</v>
      </c>
      <c r="JE317" s="431"/>
      <c r="JF317" s="432"/>
      <c r="JG317" s="432"/>
      <c r="JH317" s="429">
        <f t="shared" ref="JH317:JH328" si="2400">IFERROR(+(IF(JB317="","0",JB317))+(IF(JD317="","0",JD317))+(IF(JG317="","0",JG317)),"")</f>
        <v>122330.9682</v>
      </c>
      <c r="JI317" s="430">
        <v>0.294289866351475</v>
      </c>
      <c r="JJ317" s="433">
        <f t="shared" ref="JJ317:JJ328" si="2401">IFERROR(+JI317*(JH317-JG317),"")</f>
        <v>36000.76429</v>
      </c>
      <c r="JK317" s="434">
        <f t="shared" ref="JK317:JK328" si="2402">IFERROR(+(IF(JH317="","0",JH317))-(IF(JJ317="","0",JJ317)),"")</f>
        <v>86330.20395</v>
      </c>
      <c r="JL317" s="435"/>
      <c r="JM317" s="426">
        <v>1.0</v>
      </c>
      <c r="JN317" s="427" t="s">
        <v>122</v>
      </c>
      <c r="JO317" s="428" t="s">
        <v>121</v>
      </c>
      <c r="JP317" s="428" t="s">
        <v>123</v>
      </c>
      <c r="JQ317" s="429"/>
      <c r="JR317" s="257">
        <f>'Produksi dan Harga'!$M$24</f>
        <v>7339918.282</v>
      </c>
      <c r="JS317" s="429">
        <f t="shared" ref="JS317:JS328" si="2403">IFERROR(JQ317*JR317/1000000,0)</f>
        <v>0</v>
      </c>
      <c r="JT317" s="430"/>
      <c r="JU317" s="429">
        <f t="shared" ref="JU317:JU328" si="2404">IFERROR(+JS317*JT317,"")</f>
        <v>0</v>
      </c>
      <c r="JV317" s="431"/>
      <c r="JW317" s="432"/>
      <c r="JX317" s="432"/>
      <c r="JY317" s="429">
        <f t="shared" ref="JY317:JY328" si="2405">IFERROR(+(IF(JS317="","0",JS317))+(IF(JU317="","0",JU317))+(IF(JX317="","0",JX317)),"")</f>
        <v>0</v>
      </c>
      <c r="JZ317" s="430">
        <v>0.294289866351475</v>
      </c>
      <c r="KA317" s="433">
        <f t="shared" ref="KA317:KA328" si="2406">IFERROR(+JZ317*(JY317-JX317),"")</f>
        <v>0</v>
      </c>
      <c r="KB317" s="434">
        <f t="shared" ref="KB317:KB328" si="2407">IFERROR(+(IF(JY317="","0",JY317))-(IF(KA317="","0",KA317)),"")</f>
        <v>0</v>
      </c>
      <c r="KC317" s="435"/>
      <c r="KD317" s="426">
        <v>1.0</v>
      </c>
      <c r="KE317" s="427" t="s">
        <v>122</v>
      </c>
      <c r="KF317" s="428" t="s">
        <v>121</v>
      </c>
      <c r="KG317" s="428" t="s">
        <v>123</v>
      </c>
      <c r="KH317" s="429"/>
      <c r="KI317" s="257">
        <f>'Produksi dan Harga'!$M$24</f>
        <v>7339918.282</v>
      </c>
      <c r="KJ317" s="429">
        <f t="shared" ref="KJ317:KJ328" si="2408">IFERROR(KH317*KI317/1000000,0)</f>
        <v>0</v>
      </c>
      <c r="KK317" s="430"/>
      <c r="KL317" s="429">
        <f t="shared" ref="KL317:KL328" si="2409">IFERROR(+KJ317*KK317,"")</f>
        <v>0</v>
      </c>
      <c r="KM317" s="431"/>
      <c r="KN317" s="432"/>
      <c r="KO317" s="432"/>
      <c r="KP317" s="429">
        <f t="shared" ref="KP317:KP328" si="2410">IFERROR(+(IF(KJ317="","0",KJ317))+(IF(KL317="","0",KL317))+(IF(KO317="","0",KO317)),"")</f>
        <v>0</v>
      </c>
      <c r="KQ317" s="430">
        <v>0.294289866351475</v>
      </c>
      <c r="KR317" s="433">
        <f t="shared" ref="KR317:KR328" si="2411">IFERROR(+KQ317*(KP317-KO317),"")</f>
        <v>0</v>
      </c>
      <c r="KS317" s="434">
        <f t="shared" ref="KS317:KS328" si="2412">IFERROR(+(IF(KP317="","0",KP317))-(IF(KR317="","0",KR317)),"")</f>
        <v>0</v>
      </c>
      <c r="KT317" s="435"/>
      <c r="KU317" s="436"/>
    </row>
    <row r="318" ht="15.75" customHeight="1">
      <c r="A318" s="426">
        <v>2.0</v>
      </c>
      <c r="B318" s="427" t="s">
        <v>124</v>
      </c>
      <c r="C318" s="428" t="s">
        <v>121</v>
      </c>
      <c r="D318" s="428" t="s">
        <v>123</v>
      </c>
      <c r="E318" s="429" t="str">
        <f>ADHB!E318</f>
        <v/>
      </c>
      <c r="F318" s="429"/>
      <c r="G318" s="429">
        <f t="shared" si="2323"/>
        <v>0</v>
      </c>
      <c r="H318" s="430"/>
      <c r="I318" s="429">
        <f t="shared" si="2324"/>
        <v>0</v>
      </c>
      <c r="J318" s="431"/>
      <c r="K318" s="432"/>
      <c r="L318" s="432"/>
      <c r="M318" s="429">
        <f t="shared" si="2325"/>
        <v>0</v>
      </c>
      <c r="N318" s="430">
        <v>0.294289866351475</v>
      </c>
      <c r="O318" s="433">
        <f t="shared" si="2326"/>
        <v>0</v>
      </c>
      <c r="P318" s="434">
        <f t="shared" si="2327"/>
        <v>0</v>
      </c>
      <c r="Q318" s="435"/>
      <c r="R318" s="426">
        <v>2.0</v>
      </c>
      <c r="S318" s="427" t="s">
        <v>124</v>
      </c>
      <c r="T318" s="428" t="s">
        <v>121</v>
      </c>
      <c r="U318" s="428" t="s">
        <v>123</v>
      </c>
      <c r="V318" s="429" t="str">
        <f>ADHB!V318</f>
        <v/>
      </c>
      <c r="W318" s="429"/>
      <c r="X318" s="429">
        <f t="shared" si="2328"/>
        <v>0</v>
      </c>
      <c r="Y318" s="430"/>
      <c r="Z318" s="429">
        <f t="shared" si="2329"/>
        <v>0</v>
      </c>
      <c r="AA318" s="431"/>
      <c r="AB318" s="432"/>
      <c r="AC318" s="432"/>
      <c r="AD318" s="429">
        <f t="shared" si="2330"/>
        <v>0</v>
      </c>
      <c r="AE318" s="430">
        <v>0.294289866351475</v>
      </c>
      <c r="AF318" s="433">
        <f t="shared" si="2331"/>
        <v>0</v>
      </c>
      <c r="AG318" s="434">
        <f t="shared" si="2332"/>
        <v>0</v>
      </c>
      <c r="AH318" s="435"/>
      <c r="AI318" s="426">
        <v>2.0</v>
      </c>
      <c r="AJ318" s="427" t="s">
        <v>124</v>
      </c>
      <c r="AK318" s="428" t="s">
        <v>121</v>
      </c>
      <c r="AL318" s="428" t="s">
        <v>123</v>
      </c>
      <c r="AM318" s="429" t="str">
        <f>ADHB!AM318</f>
        <v/>
      </c>
      <c r="AN318" s="429"/>
      <c r="AO318" s="429">
        <f t="shared" si="2333"/>
        <v>0</v>
      </c>
      <c r="AP318" s="430"/>
      <c r="AQ318" s="429">
        <f t="shared" si="2334"/>
        <v>0</v>
      </c>
      <c r="AR318" s="431"/>
      <c r="AS318" s="432"/>
      <c r="AT318" s="432"/>
      <c r="AU318" s="429">
        <f t="shared" si="2335"/>
        <v>0</v>
      </c>
      <c r="AV318" s="430">
        <v>0.294289866351475</v>
      </c>
      <c r="AW318" s="433">
        <f t="shared" si="2336"/>
        <v>0</v>
      </c>
      <c r="AX318" s="434">
        <f t="shared" si="2337"/>
        <v>0</v>
      </c>
      <c r="AY318" s="435"/>
      <c r="AZ318" s="426">
        <v>2.0</v>
      </c>
      <c r="BA318" s="427" t="s">
        <v>124</v>
      </c>
      <c r="BB318" s="428" t="s">
        <v>121</v>
      </c>
      <c r="BC318" s="428" t="s">
        <v>123</v>
      </c>
      <c r="BD318" s="429" t="str">
        <f>ADHB!BD318</f>
        <v/>
      </c>
      <c r="BE318" s="429"/>
      <c r="BF318" s="429">
        <f t="shared" si="2338"/>
        <v>0</v>
      </c>
      <c r="BG318" s="430"/>
      <c r="BH318" s="429">
        <f t="shared" si="2339"/>
        <v>0</v>
      </c>
      <c r="BI318" s="431"/>
      <c r="BJ318" s="432"/>
      <c r="BK318" s="432"/>
      <c r="BL318" s="429">
        <f t="shared" si="2340"/>
        <v>0</v>
      </c>
      <c r="BM318" s="430">
        <v>0.294289866351475</v>
      </c>
      <c r="BN318" s="433">
        <f t="shared" si="2341"/>
        <v>0</v>
      </c>
      <c r="BO318" s="434">
        <f t="shared" si="2342"/>
        <v>0</v>
      </c>
      <c r="BP318" s="435"/>
      <c r="BQ318" s="426">
        <v>2.0</v>
      </c>
      <c r="BR318" s="427" t="s">
        <v>124</v>
      </c>
      <c r="BS318" s="428" t="s">
        <v>121</v>
      </c>
      <c r="BT318" s="428" t="s">
        <v>123</v>
      </c>
      <c r="BU318" s="429" t="str">
        <f>ADHB!BU318</f>
        <v/>
      </c>
      <c r="BV318" s="429"/>
      <c r="BW318" s="429">
        <f t="shared" si="2343"/>
        <v>0</v>
      </c>
      <c r="BX318" s="430"/>
      <c r="BY318" s="429">
        <f t="shared" si="2344"/>
        <v>0</v>
      </c>
      <c r="BZ318" s="431"/>
      <c r="CA318" s="432"/>
      <c r="CB318" s="432"/>
      <c r="CC318" s="429">
        <f t="shared" si="2345"/>
        <v>0</v>
      </c>
      <c r="CD318" s="430">
        <v>0.294289866351475</v>
      </c>
      <c r="CE318" s="433">
        <f t="shared" si="2346"/>
        <v>0</v>
      </c>
      <c r="CF318" s="434">
        <f t="shared" si="2347"/>
        <v>0</v>
      </c>
      <c r="CG318" s="435"/>
      <c r="CH318" s="426">
        <v>2.0</v>
      </c>
      <c r="CI318" s="427" t="s">
        <v>124</v>
      </c>
      <c r="CJ318" s="428" t="s">
        <v>121</v>
      </c>
      <c r="CK318" s="428" t="s">
        <v>123</v>
      </c>
      <c r="CL318" s="429" t="str">
        <f>ADHB!CL318</f>
        <v/>
      </c>
      <c r="CM318" s="429"/>
      <c r="CN318" s="429">
        <f t="shared" si="2348"/>
        <v>0</v>
      </c>
      <c r="CO318" s="430"/>
      <c r="CP318" s="429">
        <f t="shared" si="2349"/>
        <v>0</v>
      </c>
      <c r="CQ318" s="431"/>
      <c r="CR318" s="432"/>
      <c r="CS318" s="432"/>
      <c r="CT318" s="429">
        <f t="shared" si="2350"/>
        <v>0</v>
      </c>
      <c r="CU318" s="430">
        <v>0.294289866351475</v>
      </c>
      <c r="CV318" s="433">
        <f t="shared" si="2351"/>
        <v>0</v>
      </c>
      <c r="CW318" s="434">
        <f t="shared" si="2352"/>
        <v>0</v>
      </c>
      <c r="CX318" s="435"/>
      <c r="CY318" s="426">
        <v>2.0</v>
      </c>
      <c r="CZ318" s="427" t="s">
        <v>124</v>
      </c>
      <c r="DA318" s="428" t="s">
        <v>121</v>
      </c>
      <c r="DB318" s="428" t="s">
        <v>123</v>
      </c>
      <c r="DC318" s="429" t="str">
        <f>ADHB!DC318</f>
        <v/>
      </c>
      <c r="DD318" s="429"/>
      <c r="DE318" s="429">
        <f t="shared" si="2353"/>
        <v>0</v>
      </c>
      <c r="DF318" s="430"/>
      <c r="DG318" s="429">
        <f t="shared" si="2354"/>
        <v>0</v>
      </c>
      <c r="DH318" s="431"/>
      <c r="DI318" s="432"/>
      <c r="DJ318" s="432"/>
      <c r="DK318" s="429">
        <f t="shared" si="2355"/>
        <v>0</v>
      </c>
      <c r="DL318" s="430">
        <v>0.294289866351475</v>
      </c>
      <c r="DM318" s="433">
        <f t="shared" si="2356"/>
        <v>0</v>
      </c>
      <c r="DN318" s="434">
        <f t="shared" si="2357"/>
        <v>0</v>
      </c>
      <c r="DO318" s="435"/>
      <c r="DP318" s="426">
        <v>2.0</v>
      </c>
      <c r="DQ318" s="427" t="s">
        <v>124</v>
      </c>
      <c r="DR318" s="428" t="s">
        <v>121</v>
      </c>
      <c r="DS318" s="428" t="s">
        <v>123</v>
      </c>
      <c r="DT318" s="429" t="str">
        <f>ADHB!DT318</f>
        <v/>
      </c>
      <c r="DU318" s="429"/>
      <c r="DV318" s="429">
        <f t="shared" si="2358"/>
        <v>0</v>
      </c>
      <c r="DW318" s="430"/>
      <c r="DX318" s="429">
        <f t="shared" si="2359"/>
        <v>0</v>
      </c>
      <c r="DY318" s="431"/>
      <c r="DZ318" s="432"/>
      <c r="EA318" s="432"/>
      <c r="EB318" s="429">
        <f t="shared" si="2360"/>
        <v>0</v>
      </c>
      <c r="EC318" s="430">
        <v>0.294289866351475</v>
      </c>
      <c r="ED318" s="433">
        <f t="shared" si="2361"/>
        <v>0</v>
      </c>
      <c r="EE318" s="434">
        <f t="shared" si="2362"/>
        <v>0</v>
      </c>
      <c r="EF318" s="435"/>
      <c r="EG318" s="426">
        <v>2.0</v>
      </c>
      <c r="EH318" s="427" t="s">
        <v>124</v>
      </c>
      <c r="EI318" s="428" t="s">
        <v>121</v>
      </c>
      <c r="EJ318" s="428" t="s">
        <v>123</v>
      </c>
      <c r="EK318" s="429" t="str">
        <f>ADHB!EK318</f>
        <v/>
      </c>
      <c r="EL318" s="429"/>
      <c r="EM318" s="429">
        <f t="shared" si="2363"/>
        <v>0</v>
      </c>
      <c r="EN318" s="430"/>
      <c r="EO318" s="429">
        <f t="shared" si="2364"/>
        <v>0</v>
      </c>
      <c r="EP318" s="431"/>
      <c r="EQ318" s="432"/>
      <c r="ER318" s="432"/>
      <c r="ES318" s="429">
        <f t="shared" si="2365"/>
        <v>0</v>
      </c>
      <c r="ET318" s="430">
        <v>0.294289866351475</v>
      </c>
      <c r="EU318" s="433">
        <f t="shared" si="2366"/>
        <v>0</v>
      </c>
      <c r="EV318" s="434">
        <f t="shared" si="2367"/>
        <v>0</v>
      </c>
      <c r="EW318" s="435"/>
      <c r="EX318" s="426">
        <v>2.0</v>
      </c>
      <c r="EY318" s="427" t="s">
        <v>124</v>
      </c>
      <c r="EZ318" s="428" t="s">
        <v>121</v>
      </c>
      <c r="FA318" s="428" t="s">
        <v>123</v>
      </c>
      <c r="FB318" s="429" t="str">
        <f>ADHB!FB318</f>
        <v/>
      </c>
      <c r="FC318" s="429"/>
      <c r="FD318" s="429">
        <f t="shared" si="2368"/>
        <v>0</v>
      </c>
      <c r="FE318" s="430"/>
      <c r="FF318" s="429">
        <f t="shared" si="2369"/>
        <v>0</v>
      </c>
      <c r="FG318" s="431"/>
      <c r="FH318" s="432"/>
      <c r="FI318" s="432"/>
      <c r="FJ318" s="429">
        <f t="shared" si="2370"/>
        <v>0</v>
      </c>
      <c r="FK318" s="430">
        <v>0.294289866351475</v>
      </c>
      <c r="FL318" s="433">
        <f t="shared" si="2371"/>
        <v>0</v>
      </c>
      <c r="FM318" s="434">
        <f t="shared" si="2372"/>
        <v>0</v>
      </c>
      <c r="FN318" s="435"/>
      <c r="FO318" s="426">
        <v>2.0</v>
      </c>
      <c r="FP318" s="427" t="s">
        <v>124</v>
      </c>
      <c r="FQ318" s="428" t="s">
        <v>121</v>
      </c>
      <c r="FR318" s="428" t="s">
        <v>123</v>
      </c>
      <c r="FS318" s="429" t="str">
        <f>ADHB!FS318</f>
        <v/>
      </c>
      <c r="FT318" s="429"/>
      <c r="FU318" s="429">
        <f t="shared" si="2373"/>
        <v>0</v>
      </c>
      <c r="FV318" s="430"/>
      <c r="FW318" s="429">
        <f t="shared" si="2374"/>
        <v>0</v>
      </c>
      <c r="FX318" s="431"/>
      <c r="FY318" s="432"/>
      <c r="FZ318" s="432"/>
      <c r="GA318" s="429">
        <f t="shared" si="2375"/>
        <v>0</v>
      </c>
      <c r="GB318" s="430">
        <v>0.294289866351475</v>
      </c>
      <c r="GC318" s="433">
        <f t="shared" si="2376"/>
        <v>0</v>
      </c>
      <c r="GD318" s="434">
        <f t="shared" si="2377"/>
        <v>0</v>
      </c>
      <c r="GE318" s="435"/>
      <c r="GF318" s="426">
        <v>2.0</v>
      </c>
      <c r="GG318" s="427" t="s">
        <v>124</v>
      </c>
      <c r="GH318" s="428" t="s">
        <v>121</v>
      </c>
      <c r="GI318" s="428" t="s">
        <v>123</v>
      </c>
      <c r="GJ318" s="429" t="str">
        <f>ADHB!GJ318</f>
        <v/>
      </c>
      <c r="GK318" s="429"/>
      <c r="GL318" s="429">
        <f t="shared" si="2378"/>
        <v>0</v>
      </c>
      <c r="GM318" s="430"/>
      <c r="GN318" s="429">
        <f t="shared" si="2379"/>
        <v>0</v>
      </c>
      <c r="GO318" s="431"/>
      <c r="GP318" s="432"/>
      <c r="GQ318" s="432"/>
      <c r="GR318" s="429">
        <f t="shared" si="2380"/>
        <v>0</v>
      </c>
      <c r="GS318" s="430">
        <v>0.294289866351475</v>
      </c>
      <c r="GT318" s="433">
        <f t="shared" si="2381"/>
        <v>0</v>
      </c>
      <c r="GU318" s="434">
        <f t="shared" si="2382"/>
        <v>0</v>
      </c>
      <c r="GV318" s="435"/>
      <c r="GW318" s="426">
        <v>2.0</v>
      </c>
      <c r="GX318" s="427" t="s">
        <v>124</v>
      </c>
      <c r="GY318" s="428" t="s">
        <v>121</v>
      </c>
      <c r="GZ318" s="428" t="s">
        <v>123</v>
      </c>
      <c r="HA318" s="429" t="str">
        <f>ADHB!HA318</f>
        <v/>
      </c>
      <c r="HB318" s="429"/>
      <c r="HC318" s="429">
        <f t="shared" si="2383"/>
        <v>0</v>
      </c>
      <c r="HD318" s="430"/>
      <c r="HE318" s="429">
        <f t="shared" si="2384"/>
        <v>0</v>
      </c>
      <c r="HF318" s="431"/>
      <c r="HG318" s="432"/>
      <c r="HH318" s="432"/>
      <c r="HI318" s="429">
        <f t="shared" si="2385"/>
        <v>0</v>
      </c>
      <c r="HJ318" s="430">
        <v>0.294289866351475</v>
      </c>
      <c r="HK318" s="433">
        <f t="shared" si="2386"/>
        <v>0</v>
      </c>
      <c r="HL318" s="434">
        <f t="shared" si="2387"/>
        <v>0</v>
      </c>
      <c r="HM318" s="435"/>
      <c r="HN318" s="426">
        <v>2.0</v>
      </c>
      <c r="HO318" s="427" t="s">
        <v>124</v>
      </c>
      <c r="HP318" s="428" t="s">
        <v>121</v>
      </c>
      <c r="HQ318" s="428" t="s">
        <v>123</v>
      </c>
      <c r="HR318" s="429" t="str">
        <f>ADHB!HR318</f>
        <v/>
      </c>
      <c r="HS318" s="429"/>
      <c r="HT318" s="429">
        <f t="shared" si="2388"/>
        <v>0</v>
      </c>
      <c r="HU318" s="430"/>
      <c r="HV318" s="429">
        <f t="shared" si="2389"/>
        <v>0</v>
      </c>
      <c r="HW318" s="431"/>
      <c r="HX318" s="432"/>
      <c r="HY318" s="432"/>
      <c r="HZ318" s="429">
        <f t="shared" si="2390"/>
        <v>0</v>
      </c>
      <c r="IA318" s="430">
        <v>0.294289866351475</v>
      </c>
      <c r="IB318" s="433">
        <f t="shared" si="2391"/>
        <v>0</v>
      </c>
      <c r="IC318" s="434">
        <f t="shared" si="2392"/>
        <v>0</v>
      </c>
      <c r="ID318" s="435"/>
      <c r="IE318" s="426">
        <v>2.0</v>
      </c>
      <c r="IF318" s="427" t="s">
        <v>124</v>
      </c>
      <c r="IG318" s="428" t="s">
        <v>121</v>
      </c>
      <c r="IH318" s="428" t="s">
        <v>123</v>
      </c>
      <c r="II318" s="429" t="str">
        <f>ADHB!II318</f>
        <v/>
      </c>
      <c r="IJ318" s="429"/>
      <c r="IK318" s="429">
        <f t="shared" si="2393"/>
        <v>0</v>
      </c>
      <c r="IL318" s="430"/>
      <c r="IM318" s="429">
        <f t="shared" si="2394"/>
        <v>0</v>
      </c>
      <c r="IN318" s="431"/>
      <c r="IO318" s="432"/>
      <c r="IP318" s="432"/>
      <c r="IQ318" s="429">
        <f t="shared" si="2395"/>
        <v>0</v>
      </c>
      <c r="IR318" s="430">
        <v>0.294289866351475</v>
      </c>
      <c r="IS318" s="433">
        <f t="shared" si="2396"/>
        <v>0</v>
      </c>
      <c r="IT318" s="434">
        <f t="shared" si="2397"/>
        <v>0</v>
      </c>
      <c r="IU318" s="435"/>
      <c r="IV318" s="426">
        <v>2.0</v>
      </c>
      <c r="IW318" s="427" t="s">
        <v>124</v>
      </c>
      <c r="IX318" s="428" t="s">
        <v>121</v>
      </c>
      <c r="IY318" s="428" t="s">
        <v>123</v>
      </c>
      <c r="IZ318" s="429" t="str">
        <f>ADHB!IZ318</f>
        <v/>
      </c>
      <c r="JA318" s="429"/>
      <c r="JB318" s="429">
        <f t="shared" si="2398"/>
        <v>0</v>
      </c>
      <c r="JC318" s="430"/>
      <c r="JD318" s="429">
        <f t="shared" si="2399"/>
        <v>0</v>
      </c>
      <c r="JE318" s="431"/>
      <c r="JF318" s="432"/>
      <c r="JG318" s="432"/>
      <c r="JH318" s="429">
        <f t="shared" si="2400"/>
        <v>0</v>
      </c>
      <c r="JI318" s="430">
        <v>0.294289866351475</v>
      </c>
      <c r="JJ318" s="433">
        <f t="shared" si="2401"/>
        <v>0</v>
      </c>
      <c r="JK318" s="434">
        <f t="shared" si="2402"/>
        <v>0</v>
      </c>
      <c r="JL318" s="435"/>
      <c r="JM318" s="426">
        <v>2.0</v>
      </c>
      <c r="JN318" s="427" t="s">
        <v>124</v>
      </c>
      <c r="JO318" s="428" t="s">
        <v>121</v>
      </c>
      <c r="JP318" s="428" t="s">
        <v>123</v>
      </c>
      <c r="JQ318" s="429" t="str">
        <f>ADHB!KY318</f>
        <v/>
      </c>
      <c r="JR318" s="429"/>
      <c r="JS318" s="429">
        <f t="shared" si="2403"/>
        <v>0</v>
      </c>
      <c r="JT318" s="430"/>
      <c r="JU318" s="429">
        <f t="shared" si="2404"/>
        <v>0</v>
      </c>
      <c r="JV318" s="431"/>
      <c r="JW318" s="432"/>
      <c r="JX318" s="432"/>
      <c r="JY318" s="429">
        <f t="shared" si="2405"/>
        <v>0</v>
      </c>
      <c r="JZ318" s="430">
        <v>0.294289866351475</v>
      </c>
      <c r="KA318" s="433">
        <f t="shared" si="2406"/>
        <v>0</v>
      </c>
      <c r="KB318" s="434">
        <f t="shared" si="2407"/>
        <v>0</v>
      </c>
      <c r="KC318" s="435"/>
      <c r="KD318" s="426">
        <v>2.0</v>
      </c>
      <c r="KE318" s="427" t="s">
        <v>124</v>
      </c>
      <c r="KF318" s="428" t="s">
        <v>121</v>
      </c>
      <c r="KG318" s="428" t="s">
        <v>123</v>
      </c>
      <c r="KH318" s="429" t="str">
        <f>ADHB!LP318</f>
        <v/>
      </c>
      <c r="KI318" s="429"/>
      <c r="KJ318" s="429">
        <f t="shared" si="2408"/>
        <v>0</v>
      </c>
      <c r="KK318" s="430"/>
      <c r="KL318" s="429">
        <f t="shared" si="2409"/>
        <v>0</v>
      </c>
      <c r="KM318" s="431"/>
      <c r="KN318" s="432"/>
      <c r="KO318" s="432"/>
      <c r="KP318" s="429">
        <f t="shared" si="2410"/>
        <v>0</v>
      </c>
      <c r="KQ318" s="430">
        <v>0.294289866351475</v>
      </c>
      <c r="KR318" s="433">
        <f t="shared" si="2411"/>
        <v>0</v>
      </c>
      <c r="KS318" s="434">
        <f t="shared" si="2412"/>
        <v>0</v>
      </c>
      <c r="KT318" s="435"/>
      <c r="KU318" s="436"/>
    </row>
    <row r="319" ht="15.75" customHeight="1">
      <c r="A319" s="426">
        <v>3.0</v>
      </c>
      <c r="B319" s="427" t="s">
        <v>125</v>
      </c>
      <c r="C319" s="428" t="s">
        <v>121</v>
      </c>
      <c r="D319" s="428" t="s">
        <v>123</v>
      </c>
      <c r="E319" s="429" t="str">
        <f>ADHB!E319</f>
        <v/>
      </c>
      <c r="F319" s="429"/>
      <c r="G319" s="429">
        <f t="shared" si="2323"/>
        <v>0</v>
      </c>
      <c r="H319" s="430"/>
      <c r="I319" s="429">
        <f t="shared" si="2324"/>
        <v>0</v>
      </c>
      <c r="J319" s="431"/>
      <c r="K319" s="432"/>
      <c r="L319" s="432"/>
      <c r="M319" s="429">
        <f t="shared" si="2325"/>
        <v>0</v>
      </c>
      <c r="N319" s="430">
        <v>0.294289866351475</v>
      </c>
      <c r="O319" s="433">
        <f t="shared" si="2326"/>
        <v>0</v>
      </c>
      <c r="P319" s="434">
        <f t="shared" si="2327"/>
        <v>0</v>
      </c>
      <c r="Q319" s="435"/>
      <c r="R319" s="426">
        <v>3.0</v>
      </c>
      <c r="S319" s="427" t="s">
        <v>125</v>
      </c>
      <c r="T319" s="428" t="s">
        <v>121</v>
      </c>
      <c r="U319" s="428" t="s">
        <v>123</v>
      </c>
      <c r="V319" s="429" t="str">
        <f>ADHB!V319</f>
        <v/>
      </c>
      <c r="W319" s="429"/>
      <c r="X319" s="429">
        <f t="shared" si="2328"/>
        <v>0</v>
      </c>
      <c r="Y319" s="430"/>
      <c r="Z319" s="429">
        <f t="shared" si="2329"/>
        <v>0</v>
      </c>
      <c r="AA319" s="431"/>
      <c r="AB319" s="432"/>
      <c r="AC319" s="432"/>
      <c r="AD319" s="429">
        <f t="shared" si="2330"/>
        <v>0</v>
      </c>
      <c r="AE319" s="430">
        <v>0.294289866351475</v>
      </c>
      <c r="AF319" s="433">
        <f t="shared" si="2331"/>
        <v>0</v>
      </c>
      <c r="AG319" s="434">
        <f t="shared" si="2332"/>
        <v>0</v>
      </c>
      <c r="AH319" s="435"/>
      <c r="AI319" s="426">
        <v>3.0</v>
      </c>
      <c r="AJ319" s="427" t="s">
        <v>125</v>
      </c>
      <c r="AK319" s="428" t="s">
        <v>121</v>
      </c>
      <c r="AL319" s="428" t="s">
        <v>123</v>
      </c>
      <c r="AM319" s="429" t="str">
        <f>ADHB!AM319</f>
        <v/>
      </c>
      <c r="AN319" s="429"/>
      <c r="AO319" s="429">
        <f t="shared" si="2333"/>
        <v>0</v>
      </c>
      <c r="AP319" s="430"/>
      <c r="AQ319" s="429">
        <f t="shared" si="2334"/>
        <v>0</v>
      </c>
      <c r="AR319" s="431"/>
      <c r="AS319" s="432"/>
      <c r="AT319" s="432"/>
      <c r="AU319" s="429">
        <f t="shared" si="2335"/>
        <v>0</v>
      </c>
      <c r="AV319" s="430">
        <v>0.294289866351475</v>
      </c>
      <c r="AW319" s="433">
        <f t="shared" si="2336"/>
        <v>0</v>
      </c>
      <c r="AX319" s="434">
        <f t="shared" si="2337"/>
        <v>0</v>
      </c>
      <c r="AY319" s="435"/>
      <c r="AZ319" s="426">
        <v>3.0</v>
      </c>
      <c r="BA319" s="427" t="s">
        <v>125</v>
      </c>
      <c r="BB319" s="428" t="s">
        <v>121</v>
      </c>
      <c r="BC319" s="428" t="s">
        <v>123</v>
      </c>
      <c r="BD319" s="429" t="str">
        <f>ADHB!BD319</f>
        <v/>
      </c>
      <c r="BE319" s="429"/>
      <c r="BF319" s="429">
        <f t="shared" si="2338"/>
        <v>0</v>
      </c>
      <c r="BG319" s="430"/>
      <c r="BH319" s="429">
        <f t="shared" si="2339"/>
        <v>0</v>
      </c>
      <c r="BI319" s="431"/>
      <c r="BJ319" s="432"/>
      <c r="BK319" s="432"/>
      <c r="BL319" s="429">
        <f t="shared" si="2340"/>
        <v>0</v>
      </c>
      <c r="BM319" s="430">
        <v>0.294289866351475</v>
      </c>
      <c r="BN319" s="433">
        <f t="shared" si="2341"/>
        <v>0</v>
      </c>
      <c r="BO319" s="434">
        <f t="shared" si="2342"/>
        <v>0</v>
      </c>
      <c r="BP319" s="435"/>
      <c r="BQ319" s="426">
        <v>3.0</v>
      </c>
      <c r="BR319" s="427" t="s">
        <v>125</v>
      </c>
      <c r="BS319" s="428" t="s">
        <v>121</v>
      </c>
      <c r="BT319" s="428" t="s">
        <v>123</v>
      </c>
      <c r="BU319" s="429" t="str">
        <f>ADHB!BU319</f>
        <v/>
      </c>
      <c r="BV319" s="429"/>
      <c r="BW319" s="429">
        <f t="shared" si="2343"/>
        <v>0</v>
      </c>
      <c r="BX319" s="430"/>
      <c r="BY319" s="429">
        <f t="shared" si="2344"/>
        <v>0</v>
      </c>
      <c r="BZ319" s="431"/>
      <c r="CA319" s="432"/>
      <c r="CB319" s="432"/>
      <c r="CC319" s="429">
        <f t="shared" si="2345"/>
        <v>0</v>
      </c>
      <c r="CD319" s="430">
        <v>0.294289866351475</v>
      </c>
      <c r="CE319" s="433">
        <f t="shared" si="2346"/>
        <v>0</v>
      </c>
      <c r="CF319" s="434">
        <f t="shared" si="2347"/>
        <v>0</v>
      </c>
      <c r="CG319" s="435"/>
      <c r="CH319" s="426">
        <v>3.0</v>
      </c>
      <c r="CI319" s="427" t="s">
        <v>125</v>
      </c>
      <c r="CJ319" s="428" t="s">
        <v>121</v>
      </c>
      <c r="CK319" s="428" t="s">
        <v>123</v>
      </c>
      <c r="CL319" s="429" t="str">
        <f>ADHB!CL319</f>
        <v/>
      </c>
      <c r="CM319" s="429"/>
      <c r="CN319" s="429">
        <f t="shared" si="2348"/>
        <v>0</v>
      </c>
      <c r="CO319" s="430"/>
      <c r="CP319" s="429">
        <f t="shared" si="2349"/>
        <v>0</v>
      </c>
      <c r="CQ319" s="431"/>
      <c r="CR319" s="432"/>
      <c r="CS319" s="432"/>
      <c r="CT319" s="429">
        <f t="shared" si="2350"/>
        <v>0</v>
      </c>
      <c r="CU319" s="430">
        <v>0.294289866351475</v>
      </c>
      <c r="CV319" s="433">
        <f t="shared" si="2351"/>
        <v>0</v>
      </c>
      <c r="CW319" s="434">
        <f t="shared" si="2352"/>
        <v>0</v>
      </c>
      <c r="CX319" s="435"/>
      <c r="CY319" s="426">
        <v>3.0</v>
      </c>
      <c r="CZ319" s="427" t="s">
        <v>125</v>
      </c>
      <c r="DA319" s="428" t="s">
        <v>121</v>
      </c>
      <c r="DB319" s="428" t="s">
        <v>123</v>
      </c>
      <c r="DC319" s="429" t="str">
        <f>ADHB!DC319</f>
        <v/>
      </c>
      <c r="DD319" s="429"/>
      <c r="DE319" s="429">
        <f t="shared" si="2353"/>
        <v>0</v>
      </c>
      <c r="DF319" s="430"/>
      <c r="DG319" s="429">
        <f t="shared" si="2354"/>
        <v>0</v>
      </c>
      <c r="DH319" s="431"/>
      <c r="DI319" s="432"/>
      <c r="DJ319" s="432"/>
      <c r="DK319" s="429">
        <f t="shared" si="2355"/>
        <v>0</v>
      </c>
      <c r="DL319" s="430">
        <v>0.294289866351475</v>
      </c>
      <c r="DM319" s="433">
        <f t="shared" si="2356"/>
        <v>0</v>
      </c>
      <c r="DN319" s="434">
        <f t="shared" si="2357"/>
        <v>0</v>
      </c>
      <c r="DO319" s="435"/>
      <c r="DP319" s="426">
        <v>3.0</v>
      </c>
      <c r="DQ319" s="427" t="s">
        <v>125</v>
      </c>
      <c r="DR319" s="428" t="s">
        <v>121</v>
      </c>
      <c r="DS319" s="428" t="s">
        <v>123</v>
      </c>
      <c r="DT319" s="429" t="str">
        <f>ADHB!DT319</f>
        <v/>
      </c>
      <c r="DU319" s="429"/>
      <c r="DV319" s="429">
        <f t="shared" si="2358"/>
        <v>0</v>
      </c>
      <c r="DW319" s="430"/>
      <c r="DX319" s="429">
        <f t="shared" si="2359"/>
        <v>0</v>
      </c>
      <c r="DY319" s="431"/>
      <c r="DZ319" s="432"/>
      <c r="EA319" s="432"/>
      <c r="EB319" s="429">
        <f t="shared" si="2360"/>
        <v>0</v>
      </c>
      <c r="EC319" s="430">
        <v>0.294289866351475</v>
      </c>
      <c r="ED319" s="433">
        <f t="shared" si="2361"/>
        <v>0</v>
      </c>
      <c r="EE319" s="434">
        <f t="shared" si="2362"/>
        <v>0</v>
      </c>
      <c r="EF319" s="435"/>
      <c r="EG319" s="426">
        <v>3.0</v>
      </c>
      <c r="EH319" s="427" t="s">
        <v>125</v>
      </c>
      <c r="EI319" s="428" t="s">
        <v>121</v>
      </c>
      <c r="EJ319" s="428" t="s">
        <v>123</v>
      </c>
      <c r="EK319" s="429" t="str">
        <f>ADHB!EK319</f>
        <v/>
      </c>
      <c r="EL319" s="429"/>
      <c r="EM319" s="429">
        <f t="shared" si="2363"/>
        <v>0</v>
      </c>
      <c r="EN319" s="430"/>
      <c r="EO319" s="429">
        <f t="shared" si="2364"/>
        <v>0</v>
      </c>
      <c r="EP319" s="431"/>
      <c r="EQ319" s="432"/>
      <c r="ER319" s="432"/>
      <c r="ES319" s="429">
        <f t="shared" si="2365"/>
        <v>0</v>
      </c>
      <c r="ET319" s="430">
        <v>0.294289866351475</v>
      </c>
      <c r="EU319" s="433">
        <f t="shared" si="2366"/>
        <v>0</v>
      </c>
      <c r="EV319" s="434">
        <f t="shared" si="2367"/>
        <v>0</v>
      </c>
      <c r="EW319" s="435"/>
      <c r="EX319" s="426">
        <v>3.0</v>
      </c>
      <c r="EY319" s="427" t="s">
        <v>125</v>
      </c>
      <c r="EZ319" s="428" t="s">
        <v>121</v>
      </c>
      <c r="FA319" s="428" t="s">
        <v>123</v>
      </c>
      <c r="FB319" s="429" t="str">
        <f>ADHB!FB319</f>
        <v/>
      </c>
      <c r="FC319" s="429"/>
      <c r="FD319" s="429">
        <f t="shared" si="2368"/>
        <v>0</v>
      </c>
      <c r="FE319" s="430"/>
      <c r="FF319" s="429">
        <f t="shared" si="2369"/>
        <v>0</v>
      </c>
      <c r="FG319" s="431"/>
      <c r="FH319" s="432"/>
      <c r="FI319" s="432"/>
      <c r="FJ319" s="429">
        <f t="shared" si="2370"/>
        <v>0</v>
      </c>
      <c r="FK319" s="430">
        <v>0.294289866351475</v>
      </c>
      <c r="FL319" s="433">
        <f t="shared" si="2371"/>
        <v>0</v>
      </c>
      <c r="FM319" s="434">
        <f t="shared" si="2372"/>
        <v>0</v>
      </c>
      <c r="FN319" s="435"/>
      <c r="FO319" s="426">
        <v>3.0</v>
      </c>
      <c r="FP319" s="427" t="s">
        <v>125</v>
      </c>
      <c r="FQ319" s="428" t="s">
        <v>121</v>
      </c>
      <c r="FR319" s="428" t="s">
        <v>123</v>
      </c>
      <c r="FS319" s="429" t="str">
        <f>ADHB!FS319</f>
        <v/>
      </c>
      <c r="FT319" s="429"/>
      <c r="FU319" s="429">
        <f t="shared" si="2373"/>
        <v>0</v>
      </c>
      <c r="FV319" s="430"/>
      <c r="FW319" s="429">
        <f t="shared" si="2374"/>
        <v>0</v>
      </c>
      <c r="FX319" s="431"/>
      <c r="FY319" s="432"/>
      <c r="FZ319" s="432"/>
      <c r="GA319" s="429">
        <f t="shared" si="2375"/>
        <v>0</v>
      </c>
      <c r="GB319" s="430">
        <v>0.294289866351475</v>
      </c>
      <c r="GC319" s="433">
        <f t="shared" si="2376"/>
        <v>0</v>
      </c>
      <c r="GD319" s="434">
        <f t="shared" si="2377"/>
        <v>0</v>
      </c>
      <c r="GE319" s="435"/>
      <c r="GF319" s="426">
        <v>3.0</v>
      </c>
      <c r="GG319" s="427" t="s">
        <v>125</v>
      </c>
      <c r="GH319" s="428" t="s">
        <v>121</v>
      </c>
      <c r="GI319" s="428" t="s">
        <v>123</v>
      </c>
      <c r="GJ319" s="429" t="str">
        <f>ADHB!GJ319</f>
        <v/>
      </c>
      <c r="GK319" s="429"/>
      <c r="GL319" s="429">
        <f t="shared" si="2378"/>
        <v>0</v>
      </c>
      <c r="GM319" s="430"/>
      <c r="GN319" s="429">
        <f t="shared" si="2379"/>
        <v>0</v>
      </c>
      <c r="GO319" s="431"/>
      <c r="GP319" s="432"/>
      <c r="GQ319" s="432"/>
      <c r="GR319" s="429">
        <f t="shared" si="2380"/>
        <v>0</v>
      </c>
      <c r="GS319" s="430">
        <v>0.294289866351475</v>
      </c>
      <c r="GT319" s="433">
        <f t="shared" si="2381"/>
        <v>0</v>
      </c>
      <c r="GU319" s="434">
        <f t="shared" si="2382"/>
        <v>0</v>
      </c>
      <c r="GV319" s="435"/>
      <c r="GW319" s="426">
        <v>3.0</v>
      </c>
      <c r="GX319" s="427" t="s">
        <v>125</v>
      </c>
      <c r="GY319" s="428" t="s">
        <v>121</v>
      </c>
      <c r="GZ319" s="428" t="s">
        <v>123</v>
      </c>
      <c r="HA319" s="429" t="str">
        <f>ADHB!HA319</f>
        <v/>
      </c>
      <c r="HB319" s="429"/>
      <c r="HC319" s="429">
        <f t="shared" si="2383"/>
        <v>0</v>
      </c>
      <c r="HD319" s="430"/>
      <c r="HE319" s="429">
        <f t="shared" si="2384"/>
        <v>0</v>
      </c>
      <c r="HF319" s="431"/>
      <c r="HG319" s="432"/>
      <c r="HH319" s="432"/>
      <c r="HI319" s="429">
        <f t="shared" si="2385"/>
        <v>0</v>
      </c>
      <c r="HJ319" s="430">
        <v>0.294289866351475</v>
      </c>
      <c r="HK319" s="433">
        <f t="shared" si="2386"/>
        <v>0</v>
      </c>
      <c r="HL319" s="434">
        <f t="shared" si="2387"/>
        <v>0</v>
      </c>
      <c r="HM319" s="435"/>
      <c r="HN319" s="426">
        <v>3.0</v>
      </c>
      <c r="HO319" s="427" t="s">
        <v>125</v>
      </c>
      <c r="HP319" s="428" t="s">
        <v>121</v>
      </c>
      <c r="HQ319" s="428" t="s">
        <v>123</v>
      </c>
      <c r="HR319" s="429" t="str">
        <f>ADHB!HR319</f>
        <v/>
      </c>
      <c r="HS319" s="429"/>
      <c r="HT319" s="429">
        <f t="shared" si="2388"/>
        <v>0</v>
      </c>
      <c r="HU319" s="430"/>
      <c r="HV319" s="429">
        <f t="shared" si="2389"/>
        <v>0</v>
      </c>
      <c r="HW319" s="431"/>
      <c r="HX319" s="432"/>
      <c r="HY319" s="432"/>
      <c r="HZ319" s="429">
        <f t="shared" si="2390"/>
        <v>0</v>
      </c>
      <c r="IA319" s="430">
        <v>0.294289866351475</v>
      </c>
      <c r="IB319" s="433">
        <f t="shared" si="2391"/>
        <v>0</v>
      </c>
      <c r="IC319" s="434">
        <f t="shared" si="2392"/>
        <v>0</v>
      </c>
      <c r="ID319" s="435"/>
      <c r="IE319" s="426">
        <v>3.0</v>
      </c>
      <c r="IF319" s="427" t="s">
        <v>125</v>
      </c>
      <c r="IG319" s="428" t="s">
        <v>121</v>
      </c>
      <c r="IH319" s="428" t="s">
        <v>123</v>
      </c>
      <c r="II319" s="429" t="str">
        <f>ADHB!II319</f>
        <v/>
      </c>
      <c r="IJ319" s="429"/>
      <c r="IK319" s="429">
        <f t="shared" si="2393"/>
        <v>0</v>
      </c>
      <c r="IL319" s="430"/>
      <c r="IM319" s="429">
        <f t="shared" si="2394"/>
        <v>0</v>
      </c>
      <c r="IN319" s="431"/>
      <c r="IO319" s="432"/>
      <c r="IP319" s="432"/>
      <c r="IQ319" s="429">
        <f t="shared" si="2395"/>
        <v>0</v>
      </c>
      <c r="IR319" s="430">
        <v>0.294289866351475</v>
      </c>
      <c r="IS319" s="433">
        <f t="shared" si="2396"/>
        <v>0</v>
      </c>
      <c r="IT319" s="434">
        <f t="shared" si="2397"/>
        <v>0</v>
      </c>
      <c r="IU319" s="435"/>
      <c r="IV319" s="426">
        <v>3.0</v>
      </c>
      <c r="IW319" s="427" t="s">
        <v>125</v>
      </c>
      <c r="IX319" s="428" t="s">
        <v>121</v>
      </c>
      <c r="IY319" s="428" t="s">
        <v>123</v>
      </c>
      <c r="IZ319" s="429" t="str">
        <f>ADHB!IZ319</f>
        <v/>
      </c>
      <c r="JA319" s="429"/>
      <c r="JB319" s="429">
        <f t="shared" si="2398"/>
        <v>0</v>
      </c>
      <c r="JC319" s="430"/>
      <c r="JD319" s="429">
        <f t="shared" si="2399"/>
        <v>0</v>
      </c>
      <c r="JE319" s="431"/>
      <c r="JF319" s="432"/>
      <c r="JG319" s="432"/>
      <c r="JH319" s="429">
        <f t="shared" si="2400"/>
        <v>0</v>
      </c>
      <c r="JI319" s="430">
        <v>0.294289866351475</v>
      </c>
      <c r="JJ319" s="433">
        <f t="shared" si="2401"/>
        <v>0</v>
      </c>
      <c r="JK319" s="434">
        <f t="shared" si="2402"/>
        <v>0</v>
      </c>
      <c r="JL319" s="435"/>
      <c r="JM319" s="426">
        <v>3.0</v>
      </c>
      <c r="JN319" s="427" t="s">
        <v>125</v>
      </c>
      <c r="JO319" s="428" t="s">
        <v>121</v>
      </c>
      <c r="JP319" s="428" t="s">
        <v>123</v>
      </c>
      <c r="JQ319" s="429" t="str">
        <f>ADHB!KY319</f>
        <v/>
      </c>
      <c r="JR319" s="429"/>
      <c r="JS319" s="429">
        <f t="shared" si="2403"/>
        <v>0</v>
      </c>
      <c r="JT319" s="430"/>
      <c r="JU319" s="429">
        <f t="shared" si="2404"/>
        <v>0</v>
      </c>
      <c r="JV319" s="431"/>
      <c r="JW319" s="432"/>
      <c r="JX319" s="432"/>
      <c r="JY319" s="429">
        <f t="shared" si="2405"/>
        <v>0</v>
      </c>
      <c r="JZ319" s="430">
        <v>0.294289866351475</v>
      </c>
      <c r="KA319" s="433">
        <f t="shared" si="2406"/>
        <v>0</v>
      </c>
      <c r="KB319" s="434">
        <f t="shared" si="2407"/>
        <v>0</v>
      </c>
      <c r="KC319" s="435"/>
      <c r="KD319" s="426">
        <v>3.0</v>
      </c>
      <c r="KE319" s="427" t="s">
        <v>125</v>
      </c>
      <c r="KF319" s="428" t="s">
        <v>121</v>
      </c>
      <c r="KG319" s="428" t="s">
        <v>123</v>
      </c>
      <c r="KH319" s="429" t="str">
        <f>ADHB!LP319</f>
        <v/>
      </c>
      <c r="KI319" s="429"/>
      <c r="KJ319" s="429">
        <f t="shared" si="2408"/>
        <v>0</v>
      </c>
      <c r="KK319" s="430"/>
      <c r="KL319" s="429">
        <f t="shared" si="2409"/>
        <v>0</v>
      </c>
      <c r="KM319" s="431"/>
      <c r="KN319" s="432"/>
      <c r="KO319" s="432"/>
      <c r="KP319" s="429">
        <f t="shared" si="2410"/>
        <v>0</v>
      </c>
      <c r="KQ319" s="430">
        <v>0.294289866351475</v>
      </c>
      <c r="KR319" s="433">
        <f t="shared" si="2411"/>
        <v>0</v>
      </c>
      <c r="KS319" s="434">
        <f t="shared" si="2412"/>
        <v>0</v>
      </c>
      <c r="KT319" s="435"/>
      <c r="KU319" s="436"/>
    </row>
    <row r="320" ht="15.75" customHeight="1">
      <c r="A320" s="426">
        <v>4.0</v>
      </c>
      <c r="B320" s="427" t="s">
        <v>126</v>
      </c>
      <c r="C320" s="428" t="s">
        <v>121</v>
      </c>
      <c r="D320" s="428" t="s">
        <v>123</v>
      </c>
      <c r="E320" s="429" t="str">
        <f>ADHB!E320</f>
        <v/>
      </c>
      <c r="F320" s="429"/>
      <c r="G320" s="429">
        <f t="shared" si="2323"/>
        <v>0</v>
      </c>
      <c r="H320" s="430"/>
      <c r="I320" s="429">
        <f t="shared" si="2324"/>
        <v>0</v>
      </c>
      <c r="J320" s="431"/>
      <c r="K320" s="432"/>
      <c r="L320" s="432"/>
      <c r="M320" s="429">
        <f t="shared" si="2325"/>
        <v>0</v>
      </c>
      <c r="N320" s="430">
        <v>0.294289866351475</v>
      </c>
      <c r="O320" s="433">
        <f t="shared" si="2326"/>
        <v>0</v>
      </c>
      <c r="P320" s="434">
        <f t="shared" si="2327"/>
        <v>0</v>
      </c>
      <c r="Q320" s="435"/>
      <c r="R320" s="426">
        <v>4.0</v>
      </c>
      <c r="S320" s="427" t="s">
        <v>126</v>
      </c>
      <c r="T320" s="428" t="s">
        <v>121</v>
      </c>
      <c r="U320" s="428" t="s">
        <v>123</v>
      </c>
      <c r="V320" s="429" t="str">
        <f>ADHB!V320</f>
        <v/>
      </c>
      <c r="W320" s="429"/>
      <c r="X320" s="429">
        <f t="shared" si="2328"/>
        <v>0</v>
      </c>
      <c r="Y320" s="430"/>
      <c r="Z320" s="429">
        <f t="shared" si="2329"/>
        <v>0</v>
      </c>
      <c r="AA320" s="431"/>
      <c r="AB320" s="432"/>
      <c r="AC320" s="432"/>
      <c r="AD320" s="429">
        <f t="shared" si="2330"/>
        <v>0</v>
      </c>
      <c r="AE320" s="430">
        <v>0.294289866351475</v>
      </c>
      <c r="AF320" s="433">
        <f t="shared" si="2331"/>
        <v>0</v>
      </c>
      <c r="AG320" s="434">
        <f t="shared" si="2332"/>
        <v>0</v>
      </c>
      <c r="AH320" s="435"/>
      <c r="AI320" s="426">
        <v>4.0</v>
      </c>
      <c r="AJ320" s="427" t="s">
        <v>126</v>
      </c>
      <c r="AK320" s="428" t="s">
        <v>121</v>
      </c>
      <c r="AL320" s="428" t="s">
        <v>123</v>
      </c>
      <c r="AM320" s="429" t="str">
        <f>ADHB!AM320</f>
        <v/>
      </c>
      <c r="AN320" s="429"/>
      <c r="AO320" s="429">
        <f t="shared" si="2333"/>
        <v>0</v>
      </c>
      <c r="AP320" s="430"/>
      <c r="AQ320" s="429">
        <f t="shared" si="2334"/>
        <v>0</v>
      </c>
      <c r="AR320" s="431"/>
      <c r="AS320" s="432"/>
      <c r="AT320" s="432"/>
      <c r="AU320" s="429">
        <f t="shared" si="2335"/>
        <v>0</v>
      </c>
      <c r="AV320" s="430">
        <v>0.294289866351475</v>
      </c>
      <c r="AW320" s="433">
        <f t="shared" si="2336"/>
        <v>0</v>
      </c>
      <c r="AX320" s="434">
        <f t="shared" si="2337"/>
        <v>0</v>
      </c>
      <c r="AY320" s="435"/>
      <c r="AZ320" s="426">
        <v>4.0</v>
      </c>
      <c r="BA320" s="427" t="s">
        <v>126</v>
      </c>
      <c r="BB320" s="428" t="s">
        <v>121</v>
      </c>
      <c r="BC320" s="428" t="s">
        <v>123</v>
      </c>
      <c r="BD320" s="429" t="str">
        <f>ADHB!BD320</f>
        <v/>
      </c>
      <c r="BE320" s="429"/>
      <c r="BF320" s="429">
        <f t="shared" si="2338"/>
        <v>0</v>
      </c>
      <c r="BG320" s="430"/>
      <c r="BH320" s="429">
        <f t="shared" si="2339"/>
        <v>0</v>
      </c>
      <c r="BI320" s="431"/>
      <c r="BJ320" s="432"/>
      <c r="BK320" s="432"/>
      <c r="BL320" s="429">
        <f t="shared" si="2340"/>
        <v>0</v>
      </c>
      <c r="BM320" s="430">
        <v>0.294289866351475</v>
      </c>
      <c r="BN320" s="433">
        <f t="shared" si="2341"/>
        <v>0</v>
      </c>
      <c r="BO320" s="434">
        <f t="shared" si="2342"/>
        <v>0</v>
      </c>
      <c r="BP320" s="435"/>
      <c r="BQ320" s="426">
        <v>4.0</v>
      </c>
      <c r="BR320" s="427" t="s">
        <v>126</v>
      </c>
      <c r="BS320" s="428" t="s">
        <v>121</v>
      </c>
      <c r="BT320" s="428" t="s">
        <v>123</v>
      </c>
      <c r="BU320" s="429" t="str">
        <f>ADHB!BU320</f>
        <v/>
      </c>
      <c r="BV320" s="429"/>
      <c r="BW320" s="429">
        <f t="shared" si="2343"/>
        <v>0</v>
      </c>
      <c r="BX320" s="430"/>
      <c r="BY320" s="429">
        <f t="shared" si="2344"/>
        <v>0</v>
      </c>
      <c r="BZ320" s="431"/>
      <c r="CA320" s="432"/>
      <c r="CB320" s="432"/>
      <c r="CC320" s="429">
        <f t="shared" si="2345"/>
        <v>0</v>
      </c>
      <c r="CD320" s="430">
        <v>0.294289866351475</v>
      </c>
      <c r="CE320" s="433">
        <f t="shared" si="2346"/>
        <v>0</v>
      </c>
      <c r="CF320" s="434">
        <f t="shared" si="2347"/>
        <v>0</v>
      </c>
      <c r="CG320" s="435"/>
      <c r="CH320" s="426">
        <v>4.0</v>
      </c>
      <c r="CI320" s="427" t="s">
        <v>126</v>
      </c>
      <c r="CJ320" s="428" t="s">
        <v>121</v>
      </c>
      <c r="CK320" s="428" t="s">
        <v>123</v>
      </c>
      <c r="CL320" s="429" t="str">
        <f>ADHB!CL320</f>
        <v/>
      </c>
      <c r="CM320" s="429"/>
      <c r="CN320" s="429">
        <f t="shared" si="2348"/>
        <v>0</v>
      </c>
      <c r="CO320" s="430"/>
      <c r="CP320" s="429">
        <f t="shared" si="2349"/>
        <v>0</v>
      </c>
      <c r="CQ320" s="431"/>
      <c r="CR320" s="432"/>
      <c r="CS320" s="432"/>
      <c r="CT320" s="429">
        <f t="shared" si="2350"/>
        <v>0</v>
      </c>
      <c r="CU320" s="430">
        <v>0.294289866351475</v>
      </c>
      <c r="CV320" s="433">
        <f t="shared" si="2351"/>
        <v>0</v>
      </c>
      <c r="CW320" s="434">
        <f t="shared" si="2352"/>
        <v>0</v>
      </c>
      <c r="CX320" s="435"/>
      <c r="CY320" s="426">
        <v>4.0</v>
      </c>
      <c r="CZ320" s="427" t="s">
        <v>126</v>
      </c>
      <c r="DA320" s="428" t="s">
        <v>121</v>
      </c>
      <c r="DB320" s="428" t="s">
        <v>123</v>
      </c>
      <c r="DC320" s="429" t="str">
        <f>ADHB!DC320</f>
        <v/>
      </c>
      <c r="DD320" s="429"/>
      <c r="DE320" s="429">
        <f t="shared" si="2353"/>
        <v>0</v>
      </c>
      <c r="DF320" s="430"/>
      <c r="DG320" s="429">
        <f t="shared" si="2354"/>
        <v>0</v>
      </c>
      <c r="DH320" s="431"/>
      <c r="DI320" s="432"/>
      <c r="DJ320" s="432"/>
      <c r="DK320" s="429">
        <f t="shared" si="2355"/>
        <v>0</v>
      </c>
      <c r="DL320" s="430">
        <v>0.294289866351475</v>
      </c>
      <c r="DM320" s="433">
        <f t="shared" si="2356"/>
        <v>0</v>
      </c>
      <c r="DN320" s="434">
        <f t="shared" si="2357"/>
        <v>0</v>
      </c>
      <c r="DO320" s="435"/>
      <c r="DP320" s="426">
        <v>4.0</v>
      </c>
      <c r="DQ320" s="427" t="s">
        <v>126</v>
      </c>
      <c r="DR320" s="428" t="s">
        <v>121</v>
      </c>
      <c r="DS320" s="428" t="s">
        <v>123</v>
      </c>
      <c r="DT320" s="429" t="str">
        <f>ADHB!DT320</f>
        <v/>
      </c>
      <c r="DU320" s="429"/>
      <c r="DV320" s="429">
        <f t="shared" si="2358"/>
        <v>0</v>
      </c>
      <c r="DW320" s="430"/>
      <c r="DX320" s="429">
        <f t="shared" si="2359"/>
        <v>0</v>
      </c>
      <c r="DY320" s="431"/>
      <c r="DZ320" s="432"/>
      <c r="EA320" s="432"/>
      <c r="EB320" s="429">
        <f t="shared" si="2360"/>
        <v>0</v>
      </c>
      <c r="EC320" s="430">
        <v>0.294289866351475</v>
      </c>
      <c r="ED320" s="433">
        <f t="shared" si="2361"/>
        <v>0</v>
      </c>
      <c r="EE320" s="434">
        <f t="shared" si="2362"/>
        <v>0</v>
      </c>
      <c r="EF320" s="435"/>
      <c r="EG320" s="426">
        <v>4.0</v>
      </c>
      <c r="EH320" s="427" t="s">
        <v>126</v>
      </c>
      <c r="EI320" s="428" t="s">
        <v>121</v>
      </c>
      <c r="EJ320" s="428" t="s">
        <v>123</v>
      </c>
      <c r="EK320" s="429" t="str">
        <f>ADHB!EK320</f>
        <v/>
      </c>
      <c r="EL320" s="429"/>
      <c r="EM320" s="429">
        <f t="shared" si="2363"/>
        <v>0</v>
      </c>
      <c r="EN320" s="430"/>
      <c r="EO320" s="429">
        <f t="shared" si="2364"/>
        <v>0</v>
      </c>
      <c r="EP320" s="431"/>
      <c r="EQ320" s="432"/>
      <c r="ER320" s="432"/>
      <c r="ES320" s="429">
        <f t="shared" si="2365"/>
        <v>0</v>
      </c>
      <c r="ET320" s="430">
        <v>0.294289866351475</v>
      </c>
      <c r="EU320" s="433">
        <f t="shared" si="2366"/>
        <v>0</v>
      </c>
      <c r="EV320" s="434">
        <f t="shared" si="2367"/>
        <v>0</v>
      </c>
      <c r="EW320" s="435"/>
      <c r="EX320" s="426">
        <v>4.0</v>
      </c>
      <c r="EY320" s="427" t="s">
        <v>126</v>
      </c>
      <c r="EZ320" s="428" t="s">
        <v>121</v>
      </c>
      <c r="FA320" s="428" t="s">
        <v>123</v>
      </c>
      <c r="FB320" s="429" t="str">
        <f>ADHB!FB320</f>
        <v/>
      </c>
      <c r="FC320" s="429"/>
      <c r="FD320" s="429">
        <f t="shared" si="2368"/>
        <v>0</v>
      </c>
      <c r="FE320" s="430"/>
      <c r="FF320" s="429">
        <f t="shared" si="2369"/>
        <v>0</v>
      </c>
      <c r="FG320" s="431"/>
      <c r="FH320" s="432"/>
      <c r="FI320" s="432"/>
      <c r="FJ320" s="429">
        <f t="shared" si="2370"/>
        <v>0</v>
      </c>
      <c r="FK320" s="430">
        <v>0.294289866351475</v>
      </c>
      <c r="FL320" s="433">
        <f t="shared" si="2371"/>
        <v>0</v>
      </c>
      <c r="FM320" s="434">
        <f t="shared" si="2372"/>
        <v>0</v>
      </c>
      <c r="FN320" s="435"/>
      <c r="FO320" s="426">
        <v>4.0</v>
      </c>
      <c r="FP320" s="427" t="s">
        <v>126</v>
      </c>
      <c r="FQ320" s="428" t="s">
        <v>121</v>
      </c>
      <c r="FR320" s="428" t="s">
        <v>123</v>
      </c>
      <c r="FS320" s="429" t="str">
        <f>ADHB!FS320</f>
        <v/>
      </c>
      <c r="FT320" s="429"/>
      <c r="FU320" s="429">
        <f t="shared" si="2373"/>
        <v>0</v>
      </c>
      <c r="FV320" s="430"/>
      <c r="FW320" s="429">
        <f t="shared" si="2374"/>
        <v>0</v>
      </c>
      <c r="FX320" s="431"/>
      <c r="FY320" s="432"/>
      <c r="FZ320" s="432"/>
      <c r="GA320" s="429">
        <f t="shared" si="2375"/>
        <v>0</v>
      </c>
      <c r="GB320" s="430">
        <v>0.294289866351475</v>
      </c>
      <c r="GC320" s="433">
        <f t="shared" si="2376"/>
        <v>0</v>
      </c>
      <c r="GD320" s="434">
        <f t="shared" si="2377"/>
        <v>0</v>
      </c>
      <c r="GE320" s="435"/>
      <c r="GF320" s="426">
        <v>4.0</v>
      </c>
      <c r="GG320" s="427" t="s">
        <v>126</v>
      </c>
      <c r="GH320" s="428" t="s">
        <v>121</v>
      </c>
      <c r="GI320" s="428" t="s">
        <v>123</v>
      </c>
      <c r="GJ320" s="429" t="str">
        <f>ADHB!GJ320</f>
        <v/>
      </c>
      <c r="GK320" s="429"/>
      <c r="GL320" s="429">
        <f t="shared" si="2378"/>
        <v>0</v>
      </c>
      <c r="GM320" s="430"/>
      <c r="GN320" s="429">
        <f t="shared" si="2379"/>
        <v>0</v>
      </c>
      <c r="GO320" s="431"/>
      <c r="GP320" s="432"/>
      <c r="GQ320" s="432"/>
      <c r="GR320" s="429">
        <f t="shared" si="2380"/>
        <v>0</v>
      </c>
      <c r="GS320" s="430">
        <v>0.294289866351475</v>
      </c>
      <c r="GT320" s="433">
        <f t="shared" si="2381"/>
        <v>0</v>
      </c>
      <c r="GU320" s="434">
        <f t="shared" si="2382"/>
        <v>0</v>
      </c>
      <c r="GV320" s="435"/>
      <c r="GW320" s="426">
        <v>4.0</v>
      </c>
      <c r="GX320" s="427" t="s">
        <v>126</v>
      </c>
      <c r="GY320" s="428" t="s">
        <v>121</v>
      </c>
      <c r="GZ320" s="428" t="s">
        <v>123</v>
      </c>
      <c r="HA320" s="429" t="str">
        <f>ADHB!HA320</f>
        <v/>
      </c>
      <c r="HB320" s="429"/>
      <c r="HC320" s="429">
        <f t="shared" si="2383"/>
        <v>0</v>
      </c>
      <c r="HD320" s="430"/>
      <c r="HE320" s="429">
        <f t="shared" si="2384"/>
        <v>0</v>
      </c>
      <c r="HF320" s="431"/>
      <c r="HG320" s="432"/>
      <c r="HH320" s="432"/>
      <c r="HI320" s="429">
        <f t="shared" si="2385"/>
        <v>0</v>
      </c>
      <c r="HJ320" s="430">
        <v>0.294289866351475</v>
      </c>
      <c r="HK320" s="433">
        <f t="shared" si="2386"/>
        <v>0</v>
      </c>
      <c r="HL320" s="434">
        <f t="shared" si="2387"/>
        <v>0</v>
      </c>
      <c r="HM320" s="435"/>
      <c r="HN320" s="426">
        <v>4.0</v>
      </c>
      <c r="HO320" s="427" t="s">
        <v>126</v>
      </c>
      <c r="HP320" s="428" t="s">
        <v>121</v>
      </c>
      <c r="HQ320" s="428" t="s">
        <v>123</v>
      </c>
      <c r="HR320" s="429" t="str">
        <f>ADHB!HR320</f>
        <v/>
      </c>
      <c r="HS320" s="429"/>
      <c r="HT320" s="429">
        <f t="shared" si="2388"/>
        <v>0</v>
      </c>
      <c r="HU320" s="430"/>
      <c r="HV320" s="429">
        <f t="shared" si="2389"/>
        <v>0</v>
      </c>
      <c r="HW320" s="431"/>
      <c r="HX320" s="432"/>
      <c r="HY320" s="432"/>
      <c r="HZ320" s="429">
        <f t="shared" si="2390"/>
        <v>0</v>
      </c>
      <c r="IA320" s="430">
        <v>0.294289866351475</v>
      </c>
      <c r="IB320" s="433">
        <f t="shared" si="2391"/>
        <v>0</v>
      </c>
      <c r="IC320" s="434">
        <f t="shared" si="2392"/>
        <v>0</v>
      </c>
      <c r="ID320" s="435"/>
      <c r="IE320" s="426">
        <v>4.0</v>
      </c>
      <c r="IF320" s="427" t="s">
        <v>126</v>
      </c>
      <c r="IG320" s="428" t="s">
        <v>121</v>
      </c>
      <c r="IH320" s="428" t="s">
        <v>123</v>
      </c>
      <c r="II320" s="429" t="str">
        <f>ADHB!II320</f>
        <v/>
      </c>
      <c r="IJ320" s="429"/>
      <c r="IK320" s="429">
        <f t="shared" si="2393"/>
        <v>0</v>
      </c>
      <c r="IL320" s="430"/>
      <c r="IM320" s="429">
        <f t="shared" si="2394"/>
        <v>0</v>
      </c>
      <c r="IN320" s="431"/>
      <c r="IO320" s="432"/>
      <c r="IP320" s="432"/>
      <c r="IQ320" s="429">
        <f t="shared" si="2395"/>
        <v>0</v>
      </c>
      <c r="IR320" s="430">
        <v>0.294289866351475</v>
      </c>
      <c r="IS320" s="433">
        <f t="shared" si="2396"/>
        <v>0</v>
      </c>
      <c r="IT320" s="434">
        <f t="shared" si="2397"/>
        <v>0</v>
      </c>
      <c r="IU320" s="435"/>
      <c r="IV320" s="426">
        <v>4.0</v>
      </c>
      <c r="IW320" s="427" t="s">
        <v>126</v>
      </c>
      <c r="IX320" s="428" t="s">
        <v>121</v>
      </c>
      <c r="IY320" s="428" t="s">
        <v>123</v>
      </c>
      <c r="IZ320" s="429" t="str">
        <f>ADHB!IZ320</f>
        <v/>
      </c>
      <c r="JA320" s="429"/>
      <c r="JB320" s="429">
        <f t="shared" si="2398"/>
        <v>0</v>
      </c>
      <c r="JC320" s="430"/>
      <c r="JD320" s="429">
        <f t="shared" si="2399"/>
        <v>0</v>
      </c>
      <c r="JE320" s="431"/>
      <c r="JF320" s="432"/>
      <c r="JG320" s="432"/>
      <c r="JH320" s="429">
        <f t="shared" si="2400"/>
        <v>0</v>
      </c>
      <c r="JI320" s="430">
        <v>0.294289866351475</v>
      </c>
      <c r="JJ320" s="433">
        <f t="shared" si="2401"/>
        <v>0</v>
      </c>
      <c r="JK320" s="434">
        <f t="shared" si="2402"/>
        <v>0</v>
      </c>
      <c r="JL320" s="435"/>
      <c r="JM320" s="426">
        <v>4.0</v>
      </c>
      <c r="JN320" s="427" t="s">
        <v>126</v>
      </c>
      <c r="JO320" s="428" t="s">
        <v>121</v>
      </c>
      <c r="JP320" s="428" t="s">
        <v>123</v>
      </c>
      <c r="JQ320" s="429" t="str">
        <f>ADHB!KY320</f>
        <v/>
      </c>
      <c r="JR320" s="429"/>
      <c r="JS320" s="429">
        <f t="shared" si="2403"/>
        <v>0</v>
      </c>
      <c r="JT320" s="430"/>
      <c r="JU320" s="429">
        <f t="shared" si="2404"/>
        <v>0</v>
      </c>
      <c r="JV320" s="431"/>
      <c r="JW320" s="432"/>
      <c r="JX320" s="432"/>
      <c r="JY320" s="429">
        <f t="shared" si="2405"/>
        <v>0</v>
      </c>
      <c r="JZ320" s="430">
        <v>0.294289866351475</v>
      </c>
      <c r="KA320" s="433">
        <f t="shared" si="2406"/>
        <v>0</v>
      </c>
      <c r="KB320" s="434">
        <f t="shared" si="2407"/>
        <v>0</v>
      </c>
      <c r="KC320" s="435"/>
      <c r="KD320" s="426">
        <v>4.0</v>
      </c>
      <c r="KE320" s="427" t="s">
        <v>126</v>
      </c>
      <c r="KF320" s="428" t="s">
        <v>121</v>
      </c>
      <c r="KG320" s="428" t="s">
        <v>123</v>
      </c>
      <c r="KH320" s="429" t="str">
        <f>ADHB!LP320</f>
        <v/>
      </c>
      <c r="KI320" s="429"/>
      <c r="KJ320" s="429">
        <f t="shared" si="2408"/>
        <v>0</v>
      </c>
      <c r="KK320" s="430"/>
      <c r="KL320" s="429">
        <f t="shared" si="2409"/>
        <v>0</v>
      </c>
      <c r="KM320" s="431"/>
      <c r="KN320" s="432"/>
      <c r="KO320" s="432"/>
      <c r="KP320" s="429">
        <f t="shared" si="2410"/>
        <v>0</v>
      </c>
      <c r="KQ320" s="430">
        <v>0.294289866351475</v>
      </c>
      <c r="KR320" s="433">
        <f t="shared" si="2411"/>
        <v>0</v>
      </c>
      <c r="KS320" s="434">
        <f t="shared" si="2412"/>
        <v>0</v>
      </c>
      <c r="KT320" s="435"/>
      <c r="KU320" s="436"/>
    </row>
    <row r="321" ht="15.75" customHeight="1">
      <c r="A321" s="426">
        <v>5.0</v>
      </c>
      <c r="B321" s="427" t="s">
        <v>127</v>
      </c>
      <c r="C321" s="428" t="s">
        <v>121</v>
      </c>
      <c r="D321" s="428" t="s">
        <v>123</v>
      </c>
      <c r="E321" s="429" t="str">
        <f>ADHB!E321</f>
        <v/>
      </c>
      <c r="F321" s="429"/>
      <c r="G321" s="429">
        <f t="shared" si="2323"/>
        <v>0</v>
      </c>
      <c r="H321" s="430"/>
      <c r="I321" s="429">
        <f t="shared" si="2324"/>
        <v>0</v>
      </c>
      <c r="J321" s="431"/>
      <c r="K321" s="432"/>
      <c r="L321" s="432"/>
      <c r="M321" s="429">
        <f t="shared" si="2325"/>
        <v>0</v>
      </c>
      <c r="N321" s="430">
        <v>0.294289866351475</v>
      </c>
      <c r="O321" s="433">
        <f t="shared" si="2326"/>
        <v>0</v>
      </c>
      <c r="P321" s="434">
        <f t="shared" si="2327"/>
        <v>0</v>
      </c>
      <c r="Q321" s="435"/>
      <c r="R321" s="426">
        <v>5.0</v>
      </c>
      <c r="S321" s="427" t="s">
        <v>127</v>
      </c>
      <c r="T321" s="428" t="s">
        <v>121</v>
      </c>
      <c r="U321" s="428" t="s">
        <v>123</v>
      </c>
      <c r="V321" s="429" t="str">
        <f>ADHB!V321</f>
        <v/>
      </c>
      <c r="W321" s="429"/>
      <c r="X321" s="429">
        <f t="shared" si="2328"/>
        <v>0</v>
      </c>
      <c r="Y321" s="430"/>
      <c r="Z321" s="429">
        <f t="shared" si="2329"/>
        <v>0</v>
      </c>
      <c r="AA321" s="431"/>
      <c r="AB321" s="432"/>
      <c r="AC321" s="432"/>
      <c r="AD321" s="429">
        <f t="shared" si="2330"/>
        <v>0</v>
      </c>
      <c r="AE321" s="430">
        <v>0.294289866351475</v>
      </c>
      <c r="AF321" s="433">
        <f t="shared" si="2331"/>
        <v>0</v>
      </c>
      <c r="AG321" s="434">
        <f t="shared" si="2332"/>
        <v>0</v>
      </c>
      <c r="AH321" s="435"/>
      <c r="AI321" s="426">
        <v>5.0</v>
      </c>
      <c r="AJ321" s="427" t="s">
        <v>127</v>
      </c>
      <c r="AK321" s="428" t="s">
        <v>121</v>
      </c>
      <c r="AL321" s="428" t="s">
        <v>123</v>
      </c>
      <c r="AM321" s="429" t="str">
        <f>ADHB!AM321</f>
        <v/>
      </c>
      <c r="AN321" s="429"/>
      <c r="AO321" s="429">
        <f t="shared" si="2333"/>
        <v>0</v>
      </c>
      <c r="AP321" s="430"/>
      <c r="AQ321" s="429">
        <f t="shared" si="2334"/>
        <v>0</v>
      </c>
      <c r="AR321" s="431"/>
      <c r="AS321" s="432"/>
      <c r="AT321" s="432"/>
      <c r="AU321" s="429">
        <f t="shared" si="2335"/>
        <v>0</v>
      </c>
      <c r="AV321" s="430">
        <v>0.294289866351475</v>
      </c>
      <c r="AW321" s="433">
        <f t="shared" si="2336"/>
        <v>0</v>
      </c>
      <c r="AX321" s="434">
        <f t="shared" si="2337"/>
        <v>0</v>
      </c>
      <c r="AY321" s="435"/>
      <c r="AZ321" s="426">
        <v>5.0</v>
      </c>
      <c r="BA321" s="427" t="s">
        <v>127</v>
      </c>
      <c r="BB321" s="428" t="s">
        <v>121</v>
      </c>
      <c r="BC321" s="428" t="s">
        <v>123</v>
      </c>
      <c r="BD321" s="429" t="str">
        <f>ADHB!BD321</f>
        <v/>
      </c>
      <c r="BE321" s="429"/>
      <c r="BF321" s="429">
        <f t="shared" si="2338"/>
        <v>0</v>
      </c>
      <c r="BG321" s="430"/>
      <c r="BH321" s="429">
        <f t="shared" si="2339"/>
        <v>0</v>
      </c>
      <c r="BI321" s="431"/>
      <c r="BJ321" s="432"/>
      <c r="BK321" s="432"/>
      <c r="BL321" s="429">
        <f t="shared" si="2340"/>
        <v>0</v>
      </c>
      <c r="BM321" s="430">
        <v>0.294289866351475</v>
      </c>
      <c r="BN321" s="433">
        <f t="shared" si="2341"/>
        <v>0</v>
      </c>
      <c r="BO321" s="434">
        <f t="shared" si="2342"/>
        <v>0</v>
      </c>
      <c r="BP321" s="435"/>
      <c r="BQ321" s="426">
        <v>5.0</v>
      </c>
      <c r="BR321" s="427" t="s">
        <v>127</v>
      </c>
      <c r="BS321" s="428" t="s">
        <v>121</v>
      </c>
      <c r="BT321" s="428" t="s">
        <v>123</v>
      </c>
      <c r="BU321" s="429" t="str">
        <f>ADHB!BU321</f>
        <v/>
      </c>
      <c r="BV321" s="429"/>
      <c r="BW321" s="429">
        <f t="shared" si="2343"/>
        <v>0</v>
      </c>
      <c r="BX321" s="430"/>
      <c r="BY321" s="429">
        <f t="shared" si="2344"/>
        <v>0</v>
      </c>
      <c r="BZ321" s="431"/>
      <c r="CA321" s="432"/>
      <c r="CB321" s="432"/>
      <c r="CC321" s="429">
        <f t="shared" si="2345"/>
        <v>0</v>
      </c>
      <c r="CD321" s="430">
        <v>0.294289866351475</v>
      </c>
      <c r="CE321" s="433">
        <f t="shared" si="2346"/>
        <v>0</v>
      </c>
      <c r="CF321" s="434">
        <f t="shared" si="2347"/>
        <v>0</v>
      </c>
      <c r="CG321" s="435"/>
      <c r="CH321" s="426">
        <v>5.0</v>
      </c>
      <c r="CI321" s="427" t="s">
        <v>127</v>
      </c>
      <c r="CJ321" s="428" t="s">
        <v>121</v>
      </c>
      <c r="CK321" s="428" t="s">
        <v>123</v>
      </c>
      <c r="CL321" s="429" t="str">
        <f>ADHB!CL321</f>
        <v/>
      </c>
      <c r="CM321" s="429"/>
      <c r="CN321" s="429">
        <f t="shared" si="2348"/>
        <v>0</v>
      </c>
      <c r="CO321" s="430"/>
      <c r="CP321" s="429">
        <f t="shared" si="2349"/>
        <v>0</v>
      </c>
      <c r="CQ321" s="431"/>
      <c r="CR321" s="432"/>
      <c r="CS321" s="432"/>
      <c r="CT321" s="429">
        <f t="shared" si="2350"/>
        <v>0</v>
      </c>
      <c r="CU321" s="430">
        <v>0.294289866351475</v>
      </c>
      <c r="CV321" s="433">
        <f t="shared" si="2351"/>
        <v>0</v>
      </c>
      <c r="CW321" s="434">
        <f t="shared" si="2352"/>
        <v>0</v>
      </c>
      <c r="CX321" s="435"/>
      <c r="CY321" s="426">
        <v>5.0</v>
      </c>
      <c r="CZ321" s="427" t="s">
        <v>127</v>
      </c>
      <c r="DA321" s="428" t="s">
        <v>121</v>
      </c>
      <c r="DB321" s="428" t="s">
        <v>123</v>
      </c>
      <c r="DC321" s="429" t="str">
        <f>ADHB!DC321</f>
        <v/>
      </c>
      <c r="DD321" s="429"/>
      <c r="DE321" s="429">
        <f t="shared" si="2353"/>
        <v>0</v>
      </c>
      <c r="DF321" s="430"/>
      <c r="DG321" s="429">
        <f t="shared" si="2354"/>
        <v>0</v>
      </c>
      <c r="DH321" s="431"/>
      <c r="DI321" s="432"/>
      <c r="DJ321" s="432"/>
      <c r="DK321" s="429">
        <f t="shared" si="2355"/>
        <v>0</v>
      </c>
      <c r="DL321" s="430">
        <v>0.294289866351475</v>
      </c>
      <c r="DM321" s="433">
        <f t="shared" si="2356"/>
        <v>0</v>
      </c>
      <c r="DN321" s="434">
        <f t="shared" si="2357"/>
        <v>0</v>
      </c>
      <c r="DO321" s="435"/>
      <c r="DP321" s="426">
        <v>5.0</v>
      </c>
      <c r="DQ321" s="427" t="s">
        <v>127</v>
      </c>
      <c r="DR321" s="428" t="s">
        <v>121</v>
      </c>
      <c r="DS321" s="428" t="s">
        <v>123</v>
      </c>
      <c r="DT321" s="429" t="str">
        <f>ADHB!DT321</f>
        <v/>
      </c>
      <c r="DU321" s="429"/>
      <c r="DV321" s="429">
        <f t="shared" si="2358"/>
        <v>0</v>
      </c>
      <c r="DW321" s="430"/>
      <c r="DX321" s="429">
        <f t="shared" si="2359"/>
        <v>0</v>
      </c>
      <c r="DY321" s="431"/>
      <c r="DZ321" s="432"/>
      <c r="EA321" s="432"/>
      <c r="EB321" s="429">
        <f t="shared" si="2360"/>
        <v>0</v>
      </c>
      <c r="EC321" s="430">
        <v>0.294289866351475</v>
      </c>
      <c r="ED321" s="433">
        <f t="shared" si="2361"/>
        <v>0</v>
      </c>
      <c r="EE321" s="434">
        <f t="shared" si="2362"/>
        <v>0</v>
      </c>
      <c r="EF321" s="435"/>
      <c r="EG321" s="426">
        <v>5.0</v>
      </c>
      <c r="EH321" s="427" t="s">
        <v>127</v>
      </c>
      <c r="EI321" s="428" t="s">
        <v>121</v>
      </c>
      <c r="EJ321" s="428" t="s">
        <v>123</v>
      </c>
      <c r="EK321" s="429" t="str">
        <f>ADHB!EK321</f>
        <v/>
      </c>
      <c r="EL321" s="429"/>
      <c r="EM321" s="429">
        <f t="shared" si="2363"/>
        <v>0</v>
      </c>
      <c r="EN321" s="430"/>
      <c r="EO321" s="429">
        <f t="shared" si="2364"/>
        <v>0</v>
      </c>
      <c r="EP321" s="431"/>
      <c r="EQ321" s="432"/>
      <c r="ER321" s="432"/>
      <c r="ES321" s="429">
        <f t="shared" si="2365"/>
        <v>0</v>
      </c>
      <c r="ET321" s="430">
        <v>0.294289866351475</v>
      </c>
      <c r="EU321" s="433">
        <f t="shared" si="2366"/>
        <v>0</v>
      </c>
      <c r="EV321" s="434">
        <f t="shared" si="2367"/>
        <v>0</v>
      </c>
      <c r="EW321" s="435"/>
      <c r="EX321" s="426">
        <v>5.0</v>
      </c>
      <c r="EY321" s="427" t="s">
        <v>127</v>
      </c>
      <c r="EZ321" s="428" t="s">
        <v>121</v>
      </c>
      <c r="FA321" s="428" t="s">
        <v>123</v>
      </c>
      <c r="FB321" s="429" t="str">
        <f>ADHB!FB321</f>
        <v/>
      </c>
      <c r="FC321" s="429"/>
      <c r="FD321" s="429">
        <f t="shared" si="2368"/>
        <v>0</v>
      </c>
      <c r="FE321" s="430"/>
      <c r="FF321" s="429">
        <f t="shared" si="2369"/>
        <v>0</v>
      </c>
      <c r="FG321" s="431"/>
      <c r="FH321" s="432"/>
      <c r="FI321" s="432"/>
      <c r="FJ321" s="429">
        <f t="shared" si="2370"/>
        <v>0</v>
      </c>
      <c r="FK321" s="430">
        <v>0.294289866351475</v>
      </c>
      <c r="FL321" s="433">
        <f t="shared" si="2371"/>
        <v>0</v>
      </c>
      <c r="FM321" s="434">
        <f t="shared" si="2372"/>
        <v>0</v>
      </c>
      <c r="FN321" s="435"/>
      <c r="FO321" s="426">
        <v>5.0</v>
      </c>
      <c r="FP321" s="427" t="s">
        <v>127</v>
      </c>
      <c r="FQ321" s="428" t="s">
        <v>121</v>
      </c>
      <c r="FR321" s="428" t="s">
        <v>123</v>
      </c>
      <c r="FS321" s="429" t="str">
        <f>ADHB!FS321</f>
        <v/>
      </c>
      <c r="FT321" s="429"/>
      <c r="FU321" s="429">
        <f t="shared" si="2373"/>
        <v>0</v>
      </c>
      <c r="FV321" s="430"/>
      <c r="FW321" s="429">
        <f t="shared" si="2374"/>
        <v>0</v>
      </c>
      <c r="FX321" s="431"/>
      <c r="FY321" s="432"/>
      <c r="FZ321" s="432"/>
      <c r="GA321" s="429">
        <f t="shared" si="2375"/>
        <v>0</v>
      </c>
      <c r="GB321" s="430">
        <v>0.294289866351475</v>
      </c>
      <c r="GC321" s="433">
        <f t="shared" si="2376"/>
        <v>0</v>
      </c>
      <c r="GD321" s="434">
        <f t="shared" si="2377"/>
        <v>0</v>
      </c>
      <c r="GE321" s="435"/>
      <c r="GF321" s="426">
        <v>5.0</v>
      </c>
      <c r="GG321" s="427" t="s">
        <v>127</v>
      </c>
      <c r="GH321" s="428" t="s">
        <v>121</v>
      </c>
      <c r="GI321" s="428" t="s">
        <v>123</v>
      </c>
      <c r="GJ321" s="429" t="str">
        <f>ADHB!GJ321</f>
        <v/>
      </c>
      <c r="GK321" s="429"/>
      <c r="GL321" s="429">
        <f t="shared" si="2378"/>
        <v>0</v>
      </c>
      <c r="GM321" s="430"/>
      <c r="GN321" s="429">
        <f t="shared" si="2379"/>
        <v>0</v>
      </c>
      <c r="GO321" s="431"/>
      <c r="GP321" s="432"/>
      <c r="GQ321" s="432"/>
      <c r="GR321" s="429">
        <f t="shared" si="2380"/>
        <v>0</v>
      </c>
      <c r="GS321" s="430">
        <v>0.294289866351475</v>
      </c>
      <c r="GT321" s="433">
        <f t="shared" si="2381"/>
        <v>0</v>
      </c>
      <c r="GU321" s="434">
        <f t="shared" si="2382"/>
        <v>0</v>
      </c>
      <c r="GV321" s="435"/>
      <c r="GW321" s="426">
        <v>5.0</v>
      </c>
      <c r="GX321" s="427" t="s">
        <v>127</v>
      </c>
      <c r="GY321" s="428" t="s">
        <v>121</v>
      </c>
      <c r="GZ321" s="428" t="s">
        <v>123</v>
      </c>
      <c r="HA321" s="429" t="str">
        <f>ADHB!HA321</f>
        <v/>
      </c>
      <c r="HB321" s="429"/>
      <c r="HC321" s="429">
        <f t="shared" si="2383"/>
        <v>0</v>
      </c>
      <c r="HD321" s="430"/>
      <c r="HE321" s="429">
        <f t="shared" si="2384"/>
        <v>0</v>
      </c>
      <c r="HF321" s="431"/>
      <c r="HG321" s="432"/>
      <c r="HH321" s="432"/>
      <c r="HI321" s="429">
        <f t="shared" si="2385"/>
        <v>0</v>
      </c>
      <c r="HJ321" s="430">
        <v>0.294289866351475</v>
      </c>
      <c r="HK321" s="433">
        <f t="shared" si="2386"/>
        <v>0</v>
      </c>
      <c r="HL321" s="434">
        <f t="shared" si="2387"/>
        <v>0</v>
      </c>
      <c r="HM321" s="435"/>
      <c r="HN321" s="426">
        <v>5.0</v>
      </c>
      <c r="HO321" s="427" t="s">
        <v>127</v>
      </c>
      <c r="HP321" s="428" t="s">
        <v>121</v>
      </c>
      <c r="HQ321" s="428" t="s">
        <v>123</v>
      </c>
      <c r="HR321" s="429" t="str">
        <f>ADHB!HR321</f>
        <v/>
      </c>
      <c r="HS321" s="429"/>
      <c r="HT321" s="429">
        <f t="shared" si="2388"/>
        <v>0</v>
      </c>
      <c r="HU321" s="430"/>
      <c r="HV321" s="429">
        <f t="shared" si="2389"/>
        <v>0</v>
      </c>
      <c r="HW321" s="431"/>
      <c r="HX321" s="432"/>
      <c r="HY321" s="432"/>
      <c r="HZ321" s="429">
        <f t="shared" si="2390"/>
        <v>0</v>
      </c>
      <c r="IA321" s="430">
        <v>0.294289866351475</v>
      </c>
      <c r="IB321" s="433">
        <f t="shared" si="2391"/>
        <v>0</v>
      </c>
      <c r="IC321" s="434">
        <f t="shared" si="2392"/>
        <v>0</v>
      </c>
      <c r="ID321" s="435"/>
      <c r="IE321" s="426">
        <v>5.0</v>
      </c>
      <c r="IF321" s="427" t="s">
        <v>127</v>
      </c>
      <c r="IG321" s="428" t="s">
        <v>121</v>
      </c>
      <c r="IH321" s="428" t="s">
        <v>123</v>
      </c>
      <c r="II321" s="429" t="str">
        <f>ADHB!II321</f>
        <v/>
      </c>
      <c r="IJ321" s="429"/>
      <c r="IK321" s="429">
        <f t="shared" si="2393"/>
        <v>0</v>
      </c>
      <c r="IL321" s="430"/>
      <c r="IM321" s="429">
        <f t="shared" si="2394"/>
        <v>0</v>
      </c>
      <c r="IN321" s="431"/>
      <c r="IO321" s="432"/>
      <c r="IP321" s="432"/>
      <c r="IQ321" s="429">
        <f t="shared" si="2395"/>
        <v>0</v>
      </c>
      <c r="IR321" s="430">
        <v>0.294289866351475</v>
      </c>
      <c r="IS321" s="433">
        <f t="shared" si="2396"/>
        <v>0</v>
      </c>
      <c r="IT321" s="434">
        <f t="shared" si="2397"/>
        <v>0</v>
      </c>
      <c r="IU321" s="435"/>
      <c r="IV321" s="426">
        <v>5.0</v>
      </c>
      <c r="IW321" s="427" t="s">
        <v>127</v>
      </c>
      <c r="IX321" s="428" t="s">
        <v>121</v>
      </c>
      <c r="IY321" s="428" t="s">
        <v>123</v>
      </c>
      <c r="IZ321" s="429" t="str">
        <f>ADHB!IZ321</f>
        <v/>
      </c>
      <c r="JA321" s="429"/>
      <c r="JB321" s="429">
        <f t="shared" si="2398"/>
        <v>0</v>
      </c>
      <c r="JC321" s="430"/>
      <c r="JD321" s="429">
        <f t="shared" si="2399"/>
        <v>0</v>
      </c>
      <c r="JE321" s="431"/>
      <c r="JF321" s="432"/>
      <c r="JG321" s="432"/>
      <c r="JH321" s="429">
        <f t="shared" si="2400"/>
        <v>0</v>
      </c>
      <c r="JI321" s="430">
        <v>0.294289866351475</v>
      </c>
      <c r="JJ321" s="433">
        <f t="shared" si="2401"/>
        <v>0</v>
      </c>
      <c r="JK321" s="434">
        <f t="shared" si="2402"/>
        <v>0</v>
      </c>
      <c r="JL321" s="435"/>
      <c r="JM321" s="426">
        <v>5.0</v>
      </c>
      <c r="JN321" s="427" t="s">
        <v>127</v>
      </c>
      <c r="JO321" s="428" t="s">
        <v>121</v>
      </c>
      <c r="JP321" s="428" t="s">
        <v>123</v>
      </c>
      <c r="JQ321" s="429" t="str">
        <f>ADHB!KY321</f>
        <v/>
      </c>
      <c r="JR321" s="429"/>
      <c r="JS321" s="429">
        <f t="shared" si="2403"/>
        <v>0</v>
      </c>
      <c r="JT321" s="430"/>
      <c r="JU321" s="429">
        <f t="shared" si="2404"/>
        <v>0</v>
      </c>
      <c r="JV321" s="431"/>
      <c r="JW321" s="432"/>
      <c r="JX321" s="432"/>
      <c r="JY321" s="429">
        <f t="shared" si="2405"/>
        <v>0</v>
      </c>
      <c r="JZ321" s="430">
        <v>0.294289866351475</v>
      </c>
      <c r="KA321" s="433">
        <f t="shared" si="2406"/>
        <v>0</v>
      </c>
      <c r="KB321" s="434">
        <f t="shared" si="2407"/>
        <v>0</v>
      </c>
      <c r="KC321" s="435"/>
      <c r="KD321" s="426">
        <v>5.0</v>
      </c>
      <c r="KE321" s="427" t="s">
        <v>127</v>
      </c>
      <c r="KF321" s="428" t="s">
        <v>121</v>
      </c>
      <c r="KG321" s="428" t="s">
        <v>123</v>
      </c>
      <c r="KH321" s="429" t="str">
        <f>ADHB!LP321</f>
        <v/>
      </c>
      <c r="KI321" s="429"/>
      <c r="KJ321" s="429">
        <f t="shared" si="2408"/>
        <v>0</v>
      </c>
      <c r="KK321" s="430"/>
      <c r="KL321" s="429">
        <f t="shared" si="2409"/>
        <v>0</v>
      </c>
      <c r="KM321" s="431"/>
      <c r="KN321" s="432"/>
      <c r="KO321" s="432"/>
      <c r="KP321" s="429">
        <f t="shared" si="2410"/>
        <v>0</v>
      </c>
      <c r="KQ321" s="430">
        <v>0.294289866351475</v>
      </c>
      <c r="KR321" s="433">
        <f t="shared" si="2411"/>
        <v>0</v>
      </c>
      <c r="KS321" s="434">
        <f t="shared" si="2412"/>
        <v>0</v>
      </c>
      <c r="KT321" s="435"/>
      <c r="KU321" s="436"/>
    </row>
    <row r="322" ht="15.75" customHeight="1">
      <c r="A322" s="426">
        <v>6.0</v>
      </c>
      <c r="B322" s="427" t="s">
        <v>128</v>
      </c>
      <c r="C322" s="428" t="s">
        <v>121</v>
      </c>
      <c r="D322" s="428" t="s">
        <v>123</v>
      </c>
      <c r="E322" s="429" t="str">
        <f>ADHB!E322</f>
        <v/>
      </c>
      <c r="F322" s="429"/>
      <c r="G322" s="429">
        <f t="shared" si="2323"/>
        <v>0</v>
      </c>
      <c r="H322" s="430"/>
      <c r="I322" s="429">
        <f t="shared" si="2324"/>
        <v>0</v>
      </c>
      <c r="J322" s="431"/>
      <c r="K322" s="432"/>
      <c r="L322" s="432"/>
      <c r="M322" s="429">
        <f t="shared" si="2325"/>
        <v>0</v>
      </c>
      <c r="N322" s="430">
        <v>0.294289866351475</v>
      </c>
      <c r="O322" s="433">
        <f t="shared" si="2326"/>
        <v>0</v>
      </c>
      <c r="P322" s="434">
        <f t="shared" si="2327"/>
        <v>0</v>
      </c>
      <c r="Q322" s="435"/>
      <c r="R322" s="426">
        <v>6.0</v>
      </c>
      <c r="S322" s="427" t="s">
        <v>128</v>
      </c>
      <c r="T322" s="428" t="s">
        <v>121</v>
      </c>
      <c r="U322" s="428" t="s">
        <v>123</v>
      </c>
      <c r="V322" s="429" t="str">
        <f>ADHB!V322</f>
        <v/>
      </c>
      <c r="W322" s="429"/>
      <c r="X322" s="429">
        <f t="shared" si="2328"/>
        <v>0</v>
      </c>
      <c r="Y322" s="430"/>
      <c r="Z322" s="429">
        <f t="shared" si="2329"/>
        <v>0</v>
      </c>
      <c r="AA322" s="431"/>
      <c r="AB322" s="432"/>
      <c r="AC322" s="432"/>
      <c r="AD322" s="429">
        <f t="shared" si="2330"/>
        <v>0</v>
      </c>
      <c r="AE322" s="430">
        <v>0.294289866351475</v>
      </c>
      <c r="AF322" s="433">
        <f t="shared" si="2331"/>
        <v>0</v>
      </c>
      <c r="AG322" s="434">
        <f t="shared" si="2332"/>
        <v>0</v>
      </c>
      <c r="AH322" s="435"/>
      <c r="AI322" s="426">
        <v>6.0</v>
      </c>
      <c r="AJ322" s="427" t="s">
        <v>128</v>
      </c>
      <c r="AK322" s="428" t="s">
        <v>121</v>
      </c>
      <c r="AL322" s="428" t="s">
        <v>123</v>
      </c>
      <c r="AM322" s="429" t="str">
        <f>ADHB!AM322</f>
        <v/>
      </c>
      <c r="AN322" s="429"/>
      <c r="AO322" s="429">
        <f t="shared" si="2333"/>
        <v>0</v>
      </c>
      <c r="AP322" s="430"/>
      <c r="AQ322" s="429">
        <f t="shared" si="2334"/>
        <v>0</v>
      </c>
      <c r="AR322" s="431"/>
      <c r="AS322" s="432"/>
      <c r="AT322" s="432"/>
      <c r="AU322" s="429">
        <f t="shared" si="2335"/>
        <v>0</v>
      </c>
      <c r="AV322" s="430">
        <v>0.294289866351475</v>
      </c>
      <c r="AW322" s="433">
        <f t="shared" si="2336"/>
        <v>0</v>
      </c>
      <c r="AX322" s="434">
        <f t="shared" si="2337"/>
        <v>0</v>
      </c>
      <c r="AY322" s="435"/>
      <c r="AZ322" s="426">
        <v>6.0</v>
      </c>
      <c r="BA322" s="427" t="s">
        <v>128</v>
      </c>
      <c r="BB322" s="428" t="s">
        <v>121</v>
      </c>
      <c r="BC322" s="428" t="s">
        <v>123</v>
      </c>
      <c r="BD322" s="429" t="str">
        <f>ADHB!BD322</f>
        <v/>
      </c>
      <c r="BE322" s="429"/>
      <c r="BF322" s="429">
        <f t="shared" si="2338"/>
        <v>0</v>
      </c>
      <c r="BG322" s="430"/>
      <c r="BH322" s="429">
        <f t="shared" si="2339"/>
        <v>0</v>
      </c>
      <c r="BI322" s="431"/>
      <c r="BJ322" s="432"/>
      <c r="BK322" s="432"/>
      <c r="BL322" s="429">
        <f t="shared" si="2340"/>
        <v>0</v>
      </c>
      <c r="BM322" s="430">
        <v>0.294289866351475</v>
      </c>
      <c r="BN322" s="433">
        <f t="shared" si="2341"/>
        <v>0</v>
      </c>
      <c r="BO322" s="434">
        <f t="shared" si="2342"/>
        <v>0</v>
      </c>
      <c r="BP322" s="435"/>
      <c r="BQ322" s="426">
        <v>6.0</v>
      </c>
      <c r="BR322" s="427" t="s">
        <v>128</v>
      </c>
      <c r="BS322" s="428" t="s">
        <v>121</v>
      </c>
      <c r="BT322" s="428" t="s">
        <v>123</v>
      </c>
      <c r="BU322" s="429" t="str">
        <f>ADHB!BU322</f>
        <v/>
      </c>
      <c r="BV322" s="429"/>
      <c r="BW322" s="429">
        <f t="shared" si="2343"/>
        <v>0</v>
      </c>
      <c r="BX322" s="430"/>
      <c r="BY322" s="429">
        <f t="shared" si="2344"/>
        <v>0</v>
      </c>
      <c r="BZ322" s="431"/>
      <c r="CA322" s="432"/>
      <c r="CB322" s="432"/>
      <c r="CC322" s="429">
        <f t="shared" si="2345"/>
        <v>0</v>
      </c>
      <c r="CD322" s="430">
        <v>0.294289866351475</v>
      </c>
      <c r="CE322" s="433">
        <f t="shared" si="2346"/>
        <v>0</v>
      </c>
      <c r="CF322" s="434">
        <f t="shared" si="2347"/>
        <v>0</v>
      </c>
      <c r="CG322" s="435"/>
      <c r="CH322" s="426">
        <v>6.0</v>
      </c>
      <c r="CI322" s="427" t="s">
        <v>128</v>
      </c>
      <c r="CJ322" s="428" t="s">
        <v>121</v>
      </c>
      <c r="CK322" s="428" t="s">
        <v>123</v>
      </c>
      <c r="CL322" s="429" t="str">
        <f>ADHB!CL322</f>
        <v/>
      </c>
      <c r="CM322" s="429"/>
      <c r="CN322" s="429">
        <f t="shared" si="2348"/>
        <v>0</v>
      </c>
      <c r="CO322" s="430"/>
      <c r="CP322" s="429">
        <f t="shared" si="2349"/>
        <v>0</v>
      </c>
      <c r="CQ322" s="431"/>
      <c r="CR322" s="432"/>
      <c r="CS322" s="432"/>
      <c r="CT322" s="429">
        <f t="shared" si="2350"/>
        <v>0</v>
      </c>
      <c r="CU322" s="430">
        <v>0.294289866351475</v>
      </c>
      <c r="CV322" s="433">
        <f t="shared" si="2351"/>
        <v>0</v>
      </c>
      <c r="CW322" s="434">
        <f t="shared" si="2352"/>
        <v>0</v>
      </c>
      <c r="CX322" s="435"/>
      <c r="CY322" s="426">
        <v>6.0</v>
      </c>
      <c r="CZ322" s="427" t="s">
        <v>128</v>
      </c>
      <c r="DA322" s="428" t="s">
        <v>121</v>
      </c>
      <c r="DB322" s="428" t="s">
        <v>123</v>
      </c>
      <c r="DC322" s="429" t="str">
        <f>ADHB!DC322</f>
        <v/>
      </c>
      <c r="DD322" s="429"/>
      <c r="DE322" s="429">
        <f t="shared" si="2353"/>
        <v>0</v>
      </c>
      <c r="DF322" s="430"/>
      <c r="DG322" s="429">
        <f t="shared" si="2354"/>
        <v>0</v>
      </c>
      <c r="DH322" s="431"/>
      <c r="DI322" s="432"/>
      <c r="DJ322" s="432"/>
      <c r="DK322" s="429">
        <f t="shared" si="2355"/>
        <v>0</v>
      </c>
      <c r="DL322" s="430">
        <v>0.294289866351475</v>
      </c>
      <c r="DM322" s="433">
        <f t="shared" si="2356"/>
        <v>0</v>
      </c>
      <c r="DN322" s="434">
        <f t="shared" si="2357"/>
        <v>0</v>
      </c>
      <c r="DO322" s="435"/>
      <c r="DP322" s="426">
        <v>6.0</v>
      </c>
      <c r="DQ322" s="427" t="s">
        <v>128</v>
      </c>
      <c r="DR322" s="428" t="s">
        <v>121</v>
      </c>
      <c r="DS322" s="428" t="s">
        <v>123</v>
      </c>
      <c r="DT322" s="429" t="str">
        <f>ADHB!DT322</f>
        <v/>
      </c>
      <c r="DU322" s="429"/>
      <c r="DV322" s="429">
        <f t="shared" si="2358"/>
        <v>0</v>
      </c>
      <c r="DW322" s="430"/>
      <c r="DX322" s="429">
        <f t="shared" si="2359"/>
        <v>0</v>
      </c>
      <c r="DY322" s="431"/>
      <c r="DZ322" s="432"/>
      <c r="EA322" s="432"/>
      <c r="EB322" s="429">
        <f t="shared" si="2360"/>
        <v>0</v>
      </c>
      <c r="EC322" s="430">
        <v>0.294289866351475</v>
      </c>
      <c r="ED322" s="433">
        <f t="shared" si="2361"/>
        <v>0</v>
      </c>
      <c r="EE322" s="434">
        <f t="shared" si="2362"/>
        <v>0</v>
      </c>
      <c r="EF322" s="435"/>
      <c r="EG322" s="426">
        <v>6.0</v>
      </c>
      <c r="EH322" s="427" t="s">
        <v>128</v>
      </c>
      <c r="EI322" s="428" t="s">
        <v>121</v>
      </c>
      <c r="EJ322" s="428" t="s">
        <v>123</v>
      </c>
      <c r="EK322" s="429" t="str">
        <f>ADHB!EK322</f>
        <v/>
      </c>
      <c r="EL322" s="429"/>
      <c r="EM322" s="429">
        <f t="shared" si="2363"/>
        <v>0</v>
      </c>
      <c r="EN322" s="430"/>
      <c r="EO322" s="429">
        <f t="shared" si="2364"/>
        <v>0</v>
      </c>
      <c r="EP322" s="431"/>
      <c r="EQ322" s="432"/>
      <c r="ER322" s="432"/>
      <c r="ES322" s="429">
        <f t="shared" si="2365"/>
        <v>0</v>
      </c>
      <c r="ET322" s="430">
        <v>0.294289866351475</v>
      </c>
      <c r="EU322" s="433">
        <f t="shared" si="2366"/>
        <v>0</v>
      </c>
      <c r="EV322" s="434">
        <f t="shared" si="2367"/>
        <v>0</v>
      </c>
      <c r="EW322" s="435"/>
      <c r="EX322" s="426">
        <v>6.0</v>
      </c>
      <c r="EY322" s="427" t="s">
        <v>128</v>
      </c>
      <c r="EZ322" s="428" t="s">
        <v>121</v>
      </c>
      <c r="FA322" s="428" t="s">
        <v>123</v>
      </c>
      <c r="FB322" s="429" t="str">
        <f>ADHB!FB322</f>
        <v/>
      </c>
      <c r="FC322" s="429"/>
      <c r="FD322" s="429">
        <f t="shared" si="2368"/>
        <v>0</v>
      </c>
      <c r="FE322" s="430"/>
      <c r="FF322" s="429">
        <f t="shared" si="2369"/>
        <v>0</v>
      </c>
      <c r="FG322" s="431"/>
      <c r="FH322" s="432"/>
      <c r="FI322" s="432"/>
      <c r="FJ322" s="429">
        <f t="shared" si="2370"/>
        <v>0</v>
      </c>
      <c r="FK322" s="430">
        <v>0.294289866351475</v>
      </c>
      <c r="FL322" s="433">
        <f t="shared" si="2371"/>
        <v>0</v>
      </c>
      <c r="FM322" s="434">
        <f t="shared" si="2372"/>
        <v>0</v>
      </c>
      <c r="FN322" s="435"/>
      <c r="FO322" s="426">
        <v>6.0</v>
      </c>
      <c r="FP322" s="427" t="s">
        <v>128</v>
      </c>
      <c r="FQ322" s="428" t="s">
        <v>121</v>
      </c>
      <c r="FR322" s="428" t="s">
        <v>123</v>
      </c>
      <c r="FS322" s="429" t="str">
        <f>ADHB!FS322</f>
        <v/>
      </c>
      <c r="FT322" s="429"/>
      <c r="FU322" s="429">
        <f t="shared" si="2373"/>
        <v>0</v>
      </c>
      <c r="FV322" s="430"/>
      <c r="FW322" s="429">
        <f t="shared" si="2374"/>
        <v>0</v>
      </c>
      <c r="FX322" s="431"/>
      <c r="FY322" s="432"/>
      <c r="FZ322" s="432"/>
      <c r="GA322" s="429">
        <f t="shared" si="2375"/>
        <v>0</v>
      </c>
      <c r="GB322" s="430">
        <v>0.294289866351475</v>
      </c>
      <c r="GC322" s="433">
        <f t="shared" si="2376"/>
        <v>0</v>
      </c>
      <c r="GD322" s="434">
        <f t="shared" si="2377"/>
        <v>0</v>
      </c>
      <c r="GE322" s="435"/>
      <c r="GF322" s="426">
        <v>6.0</v>
      </c>
      <c r="GG322" s="427" t="s">
        <v>128</v>
      </c>
      <c r="GH322" s="428" t="s">
        <v>121</v>
      </c>
      <c r="GI322" s="428" t="s">
        <v>123</v>
      </c>
      <c r="GJ322" s="429" t="str">
        <f>ADHB!GJ322</f>
        <v/>
      </c>
      <c r="GK322" s="429"/>
      <c r="GL322" s="429">
        <f t="shared" si="2378"/>
        <v>0</v>
      </c>
      <c r="GM322" s="430"/>
      <c r="GN322" s="429">
        <f t="shared" si="2379"/>
        <v>0</v>
      </c>
      <c r="GO322" s="431"/>
      <c r="GP322" s="432"/>
      <c r="GQ322" s="432"/>
      <c r="GR322" s="429">
        <f t="shared" si="2380"/>
        <v>0</v>
      </c>
      <c r="GS322" s="430">
        <v>0.294289866351475</v>
      </c>
      <c r="GT322" s="433">
        <f t="shared" si="2381"/>
        <v>0</v>
      </c>
      <c r="GU322" s="434">
        <f t="shared" si="2382"/>
        <v>0</v>
      </c>
      <c r="GV322" s="435"/>
      <c r="GW322" s="426">
        <v>6.0</v>
      </c>
      <c r="GX322" s="427" t="s">
        <v>128</v>
      </c>
      <c r="GY322" s="428" t="s">
        <v>121</v>
      </c>
      <c r="GZ322" s="428" t="s">
        <v>123</v>
      </c>
      <c r="HA322" s="429" t="str">
        <f>ADHB!HA322</f>
        <v/>
      </c>
      <c r="HB322" s="429"/>
      <c r="HC322" s="429">
        <f t="shared" si="2383"/>
        <v>0</v>
      </c>
      <c r="HD322" s="430"/>
      <c r="HE322" s="429">
        <f t="shared" si="2384"/>
        <v>0</v>
      </c>
      <c r="HF322" s="431"/>
      <c r="HG322" s="432"/>
      <c r="HH322" s="432"/>
      <c r="HI322" s="429">
        <f t="shared" si="2385"/>
        <v>0</v>
      </c>
      <c r="HJ322" s="430">
        <v>0.294289866351475</v>
      </c>
      <c r="HK322" s="433">
        <f t="shared" si="2386"/>
        <v>0</v>
      </c>
      <c r="HL322" s="434">
        <f t="shared" si="2387"/>
        <v>0</v>
      </c>
      <c r="HM322" s="435"/>
      <c r="HN322" s="426">
        <v>6.0</v>
      </c>
      <c r="HO322" s="427" t="s">
        <v>128</v>
      </c>
      <c r="HP322" s="428" t="s">
        <v>121</v>
      </c>
      <c r="HQ322" s="428" t="s">
        <v>123</v>
      </c>
      <c r="HR322" s="429" t="str">
        <f>ADHB!HR322</f>
        <v/>
      </c>
      <c r="HS322" s="429"/>
      <c r="HT322" s="429">
        <f t="shared" si="2388"/>
        <v>0</v>
      </c>
      <c r="HU322" s="430"/>
      <c r="HV322" s="429">
        <f t="shared" si="2389"/>
        <v>0</v>
      </c>
      <c r="HW322" s="431"/>
      <c r="HX322" s="432"/>
      <c r="HY322" s="432"/>
      <c r="HZ322" s="429">
        <f t="shared" si="2390"/>
        <v>0</v>
      </c>
      <c r="IA322" s="430">
        <v>0.294289866351475</v>
      </c>
      <c r="IB322" s="433">
        <f t="shared" si="2391"/>
        <v>0</v>
      </c>
      <c r="IC322" s="434">
        <f t="shared" si="2392"/>
        <v>0</v>
      </c>
      <c r="ID322" s="435"/>
      <c r="IE322" s="426">
        <v>6.0</v>
      </c>
      <c r="IF322" s="427" t="s">
        <v>128</v>
      </c>
      <c r="IG322" s="428" t="s">
        <v>121</v>
      </c>
      <c r="IH322" s="428" t="s">
        <v>123</v>
      </c>
      <c r="II322" s="429" t="str">
        <f>ADHB!II322</f>
        <v/>
      </c>
      <c r="IJ322" s="429"/>
      <c r="IK322" s="429">
        <f t="shared" si="2393"/>
        <v>0</v>
      </c>
      <c r="IL322" s="430"/>
      <c r="IM322" s="429">
        <f t="shared" si="2394"/>
        <v>0</v>
      </c>
      <c r="IN322" s="431"/>
      <c r="IO322" s="432"/>
      <c r="IP322" s="432"/>
      <c r="IQ322" s="429">
        <f t="shared" si="2395"/>
        <v>0</v>
      </c>
      <c r="IR322" s="430">
        <v>0.294289866351475</v>
      </c>
      <c r="IS322" s="433">
        <f t="shared" si="2396"/>
        <v>0</v>
      </c>
      <c r="IT322" s="434">
        <f t="shared" si="2397"/>
        <v>0</v>
      </c>
      <c r="IU322" s="435"/>
      <c r="IV322" s="426">
        <v>6.0</v>
      </c>
      <c r="IW322" s="427" t="s">
        <v>128</v>
      </c>
      <c r="IX322" s="428" t="s">
        <v>121</v>
      </c>
      <c r="IY322" s="428" t="s">
        <v>123</v>
      </c>
      <c r="IZ322" s="429" t="str">
        <f>ADHB!IZ322</f>
        <v/>
      </c>
      <c r="JA322" s="429"/>
      <c r="JB322" s="429">
        <f t="shared" si="2398"/>
        <v>0</v>
      </c>
      <c r="JC322" s="430"/>
      <c r="JD322" s="429">
        <f t="shared" si="2399"/>
        <v>0</v>
      </c>
      <c r="JE322" s="431"/>
      <c r="JF322" s="432"/>
      <c r="JG322" s="432"/>
      <c r="JH322" s="429">
        <f t="shared" si="2400"/>
        <v>0</v>
      </c>
      <c r="JI322" s="430">
        <v>0.294289866351475</v>
      </c>
      <c r="JJ322" s="433">
        <f t="shared" si="2401"/>
        <v>0</v>
      </c>
      <c r="JK322" s="434">
        <f t="shared" si="2402"/>
        <v>0</v>
      </c>
      <c r="JL322" s="435"/>
      <c r="JM322" s="426">
        <v>6.0</v>
      </c>
      <c r="JN322" s="427" t="s">
        <v>128</v>
      </c>
      <c r="JO322" s="428" t="s">
        <v>121</v>
      </c>
      <c r="JP322" s="428" t="s">
        <v>123</v>
      </c>
      <c r="JQ322" s="429" t="str">
        <f>ADHB!KY322</f>
        <v/>
      </c>
      <c r="JR322" s="429"/>
      <c r="JS322" s="429">
        <f t="shared" si="2403"/>
        <v>0</v>
      </c>
      <c r="JT322" s="430"/>
      <c r="JU322" s="429">
        <f t="shared" si="2404"/>
        <v>0</v>
      </c>
      <c r="JV322" s="431"/>
      <c r="JW322" s="432"/>
      <c r="JX322" s="432"/>
      <c r="JY322" s="429">
        <f t="shared" si="2405"/>
        <v>0</v>
      </c>
      <c r="JZ322" s="430">
        <v>0.294289866351475</v>
      </c>
      <c r="KA322" s="433">
        <f t="shared" si="2406"/>
        <v>0</v>
      </c>
      <c r="KB322" s="434">
        <f t="shared" si="2407"/>
        <v>0</v>
      </c>
      <c r="KC322" s="435"/>
      <c r="KD322" s="426">
        <v>6.0</v>
      </c>
      <c r="KE322" s="427" t="s">
        <v>128</v>
      </c>
      <c r="KF322" s="428" t="s">
        <v>121</v>
      </c>
      <c r="KG322" s="428" t="s">
        <v>123</v>
      </c>
      <c r="KH322" s="429" t="str">
        <f>ADHB!LP322</f>
        <v/>
      </c>
      <c r="KI322" s="429"/>
      <c r="KJ322" s="429">
        <f t="shared" si="2408"/>
        <v>0</v>
      </c>
      <c r="KK322" s="430"/>
      <c r="KL322" s="429">
        <f t="shared" si="2409"/>
        <v>0</v>
      </c>
      <c r="KM322" s="431"/>
      <c r="KN322" s="432"/>
      <c r="KO322" s="432"/>
      <c r="KP322" s="429">
        <f t="shared" si="2410"/>
        <v>0</v>
      </c>
      <c r="KQ322" s="430">
        <v>0.294289866351475</v>
      </c>
      <c r="KR322" s="433">
        <f t="shared" si="2411"/>
        <v>0</v>
      </c>
      <c r="KS322" s="434">
        <f t="shared" si="2412"/>
        <v>0</v>
      </c>
      <c r="KT322" s="435"/>
      <c r="KU322" s="436"/>
    </row>
    <row r="323" ht="15.75" customHeight="1">
      <c r="A323" s="426">
        <v>7.0</v>
      </c>
      <c r="B323" s="427" t="s">
        <v>129</v>
      </c>
      <c r="C323" s="428" t="s">
        <v>121</v>
      </c>
      <c r="D323" s="428" t="s">
        <v>123</v>
      </c>
      <c r="E323" s="429" t="str">
        <f>ADHB!E323</f>
        <v/>
      </c>
      <c r="F323" s="429"/>
      <c r="G323" s="429">
        <f t="shared" si="2323"/>
        <v>0</v>
      </c>
      <c r="H323" s="430"/>
      <c r="I323" s="429">
        <f t="shared" si="2324"/>
        <v>0</v>
      </c>
      <c r="J323" s="431"/>
      <c r="K323" s="432"/>
      <c r="L323" s="432"/>
      <c r="M323" s="429">
        <f t="shared" si="2325"/>
        <v>0</v>
      </c>
      <c r="N323" s="430">
        <v>0.294289866351475</v>
      </c>
      <c r="O323" s="433">
        <f t="shared" si="2326"/>
        <v>0</v>
      </c>
      <c r="P323" s="434">
        <f t="shared" si="2327"/>
        <v>0</v>
      </c>
      <c r="Q323" s="435"/>
      <c r="R323" s="426">
        <v>7.0</v>
      </c>
      <c r="S323" s="427" t="s">
        <v>129</v>
      </c>
      <c r="T323" s="428" t="s">
        <v>121</v>
      </c>
      <c r="U323" s="428" t="s">
        <v>123</v>
      </c>
      <c r="V323" s="429" t="str">
        <f>ADHB!V323</f>
        <v/>
      </c>
      <c r="W323" s="429"/>
      <c r="X323" s="429">
        <f t="shared" si="2328"/>
        <v>0</v>
      </c>
      <c r="Y323" s="430"/>
      <c r="Z323" s="429">
        <f t="shared" si="2329"/>
        <v>0</v>
      </c>
      <c r="AA323" s="431"/>
      <c r="AB323" s="432"/>
      <c r="AC323" s="432"/>
      <c r="AD323" s="429">
        <f t="shared" si="2330"/>
        <v>0</v>
      </c>
      <c r="AE323" s="430">
        <v>0.294289866351475</v>
      </c>
      <c r="AF323" s="433">
        <f t="shared" si="2331"/>
        <v>0</v>
      </c>
      <c r="AG323" s="434">
        <f t="shared" si="2332"/>
        <v>0</v>
      </c>
      <c r="AH323" s="435"/>
      <c r="AI323" s="426">
        <v>7.0</v>
      </c>
      <c r="AJ323" s="427" t="s">
        <v>129</v>
      </c>
      <c r="AK323" s="428" t="s">
        <v>121</v>
      </c>
      <c r="AL323" s="428" t="s">
        <v>123</v>
      </c>
      <c r="AM323" s="429" t="str">
        <f>ADHB!AM323</f>
        <v/>
      </c>
      <c r="AN323" s="429"/>
      <c r="AO323" s="429">
        <f t="shared" si="2333"/>
        <v>0</v>
      </c>
      <c r="AP323" s="430"/>
      <c r="AQ323" s="429">
        <f t="shared" si="2334"/>
        <v>0</v>
      </c>
      <c r="AR323" s="431"/>
      <c r="AS323" s="432"/>
      <c r="AT323" s="432"/>
      <c r="AU323" s="429">
        <f t="shared" si="2335"/>
        <v>0</v>
      </c>
      <c r="AV323" s="430">
        <v>0.294289866351475</v>
      </c>
      <c r="AW323" s="433">
        <f t="shared" si="2336"/>
        <v>0</v>
      </c>
      <c r="AX323" s="434">
        <f t="shared" si="2337"/>
        <v>0</v>
      </c>
      <c r="AY323" s="435"/>
      <c r="AZ323" s="426">
        <v>7.0</v>
      </c>
      <c r="BA323" s="427" t="s">
        <v>129</v>
      </c>
      <c r="BB323" s="428" t="s">
        <v>121</v>
      </c>
      <c r="BC323" s="428" t="s">
        <v>123</v>
      </c>
      <c r="BD323" s="429" t="str">
        <f>ADHB!BD323</f>
        <v/>
      </c>
      <c r="BE323" s="429"/>
      <c r="BF323" s="429">
        <f t="shared" si="2338"/>
        <v>0</v>
      </c>
      <c r="BG323" s="430"/>
      <c r="BH323" s="429">
        <f t="shared" si="2339"/>
        <v>0</v>
      </c>
      <c r="BI323" s="431"/>
      <c r="BJ323" s="432"/>
      <c r="BK323" s="432"/>
      <c r="BL323" s="429">
        <f t="shared" si="2340"/>
        <v>0</v>
      </c>
      <c r="BM323" s="430">
        <v>0.294289866351475</v>
      </c>
      <c r="BN323" s="433">
        <f t="shared" si="2341"/>
        <v>0</v>
      </c>
      <c r="BO323" s="434">
        <f t="shared" si="2342"/>
        <v>0</v>
      </c>
      <c r="BP323" s="435"/>
      <c r="BQ323" s="426">
        <v>7.0</v>
      </c>
      <c r="BR323" s="427" t="s">
        <v>129</v>
      </c>
      <c r="BS323" s="428" t="s">
        <v>121</v>
      </c>
      <c r="BT323" s="428" t="s">
        <v>123</v>
      </c>
      <c r="BU323" s="429" t="str">
        <f>ADHB!BU323</f>
        <v/>
      </c>
      <c r="BV323" s="429"/>
      <c r="BW323" s="429">
        <f t="shared" si="2343"/>
        <v>0</v>
      </c>
      <c r="BX323" s="430"/>
      <c r="BY323" s="429">
        <f t="shared" si="2344"/>
        <v>0</v>
      </c>
      <c r="BZ323" s="431"/>
      <c r="CA323" s="432"/>
      <c r="CB323" s="432"/>
      <c r="CC323" s="429">
        <f t="shared" si="2345"/>
        <v>0</v>
      </c>
      <c r="CD323" s="430">
        <v>0.294289866351475</v>
      </c>
      <c r="CE323" s="433">
        <f t="shared" si="2346"/>
        <v>0</v>
      </c>
      <c r="CF323" s="434">
        <f t="shared" si="2347"/>
        <v>0</v>
      </c>
      <c r="CG323" s="435"/>
      <c r="CH323" s="426">
        <v>7.0</v>
      </c>
      <c r="CI323" s="427" t="s">
        <v>129</v>
      </c>
      <c r="CJ323" s="428" t="s">
        <v>121</v>
      </c>
      <c r="CK323" s="428" t="s">
        <v>123</v>
      </c>
      <c r="CL323" s="429" t="str">
        <f>ADHB!CL323</f>
        <v/>
      </c>
      <c r="CM323" s="429"/>
      <c r="CN323" s="429">
        <f t="shared" si="2348"/>
        <v>0</v>
      </c>
      <c r="CO323" s="430"/>
      <c r="CP323" s="429">
        <f t="shared" si="2349"/>
        <v>0</v>
      </c>
      <c r="CQ323" s="431"/>
      <c r="CR323" s="432"/>
      <c r="CS323" s="432"/>
      <c r="CT323" s="429">
        <f t="shared" si="2350"/>
        <v>0</v>
      </c>
      <c r="CU323" s="430">
        <v>0.294289866351475</v>
      </c>
      <c r="CV323" s="433">
        <f t="shared" si="2351"/>
        <v>0</v>
      </c>
      <c r="CW323" s="434">
        <f t="shared" si="2352"/>
        <v>0</v>
      </c>
      <c r="CX323" s="435"/>
      <c r="CY323" s="426">
        <v>7.0</v>
      </c>
      <c r="CZ323" s="427" t="s">
        <v>129</v>
      </c>
      <c r="DA323" s="428" t="s">
        <v>121</v>
      </c>
      <c r="DB323" s="428" t="s">
        <v>123</v>
      </c>
      <c r="DC323" s="429" t="str">
        <f>ADHB!DC323</f>
        <v/>
      </c>
      <c r="DD323" s="429"/>
      <c r="DE323" s="429">
        <f t="shared" si="2353"/>
        <v>0</v>
      </c>
      <c r="DF323" s="430"/>
      <c r="DG323" s="429">
        <f t="shared" si="2354"/>
        <v>0</v>
      </c>
      <c r="DH323" s="431"/>
      <c r="DI323" s="432"/>
      <c r="DJ323" s="432"/>
      <c r="DK323" s="429">
        <f t="shared" si="2355"/>
        <v>0</v>
      </c>
      <c r="DL323" s="430">
        <v>0.294289866351475</v>
      </c>
      <c r="DM323" s="433">
        <f t="shared" si="2356"/>
        <v>0</v>
      </c>
      <c r="DN323" s="434">
        <f t="shared" si="2357"/>
        <v>0</v>
      </c>
      <c r="DO323" s="435"/>
      <c r="DP323" s="426">
        <v>7.0</v>
      </c>
      <c r="DQ323" s="427" t="s">
        <v>129</v>
      </c>
      <c r="DR323" s="428" t="s">
        <v>121</v>
      </c>
      <c r="DS323" s="428" t="s">
        <v>123</v>
      </c>
      <c r="DT323" s="429" t="str">
        <f>ADHB!DT323</f>
        <v/>
      </c>
      <c r="DU323" s="429"/>
      <c r="DV323" s="429">
        <f t="shared" si="2358"/>
        <v>0</v>
      </c>
      <c r="DW323" s="430"/>
      <c r="DX323" s="429">
        <f t="shared" si="2359"/>
        <v>0</v>
      </c>
      <c r="DY323" s="431"/>
      <c r="DZ323" s="432"/>
      <c r="EA323" s="432"/>
      <c r="EB323" s="429">
        <f t="shared" si="2360"/>
        <v>0</v>
      </c>
      <c r="EC323" s="430">
        <v>0.294289866351475</v>
      </c>
      <c r="ED323" s="433">
        <f t="shared" si="2361"/>
        <v>0</v>
      </c>
      <c r="EE323" s="434">
        <f t="shared" si="2362"/>
        <v>0</v>
      </c>
      <c r="EF323" s="435"/>
      <c r="EG323" s="426">
        <v>7.0</v>
      </c>
      <c r="EH323" s="427" t="s">
        <v>129</v>
      </c>
      <c r="EI323" s="428" t="s">
        <v>121</v>
      </c>
      <c r="EJ323" s="428" t="s">
        <v>123</v>
      </c>
      <c r="EK323" s="429" t="str">
        <f>ADHB!EK323</f>
        <v/>
      </c>
      <c r="EL323" s="429"/>
      <c r="EM323" s="429">
        <f t="shared" si="2363"/>
        <v>0</v>
      </c>
      <c r="EN323" s="430"/>
      <c r="EO323" s="429">
        <f t="shared" si="2364"/>
        <v>0</v>
      </c>
      <c r="EP323" s="431"/>
      <c r="EQ323" s="432"/>
      <c r="ER323" s="432"/>
      <c r="ES323" s="429">
        <f t="shared" si="2365"/>
        <v>0</v>
      </c>
      <c r="ET323" s="430">
        <v>0.294289866351475</v>
      </c>
      <c r="EU323" s="433">
        <f t="shared" si="2366"/>
        <v>0</v>
      </c>
      <c r="EV323" s="434">
        <f t="shared" si="2367"/>
        <v>0</v>
      </c>
      <c r="EW323" s="435"/>
      <c r="EX323" s="426">
        <v>7.0</v>
      </c>
      <c r="EY323" s="427" t="s">
        <v>129</v>
      </c>
      <c r="EZ323" s="428" t="s">
        <v>121</v>
      </c>
      <c r="FA323" s="428" t="s">
        <v>123</v>
      </c>
      <c r="FB323" s="429" t="str">
        <f>ADHB!FB323</f>
        <v/>
      </c>
      <c r="FC323" s="429"/>
      <c r="FD323" s="429">
        <f t="shared" si="2368"/>
        <v>0</v>
      </c>
      <c r="FE323" s="430"/>
      <c r="FF323" s="429">
        <f t="shared" si="2369"/>
        <v>0</v>
      </c>
      <c r="FG323" s="431"/>
      <c r="FH323" s="432"/>
      <c r="FI323" s="432"/>
      <c r="FJ323" s="429">
        <f t="shared" si="2370"/>
        <v>0</v>
      </c>
      <c r="FK323" s="430">
        <v>0.294289866351475</v>
      </c>
      <c r="FL323" s="433">
        <f t="shared" si="2371"/>
        <v>0</v>
      </c>
      <c r="FM323" s="434">
        <f t="shared" si="2372"/>
        <v>0</v>
      </c>
      <c r="FN323" s="435"/>
      <c r="FO323" s="426">
        <v>7.0</v>
      </c>
      <c r="FP323" s="427" t="s">
        <v>129</v>
      </c>
      <c r="FQ323" s="428" t="s">
        <v>121</v>
      </c>
      <c r="FR323" s="428" t="s">
        <v>123</v>
      </c>
      <c r="FS323" s="429" t="str">
        <f>ADHB!FS323</f>
        <v/>
      </c>
      <c r="FT323" s="429"/>
      <c r="FU323" s="429">
        <f t="shared" si="2373"/>
        <v>0</v>
      </c>
      <c r="FV323" s="430"/>
      <c r="FW323" s="429">
        <f t="shared" si="2374"/>
        <v>0</v>
      </c>
      <c r="FX323" s="431"/>
      <c r="FY323" s="432"/>
      <c r="FZ323" s="432"/>
      <c r="GA323" s="429">
        <f t="shared" si="2375"/>
        <v>0</v>
      </c>
      <c r="GB323" s="430">
        <v>0.294289866351475</v>
      </c>
      <c r="GC323" s="433">
        <f t="shared" si="2376"/>
        <v>0</v>
      </c>
      <c r="GD323" s="434">
        <f t="shared" si="2377"/>
        <v>0</v>
      </c>
      <c r="GE323" s="435"/>
      <c r="GF323" s="426">
        <v>7.0</v>
      </c>
      <c r="GG323" s="427" t="s">
        <v>129</v>
      </c>
      <c r="GH323" s="428" t="s">
        <v>121</v>
      </c>
      <c r="GI323" s="428" t="s">
        <v>123</v>
      </c>
      <c r="GJ323" s="429" t="str">
        <f>ADHB!GJ323</f>
        <v/>
      </c>
      <c r="GK323" s="429"/>
      <c r="GL323" s="429">
        <f t="shared" si="2378"/>
        <v>0</v>
      </c>
      <c r="GM323" s="430"/>
      <c r="GN323" s="429">
        <f t="shared" si="2379"/>
        <v>0</v>
      </c>
      <c r="GO323" s="431"/>
      <c r="GP323" s="432"/>
      <c r="GQ323" s="432"/>
      <c r="GR323" s="429">
        <f t="shared" si="2380"/>
        <v>0</v>
      </c>
      <c r="GS323" s="430">
        <v>0.294289866351475</v>
      </c>
      <c r="GT323" s="433">
        <f t="shared" si="2381"/>
        <v>0</v>
      </c>
      <c r="GU323" s="434">
        <f t="shared" si="2382"/>
        <v>0</v>
      </c>
      <c r="GV323" s="435"/>
      <c r="GW323" s="426">
        <v>7.0</v>
      </c>
      <c r="GX323" s="427" t="s">
        <v>129</v>
      </c>
      <c r="GY323" s="428" t="s">
        <v>121</v>
      </c>
      <c r="GZ323" s="428" t="s">
        <v>123</v>
      </c>
      <c r="HA323" s="429" t="str">
        <f>ADHB!HA323</f>
        <v/>
      </c>
      <c r="HB323" s="429"/>
      <c r="HC323" s="429">
        <f t="shared" si="2383"/>
        <v>0</v>
      </c>
      <c r="HD323" s="430"/>
      <c r="HE323" s="429">
        <f t="shared" si="2384"/>
        <v>0</v>
      </c>
      <c r="HF323" s="431"/>
      <c r="HG323" s="432"/>
      <c r="HH323" s="432"/>
      <c r="HI323" s="429">
        <f t="shared" si="2385"/>
        <v>0</v>
      </c>
      <c r="HJ323" s="430">
        <v>0.294289866351475</v>
      </c>
      <c r="HK323" s="433">
        <f t="shared" si="2386"/>
        <v>0</v>
      </c>
      <c r="HL323" s="434">
        <f t="shared" si="2387"/>
        <v>0</v>
      </c>
      <c r="HM323" s="435"/>
      <c r="HN323" s="426">
        <v>7.0</v>
      </c>
      <c r="HO323" s="427" t="s">
        <v>129</v>
      </c>
      <c r="HP323" s="428" t="s">
        <v>121</v>
      </c>
      <c r="HQ323" s="428" t="s">
        <v>123</v>
      </c>
      <c r="HR323" s="429" t="str">
        <f>ADHB!HR323</f>
        <v/>
      </c>
      <c r="HS323" s="429"/>
      <c r="HT323" s="429">
        <f t="shared" si="2388"/>
        <v>0</v>
      </c>
      <c r="HU323" s="430"/>
      <c r="HV323" s="429">
        <f t="shared" si="2389"/>
        <v>0</v>
      </c>
      <c r="HW323" s="431"/>
      <c r="HX323" s="432"/>
      <c r="HY323" s="432"/>
      <c r="HZ323" s="429">
        <f t="shared" si="2390"/>
        <v>0</v>
      </c>
      <c r="IA323" s="430">
        <v>0.294289866351475</v>
      </c>
      <c r="IB323" s="433">
        <f t="shared" si="2391"/>
        <v>0</v>
      </c>
      <c r="IC323" s="434">
        <f t="shared" si="2392"/>
        <v>0</v>
      </c>
      <c r="ID323" s="435"/>
      <c r="IE323" s="426">
        <v>7.0</v>
      </c>
      <c r="IF323" s="427" t="s">
        <v>129</v>
      </c>
      <c r="IG323" s="428" t="s">
        <v>121</v>
      </c>
      <c r="IH323" s="428" t="s">
        <v>123</v>
      </c>
      <c r="II323" s="429" t="str">
        <f>ADHB!II323</f>
        <v/>
      </c>
      <c r="IJ323" s="429"/>
      <c r="IK323" s="429">
        <f t="shared" si="2393"/>
        <v>0</v>
      </c>
      <c r="IL323" s="430"/>
      <c r="IM323" s="429">
        <f t="shared" si="2394"/>
        <v>0</v>
      </c>
      <c r="IN323" s="431"/>
      <c r="IO323" s="432"/>
      <c r="IP323" s="432"/>
      <c r="IQ323" s="429">
        <f t="shared" si="2395"/>
        <v>0</v>
      </c>
      <c r="IR323" s="430">
        <v>0.294289866351475</v>
      </c>
      <c r="IS323" s="433">
        <f t="shared" si="2396"/>
        <v>0</v>
      </c>
      <c r="IT323" s="434">
        <f t="shared" si="2397"/>
        <v>0</v>
      </c>
      <c r="IU323" s="435"/>
      <c r="IV323" s="426">
        <v>7.0</v>
      </c>
      <c r="IW323" s="427" t="s">
        <v>129</v>
      </c>
      <c r="IX323" s="428" t="s">
        <v>121</v>
      </c>
      <c r="IY323" s="428" t="s">
        <v>123</v>
      </c>
      <c r="IZ323" s="429" t="str">
        <f>ADHB!IZ323</f>
        <v/>
      </c>
      <c r="JA323" s="429"/>
      <c r="JB323" s="429">
        <f t="shared" si="2398"/>
        <v>0</v>
      </c>
      <c r="JC323" s="430"/>
      <c r="JD323" s="429">
        <f t="shared" si="2399"/>
        <v>0</v>
      </c>
      <c r="JE323" s="431"/>
      <c r="JF323" s="432"/>
      <c r="JG323" s="432"/>
      <c r="JH323" s="429">
        <f t="shared" si="2400"/>
        <v>0</v>
      </c>
      <c r="JI323" s="430">
        <v>0.294289866351475</v>
      </c>
      <c r="JJ323" s="433">
        <f t="shared" si="2401"/>
        <v>0</v>
      </c>
      <c r="JK323" s="434">
        <f t="shared" si="2402"/>
        <v>0</v>
      </c>
      <c r="JL323" s="435"/>
      <c r="JM323" s="426">
        <v>7.0</v>
      </c>
      <c r="JN323" s="427" t="s">
        <v>129</v>
      </c>
      <c r="JO323" s="428" t="s">
        <v>121</v>
      </c>
      <c r="JP323" s="428" t="s">
        <v>123</v>
      </c>
      <c r="JQ323" s="429" t="str">
        <f>ADHB!KY323</f>
        <v/>
      </c>
      <c r="JR323" s="429"/>
      <c r="JS323" s="429">
        <f t="shared" si="2403"/>
        <v>0</v>
      </c>
      <c r="JT323" s="430"/>
      <c r="JU323" s="429">
        <f t="shared" si="2404"/>
        <v>0</v>
      </c>
      <c r="JV323" s="431"/>
      <c r="JW323" s="432"/>
      <c r="JX323" s="432"/>
      <c r="JY323" s="429">
        <f t="shared" si="2405"/>
        <v>0</v>
      </c>
      <c r="JZ323" s="430">
        <v>0.294289866351475</v>
      </c>
      <c r="KA323" s="433">
        <f t="shared" si="2406"/>
        <v>0</v>
      </c>
      <c r="KB323" s="434">
        <f t="shared" si="2407"/>
        <v>0</v>
      </c>
      <c r="KC323" s="435"/>
      <c r="KD323" s="426">
        <v>7.0</v>
      </c>
      <c r="KE323" s="427" t="s">
        <v>129</v>
      </c>
      <c r="KF323" s="428" t="s">
        <v>121</v>
      </c>
      <c r="KG323" s="428" t="s">
        <v>123</v>
      </c>
      <c r="KH323" s="429" t="str">
        <f>ADHB!LP323</f>
        <v/>
      </c>
      <c r="KI323" s="429"/>
      <c r="KJ323" s="429">
        <f t="shared" si="2408"/>
        <v>0</v>
      </c>
      <c r="KK323" s="430"/>
      <c r="KL323" s="429">
        <f t="shared" si="2409"/>
        <v>0</v>
      </c>
      <c r="KM323" s="431"/>
      <c r="KN323" s="432"/>
      <c r="KO323" s="432"/>
      <c r="KP323" s="429">
        <f t="shared" si="2410"/>
        <v>0</v>
      </c>
      <c r="KQ323" s="430">
        <v>0.294289866351475</v>
      </c>
      <c r="KR323" s="433">
        <f t="shared" si="2411"/>
        <v>0</v>
      </c>
      <c r="KS323" s="434">
        <f t="shared" si="2412"/>
        <v>0</v>
      </c>
      <c r="KT323" s="435"/>
      <c r="KU323" s="436"/>
    </row>
    <row r="324" ht="15.75" customHeight="1">
      <c r="A324" s="426">
        <v>8.0</v>
      </c>
      <c r="B324" s="427" t="s">
        <v>130</v>
      </c>
      <c r="C324" s="428" t="s">
        <v>121</v>
      </c>
      <c r="D324" s="428" t="s">
        <v>123</v>
      </c>
      <c r="E324" s="429" t="str">
        <f>ADHB!E324</f>
        <v/>
      </c>
      <c r="F324" s="429"/>
      <c r="G324" s="429">
        <f t="shared" si="2323"/>
        <v>0</v>
      </c>
      <c r="H324" s="430"/>
      <c r="I324" s="429">
        <f t="shared" si="2324"/>
        <v>0</v>
      </c>
      <c r="J324" s="431"/>
      <c r="K324" s="432"/>
      <c r="L324" s="432"/>
      <c r="M324" s="429">
        <f t="shared" si="2325"/>
        <v>0</v>
      </c>
      <c r="N324" s="430">
        <v>0.294289866351475</v>
      </c>
      <c r="O324" s="433">
        <f t="shared" si="2326"/>
        <v>0</v>
      </c>
      <c r="P324" s="434">
        <f t="shared" si="2327"/>
        <v>0</v>
      </c>
      <c r="Q324" s="435"/>
      <c r="R324" s="426">
        <v>8.0</v>
      </c>
      <c r="S324" s="427" t="s">
        <v>130</v>
      </c>
      <c r="T324" s="428" t="s">
        <v>121</v>
      </c>
      <c r="U324" s="428" t="s">
        <v>123</v>
      </c>
      <c r="V324" s="429" t="str">
        <f>ADHB!V324</f>
        <v/>
      </c>
      <c r="W324" s="429"/>
      <c r="X324" s="429">
        <f t="shared" si="2328"/>
        <v>0</v>
      </c>
      <c r="Y324" s="430"/>
      <c r="Z324" s="429">
        <f t="shared" si="2329"/>
        <v>0</v>
      </c>
      <c r="AA324" s="431"/>
      <c r="AB324" s="432"/>
      <c r="AC324" s="432"/>
      <c r="AD324" s="429">
        <f t="shared" si="2330"/>
        <v>0</v>
      </c>
      <c r="AE324" s="430">
        <v>0.294289866351475</v>
      </c>
      <c r="AF324" s="433">
        <f t="shared" si="2331"/>
        <v>0</v>
      </c>
      <c r="AG324" s="434">
        <f t="shared" si="2332"/>
        <v>0</v>
      </c>
      <c r="AH324" s="435"/>
      <c r="AI324" s="426">
        <v>8.0</v>
      </c>
      <c r="AJ324" s="427" t="s">
        <v>130</v>
      </c>
      <c r="AK324" s="428" t="s">
        <v>121</v>
      </c>
      <c r="AL324" s="428" t="s">
        <v>123</v>
      </c>
      <c r="AM324" s="429" t="str">
        <f>ADHB!AM324</f>
        <v/>
      </c>
      <c r="AN324" s="429"/>
      <c r="AO324" s="429">
        <f t="shared" si="2333"/>
        <v>0</v>
      </c>
      <c r="AP324" s="430"/>
      <c r="AQ324" s="429">
        <f t="shared" si="2334"/>
        <v>0</v>
      </c>
      <c r="AR324" s="431"/>
      <c r="AS324" s="432"/>
      <c r="AT324" s="432"/>
      <c r="AU324" s="429">
        <f t="shared" si="2335"/>
        <v>0</v>
      </c>
      <c r="AV324" s="430">
        <v>0.294289866351475</v>
      </c>
      <c r="AW324" s="433">
        <f t="shared" si="2336"/>
        <v>0</v>
      </c>
      <c r="AX324" s="434">
        <f t="shared" si="2337"/>
        <v>0</v>
      </c>
      <c r="AY324" s="435"/>
      <c r="AZ324" s="426">
        <v>8.0</v>
      </c>
      <c r="BA324" s="427" t="s">
        <v>130</v>
      </c>
      <c r="BB324" s="428" t="s">
        <v>121</v>
      </c>
      <c r="BC324" s="428" t="s">
        <v>123</v>
      </c>
      <c r="BD324" s="429" t="str">
        <f>ADHB!BD324</f>
        <v/>
      </c>
      <c r="BE324" s="429"/>
      <c r="BF324" s="429">
        <f t="shared" si="2338"/>
        <v>0</v>
      </c>
      <c r="BG324" s="430"/>
      <c r="BH324" s="429">
        <f t="shared" si="2339"/>
        <v>0</v>
      </c>
      <c r="BI324" s="431"/>
      <c r="BJ324" s="432"/>
      <c r="BK324" s="432"/>
      <c r="BL324" s="429">
        <f t="shared" si="2340"/>
        <v>0</v>
      </c>
      <c r="BM324" s="430">
        <v>0.294289866351475</v>
      </c>
      <c r="BN324" s="433">
        <f t="shared" si="2341"/>
        <v>0</v>
      </c>
      <c r="BO324" s="434">
        <f t="shared" si="2342"/>
        <v>0</v>
      </c>
      <c r="BP324" s="435"/>
      <c r="BQ324" s="426">
        <v>8.0</v>
      </c>
      <c r="BR324" s="427" t="s">
        <v>130</v>
      </c>
      <c r="BS324" s="428" t="s">
        <v>121</v>
      </c>
      <c r="BT324" s="428" t="s">
        <v>123</v>
      </c>
      <c r="BU324" s="429" t="str">
        <f>ADHB!BU324</f>
        <v/>
      </c>
      <c r="BV324" s="429"/>
      <c r="BW324" s="429">
        <f t="shared" si="2343"/>
        <v>0</v>
      </c>
      <c r="BX324" s="430"/>
      <c r="BY324" s="429">
        <f t="shared" si="2344"/>
        <v>0</v>
      </c>
      <c r="BZ324" s="431"/>
      <c r="CA324" s="432"/>
      <c r="CB324" s="432"/>
      <c r="CC324" s="429">
        <f t="shared" si="2345"/>
        <v>0</v>
      </c>
      <c r="CD324" s="430">
        <v>0.294289866351475</v>
      </c>
      <c r="CE324" s="433">
        <f t="shared" si="2346"/>
        <v>0</v>
      </c>
      <c r="CF324" s="434">
        <f t="shared" si="2347"/>
        <v>0</v>
      </c>
      <c r="CG324" s="435"/>
      <c r="CH324" s="426">
        <v>8.0</v>
      </c>
      <c r="CI324" s="427" t="s">
        <v>130</v>
      </c>
      <c r="CJ324" s="428" t="s">
        <v>121</v>
      </c>
      <c r="CK324" s="428" t="s">
        <v>123</v>
      </c>
      <c r="CL324" s="429" t="str">
        <f>ADHB!CL324</f>
        <v/>
      </c>
      <c r="CM324" s="429"/>
      <c r="CN324" s="429">
        <f t="shared" si="2348"/>
        <v>0</v>
      </c>
      <c r="CO324" s="430"/>
      <c r="CP324" s="429">
        <f t="shared" si="2349"/>
        <v>0</v>
      </c>
      <c r="CQ324" s="431"/>
      <c r="CR324" s="432"/>
      <c r="CS324" s="432"/>
      <c r="CT324" s="429">
        <f t="shared" si="2350"/>
        <v>0</v>
      </c>
      <c r="CU324" s="430">
        <v>0.294289866351475</v>
      </c>
      <c r="CV324" s="433">
        <f t="shared" si="2351"/>
        <v>0</v>
      </c>
      <c r="CW324" s="434">
        <f t="shared" si="2352"/>
        <v>0</v>
      </c>
      <c r="CX324" s="435"/>
      <c r="CY324" s="426">
        <v>8.0</v>
      </c>
      <c r="CZ324" s="427" t="s">
        <v>130</v>
      </c>
      <c r="DA324" s="428" t="s">
        <v>121</v>
      </c>
      <c r="DB324" s="428" t="s">
        <v>123</v>
      </c>
      <c r="DC324" s="429" t="str">
        <f>ADHB!DC324</f>
        <v/>
      </c>
      <c r="DD324" s="429"/>
      <c r="DE324" s="429">
        <f t="shared" si="2353"/>
        <v>0</v>
      </c>
      <c r="DF324" s="430"/>
      <c r="DG324" s="429">
        <f t="shared" si="2354"/>
        <v>0</v>
      </c>
      <c r="DH324" s="431"/>
      <c r="DI324" s="432"/>
      <c r="DJ324" s="432"/>
      <c r="DK324" s="429">
        <f t="shared" si="2355"/>
        <v>0</v>
      </c>
      <c r="DL324" s="430">
        <v>0.294289866351475</v>
      </c>
      <c r="DM324" s="433">
        <f t="shared" si="2356"/>
        <v>0</v>
      </c>
      <c r="DN324" s="434">
        <f t="shared" si="2357"/>
        <v>0</v>
      </c>
      <c r="DO324" s="435"/>
      <c r="DP324" s="426">
        <v>8.0</v>
      </c>
      <c r="DQ324" s="427" t="s">
        <v>130</v>
      </c>
      <c r="DR324" s="428" t="s">
        <v>121</v>
      </c>
      <c r="DS324" s="428" t="s">
        <v>123</v>
      </c>
      <c r="DT324" s="429" t="str">
        <f>ADHB!DT324</f>
        <v/>
      </c>
      <c r="DU324" s="429"/>
      <c r="DV324" s="429">
        <f t="shared" si="2358"/>
        <v>0</v>
      </c>
      <c r="DW324" s="430"/>
      <c r="DX324" s="429">
        <f t="shared" si="2359"/>
        <v>0</v>
      </c>
      <c r="DY324" s="431"/>
      <c r="DZ324" s="432"/>
      <c r="EA324" s="432"/>
      <c r="EB324" s="429">
        <f t="shared" si="2360"/>
        <v>0</v>
      </c>
      <c r="EC324" s="430">
        <v>0.294289866351475</v>
      </c>
      <c r="ED324" s="433">
        <f t="shared" si="2361"/>
        <v>0</v>
      </c>
      <c r="EE324" s="434">
        <f t="shared" si="2362"/>
        <v>0</v>
      </c>
      <c r="EF324" s="435"/>
      <c r="EG324" s="426">
        <v>8.0</v>
      </c>
      <c r="EH324" s="427" t="s">
        <v>130</v>
      </c>
      <c r="EI324" s="428" t="s">
        <v>121</v>
      </c>
      <c r="EJ324" s="428" t="s">
        <v>123</v>
      </c>
      <c r="EK324" s="429" t="str">
        <f>ADHB!EK324</f>
        <v/>
      </c>
      <c r="EL324" s="429"/>
      <c r="EM324" s="429">
        <f t="shared" si="2363"/>
        <v>0</v>
      </c>
      <c r="EN324" s="430"/>
      <c r="EO324" s="429">
        <f t="shared" si="2364"/>
        <v>0</v>
      </c>
      <c r="EP324" s="431"/>
      <c r="EQ324" s="432"/>
      <c r="ER324" s="432"/>
      <c r="ES324" s="429">
        <f t="shared" si="2365"/>
        <v>0</v>
      </c>
      <c r="ET324" s="430">
        <v>0.294289866351475</v>
      </c>
      <c r="EU324" s="433">
        <f t="shared" si="2366"/>
        <v>0</v>
      </c>
      <c r="EV324" s="434">
        <f t="shared" si="2367"/>
        <v>0</v>
      </c>
      <c r="EW324" s="435"/>
      <c r="EX324" s="426">
        <v>8.0</v>
      </c>
      <c r="EY324" s="427" t="s">
        <v>130</v>
      </c>
      <c r="EZ324" s="428" t="s">
        <v>121</v>
      </c>
      <c r="FA324" s="428" t="s">
        <v>123</v>
      </c>
      <c r="FB324" s="429" t="str">
        <f>ADHB!FB324</f>
        <v/>
      </c>
      <c r="FC324" s="429"/>
      <c r="FD324" s="429">
        <f t="shared" si="2368"/>
        <v>0</v>
      </c>
      <c r="FE324" s="430"/>
      <c r="FF324" s="429">
        <f t="shared" si="2369"/>
        <v>0</v>
      </c>
      <c r="FG324" s="431"/>
      <c r="FH324" s="432"/>
      <c r="FI324" s="432"/>
      <c r="FJ324" s="429">
        <f t="shared" si="2370"/>
        <v>0</v>
      </c>
      <c r="FK324" s="430">
        <v>0.294289866351475</v>
      </c>
      <c r="FL324" s="433">
        <f t="shared" si="2371"/>
        <v>0</v>
      </c>
      <c r="FM324" s="434">
        <f t="shared" si="2372"/>
        <v>0</v>
      </c>
      <c r="FN324" s="435"/>
      <c r="FO324" s="426">
        <v>8.0</v>
      </c>
      <c r="FP324" s="427" t="s">
        <v>130</v>
      </c>
      <c r="FQ324" s="428" t="s">
        <v>121</v>
      </c>
      <c r="FR324" s="428" t="s">
        <v>123</v>
      </c>
      <c r="FS324" s="429" t="str">
        <f>ADHB!FS324</f>
        <v/>
      </c>
      <c r="FT324" s="429"/>
      <c r="FU324" s="429">
        <f t="shared" si="2373"/>
        <v>0</v>
      </c>
      <c r="FV324" s="430"/>
      <c r="FW324" s="429">
        <f t="shared" si="2374"/>
        <v>0</v>
      </c>
      <c r="FX324" s="431"/>
      <c r="FY324" s="432"/>
      <c r="FZ324" s="432"/>
      <c r="GA324" s="429">
        <f t="shared" si="2375"/>
        <v>0</v>
      </c>
      <c r="GB324" s="430">
        <v>0.294289866351475</v>
      </c>
      <c r="GC324" s="433">
        <f t="shared" si="2376"/>
        <v>0</v>
      </c>
      <c r="GD324" s="434">
        <f t="shared" si="2377"/>
        <v>0</v>
      </c>
      <c r="GE324" s="435"/>
      <c r="GF324" s="426">
        <v>8.0</v>
      </c>
      <c r="GG324" s="427" t="s">
        <v>130</v>
      </c>
      <c r="GH324" s="428" t="s">
        <v>121</v>
      </c>
      <c r="GI324" s="428" t="s">
        <v>123</v>
      </c>
      <c r="GJ324" s="429" t="str">
        <f>ADHB!GJ324</f>
        <v/>
      </c>
      <c r="GK324" s="429"/>
      <c r="GL324" s="429">
        <f t="shared" si="2378"/>
        <v>0</v>
      </c>
      <c r="GM324" s="430"/>
      <c r="GN324" s="429">
        <f t="shared" si="2379"/>
        <v>0</v>
      </c>
      <c r="GO324" s="431"/>
      <c r="GP324" s="432"/>
      <c r="GQ324" s="432"/>
      <c r="GR324" s="429">
        <f t="shared" si="2380"/>
        <v>0</v>
      </c>
      <c r="GS324" s="430">
        <v>0.294289866351475</v>
      </c>
      <c r="GT324" s="433">
        <f t="shared" si="2381"/>
        <v>0</v>
      </c>
      <c r="GU324" s="434">
        <f t="shared" si="2382"/>
        <v>0</v>
      </c>
      <c r="GV324" s="435"/>
      <c r="GW324" s="426">
        <v>8.0</v>
      </c>
      <c r="GX324" s="427" t="s">
        <v>130</v>
      </c>
      <c r="GY324" s="428" t="s">
        <v>121</v>
      </c>
      <c r="GZ324" s="428" t="s">
        <v>123</v>
      </c>
      <c r="HA324" s="429" t="str">
        <f>ADHB!HA324</f>
        <v/>
      </c>
      <c r="HB324" s="429"/>
      <c r="HC324" s="429">
        <f t="shared" si="2383"/>
        <v>0</v>
      </c>
      <c r="HD324" s="430"/>
      <c r="HE324" s="429">
        <f t="shared" si="2384"/>
        <v>0</v>
      </c>
      <c r="HF324" s="431"/>
      <c r="HG324" s="432"/>
      <c r="HH324" s="432"/>
      <c r="HI324" s="429">
        <f t="shared" si="2385"/>
        <v>0</v>
      </c>
      <c r="HJ324" s="430">
        <v>0.294289866351475</v>
      </c>
      <c r="HK324" s="433">
        <f t="shared" si="2386"/>
        <v>0</v>
      </c>
      <c r="HL324" s="434">
        <f t="shared" si="2387"/>
        <v>0</v>
      </c>
      <c r="HM324" s="435"/>
      <c r="HN324" s="426">
        <v>8.0</v>
      </c>
      <c r="HO324" s="427" t="s">
        <v>130</v>
      </c>
      <c r="HP324" s="428" t="s">
        <v>121</v>
      </c>
      <c r="HQ324" s="428" t="s">
        <v>123</v>
      </c>
      <c r="HR324" s="429" t="str">
        <f>ADHB!HR324</f>
        <v/>
      </c>
      <c r="HS324" s="429"/>
      <c r="HT324" s="429">
        <f t="shared" si="2388"/>
        <v>0</v>
      </c>
      <c r="HU324" s="430"/>
      <c r="HV324" s="429">
        <f t="shared" si="2389"/>
        <v>0</v>
      </c>
      <c r="HW324" s="431"/>
      <c r="HX324" s="432"/>
      <c r="HY324" s="432"/>
      <c r="HZ324" s="429">
        <f t="shared" si="2390"/>
        <v>0</v>
      </c>
      <c r="IA324" s="430">
        <v>0.294289866351475</v>
      </c>
      <c r="IB324" s="433">
        <f t="shared" si="2391"/>
        <v>0</v>
      </c>
      <c r="IC324" s="434">
        <f t="shared" si="2392"/>
        <v>0</v>
      </c>
      <c r="ID324" s="435"/>
      <c r="IE324" s="426">
        <v>8.0</v>
      </c>
      <c r="IF324" s="427" t="s">
        <v>130</v>
      </c>
      <c r="IG324" s="428" t="s">
        <v>121</v>
      </c>
      <c r="IH324" s="428" t="s">
        <v>123</v>
      </c>
      <c r="II324" s="429" t="str">
        <f>ADHB!II324</f>
        <v/>
      </c>
      <c r="IJ324" s="429"/>
      <c r="IK324" s="429">
        <f t="shared" si="2393"/>
        <v>0</v>
      </c>
      <c r="IL324" s="430"/>
      <c r="IM324" s="429">
        <f t="shared" si="2394"/>
        <v>0</v>
      </c>
      <c r="IN324" s="431"/>
      <c r="IO324" s="432"/>
      <c r="IP324" s="432"/>
      <c r="IQ324" s="429">
        <f t="shared" si="2395"/>
        <v>0</v>
      </c>
      <c r="IR324" s="430">
        <v>0.294289866351475</v>
      </c>
      <c r="IS324" s="433">
        <f t="shared" si="2396"/>
        <v>0</v>
      </c>
      <c r="IT324" s="434">
        <f t="shared" si="2397"/>
        <v>0</v>
      </c>
      <c r="IU324" s="435"/>
      <c r="IV324" s="426">
        <v>8.0</v>
      </c>
      <c r="IW324" s="427" t="s">
        <v>130</v>
      </c>
      <c r="IX324" s="428" t="s">
        <v>121</v>
      </c>
      <c r="IY324" s="428" t="s">
        <v>123</v>
      </c>
      <c r="IZ324" s="429" t="str">
        <f>ADHB!IZ324</f>
        <v/>
      </c>
      <c r="JA324" s="429"/>
      <c r="JB324" s="429">
        <f t="shared" si="2398"/>
        <v>0</v>
      </c>
      <c r="JC324" s="430"/>
      <c r="JD324" s="429">
        <f t="shared" si="2399"/>
        <v>0</v>
      </c>
      <c r="JE324" s="431"/>
      <c r="JF324" s="432"/>
      <c r="JG324" s="432"/>
      <c r="JH324" s="429">
        <f t="shared" si="2400"/>
        <v>0</v>
      </c>
      <c r="JI324" s="430">
        <v>0.294289866351475</v>
      </c>
      <c r="JJ324" s="433">
        <f t="shared" si="2401"/>
        <v>0</v>
      </c>
      <c r="JK324" s="434">
        <f t="shared" si="2402"/>
        <v>0</v>
      </c>
      <c r="JL324" s="435"/>
      <c r="JM324" s="426">
        <v>8.0</v>
      </c>
      <c r="JN324" s="427" t="s">
        <v>130</v>
      </c>
      <c r="JO324" s="428" t="s">
        <v>121</v>
      </c>
      <c r="JP324" s="428" t="s">
        <v>123</v>
      </c>
      <c r="JQ324" s="429" t="str">
        <f>ADHB!KY324</f>
        <v/>
      </c>
      <c r="JR324" s="429"/>
      <c r="JS324" s="429">
        <f t="shared" si="2403"/>
        <v>0</v>
      </c>
      <c r="JT324" s="430"/>
      <c r="JU324" s="429">
        <f t="shared" si="2404"/>
        <v>0</v>
      </c>
      <c r="JV324" s="431"/>
      <c r="JW324" s="432"/>
      <c r="JX324" s="432"/>
      <c r="JY324" s="429">
        <f t="shared" si="2405"/>
        <v>0</v>
      </c>
      <c r="JZ324" s="430">
        <v>0.294289866351475</v>
      </c>
      <c r="KA324" s="433">
        <f t="shared" si="2406"/>
        <v>0</v>
      </c>
      <c r="KB324" s="434">
        <f t="shared" si="2407"/>
        <v>0</v>
      </c>
      <c r="KC324" s="435"/>
      <c r="KD324" s="426">
        <v>8.0</v>
      </c>
      <c r="KE324" s="427" t="s">
        <v>130</v>
      </c>
      <c r="KF324" s="428" t="s">
        <v>121</v>
      </c>
      <c r="KG324" s="428" t="s">
        <v>123</v>
      </c>
      <c r="KH324" s="429" t="str">
        <f>ADHB!LP324</f>
        <v/>
      </c>
      <c r="KI324" s="429"/>
      <c r="KJ324" s="429">
        <f t="shared" si="2408"/>
        <v>0</v>
      </c>
      <c r="KK324" s="430"/>
      <c r="KL324" s="429">
        <f t="shared" si="2409"/>
        <v>0</v>
      </c>
      <c r="KM324" s="431"/>
      <c r="KN324" s="432"/>
      <c r="KO324" s="432"/>
      <c r="KP324" s="429">
        <f t="shared" si="2410"/>
        <v>0</v>
      </c>
      <c r="KQ324" s="430">
        <v>0.294289866351475</v>
      </c>
      <c r="KR324" s="433">
        <f t="shared" si="2411"/>
        <v>0</v>
      </c>
      <c r="KS324" s="434">
        <f t="shared" si="2412"/>
        <v>0</v>
      </c>
      <c r="KT324" s="435"/>
      <c r="KU324" s="436"/>
    </row>
    <row r="325" ht="15.75" customHeight="1">
      <c r="A325" s="426">
        <v>9.0</v>
      </c>
      <c r="B325" s="427" t="s">
        <v>131</v>
      </c>
      <c r="C325" s="428" t="s">
        <v>121</v>
      </c>
      <c r="D325" s="428" t="s">
        <v>123</v>
      </c>
      <c r="E325" s="437"/>
      <c r="F325" s="429"/>
      <c r="G325" s="429">
        <f t="shared" si="2323"/>
        <v>0</v>
      </c>
      <c r="H325" s="430"/>
      <c r="I325" s="429">
        <f t="shared" si="2324"/>
        <v>0</v>
      </c>
      <c r="J325" s="431"/>
      <c r="K325" s="432"/>
      <c r="L325" s="432"/>
      <c r="M325" s="429">
        <f t="shared" si="2325"/>
        <v>0</v>
      </c>
      <c r="N325" s="430">
        <v>0.294289866351475</v>
      </c>
      <c r="O325" s="433">
        <f t="shared" si="2326"/>
        <v>0</v>
      </c>
      <c r="P325" s="434">
        <f t="shared" si="2327"/>
        <v>0</v>
      </c>
      <c r="Q325" s="435"/>
      <c r="R325" s="426">
        <v>9.0</v>
      </c>
      <c r="S325" s="427" t="s">
        <v>131</v>
      </c>
      <c r="T325" s="428" t="s">
        <v>121</v>
      </c>
      <c r="U325" s="428" t="s">
        <v>123</v>
      </c>
      <c r="V325" s="429" t="str">
        <f>ADHB!V325</f>
        <v/>
      </c>
      <c r="W325" s="429"/>
      <c r="X325" s="429">
        <f t="shared" si="2328"/>
        <v>0</v>
      </c>
      <c r="Y325" s="430"/>
      <c r="Z325" s="429">
        <f t="shared" si="2329"/>
        <v>0</v>
      </c>
      <c r="AA325" s="431"/>
      <c r="AB325" s="432"/>
      <c r="AC325" s="432"/>
      <c r="AD325" s="429">
        <f t="shared" si="2330"/>
        <v>0</v>
      </c>
      <c r="AE325" s="430">
        <v>0.294289866351475</v>
      </c>
      <c r="AF325" s="433">
        <f t="shared" si="2331"/>
        <v>0</v>
      </c>
      <c r="AG325" s="434">
        <f t="shared" si="2332"/>
        <v>0</v>
      </c>
      <c r="AH325" s="435"/>
      <c r="AI325" s="426">
        <v>9.0</v>
      </c>
      <c r="AJ325" s="427" t="s">
        <v>131</v>
      </c>
      <c r="AK325" s="428" t="s">
        <v>121</v>
      </c>
      <c r="AL325" s="428" t="s">
        <v>123</v>
      </c>
      <c r="AM325" s="429" t="str">
        <f>ADHB!AM325</f>
        <v/>
      </c>
      <c r="AN325" s="429"/>
      <c r="AO325" s="429">
        <f t="shared" si="2333"/>
        <v>0</v>
      </c>
      <c r="AP325" s="430"/>
      <c r="AQ325" s="429">
        <f t="shared" si="2334"/>
        <v>0</v>
      </c>
      <c r="AR325" s="431"/>
      <c r="AS325" s="432"/>
      <c r="AT325" s="432"/>
      <c r="AU325" s="429">
        <f t="shared" si="2335"/>
        <v>0</v>
      </c>
      <c r="AV325" s="430">
        <v>0.294289866351475</v>
      </c>
      <c r="AW325" s="433">
        <f t="shared" si="2336"/>
        <v>0</v>
      </c>
      <c r="AX325" s="434">
        <f t="shared" si="2337"/>
        <v>0</v>
      </c>
      <c r="AY325" s="435"/>
      <c r="AZ325" s="426">
        <v>9.0</v>
      </c>
      <c r="BA325" s="427" t="s">
        <v>131</v>
      </c>
      <c r="BB325" s="428" t="s">
        <v>121</v>
      </c>
      <c r="BC325" s="428" t="s">
        <v>123</v>
      </c>
      <c r="BD325" s="429" t="str">
        <f>ADHB!BD325</f>
        <v/>
      </c>
      <c r="BE325" s="429"/>
      <c r="BF325" s="429">
        <f t="shared" si="2338"/>
        <v>0</v>
      </c>
      <c r="BG325" s="430"/>
      <c r="BH325" s="429">
        <f t="shared" si="2339"/>
        <v>0</v>
      </c>
      <c r="BI325" s="431"/>
      <c r="BJ325" s="432"/>
      <c r="BK325" s="432"/>
      <c r="BL325" s="429">
        <f t="shared" si="2340"/>
        <v>0</v>
      </c>
      <c r="BM325" s="430">
        <v>0.294289866351475</v>
      </c>
      <c r="BN325" s="433">
        <f t="shared" si="2341"/>
        <v>0</v>
      </c>
      <c r="BO325" s="434">
        <f t="shared" si="2342"/>
        <v>0</v>
      </c>
      <c r="BP325" s="435"/>
      <c r="BQ325" s="426">
        <v>9.0</v>
      </c>
      <c r="BR325" s="427" t="s">
        <v>131</v>
      </c>
      <c r="BS325" s="428" t="s">
        <v>121</v>
      </c>
      <c r="BT325" s="428" t="s">
        <v>123</v>
      </c>
      <c r="BU325" s="429" t="str">
        <f>ADHB!BU325</f>
        <v/>
      </c>
      <c r="BV325" s="429"/>
      <c r="BW325" s="429">
        <f t="shared" si="2343"/>
        <v>0</v>
      </c>
      <c r="BX325" s="430"/>
      <c r="BY325" s="429">
        <f t="shared" si="2344"/>
        <v>0</v>
      </c>
      <c r="BZ325" s="431"/>
      <c r="CA325" s="432"/>
      <c r="CB325" s="432"/>
      <c r="CC325" s="429">
        <f t="shared" si="2345"/>
        <v>0</v>
      </c>
      <c r="CD325" s="430">
        <v>0.294289866351475</v>
      </c>
      <c r="CE325" s="433">
        <f t="shared" si="2346"/>
        <v>0</v>
      </c>
      <c r="CF325" s="434">
        <f t="shared" si="2347"/>
        <v>0</v>
      </c>
      <c r="CG325" s="435"/>
      <c r="CH325" s="426">
        <v>9.0</v>
      </c>
      <c r="CI325" s="427" t="s">
        <v>131</v>
      </c>
      <c r="CJ325" s="428" t="s">
        <v>121</v>
      </c>
      <c r="CK325" s="428" t="s">
        <v>123</v>
      </c>
      <c r="CL325" s="429" t="str">
        <f>ADHB!CL325</f>
        <v/>
      </c>
      <c r="CM325" s="429"/>
      <c r="CN325" s="429">
        <f t="shared" si="2348"/>
        <v>0</v>
      </c>
      <c r="CO325" s="430"/>
      <c r="CP325" s="429">
        <f t="shared" si="2349"/>
        <v>0</v>
      </c>
      <c r="CQ325" s="431"/>
      <c r="CR325" s="432"/>
      <c r="CS325" s="432"/>
      <c r="CT325" s="429">
        <f t="shared" si="2350"/>
        <v>0</v>
      </c>
      <c r="CU325" s="430">
        <v>0.294289866351475</v>
      </c>
      <c r="CV325" s="433">
        <f t="shared" si="2351"/>
        <v>0</v>
      </c>
      <c r="CW325" s="434">
        <f t="shared" si="2352"/>
        <v>0</v>
      </c>
      <c r="CX325" s="435"/>
      <c r="CY325" s="426">
        <v>9.0</v>
      </c>
      <c r="CZ325" s="427" t="s">
        <v>131</v>
      </c>
      <c r="DA325" s="428" t="s">
        <v>121</v>
      </c>
      <c r="DB325" s="428" t="s">
        <v>123</v>
      </c>
      <c r="DC325" s="429" t="str">
        <f>ADHB!DC325</f>
        <v/>
      </c>
      <c r="DD325" s="429"/>
      <c r="DE325" s="429">
        <f t="shared" si="2353"/>
        <v>0</v>
      </c>
      <c r="DF325" s="430"/>
      <c r="DG325" s="429">
        <f t="shared" si="2354"/>
        <v>0</v>
      </c>
      <c r="DH325" s="431"/>
      <c r="DI325" s="432"/>
      <c r="DJ325" s="432"/>
      <c r="DK325" s="429">
        <f t="shared" si="2355"/>
        <v>0</v>
      </c>
      <c r="DL325" s="430">
        <v>0.294289866351475</v>
      </c>
      <c r="DM325" s="433">
        <f t="shared" si="2356"/>
        <v>0</v>
      </c>
      <c r="DN325" s="434">
        <f t="shared" si="2357"/>
        <v>0</v>
      </c>
      <c r="DO325" s="435"/>
      <c r="DP325" s="426">
        <v>9.0</v>
      </c>
      <c r="DQ325" s="427" t="s">
        <v>131</v>
      </c>
      <c r="DR325" s="428" t="s">
        <v>121</v>
      </c>
      <c r="DS325" s="428" t="s">
        <v>123</v>
      </c>
      <c r="DT325" s="429" t="str">
        <f>ADHB!DT325</f>
        <v/>
      </c>
      <c r="DU325" s="429"/>
      <c r="DV325" s="429">
        <f t="shared" si="2358"/>
        <v>0</v>
      </c>
      <c r="DW325" s="430"/>
      <c r="DX325" s="429">
        <f t="shared" si="2359"/>
        <v>0</v>
      </c>
      <c r="DY325" s="431"/>
      <c r="DZ325" s="432"/>
      <c r="EA325" s="432"/>
      <c r="EB325" s="429">
        <f t="shared" si="2360"/>
        <v>0</v>
      </c>
      <c r="EC325" s="430">
        <v>0.294289866351475</v>
      </c>
      <c r="ED325" s="433">
        <f t="shared" si="2361"/>
        <v>0</v>
      </c>
      <c r="EE325" s="434">
        <f t="shared" si="2362"/>
        <v>0</v>
      </c>
      <c r="EF325" s="435"/>
      <c r="EG325" s="426">
        <v>9.0</v>
      </c>
      <c r="EH325" s="427" t="s">
        <v>131</v>
      </c>
      <c r="EI325" s="428" t="s">
        <v>121</v>
      </c>
      <c r="EJ325" s="428" t="s">
        <v>123</v>
      </c>
      <c r="EK325" s="429" t="str">
        <f>ADHB!EK325</f>
        <v/>
      </c>
      <c r="EL325" s="429"/>
      <c r="EM325" s="429">
        <f t="shared" si="2363"/>
        <v>0</v>
      </c>
      <c r="EN325" s="430"/>
      <c r="EO325" s="429">
        <f t="shared" si="2364"/>
        <v>0</v>
      </c>
      <c r="EP325" s="431"/>
      <c r="EQ325" s="432"/>
      <c r="ER325" s="432"/>
      <c r="ES325" s="429">
        <f t="shared" si="2365"/>
        <v>0</v>
      </c>
      <c r="ET325" s="430">
        <v>0.294289866351475</v>
      </c>
      <c r="EU325" s="433">
        <f t="shared" si="2366"/>
        <v>0</v>
      </c>
      <c r="EV325" s="434">
        <f t="shared" si="2367"/>
        <v>0</v>
      </c>
      <c r="EW325" s="435"/>
      <c r="EX325" s="426">
        <v>9.0</v>
      </c>
      <c r="EY325" s="427" t="s">
        <v>131</v>
      </c>
      <c r="EZ325" s="428" t="s">
        <v>121</v>
      </c>
      <c r="FA325" s="428" t="s">
        <v>123</v>
      </c>
      <c r="FB325" s="429" t="str">
        <f>ADHB!FB325</f>
        <v/>
      </c>
      <c r="FC325" s="429"/>
      <c r="FD325" s="429">
        <f t="shared" si="2368"/>
        <v>0</v>
      </c>
      <c r="FE325" s="430"/>
      <c r="FF325" s="429">
        <f t="shared" si="2369"/>
        <v>0</v>
      </c>
      <c r="FG325" s="431"/>
      <c r="FH325" s="432"/>
      <c r="FI325" s="432"/>
      <c r="FJ325" s="429">
        <f t="shared" si="2370"/>
        <v>0</v>
      </c>
      <c r="FK325" s="430">
        <v>0.294289866351475</v>
      </c>
      <c r="FL325" s="433">
        <f t="shared" si="2371"/>
        <v>0</v>
      </c>
      <c r="FM325" s="434">
        <f t="shared" si="2372"/>
        <v>0</v>
      </c>
      <c r="FN325" s="435"/>
      <c r="FO325" s="426">
        <v>9.0</v>
      </c>
      <c r="FP325" s="427" t="s">
        <v>131</v>
      </c>
      <c r="FQ325" s="428" t="s">
        <v>121</v>
      </c>
      <c r="FR325" s="428" t="s">
        <v>123</v>
      </c>
      <c r="FS325" s="429" t="str">
        <f>ADHB!FS325</f>
        <v/>
      </c>
      <c r="FT325" s="429"/>
      <c r="FU325" s="429">
        <f t="shared" si="2373"/>
        <v>0</v>
      </c>
      <c r="FV325" s="430"/>
      <c r="FW325" s="429">
        <f t="shared" si="2374"/>
        <v>0</v>
      </c>
      <c r="FX325" s="431"/>
      <c r="FY325" s="432"/>
      <c r="FZ325" s="432"/>
      <c r="GA325" s="429">
        <f t="shared" si="2375"/>
        <v>0</v>
      </c>
      <c r="GB325" s="430">
        <v>0.294289866351475</v>
      </c>
      <c r="GC325" s="433">
        <f t="shared" si="2376"/>
        <v>0</v>
      </c>
      <c r="GD325" s="434">
        <f t="shared" si="2377"/>
        <v>0</v>
      </c>
      <c r="GE325" s="435"/>
      <c r="GF325" s="426">
        <v>9.0</v>
      </c>
      <c r="GG325" s="427" t="s">
        <v>131</v>
      </c>
      <c r="GH325" s="428" t="s">
        <v>121</v>
      </c>
      <c r="GI325" s="428" t="s">
        <v>123</v>
      </c>
      <c r="GJ325" s="429" t="str">
        <f>ADHB!GJ325</f>
        <v/>
      </c>
      <c r="GK325" s="429"/>
      <c r="GL325" s="429">
        <f t="shared" si="2378"/>
        <v>0</v>
      </c>
      <c r="GM325" s="430"/>
      <c r="GN325" s="429">
        <f t="shared" si="2379"/>
        <v>0</v>
      </c>
      <c r="GO325" s="431"/>
      <c r="GP325" s="432"/>
      <c r="GQ325" s="432"/>
      <c r="GR325" s="429">
        <f t="shared" si="2380"/>
        <v>0</v>
      </c>
      <c r="GS325" s="430">
        <v>0.294289866351475</v>
      </c>
      <c r="GT325" s="433">
        <f t="shared" si="2381"/>
        <v>0</v>
      </c>
      <c r="GU325" s="434">
        <f t="shared" si="2382"/>
        <v>0</v>
      </c>
      <c r="GV325" s="435"/>
      <c r="GW325" s="426">
        <v>9.0</v>
      </c>
      <c r="GX325" s="427" t="s">
        <v>131</v>
      </c>
      <c r="GY325" s="428" t="s">
        <v>121</v>
      </c>
      <c r="GZ325" s="428" t="s">
        <v>123</v>
      </c>
      <c r="HA325" s="429" t="str">
        <f>ADHB!HA325</f>
        <v/>
      </c>
      <c r="HB325" s="429"/>
      <c r="HC325" s="429">
        <f t="shared" si="2383"/>
        <v>0</v>
      </c>
      <c r="HD325" s="430"/>
      <c r="HE325" s="429">
        <f t="shared" si="2384"/>
        <v>0</v>
      </c>
      <c r="HF325" s="431"/>
      <c r="HG325" s="432"/>
      <c r="HH325" s="432"/>
      <c r="HI325" s="429">
        <f t="shared" si="2385"/>
        <v>0</v>
      </c>
      <c r="HJ325" s="430">
        <v>0.294289866351475</v>
      </c>
      <c r="HK325" s="433">
        <f t="shared" si="2386"/>
        <v>0</v>
      </c>
      <c r="HL325" s="434">
        <f t="shared" si="2387"/>
        <v>0</v>
      </c>
      <c r="HM325" s="435"/>
      <c r="HN325" s="426">
        <v>9.0</v>
      </c>
      <c r="HO325" s="427" t="s">
        <v>131</v>
      </c>
      <c r="HP325" s="428" t="s">
        <v>121</v>
      </c>
      <c r="HQ325" s="428" t="s">
        <v>123</v>
      </c>
      <c r="HR325" s="429" t="str">
        <f>ADHB!HR325</f>
        <v/>
      </c>
      <c r="HS325" s="429"/>
      <c r="HT325" s="429">
        <f t="shared" si="2388"/>
        <v>0</v>
      </c>
      <c r="HU325" s="430"/>
      <c r="HV325" s="429">
        <f t="shared" si="2389"/>
        <v>0</v>
      </c>
      <c r="HW325" s="431"/>
      <c r="HX325" s="432"/>
      <c r="HY325" s="432"/>
      <c r="HZ325" s="429">
        <f t="shared" si="2390"/>
        <v>0</v>
      </c>
      <c r="IA325" s="430">
        <v>0.294289866351475</v>
      </c>
      <c r="IB325" s="433">
        <f t="shared" si="2391"/>
        <v>0</v>
      </c>
      <c r="IC325" s="434">
        <f t="shared" si="2392"/>
        <v>0</v>
      </c>
      <c r="ID325" s="435"/>
      <c r="IE325" s="426">
        <v>9.0</v>
      </c>
      <c r="IF325" s="427" t="s">
        <v>131</v>
      </c>
      <c r="IG325" s="428" t="s">
        <v>121</v>
      </c>
      <c r="IH325" s="428" t="s">
        <v>123</v>
      </c>
      <c r="II325" s="429" t="str">
        <f>ADHB!II325</f>
        <v/>
      </c>
      <c r="IJ325" s="429"/>
      <c r="IK325" s="429">
        <f t="shared" si="2393"/>
        <v>0</v>
      </c>
      <c r="IL325" s="430"/>
      <c r="IM325" s="429">
        <f t="shared" si="2394"/>
        <v>0</v>
      </c>
      <c r="IN325" s="431"/>
      <c r="IO325" s="432"/>
      <c r="IP325" s="432"/>
      <c r="IQ325" s="429">
        <f t="shared" si="2395"/>
        <v>0</v>
      </c>
      <c r="IR325" s="430">
        <v>0.294289866351475</v>
      </c>
      <c r="IS325" s="433">
        <f t="shared" si="2396"/>
        <v>0</v>
      </c>
      <c r="IT325" s="434">
        <f t="shared" si="2397"/>
        <v>0</v>
      </c>
      <c r="IU325" s="435"/>
      <c r="IV325" s="426">
        <v>9.0</v>
      </c>
      <c r="IW325" s="427" t="s">
        <v>131</v>
      </c>
      <c r="IX325" s="428" t="s">
        <v>121</v>
      </c>
      <c r="IY325" s="428" t="s">
        <v>123</v>
      </c>
      <c r="IZ325" s="429" t="str">
        <f>ADHB!IZ325</f>
        <v/>
      </c>
      <c r="JA325" s="429"/>
      <c r="JB325" s="429">
        <f t="shared" si="2398"/>
        <v>0</v>
      </c>
      <c r="JC325" s="430"/>
      <c r="JD325" s="429">
        <f t="shared" si="2399"/>
        <v>0</v>
      </c>
      <c r="JE325" s="431"/>
      <c r="JF325" s="432"/>
      <c r="JG325" s="432"/>
      <c r="JH325" s="429">
        <f t="shared" si="2400"/>
        <v>0</v>
      </c>
      <c r="JI325" s="430">
        <v>0.294289866351475</v>
      </c>
      <c r="JJ325" s="433">
        <f t="shared" si="2401"/>
        <v>0</v>
      </c>
      <c r="JK325" s="434">
        <f t="shared" si="2402"/>
        <v>0</v>
      </c>
      <c r="JL325" s="435"/>
      <c r="JM325" s="426">
        <v>9.0</v>
      </c>
      <c r="JN325" s="427" t="s">
        <v>131</v>
      </c>
      <c r="JO325" s="428" t="s">
        <v>121</v>
      </c>
      <c r="JP325" s="428" t="s">
        <v>123</v>
      </c>
      <c r="JQ325" s="429" t="str">
        <f>ADHB!KY325</f>
        <v/>
      </c>
      <c r="JR325" s="429"/>
      <c r="JS325" s="429">
        <f t="shared" si="2403"/>
        <v>0</v>
      </c>
      <c r="JT325" s="430"/>
      <c r="JU325" s="429">
        <f t="shared" si="2404"/>
        <v>0</v>
      </c>
      <c r="JV325" s="431"/>
      <c r="JW325" s="432"/>
      <c r="JX325" s="432"/>
      <c r="JY325" s="429">
        <f t="shared" si="2405"/>
        <v>0</v>
      </c>
      <c r="JZ325" s="430">
        <v>0.294289866351475</v>
      </c>
      <c r="KA325" s="433">
        <f t="shared" si="2406"/>
        <v>0</v>
      </c>
      <c r="KB325" s="434">
        <f t="shared" si="2407"/>
        <v>0</v>
      </c>
      <c r="KC325" s="435"/>
      <c r="KD325" s="426">
        <v>9.0</v>
      </c>
      <c r="KE325" s="427" t="s">
        <v>131</v>
      </c>
      <c r="KF325" s="428" t="s">
        <v>121</v>
      </c>
      <c r="KG325" s="428" t="s">
        <v>123</v>
      </c>
      <c r="KH325" s="429" t="str">
        <f>ADHB!LP325</f>
        <v/>
      </c>
      <c r="KI325" s="429"/>
      <c r="KJ325" s="429">
        <f t="shared" si="2408"/>
        <v>0</v>
      </c>
      <c r="KK325" s="430"/>
      <c r="KL325" s="429">
        <f t="shared" si="2409"/>
        <v>0</v>
      </c>
      <c r="KM325" s="431"/>
      <c r="KN325" s="432"/>
      <c r="KO325" s="432"/>
      <c r="KP325" s="429">
        <f t="shared" si="2410"/>
        <v>0</v>
      </c>
      <c r="KQ325" s="430">
        <v>0.294289866351475</v>
      </c>
      <c r="KR325" s="433">
        <f t="shared" si="2411"/>
        <v>0</v>
      </c>
      <c r="KS325" s="434">
        <f t="shared" si="2412"/>
        <v>0</v>
      </c>
      <c r="KT325" s="435"/>
      <c r="KU325" s="436"/>
    </row>
    <row r="326" ht="15.75" customHeight="1">
      <c r="A326" s="426">
        <v>10.0</v>
      </c>
      <c r="B326" s="427" t="s">
        <v>132</v>
      </c>
      <c r="C326" s="428" t="s">
        <v>121</v>
      </c>
      <c r="D326" s="428" t="s">
        <v>123</v>
      </c>
      <c r="E326" s="429" t="str">
        <f>ADHB!E326</f>
        <v/>
      </c>
      <c r="F326" s="429"/>
      <c r="G326" s="429">
        <f t="shared" si="2323"/>
        <v>0</v>
      </c>
      <c r="H326" s="430"/>
      <c r="I326" s="429">
        <f t="shared" si="2324"/>
        <v>0</v>
      </c>
      <c r="J326" s="431"/>
      <c r="K326" s="432"/>
      <c r="L326" s="432"/>
      <c r="M326" s="429">
        <f t="shared" si="2325"/>
        <v>0</v>
      </c>
      <c r="N326" s="430">
        <v>0.294289866351475</v>
      </c>
      <c r="O326" s="433">
        <f t="shared" si="2326"/>
        <v>0</v>
      </c>
      <c r="P326" s="434">
        <f t="shared" si="2327"/>
        <v>0</v>
      </c>
      <c r="Q326" s="435"/>
      <c r="R326" s="426">
        <v>10.0</v>
      </c>
      <c r="S326" s="427" t="s">
        <v>132</v>
      </c>
      <c r="T326" s="428" t="s">
        <v>121</v>
      </c>
      <c r="U326" s="428" t="s">
        <v>123</v>
      </c>
      <c r="V326" s="429" t="str">
        <f>ADHB!V326</f>
        <v/>
      </c>
      <c r="W326" s="429"/>
      <c r="X326" s="429">
        <f t="shared" si="2328"/>
        <v>0</v>
      </c>
      <c r="Y326" s="430"/>
      <c r="Z326" s="429">
        <f t="shared" si="2329"/>
        <v>0</v>
      </c>
      <c r="AA326" s="431"/>
      <c r="AB326" s="432"/>
      <c r="AC326" s="432"/>
      <c r="AD326" s="429">
        <f t="shared" si="2330"/>
        <v>0</v>
      </c>
      <c r="AE326" s="430">
        <v>0.294289866351475</v>
      </c>
      <c r="AF326" s="433">
        <f t="shared" si="2331"/>
        <v>0</v>
      </c>
      <c r="AG326" s="434">
        <f t="shared" si="2332"/>
        <v>0</v>
      </c>
      <c r="AH326" s="435"/>
      <c r="AI326" s="426">
        <v>10.0</v>
      </c>
      <c r="AJ326" s="427" t="s">
        <v>132</v>
      </c>
      <c r="AK326" s="428" t="s">
        <v>121</v>
      </c>
      <c r="AL326" s="428" t="s">
        <v>123</v>
      </c>
      <c r="AM326" s="429" t="str">
        <f>ADHB!AM326</f>
        <v/>
      </c>
      <c r="AN326" s="429"/>
      <c r="AO326" s="429">
        <f t="shared" si="2333"/>
        <v>0</v>
      </c>
      <c r="AP326" s="430"/>
      <c r="AQ326" s="429">
        <f t="shared" si="2334"/>
        <v>0</v>
      </c>
      <c r="AR326" s="431"/>
      <c r="AS326" s="432"/>
      <c r="AT326" s="432"/>
      <c r="AU326" s="429">
        <f t="shared" si="2335"/>
        <v>0</v>
      </c>
      <c r="AV326" s="430">
        <v>0.294289866351475</v>
      </c>
      <c r="AW326" s="433">
        <f t="shared" si="2336"/>
        <v>0</v>
      </c>
      <c r="AX326" s="434">
        <f t="shared" si="2337"/>
        <v>0</v>
      </c>
      <c r="AY326" s="435"/>
      <c r="AZ326" s="426">
        <v>10.0</v>
      </c>
      <c r="BA326" s="427" t="s">
        <v>132</v>
      </c>
      <c r="BB326" s="428" t="s">
        <v>121</v>
      </c>
      <c r="BC326" s="428" t="s">
        <v>123</v>
      </c>
      <c r="BD326" s="429" t="str">
        <f>ADHB!BD326</f>
        <v/>
      </c>
      <c r="BE326" s="429"/>
      <c r="BF326" s="429">
        <f t="shared" si="2338"/>
        <v>0</v>
      </c>
      <c r="BG326" s="430"/>
      <c r="BH326" s="429">
        <f t="shared" si="2339"/>
        <v>0</v>
      </c>
      <c r="BI326" s="431"/>
      <c r="BJ326" s="432"/>
      <c r="BK326" s="432"/>
      <c r="BL326" s="429">
        <f t="shared" si="2340"/>
        <v>0</v>
      </c>
      <c r="BM326" s="430">
        <v>0.294289866351475</v>
      </c>
      <c r="BN326" s="433">
        <f t="shared" si="2341"/>
        <v>0</v>
      </c>
      <c r="BO326" s="434">
        <f t="shared" si="2342"/>
        <v>0</v>
      </c>
      <c r="BP326" s="435"/>
      <c r="BQ326" s="426">
        <v>10.0</v>
      </c>
      <c r="BR326" s="427" t="s">
        <v>132</v>
      </c>
      <c r="BS326" s="428" t="s">
        <v>121</v>
      </c>
      <c r="BT326" s="428" t="s">
        <v>123</v>
      </c>
      <c r="BU326" s="429" t="str">
        <f>ADHB!BU326</f>
        <v/>
      </c>
      <c r="BV326" s="429"/>
      <c r="BW326" s="429">
        <f t="shared" si="2343"/>
        <v>0</v>
      </c>
      <c r="BX326" s="430"/>
      <c r="BY326" s="429">
        <f t="shared" si="2344"/>
        <v>0</v>
      </c>
      <c r="BZ326" s="431"/>
      <c r="CA326" s="432"/>
      <c r="CB326" s="432"/>
      <c r="CC326" s="429">
        <f t="shared" si="2345"/>
        <v>0</v>
      </c>
      <c r="CD326" s="430">
        <v>0.294289866351475</v>
      </c>
      <c r="CE326" s="433">
        <f t="shared" si="2346"/>
        <v>0</v>
      </c>
      <c r="CF326" s="434">
        <f t="shared" si="2347"/>
        <v>0</v>
      </c>
      <c r="CG326" s="435"/>
      <c r="CH326" s="426">
        <v>10.0</v>
      </c>
      <c r="CI326" s="427" t="s">
        <v>132</v>
      </c>
      <c r="CJ326" s="428" t="s">
        <v>121</v>
      </c>
      <c r="CK326" s="428" t="s">
        <v>123</v>
      </c>
      <c r="CL326" s="429" t="str">
        <f>ADHB!CL326</f>
        <v/>
      </c>
      <c r="CM326" s="429"/>
      <c r="CN326" s="429">
        <f t="shared" si="2348"/>
        <v>0</v>
      </c>
      <c r="CO326" s="430"/>
      <c r="CP326" s="429">
        <f t="shared" si="2349"/>
        <v>0</v>
      </c>
      <c r="CQ326" s="431"/>
      <c r="CR326" s="432"/>
      <c r="CS326" s="432"/>
      <c r="CT326" s="429">
        <f t="shared" si="2350"/>
        <v>0</v>
      </c>
      <c r="CU326" s="430">
        <v>0.294289866351475</v>
      </c>
      <c r="CV326" s="433">
        <f t="shared" si="2351"/>
        <v>0</v>
      </c>
      <c r="CW326" s="434">
        <f t="shared" si="2352"/>
        <v>0</v>
      </c>
      <c r="CX326" s="435"/>
      <c r="CY326" s="426">
        <v>10.0</v>
      </c>
      <c r="CZ326" s="427" t="s">
        <v>132</v>
      </c>
      <c r="DA326" s="428" t="s">
        <v>121</v>
      </c>
      <c r="DB326" s="428" t="s">
        <v>123</v>
      </c>
      <c r="DC326" s="429" t="str">
        <f>ADHB!DC326</f>
        <v/>
      </c>
      <c r="DD326" s="429"/>
      <c r="DE326" s="429">
        <f t="shared" si="2353"/>
        <v>0</v>
      </c>
      <c r="DF326" s="430"/>
      <c r="DG326" s="429">
        <f t="shared" si="2354"/>
        <v>0</v>
      </c>
      <c r="DH326" s="431"/>
      <c r="DI326" s="432"/>
      <c r="DJ326" s="432"/>
      <c r="DK326" s="429">
        <f t="shared" si="2355"/>
        <v>0</v>
      </c>
      <c r="DL326" s="430">
        <v>0.294289866351475</v>
      </c>
      <c r="DM326" s="433">
        <f t="shared" si="2356"/>
        <v>0</v>
      </c>
      <c r="DN326" s="434">
        <f t="shared" si="2357"/>
        <v>0</v>
      </c>
      <c r="DO326" s="435"/>
      <c r="DP326" s="426">
        <v>10.0</v>
      </c>
      <c r="DQ326" s="427" t="s">
        <v>132</v>
      </c>
      <c r="DR326" s="428" t="s">
        <v>121</v>
      </c>
      <c r="DS326" s="428" t="s">
        <v>123</v>
      </c>
      <c r="DT326" s="429" t="str">
        <f>ADHB!DT326</f>
        <v/>
      </c>
      <c r="DU326" s="429"/>
      <c r="DV326" s="429">
        <f t="shared" si="2358"/>
        <v>0</v>
      </c>
      <c r="DW326" s="430"/>
      <c r="DX326" s="429">
        <f t="shared" si="2359"/>
        <v>0</v>
      </c>
      <c r="DY326" s="431"/>
      <c r="DZ326" s="432"/>
      <c r="EA326" s="432"/>
      <c r="EB326" s="429">
        <f t="shared" si="2360"/>
        <v>0</v>
      </c>
      <c r="EC326" s="430">
        <v>0.294289866351475</v>
      </c>
      <c r="ED326" s="433">
        <f t="shared" si="2361"/>
        <v>0</v>
      </c>
      <c r="EE326" s="434">
        <f t="shared" si="2362"/>
        <v>0</v>
      </c>
      <c r="EF326" s="435"/>
      <c r="EG326" s="426">
        <v>10.0</v>
      </c>
      <c r="EH326" s="427" t="s">
        <v>132</v>
      </c>
      <c r="EI326" s="428" t="s">
        <v>121</v>
      </c>
      <c r="EJ326" s="428" t="s">
        <v>123</v>
      </c>
      <c r="EK326" s="429" t="str">
        <f>ADHB!EK326</f>
        <v/>
      </c>
      <c r="EL326" s="429"/>
      <c r="EM326" s="429">
        <f t="shared" si="2363"/>
        <v>0</v>
      </c>
      <c r="EN326" s="430"/>
      <c r="EO326" s="429">
        <f t="shared" si="2364"/>
        <v>0</v>
      </c>
      <c r="EP326" s="431"/>
      <c r="EQ326" s="432"/>
      <c r="ER326" s="432"/>
      <c r="ES326" s="429">
        <f t="shared" si="2365"/>
        <v>0</v>
      </c>
      <c r="ET326" s="430">
        <v>0.294289866351475</v>
      </c>
      <c r="EU326" s="433">
        <f t="shared" si="2366"/>
        <v>0</v>
      </c>
      <c r="EV326" s="434">
        <f t="shared" si="2367"/>
        <v>0</v>
      </c>
      <c r="EW326" s="435"/>
      <c r="EX326" s="426">
        <v>10.0</v>
      </c>
      <c r="EY326" s="427" t="s">
        <v>132</v>
      </c>
      <c r="EZ326" s="428" t="s">
        <v>121</v>
      </c>
      <c r="FA326" s="428" t="s">
        <v>123</v>
      </c>
      <c r="FB326" s="429" t="str">
        <f>ADHB!FB326</f>
        <v/>
      </c>
      <c r="FC326" s="429"/>
      <c r="FD326" s="429">
        <f t="shared" si="2368"/>
        <v>0</v>
      </c>
      <c r="FE326" s="430"/>
      <c r="FF326" s="429">
        <f t="shared" si="2369"/>
        <v>0</v>
      </c>
      <c r="FG326" s="431"/>
      <c r="FH326" s="432"/>
      <c r="FI326" s="432"/>
      <c r="FJ326" s="429">
        <f t="shared" si="2370"/>
        <v>0</v>
      </c>
      <c r="FK326" s="430">
        <v>0.294289866351475</v>
      </c>
      <c r="FL326" s="433">
        <f t="shared" si="2371"/>
        <v>0</v>
      </c>
      <c r="FM326" s="434">
        <f t="shared" si="2372"/>
        <v>0</v>
      </c>
      <c r="FN326" s="435"/>
      <c r="FO326" s="426">
        <v>10.0</v>
      </c>
      <c r="FP326" s="427" t="s">
        <v>132</v>
      </c>
      <c r="FQ326" s="428" t="s">
        <v>121</v>
      </c>
      <c r="FR326" s="428" t="s">
        <v>123</v>
      </c>
      <c r="FS326" s="429" t="str">
        <f>ADHB!FS326</f>
        <v/>
      </c>
      <c r="FT326" s="429"/>
      <c r="FU326" s="429">
        <f t="shared" si="2373"/>
        <v>0</v>
      </c>
      <c r="FV326" s="430"/>
      <c r="FW326" s="429">
        <f t="shared" si="2374"/>
        <v>0</v>
      </c>
      <c r="FX326" s="431"/>
      <c r="FY326" s="432"/>
      <c r="FZ326" s="432"/>
      <c r="GA326" s="429">
        <f t="shared" si="2375"/>
        <v>0</v>
      </c>
      <c r="GB326" s="430">
        <v>0.294289866351475</v>
      </c>
      <c r="GC326" s="433">
        <f t="shared" si="2376"/>
        <v>0</v>
      </c>
      <c r="GD326" s="434">
        <f t="shared" si="2377"/>
        <v>0</v>
      </c>
      <c r="GE326" s="435"/>
      <c r="GF326" s="426">
        <v>10.0</v>
      </c>
      <c r="GG326" s="427" t="s">
        <v>132</v>
      </c>
      <c r="GH326" s="428" t="s">
        <v>121</v>
      </c>
      <c r="GI326" s="428" t="s">
        <v>123</v>
      </c>
      <c r="GJ326" s="429" t="str">
        <f>ADHB!GJ326</f>
        <v/>
      </c>
      <c r="GK326" s="429"/>
      <c r="GL326" s="429">
        <f t="shared" si="2378"/>
        <v>0</v>
      </c>
      <c r="GM326" s="430"/>
      <c r="GN326" s="429">
        <f t="shared" si="2379"/>
        <v>0</v>
      </c>
      <c r="GO326" s="431"/>
      <c r="GP326" s="432"/>
      <c r="GQ326" s="432"/>
      <c r="GR326" s="429">
        <f t="shared" si="2380"/>
        <v>0</v>
      </c>
      <c r="GS326" s="430">
        <v>0.294289866351475</v>
      </c>
      <c r="GT326" s="433">
        <f t="shared" si="2381"/>
        <v>0</v>
      </c>
      <c r="GU326" s="434">
        <f t="shared" si="2382"/>
        <v>0</v>
      </c>
      <c r="GV326" s="435"/>
      <c r="GW326" s="426">
        <v>10.0</v>
      </c>
      <c r="GX326" s="427" t="s">
        <v>132</v>
      </c>
      <c r="GY326" s="428" t="s">
        <v>121</v>
      </c>
      <c r="GZ326" s="428" t="s">
        <v>123</v>
      </c>
      <c r="HA326" s="429" t="str">
        <f>ADHB!HA326</f>
        <v/>
      </c>
      <c r="HB326" s="429"/>
      <c r="HC326" s="429">
        <f t="shared" si="2383"/>
        <v>0</v>
      </c>
      <c r="HD326" s="430"/>
      <c r="HE326" s="429">
        <f t="shared" si="2384"/>
        <v>0</v>
      </c>
      <c r="HF326" s="431"/>
      <c r="HG326" s="432"/>
      <c r="HH326" s="432"/>
      <c r="HI326" s="429">
        <f t="shared" si="2385"/>
        <v>0</v>
      </c>
      <c r="HJ326" s="430">
        <v>0.294289866351475</v>
      </c>
      <c r="HK326" s="433">
        <f t="shared" si="2386"/>
        <v>0</v>
      </c>
      <c r="HL326" s="434">
        <f t="shared" si="2387"/>
        <v>0</v>
      </c>
      <c r="HM326" s="435"/>
      <c r="HN326" s="426">
        <v>10.0</v>
      </c>
      <c r="HO326" s="427" t="s">
        <v>132</v>
      </c>
      <c r="HP326" s="428" t="s">
        <v>121</v>
      </c>
      <c r="HQ326" s="428" t="s">
        <v>123</v>
      </c>
      <c r="HR326" s="429" t="str">
        <f>ADHB!HR326</f>
        <v/>
      </c>
      <c r="HS326" s="429"/>
      <c r="HT326" s="429">
        <f t="shared" si="2388"/>
        <v>0</v>
      </c>
      <c r="HU326" s="430"/>
      <c r="HV326" s="429">
        <f t="shared" si="2389"/>
        <v>0</v>
      </c>
      <c r="HW326" s="431"/>
      <c r="HX326" s="432"/>
      <c r="HY326" s="432"/>
      <c r="HZ326" s="429">
        <f t="shared" si="2390"/>
        <v>0</v>
      </c>
      <c r="IA326" s="430">
        <v>0.294289866351475</v>
      </c>
      <c r="IB326" s="433">
        <f t="shared" si="2391"/>
        <v>0</v>
      </c>
      <c r="IC326" s="434">
        <f t="shared" si="2392"/>
        <v>0</v>
      </c>
      <c r="ID326" s="435"/>
      <c r="IE326" s="426">
        <v>10.0</v>
      </c>
      <c r="IF326" s="427" t="s">
        <v>132</v>
      </c>
      <c r="IG326" s="428" t="s">
        <v>121</v>
      </c>
      <c r="IH326" s="428" t="s">
        <v>123</v>
      </c>
      <c r="II326" s="429" t="str">
        <f>ADHB!II326</f>
        <v/>
      </c>
      <c r="IJ326" s="429"/>
      <c r="IK326" s="429">
        <f t="shared" si="2393"/>
        <v>0</v>
      </c>
      <c r="IL326" s="430"/>
      <c r="IM326" s="429">
        <f t="shared" si="2394"/>
        <v>0</v>
      </c>
      <c r="IN326" s="431"/>
      <c r="IO326" s="432"/>
      <c r="IP326" s="432"/>
      <c r="IQ326" s="429">
        <f t="shared" si="2395"/>
        <v>0</v>
      </c>
      <c r="IR326" s="430">
        <v>0.294289866351475</v>
      </c>
      <c r="IS326" s="433">
        <f t="shared" si="2396"/>
        <v>0</v>
      </c>
      <c r="IT326" s="434">
        <f t="shared" si="2397"/>
        <v>0</v>
      </c>
      <c r="IU326" s="435"/>
      <c r="IV326" s="426">
        <v>10.0</v>
      </c>
      <c r="IW326" s="427" t="s">
        <v>132</v>
      </c>
      <c r="IX326" s="428" t="s">
        <v>121</v>
      </c>
      <c r="IY326" s="428" t="s">
        <v>123</v>
      </c>
      <c r="IZ326" s="429" t="str">
        <f>ADHB!IZ326</f>
        <v/>
      </c>
      <c r="JA326" s="429"/>
      <c r="JB326" s="429">
        <f t="shared" si="2398"/>
        <v>0</v>
      </c>
      <c r="JC326" s="430"/>
      <c r="JD326" s="429">
        <f t="shared" si="2399"/>
        <v>0</v>
      </c>
      <c r="JE326" s="431"/>
      <c r="JF326" s="432"/>
      <c r="JG326" s="432"/>
      <c r="JH326" s="429">
        <f t="shared" si="2400"/>
        <v>0</v>
      </c>
      <c r="JI326" s="430">
        <v>0.294289866351475</v>
      </c>
      <c r="JJ326" s="433">
        <f t="shared" si="2401"/>
        <v>0</v>
      </c>
      <c r="JK326" s="434">
        <f t="shared" si="2402"/>
        <v>0</v>
      </c>
      <c r="JL326" s="435"/>
      <c r="JM326" s="426">
        <v>10.0</v>
      </c>
      <c r="JN326" s="427" t="s">
        <v>132</v>
      </c>
      <c r="JO326" s="428" t="s">
        <v>121</v>
      </c>
      <c r="JP326" s="428" t="s">
        <v>123</v>
      </c>
      <c r="JQ326" s="429" t="str">
        <f>ADHB!KY326</f>
        <v/>
      </c>
      <c r="JR326" s="429"/>
      <c r="JS326" s="429">
        <f t="shared" si="2403"/>
        <v>0</v>
      </c>
      <c r="JT326" s="430"/>
      <c r="JU326" s="429">
        <f t="shared" si="2404"/>
        <v>0</v>
      </c>
      <c r="JV326" s="431"/>
      <c r="JW326" s="432"/>
      <c r="JX326" s="432"/>
      <c r="JY326" s="429">
        <f t="shared" si="2405"/>
        <v>0</v>
      </c>
      <c r="JZ326" s="430">
        <v>0.294289866351475</v>
      </c>
      <c r="KA326" s="433">
        <f t="shared" si="2406"/>
        <v>0</v>
      </c>
      <c r="KB326" s="434">
        <f t="shared" si="2407"/>
        <v>0</v>
      </c>
      <c r="KC326" s="435"/>
      <c r="KD326" s="426">
        <v>10.0</v>
      </c>
      <c r="KE326" s="427" t="s">
        <v>132</v>
      </c>
      <c r="KF326" s="428" t="s">
        <v>121</v>
      </c>
      <c r="KG326" s="428" t="s">
        <v>123</v>
      </c>
      <c r="KH326" s="429" t="str">
        <f>ADHB!LP326</f>
        <v/>
      </c>
      <c r="KI326" s="429"/>
      <c r="KJ326" s="429">
        <f t="shared" si="2408"/>
        <v>0</v>
      </c>
      <c r="KK326" s="430"/>
      <c r="KL326" s="429">
        <f t="shared" si="2409"/>
        <v>0</v>
      </c>
      <c r="KM326" s="431"/>
      <c r="KN326" s="432"/>
      <c r="KO326" s="432"/>
      <c r="KP326" s="429">
        <f t="shared" si="2410"/>
        <v>0</v>
      </c>
      <c r="KQ326" s="430">
        <v>0.294289866351475</v>
      </c>
      <c r="KR326" s="433">
        <f t="shared" si="2411"/>
        <v>0</v>
      </c>
      <c r="KS326" s="434">
        <f t="shared" si="2412"/>
        <v>0</v>
      </c>
      <c r="KT326" s="435"/>
      <c r="KU326" s="436"/>
    </row>
    <row r="327" ht="15.75" customHeight="1">
      <c r="A327" s="426">
        <v>11.0</v>
      </c>
      <c r="B327" s="427" t="s">
        <v>132</v>
      </c>
      <c r="C327" s="428" t="s">
        <v>121</v>
      </c>
      <c r="D327" s="428" t="s">
        <v>123</v>
      </c>
      <c r="E327" s="429" t="str">
        <f>ADHB!E327</f>
        <v/>
      </c>
      <c r="F327" s="429"/>
      <c r="G327" s="429">
        <f t="shared" si="2323"/>
        <v>0</v>
      </c>
      <c r="H327" s="430"/>
      <c r="I327" s="429">
        <f t="shared" si="2324"/>
        <v>0</v>
      </c>
      <c r="J327" s="431"/>
      <c r="K327" s="432"/>
      <c r="L327" s="432"/>
      <c r="M327" s="429">
        <f t="shared" si="2325"/>
        <v>0</v>
      </c>
      <c r="N327" s="430">
        <v>0.294289866351475</v>
      </c>
      <c r="O327" s="433">
        <f t="shared" si="2326"/>
        <v>0</v>
      </c>
      <c r="P327" s="434">
        <f t="shared" si="2327"/>
        <v>0</v>
      </c>
      <c r="Q327" s="435"/>
      <c r="R327" s="426">
        <v>11.0</v>
      </c>
      <c r="S327" s="427" t="s">
        <v>132</v>
      </c>
      <c r="T327" s="428" t="s">
        <v>121</v>
      </c>
      <c r="U327" s="428" t="s">
        <v>123</v>
      </c>
      <c r="V327" s="429" t="str">
        <f>ADHB!V327</f>
        <v/>
      </c>
      <c r="W327" s="429"/>
      <c r="X327" s="429">
        <f t="shared" si="2328"/>
        <v>0</v>
      </c>
      <c r="Y327" s="430"/>
      <c r="Z327" s="429">
        <f t="shared" si="2329"/>
        <v>0</v>
      </c>
      <c r="AA327" s="431"/>
      <c r="AB327" s="432"/>
      <c r="AC327" s="432"/>
      <c r="AD327" s="429">
        <f t="shared" si="2330"/>
        <v>0</v>
      </c>
      <c r="AE327" s="430">
        <v>0.294289866351475</v>
      </c>
      <c r="AF327" s="433">
        <f t="shared" si="2331"/>
        <v>0</v>
      </c>
      <c r="AG327" s="434">
        <f t="shared" si="2332"/>
        <v>0</v>
      </c>
      <c r="AH327" s="435"/>
      <c r="AI327" s="426">
        <v>11.0</v>
      </c>
      <c r="AJ327" s="427" t="s">
        <v>132</v>
      </c>
      <c r="AK327" s="428" t="s">
        <v>121</v>
      </c>
      <c r="AL327" s="428" t="s">
        <v>123</v>
      </c>
      <c r="AM327" s="429" t="str">
        <f>ADHB!AM327</f>
        <v/>
      </c>
      <c r="AN327" s="429"/>
      <c r="AO327" s="429">
        <f t="shared" si="2333"/>
        <v>0</v>
      </c>
      <c r="AP327" s="430"/>
      <c r="AQ327" s="429">
        <f t="shared" si="2334"/>
        <v>0</v>
      </c>
      <c r="AR327" s="431"/>
      <c r="AS327" s="432"/>
      <c r="AT327" s="432"/>
      <c r="AU327" s="429">
        <f t="shared" si="2335"/>
        <v>0</v>
      </c>
      <c r="AV327" s="430">
        <v>0.294289866351475</v>
      </c>
      <c r="AW327" s="433">
        <f t="shared" si="2336"/>
        <v>0</v>
      </c>
      <c r="AX327" s="434">
        <f t="shared" si="2337"/>
        <v>0</v>
      </c>
      <c r="AY327" s="435"/>
      <c r="AZ327" s="426">
        <v>11.0</v>
      </c>
      <c r="BA327" s="427" t="s">
        <v>132</v>
      </c>
      <c r="BB327" s="428" t="s">
        <v>121</v>
      </c>
      <c r="BC327" s="428" t="s">
        <v>123</v>
      </c>
      <c r="BD327" s="429" t="str">
        <f>ADHB!BD327</f>
        <v/>
      </c>
      <c r="BE327" s="429"/>
      <c r="BF327" s="429">
        <f t="shared" si="2338"/>
        <v>0</v>
      </c>
      <c r="BG327" s="430"/>
      <c r="BH327" s="429">
        <f t="shared" si="2339"/>
        <v>0</v>
      </c>
      <c r="BI327" s="431"/>
      <c r="BJ327" s="432"/>
      <c r="BK327" s="432"/>
      <c r="BL327" s="429">
        <f t="shared" si="2340"/>
        <v>0</v>
      </c>
      <c r="BM327" s="430">
        <v>0.294289866351475</v>
      </c>
      <c r="BN327" s="433">
        <f t="shared" si="2341"/>
        <v>0</v>
      </c>
      <c r="BO327" s="434">
        <f t="shared" si="2342"/>
        <v>0</v>
      </c>
      <c r="BP327" s="435"/>
      <c r="BQ327" s="426">
        <v>11.0</v>
      </c>
      <c r="BR327" s="427" t="s">
        <v>132</v>
      </c>
      <c r="BS327" s="428" t="s">
        <v>121</v>
      </c>
      <c r="BT327" s="428" t="s">
        <v>123</v>
      </c>
      <c r="BU327" s="429" t="str">
        <f>ADHB!BU327</f>
        <v/>
      </c>
      <c r="BV327" s="429"/>
      <c r="BW327" s="429">
        <f t="shared" si="2343"/>
        <v>0</v>
      </c>
      <c r="BX327" s="430"/>
      <c r="BY327" s="429">
        <f t="shared" si="2344"/>
        <v>0</v>
      </c>
      <c r="BZ327" s="431"/>
      <c r="CA327" s="432"/>
      <c r="CB327" s="432"/>
      <c r="CC327" s="429">
        <f t="shared" si="2345"/>
        <v>0</v>
      </c>
      <c r="CD327" s="430">
        <v>0.294289866351475</v>
      </c>
      <c r="CE327" s="433">
        <f t="shared" si="2346"/>
        <v>0</v>
      </c>
      <c r="CF327" s="434">
        <f t="shared" si="2347"/>
        <v>0</v>
      </c>
      <c r="CG327" s="435"/>
      <c r="CH327" s="426">
        <v>11.0</v>
      </c>
      <c r="CI327" s="427" t="s">
        <v>132</v>
      </c>
      <c r="CJ327" s="428" t="s">
        <v>121</v>
      </c>
      <c r="CK327" s="428" t="s">
        <v>123</v>
      </c>
      <c r="CL327" s="429" t="str">
        <f>ADHB!CL327</f>
        <v/>
      </c>
      <c r="CM327" s="429"/>
      <c r="CN327" s="429">
        <f t="shared" si="2348"/>
        <v>0</v>
      </c>
      <c r="CO327" s="430"/>
      <c r="CP327" s="429">
        <f t="shared" si="2349"/>
        <v>0</v>
      </c>
      <c r="CQ327" s="431"/>
      <c r="CR327" s="432"/>
      <c r="CS327" s="432"/>
      <c r="CT327" s="429">
        <f t="shared" si="2350"/>
        <v>0</v>
      </c>
      <c r="CU327" s="430">
        <v>0.294289866351475</v>
      </c>
      <c r="CV327" s="433">
        <f t="shared" si="2351"/>
        <v>0</v>
      </c>
      <c r="CW327" s="434">
        <f t="shared" si="2352"/>
        <v>0</v>
      </c>
      <c r="CX327" s="435"/>
      <c r="CY327" s="426">
        <v>11.0</v>
      </c>
      <c r="CZ327" s="427" t="s">
        <v>132</v>
      </c>
      <c r="DA327" s="428" t="s">
        <v>121</v>
      </c>
      <c r="DB327" s="428" t="s">
        <v>123</v>
      </c>
      <c r="DC327" s="429" t="str">
        <f>ADHB!DC327</f>
        <v/>
      </c>
      <c r="DD327" s="429"/>
      <c r="DE327" s="429">
        <f t="shared" si="2353"/>
        <v>0</v>
      </c>
      <c r="DF327" s="430"/>
      <c r="DG327" s="429">
        <f t="shared" si="2354"/>
        <v>0</v>
      </c>
      <c r="DH327" s="431"/>
      <c r="DI327" s="432"/>
      <c r="DJ327" s="432"/>
      <c r="DK327" s="429">
        <f t="shared" si="2355"/>
        <v>0</v>
      </c>
      <c r="DL327" s="430">
        <v>0.294289866351475</v>
      </c>
      <c r="DM327" s="433">
        <f t="shared" si="2356"/>
        <v>0</v>
      </c>
      <c r="DN327" s="434">
        <f t="shared" si="2357"/>
        <v>0</v>
      </c>
      <c r="DO327" s="435"/>
      <c r="DP327" s="426">
        <v>11.0</v>
      </c>
      <c r="DQ327" s="427" t="s">
        <v>132</v>
      </c>
      <c r="DR327" s="428" t="s">
        <v>121</v>
      </c>
      <c r="DS327" s="428" t="s">
        <v>123</v>
      </c>
      <c r="DT327" s="429" t="str">
        <f>ADHB!DT327</f>
        <v/>
      </c>
      <c r="DU327" s="429"/>
      <c r="DV327" s="429">
        <f t="shared" si="2358"/>
        <v>0</v>
      </c>
      <c r="DW327" s="430"/>
      <c r="DX327" s="429">
        <f t="shared" si="2359"/>
        <v>0</v>
      </c>
      <c r="DY327" s="431"/>
      <c r="DZ327" s="432"/>
      <c r="EA327" s="432"/>
      <c r="EB327" s="429">
        <f t="shared" si="2360"/>
        <v>0</v>
      </c>
      <c r="EC327" s="430">
        <v>0.294289866351475</v>
      </c>
      <c r="ED327" s="433">
        <f t="shared" si="2361"/>
        <v>0</v>
      </c>
      <c r="EE327" s="434">
        <f t="shared" si="2362"/>
        <v>0</v>
      </c>
      <c r="EF327" s="435"/>
      <c r="EG327" s="426">
        <v>11.0</v>
      </c>
      <c r="EH327" s="427" t="s">
        <v>132</v>
      </c>
      <c r="EI327" s="428" t="s">
        <v>121</v>
      </c>
      <c r="EJ327" s="428" t="s">
        <v>123</v>
      </c>
      <c r="EK327" s="429" t="str">
        <f>ADHB!EK327</f>
        <v/>
      </c>
      <c r="EL327" s="429"/>
      <c r="EM327" s="429">
        <f t="shared" si="2363"/>
        <v>0</v>
      </c>
      <c r="EN327" s="430"/>
      <c r="EO327" s="429">
        <f t="shared" si="2364"/>
        <v>0</v>
      </c>
      <c r="EP327" s="431"/>
      <c r="EQ327" s="432"/>
      <c r="ER327" s="432"/>
      <c r="ES327" s="429">
        <f t="shared" si="2365"/>
        <v>0</v>
      </c>
      <c r="ET327" s="430">
        <v>0.294289866351475</v>
      </c>
      <c r="EU327" s="433">
        <f t="shared" si="2366"/>
        <v>0</v>
      </c>
      <c r="EV327" s="434">
        <f t="shared" si="2367"/>
        <v>0</v>
      </c>
      <c r="EW327" s="435"/>
      <c r="EX327" s="426">
        <v>11.0</v>
      </c>
      <c r="EY327" s="427" t="s">
        <v>132</v>
      </c>
      <c r="EZ327" s="428" t="s">
        <v>121</v>
      </c>
      <c r="FA327" s="428" t="s">
        <v>123</v>
      </c>
      <c r="FB327" s="429" t="str">
        <f>ADHB!FB327</f>
        <v/>
      </c>
      <c r="FC327" s="429"/>
      <c r="FD327" s="429">
        <f t="shared" si="2368"/>
        <v>0</v>
      </c>
      <c r="FE327" s="430"/>
      <c r="FF327" s="429">
        <f t="shared" si="2369"/>
        <v>0</v>
      </c>
      <c r="FG327" s="431"/>
      <c r="FH327" s="432"/>
      <c r="FI327" s="432"/>
      <c r="FJ327" s="429">
        <f t="shared" si="2370"/>
        <v>0</v>
      </c>
      <c r="FK327" s="430">
        <v>0.294289866351475</v>
      </c>
      <c r="FL327" s="433">
        <f t="shared" si="2371"/>
        <v>0</v>
      </c>
      <c r="FM327" s="434">
        <f t="shared" si="2372"/>
        <v>0</v>
      </c>
      <c r="FN327" s="435"/>
      <c r="FO327" s="426">
        <v>11.0</v>
      </c>
      <c r="FP327" s="427" t="s">
        <v>132</v>
      </c>
      <c r="FQ327" s="428" t="s">
        <v>121</v>
      </c>
      <c r="FR327" s="428" t="s">
        <v>123</v>
      </c>
      <c r="FS327" s="429" t="str">
        <f>ADHB!FS327</f>
        <v/>
      </c>
      <c r="FT327" s="429"/>
      <c r="FU327" s="429">
        <f t="shared" si="2373"/>
        <v>0</v>
      </c>
      <c r="FV327" s="430"/>
      <c r="FW327" s="429">
        <f t="shared" si="2374"/>
        <v>0</v>
      </c>
      <c r="FX327" s="431"/>
      <c r="FY327" s="432"/>
      <c r="FZ327" s="432"/>
      <c r="GA327" s="429">
        <f t="shared" si="2375"/>
        <v>0</v>
      </c>
      <c r="GB327" s="430">
        <v>0.294289866351475</v>
      </c>
      <c r="GC327" s="433">
        <f t="shared" si="2376"/>
        <v>0</v>
      </c>
      <c r="GD327" s="434">
        <f t="shared" si="2377"/>
        <v>0</v>
      </c>
      <c r="GE327" s="435"/>
      <c r="GF327" s="426">
        <v>11.0</v>
      </c>
      <c r="GG327" s="427" t="s">
        <v>132</v>
      </c>
      <c r="GH327" s="428" t="s">
        <v>121</v>
      </c>
      <c r="GI327" s="428" t="s">
        <v>123</v>
      </c>
      <c r="GJ327" s="429" t="str">
        <f>ADHB!GJ327</f>
        <v/>
      </c>
      <c r="GK327" s="429"/>
      <c r="GL327" s="429">
        <f t="shared" si="2378"/>
        <v>0</v>
      </c>
      <c r="GM327" s="430"/>
      <c r="GN327" s="429">
        <f t="shared" si="2379"/>
        <v>0</v>
      </c>
      <c r="GO327" s="431"/>
      <c r="GP327" s="432"/>
      <c r="GQ327" s="432"/>
      <c r="GR327" s="429">
        <f t="shared" si="2380"/>
        <v>0</v>
      </c>
      <c r="GS327" s="430">
        <v>0.294289866351475</v>
      </c>
      <c r="GT327" s="433">
        <f t="shared" si="2381"/>
        <v>0</v>
      </c>
      <c r="GU327" s="434">
        <f t="shared" si="2382"/>
        <v>0</v>
      </c>
      <c r="GV327" s="435"/>
      <c r="GW327" s="426">
        <v>11.0</v>
      </c>
      <c r="GX327" s="427" t="s">
        <v>132</v>
      </c>
      <c r="GY327" s="428" t="s">
        <v>121</v>
      </c>
      <c r="GZ327" s="428" t="s">
        <v>123</v>
      </c>
      <c r="HA327" s="429" t="str">
        <f>ADHB!HA327</f>
        <v/>
      </c>
      <c r="HB327" s="429"/>
      <c r="HC327" s="429">
        <f t="shared" si="2383"/>
        <v>0</v>
      </c>
      <c r="HD327" s="430"/>
      <c r="HE327" s="429">
        <f t="shared" si="2384"/>
        <v>0</v>
      </c>
      <c r="HF327" s="431"/>
      <c r="HG327" s="432"/>
      <c r="HH327" s="432"/>
      <c r="HI327" s="429">
        <f t="shared" si="2385"/>
        <v>0</v>
      </c>
      <c r="HJ327" s="430">
        <v>0.294289866351475</v>
      </c>
      <c r="HK327" s="433">
        <f t="shared" si="2386"/>
        <v>0</v>
      </c>
      <c r="HL327" s="434">
        <f t="shared" si="2387"/>
        <v>0</v>
      </c>
      <c r="HM327" s="435"/>
      <c r="HN327" s="426">
        <v>11.0</v>
      </c>
      <c r="HO327" s="427" t="s">
        <v>132</v>
      </c>
      <c r="HP327" s="428" t="s">
        <v>121</v>
      </c>
      <c r="HQ327" s="428" t="s">
        <v>123</v>
      </c>
      <c r="HR327" s="429" t="str">
        <f>ADHB!HR327</f>
        <v/>
      </c>
      <c r="HS327" s="429"/>
      <c r="HT327" s="429">
        <f t="shared" si="2388"/>
        <v>0</v>
      </c>
      <c r="HU327" s="430"/>
      <c r="HV327" s="429">
        <f t="shared" si="2389"/>
        <v>0</v>
      </c>
      <c r="HW327" s="431"/>
      <c r="HX327" s="432"/>
      <c r="HY327" s="432"/>
      <c r="HZ327" s="429">
        <f t="shared" si="2390"/>
        <v>0</v>
      </c>
      <c r="IA327" s="430">
        <v>0.294289866351475</v>
      </c>
      <c r="IB327" s="433">
        <f t="shared" si="2391"/>
        <v>0</v>
      </c>
      <c r="IC327" s="434">
        <f t="shared" si="2392"/>
        <v>0</v>
      </c>
      <c r="ID327" s="435"/>
      <c r="IE327" s="426">
        <v>11.0</v>
      </c>
      <c r="IF327" s="427" t="s">
        <v>132</v>
      </c>
      <c r="IG327" s="428" t="s">
        <v>121</v>
      </c>
      <c r="IH327" s="428" t="s">
        <v>123</v>
      </c>
      <c r="II327" s="429" t="str">
        <f>ADHB!II327</f>
        <v/>
      </c>
      <c r="IJ327" s="429"/>
      <c r="IK327" s="429">
        <f t="shared" si="2393"/>
        <v>0</v>
      </c>
      <c r="IL327" s="430"/>
      <c r="IM327" s="429">
        <f t="shared" si="2394"/>
        <v>0</v>
      </c>
      <c r="IN327" s="431"/>
      <c r="IO327" s="432"/>
      <c r="IP327" s="432"/>
      <c r="IQ327" s="429">
        <f t="shared" si="2395"/>
        <v>0</v>
      </c>
      <c r="IR327" s="430">
        <v>0.294289866351475</v>
      </c>
      <c r="IS327" s="433">
        <f t="shared" si="2396"/>
        <v>0</v>
      </c>
      <c r="IT327" s="434">
        <f t="shared" si="2397"/>
        <v>0</v>
      </c>
      <c r="IU327" s="435"/>
      <c r="IV327" s="426">
        <v>11.0</v>
      </c>
      <c r="IW327" s="427" t="s">
        <v>132</v>
      </c>
      <c r="IX327" s="428" t="s">
        <v>121</v>
      </c>
      <c r="IY327" s="428" t="s">
        <v>123</v>
      </c>
      <c r="IZ327" s="429" t="str">
        <f>ADHB!IZ327</f>
        <v/>
      </c>
      <c r="JA327" s="429"/>
      <c r="JB327" s="429">
        <f t="shared" si="2398"/>
        <v>0</v>
      </c>
      <c r="JC327" s="430"/>
      <c r="JD327" s="429">
        <f t="shared" si="2399"/>
        <v>0</v>
      </c>
      <c r="JE327" s="431"/>
      <c r="JF327" s="432"/>
      <c r="JG327" s="432"/>
      <c r="JH327" s="429">
        <f t="shared" si="2400"/>
        <v>0</v>
      </c>
      <c r="JI327" s="430">
        <v>0.294289866351475</v>
      </c>
      <c r="JJ327" s="433">
        <f t="shared" si="2401"/>
        <v>0</v>
      </c>
      <c r="JK327" s="434">
        <f t="shared" si="2402"/>
        <v>0</v>
      </c>
      <c r="JL327" s="435"/>
      <c r="JM327" s="426">
        <v>11.0</v>
      </c>
      <c r="JN327" s="427" t="s">
        <v>132</v>
      </c>
      <c r="JO327" s="428" t="s">
        <v>121</v>
      </c>
      <c r="JP327" s="428" t="s">
        <v>123</v>
      </c>
      <c r="JQ327" s="429" t="str">
        <f>ADHB!KY327</f>
        <v/>
      </c>
      <c r="JR327" s="429"/>
      <c r="JS327" s="429">
        <f t="shared" si="2403"/>
        <v>0</v>
      </c>
      <c r="JT327" s="430"/>
      <c r="JU327" s="429">
        <f t="shared" si="2404"/>
        <v>0</v>
      </c>
      <c r="JV327" s="431"/>
      <c r="JW327" s="432"/>
      <c r="JX327" s="432"/>
      <c r="JY327" s="429">
        <f t="shared" si="2405"/>
        <v>0</v>
      </c>
      <c r="JZ327" s="430">
        <v>0.294289866351475</v>
      </c>
      <c r="KA327" s="433">
        <f t="shared" si="2406"/>
        <v>0</v>
      </c>
      <c r="KB327" s="434">
        <f t="shared" si="2407"/>
        <v>0</v>
      </c>
      <c r="KC327" s="435"/>
      <c r="KD327" s="426">
        <v>11.0</v>
      </c>
      <c r="KE327" s="427" t="s">
        <v>132</v>
      </c>
      <c r="KF327" s="428" t="s">
        <v>121</v>
      </c>
      <c r="KG327" s="428" t="s">
        <v>123</v>
      </c>
      <c r="KH327" s="429" t="str">
        <f>ADHB!LP327</f>
        <v/>
      </c>
      <c r="KI327" s="429"/>
      <c r="KJ327" s="429">
        <f t="shared" si="2408"/>
        <v>0</v>
      </c>
      <c r="KK327" s="430"/>
      <c r="KL327" s="429">
        <f t="shared" si="2409"/>
        <v>0</v>
      </c>
      <c r="KM327" s="431"/>
      <c r="KN327" s="432"/>
      <c r="KO327" s="432"/>
      <c r="KP327" s="429">
        <f t="shared" si="2410"/>
        <v>0</v>
      </c>
      <c r="KQ327" s="430">
        <v>0.294289866351475</v>
      </c>
      <c r="KR327" s="433">
        <f t="shared" si="2411"/>
        <v>0</v>
      </c>
      <c r="KS327" s="434">
        <f t="shared" si="2412"/>
        <v>0</v>
      </c>
      <c r="KT327" s="435"/>
      <c r="KU327" s="436"/>
    </row>
    <row r="328" ht="15.75" customHeight="1">
      <c r="A328" s="426">
        <v>12.0</v>
      </c>
      <c r="B328" s="427" t="s">
        <v>132</v>
      </c>
      <c r="C328" s="428" t="s">
        <v>121</v>
      </c>
      <c r="D328" s="428" t="s">
        <v>123</v>
      </c>
      <c r="E328" s="429" t="str">
        <f>ADHB!E328</f>
        <v/>
      </c>
      <c r="F328" s="429"/>
      <c r="G328" s="429">
        <f t="shared" si="2323"/>
        <v>0</v>
      </c>
      <c r="H328" s="430"/>
      <c r="I328" s="429">
        <f t="shared" si="2324"/>
        <v>0</v>
      </c>
      <c r="J328" s="431"/>
      <c r="K328" s="432"/>
      <c r="L328" s="432"/>
      <c r="M328" s="429">
        <f t="shared" si="2325"/>
        <v>0</v>
      </c>
      <c r="N328" s="430">
        <v>0.294289866351475</v>
      </c>
      <c r="O328" s="433">
        <f t="shared" si="2326"/>
        <v>0</v>
      </c>
      <c r="P328" s="434">
        <f t="shared" si="2327"/>
        <v>0</v>
      </c>
      <c r="Q328" s="435"/>
      <c r="R328" s="426">
        <v>12.0</v>
      </c>
      <c r="S328" s="427" t="s">
        <v>132</v>
      </c>
      <c r="T328" s="428" t="s">
        <v>121</v>
      </c>
      <c r="U328" s="428" t="s">
        <v>123</v>
      </c>
      <c r="V328" s="429" t="str">
        <f>ADHB!V328</f>
        <v/>
      </c>
      <c r="W328" s="429"/>
      <c r="X328" s="429">
        <f t="shared" si="2328"/>
        <v>0</v>
      </c>
      <c r="Y328" s="430"/>
      <c r="Z328" s="429">
        <f t="shared" si="2329"/>
        <v>0</v>
      </c>
      <c r="AA328" s="431"/>
      <c r="AB328" s="432"/>
      <c r="AC328" s="432"/>
      <c r="AD328" s="429">
        <f t="shared" si="2330"/>
        <v>0</v>
      </c>
      <c r="AE328" s="430">
        <v>0.294289866351475</v>
      </c>
      <c r="AF328" s="433">
        <f t="shared" si="2331"/>
        <v>0</v>
      </c>
      <c r="AG328" s="434">
        <f t="shared" si="2332"/>
        <v>0</v>
      </c>
      <c r="AH328" s="435"/>
      <c r="AI328" s="426">
        <v>12.0</v>
      </c>
      <c r="AJ328" s="427" t="s">
        <v>132</v>
      </c>
      <c r="AK328" s="428" t="s">
        <v>121</v>
      </c>
      <c r="AL328" s="428" t="s">
        <v>123</v>
      </c>
      <c r="AM328" s="429" t="str">
        <f>ADHB!AM328</f>
        <v/>
      </c>
      <c r="AN328" s="429"/>
      <c r="AO328" s="429">
        <f t="shared" si="2333"/>
        <v>0</v>
      </c>
      <c r="AP328" s="430"/>
      <c r="AQ328" s="429">
        <f t="shared" si="2334"/>
        <v>0</v>
      </c>
      <c r="AR328" s="431"/>
      <c r="AS328" s="432"/>
      <c r="AT328" s="432"/>
      <c r="AU328" s="429">
        <f t="shared" si="2335"/>
        <v>0</v>
      </c>
      <c r="AV328" s="430">
        <v>0.294289866351475</v>
      </c>
      <c r="AW328" s="433">
        <f t="shared" si="2336"/>
        <v>0</v>
      </c>
      <c r="AX328" s="434">
        <f t="shared" si="2337"/>
        <v>0</v>
      </c>
      <c r="AY328" s="435"/>
      <c r="AZ328" s="426">
        <v>12.0</v>
      </c>
      <c r="BA328" s="427" t="s">
        <v>132</v>
      </c>
      <c r="BB328" s="428" t="s">
        <v>121</v>
      </c>
      <c r="BC328" s="428" t="s">
        <v>123</v>
      </c>
      <c r="BD328" s="429" t="str">
        <f>ADHB!BD328</f>
        <v/>
      </c>
      <c r="BE328" s="429"/>
      <c r="BF328" s="429">
        <f t="shared" si="2338"/>
        <v>0</v>
      </c>
      <c r="BG328" s="430"/>
      <c r="BH328" s="429">
        <f t="shared" si="2339"/>
        <v>0</v>
      </c>
      <c r="BI328" s="431"/>
      <c r="BJ328" s="432"/>
      <c r="BK328" s="432"/>
      <c r="BL328" s="429">
        <f t="shared" si="2340"/>
        <v>0</v>
      </c>
      <c r="BM328" s="430">
        <v>0.294289866351475</v>
      </c>
      <c r="BN328" s="433">
        <f t="shared" si="2341"/>
        <v>0</v>
      </c>
      <c r="BO328" s="434">
        <f t="shared" si="2342"/>
        <v>0</v>
      </c>
      <c r="BP328" s="435"/>
      <c r="BQ328" s="426">
        <v>12.0</v>
      </c>
      <c r="BR328" s="427" t="s">
        <v>132</v>
      </c>
      <c r="BS328" s="428" t="s">
        <v>121</v>
      </c>
      <c r="BT328" s="428" t="s">
        <v>123</v>
      </c>
      <c r="BU328" s="429" t="str">
        <f>ADHB!BU328</f>
        <v/>
      </c>
      <c r="BV328" s="429"/>
      <c r="BW328" s="429">
        <f t="shared" si="2343"/>
        <v>0</v>
      </c>
      <c r="BX328" s="430"/>
      <c r="BY328" s="429">
        <f t="shared" si="2344"/>
        <v>0</v>
      </c>
      <c r="BZ328" s="431"/>
      <c r="CA328" s="432"/>
      <c r="CB328" s="432"/>
      <c r="CC328" s="429">
        <f t="shared" si="2345"/>
        <v>0</v>
      </c>
      <c r="CD328" s="430">
        <v>0.294289866351475</v>
      </c>
      <c r="CE328" s="433">
        <f t="shared" si="2346"/>
        <v>0</v>
      </c>
      <c r="CF328" s="434">
        <f t="shared" si="2347"/>
        <v>0</v>
      </c>
      <c r="CG328" s="435"/>
      <c r="CH328" s="426">
        <v>12.0</v>
      </c>
      <c r="CI328" s="427" t="s">
        <v>132</v>
      </c>
      <c r="CJ328" s="428" t="s">
        <v>121</v>
      </c>
      <c r="CK328" s="428" t="s">
        <v>123</v>
      </c>
      <c r="CL328" s="429" t="str">
        <f>ADHB!CL328</f>
        <v/>
      </c>
      <c r="CM328" s="429"/>
      <c r="CN328" s="429">
        <f t="shared" si="2348"/>
        <v>0</v>
      </c>
      <c r="CO328" s="430"/>
      <c r="CP328" s="429">
        <f t="shared" si="2349"/>
        <v>0</v>
      </c>
      <c r="CQ328" s="431"/>
      <c r="CR328" s="432"/>
      <c r="CS328" s="432"/>
      <c r="CT328" s="429">
        <f t="shared" si="2350"/>
        <v>0</v>
      </c>
      <c r="CU328" s="430">
        <v>0.294289866351475</v>
      </c>
      <c r="CV328" s="433">
        <f t="shared" si="2351"/>
        <v>0</v>
      </c>
      <c r="CW328" s="434">
        <f t="shared" si="2352"/>
        <v>0</v>
      </c>
      <c r="CX328" s="435"/>
      <c r="CY328" s="426">
        <v>12.0</v>
      </c>
      <c r="CZ328" s="427" t="s">
        <v>132</v>
      </c>
      <c r="DA328" s="428" t="s">
        <v>121</v>
      </c>
      <c r="DB328" s="428" t="s">
        <v>123</v>
      </c>
      <c r="DC328" s="429" t="str">
        <f>ADHB!DC328</f>
        <v/>
      </c>
      <c r="DD328" s="429"/>
      <c r="DE328" s="429">
        <f t="shared" si="2353"/>
        <v>0</v>
      </c>
      <c r="DF328" s="430"/>
      <c r="DG328" s="429">
        <f t="shared" si="2354"/>
        <v>0</v>
      </c>
      <c r="DH328" s="431"/>
      <c r="DI328" s="432"/>
      <c r="DJ328" s="432"/>
      <c r="DK328" s="429">
        <f t="shared" si="2355"/>
        <v>0</v>
      </c>
      <c r="DL328" s="430">
        <v>0.294289866351475</v>
      </c>
      <c r="DM328" s="433">
        <f t="shared" si="2356"/>
        <v>0</v>
      </c>
      <c r="DN328" s="434">
        <f t="shared" si="2357"/>
        <v>0</v>
      </c>
      <c r="DO328" s="435"/>
      <c r="DP328" s="426">
        <v>12.0</v>
      </c>
      <c r="DQ328" s="427" t="s">
        <v>132</v>
      </c>
      <c r="DR328" s="428" t="s">
        <v>121</v>
      </c>
      <c r="DS328" s="428" t="s">
        <v>123</v>
      </c>
      <c r="DT328" s="429" t="str">
        <f>ADHB!DT328</f>
        <v/>
      </c>
      <c r="DU328" s="429"/>
      <c r="DV328" s="429">
        <f t="shared" si="2358"/>
        <v>0</v>
      </c>
      <c r="DW328" s="430"/>
      <c r="DX328" s="429">
        <f t="shared" si="2359"/>
        <v>0</v>
      </c>
      <c r="DY328" s="431"/>
      <c r="DZ328" s="432"/>
      <c r="EA328" s="432"/>
      <c r="EB328" s="429">
        <f t="shared" si="2360"/>
        <v>0</v>
      </c>
      <c r="EC328" s="430">
        <v>0.294289866351475</v>
      </c>
      <c r="ED328" s="433">
        <f t="shared" si="2361"/>
        <v>0</v>
      </c>
      <c r="EE328" s="434">
        <f t="shared" si="2362"/>
        <v>0</v>
      </c>
      <c r="EF328" s="435"/>
      <c r="EG328" s="426">
        <v>12.0</v>
      </c>
      <c r="EH328" s="427" t="s">
        <v>132</v>
      </c>
      <c r="EI328" s="428" t="s">
        <v>121</v>
      </c>
      <c r="EJ328" s="428" t="s">
        <v>123</v>
      </c>
      <c r="EK328" s="429" t="str">
        <f>ADHB!EK328</f>
        <v/>
      </c>
      <c r="EL328" s="429"/>
      <c r="EM328" s="429">
        <f t="shared" si="2363"/>
        <v>0</v>
      </c>
      <c r="EN328" s="430"/>
      <c r="EO328" s="429">
        <f t="shared" si="2364"/>
        <v>0</v>
      </c>
      <c r="EP328" s="431"/>
      <c r="EQ328" s="432"/>
      <c r="ER328" s="432"/>
      <c r="ES328" s="429">
        <f t="shared" si="2365"/>
        <v>0</v>
      </c>
      <c r="ET328" s="430">
        <v>0.294289866351475</v>
      </c>
      <c r="EU328" s="433">
        <f t="shared" si="2366"/>
        <v>0</v>
      </c>
      <c r="EV328" s="434">
        <f t="shared" si="2367"/>
        <v>0</v>
      </c>
      <c r="EW328" s="435"/>
      <c r="EX328" s="426">
        <v>12.0</v>
      </c>
      <c r="EY328" s="427" t="s">
        <v>132</v>
      </c>
      <c r="EZ328" s="428" t="s">
        <v>121</v>
      </c>
      <c r="FA328" s="428" t="s">
        <v>123</v>
      </c>
      <c r="FB328" s="429" t="str">
        <f>ADHB!FB328</f>
        <v/>
      </c>
      <c r="FC328" s="429"/>
      <c r="FD328" s="429">
        <f t="shared" si="2368"/>
        <v>0</v>
      </c>
      <c r="FE328" s="430"/>
      <c r="FF328" s="429">
        <f t="shared" si="2369"/>
        <v>0</v>
      </c>
      <c r="FG328" s="431"/>
      <c r="FH328" s="432"/>
      <c r="FI328" s="432"/>
      <c r="FJ328" s="429">
        <f t="shared" si="2370"/>
        <v>0</v>
      </c>
      <c r="FK328" s="430">
        <v>0.294289866351475</v>
      </c>
      <c r="FL328" s="433">
        <f t="shared" si="2371"/>
        <v>0</v>
      </c>
      <c r="FM328" s="434">
        <f t="shared" si="2372"/>
        <v>0</v>
      </c>
      <c r="FN328" s="435"/>
      <c r="FO328" s="426">
        <v>12.0</v>
      </c>
      <c r="FP328" s="427" t="s">
        <v>132</v>
      </c>
      <c r="FQ328" s="428" t="s">
        <v>121</v>
      </c>
      <c r="FR328" s="428" t="s">
        <v>123</v>
      </c>
      <c r="FS328" s="429" t="str">
        <f>ADHB!FS328</f>
        <v/>
      </c>
      <c r="FT328" s="429"/>
      <c r="FU328" s="429">
        <f t="shared" si="2373"/>
        <v>0</v>
      </c>
      <c r="FV328" s="430"/>
      <c r="FW328" s="429">
        <f t="shared" si="2374"/>
        <v>0</v>
      </c>
      <c r="FX328" s="431"/>
      <c r="FY328" s="432"/>
      <c r="FZ328" s="432"/>
      <c r="GA328" s="429">
        <f t="shared" si="2375"/>
        <v>0</v>
      </c>
      <c r="GB328" s="430">
        <v>0.294289866351475</v>
      </c>
      <c r="GC328" s="433">
        <f t="shared" si="2376"/>
        <v>0</v>
      </c>
      <c r="GD328" s="434">
        <f t="shared" si="2377"/>
        <v>0</v>
      </c>
      <c r="GE328" s="435"/>
      <c r="GF328" s="426">
        <v>12.0</v>
      </c>
      <c r="GG328" s="427" t="s">
        <v>132</v>
      </c>
      <c r="GH328" s="428" t="s">
        <v>121</v>
      </c>
      <c r="GI328" s="428" t="s">
        <v>123</v>
      </c>
      <c r="GJ328" s="429" t="str">
        <f>ADHB!GJ328</f>
        <v/>
      </c>
      <c r="GK328" s="429"/>
      <c r="GL328" s="429">
        <f t="shared" si="2378"/>
        <v>0</v>
      </c>
      <c r="GM328" s="430"/>
      <c r="GN328" s="429">
        <f t="shared" si="2379"/>
        <v>0</v>
      </c>
      <c r="GO328" s="431"/>
      <c r="GP328" s="432"/>
      <c r="GQ328" s="432"/>
      <c r="GR328" s="429">
        <f t="shared" si="2380"/>
        <v>0</v>
      </c>
      <c r="GS328" s="430">
        <v>0.294289866351475</v>
      </c>
      <c r="GT328" s="433">
        <f t="shared" si="2381"/>
        <v>0</v>
      </c>
      <c r="GU328" s="434">
        <f t="shared" si="2382"/>
        <v>0</v>
      </c>
      <c r="GV328" s="435"/>
      <c r="GW328" s="426">
        <v>12.0</v>
      </c>
      <c r="GX328" s="427" t="s">
        <v>132</v>
      </c>
      <c r="GY328" s="428" t="s">
        <v>121</v>
      </c>
      <c r="GZ328" s="428" t="s">
        <v>123</v>
      </c>
      <c r="HA328" s="429" t="str">
        <f>ADHB!HA328</f>
        <v/>
      </c>
      <c r="HB328" s="429"/>
      <c r="HC328" s="429">
        <f t="shared" si="2383"/>
        <v>0</v>
      </c>
      <c r="HD328" s="430"/>
      <c r="HE328" s="429">
        <f t="shared" si="2384"/>
        <v>0</v>
      </c>
      <c r="HF328" s="431"/>
      <c r="HG328" s="432"/>
      <c r="HH328" s="432"/>
      <c r="HI328" s="429">
        <f t="shared" si="2385"/>
        <v>0</v>
      </c>
      <c r="HJ328" s="430">
        <v>0.294289866351475</v>
      </c>
      <c r="HK328" s="433">
        <f t="shared" si="2386"/>
        <v>0</v>
      </c>
      <c r="HL328" s="434">
        <f t="shared" si="2387"/>
        <v>0</v>
      </c>
      <c r="HM328" s="435"/>
      <c r="HN328" s="426">
        <v>12.0</v>
      </c>
      <c r="HO328" s="427" t="s">
        <v>132</v>
      </c>
      <c r="HP328" s="428" t="s">
        <v>121</v>
      </c>
      <c r="HQ328" s="428" t="s">
        <v>123</v>
      </c>
      <c r="HR328" s="429" t="str">
        <f>ADHB!HR328</f>
        <v/>
      </c>
      <c r="HS328" s="429"/>
      <c r="HT328" s="429">
        <f t="shared" si="2388"/>
        <v>0</v>
      </c>
      <c r="HU328" s="430"/>
      <c r="HV328" s="429">
        <f t="shared" si="2389"/>
        <v>0</v>
      </c>
      <c r="HW328" s="431"/>
      <c r="HX328" s="432"/>
      <c r="HY328" s="432"/>
      <c r="HZ328" s="429">
        <f t="shared" si="2390"/>
        <v>0</v>
      </c>
      <c r="IA328" s="430">
        <v>0.294289866351475</v>
      </c>
      <c r="IB328" s="433">
        <f t="shared" si="2391"/>
        <v>0</v>
      </c>
      <c r="IC328" s="434">
        <f t="shared" si="2392"/>
        <v>0</v>
      </c>
      <c r="ID328" s="435"/>
      <c r="IE328" s="426">
        <v>12.0</v>
      </c>
      <c r="IF328" s="427" t="s">
        <v>132</v>
      </c>
      <c r="IG328" s="428" t="s">
        <v>121</v>
      </c>
      <c r="IH328" s="428" t="s">
        <v>123</v>
      </c>
      <c r="II328" s="429" t="str">
        <f>ADHB!II328</f>
        <v/>
      </c>
      <c r="IJ328" s="429"/>
      <c r="IK328" s="429">
        <f t="shared" si="2393"/>
        <v>0</v>
      </c>
      <c r="IL328" s="430"/>
      <c r="IM328" s="429">
        <f t="shared" si="2394"/>
        <v>0</v>
      </c>
      <c r="IN328" s="431"/>
      <c r="IO328" s="432"/>
      <c r="IP328" s="432"/>
      <c r="IQ328" s="429">
        <f t="shared" si="2395"/>
        <v>0</v>
      </c>
      <c r="IR328" s="430">
        <v>0.294289866351475</v>
      </c>
      <c r="IS328" s="433">
        <f t="shared" si="2396"/>
        <v>0</v>
      </c>
      <c r="IT328" s="434">
        <f t="shared" si="2397"/>
        <v>0</v>
      </c>
      <c r="IU328" s="435"/>
      <c r="IV328" s="426">
        <v>12.0</v>
      </c>
      <c r="IW328" s="427" t="s">
        <v>132</v>
      </c>
      <c r="IX328" s="428" t="s">
        <v>121</v>
      </c>
      <c r="IY328" s="428" t="s">
        <v>123</v>
      </c>
      <c r="IZ328" s="429" t="str">
        <f>ADHB!IZ328</f>
        <v/>
      </c>
      <c r="JA328" s="429"/>
      <c r="JB328" s="429">
        <f t="shared" si="2398"/>
        <v>0</v>
      </c>
      <c r="JC328" s="430"/>
      <c r="JD328" s="429">
        <f t="shared" si="2399"/>
        <v>0</v>
      </c>
      <c r="JE328" s="431"/>
      <c r="JF328" s="432"/>
      <c r="JG328" s="432"/>
      <c r="JH328" s="429">
        <f t="shared" si="2400"/>
        <v>0</v>
      </c>
      <c r="JI328" s="430">
        <v>0.294289866351475</v>
      </c>
      <c r="JJ328" s="433">
        <f t="shared" si="2401"/>
        <v>0</v>
      </c>
      <c r="JK328" s="434">
        <f t="shared" si="2402"/>
        <v>0</v>
      </c>
      <c r="JL328" s="435"/>
      <c r="JM328" s="426">
        <v>12.0</v>
      </c>
      <c r="JN328" s="427" t="s">
        <v>132</v>
      </c>
      <c r="JO328" s="428" t="s">
        <v>121</v>
      </c>
      <c r="JP328" s="428" t="s">
        <v>123</v>
      </c>
      <c r="JQ328" s="429" t="str">
        <f>ADHB!KY328</f>
        <v/>
      </c>
      <c r="JR328" s="429"/>
      <c r="JS328" s="429">
        <f t="shared" si="2403"/>
        <v>0</v>
      </c>
      <c r="JT328" s="430"/>
      <c r="JU328" s="429">
        <f t="shared" si="2404"/>
        <v>0</v>
      </c>
      <c r="JV328" s="431"/>
      <c r="JW328" s="432"/>
      <c r="JX328" s="432"/>
      <c r="JY328" s="429">
        <f t="shared" si="2405"/>
        <v>0</v>
      </c>
      <c r="JZ328" s="430">
        <v>0.294289866351475</v>
      </c>
      <c r="KA328" s="433">
        <f t="shared" si="2406"/>
        <v>0</v>
      </c>
      <c r="KB328" s="434">
        <f t="shared" si="2407"/>
        <v>0</v>
      </c>
      <c r="KC328" s="435"/>
      <c r="KD328" s="426">
        <v>12.0</v>
      </c>
      <c r="KE328" s="427" t="s">
        <v>132</v>
      </c>
      <c r="KF328" s="428" t="s">
        <v>121</v>
      </c>
      <c r="KG328" s="428" t="s">
        <v>123</v>
      </c>
      <c r="KH328" s="429" t="str">
        <f>ADHB!LP328</f>
        <v/>
      </c>
      <c r="KI328" s="429"/>
      <c r="KJ328" s="429">
        <f t="shared" si="2408"/>
        <v>0</v>
      </c>
      <c r="KK328" s="430"/>
      <c r="KL328" s="429">
        <f t="shared" si="2409"/>
        <v>0</v>
      </c>
      <c r="KM328" s="431"/>
      <c r="KN328" s="432"/>
      <c r="KO328" s="432"/>
      <c r="KP328" s="429">
        <f t="shared" si="2410"/>
        <v>0</v>
      </c>
      <c r="KQ328" s="430">
        <v>0.294289866351475</v>
      </c>
      <c r="KR328" s="433">
        <f t="shared" si="2411"/>
        <v>0</v>
      </c>
      <c r="KS328" s="434">
        <f t="shared" si="2412"/>
        <v>0</v>
      </c>
      <c r="KT328" s="435"/>
      <c r="KU328" s="436"/>
    </row>
    <row r="329" ht="15.75" customHeight="1">
      <c r="A329" s="438"/>
      <c r="B329" s="439" t="s">
        <v>133</v>
      </c>
      <c r="C329" s="440"/>
      <c r="D329" s="440"/>
      <c r="E329" s="441"/>
      <c r="F329" s="441"/>
      <c r="G329" s="441"/>
      <c r="H329" s="442"/>
      <c r="I329" s="441"/>
      <c r="J329" s="442"/>
      <c r="K329" s="441"/>
      <c r="L329" s="441"/>
      <c r="M329" s="441"/>
      <c r="N329" s="442"/>
      <c r="O329" s="443"/>
      <c r="P329" s="444"/>
      <c r="Q329" s="435"/>
      <c r="R329" s="438"/>
      <c r="S329" s="439" t="s">
        <v>133</v>
      </c>
      <c r="T329" s="440"/>
      <c r="U329" s="440"/>
      <c r="V329" s="441"/>
      <c r="W329" s="441"/>
      <c r="X329" s="441"/>
      <c r="Y329" s="442"/>
      <c r="Z329" s="441"/>
      <c r="AA329" s="442"/>
      <c r="AB329" s="441"/>
      <c r="AC329" s="441"/>
      <c r="AD329" s="441"/>
      <c r="AE329" s="442"/>
      <c r="AF329" s="443"/>
      <c r="AG329" s="444"/>
      <c r="AH329" s="435"/>
      <c r="AI329" s="438"/>
      <c r="AJ329" s="439" t="s">
        <v>133</v>
      </c>
      <c r="AK329" s="440"/>
      <c r="AL329" s="440"/>
      <c r="AM329" s="441"/>
      <c r="AN329" s="441"/>
      <c r="AO329" s="441"/>
      <c r="AP329" s="442"/>
      <c r="AQ329" s="441"/>
      <c r="AR329" s="442"/>
      <c r="AS329" s="441"/>
      <c r="AT329" s="441"/>
      <c r="AU329" s="441"/>
      <c r="AV329" s="442"/>
      <c r="AW329" s="443"/>
      <c r="AX329" s="444"/>
      <c r="AY329" s="435"/>
      <c r="AZ329" s="438"/>
      <c r="BA329" s="439" t="s">
        <v>133</v>
      </c>
      <c r="BB329" s="440"/>
      <c r="BC329" s="440"/>
      <c r="BD329" s="441"/>
      <c r="BE329" s="441"/>
      <c r="BF329" s="441"/>
      <c r="BG329" s="442"/>
      <c r="BH329" s="441"/>
      <c r="BI329" s="442"/>
      <c r="BJ329" s="441"/>
      <c r="BK329" s="441"/>
      <c r="BL329" s="441"/>
      <c r="BM329" s="442"/>
      <c r="BN329" s="443"/>
      <c r="BO329" s="444"/>
      <c r="BP329" s="435"/>
      <c r="BQ329" s="438"/>
      <c r="BR329" s="439" t="s">
        <v>133</v>
      </c>
      <c r="BS329" s="440"/>
      <c r="BT329" s="440"/>
      <c r="BU329" s="441"/>
      <c r="BV329" s="441"/>
      <c r="BW329" s="441"/>
      <c r="BX329" s="442"/>
      <c r="BY329" s="441"/>
      <c r="BZ329" s="442"/>
      <c r="CA329" s="441"/>
      <c r="CB329" s="441"/>
      <c r="CC329" s="441"/>
      <c r="CD329" s="442"/>
      <c r="CE329" s="443"/>
      <c r="CF329" s="444"/>
      <c r="CG329" s="435"/>
      <c r="CH329" s="438"/>
      <c r="CI329" s="439" t="s">
        <v>133</v>
      </c>
      <c r="CJ329" s="440"/>
      <c r="CK329" s="440"/>
      <c r="CL329" s="441"/>
      <c r="CM329" s="441"/>
      <c r="CN329" s="441"/>
      <c r="CO329" s="442"/>
      <c r="CP329" s="441"/>
      <c r="CQ329" s="442"/>
      <c r="CR329" s="441"/>
      <c r="CS329" s="441"/>
      <c r="CT329" s="441"/>
      <c r="CU329" s="442"/>
      <c r="CV329" s="443"/>
      <c r="CW329" s="444"/>
      <c r="CX329" s="435"/>
      <c r="CY329" s="438"/>
      <c r="CZ329" s="439" t="s">
        <v>133</v>
      </c>
      <c r="DA329" s="440"/>
      <c r="DB329" s="440"/>
      <c r="DC329" s="441"/>
      <c r="DD329" s="441"/>
      <c r="DE329" s="441"/>
      <c r="DF329" s="442"/>
      <c r="DG329" s="441"/>
      <c r="DH329" s="442"/>
      <c r="DI329" s="441"/>
      <c r="DJ329" s="441"/>
      <c r="DK329" s="441"/>
      <c r="DL329" s="442"/>
      <c r="DM329" s="443"/>
      <c r="DN329" s="444"/>
      <c r="DO329" s="435"/>
      <c r="DP329" s="438"/>
      <c r="DQ329" s="439" t="s">
        <v>133</v>
      </c>
      <c r="DR329" s="440"/>
      <c r="DS329" s="440"/>
      <c r="DT329" s="441"/>
      <c r="DU329" s="441"/>
      <c r="DV329" s="441"/>
      <c r="DW329" s="442"/>
      <c r="DX329" s="441"/>
      <c r="DY329" s="442"/>
      <c r="DZ329" s="441"/>
      <c r="EA329" s="441"/>
      <c r="EB329" s="441"/>
      <c r="EC329" s="442"/>
      <c r="ED329" s="443"/>
      <c r="EE329" s="444"/>
      <c r="EF329" s="435"/>
      <c r="EG329" s="438"/>
      <c r="EH329" s="439" t="s">
        <v>133</v>
      </c>
      <c r="EI329" s="440"/>
      <c r="EJ329" s="440"/>
      <c r="EK329" s="441"/>
      <c r="EL329" s="441"/>
      <c r="EM329" s="441"/>
      <c r="EN329" s="442"/>
      <c r="EO329" s="441"/>
      <c r="EP329" s="442"/>
      <c r="EQ329" s="441"/>
      <c r="ER329" s="441"/>
      <c r="ES329" s="441"/>
      <c r="ET329" s="442"/>
      <c r="EU329" s="443"/>
      <c r="EV329" s="444"/>
      <c r="EW329" s="435"/>
      <c r="EX329" s="438"/>
      <c r="EY329" s="439" t="s">
        <v>133</v>
      </c>
      <c r="EZ329" s="440"/>
      <c r="FA329" s="440"/>
      <c r="FB329" s="441"/>
      <c r="FC329" s="441"/>
      <c r="FD329" s="441"/>
      <c r="FE329" s="442"/>
      <c r="FF329" s="441"/>
      <c r="FG329" s="442"/>
      <c r="FH329" s="441"/>
      <c r="FI329" s="441"/>
      <c r="FJ329" s="441"/>
      <c r="FK329" s="442"/>
      <c r="FL329" s="443"/>
      <c r="FM329" s="444"/>
      <c r="FN329" s="435"/>
      <c r="FO329" s="438"/>
      <c r="FP329" s="439" t="s">
        <v>133</v>
      </c>
      <c r="FQ329" s="440"/>
      <c r="FR329" s="440"/>
      <c r="FS329" s="441"/>
      <c r="FT329" s="441"/>
      <c r="FU329" s="441"/>
      <c r="FV329" s="442"/>
      <c r="FW329" s="441"/>
      <c r="FX329" s="442"/>
      <c r="FY329" s="441"/>
      <c r="FZ329" s="441"/>
      <c r="GA329" s="441"/>
      <c r="GB329" s="442"/>
      <c r="GC329" s="443"/>
      <c r="GD329" s="444"/>
      <c r="GE329" s="435"/>
      <c r="GF329" s="438"/>
      <c r="GG329" s="439" t="s">
        <v>133</v>
      </c>
      <c r="GH329" s="440"/>
      <c r="GI329" s="440"/>
      <c r="GJ329" s="441"/>
      <c r="GK329" s="441"/>
      <c r="GL329" s="441"/>
      <c r="GM329" s="442"/>
      <c r="GN329" s="441"/>
      <c r="GO329" s="442"/>
      <c r="GP329" s="441"/>
      <c r="GQ329" s="441"/>
      <c r="GR329" s="441"/>
      <c r="GS329" s="442"/>
      <c r="GT329" s="443"/>
      <c r="GU329" s="444"/>
      <c r="GV329" s="435"/>
      <c r="GW329" s="438"/>
      <c r="GX329" s="439" t="s">
        <v>133</v>
      </c>
      <c r="GY329" s="440"/>
      <c r="GZ329" s="440"/>
      <c r="HA329" s="441"/>
      <c r="HB329" s="441"/>
      <c r="HC329" s="441"/>
      <c r="HD329" s="442"/>
      <c r="HE329" s="441"/>
      <c r="HF329" s="442"/>
      <c r="HG329" s="441"/>
      <c r="HH329" s="441"/>
      <c r="HI329" s="441"/>
      <c r="HJ329" s="442"/>
      <c r="HK329" s="443"/>
      <c r="HL329" s="444"/>
      <c r="HM329" s="435"/>
      <c r="HN329" s="438"/>
      <c r="HO329" s="439" t="s">
        <v>133</v>
      </c>
      <c r="HP329" s="440"/>
      <c r="HQ329" s="440"/>
      <c r="HR329" s="441"/>
      <c r="HS329" s="441"/>
      <c r="HT329" s="441"/>
      <c r="HU329" s="442"/>
      <c r="HV329" s="441"/>
      <c r="HW329" s="442"/>
      <c r="HX329" s="441"/>
      <c r="HY329" s="441"/>
      <c r="HZ329" s="441"/>
      <c r="IA329" s="442"/>
      <c r="IB329" s="443"/>
      <c r="IC329" s="444"/>
      <c r="ID329" s="435"/>
      <c r="IE329" s="438"/>
      <c r="IF329" s="439" t="s">
        <v>133</v>
      </c>
      <c r="IG329" s="440"/>
      <c r="IH329" s="440"/>
      <c r="II329" s="441"/>
      <c r="IJ329" s="441"/>
      <c r="IK329" s="441"/>
      <c r="IL329" s="442"/>
      <c r="IM329" s="441"/>
      <c r="IN329" s="442"/>
      <c r="IO329" s="441"/>
      <c r="IP329" s="441"/>
      <c r="IQ329" s="441"/>
      <c r="IR329" s="442"/>
      <c r="IS329" s="443"/>
      <c r="IT329" s="444"/>
      <c r="IU329" s="435"/>
      <c r="IV329" s="438"/>
      <c r="IW329" s="439" t="s">
        <v>133</v>
      </c>
      <c r="IX329" s="440"/>
      <c r="IY329" s="440"/>
      <c r="IZ329" s="441"/>
      <c r="JA329" s="441"/>
      <c r="JB329" s="441"/>
      <c r="JC329" s="442"/>
      <c r="JD329" s="441"/>
      <c r="JE329" s="442"/>
      <c r="JF329" s="441"/>
      <c r="JG329" s="441"/>
      <c r="JH329" s="441"/>
      <c r="JI329" s="442"/>
      <c r="JJ329" s="443"/>
      <c r="JK329" s="444"/>
      <c r="JL329" s="435"/>
      <c r="JM329" s="438"/>
      <c r="JN329" s="439" t="s">
        <v>133</v>
      </c>
      <c r="JO329" s="440"/>
      <c r="JP329" s="440"/>
      <c r="JQ329" s="441"/>
      <c r="JR329" s="441"/>
      <c r="JS329" s="441"/>
      <c r="JT329" s="442"/>
      <c r="JU329" s="441"/>
      <c r="JV329" s="442"/>
      <c r="JW329" s="441"/>
      <c r="JX329" s="441"/>
      <c r="JY329" s="441"/>
      <c r="JZ329" s="442"/>
      <c r="KA329" s="443"/>
      <c r="KB329" s="444"/>
      <c r="KC329" s="435"/>
      <c r="KD329" s="438"/>
      <c r="KE329" s="439" t="s">
        <v>133</v>
      </c>
      <c r="KF329" s="440"/>
      <c r="KG329" s="440"/>
      <c r="KH329" s="441"/>
      <c r="KI329" s="441"/>
      <c r="KJ329" s="441"/>
      <c r="KK329" s="442"/>
      <c r="KL329" s="441"/>
      <c r="KM329" s="442"/>
      <c r="KN329" s="441"/>
      <c r="KO329" s="441"/>
      <c r="KP329" s="441"/>
      <c r="KQ329" s="442"/>
      <c r="KR329" s="443"/>
      <c r="KS329" s="444"/>
      <c r="KT329" s="435"/>
      <c r="KU329" s="436"/>
    </row>
    <row r="330" ht="15.75" customHeight="1">
      <c r="A330" s="445"/>
      <c r="B330" s="446" t="s">
        <v>134</v>
      </c>
      <c r="C330" s="447"/>
      <c r="D330" s="447"/>
      <c r="E330" s="448"/>
      <c r="F330" s="448"/>
      <c r="G330" s="448"/>
      <c r="H330" s="449"/>
      <c r="I330" s="448"/>
      <c r="J330" s="449"/>
      <c r="K330" s="448"/>
      <c r="L330" s="448"/>
      <c r="M330" s="448"/>
      <c r="N330" s="449"/>
      <c r="O330" s="450"/>
      <c r="P330" s="451"/>
      <c r="Q330" s="435"/>
      <c r="R330" s="445"/>
      <c r="S330" s="446" t="s">
        <v>134</v>
      </c>
      <c r="T330" s="447"/>
      <c r="U330" s="447"/>
      <c r="V330" s="448"/>
      <c r="W330" s="448"/>
      <c r="X330" s="448"/>
      <c r="Y330" s="449"/>
      <c r="Z330" s="448"/>
      <c r="AA330" s="449"/>
      <c r="AB330" s="448"/>
      <c r="AC330" s="448"/>
      <c r="AD330" s="448"/>
      <c r="AE330" s="449"/>
      <c r="AF330" s="450"/>
      <c r="AG330" s="451"/>
      <c r="AH330" s="435"/>
      <c r="AI330" s="445"/>
      <c r="AJ330" s="446" t="s">
        <v>134</v>
      </c>
      <c r="AK330" s="447"/>
      <c r="AL330" s="447"/>
      <c r="AM330" s="448"/>
      <c r="AN330" s="448"/>
      <c r="AO330" s="448"/>
      <c r="AP330" s="449"/>
      <c r="AQ330" s="448"/>
      <c r="AR330" s="449"/>
      <c r="AS330" s="448"/>
      <c r="AT330" s="448"/>
      <c r="AU330" s="448"/>
      <c r="AV330" s="449"/>
      <c r="AW330" s="450"/>
      <c r="AX330" s="451"/>
      <c r="AY330" s="435"/>
      <c r="AZ330" s="445"/>
      <c r="BA330" s="446" t="s">
        <v>134</v>
      </c>
      <c r="BB330" s="447"/>
      <c r="BC330" s="447"/>
      <c r="BD330" s="448"/>
      <c r="BE330" s="448"/>
      <c r="BF330" s="448"/>
      <c r="BG330" s="449"/>
      <c r="BH330" s="448"/>
      <c r="BI330" s="449"/>
      <c r="BJ330" s="448"/>
      <c r="BK330" s="448"/>
      <c r="BL330" s="448"/>
      <c r="BM330" s="449"/>
      <c r="BN330" s="450"/>
      <c r="BO330" s="451"/>
      <c r="BP330" s="435"/>
      <c r="BQ330" s="445"/>
      <c r="BR330" s="446" t="s">
        <v>134</v>
      </c>
      <c r="BS330" s="447"/>
      <c r="BT330" s="447"/>
      <c r="BU330" s="448"/>
      <c r="BV330" s="448"/>
      <c r="BW330" s="448"/>
      <c r="BX330" s="449"/>
      <c r="BY330" s="448"/>
      <c r="BZ330" s="449"/>
      <c r="CA330" s="448"/>
      <c r="CB330" s="448"/>
      <c r="CC330" s="448"/>
      <c r="CD330" s="449"/>
      <c r="CE330" s="450"/>
      <c r="CF330" s="451"/>
      <c r="CG330" s="435"/>
      <c r="CH330" s="445"/>
      <c r="CI330" s="446" t="s">
        <v>134</v>
      </c>
      <c r="CJ330" s="447"/>
      <c r="CK330" s="447"/>
      <c r="CL330" s="448"/>
      <c r="CM330" s="448"/>
      <c r="CN330" s="448"/>
      <c r="CO330" s="449"/>
      <c r="CP330" s="448"/>
      <c r="CQ330" s="449"/>
      <c r="CR330" s="448"/>
      <c r="CS330" s="448"/>
      <c r="CT330" s="448"/>
      <c r="CU330" s="449"/>
      <c r="CV330" s="450"/>
      <c r="CW330" s="451"/>
      <c r="CX330" s="435"/>
      <c r="CY330" s="445"/>
      <c r="CZ330" s="446" t="s">
        <v>134</v>
      </c>
      <c r="DA330" s="447"/>
      <c r="DB330" s="447"/>
      <c r="DC330" s="448"/>
      <c r="DD330" s="448"/>
      <c r="DE330" s="448"/>
      <c r="DF330" s="449"/>
      <c r="DG330" s="448"/>
      <c r="DH330" s="449"/>
      <c r="DI330" s="448"/>
      <c r="DJ330" s="448"/>
      <c r="DK330" s="448"/>
      <c r="DL330" s="449"/>
      <c r="DM330" s="450"/>
      <c r="DN330" s="451"/>
      <c r="DO330" s="435"/>
      <c r="DP330" s="445"/>
      <c r="DQ330" s="446" t="s">
        <v>134</v>
      </c>
      <c r="DR330" s="447"/>
      <c r="DS330" s="447"/>
      <c r="DT330" s="448"/>
      <c r="DU330" s="448"/>
      <c r="DV330" s="448"/>
      <c r="DW330" s="449"/>
      <c r="DX330" s="448"/>
      <c r="DY330" s="449"/>
      <c r="DZ330" s="448"/>
      <c r="EA330" s="448"/>
      <c r="EB330" s="448"/>
      <c r="EC330" s="449"/>
      <c r="ED330" s="450"/>
      <c r="EE330" s="451"/>
      <c r="EF330" s="435"/>
      <c r="EG330" s="445"/>
      <c r="EH330" s="446" t="s">
        <v>134</v>
      </c>
      <c r="EI330" s="447"/>
      <c r="EJ330" s="447"/>
      <c r="EK330" s="448"/>
      <c r="EL330" s="448"/>
      <c r="EM330" s="448"/>
      <c r="EN330" s="449"/>
      <c r="EO330" s="448"/>
      <c r="EP330" s="449"/>
      <c r="EQ330" s="448"/>
      <c r="ER330" s="448"/>
      <c r="ES330" s="448"/>
      <c r="ET330" s="449"/>
      <c r="EU330" s="450"/>
      <c r="EV330" s="451"/>
      <c r="EW330" s="435"/>
      <c r="EX330" s="445"/>
      <c r="EY330" s="446" t="s">
        <v>134</v>
      </c>
      <c r="EZ330" s="447"/>
      <c r="FA330" s="447"/>
      <c r="FB330" s="448"/>
      <c r="FC330" s="448"/>
      <c r="FD330" s="448"/>
      <c r="FE330" s="449"/>
      <c r="FF330" s="448"/>
      <c r="FG330" s="449"/>
      <c r="FH330" s="448"/>
      <c r="FI330" s="448"/>
      <c r="FJ330" s="448"/>
      <c r="FK330" s="449"/>
      <c r="FL330" s="450"/>
      <c r="FM330" s="451"/>
      <c r="FN330" s="435"/>
      <c r="FO330" s="445"/>
      <c r="FP330" s="446" t="s">
        <v>134</v>
      </c>
      <c r="FQ330" s="447"/>
      <c r="FR330" s="447"/>
      <c r="FS330" s="448"/>
      <c r="FT330" s="448"/>
      <c r="FU330" s="448"/>
      <c r="FV330" s="449"/>
      <c r="FW330" s="448"/>
      <c r="FX330" s="449"/>
      <c r="FY330" s="448"/>
      <c r="FZ330" s="448"/>
      <c r="GA330" s="448"/>
      <c r="GB330" s="449"/>
      <c r="GC330" s="450"/>
      <c r="GD330" s="451"/>
      <c r="GE330" s="435"/>
      <c r="GF330" s="445"/>
      <c r="GG330" s="446" t="s">
        <v>134</v>
      </c>
      <c r="GH330" s="447"/>
      <c r="GI330" s="447"/>
      <c r="GJ330" s="448"/>
      <c r="GK330" s="448"/>
      <c r="GL330" s="448"/>
      <c r="GM330" s="449"/>
      <c r="GN330" s="448"/>
      <c r="GO330" s="449"/>
      <c r="GP330" s="448"/>
      <c r="GQ330" s="448"/>
      <c r="GR330" s="448"/>
      <c r="GS330" s="449"/>
      <c r="GT330" s="450"/>
      <c r="GU330" s="451"/>
      <c r="GV330" s="435"/>
      <c r="GW330" s="445"/>
      <c r="GX330" s="446" t="s">
        <v>134</v>
      </c>
      <c r="GY330" s="447"/>
      <c r="GZ330" s="447"/>
      <c r="HA330" s="448"/>
      <c r="HB330" s="448"/>
      <c r="HC330" s="448"/>
      <c r="HD330" s="449"/>
      <c r="HE330" s="448"/>
      <c r="HF330" s="449"/>
      <c r="HG330" s="448"/>
      <c r="HH330" s="448"/>
      <c r="HI330" s="448"/>
      <c r="HJ330" s="449"/>
      <c r="HK330" s="450"/>
      <c r="HL330" s="451"/>
      <c r="HM330" s="435"/>
      <c r="HN330" s="445"/>
      <c r="HO330" s="446" t="s">
        <v>134</v>
      </c>
      <c r="HP330" s="447"/>
      <c r="HQ330" s="447"/>
      <c r="HR330" s="448"/>
      <c r="HS330" s="448"/>
      <c r="HT330" s="448"/>
      <c r="HU330" s="449"/>
      <c r="HV330" s="448"/>
      <c r="HW330" s="449"/>
      <c r="HX330" s="448"/>
      <c r="HY330" s="448"/>
      <c r="HZ330" s="448"/>
      <c r="IA330" s="449"/>
      <c r="IB330" s="450"/>
      <c r="IC330" s="451"/>
      <c r="ID330" s="435"/>
      <c r="IE330" s="445"/>
      <c r="IF330" s="446" t="s">
        <v>134</v>
      </c>
      <c r="IG330" s="447"/>
      <c r="IH330" s="447"/>
      <c r="II330" s="448"/>
      <c r="IJ330" s="448"/>
      <c r="IK330" s="448"/>
      <c r="IL330" s="449"/>
      <c r="IM330" s="448"/>
      <c r="IN330" s="449"/>
      <c r="IO330" s="448"/>
      <c r="IP330" s="448"/>
      <c r="IQ330" s="448"/>
      <c r="IR330" s="449"/>
      <c r="IS330" s="450"/>
      <c r="IT330" s="451"/>
      <c r="IU330" s="435"/>
      <c r="IV330" s="445"/>
      <c r="IW330" s="446" t="s">
        <v>134</v>
      </c>
      <c r="IX330" s="447"/>
      <c r="IY330" s="447"/>
      <c r="IZ330" s="448"/>
      <c r="JA330" s="448"/>
      <c r="JB330" s="448"/>
      <c r="JC330" s="449"/>
      <c r="JD330" s="448"/>
      <c r="JE330" s="449"/>
      <c r="JF330" s="448"/>
      <c r="JG330" s="448"/>
      <c r="JH330" s="448"/>
      <c r="JI330" s="449"/>
      <c r="JJ330" s="450"/>
      <c r="JK330" s="451"/>
      <c r="JL330" s="435"/>
      <c r="JM330" s="445"/>
      <c r="JN330" s="446" t="s">
        <v>134</v>
      </c>
      <c r="JO330" s="447"/>
      <c r="JP330" s="447"/>
      <c r="JQ330" s="448"/>
      <c r="JR330" s="448"/>
      <c r="JS330" s="448"/>
      <c r="JT330" s="449"/>
      <c r="JU330" s="448"/>
      <c r="JV330" s="449"/>
      <c r="JW330" s="448"/>
      <c r="JX330" s="448"/>
      <c r="JY330" s="448"/>
      <c r="JZ330" s="449"/>
      <c r="KA330" s="450"/>
      <c r="KB330" s="451"/>
      <c r="KC330" s="435"/>
      <c r="KD330" s="445"/>
      <c r="KE330" s="446" t="s">
        <v>134</v>
      </c>
      <c r="KF330" s="447"/>
      <c r="KG330" s="447"/>
      <c r="KH330" s="448"/>
      <c r="KI330" s="448"/>
      <c r="KJ330" s="448"/>
      <c r="KK330" s="449"/>
      <c r="KL330" s="448"/>
      <c r="KM330" s="449"/>
      <c r="KN330" s="448"/>
      <c r="KO330" s="448"/>
      <c r="KP330" s="448"/>
      <c r="KQ330" s="449"/>
      <c r="KR330" s="450"/>
      <c r="KS330" s="451"/>
      <c r="KT330" s="435"/>
      <c r="KU330" s="436"/>
    </row>
    <row r="331" ht="15.75" customHeight="1">
      <c r="A331" s="426">
        <v>1.0</v>
      </c>
      <c r="B331" s="427" t="s">
        <v>135</v>
      </c>
      <c r="C331" s="428" t="s">
        <v>121</v>
      </c>
      <c r="D331" s="428" t="s">
        <v>123</v>
      </c>
      <c r="E331" s="429" t="str">
        <f>ADHB!E331</f>
        <v/>
      </c>
      <c r="F331" s="429"/>
      <c r="G331" s="429">
        <f t="shared" ref="G331:G340" si="2413">IFERROR(E331*F331/1000000,0)</f>
        <v>0</v>
      </c>
      <c r="H331" s="430"/>
      <c r="I331" s="429">
        <f t="shared" ref="I331:I340" si="2414">IFERROR(+G331*H331,"")</f>
        <v>0</v>
      </c>
      <c r="J331" s="431"/>
      <c r="K331" s="432"/>
      <c r="L331" s="432"/>
      <c r="M331" s="429">
        <f t="shared" ref="M331:M340" si="2415">IFERROR(+(IF(G331="","0",G331))+(IF(I331="","0",I331))+(IF(L331="","0",L331)),"")</f>
        <v>0</v>
      </c>
      <c r="N331" s="430">
        <v>0.294289866351475</v>
      </c>
      <c r="O331" s="433">
        <f t="shared" ref="O331:O340" si="2416">IFERROR(+N331*(M331-L331),"")</f>
        <v>0</v>
      </c>
      <c r="P331" s="434">
        <f t="shared" ref="P331:P340" si="2417">IFERROR(+(IF(M331="","0",M331))-(IF(O331="","0",O331)),"")</f>
        <v>0</v>
      </c>
      <c r="Q331" s="435"/>
      <c r="R331" s="426">
        <v>1.0</v>
      </c>
      <c r="S331" s="427" t="s">
        <v>135</v>
      </c>
      <c r="T331" s="428" t="s">
        <v>121</v>
      </c>
      <c r="U331" s="428" t="s">
        <v>123</v>
      </c>
      <c r="V331" s="429" t="str">
        <f>ADHB!V331</f>
        <v/>
      </c>
      <c r="W331" s="429"/>
      <c r="X331" s="429">
        <f t="shared" ref="X331:X340" si="2418">IFERROR(V331*W331/1000000,0)</f>
        <v>0</v>
      </c>
      <c r="Y331" s="430"/>
      <c r="Z331" s="429">
        <f t="shared" ref="Z331:Z340" si="2419">IFERROR(+X331*Y331,"")</f>
        <v>0</v>
      </c>
      <c r="AA331" s="431"/>
      <c r="AB331" s="432"/>
      <c r="AC331" s="432"/>
      <c r="AD331" s="429">
        <f t="shared" ref="AD331:AD340" si="2420">IFERROR(+(IF(X331="","0",X331))+(IF(Z331="","0",Z331))+(IF(AC331="","0",AC331)),"")</f>
        <v>0</v>
      </c>
      <c r="AE331" s="430">
        <v>0.294289866351475</v>
      </c>
      <c r="AF331" s="433">
        <f t="shared" ref="AF331:AF340" si="2421">IFERROR(+AE331*(AD331-AC331),"")</f>
        <v>0</v>
      </c>
      <c r="AG331" s="434">
        <f t="shared" ref="AG331:AG340" si="2422">IFERROR(+(IF(AD331="","0",AD331))-(IF(AF331="","0",AF331)),"")</f>
        <v>0</v>
      </c>
      <c r="AH331" s="435"/>
      <c r="AI331" s="426">
        <v>1.0</v>
      </c>
      <c r="AJ331" s="427" t="s">
        <v>135</v>
      </c>
      <c r="AK331" s="428" t="s">
        <v>121</v>
      </c>
      <c r="AL331" s="428" t="s">
        <v>123</v>
      </c>
      <c r="AM331" s="429" t="str">
        <f>ADHB!AM331</f>
        <v/>
      </c>
      <c r="AN331" s="429"/>
      <c r="AO331" s="429">
        <f t="shared" ref="AO331:AO340" si="2423">IFERROR(AM331*AN331/1000000,0)</f>
        <v>0</v>
      </c>
      <c r="AP331" s="430"/>
      <c r="AQ331" s="429">
        <f t="shared" ref="AQ331:AQ340" si="2424">IFERROR(+AO331*AP331,"")</f>
        <v>0</v>
      </c>
      <c r="AR331" s="431"/>
      <c r="AS331" s="432"/>
      <c r="AT331" s="432"/>
      <c r="AU331" s="429">
        <f t="shared" ref="AU331:AU340" si="2425">IFERROR(+(IF(AO331="","0",AO331))+(IF(AQ331="","0",AQ331))+(IF(AT331="","0",AT331)),"")</f>
        <v>0</v>
      </c>
      <c r="AV331" s="430">
        <v>0.294289866351475</v>
      </c>
      <c r="AW331" s="433">
        <f t="shared" ref="AW331:AW340" si="2426">IFERROR(+AV331*(AU331-AT331),"")</f>
        <v>0</v>
      </c>
      <c r="AX331" s="434">
        <f t="shared" ref="AX331:AX340" si="2427">IFERROR(+(IF(AU331="","0",AU331))-(IF(AW331="","0",AW331)),"")</f>
        <v>0</v>
      </c>
      <c r="AY331" s="435"/>
      <c r="AZ331" s="426">
        <v>1.0</v>
      </c>
      <c r="BA331" s="427" t="s">
        <v>135</v>
      </c>
      <c r="BB331" s="428" t="s">
        <v>121</v>
      </c>
      <c r="BC331" s="428" t="s">
        <v>123</v>
      </c>
      <c r="BD331" s="429" t="str">
        <f>ADHB!BD331</f>
        <v/>
      </c>
      <c r="BE331" s="429"/>
      <c r="BF331" s="429">
        <f t="shared" ref="BF331:BF340" si="2428">IFERROR(BD331*BE331/1000000,0)</f>
        <v>0</v>
      </c>
      <c r="BG331" s="430"/>
      <c r="BH331" s="429">
        <f t="shared" ref="BH331:BH340" si="2429">IFERROR(+BF331*BG331,"")</f>
        <v>0</v>
      </c>
      <c r="BI331" s="431"/>
      <c r="BJ331" s="432"/>
      <c r="BK331" s="432"/>
      <c r="BL331" s="429">
        <f t="shared" ref="BL331:BL340" si="2430">IFERROR(+(IF(BF331="","0",BF331))+(IF(BH331="","0",BH331))+(IF(BK331="","0",BK331)),"")</f>
        <v>0</v>
      </c>
      <c r="BM331" s="430">
        <v>0.294289866351475</v>
      </c>
      <c r="BN331" s="433">
        <f t="shared" ref="BN331:BN340" si="2431">IFERROR(+BM331*(BL331-BK331),"")</f>
        <v>0</v>
      </c>
      <c r="BO331" s="434">
        <f t="shared" ref="BO331:BO340" si="2432">IFERROR(+(IF(BL331="","0",BL331))-(IF(BN331="","0",BN331)),"")</f>
        <v>0</v>
      </c>
      <c r="BP331" s="435"/>
      <c r="BQ331" s="426">
        <v>1.0</v>
      </c>
      <c r="BR331" s="427" t="s">
        <v>135</v>
      </c>
      <c r="BS331" s="428" t="s">
        <v>121</v>
      </c>
      <c r="BT331" s="428" t="s">
        <v>123</v>
      </c>
      <c r="BU331" s="429" t="str">
        <f>ADHB!BU331</f>
        <v/>
      </c>
      <c r="BV331" s="429"/>
      <c r="BW331" s="429">
        <f t="shared" ref="BW331:BW340" si="2433">IFERROR(BU331*BV331/1000000,0)</f>
        <v>0</v>
      </c>
      <c r="BX331" s="430"/>
      <c r="BY331" s="429">
        <f t="shared" ref="BY331:BY340" si="2434">IFERROR(+BW331*BX331,"")</f>
        <v>0</v>
      </c>
      <c r="BZ331" s="431"/>
      <c r="CA331" s="432"/>
      <c r="CB331" s="432"/>
      <c r="CC331" s="429">
        <f t="shared" ref="CC331:CC340" si="2435">IFERROR(+(IF(BW331="","0",BW331))+(IF(BY331="","0",BY331))+(IF(CB331="","0",CB331)),"")</f>
        <v>0</v>
      </c>
      <c r="CD331" s="430">
        <v>0.294289866351475</v>
      </c>
      <c r="CE331" s="433">
        <f t="shared" ref="CE331:CE340" si="2436">IFERROR(+CD331*(CC331-CB331),"")</f>
        <v>0</v>
      </c>
      <c r="CF331" s="434">
        <f t="shared" ref="CF331:CF340" si="2437">IFERROR(+(IF(CC331="","0",CC331))-(IF(CE331="","0",CE331)),"")</f>
        <v>0</v>
      </c>
      <c r="CG331" s="435"/>
      <c r="CH331" s="426">
        <v>1.0</v>
      </c>
      <c r="CI331" s="427" t="s">
        <v>135</v>
      </c>
      <c r="CJ331" s="428" t="s">
        <v>121</v>
      </c>
      <c r="CK331" s="428" t="s">
        <v>123</v>
      </c>
      <c r="CL331" s="429" t="str">
        <f>ADHB!CL331</f>
        <v/>
      </c>
      <c r="CM331" s="429"/>
      <c r="CN331" s="429">
        <f t="shared" ref="CN331:CN340" si="2438">IFERROR(CL331*CM331/1000000,0)</f>
        <v>0</v>
      </c>
      <c r="CO331" s="430"/>
      <c r="CP331" s="429">
        <f t="shared" ref="CP331:CP340" si="2439">IFERROR(+CN331*CO331,"")</f>
        <v>0</v>
      </c>
      <c r="CQ331" s="431"/>
      <c r="CR331" s="432"/>
      <c r="CS331" s="432"/>
      <c r="CT331" s="429">
        <f t="shared" ref="CT331:CT340" si="2440">IFERROR(+(IF(CN331="","0",CN331))+(IF(CP331="","0",CP331))+(IF(CS331="","0",CS331)),"")</f>
        <v>0</v>
      </c>
      <c r="CU331" s="430">
        <v>0.294289866351475</v>
      </c>
      <c r="CV331" s="433">
        <f t="shared" ref="CV331:CV340" si="2441">IFERROR(+CU331*(CT331-CS331),"")</f>
        <v>0</v>
      </c>
      <c r="CW331" s="434">
        <f t="shared" ref="CW331:CW340" si="2442">IFERROR(+(IF(CT331="","0",CT331))-(IF(CV331="","0",CV331)),"")</f>
        <v>0</v>
      </c>
      <c r="CX331" s="435"/>
      <c r="CY331" s="426">
        <v>1.0</v>
      </c>
      <c r="CZ331" s="427" t="s">
        <v>135</v>
      </c>
      <c r="DA331" s="428" t="s">
        <v>121</v>
      </c>
      <c r="DB331" s="428" t="s">
        <v>123</v>
      </c>
      <c r="DC331" s="429" t="str">
        <f>ADHB!DC331</f>
        <v/>
      </c>
      <c r="DD331" s="429"/>
      <c r="DE331" s="429">
        <f t="shared" ref="DE331:DE340" si="2443">IFERROR(DC331*DD331/1000000,0)</f>
        <v>0</v>
      </c>
      <c r="DF331" s="430"/>
      <c r="DG331" s="429">
        <f t="shared" ref="DG331:DG340" si="2444">IFERROR(+DE331*DF331,"")</f>
        <v>0</v>
      </c>
      <c r="DH331" s="431"/>
      <c r="DI331" s="432"/>
      <c r="DJ331" s="432"/>
      <c r="DK331" s="429">
        <f t="shared" ref="DK331:DK340" si="2445">IFERROR(+(IF(DE331="","0",DE331))+(IF(DG331="","0",DG331))+(IF(DJ331="","0",DJ331)),"")</f>
        <v>0</v>
      </c>
      <c r="DL331" s="430">
        <v>0.294289866351475</v>
      </c>
      <c r="DM331" s="433">
        <f t="shared" ref="DM331:DM340" si="2446">IFERROR(+DL331*(DK331-DJ331),"")</f>
        <v>0</v>
      </c>
      <c r="DN331" s="434">
        <f t="shared" ref="DN331:DN340" si="2447">IFERROR(+(IF(DK331="","0",DK331))-(IF(DM331="","0",DM331)),"")</f>
        <v>0</v>
      </c>
      <c r="DO331" s="435"/>
      <c r="DP331" s="426">
        <v>1.0</v>
      </c>
      <c r="DQ331" s="427" t="s">
        <v>135</v>
      </c>
      <c r="DR331" s="428" t="s">
        <v>121</v>
      </c>
      <c r="DS331" s="428" t="s">
        <v>123</v>
      </c>
      <c r="DT331" s="429" t="str">
        <f>ADHB!DT331</f>
        <v/>
      </c>
      <c r="DU331" s="429"/>
      <c r="DV331" s="429">
        <f t="shared" ref="DV331:DV340" si="2448">IFERROR(DT331*DU331/1000000,0)</f>
        <v>0</v>
      </c>
      <c r="DW331" s="430"/>
      <c r="DX331" s="429">
        <f t="shared" ref="DX331:DX340" si="2449">IFERROR(+DV331*DW331,"")</f>
        <v>0</v>
      </c>
      <c r="DY331" s="431"/>
      <c r="DZ331" s="432"/>
      <c r="EA331" s="432"/>
      <c r="EB331" s="429">
        <f t="shared" ref="EB331:EB340" si="2450">IFERROR(+(IF(DV331="","0",DV331))+(IF(DX331="","0",DX331))+(IF(EA331="","0",EA331)),"")</f>
        <v>0</v>
      </c>
      <c r="EC331" s="430">
        <v>0.294289866351475</v>
      </c>
      <c r="ED331" s="433">
        <f t="shared" ref="ED331:ED340" si="2451">IFERROR(+EC331*(EB331-EA331),"")</f>
        <v>0</v>
      </c>
      <c r="EE331" s="434">
        <f t="shared" ref="EE331:EE340" si="2452">IFERROR(+(IF(EB331="","0",EB331))-(IF(ED331="","0",ED331)),"")</f>
        <v>0</v>
      </c>
      <c r="EF331" s="435"/>
      <c r="EG331" s="426">
        <v>1.0</v>
      </c>
      <c r="EH331" s="427" t="s">
        <v>135</v>
      </c>
      <c r="EI331" s="428" t="s">
        <v>121</v>
      </c>
      <c r="EJ331" s="428" t="s">
        <v>123</v>
      </c>
      <c r="EK331" s="429" t="str">
        <f>ADHB!EK331</f>
        <v/>
      </c>
      <c r="EL331" s="429"/>
      <c r="EM331" s="429">
        <f t="shared" ref="EM331:EM340" si="2453">IFERROR(EK331*EL331/1000000,0)</f>
        <v>0</v>
      </c>
      <c r="EN331" s="430"/>
      <c r="EO331" s="429">
        <f t="shared" ref="EO331:EO340" si="2454">IFERROR(+EM331*EN331,"")</f>
        <v>0</v>
      </c>
      <c r="EP331" s="431"/>
      <c r="EQ331" s="432"/>
      <c r="ER331" s="432"/>
      <c r="ES331" s="429">
        <f t="shared" ref="ES331:ES340" si="2455">IFERROR(+(IF(EM331="","0",EM331))+(IF(EO331="","0",EO331))+(IF(ER331="","0",ER331)),"")</f>
        <v>0</v>
      </c>
      <c r="ET331" s="430">
        <v>0.294289866351475</v>
      </c>
      <c r="EU331" s="433">
        <f t="shared" ref="EU331:EU340" si="2456">IFERROR(+ET331*(ES331-ER331),"")</f>
        <v>0</v>
      </c>
      <c r="EV331" s="434">
        <f t="shared" ref="EV331:EV340" si="2457">IFERROR(+(IF(ES331="","0",ES331))-(IF(EU331="","0",EU331)),"")</f>
        <v>0</v>
      </c>
      <c r="EW331" s="435"/>
      <c r="EX331" s="426">
        <v>1.0</v>
      </c>
      <c r="EY331" s="427" t="s">
        <v>135</v>
      </c>
      <c r="EZ331" s="428" t="s">
        <v>121</v>
      </c>
      <c r="FA331" s="428" t="s">
        <v>123</v>
      </c>
      <c r="FB331" s="429" t="str">
        <f>ADHB!FB331</f>
        <v/>
      </c>
      <c r="FC331" s="429"/>
      <c r="FD331" s="429">
        <f t="shared" ref="FD331:FD340" si="2458">IFERROR(FB331*FC331/1000000,0)</f>
        <v>0</v>
      </c>
      <c r="FE331" s="430"/>
      <c r="FF331" s="429">
        <f t="shared" ref="FF331:FF340" si="2459">IFERROR(+FD331*FE331,"")</f>
        <v>0</v>
      </c>
      <c r="FG331" s="431"/>
      <c r="FH331" s="432"/>
      <c r="FI331" s="432"/>
      <c r="FJ331" s="429">
        <f t="shared" ref="FJ331:FJ340" si="2460">IFERROR(+(IF(FD331="","0",FD331))+(IF(FF331="","0",FF331))+(IF(FI331="","0",FI331)),"")</f>
        <v>0</v>
      </c>
      <c r="FK331" s="430">
        <v>0.294289866351475</v>
      </c>
      <c r="FL331" s="433">
        <f t="shared" ref="FL331:FL340" si="2461">IFERROR(+FK331*(FJ331-FI331),"")</f>
        <v>0</v>
      </c>
      <c r="FM331" s="434">
        <f t="shared" ref="FM331:FM340" si="2462">IFERROR(+(IF(FJ331="","0",FJ331))-(IF(FL331="","0",FL331)),"")</f>
        <v>0</v>
      </c>
      <c r="FN331" s="435"/>
      <c r="FO331" s="426">
        <v>1.0</v>
      </c>
      <c r="FP331" s="427" t="s">
        <v>135</v>
      </c>
      <c r="FQ331" s="428" t="s">
        <v>121</v>
      </c>
      <c r="FR331" s="428" t="s">
        <v>123</v>
      </c>
      <c r="FS331" s="429" t="str">
        <f>ADHB!FS331</f>
        <v/>
      </c>
      <c r="FT331" s="429"/>
      <c r="FU331" s="429">
        <f t="shared" ref="FU331:FU340" si="2463">IFERROR(FS331*FT331/1000000,0)</f>
        <v>0</v>
      </c>
      <c r="FV331" s="430"/>
      <c r="FW331" s="429">
        <f t="shared" ref="FW331:FW340" si="2464">IFERROR(+FU331*FV331,"")</f>
        <v>0</v>
      </c>
      <c r="FX331" s="431"/>
      <c r="FY331" s="432"/>
      <c r="FZ331" s="432"/>
      <c r="GA331" s="429">
        <f t="shared" ref="GA331:GA340" si="2465">IFERROR(+(IF(FU331="","0",FU331))+(IF(FW331="","0",FW331))+(IF(FZ331="","0",FZ331)),"")</f>
        <v>0</v>
      </c>
      <c r="GB331" s="430">
        <v>0.294289866351475</v>
      </c>
      <c r="GC331" s="433">
        <f t="shared" ref="GC331:GC340" si="2466">IFERROR(+GB331*(GA331-FZ331),"")</f>
        <v>0</v>
      </c>
      <c r="GD331" s="434">
        <f t="shared" ref="GD331:GD340" si="2467">IFERROR(+(IF(GA331="","0",GA331))-(IF(GC331="","0",GC331)),"")</f>
        <v>0</v>
      </c>
      <c r="GE331" s="435"/>
      <c r="GF331" s="426">
        <v>1.0</v>
      </c>
      <c r="GG331" s="427" t="s">
        <v>135</v>
      </c>
      <c r="GH331" s="428" t="s">
        <v>121</v>
      </c>
      <c r="GI331" s="428" t="s">
        <v>123</v>
      </c>
      <c r="GJ331" s="429" t="str">
        <f>ADHB!GJ331</f>
        <v/>
      </c>
      <c r="GK331" s="429"/>
      <c r="GL331" s="429">
        <f t="shared" ref="GL331:GL340" si="2468">IFERROR(GJ331*GK331/1000000,0)</f>
        <v>0</v>
      </c>
      <c r="GM331" s="430"/>
      <c r="GN331" s="429">
        <f t="shared" ref="GN331:GN340" si="2469">IFERROR(+GL331*GM331,"")</f>
        <v>0</v>
      </c>
      <c r="GO331" s="431"/>
      <c r="GP331" s="432"/>
      <c r="GQ331" s="432"/>
      <c r="GR331" s="429">
        <f t="shared" ref="GR331:GR340" si="2470">IFERROR(+(IF(GL331="","0",GL331))+(IF(GN331="","0",GN331))+(IF(GQ331="","0",GQ331)),"")</f>
        <v>0</v>
      </c>
      <c r="GS331" s="430">
        <v>0.294289866351475</v>
      </c>
      <c r="GT331" s="433">
        <f t="shared" ref="GT331:GT340" si="2471">IFERROR(+GS331*(GR331-GQ331),"")</f>
        <v>0</v>
      </c>
      <c r="GU331" s="434">
        <f t="shared" ref="GU331:GU340" si="2472">IFERROR(+(IF(GR331="","0",GR331))-(IF(GT331="","0",GT331)),"")</f>
        <v>0</v>
      </c>
      <c r="GV331" s="435"/>
      <c r="GW331" s="426">
        <v>1.0</v>
      </c>
      <c r="GX331" s="427" t="s">
        <v>135</v>
      </c>
      <c r="GY331" s="428" t="s">
        <v>121</v>
      </c>
      <c r="GZ331" s="428" t="s">
        <v>123</v>
      </c>
      <c r="HA331" s="429" t="str">
        <f>ADHB!HA331</f>
        <v/>
      </c>
      <c r="HB331" s="429"/>
      <c r="HC331" s="429">
        <f t="shared" ref="HC331:HC340" si="2473">IFERROR(HA331*HB331/1000000,0)</f>
        <v>0</v>
      </c>
      <c r="HD331" s="430"/>
      <c r="HE331" s="429">
        <f t="shared" ref="HE331:HE340" si="2474">IFERROR(+HC331*HD331,"")</f>
        <v>0</v>
      </c>
      <c r="HF331" s="431"/>
      <c r="HG331" s="432"/>
      <c r="HH331" s="432"/>
      <c r="HI331" s="429">
        <f t="shared" ref="HI331:HI340" si="2475">IFERROR(+(IF(HC331="","0",HC331))+(IF(HE331="","0",HE331))+(IF(HH331="","0",HH331)),"")</f>
        <v>0</v>
      </c>
      <c r="HJ331" s="430">
        <v>0.294289866351475</v>
      </c>
      <c r="HK331" s="433">
        <f t="shared" ref="HK331:HK340" si="2476">IFERROR(+HJ331*(HI331-HH331),"")</f>
        <v>0</v>
      </c>
      <c r="HL331" s="434">
        <f t="shared" ref="HL331:HL340" si="2477">IFERROR(+(IF(HI331="","0",HI331))-(IF(HK331="","0",HK331)),"")</f>
        <v>0</v>
      </c>
      <c r="HM331" s="435"/>
      <c r="HN331" s="426">
        <v>1.0</v>
      </c>
      <c r="HO331" s="427" t="s">
        <v>135</v>
      </c>
      <c r="HP331" s="428" t="s">
        <v>121</v>
      </c>
      <c r="HQ331" s="428" t="s">
        <v>123</v>
      </c>
      <c r="HR331" s="429" t="str">
        <f>ADHB!HR331</f>
        <v/>
      </c>
      <c r="HS331" s="429"/>
      <c r="HT331" s="429">
        <f t="shared" ref="HT331:HT340" si="2478">IFERROR(HR331*HS331/1000000,0)</f>
        <v>0</v>
      </c>
      <c r="HU331" s="430"/>
      <c r="HV331" s="429">
        <f t="shared" ref="HV331:HV340" si="2479">IFERROR(+HT331*HU331,"")</f>
        <v>0</v>
      </c>
      <c r="HW331" s="431"/>
      <c r="HX331" s="432"/>
      <c r="HY331" s="432"/>
      <c r="HZ331" s="429">
        <f t="shared" ref="HZ331:HZ340" si="2480">IFERROR(+(IF(HT331="","0",HT331))+(IF(HV331="","0",HV331))+(IF(HY331="","0",HY331)),"")</f>
        <v>0</v>
      </c>
      <c r="IA331" s="430">
        <v>0.294289866351475</v>
      </c>
      <c r="IB331" s="433">
        <f t="shared" ref="IB331:IB340" si="2481">IFERROR(+IA331*(HZ331-HY331),"")</f>
        <v>0</v>
      </c>
      <c r="IC331" s="434">
        <f t="shared" ref="IC331:IC340" si="2482">IFERROR(+(IF(HZ331="","0",HZ331))-(IF(IB331="","0",IB331)),"")</f>
        <v>0</v>
      </c>
      <c r="ID331" s="435"/>
      <c r="IE331" s="426">
        <v>1.0</v>
      </c>
      <c r="IF331" s="427" t="s">
        <v>135</v>
      </c>
      <c r="IG331" s="428" t="s">
        <v>121</v>
      </c>
      <c r="IH331" s="428" t="s">
        <v>123</v>
      </c>
      <c r="II331" s="429" t="str">
        <f>ADHB!II331</f>
        <v/>
      </c>
      <c r="IJ331" s="429"/>
      <c r="IK331" s="429">
        <f t="shared" ref="IK331:IK340" si="2483">IFERROR(II331*IJ331/1000000,0)</f>
        <v>0</v>
      </c>
      <c r="IL331" s="430"/>
      <c r="IM331" s="429">
        <f t="shared" ref="IM331:IM340" si="2484">IFERROR(+IK331*IL331,"")</f>
        <v>0</v>
      </c>
      <c r="IN331" s="431"/>
      <c r="IO331" s="432"/>
      <c r="IP331" s="432"/>
      <c r="IQ331" s="429">
        <f t="shared" ref="IQ331:IQ340" si="2485">IFERROR(+(IF(IK331="","0",IK331))+(IF(IM331="","0",IM331))+(IF(IP331="","0",IP331)),"")</f>
        <v>0</v>
      </c>
      <c r="IR331" s="430">
        <v>0.294289866351475</v>
      </c>
      <c r="IS331" s="433">
        <f t="shared" ref="IS331:IS340" si="2486">IFERROR(+IR331*(IQ331-IP331),"")</f>
        <v>0</v>
      </c>
      <c r="IT331" s="434">
        <f t="shared" ref="IT331:IT340" si="2487">IFERROR(+(IF(IQ331="","0",IQ331))-(IF(IS331="","0",IS331)),"")</f>
        <v>0</v>
      </c>
      <c r="IU331" s="435"/>
      <c r="IV331" s="426">
        <v>1.0</v>
      </c>
      <c r="IW331" s="427" t="s">
        <v>135</v>
      </c>
      <c r="IX331" s="428" t="s">
        <v>121</v>
      </c>
      <c r="IY331" s="428" t="s">
        <v>123</v>
      </c>
      <c r="IZ331" s="429" t="str">
        <f>ADHB!IZ331</f>
        <v/>
      </c>
      <c r="JA331" s="429"/>
      <c r="JB331" s="429">
        <f t="shared" ref="JB331:JB340" si="2488">IFERROR(IZ331*JA331/1000000,0)</f>
        <v>0</v>
      </c>
      <c r="JC331" s="430"/>
      <c r="JD331" s="429">
        <f t="shared" ref="JD331:JD340" si="2489">IFERROR(+JB331*JC331,"")</f>
        <v>0</v>
      </c>
      <c r="JE331" s="431"/>
      <c r="JF331" s="432"/>
      <c r="JG331" s="432"/>
      <c r="JH331" s="429">
        <f t="shared" ref="JH331:JH340" si="2490">IFERROR(+(IF(JB331="","0",JB331))+(IF(JD331="","0",JD331))+(IF(JG331="","0",JG331)),"")</f>
        <v>0</v>
      </c>
      <c r="JI331" s="430">
        <v>0.294289866351475</v>
      </c>
      <c r="JJ331" s="433">
        <f t="shared" ref="JJ331:JJ340" si="2491">IFERROR(+JI331*(JH331-JG331),"")</f>
        <v>0</v>
      </c>
      <c r="JK331" s="434">
        <f t="shared" ref="JK331:JK340" si="2492">IFERROR(+(IF(JH331="","0",JH331))-(IF(JJ331="","0",JJ331)),"")</f>
        <v>0</v>
      </c>
      <c r="JL331" s="435"/>
      <c r="JM331" s="426">
        <v>1.0</v>
      </c>
      <c r="JN331" s="427" t="s">
        <v>135</v>
      </c>
      <c r="JO331" s="428" t="s">
        <v>121</v>
      </c>
      <c r="JP331" s="428" t="s">
        <v>123</v>
      </c>
      <c r="JQ331" s="429" t="str">
        <f>ADHB!KY331</f>
        <v/>
      </c>
      <c r="JR331" s="429"/>
      <c r="JS331" s="429">
        <f t="shared" ref="JS331:JS340" si="2493">IFERROR(JQ331*JR331/1000000,0)</f>
        <v>0</v>
      </c>
      <c r="JT331" s="430"/>
      <c r="JU331" s="429">
        <f t="shared" ref="JU331:JU340" si="2494">IFERROR(+JS331*JT331,"")</f>
        <v>0</v>
      </c>
      <c r="JV331" s="431"/>
      <c r="JW331" s="432"/>
      <c r="JX331" s="432"/>
      <c r="JY331" s="429">
        <f t="shared" ref="JY331:JY340" si="2495">IFERROR(+(IF(JS331="","0",JS331))+(IF(JU331="","0",JU331))+(IF(JX331="","0",JX331)),"")</f>
        <v>0</v>
      </c>
      <c r="JZ331" s="430">
        <v>0.294289866351475</v>
      </c>
      <c r="KA331" s="433">
        <f t="shared" ref="KA331:KA340" si="2496">IFERROR(+JZ331*(JY331-JX331),"")</f>
        <v>0</v>
      </c>
      <c r="KB331" s="434">
        <f t="shared" ref="KB331:KB340" si="2497">IFERROR(+(IF(JY331="","0",JY331))-(IF(KA331="","0",KA331)),"")</f>
        <v>0</v>
      </c>
      <c r="KC331" s="435"/>
      <c r="KD331" s="426">
        <v>1.0</v>
      </c>
      <c r="KE331" s="427" t="s">
        <v>135</v>
      </c>
      <c r="KF331" s="428" t="s">
        <v>121</v>
      </c>
      <c r="KG331" s="428" t="s">
        <v>123</v>
      </c>
      <c r="KH331" s="429" t="str">
        <f>ADHB!LP331</f>
        <v/>
      </c>
      <c r="KI331" s="429"/>
      <c r="KJ331" s="429">
        <f t="shared" ref="KJ331:KJ340" si="2498">IFERROR(KH331*KI331/1000000,0)</f>
        <v>0</v>
      </c>
      <c r="KK331" s="430"/>
      <c r="KL331" s="429">
        <f t="shared" ref="KL331:KL340" si="2499">IFERROR(+KJ331*KK331,"")</f>
        <v>0</v>
      </c>
      <c r="KM331" s="431"/>
      <c r="KN331" s="432"/>
      <c r="KO331" s="432"/>
      <c r="KP331" s="429">
        <f t="shared" ref="KP331:KP340" si="2500">IFERROR(+(IF(KJ331="","0",KJ331))+(IF(KL331="","0",KL331))+(IF(KO331="","0",KO331)),"")</f>
        <v>0</v>
      </c>
      <c r="KQ331" s="430">
        <v>0.294289866351475</v>
      </c>
      <c r="KR331" s="433">
        <f t="shared" ref="KR331:KR340" si="2501">IFERROR(+KQ331*(KP331-KO331),"")</f>
        <v>0</v>
      </c>
      <c r="KS331" s="434">
        <f t="shared" ref="KS331:KS340" si="2502">IFERROR(+(IF(KP331="","0",KP331))-(IF(KR331="","0",KR331)),"")</f>
        <v>0</v>
      </c>
      <c r="KT331" s="435"/>
      <c r="KU331" s="436"/>
    </row>
    <row r="332" ht="15.75" customHeight="1">
      <c r="A332" s="426">
        <v>2.0</v>
      </c>
      <c r="B332" s="427" t="s">
        <v>136</v>
      </c>
      <c r="C332" s="428" t="s">
        <v>121</v>
      </c>
      <c r="D332" s="428" t="s">
        <v>123</v>
      </c>
      <c r="E332" s="429" t="str">
        <f>ADHB!E332</f>
        <v/>
      </c>
      <c r="F332" s="429"/>
      <c r="G332" s="429">
        <f t="shared" si="2413"/>
        <v>0</v>
      </c>
      <c r="H332" s="430"/>
      <c r="I332" s="429">
        <f t="shared" si="2414"/>
        <v>0</v>
      </c>
      <c r="J332" s="431"/>
      <c r="K332" s="432"/>
      <c r="L332" s="432"/>
      <c r="M332" s="429">
        <f t="shared" si="2415"/>
        <v>0</v>
      </c>
      <c r="N332" s="430">
        <v>0.294289866351475</v>
      </c>
      <c r="O332" s="433">
        <f t="shared" si="2416"/>
        <v>0</v>
      </c>
      <c r="P332" s="434">
        <f t="shared" si="2417"/>
        <v>0</v>
      </c>
      <c r="Q332" s="435"/>
      <c r="R332" s="426">
        <v>2.0</v>
      </c>
      <c r="S332" s="427" t="s">
        <v>136</v>
      </c>
      <c r="T332" s="428" t="s">
        <v>121</v>
      </c>
      <c r="U332" s="428" t="s">
        <v>123</v>
      </c>
      <c r="V332" s="429" t="str">
        <f>ADHB!V332</f>
        <v/>
      </c>
      <c r="W332" s="429"/>
      <c r="X332" s="429">
        <f t="shared" si="2418"/>
        <v>0</v>
      </c>
      <c r="Y332" s="430"/>
      <c r="Z332" s="429">
        <f t="shared" si="2419"/>
        <v>0</v>
      </c>
      <c r="AA332" s="431"/>
      <c r="AB332" s="432"/>
      <c r="AC332" s="432"/>
      <c r="AD332" s="429">
        <f t="shared" si="2420"/>
        <v>0</v>
      </c>
      <c r="AE332" s="430">
        <v>0.294289866351475</v>
      </c>
      <c r="AF332" s="433">
        <f t="shared" si="2421"/>
        <v>0</v>
      </c>
      <c r="AG332" s="434">
        <f t="shared" si="2422"/>
        <v>0</v>
      </c>
      <c r="AH332" s="435"/>
      <c r="AI332" s="426">
        <v>2.0</v>
      </c>
      <c r="AJ332" s="427" t="s">
        <v>136</v>
      </c>
      <c r="AK332" s="428" t="s">
        <v>121</v>
      </c>
      <c r="AL332" s="428" t="s">
        <v>123</v>
      </c>
      <c r="AM332" s="429" t="str">
        <f>ADHB!AM332</f>
        <v/>
      </c>
      <c r="AN332" s="429"/>
      <c r="AO332" s="429">
        <f t="shared" si="2423"/>
        <v>0</v>
      </c>
      <c r="AP332" s="430"/>
      <c r="AQ332" s="429">
        <f t="shared" si="2424"/>
        <v>0</v>
      </c>
      <c r="AR332" s="431"/>
      <c r="AS332" s="432"/>
      <c r="AT332" s="432"/>
      <c r="AU332" s="429">
        <f t="shared" si="2425"/>
        <v>0</v>
      </c>
      <c r="AV332" s="430">
        <v>0.294289866351475</v>
      </c>
      <c r="AW332" s="433">
        <f t="shared" si="2426"/>
        <v>0</v>
      </c>
      <c r="AX332" s="434">
        <f t="shared" si="2427"/>
        <v>0</v>
      </c>
      <c r="AY332" s="435"/>
      <c r="AZ332" s="426">
        <v>2.0</v>
      </c>
      <c r="BA332" s="427" t="s">
        <v>136</v>
      </c>
      <c r="BB332" s="428" t="s">
        <v>121</v>
      </c>
      <c r="BC332" s="428" t="s">
        <v>123</v>
      </c>
      <c r="BD332" s="429" t="str">
        <f>ADHB!BD332</f>
        <v/>
      </c>
      <c r="BE332" s="429"/>
      <c r="BF332" s="429">
        <f t="shared" si="2428"/>
        <v>0</v>
      </c>
      <c r="BG332" s="430"/>
      <c r="BH332" s="429">
        <f t="shared" si="2429"/>
        <v>0</v>
      </c>
      <c r="BI332" s="431"/>
      <c r="BJ332" s="432"/>
      <c r="BK332" s="432"/>
      <c r="BL332" s="429">
        <f t="shared" si="2430"/>
        <v>0</v>
      </c>
      <c r="BM332" s="430">
        <v>0.294289866351475</v>
      </c>
      <c r="BN332" s="433">
        <f t="shared" si="2431"/>
        <v>0</v>
      </c>
      <c r="BO332" s="434">
        <f t="shared" si="2432"/>
        <v>0</v>
      </c>
      <c r="BP332" s="435"/>
      <c r="BQ332" s="426">
        <v>2.0</v>
      </c>
      <c r="BR332" s="427" t="s">
        <v>136</v>
      </c>
      <c r="BS332" s="428" t="s">
        <v>121</v>
      </c>
      <c r="BT332" s="428" t="s">
        <v>123</v>
      </c>
      <c r="BU332" s="429" t="str">
        <f>ADHB!BU332</f>
        <v/>
      </c>
      <c r="BV332" s="429"/>
      <c r="BW332" s="429">
        <f t="shared" si="2433"/>
        <v>0</v>
      </c>
      <c r="BX332" s="430"/>
      <c r="BY332" s="429">
        <f t="shared" si="2434"/>
        <v>0</v>
      </c>
      <c r="BZ332" s="431"/>
      <c r="CA332" s="432"/>
      <c r="CB332" s="432"/>
      <c r="CC332" s="429">
        <f t="shared" si="2435"/>
        <v>0</v>
      </c>
      <c r="CD332" s="430">
        <v>0.294289866351475</v>
      </c>
      <c r="CE332" s="433">
        <f t="shared" si="2436"/>
        <v>0</v>
      </c>
      <c r="CF332" s="434">
        <f t="shared" si="2437"/>
        <v>0</v>
      </c>
      <c r="CG332" s="435"/>
      <c r="CH332" s="426">
        <v>2.0</v>
      </c>
      <c r="CI332" s="427" t="s">
        <v>136</v>
      </c>
      <c r="CJ332" s="428" t="s">
        <v>121</v>
      </c>
      <c r="CK332" s="428" t="s">
        <v>123</v>
      </c>
      <c r="CL332" s="429" t="str">
        <f>ADHB!CL332</f>
        <v/>
      </c>
      <c r="CM332" s="429"/>
      <c r="CN332" s="429">
        <f t="shared" si="2438"/>
        <v>0</v>
      </c>
      <c r="CO332" s="430"/>
      <c r="CP332" s="429">
        <f t="shared" si="2439"/>
        <v>0</v>
      </c>
      <c r="CQ332" s="431"/>
      <c r="CR332" s="432"/>
      <c r="CS332" s="432"/>
      <c r="CT332" s="429">
        <f t="shared" si="2440"/>
        <v>0</v>
      </c>
      <c r="CU332" s="430">
        <v>0.294289866351475</v>
      </c>
      <c r="CV332" s="433">
        <f t="shared" si="2441"/>
        <v>0</v>
      </c>
      <c r="CW332" s="434">
        <f t="shared" si="2442"/>
        <v>0</v>
      </c>
      <c r="CX332" s="435"/>
      <c r="CY332" s="426">
        <v>2.0</v>
      </c>
      <c r="CZ332" s="427" t="s">
        <v>136</v>
      </c>
      <c r="DA332" s="428" t="s">
        <v>121</v>
      </c>
      <c r="DB332" s="428" t="s">
        <v>123</v>
      </c>
      <c r="DC332" s="429" t="str">
        <f>ADHB!DC332</f>
        <v/>
      </c>
      <c r="DD332" s="429"/>
      <c r="DE332" s="429">
        <f t="shared" si="2443"/>
        <v>0</v>
      </c>
      <c r="DF332" s="430"/>
      <c r="DG332" s="429">
        <f t="shared" si="2444"/>
        <v>0</v>
      </c>
      <c r="DH332" s="431"/>
      <c r="DI332" s="432"/>
      <c r="DJ332" s="432"/>
      <c r="DK332" s="429">
        <f t="shared" si="2445"/>
        <v>0</v>
      </c>
      <c r="DL332" s="430">
        <v>0.294289866351475</v>
      </c>
      <c r="DM332" s="433">
        <f t="shared" si="2446"/>
        <v>0</v>
      </c>
      <c r="DN332" s="434">
        <f t="shared" si="2447"/>
        <v>0</v>
      </c>
      <c r="DO332" s="435"/>
      <c r="DP332" s="426">
        <v>2.0</v>
      </c>
      <c r="DQ332" s="427" t="s">
        <v>136</v>
      </c>
      <c r="DR332" s="428" t="s">
        <v>121</v>
      </c>
      <c r="DS332" s="428" t="s">
        <v>123</v>
      </c>
      <c r="DT332" s="429" t="str">
        <f>ADHB!DT332</f>
        <v/>
      </c>
      <c r="DU332" s="429"/>
      <c r="DV332" s="429">
        <f t="shared" si="2448"/>
        <v>0</v>
      </c>
      <c r="DW332" s="430"/>
      <c r="DX332" s="429">
        <f t="shared" si="2449"/>
        <v>0</v>
      </c>
      <c r="DY332" s="431"/>
      <c r="DZ332" s="432"/>
      <c r="EA332" s="432"/>
      <c r="EB332" s="429">
        <f t="shared" si="2450"/>
        <v>0</v>
      </c>
      <c r="EC332" s="430">
        <v>0.294289866351475</v>
      </c>
      <c r="ED332" s="433">
        <f t="shared" si="2451"/>
        <v>0</v>
      </c>
      <c r="EE332" s="434">
        <f t="shared" si="2452"/>
        <v>0</v>
      </c>
      <c r="EF332" s="435"/>
      <c r="EG332" s="426">
        <v>2.0</v>
      </c>
      <c r="EH332" s="427" t="s">
        <v>136</v>
      </c>
      <c r="EI332" s="428" t="s">
        <v>121</v>
      </c>
      <c r="EJ332" s="428" t="s">
        <v>123</v>
      </c>
      <c r="EK332" s="429" t="str">
        <f>ADHB!EK332</f>
        <v/>
      </c>
      <c r="EL332" s="429"/>
      <c r="EM332" s="429">
        <f t="shared" si="2453"/>
        <v>0</v>
      </c>
      <c r="EN332" s="430"/>
      <c r="EO332" s="429">
        <f t="shared" si="2454"/>
        <v>0</v>
      </c>
      <c r="EP332" s="431"/>
      <c r="EQ332" s="432"/>
      <c r="ER332" s="432"/>
      <c r="ES332" s="429">
        <f t="shared" si="2455"/>
        <v>0</v>
      </c>
      <c r="ET332" s="430">
        <v>0.294289866351475</v>
      </c>
      <c r="EU332" s="433">
        <f t="shared" si="2456"/>
        <v>0</v>
      </c>
      <c r="EV332" s="434">
        <f t="shared" si="2457"/>
        <v>0</v>
      </c>
      <c r="EW332" s="435"/>
      <c r="EX332" s="426">
        <v>2.0</v>
      </c>
      <c r="EY332" s="427" t="s">
        <v>136</v>
      </c>
      <c r="EZ332" s="428" t="s">
        <v>121</v>
      </c>
      <c r="FA332" s="428" t="s">
        <v>123</v>
      </c>
      <c r="FB332" s="429" t="str">
        <f>ADHB!FB332</f>
        <v/>
      </c>
      <c r="FC332" s="429"/>
      <c r="FD332" s="429">
        <f t="shared" si="2458"/>
        <v>0</v>
      </c>
      <c r="FE332" s="430"/>
      <c r="FF332" s="429">
        <f t="shared" si="2459"/>
        <v>0</v>
      </c>
      <c r="FG332" s="431"/>
      <c r="FH332" s="432"/>
      <c r="FI332" s="432"/>
      <c r="FJ332" s="429">
        <f t="shared" si="2460"/>
        <v>0</v>
      </c>
      <c r="FK332" s="430">
        <v>0.294289866351475</v>
      </c>
      <c r="FL332" s="433">
        <f t="shared" si="2461"/>
        <v>0</v>
      </c>
      <c r="FM332" s="434">
        <f t="shared" si="2462"/>
        <v>0</v>
      </c>
      <c r="FN332" s="435"/>
      <c r="FO332" s="426">
        <v>2.0</v>
      </c>
      <c r="FP332" s="427" t="s">
        <v>136</v>
      </c>
      <c r="FQ332" s="428" t="s">
        <v>121</v>
      </c>
      <c r="FR332" s="428" t="s">
        <v>123</v>
      </c>
      <c r="FS332" s="429" t="str">
        <f>ADHB!FS332</f>
        <v/>
      </c>
      <c r="FT332" s="429"/>
      <c r="FU332" s="429">
        <f t="shared" si="2463"/>
        <v>0</v>
      </c>
      <c r="FV332" s="430"/>
      <c r="FW332" s="429">
        <f t="shared" si="2464"/>
        <v>0</v>
      </c>
      <c r="FX332" s="431"/>
      <c r="FY332" s="432"/>
      <c r="FZ332" s="432"/>
      <c r="GA332" s="429">
        <f t="shared" si="2465"/>
        <v>0</v>
      </c>
      <c r="GB332" s="430">
        <v>0.294289866351475</v>
      </c>
      <c r="GC332" s="433">
        <f t="shared" si="2466"/>
        <v>0</v>
      </c>
      <c r="GD332" s="434">
        <f t="shared" si="2467"/>
        <v>0</v>
      </c>
      <c r="GE332" s="435"/>
      <c r="GF332" s="426">
        <v>2.0</v>
      </c>
      <c r="GG332" s="427" t="s">
        <v>136</v>
      </c>
      <c r="GH332" s="428" t="s">
        <v>121</v>
      </c>
      <c r="GI332" s="428" t="s">
        <v>123</v>
      </c>
      <c r="GJ332" s="429" t="str">
        <f>ADHB!GJ332</f>
        <v/>
      </c>
      <c r="GK332" s="429"/>
      <c r="GL332" s="429">
        <f t="shared" si="2468"/>
        <v>0</v>
      </c>
      <c r="GM332" s="430"/>
      <c r="GN332" s="429">
        <f t="shared" si="2469"/>
        <v>0</v>
      </c>
      <c r="GO332" s="431"/>
      <c r="GP332" s="432"/>
      <c r="GQ332" s="432"/>
      <c r="GR332" s="429">
        <f t="shared" si="2470"/>
        <v>0</v>
      </c>
      <c r="GS332" s="430">
        <v>0.294289866351475</v>
      </c>
      <c r="GT332" s="433">
        <f t="shared" si="2471"/>
        <v>0</v>
      </c>
      <c r="GU332" s="434">
        <f t="shared" si="2472"/>
        <v>0</v>
      </c>
      <c r="GV332" s="435"/>
      <c r="GW332" s="426">
        <v>2.0</v>
      </c>
      <c r="GX332" s="427" t="s">
        <v>136</v>
      </c>
      <c r="GY332" s="428" t="s">
        <v>121</v>
      </c>
      <c r="GZ332" s="428" t="s">
        <v>123</v>
      </c>
      <c r="HA332" s="429" t="str">
        <f>ADHB!HA332</f>
        <v/>
      </c>
      <c r="HB332" s="429"/>
      <c r="HC332" s="429">
        <f t="shared" si="2473"/>
        <v>0</v>
      </c>
      <c r="HD332" s="430"/>
      <c r="HE332" s="429">
        <f t="shared" si="2474"/>
        <v>0</v>
      </c>
      <c r="HF332" s="431"/>
      <c r="HG332" s="432"/>
      <c r="HH332" s="432"/>
      <c r="HI332" s="429">
        <f t="shared" si="2475"/>
        <v>0</v>
      </c>
      <c r="HJ332" s="430">
        <v>0.294289866351475</v>
      </c>
      <c r="HK332" s="433">
        <f t="shared" si="2476"/>
        <v>0</v>
      </c>
      <c r="HL332" s="434">
        <f t="shared" si="2477"/>
        <v>0</v>
      </c>
      <c r="HM332" s="435"/>
      <c r="HN332" s="426">
        <v>2.0</v>
      </c>
      <c r="HO332" s="427" t="s">
        <v>136</v>
      </c>
      <c r="HP332" s="428" t="s">
        <v>121</v>
      </c>
      <c r="HQ332" s="428" t="s">
        <v>123</v>
      </c>
      <c r="HR332" s="429" t="str">
        <f>ADHB!HR332</f>
        <v/>
      </c>
      <c r="HS332" s="429"/>
      <c r="HT332" s="429">
        <f t="shared" si="2478"/>
        <v>0</v>
      </c>
      <c r="HU332" s="430"/>
      <c r="HV332" s="429">
        <f t="shared" si="2479"/>
        <v>0</v>
      </c>
      <c r="HW332" s="431"/>
      <c r="HX332" s="432"/>
      <c r="HY332" s="432"/>
      <c r="HZ332" s="429">
        <f t="shared" si="2480"/>
        <v>0</v>
      </c>
      <c r="IA332" s="430">
        <v>0.294289866351475</v>
      </c>
      <c r="IB332" s="433">
        <f t="shared" si="2481"/>
        <v>0</v>
      </c>
      <c r="IC332" s="434">
        <f t="shared" si="2482"/>
        <v>0</v>
      </c>
      <c r="ID332" s="435"/>
      <c r="IE332" s="426">
        <v>2.0</v>
      </c>
      <c r="IF332" s="427" t="s">
        <v>136</v>
      </c>
      <c r="IG332" s="428" t="s">
        <v>121</v>
      </c>
      <c r="IH332" s="428" t="s">
        <v>123</v>
      </c>
      <c r="II332" s="429" t="str">
        <f>ADHB!II332</f>
        <v/>
      </c>
      <c r="IJ332" s="429"/>
      <c r="IK332" s="429">
        <f t="shared" si="2483"/>
        <v>0</v>
      </c>
      <c r="IL332" s="430"/>
      <c r="IM332" s="429">
        <f t="shared" si="2484"/>
        <v>0</v>
      </c>
      <c r="IN332" s="431"/>
      <c r="IO332" s="432"/>
      <c r="IP332" s="432"/>
      <c r="IQ332" s="429">
        <f t="shared" si="2485"/>
        <v>0</v>
      </c>
      <c r="IR332" s="430">
        <v>0.294289866351475</v>
      </c>
      <c r="IS332" s="433">
        <f t="shared" si="2486"/>
        <v>0</v>
      </c>
      <c r="IT332" s="434">
        <f t="shared" si="2487"/>
        <v>0</v>
      </c>
      <c r="IU332" s="435"/>
      <c r="IV332" s="426">
        <v>2.0</v>
      </c>
      <c r="IW332" s="427" t="s">
        <v>136</v>
      </c>
      <c r="IX332" s="428" t="s">
        <v>121</v>
      </c>
      <c r="IY332" s="428" t="s">
        <v>123</v>
      </c>
      <c r="IZ332" s="429" t="str">
        <f>ADHB!IZ332</f>
        <v/>
      </c>
      <c r="JA332" s="429"/>
      <c r="JB332" s="429">
        <f t="shared" si="2488"/>
        <v>0</v>
      </c>
      <c r="JC332" s="430"/>
      <c r="JD332" s="429">
        <f t="shared" si="2489"/>
        <v>0</v>
      </c>
      <c r="JE332" s="431"/>
      <c r="JF332" s="432"/>
      <c r="JG332" s="432"/>
      <c r="JH332" s="429">
        <f t="shared" si="2490"/>
        <v>0</v>
      </c>
      <c r="JI332" s="430">
        <v>0.294289866351475</v>
      </c>
      <c r="JJ332" s="433">
        <f t="shared" si="2491"/>
        <v>0</v>
      </c>
      <c r="JK332" s="434">
        <f t="shared" si="2492"/>
        <v>0</v>
      </c>
      <c r="JL332" s="435"/>
      <c r="JM332" s="426">
        <v>2.0</v>
      </c>
      <c r="JN332" s="427" t="s">
        <v>136</v>
      </c>
      <c r="JO332" s="428" t="s">
        <v>121</v>
      </c>
      <c r="JP332" s="428" t="s">
        <v>123</v>
      </c>
      <c r="JQ332" s="429" t="str">
        <f>ADHB!KY332</f>
        <v/>
      </c>
      <c r="JR332" s="429"/>
      <c r="JS332" s="429">
        <f t="shared" si="2493"/>
        <v>0</v>
      </c>
      <c r="JT332" s="430"/>
      <c r="JU332" s="429">
        <f t="shared" si="2494"/>
        <v>0</v>
      </c>
      <c r="JV332" s="431"/>
      <c r="JW332" s="432"/>
      <c r="JX332" s="432"/>
      <c r="JY332" s="429">
        <f t="shared" si="2495"/>
        <v>0</v>
      </c>
      <c r="JZ332" s="430">
        <v>0.294289866351475</v>
      </c>
      <c r="KA332" s="433">
        <f t="shared" si="2496"/>
        <v>0</v>
      </c>
      <c r="KB332" s="434">
        <f t="shared" si="2497"/>
        <v>0</v>
      </c>
      <c r="KC332" s="435"/>
      <c r="KD332" s="426">
        <v>2.0</v>
      </c>
      <c r="KE332" s="427" t="s">
        <v>136</v>
      </c>
      <c r="KF332" s="428" t="s">
        <v>121</v>
      </c>
      <c r="KG332" s="428" t="s">
        <v>123</v>
      </c>
      <c r="KH332" s="429" t="str">
        <f>ADHB!LP332</f>
        <v/>
      </c>
      <c r="KI332" s="429"/>
      <c r="KJ332" s="429">
        <f t="shared" si="2498"/>
        <v>0</v>
      </c>
      <c r="KK332" s="430"/>
      <c r="KL332" s="429">
        <f t="shared" si="2499"/>
        <v>0</v>
      </c>
      <c r="KM332" s="431"/>
      <c r="KN332" s="432"/>
      <c r="KO332" s="432"/>
      <c r="KP332" s="429">
        <f t="shared" si="2500"/>
        <v>0</v>
      </c>
      <c r="KQ332" s="430">
        <v>0.294289866351475</v>
      </c>
      <c r="KR332" s="433">
        <f t="shared" si="2501"/>
        <v>0</v>
      </c>
      <c r="KS332" s="434">
        <f t="shared" si="2502"/>
        <v>0</v>
      </c>
      <c r="KT332" s="435"/>
      <c r="KU332" s="436"/>
    </row>
    <row r="333" ht="15.75" customHeight="1">
      <c r="A333" s="426">
        <v>3.0</v>
      </c>
      <c r="B333" s="427" t="s">
        <v>137</v>
      </c>
      <c r="C333" s="428" t="s">
        <v>121</v>
      </c>
      <c r="D333" s="428" t="s">
        <v>123</v>
      </c>
      <c r="E333" s="429" t="str">
        <f>ADHB!E333</f>
        <v/>
      </c>
      <c r="F333" s="429"/>
      <c r="G333" s="429">
        <f t="shared" si="2413"/>
        <v>0</v>
      </c>
      <c r="H333" s="430"/>
      <c r="I333" s="429">
        <f t="shared" si="2414"/>
        <v>0</v>
      </c>
      <c r="J333" s="431"/>
      <c r="K333" s="432"/>
      <c r="L333" s="432"/>
      <c r="M333" s="429">
        <f t="shared" si="2415"/>
        <v>0</v>
      </c>
      <c r="N333" s="430">
        <v>0.294289866351475</v>
      </c>
      <c r="O333" s="433">
        <f t="shared" si="2416"/>
        <v>0</v>
      </c>
      <c r="P333" s="434">
        <f t="shared" si="2417"/>
        <v>0</v>
      </c>
      <c r="Q333" s="435"/>
      <c r="R333" s="426">
        <v>3.0</v>
      </c>
      <c r="S333" s="427" t="s">
        <v>137</v>
      </c>
      <c r="T333" s="428" t="s">
        <v>121</v>
      </c>
      <c r="U333" s="428" t="s">
        <v>123</v>
      </c>
      <c r="V333" s="429" t="str">
        <f>ADHB!V333</f>
        <v/>
      </c>
      <c r="W333" s="429"/>
      <c r="X333" s="429">
        <f t="shared" si="2418"/>
        <v>0</v>
      </c>
      <c r="Y333" s="430"/>
      <c r="Z333" s="429">
        <f t="shared" si="2419"/>
        <v>0</v>
      </c>
      <c r="AA333" s="431"/>
      <c r="AB333" s="432"/>
      <c r="AC333" s="432"/>
      <c r="AD333" s="429">
        <f t="shared" si="2420"/>
        <v>0</v>
      </c>
      <c r="AE333" s="430">
        <v>0.294289866351475</v>
      </c>
      <c r="AF333" s="433">
        <f t="shared" si="2421"/>
        <v>0</v>
      </c>
      <c r="AG333" s="434">
        <f t="shared" si="2422"/>
        <v>0</v>
      </c>
      <c r="AH333" s="435"/>
      <c r="AI333" s="426">
        <v>3.0</v>
      </c>
      <c r="AJ333" s="427" t="s">
        <v>137</v>
      </c>
      <c r="AK333" s="428" t="s">
        <v>121</v>
      </c>
      <c r="AL333" s="428" t="s">
        <v>123</v>
      </c>
      <c r="AM333" s="429" t="str">
        <f>ADHB!AM333</f>
        <v/>
      </c>
      <c r="AN333" s="429"/>
      <c r="AO333" s="429">
        <f t="shared" si="2423"/>
        <v>0</v>
      </c>
      <c r="AP333" s="430"/>
      <c r="AQ333" s="429">
        <f t="shared" si="2424"/>
        <v>0</v>
      </c>
      <c r="AR333" s="431"/>
      <c r="AS333" s="432"/>
      <c r="AT333" s="432"/>
      <c r="AU333" s="429">
        <f t="shared" si="2425"/>
        <v>0</v>
      </c>
      <c r="AV333" s="430">
        <v>0.294289866351475</v>
      </c>
      <c r="AW333" s="433">
        <f t="shared" si="2426"/>
        <v>0</v>
      </c>
      <c r="AX333" s="434">
        <f t="shared" si="2427"/>
        <v>0</v>
      </c>
      <c r="AY333" s="435"/>
      <c r="AZ333" s="426">
        <v>3.0</v>
      </c>
      <c r="BA333" s="427" t="s">
        <v>137</v>
      </c>
      <c r="BB333" s="428" t="s">
        <v>121</v>
      </c>
      <c r="BC333" s="428" t="s">
        <v>123</v>
      </c>
      <c r="BD333" s="429" t="str">
        <f>ADHB!BD333</f>
        <v/>
      </c>
      <c r="BE333" s="429"/>
      <c r="BF333" s="429">
        <f t="shared" si="2428"/>
        <v>0</v>
      </c>
      <c r="BG333" s="430"/>
      <c r="BH333" s="429">
        <f t="shared" si="2429"/>
        <v>0</v>
      </c>
      <c r="BI333" s="431"/>
      <c r="BJ333" s="432"/>
      <c r="BK333" s="432"/>
      <c r="BL333" s="429">
        <f t="shared" si="2430"/>
        <v>0</v>
      </c>
      <c r="BM333" s="430">
        <v>0.294289866351475</v>
      </c>
      <c r="BN333" s="433">
        <f t="shared" si="2431"/>
        <v>0</v>
      </c>
      <c r="BO333" s="434">
        <f t="shared" si="2432"/>
        <v>0</v>
      </c>
      <c r="BP333" s="435"/>
      <c r="BQ333" s="426">
        <v>3.0</v>
      </c>
      <c r="BR333" s="427" t="s">
        <v>137</v>
      </c>
      <c r="BS333" s="428" t="s">
        <v>121</v>
      </c>
      <c r="BT333" s="428" t="s">
        <v>123</v>
      </c>
      <c r="BU333" s="429" t="str">
        <f>ADHB!BU333</f>
        <v/>
      </c>
      <c r="BV333" s="429"/>
      <c r="BW333" s="429">
        <f t="shared" si="2433"/>
        <v>0</v>
      </c>
      <c r="BX333" s="430"/>
      <c r="BY333" s="429">
        <f t="shared" si="2434"/>
        <v>0</v>
      </c>
      <c r="BZ333" s="431"/>
      <c r="CA333" s="432"/>
      <c r="CB333" s="432"/>
      <c r="CC333" s="429">
        <f t="shared" si="2435"/>
        <v>0</v>
      </c>
      <c r="CD333" s="430">
        <v>0.294289866351475</v>
      </c>
      <c r="CE333" s="433">
        <f t="shared" si="2436"/>
        <v>0</v>
      </c>
      <c r="CF333" s="434">
        <f t="shared" si="2437"/>
        <v>0</v>
      </c>
      <c r="CG333" s="435"/>
      <c r="CH333" s="426">
        <v>3.0</v>
      </c>
      <c r="CI333" s="427" t="s">
        <v>137</v>
      </c>
      <c r="CJ333" s="428" t="s">
        <v>121</v>
      </c>
      <c r="CK333" s="428" t="s">
        <v>123</v>
      </c>
      <c r="CL333" s="429" t="str">
        <f>ADHB!CL333</f>
        <v/>
      </c>
      <c r="CM333" s="429"/>
      <c r="CN333" s="429">
        <f t="shared" si="2438"/>
        <v>0</v>
      </c>
      <c r="CO333" s="430"/>
      <c r="CP333" s="429">
        <f t="shared" si="2439"/>
        <v>0</v>
      </c>
      <c r="CQ333" s="431"/>
      <c r="CR333" s="432"/>
      <c r="CS333" s="432"/>
      <c r="CT333" s="429">
        <f t="shared" si="2440"/>
        <v>0</v>
      </c>
      <c r="CU333" s="430">
        <v>0.294289866351475</v>
      </c>
      <c r="CV333" s="433">
        <f t="shared" si="2441"/>
        <v>0</v>
      </c>
      <c r="CW333" s="434">
        <f t="shared" si="2442"/>
        <v>0</v>
      </c>
      <c r="CX333" s="435"/>
      <c r="CY333" s="426">
        <v>3.0</v>
      </c>
      <c r="CZ333" s="427" t="s">
        <v>137</v>
      </c>
      <c r="DA333" s="428" t="s">
        <v>121</v>
      </c>
      <c r="DB333" s="428" t="s">
        <v>123</v>
      </c>
      <c r="DC333" s="429" t="str">
        <f>ADHB!DC333</f>
        <v/>
      </c>
      <c r="DD333" s="429"/>
      <c r="DE333" s="429">
        <f t="shared" si="2443"/>
        <v>0</v>
      </c>
      <c r="DF333" s="430"/>
      <c r="DG333" s="429">
        <f t="shared" si="2444"/>
        <v>0</v>
      </c>
      <c r="DH333" s="431"/>
      <c r="DI333" s="432"/>
      <c r="DJ333" s="432"/>
      <c r="DK333" s="429">
        <f t="shared" si="2445"/>
        <v>0</v>
      </c>
      <c r="DL333" s="430">
        <v>0.294289866351475</v>
      </c>
      <c r="DM333" s="433">
        <f t="shared" si="2446"/>
        <v>0</v>
      </c>
      <c r="DN333" s="434">
        <f t="shared" si="2447"/>
        <v>0</v>
      </c>
      <c r="DO333" s="435"/>
      <c r="DP333" s="426">
        <v>3.0</v>
      </c>
      <c r="DQ333" s="427" t="s">
        <v>137</v>
      </c>
      <c r="DR333" s="428" t="s">
        <v>121</v>
      </c>
      <c r="DS333" s="428" t="s">
        <v>123</v>
      </c>
      <c r="DT333" s="429" t="str">
        <f>ADHB!DT333</f>
        <v/>
      </c>
      <c r="DU333" s="429"/>
      <c r="DV333" s="429">
        <f t="shared" si="2448"/>
        <v>0</v>
      </c>
      <c r="DW333" s="430"/>
      <c r="DX333" s="429">
        <f t="shared" si="2449"/>
        <v>0</v>
      </c>
      <c r="DY333" s="431"/>
      <c r="DZ333" s="432"/>
      <c r="EA333" s="432"/>
      <c r="EB333" s="429">
        <f t="shared" si="2450"/>
        <v>0</v>
      </c>
      <c r="EC333" s="430">
        <v>0.294289866351475</v>
      </c>
      <c r="ED333" s="433">
        <f t="shared" si="2451"/>
        <v>0</v>
      </c>
      <c r="EE333" s="434">
        <f t="shared" si="2452"/>
        <v>0</v>
      </c>
      <c r="EF333" s="435"/>
      <c r="EG333" s="426">
        <v>3.0</v>
      </c>
      <c r="EH333" s="427" t="s">
        <v>137</v>
      </c>
      <c r="EI333" s="428" t="s">
        <v>121</v>
      </c>
      <c r="EJ333" s="428" t="s">
        <v>123</v>
      </c>
      <c r="EK333" s="429" t="str">
        <f>ADHB!EK333</f>
        <v/>
      </c>
      <c r="EL333" s="429"/>
      <c r="EM333" s="429">
        <f t="shared" si="2453"/>
        <v>0</v>
      </c>
      <c r="EN333" s="430"/>
      <c r="EO333" s="429">
        <f t="shared" si="2454"/>
        <v>0</v>
      </c>
      <c r="EP333" s="431"/>
      <c r="EQ333" s="432"/>
      <c r="ER333" s="432"/>
      <c r="ES333" s="429">
        <f t="shared" si="2455"/>
        <v>0</v>
      </c>
      <c r="ET333" s="430">
        <v>0.294289866351475</v>
      </c>
      <c r="EU333" s="433">
        <f t="shared" si="2456"/>
        <v>0</v>
      </c>
      <c r="EV333" s="434">
        <f t="shared" si="2457"/>
        <v>0</v>
      </c>
      <c r="EW333" s="435"/>
      <c r="EX333" s="426">
        <v>3.0</v>
      </c>
      <c r="EY333" s="427" t="s">
        <v>137</v>
      </c>
      <c r="EZ333" s="428" t="s">
        <v>121</v>
      </c>
      <c r="FA333" s="428" t="s">
        <v>123</v>
      </c>
      <c r="FB333" s="429" t="str">
        <f>ADHB!FB333</f>
        <v/>
      </c>
      <c r="FC333" s="429"/>
      <c r="FD333" s="429">
        <f t="shared" si="2458"/>
        <v>0</v>
      </c>
      <c r="FE333" s="430"/>
      <c r="FF333" s="429">
        <f t="shared" si="2459"/>
        <v>0</v>
      </c>
      <c r="FG333" s="431"/>
      <c r="FH333" s="432"/>
      <c r="FI333" s="432"/>
      <c r="FJ333" s="429">
        <f t="shared" si="2460"/>
        <v>0</v>
      </c>
      <c r="FK333" s="430">
        <v>0.294289866351475</v>
      </c>
      <c r="FL333" s="433">
        <f t="shared" si="2461"/>
        <v>0</v>
      </c>
      <c r="FM333" s="434">
        <f t="shared" si="2462"/>
        <v>0</v>
      </c>
      <c r="FN333" s="435"/>
      <c r="FO333" s="426">
        <v>3.0</v>
      </c>
      <c r="FP333" s="427" t="s">
        <v>137</v>
      </c>
      <c r="FQ333" s="428" t="s">
        <v>121</v>
      </c>
      <c r="FR333" s="428" t="s">
        <v>123</v>
      </c>
      <c r="FS333" s="429" t="str">
        <f>ADHB!FS333</f>
        <v/>
      </c>
      <c r="FT333" s="429"/>
      <c r="FU333" s="429">
        <f t="shared" si="2463"/>
        <v>0</v>
      </c>
      <c r="FV333" s="430"/>
      <c r="FW333" s="429">
        <f t="shared" si="2464"/>
        <v>0</v>
      </c>
      <c r="FX333" s="431"/>
      <c r="FY333" s="432"/>
      <c r="FZ333" s="432"/>
      <c r="GA333" s="429">
        <f t="shared" si="2465"/>
        <v>0</v>
      </c>
      <c r="GB333" s="430">
        <v>0.294289866351475</v>
      </c>
      <c r="GC333" s="433">
        <f t="shared" si="2466"/>
        <v>0</v>
      </c>
      <c r="GD333" s="434">
        <f t="shared" si="2467"/>
        <v>0</v>
      </c>
      <c r="GE333" s="435"/>
      <c r="GF333" s="426">
        <v>3.0</v>
      </c>
      <c r="GG333" s="427" t="s">
        <v>137</v>
      </c>
      <c r="GH333" s="428" t="s">
        <v>121</v>
      </c>
      <c r="GI333" s="428" t="s">
        <v>123</v>
      </c>
      <c r="GJ333" s="429" t="str">
        <f>ADHB!GJ333</f>
        <v/>
      </c>
      <c r="GK333" s="429"/>
      <c r="GL333" s="429">
        <f t="shared" si="2468"/>
        <v>0</v>
      </c>
      <c r="GM333" s="430"/>
      <c r="GN333" s="429">
        <f t="shared" si="2469"/>
        <v>0</v>
      </c>
      <c r="GO333" s="431"/>
      <c r="GP333" s="432"/>
      <c r="GQ333" s="432"/>
      <c r="GR333" s="429">
        <f t="shared" si="2470"/>
        <v>0</v>
      </c>
      <c r="GS333" s="430">
        <v>0.294289866351475</v>
      </c>
      <c r="GT333" s="433">
        <f t="shared" si="2471"/>
        <v>0</v>
      </c>
      <c r="GU333" s="434">
        <f t="shared" si="2472"/>
        <v>0</v>
      </c>
      <c r="GV333" s="435"/>
      <c r="GW333" s="426">
        <v>3.0</v>
      </c>
      <c r="GX333" s="427" t="s">
        <v>137</v>
      </c>
      <c r="GY333" s="428" t="s">
        <v>121</v>
      </c>
      <c r="GZ333" s="428" t="s">
        <v>123</v>
      </c>
      <c r="HA333" s="429" t="str">
        <f>ADHB!HA333</f>
        <v/>
      </c>
      <c r="HB333" s="429"/>
      <c r="HC333" s="429">
        <f t="shared" si="2473"/>
        <v>0</v>
      </c>
      <c r="HD333" s="430"/>
      <c r="HE333" s="429">
        <f t="shared" si="2474"/>
        <v>0</v>
      </c>
      <c r="HF333" s="431"/>
      <c r="HG333" s="432"/>
      <c r="HH333" s="432"/>
      <c r="HI333" s="429">
        <f t="shared" si="2475"/>
        <v>0</v>
      </c>
      <c r="HJ333" s="430">
        <v>0.294289866351475</v>
      </c>
      <c r="HK333" s="433">
        <f t="shared" si="2476"/>
        <v>0</v>
      </c>
      <c r="HL333" s="434">
        <f t="shared" si="2477"/>
        <v>0</v>
      </c>
      <c r="HM333" s="435"/>
      <c r="HN333" s="426">
        <v>3.0</v>
      </c>
      <c r="HO333" s="427" t="s">
        <v>137</v>
      </c>
      <c r="HP333" s="428" t="s">
        <v>121</v>
      </c>
      <c r="HQ333" s="428" t="s">
        <v>123</v>
      </c>
      <c r="HR333" s="429" t="str">
        <f>ADHB!HR333</f>
        <v/>
      </c>
      <c r="HS333" s="429"/>
      <c r="HT333" s="429">
        <f t="shared" si="2478"/>
        <v>0</v>
      </c>
      <c r="HU333" s="430"/>
      <c r="HV333" s="429">
        <f t="shared" si="2479"/>
        <v>0</v>
      </c>
      <c r="HW333" s="431"/>
      <c r="HX333" s="432"/>
      <c r="HY333" s="432"/>
      <c r="HZ333" s="429">
        <f t="shared" si="2480"/>
        <v>0</v>
      </c>
      <c r="IA333" s="430">
        <v>0.294289866351475</v>
      </c>
      <c r="IB333" s="433">
        <f t="shared" si="2481"/>
        <v>0</v>
      </c>
      <c r="IC333" s="434">
        <f t="shared" si="2482"/>
        <v>0</v>
      </c>
      <c r="ID333" s="435"/>
      <c r="IE333" s="426">
        <v>3.0</v>
      </c>
      <c r="IF333" s="427" t="s">
        <v>137</v>
      </c>
      <c r="IG333" s="428" t="s">
        <v>121</v>
      </c>
      <c r="IH333" s="428" t="s">
        <v>123</v>
      </c>
      <c r="II333" s="429" t="str">
        <f>ADHB!II333</f>
        <v/>
      </c>
      <c r="IJ333" s="429"/>
      <c r="IK333" s="429">
        <f t="shared" si="2483"/>
        <v>0</v>
      </c>
      <c r="IL333" s="430"/>
      <c r="IM333" s="429">
        <f t="shared" si="2484"/>
        <v>0</v>
      </c>
      <c r="IN333" s="431"/>
      <c r="IO333" s="432"/>
      <c r="IP333" s="432"/>
      <c r="IQ333" s="429">
        <f t="shared" si="2485"/>
        <v>0</v>
      </c>
      <c r="IR333" s="430">
        <v>0.294289866351475</v>
      </c>
      <c r="IS333" s="433">
        <f t="shared" si="2486"/>
        <v>0</v>
      </c>
      <c r="IT333" s="434">
        <f t="shared" si="2487"/>
        <v>0</v>
      </c>
      <c r="IU333" s="435"/>
      <c r="IV333" s="426">
        <v>3.0</v>
      </c>
      <c r="IW333" s="427" t="s">
        <v>137</v>
      </c>
      <c r="IX333" s="428" t="s">
        <v>121</v>
      </c>
      <c r="IY333" s="428" t="s">
        <v>123</v>
      </c>
      <c r="IZ333" s="429" t="str">
        <f>ADHB!IZ333</f>
        <v/>
      </c>
      <c r="JA333" s="429"/>
      <c r="JB333" s="429">
        <f t="shared" si="2488"/>
        <v>0</v>
      </c>
      <c r="JC333" s="430"/>
      <c r="JD333" s="429">
        <f t="shared" si="2489"/>
        <v>0</v>
      </c>
      <c r="JE333" s="431"/>
      <c r="JF333" s="432"/>
      <c r="JG333" s="432"/>
      <c r="JH333" s="429">
        <f t="shared" si="2490"/>
        <v>0</v>
      </c>
      <c r="JI333" s="430">
        <v>0.294289866351475</v>
      </c>
      <c r="JJ333" s="433">
        <f t="shared" si="2491"/>
        <v>0</v>
      </c>
      <c r="JK333" s="434">
        <f t="shared" si="2492"/>
        <v>0</v>
      </c>
      <c r="JL333" s="435"/>
      <c r="JM333" s="426">
        <v>3.0</v>
      </c>
      <c r="JN333" s="427" t="s">
        <v>137</v>
      </c>
      <c r="JO333" s="428" t="s">
        <v>121</v>
      </c>
      <c r="JP333" s="428" t="s">
        <v>123</v>
      </c>
      <c r="JQ333" s="429" t="str">
        <f>ADHB!KY333</f>
        <v/>
      </c>
      <c r="JR333" s="429"/>
      <c r="JS333" s="429">
        <f t="shared" si="2493"/>
        <v>0</v>
      </c>
      <c r="JT333" s="430"/>
      <c r="JU333" s="429">
        <f t="shared" si="2494"/>
        <v>0</v>
      </c>
      <c r="JV333" s="431"/>
      <c r="JW333" s="432"/>
      <c r="JX333" s="432"/>
      <c r="JY333" s="429">
        <f t="shared" si="2495"/>
        <v>0</v>
      </c>
      <c r="JZ333" s="430">
        <v>0.294289866351475</v>
      </c>
      <c r="KA333" s="433">
        <f t="shared" si="2496"/>
        <v>0</v>
      </c>
      <c r="KB333" s="434">
        <f t="shared" si="2497"/>
        <v>0</v>
      </c>
      <c r="KC333" s="435"/>
      <c r="KD333" s="426">
        <v>3.0</v>
      </c>
      <c r="KE333" s="427" t="s">
        <v>137</v>
      </c>
      <c r="KF333" s="428" t="s">
        <v>121</v>
      </c>
      <c r="KG333" s="428" t="s">
        <v>123</v>
      </c>
      <c r="KH333" s="429" t="str">
        <f>ADHB!LP333</f>
        <v/>
      </c>
      <c r="KI333" s="429"/>
      <c r="KJ333" s="429">
        <f t="shared" si="2498"/>
        <v>0</v>
      </c>
      <c r="KK333" s="430"/>
      <c r="KL333" s="429">
        <f t="shared" si="2499"/>
        <v>0</v>
      </c>
      <c r="KM333" s="431"/>
      <c r="KN333" s="432"/>
      <c r="KO333" s="432"/>
      <c r="KP333" s="429">
        <f t="shared" si="2500"/>
        <v>0</v>
      </c>
      <c r="KQ333" s="430">
        <v>0.294289866351475</v>
      </c>
      <c r="KR333" s="433">
        <f t="shared" si="2501"/>
        <v>0</v>
      </c>
      <c r="KS333" s="434">
        <f t="shared" si="2502"/>
        <v>0</v>
      </c>
      <c r="KT333" s="435"/>
      <c r="KU333" s="436"/>
    </row>
    <row r="334" ht="15.75" customHeight="1">
      <c r="A334" s="426">
        <v>4.0</v>
      </c>
      <c r="B334" s="427" t="s">
        <v>138</v>
      </c>
      <c r="C334" s="428" t="s">
        <v>121</v>
      </c>
      <c r="D334" s="428" t="s">
        <v>123</v>
      </c>
      <c r="E334" s="429" t="str">
        <f>ADHB!E334</f>
        <v/>
      </c>
      <c r="F334" s="429"/>
      <c r="G334" s="429">
        <f t="shared" si="2413"/>
        <v>0</v>
      </c>
      <c r="H334" s="430"/>
      <c r="I334" s="429">
        <f t="shared" si="2414"/>
        <v>0</v>
      </c>
      <c r="J334" s="431"/>
      <c r="K334" s="432"/>
      <c r="L334" s="432"/>
      <c r="M334" s="429">
        <f t="shared" si="2415"/>
        <v>0</v>
      </c>
      <c r="N334" s="430">
        <v>0.294289866351475</v>
      </c>
      <c r="O334" s="433">
        <f t="shared" si="2416"/>
        <v>0</v>
      </c>
      <c r="P334" s="434">
        <f t="shared" si="2417"/>
        <v>0</v>
      </c>
      <c r="Q334" s="435"/>
      <c r="R334" s="426">
        <v>4.0</v>
      </c>
      <c r="S334" s="427" t="s">
        <v>138</v>
      </c>
      <c r="T334" s="428" t="s">
        <v>121</v>
      </c>
      <c r="U334" s="428" t="s">
        <v>123</v>
      </c>
      <c r="V334" s="429" t="str">
        <f>ADHB!V334</f>
        <v/>
      </c>
      <c r="W334" s="429"/>
      <c r="X334" s="429">
        <f t="shared" si="2418"/>
        <v>0</v>
      </c>
      <c r="Y334" s="430"/>
      <c r="Z334" s="429">
        <f t="shared" si="2419"/>
        <v>0</v>
      </c>
      <c r="AA334" s="431"/>
      <c r="AB334" s="432"/>
      <c r="AC334" s="432"/>
      <c r="AD334" s="429">
        <f t="shared" si="2420"/>
        <v>0</v>
      </c>
      <c r="AE334" s="430">
        <v>0.294289866351475</v>
      </c>
      <c r="AF334" s="433">
        <f t="shared" si="2421"/>
        <v>0</v>
      </c>
      <c r="AG334" s="434">
        <f t="shared" si="2422"/>
        <v>0</v>
      </c>
      <c r="AH334" s="435"/>
      <c r="AI334" s="426">
        <v>4.0</v>
      </c>
      <c r="AJ334" s="427" t="s">
        <v>138</v>
      </c>
      <c r="AK334" s="428" t="s">
        <v>121</v>
      </c>
      <c r="AL334" s="428" t="s">
        <v>123</v>
      </c>
      <c r="AM334" s="429" t="str">
        <f>ADHB!AM334</f>
        <v/>
      </c>
      <c r="AN334" s="429"/>
      <c r="AO334" s="429">
        <f t="shared" si="2423"/>
        <v>0</v>
      </c>
      <c r="AP334" s="430"/>
      <c r="AQ334" s="429">
        <f t="shared" si="2424"/>
        <v>0</v>
      </c>
      <c r="AR334" s="431"/>
      <c r="AS334" s="432"/>
      <c r="AT334" s="432"/>
      <c r="AU334" s="429">
        <f t="shared" si="2425"/>
        <v>0</v>
      </c>
      <c r="AV334" s="430">
        <v>0.294289866351475</v>
      </c>
      <c r="AW334" s="433">
        <f t="shared" si="2426"/>
        <v>0</v>
      </c>
      <c r="AX334" s="434">
        <f t="shared" si="2427"/>
        <v>0</v>
      </c>
      <c r="AY334" s="435"/>
      <c r="AZ334" s="426">
        <v>4.0</v>
      </c>
      <c r="BA334" s="427" t="s">
        <v>138</v>
      </c>
      <c r="BB334" s="428" t="s">
        <v>121</v>
      </c>
      <c r="BC334" s="428" t="s">
        <v>123</v>
      </c>
      <c r="BD334" s="429" t="str">
        <f>ADHB!BD334</f>
        <v/>
      </c>
      <c r="BE334" s="429"/>
      <c r="BF334" s="429">
        <f t="shared" si="2428"/>
        <v>0</v>
      </c>
      <c r="BG334" s="430"/>
      <c r="BH334" s="429">
        <f t="shared" si="2429"/>
        <v>0</v>
      </c>
      <c r="BI334" s="431"/>
      <c r="BJ334" s="432"/>
      <c r="BK334" s="432"/>
      <c r="BL334" s="429">
        <f t="shared" si="2430"/>
        <v>0</v>
      </c>
      <c r="BM334" s="430">
        <v>0.294289866351475</v>
      </c>
      <c r="BN334" s="433">
        <f t="shared" si="2431"/>
        <v>0</v>
      </c>
      <c r="BO334" s="434">
        <f t="shared" si="2432"/>
        <v>0</v>
      </c>
      <c r="BP334" s="435"/>
      <c r="BQ334" s="426">
        <v>4.0</v>
      </c>
      <c r="BR334" s="427" t="s">
        <v>138</v>
      </c>
      <c r="BS334" s="428" t="s">
        <v>121</v>
      </c>
      <c r="BT334" s="428" t="s">
        <v>123</v>
      </c>
      <c r="BU334" s="429" t="str">
        <f>ADHB!BU334</f>
        <v/>
      </c>
      <c r="BV334" s="429"/>
      <c r="BW334" s="429">
        <f t="shared" si="2433"/>
        <v>0</v>
      </c>
      <c r="BX334" s="430"/>
      <c r="BY334" s="429">
        <f t="shared" si="2434"/>
        <v>0</v>
      </c>
      <c r="BZ334" s="431"/>
      <c r="CA334" s="432"/>
      <c r="CB334" s="432"/>
      <c r="CC334" s="429">
        <f t="shared" si="2435"/>
        <v>0</v>
      </c>
      <c r="CD334" s="430">
        <v>0.294289866351475</v>
      </c>
      <c r="CE334" s="433">
        <f t="shared" si="2436"/>
        <v>0</v>
      </c>
      <c r="CF334" s="434">
        <f t="shared" si="2437"/>
        <v>0</v>
      </c>
      <c r="CG334" s="435"/>
      <c r="CH334" s="426">
        <v>4.0</v>
      </c>
      <c r="CI334" s="427" t="s">
        <v>138</v>
      </c>
      <c r="CJ334" s="428" t="s">
        <v>121</v>
      </c>
      <c r="CK334" s="428" t="s">
        <v>123</v>
      </c>
      <c r="CL334" s="429" t="str">
        <f>ADHB!CL334</f>
        <v/>
      </c>
      <c r="CM334" s="429"/>
      <c r="CN334" s="429">
        <f t="shared" si="2438"/>
        <v>0</v>
      </c>
      <c r="CO334" s="430"/>
      <c r="CP334" s="429">
        <f t="shared" si="2439"/>
        <v>0</v>
      </c>
      <c r="CQ334" s="431"/>
      <c r="CR334" s="432"/>
      <c r="CS334" s="432"/>
      <c r="CT334" s="429">
        <f t="shared" si="2440"/>
        <v>0</v>
      </c>
      <c r="CU334" s="430">
        <v>0.294289866351475</v>
      </c>
      <c r="CV334" s="433">
        <f t="shared" si="2441"/>
        <v>0</v>
      </c>
      <c r="CW334" s="434">
        <f t="shared" si="2442"/>
        <v>0</v>
      </c>
      <c r="CX334" s="435"/>
      <c r="CY334" s="426">
        <v>4.0</v>
      </c>
      <c r="CZ334" s="427" t="s">
        <v>138</v>
      </c>
      <c r="DA334" s="428" t="s">
        <v>121</v>
      </c>
      <c r="DB334" s="428" t="s">
        <v>123</v>
      </c>
      <c r="DC334" s="429" t="str">
        <f>ADHB!DC334</f>
        <v/>
      </c>
      <c r="DD334" s="429"/>
      <c r="DE334" s="429">
        <f t="shared" si="2443"/>
        <v>0</v>
      </c>
      <c r="DF334" s="430"/>
      <c r="DG334" s="429">
        <f t="shared" si="2444"/>
        <v>0</v>
      </c>
      <c r="DH334" s="431"/>
      <c r="DI334" s="432"/>
      <c r="DJ334" s="432"/>
      <c r="DK334" s="429">
        <f t="shared" si="2445"/>
        <v>0</v>
      </c>
      <c r="DL334" s="430">
        <v>0.294289866351475</v>
      </c>
      <c r="DM334" s="433">
        <f t="shared" si="2446"/>
        <v>0</v>
      </c>
      <c r="DN334" s="434">
        <f t="shared" si="2447"/>
        <v>0</v>
      </c>
      <c r="DO334" s="435"/>
      <c r="DP334" s="426">
        <v>4.0</v>
      </c>
      <c r="DQ334" s="427" t="s">
        <v>138</v>
      </c>
      <c r="DR334" s="428" t="s">
        <v>121</v>
      </c>
      <c r="DS334" s="428" t="s">
        <v>123</v>
      </c>
      <c r="DT334" s="429" t="str">
        <f>ADHB!DT334</f>
        <v/>
      </c>
      <c r="DU334" s="429"/>
      <c r="DV334" s="429">
        <f t="shared" si="2448"/>
        <v>0</v>
      </c>
      <c r="DW334" s="430"/>
      <c r="DX334" s="429">
        <f t="shared" si="2449"/>
        <v>0</v>
      </c>
      <c r="DY334" s="431"/>
      <c r="DZ334" s="432"/>
      <c r="EA334" s="432"/>
      <c r="EB334" s="429">
        <f t="shared" si="2450"/>
        <v>0</v>
      </c>
      <c r="EC334" s="430">
        <v>0.294289866351475</v>
      </c>
      <c r="ED334" s="433">
        <f t="shared" si="2451"/>
        <v>0</v>
      </c>
      <c r="EE334" s="434">
        <f t="shared" si="2452"/>
        <v>0</v>
      </c>
      <c r="EF334" s="435"/>
      <c r="EG334" s="426">
        <v>4.0</v>
      </c>
      <c r="EH334" s="427" t="s">
        <v>138</v>
      </c>
      <c r="EI334" s="428" t="s">
        <v>121</v>
      </c>
      <c r="EJ334" s="428" t="s">
        <v>123</v>
      </c>
      <c r="EK334" s="429" t="str">
        <f>ADHB!EK334</f>
        <v/>
      </c>
      <c r="EL334" s="429"/>
      <c r="EM334" s="429">
        <f t="shared" si="2453"/>
        <v>0</v>
      </c>
      <c r="EN334" s="430"/>
      <c r="EO334" s="429">
        <f t="shared" si="2454"/>
        <v>0</v>
      </c>
      <c r="EP334" s="431"/>
      <c r="EQ334" s="432"/>
      <c r="ER334" s="432"/>
      <c r="ES334" s="429">
        <f t="shared" si="2455"/>
        <v>0</v>
      </c>
      <c r="ET334" s="430">
        <v>0.294289866351475</v>
      </c>
      <c r="EU334" s="433">
        <f t="shared" si="2456"/>
        <v>0</v>
      </c>
      <c r="EV334" s="434">
        <f t="shared" si="2457"/>
        <v>0</v>
      </c>
      <c r="EW334" s="435"/>
      <c r="EX334" s="426">
        <v>4.0</v>
      </c>
      <c r="EY334" s="427" t="s">
        <v>138</v>
      </c>
      <c r="EZ334" s="428" t="s">
        <v>121</v>
      </c>
      <c r="FA334" s="428" t="s">
        <v>123</v>
      </c>
      <c r="FB334" s="429" t="str">
        <f>ADHB!FB334</f>
        <v/>
      </c>
      <c r="FC334" s="429"/>
      <c r="FD334" s="429">
        <f t="shared" si="2458"/>
        <v>0</v>
      </c>
      <c r="FE334" s="430"/>
      <c r="FF334" s="429">
        <f t="shared" si="2459"/>
        <v>0</v>
      </c>
      <c r="FG334" s="431"/>
      <c r="FH334" s="432"/>
      <c r="FI334" s="432"/>
      <c r="FJ334" s="429">
        <f t="shared" si="2460"/>
        <v>0</v>
      </c>
      <c r="FK334" s="430">
        <v>0.294289866351475</v>
      </c>
      <c r="FL334" s="433">
        <f t="shared" si="2461"/>
        <v>0</v>
      </c>
      <c r="FM334" s="434">
        <f t="shared" si="2462"/>
        <v>0</v>
      </c>
      <c r="FN334" s="435"/>
      <c r="FO334" s="426">
        <v>4.0</v>
      </c>
      <c r="FP334" s="427" t="s">
        <v>138</v>
      </c>
      <c r="FQ334" s="428" t="s">
        <v>121</v>
      </c>
      <c r="FR334" s="428" t="s">
        <v>123</v>
      </c>
      <c r="FS334" s="429" t="str">
        <f>ADHB!FS334</f>
        <v/>
      </c>
      <c r="FT334" s="429"/>
      <c r="FU334" s="429">
        <f t="shared" si="2463"/>
        <v>0</v>
      </c>
      <c r="FV334" s="430"/>
      <c r="FW334" s="429">
        <f t="shared" si="2464"/>
        <v>0</v>
      </c>
      <c r="FX334" s="431"/>
      <c r="FY334" s="432"/>
      <c r="FZ334" s="432"/>
      <c r="GA334" s="429">
        <f t="shared" si="2465"/>
        <v>0</v>
      </c>
      <c r="GB334" s="430">
        <v>0.294289866351475</v>
      </c>
      <c r="GC334" s="433">
        <f t="shared" si="2466"/>
        <v>0</v>
      </c>
      <c r="GD334" s="434">
        <f t="shared" si="2467"/>
        <v>0</v>
      </c>
      <c r="GE334" s="435"/>
      <c r="GF334" s="426">
        <v>4.0</v>
      </c>
      <c r="GG334" s="427" t="s">
        <v>138</v>
      </c>
      <c r="GH334" s="428" t="s">
        <v>121</v>
      </c>
      <c r="GI334" s="428" t="s">
        <v>123</v>
      </c>
      <c r="GJ334" s="429" t="str">
        <f>ADHB!GJ334</f>
        <v/>
      </c>
      <c r="GK334" s="429"/>
      <c r="GL334" s="429">
        <f t="shared" si="2468"/>
        <v>0</v>
      </c>
      <c r="GM334" s="430"/>
      <c r="GN334" s="429">
        <f t="shared" si="2469"/>
        <v>0</v>
      </c>
      <c r="GO334" s="431"/>
      <c r="GP334" s="432"/>
      <c r="GQ334" s="432"/>
      <c r="GR334" s="429">
        <f t="shared" si="2470"/>
        <v>0</v>
      </c>
      <c r="GS334" s="430">
        <v>0.294289866351475</v>
      </c>
      <c r="GT334" s="433">
        <f t="shared" si="2471"/>
        <v>0</v>
      </c>
      <c r="GU334" s="434">
        <f t="shared" si="2472"/>
        <v>0</v>
      </c>
      <c r="GV334" s="435"/>
      <c r="GW334" s="426">
        <v>4.0</v>
      </c>
      <c r="GX334" s="427" t="s">
        <v>138</v>
      </c>
      <c r="GY334" s="428" t="s">
        <v>121</v>
      </c>
      <c r="GZ334" s="428" t="s">
        <v>123</v>
      </c>
      <c r="HA334" s="429" t="str">
        <f>ADHB!HA334</f>
        <v/>
      </c>
      <c r="HB334" s="429"/>
      <c r="HC334" s="429">
        <f t="shared" si="2473"/>
        <v>0</v>
      </c>
      <c r="HD334" s="430"/>
      <c r="HE334" s="429">
        <f t="shared" si="2474"/>
        <v>0</v>
      </c>
      <c r="HF334" s="431"/>
      <c r="HG334" s="432"/>
      <c r="HH334" s="432"/>
      <c r="HI334" s="429">
        <f t="shared" si="2475"/>
        <v>0</v>
      </c>
      <c r="HJ334" s="430">
        <v>0.294289866351475</v>
      </c>
      <c r="HK334" s="433">
        <f t="shared" si="2476"/>
        <v>0</v>
      </c>
      <c r="HL334" s="434">
        <f t="shared" si="2477"/>
        <v>0</v>
      </c>
      <c r="HM334" s="435"/>
      <c r="HN334" s="426">
        <v>4.0</v>
      </c>
      <c r="HO334" s="427" t="s">
        <v>138</v>
      </c>
      <c r="HP334" s="428" t="s">
        <v>121</v>
      </c>
      <c r="HQ334" s="428" t="s">
        <v>123</v>
      </c>
      <c r="HR334" s="429" t="str">
        <f>ADHB!HR334</f>
        <v/>
      </c>
      <c r="HS334" s="429"/>
      <c r="HT334" s="429">
        <f t="shared" si="2478"/>
        <v>0</v>
      </c>
      <c r="HU334" s="430"/>
      <c r="HV334" s="429">
        <f t="shared" si="2479"/>
        <v>0</v>
      </c>
      <c r="HW334" s="431"/>
      <c r="HX334" s="432"/>
      <c r="HY334" s="432"/>
      <c r="HZ334" s="429">
        <f t="shared" si="2480"/>
        <v>0</v>
      </c>
      <c r="IA334" s="430">
        <v>0.294289866351475</v>
      </c>
      <c r="IB334" s="433">
        <f t="shared" si="2481"/>
        <v>0</v>
      </c>
      <c r="IC334" s="434">
        <f t="shared" si="2482"/>
        <v>0</v>
      </c>
      <c r="ID334" s="435"/>
      <c r="IE334" s="426">
        <v>4.0</v>
      </c>
      <c r="IF334" s="427" t="s">
        <v>138</v>
      </c>
      <c r="IG334" s="428" t="s">
        <v>121</v>
      </c>
      <c r="IH334" s="428" t="s">
        <v>123</v>
      </c>
      <c r="II334" s="429" t="str">
        <f>ADHB!II334</f>
        <v/>
      </c>
      <c r="IJ334" s="429"/>
      <c r="IK334" s="429">
        <f t="shared" si="2483"/>
        <v>0</v>
      </c>
      <c r="IL334" s="430"/>
      <c r="IM334" s="429">
        <f t="shared" si="2484"/>
        <v>0</v>
      </c>
      <c r="IN334" s="431"/>
      <c r="IO334" s="432"/>
      <c r="IP334" s="432"/>
      <c r="IQ334" s="429">
        <f t="shared" si="2485"/>
        <v>0</v>
      </c>
      <c r="IR334" s="430">
        <v>0.294289866351475</v>
      </c>
      <c r="IS334" s="433">
        <f t="shared" si="2486"/>
        <v>0</v>
      </c>
      <c r="IT334" s="434">
        <f t="shared" si="2487"/>
        <v>0</v>
      </c>
      <c r="IU334" s="435"/>
      <c r="IV334" s="426">
        <v>4.0</v>
      </c>
      <c r="IW334" s="427" t="s">
        <v>138</v>
      </c>
      <c r="IX334" s="428" t="s">
        <v>121</v>
      </c>
      <c r="IY334" s="428" t="s">
        <v>123</v>
      </c>
      <c r="IZ334" s="429" t="str">
        <f>ADHB!IZ334</f>
        <v/>
      </c>
      <c r="JA334" s="429"/>
      <c r="JB334" s="429">
        <f t="shared" si="2488"/>
        <v>0</v>
      </c>
      <c r="JC334" s="430"/>
      <c r="JD334" s="429">
        <f t="shared" si="2489"/>
        <v>0</v>
      </c>
      <c r="JE334" s="431"/>
      <c r="JF334" s="432"/>
      <c r="JG334" s="432"/>
      <c r="JH334" s="429">
        <f t="shared" si="2490"/>
        <v>0</v>
      </c>
      <c r="JI334" s="430">
        <v>0.294289866351475</v>
      </c>
      <c r="JJ334" s="433">
        <f t="shared" si="2491"/>
        <v>0</v>
      </c>
      <c r="JK334" s="434">
        <f t="shared" si="2492"/>
        <v>0</v>
      </c>
      <c r="JL334" s="435"/>
      <c r="JM334" s="426">
        <v>4.0</v>
      </c>
      <c r="JN334" s="427" t="s">
        <v>138</v>
      </c>
      <c r="JO334" s="428" t="s">
        <v>121</v>
      </c>
      <c r="JP334" s="428" t="s">
        <v>123</v>
      </c>
      <c r="JQ334" s="429" t="str">
        <f>ADHB!KY334</f>
        <v/>
      </c>
      <c r="JR334" s="429"/>
      <c r="JS334" s="429">
        <f t="shared" si="2493"/>
        <v>0</v>
      </c>
      <c r="JT334" s="430"/>
      <c r="JU334" s="429">
        <f t="shared" si="2494"/>
        <v>0</v>
      </c>
      <c r="JV334" s="431"/>
      <c r="JW334" s="432"/>
      <c r="JX334" s="432"/>
      <c r="JY334" s="429">
        <f t="shared" si="2495"/>
        <v>0</v>
      </c>
      <c r="JZ334" s="430">
        <v>0.294289866351475</v>
      </c>
      <c r="KA334" s="433">
        <f t="shared" si="2496"/>
        <v>0</v>
      </c>
      <c r="KB334" s="434">
        <f t="shared" si="2497"/>
        <v>0</v>
      </c>
      <c r="KC334" s="435"/>
      <c r="KD334" s="426">
        <v>4.0</v>
      </c>
      <c r="KE334" s="427" t="s">
        <v>138</v>
      </c>
      <c r="KF334" s="428" t="s">
        <v>121</v>
      </c>
      <c r="KG334" s="428" t="s">
        <v>123</v>
      </c>
      <c r="KH334" s="429" t="str">
        <f>ADHB!LP334</f>
        <v/>
      </c>
      <c r="KI334" s="429"/>
      <c r="KJ334" s="429">
        <f t="shared" si="2498"/>
        <v>0</v>
      </c>
      <c r="KK334" s="430"/>
      <c r="KL334" s="429">
        <f t="shared" si="2499"/>
        <v>0</v>
      </c>
      <c r="KM334" s="431"/>
      <c r="KN334" s="432"/>
      <c r="KO334" s="432"/>
      <c r="KP334" s="429">
        <f t="shared" si="2500"/>
        <v>0</v>
      </c>
      <c r="KQ334" s="430">
        <v>0.294289866351475</v>
      </c>
      <c r="KR334" s="433">
        <f t="shared" si="2501"/>
        <v>0</v>
      </c>
      <c r="KS334" s="434">
        <f t="shared" si="2502"/>
        <v>0</v>
      </c>
      <c r="KT334" s="435"/>
      <c r="KU334" s="436"/>
    </row>
    <row r="335" ht="15.75" customHeight="1">
      <c r="A335" s="426">
        <v>5.0</v>
      </c>
      <c r="B335" s="427" t="s">
        <v>139</v>
      </c>
      <c r="C335" s="428" t="s">
        <v>121</v>
      </c>
      <c r="D335" s="428" t="s">
        <v>123</v>
      </c>
      <c r="E335" s="429" t="str">
        <f>ADHB!E335</f>
        <v/>
      </c>
      <c r="F335" s="429"/>
      <c r="G335" s="429">
        <f t="shared" si="2413"/>
        <v>0</v>
      </c>
      <c r="H335" s="430"/>
      <c r="I335" s="429">
        <f t="shared" si="2414"/>
        <v>0</v>
      </c>
      <c r="J335" s="431"/>
      <c r="K335" s="432"/>
      <c r="L335" s="432"/>
      <c r="M335" s="429">
        <f t="shared" si="2415"/>
        <v>0</v>
      </c>
      <c r="N335" s="430">
        <v>0.294289866351475</v>
      </c>
      <c r="O335" s="433">
        <f t="shared" si="2416"/>
        <v>0</v>
      </c>
      <c r="P335" s="434">
        <f t="shared" si="2417"/>
        <v>0</v>
      </c>
      <c r="Q335" s="435"/>
      <c r="R335" s="426">
        <v>5.0</v>
      </c>
      <c r="S335" s="427" t="s">
        <v>139</v>
      </c>
      <c r="T335" s="428" t="s">
        <v>121</v>
      </c>
      <c r="U335" s="428" t="s">
        <v>123</v>
      </c>
      <c r="V335" s="429" t="str">
        <f>ADHB!V335</f>
        <v/>
      </c>
      <c r="W335" s="429"/>
      <c r="X335" s="429">
        <f t="shared" si="2418"/>
        <v>0</v>
      </c>
      <c r="Y335" s="430"/>
      <c r="Z335" s="429">
        <f t="shared" si="2419"/>
        <v>0</v>
      </c>
      <c r="AA335" s="431"/>
      <c r="AB335" s="432"/>
      <c r="AC335" s="432"/>
      <c r="AD335" s="429">
        <f t="shared" si="2420"/>
        <v>0</v>
      </c>
      <c r="AE335" s="430">
        <v>0.294289866351475</v>
      </c>
      <c r="AF335" s="433">
        <f t="shared" si="2421"/>
        <v>0</v>
      </c>
      <c r="AG335" s="434">
        <f t="shared" si="2422"/>
        <v>0</v>
      </c>
      <c r="AH335" s="435"/>
      <c r="AI335" s="426">
        <v>5.0</v>
      </c>
      <c r="AJ335" s="427" t="s">
        <v>139</v>
      </c>
      <c r="AK335" s="428" t="s">
        <v>121</v>
      </c>
      <c r="AL335" s="428" t="s">
        <v>123</v>
      </c>
      <c r="AM335" s="429" t="str">
        <f>ADHB!AM335</f>
        <v/>
      </c>
      <c r="AN335" s="429"/>
      <c r="AO335" s="429">
        <f t="shared" si="2423"/>
        <v>0</v>
      </c>
      <c r="AP335" s="430"/>
      <c r="AQ335" s="429">
        <f t="shared" si="2424"/>
        <v>0</v>
      </c>
      <c r="AR335" s="431"/>
      <c r="AS335" s="432"/>
      <c r="AT335" s="432"/>
      <c r="AU335" s="429">
        <f t="shared" si="2425"/>
        <v>0</v>
      </c>
      <c r="AV335" s="430">
        <v>0.294289866351475</v>
      </c>
      <c r="AW335" s="433">
        <f t="shared" si="2426"/>
        <v>0</v>
      </c>
      <c r="AX335" s="434">
        <f t="shared" si="2427"/>
        <v>0</v>
      </c>
      <c r="AY335" s="435"/>
      <c r="AZ335" s="426">
        <v>5.0</v>
      </c>
      <c r="BA335" s="427" t="s">
        <v>139</v>
      </c>
      <c r="BB335" s="428" t="s">
        <v>121</v>
      </c>
      <c r="BC335" s="428" t="s">
        <v>123</v>
      </c>
      <c r="BD335" s="429" t="str">
        <f>ADHB!BD335</f>
        <v/>
      </c>
      <c r="BE335" s="429"/>
      <c r="BF335" s="429">
        <f t="shared" si="2428"/>
        <v>0</v>
      </c>
      <c r="BG335" s="430"/>
      <c r="BH335" s="429">
        <f t="shared" si="2429"/>
        <v>0</v>
      </c>
      <c r="BI335" s="431"/>
      <c r="BJ335" s="432"/>
      <c r="BK335" s="432"/>
      <c r="BL335" s="429">
        <f t="shared" si="2430"/>
        <v>0</v>
      </c>
      <c r="BM335" s="430">
        <v>0.294289866351475</v>
      </c>
      <c r="BN335" s="433">
        <f t="shared" si="2431"/>
        <v>0</v>
      </c>
      <c r="BO335" s="434">
        <f t="shared" si="2432"/>
        <v>0</v>
      </c>
      <c r="BP335" s="435"/>
      <c r="BQ335" s="426">
        <v>5.0</v>
      </c>
      <c r="BR335" s="427" t="s">
        <v>139</v>
      </c>
      <c r="BS335" s="428" t="s">
        <v>121</v>
      </c>
      <c r="BT335" s="428" t="s">
        <v>123</v>
      </c>
      <c r="BU335" s="429" t="str">
        <f>ADHB!BU335</f>
        <v/>
      </c>
      <c r="BV335" s="429"/>
      <c r="BW335" s="429">
        <f t="shared" si="2433"/>
        <v>0</v>
      </c>
      <c r="BX335" s="430"/>
      <c r="BY335" s="429">
        <f t="shared" si="2434"/>
        <v>0</v>
      </c>
      <c r="BZ335" s="431"/>
      <c r="CA335" s="432"/>
      <c r="CB335" s="432"/>
      <c r="CC335" s="429">
        <f t="shared" si="2435"/>
        <v>0</v>
      </c>
      <c r="CD335" s="430">
        <v>0.294289866351475</v>
      </c>
      <c r="CE335" s="433">
        <f t="shared" si="2436"/>
        <v>0</v>
      </c>
      <c r="CF335" s="434">
        <f t="shared" si="2437"/>
        <v>0</v>
      </c>
      <c r="CG335" s="435"/>
      <c r="CH335" s="426">
        <v>5.0</v>
      </c>
      <c r="CI335" s="427" t="s">
        <v>139</v>
      </c>
      <c r="CJ335" s="428" t="s">
        <v>121</v>
      </c>
      <c r="CK335" s="428" t="s">
        <v>123</v>
      </c>
      <c r="CL335" s="429" t="str">
        <f>ADHB!CL335</f>
        <v/>
      </c>
      <c r="CM335" s="429"/>
      <c r="CN335" s="429">
        <f t="shared" si="2438"/>
        <v>0</v>
      </c>
      <c r="CO335" s="430"/>
      <c r="CP335" s="429">
        <f t="shared" si="2439"/>
        <v>0</v>
      </c>
      <c r="CQ335" s="431"/>
      <c r="CR335" s="432"/>
      <c r="CS335" s="432"/>
      <c r="CT335" s="429">
        <f t="shared" si="2440"/>
        <v>0</v>
      </c>
      <c r="CU335" s="430">
        <v>0.294289866351475</v>
      </c>
      <c r="CV335" s="433">
        <f t="shared" si="2441"/>
        <v>0</v>
      </c>
      <c r="CW335" s="434">
        <f t="shared" si="2442"/>
        <v>0</v>
      </c>
      <c r="CX335" s="435"/>
      <c r="CY335" s="426">
        <v>5.0</v>
      </c>
      <c r="CZ335" s="427" t="s">
        <v>139</v>
      </c>
      <c r="DA335" s="428" t="s">
        <v>121</v>
      </c>
      <c r="DB335" s="428" t="s">
        <v>123</v>
      </c>
      <c r="DC335" s="429" t="str">
        <f>ADHB!DC335</f>
        <v/>
      </c>
      <c r="DD335" s="429"/>
      <c r="DE335" s="429">
        <f t="shared" si="2443"/>
        <v>0</v>
      </c>
      <c r="DF335" s="430"/>
      <c r="DG335" s="429">
        <f t="shared" si="2444"/>
        <v>0</v>
      </c>
      <c r="DH335" s="431"/>
      <c r="DI335" s="432"/>
      <c r="DJ335" s="432"/>
      <c r="DK335" s="429">
        <f t="shared" si="2445"/>
        <v>0</v>
      </c>
      <c r="DL335" s="430">
        <v>0.294289866351475</v>
      </c>
      <c r="DM335" s="433">
        <f t="shared" si="2446"/>
        <v>0</v>
      </c>
      <c r="DN335" s="434">
        <f t="shared" si="2447"/>
        <v>0</v>
      </c>
      <c r="DO335" s="435"/>
      <c r="DP335" s="426">
        <v>5.0</v>
      </c>
      <c r="DQ335" s="427" t="s">
        <v>139</v>
      </c>
      <c r="DR335" s="428" t="s">
        <v>121</v>
      </c>
      <c r="DS335" s="428" t="s">
        <v>123</v>
      </c>
      <c r="DT335" s="429" t="str">
        <f>ADHB!DT335</f>
        <v/>
      </c>
      <c r="DU335" s="429"/>
      <c r="DV335" s="429">
        <f t="shared" si="2448"/>
        <v>0</v>
      </c>
      <c r="DW335" s="430"/>
      <c r="DX335" s="429">
        <f t="shared" si="2449"/>
        <v>0</v>
      </c>
      <c r="DY335" s="431"/>
      <c r="DZ335" s="432"/>
      <c r="EA335" s="432"/>
      <c r="EB335" s="429">
        <f t="shared" si="2450"/>
        <v>0</v>
      </c>
      <c r="EC335" s="430">
        <v>0.294289866351475</v>
      </c>
      <c r="ED335" s="433">
        <f t="shared" si="2451"/>
        <v>0</v>
      </c>
      <c r="EE335" s="434">
        <f t="shared" si="2452"/>
        <v>0</v>
      </c>
      <c r="EF335" s="435"/>
      <c r="EG335" s="426">
        <v>5.0</v>
      </c>
      <c r="EH335" s="427" t="s">
        <v>139</v>
      </c>
      <c r="EI335" s="428" t="s">
        <v>121</v>
      </c>
      <c r="EJ335" s="428" t="s">
        <v>123</v>
      </c>
      <c r="EK335" s="429" t="str">
        <f>ADHB!EK335</f>
        <v/>
      </c>
      <c r="EL335" s="429"/>
      <c r="EM335" s="429">
        <f t="shared" si="2453"/>
        <v>0</v>
      </c>
      <c r="EN335" s="430"/>
      <c r="EO335" s="429">
        <f t="shared" si="2454"/>
        <v>0</v>
      </c>
      <c r="EP335" s="431"/>
      <c r="EQ335" s="432"/>
      <c r="ER335" s="432"/>
      <c r="ES335" s="429">
        <f t="shared" si="2455"/>
        <v>0</v>
      </c>
      <c r="ET335" s="430">
        <v>0.294289866351475</v>
      </c>
      <c r="EU335" s="433">
        <f t="shared" si="2456"/>
        <v>0</v>
      </c>
      <c r="EV335" s="434">
        <f t="shared" si="2457"/>
        <v>0</v>
      </c>
      <c r="EW335" s="435"/>
      <c r="EX335" s="426">
        <v>5.0</v>
      </c>
      <c r="EY335" s="427" t="s">
        <v>139</v>
      </c>
      <c r="EZ335" s="428" t="s">
        <v>121</v>
      </c>
      <c r="FA335" s="428" t="s">
        <v>123</v>
      </c>
      <c r="FB335" s="429" t="str">
        <f>ADHB!FB335</f>
        <v/>
      </c>
      <c r="FC335" s="429"/>
      <c r="FD335" s="429">
        <f t="shared" si="2458"/>
        <v>0</v>
      </c>
      <c r="FE335" s="430"/>
      <c r="FF335" s="429">
        <f t="shared" si="2459"/>
        <v>0</v>
      </c>
      <c r="FG335" s="431"/>
      <c r="FH335" s="432"/>
      <c r="FI335" s="432"/>
      <c r="FJ335" s="429">
        <f t="shared" si="2460"/>
        <v>0</v>
      </c>
      <c r="FK335" s="430">
        <v>0.294289866351475</v>
      </c>
      <c r="FL335" s="433">
        <f t="shared" si="2461"/>
        <v>0</v>
      </c>
      <c r="FM335" s="434">
        <f t="shared" si="2462"/>
        <v>0</v>
      </c>
      <c r="FN335" s="435"/>
      <c r="FO335" s="426">
        <v>5.0</v>
      </c>
      <c r="FP335" s="427" t="s">
        <v>139</v>
      </c>
      <c r="FQ335" s="428" t="s">
        <v>121</v>
      </c>
      <c r="FR335" s="428" t="s">
        <v>123</v>
      </c>
      <c r="FS335" s="429" t="str">
        <f>ADHB!FS335</f>
        <v/>
      </c>
      <c r="FT335" s="429"/>
      <c r="FU335" s="429">
        <f t="shared" si="2463"/>
        <v>0</v>
      </c>
      <c r="FV335" s="430"/>
      <c r="FW335" s="429">
        <f t="shared" si="2464"/>
        <v>0</v>
      </c>
      <c r="FX335" s="431"/>
      <c r="FY335" s="432"/>
      <c r="FZ335" s="432"/>
      <c r="GA335" s="429">
        <f t="shared" si="2465"/>
        <v>0</v>
      </c>
      <c r="GB335" s="430">
        <v>0.294289866351475</v>
      </c>
      <c r="GC335" s="433">
        <f t="shared" si="2466"/>
        <v>0</v>
      </c>
      <c r="GD335" s="434">
        <f t="shared" si="2467"/>
        <v>0</v>
      </c>
      <c r="GE335" s="435"/>
      <c r="GF335" s="426">
        <v>5.0</v>
      </c>
      <c r="GG335" s="427" t="s">
        <v>139</v>
      </c>
      <c r="GH335" s="428" t="s">
        <v>121</v>
      </c>
      <c r="GI335" s="428" t="s">
        <v>123</v>
      </c>
      <c r="GJ335" s="429" t="str">
        <f>ADHB!GJ335</f>
        <v/>
      </c>
      <c r="GK335" s="429"/>
      <c r="GL335" s="429">
        <f t="shared" si="2468"/>
        <v>0</v>
      </c>
      <c r="GM335" s="430"/>
      <c r="GN335" s="429">
        <f t="shared" si="2469"/>
        <v>0</v>
      </c>
      <c r="GO335" s="431"/>
      <c r="GP335" s="432"/>
      <c r="GQ335" s="432"/>
      <c r="GR335" s="429">
        <f t="shared" si="2470"/>
        <v>0</v>
      </c>
      <c r="GS335" s="430">
        <v>0.294289866351475</v>
      </c>
      <c r="GT335" s="433">
        <f t="shared" si="2471"/>
        <v>0</v>
      </c>
      <c r="GU335" s="434">
        <f t="shared" si="2472"/>
        <v>0</v>
      </c>
      <c r="GV335" s="435"/>
      <c r="GW335" s="426">
        <v>5.0</v>
      </c>
      <c r="GX335" s="427" t="s">
        <v>139</v>
      </c>
      <c r="GY335" s="428" t="s">
        <v>121</v>
      </c>
      <c r="GZ335" s="428" t="s">
        <v>123</v>
      </c>
      <c r="HA335" s="429" t="str">
        <f>ADHB!HA335</f>
        <v/>
      </c>
      <c r="HB335" s="429"/>
      <c r="HC335" s="429">
        <f t="shared" si="2473"/>
        <v>0</v>
      </c>
      <c r="HD335" s="430"/>
      <c r="HE335" s="429">
        <f t="shared" si="2474"/>
        <v>0</v>
      </c>
      <c r="HF335" s="431"/>
      <c r="HG335" s="432"/>
      <c r="HH335" s="432"/>
      <c r="HI335" s="429">
        <f t="shared" si="2475"/>
        <v>0</v>
      </c>
      <c r="HJ335" s="430">
        <v>0.294289866351475</v>
      </c>
      <c r="HK335" s="433">
        <f t="shared" si="2476"/>
        <v>0</v>
      </c>
      <c r="HL335" s="434">
        <f t="shared" si="2477"/>
        <v>0</v>
      </c>
      <c r="HM335" s="435"/>
      <c r="HN335" s="426">
        <v>5.0</v>
      </c>
      <c r="HO335" s="427" t="s">
        <v>139</v>
      </c>
      <c r="HP335" s="428" t="s">
        <v>121</v>
      </c>
      <c r="HQ335" s="428" t="s">
        <v>123</v>
      </c>
      <c r="HR335" s="429" t="str">
        <f>ADHB!HR335</f>
        <v/>
      </c>
      <c r="HS335" s="429"/>
      <c r="HT335" s="429">
        <f t="shared" si="2478"/>
        <v>0</v>
      </c>
      <c r="HU335" s="430"/>
      <c r="HV335" s="429">
        <f t="shared" si="2479"/>
        <v>0</v>
      </c>
      <c r="HW335" s="431"/>
      <c r="HX335" s="432"/>
      <c r="HY335" s="432"/>
      <c r="HZ335" s="429">
        <f t="shared" si="2480"/>
        <v>0</v>
      </c>
      <c r="IA335" s="430">
        <v>0.294289866351475</v>
      </c>
      <c r="IB335" s="433">
        <f t="shared" si="2481"/>
        <v>0</v>
      </c>
      <c r="IC335" s="434">
        <f t="shared" si="2482"/>
        <v>0</v>
      </c>
      <c r="ID335" s="435"/>
      <c r="IE335" s="426">
        <v>5.0</v>
      </c>
      <c r="IF335" s="427" t="s">
        <v>139</v>
      </c>
      <c r="IG335" s="428" t="s">
        <v>121</v>
      </c>
      <c r="IH335" s="428" t="s">
        <v>123</v>
      </c>
      <c r="II335" s="429" t="str">
        <f>ADHB!II335</f>
        <v/>
      </c>
      <c r="IJ335" s="429"/>
      <c r="IK335" s="429">
        <f t="shared" si="2483"/>
        <v>0</v>
      </c>
      <c r="IL335" s="430"/>
      <c r="IM335" s="429">
        <f t="shared" si="2484"/>
        <v>0</v>
      </c>
      <c r="IN335" s="431"/>
      <c r="IO335" s="432"/>
      <c r="IP335" s="432"/>
      <c r="IQ335" s="429">
        <f t="shared" si="2485"/>
        <v>0</v>
      </c>
      <c r="IR335" s="430">
        <v>0.294289866351475</v>
      </c>
      <c r="IS335" s="433">
        <f t="shared" si="2486"/>
        <v>0</v>
      </c>
      <c r="IT335" s="434">
        <f t="shared" si="2487"/>
        <v>0</v>
      </c>
      <c r="IU335" s="435"/>
      <c r="IV335" s="426">
        <v>5.0</v>
      </c>
      <c r="IW335" s="427" t="s">
        <v>139</v>
      </c>
      <c r="IX335" s="428" t="s">
        <v>121</v>
      </c>
      <c r="IY335" s="428" t="s">
        <v>123</v>
      </c>
      <c r="IZ335" s="429" t="str">
        <f>ADHB!IZ335</f>
        <v/>
      </c>
      <c r="JA335" s="429"/>
      <c r="JB335" s="429">
        <f t="shared" si="2488"/>
        <v>0</v>
      </c>
      <c r="JC335" s="430"/>
      <c r="JD335" s="429">
        <f t="shared" si="2489"/>
        <v>0</v>
      </c>
      <c r="JE335" s="431"/>
      <c r="JF335" s="432"/>
      <c r="JG335" s="432"/>
      <c r="JH335" s="429">
        <f t="shared" si="2490"/>
        <v>0</v>
      </c>
      <c r="JI335" s="430">
        <v>0.294289866351475</v>
      </c>
      <c r="JJ335" s="433">
        <f t="shared" si="2491"/>
        <v>0</v>
      </c>
      <c r="JK335" s="434">
        <f t="shared" si="2492"/>
        <v>0</v>
      </c>
      <c r="JL335" s="435"/>
      <c r="JM335" s="426">
        <v>5.0</v>
      </c>
      <c r="JN335" s="427" t="s">
        <v>139</v>
      </c>
      <c r="JO335" s="428" t="s">
        <v>121</v>
      </c>
      <c r="JP335" s="428" t="s">
        <v>123</v>
      </c>
      <c r="JQ335" s="429" t="str">
        <f>ADHB!KY335</f>
        <v/>
      </c>
      <c r="JR335" s="429"/>
      <c r="JS335" s="429">
        <f t="shared" si="2493"/>
        <v>0</v>
      </c>
      <c r="JT335" s="430"/>
      <c r="JU335" s="429">
        <f t="shared" si="2494"/>
        <v>0</v>
      </c>
      <c r="JV335" s="431"/>
      <c r="JW335" s="432"/>
      <c r="JX335" s="432"/>
      <c r="JY335" s="429">
        <f t="shared" si="2495"/>
        <v>0</v>
      </c>
      <c r="JZ335" s="430">
        <v>0.294289866351475</v>
      </c>
      <c r="KA335" s="433">
        <f t="shared" si="2496"/>
        <v>0</v>
      </c>
      <c r="KB335" s="434">
        <f t="shared" si="2497"/>
        <v>0</v>
      </c>
      <c r="KC335" s="435"/>
      <c r="KD335" s="426">
        <v>5.0</v>
      </c>
      <c r="KE335" s="427" t="s">
        <v>139</v>
      </c>
      <c r="KF335" s="428" t="s">
        <v>121</v>
      </c>
      <c r="KG335" s="428" t="s">
        <v>123</v>
      </c>
      <c r="KH335" s="429" t="str">
        <f>ADHB!LP335</f>
        <v/>
      </c>
      <c r="KI335" s="429"/>
      <c r="KJ335" s="429">
        <f t="shared" si="2498"/>
        <v>0</v>
      </c>
      <c r="KK335" s="430"/>
      <c r="KL335" s="429">
        <f t="shared" si="2499"/>
        <v>0</v>
      </c>
      <c r="KM335" s="431"/>
      <c r="KN335" s="432"/>
      <c r="KO335" s="432"/>
      <c r="KP335" s="429">
        <f t="shared" si="2500"/>
        <v>0</v>
      </c>
      <c r="KQ335" s="430">
        <v>0.294289866351475</v>
      </c>
      <c r="KR335" s="433">
        <f t="shared" si="2501"/>
        <v>0</v>
      </c>
      <c r="KS335" s="434">
        <f t="shared" si="2502"/>
        <v>0</v>
      </c>
      <c r="KT335" s="435"/>
      <c r="KU335" s="436"/>
    </row>
    <row r="336" ht="15.75" customHeight="1">
      <c r="A336" s="426">
        <v>6.0</v>
      </c>
      <c r="B336" s="427" t="s">
        <v>140</v>
      </c>
      <c r="C336" s="428" t="s">
        <v>121</v>
      </c>
      <c r="D336" s="428" t="s">
        <v>123</v>
      </c>
      <c r="E336" s="437"/>
      <c r="F336" s="429"/>
      <c r="G336" s="429">
        <f t="shared" si="2413"/>
        <v>0</v>
      </c>
      <c r="H336" s="430"/>
      <c r="I336" s="429">
        <f t="shared" si="2414"/>
        <v>0</v>
      </c>
      <c r="J336" s="431"/>
      <c r="K336" s="432"/>
      <c r="L336" s="432"/>
      <c r="M336" s="429">
        <f t="shared" si="2415"/>
        <v>0</v>
      </c>
      <c r="N336" s="430">
        <v>0.294289866351475</v>
      </c>
      <c r="O336" s="433">
        <f t="shared" si="2416"/>
        <v>0</v>
      </c>
      <c r="P336" s="434">
        <f t="shared" si="2417"/>
        <v>0</v>
      </c>
      <c r="Q336" s="435"/>
      <c r="R336" s="426">
        <v>6.0</v>
      </c>
      <c r="S336" s="427" t="s">
        <v>140</v>
      </c>
      <c r="T336" s="428" t="s">
        <v>121</v>
      </c>
      <c r="U336" s="428" t="s">
        <v>123</v>
      </c>
      <c r="V336" s="437"/>
      <c r="W336" s="429"/>
      <c r="X336" s="429">
        <f t="shared" si="2418"/>
        <v>0</v>
      </c>
      <c r="Y336" s="430"/>
      <c r="Z336" s="429">
        <f t="shared" si="2419"/>
        <v>0</v>
      </c>
      <c r="AA336" s="431"/>
      <c r="AB336" s="432"/>
      <c r="AC336" s="432"/>
      <c r="AD336" s="429">
        <f t="shared" si="2420"/>
        <v>0</v>
      </c>
      <c r="AE336" s="430">
        <v>0.294289866351475</v>
      </c>
      <c r="AF336" s="433">
        <f t="shared" si="2421"/>
        <v>0</v>
      </c>
      <c r="AG336" s="434">
        <f t="shared" si="2422"/>
        <v>0</v>
      </c>
      <c r="AH336" s="435"/>
      <c r="AI336" s="426">
        <v>6.0</v>
      </c>
      <c r="AJ336" s="427" t="s">
        <v>140</v>
      </c>
      <c r="AK336" s="428" t="s">
        <v>121</v>
      </c>
      <c r="AL336" s="428" t="s">
        <v>123</v>
      </c>
      <c r="AM336" s="437"/>
      <c r="AN336" s="429"/>
      <c r="AO336" s="429">
        <f t="shared" si="2423"/>
        <v>0</v>
      </c>
      <c r="AP336" s="430"/>
      <c r="AQ336" s="429">
        <f t="shared" si="2424"/>
        <v>0</v>
      </c>
      <c r="AR336" s="431"/>
      <c r="AS336" s="432"/>
      <c r="AT336" s="432"/>
      <c r="AU336" s="429">
        <f t="shared" si="2425"/>
        <v>0</v>
      </c>
      <c r="AV336" s="430">
        <v>0.294289866351475</v>
      </c>
      <c r="AW336" s="433">
        <f t="shared" si="2426"/>
        <v>0</v>
      </c>
      <c r="AX336" s="434">
        <f t="shared" si="2427"/>
        <v>0</v>
      </c>
      <c r="AY336" s="435"/>
      <c r="AZ336" s="426">
        <v>6.0</v>
      </c>
      <c r="BA336" s="427" t="s">
        <v>140</v>
      </c>
      <c r="BB336" s="428" t="s">
        <v>121</v>
      </c>
      <c r="BC336" s="428" t="s">
        <v>123</v>
      </c>
      <c r="BD336" s="437"/>
      <c r="BE336" s="429"/>
      <c r="BF336" s="429">
        <f t="shared" si="2428"/>
        <v>0</v>
      </c>
      <c r="BG336" s="430"/>
      <c r="BH336" s="429">
        <f t="shared" si="2429"/>
        <v>0</v>
      </c>
      <c r="BI336" s="431"/>
      <c r="BJ336" s="432"/>
      <c r="BK336" s="432"/>
      <c r="BL336" s="429">
        <f t="shared" si="2430"/>
        <v>0</v>
      </c>
      <c r="BM336" s="430">
        <v>0.294289866351475</v>
      </c>
      <c r="BN336" s="433">
        <f t="shared" si="2431"/>
        <v>0</v>
      </c>
      <c r="BO336" s="434">
        <f t="shared" si="2432"/>
        <v>0</v>
      </c>
      <c r="BP336" s="435"/>
      <c r="BQ336" s="426">
        <v>6.0</v>
      </c>
      <c r="BR336" s="427" t="s">
        <v>140</v>
      </c>
      <c r="BS336" s="428" t="s">
        <v>121</v>
      </c>
      <c r="BT336" s="428" t="s">
        <v>123</v>
      </c>
      <c r="BU336" s="437"/>
      <c r="BV336" s="429"/>
      <c r="BW336" s="429">
        <f t="shared" si="2433"/>
        <v>0</v>
      </c>
      <c r="BX336" s="430"/>
      <c r="BY336" s="429">
        <f t="shared" si="2434"/>
        <v>0</v>
      </c>
      <c r="BZ336" s="431"/>
      <c r="CA336" s="432"/>
      <c r="CB336" s="432"/>
      <c r="CC336" s="429">
        <f t="shared" si="2435"/>
        <v>0</v>
      </c>
      <c r="CD336" s="430">
        <v>0.294289866351475</v>
      </c>
      <c r="CE336" s="433">
        <f t="shared" si="2436"/>
        <v>0</v>
      </c>
      <c r="CF336" s="434">
        <f t="shared" si="2437"/>
        <v>0</v>
      </c>
      <c r="CG336" s="435"/>
      <c r="CH336" s="426">
        <v>6.0</v>
      </c>
      <c r="CI336" s="427" t="s">
        <v>140</v>
      </c>
      <c r="CJ336" s="428" t="s">
        <v>121</v>
      </c>
      <c r="CK336" s="428" t="s">
        <v>123</v>
      </c>
      <c r="CL336" s="437"/>
      <c r="CM336" s="429"/>
      <c r="CN336" s="429">
        <f t="shared" si="2438"/>
        <v>0</v>
      </c>
      <c r="CO336" s="430"/>
      <c r="CP336" s="429">
        <f t="shared" si="2439"/>
        <v>0</v>
      </c>
      <c r="CQ336" s="431"/>
      <c r="CR336" s="432"/>
      <c r="CS336" s="432"/>
      <c r="CT336" s="429">
        <f t="shared" si="2440"/>
        <v>0</v>
      </c>
      <c r="CU336" s="430">
        <v>0.294289866351475</v>
      </c>
      <c r="CV336" s="433">
        <f t="shared" si="2441"/>
        <v>0</v>
      </c>
      <c r="CW336" s="434">
        <f t="shared" si="2442"/>
        <v>0</v>
      </c>
      <c r="CX336" s="435"/>
      <c r="CY336" s="426">
        <v>6.0</v>
      </c>
      <c r="CZ336" s="427" t="s">
        <v>140</v>
      </c>
      <c r="DA336" s="428" t="s">
        <v>121</v>
      </c>
      <c r="DB336" s="428" t="s">
        <v>123</v>
      </c>
      <c r="DC336" s="437"/>
      <c r="DD336" s="429"/>
      <c r="DE336" s="429">
        <f t="shared" si="2443"/>
        <v>0</v>
      </c>
      <c r="DF336" s="430"/>
      <c r="DG336" s="429">
        <f t="shared" si="2444"/>
        <v>0</v>
      </c>
      <c r="DH336" s="431"/>
      <c r="DI336" s="432"/>
      <c r="DJ336" s="432"/>
      <c r="DK336" s="429">
        <f t="shared" si="2445"/>
        <v>0</v>
      </c>
      <c r="DL336" s="430">
        <v>0.294289866351475</v>
      </c>
      <c r="DM336" s="433">
        <f t="shared" si="2446"/>
        <v>0</v>
      </c>
      <c r="DN336" s="434">
        <f t="shared" si="2447"/>
        <v>0</v>
      </c>
      <c r="DO336" s="435"/>
      <c r="DP336" s="426">
        <v>6.0</v>
      </c>
      <c r="DQ336" s="427" t="s">
        <v>140</v>
      </c>
      <c r="DR336" s="428" t="s">
        <v>121</v>
      </c>
      <c r="DS336" s="428" t="s">
        <v>123</v>
      </c>
      <c r="DT336" s="437"/>
      <c r="DU336" s="429"/>
      <c r="DV336" s="429">
        <f t="shared" si="2448"/>
        <v>0</v>
      </c>
      <c r="DW336" s="430"/>
      <c r="DX336" s="429">
        <f t="shared" si="2449"/>
        <v>0</v>
      </c>
      <c r="DY336" s="431"/>
      <c r="DZ336" s="432"/>
      <c r="EA336" s="432"/>
      <c r="EB336" s="429">
        <f t="shared" si="2450"/>
        <v>0</v>
      </c>
      <c r="EC336" s="430">
        <v>0.294289866351475</v>
      </c>
      <c r="ED336" s="433">
        <f t="shared" si="2451"/>
        <v>0</v>
      </c>
      <c r="EE336" s="434">
        <f t="shared" si="2452"/>
        <v>0</v>
      </c>
      <c r="EF336" s="435"/>
      <c r="EG336" s="426">
        <v>6.0</v>
      </c>
      <c r="EH336" s="427" t="s">
        <v>140</v>
      </c>
      <c r="EI336" s="428" t="s">
        <v>121</v>
      </c>
      <c r="EJ336" s="428" t="s">
        <v>123</v>
      </c>
      <c r="EK336" s="437"/>
      <c r="EL336" s="429"/>
      <c r="EM336" s="429">
        <f t="shared" si="2453"/>
        <v>0</v>
      </c>
      <c r="EN336" s="430"/>
      <c r="EO336" s="429">
        <f t="shared" si="2454"/>
        <v>0</v>
      </c>
      <c r="EP336" s="431"/>
      <c r="EQ336" s="432"/>
      <c r="ER336" s="432"/>
      <c r="ES336" s="429">
        <f t="shared" si="2455"/>
        <v>0</v>
      </c>
      <c r="ET336" s="430">
        <v>0.294289866351475</v>
      </c>
      <c r="EU336" s="433">
        <f t="shared" si="2456"/>
        <v>0</v>
      </c>
      <c r="EV336" s="434">
        <f t="shared" si="2457"/>
        <v>0</v>
      </c>
      <c r="EW336" s="435"/>
      <c r="EX336" s="426">
        <v>6.0</v>
      </c>
      <c r="EY336" s="427" t="s">
        <v>140</v>
      </c>
      <c r="EZ336" s="428" t="s">
        <v>121</v>
      </c>
      <c r="FA336" s="428" t="s">
        <v>123</v>
      </c>
      <c r="FB336" s="437"/>
      <c r="FC336" s="429"/>
      <c r="FD336" s="429">
        <f t="shared" si="2458"/>
        <v>0</v>
      </c>
      <c r="FE336" s="430"/>
      <c r="FF336" s="429">
        <f t="shared" si="2459"/>
        <v>0</v>
      </c>
      <c r="FG336" s="431"/>
      <c r="FH336" s="432"/>
      <c r="FI336" s="432"/>
      <c r="FJ336" s="429">
        <f t="shared" si="2460"/>
        <v>0</v>
      </c>
      <c r="FK336" s="430">
        <v>0.294289866351475</v>
      </c>
      <c r="FL336" s="433">
        <f t="shared" si="2461"/>
        <v>0</v>
      </c>
      <c r="FM336" s="434">
        <f t="shared" si="2462"/>
        <v>0</v>
      </c>
      <c r="FN336" s="435"/>
      <c r="FO336" s="426">
        <v>6.0</v>
      </c>
      <c r="FP336" s="427" t="s">
        <v>140</v>
      </c>
      <c r="FQ336" s="428" t="s">
        <v>121</v>
      </c>
      <c r="FR336" s="428" t="s">
        <v>123</v>
      </c>
      <c r="FS336" s="437"/>
      <c r="FT336" s="429"/>
      <c r="FU336" s="429">
        <f t="shared" si="2463"/>
        <v>0</v>
      </c>
      <c r="FV336" s="430"/>
      <c r="FW336" s="429">
        <f t="shared" si="2464"/>
        <v>0</v>
      </c>
      <c r="FX336" s="431"/>
      <c r="FY336" s="432"/>
      <c r="FZ336" s="432"/>
      <c r="GA336" s="429">
        <f t="shared" si="2465"/>
        <v>0</v>
      </c>
      <c r="GB336" s="430">
        <v>0.294289866351475</v>
      </c>
      <c r="GC336" s="433">
        <f t="shared" si="2466"/>
        <v>0</v>
      </c>
      <c r="GD336" s="434">
        <f t="shared" si="2467"/>
        <v>0</v>
      </c>
      <c r="GE336" s="435"/>
      <c r="GF336" s="426">
        <v>6.0</v>
      </c>
      <c r="GG336" s="427" t="s">
        <v>140</v>
      </c>
      <c r="GH336" s="428" t="s">
        <v>121</v>
      </c>
      <c r="GI336" s="428" t="s">
        <v>123</v>
      </c>
      <c r="GJ336" s="437"/>
      <c r="GK336" s="429"/>
      <c r="GL336" s="429">
        <f t="shared" si="2468"/>
        <v>0</v>
      </c>
      <c r="GM336" s="430"/>
      <c r="GN336" s="429">
        <f t="shared" si="2469"/>
        <v>0</v>
      </c>
      <c r="GO336" s="431"/>
      <c r="GP336" s="432"/>
      <c r="GQ336" s="432"/>
      <c r="GR336" s="429">
        <f t="shared" si="2470"/>
        <v>0</v>
      </c>
      <c r="GS336" s="430">
        <v>0.294289866351475</v>
      </c>
      <c r="GT336" s="433">
        <f t="shared" si="2471"/>
        <v>0</v>
      </c>
      <c r="GU336" s="434">
        <f t="shared" si="2472"/>
        <v>0</v>
      </c>
      <c r="GV336" s="435"/>
      <c r="GW336" s="426">
        <v>6.0</v>
      </c>
      <c r="GX336" s="427" t="s">
        <v>140</v>
      </c>
      <c r="GY336" s="428" t="s">
        <v>121</v>
      </c>
      <c r="GZ336" s="428" t="s">
        <v>123</v>
      </c>
      <c r="HA336" s="437"/>
      <c r="HB336" s="429"/>
      <c r="HC336" s="429">
        <f t="shared" si="2473"/>
        <v>0</v>
      </c>
      <c r="HD336" s="430"/>
      <c r="HE336" s="429">
        <f t="shared" si="2474"/>
        <v>0</v>
      </c>
      <c r="HF336" s="431"/>
      <c r="HG336" s="432"/>
      <c r="HH336" s="432"/>
      <c r="HI336" s="429">
        <f t="shared" si="2475"/>
        <v>0</v>
      </c>
      <c r="HJ336" s="430">
        <v>0.294289866351475</v>
      </c>
      <c r="HK336" s="433">
        <f t="shared" si="2476"/>
        <v>0</v>
      </c>
      <c r="HL336" s="434">
        <f t="shared" si="2477"/>
        <v>0</v>
      </c>
      <c r="HM336" s="435"/>
      <c r="HN336" s="426">
        <v>6.0</v>
      </c>
      <c r="HO336" s="427" t="s">
        <v>140</v>
      </c>
      <c r="HP336" s="428" t="s">
        <v>121</v>
      </c>
      <c r="HQ336" s="428" t="s">
        <v>123</v>
      </c>
      <c r="HR336" s="437"/>
      <c r="HS336" s="429"/>
      <c r="HT336" s="429">
        <f t="shared" si="2478"/>
        <v>0</v>
      </c>
      <c r="HU336" s="430"/>
      <c r="HV336" s="429">
        <f t="shared" si="2479"/>
        <v>0</v>
      </c>
      <c r="HW336" s="431"/>
      <c r="HX336" s="432"/>
      <c r="HY336" s="432"/>
      <c r="HZ336" s="429">
        <f t="shared" si="2480"/>
        <v>0</v>
      </c>
      <c r="IA336" s="430">
        <v>0.294289866351475</v>
      </c>
      <c r="IB336" s="433">
        <f t="shared" si="2481"/>
        <v>0</v>
      </c>
      <c r="IC336" s="434">
        <f t="shared" si="2482"/>
        <v>0</v>
      </c>
      <c r="ID336" s="435"/>
      <c r="IE336" s="426">
        <v>6.0</v>
      </c>
      <c r="IF336" s="427" t="s">
        <v>140</v>
      </c>
      <c r="IG336" s="428" t="s">
        <v>121</v>
      </c>
      <c r="IH336" s="428" t="s">
        <v>123</v>
      </c>
      <c r="II336" s="437"/>
      <c r="IJ336" s="429"/>
      <c r="IK336" s="429">
        <f t="shared" si="2483"/>
        <v>0</v>
      </c>
      <c r="IL336" s="430"/>
      <c r="IM336" s="429">
        <f t="shared" si="2484"/>
        <v>0</v>
      </c>
      <c r="IN336" s="431"/>
      <c r="IO336" s="432"/>
      <c r="IP336" s="432"/>
      <c r="IQ336" s="429">
        <f t="shared" si="2485"/>
        <v>0</v>
      </c>
      <c r="IR336" s="430">
        <v>0.294289866351475</v>
      </c>
      <c r="IS336" s="433">
        <f t="shared" si="2486"/>
        <v>0</v>
      </c>
      <c r="IT336" s="434">
        <f t="shared" si="2487"/>
        <v>0</v>
      </c>
      <c r="IU336" s="435"/>
      <c r="IV336" s="426">
        <v>6.0</v>
      </c>
      <c r="IW336" s="427" t="s">
        <v>140</v>
      </c>
      <c r="IX336" s="428" t="s">
        <v>121</v>
      </c>
      <c r="IY336" s="428" t="s">
        <v>123</v>
      </c>
      <c r="IZ336" s="437"/>
      <c r="JA336" s="429"/>
      <c r="JB336" s="429">
        <f t="shared" si="2488"/>
        <v>0</v>
      </c>
      <c r="JC336" s="430"/>
      <c r="JD336" s="429">
        <f t="shared" si="2489"/>
        <v>0</v>
      </c>
      <c r="JE336" s="431"/>
      <c r="JF336" s="432"/>
      <c r="JG336" s="432"/>
      <c r="JH336" s="429">
        <f t="shared" si="2490"/>
        <v>0</v>
      </c>
      <c r="JI336" s="430">
        <v>0.294289866351475</v>
      </c>
      <c r="JJ336" s="433">
        <f t="shared" si="2491"/>
        <v>0</v>
      </c>
      <c r="JK336" s="434">
        <f t="shared" si="2492"/>
        <v>0</v>
      </c>
      <c r="JL336" s="435"/>
      <c r="JM336" s="426">
        <v>6.0</v>
      </c>
      <c r="JN336" s="427" t="s">
        <v>140</v>
      </c>
      <c r="JO336" s="428" t="s">
        <v>121</v>
      </c>
      <c r="JP336" s="428" t="s">
        <v>123</v>
      </c>
      <c r="JQ336" s="437"/>
      <c r="JR336" s="429"/>
      <c r="JS336" s="429">
        <f t="shared" si="2493"/>
        <v>0</v>
      </c>
      <c r="JT336" s="430"/>
      <c r="JU336" s="429">
        <f t="shared" si="2494"/>
        <v>0</v>
      </c>
      <c r="JV336" s="431"/>
      <c r="JW336" s="432"/>
      <c r="JX336" s="432"/>
      <c r="JY336" s="429">
        <f t="shared" si="2495"/>
        <v>0</v>
      </c>
      <c r="JZ336" s="430">
        <v>0.294289866351475</v>
      </c>
      <c r="KA336" s="433">
        <f t="shared" si="2496"/>
        <v>0</v>
      </c>
      <c r="KB336" s="434">
        <f t="shared" si="2497"/>
        <v>0</v>
      </c>
      <c r="KC336" s="435"/>
      <c r="KD336" s="426">
        <v>6.0</v>
      </c>
      <c r="KE336" s="427" t="s">
        <v>140</v>
      </c>
      <c r="KF336" s="428" t="s">
        <v>121</v>
      </c>
      <c r="KG336" s="428" t="s">
        <v>123</v>
      </c>
      <c r="KH336" s="437"/>
      <c r="KI336" s="429"/>
      <c r="KJ336" s="429">
        <f t="shared" si="2498"/>
        <v>0</v>
      </c>
      <c r="KK336" s="430"/>
      <c r="KL336" s="429">
        <f t="shared" si="2499"/>
        <v>0</v>
      </c>
      <c r="KM336" s="431"/>
      <c r="KN336" s="432"/>
      <c r="KO336" s="432"/>
      <c r="KP336" s="429">
        <f t="shared" si="2500"/>
        <v>0</v>
      </c>
      <c r="KQ336" s="430">
        <v>0.294289866351475</v>
      </c>
      <c r="KR336" s="433">
        <f t="shared" si="2501"/>
        <v>0</v>
      </c>
      <c r="KS336" s="434">
        <f t="shared" si="2502"/>
        <v>0</v>
      </c>
      <c r="KT336" s="435"/>
      <c r="KU336" s="436"/>
    </row>
    <row r="337" ht="15.75" customHeight="1">
      <c r="A337" s="426">
        <v>7.0</v>
      </c>
      <c r="B337" s="427" t="s">
        <v>132</v>
      </c>
      <c r="C337" s="428" t="s">
        <v>121</v>
      </c>
      <c r="D337" s="428" t="s">
        <v>123</v>
      </c>
      <c r="E337" s="429" t="str">
        <f>ADHB!E337</f>
        <v/>
      </c>
      <c r="F337" s="429"/>
      <c r="G337" s="429">
        <f t="shared" si="2413"/>
        <v>0</v>
      </c>
      <c r="H337" s="430"/>
      <c r="I337" s="429">
        <f t="shared" si="2414"/>
        <v>0</v>
      </c>
      <c r="J337" s="431"/>
      <c r="K337" s="432"/>
      <c r="L337" s="432"/>
      <c r="M337" s="429">
        <f t="shared" si="2415"/>
        <v>0</v>
      </c>
      <c r="N337" s="430">
        <v>0.294289866351475</v>
      </c>
      <c r="O337" s="433">
        <f t="shared" si="2416"/>
        <v>0</v>
      </c>
      <c r="P337" s="434">
        <f t="shared" si="2417"/>
        <v>0</v>
      </c>
      <c r="Q337" s="435"/>
      <c r="R337" s="426">
        <v>7.0</v>
      </c>
      <c r="S337" s="427" t="s">
        <v>132</v>
      </c>
      <c r="T337" s="428" t="s">
        <v>121</v>
      </c>
      <c r="U337" s="428" t="s">
        <v>123</v>
      </c>
      <c r="V337" s="429" t="str">
        <f>ADHB!V337</f>
        <v/>
      </c>
      <c r="W337" s="429"/>
      <c r="X337" s="429">
        <f t="shared" si="2418"/>
        <v>0</v>
      </c>
      <c r="Y337" s="430"/>
      <c r="Z337" s="429">
        <f t="shared" si="2419"/>
        <v>0</v>
      </c>
      <c r="AA337" s="431"/>
      <c r="AB337" s="432"/>
      <c r="AC337" s="432"/>
      <c r="AD337" s="429">
        <f t="shared" si="2420"/>
        <v>0</v>
      </c>
      <c r="AE337" s="430">
        <v>0.294289866351475</v>
      </c>
      <c r="AF337" s="433">
        <f t="shared" si="2421"/>
        <v>0</v>
      </c>
      <c r="AG337" s="434">
        <f t="shared" si="2422"/>
        <v>0</v>
      </c>
      <c r="AH337" s="435"/>
      <c r="AI337" s="426">
        <v>7.0</v>
      </c>
      <c r="AJ337" s="427" t="s">
        <v>132</v>
      </c>
      <c r="AK337" s="428" t="s">
        <v>121</v>
      </c>
      <c r="AL337" s="428" t="s">
        <v>123</v>
      </c>
      <c r="AM337" s="429" t="str">
        <f>ADHB!AM337</f>
        <v/>
      </c>
      <c r="AN337" s="429"/>
      <c r="AO337" s="429">
        <f t="shared" si="2423"/>
        <v>0</v>
      </c>
      <c r="AP337" s="430"/>
      <c r="AQ337" s="429">
        <f t="shared" si="2424"/>
        <v>0</v>
      </c>
      <c r="AR337" s="431"/>
      <c r="AS337" s="432"/>
      <c r="AT337" s="432"/>
      <c r="AU337" s="429">
        <f t="shared" si="2425"/>
        <v>0</v>
      </c>
      <c r="AV337" s="430">
        <v>0.294289866351475</v>
      </c>
      <c r="AW337" s="433">
        <f t="shared" si="2426"/>
        <v>0</v>
      </c>
      <c r="AX337" s="434">
        <f t="shared" si="2427"/>
        <v>0</v>
      </c>
      <c r="AY337" s="435"/>
      <c r="AZ337" s="426">
        <v>7.0</v>
      </c>
      <c r="BA337" s="427" t="s">
        <v>132</v>
      </c>
      <c r="BB337" s="428" t="s">
        <v>121</v>
      </c>
      <c r="BC337" s="428" t="s">
        <v>123</v>
      </c>
      <c r="BD337" s="429" t="str">
        <f>ADHB!BD337</f>
        <v/>
      </c>
      <c r="BE337" s="429"/>
      <c r="BF337" s="429">
        <f t="shared" si="2428"/>
        <v>0</v>
      </c>
      <c r="BG337" s="430"/>
      <c r="BH337" s="429">
        <f t="shared" si="2429"/>
        <v>0</v>
      </c>
      <c r="BI337" s="431"/>
      <c r="BJ337" s="432"/>
      <c r="BK337" s="432"/>
      <c r="BL337" s="429">
        <f t="shared" si="2430"/>
        <v>0</v>
      </c>
      <c r="BM337" s="430">
        <v>0.294289866351475</v>
      </c>
      <c r="BN337" s="433">
        <f t="shared" si="2431"/>
        <v>0</v>
      </c>
      <c r="BO337" s="434">
        <f t="shared" si="2432"/>
        <v>0</v>
      </c>
      <c r="BP337" s="435"/>
      <c r="BQ337" s="426">
        <v>7.0</v>
      </c>
      <c r="BR337" s="427" t="s">
        <v>132</v>
      </c>
      <c r="BS337" s="428" t="s">
        <v>121</v>
      </c>
      <c r="BT337" s="428" t="s">
        <v>123</v>
      </c>
      <c r="BU337" s="429" t="str">
        <f>ADHB!BU337</f>
        <v/>
      </c>
      <c r="BV337" s="429"/>
      <c r="BW337" s="429">
        <f t="shared" si="2433"/>
        <v>0</v>
      </c>
      <c r="BX337" s="430"/>
      <c r="BY337" s="429">
        <f t="shared" si="2434"/>
        <v>0</v>
      </c>
      <c r="BZ337" s="431"/>
      <c r="CA337" s="432"/>
      <c r="CB337" s="432"/>
      <c r="CC337" s="429">
        <f t="shared" si="2435"/>
        <v>0</v>
      </c>
      <c r="CD337" s="430">
        <v>0.294289866351475</v>
      </c>
      <c r="CE337" s="433">
        <f t="shared" si="2436"/>
        <v>0</v>
      </c>
      <c r="CF337" s="434">
        <f t="shared" si="2437"/>
        <v>0</v>
      </c>
      <c r="CG337" s="435"/>
      <c r="CH337" s="426">
        <v>7.0</v>
      </c>
      <c r="CI337" s="427" t="s">
        <v>132</v>
      </c>
      <c r="CJ337" s="428" t="s">
        <v>121</v>
      </c>
      <c r="CK337" s="428" t="s">
        <v>123</v>
      </c>
      <c r="CL337" s="429" t="str">
        <f>ADHB!CL337</f>
        <v/>
      </c>
      <c r="CM337" s="429"/>
      <c r="CN337" s="429">
        <f t="shared" si="2438"/>
        <v>0</v>
      </c>
      <c r="CO337" s="430"/>
      <c r="CP337" s="429">
        <f t="shared" si="2439"/>
        <v>0</v>
      </c>
      <c r="CQ337" s="431"/>
      <c r="CR337" s="432"/>
      <c r="CS337" s="432"/>
      <c r="CT337" s="429">
        <f t="shared" si="2440"/>
        <v>0</v>
      </c>
      <c r="CU337" s="430">
        <v>0.294289866351475</v>
      </c>
      <c r="CV337" s="433">
        <f t="shared" si="2441"/>
        <v>0</v>
      </c>
      <c r="CW337" s="434">
        <f t="shared" si="2442"/>
        <v>0</v>
      </c>
      <c r="CX337" s="435"/>
      <c r="CY337" s="426">
        <v>7.0</v>
      </c>
      <c r="CZ337" s="427" t="s">
        <v>132</v>
      </c>
      <c r="DA337" s="428" t="s">
        <v>121</v>
      </c>
      <c r="DB337" s="428" t="s">
        <v>123</v>
      </c>
      <c r="DC337" s="429" t="str">
        <f>ADHB!DC337</f>
        <v/>
      </c>
      <c r="DD337" s="429"/>
      <c r="DE337" s="429">
        <f t="shared" si="2443"/>
        <v>0</v>
      </c>
      <c r="DF337" s="430"/>
      <c r="DG337" s="429">
        <f t="shared" si="2444"/>
        <v>0</v>
      </c>
      <c r="DH337" s="431"/>
      <c r="DI337" s="432"/>
      <c r="DJ337" s="432"/>
      <c r="DK337" s="429">
        <f t="shared" si="2445"/>
        <v>0</v>
      </c>
      <c r="DL337" s="430">
        <v>0.294289866351475</v>
      </c>
      <c r="DM337" s="433">
        <f t="shared" si="2446"/>
        <v>0</v>
      </c>
      <c r="DN337" s="434">
        <f t="shared" si="2447"/>
        <v>0</v>
      </c>
      <c r="DO337" s="435"/>
      <c r="DP337" s="426">
        <v>7.0</v>
      </c>
      <c r="DQ337" s="427" t="s">
        <v>132</v>
      </c>
      <c r="DR337" s="428" t="s">
        <v>121</v>
      </c>
      <c r="DS337" s="428" t="s">
        <v>123</v>
      </c>
      <c r="DT337" s="429" t="str">
        <f>ADHB!DT337</f>
        <v/>
      </c>
      <c r="DU337" s="429"/>
      <c r="DV337" s="429">
        <f t="shared" si="2448"/>
        <v>0</v>
      </c>
      <c r="DW337" s="430"/>
      <c r="DX337" s="429">
        <f t="shared" si="2449"/>
        <v>0</v>
      </c>
      <c r="DY337" s="431"/>
      <c r="DZ337" s="432"/>
      <c r="EA337" s="432"/>
      <c r="EB337" s="429">
        <f t="shared" si="2450"/>
        <v>0</v>
      </c>
      <c r="EC337" s="430">
        <v>0.294289866351475</v>
      </c>
      <c r="ED337" s="433">
        <f t="shared" si="2451"/>
        <v>0</v>
      </c>
      <c r="EE337" s="434">
        <f t="shared" si="2452"/>
        <v>0</v>
      </c>
      <c r="EF337" s="435"/>
      <c r="EG337" s="426">
        <v>7.0</v>
      </c>
      <c r="EH337" s="427" t="s">
        <v>132</v>
      </c>
      <c r="EI337" s="428" t="s">
        <v>121</v>
      </c>
      <c r="EJ337" s="428" t="s">
        <v>123</v>
      </c>
      <c r="EK337" s="429" t="str">
        <f>ADHB!EK337</f>
        <v/>
      </c>
      <c r="EL337" s="429"/>
      <c r="EM337" s="429">
        <f t="shared" si="2453"/>
        <v>0</v>
      </c>
      <c r="EN337" s="430"/>
      <c r="EO337" s="429">
        <f t="shared" si="2454"/>
        <v>0</v>
      </c>
      <c r="EP337" s="431"/>
      <c r="EQ337" s="432"/>
      <c r="ER337" s="432"/>
      <c r="ES337" s="429">
        <f t="shared" si="2455"/>
        <v>0</v>
      </c>
      <c r="ET337" s="430">
        <v>0.294289866351475</v>
      </c>
      <c r="EU337" s="433">
        <f t="shared" si="2456"/>
        <v>0</v>
      </c>
      <c r="EV337" s="434">
        <f t="shared" si="2457"/>
        <v>0</v>
      </c>
      <c r="EW337" s="435"/>
      <c r="EX337" s="426">
        <v>7.0</v>
      </c>
      <c r="EY337" s="427" t="s">
        <v>132</v>
      </c>
      <c r="EZ337" s="428" t="s">
        <v>121</v>
      </c>
      <c r="FA337" s="428" t="s">
        <v>123</v>
      </c>
      <c r="FB337" s="429" t="str">
        <f>ADHB!FB337</f>
        <v/>
      </c>
      <c r="FC337" s="429"/>
      <c r="FD337" s="429">
        <f t="shared" si="2458"/>
        <v>0</v>
      </c>
      <c r="FE337" s="430"/>
      <c r="FF337" s="429">
        <f t="shared" si="2459"/>
        <v>0</v>
      </c>
      <c r="FG337" s="431"/>
      <c r="FH337" s="432"/>
      <c r="FI337" s="432"/>
      <c r="FJ337" s="429">
        <f t="shared" si="2460"/>
        <v>0</v>
      </c>
      <c r="FK337" s="430">
        <v>0.294289866351475</v>
      </c>
      <c r="FL337" s="433">
        <f t="shared" si="2461"/>
        <v>0</v>
      </c>
      <c r="FM337" s="434">
        <f t="shared" si="2462"/>
        <v>0</v>
      </c>
      <c r="FN337" s="435"/>
      <c r="FO337" s="426">
        <v>7.0</v>
      </c>
      <c r="FP337" s="427" t="s">
        <v>132</v>
      </c>
      <c r="FQ337" s="428" t="s">
        <v>121</v>
      </c>
      <c r="FR337" s="428" t="s">
        <v>123</v>
      </c>
      <c r="FS337" s="429" t="str">
        <f>ADHB!FS337</f>
        <v/>
      </c>
      <c r="FT337" s="429"/>
      <c r="FU337" s="429">
        <f t="shared" si="2463"/>
        <v>0</v>
      </c>
      <c r="FV337" s="430"/>
      <c r="FW337" s="429">
        <f t="shared" si="2464"/>
        <v>0</v>
      </c>
      <c r="FX337" s="431"/>
      <c r="FY337" s="432"/>
      <c r="FZ337" s="432"/>
      <c r="GA337" s="429">
        <f t="shared" si="2465"/>
        <v>0</v>
      </c>
      <c r="GB337" s="430">
        <v>0.294289866351475</v>
      </c>
      <c r="GC337" s="433">
        <f t="shared" si="2466"/>
        <v>0</v>
      </c>
      <c r="GD337" s="434">
        <f t="shared" si="2467"/>
        <v>0</v>
      </c>
      <c r="GE337" s="435"/>
      <c r="GF337" s="426">
        <v>7.0</v>
      </c>
      <c r="GG337" s="427" t="s">
        <v>132</v>
      </c>
      <c r="GH337" s="428" t="s">
        <v>121</v>
      </c>
      <c r="GI337" s="428" t="s">
        <v>123</v>
      </c>
      <c r="GJ337" s="429" t="str">
        <f>ADHB!GJ337</f>
        <v/>
      </c>
      <c r="GK337" s="429"/>
      <c r="GL337" s="429">
        <f t="shared" si="2468"/>
        <v>0</v>
      </c>
      <c r="GM337" s="430"/>
      <c r="GN337" s="429">
        <f t="shared" si="2469"/>
        <v>0</v>
      </c>
      <c r="GO337" s="431"/>
      <c r="GP337" s="432"/>
      <c r="GQ337" s="432"/>
      <c r="GR337" s="429">
        <f t="shared" si="2470"/>
        <v>0</v>
      </c>
      <c r="GS337" s="430">
        <v>0.294289866351475</v>
      </c>
      <c r="GT337" s="433">
        <f t="shared" si="2471"/>
        <v>0</v>
      </c>
      <c r="GU337" s="434">
        <f t="shared" si="2472"/>
        <v>0</v>
      </c>
      <c r="GV337" s="435"/>
      <c r="GW337" s="426">
        <v>7.0</v>
      </c>
      <c r="GX337" s="427" t="s">
        <v>132</v>
      </c>
      <c r="GY337" s="428" t="s">
        <v>121</v>
      </c>
      <c r="GZ337" s="428" t="s">
        <v>123</v>
      </c>
      <c r="HA337" s="429" t="str">
        <f>ADHB!HA337</f>
        <v/>
      </c>
      <c r="HB337" s="429"/>
      <c r="HC337" s="429">
        <f t="shared" si="2473"/>
        <v>0</v>
      </c>
      <c r="HD337" s="430"/>
      <c r="HE337" s="429">
        <f t="shared" si="2474"/>
        <v>0</v>
      </c>
      <c r="HF337" s="431"/>
      <c r="HG337" s="432"/>
      <c r="HH337" s="432"/>
      <c r="HI337" s="429">
        <f t="shared" si="2475"/>
        <v>0</v>
      </c>
      <c r="HJ337" s="430">
        <v>0.294289866351475</v>
      </c>
      <c r="HK337" s="433">
        <f t="shared" si="2476"/>
        <v>0</v>
      </c>
      <c r="HL337" s="434">
        <f t="shared" si="2477"/>
        <v>0</v>
      </c>
      <c r="HM337" s="435"/>
      <c r="HN337" s="426">
        <v>7.0</v>
      </c>
      <c r="HO337" s="427" t="s">
        <v>132</v>
      </c>
      <c r="HP337" s="428" t="s">
        <v>121</v>
      </c>
      <c r="HQ337" s="428" t="s">
        <v>123</v>
      </c>
      <c r="HR337" s="429" t="str">
        <f>ADHB!HR337</f>
        <v/>
      </c>
      <c r="HS337" s="429"/>
      <c r="HT337" s="429">
        <f t="shared" si="2478"/>
        <v>0</v>
      </c>
      <c r="HU337" s="430"/>
      <c r="HV337" s="429">
        <f t="shared" si="2479"/>
        <v>0</v>
      </c>
      <c r="HW337" s="431"/>
      <c r="HX337" s="432"/>
      <c r="HY337" s="432"/>
      <c r="HZ337" s="429">
        <f t="shared" si="2480"/>
        <v>0</v>
      </c>
      <c r="IA337" s="430">
        <v>0.294289866351475</v>
      </c>
      <c r="IB337" s="433">
        <f t="shared" si="2481"/>
        <v>0</v>
      </c>
      <c r="IC337" s="434">
        <f t="shared" si="2482"/>
        <v>0</v>
      </c>
      <c r="ID337" s="435"/>
      <c r="IE337" s="426">
        <v>7.0</v>
      </c>
      <c r="IF337" s="427" t="s">
        <v>132</v>
      </c>
      <c r="IG337" s="428" t="s">
        <v>121</v>
      </c>
      <c r="IH337" s="428" t="s">
        <v>123</v>
      </c>
      <c r="II337" s="429" t="str">
        <f>ADHB!II337</f>
        <v/>
      </c>
      <c r="IJ337" s="429"/>
      <c r="IK337" s="429">
        <f t="shared" si="2483"/>
        <v>0</v>
      </c>
      <c r="IL337" s="430"/>
      <c r="IM337" s="429">
        <f t="shared" si="2484"/>
        <v>0</v>
      </c>
      <c r="IN337" s="431"/>
      <c r="IO337" s="432"/>
      <c r="IP337" s="432"/>
      <c r="IQ337" s="429">
        <f t="shared" si="2485"/>
        <v>0</v>
      </c>
      <c r="IR337" s="430">
        <v>0.294289866351475</v>
      </c>
      <c r="IS337" s="433">
        <f t="shared" si="2486"/>
        <v>0</v>
      </c>
      <c r="IT337" s="434">
        <f t="shared" si="2487"/>
        <v>0</v>
      </c>
      <c r="IU337" s="435"/>
      <c r="IV337" s="426">
        <v>7.0</v>
      </c>
      <c r="IW337" s="427" t="s">
        <v>132</v>
      </c>
      <c r="IX337" s="428" t="s">
        <v>121</v>
      </c>
      <c r="IY337" s="428" t="s">
        <v>123</v>
      </c>
      <c r="IZ337" s="429" t="str">
        <f>ADHB!IZ337</f>
        <v/>
      </c>
      <c r="JA337" s="429"/>
      <c r="JB337" s="429">
        <f t="shared" si="2488"/>
        <v>0</v>
      </c>
      <c r="JC337" s="430"/>
      <c r="JD337" s="429">
        <f t="shared" si="2489"/>
        <v>0</v>
      </c>
      <c r="JE337" s="431"/>
      <c r="JF337" s="432"/>
      <c r="JG337" s="432"/>
      <c r="JH337" s="429">
        <f t="shared" si="2490"/>
        <v>0</v>
      </c>
      <c r="JI337" s="430">
        <v>0.294289866351475</v>
      </c>
      <c r="JJ337" s="433">
        <f t="shared" si="2491"/>
        <v>0</v>
      </c>
      <c r="JK337" s="434">
        <f t="shared" si="2492"/>
        <v>0</v>
      </c>
      <c r="JL337" s="435"/>
      <c r="JM337" s="426">
        <v>7.0</v>
      </c>
      <c r="JN337" s="427" t="s">
        <v>132</v>
      </c>
      <c r="JO337" s="428" t="s">
        <v>121</v>
      </c>
      <c r="JP337" s="428" t="s">
        <v>123</v>
      </c>
      <c r="JQ337" s="429" t="str">
        <f>ADHB!KY337</f>
        <v/>
      </c>
      <c r="JR337" s="429"/>
      <c r="JS337" s="429">
        <f t="shared" si="2493"/>
        <v>0</v>
      </c>
      <c r="JT337" s="430"/>
      <c r="JU337" s="429">
        <f t="shared" si="2494"/>
        <v>0</v>
      </c>
      <c r="JV337" s="431"/>
      <c r="JW337" s="432"/>
      <c r="JX337" s="432"/>
      <c r="JY337" s="429">
        <f t="shared" si="2495"/>
        <v>0</v>
      </c>
      <c r="JZ337" s="430">
        <v>0.294289866351475</v>
      </c>
      <c r="KA337" s="433">
        <f t="shared" si="2496"/>
        <v>0</v>
      </c>
      <c r="KB337" s="434">
        <f t="shared" si="2497"/>
        <v>0</v>
      </c>
      <c r="KC337" s="435"/>
      <c r="KD337" s="426">
        <v>7.0</v>
      </c>
      <c r="KE337" s="427" t="s">
        <v>132</v>
      </c>
      <c r="KF337" s="428" t="s">
        <v>121</v>
      </c>
      <c r="KG337" s="428" t="s">
        <v>123</v>
      </c>
      <c r="KH337" s="429" t="str">
        <f>ADHB!LP337</f>
        <v/>
      </c>
      <c r="KI337" s="429"/>
      <c r="KJ337" s="429">
        <f t="shared" si="2498"/>
        <v>0</v>
      </c>
      <c r="KK337" s="430"/>
      <c r="KL337" s="429">
        <f t="shared" si="2499"/>
        <v>0</v>
      </c>
      <c r="KM337" s="431"/>
      <c r="KN337" s="432"/>
      <c r="KO337" s="432"/>
      <c r="KP337" s="429">
        <f t="shared" si="2500"/>
        <v>0</v>
      </c>
      <c r="KQ337" s="430">
        <v>0.294289866351475</v>
      </c>
      <c r="KR337" s="433">
        <f t="shared" si="2501"/>
        <v>0</v>
      </c>
      <c r="KS337" s="434">
        <f t="shared" si="2502"/>
        <v>0</v>
      </c>
      <c r="KT337" s="435"/>
      <c r="KU337" s="436"/>
    </row>
    <row r="338" ht="15.75" customHeight="1">
      <c r="A338" s="426">
        <v>8.0</v>
      </c>
      <c r="B338" s="427" t="s">
        <v>132</v>
      </c>
      <c r="C338" s="428" t="s">
        <v>121</v>
      </c>
      <c r="D338" s="428" t="s">
        <v>123</v>
      </c>
      <c r="E338" s="429" t="str">
        <f>ADHB!E338</f>
        <v/>
      </c>
      <c r="F338" s="429"/>
      <c r="G338" s="429">
        <f t="shared" si="2413"/>
        <v>0</v>
      </c>
      <c r="H338" s="430"/>
      <c r="I338" s="429">
        <f t="shared" si="2414"/>
        <v>0</v>
      </c>
      <c r="J338" s="431"/>
      <c r="K338" s="432"/>
      <c r="L338" s="432"/>
      <c r="M338" s="429">
        <f t="shared" si="2415"/>
        <v>0</v>
      </c>
      <c r="N338" s="430">
        <v>0.294289866351475</v>
      </c>
      <c r="O338" s="433">
        <f t="shared" si="2416"/>
        <v>0</v>
      </c>
      <c r="P338" s="434">
        <f t="shared" si="2417"/>
        <v>0</v>
      </c>
      <c r="Q338" s="435"/>
      <c r="R338" s="426">
        <v>8.0</v>
      </c>
      <c r="S338" s="427" t="s">
        <v>132</v>
      </c>
      <c r="T338" s="428" t="s">
        <v>121</v>
      </c>
      <c r="U338" s="428" t="s">
        <v>123</v>
      </c>
      <c r="V338" s="429" t="str">
        <f>ADHB!V338</f>
        <v/>
      </c>
      <c r="W338" s="429"/>
      <c r="X338" s="429">
        <f t="shared" si="2418"/>
        <v>0</v>
      </c>
      <c r="Y338" s="430"/>
      <c r="Z338" s="429">
        <f t="shared" si="2419"/>
        <v>0</v>
      </c>
      <c r="AA338" s="431"/>
      <c r="AB338" s="432"/>
      <c r="AC338" s="432"/>
      <c r="AD338" s="429">
        <f t="shared" si="2420"/>
        <v>0</v>
      </c>
      <c r="AE338" s="430">
        <v>0.294289866351475</v>
      </c>
      <c r="AF338" s="433">
        <f t="shared" si="2421"/>
        <v>0</v>
      </c>
      <c r="AG338" s="434">
        <f t="shared" si="2422"/>
        <v>0</v>
      </c>
      <c r="AH338" s="435"/>
      <c r="AI338" s="426">
        <v>8.0</v>
      </c>
      <c r="AJ338" s="427" t="s">
        <v>132</v>
      </c>
      <c r="AK338" s="428" t="s">
        <v>121</v>
      </c>
      <c r="AL338" s="428" t="s">
        <v>123</v>
      </c>
      <c r="AM338" s="429" t="str">
        <f>ADHB!AM338</f>
        <v/>
      </c>
      <c r="AN338" s="429"/>
      <c r="AO338" s="429">
        <f t="shared" si="2423"/>
        <v>0</v>
      </c>
      <c r="AP338" s="430"/>
      <c r="AQ338" s="429">
        <f t="shared" si="2424"/>
        <v>0</v>
      </c>
      <c r="AR338" s="431"/>
      <c r="AS338" s="432"/>
      <c r="AT338" s="432"/>
      <c r="AU338" s="429">
        <f t="shared" si="2425"/>
        <v>0</v>
      </c>
      <c r="AV338" s="430">
        <v>0.294289866351475</v>
      </c>
      <c r="AW338" s="433">
        <f t="shared" si="2426"/>
        <v>0</v>
      </c>
      <c r="AX338" s="434">
        <f t="shared" si="2427"/>
        <v>0</v>
      </c>
      <c r="AY338" s="435"/>
      <c r="AZ338" s="426">
        <v>8.0</v>
      </c>
      <c r="BA338" s="427" t="s">
        <v>132</v>
      </c>
      <c r="BB338" s="428" t="s">
        <v>121</v>
      </c>
      <c r="BC338" s="428" t="s">
        <v>123</v>
      </c>
      <c r="BD338" s="429" t="str">
        <f>ADHB!BD338</f>
        <v/>
      </c>
      <c r="BE338" s="429"/>
      <c r="BF338" s="429">
        <f t="shared" si="2428"/>
        <v>0</v>
      </c>
      <c r="BG338" s="430"/>
      <c r="BH338" s="429">
        <f t="shared" si="2429"/>
        <v>0</v>
      </c>
      <c r="BI338" s="431"/>
      <c r="BJ338" s="432"/>
      <c r="BK338" s="432"/>
      <c r="BL338" s="429">
        <f t="shared" si="2430"/>
        <v>0</v>
      </c>
      <c r="BM338" s="430">
        <v>0.294289866351475</v>
      </c>
      <c r="BN338" s="433">
        <f t="shared" si="2431"/>
        <v>0</v>
      </c>
      <c r="BO338" s="434">
        <f t="shared" si="2432"/>
        <v>0</v>
      </c>
      <c r="BP338" s="435"/>
      <c r="BQ338" s="426">
        <v>8.0</v>
      </c>
      <c r="BR338" s="427" t="s">
        <v>132</v>
      </c>
      <c r="BS338" s="428" t="s">
        <v>121</v>
      </c>
      <c r="BT338" s="428" t="s">
        <v>123</v>
      </c>
      <c r="BU338" s="429" t="str">
        <f>ADHB!BU338</f>
        <v/>
      </c>
      <c r="BV338" s="429"/>
      <c r="BW338" s="429">
        <f t="shared" si="2433"/>
        <v>0</v>
      </c>
      <c r="BX338" s="430"/>
      <c r="BY338" s="429">
        <f t="shared" si="2434"/>
        <v>0</v>
      </c>
      <c r="BZ338" s="431"/>
      <c r="CA338" s="432"/>
      <c r="CB338" s="432"/>
      <c r="CC338" s="429">
        <f t="shared" si="2435"/>
        <v>0</v>
      </c>
      <c r="CD338" s="430">
        <v>0.294289866351475</v>
      </c>
      <c r="CE338" s="433">
        <f t="shared" si="2436"/>
        <v>0</v>
      </c>
      <c r="CF338" s="434">
        <f t="shared" si="2437"/>
        <v>0</v>
      </c>
      <c r="CG338" s="435"/>
      <c r="CH338" s="426">
        <v>8.0</v>
      </c>
      <c r="CI338" s="427" t="s">
        <v>132</v>
      </c>
      <c r="CJ338" s="428" t="s">
        <v>121</v>
      </c>
      <c r="CK338" s="428" t="s">
        <v>123</v>
      </c>
      <c r="CL338" s="429" t="str">
        <f>ADHB!CL338</f>
        <v/>
      </c>
      <c r="CM338" s="429"/>
      <c r="CN338" s="429">
        <f t="shared" si="2438"/>
        <v>0</v>
      </c>
      <c r="CO338" s="430"/>
      <c r="CP338" s="429">
        <f t="shared" si="2439"/>
        <v>0</v>
      </c>
      <c r="CQ338" s="431"/>
      <c r="CR338" s="432"/>
      <c r="CS338" s="432"/>
      <c r="CT338" s="429">
        <f t="shared" si="2440"/>
        <v>0</v>
      </c>
      <c r="CU338" s="430">
        <v>0.294289866351475</v>
      </c>
      <c r="CV338" s="433">
        <f t="shared" si="2441"/>
        <v>0</v>
      </c>
      <c r="CW338" s="434">
        <f t="shared" si="2442"/>
        <v>0</v>
      </c>
      <c r="CX338" s="435"/>
      <c r="CY338" s="426">
        <v>8.0</v>
      </c>
      <c r="CZ338" s="427" t="s">
        <v>132</v>
      </c>
      <c r="DA338" s="428" t="s">
        <v>121</v>
      </c>
      <c r="DB338" s="428" t="s">
        <v>123</v>
      </c>
      <c r="DC338" s="429" t="str">
        <f>ADHB!DC338</f>
        <v/>
      </c>
      <c r="DD338" s="429"/>
      <c r="DE338" s="429">
        <f t="shared" si="2443"/>
        <v>0</v>
      </c>
      <c r="DF338" s="430"/>
      <c r="DG338" s="429">
        <f t="shared" si="2444"/>
        <v>0</v>
      </c>
      <c r="DH338" s="431"/>
      <c r="DI338" s="432"/>
      <c r="DJ338" s="432"/>
      <c r="DK338" s="429">
        <f t="shared" si="2445"/>
        <v>0</v>
      </c>
      <c r="DL338" s="430">
        <v>0.294289866351475</v>
      </c>
      <c r="DM338" s="433">
        <f t="shared" si="2446"/>
        <v>0</v>
      </c>
      <c r="DN338" s="434">
        <f t="shared" si="2447"/>
        <v>0</v>
      </c>
      <c r="DO338" s="435"/>
      <c r="DP338" s="426">
        <v>8.0</v>
      </c>
      <c r="DQ338" s="427" t="s">
        <v>132</v>
      </c>
      <c r="DR338" s="428" t="s">
        <v>121</v>
      </c>
      <c r="DS338" s="428" t="s">
        <v>123</v>
      </c>
      <c r="DT338" s="429" t="str">
        <f>ADHB!DT338</f>
        <v/>
      </c>
      <c r="DU338" s="429"/>
      <c r="DV338" s="429">
        <f t="shared" si="2448"/>
        <v>0</v>
      </c>
      <c r="DW338" s="430"/>
      <c r="DX338" s="429">
        <f t="shared" si="2449"/>
        <v>0</v>
      </c>
      <c r="DY338" s="431"/>
      <c r="DZ338" s="432"/>
      <c r="EA338" s="432"/>
      <c r="EB338" s="429">
        <f t="shared" si="2450"/>
        <v>0</v>
      </c>
      <c r="EC338" s="430">
        <v>0.294289866351475</v>
      </c>
      <c r="ED338" s="433">
        <f t="shared" si="2451"/>
        <v>0</v>
      </c>
      <c r="EE338" s="434">
        <f t="shared" si="2452"/>
        <v>0</v>
      </c>
      <c r="EF338" s="435"/>
      <c r="EG338" s="426">
        <v>8.0</v>
      </c>
      <c r="EH338" s="427" t="s">
        <v>132</v>
      </c>
      <c r="EI338" s="428" t="s">
        <v>121</v>
      </c>
      <c r="EJ338" s="428" t="s">
        <v>123</v>
      </c>
      <c r="EK338" s="429" t="str">
        <f>ADHB!EK338</f>
        <v/>
      </c>
      <c r="EL338" s="429"/>
      <c r="EM338" s="429">
        <f t="shared" si="2453"/>
        <v>0</v>
      </c>
      <c r="EN338" s="430"/>
      <c r="EO338" s="429">
        <f t="shared" si="2454"/>
        <v>0</v>
      </c>
      <c r="EP338" s="431"/>
      <c r="EQ338" s="432"/>
      <c r="ER338" s="432"/>
      <c r="ES338" s="429">
        <f t="shared" si="2455"/>
        <v>0</v>
      </c>
      <c r="ET338" s="430">
        <v>0.294289866351475</v>
      </c>
      <c r="EU338" s="433">
        <f t="shared" si="2456"/>
        <v>0</v>
      </c>
      <c r="EV338" s="434">
        <f t="shared" si="2457"/>
        <v>0</v>
      </c>
      <c r="EW338" s="435"/>
      <c r="EX338" s="426">
        <v>8.0</v>
      </c>
      <c r="EY338" s="427" t="s">
        <v>132</v>
      </c>
      <c r="EZ338" s="428" t="s">
        <v>121</v>
      </c>
      <c r="FA338" s="428" t="s">
        <v>123</v>
      </c>
      <c r="FB338" s="429" t="str">
        <f>ADHB!FB338</f>
        <v/>
      </c>
      <c r="FC338" s="429"/>
      <c r="FD338" s="429">
        <f t="shared" si="2458"/>
        <v>0</v>
      </c>
      <c r="FE338" s="430"/>
      <c r="FF338" s="429">
        <f t="shared" si="2459"/>
        <v>0</v>
      </c>
      <c r="FG338" s="431"/>
      <c r="FH338" s="432"/>
      <c r="FI338" s="432"/>
      <c r="FJ338" s="429">
        <f t="shared" si="2460"/>
        <v>0</v>
      </c>
      <c r="FK338" s="430">
        <v>0.294289866351475</v>
      </c>
      <c r="FL338" s="433">
        <f t="shared" si="2461"/>
        <v>0</v>
      </c>
      <c r="FM338" s="434">
        <f t="shared" si="2462"/>
        <v>0</v>
      </c>
      <c r="FN338" s="435"/>
      <c r="FO338" s="426">
        <v>8.0</v>
      </c>
      <c r="FP338" s="427" t="s">
        <v>132</v>
      </c>
      <c r="FQ338" s="428" t="s">
        <v>121</v>
      </c>
      <c r="FR338" s="428" t="s">
        <v>123</v>
      </c>
      <c r="FS338" s="429" t="str">
        <f>ADHB!FS338</f>
        <v/>
      </c>
      <c r="FT338" s="429"/>
      <c r="FU338" s="429">
        <f t="shared" si="2463"/>
        <v>0</v>
      </c>
      <c r="FV338" s="430"/>
      <c r="FW338" s="429">
        <f t="shared" si="2464"/>
        <v>0</v>
      </c>
      <c r="FX338" s="431"/>
      <c r="FY338" s="432"/>
      <c r="FZ338" s="432"/>
      <c r="GA338" s="429">
        <f t="shared" si="2465"/>
        <v>0</v>
      </c>
      <c r="GB338" s="430">
        <v>0.294289866351475</v>
      </c>
      <c r="GC338" s="433">
        <f t="shared" si="2466"/>
        <v>0</v>
      </c>
      <c r="GD338" s="434">
        <f t="shared" si="2467"/>
        <v>0</v>
      </c>
      <c r="GE338" s="435"/>
      <c r="GF338" s="426">
        <v>8.0</v>
      </c>
      <c r="GG338" s="427" t="s">
        <v>132</v>
      </c>
      <c r="GH338" s="428" t="s">
        <v>121</v>
      </c>
      <c r="GI338" s="428" t="s">
        <v>123</v>
      </c>
      <c r="GJ338" s="429" t="str">
        <f>ADHB!GJ338</f>
        <v/>
      </c>
      <c r="GK338" s="429"/>
      <c r="GL338" s="429">
        <f t="shared" si="2468"/>
        <v>0</v>
      </c>
      <c r="GM338" s="430"/>
      <c r="GN338" s="429">
        <f t="shared" si="2469"/>
        <v>0</v>
      </c>
      <c r="GO338" s="431"/>
      <c r="GP338" s="432"/>
      <c r="GQ338" s="432"/>
      <c r="GR338" s="429">
        <f t="shared" si="2470"/>
        <v>0</v>
      </c>
      <c r="GS338" s="430">
        <v>0.294289866351475</v>
      </c>
      <c r="GT338" s="433">
        <f t="shared" si="2471"/>
        <v>0</v>
      </c>
      <c r="GU338" s="434">
        <f t="shared" si="2472"/>
        <v>0</v>
      </c>
      <c r="GV338" s="435"/>
      <c r="GW338" s="426">
        <v>8.0</v>
      </c>
      <c r="GX338" s="427" t="s">
        <v>132</v>
      </c>
      <c r="GY338" s="428" t="s">
        <v>121</v>
      </c>
      <c r="GZ338" s="428" t="s">
        <v>123</v>
      </c>
      <c r="HA338" s="429" t="str">
        <f>ADHB!HA338</f>
        <v/>
      </c>
      <c r="HB338" s="429"/>
      <c r="HC338" s="429">
        <f t="shared" si="2473"/>
        <v>0</v>
      </c>
      <c r="HD338" s="430"/>
      <c r="HE338" s="429">
        <f t="shared" si="2474"/>
        <v>0</v>
      </c>
      <c r="HF338" s="431"/>
      <c r="HG338" s="432"/>
      <c r="HH338" s="432"/>
      <c r="HI338" s="429">
        <f t="shared" si="2475"/>
        <v>0</v>
      </c>
      <c r="HJ338" s="430">
        <v>0.294289866351475</v>
      </c>
      <c r="HK338" s="433">
        <f t="shared" si="2476"/>
        <v>0</v>
      </c>
      <c r="HL338" s="434">
        <f t="shared" si="2477"/>
        <v>0</v>
      </c>
      <c r="HM338" s="435"/>
      <c r="HN338" s="426">
        <v>8.0</v>
      </c>
      <c r="HO338" s="427" t="s">
        <v>132</v>
      </c>
      <c r="HP338" s="428" t="s">
        <v>121</v>
      </c>
      <c r="HQ338" s="428" t="s">
        <v>123</v>
      </c>
      <c r="HR338" s="429" t="str">
        <f>ADHB!HR338</f>
        <v/>
      </c>
      <c r="HS338" s="429"/>
      <c r="HT338" s="429">
        <f t="shared" si="2478"/>
        <v>0</v>
      </c>
      <c r="HU338" s="430"/>
      <c r="HV338" s="429">
        <f t="shared" si="2479"/>
        <v>0</v>
      </c>
      <c r="HW338" s="431"/>
      <c r="HX338" s="432"/>
      <c r="HY338" s="432"/>
      <c r="HZ338" s="429">
        <f t="shared" si="2480"/>
        <v>0</v>
      </c>
      <c r="IA338" s="430">
        <v>0.294289866351475</v>
      </c>
      <c r="IB338" s="433">
        <f t="shared" si="2481"/>
        <v>0</v>
      </c>
      <c r="IC338" s="434">
        <f t="shared" si="2482"/>
        <v>0</v>
      </c>
      <c r="ID338" s="435"/>
      <c r="IE338" s="426">
        <v>8.0</v>
      </c>
      <c r="IF338" s="427" t="s">
        <v>132</v>
      </c>
      <c r="IG338" s="428" t="s">
        <v>121</v>
      </c>
      <c r="IH338" s="428" t="s">
        <v>123</v>
      </c>
      <c r="II338" s="429" t="str">
        <f>ADHB!II338</f>
        <v/>
      </c>
      <c r="IJ338" s="429"/>
      <c r="IK338" s="429">
        <f t="shared" si="2483"/>
        <v>0</v>
      </c>
      <c r="IL338" s="430"/>
      <c r="IM338" s="429">
        <f t="shared" si="2484"/>
        <v>0</v>
      </c>
      <c r="IN338" s="431"/>
      <c r="IO338" s="432"/>
      <c r="IP338" s="432"/>
      <c r="IQ338" s="429">
        <f t="shared" si="2485"/>
        <v>0</v>
      </c>
      <c r="IR338" s="430">
        <v>0.294289866351475</v>
      </c>
      <c r="IS338" s="433">
        <f t="shared" si="2486"/>
        <v>0</v>
      </c>
      <c r="IT338" s="434">
        <f t="shared" si="2487"/>
        <v>0</v>
      </c>
      <c r="IU338" s="435"/>
      <c r="IV338" s="426">
        <v>8.0</v>
      </c>
      <c r="IW338" s="427" t="s">
        <v>132</v>
      </c>
      <c r="IX338" s="428" t="s">
        <v>121</v>
      </c>
      <c r="IY338" s="428" t="s">
        <v>123</v>
      </c>
      <c r="IZ338" s="429" t="str">
        <f>ADHB!IZ338</f>
        <v/>
      </c>
      <c r="JA338" s="429"/>
      <c r="JB338" s="429">
        <f t="shared" si="2488"/>
        <v>0</v>
      </c>
      <c r="JC338" s="430"/>
      <c r="JD338" s="429">
        <f t="shared" si="2489"/>
        <v>0</v>
      </c>
      <c r="JE338" s="431"/>
      <c r="JF338" s="432"/>
      <c r="JG338" s="432"/>
      <c r="JH338" s="429">
        <f t="shared" si="2490"/>
        <v>0</v>
      </c>
      <c r="JI338" s="430">
        <v>0.294289866351475</v>
      </c>
      <c r="JJ338" s="433">
        <f t="shared" si="2491"/>
        <v>0</v>
      </c>
      <c r="JK338" s="434">
        <f t="shared" si="2492"/>
        <v>0</v>
      </c>
      <c r="JL338" s="435"/>
      <c r="JM338" s="426">
        <v>8.0</v>
      </c>
      <c r="JN338" s="427" t="s">
        <v>132</v>
      </c>
      <c r="JO338" s="428" t="s">
        <v>121</v>
      </c>
      <c r="JP338" s="428" t="s">
        <v>123</v>
      </c>
      <c r="JQ338" s="429" t="str">
        <f>ADHB!KY338</f>
        <v/>
      </c>
      <c r="JR338" s="429"/>
      <c r="JS338" s="429">
        <f t="shared" si="2493"/>
        <v>0</v>
      </c>
      <c r="JT338" s="430"/>
      <c r="JU338" s="429">
        <f t="shared" si="2494"/>
        <v>0</v>
      </c>
      <c r="JV338" s="431"/>
      <c r="JW338" s="432"/>
      <c r="JX338" s="432"/>
      <c r="JY338" s="429">
        <f t="shared" si="2495"/>
        <v>0</v>
      </c>
      <c r="JZ338" s="430">
        <v>0.294289866351475</v>
      </c>
      <c r="KA338" s="433">
        <f t="shared" si="2496"/>
        <v>0</v>
      </c>
      <c r="KB338" s="434">
        <f t="shared" si="2497"/>
        <v>0</v>
      </c>
      <c r="KC338" s="435"/>
      <c r="KD338" s="426">
        <v>8.0</v>
      </c>
      <c r="KE338" s="427" t="s">
        <v>132</v>
      </c>
      <c r="KF338" s="428" t="s">
        <v>121</v>
      </c>
      <c r="KG338" s="428" t="s">
        <v>123</v>
      </c>
      <c r="KH338" s="429" t="str">
        <f>ADHB!LP338</f>
        <v/>
      </c>
      <c r="KI338" s="429"/>
      <c r="KJ338" s="429">
        <f t="shared" si="2498"/>
        <v>0</v>
      </c>
      <c r="KK338" s="430"/>
      <c r="KL338" s="429">
        <f t="shared" si="2499"/>
        <v>0</v>
      </c>
      <c r="KM338" s="431"/>
      <c r="KN338" s="432"/>
      <c r="KO338" s="432"/>
      <c r="KP338" s="429">
        <f t="shared" si="2500"/>
        <v>0</v>
      </c>
      <c r="KQ338" s="430">
        <v>0.294289866351475</v>
      </c>
      <c r="KR338" s="433">
        <f t="shared" si="2501"/>
        <v>0</v>
      </c>
      <c r="KS338" s="434">
        <f t="shared" si="2502"/>
        <v>0</v>
      </c>
      <c r="KT338" s="435"/>
      <c r="KU338" s="436"/>
    </row>
    <row r="339" ht="15.75" customHeight="1">
      <c r="A339" s="426">
        <v>9.0</v>
      </c>
      <c r="B339" s="427" t="s">
        <v>132</v>
      </c>
      <c r="C339" s="428" t="s">
        <v>121</v>
      </c>
      <c r="D339" s="428" t="s">
        <v>123</v>
      </c>
      <c r="E339" s="429" t="str">
        <f>ADHB!E339</f>
        <v/>
      </c>
      <c r="F339" s="429"/>
      <c r="G339" s="429">
        <f t="shared" si="2413"/>
        <v>0</v>
      </c>
      <c r="H339" s="430"/>
      <c r="I339" s="429">
        <f t="shared" si="2414"/>
        <v>0</v>
      </c>
      <c r="J339" s="431"/>
      <c r="K339" s="432"/>
      <c r="L339" s="432"/>
      <c r="M339" s="429">
        <f t="shared" si="2415"/>
        <v>0</v>
      </c>
      <c r="N339" s="430">
        <v>0.294289866351475</v>
      </c>
      <c r="O339" s="433">
        <f t="shared" si="2416"/>
        <v>0</v>
      </c>
      <c r="P339" s="434">
        <f t="shared" si="2417"/>
        <v>0</v>
      </c>
      <c r="Q339" s="435"/>
      <c r="R339" s="426">
        <v>9.0</v>
      </c>
      <c r="S339" s="427" t="s">
        <v>132</v>
      </c>
      <c r="T339" s="428" t="s">
        <v>121</v>
      </c>
      <c r="U339" s="428" t="s">
        <v>123</v>
      </c>
      <c r="V339" s="429" t="str">
        <f>ADHB!V339</f>
        <v/>
      </c>
      <c r="W339" s="429"/>
      <c r="X339" s="429">
        <f t="shared" si="2418"/>
        <v>0</v>
      </c>
      <c r="Y339" s="430"/>
      <c r="Z339" s="429">
        <f t="shared" si="2419"/>
        <v>0</v>
      </c>
      <c r="AA339" s="431"/>
      <c r="AB339" s="432"/>
      <c r="AC339" s="432"/>
      <c r="AD339" s="429">
        <f t="shared" si="2420"/>
        <v>0</v>
      </c>
      <c r="AE339" s="430">
        <v>0.294289866351475</v>
      </c>
      <c r="AF339" s="433">
        <f t="shared" si="2421"/>
        <v>0</v>
      </c>
      <c r="AG339" s="434">
        <f t="shared" si="2422"/>
        <v>0</v>
      </c>
      <c r="AH339" s="435"/>
      <c r="AI339" s="426">
        <v>9.0</v>
      </c>
      <c r="AJ339" s="427" t="s">
        <v>132</v>
      </c>
      <c r="AK339" s="428" t="s">
        <v>121</v>
      </c>
      <c r="AL339" s="428" t="s">
        <v>123</v>
      </c>
      <c r="AM339" s="429" t="str">
        <f>ADHB!AM339</f>
        <v/>
      </c>
      <c r="AN339" s="429"/>
      <c r="AO339" s="429">
        <f t="shared" si="2423"/>
        <v>0</v>
      </c>
      <c r="AP339" s="430"/>
      <c r="AQ339" s="429">
        <f t="shared" si="2424"/>
        <v>0</v>
      </c>
      <c r="AR339" s="431"/>
      <c r="AS339" s="432"/>
      <c r="AT339" s="432"/>
      <c r="AU339" s="429">
        <f t="shared" si="2425"/>
        <v>0</v>
      </c>
      <c r="AV339" s="430">
        <v>0.294289866351475</v>
      </c>
      <c r="AW339" s="433">
        <f t="shared" si="2426"/>
        <v>0</v>
      </c>
      <c r="AX339" s="434">
        <f t="shared" si="2427"/>
        <v>0</v>
      </c>
      <c r="AY339" s="435"/>
      <c r="AZ339" s="426">
        <v>9.0</v>
      </c>
      <c r="BA339" s="427" t="s">
        <v>132</v>
      </c>
      <c r="BB339" s="428" t="s">
        <v>121</v>
      </c>
      <c r="BC339" s="428" t="s">
        <v>123</v>
      </c>
      <c r="BD339" s="429" t="str">
        <f>ADHB!BD339</f>
        <v/>
      </c>
      <c r="BE339" s="429"/>
      <c r="BF339" s="429">
        <f t="shared" si="2428"/>
        <v>0</v>
      </c>
      <c r="BG339" s="430"/>
      <c r="BH339" s="429">
        <f t="shared" si="2429"/>
        <v>0</v>
      </c>
      <c r="BI339" s="431"/>
      <c r="BJ339" s="432"/>
      <c r="BK339" s="432"/>
      <c r="BL339" s="429">
        <f t="shared" si="2430"/>
        <v>0</v>
      </c>
      <c r="BM339" s="430">
        <v>0.294289866351475</v>
      </c>
      <c r="BN339" s="433">
        <f t="shared" si="2431"/>
        <v>0</v>
      </c>
      <c r="BO339" s="434">
        <f t="shared" si="2432"/>
        <v>0</v>
      </c>
      <c r="BP339" s="435"/>
      <c r="BQ339" s="426">
        <v>9.0</v>
      </c>
      <c r="BR339" s="427" t="s">
        <v>132</v>
      </c>
      <c r="BS339" s="428" t="s">
        <v>121</v>
      </c>
      <c r="BT339" s="428" t="s">
        <v>123</v>
      </c>
      <c r="BU339" s="429" t="str">
        <f>ADHB!BU339</f>
        <v/>
      </c>
      <c r="BV339" s="429"/>
      <c r="BW339" s="429">
        <f t="shared" si="2433"/>
        <v>0</v>
      </c>
      <c r="BX339" s="430"/>
      <c r="BY339" s="429">
        <f t="shared" si="2434"/>
        <v>0</v>
      </c>
      <c r="BZ339" s="431"/>
      <c r="CA339" s="432"/>
      <c r="CB339" s="432"/>
      <c r="CC339" s="429">
        <f t="shared" si="2435"/>
        <v>0</v>
      </c>
      <c r="CD339" s="430">
        <v>0.294289866351475</v>
      </c>
      <c r="CE339" s="433">
        <f t="shared" si="2436"/>
        <v>0</v>
      </c>
      <c r="CF339" s="434">
        <f t="shared" si="2437"/>
        <v>0</v>
      </c>
      <c r="CG339" s="435"/>
      <c r="CH339" s="426">
        <v>9.0</v>
      </c>
      <c r="CI339" s="427" t="s">
        <v>132</v>
      </c>
      <c r="CJ339" s="428" t="s">
        <v>121</v>
      </c>
      <c r="CK339" s="428" t="s">
        <v>123</v>
      </c>
      <c r="CL339" s="429" t="str">
        <f>ADHB!CL339</f>
        <v/>
      </c>
      <c r="CM339" s="429"/>
      <c r="CN339" s="429">
        <f t="shared" si="2438"/>
        <v>0</v>
      </c>
      <c r="CO339" s="430"/>
      <c r="CP339" s="429">
        <f t="shared" si="2439"/>
        <v>0</v>
      </c>
      <c r="CQ339" s="431"/>
      <c r="CR339" s="432"/>
      <c r="CS339" s="432"/>
      <c r="CT339" s="429">
        <f t="shared" si="2440"/>
        <v>0</v>
      </c>
      <c r="CU339" s="430">
        <v>0.294289866351475</v>
      </c>
      <c r="CV339" s="433">
        <f t="shared" si="2441"/>
        <v>0</v>
      </c>
      <c r="CW339" s="434">
        <f t="shared" si="2442"/>
        <v>0</v>
      </c>
      <c r="CX339" s="435"/>
      <c r="CY339" s="426">
        <v>9.0</v>
      </c>
      <c r="CZ339" s="427" t="s">
        <v>132</v>
      </c>
      <c r="DA339" s="428" t="s">
        <v>121</v>
      </c>
      <c r="DB339" s="428" t="s">
        <v>123</v>
      </c>
      <c r="DC339" s="429" t="str">
        <f>ADHB!DC339</f>
        <v/>
      </c>
      <c r="DD339" s="429"/>
      <c r="DE339" s="429">
        <f t="shared" si="2443"/>
        <v>0</v>
      </c>
      <c r="DF339" s="430"/>
      <c r="DG339" s="429">
        <f t="shared" si="2444"/>
        <v>0</v>
      </c>
      <c r="DH339" s="431"/>
      <c r="DI339" s="432"/>
      <c r="DJ339" s="432"/>
      <c r="DK339" s="429">
        <f t="shared" si="2445"/>
        <v>0</v>
      </c>
      <c r="DL339" s="430">
        <v>0.294289866351475</v>
      </c>
      <c r="DM339" s="433">
        <f t="shared" si="2446"/>
        <v>0</v>
      </c>
      <c r="DN339" s="434">
        <f t="shared" si="2447"/>
        <v>0</v>
      </c>
      <c r="DO339" s="435"/>
      <c r="DP339" s="426">
        <v>9.0</v>
      </c>
      <c r="DQ339" s="427" t="s">
        <v>132</v>
      </c>
      <c r="DR339" s="428" t="s">
        <v>121</v>
      </c>
      <c r="DS339" s="428" t="s">
        <v>123</v>
      </c>
      <c r="DT339" s="429" t="str">
        <f>ADHB!DT339</f>
        <v/>
      </c>
      <c r="DU339" s="429"/>
      <c r="DV339" s="429">
        <f t="shared" si="2448"/>
        <v>0</v>
      </c>
      <c r="DW339" s="430"/>
      <c r="DX339" s="429">
        <f t="shared" si="2449"/>
        <v>0</v>
      </c>
      <c r="DY339" s="431"/>
      <c r="DZ339" s="432"/>
      <c r="EA339" s="432"/>
      <c r="EB339" s="429">
        <f t="shared" si="2450"/>
        <v>0</v>
      </c>
      <c r="EC339" s="430">
        <v>0.294289866351475</v>
      </c>
      <c r="ED339" s="433">
        <f t="shared" si="2451"/>
        <v>0</v>
      </c>
      <c r="EE339" s="434">
        <f t="shared" si="2452"/>
        <v>0</v>
      </c>
      <c r="EF339" s="435"/>
      <c r="EG339" s="426">
        <v>9.0</v>
      </c>
      <c r="EH339" s="427" t="s">
        <v>132</v>
      </c>
      <c r="EI339" s="428" t="s">
        <v>121</v>
      </c>
      <c r="EJ339" s="428" t="s">
        <v>123</v>
      </c>
      <c r="EK339" s="429" t="str">
        <f>ADHB!EK339</f>
        <v/>
      </c>
      <c r="EL339" s="429"/>
      <c r="EM339" s="429">
        <f t="shared" si="2453"/>
        <v>0</v>
      </c>
      <c r="EN339" s="430"/>
      <c r="EO339" s="429">
        <f t="shared" si="2454"/>
        <v>0</v>
      </c>
      <c r="EP339" s="431"/>
      <c r="EQ339" s="432"/>
      <c r="ER339" s="432"/>
      <c r="ES339" s="429">
        <f t="shared" si="2455"/>
        <v>0</v>
      </c>
      <c r="ET339" s="430">
        <v>0.294289866351475</v>
      </c>
      <c r="EU339" s="433">
        <f t="shared" si="2456"/>
        <v>0</v>
      </c>
      <c r="EV339" s="434">
        <f t="shared" si="2457"/>
        <v>0</v>
      </c>
      <c r="EW339" s="435"/>
      <c r="EX339" s="426">
        <v>9.0</v>
      </c>
      <c r="EY339" s="427" t="s">
        <v>132</v>
      </c>
      <c r="EZ339" s="428" t="s">
        <v>121</v>
      </c>
      <c r="FA339" s="428" t="s">
        <v>123</v>
      </c>
      <c r="FB339" s="429" t="str">
        <f>ADHB!FB339</f>
        <v/>
      </c>
      <c r="FC339" s="429"/>
      <c r="FD339" s="429">
        <f t="shared" si="2458"/>
        <v>0</v>
      </c>
      <c r="FE339" s="430"/>
      <c r="FF339" s="429">
        <f t="shared" si="2459"/>
        <v>0</v>
      </c>
      <c r="FG339" s="431"/>
      <c r="FH339" s="432"/>
      <c r="FI339" s="432"/>
      <c r="FJ339" s="429">
        <f t="shared" si="2460"/>
        <v>0</v>
      </c>
      <c r="FK339" s="430">
        <v>0.294289866351475</v>
      </c>
      <c r="FL339" s="433">
        <f t="shared" si="2461"/>
        <v>0</v>
      </c>
      <c r="FM339" s="434">
        <f t="shared" si="2462"/>
        <v>0</v>
      </c>
      <c r="FN339" s="435"/>
      <c r="FO339" s="426">
        <v>9.0</v>
      </c>
      <c r="FP339" s="427" t="s">
        <v>132</v>
      </c>
      <c r="FQ339" s="428" t="s">
        <v>121</v>
      </c>
      <c r="FR339" s="428" t="s">
        <v>123</v>
      </c>
      <c r="FS339" s="429" t="str">
        <f>ADHB!FS339</f>
        <v/>
      </c>
      <c r="FT339" s="429"/>
      <c r="FU339" s="429">
        <f t="shared" si="2463"/>
        <v>0</v>
      </c>
      <c r="FV339" s="430"/>
      <c r="FW339" s="429">
        <f t="shared" si="2464"/>
        <v>0</v>
      </c>
      <c r="FX339" s="431"/>
      <c r="FY339" s="432"/>
      <c r="FZ339" s="432"/>
      <c r="GA339" s="429">
        <f t="shared" si="2465"/>
        <v>0</v>
      </c>
      <c r="GB339" s="430">
        <v>0.294289866351475</v>
      </c>
      <c r="GC339" s="433">
        <f t="shared" si="2466"/>
        <v>0</v>
      </c>
      <c r="GD339" s="434">
        <f t="shared" si="2467"/>
        <v>0</v>
      </c>
      <c r="GE339" s="435"/>
      <c r="GF339" s="426">
        <v>9.0</v>
      </c>
      <c r="GG339" s="427" t="s">
        <v>132</v>
      </c>
      <c r="GH339" s="428" t="s">
        <v>121</v>
      </c>
      <c r="GI339" s="428" t="s">
        <v>123</v>
      </c>
      <c r="GJ339" s="429" t="str">
        <f>ADHB!GJ339</f>
        <v/>
      </c>
      <c r="GK339" s="429"/>
      <c r="GL339" s="429">
        <f t="shared" si="2468"/>
        <v>0</v>
      </c>
      <c r="GM339" s="430"/>
      <c r="GN339" s="429">
        <f t="shared" si="2469"/>
        <v>0</v>
      </c>
      <c r="GO339" s="431"/>
      <c r="GP339" s="432"/>
      <c r="GQ339" s="432"/>
      <c r="GR339" s="429">
        <f t="shared" si="2470"/>
        <v>0</v>
      </c>
      <c r="GS339" s="430">
        <v>0.294289866351475</v>
      </c>
      <c r="GT339" s="433">
        <f t="shared" si="2471"/>
        <v>0</v>
      </c>
      <c r="GU339" s="434">
        <f t="shared" si="2472"/>
        <v>0</v>
      </c>
      <c r="GV339" s="435"/>
      <c r="GW339" s="426">
        <v>9.0</v>
      </c>
      <c r="GX339" s="427" t="s">
        <v>132</v>
      </c>
      <c r="GY339" s="428" t="s">
        <v>121</v>
      </c>
      <c r="GZ339" s="428" t="s">
        <v>123</v>
      </c>
      <c r="HA339" s="429" t="str">
        <f>ADHB!HA339</f>
        <v/>
      </c>
      <c r="HB339" s="429"/>
      <c r="HC339" s="429">
        <f t="shared" si="2473"/>
        <v>0</v>
      </c>
      <c r="HD339" s="430"/>
      <c r="HE339" s="429">
        <f t="shared" si="2474"/>
        <v>0</v>
      </c>
      <c r="HF339" s="431"/>
      <c r="HG339" s="432"/>
      <c r="HH339" s="432"/>
      <c r="HI339" s="429">
        <f t="shared" si="2475"/>
        <v>0</v>
      </c>
      <c r="HJ339" s="430">
        <v>0.294289866351475</v>
      </c>
      <c r="HK339" s="433">
        <f t="shared" si="2476"/>
        <v>0</v>
      </c>
      <c r="HL339" s="434">
        <f t="shared" si="2477"/>
        <v>0</v>
      </c>
      <c r="HM339" s="435"/>
      <c r="HN339" s="426">
        <v>9.0</v>
      </c>
      <c r="HO339" s="427" t="s">
        <v>132</v>
      </c>
      <c r="HP339" s="428" t="s">
        <v>121</v>
      </c>
      <c r="HQ339" s="428" t="s">
        <v>123</v>
      </c>
      <c r="HR339" s="429" t="str">
        <f>ADHB!HR339</f>
        <v/>
      </c>
      <c r="HS339" s="429"/>
      <c r="HT339" s="429">
        <f t="shared" si="2478"/>
        <v>0</v>
      </c>
      <c r="HU339" s="430"/>
      <c r="HV339" s="429">
        <f t="shared" si="2479"/>
        <v>0</v>
      </c>
      <c r="HW339" s="431"/>
      <c r="HX339" s="432"/>
      <c r="HY339" s="432"/>
      <c r="HZ339" s="429">
        <f t="shared" si="2480"/>
        <v>0</v>
      </c>
      <c r="IA339" s="430">
        <v>0.294289866351475</v>
      </c>
      <c r="IB339" s="433">
        <f t="shared" si="2481"/>
        <v>0</v>
      </c>
      <c r="IC339" s="434">
        <f t="shared" si="2482"/>
        <v>0</v>
      </c>
      <c r="ID339" s="435"/>
      <c r="IE339" s="426">
        <v>9.0</v>
      </c>
      <c r="IF339" s="427" t="s">
        <v>132</v>
      </c>
      <c r="IG339" s="428" t="s">
        <v>121</v>
      </c>
      <c r="IH339" s="428" t="s">
        <v>123</v>
      </c>
      <c r="II339" s="429" t="str">
        <f>ADHB!II339</f>
        <v/>
      </c>
      <c r="IJ339" s="429"/>
      <c r="IK339" s="429">
        <f t="shared" si="2483"/>
        <v>0</v>
      </c>
      <c r="IL339" s="430"/>
      <c r="IM339" s="429">
        <f t="shared" si="2484"/>
        <v>0</v>
      </c>
      <c r="IN339" s="431"/>
      <c r="IO339" s="432"/>
      <c r="IP339" s="432"/>
      <c r="IQ339" s="429">
        <f t="shared" si="2485"/>
        <v>0</v>
      </c>
      <c r="IR339" s="430">
        <v>0.294289866351475</v>
      </c>
      <c r="IS339" s="433">
        <f t="shared" si="2486"/>
        <v>0</v>
      </c>
      <c r="IT339" s="434">
        <f t="shared" si="2487"/>
        <v>0</v>
      </c>
      <c r="IU339" s="435"/>
      <c r="IV339" s="426">
        <v>9.0</v>
      </c>
      <c r="IW339" s="427" t="s">
        <v>132</v>
      </c>
      <c r="IX339" s="428" t="s">
        <v>121</v>
      </c>
      <c r="IY339" s="428" t="s">
        <v>123</v>
      </c>
      <c r="IZ339" s="429" t="str">
        <f>ADHB!IZ339</f>
        <v/>
      </c>
      <c r="JA339" s="429"/>
      <c r="JB339" s="429">
        <f t="shared" si="2488"/>
        <v>0</v>
      </c>
      <c r="JC339" s="430"/>
      <c r="JD339" s="429">
        <f t="shared" si="2489"/>
        <v>0</v>
      </c>
      <c r="JE339" s="431"/>
      <c r="JF339" s="432"/>
      <c r="JG339" s="432"/>
      <c r="JH339" s="429">
        <f t="shared" si="2490"/>
        <v>0</v>
      </c>
      <c r="JI339" s="430">
        <v>0.294289866351475</v>
      </c>
      <c r="JJ339" s="433">
        <f t="shared" si="2491"/>
        <v>0</v>
      </c>
      <c r="JK339" s="434">
        <f t="shared" si="2492"/>
        <v>0</v>
      </c>
      <c r="JL339" s="435"/>
      <c r="JM339" s="426">
        <v>9.0</v>
      </c>
      <c r="JN339" s="427" t="s">
        <v>132</v>
      </c>
      <c r="JO339" s="428" t="s">
        <v>121</v>
      </c>
      <c r="JP339" s="428" t="s">
        <v>123</v>
      </c>
      <c r="JQ339" s="429" t="str">
        <f>ADHB!KY339</f>
        <v/>
      </c>
      <c r="JR339" s="429"/>
      <c r="JS339" s="429">
        <f t="shared" si="2493"/>
        <v>0</v>
      </c>
      <c r="JT339" s="430"/>
      <c r="JU339" s="429">
        <f t="shared" si="2494"/>
        <v>0</v>
      </c>
      <c r="JV339" s="431"/>
      <c r="JW339" s="432"/>
      <c r="JX339" s="432"/>
      <c r="JY339" s="429">
        <f t="shared" si="2495"/>
        <v>0</v>
      </c>
      <c r="JZ339" s="430">
        <v>0.294289866351475</v>
      </c>
      <c r="KA339" s="433">
        <f t="shared" si="2496"/>
        <v>0</v>
      </c>
      <c r="KB339" s="434">
        <f t="shared" si="2497"/>
        <v>0</v>
      </c>
      <c r="KC339" s="435"/>
      <c r="KD339" s="426">
        <v>9.0</v>
      </c>
      <c r="KE339" s="427" t="s">
        <v>132</v>
      </c>
      <c r="KF339" s="428" t="s">
        <v>121</v>
      </c>
      <c r="KG339" s="428" t="s">
        <v>123</v>
      </c>
      <c r="KH339" s="429" t="str">
        <f>ADHB!LP339</f>
        <v/>
      </c>
      <c r="KI339" s="429"/>
      <c r="KJ339" s="429">
        <f t="shared" si="2498"/>
        <v>0</v>
      </c>
      <c r="KK339" s="430"/>
      <c r="KL339" s="429">
        <f t="shared" si="2499"/>
        <v>0</v>
      </c>
      <c r="KM339" s="431"/>
      <c r="KN339" s="432"/>
      <c r="KO339" s="432"/>
      <c r="KP339" s="429">
        <f t="shared" si="2500"/>
        <v>0</v>
      </c>
      <c r="KQ339" s="430">
        <v>0.294289866351475</v>
      </c>
      <c r="KR339" s="433">
        <f t="shared" si="2501"/>
        <v>0</v>
      </c>
      <c r="KS339" s="434">
        <f t="shared" si="2502"/>
        <v>0</v>
      </c>
      <c r="KT339" s="435"/>
      <c r="KU339" s="436"/>
    </row>
    <row r="340" ht="15.75" customHeight="1">
      <c r="A340" s="426">
        <v>10.0</v>
      </c>
      <c r="B340" s="427" t="s">
        <v>132</v>
      </c>
      <c r="C340" s="428" t="s">
        <v>121</v>
      </c>
      <c r="D340" s="428" t="s">
        <v>123</v>
      </c>
      <c r="E340" s="429" t="str">
        <f>ADHB!E340</f>
        <v/>
      </c>
      <c r="F340" s="429"/>
      <c r="G340" s="429">
        <f t="shared" si="2413"/>
        <v>0</v>
      </c>
      <c r="H340" s="430"/>
      <c r="I340" s="429">
        <f t="shared" si="2414"/>
        <v>0</v>
      </c>
      <c r="J340" s="431"/>
      <c r="K340" s="432"/>
      <c r="L340" s="432"/>
      <c r="M340" s="429">
        <f t="shared" si="2415"/>
        <v>0</v>
      </c>
      <c r="N340" s="430">
        <v>0.294289866351475</v>
      </c>
      <c r="O340" s="433">
        <f t="shared" si="2416"/>
        <v>0</v>
      </c>
      <c r="P340" s="434">
        <f t="shared" si="2417"/>
        <v>0</v>
      </c>
      <c r="Q340" s="435"/>
      <c r="R340" s="426">
        <v>10.0</v>
      </c>
      <c r="S340" s="427" t="s">
        <v>132</v>
      </c>
      <c r="T340" s="428" t="s">
        <v>121</v>
      </c>
      <c r="U340" s="428" t="s">
        <v>123</v>
      </c>
      <c r="V340" s="429" t="str">
        <f>ADHB!V340</f>
        <v/>
      </c>
      <c r="W340" s="429"/>
      <c r="X340" s="429">
        <f t="shared" si="2418"/>
        <v>0</v>
      </c>
      <c r="Y340" s="430"/>
      <c r="Z340" s="429">
        <f t="shared" si="2419"/>
        <v>0</v>
      </c>
      <c r="AA340" s="431"/>
      <c r="AB340" s="432"/>
      <c r="AC340" s="432"/>
      <c r="AD340" s="429">
        <f t="shared" si="2420"/>
        <v>0</v>
      </c>
      <c r="AE340" s="430">
        <v>0.294289866351475</v>
      </c>
      <c r="AF340" s="433">
        <f t="shared" si="2421"/>
        <v>0</v>
      </c>
      <c r="AG340" s="434">
        <f t="shared" si="2422"/>
        <v>0</v>
      </c>
      <c r="AH340" s="435"/>
      <c r="AI340" s="426">
        <v>10.0</v>
      </c>
      <c r="AJ340" s="427" t="s">
        <v>132</v>
      </c>
      <c r="AK340" s="428" t="s">
        <v>121</v>
      </c>
      <c r="AL340" s="428" t="s">
        <v>123</v>
      </c>
      <c r="AM340" s="429" t="str">
        <f>ADHB!AM340</f>
        <v/>
      </c>
      <c r="AN340" s="429"/>
      <c r="AO340" s="429">
        <f t="shared" si="2423"/>
        <v>0</v>
      </c>
      <c r="AP340" s="430"/>
      <c r="AQ340" s="429">
        <f t="shared" si="2424"/>
        <v>0</v>
      </c>
      <c r="AR340" s="431"/>
      <c r="AS340" s="432"/>
      <c r="AT340" s="432"/>
      <c r="AU340" s="429">
        <f t="shared" si="2425"/>
        <v>0</v>
      </c>
      <c r="AV340" s="430">
        <v>0.294289866351475</v>
      </c>
      <c r="AW340" s="433">
        <f t="shared" si="2426"/>
        <v>0</v>
      </c>
      <c r="AX340" s="434">
        <f t="shared" si="2427"/>
        <v>0</v>
      </c>
      <c r="AY340" s="435"/>
      <c r="AZ340" s="426">
        <v>10.0</v>
      </c>
      <c r="BA340" s="427" t="s">
        <v>132</v>
      </c>
      <c r="BB340" s="428" t="s">
        <v>121</v>
      </c>
      <c r="BC340" s="428" t="s">
        <v>123</v>
      </c>
      <c r="BD340" s="429" t="str">
        <f>ADHB!BD340</f>
        <v/>
      </c>
      <c r="BE340" s="429"/>
      <c r="BF340" s="429">
        <f t="shared" si="2428"/>
        <v>0</v>
      </c>
      <c r="BG340" s="430"/>
      <c r="BH340" s="429">
        <f t="shared" si="2429"/>
        <v>0</v>
      </c>
      <c r="BI340" s="431"/>
      <c r="BJ340" s="432"/>
      <c r="BK340" s="432"/>
      <c r="BL340" s="429">
        <f t="shared" si="2430"/>
        <v>0</v>
      </c>
      <c r="BM340" s="430">
        <v>0.294289866351475</v>
      </c>
      <c r="BN340" s="433">
        <f t="shared" si="2431"/>
        <v>0</v>
      </c>
      <c r="BO340" s="434">
        <f t="shared" si="2432"/>
        <v>0</v>
      </c>
      <c r="BP340" s="435"/>
      <c r="BQ340" s="426">
        <v>10.0</v>
      </c>
      <c r="BR340" s="427" t="s">
        <v>132</v>
      </c>
      <c r="BS340" s="428" t="s">
        <v>121</v>
      </c>
      <c r="BT340" s="428" t="s">
        <v>123</v>
      </c>
      <c r="BU340" s="429" t="str">
        <f>ADHB!BU340</f>
        <v/>
      </c>
      <c r="BV340" s="429"/>
      <c r="BW340" s="429">
        <f t="shared" si="2433"/>
        <v>0</v>
      </c>
      <c r="BX340" s="430"/>
      <c r="BY340" s="429">
        <f t="shared" si="2434"/>
        <v>0</v>
      </c>
      <c r="BZ340" s="431"/>
      <c r="CA340" s="432"/>
      <c r="CB340" s="432"/>
      <c r="CC340" s="429">
        <f t="shared" si="2435"/>
        <v>0</v>
      </c>
      <c r="CD340" s="430">
        <v>0.294289866351475</v>
      </c>
      <c r="CE340" s="433">
        <f t="shared" si="2436"/>
        <v>0</v>
      </c>
      <c r="CF340" s="434">
        <f t="shared" si="2437"/>
        <v>0</v>
      </c>
      <c r="CG340" s="435"/>
      <c r="CH340" s="426">
        <v>10.0</v>
      </c>
      <c r="CI340" s="427" t="s">
        <v>132</v>
      </c>
      <c r="CJ340" s="428" t="s">
        <v>121</v>
      </c>
      <c r="CK340" s="428" t="s">
        <v>123</v>
      </c>
      <c r="CL340" s="429" t="str">
        <f>ADHB!CL340</f>
        <v/>
      </c>
      <c r="CM340" s="429"/>
      <c r="CN340" s="429">
        <f t="shared" si="2438"/>
        <v>0</v>
      </c>
      <c r="CO340" s="430"/>
      <c r="CP340" s="429">
        <f t="shared" si="2439"/>
        <v>0</v>
      </c>
      <c r="CQ340" s="431"/>
      <c r="CR340" s="432"/>
      <c r="CS340" s="432"/>
      <c r="CT340" s="429">
        <f t="shared" si="2440"/>
        <v>0</v>
      </c>
      <c r="CU340" s="430">
        <v>0.294289866351475</v>
      </c>
      <c r="CV340" s="433">
        <f t="shared" si="2441"/>
        <v>0</v>
      </c>
      <c r="CW340" s="434">
        <f t="shared" si="2442"/>
        <v>0</v>
      </c>
      <c r="CX340" s="435"/>
      <c r="CY340" s="426">
        <v>10.0</v>
      </c>
      <c r="CZ340" s="427" t="s">
        <v>132</v>
      </c>
      <c r="DA340" s="428" t="s">
        <v>121</v>
      </c>
      <c r="DB340" s="428" t="s">
        <v>123</v>
      </c>
      <c r="DC340" s="429" t="str">
        <f>ADHB!DC340</f>
        <v/>
      </c>
      <c r="DD340" s="429"/>
      <c r="DE340" s="429">
        <f t="shared" si="2443"/>
        <v>0</v>
      </c>
      <c r="DF340" s="430"/>
      <c r="DG340" s="429">
        <f t="shared" si="2444"/>
        <v>0</v>
      </c>
      <c r="DH340" s="431"/>
      <c r="DI340" s="432"/>
      <c r="DJ340" s="432"/>
      <c r="DK340" s="429">
        <f t="shared" si="2445"/>
        <v>0</v>
      </c>
      <c r="DL340" s="430">
        <v>0.294289866351475</v>
      </c>
      <c r="DM340" s="433">
        <f t="shared" si="2446"/>
        <v>0</v>
      </c>
      <c r="DN340" s="434">
        <f t="shared" si="2447"/>
        <v>0</v>
      </c>
      <c r="DO340" s="435"/>
      <c r="DP340" s="426">
        <v>10.0</v>
      </c>
      <c r="DQ340" s="427" t="s">
        <v>132</v>
      </c>
      <c r="DR340" s="428" t="s">
        <v>121</v>
      </c>
      <c r="DS340" s="428" t="s">
        <v>123</v>
      </c>
      <c r="DT340" s="429" t="str">
        <f>ADHB!DT340</f>
        <v/>
      </c>
      <c r="DU340" s="429"/>
      <c r="DV340" s="429">
        <f t="shared" si="2448"/>
        <v>0</v>
      </c>
      <c r="DW340" s="430"/>
      <c r="DX340" s="429">
        <f t="shared" si="2449"/>
        <v>0</v>
      </c>
      <c r="DY340" s="431"/>
      <c r="DZ340" s="432"/>
      <c r="EA340" s="432"/>
      <c r="EB340" s="429">
        <f t="shared" si="2450"/>
        <v>0</v>
      </c>
      <c r="EC340" s="430">
        <v>0.294289866351475</v>
      </c>
      <c r="ED340" s="433">
        <f t="shared" si="2451"/>
        <v>0</v>
      </c>
      <c r="EE340" s="434">
        <f t="shared" si="2452"/>
        <v>0</v>
      </c>
      <c r="EF340" s="435"/>
      <c r="EG340" s="426">
        <v>10.0</v>
      </c>
      <c r="EH340" s="427" t="s">
        <v>132</v>
      </c>
      <c r="EI340" s="428" t="s">
        <v>121</v>
      </c>
      <c r="EJ340" s="428" t="s">
        <v>123</v>
      </c>
      <c r="EK340" s="429" t="str">
        <f>ADHB!EK340</f>
        <v/>
      </c>
      <c r="EL340" s="429"/>
      <c r="EM340" s="429">
        <f t="shared" si="2453"/>
        <v>0</v>
      </c>
      <c r="EN340" s="430"/>
      <c r="EO340" s="429">
        <f t="shared" si="2454"/>
        <v>0</v>
      </c>
      <c r="EP340" s="431"/>
      <c r="EQ340" s="432"/>
      <c r="ER340" s="432"/>
      <c r="ES340" s="429">
        <f t="shared" si="2455"/>
        <v>0</v>
      </c>
      <c r="ET340" s="430">
        <v>0.294289866351475</v>
      </c>
      <c r="EU340" s="433">
        <f t="shared" si="2456"/>
        <v>0</v>
      </c>
      <c r="EV340" s="434">
        <f t="shared" si="2457"/>
        <v>0</v>
      </c>
      <c r="EW340" s="435"/>
      <c r="EX340" s="426">
        <v>10.0</v>
      </c>
      <c r="EY340" s="427" t="s">
        <v>132</v>
      </c>
      <c r="EZ340" s="428" t="s">
        <v>121</v>
      </c>
      <c r="FA340" s="428" t="s">
        <v>123</v>
      </c>
      <c r="FB340" s="429" t="str">
        <f>ADHB!FB340</f>
        <v/>
      </c>
      <c r="FC340" s="429"/>
      <c r="FD340" s="429">
        <f t="shared" si="2458"/>
        <v>0</v>
      </c>
      <c r="FE340" s="430"/>
      <c r="FF340" s="429">
        <f t="shared" si="2459"/>
        <v>0</v>
      </c>
      <c r="FG340" s="431"/>
      <c r="FH340" s="432"/>
      <c r="FI340" s="432"/>
      <c r="FJ340" s="429">
        <f t="shared" si="2460"/>
        <v>0</v>
      </c>
      <c r="FK340" s="430">
        <v>0.294289866351475</v>
      </c>
      <c r="FL340" s="433">
        <f t="shared" si="2461"/>
        <v>0</v>
      </c>
      <c r="FM340" s="434">
        <f t="shared" si="2462"/>
        <v>0</v>
      </c>
      <c r="FN340" s="435"/>
      <c r="FO340" s="426">
        <v>10.0</v>
      </c>
      <c r="FP340" s="427" t="s">
        <v>132</v>
      </c>
      <c r="FQ340" s="428" t="s">
        <v>121</v>
      </c>
      <c r="FR340" s="428" t="s">
        <v>123</v>
      </c>
      <c r="FS340" s="429" t="str">
        <f>ADHB!FS340</f>
        <v/>
      </c>
      <c r="FT340" s="429"/>
      <c r="FU340" s="429">
        <f t="shared" si="2463"/>
        <v>0</v>
      </c>
      <c r="FV340" s="430"/>
      <c r="FW340" s="429">
        <f t="shared" si="2464"/>
        <v>0</v>
      </c>
      <c r="FX340" s="431"/>
      <c r="FY340" s="432"/>
      <c r="FZ340" s="432"/>
      <c r="GA340" s="429">
        <f t="shared" si="2465"/>
        <v>0</v>
      </c>
      <c r="GB340" s="430">
        <v>0.294289866351475</v>
      </c>
      <c r="GC340" s="433">
        <f t="shared" si="2466"/>
        <v>0</v>
      </c>
      <c r="GD340" s="434">
        <f t="shared" si="2467"/>
        <v>0</v>
      </c>
      <c r="GE340" s="435"/>
      <c r="GF340" s="426">
        <v>10.0</v>
      </c>
      <c r="GG340" s="427" t="s">
        <v>132</v>
      </c>
      <c r="GH340" s="428" t="s">
        <v>121</v>
      </c>
      <c r="GI340" s="428" t="s">
        <v>123</v>
      </c>
      <c r="GJ340" s="429" t="str">
        <f>ADHB!GJ340</f>
        <v/>
      </c>
      <c r="GK340" s="429"/>
      <c r="GL340" s="429">
        <f t="shared" si="2468"/>
        <v>0</v>
      </c>
      <c r="GM340" s="430"/>
      <c r="GN340" s="429">
        <f t="shared" si="2469"/>
        <v>0</v>
      </c>
      <c r="GO340" s="431"/>
      <c r="GP340" s="432"/>
      <c r="GQ340" s="432"/>
      <c r="GR340" s="429">
        <f t="shared" si="2470"/>
        <v>0</v>
      </c>
      <c r="GS340" s="430">
        <v>0.294289866351475</v>
      </c>
      <c r="GT340" s="433">
        <f t="shared" si="2471"/>
        <v>0</v>
      </c>
      <c r="GU340" s="434">
        <f t="shared" si="2472"/>
        <v>0</v>
      </c>
      <c r="GV340" s="435"/>
      <c r="GW340" s="426">
        <v>10.0</v>
      </c>
      <c r="GX340" s="427" t="s">
        <v>132</v>
      </c>
      <c r="GY340" s="428" t="s">
        <v>121</v>
      </c>
      <c r="GZ340" s="428" t="s">
        <v>123</v>
      </c>
      <c r="HA340" s="429" t="str">
        <f>ADHB!HA340</f>
        <v/>
      </c>
      <c r="HB340" s="429"/>
      <c r="HC340" s="429">
        <f t="shared" si="2473"/>
        <v>0</v>
      </c>
      <c r="HD340" s="430"/>
      <c r="HE340" s="429">
        <f t="shared" si="2474"/>
        <v>0</v>
      </c>
      <c r="HF340" s="431"/>
      <c r="HG340" s="432"/>
      <c r="HH340" s="432"/>
      <c r="HI340" s="429">
        <f t="shared" si="2475"/>
        <v>0</v>
      </c>
      <c r="HJ340" s="430">
        <v>0.294289866351475</v>
      </c>
      <c r="HK340" s="433">
        <f t="shared" si="2476"/>
        <v>0</v>
      </c>
      <c r="HL340" s="434">
        <f t="shared" si="2477"/>
        <v>0</v>
      </c>
      <c r="HM340" s="435"/>
      <c r="HN340" s="426">
        <v>10.0</v>
      </c>
      <c r="HO340" s="427" t="s">
        <v>132</v>
      </c>
      <c r="HP340" s="428" t="s">
        <v>121</v>
      </c>
      <c r="HQ340" s="428" t="s">
        <v>123</v>
      </c>
      <c r="HR340" s="429" t="str">
        <f>ADHB!HR340</f>
        <v/>
      </c>
      <c r="HS340" s="429"/>
      <c r="HT340" s="429">
        <f t="shared" si="2478"/>
        <v>0</v>
      </c>
      <c r="HU340" s="430"/>
      <c r="HV340" s="429">
        <f t="shared" si="2479"/>
        <v>0</v>
      </c>
      <c r="HW340" s="431"/>
      <c r="HX340" s="432"/>
      <c r="HY340" s="432"/>
      <c r="HZ340" s="429">
        <f t="shared" si="2480"/>
        <v>0</v>
      </c>
      <c r="IA340" s="430">
        <v>0.294289866351475</v>
      </c>
      <c r="IB340" s="433">
        <f t="shared" si="2481"/>
        <v>0</v>
      </c>
      <c r="IC340" s="434">
        <f t="shared" si="2482"/>
        <v>0</v>
      </c>
      <c r="ID340" s="435"/>
      <c r="IE340" s="426">
        <v>10.0</v>
      </c>
      <c r="IF340" s="427" t="s">
        <v>132</v>
      </c>
      <c r="IG340" s="428" t="s">
        <v>121</v>
      </c>
      <c r="IH340" s="428" t="s">
        <v>123</v>
      </c>
      <c r="II340" s="429" t="str">
        <f>ADHB!II340</f>
        <v/>
      </c>
      <c r="IJ340" s="429"/>
      <c r="IK340" s="429">
        <f t="shared" si="2483"/>
        <v>0</v>
      </c>
      <c r="IL340" s="430"/>
      <c r="IM340" s="429">
        <f t="shared" si="2484"/>
        <v>0</v>
      </c>
      <c r="IN340" s="431"/>
      <c r="IO340" s="432"/>
      <c r="IP340" s="432"/>
      <c r="IQ340" s="429">
        <f t="shared" si="2485"/>
        <v>0</v>
      </c>
      <c r="IR340" s="430">
        <v>0.294289866351475</v>
      </c>
      <c r="IS340" s="433">
        <f t="shared" si="2486"/>
        <v>0</v>
      </c>
      <c r="IT340" s="434">
        <f t="shared" si="2487"/>
        <v>0</v>
      </c>
      <c r="IU340" s="435"/>
      <c r="IV340" s="426">
        <v>10.0</v>
      </c>
      <c r="IW340" s="427" t="s">
        <v>132</v>
      </c>
      <c r="IX340" s="428" t="s">
        <v>121</v>
      </c>
      <c r="IY340" s="428" t="s">
        <v>123</v>
      </c>
      <c r="IZ340" s="429" t="str">
        <f>ADHB!IZ340</f>
        <v/>
      </c>
      <c r="JA340" s="429"/>
      <c r="JB340" s="429">
        <f t="shared" si="2488"/>
        <v>0</v>
      </c>
      <c r="JC340" s="430"/>
      <c r="JD340" s="429">
        <f t="shared" si="2489"/>
        <v>0</v>
      </c>
      <c r="JE340" s="431"/>
      <c r="JF340" s="432"/>
      <c r="JG340" s="432"/>
      <c r="JH340" s="429">
        <f t="shared" si="2490"/>
        <v>0</v>
      </c>
      <c r="JI340" s="430">
        <v>0.294289866351475</v>
      </c>
      <c r="JJ340" s="433">
        <f t="shared" si="2491"/>
        <v>0</v>
      </c>
      <c r="JK340" s="434">
        <f t="shared" si="2492"/>
        <v>0</v>
      </c>
      <c r="JL340" s="435"/>
      <c r="JM340" s="426">
        <v>10.0</v>
      </c>
      <c r="JN340" s="427" t="s">
        <v>132</v>
      </c>
      <c r="JO340" s="428" t="s">
        <v>121</v>
      </c>
      <c r="JP340" s="428" t="s">
        <v>123</v>
      </c>
      <c r="JQ340" s="429" t="str">
        <f>ADHB!KY340</f>
        <v/>
      </c>
      <c r="JR340" s="429"/>
      <c r="JS340" s="429">
        <f t="shared" si="2493"/>
        <v>0</v>
      </c>
      <c r="JT340" s="430"/>
      <c r="JU340" s="429">
        <f t="shared" si="2494"/>
        <v>0</v>
      </c>
      <c r="JV340" s="431"/>
      <c r="JW340" s="432"/>
      <c r="JX340" s="432"/>
      <c r="JY340" s="429">
        <f t="shared" si="2495"/>
        <v>0</v>
      </c>
      <c r="JZ340" s="430">
        <v>0.294289866351475</v>
      </c>
      <c r="KA340" s="433">
        <f t="shared" si="2496"/>
        <v>0</v>
      </c>
      <c r="KB340" s="434">
        <f t="shared" si="2497"/>
        <v>0</v>
      </c>
      <c r="KC340" s="435"/>
      <c r="KD340" s="426">
        <v>10.0</v>
      </c>
      <c r="KE340" s="427" t="s">
        <v>132</v>
      </c>
      <c r="KF340" s="428" t="s">
        <v>121</v>
      </c>
      <c r="KG340" s="428" t="s">
        <v>123</v>
      </c>
      <c r="KH340" s="429" t="str">
        <f>ADHB!LP340</f>
        <v/>
      </c>
      <c r="KI340" s="429"/>
      <c r="KJ340" s="429">
        <f t="shared" si="2498"/>
        <v>0</v>
      </c>
      <c r="KK340" s="430"/>
      <c r="KL340" s="429">
        <f t="shared" si="2499"/>
        <v>0</v>
      </c>
      <c r="KM340" s="431"/>
      <c r="KN340" s="432"/>
      <c r="KO340" s="432"/>
      <c r="KP340" s="429">
        <f t="shared" si="2500"/>
        <v>0</v>
      </c>
      <c r="KQ340" s="430">
        <v>0.294289866351475</v>
      </c>
      <c r="KR340" s="433">
        <f t="shared" si="2501"/>
        <v>0</v>
      </c>
      <c r="KS340" s="434">
        <f t="shared" si="2502"/>
        <v>0</v>
      </c>
      <c r="KT340" s="435"/>
      <c r="KU340" s="425"/>
    </row>
    <row r="341" ht="15.75" customHeight="1">
      <c r="A341" s="445"/>
      <c r="B341" s="446" t="s">
        <v>141</v>
      </c>
      <c r="C341" s="447"/>
      <c r="D341" s="447"/>
      <c r="E341" s="448"/>
      <c r="F341" s="448"/>
      <c r="G341" s="448"/>
      <c r="H341" s="449"/>
      <c r="I341" s="448"/>
      <c r="J341" s="449"/>
      <c r="K341" s="448"/>
      <c r="L341" s="448"/>
      <c r="M341" s="448"/>
      <c r="N341" s="449"/>
      <c r="O341" s="450"/>
      <c r="P341" s="451"/>
      <c r="Q341" s="435"/>
      <c r="R341" s="445"/>
      <c r="S341" s="446" t="s">
        <v>141</v>
      </c>
      <c r="T341" s="447"/>
      <c r="U341" s="447"/>
      <c r="V341" s="448"/>
      <c r="W341" s="448"/>
      <c r="X341" s="448"/>
      <c r="Y341" s="449"/>
      <c r="Z341" s="448"/>
      <c r="AA341" s="449"/>
      <c r="AB341" s="448"/>
      <c r="AC341" s="448"/>
      <c r="AD341" s="448"/>
      <c r="AE341" s="449"/>
      <c r="AF341" s="450"/>
      <c r="AG341" s="451"/>
      <c r="AH341" s="435"/>
      <c r="AI341" s="445"/>
      <c r="AJ341" s="446" t="s">
        <v>141</v>
      </c>
      <c r="AK341" s="447"/>
      <c r="AL341" s="447"/>
      <c r="AM341" s="448"/>
      <c r="AN341" s="448"/>
      <c r="AO341" s="448"/>
      <c r="AP341" s="449"/>
      <c r="AQ341" s="448"/>
      <c r="AR341" s="449"/>
      <c r="AS341" s="448"/>
      <c r="AT341" s="448"/>
      <c r="AU341" s="448"/>
      <c r="AV341" s="449"/>
      <c r="AW341" s="450"/>
      <c r="AX341" s="451"/>
      <c r="AY341" s="435"/>
      <c r="AZ341" s="445"/>
      <c r="BA341" s="446" t="s">
        <v>141</v>
      </c>
      <c r="BB341" s="447"/>
      <c r="BC341" s="447"/>
      <c r="BD341" s="448"/>
      <c r="BE341" s="448"/>
      <c r="BF341" s="448"/>
      <c r="BG341" s="449"/>
      <c r="BH341" s="448"/>
      <c r="BI341" s="449"/>
      <c r="BJ341" s="448"/>
      <c r="BK341" s="448"/>
      <c r="BL341" s="448"/>
      <c r="BM341" s="449"/>
      <c r="BN341" s="450"/>
      <c r="BO341" s="451"/>
      <c r="BP341" s="435"/>
      <c r="BQ341" s="445"/>
      <c r="BR341" s="446" t="s">
        <v>141</v>
      </c>
      <c r="BS341" s="447"/>
      <c r="BT341" s="447"/>
      <c r="BU341" s="448"/>
      <c r="BV341" s="448"/>
      <c r="BW341" s="448"/>
      <c r="BX341" s="449"/>
      <c r="BY341" s="448"/>
      <c r="BZ341" s="449"/>
      <c r="CA341" s="448"/>
      <c r="CB341" s="448"/>
      <c r="CC341" s="448"/>
      <c r="CD341" s="449"/>
      <c r="CE341" s="450"/>
      <c r="CF341" s="451"/>
      <c r="CG341" s="435"/>
      <c r="CH341" s="445"/>
      <c r="CI341" s="446" t="s">
        <v>141</v>
      </c>
      <c r="CJ341" s="447"/>
      <c r="CK341" s="447"/>
      <c r="CL341" s="448"/>
      <c r="CM341" s="448"/>
      <c r="CN341" s="448"/>
      <c r="CO341" s="449"/>
      <c r="CP341" s="448"/>
      <c r="CQ341" s="449"/>
      <c r="CR341" s="448"/>
      <c r="CS341" s="448"/>
      <c r="CT341" s="448"/>
      <c r="CU341" s="449"/>
      <c r="CV341" s="450"/>
      <c r="CW341" s="451"/>
      <c r="CX341" s="435"/>
      <c r="CY341" s="445"/>
      <c r="CZ341" s="446" t="s">
        <v>141</v>
      </c>
      <c r="DA341" s="447"/>
      <c r="DB341" s="447"/>
      <c r="DC341" s="448"/>
      <c r="DD341" s="448"/>
      <c r="DE341" s="448"/>
      <c r="DF341" s="449"/>
      <c r="DG341" s="448"/>
      <c r="DH341" s="449"/>
      <c r="DI341" s="448"/>
      <c r="DJ341" s="448"/>
      <c r="DK341" s="448"/>
      <c r="DL341" s="449"/>
      <c r="DM341" s="450"/>
      <c r="DN341" s="451"/>
      <c r="DO341" s="435"/>
      <c r="DP341" s="445"/>
      <c r="DQ341" s="446" t="s">
        <v>141</v>
      </c>
      <c r="DR341" s="447"/>
      <c r="DS341" s="447"/>
      <c r="DT341" s="448"/>
      <c r="DU341" s="448"/>
      <c r="DV341" s="448"/>
      <c r="DW341" s="449"/>
      <c r="DX341" s="448"/>
      <c r="DY341" s="449"/>
      <c r="DZ341" s="448"/>
      <c r="EA341" s="448"/>
      <c r="EB341" s="448"/>
      <c r="EC341" s="449"/>
      <c r="ED341" s="450"/>
      <c r="EE341" s="451"/>
      <c r="EF341" s="435"/>
      <c r="EG341" s="445"/>
      <c r="EH341" s="446" t="s">
        <v>141</v>
      </c>
      <c r="EI341" s="447"/>
      <c r="EJ341" s="447"/>
      <c r="EK341" s="448"/>
      <c r="EL341" s="448"/>
      <c r="EM341" s="448"/>
      <c r="EN341" s="449"/>
      <c r="EO341" s="448"/>
      <c r="EP341" s="449"/>
      <c r="EQ341" s="448"/>
      <c r="ER341" s="448"/>
      <c r="ES341" s="448"/>
      <c r="ET341" s="449"/>
      <c r="EU341" s="450"/>
      <c r="EV341" s="451"/>
      <c r="EW341" s="435"/>
      <c r="EX341" s="445"/>
      <c r="EY341" s="446" t="s">
        <v>141</v>
      </c>
      <c r="EZ341" s="447"/>
      <c r="FA341" s="447"/>
      <c r="FB341" s="448"/>
      <c r="FC341" s="448"/>
      <c r="FD341" s="448"/>
      <c r="FE341" s="449"/>
      <c r="FF341" s="448"/>
      <c r="FG341" s="449"/>
      <c r="FH341" s="448"/>
      <c r="FI341" s="448"/>
      <c r="FJ341" s="448"/>
      <c r="FK341" s="449"/>
      <c r="FL341" s="450"/>
      <c r="FM341" s="451"/>
      <c r="FN341" s="435"/>
      <c r="FO341" s="445"/>
      <c r="FP341" s="446" t="s">
        <v>141</v>
      </c>
      <c r="FQ341" s="447"/>
      <c r="FR341" s="447"/>
      <c r="FS341" s="448"/>
      <c r="FT341" s="448"/>
      <c r="FU341" s="448"/>
      <c r="FV341" s="449"/>
      <c r="FW341" s="448"/>
      <c r="FX341" s="449"/>
      <c r="FY341" s="448"/>
      <c r="FZ341" s="448"/>
      <c r="GA341" s="448"/>
      <c r="GB341" s="449"/>
      <c r="GC341" s="450"/>
      <c r="GD341" s="451"/>
      <c r="GE341" s="435"/>
      <c r="GF341" s="445"/>
      <c r="GG341" s="446" t="s">
        <v>141</v>
      </c>
      <c r="GH341" s="447"/>
      <c r="GI341" s="447"/>
      <c r="GJ341" s="448"/>
      <c r="GK341" s="448"/>
      <c r="GL341" s="448"/>
      <c r="GM341" s="449"/>
      <c r="GN341" s="448"/>
      <c r="GO341" s="449"/>
      <c r="GP341" s="448"/>
      <c r="GQ341" s="448"/>
      <c r="GR341" s="448"/>
      <c r="GS341" s="449"/>
      <c r="GT341" s="450"/>
      <c r="GU341" s="451"/>
      <c r="GV341" s="435"/>
      <c r="GW341" s="445"/>
      <c r="GX341" s="446" t="s">
        <v>141</v>
      </c>
      <c r="GY341" s="447"/>
      <c r="GZ341" s="447"/>
      <c r="HA341" s="448"/>
      <c r="HB341" s="448"/>
      <c r="HC341" s="448"/>
      <c r="HD341" s="449"/>
      <c r="HE341" s="448"/>
      <c r="HF341" s="449"/>
      <c r="HG341" s="448"/>
      <c r="HH341" s="448"/>
      <c r="HI341" s="448"/>
      <c r="HJ341" s="449"/>
      <c r="HK341" s="450"/>
      <c r="HL341" s="451"/>
      <c r="HM341" s="435"/>
      <c r="HN341" s="445"/>
      <c r="HO341" s="446" t="s">
        <v>141</v>
      </c>
      <c r="HP341" s="447"/>
      <c r="HQ341" s="447"/>
      <c r="HR341" s="448"/>
      <c r="HS341" s="448"/>
      <c r="HT341" s="448"/>
      <c r="HU341" s="449"/>
      <c r="HV341" s="448"/>
      <c r="HW341" s="449"/>
      <c r="HX341" s="448"/>
      <c r="HY341" s="448"/>
      <c r="HZ341" s="448"/>
      <c r="IA341" s="449"/>
      <c r="IB341" s="450"/>
      <c r="IC341" s="451"/>
      <c r="ID341" s="435"/>
      <c r="IE341" s="445"/>
      <c r="IF341" s="446" t="s">
        <v>141</v>
      </c>
      <c r="IG341" s="447"/>
      <c r="IH341" s="447"/>
      <c r="II341" s="448"/>
      <c r="IJ341" s="448"/>
      <c r="IK341" s="448"/>
      <c r="IL341" s="449"/>
      <c r="IM341" s="448"/>
      <c r="IN341" s="449"/>
      <c r="IO341" s="448"/>
      <c r="IP341" s="448"/>
      <c r="IQ341" s="448"/>
      <c r="IR341" s="449"/>
      <c r="IS341" s="450"/>
      <c r="IT341" s="451"/>
      <c r="IU341" s="435"/>
      <c r="IV341" s="445"/>
      <c r="IW341" s="446" t="s">
        <v>141</v>
      </c>
      <c r="IX341" s="447"/>
      <c r="IY341" s="447"/>
      <c r="IZ341" s="448"/>
      <c r="JA341" s="448"/>
      <c r="JB341" s="448"/>
      <c r="JC341" s="449"/>
      <c r="JD341" s="448"/>
      <c r="JE341" s="449"/>
      <c r="JF341" s="448"/>
      <c r="JG341" s="448"/>
      <c r="JH341" s="448"/>
      <c r="JI341" s="449"/>
      <c r="JJ341" s="450"/>
      <c r="JK341" s="451"/>
      <c r="JL341" s="435"/>
      <c r="JM341" s="445"/>
      <c r="JN341" s="446" t="s">
        <v>141</v>
      </c>
      <c r="JO341" s="447"/>
      <c r="JP341" s="447"/>
      <c r="JQ341" s="448"/>
      <c r="JR341" s="448"/>
      <c r="JS341" s="448"/>
      <c r="JT341" s="449"/>
      <c r="JU341" s="448"/>
      <c r="JV341" s="449"/>
      <c r="JW341" s="448"/>
      <c r="JX341" s="448"/>
      <c r="JY341" s="448"/>
      <c r="JZ341" s="449"/>
      <c r="KA341" s="450"/>
      <c r="KB341" s="451"/>
      <c r="KC341" s="435"/>
      <c r="KD341" s="445"/>
      <c r="KE341" s="446" t="s">
        <v>141</v>
      </c>
      <c r="KF341" s="447"/>
      <c r="KG341" s="447"/>
      <c r="KH341" s="448"/>
      <c r="KI341" s="448"/>
      <c r="KJ341" s="448"/>
      <c r="KK341" s="449"/>
      <c r="KL341" s="448"/>
      <c r="KM341" s="449"/>
      <c r="KN341" s="448"/>
      <c r="KO341" s="448"/>
      <c r="KP341" s="448"/>
      <c r="KQ341" s="449"/>
      <c r="KR341" s="450"/>
      <c r="KS341" s="451"/>
      <c r="KT341" s="435"/>
      <c r="KU341" s="436"/>
    </row>
    <row r="342" ht="15.75" customHeight="1">
      <c r="A342" s="426">
        <v>1.0</v>
      </c>
      <c r="B342" s="427" t="s">
        <v>142</v>
      </c>
      <c r="C342" s="428" t="s">
        <v>121</v>
      </c>
      <c r="D342" s="428" t="s">
        <v>123</v>
      </c>
      <c r="E342" s="429" t="str">
        <f>ADHB!E342</f>
        <v/>
      </c>
      <c r="F342" s="429"/>
      <c r="G342" s="429">
        <f t="shared" ref="G342:G349" si="2503">IFERROR(E342*F342/1000000,0)</f>
        <v>0</v>
      </c>
      <c r="H342" s="430"/>
      <c r="I342" s="429">
        <f t="shared" ref="I342:I349" si="2504">IFERROR(+G342*H342,"")</f>
        <v>0</v>
      </c>
      <c r="J342" s="431"/>
      <c r="K342" s="432"/>
      <c r="L342" s="432"/>
      <c r="M342" s="429">
        <f t="shared" ref="M342:M349" si="2505">IFERROR(+(IF(G342="","0",G342))+(IF(I342="","0",I342))+(IF(L342="","0",L342)),"")</f>
        <v>0</v>
      </c>
      <c r="N342" s="430">
        <v>0.294289866351475</v>
      </c>
      <c r="O342" s="433">
        <f t="shared" ref="O342:O349" si="2506">IFERROR(+N342*(M342-L342),"")</f>
        <v>0</v>
      </c>
      <c r="P342" s="434">
        <f t="shared" ref="P342:P349" si="2507">IFERROR(+(IF(M342="","0",M342))-(IF(O342="","0",O342)),"")</f>
        <v>0</v>
      </c>
      <c r="Q342" s="435"/>
      <c r="R342" s="426">
        <v>1.0</v>
      </c>
      <c r="S342" s="427" t="s">
        <v>142</v>
      </c>
      <c r="T342" s="428" t="s">
        <v>121</v>
      </c>
      <c r="U342" s="428" t="s">
        <v>123</v>
      </c>
      <c r="V342" s="429" t="str">
        <f>ADHB!V342</f>
        <v/>
      </c>
      <c r="W342" s="429"/>
      <c r="X342" s="429">
        <f t="shared" ref="X342:X349" si="2508">IFERROR(V342*W342/1000000,0)</f>
        <v>0</v>
      </c>
      <c r="Y342" s="430"/>
      <c r="Z342" s="429">
        <f t="shared" ref="Z342:Z349" si="2509">IFERROR(+X342*Y342,"")</f>
        <v>0</v>
      </c>
      <c r="AA342" s="431"/>
      <c r="AB342" s="432"/>
      <c r="AC342" s="432"/>
      <c r="AD342" s="429">
        <f t="shared" ref="AD342:AD349" si="2510">IFERROR(+(IF(X342="","0",X342))+(IF(Z342="","0",Z342))+(IF(AC342="","0",AC342)),"")</f>
        <v>0</v>
      </c>
      <c r="AE342" s="430">
        <v>0.294289866351475</v>
      </c>
      <c r="AF342" s="433">
        <f t="shared" ref="AF342:AF349" si="2511">IFERROR(+AE342*(AD342-AC342),"")</f>
        <v>0</v>
      </c>
      <c r="AG342" s="434">
        <f t="shared" ref="AG342:AG349" si="2512">IFERROR(+(IF(AD342="","0",AD342))-(IF(AF342="","0",AF342)),"")</f>
        <v>0</v>
      </c>
      <c r="AH342" s="435"/>
      <c r="AI342" s="426">
        <v>1.0</v>
      </c>
      <c r="AJ342" s="427" t="s">
        <v>142</v>
      </c>
      <c r="AK342" s="428" t="s">
        <v>121</v>
      </c>
      <c r="AL342" s="428" t="s">
        <v>123</v>
      </c>
      <c r="AM342" s="429" t="str">
        <f>ADHB!AM342</f>
        <v/>
      </c>
      <c r="AN342" s="429"/>
      <c r="AO342" s="429">
        <f t="shared" ref="AO342:AO349" si="2513">IFERROR(AM342*AN342/1000000,0)</f>
        <v>0</v>
      </c>
      <c r="AP342" s="430"/>
      <c r="AQ342" s="429">
        <f t="shared" ref="AQ342:AQ349" si="2514">IFERROR(+AO342*AP342,"")</f>
        <v>0</v>
      </c>
      <c r="AR342" s="431"/>
      <c r="AS342" s="432"/>
      <c r="AT342" s="432"/>
      <c r="AU342" s="429">
        <f t="shared" ref="AU342:AU349" si="2515">IFERROR(+(IF(AO342="","0",AO342))+(IF(AQ342="","0",AQ342))+(IF(AT342="","0",AT342)),"")</f>
        <v>0</v>
      </c>
      <c r="AV342" s="430">
        <v>0.294289866351475</v>
      </c>
      <c r="AW342" s="433">
        <f t="shared" ref="AW342:AW349" si="2516">IFERROR(+AV342*(AU342-AT342),"")</f>
        <v>0</v>
      </c>
      <c r="AX342" s="434">
        <f t="shared" ref="AX342:AX349" si="2517">IFERROR(+(IF(AU342="","0",AU342))-(IF(AW342="","0",AW342)),"")</f>
        <v>0</v>
      </c>
      <c r="AY342" s="435"/>
      <c r="AZ342" s="426">
        <v>1.0</v>
      </c>
      <c r="BA342" s="427" t="s">
        <v>142</v>
      </c>
      <c r="BB342" s="428" t="s">
        <v>121</v>
      </c>
      <c r="BC342" s="428" t="s">
        <v>123</v>
      </c>
      <c r="BD342" s="429" t="str">
        <f>ADHB!BD342</f>
        <v/>
      </c>
      <c r="BE342" s="429"/>
      <c r="BF342" s="429">
        <f t="shared" ref="BF342:BF349" si="2518">IFERROR(BD342*BE342/1000000,0)</f>
        <v>0</v>
      </c>
      <c r="BG342" s="430"/>
      <c r="BH342" s="429">
        <f t="shared" ref="BH342:BH349" si="2519">IFERROR(+BF342*BG342,"")</f>
        <v>0</v>
      </c>
      <c r="BI342" s="431"/>
      <c r="BJ342" s="432"/>
      <c r="BK342" s="432"/>
      <c r="BL342" s="429">
        <f t="shared" ref="BL342:BL349" si="2520">IFERROR(+(IF(BF342="","0",BF342))+(IF(BH342="","0",BH342))+(IF(BK342="","0",BK342)),"")</f>
        <v>0</v>
      </c>
      <c r="BM342" s="430">
        <v>0.294289866351475</v>
      </c>
      <c r="BN342" s="433">
        <f t="shared" ref="BN342:BN349" si="2521">IFERROR(+BM342*(BL342-BK342),"")</f>
        <v>0</v>
      </c>
      <c r="BO342" s="434">
        <f t="shared" ref="BO342:BO349" si="2522">IFERROR(+(IF(BL342="","0",BL342))-(IF(BN342="","0",BN342)),"")</f>
        <v>0</v>
      </c>
      <c r="BP342" s="435"/>
      <c r="BQ342" s="426">
        <v>1.0</v>
      </c>
      <c r="BR342" s="427" t="s">
        <v>142</v>
      </c>
      <c r="BS342" s="428" t="s">
        <v>121</v>
      </c>
      <c r="BT342" s="428" t="s">
        <v>123</v>
      </c>
      <c r="BU342" s="429" t="str">
        <f>ADHB!BU342</f>
        <v/>
      </c>
      <c r="BV342" s="429"/>
      <c r="BW342" s="429">
        <f t="shared" ref="BW342:BW349" si="2523">IFERROR(BU342*BV342/1000000,0)</f>
        <v>0</v>
      </c>
      <c r="BX342" s="430"/>
      <c r="BY342" s="429">
        <f t="shared" ref="BY342:BY349" si="2524">IFERROR(+BW342*BX342,"")</f>
        <v>0</v>
      </c>
      <c r="BZ342" s="431"/>
      <c r="CA342" s="432"/>
      <c r="CB342" s="432"/>
      <c r="CC342" s="429">
        <f t="shared" ref="CC342:CC349" si="2525">IFERROR(+(IF(BW342="","0",BW342))+(IF(BY342="","0",BY342))+(IF(CB342="","0",CB342)),"")</f>
        <v>0</v>
      </c>
      <c r="CD342" s="430">
        <v>0.294289866351475</v>
      </c>
      <c r="CE342" s="433">
        <f t="shared" ref="CE342:CE349" si="2526">IFERROR(+CD342*(CC342-CB342),"")</f>
        <v>0</v>
      </c>
      <c r="CF342" s="434">
        <f t="shared" ref="CF342:CF349" si="2527">IFERROR(+(IF(CC342="","0",CC342))-(IF(CE342="","0",CE342)),"")</f>
        <v>0</v>
      </c>
      <c r="CG342" s="435"/>
      <c r="CH342" s="426">
        <v>1.0</v>
      </c>
      <c r="CI342" s="427" t="s">
        <v>142</v>
      </c>
      <c r="CJ342" s="428" t="s">
        <v>121</v>
      </c>
      <c r="CK342" s="428" t="s">
        <v>123</v>
      </c>
      <c r="CL342" s="429" t="str">
        <f>ADHB!CL342</f>
        <v/>
      </c>
      <c r="CM342" s="429"/>
      <c r="CN342" s="429">
        <f t="shared" ref="CN342:CN349" si="2528">IFERROR(CL342*CM342/1000000,0)</f>
        <v>0</v>
      </c>
      <c r="CO342" s="430"/>
      <c r="CP342" s="429">
        <f t="shared" ref="CP342:CP349" si="2529">IFERROR(+CN342*CO342,"")</f>
        <v>0</v>
      </c>
      <c r="CQ342" s="431"/>
      <c r="CR342" s="432"/>
      <c r="CS342" s="432"/>
      <c r="CT342" s="429">
        <f t="shared" ref="CT342:CT349" si="2530">IFERROR(+(IF(CN342="","0",CN342))+(IF(CP342="","0",CP342))+(IF(CS342="","0",CS342)),"")</f>
        <v>0</v>
      </c>
      <c r="CU342" s="430">
        <v>0.294289866351475</v>
      </c>
      <c r="CV342" s="433">
        <f t="shared" ref="CV342:CV349" si="2531">IFERROR(+CU342*(CT342-CS342),"")</f>
        <v>0</v>
      </c>
      <c r="CW342" s="434">
        <f t="shared" ref="CW342:CW349" si="2532">IFERROR(+(IF(CT342="","0",CT342))-(IF(CV342="","0",CV342)),"")</f>
        <v>0</v>
      </c>
      <c r="CX342" s="435"/>
      <c r="CY342" s="426">
        <v>1.0</v>
      </c>
      <c r="CZ342" s="427" t="s">
        <v>142</v>
      </c>
      <c r="DA342" s="428" t="s">
        <v>121</v>
      </c>
      <c r="DB342" s="428" t="s">
        <v>123</v>
      </c>
      <c r="DC342" s="429" t="str">
        <f>ADHB!DC342</f>
        <v/>
      </c>
      <c r="DD342" s="429"/>
      <c r="DE342" s="429">
        <f t="shared" ref="DE342:DE349" si="2533">IFERROR(DC342*DD342/1000000,0)</f>
        <v>0</v>
      </c>
      <c r="DF342" s="430"/>
      <c r="DG342" s="429">
        <f t="shared" ref="DG342:DG349" si="2534">IFERROR(+DE342*DF342,"")</f>
        <v>0</v>
      </c>
      <c r="DH342" s="431"/>
      <c r="DI342" s="432"/>
      <c r="DJ342" s="432"/>
      <c r="DK342" s="429">
        <f t="shared" ref="DK342:DK349" si="2535">IFERROR(+(IF(DE342="","0",DE342))+(IF(DG342="","0",DG342))+(IF(DJ342="","0",DJ342)),"")</f>
        <v>0</v>
      </c>
      <c r="DL342" s="430">
        <v>0.294289866351475</v>
      </c>
      <c r="DM342" s="433">
        <f t="shared" ref="DM342:DM349" si="2536">IFERROR(+DL342*(DK342-DJ342),"")</f>
        <v>0</v>
      </c>
      <c r="DN342" s="434">
        <f t="shared" ref="DN342:DN349" si="2537">IFERROR(+(IF(DK342="","0",DK342))-(IF(DM342="","0",DM342)),"")</f>
        <v>0</v>
      </c>
      <c r="DO342" s="435"/>
      <c r="DP342" s="426">
        <v>1.0</v>
      </c>
      <c r="DQ342" s="427" t="s">
        <v>142</v>
      </c>
      <c r="DR342" s="428" t="s">
        <v>121</v>
      </c>
      <c r="DS342" s="428" t="s">
        <v>123</v>
      </c>
      <c r="DT342" s="429" t="str">
        <f>ADHB!DT342</f>
        <v/>
      </c>
      <c r="DU342" s="429"/>
      <c r="DV342" s="429">
        <f t="shared" ref="DV342:DV349" si="2538">IFERROR(DT342*DU342/1000000,0)</f>
        <v>0</v>
      </c>
      <c r="DW342" s="430"/>
      <c r="DX342" s="429">
        <f t="shared" ref="DX342:DX349" si="2539">IFERROR(+DV342*DW342,"")</f>
        <v>0</v>
      </c>
      <c r="DY342" s="431"/>
      <c r="DZ342" s="432"/>
      <c r="EA342" s="432"/>
      <c r="EB342" s="429">
        <f t="shared" ref="EB342:EB349" si="2540">IFERROR(+(IF(DV342="","0",DV342))+(IF(DX342="","0",DX342))+(IF(EA342="","0",EA342)),"")</f>
        <v>0</v>
      </c>
      <c r="EC342" s="430">
        <v>0.294289866351475</v>
      </c>
      <c r="ED342" s="433">
        <f t="shared" ref="ED342:ED349" si="2541">IFERROR(+EC342*(EB342-EA342),"")</f>
        <v>0</v>
      </c>
      <c r="EE342" s="434">
        <f t="shared" ref="EE342:EE349" si="2542">IFERROR(+(IF(EB342="","0",EB342))-(IF(ED342="","0",ED342)),"")</f>
        <v>0</v>
      </c>
      <c r="EF342" s="435"/>
      <c r="EG342" s="426">
        <v>1.0</v>
      </c>
      <c r="EH342" s="427" t="s">
        <v>142</v>
      </c>
      <c r="EI342" s="428" t="s">
        <v>121</v>
      </c>
      <c r="EJ342" s="428" t="s">
        <v>123</v>
      </c>
      <c r="EK342" s="429" t="str">
        <f>ADHB!EK342</f>
        <v/>
      </c>
      <c r="EL342" s="429"/>
      <c r="EM342" s="429">
        <f t="shared" ref="EM342:EM349" si="2543">IFERROR(EK342*EL342/1000000,0)</f>
        <v>0</v>
      </c>
      <c r="EN342" s="430"/>
      <c r="EO342" s="429">
        <f t="shared" ref="EO342:EO349" si="2544">IFERROR(+EM342*EN342,"")</f>
        <v>0</v>
      </c>
      <c r="EP342" s="431"/>
      <c r="EQ342" s="432"/>
      <c r="ER342" s="432"/>
      <c r="ES342" s="429">
        <f t="shared" ref="ES342:ES349" si="2545">IFERROR(+(IF(EM342="","0",EM342))+(IF(EO342="","0",EO342))+(IF(ER342="","0",ER342)),"")</f>
        <v>0</v>
      </c>
      <c r="ET342" s="430">
        <v>0.294289866351475</v>
      </c>
      <c r="EU342" s="433">
        <f t="shared" ref="EU342:EU349" si="2546">IFERROR(+ET342*(ES342-ER342),"")</f>
        <v>0</v>
      </c>
      <c r="EV342" s="434">
        <f t="shared" ref="EV342:EV349" si="2547">IFERROR(+(IF(ES342="","0",ES342))-(IF(EU342="","0",EU342)),"")</f>
        <v>0</v>
      </c>
      <c r="EW342" s="435"/>
      <c r="EX342" s="426">
        <v>1.0</v>
      </c>
      <c r="EY342" s="427" t="s">
        <v>142</v>
      </c>
      <c r="EZ342" s="428" t="s">
        <v>121</v>
      </c>
      <c r="FA342" s="428" t="s">
        <v>123</v>
      </c>
      <c r="FB342" s="429" t="str">
        <f>ADHB!FB342</f>
        <v/>
      </c>
      <c r="FC342" s="429"/>
      <c r="FD342" s="429">
        <f t="shared" ref="FD342:FD349" si="2548">IFERROR(FB342*FC342/1000000,0)</f>
        <v>0</v>
      </c>
      <c r="FE342" s="430"/>
      <c r="FF342" s="429">
        <f t="shared" ref="FF342:FF349" si="2549">IFERROR(+FD342*FE342,"")</f>
        <v>0</v>
      </c>
      <c r="FG342" s="431"/>
      <c r="FH342" s="432"/>
      <c r="FI342" s="432"/>
      <c r="FJ342" s="429">
        <f t="shared" ref="FJ342:FJ349" si="2550">IFERROR(+(IF(FD342="","0",FD342))+(IF(FF342="","0",FF342))+(IF(FI342="","0",FI342)),"")</f>
        <v>0</v>
      </c>
      <c r="FK342" s="430">
        <v>0.294289866351475</v>
      </c>
      <c r="FL342" s="433">
        <f t="shared" ref="FL342:FL349" si="2551">IFERROR(+FK342*(FJ342-FI342),"")</f>
        <v>0</v>
      </c>
      <c r="FM342" s="434">
        <f t="shared" ref="FM342:FM349" si="2552">IFERROR(+(IF(FJ342="","0",FJ342))-(IF(FL342="","0",FL342)),"")</f>
        <v>0</v>
      </c>
      <c r="FN342" s="435"/>
      <c r="FO342" s="426">
        <v>1.0</v>
      </c>
      <c r="FP342" s="427" t="s">
        <v>142</v>
      </c>
      <c r="FQ342" s="428" t="s">
        <v>121</v>
      </c>
      <c r="FR342" s="428" t="s">
        <v>123</v>
      </c>
      <c r="FS342" s="429" t="str">
        <f>ADHB!FS342</f>
        <v/>
      </c>
      <c r="FT342" s="429"/>
      <c r="FU342" s="429">
        <f t="shared" ref="FU342:FU349" si="2553">IFERROR(FS342*FT342/1000000,0)</f>
        <v>0</v>
      </c>
      <c r="FV342" s="430"/>
      <c r="FW342" s="429">
        <f t="shared" ref="FW342:FW349" si="2554">IFERROR(+FU342*FV342,"")</f>
        <v>0</v>
      </c>
      <c r="FX342" s="431"/>
      <c r="FY342" s="432"/>
      <c r="FZ342" s="432"/>
      <c r="GA342" s="429">
        <f t="shared" ref="GA342:GA349" si="2555">IFERROR(+(IF(FU342="","0",FU342))+(IF(FW342="","0",FW342))+(IF(FZ342="","0",FZ342)),"")</f>
        <v>0</v>
      </c>
      <c r="GB342" s="430">
        <v>0.294289866351475</v>
      </c>
      <c r="GC342" s="433">
        <f t="shared" ref="GC342:GC349" si="2556">IFERROR(+GB342*(GA342-FZ342),"")</f>
        <v>0</v>
      </c>
      <c r="GD342" s="434">
        <f t="shared" ref="GD342:GD349" si="2557">IFERROR(+(IF(GA342="","0",GA342))-(IF(GC342="","0",GC342)),"")</f>
        <v>0</v>
      </c>
      <c r="GE342" s="435"/>
      <c r="GF342" s="426">
        <v>1.0</v>
      </c>
      <c r="GG342" s="427" t="s">
        <v>142</v>
      </c>
      <c r="GH342" s="428" t="s">
        <v>121</v>
      </c>
      <c r="GI342" s="428" t="s">
        <v>123</v>
      </c>
      <c r="GJ342" s="429" t="str">
        <f>ADHB!GJ342</f>
        <v/>
      </c>
      <c r="GK342" s="429"/>
      <c r="GL342" s="429">
        <f t="shared" ref="GL342:GL349" si="2558">IFERROR(GJ342*GK342/1000000,0)</f>
        <v>0</v>
      </c>
      <c r="GM342" s="430"/>
      <c r="GN342" s="429">
        <f t="shared" ref="GN342:GN349" si="2559">IFERROR(+GL342*GM342,"")</f>
        <v>0</v>
      </c>
      <c r="GO342" s="431"/>
      <c r="GP342" s="432"/>
      <c r="GQ342" s="432"/>
      <c r="GR342" s="429">
        <f t="shared" ref="GR342:GR349" si="2560">IFERROR(+(IF(GL342="","0",GL342))+(IF(GN342="","0",GN342))+(IF(GQ342="","0",GQ342)),"")</f>
        <v>0</v>
      </c>
      <c r="GS342" s="430">
        <v>0.294289866351475</v>
      </c>
      <c r="GT342" s="433">
        <f t="shared" ref="GT342:GT349" si="2561">IFERROR(+GS342*(GR342-GQ342),"")</f>
        <v>0</v>
      </c>
      <c r="GU342" s="434">
        <f t="shared" ref="GU342:GU349" si="2562">IFERROR(+(IF(GR342="","0",GR342))-(IF(GT342="","0",GT342)),"")</f>
        <v>0</v>
      </c>
      <c r="GV342" s="435"/>
      <c r="GW342" s="426">
        <v>1.0</v>
      </c>
      <c r="GX342" s="427" t="s">
        <v>142</v>
      </c>
      <c r="GY342" s="428" t="s">
        <v>121</v>
      </c>
      <c r="GZ342" s="428" t="s">
        <v>123</v>
      </c>
      <c r="HA342" s="429" t="str">
        <f>ADHB!HA342</f>
        <v/>
      </c>
      <c r="HB342" s="429"/>
      <c r="HC342" s="429">
        <f t="shared" ref="HC342:HC349" si="2563">IFERROR(HA342*HB342/1000000,0)</f>
        <v>0</v>
      </c>
      <c r="HD342" s="430"/>
      <c r="HE342" s="429">
        <f t="shared" ref="HE342:HE349" si="2564">IFERROR(+HC342*HD342,"")</f>
        <v>0</v>
      </c>
      <c r="HF342" s="431"/>
      <c r="HG342" s="432"/>
      <c r="HH342" s="432"/>
      <c r="HI342" s="429">
        <f t="shared" ref="HI342:HI349" si="2565">IFERROR(+(IF(HC342="","0",HC342))+(IF(HE342="","0",HE342))+(IF(HH342="","0",HH342)),"")</f>
        <v>0</v>
      </c>
      <c r="HJ342" s="430">
        <v>0.294289866351475</v>
      </c>
      <c r="HK342" s="433">
        <f t="shared" ref="HK342:HK349" si="2566">IFERROR(+HJ342*(HI342-HH342),"")</f>
        <v>0</v>
      </c>
      <c r="HL342" s="434">
        <f t="shared" ref="HL342:HL349" si="2567">IFERROR(+(IF(HI342="","0",HI342))-(IF(HK342="","0",HK342)),"")</f>
        <v>0</v>
      </c>
      <c r="HM342" s="435"/>
      <c r="HN342" s="426">
        <v>1.0</v>
      </c>
      <c r="HO342" s="427" t="s">
        <v>142</v>
      </c>
      <c r="HP342" s="428" t="s">
        <v>121</v>
      </c>
      <c r="HQ342" s="428" t="s">
        <v>123</v>
      </c>
      <c r="HR342" s="429" t="str">
        <f>ADHB!HR342</f>
        <v/>
      </c>
      <c r="HS342" s="429"/>
      <c r="HT342" s="429">
        <f t="shared" ref="HT342:HT349" si="2568">IFERROR(HR342*HS342/1000000,0)</f>
        <v>0</v>
      </c>
      <c r="HU342" s="430"/>
      <c r="HV342" s="429">
        <f t="shared" ref="HV342:HV349" si="2569">IFERROR(+HT342*HU342,"")</f>
        <v>0</v>
      </c>
      <c r="HW342" s="431"/>
      <c r="HX342" s="432"/>
      <c r="HY342" s="432"/>
      <c r="HZ342" s="429">
        <f t="shared" ref="HZ342:HZ349" si="2570">IFERROR(+(IF(HT342="","0",HT342))+(IF(HV342="","0",HV342))+(IF(HY342="","0",HY342)),"")</f>
        <v>0</v>
      </c>
      <c r="IA342" s="430">
        <v>0.294289866351475</v>
      </c>
      <c r="IB342" s="433">
        <f t="shared" ref="IB342:IB349" si="2571">IFERROR(+IA342*(HZ342-HY342),"")</f>
        <v>0</v>
      </c>
      <c r="IC342" s="434">
        <f t="shared" ref="IC342:IC349" si="2572">IFERROR(+(IF(HZ342="","0",HZ342))-(IF(IB342="","0",IB342)),"")</f>
        <v>0</v>
      </c>
      <c r="ID342" s="435"/>
      <c r="IE342" s="426">
        <v>1.0</v>
      </c>
      <c r="IF342" s="427" t="s">
        <v>142</v>
      </c>
      <c r="IG342" s="428" t="s">
        <v>121</v>
      </c>
      <c r="IH342" s="428" t="s">
        <v>123</v>
      </c>
      <c r="II342" s="429" t="str">
        <f>ADHB!II342</f>
        <v/>
      </c>
      <c r="IJ342" s="429"/>
      <c r="IK342" s="429">
        <f t="shared" ref="IK342:IK349" si="2573">IFERROR(II342*IJ342/1000000,0)</f>
        <v>0</v>
      </c>
      <c r="IL342" s="430"/>
      <c r="IM342" s="429">
        <f t="shared" ref="IM342:IM349" si="2574">IFERROR(+IK342*IL342,"")</f>
        <v>0</v>
      </c>
      <c r="IN342" s="431"/>
      <c r="IO342" s="432"/>
      <c r="IP342" s="432"/>
      <c r="IQ342" s="429">
        <f t="shared" ref="IQ342:IQ349" si="2575">IFERROR(+(IF(IK342="","0",IK342))+(IF(IM342="","0",IM342))+(IF(IP342="","0",IP342)),"")</f>
        <v>0</v>
      </c>
      <c r="IR342" s="430">
        <v>0.294289866351475</v>
      </c>
      <c r="IS342" s="433">
        <f t="shared" ref="IS342:IS349" si="2576">IFERROR(+IR342*(IQ342-IP342),"")</f>
        <v>0</v>
      </c>
      <c r="IT342" s="434">
        <f t="shared" ref="IT342:IT349" si="2577">IFERROR(+(IF(IQ342="","0",IQ342))-(IF(IS342="","0",IS342)),"")</f>
        <v>0</v>
      </c>
      <c r="IU342" s="435"/>
      <c r="IV342" s="426">
        <v>1.0</v>
      </c>
      <c r="IW342" s="427" t="s">
        <v>142</v>
      </c>
      <c r="IX342" s="428" t="s">
        <v>121</v>
      </c>
      <c r="IY342" s="428" t="s">
        <v>123</v>
      </c>
      <c r="IZ342" s="429" t="str">
        <f>ADHB!IZ342</f>
        <v/>
      </c>
      <c r="JA342" s="429"/>
      <c r="JB342" s="429">
        <f t="shared" ref="JB342:JB349" si="2578">IFERROR(IZ342*JA342/1000000,0)</f>
        <v>0</v>
      </c>
      <c r="JC342" s="430"/>
      <c r="JD342" s="429">
        <f t="shared" ref="JD342:JD349" si="2579">IFERROR(+JB342*JC342,"")</f>
        <v>0</v>
      </c>
      <c r="JE342" s="431"/>
      <c r="JF342" s="432"/>
      <c r="JG342" s="432"/>
      <c r="JH342" s="429">
        <f t="shared" ref="JH342:JH349" si="2580">IFERROR(+(IF(JB342="","0",JB342))+(IF(JD342="","0",JD342))+(IF(JG342="","0",JG342)),"")</f>
        <v>0</v>
      </c>
      <c r="JI342" s="430">
        <v>0.294289866351475</v>
      </c>
      <c r="JJ342" s="433">
        <f t="shared" ref="JJ342:JJ349" si="2581">IFERROR(+JI342*(JH342-JG342),"")</f>
        <v>0</v>
      </c>
      <c r="JK342" s="434">
        <f t="shared" ref="JK342:JK349" si="2582">IFERROR(+(IF(JH342="","0",JH342))-(IF(JJ342="","0",JJ342)),"")</f>
        <v>0</v>
      </c>
      <c r="JL342" s="435"/>
      <c r="JM342" s="426">
        <v>1.0</v>
      </c>
      <c r="JN342" s="427" t="s">
        <v>142</v>
      </c>
      <c r="JO342" s="428" t="s">
        <v>121</v>
      </c>
      <c r="JP342" s="428" t="s">
        <v>123</v>
      </c>
      <c r="JQ342" s="429" t="str">
        <f>ADHB!KY342</f>
        <v/>
      </c>
      <c r="JR342" s="429"/>
      <c r="JS342" s="429">
        <f t="shared" ref="JS342:JS349" si="2583">IFERROR(JQ342*JR342/1000000,0)</f>
        <v>0</v>
      </c>
      <c r="JT342" s="430"/>
      <c r="JU342" s="429">
        <f t="shared" ref="JU342:JU349" si="2584">IFERROR(+JS342*JT342,"")</f>
        <v>0</v>
      </c>
      <c r="JV342" s="431"/>
      <c r="JW342" s="432"/>
      <c r="JX342" s="432"/>
      <c r="JY342" s="429">
        <f t="shared" ref="JY342:JY349" si="2585">IFERROR(+(IF(JS342="","0",JS342))+(IF(JU342="","0",JU342))+(IF(JX342="","0",JX342)),"")</f>
        <v>0</v>
      </c>
      <c r="JZ342" s="430">
        <v>0.294289866351475</v>
      </c>
      <c r="KA342" s="433">
        <f t="shared" ref="KA342:KA349" si="2586">IFERROR(+JZ342*(JY342-JX342),"")</f>
        <v>0</v>
      </c>
      <c r="KB342" s="434">
        <f t="shared" ref="KB342:KB349" si="2587">IFERROR(+(IF(JY342="","0",JY342))-(IF(KA342="","0",KA342)),"")</f>
        <v>0</v>
      </c>
      <c r="KC342" s="435"/>
      <c r="KD342" s="426">
        <v>1.0</v>
      </c>
      <c r="KE342" s="427" t="s">
        <v>142</v>
      </c>
      <c r="KF342" s="428" t="s">
        <v>121</v>
      </c>
      <c r="KG342" s="428" t="s">
        <v>123</v>
      </c>
      <c r="KH342" s="429" t="str">
        <f>ADHB!LP342</f>
        <v/>
      </c>
      <c r="KI342" s="429"/>
      <c r="KJ342" s="429">
        <f t="shared" ref="KJ342:KJ349" si="2588">IFERROR(KH342*KI342/1000000,0)</f>
        <v>0</v>
      </c>
      <c r="KK342" s="430"/>
      <c r="KL342" s="429">
        <f t="shared" ref="KL342:KL349" si="2589">IFERROR(+KJ342*KK342,"")</f>
        <v>0</v>
      </c>
      <c r="KM342" s="431"/>
      <c r="KN342" s="432"/>
      <c r="KO342" s="432"/>
      <c r="KP342" s="429">
        <f t="shared" ref="KP342:KP349" si="2590">IFERROR(+(IF(KJ342="","0",KJ342))+(IF(KL342="","0",KL342))+(IF(KO342="","0",KO342)),"")</f>
        <v>0</v>
      </c>
      <c r="KQ342" s="430">
        <v>0.294289866351475</v>
      </c>
      <c r="KR342" s="433">
        <f t="shared" ref="KR342:KR349" si="2591">IFERROR(+KQ342*(KP342-KO342),"")</f>
        <v>0</v>
      </c>
      <c r="KS342" s="434">
        <f t="shared" ref="KS342:KS349" si="2592">IFERROR(+(IF(KP342="","0",KP342))-(IF(KR342="","0",KR342)),"")</f>
        <v>0</v>
      </c>
      <c r="KT342" s="435"/>
      <c r="KU342" s="436"/>
    </row>
    <row r="343" ht="15.75" customHeight="1">
      <c r="A343" s="426">
        <v>2.0</v>
      </c>
      <c r="B343" s="427" t="s">
        <v>143</v>
      </c>
      <c r="C343" s="428" t="s">
        <v>121</v>
      </c>
      <c r="D343" s="428" t="s">
        <v>123</v>
      </c>
      <c r="E343" s="429" t="str">
        <f>ADHB!E343</f>
        <v/>
      </c>
      <c r="F343" s="429"/>
      <c r="G343" s="429">
        <f t="shared" si="2503"/>
        <v>0</v>
      </c>
      <c r="H343" s="430"/>
      <c r="I343" s="429">
        <f t="shared" si="2504"/>
        <v>0</v>
      </c>
      <c r="J343" s="431"/>
      <c r="K343" s="432"/>
      <c r="L343" s="432"/>
      <c r="M343" s="429">
        <f t="shared" si="2505"/>
        <v>0</v>
      </c>
      <c r="N343" s="430">
        <v>0.294289866351475</v>
      </c>
      <c r="O343" s="433">
        <f t="shared" si="2506"/>
        <v>0</v>
      </c>
      <c r="P343" s="434">
        <f t="shared" si="2507"/>
        <v>0</v>
      </c>
      <c r="Q343" s="435"/>
      <c r="R343" s="426">
        <v>2.0</v>
      </c>
      <c r="S343" s="427" t="s">
        <v>143</v>
      </c>
      <c r="T343" s="428" t="s">
        <v>121</v>
      </c>
      <c r="U343" s="428" t="s">
        <v>123</v>
      </c>
      <c r="V343" s="429" t="str">
        <f>ADHB!V343</f>
        <v/>
      </c>
      <c r="W343" s="429"/>
      <c r="X343" s="429">
        <f t="shared" si="2508"/>
        <v>0</v>
      </c>
      <c r="Y343" s="430"/>
      <c r="Z343" s="429">
        <f t="shared" si="2509"/>
        <v>0</v>
      </c>
      <c r="AA343" s="431"/>
      <c r="AB343" s="432"/>
      <c r="AC343" s="432"/>
      <c r="AD343" s="429">
        <f t="shared" si="2510"/>
        <v>0</v>
      </c>
      <c r="AE343" s="430">
        <v>0.294289866351475</v>
      </c>
      <c r="AF343" s="433">
        <f t="shared" si="2511"/>
        <v>0</v>
      </c>
      <c r="AG343" s="434">
        <f t="shared" si="2512"/>
        <v>0</v>
      </c>
      <c r="AH343" s="435"/>
      <c r="AI343" s="426">
        <v>2.0</v>
      </c>
      <c r="AJ343" s="427" t="s">
        <v>143</v>
      </c>
      <c r="AK343" s="428" t="s">
        <v>121</v>
      </c>
      <c r="AL343" s="428" t="s">
        <v>123</v>
      </c>
      <c r="AM343" s="429" t="str">
        <f>ADHB!AM343</f>
        <v/>
      </c>
      <c r="AN343" s="429"/>
      <c r="AO343" s="429">
        <f t="shared" si="2513"/>
        <v>0</v>
      </c>
      <c r="AP343" s="430"/>
      <c r="AQ343" s="429">
        <f t="shared" si="2514"/>
        <v>0</v>
      </c>
      <c r="AR343" s="431"/>
      <c r="AS343" s="432"/>
      <c r="AT343" s="432"/>
      <c r="AU343" s="429">
        <f t="shared" si="2515"/>
        <v>0</v>
      </c>
      <c r="AV343" s="430">
        <v>0.294289866351475</v>
      </c>
      <c r="AW343" s="433">
        <f t="shared" si="2516"/>
        <v>0</v>
      </c>
      <c r="AX343" s="434">
        <f t="shared" si="2517"/>
        <v>0</v>
      </c>
      <c r="AY343" s="435"/>
      <c r="AZ343" s="426">
        <v>2.0</v>
      </c>
      <c r="BA343" s="427" t="s">
        <v>143</v>
      </c>
      <c r="BB343" s="428" t="s">
        <v>121</v>
      </c>
      <c r="BC343" s="428" t="s">
        <v>123</v>
      </c>
      <c r="BD343" s="429" t="str">
        <f>ADHB!BD343</f>
        <v/>
      </c>
      <c r="BE343" s="429"/>
      <c r="BF343" s="429">
        <f t="shared" si="2518"/>
        <v>0</v>
      </c>
      <c r="BG343" s="430"/>
      <c r="BH343" s="429">
        <f t="shared" si="2519"/>
        <v>0</v>
      </c>
      <c r="BI343" s="431"/>
      <c r="BJ343" s="432"/>
      <c r="BK343" s="432"/>
      <c r="BL343" s="429">
        <f t="shared" si="2520"/>
        <v>0</v>
      </c>
      <c r="BM343" s="430">
        <v>0.294289866351475</v>
      </c>
      <c r="BN343" s="433">
        <f t="shared" si="2521"/>
        <v>0</v>
      </c>
      <c r="BO343" s="434">
        <f t="shared" si="2522"/>
        <v>0</v>
      </c>
      <c r="BP343" s="435"/>
      <c r="BQ343" s="426">
        <v>2.0</v>
      </c>
      <c r="BR343" s="427" t="s">
        <v>143</v>
      </c>
      <c r="BS343" s="428" t="s">
        <v>121</v>
      </c>
      <c r="BT343" s="428" t="s">
        <v>123</v>
      </c>
      <c r="BU343" s="429" t="str">
        <f>ADHB!BU343</f>
        <v/>
      </c>
      <c r="BV343" s="429"/>
      <c r="BW343" s="429">
        <f t="shared" si="2523"/>
        <v>0</v>
      </c>
      <c r="BX343" s="430"/>
      <c r="BY343" s="429">
        <f t="shared" si="2524"/>
        <v>0</v>
      </c>
      <c r="BZ343" s="431"/>
      <c r="CA343" s="432"/>
      <c r="CB343" s="432"/>
      <c r="CC343" s="429">
        <f t="shared" si="2525"/>
        <v>0</v>
      </c>
      <c r="CD343" s="430">
        <v>0.294289866351475</v>
      </c>
      <c r="CE343" s="433">
        <f t="shared" si="2526"/>
        <v>0</v>
      </c>
      <c r="CF343" s="434">
        <f t="shared" si="2527"/>
        <v>0</v>
      </c>
      <c r="CG343" s="435"/>
      <c r="CH343" s="426">
        <v>2.0</v>
      </c>
      <c r="CI343" s="427" t="s">
        <v>143</v>
      </c>
      <c r="CJ343" s="428" t="s">
        <v>121</v>
      </c>
      <c r="CK343" s="428" t="s">
        <v>123</v>
      </c>
      <c r="CL343" s="429" t="str">
        <f>ADHB!CL343</f>
        <v/>
      </c>
      <c r="CM343" s="429"/>
      <c r="CN343" s="429">
        <f t="shared" si="2528"/>
        <v>0</v>
      </c>
      <c r="CO343" s="430"/>
      <c r="CP343" s="429">
        <f t="shared" si="2529"/>
        <v>0</v>
      </c>
      <c r="CQ343" s="431"/>
      <c r="CR343" s="432"/>
      <c r="CS343" s="432"/>
      <c r="CT343" s="429">
        <f t="shared" si="2530"/>
        <v>0</v>
      </c>
      <c r="CU343" s="430">
        <v>0.294289866351475</v>
      </c>
      <c r="CV343" s="433">
        <f t="shared" si="2531"/>
        <v>0</v>
      </c>
      <c r="CW343" s="434">
        <f t="shared" si="2532"/>
        <v>0</v>
      </c>
      <c r="CX343" s="435"/>
      <c r="CY343" s="426">
        <v>2.0</v>
      </c>
      <c r="CZ343" s="427" t="s">
        <v>143</v>
      </c>
      <c r="DA343" s="428" t="s">
        <v>121</v>
      </c>
      <c r="DB343" s="428" t="s">
        <v>123</v>
      </c>
      <c r="DC343" s="429" t="str">
        <f>ADHB!DC343</f>
        <v/>
      </c>
      <c r="DD343" s="429"/>
      <c r="DE343" s="429">
        <f t="shared" si="2533"/>
        <v>0</v>
      </c>
      <c r="DF343" s="430"/>
      <c r="DG343" s="429">
        <f t="shared" si="2534"/>
        <v>0</v>
      </c>
      <c r="DH343" s="431"/>
      <c r="DI343" s="432"/>
      <c r="DJ343" s="432"/>
      <c r="DK343" s="429">
        <f t="shared" si="2535"/>
        <v>0</v>
      </c>
      <c r="DL343" s="430">
        <v>0.294289866351475</v>
      </c>
      <c r="DM343" s="433">
        <f t="shared" si="2536"/>
        <v>0</v>
      </c>
      <c r="DN343" s="434">
        <f t="shared" si="2537"/>
        <v>0</v>
      </c>
      <c r="DO343" s="435"/>
      <c r="DP343" s="426">
        <v>2.0</v>
      </c>
      <c r="DQ343" s="427" t="s">
        <v>143</v>
      </c>
      <c r="DR343" s="428" t="s">
        <v>121</v>
      </c>
      <c r="DS343" s="428" t="s">
        <v>123</v>
      </c>
      <c r="DT343" s="429" t="str">
        <f>ADHB!DT343</f>
        <v/>
      </c>
      <c r="DU343" s="429"/>
      <c r="DV343" s="429">
        <f t="shared" si="2538"/>
        <v>0</v>
      </c>
      <c r="DW343" s="430"/>
      <c r="DX343" s="429">
        <f t="shared" si="2539"/>
        <v>0</v>
      </c>
      <c r="DY343" s="431"/>
      <c r="DZ343" s="432"/>
      <c r="EA343" s="432"/>
      <c r="EB343" s="429">
        <f t="shared" si="2540"/>
        <v>0</v>
      </c>
      <c r="EC343" s="430">
        <v>0.294289866351475</v>
      </c>
      <c r="ED343" s="433">
        <f t="shared" si="2541"/>
        <v>0</v>
      </c>
      <c r="EE343" s="434">
        <f t="shared" si="2542"/>
        <v>0</v>
      </c>
      <c r="EF343" s="435"/>
      <c r="EG343" s="426">
        <v>2.0</v>
      </c>
      <c r="EH343" s="427" t="s">
        <v>143</v>
      </c>
      <c r="EI343" s="428" t="s">
        <v>121</v>
      </c>
      <c r="EJ343" s="428" t="s">
        <v>123</v>
      </c>
      <c r="EK343" s="429" t="str">
        <f>ADHB!EK343</f>
        <v/>
      </c>
      <c r="EL343" s="429"/>
      <c r="EM343" s="429">
        <f t="shared" si="2543"/>
        <v>0</v>
      </c>
      <c r="EN343" s="430"/>
      <c r="EO343" s="429">
        <f t="shared" si="2544"/>
        <v>0</v>
      </c>
      <c r="EP343" s="431"/>
      <c r="EQ343" s="432"/>
      <c r="ER343" s="432"/>
      <c r="ES343" s="429">
        <f t="shared" si="2545"/>
        <v>0</v>
      </c>
      <c r="ET343" s="430">
        <v>0.294289866351475</v>
      </c>
      <c r="EU343" s="433">
        <f t="shared" si="2546"/>
        <v>0</v>
      </c>
      <c r="EV343" s="434">
        <f t="shared" si="2547"/>
        <v>0</v>
      </c>
      <c r="EW343" s="435"/>
      <c r="EX343" s="426">
        <v>2.0</v>
      </c>
      <c r="EY343" s="427" t="s">
        <v>143</v>
      </c>
      <c r="EZ343" s="428" t="s">
        <v>121</v>
      </c>
      <c r="FA343" s="428" t="s">
        <v>123</v>
      </c>
      <c r="FB343" s="429" t="str">
        <f>ADHB!FB343</f>
        <v/>
      </c>
      <c r="FC343" s="429"/>
      <c r="FD343" s="429">
        <f t="shared" si="2548"/>
        <v>0</v>
      </c>
      <c r="FE343" s="430"/>
      <c r="FF343" s="429">
        <f t="shared" si="2549"/>
        <v>0</v>
      </c>
      <c r="FG343" s="431"/>
      <c r="FH343" s="432"/>
      <c r="FI343" s="432"/>
      <c r="FJ343" s="429">
        <f t="shared" si="2550"/>
        <v>0</v>
      </c>
      <c r="FK343" s="430">
        <v>0.294289866351475</v>
      </c>
      <c r="FL343" s="433">
        <f t="shared" si="2551"/>
        <v>0</v>
      </c>
      <c r="FM343" s="434">
        <f t="shared" si="2552"/>
        <v>0</v>
      </c>
      <c r="FN343" s="435"/>
      <c r="FO343" s="426">
        <v>2.0</v>
      </c>
      <c r="FP343" s="427" t="s">
        <v>143</v>
      </c>
      <c r="FQ343" s="428" t="s">
        <v>121</v>
      </c>
      <c r="FR343" s="428" t="s">
        <v>123</v>
      </c>
      <c r="FS343" s="429" t="str">
        <f>ADHB!FS343</f>
        <v/>
      </c>
      <c r="FT343" s="429"/>
      <c r="FU343" s="429">
        <f t="shared" si="2553"/>
        <v>0</v>
      </c>
      <c r="FV343" s="430"/>
      <c r="FW343" s="429">
        <f t="shared" si="2554"/>
        <v>0</v>
      </c>
      <c r="FX343" s="431"/>
      <c r="FY343" s="432"/>
      <c r="FZ343" s="432"/>
      <c r="GA343" s="429">
        <f t="shared" si="2555"/>
        <v>0</v>
      </c>
      <c r="GB343" s="430">
        <v>0.294289866351475</v>
      </c>
      <c r="GC343" s="433">
        <f t="shared" si="2556"/>
        <v>0</v>
      </c>
      <c r="GD343" s="434">
        <f t="shared" si="2557"/>
        <v>0</v>
      </c>
      <c r="GE343" s="435"/>
      <c r="GF343" s="426">
        <v>2.0</v>
      </c>
      <c r="GG343" s="427" t="s">
        <v>143</v>
      </c>
      <c r="GH343" s="428" t="s">
        <v>121</v>
      </c>
      <c r="GI343" s="428" t="s">
        <v>123</v>
      </c>
      <c r="GJ343" s="429" t="str">
        <f>ADHB!GJ343</f>
        <v/>
      </c>
      <c r="GK343" s="429"/>
      <c r="GL343" s="429">
        <f t="shared" si="2558"/>
        <v>0</v>
      </c>
      <c r="GM343" s="430"/>
      <c r="GN343" s="429">
        <f t="shared" si="2559"/>
        <v>0</v>
      </c>
      <c r="GO343" s="431"/>
      <c r="GP343" s="432"/>
      <c r="GQ343" s="432"/>
      <c r="GR343" s="429">
        <f t="shared" si="2560"/>
        <v>0</v>
      </c>
      <c r="GS343" s="430">
        <v>0.294289866351475</v>
      </c>
      <c r="GT343" s="433">
        <f t="shared" si="2561"/>
        <v>0</v>
      </c>
      <c r="GU343" s="434">
        <f t="shared" si="2562"/>
        <v>0</v>
      </c>
      <c r="GV343" s="435"/>
      <c r="GW343" s="426">
        <v>2.0</v>
      </c>
      <c r="GX343" s="427" t="s">
        <v>143</v>
      </c>
      <c r="GY343" s="428" t="s">
        <v>121</v>
      </c>
      <c r="GZ343" s="428" t="s">
        <v>123</v>
      </c>
      <c r="HA343" s="429" t="str">
        <f>ADHB!HA343</f>
        <v/>
      </c>
      <c r="HB343" s="429"/>
      <c r="HC343" s="429">
        <f t="shared" si="2563"/>
        <v>0</v>
      </c>
      <c r="HD343" s="430"/>
      <c r="HE343" s="429">
        <f t="shared" si="2564"/>
        <v>0</v>
      </c>
      <c r="HF343" s="431"/>
      <c r="HG343" s="432"/>
      <c r="HH343" s="432"/>
      <c r="HI343" s="429">
        <f t="shared" si="2565"/>
        <v>0</v>
      </c>
      <c r="HJ343" s="430">
        <v>0.294289866351475</v>
      </c>
      <c r="HK343" s="433">
        <f t="shared" si="2566"/>
        <v>0</v>
      </c>
      <c r="HL343" s="434">
        <f t="shared" si="2567"/>
        <v>0</v>
      </c>
      <c r="HM343" s="435"/>
      <c r="HN343" s="426">
        <v>2.0</v>
      </c>
      <c r="HO343" s="427" t="s">
        <v>143</v>
      </c>
      <c r="HP343" s="428" t="s">
        <v>121</v>
      </c>
      <c r="HQ343" s="428" t="s">
        <v>123</v>
      </c>
      <c r="HR343" s="429" t="str">
        <f>ADHB!HR343</f>
        <v/>
      </c>
      <c r="HS343" s="429"/>
      <c r="HT343" s="429">
        <f t="shared" si="2568"/>
        <v>0</v>
      </c>
      <c r="HU343" s="430"/>
      <c r="HV343" s="429">
        <f t="shared" si="2569"/>
        <v>0</v>
      </c>
      <c r="HW343" s="431"/>
      <c r="HX343" s="432"/>
      <c r="HY343" s="432"/>
      <c r="HZ343" s="429">
        <f t="shared" si="2570"/>
        <v>0</v>
      </c>
      <c r="IA343" s="430">
        <v>0.294289866351475</v>
      </c>
      <c r="IB343" s="433">
        <f t="shared" si="2571"/>
        <v>0</v>
      </c>
      <c r="IC343" s="434">
        <f t="shared" si="2572"/>
        <v>0</v>
      </c>
      <c r="ID343" s="435"/>
      <c r="IE343" s="426">
        <v>2.0</v>
      </c>
      <c r="IF343" s="427" t="s">
        <v>143</v>
      </c>
      <c r="IG343" s="428" t="s">
        <v>121</v>
      </c>
      <c r="IH343" s="428" t="s">
        <v>123</v>
      </c>
      <c r="II343" s="429" t="str">
        <f>ADHB!II343</f>
        <v/>
      </c>
      <c r="IJ343" s="429"/>
      <c r="IK343" s="429">
        <f t="shared" si="2573"/>
        <v>0</v>
      </c>
      <c r="IL343" s="430"/>
      <c r="IM343" s="429">
        <f t="shared" si="2574"/>
        <v>0</v>
      </c>
      <c r="IN343" s="431"/>
      <c r="IO343" s="432"/>
      <c r="IP343" s="432"/>
      <c r="IQ343" s="429">
        <f t="shared" si="2575"/>
        <v>0</v>
      </c>
      <c r="IR343" s="430">
        <v>0.294289866351475</v>
      </c>
      <c r="IS343" s="433">
        <f t="shared" si="2576"/>
        <v>0</v>
      </c>
      <c r="IT343" s="434">
        <f t="shared" si="2577"/>
        <v>0</v>
      </c>
      <c r="IU343" s="435"/>
      <c r="IV343" s="426">
        <v>2.0</v>
      </c>
      <c r="IW343" s="427" t="s">
        <v>143</v>
      </c>
      <c r="IX343" s="428" t="s">
        <v>121</v>
      </c>
      <c r="IY343" s="428" t="s">
        <v>123</v>
      </c>
      <c r="IZ343" s="429" t="str">
        <f>ADHB!IZ343</f>
        <v/>
      </c>
      <c r="JA343" s="429"/>
      <c r="JB343" s="429">
        <f t="shared" si="2578"/>
        <v>0</v>
      </c>
      <c r="JC343" s="430"/>
      <c r="JD343" s="429">
        <f t="shared" si="2579"/>
        <v>0</v>
      </c>
      <c r="JE343" s="431"/>
      <c r="JF343" s="432"/>
      <c r="JG343" s="432"/>
      <c r="JH343" s="429">
        <f t="shared" si="2580"/>
        <v>0</v>
      </c>
      <c r="JI343" s="430">
        <v>0.294289866351475</v>
      </c>
      <c r="JJ343" s="433">
        <f t="shared" si="2581"/>
        <v>0</v>
      </c>
      <c r="JK343" s="434">
        <f t="shared" si="2582"/>
        <v>0</v>
      </c>
      <c r="JL343" s="435"/>
      <c r="JM343" s="426">
        <v>2.0</v>
      </c>
      <c r="JN343" s="427" t="s">
        <v>143</v>
      </c>
      <c r="JO343" s="428" t="s">
        <v>121</v>
      </c>
      <c r="JP343" s="428" t="s">
        <v>123</v>
      </c>
      <c r="JQ343" s="429" t="str">
        <f>ADHB!KY343</f>
        <v/>
      </c>
      <c r="JR343" s="429"/>
      <c r="JS343" s="429">
        <f t="shared" si="2583"/>
        <v>0</v>
      </c>
      <c r="JT343" s="430"/>
      <c r="JU343" s="429">
        <f t="shared" si="2584"/>
        <v>0</v>
      </c>
      <c r="JV343" s="431"/>
      <c r="JW343" s="432"/>
      <c r="JX343" s="432"/>
      <c r="JY343" s="429">
        <f t="shared" si="2585"/>
        <v>0</v>
      </c>
      <c r="JZ343" s="430">
        <v>0.294289866351475</v>
      </c>
      <c r="KA343" s="433">
        <f t="shared" si="2586"/>
        <v>0</v>
      </c>
      <c r="KB343" s="434">
        <f t="shared" si="2587"/>
        <v>0</v>
      </c>
      <c r="KC343" s="435"/>
      <c r="KD343" s="426">
        <v>2.0</v>
      </c>
      <c r="KE343" s="427" t="s">
        <v>143</v>
      </c>
      <c r="KF343" s="428" t="s">
        <v>121</v>
      </c>
      <c r="KG343" s="428" t="s">
        <v>123</v>
      </c>
      <c r="KH343" s="429" t="str">
        <f>ADHB!LP343</f>
        <v/>
      </c>
      <c r="KI343" s="429"/>
      <c r="KJ343" s="429">
        <f t="shared" si="2588"/>
        <v>0</v>
      </c>
      <c r="KK343" s="430"/>
      <c r="KL343" s="429">
        <f t="shared" si="2589"/>
        <v>0</v>
      </c>
      <c r="KM343" s="431"/>
      <c r="KN343" s="432"/>
      <c r="KO343" s="432"/>
      <c r="KP343" s="429">
        <f t="shared" si="2590"/>
        <v>0</v>
      </c>
      <c r="KQ343" s="430">
        <v>0.294289866351475</v>
      </c>
      <c r="KR343" s="433">
        <f t="shared" si="2591"/>
        <v>0</v>
      </c>
      <c r="KS343" s="434">
        <f t="shared" si="2592"/>
        <v>0</v>
      </c>
      <c r="KT343" s="435"/>
      <c r="KU343" s="436"/>
    </row>
    <row r="344" ht="15.75" customHeight="1">
      <c r="A344" s="426">
        <v>3.0</v>
      </c>
      <c r="B344" s="427" t="s">
        <v>144</v>
      </c>
      <c r="C344" s="428" t="s">
        <v>121</v>
      </c>
      <c r="D344" s="428" t="s">
        <v>123</v>
      </c>
      <c r="E344" s="429" t="str">
        <f>ADHB!E344</f>
        <v/>
      </c>
      <c r="F344" s="429"/>
      <c r="G344" s="429">
        <f t="shared" si="2503"/>
        <v>0</v>
      </c>
      <c r="H344" s="430"/>
      <c r="I344" s="429">
        <f t="shared" si="2504"/>
        <v>0</v>
      </c>
      <c r="J344" s="431"/>
      <c r="K344" s="432"/>
      <c r="L344" s="432"/>
      <c r="M344" s="429">
        <f t="shared" si="2505"/>
        <v>0</v>
      </c>
      <c r="N344" s="430">
        <v>0.294289866351475</v>
      </c>
      <c r="O344" s="433">
        <f t="shared" si="2506"/>
        <v>0</v>
      </c>
      <c r="P344" s="434">
        <f t="shared" si="2507"/>
        <v>0</v>
      </c>
      <c r="Q344" s="435"/>
      <c r="R344" s="426">
        <v>3.0</v>
      </c>
      <c r="S344" s="427" t="s">
        <v>144</v>
      </c>
      <c r="T344" s="428" t="s">
        <v>121</v>
      </c>
      <c r="U344" s="428" t="s">
        <v>123</v>
      </c>
      <c r="V344" s="429" t="str">
        <f>ADHB!V344</f>
        <v/>
      </c>
      <c r="W344" s="429"/>
      <c r="X344" s="429">
        <f t="shared" si="2508"/>
        <v>0</v>
      </c>
      <c r="Y344" s="430"/>
      <c r="Z344" s="429">
        <f t="shared" si="2509"/>
        <v>0</v>
      </c>
      <c r="AA344" s="431"/>
      <c r="AB344" s="432"/>
      <c r="AC344" s="432"/>
      <c r="AD344" s="429">
        <f t="shared" si="2510"/>
        <v>0</v>
      </c>
      <c r="AE344" s="430">
        <v>0.294289866351475</v>
      </c>
      <c r="AF344" s="433">
        <f t="shared" si="2511"/>
        <v>0</v>
      </c>
      <c r="AG344" s="434">
        <f t="shared" si="2512"/>
        <v>0</v>
      </c>
      <c r="AH344" s="435"/>
      <c r="AI344" s="426">
        <v>3.0</v>
      </c>
      <c r="AJ344" s="427" t="s">
        <v>144</v>
      </c>
      <c r="AK344" s="428" t="s">
        <v>121</v>
      </c>
      <c r="AL344" s="428" t="s">
        <v>123</v>
      </c>
      <c r="AM344" s="429" t="str">
        <f>ADHB!AM344</f>
        <v/>
      </c>
      <c r="AN344" s="429"/>
      <c r="AO344" s="429">
        <f t="shared" si="2513"/>
        <v>0</v>
      </c>
      <c r="AP344" s="430"/>
      <c r="AQ344" s="429">
        <f t="shared" si="2514"/>
        <v>0</v>
      </c>
      <c r="AR344" s="431"/>
      <c r="AS344" s="432"/>
      <c r="AT344" s="432"/>
      <c r="AU344" s="429">
        <f t="shared" si="2515"/>
        <v>0</v>
      </c>
      <c r="AV344" s="430">
        <v>0.294289866351475</v>
      </c>
      <c r="AW344" s="433">
        <f t="shared" si="2516"/>
        <v>0</v>
      </c>
      <c r="AX344" s="434">
        <f t="shared" si="2517"/>
        <v>0</v>
      </c>
      <c r="AY344" s="435"/>
      <c r="AZ344" s="426">
        <v>3.0</v>
      </c>
      <c r="BA344" s="427" t="s">
        <v>144</v>
      </c>
      <c r="BB344" s="428" t="s">
        <v>121</v>
      </c>
      <c r="BC344" s="428" t="s">
        <v>123</v>
      </c>
      <c r="BD344" s="429" t="str">
        <f>ADHB!BD344</f>
        <v/>
      </c>
      <c r="BE344" s="429"/>
      <c r="BF344" s="429">
        <f t="shared" si="2518"/>
        <v>0</v>
      </c>
      <c r="BG344" s="430"/>
      <c r="BH344" s="429">
        <f t="shared" si="2519"/>
        <v>0</v>
      </c>
      <c r="BI344" s="431"/>
      <c r="BJ344" s="432"/>
      <c r="BK344" s="432"/>
      <c r="BL344" s="429">
        <f t="shared" si="2520"/>
        <v>0</v>
      </c>
      <c r="BM344" s="430">
        <v>0.294289866351475</v>
      </c>
      <c r="BN344" s="433">
        <f t="shared" si="2521"/>
        <v>0</v>
      </c>
      <c r="BO344" s="434">
        <f t="shared" si="2522"/>
        <v>0</v>
      </c>
      <c r="BP344" s="435"/>
      <c r="BQ344" s="426">
        <v>3.0</v>
      </c>
      <c r="BR344" s="427" t="s">
        <v>144</v>
      </c>
      <c r="BS344" s="428" t="s">
        <v>121</v>
      </c>
      <c r="BT344" s="428" t="s">
        <v>123</v>
      </c>
      <c r="BU344" s="429" t="str">
        <f>ADHB!BU344</f>
        <v/>
      </c>
      <c r="BV344" s="429"/>
      <c r="BW344" s="429">
        <f t="shared" si="2523"/>
        <v>0</v>
      </c>
      <c r="BX344" s="430"/>
      <c r="BY344" s="429">
        <f t="shared" si="2524"/>
        <v>0</v>
      </c>
      <c r="BZ344" s="431"/>
      <c r="CA344" s="432"/>
      <c r="CB344" s="432"/>
      <c r="CC344" s="429">
        <f t="shared" si="2525"/>
        <v>0</v>
      </c>
      <c r="CD344" s="430">
        <v>0.294289866351475</v>
      </c>
      <c r="CE344" s="433">
        <f t="shared" si="2526"/>
        <v>0</v>
      </c>
      <c r="CF344" s="434">
        <f t="shared" si="2527"/>
        <v>0</v>
      </c>
      <c r="CG344" s="435"/>
      <c r="CH344" s="426">
        <v>3.0</v>
      </c>
      <c r="CI344" s="427" t="s">
        <v>144</v>
      </c>
      <c r="CJ344" s="428" t="s">
        <v>121</v>
      </c>
      <c r="CK344" s="428" t="s">
        <v>123</v>
      </c>
      <c r="CL344" s="429" t="str">
        <f>ADHB!CL344</f>
        <v/>
      </c>
      <c r="CM344" s="429"/>
      <c r="CN344" s="429">
        <f t="shared" si="2528"/>
        <v>0</v>
      </c>
      <c r="CO344" s="430"/>
      <c r="CP344" s="429">
        <f t="shared" si="2529"/>
        <v>0</v>
      </c>
      <c r="CQ344" s="431"/>
      <c r="CR344" s="432"/>
      <c r="CS344" s="432"/>
      <c r="CT344" s="429">
        <f t="shared" si="2530"/>
        <v>0</v>
      </c>
      <c r="CU344" s="430">
        <v>0.294289866351475</v>
      </c>
      <c r="CV344" s="433">
        <f t="shared" si="2531"/>
        <v>0</v>
      </c>
      <c r="CW344" s="434">
        <f t="shared" si="2532"/>
        <v>0</v>
      </c>
      <c r="CX344" s="435"/>
      <c r="CY344" s="426">
        <v>3.0</v>
      </c>
      <c r="CZ344" s="427" t="s">
        <v>144</v>
      </c>
      <c r="DA344" s="428" t="s">
        <v>121</v>
      </c>
      <c r="DB344" s="428" t="s">
        <v>123</v>
      </c>
      <c r="DC344" s="429" t="str">
        <f>ADHB!DC344</f>
        <v/>
      </c>
      <c r="DD344" s="429"/>
      <c r="DE344" s="429">
        <f t="shared" si="2533"/>
        <v>0</v>
      </c>
      <c r="DF344" s="430"/>
      <c r="DG344" s="429">
        <f t="shared" si="2534"/>
        <v>0</v>
      </c>
      <c r="DH344" s="431"/>
      <c r="DI344" s="432"/>
      <c r="DJ344" s="432"/>
      <c r="DK344" s="429">
        <f t="shared" si="2535"/>
        <v>0</v>
      </c>
      <c r="DL344" s="430">
        <v>0.294289866351475</v>
      </c>
      <c r="DM344" s="433">
        <f t="shared" si="2536"/>
        <v>0</v>
      </c>
      <c r="DN344" s="434">
        <f t="shared" si="2537"/>
        <v>0</v>
      </c>
      <c r="DO344" s="435"/>
      <c r="DP344" s="426">
        <v>3.0</v>
      </c>
      <c r="DQ344" s="427" t="s">
        <v>144</v>
      </c>
      <c r="DR344" s="428" t="s">
        <v>121</v>
      </c>
      <c r="DS344" s="428" t="s">
        <v>123</v>
      </c>
      <c r="DT344" s="429" t="str">
        <f>ADHB!DT344</f>
        <v/>
      </c>
      <c r="DU344" s="429"/>
      <c r="DV344" s="429">
        <f t="shared" si="2538"/>
        <v>0</v>
      </c>
      <c r="DW344" s="430"/>
      <c r="DX344" s="429">
        <f t="shared" si="2539"/>
        <v>0</v>
      </c>
      <c r="DY344" s="431"/>
      <c r="DZ344" s="432"/>
      <c r="EA344" s="432"/>
      <c r="EB344" s="429">
        <f t="shared" si="2540"/>
        <v>0</v>
      </c>
      <c r="EC344" s="430">
        <v>0.294289866351475</v>
      </c>
      <c r="ED344" s="433">
        <f t="shared" si="2541"/>
        <v>0</v>
      </c>
      <c r="EE344" s="434">
        <f t="shared" si="2542"/>
        <v>0</v>
      </c>
      <c r="EF344" s="435"/>
      <c r="EG344" s="426">
        <v>3.0</v>
      </c>
      <c r="EH344" s="427" t="s">
        <v>144</v>
      </c>
      <c r="EI344" s="428" t="s">
        <v>121</v>
      </c>
      <c r="EJ344" s="428" t="s">
        <v>123</v>
      </c>
      <c r="EK344" s="429" t="str">
        <f>ADHB!EK344</f>
        <v/>
      </c>
      <c r="EL344" s="429"/>
      <c r="EM344" s="429">
        <f t="shared" si="2543"/>
        <v>0</v>
      </c>
      <c r="EN344" s="430"/>
      <c r="EO344" s="429">
        <f t="shared" si="2544"/>
        <v>0</v>
      </c>
      <c r="EP344" s="431"/>
      <c r="EQ344" s="432"/>
      <c r="ER344" s="432"/>
      <c r="ES344" s="429">
        <f t="shared" si="2545"/>
        <v>0</v>
      </c>
      <c r="ET344" s="430">
        <v>0.294289866351475</v>
      </c>
      <c r="EU344" s="433">
        <f t="shared" si="2546"/>
        <v>0</v>
      </c>
      <c r="EV344" s="434">
        <f t="shared" si="2547"/>
        <v>0</v>
      </c>
      <c r="EW344" s="435"/>
      <c r="EX344" s="426">
        <v>3.0</v>
      </c>
      <c r="EY344" s="427" t="s">
        <v>144</v>
      </c>
      <c r="EZ344" s="428" t="s">
        <v>121</v>
      </c>
      <c r="FA344" s="428" t="s">
        <v>123</v>
      </c>
      <c r="FB344" s="429" t="str">
        <f>ADHB!FB344</f>
        <v/>
      </c>
      <c r="FC344" s="429"/>
      <c r="FD344" s="429">
        <f t="shared" si="2548"/>
        <v>0</v>
      </c>
      <c r="FE344" s="430"/>
      <c r="FF344" s="429">
        <f t="shared" si="2549"/>
        <v>0</v>
      </c>
      <c r="FG344" s="431"/>
      <c r="FH344" s="432"/>
      <c r="FI344" s="432"/>
      <c r="FJ344" s="429">
        <f t="shared" si="2550"/>
        <v>0</v>
      </c>
      <c r="FK344" s="430">
        <v>0.294289866351475</v>
      </c>
      <c r="FL344" s="433">
        <f t="shared" si="2551"/>
        <v>0</v>
      </c>
      <c r="FM344" s="434">
        <f t="shared" si="2552"/>
        <v>0</v>
      </c>
      <c r="FN344" s="435"/>
      <c r="FO344" s="426">
        <v>3.0</v>
      </c>
      <c r="FP344" s="427" t="s">
        <v>144</v>
      </c>
      <c r="FQ344" s="428" t="s">
        <v>121</v>
      </c>
      <c r="FR344" s="428" t="s">
        <v>123</v>
      </c>
      <c r="FS344" s="429" t="str">
        <f>ADHB!FS344</f>
        <v/>
      </c>
      <c r="FT344" s="429"/>
      <c r="FU344" s="429">
        <f t="shared" si="2553"/>
        <v>0</v>
      </c>
      <c r="FV344" s="430"/>
      <c r="FW344" s="429">
        <f t="shared" si="2554"/>
        <v>0</v>
      </c>
      <c r="FX344" s="431"/>
      <c r="FY344" s="432"/>
      <c r="FZ344" s="432"/>
      <c r="GA344" s="429">
        <f t="shared" si="2555"/>
        <v>0</v>
      </c>
      <c r="GB344" s="430">
        <v>0.294289866351475</v>
      </c>
      <c r="GC344" s="433">
        <f t="shared" si="2556"/>
        <v>0</v>
      </c>
      <c r="GD344" s="434">
        <f t="shared" si="2557"/>
        <v>0</v>
      </c>
      <c r="GE344" s="435"/>
      <c r="GF344" s="426">
        <v>3.0</v>
      </c>
      <c r="GG344" s="427" t="s">
        <v>144</v>
      </c>
      <c r="GH344" s="428" t="s">
        <v>121</v>
      </c>
      <c r="GI344" s="428" t="s">
        <v>123</v>
      </c>
      <c r="GJ344" s="429" t="str">
        <f>ADHB!GJ344</f>
        <v/>
      </c>
      <c r="GK344" s="429"/>
      <c r="GL344" s="429">
        <f t="shared" si="2558"/>
        <v>0</v>
      </c>
      <c r="GM344" s="430"/>
      <c r="GN344" s="429">
        <f t="shared" si="2559"/>
        <v>0</v>
      </c>
      <c r="GO344" s="431"/>
      <c r="GP344" s="432"/>
      <c r="GQ344" s="432"/>
      <c r="GR344" s="429">
        <f t="shared" si="2560"/>
        <v>0</v>
      </c>
      <c r="GS344" s="430">
        <v>0.294289866351475</v>
      </c>
      <c r="GT344" s="433">
        <f t="shared" si="2561"/>
        <v>0</v>
      </c>
      <c r="GU344" s="434">
        <f t="shared" si="2562"/>
        <v>0</v>
      </c>
      <c r="GV344" s="435"/>
      <c r="GW344" s="426">
        <v>3.0</v>
      </c>
      <c r="GX344" s="427" t="s">
        <v>144</v>
      </c>
      <c r="GY344" s="428" t="s">
        <v>121</v>
      </c>
      <c r="GZ344" s="428" t="s">
        <v>123</v>
      </c>
      <c r="HA344" s="429" t="str">
        <f>ADHB!HA344</f>
        <v/>
      </c>
      <c r="HB344" s="429"/>
      <c r="HC344" s="429">
        <f t="shared" si="2563"/>
        <v>0</v>
      </c>
      <c r="HD344" s="430"/>
      <c r="HE344" s="429">
        <f t="shared" si="2564"/>
        <v>0</v>
      </c>
      <c r="HF344" s="431"/>
      <c r="HG344" s="432"/>
      <c r="HH344" s="432"/>
      <c r="HI344" s="429">
        <f t="shared" si="2565"/>
        <v>0</v>
      </c>
      <c r="HJ344" s="430">
        <v>0.294289866351475</v>
      </c>
      <c r="HK344" s="433">
        <f t="shared" si="2566"/>
        <v>0</v>
      </c>
      <c r="HL344" s="434">
        <f t="shared" si="2567"/>
        <v>0</v>
      </c>
      <c r="HM344" s="435"/>
      <c r="HN344" s="426">
        <v>3.0</v>
      </c>
      <c r="HO344" s="427" t="s">
        <v>144</v>
      </c>
      <c r="HP344" s="428" t="s">
        <v>121</v>
      </c>
      <c r="HQ344" s="428" t="s">
        <v>123</v>
      </c>
      <c r="HR344" s="429" t="str">
        <f>ADHB!HR344</f>
        <v/>
      </c>
      <c r="HS344" s="429"/>
      <c r="HT344" s="429">
        <f t="shared" si="2568"/>
        <v>0</v>
      </c>
      <c r="HU344" s="430"/>
      <c r="HV344" s="429">
        <f t="shared" si="2569"/>
        <v>0</v>
      </c>
      <c r="HW344" s="431"/>
      <c r="HX344" s="432"/>
      <c r="HY344" s="432"/>
      <c r="HZ344" s="429">
        <f t="shared" si="2570"/>
        <v>0</v>
      </c>
      <c r="IA344" s="430">
        <v>0.294289866351475</v>
      </c>
      <c r="IB344" s="433">
        <f t="shared" si="2571"/>
        <v>0</v>
      </c>
      <c r="IC344" s="434">
        <f t="shared" si="2572"/>
        <v>0</v>
      </c>
      <c r="ID344" s="435"/>
      <c r="IE344" s="426">
        <v>3.0</v>
      </c>
      <c r="IF344" s="427" t="s">
        <v>144</v>
      </c>
      <c r="IG344" s="428" t="s">
        <v>121</v>
      </c>
      <c r="IH344" s="428" t="s">
        <v>123</v>
      </c>
      <c r="II344" s="429" t="str">
        <f>ADHB!II344</f>
        <v/>
      </c>
      <c r="IJ344" s="429"/>
      <c r="IK344" s="429">
        <f t="shared" si="2573"/>
        <v>0</v>
      </c>
      <c r="IL344" s="430"/>
      <c r="IM344" s="429">
        <f t="shared" si="2574"/>
        <v>0</v>
      </c>
      <c r="IN344" s="431"/>
      <c r="IO344" s="432"/>
      <c r="IP344" s="432"/>
      <c r="IQ344" s="429">
        <f t="shared" si="2575"/>
        <v>0</v>
      </c>
      <c r="IR344" s="430">
        <v>0.294289866351475</v>
      </c>
      <c r="IS344" s="433">
        <f t="shared" si="2576"/>
        <v>0</v>
      </c>
      <c r="IT344" s="434">
        <f t="shared" si="2577"/>
        <v>0</v>
      </c>
      <c r="IU344" s="435"/>
      <c r="IV344" s="426">
        <v>3.0</v>
      </c>
      <c r="IW344" s="427" t="s">
        <v>144</v>
      </c>
      <c r="IX344" s="428" t="s">
        <v>121</v>
      </c>
      <c r="IY344" s="428" t="s">
        <v>123</v>
      </c>
      <c r="IZ344" s="429" t="str">
        <f>ADHB!IZ344</f>
        <v/>
      </c>
      <c r="JA344" s="429"/>
      <c r="JB344" s="429">
        <f t="shared" si="2578"/>
        <v>0</v>
      </c>
      <c r="JC344" s="430"/>
      <c r="JD344" s="429">
        <f t="shared" si="2579"/>
        <v>0</v>
      </c>
      <c r="JE344" s="431"/>
      <c r="JF344" s="432"/>
      <c r="JG344" s="432"/>
      <c r="JH344" s="429">
        <f t="shared" si="2580"/>
        <v>0</v>
      </c>
      <c r="JI344" s="430">
        <v>0.294289866351475</v>
      </c>
      <c r="JJ344" s="433">
        <f t="shared" si="2581"/>
        <v>0</v>
      </c>
      <c r="JK344" s="434">
        <f t="shared" si="2582"/>
        <v>0</v>
      </c>
      <c r="JL344" s="435"/>
      <c r="JM344" s="426">
        <v>3.0</v>
      </c>
      <c r="JN344" s="427" t="s">
        <v>144</v>
      </c>
      <c r="JO344" s="428" t="s">
        <v>121</v>
      </c>
      <c r="JP344" s="428" t="s">
        <v>123</v>
      </c>
      <c r="JQ344" s="429" t="str">
        <f>ADHB!KY344</f>
        <v/>
      </c>
      <c r="JR344" s="429"/>
      <c r="JS344" s="429">
        <f t="shared" si="2583"/>
        <v>0</v>
      </c>
      <c r="JT344" s="430"/>
      <c r="JU344" s="429">
        <f t="shared" si="2584"/>
        <v>0</v>
      </c>
      <c r="JV344" s="431"/>
      <c r="JW344" s="432"/>
      <c r="JX344" s="432"/>
      <c r="JY344" s="429">
        <f t="shared" si="2585"/>
        <v>0</v>
      </c>
      <c r="JZ344" s="430">
        <v>0.294289866351475</v>
      </c>
      <c r="KA344" s="433">
        <f t="shared" si="2586"/>
        <v>0</v>
      </c>
      <c r="KB344" s="434">
        <f t="shared" si="2587"/>
        <v>0</v>
      </c>
      <c r="KC344" s="435"/>
      <c r="KD344" s="426">
        <v>3.0</v>
      </c>
      <c r="KE344" s="427" t="s">
        <v>144</v>
      </c>
      <c r="KF344" s="428" t="s">
        <v>121</v>
      </c>
      <c r="KG344" s="428" t="s">
        <v>123</v>
      </c>
      <c r="KH344" s="429" t="str">
        <f>ADHB!LP344</f>
        <v/>
      </c>
      <c r="KI344" s="429"/>
      <c r="KJ344" s="429">
        <f t="shared" si="2588"/>
        <v>0</v>
      </c>
      <c r="KK344" s="430"/>
      <c r="KL344" s="429">
        <f t="shared" si="2589"/>
        <v>0</v>
      </c>
      <c r="KM344" s="431"/>
      <c r="KN344" s="432"/>
      <c r="KO344" s="432"/>
      <c r="KP344" s="429">
        <f t="shared" si="2590"/>
        <v>0</v>
      </c>
      <c r="KQ344" s="430">
        <v>0.294289866351475</v>
      </c>
      <c r="KR344" s="433">
        <f t="shared" si="2591"/>
        <v>0</v>
      </c>
      <c r="KS344" s="434">
        <f t="shared" si="2592"/>
        <v>0</v>
      </c>
      <c r="KT344" s="435"/>
      <c r="KU344" s="436"/>
    </row>
    <row r="345" ht="15.75" customHeight="1">
      <c r="A345" s="426">
        <v>4.0</v>
      </c>
      <c r="B345" s="427" t="s">
        <v>145</v>
      </c>
      <c r="C345" s="428" t="s">
        <v>121</v>
      </c>
      <c r="D345" s="428" t="s">
        <v>123</v>
      </c>
      <c r="E345" s="429" t="str">
        <f>ADHB!E345</f>
        <v/>
      </c>
      <c r="F345" s="429"/>
      <c r="G345" s="429">
        <f t="shared" si="2503"/>
        <v>0</v>
      </c>
      <c r="H345" s="430"/>
      <c r="I345" s="429">
        <f t="shared" si="2504"/>
        <v>0</v>
      </c>
      <c r="J345" s="431"/>
      <c r="K345" s="432"/>
      <c r="L345" s="432"/>
      <c r="M345" s="429">
        <f t="shared" si="2505"/>
        <v>0</v>
      </c>
      <c r="N345" s="430">
        <v>0.294289866351475</v>
      </c>
      <c r="O345" s="433">
        <f t="shared" si="2506"/>
        <v>0</v>
      </c>
      <c r="P345" s="434">
        <f t="shared" si="2507"/>
        <v>0</v>
      </c>
      <c r="Q345" s="435"/>
      <c r="R345" s="426">
        <v>4.0</v>
      </c>
      <c r="S345" s="427" t="s">
        <v>145</v>
      </c>
      <c r="T345" s="428" t="s">
        <v>121</v>
      </c>
      <c r="U345" s="428" t="s">
        <v>123</v>
      </c>
      <c r="V345" s="429" t="str">
        <f>ADHB!V345</f>
        <v/>
      </c>
      <c r="W345" s="429"/>
      <c r="X345" s="429">
        <f t="shared" si="2508"/>
        <v>0</v>
      </c>
      <c r="Y345" s="430"/>
      <c r="Z345" s="429">
        <f t="shared" si="2509"/>
        <v>0</v>
      </c>
      <c r="AA345" s="431"/>
      <c r="AB345" s="432"/>
      <c r="AC345" s="432"/>
      <c r="AD345" s="429">
        <f t="shared" si="2510"/>
        <v>0</v>
      </c>
      <c r="AE345" s="430">
        <v>0.294289866351475</v>
      </c>
      <c r="AF345" s="433">
        <f t="shared" si="2511"/>
        <v>0</v>
      </c>
      <c r="AG345" s="434">
        <f t="shared" si="2512"/>
        <v>0</v>
      </c>
      <c r="AH345" s="435"/>
      <c r="AI345" s="426">
        <v>4.0</v>
      </c>
      <c r="AJ345" s="427" t="s">
        <v>145</v>
      </c>
      <c r="AK345" s="428" t="s">
        <v>121</v>
      </c>
      <c r="AL345" s="428" t="s">
        <v>123</v>
      </c>
      <c r="AM345" s="429" t="str">
        <f>ADHB!AM345</f>
        <v/>
      </c>
      <c r="AN345" s="429"/>
      <c r="AO345" s="429">
        <f t="shared" si="2513"/>
        <v>0</v>
      </c>
      <c r="AP345" s="430"/>
      <c r="AQ345" s="429">
        <f t="shared" si="2514"/>
        <v>0</v>
      </c>
      <c r="AR345" s="431"/>
      <c r="AS345" s="432"/>
      <c r="AT345" s="432"/>
      <c r="AU345" s="429">
        <f t="shared" si="2515"/>
        <v>0</v>
      </c>
      <c r="AV345" s="430">
        <v>0.294289866351475</v>
      </c>
      <c r="AW345" s="433">
        <f t="shared" si="2516"/>
        <v>0</v>
      </c>
      <c r="AX345" s="434">
        <f t="shared" si="2517"/>
        <v>0</v>
      </c>
      <c r="AY345" s="435"/>
      <c r="AZ345" s="426">
        <v>4.0</v>
      </c>
      <c r="BA345" s="427" t="s">
        <v>145</v>
      </c>
      <c r="BB345" s="428" t="s">
        <v>121</v>
      </c>
      <c r="BC345" s="428" t="s">
        <v>123</v>
      </c>
      <c r="BD345" s="429" t="str">
        <f>ADHB!BD345</f>
        <v/>
      </c>
      <c r="BE345" s="429"/>
      <c r="BF345" s="429">
        <f t="shared" si="2518"/>
        <v>0</v>
      </c>
      <c r="BG345" s="430"/>
      <c r="BH345" s="429">
        <f t="shared" si="2519"/>
        <v>0</v>
      </c>
      <c r="BI345" s="431"/>
      <c r="BJ345" s="432"/>
      <c r="BK345" s="432"/>
      <c r="BL345" s="429">
        <f t="shared" si="2520"/>
        <v>0</v>
      </c>
      <c r="BM345" s="430">
        <v>0.294289866351475</v>
      </c>
      <c r="BN345" s="433">
        <f t="shared" si="2521"/>
        <v>0</v>
      </c>
      <c r="BO345" s="434">
        <f t="shared" si="2522"/>
        <v>0</v>
      </c>
      <c r="BP345" s="435"/>
      <c r="BQ345" s="426">
        <v>4.0</v>
      </c>
      <c r="BR345" s="427" t="s">
        <v>145</v>
      </c>
      <c r="BS345" s="428" t="s">
        <v>121</v>
      </c>
      <c r="BT345" s="428" t="s">
        <v>123</v>
      </c>
      <c r="BU345" s="429" t="str">
        <f>ADHB!BU345</f>
        <v/>
      </c>
      <c r="BV345" s="429"/>
      <c r="BW345" s="429">
        <f t="shared" si="2523"/>
        <v>0</v>
      </c>
      <c r="BX345" s="430"/>
      <c r="BY345" s="429">
        <f t="shared" si="2524"/>
        <v>0</v>
      </c>
      <c r="BZ345" s="431"/>
      <c r="CA345" s="432"/>
      <c r="CB345" s="432"/>
      <c r="CC345" s="429">
        <f t="shared" si="2525"/>
        <v>0</v>
      </c>
      <c r="CD345" s="430">
        <v>0.294289866351475</v>
      </c>
      <c r="CE345" s="433">
        <f t="shared" si="2526"/>
        <v>0</v>
      </c>
      <c r="CF345" s="434">
        <f t="shared" si="2527"/>
        <v>0</v>
      </c>
      <c r="CG345" s="435"/>
      <c r="CH345" s="426">
        <v>4.0</v>
      </c>
      <c r="CI345" s="427" t="s">
        <v>145</v>
      </c>
      <c r="CJ345" s="428" t="s">
        <v>121</v>
      </c>
      <c r="CK345" s="428" t="s">
        <v>123</v>
      </c>
      <c r="CL345" s="429" t="str">
        <f>ADHB!CL345</f>
        <v/>
      </c>
      <c r="CM345" s="429"/>
      <c r="CN345" s="429">
        <f t="shared" si="2528"/>
        <v>0</v>
      </c>
      <c r="CO345" s="430"/>
      <c r="CP345" s="429">
        <f t="shared" si="2529"/>
        <v>0</v>
      </c>
      <c r="CQ345" s="431"/>
      <c r="CR345" s="432"/>
      <c r="CS345" s="432"/>
      <c r="CT345" s="429">
        <f t="shared" si="2530"/>
        <v>0</v>
      </c>
      <c r="CU345" s="430">
        <v>0.294289866351475</v>
      </c>
      <c r="CV345" s="433">
        <f t="shared" si="2531"/>
        <v>0</v>
      </c>
      <c r="CW345" s="434">
        <f t="shared" si="2532"/>
        <v>0</v>
      </c>
      <c r="CX345" s="435"/>
      <c r="CY345" s="426">
        <v>4.0</v>
      </c>
      <c r="CZ345" s="427" t="s">
        <v>145</v>
      </c>
      <c r="DA345" s="428" t="s">
        <v>121</v>
      </c>
      <c r="DB345" s="428" t="s">
        <v>123</v>
      </c>
      <c r="DC345" s="429" t="str">
        <f>ADHB!DC345</f>
        <v/>
      </c>
      <c r="DD345" s="429"/>
      <c r="DE345" s="429">
        <f t="shared" si="2533"/>
        <v>0</v>
      </c>
      <c r="DF345" s="430"/>
      <c r="DG345" s="429">
        <f t="shared" si="2534"/>
        <v>0</v>
      </c>
      <c r="DH345" s="431"/>
      <c r="DI345" s="432"/>
      <c r="DJ345" s="432"/>
      <c r="DK345" s="429">
        <f t="shared" si="2535"/>
        <v>0</v>
      </c>
      <c r="DL345" s="430">
        <v>0.294289866351475</v>
      </c>
      <c r="DM345" s="433">
        <f t="shared" si="2536"/>
        <v>0</v>
      </c>
      <c r="DN345" s="434">
        <f t="shared" si="2537"/>
        <v>0</v>
      </c>
      <c r="DO345" s="435"/>
      <c r="DP345" s="426">
        <v>4.0</v>
      </c>
      <c r="DQ345" s="427" t="s">
        <v>145</v>
      </c>
      <c r="DR345" s="428" t="s">
        <v>121</v>
      </c>
      <c r="DS345" s="428" t="s">
        <v>123</v>
      </c>
      <c r="DT345" s="429" t="str">
        <f>ADHB!DT345</f>
        <v/>
      </c>
      <c r="DU345" s="429"/>
      <c r="DV345" s="429">
        <f t="shared" si="2538"/>
        <v>0</v>
      </c>
      <c r="DW345" s="430"/>
      <c r="DX345" s="429">
        <f t="shared" si="2539"/>
        <v>0</v>
      </c>
      <c r="DY345" s="431"/>
      <c r="DZ345" s="432"/>
      <c r="EA345" s="432"/>
      <c r="EB345" s="429">
        <f t="shared" si="2540"/>
        <v>0</v>
      </c>
      <c r="EC345" s="430">
        <v>0.294289866351475</v>
      </c>
      <c r="ED345" s="433">
        <f t="shared" si="2541"/>
        <v>0</v>
      </c>
      <c r="EE345" s="434">
        <f t="shared" si="2542"/>
        <v>0</v>
      </c>
      <c r="EF345" s="435"/>
      <c r="EG345" s="426">
        <v>4.0</v>
      </c>
      <c r="EH345" s="427" t="s">
        <v>145</v>
      </c>
      <c r="EI345" s="428" t="s">
        <v>121</v>
      </c>
      <c r="EJ345" s="428" t="s">
        <v>123</v>
      </c>
      <c r="EK345" s="429" t="str">
        <f>ADHB!EK345</f>
        <v/>
      </c>
      <c r="EL345" s="429"/>
      <c r="EM345" s="429">
        <f t="shared" si="2543"/>
        <v>0</v>
      </c>
      <c r="EN345" s="430"/>
      <c r="EO345" s="429">
        <f t="shared" si="2544"/>
        <v>0</v>
      </c>
      <c r="EP345" s="431"/>
      <c r="EQ345" s="432"/>
      <c r="ER345" s="432"/>
      <c r="ES345" s="429">
        <f t="shared" si="2545"/>
        <v>0</v>
      </c>
      <c r="ET345" s="430">
        <v>0.294289866351475</v>
      </c>
      <c r="EU345" s="433">
        <f t="shared" si="2546"/>
        <v>0</v>
      </c>
      <c r="EV345" s="434">
        <f t="shared" si="2547"/>
        <v>0</v>
      </c>
      <c r="EW345" s="435"/>
      <c r="EX345" s="426">
        <v>4.0</v>
      </c>
      <c r="EY345" s="427" t="s">
        <v>145</v>
      </c>
      <c r="EZ345" s="428" t="s">
        <v>121</v>
      </c>
      <c r="FA345" s="428" t="s">
        <v>123</v>
      </c>
      <c r="FB345" s="429" t="str">
        <f>ADHB!FB345</f>
        <v/>
      </c>
      <c r="FC345" s="429"/>
      <c r="FD345" s="429">
        <f t="shared" si="2548"/>
        <v>0</v>
      </c>
      <c r="FE345" s="430"/>
      <c r="FF345" s="429">
        <f t="shared" si="2549"/>
        <v>0</v>
      </c>
      <c r="FG345" s="431"/>
      <c r="FH345" s="432"/>
      <c r="FI345" s="432"/>
      <c r="FJ345" s="429">
        <f t="shared" si="2550"/>
        <v>0</v>
      </c>
      <c r="FK345" s="430">
        <v>0.294289866351475</v>
      </c>
      <c r="FL345" s="433">
        <f t="shared" si="2551"/>
        <v>0</v>
      </c>
      <c r="FM345" s="434">
        <f t="shared" si="2552"/>
        <v>0</v>
      </c>
      <c r="FN345" s="435"/>
      <c r="FO345" s="426">
        <v>4.0</v>
      </c>
      <c r="FP345" s="427" t="s">
        <v>145</v>
      </c>
      <c r="FQ345" s="428" t="s">
        <v>121</v>
      </c>
      <c r="FR345" s="428" t="s">
        <v>123</v>
      </c>
      <c r="FS345" s="429" t="str">
        <f>ADHB!FS345</f>
        <v/>
      </c>
      <c r="FT345" s="429"/>
      <c r="FU345" s="429">
        <f t="shared" si="2553"/>
        <v>0</v>
      </c>
      <c r="FV345" s="430"/>
      <c r="FW345" s="429">
        <f t="shared" si="2554"/>
        <v>0</v>
      </c>
      <c r="FX345" s="431"/>
      <c r="FY345" s="432"/>
      <c r="FZ345" s="432"/>
      <c r="GA345" s="429">
        <f t="shared" si="2555"/>
        <v>0</v>
      </c>
      <c r="GB345" s="430">
        <v>0.294289866351475</v>
      </c>
      <c r="GC345" s="433">
        <f t="shared" si="2556"/>
        <v>0</v>
      </c>
      <c r="GD345" s="434">
        <f t="shared" si="2557"/>
        <v>0</v>
      </c>
      <c r="GE345" s="435"/>
      <c r="GF345" s="426">
        <v>4.0</v>
      </c>
      <c r="GG345" s="427" t="s">
        <v>145</v>
      </c>
      <c r="GH345" s="428" t="s">
        <v>121</v>
      </c>
      <c r="GI345" s="428" t="s">
        <v>123</v>
      </c>
      <c r="GJ345" s="429" t="str">
        <f>ADHB!GJ345</f>
        <v/>
      </c>
      <c r="GK345" s="429"/>
      <c r="GL345" s="429">
        <f t="shared" si="2558"/>
        <v>0</v>
      </c>
      <c r="GM345" s="430"/>
      <c r="GN345" s="429">
        <f t="shared" si="2559"/>
        <v>0</v>
      </c>
      <c r="GO345" s="431"/>
      <c r="GP345" s="432"/>
      <c r="GQ345" s="432"/>
      <c r="GR345" s="429">
        <f t="shared" si="2560"/>
        <v>0</v>
      </c>
      <c r="GS345" s="430">
        <v>0.294289866351475</v>
      </c>
      <c r="GT345" s="433">
        <f t="shared" si="2561"/>
        <v>0</v>
      </c>
      <c r="GU345" s="434">
        <f t="shared" si="2562"/>
        <v>0</v>
      </c>
      <c r="GV345" s="435"/>
      <c r="GW345" s="426">
        <v>4.0</v>
      </c>
      <c r="GX345" s="427" t="s">
        <v>145</v>
      </c>
      <c r="GY345" s="428" t="s">
        <v>121</v>
      </c>
      <c r="GZ345" s="428" t="s">
        <v>123</v>
      </c>
      <c r="HA345" s="429" t="str">
        <f>ADHB!HA345</f>
        <v/>
      </c>
      <c r="HB345" s="429"/>
      <c r="HC345" s="429">
        <f t="shared" si="2563"/>
        <v>0</v>
      </c>
      <c r="HD345" s="430"/>
      <c r="HE345" s="429">
        <f t="shared" si="2564"/>
        <v>0</v>
      </c>
      <c r="HF345" s="431"/>
      <c r="HG345" s="432"/>
      <c r="HH345" s="432"/>
      <c r="HI345" s="429">
        <f t="shared" si="2565"/>
        <v>0</v>
      </c>
      <c r="HJ345" s="430">
        <v>0.294289866351475</v>
      </c>
      <c r="HK345" s="433">
        <f t="shared" si="2566"/>
        <v>0</v>
      </c>
      <c r="HL345" s="434">
        <f t="shared" si="2567"/>
        <v>0</v>
      </c>
      <c r="HM345" s="435"/>
      <c r="HN345" s="426">
        <v>4.0</v>
      </c>
      <c r="HO345" s="427" t="s">
        <v>145</v>
      </c>
      <c r="HP345" s="428" t="s">
        <v>121</v>
      </c>
      <c r="HQ345" s="428" t="s">
        <v>123</v>
      </c>
      <c r="HR345" s="429" t="str">
        <f>ADHB!HR345</f>
        <v/>
      </c>
      <c r="HS345" s="429"/>
      <c r="HT345" s="429">
        <f t="shared" si="2568"/>
        <v>0</v>
      </c>
      <c r="HU345" s="430"/>
      <c r="HV345" s="429">
        <f t="shared" si="2569"/>
        <v>0</v>
      </c>
      <c r="HW345" s="431"/>
      <c r="HX345" s="432"/>
      <c r="HY345" s="432"/>
      <c r="HZ345" s="429">
        <f t="shared" si="2570"/>
        <v>0</v>
      </c>
      <c r="IA345" s="430">
        <v>0.294289866351475</v>
      </c>
      <c r="IB345" s="433">
        <f t="shared" si="2571"/>
        <v>0</v>
      </c>
      <c r="IC345" s="434">
        <f t="shared" si="2572"/>
        <v>0</v>
      </c>
      <c r="ID345" s="435"/>
      <c r="IE345" s="426">
        <v>4.0</v>
      </c>
      <c r="IF345" s="427" t="s">
        <v>145</v>
      </c>
      <c r="IG345" s="428" t="s">
        <v>121</v>
      </c>
      <c r="IH345" s="428" t="s">
        <v>123</v>
      </c>
      <c r="II345" s="429" t="str">
        <f>ADHB!II345</f>
        <v/>
      </c>
      <c r="IJ345" s="429"/>
      <c r="IK345" s="429">
        <f t="shared" si="2573"/>
        <v>0</v>
      </c>
      <c r="IL345" s="430"/>
      <c r="IM345" s="429">
        <f t="shared" si="2574"/>
        <v>0</v>
      </c>
      <c r="IN345" s="431"/>
      <c r="IO345" s="432"/>
      <c r="IP345" s="432"/>
      <c r="IQ345" s="429">
        <f t="shared" si="2575"/>
        <v>0</v>
      </c>
      <c r="IR345" s="430">
        <v>0.294289866351475</v>
      </c>
      <c r="IS345" s="433">
        <f t="shared" si="2576"/>
        <v>0</v>
      </c>
      <c r="IT345" s="434">
        <f t="shared" si="2577"/>
        <v>0</v>
      </c>
      <c r="IU345" s="435"/>
      <c r="IV345" s="426">
        <v>4.0</v>
      </c>
      <c r="IW345" s="427" t="s">
        <v>145</v>
      </c>
      <c r="IX345" s="428" t="s">
        <v>121</v>
      </c>
      <c r="IY345" s="428" t="s">
        <v>123</v>
      </c>
      <c r="IZ345" s="429" t="str">
        <f>ADHB!IZ345</f>
        <v/>
      </c>
      <c r="JA345" s="429"/>
      <c r="JB345" s="429">
        <f t="shared" si="2578"/>
        <v>0</v>
      </c>
      <c r="JC345" s="430"/>
      <c r="JD345" s="429">
        <f t="shared" si="2579"/>
        <v>0</v>
      </c>
      <c r="JE345" s="431"/>
      <c r="JF345" s="432"/>
      <c r="JG345" s="432"/>
      <c r="JH345" s="429">
        <f t="shared" si="2580"/>
        <v>0</v>
      </c>
      <c r="JI345" s="430">
        <v>0.294289866351475</v>
      </c>
      <c r="JJ345" s="433">
        <f t="shared" si="2581"/>
        <v>0</v>
      </c>
      <c r="JK345" s="434">
        <f t="shared" si="2582"/>
        <v>0</v>
      </c>
      <c r="JL345" s="435"/>
      <c r="JM345" s="426">
        <v>4.0</v>
      </c>
      <c r="JN345" s="427" t="s">
        <v>145</v>
      </c>
      <c r="JO345" s="428" t="s">
        <v>121</v>
      </c>
      <c r="JP345" s="428" t="s">
        <v>123</v>
      </c>
      <c r="JQ345" s="429" t="str">
        <f>ADHB!KY345</f>
        <v/>
      </c>
      <c r="JR345" s="429"/>
      <c r="JS345" s="429">
        <f t="shared" si="2583"/>
        <v>0</v>
      </c>
      <c r="JT345" s="430"/>
      <c r="JU345" s="429">
        <f t="shared" si="2584"/>
        <v>0</v>
      </c>
      <c r="JV345" s="431"/>
      <c r="JW345" s="432"/>
      <c r="JX345" s="432"/>
      <c r="JY345" s="429">
        <f t="shared" si="2585"/>
        <v>0</v>
      </c>
      <c r="JZ345" s="430">
        <v>0.294289866351475</v>
      </c>
      <c r="KA345" s="433">
        <f t="shared" si="2586"/>
        <v>0</v>
      </c>
      <c r="KB345" s="434">
        <f t="shared" si="2587"/>
        <v>0</v>
      </c>
      <c r="KC345" s="435"/>
      <c r="KD345" s="426">
        <v>4.0</v>
      </c>
      <c r="KE345" s="427" t="s">
        <v>145</v>
      </c>
      <c r="KF345" s="428" t="s">
        <v>121</v>
      </c>
      <c r="KG345" s="428" t="s">
        <v>123</v>
      </c>
      <c r="KH345" s="429" t="str">
        <f>ADHB!LP345</f>
        <v/>
      </c>
      <c r="KI345" s="429"/>
      <c r="KJ345" s="429">
        <f t="shared" si="2588"/>
        <v>0</v>
      </c>
      <c r="KK345" s="430"/>
      <c r="KL345" s="429">
        <f t="shared" si="2589"/>
        <v>0</v>
      </c>
      <c r="KM345" s="431"/>
      <c r="KN345" s="432"/>
      <c r="KO345" s="432"/>
      <c r="KP345" s="429">
        <f t="shared" si="2590"/>
        <v>0</v>
      </c>
      <c r="KQ345" s="430">
        <v>0.294289866351475</v>
      </c>
      <c r="KR345" s="433">
        <f t="shared" si="2591"/>
        <v>0</v>
      </c>
      <c r="KS345" s="434">
        <f t="shared" si="2592"/>
        <v>0</v>
      </c>
      <c r="KT345" s="435"/>
      <c r="KU345" s="436"/>
    </row>
    <row r="346" ht="15.75" customHeight="1">
      <c r="A346" s="426">
        <v>5.0</v>
      </c>
      <c r="B346" s="427" t="s">
        <v>146</v>
      </c>
      <c r="C346" s="428" t="s">
        <v>121</v>
      </c>
      <c r="D346" s="428" t="s">
        <v>123</v>
      </c>
      <c r="E346" s="429" t="str">
        <f>ADHB!E346</f>
        <v/>
      </c>
      <c r="F346" s="429"/>
      <c r="G346" s="429">
        <f t="shared" si="2503"/>
        <v>0</v>
      </c>
      <c r="H346" s="430"/>
      <c r="I346" s="429">
        <f t="shared" si="2504"/>
        <v>0</v>
      </c>
      <c r="J346" s="431"/>
      <c r="K346" s="432"/>
      <c r="L346" s="432"/>
      <c r="M346" s="429">
        <f t="shared" si="2505"/>
        <v>0</v>
      </c>
      <c r="N346" s="430">
        <v>0.294289866351475</v>
      </c>
      <c r="O346" s="433">
        <f t="shared" si="2506"/>
        <v>0</v>
      </c>
      <c r="P346" s="434">
        <f t="shared" si="2507"/>
        <v>0</v>
      </c>
      <c r="Q346" s="435"/>
      <c r="R346" s="426">
        <v>5.0</v>
      </c>
      <c r="S346" s="427" t="s">
        <v>146</v>
      </c>
      <c r="T346" s="428" t="s">
        <v>121</v>
      </c>
      <c r="U346" s="428" t="s">
        <v>123</v>
      </c>
      <c r="V346" s="429" t="str">
        <f>ADHB!V346</f>
        <v/>
      </c>
      <c r="W346" s="429"/>
      <c r="X346" s="429">
        <f t="shared" si="2508"/>
        <v>0</v>
      </c>
      <c r="Y346" s="430"/>
      <c r="Z346" s="429">
        <f t="shared" si="2509"/>
        <v>0</v>
      </c>
      <c r="AA346" s="431"/>
      <c r="AB346" s="432"/>
      <c r="AC346" s="432"/>
      <c r="AD346" s="429">
        <f t="shared" si="2510"/>
        <v>0</v>
      </c>
      <c r="AE346" s="430">
        <v>0.294289866351475</v>
      </c>
      <c r="AF346" s="433">
        <f t="shared" si="2511"/>
        <v>0</v>
      </c>
      <c r="AG346" s="434">
        <f t="shared" si="2512"/>
        <v>0</v>
      </c>
      <c r="AH346" s="435"/>
      <c r="AI346" s="426">
        <v>5.0</v>
      </c>
      <c r="AJ346" s="427" t="s">
        <v>146</v>
      </c>
      <c r="AK346" s="428" t="s">
        <v>121</v>
      </c>
      <c r="AL346" s="428" t="s">
        <v>123</v>
      </c>
      <c r="AM346" s="429" t="str">
        <f>ADHB!AM346</f>
        <v/>
      </c>
      <c r="AN346" s="429"/>
      <c r="AO346" s="429">
        <f t="shared" si="2513"/>
        <v>0</v>
      </c>
      <c r="AP346" s="430"/>
      <c r="AQ346" s="429">
        <f t="shared" si="2514"/>
        <v>0</v>
      </c>
      <c r="AR346" s="431"/>
      <c r="AS346" s="432"/>
      <c r="AT346" s="432"/>
      <c r="AU346" s="429">
        <f t="shared" si="2515"/>
        <v>0</v>
      </c>
      <c r="AV346" s="430">
        <v>0.294289866351475</v>
      </c>
      <c r="AW346" s="433">
        <f t="shared" si="2516"/>
        <v>0</v>
      </c>
      <c r="AX346" s="434">
        <f t="shared" si="2517"/>
        <v>0</v>
      </c>
      <c r="AY346" s="435"/>
      <c r="AZ346" s="426">
        <v>5.0</v>
      </c>
      <c r="BA346" s="427" t="s">
        <v>146</v>
      </c>
      <c r="BB346" s="428" t="s">
        <v>121</v>
      </c>
      <c r="BC346" s="428" t="s">
        <v>123</v>
      </c>
      <c r="BD346" s="429" t="str">
        <f>ADHB!BD346</f>
        <v/>
      </c>
      <c r="BE346" s="429"/>
      <c r="BF346" s="429">
        <f t="shared" si="2518"/>
        <v>0</v>
      </c>
      <c r="BG346" s="430"/>
      <c r="BH346" s="429">
        <f t="shared" si="2519"/>
        <v>0</v>
      </c>
      <c r="BI346" s="431"/>
      <c r="BJ346" s="432"/>
      <c r="BK346" s="432"/>
      <c r="BL346" s="429">
        <f t="shared" si="2520"/>
        <v>0</v>
      </c>
      <c r="BM346" s="430">
        <v>0.294289866351475</v>
      </c>
      <c r="BN346" s="433">
        <f t="shared" si="2521"/>
        <v>0</v>
      </c>
      <c r="BO346" s="434">
        <f t="shared" si="2522"/>
        <v>0</v>
      </c>
      <c r="BP346" s="435"/>
      <c r="BQ346" s="426">
        <v>5.0</v>
      </c>
      <c r="BR346" s="427" t="s">
        <v>146</v>
      </c>
      <c r="BS346" s="428" t="s">
        <v>121</v>
      </c>
      <c r="BT346" s="428" t="s">
        <v>123</v>
      </c>
      <c r="BU346" s="429" t="str">
        <f>ADHB!BU346</f>
        <v/>
      </c>
      <c r="BV346" s="429"/>
      <c r="BW346" s="429">
        <f t="shared" si="2523"/>
        <v>0</v>
      </c>
      <c r="BX346" s="430"/>
      <c r="BY346" s="429">
        <f t="shared" si="2524"/>
        <v>0</v>
      </c>
      <c r="BZ346" s="431"/>
      <c r="CA346" s="432"/>
      <c r="CB346" s="432"/>
      <c r="CC346" s="429">
        <f t="shared" si="2525"/>
        <v>0</v>
      </c>
      <c r="CD346" s="430">
        <v>0.294289866351475</v>
      </c>
      <c r="CE346" s="433">
        <f t="shared" si="2526"/>
        <v>0</v>
      </c>
      <c r="CF346" s="434">
        <f t="shared" si="2527"/>
        <v>0</v>
      </c>
      <c r="CG346" s="435"/>
      <c r="CH346" s="426">
        <v>5.0</v>
      </c>
      <c r="CI346" s="427" t="s">
        <v>146</v>
      </c>
      <c r="CJ346" s="428" t="s">
        <v>121</v>
      </c>
      <c r="CK346" s="428" t="s">
        <v>123</v>
      </c>
      <c r="CL346" s="429" t="str">
        <f>ADHB!CL346</f>
        <v/>
      </c>
      <c r="CM346" s="429"/>
      <c r="CN346" s="429">
        <f t="shared" si="2528"/>
        <v>0</v>
      </c>
      <c r="CO346" s="430"/>
      <c r="CP346" s="429">
        <f t="shared" si="2529"/>
        <v>0</v>
      </c>
      <c r="CQ346" s="431"/>
      <c r="CR346" s="432"/>
      <c r="CS346" s="432"/>
      <c r="CT346" s="429">
        <f t="shared" si="2530"/>
        <v>0</v>
      </c>
      <c r="CU346" s="430">
        <v>0.294289866351475</v>
      </c>
      <c r="CV346" s="433">
        <f t="shared" si="2531"/>
        <v>0</v>
      </c>
      <c r="CW346" s="434">
        <f t="shared" si="2532"/>
        <v>0</v>
      </c>
      <c r="CX346" s="435"/>
      <c r="CY346" s="426">
        <v>5.0</v>
      </c>
      <c r="CZ346" s="427" t="s">
        <v>146</v>
      </c>
      <c r="DA346" s="428" t="s">
        <v>121</v>
      </c>
      <c r="DB346" s="428" t="s">
        <v>123</v>
      </c>
      <c r="DC346" s="429" t="str">
        <f>ADHB!DC346</f>
        <v/>
      </c>
      <c r="DD346" s="429"/>
      <c r="DE346" s="429">
        <f t="shared" si="2533"/>
        <v>0</v>
      </c>
      <c r="DF346" s="430"/>
      <c r="DG346" s="429">
        <f t="shared" si="2534"/>
        <v>0</v>
      </c>
      <c r="DH346" s="431"/>
      <c r="DI346" s="432"/>
      <c r="DJ346" s="432"/>
      <c r="DK346" s="429">
        <f t="shared" si="2535"/>
        <v>0</v>
      </c>
      <c r="DL346" s="430">
        <v>0.294289866351475</v>
      </c>
      <c r="DM346" s="433">
        <f t="shared" si="2536"/>
        <v>0</v>
      </c>
      <c r="DN346" s="434">
        <f t="shared" si="2537"/>
        <v>0</v>
      </c>
      <c r="DO346" s="435"/>
      <c r="DP346" s="426">
        <v>5.0</v>
      </c>
      <c r="DQ346" s="427" t="s">
        <v>146</v>
      </c>
      <c r="DR346" s="428" t="s">
        <v>121</v>
      </c>
      <c r="DS346" s="428" t="s">
        <v>123</v>
      </c>
      <c r="DT346" s="429" t="str">
        <f>ADHB!DT346</f>
        <v/>
      </c>
      <c r="DU346" s="429"/>
      <c r="DV346" s="429">
        <f t="shared" si="2538"/>
        <v>0</v>
      </c>
      <c r="DW346" s="430"/>
      <c r="DX346" s="429">
        <f t="shared" si="2539"/>
        <v>0</v>
      </c>
      <c r="DY346" s="431"/>
      <c r="DZ346" s="432"/>
      <c r="EA346" s="432"/>
      <c r="EB346" s="429">
        <f t="shared" si="2540"/>
        <v>0</v>
      </c>
      <c r="EC346" s="430">
        <v>0.294289866351475</v>
      </c>
      <c r="ED346" s="433">
        <f t="shared" si="2541"/>
        <v>0</v>
      </c>
      <c r="EE346" s="434">
        <f t="shared" si="2542"/>
        <v>0</v>
      </c>
      <c r="EF346" s="435"/>
      <c r="EG346" s="426">
        <v>5.0</v>
      </c>
      <c r="EH346" s="427" t="s">
        <v>146</v>
      </c>
      <c r="EI346" s="428" t="s">
        <v>121</v>
      </c>
      <c r="EJ346" s="428" t="s">
        <v>123</v>
      </c>
      <c r="EK346" s="429" t="str">
        <f>ADHB!EK346</f>
        <v/>
      </c>
      <c r="EL346" s="429"/>
      <c r="EM346" s="429">
        <f t="shared" si="2543"/>
        <v>0</v>
      </c>
      <c r="EN346" s="430"/>
      <c r="EO346" s="429">
        <f t="shared" si="2544"/>
        <v>0</v>
      </c>
      <c r="EP346" s="431"/>
      <c r="EQ346" s="432"/>
      <c r="ER346" s="432"/>
      <c r="ES346" s="429">
        <f t="shared" si="2545"/>
        <v>0</v>
      </c>
      <c r="ET346" s="430">
        <v>0.294289866351475</v>
      </c>
      <c r="EU346" s="433">
        <f t="shared" si="2546"/>
        <v>0</v>
      </c>
      <c r="EV346" s="434">
        <f t="shared" si="2547"/>
        <v>0</v>
      </c>
      <c r="EW346" s="435"/>
      <c r="EX346" s="426">
        <v>5.0</v>
      </c>
      <c r="EY346" s="427" t="s">
        <v>146</v>
      </c>
      <c r="EZ346" s="428" t="s">
        <v>121</v>
      </c>
      <c r="FA346" s="428" t="s">
        <v>123</v>
      </c>
      <c r="FB346" s="429" t="str">
        <f>ADHB!FB346</f>
        <v/>
      </c>
      <c r="FC346" s="429"/>
      <c r="FD346" s="429">
        <f t="shared" si="2548"/>
        <v>0</v>
      </c>
      <c r="FE346" s="430"/>
      <c r="FF346" s="429">
        <f t="shared" si="2549"/>
        <v>0</v>
      </c>
      <c r="FG346" s="431"/>
      <c r="FH346" s="432"/>
      <c r="FI346" s="432"/>
      <c r="FJ346" s="429">
        <f t="shared" si="2550"/>
        <v>0</v>
      </c>
      <c r="FK346" s="430">
        <v>0.294289866351475</v>
      </c>
      <c r="FL346" s="433">
        <f t="shared" si="2551"/>
        <v>0</v>
      </c>
      <c r="FM346" s="434">
        <f t="shared" si="2552"/>
        <v>0</v>
      </c>
      <c r="FN346" s="435"/>
      <c r="FO346" s="426">
        <v>5.0</v>
      </c>
      <c r="FP346" s="427" t="s">
        <v>146</v>
      </c>
      <c r="FQ346" s="428" t="s">
        <v>121</v>
      </c>
      <c r="FR346" s="428" t="s">
        <v>123</v>
      </c>
      <c r="FS346" s="429" t="str">
        <f>ADHB!FS346</f>
        <v/>
      </c>
      <c r="FT346" s="429"/>
      <c r="FU346" s="429">
        <f t="shared" si="2553"/>
        <v>0</v>
      </c>
      <c r="FV346" s="430"/>
      <c r="FW346" s="429">
        <f t="shared" si="2554"/>
        <v>0</v>
      </c>
      <c r="FX346" s="431"/>
      <c r="FY346" s="432"/>
      <c r="FZ346" s="432"/>
      <c r="GA346" s="429">
        <f t="shared" si="2555"/>
        <v>0</v>
      </c>
      <c r="GB346" s="430">
        <v>0.294289866351475</v>
      </c>
      <c r="GC346" s="433">
        <f t="shared" si="2556"/>
        <v>0</v>
      </c>
      <c r="GD346" s="434">
        <f t="shared" si="2557"/>
        <v>0</v>
      </c>
      <c r="GE346" s="435"/>
      <c r="GF346" s="426">
        <v>5.0</v>
      </c>
      <c r="GG346" s="427" t="s">
        <v>146</v>
      </c>
      <c r="GH346" s="428" t="s">
        <v>121</v>
      </c>
      <c r="GI346" s="428" t="s">
        <v>123</v>
      </c>
      <c r="GJ346" s="429" t="str">
        <f>ADHB!GJ346</f>
        <v/>
      </c>
      <c r="GK346" s="429"/>
      <c r="GL346" s="429">
        <f t="shared" si="2558"/>
        <v>0</v>
      </c>
      <c r="GM346" s="430"/>
      <c r="GN346" s="429">
        <f t="shared" si="2559"/>
        <v>0</v>
      </c>
      <c r="GO346" s="431"/>
      <c r="GP346" s="432"/>
      <c r="GQ346" s="432"/>
      <c r="GR346" s="429">
        <f t="shared" si="2560"/>
        <v>0</v>
      </c>
      <c r="GS346" s="430">
        <v>0.294289866351475</v>
      </c>
      <c r="GT346" s="433">
        <f t="shared" si="2561"/>
        <v>0</v>
      </c>
      <c r="GU346" s="434">
        <f t="shared" si="2562"/>
        <v>0</v>
      </c>
      <c r="GV346" s="435"/>
      <c r="GW346" s="426">
        <v>5.0</v>
      </c>
      <c r="GX346" s="427" t="s">
        <v>146</v>
      </c>
      <c r="GY346" s="428" t="s">
        <v>121</v>
      </c>
      <c r="GZ346" s="428" t="s">
        <v>123</v>
      </c>
      <c r="HA346" s="429" t="str">
        <f>ADHB!HA346</f>
        <v/>
      </c>
      <c r="HB346" s="429"/>
      <c r="HC346" s="429">
        <f t="shared" si="2563"/>
        <v>0</v>
      </c>
      <c r="HD346" s="430"/>
      <c r="HE346" s="429">
        <f t="shared" si="2564"/>
        <v>0</v>
      </c>
      <c r="HF346" s="431"/>
      <c r="HG346" s="432"/>
      <c r="HH346" s="432"/>
      <c r="HI346" s="429">
        <f t="shared" si="2565"/>
        <v>0</v>
      </c>
      <c r="HJ346" s="430">
        <v>0.294289866351475</v>
      </c>
      <c r="HK346" s="433">
        <f t="shared" si="2566"/>
        <v>0</v>
      </c>
      <c r="HL346" s="434">
        <f t="shared" si="2567"/>
        <v>0</v>
      </c>
      <c r="HM346" s="435"/>
      <c r="HN346" s="426">
        <v>5.0</v>
      </c>
      <c r="HO346" s="427" t="s">
        <v>146</v>
      </c>
      <c r="HP346" s="428" t="s">
        <v>121</v>
      </c>
      <c r="HQ346" s="428" t="s">
        <v>123</v>
      </c>
      <c r="HR346" s="429" t="str">
        <f>ADHB!HR346</f>
        <v/>
      </c>
      <c r="HS346" s="429"/>
      <c r="HT346" s="429">
        <f t="shared" si="2568"/>
        <v>0</v>
      </c>
      <c r="HU346" s="430"/>
      <c r="HV346" s="429">
        <f t="shared" si="2569"/>
        <v>0</v>
      </c>
      <c r="HW346" s="431"/>
      <c r="HX346" s="432"/>
      <c r="HY346" s="432"/>
      <c r="HZ346" s="429">
        <f t="shared" si="2570"/>
        <v>0</v>
      </c>
      <c r="IA346" s="430">
        <v>0.294289866351475</v>
      </c>
      <c r="IB346" s="433">
        <f t="shared" si="2571"/>
        <v>0</v>
      </c>
      <c r="IC346" s="434">
        <f t="shared" si="2572"/>
        <v>0</v>
      </c>
      <c r="ID346" s="435"/>
      <c r="IE346" s="426">
        <v>5.0</v>
      </c>
      <c r="IF346" s="427" t="s">
        <v>146</v>
      </c>
      <c r="IG346" s="428" t="s">
        <v>121</v>
      </c>
      <c r="IH346" s="428" t="s">
        <v>123</v>
      </c>
      <c r="II346" s="429" t="str">
        <f>ADHB!II346</f>
        <v/>
      </c>
      <c r="IJ346" s="429"/>
      <c r="IK346" s="429">
        <f t="shared" si="2573"/>
        <v>0</v>
      </c>
      <c r="IL346" s="430"/>
      <c r="IM346" s="429">
        <f t="shared" si="2574"/>
        <v>0</v>
      </c>
      <c r="IN346" s="431"/>
      <c r="IO346" s="432"/>
      <c r="IP346" s="432"/>
      <c r="IQ346" s="429">
        <f t="shared" si="2575"/>
        <v>0</v>
      </c>
      <c r="IR346" s="430">
        <v>0.294289866351475</v>
      </c>
      <c r="IS346" s="433">
        <f t="shared" si="2576"/>
        <v>0</v>
      </c>
      <c r="IT346" s="434">
        <f t="shared" si="2577"/>
        <v>0</v>
      </c>
      <c r="IU346" s="435"/>
      <c r="IV346" s="426">
        <v>5.0</v>
      </c>
      <c r="IW346" s="427" t="s">
        <v>146</v>
      </c>
      <c r="IX346" s="428" t="s">
        <v>121</v>
      </c>
      <c r="IY346" s="428" t="s">
        <v>123</v>
      </c>
      <c r="IZ346" s="429" t="str">
        <f>ADHB!IZ346</f>
        <v/>
      </c>
      <c r="JA346" s="429"/>
      <c r="JB346" s="429">
        <f t="shared" si="2578"/>
        <v>0</v>
      </c>
      <c r="JC346" s="430"/>
      <c r="JD346" s="429">
        <f t="shared" si="2579"/>
        <v>0</v>
      </c>
      <c r="JE346" s="431"/>
      <c r="JF346" s="432"/>
      <c r="JG346" s="432"/>
      <c r="JH346" s="429">
        <f t="shared" si="2580"/>
        <v>0</v>
      </c>
      <c r="JI346" s="430">
        <v>0.294289866351475</v>
      </c>
      <c r="JJ346" s="433">
        <f t="shared" si="2581"/>
        <v>0</v>
      </c>
      <c r="JK346" s="434">
        <f t="shared" si="2582"/>
        <v>0</v>
      </c>
      <c r="JL346" s="435"/>
      <c r="JM346" s="426">
        <v>5.0</v>
      </c>
      <c r="JN346" s="427" t="s">
        <v>146</v>
      </c>
      <c r="JO346" s="428" t="s">
        <v>121</v>
      </c>
      <c r="JP346" s="428" t="s">
        <v>123</v>
      </c>
      <c r="JQ346" s="429" t="str">
        <f>ADHB!KY346</f>
        <v/>
      </c>
      <c r="JR346" s="429"/>
      <c r="JS346" s="429">
        <f t="shared" si="2583"/>
        <v>0</v>
      </c>
      <c r="JT346" s="430"/>
      <c r="JU346" s="429">
        <f t="shared" si="2584"/>
        <v>0</v>
      </c>
      <c r="JV346" s="431"/>
      <c r="JW346" s="432"/>
      <c r="JX346" s="432"/>
      <c r="JY346" s="429">
        <f t="shared" si="2585"/>
        <v>0</v>
      </c>
      <c r="JZ346" s="430">
        <v>0.294289866351475</v>
      </c>
      <c r="KA346" s="433">
        <f t="shared" si="2586"/>
        <v>0</v>
      </c>
      <c r="KB346" s="434">
        <f t="shared" si="2587"/>
        <v>0</v>
      </c>
      <c r="KC346" s="435"/>
      <c r="KD346" s="426">
        <v>5.0</v>
      </c>
      <c r="KE346" s="427" t="s">
        <v>146</v>
      </c>
      <c r="KF346" s="428" t="s">
        <v>121</v>
      </c>
      <c r="KG346" s="428" t="s">
        <v>123</v>
      </c>
      <c r="KH346" s="429" t="str">
        <f>ADHB!LP346</f>
        <v/>
      </c>
      <c r="KI346" s="429"/>
      <c r="KJ346" s="429">
        <f t="shared" si="2588"/>
        <v>0</v>
      </c>
      <c r="KK346" s="430"/>
      <c r="KL346" s="429">
        <f t="shared" si="2589"/>
        <v>0</v>
      </c>
      <c r="KM346" s="431"/>
      <c r="KN346" s="432"/>
      <c r="KO346" s="432"/>
      <c r="KP346" s="429">
        <f t="shared" si="2590"/>
        <v>0</v>
      </c>
      <c r="KQ346" s="430">
        <v>0.294289866351475</v>
      </c>
      <c r="KR346" s="433">
        <f t="shared" si="2591"/>
        <v>0</v>
      </c>
      <c r="KS346" s="434">
        <f t="shared" si="2592"/>
        <v>0</v>
      </c>
      <c r="KT346" s="435"/>
      <c r="KU346" s="436"/>
    </row>
    <row r="347" ht="15.75" customHeight="1">
      <c r="A347" s="426">
        <v>6.0</v>
      </c>
      <c r="B347" s="427" t="s">
        <v>132</v>
      </c>
      <c r="C347" s="428" t="s">
        <v>121</v>
      </c>
      <c r="D347" s="428" t="s">
        <v>123</v>
      </c>
      <c r="E347" s="429" t="str">
        <f>ADHB!E347</f>
        <v/>
      </c>
      <c r="F347" s="429"/>
      <c r="G347" s="429">
        <f t="shared" si="2503"/>
        <v>0</v>
      </c>
      <c r="H347" s="430"/>
      <c r="I347" s="429">
        <f t="shared" si="2504"/>
        <v>0</v>
      </c>
      <c r="J347" s="431"/>
      <c r="K347" s="432"/>
      <c r="L347" s="432"/>
      <c r="M347" s="429">
        <f t="shared" si="2505"/>
        <v>0</v>
      </c>
      <c r="N347" s="430">
        <v>0.294289866351475</v>
      </c>
      <c r="O347" s="433">
        <f t="shared" si="2506"/>
        <v>0</v>
      </c>
      <c r="P347" s="434">
        <f t="shared" si="2507"/>
        <v>0</v>
      </c>
      <c r="Q347" s="435"/>
      <c r="R347" s="426">
        <v>6.0</v>
      </c>
      <c r="S347" s="427" t="s">
        <v>132</v>
      </c>
      <c r="T347" s="428" t="s">
        <v>121</v>
      </c>
      <c r="U347" s="428" t="s">
        <v>123</v>
      </c>
      <c r="V347" s="429" t="str">
        <f>ADHB!V347</f>
        <v/>
      </c>
      <c r="W347" s="429"/>
      <c r="X347" s="429">
        <f t="shared" si="2508"/>
        <v>0</v>
      </c>
      <c r="Y347" s="430"/>
      <c r="Z347" s="429">
        <f t="shared" si="2509"/>
        <v>0</v>
      </c>
      <c r="AA347" s="431"/>
      <c r="AB347" s="432"/>
      <c r="AC347" s="432"/>
      <c r="AD347" s="429">
        <f t="shared" si="2510"/>
        <v>0</v>
      </c>
      <c r="AE347" s="430">
        <v>0.294289866351475</v>
      </c>
      <c r="AF347" s="433">
        <f t="shared" si="2511"/>
        <v>0</v>
      </c>
      <c r="AG347" s="434">
        <f t="shared" si="2512"/>
        <v>0</v>
      </c>
      <c r="AH347" s="435"/>
      <c r="AI347" s="426">
        <v>6.0</v>
      </c>
      <c r="AJ347" s="427" t="s">
        <v>132</v>
      </c>
      <c r="AK347" s="428" t="s">
        <v>121</v>
      </c>
      <c r="AL347" s="428" t="s">
        <v>123</v>
      </c>
      <c r="AM347" s="429" t="str">
        <f>ADHB!AM347</f>
        <v/>
      </c>
      <c r="AN347" s="429"/>
      <c r="AO347" s="429">
        <f t="shared" si="2513"/>
        <v>0</v>
      </c>
      <c r="AP347" s="430"/>
      <c r="AQ347" s="429">
        <f t="shared" si="2514"/>
        <v>0</v>
      </c>
      <c r="AR347" s="431"/>
      <c r="AS347" s="432"/>
      <c r="AT347" s="432"/>
      <c r="AU347" s="429">
        <f t="shared" si="2515"/>
        <v>0</v>
      </c>
      <c r="AV347" s="430">
        <v>0.294289866351475</v>
      </c>
      <c r="AW347" s="433">
        <f t="shared" si="2516"/>
        <v>0</v>
      </c>
      <c r="AX347" s="434">
        <f t="shared" si="2517"/>
        <v>0</v>
      </c>
      <c r="AY347" s="435"/>
      <c r="AZ347" s="426">
        <v>6.0</v>
      </c>
      <c r="BA347" s="427" t="s">
        <v>132</v>
      </c>
      <c r="BB347" s="428" t="s">
        <v>121</v>
      </c>
      <c r="BC347" s="428" t="s">
        <v>123</v>
      </c>
      <c r="BD347" s="429" t="str">
        <f>ADHB!BD347</f>
        <v/>
      </c>
      <c r="BE347" s="429"/>
      <c r="BF347" s="429">
        <f t="shared" si="2518"/>
        <v>0</v>
      </c>
      <c r="BG347" s="430"/>
      <c r="BH347" s="429">
        <f t="shared" si="2519"/>
        <v>0</v>
      </c>
      <c r="BI347" s="431"/>
      <c r="BJ347" s="432"/>
      <c r="BK347" s="432"/>
      <c r="BL347" s="429">
        <f t="shared" si="2520"/>
        <v>0</v>
      </c>
      <c r="BM347" s="430">
        <v>0.294289866351475</v>
      </c>
      <c r="BN347" s="433">
        <f t="shared" si="2521"/>
        <v>0</v>
      </c>
      <c r="BO347" s="434">
        <f t="shared" si="2522"/>
        <v>0</v>
      </c>
      <c r="BP347" s="435"/>
      <c r="BQ347" s="426">
        <v>6.0</v>
      </c>
      <c r="BR347" s="427" t="s">
        <v>132</v>
      </c>
      <c r="BS347" s="428" t="s">
        <v>121</v>
      </c>
      <c r="BT347" s="428" t="s">
        <v>123</v>
      </c>
      <c r="BU347" s="429" t="str">
        <f>ADHB!BU347</f>
        <v/>
      </c>
      <c r="BV347" s="429"/>
      <c r="BW347" s="429">
        <f t="shared" si="2523"/>
        <v>0</v>
      </c>
      <c r="BX347" s="430"/>
      <c r="BY347" s="429">
        <f t="shared" si="2524"/>
        <v>0</v>
      </c>
      <c r="BZ347" s="431"/>
      <c r="CA347" s="432"/>
      <c r="CB347" s="432"/>
      <c r="CC347" s="429">
        <f t="shared" si="2525"/>
        <v>0</v>
      </c>
      <c r="CD347" s="430">
        <v>0.294289866351475</v>
      </c>
      <c r="CE347" s="433">
        <f t="shared" si="2526"/>
        <v>0</v>
      </c>
      <c r="CF347" s="434">
        <f t="shared" si="2527"/>
        <v>0</v>
      </c>
      <c r="CG347" s="435"/>
      <c r="CH347" s="426">
        <v>6.0</v>
      </c>
      <c r="CI347" s="427" t="s">
        <v>132</v>
      </c>
      <c r="CJ347" s="428" t="s">
        <v>121</v>
      </c>
      <c r="CK347" s="428" t="s">
        <v>123</v>
      </c>
      <c r="CL347" s="429" t="str">
        <f>ADHB!CL347</f>
        <v/>
      </c>
      <c r="CM347" s="429"/>
      <c r="CN347" s="429">
        <f t="shared" si="2528"/>
        <v>0</v>
      </c>
      <c r="CO347" s="430"/>
      <c r="CP347" s="429">
        <f t="shared" si="2529"/>
        <v>0</v>
      </c>
      <c r="CQ347" s="431"/>
      <c r="CR347" s="432"/>
      <c r="CS347" s="432"/>
      <c r="CT347" s="429">
        <f t="shared" si="2530"/>
        <v>0</v>
      </c>
      <c r="CU347" s="430">
        <v>0.294289866351475</v>
      </c>
      <c r="CV347" s="433">
        <f t="shared" si="2531"/>
        <v>0</v>
      </c>
      <c r="CW347" s="434">
        <f t="shared" si="2532"/>
        <v>0</v>
      </c>
      <c r="CX347" s="435"/>
      <c r="CY347" s="426">
        <v>6.0</v>
      </c>
      <c r="CZ347" s="427" t="s">
        <v>132</v>
      </c>
      <c r="DA347" s="428" t="s">
        <v>121</v>
      </c>
      <c r="DB347" s="428" t="s">
        <v>123</v>
      </c>
      <c r="DC347" s="429" t="str">
        <f>ADHB!DC347</f>
        <v/>
      </c>
      <c r="DD347" s="429"/>
      <c r="DE347" s="429">
        <f t="shared" si="2533"/>
        <v>0</v>
      </c>
      <c r="DF347" s="430"/>
      <c r="DG347" s="429">
        <f t="shared" si="2534"/>
        <v>0</v>
      </c>
      <c r="DH347" s="431"/>
      <c r="DI347" s="432"/>
      <c r="DJ347" s="432"/>
      <c r="DK347" s="429">
        <f t="shared" si="2535"/>
        <v>0</v>
      </c>
      <c r="DL347" s="430">
        <v>0.294289866351475</v>
      </c>
      <c r="DM347" s="433">
        <f t="shared" si="2536"/>
        <v>0</v>
      </c>
      <c r="DN347" s="434">
        <f t="shared" si="2537"/>
        <v>0</v>
      </c>
      <c r="DO347" s="435"/>
      <c r="DP347" s="426">
        <v>6.0</v>
      </c>
      <c r="DQ347" s="427" t="s">
        <v>132</v>
      </c>
      <c r="DR347" s="428" t="s">
        <v>121</v>
      </c>
      <c r="DS347" s="428" t="s">
        <v>123</v>
      </c>
      <c r="DT347" s="429" t="str">
        <f>ADHB!DT347</f>
        <v/>
      </c>
      <c r="DU347" s="429"/>
      <c r="DV347" s="429">
        <f t="shared" si="2538"/>
        <v>0</v>
      </c>
      <c r="DW347" s="430"/>
      <c r="DX347" s="429">
        <f t="shared" si="2539"/>
        <v>0</v>
      </c>
      <c r="DY347" s="431"/>
      <c r="DZ347" s="432"/>
      <c r="EA347" s="432"/>
      <c r="EB347" s="429">
        <f t="shared" si="2540"/>
        <v>0</v>
      </c>
      <c r="EC347" s="430">
        <v>0.294289866351475</v>
      </c>
      <c r="ED347" s="433">
        <f t="shared" si="2541"/>
        <v>0</v>
      </c>
      <c r="EE347" s="434">
        <f t="shared" si="2542"/>
        <v>0</v>
      </c>
      <c r="EF347" s="435"/>
      <c r="EG347" s="426">
        <v>6.0</v>
      </c>
      <c r="EH347" s="427" t="s">
        <v>132</v>
      </c>
      <c r="EI347" s="428" t="s">
        <v>121</v>
      </c>
      <c r="EJ347" s="428" t="s">
        <v>123</v>
      </c>
      <c r="EK347" s="429" t="str">
        <f>ADHB!EK347</f>
        <v/>
      </c>
      <c r="EL347" s="429"/>
      <c r="EM347" s="429">
        <f t="shared" si="2543"/>
        <v>0</v>
      </c>
      <c r="EN347" s="430"/>
      <c r="EO347" s="429">
        <f t="shared" si="2544"/>
        <v>0</v>
      </c>
      <c r="EP347" s="431"/>
      <c r="EQ347" s="432"/>
      <c r="ER347" s="432"/>
      <c r="ES347" s="429">
        <f t="shared" si="2545"/>
        <v>0</v>
      </c>
      <c r="ET347" s="430">
        <v>0.294289866351475</v>
      </c>
      <c r="EU347" s="433">
        <f t="shared" si="2546"/>
        <v>0</v>
      </c>
      <c r="EV347" s="434">
        <f t="shared" si="2547"/>
        <v>0</v>
      </c>
      <c r="EW347" s="435"/>
      <c r="EX347" s="426">
        <v>6.0</v>
      </c>
      <c r="EY347" s="427" t="s">
        <v>132</v>
      </c>
      <c r="EZ347" s="428" t="s">
        <v>121</v>
      </c>
      <c r="FA347" s="428" t="s">
        <v>123</v>
      </c>
      <c r="FB347" s="429" t="str">
        <f>ADHB!FB347</f>
        <v/>
      </c>
      <c r="FC347" s="429"/>
      <c r="FD347" s="429">
        <f t="shared" si="2548"/>
        <v>0</v>
      </c>
      <c r="FE347" s="430"/>
      <c r="FF347" s="429">
        <f t="shared" si="2549"/>
        <v>0</v>
      </c>
      <c r="FG347" s="431"/>
      <c r="FH347" s="432"/>
      <c r="FI347" s="432"/>
      <c r="FJ347" s="429">
        <f t="shared" si="2550"/>
        <v>0</v>
      </c>
      <c r="FK347" s="430">
        <v>0.294289866351475</v>
      </c>
      <c r="FL347" s="433">
        <f t="shared" si="2551"/>
        <v>0</v>
      </c>
      <c r="FM347" s="434">
        <f t="shared" si="2552"/>
        <v>0</v>
      </c>
      <c r="FN347" s="435"/>
      <c r="FO347" s="426">
        <v>6.0</v>
      </c>
      <c r="FP347" s="427" t="s">
        <v>132</v>
      </c>
      <c r="FQ347" s="428" t="s">
        <v>121</v>
      </c>
      <c r="FR347" s="428" t="s">
        <v>123</v>
      </c>
      <c r="FS347" s="429" t="str">
        <f>ADHB!FS347</f>
        <v/>
      </c>
      <c r="FT347" s="429"/>
      <c r="FU347" s="429">
        <f t="shared" si="2553"/>
        <v>0</v>
      </c>
      <c r="FV347" s="430"/>
      <c r="FW347" s="429">
        <f t="shared" si="2554"/>
        <v>0</v>
      </c>
      <c r="FX347" s="431"/>
      <c r="FY347" s="432"/>
      <c r="FZ347" s="432"/>
      <c r="GA347" s="429">
        <f t="shared" si="2555"/>
        <v>0</v>
      </c>
      <c r="GB347" s="430">
        <v>0.294289866351475</v>
      </c>
      <c r="GC347" s="433">
        <f t="shared" si="2556"/>
        <v>0</v>
      </c>
      <c r="GD347" s="434">
        <f t="shared" si="2557"/>
        <v>0</v>
      </c>
      <c r="GE347" s="435"/>
      <c r="GF347" s="426">
        <v>6.0</v>
      </c>
      <c r="GG347" s="427" t="s">
        <v>132</v>
      </c>
      <c r="GH347" s="428" t="s">
        <v>121</v>
      </c>
      <c r="GI347" s="428" t="s">
        <v>123</v>
      </c>
      <c r="GJ347" s="429" t="str">
        <f>ADHB!GJ347</f>
        <v/>
      </c>
      <c r="GK347" s="429"/>
      <c r="GL347" s="429">
        <f t="shared" si="2558"/>
        <v>0</v>
      </c>
      <c r="GM347" s="430"/>
      <c r="GN347" s="429">
        <f t="shared" si="2559"/>
        <v>0</v>
      </c>
      <c r="GO347" s="431"/>
      <c r="GP347" s="432"/>
      <c r="GQ347" s="432"/>
      <c r="GR347" s="429">
        <f t="shared" si="2560"/>
        <v>0</v>
      </c>
      <c r="GS347" s="430">
        <v>0.294289866351475</v>
      </c>
      <c r="GT347" s="433">
        <f t="shared" si="2561"/>
        <v>0</v>
      </c>
      <c r="GU347" s="434">
        <f t="shared" si="2562"/>
        <v>0</v>
      </c>
      <c r="GV347" s="435"/>
      <c r="GW347" s="426">
        <v>6.0</v>
      </c>
      <c r="GX347" s="427" t="s">
        <v>132</v>
      </c>
      <c r="GY347" s="428" t="s">
        <v>121</v>
      </c>
      <c r="GZ347" s="428" t="s">
        <v>123</v>
      </c>
      <c r="HA347" s="429" t="str">
        <f>ADHB!HA347</f>
        <v/>
      </c>
      <c r="HB347" s="429"/>
      <c r="HC347" s="429">
        <f t="shared" si="2563"/>
        <v>0</v>
      </c>
      <c r="HD347" s="430"/>
      <c r="HE347" s="429">
        <f t="shared" si="2564"/>
        <v>0</v>
      </c>
      <c r="HF347" s="431"/>
      <c r="HG347" s="432"/>
      <c r="HH347" s="432"/>
      <c r="HI347" s="429">
        <f t="shared" si="2565"/>
        <v>0</v>
      </c>
      <c r="HJ347" s="430">
        <v>0.294289866351475</v>
      </c>
      <c r="HK347" s="433">
        <f t="shared" si="2566"/>
        <v>0</v>
      </c>
      <c r="HL347" s="434">
        <f t="shared" si="2567"/>
        <v>0</v>
      </c>
      <c r="HM347" s="435"/>
      <c r="HN347" s="426">
        <v>6.0</v>
      </c>
      <c r="HO347" s="427" t="s">
        <v>132</v>
      </c>
      <c r="HP347" s="428" t="s">
        <v>121</v>
      </c>
      <c r="HQ347" s="428" t="s">
        <v>123</v>
      </c>
      <c r="HR347" s="429" t="str">
        <f>ADHB!HR347</f>
        <v/>
      </c>
      <c r="HS347" s="429"/>
      <c r="HT347" s="429">
        <f t="shared" si="2568"/>
        <v>0</v>
      </c>
      <c r="HU347" s="430"/>
      <c r="HV347" s="429">
        <f t="shared" si="2569"/>
        <v>0</v>
      </c>
      <c r="HW347" s="431"/>
      <c r="HX347" s="432"/>
      <c r="HY347" s="432"/>
      <c r="HZ347" s="429">
        <f t="shared" si="2570"/>
        <v>0</v>
      </c>
      <c r="IA347" s="430">
        <v>0.294289866351475</v>
      </c>
      <c r="IB347" s="433">
        <f t="shared" si="2571"/>
        <v>0</v>
      </c>
      <c r="IC347" s="434">
        <f t="shared" si="2572"/>
        <v>0</v>
      </c>
      <c r="ID347" s="435"/>
      <c r="IE347" s="426">
        <v>6.0</v>
      </c>
      <c r="IF347" s="427" t="s">
        <v>132</v>
      </c>
      <c r="IG347" s="428" t="s">
        <v>121</v>
      </c>
      <c r="IH347" s="428" t="s">
        <v>123</v>
      </c>
      <c r="II347" s="429" t="str">
        <f>ADHB!II347</f>
        <v/>
      </c>
      <c r="IJ347" s="429"/>
      <c r="IK347" s="429">
        <f t="shared" si="2573"/>
        <v>0</v>
      </c>
      <c r="IL347" s="430"/>
      <c r="IM347" s="429">
        <f t="shared" si="2574"/>
        <v>0</v>
      </c>
      <c r="IN347" s="431"/>
      <c r="IO347" s="432"/>
      <c r="IP347" s="432"/>
      <c r="IQ347" s="429">
        <f t="shared" si="2575"/>
        <v>0</v>
      </c>
      <c r="IR347" s="430">
        <v>0.294289866351475</v>
      </c>
      <c r="IS347" s="433">
        <f t="shared" si="2576"/>
        <v>0</v>
      </c>
      <c r="IT347" s="434">
        <f t="shared" si="2577"/>
        <v>0</v>
      </c>
      <c r="IU347" s="435"/>
      <c r="IV347" s="426">
        <v>6.0</v>
      </c>
      <c r="IW347" s="427" t="s">
        <v>132</v>
      </c>
      <c r="IX347" s="428" t="s">
        <v>121</v>
      </c>
      <c r="IY347" s="428" t="s">
        <v>123</v>
      </c>
      <c r="IZ347" s="429" t="str">
        <f>ADHB!IZ347</f>
        <v/>
      </c>
      <c r="JA347" s="429"/>
      <c r="JB347" s="429">
        <f t="shared" si="2578"/>
        <v>0</v>
      </c>
      <c r="JC347" s="430"/>
      <c r="JD347" s="429">
        <f t="shared" si="2579"/>
        <v>0</v>
      </c>
      <c r="JE347" s="431"/>
      <c r="JF347" s="432"/>
      <c r="JG347" s="432"/>
      <c r="JH347" s="429">
        <f t="shared" si="2580"/>
        <v>0</v>
      </c>
      <c r="JI347" s="430">
        <v>0.294289866351475</v>
      </c>
      <c r="JJ347" s="433">
        <f t="shared" si="2581"/>
        <v>0</v>
      </c>
      <c r="JK347" s="434">
        <f t="shared" si="2582"/>
        <v>0</v>
      </c>
      <c r="JL347" s="435"/>
      <c r="JM347" s="426">
        <v>6.0</v>
      </c>
      <c r="JN347" s="427" t="s">
        <v>132</v>
      </c>
      <c r="JO347" s="428" t="s">
        <v>121</v>
      </c>
      <c r="JP347" s="428" t="s">
        <v>123</v>
      </c>
      <c r="JQ347" s="429" t="str">
        <f>ADHB!KY347</f>
        <v/>
      </c>
      <c r="JR347" s="429"/>
      <c r="JS347" s="429">
        <f t="shared" si="2583"/>
        <v>0</v>
      </c>
      <c r="JT347" s="430"/>
      <c r="JU347" s="429">
        <f t="shared" si="2584"/>
        <v>0</v>
      </c>
      <c r="JV347" s="431"/>
      <c r="JW347" s="432"/>
      <c r="JX347" s="432"/>
      <c r="JY347" s="429">
        <f t="shared" si="2585"/>
        <v>0</v>
      </c>
      <c r="JZ347" s="430">
        <v>0.294289866351475</v>
      </c>
      <c r="KA347" s="433">
        <f t="shared" si="2586"/>
        <v>0</v>
      </c>
      <c r="KB347" s="434">
        <f t="shared" si="2587"/>
        <v>0</v>
      </c>
      <c r="KC347" s="435"/>
      <c r="KD347" s="426">
        <v>6.0</v>
      </c>
      <c r="KE347" s="427" t="s">
        <v>132</v>
      </c>
      <c r="KF347" s="428" t="s">
        <v>121</v>
      </c>
      <c r="KG347" s="428" t="s">
        <v>123</v>
      </c>
      <c r="KH347" s="429" t="str">
        <f>ADHB!LP347</f>
        <v/>
      </c>
      <c r="KI347" s="429"/>
      <c r="KJ347" s="429">
        <f t="shared" si="2588"/>
        <v>0</v>
      </c>
      <c r="KK347" s="430"/>
      <c r="KL347" s="429">
        <f t="shared" si="2589"/>
        <v>0</v>
      </c>
      <c r="KM347" s="431"/>
      <c r="KN347" s="432"/>
      <c r="KO347" s="432"/>
      <c r="KP347" s="429">
        <f t="shared" si="2590"/>
        <v>0</v>
      </c>
      <c r="KQ347" s="430">
        <v>0.294289866351475</v>
      </c>
      <c r="KR347" s="433">
        <f t="shared" si="2591"/>
        <v>0</v>
      </c>
      <c r="KS347" s="434">
        <f t="shared" si="2592"/>
        <v>0</v>
      </c>
      <c r="KT347" s="435"/>
      <c r="KU347" s="436"/>
    </row>
    <row r="348" ht="15.75" customHeight="1">
      <c r="A348" s="426">
        <v>7.0</v>
      </c>
      <c r="B348" s="427" t="s">
        <v>132</v>
      </c>
      <c r="C348" s="428" t="s">
        <v>121</v>
      </c>
      <c r="D348" s="428" t="s">
        <v>123</v>
      </c>
      <c r="E348" s="429" t="str">
        <f>ADHB!E348</f>
        <v/>
      </c>
      <c r="F348" s="429"/>
      <c r="G348" s="429">
        <f t="shared" si="2503"/>
        <v>0</v>
      </c>
      <c r="H348" s="430"/>
      <c r="I348" s="429">
        <f t="shared" si="2504"/>
        <v>0</v>
      </c>
      <c r="J348" s="431"/>
      <c r="K348" s="432"/>
      <c r="L348" s="432"/>
      <c r="M348" s="429">
        <f t="shared" si="2505"/>
        <v>0</v>
      </c>
      <c r="N348" s="430">
        <v>0.294289866351475</v>
      </c>
      <c r="O348" s="433">
        <f t="shared" si="2506"/>
        <v>0</v>
      </c>
      <c r="P348" s="434">
        <f t="shared" si="2507"/>
        <v>0</v>
      </c>
      <c r="Q348" s="435"/>
      <c r="R348" s="426">
        <v>7.0</v>
      </c>
      <c r="S348" s="427" t="s">
        <v>132</v>
      </c>
      <c r="T348" s="428" t="s">
        <v>121</v>
      </c>
      <c r="U348" s="428" t="s">
        <v>123</v>
      </c>
      <c r="V348" s="429" t="str">
        <f>ADHB!V348</f>
        <v/>
      </c>
      <c r="W348" s="429"/>
      <c r="X348" s="429">
        <f t="shared" si="2508"/>
        <v>0</v>
      </c>
      <c r="Y348" s="430"/>
      <c r="Z348" s="429">
        <f t="shared" si="2509"/>
        <v>0</v>
      </c>
      <c r="AA348" s="431"/>
      <c r="AB348" s="432"/>
      <c r="AC348" s="432"/>
      <c r="AD348" s="429">
        <f t="shared" si="2510"/>
        <v>0</v>
      </c>
      <c r="AE348" s="430">
        <v>0.294289866351475</v>
      </c>
      <c r="AF348" s="433">
        <f t="shared" si="2511"/>
        <v>0</v>
      </c>
      <c r="AG348" s="434">
        <f t="shared" si="2512"/>
        <v>0</v>
      </c>
      <c r="AH348" s="435"/>
      <c r="AI348" s="426">
        <v>7.0</v>
      </c>
      <c r="AJ348" s="427" t="s">
        <v>132</v>
      </c>
      <c r="AK348" s="428" t="s">
        <v>121</v>
      </c>
      <c r="AL348" s="428" t="s">
        <v>123</v>
      </c>
      <c r="AM348" s="429" t="str">
        <f>ADHB!AM348</f>
        <v/>
      </c>
      <c r="AN348" s="429"/>
      <c r="AO348" s="429">
        <f t="shared" si="2513"/>
        <v>0</v>
      </c>
      <c r="AP348" s="430"/>
      <c r="AQ348" s="429">
        <f t="shared" si="2514"/>
        <v>0</v>
      </c>
      <c r="AR348" s="431"/>
      <c r="AS348" s="432"/>
      <c r="AT348" s="432"/>
      <c r="AU348" s="429">
        <f t="shared" si="2515"/>
        <v>0</v>
      </c>
      <c r="AV348" s="430">
        <v>0.294289866351475</v>
      </c>
      <c r="AW348" s="433">
        <f t="shared" si="2516"/>
        <v>0</v>
      </c>
      <c r="AX348" s="434">
        <f t="shared" si="2517"/>
        <v>0</v>
      </c>
      <c r="AY348" s="435"/>
      <c r="AZ348" s="426">
        <v>7.0</v>
      </c>
      <c r="BA348" s="427" t="s">
        <v>132</v>
      </c>
      <c r="BB348" s="428" t="s">
        <v>121</v>
      </c>
      <c r="BC348" s="428" t="s">
        <v>123</v>
      </c>
      <c r="BD348" s="429" t="str">
        <f>ADHB!BD348</f>
        <v/>
      </c>
      <c r="BE348" s="429"/>
      <c r="BF348" s="429">
        <f t="shared" si="2518"/>
        <v>0</v>
      </c>
      <c r="BG348" s="430"/>
      <c r="BH348" s="429">
        <f t="shared" si="2519"/>
        <v>0</v>
      </c>
      <c r="BI348" s="431"/>
      <c r="BJ348" s="432"/>
      <c r="BK348" s="432"/>
      <c r="BL348" s="429">
        <f t="shared" si="2520"/>
        <v>0</v>
      </c>
      <c r="BM348" s="430">
        <v>0.294289866351475</v>
      </c>
      <c r="BN348" s="433">
        <f t="shared" si="2521"/>
        <v>0</v>
      </c>
      <c r="BO348" s="434">
        <f t="shared" si="2522"/>
        <v>0</v>
      </c>
      <c r="BP348" s="435"/>
      <c r="BQ348" s="426">
        <v>7.0</v>
      </c>
      <c r="BR348" s="427" t="s">
        <v>132</v>
      </c>
      <c r="BS348" s="428" t="s">
        <v>121</v>
      </c>
      <c r="BT348" s="428" t="s">
        <v>123</v>
      </c>
      <c r="BU348" s="429" t="str">
        <f>ADHB!BU348</f>
        <v/>
      </c>
      <c r="BV348" s="429"/>
      <c r="BW348" s="429">
        <f t="shared" si="2523"/>
        <v>0</v>
      </c>
      <c r="BX348" s="430"/>
      <c r="BY348" s="429">
        <f t="shared" si="2524"/>
        <v>0</v>
      </c>
      <c r="BZ348" s="431"/>
      <c r="CA348" s="432"/>
      <c r="CB348" s="432"/>
      <c r="CC348" s="429">
        <f t="shared" si="2525"/>
        <v>0</v>
      </c>
      <c r="CD348" s="430">
        <v>0.294289866351475</v>
      </c>
      <c r="CE348" s="433">
        <f t="shared" si="2526"/>
        <v>0</v>
      </c>
      <c r="CF348" s="434">
        <f t="shared" si="2527"/>
        <v>0</v>
      </c>
      <c r="CG348" s="435"/>
      <c r="CH348" s="426">
        <v>7.0</v>
      </c>
      <c r="CI348" s="427" t="s">
        <v>132</v>
      </c>
      <c r="CJ348" s="428" t="s">
        <v>121</v>
      </c>
      <c r="CK348" s="428" t="s">
        <v>123</v>
      </c>
      <c r="CL348" s="429" t="str">
        <f>ADHB!CL348</f>
        <v/>
      </c>
      <c r="CM348" s="429"/>
      <c r="CN348" s="429">
        <f t="shared" si="2528"/>
        <v>0</v>
      </c>
      <c r="CO348" s="430"/>
      <c r="CP348" s="429">
        <f t="shared" si="2529"/>
        <v>0</v>
      </c>
      <c r="CQ348" s="431"/>
      <c r="CR348" s="432"/>
      <c r="CS348" s="432"/>
      <c r="CT348" s="429">
        <f t="shared" si="2530"/>
        <v>0</v>
      </c>
      <c r="CU348" s="430">
        <v>0.294289866351475</v>
      </c>
      <c r="CV348" s="433">
        <f t="shared" si="2531"/>
        <v>0</v>
      </c>
      <c r="CW348" s="434">
        <f t="shared" si="2532"/>
        <v>0</v>
      </c>
      <c r="CX348" s="435"/>
      <c r="CY348" s="426">
        <v>7.0</v>
      </c>
      <c r="CZ348" s="427" t="s">
        <v>132</v>
      </c>
      <c r="DA348" s="428" t="s">
        <v>121</v>
      </c>
      <c r="DB348" s="428" t="s">
        <v>123</v>
      </c>
      <c r="DC348" s="429" t="str">
        <f>ADHB!DC348</f>
        <v/>
      </c>
      <c r="DD348" s="429"/>
      <c r="DE348" s="429">
        <f t="shared" si="2533"/>
        <v>0</v>
      </c>
      <c r="DF348" s="430"/>
      <c r="DG348" s="429">
        <f t="shared" si="2534"/>
        <v>0</v>
      </c>
      <c r="DH348" s="431"/>
      <c r="DI348" s="432"/>
      <c r="DJ348" s="432"/>
      <c r="DK348" s="429">
        <f t="shared" si="2535"/>
        <v>0</v>
      </c>
      <c r="DL348" s="430">
        <v>0.294289866351475</v>
      </c>
      <c r="DM348" s="433">
        <f t="shared" si="2536"/>
        <v>0</v>
      </c>
      <c r="DN348" s="434">
        <f t="shared" si="2537"/>
        <v>0</v>
      </c>
      <c r="DO348" s="435"/>
      <c r="DP348" s="426">
        <v>7.0</v>
      </c>
      <c r="DQ348" s="427" t="s">
        <v>132</v>
      </c>
      <c r="DR348" s="428" t="s">
        <v>121</v>
      </c>
      <c r="DS348" s="428" t="s">
        <v>123</v>
      </c>
      <c r="DT348" s="429" t="str">
        <f>ADHB!DT348</f>
        <v/>
      </c>
      <c r="DU348" s="429"/>
      <c r="DV348" s="429">
        <f t="shared" si="2538"/>
        <v>0</v>
      </c>
      <c r="DW348" s="430"/>
      <c r="DX348" s="429">
        <f t="shared" si="2539"/>
        <v>0</v>
      </c>
      <c r="DY348" s="431"/>
      <c r="DZ348" s="432"/>
      <c r="EA348" s="432"/>
      <c r="EB348" s="429">
        <f t="shared" si="2540"/>
        <v>0</v>
      </c>
      <c r="EC348" s="430">
        <v>0.294289866351475</v>
      </c>
      <c r="ED348" s="433">
        <f t="shared" si="2541"/>
        <v>0</v>
      </c>
      <c r="EE348" s="434">
        <f t="shared" si="2542"/>
        <v>0</v>
      </c>
      <c r="EF348" s="435"/>
      <c r="EG348" s="426">
        <v>7.0</v>
      </c>
      <c r="EH348" s="427" t="s">
        <v>132</v>
      </c>
      <c r="EI348" s="428" t="s">
        <v>121</v>
      </c>
      <c r="EJ348" s="428" t="s">
        <v>123</v>
      </c>
      <c r="EK348" s="429" t="str">
        <f>ADHB!EK348</f>
        <v/>
      </c>
      <c r="EL348" s="429"/>
      <c r="EM348" s="429">
        <f t="shared" si="2543"/>
        <v>0</v>
      </c>
      <c r="EN348" s="430"/>
      <c r="EO348" s="429">
        <f t="shared" si="2544"/>
        <v>0</v>
      </c>
      <c r="EP348" s="431"/>
      <c r="EQ348" s="432"/>
      <c r="ER348" s="432"/>
      <c r="ES348" s="429">
        <f t="shared" si="2545"/>
        <v>0</v>
      </c>
      <c r="ET348" s="430">
        <v>0.294289866351475</v>
      </c>
      <c r="EU348" s="433">
        <f t="shared" si="2546"/>
        <v>0</v>
      </c>
      <c r="EV348" s="434">
        <f t="shared" si="2547"/>
        <v>0</v>
      </c>
      <c r="EW348" s="435"/>
      <c r="EX348" s="426">
        <v>7.0</v>
      </c>
      <c r="EY348" s="427" t="s">
        <v>132</v>
      </c>
      <c r="EZ348" s="428" t="s">
        <v>121</v>
      </c>
      <c r="FA348" s="428" t="s">
        <v>123</v>
      </c>
      <c r="FB348" s="429" t="str">
        <f>ADHB!FB348</f>
        <v/>
      </c>
      <c r="FC348" s="429"/>
      <c r="FD348" s="429">
        <f t="shared" si="2548"/>
        <v>0</v>
      </c>
      <c r="FE348" s="430"/>
      <c r="FF348" s="429">
        <f t="shared" si="2549"/>
        <v>0</v>
      </c>
      <c r="FG348" s="431"/>
      <c r="FH348" s="432"/>
      <c r="FI348" s="432"/>
      <c r="FJ348" s="429">
        <f t="shared" si="2550"/>
        <v>0</v>
      </c>
      <c r="FK348" s="430">
        <v>0.294289866351475</v>
      </c>
      <c r="FL348" s="433">
        <f t="shared" si="2551"/>
        <v>0</v>
      </c>
      <c r="FM348" s="434">
        <f t="shared" si="2552"/>
        <v>0</v>
      </c>
      <c r="FN348" s="435"/>
      <c r="FO348" s="426">
        <v>7.0</v>
      </c>
      <c r="FP348" s="427" t="s">
        <v>132</v>
      </c>
      <c r="FQ348" s="428" t="s">
        <v>121</v>
      </c>
      <c r="FR348" s="428" t="s">
        <v>123</v>
      </c>
      <c r="FS348" s="429" t="str">
        <f>ADHB!FS348</f>
        <v/>
      </c>
      <c r="FT348" s="429"/>
      <c r="FU348" s="429">
        <f t="shared" si="2553"/>
        <v>0</v>
      </c>
      <c r="FV348" s="430"/>
      <c r="FW348" s="429">
        <f t="shared" si="2554"/>
        <v>0</v>
      </c>
      <c r="FX348" s="431"/>
      <c r="FY348" s="432"/>
      <c r="FZ348" s="432"/>
      <c r="GA348" s="429">
        <f t="shared" si="2555"/>
        <v>0</v>
      </c>
      <c r="GB348" s="430">
        <v>0.294289866351475</v>
      </c>
      <c r="GC348" s="433">
        <f t="shared" si="2556"/>
        <v>0</v>
      </c>
      <c r="GD348" s="434">
        <f t="shared" si="2557"/>
        <v>0</v>
      </c>
      <c r="GE348" s="435"/>
      <c r="GF348" s="426">
        <v>7.0</v>
      </c>
      <c r="GG348" s="427" t="s">
        <v>132</v>
      </c>
      <c r="GH348" s="428" t="s">
        <v>121</v>
      </c>
      <c r="GI348" s="428" t="s">
        <v>123</v>
      </c>
      <c r="GJ348" s="429" t="str">
        <f>ADHB!GJ348</f>
        <v/>
      </c>
      <c r="GK348" s="429"/>
      <c r="GL348" s="429">
        <f t="shared" si="2558"/>
        <v>0</v>
      </c>
      <c r="GM348" s="430"/>
      <c r="GN348" s="429">
        <f t="shared" si="2559"/>
        <v>0</v>
      </c>
      <c r="GO348" s="431"/>
      <c r="GP348" s="432"/>
      <c r="GQ348" s="432"/>
      <c r="GR348" s="429">
        <f t="shared" si="2560"/>
        <v>0</v>
      </c>
      <c r="GS348" s="430">
        <v>0.294289866351475</v>
      </c>
      <c r="GT348" s="433">
        <f t="shared" si="2561"/>
        <v>0</v>
      </c>
      <c r="GU348" s="434">
        <f t="shared" si="2562"/>
        <v>0</v>
      </c>
      <c r="GV348" s="435"/>
      <c r="GW348" s="426">
        <v>7.0</v>
      </c>
      <c r="GX348" s="427" t="s">
        <v>132</v>
      </c>
      <c r="GY348" s="428" t="s">
        <v>121</v>
      </c>
      <c r="GZ348" s="428" t="s">
        <v>123</v>
      </c>
      <c r="HA348" s="429" t="str">
        <f>ADHB!HA348</f>
        <v/>
      </c>
      <c r="HB348" s="429"/>
      <c r="HC348" s="429">
        <f t="shared" si="2563"/>
        <v>0</v>
      </c>
      <c r="HD348" s="430"/>
      <c r="HE348" s="429">
        <f t="shared" si="2564"/>
        <v>0</v>
      </c>
      <c r="HF348" s="431"/>
      <c r="HG348" s="432"/>
      <c r="HH348" s="432"/>
      <c r="HI348" s="429">
        <f t="shared" si="2565"/>
        <v>0</v>
      </c>
      <c r="HJ348" s="430">
        <v>0.294289866351475</v>
      </c>
      <c r="HK348" s="433">
        <f t="shared" si="2566"/>
        <v>0</v>
      </c>
      <c r="HL348" s="434">
        <f t="shared" si="2567"/>
        <v>0</v>
      </c>
      <c r="HM348" s="435"/>
      <c r="HN348" s="426">
        <v>7.0</v>
      </c>
      <c r="HO348" s="427" t="s">
        <v>132</v>
      </c>
      <c r="HP348" s="428" t="s">
        <v>121</v>
      </c>
      <c r="HQ348" s="428" t="s">
        <v>123</v>
      </c>
      <c r="HR348" s="429" t="str">
        <f>ADHB!HR348</f>
        <v/>
      </c>
      <c r="HS348" s="429"/>
      <c r="HT348" s="429">
        <f t="shared" si="2568"/>
        <v>0</v>
      </c>
      <c r="HU348" s="430"/>
      <c r="HV348" s="429">
        <f t="shared" si="2569"/>
        <v>0</v>
      </c>
      <c r="HW348" s="431"/>
      <c r="HX348" s="432"/>
      <c r="HY348" s="432"/>
      <c r="HZ348" s="429">
        <f t="shared" si="2570"/>
        <v>0</v>
      </c>
      <c r="IA348" s="430">
        <v>0.294289866351475</v>
      </c>
      <c r="IB348" s="433">
        <f t="shared" si="2571"/>
        <v>0</v>
      </c>
      <c r="IC348" s="434">
        <f t="shared" si="2572"/>
        <v>0</v>
      </c>
      <c r="ID348" s="435"/>
      <c r="IE348" s="426">
        <v>7.0</v>
      </c>
      <c r="IF348" s="427" t="s">
        <v>132</v>
      </c>
      <c r="IG348" s="428" t="s">
        <v>121</v>
      </c>
      <c r="IH348" s="428" t="s">
        <v>123</v>
      </c>
      <c r="II348" s="429" t="str">
        <f>ADHB!II348</f>
        <v/>
      </c>
      <c r="IJ348" s="429"/>
      <c r="IK348" s="429">
        <f t="shared" si="2573"/>
        <v>0</v>
      </c>
      <c r="IL348" s="430"/>
      <c r="IM348" s="429">
        <f t="shared" si="2574"/>
        <v>0</v>
      </c>
      <c r="IN348" s="431"/>
      <c r="IO348" s="432"/>
      <c r="IP348" s="432"/>
      <c r="IQ348" s="429">
        <f t="shared" si="2575"/>
        <v>0</v>
      </c>
      <c r="IR348" s="430">
        <v>0.294289866351475</v>
      </c>
      <c r="IS348" s="433">
        <f t="shared" si="2576"/>
        <v>0</v>
      </c>
      <c r="IT348" s="434">
        <f t="shared" si="2577"/>
        <v>0</v>
      </c>
      <c r="IU348" s="435"/>
      <c r="IV348" s="426">
        <v>7.0</v>
      </c>
      <c r="IW348" s="427" t="s">
        <v>132</v>
      </c>
      <c r="IX348" s="428" t="s">
        <v>121</v>
      </c>
      <c r="IY348" s="428" t="s">
        <v>123</v>
      </c>
      <c r="IZ348" s="429" t="str">
        <f>ADHB!IZ348</f>
        <v/>
      </c>
      <c r="JA348" s="429"/>
      <c r="JB348" s="429">
        <f t="shared" si="2578"/>
        <v>0</v>
      </c>
      <c r="JC348" s="430"/>
      <c r="JD348" s="429">
        <f t="shared" si="2579"/>
        <v>0</v>
      </c>
      <c r="JE348" s="431"/>
      <c r="JF348" s="432"/>
      <c r="JG348" s="432"/>
      <c r="JH348" s="429">
        <f t="shared" si="2580"/>
        <v>0</v>
      </c>
      <c r="JI348" s="430">
        <v>0.294289866351475</v>
      </c>
      <c r="JJ348" s="433">
        <f t="shared" si="2581"/>
        <v>0</v>
      </c>
      <c r="JK348" s="434">
        <f t="shared" si="2582"/>
        <v>0</v>
      </c>
      <c r="JL348" s="435"/>
      <c r="JM348" s="426">
        <v>7.0</v>
      </c>
      <c r="JN348" s="427" t="s">
        <v>132</v>
      </c>
      <c r="JO348" s="428" t="s">
        <v>121</v>
      </c>
      <c r="JP348" s="428" t="s">
        <v>123</v>
      </c>
      <c r="JQ348" s="429" t="str">
        <f>ADHB!KY348</f>
        <v/>
      </c>
      <c r="JR348" s="429"/>
      <c r="JS348" s="429">
        <f t="shared" si="2583"/>
        <v>0</v>
      </c>
      <c r="JT348" s="430"/>
      <c r="JU348" s="429">
        <f t="shared" si="2584"/>
        <v>0</v>
      </c>
      <c r="JV348" s="431"/>
      <c r="JW348" s="432"/>
      <c r="JX348" s="432"/>
      <c r="JY348" s="429">
        <f t="shared" si="2585"/>
        <v>0</v>
      </c>
      <c r="JZ348" s="430">
        <v>0.294289866351475</v>
      </c>
      <c r="KA348" s="433">
        <f t="shared" si="2586"/>
        <v>0</v>
      </c>
      <c r="KB348" s="434">
        <f t="shared" si="2587"/>
        <v>0</v>
      </c>
      <c r="KC348" s="435"/>
      <c r="KD348" s="426">
        <v>7.0</v>
      </c>
      <c r="KE348" s="427" t="s">
        <v>132</v>
      </c>
      <c r="KF348" s="428" t="s">
        <v>121</v>
      </c>
      <c r="KG348" s="428" t="s">
        <v>123</v>
      </c>
      <c r="KH348" s="429" t="str">
        <f>ADHB!LP348</f>
        <v/>
      </c>
      <c r="KI348" s="429"/>
      <c r="KJ348" s="429">
        <f t="shared" si="2588"/>
        <v>0</v>
      </c>
      <c r="KK348" s="430"/>
      <c r="KL348" s="429">
        <f t="shared" si="2589"/>
        <v>0</v>
      </c>
      <c r="KM348" s="431"/>
      <c r="KN348" s="432"/>
      <c r="KO348" s="432"/>
      <c r="KP348" s="429">
        <f t="shared" si="2590"/>
        <v>0</v>
      </c>
      <c r="KQ348" s="430">
        <v>0.294289866351475</v>
      </c>
      <c r="KR348" s="433">
        <f t="shared" si="2591"/>
        <v>0</v>
      </c>
      <c r="KS348" s="434">
        <f t="shared" si="2592"/>
        <v>0</v>
      </c>
      <c r="KT348" s="435"/>
      <c r="KU348" s="436"/>
    </row>
    <row r="349" ht="15.75" customHeight="1">
      <c r="A349" s="426">
        <v>8.0</v>
      </c>
      <c r="B349" s="427" t="s">
        <v>132</v>
      </c>
      <c r="C349" s="428" t="s">
        <v>121</v>
      </c>
      <c r="D349" s="428" t="s">
        <v>123</v>
      </c>
      <c r="E349" s="429" t="str">
        <f>ADHB!E349</f>
        <v/>
      </c>
      <c r="F349" s="429"/>
      <c r="G349" s="429">
        <f t="shared" si="2503"/>
        <v>0</v>
      </c>
      <c r="H349" s="430"/>
      <c r="I349" s="429">
        <f t="shared" si="2504"/>
        <v>0</v>
      </c>
      <c r="J349" s="431"/>
      <c r="K349" s="432"/>
      <c r="L349" s="432"/>
      <c r="M349" s="429">
        <f t="shared" si="2505"/>
        <v>0</v>
      </c>
      <c r="N349" s="430">
        <v>0.294289866351475</v>
      </c>
      <c r="O349" s="433">
        <f t="shared" si="2506"/>
        <v>0</v>
      </c>
      <c r="P349" s="434">
        <f t="shared" si="2507"/>
        <v>0</v>
      </c>
      <c r="Q349" s="435"/>
      <c r="R349" s="426">
        <v>8.0</v>
      </c>
      <c r="S349" s="427" t="s">
        <v>132</v>
      </c>
      <c r="T349" s="428" t="s">
        <v>121</v>
      </c>
      <c r="U349" s="428" t="s">
        <v>123</v>
      </c>
      <c r="V349" s="429" t="str">
        <f>ADHB!V349</f>
        <v/>
      </c>
      <c r="W349" s="429"/>
      <c r="X349" s="429">
        <f t="shared" si="2508"/>
        <v>0</v>
      </c>
      <c r="Y349" s="430"/>
      <c r="Z349" s="429">
        <f t="shared" si="2509"/>
        <v>0</v>
      </c>
      <c r="AA349" s="431"/>
      <c r="AB349" s="432"/>
      <c r="AC349" s="432"/>
      <c r="AD349" s="429">
        <f t="shared" si="2510"/>
        <v>0</v>
      </c>
      <c r="AE349" s="430">
        <v>0.294289866351475</v>
      </c>
      <c r="AF349" s="433">
        <f t="shared" si="2511"/>
        <v>0</v>
      </c>
      <c r="AG349" s="434">
        <f t="shared" si="2512"/>
        <v>0</v>
      </c>
      <c r="AH349" s="435"/>
      <c r="AI349" s="426">
        <v>8.0</v>
      </c>
      <c r="AJ349" s="427" t="s">
        <v>132</v>
      </c>
      <c r="AK349" s="428" t="s">
        <v>121</v>
      </c>
      <c r="AL349" s="428" t="s">
        <v>123</v>
      </c>
      <c r="AM349" s="429" t="str">
        <f>ADHB!AM349</f>
        <v/>
      </c>
      <c r="AN349" s="429"/>
      <c r="AO349" s="429">
        <f t="shared" si="2513"/>
        <v>0</v>
      </c>
      <c r="AP349" s="430"/>
      <c r="AQ349" s="429">
        <f t="shared" si="2514"/>
        <v>0</v>
      </c>
      <c r="AR349" s="431"/>
      <c r="AS349" s="432"/>
      <c r="AT349" s="432"/>
      <c r="AU349" s="429">
        <f t="shared" si="2515"/>
        <v>0</v>
      </c>
      <c r="AV349" s="430">
        <v>0.294289866351475</v>
      </c>
      <c r="AW349" s="433">
        <f t="shared" si="2516"/>
        <v>0</v>
      </c>
      <c r="AX349" s="434">
        <f t="shared" si="2517"/>
        <v>0</v>
      </c>
      <c r="AY349" s="435"/>
      <c r="AZ349" s="426">
        <v>8.0</v>
      </c>
      <c r="BA349" s="427" t="s">
        <v>132</v>
      </c>
      <c r="BB349" s="428" t="s">
        <v>121</v>
      </c>
      <c r="BC349" s="428" t="s">
        <v>123</v>
      </c>
      <c r="BD349" s="429" t="str">
        <f>ADHB!BD349</f>
        <v/>
      </c>
      <c r="BE349" s="429"/>
      <c r="BF349" s="429">
        <f t="shared" si="2518"/>
        <v>0</v>
      </c>
      <c r="BG349" s="430"/>
      <c r="BH349" s="429">
        <f t="shared" si="2519"/>
        <v>0</v>
      </c>
      <c r="BI349" s="431"/>
      <c r="BJ349" s="432"/>
      <c r="BK349" s="432"/>
      <c r="BL349" s="429">
        <f t="shared" si="2520"/>
        <v>0</v>
      </c>
      <c r="BM349" s="430">
        <v>0.294289866351475</v>
      </c>
      <c r="BN349" s="433">
        <f t="shared" si="2521"/>
        <v>0</v>
      </c>
      <c r="BO349" s="434">
        <f t="shared" si="2522"/>
        <v>0</v>
      </c>
      <c r="BP349" s="435"/>
      <c r="BQ349" s="426">
        <v>8.0</v>
      </c>
      <c r="BR349" s="427" t="s">
        <v>132</v>
      </c>
      <c r="BS349" s="428" t="s">
        <v>121</v>
      </c>
      <c r="BT349" s="428" t="s">
        <v>123</v>
      </c>
      <c r="BU349" s="429" t="str">
        <f>ADHB!BU349</f>
        <v/>
      </c>
      <c r="BV349" s="429"/>
      <c r="BW349" s="429">
        <f t="shared" si="2523"/>
        <v>0</v>
      </c>
      <c r="BX349" s="430"/>
      <c r="BY349" s="429">
        <f t="shared" si="2524"/>
        <v>0</v>
      </c>
      <c r="BZ349" s="431"/>
      <c r="CA349" s="432"/>
      <c r="CB349" s="432"/>
      <c r="CC349" s="429">
        <f t="shared" si="2525"/>
        <v>0</v>
      </c>
      <c r="CD349" s="430">
        <v>0.294289866351475</v>
      </c>
      <c r="CE349" s="433">
        <f t="shared" si="2526"/>
        <v>0</v>
      </c>
      <c r="CF349" s="434">
        <f t="shared" si="2527"/>
        <v>0</v>
      </c>
      <c r="CG349" s="435"/>
      <c r="CH349" s="426">
        <v>8.0</v>
      </c>
      <c r="CI349" s="427" t="s">
        <v>132</v>
      </c>
      <c r="CJ349" s="428" t="s">
        <v>121</v>
      </c>
      <c r="CK349" s="428" t="s">
        <v>123</v>
      </c>
      <c r="CL349" s="429" t="str">
        <f>ADHB!CL349</f>
        <v/>
      </c>
      <c r="CM349" s="429"/>
      <c r="CN349" s="429">
        <f t="shared" si="2528"/>
        <v>0</v>
      </c>
      <c r="CO349" s="430"/>
      <c r="CP349" s="429">
        <f t="shared" si="2529"/>
        <v>0</v>
      </c>
      <c r="CQ349" s="431"/>
      <c r="CR349" s="432"/>
      <c r="CS349" s="432"/>
      <c r="CT349" s="429">
        <f t="shared" si="2530"/>
        <v>0</v>
      </c>
      <c r="CU349" s="430">
        <v>0.294289866351475</v>
      </c>
      <c r="CV349" s="433">
        <f t="shared" si="2531"/>
        <v>0</v>
      </c>
      <c r="CW349" s="434">
        <f t="shared" si="2532"/>
        <v>0</v>
      </c>
      <c r="CX349" s="435"/>
      <c r="CY349" s="426">
        <v>8.0</v>
      </c>
      <c r="CZ349" s="427" t="s">
        <v>132</v>
      </c>
      <c r="DA349" s="428" t="s">
        <v>121</v>
      </c>
      <c r="DB349" s="428" t="s">
        <v>123</v>
      </c>
      <c r="DC349" s="429" t="str">
        <f>ADHB!DC349</f>
        <v/>
      </c>
      <c r="DD349" s="429"/>
      <c r="DE349" s="429">
        <f t="shared" si="2533"/>
        <v>0</v>
      </c>
      <c r="DF349" s="430"/>
      <c r="DG349" s="429">
        <f t="shared" si="2534"/>
        <v>0</v>
      </c>
      <c r="DH349" s="431"/>
      <c r="DI349" s="432"/>
      <c r="DJ349" s="432"/>
      <c r="DK349" s="429">
        <f t="shared" si="2535"/>
        <v>0</v>
      </c>
      <c r="DL349" s="430">
        <v>0.294289866351475</v>
      </c>
      <c r="DM349" s="433">
        <f t="shared" si="2536"/>
        <v>0</v>
      </c>
      <c r="DN349" s="434">
        <f t="shared" si="2537"/>
        <v>0</v>
      </c>
      <c r="DO349" s="435"/>
      <c r="DP349" s="426">
        <v>8.0</v>
      </c>
      <c r="DQ349" s="427" t="s">
        <v>132</v>
      </c>
      <c r="DR349" s="428" t="s">
        <v>121</v>
      </c>
      <c r="DS349" s="428" t="s">
        <v>123</v>
      </c>
      <c r="DT349" s="429" t="str">
        <f>ADHB!DT349</f>
        <v/>
      </c>
      <c r="DU349" s="429"/>
      <c r="DV349" s="429">
        <f t="shared" si="2538"/>
        <v>0</v>
      </c>
      <c r="DW349" s="430"/>
      <c r="DX349" s="429">
        <f t="shared" si="2539"/>
        <v>0</v>
      </c>
      <c r="DY349" s="431"/>
      <c r="DZ349" s="432"/>
      <c r="EA349" s="432"/>
      <c r="EB349" s="429">
        <f t="shared" si="2540"/>
        <v>0</v>
      </c>
      <c r="EC349" s="430">
        <v>0.294289866351475</v>
      </c>
      <c r="ED349" s="433">
        <f t="shared" si="2541"/>
        <v>0</v>
      </c>
      <c r="EE349" s="434">
        <f t="shared" si="2542"/>
        <v>0</v>
      </c>
      <c r="EF349" s="435"/>
      <c r="EG349" s="426">
        <v>8.0</v>
      </c>
      <c r="EH349" s="427" t="s">
        <v>132</v>
      </c>
      <c r="EI349" s="428" t="s">
        <v>121</v>
      </c>
      <c r="EJ349" s="428" t="s">
        <v>123</v>
      </c>
      <c r="EK349" s="429" t="str">
        <f>ADHB!EK349</f>
        <v/>
      </c>
      <c r="EL349" s="429"/>
      <c r="EM349" s="429">
        <f t="shared" si="2543"/>
        <v>0</v>
      </c>
      <c r="EN349" s="430"/>
      <c r="EO349" s="429">
        <f t="shared" si="2544"/>
        <v>0</v>
      </c>
      <c r="EP349" s="431"/>
      <c r="EQ349" s="432"/>
      <c r="ER349" s="432"/>
      <c r="ES349" s="429">
        <f t="shared" si="2545"/>
        <v>0</v>
      </c>
      <c r="ET349" s="430">
        <v>0.294289866351475</v>
      </c>
      <c r="EU349" s="433">
        <f t="shared" si="2546"/>
        <v>0</v>
      </c>
      <c r="EV349" s="434">
        <f t="shared" si="2547"/>
        <v>0</v>
      </c>
      <c r="EW349" s="435"/>
      <c r="EX349" s="426">
        <v>8.0</v>
      </c>
      <c r="EY349" s="427" t="s">
        <v>132</v>
      </c>
      <c r="EZ349" s="428" t="s">
        <v>121</v>
      </c>
      <c r="FA349" s="428" t="s">
        <v>123</v>
      </c>
      <c r="FB349" s="429" t="str">
        <f>ADHB!FB349</f>
        <v/>
      </c>
      <c r="FC349" s="429"/>
      <c r="FD349" s="429">
        <f t="shared" si="2548"/>
        <v>0</v>
      </c>
      <c r="FE349" s="430"/>
      <c r="FF349" s="429">
        <f t="shared" si="2549"/>
        <v>0</v>
      </c>
      <c r="FG349" s="431"/>
      <c r="FH349" s="432"/>
      <c r="FI349" s="432"/>
      <c r="FJ349" s="429">
        <f t="shared" si="2550"/>
        <v>0</v>
      </c>
      <c r="FK349" s="430">
        <v>0.294289866351475</v>
      </c>
      <c r="FL349" s="433">
        <f t="shared" si="2551"/>
        <v>0</v>
      </c>
      <c r="FM349" s="434">
        <f t="shared" si="2552"/>
        <v>0</v>
      </c>
      <c r="FN349" s="435"/>
      <c r="FO349" s="426">
        <v>8.0</v>
      </c>
      <c r="FP349" s="427" t="s">
        <v>132</v>
      </c>
      <c r="FQ349" s="428" t="s">
        <v>121</v>
      </c>
      <c r="FR349" s="428" t="s">
        <v>123</v>
      </c>
      <c r="FS349" s="429" t="str">
        <f>ADHB!FS349</f>
        <v/>
      </c>
      <c r="FT349" s="429"/>
      <c r="FU349" s="429">
        <f t="shared" si="2553"/>
        <v>0</v>
      </c>
      <c r="FV349" s="430"/>
      <c r="FW349" s="429">
        <f t="shared" si="2554"/>
        <v>0</v>
      </c>
      <c r="FX349" s="431"/>
      <c r="FY349" s="432"/>
      <c r="FZ349" s="432"/>
      <c r="GA349" s="429">
        <f t="shared" si="2555"/>
        <v>0</v>
      </c>
      <c r="GB349" s="430">
        <v>0.294289866351475</v>
      </c>
      <c r="GC349" s="433">
        <f t="shared" si="2556"/>
        <v>0</v>
      </c>
      <c r="GD349" s="434">
        <f t="shared" si="2557"/>
        <v>0</v>
      </c>
      <c r="GE349" s="435"/>
      <c r="GF349" s="426">
        <v>8.0</v>
      </c>
      <c r="GG349" s="427" t="s">
        <v>132</v>
      </c>
      <c r="GH349" s="428" t="s">
        <v>121</v>
      </c>
      <c r="GI349" s="428" t="s">
        <v>123</v>
      </c>
      <c r="GJ349" s="429" t="str">
        <f>ADHB!GJ349</f>
        <v/>
      </c>
      <c r="GK349" s="429"/>
      <c r="GL349" s="429">
        <f t="shared" si="2558"/>
        <v>0</v>
      </c>
      <c r="GM349" s="430"/>
      <c r="GN349" s="429">
        <f t="shared" si="2559"/>
        <v>0</v>
      </c>
      <c r="GO349" s="431"/>
      <c r="GP349" s="432"/>
      <c r="GQ349" s="432"/>
      <c r="GR349" s="429">
        <f t="shared" si="2560"/>
        <v>0</v>
      </c>
      <c r="GS349" s="430">
        <v>0.294289866351475</v>
      </c>
      <c r="GT349" s="433">
        <f t="shared" si="2561"/>
        <v>0</v>
      </c>
      <c r="GU349" s="434">
        <f t="shared" si="2562"/>
        <v>0</v>
      </c>
      <c r="GV349" s="435"/>
      <c r="GW349" s="426">
        <v>8.0</v>
      </c>
      <c r="GX349" s="427" t="s">
        <v>132</v>
      </c>
      <c r="GY349" s="428" t="s">
        <v>121</v>
      </c>
      <c r="GZ349" s="428" t="s">
        <v>123</v>
      </c>
      <c r="HA349" s="429" t="str">
        <f>ADHB!HA349</f>
        <v/>
      </c>
      <c r="HB349" s="429"/>
      <c r="HC349" s="429">
        <f t="shared" si="2563"/>
        <v>0</v>
      </c>
      <c r="HD349" s="430"/>
      <c r="HE349" s="429">
        <f t="shared" si="2564"/>
        <v>0</v>
      </c>
      <c r="HF349" s="431"/>
      <c r="HG349" s="432"/>
      <c r="HH349" s="432"/>
      <c r="HI349" s="429">
        <f t="shared" si="2565"/>
        <v>0</v>
      </c>
      <c r="HJ349" s="430">
        <v>0.294289866351475</v>
      </c>
      <c r="HK349" s="433">
        <f t="shared" si="2566"/>
        <v>0</v>
      </c>
      <c r="HL349" s="434">
        <f t="shared" si="2567"/>
        <v>0</v>
      </c>
      <c r="HM349" s="435"/>
      <c r="HN349" s="426">
        <v>8.0</v>
      </c>
      <c r="HO349" s="427" t="s">
        <v>132</v>
      </c>
      <c r="HP349" s="428" t="s">
        <v>121</v>
      </c>
      <c r="HQ349" s="428" t="s">
        <v>123</v>
      </c>
      <c r="HR349" s="429" t="str">
        <f>ADHB!HR349</f>
        <v/>
      </c>
      <c r="HS349" s="429"/>
      <c r="HT349" s="429">
        <f t="shared" si="2568"/>
        <v>0</v>
      </c>
      <c r="HU349" s="430"/>
      <c r="HV349" s="429">
        <f t="shared" si="2569"/>
        <v>0</v>
      </c>
      <c r="HW349" s="431"/>
      <c r="HX349" s="432"/>
      <c r="HY349" s="432"/>
      <c r="HZ349" s="429">
        <f t="shared" si="2570"/>
        <v>0</v>
      </c>
      <c r="IA349" s="430">
        <v>0.294289866351475</v>
      </c>
      <c r="IB349" s="433">
        <f t="shared" si="2571"/>
        <v>0</v>
      </c>
      <c r="IC349" s="434">
        <f t="shared" si="2572"/>
        <v>0</v>
      </c>
      <c r="ID349" s="435"/>
      <c r="IE349" s="426">
        <v>8.0</v>
      </c>
      <c r="IF349" s="427" t="s">
        <v>132</v>
      </c>
      <c r="IG349" s="428" t="s">
        <v>121</v>
      </c>
      <c r="IH349" s="428" t="s">
        <v>123</v>
      </c>
      <c r="II349" s="429" t="str">
        <f>ADHB!II349</f>
        <v/>
      </c>
      <c r="IJ349" s="429"/>
      <c r="IK349" s="429">
        <f t="shared" si="2573"/>
        <v>0</v>
      </c>
      <c r="IL349" s="430"/>
      <c r="IM349" s="429">
        <f t="shared" si="2574"/>
        <v>0</v>
      </c>
      <c r="IN349" s="431"/>
      <c r="IO349" s="432"/>
      <c r="IP349" s="432"/>
      <c r="IQ349" s="429">
        <f t="shared" si="2575"/>
        <v>0</v>
      </c>
      <c r="IR349" s="430">
        <v>0.294289866351475</v>
      </c>
      <c r="IS349" s="433">
        <f t="shared" si="2576"/>
        <v>0</v>
      </c>
      <c r="IT349" s="434">
        <f t="shared" si="2577"/>
        <v>0</v>
      </c>
      <c r="IU349" s="435"/>
      <c r="IV349" s="426">
        <v>8.0</v>
      </c>
      <c r="IW349" s="427" t="s">
        <v>132</v>
      </c>
      <c r="IX349" s="428" t="s">
        <v>121</v>
      </c>
      <c r="IY349" s="428" t="s">
        <v>123</v>
      </c>
      <c r="IZ349" s="429" t="str">
        <f>ADHB!IZ349</f>
        <v/>
      </c>
      <c r="JA349" s="429"/>
      <c r="JB349" s="429">
        <f t="shared" si="2578"/>
        <v>0</v>
      </c>
      <c r="JC349" s="430"/>
      <c r="JD349" s="429">
        <f t="shared" si="2579"/>
        <v>0</v>
      </c>
      <c r="JE349" s="431"/>
      <c r="JF349" s="432"/>
      <c r="JG349" s="432"/>
      <c r="JH349" s="429">
        <f t="shared" si="2580"/>
        <v>0</v>
      </c>
      <c r="JI349" s="430">
        <v>0.294289866351475</v>
      </c>
      <c r="JJ349" s="433">
        <f t="shared" si="2581"/>
        <v>0</v>
      </c>
      <c r="JK349" s="434">
        <f t="shared" si="2582"/>
        <v>0</v>
      </c>
      <c r="JL349" s="435"/>
      <c r="JM349" s="426">
        <v>8.0</v>
      </c>
      <c r="JN349" s="427" t="s">
        <v>132</v>
      </c>
      <c r="JO349" s="428" t="s">
        <v>121</v>
      </c>
      <c r="JP349" s="428" t="s">
        <v>123</v>
      </c>
      <c r="JQ349" s="429" t="str">
        <f>ADHB!KY349</f>
        <v/>
      </c>
      <c r="JR349" s="429"/>
      <c r="JS349" s="429">
        <f t="shared" si="2583"/>
        <v>0</v>
      </c>
      <c r="JT349" s="430"/>
      <c r="JU349" s="429">
        <f t="shared" si="2584"/>
        <v>0</v>
      </c>
      <c r="JV349" s="431"/>
      <c r="JW349" s="432"/>
      <c r="JX349" s="432"/>
      <c r="JY349" s="429">
        <f t="shared" si="2585"/>
        <v>0</v>
      </c>
      <c r="JZ349" s="430">
        <v>0.294289866351475</v>
      </c>
      <c r="KA349" s="433">
        <f t="shared" si="2586"/>
        <v>0</v>
      </c>
      <c r="KB349" s="434">
        <f t="shared" si="2587"/>
        <v>0</v>
      </c>
      <c r="KC349" s="435"/>
      <c r="KD349" s="426">
        <v>8.0</v>
      </c>
      <c r="KE349" s="427" t="s">
        <v>132</v>
      </c>
      <c r="KF349" s="428" t="s">
        <v>121</v>
      </c>
      <c r="KG349" s="428" t="s">
        <v>123</v>
      </c>
      <c r="KH349" s="429" t="str">
        <f>ADHB!LP349</f>
        <v/>
      </c>
      <c r="KI349" s="429"/>
      <c r="KJ349" s="429">
        <f t="shared" si="2588"/>
        <v>0</v>
      </c>
      <c r="KK349" s="430"/>
      <c r="KL349" s="429">
        <f t="shared" si="2589"/>
        <v>0</v>
      </c>
      <c r="KM349" s="431"/>
      <c r="KN349" s="432"/>
      <c r="KO349" s="432"/>
      <c r="KP349" s="429">
        <f t="shared" si="2590"/>
        <v>0</v>
      </c>
      <c r="KQ349" s="430">
        <v>0.294289866351475</v>
      </c>
      <c r="KR349" s="433">
        <f t="shared" si="2591"/>
        <v>0</v>
      </c>
      <c r="KS349" s="434">
        <f t="shared" si="2592"/>
        <v>0</v>
      </c>
      <c r="KT349" s="435"/>
      <c r="KU349" s="425"/>
    </row>
    <row r="350" ht="15.75" customHeight="1">
      <c r="A350" s="445"/>
      <c r="B350" s="446" t="s">
        <v>147</v>
      </c>
      <c r="C350" s="447"/>
      <c r="D350" s="447"/>
      <c r="E350" s="448"/>
      <c r="F350" s="448"/>
      <c r="G350" s="448"/>
      <c r="H350" s="449"/>
      <c r="I350" s="448"/>
      <c r="J350" s="449"/>
      <c r="K350" s="448"/>
      <c r="L350" s="448"/>
      <c r="M350" s="448"/>
      <c r="N350" s="449"/>
      <c r="O350" s="450"/>
      <c r="P350" s="451"/>
      <c r="Q350" s="435"/>
      <c r="R350" s="445"/>
      <c r="S350" s="446" t="s">
        <v>147</v>
      </c>
      <c r="T350" s="447"/>
      <c r="U350" s="447"/>
      <c r="V350" s="448"/>
      <c r="W350" s="448"/>
      <c r="X350" s="448"/>
      <c r="Y350" s="449"/>
      <c r="Z350" s="448"/>
      <c r="AA350" s="449"/>
      <c r="AB350" s="448"/>
      <c r="AC350" s="448"/>
      <c r="AD350" s="448"/>
      <c r="AE350" s="449"/>
      <c r="AF350" s="450"/>
      <c r="AG350" s="451"/>
      <c r="AH350" s="435"/>
      <c r="AI350" s="445"/>
      <c r="AJ350" s="446" t="s">
        <v>147</v>
      </c>
      <c r="AK350" s="447"/>
      <c r="AL350" s="447"/>
      <c r="AM350" s="448"/>
      <c r="AN350" s="448"/>
      <c r="AO350" s="448"/>
      <c r="AP350" s="449"/>
      <c r="AQ350" s="448"/>
      <c r="AR350" s="449"/>
      <c r="AS350" s="448"/>
      <c r="AT350" s="448"/>
      <c r="AU350" s="448"/>
      <c r="AV350" s="449"/>
      <c r="AW350" s="450"/>
      <c r="AX350" s="451"/>
      <c r="AY350" s="435"/>
      <c r="AZ350" s="445"/>
      <c r="BA350" s="446" t="s">
        <v>147</v>
      </c>
      <c r="BB350" s="447"/>
      <c r="BC350" s="447"/>
      <c r="BD350" s="448"/>
      <c r="BE350" s="448"/>
      <c r="BF350" s="448"/>
      <c r="BG350" s="449"/>
      <c r="BH350" s="448"/>
      <c r="BI350" s="449"/>
      <c r="BJ350" s="448"/>
      <c r="BK350" s="448"/>
      <c r="BL350" s="448"/>
      <c r="BM350" s="449"/>
      <c r="BN350" s="450"/>
      <c r="BO350" s="451"/>
      <c r="BP350" s="435"/>
      <c r="BQ350" s="445"/>
      <c r="BR350" s="446" t="s">
        <v>147</v>
      </c>
      <c r="BS350" s="447"/>
      <c r="BT350" s="447"/>
      <c r="BU350" s="448"/>
      <c r="BV350" s="448"/>
      <c r="BW350" s="448"/>
      <c r="BX350" s="449"/>
      <c r="BY350" s="448"/>
      <c r="BZ350" s="449"/>
      <c r="CA350" s="448"/>
      <c r="CB350" s="448"/>
      <c r="CC350" s="448"/>
      <c r="CD350" s="449"/>
      <c r="CE350" s="450"/>
      <c r="CF350" s="451"/>
      <c r="CG350" s="435"/>
      <c r="CH350" s="445"/>
      <c r="CI350" s="446" t="s">
        <v>147</v>
      </c>
      <c r="CJ350" s="447"/>
      <c r="CK350" s="447"/>
      <c r="CL350" s="448"/>
      <c r="CM350" s="448"/>
      <c r="CN350" s="448"/>
      <c r="CO350" s="449"/>
      <c r="CP350" s="448"/>
      <c r="CQ350" s="449"/>
      <c r="CR350" s="448"/>
      <c r="CS350" s="448"/>
      <c r="CT350" s="448"/>
      <c r="CU350" s="449"/>
      <c r="CV350" s="450"/>
      <c r="CW350" s="451"/>
      <c r="CX350" s="435"/>
      <c r="CY350" s="445"/>
      <c r="CZ350" s="446" t="s">
        <v>147</v>
      </c>
      <c r="DA350" s="447"/>
      <c r="DB350" s="447"/>
      <c r="DC350" s="448"/>
      <c r="DD350" s="448"/>
      <c r="DE350" s="448"/>
      <c r="DF350" s="449"/>
      <c r="DG350" s="448"/>
      <c r="DH350" s="449"/>
      <c r="DI350" s="448"/>
      <c r="DJ350" s="448"/>
      <c r="DK350" s="448"/>
      <c r="DL350" s="449"/>
      <c r="DM350" s="450"/>
      <c r="DN350" s="451"/>
      <c r="DO350" s="435"/>
      <c r="DP350" s="445"/>
      <c r="DQ350" s="446" t="s">
        <v>147</v>
      </c>
      <c r="DR350" s="447"/>
      <c r="DS350" s="447"/>
      <c r="DT350" s="448"/>
      <c r="DU350" s="448"/>
      <c r="DV350" s="448"/>
      <c r="DW350" s="449"/>
      <c r="DX350" s="448"/>
      <c r="DY350" s="449"/>
      <c r="DZ350" s="448"/>
      <c r="EA350" s="448"/>
      <c r="EB350" s="448"/>
      <c r="EC350" s="449"/>
      <c r="ED350" s="450"/>
      <c r="EE350" s="451"/>
      <c r="EF350" s="435"/>
      <c r="EG350" s="445"/>
      <c r="EH350" s="446" t="s">
        <v>147</v>
      </c>
      <c r="EI350" s="447"/>
      <c r="EJ350" s="447"/>
      <c r="EK350" s="448"/>
      <c r="EL350" s="448"/>
      <c r="EM350" s="448"/>
      <c r="EN350" s="449"/>
      <c r="EO350" s="448"/>
      <c r="EP350" s="449"/>
      <c r="EQ350" s="448"/>
      <c r="ER350" s="448"/>
      <c r="ES350" s="448"/>
      <c r="ET350" s="449"/>
      <c r="EU350" s="450"/>
      <c r="EV350" s="451"/>
      <c r="EW350" s="435"/>
      <c r="EX350" s="445"/>
      <c r="EY350" s="446" t="s">
        <v>147</v>
      </c>
      <c r="EZ350" s="447"/>
      <c r="FA350" s="447"/>
      <c r="FB350" s="448"/>
      <c r="FC350" s="448"/>
      <c r="FD350" s="448"/>
      <c r="FE350" s="449"/>
      <c r="FF350" s="448"/>
      <c r="FG350" s="449"/>
      <c r="FH350" s="448"/>
      <c r="FI350" s="448"/>
      <c r="FJ350" s="448"/>
      <c r="FK350" s="449"/>
      <c r="FL350" s="450"/>
      <c r="FM350" s="451"/>
      <c r="FN350" s="435"/>
      <c r="FO350" s="445"/>
      <c r="FP350" s="446" t="s">
        <v>147</v>
      </c>
      <c r="FQ350" s="447"/>
      <c r="FR350" s="447"/>
      <c r="FS350" s="448"/>
      <c r="FT350" s="448"/>
      <c r="FU350" s="448"/>
      <c r="FV350" s="449"/>
      <c r="FW350" s="448"/>
      <c r="FX350" s="449"/>
      <c r="FY350" s="448"/>
      <c r="FZ350" s="448"/>
      <c r="GA350" s="448"/>
      <c r="GB350" s="449"/>
      <c r="GC350" s="450"/>
      <c r="GD350" s="451"/>
      <c r="GE350" s="435"/>
      <c r="GF350" s="445"/>
      <c r="GG350" s="446" t="s">
        <v>147</v>
      </c>
      <c r="GH350" s="447"/>
      <c r="GI350" s="447"/>
      <c r="GJ350" s="448"/>
      <c r="GK350" s="448"/>
      <c r="GL350" s="448"/>
      <c r="GM350" s="449"/>
      <c r="GN350" s="448"/>
      <c r="GO350" s="449"/>
      <c r="GP350" s="448"/>
      <c r="GQ350" s="448"/>
      <c r="GR350" s="448"/>
      <c r="GS350" s="449"/>
      <c r="GT350" s="450"/>
      <c r="GU350" s="451"/>
      <c r="GV350" s="435"/>
      <c r="GW350" s="445"/>
      <c r="GX350" s="446" t="s">
        <v>147</v>
      </c>
      <c r="GY350" s="447"/>
      <c r="GZ350" s="447"/>
      <c r="HA350" s="448"/>
      <c r="HB350" s="448"/>
      <c r="HC350" s="448"/>
      <c r="HD350" s="449"/>
      <c r="HE350" s="448"/>
      <c r="HF350" s="449"/>
      <c r="HG350" s="448"/>
      <c r="HH350" s="448"/>
      <c r="HI350" s="448"/>
      <c r="HJ350" s="449"/>
      <c r="HK350" s="450"/>
      <c r="HL350" s="451"/>
      <c r="HM350" s="435"/>
      <c r="HN350" s="445"/>
      <c r="HO350" s="446" t="s">
        <v>147</v>
      </c>
      <c r="HP350" s="447"/>
      <c r="HQ350" s="447"/>
      <c r="HR350" s="448"/>
      <c r="HS350" s="448"/>
      <c r="HT350" s="448"/>
      <c r="HU350" s="449"/>
      <c r="HV350" s="448"/>
      <c r="HW350" s="449"/>
      <c r="HX350" s="448"/>
      <c r="HY350" s="448"/>
      <c r="HZ350" s="448"/>
      <c r="IA350" s="449"/>
      <c r="IB350" s="450"/>
      <c r="IC350" s="451"/>
      <c r="ID350" s="435"/>
      <c r="IE350" s="445"/>
      <c r="IF350" s="446" t="s">
        <v>147</v>
      </c>
      <c r="IG350" s="447"/>
      <c r="IH350" s="447"/>
      <c r="II350" s="448"/>
      <c r="IJ350" s="448"/>
      <c r="IK350" s="448"/>
      <c r="IL350" s="449"/>
      <c r="IM350" s="448"/>
      <c r="IN350" s="449"/>
      <c r="IO350" s="448"/>
      <c r="IP350" s="448"/>
      <c r="IQ350" s="448"/>
      <c r="IR350" s="449"/>
      <c r="IS350" s="450"/>
      <c r="IT350" s="451"/>
      <c r="IU350" s="435"/>
      <c r="IV350" s="445"/>
      <c r="IW350" s="446" t="s">
        <v>147</v>
      </c>
      <c r="IX350" s="447"/>
      <c r="IY350" s="447"/>
      <c r="IZ350" s="448"/>
      <c r="JA350" s="448"/>
      <c r="JB350" s="448"/>
      <c r="JC350" s="449"/>
      <c r="JD350" s="448"/>
      <c r="JE350" s="449"/>
      <c r="JF350" s="448"/>
      <c r="JG350" s="448"/>
      <c r="JH350" s="448"/>
      <c r="JI350" s="449"/>
      <c r="JJ350" s="450"/>
      <c r="JK350" s="451"/>
      <c r="JL350" s="435"/>
      <c r="JM350" s="445"/>
      <c r="JN350" s="446" t="s">
        <v>147</v>
      </c>
      <c r="JO350" s="447"/>
      <c r="JP350" s="447"/>
      <c r="JQ350" s="448"/>
      <c r="JR350" s="448"/>
      <c r="JS350" s="448"/>
      <c r="JT350" s="449"/>
      <c r="JU350" s="448"/>
      <c r="JV350" s="449"/>
      <c r="JW350" s="448"/>
      <c r="JX350" s="448"/>
      <c r="JY350" s="448"/>
      <c r="JZ350" s="449"/>
      <c r="KA350" s="450"/>
      <c r="KB350" s="451"/>
      <c r="KC350" s="435"/>
      <c r="KD350" s="445"/>
      <c r="KE350" s="446" t="s">
        <v>147</v>
      </c>
      <c r="KF350" s="447"/>
      <c r="KG350" s="447"/>
      <c r="KH350" s="448"/>
      <c r="KI350" s="448"/>
      <c r="KJ350" s="448"/>
      <c r="KK350" s="449"/>
      <c r="KL350" s="448"/>
      <c r="KM350" s="449"/>
      <c r="KN350" s="448"/>
      <c r="KO350" s="448"/>
      <c r="KP350" s="448"/>
      <c r="KQ350" s="449"/>
      <c r="KR350" s="450"/>
      <c r="KS350" s="451"/>
      <c r="KT350" s="435"/>
      <c r="KU350" s="436"/>
    </row>
    <row r="351" ht="15.75" customHeight="1">
      <c r="A351" s="426">
        <v>1.0</v>
      </c>
      <c r="B351" s="427" t="s">
        <v>142</v>
      </c>
      <c r="C351" s="428" t="s">
        <v>121</v>
      </c>
      <c r="D351" s="428" t="s">
        <v>123</v>
      </c>
      <c r="E351" s="429" t="str">
        <f>ADHB!E351</f>
        <v/>
      </c>
      <c r="F351" s="429"/>
      <c r="G351" s="429">
        <f t="shared" ref="G351:G356" si="2593">IFERROR(E351*F351/1000000,0)</f>
        <v>0</v>
      </c>
      <c r="H351" s="430"/>
      <c r="I351" s="429">
        <f t="shared" ref="I351:I356" si="2594">IFERROR(+G351*H351,"")</f>
        <v>0</v>
      </c>
      <c r="J351" s="431"/>
      <c r="K351" s="432"/>
      <c r="L351" s="432"/>
      <c r="M351" s="429">
        <f t="shared" ref="M351:M356" si="2595">IFERROR(+(IF(G351="","0",G351))+(IF(I351="","0",I351))+(IF(L351="","0",L351)),"")</f>
        <v>0</v>
      </c>
      <c r="N351" s="430">
        <v>0.294289866351475</v>
      </c>
      <c r="O351" s="433">
        <f t="shared" ref="O351:O356" si="2596">IFERROR(+N351*(M351-L351),"")</f>
        <v>0</v>
      </c>
      <c r="P351" s="434">
        <f t="shared" ref="P351:P356" si="2597">IFERROR(+(IF(M351="","0",M351))-(IF(O351="","0",O351)),"")</f>
        <v>0</v>
      </c>
      <c r="Q351" s="435"/>
      <c r="R351" s="426">
        <v>1.0</v>
      </c>
      <c r="S351" s="427" t="s">
        <v>142</v>
      </c>
      <c r="T351" s="428" t="s">
        <v>121</v>
      </c>
      <c r="U351" s="428" t="s">
        <v>123</v>
      </c>
      <c r="V351" s="429" t="str">
        <f>ADHB!V351</f>
        <v/>
      </c>
      <c r="W351" s="429"/>
      <c r="X351" s="429">
        <f t="shared" ref="X351:X356" si="2598">IFERROR(V351*W351/1000000,0)</f>
        <v>0</v>
      </c>
      <c r="Y351" s="430"/>
      <c r="Z351" s="429">
        <f t="shared" ref="Z351:Z356" si="2599">IFERROR(+X351*Y351,"")</f>
        <v>0</v>
      </c>
      <c r="AA351" s="431"/>
      <c r="AB351" s="432"/>
      <c r="AC351" s="432"/>
      <c r="AD351" s="429">
        <f t="shared" ref="AD351:AD356" si="2600">IFERROR(+(IF(X351="","0",X351))+(IF(Z351="","0",Z351))+(IF(AC351="","0",AC351)),"")</f>
        <v>0</v>
      </c>
      <c r="AE351" s="430">
        <v>0.294289866351475</v>
      </c>
      <c r="AF351" s="433">
        <f t="shared" ref="AF351:AF356" si="2601">IFERROR(+AE351*(AD351-AC351),"")</f>
        <v>0</v>
      </c>
      <c r="AG351" s="434">
        <f t="shared" ref="AG351:AG356" si="2602">IFERROR(+(IF(AD351="","0",AD351))-(IF(AF351="","0",AF351)),"")</f>
        <v>0</v>
      </c>
      <c r="AH351" s="435"/>
      <c r="AI351" s="426">
        <v>1.0</v>
      </c>
      <c r="AJ351" s="427" t="s">
        <v>142</v>
      </c>
      <c r="AK351" s="428" t="s">
        <v>121</v>
      </c>
      <c r="AL351" s="428" t="s">
        <v>123</v>
      </c>
      <c r="AM351" s="429" t="str">
        <f>ADHB!AM351</f>
        <v/>
      </c>
      <c r="AN351" s="429"/>
      <c r="AO351" s="429">
        <f t="shared" ref="AO351:AO356" si="2603">IFERROR(AM351*AN351/1000000,0)</f>
        <v>0</v>
      </c>
      <c r="AP351" s="430"/>
      <c r="AQ351" s="429">
        <f t="shared" ref="AQ351:AQ356" si="2604">IFERROR(+AO351*AP351,"")</f>
        <v>0</v>
      </c>
      <c r="AR351" s="431"/>
      <c r="AS351" s="432"/>
      <c r="AT351" s="432"/>
      <c r="AU351" s="429">
        <f t="shared" ref="AU351:AU356" si="2605">IFERROR(+(IF(AO351="","0",AO351))+(IF(AQ351="","0",AQ351))+(IF(AT351="","0",AT351)),"")</f>
        <v>0</v>
      </c>
      <c r="AV351" s="430">
        <v>0.294289866351475</v>
      </c>
      <c r="AW351" s="433">
        <f t="shared" ref="AW351:AW356" si="2606">IFERROR(+AV351*(AU351-AT351),"")</f>
        <v>0</v>
      </c>
      <c r="AX351" s="434">
        <f t="shared" ref="AX351:AX356" si="2607">IFERROR(+(IF(AU351="","0",AU351))-(IF(AW351="","0",AW351)),"")</f>
        <v>0</v>
      </c>
      <c r="AY351" s="435"/>
      <c r="AZ351" s="426">
        <v>1.0</v>
      </c>
      <c r="BA351" s="427" t="s">
        <v>142</v>
      </c>
      <c r="BB351" s="428" t="s">
        <v>121</v>
      </c>
      <c r="BC351" s="428" t="s">
        <v>123</v>
      </c>
      <c r="BD351" s="429" t="str">
        <f>ADHB!BD351</f>
        <v/>
      </c>
      <c r="BE351" s="429"/>
      <c r="BF351" s="429">
        <f t="shared" ref="BF351:BF356" si="2608">IFERROR(BD351*BE351/1000000,0)</f>
        <v>0</v>
      </c>
      <c r="BG351" s="430"/>
      <c r="BH351" s="429">
        <f t="shared" ref="BH351:BH356" si="2609">IFERROR(+BF351*BG351,"")</f>
        <v>0</v>
      </c>
      <c r="BI351" s="431"/>
      <c r="BJ351" s="432"/>
      <c r="BK351" s="432"/>
      <c r="BL351" s="429">
        <f t="shared" ref="BL351:BL356" si="2610">IFERROR(+(IF(BF351="","0",BF351))+(IF(BH351="","0",BH351))+(IF(BK351="","0",BK351)),"")</f>
        <v>0</v>
      </c>
      <c r="BM351" s="430">
        <v>0.294289866351475</v>
      </c>
      <c r="BN351" s="433">
        <f t="shared" ref="BN351:BN356" si="2611">IFERROR(+BM351*(BL351-BK351),"")</f>
        <v>0</v>
      </c>
      <c r="BO351" s="434">
        <f t="shared" ref="BO351:BO356" si="2612">IFERROR(+(IF(BL351="","0",BL351))-(IF(BN351="","0",BN351)),"")</f>
        <v>0</v>
      </c>
      <c r="BP351" s="435"/>
      <c r="BQ351" s="426">
        <v>1.0</v>
      </c>
      <c r="BR351" s="427" t="s">
        <v>142</v>
      </c>
      <c r="BS351" s="428" t="s">
        <v>121</v>
      </c>
      <c r="BT351" s="428" t="s">
        <v>123</v>
      </c>
      <c r="BU351" s="429" t="str">
        <f>ADHB!BU351</f>
        <v/>
      </c>
      <c r="BV351" s="429"/>
      <c r="BW351" s="429">
        <f t="shared" ref="BW351:BW356" si="2613">IFERROR(BU351*BV351/1000000,0)</f>
        <v>0</v>
      </c>
      <c r="BX351" s="430"/>
      <c r="BY351" s="429">
        <f t="shared" ref="BY351:BY356" si="2614">IFERROR(+BW351*BX351,"")</f>
        <v>0</v>
      </c>
      <c r="BZ351" s="431"/>
      <c r="CA351" s="432"/>
      <c r="CB351" s="432"/>
      <c r="CC351" s="429">
        <f t="shared" ref="CC351:CC356" si="2615">IFERROR(+(IF(BW351="","0",BW351))+(IF(BY351="","0",BY351))+(IF(CB351="","0",CB351)),"")</f>
        <v>0</v>
      </c>
      <c r="CD351" s="430">
        <v>0.294289866351475</v>
      </c>
      <c r="CE351" s="433">
        <f t="shared" ref="CE351:CE356" si="2616">IFERROR(+CD351*(CC351-CB351),"")</f>
        <v>0</v>
      </c>
      <c r="CF351" s="434">
        <f t="shared" ref="CF351:CF356" si="2617">IFERROR(+(IF(CC351="","0",CC351))-(IF(CE351="","0",CE351)),"")</f>
        <v>0</v>
      </c>
      <c r="CG351" s="435"/>
      <c r="CH351" s="426">
        <v>1.0</v>
      </c>
      <c r="CI351" s="427" t="s">
        <v>142</v>
      </c>
      <c r="CJ351" s="428" t="s">
        <v>121</v>
      </c>
      <c r="CK351" s="428" t="s">
        <v>123</v>
      </c>
      <c r="CL351" s="429" t="str">
        <f>ADHB!CL351</f>
        <v/>
      </c>
      <c r="CM351" s="429"/>
      <c r="CN351" s="429">
        <f t="shared" ref="CN351:CN356" si="2618">IFERROR(CL351*CM351/1000000,0)</f>
        <v>0</v>
      </c>
      <c r="CO351" s="430"/>
      <c r="CP351" s="429">
        <f t="shared" ref="CP351:CP356" si="2619">IFERROR(+CN351*CO351,"")</f>
        <v>0</v>
      </c>
      <c r="CQ351" s="431"/>
      <c r="CR351" s="432"/>
      <c r="CS351" s="432"/>
      <c r="CT351" s="429">
        <f t="shared" ref="CT351:CT356" si="2620">IFERROR(+(IF(CN351="","0",CN351))+(IF(CP351="","0",CP351))+(IF(CS351="","0",CS351)),"")</f>
        <v>0</v>
      </c>
      <c r="CU351" s="430">
        <v>0.294289866351475</v>
      </c>
      <c r="CV351" s="433">
        <f t="shared" ref="CV351:CV356" si="2621">IFERROR(+CU351*(CT351-CS351),"")</f>
        <v>0</v>
      </c>
      <c r="CW351" s="434">
        <f t="shared" ref="CW351:CW356" si="2622">IFERROR(+(IF(CT351="","0",CT351))-(IF(CV351="","0",CV351)),"")</f>
        <v>0</v>
      </c>
      <c r="CX351" s="435"/>
      <c r="CY351" s="426">
        <v>1.0</v>
      </c>
      <c r="CZ351" s="427" t="s">
        <v>142</v>
      </c>
      <c r="DA351" s="428" t="s">
        <v>121</v>
      </c>
      <c r="DB351" s="428" t="s">
        <v>123</v>
      </c>
      <c r="DC351" s="429" t="str">
        <f>ADHB!DC351</f>
        <v/>
      </c>
      <c r="DD351" s="429"/>
      <c r="DE351" s="429">
        <f t="shared" ref="DE351:DE356" si="2623">IFERROR(DC351*DD351/1000000,0)</f>
        <v>0</v>
      </c>
      <c r="DF351" s="430"/>
      <c r="DG351" s="429">
        <f t="shared" ref="DG351:DG356" si="2624">IFERROR(+DE351*DF351,"")</f>
        <v>0</v>
      </c>
      <c r="DH351" s="431"/>
      <c r="DI351" s="432"/>
      <c r="DJ351" s="432"/>
      <c r="DK351" s="429">
        <f t="shared" ref="DK351:DK356" si="2625">IFERROR(+(IF(DE351="","0",DE351))+(IF(DG351="","0",DG351))+(IF(DJ351="","0",DJ351)),"")</f>
        <v>0</v>
      </c>
      <c r="DL351" s="430">
        <v>0.294289866351475</v>
      </c>
      <c r="DM351" s="433">
        <f t="shared" ref="DM351:DM356" si="2626">IFERROR(+DL351*(DK351-DJ351),"")</f>
        <v>0</v>
      </c>
      <c r="DN351" s="434">
        <f t="shared" ref="DN351:DN356" si="2627">IFERROR(+(IF(DK351="","0",DK351))-(IF(DM351="","0",DM351)),"")</f>
        <v>0</v>
      </c>
      <c r="DO351" s="435"/>
      <c r="DP351" s="426">
        <v>1.0</v>
      </c>
      <c r="DQ351" s="427" t="s">
        <v>142</v>
      </c>
      <c r="DR351" s="428" t="s">
        <v>121</v>
      </c>
      <c r="DS351" s="428" t="s">
        <v>123</v>
      </c>
      <c r="DT351" s="429" t="str">
        <f>ADHB!DT351</f>
        <v/>
      </c>
      <c r="DU351" s="429"/>
      <c r="DV351" s="429">
        <f t="shared" ref="DV351:DV356" si="2628">IFERROR(DT351*DU351/1000000,0)</f>
        <v>0</v>
      </c>
      <c r="DW351" s="430"/>
      <c r="DX351" s="429">
        <f t="shared" ref="DX351:DX356" si="2629">IFERROR(+DV351*DW351,"")</f>
        <v>0</v>
      </c>
      <c r="DY351" s="431"/>
      <c r="DZ351" s="432"/>
      <c r="EA351" s="432"/>
      <c r="EB351" s="429">
        <f t="shared" ref="EB351:EB356" si="2630">IFERROR(+(IF(DV351="","0",DV351))+(IF(DX351="","0",DX351))+(IF(EA351="","0",EA351)),"")</f>
        <v>0</v>
      </c>
      <c r="EC351" s="430">
        <v>0.294289866351475</v>
      </c>
      <c r="ED351" s="433">
        <f t="shared" ref="ED351:ED356" si="2631">IFERROR(+EC351*(EB351-EA351),"")</f>
        <v>0</v>
      </c>
      <c r="EE351" s="434">
        <f t="shared" ref="EE351:EE356" si="2632">IFERROR(+(IF(EB351="","0",EB351))-(IF(ED351="","0",ED351)),"")</f>
        <v>0</v>
      </c>
      <c r="EF351" s="435"/>
      <c r="EG351" s="426">
        <v>1.0</v>
      </c>
      <c r="EH351" s="427" t="s">
        <v>142</v>
      </c>
      <c r="EI351" s="428" t="s">
        <v>121</v>
      </c>
      <c r="EJ351" s="428" t="s">
        <v>123</v>
      </c>
      <c r="EK351" s="429" t="str">
        <f>ADHB!EK351</f>
        <v/>
      </c>
      <c r="EL351" s="429"/>
      <c r="EM351" s="429">
        <f t="shared" ref="EM351:EM356" si="2633">IFERROR(EK351*EL351/1000000,0)</f>
        <v>0</v>
      </c>
      <c r="EN351" s="430"/>
      <c r="EO351" s="429">
        <f t="shared" ref="EO351:EO356" si="2634">IFERROR(+EM351*EN351,"")</f>
        <v>0</v>
      </c>
      <c r="EP351" s="431"/>
      <c r="EQ351" s="432"/>
      <c r="ER351" s="432"/>
      <c r="ES351" s="429">
        <f t="shared" ref="ES351:ES356" si="2635">IFERROR(+(IF(EM351="","0",EM351))+(IF(EO351="","0",EO351))+(IF(ER351="","0",ER351)),"")</f>
        <v>0</v>
      </c>
      <c r="ET351" s="430">
        <v>0.294289866351475</v>
      </c>
      <c r="EU351" s="433">
        <f t="shared" ref="EU351:EU356" si="2636">IFERROR(+ET351*(ES351-ER351),"")</f>
        <v>0</v>
      </c>
      <c r="EV351" s="434">
        <f t="shared" ref="EV351:EV356" si="2637">IFERROR(+(IF(ES351="","0",ES351))-(IF(EU351="","0",EU351)),"")</f>
        <v>0</v>
      </c>
      <c r="EW351" s="435"/>
      <c r="EX351" s="426">
        <v>1.0</v>
      </c>
      <c r="EY351" s="427" t="s">
        <v>142</v>
      </c>
      <c r="EZ351" s="428" t="s">
        <v>121</v>
      </c>
      <c r="FA351" s="428" t="s">
        <v>123</v>
      </c>
      <c r="FB351" s="429" t="str">
        <f>ADHB!FB351</f>
        <v/>
      </c>
      <c r="FC351" s="429"/>
      <c r="FD351" s="429">
        <f t="shared" ref="FD351:FD356" si="2638">IFERROR(FB351*FC351/1000000,0)</f>
        <v>0</v>
      </c>
      <c r="FE351" s="430"/>
      <c r="FF351" s="429">
        <f t="shared" ref="FF351:FF356" si="2639">IFERROR(+FD351*FE351,"")</f>
        <v>0</v>
      </c>
      <c r="FG351" s="431"/>
      <c r="FH351" s="432"/>
      <c r="FI351" s="432"/>
      <c r="FJ351" s="429">
        <f t="shared" ref="FJ351:FJ356" si="2640">IFERROR(+(IF(FD351="","0",FD351))+(IF(FF351="","0",FF351))+(IF(FI351="","0",FI351)),"")</f>
        <v>0</v>
      </c>
      <c r="FK351" s="430">
        <v>0.294289866351475</v>
      </c>
      <c r="FL351" s="433">
        <f t="shared" ref="FL351:FL356" si="2641">IFERROR(+FK351*(FJ351-FI351),"")</f>
        <v>0</v>
      </c>
      <c r="FM351" s="434">
        <f t="shared" ref="FM351:FM356" si="2642">IFERROR(+(IF(FJ351="","0",FJ351))-(IF(FL351="","0",FL351)),"")</f>
        <v>0</v>
      </c>
      <c r="FN351" s="435"/>
      <c r="FO351" s="426">
        <v>1.0</v>
      </c>
      <c r="FP351" s="427" t="s">
        <v>142</v>
      </c>
      <c r="FQ351" s="428" t="s">
        <v>121</v>
      </c>
      <c r="FR351" s="428" t="s">
        <v>123</v>
      </c>
      <c r="FS351" s="429" t="str">
        <f>ADHB!FS351</f>
        <v/>
      </c>
      <c r="FT351" s="429"/>
      <c r="FU351" s="429">
        <f t="shared" ref="FU351:FU356" si="2643">IFERROR(FS351*FT351/1000000,0)</f>
        <v>0</v>
      </c>
      <c r="FV351" s="430"/>
      <c r="FW351" s="429">
        <f t="shared" ref="FW351:FW356" si="2644">IFERROR(+FU351*FV351,"")</f>
        <v>0</v>
      </c>
      <c r="FX351" s="431"/>
      <c r="FY351" s="432"/>
      <c r="FZ351" s="432"/>
      <c r="GA351" s="429">
        <f t="shared" ref="GA351:GA356" si="2645">IFERROR(+(IF(FU351="","0",FU351))+(IF(FW351="","0",FW351))+(IF(FZ351="","0",FZ351)),"")</f>
        <v>0</v>
      </c>
      <c r="GB351" s="430">
        <v>0.294289866351475</v>
      </c>
      <c r="GC351" s="433">
        <f t="shared" ref="GC351:GC356" si="2646">IFERROR(+GB351*(GA351-FZ351),"")</f>
        <v>0</v>
      </c>
      <c r="GD351" s="434">
        <f t="shared" ref="GD351:GD356" si="2647">IFERROR(+(IF(GA351="","0",GA351))-(IF(GC351="","0",GC351)),"")</f>
        <v>0</v>
      </c>
      <c r="GE351" s="435"/>
      <c r="GF351" s="426">
        <v>1.0</v>
      </c>
      <c r="GG351" s="427" t="s">
        <v>142</v>
      </c>
      <c r="GH351" s="428" t="s">
        <v>121</v>
      </c>
      <c r="GI351" s="428" t="s">
        <v>123</v>
      </c>
      <c r="GJ351" s="429" t="str">
        <f>ADHB!GJ351</f>
        <v/>
      </c>
      <c r="GK351" s="429"/>
      <c r="GL351" s="429">
        <f t="shared" ref="GL351:GL356" si="2648">IFERROR(GJ351*GK351/1000000,0)</f>
        <v>0</v>
      </c>
      <c r="GM351" s="430"/>
      <c r="GN351" s="429">
        <f t="shared" ref="GN351:GN356" si="2649">IFERROR(+GL351*GM351,"")</f>
        <v>0</v>
      </c>
      <c r="GO351" s="431"/>
      <c r="GP351" s="432"/>
      <c r="GQ351" s="432"/>
      <c r="GR351" s="429">
        <f t="shared" ref="GR351:GR356" si="2650">IFERROR(+(IF(GL351="","0",GL351))+(IF(GN351="","0",GN351))+(IF(GQ351="","0",GQ351)),"")</f>
        <v>0</v>
      </c>
      <c r="GS351" s="430">
        <v>0.294289866351475</v>
      </c>
      <c r="GT351" s="433">
        <f t="shared" ref="GT351:GT356" si="2651">IFERROR(+GS351*(GR351-GQ351),"")</f>
        <v>0</v>
      </c>
      <c r="GU351" s="434">
        <f t="shared" ref="GU351:GU356" si="2652">IFERROR(+(IF(GR351="","0",GR351))-(IF(GT351="","0",GT351)),"")</f>
        <v>0</v>
      </c>
      <c r="GV351" s="435"/>
      <c r="GW351" s="426">
        <v>1.0</v>
      </c>
      <c r="GX351" s="427" t="s">
        <v>142</v>
      </c>
      <c r="GY351" s="428" t="s">
        <v>121</v>
      </c>
      <c r="GZ351" s="428" t="s">
        <v>123</v>
      </c>
      <c r="HA351" s="429" t="str">
        <f>ADHB!HA351</f>
        <v/>
      </c>
      <c r="HB351" s="429"/>
      <c r="HC351" s="429">
        <f t="shared" ref="HC351:HC356" si="2653">IFERROR(HA351*HB351/1000000,0)</f>
        <v>0</v>
      </c>
      <c r="HD351" s="430"/>
      <c r="HE351" s="429">
        <f t="shared" ref="HE351:HE356" si="2654">IFERROR(+HC351*HD351,"")</f>
        <v>0</v>
      </c>
      <c r="HF351" s="431"/>
      <c r="HG351" s="432"/>
      <c r="HH351" s="432"/>
      <c r="HI351" s="429">
        <f t="shared" ref="HI351:HI356" si="2655">IFERROR(+(IF(HC351="","0",HC351))+(IF(HE351="","0",HE351))+(IF(HH351="","0",HH351)),"")</f>
        <v>0</v>
      </c>
      <c r="HJ351" s="430">
        <v>0.294289866351475</v>
      </c>
      <c r="HK351" s="433">
        <f t="shared" ref="HK351:HK356" si="2656">IFERROR(+HJ351*(HI351-HH351),"")</f>
        <v>0</v>
      </c>
      <c r="HL351" s="434">
        <f t="shared" ref="HL351:HL356" si="2657">IFERROR(+(IF(HI351="","0",HI351))-(IF(HK351="","0",HK351)),"")</f>
        <v>0</v>
      </c>
      <c r="HM351" s="435"/>
      <c r="HN351" s="426">
        <v>1.0</v>
      </c>
      <c r="HO351" s="427" t="s">
        <v>142</v>
      </c>
      <c r="HP351" s="428" t="s">
        <v>121</v>
      </c>
      <c r="HQ351" s="428" t="s">
        <v>123</v>
      </c>
      <c r="HR351" s="429" t="str">
        <f>ADHB!HR351</f>
        <v/>
      </c>
      <c r="HS351" s="429"/>
      <c r="HT351" s="429">
        <f t="shared" ref="HT351:HT356" si="2658">IFERROR(HR351*HS351/1000000,0)</f>
        <v>0</v>
      </c>
      <c r="HU351" s="430"/>
      <c r="HV351" s="429">
        <f t="shared" ref="HV351:HV356" si="2659">IFERROR(+HT351*HU351,"")</f>
        <v>0</v>
      </c>
      <c r="HW351" s="431"/>
      <c r="HX351" s="432"/>
      <c r="HY351" s="432"/>
      <c r="HZ351" s="429">
        <f t="shared" ref="HZ351:HZ356" si="2660">IFERROR(+(IF(HT351="","0",HT351))+(IF(HV351="","0",HV351))+(IF(HY351="","0",HY351)),"")</f>
        <v>0</v>
      </c>
      <c r="IA351" s="430">
        <v>0.294289866351475</v>
      </c>
      <c r="IB351" s="433">
        <f t="shared" ref="IB351:IB356" si="2661">IFERROR(+IA351*(HZ351-HY351),"")</f>
        <v>0</v>
      </c>
      <c r="IC351" s="434">
        <f t="shared" ref="IC351:IC356" si="2662">IFERROR(+(IF(HZ351="","0",HZ351))-(IF(IB351="","0",IB351)),"")</f>
        <v>0</v>
      </c>
      <c r="ID351" s="435"/>
      <c r="IE351" s="426">
        <v>1.0</v>
      </c>
      <c r="IF351" s="427" t="s">
        <v>142</v>
      </c>
      <c r="IG351" s="428" t="s">
        <v>121</v>
      </c>
      <c r="IH351" s="428" t="s">
        <v>123</v>
      </c>
      <c r="II351" s="429" t="str">
        <f>ADHB!II351</f>
        <v/>
      </c>
      <c r="IJ351" s="429"/>
      <c r="IK351" s="429">
        <f t="shared" ref="IK351:IK356" si="2663">IFERROR(II351*IJ351/1000000,0)</f>
        <v>0</v>
      </c>
      <c r="IL351" s="430"/>
      <c r="IM351" s="429">
        <f t="shared" ref="IM351:IM356" si="2664">IFERROR(+IK351*IL351,"")</f>
        <v>0</v>
      </c>
      <c r="IN351" s="431"/>
      <c r="IO351" s="432"/>
      <c r="IP351" s="432"/>
      <c r="IQ351" s="429">
        <f t="shared" ref="IQ351:IQ356" si="2665">IFERROR(+(IF(IK351="","0",IK351))+(IF(IM351="","0",IM351))+(IF(IP351="","0",IP351)),"")</f>
        <v>0</v>
      </c>
      <c r="IR351" s="430">
        <v>0.294289866351475</v>
      </c>
      <c r="IS351" s="433">
        <f t="shared" ref="IS351:IS356" si="2666">IFERROR(+IR351*(IQ351-IP351),"")</f>
        <v>0</v>
      </c>
      <c r="IT351" s="434">
        <f t="shared" ref="IT351:IT356" si="2667">IFERROR(+(IF(IQ351="","0",IQ351))-(IF(IS351="","0",IS351)),"")</f>
        <v>0</v>
      </c>
      <c r="IU351" s="435"/>
      <c r="IV351" s="426">
        <v>1.0</v>
      </c>
      <c r="IW351" s="427" t="s">
        <v>142</v>
      </c>
      <c r="IX351" s="428" t="s">
        <v>121</v>
      </c>
      <c r="IY351" s="428" t="s">
        <v>123</v>
      </c>
      <c r="IZ351" s="429" t="str">
        <f>ADHB!IZ351</f>
        <v/>
      </c>
      <c r="JA351" s="429"/>
      <c r="JB351" s="429">
        <f t="shared" ref="JB351:JB356" si="2668">IFERROR(IZ351*JA351/1000000,0)</f>
        <v>0</v>
      </c>
      <c r="JC351" s="430"/>
      <c r="JD351" s="429">
        <f t="shared" ref="JD351:JD356" si="2669">IFERROR(+JB351*JC351,"")</f>
        <v>0</v>
      </c>
      <c r="JE351" s="431"/>
      <c r="JF351" s="432"/>
      <c r="JG351" s="432"/>
      <c r="JH351" s="429">
        <f t="shared" ref="JH351:JH356" si="2670">IFERROR(+(IF(JB351="","0",JB351))+(IF(JD351="","0",JD351))+(IF(JG351="","0",JG351)),"")</f>
        <v>0</v>
      </c>
      <c r="JI351" s="430">
        <v>0.294289866351475</v>
      </c>
      <c r="JJ351" s="433">
        <f t="shared" ref="JJ351:JJ356" si="2671">IFERROR(+JI351*(JH351-JG351),"")</f>
        <v>0</v>
      </c>
      <c r="JK351" s="434">
        <f t="shared" ref="JK351:JK356" si="2672">IFERROR(+(IF(JH351="","0",JH351))-(IF(JJ351="","0",JJ351)),"")</f>
        <v>0</v>
      </c>
      <c r="JL351" s="435"/>
      <c r="JM351" s="426">
        <v>1.0</v>
      </c>
      <c r="JN351" s="427" t="s">
        <v>142</v>
      </c>
      <c r="JO351" s="428" t="s">
        <v>121</v>
      </c>
      <c r="JP351" s="428" t="s">
        <v>123</v>
      </c>
      <c r="JQ351" s="429" t="str">
        <f>ADHB!KY351</f>
        <v/>
      </c>
      <c r="JR351" s="429"/>
      <c r="JS351" s="429">
        <f t="shared" ref="JS351:JS356" si="2673">IFERROR(JQ351*JR351/1000000,0)</f>
        <v>0</v>
      </c>
      <c r="JT351" s="430"/>
      <c r="JU351" s="429">
        <f t="shared" ref="JU351:JU356" si="2674">IFERROR(+JS351*JT351,"")</f>
        <v>0</v>
      </c>
      <c r="JV351" s="431"/>
      <c r="JW351" s="432"/>
      <c r="JX351" s="432"/>
      <c r="JY351" s="429">
        <f t="shared" ref="JY351:JY356" si="2675">IFERROR(+(IF(JS351="","0",JS351))+(IF(JU351="","0",JU351))+(IF(JX351="","0",JX351)),"")</f>
        <v>0</v>
      </c>
      <c r="JZ351" s="430">
        <v>0.294289866351475</v>
      </c>
      <c r="KA351" s="433">
        <f t="shared" ref="KA351:KA356" si="2676">IFERROR(+JZ351*(JY351-JX351),"")</f>
        <v>0</v>
      </c>
      <c r="KB351" s="434">
        <f t="shared" ref="KB351:KB356" si="2677">IFERROR(+(IF(JY351="","0",JY351))-(IF(KA351="","0",KA351)),"")</f>
        <v>0</v>
      </c>
      <c r="KC351" s="435"/>
      <c r="KD351" s="426">
        <v>1.0</v>
      </c>
      <c r="KE351" s="427" t="s">
        <v>142</v>
      </c>
      <c r="KF351" s="428" t="s">
        <v>121</v>
      </c>
      <c r="KG351" s="428" t="s">
        <v>123</v>
      </c>
      <c r="KH351" s="429" t="str">
        <f>ADHB!LP351</f>
        <v/>
      </c>
      <c r="KI351" s="429"/>
      <c r="KJ351" s="429">
        <f t="shared" ref="KJ351:KJ356" si="2678">IFERROR(KH351*KI351/1000000,0)</f>
        <v>0</v>
      </c>
      <c r="KK351" s="430"/>
      <c r="KL351" s="429">
        <f t="shared" ref="KL351:KL356" si="2679">IFERROR(+KJ351*KK351,"")</f>
        <v>0</v>
      </c>
      <c r="KM351" s="431"/>
      <c r="KN351" s="432"/>
      <c r="KO351" s="432"/>
      <c r="KP351" s="429">
        <f t="shared" ref="KP351:KP356" si="2680">IFERROR(+(IF(KJ351="","0",KJ351))+(IF(KL351="","0",KL351))+(IF(KO351="","0",KO351)),"")</f>
        <v>0</v>
      </c>
      <c r="KQ351" s="430">
        <v>0.294289866351475</v>
      </c>
      <c r="KR351" s="433">
        <f t="shared" ref="KR351:KR356" si="2681">IFERROR(+KQ351*(KP351-KO351),"")</f>
        <v>0</v>
      </c>
      <c r="KS351" s="434">
        <f t="shared" ref="KS351:KS356" si="2682">IFERROR(+(IF(KP351="","0",KP351))-(IF(KR351="","0",KR351)),"")</f>
        <v>0</v>
      </c>
      <c r="KT351" s="435"/>
      <c r="KU351" s="436"/>
    </row>
    <row r="352" ht="15.75" customHeight="1">
      <c r="A352" s="426">
        <v>2.0</v>
      </c>
      <c r="B352" s="427" t="s">
        <v>148</v>
      </c>
      <c r="C352" s="428" t="s">
        <v>121</v>
      </c>
      <c r="D352" s="428" t="s">
        <v>123</v>
      </c>
      <c r="E352" s="429" t="str">
        <f>ADHB!E352</f>
        <v/>
      </c>
      <c r="F352" s="429"/>
      <c r="G352" s="429">
        <f t="shared" si="2593"/>
        <v>0</v>
      </c>
      <c r="H352" s="430"/>
      <c r="I352" s="429">
        <f t="shared" si="2594"/>
        <v>0</v>
      </c>
      <c r="J352" s="431"/>
      <c r="K352" s="432"/>
      <c r="L352" s="432"/>
      <c r="M352" s="429">
        <f t="shared" si="2595"/>
        <v>0</v>
      </c>
      <c r="N352" s="430">
        <v>0.294289866351475</v>
      </c>
      <c r="O352" s="433">
        <f t="shared" si="2596"/>
        <v>0</v>
      </c>
      <c r="P352" s="434">
        <f t="shared" si="2597"/>
        <v>0</v>
      </c>
      <c r="Q352" s="435"/>
      <c r="R352" s="426">
        <v>2.0</v>
      </c>
      <c r="S352" s="427" t="s">
        <v>148</v>
      </c>
      <c r="T352" s="428" t="s">
        <v>121</v>
      </c>
      <c r="U352" s="428" t="s">
        <v>123</v>
      </c>
      <c r="V352" s="429" t="str">
        <f>ADHB!V352</f>
        <v/>
      </c>
      <c r="W352" s="429"/>
      <c r="X352" s="429">
        <f t="shared" si="2598"/>
        <v>0</v>
      </c>
      <c r="Y352" s="430"/>
      <c r="Z352" s="429">
        <f t="shared" si="2599"/>
        <v>0</v>
      </c>
      <c r="AA352" s="431"/>
      <c r="AB352" s="432"/>
      <c r="AC352" s="432"/>
      <c r="AD352" s="429">
        <f t="shared" si="2600"/>
        <v>0</v>
      </c>
      <c r="AE352" s="430">
        <v>0.294289866351475</v>
      </c>
      <c r="AF352" s="433">
        <f t="shared" si="2601"/>
        <v>0</v>
      </c>
      <c r="AG352" s="434">
        <f t="shared" si="2602"/>
        <v>0</v>
      </c>
      <c r="AH352" s="435"/>
      <c r="AI352" s="426">
        <v>2.0</v>
      </c>
      <c r="AJ352" s="427" t="s">
        <v>148</v>
      </c>
      <c r="AK352" s="428" t="s">
        <v>121</v>
      </c>
      <c r="AL352" s="428" t="s">
        <v>123</v>
      </c>
      <c r="AM352" s="429" t="str">
        <f>ADHB!AM352</f>
        <v/>
      </c>
      <c r="AN352" s="429"/>
      <c r="AO352" s="429">
        <f t="shared" si="2603"/>
        <v>0</v>
      </c>
      <c r="AP352" s="430"/>
      <c r="AQ352" s="429">
        <f t="shared" si="2604"/>
        <v>0</v>
      </c>
      <c r="AR352" s="431"/>
      <c r="AS352" s="432"/>
      <c r="AT352" s="432"/>
      <c r="AU352" s="429">
        <f t="shared" si="2605"/>
        <v>0</v>
      </c>
      <c r="AV352" s="430">
        <v>0.294289866351475</v>
      </c>
      <c r="AW352" s="433">
        <f t="shared" si="2606"/>
        <v>0</v>
      </c>
      <c r="AX352" s="434">
        <f t="shared" si="2607"/>
        <v>0</v>
      </c>
      <c r="AY352" s="435"/>
      <c r="AZ352" s="426">
        <v>2.0</v>
      </c>
      <c r="BA352" s="427" t="s">
        <v>148</v>
      </c>
      <c r="BB352" s="428" t="s">
        <v>121</v>
      </c>
      <c r="BC352" s="428" t="s">
        <v>123</v>
      </c>
      <c r="BD352" s="429" t="str">
        <f>ADHB!BD352</f>
        <v/>
      </c>
      <c r="BE352" s="429"/>
      <c r="BF352" s="429">
        <f t="shared" si="2608"/>
        <v>0</v>
      </c>
      <c r="BG352" s="430"/>
      <c r="BH352" s="429">
        <f t="shared" si="2609"/>
        <v>0</v>
      </c>
      <c r="BI352" s="431"/>
      <c r="BJ352" s="432"/>
      <c r="BK352" s="432"/>
      <c r="BL352" s="429">
        <f t="shared" si="2610"/>
        <v>0</v>
      </c>
      <c r="BM352" s="430">
        <v>0.294289866351475</v>
      </c>
      <c r="BN352" s="433">
        <f t="shared" si="2611"/>
        <v>0</v>
      </c>
      <c r="BO352" s="434">
        <f t="shared" si="2612"/>
        <v>0</v>
      </c>
      <c r="BP352" s="435"/>
      <c r="BQ352" s="426">
        <v>2.0</v>
      </c>
      <c r="BR352" s="427" t="s">
        <v>148</v>
      </c>
      <c r="BS352" s="428" t="s">
        <v>121</v>
      </c>
      <c r="BT352" s="428" t="s">
        <v>123</v>
      </c>
      <c r="BU352" s="429" t="str">
        <f>ADHB!BU352</f>
        <v/>
      </c>
      <c r="BV352" s="429"/>
      <c r="BW352" s="429">
        <f t="shared" si="2613"/>
        <v>0</v>
      </c>
      <c r="BX352" s="430"/>
      <c r="BY352" s="429">
        <f t="shared" si="2614"/>
        <v>0</v>
      </c>
      <c r="BZ352" s="431"/>
      <c r="CA352" s="432"/>
      <c r="CB352" s="432"/>
      <c r="CC352" s="429">
        <f t="shared" si="2615"/>
        <v>0</v>
      </c>
      <c r="CD352" s="430">
        <v>0.294289866351475</v>
      </c>
      <c r="CE352" s="433">
        <f t="shared" si="2616"/>
        <v>0</v>
      </c>
      <c r="CF352" s="434">
        <f t="shared" si="2617"/>
        <v>0</v>
      </c>
      <c r="CG352" s="435"/>
      <c r="CH352" s="426">
        <v>2.0</v>
      </c>
      <c r="CI352" s="427" t="s">
        <v>148</v>
      </c>
      <c r="CJ352" s="428" t="s">
        <v>121</v>
      </c>
      <c r="CK352" s="428" t="s">
        <v>123</v>
      </c>
      <c r="CL352" s="429" t="str">
        <f>ADHB!CL352</f>
        <v/>
      </c>
      <c r="CM352" s="429"/>
      <c r="CN352" s="429">
        <f t="shared" si="2618"/>
        <v>0</v>
      </c>
      <c r="CO352" s="430"/>
      <c r="CP352" s="429">
        <f t="shared" si="2619"/>
        <v>0</v>
      </c>
      <c r="CQ352" s="431"/>
      <c r="CR352" s="432"/>
      <c r="CS352" s="432"/>
      <c r="CT352" s="429">
        <f t="shared" si="2620"/>
        <v>0</v>
      </c>
      <c r="CU352" s="430">
        <v>0.294289866351475</v>
      </c>
      <c r="CV352" s="433">
        <f t="shared" si="2621"/>
        <v>0</v>
      </c>
      <c r="CW352" s="434">
        <f t="shared" si="2622"/>
        <v>0</v>
      </c>
      <c r="CX352" s="435"/>
      <c r="CY352" s="426">
        <v>2.0</v>
      </c>
      <c r="CZ352" s="427" t="s">
        <v>148</v>
      </c>
      <c r="DA352" s="428" t="s">
        <v>121</v>
      </c>
      <c r="DB352" s="428" t="s">
        <v>123</v>
      </c>
      <c r="DC352" s="429" t="str">
        <f>ADHB!DC352</f>
        <v/>
      </c>
      <c r="DD352" s="429"/>
      <c r="DE352" s="429">
        <f t="shared" si="2623"/>
        <v>0</v>
      </c>
      <c r="DF352" s="430"/>
      <c r="DG352" s="429">
        <f t="shared" si="2624"/>
        <v>0</v>
      </c>
      <c r="DH352" s="431"/>
      <c r="DI352" s="432"/>
      <c r="DJ352" s="432"/>
      <c r="DK352" s="429">
        <f t="shared" si="2625"/>
        <v>0</v>
      </c>
      <c r="DL352" s="430">
        <v>0.294289866351475</v>
      </c>
      <c r="DM352" s="433">
        <f t="shared" si="2626"/>
        <v>0</v>
      </c>
      <c r="DN352" s="434">
        <f t="shared" si="2627"/>
        <v>0</v>
      </c>
      <c r="DO352" s="435"/>
      <c r="DP352" s="426">
        <v>2.0</v>
      </c>
      <c r="DQ352" s="427" t="s">
        <v>148</v>
      </c>
      <c r="DR352" s="428" t="s">
        <v>121</v>
      </c>
      <c r="DS352" s="428" t="s">
        <v>123</v>
      </c>
      <c r="DT352" s="429" t="str">
        <f>ADHB!DT352</f>
        <v/>
      </c>
      <c r="DU352" s="429"/>
      <c r="DV352" s="429">
        <f t="shared" si="2628"/>
        <v>0</v>
      </c>
      <c r="DW352" s="430"/>
      <c r="DX352" s="429">
        <f t="shared" si="2629"/>
        <v>0</v>
      </c>
      <c r="DY352" s="431"/>
      <c r="DZ352" s="432"/>
      <c r="EA352" s="432"/>
      <c r="EB352" s="429">
        <f t="shared" si="2630"/>
        <v>0</v>
      </c>
      <c r="EC352" s="430">
        <v>0.294289866351475</v>
      </c>
      <c r="ED352" s="433">
        <f t="shared" si="2631"/>
        <v>0</v>
      </c>
      <c r="EE352" s="434">
        <f t="shared" si="2632"/>
        <v>0</v>
      </c>
      <c r="EF352" s="435"/>
      <c r="EG352" s="426">
        <v>2.0</v>
      </c>
      <c r="EH352" s="427" t="s">
        <v>148</v>
      </c>
      <c r="EI352" s="428" t="s">
        <v>121</v>
      </c>
      <c r="EJ352" s="428" t="s">
        <v>123</v>
      </c>
      <c r="EK352" s="429" t="str">
        <f>ADHB!EK352</f>
        <v/>
      </c>
      <c r="EL352" s="429"/>
      <c r="EM352" s="429">
        <f t="shared" si="2633"/>
        <v>0</v>
      </c>
      <c r="EN352" s="430"/>
      <c r="EO352" s="429">
        <f t="shared" si="2634"/>
        <v>0</v>
      </c>
      <c r="EP352" s="431"/>
      <c r="EQ352" s="432"/>
      <c r="ER352" s="432"/>
      <c r="ES352" s="429">
        <f t="shared" si="2635"/>
        <v>0</v>
      </c>
      <c r="ET352" s="430">
        <v>0.294289866351475</v>
      </c>
      <c r="EU352" s="433">
        <f t="shared" si="2636"/>
        <v>0</v>
      </c>
      <c r="EV352" s="434">
        <f t="shared" si="2637"/>
        <v>0</v>
      </c>
      <c r="EW352" s="435"/>
      <c r="EX352" s="426">
        <v>2.0</v>
      </c>
      <c r="EY352" s="427" t="s">
        <v>148</v>
      </c>
      <c r="EZ352" s="428" t="s">
        <v>121</v>
      </c>
      <c r="FA352" s="428" t="s">
        <v>123</v>
      </c>
      <c r="FB352" s="429" t="str">
        <f>ADHB!FB352</f>
        <v/>
      </c>
      <c r="FC352" s="429"/>
      <c r="FD352" s="429">
        <f t="shared" si="2638"/>
        <v>0</v>
      </c>
      <c r="FE352" s="430"/>
      <c r="FF352" s="429">
        <f t="shared" si="2639"/>
        <v>0</v>
      </c>
      <c r="FG352" s="431"/>
      <c r="FH352" s="432"/>
      <c r="FI352" s="432"/>
      <c r="FJ352" s="429">
        <f t="shared" si="2640"/>
        <v>0</v>
      </c>
      <c r="FK352" s="430">
        <v>0.294289866351475</v>
      </c>
      <c r="FL352" s="433">
        <f t="shared" si="2641"/>
        <v>0</v>
      </c>
      <c r="FM352" s="434">
        <f t="shared" si="2642"/>
        <v>0</v>
      </c>
      <c r="FN352" s="435"/>
      <c r="FO352" s="426">
        <v>2.0</v>
      </c>
      <c r="FP352" s="427" t="s">
        <v>148</v>
      </c>
      <c r="FQ352" s="428" t="s">
        <v>121</v>
      </c>
      <c r="FR352" s="428" t="s">
        <v>123</v>
      </c>
      <c r="FS352" s="429" t="str">
        <f>ADHB!FS352</f>
        <v/>
      </c>
      <c r="FT352" s="429"/>
      <c r="FU352" s="429">
        <f t="shared" si="2643"/>
        <v>0</v>
      </c>
      <c r="FV352" s="430"/>
      <c r="FW352" s="429">
        <f t="shared" si="2644"/>
        <v>0</v>
      </c>
      <c r="FX352" s="431"/>
      <c r="FY352" s="432"/>
      <c r="FZ352" s="432"/>
      <c r="GA352" s="429">
        <f t="shared" si="2645"/>
        <v>0</v>
      </c>
      <c r="GB352" s="430">
        <v>0.294289866351475</v>
      </c>
      <c r="GC352" s="433">
        <f t="shared" si="2646"/>
        <v>0</v>
      </c>
      <c r="GD352" s="434">
        <f t="shared" si="2647"/>
        <v>0</v>
      </c>
      <c r="GE352" s="435"/>
      <c r="GF352" s="426">
        <v>2.0</v>
      </c>
      <c r="GG352" s="427" t="s">
        <v>148</v>
      </c>
      <c r="GH352" s="428" t="s">
        <v>121</v>
      </c>
      <c r="GI352" s="428" t="s">
        <v>123</v>
      </c>
      <c r="GJ352" s="429" t="str">
        <f>ADHB!GJ352</f>
        <v/>
      </c>
      <c r="GK352" s="429"/>
      <c r="GL352" s="429">
        <f t="shared" si="2648"/>
        <v>0</v>
      </c>
      <c r="GM352" s="430"/>
      <c r="GN352" s="429">
        <f t="shared" si="2649"/>
        <v>0</v>
      </c>
      <c r="GO352" s="431"/>
      <c r="GP352" s="432"/>
      <c r="GQ352" s="432"/>
      <c r="GR352" s="429">
        <f t="shared" si="2650"/>
        <v>0</v>
      </c>
      <c r="GS352" s="430">
        <v>0.294289866351475</v>
      </c>
      <c r="GT352" s="433">
        <f t="shared" si="2651"/>
        <v>0</v>
      </c>
      <c r="GU352" s="434">
        <f t="shared" si="2652"/>
        <v>0</v>
      </c>
      <c r="GV352" s="435"/>
      <c r="GW352" s="426">
        <v>2.0</v>
      </c>
      <c r="GX352" s="427" t="s">
        <v>148</v>
      </c>
      <c r="GY352" s="428" t="s">
        <v>121</v>
      </c>
      <c r="GZ352" s="428" t="s">
        <v>123</v>
      </c>
      <c r="HA352" s="429" t="str">
        <f>ADHB!HA352</f>
        <v/>
      </c>
      <c r="HB352" s="429"/>
      <c r="HC352" s="429">
        <f t="shared" si="2653"/>
        <v>0</v>
      </c>
      <c r="HD352" s="430"/>
      <c r="HE352" s="429">
        <f t="shared" si="2654"/>
        <v>0</v>
      </c>
      <c r="HF352" s="431"/>
      <c r="HG352" s="432"/>
      <c r="HH352" s="432"/>
      <c r="HI352" s="429">
        <f t="shared" si="2655"/>
        <v>0</v>
      </c>
      <c r="HJ352" s="430">
        <v>0.294289866351475</v>
      </c>
      <c r="HK352" s="433">
        <f t="shared" si="2656"/>
        <v>0</v>
      </c>
      <c r="HL352" s="434">
        <f t="shared" si="2657"/>
        <v>0</v>
      </c>
      <c r="HM352" s="435"/>
      <c r="HN352" s="426">
        <v>2.0</v>
      </c>
      <c r="HO352" s="427" t="s">
        <v>148</v>
      </c>
      <c r="HP352" s="428" t="s">
        <v>121</v>
      </c>
      <c r="HQ352" s="428" t="s">
        <v>123</v>
      </c>
      <c r="HR352" s="429" t="str">
        <f>ADHB!HR352</f>
        <v/>
      </c>
      <c r="HS352" s="429"/>
      <c r="HT352" s="429">
        <f t="shared" si="2658"/>
        <v>0</v>
      </c>
      <c r="HU352" s="430"/>
      <c r="HV352" s="429">
        <f t="shared" si="2659"/>
        <v>0</v>
      </c>
      <c r="HW352" s="431"/>
      <c r="HX352" s="432"/>
      <c r="HY352" s="432"/>
      <c r="HZ352" s="429">
        <f t="shared" si="2660"/>
        <v>0</v>
      </c>
      <c r="IA352" s="430">
        <v>0.294289866351475</v>
      </c>
      <c r="IB352" s="433">
        <f t="shared" si="2661"/>
        <v>0</v>
      </c>
      <c r="IC352" s="434">
        <f t="shared" si="2662"/>
        <v>0</v>
      </c>
      <c r="ID352" s="435"/>
      <c r="IE352" s="426">
        <v>2.0</v>
      </c>
      <c r="IF352" s="427" t="s">
        <v>148</v>
      </c>
      <c r="IG352" s="428" t="s">
        <v>121</v>
      </c>
      <c r="IH352" s="428" t="s">
        <v>123</v>
      </c>
      <c r="II352" s="429" t="str">
        <f>ADHB!II352</f>
        <v/>
      </c>
      <c r="IJ352" s="429"/>
      <c r="IK352" s="429">
        <f t="shared" si="2663"/>
        <v>0</v>
      </c>
      <c r="IL352" s="430"/>
      <c r="IM352" s="429">
        <f t="shared" si="2664"/>
        <v>0</v>
      </c>
      <c r="IN352" s="431"/>
      <c r="IO352" s="432"/>
      <c r="IP352" s="432"/>
      <c r="IQ352" s="429">
        <f t="shared" si="2665"/>
        <v>0</v>
      </c>
      <c r="IR352" s="430">
        <v>0.294289866351475</v>
      </c>
      <c r="IS352" s="433">
        <f t="shared" si="2666"/>
        <v>0</v>
      </c>
      <c r="IT352" s="434">
        <f t="shared" si="2667"/>
        <v>0</v>
      </c>
      <c r="IU352" s="435"/>
      <c r="IV352" s="426">
        <v>2.0</v>
      </c>
      <c r="IW352" s="427" t="s">
        <v>148</v>
      </c>
      <c r="IX352" s="428" t="s">
        <v>121</v>
      </c>
      <c r="IY352" s="428" t="s">
        <v>123</v>
      </c>
      <c r="IZ352" s="429" t="str">
        <f>ADHB!IZ352</f>
        <v/>
      </c>
      <c r="JA352" s="429"/>
      <c r="JB352" s="429">
        <f t="shared" si="2668"/>
        <v>0</v>
      </c>
      <c r="JC352" s="430"/>
      <c r="JD352" s="429">
        <f t="shared" si="2669"/>
        <v>0</v>
      </c>
      <c r="JE352" s="431"/>
      <c r="JF352" s="432"/>
      <c r="JG352" s="432"/>
      <c r="JH352" s="429">
        <f t="shared" si="2670"/>
        <v>0</v>
      </c>
      <c r="JI352" s="430">
        <v>0.294289866351475</v>
      </c>
      <c r="JJ352" s="433">
        <f t="shared" si="2671"/>
        <v>0</v>
      </c>
      <c r="JK352" s="434">
        <f t="shared" si="2672"/>
        <v>0</v>
      </c>
      <c r="JL352" s="435"/>
      <c r="JM352" s="426">
        <v>2.0</v>
      </c>
      <c r="JN352" s="427" t="s">
        <v>148</v>
      </c>
      <c r="JO352" s="428" t="s">
        <v>121</v>
      </c>
      <c r="JP352" s="428" t="s">
        <v>123</v>
      </c>
      <c r="JQ352" s="429" t="str">
        <f>ADHB!KY352</f>
        <v/>
      </c>
      <c r="JR352" s="429"/>
      <c r="JS352" s="429">
        <f t="shared" si="2673"/>
        <v>0</v>
      </c>
      <c r="JT352" s="430"/>
      <c r="JU352" s="429">
        <f t="shared" si="2674"/>
        <v>0</v>
      </c>
      <c r="JV352" s="431"/>
      <c r="JW352" s="432"/>
      <c r="JX352" s="432"/>
      <c r="JY352" s="429">
        <f t="shared" si="2675"/>
        <v>0</v>
      </c>
      <c r="JZ352" s="430">
        <v>0.294289866351475</v>
      </c>
      <c r="KA352" s="433">
        <f t="shared" si="2676"/>
        <v>0</v>
      </c>
      <c r="KB352" s="434">
        <f t="shared" si="2677"/>
        <v>0</v>
      </c>
      <c r="KC352" s="435"/>
      <c r="KD352" s="426">
        <v>2.0</v>
      </c>
      <c r="KE352" s="427" t="s">
        <v>148</v>
      </c>
      <c r="KF352" s="428" t="s">
        <v>121</v>
      </c>
      <c r="KG352" s="428" t="s">
        <v>123</v>
      </c>
      <c r="KH352" s="429" t="str">
        <f>ADHB!LP352</f>
        <v/>
      </c>
      <c r="KI352" s="429"/>
      <c r="KJ352" s="429">
        <f t="shared" si="2678"/>
        <v>0</v>
      </c>
      <c r="KK352" s="430"/>
      <c r="KL352" s="429">
        <f t="shared" si="2679"/>
        <v>0</v>
      </c>
      <c r="KM352" s="431"/>
      <c r="KN352" s="432"/>
      <c r="KO352" s="432"/>
      <c r="KP352" s="429">
        <f t="shared" si="2680"/>
        <v>0</v>
      </c>
      <c r="KQ352" s="430">
        <v>0.294289866351475</v>
      </c>
      <c r="KR352" s="433">
        <f t="shared" si="2681"/>
        <v>0</v>
      </c>
      <c r="KS352" s="434">
        <f t="shared" si="2682"/>
        <v>0</v>
      </c>
      <c r="KT352" s="435"/>
      <c r="KU352" s="436"/>
    </row>
    <row r="353" ht="15.75" customHeight="1">
      <c r="A353" s="426">
        <v>3.0</v>
      </c>
      <c r="B353" s="427" t="s">
        <v>149</v>
      </c>
      <c r="C353" s="428" t="s">
        <v>121</v>
      </c>
      <c r="D353" s="428" t="s">
        <v>123</v>
      </c>
      <c r="E353" s="429" t="str">
        <f>ADHB!E353</f>
        <v/>
      </c>
      <c r="F353" s="429"/>
      <c r="G353" s="429">
        <f t="shared" si="2593"/>
        <v>0</v>
      </c>
      <c r="H353" s="430"/>
      <c r="I353" s="429">
        <f t="shared" si="2594"/>
        <v>0</v>
      </c>
      <c r="J353" s="431"/>
      <c r="K353" s="432"/>
      <c r="L353" s="432"/>
      <c r="M353" s="429">
        <f t="shared" si="2595"/>
        <v>0</v>
      </c>
      <c r="N353" s="430">
        <v>0.294289866351475</v>
      </c>
      <c r="O353" s="433">
        <f t="shared" si="2596"/>
        <v>0</v>
      </c>
      <c r="P353" s="434">
        <f t="shared" si="2597"/>
        <v>0</v>
      </c>
      <c r="Q353" s="435"/>
      <c r="R353" s="426">
        <v>3.0</v>
      </c>
      <c r="S353" s="427" t="s">
        <v>149</v>
      </c>
      <c r="T353" s="428" t="s">
        <v>121</v>
      </c>
      <c r="U353" s="428" t="s">
        <v>123</v>
      </c>
      <c r="V353" s="429" t="str">
        <f>ADHB!V353</f>
        <v/>
      </c>
      <c r="W353" s="429"/>
      <c r="X353" s="429">
        <f t="shared" si="2598"/>
        <v>0</v>
      </c>
      <c r="Y353" s="430"/>
      <c r="Z353" s="429">
        <f t="shared" si="2599"/>
        <v>0</v>
      </c>
      <c r="AA353" s="431"/>
      <c r="AB353" s="432"/>
      <c r="AC353" s="432"/>
      <c r="AD353" s="429">
        <f t="shared" si="2600"/>
        <v>0</v>
      </c>
      <c r="AE353" s="430">
        <v>0.294289866351475</v>
      </c>
      <c r="AF353" s="433">
        <f t="shared" si="2601"/>
        <v>0</v>
      </c>
      <c r="AG353" s="434">
        <f t="shared" si="2602"/>
        <v>0</v>
      </c>
      <c r="AH353" s="435"/>
      <c r="AI353" s="426">
        <v>3.0</v>
      </c>
      <c r="AJ353" s="427" t="s">
        <v>149</v>
      </c>
      <c r="AK353" s="428" t="s">
        <v>121</v>
      </c>
      <c r="AL353" s="428" t="s">
        <v>123</v>
      </c>
      <c r="AM353" s="429" t="str">
        <f>ADHB!AM353</f>
        <v/>
      </c>
      <c r="AN353" s="429"/>
      <c r="AO353" s="429">
        <f t="shared" si="2603"/>
        <v>0</v>
      </c>
      <c r="AP353" s="430"/>
      <c r="AQ353" s="429">
        <f t="shared" si="2604"/>
        <v>0</v>
      </c>
      <c r="AR353" s="431"/>
      <c r="AS353" s="432"/>
      <c r="AT353" s="432"/>
      <c r="AU353" s="429">
        <f t="shared" si="2605"/>
        <v>0</v>
      </c>
      <c r="AV353" s="430">
        <v>0.294289866351475</v>
      </c>
      <c r="AW353" s="433">
        <f t="shared" si="2606"/>
        <v>0</v>
      </c>
      <c r="AX353" s="434">
        <f t="shared" si="2607"/>
        <v>0</v>
      </c>
      <c r="AY353" s="435"/>
      <c r="AZ353" s="426">
        <v>3.0</v>
      </c>
      <c r="BA353" s="427" t="s">
        <v>149</v>
      </c>
      <c r="BB353" s="428" t="s">
        <v>121</v>
      </c>
      <c r="BC353" s="428" t="s">
        <v>123</v>
      </c>
      <c r="BD353" s="429" t="str">
        <f>ADHB!BD353</f>
        <v/>
      </c>
      <c r="BE353" s="429"/>
      <c r="BF353" s="429">
        <f t="shared" si="2608"/>
        <v>0</v>
      </c>
      <c r="BG353" s="430"/>
      <c r="BH353" s="429">
        <f t="shared" si="2609"/>
        <v>0</v>
      </c>
      <c r="BI353" s="431"/>
      <c r="BJ353" s="432"/>
      <c r="BK353" s="432"/>
      <c r="BL353" s="429">
        <f t="shared" si="2610"/>
        <v>0</v>
      </c>
      <c r="BM353" s="430">
        <v>0.294289866351475</v>
      </c>
      <c r="BN353" s="433">
        <f t="shared" si="2611"/>
        <v>0</v>
      </c>
      <c r="BO353" s="434">
        <f t="shared" si="2612"/>
        <v>0</v>
      </c>
      <c r="BP353" s="435"/>
      <c r="BQ353" s="426">
        <v>3.0</v>
      </c>
      <c r="BR353" s="427" t="s">
        <v>149</v>
      </c>
      <c r="BS353" s="428" t="s">
        <v>121</v>
      </c>
      <c r="BT353" s="428" t="s">
        <v>123</v>
      </c>
      <c r="BU353" s="429" t="str">
        <f>ADHB!BU353</f>
        <v/>
      </c>
      <c r="BV353" s="429"/>
      <c r="BW353" s="429">
        <f t="shared" si="2613"/>
        <v>0</v>
      </c>
      <c r="BX353" s="430"/>
      <c r="BY353" s="429">
        <f t="shared" si="2614"/>
        <v>0</v>
      </c>
      <c r="BZ353" s="431"/>
      <c r="CA353" s="432"/>
      <c r="CB353" s="432"/>
      <c r="CC353" s="429">
        <f t="shared" si="2615"/>
        <v>0</v>
      </c>
      <c r="CD353" s="430">
        <v>0.294289866351475</v>
      </c>
      <c r="CE353" s="433">
        <f t="shared" si="2616"/>
        <v>0</v>
      </c>
      <c r="CF353" s="434">
        <f t="shared" si="2617"/>
        <v>0</v>
      </c>
      <c r="CG353" s="435"/>
      <c r="CH353" s="426">
        <v>3.0</v>
      </c>
      <c r="CI353" s="427" t="s">
        <v>149</v>
      </c>
      <c r="CJ353" s="428" t="s">
        <v>121</v>
      </c>
      <c r="CK353" s="428" t="s">
        <v>123</v>
      </c>
      <c r="CL353" s="429" t="str">
        <f>ADHB!CL353</f>
        <v/>
      </c>
      <c r="CM353" s="429"/>
      <c r="CN353" s="429">
        <f t="shared" si="2618"/>
        <v>0</v>
      </c>
      <c r="CO353" s="430"/>
      <c r="CP353" s="429">
        <f t="shared" si="2619"/>
        <v>0</v>
      </c>
      <c r="CQ353" s="431"/>
      <c r="CR353" s="432"/>
      <c r="CS353" s="432"/>
      <c r="CT353" s="429">
        <f t="shared" si="2620"/>
        <v>0</v>
      </c>
      <c r="CU353" s="430">
        <v>0.294289866351475</v>
      </c>
      <c r="CV353" s="433">
        <f t="shared" si="2621"/>
        <v>0</v>
      </c>
      <c r="CW353" s="434">
        <f t="shared" si="2622"/>
        <v>0</v>
      </c>
      <c r="CX353" s="435"/>
      <c r="CY353" s="426">
        <v>3.0</v>
      </c>
      <c r="CZ353" s="427" t="s">
        <v>149</v>
      </c>
      <c r="DA353" s="428" t="s">
        <v>121</v>
      </c>
      <c r="DB353" s="428" t="s">
        <v>123</v>
      </c>
      <c r="DC353" s="429" t="str">
        <f>ADHB!DC353</f>
        <v/>
      </c>
      <c r="DD353" s="429"/>
      <c r="DE353" s="429">
        <f t="shared" si="2623"/>
        <v>0</v>
      </c>
      <c r="DF353" s="430"/>
      <c r="DG353" s="429">
        <f t="shared" si="2624"/>
        <v>0</v>
      </c>
      <c r="DH353" s="431"/>
      <c r="DI353" s="432"/>
      <c r="DJ353" s="432"/>
      <c r="DK353" s="429">
        <f t="shared" si="2625"/>
        <v>0</v>
      </c>
      <c r="DL353" s="430">
        <v>0.294289866351475</v>
      </c>
      <c r="DM353" s="433">
        <f t="shared" si="2626"/>
        <v>0</v>
      </c>
      <c r="DN353" s="434">
        <f t="shared" si="2627"/>
        <v>0</v>
      </c>
      <c r="DO353" s="435"/>
      <c r="DP353" s="426">
        <v>3.0</v>
      </c>
      <c r="DQ353" s="427" t="s">
        <v>149</v>
      </c>
      <c r="DR353" s="428" t="s">
        <v>121</v>
      </c>
      <c r="DS353" s="428" t="s">
        <v>123</v>
      </c>
      <c r="DT353" s="429" t="str">
        <f>ADHB!DT353</f>
        <v/>
      </c>
      <c r="DU353" s="429"/>
      <c r="DV353" s="429">
        <f t="shared" si="2628"/>
        <v>0</v>
      </c>
      <c r="DW353" s="430"/>
      <c r="DX353" s="429">
        <f t="shared" si="2629"/>
        <v>0</v>
      </c>
      <c r="DY353" s="431"/>
      <c r="DZ353" s="432"/>
      <c r="EA353" s="432"/>
      <c r="EB353" s="429">
        <f t="shared" si="2630"/>
        <v>0</v>
      </c>
      <c r="EC353" s="430">
        <v>0.294289866351475</v>
      </c>
      <c r="ED353" s="433">
        <f t="shared" si="2631"/>
        <v>0</v>
      </c>
      <c r="EE353" s="434">
        <f t="shared" si="2632"/>
        <v>0</v>
      </c>
      <c r="EF353" s="435"/>
      <c r="EG353" s="426">
        <v>3.0</v>
      </c>
      <c r="EH353" s="427" t="s">
        <v>149</v>
      </c>
      <c r="EI353" s="428" t="s">
        <v>121</v>
      </c>
      <c r="EJ353" s="428" t="s">
        <v>123</v>
      </c>
      <c r="EK353" s="429" t="str">
        <f>ADHB!EK353</f>
        <v/>
      </c>
      <c r="EL353" s="429"/>
      <c r="EM353" s="429">
        <f t="shared" si="2633"/>
        <v>0</v>
      </c>
      <c r="EN353" s="430"/>
      <c r="EO353" s="429">
        <f t="shared" si="2634"/>
        <v>0</v>
      </c>
      <c r="EP353" s="431"/>
      <c r="EQ353" s="432"/>
      <c r="ER353" s="432"/>
      <c r="ES353" s="429">
        <f t="shared" si="2635"/>
        <v>0</v>
      </c>
      <c r="ET353" s="430">
        <v>0.294289866351475</v>
      </c>
      <c r="EU353" s="433">
        <f t="shared" si="2636"/>
        <v>0</v>
      </c>
      <c r="EV353" s="434">
        <f t="shared" si="2637"/>
        <v>0</v>
      </c>
      <c r="EW353" s="435"/>
      <c r="EX353" s="426">
        <v>3.0</v>
      </c>
      <c r="EY353" s="427" t="s">
        <v>149</v>
      </c>
      <c r="EZ353" s="428" t="s">
        <v>121</v>
      </c>
      <c r="FA353" s="428" t="s">
        <v>123</v>
      </c>
      <c r="FB353" s="429" t="str">
        <f>ADHB!FB353</f>
        <v/>
      </c>
      <c r="FC353" s="429"/>
      <c r="FD353" s="429">
        <f t="shared" si="2638"/>
        <v>0</v>
      </c>
      <c r="FE353" s="430"/>
      <c r="FF353" s="429">
        <f t="shared" si="2639"/>
        <v>0</v>
      </c>
      <c r="FG353" s="431"/>
      <c r="FH353" s="432"/>
      <c r="FI353" s="432"/>
      <c r="FJ353" s="429">
        <f t="shared" si="2640"/>
        <v>0</v>
      </c>
      <c r="FK353" s="430">
        <v>0.294289866351475</v>
      </c>
      <c r="FL353" s="433">
        <f t="shared" si="2641"/>
        <v>0</v>
      </c>
      <c r="FM353" s="434">
        <f t="shared" si="2642"/>
        <v>0</v>
      </c>
      <c r="FN353" s="435"/>
      <c r="FO353" s="426">
        <v>3.0</v>
      </c>
      <c r="FP353" s="427" t="s">
        <v>149</v>
      </c>
      <c r="FQ353" s="428" t="s">
        <v>121</v>
      </c>
      <c r="FR353" s="428" t="s">
        <v>123</v>
      </c>
      <c r="FS353" s="429" t="str">
        <f>ADHB!FS353</f>
        <v/>
      </c>
      <c r="FT353" s="429"/>
      <c r="FU353" s="429">
        <f t="shared" si="2643"/>
        <v>0</v>
      </c>
      <c r="FV353" s="430"/>
      <c r="FW353" s="429">
        <f t="shared" si="2644"/>
        <v>0</v>
      </c>
      <c r="FX353" s="431"/>
      <c r="FY353" s="432"/>
      <c r="FZ353" s="432"/>
      <c r="GA353" s="429">
        <f t="shared" si="2645"/>
        <v>0</v>
      </c>
      <c r="GB353" s="430">
        <v>0.294289866351475</v>
      </c>
      <c r="GC353" s="433">
        <f t="shared" si="2646"/>
        <v>0</v>
      </c>
      <c r="GD353" s="434">
        <f t="shared" si="2647"/>
        <v>0</v>
      </c>
      <c r="GE353" s="435"/>
      <c r="GF353" s="426">
        <v>3.0</v>
      </c>
      <c r="GG353" s="427" t="s">
        <v>149</v>
      </c>
      <c r="GH353" s="428" t="s">
        <v>121</v>
      </c>
      <c r="GI353" s="428" t="s">
        <v>123</v>
      </c>
      <c r="GJ353" s="429" t="str">
        <f>ADHB!GJ353</f>
        <v/>
      </c>
      <c r="GK353" s="429"/>
      <c r="GL353" s="429">
        <f t="shared" si="2648"/>
        <v>0</v>
      </c>
      <c r="GM353" s="430"/>
      <c r="GN353" s="429">
        <f t="shared" si="2649"/>
        <v>0</v>
      </c>
      <c r="GO353" s="431"/>
      <c r="GP353" s="432"/>
      <c r="GQ353" s="432"/>
      <c r="GR353" s="429">
        <f t="shared" si="2650"/>
        <v>0</v>
      </c>
      <c r="GS353" s="430">
        <v>0.294289866351475</v>
      </c>
      <c r="GT353" s="433">
        <f t="shared" si="2651"/>
        <v>0</v>
      </c>
      <c r="GU353" s="434">
        <f t="shared" si="2652"/>
        <v>0</v>
      </c>
      <c r="GV353" s="435"/>
      <c r="GW353" s="426">
        <v>3.0</v>
      </c>
      <c r="GX353" s="427" t="s">
        <v>149</v>
      </c>
      <c r="GY353" s="428" t="s">
        <v>121</v>
      </c>
      <c r="GZ353" s="428" t="s">
        <v>123</v>
      </c>
      <c r="HA353" s="429" t="str">
        <f>ADHB!HA353</f>
        <v/>
      </c>
      <c r="HB353" s="429"/>
      <c r="HC353" s="429">
        <f t="shared" si="2653"/>
        <v>0</v>
      </c>
      <c r="HD353" s="430"/>
      <c r="HE353" s="429">
        <f t="shared" si="2654"/>
        <v>0</v>
      </c>
      <c r="HF353" s="431"/>
      <c r="HG353" s="432"/>
      <c r="HH353" s="432"/>
      <c r="HI353" s="429">
        <f t="shared" si="2655"/>
        <v>0</v>
      </c>
      <c r="HJ353" s="430">
        <v>0.294289866351475</v>
      </c>
      <c r="HK353" s="433">
        <f t="shared" si="2656"/>
        <v>0</v>
      </c>
      <c r="HL353" s="434">
        <f t="shared" si="2657"/>
        <v>0</v>
      </c>
      <c r="HM353" s="435"/>
      <c r="HN353" s="426">
        <v>3.0</v>
      </c>
      <c r="HO353" s="427" t="s">
        <v>149</v>
      </c>
      <c r="HP353" s="428" t="s">
        <v>121</v>
      </c>
      <c r="HQ353" s="428" t="s">
        <v>123</v>
      </c>
      <c r="HR353" s="429" t="str">
        <f>ADHB!HR353</f>
        <v/>
      </c>
      <c r="HS353" s="429"/>
      <c r="HT353" s="429">
        <f t="shared" si="2658"/>
        <v>0</v>
      </c>
      <c r="HU353" s="430"/>
      <c r="HV353" s="429">
        <f t="shared" si="2659"/>
        <v>0</v>
      </c>
      <c r="HW353" s="431"/>
      <c r="HX353" s="432"/>
      <c r="HY353" s="432"/>
      <c r="HZ353" s="429">
        <f t="shared" si="2660"/>
        <v>0</v>
      </c>
      <c r="IA353" s="430">
        <v>0.294289866351475</v>
      </c>
      <c r="IB353" s="433">
        <f t="shared" si="2661"/>
        <v>0</v>
      </c>
      <c r="IC353" s="434">
        <f t="shared" si="2662"/>
        <v>0</v>
      </c>
      <c r="ID353" s="435"/>
      <c r="IE353" s="426">
        <v>3.0</v>
      </c>
      <c r="IF353" s="427" t="s">
        <v>149</v>
      </c>
      <c r="IG353" s="428" t="s">
        <v>121</v>
      </c>
      <c r="IH353" s="428" t="s">
        <v>123</v>
      </c>
      <c r="II353" s="429" t="str">
        <f>ADHB!II353</f>
        <v/>
      </c>
      <c r="IJ353" s="429"/>
      <c r="IK353" s="429">
        <f t="shared" si="2663"/>
        <v>0</v>
      </c>
      <c r="IL353" s="430"/>
      <c r="IM353" s="429">
        <f t="shared" si="2664"/>
        <v>0</v>
      </c>
      <c r="IN353" s="431"/>
      <c r="IO353" s="432"/>
      <c r="IP353" s="432"/>
      <c r="IQ353" s="429">
        <f t="shared" si="2665"/>
        <v>0</v>
      </c>
      <c r="IR353" s="430">
        <v>0.294289866351475</v>
      </c>
      <c r="IS353" s="433">
        <f t="shared" si="2666"/>
        <v>0</v>
      </c>
      <c r="IT353" s="434">
        <f t="shared" si="2667"/>
        <v>0</v>
      </c>
      <c r="IU353" s="435"/>
      <c r="IV353" s="426">
        <v>3.0</v>
      </c>
      <c r="IW353" s="427" t="s">
        <v>149</v>
      </c>
      <c r="IX353" s="428" t="s">
        <v>121</v>
      </c>
      <c r="IY353" s="428" t="s">
        <v>123</v>
      </c>
      <c r="IZ353" s="429" t="str">
        <f>ADHB!IZ353</f>
        <v/>
      </c>
      <c r="JA353" s="429"/>
      <c r="JB353" s="429">
        <f t="shared" si="2668"/>
        <v>0</v>
      </c>
      <c r="JC353" s="430"/>
      <c r="JD353" s="429">
        <f t="shared" si="2669"/>
        <v>0</v>
      </c>
      <c r="JE353" s="431"/>
      <c r="JF353" s="432"/>
      <c r="JG353" s="432"/>
      <c r="JH353" s="429">
        <f t="shared" si="2670"/>
        <v>0</v>
      </c>
      <c r="JI353" s="430">
        <v>0.294289866351475</v>
      </c>
      <c r="JJ353" s="433">
        <f t="shared" si="2671"/>
        <v>0</v>
      </c>
      <c r="JK353" s="434">
        <f t="shared" si="2672"/>
        <v>0</v>
      </c>
      <c r="JL353" s="435"/>
      <c r="JM353" s="426">
        <v>3.0</v>
      </c>
      <c r="JN353" s="427" t="s">
        <v>149</v>
      </c>
      <c r="JO353" s="428" t="s">
        <v>121</v>
      </c>
      <c r="JP353" s="428" t="s">
        <v>123</v>
      </c>
      <c r="JQ353" s="429" t="str">
        <f>ADHB!KY353</f>
        <v/>
      </c>
      <c r="JR353" s="429"/>
      <c r="JS353" s="429">
        <f t="shared" si="2673"/>
        <v>0</v>
      </c>
      <c r="JT353" s="430"/>
      <c r="JU353" s="429">
        <f t="shared" si="2674"/>
        <v>0</v>
      </c>
      <c r="JV353" s="431"/>
      <c r="JW353" s="432"/>
      <c r="JX353" s="432"/>
      <c r="JY353" s="429">
        <f t="shared" si="2675"/>
        <v>0</v>
      </c>
      <c r="JZ353" s="430">
        <v>0.294289866351475</v>
      </c>
      <c r="KA353" s="433">
        <f t="shared" si="2676"/>
        <v>0</v>
      </c>
      <c r="KB353" s="434">
        <f t="shared" si="2677"/>
        <v>0</v>
      </c>
      <c r="KC353" s="435"/>
      <c r="KD353" s="426">
        <v>3.0</v>
      </c>
      <c r="KE353" s="427" t="s">
        <v>149</v>
      </c>
      <c r="KF353" s="428" t="s">
        <v>121</v>
      </c>
      <c r="KG353" s="428" t="s">
        <v>123</v>
      </c>
      <c r="KH353" s="429" t="str">
        <f>ADHB!LP353</f>
        <v/>
      </c>
      <c r="KI353" s="429"/>
      <c r="KJ353" s="429">
        <f t="shared" si="2678"/>
        <v>0</v>
      </c>
      <c r="KK353" s="430"/>
      <c r="KL353" s="429">
        <f t="shared" si="2679"/>
        <v>0</v>
      </c>
      <c r="KM353" s="431"/>
      <c r="KN353" s="432"/>
      <c r="KO353" s="432"/>
      <c r="KP353" s="429">
        <f t="shared" si="2680"/>
        <v>0</v>
      </c>
      <c r="KQ353" s="430">
        <v>0.294289866351475</v>
      </c>
      <c r="KR353" s="433">
        <f t="shared" si="2681"/>
        <v>0</v>
      </c>
      <c r="KS353" s="434">
        <f t="shared" si="2682"/>
        <v>0</v>
      </c>
      <c r="KT353" s="435"/>
      <c r="KU353" s="436"/>
    </row>
    <row r="354" ht="15.75" customHeight="1">
      <c r="A354" s="426">
        <v>4.0</v>
      </c>
      <c r="B354" s="427" t="s">
        <v>132</v>
      </c>
      <c r="C354" s="428" t="s">
        <v>121</v>
      </c>
      <c r="D354" s="428" t="s">
        <v>123</v>
      </c>
      <c r="E354" s="429" t="str">
        <f>ADHB!E354</f>
        <v/>
      </c>
      <c r="F354" s="429"/>
      <c r="G354" s="429">
        <f t="shared" si="2593"/>
        <v>0</v>
      </c>
      <c r="H354" s="430"/>
      <c r="I354" s="429">
        <f t="shared" si="2594"/>
        <v>0</v>
      </c>
      <c r="J354" s="431"/>
      <c r="K354" s="432"/>
      <c r="L354" s="432"/>
      <c r="M354" s="429">
        <f t="shared" si="2595"/>
        <v>0</v>
      </c>
      <c r="N354" s="430">
        <v>0.294289866351475</v>
      </c>
      <c r="O354" s="433">
        <f t="shared" si="2596"/>
        <v>0</v>
      </c>
      <c r="P354" s="434">
        <f t="shared" si="2597"/>
        <v>0</v>
      </c>
      <c r="Q354" s="435"/>
      <c r="R354" s="426">
        <v>4.0</v>
      </c>
      <c r="S354" s="427" t="s">
        <v>132</v>
      </c>
      <c r="T354" s="428" t="s">
        <v>121</v>
      </c>
      <c r="U354" s="428" t="s">
        <v>123</v>
      </c>
      <c r="V354" s="429" t="str">
        <f>ADHB!V354</f>
        <v/>
      </c>
      <c r="W354" s="429"/>
      <c r="X354" s="429">
        <f t="shared" si="2598"/>
        <v>0</v>
      </c>
      <c r="Y354" s="430"/>
      <c r="Z354" s="429">
        <f t="shared" si="2599"/>
        <v>0</v>
      </c>
      <c r="AA354" s="431"/>
      <c r="AB354" s="432"/>
      <c r="AC354" s="432"/>
      <c r="AD354" s="429">
        <f t="shared" si="2600"/>
        <v>0</v>
      </c>
      <c r="AE354" s="430">
        <v>0.294289866351475</v>
      </c>
      <c r="AF354" s="433">
        <f t="shared" si="2601"/>
        <v>0</v>
      </c>
      <c r="AG354" s="434">
        <f t="shared" si="2602"/>
        <v>0</v>
      </c>
      <c r="AH354" s="435"/>
      <c r="AI354" s="426">
        <v>4.0</v>
      </c>
      <c r="AJ354" s="427" t="s">
        <v>132</v>
      </c>
      <c r="AK354" s="428" t="s">
        <v>121</v>
      </c>
      <c r="AL354" s="428" t="s">
        <v>123</v>
      </c>
      <c r="AM354" s="429" t="str">
        <f>ADHB!AM354</f>
        <v/>
      </c>
      <c r="AN354" s="429"/>
      <c r="AO354" s="429">
        <f t="shared" si="2603"/>
        <v>0</v>
      </c>
      <c r="AP354" s="430"/>
      <c r="AQ354" s="429">
        <f t="shared" si="2604"/>
        <v>0</v>
      </c>
      <c r="AR354" s="431"/>
      <c r="AS354" s="432"/>
      <c r="AT354" s="432"/>
      <c r="AU354" s="429">
        <f t="shared" si="2605"/>
        <v>0</v>
      </c>
      <c r="AV354" s="430">
        <v>0.294289866351475</v>
      </c>
      <c r="AW354" s="433">
        <f t="shared" si="2606"/>
        <v>0</v>
      </c>
      <c r="AX354" s="434">
        <f t="shared" si="2607"/>
        <v>0</v>
      </c>
      <c r="AY354" s="435"/>
      <c r="AZ354" s="426">
        <v>4.0</v>
      </c>
      <c r="BA354" s="427" t="s">
        <v>132</v>
      </c>
      <c r="BB354" s="428" t="s">
        <v>121</v>
      </c>
      <c r="BC354" s="428" t="s">
        <v>123</v>
      </c>
      <c r="BD354" s="429" t="str">
        <f>ADHB!BD354</f>
        <v/>
      </c>
      <c r="BE354" s="429"/>
      <c r="BF354" s="429">
        <f t="shared" si="2608"/>
        <v>0</v>
      </c>
      <c r="BG354" s="430"/>
      <c r="BH354" s="429">
        <f t="shared" si="2609"/>
        <v>0</v>
      </c>
      <c r="BI354" s="431"/>
      <c r="BJ354" s="432"/>
      <c r="BK354" s="432"/>
      <c r="BL354" s="429">
        <f t="shared" si="2610"/>
        <v>0</v>
      </c>
      <c r="BM354" s="430">
        <v>0.294289866351475</v>
      </c>
      <c r="BN354" s="433">
        <f t="shared" si="2611"/>
        <v>0</v>
      </c>
      <c r="BO354" s="434">
        <f t="shared" si="2612"/>
        <v>0</v>
      </c>
      <c r="BP354" s="435"/>
      <c r="BQ354" s="426">
        <v>4.0</v>
      </c>
      <c r="BR354" s="427" t="s">
        <v>132</v>
      </c>
      <c r="BS354" s="428" t="s">
        <v>121</v>
      </c>
      <c r="BT354" s="428" t="s">
        <v>123</v>
      </c>
      <c r="BU354" s="429" t="str">
        <f>ADHB!BU354</f>
        <v/>
      </c>
      <c r="BV354" s="429"/>
      <c r="BW354" s="429">
        <f t="shared" si="2613"/>
        <v>0</v>
      </c>
      <c r="BX354" s="430"/>
      <c r="BY354" s="429">
        <f t="shared" si="2614"/>
        <v>0</v>
      </c>
      <c r="BZ354" s="431"/>
      <c r="CA354" s="432"/>
      <c r="CB354" s="432"/>
      <c r="CC354" s="429">
        <f t="shared" si="2615"/>
        <v>0</v>
      </c>
      <c r="CD354" s="430">
        <v>0.294289866351475</v>
      </c>
      <c r="CE354" s="433">
        <f t="shared" si="2616"/>
        <v>0</v>
      </c>
      <c r="CF354" s="434">
        <f t="shared" si="2617"/>
        <v>0</v>
      </c>
      <c r="CG354" s="435"/>
      <c r="CH354" s="426">
        <v>4.0</v>
      </c>
      <c r="CI354" s="427" t="s">
        <v>132</v>
      </c>
      <c r="CJ354" s="428" t="s">
        <v>121</v>
      </c>
      <c r="CK354" s="428" t="s">
        <v>123</v>
      </c>
      <c r="CL354" s="429" t="str">
        <f>ADHB!CL354</f>
        <v/>
      </c>
      <c r="CM354" s="429"/>
      <c r="CN354" s="429">
        <f t="shared" si="2618"/>
        <v>0</v>
      </c>
      <c r="CO354" s="430"/>
      <c r="CP354" s="429">
        <f t="shared" si="2619"/>
        <v>0</v>
      </c>
      <c r="CQ354" s="431"/>
      <c r="CR354" s="432"/>
      <c r="CS354" s="432"/>
      <c r="CT354" s="429">
        <f t="shared" si="2620"/>
        <v>0</v>
      </c>
      <c r="CU354" s="430">
        <v>0.294289866351475</v>
      </c>
      <c r="CV354" s="433">
        <f t="shared" si="2621"/>
        <v>0</v>
      </c>
      <c r="CW354" s="434">
        <f t="shared" si="2622"/>
        <v>0</v>
      </c>
      <c r="CX354" s="435"/>
      <c r="CY354" s="426">
        <v>4.0</v>
      </c>
      <c r="CZ354" s="427" t="s">
        <v>132</v>
      </c>
      <c r="DA354" s="428" t="s">
        <v>121</v>
      </c>
      <c r="DB354" s="428" t="s">
        <v>123</v>
      </c>
      <c r="DC354" s="429" t="str">
        <f>ADHB!DC354</f>
        <v/>
      </c>
      <c r="DD354" s="429"/>
      <c r="DE354" s="429">
        <f t="shared" si="2623"/>
        <v>0</v>
      </c>
      <c r="DF354" s="430"/>
      <c r="DG354" s="429">
        <f t="shared" si="2624"/>
        <v>0</v>
      </c>
      <c r="DH354" s="431"/>
      <c r="DI354" s="432"/>
      <c r="DJ354" s="432"/>
      <c r="DK354" s="429">
        <f t="shared" si="2625"/>
        <v>0</v>
      </c>
      <c r="DL354" s="430">
        <v>0.294289866351475</v>
      </c>
      <c r="DM354" s="433">
        <f t="shared" si="2626"/>
        <v>0</v>
      </c>
      <c r="DN354" s="434">
        <f t="shared" si="2627"/>
        <v>0</v>
      </c>
      <c r="DO354" s="435"/>
      <c r="DP354" s="426">
        <v>4.0</v>
      </c>
      <c r="DQ354" s="427" t="s">
        <v>132</v>
      </c>
      <c r="DR354" s="428" t="s">
        <v>121</v>
      </c>
      <c r="DS354" s="428" t="s">
        <v>123</v>
      </c>
      <c r="DT354" s="429" t="str">
        <f>ADHB!DT354</f>
        <v/>
      </c>
      <c r="DU354" s="429"/>
      <c r="DV354" s="429">
        <f t="shared" si="2628"/>
        <v>0</v>
      </c>
      <c r="DW354" s="430"/>
      <c r="DX354" s="429">
        <f t="shared" si="2629"/>
        <v>0</v>
      </c>
      <c r="DY354" s="431"/>
      <c r="DZ354" s="432"/>
      <c r="EA354" s="432"/>
      <c r="EB354" s="429">
        <f t="shared" si="2630"/>
        <v>0</v>
      </c>
      <c r="EC354" s="430">
        <v>0.294289866351475</v>
      </c>
      <c r="ED354" s="433">
        <f t="shared" si="2631"/>
        <v>0</v>
      </c>
      <c r="EE354" s="434">
        <f t="shared" si="2632"/>
        <v>0</v>
      </c>
      <c r="EF354" s="435"/>
      <c r="EG354" s="426">
        <v>4.0</v>
      </c>
      <c r="EH354" s="427" t="s">
        <v>132</v>
      </c>
      <c r="EI354" s="428" t="s">
        <v>121</v>
      </c>
      <c r="EJ354" s="428" t="s">
        <v>123</v>
      </c>
      <c r="EK354" s="429" t="str">
        <f>ADHB!EK354</f>
        <v/>
      </c>
      <c r="EL354" s="429"/>
      <c r="EM354" s="429">
        <f t="shared" si="2633"/>
        <v>0</v>
      </c>
      <c r="EN354" s="430"/>
      <c r="EO354" s="429">
        <f t="shared" si="2634"/>
        <v>0</v>
      </c>
      <c r="EP354" s="431"/>
      <c r="EQ354" s="432"/>
      <c r="ER354" s="432"/>
      <c r="ES354" s="429">
        <f t="shared" si="2635"/>
        <v>0</v>
      </c>
      <c r="ET354" s="430">
        <v>0.294289866351475</v>
      </c>
      <c r="EU354" s="433">
        <f t="shared" si="2636"/>
        <v>0</v>
      </c>
      <c r="EV354" s="434">
        <f t="shared" si="2637"/>
        <v>0</v>
      </c>
      <c r="EW354" s="435"/>
      <c r="EX354" s="426">
        <v>4.0</v>
      </c>
      <c r="EY354" s="427" t="s">
        <v>132</v>
      </c>
      <c r="EZ354" s="428" t="s">
        <v>121</v>
      </c>
      <c r="FA354" s="428" t="s">
        <v>123</v>
      </c>
      <c r="FB354" s="429" t="str">
        <f>ADHB!FB354</f>
        <v/>
      </c>
      <c r="FC354" s="429"/>
      <c r="FD354" s="429">
        <f t="shared" si="2638"/>
        <v>0</v>
      </c>
      <c r="FE354" s="430"/>
      <c r="FF354" s="429">
        <f t="shared" si="2639"/>
        <v>0</v>
      </c>
      <c r="FG354" s="431"/>
      <c r="FH354" s="432"/>
      <c r="FI354" s="432"/>
      <c r="FJ354" s="429">
        <f t="shared" si="2640"/>
        <v>0</v>
      </c>
      <c r="FK354" s="430">
        <v>0.294289866351475</v>
      </c>
      <c r="FL354" s="433">
        <f t="shared" si="2641"/>
        <v>0</v>
      </c>
      <c r="FM354" s="434">
        <f t="shared" si="2642"/>
        <v>0</v>
      </c>
      <c r="FN354" s="435"/>
      <c r="FO354" s="426">
        <v>4.0</v>
      </c>
      <c r="FP354" s="427" t="s">
        <v>132</v>
      </c>
      <c r="FQ354" s="428" t="s">
        <v>121</v>
      </c>
      <c r="FR354" s="428" t="s">
        <v>123</v>
      </c>
      <c r="FS354" s="429" t="str">
        <f>ADHB!FS354</f>
        <v/>
      </c>
      <c r="FT354" s="429"/>
      <c r="FU354" s="429">
        <f t="shared" si="2643"/>
        <v>0</v>
      </c>
      <c r="FV354" s="430"/>
      <c r="FW354" s="429">
        <f t="shared" si="2644"/>
        <v>0</v>
      </c>
      <c r="FX354" s="431"/>
      <c r="FY354" s="432"/>
      <c r="FZ354" s="432"/>
      <c r="GA354" s="429">
        <f t="shared" si="2645"/>
        <v>0</v>
      </c>
      <c r="GB354" s="430">
        <v>0.294289866351475</v>
      </c>
      <c r="GC354" s="433">
        <f t="shared" si="2646"/>
        <v>0</v>
      </c>
      <c r="GD354" s="434">
        <f t="shared" si="2647"/>
        <v>0</v>
      </c>
      <c r="GE354" s="435"/>
      <c r="GF354" s="426">
        <v>4.0</v>
      </c>
      <c r="GG354" s="427" t="s">
        <v>132</v>
      </c>
      <c r="GH354" s="428" t="s">
        <v>121</v>
      </c>
      <c r="GI354" s="428" t="s">
        <v>123</v>
      </c>
      <c r="GJ354" s="429" t="str">
        <f>ADHB!GJ354</f>
        <v/>
      </c>
      <c r="GK354" s="429"/>
      <c r="GL354" s="429">
        <f t="shared" si="2648"/>
        <v>0</v>
      </c>
      <c r="GM354" s="430"/>
      <c r="GN354" s="429">
        <f t="shared" si="2649"/>
        <v>0</v>
      </c>
      <c r="GO354" s="431"/>
      <c r="GP354" s="432"/>
      <c r="GQ354" s="432"/>
      <c r="GR354" s="429">
        <f t="shared" si="2650"/>
        <v>0</v>
      </c>
      <c r="GS354" s="430">
        <v>0.294289866351475</v>
      </c>
      <c r="GT354" s="433">
        <f t="shared" si="2651"/>
        <v>0</v>
      </c>
      <c r="GU354" s="434">
        <f t="shared" si="2652"/>
        <v>0</v>
      </c>
      <c r="GV354" s="435"/>
      <c r="GW354" s="426">
        <v>4.0</v>
      </c>
      <c r="GX354" s="427" t="s">
        <v>132</v>
      </c>
      <c r="GY354" s="428" t="s">
        <v>121</v>
      </c>
      <c r="GZ354" s="428" t="s">
        <v>123</v>
      </c>
      <c r="HA354" s="429" t="str">
        <f>ADHB!HA354</f>
        <v/>
      </c>
      <c r="HB354" s="429"/>
      <c r="HC354" s="429">
        <f t="shared" si="2653"/>
        <v>0</v>
      </c>
      <c r="HD354" s="430"/>
      <c r="HE354" s="429">
        <f t="shared" si="2654"/>
        <v>0</v>
      </c>
      <c r="HF354" s="431"/>
      <c r="HG354" s="432"/>
      <c r="HH354" s="432"/>
      <c r="HI354" s="429">
        <f t="shared" si="2655"/>
        <v>0</v>
      </c>
      <c r="HJ354" s="430">
        <v>0.294289866351475</v>
      </c>
      <c r="HK354" s="433">
        <f t="shared" si="2656"/>
        <v>0</v>
      </c>
      <c r="HL354" s="434">
        <f t="shared" si="2657"/>
        <v>0</v>
      </c>
      <c r="HM354" s="435"/>
      <c r="HN354" s="426">
        <v>4.0</v>
      </c>
      <c r="HO354" s="427" t="s">
        <v>132</v>
      </c>
      <c r="HP354" s="428" t="s">
        <v>121</v>
      </c>
      <c r="HQ354" s="428" t="s">
        <v>123</v>
      </c>
      <c r="HR354" s="429" t="str">
        <f>ADHB!HR354</f>
        <v/>
      </c>
      <c r="HS354" s="429"/>
      <c r="HT354" s="429">
        <f t="shared" si="2658"/>
        <v>0</v>
      </c>
      <c r="HU354" s="430"/>
      <c r="HV354" s="429">
        <f t="shared" si="2659"/>
        <v>0</v>
      </c>
      <c r="HW354" s="431"/>
      <c r="HX354" s="432"/>
      <c r="HY354" s="432"/>
      <c r="HZ354" s="429">
        <f t="shared" si="2660"/>
        <v>0</v>
      </c>
      <c r="IA354" s="430">
        <v>0.294289866351475</v>
      </c>
      <c r="IB354" s="433">
        <f t="shared" si="2661"/>
        <v>0</v>
      </c>
      <c r="IC354" s="434">
        <f t="shared" si="2662"/>
        <v>0</v>
      </c>
      <c r="ID354" s="435"/>
      <c r="IE354" s="426">
        <v>4.0</v>
      </c>
      <c r="IF354" s="427" t="s">
        <v>132</v>
      </c>
      <c r="IG354" s="428" t="s">
        <v>121</v>
      </c>
      <c r="IH354" s="428" t="s">
        <v>123</v>
      </c>
      <c r="II354" s="429" t="str">
        <f>ADHB!II354</f>
        <v/>
      </c>
      <c r="IJ354" s="429"/>
      <c r="IK354" s="429">
        <f t="shared" si="2663"/>
        <v>0</v>
      </c>
      <c r="IL354" s="430"/>
      <c r="IM354" s="429">
        <f t="shared" si="2664"/>
        <v>0</v>
      </c>
      <c r="IN354" s="431"/>
      <c r="IO354" s="432"/>
      <c r="IP354" s="432"/>
      <c r="IQ354" s="429">
        <f t="shared" si="2665"/>
        <v>0</v>
      </c>
      <c r="IR354" s="430">
        <v>0.294289866351475</v>
      </c>
      <c r="IS354" s="433">
        <f t="shared" si="2666"/>
        <v>0</v>
      </c>
      <c r="IT354" s="434">
        <f t="shared" si="2667"/>
        <v>0</v>
      </c>
      <c r="IU354" s="435"/>
      <c r="IV354" s="426">
        <v>4.0</v>
      </c>
      <c r="IW354" s="427" t="s">
        <v>132</v>
      </c>
      <c r="IX354" s="428" t="s">
        <v>121</v>
      </c>
      <c r="IY354" s="428" t="s">
        <v>123</v>
      </c>
      <c r="IZ354" s="429" t="str">
        <f>ADHB!IZ354</f>
        <v/>
      </c>
      <c r="JA354" s="429"/>
      <c r="JB354" s="429">
        <f t="shared" si="2668"/>
        <v>0</v>
      </c>
      <c r="JC354" s="430"/>
      <c r="JD354" s="429">
        <f t="shared" si="2669"/>
        <v>0</v>
      </c>
      <c r="JE354" s="431"/>
      <c r="JF354" s="432"/>
      <c r="JG354" s="432"/>
      <c r="JH354" s="429">
        <f t="shared" si="2670"/>
        <v>0</v>
      </c>
      <c r="JI354" s="430">
        <v>0.294289866351475</v>
      </c>
      <c r="JJ354" s="433">
        <f t="shared" si="2671"/>
        <v>0</v>
      </c>
      <c r="JK354" s="434">
        <f t="shared" si="2672"/>
        <v>0</v>
      </c>
      <c r="JL354" s="435"/>
      <c r="JM354" s="426">
        <v>4.0</v>
      </c>
      <c r="JN354" s="427" t="s">
        <v>132</v>
      </c>
      <c r="JO354" s="428" t="s">
        <v>121</v>
      </c>
      <c r="JP354" s="428" t="s">
        <v>123</v>
      </c>
      <c r="JQ354" s="429" t="str">
        <f>ADHB!KY354</f>
        <v/>
      </c>
      <c r="JR354" s="429"/>
      <c r="JS354" s="429">
        <f t="shared" si="2673"/>
        <v>0</v>
      </c>
      <c r="JT354" s="430"/>
      <c r="JU354" s="429">
        <f t="shared" si="2674"/>
        <v>0</v>
      </c>
      <c r="JV354" s="431"/>
      <c r="JW354" s="432"/>
      <c r="JX354" s="432"/>
      <c r="JY354" s="429">
        <f t="shared" si="2675"/>
        <v>0</v>
      </c>
      <c r="JZ354" s="430">
        <v>0.294289866351475</v>
      </c>
      <c r="KA354" s="433">
        <f t="shared" si="2676"/>
        <v>0</v>
      </c>
      <c r="KB354" s="434">
        <f t="shared" si="2677"/>
        <v>0</v>
      </c>
      <c r="KC354" s="435"/>
      <c r="KD354" s="426">
        <v>4.0</v>
      </c>
      <c r="KE354" s="427" t="s">
        <v>132</v>
      </c>
      <c r="KF354" s="428" t="s">
        <v>121</v>
      </c>
      <c r="KG354" s="428" t="s">
        <v>123</v>
      </c>
      <c r="KH354" s="429" t="str">
        <f>ADHB!LP354</f>
        <v/>
      </c>
      <c r="KI354" s="429"/>
      <c r="KJ354" s="429">
        <f t="shared" si="2678"/>
        <v>0</v>
      </c>
      <c r="KK354" s="430"/>
      <c r="KL354" s="429">
        <f t="shared" si="2679"/>
        <v>0</v>
      </c>
      <c r="KM354" s="431"/>
      <c r="KN354" s="432"/>
      <c r="KO354" s="432"/>
      <c r="KP354" s="429">
        <f t="shared" si="2680"/>
        <v>0</v>
      </c>
      <c r="KQ354" s="430">
        <v>0.294289866351475</v>
      </c>
      <c r="KR354" s="433">
        <f t="shared" si="2681"/>
        <v>0</v>
      </c>
      <c r="KS354" s="434">
        <f t="shared" si="2682"/>
        <v>0</v>
      </c>
      <c r="KT354" s="435"/>
      <c r="KU354" s="436"/>
    </row>
    <row r="355" ht="15.75" customHeight="1">
      <c r="A355" s="426">
        <v>5.0</v>
      </c>
      <c r="B355" s="427" t="s">
        <v>132</v>
      </c>
      <c r="C355" s="428" t="s">
        <v>121</v>
      </c>
      <c r="D355" s="428" t="s">
        <v>123</v>
      </c>
      <c r="E355" s="429" t="str">
        <f>ADHB!E355</f>
        <v/>
      </c>
      <c r="F355" s="429"/>
      <c r="G355" s="429">
        <f t="shared" si="2593"/>
        <v>0</v>
      </c>
      <c r="H355" s="430"/>
      <c r="I355" s="429">
        <f t="shared" si="2594"/>
        <v>0</v>
      </c>
      <c r="J355" s="431"/>
      <c r="K355" s="432"/>
      <c r="L355" s="432"/>
      <c r="M355" s="429">
        <f t="shared" si="2595"/>
        <v>0</v>
      </c>
      <c r="N355" s="430">
        <v>0.294289866351475</v>
      </c>
      <c r="O355" s="433">
        <f t="shared" si="2596"/>
        <v>0</v>
      </c>
      <c r="P355" s="434">
        <f t="shared" si="2597"/>
        <v>0</v>
      </c>
      <c r="Q355" s="435"/>
      <c r="R355" s="426">
        <v>5.0</v>
      </c>
      <c r="S355" s="427" t="s">
        <v>132</v>
      </c>
      <c r="T355" s="428" t="s">
        <v>121</v>
      </c>
      <c r="U355" s="428" t="s">
        <v>123</v>
      </c>
      <c r="V355" s="429" t="str">
        <f>ADHB!V355</f>
        <v/>
      </c>
      <c r="W355" s="429"/>
      <c r="X355" s="429">
        <f t="shared" si="2598"/>
        <v>0</v>
      </c>
      <c r="Y355" s="430"/>
      <c r="Z355" s="429">
        <f t="shared" si="2599"/>
        <v>0</v>
      </c>
      <c r="AA355" s="431"/>
      <c r="AB355" s="432"/>
      <c r="AC355" s="432"/>
      <c r="AD355" s="429">
        <f t="shared" si="2600"/>
        <v>0</v>
      </c>
      <c r="AE355" s="430">
        <v>0.294289866351475</v>
      </c>
      <c r="AF355" s="433">
        <f t="shared" si="2601"/>
        <v>0</v>
      </c>
      <c r="AG355" s="434">
        <f t="shared" si="2602"/>
        <v>0</v>
      </c>
      <c r="AH355" s="435"/>
      <c r="AI355" s="426">
        <v>5.0</v>
      </c>
      <c r="AJ355" s="427" t="s">
        <v>132</v>
      </c>
      <c r="AK355" s="428" t="s">
        <v>121</v>
      </c>
      <c r="AL355" s="428" t="s">
        <v>123</v>
      </c>
      <c r="AM355" s="429" t="str">
        <f>ADHB!AM355</f>
        <v/>
      </c>
      <c r="AN355" s="429"/>
      <c r="AO355" s="429">
        <f t="shared" si="2603"/>
        <v>0</v>
      </c>
      <c r="AP355" s="430"/>
      <c r="AQ355" s="429">
        <f t="shared" si="2604"/>
        <v>0</v>
      </c>
      <c r="AR355" s="431"/>
      <c r="AS355" s="432"/>
      <c r="AT355" s="432"/>
      <c r="AU355" s="429">
        <f t="shared" si="2605"/>
        <v>0</v>
      </c>
      <c r="AV355" s="430">
        <v>0.294289866351475</v>
      </c>
      <c r="AW355" s="433">
        <f t="shared" si="2606"/>
        <v>0</v>
      </c>
      <c r="AX355" s="434">
        <f t="shared" si="2607"/>
        <v>0</v>
      </c>
      <c r="AY355" s="435"/>
      <c r="AZ355" s="426">
        <v>5.0</v>
      </c>
      <c r="BA355" s="427" t="s">
        <v>132</v>
      </c>
      <c r="BB355" s="428" t="s">
        <v>121</v>
      </c>
      <c r="BC355" s="428" t="s">
        <v>123</v>
      </c>
      <c r="BD355" s="429" t="str">
        <f>ADHB!BD355</f>
        <v/>
      </c>
      <c r="BE355" s="429"/>
      <c r="BF355" s="429">
        <f t="shared" si="2608"/>
        <v>0</v>
      </c>
      <c r="BG355" s="430"/>
      <c r="BH355" s="429">
        <f t="shared" si="2609"/>
        <v>0</v>
      </c>
      <c r="BI355" s="431"/>
      <c r="BJ355" s="432"/>
      <c r="BK355" s="432"/>
      <c r="BL355" s="429">
        <f t="shared" si="2610"/>
        <v>0</v>
      </c>
      <c r="BM355" s="430">
        <v>0.294289866351475</v>
      </c>
      <c r="BN355" s="433">
        <f t="shared" si="2611"/>
        <v>0</v>
      </c>
      <c r="BO355" s="434">
        <f t="shared" si="2612"/>
        <v>0</v>
      </c>
      <c r="BP355" s="435"/>
      <c r="BQ355" s="426">
        <v>5.0</v>
      </c>
      <c r="BR355" s="427" t="s">
        <v>132</v>
      </c>
      <c r="BS355" s="428" t="s">
        <v>121</v>
      </c>
      <c r="BT355" s="428" t="s">
        <v>123</v>
      </c>
      <c r="BU355" s="429" t="str">
        <f>ADHB!BU355</f>
        <v/>
      </c>
      <c r="BV355" s="429"/>
      <c r="BW355" s="429">
        <f t="shared" si="2613"/>
        <v>0</v>
      </c>
      <c r="BX355" s="430"/>
      <c r="BY355" s="429">
        <f t="shared" si="2614"/>
        <v>0</v>
      </c>
      <c r="BZ355" s="431"/>
      <c r="CA355" s="432"/>
      <c r="CB355" s="432"/>
      <c r="CC355" s="429">
        <f t="shared" si="2615"/>
        <v>0</v>
      </c>
      <c r="CD355" s="430">
        <v>0.294289866351475</v>
      </c>
      <c r="CE355" s="433">
        <f t="shared" si="2616"/>
        <v>0</v>
      </c>
      <c r="CF355" s="434">
        <f t="shared" si="2617"/>
        <v>0</v>
      </c>
      <c r="CG355" s="435"/>
      <c r="CH355" s="426">
        <v>5.0</v>
      </c>
      <c r="CI355" s="427" t="s">
        <v>132</v>
      </c>
      <c r="CJ355" s="428" t="s">
        <v>121</v>
      </c>
      <c r="CK355" s="428" t="s">
        <v>123</v>
      </c>
      <c r="CL355" s="429" t="str">
        <f>ADHB!CL355</f>
        <v/>
      </c>
      <c r="CM355" s="429"/>
      <c r="CN355" s="429">
        <f t="shared" si="2618"/>
        <v>0</v>
      </c>
      <c r="CO355" s="430"/>
      <c r="CP355" s="429">
        <f t="shared" si="2619"/>
        <v>0</v>
      </c>
      <c r="CQ355" s="431"/>
      <c r="CR355" s="432"/>
      <c r="CS355" s="432"/>
      <c r="CT355" s="429">
        <f t="shared" si="2620"/>
        <v>0</v>
      </c>
      <c r="CU355" s="430">
        <v>0.294289866351475</v>
      </c>
      <c r="CV355" s="433">
        <f t="shared" si="2621"/>
        <v>0</v>
      </c>
      <c r="CW355" s="434">
        <f t="shared" si="2622"/>
        <v>0</v>
      </c>
      <c r="CX355" s="435"/>
      <c r="CY355" s="426">
        <v>5.0</v>
      </c>
      <c r="CZ355" s="427" t="s">
        <v>132</v>
      </c>
      <c r="DA355" s="428" t="s">
        <v>121</v>
      </c>
      <c r="DB355" s="428" t="s">
        <v>123</v>
      </c>
      <c r="DC355" s="429" t="str">
        <f>ADHB!DC355</f>
        <v/>
      </c>
      <c r="DD355" s="429"/>
      <c r="DE355" s="429">
        <f t="shared" si="2623"/>
        <v>0</v>
      </c>
      <c r="DF355" s="430"/>
      <c r="DG355" s="429">
        <f t="shared" si="2624"/>
        <v>0</v>
      </c>
      <c r="DH355" s="431"/>
      <c r="DI355" s="432"/>
      <c r="DJ355" s="432"/>
      <c r="DK355" s="429">
        <f t="shared" si="2625"/>
        <v>0</v>
      </c>
      <c r="DL355" s="430">
        <v>0.294289866351475</v>
      </c>
      <c r="DM355" s="433">
        <f t="shared" si="2626"/>
        <v>0</v>
      </c>
      <c r="DN355" s="434">
        <f t="shared" si="2627"/>
        <v>0</v>
      </c>
      <c r="DO355" s="435"/>
      <c r="DP355" s="426">
        <v>5.0</v>
      </c>
      <c r="DQ355" s="427" t="s">
        <v>132</v>
      </c>
      <c r="DR355" s="428" t="s">
        <v>121</v>
      </c>
      <c r="DS355" s="428" t="s">
        <v>123</v>
      </c>
      <c r="DT355" s="429" t="str">
        <f>ADHB!DT355</f>
        <v/>
      </c>
      <c r="DU355" s="429"/>
      <c r="DV355" s="429">
        <f t="shared" si="2628"/>
        <v>0</v>
      </c>
      <c r="DW355" s="430"/>
      <c r="DX355" s="429">
        <f t="shared" si="2629"/>
        <v>0</v>
      </c>
      <c r="DY355" s="431"/>
      <c r="DZ355" s="432"/>
      <c r="EA355" s="432"/>
      <c r="EB355" s="429">
        <f t="shared" si="2630"/>
        <v>0</v>
      </c>
      <c r="EC355" s="430">
        <v>0.294289866351475</v>
      </c>
      <c r="ED355" s="433">
        <f t="shared" si="2631"/>
        <v>0</v>
      </c>
      <c r="EE355" s="434">
        <f t="shared" si="2632"/>
        <v>0</v>
      </c>
      <c r="EF355" s="435"/>
      <c r="EG355" s="426">
        <v>5.0</v>
      </c>
      <c r="EH355" s="427" t="s">
        <v>132</v>
      </c>
      <c r="EI355" s="428" t="s">
        <v>121</v>
      </c>
      <c r="EJ355" s="428" t="s">
        <v>123</v>
      </c>
      <c r="EK355" s="429" t="str">
        <f>ADHB!EK355</f>
        <v/>
      </c>
      <c r="EL355" s="429"/>
      <c r="EM355" s="429">
        <f t="shared" si="2633"/>
        <v>0</v>
      </c>
      <c r="EN355" s="430"/>
      <c r="EO355" s="429">
        <f t="shared" si="2634"/>
        <v>0</v>
      </c>
      <c r="EP355" s="431"/>
      <c r="EQ355" s="432"/>
      <c r="ER355" s="432"/>
      <c r="ES355" s="429">
        <f t="shared" si="2635"/>
        <v>0</v>
      </c>
      <c r="ET355" s="430">
        <v>0.294289866351475</v>
      </c>
      <c r="EU355" s="433">
        <f t="shared" si="2636"/>
        <v>0</v>
      </c>
      <c r="EV355" s="434">
        <f t="shared" si="2637"/>
        <v>0</v>
      </c>
      <c r="EW355" s="435"/>
      <c r="EX355" s="426">
        <v>5.0</v>
      </c>
      <c r="EY355" s="427" t="s">
        <v>132</v>
      </c>
      <c r="EZ355" s="428" t="s">
        <v>121</v>
      </c>
      <c r="FA355" s="428" t="s">
        <v>123</v>
      </c>
      <c r="FB355" s="429" t="str">
        <f>ADHB!FB355</f>
        <v/>
      </c>
      <c r="FC355" s="429"/>
      <c r="FD355" s="429">
        <f t="shared" si="2638"/>
        <v>0</v>
      </c>
      <c r="FE355" s="430"/>
      <c r="FF355" s="429">
        <f t="shared" si="2639"/>
        <v>0</v>
      </c>
      <c r="FG355" s="431"/>
      <c r="FH355" s="432"/>
      <c r="FI355" s="432"/>
      <c r="FJ355" s="429">
        <f t="shared" si="2640"/>
        <v>0</v>
      </c>
      <c r="FK355" s="430">
        <v>0.294289866351475</v>
      </c>
      <c r="FL355" s="433">
        <f t="shared" si="2641"/>
        <v>0</v>
      </c>
      <c r="FM355" s="434">
        <f t="shared" si="2642"/>
        <v>0</v>
      </c>
      <c r="FN355" s="435"/>
      <c r="FO355" s="426">
        <v>5.0</v>
      </c>
      <c r="FP355" s="427" t="s">
        <v>132</v>
      </c>
      <c r="FQ355" s="428" t="s">
        <v>121</v>
      </c>
      <c r="FR355" s="428" t="s">
        <v>123</v>
      </c>
      <c r="FS355" s="429" t="str">
        <f>ADHB!FS355</f>
        <v/>
      </c>
      <c r="FT355" s="429"/>
      <c r="FU355" s="429">
        <f t="shared" si="2643"/>
        <v>0</v>
      </c>
      <c r="FV355" s="430"/>
      <c r="FW355" s="429">
        <f t="shared" si="2644"/>
        <v>0</v>
      </c>
      <c r="FX355" s="431"/>
      <c r="FY355" s="432"/>
      <c r="FZ355" s="432"/>
      <c r="GA355" s="429">
        <f t="shared" si="2645"/>
        <v>0</v>
      </c>
      <c r="GB355" s="430">
        <v>0.294289866351475</v>
      </c>
      <c r="GC355" s="433">
        <f t="shared" si="2646"/>
        <v>0</v>
      </c>
      <c r="GD355" s="434">
        <f t="shared" si="2647"/>
        <v>0</v>
      </c>
      <c r="GE355" s="435"/>
      <c r="GF355" s="426">
        <v>5.0</v>
      </c>
      <c r="GG355" s="427" t="s">
        <v>132</v>
      </c>
      <c r="GH355" s="428" t="s">
        <v>121</v>
      </c>
      <c r="GI355" s="428" t="s">
        <v>123</v>
      </c>
      <c r="GJ355" s="429" t="str">
        <f>ADHB!GJ355</f>
        <v/>
      </c>
      <c r="GK355" s="429"/>
      <c r="GL355" s="429">
        <f t="shared" si="2648"/>
        <v>0</v>
      </c>
      <c r="GM355" s="430"/>
      <c r="GN355" s="429">
        <f t="shared" si="2649"/>
        <v>0</v>
      </c>
      <c r="GO355" s="431"/>
      <c r="GP355" s="432"/>
      <c r="GQ355" s="432"/>
      <c r="GR355" s="429">
        <f t="shared" si="2650"/>
        <v>0</v>
      </c>
      <c r="GS355" s="430">
        <v>0.294289866351475</v>
      </c>
      <c r="GT355" s="433">
        <f t="shared" si="2651"/>
        <v>0</v>
      </c>
      <c r="GU355" s="434">
        <f t="shared" si="2652"/>
        <v>0</v>
      </c>
      <c r="GV355" s="435"/>
      <c r="GW355" s="426">
        <v>5.0</v>
      </c>
      <c r="GX355" s="427" t="s">
        <v>132</v>
      </c>
      <c r="GY355" s="428" t="s">
        <v>121</v>
      </c>
      <c r="GZ355" s="428" t="s">
        <v>123</v>
      </c>
      <c r="HA355" s="429" t="str">
        <f>ADHB!HA355</f>
        <v/>
      </c>
      <c r="HB355" s="429"/>
      <c r="HC355" s="429">
        <f t="shared" si="2653"/>
        <v>0</v>
      </c>
      <c r="HD355" s="430"/>
      <c r="HE355" s="429">
        <f t="shared" si="2654"/>
        <v>0</v>
      </c>
      <c r="HF355" s="431"/>
      <c r="HG355" s="432"/>
      <c r="HH355" s="432"/>
      <c r="HI355" s="429">
        <f t="shared" si="2655"/>
        <v>0</v>
      </c>
      <c r="HJ355" s="430">
        <v>0.294289866351475</v>
      </c>
      <c r="HK355" s="433">
        <f t="shared" si="2656"/>
        <v>0</v>
      </c>
      <c r="HL355" s="434">
        <f t="shared" si="2657"/>
        <v>0</v>
      </c>
      <c r="HM355" s="435"/>
      <c r="HN355" s="426">
        <v>5.0</v>
      </c>
      <c r="HO355" s="427" t="s">
        <v>132</v>
      </c>
      <c r="HP355" s="428" t="s">
        <v>121</v>
      </c>
      <c r="HQ355" s="428" t="s">
        <v>123</v>
      </c>
      <c r="HR355" s="429" t="str">
        <f>ADHB!HR355</f>
        <v/>
      </c>
      <c r="HS355" s="429"/>
      <c r="HT355" s="429">
        <f t="shared" si="2658"/>
        <v>0</v>
      </c>
      <c r="HU355" s="430"/>
      <c r="HV355" s="429">
        <f t="shared" si="2659"/>
        <v>0</v>
      </c>
      <c r="HW355" s="431"/>
      <c r="HX355" s="432"/>
      <c r="HY355" s="432"/>
      <c r="HZ355" s="429">
        <f t="shared" si="2660"/>
        <v>0</v>
      </c>
      <c r="IA355" s="430">
        <v>0.294289866351475</v>
      </c>
      <c r="IB355" s="433">
        <f t="shared" si="2661"/>
        <v>0</v>
      </c>
      <c r="IC355" s="434">
        <f t="shared" si="2662"/>
        <v>0</v>
      </c>
      <c r="ID355" s="435"/>
      <c r="IE355" s="426">
        <v>5.0</v>
      </c>
      <c r="IF355" s="427" t="s">
        <v>132</v>
      </c>
      <c r="IG355" s="428" t="s">
        <v>121</v>
      </c>
      <c r="IH355" s="428" t="s">
        <v>123</v>
      </c>
      <c r="II355" s="429" t="str">
        <f>ADHB!II355</f>
        <v/>
      </c>
      <c r="IJ355" s="429"/>
      <c r="IK355" s="429">
        <f t="shared" si="2663"/>
        <v>0</v>
      </c>
      <c r="IL355" s="430"/>
      <c r="IM355" s="429">
        <f t="shared" si="2664"/>
        <v>0</v>
      </c>
      <c r="IN355" s="431"/>
      <c r="IO355" s="432"/>
      <c r="IP355" s="432"/>
      <c r="IQ355" s="429">
        <f t="shared" si="2665"/>
        <v>0</v>
      </c>
      <c r="IR355" s="430">
        <v>0.294289866351475</v>
      </c>
      <c r="IS355" s="433">
        <f t="shared" si="2666"/>
        <v>0</v>
      </c>
      <c r="IT355" s="434">
        <f t="shared" si="2667"/>
        <v>0</v>
      </c>
      <c r="IU355" s="435"/>
      <c r="IV355" s="426">
        <v>5.0</v>
      </c>
      <c r="IW355" s="427" t="s">
        <v>132</v>
      </c>
      <c r="IX355" s="428" t="s">
        <v>121</v>
      </c>
      <c r="IY355" s="428" t="s">
        <v>123</v>
      </c>
      <c r="IZ355" s="429" t="str">
        <f>ADHB!IZ355</f>
        <v/>
      </c>
      <c r="JA355" s="429"/>
      <c r="JB355" s="429">
        <f t="shared" si="2668"/>
        <v>0</v>
      </c>
      <c r="JC355" s="430"/>
      <c r="JD355" s="429">
        <f t="shared" si="2669"/>
        <v>0</v>
      </c>
      <c r="JE355" s="431"/>
      <c r="JF355" s="432"/>
      <c r="JG355" s="432"/>
      <c r="JH355" s="429">
        <f t="shared" si="2670"/>
        <v>0</v>
      </c>
      <c r="JI355" s="430">
        <v>0.294289866351475</v>
      </c>
      <c r="JJ355" s="433">
        <f t="shared" si="2671"/>
        <v>0</v>
      </c>
      <c r="JK355" s="434">
        <f t="shared" si="2672"/>
        <v>0</v>
      </c>
      <c r="JL355" s="435"/>
      <c r="JM355" s="426">
        <v>5.0</v>
      </c>
      <c r="JN355" s="427" t="s">
        <v>132</v>
      </c>
      <c r="JO355" s="428" t="s">
        <v>121</v>
      </c>
      <c r="JP355" s="428" t="s">
        <v>123</v>
      </c>
      <c r="JQ355" s="429" t="str">
        <f>ADHB!KY355</f>
        <v/>
      </c>
      <c r="JR355" s="429"/>
      <c r="JS355" s="429">
        <f t="shared" si="2673"/>
        <v>0</v>
      </c>
      <c r="JT355" s="430"/>
      <c r="JU355" s="429">
        <f t="shared" si="2674"/>
        <v>0</v>
      </c>
      <c r="JV355" s="431"/>
      <c r="JW355" s="432"/>
      <c r="JX355" s="432"/>
      <c r="JY355" s="429">
        <f t="shared" si="2675"/>
        <v>0</v>
      </c>
      <c r="JZ355" s="430">
        <v>0.294289866351475</v>
      </c>
      <c r="KA355" s="433">
        <f t="shared" si="2676"/>
        <v>0</v>
      </c>
      <c r="KB355" s="434">
        <f t="shared" si="2677"/>
        <v>0</v>
      </c>
      <c r="KC355" s="435"/>
      <c r="KD355" s="426">
        <v>5.0</v>
      </c>
      <c r="KE355" s="427" t="s">
        <v>132</v>
      </c>
      <c r="KF355" s="428" t="s">
        <v>121</v>
      </c>
      <c r="KG355" s="428" t="s">
        <v>123</v>
      </c>
      <c r="KH355" s="429" t="str">
        <f>ADHB!LP355</f>
        <v/>
      </c>
      <c r="KI355" s="429"/>
      <c r="KJ355" s="429">
        <f t="shared" si="2678"/>
        <v>0</v>
      </c>
      <c r="KK355" s="430"/>
      <c r="KL355" s="429">
        <f t="shared" si="2679"/>
        <v>0</v>
      </c>
      <c r="KM355" s="431"/>
      <c r="KN355" s="432"/>
      <c r="KO355" s="432"/>
      <c r="KP355" s="429">
        <f t="shared" si="2680"/>
        <v>0</v>
      </c>
      <c r="KQ355" s="430">
        <v>0.294289866351475</v>
      </c>
      <c r="KR355" s="433">
        <f t="shared" si="2681"/>
        <v>0</v>
      </c>
      <c r="KS355" s="434">
        <f t="shared" si="2682"/>
        <v>0</v>
      </c>
      <c r="KT355" s="435"/>
      <c r="KU355" s="436"/>
    </row>
    <row r="356" ht="15.75" customHeight="1">
      <c r="A356" s="426">
        <v>6.0</v>
      </c>
      <c r="B356" s="427" t="s">
        <v>132</v>
      </c>
      <c r="C356" s="428" t="s">
        <v>121</v>
      </c>
      <c r="D356" s="428" t="s">
        <v>123</v>
      </c>
      <c r="E356" s="429" t="str">
        <f>ADHB!E356</f>
        <v/>
      </c>
      <c r="F356" s="429"/>
      <c r="G356" s="429">
        <f t="shared" si="2593"/>
        <v>0</v>
      </c>
      <c r="H356" s="430"/>
      <c r="I356" s="429">
        <f t="shared" si="2594"/>
        <v>0</v>
      </c>
      <c r="J356" s="431"/>
      <c r="K356" s="432"/>
      <c r="L356" s="432"/>
      <c r="M356" s="429">
        <f t="shared" si="2595"/>
        <v>0</v>
      </c>
      <c r="N356" s="430">
        <v>0.294289866351475</v>
      </c>
      <c r="O356" s="433">
        <f t="shared" si="2596"/>
        <v>0</v>
      </c>
      <c r="P356" s="434">
        <f t="shared" si="2597"/>
        <v>0</v>
      </c>
      <c r="Q356" s="435"/>
      <c r="R356" s="426">
        <v>6.0</v>
      </c>
      <c r="S356" s="427" t="s">
        <v>132</v>
      </c>
      <c r="T356" s="428" t="s">
        <v>121</v>
      </c>
      <c r="U356" s="428" t="s">
        <v>123</v>
      </c>
      <c r="V356" s="429" t="str">
        <f>ADHB!V356</f>
        <v/>
      </c>
      <c r="W356" s="429"/>
      <c r="X356" s="429">
        <f t="shared" si="2598"/>
        <v>0</v>
      </c>
      <c r="Y356" s="430"/>
      <c r="Z356" s="429">
        <f t="shared" si="2599"/>
        <v>0</v>
      </c>
      <c r="AA356" s="431"/>
      <c r="AB356" s="432"/>
      <c r="AC356" s="432"/>
      <c r="AD356" s="429">
        <f t="shared" si="2600"/>
        <v>0</v>
      </c>
      <c r="AE356" s="430">
        <v>0.294289866351475</v>
      </c>
      <c r="AF356" s="433">
        <f t="shared" si="2601"/>
        <v>0</v>
      </c>
      <c r="AG356" s="434">
        <f t="shared" si="2602"/>
        <v>0</v>
      </c>
      <c r="AH356" s="435"/>
      <c r="AI356" s="426">
        <v>6.0</v>
      </c>
      <c r="AJ356" s="427" t="s">
        <v>132</v>
      </c>
      <c r="AK356" s="428" t="s">
        <v>121</v>
      </c>
      <c r="AL356" s="428" t="s">
        <v>123</v>
      </c>
      <c r="AM356" s="429" t="str">
        <f>ADHB!AM356</f>
        <v/>
      </c>
      <c r="AN356" s="429"/>
      <c r="AO356" s="429">
        <f t="shared" si="2603"/>
        <v>0</v>
      </c>
      <c r="AP356" s="430"/>
      <c r="AQ356" s="429">
        <f t="shared" si="2604"/>
        <v>0</v>
      </c>
      <c r="AR356" s="431"/>
      <c r="AS356" s="432"/>
      <c r="AT356" s="432"/>
      <c r="AU356" s="429">
        <f t="shared" si="2605"/>
        <v>0</v>
      </c>
      <c r="AV356" s="430">
        <v>0.294289866351475</v>
      </c>
      <c r="AW356" s="433">
        <f t="shared" si="2606"/>
        <v>0</v>
      </c>
      <c r="AX356" s="434">
        <f t="shared" si="2607"/>
        <v>0</v>
      </c>
      <c r="AY356" s="435"/>
      <c r="AZ356" s="426">
        <v>6.0</v>
      </c>
      <c r="BA356" s="427" t="s">
        <v>132</v>
      </c>
      <c r="BB356" s="428" t="s">
        <v>121</v>
      </c>
      <c r="BC356" s="428" t="s">
        <v>123</v>
      </c>
      <c r="BD356" s="429" t="str">
        <f>ADHB!BD356</f>
        <v/>
      </c>
      <c r="BE356" s="429"/>
      <c r="BF356" s="429">
        <f t="shared" si="2608"/>
        <v>0</v>
      </c>
      <c r="BG356" s="430"/>
      <c r="BH356" s="429">
        <f t="shared" si="2609"/>
        <v>0</v>
      </c>
      <c r="BI356" s="431"/>
      <c r="BJ356" s="432"/>
      <c r="BK356" s="432"/>
      <c r="BL356" s="429">
        <f t="shared" si="2610"/>
        <v>0</v>
      </c>
      <c r="BM356" s="430">
        <v>0.294289866351475</v>
      </c>
      <c r="BN356" s="433">
        <f t="shared" si="2611"/>
        <v>0</v>
      </c>
      <c r="BO356" s="434">
        <f t="shared" si="2612"/>
        <v>0</v>
      </c>
      <c r="BP356" s="435"/>
      <c r="BQ356" s="426">
        <v>6.0</v>
      </c>
      <c r="BR356" s="427" t="s">
        <v>132</v>
      </c>
      <c r="BS356" s="428" t="s">
        <v>121</v>
      </c>
      <c r="BT356" s="428" t="s">
        <v>123</v>
      </c>
      <c r="BU356" s="429" t="str">
        <f>ADHB!BU356</f>
        <v/>
      </c>
      <c r="BV356" s="429"/>
      <c r="BW356" s="429">
        <f t="shared" si="2613"/>
        <v>0</v>
      </c>
      <c r="BX356" s="430"/>
      <c r="BY356" s="429">
        <f t="shared" si="2614"/>
        <v>0</v>
      </c>
      <c r="BZ356" s="431"/>
      <c r="CA356" s="432"/>
      <c r="CB356" s="432"/>
      <c r="CC356" s="429">
        <f t="shared" si="2615"/>
        <v>0</v>
      </c>
      <c r="CD356" s="430">
        <v>0.294289866351475</v>
      </c>
      <c r="CE356" s="433">
        <f t="shared" si="2616"/>
        <v>0</v>
      </c>
      <c r="CF356" s="434">
        <f t="shared" si="2617"/>
        <v>0</v>
      </c>
      <c r="CG356" s="435"/>
      <c r="CH356" s="426">
        <v>6.0</v>
      </c>
      <c r="CI356" s="427" t="s">
        <v>132</v>
      </c>
      <c r="CJ356" s="428" t="s">
        <v>121</v>
      </c>
      <c r="CK356" s="428" t="s">
        <v>123</v>
      </c>
      <c r="CL356" s="429" t="str">
        <f>ADHB!CL356</f>
        <v/>
      </c>
      <c r="CM356" s="429"/>
      <c r="CN356" s="429">
        <f t="shared" si="2618"/>
        <v>0</v>
      </c>
      <c r="CO356" s="430"/>
      <c r="CP356" s="429">
        <f t="shared" si="2619"/>
        <v>0</v>
      </c>
      <c r="CQ356" s="431"/>
      <c r="CR356" s="432"/>
      <c r="CS356" s="432"/>
      <c r="CT356" s="429">
        <f t="shared" si="2620"/>
        <v>0</v>
      </c>
      <c r="CU356" s="430">
        <v>0.294289866351475</v>
      </c>
      <c r="CV356" s="433">
        <f t="shared" si="2621"/>
        <v>0</v>
      </c>
      <c r="CW356" s="434">
        <f t="shared" si="2622"/>
        <v>0</v>
      </c>
      <c r="CX356" s="435"/>
      <c r="CY356" s="426">
        <v>6.0</v>
      </c>
      <c r="CZ356" s="427" t="s">
        <v>132</v>
      </c>
      <c r="DA356" s="428" t="s">
        <v>121</v>
      </c>
      <c r="DB356" s="428" t="s">
        <v>123</v>
      </c>
      <c r="DC356" s="429" t="str">
        <f>ADHB!DC356</f>
        <v/>
      </c>
      <c r="DD356" s="429"/>
      <c r="DE356" s="429">
        <f t="shared" si="2623"/>
        <v>0</v>
      </c>
      <c r="DF356" s="430"/>
      <c r="DG356" s="429">
        <f t="shared" si="2624"/>
        <v>0</v>
      </c>
      <c r="DH356" s="431"/>
      <c r="DI356" s="432"/>
      <c r="DJ356" s="432"/>
      <c r="DK356" s="429">
        <f t="shared" si="2625"/>
        <v>0</v>
      </c>
      <c r="DL356" s="430">
        <v>0.294289866351475</v>
      </c>
      <c r="DM356" s="433">
        <f t="shared" si="2626"/>
        <v>0</v>
      </c>
      <c r="DN356" s="434">
        <f t="shared" si="2627"/>
        <v>0</v>
      </c>
      <c r="DO356" s="435"/>
      <c r="DP356" s="426">
        <v>6.0</v>
      </c>
      <c r="DQ356" s="427" t="s">
        <v>132</v>
      </c>
      <c r="DR356" s="428" t="s">
        <v>121</v>
      </c>
      <c r="DS356" s="428" t="s">
        <v>123</v>
      </c>
      <c r="DT356" s="429" t="str">
        <f>ADHB!DT356</f>
        <v/>
      </c>
      <c r="DU356" s="429"/>
      <c r="DV356" s="429">
        <f t="shared" si="2628"/>
        <v>0</v>
      </c>
      <c r="DW356" s="430"/>
      <c r="DX356" s="429">
        <f t="shared" si="2629"/>
        <v>0</v>
      </c>
      <c r="DY356" s="431"/>
      <c r="DZ356" s="432"/>
      <c r="EA356" s="432"/>
      <c r="EB356" s="429">
        <f t="shared" si="2630"/>
        <v>0</v>
      </c>
      <c r="EC356" s="430">
        <v>0.294289866351475</v>
      </c>
      <c r="ED356" s="433">
        <f t="shared" si="2631"/>
        <v>0</v>
      </c>
      <c r="EE356" s="434">
        <f t="shared" si="2632"/>
        <v>0</v>
      </c>
      <c r="EF356" s="435"/>
      <c r="EG356" s="426">
        <v>6.0</v>
      </c>
      <c r="EH356" s="427" t="s">
        <v>132</v>
      </c>
      <c r="EI356" s="428" t="s">
        <v>121</v>
      </c>
      <c r="EJ356" s="428" t="s">
        <v>123</v>
      </c>
      <c r="EK356" s="429" t="str">
        <f>ADHB!EK356</f>
        <v/>
      </c>
      <c r="EL356" s="429"/>
      <c r="EM356" s="429">
        <f t="shared" si="2633"/>
        <v>0</v>
      </c>
      <c r="EN356" s="430"/>
      <c r="EO356" s="429">
        <f t="shared" si="2634"/>
        <v>0</v>
      </c>
      <c r="EP356" s="431"/>
      <c r="EQ356" s="432"/>
      <c r="ER356" s="432"/>
      <c r="ES356" s="429">
        <f t="shared" si="2635"/>
        <v>0</v>
      </c>
      <c r="ET356" s="430">
        <v>0.294289866351475</v>
      </c>
      <c r="EU356" s="433">
        <f t="shared" si="2636"/>
        <v>0</v>
      </c>
      <c r="EV356" s="434">
        <f t="shared" si="2637"/>
        <v>0</v>
      </c>
      <c r="EW356" s="435"/>
      <c r="EX356" s="426">
        <v>6.0</v>
      </c>
      <c r="EY356" s="427" t="s">
        <v>132</v>
      </c>
      <c r="EZ356" s="428" t="s">
        <v>121</v>
      </c>
      <c r="FA356" s="428" t="s">
        <v>123</v>
      </c>
      <c r="FB356" s="429" t="str">
        <f>ADHB!FB356</f>
        <v/>
      </c>
      <c r="FC356" s="429"/>
      <c r="FD356" s="429">
        <f t="shared" si="2638"/>
        <v>0</v>
      </c>
      <c r="FE356" s="430"/>
      <c r="FF356" s="429">
        <f t="shared" si="2639"/>
        <v>0</v>
      </c>
      <c r="FG356" s="431"/>
      <c r="FH356" s="432"/>
      <c r="FI356" s="432"/>
      <c r="FJ356" s="429">
        <f t="shared" si="2640"/>
        <v>0</v>
      </c>
      <c r="FK356" s="430">
        <v>0.294289866351475</v>
      </c>
      <c r="FL356" s="433">
        <f t="shared" si="2641"/>
        <v>0</v>
      </c>
      <c r="FM356" s="434">
        <f t="shared" si="2642"/>
        <v>0</v>
      </c>
      <c r="FN356" s="435"/>
      <c r="FO356" s="426">
        <v>6.0</v>
      </c>
      <c r="FP356" s="427" t="s">
        <v>132</v>
      </c>
      <c r="FQ356" s="428" t="s">
        <v>121</v>
      </c>
      <c r="FR356" s="428" t="s">
        <v>123</v>
      </c>
      <c r="FS356" s="429" t="str">
        <f>ADHB!FS356</f>
        <v/>
      </c>
      <c r="FT356" s="429"/>
      <c r="FU356" s="429">
        <f t="shared" si="2643"/>
        <v>0</v>
      </c>
      <c r="FV356" s="430"/>
      <c r="FW356" s="429">
        <f t="shared" si="2644"/>
        <v>0</v>
      </c>
      <c r="FX356" s="431"/>
      <c r="FY356" s="432"/>
      <c r="FZ356" s="432"/>
      <c r="GA356" s="429">
        <f t="shared" si="2645"/>
        <v>0</v>
      </c>
      <c r="GB356" s="430">
        <v>0.294289866351475</v>
      </c>
      <c r="GC356" s="433">
        <f t="shared" si="2646"/>
        <v>0</v>
      </c>
      <c r="GD356" s="434">
        <f t="shared" si="2647"/>
        <v>0</v>
      </c>
      <c r="GE356" s="435"/>
      <c r="GF356" s="426">
        <v>6.0</v>
      </c>
      <c r="GG356" s="427" t="s">
        <v>132</v>
      </c>
      <c r="GH356" s="428" t="s">
        <v>121</v>
      </c>
      <c r="GI356" s="428" t="s">
        <v>123</v>
      </c>
      <c r="GJ356" s="429" t="str">
        <f>ADHB!GJ356</f>
        <v/>
      </c>
      <c r="GK356" s="429"/>
      <c r="GL356" s="429">
        <f t="shared" si="2648"/>
        <v>0</v>
      </c>
      <c r="GM356" s="430"/>
      <c r="GN356" s="429">
        <f t="shared" si="2649"/>
        <v>0</v>
      </c>
      <c r="GO356" s="431"/>
      <c r="GP356" s="432"/>
      <c r="GQ356" s="432"/>
      <c r="GR356" s="429">
        <f t="shared" si="2650"/>
        <v>0</v>
      </c>
      <c r="GS356" s="430">
        <v>0.294289866351475</v>
      </c>
      <c r="GT356" s="433">
        <f t="shared" si="2651"/>
        <v>0</v>
      </c>
      <c r="GU356" s="434">
        <f t="shared" si="2652"/>
        <v>0</v>
      </c>
      <c r="GV356" s="435"/>
      <c r="GW356" s="426">
        <v>6.0</v>
      </c>
      <c r="GX356" s="427" t="s">
        <v>132</v>
      </c>
      <c r="GY356" s="428" t="s">
        <v>121</v>
      </c>
      <c r="GZ356" s="428" t="s">
        <v>123</v>
      </c>
      <c r="HA356" s="429" t="str">
        <f>ADHB!HA356</f>
        <v/>
      </c>
      <c r="HB356" s="429"/>
      <c r="HC356" s="429">
        <f t="shared" si="2653"/>
        <v>0</v>
      </c>
      <c r="HD356" s="430"/>
      <c r="HE356" s="429">
        <f t="shared" si="2654"/>
        <v>0</v>
      </c>
      <c r="HF356" s="431"/>
      <c r="HG356" s="432"/>
      <c r="HH356" s="432"/>
      <c r="HI356" s="429">
        <f t="shared" si="2655"/>
        <v>0</v>
      </c>
      <c r="HJ356" s="430">
        <v>0.294289866351475</v>
      </c>
      <c r="HK356" s="433">
        <f t="shared" si="2656"/>
        <v>0</v>
      </c>
      <c r="HL356" s="434">
        <f t="shared" si="2657"/>
        <v>0</v>
      </c>
      <c r="HM356" s="435"/>
      <c r="HN356" s="426">
        <v>6.0</v>
      </c>
      <c r="HO356" s="427" t="s">
        <v>132</v>
      </c>
      <c r="HP356" s="428" t="s">
        <v>121</v>
      </c>
      <c r="HQ356" s="428" t="s">
        <v>123</v>
      </c>
      <c r="HR356" s="429" t="str">
        <f>ADHB!HR356</f>
        <v/>
      </c>
      <c r="HS356" s="429"/>
      <c r="HT356" s="429">
        <f t="shared" si="2658"/>
        <v>0</v>
      </c>
      <c r="HU356" s="430"/>
      <c r="HV356" s="429">
        <f t="shared" si="2659"/>
        <v>0</v>
      </c>
      <c r="HW356" s="431"/>
      <c r="HX356" s="432"/>
      <c r="HY356" s="432"/>
      <c r="HZ356" s="429">
        <f t="shared" si="2660"/>
        <v>0</v>
      </c>
      <c r="IA356" s="430">
        <v>0.294289866351475</v>
      </c>
      <c r="IB356" s="433">
        <f t="shared" si="2661"/>
        <v>0</v>
      </c>
      <c r="IC356" s="434">
        <f t="shared" si="2662"/>
        <v>0</v>
      </c>
      <c r="ID356" s="435"/>
      <c r="IE356" s="426">
        <v>6.0</v>
      </c>
      <c r="IF356" s="427" t="s">
        <v>132</v>
      </c>
      <c r="IG356" s="428" t="s">
        <v>121</v>
      </c>
      <c r="IH356" s="428" t="s">
        <v>123</v>
      </c>
      <c r="II356" s="429" t="str">
        <f>ADHB!II356</f>
        <v/>
      </c>
      <c r="IJ356" s="429"/>
      <c r="IK356" s="429">
        <f t="shared" si="2663"/>
        <v>0</v>
      </c>
      <c r="IL356" s="430"/>
      <c r="IM356" s="429">
        <f t="shared" si="2664"/>
        <v>0</v>
      </c>
      <c r="IN356" s="431"/>
      <c r="IO356" s="432"/>
      <c r="IP356" s="432"/>
      <c r="IQ356" s="429">
        <f t="shared" si="2665"/>
        <v>0</v>
      </c>
      <c r="IR356" s="430">
        <v>0.294289866351475</v>
      </c>
      <c r="IS356" s="433">
        <f t="shared" si="2666"/>
        <v>0</v>
      </c>
      <c r="IT356" s="434">
        <f t="shared" si="2667"/>
        <v>0</v>
      </c>
      <c r="IU356" s="435"/>
      <c r="IV356" s="426">
        <v>6.0</v>
      </c>
      <c r="IW356" s="427" t="s">
        <v>132</v>
      </c>
      <c r="IX356" s="428" t="s">
        <v>121</v>
      </c>
      <c r="IY356" s="428" t="s">
        <v>123</v>
      </c>
      <c r="IZ356" s="429" t="str">
        <f>ADHB!IZ356</f>
        <v/>
      </c>
      <c r="JA356" s="429"/>
      <c r="JB356" s="429">
        <f t="shared" si="2668"/>
        <v>0</v>
      </c>
      <c r="JC356" s="430"/>
      <c r="JD356" s="429">
        <f t="shared" si="2669"/>
        <v>0</v>
      </c>
      <c r="JE356" s="431"/>
      <c r="JF356" s="432"/>
      <c r="JG356" s="432"/>
      <c r="JH356" s="429">
        <f t="shared" si="2670"/>
        <v>0</v>
      </c>
      <c r="JI356" s="430">
        <v>0.294289866351475</v>
      </c>
      <c r="JJ356" s="433">
        <f t="shared" si="2671"/>
        <v>0</v>
      </c>
      <c r="JK356" s="434">
        <f t="shared" si="2672"/>
        <v>0</v>
      </c>
      <c r="JL356" s="435"/>
      <c r="JM356" s="426">
        <v>6.0</v>
      </c>
      <c r="JN356" s="427" t="s">
        <v>132</v>
      </c>
      <c r="JO356" s="428" t="s">
        <v>121</v>
      </c>
      <c r="JP356" s="428" t="s">
        <v>123</v>
      </c>
      <c r="JQ356" s="429" t="str">
        <f>ADHB!KY356</f>
        <v/>
      </c>
      <c r="JR356" s="429"/>
      <c r="JS356" s="429">
        <f t="shared" si="2673"/>
        <v>0</v>
      </c>
      <c r="JT356" s="430"/>
      <c r="JU356" s="429">
        <f t="shared" si="2674"/>
        <v>0</v>
      </c>
      <c r="JV356" s="431"/>
      <c r="JW356" s="432"/>
      <c r="JX356" s="432"/>
      <c r="JY356" s="429">
        <f t="shared" si="2675"/>
        <v>0</v>
      </c>
      <c r="JZ356" s="430">
        <v>0.294289866351475</v>
      </c>
      <c r="KA356" s="433">
        <f t="shared" si="2676"/>
        <v>0</v>
      </c>
      <c r="KB356" s="434">
        <f t="shared" si="2677"/>
        <v>0</v>
      </c>
      <c r="KC356" s="435"/>
      <c r="KD356" s="426">
        <v>6.0</v>
      </c>
      <c r="KE356" s="427" t="s">
        <v>132</v>
      </c>
      <c r="KF356" s="428" t="s">
        <v>121</v>
      </c>
      <c r="KG356" s="428" t="s">
        <v>123</v>
      </c>
      <c r="KH356" s="429" t="str">
        <f>ADHB!LP356</f>
        <v/>
      </c>
      <c r="KI356" s="429"/>
      <c r="KJ356" s="429">
        <f t="shared" si="2678"/>
        <v>0</v>
      </c>
      <c r="KK356" s="430"/>
      <c r="KL356" s="429">
        <f t="shared" si="2679"/>
        <v>0</v>
      </c>
      <c r="KM356" s="431"/>
      <c r="KN356" s="432"/>
      <c r="KO356" s="432"/>
      <c r="KP356" s="429">
        <f t="shared" si="2680"/>
        <v>0</v>
      </c>
      <c r="KQ356" s="430">
        <v>0.294289866351475</v>
      </c>
      <c r="KR356" s="433">
        <f t="shared" si="2681"/>
        <v>0</v>
      </c>
      <c r="KS356" s="434">
        <f t="shared" si="2682"/>
        <v>0</v>
      </c>
      <c r="KT356" s="435"/>
      <c r="KU356" s="436"/>
    </row>
    <row r="357" ht="15.75" customHeight="1">
      <c r="A357" s="438"/>
      <c r="B357" s="439" t="s">
        <v>150</v>
      </c>
      <c r="C357" s="440"/>
      <c r="D357" s="440"/>
      <c r="E357" s="441"/>
      <c r="F357" s="441"/>
      <c r="G357" s="441"/>
      <c r="H357" s="442"/>
      <c r="I357" s="441"/>
      <c r="J357" s="442"/>
      <c r="K357" s="441"/>
      <c r="L357" s="441"/>
      <c r="M357" s="441"/>
      <c r="N357" s="442"/>
      <c r="O357" s="443"/>
      <c r="P357" s="444"/>
      <c r="Q357" s="424"/>
      <c r="R357" s="438"/>
      <c r="S357" s="439" t="s">
        <v>150</v>
      </c>
      <c r="T357" s="440"/>
      <c r="U357" s="440"/>
      <c r="V357" s="441"/>
      <c r="W357" s="441"/>
      <c r="X357" s="441"/>
      <c r="Y357" s="442"/>
      <c r="Z357" s="441"/>
      <c r="AA357" s="442"/>
      <c r="AB357" s="441"/>
      <c r="AC357" s="441"/>
      <c r="AD357" s="441"/>
      <c r="AE357" s="442"/>
      <c r="AF357" s="443"/>
      <c r="AG357" s="444"/>
      <c r="AH357" s="424"/>
      <c r="AI357" s="438"/>
      <c r="AJ357" s="439" t="s">
        <v>150</v>
      </c>
      <c r="AK357" s="440"/>
      <c r="AL357" s="440"/>
      <c r="AM357" s="441"/>
      <c r="AN357" s="441"/>
      <c r="AO357" s="441"/>
      <c r="AP357" s="442"/>
      <c r="AQ357" s="441"/>
      <c r="AR357" s="442"/>
      <c r="AS357" s="441"/>
      <c r="AT357" s="441"/>
      <c r="AU357" s="441"/>
      <c r="AV357" s="442"/>
      <c r="AW357" s="443"/>
      <c r="AX357" s="444"/>
      <c r="AY357" s="424"/>
      <c r="AZ357" s="438"/>
      <c r="BA357" s="439" t="s">
        <v>150</v>
      </c>
      <c r="BB357" s="440"/>
      <c r="BC357" s="440"/>
      <c r="BD357" s="441"/>
      <c r="BE357" s="441"/>
      <c r="BF357" s="441"/>
      <c r="BG357" s="442"/>
      <c r="BH357" s="441"/>
      <c r="BI357" s="442"/>
      <c r="BJ357" s="441"/>
      <c r="BK357" s="441"/>
      <c r="BL357" s="441"/>
      <c r="BM357" s="442"/>
      <c r="BN357" s="443"/>
      <c r="BO357" s="444"/>
      <c r="BP357" s="424"/>
      <c r="BQ357" s="438"/>
      <c r="BR357" s="439" t="s">
        <v>150</v>
      </c>
      <c r="BS357" s="440"/>
      <c r="BT357" s="440"/>
      <c r="BU357" s="441"/>
      <c r="BV357" s="441"/>
      <c r="BW357" s="441"/>
      <c r="BX357" s="442"/>
      <c r="BY357" s="441"/>
      <c r="BZ357" s="442"/>
      <c r="CA357" s="441"/>
      <c r="CB357" s="441"/>
      <c r="CC357" s="441"/>
      <c r="CD357" s="442"/>
      <c r="CE357" s="443"/>
      <c r="CF357" s="444"/>
      <c r="CG357" s="424"/>
      <c r="CH357" s="438"/>
      <c r="CI357" s="439" t="s">
        <v>150</v>
      </c>
      <c r="CJ357" s="440"/>
      <c r="CK357" s="440"/>
      <c r="CL357" s="441"/>
      <c r="CM357" s="441"/>
      <c r="CN357" s="441"/>
      <c r="CO357" s="442"/>
      <c r="CP357" s="441"/>
      <c r="CQ357" s="442"/>
      <c r="CR357" s="441"/>
      <c r="CS357" s="441"/>
      <c r="CT357" s="441"/>
      <c r="CU357" s="442"/>
      <c r="CV357" s="443"/>
      <c r="CW357" s="444"/>
      <c r="CX357" s="424"/>
      <c r="CY357" s="438"/>
      <c r="CZ357" s="439" t="s">
        <v>150</v>
      </c>
      <c r="DA357" s="440"/>
      <c r="DB357" s="440"/>
      <c r="DC357" s="441"/>
      <c r="DD357" s="441"/>
      <c r="DE357" s="441"/>
      <c r="DF357" s="442"/>
      <c r="DG357" s="441"/>
      <c r="DH357" s="442"/>
      <c r="DI357" s="441"/>
      <c r="DJ357" s="441"/>
      <c r="DK357" s="441"/>
      <c r="DL357" s="442"/>
      <c r="DM357" s="443"/>
      <c r="DN357" s="444"/>
      <c r="DO357" s="424"/>
      <c r="DP357" s="438"/>
      <c r="DQ357" s="439" t="s">
        <v>150</v>
      </c>
      <c r="DR357" s="440"/>
      <c r="DS357" s="440"/>
      <c r="DT357" s="441"/>
      <c r="DU357" s="441"/>
      <c r="DV357" s="441"/>
      <c r="DW357" s="442"/>
      <c r="DX357" s="441"/>
      <c r="DY357" s="442"/>
      <c r="DZ357" s="441"/>
      <c r="EA357" s="441"/>
      <c r="EB357" s="441"/>
      <c r="EC357" s="442"/>
      <c r="ED357" s="443"/>
      <c r="EE357" s="444"/>
      <c r="EF357" s="424"/>
      <c r="EG357" s="438"/>
      <c r="EH357" s="439" t="s">
        <v>150</v>
      </c>
      <c r="EI357" s="440"/>
      <c r="EJ357" s="440"/>
      <c r="EK357" s="441"/>
      <c r="EL357" s="441"/>
      <c r="EM357" s="441"/>
      <c r="EN357" s="442"/>
      <c r="EO357" s="441"/>
      <c r="EP357" s="442"/>
      <c r="EQ357" s="441"/>
      <c r="ER357" s="441"/>
      <c r="ES357" s="441"/>
      <c r="ET357" s="442"/>
      <c r="EU357" s="443"/>
      <c r="EV357" s="444"/>
      <c r="EW357" s="424"/>
      <c r="EX357" s="438"/>
      <c r="EY357" s="439" t="s">
        <v>150</v>
      </c>
      <c r="EZ357" s="440"/>
      <c r="FA357" s="440"/>
      <c r="FB357" s="441"/>
      <c r="FC357" s="441"/>
      <c r="FD357" s="441"/>
      <c r="FE357" s="442"/>
      <c r="FF357" s="441"/>
      <c r="FG357" s="442"/>
      <c r="FH357" s="441"/>
      <c r="FI357" s="441"/>
      <c r="FJ357" s="441"/>
      <c r="FK357" s="442"/>
      <c r="FL357" s="443"/>
      <c r="FM357" s="444"/>
      <c r="FN357" s="424"/>
      <c r="FO357" s="438"/>
      <c r="FP357" s="439" t="s">
        <v>150</v>
      </c>
      <c r="FQ357" s="440"/>
      <c r="FR357" s="440"/>
      <c r="FS357" s="441"/>
      <c r="FT357" s="441"/>
      <c r="FU357" s="441"/>
      <c r="FV357" s="442"/>
      <c r="FW357" s="441"/>
      <c r="FX357" s="442"/>
      <c r="FY357" s="441"/>
      <c r="FZ357" s="441"/>
      <c r="GA357" s="441"/>
      <c r="GB357" s="442"/>
      <c r="GC357" s="443"/>
      <c r="GD357" s="444"/>
      <c r="GE357" s="424"/>
      <c r="GF357" s="438"/>
      <c r="GG357" s="439" t="s">
        <v>150</v>
      </c>
      <c r="GH357" s="440"/>
      <c r="GI357" s="440"/>
      <c r="GJ357" s="441"/>
      <c r="GK357" s="441"/>
      <c r="GL357" s="441"/>
      <c r="GM357" s="442"/>
      <c r="GN357" s="441"/>
      <c r="GO357" s="442"/>
      <c r="GP357" s="441"/>
      <c r="GQ357" s="441"/>
      <c r="GR357" s="441"/>
      <c r="GS357" s="442"/>
      <c r="GT357" s="443"/>
      <c r="GU357" s="444"/>
      <c r="GV357" s="424"/>
      <c r="GW357" s="438"/>
      <c r="GX357" s="439" t="s">
        <v>150</v>
      </c>
      <c r="GY357" s="440"/>
      <c r="GZ357" s="440"/>
      <c r="HA357" s="441"/>
      <c r="HB357" s="441"/>
      <c r="HC357" s="441"/>
      <c r="HD357" s="442"/>
      <c r="HE357" s="441"/>
      <c r="HF357" s="442"/>
      <c r="HG357" s="441"/>
      <c r="HH357" s="441"/>
      <c r="HI357" s="441"/>
      <c r="HJ357" s="442"/>
      <c r="HK357" s="443"/>
      <c r="HL357" s="444"/>
      <c r="HM357" s="424"/>
      <c r="HN357" s="438"/>
      <c r="HO357" s="439" t="s">
        <v>150</v>
      </c>
      <c r="HP357" s="440"/>
      <c r="HQ357" s="440"/>
      <c r="HR357" s="441"/>
      <c r="HS357" s="441"/>
      <c r="HT357" s="441"/>
      <c r="HU357" s="442"/>
      <c r="HV357" s="441"/>
      <c r="HW357" s="442"/>
      <c r="HX357" s="441"/>
      <c r="HY357" s="441"/>
      <c r="HZ357" s="441"/>
      <c r="IA357" s="442"/>
      <c r="IB357" s="443"/>
      <c r="IC357" s="444"/>
      <c r="ID357" s="424"/>
      <c r="IE357" s="438"/>
      <c r="IF357" s="439" t="s">
        <v>150</v>
      </c>
      <c r="IG357" s="440"/>
      <c r="IH357" s="440"/>
      <c r="II357" s="441"/>
      <c r="IJ357" s="441"/>
      <c r="IK357" s="441"/>
      <c r="IL357" s="442"/>
      <c r="IM357" s="441"/>
      <c r="IN357" s="442"/>
      <c r="IO357" s="441"/>
      <c r="IP357" s="441"/>
      <c r="IQ357" s="441"/>
      <c r="IR357" s="442"/>
      <c r="IS357" s="443"/>
      <c r="IT357" s="444"/>
      <c r="IU357" s="424"/>
      <c r="IV357" s="438"/>
      <c r="IW357" s="439" t="s">
        <v>150</v>
      </c>
      <c r="IX357" s="440"/>
      <c r="IY357" s="440"/>
      <c r="IZ357" s="441"/>
      <c r="JA357" s="441"/>
      <c r="JB357" s="441"/>
      <c r="JC357" s="442"/>
      <c r="JD357" s="441"/>
      <c r="JE357" s="442"/>
      <c r="JF357" s="441"/>
      <c r="JG357" s="441"/>
      <c r="JH357" s="441"/>
      <c r="JI357" s="442"/>
      <c r="JJ357" s="443"/>
      <c r="JK357" s="444"/>
      <c r="JL357" s="424"/>
      <c r="JM357" s="438"/>
      <c r="JN357" s="439" t="s">
        <v>150</v>
      </c>
      <c r="JO357" s="440"/>
      <c r="JP357" s="440"/>
      <c r="JQ357" s="441"/>
      <c r="JR357" s="441"/>
      <c r="JS357" s="441"/>
      <c r="JT357" s="442"/>
      <c r="JU357" s="441"/>
      <c r="JV357" s="442"/>
      <c r="JW357" s="441"/>
      <c r="JX357" s="441"/>
      <c r="JY357" s="441"/>
      <c r="JZ357" s="442"/>
      <c r="KA357" s="443"/>
      <c r="KB357" s="444"/>
      <c r="KC357" s="424"/>
      <c r="KD357" s="438"/>
      <c r="KE357" s="439" t="s">
        <v>150</v>
      </c>
      <c r="KF357" s="440"/>
      <c r="KG357" s="440"/>
      <c r="KH357" s="441"/>
      <c r="KI357" s="441"/>
      <c r="KJ357" s="441"/>
      <c r="KK357" s="442"/>
      <c r="KL357" s="441"/>
      <c r="KM357" s="442"/>
      <c r="KN357" s="441"/>
      <c r="KO357" s="441"/>
      <c r="KP357" s="441"/>
      <c r="KQ357" s="442"/>
      <c r="KR357" s="443"/>
      <c r="KS357" s="444"/>
      <c r="KT357" s="424"/>
      <c r="KU357" s="436"/>
    </row>
    <row r="358" ht="15.75" customHeight="1">
      <c r="A358" s="445"/>
      <c r="B358" s="446" t="s">
        <v>134</v>
      </c>
      <c r="C358" s="447"/>
      <c r="D358" s="447"/>
      <c r="E358" s="448"/>
      <c r="F358" s="448"/>
      <c r="G358" s="448"/>
      <c r="H358" s="449"/>
      <c r="I358" s="448"/>
      <c r="J358" s="449"/>
      <c r="K358" s="448"/>
      <c r="L358" s="448"/>
      <c r="M358" s="448"/>
      <c r="N358" s="449"/>
      <c r="O358" s="450"/>
      <c r="P358" s="451"/>
      <c r="Q358" s="435"/>
      <c r="R358" s="445"/>
      <c r="S358" s="446" t="s">
        <v>134</v>
      </c>
      <c r="T358" s="447"/>
      <c r="U358" s="447"/>
      <c r="V358" s="448"/>
      <c r="W358" s="448"/>
      <c r="X358" s="448"/>
      <c r="Y358" s="449"/>
      <c r="Z358" s="448"/>
      <c r="AA358" s="449"/>
      <c r="AB358" s="448"/>
      <c r="AC358" s="448"/>
      <c r="AD358" s="448"/>
      <c r="AE358" s="449"/>
      <c r="AF358" s="450"/>
      <c r="AG358" s="451"/>
      <c r="AH358" s="435"/>
      <c r="AI358" s="445"/>
      <c r="AJ358" s="446" t="s">
        <v>134</v>
      </c>
      <c r="AK358" s="447"/>
      <c r="AL358" s="447"/>
      <c r="AM358" s="448"/>
      <c r="AN358" s="448"/>
      <c r="AO358" s="448"/>
      <c r="AP358" s="449"/>
      <c r="AQ358" s="448"/>
      <c r="AR358" s="449"/>
      <c r="AS358" s="448"/>
      <c r="AT358" s="448"/>
      <c r="AU358" s="448"/>
      <c r="AV358" s="449"/>
      <c r="AW358" s="450"/>
      <c r="AX358" s="451"/>
      <c r="AY358" s="435"/>
      <c r="AZ358" s="445"/>
      <c r="BA358" s="446" t="s">
        <v>134</v>
      </c>
      <c r="BB358" s="447"/>
      <c r="BC358" s="447"/>
      <c r="BD358" s="448"/>
      <c r="BE358" s="448"/>
      <c r="BF358" s="448"/>
      <c r="BG358" s="449"/>
      <c r="BH358" s="448"/>
      <c r="BI358" s="449"/>
      <c r="BJ358" s="448"/>
      <c r="BK358" s="448"/>
      <c r="BL358" s="448"/>
      <c r="BM358" s="449"/>
      <c r="BN358" s="450"/>
      <c r="BO358" s="451"/>
      <c r="BP358" s="435"/>
      <c r="BQ358" s="445"/>
      <c r="BR358" s="446" t="s">
        <v>134</v>
      </c>
      <c r="BS358" s="447"/>
      <c r="BT358" s="447"/>
      <c r="BU358" s="448"/>
      <c r="BV358" s="448"/>
      <c r="BW358" s="448"/>
      <c r="BX358" s="449"/>
      <c r="BY358" s="448"/>
      <c r="BZ358" s="449"/>
      <c r="CA358" s="448"/>
      <c r="CB358" s="448"/>
      <c r="CC358" s="448"/>
      <c r="CD358" s="449"/>
      <c r="CE358" s="450"/>
      <c r="CF358" s="451"/>
      <c r="CG358" s="435"/>
      <c r="CH358" s="445"/>
      <c r="CI358" s="446" t="s">
        <v>134</v>
      </c>
      <c r="CJ358" s="447"/>
      <c r="CK358" s="447"/>
      <c r="CL358" s="448"/>
      <c r="CM358" s="448"/>
      <c r="CN358" s="448"/>
      <c r="CO358" s="449"/>
      <c r="CP358" s="448"/>
      <c r="CQ358" s="449"/>
      <c r="CR358" s="448"/>
      <c r="CS358" s="448"/>
      <c r="CT358" s="448"/>
      <c r="CU358" s="449"/>
      <c r="CV358" s="450"/>
      <c r="CW358" s="451"/>
      <c r="CX358" s="435"/>
      <c r="CY358" s="445"/>
      <c r="CZ358" s="446" t="s">
        <v>134</v>
      </c>
      <c r="DA358" s="447"/>
      <c r="DB358" s="447"/>
      <c r="DC358" s="448"/>
      <c r="DD358" s="448"/>
      <c r="DE358" s="448"/>
      <c r="DF358" s="449"/>
      <c r="DG358" s="448"/>
      <c r="DH358" s="449"/>
      <c r="DI358" s="448"/>
      <c r="DJ358" s="448"/>
      <c r="DK358" s="448"/>
      <c r="DL358" s="449"/>
      <c r="DM358" s="450"/>
      <c r="DN358" s="451"/>
      <c r="DO358" s="435"/>
      <c r="DP358" s="445"/>
      <c r="DQ358" s="446" t="s">
        <v>134</v>
      </c>
      <c r="DR358" s="447"/>
      <c r="DS358" s="447"/>
      <c r="DT358" s="448"/>
      <c r="DU358" s="448"/>
      <c r="DV358" s="448"/>
      <c r="DW358" s="449"/>
      <c r="DX358" s="448"/>
      <c r="DY358" s="449"/>
      <c r="DZ358" s="448"/>
      <c r="EA358" s="448"/>
      <c r="EB358" s="448"/>
      <c r="EC358" s="449"/>
      <c r="ED358" s="450"/>
      <c r="EE358" s="451"/>
      <c r="EF358" s="435"/>
      <c r="EG358" s="445"/>
      <c r="EH358" s="446" t="s">
        <v>134</v>
      </c>
      <c r="EI358" s="447"/>
      <c r="EJ358" s="447"/>
      <c r="EK358" s="448"/>
      <c r="EL358" s="448"/>
      <c r="EM358" s="448"/>
      <c r="EN358" s="449"/>
      <c r="EO358" s="448"/>
      <c r="EP358" s="449"/>
      <c r="EQ358" s="448"/>
      <c r="ER358" s="448"/>
      <c r="ES358" s="448"/>
      <c r="ET358" s="449"/>
      <c r="EU358" s="450"/>
      <c r="EV358" s="451"/>
      <c r="EW358" s="435"/>
      <c r="EX358" s="445"/>
      <c r="EY358" s="446" t="s">
        <v>134</v>
      </c>
      <c r="EZ358" s="447"/>
      <c r="FA358" s="447"/>
      <c r="FB358" s="448"/>
      <c r="FC358" s="448"/>
      <c r="FD358" s="448"/>
      <c r="FE358" s="449"/>
      <c r="FF358" s="448"/>
      <c r="FG358" s="449"/>
      <c r="FH358" s="448"/>
      <c r="FI358" s="448"/>
      <c r="FJ358" s="448"/>
      <c r="FK358" s="449"/>
      <c r="FL358" s="450"/>
      <c r="FM358" s="451"/>
      <c r="FN358" s="435"/>
      <c r="FO358" s="445"/>
      <c r="FP358" s="446" t="s">
        <v>134</v>
      </c>
      <c r="FQ358" s="447"/>
      <c r="FR358" s="447"/>
      <c r="FS358" s="448"/>
      <c r="FT358" s="448"/>
      <c r="FU358" s="448"/>
      <c r="FV358" s="449"/>
      <c r="FW358" s="448"/>
      <c r="FX358" s="449"/>
      <c r="FY358" s="448"/>
      <c r="FZ358" s="448"/>
      <c r="GA358" s="448"/>
      <c r="GB358" s="449"/>
      <c r="GC358" s="450"/>
      <c r="GD358" s="451"/>
      <c r="GE358" s="435"/>
      <c r="GF358" s="445"/>
      <c r="GG358" s="446" t="s">
        <v>134</v>
      </c>
      <c r="GH358" s="447"/>
      <c r="GI358" s="447"/>
      <c r="GJ358" s="448"/>
      <c r="GK358" s="448"/>
      <c r="GL358" s="448"/>
      <c r="GM358" s="449"/>
      <c r="GN358" s="448"/>
      <c r="GO358" s="449"/>
      <c r="GP358" s="448"/>
      <c r="GQ358" s="448"/>
      <c r="GR358" s="448"/>
      <c r="GS358" s="449"/>
      <c r="GT358" s="450"/>
      <c r="GU358" s="451"/>
      <c r="GV358" s="435"/>
      <c r="GW358" s="445"/>
      <c r="GX358" s="446" t="s">
        <v>134</v>
      </c>
      <c r="GY358" s="447"/>
      <c r="GZ358" s="447"/>
      <c r="HA358" s="448"/>
      <c r="HB358" s="448"/>
      <c r="HC358" s="448"/>
      <c r="HD358" s="449"/>
      <c r="HE358" s="448"/>
      <c r="HF358" s="449"/>
      <c r="HG358" s="448"/>
      <c r="HH358" s="448"/>
      <c r="HI358" s="448"/>
      <c r="HJ358" s="449"/>
      <c r="HK358" s="450"/>
      <c r="HL358" s="451"/>
      <c r="HM358" s="435"/>
      <c r="HN358" s="445"/>
      <c r="HO358" s="446" t="s">
        <v>134</v>
      </c>
      <c r="HP358" s="447"/>
      <c r="HQ358" s="447"/>
      <c r="HR358" s="448"/>
      <c r="HS358" s="448"/>
      <c r="HT358" s="448"/>
      <c r="HU358" s="449"/>
      <c r="HV358" s="448"/>
      <c r="HW358" s="449"/>
      <c r="HX358" s="448"/>
      <c r="HY358" s="448"/>
      <c r="HZ358" s="448"/>
      <c r="IA358" s="449"/>
      <c r="IB358" s="450"/>
      <c r="IC358" s="451"/>
      <c r="ID358" s="435"/>
      <c r="IE358" s="445"/>
      <c r="IF358" s="446" t="s">
        <v>134</v>
      </c>
      <c r="IG358" s="447"/>
      <c r="IH358" s="447"/>
      <c r="II358" s="448"/>
      <c r="IJ358" s="448"/>
      <c r="IK358" s="448"/>
      <c r="IL358" s="449"/>
      <c r="IM358" s="448"/>
      <c r="IN358" s="449"/>
      <c r="IO358" s="448"/>
      <c r="IP358" s="448"/>
      <c r="IQ358" s="448"/>
      <c r="IR358" s="449"/>
      <c r="IS358" s="450"/>
      <c r="IT358" s="451"/>
      <c r="IU358" s="435"/>
      <c r="IV358" s="445"/>
      <c r="IW358" s="446" t="s">
        <v>134</v>
      </c>
      <c r="IX358" s="447"/>
      <c r="IY358" s="447"/>
      <c r="IZ358" s="448"/>
      <c r="JA358" s="448"/>
      <c r="JB358" s="448"/>
      <c r="JC358" s="449"/>
      <c r="JD358" s="448"/>
      <c r="JE358" s="449"/>
      <c r="JF358" s="448"/>
      <c r="JG358" s="448"/>
      <c r="JH358" s="448"/>
      <c r="JI358" s="449"/>
      <c r="JJ358" s="450"/>
      <c r="JK358" s="451"/>
      <c r="JL358" s="435"/>
      <c r="JM358" s="445"/>
      <c r="JN358" s="446" t="s">
        <v>134</v>
      </c>
      <c r="JO358" s="447"/>
      <c r="JP358" s="447"/>
      <c r="JQ358" s="448"/>
      <c r="JR358" s="448"/>
      <c r="JS358" s="448"/>
      <c r="JT358" s="449"/>
      <c r="JU358" s="448"/>
      <c r="JV358" s="449"/>
      <c r="JW358" s="448"/>
      <c r="JX358" s="448"/>
      <c r="JY358" s="448"/>
      <c r="JZ358" s="449"/>
      <c r="KA358" s="450"/>
      <c r="KB358" s="451"/>
      <c r="KC358" s="435"/>
      <c r="KD358" s="445"/>
      <c r="KE358" s="446" t="s">
        <v>134</v>
      </c>
      <c r="KF358" s="447"/>
      <c r="KG358" s="447"/>
      <c r="KH358" s="448"/>
      <c r="KI358" s="448"/>
      <c r="KJ358" s="448"/>
      <c r="KK358" s="449"/>
      <c r="KL358" s="448"/>
      <c r="KM358" s="449"/>
      <c r="KN358" s="448"/>
      <c r="KO358" s="448"/>
      <c r="KP358" s="448"/>
      <c r="KQ358" s="449"/>
      <c r="KR358" s="450"/>
      <c r="KS358" s="451"/>
      <c r="KT358" s="435"/>
      <c r="KU358" s="436"/>
    </row>
    <row r="359" ht="15.75" customHeight="1">
      <c r="A359" s="426">
        <v>1.0</v>
      </c>
      <c r="B359" s="427" t="s">
        <v>151</v>
      </c>
      <c r="C359" s="428" t="s">
        <v>121</v>
      </c>
      <c r="D359" s="428" t="s">
        <v>152</v>
      </c>
      <c r="E359" s="429" t="str">
        <f>ADHB!E359</f>
        <v/>
      </c>
      <c r="F359" s="429"/>
      <c r="G359" s="429">
        <f t="shared" ref="G359:G363" si="2683">IFERROR(E359*F359/1000000,0)</f>
        <v>0</v>
      </c>
      <c r="H359" s="430"/>
      <c r="I359" s="429">
        <f t="shared" ref="I359:I363" si="2684">IFERROR(+G359*H359,"")</f>
        <v>0</v>
      </c>
      <c r="J359" s="431"/>
      <c r="K359" s="432"/>
      <c r="L359" s="432"/>
      <c r="M359" s="429">
        <f t="shared" ref="M359:M363" si="2685">IFERROR(+(IF(G359="","0",G359))+(IF(I359="","0",I359))+(IF(L359="","0",L359)),"")</f>
        <v>0</v>
      </c>
      <c r="N359" s="430">
        <v>0.294289866351475</v>
      </c>
      <c r="O359" s="433">
        <f t="shared" ref="O359:O363" si="2686">IFERROR(+N359*(M359-L359),"")</f>
        <v>0</v>
      </c>
      <c r="P359" s="434">
        <f t="shared" ref="P359:P363" si="2687">IFERROR(+(IF(M359="","0",M359))-(IF(O359="","0",O359)),"")</f>
        <v>0</v>
      </c>
      <c r="Q359" s="435"/>
      <c r="R359" s="426">
        <v>1.0</v>
      </c>
      <c r="S359" s="427" t="s">
        <v>151</v>
      </c>
      <c r="T359" s="428" t="s">
        <v>121</v>
      </c>
      <c r="U359" s="428" t="s">
        <v>152</v>
      </c>
      <c r="V359" s="429" t="str">
        <f>ADHB!V359</f>
        <v/>
      </c>
      <c r="W359" s="429"/>
      <c r="X359" s="429">
        <f t="shared" ref="X359:X363" si="2688">IFERROR(V359*W359/1000000,0)</f>
        <v>0</v>
      </c>
      <c r="Y359" s="430"/>
      <c r="Z359" s="429">
        <f t="shared" ref="Z359:Z363" si="2689">IFERROR(+X359*Y359,"")</f>
        <v>0</v>
      </c>
      <c r="AA359" s="431"/>
      <c r="AB359" s="432"/>
      <c r="AC359" s="432"/>
      <c r="AD359" s="429">
        <f t="shared" ref="AD359:AD363" si="2690">IFERROR(+(IF(X359="","0",X359))+(IF(Z359="","0",Z359))+(IF(AC359="","0",AC359)),"")</f>
        <v>0</v>
      </c>
      <c r="AE359" s="430">
        <v>0.294289866351475</v>
      </c>
      <c r="AF359" s="433">
        <f t="shared" ref="AF359:AF363" si="2691">IFERROR(+AE359*(AD359-AC359),"")</f>
        <v>0</v>
      </c>
      <c r="AG359" s="434">
        <f t="shared" ref="AG359:AG363" si="2692">IFERROR(+(IF(AD359="","0",AD359))-(IF(AF359="","0",AF359)),"")</f>
        <v>0</v>
      </c>
      <c r="AH359" s="435"/>
      <c r="AI359" s="426">
        <v>1.0</v>
      </c>
      <c r="AJ359" s="427" t="s">
        <v>151</v>
      </c>
      <c r="AK359" s="428" t="s">
        <v>121</v>
      </c>
      <c r="AL359" s="428" t="s">
        <v>152</v>
      </c>
      <c r="AM359" s="429" t="str">
        <f>ADHB!AM359</f>
        <v/>
      </c>
      <c r="AN359" s="429"/>
      <c r="AO359" s="429">
        <f t="shared" ref="AO359:AO363" si="2693">IFERROR(AM359*AN359/1000000,0)</f>
        <v>0</v>
      </c>
      <c r="AP359" s="430"/>
      <c r="AQ359" s="429">
        <f t="shared" ref="AQ359:AQ363" si="2694">IFERROR(+AO359*AP359,"")</f>
        <v>0</v>
      </c>
      <c r="AR359" s="431"/>
      <c r="AS359" s="432"/>
      <c r="AT359" s="432"/>
      <c r="AU359" s="429">
        <f t="shared" ref="AU359:AU363" si="2695">IFERROR(+(IF(AO359="","0",AO359))+(IF(AQ359="","0",AQ359))+(IF(AT359="","0",AT359)),"")</f>
        <v>0</v>
      </c>
      <c r="AV359" s="430">
        <v>0.294289866351475</v>
      </c>
      <c r="AW359" s="433">
        <f t="shared" ref="AW359:AW363" si="2696">IFERROR(+AV359*(AU359-AT359),"")</f>
        <v>0</v>
      </c>
      <c r="AX359" s="434">
        <f t="shared" ref="AX359:AX363" si="2697">IFERROR(+(IF(AU359="","0",AU359))-(IF(AW359="","0",AW359)),"")</f>
        <v>0</v>
      </c>
      <c r="AY359" s="435"/>
      <c r="AZ359" s="426">
        <v>1.0</v>
      </c>
      <c r="BA359" s="427" t="s">
        <v>151</v>
      </c>
      <c r="BB359" s="428" t="s">
        <v>121</v>
      </c>
      <c r="BC359" s="428" t="s">
        <v>152</v>
      </c>
      <c r="BD359" s="429" t="str">
        <f>ADHB!BD359</f>
        <v/>
      </c>
      <c r="BE359" s="429"/>
      <c r="BF359" s="429">
        <f t="shared" ref="BF359:BF363" si="2698">IFERROR(BD359*BE359/1000000,0)</f>
        <v>0</v>
      </c>
      <c r="BG359" s="430"/>
      <c r="BH359" s="429">
        <f t="shared" ref="BH359:BH363" si="2699">IFERROR(+BF359*BG359,"")</f>
        <v>0</v>
      </c>
      <c r="BI359" s="431"/>
      <c r="BJ359" s="432"/>
      <c r="BK359" s="432"/>
      <c r="BL359" s="429">
        <f t="shared" ref="BL359:BL363" si="2700">IFERROR(+(IF(BF359="","0",BF359))+(IF(BH359="","0",BH359))+(IF(BK359="","0",BK359)),"")</f>
        <v>0</v>
      </c>
      <c r="BM359" s="430">
        <v>0.294289866351475</v>
      </c>
      <c r="BN359" s="433">
        <f t="shared" ref="BN359:BN363" si="2701">IFERROR(+BM359*(BL359-BK359),"")</f>
        <v>0</v>
      </c>
      <c r="BO359" s="434">
        <f t="shared" ref="BO359:BO363" si="2702">IFERROR(+(IF(BL359="","0",BL359))-(IF(BN359="","0",BN359)),"")</f>
        <v>0</v>
      </c>
      <c r="BP359" s="435"/>
      <c r="BQ359" s="426">
        <v>1.0</v>
      </c>
      <c r="BR359" s="427" t="s">
        <v>151</v>
      </c>
      <c r="BS359" s="428" t="s">
        <v>121</v>
      </c>
      <c r="BT359" s="428" t="s">
        <v>152</v>
      </c>
      <c r="BU359" s="429" t="str">
        <f>ADHB!BU359</f>
        <v/>
      </c>
      <c r="BV359" s="429"/>
      <c r="BW359" s="429">
        <f t="shared" ref="BW359:BW363" si="2703">IFERROR(BU359*BV359/1000000,0)</f>
        <v>0</v>
      </c>
      <c r="BX359" s="430"/>
      <c r="BY359" s="429">
        <f t="shared" ref="BY359:BY363" si="2704">IFERROR(+BW359*BX359,"")</f>
        <v>0</v>
      </c>
      <c r="BZ359" s="431"/>
      <c r="CA359" s="432"/>
      <c r="CB359" s="432"/>
      <c r="CC359" s="429">
        <f t="shared" ref="CC359:CC363" si="2705">IFERROR(+(IF(BW359="","0",BW359))+(IF(BY359="","0",BY359))+(IF(CB359="","0",CB359)),"")</f>
        <v>0</v>
      </c>
      <c r="CD359" s="430">
        <v>0.294289866351475</v>
      </c>
      <c r="CE359" s="433">
        <f t="shared" ref="CE359:CE363" si="2706">IFERROR(+CD359*(CC359-CB359),"")</f>
        <v>0</v>
      </c>
      <c r="CF359" s="434">
        <f t="shared" ref="CF359:CF363" si="2707">IFERROR(+(IF(CC359="","0",CC359))-(IF(CE359="","0",CE359)),"")</f>
        <v>0</v>
      </c>
      <c r="CG359" s="435"/>
      <c r="CH359" s="426">
        <v>1.0</v>
      </c>
      <c r="CI359" s="427" t="s">
        <v>151</v>
      </c>
      <c r="CJ359" s="428" t="s">
        <v>121</v>
      </c>
      <c r="CK359" s="428" t="s">
        <v>152</v>
      </c>
      <c r="CL359" s="429" t="str">
        <f>ADHB!CL359</f>
        <v/>
      </c>
      <c r="CM359" s="429"/>
      <c r="CN359" s="429">
        <f t="shared" ref="CN359:CN363" si="2708">IFERROR(CL359*CM359/1000000,0)</f>
        <v>0</v>
      </c>
      <c r="CO359" s="430"/>
      <c r="CP359" s="429">
        <f t="shared" ref="CP359:CP363" si="2709">IFERROR(+CN359*CO359,"")</f>
        <v>0</v>
      </c>
      <c r="CQ359" s="431"/>
      <c r="CR359" s="432"/>
      <c r="CS359" s="432"/>
      <c r="CT359" s="429">
        <f t="shared" ref="CT359:CT363" si="2710">IFERROR(+(IF(CN359="","0",CN359))+(IF(CP359="","0",CP359))+(IF(CS359="","0",CS359)),"")</f>
        <v>0</v>
      </c>
      <c r="CU359" s="430">
        <v>0.294289866351475</v>
      </c>
      <c r="CV359" s="433">
        <f t="shared" ref="CV359:CV363" si="2711">IFERROR(+CU359*(CT359-CS359),"")</f>
        <v>0</v>
      </c>
      <c r="CW359" s="434">
        <f t="shared" ref="CW359:CW363" si="2712">IFERROR(+(IF(CT359="","0",CT359))-(IF(CV359="","0",CV359)),"")</f>
        <v>0</v>
      </c>
      <c r="CX359" s="435"/>
      <c r="CY359" s="426">
        <v>1.0</v>
      </c>
      <c r="CZ359" s="427" t="s">
        <v>151</v>
      </c>
      <c r="DA359" s="428" t="s">
        <v>121</v>
      </c>
      <c r="DB359" s="428" t="s">
        <v>152</v>
      </c>
      <c r="DC359" s="429" t="str">
        <f>ADHB!DC359</f>
        <v/>
      </c>
      <c r="DD359" s="429"/>
      <c r="DE359" s="429">
        <f t="shared" ref="DE359:DE363" si="2713">IFERROR(DC359*DD359/1000000,0)</f>
        <v>0</v>
      </c>
      <c r="DF359" s="430"/>
      <c r="DG359" s="429">
        <f t="shared" ref="DG359:DG363" si="2714">IFERROR(+DE359*DF359,"")</f>
        <v>0</v>
      </c>
      <c r="DH359" s="431"/>
      <c r="DI359" s="432"/>
      <c r="DJ359" s="432"/>
      <c r="DK359" s="429">
        <f t="shared" ref="DK359:DK363" si="2715">IFERROR(+(IF(DE359="","0",DE359))+(IF(DG359="","0",DG359))+(IF(DJ359="","0",DJ359)),"")</f>
        <v>0</v>
      </c>
      <c r="DL359" s="430">
        <v>0.294289866351475</v>
      </c>
      <c r="DM359" s="433">
        <f t="shared" ref="DM359:DM363" si="2716">IFERROR(+DL359*(DK359-DJ359),"")</f>
        <v>0</v>
      </c>
      <c r="DN359" s="434">
        <f t="shared" ref="DN359:DN363" si="2717">IFERROR(+(IF(DK359="","0",DK359))-(IF(DM359="","0",DM359)),"")</f>
        <v>0</v>
      </c>
      <c r="DO359" s="435"/>
      <c r="DP359" s="426">
        <v>1.0</v>
      </c>
      <c r="DQ359" s="427" t="s">
        <v>151</v>
      </c>
      <c r="DR359" s="428" t="s">
        <v>121</v>
      </c>
      <c r="DS359" s="428" t="s">
        <v>152</v>
      </c>
      <c r="DT359" s="429" t="str">
        <f>ADHB!DT359</f>
        <v/>
      </c>
      <c r="DU359" s="429"/>
      <c r="DV359" s="429">
        <f t="shared" ref="DV359:DV363" si="2718">IFERROR(DT359*DU359/1000000,0)</f>
        <v>0</v>
      </c>
      <c r="DW359" s="430"/>
      <c r="DX359" s="429">
        <f t="shared" ref="DX359:DX363" si="2719">IFERROR(+DV359*DW359,"")</f>
        <v>0</v>
      </c>
      <c r="DY359" s="431"/>
      <c r="DZ359" s="432"/>
      <c r="EA359" s="432"/>
      <c r="EB359" s="429">
        <f t="shared" ref="EB359:EB363" si="2720">IFERROR(+(IF(DV359="","0",DV359))+(IF(DX359="","0",DX359))+(IF(EA359="","0",EA359)),"")</f>
        <v>0</v>
      </c>
      <c r="EC359" s="430">
        <v>0.294289866351475</v>
      </c>
      <c r="ED359" s="433">
        <f t="shared" ref="ED359:ED363" si="2721">IFERROR(+EC359*(EB359-EA359),"")</f>
        <v>0</v>
      </c>
      <c r="EE359" s="434">
        <f t="shared" ref="EE359:EE363" si="2722">IFERROR(+(IF(EB359="","0",EB359))-(IF(ED359="","0",ED359)),"")</f>
        <v>0</v>
      </c>
      <c r="EF359" s="435"/>
      <c r="EG359" s="426">
        <v>1.0</v>
      </c>
      <c r="EH359" s="427" t="s">
        <v>151</v>
      </c>
      <c r="EI359" s="428" t="s">
        <v>121</v>
      </c>
      <c r="EJ359" s="428" t="s">
        <v>152</v>
      </c>
      <c r="EK359" s="429" t="str">
        <f>ADHB!EK359</f>
        <v/>
      </c>
      <c r="EL359" s="429"/>
      <c r="EM359" s="429">
        <f t="shared" ref="EM359:EM363" si="2723">IFERROR(EK359*EL359/1000000,0)</f>
        <v>0</v>
      </c>
      <c r="EN359" s="430"/>
      <c r="EO359" s="429">
        <f t="shared" ref="EO359:EO363" si="2724">IFERROR(+EM359*EN359,"")</f>
        <v>0</v>
      </c>
      <c r="EP359" s="431"/>
      <c r="EQ359" s="432"/>
      <c r="ER359" s="432"/>
      <c r="ES359" s="429">
        <f t="shared" ref="ES359:ES363" si="2725">IFERROR(+(IF(EM359="","0",EM359))+(IF(EO359="","0",EO359))+(IF(ER359="","0",ER359)),"")</f>
        <v>0</v>
      </c>
      <c r="ET359" s="430">
        <v>0.294289866351475</v>
      </c>
      <c r="EU359" s="433">
        <f t="shared" ref="EU359:EU363" si="2726">IFERROR(+ET359*(ES359-ER359),"")</f>
        <v>0</v>
      </c>
      <c r="EV359" s="434">
        <f t="shared" ref="EV359:EV363" si="2727">IFERROR(+(IF(ES359="","0",ES359))-(IF(EU359="","0",EU359)),"")</f>
        <v>0</v>
      </c>
      <c r="EW359" s="435"/>
      <c r="EX359" s="426">
        <v>1.0</v>
      </c>
      <c r="EY359" s="427" t="s">
        <v>151</v>
      </c>
      <c r="EZ359" s="428" t="s">
        <v>121</v>
      </c>
      <c r="FA359" s="428" t="s">
        <v>152</v>
      </c>
      <c r="FB359" s="429" t="str">
        <f>ADHB!FB359</f>
        <v/>
      </c>
      <c r="FC359" s="429"/>
      <c r="FD359" s="429">
        <f t="shared" ref="FD359:FD363" si="2728">IFERROR(FB359*FC359/1000000,0)</f>
        <v>0</v>
      </c>
      <c r="FE359" s="430"/>
      <c r="FF359" s="429">
        <f t="shared" ref="FF359:FF363" si="2729">IFERROR(+FD359*FE359,"")</f>
        <v>0</v>
      </c>
      <c r="FG359" s="431"/>
      <c r="FH359" s="432"/>
      <c r="FI359" s="432"/>
      <c r="FJ359" s="429">
        <f t="shared" ref="FJ359:FJ363" si="2730">IFERROR(+(IF(FD359="","0",FD359))+(IF(FF359="","0",FF359))+(IF(FI359="","0",FI359)),"")</f>
        <v>0</v>
      </c>
      <c r="FK359" s="430">
        <v>0.294289866351475</v>
      </c>
      <c r="FL359" s="433">
        <f t="shared" ref="FL359:FL363" si="2731">IFERROR(+FK359*(FJ359-FI359),"")</f>
        <v>0</v>
      </c>
      <c r="FM359" s="434">
        <f t="shared" ref="FM359:FM363" si="2732">IFERROR(+(IF(FJ359="","0",FJ359))-(IF(FL359="","0",FL359)),"")</f>
        <v>0</v>
      </c>
      <c r="FN359" s="435"/>
      <c r="FO359" s="426">
        <v>1.0</v>
      </c>
      <c r="FP359" s="427" t="s">
        <v>151</v>
      </c>
      <c r="FQ359" s="428" t="s">
        <v>121</v>
      </c>
      <c r="FR359" s="428" t="s">
        <v>152</v>
      </c>
      <c r="FS359" s="429" t="str">
        <f>ADHB!FS359</f>
        <v/>
      </c>
      <c r="FT359" s="429"/>
      <c r="FU359" s="429">
        <f t="shared" ref="FU359:FU363" si="2733">IFERROR(FS359*FT359/1000000,0)</f>
        <v>0</v>
      </c>
      <c r="FV359" s="430"/>
      <c r="FW359" s="429">
        <f t="shared" ref="FW359:FW363" si="2734">IFERROR(+FU359*FV359,"")</f>
        <v>0</v>
      </c>
      <c r="FX359" s="431"/>
      <c r="FY359" s="432"/>
      <c r="FZ359" s="432"/>
      <c r="GA359" s="429">
        <f t="shared" ref="GA359:GA363" si="2735">IFERROR(+(IF(FU359="","0",FU359))+(IF(FW359="","0",FW359))+(IF(FZ359="","0",FZ359)),"")</f>
        <v>0</v>
      </c>
      <c r="GB359" s="430">
        <v>0.294289866351475</v>
      </c>
      <c r="GC359" s="433">
        <f t="shared" ref="GC359:GC363" si="2736">IFERROR(+GB359*(GA359-FZ359),"")</f>
        <v>0</v>
      </c>
      <c r="GD359" s="434">
        <f t="shared" ref="GD359:GD363" si="2737">IFERROR(+(IF(GA359="","0",GA359))-(IF(GC359="","0",GC359)),"")</f>
        <v>0</v>
      </c>
      <c r="GE359" s="435"/>
      <c r="GF359" s="426">
        <v>1.0</v>
      </c>
      <c r="GG359" s="427" t="s">
        <v>151</v>
      </c>
      <c r="GH359" s="428" t="s">
        <v>121</v>
      </c>
      <c r="GI359" s="428" t="s">
        <v>152</v>
      </c>
      <c r="GJ359" s="429" t="str">
        <f>ADHB!GJ359</f>
        <v/>
      </c>
      <c r="GK359" s="429"/>
      <c r="GL359" s="429">
        <f t="shared" ref="GL359:GL363" si="2738">IFERROR(GJ359*GK359/1000000,0)</f>
        <v>0</v>
      </c>
      <c r="GM359" s="430"/>
      <c r="GN359" s="429">
        <f t="shared" ref="GN359:GN363" si="2739">IFERROR(+GL359*GM359,"")</f>
        <v>0</v>
      </c>
      <c r="GO359" s="431"/>
      <c r="GP359" s="432"/>
      <c r="GQ359" s="432"/>
      <c r="GR359" s="429">
        <f t="shared" ref="GR359:GR363" si="2740">IFERROR(+(IF(GL359="","0",GL359))+(IF(GN359="","0",GN359))+(IF(GQ359="","0",GQ359)),"")</f>
        <v>0</v>
      </c>
      <c r="GS359" s="430">
        <v>0.294289866351475</v>
      </c>
      <c r="GT359" s="433">
        <f t="shared" ref="GT359:GT363" si="2741">IFERROR(+GS359*(GR359-GQ359),"")</f>
        <v>0</v>
      </c>
      <c r="GU359" s="434">
        <f t="shared" ref="GU359:GU363" si="2742">IFERROR(+(IF(GR359="","0",GR359))-(IF(GT359="","0",GT359)),"")</f>
        <v>0</v>
      </c>
      <c r="GV359" s="435"/>
      <c r="GW359" s="426">
        <v>1.0</v>
      </c>
      <c r="GX359" s="427" t="s">
        <v>151</v>
      </c>
      <c r="GY359" s="428" t="s">
        <v>121</v>
      </c>
      <c r="GZ359" s="428" t="s">
        <v>152</v>
      </c>
      <c r="HA359" s="429" t="str">
        <f>ADHB!HA359</f>
        <v/>
      </c>
      <c r="HB359" s="429"/>
      <c r="HC359" s="429">
        <f t="shared" ref="HC359:HC363" si="2743">IFERROR(HA359*HB359/1000000,0)</f>
        <v>0</v>
      </c>
      <c r="HD359" s="430"/>
      <c r="HE359" s="429">
        <f t="shared" ref="HE359:HE363" si="2744">IFERROR(+HC359*HD359,"")</f>
        <v>0</v>
      </c>
      <c r="HF359" s="431"/>
      <c r="HG359" s="432"/>
      <c r="HH359" s="432"/>
      <c r="HI359" s="429">
        <f t="shared" ref="HI359:HI363" si="2745">IFERROR(+(IF(HC359="","0",HC359))+(IF(HE359="","0",HE359))+(IF(HH359="","0",HH359)),"")</f>
        <v>0</v>
      </c>
      <c r="HJ359" s="430">
        <v>0.294289866351475</v>
      </c>
      <c r="HK359" s="433">
        <f t="shared" ref="HK359:HK363" si="2746">IFERROR(+HJ359*(HI359-HH359),"")</f>
        <v>0</v>
      </c>
      <c r="HL359" s="434">
        <f t="shared" ref="HL359:HL363" si="2747">IFERROR(+(IF(HI359="","0",HI359))-(IF(HK359="","0",HK359)),"")</f>
        <v>0</v>
      </c>
      <c r="HM359" s="435"/>
      <c r="HN359" s="426">
        <v>1.0</v>
      </c>
      <c r="HO359" s="427" t="s">
        <v>151</v>
      </c>
      <c r="HP359" s="428" t="s">
        <v>121</v>
      </c>
      <c r="HQ359" s="428" t="s">
        <v>152</v>
      </c>
      <c r="HR359" s="429" t="str">
        <f>ADHB!HR359</f>
        <v/>
      </c>
      <c r="HS359" s="429"/>
      <c r="HT359" s="429">
        <f t="shared" ref="HT359:HT363" si="2748">IFERROR(HR359*HS359/1000000,0)</f>
        <v>0</v>
      </c>
      <c r="HU359" s="430"/>
      <c r="HV359" s="429">
        <f t="shared" ref="HV359:HV363" si="2749">IFERROR(+HT359*HU359,"")</f>
        <v>0</v>
      </c>
      <c r="HW359" s="431"/>
      <c r="HX359" s="432"/>
      <c r="HY359" s="432"/>
      <c r="HZ359" s="429">
        <f t="shared" ref="HZ359:HZ363" si="2750">IFERROR(+(IF(HT359="","0",HT359))+(IF(HV359="","0",HV359))+(IF(HY359="","0",HY359)),"")</f>
        <v>0</v>
      </c>
      <c r="IA359" s="430">
        <v>0.294289866351475</v>
      </c>
      <c r="IB359" s="433">
        <f t="shared" ref="IB359:IB363" si="2751">IFERROR(+IA359*(HZ359-HY359),"")</f>
        <v>0</v>
      </c>
      <c r="IC359" s="434">
        <f t="shared" ref="IC359:IC363" si="2752">IFERROR(+(IF(HZ359="","0",HZ359))-(IF(IB359="","0",IB359)),"")</f>
        <v>0</v>
      </c>
      <c r="ID359" s="435"/>
      <c r="IE359" s="426">
        <v>1.0</v>
      </c>
      <c r="IF359" s="427" t="s">
        <v>151</v>
      </c>
      <c r="IG359" s="428" t="s">
        <v>121</v>
      </c>
      <c r="IH359" s="428" t="s">
        <v>152</v>
      </c>
      <c r="II359" s="429" t="str">
        <f>ADHB!II359</f>
        <v/>
      </c>
      <c r="IJ359" s="429"/>
      <c r="IK359" s="429">
        <f t="shared" ref="IK359:IK363" si="2753">IFERROR(II359*IJ359/1000000,0)</f>
        <v>0</v>
      </c>
      <c r="IL359" s="430"/>
      <c r="IM359" s="429">
        <f t="shared" ref="IM359:IM363" si="2754">IFERROR(+IK359*IL359,"")</f>
        <v>0</v>
      </c>
      <c r="IN359" s="431"/>
      <c r="IO359" s="432"/>
      <c r="IP359" s="432"/>
      <c r="IQ359" s="429">
        <f t="shared" ref="IQ359:IQ363" si="2755">IFERROR(+(IF(IK359="","0",IK359))+(IF(IM359="","0",IM359))+(IF(IP359="","0",IP359)),"")</f>
        <v>0</v>
      </c>
      <c r="IR359" s="430">
        <v>0.294289866351475</v>
      </c>
      <c r="IS359" s="433">
        <f t="shared" ref="IS359:IS363" si="2756">IFERROR(+IR359*(IQ359-IP359),"")</f>
        <v>0</v>
      </c>
      <c r="IT359" s="434">
        <f t="shared" ref="IT359:IT363" si="2757">IFERROR(+(IF(IQ359="","0",IQ359))-(IF(IS359="","0",IS359)),"")</f>
        <v>0</v>
      </c>
      <c r="IU359" s="435"/>
      <c r="IV359" s="426">
        <v>1.0</v>
      </c>
      <c r="IW359" s="427" t="s">
        <v>151</v>
      </c>
      <c r="IX359" s="428" t="s">
        <v>121</v>
      </c>
      <c r="IY359" s="428" t="s">
        <v>152</v>
      </c>
      <c r="IZ359" s="429" t="str">
        <f>ADHB!IZ359</f>
        <v/>
      </c>
      <c r="JA359" s="429"/>
      <c r="JB359" s="429">
        <f t="shared" ref="JB359:JB363" si="2758">IFERROR(IZ359*JA359/1000000,0)</f>
        <v>0</v>
      </c>
      <c r="JC359" s="430"/>
      <c r="JD359" s="429">
        <f t="shared" ref="JD359:JD363" si="2759">IFERROR(+JB359*JC359,"")</f>
        <v>0</v>
      </c>
      <c r="JE359" s="431"/>
      <c r="JF359" s="432"/>
      <c r="JG359" s="432"/>
      <c r="JH359" s="429">
        <f t="shared" ref="JH359:JH363" si="2760">IFERROR(+(IF(JB359="","0",JB359))+(IF(JD359="","0",JD359))+(IF(JG359="","0",JG359)),"")</f>
        <v>0</v>
      </c>
      <c r="JI359" s="430">
        <v>0.294289866351475</v>
      </c>
      <c r="JJ359" s="433">
        <f t="shared" ref="JJ359:JJ363" si="2761">IFERROR(+JI359*(JH359-JG359),"")</f>
        <v>0</v>
      </c>
      <c r="JK359" s="434">
        <f t="shared" ref="JK359:JK363" si="2762">IFERROR(+(IF(JH359="","0",JH359))-(IF(JJ359="","0",JJ359)),"")</f>
        <v>0</v>
      </c>
      <c r="JL359" s="435"/>
      <c r="JM359" s="426">
        <v>1.0</v>
      </c>
      <c r="JN359" s="427" t="s">
        <v>151</v>
      </c>
      <c r="JO359" s="428" t="s">
        <v>121</v>
      </c>
      <c r="JP359" s="428" t="s">
        <v>152</v>
      </c>
      <c r="JQ359" s="429" t="str">
        <f>ADHB!KY359</f>
        <v/>
      </c>
      <c r="JR359" s="429"/>
      <c r="JS359" s="429">
        <f t="shared" ref="JS359:JS363" si="2763">IFERROR(JQ359*JR359/1000000,0)</f>
        <v>0</v>
      </c>
      <c r="JT359" s="430"/>
      <c r="JU359" s="429">
        <f t="shared" ref="JU359:JU363" si="2764">IFERROR(+JS359*JT359,"")</f>
        <v>0</v>
      </c>
      <c r="JV359" s="431"/>
      <c r="JW359" s="432"/>
      <c r="JX359" s="432"/>
      <c r="JY359" s="429">
        <f t="shared" ref="JY359:JY363" si="2765">IFERROR(+(IF(JS359="","0",JS359))+(IF(JU359="","0",JU359))+(IF(JX359="","0",JX359)),"")</f>
        <v>0</v>
      </c>
      <c r="JZ359" s="430">
        <v>0.294289866351475</v>
      </c>
      <c r="KA359" s="433">
        <f t="shared" ref="KA359:KA363" si="2766">IFERROR(+JZ359*(JY359-JX359),"")</f>
        <v>0</v>
      </c>
      <c r="KB359" s="434">
        <f t="shared" ref="KB359:KB363" si="2767">IFERROR(+(IF(JY359="","0",JY359))-(IF(KA359="","0",KA359)),"")</f>
        <v>0</v>
      </c>
      <c r="KC359" s="435"/>
      <c r="KD359" s="426">
        <v>1.0</v>
      </c>
      <c r="KE359" s="427" t="s">
        <v>151</v>
      </c>
      <c r="KF359" s="428" t="s">
        <v>121</v>
      </c>
      <c r="KG359" s="428" t="s">
        <v>152</v>
      </c>
      <c r="KH359" s="429" t="str">
        <f>ADHB!LP359</f>
        <v/>
      </c>
      <c r="KI359" s="429"/>
      <c r="KJ359" s="429">
        <f t="shared" ref="KJ359:KJ363" si="2768">IFERROR(KH359*KI359/1000000,0)</f>
        <v>0</v>
      </c>
      <c r="KK359" s="430"/>
      <c r="KL359" s="429">
        <f t="shared" ref="KL359:KL363" si="2769">IFERROR(+KJ359*KK359,"")</f>
        <v>0</v>
      </c>
      <c r="KM359" s="431"/>
      <c r="KN359" s="432"/>
      <c r="KO359" s="432"/>
      <c r="KP359" s="429">
        <f t="shared" ref="KP359:KP363" si="2770">IFERROR(+(IF(KJ359="","0",KJ359))+(IF(KL359="","0",KL359))+(IF(KO359="","0",KO359)),"")</f>
        <v>0</v>
      </c>
      <c r="KQ359" s="430">
        <v>0.294289866351475</v>
      </c>
      <c r="KR359" s="433">
        <f t="shared" ref="KR359:KR363" si="2771">IFERROR(+KQ359*(KP359-KO359),"")</f>
        <v>0</v>
      </c>
      <c r="KS359" s="434">
        <f t="shared" ref="KS359:KS363" si="2772">IFERROR(+(IF(KP359="","0",KP359))-(IF(KR359="","0",KR359)),"")</f>
        <v>0</v>
      </c>
      <c r="KT359" s="435"/>
      <c r="KU359" s="436"/>
    </row>
    <row r="360" ht="15.75" customHeight="1">
      <c r="A360" s="426">
        <v>2.0</v>
      </c>
      <c r="B360" s="427" t="s">
        <v>153</v>
      </c>
      <c r="C360" s="428" t="s">
        <v>121</v>
      </c>
      <c r="D360" s="428" t="s">
        <v>152</v>
      </c>
      <c r="E360" s="429" t="str">
        <f>ADHB!E360</f>
        <v/>
      </c>
      <c r="F360" s="429"/>
      <c r="G360" s="429">
        <f t="shared" si="2683"/>
        <v>0</v>
      </c>
      <c r="H360" s="430"/>
      <c r="I360" s="429">
        <f t="shared" si="2684"/>
        <v>0</v>
      </c>
      <c r="J360" s="431"/>
      <c r="K360" s="432"/>
      <c r="L360" s="432"/>
      <c r="M360" s="429">
        <f t="shared" si="2685"/>
        <v>0</v>
      </c>
      <c r="N360" s="430">
        <v>0.294289866351475</v>
      </c>
      <c r="O360" s="433">
        <f t="shared" si="2686"/>
        <v>0</v>
      </c>
      <c r="P360" s="434">
        <f t="shared" si="2687"/>
        <v>0</v>
      </c>
      <c r="Q360" s="435"/>
      <c r="R360" s="426">
        <v>2.0</v>
      </c>
      <c r="S360" s="427" t="s">
        <v>153</v>
      </c>
      <c r="T360" s="428" t="s">
        <v>121</v>
      </c>
      <c r="U360" s="428" t="s">
        <v>152</v>
      </c>
      <c r="V360" s="429" t="str">
        <f>ADHB!V360</f>
        <v/>
      </c>
      <c r="W360" s="429"/>
      <c r="X360" s="429">
        <f t="shared" si="2688"/>
        <v>0</v>
      </c>
      <c r="Y360" s="430"/>
      <c r="Z360" s="429">
        <f t="shared" si="2689"/>
        <v>0</v>
      </c>
      <c r="AA360" s="431"/>
      <c r="AB360" s="432"/>
      <c r="AC360" s="432"/>
      <c r="AD360" s="429">
        <f t="shared" si="2690"/>
        <v>0</v>
      </c>
      <c r="AE360" s="430">
        <v>0.294289866351475</v>
      </c>
      <c r="AF360" s="433">
        <f t="shared" si="2691"/>
        <v>0</v>
      </c>
      <c r="AG360" s="434">
        <f t="shared" si="2692"/>
        <v>0</v>
      </c>
      <c r="AH360" s="435"/>
      <c r="AI360" s="426">
        <v>2.0</v>
      </c>
      <c r="AJ360" s="427" t="s">
        <v>153</v>
      </c>
      <c r="AK360" s="428" t="s">
        <v>121</v>
      </c>
      <c r="AL360" s="428" t="s">
        <v>152</v>
      </c>
      <c r="AM360" s="429" t="str">
        <f>ADHB!AM360</f>
        <v/>
      </c>
      <c r="AN360" s="429"/>
      <c r="AO360" s="429">
        <f t="shared" si="2693"/>
        <v>0</v>
      </c>
      <c r="AP360" s="430"/>
      <c r="AQ360" s="429">
        <f t="shared" si="2694"/>
        <v>0</v>
      </c>
      <c r="AR360" s="431"/>
      <c r="AS360" s="432"/>
      <c r="AT360" s="432"/>
      <c r="AU360" s="429">
        <f t="shared" si="2695"/>
        <v>0</v>
      </c>
      <c r="AV360" s="430">
        <v>0.294289866351475</v>
      </c>
      <c r="AW360" s="433">
        <f t="shared" si="2696"/>
        <v>0</v>
      </c>
      <c r="AX360" s="434">
        <f t="shared" si="2697"/>
        <v>0</v>
      </c>
      <c r="AY360" s="435"/>
      <c r="AZ360" s="426">
        <v>2.0</v>
      </c>
      <c r="BA360" s="427" t="s">
        <v>153</v>
      </c>
      <c r="BB360" s="428" t="s">
        <v>121</v>
      </c>
      <c r="BC360" s="428" t="s">
        <v>152</v>
      </c>
      <c r="BD360" s="429" t="str">
        <f>ADHB!BD360</f>
        <v/>
      </c>
      <c r="BE360" s="429"/>
      <c r="BF360" s="429">
        <f t="shared" si="2698"/>
        <v>0</v>
      </c>
      <c r="BG360" s="430"/>
      <c r="BH360" s="429">
        <f t="shared" si="2699"/>
        <v>0</v>
      </c>
      <c r="BI360" s="431"/>
      <c r="BJ360" s="432"/>
      <c r="BK360" s="432"/>
      <c r="BL360" s="429">
        <f t="shared" si="2700"/>
        <v>0</v>
      </c>
      <c r="BM360" s="430">
        <v>0.294289866351475</v>
      </c>
      <c r="BN360" s="433">
        <f t="shared" si="2701"/>
        <v>0</v>
      </c>
      <c r="BO360" s="434">
        <f t="shared" si="2702"/>
        <v>0</v>
      </c>
      <c r="BP360" s="435"/>
      <c r="BQ360" s="426">
        <v>2.0</v>
      </c>
      <c r="BR360" s="427" t="s">
        <v>153</v>
      </c>
      <c r="BS360" s="428" t="s">
        <v>121</v>
      </c>
      <c r="BT360" s="428" t="s">
        <v>152</v>
      </c>
      <c r="BU360" s="429" t="str">
        <f>ADHB!BU360</f>
        <v/>
      </c>
      <c r="BV360" s="429"/>
      <c r="BW360" s="429">
        <f t="shared" si="2703"/>
        <v>0</v>
      </c>
      <c r="BX360" s="430"/>
      <c r="BY360" s="429">
        <f t="shared" si="2704"/>
        <v>0</v>
      </c>
      <c r="BZ360" s="431"/>
      <c r="CA360" s="432"/>
      <c r="CB360" s="432"/>
      <c r="CC360" s="429">
        <f t="shared" si="2705"/>
        <v>0</v>
      </c>
      <c r="CD360" s="430">
        <v>0.294289866351475</v>
      </c>
      <c r="CE360" s="433">
        <f t="shared" si="2706"/>
        <v>0</v>
      </c>
      <c r="CF360" s="434">
        <f t="shared" si="2707"/>
        <v>0</v>
      </c>
      <c r="CG360" s="435"/>
      <c r="CH360" s="426">
        <v>2.0</v>
      </c>
      <c r="CI360" s="427" t="s">
        <v>153</v>
      </c>
      <c r="CJ360" s="428" t="s">
        <v>121</v>
      </c>
      <c r="CK360" s="428" t="s">
        <v>152</v>
      </c>
      <c r="CL360" s="429" t="str">
        <f>ADHB!CL360</f>
        <v/>
      </c>
      <c r="CM360" s="429"/>
      <c r="CN360" s="429">
        <f t="shared" si="2708"/>
        <v>0</v>
      </c>
      <c r="CO360" s="430"/>
      <c r="CP360" s="429">
        <f t="shared" si="2709"/>
        <v>0</v>
      </c>
      <c r="CQ360" s="431"/>
      <c r="CR360" s="432"/>
      <c r="CS360" s="432"/>
      <c r="CT360" s="429">
        <f t="shared" si="2710"/>
        <v>0</v>
      </c>
      <c r="CU360" s="430">
        <v>0.294289866351475</v>
      </c>
      <c r="CV360" s="433">
        <f t="shared" si="2711"/>
        <v>0</v>
      </c>
      <c r="CW360" s="434">
        <f t="shared" si="2712"/>
        <v>0</v>
      </c>
      <c r="CX360" s="435"/>
      <c r="CY360" s="426">
        <v>2.0</v>
      </c>
      <c r="CZ360" s="427" t="s">
        <v>153</v>
      </c>
      <c r="DA360" s="428" t="s">
        <v>121</v>
      </c>
      <c r="DB360" s="428" t="s">
        <v>152</v>
      </c>
      <c r="DC360" s="429" t="str">
        <f>ADHB!DC360</f>
        <v/>
      </c>
      <c r="DD360" s="429"/>
      <c r="DE360" s="429">
        <f t="shared" si="2713"/>
        <v>0</v>
      </c>
      <c r="DF360" s="430"/>
      <c r="DG360" s="429">
        <f t="shared" si="2714"/>
        <v>0</v>
      </c>
      <c r="DH360" s="431"/>
      <c r="DI360" s="432"/>
      <c r="DJ360" s="432"/>
      <c r="DK360" s="429">
        <f t="shared" si="2715"/>
        <v>0</v>
      </c>
      <c r="DL360" s="430">
        <v>0.294289866351475</v>
      </c>
      <c r="DM360" s="433">
        <f t="shared" si="2716"/>
        <v>0</v>
      </c>
      <c r="DN360" s="434">
        <f t="shared" si="2717"/>
        <v>0</v>
      </c>
      <c r="DO360" s="435"/>
      <c r="DP360" s="426">
        <v>2.0</v>
      </c>
      <c r="DQ360" s="427" t="s">
        <v>153</v>
      </c>
      <c r="DR360" s="428" t="s">
        <v>121</v>
      </c>
      <c r="DS360" s="428" t="s">
        <v>152</v>
      </c>
      <c r="DT360" s="429" t="str">
        <f>ADHB!DT360</f>
        <v/>
      </c>
      <c r="DU360" s="429"/>
      <c r="DV360" s="429">
        <f t="shared" si="2718"/>
        <v>0</v>
      </c>
      <c r="DW360" s="430"/>
      <c r="DX360" s="429">
        <f t="shared" si="2719"/>
        <v>0</v>
      </c>
      <c r="DY360" s="431"/>
      <c r="DZ360" s="432"/>
      <c r="EA360" s="432"/>
      <c r="EB360" s="429">
        <f t="shared" si="2720"/>
        <v>0</v>
      </c>
      <c r="EC360" s="430">
        <v>0.294289866351475</v>
      </c>
      <c r="ED360" s="433">
        <f t="shared" si="2721"/>
        <v>0</v>
      </c>
      <c r="EE360" s="434">
        <f t="shared" si="2722"/>
        <v>0</v>
      </c>
      <c r="EF360" s="435"/>
      <c r="EG360" s="426">
        <v>2.0</v>
      </c>
      <c r="EH360" s="427" t="s">
        <v>153</v>
      </c>
      <c r="EI360" s="428" t="s">
        <v>121</v>
      </c>
      <c r="EJ360" s="428" t="s">
        <v>152</v>
      </c>
      <c r="EK360" s="429" t="str">
        <f>ADHB!EK360</f>
        <v/>
      </c>
      <c r="EL360" s="429"/>
      <c r="EM360" s="429">
        <f t="shared" si="2723"/>
        <v>0</v>
      </c>
      <c r="EN360" s="430"/>
      <c r="EO360" s="429">
        <f t="shared" si="2724"/>
        <v>0</v>
      </c>
      <c r="EP360" s="431"/>
      <c r="EQ360" s="432"/>
      <c r="ER360" s="432"/>
      <c r="ES360" s="429">
        <f t="shared" si="2725"/>
        <v>0</v>
      </c>
      <c r="ET360" s="430">
        <v>0.294289866351475</v>
      </c>
      <c r="EU360" s="433">
        <f t="shared" si="2726"/>
        <v>0</v>
      </c>
      <c r="EV360" s="434">
        <f t="shared" si="2727"/>
        <v>0</v>
      </c>
      <c r="EW360" s="435"/>
      <c r="EX360" s="426">
        <v>2.0</v>
      </c>
      <c r="EY360" s="427" t="s">
        <v>153</v>
      </c>
      <c r="EZ360" s="428" t="s">
        <v>121</v>
      </c>
      <c r="FA360" s="428" t="s">
        <v>152</v>
      </c>
      <c r="FB360" s="429" t="str">
        <f>ADHB!FB360</f>
        <v/>
      </c>
      <c r="FC360" s="429"/>
      <c r="FD360" s="429">
        <f t="shared" si="2728"/>
        <v>0</v>
      </c>
      <c r="FE360" s="430"/>
      <c r="FF360" s="429">
        <f t="shared" si="2729"/>
        <v>0</v>
      </c>
      <c r="FG360" s="431"/>
      <c r="FH360" s="432"/>
      <c r="FI360" s="432"/>
      <c r="FJ360" s="429">
        <f t="shared" si="2730"/>
        <v>0</v>
      </c>
      <c r="FK360" s="430">
        <v>0.294289866351475</v>
      </c>
      <c r="FL360" s="433">
        <f t="shared" si="2731"/>
        <v>0</v>
      </c>
      <c r="FM360" s="434">
        <f t="shared" si="2732"/>
        <v>0</v>
      </c>
      <c r="FN360" s="435"/>
      <c r="FO360" s="426">
        <v>2.0</v>
      </c>
      <c r="FP360" s="427" t="s">
        <v>153</v>
      </c>
      <c r="FQ360" s="428" t="s">
        <v>121</v>
      </c>
      <c r="FR360" s="428" t="s">
        <v>152</v>
      </c>
      <c r="FS360" s="429" t="str">
        <f>ADHB!FS360</f>
        <v/>
      </c>
      <c r="FT360" s="429"/>
      <c r="FU360" s="429">
        <f t="shared" si="2733"/>
        <v>0</v>
      </c>
      <c r="FV360" s="430"/>
      <c r="FW360" s="429">
        <f t="shared" si="2734"/>
        <v>0</v>
      </c>
      <c r="FX360" s="431"/>
      <c r="FY360" s="432"/>
      <c r="FZ360" s="432"/>
      <c r="GA360" s="429">
        <f t="shared" si="2735"/>
        <v>0</v>
      </c>
      <c r="GB360" s="430">
        <v>0.294289866351475</v>
      </c>
      <c r="GC360" s="433">
        <f t="shared" si="2736"/>
        <v>0</v>
      </c>
      <c r="GD360" s="434">
        <f t="shared" si="2737"/>
        <v>0</v>
      </c>
      <c r="GE360" s="435"/>
      <c r="GF360" s="426">
        <v>2.0</v>
      </c>
      <c r="GG360" s="427" t="s">
        <v>153</v>
      </c>
      <c r="GH360" s="428" t="s">
        <v>121</v>
      </c>
      <c r="GI360" s="428" t="s">
        <v>152</v>
      </c>
      <c r="GJ360" s="429" t="str">
        <f>ADHB!GJ360</f>
        <v/>
      </c>
      <c r="GK360" s="429"/>
      <c r="GL360" s="429">
        <f t="shared" si="2738"/>
        <v>0</v>
      </c>
      <c r="GM360" s="430"/>
      <c r="GN360" s="429">
        <f t="shared" si="2739"/>
        <v>0</v>
      </c>
      <c r="GO360" s="431"/>
      <c r="GP360" s="432"/>
      <c r="GQ360" s="432"/>
      <c r="GR360" s="429">
        <f t="shared" si="2740"/>
        <v>0</v>
      </c>
      <c r="GS360" s="430">
        <v>0.294289866351475</v>
      </c>
      <c r="GT360" s="433">
        <f t="shared" si="2741"/>
        <v>0</v>
      </c>
      <c r="GU360" s="434">
        <f t="shared" si="2742"/>
        <v>0</v>
      </c>
      <c r="GV360" s="435"/>
      <c r="GW360" s="426">
        <v>2.0</v>
      </c>
      <c r="GX360" s="427" t="s">
        <v>153</v>
      </c>
      <c r="GY360" s="428" t="s">
        <v>121</v>
      </c>
      <c r="GZ360" s="428" t="s">
        <v>152</v>
      </c>
      <c r="HA360" s="429" t="str">
        <f>ADHB!HA360</f>
        <v/>
      </c>
      <c r="HB360" s="429"/>
      <c r="HC360" s="429">
        <f t="shared" si="2743"/>
        <v>0</v>
      </c>
      <c r="HD360" s="430"/>
      <c r="HE360" s="429">
        <f t="shared" si="2744"/>
        <v>0</v>
      </c>
      <c r="HF360" s="431"/>
      <c r="HG360" s="432"/>
      <c r="HH360" s="432"/>
      <c r="HI360" s="429">
        <f t="shared" si="2745"/>
        <v>0</v>
      </c>
      <c r="HJ360" s="430">
        <v>0.294289866351475</v>
      </c>
      <c r="HK360" s="433">
        <f t="shared" si="2746"/>
        <v>0</v>
      </c>
      <c r="HL360" s="434">
        <f t="shared" si="2747"/>
        <v>0</v>
      </c>
      <c r="HM360" s="435"/>
      <c r="HN360" s="426">
        <v>2.0</v>
      </c>
      <c r="HO360" s="427" t="s">
        <v>153</v>
      </c>
      <c r="HP360" s="428" t="s">
        <v>121</v>
      </c>
      <c r="HQ360" s="428" t="s">
        <v>152</v>
      </c>
      <c r="HR360" s="429" t="str">
        <f>ADHB!HR360</f>
        <v/>
      </c>
      <c r="HS360" s="429"/>
      <c r="HT360" s="429">
        <f t="shared" si="2748"/>
        <v>0</v>
      </c>
      <c r="HU360" s="430"/>
      <c r="HV360" s="429">
        <f t="shared" si="2749"/>
        <v>0</v>
      </c>
      <c r="HW360" s="431"/>
      <c r="HX360" s="432"/>
      <c r="HY360" s="432"/>
      <c r="HZ360" s="429">
        <f t="shared" si="2750"/>
        <v>0</v>
      </c>
      <c r="IA360" s="430">
        <v>0.294289866351475</v>
      </c>
      <c r="IB360" s="433">
        <f t="shared" si="2751"/>
        <v>0</v>
      </c>
      <c r="IC360" s="434">
        <f t="shared" si="2752"/>
        <v>0</v>
      </c>
      <c r="ID360" s="435"/>
      <c r="IE360" s="426">
        <v>2.0</v>
      </c>
      <c r="IF360" s="427" t="s">
        <v>153</v>
      </c>
      <c r="IG360" s="428" t="s">
        <v>121</v>
      </c>
      <c r="IH360" s="428" t="s">
        <v>152</v>
      </c>
      <c r="II360" s="429" t="str">
        <f>ADHB!II360</f>
        <v/>
      </c>
      <c r="IJ360" s="429"/>
      <c r="IK360" s="429">
        <f t="shared" si="2753"/>
        <v>0</v>
      </c>
      <c r="IL360" s="430"/>
      <c r="IM360" s="429">
        <f t="shared" si="2754"/>
        <v>0</v>
      </c>
      <c r="IN360" s="431"/>
      <c r="IO360" s="432"/>
      <c r="IP360" s="432"/>
      <c r="IQ360" s="429">
        <f t="shared" si="2755"/>
        <v>0</v>
      </c>
      <c r="IR360" s="430">
        <v>0.294289866351475</v>
      </c>
      <c r="IS360" s="433">
        <f t="shared" si="2756"/>
        <v>0</v>
      </c>
      <c r="IT360" s="434">
        <f t="shared" si="2757"/>
        <v>0</v>
      </c>
      <c r="IU360" s="435"/>
      <c r="IV360" s="426">
        <v>2.0</v>
      </c>
      <c r="IW360" s="427" t="s">
        <v>153</v>
      </c>
      <c r="IX360" s="428" t="s">
        <v>121</v>
      </c>
      <c r="IY360" s="428" t="s">
        <v>152</v>
      </c>
      <c r="IZ360" s="429" t="str">
        <f>ADHB!IZ360</f>
        <v/>
      </c>
      <c r="JA360" s="429"/>
      <c r="JB360" s="429">
        <f t="shared" si="2758"/>
        <v>0</v>
      </c>
      <c r="JC360" s="430"/>
      <c r="JD360" s="429">
        <f t="shared" si="2759"/>
        <v>0</v>
      </c>
      <c r="JE360" s="431"/>
      <c r="JF360" s="432"/>
      <c r="JG360" s="432"/>
      <c r="JH360" s="429">
        <f t="shared" si="2760"/>
        <v>0</v>
      </c>
      <c r="JI360" s="430">
        <v>0.294289866351475</v>
      </c>
      <c r="JJ360" s="433">
        <f t="shared" si="2761"/>
        <v>0</v>
      </c>
      <c r="JK360" s="434">
        <f t="shared" si="2762"/>
        <v>0</v>
      </c>
      <c r="JL360" s="435"/>
      <c r="JM360" s="426">
        <v>2.0</v>
      </c>
      <c r="JN360" s="427" t="s">
        <v>153</v>
      </c>
      <c r="JO360" s="428" t="s">
        <v>121</v>
      </c>
      <c r="JP360" s="428" t="s">
        <v>152</v>
      </c>
      <c r="JQ360" s="429" t="str">
        <f>ADHB!KY360</f>
        <v/>
      </c>
      <c r="JR360" s="429"/>
      <c r="JS360" s="429">
        <f t="shared" si="2763"/>
        <v>0</v>
      </c>
      <c r="JT360" s="430"/>
      <c r="JU360" s="429">
        <f t="shared" si="2764"/>
        <v>0</v>
      </c>
      <c r="JV360" s="431"/>
      <c r="JW360" s="432"/>
      <c r="JX360" s="432"/>
      <c r="JY360" s="429">
        <f t="shared" si="2765"/>
        <v>0</v>
      </c>
      <c r="JZ360" s="430">
        <v>0.294289866351475</v>
      </c>
      <c r="KA360" s="433">
        <f t="shared" si="2766"/>
        <v>0</v>
      </c>
      <c r="KB360" s="434">
        <f t="shared" si="2767"/>
        <v>0</v>
      </c>
      <c r="KC360" s="435"/>
      <c r="KD360" s="426">
        <v>2.0</v>
      </c>
      <c r="KE360" s="427" t="s">
        <v>153</v>
      </c>
      <c r="KF360" s="428" t="s">
        <v>121</v>
      </c>
      <c r="KG360" s="428" t="s">
        <v>152</v>
      </c>
      <c r="KH360" s="429" t="str">
        <f>ADHB!LP360</f>
        <v/>
      </c>
      <c r="KI360" s="429"/>
      <c r="KJ360" s="429">
        <f t="shared" si="2768"/>
        <v>0</v>
      </c>
      <c r="KK360" s="430"/>
      <c r="KL360" s="429">
        <f t="shared" si="2769"/>
        <v>0</v>
      </c>
      <c r="KM360" s="431"/>
      <c r="KN360" s="432"/>
      <c r="KO360" s="432"/>
      <c r="KP360" s="429">
        <f t="shared" si="2770"/>
        <v>0</v>
      </c>
      <c r="KQ360" s="430">
        <v>0.294289866351475</v>
      </c>
      <c r="KR360" s="433">
        <f t="shared" si="2771"/>
        <v>0</v>
      </c>
      <c r="KS360" s="434">
        <f t="shared" si="2772"/>
        <v>0</v>
      </c>
      <c r="KT360" s="435"/>
      <c r="KU360" s="436"/>
    </row>
    <row r="361" ht="15.75" customHeight="1">
      <c r="A361" s="426">
        <v>3.0</v>
      </c>
      <c r="B361" s="427" t="s">
        <v>154</v>
      </c>
      <c r="C361" s="428" t="s">
        <v>121</v>
      </c>
      <c r="D361" s="428" t="s">
        <v>152</v>
      </c>
      <c r="E361" s="429" t="str">
        <f>ADHB!E361</f>
        <v/>
      </c>
      <c r="F361" s="429"/>
      <c r="G361" s="429">
        <f t="shared" si="2683"/>
        <v>0</v>
      </c>
      <c r="H361" s="430"/>
      <c r="I361" s="429">
        <f t="shared" si="2684"/>
        <v>0</v>
      </c>
      <c r="J361" s="431"/>
      <c r="K361" s="432"/>
      <c r="L361" s="432"/>
      <c r="M361" s="429">
        <f t="shared" si="2685"/>
        <v>0</v>
      </c>
      <c r="N361" s="430">
        <v>0.294289866351475</v>
      </c>
      <c r="O361" s="433">
        <f t="shared" si="2686"/>
        <v>0</v>
      </c>
      <c r="P361" s="434">
        <f t="shared" si="2687"/>
        <v>0</v>
      </c>
      <c r="Q361" s="435"/>
      <c r="R361" s="426">
        <v>3.0</v>
      </c>
      <c r="S361" s="427" t="s">
        <v>154</v>
      </c>
      <c r="T361" s="428" t="s">
        <v>121</v>
      </c>
      <c r="U361" s="428" t="s">
        <v>152</v>
      </c>
      <c r="V361" s="429" t="str">
        <f>ADHB!V361</f>
        <v/>
      </c>
      <c r="W361" s="429"/>
      <c r="X361" s="429">
        <f t="shared" si="2688"/>
        <v>0</v>
      </c>
      <c r="Y361" s="430"/>
      <c r="Z361" s="429">
        <f t="shared" si="2689"/>
        <v>0</v>
      </c>
      <c r="AA361" s="431"/>
      <c r="AB361" s="432"/>
      <c r="AC361" s="432"/>
      <c r="AD361" s="429">
        <f t="shared" si="2690"/>
        <v>0</v>
      </c>
      <c r="AE361" s="430">
        <v>0.294289866351475</v>
      </c>
      <c r="AF361" s="433">
        <f t="shared" si="2691"/>
        <v>0</v>
      </c>
      <c r="AG361" s="434">
        <f t="shared" si="2692"/>
        <v>0</v>
      </c>
      <c r="AH361" s="435"/>
      <c r="AI361" s="426">
        <v>3.0</v>
      </c>
      <c r="AJ361" s="427" t="s">
        <v>154</v>
      </c>
      <c r="AK361" s="428" t="s">
        <v>121</v>
      </c>
      <c r="AL361" s="428" t="s">
        <v>152</v>
      </c>
      <c r="AM361" s="429" t="str">
        <f>ADHB!AM361</f>
        <v/>
      </c>
      <c r="AN361" s="429"/>
      <c r="AO361" s="429">
        <f t="shared" si="2693"/>
        <v>0</v>
      </c>
      <c r="AP361" s="430"/>
      <c r="AQ361" s="429">
        <f t="shared" si="2694"/>
        <v>0</v>
      </c>
      <c r="AR361" s="431"/>
      <c r="AS361" s="432"/>
      <c r="AT361" s="432"/>
      <c r="AU361" s="429">
        <f t="shared" si="2695"/>
        <v>0</v>
      </c>
      <c r="AV361" s="430">
        <v>0.294289866351475</v>
      </c>
      <c r="AW361" s="433">
        <f t="shared" si="2696"/>
        <v>0</v>
      </c>
      <c r="AX361" s="434">
        <f t="shared" si="2697"/>
        <v>0</v>
      </c>
      <c r="AY361" s="435"/>
      <c r="AZ361" s="426">
        <v>3.0</v>
      </c>
      <c r="BA361" s="427" t="s">
        <v>154</v>
      </c>
      <c r="BB361" s="428" t="s">
        <v>121</v>
      </c>
      <c r="BC361" s="428" t="s">
        <v>152</v>
      </c>
      <c r="BD361" s="429" t="str">
        <f>ADHB!BD361</f>
        <v/>
      </c>
      <c r="BE361" s="429"/>
      <c r="BF361" s="429">
        <f t="shared" si="2698"/>
        <v>0</v>
      </c>
      <c r="BG361" s="430"/>
      <c r="BH361" s="429">
        <f t="shared" si="2699"/>
        <v>0</v>
      </c>
      <c r="BI361" s="431"/>
      <c r="BJ361" s="432"/>
      <c r="BK361" s="432"/>
      <c r="BL361" s="429">
        <f t="shared" si="2700"/>
        <v>0</v>
      </c>
      <c r="BM361" s="430">
        <v>0.294289866351475</v>
      </c>
      <c r="BN361" s="433">
        <f t="shared" si="2701"/>
        <v>0</v>
      </c>
      <c r="BO361" s="434">
        <f t="shared" si="2702"/>
        <v>0</v>
      </c>
      <c r="BP361" s="435"/>
      <c r="BQ361" s="426">
        <v>3.0</v>
      </c>
      <c r="BR361" s="427" t="s">
        <v>154</v>
      </c>
      <c r="BS361" s="428" t="s">
        <v>121</v>
      </c>
      <c r="BT361" s="428" t="s">
        <v>152</v>
      </c>
      <c r="BU361" s="429" t="str">
        <f>ADHB!BU361</f>
        <v/>
      </c>
      <c r="BV361" s="429"/>
      <c r="BW361" s="429">
        <f t="shared" si="2703"/>
        <v>0</v>
      </c>
      <c r="BX361" s="430"/>
      <c r="BY361" s="429">
        <f t="shared" si="2704"/>
        <v>0</v>
      </c>
      <c r="BZ361" s="431"/>
      <c r="CA361" s="432"/>
      <c r="CB361" s="432"/>
      <c r="CC361" s="429">
        <f t="shared" si="2705"/>
        <v>0</v>
      </c>
      <c r="CD361" s="430">
        <v>0.294289866351475</v>
      </c>
      <c r="CE361" s="433">
        <f t="shared" si="2706"/>
        <v>0</v>
      </c>
      <c r="CF361" s="434">
        <f t="shared" si="2707"/>
        <v>0</v>
      </c>
      <c r="CG361" s="435"/>
      <c r="CH361" s="426">
        <v>3.0</v>
      </c>
      <c r="CI361" s="427" t="s">
        <v>154</v>
      </c>
      <c r="CJ361" s="428" t="s">
        <v>121</v>
      </c>
      <c r="CK361" s="428" t="s">
        <v>152</v>
      </c>
      <c r="CL361" s="429" t="str">
        <f>ADHB!CL361</f>
        <v/>
      </c>
      <c r="CM361" s="429"/>
      <c r="CN361" s="429">
        <f t="shared" si="2708"/>
        <v>0</v>
      </c>
      <c r="CO361" s="430"/>
      <c r="CP361" s="429">
        <f t="shared" si="2709"/>
        <v>0</v>
      </c>
      <c r="CQ361" s="431"/>
      <c r="CR361" s="432"/>
      <c r="CS361" s="432"/>
      <c r="CT361" s="429">
        <f t="shared" si="2710"/>
        <v>0</v>
      </c>
      <c r="CU361" s="430">
        <v>0.294289866351475</v>
      </c>
      <c r="CV361" s="433">
        <f t="shared" si="2711"/>
        <v>0</v>
      </c>
      <c r="CW361" s="434">
        <f t="shared" si="2712"/>
        <v>0</v>
      </c>
      <c r="CX361" s="435"/>
      <c r="CY361" s="426">
        <v>3.0</v>
      </c>
      <c r="CZ361" s="427" t="s">
        <v>154</v>
      </c>
      <c r="DA361" s="428" t="s">
        <v>121</v>
      </c>
      <c r="DB361" s="428" t="s">
        <v>152</v>
      </c>
      <c r="DC361" s="429" t="str">
        <f>ADHB!DC361</f>
        <v/>
      </c>
      <c r="DD361" s="429"/>
      <c r="DE361" s="429">
        <f t="shared" si="2713"/>
        <v>0</v>
      </c>
      <c r="DF361" s="430"/>
      <c r="DG361" s="429">
        <f t="shared" si="2714"/>
        <v>0</v>
      </c>
      <c r="DH361" s="431"/>
      <c r="DI361" s="432"/>
      <c r="DJ361" s="432"/>
      <c r="DK361" s="429">
        <f t="shared" si="2715"/>
        <v>0</v>
      </c>
      <c r="DL361" s="430">
        <v>0.294289866351475</v>
      </c>
      <c r="DM361" s="433">
        <f t="shared" si="2716"/>
        <v>0</v>
      </c>
      <c r="DN361" s="434">
        <f t="shared" si="2717"/>
        <v>0</v>
      </c>
      <c r="DO361" s="435"/>
      <c r="DP361" s="426">
        <v>3.0</v>
      </c>
      <c r="DQ361" s="427" t="s">
        <v>154</v>
      </c>
      <c r="DR361" s="428" t="s">
        <v>121</v>
      </c>
      <c r="DS361" s="428" t="s">
        <v>152</v>
      </c>
      <c r="DT361" s="429" t="str">
        <f>ADHB!DT361</f>
        <v/>
      </c>
      <c r="DU361" s="429"/>
      <c r="DV361" s="429">
        <f t="shared" si="2718"/>
        <v>0</v>
      </c>
      <c r="DW361" s="430"/>
      <c r="DX361" s="429">
        <f t="shared" si="2719"/>
        <v>0</v>
      </c>
      <c r="DY361" s="431"/>
      <c r="DZ361" s="432"/>
      <c r="EA361" s="432"/>
      <c r="EB361" s="429">
        <f t="shared" si="2720"/>
        <v>0</v>
      </c>
      <c r="EC361" s="430">
        <v>0.294289866351475</v>
      </c>
      <c r="ED361" s="433">
        <f t="shared" si="2721"/>
        <v>0</v>
      </c>
      <c r="EE361" s="434">
        <f t="shared" si="2722"/>
        <v>0</v>
      </c>
      <c r="EF361" s="435"/>
      <c r="EG361" s="426">
        <v>3.0</v>
      </c>
      <c r="EH361" s="427" t="s">
        <v>154</v>
      </c>
      <c r="EI361" s="428" t="s">
        <v>121</v>
      </c>
      <c r="EJ361" s="428" t="s">
        <v>152</v>
      </c>
      <c r="EK361" s="429" t="str">
        <f>ADHB!EK361</f>
        <v/>
      </c>
      <c r="EL361" s="429"/>
      <c r="EM361" s="429">
        <f t="shared" si="2723"/>
        <v>0</v>
      </c>
      <c r="EN361" s="430"/>
      <c r="EO361" s="429">
        <f t="shared" si="2724"/>
        <v>0</v>
      </c>
      <c r="EP361" s="431"/>
      <c r="EQ361" s="432"/>
      <c r="ER361" s="432"/>
      <c r="ES361" s="429">
        <f t="shared" si="2725"/>
        <v>0</v>
      </c>
      <c r="ET361" s="430">
        <v>0.294289866351475</v>
      </c>
      <c r="EU361" s="433">
        <f t="shared" si="2726"/>
        <v>0</v>
      </c>
      <c r="EV361" s="434">
        <f t="shared" si="2727"/>
        <v>0</v>
      </c>
      <c r="EW361" s="435"/>
      <c r="EX361" s="426">
        <v>3.0</v>
      </c>
      <c r="EY361" s="427" t="s">
        <v>154</v>
      </c>
      <c r="EZ361" s="428" t="s">
        <v>121</v>
      </c>
      <c r="FA361" s="428" t="s">
        <v>152</v>
      </c>
      <c r="FB361" s="429" t="str">
        <f>ADHB!FB361</f>
        <v/>
      </c>
      <c r="FC361" s="429"/>
      <c r="FD361" s="429">
        <f t="shared" si="2728"/>
        <v>0</v>
      </c>
      <c r="FE361" s="430"/>
      <c r="FF361" s="429">
        <f t="shared" si="2729"/>
        <v>0</v>
      </c>
      <c r="FG361" s="431"/>
      <c r="FH361" s="432"/>
      <c r="FI361" s="432"/>
      <c r="FJ361" s="429">
        <f t="shared" si="2730"/>
        <v>0</v>
      </c>
      <c r="FK361" s="430">
        <v>0.294289866351475</v>
      </c>
      <c r="FL361" s="433">
        <f t="shared" si="2731"/>
        <v>0</v>
      </c>
      <c r="FM361" s="434">
        <f t="shared" si="2732"/>
        <v>0</v>
      </c>
      <c r="FN361" s="435"/>
      <c r="FO361" s="426">
        <v>3.0</v>
      </c>
      <c r="FP361" s="427" t="s">
        <v>154</v>
      </c>
      <c r="FQ361" s="428" t="s">
        <v>121</v>
      </c>
      <c r="FR361" s="428" t="s">
        <v>152</v>
      </c>
      <c r="FS361" s="429" t="str">
        <f>ADHB!FS361</f>
        <v/>
      </c>
      <c r="FT361" s="429"/>
      <c r="FU361" s="429">
        <f t="shared" si="2733"/>
        <v>0</v>
      </c>
      <c r="FV361" s="430"/>
      <c r="FW361" s="429">
        <f t="shared" si="2734"/>
        <v>0</v>
      </c>
      <c r="FX361" s="431"/>
      <c r="FY361" s="432"/>
      <c r="FZ361" s="432"/>
      <c r="GA361" s="429">
        <f t="shared" si="2735"/>
        <v>0</v>
      </c>
      <c r="GB361" s="430">
        <v>0.294289866351475</v>
      </c>
      <c r="GC361" s="433">
        <f t="shared" si="2736"/>
        <v>0</v>
      </c>
      <c r="GD361" s="434">
        <f t="shared" si="2737"/>
        <v>0</v>
      </c>
      <c r="GE361" s="435"/>
      <c r="GF361" s="426">
        <v>3.0</v>
      </c>
      <c r="GG361" s="427" t="s">
        <v>154</v>
      </c>
      <c r="GH361" s="428" t="s">
        <v>121</v>
      </c>
      <c r="GI361" s="428" t="s">
        <v>152</v>
      </c>
      <c r="GJ361" s="429" t="str">
        <f>ADHB!GJ361</f>
        <v/>
      </c>
      <c r="GK361" s="429"/>
      <c r="GL361" s="429">
        <f t="shared" si="2738"/>
        <v>0</v>
      </c>
      <c r="GM361" s="430"/>
      <c r="GN361" s="429">
        <f t="shared" si="2739"/>
        <v>0</v>
      </c>
      <c r="GO361" s="431"/>
      <c r="GP361" s="432"/>
      <c r="GQ361" s="432"/>
      <c r="GR361" s="429">
        <f t="shared" si="2740"/>
        <v>0</v>
      </c>
      <c r="GS361" s="430">
        <v>0.294289866351475</v>
      </c>
      <c r="GT361" s="433">
        <f t="shared" si="2741"/>
        <v>0</v>
      </c>
      <c r="GU361" s="434">
        <f t="shared" si="2742"/>
        <v>0</v>
      </c>
      <c r="GV361" s="435"/>
      <c r="GW361" s="426">
        <v>3.0</v>
      </c>
      <c r="GX361" s="427" t="s">
        <v>154</v>
      </c>
      <c r="GY361" s="428" t="s">
        <v>121</v>
      </c>
      <c r="GZ361" s="428" t="s">
        <v>152</v>
      </c>
      <c r="HA361" s="429" t="str">
        <f>ADHB!HA361</f>
        <v/>
      </c>
      <c r="HB361" s="429"/>
      <c r="HC361" s="429">
        <f t="shared" si="2743"/>
        <v>0</v>
      </c>
      <c r="HD361" s="430"/>
      <c r="HE361" s="429">
        <f t="shared" si="2744"/>
        <v>0</v>
      </c>
      <c r="HF361" s="431"/>
      <c r="HG361" s="432"/>
      <c r="HH361" s="432"/>
      <c r="HI361" s="429">
        <f t="shared" si="2745"/>
        <v>0</v>
      </c>
      <c r="HJ361" s="430">
        <v>0.294289866351475</v>
      </c>
      <c r="HK361" s="433">
        <f t="shared" si="2746"/>
        <v>0</v>
      </c>
      <c r="HL361" s="434">
        <f t="shared" si="2747"/>
        <v>0</v>
      </c>
      <c r="HM361" s="435"/>
      <c r="HN361" s="426">
        <v>3.0</v>
      </c>
      <c r="HO361" s="427" t="s">
        <v>154</v>
      </c>
      <c r="HP361" s="428" t="s">
        <v>121</v>
      </c>
      <c r="HQ361" s="428" t="s">
        <v>152</v>
      </c>
      <c r="HR361" s="429" t="str">
        <f>ADHB!HR361</f>
        <v/>
      </c>
      <c r="HS361" s="429"/>
      <c r="HT361" s="429">
        <f t="shared" si="2748"/>
        <v>0</v>
      </c>
      <c r="HU361" s="430"/>
      <c r="HV361" s="429">
        <f t="shared" si="2749"/>
        <v>0</v>
      </c>
      <c r="HW361" s="431"/>
      <c r="HX361" s="432"/>
      <c r="HY361" s="432"/>
      <c r="HZ361" s="429">
        <f t="shared" si="2750"/>
        <v>0</v>
      </c>
      <c r="IA361" s="430">
        <v>0.294289866351475</v>
      </c>
      <c r="IB361" s="433">
        <f t="shared" si="2751"/>
        <v>0</v>
      </c>
      <c r="IC361" s="434">
        <f t="shared" si="2752"/>
        <v>0</v>
      </c>
      <c r="ID361" s="435"/>
      <c r="IE361" s="426">
        <v>3.0</v>
      </c>
      <c r="IF361" s="427" t="s">
        <v>154</v>
      </c>
      <c r="IG361" s="428" t="s">
        <v>121</v>
      </c>
      <c r="IH361" s="428" t="s">
        <v>152</v>
      </c>
      <c r="II361" s="429" t="str">
        <f>ADHB!II361</f>
        <v/>
      </c>
      <c r="IJ361" s="429"/>
      <c r="IK361" s="429">
        <f t="shared" si="2753"/>
        <v>0</v>
      </c>
      <c r="IL361" s="430"/>
      <c r="IM361" s="429">
        <f t="shared" si="2754"/>
        <v>0</v>
      </c>
      <c r="IN361" s="431"/>
      <c r="IO361" s="432"/>
      <c r="IP361" s="432"/>
      <c r="IQ361" s="429">
        <f t="shared" si="2755"/>
        <v>0</v>
      </c>
      <c r="IR361" s="430">
        <v>0.294289866351475</v>
      </c>
      <c r="IS361" s="433">
        <f t="shared" si="2756"/>
        <v>0</v>
      </c>
      <c r="IT361" s="434">
        <f t="shared" si="2757"/>
        <v>0</v>
      </c>
      <c r="IU361" s="435"/>
      <c r="IV361" s="426">
        <v>3.0</v>
      </c>
      <c r="IW361" s="427" t="s">
        <v>154</v>
      </c>
      <c r="IX361" s="428" t="s">
        <v>121</v>
      </c>
      <c r="IY361" s="428" t="s">
        <v>152</v>
      </c>
      <c r="IZ361" s="429" t="str">
        <f>ADHB!IZ361</f>
        <v/>
      </c>
      <c r="JA361" s="429"/>
      <c r="JB361" s="429">
        <f t="shared" si="2758"/>
        <v>0</v>
      </c>
      <c r="JC361" s="430"/>
      <c r="JD361" s="429">
        <f t="shared" si="2759"/>
        <v>0</v>
      </c>
      <c r="JE361" s="431"/>
      <c r="JF361" s="432"/>
      <c r="JG361" s="432"/>
      <c r="JH361" s="429">
        <f t="shared" si="2760"/>
        <v>0</v>
      </c>
      <c r="JI361" s="430">
        <v>0.294289866351475</v>
      </c>
      <c r="JJ361" s="433">
        <f t="shared" si="2761"/>
        <v>0</v>
      </c>
      <c r="JK361" s="434">
        <f t="shared" si="2762"/>
        <v>0</v>
      </c>
      <c r="JL361" s="435"/>
      <c r="JM361" s="426">
        <v>3.0</v>
      </c>
      <c r="JN361" s="427" t="s">
        <v>154</v>
      </c>
      <c r="JO361" s="428" t="s">
        <v>121</v>
      </c>
      <c r="JP361" s="428" t="s">
        <v>152</v>
      </c>
      <c r="JQ361" s="429" t="str">
        <f>ADHB!KY361</f>
        <v/>
      </c>
      <c r="JR361" s="429"/>
      <c r="JS361" s="429">
        <f t="shared" si="2763"/>
        <v>0</v>
      </c>
      <c r="JT361" s="430"/>
      <c r="JU361" s="429">
        <f t="shared" si="2764"/>
        <v>0</v>
      </c>
      <c r="JV361" s="431"/>
      <c r="JW361" s="432"/>
      <c r="JX361" s="432"/>
      <c r="JY361" s="429">
        <f t="shared" si="2765"/>
        <v>0</v>
      </c>
      <c r="JZ361" s="430">
        <v>0.294289866351475</v>
      </c>
      <c r="KA361" s="433">
        <f t="shared" si="2766"/>
        <v>0</v>
      </c>
      <c r="KB361" s="434">
        <f t="shared" si="2767"/>
        <v>0</v>
      </c>
      <c r="KC361" s="435"/>
      <c r="KD361" s="426">
        <v>3.0</v>
      </c>
      <c r="KE361" s="427" t="s">
        <v>154</v>
      </c>
      <c r="KF361" s="428" t="s">
        <v>121</v>
      </c>
      <c r="KG361" s="428" t="s">
        <v>152</v>
      </c>
      <c r="KH361" s="429" t="str">
        <f>ADHB!LP361</f>
        <v/>
      </c>
      <c r="KI361" s="429"/>
      <c r="KJ361" s="429">
        <f t="shared" si="2768"/>
        <v>0</v>
      </c>
      <c r="KK361" s="430"/>
      <c r="KL361" s="429">
        <f t="shared" si="2769"/>
        <v>0</v>
      </c>
      <c r="KM361" s="431"/>
      <c r="KN361" s="432"/>
      <c r="KO361" s="432"/>
      <c r="KP361" s="429">
        <f t="shared" si="2770"/>
        <v>0</v>
      </c>
      <c r="KQ361" s="430">
        <v>0.294289866351475</v>
      </c>
      <c r="KR361" s="433">
        <f t="shared" si="2771"/>
        <v>0</v>
      </c>
      <c r="KS361" s="434">
        <f t="shared" si="2772"/>
        <v>0</v>
      </c>
      <c r="KT361" s="435"/>
      <c r="KU361" s="436"/>
    </row>
    <row r="362" ht="15.75" customHeight="1">
      <c r="A362" s="426">
        <v>4.0</v>
      </c>
      <c r="B362" s="427" t="s">
        <v>138</v>
      </c>
      <c r="C362" s="428" t="s">
        <v>121</v>
      </c>
      <c r="D362" s="428" t="s">
        <v>152</v>
      </c>
      <c r="E362" s="429" t="str">
        <f>ADHB!E362</f>
        <v/>
      </c>
      <c r="F362" s="429"/>
      <c r="G362" s="429">
        <f t="shared" si="2683"/>
        <v>0</v>
      </c>
      <c r="H362" s="430"/>
      <c r="I362" s="429">
        <f t="shared" si="2684"/>
        <v>0</v>
      </c>
      <c r="J362" s="431"/>
      <c r="K362" s="432"/>
      <c r="L362" s="432"/>
      <c r="M362" s="429">
        <f t="shared" si="2685"/>
        <v>0</v>
      </c>
      <c r="N362" s="430">
        <v>0.294289866351475</v>
      </c>
      <c r="O362" s="433">
        <f t="shared" si="2686"/>
        <v>0</v>
      </c>
      <c r="P362" s="434">
        <f t="shared" si="2687"/>
        <v>0</v>
      </c>
      <c r="Q362" s="435"/>
      <c r="R362" s="426">
        <v>4.0</v>
      </c>
      <c r="S362" s="427" t="s">
        <v>138</v>
      </c>
      <c r="T362" s="428" t="s">
        <v>121</v>
      </c>
      <c r="U362" s="428" t="s">
        <v>152</v>
      </c>
      <c r="V362" s="429" t="str">
        <f>ADHB!V362</f>
        <v/>
      </c>
      <c r="W362" s="429"/>
      <c r="X362" s="429">
        <f t="shared" si="2688"/>
        <v>0</v>
      </c>
      <c r="Y362" s="430"/>
      <c r="Z362" s="429">
        <f t="shared" si="2689"/>
        <v>0</v>
      </c>
      <c r="AA362" s="431"/>
      <c r="AB362" s="432"/>
      <c r="AC362" s="432"/>
      <c r="AD362" s="429">
        <f t="shared" si="2690"/>
        <v>0</v>
      </c>
      <c r="AE362" s="430">
        <v>0.294289866351475</v>
      </c>
      <c r="AF362" s="433">
        <f t="shared" si="2691"/>
        <v>0</v>
      </c>
      <c r="AG362" s="434">
        <f t="shared" si="2692"/>
        <v>0</v>
      </c>
      <c r="AH362" s="435"/>
      <c r="AI362" s="426">
        <v>4.0</v>
      </c>
      <c r="AJ362" s="427" t="s">
        <v>138</v>
      </c>
      <c r="AK362" s="428" t="s">
        <v>121</v>
      </c>
      <c r="AL362" s="428" t="s">
        <v>152</v>
      </c>
      <c r="AM362" s="429" t="str">
        <f>ADHB!AM362</f>
        <v/>
      </c>
      <c r="AN362" s="429"/>
      <c r="AO362" s="429">
        <f t="shared" si="2693"/>
        <v>0</v>
      </c>
      <c r="AP362" s="430"/>
      <c r="AQ362" s="429">
        <f t="shared" si="2694"/>
        <v>0</v>
      </c>
      <c r="AR362" s="431"/>
      <c r="AS362" s="432"/>
      <c r="AT362" s="432"/>
      <c r="AU362" s="429">
        <f t="shared" si="2695"/>
        <v>0</v>
      </c>
      <c r="AV362" s="430">
        <v>0.294289866351475</v>
      </c>
      <c r="AW362" s="433">
        <f t="shared" si="2696"/>
        <v>0</v>
      </c>
      <c r="AX362" s="434">
        <f t="shared" si="2697"/>
        <v>0</v>
      </c>
      <c r="AY362" s="435"/>
      <c r="AZ362" s="426">
        <v>4.0</v>
      </c>
      <c r="BA362" s="427" t="s">
        <v>138</v>
      </c>
      <c r="BB362" s="428" t="s">
        <v>121</v>
      </c>
      <c r="BC362" s="428" t="s">
        <v>152</v>
      </c>
      <c r="BD362" s="429" t="str">
        <f>ADHB!BD362</f>
        <v/>
      </c>
      <c r="BE362" s="429"/>
      <c r="BF362" s="429">
        <f t="shared" si="2698"/>
        <v>0</v>
      </c>
      <c r="BG362" s="430"/>
      <c r="BH362" s="429">
        <f t="shared" si="2699"/>
        <v>0</v>
      </c>
      <c r="BI362" s="431"/>
      <c r="BJ362" s="432"/>
      <c r="BK362" s="432"/>
      <c r="BL362" s="429">
        <f t="shared" si="2700"/>
        <v>0</v>
      </c>
      <c r="BM362" s="430">
        <v>0.294289866351475</v>
      </c>
      <c r="BN362" s="433">
        <f t="shared" si="2701"/>
        <v>0</v>
      </c>
      <c r="BO362" s="434">
        <f t="shared" si="2702"/>
        <v>0</v>
      </c>
      <c r="BP362" s="435"/>
      <c r="BQ362" s="426">
        <v>4.0</v>
      </c>
      <c r="BR362" s="427" t="s">
        <v>138</v>
      </c>
      <c r="BS362" s="428" t="s">
        <v>121</v>
      </c>
      <c r="BT362" s="428" t="s">
        <v>152</v>
      </c>
      <c r="BU362" s="429" t="str">
        <f>ADHB!BU362</f>
        <v/>
      </c>
      <c r="BV362" s="429"/>
      <c r="BW362" s="429">
        <f t="shared" si="2703"/>
        <v>0</v>
      </c>
      <c r="BX362" s="430"/>
      <c r="BY362" s="429">
        <f t="shared" si="2704"/>
        <v>0</v>
      </c>
      <c r="BZ362" s="431"/>
      <c r="CA362" s="432"/>
      <c r="CB362" s="432"/>
      <c r="CC362" s="429">
        <f t="shared" si="2705"/>
        <v>0</v>
      </c>
      <c r="CD362" s="430">
        <v>0.294289866351475</v>
      </c>
      <c r="CE362" s="433">
        <f t="shared" si="2706"/>
        <v>0</v>
      </c>
      <c r="CF362" s="434">
        <f t="shared" si="2707"/>
        <v>0</v>
      </c>
      <c r="CG362" s="435"/>
      <c r="CH362" s="426">
        <v>4.0</v>
      </c>
      <c r="CI362" s="427" t="s">
        <v>138</v>
      </c>
      <c r="CJ362" s="428" t="s">
        <v>121</v>
      </c>
      <c r="CK362" s="428" t="s">
        <v>152</v>
      </c>
      <c r="CL362" s="429" t="str">
        <f>ADHB!CL362</f>
        <v/>
      </c>
      <c r="CM362" s="429"/>
      <c r="CN362" s="429">
        <f t="shared" si="2708"/>
        <v>0</v>
      </c>
      <c r="CO362" s="430"/>
      <c r="CP362" s="429">
        <f t="shared" si="2709"/>
        <v>0</v>
      </c>
      <c r="CQ362" s="431"/>
      <c r="CR362" s="432"/>
      <c r="CS362" s="432"/>
      <c r="CT362" s="429">
        <f t="shared" si="2710"/>
        <v>0</v>
      </c>
      <c r="CU362" s="430">
        <v>0.294289866351475</v>
      </c>
      <c r="CV362" s="433">
        <f t="shared" si="2711"/>
        <v>0</v>
      </c>
      <c r="CW362" s="434">
        <f t="shared" si="2712"/>
        <v>0</v>
      </c>
      <c r="CX362" s="435"/>
      <c r="CY362" s="426">
        <v>4.0</v>
      </c>
      <c r="CZ362" s="427" t="s">
        <v>138</v>
      </c>
      <c r="DA362" s="428" t="s">
        <v>121</v>
      </c>
      <c r="DB362" s="428" t="s">
        <v>152</v>
      </c>
      <c r="DC362" s="429" t="str">
        <f>ADHB!DC362</f>
        <v/>
      </c>
      <c r="DD362" s="429"/>
      <c r="DE362" s="429">
        <f t="shared" si="2713"/>
        <v>0</v>
      </c>
      <c r="DF362" s="430"/>
      <c r="DG362" s="429">
        <f t="shared" si="2714"/>
        <v>0</v>
      </c>
      <c r="DH362" s="431"/>
      <c r="DI362" s="432"/>
      <c r="DJ362" s="432"/>
      <c r="DK362" s="429">
        <f t="shared" si="2715"/>
        <v>0</v>
      </c>
      <c r="DL362" s="430">
        <v>0.294289866351475</v>
      </c>
      <c r="DM362" s="433">
        <f t="shared" si="2716"/>
        <v>0</v>
      </c>
      <c r="DN362" s="434">
        <f t="shared" si="2717"/>
        <v>0</v>
      </c>
      <c r="DO362" s="435"/>
      <c r="DP362" s="426">
        <v>4.0</v>
      </c>
      <c r="DQ362" s="427" t="s">
        <v>138</v>
      </c>
      <c r="DR362" s="428" t="s">
        <v>121</v>
      </c>
      <c r="DS362" s="428" t="s">
        <v>152</v>
      </c>
      <c r="DT362" s="429" t="str">
        <f>ADHB!DT362</f>
        <v/>
      </c>
      <c r="DU362" s="429"/>
      <c r="DV362" s="429">
        <f t="shared" si="2718"/>
        <v>0</v>
      </c>
      <c r="DW362" s="430"/>
      <c r="DX362" s="429">
        <f t="shared" si="2719"/>
        <v>0</v>
      </c>
      <c r="DY362" s="431"/>
      <c r="DZ362" s="432"/>
      <c r="EA362" s="432"/>
      <c r="EB362" s="429">
        <f t="shared" si="2720"/>
        <v>0</v>
      </c>
      <c r="EC362" s="430">
        <v>0.294289866351475</v>
      </c>
      <c r="ED362" s="433">
        <f t="shared" si="2721"/>
        <v>0</v>
      </c>
      <c r="EE362" s="434">
        <f t="shared" si="2722"/>
        <v>0</v>
      </c>
      <c r="EF362" s="435"/>
      <c r="EG362" s="426">
        <v>4.0</v>
      </c>
      <c r="EH362" s="427" t="s">
        <v>138</v>
      </c>
      <c r="EI362" s="428" t="s">
        <v>121</v>
      </c>
      <c r="EJ362" s="428" t="s">
        <v>152</v>
      </c>
      <c r="EK362" s="429" t="str">
        <f>ADHB!EK362</f>
        <v/>
      </c>
      <c r="EL362" s="429"/>
      <c r="EM362" s="429">
        <f t="shared" si="2723"/>
        <v>0</v>
      </c>
      <c r="EN362" s="430"/>
      <c r="EO362" s="429">
        <f t="shared" si="2724"/>
        <v>0</v>
      </c>
      <c r="EP362" s="431"/>
      <c r="EQ362" s="432"/>
      <c r="ER362" s="432"/>
      <c r="ES362" s="429">
        <f t="shared" si="2725"/>
        <v>0</v>
      </c>
      <c r="ET362" s="430">
        <v>0.294289866351475</v>
      </c>
      <c r="EU362" s="433">
        <f t="shared" si="2726"/>
        <v>0</v>
      </c>
      <c r="EV362" s="434">
        <f t="shared" si="2727"/>
        <v>0</v>
      </c>
      <c r="EW362" s="435"/>
      <c r="EX362" s="426">
        <v>4.0</v>
      </c>
      <c r="EY362" s="427" t="s">
        <v>138</v>
      </c>
      <c r="EZ362" s="428" t="s">
        <v>121</v>
      </c>
      <c r="FA362" s="428" t="s">
        <v>152</v>
      </c>
      <c r="FB362" s="429" t="str">
        <f>ADHB!FB362</f>
        <v/>
      </c>
      <c r="FC362" s="429"/>
      <c r="FD362" s="429">
        <f t="shared" si="2728"/>
        <v>0</v>
      </c>
      <c r="FE362" s="430"/>
      <c r="FF362" s="429">
        <f t="shared" si="2729"/>
        <v>0</v>
      </c>
      <c r="FG362" s="431"/>
      <c r="FH362" s="432"/>
      <c r="FI362" s="432"/>
      <c r="FJ362" s="429">
        <f t="shared" si="2730"/>
        <v>0</v>
      </c>
      <c r="FK362" s="430">
        <v>0.294289866351475</v>
      </c>
      <c r="FL362" s="433">
        <f t="shared" si="2731"/>
        <v>0</v>
      </c>
      <c r="FM362" s="434">
        <f t="shared" si="2732"/>
        <v>0</v>
      </c>
      <c r="FN362" s="435"/>
      <c r="FO362" s="426">
        <v>4.0</v>
      </c>
      <c r="FP362" s="427" t="s">
        <v>138</v>
      </c>
      <c r="FQ362" s="428" t="s">
        <v>121</v>
      </c>
      <c r="FR362" s="428" t="s">
        <v>152</v>
      </c>
      <c r="FS362" s="429" t="str">
        <f>ADHB!FS362</f>
        <v/>
      </c>
      <c r="FT362" s="429"/>
      <c r="FU362" s="429">
        <f t="shared" si="2733"/>
        <v>0</v>
      </c>
      <c r="FV362" s="430"/>
      <c r="FW362" s="429">
        <f t="shared" si="2734"/>
        <v>0</v>
      </c>
      <c r="FX362" s="431"/>
      <c r="FY362" s="432"/>
      <c r="FZ362" s="432"/>
      <c r="GA362" s="429">
        <f t="shared" si="2735"/>
        <v>0</v>
      </c>
      <c r="GB362" s="430">
        <v>0.294289866351475</v>
      </c>
      <c r="GC362" s="433">
        <f t="shared" si="2736"/>
        <v>0</v>
      </c>
      <c r="GD362" s="434">
        <f t="shared" si="2737"/>
        <v>0</v>
      </c>
      <c r="GE362" s="435"/>
      <c r="GF362" s="426">
        <v>4.0</v>
      </c>
      <c r="GG362" s="427" t="s">
        <v>138</v>
      </c>
      <c r="GH362" s="428" t="s">
        <v>121</v>
      </c>
      <c r="GI362" s="428" t="s">
        <v>152</v>
      </c>
      <c r="GJ362" s="429" t="str">
        <f>ADHB!GJ362</f>
        <v/>
      </c>
      <c r="GK362" s="429"/>
      <c r="GL362" s="429">
        <f t="shared" si="2738"/>
        <v>0</v>
      </c>
      <c r="GM362" s="430"/>
      <c r="GN362" s="429">
        <f t="shared" si="2739"/>
        <v>0</v>
      </c>
      <c r="GO362" s="431"/>
      <c r="GP362" s="432"/>
      <c r="GQ362" s="432"/>
      <c r="GR362" s="429">
        <f t="shared" si="2740"/>
        <v>0</v>
      </c>
      <c r="GS362" s="430">
        <v>0.294289866351475</v>
      </c>
      <c r="GT362" s="433">
        <f t="shared" si="2741"/>
        <v>0</v>
      </c>
      <c r="GU362" s="434">
        <f t="shared" si="2742"/>
        <v>0</v>
      </c>
      <c r="GV362" s="435"/>
      <c r="GW362" s="426">
        <v>4.0</v>
      </c>
      <c r="GX362" s="427" t="s">
        <v>138</v>
      </c>
      <c r="GY362" s="428" t="s">
        <v>121</v>
      </c>
      <c r="GZ362" s="428" t="s">
        <v>152</v>
      </c>
      <c r="HA362" s="429" t="str">
        <f>ADHB!HA362</f>
        <v/>
      </c>
      <c r="HB362" s="429"/>
      <c r="HC362" s="429">
        <f t="shared" si="2743"/>
        <v>0</v>
      </c>
      <c r="HD362" s="430"/>
      <c r="HE362" s="429">
        <f t="shared" si="2744"/>
        <v>0</v>
      </c>
      <c r="HF362" s="431"/>
      <c r="HG362" s="432"/>
      <c r="HH362" s="432"/>
      <c r="HI362" s="429">
        <f t="shared" si="2745"/>
        <v>0</v>
      </c>
      <c r="HJ362" s="430">
        <v>0.294289866351475</v>
      </c>
      <c r="HK362" s="433">
        <f t="shared" si="2746"/>
        <v>0</v>
      </c>
      <c r="HL362" s="434">
        <f t="shared" si="2747"/>
        <v>0</v>
      </c>
      <c r="HM362" s="435"/>
      <c r="HN362" s="426">
        <v>4.0</v>
      </c>
      <c r="HO362" s="427" t="s">
        <v>138</v>
      </c>
      <c r="HP362" s="428" t="s">
        <v>121</v>
      </c>
      <c r="HQ362" s="428" t="s">
        <v>152</v>
      </c>
      <c r="HR362" s="429" t="str">
        <f>ADHB!HR362</f>
        <v/>
      </c>
      <c r="HS362" s="429"/>
      <c r="HT362" s="429">
        <f t="shared" si="2748"/>
        <v>0</v>
      </c>
      <c r="HU362" s="430"/>
      <c r="HV362" s="429">
        <f t="shared" si="2749"/>
        <v>0</v>
      </c>
      <c r="HW362" s="431"/>
      <c r="HX362" s="432"/>
      <c r="HY362" s="432"/>
      <c r="HZ362" s="429">
        <f t="shared" si="2750"/>
        <v>0</v>
      </c>
      <c r="IA362" s="430">
        <v>0.294289866351475</v>
      </c>
      <c r="IB362" s="433">
        <f t="shared" si="2751"/>
        <v>0</v>
      </c>
      <c r="IC362" s="434">
        <f t="shared" si="2752"/>
        <v>0</v>
      </c>
      <c r="ID362" s="435"/>
      <c r="IE362" s="426">
        <v>4.0</v>
      </c>
      <c r="IF362" s="427" t="s">
        <v>138</v>
      </c>
      <c r="IG362" s="428" t="s">
        <v>121</v>
      </c>
      <c r="IH362" s="428" t="s">
        <v>152</v>
      </c>
      <c r="II362" s="429" t="str">
        <f>ADHB!II362</f>
        <v/>
      </c>
      <c r="IJ362" s="429"/>
      <c r="IK362" s="429">
        <f t="shared" si="2753"/>
        <v>0</v>
      </c>
      <c r="IL362" s="430"/>
      <c r="IM362" s="429">
        <f t="shared" si="2754"/>
        <v>0</v>
      </c>
      <c r="IN362" s="431"/>
      <c r="IO362" s="432"/>
      <c r="IP362" s="432"/>
      <c r="IQ362" s="429">
        <f t="shared" si="2755"/>
        <v>0</v>
      </c>
      <c r="IR362" s="430">
        <v>0.294289866351475</v>
      </c>
      <c r="IS362" s="433">
        <f t="shared" si="2756"/>
        <v>0</v>
      </c>
      <c r="IT362" s="434">
        <f t="shared" si="2757"/>
        <v>0</v>
      </c>
      <c r="IU362" s="435"/>
      <c r="IV362" s="426">
        <v>4.0</v>
      </c>
      <c r="IW362" s="427" t="s">
        <v>138</v>
      </c>
      <c r="IX362" s="428" t="s">
        <v>121</v>
      </c>
      <c r="IY362" s="428" t="s">
        <v>152</v>
      </c>
      <c r="IZ362" s="429" t="str">
        <f>ADHB!IZ362</f>
        <v/>
      </c>
      <c r="JA362" s="429"/>
      <c r="JB362" s="429">
        <f t="shared" si="2758"/>
        <v>0</v>
      </c>
      <c r="JC362" s="430"/>
      <c r="JD362" s="429">
        <f t="shared" si="2759"/>
        <v>0</v>
      </c>
      <c r="JE362" s="431"/>
      <c r="JF362" s="432"/>
      <c r="JG362" s="432"/>
      <c r="JH362" s="429">
        <f t="shared" si="2760"/>
        <v>0</v>
      </c>
      <c r="JI362" s="430">
        <v>0.294289866351475</v>
      </c>
      <c r="JJ362" s="433">
        <f t="shared" si="2761"/>
        <v>0</v>
      </c>
      <c r="JK362" s="434">
        <f t="shared" si="2762"/>
        <v>0</v>
      </c>
      <c r="JL362" s="435"/>
      <c r="JM362" s="426">
        <v>4.0</v>
      </c>
      <c r="JN362" s="427" t="s">
        <v>138</v>
      </c>
      <c r="JO362" s="428" t="s">
        <v>121</v>
      </c>
      <c r="JP362" s="428" t="s">
        <v>152</v>
      </c>
      <c r="JQ362" s="429" t="str">
        <f>ADHB!KY362</f>
        <v/>
      </c>
      <c r="JR362" s="429"/>
      <c r="JS362" s="429">
        <f t="shared" si="2763"/>
        <v>0</v>
      </c>
      <c r="JT362" s="430"/>
      <c r="JU362" s="429">
        <f t="shared" si="2764"/>
        <v>0</v>
      </c>
      <c r="JV362" s="431"/>
      <c r="JW362" s="432"/>
      <c r="JX362" s="432"/>
      <c r="JY362" s="429">
        <f t="shared" si="2765"/>
        <v>0</v>
      </c>
      <c r="JZ362" s="430">
        <v>0.294289866351475</v>
      </c>
      <c r="KA362" s="433">
        <f t="shared" si="2766"/>
        <v>0</v>
      </c>
      <c r="KB362" s="434">
        <f t="shared" si="2767"/>
        <v>0</v>
      </c>
      <c r="KC362" s="435"/>
      <c r="KD362" s="426">
        <v>4.0</v>
      </c>
      <c r="KE362" s="427" t="s">
        <v>138</v>
      </c>
      <c r="KF362" s="428" t="s">
        <v>121</v>
      </c>
      <c r="KG362" s="428" t="s">
        <v>152</v>
      </c>
      <c r="KH362" s="429" t="str">
        <f>ADHB!LP362</f>
        <v/>
      </c>
      <c r="KI362" s="429"/>
      <c r="KJ362" s="429">
        <f t="shared" si="2768"/>
        <v>0</v>
      </c>
      <c r="KK362" s="430"/>
      <c r="KL362" s="429">
        <f t="shared" si="2769"/>
        <v>0</v>
      </c>
      <c r="KM362" s="431"/>
      <c r="KN362" s="432"/>
      <c r="KO362" s="432"/>
      <c r="KP362" s="429">
        <f t="shared" si="2770"/>
        <v>0</v>
      </c>
      <c r="KQ362" s="430">
        <v>0.294289866351475</v>
      </c>
      <c r="KR362" s="433">
        <f t="shared" si="2771"/>
        <v>0</v>
      </c>
      <c r="KS362" s="434">
        <f t="shared" si="2772"/>
        <v>0</v>
      </c>
      <c r="KT362" s="435"/>
      <c r="KU362" s="436"/>
    </row>
    <row r="363" ht="15.75" customHeight="1">
      <c r="A363" s="426">
        <v>5.0</v>
      </c>
      <c r="B363" s="427" t="s">
        <v>139</v>
      </c>
      <c r="C363" s="428" t="s">
        <v>121</v>
      </c>
      <c r="D363" s="428" t="s">
        <v>152</v>
      </c>
      <c r="E363" s="429" t="str">
        <f>ADHB!E363</f>
        <v/>
      </c>
      <c r="F363" s="429"/>
      <c r="G363" s="429">
        <f t="shared" si="2683"/>
        <v>0</v>
      </c>
      <c r="H363" s="430"/>
      <c r="I363" s="429">
        <f t="shared" si="2684"/>
        <v>0</v>
      </c>
      <c r="J363" s="431"/>
      <c r="K363" s="432"/>
      <c r="L363" s="432"/>
      <c r="M363" s="429">
        <f t="shared" si="2685"/>
        <v>0</v>
      </c>
      <c r="N363" s="430">
        <v>0.294289866351475</v>
      </c>
      <c r="O363" s="433">
        <f t="shared" si="2686"/>
        <v>0</v>
      </c>
      <c r="P363" s="434">
        <f t="shared" si="2687"/>
        <v>0</v>
      </c>
      <c r="Q363" s="435"/>
      <c r="R363" s="426">
        <v>5.0</v>
      </c>
      <c r="S363" s="427" t="s">
        <v>139</v>
      </c>
      <c r="T363" s="428" t="s">
        <v>121</v>
      </c>
      <c r="U363" s="428" t="s">
        <v>152</v>
      </c>
      <c r="V363" s="429" t="str">
        <f>ADHB!V363</f>
        <v/>
      </c>
      <c r="W363" s="429"/>
      <c r="X363" s="429">
        <f t="shared" si="2688"/>
        <v>0</v>
      </c>
      <c r="Y363" s="430"/>
      <c r="Z363" s="429">
        <f t="shared" si="2689"/>
        <v>0</v>
      </c>
      <c r="AA363" s="431"/>
      <c r="AB363" s="432"/>
      <c r="AC363" s="432"/>
      <c r="AD363" s="429">
        <f t="shared" si="2690"/>
        <v>0</v>
      </c>
      <c r="AE363" s="430">
        <v>0.294289866351475</v>
      </c>
      <c r="AF363" s="433">
        <f t="shared" si="2691"/>
        <v>0</v>
      </c>
      <c r="AG363" s="434">
        <f t="shared" si="2692"/>
        <v>0</v>
      </c>
      <c r="AH363" s="435"/>
      <c r="AI363" s="426">
        <v>5.0</v>
      </c>
      <c r="AJ363" s="427" t="s">
        <v>139</v>
      </c>
      <c r="AK363" s="428" t="s">
        <v>121</v>
      </c>
      <c r="AL363" s="428" t="s">
        <v>152</v>
      </c>
      <c r="AM363" s="429" t="str">
        <f>ADHB!AM363</f>
        <v/>
      </c>
      <c r="AN363" s="429"/>
      <c r="AO363" s="429">
        <f t="shared" si="2693"/>
        <v>0</v>
      </c>
      <c r="AP363" s="430"/>
      <c r="AQ363" s="429">
        <f t="shared" si="2694"/>
        <v>0</v>
      </c>
      <c r="AR363" s="431"/>
      <c r="AS363" s="432"/>
      <c r="AT363" s="432"/>
      <c r="AU363" s="429">
        <f t="shared" si="2695"/>
        <v>0</v>
      </c>
      <c r="AV363" s="430">
        <v>0.294289866351475</v>
      </c>
      <c r="AW363" s="433">
        <f t="shared" si="2696"/>
        <v>0</v>
      </c>
      <c r="AX363" s="434">
        <f t="shared" si="2697"/>
        <v>0</v>
      </c>
      <c r="AY363" s="435"/>
      <c r="AZ363" s="426">
        <v>5.0</v>
      </c>
      <c r="BA363" s="427" t="s">
        <v>139</v>
      </c>
      <c r="BB363" s="428" t="s">
        <v>121</v>
      </c>
      <c r="BC363" s="428" t="s">
        <v>152</v>
      </c>
      <c r="BD363" s="429" t="str">
        <f>ADHB!BD363</f>
        <v/>
      </c>
      <c r="BE363" s="429"/>
      <c r="BF363" s="429">
        <f t="shared" si="2698"/>
        <v>0</v>
      </c>
      <c r="BG363" s="430"/>
      <c r="BH363" s="429">
        <f t="shared" si="2699"/>
        <v>0</v>
      </c>
      <c r="BI363" s="431"/>
      <c r="BJ363" s="432"/>
      <c r="BK363" s="432"/>
      <c r="BL363" s="429">
        <f t="shared" si="2700"/>
        <v>0</v>
      </c>
      <c r="BM363" s="430">
        <v>0.294289866351475</v>
      </c>
      <c r="BN363" s="433">
        <f t="shared" si="2701"/>
        <v>0</v>
      </c>
      <c r="BO363" s="434">
        <f t="shared" si="2702"/>
        <v>0</v>
      </c>
      <c r="BP363" s="435"/>
      <c r="BQ363" s="426">
        <v>5.0</v>
      </c>
      <c r="BR363" s="427" t="s">
        <v>139</v>
      </c>
      <c r="BS363" s="428" t="s">
        <v>121</v>
      </c>
      <c r="BT363" s="428" t="s">
        <v>152</v>
      </c>
      <c r="BU363" s="429" t="str">
        <f>ADHB!BU363</f>
        <v/>
      </c>
      <c r="BV363" s="429"/>
      <c r="BW363" s="429">
        <f t="shared" si="2703"/>
        <v>0</v>
      </c>
      <c r="BX363" s="430"/>
      <c r="BY363" s="429">
        <f t="shared" si="2704"/>
        <v>0</v>
      </c>
      <c r="BZ363" s="431"/>
      <c r="CA363" s="432"/>
      <c r="CB363" s="432"/>
      <c r="CC363" s="429">
        <f t="shared" si="2705"/>
        <v>0</v>
      </c>
      <c r="CD363" s="430">
        <v>0.294289866351475</v>
      </c>
      <c r="CE363" s="433">
        <f t="shared" si="2706"/>
        <v>0</v>
      </c>
      <c r="CF363" s="434">
        <f t="shared" si="2707"/>
        <v>0</v>
      </c>
      <c r="CG363" s="435"/>
      <c r="CH363" s="426">
        <v>5.0</v>
      </c>
      <c r="CI363" s="427" t="s">
        <v>139</v>
      </c>
      <c r="CJ363" s="428" t="s">
        <v>121</v>
      </c>
      <c r="CK363" s="428" t="s">
        <v>152</v>
      </c>
      <c r="CL363" s="429" t="str">
        <f>ADHB!CL363</f>
        <v/>
      </c>
      <c r="CM363" s="429"/>
      <c r="CN363" s="429">
        <f t="shared" si="2708"/>
        <v>0</v>
      </c>
      <c r="CO363" s="430"/>
      <c r="CP363" s="429">
        <f t="shared" si="2709"/>
        <v>0</v>
      </c>
      <c r="CQ363" s="431"/>
      <c r="CR363" s="432"/>
      <c r="CS363" s="432"/>
      <c r="CT363" s="429">
        <f t="shared" si="2710"/>
        <v>0</v>
      </c>
      <c r="CU363" s="430">
        <v>0.294289866351475</v>
      </c>
      <c r="CV363" s="433">
        <f t="shared" si="2711"/>
        <v>0</v>
      </c>
      <c r="CW363" s="434">
        <f t="shared" si="2712"/>
        <v>0</v>
      </c>
      <c r="CX363" s="435"/>
      <c r="CY363" s="426">
        <v>5.0</v>
      </c>
      <c r="CZ363" s="427" t="s">
        <v>139</v>
      </c>
      <c r="DA363" s="428" t="s">
        <v>121</v>
      </c>
      <c r="DB363" s="428" t="s">
        <v>152</v>
      </c>
      <c r="DC363" s="429" t="str">
        <f>ADHB!DC363</f>
        <v/>
      </c>
      <c r="DD363" s="429"/>
      <c r="DE363" s="429">
        <f t="shared" si="2713"/>
        <v>0</v>
      </c>
      <c r="DF363" s="430"/>
      <c r="DG363" s="429">
        <f t="shared" si="2714"/>
        <v>0</v>
      </c>
      <c r="DH363" s="431"/>
      <c r="DI363" s="432"/>
      <c r="DJ363" s="432"/>
      <c r="DK363" s="429">
        <f t="shared" si="2715"/>
        <v>0</v>
      </c>
      <c r="DL363" s="430">
        <v>0.294289866351475</v>
      </c>
      <c r="DM363" s="433">
        <f t="shared" si="2716"/>
        <v>0</v>
      </c>
      <c r="DN363" s="434">
        <f t="shared" si="2717"/>
        <v>0</v>
      </c>
      <c r="DO363" s="435"/>
      <c r="DP363" s="426">
        <v>5.0</v>
      </c>
      <c r="DQ363" s="427" t="s">
        <v>139</v>
      </c>
      <c r="DR363" s="428" t="s">
        <v>121</v>
      </c>
      <c r="DS363" s="428" t="s">
        <v>152</v>
      </c>
      <c r="DT363" s="429" t="str">
        <f>ADHB!DT363</f>
        <v/>
      </c>
      <c r="DU363" s="429"/>
      <c r="DV363" s="429">
        <f t="shared" si="2718"/>
        <v>0</v>
      </c>
      <c r="DW363" s="430"/>
      <c r="DX363" s="429">
        <f t="shared" si="2719"/>
        <v>0</v>
      </c>
      <c r="DY363" s="431"/>
      <c r="DZ363" s="432"/>
      <c r="EA363" s="432"/>
      <c r="EB363" s="429">
        <f t="shared" si="2720"/>
        <v>0</v>
      </c>
      <c r="EC363" s="430">
        <v>0.294289866351475</v>
      </c>
      <c r="ED363" s="433">
        <f t="shared" si="2721"/>
        <v>0</v>
      </c>
      <c r="EE363" s="434">
        <f t="shared" si="2722"/>
        <v>0</v>
      </c>
      <c r="EF363" s="435"/>
      <c r="EG363" s="426">
        <v>5.0</v>
      </c>
      <c r="EH363" s="427" t="s">
        <v>139</v>
      </c>
      <c r="EI363" s="428" t="s">
        <v>121</v>
      </c>
      <c r="EJ363" s="428" t="s">
        <v>152</v>
      </c>
      <c r="EK363" s="429" t="str">
        <f>ADHB!EK363</f>
        <v/>
      </c>
      <c r="EL363" s="429"/>
      <c r="EM363" s="429">
        <f t="shared" si="2723"/>
        <v>0</v>
      </c>
      <c r="EN363" s="430"/>
      <c r="EO363" s="429">
        <f t="shared" si="2724"/>
        <v>0</v>
      </c>
      <c r="EP363" s="431"/>
      <c r="EQ363" s="432"/>
      <c r="ER363" s="432"/>
      <c r="ES363" s="429">
        <f t="shared" si="2725"/>
        <v>0</v>
      </c>
      <c r="ET363" s="430">
        <v>0.294289866351475</v>
      </c>
      <c r="EU363" s="433">
        <f t="shared" si="2726"/>
        <v>0</v>
      </c>
      <c r="EV363" s="434">
        <f t="shared" si="2727"/>
        <v>0</v>
      </c>
      <c r="EW363" s="435"/>
      <c r="EX363" s="426">
        <v>5.0</v>
      </c>
      <c r="EY363" s="427" t="s">
        <v>139</v>
      </c>
      <c r="EZ363" s="428" t="s">
        <v>121</v>
      </c>
      <c r="FA363" s="428" t="s">
        <v>152</v>
      </c>
      <c r="FB363" s="429" t="str">
        <f>ADHB!FB363</f>
        <v/>
      </c>
      <c r="FC363" s="429"/>
      <c r="FD363" s="429">
        <f t="shared" si="2728"/>
        <v>0</v>
      </c>
      <c r="FE363" s="430"/>
      <c r="FF363" s="429">
        <f t="shared" si="2729"/>
        <v>0</v>
      </c>
      <c r="FG363" s="431"/>
      <c r="FH363" s="432"/>
      <c r="FI363" s="432"/>
      <c r="FJ363" s="429">
        <f t="shared" si="2730"/>
        <v>0</v>
      </c>
      <c r="FK363" s="430">
        <v>0.294289866351475</v>
      </c>
      <c r="FL363" s="433">
        <f t="shared" si="2731"/>
        <v>0</v>
      </c>
      <c r="FM363" s="434">
        <f t="shared" si="2732"/>
        <v>0</v>
      </c>
      <c r="FN363" s="435"/>
      <c r="FO363" s="426">
        <v>5.0</v>
      </c>
      <c r="FP363" s="427" t="s">
        <v>139</v>
      </c>
      <c r="FQ363" s="428" t="s">
        <v>121</v>
      </c>
      <c r="FR363" s="428" t="s">
        <v>152</v>
      </c>
      <c r="FS363" s="429" t="str">
        <f>ADHB!FS363</f>
        <v/>
      </c>
      <c r="FT363" s="429"/>
      <c r="FU363" s="429">
        <f t="shared" si="2733"/>
        <v>0</v>
      </c>
      <c r="FV363" s="430"/>
      <c r="FW363" s="429">
        <f t="shared" si="2734"/>
        <v>0</v>
      </c>
      <c r="FX363" s="431"/>
      <c r="FY363" s="432"/>
      <c r="FZ363" s="432"/>
      <c r="GA363" s="429">
        <f t="shared" si="2735"/>
        <v>0</v>
      </c>
      <c r="GB363" s="430">
        <v>0.294289866351475</v>
      </c>
      <c r="GC363" s="433">
        <f t="shared" si="2736"/>
        <v>0</v>
      </c>
      <c r="GD363" s="434">
        <f t="shared" si="2737"/>
        <v>0</v>
      </c>
      <c r="GE363" s="435"/>
      <c r="GF363" s="426">
        <v>5.0</v>
      </c>
      <c r="GG363" s="427" t="s">
        <v>139</v>
      </c>
      <c r="GH363" s="428" t="s">
        <v>121</v>
      </c>
      <c r="GI363" s="428" t="s">
        <v>152</v>
      </c>
      <c r="GJ363" s="429" t="str">
        <f>ADHB!GJ363</f>
        <v/>
      </c>
      <c r="GK363" s="429"/>
      <c r="GL363" s="429">
        <f t="shared" si="2738"/>
        <v>0</v>
      </c>
      <c r="GM363" s="430"/>
      <c r="GN363" s="429">
        <f t="shared" si="2739"/>
        <v>0</v>
      </c>
      <c r="GO363" s="431"/>
      <c r="GP363" s="432"/>
      <c r="GQ363" s="432"/>
      <c r="GR363" s="429">
        <f t="shared" si="2740"/>
        <v>0</v>
      </c>
      <c r="GS363" s="430">
        <v>0.294289866351475</v>
      </c>
      <c r="GT363" s="433">
        <f t="shared" si="2741"/>
        <v>0</v>
      </c>
      <c r="GU363" s="434">
        <f t="shared" si="2742"/>
        <v>0</v>
      </c>
      <c r="GV363" s="435"/>
      <c r="GW363" s="426">
        <v>5.0</v>
      </c>
      <c r="GX363" s="427" t="s">
        <v>139</v>
      </c>
      <c r="GY363" s="428" t="s">
        <v>121</v>
      </c>
      <c r="GZ363" s="428" t="s">
        <v>152</v>
      </c>
      <c r="HA363" s="429" t="str">
        <f>ADHB!HA363</f>
        <v/>
      </c>
      <c r="HB363" s="429"/>
      <c r="HC363" s="429">
        <f t="shared" si="2743"/>
        <v>0</v>
      </c>
      <c r="HD363" s="430"/>
      <c r="HE363" s="429">
        <f t="shared" si="2744"/>
        <v>0</v>
      </c>
      <c r="HF363" s="431"/>
      <c r="HG363" s="432"/>
      <c r="HH363" s="432"/>
      <c r="HI363" s="429">
        <f t="shared" si="2745"/>
        <v>0</v>
      </c>
      <c r="HJ363" s="430">
        <v>0.294289866351475</v>
      </c>
      <c r="HK363" s="433">
        <f t="shared" si="2746"/>
        <v>0</v>
      </c>
      <c r="HL363" s="434">
        <f t="shared" si="2747"/>
        <v>0</v>
      </c>
      <c r="HM363" s="435"/>
      <c r="HN363" s="426">
        <v>5.0</v>
      </c>
      <c r="HO363" s="427" t="s">
        <v>139</v>
      </c>
      <c r="HP363" s="428" t="s">
        <v>121</v>
      </c>
      <c r="HQ363" s="428" t="s">
        <v>152</v>
      </c>
      <c r="HR363" s="429" t="str">
        <f>ADHB!HR363</f>
        <v/>
      </c>
      <c r="HS363" s="429"/>
      <c r="HT363" s="429">
        <f t="shared" si="2748"/>
        <v>0</v>
      </c>
      <c r="HU363" s="430"/>
      <c r="HV363" s="429">
        <f t="shared" si="2749"/>
        <v>0</v>
      </c>
      <c r="HW363" s="431"/>
      <c r="HX363" s="432"/>
      <c r="HY363" s="432"/>
      <c r="HZ363" s="429">
        <f t="shared" si="2750"/>
        <v>0</v>
      </c>
      <c r="IA363" s="430">
        <v>0.294289866351475</v>
      </c>
      <c r="IB363" s="433">
        <f t="shared" si="2751"/>
        <v>0</v>
      </c>
      <c r="IC363" s="434">
        <f t="shared" si="2752"/>
        <v>0</v>
      </c>
      <c r="ID363" s="435"/>
      <c r="IE363" s="426">
        <v>5.0</v>
      </c>
      <c r="IF363" s="427" t="s">
        <v>139</v>
      </c>
      <c r="IG363" s="428" t="s">
        <v>121</v>
      </c>
      <c r="IH363" s="428" t="s">
        <v>152</v>
      </c>
      <c r="II363" s="429" t="str">
        <f>ADHB!II363</f>
        <v/>
      </c>
      <c r="IJ363" s="429"/>
      <c r="IK363" s="429">
        <f t="shared" si="2753"/>
        <v>0</v>
      </c>
      <c r="IL363" s="430"/>
      <c r="IM363" s="429">
        <f t="shared" si="2754"/>
        <v>0</v>
      </c>
      <c r="IN363" s="431"/>
      <c r="IO363" s="432"/>
      <c r="IP363" s="432"/>
      <c r="IQ363" s="429">
        <f t="shared" si="2755"/>
        <v>0</v>
      </c>
      <c r="IR363" s="430">
        <v>0.294289866351475</v>
      </c>
      <c r="IS363" s="433">
        <f t="shared" si="2756"/>
        <v>0</v>
      </c>
      <c r="IT363" s="434">
        <f t="shared" si="2757"/>
        <v>0</v>
      </c>
      <c r="IU363" s="435"/>
      <c r="IV363" s="426">
        <v>5.0</v>
      </c>
      <c r="IW363" s="427" t="s">
        <v>139</v>
      </c>
      <c r="IX363" s="428" t="s">
        <v>121</v>
      </c>
      <c r="IY363" s="428" t="s">
        <v>152</v>
      </c>
      <c r="IZ363" s="429" t="str">
        <f>ADHB!IZ363</f>
        <v/>
      </c>
      <c r="JA363" s="429"/>
      <c r="JB363" s="429">
        <f t="shared" si="2758"/>
        <v>0</v>
      </c>
      <c r="JC363" s="430"/>
      <c r="JD363" s="429">
        <f t="shared" si="2759"/>
        <v>0</v>
      </c>
      <c r="JE363" s="431"/>
      <c r="JF363" s="432"/>
      <c r="JG363" s="432"/>
      <c r="JH363" s="429">
        <f t="shared" si="2760"/>
        <v>0</v>
      </c>
      <c r="JI363" s="430">
        <v>0.294289866351475</v>
      </c>
      <c r="JJ363" s="433">
        <f t="shared" si="2761"/>
        <v>0</v>
      </c>
      <c r="JK363" s="434">
        <f t="shared" si="2762"/>
        <v>0</v>
      </c>
      <c r="JL363" s="435"/>
      <c r="JM363" s="426">
        <v>5.0</v>
      </c>
      <c r="JN363" s="427" t="s">
        <v>139</v>
      </c>
      <c r="JO363" s="428" t="s">
        <v>121</v>
      </c>
      <c r="JP363" s="428" t="s">
        <v>152</v>
      </c>
      <c r="JQ363" s="429" t="str">
        <f>ADHB!KY363</f>
        <v/>
      </c>
      <c r="JR363" s="429"/>
      <c r="JS363" s="429">
        <f t="shared" si="2763"/>
        <v>0</v>
      </c>
      <c r="JT363" s="430"/>
      <c r="JU363" s="429">
        <f t="shared" si="2764"/>
        <v>0</v>
      </c>
      <c r="JV363" s="431"/>
      <c r="JW363" s="432"/>
      <c r="JX363" s="432"/>
      <c r="JY363" s="429">
        <f t="shared" si="2765"/>
        <v>0</v>
      </c>
      <c r="JZ363" s="430">
        <v>0.294289866351475</v>
      </c>
      <c r="KA363" s="433">
        <f t="shared" si="2766"/>
        <v>0</v>
      </c>
      <c r="KB363" s="434">
        <f t="shared" si="2767"/>
        <v>0</v>
      </c>
      <c r="KC363" s="435"/>
      <c r="KD363" s="426">
        <v>5.0</v>
      </c>
      <c r="KE363" s="427" t="s">
        <v>139</v>
      </c>
      <c r="KF363" s="428" t="s">
        <v>121</v>
      </c>
      <c r="KG363" s="428" t="s">
        <v>152</v>
      </c>
      <c r="KH363" s="429" t="str">
        <f>ADHB!LP363</f>
        <v/>
      </c>
      <c r="KI363" s="429"/>
      <c r="KJ363" s="429">
        <f t="shared" si="2768"/>
        <v>0</v>
      </c>
      <c r="KK363" s="430"/>
      <c r="KL363" s="429">
        <f t="shared" si="2769"/>
        <v>0</v>
      </c>
      <c r="KM363" s="431"/>
      <c r="KN363" s="432"/>
      <c r="KO363" s="432"/>
      <c r="KP363" s="429">
        <f t="shared" si="2770"/>
        <v>0</v>
      </c>
      <c r="KQ363" s="430">
        <v>0.294289866351475</v>
      </c>
      <c r="KR363" s="433">
        <f t="shared" si="2771"/>
        <v>0</v>
      </c>
      <c r="KS363" s="434">
        <f t="shared" si="2772"/>
        <v>0</v>
      </c>
      <c r="KT363" s="435"/>
      <c r="KU363" s="436"/>
    </row>
    <row r="364" ht="15.75" customHeight="1">
      <c r="A364" s="445"/>
      <c r="B364" s="446" t="s">
        <v>141</v>
      </c>
      <c r="C364" s="447"/>
      <c r="D364" s="447"/>
      <c r="E364" s="448"/>
      <c r="F364" s="448"/>
      <c r="G364" s="448"/>
      <c r="H364" s="449"/>
      <c r="I364" s="448"/>
      <c r="J364" s="449"/>
      <c r="K364" s="448"/>
      <c r="L364" s="448"/>
      <c r="M364" s="448"/>
      <c r="N364" s="449"/>
      <c r="O364" s="450"/>
      <c r="P364" s="451"/>
      <c r="Q364" s="435"/>
      <c r="R364" s="445"/>
      <c r="S364" s="446" t="s">
        <v>141</v>
      </c>
      <c r="T364" s="447"/>
      <c r="U364" s="447"/>
      <c r="V364" s="448"/>
      <c r="W364" s="448"/>
      <c r="X364" s="448"/>
      <c r="Y364" s="449"/>
      <c r="Z364" s="448"/>
      <c r="AA364" s="449"/>
      <c r="AB364" s="448"/>
      <c r="AC364" s="448"/>
      <c r="AD364" s="448"/>
      <c r="AE364" s="449"/>
      <c r="AF364" s="450"/>
      <c r="AG364" s="451"/>
      <c r="AH364" s="435"/>
      <c r="AI364" s="445"/>
      <c r="AJ364" s="446" t="s">
        <v>141</v>
      </c>
      <c r="AK364" s="447"/>
      <c r="AL364" s="447"/>
      <c r="AM364" s="448"/>
      <c r="AN364" s="448"/>
      <c r="AO364" s="448"/>
      <c r="AP364" s="449"/>
      <c r="AQ364" s="448"/>
      <c r="AR364" s="449"/>
      <c r="AS364" s="448"/>
      <c r="AT364" s="448"/>
      <c r="AU364" s="448"/>
      <c r="AV364" s="449"/>
      <c r="AW364" s="450"/>
      <c r="AX364" s="451"/>
      <c r="AY364" s="435"/>
      <c r="AZ364" s="445"/>
      <c r="BA364" s="446" t="s">
        <v>141</v>
      </c>
      <c r="BB364" s="447"/>
      <c r="BC364" s="447"/>
      <c r="BD364" s="448"/>
      <c r="BE364" s="448"/>
      <c r="BF364" s="448"/>
      <c r="BG364" s="449"/>
      <c r="BH364" s="448"/>
      <c r="BI364" s="449"/>
      <c r="BJ364" s="448"/>
      <c r="BK364" s="448"/>
      <c r="BL364" s="448"/>
      <c r="BM364" s="449"/>
      <c r="BN364" s="450"/>
      <c r="BO364" s="451"/>
      <c r="BP364" s="435"/>
      <c r="BQ364" s="445"/>
      <c r="BR364" s="446" t="s">
        <v>141</v>
      </c>
      <c r="BS364" s="447"/>
      <c r="BT364" s="447"/>
      <c r="BU364" s="448"/>
      <c r="BV364" s="448"/>
      <c r="BW364" s="448"/>
      <c r="BX364" s="449"/>
      <c r="BY364" s="448"/>
      <c r="BZ364" s="449"/>
      <c r="CA364" s="448"/>
      <c r="CB364" s="448"/>
      <c r="CC364" s="448"/>
      <c r="CD364" s="449"/>
      <c r="CE364" s="450"/>
      <c r="CF364" s="451"/>
      <c r="CG364" s="435"/>
      <c r="CH364" s="445"/>
      <c r="CI364" s="446" t="s">
        <v>141</v>
      </c>
      <c r="CJ364" s="447"/>
      <c r="CK364" s="447"/>
      <c r="CL364" s="448"/>
      <c r="CM364" s="448"/>
      <c r="CN364" s="448"/>
      <c r="CO364" s="449"/>
      <c r="CP364" s="448"/>
      <c r="CQ364" s="449"/>
      <c r="CR364" s="448"/>
      <c r="CS364" s="448"/>
      <c r="CT364" s="448"/>
      <c r="CU364" s="449"/>
      <c r="CV364" s="450"/>
      <c r="CW364" s="451"/>
      <c r="CX364" s="435"/>
      <c r="CY364" s="445"/>
      <c r="CZ364" s="446" t="s">
        <v>141</v>
      </c>
      <c r="DA364" s="447"/>
      <c r="DB364" s="447"/>
      <c r="DC364" s="448"/>
      <c r="DD364" s="448"/>
      <c r="DE364" s="448"/>
      <c r="DF364" s="449"/>
      <c r="DG364" s="448"/>
      <c r="DH364" s="449"/>
      <c r="DI364" s="448"/>
      <c r="DJ364" s="448"/>
      <c r="DK364" s="448"/>
      <c r="DL364" s="449"/>
      <c r="DM364" s="450"/>
      <c r="DN364" s="451"/>
      <c r="DO364" s="435"/>
      <c r="DP364" s="445"/>
      <c r="DQ364" s="446" t="s">
        <v>141</v>
      </c>
      <c r="DR364" s="447"/>
      <c r="DS364" s="447"/>
      <c r="DT364" s="448"/>
      <c r="DU364" s="448"/>
      <c r="DV364" s="448"/>
      <c r="DW364" s="449"/>
      <c r="DX364" s="448"/>
      <c r="DY364" s="449"/>
      <c r="DZ364" s="448"/>
      <c r="EA364" s="448"/>
      <c r="EB364" s="448"/>
      <c r="EC364" s="449"/>
      <c r="ED364" s="450"/>
      <c r="EE364" s="451"/>
      <c r="EF364" s="435"/>
      <c r="EG364" s="445"/>
      <c r="EH364" s="446" t="s">
        <v>141</v>
      </c>
      <c r="EI364" s="447"/>
      <c r="EJ364" s="447"/>
      <c r="EK364" s="448"/>
      <c r="EL364" s="448"/>
      <c r="EM364" s="448"/>
      <c r="EN364" s="449"/>
      <c r="EO364" s="448"/>
      <c r="EP364" s="449"/>
      <c r="EQ364" s="448"/>
      <c r="ER364" s="448"/>
      <c r="ES364" s="448"/>
      <c r="ET364" s="449"/>
      <c r="EU364" s="450"/>
      <c r="EV364" s="451"/>
      <c r="EW364" s="435"/>
      <c r="EX364" s="445"/>
      <c r="EY364" s="446" t="s">
        <v>141</v>
      </c>
      <c r="EZ364" s="447"/>
      <c r="FA364" s="447"/>
      <c r="FB364" s="448"/>
      <c r="FC364" s="448"/>
      <c r="FD364" s="448"/>
      <c r="FE364" s="449"/>
      <c r="FF364" s="448"/>
      <c r="FG364" s="449"/>
      <c r="FH364" s="448"/>
      <c r="FI364" s="448"/>
      <c r="FJ364" s="448"/>
      <c r="FK364" s="449"/>
      <c r="FL364" s="450"/>
      <c r="FM364" s="451"/>
      <c r="FN364" s="435"/>
      <c r="FO364" s="445"/>
      <c r="FP364" s="446" t="s">
        <v>141</v>
      </c>
      <c r="FQ364" s="447"/>
      <c r="FR364" s="447"/>
      <c r="FS364" s="448"/>
      <c r="FT364" s="448"/>
      <c r="FU364" s="448"/>
      <c r="FV364" s="449"/>
      <c r="FW364" s="448"/>
      <c r="FX364" s="449"/>
      <c r="FY364" s="448"/>
      <c r="FZ364" s="448"/>
      <c r="GA364" s="448"/>
      <c r="GB364" s="449"/>
      <c r="GC364" s="450"/>
      <c r="GD364" s="451"/>
      <c r="GE364" s="435"/>
      <c r="GF364" s="445"/>
      <c r="GG364" s="446" t="s">
        <v>141</v>
      </c>
      <c r="GH364" s="447"/>
      <c r="GI364" s="447"/>
      <c r="GJ364" s="448"/>
      <c r="GK364" s="448"/>
      <c r="GL364" s="448"/>
      <c r="GM364" s="449"/>
      <c r="GN364" s="448"/>
      <c r="GO364" s="449"/>
      <c r="GP364" s="448"/>
      <c r="GQ364" s="448"/>
      <c r="GR364" s="448"/>
      <c r="GS364" s="449"/>
      <c r="GT364" s="450"/>
      <c r="GU364" s="451"/>
      <c r="GV364" s="435"/>
      <c r="GW364" s="445"/>
      <c r="GX364" s="446" t="s">
        <v>141</v>
      </c>
      <c r="GY364" s="447"/>
      <c r="GZ364" s="447"/>
      <c r="HA364" s="448"/>
      <c r="HB364" s="448"/>
      <c r="HC364" s="448"/>
      <c r="HD364" s="449"/>
      <c r="HE364" s="448"/>
      <c r="HF364" s="449"/>
      <c r="HG364" s="448"/>
      <c r="HH364" s="448"/>
      <c r="HI364" s="448"/>
      <c r="HJ364" s="449"/>
      <c r="HK364" s="450"/>
      <c r="HL364" s="451"/>
      <c r="HM364" s="435"/>
      <c r="HN364" s="445"/>
      <c r="HO364" s="446" t="s">
        <v>141</v>
      </c>
      <c r="HP364" s="447"/>
      <c r="HQ364" s="447"/>
      <c r="HR364" s="448"/>
      <c r="HS364" s="448"/>
      <c r="HT364" s="448"/>
      <c r="HU364" s="449"/>
      <c r="HV364" s="448"/>
      <c r="HW364" s="449"/>
      <c r="HX364" s="448"/>
      <c r="HY364" s="448"/>
      <c r="HZ364" s="448"/>
      <c r="IA364" s="449"/>
      <c r="IB364" s="450"/>
      <c r="IC364" s="451"/>
      <c r="ID364" s="435"/>
      <c r="IE364" s="445"/>
      <c r="IF364" s="446" t="s">
        <v>141</v>
      </c>
      <c r="IG364" s="447"/>
      <c r="IH364" s="447"/>
      <c r="II364" s="448"/>
      <c r="IJ364" s="448"/>
      <c r="IK364" s="448"/>
      <c r="IL364" s="449"/>
      <c r="IM364" s="448"/>
      <c r="IN364" s="449"/>
      <c r="IO364" s="448"/>
      <c r="IP364" s="448"/>
      <c r="IQ364" s="448"/>
      <c r="IR364" s="449"/>
      <c r="IS364" s="450"/>
      <c r="IT364" s="451"/>
      <c r="IU364" s="435"/>
      <c r="IV364" s="445"/>
      <c r="IW364" s="446" t="s">
        <v>141</v>
      </c>
      <c r="IX364" s="447"/>
      <c r="IY364" s="447"/>
      <c r="IZ364" s="448"/>
      <c r="JA364" s="448"/>
      <c r="JB364" s="448"/>
      <c r="JC364" s="449"/>
      <c r="JD364" s="448"/>
      <c r="JE364" s="449"/>
      <c r="JF364" s="448"/>
      <c r="JG364" s="448"/>
      <c r="JH364" s="448"/>
      <c r="JI364" s="449"/>
      <c r="JJ364" s="450"/>
      <c r="JK364" s="451"/>
      <c r="JL364" s="435"/>
      <c r="JM364" s="445"/>
      <c r="JN364" s="446" t="s">
        <v>141</v>
      </c>
      <c r="JO364" s="447"/>
      <c r="JP364" s="447"/>
      <c r="JQ364" s="448"/>
      <c r="JR364" s="448"/>
      <c r="JS364" s="448"/>
      <c r="JT364" s="449"/>
      <c r="JU364" s="448"/>
      <c r="JV364" s="449"/>
      <c r="JW364" s="448"/>
      <c r="JX364" s="448"/>
      <c r="JY364" s="448"/>
      <c r="JZ364" s="449"/>
      <c r="KA364" s="450"/>
      <c r="KB364" s="451"/>
      <c r="KC364" s="435"/>
      <c r="KD364" s="445"/>
      <c r="KE364" s="446" t="s">
        <v>141</v>
      </c>
      <c r="KF364" s="447"/>
      <c r="KG364" s="447"/>
      <c r="KH364" s="448"/>
      <c r="KI364" s="448"/>
      <c r="KJ364" s="448"/>
      <c r="KK364" s="449"/>
      <c r="KL364" s="448"/>
      <c r="KM364" s="449"/>
      <c r="KN364" s="448"/>
      <c r="KO364" s="448"/>
      <c r="KP364" s="448"/>
      <c r="KQ364" s="449"/>
      <c r="KR364" s="450"/>
      <c r="KS364" s="451"/>
      <c r="KT364" s="435"/>
      <c r="KU364" s="436"/>
    </row>
    <row r="365" ht="15.75" customHeight="1">
      <c r="A365" s="426">
        <v>1.0</v>
      </c>
      <c r="B365" s="427" t="s">
        <v>155</v>
      </c>
      <c r="C365" s="428" t="s">
        <v>121</v>
      </c>
      <c r="D365" s="428" t="s">
        <v>152</v>
      </c>
      <c r="E365" s="429" t="str">
        <f>ADHB!E365</f>
        <v/>
      </c>
      <c r="F365" s="429"/>
      <c r="G365" s="429">
        <f t="shared" ref="G365:G368" si="2773">IFERROR(E365*F365/1000000,0)</f>
        <v>0</v>
      </c>
      <c r="H365" s="430"/>
      <c r="I365" s="429">
        <f t="shared" ref="I365:I368" si="2774">IFERROR(+G365*H365,"")</f>
        <v>0</v>
      </c>
      <c r="J365" s="431"/>
      <c r="K365" s="432"/>
      <c r="L365" s="432"/>
      <c r="M365" s="429">
        <f t="shared" ref="M365:M368" si="2775">IFERROR(+(IF(G365="","0",G365))+(IF(I365="","0",I365))+(IF(L365="","0",L365)),"")</f>
        <v>0</v>
      </c>
      <c r="N365" s="430">
        <v>0.294289866351475</v>
      </c>
      <c r="O365" s="433">
        <f t="shared" ref="O365:O368" si="2776">IFERROR(+N365*(M365-L365),"")</f>
        <v>0</v>
      </c>
      <c r="P365" s="434">
        <f t="shared" ref="P365:P368" si="2777">IFERROR(+(IF(M365="","0",M365))-(IF(O365="","0",O365)),"")</f>
        <v>0</v>
      </c>
      <c r="Q365" s="435"/>
      <c r="R365" s="426">
        <v>1.0</v>
      </c>
      <c r="S365" s="427" t="s">
        <v>155</v>
      </c>
      <c r="T365" s="428" t="s">
        <v>121</v>
      </c>
      <c r="U365" s="428" t="s">
        <v>152</v>
      </c>
      <c r="V365" s="429" t="str">
        <f>ADHB!V365</f>
        <v/>
      </c>
      <c r="W365" s="429"/>
      <c r="X365" s="429">
        <f t="shared" ref="X365:X368" si="2778">IFERROR(V365*W365/1000000,0)</f>
        <v>0</v>
      </c>
      <c r="Y365" s="430"/>
      <c r="Z365" s="429">
        <f t="shared" ref="Z365:Z368" si="2779">IFERROR(+X365*Y365,"")</f>
        <v>0</v>
      </c>
      <c r="AA365" s="431"/>
      <c r="AB365" s="432"/>
      <c r="AC365" s="432"/>
      <c r="AD365" s="429">
        <f t="shared" ref="AD365:AD368" si="2780">IFERROR(+(IF(X365="","0",X365))+(IF(Z365="","0",Z365))+(IF(AC365="","0",AC365)),"")</f>
        <v>0</v>
      </c>
      <c r="AE365" s="430">
        <v>0.294289866351475</v>
      </c>
      <c r="AF365" s="433">
        <f t="shared" ref="AF365:AF368" si="2781">IFERROR(+AE365*(AD365-AC365),"")</f>
        <v>0</v>
      </c>
      <c r="AG365" s="434">
        <f t="shared" ref="AG365:AG368" si="2782">IFERROR(+(IF(AD365="","0",AD365))-(IF(AF365="","0",AF365)),"")</f>
        <v>0</v>
      </c>
      <c r="AH365" s="435"/>
      <c r="AI365" s="426">
        <v>1.0</v>
      </c>
      <c r="AJ365" s="427" t="s">
        <v>155</v>
      </c>
      <c r="AK365" s="428" t="s">
        <v>121</v>
      </c>
      <c r="AL365" s="428" t="s">
        <v>152</v>
      </c>
      <c r="AM365" s="429" t="str">
        <f>ADHB!AM365</f>
        <v/>
      </c>
      <c r="AN365" s="429"/>
      <c r="AO365" s="429">
        <f t="shared" ref="AO365:AO368" si="2783">IFERROR(AM365*AN365/1000000,0)</f>
        <v>0</v>
      </c>
      <c r="AP365" s="430"/>
      <c r="AQ365" s="429">
        <f t="shared" ref="AQ365:AQ368" si="2784">IFERROR(+AO365*AP365,"")</f>
        <v>0</v>
      </c>
      <c r="AR365" s="431"/>
      <c r="AS365" s="432"/>
      <c r="AT365" s="432"/>
      <c r="AU365" s="429">
        <f t="shared" ref="AU365:AU368" si="2785">IFERROR(+(IF(AO365="","0",AO365))+(IF(AQ365="","0",AQ365))+(IF(AT365="","0",AT365)),"")</f>
        <v>0</v>
      </c>
      <c r="AV365" s="430">
        <v>0.294289866351475</v>
      </c>
      <c r="AW365" s="433">
        <f t="shared" ref="AW365:AW368" si="2786">IFERROR(+AV365*(AU365-AT365),"")</f>
        <v>0</v>
      </c>
      <c r="AX365" s="434">
        <f t="shared" ref="AX365:AX368" si="2787">IFERROR(+(IF(AU365="","0",AU365))-(IF(AW365="","0",AW365)),"")</f>
        <v>0</v>
      </c>
      <c r="AY365" s="435"/>
      <c r="AZ365" s="426">
        <v>1.0</v>
      </c>
      <c r="BA365" s="427" t="s">
        <v>155</v>
      </c>
      <c r="BB365" s="428" t="s">
        <v>121</v>
      </c>
      <c r="BC365" s="428" t="s">
        <v>152</v>
      </c>
      <c r="BD365" s="429" t="str">
        <f>ADHB!BD365</f>
        <v/>
      </c>
      <c r="BE365" s="429"/>
      <c r="BF365" s="429">
        <f t="shared" ref="BF365:BF368" si="2788">IFERROR(BD365*BE365/1000000,0)</f>
        <v>0</v>
      </c>
      <c r="BG365" s="430"/>
      <c r="BH365" s="429">
        <f t="shared" ref="BH365:BH368" si="2789">IFERROR(+BF365*BG365,"")</f>
        <v>0</v>
      </c>
      <c r="BI365" s="431"/>
      <c r="BJ365" s="432"/>
      <c r="BK365" s="432"/>
      <c r="BL365" s="429">
        <f t="shared" ref="BL365:BL368" si="2790">IFERROR(+(IF(BF365="","0",BF365))+(IF(BH365="","0",BH365))+(IF(BK365="","0",BK365)),"")</f>
        <v>0</v>
      </c>
      <c r="BM365" s="430">
        <v>0.294289866351475</v>
      </c>
      <c r="BN365" s="433">
        <f t="shared" ref="BN365:BN368" si="2791">IFERROR(+BM365*(BL365-BK365),"")</f>
        <v>0</v>
      </c>
      <c r="BO365" s="434">
        <f t="shared" ref="BO365:BO368" si="2792">IFERROR(+(IF(BL365="","0",BL365))-(IF(BN365="","0",BN365)),"")</f>
        <v>0</v>
      </c>
      <c r="BP365" s="435"/>
      <c r="BQ365" s="426">
        <v>1.0</v>
      </c>
      <c r="BR365" s="427" t="s">
        <v>155</v>
      </c>
      <c r="BS365" s="428" t="s">
        <v>121</v>
      </c>
      <c r="BT365" s="428" t="s">
        <v>152</v>
      </c>
      <c r="BU365" s="429" t="str">
        <f>ADHB!BU365</f>
        <v/>
      </c>
      <c r="BV365" s="429"/>
      <c r="BW365" s="429">
        <f t="shared" ref="BW365:BW368" si="2793">IFERROR(BU365*BV365/1000000,0)</f>
        <v>0</v>
      </c>
      <c r="BX365" s="430"/>
      <c r="BY365" s="429">
        <f t="shared" ref="BY365:BY368" si="2794">IFERROR(+BW365*BX365,"")</f>
        <v>0</v>
      </c>
      <c r="BZ365" s="431"/>
      <c r="CA365" s="432"/>
      <c r="CB365" s="432"/>
      <c r="CC365" s="429">
        <f t="shared" ref="CC365:CC368" si="2795">IFERROR(+(IF(BW365="","0",BW365))+(IF(BY365="","0",BY365))+(IF(CB365="","0",CB365)),"")</f>
        <v>0</v>
      </c>
      <c r="CD365" s="430">
        <v>0.294289866351475</v>
      </c>
      <c r="CE365" s="433">
        <f t="shared" ref="CE365:CE368" si="2796">IFERROR(+CD365*(CC365-CB365),"")</f>
        <v>0</v>
      </c>
      <c r="CF365" s="434">
        <f t="shared" ref="CF365:CF368" si="2797">IFERROR(+(IF(CC365="","0",CC365))-(IF(CE365="","0",CE365)),"")</f>
        <v>0</v>
      </c>
      <c r="CG365" s="435"/>
      <c r="CH365" s="426">
        <v>1.0</v>
      </c>
      <c r="CI365" s="427" t="s">
        <v>155</v>
      </c>
      <c r="CJ365" s="428" t="s">
        <v>121</v>
      </c>
      <c r="CK365" s="428" t="s">
        <v>152</v>
      </c>
      <c r="CL365" s="429" t="str">
        <f>ADHB!CL365</f>
        <v/>
      </c>
      <c r="CM365" s="429"/>
      <c r="CN365" s="429">
        <f t="shared" ref="CN365:CN368" si="2798">IFERROR(CL365*CM365/1000000,0)</f>
        <v>0</v>
      </c>
      <c r="CO365" s="430"/>
      <c r="CP365" s="429">
        <f t="shared" ref="CP365:CP368" si="2799">IFERROR(+CN365*CO365,"")</f>
        <v>0</v>
      </c>
      <c r="CQ365" s="431"/>
      <c r="CR365" s="432"/>
      <c r="CS365" s="432"/>
      <c r="CT365" s="429">
        <f t="shared" ref="CT365:CT368" si="2800">IFERROR(+(IF(CN365="","0",CN365))+(IF(CP365="","0",CP365))+(IF(CS365="","0",CS365)),"")</f>
        <v>0</v>
      </c>
      <c r="CU365" s="430">
        <v>0.294289866351475</v>
      </c>
      <c r="CV365" s="433">
        <f t="shared" ref="CV365:CV368" si="2801">IFERROR(+CU365*(CT365-CS365),"")</f>
        <v>0</v>
      </c>
      <c r="CW365" s="434">
        <f t="shared" ref="CW365:CW368" si="2802">IFERROR(+(IF(CT365="","0",CT365))-(IF(CV365="","0",CV365)),"")</f>
        <v>0</v>
      </c>
      <c r="CX365" s="435"/>
      <c r="CY365" s="426">
        <v>1.0</v>
      </c>
      <c r="CZ365" s="427" t="s">
        <v>155</v>
      </c>
      <c r="DA365" s="428" t="s">
        <v>121</v>
      </c>
      <c r="DB365" s="428" t="s">
        <v>152</v>
      </c>
      <c r="DC365" s="429" t="str">
        <f>ADHB!DC365</f>
        <v/>
      </c>
      <c r="DD365" s="429"/>
      <c r="DE365" s="429">
        <f t="shared" ref="DE365:DE368" si="2803">IFERROR(DC365*DD365/1000000,0)</f>
        <v>0</v>
      </c>
      <c r="DF365" s="430"/>
      <c r="DG365" s="429">
        <f t="shared" ref="DG365:DG368" si="2804">IFERROR(+DE365*DF365,"")</f>
        <v>0</v>
      </c>
      <c r="DH365" s="431"/>
      <c r="DI365" s="432"/>
      <c r="DJ365" s="432"/>
      <c r="DK365" s="429">
        <f t="shared" ref="DK365:DK368" si="2805">IFERROR(+(IF(DE365="","0",DE365))+(IF(DG365="","0",DG365))+(IF(DJ365="","0",DJ365)),"")</f>
        <v>0</v>
      </c>
      <c r="DL365" s="430">
        <v>0.294289866351475</v>
      </c>
      <c r="DM365" s="433">
        <f t="shared" ref="DM365:DM368" si="2806">IFERROR(+DL365*(DK365-DJ365),"")</f>
        <v>0</v>
      </c>
      <c r="DN365" s="434">
        <f t="shared" ref="DN365:DN368" si="2807">IFERROR(+(IF(DK365="","0",DK365))-(IF(DM365="","0",DM365)),"")</f>
        <v>0</v>
      </c>
      <c r="DO365" s="435"/>
      <c r="DP365" s="426">
        <v>1.0</v>
      </c>
      <c r="DQ365" s="427" t="s">
        <v>155</v>
      </c>
      <c r="DR365" s="428" t="s">
        <v>121</v>
      </c>
      <c r="DS365" s="428" t="s">
        <v>152</v>
      </c>
      <c r="DT365" s="429" t="str">
        <f>ADHB!DT365</f>
        <v/>
      </c>
      <c r="DU365" s="429"/>
      <c r="DV365" s="429">
        <f t="shared" ref="DV365:DV368" si="2808">IFERROR(DT365*DU365/1000000,0)</f>
        <v>0</v>
      </c>
      <c r="DW365" s="430"/>
      <c r="DX365" s="429">
        <f t="shared" ref="DX365:DX368" si="2809">IFERROR(+DV365*DW365,"")</f>
        <v>0</v>
      </c>
      <c r="DY365" s="431"/>
      <c r="DZ365" s="432"/>
      <c r="EA365" s="432"/>
      <c r="EB365" s="429">
        <f t="shared" ref="EB365:EB368" si="2810">IFERROR(+(IF(DV365="","0",DV365))+(IF(DX365="","0",DX365))+(IF(EA365="","0",EA365)),"")</f>
        <v>0</v>
      </c>
      <c r="EC365" s="430">
        <v>0.294289866351475</v>
      </c>
      <c r="ED365" s="433">
        <f t="shared" ref="ED365:ED368" si="2811">IFERROR(+EC365*(EB365-EA365),"")</f>
        <v>0</v>
      </c>
      <c r="EE365" s="434">
        <f t="shared" ref="EE365:EE368" si="2812">IFERROR(+(IF(EB365="","0",EB365))-(IF(ED365="","0",ED365)),"")</f>
        <v>0</v>
      </c>
      <c r="EF365" s="435"/>
      <c r="EG365" s="426">
        <v>1.0</v>
      </c>
      <c r="EH365" s="427" t="s">
        <v>155</v>
      </c>
      <c r="EI365" s="428" t="s">
        <v>121</v>
      </c>
      <c r="EJ365" s="428" t="s">
        <v>152</v>
      </c>
      <c r="EK365" s="429" t="str">
        <f>ADHB!EK365</f>
        <v/>
      </c>
      <c r="EL365" s="429"/>
      <c r="EM365" s="429">
        <f t="shared" ref="EM365:EM368" si="2813">IFERROR(EK365*EL365/1000000,0)</f>
        <v>0</v>
      </c>
      <c r="EN365" s="430"/>
      <c r="EO365" s="429">
        <f t="shared" ref="EO365:EO368" si="2814">IFERROR(+EM365*EN365,"")</f>
        <v>0</v>
      </c>
      <c r="EP365" s="431"/>
      <c r="EQ365" s="432"/>
      <c r="ER365" s="432"/>
      <c r="ES365" s="429">
        <f t="shared" ref="ES365:ES368" si="2815">IFERROR(+(IF(EM365="","0",EM365))+(IF(EO365="","0",EO365))+(IF(ER365="","0",ER365)),"")</f>
        <v>0</v>
      </c>
      <c r="ET365" s="430">
        <v>0.294289866351475</v>
      </c>
      <c r="EU365" s="433">
        <f t="shared" ref="EU365:EU368" si="2816">IFERROR(+ET365*(ES365-ER365),"")</f>
        <v>0</v>
      </c>
      <c r="EV365" s="434">
        <f t="shared" ref="EV365:EV368" si="2817">IFERROR(+(IF(ES365="","0",ES365))-(IF(EU365="","0",EU365)),"")</f>
        <v>0</v>
      </c>
      <c r="EW365" s="435"/>
      <c r="EX365" s="426">
        <v>1.0</v>
      </c>
      <c r="EY365" s="427" t="s">
        <v>155</v>
      </c>
      <c r="EZ365" s="428" t="s">
        <v>121</v>
      </c>
      <c r="FA365" s="428" t="s">
        <v>152</v>
      </c>
      <c r="FB365" s="429" t="str">
        <f>ADHB!FB365</f>
        <v/>
      </c>
      <c r="FC365" s="429"/>
      <c r="FD365" s="429">
        <f t="shared" ref="FD365:FD368" si="2818">IFERROR(FB365*FC365/1000000,0)</f>
        <v>0</v>
      </c>
      <c r="FE365" s="430"/>
      <c r="FF365" s="429">
        <f t="shared" ref="FF365:FF368" si="2819">IFERROR(+FD365*FE365,"")</f>
        <v>0</v>
      </c>
      <c r="FG365" s="431"/>
      <c r="FH365" s="432"/>
      <c r="FI365" s="432"/>
      <c r="FJ365" s="429">
        <f t="shared" ref="FJ365:FJ368" si="2820">IFERROR(+(IF(FD365="","0",FD365))+(IF(FF365="","0",FF365))+(IF(FI365="","0",FI365)),"")</f>
        <v>0</v>
      </c>
      <c r="FK365" s="430">
        <v>0.294289866351475</v>
      </c>
      <c r="FL365" s="433">
        <f t="shared" ref="FL365:FL368" si="2821">IFERROR(+FK365*(FJ365-FI365),"")</f>
        <v>0</v>
      </c>
      <c r="FM365" s="434">
        <f t="shared" ref="FM365:FM368" si="2822">IFERROR(+(IF(FJ365="","0",FJ365))-(IF(FL365="","0",FL365)),"")</f>
        <v>0</v>
      </c>
      <c r="FN365" s="435"/>
      <c r="FO365" s="426">
        <v>1.0</v>
      </c>
      <c r="FP365" s="427" t="s">
        <v>155</v>
      </c>
      <c r="FQ365" s="428" t="s">
        <v>121</v>
      </c>
      <c r="FR365" s="428" t="s">
        <v>152</v>
      </c>
      <c r="FS365" s="429" t="str">
        <f>ADHB!FS365</f>
        <v/>
      </c>
      <c r="FT365" s="429"/>
      <c r="FU365" s="429">
        <f t="shared" ref="FU365:FU368" si="2823">IFERROR(FS365*FT365/1000000,0)</f>
        <v>0</v>
      </c>
      <c r="FV365" s="430"/>
      <c r="FW365" s="429">
        <f t="shared" ref="FW365:FW368" si="2824">IFERROR(+FU365*FV365,"")</f>
        <v>0</v>
      </c>
      <c r="FX365" s="431"/>
      <c r="FY365" s="432"/>
      <c r="FZ365" s="432"/>
      <c r="GA365" s="429">
        <f t="shared" ref="GA365:GA368" si="2825">IFERROR(+(IF(FU365="","0",FU365))+(IF(FW365="","0",FW365))+(IF(FZ365="","0",FZ365)),"")</f>
        <v>0</v>
      </c>
      <c r="GB365" s="430">
        <v>0.294289866351475</v>
      </c>
      <c r="GC365" s="433">
        <f t="shared" ref="GC365:GC368" si="2826">IFERROR(+GB365*(GA365-FZ365),"")</f>
        <v>0</v>
      </c>
      <c r="GD365" s="434">
        <f t="shared" ref="GD365:GD368" si="2827">IFERROR(+(IF(GA365="","0",GA365))-(IF(GC365="","0",GC365)),"")</f>
        <v>0</v>
      </c>
      <c r="GE365" s="435"/>
      <c r="GF365" s="426">
        <v>1.0</v>
      </c>
      <c r="GG365" s="427" t="s">
        <v>155</v>
      </c>
      <c r="GH365" s="428" t="s">
        <v>121</v>
      </c>
      <c r="GI365" s="428" t="s">
        <v>152</v>
      </c>
      <c r="GJ365" s="429" t="str">
        <f>ADHB!GJ365</f>
        <v/>
      </c>
      <c r="GK365" s="429"/>
      <c r="GL365" s="429">
        <f t="shared" ref="GL365:GL368" si="2828">IFERROR(GJ365*GK365/1000000,0)</f>
        <v>0</v>
      </c>
      <c r="GM365" s="430"/>
      <c r="GN365" s="429">
        <f t="shared" ref="GN365:GN368" si="2829">IFERROR(+GL365*GM365,"")</f>
        <v>0</v>
      </c>
      <c r="GO365" s="431"/>
      <c r="GP365" s="432"/>
      <c r="GQ365" s="432"/>
      <c r="GR365" s="429">
        <f t="shared" ref="GR365:GR368" si="2830">IFERROR(+(IF(GL365="","0",GL365))+(IF(GN365="","0",GN365))+(IF(GQ365="","0",GQ365)),"")</f>
        <v>0</v>
      </c>
      <c r="GS365" s="430">
        <v>0.294289866351475</v>
      </c>
      <c r="GT365" s="433">
        <f t="shared" ref="GT365:GT368" si="2831">IFERROR(+GS365*(GR365-GQ365),"")</f>
        <v>0</v>
      </c>
      <c r="GU365" s="434">
        <f t="shared" ref="GU365:GU368" si="2832">IFERROR(+(IF(GR365="","0",GR365))-(IF(GT365="","0",GT365)),"")</f>
        <v>0</v>
      </c>
      <c r="GV365" s="435"/>
      <c r="GW365" s="426">
        <v>1.0</v>
      </c>
      <c r="GX365" s="427" t="s">
        <v>155</v>
      </c>
      <c r="GY365" s="428" t="s">
        <v>121</v>
      </c>
      <c r="GZ365" s="428" t="s">
        <v>152</v>
      </c>
      <c r="HA365" s="429" t="str">
        <f>ADHB!HA365</f>
        <v/>
      </c>
      <c r="HB365" s="429"/>
      <c r="HC365" s="429">
        <f t="shared" ref="HC365:HC368" si="2833">IFERROR(HA365*HB365/1000000,0)</f>
        <v>0</v>
      </c>
      <c r="HD365" s="430"/>
      <c r="HE365" s="429">
        <f t="shared" ref="HE365:HE368" si="2834">IFERROR(+HC365*HD365,"")</f>
        <v>0</v>
      </c>
      <c r="HF365" s="431"/>
      <c r="HG365" s="432"/>
      <c r="HH365" s="432"/>
      <c r="HI365" s="429">
        <f t="shared" ref="HI365:HI368" si="2835">IFERROR(+(IF(HC365="","0",HC365))+(IF(HE365="","0",HE365))+(IF(HH365="","0",HH365)),"")</f>
        <v>0</v>
      </c>
      <c r="HJ365" s="430">
        <v>0.294289866351475</v>
      </c>
      <c r="HK365" s="433">
        <f t="shared" ref="HK365:HK368" si="2836">IFERROR(+HJ365*(HI365-HH365),"")</f>
        <v>0</v>
      </c>
      <c r="HL365" s="434">
        <f t="shared" ref="HL365:HL368" si="2837">IFERROR(+(IF(HI365="","0",HI365))-(IF(HK365="","0",HK365)),"")</f>
        <v>0</v>
      </c>
      <c r="HM365" s="435"/>
      <c r="HN365" s="426">
        <v>1.0</v>
      </c>
      <c r="HO365" s="427" t="s">
        <v>155</v>
      </c>
      <c r="HP365" s="428" t="s">
        <v>121</v>
      </c>
      <c r="HQ365" s="428" t="s">
        <v>152</v>
      </c>
      <c r="HR365" s="429" t="str">
        <f>ADHB!HR365</f>
        <v/>
      </c>
      <c r="HS365" s="429"/>
      <c r="HT365" s="429">
        <f t="shared" ref="HT365:HT368" si="2838">IFERROR(HR365*HS365/1000000,0)</f>
        <v>0</v>
      </c>
      <c r="HU365" s="430"/>
      <c r="HV365" s="429">
        <f t="shared" ref="HV365:HV368" si="2839">IFERROR(+HT365*HU365,"")</f>
        <v>0</v>
      </c>
      <c r="HW365" s="431"/>
      <c r="HX365" s="432"/>
      <c r="HY365" s="432"/>
      <c r="HZ365" s="429">
        <f t="shared" ref="HZ365:HZ368" si="2840">IFERROR(+(IF(HT365="","0",HT365))+(IF(HV365="","0",HV365))+(IF(HY365="","0",HY365)),"")</f>
        <v>0</v>
      </c>
      <c r="IA365" s="430">
        <v>0.294289866351475</v>
      </c>
      <c r="IB365" s="433">
        <f t="shared" ref="IB365:IB368" si="2841">IFERROR(+IA365*(HZ365-HY365),"")</f>
        <v>0</v>
      </c>
      <c r="IC365" s="434">
        <f t="shared" ref="IC365:IC368" si="2842">IFERROR(+(IF(HZ365="","0",HZ365))-(IF(IB365="","0",IB365)),"")</f>
        <v>0</v>
      </c>
      <c r="ID365" s="435"/>
      <c r="IE365" s="426">
        <v>1.0</v>
      </c>
      <c r="IF365" s="427" t="s">
        <v>155</v>
      </c>
      <c r="IG365" s="428" t="s">
        <v>121</v>
      </c>
      <c r="IH365" s="428" t="s">
        <v>152</v>
      </c>
      <c r="II365" s="429" t="str">
        <f>ADHB!II365</f>
        <v/>
      </c>
      <c r="IJ365" s="429"/>
      <c r="IK365" s="429">
        <f t="shared" ref="IK365:IK368" si="2843">IFERROR(II365*IJ365/1000000,0)</f>
        <v>0</v>
      </c>
      <c r="IL365" s="430"/>
      <c r="IM365" s="429">
        <f t="shared" ref="IM365:IM368" si="2844">IFERROR(+IK365*IL365,"")</f>
        <v>0</v>
      </c>
      <c r="IN365" s="431"/>
      <c r="IO365" s="432"/>
      <c r="IP365" s="432"/>
      <c r="IQ365" s="429">
        <f t="shared" ref="IQ365:IQ368" si="2845">IFERROR(+(IF(IK365="","0",IK365))+(IF(IM365="","0",IM365))+(IF(IP365="","0",IP365)),"")</f>
        <v>0</v>
      </c>
      <c r="IR365" s="430">
        <v>0.294289866351475</v>
      </c>
      <c r="IS365" s="433">
        <f t="shared" ref="IS365:IS368" si="2846">IFERROR(+IR365*(IQ365-IP365),"")</f>
        <v>0</v>
      </c>
      <c r="IT365" s="434">
        <f t="shared" ref="IT365:IT368" si="2847">IFERROR(+(IF(IQ365="","0",IQ365))-(IF(IS365="","0",IS365)),"")</f>
        <v>0</v>
      </c>
      <c r="IU365" s="435"/>
      <c r="IV365" s="426">
        <v>1.0</v>
      </c>
      <c r="IW365" s="427" t="s">
        <v>155</v>
      </c>
      <c r="IX365" s="428" t="s">
        <v>121</v>
      </c>
      <c r="IY365" s="428" t="s">
        <v>152</v>
      </c>
      <c r="IZ365" s="429" t="str">
        <f>ADHB!IZ365</f>
        <v/>
      </c>
      <c r="JA365" s="429"/>
      <c r="JB365" s="429">
        <f t="shared" ref="JB365:JB368" si="2848">IFERROR(IZ365*JA365/1000000,0)</f>
        <v>0</v>
      </c>
      <c r="JC365" s="430"/>
      <c r="JD365" s="429">
        <f t="shared" ref="JD365:JD368" si="2849">IFERROR(+JB365*JC365,"")</f>
        <v>0</v>
      </c>
      <c r="JE365" s="431"/>
      <c r="JF365" s="432"/>
      <c r="JG365" s="432"/>
      <c r="JH365" s="429">
        <f t="shared" ref="JH365:JH368" si="2850">IFERROR(+(IF(JB365="","0",JB365))+(IF(JD365="","0",JD365))+(IF(JG365="","0",JG365)),"")</f>
        <v>0</v>
      </c>
      <c r="JI365" s="430">
        <v>0.294289866351475</v>
      </c>
      <c r="JJ365" s="433">
        <f t="shared" ref="JJ365:JJ368" si="2851">IFERROR(+JI365*(JH365-JG365),"")</f>
        <v>0</v>
      </c>
      <c r="JK365" s="434">
        <f t="shared" ref="JK365:JK368" si="2852">IFERROR(+(IF(JH365="","0",JH365))-(IF(JJ365="","0",JJ365)),"")</f>
        <v>0</v>
      </c>
      <c r="JL365" s="435"/>
      <c r="JM365" s="426">
        <v>1.0</v>
      </c>
      <c r="JN365" s="427" t="s">
        <v>155</v>
      </c>
      <c r="JO365" s="428" t="s">
        <v>121</v>
      </c>
      <c r="JP365" s="428" t="s">
        <v>152</v>
      </c>
      <c r="JQ365" s="429" t="str">
        <f>ADHB!KY365</f>
        <v/>
      </c>
      <c r="JR365" s="429"/>
      <c r="JS365" s="429">
        <f t="shared" ref="JS365:JS368" si="2853">IFERROR(JQ365*JR365/1000000,0)</f>
        <v>0</v>
      </c>
      <c r="JT365" s="430"/>
      <c r="JU365" s="429">
        <f t="shared" ref="JU365:JU368" si="2854">IFERROR(+JS365*JT365,"")</f>
        <v>0</v>
      </c>
      <c r="JV365" s="431"/>
      <c r="JW365" s="432"/>
      <c r="JX365" s="432"/>
      <c r="JY365" s="429">
        <f t="shared" ref="JY365:JY368" si="2855">IFERROR(+(IF(JS365="","0",JS365))+(IF(JU365="","0",JU365))+(IF(JX365="","0",JX365)),"")</f>
        <v>0</v>
      </c>
      <c r="JZ365" s="430">
        <v>0.294289866351475</v>
      </c>
      <c r="KA365" s="433">
        <f t="shared" ref="KA365:KA368" si="2856">IFERROR(+JZ365*(JY365-JX365),"")</f>
        <v>0</v>
      </c>
      <c r="KB365" s="434">
        <f t="shared" ref="KB365:KB368" si="2857">IFERROR(+(IF(JY365="","0",JY365))-(IF(KA365="","0",KA365)),"")</f>
        <v>0</v>
      </c>
      <c r="KC365" s="435"/>
      <c r="KD365" s="426">
        <v>1.0</v>
      </c>
      <c r="KE365" s="427" t="s">
        <v>155</v>
      </c>
      <c r="KF365" s="428" t="s">
        <v>121</v>
      </c>
      <c r="KG365" s="428" t="s">
        <v>152</v>
      </c>
      <c r="KH365" s="429" t="str">
        <f>ADHB!LP365</f>
        <v/>
      </c>
      <c r="KI365" s="429"/>
      <c r="KJ365" s="429">
        <f t="shared" ref="KJ365:KJ368" si="2858">IFERROR(KH365*KI365/1000000,0)</f>
        <v>0</v>
      </c>
      <c r="KK365" s="430"/>
      <c r="KL365" s="429">
        <f t="shared" ref="KL365:KL368" si="2859">IFERROR(+KJ365*KK365,"")</f>
        <v>0</v>
      </c>
      <c r="KM365" s="431"/>
      <c r="KN365" s="432"/>
      <c r="KO365" s="432"/>
      <c r="KP365" s="429">
        <f t="shared" ref="KP365:KP368" si="2860">IFERROR(+(IF(KJ365="","0",KJ365))+(IF(KL365="","0",KL365))+(IF(KO365="","0",KO365)),"")</f>
        <v>0</v>
      </c>
      <c r="KQ365" s="430">
        <v>0.294289866351475</v>
      </c>
      <c r="KR365" s="433">
        <f t="shared" ref="KR365:KR368" si="2861">IFERROR(+KQ365*(KP365-KO365),"")</f>
        <v>0</v>
      </c>
      <c r="KS365" s="434">
        <f t="shared" ref="KS365:KS368" si="2862">IFERROR(+(IF(KP365="","0",KP365))-(IF(KR365="","0",KR365)),"")</f>
        <v>0</v>
      </c>
      <c r="KT365" s="435"/>
      <c r="KU365" s="436"/>
    </row>
    <row r="366" ht="15.75" customHeight="1">
      <c r="A366" s="426">
        <v>2.0</v>
      </c>
      <c r="B366" s="427" t="s">
        <v>156</v>
      </c>
      <c r="C366" s="428" t="s">
        <v>121</v>
      </c>
      <c r="D366" s="428" t="s">
        <v>152</v>
      </c>
      <c r="E366" s="429" t="str">
        <f>ADHB!E366</f>
        <v/>
      </c>
      <c r="F366" s="429"/>
      <c r="G366" s="429">
        <f t="shared" si="2773"/>
        <v>0</v>
      </c>
      <c r="H366" s="430"/>
      <c r="I366" s="429">
        <f t="shared" si="2774"/>
        <v>0</v>
      </c>
      <c r="J366" s="431"/>
      <c r="K366" s="432"/>
      <c r="L366" s="432"/>
      <c r="M366" s="429">
        <f t="shared" si="2775"/>
        <v>0</v>
      </c>
      <c r="N366" s="430">
        <v>0.294289866351475</v>
      </c>
      <c r="O366" s="433">
        <f t="shared" si="2776"/>
        <v>0</v>
      </c>
      <c r="P366" s="434">
        <f t="shared" si="2777"/>
        <v>0</v>
      </c>
      <c r="Q366" s="435"/>
      <c r="R366" s="426">
        <v>2.0</v>
      </c>
      <c r="S366" s="427" t="s">
        <v>156</v>
      </c>
      <c r="T366" s="428" t="s">
        <v>121</v>
      </c>
      <c r="U366" s="428" t="s">
        <v>152</v>
      </c>
      <c r="V366" s="429" t="str">
        <f>ADHB!V366</f>
        <v/>
      </c>
      <c r="W366" s="429"/>
      <c r="X366" s="429">
        <f t="shared" si="2778"/>
        <v>0</v>
      </c>
      <c r="Y366" s="430"/>
      <c r="Z366" s="429">
        <f t="shared" si="2779"/>
        <v>0</v>
      </c>
      <c r="AA366" s="431"/>
      <c r="AB366" s="432"/>
      <c r="AC366" s="432"/>
      <c r="AD366" s="429">
        <f t="shared" si="2780"/>
        <v>0</v>
      </c>
      <c r="AE366" s="430">
        <v>0.294289866351475</v>
      </c>
      <c r="AF366" s="433">
        <f t="shared" si="2781"/>
        <v>0</v>
      </c>
      <c r="AG366" s="434">
        <f t="shared" si="2782"/>
        <v>0</v>
      </c>
      <c r="AH366" s="435"/>
      <c r="AI366" s="426">
        <v>2.0</v>
      </c>
      <c r="AJ366" s="427" t="s">
        <v>156</v>
      </c>
      <c r="AK366" s="428" t="s">
        <v>121</v>
      </c>
      <c r="AL366" s="428" t="s">
        <v>152</v>
      </c>
      <c r="AM366" s="429" t="str">
        <f>ADHB!AM366</f>
        <v/>
      </c>
      <c r="AN366" s="429"/>
      <c r="AO366" s="429">
        <f t="shared" si="2783"/>
        <v>0</v>
      </c>
      <c r="AP366" s="430"/>
      <c r="AQ366" s="429">
        <f t="shared" si="2784"/>
        <v>0</v>
      </c>
      <c r="AR366" s="431"/>
      <c r="AS366" s="432"/>
      <c r="AT366" s="432"/>
      <c r="AU366" s="429">
        <f t="shared" si="2785"/>
        <v>0</v>
      </c>
      <c r="AV366" s="430">
        <v>0.294289866351475</v>
      </c>
      <c r="AW366" s="433">
        <f t="shared" si="2786"/>
        <v>0</v>
      </c>
      <c r="AX366" s="434">
        <f t="shared" si="2787"/>
        <v>0</v>
      </c>
      <c r="AY366" s="435"/>
      <c r="AZ366" s="426">
        <v>2.0</v>
      </c>
      <c r="BA366" s="427" t="s">
        <v>156</v>
      </c>
      <c r="BB366" s="428" t="s">
        <v>121</v>
      </c>
      <c r="BC366" s="428" t="s">
        <v>152</v>
      </c>
      <c r="BD366" s="429" t="str">
        <f>ADHB!BD366</f>
        <v/>
      </c>
      <c r="BE366" s="429"/>
      <c r="BF366" s="429">
        <f t="shared" si="2788"/>
        <v>0</v>
      </c>
      <c r="BG366" s="430"/>
      <c r="BH366" s="429">
        <f t="shared" si="2789"/>
        <v>0</v>
      </c>
      <c r="BI366" s="431"/>
      <c r="BJ366" s="432"/>
      <c r="BK366" s="432"/>
      <c r="BL366" s="429">
        <f t="shared" si="2790"/>
        <v>0</v>
      </c>
      <c r="BM366" s="430">
        <v>0.294289866351475</v>
      </c>
      <c r="BN366" s="433">
        <f t="shared" si="2791"/>
        <v>0</v>
      </c>
      <c r="BO366" s="434">
        <f t="shared" si="2792"/>
        <v>0</v>
      </c>
      <c r="BP366" s="435"/>
      <c r="BQ366" s="426">
        <v>2.0</v>
      </c>
      <c r="BR366" s="427" t="s">
        <v>156</v>
      </c>
      <c r="BS366" s="428" t="s">
        <v>121</v>
      </c>
      <c r="BT366" s="428" t="s">
        <v>152</v>
      </c>
      <c r="BU366" s="429" t="str">
        <f>ADHB!BU366</f>
        <v/>
      </c>
      <c r="BV366" s="429"/>
      <c r="BW366" s="429">
        <f t="shared" si="2793"/>
        <v>0</v>
      </c>
      <c r="BX366" s="430"/>
      <c r="BY366" s="429">
        <f t="shared" si="2794"/>
        <v>0</v>
      </c>
      <c r="BZ366" s="431"/>
      <c r="CA366" s="432"/>
      <c r="CB366" s="432"/>
      <c r="CC366" s="429">
        <f t="shared" si="2795"/>
        <v>0</v>
      </c>
      <c r="CD366" s="430">
        <v>0.294289866351475</v>
      </c>
      <c r="CE366" s="433">
        <f t="shared" si="2796"/>
        <v>0</v>
      </c>
      <c r="CF366" s="434">
        <f t="shared" si="2797"/>
        <v>0</v>
      </c>
      <c r="CG366" s="435"/>
      <c r="CH366" s="426">
        <v>2.0</v>
      </c>
      <c r="CI366" s="427" t="s">
        <v>156</v>
      </c>
      <c r="CJ366" s="428" t="s">
        <v>121</v>
      </c>
      <c r="CK366" s="428" t="s">
        <v>152</v>
      </c>
      <c r="CL366" s="429" t="str">
        <f>ADHB!CL366</f>
        <v/>
      </c>
      <c r="CM366" s="429"/>
      <c r="CN366" s="429">
        <f t="shared" si="2798"/>
        <v>0</v>
      </c>
      <c r="CO366" s="430"/>
      <c r="CP366" s="429">
        <f t="shared" si="2799"/>
        <v>0</v>
      </c>
      <c r="CQ366" s="431"/>
      <c r="CR366" s="432"/>
      <c r="CS366" s="432"/>
      <c r="CT366" s="429">
        <f t="shared" si="2800"/>
        <v>0</v>
      </c>
      <c r="CU366" s="430">
        <v>0.294289866351475</v>
      </c>
      <c r="CV366" s="433">
        <f t="shared" si="2801"/>
        <v>0</v>
      </c>
      <c r="CW366" s="434">
        <f t="shared" si="2802"/>
        <v>0</v>
      </c>
      <c r="CX366" s="435"/>
      <c r="CY366" s="426">
        <v>2.0</v>
      </c>
      <c r="CZ366" s="427" t="s">
        <v>156</v>
      </c>
      <c r="DA366" s="428" t="s">
        <v>121</v>
      </c>
      <c r="DB366" s="428" t="s">
        <v>152</v>
      </c>
      <c r="DC366" s="429" t="str">
        <f>ADHB!DC366</f>
        <v/>
      </c>
      <c r="DD366" s="429"/>
      <c r="DE366" s="429">
        <f t="shared" si="2803"/>
        <v>0</v>
      </c>
      <c r="DF366" s="430"/>
      <c r="DG366" s="429">
        <f t="shared" si="2804"/>
        <v>0</v>
      </c>
      <c r="DH366" s="431"/>
      <c r="DI366" s="432"/>
      <c r="DJ366" s="432"/>
      <c r="DK366" s="429">
        <f t="shared" si="2805"/>
        <v>0</v>
      </c>
      <c r="DL366" s="430">
        <v>0.294289866351475</v>
      </c>
      <c r="DM366" s="433">
        <f t="shared" si="2806"/>
        <v>0</v>
      </c>
      <c r="DN366" s="434">
        <f t="shared" si="2807"/>
        <v>0</v>
      </c>
      <c r="DO366" s="435"/>
      <c r="DP366" s="426">
        <v>2.0</v>
      </c>
      <c r="DQ366" s="427" t="s">
        <v>156</v>
      </c>
      <c r="DR366" s="428" t="s">
        <v>121</v>
      </c>
      <c r="DS366" s="428" t="s">
        <v>152</v>
      </c>
      <c r="DT366" s="429" t="str">
        <f>ADHB!DT366</f>
        <v/>
      </c>
      <c r="DU366" s="429"/>
      <c r="DV366" s="429">
        <f t="shared" si="2808"/>
        <v>0</v>
      </c>
      <c r="DW366" s="430"/>
      <c r="DX366" s="429">
        <f t="shared" si="2809"/>
        <v>0</v>
      </c>
      <c r="DY366" s="431"/>
      <c r="DZ366" s="432"/>
      <c r="EA366" s="432"/>
      <c r="EB366" s="429">
        <f t="shared" si="2810"/>
        <v>0</v>
      </c>
      <c r="EC366" s="430">
        <v>0.294289866351475</v>
      </c>
      <c r="ED366" s="433">
        <f t="shared" si="2811"/>
        <v>0</v>
      </c>
      <c r="EE366" s="434">
        <f t="shared" si="2812"/>
        <v>0</v>
      </c>
      <c r="EF366" s="435"/>
      <c r="EG366" s="426">
        <v>2.0</v>
      </c>
      <c r="EH366" s="427" t="s">
        <v>156</v>
      </c>
      <c r="EI366" s="428" t="s">
        <v>121</v>
      </c>
      <c r="EJ366" s="428" t="s">
        <v>152</v>
      </c>
      <c r="EK366" s="429" t="str">
        <f>ADHB!EK366</f>
        <v/>
      </c>
      <c r="EL366" s="429"/>
      <c r="EM366" s="429">
        <f t="shared" si="2813"/>
        <v>0</v>
      </c>
      <c r="EN366" s="430"/>
      <c r="EO366" s="429">
        <f t="shared" si="2814"/>
        <v>0</v>
      </c>
      <c r="EP366" s="431"/>
      <c r="EQ366" s="432"/>
      <c r="ER366" s="432"/>
      <c r="ES366" s="429">
        <f t="shared" si="2815"/>
        <v>0</v>
      </c>
      <c r="ET366" s="430">
        <v>0.294289866351475</v>
      </c>
      <c r="EU366" s="433">
        <f t="shared" si="2816"/>
        <v>0</v>
      </c>
      <c r="EV366" s="434">
        <f t="shared" si="2817"/>
        <v>0</v>
      </c>
      <c r="EW366" s="435"/>
      <c r="EX366" s="426">
        <v>2.0</v>
      </c>
      <c r="EY366" s="427" t="s">
        <v>156</v>
      </c>
      <c r="EZ366" s="428" t="s">
        <v>121</v>
      </c>
      <c r="FA366" s="428" t="s">
        <v>152</v>
      </c>
      <c r="FB366" s="429" t="str">
        <f>ADHB!FB366</f>
        <v/>
      </c>
      <c r="FC366" s="429"/>
      <c r="FD366" s="429">
        <f t="shared" si="2818"/>
        <v>0</v>
      </c>
      <c r="FE366" s="430"/>
      <c r="FF366" s="429">
        <f t="shared" si="2819"/>
        <v>0</v>
      </c>
      <c r="FG366" s="431"/>
      <c r="FH366" s="432"/>
      <c r="FI366" s="432"/>
      <c r="FJ366" s="429">
        <f t="shared" si="2820"/>
        <v>0</v>
      </c>
      <c r="FK366" s="430">
        <v>0.294289866351475</v>
      </c>
      <c r="FL366" s="433">
        <f t="shared" si="2821"/>
        <v>0</v>
      </c>
      <c r="FM366" s="434">
        <f t="shared" si="2822"/>
        <v>0</v>
      </c>
      <c r="FN366" s="435"/>
      <c r="FO366" s="426">
        <v>2.0</v>
      </c>
      <c r="FP366" s="427" t="s">
        <v>156</v>
      </c>
      <c r="FQ366" s="428" t="s">
        <v>121</v>
      </c>
      <c r="FR366" s="428" t="s">
        <v>152</v>
      </c>
      <c r="FS366" s="429" t="str">
        <f>ADHB!FS366</f>
        <v/>
      </c>
      <c r="FT366" s="429"/>
      <c r="FU366" s="429">
        <f t="shared" si="2823"/>
        <v>0</v>
      </c>
      <c r="FV366" s="430"/>
      <c r="FW366" s="429">
        <f t="shared" si="2824"/>
        <v>0</v>
      </c>
      <c r="FX366" s="431"/>
      <c r="FY366" s="432"/>
      <c r="FZ366" s="432"/>
      <c r="GA366" s="429">
        <f t="shared" si="2825"/>
        <v>0</v>
      </c>
      <c r="GB366" s="430">
        <v>0.294289866351475</v>
      </c>
      <c r="GC366" s="433">
        <f t="shared" si="2826"/>
        <v>0</v>
      </c>
      <c r="GD366" s="434">
        <f t="shared" si="2827"/>
        <v>0</v>
      </c>
      <c r="GE366" s="435"/>
      <c r="GF366" s="426">
        <v>2.0</v>
      </c>
      <c r="GG366" s="427" t="s">
        <v>156</v>
      </c>
      <c r="GH366" s="428" t="s">
        <v>121</v>
      </c>
      <c r="GI366" s="428" t="s">
        <v>152</v>
      </c>
      <c r="GJ366" s="429" t="str">
        <f>ADHB!GJ366</f>
        <v/>
      </c>
      <c r="GK366" s="429"/>
      <c r="GL366" s="429">
        <f t="shared" si="2828"/>
        <v>0</v>
      </c>
      <c r="GM366" s="430"/>
      <c r="GN366" s="429">
        <f t="shared" si="2829"/>
        <v>0</v>
      </c>
      <c r="GO366" s="431"/>
      <c r="GP366" s="432"/>
      <c r="GQ366" s="432"/>
      <c r="GR366" s="429">
        <f t="shared" si="2830"/>
        <v>0</v>
      </c>
      <c r="GS366" s="430">
        <v>0.294289866351475</v>
      </c>
      <c r="GT366" s="433">
        <f t="shared" si="2831"/>
        <v>0</v>
      </c>
      <c r="GU366" s="434">
        <f t="shared" si="2832"/>
        <v>0</v>
      </c>
      <c r="GV366" s="435"/>
      <c r="GW366" s="426">
        <v>2.0</v>
      </c>
      <c r="GX366" s="427" t="s">
        <v>156</v>
      </c>
      <c r="GY366" s="428" t="s">
        <v>121</v>
      </c>
      <c r="GZ366" s="428" t="s">
        <v>152</v>
      </c>
      <c r="HA366" s="429" t="str">
        <f>ADHB!HA366</f>
        <v/>
      </c>
      <c r="HB366" s="429"/>
      <c r="HC366" s="429">
        <f t="shared" si="2833"/>
        <v>0</v>
      </c>
      <c r="HD366" s="430"/>
      <c r="HE366" s="429">
        <f t="shared" si="2834"/>
        <v>0</v>
      </c>
      <c r="HF366" s="431"/>
      <c r="HG366" s="432"/>
      <c r="HH366" s="432"/>
      <c r="HI366" s="429">
        <f t="shared" si="2835"/>
        <v>0</v>
      </c>
      <c r="HJ366" s="430">
        <v>0.294289866351475</v>
      </c>
      <c r="HK366" s="433">
        <f t="shared" si="2836"/>
        <v>0</v>
      </c>
      <c r="HL366" s="434">
        <f t="shared" si="2837"/>
        <v>0</v>
      </c>
      <c r="HM366" s="435"/>
      <c r="HN366" s="426">
        <v>2.0</v>
      </c>
      <c r="HO366" s="427" t="s">
        <v>156</v>
      </c>
      <c r="HP366" s="428" t="s">
        <v>121</v>
      </c>
      <c r="HQ366" s="428" t="s">
        <v>152</v>
      </c>
      <c r="HR366" s="429" t="str">
        <f>ADHB!HR366</f>
        <v/>
      </c>
      <c r="HS366" s="429"/>
      <c r="HT366" s="429">
        <f t="shared" si="2838"/>
        <v>0</v>
      </c>
      <c r="HU366" s="430"/>
      <c r="HV366" s="429">
        <f t="shared" si="2839"/>
        <v>0</v>
      </c>
      <c r="HW366" s="431"/>
      <c r="HX366" s="432"/>
      <c r="HY366" s="432"/>
      <c r="HZ366" s="429">
        <f t="shared" si="2840"/>
        <v>0</v>
      </c>
      <c r="IA366" s="430">
        <v>0.294289866351475</v>
      </c>
      <c r="IB366" s="433">
        <f t="shared" si="2841"/>
        <v>0</v>
      </c>
      <c r="IC366" s="434">
        <f t="shared" si="2842"/>
        <v>0</v>
      </c>
      <c r="ID366" s="435"/>
      <c r="IE366" s="426">
        <v>2.0</v>
      </c>
      <c r="IF366" s="427" t="s">
        <v>156</v>
      </c>
      <c r="IG366" s="428" t="s">
        <v>121</v>
      </c>
      <c r="IH366" s="428" t="s">
        <v>152</v>
      </c>
      <c r="II366" s="429" t="str">
        <f>ADHB!II366</f>
        <v/>
      </c>
      <c r="IJ366" s="429"/>
      <c r="IK366" s="429">
        <f t="shared" si="2843"/>
        <v>0</v>
      </c>
      <c r="IL366" s="430"/>
      <c r="IM366" s="429">
        <f t="shared" si="2844"/>
        <v>0</v>
      </c>
      <c r="IN366" s="431"/>
      <c r="IO366" s="432"/>
      <c r="IP366" s="432"/>
      <c r="IQ366" s="429">
        <f t="shared" si="2845"/>
        <v>0</v>
      </c>
      <c r="IR366" s="430">
        <v>0.294289866351475</v>
      </c>
      <c r="IS366" s="433">
        <f t="shared" si="2846"/>
        <v>0</v>
      </c>
      <c r="IT366" s="434">
        <f t="shared" si="2847"/>
        <v>0</v>
      </c>
      <c r="IU366" s="435"/>
      <c r="IV366" s="426">
        <v>2.0</v>
      </c>
      <c r="IW366" s="427" t="s">
        <v>156</v>
      </c>
      <c r="IX366" s="428" t="s">
        <v>121</v>
      </c>
      <c r="IY366" s="428" t="s">
        <v>152</v>
      </c>
      <c r="IZ366" s="429" t="str">
        <f>ADHB!IZ366</f>
        <v/>
      </c>
      <c r="JA366" s="429"/>
      <c r="JB366" s="429">
        <f t="shared" si="2848"/>
        <v>0</v>
      </c>
      <c r="JC366" s="430"/>
      <c r="JD366" s="429">
        <f t="shared" si="2849"/>
        <v>0</v>
      </c>
      <c r="JE366" s="431"/>
      <c r="JF366" s="432"/>
      <c r="JG366" s="432"/>
      <c r="JH366" s="429">
        <f t="shared" si="2850"/>
        <v>0</v>
      </c>
      <c r="JI366" s="430">
        <v>0.294289866351475</v>
      </c>
      <c r="JJ366" s="433">
        <f t="shared" si="2851"/>
        <v>0</v>
      </c>
      <c r="JK366" s="434">
        <f t="shared" si="2852"/>
        <v>0</v>
      </c>
      <c r="JL366" s="435"/>
      <c r="JM366" s="426">
        <v>2.0</v>
      </c>
      <c r="JN366" s="427" t="s">
        <v>156</v>
      </c>
      <c r="JO366" s="428" t="s">
        <v>121</v>
      </c>
      <c r="JP366" s="428" t="s">
        <v>152</v>
      </c>
      <c r="JQ366" s="429" t="str">
        <f>ADHB!KY366</f>
        <v/>
      </c>
      <c r="JR366" s="429"/>
      <c r="JS366" s="429">
        <f t="shared" si="2853"/>
        <v>0</v>
      </c>
      <c r="JT366" s="430"/>
      <c r="JU366" s="429">
        <f t="shared" si="2854"/>
        <v>0</v>
      </c>
      <c r="JV366" s="431"/>
      <c r="JW366" s="432"/>
      <c r="JX366" s="432"/>
      <c r="JY366" s="429">
        <f t="shared" si="2855"/>
        <v>0</v>
      </c>
      <c r="JZ366" s="430">
        <v>0.294289866351475</v>
      </c>
      <c r="KA366" s="433">
        <f t="shared" si="2856"/>
        <v>0</v>
      </c>
      <c r="KB366" s="434">
        <f t="shared" si="2857"/>
        <v>0</v>
      </c>
      <c r="KC366" s="435"/>
      <c r="KD366" s="426">
        <v>2.0</v>
      </c>
      <c r="KE366" s="427" t="s">
        <v>156</v>
      </c>
      <c r="KF366" s="428" t="s">
        <v>121</v>
      </c>
      <c r="KG366" s="428" t="s">
        <v>152</v>
      </c>
      <c r="KH366" s="429" t="str">
        <f>ADHB!LP366</f>
        <v/>
      </c>
      <c r="KI366" s="429"/>
      <c r="KJ366" s="429">
        <f t="shared" si="2858"/>
        <v>0</v>
      </c>
      <c r="KK366" s="430"/>
      <c r="KL366" s="429">
        <f t="shared" si="2859"/>
        <v>0</v>
      </c>
      <c r="KM366" s="431"/>
      <c r="KN366" s="432"/>
      <c r="KO366" s="432"/>
      <c r="KP366" s="429">
        <f t="shared" si="2860"/>
        <v>0</v>
      </c>
      <c r="KQ366" s="430">
        <v>0.294289866351475</v>
      </c>
      <c r="KR366" s="433">
        <f t="shared" si="2861"/>
        <v>0</v>
      </c>
      <c r="KS366" s="434">
        <f t="shared" si="2862"/>
        <v>0</v>
      </c>
      <c r="KT366" s="435"/>
      <c r="KU366" s="436"/>
    </row>
    <row r="367" ht="15.75" customHeight="1">
      <c r="A367" s="426">
        <v>3.0</v>
      </c>
      <c r="B367" s="427" t="s">
        <v>157</v>
      </c>
      <c r="C367" s="428" t="s">
        <v>121</v>
      </c>
      <c r="D367" s="428" t="s">
        <v>152</v>
      </c>
      <c r="E367" s="429" t="str">
        <f>ADHB!E367</f>
        <v/>
      </c>
      <c r="F367" s="429"/>
      <c r="G367" s="429">
        <f t="shared" si="2773"/>
        <v>0</v>
      </c>
      <c r="H367" s="430"/>
      <c r="I367" s="429">
        <f t="shared" si="2774"/>
        <v>0</v>
      </c>
      <c r="J367" s="431"/>
      <c r="K367" s="432"/>
      <c r="L367" s="432"/>
      <c r="M367" s="429">
        <f t="shared" si="2775"/>
        <v>0</v>
      </c>
      <c r="N367" s="430">
        <v>0.294289866351475</v>
      </c>
      <c r="O367" s="433">
        <f t="shared" si="2776"/>
        <v>0</v>
      </c>
      <c r="P367" s="434">
        <f t="shared" si="2777"/>
        <v>0</v>
      </c>
      <c r="Q367" s="435"/>
      <c r="R367" s="426">
        <v>3.0</v>
      </c>
      <c r="S367" s="427" t="s">
        <v>157</v>
      </c>
      <c r="T367" s="428" t="s">
        <v>121</v>
      </c>
      <c r="U367" s="428" t="s">
        <v>152</v>
      </c>
      <c r="V367" s="429" t="str">
        <f>ADHB!V367</f>
        <v/>
      </c>
      <c r="W367" s="429"/>
      <c r="X367" s="429">
        <f t="shared" si="2778"/>
        <v>0</v>
      </c>
      <c r="Y367" s="430"/>
      <c r="Z367" s="429">
        <f t="shared" si="2779"/>
        <v>0</v>
      </c>
      <c r="AA367" s="431"/>
      <c r="AB367" s="432"/>
      <c r="AC367" s="432"/>
      <c r="AD367" s="429">
        <f t="shared" si="2780"/>
        <v>0</v>
      </c>
      <c r="AE367" s="430">
        <v>0.294289866351475</v>
      </c>
      <c r="AF367" s="433">
        <f t="shared" si="2781"/>
        <v>0</v>
      </c>
      <c r="AG367" s="434">
        <f t="shared" si="2782"/>
        <v>0</v>
      </c>
      <c r="AH367" s="435"/>
      <c r="AI367" s="426">
        <v>3.0</v>
      </c>
      <c r="AJ367" s="427" t="s">
        <v>157</v>
      </c>
      <c r="AK367" s="428" t="s">
        <v>121</v>
      </c>
      <c r="AL367" s="428" t="s">
        <v>152</v>
      </c>
      <c r="AM367" s="429" t="str">
        <f>ADHB!AM367</f>
        <v/>
      </c>
      <c r="AN367" s="429"/>
      <c r="AO367" s="429">
        <f t="shared" si="2783"/>
        <v>0</v>
      </c>
      <c r="AP367" s="430"/>
      <c r="AQ367" s="429">
        <f t="shared" si="2784"/>
        <v>0</v>
      </c>
      <c r="AR367" s="431"/>
      <c r="AS367" s="432"/>
      <c r="AT367" s="432"/>
      <c r="AU367" s="429">
        <f t="shared" si="2785"/>
        <v>0</v>
      </c>
      <c r="AV367" s="430">
        <v>0.294289866351475</v>
      </c>
      <c r="AW367" s="433">
        <f t="shared" si="2786"/>
        <v>0</v>
      </c>
      <c r="AX367" s="434">
        <f t="shared" si="2787"/>
        <v>0</v>
      </c>
      <c r="AY367" s="435"/>
      <c r="AZ367" s="426">
        <v>3.0</v>
      </c>
      <c r="BA367" s="427" t="s">
        <v>157</v>
      </c>
      <c r="BB367" s="428" t="s">
        <v>121</v>
      </c>
      <c r="BC367" s="428" t="s">
        <v>152</v>
      </c>
      <c r="BD367" s="429" t="str">
        <f>ADHB!BD367</f>
        <v/>
      </c>
      <c r="BE367" s="429"/>
      <c r="BF367" s="429">
        <f t="shared" si="2788"/>
        <v>0</v>
      </c>
      <c r="BG367" s="430"/>
      <c r="BH367" s="429">
        <f t="shared" si="2789"/>
        <v>0</v>
      </c>
      <c r="BI367" s="431"/>
      <c r="BJ367" s="432"/>
      <c r="BK367" s="432"/>
      <c r="BL367" s="429">
        <f t="shared" si="2790"/>
        <v>0</v>
      </c>
      <c r="BM367" s="430">
        <v>0.294289866351475</v>
      </c>
      <c r="BN367" s="433">
        <f t="shared" si="2791"/>
        <v>0</v>
      </c>
      <c r="BO367" s="434">
        <f t="shared" si="2792"/>
        <v>0</v>
      </c>
      <c r="BP367" s="435"/>
      <c r="BQ367" s="426">
        <v>3.0</v>
      </c>
      <c r="BR367" s="427" t="s">
        <v>157</v>
      </c>
      <c r="BS367" s="428" t="s">
        <v>121</v>
      </c>
      <c r="BT367" s="428" t="s">
        <v>152</v>
      </c>
      <c r="BU367" s="429" t="str">
        <f>ADHB!BU367</f>
        <v/>
      </c>
      <c r="BV367" s="429"/>
      <c r="BW367" s="429">
        <f t="shared" si="2793"/>
        <v>0</v>
      </c>
      <c r="BX367" s="430"/>
      <c r="BY367" s="429">
        <f t="shared" si="2794"/>
        <v>0</v>
      </c>
      <c r="BZ367" s="431"/>
      <c r="CA367" s="432"/>
      <c r="CB367" s="432"/>
      <c r="CC367" s="429">
        <f t="shared" si="2795"/>
        <v>0</v>
      </c>
      <c r="CD367" s="430">
        <v>0.294289866351475</v>
      </c>
      <c r="CE367" s="433">
        <f t="shared" si="2796"/>
        <v>0</v>
      </c>
      <c r="CF367" s="434">
        <f t="shared" si="2797"/>
        <v>0</v>
      </c>
      <c r="CG367" s="435"/>
      <c r="CH367" s="426">
        <v>3.0</v>
      </c>
      <c r="CI367" s="427" t="s">
        <v>157</v>
      </c>
      <c r="CJ367" s="428" t="s">
        <v>121</v>
      </c>
      <c r="CK367" s="428" t="s">
        <v>152</v>
      </c>
      <c r="CL367" s="429" t="str">
        <f>ADHB!CL367</f>
        <v/>
      </c>
      <c r="CM367" s="429"/>
      <c r="CN367" s="429">
        <f t="shared" si="2798"/>
        <v>0</v>
      </c>
      <c r="CO367" s="430"/>
      <c r="CP367" s="429">
        <f t="shared" si="2799"/>
        <v>0</v>
      </c>
      <c r="CQ367" s="431"/>
      <c r="CR367" s="432"/>
      <c r="CS367" s="432"/>
      <c r="CT367" s="429">
        <f t="shared" si="2800"/>
        <v>0</v>
      </c>
      <c r="CU367" s="430">
        <v>0.294289866351475</v>
      </c>
      <c r="CV367" s="433">
        <f t="shared" si="2801"/>
        <v>0</v>
      </c>
      <c r="CW367" s="434">
        <f t="shared" si="2802"/>
        <v>0</v>
      </c>
      <c r="CX367" s="435"/>
      <c r="CY367" s="426">
        <v>3.0</v>
      </c>
      <c r="CZ367" s="427" t="s">
        <v>157</v>
      </c>
      <c r="DA367" s="428" t="s">
        <v>121</v>
      </c>
      <c r="DB367" s="428" t="s">
        <v>152</v>
      </c>
      <c r="DC367" s="429" t="str">
        <f>ADHB!DC367</f>
        <v/>
      </c>
      <c r="DD367" s="429"/>
      <c r="DE367" s="429">
        <f t="shared" si="2803"/>
        <v>0</v>
      </c>
      <c r="DF367" s="430"/>
      <c r="DG367" s="429">
        <f t="shared" si="2804"/>
        <v>0</v>
      </c>
      <c r="DH367" s="431"/>
      <c r="DI367" s="432"/>
      <c r="DJ367" s="432"/>
      <c r="DK367" s="429">
        <f t="shared" si="2805"/>
        <v>0</v>
      </c>
      <c r="DL367" s="430">
        <v>0.294289866351475</v>
      </c>
      <c r="DM367" s="433">
        <f t="shared" si="2806"/>
        <v>0</v>
      </c>
      <c r="DN367" s="434">
        <f t="shared" si="2807"/>
        <v>0</v>
      </c>
      <c r="DO367" s="435"/>
      <c r="DP367" s="426">
        <v>3.0</v>
      </c>
      <c r="DQ367" s="427" t="s">
        <v>157</v>
      </c>
      <c r="DR367" s="428" t="s">
        <v>121</v>
      </c>
      <c r="DS367" s="428" t="s">
        <v>152</v>
      </c>
      <c r="DT367" s="429" t="str">
        <f>ADHB!DT367</f>
        <v/>
      </c>
      <c r="DU367" s="429"/>
      <c r="DV367" s="429">
        <f t="shared" si="2808"/>
        <v>0</v>
      </c>
      <c r="DW367" s="430"/>
      <c r="DX367" s="429">
        <f t="shared" si="2809"/>
        <v>0</v>
      </c>
      <c r="DY367" s="431"/>
      <c r="DZ367" s="432"/>
      <c r="EA367" s="432"/>
      <c r="EB367" s="429">
        <f t="shared" si="2810"/>
        <v>0</v>
      </c>
      <c r="EC367" s="430">
        <v>0.294289866351475</v>
      </c>
      <c r="ED367" s="433">
        <f t="shared" si="2811"/>
        <v>0</v>
      </c>
      <c r="EE367" s="434">
        <f t="shared" si="2812"/>
        <v>0</v>
      </c>
      <c r="EF367" s="435"/>
      <c r="EG367" s="426">
        <v>3.0</v>
      </c>
      <c r="EH367" s="427" t="s">
        <v>157</v>
      </c>
      <c r="EI367" s="428" t="s">
        <v>121</v>
      </c>
      <c r="EJ367" s="428" t="s">
        <v>152</v>
      </c>
      <c r="EK367" s="429" t="str">
        <f>ADHB!EK367</f>
        <v/>
      </c>
      <c r="EL367" s="429"/>
      <c r="EM367" s="429">
        <f t="shared" si="2813"/>
        <v>0</v>
      </c>
      <c r="EN367" s="430"/>
      <c r="EO367" s="429">
        <f t="shared" si="2814"/>
        <v>0</v>
      </c>
      <c r="EP367" s="431"/>
      <c r="EQ367" s="432"/>
      <c r="ER367" s="432"/>
      <c r="ES367" s="429">
        <f t="shared" si="2815"/>
        <v>0</v>
      </c>
      <c r="ET367" s="430">
        <v>0.294289866351475</v>
      </c>
      <c r="EU367" s="433">
        <f t="shared" si="2816"/>
        <v>0</v>
      </c>
      <c r="EV367" s="434">
        <f t="shared" si="2817"/>
        <v>0</v>
      </c>
      <c r="EW367" s="435"/>
      <c r="EX367" s="426">
        <v>3.0</v>
      </c>
      <c r="EY367" s="427" t="s">
        <v>157</v>
      </c>
      <c r="EZ367" s="428" t="s">
        <v>121</v>
      </c>
      <c r="FA367" s="428" t="s">
        <v>152</v>
      </c>
      <c r="FB367" s="429" t="str">
        <f>ADHB!FB367</f>
        <v/>
      </c>
      <c r="FC367" s="429"/>
      <c r="FD367" s="429">
        <f t="shared" si="2818"/>
        <v>0</v>
      </c>
      <c r="FE367" s="430"/>
      <c r="FF367" s="429">
        <f t="shared" si="2819"/>
        <v>0</v>
      </c>
      <c r="FG367" s="431"/>
      <c r="FH367" s="432"/>
      <c r="FI367" s="432"/>
      <c r="FJ367" s="429">
        <f t="shared" si="2820"/>
        <v>0</v>
      </c>
      <c r="FK367" s="430">
        <v>0.294289866351475</v>
      </c>
      <c r="FL367" s="433">
        <f t="shared" si="2821"/>
        <v>0</v>
      </c>
      <c r="FM367" s="434">
        <f t="shared" si="2822"/>
        <v>0</v>
      </c>
      <c r="FN367" s="435"/>
      <c r="FO367" s="426">
        <v>3.0</v>
      </c>
      <c r="FP367" s="427" t="s">
        <v>157</v>
      </c>
      <c r="FQ367" s="428" t="s">
        <v>121</v>
      </c>
      <c r="FR367" s="428" t="s">
        <v>152</v>
      </c>
      <c r="FS367" s="429" t="str">
        <f>ADHB!FS367</f>
        <v/>
      </c>
      <c r="FT367" s="429"/>
      <c r="FU367" s="429">
        <f t="shared" si="2823"/>
        <v>0</v>
      </c>
      <c r="FV367" s="430"/>
      <c r="FW367" s="429">
        <f t="shared" si="2824"/>
        <v>0</v>
      </c>
      <c r="FX367" s="431"/>
      <c r="FY367" s="432"/>
      <c r="FZ367" s="432"/>
      <c r="GA367" s="429">
        <f t="shared" si="2825"/>
        <v>0</v>
      </c>
      <c r="GB367" s="430">
        <v>0.294289866351475</v>
      </c>
      <c r="GC367" s="433">
        <f t="shared" si="2826"/>
        <v>0</v>
      </c>
      <c r="GD367" s="434">
        <f t="shared" si="2827"/>
        <v>0</v>
      </c>
      <c r="GE367" s="435"/>
      <c r="GF367" s="426">
        <v>3.0</v>
      </c>
      <c r="GG367" s="427" t="s">
        <v>157</v>
      </c>
      <c r="GH367" s="428" t="s">
        <v>121</v>
      </c>
      <c r="GI367" s="428" t="s">
        <v>152</v>
      </c>
      <c r="GJ367" s="429" t="str">
        <f>ADHB!GJ367</f>
        <v/>
      </c>
      <c r="GK367" s="429"/>
      <c r="GL367" s="429">
        <f t="shared" si="2828"/>
        <v>0</v>
      </c>
      <c r="GM367" s="430"/>
      <c r="GN367" s="429">
        <f t="shared" si="2829"/>
        <v>0</v>
      </c>
      <c r="GO367" s="431"/>
      <c r="GP367" s="432"/>
      <c r="GQ367" s="432"/>
      <c r="GR367" s="429">
        <f t="shared" si="2830"/>
        <v>0</v>
      </c>
      <c r="GS367" s="430">
        <v>0.294289866351475</v>
      </c>
      <c r="GT367" s="433">
        <f t="shared" si="2831"/>
        <v>0</v>
      </c>
      <c r="GU367" s="434">
        <f t="shared" si="2832"/>
        <v>0</v>
      </c>
      <c r="GV367" s="435"/>
      <c r="GW367" s="426">
        <v>3.0</v>
      </c>
      <c r="GX367" s="427" t="s">
        <v>157</v>
      </c>
      <c r="GY367" s="428" t="s">
        <v>121</v>
      </c>
      <c r="GZ367" s="428" t="s">
        <v>152</v>
      </c>
      <c r="HA367" s="429" t="str">
        <f>ADHB!HA367</f>
        <v/>
      </c>
      <c r="HB367" s="429"/>
      <c r="HC367" s="429">
        <f t="shared" si="2833"/>
        <v>0</v>
      </c>
      <c r="HD367" s="430"/>
      <c r="HE367" s="429">
        <f t="shared" si="2834"/>
        <v>0</v>
      </c>
      <c r="HF367" s="431"/>
      <c r="HG367" s="432"/>
      <c r="HH367" s="432"/>
      <c r="HI367" s="429">
        <f t="shared" si="2835"/>
        <v>0</v>
      </c>
      <c r="HJ367" s="430">
        <v>0.294289866351475</v>
      </c>
      <c r="HK367" s="433">
        <f t="shared" si="2836"/>
        <v>0</v>
      </c>
      <c r="HL367" s="434">
        <f t="shared" si="2837"/>
        <v>0</v>
      </c>
      <c r="HM367" s="435"/>
      <c r="HN367" s="426">
        <v>3.0</v>
      </c>
      <c r="HO367" s="427" t="s">
        <v>157</v>
      </c>
      <c r="HP367" s="428" t="s">
        <v>121</v>
      </c>
      <c r="HQ367" s="428" t="s">
        <v>152</v>
      </c>
      <c r="HR367" s="429" t="str">
        <f>ADHB!HR367</f>
        <v/>
      </c>
      <c r="HS367" s="429"/>
      <c r="HT367" s="429">
        <f t="shared" si="2838"/>
        <v>0</v>
      </c>
      <c r="HU367" s="430"/>
      <c r="HV367" s="429">
        <f t="shared" si="2839"/>
        <v>0</v>
      </c>
      <c r="HW367" s="431"/>
      <c r="HX367" s="432"/>
      <c r="HY367" s="432"/>
      <c r="HZ367" s="429">
        <f t="shared" si="2840"/>
        <v>0</v>
      </c>
      <c r="IA367" s="430">
        <v>0.294289866351475</v>
      </c>
      <c r="IB367" s="433">
        <f t="shared" si="2841"/>
        <v>0</v>
      </c>
      <c r="IC367" s="434">
        <f t="shared" si="2842"/>
        <v>0</v>
      </c>
      <c r="ID367" s="435"/>
      <c r="IE367" s="426">
        <v>3.0</v>
      </c>
      <c r="IF367" s="427" t="s">
        <v>157</v>
      </c>
      <c r="IG367" s="428" t="s">
        <v>121</v>
      </c>
      <c r="IH367" s="428" t="s">
        <v>152</v>
      </c>
      <c r="II367" s="429" t="str">
        <f>ADHB!II367</f>
        <v/>
      </c>
      <c r="IJ367" s="429"/>
      <c r="IK367" s="429">
        <f t="shared" si="2843"/>
        <v>0</v>
      </c>
      <c r="IL367" s="430"/>
      <c r="IM367" s="429">
        <f t="shared" si="2844"/>
        <v>0</v>
      </c>
      <c r="IN367" s="431"/>
      <c r="IO367" s="432"/>
      <c r="IP367" s="432"/>
      <c r="IQ367" s="429">
        <f t="shared" si="2845"/>
        <v>0</v>
      </c>
      <c r="IR367" s="430">
        <v>0.294289866351475</v>
      </c>
      <c r="IS367" s="433">
        <f t="shared" si="2846"/>
        <v>0</v>
      </c>
      <c r="IT367" s="434">
        <f t="shared" si="2847"/>
        <v>0</v>
      </c>
      <c r="IU367" s="435"/>
      <c r="IV367" s="426">
        <v>3.0</v>
      </c>
      <c r="IW367" s="427" t="s">
        <v>157</v>
      </c>
      <c r="IX367" s="428" t="s">
        <v>121</v>
      </c>
      <c r="IY367" s="428" t="s">
        <v>152</v>
      </c>
      <c r="IZ367" s="429" t="str">
        <f>ADHB!IZ367</f>
        <v/>
      </c>
      <c r="JA367" s="429"/>
      <c r="JB367" s="429">
        <f t="shared" si="2848"/>
        <v>0</v>
      </c>
      <c r="JC367" s="430"/>
      <c r="JD367" s="429">
        <f t="shared" si="2849"/>
        <v>0</v>
      </c>
      <c r="JE367" s="431"/>
      <c r="JF367" s="432"/>
      <c r="JG367" s="432"/>
      <c r="JH367" s="429">
        <f t="shared" si="2850"/>
        <v>0</v>
      </c>
      <c r="JI367" s="430">
        <v>0.294289866351475</v>
      </c>
      <c r="JJ367" s="433">
        <f t="shared" si="2851"/>
        <v>0</v>
      </c>
      <c r="JK367" s="434">
        <f t="shared" si="2852"/>
        <v>0</v>
      </c>
      <c r="JL367" s="435"/>
      <c r="JM367" s="426">
        <v>3.0</v>
      </c>
      <c r="JN367" s="427" t="s">
        <v>157</v>
      </c>
      <c r="JO367" s="428" t="s">
        <v>121</v>
      </c>
      <c r="JP367" s="428" t="s">
        <v>152</v>
      </c>
      <c r="JQ367" s="429" t="str">
        <f>ADHB!KY367</f>
        <v/>
      </c>
      <c r="JR367" s="429"/>
      <c r="JS367" s="429">
        <f t="shared" si="2853"/>
        <v>0</v>
      </c>
      <c r="JT367" s="430"/>
      <c r="JU367" s="429">
        <f t="shared" si="2854"/>
        <v>0</v>
      </c>
      <c r="JV367" s="431"/>
      <c r="JW367" s="432"/>
      <c r="JX367" s="432"/>
      <c r="JY367" s="429">
        <f t="shared" si="2855"/>
        <v>0</v>
      </c>
      <c r="JZ367" s="430">
        <v>0.294289866351475</v>
      </c>
      <c r="KA367" s="433">
        <f t="shared" si="2856"/>
        <v>0</v>
      </c>
      <c r="KB367" s="434">
        <f t="shared" si="2857"/>
        <v>0</v>
      </c>
      <c r="KC367" s="435"/>
      <c r="KD367" s="426">
        <v>3.0</v>
      </c>
      <c r="KE367" s="427" t="s">
        <v>157</v>
      </c>
      <c r="KF367" s="428" t="s">
        <v>121</v>
      </c>
      <c r="KG367" s="428" t="s">
        <v>152</v>
      </c>
      <c r="KH367" s="429" t="str">
        <f>ADHB!LP367</f>
        <v/>
      </c>
      <c r="KI367" s="429"/>
      <c r="KJ367" s="429">
        <f t="shared" si="2858"/>
        <v>0</v>
      </c>
      <c r="KK367" s="430"/>
      <c r="KL367" s="429">
        <f t="shared" si="2859"/>
        <v>0</v>
      </c>
      <c r="KM367" s="431"/>
      <c r="KN367" s="432"/>
      <c r="KO367" s="432"/>
      <c r="KP367" s="429">
        <f t="shared" si="2860"/>
        <v>0</v>
      </c>
      <c r="KQ367" s="430">
        <v>0.294289866351475</v>
      </c>
      <c r="KR367" s="433">
        <f t="shared" si="2861"/>
        <v>0</v>
      </c>
      <c r="KS367" s="434">
        <f t="shared" si="2862"/>
        <v>0</v>
      </c>
      <c r="KT367" s="435"/>
      <c r="KU367" s="436"/>
    </row>
    <row r="368" ht="15.75" customHeight="1">
      <c r="A368" s="426">
        <v>4.0</v>
      </c>
      <c r="B368" s="427" t="s">
        <v>158</v>
      </c>
      <c r="C368" s="428" t="s">
        <v>121</v>
      </c>
      <c r="D368" s="428" t="s">
        <v>152</v>
      </c>
      <c r="E368" s="429" t="str">
        <f>ADHB!E368</f>
        <v/>
      </c>
      <c r="F368" s="429"/>
      <c r="G368" s="429">
        <f t="shared" si="2773"/>
        <v>0</v>
      </c>
      <c r="H368" s="430"/>
      <c r="I368" s="429">
        <f t="shared" si="2774"/>
        <v>0</v>
      </c>
      <c r="J368" s="431"/>
      <c r="K368" s="432"/>
      <c r="L368" s="432"/>
      <c r="M368" s="429">
        <f t="shared" si="2775"/>
        <v>0</v>
      </c>
      <c r="N368" s="430">
        <v>0.294289866351475</v>
      </c>
      <c r="O368" s="433">
        <f t="shared" si="2776"/>
        <v>0</v>
      </c>
      <c r="P368" s="434">
        <f t="shared" si="2777"/>
        <v>0</v>
      </c>
      <c r="Q368" s="435"/>
      <c r="R368" s="426">
        <v>4.0</v>
      </c>
      <c r="S368" s="427" t="s">
        <v>158</v>
      </c>
      <c r="T368" s="428" t="s">
        <v>121</v>
      </c>
      <c r="U368" s="428" t="s">
        <v>152</v>
      </c>
      <c r="V368" s="429" t="str">
        <f>ADHB!V368</f>
        <v/>
      </c>
      <c r="W368" s="429"/>
      <c r="X368" s="429">
        <f t="shared" si="2778"/>
        <v>0</v>
      </c>
      <c r="Y368" s="430"/>
      <c r="Z368" s="429">
        <f t="shared" si="2779"/>
        <v>0</v>
      </c>
      <c r="AA368" s="431"/>
      <c r="AB368" s="432"/>
      <c r="AC368" s="432"/>
      <c r="AD368" s="429">
        <f t="shared" si="2780"/>
        <v>0</v>
      </c>
      <c r="AE368" s="430">
        <v>0.294289866351475</v>
      </c>
      <c r="AF368" s="433">
        <f t="shared" si="2781"/>
        <v>0</v>
      </c>
      <c r="AG368" s="434">
        <f t="shared" si="2782"/>
        <v>0</v>
      </c>
      <c r="AH368" s="435"/>
      <c r="AI368" s="426">
        <v>4.0</v>
      </c>
      <c r="AJ368" s="427" t="s">
        <v>158</v>
      </c>
      <c r="AK368" s="428" t="s">
        <v>121</v>
      </c>
      <c r="AL368" s="428" t="s">
        <v>152</v>
      </c>
      <c r="AM368" s="429" t="str">
        <f>ADHB!AM368</f>
        <v/>
      </c>
      <c r="AN368" s="429"/>
      <c r="AO368" s="429">
        <f t="shared" si="2783"/>
        <v>0</v>
      </c>
      <c r="AP368" s="430"/>
      <c r="AQ368" s="429">
        <f t="shared" si="2784"/>
        <v>0</v>
      </c>
      <c r="AR368" s="431"/>
      <c r="AS368" s="432"/>
      <c r="AT368" s="432"/>
      <c r="AU368" s="429">
        <f t="shared" si="2785"/>
        <v>0</v>
      </c>
      <c r="AV368" s="430">
        <v>0.294289866351475</v>
      </c>
      <c r="AW368" s="433">
        <f t="shared" si="2786"/>
        <v>0</v>
      </c>
      <c r="AX368" s="434">
        <f t="shared" si="2787"/>
        <v>0</v>
      </c>
      <c r="AY368" s="435"/>
      <c r="AZ368" s="426">
        <v>4.0</v>
      </c>
      <c r="BA368" s="427" t="s">
        <v>158</v>
      </c>
      <c r="BB368" s="428" t="s">
        <v>121</v>
      </c>
      <c r="BC368" s="428" t="s">
        <v>152</v>
      </c>
      <c r="BD368" s="429" t="str">
        <f>ADHB!BD368</f>
        <v/>
      </c>
      <c r="BE368" s="429"/>
      <c r="BF368" s="429">
        <f t="shared" si="2788"/>
        <v>0</v>
      </c>
      <c r="BG368" s="430"/>
      <c r="BH368" s="429">
        <f t="shared" si="2789"/>
        <v>0</v>
      </c>
      <c r="BI368" s="431"/>
      <c r="BJ368" s="432"/>
      <c r="BK368" s="432"/>
      <c r="BL368" s="429">
        <f t="shared" si="2790"/>
        <v>0</v>
      </c>
      <c r="BM368" s="430">
        <v>0.294289866351475</v>
      </c>
      <c r="BN368" s="433">
        <f t="shared" si="2791"/>
        <v>0</v>
      </c>
      <c r="BO368" s="434">
        <f t="shared" si="2792"/>
        <v>0</v>
      </c>
      <c r="BP368" s="435"/>
      <c r="BQ368" s="426">
        <v>4.0</v>
      </c>
      <c r="BR368" s="427" t="s">
        <v>158</v>
      </c>
      <c r="BS368" s="428" t="s">
        <v>121</v>
      </c>
      <c r="BT368" s="428" t="s">
        <v>152</v>
      </c>
      <c r="BU368" s="429" t="str">
        <f>ADHB!BU368</f>
        <v/>
      </c>
      <c r="BV368" s="429"/>
      <c r="BW368" s="429">
        <f t="shared" si="2793"/>
        <v>0</v>
      </c>
      <c r="BX368" s="430"/>
      <c r="BY368" s="429">
        <f t="shared" si="2794"/>
        <v>0</v>
      </c>
      <c r="BZ368" s="431"/>
      <c r="CA368" s="432"/>
      <c r="CB368" s="432"/>
      <c r="CC368" s="429">
        <f t="shared" si="2795"/>
        <v>0</v>
      </c>
      <c r="CD368" s="430">
        <v>0.294289866351475</v>
      </c>
      <c r="CE368" s="433">
        <f t="shared" si="2796"/>
        <v>0</v>
      </c>
      <c r="CF368" s="434">
        <f t="shared" si="2797"/>
        <v>0</v>
      </c>
      <c r="CG368" s="435"/>
      <c r="CH368" s="426">
        <v>4.0</v>
      </c>
      <c r="CI368" s="427" t="s">
        <v>158</v>
      </c>
      <c r="CJ368" s="428" t="s">
        <v>121</v>
      </c>
      <c r="CK368" s="428" t="s">
        <v>152</v>
      </c>
      <c r="CL368" s="429" t="str">
        <f>ADHB!CL368</f>
        <v/>
      </c>
      <c r="CM368" s="429"/>
      <c r="CN368" s="429">
        <f t="shared" si="2798"/>
        <v>0</v>
      </c>
      <c r="CO368" s="430"/>
      <c r="CP368" s="429">
        <f t="shared" si="2799"/>
        <v>0</v>
      </c>
      <c r="CQ368" s="431"/>
      <c r="CR368" s="432"/>
      <c r="CS368" s="432"/>
      <c r="CT368" s="429">
        <f t="shared" si="2800"/>
        <v>0</v>
      </c>
      <c r="CU368" s="430">
        <v>0.294289866351475</v>
      </c>
      <c r="CV368" s="433">
        <f t="shared" si="2801"/>
        <v>0</v>
      </c>
      <c r="CW368" s="434">
        <f t="shared" si="2802"/>
        <v>0</v>
      </c>
      <c r="CX368" s="435"/>
      <c r="CY368" s="426">
        <v>4.0</v>
      </c>
      <c r="CZ368" s="427" t="s">
        <v>158</v>
      </c>
      <c r="DA368" s="428" t="s">
        <v>121</v>
      </c>
      <c r="DB368" s="428" t="s">
        <v>152</v>
      </c>
      <c r="DC368" s="429" t="str">
        <f>ADHB!DC368</f>
        <v/>
      </c>
      <c r="DD368" s="429"/>
      <c r="DE368" s="429">
        <f t="shared" si="2803"/>
        <v>0</v>
      </c>
      <c r="DF368" s="430"/>
      <c r="DG368" s="429">
        <f t="shared" si="2804"/>
        <v>0</v>
      </c>
      <c r="DH368" s="431"/>
      <c r="DI368" s="432"/>
      <c r="DJ368" s="432"/>
      <c r="DK368" s="429">
        <f t="shared" si="2805"/>
        <v>0</v>
      </c>
      <c r="DL368" s="430">
        <v>0.294289866351475</v>
      </c>
      <c r="DM368" s="433">
        <f t="shared" si="2806"/>
        <v>0</v>
      </c>
      <c r="DN368" s="434">
        <f t="shared" si="2807"/>
        <v>0</v>
      </c>
      <c r="DO368" s="435"/>
      <c r="DP368" s="426">
        <v>4.0</v>
      </c>
      <c r="DQ368" s="427" t="s">
        <v>158</v>
      </c>
      <c r="DR368" s="428" t="s">
        <v>121</v>
      </c>
      <c r="DS368" s="428" t="s">
        <v>152</v>
      </c>
      <c r="DT368" s="429" t="str">
        <f>ADHB!DT368</f>
        <v/>
      </c>
      <c r="DU368" s="429"/>
      <c r="DV368" s="429">
        <f t="shared" si="2808"/>
        <v>0</v>
      </c>
      <c r="DW368" s="430"/>
      <c r="DX368" s="429">
        <f t="shared" si="2809"/>
        <v>0</v>
      </c>
      <c r="DY368" s="431"/>
      <c r="DZ368" s="432"/>
      <c r="EA368" s="432"/>
      <c r="EB368" s="429">
        <f t="shared" si="2810"/>
        <v>0</v>
      </c>
      <c r="EC368" s="430">
        <v>0.294289866351475</v>
      </c>
      <c r="ED368" s="433">
        <f t="shared" si="2811"/>
        <v>0</v>
      </c>
      <c r="EE368" s="434">
        <f t="shared" si="2812"/>
        <v>0</v>
      </c>
      <c r="EF368" s="435"/>
      <c r="EG368" s="426">
        <v>4.0</v>
      </c>
      <c r="EH368" s="427" t="s">
        <v>158</v>
      </c>
      <c r="EI368" s="428" t="s">
        <v>121</v>
      </c>
      <c r="EJ368" s="428" t="s">
        <v>152</v>
      </c>
      <c r="EK368" s="429" t="str">
        <f>ADHB!EK368</f>
        <v/>
      </c>
      <c r="EL368" s="429"/>
      <c r="EM368" s="429">
        <f t="shared" si="2813"/>
        <v>0</v>
      </c>
      <c r="EN368" s="430"/>
      <c r="EO368" s="429">
        <f t="shared" si="2814"/>
        <v>0</v>
      </c>
      <c r="EP368" s="431"/>
      <c r="EQ368" s="432"/>
      <c r="ER368" s="432"/>
      <c r="ES368" s="429">
        <f t="shared" si="2815"/>
        <v>0</v>
      </c>
      <c r="ET368" s="430">
        <v>0.294289866351475</v>
      </c>
      <c r="EU368" s="433">
        <f t="shared" si="2816"/>
        <v>0</v>
      </c>
      <c r="EV368" s="434">
        <f t="shared" si="2817"/>
        <v>0</v>
      </c>
      <c r="EW368" s="435"/>
      <c r="EX368" s="426">
        <v>4.0</v>
      </c>
      <c r="EY368" s="427" t="s">
        <v>158</v>
      </c>
      <c r="EZ368" s="428" t="s">
        <v>121</v>
      </c>
      <c r="FA368" s="428" t="s">
        <v>152</v>
      </c>
      <c r="FB368" s="429" t="str">
        <f>ADHB!FB368</f>
        <v/>
      </c>
      <c r="FC368" s="429"/>
      <c r="FD368" s="429">
        <f t="shared" si="2818"/>
        <v>0</v>
      </c>
      <c r="FE368" s="430"/>
      <c r="FF368" s="429">
        <f t="shared" si="2819"/>
        <v>0</v>
      </c>
      <c r="FG368" s="431"/>
      <c r="FH368" s="432"/>
      <c r="FI368" s="432"/>
      <c r="FJ368" s="429">
        <f t="shared" si="2820"/>
        <v>0</v>
      </c>
      <c r="FK368" s="430">
        <v>0.294289866351475</v>
      </c>
      <c r="FL368" s="433">
        <f t="shared" si="2821"/>
        <v>0</v>
      </c>
      <c r="FM368" s="434">
        <f t="shared" si="2822"/>
        <v>0</v>
      </c>
      <c r="FN368" s="435"/>
      <c r="FO368" s="426">
        <v>4.0</v>
      </c>
      <c r="FP368" s="427" t="s">
        <v>158</v>
      </c>
      <c r="FQ368" s="428" t="s">
        <v>121</v>
      </c>
      <c r="FR368" s="428" t="s">
        <v>152</v>
      </c>
      <c r="FS368" s="429" t="str">
        <f>ADHB!FS368</f>
        <v/>
      </c>
      <c r="FT368" s="429"/>
      <c r="FU368" s="429">
        <f t="shared" si="2823"/>
        <v>0</v>
      </c>
      <c r="FV368" s="430"/>
      <c r="FW368" s="429">
        <f t="shared" si="2824"/>
        <v>0</v>
      </c>
      <c r="FX368" s="431"/>
      <c r="FY368" s="432"/>
      <c r="FZ368" s="432"/>
      <c r="GA368" s="429">
        <f t="shared" si="2825"/>
        <v>0</v>
      </c>
      <c r="GB368" s="430">
        <v>0.294289866351475</v>
      </c>
      <c r="GC368" s="433">
        <f t="shared" si="2826"/>
        <v>0</v>
      </c>
      <c r="GD368" s="434">
        <f t="shared" si="2827"/>
        <v>0</v>
      </c>
      <c r="GE368" s="435"/>
      <c r="GF368" s="426">
        <v>4.0</v>
      </c>
      <c r="GG368" s="427" t="s">
        <v>158</v>
      </c>
      <c r="GH368" s="428" t="s">
        <v>121</v>
      </c>
      <c r="GI368" s="428" t="s">
        <v>152</v>
      </c>
      <c r="GJ368" s="429" t="str">
        <f>ADHB!GJ368</f>
        <v/>
      </c>
      <c r="GK368" s="429"/>
      <c r="GL368" s="429">
        <f t="shared" si="2828"/>
        <v>0</v>
      </c>
      <c r="GM368" s="430"/>
      <c r="GN368" s="429">
        <f t="shared" si="2829"/>
        <v>0</v>
      </c>
      <c r="GO368" s="431"/>
      <c r="GP368" s="432"/>
      <c r="GQ368" s="432"/>
      <c r="GR368" s="429">
        <f t="shared" si="2830"/>
        <v>0</v>
      </c>
      <c r="GS368" s="430">
        <v>0.294289866351475</v>
      </c>
      <c r="GT368" s="433">
        <f t="shared" si="2831"/>
        <v>0</v>
      </c>
      <c r="GU368" s="434">
        <f t="shared" si="2832"/>
        <v>0</v>
      </c>
      <c r="GV368" s="435"/>
      <c r="GW368" s="426">
        <v>4.0</v>
      </c>
      <c r="GX368" s="427" t="s">
        <v>158</v>
      </c>
      <c r="GY368" s="428" t="s">
        <v>121</v>
      </c>
      <c r="GZ368" s="428" t="s">
        <v>152</v>
      </c>
      <c r="HA368" s="429" t="str">
        <f>ADHB!HA368</f>
        <v/>
      </c>
      <c r="HB368" s="429"/>
      <c r="HC368" s="429">
        <f t="shared" si="2833"/>
        <v>0</v>
      </c>
      <c r="HD368" s="430"/>
      <c r="HE368" s="429">
        <f t="shared" si="2834"/>
        <v>0</v>
      </c>
      <c r="HF368" s="431"/>
      <c r="HG368" s="432"/>
      <c r="HH368" s="432"/>
      <c r="HI368" s="429">
        <f t="shared" si="2835"/>
        <v>0</v>
      </c>
      <c r="HJ368" s="430">
        <v>0.294289866351475</v>
      </c>
      <c r="HK368" s="433">
        <f t="shared" si="2836"/>
        <v>0</v>
      </c>
      <c r="HL368" s="434">
        <f t="shared" si="2837"/>
        <v>0</v>
      </c>
      <c r="HM368" s="435"/>
      <c r="HN368" s="426">
        <v>4.0</v>
      </c>
      <c r="HO368" s="427" t="s">
        <v>158</v>
      </c>
      <c r="HP368" s="428" t="s">
        <v>121</v>
      </c>
      <c r="HQ368" s="428" t="s">
        <v>152</v>
      </c>
      <c r="HR368" s="429" t="str">
        <f>ADHB!HR368</f>
        <v/>
      </c>
      <c r="HS368" s="429"/>
      <c r="HT368" s="429">
        <f t="shared" si="2838"/>
        <v>0</v>
      </c>
      <c r="HU368" s="430"/>
      <c r="HV368" s="429">
        <f t="shared" si="2839"/>
        <v>0</v>
      </c>
      <c r="HW368" s="431"/>
      <c r="HX368" s="432"/>
      <c r="HY368" s="432"/>
      <c r="HZ368" s="429">
        <f t="shared" si="2840"/>
        <v>0</v>
      </c>
      <c r="IA368" s="430">
        <v>0.294289866351475</v>
      </c>
      <c r="IB368" s="433">
        <f t="shared" si="2841"/>
        <v>0</v>
      </c>
      <c r="IC368" s="434">
        <f t="shared" si="2842"/>
        <v>0</v>
      </c>
      <c r="ID368" s="435"/>
      <c r="IE368" s="426">
        <v>4.0</v>
      </c>
      <c r="IF368" s="427" t="s">
        <v>158</v>
      </c>
      <c r="IG368" s="428" t="s">
        <v>121</v>
      </c>
      <c r="IH368" s="428" t="s">
        <v>152</v>
      </c>
      <c r="II368" s="429" t="str">
        <f>ADHB!II368</f>
        <v/>
      </c>
      <c r="IJ368" s="429"/>
      <c r="IK368" s="429">
        <f t="shared" si="2843"/>
        <v>0</v>
      </c>
      <c r="IL368" s="430"/>
      <c r="IM368" s="429">
        <f t="shared" si="2844"/>
        <v>0</v>
      </c>
      <c r="IN368" s="431"/>
      <c r="IO368" s="432"/>
      <c r="IP368" s="432"/>
      <c r="IQ368" s="429">
        <f t="shared" si="2845"/>
        <v>0</v>
      </c>
      <c r="IR368" s="430">
        <v>0.294289866351475</v>
      </c>
      <c r="IS368" s="433">
        <f t="shared" si="2846"/>
        <v>0</v>
      </c>
      <c r="IT368" s="434">
        <f t="shared" si="2847"/>
        <v>0</v>
      </c>
      <c r="IU368" s="435"/>
      <c r="IV368" s="426">
        <v>4.0</v>
      </c>
      <c r="IW368" s="427" t="s">
        <v>158</v>
      </c>
      <c r="IX368" s="428" t="s">
        <v>121</v>
      </c>
      <c r="IY368" s="428" t="s">
        <v>152</v>
      </c>
      <c r="IZ368" s="429" t="str">
        <f>ADHB!IZ368</f>
        <v/>
      </c>
      <c r="JA368" s="429"/>
      <c r="JB368" s="429">
        <f t="shared" si="2848"/>
        <v>0</v>
      </c>
      <c r="JC368" s="430"/>
      <c r="JD368" s="429">
        <f t="shared" si="2849"/>
        <v>0</v>
      </c>
      <c r="JE368" s="431"/>
      <c r="JF368" s="432"/>
      <c r="JG368" s="432"/>
      <c r="JH368" s="429">
        <f t="shared" si="2850"/>
        <v>0</v>
      </c>
      <c r="JI368" s="430">
        <v>0.294289866351475</v>
      </c>
      <c r="JJ368" s="433">
        <f t="shared" si="2851"/>
        <v>0</v>
      </c>
      <c r="JK368" s="434">
        <f t="shared" si="2852"/>
        <v>0</v>
      </c>
      <c r="JL368" s="435"/>
      <c r="JM368" s="426">
        <v>4.0</v>
      </c>
      <c r="JN368" s="427" t="s">
        <v>158</v>
      </c>
      <c r="JO368" s="428" t="s">
        <v>121</v>
      </c>
      <c r="JP368" s="428" t="s">
        <v>152</v>
      </c>
      <c r="JQ368" s="429" t="str">
        <f>ADHB!KY368</f>
        <v/>
      </c>
      <c r="JR368" s="429"/>
      <c r="JS368" s="429">
        <f t="shared" si="2853"/>
        <v>0</v>
      </c>
      <c r="JT368" s="430"/>
      <c r="JU368" s="429">
        <f t="shared" si="2854"/>
        <v>0</v>
      </c>
      <c r="JV368" s="431"/>
      <c r="JW368" s="432"/>
      <c r="JX368" s="432"/>
      <c r="JY368" s="429">
        <f t="shared" si="2855"/>
        <v>0</v>
      </c>
      <c r="JZ368" s="430">
        <v>0.294289866351475</v>
      </c>
      <c r="KA368" s="433">
        <f t="shared" si="2856"/>
        <v>0</v>
      </c>
      <c r="KB368" s="434">
        <f t="shared" si="2857"/>
        <v>0</v>
      </c>
      <c r="KC368" s="435"/>
      <c r="KD368" s="426">
        <v>4.0</v>
      </c>
      <c r="KE368" s="427" t="s">
        <v>158</v>
      </c>
      <c r="KF368" s="428" t="s">
        <v>121</v>
      </c>
      <c r="KG368" s="428" t="s">
        <v>152</v>
      </c>
      <c r="KH368" s="429" t="str">
        <f>ADHB!LP368</f>
        <v/>
      </c>
      <c r="KI368" s="429"/>
      <c r="KJ368" s="429">
        <f t="shared" si="2858"/>
        <v>0</v>
      </c>
      <c r="KK368" s="430"/>
      <c r="KL368" s="429">
        <f t="shared" si="2859"/>
        <v>0</v>
      </c>
      <c r="KM368" s="431"/>
      <c r="KN368" s="432"/>
      <c r="KO368" s="432"/>
      <c r="KP368" s="429">
        <f t="shared" si="2860"/>
        <v>0</v>
      </c>
      <c r="KQ368" s="430">
        <v>0.294289866351475</v>
      </c>
      <c r="KR368" s="433">
        <f t="shared" si="2861"/>
        <v>0</v>
      </c>
      <c r="KS368" s="434">
        <f t="shared" si="2862"/>
        <v>0</v>
      </c>
      <c r="KT368" s="435"/>
      <c r="KU368" s="436"/>
    </row>
    <row r="369" ht="15.75" customHeight="1">
      <c r="A369" s="445"/>
      <c r="B369" s="446" t="s">
        <v>147</v>
      </c>
      <c r="C369" s="447"/>
      <c r="D369" s="447"/>
      <c r="E369" s="448"/>
      <c r="F369" s="448"/>
      <c r="G369" s="448"/>
      <c r="H369" s="449"/>
      <c r="I369" s="448"/>
      <c r="J369" s="449"/>
      <c r="K369" s="448"/>
      <c r="L369" s="448"/>
      <c r="M369" s="448"/>
      <c r="N369" s="449"/>
      <c r="O369" s="450"/>
      <c r="P369" s="451"/>
      <c r="Q369" s="435"/>
      <c r="R369" s="445"/>
      <c r="S369" s="446" t="s">
        <v>147</v>
      </c>
      <c r="T369" s="447"/>
      <c r="U369" s="447"/>
      <c r="V369" s="448"/>
      <c r="W369" s="448"/>
      <c r="X369" s="448"/>
      <c r="Y369" s="449"/>
      <c r="Z369" s="448"/>
      <c r="AA369" s="449"/>
      <c r="AB369" s="448"/>
      <c r="AC369" s="448"/>
      <c r="AD369" s="448"/>
      <c r="AE369" s="449"/>
      <c r="AF369" s="450"/>
      <c r="AG369" s="451"/>
      <c r="AH369" s="435"/>
      <c r="AI369" s="445"/>
      <c r="AJ369" s="446" t="s">
        <v>147</v>
      </c>
      <c r="AK369" s="447"/>
      <c r="AL369" s="447"/>
      <c r="AM369" s="448"/>
      <c r="AN369" s="448"/>
      <c r="AO369" s="448"/>
      <c r="AP369" s="449"/>
      <c r="AQ369" s="448"/>
      <c r="AR369" s="449"/>
      <c r="AS369" s="448"/>
      <c r="AT369" s="448"/>
      <c r="AU369" s="448"/>
      <c r="AV369" s="449"/>
      <c r="AW369" s="450"/>
      <c r="AX369" s="451"/>
      <c r="AY369" s="435"/>
      <c r="AZ369" s="445"/>
      <c r="BA369" s="446" t="s">
        <v>147</v>
      </c>
      <c r="BB369" s="447"/>
      <c r="BC369" s="447"/>
      <c r="BD369" s="448"/>
      <c r="BE369" s="448"/>
      <c r="BF369" s="448"/>
      <c r="BG369" s="449"/>
      <c r="BH369" s="448"/>
      <c r="BI369" s="449"/>
      <c r="BJ369" s="448"/>
      <c r="BK369" s="448"/>
      <c r="BL369" s="448"/>
      <c r="BM369" s="449"/>
      <c r="BN369" s="450"/>
      <c r="BO369" s="451"/>
      <c r="BP369" s="435"/>
      <c r="BQ369" s="445"/>
      <c r="BR369" s="446" t="s">
        <v>147</v>
      </c>
      <c r="BS369" s="447"/>
      <c r="BT369" s="447"/>
      <c r="BU369" s="448"/>
      <c r="BV369" s="448"/>
      <c r="BW369" s="448"/>
      <c r="BX369" s="449"/>
      <c r="BY369" s="448"/>
      <c r="BZ369" s="449"/>
      <c r="CA369" s="448"/>
      <c r="CB369" s="448"/>
      <c r="CC369" s="448"/>
      <c r="CD369" s="449"/>
      <c r="CE369" s="450"/>
      <c r="CF369" s="451"/>
      <c r="CG369" s="435"/>
      <c r="CH369" s="445"/>
      <c r="CI369" s="446" t="s">
        <v>147</v>
      </c>
      <c r="CJ369" s="447"/>
      <c r="CK369" s="447"/>
      <c r="CL369" s="448"/>
      <c r="CM369" s="448"/>
      <c r="CN369" s="448"/>
      <c r="CO369" s="449"/>
      <c r="CP369" s="448"/>
      <c r="CQ369" s="449"/>
      <c r="CR369" s="448"/>
      <c r="CS369" s="448"/>
      <c r="CT369" s="448"/>
      <c r="CU369" s="449"/>
      <c r="CV369" s="450"/>
      <c r="CW369" s="451"/>
      <c r="CX369" s="435"/>
      <c r="CY369" s="445"/>
      <c r="CZ369" s="446" t="s">
        <v>147</v>
      </c>
      <c r="DA369" s="447"/>
      <c r="DB369" s="447"/>
      <c r="DC369" s="448"/>
      <c r="DD369" s="448"/>
      <c r="DE369" s="448"/>
      <c r="DF369" s="449"/>
      <c r="DG369" s="448"/>
      <c r="DH369" s="449"/>
      <c r="DI369" s="448"/>
      <c r="DJ369" s="448"/>
      <c r="DK369" s="448"/>
      <c r="DL369" s="449"/>
      <c r="DM369" s="450"/>
      <c r="DN369" s="451"/>
      <c r="DO369" s="435"/>
      <c r="DP369" s="445"/>
      <c r="DQ369" s="446" t="s">
        <v>147</v>
      </c>
      <c r="DR369" s="447"/>
      <c r="DS369" s="447"/>
      <c r="DT369" s="448"/>
      <c r="DU369" s="448"/>
      <c r="DV369" s="448"/>
      <c r="DW369" s="449"/>
      <c r="DX369" s="448"/>
      <c r="DY369" s="449"/>
      <c r="DZ369" s="448"/>
      <c r="EA369" s="448"/>
      <c r="EB369" s="448"/>
      <c r="EC369" s="449"/>
      <c r="ED369" s="450"/>
      <c r="EE369" s="451"/>
      <c r="EF369" s="435"/>
      <c r="EG369" s="445"/>
      <c r="EH369" s="446" t="s">
        <v>147</v>
      </c>
      <c r="EI369" s="447"/>
      <c r="EJ369" s="447"/>
      <c r="EK369" s="448"/>
      <c r="EL369" s="448"/>
      <c r="EM369" s="448"/>
      <c r="EN369" s="449"/>
      <c r="EO369" s="448"/>
      <c r="EP369" s="449"/>
      <c r="EQ369" s="448"/>
      <c r="ER369" s="448"/>
      <c r="ES369" s="448"/>
      <c r="ET369" s="449"/>
      <c r="EU369" s="450"/>
      <c r="EV369" s="451"/>
      <c r="EW369" s="435"/>
      <c r="EX369" s="445"/>
      <c r="EY369" s="446" t="s">
        <v>147</v>
      </c>
      <c r="EZ369" s="447"/>
      <c r="FA369" s="447"/>
      <c r="FB369" s="448"/>
      <c r="FC369" s="448"/>
      <c r="FD369" s="448"/>
      <c r="FE369" s="449"/>
      <c r="FF369" s="448"/>
      <c r="FG369" s="449"/>
      <c r="FH369" s="448"/>
      <c r="FI369" s="448"/>
      <c r="FJ369" s="448"/>
      <c r="FK369" s="449"/>
      <c r="FL369" s="450"/>
      <c r="FM369" s="451"/>
      <c r="FN369" s="435"/>
      <c r="FO369" s="445"/>
      <c r="FP369" s="446" t="s">
        <v>147</v>
      </c>
      <c r="FQ369" s="447"/>
      <c r="FR369" s="447"/>
      <c r="FS369" s="448"/>
      <c r="FT369" s="448"/>
      <c r="FU369" s="448"/>
      <c r="FV369" s="449"/>
      <c r="FW369" s="448"/>
      <c r="FX369" s="449"/>
      <c r="FY369" s="448"/>
      <c r="FZ369" s="448"/>
      <c r="GA369" s="448"/>
      <c r="GB369" s="449"/>
      <c r="GC369" s="450"/>
      <c r="GD369" s="451"/>
      <c r="GE369" s="435"/>
      <c r="GF369" s="445"/>
      <c r="GG369" s="446" t="s">
        <v>147</v>
      </c>
      <c r="GH369" s="447"/>
      <c r="GI369" s="447"/>
      <c r="GJ369" s="448"/>
      <c r="GK369" s="448"/>
      <c r="GL369" s="448"/>
      <c r="GM369" s="449"/>
      <c r="GN369" s="448"/>
      <c r="GO369" s="449"/>
      <c r="GP369" s="448"/>
      <c r="GQ369" s="448"/>
      <c r="GR369" s="448"/>
      <c r="GS369" s="449"/>
      <c r="GT369" s="450"/>
      <c r="GU369" s="451"/>
      <c r="GV369" s="435"/>
      <c r="GW369" s="445"/>
      <c r="GX369" s="446" t="s">
        <v>147</v>
      </c>
      <c r="GY369" s="447"/>
      <c r="GZ369" s="447"/>
      <c r="HA369" s="448"/>
      <c r="HB369" s="448"/>
      <c r="HC369" s="448"/>
      <c r="HD369" s="449"/>
      <c r="HE369" s="448"/>
      <c r="HF369" s="449"/>
      <c r="HG369" s="448"/>
      <c r="HH369" s="448"/>
      <c r="HI369" s="448"/>
      <c r="HJ369" s="449"/>
      <c r="HK369" s="450"/>
      <c r="HL369" s="451"/>
      <c r="HM369" s="435"/>
      <c r="HN369" s="445"/>
      <c r="HO369" s="446" t="s">
        <v>147</v>
      </c>
      <c r="HP369" s="447"/>
      <c r="HQ369" s="447"/>
      <c r="HR369" s="448"/>
      <c r="HS369" s="448"/>
      <c r="HT369" s="448"/>
      <c r="HU369" s="449"/>
      <c r="HV369" s="448"/>
      <c r="HW369" s="449"/>
      <c r="HX369" s="448"/>
      <c r="HY369" s="448"/>
      <c r="HZ369" s="448"/>
      <c r="IA369" s="449"/>
      <c r="IB369" s="450"/>
      <c r="IC369" s="451"/>
      <c r="ID369" s="435"/>
      <c r="IE369" s="445"/>
      <c r="IF369" s="446" t="s">
        <v>147</v>
      </c>
      <c r="IG369" s="447"/>
      <c r="IH369" s="447"/>
      <c r="II369" s="448"/>
      <c r="IJ369" s="448"/>
      <c r="IK369" s="448"/>
      <c r="IL369" s="449"/>
      <c r="IM369" s="448"/>
      <c r="IN369" s="449"/>
      <c r="IO369" s="448"/>
      <c r="IP369" s="448"/>
      <c r="IQ369" s="448"/>
      <c r="IR369" s="449"/>
      <c r="IS369" s="450"/>
      <c r="IT369" s="451"/>
      <c r="IU369" s="435"/>
      <c r="IV369" s="445"/>
      <c r="IW369" s="446" t="s">
        <v>147</v>
      </c>
      <c r="IX369" s="447"/>
      <c r="IY369" s="447"/>
      <c r="IZ369" s="448"/>
      <c r="JA369" s="448"/>
      <c r="JB369" s="448"/>
      <c r="JC369" s="449"/>
      <c r="JD369" s="448"/>
      <c r="JE369" s="449"/>
      <c r="JF369" s="448"/>
      <c r="JG369" s="448"/>
      <c r="JH369" s="448"/>
      <c r="JI369" s="449"/>
      <c r="JJ369" s="450"/>
      <c r="JK369" s="451"/>
      <c r="JL369" s="435"/>
      <c r="JM369" s="445"/>
      <c r="JN369" s="446" t="s">
        <v>147</v>
      </c>
      <c r="JO369" s="447"/>
      <c r="JP369" s="447"/>
      <c r="JQ369" s="448"/>
      <c r="JR369" s="448"/>
      <c r="JS369" s="448"/>
      <c r="JT369" s="449"/>
      <c r="JU369" s="448"/>
      <c r="JV369" s="449"/>
      <c r="JW369" s="448"/>
      <c r="JX369" s="448"/>
      <c r="JY369" s="448"/>
      <c r="JZ369" s="449"/>
      <c r="KA369" s="450"/>
      <c r="KB369" s="451"/>
      <c r="KC369" s="435"/>
      <c r="KD369" s="445"/>
      <c r="KE369" s="446" t="s">
        <v>147</v>
      </c>
      <c r="KF369" s="447"/>
      <c r="KG369" s="447"/>
      <c r="KH369" s="448"/>
      <c r="KI369" s="448"/>
      <c r="KJ369" s="448"/>
      <c r="KK369" s="449"/>
      <c r="KL369" s="448"/>
      <c r="KM369" s="449"/>
      <c r="KN369" s="448"/>
      <c r="KO369" s="448"/>
      <c r="KP369" s="448"/>
      <c r="KQ369" s="449"/>
      <c r="KR369" s="450"/>
      <c r="KS369" s="451"/>
      <c r="KT369" s="435"/>
      <c r="KU369" s="436"/>
    </row>
    <row r="370" ht="15.75" customHeight="1">
      <c r="A370" s="426">
        <v>1.0</v>
      </c>
      <c r="B370" s="427" t="s">
        <v>159</v>
      </c>
      <c r="C370" s="428" t="s">
        <v>121</v>
      </c>
      <c r="D370" s="428" t="s">
        <v>152</v>
      </c>
      <c r="E370" s="429" t="str">
        <f>ADHB!E370</f>
        <v/>
      </c>
      <c r="F370" s="429"/>
      <c r="G370" s="429">
        <f t="shared" ref="G370:G372" si="2863">IFERROR(E370*F370/1000000,0)</f>
        <v>0</v>
      </c>
      <c r="H370" s="430"/>
      <c r="I370" s="429">
        <f t="shared" ref="I370:I372" si="2864">IFERROR(+G370*H370,"")</f>
        <v>0</v>
      </c>
      <c r="J370" s="431"/>
      <c r="K370" s="432"/>
      <c r="L370" s="432"/>
      <c r="M370" s="429">
        <f t="shared" ref="M370:M372" si="2865">IFERROR(+(IF(G370="","0",G370))+(IF(I370="","0",I370))+(IF(L370="","0",L370)),"")</f>
        <v>0</v>
      </c>
      <c r="N370" s="430">
        <v>0.294289866351475</v>
      </c>
      <c r="O370" s="433">
        <f t="shared" ref="O370:O372" si="2866">IFERROR(+N370*(M370-L370),"")</f>
        <v>0</v>
      </c>
      <c r="P370" s="434">
        <f t="shared" ref="P370:P372" si="2867">IFERROR(+(IF(M370="","0",M370))-(IF(O370="","0",O370)),"")</f>
        <v>0</v>
      </c>
      <c r="Q370" s="435"/>
      <c r="R370" s="426">
        <v>1.0</v>
      </c>
      <c r="S370" s="427" t="s">
        <v>159</v>
      </c>
      <c r="T370" s="428" t="s">
        <v>121</v>
      </c>
      <c r="U370" s="428" t="s">
        <v>152</v>
      </c>
      <c r="V370" s="429" t="str">
        <f>ADHB!V370</f>
        <v/>
      </c>
      <c r="W370" s="429"/>
      <c r="X370" s="429">
        <f t="shared" ref="X370:X372" si="2868">IFERROR(V370*W370/1000000,0)</f>
        <v>0</v>
      </c>
      <c r="Y370" s="430"/>
      <c r="Z370" s="429">
        <f t="shared" ref="Z370:Z372" si="2869">IFERROR(+X370*Y370,"")</f>
        <v>0</v>
      </c>
      <c r="AA370" s="431"/>
      <c r="AB370" s="432"/>
      <c r="AC370" s="432"/>
      <c r="AD370" s="429">
        <f t="shared" ref="AD370:AD372" si="2870">IFERROR(+(IF(X370="","0",X370))+(IF(Z370="","0",Z370))+(IF(AC370="","0",AC370)),"")</f>
        <v>0</v>
      </c>
      <c r="AE370" s="430">
        <v>0.294289866351475</v>
      </c>
      <c r="AF370" s="433">
        <f t="shared" ref="AF370:AF372" si="2871">IFERROR(+AE370*(AD370-AC370),"")</f>
        <v>0</v>
      </c>
      <c r="AG370" s="434">
        <f t="shared" ref="AG370:AG372" si="2872">IFERROR(+(IF(AD370="","0",AD370))-(IF(AF370="","0",AF370)),"")</f>
        <v>0</v>
      </c>
      <c r="AH370" s="435"/>
      <c r="AI370" s="426">
        <v>1.0</v>
      </c>
      <c r="AJ370" s="427" t="s">
        <v>159</v>
      </c>
      <c r="AK370" s="428" t="s">
        <v>121</v>
      </c>
      <c r="AL370" s="428" t="s">
        <v>152</v>
      </c>
      <c r="AM370" s="429" t="str">
        <f>ADHB!AM370</f>
        <v/>
      </c>
      <c r="AN370" s="429"/>
      <c r="AO370" s="429">
        <f t="shared" ref="AO370:AO372" si="2873">IFERROR(AM370*AN370/1000000,0)</f>
        <v>0</v>
      </c>
      <c r="AP370" s="430"/>
      <c r="AQ370" s="429">
        <f t="shared" ref="AQ370:AQ372" si="2874">IFERROR(+AO370*AP370,"")</f>
        <v>0</v>
      </c>
      <c r="AR370" s="431"/>
      <c r="AS370" s="432"/>
      <c r="AT370" s="432"/>
      <c r="AU370" s="429">
        <f t="shared" ref="AU370:AU372" si="2875">IFERROR(+(IF(AO370="","0",AO370))+(IF(AQ370="","0",AQ370))+(IF(AT370="","0",AT370)),"")</f>
        <v>0</v>
      </c>
      <c r="AV370" s="430">
        <v>0.294289866351475</v>
      </c>
      <c r="AW370" s="433">
        <f t="shared" ref="AW370:AW372" si="2876">IFERROR(+AV370*(AU370-AT370),"")</f>
        <v>0</v>
      </c>
      <c r="AX370" s="434">
        <f t="shared" ref="AX370:AX372" si="2877">IFERROR(+(IF(AU370="","0",AU370))-(IF(AW370="","0",AW370)),"")</f>
        <v>0</v>
      </c>
      <c r="AY370" s="435"/>
      <c r="AZ370" s="426">
        <v>1.0</v>
      </c>
      <c r="BA370" s="427" t="s">
        <v>159</v>
      </c>
      <c r="BB370" s="428" t="s">
        <v>121</v>
      </c>
      <c r="BC370" s="428" t="s">
        <v>152</v>
      </c>
      <c r="BD370" s="429" t="str">
        <f>ADHB!BD370</f>
        <v/>
      </c>
      <c r="BE370" s="429"/>
      <c r="BF370" s="429">
        <f t="shared" ref="BF370:BF372" si="2878">IFERROR(BD370*BE370/1000000,0)</f>
        <v>0</v>
      </c>
      <c r="BG370" s="430"/>
      <c r="BH370" s="429">
        <f t="shared" ref="BH370:BH372" si="2879">IFERROR(+BF370*BG370,"")</f>
        <v>0</v>
      </c>
      <c r="BI370" s="431"/>
      <c r="BJ370" s="432"/>
      <c r="BK370" s="432"/>
      <c r="BL370" s="429">
        <f t="shared" ref="BL370:BL372" si="2880">IFERROR(+(IF(BF370="","0",BF370))+(IF(BH370="","0",BH370))+(IF(BK370="","0",BK370)),"")</f>
        <v>0</v>
      </c>
      <c r="BM370" s="430">
        <v>0.294289866351475</v>
      </c>
      <c r="BN370" s="433">
        <f t="shared" ref="BN370:BN372" si="2881">IFERROR(+BM370*(BL370-BK370),"")</f>
        <v>0</v>
      </c>
      <c r="BO370" s="434">
        <f t="shared" ref="BO370:BO372" si="2882">IFERROR(+(IF(BL370="","0",BL370))-(IF(BN370="","0",BN370)),"")</f>
        <v>0</v>
      </c>
      <c r="BP370" s="435"/>
      <c r="BQ370" s="426">
        <v>1.0</v>
      </c>
      <c r="BR370" s="427" t="s">
        <v>159</v>
      </c>
      <c r="BS370" s="428" t="s">
        <v>121</v>
      </c>
      <c r="BT370" s="428" t="s">
        <v>152</v>
      </c>
      <c r="BU370" s="429" t="str">
        <f>ADHB!BU370</f>
        <v/>
      </c>
      <c r="BV370" s="429"/>
      <c r="BW370" s="429">
        <f t="shared" ref="BW370:BW372" si="2883">IFERROR(BU370*BV370/1000000,0)</f>
        <v>0</v>
      </c>
      <c r="BX370" s="430"/>
      <c r="BY370" s="429">
        <f t="shared" ref="BY370:BY372" si="2884">IFERROR(+BW370*BX370,"")</f>
        <v>0</v>
      </c>
      <c r="BZ370" s="431"/>
      <c r="CA370" s="432"/>
      <c r="CB370" s="432"/>
      <c r="CC370" s="429">
        <f t="shared" ref="CC370:CC372" si="2885">IFERROR(+(IF(BW370="","0",BW370))+(IF(BY370="","0",BY370))+(IF(CB370="","0",CB370)),"")</f>
        <v>0</v>
      </c>
      <c r="CD370" s="430">
        <v>0.294289866351475</v>
      </c>
      <c r="CE370" s="433">
        <f t="shared" ref="CE370:CE372" si="2886">IFERROR(+CD370*(CC370-CB370),"")</f>
        <v>0</v>
      </c>
      <c r="CF370" s="434">
        <f t="shared" ref="CF370:CF372" si="2887">IFERROR(+(IF(CC370="","0",CC370))-(IF(CE370="","0",CE370)),"")</f>
        <v>0</v>
      </c>
      <c r="CG370" s="435"/>
      <c r="CH370" s="426">
        <v>1.0</v>
      </c>
      <c r="CI370" s="427" t="s">
        <v>159</v>
      </c>
      <c r="CJ370" s="428" t="s">
        <v>121</v>
      </c>
      <c r="CK370" s="428" t="s">
        <v>152</v>
      </c>
      <c r="CL370" s="429" t="str">
        <f>ADHB!CL370</f>
        <v/>
      </c>
      <c r="CM370" s="429"/>
      <c r="CN370" s="429">
        <f t="shared" ref="CN370:CN372" si="2888">IFERROR(CL370*CM370/1000000,0)</f>
        <v>0</v>
      </c>
      <c r="CO370" s="430"/>
      <c r="CP370" s="429">
        <f t="shared" ref="CP370:CP372" si="2889">IFERROR(+CN370*CO370,"")</f>
        <v>0</v>
      </c>
      <c r="CQ370" s="431"/>
      <c r="CR370" s="432"/>
      <c r="CS370" s="432"/>
      <c r="CT370" s="429">
        <f t="shared" ref="CT370:CT372" si="2890">IFERROR(+(IF(CN370="","0",CN370))+(IF(CP370="","0",CP370))+(IF(CS370="","0",CS370)),"")</f>
        <v>0</v>
      </c>
      <c r="CU370" s="430">
        <v>0.294289866351475</v>
      </c>
      <c r="CV370" s="433">
        <f t="shared" ref="CV370:CV372" si="2891">IFERROR(+CU370*(CT370-CS370),"")</f>
        <v>0</v>
      </c>
      <c r="CW370" s="434">
        <f t="shared" ref="CW370:CW372" si="2892">IFERROR(+(IF(CT370="","0",CT370))-(IF(CV370="","0",CV370)),"")</f>
        <v>0</v>
      </c>
      <c r="CX370" s="435"/>
      <c r="CY370" s="426">
        <v>1.0</v>
      </c>
      <c r="CZ370" s="427" t="s">
        <v>159</v>
      </c>
      <c r="DA370" s="428" t="s">
        <v>121</v>
      </c>
      <c r="DB370" s="428" t="s">
        <v>152</v>
      </c>
      <c r="DC370" s="429" t="str">
        <f>ADHB!DC370</f>
        <v/>
      </c>
      <c r="DD370" s="429"/>
      <c r="DE370" s="429">
        <f t="shared" ref="DE370:DE372" si="2893">IFERROR(DC370*DD370/1000000,0)</f>
        <v>0</v>
      </c>
      <c r="DF370" s="430"/>
      <c r="DG370" s="429">
        <f t="shared" ref="DG370:DG372" si="2894">IFERROR(+DE370*DF370,"")</f>
        <v>0</v>
      </c>
      <c r="DH370" s="431"/>
      <c r="DI370" s="432"/>
      <c r="DJ370" s="432"/>
      <c r="DK370" s="429">
        <f t="shared" ref="DK370:DK372" si="2895">IFERROR(+(IF(DE370="","0",DE370))+(IF(DG370="","0",DG370))+(IF(DJ370="","0",DJ370)),"")</f>
        <v>0</v>
      </c>
      <c r="DL370" s="430">
        <v>0.294289866351475</v>
      </c>
      <c r="DM370" s="433">
        <f t="shared" ref="DM370:DM372" si="2896">IFERROR(+DL370*(DK370-DJ370),"")</f>
        <v>0</v>
      </c>
      <c r="DN370" s="434">
        <f t="shared" ref="DN370:DN372" si="2897">IFERROR(+(IF(DK370="","0",DK370))-(IF(DM370="","0",DM370)),"")</f>
        <v>0</v>
      </c>
      <c r="DO370" s="435"/>
      <c r="DP370" s="426">
        <v>1.0</v>
      </c>
      <c r="DQ370" s="427" t="s">
        <v>159</v>
      </c>
      <c r="DR370" s="428" t="s">
        <v>121</v>
      </c>
      <c r="DS370" s="428" t="s">
        <v>152</v>
      </c>
      <c r="DT370" s="429" t="str">
        <f>ADHB!DT370</f>
        <v/>
      </c>
      <c r="DU370" s="429"/>
      <c r="DV370" s="429">
        <f t="shared" ref="DV370:DV372" si="2898">IFERROR(DT370*DU370/1000000,0)</f>
        <v>0</v>
      </c>
      <c r="DW370" s="430"/>
      <c r="DX370" s="429">
        <f t="shared" ref="DX370:DX372" si="2899">IFERROR(+DV370*DW370,"")</f>
        <v>0</v>
      </c>
      <c r="DY370" s="431"/>
      <c r="DZ370" s="432"/>
      <c r="EA370" s="432"/>
      <c r="EB370" s="429">
        <f t="shared" ref="EB370:EB372" si="2900">IFERROR(+(IF(DV370="","0",DV370))+(IF(DX370="","0",DX370))+(IF(EA370="","0",EA370)),"")</f>
        <v>0</v>
      </c>
      <c r="EC370" s="430">
        <v>0.294289866351475</v>
      </c>
      <c r="ED370" s="433">
        <f t="shared" ref="ED370:ED372" si="2901">IFERROR(+EC370*(EB370-EA370),"")</f>
        <v>0</v>
      </c>
      <c r="EE370" s="434">
        <f t="shared" ref="EE370:EE372" si="2902">IFERROR(+(IF(EB370="","0",EB370))-(IF(ED370="","0",ED370)),"")</f>
        <v>0</v>
      </c>
      <c r="EF370" s="435"/>
      <c r="EG370" s="426">
        <v>1.0</v>
      </c>
      <c r="EH370" s="427" t="s">
        <v>159</v>
      </c>
      <c r="EI370" s="428" t="s">
        <v>121</v>
      </c>
      <c r="EJ370" s="428" t="s">
        <v>152</v>
      </c>
      <c r="EK370" s="429" t="str">
        <f>ADHB!EK370</f>
        <v/>
      </c>
      <c r="EL370" s="429"/>
      <c r="EM370" s="429">
        <f t="shared" ref="EM370:EM372" si="2903">IFERROR(EK370*EL370/1000000,0)</f>
        <v>0</v>
      </c>
      <c r="EN370" s="430"/>
      <c r="EO370" s="429">
        <f t="shared" ref="EO370:EO372" si="2904">IFERROR(+EM370*EN370,"")</f>
        <v>0</v>
      </c>
      <c r="EP370" s="431"/>
      <c r="EQ370" s="432"/>
      <c r="ER370" s="432"/>
      <c r="ES370" s="429">
        <f t="shared" ref="ES370:ES372" si="2905">IFERROR(+(IF(EM370="","0",EM370))+(IF(EO370="","0",EO370))+(IF(ER370="","0",ER370)),"")</f>
        <v>0</v>
      </c>
      <c r="ET370" s="430">
        <v>0.294289866351475</v>
      </c>
      <c r="EU370" s="433">
        <f t="shared" ref="EU370:EU372" si="2906">IFERROR(+ET370*(ES370-ER370),"")</f>
        <v>0</v>
      </c>
      <c r="EV370" s="434">
        <f t="shared" ref="EV370:EV372" si="2907">IFERROR(+(IF(ES370="","0",ES370))-(IF(EU370="","0",EU370)),"")</f>
        <v>0</v>
      </c>
      <c r="EW370" s="435"/>
      <c r="EX370" s="426">
        <v>1.0</v>
      </c>
      <c r="EY370" s="427" t="s">
        <v>159</v>
      </c>
      <c r="EZ370" s="428" t="s">
        <v>121</v>
      </c>
      <c r="FA370" s="428" t="s">
        <v>152</v>
      </c>
      <c r="FB370" s="429" t="str">
        <f>ADHB!FB370</f>
        <v/>
      </c>
      <c r="FC370" s="429"/>
      <c r="FD370" s="429">
        <f t="shared" ref="FD370:FD372" si="2908">IFERROR(FB370*FC370/1000000,0)</f>
        <v>0</v>
      </c>
      <c r="FE370" s="430"/>
      <c r="FF370" s="429">
        <f t="shared" ref="FF370:FF372" si="2909">IFERROR(+FD370*FE370,"")</f>
        <v>0</v>
      </c>
      <c r="FG370" s="431"/>
      <c r="FH370" s="432"/>
      <c r="FI370" s="432"/>
      <c r="FJ370" s="429">
        <f t="shared" ref="FJ370:FJ372" si="2910">IFERROR(+(IF(FD370="","0",FD370))+(IF(FF370="","0",FF370))+(IF(FI370="","0",FI370)),"")</f>
        <v>0</v>
      </c>
      <c r="FK370" s="430">
        <v>0.294289866351475</v>
      </c>
      <c r="FL370" s="433">
        <f t="shared" ref="FL370:FL372" si="2911">IFERROR(+FK370*(FJ370-FI370),"")</f>
        <v>0</v>
      </c>
      <c r="FM370" s="434">
        <f t="shared" ref="FM370:FM372" si="2912">IFERROR(+(IF(FJ370="","0",FJ370))-(IF(FL370="","0",FL370)),"")</f>
        <v>0</v>
      </c>
      <c r="FN370" s="435"/>
      <c r="FO370" s="426">
        <v>1.0</v>
      </c>
      <c r="FP370" s="427" t="s">
        <v>159</v>
      </c>
      <c r="FQ370" s="428" t="s">
        <v>121</v>
      </c>
      <c r="FR370" s="428" t="s">
        <v>152</v>
      </c>
      <c r="FS370" s="429" t="str">
        <f>ADHB!FS370</f>
        <v/>
      </c>
      <c r="FT370" s="429"/>
      <c r="FU370" s="429">
        <f t="shared" ref="FU370:FU372" si="2913">IFERROR(FS370*FT370/1000000,0)</f>
        <v>0</v>
      </c>
      <c r="FV370" s="430"/>
      <c r="FW370" s="429">
        <f t="shared" ref="FW370:FW372" si="2914">IFERROR(+FU370*FV370,"")</f>
        <v>0</v>
      </c>
      <c r="FX370" s="431"/>
      <c r="FY370" s="432"/>
      <c r="FZ370" s="432"/>
      <c r="GA370" s="429">
        <f t="shared" ref="GA370:GA372" si="2915">IFERROR(+(IF(FU370="","0",FU370))+(IF(FW370="","0",FW370))+(IF(FZ370="","0",FZ370)),"")</f>
        <v>0</v>
      </c>
      <c r="GB370" s="430">
        <v>0.294289866351475</v>
      </c>
      <c r="GC370" s="433">
        <f t="shared" ref="GC370:GC372" si="2916">IFERROR(+GB370*(GA370-FZ370),"")</f>
        <v>0</v>
      </c>
      <c r="GD370" s="434">
        <f t="shared" ref="GD370:GD372" si="2917">IFERROR(+(IF(GA370="","0",GA370))-(IF(GC370="","0",GC370)),"")</f>
        <v>0</v>
      </c>
      <c r="GE370" s="435"/>
      <c r="GF370" s="426">
        <v>1.0</v>
      </c>
      <c r="GG370" s="427" t="s">
        <v>159</v>
      </c>
      <c r="GH370" s="428" t="s">
        <v>121</v>
      </c>
      <c r="GI370" s="428" t="s">
        <v>152</v>
      </c>
      <c r="GJ370" s="429" t="str">
        <f>ADHB!GJ370</f>
        <v/>
      </c>
      <c r="GK370" s="429"/>
      <c r="GL370" s="429">
        <f t="shared" ref="GL370:GL372" si="2918">IFERROR(GJ370*GK370/1000000,0)</f>
        <v>0</v>
      </c>
      <c r="GM370" s="430"/>
      <c r="GN370" s="429">
        <f t="shared" ref="GN370:GN372" si="2919">IFERROR(+GL370*GM370,"")</f>
        <v>0</v>
      </c>
      <c r="GO370" s="431"/>
      <c r="GP370" s="432"/>
      <c r="GQ370" s="432"/>
      <c r="GR370" s="429">
        <f t="shared" ref="GR370:GR372" si="2920">IFERROR(+(IF(GL370="","0",GL370))+(IF(GN370="","0",GN370))+(IF(GQ370="","0",GQ370)),"")</f>
        <v>0</v>
      </c>
      <c r="GS370" s="430">
        <v>0.294289866351475</v>
      </c>
      <c r="GT370" s="433">
        <f t="shared" ref="GT370:GT372" si="2921">IFERROR(+GS370*(GR370-GQ370),"")</f>
        <v>0</v>
      </c>
      <c r="GU370" s="434">
        <f t="shared" ref="GU370:GU372" si="2922">IFERROR(+(IF(GR370="","0",GR370))-(IF(GT370="","0",GT370)),"")</f>
        <v>0</v>
      </c>
      <c r="GV370" s="435"/>
      <c r="GW370" s="426">
        <v>1.0</v>
      </c>
      <c r="GX370" s="427" t="s">
        <v>159</v>
      </c>
      <c r="GY370" s="428" t="s">
        <v>121</v>
      </c>
      <c r="GZ370" s="428" t="s">
        <v>152</v>
      </c>
      <c r="HA370" s="429" t="str">
        <f>ADHB!HA370</f>
        <v/>
      </c>
      <c r="HB370" s="429"/>
      <c r="HC370" s="429">
        <f t="shared" ref="HC370:HC372" si="2923">IFERROR(HA370*HB370/1000000,0)</f>
        <v>0</v>
      </c>
      <c r="HD370" s="430"/>
      <c r="HE370" s="429">
        <f t="shared" ref="HE370:HE372" si="2924">IFERROR(+HC370*HD370,"")</f>
        <v>0</v>
      </c>
      <c r="HF370" s="431"/>
      <c r="HG370" s="432"/>
      <c r="HH370" s="432"/>
      <c r="HI370" s="429">
        <f t="shared" ref="HI370:HI372" si="2925">IFERROR(+(IF(HC370="","0",HC370))+(IF(HE370="","0",HE370))+(IF(HH370="","0",HH370)),"")</f>
        <v>0</v>
      </c>
      <c r="HJ370" s="430">
        <v>0.294289866351475</v>
      </c>
      <c r="HK370" s="433">
        <f t="shared" ref="HK370:HK372" si="2926">IFERROR(+HJ370*(HI370-HH370),"")</f>
        <v>0</v>
      </c>
      <c r="HL370" s="434">
        <f t="shared" ref="HL370:HL372" si="2927">IFERROR(+(IF(HI370="","0",HI370))-(IF(HK370="","0",HK370)),"")</f>
        <v>0</v>
      </c>
      <c r="HM370" s="435"/>
      <c r="HN370" s="426">
        <v>1.0</v>
      </c>
      <c r="HO370" s="427" t="s">
        <v>159</v>
      </c>
      <c r="HP370" s="428" t="s">
        <v>121</v>
      </c>
      <c r="HQ370" s="428" t="s">
        <v>152</v>
      </c>
      <c r="HR370" s="429" t="str">
        <f>ADHB!HR370</f>
        <v/>
      </c>
      <c r="HS370" s="429"/>
      <c r="HT370" s="429">
        <f t="shared" ref="HT370:HT372" si="2928">IFERROR(HR370*HS370/1000000,0)</f>
        <v>0</v>
      </c>
      <c r="HU370" s="430"/>
      <c r="HV370" s="429">
        <f t="shared" ref="HV370:HV372" si="2929">IFERROR(+HT370*HU370,"")</f>
        <v>0</v>
      </c>
      <c r="HW370" s="431"/>
      <c r="HX370" s="432"/>
      <c r="HY370" s="432"/>
      <c r="HZ370" s="429">
        <f t="shared" ref="HZ370:HZ372" si="2930">IFERROR(+(IF(HT370="","0",HT370))+(IF(HV370="","0",HV370))+(IF(HY370="","0",HY370)),"")</f>
        <v>0</v>
      </c>
      <c r="IA370" s="430">
        <v>0.294289866351475</v>
      </c>
      <c r="IB370" s="433">
        <f t="shared" ref="IB370:IB372" si="2931">IFERROR(+IA370*(HZ370-HY370),"")</f>
        <v>0</v>
      </c>
      <c r="IC370" s="434">
        <f t="shared" ref="IC370:IC372" si="2932">IFERROR(+(IF(HZ370="","0",HZ370))-(IF(IB370="","0",IB370)),"")</f>
        <v>0</v>
      </c>
      <c r="ID370" s="435"/>
      <c r="IE370" s="426">
        <v>1.0</v>
      </c>
      <c r="IF370" s="427" t="s">
        <v>159</v>
      </c>
      <c r="IG370" s="428" t="s">
        <v>121</v>
      </c>
      <c r="IH370" s="428" t="s">
        <v>152</v>
      </c>
      <c r="II370" s="429" t="str">
        <f>ADHB!II370</f>
        <v/>
      </c>
      <c r="IJ370" s="429"/>
      <c r="IK370" s="429">
        <f t="shared" ref="IK370:IK372" si="2933">IFERROR(II370*IJ370/1000000,0)</f>
        <v>0</v>
      </c>
      <c r="IL370" s="430"/>
      <c r="IM370" s="429">
        <f t="shared" ref="IM370:IM372" si="2934">IFERROR(+IK370*IL370,"")</f>
        <v>0</v>
      </c>
      <c r="IN370" s="431"/>
      <c r="IO370" s="432"/>
      <c r="IP370" s="432"/>
      <c r="IQ370" s="429">
        <f t="shared" ref="IQ370:IQ372" si="2935">IFERROR(+(IF(IK370="","0",IK370))+(IF(IM370="","0",IM370))+(IF(IP370="","0",IP370)),"")</f>
        <v>0</v>
      </c>
      <c r="IR370" s="430">
        <v>0.294289866351475</v>
      </c>
      <c r="IS370" s="433">
        <f t="shared" ref="IS370:IS372" si="2936">IFERROR(+IR370*(IQ370-IP370),"")</f>
        <v>0</v>
      </c>
      <c r="IT370" s="434">
        <f t="shared" ref="IT370:IT372" si="2937">IFERROR(+(IF(IQ370="","0",IQ370))-(IF(IS370="","0",IS370)),"")</f>
        <v>0</v>
      </c>
      <c r="IU370" s="435"/>
      <c r="IV370" s="426">
        <v>1.0</v>
      </c>
      <c r="IW370" s="427" t="s">
        <v>159</v>
      </c>
      <c r="IX370" s="428" t="s">
        <v>121</v>
      </c>
      <c r="IY370" s="428" t="s">
        <v>152</v>
      </c>
      <c r="IZ370" s="429" t="str">
        <f>ADHB!IZ370</f>
        <v/>
      </c>
      <c r="JA370" s="429"/>
      <c r="JB370" s="429">
        <f t="shared" ref="JB370:JB372" si="2938">IFERROR(IZ370*JA370/1000000,0)</f>
        <v>0</v>
      </c>
      <c r="JC370" s="430"/>
      <c r="JD370" s="429">
        <f t="shared" ref="JD370:JD372" si="2939">IFERROR(+JB370*JC370,"")</f>
        <v>0</v>
      </c>
      <c r="JE370" s="431"/>
      <c r="JF370" s="432"/>
      <c r="JG370" s="432"/>
      <c r="JH370" s="429">
        <f t="shared" ref="JH370:JH372" si="2940">IFERROR(+(IF(JB370="","0",JB370))+(IF(JD370="","0",JD370))+(IF(JG370="","0",JG370)),"")</f>
        <v>0</v>
      </c>
      <c r="JI370" s="430">
        <v>0.294289866351475</v>
      </c>
      <c r="JJ370" s="433">
        <f t="shared" ref="JJ370:JJ372" si="2941">IFERROR(+JI370*(JH370-JG370),"")</f>
        <v>0</v>
      </c>
      <c r="JK370" s="434">
        <f t="shared" ref="JK370:JK372" si="2942">IFERROR(+(IF(JH370="","0",JH370))-(IF(JJ370="","0",JJ370)),"")</f>
        <v>0</v>
      </c>
      <c r="JL370" s="435"/>
      <c r="JM370" s="426">
        <v>1.0</v>
      </c>
      <c r="JN370" s="427" t="s">
        <v>159</v>
      </c>
      <c r="JO370" s="428" t="s">
        <v>121</v>
      </c>
      <c r="JP370" s="428" t="s">
        <v>152</v>
      </c>
      <c r="JQ370" s="429" t="str">
        <f>ADHB!KY370</f>
        <v/>
      </c>
      <c r="JR370" s="429"/>
      <c r="JS370" s="429">
        <f t="shared" ref="JS370:JS372" si="2943">IFERROR(JQ370*JR370/1000000,0)</f>
        <v>0</v>
      </c>
      <c r="JT370" s="430"/>
      <c r="JU370" s="429">
        <f t="shared" ref="JU370:JU372" si="2944">IFERROR(+JS370*JT370,"")</f>
        <v>0</v>
      </c>
      <c r="JV370" s="431"/>
      <c r="JW370" s="432"/>
      <c r="JX370" s="432"/>
      <c r="JY370" s="429">
        <f t="shared" ref="JY370:JY372" si="2945">IFERROR(+(IF(JS370="","0",JS370))+(IF(JU370="","0",JU370))+(IF(JX370="","0",JX370)),"")</f>
        <v>0</v>
      </c>
      <c r="JZ370" s="430">
        <v>0.294289866351475</v>
      </c>
      <c r="KA370" s="433">
        <f t="shared" ref="KA370:KA372" si="2946">IFERROR(+JZ370*(JY370-JX370),"")</f>
        <v>0</v>
      </c>
      <c r="KB370" s="434">
        <f t="shared" ref="KB370:KB372" si="2947">IFERROR(+(IF(JY370="","0",JY370))-(IF(KA370="","0",KA370)),"")</f>
        <v>0</v>
      </c>
      <c r="KC370" s="435"/>
      <c r="KD370" s="426">
        <v>1.0</v>
      </c>
      <c r="KE370" s="427" t="s">
        <v>159</v>
      </c>
      <c r="KF370" s="428" t="s">
        <v>121</v>
      </c>
      <c r="KG370" s="428" t="s">
        <v>152</v>
      </c>
      <c r="KH370" s="429" t="str">
        <f>ADHB!LP370</f>
        <v/>
      </c>
      <c r="KI370" s="429"/>
      <c r="KJ370" s="429">
        <f t="shared" ref="KJ370:KJ372" si="2948">IFERROR(KH370*KI370/1000000,0)</f>
        <v>0</v>
      </c>
      <c r="KK370" s="430"/>
      <c r="KL370" s="429">
        <f t="shared" ref="KL370:KL372" si="2949">IFERROR(+KJ370*KK370,"")</f>
        <v>0</v>
      </c>
      <c r="KM370" s="431"/>
      <c r="KN370" s="432"/>
      <c r="KO370" s="432"/>
      <c r="KP370" s="429">
        <f t="shared" ref="KP370:KP372" si="2950">IFERROR(+(IF(KJ370="","0",KJ370))+(IF(KL370="","0",KL370))+(IF(KO370="","0",KO370)),"")</f>
        <v>0</v>
      </c>
      <c r="KQ370" s="430">
        <v>0.294289866351475</v>
      </c>
      <c r="KR370" s="433">
        <f t="shared" ref="KR370:KR372" si="2951">IFERROR(+KQ370*(KP370-KO370),"")</f>
        <v>0</v>
      </c>
      <c r="KS370" s="434">
        <f t="shared" ref="KS370:KS372" si="2952">IFERROR(+(IF(KP370="","0",KP370))-(IF(KR370="","0",KR370)),"")</f>
        <v>0</v>
      </c>
      <c r="KT370" s="435"/>
      <c r="KU370" s="436"/>
    </row>
    <row r="371" ht="15.75" customHeight="1">
      <c r="A371" s="426">
        <v>2.0</v>
      </c>
      <c r="B371" s="427" t="s">
        <v>160</v>
      </c>
      <c r="C371" s="428" t="s">
        <v>121</v>
      </c>
      <c r="D371" s="428" t="s">
        <v>152</v>
      </c>
      <c r="E371" s="429" t="str">
        <f>ADHB!E371</f>
        <v/>
      </c>
      <c r="F371" s="429"/>
      <c r="G371" s="429">
        <f t="shared" si="2863"/>
        <v>0</v>
      </c>
      <c r="H371" s="430"/>
      <c r="I371" s="429">
        <f t="shared" si="2864"/>
        <v>0</v>
      </c>
      <c r="J371" s="431"/>
      <c r="K371" s="432"/>
      <c r="L371" s="432"/>
      <c r="M371" s="429">
        <f t="shared" si="2865"/>
        <v>0</v>
      </c>
      <c r="N371" s="430">
        <v>0.294289866351475</v>
      </c>
      <c r="O371" s="433">
        <f t="shared" si="2866"/>
        <v>0</v>
      </c>
      <c r="P371" s="434">
        <f t="shared" si="2867"/>
        <v>0</v>
      </c>
      <c r="Q371" s="435"/>
      <c r="R371" s="426">
        <v>2.0</v>
      </c>
      <c r="S371" s="427" t="s">
        <v>160</v>
      </c>
      <c r="T371" s="428" t="s">
        <v>121</v>
      </c>
      <c r="U371" s="428" t="s">
        <v>152</v>
      </c>
      <c r="V371" s="429" t="str">
        <f>ADHB!V371</f>
        <v/>
      </c>
      <c r="W371" s="429"/>
      <c r="X371" s="429">
        <f t="shared" si="2868"/>
        <v>0</v>
      </c>
      <c r="Y371" s="430"/>
      <c r="Z371" s="429">
        <f t="shared" si="2869"/>
        <v>0</v>
      </c>
      <c r="AA371" s="431"/>
      <c r="AB371" s="432"/>
      <c r="AC371" s="432"/>
      <c r="AD371" s="429">
        <f t="shared" si="2870"/>
        <v>0</v>
      </c>
      <c r="AE371" s="430">
        <v>0.294289866351475</v>
      </c>
      <c r="AF371" s="433">
        <f t="shared" si="2871"/>
        <v>0</v>
      </c>
      <c r="AG371" s="434">
        <f t="shared" si="2872"/>
        <v>0</v>
      </c>
      <c r="AH371" s="435"/>
      <c r="AI371" s="426">
        <v>2.0</v>
      </c>
      <c r="AJ371" s="427" t="s">
        <v>160</v>
      </c>
      <c r="AK371" s="428" t="s">
        <v>121</v>
      </c>
      <c r="AL371" s="428" t="s">
        <v>152</v>
      </c>
      <c r="AM371" s="429" t="str">
        <f>ADHB!AM371</f>
        <v/>
      </c>
      <c r="AN371" s="429"/>
      <c r="AO371" s="429">
        <f t="shared" si="2873"/>
        <v>0</v>
      </c>
      <c r="AP371" s="430"/>
      <c r="AQ371" s="429">
        <f t="shared" si="2874"/>
        <v>0</v>
      </c>
      <c r="AR371" s="431"/>
      <c r="AS371" s="432"/>
      <c r="AT371" s="432"/>
      <c r="AU371" s="429">
        <f t="shared" si="2875"/>
        <v>0</v>
      </c>
      <c r="AV371" s="430">
        <v>0.294289866351475</v>
      </c>
      <c r="AW371" s="433">
        <f t="shared" si="2876"/>
        <v>0</v>
      </c>
      <c r="AX371" s="434">
        <f t="shared" si="2877"/>
        <v>0</v>
      </c>
      <c r="AY371" s="435"/>
      <c r="AZ371" s="426">
        <v>2.0</v>
      </c>
      <c r="BA371" s="427" t="s">
        <v>160</v>
      </c>
      <c r="BB371" s="428" t="s">
        <v>121</v>
      </c>
      <c r="BC371" s="428" t="s">
        <v>152</v>
      </c>
      <c r="BD371" s="429" t="str">
        <f>ADHB!BD371</f>
        <v/>
      </c>
      <c r="BE371" s="429"/>
      <c r="BF371" s="429">
        <f t="shared" si="2878"/>
        <v>0</v>
      </c>
      <c r="BG371" s="430"/>
      <c r="BH371" s="429">
        <f t="shared" si="2879"/>
        <v>0</v>
      </c>
      <c r="BI371" s="431"/>
      <c r="BJ371" s="432"/>
      <c r="BK371" s="432"/>
      <c r="BL371" s="429">
        <f t="shared" si="2880"/>
        <v>0</v>
      </c>
      <c r="BM371" s="430">
        <v>0.294289866351475</v>
      </c>
      <c r="BN371" s="433">
        <f t="shared" si="2881"/>
        <v>0</v>
      </c>
      <c r="BO371" s="434">
        <f t="shared" si="2882"/>
        <v>0</v>
      </c>
      <c r="BP371" s="435"/>
      <c r="BQ371" s="426">
        <v>2.0</v>
      </c>
      <c r="BR371" s="427" t="s">
        <v>160</v>
      </c>
      <c r="BS371" s="428" t="s">
        <v>121</v>
      </c>
      <c r="BT371" s="428" t="s">
        <v>152</v>
      </c>
      <c r="BU371" s="429" t="str">
        <f>ADHB!BU371</f>
        <v/>
      </c>
      <c r="BV371" s="429"/>
      <c r="BW371" s="429">
        <f t="shared" si="2883"/>
        <v>0</v>
      </c>
      <c r="BX371" s="430"/>
      <c r="BY371" s="429">
        <f t="shared" si="2884"/>
        <v>0</v>
      </c>
      <c r="BZ371" s="431"/>
      <c r="CA371" s="432"/>
      <c r="CB371" s="432"/>
      <c r="CC371" s="429">
        <f t="shared" si="2885"/>
        <v>0</v>
      </c>
      <c r="CD371" s="430">
        <v>0.294289866351475</v>
      </c>
      <c r="CE371" s="433">
        <f t="shared" si="2886"/>
        <v>0</v>
      </c>
      <c r="CF371" s="434">
        <f t="shared" si="2887"/>
        <v>0</v>
      </c>
      <c r="CG371" s="435"/>
      <c r="CH371" s="426">
        <v>2.0</v>
      </c>
      <c r="CI371" s="427" t="s">
        <v>160</v>
      </c>
      <c r="CJ371" s="428" t="s">
        <v>121</v>
      </c>
      <c r="CK371" s="428" t="s">
        <v>152</v>
      </c>
      <c r="CL371" s="429" t="str">
        <f>ADHB!CL371</f>
        <v/>
      </c>
      <c r="CM371" s="429"/>
      <c r="CN371" s="429">
        <f t="shared" si="2888"/>
        <v>0</v>
      </c>
      <c r="CO371" s="430"/>
      <c r="CP371" s="429">
        <f t="shared" si="2889"/>
        <v>0</v>
      </c>
      <c r="CQ371" s="431"/>
      <c r="CR371" s="432"/>
      <c r="CS371" s="432"/>
      <c r="CT371" s="429">
        <f t="shared" si="2890"/>
        <v>0</v>
      </c>
      <c r="CU371" s="430">
        <v>0.294289866351475</v>
      </c>
      <c r="CV371" s="433">
        <f t="shared" si="2891"/>
        <v>0</v>
      </c>
      <c r="CW371" s="434">
        <f t="shared" si="2892"/>
        <v>0</v>
      </c>
      <c r="CX371" s="435"/>
      <c r="CY371" s="426">
        <v>2.0</v>
      </c>
      <c r="CZ371" s="427" t="s">
        <v>160</v>
      </c>
      <c r="DA371" s="428" t="s">
        <v>121</v>
      </c>
      <c r="DB371" s="428" t="s">
        <v>152</v>
      </c>
      <c r="DC371" s="429" t="str">
        <f>ADHB!DC371</f>
        <v/>
      </c>
      <c r="DD371" s="429"/>
      <c r="DE371" s="429">
        <f t="shared" si="2893"/>
        <v>0</v>
      </c>
      <c r="DF371" s="430"/>
      <c r="DG371" s="429">
        <f t="shared" si="2894"/>
        <v>0</v>
      </c>
      <c r="DH371" s="431"/>
      <c r="DI371" s="432"/>
      <c r="DJ371" s="432"/>
      <c r="DK371" s="429">
        <f t="shared" si="2895"/>
        <v>0</v>
      </c>
      <c r="DL371" s="430">
        <v>0.294289866351475</v>
      </c>
      <c r="DM371" s="433">
        <f t="shared" si="2896"/>
        <v>0</v>
      </c>
      <c r="DN371" s="434">
        <f t="shared" si="2897"/>
        <v>0</v>
      </c>
      <c r="DO371" s="435"/>
      <c r="DP371" s="426">
        <v>2.0</v>
      </c>
      <c r="DQ371" s="427" t="s">
        <v>160</v>
      </c>
      <c r="DR371" s="428" t="s">
        <v>121</v>
      </c>
      <c r="DS371" s="428" t="s">
        <v>152</v>
      </c>
      <c r="DT371" s="429" t="str">
        <f>ADHB!DT371</f>
        <v/>
      </c>
      <c r="DU371" s="429"/>
      <c r="DV371" s="429">
        <f t="shared" si="2898"/>
        <v>0</v>
      </c>
      <c r="DW371" s="430"/>
      <c r="DX371" s="429">
        <f t="shared" si="2899"/>
        <v>0</v>
      </c>
      <c r="DY371" s="431"/>
      <c r="DZ371" s="432"/>
      <c r="EA371" s="432"/>
      <c r="EB371" s="429">
        <f t="shared" si="2900"/>
        <v>0</v>
      </c>
      <c r="EC371" s="430">
        <v>0.294289866351475</v>
      </c>
      <c r="ED371" s="433">
        <f t="shared" si="2901"/>
        <v>0</v>
      </c>
      <c r="EE371" s="434">
        <f t="shared" si="2902"/>
        <v>0</v>
      </c>
      <c r="EF371" s="435"/>
      <c r="EG371" s="426">
        <v>2.0</v>
      </c>
      <c r="EH371" s="427" t="s">
        <v>160</v>
      </c>
      <c r="EI371" s="428" t="s">
        <v>121</v>
      </c>
      <c r="EJ371" s="428" t="s">
        <v>152</v>
      </c>
      <c r="EK371" s="429" t="str">
        <f>ADHB!EK371</f>
        <v/>
      </c>
      <c r="EL371" s="429"/>
      <c r="EM371" s="429">
        <f t="shared" si="2903"/>
        <v>0</v>
      </c>
      <c r="EN371" s="430"/>
      <c r="EO371" s="429">
        <f t="shared" si="2904"/>
        <v>0</v>
      </c>
      <c r="EP371" s="431"/>
      <c r="EQ371" s="432"/>
      <c r="ER371" s="432"/>
      <c r="ES371" s="429">
        <f t="shared" si="2905"/>
        <v>0</v>
      </c>
      <c r="ET371" s="430">
        <v>0.294289866351475</v>
      </c>
      <c r="EU371" s="433">
        <f t="shared" si="2906"/>
        <v>0</v>
      </c>
      <c r="EV371" s="434">
        <f t="shared" si="2907"/>
        <v>0</v>
      </c>
      <c r="EW371" s="435"/>
      <c r="EX371" s="426">
        <v>2.0</v>
      </c>
      <c r="EY371" s="427" t="s">
        <v>160</v>
      </c>
      <c r="EZ371" s="428" t="s">
        <v>121</v>
      </c>
      <c r="FA371" s="428" t="s">
        <v>152</v>
      </c>
      <c r="FB371" s="429" t="str">
        <f>ADHB!FB371</f>
        <v/>
      </c>
      <c r="FC371" s="429"/>
      <c r="FD371" s="429">
        <f t="shared" si="2908"/>
        <v>0</v>
      </c>
      <c r="FE371" s="430"/>
      <c r="FF371" s="429">
        <f t="shared" si="2909"/>
        <v>0</v>
      </c>
      <c r="FG371" s="431"/>
      <c r="FH371" s="432"/>
      <c r="FI371" s="432"/>
      <c r="FJ371" s="429">
        <f t="shared" si="2910"/>
        <v>0</v>
      </c>
      <c r="FK371" s="430">
        <v>0.294289866351475</v>
      </c>
      <c r="FL371" s="433">
        <f t="shared" si="2911"/>
        <v>0</v>
      </c>
      <c r="FM371" s="434">
        <f t="shared" si="2912"/>
        <v>0</v>
      </c>
      <c r="FN371" s="435"/>
      <c r="FO371" s="426">
        <v>2.0</v>
      </c>
      <c r="FP371" s="427" t="s">
        <v>160</v>
      </c>
      <c r="FQ371" s="428" t="s">
        <v>121</v>
      </c>
      <c r="FR371" s="428" t="s">
        <v>152</v>
      </c>
      <c r="FS371" s="429" t="str">
        <f>ADHB!FS371</f>
        <v/>
      </c>
      <c r="FT371" s="429"/>
      <c r="FU371" s="429">
        <f t="shared" si="2913"/>
        <v>0</v>
      </c>
      <c r="FV371" s="430"/>
      <c r="FW371" s="429">
        <f t="shared" si="2914"/>
        <v>0</v>
      </c>
      <c r="FX371" s="431"/>
      <c r="FY371" s="432"/>
      <c r="FZ371" s="432"/>
      <c r="GA371" s="429">
        <f t="shared" si="2915"/>
        <v>0</v>
      </c>
      <c r="GB371" s="430">
        <v>0.294289866351475</v>
      </c>
      <c r="GC371" s="433">
        <f t="shared" si="2916"/>
        <v>0</v>
      </c>
      <c r="GD371" s="434">
        <f t="shared" si="2917"/>
        <v>0</v>
      </c>
      <c r="GE371" s="435"/>
      <c r="GF371" s="426">
        <v>2.0</v>
      </c>
      <c r="GG371" s="427" t="s">
        <v>160</v>
      </c>
      <c r="GH371" s="428" t="s">
        <v>121</v>
      </c>
      <c r="GI371" s="428" t="s">
        <v>152</v>
      </c>
      <c r="GJ371" s="429" t="str">
        <f>ADHB!GJ371</f>
        <v/>
      </c>
      <c r="GK371" s="429"/>
      <c r="GL371" s="429">
        <f t="shared" si="2918"/>
        <v>0</v>
      </c>
      <c r="GM371" s="430"/>
      <c r="GN371" s="429">
        <f t="shared" si="2919"/>
        <v>0</v>
      </c>
      <c r="GO371" s="431"/>
      <c r="GP371" s="432"/>
      <c r="GQ371" s="432"/>
      <c r="GR371" s="429">
        <f t="shared" si="2920"/>
        <v>0</v>
      </c>
      <c r="GS371" s="430">
        <v>0.294289866351475</v>
      </c>
      <c r="GT371" s="433">
        <f t="shared" si="2921"/>
        <v>0</v>
      </c>
      <c r="GU371" s="434">
        <f t="shared" si="2922"/>
        <v>0</v>
      </c>
      <c r="GV371" s="435"/>
      <c r="GW371" s="426">
        <v>2.0</v>
      </c>
      <c r="GX371" s="427" t="s">
        <v>160</v>
      </c>
      <c r="GY371" s="428" t="s">
        <v>121</v>
      </c>
      <c r="GZ371" s="428" t="s">
        <v>152</v>
      </c>
      <c r="HA371" s="429" t="str">
        <f>ADHB!HA371</f>
        <v/>
      </c>
      <c r="HB371" s="429"/>
      <c r="HC371" s="429">
        <f t="shared" si="2923"/>
        <v>0</v>
      </c>
      <c r="HD371" s="430"/>
      <c r="HE371" s="429">
        <f t="shared" si="2924"/>
        <v>0</v>
      </c>
      <c r="HF371" s="431"/>
      <c r="HG371" s="432"/>
      <c r="HH371" s="432"/>
      <c r="HI371" s="429">
        <f t="shared" si="2925"/>
        <v>0</v>
      </c>
      <c r="HJ371" s="430">
        <v>0.294289866351475</v>
      </c>
      <c r="HK371" s="433">
        <f t="shared" si="2926"/>
        <v>0</v>
      </c>
      <c r="HL371" s="434">
        <f t="shared" si="2927"/>
        <v>0</v>
      </c>
      <c r="HM371" s="435"/>
      <c r="HN371" s="426">
        <v>2.0</v>
      </c>
      <c r="HO371" s="427" t="s">
        <v>160</v>
      </c>
      <c r="HP371" s="428" t="s">
        <v>121</v>
      </c>
      <c r="HQ371" s="428" t="s">
        <v>152</v>
      </c>
      <c r="HR371" s="429" t="str">
        <f>ADHB!HR371</f>
        <v/>
      </c>
      <c r="HS371" s="429"/>
      <c r="HT371" s="429">
        <f t="shared" si="2928"/>
        <v>0</v>
      </c>
      <c r="HU371" s="430"/>
      <c r="HV371" s="429">
        <f t="shared" si="2929"/>
        <v>0</v>
      </c>
      <c r="HW371" s="431"/>
      <c r="HX371" s="432"/>
      <c r="HY371" s="432"/>
      <c r="HZ371" s="429">
        <f t="shared" si="2930"/>
        <v>0</v>
      </c>
      <c r="IA371" s="430">
        <v>0.294289866351475</v>
      </c>
      <c r="IB371" s="433">
        <f t="shared" si="2931"/>
        <v>0</v>
      </c>
      <c r="IC371" s="434">
        <f t="shared" si="2932"/>
        <v>0</v>
      </c>
      <c r="ID371" s="435"/>
      <c r="IE371" s="426">
        <v>2.0</v>
      </c>
      <c r="IF371" s="427" t="s">
        <v>160</v>
      </c>
      <c r="IG371" s="428" t="s">
        <v>121</v>
      </c>
      <c r="IH371" s="428" t="s">
        <v>152</v>
      </c>
      <c r="II371" s="429" t="str">
        <f>ADHB!II371</f>
        <v/>
      </c>
      <c r="IJ371" s="429"/>
      <c r="IK371" s="429">
        <f t="shared" si="2933"/>
        <v>0</v>
      </c>
      <c r="IL371" s="430"/>
      <c r="IM371" s="429">
        <f t="shared" si="2934"/>
        <v>0</v>
      </c>
      <c r="IN371" s="431"/>
      <c r="IO371" s="432"/>
      <c r="IP371" s="432"/>
      <c r="IQ371" s="429">
        <f t="shared" si="2935"/>
        <v>0</v>
      </c>
      <c r="IR371" s="430">
        <v>0.294289866351475</v>
      </c>
      <c r="IS371" s="433">
        <f t="shared" si="2936"/>
        <v>0</v>
      </c>
      <c r="IT371" s="434">
        <f t="shared" si="2937"/>
        <v>0</v>
      </c>
      <c r="IU371" s="435"/>
      <c r="IV371" s="426">
        <v>2.0</v>
      </c>
      <c r="IW371" s="427" t="s">
        <v>160</v>
      </c>
      <c r="IX371" s="428" t="s">
        <v>121</v>
      </c>
      <c r="IY371" s="428" t="s">
        <v>152</v>
      </c>
      <c r="IZ371" s="429" t="str">
        <f>ADHB!IZ371</f>
        <v/>
      </c>
      <c r="JA371" s="429"/>
      <c r="JB371" s="429">
        <f t="shared" si="2938"/>
        <v>0</v>
      </c>
      <c r="JC371" s="430"/>
      <c r="JD371" s="429">
        <f t="shared" si="2939"/>
        <v>0</v>
      </c>
      <c r="JE371" s="431"/>
      <c r="JF371" s="432"/>
      <c r="JG371" s="432"/>
      <c r="JH371" s="429">
        <f t="shared" si="2940"/>
        <v>0</v>
      </c>
      <c r="JI371" s="430">
        <v>0.294289866351475</v>
      </c>
      <c r="JJ371" s="433">
        <f t="shared" si="2941"/>
        <v>0</v>
      </c>
      <c r="JK371" s="434">
        <f t="shared" si="2942"/>
        <v>0</v>
      </c>
      <c r="JL371" s="435"/>
      <c r="JM371" s="426">
        <v>2.0</v>
      </c>
      <c r="JN371" s="427" t="s">
        <v>160</v>
      </c>
      <c r="JO371" s="428" t="s">
        <v>121</v>
      </c>
      <c r="JP371" s="428" t="s">
        <v>152</v>
      </c>
      <c r="JQ371" s="429" t="str">
        <f>ADHB!KY371</f>
        <v/>
      </c>
      <c r="JR371" s="429"/>
      <c r="JS371" s="429">
        <f t="shared" si="2943"/>
        <v>0</v>
      </c>
      <c r="JT371" s="430"/>
      <c r="JU371" s="429">
        <f t="shared" si="2944"/>
        <v>0</v>
      </c>
      <c r="JV371" s="431"/>
      <c r="JW371" s="432"/>
      <c r="JX371" s="432"/>
      <c r="JY371" s="429">
        <f t="shared" si="2945"/>
        <v>0</v>
      </c>
      <c r="JZ371" s="430">
        <v>0.294289866351475</v>
      </c>
      <c r="KA371" s="433">
        <f t="shared" si="2946"/>
        <v>0</v>
      </c>
      <c r="KB371" s="434">
        <f t="shared" si="2947"/>
        <v>0</v>
      </c>
      <c r="KC371" s="435"/>
      <c r="KD371" s="426">
        <v>2.0</v>
      </c>
      <c r="KE371" s="427" t="s">
        <v>160</v>
      </c>
      <c r="KF371" s="428" t="s">
        <v>121</v>
      </c>
      <c r="KG371" s="428" t="s">
        <v>152</v>
      </c>
      <c r="KH371" s="429" t="str">
        <f>ADHB!LP371</f>
        <v/>
      </c>
      <c r="KI371" s="429"/>
      <c r="KJ371" s="429">
        <f t="shared" si="2948"/>
        <v>0</v>
      </c>
      <c r="KK371" s="430"/>
      <c r="KL371" s="429">
        <f t="shared" si="2949"/>
        <v>0</v>
      </c>
      <c r="KM371" s="431"/>
      <c r="KN371" s="432"/>
      <c r="KO371" s="432"/>
      <c r="KP371" s="429">
        <f t="shared" si="2950"/>
        <v>0</v>
      </c>
      <c r="KQ371" s="430">
        <v>0.294289866351475</v>
      </c>
      <c r="KR371" s="433">
        <f t="shared" si="2951"/>
        <v>0</v>
      </c>
      <c r="KS371" s="434">
        <f t="shared" si="2952"/>
        <v>0</v>
      </c>
      <c r="KT371" s="435"/>
      <c r="KU371" s="436"/>
    </row>
    <row r="372" ht="15.75" customHeight="1">
      <c r="A372" s="426">
        <v>3.0</v>
      </c>
      <c r="B372" s="427" t="s">
        <v>161</v>
      </c>
      <c r="C372" s="428" t="s">
        <v>121</v>
      </c>
      <c r="D372" s="428" t="s">
        <v>152</v>
      </c>
      <c r="E372" s="429" t="str">
        <f>ADHB!E372</f>
        <v/>
      </c>
      <c r="F372" s="429"/>
      <c r="G372" s="429">
        <f t="shared" si="2863"/>
        <v>0</v>
      </c>
      <c r="H372" s="430"/>
      <c r="I372" s="429">
        <f t="shared" si="2864"/>
        <v>0</v>
      </c>
      <c r="J372" s="431"/>
      <c r="K372" s="432"/>
      <c r="L372" s="432"/>
      <c r="M372" s="429">
        <f t="shared" si="2865"/>
        <v>0</v>
      </c>
      <c r="N372" s="430">
        <v>0.294289866351475</v>
      </c>
      <c r="O372" s="433">
        <f t="shared" si="2866"/>
        <v>0</v>
      </c>
      <c r="P372" s="434">
        <f t="shared" si="2867"/>
        <v>0</v>
      </c>
      <c r="Q372" s="435"/>
      <c r="R372" s="426">
        <v>3.0</v>
      </c>
      <c r="S372" s="427" t="s">
        <v>161</v>
      </c>
      <c r="T372" s="428" t="s">
        <v>121</v>
      </c>
      <c r="U372" s="428" t="s">
        <v>152</v>
      </c>
      <c r="V372" s="429" t="str">
        <f>ADHB!V372</f>
        <v/>
      </c>
      <c r="W372" s="429"/>
      <c r="X372" s="429">
        <f t="shared" si="2868"/>
        <v>0</v>
      </c>
      <c r="Y372" s="430"/>
      <c r="Z372" s="429">
        <f t="shared" si="2869"/>
        <v>0</v>
      </c>
      <c r="AA372" s="431"/>
      <c r="AB372" s="432"/>
      <c r="AC372" s="432"/>
      <c r="AD372" s="429">
        <f t="shared" si="2870"/>
        <v>0</v>
      </c>
      <c r="AE372" s="430">
        <v>0.294289866351475</v>
      </c>
      <c r="AF372" s="433">
        <f t="shared" si="2871"/>
        <v>0</v>
      </c>
      <c r="AG372" s="434">
        <f t="shared" si="2872"/>
        <v>0</v>
      </c>
      <c r="AH372" s="435"/>
      <c r="AI372" s="426">
        <v>3.0</v>
      </c>
      <c r="AJ372" s="427" t="s">
        <v>161</v>
      </c>
      <c r="AK372" s="428" t="s">
        <v>121</v>
      </c>
      <c r="AL372" s="428" t="s">
        <v>152</v>
      </c>
      <c r="AM372" s="429" t="str">
        <f>ADHB!AM372</f>
        <v/>
      </c>
      <c r="AN372" s="429"/>
      <c r="AO372" s="429">
        <f t="shared" si="2873"/>
        <v>0</v>
      </c>
      <c r="AP372" s="430"/>
      <c r="AQ372" s="429">
        <f t="shared" si="2874"/>
        <v>0</v>
      </c>
      <c r="AR372" s="431"/>
      <c r="AS372" s="432"/>
      <c r="AT372" s="432"/>
      <c r="AU372" s="429">
        <f t="shared" si="2875"/>
        <v>0</v>
      </c>
      <c r="AV372" s="430">
        <v>0.294289866351475</v>
      </c>
      <c r="AW372" s="433">
        <f t="shared" si="2876"/>
        <v>0</v>
      </c>
      <c r="AX372" s="434">
        <f t="shared" si="2877"/>
        <v>0</v>
      </c>
      <c r="AY372" s="435"/>
      <c r="AZ372" s="426">
        <v>3.0</v>
      </c>
      <c r="BA372" s="427" t="s">
        <v>161</v>
      </c>
      <c r="BB372" s="428" t="s">
        <v>121</v>
      </c>
      <c r="BC372" s="428" t="s">
        <v>152</v>
      </c>
      <c r="BD372" s="429" t="str">
        <f>ADHB!BD372</f>
        <v/>
      </c>
      <c r="BE372" s="429"/>
      <c r="BF372" s="429">
        <f t="shared" si="2878"/>
        <v>0</v>
      </c>
      <c r="BG372" s="430"/>
      <c r="BH372" s="429">
        <f t="shared" si="2879"/>
        <v>0</v>
      </c>
      <c r="BI372" s="431"/>
      <c r="BJ372" s="432"/>
      <c r="BK372" s="432"/>
      <c r="BL372" s="429">
        <f t="shared" si="2880"/>
        <v>0</v>
      </c>
      <c r="BM372" s="430">
        <v>0.294289866351475</v>
      </c>
      <c r="BN372" s="433">
        <f t="shared" si="2881"/>
        <v>0</v>
      </c>
      <c r="BO372" s="434">
        <f t="shared" si="2882"/>
        <v>0</v>
      </c>
      <c r="BP372" s="435"/>
      <c r="BQ372" s="426">
        <v>3.0</v>
      </c>
      <c r="BR372" s="427" t="s">
        <v>161</v>
      </c>
      <c r="BS372" s="428" t="s">
        <v>121</v>
      </c>
      <c r="BT372" s="428" t="s">
        <v>152</v>
      </c>
      <c r="BU372" s="429" t="str">
        <f>ADHB!BU372</f>
        <v/>
      </c>
      <c r="BV372" s="429"/>
      <c r="BW372" s="429">
        <f t="shared" si="2883"/>
        <v>0</v>
      </c>
      <c r="BX372" s="430"/>
      <c r="BY372" s="429">
        <f t="shared" si="2884"/>
        <v>0</v>
      </c>
      <c r="BZ372" s="431"/>
      <c r="CA372" s="432"/>
      <c r="CB372" s="432"/>
      <c r="CC372" s="429">
        <f t="shared" si="2885"/>
        <v>0</v>
      </c>
      <c r="CD372" s="430">
        <v>0.294289866351475</v>
      </c>
      <c r="CE372" s="433">
        <f t="shared" si="2886"/>
        <v>0</v>
      </c>
      <c r="CF372" s="434">
        <f t="shared" si="2887"/>
        <v>0</v>
      </c>
      <c r="CG372" s="435"/>
      <c r="CH372" s="426">
        <v>3.0</v>
      </c>
      <c r="CI372" s="427" t="s">
        <v>161</v>
      </c>
      <c r="CJ372" s="428" t="s">
        <v>121</v>
      </c>
      <c r="CK372" s="428" t="s">
        <v>152</v>
      </c>
      <c r="CL372" s="429" t="str">
        <f>ADHB!CL372</f>
        <v/>
      </c>
      <c r="CM372" s="429"/>
      <c r="CN372" s="429">
        <f t="shared" si="2888"/>
        <v>0</v>
      </c>
      <c r="CO372" s="430"/>
      <c r="CP372" s="429">
        <f t="shared" si="2889"/>
        <v>0</v>
      </c>
      <c r="CQ372" s="431"/>
      <c r="CR372" s="432"/>
      <c r="CS372" s="432"/>
      <c r="CT372" s="429">
        <f t="shared" si="2890"/>
        <v>0</v>
      </c>
      <c r="CU372" s="430">
        <v>0.294289866351475</v>
      </c>
      <c r="CV372" s="433">
        <f t="shared" si="2891"/>
        <v>0</v>
      </c>
      <c r="CW372" s="434">
        <f t="shared" si="2892"/>
        <v>0</v>
      </c>
      <c r="CX372" s="435"/>
      <c r="CY372" s="426">
        <v>3.0</v>
      </c>
      <c r="CZ372" s="427" t="s">
        <v>161</v>
      </c>
      <c r="DA372" s="428" t="s">
        <v>121</v>
      </c>
      <c r="DB372" s="428" t="s">
        <v>152</v>
      </c>
      <c r="DC372" s="429" t="str">
        <f>ADHB!DC372</f>
        <v/>
      </c>
      <c r="DD372" s="429"/>
      <c r="DE372" s="429">
        <f t="shared" si="2893"/>
        <v>0</v>
      </c>
      <c r="DF372" s="430"/>
      <c r="DG372" s="429">
        <f t="shared" si="2894"/>
        <v>0</v>
      </c>
      <c r="DH372" s="431"/>
      <c r="DI372" s="432"/>
      <c r="DJ372" s="432"/>
      <c r="DK372" s="429">
        <f t="shared" si="2895"/>
        <v>0</v>
      </c>
      <c r="DL372" s="430">
        <v>0.294289866351475</v>
      </c>
      <c r="DM372" s="433">
        <f t="shared" si="2896"/>
        <v>0</v>
      </c>
      <c r="DN372" s="434">
        <f t="shared" si="2897"/>
        <v>0</v>
      </c>
      <c r="DO372" s="435"/>
      <c r="DP372" s="426">
        <v>3.0</v>
      </c>
      <c r="DQ372" s="427" t="s">
        <v>161</v>
      </c>
      <c r="DR372" s="428" t="s">
        <v>121</v>
      </c>
      <c r="DS372" s="428" t="s">
        <v>152</v>
      </c>
      <c r="DT372" s="429" t="str">
        <f>ADHB!DT372</f>
        <v/>
      </c>
      <c r="DU372" s="429"/>
      <c r="DV372" s="429">
        <f t="shared" si="2898"/>
        <v>0</v>
      </c>
      <c r="DW372" s="430"/>
      <c r="DX372" s="429">
        <f t="shared" si="2899"/>
        <v>0</v>
      </c>
      <c r="DY372" s="431"/>
      <c r="DZ372" s="432"/>
      <c r="EA372" s="432"/>
      <c r="EB372" s="429">
        <f t="shared" si="2900"/>
        <v>0</v>
      </c>
      <c r="EC372" s="430">
        <v>0.294289866351475</v>
      </c>
      <c r="ED372" s="433">
        <f t="shared" si="2901"/>
        <v>0</v>
      </c>
      <c r="EE372" s="434">
        <f t="shared" si="2902"/>
        <v>0</v>
      </c>
      <c r="EF372" s="435"/>
      <c r="EG372" s="426">
        <v>3.0</v>
      </c>
      <c r="EH372" s="427" t="s">
        <v>161</v>
      </c>
      <c r="EI372" s="428" t="s">
        <v>121</v>
      </c>
      <c r="EJ372" s="428" t="s">
        <v>152</v>
      </c>
      <c r="EK372" s="429" t="str">
        <f>ADHB!EK372</f>
        <v/>
      </c>
      <c r="EL372" s="429"/>
      <c r="EM372" s="429">
        <f t="shared" si="2903"/>
        <v>0</v>
      </c>
      <c r="EN372" s="430"/>
      <c r="EO372" s="429">
        <f t="shared" si="2904"/>
        <v>0</v>
      </c>
      <c r="EP372" s="431"/>
      <c r="EQ372" s="432"/>
      <c r="ER372" s="432"/>
      <c r="ES372" s="429">
        <f t="shared" si="2905"/>
        <v>0</v>
      </c>
      <c r="ET372" s="430">
        <v>0.294289866351475</v>
      </c>
      <c r="EU372" s="433">
        <f t="shared" si="2906"/>
        <v>0</v>
      </c>
      <c r="EV372" s="434">
        <f t="shared" si="2907"/>
        <v>0</v>
      </c>
      <c r="EW372" s="435"/>
      <c r="EX372" s="426">
        <v>3.0</v>
      </c>
      <c r="EY372" s="427" t="s">
        <v>161</v>
      </c>
      <c r="EZ372" s="428" t="s">
        <v>121</v>
      </c>
      <c r="FA372" s="428" t="s">
        <v>152</v>
      </c>
      <c r="FB372" s="429" t="str">
        <f>ADHB!FB372</f>
        <v/>
      </c>
      <c r="FC372" s="429"/>
      <c r="FD372" s="429">
        <f t="shared" si="2908"/>
        <v>0</v>
      </c>
      <c r="FE372" s="430"/>
      <c r="FF372" s="429">
        <f t="shared" si="2909"/>
        <v>0</v>
      </c>
      <c r="FG372" s="431"/>
      <c r="FH372" s="432"/>
      <c r="FI372" s="432"/>
      <c r="FJ372" s="429">
        <f t="shared" si="2910"/>
        <v>0</v>
      </c>
      <c r="FK372" s="430">
        <v>0.294289866351475</v>
      </c>
      <c r="FL372" s="433">
        <f t="shared" si="2911"/>
        <v>0</v>
      </c>
      <c r="FM372" s="434">
        <f t="shared" si="2912"/>
        <v>0</v>
      </c>
      <c r="FN372" s="435"/>
      <c r="FO372" s="426">
        <v>3.0</v>
      </c>
      <c r="FP372" s="427" t="s">
        <v>161</v>
      </c>
      <c r="FQ372" s="428" t="s">
        <v>121</v>
      </c>
      <c r="FR372" s="428" t="s">
        <v>152</v>
      </c>
      <c r="FS372" s="429" t="str">
        <f>ADHB!FS372</f>
        <v/>
      </c>
      <c r="FT372" s="429"/>
      <c r="FU372" s="429">
        <f t="shared" si="2913"/>
        <v>0</v>
      </c>
      <c r="FV372" s="430"/>
      <c r="FW372" s="429">
        <f t="shared" si="2914"/>
        <v>0</v>
      </c>
      <c r="FX372" s="431"/>
      <c r="FY372" s="432"/>
      <c r="FZ372" s="432"/>
      <c r="GA372" s="429">
        <f t="shared" si="2915"/>
        <v>0</v>
      </c>
      <c r="GB372" s="430">
        <v>0.294289866351475</v>
      </c>
      <c r="GC372" s="433">
        <f t="shared" si="2916"/>
        <v>0</v>
      </c>
      <c r="GD372" s="434">
        <f t="shared" si="2917"/>
        <v>0</v>
      </c>
      <c r="GE372" s="435"/>
      <c r="GF372" s="426">
        <v>3.0</v>
      </c>
      <c r="GG372" s="427" t="s">
        <v>161</v>
      </c>
      <c r="GH372" s="428" t="s">
        <v>121</v>
      </c>
      <c r="GI372" s="428" t="s">
        <v>152</v>
      </c>
      <c r="GJ372" s="429" t="str">
        <f>ADHB!GJ372</f>
        <v/>
      </c>
      <c r="GK372" s="429"/>
      <c r="GL372" s="429">
        <f t="shared" si="2918"/>
        <v>0</v>
      </c>
      <c r="GM372" s="430"/>
      <c r="GN372" s="429">
        <f t="shared" si="2919"/>
        <v>0</v>
      </c>
      <c r="GO372" s="431"/>
      <c r="GP372" s="432"/>
      <c r="GQ372" s="432"/>
      <c r="GR372" s="429">
        <f t="shared" si="2920"/>
        <v>0</v>
      </c>
      <c r="GS372" s="430">
        <v>0.294289866351475</v>
      </c>
      <c r="GT372" s="433">
        <f t="shared" si="2921"/>
        <v>0</v>
      </c>
      <c r="GU372" s="434">
        <f t="shared" si="2922"/>
        <v>0</v>
      </c>
      <c r="GV372" s="435"/>
      <c r="GW372" s="426">
        <v>3.0</v>
      </c>
      <c r="GX372" s="427" t="s">
        <v>161</v>
      </c>
      <c r="GY372" s="428" t="s">
        <v>121</v>
      </c>
      <c r="GZ372" s="428" t="s">
        <v>152</v>
      </c>
      <c r="HA372" s="429" t="str">
        <f>ADHB!HA372</f>
        <v/>
      </c>
      <c r="HB372" s="429"/>
      <c r="HC372" s="429">
        <f t="shared" si="2923"/>
        <v>0</v>
      </c>
      <c r="HD372" s="430"/>
      <c r="HE372" s="429">
        <f t="shared" si="2924"/>
        <v>0</v>
      </c>
      <c r="HF372" s="431"/>
      <c r="HG372" s="432"/>
      <c r="HH372" s="432"/>
      <c r="HI372" s="429">
        <f t="shared" si="2925"/>
        <v>0</v>
      </c>
      <c r="HJ372" s="430">
        <v>0.294289866351475</v>
      </c>
      <c r="HK372" s="433">
        <f t="shared" si="2926"/>
        <v>0</v>
      </c>
      <c r="HL372" s="434">
        <f t="shared" si="2927"/>
        <v>0</v>
      </c>
      <c r="HM372" s="435"/>
      <c r="HN372" s="426">
        <v>3.0</v>
      </c>
      <c r="HO372" s="427" t="s">
        <v>161</v>
      </c>
      <c r="HP372" s="428" t="s">
        <v>121</v>
      </c>
      <c r="HQ372" s="428" t="s">
        <v>152</v>
      </c>
      <c r="HR372" s="429" t="str">
        <f>ADHB!HR372</f>
        <v/>
      </c>
      <c r="HS372" s="429"/>
      <c r="HT372" s="429">
        <f t="shared" si="2928"/>
        <v>0</v>
      </c>
      <c r="HU372" s="430"/>
      <c r="HV372" s="429">
        <f t="shared" si="2929"/>
        <v>0</v>
      </c>
      <c r="HW372" s="431"/>
      <c r="HX372" s="432"/>
      <c r="HY372" s="432"/>
      <c r="HZ372" s="429">
        <f t="shared" si="2930"/>
        <v>0</v>
      </c>
      <c r="IA372" s="430">
        <v>0.294289866351475</v>
      </c>
      <c r="IB372" s="433">
        <f t="shared" si="2931"/>
        <v>0</v>
      </c>
      <c r="IC372" s="434">
        <f t="shared" si="2932"/>
        <v>0</v>
      </c>
      <c r="ID372" s="435"/>
      <c r="IE372" s="426">
        <v>3.0</v>
      </c>
      <c r="IF372" s="427" t="s">
        <v>161</v>
      </c>
      <c r="IG372" s="428" t="s">
        <v>121</v>
      </c>
      <c r="IH372" s="428" t="s">
        <v>152</v>
      </c>
      <c r="II372" s="429" t="str">
        <f>ADHB!II372</f>
        <v/>
      </c>
      <c r="IJ372" s="429"/>
      <c r="IK372" s="429">
        <f t="shared" si="2933"/>
        <v>0</v>
      </c>
      <c r="IL372" s="430"/>
      <c r="IM372" s="429">
        <f t="shared" si="2934"/>
        <v>0</v>
      </c>
      <c r="IN372" s="431"/>
      <c r="IO372" s="432"/>
      <c r="IP372" s="432"/>
      <c r="IQ372" s="429">
        <f t="shared" si="2935"/>
        <v>0</v>
      </c>
      <c r="IR372" s="430">
        <v>0.294289866351475</v>
      </c>
      <c r="IS372" s="433">
        <f t="shared" si="2936"/>
        <v>0</v>
      </c>
      <c r="IT372" s="434">
        <f t="shared" si="2937"/>
        <v>0</v>
      </c>
      <c r="IU372" s="435"/>
      <c r="IV372" s="426">
        <v>3.0</v>
      </c>
      <c r="IW372" s="427" t="s">
        <v>161</v>
      </c>
      <c r="IX372" s="428" t="s">
        <v>121</v>
      </c>
      <c r="IY372" s="428" t="s">
        <v>152</v>
      </c>
      <c r="IZ372" s="429" t="str">
        <f>ADHB!IZ372</f>
        <v/>
      </c>
      <c r="JA372" s="429"/>
      <c r="JB372" s="429">
        <f t="shared" si="2938"/>
        <v>0</v>
      </c>
      <c r="JC372" s="430"/>
      <c r="JD372" s="429">
        <f t="shared" si="2939"/>
        <v>0</v>
      </c>
      <c r="JE372" s="431"/>
      <c r="JF372" s="432"/>
      <c r="JG372" s="432"/>
      <c r="JH372" s="429">
        <f t="shared" si="2940"/>
        <v>0</v>
      </c>
      <c r="JI372" s="430">
        <v>0.294289866351475</v>
      </c>
      <c r="JJ372" s="433">
        <f t="shared" si="2941"/>
        <v>0</v>
      </c>
      <c r="JK372" s="434">
        <f t="shared" si="2942"/>
        <v>0</v>
      </c>
      <c r="JL372" s="435"/>
      <c r="JM372" s="426">
        <v>3.0</v>
      </c>
      <c r="JN372" s="427" t="s">
        <v>161</v>
      </c>
      <c r="JO372" s="428" t="s">
        <v>121</v>
      </c>
      <c r="JP372" s="428" t="s">
        <v>152</v>
      </c>
      <c r="JQ372" s="429" t="str">
        <f>ADHB!KY372</f>
        <v/>
      </c>
      <c r="JR372" s="429"/>
      <c r="JS372" s="429">
        <f t="shared" si="2943"/>
        <v>0</v>
      </c>
      <c r="JT372" s="430"/>
      <c r="JU372" s="429">
        <f t="shared" si="2944"/>
        <v>0</v>
      </c>
      <c r="JV372" s="431"/>
      <c r="JW372" s="432"/>
      <c r="JX372" s="432"/>
      <c r="JY372" s="429">
        <f t="shared" si="2945"/>
        <v>0</v>
      </c>
      <c r="JZ372" s="430">
        <v>0.294289866351475</v>
      </c>
      <c r="KA372" s="433">
        <f t="shared" si="2946"/>
        <v>0</v>
      </c>
      <c r="KB372" s="434">
        <f t="shared" si="2947"/>
        <v>0</v>
      </c>
      <c r="KC372" s="435"/>
      <c r="KD372" s="426">
        <v>3.0</v>
      </c>
      <c r="KE372" s="427" t="s">
        <v>161</v>
      </c>
      <c r="KF372" s="428" t="s">
        <v>121</v>
      </c>
      <c r="KG372" s="428" t="s">
        <v>152</v>
      </c>
      <c r="KH372" s="429" t="str">
        <f>ADHB!LP372</f>
        <v/>
      </c>
      <c r="KI372" s="429"/>
      <c r="KJ372" s="429">
        <f t="shared" si="2948"/>
        <v>0</v>
      </c>
      <c r="KK372" s="430"/>
      <c r="KL372" s="429">
        <f t="shared" si="2949"/>
        <v>0</v>
      </c>
      <c r="KM372" s="431"/>
      <c r="KN372" s="432"/>
      <c r="KO372" s="432"/>
      <c r="KP372" s="429">
        <f t="shared" si="2950"/>
        <v>0</v>
      </c>
      <c r="KQ372" s="430">
        <v>0.294289866351475</v>
      </c>
      <c r="KR372" s="433">
        <f t="shared" si="2951"/>
        <v>0</v>
      </c>
      <c r="KS372" s="434">
        <f t="shared" si="2952"/>
        <v>0</v>
      </c>
      <c r="KT372" s="435"/>
      <c r="KU372" s="436"/>
    </row>
    <row r="373" ht="15.75" customHeight="1">
      <c r="A373" s="426"/>
      <c r="B373" s="427"/>
      <c r="C373" s="428"/>
      <c r="D373" s="428"/>
      <c r="E373" s="429" t="str">
        <f>ADHB!E373</f>
        <v/>
      </c>
      <c r="F373" s="429"/>
      <c r="G373" s="429"/>
      <c r="H373" s="430"/>
      <c r="I373" s="429"/>
      <c r="J373" s="431"/>
      <c r="K373" s="432"/>
      <c r="L373" s="432"/>
      <c r="M373" s="429"/>
      <c r="N373" s="430"/>
      <c r="O373" s="433"/>
      <c r="P373" s="434"/>
      <c r="Q373" s="435"/>
      <c r="R373" s="426"/>
      <c r="S373" s="427"/>
      <c r="T373" s="428"/>
      <c r="U373" s="428"/>
      <c r="V373" s="429" t="str">
        <f>ADHB!V373</f>
        <v/>
      </c>
      <c r="W373" s="429"/>
      <c r="X373" s="429"/>
      <c r="Y373" s="430"/>
      <c r="Z373" s="429"/>
      <c r="AA373" s="431"/>
      <c r="AB373" s="432"/>
      <c r="AC373" s="432"/>
      <c r="AD373" s="429"/>
      <c r="AE373" s="430"/>
      <c r="AF373" s="433"/>
      <c r="AG373" s="434"/>
      <c r="AH373" s="435"/>
      <c r="AI373" s="426"/>
      <c r="AJ373" s="427"/>
      <c r="AK373" s="428"/>
      <c r="AL373" s="428"/>
      <c r="AM373" s="429" t="str">
        <f>ADHB!AM373</f>
        <v/>
      </c>
      <c r="AN373" s="429"/>
      <c r="AO373" s="429"/>
      <c r="AP373" s="430"/>
      <c r="AQ373" s="429"/>
      <c r="AR373" s="431"/>
      <c r="AS373" s="432"/>
      <c r="AT373" s="432"/>
      <c r="AU373" s="429"/>
      <c r="AV373" s="430"/>
      <c r="AW373" s="433"/>
      <c r="AX373" s="434"/>
      <c r="AY373" s="435"/>
      <c r="AZ373" s="426"/>
      <c r="BA373" s="427"/>
      <c r="BB373" s="428"/>
      <c r="BC373" s="428"/>
      <c r="BD373" s="429" t="str">
        <f>ADHB!BD373</f>
        <v/>
      </c>
      <c r="BE373" s="429"/>
      <c r="BF373" s="429"/>
      <c r="BG373" s="430"/>
      <c r="BH373" s="429"/>
      <c r="BI373" s="431"/>
      <c r="BJ373" s="432"/>
      <c r="BK373" s="432"/>
      <c r="BL373" s="429"/>
      <c r="BM373" s="430"/>
      <c r="BN373" s="433"/>
      <c r="BO373" s="434"/>
      <c r="BP373" s="435"/>
      <c r="BQ373" s="426"/>
      <c r="BR373" s="427"/>
      <c r="BS373" s="428"/>
      <c r="BT373" s="428"/>
      <c r="BU373" s="429" t="str">
        <f>ADHB!BU373</f>
        <v/>
      </c>
      <c r="BV373" s="429"/>
      <c r="BW373" s="429"/>
      <c r="BX373" s="430"/>
      <c r="BY373" s="429"/>
      <c r="BZ373" s="431"/>
      <c r="CA373" s="432"/>
      <c r="CB373" s="432"/>
      <c r="CC373" s="429"/>
      <c r="CD373" s="430"/>
      <c r="CE373" s="433"/>
      <c r="CF373" s="434"/>
      <c r="CG373" s="435"/>
      <c r="CH373" s="426"/>
      <c r="CI373" s="427"/>
      <c r="CJ373" s="428"/>
      <c r="CK373" s="428"/>
      <c r="CL373" s="429" t="str">
        <f>ADHB!CL373</f>
        <v/>
      </c>
      <c r="CM373" s="429"/>
      <c r="CN373" s="429"/>
      <c r="CO373" s="430"/>
      <c r="CP373" s="429"/>
      <c r="CQ373" s="431"/>
      <c r="CR373" s="432"/>
      <c r="CS373" s="432"/>
      <c r="CT373" s="429"/>
      <c r="CU373" s="430"/>
      <c r="CV373" s="433"/>
      <c r="CW373" s="434"/>
      <c r="CX373" s="435"/>
      <c r="CY373" s="426"/>
      <c r="CZ373" s="427"/>
      <c r="DA373" s="428"/>
      <c r="DB373" s="428"/>
      <c r="DC373" s="429" t="str">
        <f>ADHB!DC373</f>
        <v/>
      </c>
      <c r="DD373" s="429"/>
      <c r="DE373" s="429"/>
      <c r="DF373" s="430"/>
      <c r="DG373" s="429"/>
      <c r="DH373" s="431"/>
      <c r="DI373" s="432"/>
      <c r="DJ373" s="432"/>
      <c r="DK373" s="429"/>
      <c r="DL373" s="430"/>
      <c r="DM373" s="433"/>
      <c r="DN373" s="434"/>
      <c r="DO373" s="435"/>
      <c r="DP373" s="426"/>
      <c r="DQ373" s="427"/>
      <c r="DR373" s="428"/>
      <c r="DS373" s="428"/>
      <c r="DT373" s="429" t="str">
        <f>ADHB!DT373</f>
        <v/>
      </c>
      <c r="DU373" s="429"/>
      <c r="DV373" s="429"/>
      <c r="DW373" s="430"/>
      <c r="DX373" s="429"/>
      <c r="DY373" s="431"/>
      <c r="DZ373" s="432"/>
      <c r="EA373" s="432"/>
      <c r="EB373" s="429"/>
      <c r="EC373" s="430"/>
      <c r="ED373" s="433"/>
      <c r="EE373" s="434"/>
      <c r="EF373" s="435"/>
      <c r="EG373" s="426"/>
      <c r="EH373" s="427"/>
      <c r="EI373" s="428"/>
      <c r="EJ373" s="428"/>
      <c r="EK373" s="429" t="str">
        <f>ADHB!EK373</f>
        <v/>
      </c>
      <c r="EL373" s="429"/>
      <c r="EM373" s="429"/>
      <c r="EN373" s="430"/>
      <c r="EO373" s="429"/>
      <c r="EP373" s="431"/>
      <c r="EQ373" s="432"/>
      <c r="ER373" s="432"/>
      <c r="ES373" s="429"/>
      <c r="ET373" s="430"/>
      <c r="EU373" s="433"/>
      <c r="EV373" s="434"/>
      <c r="EW373" s="435"/>
      <c r="EX373" s="426"/>
      <c r="EY373" s="427"/>
      <c r="EZ373" s="428"/>
      <c r="FA373" s="428"/>
      <c r="FB373" s="429" t="str">
        <f>ADHB!FB373</f>
        <v/>
      </c>
      <c r="FC373" s="429"/>
      <c r="FD373" s="429"/>
      <c r="FE373" s="430"/>
      <c r="FF373" s="429"/>
      <c r="FG373" s="431"/>
      <c r="FH373" s="432"/>
      <c r="FI373" s="432"/>
      <c r="FJ373" s="429"/>
      <c r="FK373" s="430"/>
      <c r="FL373" s="433"/>
      <c r="FM373" s="434"/>
      <c r="FN373" s="435"/>
      <c r="FO373" s="426"/>
      <c r="FP373" s="427"/>
      <c r="FQ373" s="428"/>
      <c r="FR373" s="428"/>
      <c r="FS373" s="429" t="str">
        <f>ADHB!FS373</f>
        <v/>
      </c>
      <c r="FT373" s="429"/>
      <c r="FU373" s="429"/>
      <c r="FV373" s="430"/>
      <c r="FW373" s="429"/>
      <c r="FX373" s="431"/>
      <c r="FY373" s="432"/>
      <c r="FZ373" s="432"/>
      <c r="GA373" s="429"/>
      <c r="GB373" s="430"/>
      <c r="GC373" s="433"/>
      <c r="GD373" s="434"/>
      <c r="GE373" s="435"/>
      <c r="GF373" s="426"/>
      <c r="GG373" s="427"/>
      <c r="GH373" s="428"/>
      <c r="GI373" s="428"/>
      <c r="GJ373" s="429" t="str">
        <f>ADHB!GJ373</f>
        <v/>
      </c>
      <c r="GK373" s="429"/>
      <c r="GL373" s="429"/>
      <c r="GM373" s="430"/>
      <c r="GN373" s="429"/>
      <c r="GO373" s="431"/>
      <c r="GP373" s="432"/>
      <c r="GQ373" s="432"/>
      <c r="GR373" s="429"/>
      <c r="GS373" s="430"/>
      <c r="GT373" s="433"/>
      <c r="GU373" s="434"/>
      <c r="GV373" s="435"/>
      <c r="GW373" s="426"/>
      <c r="GX373" s="427"/>
      <c r="GY373" s="428"/>
      <c r="GZ373" s="428"/>
      <c r="HA373" s="429" t="str">
        <f>ADHB!HA373</f>
        <v/>
      </c>
      <c r="HB373" s="429"/>
      <c r="HC373" s="429"/>
      <c r="HD373" s="430"/>
      <c r="HE373" s="429"/>
      <c r="HF373" s="431"/>
      <c r="HG373" s="432"/>
      <c r="HH373" s="432"/>
      <c r="HI373" s="429"/>
      <c r="HJ373" s="430"/>
      <c r="HK373" s="433"/>
      <c r="HL373" s="434"/>
      <c r="HM373" s="435"/>
      <c r="HN373" s="426"/>
      <c r="HO373" s="427"/>
      <c r="HP373" s="428"/>
      <c r="HQ373" s="428"/>
      <c r="HR373" s="429" t="str">
        <f>ADHB!HR373</f>
        <v/>
      </c>
      <c r="HS373" s="429"/>
      <c r="HT373" s="429"/>
      <c r="HU373" s="430"/>
      <c r="HV373" s="429"/>
      <c r="HW373" s="431"/>
      <c r="HX373" s="432"/>
      <c r="HY373" s="432"/>
      <c r="HZ373" s="429"/>
      <c r="IA373" s="430"/>
      <c r="IB373" s="433"/>
      <c r="IC373" s="434"/>
      <c r="ID373" s="435"/>
      <c r="IE373" s="426"/>
      <c r="IF373" s="427"/>
      <c r="IG373" s="428"/>
      <c r="IH373" s="428"/>
      <c r="II373" s="429" t="str">
        <f>ADHB!II373</f>
        <v/>
      </c>
      <c r="IJ373" s="429"/>
      <c r="IK373" s="429"/>
      <c r="IL373" s="430"/>
      <c r="IM373" s="429"/>
      <c r="IN373" s="431"/>
      <c r="IO373" s="432"/>
      <c r="IP373" s="432"/>
      <c r="IQ373" s="429"/>
      <c r="IR373" s="430"/>
      <c r="IS373" s="433"/>
      <c r="IT373" s="434"/>
      <c r="IU373" s="435"/>
      <c r="IV373" s="426"/>
      <c r="IW373" s="427"/>
      <c r="IX373" s="428"/>
      <c r="IY373" s="428"/>
      <c r="IZ373" s="429" t="str">
        <f>ADHB!IZ373</f>
        <v/>
      </c>
      <c r="JA373" s="429"/>
      <c r="JB373" s="429"/>
      <c r="JC373" s="430"/>
      <c r="JD373" s="429"/>
      <c r="JE373" s="431"/>
      <c r="JF373" s="432"/>
      <c r="JG373" s="432"/>
      <c r="JH373" s="429"/>
      <c r="JI373" s="430"/>
      <c r="JJ373" s="433"/>
      <c r="JK373" s="434"/>
      <c r="JL373" s="435"/>
      <c r="JM373" s="426"/>
      <c r="JN373" s="427"/>
      <c r="JO373" s="428"/>
      <c r="JP373" s="428"/>
      <c r="JQ373" s="429" t="str">
        <f>ADHB!KY373</f>
        <v/>
      </c>
      <c r="JR373" s="429"/>
      <c r="JS373" s="429"/>
      <c r="JT373" s="430"/>
      <c r="JU373" s="429"/>
      <c r="JV373" s="431"/>
      <c r="JW373" s="432"/>
      <c r="JX373" s="432"/>
      <c r="JY373" s="429"/>
      <c r="JZ373" s="430"/>
      <c r="KA373" s="433"/>
      <c r="KB373" s="434"/>
      <c r="KC373" s="435"/>
      <c r="KD373" s="426"/>
      <c r="KE373" s="427"/>
      <c r="KF373" s="428"/>
      <c r="KG373" s="428"/>
      <c r="KH373" s="429" t="str">
        <f>ADHB!LP373</f>
        <v/>
      </c>
      <c r="KI373" s="429"/>
      <c r="KJ373" s="429"/>
      <c r="KK373" s="430"/>
      <c r="KL373" s="429"/>
      <c r="KM373" s="431"/>
      <c r="KN373" s="432"/>
      <c r="KO373" s="432"/>
      <c r="KP373" s="429"/>
      <c r="KQ373" s="430"/>
      <c r="KR373" s="433"/>
      <c r="KS373" s="434"/>
      <c r="KT373" s="435"/>
      <c r="KU373" s="436"/>
    </row>
    <row r="374" ht="15.75" customHeight="1">
      <c r="A374" s="426"/>
      <c r="B374" s="427"/>
      <c r="C374" s="428"/>
      <c r="D374" s="428"/>
      <c r="E374" s="429" t="str">
        <f>ADHB!E374</f>
        <v/>
      </c>
      <c r="F374" s="429"/>
      <c r="G374" s="429"/>
      <c r="H374" s="430"/>
      <c r="I374" s="429"/>
      <c r="J374" s="431"/>
      <c r="K374" s="432"/>
      <c r="L374" s="432"/>
      <c r="M374" s="429"/>
      <c r="N374" s="430"/>
      <c r="O374" s="433"/>
      <c r="P374" s="434"/>
      <c r="Q374" s="435"/>
      <c r="R374" s="426"/>
      <c r="S374" s="427"/>
      <c r="T374" s="428"/>
      <c r="U374" s="428"/>
      <c r="V374" s="429" t="str">
        <f>ADHB!V374</f>
        <v/>
      </c>
      <c r="W374" s="429"/>
      <c r="X374" s="429"/>
      <c r="Y374" s="430"/>
      <c r="Z374" s="429"/>
      <c r="AA374" s="431"/>
      <c r="AB374" s="432"/>
      <c r="AC374" s="432"/>
      <c r="AD374" s="429"/>
      <c r="AE374" s="430"/>
      <c r="AF374" s="433"/>
      <c r="AG374" s="434"/>
      <c r="AH374" s="435"/>
      <c r="AI374" s="426"/>
      <c r="AJ374" s="427"/>
      <c r="AK374" s="428"/>
      <c r="AL374" s="428"/>
      <c r="AM374" s="429" t="str">
        <f>ADHB!AM374</f>
        <v/>
      </c>
      <c r="AN374" s="429"/>
      <c r="AO374" s="429"/>
      <c r="AP374" s="430"/>
      <c r="AQ374" s="429"/>
      <c r="AR374" s="431"/>
      <c r="AS374" s="432"/>
      <c r="AT374" s="432"/>
      <c r="AU374" s="429"/>
      <c r="AV374" s="430"/>
      <c r="AW374" s="433"/>
      <c r="AX374" s="434"/>
      <c r="AY374" s="435"/>
      <c r="AZ374" s="426"/>
      <c r="BA374" s="427"/>
      <c r="BB374" s="428"/>
      <c r="BC374" s="428"/>
      <c r="BD374" s="429" t="str">
        <f>ADHB!BD374</f>
        <v/>
      </c>
      <c r="BE374" s="429"/>
      <c r="BF374" s="429"/>
      <c r="BG374" s="430"/>
      <c r="BH374" s="429"/>
      <c r="BI374" s="431"/>
      <c r="BJ374" s="432"/>
      <c r="BK374" s="432"/>
      <c r="BL374" s="429"/>
      <c r="BM374" s="430"/>
      <c r="BN374" s="433"/>
      <c r="BO374" s="434"/>
      <c r="BP374" s="435"/>
      <c r="BQ374" s="426"/>
      <c r="BR374" s="427"/>
      <c r="BS374" s="428"/>
      <c r="BT374" s="428"/>
      <c r="BU374" s="429" t="str">
        <f>ADHB!BU374</f>
        <v/>
      </c>
      <c r="BV374" s="429"/>
      <c r="BW374" s="429"/>
      <c r="BX374" s="430"/>
      <c r="BY374" s="429"/>
      <c r="BZ374" s="431"/>
      <c r="CA374" s="432"/>
      <c r="CB374" s="432"/>
      <c r="CC374" s="429"/>
      <c r="CD374" s="430"/>
      <c r="CE374" s="433"/>
      <c r="CF374" s="434"/>
      <c r="CG374" s="435"/>
      <c r="CH374" s="426"/>
      <c r="CI374" s="427"/>
      <c r="CJ374" s="428"/>
      <c r="CK374" s="428"/>
      <c r="CL374" s="429" t="str">
        <f>ADHB!CL374</f>
        <v/>
      </c>
      <c r="CM374" s="429"/>
      <c r="CN374" s="429"/>
      <c r="CO374" s="430"/>
      <c r="CP374" s="429"/>
      <c r="CQ374" s="431"/>
      <c r="CR374" s="432"/>
      <c r="CS374" s="432"/>
      <c r="CT374" s="429"/>
      <c r="CU374" s="430"/>
      <c r="CV374" s="433"/>
      <c r="CW374" s="434"/>
      <c r="CX374" s="435"/>
      <c r="CY374" s="426"/>
      <c r="CZ374" s="427"/>
      <c r="DA374" s="428"/>
      <c r="DB374" s="428"/>
      <c r="DC374" s="429" t="str">
        <f>ADHB!DC374</f>
        <v/>
      </c>
      <c r="DD374" s="429"/>
      <c r="DE374" s="429"/>
      <c r="DF374" s="430"/>
      <c r="DG374" s="429"/>
      <c r="DH374" s="431"/>
      <c r="DI374" s="432"/>
      <c r="DJ374" s="432"/>
      <c r="DK374" s="429"/>
      <c r="DL374" s="430"/>
      <c r="DM374" s="433"/>
      <c r="DN374" s="434"/>
      <c r="DO374" s="435"/>
      <c r="DP374" s="426"/>
      <c r="DQ374" s="427"/>
      <c r="DR374" s="428"/>
      <c r="DS374" s="428"/>
      <c r="DT374" s="429" t="str">
        <f>ADHB!DT374</f>
        <v/>
      </c>
      <c r="DU374" s="429"/>
      <c r="DV374" s="429"/>
      <c r="DW374" s="430"/>
      <c r="DX374" s="429"/>
      <c r="DY374" s="431"/>
      <c r="DZ374" s="432"/>
      <c r="EA374" s="432"/>
      <c r="EB374" s="429"/>
      <c r="EC374" s="430"/>
      <c r="ED374" s="433"/>
      <c r="EE374" s="434"/>
      <c r="EF374" s="435"/>
      <c r="EG374" s="426"/>
      <c r="EH374" s="427"/>
      <c r="EI374" s="428"/>
      <c r="EJ374" s="428"/>
      <c r="EK374" s="429" t="str">
        <f>ADHB!EK374</f>
        <v/>
      </c>
      <c r="EL374" s="429"/>
      <c r="EM374" s="429"/>
      <c r="EN374" s="430"/>
      <c r="EO374" s="429"/>
      <c r="EP374" s="431"/>
      <c r="EQ374" s="432"/>
      <c r="ER374" s="432"/>
      <c r="ES374" s="429"/>
      <c r="ET374" s="430"/>
      <c r="EU374" s="433"/>
      <c r="EV374" s="434"/>
      <c r="EW374" s="435"/>
      <c r="EX374" s="426"/>
      <c r="EY374" s="427"/>
      <c r="EZ374" s="428"/>
      <c r="FA374" s="428"/>
      <c r="FB374" s="429" t="str">
        <f>ADHB!FB374</f>
        <v/>
      </c>
      <c r="FC374" s="429"/>
      <c r="FD374" s="429"/>
      <c r="FE374" s="430"/>
      <c r="FF374" s="429"/>
      <c r="FG374" s="431"/>
      <c r="FH374" s="432"/>
      <c r="FI374" s="432"/>
      <c r="FJ374" s="429"/>
      <c r="FK374" s="430"/>
      <c r="FL374" s="433"/>
      <c r="FM374" s="434"/>
      <c r="FN374" s="435"/>
      <c r="FO374" s="426"/>
      <c r="FP374" s="427"/>
      <c r="FQ374" s="428"/>
      <c r="FR374" s="428"/>
      <c r="FS374" s="429" t="str">
        <f>ADHB!FS374</f>
        <v/>
      </c>
      <c r="FT374" s="429"/>
      <c r="FU374" s="429"/>
      <c r="FV374" s="430"/>
      <c r="FW374" s="429"/>
      <c r="FX374" s="431"/>
      <c r="FY374" s="432"/>
      <c r="FZ374" s="432"/>
      <c r="GA374" s="429"/>
      <c r="GB374" s="430"/>
      <c r="GC374" s="433"/>
      <c r="GD374" s="434"/>
      <c r="GE374" s="435"/>
      <c r="GF374" s="426"/>
      <c r="GG374" s="427"/>
      <c r="GH374" s="428"/>
      <c r="GI374" s="428"/>
      <c r="GJ374" s="429" t="str">
        <f>ADHB!GJ374</f>
        <v/>
      </c>
      <c r="GK374" s="429"/>
      <c r="GL374" s="429"/>
      <c r="GM374" s="430"/>
      <c r="GN374" s="429"/>
      <c r="GO374" s="431"/>
      <c r="GP374" s="432"/>
      <c r="GQ374" s="432"/>
      <c r="GR374" s="429"/>
      <c r="GS374" s="430"/>
      <c r="GT374" s="433"/>
      <c r="GU374" s="434"/>
      <c r="GV374" s="435"/>
      <c r="GW374" s="426"/>
      <c r="GX374" s="427"/>
      <c r="GY374" s="428"/>
      <c r="GZ374" s="428"/>
      <c r="HA374" s="429" t="str">
        <f>ADHB!HA374</f>
        <v/>
      </c>
      <c r="HB374" s="429"/>
      <c r="HC374" s="429"/>
      <c r="HD374" s="430"/>
      <c r="HE374" s="429"/>
      <c r="HF374" s="431"/>
      <c r="HG374" s="432"/>
      <c r="HH374" s="432"/>
      <c r="HI374" s="429"/>
      <c r="HJ374" s="430"/>
      <c r="HK374" s="433"/>
      <c r="HL374" s="434"/>
      <c r="HM374" s="435"/>
      <c r="HN374" s="426"/>
      <c r="HO374" s="427"/>
      <c r="HP374" s="428"/>
      <c r="HQ374" s="428"/>
      <c r="HR374" s="429" t="str">
        <f>ADHB!HR374</f>
        <v/>
      </c>
      <c r="HS374" s="429"/>
      <c r="HT374" s="429"/>
      <c r="HU374" s="430"/>
      <c r="HV374" s="429"/>
      <c r="HW374" s="431"/>
      <c r="HX374" s="432"/>
      <c r="HY374" s="432"/>
      <c r="HZ374" s="429"/>
      <c r="IA374" s="430"/>
      <c r="IB374" s="433"/>
      <c r="IC374" s="434"/>
      <c r="ID374" s="435"/>
      <c r="IE374" s="426"/>
      <c r="IF374" s="427"/>
      <c r="IG374" s="428"/>
      <c r="IH374" s="428"/>
      <c r="II374" s="429" t="str">
        <f>ADHB!II374</f>
        <v/>
      </c>
      <c r="IJ374" s="429"/>
      <c r="IK374" s="429"/>
      <c r="IL374" s="430"/>
      <c r="IM374" s="429"/>
      <c r="IN374" s="431"/>
      <c r="IO374" s="432"/>
      <c r="IP374" s="432"/>
      <c r="IQ374" s="429"/>
      <c r="IR374" s="430"/>
      <c r="IS374" s="433"/>
      <c r="IT374" s="434"/>
      <c r="IU374" s="435"/>
      <c r="IV374" s="426"/>
      <c r="IW374" s="427"/>
      <c r="IX374" s="428"/>
      <c r="IY374" s="428"/>
      <c r="IZ374" s="429" t="str">
        <f>ADHB!IZ374</f>
        <v/>
      </c>
      <c r="JA374" s="429"/>
      <c r="JB374" s="429"/>
      <c r="JC374" s="430"/>
      <c r="JD374" s="429"/>
      <c r="JE374" s="431"/>
      <c r="JF374" s="432"/>
      <c r="JG374" s="432"/>
      <c r="JH374" s="429"/>
      <c r="JI374" s="430"/>
      <c r="JJ374" s="433"/>
      <c r="JK374" s="434"/>
      <c r="JL374" s="435"/>
      <c r="JM374" s="426"/>
      <c r="JN374" s="427"/>
      <c r="JO374" s="428"/>
      <c r="JP374" s="428"/>
      <c r="JQ374" s="429" t="str">
        <f>ADHB!KY374</f>
        <v/>
      </c>
      <c r="JR374" s="429"/>
      <c r="JS374" s="429"/>
      <c r="JT374" s="430"/>
      <c r="JU374" s="429"/>
      <c r="JV374" s="431"/>
      <c r="JW374" s="432"/>
      <c r="JX374" s="432"/>
      <c r="JY374" s="429"/>
      <c r="JZ374" s="430"/>
      <c r="KA374" s="433"/>
      <c r="KB374" s="434"/>
      <c r="KC374" s="435"/>
      <c r="KD374" s="426"/>
      <c r="KE374" s="427"/>
      <c r="KF374" s="428"/>
      <c r="KG374" s="428"/>
      <c r="KH374" s="429" t="str">
        <f>ADHB!LP374</f>
        <v/>
      </c>
      <c r="KI374" s="429"/>
      <c r="KJ374" s="429"/>
      <c r="KK374" s="430"/>
      <c r="KL374" s="429"/>
      <c r="KM374" s="431"/>
      <c r="KN374" s="432"/>
      <c r="KO374" s="432"/>
      <c r="KP374" s="429"/>
      <c r="KQ374" s="430"/>
      <c r="KR374" s="433"/>
      <c r="KS374" s="434"/>
      <c r="KT374" s="435"/>
      <c r="KU374" s="436"/>
    </row>
    <row r="375" ht="15.75" customHeight="1">
      <c r="A375" s="426"/>
      <c r="B375" s="427"/>
      <c r="C375" s="428"/>
      <c r="D375" s="428"/>
      <c r="E375" s="429" t="str">
        <f>ADHB!E375</f>
        <v/>
      </c>
      <c r="F375" s="429"/>
      <c r="G375" s="429"/>
      <c r="H375" s="430"/>
      <c r="I375" s="429"/>
      <c r="J375" s="431"/>
      <c r="K375" s="432"/>
      <c r="L375" s="432"/>
      <c r="M375" s="429"/>
      <c r="N375" s="430"/>
      <c r="O375" s="433"/>
      <c r="P375" s="434"/>
      <c r="Q375" s="435"/>
      <c r="R375" s="426"/>
      <c r="S375" s="427"/>
      <c r="T375" s="428"/>
      <c r="U375" s="428"/>
      <c r="V375" s="429" t="str">
        <f>ADHB!V375</f>
        <v/>
      </c>
      <c r="W375" s="429"/>
      <c r="X375" s="429"/>
      <c r="Y375" s="430"/>
      <c r="Z375" s="429"/>
      <c r="AA375" s="431"/>
      <c r="AB375" s="432"/>
      <c r="AC375" s="432"/>
      <c r="AD375" s="429"/>
      <c r="AE375" s="430"/>
      <c r="AF375" s="433"/>
      <c r="AG375" s="434"/>
      <c r="AH375" s="435"/>
      <c r="AI375" s="426"/>
      <c r="AJ375" s="427"/>
      <c r="AK375" s="428"/>
      <c r="AL375" s="428"/>
      <c r="AM375" s="429" t="str">
        <f>ADHB!AM375</f>
        <v/>
      </c>
      <c r="AN375" s="429"/>
      <c r="AO375" s="429"/>
      <c r="AP375" s="430"/>
      <c r="AQ375" s="429"/>
      <c r="AR375" s="431"/>
      <c r="AS375" s="432"/>
      <c r="AT375" s="432"/>
      <c r="AU375" s="429"/>
      <c r="AV375" s="430"/>
      <c r="AW375" s="433"/>
      <c r="AX375" s="434"/>
      <c r="AY375" s="435"/>
      <c r="AZ375" s="426"/>
      <c r="BA375" s="427"/>
      <c r="BB375" s="428"/>
      <c r="BC375" s="428"/>
      <c r="BD375" s="429" t="str">
        <f>ADHB!BD375</f>
        <v/>
      </c>
      <c r="BE375" s="429"/>
      <c r="BF375" s="429"/>
      <c r="BG375" s="430"/>
      <c r="BH375" s="429"/>
      <c r="BI375" s="431"/>
      <c r="BJ375" s="432"/>
      <c r="BK375" s="432"/>
      <c r="BL375" s="429"/>
      <c r="BM375" s="430"/>
      <c r="BN375" s="433"/>
      <c r="BO375" s="434"/>
      <c r="BP375" s="435"/>
      <c r="BQ375" s="426"/>
      <c r="BR375" s="427"/>
      <c r="BS375" s="428"/>
      <c r="BT375" s="428"/>
      <c r="BU375" s="429" t="str">
        <f>ADHB!BU375</f>
        <v/>
      </c>
      <c r="BV375" s="429"/>
      <c r="BW375" s="429"/>
      <c r="BX375" s="430"/>
      <c r="BY375" s="429"/>
      <c r="BZ375" s="431"/>
      <c r="CA375" s="432"/>
      <c r="CB375" s="432"/>
      <c r="CC375" s="429"/>
      <c r="CD375" s="430"/>
      <c r="CE375" s="433"/>
      <c r="CF375" s="434"/>
      <c r="CG375" s="435"/>
      <c r="CH375" s="426"/>
      <c r="CI375" s="427"/>
      <c r="CJ375" s="428"/>
      <c r="CK375" s="428"/>
      <c r="CL375" s="429" t="str">
        <f>ADHB!CL375</f>
        <v/>
      </c>
      <c r="CM375" s="429"/>
      <c r="CN375" s="429"/>
      <c r="CO375" s="430"/>
      <c r="CP375" s="429"/>
      <c r="CQ375" s="431"/>
      <c r="CR375" s="432"/>
      <c r="CS375" s="432"/>
      <c r="CT375" s="429"/>
      <c r="CU375" s="430"/>
      <c r="CV375" s="433"/>
      <c r="CW375" s="434"/>
      <c r="CX375" s="435"/>
      <c r="CY375" s="426"/>
      <c r="CZ375" s="427"/>
      <c r="DA375" s="428"/>
      <c r="DB375" s="428"/>
      <c r="DC375" s="429" t="str">
        <f>ADHB!DC375</f>
        <v/>
      </c>
      <c r="DD375" s="429"/>
      <c r="DE375" s="429"/>
      <c r="DF375" s="430"/>
      <c r="DG375" s="429"/>
      <c r="DH375" s="431"/>
      <c r="DI375" s="432"/>
      <c r="DJ375" s="432"/>
      <c r="DK375" s="429"/>
      <c r="DL375" s="430"/>
      <c r="DM375" s="433"/>
      <c r="DN375" s="434"/>
      <c r="DO375" s="435"/>
      <c r="DP375" s="426"/>
      <c r="DQ375" s="427"/>
      <c r="DR375" s="428"/>
      <c r="DS375" s="428"/>
      <c r="DT375" s="429" t="str">
        <f>ADHB!DT375</f>
        <v/>
      </c>
      <c r="DU375" s="429"/>
      <c r="DV375" s="429"/>
      <c r="DW375" s="430"/>
      <c r="DX375" s="429"/>
      <c r="DY375" s="431"/>
      <c r="DZ375" s="432"/>
      <c r="EA375" s="432"/>
      <c r="EB375" s="429"/>
      <c r="EC375" s="430"/>
      <c r="ED375" s="433"/>
      <c r="EE375" s="434"/>
      <c r="EF375" s="435"/>
      <c r="EG375" s="426"/>
      <c r="EH375" s="427"/>
      <c r="EI375" s="428"/>
      <c r="EJ375" s="428"/>
      <c r="EK375" s="429" t="str">
        <f>ADHB!EK375</f>
        <v/>
      </c>
      <c r="EL375" s="429"/>
      <c r="EM375" s="429"/>
      <c r="EN375" s="430"/>
      <c r="EO375" s="429"/>
      <c r="EP375" s="431"/>
      <c r="EQ375" s="432"/>
      <c r="ER375" s="432"/>
      <c r="ES375" s="429"/>
      <c r="ET375" s="430"/>
      <c r="EU375" s="433"/>
      <c r="EV375" s="434"/>
      <c r="EW375" s="435"/>
      <c r="EX375" s="426"/>
      <c r="EY375" s="427"/>
      <c r="EZ375" s="428"/>
      <c r="FA375" s="428"/>
      <c r="FB375" s="429" t="str">
        <f>ADHB!FB375</f>
        <v/>
      </c>
      <c r="FC375" s="429"/>
      <c r="FD375" s="429"/>
      <c r="FE375" s="430"/>
      <c r="FF375" s="429"/>
      <c r="FG375" s="431"/>
      <c r="FH375" s="432"/>
      <c r="FI375" s="432"/>
      <c r="FJ375" s="429"/>
      <c r="FK375" s="430"/>
      <c r="FL375" s="433"/>
      <c r="FM375" s="434"/>
      <c r="FN375" s="435"/>
      <c r="FO375" s="426"/>
      <c r="FP375" s="427"/>
      <c r="FQ375" s="428"/>
      <c r="FR375" s="428"/>
      <c r="FS375" s="429" t="str">
        <f>ADHB!FS375</f>
        <v/>
      </c>
      <c r="FT375" s="429"/>
      <c r="FU375" s="429"/>
      <c r="FV375" s="430"/>
      <c r="FW375" s="429"/>
      <c r="FX375" s="431"/>
      <c r="FY375" s="432"/>
      <c r="FZ375" s="432"/>
      <c r="GA375" s="429"/>
      <c r="GB375" s="430"/>
      <c r="GC375" s="433"/>
      <c r="GD375" s="434"/>
      <c r="GE375" s="435"/>
      <c r="GF375" s="426"/>
      <c r="GG375" s="427"/>
      <c r="GH375" s="428"/>
      <c r="GI375" s="428"/>
      <c r="GJ375" s="429" t="str">
        <f>ADHB!GJ375</f>
        <v/>
      </c>
      <c r="GK375" s="429"/>
      <c r="GL375" s="429"/>
      <c r="GM375" s="430"/>
      <c r="GN375" s="429"/>
      <c r="GO375" s="431"/>
      <c r="GP375" s="432"/>
      <c r="GQ375" s="432"/>
      <c r="GR375" s="429"/>
      <c r="GS375" s="430"/>
      <c r="GT375" s="433"/>
      <c r="GU375" s="434"/>
      <c r="GV375" s="435"/>
      <c r="GW375" s="426"/>
      <c r="GX375" s="427"/>
      <c r="GY375" s="428"/>
      <c r="GZ375" s="428"/>
      <c r="HA375" s="429" t="str">
        <f>ADHB!HA375</f>
        <v/>
      </c>
      <c r="HB375" s="429"/>
      <c r="HC375" s="429"/>
      <c r="HD375" s="430"/>
      <c r="HE375" s="429"/>
      <c r="HF375" s="431"/>
      <c r="HG375" s="432"/>
      <c r="HH375" s="432"/>
      <c r="HI375" s="429"/>
      <c r="HJ375" s="430"/>
      <c r="HK375" s="433"/>
      <c r="HL375" s="434"/>
      <c r="HM375" s="435"/>
      <c r="HN375" s="426"/>
      <c r="HO375" s="427"/>
      <c r="HP375" s="428"/>
      <c r="HQ375" s="428"/>
      <c r="HR375" s="429" t="str">
        <f>ADHB!HR375</f>
        <v/>
      </c>
      <c r="HS375" s="429"/>
      <c r="HT375" s="429"/>
      <c r="HU375" s="430"/>
      <c r="HV375" s="429"/>
      <c r="HW375" s="431"/>
      <c r="HX375" s="432"/>
      <c r="HY375" s="432"/>
      <c r="HZ375" s="429"/>
      <c r="IA375" s="430"/>
      <c r="IB375" s="433"/>
      <c r="IC375" s="434"/>
      <c r="ID375" s="435"/>
      <c r="IE375" s="426"/>
      <c r="IF375" s="427"/>
      <c r="IG375" s="428"/>
      <c r="IH375" s="428"/>
      <c r="II375" s="429" t="str">
        <f>ADHB!II375</f>
        <v/>
      </c>
      <c r="IJ375" s="429"/>
      <c r="IK375" s="429"/>
      <c r="IL375" s="430"/>
      <c r="IM375" s="429"/>
      <c r="IN375" s="431"/>
      <c r="IO375" s="432"/>
      <c r="IP375" s="432"/>
      <c r="IQ375" s="429"/>
      <c r="IR375" s="430"/>
      <c r="IS375" s="433"/>
      <c r="IT375" s="434"/>
      <c r="IU375" s="435"/>
      <c r="IV375" s="426"/>
      <c r="IW375" s="427"/>
      <c r="IX375" s="428"/>
      <c r="IY375" s="428"/>
      <c r="IZ375" s="429" t="str">
        <f>ADHB!IZ375</f>
        <v/>
      </c>
      <c r="JA375" s="429"/>
      <c r="JB375" s="429"/>
      <c r="JC375" s="430"/>
      <c r="JD375" s="429"/>
      <c r="JE375" s="431"/>
      <c r="JF375" s="432"/>
      <c r="JG375" s="432"/>
      <c r="JH375" s="429"/>
      <c r="JI375" s="430"/>
      <c r="JJ375" s="433"/>
      <c r="JK375" s="434"/>
      <c r="JL375" s="435"/>
      <c r="JM375" s="426"/>
      <c r="JN375" s="427"/>
      <c r="JO375" s="428"/>
      <c r="JP375" s="428"/>
      <c r="JQ375" s="429" t="str">
        <f>ADHB!KY375</f>
        <v/>
      </c>
      <c r="JR375" s="429"/>
      <c r="JS375" s="429"/>
      <c r="JT375" s="430"/>
      <c r="JU375" s="429"/>
      <c r="JV375" s="431"/>
      <c r="JW375" s="432"/>
      <c r="JX375" s="432"/>
      <c r="JY375" s="429"/>
      <c r="JZ375" s="430"/>
      <c r="KA375" s="433"/>
      <c r="KB375" s="434"/>
      <c r="KC375" s="435"/>
      <c r="KD375" s="426"/>
      <c r="KE375" s="427"/>
      <c r="KF375" s="428"/>
      <c r="KG375" s="428"/>
      <c r="KH375" s="429" t="str">
        <f>ADHB!LP375</f>
        <v/>
      </c>
      <c r="KI375" s="429"/>
      <c r="KJ375" s="429"/>
      <c r="KK375" s="430"/>
      <c r="KL375" s="429"/>
      <c r="KM375" s="431"/>
      <c r="KN375" s="432"/>
      <c r="KO375" s="432"/>
      <c r="KP375" s="429"/>
      <c r="KQ375" s="430"/>
      <c r="KR375" s="433"/>
      <c r="KS375" s="434"/>
      <c r="KT375" s="435"/>
      <c r="KU375" s="436"/>
    </row>
    <row r="376" ht="15.75" customHeight="1">
      <c r="A376" s="426"/>
      <c r="B376" s="427"/>
      <c r="C376" s="428"/>
      <c r="D376" s="428"/>
      <c r="E376" s="429" t="str">
        <f>ADHB!E376</f>
        <v/>
      </c>
      <c r="F376" s="429"/>
      <c r="G376" s="429"/>
      <c r="H376" s="430"/>
      <c r="I376" s="429"/>
      <c r="J376" s="431"/>
      <c r="K376" s="432"/>
      <c r="L376" s="432"/>
      <c r="M376" s="429"/>
      <c r="N376" s="430"/>
      <c r="O376" s="433"/>
      <c r="P376" s="434"/>
      <c r="Q376" s="435"/>
      <c r="R376" s="426"/>
      <c r="S376" s="427"/>
      <c r="T376" s="428"/>
      <c r="U376" s="428"/>
      <c r="V376" s="429" t="str">
        <f>ADHB!V376</f>
        <v/>
      </c>
      <c r="W376" s="429"/>
      <c r="X376" s="429"/>
      <c r="Y376" s="430"/>
      <c r="Z376" s="429"/>
      <c r="AA376" s="431"/>
      <c r="AB376" s="432"/>
      <c r="AC376" s="432"/>
      <c r="AD376" s="429"/>
      <c r="AE376" s="430"/>
      <c r="AF376" s="433"/>
      <c r="AG376" s="434"/>
      <c r="AH376" s="435"/>
      <c r="AI376" s="426"/>
      <c r="AJ376" s="427"/>
      <c r="AK376" s="428"/>
      <c r="AL376" s="428"/>
      <c r="AM376" s="429" t="str">
        <f>ADHB!AM376</f>
        <v/>
      </c>
      <c r="AN376" s="429"/>
      <c r="AO376" s="429"/>
      <c r="AP376" s="430"/>
      <c r="AQ376" s="429"/>
      <c r="AR376" s="431"/>
      <c r="AS376" s="432"/>
      <c r="AT376" s="432"/>
      <c r="AU376" s="429"/>
      <c r="AV376" s="430"/>
      <c r="AW376" s="433"/>
      <c r="AX376" s="434"/>
      <c r="AY376" s="435"/>
      <c r="AZ376" s="426"/>
      <c r="BA376" s="427"/>
      <c r="BB376" s="428"/>
      <c r="BC376" s="428"/>
      <c r="BD376" s="429" t="str">
        <f>ADHB!BD376</f>
        <v/>
      </c>
      <c r="BE376" s="429"/>
      <c r="BF376" s="429"/>
      <c r="BG376" s="430"/>
      <c r="BH376" s="429"/>
      <c r="BI376" s="431"/>
      <c r="BJ376" s="432"/>
      <c r="BK376" s="432"/>
      <c r="BL376" s="429"/>
      <c r="BM376" s="430"/>
      <c r="BN376" s="433"/>
      <c r="BO376" s="434"/>
      <c r="BP376" s="435"/>
      <c r="BQ376" s="426"/>
      <c r="BR376" s="427"/>
      <c r="BS376" s="428"/>
      <c r="BT376" s="428"/>
      <c r="BU376" s="429" t="str">
        <f>ADHB!BU376</f>
        <v/>
      </c>
      <c r="BV376" s="429"/>
      <c r="BW376" s="429"/>
      <c r="BX376" s="430"/>
      <c r="BY376" s="429"/>
      <c r="BZ376" s="431"/>
      <c r="CA376" s="432"/>
      <c r="CB376" s="432"/>
      <c r="CC376" s="429"/>
      <c r="CD376" s="430"/>
      <c r="CE376" s="433"/>
      <c r="CF376" s="434"/>
      <c r="CG376" s="435"/>
      <c r="CH376" s="426"/>
      <c r="CI376" s="427"/>
      <c r="CJ376" s="428"/>
      <c r="CK376" s="428"/>
      <c r="CL376" s="429" t="str">
        <f>ADHB!CL376</f>
        <v/>
      </c>
      <c r="CM376" s="429"/>
      <c r="CN376" s="429"/>
      <c r="CO376" s="430"/>
      <c r="CP376" s="429"/>
      <c r="CQ376" s="431"/>
      <c r="CR376" s="432"/>
      <c r="CS376" s="432"/>
      <c r="CT376" s="429"/>
      <c r="CU376" s="430"/>
      <c r="CV376" s="433"/>
      <c r="CW376" s="434"/>
      <c r="CX376" s="435"/>
      <c r="CY376" s="426"/>
      <c r="CZ376" s="427"/>
      <c r="DA376" s="428"/>
      <c r="DB376" s="428"/>
      <c r="DC376" s="429" t="str">
        <f>ADHB!DC376</f>
        <v/>
      </c>
      <c r="DD376" s="429"/>
      <c r="DE376" s="429"/>
      <c r="DF376" s="430"/>
      <c r="DG376" s="429"/>
      <c r="DH376" s="431"/>
      <c r="DI376" s="432"/>
      <c r="DJ376" s="432"/>
      <c r="DK376" s="429"/>
      <c r="DL376" s="430"/>
      <c r="DM376" s="433"/>
      <c r="DN376" s="434"/>
      <c r="DO376" s="435"/>
      <c r="DP376" s="426"/>
      <c r="DQ376" s="427"/>
      <c r="DR376" s="428"/>
      <c r="DS376" s="428"/>
      <c r="DT376" s="429" t="str">
        <f>ADHB!DT376</f>
        <v/>
      </c>
      <c r="DU376" s="429"/>
      <c r="DV376" s="429"/>
      <c r="DW376" s="430"/>
      <c r="DX376" s="429"/>
      <c r="DY376" s="431"/>
      <c r="DZ376" s="432"/>
      <c r="EA376" s="432"/>
      <c r="EB376" s="429"/>
      <c r="EC376" s="430"/>
      <c r="ED376" s="433"/>
      <c r="EE376" s="434"/>
      <c r="EF376" s="435"/>
      <c r="EG376" s="426"/>
      <c r="EH376" s="427"/>
      <c r="EI376" s="428"/>
      <c r="EJ376" s="428"/>
      <c r="EK376" s="429" t="str">
        <f>ADHB!EK376</f>
        <v/>
      </c>
      <c r="EL376" s="429"/>
      <c r="EM376" s="429"/>
      <c r="EN376" s="430"/>
      <c r="EO376" s="429"/>
      <c r="EP376" s="431"/>
      <c r="EQ376" s="432"/>
      <c r="ER376" s="432"/>
      <c r="ES376" s="429"/>
      <c r="ET376" s="430"/>
      <c r="EU376" s="433"/>
      <c r="EV376" s="434"/>
      <c r="EW376" s="435"/>
      <c r="EX376" s="426"/>
      <c r="EY376" s="427"/>
      <c r="EZ376" s="428"/>
      <c r="FA376" s="428"/>
      <c r="FB376" s="429" t="str">
        <f>ADHB!FB376</f>
        <v/>
      </c>
      <c r="FC376" s="429"/>
      <c r="FD376" s="429"/>
      <c r="FE376" s="430"/>
      <c r="FF376" s="429"/>
      <c r="FG376" s="431"/>
      <c r="FH376" s="432"/>
      <c r="FI376" s="432"/>
      <c r="FJ376" s="429"/>
      <c r="FK376" s="430"/>
      <c r="FL376" s="433"/>
      <c r="FM376" s="434"/>
      <c r="FN376" s="435"/>
      <c r="FO376" s="426"/>
      <c r="FP376" s="427"/>
      <c r="FQ376" s="428"/>
      <c r="FR376" s="428"/>
      <c r="FS376" s="429" t="str">
        <f>ADHB!FS376</f>
        <v/>
      </c>
      <c r="FT376" s="429"/>
      <c r="FU376" s="429"/>
      <c r="FV376" s="430"/>
      <c r="FW376" s="429"/>
      <c r="FX376" s="431"/>
      <c r="FY376" s="432"/>
      <c r="FZ376" s="432"/>
      <c r="GA376" s="429"/>
      <c r="GB376" s="430"/>
      <c r="GC376" s="433"/>
      <c r="GD376" s="434"/>
      <c r="GE376" s="435"/>
      <c r="GF376" s="426"/>
      <c r="GG376" s="427"/>
      <c r="GH376" s="428"/>
      <c r="GI376" s="428"/>
      <c r="GJ376" s="429" t="str">
        <f>ADHB!GJ376</f>
        <v/>
      </c>
      <c r="GK376" s="429"/>
      <c r="GL376" s="429"/>
      <c r="GM376" s="430"/>
      <c r="GN376" s="429"/>
      <c r="GO376" s="431"/>
      <c r="GP376" s="432"/>
      <c r="GQ376" s="432"/>
      <c r="GR376" s="429"/>
      <c r="GS376" s="430"/>
      <c r="GT376" s="433"/>
      <c r="GU376" s="434"/>
      <c r="GV376" s="435"/>
      <c r="GW376" s="426"/>
      <c r="GX376" s="427"/>
      <c r="GY376" s="428"/>
      <c r="GZ376" s="428"/>
      <c r="HA376" s="429" t="str">
        <f>ADHB!HA376</f>
        <v/>
      </c>
      <c r="HB376" s="429"/>
      <c r="HC376" s="429"/>
      <c r="HD376" s="430"/>
      <c r="HE376" s="429"/>
      <c r="HF376" s="431"/>
      <c r="HG376" s="432"/>
      <c r="HH376" s="432"/>
      <c r="HI376" s="429"/>
      <c r="HJ376" s="430"/>
      <c r="HK376" s="433"/>
      <c r="HL376" s="434"/>
      <c r="HM376" s="435"/>
      <c r="HN376" s="426"/>
      <c r="HO376" s="427"/>
      <c r="HP376" s="428"/>
      <c r="HQ376" s="428"/>
      <c r="HR376" s="429" t="str">
        <f>ADHB!HR376</f>
        <v/>
      </c>
      <c r="HS376" s="429"/>
      <c r="HT376" s="429"/>
      <c r="HU376" s="430"/>
      <c r="HV376" s="429"/>
      <c r="HW376" s="431"/>
      <c r="HX376" s="432"/>
      <c r="HY376" s="432"/>
      <c r="HZ376" s="429"/>
      <c r="IA376" s="430"/>
      <c r="IB376" s="433"/>
      <c r="IC376" s="434"/>
      <c r="ID376" s="435"/>
      <c r="IE376" s="426"/>
      <c r="IF376" s="427"/>
      <c r="IG376" s="428"/>
      <c r="IH376" s="428"/>
      <c r="II376" s="429" t="str">
        <f>ADHB!II376</f>
        <v/>
      </c>
      <c r="IJ376" s="429"/>
      <c r="IK376" s="429"/>
      <c r="IL376" s="430"/>
      <c r="IM376" s="429"/>
      <c r="IN376" s="431"/>
      <c r="IO376" s="432"/>
      <c r="IP376" s="432"/>
      <c r="IQ376" s="429"/>
      <c r="IR376" s="430"/>
      <c r="IS376" s="433"/>
      <c r="IT376" s="434"/>
      <c r="IU376" s="435"/>
      <c r="IV376" s="426"/>
      <c r="IW376" s="427"/>
      <c r="IX376" s="428"/>
      <c r="IY376" s="428"/>
      <c r="IZ376" s="429" t="str">
        <f>ADHB!IZ376</f>
        <v/>
      </c>
      <c r="JA376" s="429"/>
      <c r="JB376" s="429"/>
      <c r="JC376" s="430"/>
      <c r="JD376" s="429"/>
      <c r="JE376" s="431"/>
      <c r="JF376" s="432"/>
      <c r="JG376" s="432"/>
      <c r="JH376" s="429"/>
      <c r="JI376" s="430"/>
      <c r="JJ376" s="433"/>
      <c r="JK376" s="434"/>
      <c r="JL376" s="435"/>
      <c r="JM376" s="426"/>
      <c r="JN376" s="427"/>
      <c r="JO376" s="428"/>
      <c r="JP376" s="428"/>
      <c r="JQ376" s="429" t="str">
        <f>ADHB!KY376</f>
        <v/>
      </c>
      <c r="JR376" s="429"/>
      <c r="JS376" s="429"/>
      <c r="JT376" s="430"/>
      <c r="JU376" s="429"/>
      <c r="JV376" s="431"/>
      <c r="JW376" s="432"/>
      <c r="JX376" s="432"/>
      <c r="JY376" s="429"/>
      <c r="JZ376" s="430"/>
      <c r="KA376" s="433"/>
      <c r="KB376" s="434"/>
      <c r="KC376" s="435"/>
      <c r="KD376" s="426"/>
      <c r="KE376" s="427"/>
      <c r="KF376" s="428"/>
      <c r="KG376" s="428"/>
      <c r="KH376" s="429" t="str">
        <f>ADHB!LP376</f>
        <v/>
      </c>
      <c r="KI376" s="429"/>
      <c r="KJ376" s="429"/>
      <c r="KK376" s="430"/>
      <c r="KL376" s="429"/>
      <c r="KM376" s="431"/>
      <c r="KN376" s="432"/>
      <c r="KO376" s="432"/>
      <c r="KP376" s="429"/>
      <c r="KQ376" s="430"/>
      <c r="KR376" s="433"/>
      <c r="KS376" s="434"/>
      <c r="KT376" s="435"/>
      <c r="KU376" s="436"/>
    </row>
    <row r="377" ht="15.75" customHeight="1">
      <c r="A377" s="426"/>
      <c r="B377" s="427"/>
      <c r="C377" s="428"/>
      <c r="D377" s="428"/>
      <c r="E377" s="429" t="str">
        <f>ADHB!E377</f>
        <v/>
      </c>
      <c r="F377" s="429"/>
      <c r="G377" s="429"/>
      <c r="H377" s="430"/>
      <c r="I377" s="429"/>
      <c r="J377" s="431"/>
      <c r="K377" s="432"/>
      <c r="L377" s="432"/>
      <c r="M377" s="429"/>
      <c r="N377" s="430"/>
      <c r="O377" s="433"/>
      <c r="P377" s="434"/>
      <c r="Q377" s="435"/>
      <c r="R377" s="426"/>
      <c r="S377" s="427"/>
      <c r="T377" s="428"/>
      <c r="U377" s="428"/>
      <c r="V377" s="429" t="str">
        <f>ADHB!V377</f>
        <v/>
      </c>
      <c r="W377" s="429"/>
      <c r="X377" s="429"/>
      <c r="Y377" s="430"/>
      <c r="Z377" s="429"/>
      <c r="AA377" s="431"/>
      <c r="AB377" s="432"/>
      <c r="AC377" s="432"/>
      <c r="AD377" s="429"/>
      <c r="AE377" s="430"/>
      <c r="AF377" s="433"/>
      <c r="AG377" s="434"/>
      <c r="AH377" s="435"/>
      <c r="AI377" s="426"/>
      <c r="AJ377" s="427"/>
      <c r="AK377" s="428"/>
      <c r="AL377" s="428"/>
      <c r="AM377" s="429" t="str">
        <f>ADHB!AM377</f>
        <v/>
      </c>
      <c r="AN377" s="429"/>
      <c r="AO377" s="429"/>
      <c r="AP377" s="430"/>
      <c r="AQ377" s="429"/>
      <c r="AR377" s="431"/>
      <c r="AS377" s="432"/>
      <c r="AT377" s="432"/>
      <c r="AU377" s="429"/>
      <c r="AV377" s="430"/>
      <c r="AW377" s="433"/>
      <c r="AX377" s="434"/>
      <c r="AY377" s="435"/>
      <c r="AZ377" s="426"/>
      <c r="BA377" s="427"/>
      <c r="BB377" s="428"/>
      <c r="BC377" s="428"/>
      <c r="BD377" s="429" t="str">
        <f>ADHB!BD377</f>
        <v/>
      </c>
      <c r="BE377" s="429"/>
      <c r="BF377" s="429"/>
      <c r="BG377" s="430"/>
      <c r="BH377" s="429"/>
      <c r="BI377" s="431"/>
      <c r="BJ377" s="432"/>
      <c r="BK377" s="432"/>
      <c r="BL377" s="429"/>
      <c r="BM377" s="430"/>
      <c r="BN377" s="433"/>
      <c r="BO377" s="434"/>
      <c r="BP377" s="435"/>
      <c r="BQ377" s="426"/>
      <c r="BR377" s="427"/>
      <c r="BS377" s="428"/>
      <c r="BT377" s="428"/>
      <c r="BU377" s="429" t="str">
        <f>ADHB!BU377</f>
        <v/>
      </c>
      <c r="BV377" s="429"/>
      <c r="BW377" s="429"/>
      <c r="BX377" s="430"/>
      <c r="BY377" s="429"/>
      <c r="BZ377" s="431"/>
      <c r="CA377" s="432"/>
      <c r="CB377" s="432"/>
      <c r="CC377" s="429"/>
      <c r="CD377" s="430"/>
      <c r="CE377" s="433"/>
      <c r="CF377" s="434"/>
      <c r="CG377" s="435"/>
      <c r="CH377" s="426"/>
      <c r="CI377" s="427"/>
      <c r="CJ377" s="428"/>
      <c r="CK377" s="428"/>
      <c r="CL377" s="429" t="str">
        <f>ADHB!CL377</f>
        <v/>
      </c>
      <c r="CM377" s="429"/>
      <c r="CN377" s="429"/>
      <c r="CO377" s="430"/>
      <c r="CP377" s="429"/>
      <c r="CQ377" s="431"/>
      <c r="CR377" s="432"/>
      <c r="CS377" s="432"/>
      <c r="CT377" s="429"/>
      <c r="CU377" s="430"/>
      <c r="CV377" s="433"/>
      <c r="CW377" s="434"/>
      <c r="CX377" s="435"/>
      <c r="CY377" s="426"/>
      <c r="CZ377" s="427"/>
      <c r="DA377" s="428"/>
      <c r="DB377" s="428"/>
      <c r="DC377" s="429" t="str">
        <f>ADHB!DC377</f>
        <v/>
      </c>
      <c r="DD377" s="429"/>
      <c r="DE377" s="429"/>
      <c r="DF377" s="430"/>
      <c r="DG377" s="429"/>
      <c r="DH377" s="431"/>
      <c r="DI377" s="432"/>
      <c r="DJ377" s="432"/>
      <c r="DK377" s="429"/>
      <c r="DL377" s="430"/>
      <c r="DM377" s="433"/>
      <c r="DN377" s="434"/>
      <c r="DO377" s="435"/>
      <c r="DP377" s="426"/>
      <c r="DQ377" s="427"/>
      <c r="DR377" s="428"/>
      <c r="DS377" s="428"/>
      <c r="DT377" s="429" t="str">
        <f>ADHB!DT377</f>
        <v/>
      </c>
      <c r="DU377" s="429"/>
      <c r="DV377" s="429"/>
      <c r="DW377" s="430"/>
      <c r="DX377" s="429"/>
      <c r="DY377" s="431"/>
      <c r="DZ377" s="432"/>
      <c r="EA377" s="432"/>
      <c r="EB377" s="429"/>
      <c r="EC377" s="430"/>
      <c r="ED377" s="433"/>
      <c r="EE377" s="434"/>
      <c r="EF377" s="435"/>
      <c r="EG377" s="426"/>
      <c r="EH377" s="427"/>
      <c r="EI377" s="428"/>
      <c r="EJ377" s="428"/>
      <c r="EK377" s="429" t="str">
        <f>ADHB!EK377</f>
        <v/>
      </c>
      <c r="EL377" s="429"/>
      <c r="EM377" s="429"/>
      <c r="EN377" s="430"/>
      <c r="EO377" s="429"/>
      <c r="EP377" s="431"/>
      <c r="EQ377" s="432"/>
      <c r="ER377" s="432"/>
      <c r="ES377" s="429"/>
      <c r="ET377" s="430"/>
      <c r="EU377" s="433"/>
      <c r="EV377" s="434"/>
      <c r="EW377" s="435"/>
      <c r="EX377" s="426"/>
      <c r="EY377" s="427"/>
      <c r="EZ377" s="428"/>
      <c r="FA377" s="428"/>
      <c r="FB377" s="429" t="str">
        <f>ADHB!FB377</f>
        <v/>
      </c>
      <c r="FC377" s="429"/>
      <c r="FD377" s="429"/>
      <c r="FE377" s="430"/>
      <c r="FF377" s="429"/>
      <c r="FG377" s="431"/>
      <c r="FH377" s="432"/>
      <c r="FI377" s="432"/>
      <c r="FJ377" s="429"/>
      <c r="FK377" s="430"/>
      <c r="FL377" s="433"/>
      <c r="FM377" s="434"/>
      <c r="FN377" s="435"/>
      <c r="FO377" s="426"/>
      <c r="FP377" s="427"/>
      <c r="FQ377" s="428"/>
      <c r="FR377" s="428"/>
      <c r="FS377" s="429" t="str">
        <f>ADHB!FS377</f>
        <v/>
      </c>
      <c r="FT377" s="429"/>
      <c r="FU377" s="429"/>
      <c r="FV377" s="430"/>
      <c r="FW377" s="429"/>
      <c r="FX377" s="431"/>
      <c r="FY377" s="432"/>
      <c r="FZ377" s="432"/>
      <c r="GA377" s="429"/>
      <c r="GB377" s="430"/>
      <c r="GC377" s="433"/>
      <c r="GD377" s="434"/>
      <c r="GE377" s="435"/>
      <c r="GF377" s="426"/>
      <c r="GG377" s="427"/>
      <c r="GH377" s="428"/>
      <c r="GI377" s="428"/>
      <c r="GJ377" s="429" t="str">
        <f>ADHB!GJ377</f>
        <v/>
      </c>
      <c r="GK377" s="429"/>
      <c r="GL377" s="429"/>
      <c r="GM377" s="430"/>
      <c r="GN377" s="429"/>
      <c r="GO377" s="431"/>
      <c r="GP377" s="432"/>
      <c r="GQ377" s="432"/>
      <c r="GR377" s="429"/>
      <c r="GS377" s="430"/>
      <c r="GT377" s="433"/>
      <c r="GU377" s="434"/>
      <c r="GV377" s="435"/>
      <c r="GW377" s="426"/>
      <c r="GX377" s="427"/>
      <c r="GY377" s="428"/>
      <c r="GZ377" s="428"/>
      <c r="HA377" s="429" t="str">
        <f>ADHB!HA377</f>
        <v/>
      </c>
      <c r="HB377" s="429"/>
      <c r="HC377" s="429"/>
      <c r="HD377" s="430"/>
      <c r="HE377" s="429"/>
      <c r="HF377" s="431"/>
      <c r="HG377" s="432"/>
      <c r="HH377" s="432"/>
      <c r="HI377" s="429"/>
      <c r="HJ377" s="430"/>
      <c r="HK377" s="433"/>
      <c r="HL377" s="434"/>
      <c r="HM377" s="435"/>
      <c r="HN377" s="426"/>
      <c r="HO377" s="427"/>
      <c r="HP377" s="428"/>
      <c r="HQ377" s="428"/>
      <c r="HR377" s="429" t="str">
        <f>ADHB!HR377</f>
        <v/>
      </c>
      <c r="HS377" s="429"/>
      <c r="HT377" s="429"/>
      <c r="HU377" s="430"/>
      <c r="HV377" s="429"/>
      <c r="HW377" s="431"/>
      <c r="HX377" s="432"/>
      <c r="HY377" s="432"/>
      <c r="HZ377" s="429"/>
      <c r="IA377" s="430"/>
      <c r="IB377" s="433"/>
      <c r="IC377" s="434"/>
      <c r="ID377" s="435"/>
      <c r="IE377" s="426"/>
      <c r="IF377" s="427"/>
      <c r="IG377" s="428"/>
      <c r="IH377" s="428"/>
      <c r="II377" s="429" t="str">
        <f>ADHB!II377</f>
        <v/>
      </c>
      <c r="IJ377" s="429"/>
      <c r="IK377" s="429"/>
      <c r="IL377" s="430"/>
      <c r="IM377" s="429"/>
      <c r="IN377" s="431"/>
      <c r="IO377" s="432"/>
      <c r="IP377" s="432"/>
      <c r="IQ377" s="429"/>
      <c r="IR377" s="430"/>
      <c r="IS377" s="433"/>
      <c r="IT377" s="434"/>
      <c r="IU377" s="435"/>
      <c r="IV377" s="426"/>
      <c r="IW377" s="427"/>
      <c r="IX377" s="428"/>
      <c r="IY377" s="428"/>
      <c r="IZ377" s="429" t="str">
        <f>ADHB!IZ377</f>
        <v/>
      </c>
      <c r="JA377" s="429"/>
      <c r="JB377" s="429"/>
      <c r="JC377" s="430"/>
      <c r="JD377" s="429"/>
      <c r="JE377" s="431"/>
      <c r="JF377" s="432"/>
      <c r="JG377" s="432"/>
      <c r="JH377" s="429"/>
      <c r="JI377" s="430"/>
      <c r="JJ377" s="433"/>
      <c r="JK377" s="434"/>
      <c r="JL377" s="435"/>
      <c r="JM377" s="426"/>
      <c r="JN377" s="427"/>
      <c r="JO377" s="428"/>
      <c r="JP377" s="428"/>
      <c r="JQ377" s="429" t="str">
        <f>ADHB!KY377</f>
        <v/>
      </c>
      <c r="JR377" s="429"/>
      <c r="JS377" s="429"/>
      <c r="JT377" s="430"/>
      <c r="JU377" s="429"/>
      <c r="JV377" s="431"/>
      <c r="JW377" s="432"/>
      <c r="JX377" s="432"/>
      <c r="JY377" s="429"/>
      <c r="JZ377" s="430"/>
      <c r="KA377" s="433"/>
      <c r="KB377" s="434"/>
      <c r="KC377" s="435"/>
      <c r="KD377" s="426"/>
      <c r="KE377" s="427"/>
      <c r="KF377" s="428"/>
      <c r="KG377" s="428"/>
      <c r="KH377" s="429" t="str">
        <f>ADHB!LP377</f>
        <v/>
      </c>
      <c r="KI377" s="429"/>
      <c r="KJ377" s="429"/>
      <c r="KK377" s="430"/>
      <c r="KL377" s="429"/>
      <c r="KM377" s="431"/>
      <c r="KN377" s="432"/>
      <c r="KO377" s="432"/>
      <c r="KP377" s="429"/>
      <c r="KQ377" s="430"/>
      <c r="KR377" s="433"/>
      <c r="KS377" s="434"/>
      <c r="KT377" s="435"/>
      <c r="KU377" s="436"/>
    </row>
    <row r="378" ht="15.75" hidden="1" customHeight="1">
      <c r="A378" s="438"/>
      <c r="B378" s="439"/>
      <c r="C378" s="440"/>
      <c r="D378" s="440"/>
      <c r="E378" s="429" t="str">
        <f>ADHB!E378</f>
        <v/>
      </c>
      <c r="F378" s="440"/>
      <c r="G378" s="440"/>
      <c r="H378" s="440"/>
      <c r="I378" s="440"/>
      <c r="J378" s="440"/>
      <c r="K378" s="440"/>
      <c r="L378" s="440"/>
      <c r="M378" s="440"/>
      <c r="N378" s="440"/>
      <c r="O378" s="440"/>
      <c r="P378" s="452"/>
      <c r="Q378" s="424"/>
      <c r="R378" s="438"/>
      <c r="S378" s="439"/>
      <c r="T378" s="440"/>
      <c r="U378" s="440"/>
      <c r="V378" s="429" t="str">
        <f>ADHB!V378</f>
        <v/>
      </c>
      <c r="W378" s="440"/>
      <c r="X378" s="440"/>
      <c r="Y378" s="440"/>
      <c r="Z378" s="440"/>
      <c r="AA378" s="440"/>
      <c r="AB378" s="440"/>
      <c r="AC378" s="440"/>
      <c r="AD378" s="440"/>
      <c r="AE378" s="440"/>
      <c r="AF378" s="440"/>
      <c r="AG378" s="452"/>
      <c r="AH378" s="424"/>
      <c r="AI378" s="438"/>
      <c r="AJ378" s="439"/>
      <c r="AK378" s="440"/>
      <c r="AL378" s="440"/>
      <c r="AM378" s="429" t="str">
        <f>ADHB!AM378</f>
        <v/>
      </c>
      <c r="AN378" s="440"/>
      <c r="AO378" s="440"/>
      <c r="AP378" s="440"/>
      <c r="AQ378" s="440"/>
      <c r="AR378" s="440"/>
      <c r="AS378" s="440"/>
      <c r="AT378" s="440"/>
      <c r="AU378" s="440"/>
      <c r="AV378" s="440"/>
      <c r="AW378" s="440"/>
      <c r="AX378" s="452"/>
      <c r="AY378" s="424"/>
      <c r="AZ378" s="438"/>
      <c r="BA378" s="439"/>
      <c r="BB378" s="440"/>
      <c r="BC378" s="440"/>
      <c r="BD378" s="429" t="str">
        <f>ADHB!BD378</f>
        <v/>
      </c>
      <c r="BE378" s="440"/>
      <c r="BF378" s="440"/>
      <c r="BG378" s="440"/>
      <c r="BH378" s="440"/>
      <c r="BI378" s="440"/>
      <c r="BJ378" s="440"/>
      <c r="BK378" s="440"/>
      <c r="BL378" s="440"/>
      <c r="BM378" s="440"/>
      <c r="BN378" s="440"/>
      <c r="BO378" s="452"/>
      <c r="BP378" s="424"/>
      <c r="BQ378" s="438"/>
      <c r="BR378" s="439"/>
      <c r="BS378" s="440"/>
      <c r="BT378" s="440"/>
      <c r="BU378" s="429" t="str">
        <f>ADHB!BU378</f>
        <v/>
      </c>
      <c r="BV378" s="440"/>
      <c r="BW378" s="440"/>
      <c r="BX378" s="440"/>
      <c r="BY378" s="440"/>
      <c r="BZ378" s="440"/>
      <c r="CA378" s="440"/>
      <c r="CB378" s="440"/>
      <c r="CC378" s="440"/>
      <c r="CD378" s="440"/>
      <c r="CE378" s="440"/>
      <c r="CF378" s="452"/>
      <c r="CG378" s="424"/>
      <c r="CH378" s="438"/>
      <c r="CI378" s="439"/>
      <c r="CJ378" s="440"/>
      <c r="CK378" s="440"/>
      <c r="CL378" s="429" t="str">
        <f>ADHB!CL378</f>
        <v/>
      </c>
      <c r="CM378" s="440"/>
      <c r="CN378" s="440"/>
      <c r="CO378" s="440"/>
      <c r="CP378" s="440"/>
      <c r="CQ378" s="440"/>
      <c r="CR378" s="440"/>
      <c r="CS378" s="440"/>
      <c r="CT378" s="440"/>
      <c r="CU378" s="440"/>
      <c r="CV378" s="440"/>
      <c r="CW378" s="452"/>
      <c r="CX378" s="424"/>
      <c r="CY378" s="438"/>
      <c r="CZ378" s="439"/>
      <c r="DA378" s="440"/>
      <c r="DB378" s="440"/>
      <c r="DC378" s="429" t="str">
        <f>ADHB!DC378</f>
        <v/>
      </c>
      <c r="DD378" s="440"/>
      <c r="DE378" s="440"/>
      <c r="DF378" s="440"/>
      <c r="DG378" s="440"/>
      <c r="DH378" s="440"/>
      <c r="DI378" s="440"/>
      <c r="DJ378" s="440"/>
      <c r="DK378" s="440"/>
      <c r="DL378" s="440"/>
      <c r="DM378" s="440"/>
      <c r="DN378" s="452"/>
      <c r="DO378" s="424"/>
      <c r="DP378" s="438"/>
      <c r="DQ378" s="439"/>
      <c r="DR378" s="440"/>
      <c r="DS378" s="440"/>
      <c r="DT378" s="429" t="str">
        <f>ADHB!DT378</f>
        <v/>
      </c>
      <c r="DU378" s="440"/>
      <c r="DV378" s="440"/>
      <c r="DW378" s="440"/>
      <c r="DX378" s="440"/>
      <c r="DY378" s="440"/>
      <c r="DZ378" s="440"/>
      <c r="EA378" s="440"/>
      <c r="EB378" s="440"/>
      <c r="EC378" s="440"/>
      <c r="ED378" s="440"/>
      <c r="EE378" s="452"/>
      <c r="EF378" s="424"/>
      <c r="EG378" s="438"/>
      <c r="EH378" s="439"/>
      <c r="EI378" s="440"/>
      <c r="EJ378" s="440"/>
      <c r="EK378" s="429" t="str">
        <f>ADHB!EK378</f>
        <v/>
      </c>
      <c r="EL378" s="440"/>
      <c r="EM378" s="440"/>
      <c r="EN378" s="440"/>
      <c r="EO378" s="440"/>
      <c r="EP378" s="440"/>
      <c r="EQ378" s="440"/>
      <c r="ER378" s="440"/>
      <c r="ES378" s="440"/>
      <c r="ET378" s="440"/>
      <c r="EU378" s="440"/>
      <c r="EV378" s="452"/>
      <c r="EW378" s="424"/>
      <c r="EX378" s="438"/>
      <c r="EY378" s="439"/>
      <c r="EZ378" s="440"/>
      <c r="FA378" s="440"/>
      <c r="FB378" s="429" t="str">
        <f>ADHB!FB378</f>
        <v/>
      </c>
      <c r="FC378" s="440"/>
      <c r="FD378" s="440"/>
      <c r="FE378" s="440"/>
      <c r="FF378" s="440"/>
      <c r="FG378" s="440"/>
      <c r="FH378" s="440"/>
      <c r="FI378" s="440"/>
      <c r="FJ378" s="440"/>
      <c r="FK378" s="440"/>
      <c r="FL378" s="440"/>
      <c r="FM378" s="452"/>
      <c r="FN378" s="424"/>
      <c r="FO378" s="438"/>
      <c r="FP378" s="439"/>
      <c r="FQ378" s="440"/>
      <c r="FR378" s="440"/>
      <c r="FS378" s="429" t="str">
        <f>ADHB!FS378</f>
        <v/>
      </c>
      <c r="FT378" s="440"/>
      <c r="FU378" s="440"/>
      <c r="FV378" s="440"/>
      <c r="FW378" s="440"/>
      <c r="FX378" s="440"/>
      <c r="FY378" s="440"/>
      <c r="FZ378" s="440"/>
      <c r="GA378" s="440"/>
      <c r="GB378" s="440"/>
      <c r="GC378" s="440"/>
      <c r="GD378" s="452"/>
      <c r="GE378" s="424"/>
      <c r="GF378" s="438"/>
      <c r="GG378" s="439"/>
      <c r="GH378" s="440"/>
      <c r="GI378" s="440"/>
      <c r="GJ378" s="429" t="str">
        <f>ADHB!GJ378</f>
        <v/>
      </c>
      <c r="GK378" s="440"/>
      <c r="GL378" s="440"/>
      <c r="GM378" s="440"/>
      <c r="GN378" s="440"/>
      <c r="GO378" s="440"/>
      <c r="GP378" s="440"/>
      <c r="GQ378" s="440"/>
      <c r="GR378" s="440"/>
      <c r="GS378" s="440"/>
      <c r="GT378" s="440"/>
      <c r="GU378" s="452"/>
      <c r="GV378" s="424"/>
      <c r="GW378" s="438"/>
      <c r="GX378" s="439"/>
      <c r="GY378" s="440"/>
      <c r="GZ378" s="440"/>
      <c r="HA378" s="429" t="str">
        <f>ADHB!HA378</f>
        <v/>
      </c>
      <c r="HB378" s="440"/>
      <c r="HC378" s="440"/>
      <c r="HD378" s="440"/>
      <c r="HE378" s="440"/>
      <c r="HF378" s="440"/>
      <c r="HG378" s="440"/>
      <c r="HH378" s="440"/>
      <c r="HI378" s="440"/>
      <c r="HJ378" s="440"/>
      <c r="HK378" s="440"/>
      <c r="HL378" s="452"/>
      <c r="HM378" s="424"/>
      <c r="HN378" s="438"/>
      <c r="HO378" s="439"/>
      <c r="HP378" s="440"/>
      <c r="HQ378" s="440"/>
      <c r="HR378" s="429" t="str">
        <f>ADHB!HR378</f>
        <v/>
      </c>
      <c r="HS378" s="440"/>
      <c r="HT378" s="440"/>
      <c r="HU378" s="440"/>
      <c r="HV378" s="440"/>
      <c r="HW378" s="440"/>
      <c r="HX378" s="440"/>
      <c r="HY378" s="440"/>
      <c r="HZ378" s="440"/>
      <c r="IA378" s="440"/>
      <c r="IB378" s="440"/>
      <c r="IC378" s="452"/>
      <c r="ID378" s="424"/>
      <c r="IE378" s="438"/>
      <c r="IF378" s="439"/>
      <c r="IG378" s="440"/>
      <c r="IH378" s="440"/>
      <c r="II378" s="429" t="str">
        <f>ADHB!II378</f>
        <v/>
      </c>
      <c r="IJ378" s="440"/>
      <c r="IK378" s="440"/>
      <c r="IL378" s="440"/>
      <c r="IM378" s="440"/>
      <c r="IN378" s="440"/>
      <c r="IO378" s="440"/>
      <c r="IP378" s="440"/>
      <c r="IQ378" s="440"/>
      <c r="IR378" s="440"/>
      <c r="IS378" s="440"/>
      <c r="IT378" s="452"/>
      <c r="IU378" s="424"/>
      <c r="IV378" s="438"/>
      <c r="IW378" s="439"/>
      <c r="IX378" s="440"/>
      <c r="IY378" s="440"/>
      <c r="IZ378" s="429" t="str">
        <f>ADHB!IZ378</f>
        <v/>
      </c>
      <c r="JA378" s="440"/>
      <c r="JB378" s="440"/>
      <c r="JC378" s="440"/>
      <c r="JD378" s="440"/>
      <c r="JE378" s="440"/>
      <c r="JF378" s="440"/>
      <c r="JG378" s="440"/>
      <c r="JH378" s="440"/>
      <c r="JI378" s="440"/>
      <c r="JJ378" s="440"/>
      <c r="JK378" s="452"/>
      <c r="JL378" s="424"/>
      <c r="JM378" s="438"/>
      <c r="JN378" s="439"/>
      <c r="JO378" s="440"/>
      <c r="JP378" s="440"/>
      <c r="JQ378" s="429" t="str">
        <f>ADHB!KY378</f>
        <v/>
      </c>
      <c r="JR378" s="440"/>
      <c r="JS378" s="440"/>
      <c r="JT378" s="440"/>
      <c r="JU378" s="440"/>
      <c r="JV378" s="440"/>
      <c r="JW378" s="440"/>
      <c r="JX378" s="440"/>
      <c r="JY378" s="440"/>
      <c r="JZ378" s="440"/>
      <c r="KA378" s="440"/>
      <c r="KB378" s="452"/>
      <c r="KC378" s="424"/>
      <c r="KD378" s="438"/>
      <c r="KE378" s="439"/>
      <c r="KF378" s="440"/>
      <c r="KG378" s="440"/>
      <c r="KH378" s="429" t="str">
        <f>ADHB!LP378</f>
        <v/>
      </c>
      <c r="KI378" s="440"/>
      <c r="KJ378" s="440"/>
      <c r="KK378" s="440"/>
      <c r="KL378" s="440"/>
      <c r="KM378" s="440"/>
      <c r="KN378" s="440"/>
      <c r="KO378" s="440"/>
      <c r="KP378" s="440"/>
      <c r="KQ378" s="440"/>
      <c r="KR378" s="440"/>
      <c r="KS378" s="452"/>
      <c r="KT378" s="424"/>
      <c r="KU378" s="425"/>
    </row>
    <row r="379" ht="15.75" hidden="1" customHeight="1">
      <c r="A379" s="426"/>
      <c r="B379" s="427"/>
      <c r="C379" s="428"/>
      <c r="D379" s="428"/>
      <c r="E379" s="429" t="str">
        <f>ADHB!E379</f>
        <v/>
      </c>
      <c r="F379" s="429"/>
      <c r="G379" s="429"/>
      <c r="H379" s="430"/>
      <c r="I379" s="429"/>
      <c r="J379" s="429"/>
      <c r="K379" s="429"/>
      <c r="L379" s="429"/>
      <c r="M379" s="429"/>
      <c r="N379" s="430"/>
      <c r="O379" s="433"/>
      <c r="P379" s="434"/>
      <c r="Q379" s="435"/>
      <c r="R379" s="426"/>
      <c r="S379" s="427"/>
      <c r="T379" s="428"/>
      <c r="U379" s="428"/>
      <c r="V379" s="429" t="str">
        <f>ADHB!V379</f>
        <v/>
      </c>
      <c r="W379" s="429"/>
      <c r="X379" s="429"/>
      <c r="Y379" s="430"/>
      <c r="Z379" s="429"/>
      <c r="AA379" s="429"/>
      <c r="AB379" s="429"/>
      <c r="AC379" s="429"/>
      <c r="AD379" s="429"/>
      <c r="AE379" s="430"/>
      <c r="AF379" s="433"/>
      <c r="AG379" s="434"/>
      <c r="AH379" s="435"/>
      <c r="AI379" s="426"/>
      <c r="AJ379" s="427"/>
      <c r="AK379" s="428"/>
      <c r="AL379" s="428"/>
      <c r="AM379" s="429" t="str">
        <f>ADHB!AM379</f>
        <v/>
      </c>
      <c r="AN379" s="429"/>
      <c r="AO379" s="429"/>
      <c r="AP379" s="430"/>
      <c r="AQ379" s="429"/>
      <c r="AR379" s="429"/>
      <c r="AS379" s="429"/>
      <c r="AT379" s="429"/>
      <c r="AU379" s="429"/>
      <c r="AV379" s="430"/>
      <c r="AW379" s="433"/>
      <c r="AX379" s="434"/>
      <c r="AY379" s="435"/>
      <c r="AZ379" s="426"/>
      <c r="BA379" s="427"/>
      <c r="BB379" s="428"/>
      <c r="BC379" s="428"/>
      <c r="BD379" s="429" t="str">
        <f>ADHB!BD379</f>
        <v/>
      </c>
      <c r="BE379" s="429"/>
      <c r="BF379" s="429"/>
      <c r="BG379" s="430"/>
      <c r="BH379" s="429"/>
      <c r="BI379" s="429"/>
      <c r="BJ379" s="429"/>
      <c r="BK379" s="429"/>
      <c r="BL379" s="429"/>
      <c r="BM379" s="430"/>
      <c r="BN379" s="433"/>
      <c r="BO379" s="434"/>
      <c r="BP379" s="435"/>
      <c r="BQ379" s="426"/>
      <c r="BR379" s="427"/>
      <c r="BS379" s="428"/>
      <c r="BT379" s="428"/>
      <c r="BU379" s="429" t="str">
        <f>ADHB!BU379</f>
        <v/>
      </c>
      <c r="BV379" s="429"/>
      <c r="BW379" s="429"/>
      <c r="BX379" s="430"/>
      <c r="BY379" s="429"/>
      <c r="BZ379" s="429"/>
      <c r="CA379" s="429"/>
      <c r="CB379" s="429"/>
      <c r="CC379" s="429"/>
      <c r="CD379" s="430"/>
      <c r="CE379" s="433"/>
      <c r="CF379" s="434"/>
      <c r="CG379" s="435"/>
      <c r="CH379" s="426"/>
      <c r="CI379" s="427"/>
      <c r="CJ379" s="428"/>
      <c r="CK379" s="428"/>
      <c r="CL379" s="429" t="str">
        <f>ADHB!CL379</f>
        <v/>
      </c>
      <c r="CM379" s="429"/>
      <c r="CN379" s="429"/>
      <c r="CO379" s="430"/>
      <c r="CP379" s="429"/>
      <c r="CQ379" s="429"/>
      <c r="CR379" s="429"/>
      <c r="CS379" s="429"/>
      <c r="CT379" s="429"/>
      <c r="CU379" s="430"/>
      <c r="CV379" s="433"/>
      <c r="CW379" s="434"/>
      <c r="CX379" s="435"/>
      <c r="CY379" s="426"/>
      <c r="CZ379" s="427"/>
      <c r="DA379" s="428"/>
      <c r="DB379" s="428"/>
      <c r="DC379" s="429" t="str">
        <f>ADHB!DC379</f>
        <v/>
      </c>
      <c r="DD379" s="429"/>
      <c r="DE379" s="429"/>
      <c r="DF379" s="430"/>
      <c r="DG379" s="429"/>
      <c r="DH379" s="429"/>
      <c r="DI379" s="429"/>
      <c r="DJ379" s="429"/>
      <c r="DK379" s="429"/>
      <c r="DL379" s="430"/>
      <c r="DM379" s="433"/>
      <c r="DN379" s="434"/>
      <c r="DO379" s="435"/>
      <c r="DP379" s="426"/>
      <c r="DQ379" s="427"/>
      <c r="DR379" s="428"/>
      <c r="DS379" s="428"/>
      <c r="DT379" s="429" t="str">
        <f>ADHB!DT379</f>
        <v/>
      </c>
      <c r="DU379" s="429"/>
      <c r="DV379" s="429"/>
      <c r="DW379" s="430"/>
      <c r="DX379" s="429"/>
      <c r="DY379" s="429"/>
      <c r="DZ379" s="429"/>
      <c r="EA379" s="429"/>
      <c r="EB379" s="429"/>
      <c r="EC379" s="430"/>
      <c r="ED379" s="433"/>
      <c r="EE379" s="434"/>
      <c r="EF379" s="435"/>
      <c r="EG379" s="426"/>
      <c r="EH379" s="427"/>
      <c r="EI379" s="428"/>
      <c r="EJ379" s="428"/>
      <c r="EK379" s="429" t="str">
        <f>ADHB!EK379</f>
        <v/>
      </c>
      <c r="EL379" s="429"/>
      <c r="EM379" s="429"/>
      <c r="EN379" s="430"/>
      <c r="EO379" s="429"/>
      <c r="EP379" s="429"/>
      <c r="EQ379" s="429"/>
      <c r="ER379" s="429"/>
      <c r="ES379" s="429"/>
      <c r="ET379" s="430"/>
      <c r="EU379" s="433"/>
      <c r="EV379" s="434"/>
      <c r="EW379" s="435"/>
      <c r="EX379" s="426"/>
      <c r="EY379" s="427"/>
      <c r="EZ379" s="428"/>
      <c r="FA379" s="428"/>
      <c r="FB379" s="429" t="str">
        <f>ADHB!FB379</f>
        <v/>
      </c>
      <c r="FC379" s="429"/>
      <c r="FD379" s="429"/>
      <c r="FE379" s="430"/>
      <c r="FF379" s="429"/>
      <c r="FG379" s="429"/>
      <c r="FH379" s="429"/>
      <c r="FI379" s="429"/>
      <c r="FJ379" s="429"/>
      <c r="FK379" s="430"/>
      <c r="FL379" s="433"/>
      <c r="FM379" s="434"/>
      <c r="FN379" s="435"/>
      <c r="FO379" s="426"/>
      <c r="FP379" s="427"/>
      <c r="FQ379" s="428"/>
      <c r="FR379" s="428"/>
      <c r="FS379" s="429" t="str">
        <f>ADHB!FS379</f>
        <v/>
      </c>
      <c r="FT379" s="429"/>
      <c r="FU379" s="429"/>
      <c r="FV379" s="430"/>
      <c r="FW379" s="429"/>
      <c r="FX379" s="429"/>
      <c r="FY379" s="429"/>
      <c r="FZ379" s="429"/>
      <c r="GA379" s="429"/>
      <c r="GB379" s="430"/>
      <c r="GC379" s="433"/>
      <c r="GD379" s="434"/>
      <c r="GE379" s="435"/>
      <c r="GF379" s="426"/>
      <c r="GG379" s="427"/>
      <c r="GH379" s="428"/>
      <c r="GI379" s="428"/>
      <c r="GJ379" s="429" t="str">
        <f>ADHB!GJ379</f>
        <v/>
      </c>
      <c r="GK379" s="429"/>
      <c r="GL379" s="429"/>
      <c r="GM379" s="430"/>
      <c r="GN379" s="429"/>
      <c r="GO379" s="429"/>
      <c r="GP379" s="429"/>
      <c r="GQ379" s="429"/>
      <c r="GR379" s="429"/>
      <c r="GS379" s="430"/>
      <c r="GT379" s="433"/>
      <c r="GU379" s="434"/>
      <c r="GV379" s="435"/>
      <c r="GW379" s="426"/>
      <c r="GX379" s="427"/>
      <c r="GY379" s="428"/>
      <c r="GZ379" s="428"/>
      <c r="HA379" s="429" t="str">
        <f>ADHB!HA379</f>
        <v/>
      </c>
      <c r="HB379" s="429"/>
      <c r="HC379" s="429"/>
      <c r="HD379" s="430"/>
      <c r="HE379" s="429"/>
      <c r="HF379" s="429"/>
      <c r="HG379" s="429"/>
      <c r="HH379" s="429"/>
      <c r="HI379" s="429"/>
      <c r="HJ379" s="430"/>
      <c r="HK379" s="433"/>
      <c r="HL379" s="434"/>
      <c r="HM379" s="435"/>
      <c r="HN379" s="426"/>
      <c r="HO379" s="427"/>
      <c r="HP379" s="428"/>
      <c r="HQ379" s="428"/>
      <c r="HR379" s="429" t="str">
        <f>ADHB!HR379</f>
        <v/>
      </c>
      <c r="HS379" s="429"/>
      <c r="HT379" s="429"/>
      <c r="HU379" s="430"/>
      <c r="HV379" s="429"/>
      <c r="HW379" s="429"/>
      <c r="HX379" s="429"/>
      <c r="HY379" s="429"/>
      <c r="HZ379" s="429"/>
      <c r="IA379" s="430"/>
      <c r="IB379" s="433"/>
      <c r="IC379" s="434"/>
      <c r="ID379" s="435"/>
      <c r="IE379" s="426"/>
      <c r="IF379" s="427"/>
      <c r="IG379" s="428"/>
      <c r="IH379" s="428"/>
      <c r="II379" s="429" t="str">
        <f>ADHB!II379</f>
        <v/>
      </c>
      <c r="IJ379" s="429"/>
      <c r="IK379" s="429"/>
      <c r="IL379" s="430"/>
      <c r="IM379" s="429"/>
      <c r="IN379" s="429"/>
      <c r="IO379" s="429"/>
      <c r="IP379" s="429"/>
      <c r="IQ379" s="429"/>
      <c r="IR379" s="430"/>
      <c r="IS379" s="433"/>
      <c r="IT379" s="434"/>
      <c r="IU379" s="435"/>
      <c r="IV379" s="426"/>
      <c r="IW379" s="427"/>
      <c r="IX379" s="428"/>
      <c r="IY379" s="428"/>
      <c r="IZ379" s="429" t="str">
        <f>ADHB!IZ379</f>
        <v/>
      </c>
      <c r="JA379" s="429"/>
      <c r="JB379" s="429"/>
      <c r="JC379" s="430"/>
      <c r="JD379" s="429"/>
      <c r="JE379" s="429"/>
      <c r="JF379" s="429"/>
      <c r="JG379" s="429"/>
      <c r="JH379" s="429"/>
      <c r="JI379" s="430"/>
      <c r="JJ379" s="433"/>
      <c r="JK379" s="434"/>
      <c r="JL379" s="435"/>
      <c r="JM379" s="426"/>
      <c r="JN379" s="427"/>
      <c r="JO379" s="428"/>
      <c r="JP379" s="428"/>
      <c r="JQ379" s="429" t="str">
        <f>ADHB!KY379</f>
        <v/>
      </c>
      <c r="JR379" s="429"/>
      <c r="JS379" s="429"/>
      <c r="JT379" s="430"/>
      <c r="JU379" s="429"/>
      <c r="JV379" s="429"/>
      <c r="JW379" s="429"/>
      <c r="JX379" s="429"/>
      <c r="JY379" s="429"/>
      <c r="JZ379" s="430"/>
      <c r="KA379" s="433"/>
      <c r="KB379" s="434"/>
      <c r="KC379" s="435"/>
      <c r="KD379" s="426"/>
      <c r="KE379" s="427"/>
      <c r="KF379" s="428"/>
      <c r="KG379" s="428"/>
      <c r="KH379" s="429" t="str">
        <f>ADHB!LP379</f>
        <v/>
      </c>
      <c r="KI379" s="429"/>
      <c r="KJ379" s="429"/>
      <c r="KK379" s="430"/>
      <c r="KL379" s="429"/>
      <c r="KM379" s="429"/>
      <c r="KN379" s="429"/>
      <c r="KO379" s="429"/>
      <c r="KP379" s="429"/>
      <c r="KQ379" s="430"/>
      <c r="KR379" s="433"/>
      <c r="KS379" s="434"/>
      <c r="KT379" s="435"/>
      <c r="KU379" s="436"/>
    </row>
    <row r="380" ht="15.75" hidden="1" customHeight="1">
      <c r="A380" s="426"/>
      <c r="B380" s="427"/>
      <c r="C380" s="428"/>
      <c r="D380" s="428"/>
      <c r="E380" s="429" t="str">
        <f>ADHB!E380</f>
        <v/>
      </c>
      <c r="F380" s="429"/>
      <c r="G380" s="429"/>
      <c r="H380" s="430"/>
      <c r="I380" s="429"/>
      <c r="J380" s="429"/>
      <c r="K380" s="429"/>
      <c r="L380" s="429"/>
      <c r="M380" s="429"/>
      <c r="N380" s="430"/>
      <c r="O380" s="433"/>
      <c r="P380" s="434"/>
      <c r="Q380" s="435"/>
      <c r="R380" s="426"/>
      <c r="S380" s="427"/>
      <c r="T380" s="428"/>
      <c r="U380" s="428"/>
      <c r="V380" s="429" t="str">
        <f>ADHB!V380</f>
        <v/>
      </c>
      <c r="W380" s="429"/>
      <c r="X380" s="429"/>
      <c r="Y380" s="430"/>
      <c r="Z380" s="429"/>
      <c r="AA380" s="429"/>
      <c r="AB380" s="429"/>
      <c r="AC380" s="429"/>
      <c r="AD380" s="429"/>
      <c r="AE380" s="430"/>
      <c r="AF380" s="433"/>
      <c r="AG380" s="434"/>
      <c r="AH380" s="435"/>
      <c r="AI380" s="426"/>
      <c r="AJ380" s="427"/>
      <c r="AK380" s="428"/>
      <c r="AL380" s="428"/>
      <c r="AM380" s="429" t="str">
        <f>ADHB!AM380</f>
        <v/>
      </c>
      <c r="AN380" s="429"/>
      <c r="AO380" s="429"/>
      <c r="AP380" s="430"/>
      <c r="AQ380" s="429"/>
      <c r="AR380" s="429"/>
      <c r="AS380" s="429"/>
      <c r="AT380" s="429"/>
      <c r="AU380" s="429"/>
      <c r="AV380" s="430"/>
      <c r="AW380" s="433"/>
      <c r="AX380" s="434"/>
      <c r="AY380" s="435"/>
      <c r="AZ380" s="426"/>
      <c r="BA380" s="427"/>
      <c r="BB380" s="428"/>
      <c r="BC380" s="428"/>
      <c r="BD380" s="429" t="str">
        <f>ADHB!BD380</f>
        <v/>
      </c>
      <c r="BE380" s="429"/>
      <c r="BF380" s="429"/>
      <c r="BG380" s="430"/>
      <c r="BH380" s="429"/>
      <c r="BI380" s="429"/>
      <c r="BJ380" s="429"/>
      <c r="BK380" s="429"/>
      <c r="BL380" s="429"/>
      <c r="BM380" s="430"/>
      <c r="BN380" s="433"/>
      <c r="BO380" s="434"/>
      <c r="BP380" s="435"/>
      <c r="BQ380" s="426"/>
      <c r="BR380" s="427"/>
      <c r="BS380" s="428"/>
      <c r="BT380" s="428"/>
      <c r="BU380" s="429" t="str">
        <f>ADHB!BU380</f>
        <v/>
      </c>
      <c r="BV380" s="429"/>
      <c r="BW380" s="429"/>
      <c r="BX380" s="430"/>
      <c r="BY380" s="429"/>
      <c r="BZ380" s="429"/>
      <c r="CA380" s="429"/>
      <c r="CB380" s="429"/>
      <c r="CC380" s="429"/>
      <c r="CD380" s="430"/>
      <c r="CE380" s="433"/>
      <c r="CF380" s="434"/>
      <c r="CG380" s="435"/>
      <c r="CH380" s="426"/>
      <c r="CI380" s="427"/>
      <c r="CJ380" s="428"/>
      <c r="CK380" s="428"/>
      <c r="CL380" s="429" t="str">
        <f>ADHB!CL380</f>
        <v/>
      </c>
      <c r="CM380" s="429"/>
      <c r="CN380" s="429"/>
      <c r="CO380" s="430"/>
      <c r="CP380" s="429"/>
      <c r="CQ380" s="429"/>
      <c r="CR380" s="429"/>
      <c r="CS380" s="429"/>
      <c r="CT380" s="429"/>
      <c r="CU380" s="430"/>
      <c r="CV380" s="433"/>
      <c r="CW380" s="434"/>
      <c r="CX380" s="435"/>
      <c r="CY380" s="426"/>
      <c r="CZ380" s="427"/>
      <c r="DA380" s="428"/>
      <c r="DB380" s="428"/>
      <c r="DC380" s="429" t="str">
        <f>ADHB!DC380</f>
        <v/>
      </c>
      <c r="DD380" s="429"/>
      <c r="DE380" s="429"/>
      <c r="DF380" s="430"/>
      <c r="DG380" s="429"/>
      <c r="DH380" s="429"/>
      <c r="DI380" s="429"/>
      <c r="DJ380" s="429"/>
      <c r="DK380" s="429"/>
      <c r="DL380" s="430"/>
      <c r="DM380" s="433"/>
      <c r="DN380" s="434"/>
      <c r="DO380" s="435"/>
      <c r="DP380" s="426"/>
      <c r="DQ380" s="427"/>
      <c r="DR380" s="428"/>
      <c r="DS380" s="428"/>
      <c r="DT380" s="429" t="str">
        <f>ADHB!DT380</f>
        <v/>
      </c>
      <c r="DU380" s="429"/>
      <c r="DV380" s="429"/>
      <c r="DW380" s="430"/>
      <c r="DX380" s="429"/>
      <c r="DY380" s="429"/>
      <c r="DZ380" s="429"/>
      <c r="EA380" s="429"/>
      <c r="EB380" s="429"/>
      <c r="EC380" s="430"/>
      <c r="ED380" s="433"/>
      <c r="EE380" s="434"/>
      <c r="EF380" s="435"/>
      <c r="EG380" s="426"/>
      <c r="EH380" s="427"/>
      <c r="EI380" s="428"/>
      <c r="EJ380" s="428"/>
      <c r="EK380" s="429" t="str">
        <f>ADHB!EK380</f>
        <v/>
      </c>
      <c r="EL380" s="429"/>
      <c r="EM380" s="429"/>
      <c r="EN380" s="430"/>
      <c r="EO380" s="429"/>
      <c r="EP380" s="429"/>
      <c r="EQ380" s="429"/>
      <c r="ER380" s="429"/>
      <c r="ES380" s="429"/>
      <c r="ET380" s="430"/>
      <c r="EU380" s="433"/>
      <c r="EV380" s="434"/>
      <c r="EW380" s="435"/>
      <c r="EX380" s="426"/>
      <c r="EY380" s="427"/>
      <c r="EZ380" s="428"/>
      <c r="FA380" s="428"/>
      <c r="FB380" s="429" t="str">
        <f>ADHB!FB380</f>
        <v/>
      </c>
      <c r="FC380" s="429"/>
      <c r="FD380" s="429"/>
      <c r="FE380" s="430"/>
      <c r="FF380" s="429"/>
      <c r="FG380" s="429"/>
      <c r="FH380" s="429"/>
      <c r="FI380" s="429"/>
      <c r="FJ380" s="429"/>
      <c r="FK380" s="430"/>
      <c r="FL380" s="433"/>
      <c r="FM380" s="434"/>
      <c r="FN380" s="435"/>
      <c r="FO380" s="426"/>
      <c r="FP380" s="427"/>
      <c r="FQ380" s="428"/>
      <c r="FR380" s="428"/>
      <c r="FS380" s="429" t="str">
        <f>ADHB!FS380</f>
        <v/>
      </c>
      <c r="FT380" s="429"/>
      <c r="FU380" s="429"/>
      <c r="FV380" s="430"/>
      <c r="FW380" s="429"/>
      <c r="FX380" s="429"/>
      <c r="FY380" s="429"/>
      <c r="FZ380" s="429"/>
      <c r="GA380" s="429"/>
      <c r="GB380" s="430"/>
      <c r="GC380" s="433"/>
      <c r="GD380" s="434"/>
      <c r="GE380" s="435"/>
      <c r="GF380" s="426"/>
      <c r="GG380" s="427"/>
      <c r="GH380" s="428"/>
      <c r="GI380" s="428"/>
      <c r="GJ380" s="429" t="str">
        <f>ADHB!GJ380</f>
        <v/>
      </c>
      <c r="GK380" s="429"/>
      <c r="GL380" s="429"/>
      <c r="GM380" s="430"/>
      <c r="GN380" s="429"/>
      <c r="GO380" s="429"/>
      <c r="GP380" s="429"/>
      <c r="GQ380" s="429"/>
      <c r="GR380" s="429"/>
      <c r="GS380" s="430"/>
      <c r="GT380" s="433"/>
      <c r="GU380" s="434"/>
      <c r="GV380" s="435"/>
      <c r="GW380" s="426"/>
      <c r="GX380" s="427"/>
      <c r="GY380" s="428"/>
      <c r="GZ380" s="428"/>
      <c r="HA380" s="429" t="str">
        <f>ADHB!HA380</f>
        <v/>
      </c>
      <c r="HB380" s="429"/>
      <c r="HC380" s="429"/>
      <c r="HD380" s="430"/>
      <c r="HE380" s="429"/>
      <c r="HF380" s="429"/>
      <c r="HG380" s="429"/>
      <c r="HH380" s="429"/>
      <c r="HI380" s="429"/>
      <c r="HJ380" s="430"/>
      <c r="HK380" s="433"/>
      <c r="HL380" s="434"/>
      <c r="HM380" s="435"/>
      <c r="HN380" s="426"/>
      <c r="HO380" s="427"/>
      <c r="HP380" s="428"/>
      <c r="HQ380" s="428"/>
      <c r="HR380" s="429" t="str">
        <f>ADHB!HR380</f>
        <v/>
      </c>
      <c r="HS380" s="429"/>
      <c r="HT380" s="429"/>
      <c r="HU380" s="430"/>
      <c r="HV380" s="429"/>
      <c r="HW380" s="429"/>
      <c r="HX380" s="429"/>
      <c r="HY380" s="429"/>
      <c r="HZ380" s="429"/>
      <c r="IA380" s="430"/>
      <c r="IB380" s="433"/>
      <c r="IC380" s="434"/>
      <c r="ID380" s="435"/>
      <c r="IE380" s="426"/>
      <c r="IF380" s="427"/>
      <c r="IG380" s="428"/>
      <c r="IH380" s="428"/>
      <c r="II380" s="429" t="str">
        <f>ADHB!II380</f>
        <v/>
      </c>
      <c r="IJ380" s="429"/>
      <c r="IK380" s="429"/>
      <c r="IL380" s="430"/>
      <c r="IM380" s="429"/>
      <c r="IN380" s="429"/>
      <c r="IO380" s="429"/>
      <c r="IP380" s="429"/>
      <c r="IQ380" s="429"/>
      <c r="IR380" s="430"/>
      <c r="IS380" s="433"/>
      <c r="IT380" s="434"/>
      <c r="IU380" s="435"/>
      <c r="IV380" s="426"/>
      <c r="IW380" s="427"/>
      <c r="IX380" s="428"/>
      <c r="IY380" s="428"/>
      <c r="IZ380" s="429" t="str">
        <f>ADHB!IZ380</f>
        <v/>
      </c>
      <c r="JA380" s="429"/>
      <c r="JB380" s="429"/>
      <c r="JC380" s="430"/>
      <c r="JD380" s="429"/>
      <c r="JE380" s="429"/>
      <c r="JF380" s="429"/>
      <c r="JG380" s="429"/>
      <c r="JH380" s="429"/>
      <c r="JI380" s="430"/>
      <c r="JJ380" s="433"/>
      <c r="JK380" s="434"/>
      <c r="JL380" s="435"/>
      <c r="JM380" s="426"/>
      <c r="JN380" s="427"/>
      <c r="JO380" s="428"/>
      <c r="JP380" s="428"/>
      <c r="JQ380" s="429" t="str">
        <f>ADHB!KY380</f>
        <v/>
      </c>
      <c r="JR380" s="429"/>
      <c r="JS380" s="429"/>
      <c r="JT380" s="430"/>
      <c r="JU380" s="429"/>
      <c r="JV380" s="429"/>
      <c r="JW380" s="429"/>
      <c r="JX380" s="429"/>
      <c r="JY380" s="429"/>
      <c r="JZ380" s="430"/>
      <c r="KA380" s="433"/>
      <c r="KB380" s="434"/>
      <c r="KC380" s="435"/>
      <c r="KD380" s="426"/>
      <c r="KE380" s="427"/>
      <c r="KF380" s="428"/>
      <c r="KG380" s="428"/>
      <c r="KH380" s="429" t="str">
        <f>ADHB!LP380</f>
        <v/>
      </c>
      <c r="KI380" s="429"/>
      <c r="KJ380" s="429"/>
      <c r="KK380" s="430"/>
      <c r="KL380" s="429"/>
      <c r="KM380" s="429"/>
      <c r="KN380" s="429"/>
      <c r="KO380" s="429"/>
      <c r="KP380" s="429"/>
      <c r="KQ380" s="430"/>
      <c r="KR380" s="433"/>
      <c r="KS380" s="434"/>
      <c r="KT380" s="435"/>
      <c r="KU380" s="436"/>
    </row>
    <row r="381" ht="15.75" hidden="1" customHeight="1">
      <c r="A381" s="426"/>
      <c r="B381" s="427"/>
      <c r="C381" s="428"/>
      <c r="D381" s="428"/>
      <c r="E381" s="429" t="str">
        <f>ADHB!E381</f>
        <v/>
      </c>
      <c r="F381" s="429"/>
      <c r="G381" s="429"/>
      <c r="H381" s="430"/>
      <c r="I381" s="429"/>
      <c r="J381" s="429"/>
      <c r="K381" s="429"/>
      <c r="L381" s="429"/>
      <c r="M381" s="429"/>
      <c r="N381" s="430"/>
      <c r="O381" s="433"/>
      <c r="P381" s="434"/>
      <c r="Q381" s="435"/>
      <c r="R381" s="426"/>
      <c r="S381" s="427"/>
      <c r="T381" s="428"/>
      <c r="U381" s="428"/>
      <c r="V381" s="429" t="str">
        <f>ADHB!V381</f>
        <v/>
      </c>
      <c r="W381" s="429"/>
      <c r="X381" s="429"/>
      <c r="Y381" s="430"/>
      <c r="Z381" s="429"/>
      <c r="AA381" s="429"/>
      <c r="AB381" s="429"/>
      <c r="AC381" s="429"/>
      <c r="AD381" s="429"/>
      <c r="AE381" s="430"/>
      <c r="AF381" s="433"/>
      <c r="AG381" s="434"/>
      <c r="AH381" s="435"/>
      <c r="AI381" s="426"/>
      <c r="AJ381" s="427"/>
      <c r="AK381" s="428"/>
      <c r="AL381" s="428"/>
      <c r="AM381" s="429" t="str">
        <f>ADHB!AM381</f>
        <v/>
      </c>
      <c r="AN381" s="429"/>
      <c r="AO381" s="429"/>
      <c r="AP381" s="430"/>
      <c r="AQ381" s="429"/>
      <c r="AR381" s="429"/>
      <c r="AS381" s="429"/>
      <c r="AT381" s="429"/>
      <c r="AU381" s="429"/>
      <c r="AV381" s="430"/>
      <c r="AW381" s="433"/>
      <c r="AX381" s="434"/>
      <c r="AY381" s="435"/>
      <c r="AZ381" s="426"/>
      <c r="BA381" s="427"/>
      <c r="BB381" s="428"/>
      <c r="BC381" s="428"/>
      <c r="BD381" s="429" t="str">
        <f>ADHB!BD381</f>
        <v/>
      </c>
      <c r="BE381" s="429"/>
      <c r="BF381" s="429"/>
      <c r="BG381" s="430"/>
      <c r="BH381" s="429"/>
      <c r="BI381" s="429"/>
      <c r="BJ381" s="429"/>
      <c r="BK381" s="429"/>
      <c r="BL381" s="429"/>
      <c r="BM381" s="430"/>
      <c r="BN381" s="433"/>
      <c r="BO381" s="434"/>
      <c r="BP381" s="435"/>
      <c r="BQ381" s="426"/>
      <c r="BR381" s="427"/>
      <c r="BS381" s="428"/>
      <c r="BT381" s="428"/>
      <c r="BU381" s="429" t="str">
        <f>ADHB!BU381</f>
        <v/>
      </c>
      <c r="BV381" s="429"/>
      <c r="BW381" s="429"/>
      <c r="BX381" s="430"/>
      <c r="BY381" s="429"/>
      <c r="BZ381" s="429"/>
      <c r="CA381" s="429"/>
      <c r="CB381" s="429"/>
      <c r="CC381" s="429"/>
      <c r="CD381" s="430"/>
      <c r="CE381" s="433"/>
      <c r="CF381" s="434"/>
      <c r="CG381" s="435"/>
      <c r="CH381" s="426"/>
      <c r="CI381" s="427"/>
      <c r="CJ381" s="428"/>
      <c r="CK381" s="428"/>
      <c r="CL381" s="429" t="str">
        <f>ADHB!CL381</f>
        <v/>
      </c>
      <c r="CM381" s="429"/>
      <c r="CN381" s="429"/>
      <c r="CO381" s="430"/>
      <c r="CP381" s="429"/>
      <c r="CQ381" s="429"/>
      <c r="CR381" s="429"/>
      <c r="CS381" s="429"/>
      <c r="CT381" s="429"/>
      <c r="CU381" s="430"/>
      <c r="CV381" s="433"/>
      <c r="CW381" s="434"/>
      <c r="CX381" s="435"/>
      <c r="CY381" s="426"/>
      <c r="CZ381" s="427"/>
      <c r="DA381" s="428"/>
      <c r="DB381" s="428"/>
      <c r="DC381" s="429" t="str">
        <f>ADHB!DC381</f>
        <v/>
      </c>
      <c r="DD381" s="429"/>
      <c r="DE381" s="429"/>
      <c r="DF381" s="430"/>
      <c r="DG381" s="429"/>
      <c r="DH381" s="429"/>
      <c r="DI381" s="429"/>
      <c r="DJ381" s="429"/>
      <c r="DK381" s="429"/>
      <c r="DL381" s="430"/>
      <c r="DM381" s="433"/>
      <c r="DN381" s="434"/>
      <c r="DO381" s="435"/>
      <c r="DP381" s="426"/>
      <c r="DQ381" s="427"/>
      <c r="DR381" s="428"/>
      <c r="DS381" s="428"/>
      <c r="DT381" s="429" t="str">
        <f>ADHB!DT381</f>
        <v/>
      </c>
      <c r="DU381" s="429"/>
      <c r="DV381" s="429"/>
      <c r="DW381" s="430"/>
      <c r="DX381" s="429"/>
      <c r="DY381" s="429"/>
      <c r="DZ381" s="429"/>
      <c r="EA381" s="429"/>
      <c r="EB381" s="429"/>
      <c r="EC381" s="430"/>
      <c r="ED381" s="433"/>
      <c r="EE381" s="434"/>
      <c r="EF381" s="435"/>
      <c r="EG381" s="426"/>
      <c r="EH381" s="427"/>
      <c r="EI381" s="428"/>
      <c r="EJ381" s="428"/>
      <c r="EK381" s="429" t="str">
        <f>ADHB!EK381</f>
        <v/>
      </c>
      <c r="EL381" s="429"/>
      <c r="EM381" s="429"/>
      <c r="EN381" s="430"/>
      <c r="EO381" s="429"/>
      <c r="EP381" s="429"/>
      <c r="EQ381" s="429"/>
      <c r="ER381" s="429"/>
      <c r="ES381" s="429"/>
      <c r="ET381" s="430"/>
      <c r="EU381" s="433"/>
      <c r="EV381" s="434"/>
      <c r="EW381" s="435"/>
      <c r="EX381" s="426"/>
      <c r="EY381" s="427"/>
      <c r="EZ381" s="428"/>
      <c r="FA381" s="428"/>
      <c r="FB381" s="429" t="str">
        <f>ADHB!FB381</f>
        <v/>
      </c>
      <c r="FC381" s="429"/>
      <c r="FD381" s="429"/>
      <c r="FE381" s="430"/>
      <c r="FF381" s="429"/>
      <c r="FG381" s="429"/>
      <c r="FH381" s="429"/>
      <c r="FI381" s="429"/>
      <c r="FJ381" s="429"/>
      <c r="FK381" s="430"/>
      <c r="FL381" s="433"/>
      <c r="FM381" s="434"/>
      <c r="FN381" s="435"/>
      <c r="FO381" s="426"/>
      <c r="FP381" s="427"/>
      <c r="FQ381" s="428"/>
      <c r="FR381" s="428"/>
      <c r="FS381" s="429" t="str">
        <f>ADHB!FS381</f>
        <v/>
      </c>
      <c r="FT381" s="429"/>
      <c r="FU381" s="429"/>
      <c r="FV381" s="430"/>
      <c r="FW381" s="429"/>
      <c r="FX381" s="429"/>
      <c r="FY381" s="429"/>
      <c r="FZ381" s="429"/>
      <c r="GA381" s="429"/>
      <c r="GB381" s="430"/>
      <c r="GC381" s="433"/>
      <c r="GD381" s="434"/>
      <c r="GE381" s="435"/>
      <c r="GF381" s="426"/>
      <c r="GG381" s="427"/>
      <c r="GH381" s="428"/>
      <c r="GI381" s="428"/>
      <c r="GJ381" s="429" t="str">
        <f>ADHB!GJ381</f>
        <v/>
      </c>
      <c r="GK381" s="429"/>
      <c r="GL381" s="429"/>
      <c r="GM381" s="430"/>
      <c r="GN381" s="429"/>
      <c r="GO381" s="429"/>
      <c r="GP381" s="429"/>
      <c r="GQ381" s="429"/>
      <c r="GR381" s="429"/>
      <c r="GS381" s="430"/>
      <c r="GT381" s="433"/>
      <c r="GU381" s="434"/>
      <c r="GV381" s="435"/>
      <c r="GW381" s="426"/>
      <c r="GX381" s="427"/>
      <c r="GY381" s="428"/>
      <c r="GZ381" s="428"/>
      <c r="HA381" s="429" t="str">
        <f>ADHB!HA381</f>
        <v/>
      </c>
      <c r="HB381" s="429"/>
      <c r="HC381" s="429"/>
      <c r="HD381" s="430"/>
      <c r="HE381" s="429"/>
      <c r="HF381" s="429"/>
      <c r="HG381" s="429"/>
      <c r="HH381" s="429"/>
      <c r="HI381" s="429"/>
      <c r="HJ381" s="430"/>
      <c r="HK381" s="433"/>
      <c r="HL381" s="434"/>
      <c r="HM381" s="435"/>
      <c r="HN381" s="426"/>
      <c r="HO381" s="427"/>
      <c r="HP381" s="428"/>
      <c r="HQ381" s="428"/>
      <c r="HR381" s="429" t="str">
        <f>ADHB!HR381</f>
        <v/>
      </c>
      <c r="HS381" s="429"/>
      <c r="HT381" s="429"/>
      <c r="HU381" s="430"/>
      <c r="HV381" s="429"/>
      <c r="HW381" s="429"/>
      <c r="HX381" s="429"/>
      <c r="HY381" s="429"/>
      <c r="HZ381" s="429"/>
      <c r="IA381" s="430"/>
      <c r="IB381" s="433"/>
      <c r="IC381" s="434"/>
      <c r="ID381" s="435"/>
      <c r="IE381" s="426"/>
      <c r="IF381" s="427"/>
      <c r="IG381" s="428"/>
      <c r="IH381" s="428"/>
      <c r="II381" s="429" t="str">
        <f>ADHB!II381</f>
        <v/>
      </c>
      <c r="IJ381" s="429"/>
      <c r="IK381" s="429"/>
      <c r="IL381" s="430"/>
      <c r="IM381" s="429"/>
      <c r="IN381" s="429"/>
      <c r="IO381" s="429"/>
      <c r="IP381" s="429"/>
      <c r="IQ381" s="429"/>
      <c r="IR381" s="430"/>
      <c r="IS381" s="433"/>
      <c r="IT381" s="434"/>
      <c r="IU381" s="435"/>
      <c r="IV381" s="426"/>
      <c r="IW381" s="427"/>
      <c r="IX381" s="428"/>
      <c r="IY381" s="428"/>
      <c r="IZ381" s="429" t="str">
        <f>ADHB!IZ381</f>
        <v/>
      </c>
      <c r="JA381" s="429"/>
      <c r="JB381" s="429"/>
      <c r="JC381" s="430"/>
      <c r="JD381" s="429"/>
      <c r="JE381" s="429"/>
      <c r="JF381" s="429"/>
      <c r="JG381" s="429"/>
      <c r="JH381" s="429"/>
      <c r="JI381" s="430"/>
      <c r="JJ381" s="433"/>
      <c r="JK381" s="434"/>
      <c r="JL381" s="435"/>
      <c r="JM381" s="426"/>
      <c r="JN381" s="427"/>
      <c r="JO381" s="428"/>
      <c r="JP381" s="428"/>
      <c r="JQ381" s="429" t="str">
        <f>ADHB!KY381</f>
        <v/>
      </c>
      <c r="JR381" s="429"/>
      <c r="JS381" s="429"/>
      <c r="JT381" s="430"/>
      <c r="JU381" s="429"/>
      <c r="JV381" s="429"/>
      <c r="JW381" s="429"/>
      <c r="JX381" s="429"/>
      <c r="JY381" s="429"/>
      <c r="JZ381" s="430"/>
      <c r="KA381" s="433"/>
      <c r="KB381" s="434"/>
      <c r="KC381" s="435"/>
      <c r="KD381" s="426"/>
      <c r="KE381" s="427"/>
      <c r="KF381" s="428"/>
      <c r="KG381" s="428"/>
      <c r="KH381" s="429" t="str">
        <f>ADHB!LP381</f>
        <v/>
      </c>
      <c r="KI381" s="429"/>
      <c r="KJ381" s="429"/>
      <c r="KK381" s="430"/>
      <c r="KL381" s="429"/>
      <c r="KM381" s="429"/>
      <c r="KN381" s="429"/>
      <c r="KO381" s="429"/>
      <c r="KP381" s="429"/>
      <c r="KQ381" s="430"/>
      <c r="KR381" s="433"/>
      <c r="KS381" s="434"/>
      <c r="KT381" s="435"/>
      <c r="KU381" s="436"/>
    </row>
    <row r="382" ht="15.75" hidden="1" customHeight="1">
      <c r="A382" s="426"/>
      <c r="B382" s="427"/>
      <c r="C382" s="428"/>
      <c r="D382" s="428"/>
      <c r="E382" s="429" t="str">
        <f>ADHB!E382</f>
        <v/>
      </c>
      <c r="F382" s="429"/>
      <c r="G382" s="429"/>
      <c r="H382" s="430"/>
      <c r="I382" s="429"/>
      <c r="J382" s="429"/>
      <c r="K382" s="429"/>
      <c r="L382" s="429"/>
      <c r="M382" s="429"/>
      <c r="N382" s="430"/>
      <c r="O382" s="433"/>
      <c r="P382" s="434"/>
      <c r="Q382" s="435"/>
      <c r="R382" s="426"/>
      <c r="S382" s="427"/>
      <c r="T382" s="428"/>
      <c r="U382" s="428"/>
      <c r="V382" s="429" t="str">
        <f>ADHB!V382</f>
        <v/>
      </c>
      <c r="W382" s="429"/>
      <c r="X382" s="429"/>
      <c r="Y382" s="430"/>
      <c r="Z382" s="429"/>
      <c r="AA382" s="429"/>
      <c r="AB382" s="429"/>
      <c r="AC382" s="429"/>
      <c r="AD382" s="429"/>
      <c r="AE382" s="430"/>
      <c r="AF382" s="433"/>
      <c r="AG382" s="434"/>
      <c r="AH382" s="435"/>
      <c r="AI382" s="426"/>
      <c r="AJ382" s="427"/>
      <c r="AK382" s="428"/>
      <c r="AL382" s="428"/>
      <c r="AM382" s="429" t="str">
        <f>ADHB!AM382</f>
        <v/>
      </c>
      <c r="AN382" s="429"/>
      <c r="AO382" s="429"/>
      <c r="AP382" s="430"/>
      <c r="AQ382" s="429"/>
      <c r="AR382" s="429"/>
      <c r="AS382" s="429"/>
      <c r="AT382" s="429"/>
      <c r="AU382" s="429"/>
      <c r="AV382" s="430"/>
      <c r="AW382" s="433"/>
      <c r="AX382" s="434"/>
      <c r="AY382" s="435"/>
      <c r="AZ382" s="426"/>
      <c r="BA382" s="427"/>
      <c r="BB382" s="428"/>
      <c r="BC382" s="428"/>
      <c r="BD382" s="429" t="str">
        <f>ADHB!BD382</f>
        <v/>
      </c>
      <c r="BE382" s="429"/>
      <c r="BF382" s="429"/>
      <c r="BG382" s="430"/>
      <c r="BH382" s="429"/>
      <c r="BI382" s="429"/>
      <c r="BJ382" s="429"/>
      <c r="BK382" s="429"/>
      <c r="BL382" s="429"/>
      <c r="BM382" s="430"/>
      <c r="BN382" s="433"/>
      <c r="BO382" s="434"/>
      <c r="BP382" s="435"/>
      <c r="BQ382" s="426"/>
      <c r="BR382" s="427"/>
      <c r="BS382" s="428"/>
      <c r="BT382" s="428"/>
      <c r="BU382" s="429" t="str">
        <f>ADHB!BU382</f>
        <v/>
      </c>
      <c r="BV382" s="429"/>
      <c r="BW382" s="429"/>
      <c r="BX382" s="430"/>
      <c r="BY382" s="429"/>
      <c r="BZ382" s="429"/>
      <c r="CA382" s="429"/>
      <c r="CB382" s="429"/>
      <c r="CC382" s="429"/>
      <c r="CD382" s="430"/>
      <c r="CE382" s="433"/>
      <c r="CF382" s="434"/>
      <c r="CG382" s="435"/>
      <c r="CH382" s="426"/>
      <c r="CI382" s="427"/>
      <c r="CJ382" s="428"/>
      <c r="CK382" s="428"/>
      <c r="CL382" s="429" t="str">
        <f>ADHB!CL382</f>
        <v/>
      </c>
      <c r="CM382" s="429"/>
      <c r="CN382" s="429"/>
      <c r="CO382" s="430"/>
      <c r="CP382" s="429"/>
      <c r="CQ382" s="429"/>
      <c r="CR382" s="429"/>
      <c r="CS382" s="429"/>
      <c r="CT382" s="429"/>
      <c r="CU382" s="430"/>
      <c r="CV382" s="433"/>
      <c r="CW382" s="434"/>
      <c r="CX382" s="435"/>
      <c r="CY382" s="426"/>
      <c r="CZ382" s="427"/>
      <c r="DA382" s="428"/>
      <c r="DB382" s="428"/>
      <c r="DC382" s="429" t="str">
        <f>ADHB!DC382</f>
        <v/>
      </c>
      <c r="DD382" s="429"/>
      <c r="DE382" s="429"/>
      <c r="DF382" s="430"/>
      <c r="DG382" s="429"/>
      <c r="DH382" s="429"/>
      <c r="DI382" s="429"/>
      <c r="DJ382" s="429"/>
      <c r="DK382" s="429"/>
      <c r="DL382" s="430"/>
      <c r="DM382" s="433"/>
      <c r="DN382" s="434"/>
      <c r="DO382" s="435"/>
      <c r="DP382" s="426"/>
      <c r="DQ382" s="427"/>
      <c r="DR382" s="428"/>
      <c r="DS382" s="428"/>
      <c r="DT382" s="429" t="str">
        <f>ADHB!DT382</f>
        <v/>
      </c>
      <c r="DU382" s="429"/>
      <c r="DV382" s="429"/>
      <c r="DW382" s="430"/>
      <c r="DX382" s="429"/>
      <c r="DY382" s="429"/>
      <c r="DZ382" s="429"/>
      <c r="EA382" s="429"/>
      <c r="EB382" s="429"/>
      <c r="EC382" s="430"/>
      <c r="ED382" s="433"/>
      <c r="EE382" s="434"/>
      <c r="EF382" s="435"/>
      <c r="EG382" s="426"/>
      <c r="EH382" s="427"/>
      <c r="EI382" s="428"/>
      <c r="EJ382" s="428"/>
      <c r="EK382" s="429" t="str">
        <f>ADHB!EK382</f>
        <v/>
      </c>
      <c r="EL382" s="429"/>
      <c r="EM382" s="429"/>
      <c r="EN382" s="430"/>
      <c r="EO382" s="429"/>
      <c r="EP382" s="429"/>
      <c r="EQ382" s="429"/>
      <c r="ER382" s="429"/>
      <c r="ES382" s="429"/>
      <c r="ET382" s="430"/>
      <c r="EU382" s="433"/>
      <c r="EV382" s="434"/>
      <c r="EW382" s="435"/>
      <c r="EX382" s="426"/>
      <c r="EY382" s="427"/>
      <c r="EZ382" s="428"/>
      <c r="FA382" s="428"/>
      <c r="FB382" s="429" t="str">
        <f>ADHB!FB382</f>
        <v/>
      </c>
      <c r="FC382" s="429"/>
      <c r="FD382" s="429"/>
      <c r="FE382" s="430"/>
      <c r="FF382" s="429"/>
      <c r="FG382" s="429"/>
      <c r="FH382" s="429"/>
      <c r="FI382" s="429"/>
      <c r="FJ382" s="429"/>
      <c r="FK382" s="430"/>
      <c r="FL382" s="433"/>
      <c r="FM382" s="434"/>
      <c r="FN382" s="435"/>
      <c r="FO382" s="426"/>
      <c r="FP382" s="427"/>
      <c r="FQ382" s="428"/>
      <c r="FR382" s="428"/>
      <c r="FS382" s="429" t="str">
        <f>ADHB!FS382</f>
        <v/>
      </c>
      <c r="FT382" s="429"/>
      <c r="FU382" s="429"/>
      <c r="FV382" s="430"/>
      <c r="FW382" s="429"/>
      <c r="FX382" s="429"/>
      <c r="FY382" s="429"/>
      <c r="FZ382" s="429"/>
      <c r="GA382" s="429"/>
      <c r="GB382" s="430"/>
      <c r="GC382" s="433"/>
      <c r="GD382" s="434"/>
      <c r="GE382" s="435"/>
      <c r="GF382" s="426"/>
      <c r="GG382" s="427"/>
      <c r="GH382" s="428"/>
      <c r="GI382" s="428"/>
      <c r="GJ382" s="429" t="str">
        <f>ADHB!GJ382</f>
        <v/>
      </c>
      <c r="GK382" s="429"/>
      <c r="GL382" s="429"/>
      <c r="GM382" s="430"/>
      <c r="GN382" s="429"/>
      <c r="GO382" s="429"/>
      <c r="GP382" s="429"/>
      <c r="GQ382" s="429"/>
      <c r="GR382" s="429"/>
      <c r="GS382" s="430"/>
      <c r="GT382" s="433"/>
      <c r="GU382" s="434"/>
      <c r="GV382" s="435"/>
      <c r="GW382" s="426"/>
      <c r="GX382" s="427"/>
      <c r="GY382" s="428"/>
      <c r="GZ382" s="428"/>
      <c r="HA382" s="429" t="str">
        <f>ADHB!HA382</f>
        <v/>
      </c>
      <c r="HB382" s="429"/>
      <c r="HC382" s="429"/>
      <c r="HD382" s="430"/>
      <c r="HE382" s="429"/>
      <c r="HF382" s="429"/>
      <c r="HG382" s="429"/>
      <c r="HH382" s="429"/>
      <c r="HI382" s="429"/>
      <c r="HJ382" s="430"/>
      <c r="HK382" s="433"/>
      <c r="HL382" s="434"/>
      <c r="HM382" s="435"/>
      <c r="HN382" s="426"/>
      <c r="HO382" s="427"/>
      <c r="HP382" s="428"/>
      <c r="HQ382" s="428"/>
      <c r="HR382" s="429" t="str">
        <f>ADHB!HR382</f>
        <v/>
      </c>
      <c r="HS382" s="429"/>
      <c r="HT382" s="429"/>
      <c r="HU382" s="430"/>
      <c r="HV382" s="429"/>
      <c r="HW382" s="429"/>
      <c r="HX382" s="429"/>
      <c r="HY382" s="429"/>
      <c r="HZ382" s="429"/>
      <c r="IA382" s="430"/>
      <c r="IB382" s="433"/>
      <c r="IC382" s="434"/>
      <c r="ID382" s="435"/>
      <c r="IE382" s="426"/>
      <c r="IF382" s="427"/>
      <c r="IG382" s="428"/>
      <c r="IH382" s="428"/>
      <c r="II382" s="429" t="str">
        <f>ADHB!II382</f>
        <v/>
      </c>
      <c r="IJ382" s="429"/>
      <c r="IK382" s="429"/>
      <c r="IL382" s="430"/>
      <c r="IM382" s="429"/>
      <c r="IN382" s="429"/>
      <c r="IO382" s="429"/>
      <c r="IP382" s="429"/>
      <c r="IQ382" s="429"/>
      <c r="IR382" s="430"/>
      <c r="IS382" s="433"/>
      <c r="IT382" s="434"/>
      <c r="IU382" s="435"/>
      <c r="IV382" s="426"/>
      <c r="IW382" s="427"/>
      <c r="IX382" s="428"/>
      <c r="IY382" s="428"/>
      <c r="IZ382" s="429" t="str">
        <f>ADHB!IZ382</f>
        <v/>
      </c>
      <c r="JA382" s="429"/>
      <c r="JB382" s="429"/>
      <c r="JC382" s="430"/>
      <c r="JD382" s="429"/>
      <c r="JE382" s="429"/>
      <c r="JF382" s="429"/>
      <c r="JG382" s="429"/>
      <c r="JH382" s="429"/>
      <c r="JI382" s="430"/>
      <c r="JJ382" s="433"/>
      <c r="JK382" s="434"/>
      <c r="JL382" s="435"/>
      <c r="JM382" s="426"/>
      <c r="JN382" s="427"/>
      <c r="JO382" s="428"/>
      <c r="JP382" s="428"/>
      <c r="JQ382" s="429" t="str">
        <f>ADHB!KY382</f>
        <v/>
      </c>
      <c r="JR382" s="429"/>
      <c r="JS382" s="429"/>
      <c r="JT382" s="430"/>
      <c r="JU382" s="429"/>
      <c r="JV382" s="429"/>
      <c r="JW382" s="429"/>
      <c r="JX382" s="429"/>
      <c r="JY382" s="429"/>
      <c r="JZ382" s="430"/>
      <c r="KA382" s="433"/>
      <c r="KB382" s="434"/>
      <c r="KC382" s="435"/>
      <c r="KD382" s="426"/>
      <c r="KE382" s="427"/>
      <c r="KF382" s="428"/>
      <c r="KG382" s="428"/>
      <c r="KH382" s="429" t="str">
        <f>ADHB!LP382</f>
        <v/>
      </c>
      <c r="KI382" s="429"/>
      <c r="KJ382" s="429"/>
      <c r="KK382" s="430"/>
      <c r="KL382" s="429"/>
      <c r="KM382" s="429"/>
      <c r="KN382" s="429"/>
      <c r="KO382" s="429"/>
      <c r="KP382" s="429"/>
      <c r="KQ382" s="430"/>
      <c r="KR382" s="433"/>
      <c r="KS382" s="434"/>
      <c r="KT382" s="435"/>
      <c r="KU382" s="436"/>
    </row>
    <row r="383" ht="15.75" hidden="1" customHeight="1">
      <c r="A383" s="426"/>
      <c r="B383" s="427"/>
      <c r="C383" s="428"/>
      <c r="D383" s="428"/>
      <c r="E383" s="429" t="str">
        <f>ADHB!E383</f>
        <v/>
      </c>
      <c r="F383" s="429"/>
      <c r="G383" s="429"/>
      <c r="H383" s="430"/>
      <c r="I383" s="429"/>
      <c r="J383" s="429"/>
      <c r="K383" s="429"/>
      <c r="L383" s="429"/>
      <c r="M383" s="429"/>
      <c r="N383" s="430"/>
      <c r="O383" s="433"/>
      <c r="P383" s="434"/>
      <c r="Q383" s="435"/>
      <c r="R383" s="426"/>
      <c r="S383" s="427"/>
      <c r="T383" s="428"/>
      <c r="U383" s="428"/>
      <c r="V383" s="429" t="str">
        <f>ADHB!V383</f>
        <v/>
      </c>
      <c r="W383" s="429"/>
      <c r="X383" s="429"/>
      <c r="Y383" s="430"/>
      <c r="Z383" s="429"/>
      <c r="AA383" s="429"/>
      <c r="AB383" s="429"/>
      <c r="AC383" s="429"/>
      <c r="AD383" s="429"/>
      <c r="AE383" s="430"/>
      <c r="AF383" s="433"/>
      <c r="AG383" s="434"/>
      <c r="AH383" s="435"/>
      <c r="AI383" s="426"/>
      <c r="AJ383" s="427"/>
      <c r="AK383" s="428"/>
      <c r="AL383" s="428"/>
      <c r="AM383" s="429" t="str">
        <f>ADHB!AM383</f>
        <v/>
      </c>
      <c r="AN383" s="429"/>
      <c r="AO383" s="429"/>
      <c r="AP383" s="430"/>
      <c r="AQ383" s="429"/>
      <c r="AR383" s="429"/>
      <c r="AS383" s="429"/>
      <c r="AT383" s="429"/>
      <c r="AU383" s="429"/>
      <c r="AV383" s="430"/>
      <c r="AW383" s="433"/>
      <c r="AX383" s="434"/>
      <c r="AY383" s="435"/>
      <c r="AZ383" s="426"/>
      <c r="BA383" s="427"/>
      <c r="BB383" s="428"/>
      <c r="BC383" s="428"/>
      <c r="BD383" s="429" t="str">
        <f>ADHB!BD383</f>
        <v/>
      </c>
      <c r="BE383" s="429"/>
      <c r="BF383" s="429"/>
      <c r="BG383" s="430"/>
      <c r="BH383" s="429"/>
      <c r="BI383" s="429"/>
      <c r="BJ383" s="429"/>
      <c r="BK383" s="429"/>
      <c r="BL383" s="429"/>
      <c r="BM383" s="430"/>
      <c r="BN383" s="433"/>
      <c r="BO383" s="434"/>
      <c r="BP383" s="435"/>
      <c r="BQ383" s="426"/>
      <c r="BR383" s="427"/>
      <c r="BS383" s="428"/>
      <c r="BT383" s="428"/>
      <c r="BU383" s="429" t="str">
        <f>ADHB!BU383</f>
        <v/>
      </c>
      <c r="BV383" s="429"/>
      <c r="BW383" s="429"/>
      <c r="BX383" s="430"/>
      <c r="BY383" s="429"/>
      <c r="BZ383" s="429"/>
      <c r="CA383" s="429"/>
      <c r="CB383" s="429"/>
      <c r="CC383" s="429"/>
      <c r="CD383" s="430"/>
      <c r="CE383" s="433"/>
      <c r="CF383" s="434"/>
      <c r="CG383" s="435"/>
      <c r="CH383" s="426"/>
      <c r="CI383" s="427"/>
      <c r="CJ383" s="428"/>
      <c r="CK383" s="428"/>
      <c r="CL383" s="429" t="str">
        <f>ADHB!CL383</f>
        <v/>
      </c>
      <c r="CM383" s="429"/>
      <c r="CN383" s="429"/>
      <c r="CO383" s="430"/>
      <c r="CP383" s="429"/>
      <c r="CQ383" s="429"/>
      <c r="CR383" s="429"/>
      <c r="CS383" s="429"/>
      <c r="CT383" s="429"/>
      <c r="CU383" s="430"/>
      <c r="CV383" s="433"/>
      <c r="CW383" s="434"/>
      <c r="CX383" s="435"/>
      <c r="CY383" s="426"/>
      <c r="CZ383" s="427"/>
      <c r="DA383" s="428"/>
      <c r="DB383" s="428"/>
      <c r="DC383" s="429" t="str">
        <f>ADHB!DC383</f>
        <v/>
      </c>
      <c r="DD383" s="429"/>
      <c r="DE383" s="429"/>
      <c r="DF383" s="430"/>
      <c r="DG383" s="429"/>
      <c r="DH383" s="429"/>
      <c r="DI383" s="429"/>
      <c r="DJ383" s="429"/>
      <c r="DK383" s="429"/>
      <c r="DL383" s="430"/>
      <c r="DM383" s="433"/>
      <c r="DN383" s="434"/>
      <c r="DO383" s="435"/>
      <c r="DP383" s="426"/>
      <c r="DQ383" s="427"/>
      <c r="DR383" s="428"/>
      <c r="DS383" s="428"/>
      <c r="DT383" s="429" t="str">
        <f>ADHB!DT383</f>
        <v/>
      </c>
      <c r="DU383" s="429"/>
      <c r="DV383" s="429"/>
      <c r="DW383" s="430"/>
      <c r="DX383" s="429"/>
      <c r="DY383" s="429"/>
      <c r="DZ383" s="429"/>
      <c r="EA383" s="429"/>
      <c r="EB383" s="429"/>
      <c r="EC383" s="430"/>
      <c r="ED383" s="433"/>
      <c r="EE383" s="434"/>
      <c r="EF383" s="435"/>
      <c r="EG383" s="426"/>
      <c r="EH383" s="427"/>
      <c r="EI383" s="428"/>
      <c r="EJ383" s="428"/>
      <c r="EK383" s="429" t="str">
        <f>ADHB!EK383</f>
        <v/>
      </c>
      <c r="EL383" s="429"/>
      <c r="EM383" s="429"/>
      <c r="EN383" s="430"/>
      <c r="EO383" s="429"/>
      <c r="EP383" s="429"/>
      <c r="EQ383" s="429"/>
      <c r="ER383" s="429"/>
      <c r="ES383" s="429"/>
      <c r="ET383" s="430"/>
      <c r="EU383" s="433"/>
      <c r="EV383" s="434"/>
      <c r="EW383" s="435"/>
      <c r="EX383" s="426"/>
      <c r="EY383" s="427"/>
      <c r="EZ383" s="428"/>
      <c r="FA383" s="428"/>
      <c r="FB383" s="429" t="str">
        <f>ADHB!FB383</f>
        <v/>
      </c>
      <c r="FC383" s="429"/>
      <c r="FD383" s="429"/>
      <c r="FE383" s="430"/>
      <c r="FF383" s="429"/>
      <c r="FG383" s="429"/>
      <c r="FH383" s="429"/>
      <c r="FI383" s="429"/>
      <c r="FJ383" s="429"/>
      <c r="FK383" s="430"/>
      <c r="FL383" s="433"/>
      <c r="FM383" s="434"/>
      <c r="FN383" s="435"/>
      <c r="FO383" s="426"/>
      <c r="FP383" s="427"/>
      <c r="FQ383" s="428"/>
      <c r="FR383" s="428"/>
      <c r="FS383" s="429" t="str">
        <f>ADHB!FS383</f>
        <v/>
      </c>
      <c r="FT383" s="429"/>
      <c r="FU383" s="429"/>
      <c r="FV383" s="430"/>
      <c r="FW383" s="429"/>
      <c r="FX383" s="429"/>
      <c r="FY383" s="429"/>
      <c r="FZ383" s="429"/>
      <c r="GA383" s="429"/>
      <c r="GB383" s="430"/>
      <c r="GC383" s="433"/>
      <c r="GD383" s="434"/>
      <c r="GE383" s="435"/>
      <c r="GF383" s="426"/>
      <c r="GG383" s="427"/>
      <c r="GH383" s="428"/>
      <c r="GI383" s="428"/>
      <c r="GJ383" s="429" t="str">
        <f>ADHB!GJ383</f>
        <v/>
      </c>
      <c r="GK383" s="429"/>
      <c r="GL383" s="429"/>
      <c r="GM383" s="430"/>
      <c r="GN383" s="429"/>
      <c r="GO383" s="429"/>
      <c r="GP383" s="429"/>
      <c r="GQ383" s="429"/>
      <c r="GR383" s="429"/>
      <c r="GS383" s="430"/>
      <c r="GT383" s="433"/>
      <c r="GU383" s="434"/>
      <c r="GV383" s="435"/>
      <c r="GW383" s="426"/>
      <c r="GX383" s="427"/>
      <c r="GY383" s="428"/>
      <c r="GZ383" s="428"/>
      <c r="HA383" s="429" t="str">
        <f>ADHB!HA383</f>
        <v/>
      </c>
      <c r="HB383" s="429"/>
      <c r="HC383" s="429"/>
      <c r="HD383" s="430"/>
      <c r="HE383" s="429"/>
      <c r="HF383" s="429"/>
      <c r="HG383" s="429"/>
      <c r="HH383" s="429"/>
      <c r="HI383" s="429"/>
      <c r="HJ383" s="430"/>
      <c r="HK383" s="433"/>
      <c r="HL383" s="434"/>
      <c r="HM383" s="435"/>
      <c r="HN383" s="426"/>
      <c r="HO383" s="427"/>
      <c r="HP383" s="428"/>
      <c r="HQ383" s="428"/>
      <c r="HR383" s="429" t="str">
        <f>ADHB!HR383</f>
        <v/>
      </c>
      <c r="HS383" s="429"/>
      <c r="HT383" s="429"/>
      <c r="HU383" s="430"/>
      <c r="HV383" s="429"/>
      <c r="HW383" s="429"/>
      <c r="HX383" s="429"/>
      <c r="HY383" s="429"/>
      <c r="HZ383" s="429"/>
      <c r="IA383" s="430"/>
      <c r="IB383" s="433"/>
      <c r="IC383" s="434"/>
      <c r="ID383" s="435"/>
      <c r="IE383" s="426"/>
      <c r="IF383" s="427"/>
      <c r="IG383" s="428"/>
      <c r="IH383" s="428"/>
      <c r="II383" s="429" t="str">
        <f>ADHB!II383</f>
        <v/>
      </c>
      <c r="IJ383" s="429"/>
      <c r="IK383" s="429"/>
      <c r="IL383" s="430"/>
      <c r="IM383" s="429"/>
      <c r="IN383" s="429"/>
      <c r="IO383" s="429"/>
      <c r="IP383" s="429"/>
      <c r="IQ383" s="429"/>
      <c r="IR383" s="430"/>
      <c r="IS383" s="433"/>
      <c r="IT383" s="434"/>
      <c r="IU383" s="435"/>
      <c r="IV383" s="426"/>
      <c r="IW383" s="427"/>
      <c r="IX383" s="428"/>
      <c r="IY383" s="428"/>
      <c r="IZ383" s="429" t="str">
        <f>ADHB!IZ383</f>
        <v/>
      </c>
      <c r="JA383" s="429"/>
      <c r="JB383" s="429"/>
      <c r="JC383" s="430"/>
      <c r="JD383" s="429"/>
      <c r="JE383" s="429"/>
      <c r="JF383" s="429"/>
      <c r="JG383" s="429"/>
      <c r="JH383" s="429"/>
      <c r="JI383" s="430"/>
      <c r="JJ383" s="433"/>
      <c r="JK383" s="434"/>
      <c r="JL383" s="435"/>
      <c r="JM383" s="426"/>
      <c r="JN383" s="427"/>
      <c r="JO383" s="428"/>
      <c r="JP383" s="428"/>
      <c r="JQ383" s="429" t="str">
        <f>ADHB!KY383</f>
        <v/>
      </c>
      <c r="JR383" s="429"/>
      <c r="JS383" s="429"/>
      <c r="JT383" s="430"/>
      <c r="JU383" s="429"/>
      <c r="JV383" s="429"/>
      <c r="JW383" s="429"/>
      <c r="JX383" s="429"/>
      <c r="JY383" s="429"/>
      <c r="JZ383" s="430"/>
      <c r="KA383" s="433"/>
      <c r="KB383" s="434"/>
      <c r="KC383" s="435"/>
      <c r="KD383" s="426"/>
      <c r="KE383" s="427"/>
      <c r="KF383" s="428"/>
      <c r="KG383" s="428"/>
      <c r="KH383" s="429" t="str">
        <f>ADHB!LP383</f>
        <v/>
      </c>
      <c r="KI383" s="429"/>
      <c r="KJ383" s="429"/>
      <c r="KK383" s="430"/>
      <c r="KL383" s="429"/>
      <c r="KM383" s="429"/>
      <c r="KN383" s="429"/>
      <c r="KO383" s="429"/>
      <c r="KP383" s="429"/>
      <c r="KQ383" s="430"/>
      <c r="KR383" s="433"/>
      <c r="KS383" s="434"/>
      <c r="KT383" s="435"/>
      <c r="KU383" s="436"/>
    </row>
    <row r="384" ht="15.75" hidden="1" customHeight="1">
      <c r="A384" s="426"/>
      <c r="B384" s="427"/>
      <c r="C384" s="428"/>
      <c r="D384" s="428"/>
      <c r="E384" s="429" t="str">
        <f>ADHB!E384</f>
        <v/>
      </c>
      <c r="F384" s="429"/>
      <c r="G384" s="429"/>
      <c r="H384" s="430"/>
      <c r="I384" s="429"/>
      <c r="J384" s="429"/>
      <c r="K384" s="429"/>
      <c r="L384" s="429"/>
      <c r="M384" s="429"/>
      <c r="N384" s="430"/>
      <c r="O384" s="433"/>
      <c r="P384" s="434"/>
      <c r="Q384" s="435"/>
      <c r="R384" s="426"/>
      <c r="S384" s="427"/>
      <c r="T384" s="428"/>
      <c r="U384" s="428"/>
      <c r="V384" s="429" t="str">
        <f>ADHB!V384</f>
        <v/>
      </c>
      <c r="W384" s="429"/>
      <c r="X384" s="429"/>
      <c r="Y384" s="430"/>
      <c r="Z384" s="429"/>
      <c r="AA384" s="429"/>
      <c r="AB384" s="429"/>
      <c r="AC384" s="429"/>
      <c r="AD384" s="429"/>
      <c r="AE384" s="430"/>
      <c r="AF384" s="433"/>
      <c r="AG384" s="434"/>
      <c r="AH384" s="435"/>
      <c r="AI384" s="426"/>
      <c r="AJ384" s="427"/>
      <c r="AK384" s="428"/>
      <c r="AL384" s="428"/>
      <c r="AM384" s="429" t="str">
        <f>ADHB!AM384</f>
        <v/>
      </c>
      <c r="AN384" s="429"/>
      <c r="AO384" s="429"/>
      <c r="AP384" s="430"/>
      <c r="AQ384" s="429"/>
      <c r="AR384" s="429"/>
      <c r="AS384" s="429"/>
      <c r="AT384" s="429"/>
      <c r="AU384" s="429"/>
      <c r="AV384" s="430"/>
      <c r="AW384" s="433"/>
      <c r="AX384" s="434"/>
      <c r="AY384" s="435"/>
      <c r="AZ384" s="426"/>
      <c r="BA384" s="427"/>
      <c r="BB384" s="428"/>
      <c r="BC384" s="428"/>
      <c r="BD384" s="429" t="str">
        <f>ADHB!BD384</f>
        <v/>
      </c>
      <c r="BE384" s="429"/>
      <c r="BF384" s="429"/>
      <c r="BG384" s="430"/>
      <c r="BH384" s="429"/>
      <c r="BI384" s="429"/>
      <c r="BJ384" s="429"/>
      <c r="BK384" s="429"/>
      <c r="BL384" s="429"/>
      <c r="BM384" s="430"/>
      <c r="BN384" s="433"/>
      <c r="BO384" s="434"/>
      <c r="BP384" s="435"/>
      <c r="BQ384" s="426"/>
      <c r="BR384" s="427"/>
      <c r="BS384" s="428"/>
      <c r="BT384" s="428"/>
      <c r="BU384" s="429" t="str">
        <f>ADHB!BU384</f>
        <v/>
      </c>
      <c r="BV384" s="429"/>
      <c r="BW384" s="429"/>
      <c r="BX384" s="430"/>
      <c r="BY384" s="429"/>
      <c r="BZ384" s="429"/>
      <c r="CA384" s="429"/>
      <c r="CB384" s="429"/>
      <c r="CC384" s="429"/>
      <c r="CD384" s="430"/>
      <c r="CE384" s="433"/>
      <c r="CF384" s="434"/>
      <c r="CG384" s="435"/>
      <c r="CH384" s="426"/>
      <c r="CI384" s="427"/>
      <c r="CJ384" s="428"/>
      <c r="CK384" s="428"/>
      <c r="CL384" s="429" t="str">
        <f>ADHB!CL384</f>
        <v/>
      </c>
      <c r="CM384" s="429"/>
      <c r="CN384" s="429"/>
      <c r="CO384" s="430"/>
      <c r="CP384" s="429"/>
      <c r="CQ384" s="429"/>
      <c r="CR384" s="429"/>
      <c r="CS384" s="429"/>
      <c r="CT384" s="429"/>
      <c r="CU384" s="430"/>
      <c r="CV384" s="433"/>
      <c r="CW384" s="434"/>
      <c r="CX384" s="435"/>
      <c r="CY384" s="426"/>
      <c r="CZ384" s="427"/>
      <c r="DA384" s="428"/>
      <c r="DB384" s="428"/>
      <c r="DC384" s="429" t="str">
        <f>ADHB!DC384</f>
        <v/>
      </c>
      <c r="DD384" s="429"/>
      <c r="DE384" s="429"/>
      <c r="DF384" s="430"/>
      <c r="DG384" s="429"/>
      <c r="DH384" s="429"/>
      <c r="DI384" s="429"/>
      <c r="DJ384" s="429"/>
      <c r="DK384" s="429"/>
      <c r="DL384" s="430"/>
      <c r="DM384" s="433"/>
      <c r="DN384" s="434"/>
      <c r="DO384" s="435"/>
      <c r="DP384" s="426"/>
      <c r="DQ384" s="427"/>
      <c r="DR384" s="428"/>
      <c r="DS384" s="428"/>
      <c r="DT384" s="429" t="str">
        <f>ADHB!DT384</f>
        <v/>
      </c>
      <c r="DU384" s="429"/>
      <c r="DV384" s="429"/>
      <c r="DW384" s="430"/>
      <c r="DX384" s="429"/>
      <c r="DY384" s="429"/>
      <c r="DZ384" s="429"/>
      <c r="EA384" s="429"/>
      <c r="EB384" s="429"/>
      <c r="EC384" s="430"/>
      <c r="ED384" s="433"/>
      <c r="EE384" s="434"/>
      <c r="EF384" s="435"/>
      <c r="EG384" s="426"/>
      <c r="EH384" s="427"/>
      <c r="EI384" s="428"/>
      <c r="EJ384" s="428"/>
      <c r="EK384" s="429" t="str">
        <f>ADHB!EK384</f>
        <v/>
      </c>
      <c r="EL384" s="429"/>
      <c r="EM384" s="429"/>
      <c r="EN384" s="430"/>
      <c r="EO384" s="429"/>
      <c r="EP384" s="429"/>
      <c r="EQ384" s="429"/>
      <c r="ER384" s="429"/>
      <c r="ES384" s="429"/>
      <c r="ET384" s="430"/>
      <c r="EU384" s="433"/>
      <c r="EV384" s="434"/>
      <c r="EW384" s="435"/>
      <c r="EX384" s="426"/>
      <c r="EY384" s="427"/>
      <c r="EZ384" s="428"/>
      <c r="FA384" s="428"/>
      <c r="FB384" s="429" t="str">
        <f>ADHB!FB384</f>
        <v/>
      </c>
      <c r="FC384" s="429"/>
      <c r="FD384" s="429"/>
      <c r="FE384" s="430"/>
      <c r="FF384" s="429"/>
      <c r="FG384" s="429"/>
      <c r="FH384" s="429"/>
      <c r="FI384" s="429"/>
      <c r="FJ384" s="429"/>
      <c r="FK384" s="430"/>
      <c r="FL384" s="433"/>
      <c r="FM384" s="434"/>
      <c r="FN384" s="435"/>
      <c r="FO384" s="426"/>
      <c r="FP384" s="427"/>
      <c r="FQ384" s="428"/>
      <c r="FR384" s="428"/>
      <c r="FS384" s="429" t="str">
        <f>ADHB!FS384</f>
        <v/>
      </c>
      <c r="FT384" s="429"/>
      <c r="FU384" s="429"/>
      <c r="FV384" s="430"/>
      <c r="FW384" s="429"/>
      <c r="FX384" s="429"/>
      <c r="FY384" s="429"/>
      <c r="FZ384" s="429"/>
      <c r="GA384" s="429"/>
      <c r="GB384" s="430"/>
      <c r="GC384" s="433"/>
      <c r="GD384" s="434"/>
      <c r="GE384" s="435"/>
      <c r="GF384" s="426"/>
      <c r="GG384" s="427"/>
      <c r="GH384" s="428"/>
      <c r="GI384" s="428"/>
      <c r="GJ384" s="429" t="str">
        <f>ADHB!GJ384</f>
        <v/>
      </c>
      <c r="GK384" s="429"/>
      <c r="GL384" s="429"/>
      <c r="GM384" s="430"/>
      <c r="GN384" s="429"/>
      <c r="GO384" s="429"/>
      <c r="GP384" s="429"/>
      <c r="GQ384" s="429"/>
      <c r="GR384" s="429"/>
      <c r="GS384" s="430"/>
      <c r="GT384" s="433"/>
      <c r="GU384" s="434"/>
      <c r="GV384" s="435"/>
      <c r="GW384" s="426"/>
      <c r="GX384" s="427"/>
      <c r="GY384" s="428"/>
      <c r="GZ384" s="428"/>
      <c r="HA384" s="429" t="str">
        <f>ADHB!HA384</f>
        <v/>
      </c>
      <c r="HB384" s="429"/>
      <c r="HC384" s="429"/>
      <c r="HD384" s="430"/>
      <c r="HE384" s="429"/>
      <c r="HF384" s="429"/>
      <c r="HG384" s="429"/>
      <c r="HH384" s="429"/>
      <c r="HI384" s="429"/>
      <c r="HJ384" s="430"/>
      <c r="HK384" s="433"/>
      <c r="HL384" s="434"/>
      <c r="HM384" s="435"/>
      <c r="HN384" s="426"/>
      <c r="HO384" s="427"/>
      <c r="HP384" s="428"/>
      <c r="HQ384" s="428"/>
      <c r="HR384" s="429" t="str">
        <f>ADHB!HR384</f>
        <v/>
      </c>
      <c r="HS384" s="429"/>
      <c r="HT384" s="429"/>
      <c r="HU384" s="430"/>
      <c r="HV384" s="429"/>
      <c r="HW384" s="429"/>
      <c r="HX384" s="429"/>
      <c r="HY384" s="429"/>
      <c r="HZ384" s="429"/>
      <c r="IA384" s="430"/>
      <c r="IB384" s="433"/>
      <c r="IC384" s="434"/>
      <c r="ID384" s="435"/>
      <c r="IE384" s="426"/>
      <c r="IF384" s="427"/>
      <c r="IG384" s="428"/>
      <c r="IH384" s="428"/>
      <c r="II384" s="429" t="str">
        <f>ADHB!II384</f>
        <v/>
      </c>
      <c r="IJ384" s="429"/>
      <c r="IK384" s="429"/>
      <c r="IL384" s="430"/>
      <c r="IM384" s="429"/>
      <c r="IN384" s="429"/>
      <c r="IO384" s="429"/>
      <c r="IP384" s="429"/>
      <c r="IQ384" s="429"/>
      <c r="IR384" s="430"/>
      <c r="IS384" s="433"/>
      <c r="IT384" s="434"/>
      <c r="IU384" s="435"/>
      <c r="IV384" s="426"/>
      <c r="IW384" s="427"/>
      <c r="IX384" s="428"/>
      <c r="IY384" s="428"/>
      <c r="IZ384" s="429" t="str">
        <f>ADHB!IZ384</f>
        <v/>
      </c>
      <c r="JA384" s="429"/>
      <c r="JB384" s="429"/>
      <c r="JC384" s="430"/>
      <c r="JD384" s="429"/>
      <c r="JE384" s="429"/>
      <c r="JF384" s="429"/>
      <c r="JG384" s="429"/>
      <c r="JH384" s="429"/>
      <c r="JI384" s="430"/>
      <c r="JJ384" s="433"/>
      <c r="JK384" s="434"/>
      <c r="JL384" s="435"/>
      <c r="JM384" s="426"/>
      <c r="JN384" s="427"/>
      <c r="JO384" s="428"/>
      <c r="JP384" s="428"/>
      <c r="JQ384" s="429" t="str">
        <f>ADHB!KY384</f>
        <v/>
      </c>
      <c r="JR384" s="429"/>
      <c r="JS384" s="429"/>
      <c r="JT384" s="430"/>
      <c r="JU384" s="429"/>
      <c r="JV384" s="429"/>
      <c r="JW384" s="429"/>
      <c r="JX384" s="429"/>
      <c r="JY384" s="429"/>
      <c r="JZ384" s="430"/>
      <c r="KA384" s="433"/>
      <c r="KB384" s="434"/>
      <c r="KC384" s="435"/>
      <c r="KD384" s="426"/>
      <c r="KE384" s="427"/>
      <c r="KF384" s="428"/>
      <c r="KG384" s="428"/>
      <c r="KH384" s="429" t="str">
        <f>ADHB!LP384</f>
        <v/>
      </c>
      <c r="KI384" s="429"/>
      <c r="KJ384" s="429"/>
      <c r="KK384" s="430"/>
      <c r="KL384" s="429"/>
      <c r="KM384" s="429"/>
      <c r="KN384" s="429"/>
      <c r="KO384" s="429"/>
      <c r="KP384" s="429"/>
      <c r="KQ384" s="430"/>
      <c r="KR384" s="433"/>
      <c r="KS384" s="434"/>
      <c r="KT384" s="435"/>
      <c r="KU384" s="436"/>
    </row>
    <row r="385" ht="15.75" hidden="1" customHeight="1">
      <c r="A385" s="426"/>
      <c r="B385" s="427"/>
      <c r="C385" s="428"/>
      <c r="D385" s="428"/>
      <c r="E385" s="429" t="str">
        <f>ADHB!E385</f>
        <v/>
      </c>
      <c r="F385" s="429"/>
      <c r="G385" s="429"/>
      <c r="H385" s="430"/>
      <c r="I385" s="429"/>
      <c r="J385" s="429"/>
      <c r="K385" s="429"/>
      <c r="L385" s="429"/>
      <c r="M385" s="429"/>
      <c r="N385" s="430"/>
      <c r="O385" s="433"/>
      <c r="P385" s="434"/>
      <c r="Q385" s="435"/>
      <c r="R385" s="426"/>
      <c r="S385" s="427"/>
      <c r="T385" s="428"/>
      <c r="U385" s="428"/>
      <c r="V385" s="429" t="str">
        <f>ADHB!V385</f>
        <v/>
      </c>
      <c r="W385" s="429"/>
      <c r="X385" s="429"/>
      <c r="Y385" s="430"/>
      <c r="Z385" s="429"/>
      <c r="AA385" s="429"/>
      <c r="AB385" s="429"/>
      <c r="AC385" s="429"/>
      <c r="AD385" s="429"/>
      <c r="AE385" s="430"/>
      <c r="AF385" s="433"/>
      <c r="AG385" s="434"/>
      <c r="AH385" s="435"/>
      <c r="AI385" s="426"/>
      <c r="AJ385" s="427"/>
      <c r="AK385" s="428"/>
      <c r="AL385" s="428"/>
      <c r="AM385" s="429" t="str">
        <f>ADHB!AM385</f>
        <v/>
      </c>
      <c r="AN385" s="429"/>
      <c r="AO385" s="429"/>
      <c r="AP385" s="430"/>
      <c r="AQ385" s="429"/>
      <c r="AR385" s="429"/>
      <c r="AS385" s="429"/>
      <c r="AT385" s="429"/>
      <c r="AU385" s="429"/>
      <c r="AV385" s="430"/>
      <c r="AW385" s="433"/>
      <c r="AX385" s="434"/>
      <c r="AY385" s="435"/>
      <c r="AZ385" s="426"/>
      <c r="BA385" s="427"/>
      <c r="BB385" s="428"/>
      <c r="BC385" s="428"/>
      <c r="BD385" s="429" t="str">
        <f>ADHB!BD385</f>
        <v/>
      </c>
      <c r="BE385" s="429"/>
      <c r="BF385" s="429"/>
      <c r="BG385" s="430"/>
      <c r="BH385" s="429"/>
      <c r="BI385" s="429"/>
      <c r="BJ385" s="429"/>
      <c r="BK385" s="429"/>
      <c r="BL385" s="429"/>
      <c r="BM385" s="430"/>
      <c r="BN385" s="433"/>
      <c r="BO385" s="434"/>
      <c r="BP385" s="435"/>
      <c r="BQ385" s="426"/>
      <c r="BR385" s="427"/>
      <c r="BS385" s="428"/>
      <c r="BT385" s="428"/>
      <c r="BU385" s="429" t="str">
        <f>ADHB!BU385</f>
        <v/>
      </c>
      <c r="BV385" s="429"/>
      <c r="BW385" s="429"/>
      <c r="BX385" s="430"/>
      <c r="BY385" s="429"/>
      <c r="BZ385" s="429"/>
      <c r="CA385" s="429"/>
      <c r="CB385" s="429"/>
      <c r="CC385" s="429"/>
      <c r="CD385" s="430"/>
      <c r="CE385" s="433"/>
      <c r="CF385" s="434"/>
      <c r="CG385" s="435"/>
      <c r="CH385" s="426"/>
      <c r="CI385" s="427"/>
      <c r="CJ385" s="428"/>
      <c r="CK385" s="428"/>
      <c r="CL385" s="429" t="str">
        <f>ADHB!CL385</f>
        <v/>
      </c>
      <c r="CM385" s="429"/>
      <c r="CN385" s="429"/>
      <c r="CO385" s="430"/>
      <c r="CP385" s="429"/>
      <c r="CQ385" s="429"/>
      <c r="CR385" s="429"/>
      <c r="CS385" s="429"/>
      <c r="CT385" s="429"/>
      <c r="CU385" s="430"/>
      <c r="CV385" s="433"/>
      <c r="CW385" s="434"/>
      <c r="CX385" s="435"/>
      <c r="CY385" s="426"/>
      <c r="CZ385" s="427"/>
      <c r="DA385" s="428"/>
      <c r="DB385" s="428"/>
      <c r="DC385" s="429" t="str">
        <f>ADHB!DC385</f>
        <v/>
      </c>
      <c r="DD385" s="429"/>
      <c r="DE385" s="429"/>
      <c r="DF385" s="430"/>
      <c r="DG385" s="429"/>
      <c r="DH385" s="429"/>
      <c r="DI385" s="429"/>
      <c r="DJ385" s="429"/>
      <c r="DK385" s="429"/>
      <c r="DL385" s="430"/>
      <c r="DM385" s="433"/>
      <c r="DN385" s="434"/>
      <c r="DO385" s="435"/>
      <c r="DP385" s="426"/>
      <c r="DQ385" s="427"/>
      <c r="DR385" s="428"/>
      <c r="DS385" s="428"/>
      <c r="DT385" s="429" t="str">
        <f>ADHB!DT385</f>
        <v/>
      </c>
      <c r="DU385" s="429"/>
      <c r="DV385" s="429"/>
      <c r="DW385" s="430"/>
      <c r="DX385" s="429"/>
      <c r="DY385" s="429"/>
      <c r="DZ385" s="429"/>
      <c r="EA385" s="429"/>
      <c r="EB385" s="429"/>
      <c r="EC385" s="430"/>
      <c r="ED385" s="433"/>
      <c r="EE385" s="434"/>
      <c r="EF385" s="435"/>
      <c r="EG385" s="426"/>
      <c r="EH385" s="427"/>
      <c r="EI385" s="428"/>
      <c r="EJ385" s="428"/>
      <c r="EK385" s="429" t="str">
        <f>ADHB!EK385</f>
        <v/>
      </c>
      <c r="EL385" s="429"/>
      <c r="EM385" s="429"/>
      <c r="EN385" s="430"/>
      <c r="EO385" s="429"/>
      <c r="EP385" s="429"/>
      <c r="EQ385" s="429"/>
      <c r="ER385" s="429"/>
      <c r="ES385" s="429"/>
      <c r="ET385" s="430"/>
      <c r="EU385" s="433"/>
      <c r="EV385" s="434"/>
      <c r="EW385" s="435"/>
      <c r="EX385" s="426"/>
      <c r="EY385" s="427"/>
      <c r="EZ385" s="428"/>
      <c r="FA385" s="428"/>
      <c r="FB385" s="429" t="str">
        <f>ADHB!FB385</f>
        <v/>
      </c>
      <c r="FC385" s="429"/>
      <c r="FD385" s="429"/>
      <c r="FE385" s="430"/>
      <c r="FF385" s="429"/>
      <c r="FG385" s="429"/>
      <c r="FH385" s="429"/>
      <c r="FI385" s="429"/>
      <c r="FJ385" s="429"/>
      <c r="FK385" s="430"/>
      <c r="FL385" s="433"/>
      <c r="FM385" s="434"/>
      <c r="FN385" s="435"/>
      <c r="FO385" s="426"/>
      <c r="FP385" s="427"/>
      <c r="FQ385" s="428"/>
      <c r="FR385" s="428"/>
      <c r="FS385" s="429" t="str">
        <f>ADHB!FS385</f>
        <v/>
      </c>
      <c r="FT385" s="429"/>
      <c r="FU385" s="429"/>
      <c r="FV385" s="430"/>
      <c r="FW385" s="429"/>
      <c r="FX385" s="429"/>
      <c r="FY385" s="429"/>
      <c r="FZ385" s="429"/>
      <c r="GA385" s="429"/>
      <c r="GB385" s="430"/>
      <c r="GC385" s="433"/>
      <c r="GD385" s="434"/>
      <c r="GE385" s="435"/>
      <c r="GF385" s="426"/>
      <c r="GG385" s="427"/>
      <c r="GH385" s="428"/>
      <c r="GI385" s="428"/>
      <c r="GJ385" s="429" t="str">
        <f>ADHB!GJ385</f>
        <v/>
      </c>
      <c r="GK385" s="429"/>
      <c r="GL385" s="429"/>
      <c r="GM385" s="430"/>
      <c r="GN385" s="429"/>
      <c r="GO385" s="429"/>
      <c r="GP385" s="429"/>
      <c r="GQ385" s="429"/>
      <c r="GR385" s="429"/>
      <c r="GS385" s="430"/>
      <c r="GT385" s="433"/>
      <c r="GU385" s="434"/>
      <c r="GV385" s="435"/>
      <c r="GW385" s="426"/>
      <c r="GX385" s="427"/>
      <c r="GY385" s="428"/>
      <c r="GZ385" s="428"/>
      <c r="HA385" s="429" t="str">
        <f>ADHB!HA385</f>
        <v/>
      </c>
      <c r="HB385" s="429"/>
      <c r="HC385" s="429"/>
      <c r="HD385" s="430"/>
      <c r="HE385" s="429"/>
      <c r="HF385" s="429"/>
      <c r="HG385" s="429"/>
      <c r="HH385" s="429"/>
      <c r="HI385" s="429"/>
      <c r="HJ385" s="430"/>
      <c r="HK385" s="433"/>
      <c r="HL385" s="434"/>
      <c r="HM385" s="435"/>
      <c r="HN385" s="426"/>
      <c r="HO385" s="427"/>
      <c r="HP385" s="428"/>
      <c r="HQ385" s="428"/>
      <c r="HR385" s="429" t="str">
        <f>ADHB!HR385</f>
        <v/>
      </c>
      <c r="HS385" s="429"/>
      <c r="HT385" s="429"/>
      <c r="HU385" s="430"/>
      <c r="HV385" s="429"/>
      <c r="HW385" s="429"/>
      <c r="HX385" s="429"/>
      <c r="HY385" s="429"/>
      <c r="HZ385" s="429"/>
      <c r="IA385" s="430"/>
      <c r="IB385" s="433"/>
      <c r="IC385" s="434"/>
      <c r="ID385" s="435"/>
      <c r="IE385" s="426"/>
      <c r="IF385" s="427"/>
      <c r="IG385" s="428"/>
      <c r="IH385" s="428"/>
      <c r="II385" s="429" t="str">
        <f>ADHB!II385</f>
        <v/>
      </c>
      <c r="IJ385" s="429"/>
      <c r="IK385" s="429"/>
      <c r="IL385" s="430"/>
      <c r="IM385" s="429"/>
      <c r="IN385" s="429"/>
      <c r="IO385" s="429"/>
      <c r="IP385" s="429"/>
      <c r="IQ385" s="429"/>
      <c r="IR385" s="430"/>
      <c r="IS385" s="433"/>
      <c r="IT385" s="434"/>
      <c r="IU385" s="435"/>
      <c r="IV385" s="426"/>
      <c r="IW385" s="427"/>
      <c r="IX385" s="428"/>
      <c r="IY385" s="428"/>
      <c r="IZ385" s="429" t="str">
        <f>ADHB!IZ385</f>
        <v/>
      </c>
      <c r="JA385" s="429"/>
      <c r="JB385" s="429"/>
      <c r="JC385" s="430"/>
      <c r="JD385" s="429"/>
      <c r="JE385" s="429"/>
      <c r="JF385" s="429"/>
      <c r="JG385" s="429"/>
      <c r="JH385" s="429"/>
      <c r="JI385" s="430"/>
      <c r="JJ385" s="433"/>
      <c r="JK385" s="434"/>
      <c r="JL385" s="435"/>
      <c r="JM385" s="426"/>
      <c r="JN385" s="427"/>
      <c r="JO385" s="428"/>
      <c r="JP385" s="428"/>
      <c r="JQ385" s="429" t="str">
        <f>ADHB!KY385</f>
        <v/>
      </c>
      <c r="JR385" s="429"/>
      <c r="JS385" s="429"/>
      <c r="JT385" s="430"/>
      <c r="JU385" s="429"/>
      <c r="JV385" s="429"/>
      <c r="JW385" s="429"/>
      <c r="JX385" s="429"/>
      <c r="JY385" s="429"/>
      <c r="JZ385" s="430"/>
      <c r="KA385" s="433"/>
      <c r="KB385" s="434"/>
      <c r="KC385" s="435"/>
      <c r="KD385" s="426"/>
      <c r="KE385" s="427"/>
      <c r="KF385" s="428"/>
      <c r="KG385" s="428"/>
      <c r="KH385" s="429" t="str">
        <f>ADHB!LP385</f>
        <v/>
      </c>
      <c r="KI385" s="429"/>
      <c r="KJ385" s="429"/>
      <c r="KK385" s="430"/>
      <c r="KL385" s="429"/>
      <c r="KM385" s="429"/>
      <c r="KN385" s="429"/>
      <c r="KO385" s="429"/>
      <c r="KP385" s="429"/>
      <c r="KQ385" s="430"/>
      <c r="KR385" s="433"/>
      <c r="KS385" s="434"/>
      <c r="KT385" s="435"/>
      <c r="KU385" s="436"/>
    </row>
    <row r="386" ht="15.75" hidden="1" customHeight="1">
      <c r="A386" s="426"/>
      <c r="B386" s="427"/>
      <c r="C386" s="428"/>
      <c r="D386" s="428"/>
      <c r="E386" s="429" t="str">
        <f>ADHB!E386</f>
        <v/>
      </c>
      <c r="F386" s="429"/>
      <c r="G386" s="429"/>
      <c r="H386" s="430"/>
      <c r="I386" s="429"/>
      <c r="J386" s="429"/>
      <c r="K386" s="429"/>
      <c r="L386" s="429"/>
      <c r="M386" s="429"/>
      <c r="N386" s="430"/>
      <c r="O386" s="433"/>
      <c r="P386" s="434"/>
      <c r="Q386" s="435"/>
      <c r="R386" s="426"/>
      <c r="S386" s="427"/>
      <c r="T386" s="428"/>
      <c r="U386" s="428"/>
      <c r="V386" s="429" t="str">
        <f>ADHB!V386</f>
        <v/>
      </c>
      <c r="W386" s="429"/>
      <c r="X386" s="429"/>
      <c r="Y386" s="430"/>
      <c r="Z386" s="429"/>
      <c r="AA386" s="429"/>
      <c r="AB386" s="429"/>
      <c r="AC386" s="429"/>
      <c r="AD386" s="429"/>
      <c r="AE386" s="430"/>
      <c r="AF386" s="433"/>
      <c r="AG386" s="434"/>
      <c r="AH386" s="435"/>
      <c r="AI386" s="426"/>
      <c r="AJ386" s="427"/>
      <c r="AK386" s="428"/>
      <c r="AL386" s="428"/>
      <c r="AM386" s="429" t="str">
        <f>ADHB!AM386</f>
        <v/>
      </c>
      <c r="AN386" s="429"/>
      <c r="AO386" s="429"/>
      <c r="AP386" s="430"/>
      <c r="AQ386" s="429"/>
      <c r="AR386" s="429"/>
      <c r="AS386" s="429"/>
      <c r="AT386" s="429"/>
      <c r="AU386" s="429"/>
      <c r="AV386" s="430"/>
      <c r="AW386" s="433"/>
      <c r="AX386" s="434"/>
      <c r="AY386" s="435"/>
      <c r="AZ386" s="426"/>
      <c r="BA386" s="427"/>
      <c r="BB386" s="428"/>
      <c r="BC386" s="428"/>
      <c r="BD386" s="429" t="str">
        <f>ADHB!BD386</f>
        <v/>
      </c>
      <c r="BE386" s="429"/>
      <c r="BF386" s="429"/>
      <c r="BG386" s="430"/>
      <c r="BH386" s="429"/>
      <c r="BI386" s="429"/>
      <c r="BJ386" s="429"/>
      <c r="BK386" s="429"/>
      <c r="BL386" s="429"/>
      <c r="BM386" s="430"/>
      <c r="BN386" s="433"/>
      <c r="BO386" s="434"/>
      <c r="BP386" s="435"/>
      <c r="BQ386" s="426"/>
      <c r="BR386" s="427"/>
      <c r="BS386" s="428"/>
      <c r="BT386" s="428"/>
      <c r="BU386" s="429" t="str">
        <f>ADHB!BU386</f>
        <v/>
      </c>
      <c r="BV386" s="429"/>
      <c r="BW386" s="429"/>
      <c r="BX386" s="430"/>
      <c r="BY386" s="429"/>
      <c r="BZ386" s="429"/>
      <c r="CA386" s="429"/>
      <c r="CB386" s="429"/>
      <c r="CC386" s="429"/>
      <c r="CD386" s="430"/>
      <c r="CE386" s="433"/>
      <c r="CF386" s="434"/>
      <c r="CG386" s="435"/>
      <c r="CH386" s="426"/>
      <c r="CI386" s="427"/>
      <c r="CJ386" s="428"/>
      <c r="CK386" s="428"/>
      <c r="CL386" s="429" t="str">
        <f>ADHB!CL386</f>
        <v/>
      </c>
      <c r="CM386" s="429"/>
      <c r="CN386" s="429"/>
      <c r="CO386" s="430"/>
      <c r="CP386" s="429"/>
      <c r="CQ386" s="429"/>
      <c r="CR386" s="429"/>
      <c r="CS386" s="429"/>
      <c r="CT386" s="429"/>
      <c r="CU386" s="430"/>
      <c r="CV386" s="433"/>
      <c r="CW386" s="434"/>
      <c r="CX386" s="435"/>
      <c r="CY386" s="426"/>
      <c r="CZ386" s="427"/>
      <c r="DA386" s="428"/>
      <c r="DB386" s="428"/>
      <c r="DC386" s="429" t="str">
        <f>ADHB!DC386</f>
        <v/>
      </c>
      <c r="DD386" s="429"/>
      <c r="DE386" s="429"/>
      <c r="DF386" s="430"/>
      <c r="DG386" s="429"/>
      <c r="DH386" s="429"/>
      <c r="DI386" s="429"/>
      <c r="DJ386" s="429"/>
      <c r="DK386" s="429"/>
      <c r="DL386" s="430"/>
      <c r="DM386" s="433"/>
      <c r="DN386" s="434"/>
      <c r="DO386" s="435"/>
      <c r="DP386" s="426"/>
      <c r="DQ386" s="427"/>
      <c r="DR386" s="428"/>
      <c r="DS386" s="428"/>
      <c r="DT386" s="429" t="str">
        <f>ADHB!DT386</f>
        <v/>
      </c>
      <c r="DU386" s="429"/>
      <c r="DV386" s="429"/>
      <c r="DW386" s="430"/>
      <c r="DX386" s="429"/>
      <c r="DY386" s="429"/>
      <c r="DZ386" s="429"/>
      <c r="EA386" s="429"/>
      <c r="EB386" s="429"/>
      <c r="EC386" s="430"/>
      <c r="ED386" s="433"/>
      <c r="EE386" s="434"/>
      <c r="EF386" s="435"/>
      <c r="EG386" s="426"/>
      <c r="EH386" s="427"/>
      <c r="EI386" s="428"/>
      <c r="EJ386" s="428"/>
      <c r="EK386" s="429" t="str">
        <f>ADHB!EK386</f>
        <v/>
      </c>
      <c r="EL386" s="429"/>
      <c r="EM386" s="429"/>
      <c r="EN386" s="430"/>
      <c r="EO386" s="429"/>
      <c r="EP386" s="429"/>
      <c r="EQ386" s="429"/>
      <c r="ER386" s="429"/>
      <c r="ES386" s="429"/>
      <c r="ET386" s="430"/>
      <c r="EU386" s="433"/>
      <c r="EV386" s="434"/>
      <c r="EW386" s="435"/>
      <c r="EX386" s="426"/>
      <c r="EY386" s="427"/>
      <c r="EZ386" s="428"/>
      <c r="FA386" s="428"/>
      <c r="FB386" s="429" t="str">
        <f>ADHB!FB386</f>
        <v/>
      </c>
      <c r="FC386" s="429"/>
      <c r="FD386" s="429"/>
      <c r="FE386" s="430"/>
      <c r="FF386" s="429"/>
      <c r="FG386" s="429"/>
      <c r="FH386" s="429"/>
      <c r="FI386" s="429"/>
      <c r="FJ386" s="429"/>
      <c r="FK386" s="430"/>
      <c r="FL386" s="433"/>
      <c r="FM386" s="434"/>
      <c r="FN386" s="435"/>
      <c r="FO386" s="426"/>
      <c r="FP386" s="427"/>
      <c r="FQ386" s="428"/>
      <c r="FR386" s="428"/>
      <c r="FS386" s="429" t="str">
        <f>ADHB!FS386</f>
        <v/>
      </c>
      <c r="FT386" s="429"/>
      <c r="FU386" s="429"/>
      <c r="FV386" s="430"/>
      <c r="FW386" s="429"/>
      <c r="FX386" s="429"/>
      <c r="FY386" s="429"/>
      <c r="FZ386" s="429"/>
      <c r="GA386" s="429"/>
      <c r="GB386" s="430"/>
      <c r="GC386" s="433"/>
      <c r="GD386" s="434"/>
      <c r="GE386" s="435"/>
      <c r="GF386" s="426"/>
      <c r="GG386" s="427"/>
      <c r="GH386" s="428"/>
      <c r="GI386" s="428"/>
      <c r="GJ386" s="429" t="str">
        <f>ADHB!GJ386</f>
        <v/>
      </c>
      <c r="GK386" s="429"/>
      <c r="GL386" s="429"/>
      <c r="GM386" s="430"/>
      <c r="GN386" s="429"/>
      <c r="GO386" s="429"/>
      <c r="GP386" s="429"/>
      <c r="GQ386" s="429"/>
      <c r="GR386" s="429"/>
      <c r="GS386" s="430"/>
      <c r="GT386" s="433"/>
      <c r="GU386" s="434"/>
      <c r="GV386" s="435"/>
      <c r="GW386" s="426"/>
      <c r="GX386" s="427"/>
      <c r="GY386" s="428"/>
      <c r="GZ386" s="428"/>
      <c r="HA386" s="429" t="str">
        <f>ADHB!HA386</f>
        <v/>
      </c>
      <c r="HB386" s="429"/>
      <c r="HC386" s="429"/>
      <c r="HD386" s="430"/>
      <c r="HE386" s="429"/>
      <c r="HF386" s="429"/>
      <c r="HG386" s="429"/>
      <c r="HH386" s="429"/>
      <c r="HI386" s="429"/>
      <c r="HJ386" s="430"/>
      <c r="HK386" s="433"/>
      <c r="HL386" s="434"/>
      <c r="HM386" s="435"/>
      <c r="HN386" s="426"/>
      <c r="HO386" s="427"/>
      <c r="HP386" s="428"/>
      <c r="HQ386" s="428"/>
      <c r="HR386" s="429" t="str">
        <f>ADHB!HR386</f>
        <v/>
      </c>
      <c r="HS386" s="429"/>
      <c r="HT386" s="429"/>
      <c r="HU386" s="430"/>
      <c r="HV386" s="429"/>
      <c r="HW386" s="429"/>
      <c r="HX386" s="429"/>
      <c r="HY386" s="429"/>
      <c r="HZ386" s="429"/>
      <c r="IA386" s="430"/>
      <c r="IB386" s="433"/>
      <c r="IC386" s="434"/>
      <c r="ID386" s="435"/>
      <c r="IE386" s="426"/>
      <c r="IF386" s="427"/>
      <c r="IG386" s="428"/>
      <c r="IH386" s="428"/>
      <c r="II386" s="429" t="str">
        <f>ADHB!II386</f>
        <v/>
      </c>
      <c r="IJ386" s="429"/>
      <c r="IK386" s="429"/>
      <c r="IL386" s="430"/>
      <c r="IM386" s="429"/>
      <c r="IN386" s="429"/>
      <c r="IO386" s="429"/>
      <c r="IP386" s="429"/>
      <c r="IQ386" s="429"/>
      <c r="IR386" s="430"/>
      <c r="IS386" s="433"/>
      <c r="IT386" s="434"/>
      <c r="IU386" s="435"/>
      <c r="IV386" s="426"/>
      <c r="IW386" s="427"/>
      <c r="IX386" s="428"/>
      <c r="IY386" s="428"/>
      <c r="IZ386" s="429" t="str">
        <f>ADHB!IZ386</f>
        <v/>
      </c>
      <c r="JA386" s="429"/>
      <c r="JB386" s="429"/>
      <c r="JC386" s="430"/>
      <c r="JD386" s="429"/>
      <c r="JE386" s="429"/>
      <c r="JF386" s="429"/>
      <c r="JG386" s="429"/>
      <c r="JH386" s="429"/>
      <c r="JI386" s="430"/>
      <c r="JJ386" s="433"/>
      <c r="JK386" s="434"/>
      <c r="JL386" s="435"/>
      <c r="JM386" s="426"/>
      <c r="JN386" s="427"/>
      <c r="JO386" s="428"/>
      <c r="JP386" s="428"/>
      <c r="JQ386" s="429" t="str">
        <f>ADHB!KY386</f>
        <v/>
      </c>
      <c r="JR386" s="429"/>
      <c r="JS386" s="429"/>
      <c r="JT386" s="430"/>
      <c r="JU386" s="429"/>
      <c r="JV386" s="429"/>
      <c r="JW386" s="429"/>
      <c r="JX386" s="429"/>
      <c r="JY386" s="429"/>
      <c r="JZ386" s="430"/>
      <c r="KA386" s="433"/>
      <c r="KB386" s="434"/>
      <c r="KC386" s="435"/>
      <c r="KD386" s="426"/>
      <c r="KE386" s="427"/>
      <c r="KF386" s="428"/>
      <c r="KG386" s="428"/>
      <c r="KH386" s="429" t="str">
        <f>ADHB!LP386</f>
        <v/>
      </c>
      <c r="KI386" s="429"/>
      <c r="KJ386" s="429"/>
      <c r="KK386" s="430"/>
      <c r="KL386" s="429"/>
      <c r="KM386" s="429"/>
      <c r="KN386" s="429"/>
      <c r="KO386" s="429"/>
      <c r="KP386" s="429"/>
      <c r="KQ386" s="430"/>
      <c r="KR386" s="433"/>
      <c r="KS386" s="434"/>
      <c r="KT386" s="435"/>
      <c r="KU386" s="436"/>
    </row>
    <row r="387" ht="15.75" hidden="1" customHeight="1">
      <c r="A387" s="426"/>
      <c r="B387" s="427"/>
      <c r="C387" s="428"/>
      <c r="D387" s="428"/>
      <c r="E387" s="429" t="str">
        <f>ADHB!E387</f>
        <v/>
      </c>
      <c r="F387" s="429"/>
      <c r="G387" s="429"/>
      <c r="H387" s="430"/>
      <c r="I387" s="429"/>
      <c r="J387" s="429"/>
      <c r="K387" s="429"/>
      <c r="L387" s="429"/>
      <c r="M387" s="429"/>
      <c r="N387" s="430"/>
      <c r="O387" s="433"/>
      <c r="P387" s="434"/>
      <c r="Q387" s="435"/>
      <c r="R387" s="426"/>
      <c r="S387" s="427"/>
      <c r="T387" s="428"/>
      <c r="U387" s="428"/>
      <c r="V387" s="429" t="str">
        <f>ADHB!V387</f>
        <v/>
      </c>
      <c r="W387" s="429"/>
      <c r="X387" s="429"/>
      <c r="Y387" s="430"/>
      <c r="Z387" s="429"/>
      <c r="AA387" s="429"/>
      <c r="AB387" s="429"/>
      <c r="AC387" s="429"/>
      <c r="AD387" s="429"/>
      <c r="AE387" s="430"/>
      <c r="AF387" s="433"/>
      <c r="AG387" s="434"/>
      <c r="AH387" s="435"/>
      <c r="AI387" s="426"/>
      <c r="AJ387" s="427"/>
      <c r="AK387" s="428"/>
      <c r="AL387" s="428"/>
      <c r="AM387" s="429" t="str">
        <f>ADHB!AM387</f>
        <v/>
      </c>
      <c r="AN387" s="429"/>
      <c r="AO387" s="429"/>
      <c r="AP387" s="430"/>
      <c r="AQ387" s="429"/>
      <c r="AR387" s="429"/>
      <c r="AS387" s="429"/>
      <c r="AT387" s="429"/>
      <c r="AU387" s="429"/>
      <c r="AV387" s="430"/>
      <c r="AW387" s="433"/>
      <c r="AX387" s="434"/>
      <c r="AY387" s="435"/>
      <c r="AZ387" s="426"/>
      <c r="BA387" s="427"/>
      <c r="BB387" s="428"/>
      <c r="BC387" s="428"/>
      <c r="BD387" s="429" t="str">
        <f>ADHB!BD387</f>
        <v/>
      </c>
      <c r="BE387" s="429"/>
      <c r="BF387" s="429"/>
      <c r="BG387" s="430"/>
      <c r="BH387" s="429"/>
      <c r="BI387" s="429"/>
      <c r="BJ387" s="429"/>
      <c r="BK387" s="429"/>
      <c r="BL387" s="429"/>
      <c r="BM387" s="430"/>
      <c r="BN387" s="433"/>
      <c r="BO387" s="434"/>
      <c r="BP387" s="435"/>
      <c r="BQ387" s="426"/>
      <c r="BR387" s="427"/>
      <c r="BS387" s="428"/>
      <c r="BT387" s="428"/>
      <c r="BU387" s="429" t="str">
        <f>ADHB!BU387</f>
        <v/>
      </c>
      <c r="BV387" s="429"/>
      <c r="BW387" s="429"/>
      <c r="BX387" s="430"/>
      <c r="BY387" s="429"/>
      <c r="BZ387" s="429"/>
      <c r="CA387" s="429"/>
      <c r="CB387" s="429"/>
      <c r="CC387" s="429"/>
      <c r="CD387" s="430"/>
      <c r="CE387" s="433"/>
      <c r="CF387" s="434"/>
      <c r="CG387" s="435"/>
      <c r="CH387" s="426"/>
      <c r="CI387" s="427"/>
      <c r="CJ387" s="428"/>
      <c r="CK387" s="428"/>
      <c r="CL387" s="429" t="str">
        <f>ADHB!CL387</f>
        <v/>
      </c>
      <c r="CM387" s="429"/>
      <c r="CN387" s="429"/>
      <c r="CO387" s="430"/>
      <c r="CP387" s="429"/>
      <c r="CQ387" s="429"/>
      <c r="CR387" s="429"/>
      <c r="CS387" s="429"/>
      <c r="CT387" s="429"/>
      <c r="CU387" s="430"/>
      <c r="CV387" s="433"/>
      <c r="CW387" s="434"/>
      <c r="CX387" s="435"/>
      <c r="CY387" s="426"/>
      <c r="CZ387" s="427"/>
      <c r="DA387" s="428"/>
      <c r="DB387" s="428"/>
      <c r="DC387" s="429" t="str">
        <f>ADHB!DC387</f>
        <v/>
      </c>
      <c r="DD387" s="429"/>
      <c r="DE387" s="429"/>
      <c r="DF387" s="430"/>
      <c r="DG387" s="429"/>
      <c r="DH387" s="429"/>
      <c r="DI387" s="429"/>
      <c r="DJ387" s="429"/>
      <c r="DK387" s="429"/>
      <c r="DL387" s="430"/>
      <c r="DM387" s="433"/>
      <c r="DN387" s="434"/>
      <c r="DO387" s="435"/>
      <c r="DP387" s="426"/>
      <c r="DQ387" s="427"/>
      <c r="DR387" s="428"/>
      <c r="DS387" s="428"/>
      <c r="DT387" s="429" t="str">
        <f>ADHB!DT387</f>
        <v/>
      </c>
      <c r="DU387" s="429"/>
      <c r="DV387" s="429"/>
      <c r="DW387" s="430"/>
      <c r="DX387" s="429"/>
      <c r="DY387" s="429"/>
      <c r="DZ387" s="429"/>
      <c r="EA387" s="429"/>
      <c r="EB387" s="429"/>
      <c r="EC387" s="430"/>
      <c r="ED387" s="433"/>
      <c r="EE387" s="434"/>
      <c r="EF387" s="435"/>
      <c r="EG387" s="426"/>
      <c r="EH387" s="427"/>
      <c r="EI387" s="428"/>
      <c r="EJ387" s="428"/>
      <c r="EK387" s="429" t="str">
        <f>ADHB!EK387</f>
        <v/>
      </c>
      <c r="EL387" s="429"/>
      <c r="EM387" s="429"/>
      <c r="EN387" s="430"/>
      <c r="EO387" s="429"/>
      <c r="EP387" s="429"/>
      <c r="EQ387" s="429"/>
      <c r="ER387" s="429"/>
      <c r="ES387" s="429"/>
      <c r="ET387" s="430"/>
      <c r="EU387" s="433"/>
      <c r="EV387" s="434"/>
      <c r="EW387" s="435"/>
      <c r="EX387" s="426"/>
      <c r="EY387" s="427"/>
      <c r="EZ387" s="428"/>
      <c r="FA387" s="428"/>
      <c r="FB387" s="429" t="str">
        <f>ADHB!FB387</f>
        <v/>
      </c>
      <c r="FC387" s="429"/>
      <c r="FD387" s="429"/>
      <c r="FE387" s="430"/>
      <c r="FF387" s="429"/>
      <c r="FG387" s="429"/>
      <c r="FH387" s="429"/>
      <c r="FI387" s="429"/>
      <c r="FJ387" s="429"/>
      <c r="FK387" s="430"/>
      <c r="FL387" s="433"/>
      <c r="FM387" s="434"/>
      <c r="FN387" s="435"/>
      <c r="FO387" s="426"/>
      <c r="FP387" s="427"/>
      <c r="FQ387" s="428"/>
      <c r="FR387" s="428"/>
      <c r="FS387" s="429" t="str">
        <f>ADHB!FS387</f>
        <v/>
      </c>
      <c r="FT387" s="429"/>
      <c r="FU387" s="429"/>
      <c r="FV387" s="430"/>
      <c r="FW387" s="429"/>
      <c r="FX387" s="429"/>
      <c r="FY387" s="429"/>
      <c r="FZ387" s="429"/>
      <c r="GA387" s="429"/>
      <c r="GB387" s="430"/>
      <c r="GC387" s="433"/>
      <c r="GD387" s="434"/>
      <c r="GE387" s="435"/>
      <c r="GF387" s="426"/>
      <c r="GG387" s="427"/>
      <c r="GH387" s="428"/>
      <c r="GI387" s="428"/>
      <c r="GJ387" s="429" t="str">
        <f>ADHB!GJ387</f>
        <v/>
      </c>
      <c r="GK387" s="429"/>
      <c r="GL387" s="429"/>
      <c r="GM387" s="430"/>
      <c r="GN387" s="429"/>
      <c r="GO387" s="429"/>
      <c r="GP387" s="429"/>
      <c r="GQ387" s="429"/>
      <c r="GR387" s="429"/>
      <c r="GS387" s="430"/>
      <c r="GT387" s="433"/>
      <c r="GU387" s="434"/>
      <c r="GV387" s="435"/>
      <c r="GW387" s="426"/>
      <c r="GX387" s="427"/>
      <c r="GY387" s="428"/>
      <c r="GZ387" s="428"/>
      <c r="HA387" s="429" t="str">
        <f>ADHB!HA387</f>
        <v/>
      </c>
      <c r="HB387" s="429"/>
      <c r="HC387" s="429"/>
      <c r="HD387" s="430"/>
      <c r="HE387" s="429"/>
      <c r="HF387" s="429"/>
      <c r="HG387" s="429"/>
      <c r="HH387" s="429"/>
      <c r="HI387" s="429"/>
      <c r="HJ387" s="430"/>
      <c r="HK387" s="433"/>
      <c r="HL387" s="434"/>
      <c r="HM387" s="435"/>
      <c r="HN387" s="426"/>
      <c r="HO387" s="427"/>
      <c r="HP387" s="428"/>
      <c r="HQ387" s="428"/>
      <c r="HR387" s="429" t="str">
        <f>ADHB!HR387</f>
        <v/>
      </c>
      <c r="HS387" s="429"/>
      <c r="HT387" s="429"/>
      <c r="HU387" s="430"/>
      <c r="HV387" s="429"/>
      <c r="HW387" s="429"/>
      <c r="HX387" s="429"/>
      <c r="HY387" s="429"/>
      <c r="HZ387" s="429"/>
      <c r="IA387" s="430"/>
      <c r="IB387" s="433"/>
      <c r="IC387" s="434"/>
      <c r="ID387" s="435"/>
      <c r="IE387" s="426"/>
      <c r="IF387" s="427"/>
      <c r="IG387" s="428"/>
      <c r="IH387" s="428"/>
      <c r="II387" s="429" t="str">
        <f>ADHB!II387</f>
        <v/>
      </c>
      <c r="IJ387" s="429"/>
      <c r="IK387" s="429"/>
      <c r="IL387" s="430"/>
      <c r="IM387" s="429"/>
      <c r="IN387" s="429"/>
      <c r="IO387" s="429"/>
      <c r="IP387" s="429"/>
      <c r="IQ387" s="429"/>
      <c r="IR387" s="430"/>
      <c r="IS387" s="433"/>
      <c r="IT387" s="434"/>
      <c r="IU387" s="435"/>
      <c r="IV387" s="426"/>
      <c r="IW387" s="427"/>
      <c r="IX387" s="428"/>
      <c r="IY387" s="428"/>
      <c r="IZ387" s="429" t="str">
        <f>ADHB!IZ387</f>
        <v/>
      </c>
      <c r="JA387" s="429"/>
      <c r="JB387" s="429"/>
      <c r="JC387" s="430"/>
      <c r="JD387" s="429"/>
      <c r="JE387" s="429"/>
      <c r="JF387" s="429"/>
      <c r="JG387" s="429"/>
      <c r="JH387" s="429"/>
      <c r="JI387" s="430"/>
      <c r="JJ387" s="433"/>
      <c r="JK387" s="434"/>
      <c r="JL387" s="435"/>
      <c r="JM387" s="426"/>
      <c r="JN387" s="427"/>
      <c r="JO387" s="428"/>
      <c r="JP387" s="428"/>
      <c r="JQ387" s="429" t="str">
        <f>ADHB!KY387</f>
        <v/>
      </c>
      <c r="JR387" s="429"/>
      <c r="JS387" s="429"/>
      <c r="JT387" s="430"/>
      <c r="JU387" s="429"/>
      <c r="JV387" s="429"/>
      <c r="JW387" s="429"/>
      <c r="JX387" s="429"/>
      <c r="JY387" s="429"/>
      <c r="JZ387" s="430"/>
      <c r="KA387" s="433"/>
      <c r="KB387" s="434"/>
      <c r="KC387" s="435"/>
      <c r="KD387" s="426"/>
      <c r="KE387" s="427"/>
      <c r="KF387" s="428"/>
      <c r="KG387" s="428"/>
      <c r="KH387" s="429" t="str">
        <f>ADHB!LP387</f>
        <v/>
      </c>
      <c r="KI387" s="429"/>
      <c r="KJ387" s="429"/>
      <c r="KK387" s="430"/>
      <c r="KL387" s="429"/>
      <c r="KM387" s="429"/>
      <c r="KN387" s="429"/>
      <c r="KO387" s="429"/>
      <c r="KP387" s="429"/>
      <c r="KQ387" s="430"/>
      <c r="KR387" s="433"/>
      <c r="KS387" s="434"/>
      <c r="KT387" s="435"/>
      <c r="KU387" s="436"/>
    </row>
    <row r="388" ht="15.75" hidden="1" customHeight="1">
      <c r="A388" s="426"/>
      <c r="B388" s="427"/>
      <c r="C388" s="428"/>
      <c r="D388" s="428"/>
      <c r="E388" s="429" t="str">
        <f>ADHB!E388</f>
        <v/>
      </c>
      <c r="F388" s="429"/>
      <c r="G388" s="429"/>
      <c r="H388" s="430"/>
      <c r="I388" s="429"/>
      <c r="J388" s="429"/>
      <c r="K388" s="429"/>
      <c r="L388" s="429"/>
      <c r="M388" s="429"/>
      <c r="N388" s="430"/>
      <c r="O388" s="433"/>
      <c r="P388" s="434"/>
      <c r="Q388" s="435"/>
      <c r="R388" s="426"/>
      <c r="S388" s="427"/>
      <c r="T388" s="428"/>
      <c r="U388" s="428"/>
      <c r="V388" s="429" t="str">
        <f>ADHB!V388</f>
        <v/>
      </c>
      <c r="W388" s="429"/>
      <c r="X388" s="429"/>
      <c r="Y388" s="430"/>
      <c r="Z388" s="429"/>
      <c r="AA388" s="429"/>
      <c r="AB388" s="429"/>
      <c r="AC388" s="429"/>
      <c r="AD388" s="429"/>
      <c r="AE388" s="430"/>
      <c r="AF388" s="433"/>
      <c r="AG388" s="434"/>
      <c r="AH388" s="435"/>
      <c r="AI388" s="426"/>
      <c r="AJ388" s="427"/>
      <c r="AK388" s="428"/>
      <c r="AL388" s="428"/>
      <c r="AM388" s="429" t="str">
        <f>ADHB!AM388</f>
        <v/>
      </c>
      <c r="AN388" s="429"/>
      <c r="AO388" s="429"/>
      <c r="AP388" s="430"/>
      <c r="AQ388" s="429"/>
      <c r="AR388" s="429"/>
      <c r="AS388" s="429"/>
      <c r="AT388" s="429"/>
      <c r="AU388" s="429"/>
      <c r="AV388" s="430"/>
      <c r="AW388" s="433"/>
      <c r="AX388" s="434"/>
      <c r="AY388" s="435"/>
      <c r="AZ388" s="426"/>
      <c r="BA388" s="427"/>
      <c r="BB388" s="428"/>
      <c r="BC388" s="428"/>
      <c r="BD388" s="429" t="str">
        <f>ADHB!BD388</f>
        <v/>
      </c>
      <c r="BE388" s="429"/>
      <c r="BF388" s="429"/>
      <c r="BG388" s="430"/>
      <c r="BH388" s="429"/>
      <c r="BI388" s="429"/>
      <c r="BJ388" s="429"/>
      <c r="BK388" s="429"/>
      <c r="BL388" s="429"/>
      <c r="BM388" s="430"/>
      <c r="BN388" s="433"/>
      <c r="BO388" s="434"/>
      <c r="BP388" s="435"/>
      <c r="BQ388" s="426"/>
      <c r="BR388" s="427"/>
      <c r="BS388" s="428"/>
      <c r="BT388" s="428"/>
      <c r="BU388" s="429" t="str">
        <f>ADHB!BU388</f>
        <v/>
      </c>
      <c r="BV388" s="429"/>
      <c r="BW388" s="429"/>
      <c r="BX388" s="430"/>
      <c r="BY388" s="429"/>
      <c r="BZ388" s="429"/>
      <c r="CA388" s="429"/>
      <c r="CB388" s="429"/>
      <c r="CC388" s="429"/>
      <c r="CD388" s="430"/>
      <c r="CE388" s="433"/>
      <c r="CF388" s="434"/>
      <c r="CG388" s="435"/>
      <c r="CH388" s="426"/>
      <c r="CI388" s="427"/>
      <c r="CJ388" s="428"/>
      <c r="CK388" s="428"/>
      <c r="CL388" s="429" t="str">
        <f>ADHB!CL388</f>
        <v/>
      </c>
      <c r="CM388" s="429"/>
      <c r="CN388" s="429"/>
      <c r="CO388" s="430"/>
      <c r="CP388" s="429"/>
      <c r="CQ388" s="429"/>
      <c r="CR388" s="429"/>
      <c r="CS388" s="429"/>
      <c r="CT388" s="429"/>
      <c r="CU388" s="430"/>
      <c r="CV388" s="433"/>
      <c r="CW388" s="434"/>
      <c r="CX388" s="435"/>
      <c r="CY388" s="426"/>
      <c r="CZ388" s="427"/>
      <c r="DA388" s="428"/>
      <c r="DB388" s="428"/>
      <c r="DC388" s="429" t="str">
        <f>ADHB!DC388</f>
        <v/>
      </c>
      <c r="DD388" s="429"/>
      <c r="DE388" s="429"/>
      <c r="DF388" s="430"/>
      <c r="DG388" s="429"/>
      <c r="DH388" s="429"/>
      <c r="DI388" s="429"/>
      <c r="DJ388" s="429"/>
      <c r="DK388" s="429"/>
      <c r="DL388" s="430"/>
      <c r="DM388" s="433"/>
      <c r="DN388" s="434"/>
      <c r="DO388" s="435"/>
      <c r="DP388" s="426"/>
      <c r="DQ388" s="427"/>
      <c r="DR388" s="428"/>
      <c r="DS388" s="428"/>
      <c r="DT388" s="429" t="str">
        <f>ADHB!DT388</f>
        <v/>
      </c>
      <c r="DU388" s="429"/>
      <c r="DV388" s="429"/>
      <c r="DW388" s="430"/>
      <c r="DX388" s="429"/>
      <c r="DY388" s="429"/>
      <c r="DZ388" s="429"/>
      <c r="EA388" s="429"/>
      <c r="EB388" s="429"/>
      <c r="EC388" s="430"/>
      <c r="ED388" s="433"/>
      <c r="EE388" s="434"/>
      <c r="EF388" s="435"/>
      <c r="EG388" s="426"/>
      <c r="EH388" s="427"/>
      <c r="EI388" s="428"/>
      <c r="EJ388" s="428"/>
      <c r="EK388" s="429" t="str">
        <f>ADHB!EK388</f>
        <v/>
      </c>
      <c r="EL388" s="429"/>
      <c r="EM388" s="429"/>
      <c r="EN388" s="430"/>
      <c r="EO388" s="429"/>
      <c r="EP388" s="429"/>
      <c r="EQ388" s="429"/>
      <c r="ER388" s="429"/>
      <c r="ES388" s="429"/>
      <c r="ET388" s="430"/>
      <c r="EU388" s="433"/>
      <c r="EV388" s="434"/>
      <c r="EW388" s="435"/>
      <c r="EX388" s="426"/>
      <c r="EY388" s="427"/>
      <c r="EZ388" s="428"/>
      <c r="FA388" s="428"/>
      <c r="FB388" s="429" t="str">
        <f>ADHB!FB388</f>
        <v/>
      </c>
      <c r="FC388" s="429"/>
      <c r="FD388" s="429"/>
      <c r="FE388" s="430"/>
      <c r="FF388" s="429"/>
      <c r="FG388" s="429"/>
      <c r="FH388" s="429"/>
      <c r="FI388" s="429"/>
      <c r="FJ388" s="429"/>
      <c r="FK388" s="430"/>
      <c r="FL388" s="433"/>
      <c r="FM388" s="434"/>
      <c r="FN388" s="435"/>
      <c r="FO388" s="426"/>
      <c r="FP388" s="427"/>
      <c r="FQ388" s="428"/>
      <c r="FR388" s="428"/>
      <c r="FS388" s="429" t="str">
        <f>ADHB!FS388</f>
        <v/>
      </c>
      <c r="FT388" s="429"/>
      <c r="FU388" s="429"/>
      <c r="FV388" s="430"/>
      <c r="FW388" s="429"/>
      <c r="FX388" s="429"/>
      <c r="FY388" s="429"/>
      <c r="FZ388" s="429"/>
      <c r="GA388" s="429"/>
      <c r="GB388" s="430"/>
      <c r="GC388" s="433"/>
      <c r="GD388" s="434"/>
      <c r="GE388" s="435"/>
      <c r="GF388" s="426"/>
      <c r="GG388" s="427"/>
      <c r="GH388" s="428"/>
      <c r="GI388" s="428"/>
      <c r="GJ388" s="429" t="str">
        <f>ADHB!GJ388</f>
        <v/>
      </c>
      <c r="GK388" s="429"/>
      <c r="GL388" s="429"/>
      <c r="GM388" s="430"/>
      <c r="GN388" s="429"/>
      <c r="GO388" s="429"/>
      <c r="GP388" s="429"/>
      <c r="GQ388" s="429"/>
      <c r="GR388" s="429"/>
      <c r="GS388" s="430"/>
      <c r="GT388" s="433"/>
      <c r="GU388" s="434"/>
      <c r="GV388" s="435"/>
      <c r="GW388" s="426"/>
      <c r="GX388" s="427"/>
      <c r="GY388" s="428"/>
      <c r="GZ388" s="428"/>
      <c r="HA388" s="429" t="str">
        <f>ADHB!HA388</f>
        <v/>
      </c>
      <c r="HB388" s="429"/>
      <c r="HC388" s="429"/>
      <c r="HD388" s="430"/>
      <c r="HE388" s="429"/>
      <c r="HF388" s="429"/>
      <c r="HG388" s="429"/>
      <c r="HH388" s="429"/>
      <c r="HI388" s="429"/>
      <c r="HJ388" s="430"/>
      <c r="HK388" s="433"/>
      <c r="HL388" s="434"/>
      <c r="HM388" s="435"/>
      <c r="HN388" s="426"/>
      <c r="HO388" s="427"/>
      <c r="HP388" s="428"/>
      <c r="HQ388" s="428"/>
      <c r="HR388" s="429" t="str">
        <f>ADHB!HR388</f>
        <v/>
      </c>
      <c r="HS388" s="429"/>
      <c r="HT388" s="429"/>
      <c r="HU388" s="430"/>
      <c r="HV388" s="429"/>
      <c r="HW388" s="429"/>
      <c r="HX388" s="429"/>
      <c r="HY388" s="429"/>
      <c r="HZ388" s="429"/>
      <c r="IA388" s="430"/>
      <c r="IB388" s="433"/>
      <c r="IC388" s="434"/>
      <c r="ID388" s="435"/>
      <c r="IE388" s="426"/>
      <c r="IF388" s="427"/>
      <c r="IG388" s="428"/>
      <c r="IH388" s="428"/>
      <c r="II388" s="429" t="str">
        <f>ADHB!II388</f>
        <v/>
      </c>
      <c r="IJ388" s="429"/>
      <c r="IK388" s="429"/>
      <c r="IL388" s="430"/>
      <c r="IM388" s="429"/>
      <c r="IN388" s="429"/>
      <c r="IO388" s="429"/>
      <c r="IP388" s="429"/>
      <c r="IQ388" s="429"/>
      <c r="IR388" s="430"/>
      <c r="IS388" s="433"/>
      <c r="IT388" s="434"/>
      <c r="IU388" s="435"/>
      <c r="IV388" s="426"/>
      <c r="IW388" s="427"/>
      <c r="IX388" s="428"/>
      <c r="IY388" s="428"/>
      <c r="IZ388" s="429" t="str">
        <f>ADHB!IZ388</f>
        <v/>
      </c>
      <c r="JA388" s="429"/>
      <c r="JB388" s="429"/>
      <c r="JC388" s="430"/>
      <c r="JD388" s="429"/>
      <c r="JE388" s="429"/>
      <c r="JF388" s="429"/>
      <c r="JG388" s="429"/>
      <c r="JH388" s="429"/>
      <c r="JI388" s="430"/>
      <c r="JJ388" s="433"/>
      <c r="JK388" s="434"/>
      <c r="JL388" s="435"/>
      <c r="JM388" s="426"/>
      <c r="JN388" s="427"/>
      <c r="JO388" s="428"/>
      <c r="JP388" s="428"/>
      <c r="JQ388" s="429" t="str">
        <f>ADHB!KY388</f>
        <v/>
      </c>
      <c r="JR388" s="429"/>
      <c r="JS388" s="429"/>
      <c r="JT388" s="430"/>
      <c r="JU388" s="429"/>
      <c r="JV388" s="429"/>
      <c r="JW388" s="429"/>
      <c r="JX388" s="429"/>
      <c r="JY388" s="429"/>
      <c r="JZ388" s="430"/>
      <c r="KA388" s="433"/>
      <c r="KB388" s="434"/>
      <c r="KC388" s="435"/>
      <c r="KD388" s="426"/>
      <c r="KE388" s="427"/>
      <c r="KF388" s="428"/>
      <c r="KG388" s="428"/>
      <c r="KH388" s="429" t="str">
        <f>ADHB!LP388</f>
        <v/>
      </c>
      <c r="KI388" s="429"/>
      <c r="KJ388" s="429"/>
      <c r="KK388" s="430"/>
      <c r="KL388" s="429"/>
      <c r="KM388" s="429"/>
      <c r="KN388" s="429"/>
      <c r="KO388" s="429"/>
      <c r="KP388" s="429"/>
      <c r="KQ388" s="430"/>
      <c r="KR388" s="433"/>
      <c r="KS388" s="434"/>
      <c r="KT388" s="435"/>
      <c r="KU388" s="436"/>
    </row>
    <row r="389" ht="15.75" hidden="1" customHeight="1">
      <c r="A389" s="426"/>
      <c r="B389" s="427"/>
      <c r="C389" s="428"/>
      <c r="D389" s="428"/>
      <c r="E389" s="429" t="str">
        <f>ADHB!E389</f>
        <v/>
      </c>
      <c r="F389" s="429"/>
      <c r="G389" s="429"/>
      <c r="H389" s="430"/>
      <c r="I389" s="429"/>
      <c r="J389" s="429"/>
      <c r="K389" s="429"/>
      <c r="L389" s="429"/>
      <c r="M389" s="429"/>
      <c r="N389" s="430"/>
      <c r="O389" s="433"/>
      <c r="P389" s="434"/>
      <c r="Q389" s="435"/>
      <c r="R389" s="426"/>
      <c r="S389" s="427"/>
      <c r="T389" s="428"/>
      <c r="U389" s="428"/>
      <c r="V389" s="429" t="str">
        <f>ADHB!V389</f>
        <v/>
      </c>
      <c r="W389" s="429"/>
      <c r="X389" s="429"/>
      <c r="Y389" s="430"/>
      <c r="Z389" s="429"/>
      <c r="AA389" s="429"/>
      <c r="AB389" s="429"/>
      <c r="AC389" s="429"/>
      <c r="AD389" s="429"/>
      <c r="AE389" s="430"/>
      <c r="AF389" s="433"/>
      <c r="AG389" s="434"/>
      <c r="AH389" s="435"/>
      <c r="AI389" s="426"/>
      <c r="AJ389" s="427"/>
      <c r="AK389" s="428"/>
      <c r="AL389" s="428"/>
      <c r="AM389" s="429" t="str">
        <f>ADHB!AM389</f>
        <v/>
      </c>
      <c r="AN389" s="429"/>
      <c r="AO389" s="429"/>
      <c r="AP389" s="430"/>
      <c r="AQ389" s="429"/>
      <c r="AR389" s="429"/>
      <c r="AS389" s="429"/>
      <c r="AT389" s="429"/>
      <c r="AU389" s="429"/>
      <c r="AV389" s="430"/>
      <c r="AW389" s="433"/>
      <c r="AX389" s="434"/>
      <c r="AY389" s="435"/>
      <c r="AZ389" s="426"/>
      <c r="BA389" s="427"/>
      <c r="BB389" s="428"/>
      <c r="BC389" s="428"/>
      <c r="BD389" s="429" t="str">
        <f>ADHB!BD389</f>
        <v/>
      </c>
      <c r="BE389" s="429"/>
      <c r="BF389" s="429"/>
      <c r="BG389" s="430"/>
      <c r="BH389" s="429"/>
      <c r="BI389" s="429"/>
      <c r="BJ389" s="429"/>
      <c r="BK389" s="429"/>
      <c r="BL389" s="429"/>
      <c r="BM389" s="430"/>
      <c r="BN389" s="433"/>
      <c r="BO389" s="434"/>
      <c r="BP389" s="435"/>
      <c r="BQ389" s="426"/>
      <c r="BR389" s="427"/>
      <c r="BS389" s="428"/>
      <c r="BT389" s="428"/>
      <c r="BU389" s="429" t="str">
        <f>ADHB!BU389</f>
        <v/>
      </c>
      <c r="BV389" s="429"/>
      <c r="BW389" s="429"/>
      <c r="BX389" s="430"/>
      <c r="BY389" s="429"/>
      <c r="BZ389" s="429"/>
      <c r="CA389" s="429"/>
      <c r="CB389" s="429"/>
      <c r="CC389" s="429"/>
      <c r="CD389" s="430"/>
      <c r="CE389" s="433"/>
      <c r="CF389" s="434"/>
      <c r="CG389" s="435"/>
      <c r="CH389" s="426"/>
      <c r="CI389" s="427"/>
      <c r="CJ389" s="428"/>
      <c r="CK389" s="428"/>
      <c r="CL389" s="429" t="str">
        <f>ADHB!CL389</f>
        <v/>
      </c>
      <c r="CM389" s="429"/>
      <c r="CN389" s="429"/>
      <c r="CO389" s="430"/>
      <c r="CP389" s="429"/>
      <c r="CQ389" s="429"/>
      <c r="CR389" s="429"/>
      <c r="CS389" s="429"/>
      <c r="CT389" s="429"/>
      <c r="CU389" s="430"/>
      <c r="CV389" s="433"/>
      <c r="CW389" s="434"/>
      <c r="CX389" s="435"/>
      <c r="CY389" s="426"/>
      <c r="CZ389" s="427"/>
      <c r="DA389" s="428"/>
      <c r="DB389" s="428"/>
      <c r="DC389" s="429" t="str">
        <f>ADHB!DC389</f>
        <v/>
      </c>
      <c r="DD389" s="429"/>
      <c r="DE389" s="429"/>
      <c r="DF389" s="430"/>
      <c r="DG389" s="429"/>
      <c r="DH389" s="429"/>
      <c r="DI389" s="429"/>
      <c r="DJ389" s="429"/>
      <c r="DK389" s="429"/>
      <c r="DL389" s="430"/>
      <c r="DM389" s="433"/>
      <c r="DN389" s="434"/>
      <c r="DO389" s="435"/>
      <c r="DP389" s="426"/>
      <c r="DQ389" s="427"/>
      <c r="DR389" s="428"/>
      <c r="DS389" s="428"/>
      <c r="DT389" s="429" t="str">
        <f>ADHB!DT389</f>
        <v/>
      </c>
      <c r="DU389" s="429"/>
      <c r="DV389" s="429"/>
      <c r="DW389" s="430"/>
      <c r="DX389" s="429"/>
      <c r="DY389" s="429"/>
      <c r="DZ389" s="429"/>
      <c r="EA389" s="429"/>
      <c r="EB389" s="429"/>
      <c r="EC389" s="430"/>
      <c r="ED389" s="433"/>
      <c r="EE389" s="434"/>
      <c r="EF389" s="435"/>
      <c r="EG389" s="426"/>
      <c r="EH389" s="427"/>
      <c r="EI389" s="428"/>
      <c r="EJ389" s="428"/>
      <c r="EK389" s="429" t="str">
        <f>ADHB!EK389</f>
        <v/>
      </c>
      <c r="EL389" s="429"/>
      <c r="EM389" s="429"/>
      <c r="EN389" s="430"/>
      <c r="EO389" s="429"/>
      <c r="EP389" s="429"/>
      <c r="EQ389" s="429"/>
      <c r="ER389" s="429"/>
      <c r="ES389" s="429"/>
      <c r="ET389" s="430"/>
      <c r="EU389" s="433"/>
      <c r="EV389" s="434"/>
      <c r="EW389" s="435"/>
      <c r="EX389" s="426"/>
      <c r="EY389" s="427"/>
      <c r="EZ389" s="428"/>
      <c r="FA389" s="428"/>
      <c r="FB389" s="429" t="str">
        <f>ADHB!FB389</f>
        <v/>
      </c>
      <c r="FC389" s="429"/>
      <c r="FD389" s="429"/>
      <c r="FE389" s="430"/>
      <c r="FF389" s="429"/>
      <c r="FG389" s="429"/>
      <c r="FH389" s="429"/>
      <c r="FI389" s="429"/>
      <c r="FJ389" s="429"/>
      <c r="FK389" s="430"/>
      <c r="FL389" s="433"/>
      <c r="FM389" s="434"/>
      <c r="FN389" s="435"/>
      <c r="FO389" s="426"/>
      <c r="FP389" s="427"/>
      <c r="FQ389" s="428"/>
      <c r="FR389" s="428"/>
      <c r="FS389" s="429" t="str">
        <f>ADHB!FS389</f>
        <v/>
      </c>
      <c r="FT389" s="429"/>
      <c r="FU389" s="429"/>
      <c r="FV389" s="430"/>
      <c r="FW389" s="429"/>
      <c r="FX389" s="429"/>
      <c r="FY389" s="429"/>
      <c r="FZ389" s="429"/>
      <c r="GA389" s="429"/>
      <c r="GB389" s="430"/>
      <c r="GC389" s="433"/>
      <c r="GD389" s="434"/>
      <c r="GE389" s="435"/>
      <c r="GF389" s="426"/>
      <c r="GG389" s="427"/>
      <c r="GH389" s="428"/>
      <c r="GI389" s="428"/>
      <c r="GJ389" s="429" t="str">
        <f>ADHB!GJ389</f>
        <v/>
      </c>
      <c r="GK389" s="429"/>
      <c r="GL389" s="429"/>
      <c r="GM389" s="430"/>
      <c r="GN389" s="429"/>
      <c r="GO389" s="429"/>
      <c r="GP389" s="429"/>
      <c r="GQ389" s="429"/>
      <c r="GR389" s="429"/>
      <c r="GS389" s="430"/>
      <c r="GT389" s="433"/>
      <c r="GU389" s="434"/>
      <c r="GV389" s="435"/>
      <c r="GW389" s="426"/>
      <c r="GX389" s="427"/>
      <c r="GY389" s="428"/>
      <c r="GZ389" s="428"/>
      <c r="HA389" s="429" t="str">
        <f>ADHB!HA389</f>
        <v/>
      </c>
      <c r="HB389" s="429"/>
      <c r="HC389" s="429"/>
      <c r="HD389" s="430"/>
      <c r="HE389" s="429"/>
      <c r="HF389" s="429"/>
      <c r="HG389" s="429"/>
      <c r="HH389" s="429"/>
      <c r="HI389" s="429"/>
      <c r="HJ389" s="430"/>
      <c r="HK389" s="433"/>
      <c r="HL389" s="434"/>
      <c r="HM389" s="435"/>
      <c r="HN389" s="426"/>
      <c r="HO389" s="427"/>
      <c r="HP389" s="428"/>
      <c r="HQ389" s="428"/>
      <c r="HR389" s="429" t="str">
        <f>ADHB!HR389</f>
        <v/>
      </c>
      <c r="HS389" s="429"/>
      <c r="HT389" s="429"/>
      <c r="HU389" s="430"/>
      <c r="HV389" s="429"/>
      <c r="HW389" s="429"/>
      <c r="HX389" s="429"/>
      <c r="HY389" s="429"/>
      <c r="HZ389" s="429"/>
      <c r="IA389" s="430"/>
      <c r="IB389" s="433"/>
      <c r="IC389" s="434"/>
      <c r="ID389" s="435"/>
      <c r="IE389" s="426"/>
      <c r="IF389" s="427"/>
      <c r="IG389" s="428"/>
      <c r="IH389" s="428"/>
      <c r="II389" s="429" t="str">
        <f>ADHB!II389</f>
        <v/>
      </c>
      <c r="IJ389" s="429"/>
      <c r="IK389" s="429"/>
      <c r="IL389" s="430"/>
      <c r="IM389" s="429"/>
      <c r="IN389" s="429"/>
      <c r="IO389" s="429"/>
      <c r="IP389" s="429"/>
      <c r="IQ389" s="429"/>
      <c r="IR389" s="430"/>
      <c r="IS389" s="433"/>
      <c r="IT389" s="434"/>
      <c r="IU389" s="435"/>
      <c r="IV389" s="426"/>
      <c r="IW389" s="427"/>
      <c r="IX389" s="428"/>
      <c r="IY389" s="428"/>
      <c r="IZ389" s="429" t="str">
        <f>ADHB!IZ389</f>
        <v/>
      </c>
      <c r="JA389" s="429"/>
      <c r="JB389" s="429"/>
      <c r="JC389" s="430"/>
      <c r="JD389" s="429"/>
      <c r="JE389" s="429"/>
      <c r="JF389" s="429"/>
      <c r="JG389" s="429"/>
      <c r="JH389" s="429"/>
      <c r="JI389" s="430"/>
      <c r="JJ389" s="433"/>
      <c r="JK389" s="434"/>
      <c r="JL389" s="435"/>
      <c r="JM389" s="426"/>
      <c r="JN389" s="427"/>
      <c r="JO389" s="428"/>
      <c r="JP389" s="428"/>
      <c r="JQ389" s="429" t="str">
        <f>ADHB!KY389</f>
        <v/>
      </c>
      <c r="JR389" s="429"/>
      <c r="JS389" s="429"/>
      <c r="JT389" s="430"/>
      <c r="JU389" s="429"/>
      <c r="JV389" s="429"/>
      <c r="JW389" s="429"/>
      <c r="JX389" s="429"/>
      <c r="JY389" s="429"/>
      <c r="JZ389" s="430"/>
      <c r="KA389" s="433"/>
      <c r="KB389" s="434"/>
      <c r="KC389" s="435"/>
      <c r="KD389" s="426"/>
      <c r="KE389" s="427"/>
      <c r="KF389" s="428"/>
      <c r="KG389" s="428"/>
      <c r="KH389" s="429" t="str">
        <f>ADHB!LP389</f>
        <v/>
      </c>
      <c r="KI389" s="429"/>
      <c r="KJ389" s="429"/>
      <c r="KK389" s="430"/>
      <c r="KL389" s="429"/>
      <c r="KM389" s="429"/>
      <c r="KN389" s="429"/>
      <c r="KO389" s="429"/>
      <c r="KP389" s="429"/>
      <c r="KQ389" s="430"/>
      <c r="KR389" s="433"/>
      <c r="KS389" s="434"/>
      <c r="KT389" s="435"/>
      <c r="KU389" s="436"/>
    </row>
    <row r="390" ht="15.75" hidden="1" customHeight="1">
      <c r="A390" s="426"/>
      <c r="B390" s="427"/>
      <c r="C390" s="428"/>
      <c r="D390" s="428"/>
      <c r="E390" s="429" t="str">
        <f>ADHB!E390</f>
        <v/>
      </c>
      <c r="F390" s="429"/>
      <c r="G390" s="429"/>
      <c r="H390" s="430"/>
      <c r="I390" s="429"/>
      <c r="J390" s="429"/>
      <c r="K390" s="429"/>
      <c r="L390" s="429"/>
      <c r="M390" s="429"/>
      <c r="N390" s="430"/>
      <c r="O390" s="433"/>
      <c r="P390" s="434"/>
      <c r="Q390" s="435"/>
      <c r="R390" s="426"/>
      <c r="S390" s="427"/>
      <c r="T390" s="428"/>
      <c r="U390" s="428"/>
      <c r="V390" s="429" t="str">
        <f>ADHB!V390</f>
        <v/>
      </c>
      <c r="W390" s="429"/>
      <c r="X390" s="429"/>
      <c r="Y390" s="430"/>
      <c r="Z390" s="429"/>
      <c r="AA390" s="429"/>
      <c r="AB390" s="429"/>
      <c r="AC390" s="429"/>
      <c r="AD390" s="429"/>
      <c r="AE390" s="430"/>
      <c r="AF390" s="433"/>
      <c r="AG390" s="434"/>
      <c r="AH390" s="435"/>
      <c r="AI390" s="426"/>
      <c r="AJ390" s="427"/>
      <c r="AK390" s="428"/>
      <c r="AL390" s="428"/>
      <c r="AM390" s="429" t="str">
        <f>ADHB!AM390</f>
        <v/>
      </c>
      <c r="AN390" s="429"/>
      <c r="AO390" s="429"/>
      <c r="AP390" s="430"/>
      <c r="AQ390" s="429"/>
      <c r="AR390" s="429"/>
      <c r="AS390" s="429"/>
      <c r="AT390" s="429"/>
      <c r="AU390" s="429"/>
      <c r="AV390" s="430"/>
      <c r="AW390" s="433"/>
      <c r="AX390" s="434"/>
      <c r="AY390" s="435"/>
      <c r="AZ390" s="426"/>
      <c r="BA390" s="427"/>
      <c r="BB390" s="428"/>
      <c r="BC390" s="428"/>
      <c r="BD390" s="429" t="str">
        <f>ADHB!BD390</f>
        <v/>
      </c>
      <c r="BE390" s="429"/>
      <c r="BF390" s="429"/>
      <c r="BG390" s="430"/>
      <c r="BH390" s="429"/>
      <c r="BI390" s="429"/>
      <c r="BJ390" s="429"/>
      <c r="BK390" s="429"/>
      <c r="BL390" s="429"/>
      <c r="BM390" s="430"/>
      <c r="BN390" s="433"/>
      <c r="BO390" s="434"/>
      <c r="BP390" s="435"/>
      <c r="BQ390" s="426"/>
      <c r="BR390" s="427"/>
      <c r="BS390" s="428"/>
      <c r="BT390" s="428"/>
      <c r="BU390" s="429" t="str">
        <f>ADHB!BU390</f>
        <v/>
      </c>
      <c r="BV390" s="429"/>
      <c r="BW390" s="429"/>
      <c r="BX390" s="430"/>
      <c r="BY390" s="429"/>
      <c r="BZ390" s="429"/>
      <c r="CA390" s="429"/>
      <c r="CB390" s="429"/>
      <c r="CC390" s="429"/>
      <c r="CD390" s="430"/>
      <c r="CE390" s="433"/>
      <c r="CF390" s="434"/>
      <c r="CG390" s="435"/>
      <c r="CH390" s="426"/>
      <c r="CI390" s="427"/>
      <c r="CJ390" s="428"/>
      <c r="CK390" s="428"/>
      <c r="CL390" s="429" t="str">
        <f>ADHB!CL390</f>
        <v/>
      </c>
      <c r="CM390" s="429"/>
      <c r="CN390" s="429"/>
      <c r="CO390" s="430"/>
      <c r="CP390" s="429"/>
      <c r="CQ390" s="429"/>
      <c r="CR390" s="429"/>
      <c r="CS390" s="429"/>
      <c r="CT390" s="429"/>
      <c r="CU390" s="430"/>
      <c r="CV390" s="433"/>
      <c r="CW390" s="434"/>
      <c r="CX390" s="435"/>
      <c r="CY390" s="426"/>
      <c r="CZ390" s="427"/>
      <c r="DA390" s="428"/>
      <c r="DB390" s="428"/>
      <c r="DC390" s="429" t="str">
        <f>ADHB!DC390</f>
        <v/>
      </c>
      <c r="DD390" s="429"/>
      <c r="DE390" s="429"/>
      <c r="DF390" s="430"/>
      <c r="DG390" s="429"/>
      <c r="DH390" s="429"/>
      <c r="DI390" s="429"/>
      <c r="DJ390" s="429"/>
      <c r="DK390" s="429"/>
      <c r="DL390" s="430"/>
      <c r="DM390" s="433"/>
      <c r="DN390" s="434"/>
      <c r="DO390" s="435"/>
      <c r="DP390" s="426"/>
      <c r="DQ390" s="427"/>
      <c r="DR390" s="428"/>
      <c r="DS390" s="428"/>
      <c r="DT390" s="429" t="str">
        <f>ADHB!DT390</f>
        <v/>
      </c>
      <c r="DU390" s="429"/>
      <c r="DV390" s="429"/>
      <c r="DW390" s="430"/>
      <c r="DX390" s="429"/>
      <c r="DY390" s="429"/>
      <c r="DZ390" s="429"/>
      <c r="EA390" s="429"/>
      <c r="EB390" s="429"/>
      <c r="EC390" s="430"/>
      <c r="ED390" s="433"/>
      <c r="EE390" s="434"/>
      <c r="EF390" s="435"/>
      <c r="EG390" s="426"/>
      <c r="EH390" s="427"/>
      <c r="EI390" s="428"/>
      <c r="EJ390" s="428"/>
      <c r="EK390" s="429" t="str">
        <f>ADHB!EK390</f>
        <v/>
      </c>
      <c r="EL390" s="429"/>
      <c r="EM390" s="429"/>
      <c r="EN390" s="430"/>
      <c r="EO390" s="429"/>
      <c r="EP390" s="429"/>
      <c r="EQ390" s="429"/>
      <c r="ER390" s="429"/>
      <c r="ES390" s="429"/>
      <c r="ET390" s="430"/>
      <c r="EU390" s="433"/>
      <c r="EV390" s="434"/>
      <c r="EW390" s="435"/>
      <c r="EX390" s="426"/>
      <c r="EY390" s="427"/>
      <c r="EZ390" s="428"/>
      <c r="FA390" s="428"/>
      <c r="FB390" s="429" t="str">
        <f>ADHB!FB390</f>
        <v/>
      </c>
      <c r="FC390" s="429"/>
      <c r="FD390" s="429"/>
      <c r="FE390" s="430"/>
      <c r="FF390" s="429"/>
      <c r="FG390" s="429"/>
      <c r="FH390" s="429"/>
      <c r="FI390" s="429"/>
      <c r="FJ390" s="429"/>
      <c r="FK390" s="430"/>
      <c r="FL390" s="433"/>
      <c r="FM390" s="434"/>
      <c r="FN390" s="435"/>
      <c r="FO390" s="426"/>
      <c r="FP390" s="427"/>
      <c r="FQ390" s="428"/>
      <c r="FR390" s="428"/>
      <c r="FS390" s="429" t="str">
        <f>ADHB!FS390</f>
        <v/>
      </c>
      <c r="FT390" s="429"/>
      <c r="FU390" s="429"/>
      <c r="FV390" s="430"/>
      <c r="FW390" s="429"/>
      <c r="FX390" s="429"/>
      <c r="FY390" s="429"/>
      <c r="FZ390" s="429"/>
      <c r="GA390" s="429"/>
      <c r="GB390" s="430"/>
      <c r="GC390" s="433"/>
      <c r="GD390" s="434"/>
      <c r="GE390" s="435"/>
      <c r="GF390" s="426"/>
      <c r="GG390" s="427"/>
      <c r="GH390" s="428"/>
      <c r="GI390" s="428"/>
      <c r="GJ390" s="429" t="str">
        <f>ADHB!GJ390</f>
        <v/>
      </c>
      <c r="GK390" s="429"/>
      <c r="GL390" s="429"/>
      <c r="GM390" s="430"/>
      <c r="GN390" s="429"/>
      <c r="GO390" s="429"/>
      <c r="GP390" s="429"/>
      <c r="GQ390" s="429"/>
      <c r="GR390" s="429"/>
      <c r="GS390" s="430"/>
      <c r="GT390" s="433"/>
      <c r="GU390" s="434"/>
      <c r="GV390" s="435"/>
      <c r="GW390" s="426"/>
      <c r="GX390" s="427"/>
      <c r="GY390" s="428"/>
      <c r="GZ390" s="428"/>
      <c r="HA390" s="429" t="str">
        <f>ADHB!HA390</f>
        <v/>
      </c>
      <c r="HB390" s="429"/>
      <c r="HC390" s="429"/>
      <c r="HD390" s="430"/>
      <c r="HE390" s="429"/>
      <c r="HF390" s="429"/>
      <c r="HG390" s="429"/>
      <c r="HH390" s="429"/>
      <c r="HI390" s="429"/>
      <c r="HJ390" s="430"/>
      <c r="HK390" s="433"/>
      <c r="HL390" s="434"/>
      <c r="HM390" s="435"/>
      <c r="HN390" s="426"/>
      <c r="HO390" s="427"/>
      <c r="HP390" s="428"/>
      <c r="HQ390" s="428"/>
      <c r="HR390" s="429" t="str">
        <f>ADHB!HR390</f>
        <v/>
      </c>
      <c r="HS390" s="429"/>
      <c r="HT390" s="429"/>
      <c r="HU390" s="430"/>
      <c r="HV390" s="429"/>
      <c r="HW390" s="429"/>
      <c r="HX390" s="429"/>
      <c r="HY390" s="429"/>
      <c r="HZ390" s="429"/>
      <c r="IA390" s="430"/>
      <c r="IB390" s="433"/>
      <c r="IC390" s="434"/>
      <c r="ID390" s="435"/>
      <c r="IE390" s="426"/>
      <c r="IF390" s="427"/>
      <c r="IG390" s="428"/>
      <c r="IH390" s="428"/>
      <c r="II390" s="429" t="str">
        <f>ADHB!II390</f>
        <v/>
      </c>
      <c r="IJ390" s="429"/>
      <c r="IK390" s="429"/>
      <c r="IL390" s="430"/>
      <c r="IM390" s="429"/>
      <c r="IN390" s="429"/>
      <c r="IO390" s="429"/>
      <c r="IP390" s="429"/>
      <c r="IQ390" s="429"/>
      <c r="IR390" s="430"/>
      <c r="IS390" s="433"/>
      <c r="IT390" s="434"/>
      <c r="IU390" s="435"/>
      <c r="IV390" s="426"/>
      <c r="IW390" s="427"/>
      <c r="IX390" s="428"/>
      <c r="IY390" s="428"/>
      <c r="IZ390" s="429" t="str">
        <f>ADHB!IZ390</f>
        <v/>
      </c>
      <c r="JA390" s="429"/>
      <c r="JB390" s="429"/>
      <c r="JC390" s="430"/>
      <c r="JD390" s="429"/>
      <c r="JE390" s="429"/>
      <c r="JF390" s="429"/>
      <c r="JG390" s="429"/>
      <c r="JH390" s="429"/>
      <c r="JI390" s="430"/>
      <c r="JJ390" s="433"/>
      <c r="JK390" s="434"/>
      <c r="JL390" s="435"/>
      <c r="JM390" s="426"/>
      <c r="JN390" s="427"/>
      <c r="JO390" s="428"/>
      <c r="JP390" s="428"/>
      <c r="JQ390" s="429" t="str">
        <f>ADHB!KY390</f>
        <v/>
      </c>
      <c r="JR390" s="429"/>
      <c r="JS390" s="429"/>
      <c r="JT390" s="430"/>
      <c r="JU390" s="429"/>
      <c r="JV390" s="429"/>
      <c r="JW390" s="429"/>
      <c r="JX390" s="429"/>
      <c r="JY390" s="429"/>
      <c r="JZ390" s="430"/>
      <c r="KA390" s="433"/>
      <c r="KB390" s="434"/>
      <c r="KC390" s="435"/>
      <c r="KD390" s="426"/>
      <c r="KE390" s="427"/>
      <c r="KF390" s="428"/>
      <c r="KG390" s="428"/>
      <c r="KH390" s="429" t="str">
        <f>ADHB!LP390</f>
        <v/>
      </c>
      <c r="KI390" s="429"/>
      <c r="KJ390" s="429"/>
      <c r="KK390" s="430"/>
      <c r="KL390" s="429"/>
      <c r="KM390" s="429"/>
      <c r="KN390" s="429"/>
      <c r="KO390" s="429"/>
      <c r="KP390" s="429"/>
      <c r="KQ390" s="430"/>
      <c r="KR390" s="433"/>
      <c r="KS390" s="434"/>
      <c r="KT390" s="435"/>
      <c r="KU390" s="436"/>
    </row>
    <row r="391" ht="15.75" hidden="1" customHeight="1">
      <c r="A391" s="426"/>
      <c r="B391" s="427"/>
      <c r="C391" s="428"/>
      <c r="D391" s="428"/>
      <c r="E391" s="429" t="str">
        <f>ADHB!E391</f>
        <v/>
      </c>
      <c r="F391" s="429"/>
      <c r="G391" s="429"/>
      <c r="H391" s="430"/>
      <c r="I391" s="429"/>
      <c r="J391" s="429"/>
      <c r="K391" s="429"/>
      <c r="L391" s="429"/>
      <c r="M391" s="429"/>
      <c r="N391" s="430"/>
      <c r="O391" s="433"/>
      <c r="P391" s="434"/>
      <c r="Q391" s="435"/>
      <c r="R391" s="426"/>
      <c r="S391" s="427"/>
      <c r="T391" s="428"/>
      <c r="U391" s="428"/>
      <c r="V391" s="429" t="str">
        <f>ADHB!V391</f>
        <v/>
      </c>
      <c r="W391" s="429"/>
      <c r="X391" s="429"/>
      <c r="Y391" s="430"/>
      <c r="Z391" s="429"/>
      <c r="AA391" s="429"/>
      <c r="AB391" s="429"/>
      <c r="AC391" s="429"/>
      <c r="AD391" s="429"/>
      <c r="AE391" s="430"/>
      <c r="AF391" s="433"/>
      <c r="AG391" s="434"/>
      <c r="AH391" s="435"/>
      <c r="AI391" s="426"/>
      <c r="AJ391" s="427"/>
      <c r="AK391" s="428"/>
      <c r="AL391" s="428"/>
      <c r="AM391" s="429" t="str">
        <f>ADHB!AM391</f>
        <v/>
      </c>
      <c r="AN391" s="429"/>
      <c r="AO391" s="429"/>
      <c r="AP391" s="430"/>
      <c r="AQ391" s="429"/>
      <c r="AR391" s="429"/>
      <c r="AS391" s="429"/>
      <c r="AT391" s="429"/>
      <c r="AU391" s="429"/>
      <c r="AV391" s="430"/>
      <c r="AW391" s="433"/>
      <c r="AX391" s="434"/>
      <c r="AY391" s="435"/>
      <c r="AZ391" s="426"/>
      <c r="BA391" s="427"/>
      <c r="BB391" s="428"/>
      <c r="BC391" s="428"/>
      <c r="BD391" s="429" t="str">
        <f>ADHB!BD391</f>
        <v/>
      </c>
      <c r="BE391" s="429"/>
      <c r="BF391" s="429"/>
      <c r="BG391" s="430"/>
      <c r="BH391" s="429"/>
      <c r="BI391" s="429"/>
      <c r="BJ391" s="429"/>
      <c r="BK391" s="429"/>
      <c r="BL391" s="429"/>
      <c r="BM391" s="430"/>
      <c r="BN391" s="433"/>
      <c r="BO391" s="434"/>
      <c r="BP391" s="435"/>
      <c r="BQ391" s="426"/>
      <c r="BR391" s="427"/>
      <c r="BS391" s="428"/>
      <c r="BT391" s="428"/>
      <c r="BU391" s="429" t="str">
        <f>ADHB!BU391</f>
        <v/>
      </c>
      <c r="BV391" s="429"/>
      <c r="BW391" s="429"/>
      <c r="BX391" s="430"/>
      <c r="BY391" s="429"/>
      <c r="BZ391" s="429"/>
      <c r="CA391" s="429"/>
      <c r="CB391" s="429"/>
      <c r="CC391" s="429"/>
      <c r="CD391" s="430"/>
      <c r="CE391" s="433"/>
      <c r="CF391" s="434"/>
      <c r="CG391" s="435"/>
      <c r="CH391" s="426"/>
      <c r="CI391" s="427"/>
      <c r="CJ391" s="428"/>
      <c r="CK391" s="428"/>
      <c r="CL391" s="429" t="str">
        <f>ADHB!CL391</f>
        <v/>
      </c>
      <c r="CM391" s="429"/>
      <c r="CN391" s="429"/>
      <c r="CO391" s="430"/>
      <c r="CP391" s="429"/>
      <c r="CQ391" s="429"/>
      <c r="CR391" s="429"/>
      <c r="CS391" s="429"/>
      <c r="CT391" s="429"/>
      <c r="CU391" s="430"/>
      <c r="CV391" s="433"/>
      <c r="CW391" s="434"/>
      <c r="CX391" s="435"/>
      <c r="CY391" s="426"/>
      <c r="CZ391" s="427"/>
      <c r="DA391" s="428"/>
      <c r="DB391" s="428"/>
      <c r="DC391" s="429" t="str">
        <f>ADHB!DC391</f>
        <v/>
      </c>
      <c r="DD391" s="429"/>
      <c r="DE391" s="429"/>
      <c r="DF391" s="430"/>
      <c r="DG391" s="429"/>
      <c r="DH391" s="429"/>
      <c r="DI391" s="429"/>
      <c r="DJ391" s="429"/>
      <c r="DK391" s="429"/>
      <c r="DL391" s="430"/>
      <c r="DM391" s="433"/>
      <c r="DN391" s="434"/>
      <c r="DO391" s="435"/>
      <c r="DP391" s="426"/>
      <c r="DQ391" s="427"/>
      <c r="DR391" s="428"/>
      <c r="DS391" s="428"/>
      <c r="DT391" s="429" t="str">
        <f>ADHB!DT391</f>
        <v/>
      </c>
      <c r="DU391" s="429"/>
      <c r="DV391" s="429"/>
      <c r="DW391" s="430"/>
      <c r="DX391" s="429"/>
      <c r="DY391" s="429"/>
      <c r="DZ391" s="429"/>
      <c r="EA391" s="429"/>
      <c r="EB391" s="429"/>
      <c r="EC391" s="430"/>
      <c r="ED391" s="433"/>
      <c r="EE391" s="434"/>
      <c r="EF391" s="435"/>
      <c r="EG391" s="426"/>
      <c r="EH391" s="427"/>
      <c r="EI391" s="428"/>
      <c r="EJ391" s="428"/>
      <c r="EK391" s="429" t="str">
        <f>ADHB!EK391</f>
        <v/>
      </c>
      <c r="EL391" s="429"/>
      <c r="EM391" s="429"/>
      <c r="EN391" s="430"/>
      <c r="EO391" s="429"/>
      <c r="EP391" s="429"/>
      <c r="EQ391" s="429"/>
      <c r="ER391" s="429"/>
      <c r="ES391" s="429"/>
      <c r="ET391" s="430"/>
      <c r="EU391" s="433"/>
      <c r="EV391" s="434"/>
      <c r="EW391" s="435"/>
      <c r="EX391" s="426"/>
      <c r="EY391" s="427"/>
      <c r="EZ391" s="428"/>
      <c r="FA391" s="428"/>
      <c r="FB391" s="429" t="str">
        <f>ADHB!FB391</f>
        <v/>
      </c>
      <c r="FC391" s="429"/>
      <c r="FD391" s="429"/>
      <c r="FE391" s="430"/>
      <c r="FF391" s="429"/>
      <c r="FG391" s="429"/>
      <c r="FH391" s="429"/>
      <c r="FI391" s="429"/>
      <c r="FJ391" s="429"/>
      <c r="FK391" s="430"/>
      <c r="FL391" s="433"/>
      <c r="FM391" s="434"/>
      <c r="FN391" s="435"/>
      <c r="FO391" s="426"/>
      <c r="FP391" s="427"/>
      <c r="FQ391" s="428"/>
      <c r="FR391" s="428"/>
      <c r="FS391" s="429" t="str">
        <f>ADHB!FS391</f>
        <v/>
      </c>
      <c r="FT391" s="429"/>
      <c r="FU391" s="429"/>
      <c r="FV391" s="430"/>
      <c r="FW391" s="429"/>
      <c r="FX391" s="429"/>
      <c r="FY391" s="429"/>
      <c r="FZ391" s="429"/>
      <c r="GA391" s="429"/>
      <c r="GB391" s="430"/>
      <c r="GC391" s="433"/>
      <c r="GD391" s="434"/>
      <c r="GE391" s="435"/>
      <c r="GF391" s="426"/>
      <c r="GG391" s="427"/>
      <c r="GH391" s="428"/>
      <c r="GI391" s="428"/>
      <c r="GJ391" s="429" t="str">
        <f>ADHB!GJ391</f>
        <v/>
      </c>
      <c r="GK391" s="429"/>
      <c r="GL391" s="429"/>
      <c r="GM391" s="430"/>
      <c r="GN391" s="429"/>
      <c r="GO391" s="429"/>
      <c r="GP391" s="429"/>
      <c r="GQ391" s="429"/>
      <c r="GR391" s="429"/>
      <c r="GS391" s="430"/>
      <c r="GT391" s="433"/>
      <c r="GU391" s="434"/>
      <c r="GV391" s="435"/>
      <c r="GW391" s="426"/>
      <c r="GX391" s="427"/>
      <c r="GY391" s="428"/>
      <c r="GZ391" s="428"/>
      <c r="HA391" s="429" t="str">
        <f>ADHB!HA391</f>
        <v/>
      </c>
      <c r="HB391" s="429"/>
      <c r="HC391" s="429"/>
      <c r="HD391" s="430"/>
      <c r="HE391" s="429"/>
      <c r="HF391" s="429"/>
      <c r="HG391" s="429"/>
      <c r="HH391" s="429"/>
      <c r="HI391" s="429"/>
      <c r="HJ391" s="430"/>
      <c r="HK391" s="433"/>
      <c r="HL391" s="434"/>
      <c r="HM391" s="435"/>
      <c r="HN391" s="426"/>
      <c r="HO391" s="427"/>
      <c r="HP391" s="428"/>
      <c r="HQ391" s="428"/>
      <c r="HR391" s="429" t="str">
        <f>ADHB!HR391</f>
        <v/>
      </c>
      <c r="HS391" s="429"/>
      <c r="HT391" s="429"/>
      <c r="HU391" s="430"/>
      <c r="HV391" s="429"/>
      <c r="HW391" s="429"/>
      <c r="HX391" s="429"/>
      <c r="HY391" s="429"/>
      <c r="HZ391" s="429"/>
      <c r="IA391" s="430"/>
      <c r="IB391" s="433"/>
      <c r="IC391" s="434"/>
      <c r="ID391" s="435"/>
      <c r="IE391" s="426"/>
      <c r="IF391" s="427"/>
      <c r="IG391" s="428"/>
      <c r="IH391" s="428"/>
      <c r="II391" s="429" t="str">
        <f>ADHB!II391</f>
        <v/>
      </c>
      <c r="IJ391" s="429"/>
      <c r="IK391" s="429"/>
      <c r="IL391" s="430"/>
      <c r="IM391" s="429"/>
      <c r="IN391" s="429"/>
      <c r="IO391" s="429"/>
      <c r="IP391" s="429"/>
      <c r="IQ391" s="429"/>
      <c r="IR391" s="430"/>
      <c r="IS391" s="433"/>
      <c r="IT391" s="434"/>
      <c r="IU391" s="435"/>
      <c r="IV391" s="426"/>
      <c r="IW391" s="427"/>
      <c r="IX391" s="428"/>
      <c r="IY391" s="428"/>
      <c r="IZ391" s="429" t="str">
        <f>ADHB!IZ391</f>
        <v/>
      </c>
      <c r="JA391" s="429"/>
      <c r="JB391" s="429"/>
      <c r="JC391" s="430"/>
      <c r="JD391" s="429"/>
      <c r="JE391" s="429"/>
      <c r="JF391" s="429"/>
      <c r="JG391" s="429"/>
      <c r="JH391" s="429"/>
      <c r="JI391" s="430"/>
      <c r="JJ391" s="433"/>
      <c r="JK391" s="434"/>
      <c r="JL391" s="435"/>
      <c r="JM391" s="426"/>
      <c r="JN391" s="427"/>
      <c r="JO391" s="428"/>
      <c r="JP391" s="428"/>
      <c r="JQ391" s="429" t="str">
        <f>ADHB!KY391</f>
        <v/>
      </c>
      <c r="JR391" s="429"/>
      <c r="JS391" s="429"/>
      <c r="JT391" s="430"/>
      <c r="JU391" s="429"/>
      <c r="JV391" s="429"/>
      <c r="JW391" s="429"/>
      <c r="JX391" s="429"/>
      <c r="JY391" s="429"/>
      <c r="JZ391" s="430"/>
      <c r="KA391" s="433"/>
      <c r="KB391" s="434"/>
      <c r="KC391" s="435"/>
      <c r="KD391" s="426"/>
      <c r="KE391" s="427"/>
      <c r="KF391" s="428"/>
      <c r="KG391" s="428"/>
      <c r="KH391" s="429" t="str">
        <f>ADHB!LP391</f>
        <v/>
      </c>
      <c r="KI391" s="429"/>
      <c r="KJ391" s="429"/>
      <c r="KK391" s="430"/>
      <c r="KL391" s="429"/>
      <c r="KM391" s="429"/>
      <c r="KN391" s="429"/>
      <c r="KO391" s="429"/>
      <c r="KP391" s="429"/>
      <c r="KQ391" s="430"/>
      <c r="KR391" s="433"/>
      <c r="KS391" s="434"/>
      <c r="KT391" s="435"/>
      <c r="KU391" s="436"/>
    </row>
    <row r="392" ht="15.75" hidden="1" customHeight="1">
      <c r="A392" s="426"/>
      <c r="B392" s="427"/>
      <c r="C392" s="428"/>
      <c r="D392" s="428"/>
      <c r="E392" s="429" t="str">
        <f>ADHB!E392</f>
        <v/>
      </c>
      <c r="F392" s="429"/>
      <c r="G392" s="429"/>
      <c r="H392" s="430"/>
      <c r="I392" s="429"/>
      <c r="J392" s="429"/>
      <c r="K392" s="429"/>
      <c r="L392" s="429"/>
      <c r="M392" s="429"/>
      <c r="N392" s="430"/>
      <c r="O392" s="433"/>
      <c r="P392" s="434"/>
      <c r="Q392" s="435"/>
      <c r="R392" s="426"/>
      <c r="S392" s="427"/>
      <c r="T392" s="428"/>
      <c r="U392" s="428"/>
      <c r="V392" s="429" t="str">
        <f>ADHB!V392</f>
        <v/>
      </c>
      <c r="W392" s="429"/>
      <c r="X392" s="429"/>
      <c r="Y392" s="430"/>
      <c r="Z392" s="429"/>
      <c r="AA392" s="429"/>
      <c r="AB392" s="429"/>
      <c r="AC392" s="429"/>
      <c r="AD392" s="429"/>
      <c r="AE392" s="430"/>
      <c r="AF392" s="433"/>
      <c r="AG392" s="434"/>
      <c r="AH392" s="435"/>
      <c r="AI392" s="426"/>
      <c r="AJ392" s="427"/>
      <c r="AK392" s="428"/>
      <c r="AL392" s="428"/>
      <c r="AM392" s="429" t="str">
        <f>ADHB!AM392</f>
        <v/>
      </c>
      <c r="AN392" s="429"/>
      <c r="AO392" s="429"/>
      <c r="AP392" s="430"/>
      <c r="AQ392" s="429"/>
      <c r="AR392" s="429"/>
      <c r="AS392" s="429"/>
      <c r="AT392" s="429"/>
      <c r="AU392" s="429"/>
      <c r="AV392" s="430"/>
      <c r="AW392" s="433"/>
      <c r="AX392" s="434"/>
      <c r="AY392" s="435"/>
      <c r="AZ392" s="426"/>
      <c r="BA392" s="427"/>
      <c r="BB392" s="428"/>
      <c r="BC392" s="428"/>
      <c r="BD392" s="429" t="str">
        <f>ADHB!BD392</f>
        <v/>
      </c>
      <c r="BE392" s="429"/>
      <c r="BF392" s="429"/>
      <c r="BG392" s="430"/>
      <c r="BH392" s="429"/>
      <c r="BI392" s="429"/>
      <c r="BJ392" s="429"/>
      <c r="BK392" s="429"/>
      <c r="BL392" s="429"/>
      <c r="BM392" s="430"/>
      <c r="BN392" s="433"/>
      <c r="BO392" s="434"/>
      <c r="BP392" s="435"/>
      <c r="BQ392" s="426"/>
      <c r="BR392" s="427"/>
      <c r="BS392" s="428"/>
      <c r="BT392" s="428"/>
      <c r="BU392" s="429" t="str">
        <f>ADHB!BU392</f>
        <v/>
      </c>
      <c r="BV392" s="429"/>
      <c r="BW392" s="429"/>
      <c r="BX392" s="430"/>
      <c r="BY392" s="429"/>
      <c r="BZ392" s="429"/>
      <c r="CA392" s="429"/>
      <c r="CB392" s="429"/>
      <c r="CC392" s="429"/>
      <c r="CD392" s="430"/>
      <c r="CE392" s="433"/>
      <c r="CF392" s="434"/>
      <c r="CG392" s="435"/>
      <c r="CH392" s="426"/>
      <c r="CI392" s="427"/>
      <c r="CJ392" s="428"/>
      <c r="CK392" s="428"/>
      <c r="CL392" s="429" t="str">
        <f>ADHB!CL392</f>
        <v/>
      </c>
      <c r="CM392" s="429"/>
      <c r="CN392" s="429"/>
      <c r="CO392" s="430"/>
      <c r="CP392" s="429"/>
      <c r="CQ392" s="429"/>
      <c r="CR392" s="429"/>
      <c r="CS392" s="429"/>
      <c r="CT392" s="429"/>
      <c r="CU392" s="430"/>
      <c r="CV392" s="433"/>
      <c r="CW392" s="434"/>
      <c r="CX392" s="435"/>
      <c r="CY392" s="426"/>
      <c r="CZ392" s="427"/>
      <c r="DA392" s="428"/>
      <c r="DB392" s="428"/>
      <c r="DC392" s="429" t="str">
        <f>ADHB!DC392</f>
        <v/>
      </c>
      <c r="DD392" s="429"/>
      <c r="DE392" s="429"/>
      <c r="DF392" s="430"/>
      <c r="DG392" s="429"/>
      <c r="DH392" s="429"/>
      <c r="DI392" s="429"/>
      <c r="DJ392" s="429"/>
      <c r="DK392" s="429"/>
      <c r="DL392" s="430"/>
      <c r="DM392" s="433"/>
      <c r="DN392" s="434"/>
      <c r="DO392" s="435"/>
      <c r="DP392" s="426"/>
      <c r="DQ392" s="427"/>
      <c r="DR392" s="428"/>
      <c r="DS392" s="428"/>
      <c r="DT392" s="429" t="str">
        <f>ADHB!DT392</f>
        <v/>
      </c>
      <c r="DU392" s="429"/>
      <c r="DV392" s="429"/>
      <c r="DW392" s="430"/>
      <c r="DX392" s="429"/>
      <c r="DY392" s="429"/>
      <c r="DZ392" s="429"/>
      <c r="EA392" s="429"/>
      <c r="EB392" s="429"/>
      <c r="EC392" s="430"/>
      <c r="ED392" s="433"/>
      <c r="EE392" s="434"/>
      <c r="EF392" s="435"/>
      <c r="EG392" s="426"/>
      <c r="EH392" s="427"/>
      <c r="EI392" s="428"/>
      <c r="EJ392" s="428"/>
      <c r="EK392" s="429" t="str">
        <f>ADHB!EK392</f>
        <v/>
      </c>
      <c r="EL392" s="429"/>
      <c r="EM392" s="429"/>
      <c r="EN392" s="430"/>
      <c r="EO392" s="429"/>
      <c r="EP392" s="429"/>
      <c r="EQ392" s="429"/>
      <c r="ER392" s="429"/>
      <c r="ES392" s="429"/>
      <c r="ET392" s="430"/>
      <c r="EU392" s="433"/>
      <c r="EV392" s="434"/>
      <c r="EW392" s="435"/>
      <c r="EX392" s="426"/>
      <c r="EY392" s="427"/>
      <c r="EZ392" s="428"/>
      <c r="FA392" s="428"/>
      <c r="FB392" s="429" t="str">
        <f>ADHB!FB392</f>
        <v/>
      </c>
      <c r="FC392" s="429"/>
      <c r="FD392" s="429"/>
      <c r="FE392" s="430"/>
      <c r="FF392" s="429"/>
      <c r="FG392" s="429"/>
      <c r="FH392" s="429"/>
      <c r="FI392" s="429"/>
      <c r="FJ392" s="429"/>
      <c r="FK392" s="430"/>
      <c r="FL392" s="433"/>
      <c r="FM392" s="434"/>
      <c r="FN392" s="435"/>
      <c r="FO392" s="426"/>
      <c r="FP392" s="427"/>
      <c r="FQ392" s="428"/>
      <c r="FR392" s="428"/>
      <c r="FS392" s="429" t="str">
        <f>ADHB!FS392</f>
        <v/>
      </c>
      <c r="FT392" s="429"/>
      <c r="FU392" s="429"/>
      <c r="FV392" s="430"/>
      <c r="FW392" s="429"/>
      <c r="FX392" s="429"/>
      <c r="FY392" s="429"/>
      <c r="FZ392" s="429"/>
      <c r="GA392" s="429"/>
      <c r="GB392" s="430"/>
      <c r="GC392" s="433"/>
      <c r="GD392" s="434"/>
      <c r="GE392" s="435"/>
      <c r="GF392" s="426"/>
      <c r="GG392" s="427"/>
      <c r="GH392" s="428"/>
      <c r="GI392" s="428"/>
      <c r="GJ392" s="429" t="str">
        <f>ADHB!GJ392</f>
        <v/>
      </c>
      <c r="GK392" s="429"/>
      <c r="GL392" s="429"/>
      <c r="GM392" s="430"/>
      <c r="GN392" s="429"/>
      <c r="GO392" s="429"/>
      <c r="GP392" s="429"/>
      <c r="GQ392" s="429"/>
      <c r="GR392" s="429"/>
      <c r="GS392" s="430"/>
      <c r="GT392" s="433"/>
      <c r="GU392" s="434"/>
      <c r="GV392" s="435"/>
      <c r="GW392" s="426"/>
      <c r="GX392" s="427"/>
      <c r="GY392" s="428"/>
      <c r="GZ392" s="428"/>
      <c r="HA392" s="429" t="str">
        <f>ADHB!HA392</f>
        <v/>
      </c>
      <c r="HB392" s="429"/>
      <c r="HC392" s="429"/>
      <c r="HD392" s="430"/>
      <c r="HE392" s="429"/>
      <c r="HF392" s="429"/>
      <c r="HG392" s="429"/>
      <c r="HH392" s="429"/>
      <c r="HI392" s="429"/>
      <c r="HJ392" s="430"/>
      <c r="HK392" s="433"/>
      <c r="HL392" s="434"/>
      <c r="HM392" s="435"/>
      <c r="HN392" s="426"/>
      <c r="HO392" s="427"/>
      <c r="HP392" s="428"/>
      <c r="HQ392" s="428"/>
      <c r="HR392" s="429" t="str">
        <f>ADHB!HR392</f>
        <v/>
      </c>
      <c r="HS392" s="429"/>
      <c r="HT392" s="429"/>
      <c r="HU392" s="430"/>
      <c r="HV392" s="429"/>
      <c r="HW392" s="429"/>
      <c r="HX392" s="429"/>
      <c r="HY392" s="429"/>
      <c r="HZ392" s="429"/>
      <c r="IA392" s="430"/>
      <c r="IB392" s="433"/>
      <c r="IC392" s="434"/>
      <c r="ID392" s="435"/>
      <c r="IE392" s="426"/>
      <c r="IF392" s="427"/>
      <c r="IG392" s="428"/>
      <c r="IH392" s="428"/>
      <c r="II392" s="429" t="str">
        <f>ADHB!II392</f>
        <v/>
      </c>
      <c r="IJ392" s="429"/>
      <c r="IK392" s="429"/>
      <c r="IL392" s="430"/>
      <c r="IM392" s="429"/>
      <c r="IN392" s="429"/>
      <c r="IO392" s="429"/>
      <c r="IP392" s="429"/>
      <c r="IQ392" s="429"/>
      <c r="IR392" s="430"/>
      <c r="IS392" s="433"/>
      <c r="IT392" s="434"/>
      <c r="IU392" s="435"/>
      <c r="IV392" s="426"/>
      <c r="IW392" s="427"/>
      <c r="IX392" s="428"/>
      <c r="IY392" s="428"/>
      <c r="IZ392" s="429" t="str">
        <f>ADHB!IZ392</f>
        <v/>
      </c>
      <c r="JA392" s="429"/>
      <c r="JB392" s="429"/>
      <c r="JC392" s="430"/>
      <c r="JD392" s="429"/>
      <c r="JE392" s="429"/>
      <c r="JF392" s="429"/>
      <c r="JG392" s="429"/>
      <c r="JH392" s="429"/>
      <c r="JI392" s="430"/>
      <c r="JJ392" s="433"/>
      <c r="JK392" s="434"/>
      <c r="JL392" s="435"/>
      <c r="JM392" s="426"/>
      <c r="JN392" s="427"/>
      <c r="JO392" s="428"/>
      <c r="JP392" s="428"/>
      <c r="JQ392" s="429" t="str">
        <f>ADHB!KY392</f>
        <v/>
      </c>
      <c r="JR392" s="429"/>
      <c r="JS392" s="429"/>
      <c r="JT392" s="430"/>
      <c r="JU392" s="429"/>
      <c r="JV392" s="429"/>
      <c r="JW392" s="429"/>
      <c r="JX392" s="429"/>
      <c r="JY392" s="429"/>
      <c r="JZ392" s="430"/>
      <c r="KA392" s="433"/>
      <c r="KB392" s="434"/>
      <c r="KC392" s="435"/>
      <c r="KD392" s="426"/>
      <c r="KE392" s="427"/>
      <c r="KF392" s="428"/>
      <c r="KG392" s="428"/>
      <c r="KH392" s="429" t="str">
        <f>ADHB!LP392</f>
        <v/>
      </c>
      <c r="KI392" s="429"/>
      <c r="KJ392" s="429"/>
      <c r="KK392" s="430"/>
      <c r="KL392" s="429"/>
      <c r="KM392" s="429"/>
      <c r="KN392" s="429"/>
      <c r="KO392" s="429"/>
      <c r="KP392" s="429"/>
      <c r="KQ392" s="430"/>
      <c r="KR392" s="433"/>
      <c r="KS392" s="434"/>
      <c r="KT392" s="435"/>
      <c r="KU392" s="436"/>
    </row>
    <row r="393" ht="15.75" hidden="1" customHeight="1">
      <c r="A393" s="426"/>
      <c r="B393" s="427"/>
      <c r="C393" s="428"/>
      <c r="D393" s="428"/>
      <c r="E393" s="429" t="str">
        <f>ADHB!E393</f>
        <v/>
      </c>
      <c r="F393" s="429"/>
      <c r="G393" s="429"/>
      <c r="H393" s="430"/>
      <c r="I393" s="429"/>
      <c r="J393" s="429"/>
      <c r="K393" s="429"/>
      <c r="L393" s="429"/>
      <c r="M393" s="429"/>
      <c r="N393" s="430"/>
      <c r="O393" s="433"/>
      <c r="P393" s="434"/>
      <c r="Q393" s="435"/>
      <c r="R393" s="426"/>
      <c r="S393" s="427"/>
      <c r="T393" s="428"/>
      <c r="U393" s="428"/>
      <c r="V393" s="429" t="str">
        <f>ADHB!V393</f>
        <v/>
      </c>
      <c r="W393" s="429"/>
      <c r="X393" s="429"/>
      <c r="Y393" s="430"/>
      <c r="Z393" s="429"/>
      <c r="AA393" s="429"/>
      <c r="AB393" s="429"/>
      <c r="AC393" s="429"/>
      <c r="AD393" s="429"/>
      <c r="AE393" s="430"/>
      <c r="AF393" s="433"/>
      <c r="AG393" s="434"/>
      <c r="AH393" s="435"/>
      <c r="AI393" s="426"/>
      <c r="AJ393" s="427"/>
      <c r="AK393" s="428"/>
      <c r="AL393" s="428"/>
      <c r="AM393" s="429" t="str">
        <f>ADHB!AM393</f>
        <v/>
      </c>
      <c r="AN393" s="429"/>
      <c r="AO393" s="429"/>
      <c r="AP393" s="430"/>
      <c r="AQ393" s="429"/>
      <c r="AR393" s="429"/>
      <c r="AS393" s="429"/>
      <c r="AT393" s="429"/>
      <c r="AU393" s="429"/>
      <c r="AV393" s="430"/>
      <c r="AW393" s="433"/>
      <c r="AX393" s="434"/>
      <c r="AY393" s="435"/>
      <c r="AZ393" s="426"/>
      <c r="BA393" s="427"/>
      <c r="BB393" s="428"/>
      <c r="BC393" s="428"/>
      <c r="BD393" s="429" t="str">
        <f>ADHB!BD393</f>
        <v/>
      </c>
      <c r="BE393" s="429"/>
      <c r="BF393" s="429"/>
      <c r="BG393" s="430"/>
      <c r="BH393" s="429"/>
      <c r="BI393" s="429"/>
      <c r="BJ393" s="429"/>
      <c r="BK393" s="429"/>
      <c r="BL393" s="429"/>
      <c r="BM393" s="430"/>
      <c r="BN393" s="433"/>
      <c r="BO393" s="434"/>
      <c r="BP393" s="435"/>
      <c r="BQ393" s="426"/>
      <c r="BR393" s="427"/>
      <c r="BS393" s="428"/>
      <c r="BT393" s="428"/>
      <c r="BU393" s="429" t="str">
        <f>ADHB!BU393</f>
        <v/>
      </c>
      <c r="BV393" s="429"/>
      <c r="BW393" s="429"/>
      <c r="BX393" s="430"/>
      <c r="BY393" s="429"/>
      <c r="BZ393" s="429"/>
      <c r="CA393" s="429"/>
      <c r="CB393" s="429"/>
      <c r="CC393" s="429"/>
      <c r="CD393" s="430"/>
      <c r="CE393" s="433"/>
      <c r="CF393" s="434"/>
      <c r="CG393" s="435"/>
      <c r="CH393" s="426"/>
      <c r="CI393" s="427"/>
      <c r="CJ393" s="428"/>
      <c r="CK393" s="428"/>
      <c r="CL393" s="429" t="str">
        <f>ADHB!CL393</f>
        <v/>
      </c>
      <c r="CM393" s="429"/>
      <c r="CN393" s="429"/>
      <c r="CO393" s="430"/>
      <c r="CP393" s="429"/>
      <c r="CQ393" s="429"/>
      <c r="CR393" s="429"/>
      <c r="CS393" s="429"/>
      <c r="CT393" s="429"/>
      <c r="CU393" s="430"/>
      <c r="CV393" s="433"/>
      <c r="CW393" s="434"/>
      <c r="CX393" s="435"/>
      <c r="CY393" s="426"/>
      <c r="CZ393" s="427"/>
      <c r="DA393" s="428"/>
      <c r="DB393" s="428"/>
      <c r="DC393" s="429" t="str">
        <f>ADHB!DC393</f>
        <v/>
      </c>
      <c r="DD393" s="429"/>
      <c r="DE393" s="429"/>
      <c r="DF393" s="430"/>
      <c r="DG393" s="429"/>
      <c r="DH393" s="429"/>
      <c r="DI393" s="429"/>
      <c r="DJ393" s="429"/>
      <c r="DK393" s="429"/>
      <c r="DL393" s="430"/>
      <c r="DM393" s="433"/>
      <c r="DN393" s="434"/>
      <c r="DO393" s="435"/>
      <c r="DP393" s="426"/>
      <c r="DQ393" s="427"/>
      <c r="DR393" s="428"/>
      <c r="DS393" s="428"/>
      <c r="DT393" s="429" t="str">
        <f>ADHB!DT393</f>
        <v/>
      </c>
      <c r="DU393" s="429"/>
      <c r="DV393" s="429"/>
      <c r="DW393" s="430"/>
      <c r="DX393" s="429"/>
      <c r="DY393" s="429"/>
      <c r="DZ393" s="429"/>
      <c r="EA393" s="429"/>
      <c r="EB393" s="429"/>
      <c r="EC393" s="430"/>
      <c r="ED393" s="433"/>
      <c r="EE393" s="434"/>
      <c r="EF393" s="435"/>
      <c r="EG393" s="426"/>
      <c r="EH393" s="427"/>
      <c r="EI393" s="428"/>
      <c r="EJ393" s="428"/>
      <c r="EK393" s="429" t="str">
        <f>ADHB!EK393</f>
        <v/>
      </c>
      <c r="EL393" s="429"/>
      <c r="EM393" s="429"/>
      <c r="EN393" s="430"/>
      <c r="EO393" s="429"/>
      <c r="EP393" s="429"/>
      <c r="EQ393" s="429"/>
      <c r="ER393" s="429"/>
      <c r="ES393" s="429"/>
      <c r="ET393" s="430"/>
      <c r="EU393" s="433"/>
      <c r="EV393" s="434"/>
      <c r="EW393" s="435"/>
      <c r="EX393" s="426"/>
      <c r="EY393" s="427"/>
      <c r="EZ393" s="428"/>
      <c r="FA393" s="428"/>
      <c r="FB393" s="429" t="str">
        <f>ADHB!FB393</f>
        <v/>
      </c>
      <c r="FC393" s="429"/>
      <c r="FD393" s="429"/>
      <c r="FE393" s="430"/>
      <c r="FF393" s="429"/>
      <c r="FG393" s="429"/>
      <c r="FH393" s="429"/>
      <c r="FI393" s="429"/>
      <c r="FJ393" s="429"/>
      <c r="FK393" s="430"/>
      <c r="FL393" s="433"/>
      <c r="FM393" s="434"/>
      <c r="FN393" s="435"/>
      <c r="FO393" s="426"/>
      <c r="FP393" s="427"/>
      <c r="FQ393" s="428"/>
      <c r="FR393" s="428"/>
      <c r="FS393" s="429" t="str">
        <f>ADHB!FS393</f>
        <v/>
      </c>
      <c r="FT393" s="429"/>
      <c r="FU393" s="429"/>
      <c r="FV393" s="430"/>
      <c r="FW393" s="429"/>
      <c r="FX393" s="429"/>
      <c r="FY393" s="429"/>
      <c r="FZ393" s="429"/>
      <c r="GA393" s="429"/>
      <c r="GB393" s="430"/>
      <c r="GC393" s="433"/>
      <c r="GD393" s="434"/>
      <c r="GE393" s="435"/>
      <c r="GF393" s="426"/>
      <c r="GG393" s="427"/>
      <c r="GH393" s="428"/>
      <c r="GI393" s="428"/>
      <c r="GJ393" s="429" t="str">
        <f>ADHB!GJ393</f>
        <v/>
      </c>
      <c r="GK393" s="429"/>
      <c r="GL393" s="429"/>
      <c r="GM393" s="430"/>
      <c r="GN393" s="429"/>
      <c r="GO393" s="429"/>
      <c r="GP393" s="429"/>
      <c r="GQ393" s="429"/>
      <c r="GR393" s="429"/>
      <c r="GS393" s="430"/>
      <c r="GT393" s="433"/>
      <c r="GU393" s="434"/>
      <c r="GV393" s="435"/>
      <c r="GW393" s="426"/>
      <c r="GX393" s="427"/>
      <c r="GY393" s="428"/>
      <c r="GZ393" s="428"/>
      <c r="HA393" s="429" t="str">
        <f>ADHB!HA393</f>
        <v/>
      </c>
      <c r="HB393" s="429"/>
      <c r="HC393" s="429"/>
      <c r="HD393" s="430"/>
      <c r="HE393" s="429"/>
      <c r="HF393" s="429"/>
      <c r="HG393" s="429"/>
      <c r="HH393" s="429"/>
      <c r="HI393" s="429"/>
      <c r="HJ393" s="430"/>
      <c r="HK393" s="433"/>
      <c r="HL393" s="434"/>
      <c r="HM393" s="435"/>
      <c r="HN393" s="426"/>
      <c r="HO393" s="427"/>
      <c r="HP393" s="428"/>
      <c r="HQ393" s="428"/>
      <c r="HR393" s="429" t="str">
        <f>ADHB!HR393</f>
        <v/>
      </c>
      <c r="HS393" s="429"/>
      <c r="HT393" s="429"/>
      <c r="HU393" s="430"/>
      <c r="HV393" s="429"/>
      <c r="HW393" s="429"/>
      <c r="HX393" s="429"/>
      <c r="HY393" s="429"/>
      <c r="HZ393" s="429"/>
      <c r="IA393" s="430"/>
      <c r="IB393" s="433"/>
      <c r="IC393" s="434"/>
      <c r="ID393" s="435"/>
      <c r="IE393" s="426"/>
      <c r="IF393" s="427"/>
      <c r="IG393" s="428"/>
      <c r="IH393" s="428"/>
      <c r="II393" s="429" t="str">
        <f>ADHB!II393</f>
        <v/>
      </c>
      <c r="IJ393" s="429"/>
      <c r="IK393" s="429"/>
      <c r="IL393" s="430"/>
      <c r="IM393" s="429"/>
      <c r="IN393" s="429"/>
      <c r="IO393" s="429"/>
      <c r="IP393" s="429"/>
      <c r="IQ393" s="429"/>
      <c r="IR393" s="430"/>
      <c r="IS393" s="433"/>
      <c r="IT393" s="434"/>
      <c r="IU393" s="435"/>
      <c r="IV393" s="426"/>
      <c r="IW393" s="427"/>
      <c r="IX393" s="428"/>
      <c r="IY393" s="428"/>
      <c r="IZ393" s="429" t="str">
        <f>ADHB!IZ393</f>
        <v/>
      </c>
      <c r="JA393" s="429"/>
      <c r="JB393" s="429"/>
      <c r="JC393" s="430"/>
      <c r="JD393" s="429"/>
      <c r="JE393" s="429"/>
      <c r="JF393" s="429"/>
      <c r="JG393" s="429"/>
      <c r="JH393" s="429"/>
      <c r="JI393" s="430"/>
      <c r="JJ393" s="433"/>
      <c r="JK393" s="434"/>
      <c r="JL393" s="435"/>
      <c r="JM393" s="426"/>
      <c r="JN393" s="427"/>
      <c r="JO393" s="428"/>
      <c r="JP393" s="428"/>
      <c r="JQ393" s="429" t="str">
        <f>ADHB!KY393</f>
        <v/>
      </c>
      <c r="JR393" s="429"/>
      <c r="JS393" s="429"/>
      <c r="JT393" s="430"/>
      <c r="JU393" s="429"/>
      <c r="JV393" s="429"/>
      <c r="JW393" s="429"/>
      <c r="JX393" s="429"/>
      <c r="JY393" s="429"/>
      <c r="JZ393" s="430"/>
      <c r="KA393" s="433"/>
      <c r="KB393" s="434"/>
      <c r="KC393" s="435"/>
      <c r="KD393" s="426"/>
      <c r="KE393" s="427"/>
      <c r="KF393" s="428"/>
      <c r="KG393" s="428"/>
      <c r="KH393" s="429" t="str">
        <f>ADHB!LP393</f>
        <v/>
      </c>
      <c r="KI393" s="429"/>
      <c r="KJ393" s="429"/>
      <c r="KK393" s="430"/>
      <c r="KL393" s="429"/>
      <c r="KM393" s="429"/>
      <c r="KN393" s="429"/>
      <c r="KO393" s="429"/>
      <c r="KP393" s="429"/>
      <c r="KQ393" s="430"/>
      <c r="KR393" s="433"/>
      <c r="KS393" s="434"/>
      <c r="KT393" s="435"/>
      <c r="KU393" s="436"/>
    </row>
    <row r="394" ht="15.75" hidden="1" customHeight="1">
      <c r="A394" s="426"/>
      <c r="B394" s="427"/>
      <c r="C394" s="428"/>
      <c r="D394" s="428"/>
      <c r="E394" s="429" t="str">
        <f>ADHB!E394</f>
        <v/>
      </c>
      <c r="F394" s="429"/>
      <c r="G394" s="429"/>
      <c r="H394" s="430"/>
      <c r="I394" s="429"/>
      <c r="J394" s="429"/>
      <c r="K394" s="429"/>
      <c r="L394" s="429"/>
      <c r="M394" s="429"/>
      <c r="N394" s="430"/>
      <c r="O394" s="433"/>
      <c r="P394" s="434"/>
      <c r="Q394" s="435"/>
      <c r="R394" s="426"/>
      <c r="S394" s="427"/>
      <c r="T394" s="428"/>
      <c r="U394" s="428"/>
      <c r="V394" s="429" t="str">
        <f>ADHB!V394</f>
        <v/>
      </c>
      <c r="W394" s="429"/>
      <c r="X394" s="429"/>
      <c r="Y394" s="430"/>
      <c r="Z394" s="429"/>
      <c r="AA394" s="429"/>
      <c r="AB394" s="429"/>
      <c r="AC394" s="429"/>
      <c r="AD394" s="429"/>
      <c r="AE394" s="430"/>
      <c r="AF394" s="433"/>
      <c r="AG394" s="434"/>
      <c r="AH394" s="435"/>
      <c r="AI394" s="426"/>
      <c r="AJ394" s="427"/>
      <c r="AK394" s="428"/>
      <c r="AL394" s="428"/>
      <c r="AM394" s="429" t="str">
        <f>ADHB!AM394</f>
        <v/>
      </c>
      <c r="AN394" s="429"/>
      <c r="AO394" s="429"/>
      <c r="AP394" s="430"/>
      <c r="AQ394" s="429"/>
      <c r="AR394" s="429"/>
      <c r="AS394" s="429"/>
      <c r="AT394" s="429"/>
      <c r="AU394" s="429"/>
      <c r="AV394" s="430"/>
      <c r="AW394" s="433"/>
      <c r="AX394" s="434"/>
      <c r="AY394" s="435"/>
      <c r="AZ394" s="426"/>
      <c r="BA394" s="427"/>
      <c r="BB394" s="428"/>
      <c r="BC394" s="428"/>
      <c r="BD394" s="429" t="str">
        <f>ADHB!BD394</f>
        <v/>
      </c>
      <c r="BE394" s="429"/>
      <c r="BF394" s="429"/>
      <c r="BG394" s="430"/>
      <c r="BH394" s="429"/>
      <c r="BI394" s="429"/>
      <c r="BJ394" s="429"/>
      <c r="BK394" s="429"/>
      <c r="BL394" s="429"/>
      <c r="BM394" s="430"/>
      <c r="BN394" s="433"/>
      <c r="BO394" s="434"/>
      <c r="BP394" s="435"/>
      <c r="BQ394" s="426"/>
      <c r="BR394" s="427"/>
      <c r="BS394" s="428"/>
      <c r="BT394" s="428"/>
      <c r="BU394" s="429" t="str">
        <f>ADHB!BU394</f>
        <v/>
      </c>
      <c r="BV394" s="429"/>
      <c r="BW394" s="429"/>
      <c r="BX394" s="430"/>
      <c r="BY394" s="429"/>
      <c r="BZ394" s="429"/>
      <c r="CA394" s="429"/>
      <c r="CB394" s="429"/>
      <c r="CC394" s="429"/>
      <c r="CD394" s="430"/>
      <c r="CE394" s="433"/>
      <c r="CF394" s="434"/>
      <c r="CG394" s="435"/>
      <c r="CH394" s="426"/>
      <c r="CI394" s="427"/>
      <c r="CJ394" s="428"/>
      <c r="CK394" s="428"/>
      <c r="CL394" s="429" t="str">
        <f>ADHB!CL394</f>
        <v/>
      </c>
      <c r="CM394" s="429"/>
      <c r="CN394" s="429"/>
      <c r="CO394" s="430"/>
      <c r="CP394" s="429"/>
      <c r="CQ394" s="429"/>
      <c r="CR394" s="429"/>
      <c r="CS394" s="429"/>
      <c r="CT394" s="429"/>
      <c r="CU394" s="430"/>
      <c r="CV394" s="433"/>
      <c r="CW394" s="434"/>
      <c r="CX394" s="435"/>
      <c r="CY394" s="426"/>
      <c r="CZ394" s="427"/>
      <c r="DA394" s="428"/>
      <c r="DB394" s="428"/>
      <c r="DC394" s="429" t="str">
        <f>ADHB!DC394</f>
        <v/>
      </c>
      <c r="DD394" s="429"/>
      <c r="DE394" s="429"/>
      <c r="DF394" s="430"/>
      <c r="DG394" s="429"/>
      <c r="DH394" s="429"/>
      <c r="DI394" s="429"/>
      <c r="DJ394" s="429"/>
      <c r="DK394" s="429"/>
      <c r="DL394" s="430"/>
      <c r="DM394" s="433"/>
      <c r="DN394" s="434"/>
      <c r="DO394" s="435"/>
      <c r="DP394" s="426"/>
      <c r="DQ394" s="427"/>
      <c r="DR394" s="428"/>
      <c r="DS394" s="428"/>
      <c r="DT394" s="429" t="str">
        <f>ADHB!DT394</f>
        <v/>
      </c>
      <c r="DU394" s="429"/>
      <c r="DV394" s="429"/>
      <c r="DW394" s="430"/>
      <c r="DX394" s="429"/>
      <c r="DY394" s="429"/>
      <c r="DZ394" s="429"/>
      <c r="EA394" s="429"/>
      <c r="EB394" s="429"/>
      <c r="EC394" s="430"/>
      <c r="ED394" s="433"/>
      <c r="EE394" s="434"/>
      <c r="EF394" s="435"/>
      <c r="EG394" s="426"/>
      <c r="EH394" s="427"/>
      <c r="EI394" s="428"/>
      <c r="EJ394" s="428"/>
      <c r="EK394" s="429" t="str">
        <f>ADHB!EK394</f>
        <v/>
      </c>
      <c r="EL394" s="429"/>
      <c r="EM394" s="429"/>
      <c r="EN394" s="430"/>
      <c r="EO394" s="429"/>
      <c r="EP394" s="429"/>
      <c r="EQ394" s="429"/>
      <c r="ER394" s="429"/>
      <c r="ES394" s="429"/>
      <c r="ET394" s="430"/>
      <c r="EU394" s="433"/>
      <c r="EV394" s="434"/>
      <c r="EW394" s="435"/>
      <c r="EX394" s="426"/>
      <c r="EY394" s="427"/>
      <c r="EZ394" s="428"/>
      <c r="FA394" s="428"/>
      <c r="FB394" s="429" t="str">
        <f>ADHB!FB394</f>
        <v/>
      </c>
      <c r="FC394" s="429"/>
      <c r="FD394" s="429"/>
      <c r="FE394" s="430"/>
      <c r="FF394" s="429"/>
      <c r="FG394" s="429"/>
      <c r="FH394" s="429"/>
      <c r="FI394" s="429"/>
      <c r="FJ394" s="429"/>
      <c r="FK394" s="430"/>
      <c r="FL394" s="433"/>
      <c r="FM394" s="434"/>
      <c r="FN394" s="435"/>
      <c r="FO394" s="426"/>
      <c r="FP394" s="427"/>
      <c r="FQ394" s="428"/>
      <c r="FR394" s="428"/>
      <c r="FS394" s="429" t="str">
        <f>ADHB!FS394</f>
        <v/>
      </c>
      <c r="FT394" s="429"/>
      <c r="FU394" s="429"/>
      <c r="FV394" s="430"/>
      <c r="FW394" s="429"/>
      <c r="FX394" s="429"/>
      <c r="FY394" s="429"/>
      <c r="FZ394" s="429"/>
      <c r="GA394" s="429"/>
      <c r="GB394" s="430"/>
      <c r="GC394" s="433"/>
      <c r="GD394" s="434"/>
      <c r="GE394" s="435"/>
      <c r="GF394" s="426"/>
      <c r="GG394" s="427"/>
      <c r="GH394" s="428"/>
      <c r="GI394" s="428"/>
      <c r="GJ394" s="429" t="str">
        <f>ADHB!GJ394</f>
        <v/>
      </c>
      <c r="GK394" s="429"/>
      <c r="GL394" s="429"/>
      <c r="GM394" s="430"/>
      <c r="GN394" s="429"/>
      <c r="GO394" s="429"/>
      <c r="GP394" s="429"/>
      <c r="GQ394" s="429"/>
      <c r="GR394" s="429"/>
      <c r="GS394" s="430"/>
      <c r="GT394" s="433"/>
      <c r="GU394" s="434"/>
      <c r="GV394" s="435"/>
      <c r="GW394" s="426"/>
      <c r="GX394" s="427"/>
      <c r="GY394" s="428"/>
      <c r="GZ394" s="428"/>
      <c r="HA394" s="429" t="str">
        <f>ADHB!HA394</f>
        <v/>
      </c>
      <c r="HB394" s="429"/>
      <c r="HC394" s="429"/>
      <c r="HD394" s="430"/>
      <c r="HE394" s="429"/>
      <c r="HF394" s="429"/>
      <c r="HG394" s="429"/>
      <c r="HH394" s="429"/>
      <c r="HI394" s="429"/>
      <c r="HJ394" s="430"/>
      <c r="HK394" s="433"/>
      <c r="HL394" s="434"/>
      <c r="HM394" s="435"/>
      <c r="HN394" s="426"/>
      <c r="HO394" s="427"/>
      <c r="HP394" s="428"/>
      <c r="HQ394" s="428"/>
      <c r="HR394" s="429" t="str">
        <f>ADHB!HR394</f>
        <v/>
      </c>
      <c r="HS394" s="429"/>
      <c r="HT394" s="429"/>
      <c r="HU394" s="430"/>
      <c r="HV394" s="429"/>
      <c r="HW394" s="429"/>
      <c r="HX394" s="429"/>
      <c r="HY394" s="429"/>
      <c r="HZ394" s="429"/>
      <c r="IA394" s="430"/>
      <c r="IB394" s="433"/>
      <c r="IC394" s="434"/>
      <c r="ID394" s="435"/>
      <c r="IE394" s="426"/>
      <c r="IF394" s="427"/>
      <c r="IG394" s="428"/>
      <c r="IH394" s="428"/>
      <c r="II394" s="429" t="str">
        <f>ADHB!II394</f>
        <v/>
      </c>
      <c r="IJ394" s="429"/>
      <c r="IK394" s="429"/>
      <c r="IL394" s="430"/>
      <c r="IM394" s="429"/>
      <c r="IN394" s="429"/>
      <c r="IO394" s="429"/>
      <c r="IP394" s="429"/>
      <c r="IQ394" s="429"/>
      <c r="IR394" s="430"/>
      <c r="IS394" s="433"/>
      <c r="IT394" s="434"/>
      <c r="IU394" s="435"/>
      <c r="IV394" s="426"/>
      <c r="IW394" s="427"/>
      <c r="IX394" s="428"/>
      <c r="IY394" s="428"/>
      <c r="IZ394" s="429" t="str">
        <f>ADHB!IZ394</f>
        <v/>
      </c>
      <c r="JA394" s="429"/>
      <c r="JB394" s="429"/>
      <c r="JC394" s="430"/>
      <c r="JD394" s="429"/>
      <c r="JE394" s="429"/>
      <c r="JF394" s="429"/>
      <c r="JG394" s="429"/>
      <c r="JH394" s="429"/>
      <c r="JI394" s="430"/>
      <c r="JJ394" s="433"/>
      <c r="JK394" s="434"/>
      <c r="JL394" s="435"/>
      <c r="JM394" s="426"/>
      <c r="JN394" s="427"/>
      <c r="JO394" s="428"/>
      <c r="JP394" s="428"/>
      <c r="JQ394" s="429" t="str">
        <f>ADHB!KY394</f>
        <v/>
      </c>
      <c r="JR394" s="429"/>
      <c r="JS394" s="429"/>
      <c r="JT394" s="430"/>
      <c r="JU394" s="429"/>
      <c r="JV394" s="429"/>
      <c r="JW394" s="429"/>
      <c r="JX394" s="429"/>
      <c r="JY394" s="429"/>
      <c r="JZ394" s="430"/>
      <c r="KA394" s="433"/>
      <c r="KB394" s="434"/>
      <c r="KC394" s="435"/>
      <c r="KD394" s="426"/>
      <c r="KE394" s="427"/>
      <c r="KF394" s="428"/>
      <c r="KG394" s="428"/>
      <c r="KH394" s="429" t="str">
        <f>ADHB!LP394</f>
        <v/>
      </c>
      <c r="KI394" s="429"/>
      <c r="KJ394" s="429"/>
      <c r="KK394" s="430"/>
      <c r="KL394" s="429"/>
      <c r="KM394" s="429"/>
      <c r="KN394" s="429"/>
      <c r="KO394" s="429"/>
      <c r="KP394" s="429"/>
      <c r="KQ394" s="430"/>
      <c r="KR394" s="433"/>
      <c r="KS394" s="434"/>
      <c r="KT394" s="435"/>
      <c r="KU394" s="436"/>
    </row>
    <row r="395" ht="15.75" hidden="1" customHeight="1">
      <c r="A395" s="426"/>
      <c r="B395" s="427"/>
      <c r="C395" s="428"/>
      <c r="D395" s="428"/>
      <c r="E395" s="429" t="str">
        <f>ADHB!E395</f>
        <v/>
      </c>
      <c r="F395" s="429"/>
      <c r="G395" s="429"/>
      <c r="H395" s="430"/>
      <c r="I395" s="429"/>
      <c r="J395" s="429"/>
      <c r="K395" s="429"/>
      <c r="L395" s="429"/>
      <c r="M395" s="429"/>
      <c r="N395" s="430"/>
      <c r="O395" s="433"/>
      <c r="P395" s="434"/>
      <c r="Q395" s="435"/>
      <c r="R395" s="426"/>
      <c r="S395" s="427"/>
      <c r="T395" s="428"/>
      <c r="U395" s="428"/>
      <c r="V395" s="429" t="str">
        <f>ADHB!V395</f>
        <v/>
      </c>
      <c r="W395" s="429"/>
      <c r="X395" s="429"/>
      <c r="Y395" s="430"/>
      <c r="Z395" s="429"/>
      <c r="AA395" s="429"/>
      <c r="AB395" s="429"/>
      <c r="AC395" s="429"/>
      <c r="AD395" s="429"/>
      <c r="AE395" s="430"/>
      <c r="AF395" s="433"/>
      <c r="AG395" s="434"/>
      <c r="AH395" s="435"/>
      <c r="AI395" s="426"/>
      <c r="AJ395" s="427"/>
      <c r="AK395" s="428"/>
      <c r="AL395" s="428"/>
      <c r="AM395" s="429" t="str">
        <f>ADHB!AM395</f>
        <v/>
      </c>
      <c r="AN395" s="429"/>
      <c r="AO395" s="429"/>
      <c r="AP395" s="430"/>
      <c r="AQ395" s="429"/>
      <c r="AR395" s="429"/>
      <c r="AS395" s="429"/>
      <c r="AT395" s="429"/>
      <c r="AU395" s="429"/>
      <c r="AV395" s="430"/>
      <c r="AW395" s="433"/>
      <c r="AX395" s="434"/>
      <c r="AY395" s="435"/>
      <c r="AZ395" s="426"/>
      <c r="BA395" s="427"/>
      <c r="BB395" s="428"/>
      <c r="BC395" s="428"/>
      <c r="BD395" s="429" t="str">
        <f>ADHB!BD395</f>
        <v/>
      </c>
      <c r="BE395" s="429"/>
      <c r="BF395" s="429"/>
      <c r="BG395" s="430"/>
      <c r="BH395" s="429"/>
      <c r="BI395" s="429"/>
      <c r="BJ395" s="429"/>
      <c r="BK395" s="429"/>
      <c r="BL395" s="429"/>
      <c r="BM395" s="430"/>
      <c r="BN395" s="433"/>
      <c r="BO395" s="434"/>
      <c r="BP395" s="435"/>
      <c r="BQ395" s="426"/>
      <c r="BR395" s="427"/>
      <c r="BS395" s="428"/>
      <c r="BT395" s="428"/>
      <c r="BU395" s="429" t="str">
        <f>ADHB!BU395</f>
        <v/>
      </c>
      <c r="BV395" s="429"/>
      <c r="BW395" s="429"/>
      <c r="BX395" s="430"/>
      <c r="BY395" s="429"/>
      <c r="BZ395" s="429"/>
      <c r="CA395" s="429"/>
      <c r="CB395" s="429"/>
      <c r="CC395" s="429"/>
      <c r="CD395" s="430"/>
      <c r="CE395" s="433"/>
      <c r="CF395" s="434"/>
      <c r="CG395" s="435"/>
      <c r="CH395" s="426"/>
      <c r="CI395" s="427"/>
      <c r="CJ395" s="428"/>
      <c r="CK395" s="428"/>
      <c r="CL395" s="429" t="str">
        <f>ADHB!CL395</f>
        <v/>
      </c>
      <c r="CM395" s="429"/>
      <c r="CN395" s="429"/>
      <c r="CO395" s="430"/>
      <c r="CP395" s="429"/>
      <c r="CQ395" s="429"/>
      <c r="CR395" s="429"/>
      <c r="CS395" s="429"/>
      <c r="CT395" s="429"/>
      <c r="CU395" s="430"/>
      <c r="CV395" s="433"/>
      <c r="CW395" s="434"/>
      <c r="CX395" s="435"/>
      <c r="CY395" s="426"/>
      <c r="CZ395" s="427"/>
      <c r="DA395" s="428"/>
      <c r="DB395" s="428"/>
      <c r="DC395" s="429" t="str">
        <f>ADHB!DC395</f>
        <v/>
      </c>
      <c r="DD395" s="429"/>
      <c r="DE395" s="429"/>
      <c r="DF395" s="430"/>
      <c r="DG395" s="429"/>
      <c r="DH395" s="429"/>
      <c r="DI395" s="429"/>
      <c r="DJ395" s="429"/>
      <c r="DK395" s="429"/>
      <c r="DL395" s="430"/>
      <c r="DM395" s="433"/>
      <c r="DN395" s="434"/>
      <c r="DO395" s="435"/>
      <c r="DP395" s="426"/>
      <c r="DQ395" s="427"/>
      <c r="DR395" s="428"/>
      <c r="DS395" s="428"/>
      <c r="DT395" s="429" t="str">
        <f>ADHB!DT395</f>
        <v/>
      </c>
      <c r="DU395" s="429"/>
      <c r="DV395" s="429"/>
      <c r="DW395" s="430"/>
      <c r="DX395" s="429"/>
      <c r="DY395" s="429"/>
      <c r="DZ395" s="429"/>
      <c r="EA395" s="429"/>
      <c r="EB395" s="429"/>
      <c r="EC395" s="430"/>
      <c r="ED395" s="433"/>
      <c r="EE395" s="434"/>
      <c r="EF395" s="435"/>
      <c r="EG395" s="426"/>
      <c r="EH395" s="427"/>
      <c r="EI395" s="428"/>
      <c r="EJ395" s="428"/>
      <c r="EK395" s="429" t="str">
        <f>ADHB!EK395</f>
        <v/>
      </c>
      <c r="EL395" s="429"/>
      <c r="EM395" s="429"/>
      <c r="EN395" s="430"/>
      <c r="EO395" s="429"/>
      <c r="EP395" s="429"/>
      <c r="EQ395" s="429"/>
      <c r="ER395" s="429"/>
      <c r="ES395" s="429"/>
      <c r="ET395" s="430"/>
      <c r="EU395" s="433"/>
      <c r="EV395" s="434"/>
      <c r="EW395" s="435"/>
      <c r="EX395" s="426"/>
      <c r="EY395" s="427"/>
      <c r="EZ395" s="428"/>
      <c r="FA395" s="428"/>
      <c r="FB395" s="429" t="str">
        <f>ADHB!FB395</f>
        <v/>
      </c>
      <c r="FC395" s="429"/>
      <c r="FD395" s="429"/>
      <c r="FE395" s="430"/>
      <c r="FF395" s="429"/>
      <c r="FG395" s="429"/>
      <c r="FH395" s="429"/>
      <c r="FI395" s="429"/>
      <c r="FJ395" s="429"/>
      <c r="FK395" s="430"/>
      <c r="FL395" s="433"/>
      <c r="FM395" s="434"/>
      <c r="FN395" s="435"/>
      <c r="FO395" s="426"/>
      <c r="FP395" s="427"/>
      <c r="FQ395" s="428"/>
      <c r="FR395" s="428"/>
      <c r="FS395" s="429" t="str">
        <f>ADHB!FS395</f>
        <v/>
      </c>
      <c r="FT395" s="429"/>
      <c r="FU395" s="429"/>
      <c r="FV395" s="430"/>
      <c r="FW395" s="429"/>
      <c r="FX395" s="429"/>
      <c r="FY395" s="429"/>
      <c r="FZ395" s="429"/>
      <c r="GA395" s="429"/>
      <c r="GB395" s="430"/>
      <c r="GC395" s="433"/>
      <c r="GD395" s="434"/>
      <c r="GE395" s="435"/>
      <c r="GF395" s="426"/>
      <c r="GG395" s="427"/>
      <c r="GH395" s="428"/>
      <c r="GI395" s="428"/>
      <c r="GJ395" s="429" t="str">
        <f>ADHB!GJ395</f>
        <v/>
      </c>
      <c r="GK395" s="429"/>
      <c r="GL395" s="429"/>
      <c r="GM395" s="430"/>
      <c r="GN395" s="429"/>
      <c r="GO395" s="429"/>
      <c r="GP395" s="429"/>
      <c r="GQ395" s="429"/>
      <c r="GR395" s="429"/>
      <c r="GS395" s="430"/>
      <c r="GT395" s="433"/>
      <c r="GU395" s="434"/>
      <c r="GV395" s="435"/>
      <c r="GW395" s="426"/>
      <c r="GX395" s="427"/>
      <c r="GY395" s="428"/>
      <c r="GZ395" s="428"/>
      <c r="HA395" s="429" t="str">
        <f>ADHB!HA395</f>
        <v/>
      </c>
      <c r="HB395" s="429"/>
      <c r="HC395" s="429"/>
      <c r="HD395" s="430"/>
      <c r="HE395" s="429"/>
      <c r="HF395" s="429"/>
      <c r="HG395" s="429"/>
      <c r="HH395" s="429"/>
      <c r="HI395" s="429"/>
      <c r="HJ395" s="430"/>
      <c r="HK395" s="433"/>
      <c r="HL395" s="434"/>
      <c r="HM395" s="435"/>
      <c r="HN395" s="426"/>
      <c r="HO395" s="427"/>
      <c r="HP395" s="428"/>
      <c r="HQ395" s="428"/>
      <c r="HR395" s="429" t="str">
        <f>ADHB!HR395</f>
        <v/>
      </c>
      <c r="HS395" s="429"/>
      <c r="HT395" s="429"/>
      <c r="HU395" s="430"/>
      <c r="HV395" s="429"/>
      <c r="HW395" s="429"/>
      <c r="HX395" s="429"/>
      <c r="HY395" s="429"/>
      <c r="HZ395" s="429"/>
      <c r="IA395" s="430"/>
      <c r="IB395" s="433"/>
      <c r="IC395" s="434"/>
      <c r="ID395" s="435"/>
      <c r="IE395" s="426"/>
      <c r="IF395" s="427"/>
      <c r="IG395" s="428"/>
      <c r="IH395" s="428"/>
      <c r="II395" s="429" t="str">
        <f>ADHB!II395</f>
        <v/>
      </c>
      <c r="IJ395" s="429"/>
      <c r="IK395" s="429"/>
      <c r="IL395" s="430"/>
      <c r="IM395" s="429"/>
      <c r="IN395" s="429"/>
      <c r="IO395" s="429"/>
      <c r="IP395" s="429"/>
      <c r="IQ395" s="429"/>
      <c r="IR395" s="430"/>
      <c r="IS395" s="433"/>
      <c r="IT395" s="434"/>
      <c r="IU395" s="435"/>
      <c r="IV395" s="426"/>
      <c r="IW395" s="427"/>
      <c r="IX395" s="428"/>
      <c r="IY395" s="428"/>
      <c r="IZ395" s="429" t="str">
        <f>ADHB!IZ395</f>
        <v/>
      </c>
      <c r="JA395" s="429"/>
      <c r="JB395" s="429"/>
      <c r="JC395" s="430"/>
      <c r="JD395" s="429"/>
      <c r="JE395" s="429"/>
      <c r="JF395" s="429"/>
      <c r="JG395" s="429"/>
      <c r="JH395" s="429"/>
      <c r="JI395" s="430"/>
      <c r="JJ395" s="433"/>
      <c r="JK395" s="434"/>
      <c r="JL395" s="435"/>
      <c r="JM395" s="426"/>
      <c r="JN395" s="427"/>
      <c r="JO395" s="428"/>
      <c r="JP395" s="428"/>
      <c r="JQ395" s="429" t="str">
        <f>ADHB!KY395</f>
        <v/>
      </c>
      <c r="JR395" s="429"/>
      <c r="JS395" s="429"/>
      <c r="JT395" s="430"/>
      <c r="JU395" s="429"/>
      <c r="JV395" s="429"/>
      <c r="JW395" s="429"/>
      <c r="JX395" s="429"/>
      <c r="JY395" s="429"/>
      <c r="JZ395" s="430"/>
      <c r="KA395" s="433"/>
      <c r="KB395" s="434"/>
      <c r="KC395" s="435"/>
      <c r="KD395" s="426"/>
      <c r="KE395" s="427"/>
      <c r="KF395" s="428"/>
      <c r="KG395" s="428"/>
      <c r="KH395" s="429" t="str">
        <f>ADHB!LP395</f>
        <v/>
      </c>
      <c r="KI395" s="429"/>
      <c r="KJ395" s="429"/>
      <c r="KK395" s="430"/>
      <c r="KL395" s="429"/>
      <c r="KM395" s="429"/>
      <c r="KN395" s="429"/>
      <c r="KO395" s="429"/>
      <c r="KP395" s="429"/>
      <c r="KQ395" s="430"/>
      <c r="KR395" s="433"/>
      <c r="KS395" s="434"/>
      <c r="KT395" s="435"/>
      <c r="KU395" s="436"/>
    </row>
    <row r="396" ht="15.75" hidden="1" customHeight="1">
      <c r="A396" s="426"/>
      <c r="B396" s="427"/>
      <c r="C396" s="428"/>
      <c r="D396" s="428"/>
      <c r="E396" s="429" t="str">
        <f>ADHB!E396</f>
        <v/>
      </c>
      <c r="F396" s="429"/>
      <c r="G396" s="429"/>
      <c r="H396" s="430"/>
      <c r="I396" s="429"/>
      <c r="J396" s="429"/>
      <c r="K396" s="429"/>
      <c r="L396" s="429"/>
      <c r="M396" s="429"/>
      <c r="N396" s="430"/>
      <c r="O396" s="433"/>
      <c r="P396" s="434"/>
      <c r="Q396" s="435"/>
      <c r="R396" s="426"/>
      <c r="S396" s="427"/>
      <c r="T396" s="428"/>
      <c r="U396" s="428"/>
      <c r="V396" s="429" t="str">
        <f>ADHB!V396</f>
        <v/>
      </c>
      <c r="W396" s="429"/>
      <c r="X396" s="429"/>
      <c r="Y396" s="430"/>
      <c r="Z396" s="429"/>
      <c r="AA396" s="429"/>
      <c r="AB396" s="429"/>
      <c r="AC396" s="429"/>
      <c r="AD396" s="429"/>
      <c r="AE396" s="430"/>
      <c r="AF396" s="433"/>
      <c r="AG396" s="434"/>
      <c r="AH396" s="435"/>
      <c r="AI396" s="426"/>
      <c r="AJ396" s="427"/>
      <c r="AK396" s="428"/>
      <c r="AL396" s="428"/>
      <c r="AM396" s="429" t="str">
        <f>ADHB!AM396</f>
        <v/>
      </c>
      <c r="AN396" s="429"/>
      <c r="AO396" s="429"/>
      <c r="AP396" s="430"/>
      <c r="AQ396" s="429"/>
      <c r="AR396" s="429"/>
      <c r="AS396" s="429"/>
      <c r="AT396" s="429"/>
      <c r="AU396" s="429"/>
      <c r="AV396" s="430"/>
      <c r="AW396" s="433"/>
      <c r="AX396" s="434"/>
      <c r="AY396" s="435"/>
      <c r="AZ396" s="426"/>
      <c r="BA396" s="427"/>
      <c r="BB396" s="428"/>
      <c r="BC396" s="428"/>
      <c r="BD396" s="429" t="str">
        <f>ADHB!BD396</f>
        <v/>
      </c>
      <c r="BE396" s="429"/>
      <c r="BF396" s="429"/>
      <c r="BG396" s="430"/>
      <c r="BH396" s="429"/>
      <c r="BI396" s="429"/>
      <c r="BJ396" s="429"/>
      <c r="BK396" s="429"/>
      <c r="BL396" s="429"/>
      <c r="BM396" s="430"/>
      <c r="BN396" s="433"/>
      <c r="BO396" s="434"/>
      <c r="BP396" s="435"/>
      <c r="BQ396" s="426"/>
      <c r="BR396" s="427"/>
      <c r="BS396" s="428"/>
      <c r="BT396" s="428"/>
      <c r="BU396" s="429" t="str">
        <f>ADHB!BU396</f>
        <v/>
      </c>
      <c r="BV396" s="429"/>
      <c r="BW396" s="429"/>
      <c r="BX396" s="430"/>
      <c r="BY396" s="429"/>
      <c r="BZ396" s="429"/>
      <c r="CA396" s="429"/>
      <c r="CB396" s="429"/>
      <c r="CC396" s="429"/>
      <c r="CD396" s="430"/>
      <c r="CE396" s="433"/>
      <c r="CF396" s="434"/>
      <c r="CG396" s="435"/>
      <c r="CH396" s="426"/>
      <c r="CI396" s="427"/>
      <c r="CJ396" s="428"/>
      <c r="CK396" s="428"/>
      <c r="CL396" s="429" t="str">
        <f>ADHB!CL396</f>
        <v/>
      </c>
      <c r="CM396" s="429"/>
      <c r="CN396" s="429"/>
      <c r="CO396" s="430"/>
      <c r="CP396" s="429"/>
      <c r="CQ396" s="429"/>
      <c r="CR396" s="429"/>
      <c r="CS396" s="429"/>
      <c r="CT396" s="429"/>
      <c r="CU396" s="430"/>
      <c r="CV396" s="433"/>
      <c r="CW396" s="434"/>
      <c r="CX396" s="435"/>
      <c r="CY396" s="426"/>
      <c r="CZ396" s="427"/>
      <c r="DA396" s="428"/>
      <c r="DB396" s="428"/>
      <c r="DC396" s="429" t="str">
        <f>ADHB!DC396</f>
        <v/>
      </c>
      <c r="DD396" s="429"/>
      <c r="DE396" s="429"/>
      <c r="DF396" s="430"/>
      <c r="DG396" s="429"/>
      <c r="DH396" s="429"/>
      <c r="DI396" s="429"/>
      <c r="DJ396" s="429"/>
      <c r="DK396" s="429"/>
      <c r="DL396" s="430"/>
      <c r="DM396" s="433"/>
      <c r="DN396" s="434"/>
      <c r="DO396" s="435"/>
      <c r="DP396" s="426"/>
      <c r="DQ396" s="427"/>
      <c r="DR396" s="428"/>
      <c r="DS396" s="428"/>
      <c r="DT396" s="429" t="str">
        <f>ADHB!DT396</f>
        <v/>
      </c>
      <c r="DU396" s="429"/>
      <c r="DV396" s="429"/>
      <c r="DW396" s="430"/>
      <c r="DX396" s="429"/>
      <c r="DY396" s="429"/>
      <c r="DZ396" s="429"/>
      <c r="EA396" s="429"/>
      <c r="EB396" s="429"/>
      <c r="EC396" s="430"/>
      <c r="ED396" s="433"/>
      <c r="EE396" s="434"/>
      <c r="EF396" s="435"/>
      <c r="EG396" s="426"/>
      <c r="EH396" s="427"/>
      <c r="EI396" s="428"/>
      <c r="EJ396" s="428"/>
      <c r="EK396" s="429" t="str">
        <f>ADHB!EK396</f>
        <v/>
      </c>
      <c r="EL396" s="429"/>
      <c r="EM396" s="429"/>
      <c r="EN396" s="430"/>
      <c r="EO396" s="429"/>
      <c r="EP396" s="429"/>
      <c r="EQ396" s="429"/>
      <c r="ER396" s="429"/>
      <c r="ES396" s="429"/>
      <c r="ET396" s="430"/>
      <c r="EU396" s="433"/>
      <c r="EV396" s="434"/>
      <c r="EW396" s="435"/>
      <c r="EX396" s="426"/>
      <c r="EY396" s="427"/>
      <c r="EZ396" s="428"/>
      <c r="FA396" s="428"/>
      <c r="FB396" s="429" t="str">
        <f>ADHB!FB396</f>
        <v/>
      </c>
      <c r="FC396" s="429"/>
      <c r="FD396" s="429"/>
      <c r="FE396" s="430"/>
      <c r="FF396" s="429"/>
      <c r="FG396" s="429"/>
      <c r="FH396" s="429"/>
      <c r="FI396" s="429"/>
      <c r="FJ396" s="429"/>
      <c r="FK396" s="430"/>
      <c r="FL396" s="433"/>
      <c r="FM396" s="434"/>
      <c r="FN396" s="435"/>
      <c r="FO396" s="426"/>
      <c r="FP396" s="427"/>
      <c r="FQ396" s="428"/>
      <c r="FR396" s="428"/>
      <c r="FS396" s="429" t="str">
        <f>ADHB!FS396</f>
        <v/>
      </c>
      <c r="FT396" s="429"/>
      <c r="FU396" s="429"/>
      <c r="FV396" s="430"/>
      <c r="FW396" s="429"/>
      <c r="FX396" s="429"/>
      <c r="FY396" s="429"/>
      <c r="FZ396" s="429"/>
      <c r="GA396" s="429"/>
      <c r="GB396" s="430"/>
      <c r="GC396" s="433"/>
      <c r="GD396" s="434"/>
      <c r="GE396" s="435"/>
      <c r="GF396" s="426"/>
      <c r="GG396" s="427"/>
      <c r="GH396" s="428"/>
      <c r="GI396" s="428"/>
      <c r="GJ396" s="429" t="str">
        <f>ADHB!GJ396</f>
        <v/>
      </c>
      <c r="GK396" s="429"/>
      <c r="GL396" s="429"/>
      <c r="GM396" s="430"/>
      <c r="GN396" s="429"/>
      <c r="GO396" s="429"/>
      <c r="GP396" s="429"/>
      <c r="GQ396" s="429"/>
      <c r="GR396" s="429"/>
      <c r="GS396" s="430"/>
      <c r="GT396" s="433"/>
      <c r="GU396" s="434"/>
      <c r="GV396" s="435"/>
      <c r="GW396" s="426"/>
      <c r="GX396" s="427"/>
      <c r="GY396" s="428"/>
      <c r="GZ396" s="428"/>
      <c r="HA396" s="429" t="str">
        <f>ADHB!HA396</f>
        <v/>
      </c>
      <c r="HB396" s="429"/>
      <c r="HC396" s="429"/>
      <c r="HD396" s="430"/>
      <c r="HE396" s="429"/>
      <c r="HF396" s="429"/>
      <c r="HG396" s="429"/>
      <c r="HH396" s="429"/>
      <c r="HI396" s="429"/>
      <c r="HJ396" s="430"/>
      <c r="HK396" s="433"/>
      <c r="HL396" s="434"/>
      <c r="HM396" s="435"/>
      <c r="HN396" s="426"/>
      <c r="HO396" s="427"/>
      <c r="HP396" s="428"/>
      <c r="HQ396" s="428"/>
      <c r="HR396" s="429" t="str">
        <f>ADHB!HR396</f>
        <v/>
      </c>
      <c r="HS396" s="429"/>
      <c r="HT396" s="429"/>
      <c r="HU396" s="430"/>
      <c r="HV396" s="429"/>
      <c r="HW396" s="429"/>
      <c r="HX396" s="429"/>
      <c r="HY396" s="429"/>
      <c r="HZ396" s="429"/>
      <c r="IA396" s="430"/>
      <c r="IB396" s="433"/>
      <c r="IC396" s="434"/>
      <c r="ID396" s="435"/>
      <c r="IE396" s="426"/>
      <c r="IF396" s="427"/>
      <c r="IG396" s="428"/>
      <c r="IH396" s="428"/>
      <c r="II396" s="429" t="str">
        <f>ADHB!II396</f>
        <v/>
      </c>
      <c r="IJ396" s="429"/>
      <c r="IK396" s="429"/>
      <c r="IL396" s="430"/>
      <c r="IM396" s="429"/>
      <c r="IN396" s="429"/>
      <c r="IO396" s="429"/>
      <c r="IP396" s="429"/>
      <c r="IQ396" s="429"/>
      <c r="IR396" s="430"/>
      <c r="IS396" s="433"/>
      <c r="IT396" s="434"/>
      <c r="IU396" s="435"/>
      <c r="IV396" s="426"/>
      <c r="IW396" s="427"/>
      <c r="IX396" s="428"/>
      <c r="IY396" s="428"/>
      <c r="IZ396" s="429" t="str">
        <f>ADHB!IZ396</f>
        <v/>
      </c>
      <c r="JA396" s="429"/>
      <c r="JB396" s="429"/>
      <c r="JC396" s="430"/>
      <c r="JD396" s="429"/>
      <c r="JE396" s="429"/>
      <c r="JF396" s="429"/>
      <c r="JG396" s="429"/>
      <c r="JH396" s="429"/>
      <c r="JI396" s="430"/>
      <c r="JJ396" s="433"/>
      <c r="JK396" s="434"/>
      <c r="JL396" s="435"/>
      <c r="JM396" s="426"/>
      <c r="JN396" s="427"/>
      <c r="JO396" s="428"/>
      <c r="JP396" s="428"/>
      <c r="JQ396" s="429" t="str">
        <f>ADHB!KY396</f>
        <v/>
      </c>
      <c r="JR396" s="429"/>
      <c r="JS396" s="429"/>
      <c r="JT396" s="430"/>
      <c r="JU396" s="429"/>
      <c r="JV396" s="429"/>
      <c r="JW396" s="429"/>
      <c r="JX396" s="429"/>
      <c r="JY396" s="429"/>
      <c r="JZ396" s="430"/>
      <c r="KA396" s="433"/>
      <c r="KB396" s="434"/>
      <c r="KC396" s="435"/>
      <c r="KD396" s="426"/>
      <c r="KE396" s="427"/>
      <c r="KF396" s="428"/>
      <c r="KG396" s="428"/>
      <c r="KH396" s="429" t="str">
        <f>ADHB!LP396</f>
        <v/>
      </c>
      <c r="KI396" s="429"/>
      <c r="KJ396" s="429"/>
      <c r="KK396" s="430"/>
      <c r="KL396" s="429"/>
      <c r="KM396" s="429"/>
      <c r="KN396" s="429"/>
      <c r="KO396" s="429"/>
      <c r="KP396" s="429"/>
      <c r="KQ396" s="430"/>
      <c r="KR396" s="433"/>
      <c r="KS396" s="434"/>
      <c r="KT396" s="435"/>
      <c r="KU396" s="436"/>
    </row>
    <row r="397" ht="15.75" hidden="1" customHeight="1">
      <c r="A397" s="426"/>
      <c r="B397" s="427"/>
      <c r="C397" s="428"/>
      <c r="D397" s="428"/>
      <c r="E397" s="429" t="str">
        <f>ADHB!E397</f>
        <v/>
      </c>
      <c r="F397" s="429"/>
      <c r="G397" s="429"/>
      <c r="H397" s="430"/>
      <c r="I397" s="429"/>
      <c r="J397" s="429"/>
      <c r="K397" s="429"/>
      <c r="L397" s="429"/>
      <c r="M397" s="429"/>
      <c r="N397" s="430"/>
      <c r="O397" s="433"/>
      <c r="P397" s="434"/>
      <c r="Q397" s="435"/>
      <c r="R397" s="426"/>
      <c r="S397" s="427"/>
      <c r="T397" s="428"/>
      <c r="U397" s="428"/>
      <c r="V397" s="429" t="str">
        <f>ADHB!V397</f>
        <v/>
      </c>
      <c r="W397" s="429"/>
      <c r="X397" s="429"/>
      <c r="Y397" s="430"/>
      <c r="Z397" s="429"/>
      <c r="AA397" s="429"/>
      <c r="AB397" s="429"/>
      <c r="AC397" s="429"/>
      <c r="AD397" s="429"/>
      <c r="AE397" s="430"/>
      <c r="AF397" s="433"/>
      <c r="AG397" s="434"/>
      <c r="AH397" s="435"/>
      <c r="AI397" s="426"/>
      <c r="AJ397" s="427"/>
      <c r="AK397" s="428"/>
      <c r="AL397" s="428"/>
      <c r="AM397" s="429" t="str">
        <f>ADHB!AM397</f>
        <v/>
      </c>
      <c r="AN397" s="429"/>
      <c r="AO397" s="429"/>
      <c r="AP397" s="430"/>
      <c r="AQ397" s="429"/>
      <c r="AR397" s="429"/>
      <c r="AS397" s="429"/>
      <c r="AT397" s="429"/>
      <c r="AU397" s="429"/>
      <c r="AV397" s="430"/>
      <c r="AW397" s="433"/>
      <c r="AX397" s="434"/>
      <c r="AY397" s="435"/>
      <c r="AZ397" s="426"/>
      <c r="BA397" s="427"/>
      <c r="BB397" s="428"/>
      <c r="BC397" s="428"/>
      <c r="BD397" s="429" t="str">
        <f>ADHB!BD397</f>
        <v/>
      </c>
      <c r="BE397" s="429"/>
      <c r="BF397" s="429"/>
      <c r="BG397" s="430"/>
      <c r="BH397" s="429"/>
      <c r="BI397" s="429"/>
      <c r="BJ397" s="429"/>
      <c r="BK397" s="429"/>
      <c r="BL397" s="429"/>
      <c r="BM397" s="430"/>
      <c r="BN397" s="433"/>
      <c r="BO397" s="434"/>
      <c r="BP397" s="435"/>
      <c r="BQ397" s="426"/>
      <c r="BR397" s="427"/>
      <c r="BS397" s="428"/>
      <c r="BT397" s="428"/>
      <c r="BU397" s="429" t="str">
        <f>ADHB!BU397</f>
        <v/>
      </c>
      <c r="BV397" s="429"/>
      <c r="BW397" s="429"/>
      <c r="BX397" s="430"/>
      <c r="BY397" s="429"/>
      <c r="BZ397" s="429"/>
      <c r="CA397" s="429"/>
      <c r="CB397" s="429"/>
      <c r="CC397" s="429"/>
      <c r="CD397" s="430"/>
      <c r="CE397" s="433"/>
      <c r="CF397" s="434"/>
      <c r="CG397" s="435"/>
      <c r="CH397" s="426"/>
      <c r="CI397" s="427"/>
      <c r="CJ397" s="428"/>
      <c r="CK397" s="428"/>
      <c r="CL397" s="429" t="str">
        <f>ADHB!CL397</f>
        <v/>
      </c>
      <c r="CM397" s="429"/>
      <c r="CN397" s="429"/>
      <c r="CO397" s="430"/>
      <c r="CP397" s="429"/>
      <c r="CQ397" s="429"/>
      <c r="CR397" s="429"/>
      <c r="CS397" s="429"/>
      <c r="CT397" s="429"/>
      <c r="CU397" s="430"/>
      <c r="CV397" s="433"/>
      <c r="CW397" s="434"/>
      <c r="CX397" s="435"/>
      <c r="CY397" s="426"/>
      <c r="CZ397" s="427"/>
      <c r="DA397" s="428"/>
      <c r="DB397" s="428"/>
      <c r="DC397" s="429" t="str">
        <f>ADHB!DC397</f>
        <v/>
      </c>
      <c r="DD397" s="429"/>
      <c r="DE397" s="429"/>
      <c r="DF397" s="430"/>
      <c r="DG397" s="429"/>
      <c r="DH397" s="429"/>
      <c r="DI397" s="429"/>
      <c r="DJ397" s="429"/>
      <c r="DK397" s="429"/>
      <c r="DL397" s="430"/>
      <c r="DM397" s="433"/>
      <c r="DN397" s="434"/>
      <c r="DO397" s="435"/>
      <c r="DP397" s="426"/>
      <c r="DQ397" s="427"/>
      <c r="DR397" s="428"/>
      <c r="DS397" s="428"/>
      <c r="DT397" s="429" t="str">
        <f>ADHB!DT397</f>
        <v/>
      </c>
      <c r="DU397" s="429"/>
      <c r="DV397" s="429"/>
      <c r="DW397" s="430"/>
      <c r="DX397" s="429"/>
      <c r="DY397" s="429"/>
      <c r="DZ397" s="429"/>
      <c r="EA397" s="429"/>
      <c r="EB397" s="429"/>
      <c r="EC397" s="430"/>
      <c r="ED397" s="433"/>
      <c r="EE397" s="434"/>
      <c r="EF397" s="435"/>
      <c r="EG397" s="426"/>
      <c r="EH397" s="427"/>
      <c r="EI397" s="428"/>
      <c r="EJ397" s="428"/>
      <c r="EK397" s="429" t="str">
        <f>ADHB!EK397</f>
        <v/>
      </c>
      <c r="EL397" s="429"/>
      <c r="EM397" s="429"/>
      <c r="EN397" s="430"/>
      <c r="EO397" s="429"/>
      <c r="EP397" s="429"/>
      <c r="EQ397" s="429"/>
      <c r="ER397" s="429"/>
      <c r="ES397" s="429"/>
      <c r="ET397" s="430"/>
      <c r="EU397" s="433"/>
      <c r="EV397" s="434"/>
      <c r="EW397" s="435"/>
      <c r="EX397" s="426"/>
      <c r="EY397" s="427"/>
      <c r="EZ397" s="428"/>
      <c r="FA397" s="428"/>
      <c r="FB397" s="429" t="str">
        <f>ADHB!FB397</f>
        <v/>
      </c>
      <c r="FC397" s="429"/>
      <c r="FD397" s="429"/>
      <c r="FE397" s="430"/>
      <c r="FF397" s="429"/>
      <c r="FG397" s="429"/>
      <c r="FH397" s="429"/>
      <c r="FI397" s="429"/>
      <c r="FJ397" s="429"/>
      <c r="FK397" s="430"/>
      <c r="FL397" s="433"/>
      <c r="FM397" s="434"/>
      <c r="FN397" s="435"/>
      <c r="FO397" s="426"/>
      <c r="FP397" s="427"/>
      <c r="FQ397" s="428"/>
      <c r="FR397" s="428"/>
      <c r="FS397" s="429" t="str">
        <f>ADHB!FS397</f>
        <v/>
      </c>
      <c r="FT397" s="429"/>
      <c r="FU397" s="429"/>
      <c r="FV397" s="430"/>
      <c r="FW397" s="429"/>
      <c r="FX397" s="429"/>
      <c r="FY397" s="429"/>
      <c r="FZ397" s="429"/>
      <c r="GA397" s="429"/>
      <c r="GB397" s="430"/>
      <c r="GC397" s="433"/>
      <c r="GD397" s="434"/>
      <c r="GE397" s="435"/>
      <c r="GF397" s="426"/>
      <c r="GG397" s="427"/>
      <c r="GH397" s="428"/>
      <c r="GI397" s="428"/>
      <c r="GJ397" s="429" t="str">
        <f>ADHB!GJ397</f>
        <v/>
      </c>
      <c r="GK397" s="429"/>
      <c r="GL397" s="429"/>
      <c r="GM397" s="430"/>
      <c r="GN397" s="429"/>
      <c r="GO397" s="429"/>
      <c r="GP397" s="429"/>
      <c r="GQ397" s="429"/>
      <c r="GR397" s="429"/>
      <c r="GS397" s="430"/>
      <c r="GT397" s="433"/>
      <c r="GU397" s="434"/>
      <c r="GV397" s="435"/>
      <c r="GW397" s="426"/>
      <c r="GX397" s="427"/>
      <c r="GY397" s="428"/>
      <c r="GZ397" s="428"/>
      <c r="HA397" s="429" t="str">
        <f>ADHB!HA397</f>
        <v/>
      </c>
      <c r="HB397" s="429"/>
      <c r="HC397" s="429"/>
      <c r="HD397" s="430"/>
      <c r="HE397" s="429"/>
      <c r="HF397" s="429"/>
      <c r="HG397" s="429"/>
      <c r="HH397" s="429"/>
      <c r="HI397" s="429"/>
      <c r="HJ397" s="430"/>
      <c r="HK397" s="433"/>
      <c r="HL397" s="434"/>
      <c r="HM397" s="435"/>
      <c r="HN397" s="426"/>
      <c r="HO397" s="427"/>
      <c r="HP397" s="428"/>
      <c r="HQ397" s="428"/>
      <c r="HR397" s="429" t="str">
        <f>ADHB!HR397</f>
        <v/>
      </c>
      <c r="HS397" s="429"/>
      <c r="HT397" s="429"/>
      <c r="HU397" s="430"/>
      <c r="HV397" s="429"/>
      <c r="HW397" s="429"/>
      <c r="HX397" s="429"/>
      <c r="HY397" s="429"/>
      <c r="HZ397" s="429"/>
      <c r="IA397" s="430"/>
      <c r="IB397" s="433"/>
      <c r="IC397" s="434"/>
      <c r="ID397" s="435"/>
      <c r="IE397" s="426"/>
      <c r="IF397" s="427"/>
      <c r="IG397" s="428"/>
      <c r="IH397" s="428"/>
      <c r="II397" s="429" t="str">
        <f>ADHB!II397</f>
        <v/>
      </c>
      <c r="IJ397" s="429"/>
      <c r="IK397" s="429"/>
      <c r="IL397" s="430"/>
      <c r="IM397" s="429"/>
      <c r="IN397" s="429"/>
      <c r="IO397" s="429"/>
      <c r="IP397" s="429"/>
      <c r="IQ397" s="429"/>
      <c r="IR397" s="430"/>
      <c r="IS397" s="433"/>
      <c r="IT397" s="434"/>
      <c r="IU397" s="435"/>
      <c r="IV397" s="426"/>
      <c r="IW397" s="427"/>
      <c r="IX397" s="428"/>
      <c r="IY397" s="428"/>
      <c r="IZ397" s="429" t="str">
        <f>ADHB!IZ397</f>
        <v/>
      </c>
      <c r="JA397" s="429"/>
      <c r="JB397" s="429"/>
      <c r="JC397" s="430"/>
      <c r="JD397" s="429"/>
      <c r="JE397" s="429"/>
      <c r="JF397" s="429"/>
      <c r="JG397" s="429"/>
      <c r="JH397" s="429"/>
      <c r="JI397" s="430"/>
      <c r="JJ397" s="433"/>
      <c r="JK397" s="434"/>
      <c r="JL397" s="435"/>
      <c r="JM397" s="426"/>
      <c r="JN397" s="427"/>
      <c r="JO397" s="428"/>
      <c r="JP397" s="428"/>
      <c r="JQ397" s="429" t="str">
        <f>ADHB!KY397</f>
        <v/>
      </c>
      <c r="JR397" s="429"/>
      <c r="JS397" s="429"/>
      <c r="JT397" s="430"/>
      <c r="JU397" s="429"/>
      <c r="JV397" s="429"/>
      <c r="JW397" s="429"/>
      <c r="JX397" s="429"/>
      <c r="JY397" s="429"/>
      <c r="JZ397" s="430"/>
      <c r="KA397" s="433"/>
      <c r="KB397" s="434"/>
      <c r="KC397" s="435"/>
      <c r="KD397" s="426"/>
      <c r="KE397" s="427"/>
      <c r="KF397" s="428"/>
      <c r="KG397" s="428"/>
      <c r="KH397" s="429" t="str">
        <f>ADHB!LP397</f>
        <v/>
      </c>
      <c r="KI397" s="429"/>
      <c r="KJ397" s="429"/>
      <c r="KK397" s="430"/>
      <c r="KL397" s="429"/>
      <c r="KM397" s="429"/>
      <c r="KN397" s="429"/>
      <c r="KO397" s="429"/>
      <c r="KP397" s="429"/>
      <c r="KQ397" s="430"/>
      <c r="KR397" s="433"/>
      <c r="KS397" s="434"/>
      <c r="KT397" s="435"/>
      <c r="KU397" s="436"/>
    </row>
    <row r="398" ht="15.75" customHeight="1">
      <c r="A398" s="426"/>
      <c r="B398" s="427"/>
      <c r="C398" s="453"/>
      <c r="D398" s="453"/>
      <c r="E398" s="429" t="str">
        <f>ADHB!E398</f>
        <v/>
      </c>
      <c r="F398" s="429"/>
      <c r="G398" s="429"/>
      <c r="H398" s="429"/>
      <c r="I398" s="429"/>
      <c r="J398" s="429"/>
      <c r="K398" s="429"/>
      <c r="L398" s="429"/>
      <c r="M398" s="429"/>
      <c r="N398" s="429"/>
      <c r="O398" s="429"/>
      <c r="P398" s="434"/>
      <c r="Q398" s="435"/>
      <c r="R398" s="426"/>
      <c r="S398" s="427"/>
      <c r="T398" s="453"/>
      <c r="U398" s="453"/>
      <c r="V398" s="429" t="str">
        <f>ADHB!V398</f>
        <v/>
      </c>
      <c r="W398" s="429"/>
      <c r="X398" s="429"/>
      <c r="Y398" s="429"/>
      <c r="Z398" s="429"/>
      <c r="AA398" s="429"/>
      <c r="AB398" s="429"/>
      <c r="AC398" s="429"/>
      <c r="AD398" s="429"/>
      <c r="AE398" s="429"/>
      <c r="AF398" s="429"/>
      <c r="AG398" s="434"/>
      <c r="AH398" s="435"/>
      <c r="AI398" s="426"/>
      <c r="AJ398" s="427"/>
      <c r="AK398" s="453"/>
      <c r="AL398" s="453"/>
      <c r="AM398" s="429" t="str">
        <f>ADHB!AM398</f>
        <v/>
      </c>
      <c r="AN398" s="429"/>
      <c r="AO398" s="429"/>
      <c r="AP398" s="429"/>
      <c r="AQ398" s="429"/>
      <c r="AR398" s="429"/>
      <c r="AS398" s="429"/>
      <c r="AT398" s="429"/>
      <c r="AU398" s="429"/>
      <c r="AV398" s="429"/>
      <c r="AW398" s="429"/>
      <c r="AX398" s="434"/>
      <c r="AY398" s="435"/>
      <c r="AZ398" s="426"/>
      <c r="BA398" s="427"/>
      <c r="BB398" s="453"/>
      <c r="BC398" s="453"/>
      <c r="BD398" s="429" t="str">
        <f>ADHB!BD398</f>
        <v/>
      </c>
      <c r="BE398" s="429"/>
      <c r="BF398" s="429"/>
      <c r="BG398" s="429"/>
      <c r="BH398" s="429"/>
      <c r="BI398" s="429"/>
      <c r="BJ398" s="429"/>
      <c r="BK398" s="429"/>
      <c r="BL398" s="429"/>
      <c r="BM398" s="429"/>
      <c r="BN398" s="429"/>
      <c r="BO398" s="434"/>
      <c r="BP398" s="435"/>
      <c r="BQ398" s="426"/>
      <c r="BR398" s="427"/>
      <c r="BS398" s="453"/>
      <c r="BT398" s="453"/>
      <c r="BU398" s="429" t="str">
        <f>ADHB!BU398</f>
        <v/>
      </c>
      <c r="BV398" s="429"/>
      <c r="BW398" s="429"/>
      <c r="BX398" s="429"/>
      <c r="BY398" s="429"/>
      <c r="BZ398" s="429"/>
      <c r="CA398" s="429"/>
      <c r="CB398" s="429"/>
      <c r="CC398" s="429"/>
      <c r="CD398" s="429"/>
      <c r="CE398" s="429"/>
      <c r="CF398" s="434"/>
      <c r="CG398" s="435"/>
      <c r="CH398" s="426"/>
      <c r="CI398" s="427"/>
      <c r="CJ398" s="453"/>
      <c r="CK398" s="453"/>
      <c r="CL398" s="429" t="str">
        <f>ADHB!CL398</f>
        <v/>
      </c>
      <c r="CM398" s="429"/>
      <c r="CN398" s="429"/>
      <c r="CO398" s="429"/>
      <c r="CP398" s="429"/>
      <c r="CQ398" s="429"/>
      <c r="CR398" s="429"/>
      <c r="CS398" s="429"/>
      <c r="CT398" s="429"/>
      <c r="CU398" s="429"/>
      <c r="CV398" s="429"/>
      <c r="CW398" s="434"/>
      <c r="CX398" s="435"/>
      <c r="CY398" s="426"/>
      <c r="CZ398" s="427"/>
      <c r="DA398" s="453"/>
      <c r="DB398" s="453"/>
      <c r="DC398" s="429" t="str">
        <f>ADHB!DC398</f>
        <v/>
      </c>
      <c r="DD398" s="429"/>
      <c r="DE398" s="429"/>
      <c r="DF398" s="429"/>
      <c r="DG398" s="429"/>
      <c r="DH398" s="429"/>
      <c r="DI398" s="429"/>
      <c r="DJ398" s="429"/>
      <c r="DK398" s="429"/>
      <c r="DL398" s="429"/>
      <c r="DM398" s="429"/>
      <c r="DN398" s="434"/>
      <c r="DO398" s="435"/>
      <c r="DP398" s="426"/>
      <c r="DQ398" s="427"/>
      <c r="DR398" s="453"/>
      <c r="DS398" s="453"/>
      <c r="DT398" s="429" t="str">
        <f>ADHB!DT398</f>
        <v/>
      </c>
      <c r="DU398" s="429"/>
      <c r="DV398" s="429"/>
      <c r="DW398" s="429"/>
      <c r="DX398" s="429"/>
      <c r="DY398" s="429"/>
      <c r="DZ398" s="429"/>
      <c r="EA398" s="429"/>
      <c r="EB398" s="429"/>
      <c r="EC398" s="429"/>
      <c r="ED398" s="429"/>
      <c r="EE398" s="434"/>
      <c r="EF398" s="435"/>
      <c r="EG398" s="426"/>
      <c r="EH398" s="427"/>
      <c r="EI398" s="453"/>
      <c r="EJ398" s="453"/>
      <c r="EK398" s="429" t="str">
        <f>ADHB!EK398</f>
        <v/>
      </c>
      <c r="EL398" s="429"/>
      <c r="EM398" s="429"/>
      <c r="EN398" s="429"/>
      <c r="EO398" s="429"/>
      <c r="EP398" s="429"/>
      <c r="EQ398" s="429"/>
      <c r="ER398" s="429"/>
      <c r="ES398" s="429"/>
      <c r="ET398" s="429"/>
      <c r="EU398" s="429"/>
      <c r="EV398" s="434"/>
      <c r="EW398" s="435"/>
      <c r="EX398" s="426"/>
      <c r="EY398" s="427"/>
      <c r="EZ398" s="453"/>
      <c r="FA398" s="453"/>
      <c r="FB398" s="429" t="str">
        <f>ADHB!FB398</f>
        <v/>
      </c>
      <c r="FC398" s="429"/>
      <c r="FD398" s="429"/>
      <c r="FE398" s="429"/>
      <c r="FF398" s="429"/>
      <c r="FG398" s="429"/>
      <c r="FH398" s="429"/>
      <c r="FI398" s="429"/>
      <c r="FJ398" s="429"/>
      <c r="FK398" s="429"/>
      <c r="FL398" s="429"/>
      <c r="FM398" s="434"/>
      <c r="FN398" s="435"/>
      <c r="FO398" s="426"/>
      <c r="FP398" s="427"/>
      <c r="FQ398" s="453"/>
      <c r="FR398" s="453"/>
      <c r="FS398" s="429" t="str">
        <f>ADHB!FS398</f>
        <v/>
      </c>
      <c r="FT398" s="429"/>
      <c r="FU398" s="429"/>
      <c r="FV398" s="429"/>
      <c r="FW398" s="429"/>
      <c r="FX398" s="429"/>
      <c r="FY398" s="429"/>
      <c r="FZ398" s="429"/>
      <c r="GA398" s="429"/>
      <c r="GB398" s="429"/>
      <c r="GC398" s="429"/>
      <c r="GD398" s="434"/>
      <c r="GE398" s="435"/>
      <c r="GF398" s="426"/>
      <c r="GG398" s="427"/>
      <c r="GH398" s="453"/>
      <c r="GI398" s="453"/>
      <c r="GJ398" s="429" t="str">
        <f>ADHB!GJ398</f>
        <v/>
      </c>
      <c r="GK398" s="429"/>
      <c r="GL398" s="429"/>
      <c r="GM398" s="429"/>
      <c r="GN398" s="429"/>
      <c r="GO398" s="429"/>
      <c r="GP398" s="429"/>
      <c r="GQ398" s="429"/>
      <c r="GR398" s="429"/>
      <c r="GS398" s="429"/>
      <c r="GT398" s="429"/>
      <c r="GU398" s="434"/>
      <c r="GV398" s="435"/>
      <c r="GW398" s="426"/>
      <c r="GX398" s="427"/>
      <c r="GY398" s="453"/>
      <c r="GZ398" s="453"/>
      <c r="HA398" s="429" t="str">
        <f>ADHB!HA398</f>
        <v/>
      </c>
      <c r="HB398" s="429"/>
      <c r="HC398" s="429"/>
      <c r="HD398" s="429"/>
      <c r="HE398" s="429"/>
      <c r="HF398" s="429"/>
      <c r="HG398" s="429"/>
      <c r="HH398" s="429"/>
      <c r="HI398" s="429"/>
      <c r="HJ398" s="429"/>
      <c r="HK398" s="429"/>
      <c r="HL398" s="434"/>
      <c r="HM398" s="435"/>
      <c r="HN398" s="426"/>
      <c r="HO398" s="427"/>
      <c r="HP398" s="453"/>
      <c r="HQ398" s="453"/>
      <c r="HR398" s="429" t="str">
        <f>ADHB!HR398</f>
        <v/>
      </c>
      <c r="HS398" s="429"/>
      <c r="HT398" s="429"/>
      <c r="HU398" s="429"/>
      <c r="HV398" s="429"/>
      <c r="HW398" s="429"/>
      <c r="HX398" s="429"/>
      <c r="HY398" s="429"/>
      <c r="HZ398" s="429"/>
      <c r="IA398" s="429"/>
      <c r="IB398" s="429"/>
      <c r="IC398" s="434"/>
      <c r="ID398" s="435"/>
      <c r="IE398" s="426"/>
      <c r="IF398" s="427"/>
      <c r="IG398" s="453"/>
      <c r="IH398" s="453"/>
      <c r="II398" s="429" t="str">
        <f>ADHB!II398</f>
        <v/>
      </c>
      <c r="IJ398" s="429"/>
      <c r="IK398" s="429"/>
      <c r="IL398" s="429"/>
      <c r="IM398" s="429"/>
      <c r="IN398" s="429"/>
      <c r="IO398" s="429"/>
      <c r="IP398" s="429"/>
      <c r="IQ398" s="429"/>
      <c r="IR398" s="429"/>
      <c r="IS398" s="429"/>
      <c r="IT398" s="434"/>
      <c r="IU398" s="435"/>
      <c r="IV398" s="426"/>
      <c r="IW398" s="427"/>
      <c r="IX398" s="453"/>
      <c r="IY398" s="453"/>
      <c r="IZ398" s="429" t="str">
        <f>ADHB!IZ398</f>
        <v/>
      </c>
      <c r="JA398" s="429"/>
      <c r="JB398" s="429"/>
      <c r="JC398" s="429"/>
      <c r="JD398" s="429"/>
      <c r="JE398" s="429"/>
      <c r="JF398" s="429"/>
      <c r="JG398" s="429"/>
      <c r="JH398" s="429"/>
      <c r="JI398" s="429"/>
      <c r="JJ398" s="429"/>
      <c r="JK398" s="434"/>
      <c r="JL398" s="435"/>
      <c r="JM398" s="426"/>
      <c r="JN398" s="427"/>
      <c r="JO398" s="453"/>
      <c r="JP398" s="453"/>
      <c r="JQ398" s="429" t="str">
        <f>ADHB!KY398</f>
        <v/>
      </c>
      <c r="JR398" s="429"/>
      <c r="JS398" s="429"/>
      <c r="JT398" s="429"/>
      <c r="JU398" s="429"/>
      <c r="JV398" s="429"/>
      <c r="JW398" s="429"/>
      <c r="JX398" s="429"/>
      <c r="JY398" s="429"/>
      <c r="JZ398" s="429"/>
      <c r="KA398" s="429"/>
      <c r="KB398" s="434"/>
      <c r="KC398" s="435"/>
      <c r="KD398" s="426"/>
      <c r="KE398" s="427"/>
      <c r="KF398" s="453"/>
      <c r="KG398" s="453"/>
      <c r="KH398" s="429" t="str">
        <f>ADHB!LP398</f>
        <v/>
      </c>
      <c r="KI398" s="429"/>
      <c r="KJ398" s="429"/>
      <c r="KK398" s="429"/>
      <c r="KL398" s="429"/>
      <c r="KM398" s="429"/>
      <c r="KN398" s="429"/>
      <c r="KO398" s="429"/>
      <c r="KP398" s="429"/>
      <c r="KQ398" s="429"/>
      <c r="KR398" s="429"/>
      <c r="KS398" s="434"/>
      <c r="KT398" s="435"/>
      <c r="KU398" s="436"/>
    </row>
    <row r="399" ht="15.75" customHeight="1">
      <c r="A399" s="454" t="s">
        <v>162</v>
      </c>
      <c r="B399" s="197"/>
      <c r="C399" s="455"/>
      <c r="D399" s="455"/>
      <c r="E399" s="456"/>
      <c r="F399" s="456"/>
      <c r="G399" s="457">
        <f>SUM(G316:G398)</f>
        <v>0</v>
      </c>
      <c r="H399" s="456"/>
      <c r="I399" s="457">
        <f>SUM(I316:I398)</f>
        <v>0</v>
      </c>
      <c r="J399" s="456"/>
      <c r="K399" s="456"/>
      <c r="L399" s="456"/>
      <c r="M399" s="457">
        <f>SUM(M316:M398)</f>
        <v>0</v>
      </c>
      <c r="N399" s="456"/>
      <c r="O399" s="457">
        <f t="shared" ref="O399:P399" si="2953">SUM(O316:O398)</f>
        <v>0</v>
      </c>
      <c r="P399" s="457">
        <f t="shared" si="2953"/>
        <v>0</v>
      </c>
      <c r="Q399" s="424"/>
      <c r="R399" s="454" t="s">
        <v>162</v>
      </c>
      <c r="S399" s="197"/>
      <c r="T399" s="455"/>
      <c r="U399" s="455"/>
      <c r="V399" s="456"/>
      <c r="W399" s="456"/>
      <c r="X399" s="457">
        <f>SUM(X316:X398)</f>
        <v>0</v>
      </c>
      <c r="Y399" s="456"/>
      <c r="Z399" s="457">
        <f>SUM(Z316:Z398)</f>
        <v>0</v>
      </c>
      <c r="AA399" s="456"/>
      <c r="AB399" s="456"/>
      <c r="AC399" s="456"/>
      <c r="AD399" s="457">
        <f>SUM(AD316:AD398)</f>
        <v>0</v>
      </c>
      <c r="AE399" s="456"/>
      <c r="AF399" s="457">
        <f t="shared" ref="AF399:AG399" si="2954">SUM(AF316:AF398)</f>
        <v>0</v>
      </c>
      <c r="AG399" s="457">
        <f t="shared" si="2954"/>
        <v>0</v>
      </c>
      <c r="AH399" s="424"/>
      <c r="AI399" s="454" t="s">
        <v>162</v>
      </c>
      <c r="AJ399" s="197"/>
      <c r="AK399" s="455"/>
      <c r="AL399" s="455"/>
      <c r="AM399" s="456"/>
      <c r="AN399" s="456"/>
      <c r="AO399" s="457">
        <f>SUM(AO316:AO398)</f>
        <v>0</v>
      </c>
      <c r="AP399" s="456"/>
      <c r="AQ399" s="457">
        <f>SUM(AQ316:AQ398)</f>
        <v>0</v>
      </c>
      <c r="AR399" s="456"/>
      <c r="AS399" s="456"/>
      <c r="AT399" s="456"/>
      <c r="AU399" s="457">
        <f>SUM(AU316:AU398)</f>
        <v>0</v>
      </c>
      <c r="AV399" s="456"/>
      <c r="AW399" s="457">
        <f t="shared" ref="AW399:AX399" si="2955">SUM(AW316:AW398)</f>
        <v>0</v>
      </c>
      <c r="AX399" s="457">
        <f t="shared" si="2955"/>
        <v>0</v>
      </c>
      <c r="AY399" s="424"/>
      <c r="AZ399" s="454" t="s">
        <v>162</v>
      </c>
      <c r="BA399" s="197"/>
      <c r="BB399" s="455"/>
      <c r="BC399" s="455"/>
      <c r="BD399" s="456"/>
      <c r="BE399" s="456"/>
      <c r="BF399" s="457">
        <f>SUM(BF316:BF398)</f>
        <v>0</v>
      </c>
      <c r="BG399" s="456"/>
      <c r="BH399" s="457">
        <f>SUM(BH316:BH398)</f>
        <v>0</v>
      </c>
      <c r="BI399" s="456"/>
      <c r="BJ399" s="456"/>
      <c r="BK399" s="456"/>
      <c r="BL399" s="457">
        <f>SUM(BL316:BL398)</f>
        <v>0</v>
      </c>
      <c r="BM399" s="456"/>
      <c r="BN399" s="457">
        <f t="shared" ref="BN399:BO399" si="2956">SUM(BN316:BN398)</f>
        <v>0</v>
      </c>
      <c r="BO399" s="457">
        <f t="shared" si="2956"/>
        <v>0</v>
      </c>
      <c r="BP399" s="424"/>
      <c r="BQ399" s="454" t="s">
        <v>162</v>
      </c>
      <c r="BR399" s="197"/>
      <c r="BS399" s="455"/>
      <c r="BT399" s="455"/>
      <c r="BU399" s="456"/>
      <c r="BV399" s="456"/>
      <c r="BW399" s="457">
        <f>SUM(BW316:BW398)</f>
        <v>0</v>
      </c>
      <c r="BX399" s="456"/>
      <c r="BY399" s="457">
        <f>SUM(BY316:BY398)</f>
        <v>0</v>
      </c>
      <c r="BZ399" s="456"/>
      <c r="CA399" s="456"/>
      <c r="CB399" s="456"/>
      <c r="CC399" s="457">
        <f>SUM(CC316:CC398)</f>
        <v>0</v>
      </c>
      <c r="CD399" s="456"/>
      <c r="CE399" s="457">
        <f t="shared" ref="CE399:CF399" si="2957">SUM(CE316:CE398)</f>
        <v>0</v>
      </c>
      <c r="CF399" s="457">
        <f t="shared" si="2957"/>
        <v>0</v>
      </c>
      <c r="CG399" s="424"/>
      <c r="CH399" s="454" t="s">
        <v>162</v>
      </c>
      <c r="CI399" s="197"/>
      <c r="CJ399" s="455"/>
      <c r="CK399" s="455"/>
      <c r="CL399" s="456"/>
      <c r="CM399" s="456"/>
      <c r="CN399" s="457">
        <f>SUM(CN316:CN398)</f>
        <v>0</v>
      </c>
      <c r="CO399" s="456"/>
      <c r="CP399" s="457">
        <f>SUM(CP316:CP398)</f>
        <v>0</v>
      </c>
      <c r="CQ399" s="456"/>
      <c r="CR399" s="456"/>
      <c r="CS399" s="456"/>
      <c r="CT399" s="457">
        <f>SUM(CT316:CT398)</f>
        <v>0</v>
      </c>
      <c r="CU399" s="456"/>
      <c r="CV399" s="457">
        <f t="shared" ref="CV399:CW399" si="2958">SUM(CV316:CV398)</f>
        <v>0</v>
      </c>
      <c r="CW399" s="457">
        <f t="shared" si="2958"/>
        <v>0</v>
      </c>
      <c r="CX399" s="424"/>
      <c r="CY399" s="454" t="s">
        <v>162</v>
      </c>
      <c r="CZ399" s="197"/>
      <c r="DA399" s="455"/>
      <c r="DB399" s="455"/>
      <c r="DC399" s="456"/>
      <c r="DD399" s="456"/>
      <c r="DE399" s="457">
        <f>SUM(DE316:DE398)</f>
        <v>0</v>
      </c>
      <c r="DF399" s="456"/>
      <c r="DG399" s="457">
        <f>SUM(DG316:DG398)</f>
        <v>0</v>
      </c>
      <c r="DH399" s="456"/>
      <c r="DI399" s="456"/>
      <c r="DJ399" s="456"/>
      <c r="DK399" s="457">
        <f>SUM(DK316:DK398)</f>
        <v>0</v>
      </c>
      <c r="DL399" s="456"/>
      <c r="DM399" s="457">
        <f t="shared" ref="DM399:DN399" si="2959">SUM(DM316:DM398)</f>
        <v>0</v>
      </c>
      <c r="DN399" s="457">
        <f t="shared" si="2959"/>
        <v>0</v>
      </c>
      <c r="DO399" s="424"/>
      <c r="DP399" s="454" t="s">
        <v>162</v>
      </c>
      <c r="DQ399" s="197"/>
      <c r="DR399" s="455"/>
      <c r="DS399" s="455"/>
      <c r="DT399" s="456"/>
      <c r="DU399" s="456"/>
      <c r="DV399" s="457">
        <f>SUM(DV316:DV398)</f>
        <v>0</v>
      </c>
      <c r="DW399" s="456"/>
      <c r="DX399" s="457">
        <f>SUM(DX316:DX398)</f>
        <v>0</v>
      </c>
      <c r="DY399" s="456"/>
      <c r="DZ399" s="456"/>
      <c r="EA399" s="456"/>
      <c r="EB399" s="457">
        <f>SUM(EB316:EB398)</f>
        <v>0</v>
      </c>
      <c r="EC399" s="456"/>
      <c r="ED399" s="457">
        <f t="shared" ref="ED399:EE399" si="2960">SUM(ED316:ED398)</f>
        <v>0</v>
      </c>
      <c r="EE399" s="457">
        <f t="shared" si="2960"/>
        <v>0</v>
      </c>
      <c r="EF399" s="424"/>
      <c r="EG399" s="454" t="s">
        <v>162</v>
      </c>
      <c r="EH399" s="197"/>
      <c r="EI399" s="455"/>
      <c r="EJ399" s="455"/>
      <c r="EK399" s="456"/>
      <c r="EL399" s="456"/>
      <c r="EM399" s="457">
        <f>SUM(EM316:EM398)</f>
        <v>0</v>
      </c>
      <c r="EN399" s="456"/>
      <c r="EO399" s="457">
        <f>SUM(EO316:EO398)</f>
        <v>0</v>
      </c>
      <c r="EP399" s="456"/>
      <c r="EQ399" s="456"/>
      <c r="ER399" s="456"/>
      <c r="ES399" s="457">
        <f>SUM(ES316:ES398)</f>
        <v>0</v>
      </c>
      <c r="ET399" s="456"/>
      <c r="EU399" s="457">
        <f t="shared" ref="EU399:EV399" si="2961">SUM(EU316:EU398)</f>
        <v>0</v>
      </c>
      <c r="EV399" s="457">
        <f t="shared" si="2961"/>
        <v>0</v>
      </c>
      <c r="EW399" s="424"/>
      <c r="EX399" s="454" t="s">
        <v>162</v>
      </c>
      <c r="EY399" s="197"/>
      <c r="EZ399" s="455"/>
      <c r="FA399" s="455"/>
      <c r="FB399" s="456"/>
      <c r="FC399" s="456"/>
      <c r="FD399" s="457">
        <f>SUM(FD316:FD398)</f>
        <v>127610.9585</v>
      </c>
      <c r="FE399" s="456"/>
      <c r="FF399" s="457">
        <f>SUM(FF316:FF398)</f>
        <v>0</v>
      </c>
      <c r="FG399" s="456"/>
      <c r="FH399" s="456"/>
      <c r="FI399" s="456"/>
      <c r="FJ399" s="457">
        <f>SUM(FJ316:FJ398)</f>
        <v>127610.9585</v>
      </c>
      <c r="FK399" s="456"/>
      <c r="FL399" s="457">
        <f t="shared" ref="FL399:FM399" si="2962">SUM(FL316:FL398)</f>
        <v>37554.61194</v>
      </c>
      <c r="FM399" s="457">
        <f t="shared" si="2962"/>
        <v>90056.34661</v>
      </c>
      <c r="FN399" s="424"/>
      <c r="FO399" s="454" t="s">
        <v>162</v>
      </c>
      <c r="FP399" s="197"/>
      <c r="FQ399" s="455"/>
      <c r="FR399" s="455"/>
      <c r="FS399" s="456"/>
      <c r="FT399" s="456"/>
      <c r="FU399" s="457">
        <f>SUM(FU316:FU398)</f>
        <v>124719.4432</v>
      </c>
      <c r="FV399" s="456"/>
      <c r="FW399" s="457">
        <f>SUM(FW316:FW398)</f>
        <v>0</v>
      </c>
      <c r="FX399" s="456"/>
      <c r="FY399" s="456"/>
      <c r="FZ399" s="456"/>
      <c r="GA399" s="457">
        <f>SUM(GA316:GA398)</f>
        <v>124719.4432</v>
      </c>
      <c r="GB399" s="456"/>
      <c r="GC399" s="457">
        <f t="shared" ref="GC399:GD399" si="2963">SUM(GC316:GC398)</f>
        <v>36703.66826</v>
      </c>
      <c r="GD399" s="457">
        <f t="shared" si="2963"/>
        <v>88015.77492</v>
      </c>
      <c r="GE399" s="424"/>
      <c r="GF399" s="454" t="s">
        <v>162</v>
      </c>
      <c r="GG399" s="197"/>
      <c r="GH399" s="455"/>
      <c r="GI399" s="455"/>
      <c r="GJ399" s="456"/>
      <c r="GK399" s="456"/>
      <c r="GL399" s="457">
        <f>SUM(GL316:GL398)</f>
        <v>98055.615</v>
      </c>
      <c r="GM399" s="456"/>
      <c r="GN399" s="457">
        <f>SUM(GN316:GN398)</f>
        <v>0</v>
      </c>
      <c r="GO399" s="456"/>
      <c r="GP399" s="456"/>
      <c r="GQ399" s="456"/>
      <c r="GR399" s="457">
        <f>SUM(GR316:GR398)</f>
        <v>98055.615</v>
      </c>
      <c r="GS399" s="456"/>
      <c r="GT399" s="457">
        <f t="shared" ref="GT399:GU399" si="2964">SUM(GT316:GT398)</f>
        <v>28856.77383</v>
      </c>
      <c r="GU399" s="457">
        <f t="shared" si="2964"/>
        <v>69198.84117</v>
      </c>
      <c r="GV399" s="424"/>
      <c r="GW399" s="454" t="s">
        <v>162</v>
      </c>
      <c r="GX399" s="197"/>
      <c r="GY399" s="455"/>
      <c r="GZ399" s="455"/>
      <c r="HA399" s="456"/>
      <c r="HB399" s="456"/>
      <c r="HC399" s="457">
        <f>SUM(HC316:HC398)</f>
        <v>134694.1792</v>
      </c>
      <c r="HD399" s="456"/>
      <c r="HE399" s="457">
        <f>SUM(HE316:HE398)</f>
        <v>0</v>
      </c>
      <c r="HF399" s="456"/>
      <c r="HG399" s="456"/>
      <c r="HH399" s="456"/>
      <c r="HI399" s="457">
        <f>SUM(HI316:HI398)</f>
        <v>134694.1792</v>
      </c>
      <c r="HJ399" s="456"/>
      <c r="HK399" s="457">
        <f t="shared" ref="HK399:HL399" si="2965">SUM(HK316:HK398)</f>
        <v>39639.13199</v>
      </c>
      <c r="HL399" s="457">
        <f t="shared" si="2965"/>
        <v>95055.04719</v>
      </c>
      <c r="HM399" s="424"/>
      <c r="HN399" s="454" t="s">
        <v>162</v>
      </c>
      <c r="HO399" s="197"/>
      <c r="HP399" s="455"/>
      <c r="HQ399" s="455"/>
      <c r="HR399" s="456"/>
      <c r="HS399" s="456"/>
      <c r="HT399" s="457">
        <f>SUM(HT316:HT398)</f>
        <v>99952.23043</v>
      </c>
      <c r="HU399" s="456"/>
      <c r="HV399" s="457">
        <f>SUM(HV316:HV398)</f>
        <v>0</v>
      </c>
      <c r="HW399" s="456"/>
      <c r="HX399" s="456"/>
      <c r="HY399" s="456"/>
      <c r="HZ399" s="457">
        <f>SUM(HZ316:HZ398)</f>
        <v>99952.23043</v>
      </c>
      <c r="IA399" s="456"/>
      <c r="IB399" s="457">
        <f t="shared" ref="IB399:IC399" si="2966">SUM(IB316:IB398)</f>
        <v>29414.92854</v>
      </c>
      <c r="IC399" s="457">
        <f t="shared" si="2966"/>
        <v>70537.3019</v>
      </c>
      <c r="ID399" s="424"/>
      <c r="IE399" s="454" t="s">
        <v>162</v>
      </c>
      <c r="IF399" s="197"/>
      <c r="IG399" s="455"/>
      <c r="IH399" s="455"/>
      <c r="II399" s="456"/>
      <c r="IJ399" s="456"/>
      <c r="IK399" s="457">
        <f>SUM(IK316:IK398)</f>
        <v>127658.8444</v>
      </c>
      <c r="IL399" s="456"/>
      <c r="IM399" s="457">
        <f>SUM(IM316:IM398)</f>
        <v>0</v>
      </c>
      <c r="IN399" s="456"/>
      <c r="IO399" s="456"/>
      <c r="IP399" s="456"/>
      <c r="IQ399" s="457">
        <f>SUM(IQ316:IQ398)</f>
        <v>127658.8444</v>
      </c>
      <c r="IR399" s="456"/>
      <c r="IS399" s="457">
        <f t="shared" ref="IS399:IT399" si="2967">SUM(IS316:IS398)</f>
        <v>37568.70425</v>
      </c>
      <c r="IT399" s="457">
        <f t="shared" si="2967"/>
        <v>90090.14012</v>
      </c>
      <c r="IU399" s="424"/>
      <c r="IV399" s="454" t="s">
        <v>162</v>
      </c>
      <c r="IW399" s="197"/>
      <c r="IX399" s="455"/>
      <c r="IY399" s="455"/>
      <c r="IZ399" s="456"/>
      <c r="JA399" s="456"/>
      <c r="JB399" s="457">
        <f>SUM(JB316:JB398)</f>
        <v>122330.9682</v>
      </c>
      <c r="JC399" s="456"/>
      <c r="JD399" s="457">
        <f>SUM(JD316:JD398)</f>
        <v>0</v>
      </c>
      <c r="JE399" s="456"/>
      <c r="JF399" s="456"/>
      <c r="JG399" s="456"/>
      <c r="JH399" s="457">
        <f>SUM(JH316:JH398)</f>
        <v>122330.9682</v>
      </c>
      <c r="JI399" s="456"/>
      <c r="JJ399" s="457">
        <f t="shared" ref="JJ399:JK399" si="2968">SUM(JJ316:JJ398)</f>
        <v>36000.76429</v>
      </c>
      <c r="JK399" s="457">
        <f t="shared" si="2968"/>
        <v>86330.20395</v>
      </c>
      <c r="JL399" s="424"/>
      <c r="JM399" s="454" t="s">
        <v>162</v>
      </c>
      <c r="JN399" s="197"/>
      <c r="JO399" s="455"/>
      <c r="JP399" s="455"/>
      <c r="JQ399" s="456"/>
      <c r="JR399" s="456"/>
      <c r="JS399" s="457">
        <f>SUM(JS316:JS398)</f>
        <v>0</v>
      </c>
      <c r="JT399" s="456"/>
      <c r="JU399" s="457">
        <f>SUM(JU316:JU398)</f>
        <v>0</v>
      </c>
      <c r="JV399" s="456"/>
      <c r="JW399" s="456"/>
      <c r="JX399" s="456"/>
      <c r="JY399" s="457">
        <f>SUM(JY316:JY398)</f>
        <v>0</v>
      </c>
      <c r="JZ399" s="456"/>
      <c r="KA399" s="457">
        <f t="shared" ref="KA399:KB399" si="2969">SUM(KA316:KA398)</f>
        <v>0</v>
      </c>
      <c r="KB399" s="457">
        <f t="shared" si="2969"/>
        <v>0</v>
      </c>
      <c r="KC399" s="424"/>
      <c r="KD399" s="454" t="s">
        <v>162</v>
      </c>
      <c r="KE399" s="197"/>
      <c r="KF399" s="455"/>
      <c r="KG399" s="455"/>
      <c r="KH399" s="456"/>
      <c r="KI399" s="456"/>
      <c r="KJ399" s="457">
        <f>SUM(KJ316:KJ398)</f>
        <v>0</v>
      </c>
      <c r="KK399" s="456"/>
      <c r="KL399" s="457">
        <f>SUM(KL316:KL398)</f>
        <v>0</v>
      </c>
      <c r="KM399" s="456"/>
      <c r="KN399" s="456"/>
      <c r="KO399" s="456"/>
      <c r="KP399" s="457">
        <f>SUM(KP316:KP398)</f>
        <v>0</v>
      </c>
      <c r="KQ399" s="456"/>
      <c r="KR399" s="457">
        <f t="shared" ref="KR399:KS399" si="2970">SUM(KR316:KR398)</f>
        <v>0</v>
      </c>
      <c r="KS399" s="457">
        <f t="shared" si="2970"/>
        <v>0</v>
      </c>
      <c r="KT399" s="424"/>
      <c r="KU399" s="425"/>
    </row>
    <row r="400" ht="15.75" customHeight="1">
      <c r="A400" s="426"/>
      <c r="B400" s="453"/>
      <c r="C400" s="453"/>
      <c r="D400" s="453"/>
      <c r="E400" s="429"/>
      <c r="F400" s="429"/>
      <c r="G400" s="429"/>
      <c r="H400" s="429"/>
      <c r="I400" s="429"/>
      <c r="J400" s="429"/>
      <c r="K400" s="429"/>
      <c r="L400" s="429"/>
      <c r="M400" s="429"/>
      <c r="N400" s="429"/>
      <c r="O400" s="433"/>
      <c r="P400" s="434"/>
      <c r="Q400" s="435"/>
      <c r="R400" s="426"/>
      <c r="S400" s="453"/>
      <c r="T400" s="453"/>
      <c r="U400" s="453"/>
      <c r="V400" s="429"/>
      <c r="W400" s="429"/>
      <c r="X400" s="429"/>
      <c r="Y400" s="429"/>
      <c r="Z400" s="429"/>
      <c r="AA400" s="429"/>
      <c r="AB400" s="429"/>
      <c r="AC400" s="429"/>
      <c r="AD400" s="429"/>
      <c r="AE400" s="429"/>
      <c r="AF400" s="433"/>
      <c r="AG400" s="434"/>
      <c r="AH400" s="435"/>
      <c r="AI400" s="426"/>
      <c r="AJ400" s="453"/>
      <c r="AK400" s="453"/>
      <c r="AL400" s="453"/>
      <c r="AM400" s="429"/>
      <c r="AN400" s="429"/>
      <c r="AO400" s="429"/>
      <c r="AP400" s="429"/>
      <c r="AQ400" s="429"/>
      <c r="AR400" s="429"/>
      <c r="AS400" s="429"/>
      <c r="AT400" s="429"/>
      <c r="AU400" s="429"/>
      <c r="AV400" s="429"/>
      <c r="AW400" s="433"/>
      <c r="AX400" s="434"/>
      <c r="AY400" s="435"/>
      <c r="AZ400" s="426"/>
      <c r="BA400" s="453"/>
      <c r="BB400" s="453"/>
      <c r="BC400" s="453"/>
      <c r="BD400" s="429"/>
      <c r="BE400" s="429"/>
      <c r="BF400" s="429"/>
      <c r="BG400" s="429"/>
      <c r="BH400" s="429"/>
      <c r="BI400" s="429"/>
      <c r="BJ400" s="429"/>
      <c r="BK400" s="429"/>
      <c r="BL400" s="429"/>
      <c r="BM400" s="429"/>
      <c r="BN400" s="433"/>
      <c r="BO400" s="434"/>
      <c r="BP400" s="435"/>
      <c r="BQ400" s="426"/>
      <c r="BR400" s="453"/>
      <c r="BS400" s="453"/>
      <c r="BT400" s="453"/>
      <c r="BU400" s="429"/>
      <c r="BV400" s="429"/>
      <c r="BW400" s="429"/>
      <c r="BX400" s="429"/>
      <c r="BY400" s="429"/>
      <c r="BZ400" s="429"/>
      <c r="CA400" s="429"/>
      <c r="CB400" s="429"/>
      <c r="CC400" s="429"/>
      <c r="CD400" s="429"/>
      <c r="CE400" s="433"/>
      <c r="CF400" s="434"/>
      <c r="CG400" s="435"/>
      <c r="CH400" s="426"/>
      <c r="CI400" s="453"/>
      <c r="CJ400" s="453"/>
      <c r="CK400" s="453"/>
      <c r="CL400" s="429"/>
      <c r="CM400" s="429"/>
      <c r="CN400" s="429"/>
      <c r="CO400" s="429"/>
      <c r="CP400" s="429"/>
      <c r="CQ400" s="429"/>
      <c r="CR400" s="429"/>
      <c r="CS400" s="429"/>
      <c r="CT400" s="429"/>
      <c r="CU400" s="429"/>
      <c r="CV400" s="433"/>
      <c r="CW400" s="434"/>
      <c r="CX400" s="435"/>
      <c r="CY400" s="426"/>
      <c r="CZ400" s="453"/>
      <c r="DA400" s="453"/>
      <c r="DB400" s="453"/>
      <c r="DC400" s="429"/>
      <c r="DD400" s="429"/>
      <c r="DE400" s="429"/>
      <c r="DF400" s="429"/>
      <c r="DG400" s="429"/>
      <c r="DH400" s="429"/>
      <c r="DI400" s="429"/>
      <c r="DJ400" s="429"/>
      <c r="DK400" s="429"/>
      <c r="DL400" s="429"/>
      <c r="DM400" s="433"/>
      <c r="DN400" s="434"/>
      <c r="DO400" s="435"/>
      <c r="DP400" s="426"/>
      <c r="DQ400" s="453"/>
      <c r="DR400" s="453"/>
      <c r="DS400" s="453"/>
      <c r="DT400" s="429"/>
      <c r="DU400" s="429"/>
      <c r="DV400" s="429"/>
      <c r="DW400" s="429"/>
      <c r="DX400" s="429"/>
      <c r="DY400" s="429"/>
      <c r="DZ400" s="429"/>
      <c r="EA400" s="429"/>
      <c r="EB400" s="429"/>
      <c r="EC400" s="429"/>
      <c r="ED400" s="433"/>
      <c r="EE400" s="434"/>
      <c r="EF400" s="435"/>
      <c r="EG400" s="426"/>
      <c r="EH400" s="453"/>
      <c r="EI400" s="453"/>
      <c r="EJ400" s="453"/>
      <c r="EK400" s="429"/>
      <c r="EL400" s="429"/>
      <c r="EM400" s="429"/>
      <c r="EN400" s="429"/>
      <c r="EO400" s="429"/>
      <c r="EP400" s="429"/>
      <c r="EQ400" s="429"/>
      <c r="ER400" s="429"/>
      <c r="ES400" s="429"/>
      <c r="ET400" s="429"/>
      <c r="EU400" s="433"/>
      <c r="EV400" s="434"/>
      <c r="EW400" s="435"/>
      <c r="EX400" s="426"/>
      <c r="EY400" s="453"/>
      <c r="EZ400" s="453"/>
      <c r="FA400" s="453"/>
      <c r="FB400" s="429"/>
      <c r="FC400" s="429"/>
      <c r="FD400" s="429"/>
      <c r="FE400" s="429"/>
      <c r="FF400" s="429"/>
      <c r="FG400" s="429"/>
      <c r="FH400" s="429"/>
      <c r="FI400" s="429"/>
      <c r="FJ400" s="429"/>
      <c r="FK400" s="429"/>
      <c r="FL400" s="433"/>
      <c r="FM400" s="434"/>
      <c r="FN400" s="435"/>
      <c r="FO400" s="426"/>
      <c r="FP400" s="453"/>
      <c r="FQ400" s="453"/>
      <c r="FR400" s="453"/>
      <c r="FS400" s="429"/>
      <c r="FT400" s="429"/>
      <c r="FU400" s="429"/>
      <c r="FV400" s="429"/>
      <c r="FW400" s="429"/>
      <c r="FX400" s="429"/>
      <c r="FY400" s="429"/>
      <c r="FZ400" s="429"/>
      <c r="GA400" s="429"/>
      <c r="GB400" s="429"/>
      <c r="GC400" s="433"/>
      <c r="GD400" s="434"/>
      <c r="GE400" s="435"/>
      <c r="GF400" s="426"/>
      <c r="GG400" s="453"/>
      <c r="GH400" s="453"/>
      <c r="GI400" s="453"/>
      <c r="GJ400" s="429"/>
      <c r="GK400" s="429"/>
      <c r="GL400" s="429"/>
      <c r="GM400" s="429"/>
      <c r="GN400" s="429"/>
      <c r="GO400" s="429"/>
      <c r="GP400" s="429"/>
      <c r="GQ400" s="429"/>
      <c r="GR400" s="429"/>
      <c r="GS400" s="429"/>
      <c r="GT400" s="433"/>
      <c r="GU400" s="434"/>
      <c r="GV400" s="435"/>
      <c r="GW400" s="426"/>
      <c r="GX400" s="453"/>
      <c r="GY400" s="453"/>
      <c r="GZ400" s="453"/>
      <c r="HA400" s="429"/>
      <c r="HB400" s="429"/>
      <c r="HC400" s="429"/>
      <c r="HD400" s="429"/>
      <c r="HE400" s="429"/>
      <c r="HF400" s="429"/>
      <c r="HG400" s="429"/>
      <c r="HH400" s="429"/>
      <c r="HI400" s="429"/>
      <c r="HJ400" s="429"/>
      <c r="HK400" s="433"/>
      <c r="HL400" s="434"/>
      <c r="HM400" s="435"/>
      <c r="HN400" s="426"/>
      <c r="HO400" s="453"/>
      <c r="HP400" s="453"/>
      <c r="HQ400" s="453"/>
      <c r="HR400" s="429"/>
      <c r="HS400" s="429"/>
      <c r="HT400" s="429"/>
      <c r="HU400" s="429"/>
      <c r="HV400" s="429"/>
      <c r="HW400" s="429"/>
      <c r="HX400" s="429"/>
      <c r="HY400" s="429"/>
      <c r="HZ400" s="429"/>
      <c r="IA400" s="429"/>
      <c r="IB400" s="433"/>
      <c r="IC400" s="434"/>
      <c r="ID400" s="435"/>
      <c r="IE400" s="426"/>
      <c r="IF400" s="453"/>
      <c r="IG400" s="453"/>
      <c r="IH400" s="453"/>
      <c r="II400" s="429"/>
      <c r="IJ400" s="429"/>
      <c r="IK400" s="429"/>
      <c r="IL400" s="429"/>
      <c r="IM400" s="429"/>
      <c r="IN400" s="429"/>
      <c r="IO400" s="429"/>
      <c r="IP400" s="429"/>
      <c r="IQ400" s="429"/>
      <c r="IR400" s="429"/>
      <c r="IS400" s="433"/>
      <c r="IT400" s="434"/>
      <c r="IU400" s="435"/>
      <c r="IV400" s="426"/>
      <c r="IW400" s="453"/>
      <c r="IX400" s="453"/>
      <c r="IY400" s="453"/>
      <c r="IZ400" s="429"/>
      <c r="JA400" s="429"/>
      <c r="JB400" s="429"/>
      <c r="JC400" s="429"/>
      <c r="JD400" s="429"/>
      <c r="JE400" s="429"/>
      <c r="JF400" s="429"/>
      <c r="JG400" s="429"/>
      <c r="JH400" s="429"/>
      <c r="JI400" s="429"/>
      <c r="JJ400" s="433"/>
      <c r="JK400" s="434"/>
      <c r="JL400" s="435"/>
      <c r="JM400" s="426"/>
      <c r="JN400" s="453"/>
      <c r="JO400" s="453"/>
      <c r="JP400" s="453"/>
      <c r="JQ400" s="429"/>
      <c r="JR400" s="429"/>
      <c r="JS400" s="429"/>
      <c r="JT400" s="429"/>
      <c r="JU400" s="429"/>
      <c r="JV400" s="429"/>
      <c r="JW400" s="429"/>
      <c r="JX400" s="429"/>
      <c r="JY400" s="429"/>
      <c r="JZ400" s="429"/>
      <c r="KA400" s="433"/>
      <c r="KB400" s="434"/>
      <c r="KC400" s="435"/>
      <c r="KD400" s="426"/>
      <c r="KE400" s="453"/>
      <c r="KF400" s="453"/>
      <c r="KG400" s="453"/>
      <c r="KH400" s="429"/>
      <c r="KI400" s="429"/>
      <c r="KJ400" s="429"/>
      <c r="KK400" s="429"/>
      <c r="KL400" s="429"/>
      <c r="KM400" s="429"/>
      <c r="KN400" s="429"/>
      <c r="KO400" s="429"/>
      <c r="KP400" s="429"/>
      <c r="KQ400" s="429"/>
      <c r="KR400" s="433"/>
      <c r="KS400" s="434"/>
      <c r="KT400" s="435"/>
      <c r="KU400" s="436"/>
    </row>
    <row r="401" ht="15.75" customHeight="1">
      <c r="A401" s="426"/>
      <c r="B401" s="458" t="str">
        <f>"Output Sekunder "&amp;" %"</f>
        <v>Output Sekunder  %</v>
      </c>
      <c r="C401" s="459"/>
      <c r="D401" s="459"/>
      <c r="E401" s="429"/>
      <c r="F401" s="460"/>
      <c r="G401" s="460"/>
      <c r="H401" s="460"/>
      <c r="I401" s="460"/>
      <c r="J401" s="460"/>
      <c r="K401" s="460"/>
      <c r="L401" s="460"/>
      <c r="M401" s="461">
        <f>E401/100*M399</f>
        <v>0</v>
      </c>
      <c r="N401" s="460"/>
      <c r="O401" s="460"/>
      <c r="P401" s="462">
        <f t="shared" ref="P401:P402" si="2971">M401</f>
        <v>0</v>
      </c>
      <c r="Q401" s="435"/>
      <c r="R401" s="426"/>
      <c r="S401" s="458" t="str">
        <f>"Output Sekunder "&amp;" %"</f>
        <v>Output Sekunder  %</v>
      </c>
      <c r="T401" s="459"/>
      <c r="U401" s="459"/>
      <c r="V401" s="429"/>
      <c r="W401" s="460"/>
      <c r="X401" s="460"/>
      <c r="Y401" s="460"/>
      <c r="Z401" s="460"/>
      <c r="AA401" s="460"/>
      <c r="AB401" s="460"/>
      <c r="AC401" s="460"/>
      <c r="AD401" s="461">
        <f>V401/100*AD399</f>
        <v>0</v>
      </c>
      <c r="AE401" s="460"/>
      <c r="AF401" s="460"/>
      <c r="AG401" s="462">
        <f t="shared" ref="AG401:AG402" si="2972">AD401</f>
        <v>0</v>
      </c>
      <c r="AH401" s="435"/>
      <c r="AI401" s="426"/>
      <c r="AJ401" s="458" t="str">
        <f>"Output Sekunder "&amp;" %"</f>
        <v>Output Sekunder  %</v>
      </c>
      <c r="AK401" s="459"/>
      <c r="AL401" s="459"/>
      <c r="AM401" s="429"/>
      <c r="AN401" s="460"/>
      <c r="AO401" s="460"/>
      <c r="AP401" s="460"/>
      <c r="AQ401" s="460"/>
      <c r="AR401" s="460"/>
      <c r="AS401" s="460"/>
      <c r="AT401" s="460"/>
      <c r="AU401" s="461">
        <f>AM401/100*AU399</f>
        <v>0</v>
      </c>
      <c r="AV401" s="460"/>
      <c r="AW401" s="460"/>
      <c r="AX401" s="462">
        <f t="shared" ref="AX401:AX402" si="2973">AU401</f>
        <v>0</v>
      </c>
      <c r="AY401" s="435"/>
      <c r="AZ401" s="426"/>
      <c r="BA401" s="458" t="str">
        <f>"Output Sekunder "&amp;" %"</f>
        <v>Output Sekunder  %</v>
      </c>
      <c r="BB401" s="459"/>
      <c r="BC401" s="459"/>
      <c r="BD401" s="429"/>
      <c r="BE401" s="460"/>
      <c r="BF401" s="460"/>
      <c r="BG401" s="460"/>
      <c r="BH401" s="460"/>
      <c r="BI401" s="460"/>
      <c r="BJ401" s="460"/>
      <c r="BK401" s="460"/>
      <c r="BL401" s="461">
        <f>BD401/100*BL399</f>
        <v>0</v>
      </c>
      <c r="BM401" s="460"/>
      <c r="BN401" s="460"/>
      <c r="BO401" s="462">
        <f t="shared" ref="BO401:BO402" si="2974">BL401</f>
        <v>0</v>
      </c>
      <c r="BP401" s="435"/>
      <c r="BQ401" s="426"/>
      <c r="BR401" s="458" t="str">
        <f>"Output Sekunder "&amp;" %"</f>
        <v>Output Sekunder  %</v>
      </c>
      <c r="BS401" s="459"/>
      <c r="BT401" s="459"/>
      <c r="BU401" s="429"/>
      <c r="BV401" s="460"/>
      <c r="BW401" s="460"/>
      <c r="BX401" s="460"/>
      <c r="BY401" s="460"/>
      <c r="BZ401" s="460"/>
      <c r="CA401" s="460"/>
      <c r="CB401" s="460"/>
      <c r="CC401" s="461">
        <f>BU401/100*CC399</f>
        <v>0</v>
      </c>
      <c r="CD401" s="460"/>
      <c r="CE401" s="460"/>
      <c r="CF401" s="462">
        <f t="shared" ref="CF401:CF402" si="2975">CC401</f>
        <v>0</v>
      </c>
      <c r="CG401" s="435"/>
      <c r="CH401" s="426"/>
      <c r="CI401" s="458" t="str">
        <f>"Output Sekunder "&amp;" %"</f>
        <v>Output Sekunder  %</v>
      </c>
      <c r="CJ401" s="459"/>
      <c r="CK401" s="459"/>
      <c r="CL401" s="429"/>
      <c r="CM401" s="460"/>
      <c r="CN401" s="460"/>
      <c r="CO401" s="460"/>
      <c r="CP401" s="460"/>
      <c r="CQ401" s="460"/>
      <c r="CR401" s="460"/>
      <c r="CS401" s="460"/>
      <c r="CT401" s="461">
        <f>CL401/100*CT399</f>
        <v>0</v>
      </c>
      <c r="CU401" s="460"/>
      <c r="CV401" s="460"/>
      <c r="CW401" s="462">
        <f t="shared" ref="CW401:CW402" si="2976">CT401</f>
        <v>0</v>
      </c>
      <c r="CX401" s="435"/>
      <c r="CY401" s="426"/>
      <c r="CZ401" s="458" t="str">
        <f>"Output Sekunder "&amp;" %"</f>
        <v>Output Sekunder  %</v>
      </c>
      <c r="DA401" s="459"/>
      <c r="DB401" s="459"/>
      <c r="DC401" s="429"/>
      <c r="DD401" s="460"/>
      <c r="DE401" s="460"/>
      <c r="DF401" s="460"/>
      <c r="DG401" s="460"/>
      <c r="DH401" s="460"/>
      <c r="DI401" s="460"/>
      <c r="DJ401" s="460"/>
      <c r="DK401" s="461">
        <f>DC401/100*DK399</f>
        <v>0</v>
      </c>
      <c r="DL401" s="460"/>
      <c r="DM401" s="460"/>
      <c r="DN401" s="462">
        <f t="shared" ref="DN401:DN402" si="2977">DK401</f>
        <v>0</v>
      </c>
      <c r="DO401" s="435"/>
      <c r="DP401" s="426"/>
      <c r="DQ401" s="458" t="str">
        <f>"Output Sekunder "&amp;" %"</f>
        <v>Output Sekunder  %</v>
      </c>
      <c r="DR401" s="459"/>
      <c r="DS401" s="459"/>
      <c r="DT401" s="429"/>
      <c r="DU401" s="460"/>
      <c r="DV401" s="460"/>
      <c r="DW401" s="460"/>
      <c r="DX401" s="460"/>
      <c r="DY401" s="460"/>
      <c r="DZ401" s="460"/>
      <c r="EA401" s="460"/>
      <c r="EB401" s="461">
        <f>DT401/100*EB399</f>
        <v>0</v>
      </c>
      <c r="EC401" s="460"/>
      <c r="ED401" s="460"/>
      <c r="EE401" s="462">
        <f t="shared" ref="EE401:EE402" si="2978">EB401</f>
        <v>0</v>
      </c>
      <c r="EF401" s="435"/>
      <c r="EG401" s="426"/>
      <c r="EH401" s="458" t="str">
        <f>"Output Sekunder "&amp;" %"</f>
        <v>Output Sekunder  %</v>
      </c>
      <c r="EI401" s="459"/>
      <c r="EJ401" s="459"/>
      <c r="EK401" s="429"/>
      <c r="EL401" s="460"/>
      <c r="EM401" s="460"/>
      <c r="EN401" s="460"/>
      <c r="EO401" s="460"/>
      <c r="EP401" s="460"/>
      <c r="EQ401" s="460"/>
      <c r="ER401" s="460"/>
      <c r="ES401" s="461">
        <f>EK401/100*ES399</f>
        <v>0</v>
      </c>
      <c r="ET401" s="460"/>
      <c r="EU401" s="460"/>
      <c r="EV401" s="462">
        <f t="shared" ref="EV401:EV402" si="2979">ES401</f>
        <v>0</v>
      </c>
      <c r="EW401" s="435"/>
      <c r="EX401" s="426"/>
      <c r="EY401" s="458" t="str">
        <f>"Output Sekunder "&amp;" %"</f>
        <v>Output Sekunder  %</v>
      </c>
      <c r="EZ401" s="459"/>
      <c r="FA401" s="459"/>
      <c r="FB401" s="429"/>
      <c r="FC401" s="460"/>
      <c r="FD401" s="460"/>
      <c r="FE401" s="460"/>
      <c r="FF401" s="460"/>
      <c r="FG401" s="460"/>
      <c r="FH401" s="460"/>
      <c r="FI401" s="460"/>
      <c r="FJ401" s="461">
        <f>FB401/100*FJ399</f>
        <v>0</v>
      </c>
      <c r="FK401" s="460"/>
      <c r="FL401" s="460"/>
      <c r="FM401" s="462">
        <f t="shared" ref="FM401:FM402" si="2980">FJ401</f>
        <v>0</v>
      </c>
      <c r="FN401" s="435"/>
      <c r="FO401" s="426"/>
      <c r="FP401" s="458" t="str">
        <f>"Output Sekunder "&amp;" %"</f>
        <v>Output Sekunder  %</v>
      </c>
      <c r="FQ401" s="459"/>
      <c r="FR401" s="459"/>
      <c r="FS401" s="429"/>
      <c r="FT401" s="460"/>
      <c r="FU401" s="460"/>
      <c r="FV401" s="460"/>
      <c r="FW401" s="460"/>
      <c r="FX401" s="460"/>
      <c r="FY401" s="460"/>
      <c r="FZ401" s="460"/>
      <c r="GA401" s="461">
        <f>FS401/100*GA399</f>
        <v>0</v>
      </c>
      <c r="GB401" s="460"/>
      <c r="GC401" s="460"/>
      <c r="GD401" s="462">
        <f t="shared" ref="GD401:GD402" si="2981">GA401</f>
        <v>0</v>
      </c>
      <c r="GE401" s="435"/>
      <c r="GF401" s="426"/>
      <c r="GG401" s="458" t="str">
        <f>"Output Sekunder "&amp;" %"</f>
        <v>Output Sekunder  %</v>
      </c>
      <c r="GH401" s="459"/>
      <c r="GI401" s="459"/>
      <c r="GJ401" s="429"/>
      <c r="GK401" s="460"/>
      <c r="GL401" s="460"/>
      <c r="GM401" s="460"/>
      <c r="GN401" s="460"/>
      <c r="GO401" s="460"/>
      <c r="GP401" s="460"/>
      <c r="GQ401" s="460"/>
      <c r="GR401" s="461">
        <f>GJ401/100*GR399</f>
        <v>0</v>
      </c>
      <c r="GS401" s="460"/>
      <c r="GT401" s="460"/>
      <c r="GU401" s="462">
        <f t="shared" ref="GU401:GU402" si="2982">GR401</f>
        <v>0</v>
      </c>
      <c r="GV401" s="435"/>
      <c r="GW401" s="426"/>
      <c r="GX401" s="458" t="str">
        <f>"Output Sekunder "&amp;" %"</f>
        <v>Output Sekunder  %</v>
      </c>
      <c r="GY401" s="459"/>
      <c r="GZ401" s="459"/>
      <c r="HA401" s="429"/>
      <c r="HB401" s="460"/>
      <c r="HC401" s="460"/>
      <c r="HD401" s="460"/>
      <c r="HE401" s="460"/>
      <c r="HF401" s="460"/>
      <c r="HG401" s="460"/>
      <c r="HH401" s="460"/>
      <c r="HI401" s="461">
        <f>HA401/100*HI399</f>
        <v>0</v>
      </c>
      <c r="HJ401" s="460"/>
      <c r="HK401" s="460"/>
      <c r="HL401" s="462">
        <f t="shared" ref="HL401:HL402" si="2983">HI401</f>
        <v>0</v>
      </c>
      <c r="HM401" s="435"/>
      <c r="HN401" s="426"/>
      <c r="HO401" s="458" t="str">
        <f>"Output Sekunder "&amp;" %"</f>
        <v>Output Sekunder  %</v>
      </c>
      <c r="HP401" s="459"/>
      <c r="HQ401" s="459"/>
      <c r="HR401" s="429"/>
      <c r="HS401" s="460"/>
      <c r="HT401" s="460"/>
      <c r="HU401" s="460"/>
      <c r="HV401" s="460"/>
      <c r="HW401" s="460"/>
      <c r="HX401" s="460"/>
      <c r="HY401" s="460"/>
      <c r="HZ401" s="461">
        <f>HR401/100*HZ399</f>
        <v>0</v>
      </c>
      <c r="IA401" s="460"/>
      <c r="IB401" s="460"/>
      <c r="IC401" s="462">
        <f t="shared" ref="IC401:IC402" si="2984">HZ401</f>
        <v>0</v>
      </c>
      <c r="ID401" s="435"/>
      <c r="IE401" s="426"/>
      <c r="IF401" s="458" t="str">
        <f>"Output Sekunder "&amp;" %"</f>
        <v>Output Sekunder  %</v>
      </c>
      <c r="IG401" s="459"/>
      <c r="IH401" s="459"/>
      <c r="II401" s="429"/>
      <c r="IJ401" s="460"/>
      <c r="IK401" s="460"/>
      <c r="IL401" s="460"/>
      <c r="IM401" s="460"/>
      <c r="IN401" s="460"/>
      <c r="IO401" s="460"/>
      <c r="IP401" s="460"/>
      <c r="IQ401" s="461">
        <f>II401/100*IQ399</f>
        <v>0</v>
      </c>
      <c r="IR401" s="460"/>
      <c r="IS401" s="460"/>
      <c r="IT401" s="462">
        <f t="shared" ref="IT401:IT402" si="2985">IQ401</f>
        <v>0</v>
      </c>
      <c r="IU401" s="435"/>
      <c r="IV401" s="426"/>
      <c r="IW401" s="458" t="str">
        <f>"Output Sekunder "&amp;" %"</f>
        <v>Output Sekunder  %</v>
      </c>
      <c r="IX401" s="459"/>
      <c r="IY401" s="459"/>
      <c r="IZ401" s="429"/>
      <c r="JA401" s="460"/>
      <c r="JB401" s="460"/>
      <c r="JC401" s="460"/>
      <c r="JD401" s="460"/>
      <c r="JE401" s="460"/>
      <c r="JF401" s="460"/>
      <c r="JG401" s="460"/>
      <c r="JH401" s="461">
        <f>IZ401/100*JH399</f>
        <v>0</v>
      </c>
      <c r="JI401" s="460"/>
      <c r="JJ401" s="460"/>
      <c r="JK401" s="462">
        <f t="shared" ref="JK401:JK402" si="2986">JH401</f>
        <v>0</v>
      </c>
      <c r="JL401" s="435"/>
      <c r="JM401" s="426"/>
      <c r="JN401" s="458" t="str">
        <f>"Output Sekunder "&amp;" %"</f>
        <v>Output Sekunder  %</v>
      </c>
      <c r="JO401" s="459"/>
      <c r="JP401" s="459"/>
      <c r="JQ401" s="429"/>
      <c r="JR401" s="460"/>
      <c r="JS401" s="460"/>
      <c r="JT401" s="460"/>
      <c r="JU401" s="460"/>
      <c r="JV401" s="460"/>
      <c r="JW401" s="460"/>
      <c r="JX401" s="460"/>
      <c r="JY401" s="461">
        <f>JQ401/100*JY399</f>
        <v>0</v>
      </c>
      <c r="JZ401" s="460"/>
      <c r="KA401" s="460"/>
      <c r="KB401" s="462">
        <f t="shared" ref="KB401:KB402" si="2987">JY401</f>
        <v>0</v>
      </c>
      <c r="KC401" s="435"/>
      <c r="KD401" s="426"/>
      <c r="KE401" s="458" t="str">
        <f>"Output Sekunder "&amp;" %"</f>
        <v>Output Sekunder  %</v>
      </c>
      <c r="KF401" s="459"/>
      <c r="KG401" s="459"/>
      <c r="KH401" s="429"/>
      <c r="KI401" s="460"/>
      <c r="KJ401" s="460"/>
      <c r="KK401" s="460"/>
      <c r="KL401" s="460"/>
      <c r="KM401" s="460"/>
      <c r="KN401" s="460"/>
      <c r="KO401" s="460"/>
      <c r="KP401" s="461">
        <f>KH401/100*KP399</f>
        <v>0</v>
      </c>
      <c r="KQ401" s="460"/>
      <c r="KR401" s="460"/>
      <c r="KS401" s="462">
        <f t="shared" ref="KS401:KS402" si="2988">KP401</f>
        <v>0</v>
      </c>
      <c r="KT401" s="435"/>
      <c r="KU401" s="436"/>
    </row>
    <row r="402" ht="15.75" customHeight="1">
      <c r="A402" s="426"/>
      <c r="B402" s="463" t="str">
        <f>"Adjusment "&amp;" %"</f>
        <v>Adjusment  %</v>
      </c>
      <c r="C402" s="464"/>
      <c r="D402" s="464"/>
      <c r="E402" s="429"/>
      <c r="F402" s="460"/>
      <c r="G402" s="460"/>
      <c r="H402" s="460"/>
      <c r="I402" s="460"/>
      <c r="J402" s="460"/>
      <c r="K402" s="460"/>
      <c r="L402" s="460"/>
      <c r="M402" s="465">
        <f>E402/100*(M399+M401)</f>
        <v>0</v>
      </c>
      <c r="N402" s="460"/>
      <c r="O402" s="460"/>
      <c r="P402" s="466">
        <f t="shared" si="2971"/>
        <v>0</v>
      </c>
      <c r="Q402" s="435"/>
      <c r="R402" s="426"/>
      <c r="S402" s="463" t="str">
        <f>"Adjusment "&amp;" %"</f>
        <v>Adjusment  %</v>
      </c>
      <c r="T402" s="464"/>
      <c r="U402" s="464"/>
      <c r="V402" s="429"/>
      <c r="W402" s="460"/>
      <c r="X402" s="460"/>
      <c r="Y402" s="460"/>
      <c r="Z402" s="460"/>
      <c r="AA402" s="460"/>
      <c r="AB402" s="460"/>
      <c r="AC402" s="460"/>
      <c r="AD402" s="465">
        <f>V402/100*(AD399+AD401)</f>
        <v>0</v>
      </c>
      <c r="AE402" s="460"/>
      <c r="AF402" s="460"/>
      <c r="AG402" s="466">
        <f t="shared" si="2972"/>
        <v>0</v>
      </c>
      <c r="AH402" s="435"/>
      <c r="AI402" s="426"/>
      <c r="AJ402" s="463" t="str">
        <f>"Adjusment "&amp;" %"</f>
        <v>Adjusment  %</v>
      </c>
      <c r="AK402" s="464"/>
      <c r="AL402" s="464"/>
      <c r="AM402" s="429"/>
      <c r="AN402" s="460"/>
      <c r="AO402" s="460"/>
      <c r="AP402" s="460"/>
      <c r="AQ402" s="460"/>
      <c r="AR402" s="460"/>
      <c r="AS402" s="460"/>
      <c r="AT402" s="460"/>
      <c r="AU402" s="465">
        <f>AM402/100*(AU399+AU401)</f>
        <v>0</v>
      </c>
      <c r="AV402" s="460"/>
      <c r="AW402" s="460"/>
      <c r="AX402" s="466">
        <f t="shared" si="2973"/>
        <v>0</v>
      </c>
      <c r="AY402" s="435"/>
      <c r="AZ402" s="426"/>
      <c r="BA402" s="463" t="str">
        <f>"Adjusment "&amp;" %"</f>
        <v>Adjusment  %</v>
      </c>
      <c r="BB402" s="464"/>
      <c r="BC402" s="464"/>
      <c r="BD402" s="429"/>
      <c r="BE402" s="460"/>
      <c r="BF402" s="460"/>
      <c r="BG402" s="460"/>
      <c r="BH402" s="460"/>
      <c r="BI402" s="460"/>
      <c r="BJ402" s="460"/>
      <c r="BK402" s="460"/>
      <c r="BL402" s="465">
        <f>BD402/100*(BL399+BL401)</f>
        <v>0</v>
      </c>
      <c r="BM402" s="460"/>
      <c r="BN402" s="460"/>
      <c r="BO402" s="466">
        <f t="shared" si="2974"/>
        <v>0</v>
      </c>
      <c r="BP402" s="435"/>
      <c r="BQ402" s="426"/>
      <c r="BR402" s="463" t="str">
        <f>"Adjusment "&amp;" %"</f>
        <v>Adjusment  %</v>
      </c>
      <c r="BS402" s="464"/>
      <c r="BT402" s="464"/>
      <c r="BU402" s="429"/>
      <c r="BV402" s="460"/>
      <c r="BW402" s="460"/>
      <c r="BX402" s="460"/>
      <c r="BY402" s="460"/>
      <c r="BZ402" s="460"/>
      <c r="CA402" s="460"/>
      <c r="CB402" s="460"/>
      <c r="CC402" s="465">
        <f>BU402/100*(CC399+CC401)</f>
        <v>0</v>
      </c>
      <c r="CD402" s="460"/>
      <c r="CE402" s="460"/>
      <c r="CF402" s="466">
        <f t="shared" si="2975"/>
        <v>0</v>
      </c>
      <c r="CG402" s="435"/>
      <c r="CH402" s="426"/>
      <c r="CI402" s="463" t="str">
        <f>"Adjusment "&amp;" %"</f>
        <v>Adjusment  %</v>
      </c>
      <c r="CJ402" s="464"/>
      <c r="CK402" s="464"/>
      <c r="CL402" s="429"/>
      <c r="CM402" s="460"/>
      <c r="CN402" s="460"/>
      <c r="CO402" s="460"/>
      <c r="CP402" s="460"/>
      <c r="CQ402" s="460"/>
      <c r="CR402" s="460"/>
      <c r="CS402" s="460"/>
      <c r="CT402" s="465">
        <f>CL402/100*(CT399+CT401)</f>
        <v>0</v>
      </c>
      <c r="CU402" s="460"/>
      <c r="CV402" s="460"/>
      <c r="CW402" s="466">
        <f t="shared" si="2976"/>
        <v>0</v>
      </c>
      <c r="CX402" s="435"/>
      <c r="CY402" s="426"/>
      <c r="CZ402" s="463" t="str">
        <f>"Adjusment "&amp;" %"</f>
        <v>Adjusment  %</v>
      </c>
      <c r="DA402" s="464"/>
      <c r="DB402" s="464"/>
      <c r="DC402" s="429"/>
      <c r="DD402" s="460"/>
      <c r="DE402" s="460"/>
      <c r="DF402" s="460"/>
      <c r="DG402" s="460"/>
      <c r="DH402" s="460"/>
      <c r="DI402" s="460"/>
      <c r="DJ402" s="460"/>
      <c r="DK402" s="465">
        <f>DC402/100*(DK399+DK401)</f>
        <v>0</v>
      </c>
      <c r="DL402" s="460"/>
      <c r="DM402" s="460"/>
      <c r="DN402" s="466">
        <f t="shared" si="2977"/>
        <v>0</v>
      </c>
      <c r="DO402" s="435"/>
      <c r="DP402" s="426"/>
      <c r="DQ402" s="463" t="str">
        <f>"Adjusment "&amp;" %"</f>
        <v>Adjusment  %</v>
      </c>
      <c r="DR402" s="464"/>
      <c r="DS402" s="464"/>
      <c r="DT402" s="429"/>
      <c r="DU402" s="460"/>
      <c r="DV402" s="460"/>
      <c r="DW402" s="460"/>
      <c r="DX402" s="460"/>
      <c r="DY402" s="460"/>
      <c r="DZ402" s="460"/>
      <c r="EA402" s="460"/>
      <c r="EB402" s="465">
        <f>DT402/100*(EB399+EB401)</f>
        <v>0</v>
      </c>
      <c r="EC402" s="460"/>
      <c r="ED402" s="460"/>
      <c r="EE402" s="466">
        <f t="shared" si="2978"/>
        <v>0</v>
      </c>
      <c r="EF402" s="435"/>
      <c r="EG402" s="426"/>
      <c r="EH402" s="463" t="str">
        <f>"Adjusment "&amp;" %"</f>
        <v>Adjusment  %</v>
      </c>
      <c r="EI402" s="464"/>
      <c r="EJ402" s="464"/>
      <c r="EK402" s="429"/>
      <c r="EL402" s="460"/>
      <c r="EM402" s="460"/>
      <c r="EN402" s="460"/>
      <c r="EO402" s="460"/>
      <c r="EP402" s="460"/>
      <c r="EQ402" s="460"/>
      <c r="ER402" s="460"/>
      <c r="ES402" s="465">
        <f>EK402/100*(ES399+ES401)</f>
        <v>0</v>
      </c>
      <c r="ET402" s="460"/>
      <c r="EU402" s="460"/>
      <c r="EV402" s="466">
        <f t="shared" si="2979"/>
        <v>0</v>
      </c>
      <c r="EW402" s="435"/>
      <c r="EX402" s="426"/>
      <c r="EY402" s="463" t="str">
        <f>"Adjusment "&amp;" %"</f>
        <v>Adjusment  %</v>
      </c>
      <c r="EZ402" s="464"/>
      <c r="FA402" s="464"/>
      <c r="FB402" s="429"/>
      <c r="FC402" s="460"/>
      <c r="FD402" s="460"/>
      <c r="FE402" s="460"/>
      <c r="FF402" s="460"/>
      <c r="FG402" s="460"/>
      <c r="FH402" s="460"/>
      <c r="FI402" s="460"/>
      <c r="FJ402" s="465">
        <f>FB402/100*(FJ399+FJ401)</f>
        <v>0</v>
      </c>
      <c r="FK402" s="460"/>
      <c r="FL402" s="460"/>
      <c r="FM402" s="466">
        <f t="shared" si="2980"/>
        <v>0</v>
      </c>
      <c r="FN402" s="435"/>
      <c r="FO402" s="426"/>
      <c r="FP402" s="463" t="str">
        <f>"Adjusment "&amp;" %"</f>
        <v>Adjusment  %</v>
      </c>
      <c r="FQ402" s="464"/>
      <c r="FR402" s="464"/>
      <c r="FS402" s="429"/>
      <c r="FT402" s="460"/>
      <c r="FU402" s="460"/>
      <c r="FV402" s="460"/>
      <c r="FW402" s="460"/>
      <c r="FX402" s="460"/>
      <c r="FY402" s="460"/>
      <c r="FZ402" s="460"/>
      <c r="GA402" s="465">
        <f>FS402/100*(GA399+GA401)</f>
        <v>0</v>
      </c>
      <c r="GB402" s="460"/>
      <c r="GC402" s="460"/>
      <c r="GD402" s="466">
        <f t="shared" si="2981"/>
        <v>0</v>
      </c>
      <c r="GE402" s="435"/>
      <c r="GF402" s="426"/>
      <c r="GG402" s="463" t="str">
        <f>"Adjusment "&amp;" %"</f>
        <v>Adjusment  %</v>
      </c>
      <c r="GH402" s="464"/>
      <c r="GI402" s="464"/>
      <c r="GJ402" s="429"/>
      <c r="GK402" s="460"/>
      <c r="GL402" s="460"/>
      <c r="GM402" s="460"/>
      <c r="GN402" s="460"/>
      <c r="GO402" s="460"/>
      <c r="GP402" s="460"/>
      <c r="GQ402" s="460"/>
      <c r="GR402" s="465">
        <f>GJ402/100*(GR399+GR401)</f>
        <v>0</v>
      </c>
      <c r="GS402" s="460"/>
      <c r="GT402" s="460"/>
      <c r="GU402" s="466">
        <f t="shared" si="2982"/>
        <v>0</v>
      </c>
      <c r="GV402" s="435"/>
      <c r="GW402" s="426"/>
      <c r="GX402" s="463" t="str">
        <f>"Adjusment "&amp;" %"</f>
        <v>Adjusment  %</v>
      </c>
      <c r="GY402" s="464"/>
      <c r="GZ402" s="464"/>
      <c r="HA402" s="429"/>
      <c r="HB402" s="460"/>
      <c r="HC402" s="460"/>
      <c r="HD402" s="460"/>
      <c r="HE402" s="460"/>
      <c r="HF402" s="460"/>
      <c r="HG402" s="460"/>
      <c r="HH402" s="460"/>
      <c r="HI402" s="465">
        <f>HA402/100*(HI399+HI401)</f>
        <v>0</v>
      </c>
      <c r="HJ402" s="460"/>
      <c r="HK402" s="460"/>
      <c r="HL402" s="466">
        <f t="shared" si="2983"/>
        <v>0</v>
      </c>
      <c r="HM402" s="435"/>
      <c r="HN402" s="426"/>
      <c r="HO402" s="463" t="str">
        <f>"Adjusment "&amp;" %"</f>
        <v>Adjusment  %</v>
      </c>
      <c r="HP402" s="464"/>
      <c r="HQ402" s="464"/>
      <c r="HR402" s="429"/>
      <c r="HS402" s="460"/>
      <c r="HT402" s="460"/>
      <c r="HU402" s="460"/>
      <c r="HV402" s="460"/>
      <c r="HW402" s="460"/>
      <c r="HX402" s="460"/>
      <c r="HY402" s="460"/>
      <c r="HZ402" s="465">
        <f>HR402/100*(HZ399+HZ401)</f>
        <v>0</v>
      </c>
      <c r="IA402" s="460"/>
      <c r="IB402" s="460"/>
      <c r="IC402" s="466">
        <f t="shared" si="2984"/>
        <v>0</v>
      </c>
      <c r="ID402" s="435"/>
      <c r="IE402" s="426"/>
      <c r="IF402" s="463" t="str">
        <f>"Adjusment "&amp;" %"</f>
        <v>Adjusment  %</v>
      </c>
      <c r="IG402" s="464"/>
      <c r="IH402" s="464"/>
      <c r="II402" s="429"/>
      <c r="IJ402" s="460"/>
      <c r="IK402" s="460"/>
      <c r="IL402" s="460"/>
      <c r="IM402" s="460"/>
      <c r="IN402" s="460"/>
      <c r="IO402" s="460"/>
      <c r="IP402" s="460"/>
      <c r="IQ402" s="465">
        <f>II402/100*(IQ399+IQ401)</f>
        <v>0</v>
      </c>
      <c r="IR402" s="460"/>
      <c r="IS402" s="460"/>
      <c r="IT402" s="466">
        <f t="shared" si="2985"/>
        <v>0</v>
      </c>
      <c r="IU402" s="435"/>
      <c r="IV402" s="426"/>
      <c r="IW402" s="463" t="str">
        <f>"Adjusment "&amp;" %"</f>
        <v>Adjusment  %</v>
      </c>
      <c r="IX402" s="464"/>
      <c r="IY402" s="464"/>
      <c r="IZ402" s="429"/>
      <c r="JA402" s="460"/>
      <c r="JB402" s="460"/>
      <c r="JC402" s="460"/>
      <c r="JD402" s="460"/>
      <c r="JE402" s="460"/>
      <c r="JF402" s="460"/>
      <c r="JG402" s="460"/>
      <c r="JH402" s="465">
        <f>IZ402/100*(JH399+JH401)</f>
        <v>0</v>
      </c>
      <c r="JI402" s="460"/>
      <c r="JJ402" s="460"/>
      <c r="JK402" s="466">
        <f t="shared" si="2986"/>
        <v>0</v>
      </c>
      <c r="JL402" s="435"/>
      <c r="JM402" s="426"/>
      <c r="JN402" s="463" t="str">
        <f>"Adjusment "&amp;" %"</f>
        <v>Adjusment  %</v>
      </c>
      <c r="JO402" s="464"/>
      <c r="JP402" s="464"/>
      <c r="JQ402" s="429"/>
      <c r="JR402" s="460"/>
      <c r="JS402" s="460"/>
      <c r="JT402" s="460"/>
      <c r="JU402" s="460"/>
      <c r="JV402" s="460"/>
      <c r="JW402" s="460"/>
      <c r="JX402" s="460"/>
      <c r="JY402" s="465">
        <f>JQ402/100*(JY399+JY401)</f>
        <v>0</v>
      </c>
      <c r="JZ402" s="460"/>
      <c r="KA402" s="460"/>
      <c r="KB402" s="466">
        <f t="shared" si="2987"/>
        <v>0</v>
      </c>
      <c r="KC402" s="435"/>
      <c r="KD402" s="426"/>
      <c r="KE402" s="463" t="str">
        <f>"Adjusment "&amp;" %"</f>
        <v>Adjusment  %</v>
      </c>
      <c r="KF402" s="464"/>
      <c r="KG402" s="464"/>
      <c r="KH402" s="429"/>
      <c r="KI402" s="460"/>
      <c r="KJ402" s="460"/>
      <c r="KK402" s="460"/>
      <c r="KL402" s="460"/>
      <c r="KM402" s="460"/>
      <c r="KN402" s="460"/>
      <c r="KO402" s="460"/>
      <c r="KP402" s="465">
        <f>KH402/100*(KP399+KP401)</f>
        <v>0</v>
      </c>
      <c r="KQ402" s="460"/>
      <c r="KR402" s="460"/>
      <c r="KS402" s="466">
        <f t="shared" si="2988"/>
        <v>0</v>
      </c>
      <c r="KT402" s="435"/>
      <c r="KU402" s="436"/>
    </row>
    <row r="403" ht="15.75" customHeight="1">
      <c r="A403" s="426"/>
      <c r="B403" s="427"/>
      <c r="C403" s="428"/>
      <c r="D403" s="428"/>
      <c r="E403" s="429"/>
      <c r="F403" s="429"/>
      <c r="G403" s="429"/>
      <c r="H403" s="429"/>
      <c r="I403" s="429"/>
      <c r="J403" s="429"/>
      <c r="K403" s="429"/>
      <c r="L403" s="429"/>
      <c r="M403" s="429"/>
      <c r="N403" s="429"/>
      <c r="O403" s="429"/>
      <c r="P403" s="434"/>
      <c r="Q403" s="435"/>
      <c r="R403" s="426"/>
      <c r="S403" s="427"/>
      <c r="T403" s="428"/>
      <c r="U403" s="428"/>
      <c r="V403" s="429"/>
      <c r="W403" s="429"/>
      <c r="X403" s="429"/>
      <c r="Y403" s="429"/>
      <c r="Z403" s="429"/>
      <c r="AA403" s="429"/>
      <c r="AB403" s="429"/>
      <c r="AC403" s="429"/>
      <c r="AD403" s="429"/>
      <c r="AE403" s="429"/>
      <c r="AF403" s="429"/>
      <c r="AG403" s="434"/>
      <c r="AH403" s="435"/>
      <c r="AI403" s="426"/>
      <c r="AJ403" s="427"/>
      <c r="AK403" s="428"/>
      <c r="AL403" s="428"/>
      <c r="AM403" s="429"/>
      <c r="AN403" s="429"/>
      <c r="AO403" s="429"/>
      <c r="AP403" s="429"/>
      <c r="AQ403" s="429"/>
      <c r="AR403" s="429"/>
      <c r="AS403" s="429"/>
      <c r="AT403" s="429"/>
      <c r="AU403" s="429"/>
      <c r="AV403" s="429"/>
      <c r="AW403" s="429"/>
      <c r="AX403" s="434"/>
      <c r="AY403" s="435"/>
      <c r="AZ403" s="426"/>
      <c r="BA403" s="427"/>
      <c r="BB403" s="428"/>
      <c r="BC403" s="428"/>
      <c r="BD403" s="429"/>
      <c r="BE403" s="429"/>
      <c r="BF403" s="429"/>
      <c r="BG403" s="429"/>
      <c r="BH403" s="429"/>
      <c r="BI403" s="429"/>
      <c r="BJ403" s="429"/>
      <c r="BK403" s="429"/>
      <c r="BL403" s="429"/>
      <c r="BM403" s="429"/>
      <c r="BN403" s="429"/>
      <c r="BO403" s="434"/>
      <c r="BP403" s="435"/>
      <c r="BQ403" s="426"/>
      <c r="BR403" s="427"/>
      <c r="BS403" s="428"/>
      <c r="BT403" s="428"/>
      <c r="BU403" s="429"/>
      <c r="BV403" s="429"/>
      <c r="BW403" s="429"/>
      <c r="BX403" s="429"/>
      <c r="BY403" s="429"/>
      <c r="BZ403" s="429"/>
      <c r="CA403" s="429"/>
      <c r="CB403" s="429"/>
      <c r="CC403" s="429"/>
      <c r="CD403" s="429"/>
      <c r="CE403" s="429"/>
      <c r="CF403" s="434"/>
      <c r="CG403" s="435"/>
      <c r="CH403" s="426"/>
      <c r="CI403" s="427"/>
      <c r="CJ403" s="428"/>
      <c r="CK403" s="428"/>
      <c r="CL403" s="429"/>
      <c r="CM403" s="429"/>
      <c r="CN403" s="429"/>
      <c r="CO403" s="429"/>
      <c r="CP403" s="429"/>
      <c r="CQ403" s="429"/>
      <c r="CR403" s="429"/>
      <c r="CS403" s="429"/>
      <c r="CT403" s="429"/>
      <c r="CU403" s="429"/>
      <c r="CV403" s="429"/>
      <c r="CW403" s="434"/>
      <c r="CX403" s="435"/>
      <c r="CY403" s="426"/>
      <c r="CZ403" s="427"/>
      <c r="DA403" s="428"/>
      <c r="DB403" s="428"/>
      <c r="DC403" s="429"/>
      <c r="DD403" s="429"/>
      <c r="DE403" s="429"/>
      <c r="DF403" s="429"/>
      <c r="DG403" s="429"/>
      <c r="DH403" s="429"/>
      <c r="DI403" s="429"/>
      <c r="DJ403" s="429"/>
      <c r="DK403" s="429"/>
      <c r="DL403" s="429"/>
      <c r="DM403" s="429"/>
      <c r="DN403" s="434"/>
      <c r="DO403" s="435"/>
      <c r="DP403" s="426"/>
      <c r="DQ403" s="427"/>
      <c r="DR403" s="428"/>
      <c r="DS403" s="428"/>
      <c r="DT403" s="429"/>
      <c r="DU403" s="429"/>
      <c r="DV403" s="429"/>
      <c r="DW403" s="429"/>
      <c r="DX403" s="429"/>
      <c r="DY403" s="429"/>
      <c r="DZ403" s="429"/>
      <c r="EA403" s="429"/>
      <c r="EB403" s="429"/>
      <c r="EC403" s="429"/>
      <c r="ED403" s="429"/>
      <c r="EE403" s="434"/>
      <c r="EF403" s="435"/>
      <c r="EG403" s="426"/>
      <c r="EH403" s="427"/>
      <c r="EI403" s="428"/>
      <c r="EJ403" s="428"/>
      <c r="EK403" s="429"/>
      <c r="EL403" s="429"/>
      <c r="EM403" s="429"/>
      <c r="EN403" s="429"/>
      <c r="EO403" s="429"/>
      <c r="EP403" s="429"/>
      <c r="EQ403" s="429"/>
      <c r="ER403" s="429"/>
      <c r="ES403" s="429"/>
      <c r="ET403" s="429"/>
      <c r="EU403" s="429"/>
      <c r="EV403" s="434"/>
      <c r="EW403" s="435"/>
      <c r="EX403" s="426"/>
      <c r="EY403" s="427"/>
      <c r="EZ403" s="428"/>
      <c r="FA403" s="428"/>
      <c r="FB403" s="429"/>
      <c r="FC403" s="429"/>
      <c r="FD403" s="429"/>
      <c r="FE403" s="429"/>
      <c r="FF403" s="429"/>
      <c r="FG403" s="429"/>
      <c r="FH403" s="429"/>
      <c r="FI403" s="429"/>
      <c r="FJ403" s="429"/>
      <c r="FK403" s="429"/>
      <c r="FL403" s="429"/>
      <c r="FM403" s="434"/>
      <c r="FN403" s="435"/>
      <c r="FO403" s="426"/>
      <c r="FP403" s="427"/>
      <c r="FQ403" s="428"/>
      <c r="FR403" s="428"/>
      <c r="FS403" s="429"/>
      <c r="FT403" s="429"/>
      <c r="FU403" s="429"/>
      <c r="FV403" s="429"/>
      <c r="FW403" s="429"/>
      <c r="FX403" s="429"/>
      <c r="FY403" s="429"/>
      <c r="FZ403" s="429"/>
      <c r="GA403" s="429"/>
      <c r="GB403" s="429"/>
      <c r="GC403" s="429"/>
      <c r="GD403" s="434"/>
      <c r="GE403" s="435"/>
      <c r="GF403" s="426"/>
      <c r="GG403" s="427"/>
      <c r="GH403" s="428"/>
      <c r="GI403" s="428"/>
      <c r="GJ403" s="429"/>
      <c r="GK403" s="429"/>
      <c r="GL403" s="429"/>
      <c r="GM403" s="429"/>
      <c r="GN403" s="429"/>
      <c r="GO403" s="429"/>
      <c r="GP403" s="429"/>
      <c r="GQ403" s="429"/>
      <c r="GR403" s="429"/>
      <c r="GS403" s="429"/>
      <c r="GT403" s="429"/>
      <c r="GU403" s="434"/>
      <c r="GV403" s="435"/>
      <c r="GW403" s="426"/>
      <c r="GX403" s="427"/>
      <c r="GY403" s="428"/>
      <c r="GZ403" s="428"/>
      <c r="HA403" s="429"/>
      <c r="HB403" s="429"/>
      <c r="HC403" s="429"/>
      <c r="HD403" s="429"/>
      <c r="HE403" s="429"/>
      <c r="HF403" s="429"/>
      <c r="HG403" s="429"/>
      <c r="HH403" s="429"/>
      <c r="HI403" s="429"/>
      <c r="HJ403" s="429"/>
      <c r="HK403" s="429"/>
      <c r="HL403" s="434"/>
      <c r="HM403" s="435"/>
      <c r="HN403" s="426"/>
      <c r="HO403" s="427"/>
      <c r="HP403" s="428"/>
      <c r="HQ403" s="428"/>
      <c r="HR403" s="429"/>
      <c r="HS403" s="429"/>
      <c r="HT403" s="429"/>
      <c r="HU403" s="429"/>
      <c r="HV403" s="429"/>
      <c r="HW403" s="429"/>
      <c r="HX403" s="429"/>
      <c r="HY403" s="429"/>
      <c r="HZ403" s="429"/>
      <c r="IA403" s="429"/>
      <c r="IB403" s="429"/>
      <c r="IC403" s="434"/>
      <c r="ID403" s="435"/>
      <c r="IE403" s="426"/>
      <c r="IF403" s="427"/>
      <c r="IG403" s="428"/>
      <c r="IH403" s="428"/>
      <c r="II403" s="429"/>
      <c r="IJ403" s="429"/>
      <c r="IK403" s="429"/>
      <c r="IL403" s="429"/>
      <c r="IM403" s="429"/>
      <c r="IN403" s="429"/>
      <c r="IO403" s="429"/>
      <c r="IP403" s="429"/>
      <c r="IQ403" s="429"/>
      <c r="IR403" s="429"/>
      <c r="IS403" s="429"/>
      <c r="IT403" s="434"/>
      <c r="IU403" s="435"/>
      <c r="IV403" s="426"/>
      <c r="IW403" s="427"/>
      <c r="IX403" s="428"/>
      <c r="IY403" s="428"/>
      <c r="IZ403" s="429"/>
      <c r="JA403" s="429"/>
      <c r="JB403" s="429"/>
      <c r="JC403" s="429"/>
      <c r="JD403" s="429"/>
      <c r="JE403" s="429"/>
      <c r="JF403" s="429"/>
      <c r="JG403" s="429"/>
      <c r="JH403" s="429"/>
      <c r="JI403" s="429"/>
      <c r="JJ403" s="429"/>
      <c r="JK403" s="434"/>
      <c r="JL403" s="435"/>
      <c r="JM403" s="426"/>
      <c r="JN403" s="427"/>
      <c r="JO403" s="428"/>
      <c r="JP403" s="428"/>
      <c r="JQ403" s="429"/>
      <c r="JR403" s="429"/>
      <c r="JS403" s="429"/>
      <c r="JT403" s="429"/>
      <c r="JU403" s="429"/>
      <c r="JV403" s="429"/>
      <c r="JW403" s="429"/>
      <c r="JX403" s="429"/>
      <c r="JY403" s="429"/>
      <c r="JZ403" s="429"/>
      <c r="KA403" s="429"/>
      <c r="KB403" s="434"/>
      <c r="KC403" s="435"/>
      <c r="KD403" s="426"/>
      <c r="KE403" s="427"/>
      <c r="KF403" s="428"/>
      <c r="KG403" s="428"/>
      <c r="KH403" s="429"/>
      <c r="KI403" s="429"/>
      <c r="KJ403" s="429"/>
      <c r="KK403" s="429"/>
      <c r="KL403" s="429"/>
      <c r="KM403" s="429"/>
      <c r="KN403" s="429"/>
      <c r="KO403" s="429"/>
      <c r="KP403" s="429"/>
      <c r="KQ403" s="429"/>
      <c r="KR403" s="429"/>
      <c r="KS403" s="434"/>
      <c r="KT403" s="435"/>
      <c r="KU403" s="436"/>
    </row>
    <row r="404" ht="24.0" customHeight="1">
      <c r="A404" s="467" t="s">
        <v>29</v>
      </c>
      <c r="B404" s="213"/>
      <c r="C404" s="468"/>
      <c r="D404" s="468"/>
      <c r="E404" s="469"/>
      <c r="F404" s="469"/>
      <c r="G404" s="470">
        <f>SUM(G399:G403)</f>
        <v>0</v>
      </c>
      <c r="H404" s="469"/>
      <c r="I404" s="470">
        <f>SUM(I399:I403)</f>
        <v>0</v>
      </c>
      <c r="J404" s="469"/>
      <c r="K404" s="469"/>
      <c r="L404" s="469"/>
      <c r="M404" s="470">
        <f>SUM(M399:M403)</f>
        <v>0</v>
      </c>
      <c r="N404" s="469"/>
      <c r="O404" s="470">
        <f t="shared" ref="O404:P404" si="2989">SUM(O399:O403)</f>
        <v>0</v>
      </c>
      <c r="P404" s="471">
        <f t="shared" si="2989"/>
        <v>0</v>
      </c>
      <c r="Q404" s="424"/>
      <c r="R404" s="467" t="s">
        <v>29</v>
      </c>
      <c r="S404" s="213"/>
      <c r="T404" s="468"/>
      <c r="U404" s="468"/>
      <c r="V404" s="469"/>
      <c r="W404" s="469"/>
      <c r="X404" s="470">
        <f>SUM(X399:X403)</f>
        <v>0</v>
      </c>
      <c r="Y404" s="469"/>
      <c r="Z404" s="470">
        <f>SUM(Z399:Z403)</f>
        <v>0</v>
      </c>
      <c r="AA404" s="469"/>
      <c r="AB404" s="469"/>
      <c r="AC404" s="469"/>
      <c r="AD404" s="470">
        <f>SUM(AD399:AD403)</f>
        <v>0</v>
      </c>
      <c r="AE404" s="469"/>
      <c r="AF404" s="470">
        <f t="shared" ref="AF404:AG404" si="2990">SUM(AF399:AF403)</f>
        <v>0</v>
      </c>
      <c r="AG404" s="471">
        <f t="shared" si="2990"/>
        <v>0</v>
      </c>
      <c r="AH404" s="424"/>
      <c r="AI404" s="467" t="s">
        <v>29</v>
      </c>
      <c r="AJ404" s="213"/>
      <c r="AK404" s="468"/>
      <c r="AL404" s="468"/>
      <c r="AM404" s="469"/>
      <c r="AN404" s="469"/>
      <c r="AO404" s="470">
        <f>SUM(AO399:AO403)</f>
        <v>0</v>
      </c>
      <c r="AP404" s="469"/>
      <c r="AQ404" s="470">
        <f>SUM(AQ399:AQ403)</f>
        <v>0</v>
      </c>
      <c r="AR404" s="469"/>
      <c r="AS404" s="469"/>
      <c r="AT404" s="469"/>
      <c r="AU404" s="470">
        <f>SUM(AU399:AU403)</f>
        <v>0</v>
      </c>
      <c r="AV404" s="469"/>
      <c r="AW404" s="470">
        <f t="shared" ref="AW404:AX404" si="2991">SUM(AW399:AW403)</f>
        <v>0</v>
      </c>
      <c r="AX404" s="471">
        <f t="shared" si="2991"/>
        <v>0</v>
      </c>
      <c r="AY404" s="424"/>
      <c r="AZ404" s="467" t="s">
        <v>29</v>
      </c>
      <c r="BA404" s="213"/>
      <c r="BB404" s="468"/>
      <c r="BC404" s="468"/>
      <c r="BD404" s="469"/>
      <c r="BE404" s="469"/>
      <c r="BF404" s="470">
        <f>SUM(BF399:BF403)</f>
        <v>0</v>
      </c>
      <c r="BG404" s="469"/>
      <c r="BH404" s="470">
        <f>SUM(BH399:BH403)</f>
        <v>0</v>
      </c>
      <c r="BI404" s="469"/>
      <c r="BJ404" s="469"/>
      <c r="BK404" s="469"/>
      <c r="BL404" s="470">
        <f>SUM(BL399:BL403)</f>
        <v>0</v>
      </c>
      <c r="BM404" s="469"/>
      <c r="BN404" s="470">
        <f t="shared" ref="BN404:BO404" si="2992">SUM(BN399:BN403)</f>
        <v>0</v>
      </c>
      <c r="BO404" s="471">
        <f t="shared" si="2992"/>
        <v>0</v>
      </c>
      <c r="BP404" s="424"/>
      <c r="BQ404" s="467" t="s">
        <v>29</v>
      </c>
      <c r="BR404" s="213"/>
      <c r="BS404" s="468"/>
      <c r="BT404" s="468"/>
      <c r="BU404" s="469"/>
      <c r="BV404" s="469"/>
      <c r="BW404" s="470">
        <f>SUM(BW399:BW403)</f>
        <v>0</v>
      </c>
      <c r="BX404" s="469"/>
      <c r="BY404" s="470">
        <f>SUM(BY399:BY403)</f>
        <v>0</v>
      </c>
      <c r="BZ404" s="469"/>
      <c r="CA404" s="469"/>
      <c r="CB404" s="469"/>
      <c r="CC404" s="470">
        <f>SUM(CC399:CC403)</f>
        <v>0</v>
      </c>
      <c r="CD404" s="469"/>
      <c r="CE404" s="470">
        <f t="shared" ref="CE404:CF404" si="2993">SUM(CE399:CE403)</f>
        <v>0</v>
      </c>
      <c r="CF404" s="471">
        <f t="shared" si="2993"/>
        <v>0</v>
      </c>
      <c r="CG404" s="424"/>
      <c r="CH404" s="467" t="s">
        <v>29</v>
      </c>
      <c r="CI404" s="213"/>
      <c r="CJ404" s="468"/>
      <c r="CK404" s="468"/>
      <c r="CL404" s="469"/>
      <c r="CM404" s="469"/>
      <c r="CN404" s="470">
        <f>SUM(CN399:CN403)</f>
        <v>0</v>
      </c>
      <c r="CO404" s="469"/>
      <c r="CP404" s="470">
        <f>SUM(CP399:CP403)</f>
        <v>0</v>
      </c>
      <c r="CQ404" s="469"/>
      <c r="CR404" s="469"/>
      <c r="CS404" s="469"/>
      <c r="CT404" s="470">
        <f>SUM(CT399:CT403)</f>
        <v>0</v>
      </c>
      <c r="CU404" s="469"/>
      <c r="CV404" s="470">
        <f t="shared" ref="CV404:CW404" si="2994">SUM(CV399:CV403)</f>
        <v>0</v>
      </c>
      <c r="CW404" s="471">
        <f t="shared" si="2994"/>
        <v>0</v>
      </c>
      <c r="CX404" s="424"/>
      <c r="CY404" s="467" t="s">
        <v>29</v>
      </c>
      <c r="CZ404" s="213"/>
      <c r="DA404" s="468"/>
      <c r="DB404" s="468"/>
      <c r="DC404" s="469"/>
      <c r="DD404" s="469"/>
      <c r="DE404" s="470">
        <f>SUM(DE399:DE403)</f>
        <v>0</v>
      </c>
      <c r="DF404" s="469"/>
      <c r="DG404" s="470">
        <f>SUM(DG399:DG403)</f>
        <v>0</v>
      </c>
      <c r="DH404" s="469"/>
      <c r="DI404" s="469"/>
      <c r="DJ404" s="469"/>
      <c r="DK404" s="470">
        <f>SUM(DK399:DK403)</f>
        <v>0</v>
      </c>
      <c r="DL404" s="469"/>
      <c r="DM404" s="470">
        <f t="shared" ref="DM404:DN404" si="2995">SUM(DM399:DM403)</f>
        <v>0</v>
      </c>
      <c r="DN404" s="471">
        <f t="shared" si="2995"/>
        <v>0</v>
      </c>
      <c r="DO404" s="424"/>
      <c r="DP404" s="467" t="s">
        <v>29</v>
      </c>
      <c r="DQ404" s="213"/>
      <c r="DR404" s="468"/>
      <c r="DS404" s="468"/>
      <c r="DT404" s="469"/>
      <c r="DU404" s="469"/>
      <c r="DV404" s="470">
        <f>SUM(DV399:DV403)</f>
        <v>0</v>
      </c>
      <c r="DW404" s="469"/>
      <c r="DX404" s="470">
        <f>SUM(DX399:DX403)</f>
        <v>0</v>
      </c>
      <c r="DY404" s="469"/>
      <c r="DZ404" s="469"/>
      <c r="EA404" s="469"/>
      <c r="EB404" s="470">
        <f>SUM(EB399:EB403)</f>
        <v>0</v>
      </c>
      <c r="EC404" s="469"/>
      <c r="ED404" s="470">
        <f t="shared" ref="ED404:EE404" si="2996">SUM(ED399:ED403)</f>
        <v>0</v>
      </c>
      <c r="EE404" s="471">
        <f t="shared" si="2996"/>
        <v>0</v>
      </c>
      <c r="EF404" s="424"/>
      <c r="EG404" s="467" t="s">
        <v>29</v>
      </c>
      <c r="EH404" s="213"/>
      <c r="EI404" s="468"/>
      <c r="EJ404" s="468"/>
      <c r="EK404" s="469"/>
      <c r="EL404" s="469"/>
      <c r="EM404" s="470">
        <f>SUM(EM399:EM403)</f>
        <v>0</v>
      </c>
      <c r="EN404" s="469"/>
      <c r="EO404" s="470">
        <f>SUM(EO399:EO403)</f>
        <v>0</v>
      </c>
      <c r="EP404" s="469"/>
      <c r="EQ404" s="469"/>
      <c r="ER404" s="469"/>
      <c r="ES404" s="470">
        <f>SUM(ES399:ES403)</f>
        <v>0</v>
      </c>
      <c r="ET404" s="469"/>
      <c r="EU404" s="470">
        <f t="shared" ref="EU404:EV404" si="2997">SUM(EU399:EU403)</f>
        <v>0</v>
      </c>
      <c r="EV404" s="471">
        <f t="shared" si="2997"/>
        <v>0</v>
      </c>
      <c r="EW404" s="424"/>
      <c r="EX404" s="467" t="s">
        <v>29</v>
      </c>
      <c r="EY404" s="213"/>
      <c r="EZ404" s="468"/>
      <c r="FA404" s="468"/>
      <c r="FB404" s="469"/>
      <c r="FC404" s="469"/>
      <c r="FD404" s="470">
        <f>SUM(FD399:FD403)</f>
        <v>127610.9585</v>
      </c>
      <c r="FE404" s="469"/>
      <c r="FF404" s="470">
        <f>SUM(FF399:FF403)</f>
        <v>0</v>
      </c>
      <c r="FG404" s="469"/>
      <c r="FH404" s="469"/>
      <c r="FI404" s="469"/>
      <c r="FJ404" s="470">
        <f>SUM(FJ399:FJ403)</f>
        <v>127610.9585</v>
      </c>
      <c r="FK404" s="469"/>
      <c r="FL404" s="470">
        <f t="shared" ref="FL404:FM404" si="2998">SUM(FL399:FL403)</f>
        <v>37554.61194</v>
      </c>
      <c r="FM404" s="471">
        <f t="shared" si="2998"/>
        <v>90056.34661</v>
      </c>
      <c r="FN404" s="424"/>
      <c r="FO404" s="467" t="s">
        <v>29</v>
      </c>
      <c r="FP404" s="213"/>
      <c r="FQ404" s="468"/>
      <c r="FR404" s="468"/>
      <c r="FS404" s="469"/>
      <c r="FT404" s="469"/>
      <c r="FU404" s="470">
        <f>SUM(FU399:FU403)</f>
        <v>124719.4432</v>
      </c>
      <c r="FV404" s="469"/>
      <c r="FW404" s="470">
        <f>SUM(FW399:FW403)</f>
        <v>0</v>
      </c>
      <c r="FX404" s="469"/>
      <c r="FY404" s="469"/>
      <c r="FZ404" s="469"/>
      <c r="GA404" s="470">
        <f>SUM(GA399:GA403)</f>
        <v>124719.4432</v>
      </c>
      <c r="GB404" s="469"/>
      <c r="GC404" s="470">
        <f t="shared" ref="GC404:GD404" si="2999">SUM(GC399:GC403)</f>
        <v>36703.66826</v>
      </c>
      <c r="GD404" s="471">
        <f t="shared" si="2999"/>
        <v>88015.77492</v>
      </c>
      <c r="GE404" s="424"/>
      <c r="GF404" s="467" t="s">
        <v>29</v>
      </c>
      <c r="GG404" s="213"/>
      <c r="GH404" s="468"/>
      <c r="GI404" s="468"/>
      <c r="GJ404" s="469"/>
      <c r="GK404" s="469"/>
      <c r="GL404" s="470">
        <f>SUM(GL399:GL403)</f>
        <v>98055.615</v>
      </c>
      <c r="GM404" s="469"/>
      <c r="GN404" s="470">
        <f>SUM(GN399:GN403)</f>
        <v>0</v>
      </c>
      <c r="GO404" s="469"/>
      <c r="GP404" s="469"/>
      <c r="GQ404" s="469"/>
      <c r="GR404" s="470">
        <f>SUM(GR399:GR403)</f>
        <v>98055.615</v>
      </c>
      <c r="GS404" s="469"/>
      <c r="GT404" s="470">
        <f t="shared" ref="GT404:GU404" si="3000">SUM(GT399:GT403)</f>
        <v>28856.77383</v>
      </c>
      <c r="GU404" s="471">
        <f t="shared" si="3000"/>
        <v>69198.84117</v>
      </c>
      <c r="GV404" s="424"/>
      <c r="GW404" s="467" t="s">
        <v>29</v>
      </c>
      <c r="GX404" s="213"/>
      <c r="GY404" s="468"/>
      <c r="GZ404" s="468"/>
      <c r="HA404" s="469"/>
      <c r="HB404" s="469"/>
      <c r="HC404" s="470">
        <f>SUM(HC399:HC403)</f>
        <v>134694.1792</v>
      </c>
      <c r="HD404" s="469"/>
      <c r="HE404" s="470">
        <f>SUM(HE399:HE403)</f>
        <v>0</v>
      </c>
      <c r="HF404" s="469"/>
      <c r="HG404" s="469"/>
      <c r="HH404" s="469"/>
      <c r="HI404" s="470">
        <f>SUM(HI399:HI403)</f>
        <v>134694.1792</v>
      </c>
      <c r="HJ404" s="469"/>
      <c r="HK404" s="470">
        <f t="shared" ref="HK404:HL404" si="3001">SUM(HK399:HK403)</f>
        <v>39639.13199</v>
      </c>
      <c r="HL404" s="471">
        <f t="shared" si="3001"/>
        <v>95055.04719</v>
      </c>
      <c r="HM404" s="424"/>
      <c r="HN404" s="467" t="s">
        <v>29</v>
      </c>
      <c r="HO404" s="213"/>
      <c r="HP404" s="468"/>
      <c r="HQ404" s="468"/>
      <c r="HR404" s="469"/>
      <c r="HS404" s="469"/>
      <c r="HT404" s="470">
        <f>SUM(HT399:HT403)</f>
        <v>99952.23043</v>
      </c>
      <c r="HU404" s="469"/>
      <c r="HV404" s="470">
        <f>SUM(HV399:HV403)</f>
        <v>0</v>
      </c>
      <c r="HW404" s="469"/>
      <c r="HX404" s="469"/>
      <c r="HY404" s="469"/>
      <c r="HZ404" s="470">
        <f>SUM(HZ399:HZ403)</f>
        <v>99952.23043</v>
      </c>
      <c r="IA404" s="469"/>
      <c r="IB404" s="470">
        <f t="shared" ref="IB404:IC404" si="3002">SUM(IB399:IB403)</f>
        <v>29414.92854</v>
      </c>
      <c r="IC404" s="471">
        <f t="shared" si="3002"/>
        <v>70537.3019</v>
      </c>
      <c r="ID404" s="424"/>
      <c r="IE404" s="467" t="s">
        <v>29</v>
      </c>
      <c r="IF404" s="213"/>
      <c r="IG404" s="468"/>
      <c r="IH404" s="468"/>
      <c r="II404" s="469"/>
      <c r="IJ404" s="469"/>
      <c r="IK404" s="470">
        <f>SUM(IK399:IK403)</f>
        <v>127658.8444</v>
      </c>
      <c r="IL404" s="469"/>
      <c r="IM404" s="470">
        <f>SUM(IM399:IM403)</f>
        <v>0</v>
      </c>
      <c r="IN404" s="469"/>
      <c r="IO404" s="469"/>
      <c r="IP404" s="469"/>
      <c r="IQ404" s="470">
        <f>SUM(IQ399:IQ403)</f>
        <v>127658.8444</v>
      </c>
      <c r="IR404" s="469"/>
      <c r="IS404" s="470">
        <f t="shared" ref="IS404:IT404" si="3003">SUM(IS399:IS403)</f>
        <v>37568.70425</v>
      </c>
      <c r="IT404" s="471">
        <f t="shared" si="3003"/>
        <v>90090.14012</v>
      </c>
      <c r="IU404" s="424"/>
      <c r="IV404" s="467" t="s">
        <v>29</v>
      </c>
      <c r="IW404" s="213"/>
      <c r="IX404" s="468"/>
      <c r="IY404" s="468"/>
      <c r="IZ404" s="469"/>
      <c r="JA404" s="469"/>
      <c r="JB404" s="470">
        <f>SUM(JB399:JB403)</f>
        <v>122330.9682</v>
      </c>
      <c r="JC404" s="469"/>
      <c r="JD404" s="470">
        <f>SUM(JD399:JD403)</f>
        <v>0</v>
      </c>
      <c r="JE404" s="469"/>
      <c r="JF404" s="469"/>
      <c r="JG404" s="469"/>
      <c r="JH404" s="470">
        <f>SUM(JH399:JH403)</f>
        <v>122330.9682</v>
      </c>
      <c r="JI404" s="469"/>
      <c r="JJ404" s="470">
        <f t="shared" ref="JJ404:JK404" si="3004">SUM(JJ399:JJ403)</f>
        <v>36000.76429</v>
      </c>
      <c r="JK404" s="471">
        <f t="shared" si="3004"/>
        <v>86330.20395</v>
      </c>
      <c r="JL404" s="424"/>
      <c r="JM404" s="467" t="s">
        <v>29</v>
      </c>
      <c r="JN404" s="213"/>
      <c r="JO404" s="468"/>
      <c r="JP404" s="468"/>
      <c r="JQ404" s="469"/>
      <c r="JR404" s="469"/>
      <c r="JS404" s="470">
        <f>SUM(JS399:JS403)</f>
        <v>0</v>
      </c>
      <c r="JT404" s="469"/>
      <c r="JU404" s="470">
        <f>SUM(JU399:JU403)</f>
        <v>0</v>
      </c>
      <c r="JV404" s="469"/>
      <c r="JW404" s="469"/>
      <c r="JX404" s="469"/>
      <c r="JY404" s="470">
        <f>SUM(JY399:JY403)</f>
        <v>0</v>
      </c>
      <c r="JZ404" s="469"/>
      <c r="KA404" s="470">
        <f t="shared" ref="KA404:KB404" si="3005">SUM(KA399:KA403)</f>
        <v>0</v>
      </c>
      <c r="KB404" s="471">
        <f t="shared" si="3005"/>
        <v>0</v>
      </c>
      <c r="KC404" s="424"/>
      <c r="KD404" s="467" t="s">
        <v>29</v>
      </c>
      <c r="KE404" s="213"/>
      <c r="KF404" s="468"/>
      <c r="KG404" s="468"/>
      <c r="KH404" s="469"/>
      <c r="KI404" s="469"/>
      <c r="KJ404" s="470">
        <f>SUM(KJ399:KJ403)</f>
        <v>0</v>
      </c>
      <c r="KK404" s="469"/>
      <c r="KL404" s="470">
        <f>SUM(KL399:KL403)</f>
        <v>0</v>
      </c>
      <c r="KM404" s="469"/>
      <c r="KN404" s="469"/>
      <c r="KO404" s="469"/>
      <c r="KP404" s="470">
        <f>SUM(KP399:KP403)</f>
        <v>0</v>
      </c>
      <c r="KQ404" s="469"/>
      <c r="KR404" s="470">
        <f t="shared" ref="KR404:KS404" si="3006">SUM(KR399:KR403)</f>
        <v>0</v>
      </c>
      <c r="KS404" s="471">
        <f t="shared" si="3006"/>
        <v>0</v>
      </c>
      <c r="KT404" s="424"/>
      <c r="KU404" s="425"/>
    </row>
    <row r="405" ht="15.0" customHeight="1">
      <c r="A405" s="401"/>
      <c r="B405" s="402"/>
      <c r="C405" s="402"/>
      <c r="D405" s="402"/>
      <c r="E405" s="402"/>
      <c r="F405" s="402"/>
      <c r="G405" s="402"/>
      <c r="H405" s="402"/>
      <c r="I405" s="402"/>
      <c r="J405" s="402"/>
      <c r="K405" s="402"/>
      <c r="L405" s="402"/>
      <c r="M405" s="402"/>
      <c r="N405" s="402"/>
      <c r="O405" s="402"/>
      <c r="P405" s="402"/>
      <c r="Q405" s="403"/>
      <c r="R405" s="401"/>
      <c r="S405" s="402"/>
      <c r="T405" s="402"/>
      <c r="U405" s="402"/>
      <c r="V405" s="402"/>
      <c r="W405" s="402"/>
      <c r="X405" s="402"/>
      <c r="Y405" s="402"/>
      <c r="Z405" s="402"/>
      <c r="AA405" s="402"/>
      <c r="AB405" s="402"/>
      <c r="AC405" s="402"/>
      <c r="AD405" s="402"/>
      <c r="AE405" s="402"/>
      <c r="AF405" s="402"/>
      <c r="AG405" s="402"/>
      <c r="AH405" s="403"/>
      <c r="AI405" s="401"/>
      <c r="AJ405" s="402"/>
      <c r="AK405" s="402"/>
      <c r="AL405" s="402"/>
      <c r="AM405" s="402"/>
      <c r="AN405" s="402"/>
      <c r="AO405" s="402"/>
      <c r="AP405" s="402"/>
      <c r="AQ405" s="402"/>
      <c r="AR405" s="402"/>
      <c r="AS405" s="402"/>
      <c r="AT405" s="402"/>
      <c r="AU405" s="402"/>
      <c r="AV405" s="402"/>
      <c r="AW405" s="402"/>
      <c r="AX405" s="402"/>
      <c r="AY405" s="403"/>
      <c r="AZ405" s="401"/>
      <c r="BA405" s="402"/>
      <c r="BB405" s="402"/>
      <c r="BC405" s="402"/>
      <c r="BD405" s="402"/>
      <c r="BE405" s="402"/>
      <c r="BF405" s="402"/>
      <c r="BG405" s="402"/>
      <c r="BH405" s="402"/>
      <c r="BI405" s="402"/>
      <c r="BJ405" s="402"/>
      <c r="BK405" s="402"/>
      <c r="BL405" s="402"/>
      <c r="BM405" s="402"/>
      <c r="BN405" s="402"/>
      <c r="BO405" s="402"/>
      <c r="BP405" s="403"/>
      <c r="BQ405" s="401"/>
      <c r="BR405" s="402"/>
      <c r="BS405" s="402"/>
      <c r="BT405" s="402"/>
      <c r="BU405" s="402"/>
      <c r="BV405" s="402"/>
      <c r="BW405" s="402"/>
      <c r="BX405" s="402"/>
      <c r="BY405" s="402"/>
      <c r="BZ405" s="402"/>
      <c r="CA405" s="402"/>
      <c r="CB405" s="402"/>
      <c r="CC405" s="402"/>
      <c r="CD405" s="402"/>
      <c r="CE405" s="402"/>
      <c r="CF405" s="402"/>
      <c r="CG405" s="403"/>
      <c r="CH405" s="401"/>
      <c r="CI405" s="402"/>
      <c r="CJ405" s="402"/>
      <c r="CK405" s="402"/>
      <c r="CL405" s="402"/>
      <c r="CM405" s="402"/>
      <c r="CN405" s="402"/>
      <c r="CO405" s="402"/>
      <c r="CP405" s="402"/>
      <c r="CQ405" s="402"/>
      <c r="CR405" s="402"/>
      <c r="CS405" s="402"/>
      <c r="CT405" s="402"/>
      <c r="CU405" s="402"/>
      <c r="CV405" s="402"/>
      <c r="CW405" s="402"/>
      <c r="CX405" s="403"/>
      <c r="CY405" s="401"/>
      <c r="CZ405" s="402"/>
      <c r="DA405" s="402"/>
      <c r="DB405" s="402"/>
      <c r="DC405" s="402"/>
      <c r="DD405" s="402"/>
      <c r="DE405" s="402"/>
      <c r="DF405" s="402"/>
      <c r="DG405" s="402"/>
      <c r="DH405" s="402"/>
      <c r="DI405" s="402"/>
      <c r="DJ405" s="402"/>
      <c r="DK405" s="402"/>
      <c r="DL405" s="402"/>
      <c r="DM405" s="402"/>
      <c r="DN405" s="402"/>
      <c r="DO405" s="403"/>
      <c r="DP405" s="401"/>
      <c r="DQ405" s="402"/>
      <c r="DR405" s="402"/>
      <c r="DS405" s="402"/>
      <c r="DT405" s="402"/>
      <c r="DU405" s="402"/>
      <c r="DV405" s="402"/>
      <c r="DW405" s="402"/>
      <c r="DX405" s="402"/>
      <c r="DY405" s="402"/>
      <c r="DZ405" s="402"/>
      <c r="EA405" s="402"/>
      <c r="EB405" s="402"/>
      <c r="EC405" s="402"/>
      <c r="ED405" s="402"/>
      <c r="EE405" s="402"/>
      <c r="EF405" s="403"/>
      <c r="EG405" s="401"/>
      <c r="EH405" s="402"/>
      <c r="EI405" s="402"/>
      <c r="EJ405" s="402"/>
      <c r="EK405" s="402"/>
      <c r="EL405" s="402"/>
      <c r="EM405" s="402"/>
      <c r="EN405" s="402"/>
      <c r="EO405" s="402"/>
      <c r="EP405" s="402"/>
      <c r="EQ405" s="402"/>
      <c r="ER405" s="402"/>
      <c r="ES405" s="402"/>
      <c r="ET405" s="402"/>
      <c r="EU405" s="402"/>
      <c r="EV405" s="402"/>
      <c r="EW405" s="403"/>
      <c r="EX405" s="401"/>
      <c r="EY405" s="402"/>
      <c r="EZ405" s="402"/>
      <c r="FA405" s="402"/>
      <c r="FB405" s="402"/>
      <c r="FC405" s="402"/>
      <c r="FD405" s="402"/>
      <c r="FE405" s="402"/>
      <c r="FF405" s="402"/>
      <c r="FG405" s="402"/>
      <c r="FH405" s="402"/>
      <c r="FI405" s="402"/>
      <c r="FJ405" s="402"/>
      <c r="FK405" s="402"/>
      <c r="FL405" s="402"/>
      <c r="FM405" s="402"/>
      <c r="FN405" s="403"/>
      <c r="FO405" s="401"/>
      <c r="FP405" s="402"/>
      <c r="FQ405" s="402"/>
      <c r="FR405" s="402"/>
      <c r="FS405" s="402"/>
      <c r="FT405" s="402"/>
      <c r="FU405" s="402"/>
      <c r="FV405" s="402"/>
      <c r="FW405" s="402"/>
      <c r="FX405" s="402"/>
      <c r="FY405" s="402"/>
      <c r="FZ405" s="402"/>
      <c r="GA405" s="402"/>
      <c r="GB405" s="402"/>
      <c r="GC405" s="402"/>
      <c r="GD405" s="402"/>
      <c r="GE405" s="403"/>
      <c r="GF405" s="401"/>
      <c r="GG405" s="402"/>
      <c r="GH405" s="402"/>
      <c r="GI405" s="402"/>
      <c r="GJ405" s="402"/>
      <c r="GK405" s="402"/>
      <c r="GL405" s="402"/>
      <c r="GM405" s="402"/>
      <c r="GN405" s="402"/>
      <c r="GO405" s="402"/>
      <c r="GP405" s="402"/>
      <c r="GQ405" s="402"/>
      <c r="GR405" s="402"/>
      <c r="GS405" s="402"/>
      <c r="GT405" s="402"/>
      <c r="GU405" s="402"/>
      <c r="GV405" s="403"/>
      <c r="GW405" s="401"/>
      <c r="GX405" s="402"/>
      <c r="GY405" s="402"/>
      <c r="GZ405" s="402"/>
      <c r="HA405" s="402"/>
      <c r="HB405" s="402"/>
      <c r="HC405" s="402"/>
      <c r="HD405" s="402"/>
      <c r="HE405" s="402"/>
      <c r="HF405" s="402"/>
      <c r="HG405" s="402"/>
      <c r="HH405" s="402"/>
      <c r="HI405" s="402"/>
      <c r="HJ405" s="402"/>
      <c r="HK405" s="402"/>
      <c r="HL405" s="402"/>
      <c r="HM405" s="403"/>
      <c r="HN405" s="401"/>
      <c r="HO405" s="402"/>
      <c r="HP405" s="402"/>
      <c r="HQ405" s="402"/>
      <c r="HR405" s="402"/>
      <c r="HS405" s="402"/>
      <c r="HT405" s="402"/>
      <c r="HU405" s="402"/>
      <c r="HV405" s="402"/>
      <c r="HW405" s="402"/>
      <c r="HX405" s="402"/>
      <c r="HY405" s="402"/>
      <c r="HZ405" s="402"/>
      <c r="IA405" s="402"/>
      <c r="IB405" s="402"/>
      <c r="IC405" s="402"/>
      <c r="ID405" s="403"/>
      <c r="IE405" s="401"/>
      <c r="IF405" s="402"/>
      <c r="IG405" s="402"/>
      <c r="IH405" s="402"/>
      <c r="II405" s="402"/>
      <c r="IJ405" s="402"/>
      <c r="IK405" s="402"/>
      <c r="IL405" s="402"/>
      <c r="IM405" s="402"/>
      <c r="IN405" s="402"/>
      <c r="IO405" s="402"/>
      <c r="IP405" s="402"/>
      <c r="IQ405" s="402"/>
      <c r="IR405" s="402"/>
      <c r="IS405" s="402"/>
      <c r="IT405" s="402"/>
      <c r="IU405" s="403"/>
      <c r="IV405" s="401"/>
      <c r="IW405" s="402"/>
      <c r="IX405" s="402"/>
      <c r="IY405" s="402"/>
      <c r="IZ405" s="402"/>
      <c r="JA405" s="402"/>
      <c r="JB405" s="402"/>
      <c r="JC405" s="402"/>
      <c r="JD405" s="402"/>
      <c r="JE405" s="402"/>
      <c r="JF405" s="402"/>
      <c r="JG405" s="402"/>
      <c r="JH405" s="402"/>
      <c r="JI405" s="402"/>
      <c r="JJ405" s="402"/>
      <c r="JK405" s="402"/>
      <c r="JL405" s="403"/>
      <c r="JM405" s="401"/>
      <c r="JN405" s="402"/>
      <c r="JO405" s="402"/>
      <c r="JP405" s="402"/>
      <c r="JQ405" s="402"/>
      <c r="JR405" s="402"/>
      <c r="JS405" s="402"/>
      <c r="JT405" s="402"/>
      <c r="JU405" s="402"/>
      <c r="JV405" s="402"/>
      <c r="JW405" s="402"/>
      <c r="JX405" s="402"/>
      <c r="JY405" s="402"/>
      <c r="JZ405" s="402"/>
      <c r="KA405" s="402"/>
      <c r="KB405" s="402"/>
      <c r="KC405" s="403"/>
      <c r="KD405" s="401"/>
      <c r="KE405" s="402"/>
      <c r="KF405" s="402"/>
      <c r="KG405" s="402"/>
      <c r="KH405" s="402"/>
      <c r="KI405" s="402"/>
      <c r="KJ405" s="402"/>
      <c r="KK405" s="402"/>
      <c r="KL405" s="402"/>
      <c r="KM405" s="402"/>
      <c r="KN405" s="402"/>
      <c r="KO405" s="402"/>
      <c r="KP405" s="402"/>
      <c r="KQ405" s="402"/>
      <c r="KR405" s="402"/>
      <c r="KS405" s="402"/>
      <c r="KT405" s="403"/>
      <c r="KU405" s="402"/>
    </row>
    <row r="406" ht="15.0" customHeight="1">
      <c r="A406" s="131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5"/>
      <c r="R406" s="131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5"/>
      <c r="AI406" s="131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5"/>
      <c r="AZ406" s="131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24"/>
      <c r="BK406" s="124"/>
      <c r="BL406" s="124"/>
      <c r="BM406" s="124"/>
      <c r="BN406" s="124"/>
      <c r="BO406" s="124"/>
      <c r="BP406" s="125"/>
      <c r="BQ406" s="131"/>
      <c r="BR406" s="124"/>
      <c r="BS406" s="124"/>
      <c r="BT406" s="124"/>
      <c r="BU406" s="124"/>
      <c r="BV406" s="124"/>
      <c r="BW406" s="124"/>
      <c r="BX406" s="124"/>
      <c r="BY406" s="124"/>
      <c r="BZ406" s="124"/>
      <c r="CA406" s="124"/>
      <c r="CB406" s="124"/>
      <c r="CC406" s="124"/>
      <c r="CD406" s="124"/>
      <c r="CE406" s="124"/>
      <c r="CF406" s="124"/>
      <c r="CG406" s="125"/>
      <c r="CH406" s="131"/>
      <c r="CI406" s="124"/>
      <c r="CJ406" s="124"/>
      <c r="CK406" s="124"/>
      <c r="CL406" s="124"/>
      <c r="CM406" s="124"/>
      <c r="CN406" s="124"/>
      <c r="CO406" s="124"/>
      <c r="CP406" s="124"/>
      <c r="CQ406" s="124"/>
      <c r="CR406" s="124"/>
      <c r="CS406" s="124"/>
      <c r="CT406" s="124"/>
      <c r="CU406" s="124"/>
      <c r="CV406" s="124"/>
      <c r="CW406" s="124"/>
      <c r="CX406" s="125"/>
      <c r="CY406" s="131"/>
      <c r="CZ406" s="124"/>
      <c r="DA406" s="124"/>
      <c r="DB406" s="124"/>
      <c r="DC406" s="124"/>
      <c r="DD406" s="124"/>
      <c r="DE406" s="124"/>
      <c r="DF406" s="124"/>
      <c r="DG406" s="124"/>
      <c r="DH406" s="124"/>
      <c r="DI406" s="124"/>
      <c r="DJ406" s="124"/>
      <c r="DK406" s="124"/>
      <c r="DL406" s="124"/>
      <c r="DM406" s="124"/>
      <c r="DN406" s="124"/>
      <c r="DO406" s="125"/>
      <c r="DP406" s="131"/>
      <c r="DQ406" s="124"/>
      <c r="DR406" s="124"/>
      <c r="DS406" s="124"/>
      <c r="DT406" s="124"/>
      <c r="DU406" s="124"/>
      <c r="DV406" s="124"/>
      <c r="DW406" s="124"/>
      <c r="DX406" s="124"/>
      <c r="DY406" s="124"/>
      <c r="DZ406" s="124"/>
      <c r="EA406" s="124"/>
      <c r="EB406" s="124"/>
      <c r="EC406" s="124"/>
      <c r="ED406" s="124"/>
      <c r="EE406" s="124"/>
      <c r="EF406" s="125"/>
      <c r="EG406" s="131"/>
      <c r="EH406" s="124"/>
      <c r="EI406" s="124"/>
      <c r="EJ406" s="124"/>
      <c r="EK406" s="124"/>
      <c r="EL406" s="124"/>
      <c r="EM406" s="124"/>
      <c r="EN406" s="124"/>
      <c r="EO406" s="124"/>
      <c r="EP406" s="124"/>
      <c r="EQ406" s="124"/>
      <c r="ER406" s="124"/>
      <c r="ES406" s="124"/>
      <c r="ET406" s="124"/>
      <c r="EU406" s="124"/>
      <c r="EV406" s="124"/>
      <c r="EW406" s="125"/>
      <c r="EX406" s="131"/>
      <c r="EY406" s="124"/>
      <c r="EZ406" s="124"/>
      <c r="FA406" s="124"/>
      <c r="FB406" s="124"/>
      <c r="FC406" s="124"/>
      <c r="FD406" s="124"/>
      <c r="FE406" s="124"/>
      <c r="FF406" s="124"/>
      <c r="FG406" s="124"/>
      <c r="FH406" s="124"/>
      <c r="FI406" s="124"/>
      <c r="FJ406" s="124"/>
      <c r="FK406" s="124"/>
      <c r="FL406" s="124"/>
      <c r="FM406" s="124"/>
      <c r="FN406" s="125"/>
      <c r="FO406" s="131"/>
      <c r="FP406" s="124"/>
      <c r="FQ406" s="124"/>
      <c r="FR406" s="124"/>
      <c r="FS406" s="124"/>
      <c r="FT406" s="124"/>
      <c r="FU406" s="124"/>
      <c r="FV406" s="124"/>
      <c r="FW406" s="124"/>
      <c r="FX406" s="124"/>
      <c r="FY406" s="124"/>
      <c r="FZ406" s="124"/>
      <c r="GA406" s="124"/>
      <c r="GB406" s="124"/>
      <c r="GC406" s="124"/>
      <c r="GD406" s="124"/>
      <c r="GE406" s="125"/>
      <c r="GF406" s="131"/>
      <c r="GG406" s="124"/>
      <c r="GH406" s="124"/>
      <c r="GI406" s="124"/>
      <c r="GJ406" s="124"/>
      <c r="GK406" s="124"/>
      <c r="GL406" s="124"/>
      <c r="GM406" s="124"/>
      <c r="GN406" s="124"/>
      <c r="GO406" s="124"/>
      <c r="GP406" s="124"/>
      <c r="GQ406" s="124"/>
      <c r="GR406" s="124"/>
      <c r="GS406" s="124"/>
      <c r="GT406" s="124"/>
      <c r="GU406" s="124"/>
      <c r="GV406" s="125"/>
      <c r="GW406" s="131"/>
      <c r="GX406" s="124"/>
      <c r="GY406" s="124"/>
      <c r="GZ406" s="124"/>
      <c r="HA406" s="124"/>
      <c r="HB406" s="124"/>
      <c r="HC406" s="124"/>
      <c r="HD406" s="124"/>
      <c r="HE406" s="124"/>
      <c r="HF406" s="124"/>
      <c r="HG406" s="124"/>
      <c r="HH406" s="124"/>
      <c r="HI406" s="124"/>
      <c r="HJ406" s="124"/>
      <c r="HK406" s="124"/>
      <c r="HL406" s="124"/>
      <c r="HM406" s="125"/>
      <c r="HN406" s="131"/>
      <c r="HO406" s="124"/>
      <c r="HP406" s="124"/>
      <c r="HQ406" s="124"/>
      <c r="HR406" s="124"/>
      <c r="HS406" s="124"/>
      <c r="HT406" s="124"/>
      <c r="HU406" s="124"/>
      <c r="HV406" s="124"/>
      <c r="HW406" s="124"/>
      <c r="HX406" s="124"/>
      <c r="HY406" s="124"/>
      <c r="HZ406" s="124"/>
      <c r="IA406" s="124"/>
      <c r="IB406" s="124"/>
      <c r="IC406" s="124"/>
      <c r="ID406" s="125"/>
      <c r="IE406" s="131"/>
      <c r="IF406" s="124"/>
      <c r="IG406" s="124"/>
      <c r="IH406" s="124"/>
      <c r="II406" s="124"/>
      <c r="IJ406" s="124"/>
      <c r="IK406" s="124"/>
      <c r="IL406" s="124"/>
      <c r="IM406" s="124"/>
      <c r="IN406" s="124"/>
      <c r="IO406" s="124"/>
      <c r="IP406" s="124"/>
      <c r="IQ406" s="124"/>
      <c r="IR406" s="124"/>
      <c r="IS406" s="124"/>
      <c r="IT406" s="124"/>
      <c r="IU406" s="125"/>
      <c r="IV406" s="131"/>
      <c r="IW406" s="124"/>
      <c r="IX406" s="124"/>
      <c r="IY406" s="124"/>
      <c r="IZ406" s="124"/>
      <c r="JA406" s="124"/>
      <c r="JB406" s="124"/>
      <c r="JC406" s="124"/>
      <c r="JD406" s="124"/>
      <c r="JE406" s="124"/>
      <c r="JF406" s="124"/>
      <c r="JG406" s="124"/>
      <c r="JH406" s="124"/>
      <c r="JI406" s="124"/>
      <c r="JJ406" s="124"/>
      <c r="JK406" s="124"/>
      <c r="JL406" s="125"/>
      <c r="JM406" s="131"/>
      <c r="JN406" s="124"/>
      <c r="JO406" s="124"/>
      <c r="JP406" s="124"/>
      <c r="JQ406" s="124"/>
      <c r="JR406" s="124"/>
      <c r="JS406" s="124"/>
      <c r="JT406" s="124"/>
      <c r="JU406" s="124"/>
      <c r="JV406" s="124"/>
      <c r="JW406" s="124"/>
      <c r="JX406" s="124"/>
      <c r="JY406" s="124"/>
      <c r="JZ406" s="124"/>
      <c r="KA406" s="124"/>
      <c r="KB406" s="124"/>
      <c r="KC406" s="125"/>
      <c r="KD406" s="131"/>
      <c r="KE406" s="124"/>
      <c r="KF406" s="124"/>
      <c r="KG406" s="124"/>
      <c r="KH406" s="124"/>
      <c r="KI406" s="124"/>
      <c r="KJ406" s="124"/>
      <c r="KK406" s="124"/>
      <c r="KL406" s="124"/>
      <c r="KM406" s="124"/>
      <c r="KN406" s="124"/>
      <c r="KO406" s="124"/>
      <c r="KP406" s="124"/>
      <c r="KQ406" s="124"/>
      <c r="KR406" s="124"/>
      <c r="KS406" s="124"/>
      <c r="KT406" s="125"/>
      <c r="KU406" s="124"/>
    </row>
    <row r="407" ht="15.0" customHeight="1">
      <c r="A407" s="131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5"/>
      <c r="R407" s="131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5"/>
      <c r="AI407" s="131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5"/>
      <c r="AZ407" s="131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24"/>
      <c r="BK407" s="124"/>
      <c r="BL407" s="124"/>
      <c r="BM407" s="124"/>
      <c r="BN407" s="124"/>
      <c r="BO407" s="124"/>
      <c r="BP407" s="125"/>
      <c r="BQ407" s="131"/>
      <c r="BR407" s="124"/>
      <c r="BS407" s="124"/>
      <c r="BT407" s="124"/>
      <c r="BU407" s="124"/>
      <c r="BV407" s="124"/>
      <c r="BW407" s="124"/>
      <c r="BX407" s="124"/>
      <c r="BY407" s="124"/>
      <c r="BZ407" s="124"/>
      <c r="CA407" s="124"/>
      <c r="CB407" s="124"/>
      <c r="CC407" s="124"/>
      <c r="CD407" s="124"/>
      <c r="CE407" s="124"/>
      <c r="CF407" s="124"/>
      <c r="CG407" s="125"/>
      <c r="CH407" s="131"/>
      <c r="CI407" s="124"/>
      <c r="CJ407" s="124"/>
      <c r="CK407" s="124"/>
      <c r="CL407" s="124"/>
      <c r="CM407" s="124"/>
      <c r="CN407" s="124"/>
      <c r="CO407" s="124"/>
      <c r="CP407" s="124"/>
      <c r="CQ407" s="124"/>
      <c r="CR407" s="124"/>
      <c r="CS407" s="124"/>
      <c r="CT407" s="124"/>
      <c r="CU407" s="124"/>
      <c r="CV407" s="124"/>
      <c r="CW407" s="124"/>
      <c r="CX407" s="125"/>
      <c r="CY407" s="131"/>
      <c r="CZ407" s="124"/>
      <c r="DA407" s="124"/>
      <c r="DB407" s="124"/>
      <c r="DC407" s="124"/>
      <c r="DD407" s="124"/>
      <c r="DE407" s="124"/>
      <c r="DF407" s="124"/>
      <c r="DG407" s="124"/>
      <c r="DH407" s="124"/>
      <c r="DI407" s="124"/>
      <c r="DJ407" s="124"/>
      <c r="DK407" s="124"/>
      <c r="DL407" s="124"/>
      <c r="DM407" s="124"/>
      <c r="DN407" s="124"/>
      <c r="DO407" s="125"/>
      <c r="DP407" s="131"/>
      <c r="DQ407" s="124"/>
      <c r="DR407" s="124"/>
      <c r="DS407" s="124"/>
      <c r="DT407" s="124"/>
      <c r="DU407" s="124"/>
      <c r="DV407" s="124"/>
      <c r="DW407" s="124"/>
      <c r="DX407" s="124"/>
      <c r="DY407" s="124"/>
      <c r="DZ407" s="124"/>
      <c r="EA407" s="124"/>
      <c r="EB407" s="124"/>
      <c r="EC407" s="124"/>
      <c r="ED407" s="124"/>
      <c r="EE407" s="124"/>
      <c r="EF407" s="125"/>
      <c r="EG407" s="131"/>
      <c r="EH407" s="124"/>
      <c r="EI407" s="124"/>
      <c r="EJ407" s="124"/>
      <c r="EK407" s="124"/>
      <c r="EL407" s="124"/>
      <c r="EM407" s="124"/>
      <c r="EN407" s="124"/>
      <c r="EO407" s="124"/>
      <c r="EP407" s="124"/>
      <c r="EQ407" s="124"/>
      <c r="ER407" s="124"/>
      <c r="ES407" s="124"/>
      <c r="ET407" s="124"/>
      <c r="EU407" s="124"/>
      <c r="EV407" s="124"/>
      <c r="EW407" s="125"/>
      <c r="EX407" s="131"/>
      <c r="EY407" s="124"/>
      <c r="EZ407" s="124"/>
      <c r="FA407" s="124"/>
      <c r="FB407" s="124"/>
      <c r="FC407" s="124"/>
      <c r="FD407" s="124"/>
      <c r="FE407" s="124"/>
      <c r="FF407" s="124"/>
      <c r="FG407" s="124"/>
      <c r="FH407" s="124"/>
      <c r="FI407" s="124"/>
      <c r="FJ407" s="124"/>
      <c r="FK407" s="124"/>
      <c r="FL407" s="124"/>
      <c r="FM407" s="124"/>
      <c r="FN407" s="125"/>
      <c r="FO407" s="131"/>
      <c r="FP407" s="124"/>
      <c r="FQ407" s="124"/>
      <c r="FR407" s="124"/>
      <c r="FS407" s="124"/>
      <c r="FT407" s="124"/>
      <c r="FU407" s="124"/>
      <c r="FV407" s="124"/>
      <c r="FW407" s="124"/>
      <c r="FX407" s="124"/>
      <c r="FY407" s="124"/>
      <c r="FZ407" s="124"/>
      <c r="GA407" s="124"/>
      <c r="GB407" s="124"/>
      <c r="GC407" s="124"/>
      <c r="GD407" s="124"/>
      <c r="GE407" s="125"/>
      <c r="GF407" s="131"/>
      <c r="GG407" s="124"/>
      <c r="GH407" s="124"/>
      <c r="GI407" s="124"/>
      <c r="GJ407" s="124"/>
      <c r="GK407" s="124"/>
      <c r="GL407" s="124"/>
      <c r="GM407" s="124"/>
      <c r="GN407" s="124"/>
      <c r="GO407" s="124"/>
      <c r="GP407" s="124"/>
      <c r="GQ407" s="124"/>
      <c r="GR407" s="124"/>
      <c r="GS407" s="124"/>
      <c r="GT407" s="124"/>
      <c r="GU407" s="124"/>
      <c r="GV407" s="125"/>
      <c r="GW407" s="131"/>
      <c r="GX407" s="124"/>
      <c r="GY407" s="124"/>
      <c r="GZ407" s="124"/>
      <c r="HA407" s="124"/>
      <c r="HB407" s="124"/>
      <c r="HC407" s="124"/>
      <c r="HD407" s="124"/>
      <c r="HE407" s="124"/>
      <c r="HF407" s="124"/>
      <c r="HG407" s="124"/>
      <c r="HH407" s="124"/>
      <c r="HI407" s="124"/>
      <c r="HJ407" s="124"/>
      <c r="HK407" s="124"/>
      <c r="HL407" s="124"/>
      <c r="HM407" s="125"/>
      <c r="HN407" s="131"/>
      <c r="HO407" s="124"/>
      <c r="HP407" s="124"/>
      <c r="HQ407" s="124"/>
      <c r="HR407" s="124"/>
      <c r="HS407" s="124"/>
      <c r="HT407" s="124"/>
      <c r="HU407" s="124"/>
      <c r="HV407" s="124"/>
      <c r="HW407" s="124"/>
      <c r="HX407" s="124"/>
      <c r="HY407" s="124"/>
      <c r="HZ407" s="124"/>
      <c r="IA407" s="124"/>
      <c r="IB407" s="124"/>
      <c r="IC407" s="124"/>
      <c r="ID407" s="125"/>
      <c r="IE407" s="131"/>
      <c r="IF407" s="124"/>
      <c r="IG407" s="124"/>
      <c r="IH407" s="124"/>
      <c r="II407" s="124"/>
      <c r="IJ407" s="124"/>
      <c r="IK407" s="124"/>
      <c r="IL407" s="124"/>
      <c r="IM407" s="124"/>
      <c r="IN407" s="124"/>
      <c r="IO407" s="124"/>
      <c r="IP407" s="124"/>
      <c r="IQ407" s="124"/>
      <c r="IR407" s="124"/>
      <c r="IS407" s="124"/>
      <c r="IT407" s="124"/>
      <c r="IU407" s="125"/>
      <c r="IV407" s="131"/>
      <c r="IW407" s="124"/>
      <c r="IX407" s="124"/>
      <c r="IY407" s="124"/>
      <c r="IZ407" s="124"/>
      <c r="JA407" s="124"/>
      <c r="JB407" s="124"/>
      <c r="JC407" s="124"/>
      <c r="JD407" s="124"/>
      <c r="JE407" s="124"/>
      <c r="JF407" s="124"/>
      <c r="JG407" s="124"/>
      <c r="JH407" s="124"/>
      <c r="JI407" s="124"/>
      <c r="JJ407" s="124"/>
      <c r="JK407" s="124"/>
      <c r="JL407" s="125"/>
      <c r="JM407" s="131"/>
      <c r="JN407" s="124"/>
      <c r="JO407" s="124"/>
      <c r="JP407" s="124"/>
      <c r="JQ407" s="124"/>
      <c r="JR407" s="124"/>
      <c r="JS407" s="124"/>
      <c r="JT407" s="124"/>
      <c r="JU407" s="124"/>
      <c r="JV407" s="124"/>
      <c r="JW407" s="124"/>
      <c r="JX407" s="124"/>
      <c r="JY407" s="124"/>
      <c r="JZ407" s="124"/>
      <c r="KA407" s="124"/>
      <c r="KB407" s="124"/>
      <c r="KC407" s="125"/>
      <c r="KD407" s="131"/>
      <c r="KE407" s="124"/>
      <c r="KF407" s="124"/>
      <c r="KG407" s="124"/>
      <c r="KH407" s="124"/>
      <c r="KI407" s="124"/>
      <c r="KJ407" s="124"/>
      <c r="KK407" s="124"/>
      <c r="KL407" s="124"/>
      <c r="KM407" s="124"/>
      <c r="KN407" s="124"/>
      <c r="KO407" s="124"/>
      <c r="KP407" s="124"/>
      <c r="KQ407" s="124"/>
      <c r="KR407" s="124"/>
      <c r="KS407" s="124"/>
      <c r="KT407" s="125"/>
      <c r="KU407" s="124"/>
    </row>
    <row r="408" ht="15.0" customHeight="1">
      <c r="A408" s="472"/>
      <c r="B408" s="473" t="s">
        <v>89</v>
      </c>
      <c r="C408" s="473" t="str">
        <f>C307</f>
        <v>: Provinsi Sulawesi Tenggara</v>
      </c>
      <c r="D408" s="473"/>
      <c r="E408" s="473"/>
      <c r="F408" s="473"/>
      <c r="G408" s="473" t="s">
        <v>91</v>
      </c>
      <c r="H408" s="473"/>
      <c r="I408" s="474"/>
      <c r="J408" s="475"/>
      <c r="K408" s="475"/>
      <c r="L408" s="475"/>
      <c r="M408" s="475"/>
      <c r="N408" s="475"/>
      <c r="O408" s="475"/>
      <c r="P408" s="137" t="s">
        <v>92</v>
      </c>
      <c r="Q408" s="476"/>
      <c r="R408" s="472"/>
      <c r="S408" s="473" t="s">
        <v>89</v>
      </c>
      <c r="T408" s="473" t="str">
        <f>T307</f>
        <v>: Provinsi Sulawesi Tenggara</v>
      </c>
      <c r="U408" s="473"/>
      <c r="V408" s="473"/>
      <c r="W408" s="473"/>
      <c r="X408" s="473" t="s">
        <v>91</v>
      </c>
      <c r="Y408" s="473"/>
      <c r="Z408" s="474"/>
      <c r="AA408" s="475"/>
      <c r="AB408" s="475"/>
      <c r="AC408" s="475"/>
      <c r="AD408" s="475"/>
      <c r="AE408" s="475"/>
      <c r="AF408" s="475"/>
      <c r="AG408" s="137" t="s">
        <v>92</v>
      </c>
      <c r="AH408" s="476"/>
      <c r="AI408" s="472"/>
      <c r="AJ408" s="473" t="s">
        <v>89</v>
      </c>
      <c r="AK408" s="473" t="str">
        <f>AK307</f>
        <v>: Provinsi Sulawesi Tenggara</v>
      </c>
      <c r="AL408" s="473"/>
      <c r="AM408" s="473"/>
      <c r="AN408" s="473"/>
      <c r="AO408" s="473" t="s">
        <v>91</v>
      </c>
      <c r="AP408" s="473"/>
      <c r="AQ408" s="474"/>
      <c r="AR408" s="475"/>
      <c r="AS408" s="475"/>
      <c r="AT408" s="475"/>
      <c r="AU408" s="475"/>
      <c r="AV408" s="475"/>
      <c r="AW408" s="475"/>
      <c r="AX408" s="137" t="s">
        <v>92</v>
      </c>
      <c r="AY408" s="476"/>
      <c r="AZ408" s="472"/>
      <c r="BA408" s="473" t="s">
        <v>89</v>
      </c>
      <c r="BB408" s="473" t="str">
        <f>BB307</f>
        <v>: Provinsi Sulawesi Tenggara</v>
      </c>
      <c r="BC408" s="473"/>
      <c r="BD408" s="473"/>
      <c r="BE408" s="473"/>
      <c r="BF408" s="473" t="s">
        <v>91</v>
      </c>
      <c r="BG408" s="473"/>
      <c r="BH408" s="474"/>
      <c r="BI408" s="475"/>
      <c r="BJ408" s="475"/>
      <c r="BK408" s="475"/>
      <c r="BL408" s="475"/>
      <c r="BM408" s="475"/>
      <c r="BN408" s="475"/>
      <c r="BO408" s="137" t="s">
        <v>92</v>
      </c>
      <c r="BP408" s="476"/>
      <c r="BQ408" s="472"/>
      <c r="BR408" s="473" t="s">
        <v>89</v>
      </c>
      <c r="BS408" s="473" t="str">
        <f>BS307</f>
        <v>: Provinsi Sulawesi Tenggara</v>
      </c>
      <c r="BT408" s="473"/>
      <c r="BU408" s="473"/>
      <c r="BV408" s="473"/>
      <c r="BW408" s="473" t="s">
        <v>91</v>
      </c>
      <c r="BX408" s="473"/>
      <c r="BY408" s="474"/>
      <c r="BZ408" s="475"/>
      <c r="CA408" s="475"/>
      <c r="CB408" s="475"/>
      <c r="CC408" s="475"/>
      <c r="CD408" s="475"/>
      <c r="CE408" s="475"/>
      <c r="CF408" s="137" t="s">
        <v>92</v>
      </c>
      <c r="CG408" s="476"/>
      <c r="CH408" s="472"/>
      <c r="CI408" s="473" t="s">
        <v>89</v>
      </c>
      <c r="CJ408" s="473" t="str">
        <f>CJ307</f>
        <v>: Provinsi Sulawesi Tenggara</v>
      </c>
      <c r="CK408" s="473"/>
      <c r="CL408" s="473"/>
      <c r="CM408" s="473"/>
      <c r="CN408" s="473" t="s">
        <v>91</v>
      </c>
      <c r="CO408" s="473"/>
      <c r="CP408" s="474"/>
      <c r="CQ408" s="475"/>
      <c r="CR408" s="475"/>
      <c r="CS408" s="475"/>
      <c r="CT408" s="475"/>
      <c r="CU408" s="475"/>
      <c r="CV408" s="475"/>
      <c r="CW408" s="137" t="s">
        <v>92</v>
      </c>
      <c r="CX408" s="476"/>
      <c r="CY408" s="472"/>
      <c r="CZ408" s="473" t="s">
        <v>89</v>
      </c>
      <c r="DA408" s="473" t="str">
        <f>DA307</f>
        <v>: Provinsi Sulawesi Tenggara</v>
      </c>
      <c r="DB408" s="473"/>
      <c r="DC408" s="473"/>
      <c r="DD408" s="473"/>
      <c r="DE408" s="473" t="s">
        <v>91</v>
      </c>
      <c r="DF408" s="473"/>
      <c r="DG408" s="474"/>
      <c r="DH408" s="475"/>
      <c r="DI408" s="475"/>
      <c r="DJ408" s="475"/>
      <c r="DK408" s="475"/>
      <c r="DL408" s="475"/>
      <c r="DM408" s="475"/>
      <c r="DN408" s="137" t="s">
        <v>92</v>
      </c>
      <c r="DO408" s="476"/>
      <c r="DP408" s="472"/>
      <c r="DQ408" s="473" t="s">
        <v>89</v>
      </c>
      <c r="DR408" s="473" t="str">
        <f>DR307</f>
        <v>: Provinsi Sulawesi Tenggara</v>
      </c>
      <c r="DS408" s="473"/>
      <c r="DT408" s="473"/>
      <c r="DU408" s="473"/>
      <c r="DV408" s="473" t="s">
        <v>91</v>
      </c>
      <c r="DW408" s="473"/>
      <c r="DX408" s="474"/>
      <c r="DY408" s="475"/>
      <c r="DZ408" s="475"/>
      <c r="EA408" s="475"/>
      <c r="EB408" s="475"/>
      <c r="EC408" s="475"/>
      <c r="ED408" s="475"/>
      <c r="EE408" s="137" t="s">
        <v>92</v>
      </c>
      <c r="EF408" s="476"/>
      <c r="EG408" s="472"/>
      <c r="EH408" s="473" t="s">
        <v>89</v>
      </c>
      <c r="EI408" s="473" t="str">
        <f>EI307</f>
        <v>: Provinsi Sulawesi Tenggara</v>
      </c>
      <c r="EJ408" s="473"/>
      <c r="EK408" s="473"/>
      <c r="EL408" s="473"/>
      <c r="EM408" s="473" t="s">
        <v>91</v>
      </c>
      <c r="EN408" s="473"/>
      <c r="EO408" s="474"/>
      <c r="EP408" s="475"/>
      <c r="EQ408" s="475"/>
      <c r="ER408" s="475"/>
      <c r="ES408" s="475"/>
      <c r="ET408" s="475"/>
      <c r="EU408" s="475"/>
      <c r="EV408" s="137" t="s">
        <v>92</v>
      </c>
      <c r="EW408" s="476"/>
      <c r="EX408" s="472"/>
      <c r="EY408" s="473" t="s">
        <v>89</v>
      </c>
      <c r="EZ408" s="473" t="str">
        <f>EZ307</f>
        <v>: Provinsi Sulawesi Tenggara</v>
      </c>
      <c r="FA408" s="473"/>
      <c r="FB408" s="473"/>
      <c r="FC408" s="473"/>
      <c r="FD408" s="473" t="s">
        <v>91</v>
      </c>
      <c r="FE408" s="473"/>
      <c r="FF408" s="474"/>
      <c r="FG408" s="475"/>
      <c r="FH408" s="475"/>
      <c r="FI408" s="475"/>
      <c r="FJ408" s="475"/>
      <c r="FK408" s="475"/>
      <c r="FL408" s="475"/>
      <c r="FM408" s="137" t="s">
        <v>92</v>
      </c>
      <c r="FN408" s="476"/>
      <c r="FO408" s="472"/>
      <c r="FP408" s="473" t="s">
        <v>89</v>
      </c>
      <c r="FQ408" s="473" t="str">
        <f>FQ307</f>
        <v>: Provinsi Sulawesi Tenggara</v>
      </c>
      <c r="FR408" s="473"/>
      <c r="FS408" s="473"/>
      <c r="FT408" s="473"/>
      <c r="FU408" s="473" t="s">
        <v>91</v>
      </c>
      <c r="FV408" s="473"/>
      <c r="FW408" s="474"/>
      <c r="FX408" s="475"/>
      <c r="FY408" s="475"/>
      <c r="FZ408" s="475"/>
      <c r="GA408" s="475"/>
      <c r="GB408" s="475"/>
      <c r="GC408" s="475"/>
      <c r="GD408" s="137" t="s">
        <v>92</v>
      </c>
      <c r="GE408" s="476"/>
      <c r="GF408" s="472"/>
      <c r="GG408" s="473" t="s">
        <v>89</v>
      </c>
      <c r="GH408" s="473" t="str">
        <f>GH307</f>
        <v>: Provinsi Sulawesi Tenggara</v>
      </c>
      <c r="GI408" s="473"/>
      <c r="GJ408" s="473"/>
      <c r="GK408" s="473"/>
      <c r="GL408" s="473" t="s">
        <v>91</v>
      </c>
      <c r="GM408" s="473"/>
      <c r="GN408" s="474"/>
      <c r="GO408" s="475"/>
      <c r="GP408" s="475"/>
      <c r="GQ408" s="475"/>
      <c r="GR408" s="475"/>
      <c r="GS408" s="475"/>
      <c r="GT408" s="475"/>
      <c r="GU408" s="137" t="s">
        <v>92</v>
      </c>
      <c r="GV408" s="476"/>
      <c r="GW408" s="472"/>
      <c r="GX408" s="473" t="s">
        <v>89</v>
      </c>
      <c r="GY408" s="473" t="str">
        <f>GY307</f>
        <v>: Provinsi Sulawesi Tenggara</v>
      </c>
      <c r="GZ408" s="473"/>
      <c r="HA408" s="473"/>
      <c r="HB408" s="473"/>
      <c r="HC408" s="473" t="s">
        <v>91</v>
      </c>
      <c r="HD408" s="473"/>
      <c r="HE408" s="474"/>
      <c r="HF408" s="475"/>
      <c r="HG408" s="475"/>
      <c r="HH408" s="475"/>
      <c r="HI408" s="475"/>
      <c r="HJ408" s="475"/>
      <c r="HK408" s="475"/>
      <c r="HL408" s="137" t="s">
        <v>92</v>
      </c>
      <c r="HM408" s="476"/>
      <c r="HN408" s="472"/>
      <c r="HO408" s="473" t="s">
        <v>89</v>
      </c>
      <c r="HP408" s="473" t="str">
        <f>HP307</f>
        <v>: Provinsi Sulawesi Tenggara</v>
      </c>
      <c r="HQ408" s="473"/>
      <c r="HR408" s="473"/>
      <c r="HS408" s="473"/>
      <c r="HT408" s="473" t="s">
        <v>91</v>
      </c>
      <c r="HU408" s="473"/>
      <c r="HV408" s="474"/>
      <c r="HW408" s="475"/>
      <c r="HX408" s="475"/>
      <c r="HY408" s="475"/>
      <c r="HZ408" s="475"/>
      <c r="IA408" s="475"/>
      <c r="IB408" s="475"/>
      <c r="IC408" s="137" t="s">
        <v>92</v>
      </c>
      <c r="ID408" s="476"/>
      <c r="IE408" s="472"/>
      <c r="IF408" s="473" t="s">
        <v>89</v>
      </c>
      <c r="IG408" s="473" t="str">
        <f>IG307</f>
        <v>: Provinsi Sulawesi Tenggara</v>
      </c>
      <c r="IH408" s="473"/>
      <c r="II408" s="473"/>
      <c r="IJ408" s="473"/>
      <c r="IK408" s="473" t="s">
        <v>91</v>
      </c>
      <c r="IL408" s="473"/>
      <c r="IM408" s="474"/>
      <c r="IN408" s="475"/>
      <c r="IO408" s="475"/>
      <c r="IP408" s="475"/>
      <c r="IQ408" s="475"/>
      <c r="IR408" s="475"/>
      <c r="IS408" s="475"/>
      <c r="IT408" s="137" t="s">
        <v>92</v>
      </c>
      <c r="IU408" s="476"/>
      <c r="IV408" s="472"/>
      <c r="IW408" s="473" t="s">
        <v>89</v>
      </c>
      <c r="IX408" s="473" t="str">
        <f>IX307</f>
        <v>: Provinsi Sulawesi Tenggara</v>
      </c>
      <c r="IY408" s="473"/>
      <c r="IZ408" s="473"/>
      <c r="JA408" s="473"/>
      <c r="JB408" s="473" t="s">
        <v>91</v>
      </c>
      <c r="JC408" s="473"/>
      <c r="JD408" s="474"/>
      <c r="JE408" s="475"/>
      <c r="JF408" s="475"/>
      <c r="JG408" s="475"/>
      <c r="JH408" s="475"/>
      <c r="JI408" s="475"/>
      <c r="JJ408" s="475"/>
      <c r="JK408" s="137" t="s">
        <v>92</v>
      </c>
      <c r="JL408" s="477"/>
      <c r="JM408" s="472"/>
      <c r="JN408" s="473" t="s">
        <v>89</v>
      </c>
      <c r="JO408" s="473" t="str">
        <f>JO307</f>
        <v>: Provinsi Sulawesi Tenggara</v>
      </c>
      <c r="JP408" s="473"/>
      <c r="JQ408" s="473"/>
      <c r="JR408" s="473"/>
      <c r="JS408" s="473" t="s">
        <v>91</v>
      </c>
      <c r="JT408" s="473"/>
      <c r="JU408" s="474"/>
      <c r="JV408" s="475"/>
      <c r="JW408" s="475"/>
      <c r="JX408" s="475"/>
      <c r="JY408" s="475"/>
      <c r="JZ408" s="475"/>
      <c r="KA408" s="475"/>
      <c r="KB408" s="137" t="s">
        <v>92</v>
      </c>
      <c r="KC408" s="477"/>
      <c r="KD408" s="472"/>
      <c r="KE408" s="473" t="s">
        <v>89</v>
      </c>
      <c r="KF408" s="473" t="str">
        <f>KF307</f>
        <v>: Provinsi Sulawesi Tenggara</v>
      </c>
      <c r="KG408" s="473"/>
      <c r="KH408" s="473"/>
      <c r="KI408" s="473"/>
      <c r="KJ408" s="473" t="s">
        <v>91</v>
      </c>
      <c r="KK408" s="473"/>
      <c r="KL408" s="474"/>
      <c r="KM408" s="475"/>
      <c r="KN408" s="475"/>
      <c r="KO408" s="475"/>
      <c r="KP408" s="475"/>
      <c r="KQ408" s="475"/>
      <c r="KR408" s="475"/>
      <c r="KS408" s="137" t="s">
        <v>92</v>
      </c>
      <c r="KT408" s="477"/>
      <c r="KU408" s="475"/>
    </row>
    <row r="409" ht="15.0" customHeight="1">
      <c r="A409" s="478"/>
      <c r="B409" s="479" t="s">
        <v>93</v>
      </c>
      <c r="C409" s="479" t="s">
        <v>94</v>
      </c>
      <c r="D409" s="479"/>
      <c r="E409" s="479"/>
      <c r="F409" s="479"/>
      <c r="G409" s="479" t="s">
        <v>95</v>
      </c>
      <c r="H409" s="479"/>
      <c r="I409" s="480"/>
      <c r="J409" s="475"/>
      <c r="K409" s="475"/>
      <c r="L409" s="475"/>
      <c r="M409" s="475"/>
      <c r="N409" s="475"/>
      <c r="O409" s="475"/>
      <c r="P409" s="40"/>
      <c r="Q409" s="476"/>
      <c r="R409" s="478"/>
      <c r="S409" s="479" t="s">
        <v>93</v>
      </c>
      <c r="T409" s="479" t="s">
        <v>94</v>
      </c>
      <c r="U409" s="479"/>
      <c r="V409" s="479"/>
      <c r="W409" s="479"/>
      <c r="X409" s="479" t="s">
        <v>95</v>
      </c>
      <c r="Y409" s="479"/>
      <c r="Z409" s="480"/>
      <c r="AA409" s="475"/>
      <c r="AB409" s="475"/>
      <c r="AC409" s="475"/>
      <c r="AD409" s="475"/>
      <c r="AE409" s="475"/>
      <c r="AF409" s="475"/>
      <c r="AG409" s="40"/>
      <c r="AH409" s="476"/>
      <c r="AI409" s="478"/>
      <c r="AJ409" s="479" t="s">
        <v>93</v>
      </c>
      <c r="AK409" s="479" t="s">
        <v>94</v>
      </c>
      <c r="AL409" s="479"/>
      <c r="AM409" s="479"/>
      <c r="AN409" s="479"/>
      <c r="AO409" s="479" t="s">
        <v>95</v>
      </c>
      <c r="AP409" s="479"/>
      <c r="AQ409" s="480"/>
      <c r="AR409" s="475"/>
      <c r="AS409" s="475"/>
      <c r="AT409" s="475"/>
      <c r="AU409" s="475"/>
      <c r="AV409" s="475"/>
      <c r="AW409" s="475"/>
      <c r="AX409" s="40"/>
      <c r="AY409" s="476"/>
      <c r="AZ409" s="478"/>
      <c r="BA409" s="479" t="s">
        <v>93</v>
      </c>
      <c r="BB409" s="479" t="s">
        <v>94</v>
      </c>
      <c r="BC409" s="479"/>
      <c r="BD409" s="479"/>
      <c r="BE409" s="479"/>
      <c r="BF409" s="479" t="s">
        <v>95</v>
      </c>
      <c r="BG409" s="479"/>
      <c r="BH409" s="480"/>
      <c r="BI409" s="475"/>
      <c r="BJ409" s="475"/>
      <c r="BK409" s="475"/>
      <c r="BL409" s="475"/>
      <c r="BM409" s="475"/>
      <c r="BN409" s="475"/>
      <c r="BO409" s="40"/>
      <c r="BP409" s="476"/>
      <c r="BQ409" s="478"/>
      <c r="BR409" s="479" t="s">
        <v>93</v>
      </c>
      <c r="BS409" s="479" t="s">
        <v>94</v>
      </c>
      <c r="BT409" s="479"/>
      <c r="BU409" s="479"/>
      <c r="BV409" s="479"/>
      <c r="BW409" s="479" t="s">
        <v>95</v>
      </c>
      <c r="BX409" s="479"/>
      <c r="BY409" s="480"/>
      <c r="BZ409" s="475"/>
      <c r="CA409" s="475"/>
      <c r="CB409" s="475"/>
      <c r="CC409" s="475"/>
      <c r="CD409" s="475"/>
      <c r="CE409" s="475"/>
      <c r="CF409" s="40"/>
      <c r="CG409" s="476"/>
      <c r="CH409" s="478"/>
      <c r="CI409" s="479" t="s">
        <v>93</v>
      </c>
      <c r="CJ409" s="479" t="s">
        <v>94</v>
      </c>
      <c r="CK409" s="479"/>
      <c r="CL409" s="479"/>
      <c r="CM409" s="479"/>
      <c r="CN409" s="479" t="s">
        <v>95</v>
      </c>
      <c r="CO409" s="479"/>
      <c r="CP409" s="480"/>
      <c r="CQ409" s="475"/>
      <c r="CR409" s="475"/>
      <c r="CS409" s="475"/>
      <c r="CT409" s="475"/>
      <c r="CU409" s="475"/>
      <c r="CV409" s="475"/>
      <c r="CW409" s="40"/>
      <c r="CX409" s="476"/>
      <c r="CY409" s="478"/>
      <c r="CZ409" s="479" t="s">
        <v>93</v>
      </c>
      <c r="DA409" s="479" t="s">
        <v>94</v>
      </c>
      <c r="DB409" s="479"/>
      <c r="DC409" s="479"/>
      <c r="DD409" s="479"/>
      <c r="DE409" s="479" t="s">
        <v>95</v>
      </c>
      <c r="DF409" s="479"/>
      <c r="DG409" s="480"/>
      <c r="DH409" s="475"/>
      <c r="DI409" s="475"/>
      <c r="DJ409" s="475"/>
      <c r="DK409" s="475"/>
      <c r="DL409" s="475"/>
      <c r="DM409" s="475"/>
      <c r="DN409" s="40"/>
      <c r="DO409" s="476"/>
      <c r="DP409" s="478"/>
      <c r="DQ409" s="479" t="s">
        <v>93</v>
      </c>
      <c r="DR409" s="479" t="s">
        <v>94</v>
      </c>
      <c r="DS409" s="479"/>
      <c r="DT409" s="479"/>
      <c r="DU409" s="479"/>
      <c r="DV409" s="479" t="s">
        <v>95</v>
      </c>
      <c r="DW409" s="479"/>
      <c r="DX409" s="480"/>
      <c r="DY409" s="475"/>
      <c r="DZ409" s="475"/>
      <c r="EA409" s="475"/>
      <c r="EB409" s="475"/>
      <c r="EC409" s="475"/>
      <c r="ED409" s="475"/>
      <c r="EE409" s="40"/>
      <c r="EF409" s="476"/>
      <c r="EG409" s="478"/>
      <c r="EH409" s="479" t="s">
        <v>93</v>
      </c>
      <c r="EI409" s="479" t="s">
        <v>94</v>
      </c>
      <c r="EJ409" s="479"/>
      <c r="EK409" s="479"/>
      <c r="EL409" s="479"/>
      <c r="EM409" s="479" t="s">
        <v>95</v>
      </c>
      <c r="EN409" s="479"/>
      <c r="EO409" s="480"/>
      <c r="EP409" s="475"/>
      <c r="EQ409" s="475"/>
      <c r="ER409" s="475"/>
      <c r="ES409" s="475"/>
      <c r="ET409" s="475"/>
      <c r="EU409" s="475"/>
      <c r="EV409" s="40"/>
      <c r="EW409" s="476"/>
      <c r="EX409" s="478"/>
      <c r="EY409" s="479" t="s">
        <v>93</v>
      </c>
      <c r="EZ409" s="479" t="s">
        <v>94</v>
      </c>
      <c r="FA409" s="479"/>
      <c r="FB409" s="479"/>
      <c r="FC409" s="479"/>
      <c r="FD409" s="479" t="s">
        <v>95</v>
      </c>
      <c r="FE409" s="479"/>
      <c r="FF409" s="480"/>
      <c r="FG409" s="475"/>
      <c r="FH409" s="475"/>
      <c r="FI409" s="475"/>
      <c r="FJ409" s="475"/>
      <c r="FK409" s="475"/>
      <c r="FL409" s="475"/>
      <c r="FM409" s="40"/>
      <c r="FN409" s="476"/>
      <c r="FO409" s="478"/>
      <c r="FP409" s="479" t="s">
        <v>93</v>
      </c>
      <c r="FQ409" s="479" t="s">
        <v>94</v>
      </c>
      <c r="FR409" s="479"/>
      <c r="FS409" s="479"/>
      <c r="FT409" s="479"/>
      <c r="FU409" s="479" t="s">
        <v>95</v>
      </c>
      <c r="FV409" s="479"/>
      <c r="FW409" s="480"/>
      <c r="FX409" s="475"/>
      <c r="FY409" s="475"/>
      <c r="FZ409" s="475"/>
      <c r="GA409" s="475"/>
      <c r="GB409" s="475"/>
      <c r="GC409" s="475"/>
      <c r="GD409" s="40"/>
      <c r="GE409" s="476"/>
      <c r="GF409" s="478"/>
      <c r="GG409" s="479" t="s">
        <v>93</v>
      </c>
      <c r="GH409" s="479" t="s">
        <v>94</v>
      </c>
      <c r="GI409" s="479"/>
      <c r="GJ409" s="479"/>
      <c r="GK409" s="479"/>
      <c r="GL409" s="479" t="s">
        <v>95</v>
      </c>
      <c r="GM409" s="479"/>
      <c r="GN409" s="480"/>
      <c r="GO409" s="475"/>
      <c r="GP409" s="475"/>
      <c r="GQ409" s="475"/>
      <c r="GR409" s="475"/>
      <c r="GS409" s="475"/>
      <c r="GT409" s="475"/>
      <c r="GU409" s="40"/>
      <c r="GV409" s="476"/>
      <c r="GW409" s="478"/>
      <c r="GX409" s="479" t="s">
        <v>93</v>
      </c>
      <c r="GY409" s="479" t="s">
        <v>94</v>
      </c>
      <c r="GZ409" s="479"/>
      <c r="HA409" s="479"/>
      <c r="HB409" s="479"/>
      <c r="HC409" s="479" t="s">
        <v>95</v>
      </c>
      <c r="HD409" s="479"/>
      <c r="HE409" s="480"/>
      <c r="HF409" s="475"/>
      <c r="HG409" s="475"/>
      <c r="HH409" s="475"/>
      <c r="HI409" s="475"/>
      <c r="HJ409" s="475"/>
      <c r="HK409" s="475"/>
      <c r="HL409" s="40"/>
      <c r="HM409" s="476"/>
      <c r="HN409" s="478"/>
      <c r="HO409" s="479" t="s">
        <v>93</v>
      </c>
      <c r="HP409" s="479" t="s">
        <v>94</v>
      </c>
      <c r="HQ409" s="479"/>
      <c r="HR409" s="479"/>
      <c r="HS409" s="479"/>
      <c r="HT409" s="479" t="s">
        <v>95</v>
      </c>
      <c r="HU409" s="479"/>
      <c r="HV409" s="480"/>
      <c r="HW409" s="475"/>
      <c r="HX409" s="475"/>
      <c r="HY409" s="475"/>
      <c r="HZ409" s="475"/>
      <c r="IA409" s="475"/>
      <c r="IB409" s="475"/>
      <c r="IC409" s="40"/>
      <c r="ID409" s="476"/>
      <c r="IE409" s="478"/>
      <c r="IF409" s="479" t="s">
        <v>93</v>
      </c>
      <c r="IG409" s="479" t="s">
        <v>94</v>
      </c>
      <c r="IH409" s="479"/>
      <c r="II409" s="479"/>
      <c r="IJ409" s="479"/>
      <c r="IK409" s="479" t="s">
        <v>95</v>
      </c>
      <c r="IL409" s="479"/>
      <c r="IM409" s="480"/>
      <c r="IN409" s="475"/>
      <c r="IO409" s="475"/>
      <c r="IP409" s="475"/>
      <c r="IQ409" s="475"/>
      <c r="IR409" s="475"/>
      <c r="IS409" s="475"/>
      <c r="IT409" s="40"/>
      <c r="IU409" s="476"/>
      <c r="IV409" s="478"/>
      <c r="IW409" s="479" t="s">
        <v>93</v>
      </c>
      <c r="IX409" s="479" t="s">
        <v>94</v>
      </c>
      <c r="IY409" s="479"/>
      <c r="IZ409" s="479"/>
      <c r="JA409" s="479"/>
      <c r="JB409" s="479" t="s">
        <v>95</v>
      </c>
      <c r="JC409" s="479"/>
      <c r="JD409" s="480"/>
      <c r="JE409" s="475"/>
      <c r="JF409" s="475"/>
      <c r="JG409" s="475"/>
      <c r="JH409" s="475"/>
      <c r="JI409" s="475"/>
      <c r="JJ409" s="475"/>
      <c r="JK409" s="40"/>
      <c r="JL409" s="477"/>
      <c r="JM409" s="478"/>
      <c r="JN409" s="479" t="s">
        <v>93</v>
      </c>
      <c r="JO409" s="479" t="s">
        <v>94</v>
      </c>
      <c r="JP409" s="479"/>
      <c r="JQ409" s="479"/>
      <c r="JR409" s="479"/>
      <c r="JS409" s="479" t="s">
        <v>95</v>
      </c>
      <c r="JT409" s="479"/>
      <c r="JU409" s="480"/>
      <c r="JV409" s="475"/>
      <c r="JW409" s="475"/>
      <c r="JX409" s="475"/>
      <c r="JY409" s="475"/>
      <c r="JZ409" s="475"/>
      <c r="KA409" s="475"/>
      <c r="KB409" s="40"/>
      <c r="KC409" s="477"/>
      <c r="KD409" s="478"/>
      <c r="KE409" s="479" t="s">
        <v>93</v>
      </c>
      <c r="KF409" s="479" t="s">
        <v>94</v>
      </c>
      <c r="KG409" s="479"/>
      <c r="KH409" s="479"/>
      <c r="KI409" s="479"/>
      <c r="KJ409" s="479" t="s">
        <v>95</v>
      </c>
      <c r="KK409" s="479"/>
      <c r="KL409" s="480"/>
      <c r="KM409" s="475"/>
      <c r="KN409" s="475"/>
      <c r="KO409" s="475"/>
      <c r="KP409" s="475"/>
      <c r="KQ409" s="475"/>
      <c r="KR409" s="475"/>
      <c r="KS409" s="40"/>
      <c r="KT409" s="477"/>
      <c r="KU409" s="475"/>
    </row>
    <row r="410" ht="15.0" customHeight="1">
      <c r="A410" s="478"/>
      <c r="B410" s="479" t="s">
        <v>96</v>
      </c>
      <c r="C410" s="479" t="s">
        <v>97</v>
      </c>
      <c r="D410" s="479"/>
      <c r="E410" s="479"/>
      <c r="F410" s="479"/>
      <c r="G410" s="481" t="s">
        <v>98</v>
      </c>
      <c r="H410" s="479"/>
      <c r="I410" s="480"/>
      <c r="J410" s="475"/>
      <c r="K410" s="475"/>
      <c r="L410" s="475"/>
      <c r="M410" s="475"/>
      <c r="N410" s="475"/>
      <c r="O410" s="475"/>
      <c r="P410" s="144" t="str">
        <f>"IV/"&amp;P$6</f>
        <v>IV/2010</v>
      </c>
      <c r="Q410" s="476"/>
      <c r="R410" s="478"/>
      <c r="S410" s="479" t="s">
        <v>96</v>
      </c>
      <c r="T410" s="479" t="s">
        <v>97</v>
      </c>
      <c r="U410" s="479"/>
      <c r="V410" s="479"/>
      <c r="W410" s="479"/>
      <c r="X410" s="481" t="s">
        <v>98</v>
      </c>
      <c r="Y410" s="479"/>
      <c r="Z410" s="480"/>
      <c r="AA410" s="475"/>
      <c r="AB410" s="475"/>
      <c r="AC410" s="475"/>
      <c r="AD410" s="475"/>
      <c r="AE410" s="475"/>
      <c r="AF410" s="475"/>
      <c r="AG410" s="144" t="str">
        <f>"IV/"&amp;AG$6</f>
        <v>IV/2011</v>
      </c>
      <c r="AH410" s="476"/>
      <c r="AI410" s="478"/>
      <c r="AJ410" s="479" t="s">
        <v>96</v>
      </c>
      <c r="AK410" s="479" t="s">
        <v>97</v>
      </c>
      <c r="AL410" s="479"/>
      <c r="AM410" s="479"/>
      <c r="AN410" s="479"/>
      <c r="AO410" s="481" t="s">
        <v>98</v>
      </c>
      <c r="AP410" s="479"/>
      <c r="AQ410" s="480"/>
      <c r="AR410" s="475"/>
      <c r="AS410" s="475"/>
      <c r="AT410" s="475"/>
      <c r="AU410" s="475"/>
      <c r="AV410" s="475"/>
      <c r="AW410" s="475"/>
      <c r="AX410" s="144" t="str">
        <f>"IV/"&amp;AX$6</f>
        <v>IV/2012</v>
      </c>
      <c r="AY410" s="476"/>
      <c r="AZ410" s="478"/>
      <c r="BA410" s="479" t="s">
        <v>96</v>
      </c>
      <c r="BB410" s="479" t="s">
        <v>97</v>
      </c>
      <c r="BC410" s="479"/>
      <c r="BD410" s="479"/>
      <c r="BE410" s="479"/>
      <c r="BF410" s="481" t="s">
        <v>98</v>
      </c>
      <c r="BG410" s="479"/>
      <c r="BH410" s="480"/>
      <c r="BI410" s="475"/>
      <c r="BJ410" s="475"/>
      <c r="BK410" s="475"/>
      <c r="BL410" s="475"/>
      <c r="BM410" s="475"/>
      <c r="BN410" s="475"/>
      <c r="BO410" s="144" t="str">
        <f>"IV/"&amp;BO$6</f>
        <v>IV/2013</v>
      </c>
      <c r="BP410" s="476"/>
      <c r="BQ410" s="478"/>
      <c r="BR410" s="479" t="s">
        <v>96</v>
      </c>
      <c r="BS410" s="479" t="s">
        <v>97</v>
      </c>
      <c r="BT410" s="479"/>
      <c r="BU410" s="479"/>
      <c r="BV410" s="479"/>
      <c r="BW410" s="481" t="s">
        <v>98</v>
      </c>
      <c r="BX410" s="479"/>
      <c r="BY410" s="480"/>
      <c r="BZ410" s="475"/>
      <c r="CA410" s="475"/>
      <c r="CB410" s="475"/>
      <c r="CC410" s="475"/>
      <c r="CD410" s="475"/>
      <c r="CE410" s="475"/>
      <c r="CF410" s="144" t="str">
        <f>"IV/"&amp;CF$6</f>
        <v>IV/2014</v>
      </c>
      <c r="CG410" s="476"/>
      <c r="CH410" s="478"/>
      <c r="CI410" s="479" t="s">
        <v>96</v>
      </c>
      <c r="CJ410" s="479" t="s">
        <v>97</v>
      </c>
      <c r="CK410" s="479"/>
      <c r="CL410" s="479"/>
      <c r="CM410" s="479"/>
      <c r="CN410" s="481" t="s">
        <v>98</v>
      </c>
      <c r="CO410" s="479"/>
      <c r="CP410" s="480"/>
      <c r="CQ410" s="475"/>
      <c r="CR410" s="475"/>
      <c r="CS410" s="475"/>
      <c r="CT410" s="475"/>
      <c r="CU410" s="475"/>
      <c r="CV410" s="475"/>
      <c r="CW410" s="144" t="str">
        <f>"IV/"&amp;CW$6</f>
        <v>IV/2015</v>
      </c>
      <c r="CX410" s="476"/>
      <c r="CY410" s="478"/>
      <c r="CZ410" s="479" t="s">
        <v>96</v>
      </c>
      <c r="DA410" s="479" t="s">
        <v>97</v>
      </c>
      <c r="DB410" s="479"/>
      <c r="DC410" s="479"/>
      <c r="DD410" s="479"/>
      <c r="DE410" s="481" t="s">
        <v>98</v>
      </c>
      <c r="DF410" s="479"/>
      <c r="DG410" s="480"/>
      <c r="DH410" s="475"/>
      <c r="DI410" s="475"/>
      <c r="DJ410" s="475"/>
      <c r="DK410" s="475"/>
      <c r="DL410" s="475"/>
      <c r="DM410" s="475"/>
      <c r="DN410" s="144" t="str">
        <f>"IV/"&amp;DN$6</f>
        <v>IV/2016</v>
      </c>
      <c r="DO410" s="476"/>
      <c r="DP410" s="478"/>
      <c r="DQ410" s="479" t="s">
        <v>96</v>
      </c>
      <c r="DR410" s="479" t="s">
        <v>97</v>
      </c>
      <c r="DS410" s="479"/>
      <c r="DT410" s="479"/>
      <c r="DU410" s="479"/>
      <c r="DV410" s="481" t="s">
        <v>98</v>
      </c>
      <c r="DW410" s="479"/>
      <c r="DX410" s="480"/>
      <c r="DY410" s="475"/>
      <c r="DZ410" s="475"/>
      <c r="EA410" s="475"/>
      <c r="EB410" s="475"/>
      <c r="EC410" s="475"/>
      <c r="ED410" s="475"/>
      <c r="EE410" s="144" t="str">
        <f>"IV/"&amp;EE$6</f>
        <v>IV/2017</v>
      </c>
      <c r="EF410" s="476"/>
      <c r="EG410" s="478"/>
      <c r="EH410" s="479" t="s">
        <v>96</v>
      </c>
      <c r="EI410" s="479" t="s">
        <v>97</v>
      </c>
      <c r="EJ410" s="479"/>
      <c r="EK410" s="479"/>
      <c r="EL410" s="479"/>
      <c r="EM410" s="481" t="s">
        <v>98</v>
      </c>
      <c r="EN410" s="479"/>
      <c r="EO410" s="480"/>
      <c r="EP410" s="475"/>
      <c r="EQ410" s="475"/>
      <c r="ER410" s="475"/>
      <c r="ES410" s="475"/>
      <c r="ET410" s="475"/>
      <c r="EU410" s="475"/>
      <c r="EV410" s="144" t="str">
        <f>"IV/"&amp;EV$6</f>
        <v>IV/2018</v>
      </c>
      <c r="EW410" s="476"/>
      <c r="EX410" s="478"/>
      <c r="EY410" s="479" t="s">
        <v>96</v>
      </c>
      <c r="EZ410" s="479" t="s">
        <v>97</v>
      </c>
      <c r="FA410" s="479"/>
      <c r="FB410" s="479"/>
      <c r="FC410" s="479"/>
      <c r="FD410" s="481" t="s">
        <v>98</v>
      </c>
      <c r="FE410" s="479"/>
      <c r="FF410" s="480"/>
      <c r="FG410" s="475"/>
      <c r="FH410" s="475"/>
      <c r="FI410" s="475"/>
      <c r="FJ410" s="475"/>
      <c r="FK410" s="475"/>
      <c r="FL410" s="475"/>
      <c r="FM410" s="144" t="str">
        <f>"IV/"&amp;FM$6</f>
        <v>IV/2019</v>
      </c>
      <c r="FN410" s="476"/>
      <c r="FO410" s="478"/>
      <c r="FP410" s="479" t="s">
        <v>96</v>
      </c>
      <c r="FQ410" s="479" t="s">
        <v>97</v>
      </c>
      <c r="FR410" s="479"/>
      <c r="FS410" s="479"/>
      <c r="FT410" s="479"/>
      <c r="FU410" s="481" t="s">
        <v>98</v>
      </c>
      <c r="FV410" s="479"/>
      <c r="FW410" s="480"/>
      <c r="FX410" s="475"/>
      <c r="FY410" s="475"/>
      <c r="FZ410" s="475"/>
      <c r="GA410" s="475"/>
      <c r="GB410" s="475"/>
      <c r="GC410" s="475"/>
      <c r="GD410" s="144" t="str">
        <f>"IV/"&amp;GD$6</f>
        <v>IV/2020</v>
      </c>
      <c r="GE410" s="476"/>
      <c r="GF410" s="478"/>
      <c r="GG410" s="479" t="s">
        <v>96</v>
      </c>
      <c r="GH410" s="479" t="s">
        <v>97</v>
      </c>
      <c r="GI410" s="479"/>
      <c r="GJ410" s="479"/>
      <c r="GK410" s="479"/>
      <c r="GL410" s="481" t="s">
        <v>98</v>
      </c>
      <c r="GM410" s="479"/>
      <c r="GN410" s="480"/>
      <c r="GO410" s="475"/>
      <c r="GP410" s="475"/>
      <c r="GQ410" s="475"/>
      <c r="GR410" s="475"/>
      <c r="GS410" s="475"/>
      <c r="GT410" s="475"/>
      <c r="GU410" s="144" t="str">
        <f>"IV/"&amp;GU$6</f>
        <v>IV/2021</v>
      </c>
      <c r="GV410" s="476"/>
      <c r="GW410" s="478"/>
      <c r="GX410" s="479" t="s">
        <v>96</v>
      </c>
      <c r="GY410" s="479" t="s">
        <v>97</v>
      </c>
      <c r="GZ410" s="479"/>
      <c r="HA410" s="479"/>
      <c r="HB410" s="479"/>
      <c r="HC410" s="481" t="s">
        <v>98</v>
      </c>
      <c r="HD410" s="479"/>
      <c r="HE410" s="480"/>
      <c r="HF410" s="475"/>
      <c r="HG410" s="475"/>
      <c r="HH410" s="475"/>
      <c r="HI410" s="475"/>
      <c r="HJ410" s="475"/>
      <c r="HK410" s="475"/>
      <c r="HL410" s="144" t="str">
        <f>"IV/"&amp;HL$6</f>
        <v>IV/2022</v>
      </c>
      <c r="HM410" s="476"/>
      <c r="HN410" s="478"/>
      <c r="HO410" s="479" t="s">
        <v>96</v>
      </c>
      <c r="HP410" s="479" t="s">
        <v>97</v>
      </c>
      <c r="HQ410" s="479"/>
      <c r="HR410" s="479"/>
      <c r="HS410" s="479"/>
      <c r="HT410" s="481" t="s">
        <v>98</v>
      </c>
      <c r="HU410" s="479"/>
      <c r="HV410" s="480"/>
      <c r="HW410" s="475"/>
      <c r="HX410" s="475"/>
      <c r="HY410" s="475"/>
      <c r="HZ410" s="475"/>
      <c r="IA410" s="475"/>
      <c r="IB410" s="475"/>
      <c r="IC410" s="144" t="str">
        <f>"IV/"&amp;IC$6</f>
        <v>IV/2023</v>
      </c>
      <c r="ID410" s="476"/>
      <c r="IE410" s="478"/>
      <c r="IF410" s="479" t="s">
        <v>96</v>
      </c>
      <c r="IG410" s="479" t="s">
        <v>97</v>
      </c>
      <c r="IH410" s="479"/>
      <c r="II410" s="479"/>
      <c r="IJ410" s="479"/>
      <c r="IK410" s="481" t="s">
        <v>98</v>
      </c>
      <c r="IL410" s="479"/>
      <c r="IM410" s="480"/>
      <c r="IN410" s="475"/>
      <c r="IO410" s="475"/>
      <c r="IP410" s="475"/>
      <c r="IQ410" s="475"/>
      <c r="IR410" s="475"/>
      <c r="IS410" s="475"/>
      <c r="IT410" s="144" t="str">
        <f>"IV/"&amp;IT$6</f>
        <v>IV/2024</v>
      </c>
      <c r="IU410" s="476"/>
      <c r="IV410" s="478"/>
      <c r="IW410" s="479" t="s">
        <v>96</v>
      </c>
      <c r="IX410" s="479" t="s">
        <v>97</v>
      </c>
      <c r="IY410" s="479"/>
      <c r="IZ410" s="479"/>
      <c r="JA410" s="479"/>
      <c r="JB410" s="481" t="s">
        <v>98</v>
      </c>
      <c r="JC410" s="479"/>
      <c r="JD410" s="480"/>
      <c r="JE410" s="475"/>
      <c r="JF410" s="475"/>
      <c r="JG410" s="475"/>
      <c r="JH410" s="475"/>
      <c r="JI410" s="475"/>
      <c r="JJ410" s="475"/>
      <c r="JK410" s="144" t="str">
        <f>"IV/"&amp;JK$6</f>
        <v>IV/2025</v>
      </c>
      <c r="JL410" s="477"/>
      <c r="JM410" s="478"/>
      <c r="JN410" s="479" t="s">
        <v>96</v>
      </c>
      <c r="JO410" s="479" t="s">
        <v>97</v>
      </c>
      <c r="JP410" s="479"/>
      <c r="JQ410" s="479"/>
      <c r="JR410" s="479"/>
      <c r="JS410" s="481" t="s">
        <v>98</v>
      </c>
      <c r="JT410" s="479"/>
      <c r="JU410" s="480"/>
      <c r="JV410" s="475"/>
      <c r="JW410" s="475"/>
      <c r="JX410" s="475"/>
      <c r="JY410" s="475"/>
      <c r="JZ410" s="475"/>
      <c r="KA410" s="475"/>
      <c r="KB410" s="144" t="str">
        <f>"IV/"&amp;KB$6</f>
        <v>IV/2026</v>
      </c>
      <c r="KC410" s="477"/>
      <c r="KD410" s="478"/>
      <c r="KE410" s="479" t="s">
        <v>96</v>
      </c>
      <c r="KF410" s="479" t="s">
        <v>97</v>
      </c>
      <c r="KG410" s="479"/>
      <c r="KH410" s="479"/>
      <c r="KI410" s="479"/>
      <c r="KJ410" s="481" t="s">
        <v>98</v>
      </c>
      <c r="KK410" s="479"/>
      <c r="KL410" s="480"/>
      <c r="KM410" s="475"/>
      <c r="KN410" s="475"/>
      <c r="KO410" s="475"/>
      <c r="KP410" s="475"/>
      <c r="KQ410" s="475"/>
      <c r="KR410" s="475"/>
      <c r="KS410" s="144" t="str">
        <f>"IV/"&amp;KS$6</f>
        <v>IV/2027</v>
      </c>
      <c r="KT410" s="477"/>
      <c r="KU410" s="475"/>
    </row>
    <row r="411" ht="15.0" customHeight="1">
      <c r="A411" s="478"/>
      <c r="B411" s="479" t="s">
        <v>99</v>
      </c>
      <c r="C411" s="479" t="s">
        <v>97</v>
      </c>
      <c r="D411" s="479"/>
      <c r="E411" s="479"/>
      <c r="F411" s="479"/>
      <c r="G411" s="482" t="s">
        <v>166</v>
      </c>
      <c r="H411" s="479"/>
      <c r="I411" s="480"/>
      <c r="J411" s="475"/>
      <c r="K411" s="475"/>
      <c r="L411" s="475"/>
      <c r="M411" s="475"/>
      <c r="N411" s="475"/>
      <c r="O411" s="475"/>
      <c r="P411" s="40"/>
      <c r="Q411" s="476"/>
      <c r="R411" s="478"/>
      <c r="S411" s="479" t="s">
        <v>99</v>
      </c>
      <c r="T411" s="479" t="s">
        <v>97</v>
      </c>
      <c r="U411" s="479"/>
      <c r="V411" s="479"/>
      <c r="W411" s="479"/>
      <c r="X411" s="482" t="s">
        <v>166</v>
      </c>
      <c r="Y411" s="479"/>
      <c r="Z411" s="480"/>
      <c r="AA411" s="475"/>
      <c r="AB411" s="475"/>
      <c r="AC411" s="475"/>
      <c r="AD411" s="475"/>
      <c r="AE411" s="475"/>
      <c r="AF411" s="475"/>
      <c r="AG411" s="40"/>
      <c r="AH411" s="476"/>
      <c r="AI411" s="478"/>
      <c r="AJ411" s="479" t="s">
        <v>99</v>
      </c>
      <c r="AK411" s="479" t="s">
        <v>97</v>
      </c>
      <c r="AL411" s="479"/>
      <c r="AM411" s="479"/>
      <c r="AN411" s="479"/>
      <c r="AO411" s="482" t="s">
        <v>166</v>
      </c>
      <c r="AP411" s="479"/>
      <c r="AQ411" s="480"/>
      <c r="AR411" s="475"/>
      <c r="AS411" s="475"/>
      <c r="AT411" s="475"/>
      <c r="AU411" s="475"/>
      <c r="AV411" s="475"/>
      <c r="AW411" s="475"/>
      <c r="AX411" s="40"/>
      <c r="AY411" s="476"/>
      <c r="AZ411" s="478"/>
      <c r="BA411" s="479" t="s">
        <v>99</v>
      </c>
      <c r="BB411" s="479" t="s">
        <v>97</v>
      </c>
      <c r="BC411" s="479"/>
      <c r="BD411" s="479"/>
      <c r="BE411" s="479"/>
      <c r="BF411" s="482" t="s">
        <v>166</v>
      </c>
      <c r="BG411" s="479"/>
      <c r="BH411" s="480"/>
      <c r="BI411" s="475"/>
      <c r="BJ411" s="475"/>
      <c r="BK411" s="475"/>
      <c r="BL411" s="475"/>
      <c r="BM411" s="475"/>
      <c r="BN411" s="475"/>
      <c r="BO411" s="40"/>
      <c r="BP411" s="476"/>
      <c r="BQ411" s="478"/>
      <c r="BR411" s="479" t="s">
        <v>99</v>
      </c>
      <c r="BS411" s="479" t="s">
        <v>97</v>
      </c>
      <c r="BT411" s="479"/>
      <c r="BU411" s="479"/>
      <c r="BV411" s="479"/>
      <c r="BW411" s="482" t="s">
        <v>166</v>
      </c>
      <c r="BX411" s="479"/>
      <c r="BY411" s="480"/>
      <c r="BZ411" s="475"/>
      <c r="CA411" s="475"/>
      <c r="CB411" s="475"/>
      <c r="CC411" s="475"/>
      <c r="CD411" s="475"/>
      <c r="CE411" s="475"/>
      <c r="CF411" s="40"/>
      <c r="CG411" s="476"/>
      <c r="CH411" s="478"/>
      <c r="CI411" s="479" t="s">
        <v>99</v>
      </c>
      <c r="CJ411" s="479" t="s">
        <v>97</v>
      </c>
      <c r="CK411" s="479"/>
      <c r="CL411" s="479"/>
      <c r="CM411" s="479"/>
      <c r="CN411" s="482" t="s">
        <v>166</v>
      </c>
      <c r="CO411" s="479"/>
      <c r="CP411" s="480"/>
      <c r="CQ411" s="475"/>
      <c r="CR411" s="475"/>
      <c r="CS411" s="475"/>
      <c r="CT411" s="475"/>
      <c r="CU411" s="475"/>
      <c r="CV411" s="475"/>
      <c r="CW411" s="40"/>
      <c r="CX411" s="476"/>
      <c r="CY411" s="478"/>
      <c r="CZ411" s="479" t="s">
        <v>99</v>
      </c>
      <c r="DA411" s="479" t="s">
        <v>97</v>
      </c>
      <c r="DB411" s="479"/>
      <c r="DC411" s="479"/>
      <c r="DD411" s="479"/>
      <c r="DE411" s="482" t="s">
        <v>166</v>
      </c>
      <c r="DF411" s="479"/>
      <c r="DG411" s="480"/>
      <c r="DH411" s="475"/>
      <c r="DI411" s="475"/>
      <c r="DJ411" s="475"/>
      <c r="DK411" s="475"/>
      <c r="DL411" s="475"/>
      <c r="DM411" s="475"/>
      <c r="DN411" s="40"/>
      <c r="DO411" s="476"/>
      <c r="DP411" s="478"/>
      <c r="DQ411" s="479" t="s">
        <v>99</v>
      </c>
      <c r="DR411" s="479" t="s">
        <v>97</v>
      </c>
      <c r="DS411" s="479"/>
      <c r="DT411" s="479"/>
      <c r="DU411" s="479"/>
      <c r="DV411" s="482" t="s">
        <v>166</v>
      </c>
      <c r="DW411" s="479"/>
      <c r="DX411" s="480"/>
      <c r="DY411" s="475"/>
      <c r="DZ411" s="475"/>
      <c r="EA411" s="475"/>
      <c r="EB411" s="475"/>
      <c r="EC411" s="475"/>
      <c r="ED411" s="475"/>
      <c r="EE411" s="40"/>
      <c r="EF411" s="476"/>
      <c r="EG411" s="478"/>
      <c r="EH411" s="479" t="s">
        <v>99</v>
      </c>
      <c r="EI411" s="479" t="s">
        <v>97</v>
      </c>
      <c r="EJ411" s="479"/>
      <c r="EK411" s="479"/>
      <c r="EL411" s="479"/>
      <c r="EM411" s="482" t="s">
        <v>166</v>
      </c>
      <c r="EN411" s="479"/>
      <c r="EO411" s="480"/>
      <c r="EP411" s="475"/>
      <c r="EQ411" s="475"/>
      <c r="ER411" s="475"/>
      <c r="ES411" s="475"/>
      <c r="ET411" s="475"/>
      <c r="EU411" s="475"/>
      <c r="EV411" s="40"/>
      <c r="EW411" s="476"/>
      <c r="EX411" s="478"/>
      <c r="EY411" s="479" t="s">
        <v>99</v>
      </c>
      <c r="EZ411" s="479" t="s">
        <v>97</v>
      </c>
      <c r="FA411" s="479"/>
      <c r="FB411" s="479"/>
      <c r="FC411" s="479"/>
      <c r="FD411" s="482" t="s">
        <v>166</v>
      </c>
      <c r="FE411" s="479"/>
      <c r="FF411" s="480"/>
      <c r="FG411" s="475"/>
      <c r="FH411" s="475"/>
      <c r="FI411" s="475"/>
      <c r="FJ411" s="475"/>
      <c r="FK411" s="475"/>
      <c r="FL411" s="475"/>
      <c r="FM411" s="40"/>
      <c r="FN411" s="476"/>
      <c r="FO411" s="478"/>
      <c r="FP411" s="479" t="s">
        <v>99</v>
      </c>
      <c r="FQ411" s="479" t="s">
        <v>97</v>
      </c>
      <c r="FR411" s="479"/>
      <c r="FS411" s="479"/>
      <c r="FT411" s="479"/>
      <c r="FU411" s="482" t="s">
        <v>166</v>
      </c>
      <c r="FV411" s="479"/>
      <c r="FW411" s="480"/>
      <c r="FX411" s="475"/>
      <c r="FY411" s="475"/>
      <c r="FZ411" s="475"/>
      <c r="GA411" s="475"/>
      <c r="GB411" s="475"/>
      <c r="GC411" s="475"/>
      <c r="GD411" s="40"/>
      <c r="GE411" s="476"/>
      <c r="GF411" s="478"/>
      <c r="GG411" s="479" t="s">
        <v>99</v>
      </c>
      <c r="GH411" s="479" t="s">
        <v>97</v>
      </c>
      <c r="GI411" s="479"/>
      <c r="GJ411" s="479"/>
      <c r="GK411" s="479"/>
      <c r="GL411" s="482" t="s">
        <v>166</v>
      </c>
      <c r="GM411" s="479"/>
      <c r="GN411" s="480"/>
      <c r="GO411" s="475"/>
      <c r="GP411" s="475"/>
      <c r="GQ411" s="475"/>
      <c r="GR411" s="475"/>
      <c r="GS411" s="475"/>
      <c r="GT411" s="475"/>
      <c r="GU411" s="40"/>
      <c r="GV411" s="476"/>
      <c r="GW411" s="478"/>
      <c r="GX411" s="479" t="s">
        <v>99</v>
      </c>
      <c r="GY411" s="479" t="s">
        <v>97</v>
      </c>
      <c r="GZ411" s="479"/>
      <c r="HA411" s="479"/>
      <c r="HB411" s="479"/>
      <c r="HC411" s="482" t="s">
        <v>166</v>
      </c>
      <c r="HD411" s="479"/>
      <c r="HE411" s="480"/>
      <c r="HF411" s="475"/>
      <c r="HG411" s="475"/>
      <c r="HH411" s="475"/>
      <c r="HI411" s="475"/>
      <c r="HJ411" s="475"/>
      <c r="HK411" s="475"/>
      <c r="HL411" s="40"/>
      <c r="HM411" s="476"/>
      <c r="HN411" s="478"/>
      <c r="HO411" s="479" t="s">
        <v>99</v>
      </c>
      <c r="HP411" s="479" t="s">
        <v>97</v>
      </c>
      <c r="HQ411" s="479"/>
      <c r="HR411" s="479"/>
      <c r="HS411" s="479"/>
      <c r="HT411" s="482" t="s">
        <v>166</v>
      </c>
      <c r="HU411" s="479"/>
      <c r="HV411" s="480"/>
      <c r="HW411" s="475"/>
      <c r="HX411" s="475"/>
      <c r="HY411" s="475"/>
      <c r="HZ411" s="475"/>
      <c r="IA411" s="475"/>
      <c r="IB411" s="475"/>
      <c r="IC411" s="40"/>
      <c r="ID411" s="476"/>
      <c r="IE411" s="478"/>
      <c r="IF411" s="479" t="s">
        <v>99</v>
      </c>
      <c r="IG411" s="479" t="s">
        <v>97</v>
      </c>
      <c r="IH411" s="479"/>
      <c r="II411" s="479"/>
      <c r="IJ411" s="479"/>
      <c r="IK411" s="482" t="s">
        <v>166</v>
      </c>
      <c r="IL411" s="479"/>
      <c r="IM411" s="480"/>
      <c r="IN411" s="475"/>
      <c r="IO411" s="475"/>
      <c r="IP411" s="475"/>
      <c r="IQ411" s="475"/>
      <c r="IR411" s="475"/>
      <c r="IS411" s="475"/>
      <c r="IT411" s="40"/>
      <c r="IU411" s="476"/>
      <c r="IV411" s="478"/>
      <c r="IW411" s="479" t="s">
        <v>99</v>
      </c>
      <c r="IX411" s="479" t="s">
        <v>97</v>
      </c>
      <c r="IY411" s="479"/>
      <c r="IZ411" s="479"/>
      <c r="JA411" s="479"/>
      <c r="JB411" s="482" t="s">
        <v>166</v>
      </c>
      <c r="JC411" s="479"/>
      <c r="JD411" s="480"/>
      <c r="JE411" s="475"/>
      <c r="JF411" s="475"/>
      <c r="JG411" s="475"/>
      <c r="JH411" s="475"/>
      <c r="JI411" s="475"/>
      <c r="JJ411" s="475"/>
      <c r="JK411" s="40"/>
      <c r="JL411" s="477"/>
      <c r="JM411" s="478"/>
      <c r="JN411" s="479" t="s">
        <v>99</v>
      </c>
      <c r="JO411" s="479" t="s">
        <v>97</v>
      </c>
      <c r="JP411" s="479"/>
      <c r="JQ411" s="479"/>
      <c r="JR411" s="479"/>
      <c r="JS411" s="482" t="s">
        <v>166</v>
      </c>
      <c r="JT411" s="479"/>
      <c r="JU411" s="480"/>
      <c r="JV411" s="475"/>
      <c r="JW411" s="475"/>
      <c r="JX411" s="475"/>
      <c r="JY411" s="475"/>
      <c r="JZ411" s="475"/>
      <c r="KA411" s="475"/>
      <c r="KB411" s="40"/>
      <c r="KC411" s="477"/>
      <c r="KD411" s="478"/>
      <c r="KE411" s="479" t="s">
        <v>99</v>
      </c>
      <c r="KF411" s="479" t="s">
        <v>97</v>
      </c>
      <c r="KG411" s="479"/>
      <c r="KH411" s="479"/>
      <c r="KI411" s="479"/>
      <c r="KJ411" s="482" t="s">
        <v>166</v>
      </c>
      <c r="KK411" s="479"/>
      <c r="KL411" s="480"/>
      <c r="KM411" s="475"/>
      <c r="KN411" s="475"/>
      <c r="KO411" s="475"/>
      <c r="KP411" s="475"/>
      <c r="KQ411" s="475"/>
      <c r="KR411" s="475"/>
      <c r="KS411" s="40"/>
      <c r="KT411" s="477"/>
      <c r="KU411" s="475"/>
    </row>
    <row r="412" ht="15.75" customHeight="1">
      <c r="A412" s="483"/>
      <c r="B412" s="484" t="s">
        <v>100</v>
      </c>
      <c r="C412" s="484" t="s">
        <v>101</v>
      </c>
      <c r="D412" s="484"/>
      <c r="E412" s="484"/>
      <c r="F412" s="484"/>
      <c r="G412" s="484" t="str">
        <f>"Tahun "&amp;P$6</f>
        <v>Tahun 2010</v>
      </c>
      <c r="H412" s="484"/>
      <c r="I412" s="485"/>
      <c r="J412" s="475"/>
      <c r="K412" s="475"/>
      <c r="L412" s="475"/>
      <c r="M412" s="475"/>
      <c r="N412" s="475"/>
      <c r="O412" s="475"/>
      <c r="P412" s="475"/>
      <c r="Q412" s="476"/>
      <c r="R412" s="483"/>
      <c r="S412" s="484" t="s">
        <v>100</v>
      </c>
      <c r="T412" s="484" t="s">
        <v>101</v>
      </c>
      <c r="U412" s="484"/>
      <c r="V412" s="484"/>
      <c r="W412" s="484"/>
      <c r="X412" s="484" t="str">
        <f>"Tahun "&amp;AG$6</f>
        <v>Tahun 2011</v>
      </c>
      <c r="Y412" s="484"/>
      <c r="Z412" s="485"/>
      <c r="AA412" s="475"/>
      <c r="AB412" s="475"/>
      <c r="AC412" s="475"/>
      <c r="AD412" s="475"/>
      <c r="AE412" s="475"/>
      <c r="AF412" s="475"/>
      <c r="AG412" s="475"/>
      <c r="AH412" s="476"/>
      <c r="AI412" s="483"/>
      <c r="AJ412" s="484" t="s">
        <v>100</v>
      </c>
      <c r="AK412" s="484" t="s">
        <v>101</v>
      </c>
      <c r="AL412" s="484"/>
      <c r="AM412" s="484"/>
      <c r="AN412" s="484"/>
      <c r="AO412" s="484" t="str">
        <f>"Tahun "&amp;AX$6</f>
        <v>Tahun 2012</v>
      </c>
      <c r="AP412" s="484"/>
      <c r="AQ412" s="485"/>
      <c r="AR412" s="475"/>
      <c r="AS412" s="475"/>
      <c r="AT412" s="475"/>
      <c r="AU412" s="475"/>
      <c r="AV412" s="475"/>
      <c r="AW412" s="475"/>
      <c r="AX412" s="475"/>
      <c r="AY412" s="476"/>
      <c r="AZ412" s="483"/>
      <c r="BA412" s="484" t="s">
        <v>100</v>
      </c>
      <c r="BB412" s="484" t="s">
        <v>101</v>
      </c>
      <c r="BC412" s="484"/>
      <c r="BD412" s="484"/>
      <c r="BE412" s="484"/>
      <c r="BF412" s="484" t="str">
        <f>"Tahun "&amp;BO$6</f>
        <v>Tahun 2013</v>
      </c>
      <c r="BG412" s="484"/>
      <c r="BH412" s="485"/>
      <c r="BI412" s="475"/>
      <c r="BJ412" s="475"/>
      <c r="BK412" s="475"/>
      <c r="BL412" s="475"/>
      <c r="BM412" s="475"/>
      <c r="BN412" s="475"/>
      <c r="BO412" s="475"/>
      <c r="BP412" s="476"/>
      <c r="BQ412" s="483"/>
      <c r="BR412" s="484" t="s">
        <v>100</v>
      </c>
      <c r="BS412" s="484" t="s">
        <v>101</v>
      </c>
      <c r="BT412" s="484"/>
      <c r="BU412" s="484"/>
      <c r="BV412" s="484"/>
      <c r="BW412" s="484" t="str">
        <f>"Tahun "&amp;CF$6</f>
        <v>Tahun 2014</v>
      </c>
      <c r="BX412" s="484"/>
      <c r="BY412" s="485"/>
      <c r="BZ412" s="475"/>
      <c r="CA412" s="475"/>
      <c r="CB412" s="475"/>
      <c r="CC412" s="475"/>
      <c r="CD412" s="475"/>
      <c r="CE412" s="475"/>
      <c r="CF412" s="475"/>
      <c r="CG412" s="476"/>
      <c r="CH412" s="483"/>
      <c r="CI412" s="484" t="s">
        <v>100</v>
      </c>
      <c r="CJ412" s="484" t="s">
        <v>101</v>
      </c>
      <c r="CK412" s="484"/>
      <c r="CL412" s="484"/>
      <c r="CM412" s="484"/>
      <c r="CN412" s="484" t="str">
        <f>"Tahun "&amp;CW$6</f>
        <v>Tahun 2015</v>
      </c>
      <c r="CO412" s="484"/>
      <c r="CP412" s="485"/>
      <c r="CQ412" s="475"/>
      <c r="CR412" s="475"/>
      <c r="CS412" s="475"/>
      <c r="CT412" s="475"/>
      <c r="CU412" s="475"/>
      <c r="CV412" s="475"/>
      <c r="CW412" s="475"/>
      <c r="CX412" s="476"/>
      <c r="CY412" s="483"/>
      <c r="CZ412" s="484" t="s">
        <v>100</v>
      </c>
      <c r="DA412" s="484" t="s">
        <v>101</v>
      </c>
      <c r="DB412" s="484"/>
      <c r="DC412" s="484"/>
      <c r="DD412" s="484"/>
      <c r="DE412" s="484" t="str">
        <f>"Tahun "&amp;DN$6</f>
        <v>Tahun 2016</v>
      </c>
      <c r="DF412" s="484"/>
      <c r="DG412" s="485"/>
      <c r="DH412" s="475"/>
      <c r="DI412" s="475"/>
      <c r="DJ412" s="475"/>
      <c r="DK412" s="475"/>
      <c r="DL412" s="475"/>
      <c r="DM412" s="475"/>
      <c r="DN412" s="475"/>
      <c r="DO412" s="476"/>
      <c r="DP412" s="483"/>
      <c r="DQ412" s="484" t="s">
        <v>100</v>
      </c>
      <c r="DR412" s="484" t="s">
        <v>101</v>
      </c>
      <c r="DS412" s="484"/>
      <c r="DT412" s="484"/>
      <c r="DU412" s="484"/>
      <c r="DV412" s="484" t="str">
        <f>"Tahun "&amp;EE$6</f>
        <v>Tahun 2017</v>
      </c>
      <c r="DW412" s="484"/>
      <c r="DX412" s="485"/>
      <c r="DY412" s="475"/>
      <c r="DZ412" s="475"/>
      <c r="EA412" s="475"/>
      <c r="EB412" s="475"/>
      <c r="EC412" s="475"/>
      <c r="ED412" s="475"/>
      <c r="EE412" s="475"/>
      <c r="EF412" s="476"/>
      <c r="EG412" s="483"/>
      <c r="EH412" s="484" t="s">
        <v>100</v>
      </c>
      <c r="EI412" s="484" t="s">
        <v>101</v>
      </c>
      <c r="EJ412" s="484"/>
      <c r="EK412" s="484"/>
      <c r="EL412" s="484"/>
      <c r="EM412" s="484" t="str">
        <f>"Tahun "&amp;EV$6</f>
        <v>Tahun 2018</v>
      </c>
      <c r="EN412" s="484"/>
      <c r="EO412" s="485"/>
      <c r="EP412" s="475"/>
      <c r="EQ412" s="475"/>
      <c r="ER412" s="475"/>
      <c r="ES412" s="475"/>
      <c r="ET412" s="475"/>
      <c r="EU412" s="475"/>
      <c r="EV412" s="475"/>
      <c r="EW412" s="476"/>
      <c r="EX412" s="483"/>
      <c r="EY412" s="484" t="s">
        <v>100</v>
      </c>
      <c r="EZ412" s="484" t="s">
        <v>101</v>
      </c>
      <c r="FA412" s="484"/>
      <c r="FB412" s="484"/>
      <c r="FC412" s="484"/>
      <c r="FD412" s="484" t="str">
        <f>"Tahun "&amp;FM$6</f>
        <v>Tahun 2019</v>
      </c>
      <c r="FE412" s="484"/>
      <c r="FF412" s="485"/>
      <c r="FG412" s="475"/>
      <c r="FH412" s="475"/>
      <c r="FI412" s="475"/>
      <c r="FJ412" s="475"/>
      <c r="FK412" s="475"/>
      <c r="FL412" s="475"/>
      <c r="FM412" s="475"/>
      <c r="FN412" s="476"/>
      <c r="FO412" s="483"/>
      <c r="FP412" s="484" t="s">
        <v>100</v>
      </c>
      <c r="FQ412" s="484" t="s">
        <v>101</v>
      </c>
      <c r="FR412" s="484"/>
      <c r="FS412" s="484"/>
      <c r="FT412" s="484"/>
      <c r="FU412" s="484" t="str">
        <f>"Tahun "&amp;GD$6</f>
        <v>Tahun 2020</v>
      </c>
      <c r="FV412" s="484"/>
      <c r="FW412" s="485"/>
      <c r="FX412" s="475"/>
      <c r="FY412" s="475"/>
      <c r="FZ412" s="475"/>
      <c r="GA412" s="475"/>
      <c r="GB412" s="475"/>
      <c r="GC412" s="475"/>
      <c r="GD412" s="475"/>
      <c r="GE412" s="476"/>
      <c r="GF412" s="483"/>
      <c r="GG412" s="484" t="s">
        <v>100</v>
      </c>
      <c r="GH412" s="484" t="s">
        <v>101</v>
      </c>
      <c r="GI412" s="484"/>
      <c r="GJ412" s="484"/>
      <c r="GK412" s="484"/>
      <c r="GL412" s="484" t="str">
        <f>"Tahun "&amp;GU$6</f>
        <v>Tahun 2021</v>
      </c>
      <c r="GM412" s="484"/>
      <c r="GN412" s="485"/>
      <c r="GO412" s="475"/>
      <c r="GP412" s="475"/>
      <c r="GQ412" s="475"/>
      <c r="GR412" s="475"/>
      <c r="GS412" s="475"/>
      <c r="GT412" s="475"/>
      <c r="GU412" s="475"/>
      <c r="GV412" s="476"/>
      <c r="GW412" s="483"/>
      <c r="GX412" s="484" t="s">
        <v>100</v>
      </c>
      <c r="GY412" s="484" t="s">
        <v>101</v>
      </c>
      <c r="GZ412" s="484"/>
      <c r="HA412" s="484"/>
      <c r="HB412" s="484"/>
      <c r="HC412" s="484" t="str">
        <f>"Tahun "&amp;HL$6</f>
        <v>Tahun 2022</v>
      </c>
      <c r="HD412" s="484"/>
      <c r="HE412" s="485"/>
      <c r="HF412" s="475"/>
      <c r="HG412" s="475"/>
      <c r="HH412" s="475"/>
      <c r="HI412" s="475"/>
      <c r="HJ412" s="475"/>
      <c r="HK412" s="475"/>
      <c r="HL412" s="475"/>
      <c r="HM412" s="476"/>
      <c r="HN412" s="483"/>
      <c r="HO412" s="484" t="s">
        <v>100</v>
      </c>
      <c r="HP412" s="484" t="s">
        <v>101</v>
      </c>
      <c r="HQ412" s="484"/>
      <c r="HR412" s="484"/>
      <c r="HS412" s="484"/>
      <c r="HT412" s="484" t="str">
        <f>"Tahun "&amp;IC$6</f>
        <v>Tahun 2023</v>
      </c>
      <c r="HU412" s="484"/>
      <c r="HV412" s="485"/>
      <c r="HW412" s="475"/>
      <c r="HX412" s="475"/>
      <c r="HY412" s="475"/>
      <c r="HZ412" s="475"/>
      <c r="IA412" s="475"/>
      <c r="IB412" s="475"/>
      <c r="IC412" s="475"/>
      <c r="ID412" s="476"/>
      <c r="IE412" s="483"/>
      <c r="IF412" s="484" t="s">
        <v>100</v>
      </c>
      <c r="IG412" s="484" t="s">
        <v>101</v>
      </c>
      <c r="IH412" s="484"/>
      <c r="II412" s="484"/>
      <c r="IJ412" s="484"/>
      <c r="IK412" s="484" t="str">
        <f>"Tahun "&amp;IT$6</f>
        <v>Tahun 2024</v>
      </c>
      <c r="IL412" s="484"/>
      <c r="IM412" s="485"/>
      <c r="IN412" s="475"/>
      <c r="IO412" s="475"/>
      <c r="IP412" s="475"/>
      <c r="IQ412" s="475"/>
      <c r="IR412" s="475"/>
      <c r="IS412" s="475"/>
      <c r="IT412" s="475"/>
      <c r="IU412" s="476"/>
      <c r="IV412" s="483"/>
      <c r="IW412" s="484" t="s">
        <v>100</v>
      </c>
      <c r="IX412" s="484" t="s">
        <v>101</v>
      </c>
      <c r="IY412" s="484"/>
      <c r="IZ412" s="484"/>
      <c r="JA412" s="484"/>
      <c r="JB412" s="484" t="str">
        <f>"Tahun "&amp;JK$6</f>
        <v>Tahun 2025</v>
      </c>
      <c r="JC412" s="484"/>
      <c r="JD412" s="485"/>
      <c r="JE412" s="475"/>
      <c r="JF412" s="475"/>
      <c r="JG412" s="475"/>
      <c r="JH412" s="475"/>
      <c r="JI412" s="475"/>
      <c r="JJ412" s="475"/>
      <c r="JK412" s="475"/>
      <c r="JL412" s="476"/>
      <c r="JM412" s="483"/>
      <c r="JN412" s="484" t="s">
        <v>100</v>
      </c>
      <c r="JO412" s="484" t="s">
        <v>101</v>
      </c>
      <c r="JP412" s="484"/>
      <c r="JQ412" s="484"/>
      <c r="JR412" s="484"/>
      <c r="JS412" s="484" t="str">
        <f>"Tahun "&amp;KB$6</f>
        <v>Tahun 2026</v>
      </c>
      <c r="JT412" s="484"/>
      <c r="JU412" s="485"/>
      <c r="JV412" s="475"/>
      <c r="JW412" s="475"/>
      <c r="JX412" s="475"/>
      <c r="JY412" s="475"/>
      <c r="JZ412" s="475"/>
      <c r="KA412" s="475"/>
      <c r="KB412" s="475"/>
      <c r="KC412" s="476"/>
      <c r="KD412" s="483"/>
      <c r="KE412" s="484" t="s">
        <v>100</v>
      </c>
      <c r="KF412" s="484" t="s">
        <v>101</v>
      </c>
      <c r="KG412" s="484"/>
      <c r="KH412" s="484"/>
      <c r="KI412" s="484"/>
      <c r="KJ412" s="484" t="str">
        <f>"Tahun "&amp;KS$6</f>
        <v>Tahun 2027</v>
      </c>
      <c r="KK412" s="484"/>
      <c r="KL412" s="485"/>
      <c r="KM412" s="475"/>
      <c r="KN412" s="475"/>
      <c r="KO412" s="475"/>
      <c r="KP412" s="475"/>
      <c r="KQ412" s="475"/>
      <c r="KR412" s="475"/>
      <c r="KS412" s="475"/>
      <c r="KT412" s="476"/>
      <c r="KU412" s="475"/>
    </row>
    <row r="413" ht="15.75" customHeight="1">
      <c r="A413" s="486"/>
      <c r="B413" s="487"/>
      <c r="C413" s="487"/>
      <c r="D413" s="487"/>
      <c r="E413" s="487"/>
      <c r="F413" s="487"/>
      <c r="G413" s="487"/>
      <c r="H413" s="487"/>
      <c r="I413" s="487"/>
      <c r="J413" s="487"/>
      <c r="K413" s="487"/>
      <c r="L413" s="487"/>
      <c r="M413" s="487"/>
      <c r="N413" s="487"/>
      <c r="O413" s="487"/>
      <c r="P413" s="487"/>
      <c r="Q413" s="488"/>
      <c r="R413" s="486"/>
      <c r="S413" s="487"/>
      <c r="T413" s="487"/>
      <c r="U413" s="487"/>
      <c r="V413" s="487"/>
      <c r="W413" s="487"/>
      <c r="X413" s="487"/>
      <c r="Y413" s="487"/>
      <c r="Z413" s="487"/>
      <c r="AA413" s="487"/>
      <c r="AB413" s="487"/>
      <c r="AC413" s="487"/>
      <c r="AD413" s="487"/>
      <c r="AE413" s="487"/>
      <c r="AF413" s="487"/>
      <c r="AG413" s="487"/>
      <c r="AH413" s="488"/>
      <c r="AI413" s="486"/>
      <c r="AJ413" s="487"/>
      <c r="AK413" s="487"/>
      <c r="AL413" s="487"/>
      <c r="AM413" s="487"/>
      <c r="AN413" s="487"/>
      <c r="AO413" s="487"/>
      <c r="AP413" s="487"/>
      <c r="AQ413" s="487"/>
      <c r="AR413" s="487"/>
      <c r="AS413" s="487"/>
      <c r="AT413" s="487"/>
      <c r="AU413" s="487"/>
      <c r="AV413" s="487"/>
      <c r="AW413" s="487"/>
      <c r="AX413" s="487"/>
      <c r="AY413" s="488"/>
      <c r="AZ413" s="486"/>
      <c r="BA413" s="487"/>
      <c r="BB413" s="487"/>
      <c r="BC413" s="487"/>
      <c r="BD413" s="487"/>
      <c r="BE413" s="487"/>
      <c r="BF413" s="487"/>
      <c r="BG413" s="487"/>
      <c r="BH413" s="487"/>
      <c r="BI413" s="487"/>
      <c r="BJ413" s="487"/>
      <c r="BK413" s="487"/>
      <c r="BL413" s="487"/>
      <c r="BM413" s="487"/>
      <c r="BN413" s="487"/>
      <c r="BO413" s="487"/>
      <c r="BP413" s="488"/>
      <c r="BQ413" s="486"/>
      <c r="BR413" s="487"/>
      <c r="BS413" s="487"/>
      <c r="BT413" s="487"/>
      <c r="BU413" s="487"/>
      <c r="BV413" s="487"/>
      <c r="BW413" s="487"/>
      <c r="BX413" s="487"/>
      <c r="BY413" s="487"/>
      <c r="BZ413" s="487"/>
      <c r="CA413" s="487"/>
      <c r="CB413" s="487"/>
      <c r="CC413" s="487"/>
      <c r="CD413" s="487"/>
      <c r="CE413" s="487"/>
      <c r="CF413" s="487"/>
      <c r="CG413" s="488"/>
      <c r="CH413" s="486"/>
      <c r="CI413" s="487"/>
      <c r="CJ413" s="487"/>
      <c r="CK413" s="487"/>
      <c r="CL413" s="487"/>
      <c r="CM413" s="487"/>
      <c r="CN413" s="487"/>
      <c r="CO413" s="487"/>
      <c r="CP413" s="487"/>
      <c r="CQ413" s="487"/>
      <c r="CR413" s="487"/>
      <c r="CS413" s="487"/>
      <c r="CT413" s="487"/>
      <c r="CU413" s="487"/>
      <c r="CV413" s="487"/>
      <c r="CW413" s="487"/>
      <c r="CX413" s="488"/>
      <c r="CY413" s="486"/>
      <c r="CZ413" s="487"/>
      <c r="DA413" s="487"/>
      <c r="DB413" s="487"/>
      <c r="DC413" s="487"/>
      <c r="DD413" s="487"/>
      <c r="DE413" s="487"/>
      <c r="DF413" s="487"/>
      <c r="DG413" s="487"/>
      <c r="DH413" s="487"/>
      <c r="DI413" s="487"/>
      <c r="DJ413" s="487"/>
      <c r="DK413" s="487"/>
      <c r="DL413" s="487"/>
      <c r="DM413" s="487"/>
      <c r="DN413" s="487"/>
      <c r="DO413" s="488"/>
      <c r="DP413" s="486"/>
      <c r="DQ413" s="487"/>
      <c r="DR413" s="487"/>
      <c r="DS413" s="487"/>
      <c r="DT413" s="487"/>
      <c r="DU413" s="487"/>
      <c r="DV413" s="487"/>
      <c r="DW413" s="487"/>
      <c r="DX413" s="487"/>
      <c r="DY413" s="487"/>
      <c r="DZ413" s="487"/>
      <c r="EA413" s="487"/>
      <c r="EB413" s="487"/>
      <c r="EC413" s="487"/>
      <c r="ED413" s="487"/>
      <c r="EE413" s="487"/>
      <c r="EF413" s="488"/>
      <c r="EG413" s="486"/>
      <c r="EH413" s="487"/>
      <c r="EI413" s="487"/>
      <c r="EJ413" s="487"/>
      <c r="EK413" s="487"/>
      <c r="EL413" s="487"/>
      <c r="EM413" s="487"/>
      <c r="EN413" s="487"/>
      <c r="EO413" s="487"/>
      <c r="EP413" s="487"/>
      <c r="EQ413" s="487"/>
      <c r="ER413" s="487"/>
      <c r="ES413" s="487"/>
      <c r="ET413" s="487"/>
      <c r="EU413" s="487"/>
      <c r="EV413" s="487"/>
      <c r="EW413" s="488"/>
      <c r="EX413" s="486"/>
      <c r="EY413" s="487"/>
      <c r="EZ413" s="487"/>
      <c r="FA413" s="487"/>
      <c r="FB413" s="487"/>
      <c r="FC413" s="487"/>
      <c r="FD413" s="487"/>
      <c r="FE413" s="487"/>
      <c r="FF413" s="487"/>
      <c r="FG413" s="487"/>
      <c r="FH413" s="487"/>
      <c r="FI413" s="487"/>
      <c r="FJ413" s="487"/>
      <c r="FK413" s="487"/>
      <c r="FL413" s="487"/>
      <c r="FM413" s="487"/>
      <c r="FN413" s="488"/>
      <c r="FO413" s="486"/>
      <c r="FP413" s="487"/>
      <c r="FQ413" s="487"/>
      <c r="FR413" s="487"/>
      <c r="FS413" s="487"/>
      <c r="FT413" s="487"/>
      <c r="FU413" s="487"/>
      <c r="FV413" s="487"/>
      <c r="FW413" s="487"/>
      <c r="FX413" s="487"/>
      <c r="FY413" s="487"/>
      <c r="FZ413" s="487"/>
      <c r="GA413" s="487"/>
      <c r="GB413" s="487"/>
      <c r="GC413" s="487"/>
      <c r="GD413" s="487"/>
      <c r="GE413" s="488"/>
      <c r="GF413" s="486"/>
      <c r="GG413" s="487"/>
      <c r="GH413" s="487"/>
      <c r="GI413" s="487"/>
      <c r="GJ413" s="487"/>
      <c r="GK413" s="487"/>
      <c r="GL413" s="487"/>
      <c r="GM413" s="487"/>
      <c r="GN413" s="487"/>
      <c r="GO413" s="487"/>
      <c r="GP413" s="487"/>
      <c r="GQ413" s="487"/>
      <c r="GR413" s="487"/>
      <c r="GS413" s="487"/>
      <c r="GT413" s="487"/>
      <c r="GU413" s="487"/>
      <c r="GV413" s="488"/>
      <c r="GW413" s="486"/>
      <c r="GX413" s="487"/>
      <c r="GY413" s="487"/>
      <c r="GZ413" s="487"/>
      <c r="HA413" s="487"/>
      <c r="HB413" s="487"/>
      <c r="HC413" s="487"/>
      <c r="HD413" s="487"/>
      <c r="HE413" s="487"/>
      <c r="HF413" s="487"/>
      <c r="HG413" s="487"/>
      <c r="HH413" s="487"/>
      <c r="HI413" s="487"/>
      <c r="HJ413" s="487"/>
      <c r="HK413" s="487"/>
      <c r="HL413" s="487"/>
      <c r="HM413" s="488"/>
      <c r="HN413" s="486"/>
      <c r="HO413" s="487"/>
      <c r="HP413" s="487"/>
      <c r="HQ413" s="487"/>
      <c r="HR413" s="487"/>
      <c r="HS413" s="487"/>
      <c r="HT413" s="487"/>
      <c r="HU413" s="487"/>
      <c r="HV413" s="487"/>
      <c r="HW413" s="487"/>
      <c r="HX413" s="487"/>
      <c r="HY413" s="487"/>
      <c r="HZ413" s="487"/>
      <c r="IA413" s="487"/>
      <c r="IB413" s="487"/>
      <c r="IC413" s="487"/>
      <c r="ID413" s="488"/>
      <c r="IE413" s="486"/>
      <c r="IF413" s="487"/>
      <c r="IG413" s="487"/>
      <c r="IH413" s="487"/>
      <c r="II413" s="487"/>
      <c r="IJ413" s="487"/>
      <c r="IK413" s="487"/>
      <c r="IL413" s="487"/>
      <c r="IM413" s="487"/>
      <c r="IN413" s="487"/>
      <c r="IO413" s="487"/>
      <c r="IP413" s="487"/>
      <c r="IQ413" s="487"/>
      <c r="IR413" s="487"/>
      <c r="IS413" s="487"/>
      <c r="IT413" s="487"/>
      <c r="IU413" s="488"/>
      <c r="IV413" s="486"/>
      <c r="IW413" s="487"/>
      <c r="IX413" s="487"/>
      <c r="IY413" s="487"/>
      <c r="IZ413" s="487"/>
      <c r="JA413" s="487"/>
      <c r="JB413" s="487"/>
      <c r="JC413" s="487"/>
      <c r="JD413" s="487"/>
      <c r="JE413" s="487"/>
      <c r="JF413" s="487"/>
      <c r="JG413" s="487"/>
      <c r="JH413" s="487"/>
      <c r="JI413" s="487"/>
      <c r="JJ413" s="487"/>
      <c r="JK413" s="487"/>
      <c r="JL413" s="488"/>
      <c r="JM413" s="486"/>
      <c r="JN413" s="487"/>
      <c r="JO413" s="487"/>
      <c r="JP413" s="487"/>
      <c r="JQ413" s="487"/>
      <c r="JR413" s="487"/>
      <c r="JS413" s="487"/>
      <c r="JT413" s="487"/>
      <c r="JU413" s="487"/>
      <c r="JV413" s="487"/>
      <c r="JW413" s="487"/>
      <c r="JX413" s="487"/>
      <c r="JY413" s="487"/>
      <c r="JZ413" s="487"/>
      <c r="KA413" s="487"/>
      <c r="KB413" s="487"/>
      <c r="KC413" s="488"/>
      <c r="KD413" s="486"/>
      <c r="KE413" s="487"/>
      <c r="KF413" s="487"/>
      <c r="KG413" s="487"/>
      <c r="KH413" s="487"/>
      <c r="KI413" s="487"/>
      <c r="KJ413" s="487"/>
      <c r="KK413" s="487"/>
      <c r="KL413" s="487"/>
      <c r="KM413" s="487"/>
      <c r="KN413" s="487"/>
      <c r="KO413" s="487"/>
      <c r="KP413" s="487"/>
      <c r="KQ413" s="487"/>
      <c r="KR413" s="487"/>
      <c r="KS413" s="487"/>
      <c r="KT413" s="488"/>
      <c r="KU413" s="487"/>
    </row>
    <row r="414" ht="33.75" customHeight="1">
      <c r="A414" s="489" t="s">
        <v>102</v>
      </c>
      <c r="B414" s="490" t="s">
        <v>103</v>
      </c>
      <c r="C414" s="491" t="s">
        <v>104</v>
      </c>
      <c r="D414" s="152"/>
      <c r="E414" s="152"/>
      <c r="F414" s="152"/>
      <c r="G414" s="153"/>
      <c r="H414" s="491" t="s">
        <v>105</v>
      </c>
      <c r="I414" s="153"/>
      <c r="J414" s="491" t="s">
        <v>106</v>
      </c>
      <c r="K414" s="152"/>
      <c r="L414" s="153"/>
      <c r="M414" s="490" t="s">
        <v>107</v>
      </c>
      <c r="N414" s="492" t="s">
        <v>108</v>
      </c>
      <c r="O414" s="153"/>
      <c r="P414" s="493" t="s">
        <v>109</v>
      </c>
      <c r="Q414" s="494"/>
      <c r="R414" s="489" t="s">
        <v>102</v>
      </c>
      <c r="S414" s="490" t="s">
        <v>103</v>
      </c>
      <c r="T414" s="491" t="s">
        <v>104</v>
      </c>
      <c r="U414" s="152"/>
      <c r="V414" s="152"/>
      <c r="W414" s="152"/>
      <c r="X414" s="153"/>
      <c r="Y414" s="491" t="s">
        <v>105</v>
      </c>
      <c r="Z414" s="153"/>
      <c r="AA414" s="491" t="s">
        <v>106</v>
      </c>
      <c r="AB414" s="152"/>
      <c r="AC414" s="153"/>
      <c r="AD414" s="490" t="s">
        <v>107</v>
      </c>
      <c r="AE414" s="492" t="s">
        <v>108</v>
      </c>
      <c r="AF414" s="153"/>
      <c r="AG414" s="493" t="s">
        <v>109</v>
      </c>
      <c r="AH414" s="494"/>
      <c r="AI414" s="489" t="s">
        <v>102</v>
      </c>
      <c r="AJ414" s="490" t="s">
        <v>103</v>
      </c>
      <c r="AK414" s="491" t="s">
        <v>104</v>
      </c>
      <c r="AL414" s="152"/>
      <c r="AM414" s="152"/>
      <c r="AN414" s="152"/>
      <c r="AO414" s="153"/>
      <c r="AP414" s="491" t="s">
        <v>105</v>
      </c>
      <c r="AQ414" s="153"/>
      <c r="AR414" s="491" t="s">
        <v>106</v>
      </c>
      <c r="AS414" s="152"/>
      <c r="AT414" s="153"/>
      <c r="AU414" s="490" t="s">
        <v>107</v>
      </c>
      <c r="AV414" s="492" t="s">
        <v>108</v>
      </c>
      <c r="AW414" s="153"/>
      <c r="AX414" s="493" t="s">
        <v>109</v>
      </c>
      <c r="AY414" s="494"/>
      <c r="AZ414" s="489" t="s">
        <v>102</v>
      </c>
      <c r="BA414" s="490" t="s">
        <v>103</v>
      </c>
      <c r="BB414" s="491" t="s">
        <v>104</v>
      </c>
      <c r="BC414" s="152"/>
      <c r="BD414" s="152"/>
      <c r="BE414" s="152"/>
      <c r="BF414" s="153"/>
      <c r="BG414" s="491" t="s">
        <v>105</v>
      </c>
      <c r="BH414" s="153"/>
      <c r="BI414" s="491" t="s">
        <v>106</v>
      </c>
      <c r="BJ414" s="152"/>
      <c r="BK414" s="153"/>
      <c r="BL414" s="490" t="s">
        <v>107</v>
      </c>
      <c r="BM414" s="492" t="s">
        <v>108</v>
      </c>
      <c r="BN414" s="153"/>
      <c r="BO414" s="493" t="s">
        <v>109</v>
      </c>
      <c r="BP414" s="494"/>
      <c r="BQ414" s="489" t="s">
        <v>102</v>
      </c>
      <c r="BR414" s="490" t="s">
        <v>103</v>
      </c>
      <c r="BS414" s="491" t="s">
        <v>104</v>
      </c>
      <c r="BT414" s="152"/>
      <c r="BU414" s="152"/>
      <c r="BV414" s="152"/>
      <c r="BW414" s="153"/>
      <c r="BX414" s="491" t="s">
        <v>105</v>
      </c>
      <c r="BY414" s="153"/>
      <c r="BZ414" s="491" t="s">
        <v>106</v>
      </c>
      <c r="CA414" s="152"/>
      <c r="CB414" s="153"/>
      <c r="CC414" s="490" t="s">
        <v>107</v>
      </c>
      <c r="CD414" s="492" t="s">
        <v>108</v>
      </c>
      <c r="CE414" s="153"/>
      <c r="CF414" s="493" t="s">
        <v>109</v>
      </c>
      <c r="CG414" s="494"/>
      <c r="CH414" s="489" t="s">
        <v>102</v>
      </c>
      <c r="CI414" s="490" t="s">
        <v>103</v>
      </c>
      <c r="CJ414" s="491" t="s">
        <v>104</v>
      </c>
      <c r="CK414" s="152"/>
      <c r="CL414" s="152"/>
      <c r="CM414" s="152"/>
      <c r="CN414" s="153"/>
      <c r="CO414" s="491" t="s">
        <v>105</v>
      </c>
      <c r="CP414" s="153"/>
      <c r="CQ414" s="491" t="s">
        <v>106</v>
      </c>
      <c r="CR414" s="152"/>
      <c r="CS414" s="153"/>
      <c r="CT414" s="490" t="s">
        <v>107</v>
      </c>
      <c r="CU414" s="492" t="s">
        <v>108</v>
      </c>
      <c r="CV414" s="153"/>
      <c r="CW414" s="493" t="s">
        <v>109</v>
      </c>
      <c r="CX414" s="494"/>
      <c r="CY414" s="489" t="s">
        <v>102</v>
      </c>
      <c r="CZ414" s="490" t="s">
        <v>103</v>
      </c>
      <c r="DA414" s="491" t="s">
        <v>104</v>
      </c>
      <c r="DB414" s="152"/>
      <c r="DC414" s="152"/>
      <c r="DD414" s="152"/>
      <c r="DE414" s="153"/>
      <c r="DF414" s="491" t="s">
        <v>105</v>
      </c>
      <c r="DG414" s="153"/>
      <c r="DH414" s="491" t="s">
        <v>106</v>
      </c>
      <c r="DI414" s="152"/>
      <c r="DJ414" s="153"/>
      <c r="DK414" s="490" t="s">
        <v>107</v>
      </c>
      <c r="DL414" s="492" t="s">
        <v>108</v>
      </c>
      <c r="DM414" s="153"/>
      <c r="DN414" s="493" t="s">
        <v>109</v>
      </c>
      <c r="DO414" s="494"/>
      <c r="DP414" s="489" t="s">
        <v>102</v>
      </c>
      <c r="DQ414" s="490" t="s">
        <v>103</v>
      </c>
      <c r="DR414" s="491" t="s">
        <v>104</v>
      </c>
      <c r="DS414" s="152"/>
      <c r="DT414" s="152"/>
      <c r="DU414" s="152"/>
      <c r="DV414" s="153"/>
      <c r="DW414" s="491" t="s">
        <v>105</v>
      </c>
      <c r="DX414" s="153"/>
      <c r="DY414" s="491" t="s">
        <v>106</v>
      </c>
      <c r="DZ414" s="152"/>
      <c r="EA414" s="153"/>
      <c r="EB414" s="490" t="s">
        <v>107</v>
      </c>
      <c r="EC414" s="492" t="s">
        <v>108</v>
      </c>
      <c r="ED414" s="153"/>
      <c r="EE414" s="493" t="s">
        <v>109</v>
      </c>
      <c r="EF414" s="494"/>
      <c r="EG414" s="489" t="s">
        <v>102</v>
      </c>
      <c r="EH414" s="490" t="s">
        <v>103</v>
      </c>
      <c r="EI414" s="491" t="s">
        <v>104</v>
      </c>
      <c r="EJ414" s="152"/>
      <c r="EK414" s="152"/>
      <c r="EL414" s="152"/>
      <c r="EM414" s="153"/>
      <c r="EN414" s="491" t="s">
        <v>105</v>
      </c>
      <c r="EO414" s="153"/>
      <c r="EP414" s="491" t="s">
        <v>106</v>
      </c>
      <c r="EQ414" s="152"/>
      <c r="ER414" s="153"/>
      <c r="ES414" s="490" t="s">
        <v>107</v>
      </c>
      <c r="ET414" s="492" t="s">
        <v>108</v>
      </c>
      <c r="EU414" s="153"/>
      <c r="EV414" s="493" t="s">
        <v>109</v>
      </c>
      <c r="EW414" s="494"/>
      <c r="EX414" s="489" t="s">
        <v>102</v>
      </c>
      <c r="EY414" s="490" t="s">
        <v>103</v>
      </c>
      <c r="EZ414" s="491" t="s">
        <v>104</v>
      </c>
      <c r="FA414" s="152"/>
      <c r="FB414" s="152"/>
      <c r="FC414" s="152"/>
      <c r="FD414" s="153"/>
      <c r="FE414" s="491" t="s">
        <v>105</v>
      </c>
      <c r="FF414" s="153"/>
      <c r="FG414" s="491" t="s">
        <v>106</v>
      </c>
      <c r="FH414" s="152"/>
      <c r="FI414" s="153"/>
      <c r="FJ414" s="490" t="s">
        <v>107</v>
      </c>
      <c r="FK414" s="492" t="s">
        <v>108</v>
      </c>
      <c r="FL414" s="153"/>
      <c r="FM414" s="493" t="s">
        <v>109</v>
      </c>
      <c r="FN414" s="494"/>
      <c r="FO414" s="489" t="s">
        <v>102</v>
      </c>
      <c r="FP414" s="490" t="s">
        <v>103</v>
      </c>
      <c r="FQ414" s="491" t="s">
        <v>104</v>
      </c>
      <c r="FR414" s="152"/>
      <c r="FS414" s="152"/>
      <c r="FT414" s="152"/>
      <c r="FU414" s="153"/>
      <c r="FV414" s="491" t="s">
        <v>105</v>
      </c>
      <c r="FW414" s="153"/>
      <c r="FX414" s="491" t="s">
        <v>106</v>
      </c>
      <c r="FY414" s="152"/>
      <c r="FZ414" s="153"/>
      <c r="GA414" s="490" t="s">
        <v>107</v>
      </c>
      <c r="GB414" s="492" t="s">
        <v>108</v>
      </c>
      <c r="GC414" s="153"/>
      <c r="GD414" s="493" t="s">
        <v>109</v>
      </c>
      <c r="GE414" s="494"/>
      <c r="GF414" s="489" t="s">
        <v>102</v>
      </c>
      <c r="GG414" s="490" t="s">
        <v>103</v>
      </c>
      <c r="GH414" s="491" t="s">
        <v>104</v>
      </c>
      <c r="GI414" s="152"/>
      <c r="GJ414" s="152"/>
      <c r="GK414" s="152"/>
      <c r="GL414" s="153"/>
      <c r="GM414" s="491" t="s">
        <v>105</v>
      </c>
      <c r="GN414" s="153"/>
      <c r="GO414" s="491" t="s">
        <v>106</v>
      </c>
      <c r="GP414" s="152"/>
      <c r="GQ414" s="153"/>
      <c r="GR414" s="490" t="s">
        <v>107</v>
      </c>
      <c r="GS414" s="492" t="s">
        <v>108</v>
      </c>
      <c r="GT414" s="153"/>
      <c r="GU414" s="493" t="s">
        <v>109</v>
      </c>
      <c r="GV414" s="494"/>
      <c r="GW414" s="489" t="s">
        <v>102</v>
      </c>
      <c r="GX414" s="490" t="s">
        <v>103</v>
      </c>
      <c r="GY414" s="491" t="s">
        <v>104</v>
      </c>
      <c r="GZ414" s="152"/>
      <c r="HA414" s="152"/>
      <c r="HB414" s="152"/>
      <c r="HC414" s="153"/>
      <c r="HD414" s="491" t="s">
        <v>105</v>
      </c>
      <c r="HE414" s="153"/>
      <c r="HF414" s="491" t="s">
        <v>106</v>
      </c>
      <c r="HG414" s="152"/>
      <c r="HH414" s="153"/>
      <c r="HI414" s="490" t="s">
        <v>107</v>
      </c>
      <c r="HJ414" s="492" t="s">
        <v>108</v>
      </c>
      <c r="HK414" s="153"/>
      <c r="HL414" s="493" t="s">
        <v>109</v>
      </c>
      <c r="HM414" s="494"/>
      <c r="HN414" s="489" t="s">
        <v>102</v>
      </c>
      <c r="HO414" s="490" t="s">
        <v>103</v>
      </c>
      <c r="HP414" s="491" t="s">
        <v>104</v>
      </c>
      <c r="HQ414" s="152"/>
      <c r="HR414" s="152"/>
      <c r="HS414" s="152"/>
      <c r="HT414" s="153"/>
      <c r="HU414" s="491" t="s">
        <v>105</v>
      </c>
      <c r="HV414" s="153"/>
      <c r="HW414" s="491" t="s">
        <v>106</v>
      </c>
      <c r="HX414" s="152"/>
      <c r="HY414" s="153"/>
      <c r="HZ414" s="490" t="s">
        <v>107</v>
      </c>
      <c r="IA414" s="492" t="s">
        <v>108</v>
      </c>
      <c r="IB414" s="153"/>
      <c r="IC414" s="493" t="s">
        <v>109</v>
      </c>
      <c r="ID414" s="494"/>
      <c r="IE414" s="489" t="s">
        <v>102</v>
      </c>
      <c r="IF414" s="490" t="s">
        <v>103</v>
      </c>
      <c r="IG414" s="491" t="s">
        <v>104</v>
      </c>
      <c r="IH414" s="152"/>
      <c r="II414" s="152"/>
      <c r="IJ414" s="152"/>
      <c r="IK414" s="153"/>
      <c r="IL414" s="491" t="s">
        <v>105</v>
      </c>
      <c r="IM414" s="153"/>
      <c r="IN414" s="491" t="s">
        <v>106</v>
      </c>
      <c r="IO414" s="152"/>
      <c r="IP414" s="153"/>
      <c r="IQ414" s="490" t="s">
        <v>107</v>
      </c>
      <c r="IR414" s="492" t="s">
        <v>108</v>
      </c>
      <c r="IS414" s="153"/>
      <c r="IT414" s="493" t="s">
        <v>109</v>
      </c>
      <c r="IU414" s="494"/>
      <c r="IV414" s="489" t="s">
        <v>102</v>
      </c>
      <c r="IW414" s="490" t="s">
        <v>103</v>
      </c>
      <c r="IX414" s="491" t="s">
        <v>104</v>
      </c>
      <c r="IY414" s="152"/>
      <c r="IZ414" s="152"/>
      <c r="JA414" s="152"/>
      <c r="JB414" s="153"/>
      <c r="JC414" s="491" t="s">
        <v>105</v>
      </c>
      <c r="JD414" s="153"/>
      <c r="JE414" s="491" t="s">
        <v>106</v>
      </c>
      <c r="JF414" s="152"/>
      <c r="JG414" s="153"/>
      <c r="JH414" s="490" t="s">
        <v>107</v>
      </c>
      <c r="JI414" s="492" t="s">
        <v>108</v>
      </c>
      <c r="JJ414" s="153"/>
      <c r="JK414" s="493" t="s">
        <v>109</v>
      </c>
      <c r="JL414" s="495"/>
      <c r="JM414" s="489" t="s">
        <v>102</v>
      </c>
      <c r="JN414" s="490" t="s">
        <v>103</v>
      </c>
      <c r="JO414" s="491" t="s">
        <v>104</v>
      </c>
      <c r="JP414" s="152"/>
      <c r="JQ414" s="152"/>
      <c r="JR414" s="152"/>
      <c r="JS414" s="153"/>
      <c r="JT414" s="491" t="s">
        <v>105</v>
      </c>
      <c r="JU414" s="153"/>
      <c r="JV414" s="491" t="s">
        <v>106</v>
      </c>
      <c r="JW414" s="152"/>
      <c r="JX414" s="153"/>
      <c r="JY414" s="490" t="s">
        <v>107</v>
      </c>
      <c r="JZ414" s="492" t="s">
        <v>108</v>
      </c>
      <c r="KA414" s="153"/>
      <c r="KB414" s="493" t="s">
        <v>109</v>
      </c>
      <c r="KC414" s="495"/>
      <c r="KD414" s="489" t="s">
        <v>102</v>
      </c>
      <c r="KE414" s="490" t="s">
        <v>103</v>
      </c>
      <c r="KF414" s="491" t="s">
        <v>104</v>
      </c>
      <c r="KG414" s="152"/>
      <c r="KH414" s="152"/>
      <c r="KI414" s="152"/>
      <c r="KJ414" s="153"/>
      <c r="KK414" s="491" t="s">
        <v>105</v>
      </c>
      <c r="KL414" s="153"/>
      <c r="KM414" s="491" t="s">
        <v>106</v>
      </c>
      <c r="KN414" s="152"/>
      <c r="KO414" s="153"/>
      <c r="KP414" s="490" t="s">
        <v>107</v>
      </c>
      <c r="KQ414" s="492" t="s">
        <v>108</v>
      </c>
      <c r="KR414" s="153"/>
      <c r="KS414" s="493" t="s">
        <v>109</v>
      </c>
      <c r="KT414" s="495"/>
      <c r="KU414" s="496"/>
    </row>
    <row r="415" ht="66.0" customHeight="1">
      <c r="A415" s="159"/>
      <c r="B415" s="40"/>
      <c r="C415" s="497" t="s">
        <v>110</v>
      </c>
      <c r="D415" s="497" t="s">
        <v>111</v>
      </c>
      <c r="E415" s="498" t="s">
        <v>112</v>
      </c>
      <c r="F415" s="497" t="s">
        <v>113</v>
      </c>
      <c r="G415" s="497" t="s">
        <v>114</v>
      </c>
      <c r="H415" s="499" t="s">
        <v>115</v>
      </c>
      <c r="I415" s="497" t="s">
        <v>116</v>
      </c>
      <c r="J415" s="499" t="s">
        <v>117</v>
      </c>
      <c r="K415" s="497" t="s">
        <v>118</v>
      </c>
      <c r="L415" s="497" t="s">
        <v>119</v>
      </c>
      <c r="M415" s="40"/>
      <c r="N415" s="499" t="s">
        <v>115</v>
      </c>
      <c r="O415" s="499" t="s">
        <v>120</v>
      </c>
      <c r="P415" s="163"/>
      <c r="Q415" s="494"/>
      <c r="R415" s="159"/>
      <c r="S415" s="40"/>
      <c r="T415" s="497" t="s">
        <v>110</v>
      </c>
      <c r="U415" s="497" t="s">
        <v>111</v>
      </c>
      <c r="V415" s="498" t="s">
        <v>112</v>
      </c>
      <c r="W415" s="497" t="s">
        <v>113</v>
      </c>
      <c r="X415" s="497" t="s">
        <v>114</v>
      </c>
      <c r="Y415" s="499" t="s">
        <v>115</v>
      </c>
      <c r="Z415" s="497" t="s">
        <v>116</v>
      </c>
      <c r="AA415" s="499" t="s">
        <v>117</v>
      </c>
      <c r="AB415" s="497" t="s">
        <v>118</v>
      </c>
      <c r="AC415" s="497" t="s">
        <v>119</v>
      </c>
      <c r="AD415" s="40"/>
      <c r="AE415" s="499" t="s">
        <v>115</v>
      </c>
      <c r="AF415" s="499" t="s">
        <v>120</v>
      </c>
      <c r="AG415" s="163"/>
      <c r="AH415" s="494"/>
      <c r="AI415" s="159"/>
      <c r="AJ415" s="40"/>
      <c r="AK415" s="497" t="s">
        <v>110</v>
      </c>
      <c r="AL415" s="497" t="s">
        <v>111</v>
      </c>
      <c r="AM415" s="498" t="s">
        <v>112</v>
      </c>
      <c r="AN415" s="497" t="s">
        <v>113</v>
      </c>
      <c r="AO415" s="497" t="s">
        <v>114</v>
      </c>
      <c r="AP415" s="499" t="s">
        <v>115</v>
      </c>
      <c r="AQ415" s="497" t="s">
        <v>116</v>
      </c>
      <c r="AR415" s="499" t="s">
        <v>117</v>
      </c>
      <c r="AS415" s="497" t="s">
        <v>118</v>
      </c>
      <c r="AT415" s="497" t="s">
        <v>119</v>
      </c>
      <c r="AU415" s="40"/>
      <c r="AV415" s="499" t="s">
        <v>115</v>
      </c>
      <c r="AW415" s="499" t="s">
        <v>120</v>
      </c>
      <c r="AX415" s="163"/>
      <c r="AY415" s="494"/>
      <c r="AZ415" s="159"/>
      <c r="BA415" s="40"/>
      <c r="BB415" s="497" t="s">
        <v>110</v>
      </c>
      <c r="BC415" s="497" t="s">
        <v>111</v>
      </c>
      <c r="BD415" s="498" t="s">
        <v>112</v>
      </c>
      <c r="BE415" s="497" t="s">
        <v>113</v>
      </c>
      <c r="BF415" s="497" t="s">
        <v>114</v>
      </c>
      <c r="BG415" s="499" t="s">
        <v>115</v>
      </c>
      <c r="BH415" s="497" t="s">
        <v>116</v>
      </c>
      <c r="BI415" s="499" t="s">
        <v>117</v>
      </c>
      <c r="BJ415" s="497" t="s">
        <v>118</v>
      </c>
      <c r="BK415" s="497" t="s">
        <v>119</v>
      </c>
      <c r="BL415" s="40"/>
      <c r="BM415" s="499" t="s">
        <v>115</v>
      </c>
      <c r="BN415" s="499" t="s">
        <v>120</v>
      </c>
      <c r="BO415" s="163"/>
      <c r="BP415" s="494"/>
      <c r="BQ415" s="159"/>
      <c r="BR415" s="40"/>
      <c r="BS415" s="497" t="s">
        <v>110</v>
      </c>
      <c r="BT415" s="497" t="s">
        <v>111</v>
      </c>
      <c r="BU415" s="498" t="s">
        <v>112</v>
      </c>
      <c r="BV415" s="497" t="s">
        <v>113</v>
      </c>
      <c r="BW415" s="497" t="s">
        <v>114</v>
      </c>
      <c r="BX415" s="499" t="s">
        <v>115</v>
      </c>
      <c r="BY415" s="497" t="s">
        <v>116</v>
      </c>
      <c r="BZ415" s="499" t="s">
        <v>117</v>
      </c>
      <c r="CA415" s="497" t="s">
        <v>118</v>
      </c>
      <c r="CB415" s="497" t="s">
        <v>119</v>
      </c>
      <c r="CC415" s="40"/>
      <c r="CD415" s="499" t="s">
        <v>115</v>
      </c>
      <c r="CE415" s="499" t="s">
        <v>120</v>
      </c>
      <c r="CF415" s="163"/>
      <c r="CG415" s="494"/>
      <c r="CH415" s="159"/>
      <c r="CI415" s="40"/>
      <c r="CJ415" s="497" t="s">
        <v>110</v>
      </c>
      <c r="CK415" s="497" t="s">
        <v>111</v>
      </c>
      <c r="CL415" s="498" t="s">
        <v>112</v>
      </c>
      <c r="CM415" s="497" t="s">
        <v>113</v>
      </c>
      <c r="CN415" s="497" t="s">
        <v>114</v>
      </c>
      <c r="CO415" s="499" t="s">
        <v>115</v>
      </c>
      <c r="CP415" s="497" t="s">
        <v>116</v>
      </c>
      <c r="CQ415" s="499" t="s">
        <v>117</v>
      </c>
      <c r="CR415" s="497" t="s">
        <v>118</v>
      </c>
      <c r="CS415" s="497" t="s">
        <v>119</v>
      </c>
      <c r="CT415" s="40"/>
      <c r="CU415" s="499" t="s">
        <v>115</v>
      </c>
      <c r="CV415" s="499" t="s">
        <v>120</v>
      </c>
      <c r="CW415" s="163"/>
      <c r="CX415" s="494"/>
      <c r="CY415" s="159"/>
      <c r="CZ415" s="40"/>
      <c r="DA415" s="497" t="s">
        <v>110</v>
      </c>
      <c r="DB415" s="497" t="s">
        <v>111</v>
      </c>
      <c r="DC415" s="498" t="s">
        <v>112</v>
      </c>
      <c r="DD415" s="497" t="s">
        <v>113</v>
      </c>
      <c r="DE415" s="497" t="s">
        <v>114</v>
      </c>
      <c r="DF415" s="499" t="s">
        <v>115</v>
      </c>
      <c r="DG415" s="497" t="s">
        <v>116</v>
      </c>
      <c r="DH415" s="499" t="s">
        <v>117</v>
      </c>
      <c r="DI415" s="497" t="s">
        <v>118</v>
      </c>
      <c r="DJ415" s="497" t="s">
        <v>119</v>
      </c>
      <c r="DK415" s="40"/>
      <c r="DL415" s="499" t="s">
        <v>115</v>
      </c>
      <c r="DM415" s="499" t="s">
        <v>120</v>
      </c>
      <c r="DN415" s="163"/>
      <c r="DO415" s="494"/>
      <c r="DP415" s="159"/>
      <c r="DQ415" s="40"/>
      <c r="DR415" s="497" t="s">
        <v>110</v>
      </c>
      <c r="DS415" s="497" t="s">
        <v>111</v>
      </c>
      <c r="DT415" s="498" t="s">
        <v>112</v>
      </c>
      <c r="DU415" s="497" t="s">
        <v>113</v>
      </c>
      <c r="DV415" s="497" t="s">
        <v>114</v>
      </c>
      <c r="DW415" s="499" t="s">
        <v>115</v>
      </c>
      <c r="DX415" s="497" t="s">
        <v>116</v>
      </c>
      <c r="DY415" s="499" t="s">
        <v>117</v>
      </c>
      <c r="DZ415" s="497" t="s">
        <v>118</v>
      </c>
      <c r="EA415" s="497" t="s">
        <v>119</v>
      </c>
      <c r="EB415" s="40"/>
      <c r="EC415" s="499" t="s">
        <v>115</v>
      </c>
      <c r="ED415" s="499" t="s">
        <v>120</v>
      </c>
      <c r="EE415" s="163"/>
      <c r="EF415" s="494"/>
      <c r="EG415" s="159"/>
      <c r="EH415" s="40"/>
      <c r="EI415" s="497" t="s">
        <v>110</v>
      </c>
      <c r="EJ415" s="497" t="s">
        <v>111</v>
      </c>
      <c r="EK415" s="498" t="s">
        <v>112</v>
      </c>
      <c r="EL415" s="497" t="s">
        <v>113</v>
      </c>
      <c r="EM415" s="497" t="s">
        <v>114</v>
      </c>
      <c r="EN415" s="499" t="s">
        <v>115</v>
      </c>
      <c r="EO415" s="497" t="s">
        <v>116</v>
      </c>
      <c r="EP415" s="499" t="s">
        <v>117</v>
      </c>
      <c r="EQ415" s="497" t="s">
        <v>118</v>
      </c>
      <c r="ER415" s="497" t="s">
        <v>119</v>
      </c>
      <c r="ES415" s="40"/>
      <c r="ET415" s="499" t="s">
        <v>115</v>
      </c>
      <c r="EU415" s="499" t="s">
        <v>120</v>
      </c>
      <c r="EV415" s="163"/>
      <c r="EW415" s="494"/>
      <c r="EX415" s="159"/>
      <c r="EY415" s="40"/>
      <c r="EZ415" s="497" t="s">
        <v>110</v>
      </c>
      <c r="FA415" s="497" t="s">
        <v>111</v>
      </c>
      <c r="FB415" s="498" t="s">
        <v>112</v>
      </c>
      <c r="FC415" s="497" t="s">
        <v>113</v>
      </c>
      <c r="FD415" s="497" t="s">
        <v>114</v>
      </c>
      <c r="FE415" s="499" t="s">
        <v>115</v>
      </c>
      <c r="FF415" s="497" t="s">
        <v>116</v>
      </c>
      <c r="FG415" s="499" t="s">
        <v>117</v>
      </c>
      <c r="FH415" s="497" t="s">
        <v>118</v>
      </c>
      <c r="FI415" s="497" t="s">
        <v>119</v>
      </c>
      <c r="FJ415" s="40"/>
      <c r="FK415" s="499" t="s">
        <v>115</v>
      </c>
      <c r="FL415" s="499" t="s">
        <v>120</v>
      </c>
      <c r="FM415" s="163"/>
      <c r="FN415" s="494"/>
      <c r="FO415" s="159"/>
      <c r="FP415" s="40"/>
      <c r="FQ415" s="497" t="s">
        <v>110</v>
      </c>
      <c r="FR415" s="497" t="s">
        <v>111</v>
      </c>
      <c r="FS415" s="498" t="s">
        <v>112</v>
      </c>
      <c r="FT415" s="497" t="s">
        <v>113</v>
      </c>
      <c r="FU415" s="497" t="s">
        <v>114</v>
      </c>
      <c r="FV415" s="499" t="s">
        <v>115</v>
      </c>
      <c r="FW415" s="497" t="s">
        <v>116</v>
      </c>
      <c r="FX415" s="499" t="s">
        <v>117</v>
      </c>
      <c r="FY415" s="497" t="s">
        <v>118</v>
      </c>
      <c r="FZ415" s="497" t="s">
        <v>119</v>
      </c>
      <c r="GA415" s="40"/>
      <c r="GB415" s="499" t="s">
        <v>115</v>
      </c>
      <c r="GC415" s="499" t="s">
        <v>120</v>
      </c>
      <c r="GD415" s="163"/>
      <c r="GE415" s="494"/>
      <c r="GF415" s="159"/>
      <c r="GG415" s="40"/>
      <c r="GH415" s="497" t="s">
        <v>110</v>
      </c>
      <c r="GI415" s="497" t="s">
        <v>111</v>
      </c>
      <c r="GJ415" s="498" t="s">
        <v>112</v>
      </c>
      <c r="GK415" s="497" t="s">
        <v>113</v>
      </c>
      <c r="GL415" s="497" t="s">
        <v>114</v>
      </c>
      <c r="GM415" s="499" t="s">
        <v>115</v>
      </c>
      <c r="GN415" s="497" t="s">
        <v>116</v>
      </c>
      <c r="GO415" s="499" t="s">
        <v>117</v>
      </c>
      <c r="GP415" s="497" t="s">
        <v>118</v>
      </c>
      <c r="GQ415" s="497" t="s">
        <v>119</v>
      </c>
      <c r="GR415" s="40"/>
      <c r="GS415" s="499" t="s">
        <v>115</v>
      </c>
      <c r="GT415" s="499" t="s">
        <v>120</v>
      </c>
      <c r="GU415" s="163"/>
      <c r="GV415" s="494"/>
      <c r="GW415" s="159"/>
      <c r="GX415" s="40"/>
      <c r="GY415" s="497" t="s">
        <v>110</v>
      </c>
      <c r="GZ415" s="497" t="s">
        <v>111</v>
      </c>
      <c r="HA415" s="498" t="s">
        <v>112</v>
      </c>
      <c r="HB415" s="497" t="s">
        <v>113</v>
      </c>
      <c r="HC415" s="497" t="s">
        <v>114</v>
      </c>
      <c r="HD415" s="499" t="s">
        <v>115</v>
      </c>
      <c r="HE415" s="497" t="s">
        <v>116</v>
      </c>
      <c r="HF415" s="499" t="s">
        <v>117</v>
      </c>
      <c r="HG415" s="497" t="s">
        <v>118</v>
      </c>
      <c r="HH415" s="497" t="s">
        <v>119</v>
      </c>
      <c r="HI415" s="40"/>
      <c r="HJ415" s="499" t="s">
        <v>115</v>
      </c>
      <c r="HK415" s="499" t="s">
        <v>120</v>
      </c>
      <c r="HL415" s="163"/>
      <c r="HM415" s="494"/>
      <c r="HN415" s="159"/>
      <c r="HO415" s="40"/>
      <c r="HP415" s="497" t="s">
        <v>110</v>
      </c>
      <c r="HQ415" s="497" t="s">
        <v>111</v>
      </c>
      <c r="HR415" s="498" t="s">
        <v>112</v>
      </c>
      <c r="HS415" s="497" t="s">
        <v>113</v>
      </c>
      <c r="HT415" s="497" t="s">
        <v>114</v>
      </c>
      <c r="HU415" s="499" t="s">
        <v>115</v>
      </c>
      <c r="HV415" s="497" t="s">
        <v>116</v>
      </c>
      <c r="HW415" s="499" t="s">
        <v>117</v>
      </c>
      <c r="HX415" s="497" t="s">
        <v>118</v>
      </c>
      <c r="HY415" s="497" t="s">
        <v>119</v>
      </c>
      <c r="HZ415" s="40"/>
      <c r="IA415" s="499" t="s">
        <v>115</v>
      </c>
      <c r="IB415" s="499" t="s">
        <v>120</v>
      </c>
      <c r="IC415" s="163"/>
      <c r="ID415" s="494"/>
      <c r="IE415" s="159"/>
      <c r="IF415" s="40"/>
      <c r="IG415" s="497" t="s">
        <v>110</v>
      </c>
      <c r="IH415" s="497" t="s">
        <v>111</v>
      </c>
      <c r="II415" s="498" t="s">
        <v>112</v>
      </c>
      <c r="IJ415" s="497" t="s">
        <v>113</v>
      </c>
      <c r="IK415" s="497" t="s">
        <v>114</v>
      </c>
      <c r="IL415" s="499" t="s">
        <v>115</v>
      </c>
      <c r="IM415" s="497" t="s">
        <v>116</v>
      </c>
      <c r="IN415" s="499" t="s">
        <v>117</v>
      </c>
      <c r="IO415" s="497" t="s">
        <v>118</v>
      </c>
      <c r="IP415" s="497" t="s">
        <v>119</v>
      </c>
      <c r="IQ415" s="40"/>
      <c r="IR415" s="499" t="s">
        <v>115</v>
      </c>
      <c r="IS415" s="499" t="s">
        <v>120</v>
      </c>
      <c r="IT415" s="163"/>
      <c r="IU415" s="494"/>
      <c r="IV415" s="159"/>
      <c r="IW415" s="40"/>
      <c r="IX415" s="497" t="s">
        <v>110</v>
      </c>
      <c r="IY415" s="497" t="s">
        <v>111</v>
      </c>
      <c r="IZ415" s="498" t="s">
        <v>112</v>
      </c>
      <c r="JA415" s="497" t="s">
        <v>113</v>
      </c>
      <c r="JB415" s="497" t="s">
        <v>114</v>
      </c>
      <c r="JC415" s="499" t="s">
        <v>115</v>
      </c>
      <c r="JD415" s="497" t="s">
        <v>116</v>
      </c>
      <c r="JE415" s="499" t="s">
        <v>117</v>
      </c>
      <c r="JF415" s="497" t="s">
        <v>118</v>
      </c>
      <c r="JG415" s="497" t="s">
        <v>119</v>
      </c>
      <c r="JH415" s="40"/>
      <c r="JI415" s="499" t="s">
        <v>115</v>
      </c>
      <c r="JJ415" s="499" t="s">
        <v>120</v>
      </c>
      <c r="JK415" s="163"/>
      <c r="JL415" s="495"/>
      <c r="JM415" s="159"/>
      <c r="JN415" s="40"/>
      <c r="JO415" s="497" t="s">
        <v>110</v>
      </c>
      <c r="JP415" s="497" t="s">
        <v>111</v>
      </c>
      <c r="JQ415" s="498" t="s">
        <v>112</v>
      </c>
      <c r="JR415" s="497" t="s">
        <v>113</v>
      </c>
      <c r="JS415" s="497" t="s">
        <v>114</v>
      </c>
      <c r="JT415" s="499" t="s">
        <v>115</v>
      </c>
      <c r="JU415" s="497" t="s">
        <v>116</v>
      </c>
      <c r="JV415" s="499" t="s">
        <v>117</v>
      </c>
      <c r="JW415" s="497" t="s">
        <v>118</v>
      </c>
      <c r="JX415" s="497" t="s">
        <v>119</v>
      </c>
      <c r="JY415" s="40"/>
      <c r="JZ415" s="499" t="s">
        <v>115</v>
      </c>
      <c r="KA415" s="499" t="s">
        <v>120</v>
      </c>
      <c r="KB415" s="163"/>
      <c r="KC415" s="495"/>
      <c r="KD415" s="159"/>
      <c r="KE415" s="40"/>
      <c r="KF415" s="497" t="s">
        <v>110</v>
      </c>
      <c r="KG415" s="497" t="s">
        <v>111</v>
      </c>
      <c r="KH415" s="498" t="s">
        <v>112</v>
      </c>
      <c r="KI415" s="497" t="s">
        <v>113</v>
      </c>
      <c r="KJ415" s="497" t="s">
        <v>114</v>
      </c>
      <c r="KK415" s="499" t="s">
        <v>115</v>
      </c>
      <c r="KL415" s="497" t="s">
        <v>116</v>
      </c>
      <c r="KM415" s="499" t="s">
        <v>117</v>
      </c>
      <c r="KN415" s="497" t="s">
        <v>118</v>
      </c>
      <c r="KO415" s="497" t="s">
        <v>119</v>
      </c>
      <c r="KP415" s="40"/>
      <c r="KQ415" s="499" t="s">
        <v>115</v>
      </c>
      <c r="KR415" s="499" t="s">
        <v>120</v>
      </c>
      <c r="KS415" s="163"/>
      <c r="KT415" s="495"/>
      <c r="KU415" s="496"/>
    </row>
    <row r="416" ht="15.75" customHeight="1">
      <c r="A416" s="500">
        <v>-1.0</v>
      </c>
      <c r="B416" s="501">
        <v>-2.0</v>
      </c>
      <c r="C416" s="501">
        <v>-3.0</v>
      </c>
      <c r="D416" s="501">
        <v>-4.0</v>
      </c>
      <c r="E416" s="501">
        <v>-5.0</v>
      </c>
      <c r="F416" s="501">
        <v>-6.0</v>
      </c>
      <c r="G416" s="501">
        <v>-7.0</v>
      </c>
      <c r="H416" s="501">
        <v>-8.0</v>
      </c>
      <c r="I416" s="501">
        <v>-9.0</v>
      </c>
      <c r="J416" s="501">
        <v>-10.0</v>
      </c>
      <c r="K416" s="501">
        <v>-11.0</v>
      </c>
      <c r="L416" s="501">
        <v>-12.0</v>
      </c>
      <c r="M416" s="501">
        <v>-13.0</v>
      </c>
      <c r="N416" s="501">
        <v>-14.0</v>
      </c>
      <c r="O416" s="501">
        <v>-15.0</v>
      </c>
      <c r="P416" s="502">
        <v>-16.0</v>
      </c>
      <c r="Q416" s="503"/>
      <c r="R416" s="500">
        <v>-1.0</v>
      </c>
      <c r="S416" s="501">
        <v>-2.0</v>
      </c>
      <c r="T416" s="501">
        <v>-3.0</v>
      </c>
      <c r="U416" s="501">
        <v>-4.0</v>
      </c>
      <c r="V416" s="501">
        <v>-5.0</v>
      </c>
      <c r="W416" s="501">
        <v>-6.0</v>
      </c>
      <c r="X416" s="501">
        <v>-7.0</v>
      </c>
      <c r="Y416" s="501">
        <v>-8.0</v>
      </c>
      <c r="Z416" s="501">
        <v>-9.0</v>
      </c>
      <c r="AA416" s="501">
        <v>-10.0</v>
      </c>
      <c r="AB416" s="501">
        <v>-11.0</v>
      </c>
      <c r="AC416" s="501">
        <v>-12.0</v>
      </c>
      <c r="AD416" s="501">
        <v>-13.0</v>
      </c>
      <c r="AE416" s="501">
        <v>-14.0</v>
      </c>
      <c r="AF416" s="501">
        <v>-15.0</v>
      </c>
      <c r="AG416" s="502">
        <v>-16.0</v>
      </c>
      <c r="AH416" s="503"/>
      <c r="AI416" s="500">
        <v>-1.0</v>
      </c>
      <c r="AJ416" s="501">
        <v>-2.0</v>
      </c>
      <c r="AK416" s="501">
        <v>-3.0</v>
      </c>
      <c r="AL416" s="501">
        <v>-4.0</v>
      </c>
      <c r="AM416" s="501">
        <v>-5.0</v>
      </c>
      <c r="AN416" s="501">
        <v>-6.0</v>
      </c>
      <c r="AO416" s="501">
        <v>-7.0</v>
      </c>
      <c r="AP416" s="501">
        <v>-8.0</v>
      </c>
      <c r="AQ416" s="501">
        <v>-9.0</v>
      </c>
      <c r="AR416" s="501">
        <v>-10.0</v>
      </c>
      <c r="AS416" s="501">
        <v>-11.0</v>
      </c>
      <c r="AT416" s="501">
        <v>-12.0</v>
      </c>
      <c r="AU416" s="501">
        <v>-13.0</v>
      </c>
      <c r="AV416" s="501">
        <v>-14.0</v>
      </c>
      <c r="AW416" s="501">
        <v>-15.0</v>
      </c>
      <c r="AX416" s="502">
        <v>-16.0</v>
      </c>
      <c r="AY416" s="503"/>
      <c r="AZ416" s="500">
        <v>-1.0</v>
      </c>
      <c r="BA416" s="501">
        <v>-2.0</v>
      </c>
      <c r="BB416" s="501">
        <v>-3.0</v>
      </c>
      <c r="BC416" s="501">
        <v>-4.0</v>
      </c>
      <c r="BD416" s="501">
        <v>-5.0</v>
      </c>
      <c r="BE416" s="501">
        <v>-6.0</v>
      </c>
      <c r="BF416" s="501">
        <v>-7.0</v>
      </c>
      <c r="BG416" s="501">
        <v>-8.0</v>
      </c>
      <c r="BH416" s="501">
        <v>-9.0</v>
      </c>
      <c r="BI416" s="501">
        <v>-10.0</v>
      </c>
      <c r="BJ416" s="501">
        <v>-11.0</v>
      </c>
      <c r="BK416" s="501">
        <v>-12.0</v>
      </c>
      <c r="BL416" s="501">
        <v>-13.0</v>
      </c>
      <c r="BM416" s="501">
        <v>-14.0</v>
      </c>
      <c r="BN416" s="501">
        <v>-15.0</v>
      </c>
      <c r="BO416" s="502">
        <v>-16.0</v>
      </c>
      <c r="BP416" s="503"/>
      <c r="BQ416" s="500">
        <v>-1.0</v>
      </c>
      <c r="BR416" s="501">
        <v>-2.0</v>
      </c>
      <c r="BS416" s="501">
        <v>-3.0</v>
      </c>
      <c r="BT416" s="501">
        <v>-4.0</v>
      </c>
      <c r="BU416" s="501">
        <v>-5.0</v>
      </c>
      <c r="BV416" s="501">
        <v>-6.0</v>
      </c>
      <c r="BW416" s="501">
        <v>-7.0</v>
      </c>
      <c r="BX416" s="501">
        <v>-8.0</v>
      </c>
      <c r="BY416" s="501">
        <v>-9.0</v>
      </c>
      <c r="BZ416" s="501">
        <v>-10.0</v>
      </c>
      <c r="CA416" s="501">
        <v>-11.0</v>
      </c>
      <c r="CB416" s="501">
        <v>-12.0</v>
      </c>
      <c r="CC416" s="501">
        <v>-13.0</v>
      </c>
      <c r="CD416" s="501">
        <v>-14.0</v>
      </c>
      <c r="CE416" s="501">
        <v>-15.0</v>
      </c>
      <c r="CF416" s="502">
        <v>-16.0</v>
      </c>
      <c r="CG416" s="503"/>
      <c r="CH416" s="500">
        <v>-1.0</v>
      </c>
      <c r="CI416" s="501">
        <v>-2.0</v>
      </c>
      <c r="CJ416" s="501">
        <v>-3.0</v>
      </c>
      <c r="CK416" s="501">
        <v>-4.0</v>
      </c>
      <c r="CL416" s="501">
        <v>-5.0</v>
      </c>
      <c r="CM416" s="501">
        <v>-6.0</v>
      </c>
      <c r="CN416" s="501">
        <v>-7.0</v>
      </c>
      <c r="CO416" s="501">
        <v>-8.0</v>
      </c>
      <c r="CP416" s="501">
        <v>-9.0</v>
      </c>
      <c r="CQ416" s="501">
        <v>-10.0</v>
      </c>
      <c r="CR416" s="501">
        <v>-11.0</v>
      </c>
      <c r="CS416" s="501">
        <v>-12.0</v>
      </c>
      <c r="CT416" s="501">
        <v>-13.0</v>
      </c>
      <c r="CU416" s="501">
        <v>-14.0</v>
      </c>
      <c r="CV416" s="501">
        <v>-15.0</v>
      </c>
      <c r="CW416" s="502">
        <v>-16.0</v>
      </c>
      <c r="CX416" s="503"/>
      <c r="CY416" s="500">
        <v>-1.0</v>
      </c>
      <c r="CZ416" s="501">
        <v>-2.0</v>
      </c>
      <c r="DA416" s="501">
        <v>-3.0</v>
      </c>
      <c r="DB416" s="501">
        <v>-4.0</v>
      </c>
      <c r="DC416" s="501">
        <v>-5.0</v>
      </c>
      <c r="DD416" s="501">
        <v>-6.0</v>
      </c>
      <c r="DE416" s="501">
        <v>-7.0</v>
      </c>
      <c r="DF416" s="501">
        <v>-8.0</v>
      </c>
      <c r="DG416" s="501">
        <v>-9.0</v>
      </c>
      <c r="DH416" s="501">
        <v>-10.0</v>
      </c>
      <c r="DI416" s="501">
        <v>-11.0</v>
      </c>
      <c r="DJ416" s="501">
        <v>-12.0</v>
      </c>
      <c r="DK416" s="501">
        <v>-13.0</v>
      </c>
      <c r="DL416" s="501">
        <v>-14.0</v>
      </c>
      <c r="DM416" s="501">
        <v>-15.0</v>
      </c>
      <c r="DN416" s="502">
        <v>-16.0</v>
      </c>
      <c r="DO416" s="503"/>
      <c r="DP416" s="500">
        <v>-1.0</v>
      </c>
      <c r="DQ416" s="501">
        <v>-2.0</v>
      </c>
      <c r="DR416" s="501">
        <v>-3.0</v>
      </c>
      <c r="DS416" s="501">
        <v>-4.0</v>
      </c>
      <c r="DT416" s="501">
        <v>-5.0</v>
      </c>
      <c r="DU416" s="501">
        <v>-6.0</v>
      </c>
      <c r="DV416" s="501">
        <v>-7.0</v>
      </c>
      <c r="DW416" s="501">
        <v>-8.0</v>
      </c>
      <c r="DX416" s="501">
        <v>-9.0</v>
      </c>
      <c r="DY416" s="501">
        <v>-10.0</v>
      </c>
      <c r="DZ416" s="501">
        <v>-11.0</v>
      </c>
      <c r="EA416" s="501">
        <v>-12.0</v>
      </c>
      <c r="EB416" s="501">
        <v>-13.0</v>
      </c>
      <c r="EC416" s="501">
        <v>-14.0</v>
      </c>
      <c r="ED416" s="501">
        <v>-15.0</v>
      </c>
      <c r="EE416" s="502">
        <v>-16.0</v>
      </c>
      <c r="EF416" s="503"/>
      <c r="EG416" s="500">
        <v>-1.0</v>
      </c>
      <c r="EH416" s="501">
        <v>-2.0</v>
      </c>
      <c r="EI416" s="501">
        <v>-3.0</v>
      </c>
      <c r="EJ416" s="501">
        <v>-4.0</v>
      </c>
      <c r="EK416" s="501">
        <v>-5.0</v>
      </c>
      <c r="EL416" s="501">
        <v>-6.0</v>
      </c>
      <c r="EM416" s="501">
        <v>-7.0</v>
      </c>
      <c r="EN416" s="501">
        <v>-8.0</v>
      </c>
      <c r="EO416" s="501">
        <v>-9.0</v>
      </c>
      <c r="EP416" s="501">
        <v>-10.0</v>
      </c>
      <c r="EQ416" s="501">
        <v>-11.0</v>
      </c>
      <c r="ER416" s="501">
        <v>-12.0</v>
      </c>
      <c r="ES416" s="501">
        <v>-13.0</v>
      </c>
      <c r="ET416" s="501">
        <v>-14.0</v>
      </c>
      <c r="EU416" s="501">
        <v>-15.0</v>
      </c>
      <c r="EV416" s="502">
        <v>-16.0</v>
      </c>
      <c r="EW416" s="503"/>
      <c r="EX416" s="500">
        <v>-1.0</v>
      </c>
      <c r="EY416" s="501">
        <v>-2.0</v>
      </c>
      <c r="EZ416" s="501">
        <v>-3.0</v>
      </c>
      <c r="FA416" s="501">
        <v>-4.0</v>
      </c>
      <c r="FB416" s="501">
        <v>-5.0</v>
      </c>
      <c r="FC416" s="501">
        <v>-6.0</v>
      </c>
      <c r="FD416" s="501">
        <v>-7.0</v>
      </c>
      <c r="FE416" s="501">
        <v>-8.0</v>
      </c>
      <c r="FF416" s="501">
        <v>-9.0</v>
      </c>
      <c r="FG416" s="501">
        <v>-10.0</v>
      </c>
      <c r="FH416" s="501">
        <v>-11.0</v>
      </c>
      <c r="FI416" s="501">
        <v>-12.0</v>
      </c>
      <c r="FJ416" s="501">
        <v>-13.0</v>
      </c>
      <c r="FK416" s="501">
        <v>-14.0</v>
      </c>
      <c r="FL416" s="501">
        <v>-15.0</v>
      </c>
      <c r="FM416" s="502">
        <v>-16.0</v>
      </c>
      <c r="FN416" s="503"/>
      <c r="FO416" s="500">
        <v>-1.0</v>
      </c>
      <c r="FP416" s="501">
        <v>-2.0</v>
      </c>
      <c r="FQ416" s="501">
        <v>-3.0</v>
      </c>
      <c r="FR416" s="501">
        <v>-4.0</v>
      </c>
      <c r="FS416" s="501">
        <v>-5.0</v>
      </c>
      <c r="FT416" s="501">
        <v>-6.0</v>
      </c>
      <c r="FU416" s="501">
        <v>-7.0</v>
      </c>
      <c r="FV416" s="501">
        <v>-8.0</v>
      </c>
      <c r="FW416" s="501">
        <v>-9.0</v>
      </c>
      <c r="FX416" s="501">
        <v>-10.0</v>
      </c>
      <c r="FY416" s="501">
        <v>-11.0</v>
      </c>
      <c r="FZ416" s="501">
        <v>-12.0</v>
      </c>
      <c r="GA416" s="501">
        <v>-13.0</v>
      </c>
      <c r="GB416" s="501">
        <v>-14.0</v>
      </c>
      <c r="GC416" s="501">
        <v>-15.0</v>
      </c>
      <c r="GD416" s="502">
        <v>-16.0</v>
      </c>
      <c r="GE416" s="503"/>
      <c r="GF416" s="500">
        <v>-1.0</v>
      </c>
      <c r="GG416" s="501">
        <v>-2.0</v>
      </c>
      <c r="GH416" s="501">
        <v>-3.0</v>
      </c>
      <c r="GI416" s="501">
        <v>-4.0</v>
      </c>
      <c r="GJ416" s="501">
        <v>-5.0</v>
      </c>
      <c r="GK416" s="501">
        <v>-6.0</v>
      </c>
      <c r="GL416" s="501">
        <v>-7.0</v>
      </c>
      <c r="GM416" s="501">
        <v>-8.0</v>
      </c>
      <c r="GN416" s="501">
        <v>-9.0</v>
      </c>
      <c r="GO416" s="501">
        <v>-10.0</v>
      </c>
      <c r="GP416" s="501">
        <v>-11.0</v>
      </c>
      <c r="GQ416" s="501">
        <v>-12.0</v>
      </c>
      <c r="GR416" s="501">
        <v>-13.0</v>
      </c>
      <c r="GS416" s="501">
        <v>-14.0</v>
      </c>
      <c r="GT416" s="501">
        <v>-15.0</v>
      </c>
      <c r="GU416" s="502">
        <v>-16.0</v>
      </c>
      <c r="GV416" s="503"/>
      <c r="GW416" s="500">
        <v>-1.0</v>
      </c>
      <c r="GX416" s="501">
        <v>-2.0</v>
      </c>
      <c r="GY416" s="501">
        <v>-3.0</v>
      </c>
      <c r="GZ416" s="501">
        <v>-4.0</v>
      </c>
      <c r="HA416" s="501">
        <v>-5.0</v>
      </c>
      <c r="HB416" s="501">
        <v>-6.0</v>
      </c>
      <c r="HC416" s="501">
        <v>-7.0</v>
      </c>
      <c r="HD416" s="501">
        <v>-8.0</v>
      </c>
      <c r="HE416" s="501">
        <v>-9.0</v>
      </c>
      <c r="HF416" s="501">
        <v>-10.0</v>
      </c>
      <c r="HG416" s="501">
        <v>-11.0</v>
      </c>
      <c r="HH416" s="501">
        <v>-12.0</v>
      </c>
      <c r="HI416" s="501">
        <v>-13.0</v>
      </c>
      <c r="HJ416" s="501">
        <v>-14.0</v>
      </c>
      <c r="HK416" s="501">
        <v>-15.0</v>
      </c>
      <c r="HL416" s="502">
        <v>-16.0</v>
      </c>
      <c r="HM416" s="503"/>
      <c r="HN416" s="500">
        <v>-1.0</v>
      </c>
      <c r="HO416" s="501">
        <v>-2.0</v>
      </c>
      <c r="HP416" s="501">
        <v>-3.0</v>
      </c>
      <c r="HQ416" s="501">
        <v>-4.0</v>
      </c>
      <c r="HR416" s="501">
        <v>-5.0</v>
      </c>
      <c r="HS416" s="501">
        <v>-6.0</v>
      </c>
      <c r="HT416" s="501">
        <v>-7.0</v>
      </c>
      <c r="HU416" s="501">
        <v>-8.0</v>
      </c>
      <c r="HV416" s="501">
        <v>-9.0</v>
      </c>
      <c r="HW416" s="501">
        <v>-10.0</v>
      </c>
      <c r="HX416" s="501">
        <v>-11.0</v>
      </c>
      <c r="HY416" s="501">
        <v>-12.0</v>
      </c>
      <c r="HZ416" s="501">
        <v>-13.0</v>
      </c>
      <c r="IA416" s="501">
        <v>-14.0</v>
      </c>
      <c r="IB416" s="501">
        <v>-15.0</v>
      </c>
      <c r="IC416" s="502">
        <v>-16.0</v>
      </c>
      <c r="ID416" s="503"/>
      <c r="IE416" s="500">
        <v>-1.0</v>
      </c>
      <c r="IF416" s="501">
        <v>-2.0</v>
      </c>
      <c r="IG416" s="501">
        <v>-3.0</v>
      </c>
      <c r="IH416" s="501">
        <v>-4.0</v>
      </c>
      <c r="II416" s="501">
        <v>-5.0</v>
      </c>
      <c r="IJ416" s="501">
        <v>-6.0</v>
      </c>
      <c r="IK416" s="501">
        <v>-7.0</v>
      </c>
      <c r="IL416" s="501">
        <v>-8.0</v>
      </c>
      <c r="IM416" s="501">
        <v>-9.0</v>
      </c>
      <c r="IN416" s="501">
        <v>-10.0</v>
      </c>
      <c r="IO416" s="501">
        <v>-11.0</v>
      </c>
      <c r="IP416" s="501">
        <v>-12.0</v>
      </c>
      <c r="IQ416" s="501">
        <v>-13.0</v>
      </c>
      <c r="IR416" s="501">
        <v>-14.0</v>
      </c>
      <c r="IS416" s="501">
        <v>-15.0</v>
      </c>
      <c r="IT416" s="502">
        <v>-16.0</v>
      </c>
      <c r="IU416" s="503"/>
      <c r="IV416" s="500">
        <v>-1.0</v>
      </c>
      <c r="IW416" s="501">
        <v>-2.0</v>
      </c>
      <c r="IX416" s="501">
        <v>-3.0</v>
      </c>
      <c r="IY416" s="501">
        <v>-4.0</v>
      </c>
      <c r="IZ416" s="501">
        <v>-5.0</v>
      </c>
      <c r="JA416" s="501">
        <v>-6.0</v>
      </c>
      <c r="JB416" s="501">
        <v>-7.0</v>
      </c>
      <c r="JC416" s="501">
        <v>-8.0</v>
      </c>
      <c r="JD416" s="501">
        <v>-9.0</v>
      </c>
      <c r="JE416" s="501">
        <v>-10.0</v>
      </c>
      <c r="JF416" s="501">
        <v>-11.0</v>
      </c>
      <c r="JG416" s="501">
        <v>-12.0</v>
      </c>
      <c r="JH416" s="501">
        <v>-13.0</v>
      </c>
      <c r="JI416" s="501">
        <v>-14.0</v>
      </c>
      <c r="JJ416" s="501">
        <v>-15.0</v>
      </c>
      <c r="JK416" s="502">
        <v>-16.0</v>
      </c>
      <c r="JL416" s="503"/>
      <c r="JM416" s="500">
        <v>-1.0</v>
      </c>
      <c r="JN416" s="501">
        <v>-2.0</v>
      </c>
      <c r="JO416" s="501">
        <v>-3.0</v>
      </c>
      <c r="JP416" s="501">
        <v>-4.0</v>
      </c>
      <c r="JQ416" s="501">
        <v>-5.0</v>
      </c>
      <c r="JR416" s="501">
        <v>-6.0</v>
      </c>
      <c r="JS416" s="501">
        <v>-7.0</v>
      </c>
      <c r="JT416" s="501">
        <v>-8.0</v>
      </c>
      <c r="JU416" s="501">
        <v>-9.0</v>
      </c>
      <c r="JV416" s="501">
        <v>-10.0</v>
      </c>
      <c r="JW416" s="501">
        <v>-11.0</v>
      </c>
      <c r="JX416" s="501">
        <v>-12.0</v>
      </c>
      <c r="JY416" s="501">
        <v>-13.0</v>
      </c>
      <c r="JZ416" s="501">
        <v>-14.0</v>
      </c>
      <c r="KA416" s="501">
        <v>-15.0</v>
      </c>
      <c r="KB416" s="502">
        <v>-16.0</v>
      </c>
      <c r="KC416" s="503"/>
      <c r="KD416" s="500">
        <v>-1.0</v>
      </c>
      <c r="KE416" s="501">
        <v>-2.0</v>
      </c>
      <c r="KF416" s="501">
        <v>-3.0</v>
      </c>
      <c r="KG416" s="501">
        <v>-4.0</v>
      </c>
      <c r="KH416" s="501">
        <v>-5.0</v>
      </c>
      <c r="KI416" s="501">
        <v>-6.0</v>
      </c>
      <c r="KJ416" s="501">
        <v>-7.0</v>
      </c>
      <c r="KK416" s="501">
        <v>-8.0</v>
      </c>
      <c r="KL416" s="501">
        <v>-9.0</v>
      </c>
      <c r="KM416" s="501">
        <v>-10.0</v>
      </c>
      <c r="KN416" s="501">
        <v>-11.0</v>
      </c>
      <c r="KO416" s="501">
        <v>-12.0</v>
      </c>
      <c r="KP416" s="501">
        <v>-13.0</v>
      </c>
      <c r="KQ416" s="501">
        <v>-14.0</v>
      </c>
      <c r="KR416" s="501">
        <v>-15.0</v>
      </c>
      <c r="KS416" s="502">
        <v>-16.0</v>
      </c>
      <c r="KT416" s="503"/>
      <c r="KU416" s="504"/>
    </row>
    <row r="417" ht="15.75" customHeight="1">
      <c r="A417" s="505"/>
      <c r="B417" s="506" t="s">
        <v>36</v>
      </c>
      <c r="C417" s="507"/>
      <c r="D417" s="507"/>
      <c r="E417" s="507" t="s">
        <v>121</v>
      </c>
      <c r="F417" s="507" t="s">
        <v>121</v>
      </c>
      <c r="G417" s="507" t="s">
        <v>121</v>
      </c>
      <c r="H417" s="507" t="s">
        <v>121</v>
      </c>
      <c r="I417" s="507" t="s">
        <v>121</v>
      </c>
      <c r="J417" s="507" t="s">
        <v>121</v>
      </c>
      <c r="K417" s="507" t="s">
        <v>121</v>
      </c>
      <c r="L417" s="507" t="s">
        <v>121</v>
      </c>
      <c r="M417" s="507" t="s">
        <v>121</v>
      </c>
      <c r="N417" s="507" t="s">
        <v>121</v>
      </c>
      <c r="O417" s="507" t="s">
        <v>121</v>
      </c>
      <c r="P417" s="508" t="s">
        <v>121</v>
      </c>
      <c r="Q417" s="509"/>
      <c r="R417" s="505"/>
      <c r="S417" s="506" t="s">
        <v>36</v>
      </c>
      <c r="T417" s="507"/>
      <c r="U417" s="507"/>
      <c r="V417" s="507" t="s">
        <v>121</v>
      </c>
      <c r="W417" s="507" t="s">
        <v>121</v>
      </c>
      <c r="X417" s="507" t="s">
        <v>121</v>
      </c>
      <c r="Y417" s="507" t="s">
        <v>121</v>
      </c>
      <c r="Z417" s="507" t="s">
        <v>121</v>
      </c>
      <c r="AA417" s="507" t="s">
        <v>121</v>
      </c>
      <c r="AB417" s="507" t="s">
        <v>121</v>
      </c>
      <c r="AC417" s="507" t="s">
        <v>121</v>
      </c>
      <c r="AD417" s="507" t="s">
        <v>121</v>
      </c>
      <c r="AE417" s="507" t="s">
        <v>121</v>
      </c>
      <c r="AF417" s="507" t="s">
        <v>121</v>
      </c>
      <c r="AG417" s="508" t="s">
        <v>121</v>
      </c>
      <c r="AH417" s="509"/>
      <c r="AI417" s="505"/>
      <c r="AJ417" s="506" t="s">
        <v>36</v>
      </c>
      <c r="AK417" s="507"/>
      <c r="AL417" s="507"/>
      <c r="AM417" s="507" t="s">
        <v>121</v>
      </c>
      <c r="AN417" s="507" t="s">
        <v>121</v>
      </c>
      <c r="AO417" s="507" t="s">
        <v>121</v>
      </c>
      <c r="AP417" s="507" t="s">
        <v>121</v>
      </c>
      <c r="AQ417" s="507" t="s">
        <v>121</v>
      </c>
      <c r="AR417" s="507" t="s">
        <v>121</v>
      </c>
      <c r="AS417" s="507" t="s">
        <v>121</v>
      </c>
      <c r="AT417" s="507" t="s">
        <v>121</v>
      </c>
      <c r="AU417" s="507" t="s">
        <v>121</v>
      </c>
      <c r="AV417" s="507" t="s">
        <v>121</v>
      </c>
      <c r="AW417" s="507" t="s">
        <v>121</v>
      </c>
      <c r="AX417" s="508" t="s">
        <v>121</v>
      </c>
      <c r="AY417" s="509"/>
      <c r="AZ417" s="505"/>
      <c r="BA417" s="506" t="s">
        <v>36</v>
      </c>
      <c r="BB417" s="507"/>
      <c r="BC417" s="507"/>
      <c r="BD417" s="507" t="s">
        <v>121</v>
      </c>
      <c r="BE417" s="507" t="s">
        <v>121</v>
      </c>
      <c r="BF417" s="507" t="s">
        <v>121</v>
      </c>
      <c r="BG417" s="507" t="s">
        <v>121</v>
      </c>
      <c r="BH417" s="507" t="s">
        <v>121</v>
      </c>
      <c r="BI417" s="507" t="s">
        <v>121</v>
      </c>
      <c r="BJ417" s="507" t="s">
        <v>121</v>
      </c>
      <c r="BK417" s="507" t="s">
        <v>121</v>
      </c>
      <c r="BL417" s="507" t="s">
        <v>121</v>
      </c>
      <c r="BM417" s="507" t="s">
        <v>121</v>
      </c>
      <c r="BN417" s="507" t="s">
        <v>121</v>
      </c>
      <c r="BO417" s="508" t="s">
        <v>121</v>
      </c>
      <c r="BP417" s="509"/>
      <c r="BQ417" s="505"/>
      <c r="BR417" s="506" t="s">
        <v>36</v>
      </c>
      <c r="BS417" s="507"/>
      <c r="BT417" s="507"/>
      <c r="BU417" s="507" t="s">
        <v>121</v>
      </c>
      <c r="BV417" s="507" t="s">
        <v>121</v>
      </c>
      <c r="BW417" s="507" t="s">
        <v>121</v>
      </c>
      <c r="BX417" s="507" t="s">
        <v>121</v>
      </c>
      <c r="BY417" s="507" t="s">
        <v>121</v>
      </c>
      <c r="BZ417" s="507" t="s">
        <v>121</v>
      </c>
      <c r="CA417" s="507" t="s">
        <v>121</v>
      </c>
      <c r="CB417" s="507" t="s">
        <v>121</v>
      </c>
      <c r="CC417" s="507" t="s">
        <v>121</v>
      </c>
      <c r="CD417" s="507" t="s">
        <v>121</v>
      </c>
      <c r="CE417" s="507" t="s">
        <v>121</v>
      </c>
      <c r="CF417" s="508" t="s">
        <v>121</v>
      </c>
      <c r="CG417" s="509"/>
      <c r="CH417" s="505"/>
      <c r="CI417" s="506" t="s">
        <v>36</v>
      </c>
      <c r="CJ417" s="507"/>
      <c r="CK417" s="507"/>
      <c r="CL417" s="507" t="s">
        <v>121</v>
      </c>
      <c r="CM417" s="507" t="s">
        <v>121</v>
      </c>
      <c r="CN417" s="507" t="s">
        <v>121</v>
      </c>
      <c r="CO417" s="507" t="s">
        <v>121</v>
      </c>
      <c r="CP417" s="507" t="s">
        <v>121</v>
      </c>
      <c r="CQ417" s="507" t="s">
        <v>121</v>
      </c>
      <c r="CR417" s="507" t="s">
        <v>121</v>
      </c>
      <c r="CS417" s="507" t="s">
        <v>121</v>
      </c>
      <c r="CT417" s="507" t="s">
        <v>121</v>
      </c>
      <c r="CU417" s="507" t="s">
        <v>121</v>
      </c>
      <c r="CV417" s="507" t="s">
        <v>121</v>
      </c>
      <c r="CW417" s="508" t="s">
        <v>121</v>
      </c>
      <c r="CX417" s="509"/>
      <c r="CY417" s="505"/>
      <c r="CZ417" s="506" t="s">
        <v>36</v>
      </c>
      <c r="DA417" s="507"/>
      <c r="DB417" s="507"/>
      <c r="DC417" s="507" t="s">
        <v>121</v>
      </c>
      <c r="DD417" s="507" t="s">
        <v>121</v>
      </c>
      <c r="DE417" s="507" t="s">
        <v>121</v>
      </c>
      <c r="DF417" s="507" t="s">
        <v>121</v>
      </c>
      <c r="DG417" s="507" t="s">
        <v>121</v>
      </c>
      <c r="DH417" s="507" t="s">
        <v>121</v>
      </c>
      <c r="DI417" s="507" t="s">
        <v>121</v>
      </c>
      <c r="DJ417" s="507" t="s">
        <v>121</v>
      </c>
      <c r="DK417" s="507" t="s">
        <v>121</v>
      </c>
      <c r="DL417" s="507" t="s">
        <v>121</v>
      </c>
      <c r="DM417" s="507" t="s">
        <v>121</v>
      </c>
      <c r="DN417" s="508" t="s">
        <v>121</v>
      </c>
      <c r="DO417" s="509"/>
      <c r="DP417" s="505"/>
      <c r="DQ417" s="506" t="s">
        <v>36</v>
      </c>
      <c r="DR417" s="507"/>
      <c r="DS417" s="507"/>
      <c r="DT417" s="507" t="s">
        <v>121</v>
      </c>
      <c r="DU417" s="507" t="s">
        <v>121</v>
      </c>
      <c r="DV417" s="507" t="s">
        <v>121</v>
      </c>
      <c r="DW417" s="507" t="s">
        <v>121</v>
      </c>
      <c r="DX417" s="507" t="s">
        <v>121</v>
      </c>
      <c r="DY417" s="507" t="s">
        <v>121</v>
      </c>
      <c r="DZ417" s="507" t="s">
        <v>121</v>
      </c>
      <c r="EA417" s="507" t="s">
        <v>121</v>
      </c>
      <c r="EB417" s="507" t="s">
        <v>121</v>
      </c>
      <c r="EC417" s="507" t="s">
        <v>121</v>
      </c>
      <c r="ED417" s="507" t="s">
        <v>121</v>
      </c>
      <c r="EE417" s="508" t="s">
        <v>121</v>
      </c>
      <c r="EF417" s="509"/>
      <c r="EG417" s="505"/>
      <c r="EH417" s="506" t="s">
        <v>36</v>
      </c>
      <c r="EI417" s="507"/>
      <c r="EJ417" s="507"/>
      <c r="EK417" s="507" t="s">
        <v>121</v>
      </c>
      <c r="EL417" s="507" t="s">
        <v>121</v>
      </c>
      <c r="EM417" s="507" t="s">
        <v>121</v>
      </c>
      <c r="EN417" s="507" t="s">
        <v>121</v>
      </c>
      <c r="EO417" s="507" t="s">
        <v>121</v>
      </c>
      <c r="EP417" s="507" t="s">
        <v>121</v>
      </c>
      <c r="EQ417" s="507" t="s">
        <v>121</v>
      </c>
      <c r="ER417" s="507" t="s">
        <v>121</v>
      </c>
      <c r="ES417" s="507" t="s">
        <v>121</v>
      </c>
      <c r="ET417" s="507" t="s">
        <v>121</v>
      </c>
      <c r="EU417" s="507" t="s">
        <v>121</v>
      </c>
      <c r="EV417" s="508" t="s">
        <v>121</v>
      </c>
      <c r="EW417" s="509"/>
      <c r="EX417" s="505"/>
      <c r="EY417" s="506" t="s">
        <v>36</v>
      </c>
      <c r="EZ417" s="507"/>
      <c r="FA417" s="507"/>
      <c r="FB417" s="507" t="s">
        <v>121</v>
      </c>
      <c r="FC417" s="507" t="s">
        <v>121</v>
      </c>
      <c r="FD417" s="507" t="s">
        <v>121</v>
      </c>
      <c r="FE417" s="507" t="s">
        <v>121</v>
      </c>
      <c r="FF417" s="507" t="s">
        <v>121</v>
      </c>
      <c r="FG417" s="507" t="s">
        <v>121</v>
      </c>
      <c r="FH417" s="507" t="s">
        <v>121</v>
      </c>
      <c r="FI417" s="507" t="s">
        <v>121</v>
      </c>
      <c r="FJ417" s="507" t="s">
        <v>121</v>
      </c>
      <c r="FK417" s="507" t="s">
        <v>121</v>
      </c>
      <c r="FL417" s="507" t="s">
        <v>121</v>
      </c>
      <c r="FM417" s="508" t="s">
        <v>121</v>
      </c>
      <c r="FN417" s="509"/>
      <c r="FO417" s="505"/>
      <c r="FP417" s="506" t="s">
        <v>36</v>
      </c>
      <c r="FQ417" s="507"/>
      <c r="FR417" s="507"/>
      <c r="FS417" s="507" t="s">
        <v>121</v>
      </c>
      <c r="FT417" s="507" t="s">
        <v>121</v>
      </c>
      <c r="FU417" s="507" t="s">
        <v>121</v>
      </c>
      <c r="FV417" s="507" t="s">
        <v>121</v>
      </c>
      <c r="FW417" s="507" t="s">
        <v>121</v>
      </c>
      <c r="FX417" s="507" t="s">
        <v>121</v>
      </c>
      <c r="FY417" s="507" t="s">
        <v>121</v>
      </c>
      <c r="FZ417" s="507" t="s">
        <v>121</v>
      </c>
      <c r="GA417" s="507" t="s">
        <v>121</v>
      </c>
      <c r="GB417" s="507" t="s">
        <v>121</v>
      </c>
      <c r="GC417" s="507" t="s">
        <v>121</v>
      </c>
      <c r="GD417" s="508" t="s">
        <v>121</v>
      </c>
      <c r="GE417" s="509"/>
      <c r="GF417" s="505"/>
      <c r="GG417" s="506" t="s">
        <v>36</v>
      </c>
      <c r="GH417" s="507"/>
      <c r="GI417" s="507"/>
      <c r="GJ417" s="507" t="s">
        <v>121</v>
      </c>
      <c r="GK417" s="507" t="s">
        <v>121</v>
      </c>
      <c r="GL417" s="507" t="s">
        <v>121</v>
      </c>
      <c r="GM417" s="507" t="s">
        <v>121</v>
      </c>
      <c r="GN417" s="507" t="s">
        <v>121</v>
      </c>
      <c r="GO417" s="507" t="s">
        <v>121</v>
      </c>
      <c r="GP417" s="507" t="s">
        <v>121</v>
      </c>
      <c r="GQ417" s="507" t="s">
        <v>121</v>
      </c>
      <c r="GR417" s="507" t="s">
        <v>121</v>
      </c>
      <c r="GS417" s="507" t="s">
        <v>121</v>
      </c>
      <c r="GT417" s="507" t="s">
        <v>121</v>
      </c>
      <c r="GU417" s="508" t="s">
        <v>121</v>
      </c>
      <c r="GV417" s="509"/>
      <c r="GW417" s="505"/>
      <c r="GX417" s="506" t="s">
        <v>36</v>
      </c>
      <c r="GY417" s="507"/>
      <c r="GZ417" s="507"/>
      <c r="HA417" s="507" t="s">
        <v>121</v>
      </c>
      <c r="HB417" s="507" t="s">
        <v>121</v>
      </c>
      <c r="HC417" s="507" t="s">
        <v>121</v>
      </c>
      <c r="HD417" s="507" t="s">
        <v>121</v>
      </c>
      <c r="HE417" s="507" t="s">
        <v>121</v>
      </c>
      <c r="HF417" s="507" t="s">
        <v>121</v>
      </c>
      <c r="HG417" s="507" t="s">
        <v>121</v>
      </c>
      <c r="HH417" s="507" t="s">
        <v>121</v>
      </c>
      <c r="HI417" s="507" t="s">
        <v>121</v>
      </c>
      <c r="HJ417" s="507" t="s">
        <v>121</v>
      </c>
      <c r="HK417" s="507" t="s">
        <v>121</v>
      </c>
      <c r="HL417" s="508" t="s">
        <v>121</v>
      </c>
      <c r="HM417" s="509"/>
      <c r="HN417" s="505"/>
      <c r="HO417" s="506" t="s">
        <v>36</v>
      </c>
      <c r="HP417" s="507"/>
      <c r="HQ417" s="507"/>
      <c r="HR417" s="507" t="s">
        <v>121</v>
      </c>
      <c r="HS417" s="507" t="s">
        <v>121</v>
      </c>
      <c r="HT417" s="507" t="s">
        <v>121</v>
      </c>
      <c r="HU417" s="507" t="s">
        <v>121</v>
      </c>
      <c r="HV417" s="507" t="s">
        <v>121</v>
      </c>
      <c r="HW417" s="507" t="s">
        <v>121</v>
      </c>
      <c r="HX417" s="507" t="s">
        <v>121</v>
      </c>
      <c r="HY417" s="507" t="s">
        <v>121</v>
      </c>
      <c r="HZ417" s="507" t="s">
        <v>121</v>
      </c>
      <c r="IA417" s="507" t="s">
        <v>121</v>
      </c>
      <c r="IB417" s="507" t="s">
        <v>121</v>
      </c>
      <c r="IC417" s="508" t="s">
        <v>121</v>
      </c>
      <c r="ID417" s="509"/>
      <c r="IE417" s="505"/>
      <c r="IF417" s="506" t="s">
        <v>36</v>
      </c>
      <c r="IG417" s="507"/>
      <c r="IH417" s="507"/>
      <c r="II417" s="507" t="s">
        <v>121</v>
      </c>
      <c r="IJ417" s="507" t="s">
        <v>121</v>
      </c>
      <c r="IK417" s="507" t="s">
        <v>121</v>
      </c>
      <c r="IL417" s="507" t="s">
        <v>121</v>
      </c>
      <c r="IM417" s="507" t="s">
        <v>121</v>
      </c>
      <c r="IN417" s="507" t="s">
        <v>121</v>
      </c>
      <c r="IO417" s="507" t="s">
        <v>121</v>
      </c>
      <c r="IP417" s="507" t="s">
        <v>121</v>
      </c>
      <c r="IQ417" s="507" t="s">
        <v>121</v>
      </c>
      <c r="IR417" s="507" t="s">
        <v>121</v>
      </c>
      <c r="IS417" s="507" t="s">
        <v>121</v>
      </c>
      <c r="IT417" s="508" t="s">
        <v>121</v>
      </c>
      <c r="IU417" s="509"/>
      <c r="IV417" s="505"/>
      <c r="IW417" s="506" t="s">
        <v>36</v>
      </c>
      <c r="IX417" s="507"/>
      <c r="IY417" s="507"/>
      <c r="IZ417" s="507" t="s">
        <v>121</v>
      </c>
      <c r="JA417" s="507" t="s">
        <v>121</v>
      </c>
      <c r="JB417" s="507" t="s">
        <v>121</v>
      </c>
      <c r="JC417" s="507" t="s">
        <v>121</v>
      </c>
      <c r="JD417" s="507" t="s">
        <v>121</v>
      </c>
      <c r="JE417" s="507" t="s">
        <v>121</v>
      </c>
      <c r="JF417" s="507" t="s">
        <v>121</v>
      </c>
      <c r="JG417" s="507" t="s">
        <v>121</v>
      </c>
      <c r="JH417" s="507" t="s">
        <v>121</v>
      </c>
      <c r="JI417" s="507" t="s">
        <v>121</v>
      </c>
      <c r="JJ417" s="507" t="s">
        <v>121</v>
      </c>
      <c r="JK417" s="508" t="s">
        <v>121</v>
      </c>
      <c r="JL417" s="509"/>
      <c r="JM417" s="505"/>
      <c r="JN417" s="506" t="s">
        <v>36</v>
      </c>
      <c r="JO417" s="507"/>
      <c r="JP417" s="507"/>
      <c r="JQ417" s="507" t="s">
        <v>121</v>
      </c>
      <c r="JR417" s="507" t="s">
        <v>121</v>
      </c>
      <c r="JS417" s="507" t="s">
        <v>121</v>
      </c>
      <c r="JT417" s="507" t="s">
        <v>121</v>
      </c>
      <c r="JU417" s="507" t="s">
        <v>121</v>
      </c>
      <c r="JV417" s="507" t="s">
        <v>121</v>
      </c>
      <c r="JW417" s="507" t="s">
        <v>121</v>
      </c>
      <c r="JX417" s="507" t="s">
        <v>121</v>
      </c>
      <c r="JY417" s="507" t="s">
        <v>121</v>
      </c>
      <c r="JZ417" s="507" t="s">
        <v>121</v>
      </c>
      <c r="KA417" s="507" t="s">
        <v>121</v>
      </c>
      <c r="KB417" s="508" t="s">
        <v>121</v>
      </c>
      <c r="KC417" s="509"/>
      <c r="KD417" s="505"/>
      <c r="KE417" s="506" t="s">
        <v>36</v>
      </c>
      <c r="KF417" s="507"/>
      <c r="KG417" s="507"/>
      <c r="KH417" s="507" t="s">
        <v>121</v>
      </c>
      <c r="KI417" s="507" t="s">
        <v>121</v>
      </c>
      <c r="KJ417" s="507" t="s">
        <v>121</v>
      </c>
      <c r="KK417" s="507" t="s">
        <v>121</v>
      </c>
      <c r="KL417" s="507" t="s">
        <v>121</v>
      </c>
      <c r="KM417" s="507" t="s">
        <v>121</v>
      </c>
      <c r="KN417" s="507" t="s">
        <v>121</v>
      </c>
      <c r="KO417" s="507" t="s">
        <v>121</v>
      </c>
      <c r="KP417" s="507" t="s">
        <v>121</v>
      </c>
      <c r="KQ417" s="507" t="s">
        <v>121</v>
      </c>
      <c r="KR417" s="507" t="s">
        <v>121</v>
      </c>
      <c r="KS417" s="508" t="s">
        <v>121</v>
      </c>
      <c r="KT417" s="509"/>
      <c r="KU417" s="510"/>
    </row>
    <row r="418" ht="15.75" customHeight="1">
      <c r="A418" s="511">
        <v>1.0</v>
      </c>
      <c r="B418" s="512" t="s">
        <v>122</v>
      </c>
      <c r="C418" s="513" t="s">
        <v>121</v>
      </c>
      <c r="D418" s="513" t="s">
        <v>123</v>
      </c>
      <c r="E418" s="514" t="str">
        <f>ADHB!E418</f>
        <v/>
      </c>
      <c r="F418" s="514"/>
      <c r="G418" s="514">
        <f t="shared" ref="G418:G429" si="3007">IFERROR(E418*F418/1000000,0)</f>
        <v>0</v>
      </c>
      <c r="H418" s="515"/>
      <c r="I418" s="514">
        <f t="shared" ref="I418:I429" si="3008">IFERROR(+G418*H418,"")</f>
        <v>0</v>
      </c>
      <c r="J418" s="516"/>
      <c r="K418" s="517"/>
      <c r="L418" s="517"/>
      <c r="M418" s="514">
        <f t="shared" ref="M418:M429" si="3009">IFERROR(+(IF(G418="","0",G418))+(IF(I418="","0",I418))+(IF(L418="","0",L418)),"")</f>
        <v>0</v>
      </c>
      <c r="N418" s="515">
        <v>0.294289866351475</v>
      </c>
      <c r="O418" s="518">
        <f t="shared" ref="O418:O429" si="3010">IFERROR(+N418*(M418-L418),"")</f>
        <v>0</v>
      </c>
      <c r="P418" s="519">
        <f t="shared" ref="P418:P429" si="3011">IFERROR(+(IF(M418="","0",M418))-(IF(O418="","0",O418)),"")</f>
        <v>0</v>
      </c>
      <c r="Q418" s="520"/>
      <c r="R418" s="511">
        <v>1.0</v>
      </c>
      <c r="S418" s="512" t="s">
        <v>122</v>
      </c>
      <c r="T418" s="513" t="s">
        <v>121</v>
      </c>
      <c r="U418" s="513" t="s">
        <v>123</v>
      </c>
      <c r="V418" s="514" t="str">
        <f>ADHB!V418</f>
        <v/>
      </c>
      <c r="W418" s="514"/>
      <c r="X418" s="514">
        <f t="shared" ref="X418:X429" si="3012">IFERROR(V418*W418/1000000,0)</f>
        <v>0</v>
      </c>
      <c r="Y418" s="515"/>
      <c r="Z418" s="514">
        <f t="shared" ref="Z418:Z429" si="3013">IFERROR(+X418*Y418,"")</f>
        <v>0</v>
      </c>
      <c r="AA418" s="516"/>
      <c r="AB418" s="517"/>
      <c r="AC418" s="517"/>
      <c r="AD418" s="514">
        <f t="shared" ref="AD418:AD429" si="3014">IFERROR(+(IF(X418="","0",X418))+(IF(Z418="","0",Z418))+(IF(AC418="","0",AC418)),"")</f>
        <v>0</v>
      </c>
      <c r="AE418" s="515">
        <v>0.294289866351475</v>
      </c>
      <c r="AF418" s="518">
        <f t="shared" ref="AF418:AF429" si="3015">IFERROR(+AE418*(AD418-AC418),"")</f>
        <v>0</v>
      </c>
      <c r="AG418" s="519">
        <f t="shared" ref="AG418:AG429" si="3016">IFERROR(+(IF(AD418="","0",AD418))-(IF(AF418="","0",AF418)),"")</f>
        <v>0</v>
      </c>
      <c r="AH418" s="520"/>
      <c r="AI418" s="511">
        <v>1.0</v>
      </c>
      <c r="AJ418" s="512" t="s">
        <v>122</v>
      </c>
      <c r="AK418" s="513" t="s">
        <v>121</v>
      </c>
      <c r="AL418" s="513" t="s">
        <v>123</v>
      </c>
      <c r="AM418" s="514" t="str">
        <f>ADHB!AM418</f>
        <v/>
      </c>
      <c r="AN418" s="514"/>
      <c r="AO418" s="514">
        <f t="shared" ref="AO418:AO429" si="3017">IFERROR(AM418*AN418/1000000,0)</f>
        <v>0</v>
      </c>
      <c r="AP418" s="515"/>
      <c r="AQ418" s="514">
        <f t="shared" ref="AQ418:AQ429" si="3018">IFERROR(+AO418*AP418,"")</f>
        <v>0</v>
      </c>
      <c r="AR418" s="516"/>
      <c r="AS418" s="517"/>
      <c r="AT418" s="517"/>
      <c r="AU418" s="514">
        <f t="shared" ref="AU418:AU429" si="3019">IFERROR(+(IF(AO418="","0",AO418))+(IF(AQ418="","0",AQ418))+(IF(AT418="","0",AT418)),"")</f>
        <v>0</v>
      </c>
      <c r="AV418" s="515">
        <v>0.294289866351475</v>
      </c>
      <c r="AW418" s="518">
        <f t="shared" ref="AW418:AW429" si="3020">IFERROR(+AV418*(AU418-AT418),"")</f>
        <v>0</v>
      </c>
      <c r="AX418" s="519">
        <f t="shared" ref="AX418:AX429" si="3021">IFERROR(+(IF(AU418="","0",AU418))-(IF(AW418="","0",AW418)),"")</f>
        <v>0</v>
      </c>
      <c r="AY418" s="520"/>
      <c r="AZ418" s="511">
        <v>1.0</v>
      </c>
      <c r="BA418" s="512" t="s">
        <v>122</v>
      </c>
      <c r="BB418" s="513" t="s">
        <v>121</v>
      </c>
      <c r="BC418" s="513" t="s">
        <v>123</v>
      </c>
      <c r="BD418" s="514" t="str">
        <f>ADHB!BD418</f>
        <v/>
      </c>
      <c r="BE418" s="514"/>
      <c r="BF418" s="514">
        <f t="shared" ref="BF418:BF429" si="3022">IFERROR(BD418*BE418/1000000,0)</f>
        <v>0</v>
      </c>
      <c r="BG418" s="515"/>
      <c r="BH418" s="514">
        <f t="shared" ref="BH418:BH429" si="3023">IFERROR(+BF418*BG418,"")</f>
        <v>0</v>
      </c>
      <c r="BI418" s="516"/>
      <c r="BJ418" s="517"/>
      <c r="BK418" s="517"/>
      <c r="BL418" s="514">
        <f t="shared" ref="BL418:BL429" si="3024">IFERROR(+(IF(BF418="","0",BF418))+(IF(BH418="","0",BH418))+(IF(BK418="","0",BK418)),"")</f>
        <v>0</v>
      </c>
      <c r="BM418" s="515">
        <v>0.294289866351475</v>
      </c>
      <c r="BN418" s="518">
        <f t="shared" ref="BN418:BN429" si="3025">IFERROR(+BM418*(BL418-BK418),"")</f>
        <v>0</v>
      </c>
      <c r="BO418" s="519">
        <f t="shared" ref="BO418:BO429" si="3026">IFERROR(+(IF(BL418="","0",BL418))-(IF(BN418="","0",BN418)),"")</f>
        <v>0</v>
      </c>
      <c r="BP418" s="520"/>
      <c r="BQ418" s="511">
        <v>1.0</v>
      </c>
      <c r="BR418" s="512" t="s">
        <v>122</v>
      </c>
      <c r="BS418" s="513" t="s">
        <v>121</v>
      </c>
      <c r="BT418" s="513" t="s">
        <v>123</v>
      </c>
      <c r="BU418" s="514" t="str">
        <f>ADHB!BU418</f>
        <v/>
      </c>
      <c r="BV418" s="514"/>
      <c r="BW418" s="514">
        <f t="shared" ref="BW418:BW429" si="3027">IFERROR(BU418*BV418/1000000,0)</f>
        <v>0</v>
      </c>
      <c r="BX418" s="515"/>
      <c r="BY418" s="514">
        <f t="shared" ref="BY418:BY429" si="3028">IFERROR(+BW418*BX418,"")</f>
        <v>0</v>
      </c>
      <c r="BZ418" s="516"/>
      <c r="CA418" s="517"/>
      <c r="CB418" s="517"/>
      <c r="CC418" s="514">
        <f t="shared" ref="CC418:CC429" si="3029">IFERROR(+(IF(BW418="","0",BW418))+(IF(BY418="","0",BY418))+(IF(CB418="","0",CB418)),"")</f>
        <v>0</v>
      </c>
      <c r="CD418" s="515">
        <v>0.294289866351475</v>
      </c>
      <c r="CE418" s="518">
        <f t="shared" ref="CE418:CE429" si="3030">IFERROR(+CD418*(CC418-CB418),"")</f>
        <v>0</v>
      </c>
      <c r="CF418" s="519">
        <f t="shared" ref="CF418:CF429" si="3031">IFERROR(+(IF(CC418="","0",CC418))-(IF(CE418="","0",CE418)),"")</f>
        <v>0</v>
      </c>
      <c r="CG418" s="520"/>
      <c r="CH418" s="511">
        <v>1.0</v>
      </c>
      <c r="CI418" s="512" t="s">
        <v>122</v>
      </c>
      <c r="CJ418" s="513" t="s">
        <v>121</v>
      </c>
      <c r="CK418" s="513" t="s">
        <v>123</v>
      </c>
      <c r="CL418" s="514" t="str">
        <f>ADHB!CL418</f>
        <v/>
      </c>
      <c r="CM418" s="514"/>
      <c r="CN418" s="514">
        <f t="shared" ref="CN418:CN429" si="3032">IFERROR(CL418*CM418/1000000,0)</f>
        <v>0</v>
      </c>
      <c r="CO418" s="515"/>
      <c r="CP418" s="514">
        <f t="shared" ref="CP418:CP429" si="3033">IFERROR(+CN418*CO418,"")</f>
        <v>0</v>
      </c>
      <c r="CQ418" s="516"/>
      <c r="CR418" s="517"/>
      <c r="CS418" s="517"/>
      <c r="CT418" s="514">
        <f t="shared" ref="CT418:CT429" si="3034">IFERROR(+(IF(CN418="","0",CN418))+(IF(CP418="","0",CP418))+(IF(CS418="","0",CS418)),"")</f>
        <v>0</v>
      </c>
      <c r="CU418" s="515">
        <v>0.294289866351475</v>
      </c>
      <c r="CV418" s="518">
        <f t="shared" ref="CV418:CV429" si="3035">IFERROR(+CU418*(CT418-CS418),"")</f>
        <v>0</v>
      </c>
      <c r="CW418" s="519">
        <f t="shared" ref="CW418:CW429" si="3036">IFERROR(+(IF(CT418="","0",CT418))-(IF(CV418="","0",CV418)),"")</f>
        <v>0</v>
      </c>
      <c r="CX418" s="520"/>
      <c r="CY418" s="511">
        <v>1.0</v>
      </c>
      <c r="CZ418" s="512" t="s">
        <v>122</v>
      </c>
      <c r="DA418" s="513" t="s">
        <v>121</v>
      </c>
      <c r="DB418" s="513" t="s">
        <v>123</v>
      </c>
      <c r="DC418" s="514" t="str">
        <f>ADHB!DC418</f>
        <v/>
      </c>
      <c r="DD418" s="514"/>
      <c r="DE418" s="514">
        <f t="shared" ref="DE418:DE429" si="3037">IFERROR(DC418*DD418/1000000,0)</f>
        <v>0</v>
      </c>
      <c r="DF418" s="515"/>
      <c r="DG418" s="514">
        <f t="shared" ref="DG418:DG429" si="3038">IFERROR(+DE418*DF418,"")</f>
        <v>0</v>
      </c>
      <c r="DH418" s="516"/>
      <c r="DI418" s="517"/>
      <c r="DJ418" s="517"/>
      <c r="DK418" s="514">
        <f t="shared" ref="DK418:DK429" si="3039">IFERROR(+(IF(DE418="","0",DE418))+(IF(DG418="","0",DG418))+(IF(DJ418="","0",DJ418)),"")</f>
        <v>0</v>
      </c>
      <c r="DL418" s="515">
        <v>0.294289866351475</v>
      </c>
      <c r="DM418" s="518">
        <f t="shared" ref="DM418:DM429" si="3040">IFERROR(+DL418*(DK418-DJ418),"")</f>
        <v>0</v>
      </c>
      <c r="DN418" s="519">
        <f t="shared" ref="DN418:DN429" si="3041">IFERROR(+(IF(DK418="","0",DK418))-(IF(DM418="","0",DM418)),"")</f>
        <v>0</v>
      </c>
      <c r="DO418" s="520"/>
      <c r="DP418" s="511">
        <v>1.0</v>
      </c>
      <c r="DQ418" s="512" t="s">
        <v>122</v>
      </c>
      <c r="DR418" s="513" t="s">
        <v>121</v>
      </c>
      <c r="DS418" s="513" t="s">
        <v>123</v>
      </c>
      <c r="DT418" s="514" t="str">
        <f>ADHB!DT418</f>
        <v/>
      </c>
      <c r="DU418" s="514"/>
      <c r="DV418" s="514">
        <f t="shared" ref="DV418:DV429" si="3042">IFERROR(DT418*DU418/1000000,0)</f>
        <v>0</v>
      </c>
      <c r="DW418" s="515"/>
      <c r="DX418" s="514">
        <f t="shared" ref="DX418:DX429" si="3043">IFERROR(+DV418*DW418,"")</f>
        <v>0</v>
      </c>
      <c r="DY418" s="516"/>
      <c r="DZ418" s="517"/>
      <c r="EA418" s="517"/>
      <c r="EB418" s="514">
        <f t="shared" ref="EB418:EB429" si="3044">IFERROR(+(IF(DV418="","0",DV418))+(IF(DX418="","0",DX418))+(IF(EA418="","0",EA418)),"")</f>
        <v>0</v>
      </c>
      <c r="EC418" s="515">
        <v>0.294289866351475</v>
      </c>
      <c r="ED418" s="518">
        <f t="shared" ref="ED418:ED429" si="3045">IFERROR(+EC418*(EB418-EA418),"")</f>
        <v>0</v>
      </c>
      <c r="EE418" s="519">
        <f t="shared" ref="EE418:EE429" si="3046">IFERROR(+(IF(EB418="","0",EB418))-(IF(ED418="","0",ED418)),"")</f>
        <v>0</v>
      </c>
      <c r="EF418" s="520"/>
      <c r="EG418" s="511">
        <v>1.0</v>
      </c>
      <c r="EH418" s="512" t="s">
        <v>122</v>
      </c>
      <c r="EI418" s="513" t="s">
        <v>121</v>
      </c>
      <c r="EJ418" s="513" t="s">
        <v>123</v>
      </c>
      <c r="EK418" s="514" t="str">
        <f>ADHB!EK418</f>
        <v/>
      </c>
      <c r="EL418" s="514"/>
      <c r="EM418" s="514">
        <f t="shared" ref="EM418:EM429" si="3047">IFERROR(EK418*EL418/1000000,0)</f>
        <v>0</v>
      </c>
      <c r="EN418" s="515"/>
      <c r="EO418" s="514">
        <f t="shared" ref="EO418:EO429" si="3048">IFERROR(+EM418*EN418,"")</f>
        <v>0</v>
      </c>
      <c r="EP418" s="516"/>
      <c r="EQ418" s="517"/>
      <c r="ER418" s="517"/>
      <c r="ES418" s="514">
        <f t="shared" ref="ES418:ES429" si="3049">IFERROR(+(IF(EM418="","0",EM418))+(IF(EO418="","0",EO418))+(IF(ER418="","0",ER418)),"")</f>
        <v>0</v>
      </c>
      <c r="ET418" s="515">
        <v>0.294289866351475</v>
      </c>
      <c r="EU418" s="518">
        <f t="shared" ref="EU418:EU429" si="3050">IFERROR(+ET418*(ES418-ER418),"")</f>
        <v>0</v>
      </c>
      <c r="EV418" s="519">
        <f t="shared" ref="EV418:EV429" si="3051">IFERROR(+(IF(ES418="","0",ES418))-(IF(EU418="","0",EU418)),"")</f>
        <v>0</v>
      </c>
      <c r="EW418" s="520"/>
      <c r="EX418" s="511">
        <v>1.0</v>
      </c>
      <c r="EY418" s="512" t="s">
        <v>122</v>
      </c>
      <c r="EZ418" s="513" t="s">
        <v>121</v>
      </c>
      <c r="FA418" s="513" t="s">
        <v>123</v>
      </c>
      <c r="FB418" s="514">
        <f>'Produksi dan Harga'!BI8</f>
        <v>18283.547</v>
      </c>
      <c r="FC418" s="514">
        <f>'Produksi dan Harga'!$P$24</f>
        <v>7568615.624</v>
      </c>
      <c r="FD418" s="514">
        <f t="shared" ref="FD418:FD429" si="3052">IFERROR(FB418*FC418/1000000,0)</f>
        <v>138381.1395</v>
      </c>
      <c r="FE418" s="515"/>
      <c r="FF418" s="514">
        <f t="shared" ref="FF418:FF429" si="3053">IFERROR(+FD418*FE418,"")</f>
        <v>0</v>
      </c>
      <c r="FG418" s="516"/>
      <c r="FH418" s="517"/>
      <c r="FI418" s="517"/>
      <c r="FJ418" s="514">
        <f t="shared" ref="FJ418:FJ429" si="3054">IFERROR(+(IF(FD418="","0",FD418))+(IF(FF418="","0",FF418))+(IF(FI418="","0",FI418)),"")</f>
        <v>138381.1395</v>
      </c>
      <c r="FK418" s="515">
        <v>0.294289866351475</v>
      </c>
      <c r="FL418" s="518">
        <f t="shared" ref="FL418:FL429" si="3055">IFERROR(+FK418*(FJ418-FI418),"")</f>
        <v>40724.16704</v>
      </c>
      <c r="FM418" s="519">
        <f t="shared" ref="FM418:FM429" si="3056">IFERROR(+(IF(FJ418="","0",FJ418))-(IF(FL418="","0",FL418)),"")</f>
        <v>97656.97244</v>
      </c>
      <c r="FN418" s="520"/>
      <c r="FO418" s="511">
        <v>1.0</v>
      </c>
      <c r="FP418" s="512" t="s">
        <v>122</v>
      </c>
      <c r="FQ418" s="513" t="s">
        <v>121</v>
      </c>
      <c r="FR418" s="513" t="s">
        <v>123</v>
      </c>
      <c r="FS418" s="514">
        <f>'Produksi dan Harga'!BN8</f>
        <v>19348.137</v>
      </c>
      <c r="FT418" s="514">
        <f>'Produksi dan Harga'!$P$24</f>
        <v>7568615.624</v>
      </c>
      <c r="FU418" s="514">
        <f t="shared" ref="FU418:FU429" si="3057">IFERROR(FS418*FT418/1000000,0)</f>
        <v>146438.612</v>
      </c>
      <c r="FV418" s="515"/>
      <c r="FW418" s="514">
        <f t="shared" ref="FW418:FW429" si="3058">IFERROR(+FU418*FV418,"")</f>
        <v>0</v>
      </c>
      <c r="FX418" s="516"/>
      <c r="FY418" s="517"/>
      <c r="FZ418" s="517"/>
      <c r="GA418" s="514">
        <f t="shared" ref="GA418:GA429" si="3059">IFERROR(+(IF(FU418="","0",FU418))+(IF(FW418="","0",FW418))+(IF(FZ418="","0",FZ418)),"")</f>
        <v>146438.612</v>
      </c>
      <c r="GB418" s="515">
        <v>0.294289866351475</v>
      </c>
      <c r="GC418" s="518">
        <f t="shared" ref="GC418:GC429" si="3060">IFERROR(+GB418*(GA418-FZ418),"")</f>
        <v>43095.39955</v>
      </c>
      <c r="GD418" s="519">
        <f t="shared" ref="GD418:GD429" si="3061">IFERROR(+(IF(GA418="","0",GA418))-(IF(GC418="","0",GC418)),"")</f>
        <v>103343.2124</v>
      </c>
      <c r="GE418" s="520"/>
      <c r="GF418" s="511">
        <v>1.0</v>
      </c>
      <c r="GG418" s="512" t="s">
        <v>122</v>
      </c>
      <c r="GH418" s="513" t="s">
        <v>121</v>
      </c>
      <c r="GI418" s="513" t="s">
        <v>123</v>
      </c>
      <c r="GJ418" s="514">
        <f>'Produksi dan Harga'!BS8</f>
        <v>11823.191</v>
      </c>
      <c r="GK418" s="514">
        <f>'Produksi dan Harga'!$P$24</f>
        <v>7568615.624</v>
      </c>
      <c r="GL418" s="514">
        <f t="shared" ref="GL418:GL429" si="3062">IFERROR(GJ418*GK418/1000000,0)</f>
        <v>89485.18813</v>
      </c>
      <c r="GM418" s="515"/>
      <c r="GN418" s="514">
        <f t="shared" ref="GN418:GN429" si="3063">IFERROR(+GL418*GM418,"")</f>
        <v>0</v>
      </c>
      <c r="GO418" s="516"/>
      <c r="GP418" s="517"/>
      <c r="GQ418" s="517"/>
      <c r="GR418" s="514">
        <f t="shared" ref="GR418:GR429" si="3064">IFERROR(+(IF(GL418="","0",GL418))+(IF(GN418="","0",GN418))+(IF(GQ418="","0",GQ418)),"")</f>
        <v>89485.18813</v>
      </c>
      <c r="GS418" s="515">
        <v>0.294289866351475</v>
      </c>
      <c r="GT418" s="518">
        <f t="shared" ref="GT418:GT429" si="3065">IFERROR(+GS418*(GR418-GQ418),"")</f>
        <v>26334.58405</v>
      </c>
      <c r="GU418" s="519">
        <f t="shared" ref="GU418:GU429" si="3066">IFERROR(+(IF(GR418="","0",GR418))-(IF(GT418="","0",GT418)),"")</f>
        <v>63150.60407</v>
      </c>
      <c r="GV418" s="520"/>
      <c r="GW418" s="511">
        <v>1.0</v>
      </c>
      <c r="GX418" s="512" t="s">
        <v>122</v>
      </c>
      <c r="GY418" s="513" t="s">
        <v>121</v>
      </c>
      <c r="GZ418" s="513" t="s">
        <v>123</v>
      </c>
      <c r="HA418" s="514">
        <f>'Produksi dan Harga'!BX8</f>
        <v>16891.145</v>
      </c>
      <c r="HB418" s="514">
        <f>'Produksi dan Harga'!$P$24</f>
        <v>7568615.624</v>
      </c>
      <c r="HC418" s="514">
        <f t="shared" ref="HC418:HC429" si="3067">IFERROR(HA418*HB418/1000000,0)</f>
        <v>127842.584</v>
      </c>
      <c r="HD418" s="515"/>
      <c r="HE418" s="514">
        <f t="shared" ref="HE418:HE429" si="3068">IFERROR(+HC418*HD418,"")</f>
        <v>0</v>
      </c>
      <c r="HF418" s="516"/>
      <c r="HG418" s="517"/>
      <c r="HH418" s="517"/>
      <c r="HI418" s="514">
        <f t="shared" ref="HI418:HI429" si="3069">IFERROR(+(IF(HC418="","0",HC418))+(IF(HE418="","0",HE418))+(IF(HH418="","0",HH418)),"")</f>
        <v>127842.584</v>
      </c>
      <c r="HJ418" s="515">
        <v>0.294289866351475</v>
      </c>
      <c r="HK418" s="518">
        <f t="shared" ref="HK418:HK429" si="3070">IFERROR(+HJ418*(HI418-HH418),"")</f>
        <v>37622.77695</v>
      </c>
      <c r="HL418" s="519">
        <f t="shared" ref="HL418:HL429" si="3071">IFERROR(+(IF(HI418="","0",HI418))-(IF(HK418="","0",HK418)),"")</f>
        <v>90219.80701</v>
      </c>
      <c r="HM418" s="520"/>
      <c r="HN418" s="511">
        <v>1.0</v>
      </c>
      <c r="HO418" s="512" t="s">
        <v>122</v>
      </c>
      <c r="HP418" s="513" t="s">
        <v>121</v>
      </c>
      <c r="HQ418" s="513" t="s">
        <v>123</v>
      </c>
      <c r="HR418" s="514">
        <f>'Produksi dan Harga'!CC8</f>
        <v>16223.42</v>
      </c>
      <c r="HS418" s="514">
        <f>'Produksi dan Harga'!$P$24</f>
        <v>7568615.624</v>
      </c>
      <c r="HT418" s="514">
        <f t="shared" ref="HT418:HT429" si="3072">IFERROR(HR418*HS418/1000000,0)</f>
        <v>122788.8301</v>
      </c>
      <c r="HU418" s="515"/>
      <c r="HV418" s="514">
        <f t="shared" ref="HV418:HV429" si="3073">IFERROR(+HT418*HU418,"")</f>
        <v>0</v>
      </c>
      <c r="HW418" s="516"/>
      <c r="HX418" s="517"/>
      <c r="HY418" s="517"/>
      <c r="HZ418" s="514">
        <f t="shared" ref="HZ418:HZ429" si="3074">IFERROR(+(IF(HT418="","0",HT418))+(IF(HV418="","0",HV418))+(IF(HY418="","0",HY418)),"")</f>
        <v>122788.8301</v>
      </c>
      <c r="IA418" s="515">
        <v>0.294289866351475</v>
      </c>
      <c r="IB418" s="518">
        <f t="shared" ref="IB418:IB429" si="3075">IFERROR(+IA418*(HZ418-HY418),"")</f>
        <v>36135.5084</v>
      </c>
      <c r="IC418" s="519">
        <f t="shared" ref="IC418:IC429" si="3076">IFERROR(+(IF(HZ418="","0",HZ418))-(IF(IB418="","0",IB418)),"")</f>
        <v>86653.32169</v>
      </c>
      <c r="ID418" s="520"/>
      <c r="IE418" s="511">
        <v>1.0</v>
      </c>
      <c r="IF418" s="512" t="s">
        <v>122</v>
      </c>
      <c r="IG418" s="513" t="s">
        <v>121</v>
      </c>
      <c r="IH418" s="513" t="s">
        <v>123</v>
      </c>
      <c r="II418" s="514">
        <f>'Produksi dan Harga'!CH8</f>
        <v>19598.03</v>
      </c>
      <c r="IJ418" s="514">
        <f>'Produksi dan Harga'!P$24</f>
        <v>7568615.624</v>
      </c>
      <c r="IK418" s="514">
        <f t="shared" ref="IK418:IK429" si="3077">IFERROR(II418*IJ418/1000000,0)</f>
        <v>148329.9561</v>
      </c>
      <c r="IL418" s="515"/>
      <c r="IM418" s="514">
        <f t="shared" ref="IM418:IM429" si="3078">IFERROR(+IK418*IL418,"")</f>
        <v>0</v>
      </c>
      <c r="IN418" s="516"/>
      <c r="IO418" s="517"/>
      <c r="IP418" s="517"/>
      <c r="IQ418" s="514">
        <f t="shared" ref="IQ418:IQ429" si="3079">IFERROR(+(IF(IK418="","0",IK418))+(IF(IM418="","0",IM418))+(IF(IP418="","0",IP418)),"")</f>
        <v>148329.9561</v>
      </c>
      <c r="IR418" s="515">
        <v>0.294289866351475</v>
      </c>
      <c r="IS418" s="518">
        <f t="shared" ref="IS418:IS429" si="3080">IFERROR(+IR418*(IQ418-IP418),"")</f>
        <v>43652.00294</v>
      </c>
      <c r="IT418" s="519">
        <f t="shared" ref="IT418:IT429" si="3081">IFERROR(+(IF(IQ418="","0",IQ418))-(IF(IS418="","0",IS418)),"")</f>
        <v>104677.9531</v>
      </c>
      <c r="IU418" s="520"/>
      <c r="IV418" s="511">
        <v>1.0</v>
      </c>
      <c r="IW418" s="512" t="s">
        <v>122</v>
      </c>
      <c r="IX418" s="513" t="s">
        <v>121</v>
      </c>
      <c r="IY418" s="513" t="s">
        <v>123</v>
      </c>
      <c r="IZ418" s="514">
        <f>'Produksi dan Harga'!CM8</f>
        <v>20788.603</v>
      </c>
      <c r="JA418" s="257">
        <f>'Produksi dan Harga'!$M$24</f>
        <v>7339918.282</v>
      </c>
      <c r="JB418" s="514">
        <f t="shared" ref="JB418:JB429" si="3082">IFERROR(IZ418*JA418/1000000,0)</f>
        <v>152586.6472</v>
      </c>
      <c r="JC418" s="515"/>
      <c r="JD418" s="514">
        <f t="shared" ref="JD418:JD429" si="3083">IFERROR(+JB418*JC418,"")</f>
        <v>0</v>
      </c>
      <c r="JE418" s="516"/>
      <c r="JF418" s="517"/>
      <c r="JG418" s="517"/>
      <c r="JH418" s="514">
        <f t="shared" ref="JH418:JH429" si="3084">IFERROR(+(IF(JB418="","0",JB418))+(IF(JD418="","0",JD418))+(IF(JG418="","0",JG418)),"")</f>
        <v>152586.6472</v>
      </c>
      <c r="JI418" s="515">
        <v>0.294289866351475</v>
      </c>
      <c r="JJ418" s="518">
        <f t="shared" ref="JJ418:JJ429" si="3085">IFERROR(+JI418*(JH418-JG418),"")</f>
        <v>44904.70402</v>
      </c>
      <c r="JK418" s="519">
        <f t="shared" ref="JK418:JK429" si="3086">IFERROR(+(IF(JH418="","0",JH418))-(IF(JJ418="","0",JJ418)),"")</f>
        <v>107681.9432</v>
      </c>
      <c r="JL418" s="520"/>
      <c r="JM418" s="511">
        <v>1.0</v>
      </c>
      <c r="JN418" s="512" t="s">
        <v>122</v>
      </c>
      <c r="JO418" s="513" t="s">
        <v>121</v>
      </c>
      <c r="JP418" s="513" t="s">
        <v>123</v>
      </c>
      <c r="JQ418" s="514"/>
      <c r="JR418" s="257">
        <f>'Produksi dan Harga'!$M$24</f>
        <v>7339918.282</v>
      </c>
      <c r="JS418" s="514">
        <f t="shared" ref="JS418:JS429" si="3087">IFERROR(JQ418*JR418/1000000,0)</f>
        <v>0</v>
      </c>
      <c r="JT418" s="515"/>
      <c r="JU418" s="514">
        <f t="shared" ref="JU418:JU429" si="3088">IFERROR(+JS418*JT418,"")</f>
        <v>0</v>
      </c>
      <c r="JV418" s="516"/>
      <c r="JW418" s="517"/>
      <c r="JX418" s="517"/>
      <c r="JY418" s="514">
        <f t="shared" ref="JY418:JY429" si="3089">IFERROR(+(IF(JS418="","0",JS418))+(IF(JU418="","0",JU418))+(IF(JX418="","0",JX418)),"")</f>
        <v>0</v>
      </c>
      <c r="JZ418" s="515">
        <v>0.294289866351475</v>
      </c>
      <c r="KA418" s="518">
        <f t="shared" ref="KA418:KA429" si="3090">IFERROR(+JZ418*(JY418-JX418),"")</f>
        <v>0</v>
      </c>
      <c r="KB418" s="519">
        <f t="shared" ref="KB418:KB429" si="3091">IFERROR(+(IF(JY418="","0",JY418))-(IF(KA418="","0",KA418)),"")</f>
        <v>0</v>
      </c>
      <c r="KC418" s="520"/>
      <c r="KD418" s="511">
        <v>1.0</v>
      </c>
      <c r="KE418" s="512" t="s">
        <v>122</v>
      </c>
      <c r="KF418" s="513" t="s">
        <v>121</v>
      </c>
      <c r="KG418" s="513" t="s">
        <v>123</v>
      </c>
      <c r="KH418" s="514"/>
      <c r="KI418" s="257">
        <f>'Produksi dan Harga'!$M$24</f>
        <v>7339918.282</v>
      </c>
      <c r="KJ418" s="514">
        <f t="shared" ref="KJ418:KJ429" si="3092">IFERROR(KH418*KI418/1000000,0)</f>
        <v>0</v>
      </c>
      <c r="KK418" s="515"/>
      <c r="KL418" s="514">
        <f t="shared" ref="KL418:KL429" si="3093">IFERROR(+KJ418*KK418,"")</f>
        <v>0</v>
      </c>
      <c r="KM418" s="516"/>
      <c r="KN418" s="517"/>
      <c r="KO418" s="517"/>
      <c r="KP418" s="514">
        <f t="shared" ref="KP418:KP429" si="3094">IFERROR(+(IF(KJ418="","0",KJ418))+(IF(KL418="","0",KL418))+(IF(KO418="","0",KO418)),"")</f>
        <v>0</v>
      </c>
      <c r="KQ418" s="515">
        <v>0.294289866351475</v>
      </c>
      <c r="KR418" s="518">
        <f t="shared" ref="KR418:KR429" si="3095">IFERROR(+KQ418*(KP418-KO418),"")</f>
        <v>0</v>
      </c>
      <c r="KS418" s="519">
        <f t="shared" ref="KS418:KS429" si="3096">IFERROR(+(IF(KP418="","0",KP418))-(IF(KR418="","0",KR418)),"")</f>
        <v>0</v>
      </c>
      <c r="KT418" s="520"/>
      <c r="KU418" s="521"/>
    </row>
    <row r="419" ht="15.75" customHeight="1">
      <c r="A419" s="511">
        <v>2.0</v>
      </c>
      <c r="B419" s="512" t="s">
        <v>124</v>
      </c>
      <c r="C419" s="513" t="s">
        <v>121</v>
      </c>
      <c r="D419" s="513" t="s">
        <v>123</v>
      </c>
      <c r="E419" s="514" t="str">
        <f>ADHB!E419</f>
        <v/>
      </c>
      <c r="F419" s="514"/>
      <c r="G419" s="514">
        <f t="shared" si="3007"/>
        <v>0</v>
      </c>
      <c r="H419" s="515"/>
      <c r="I419" s="514">
        <f t="shared" si="3008"/>
        <v>0</v>
      </c>
      <c r="J419" s="516"/>
      <c r="K419" s="517"/>
      <c r="L419" s="517"/>
      <c r="M419" s="514">
        <f t="shared" si="3009"/>
        <v>0</v>
      </c>
      <c r="N419" s="515">
        <v>0.294289866351475</v>
      </c>
      <c r="O419" s="518">
        <f t="shared" si="3010"/>
        <v>0</v>
      </c>
      <c r="P419" s="519">
        <f t="shared" si="3011"/>
        <v>0</v>
      </c>
      <c r="Q419" s="520"/>
      <c r="R419" s="511">
        <v>2.0</v>
      </c>
      <c r="S419" s="512" t="s">
        <v>124</v>
      </c>
      <c r="T419" s="513" t="s">
        <v>121</v>
      </c>
      <c r="U419" s="513" t="s">
        <v>123</v>
      </c>
      <c r="V419" s="514" t="str">
        <f>ADHB!V419</f>
        <v/>
      </c>
      <c r="W419" s="514"/>
      <c r="X419" s="514">
        <f t="shared" si="3012"/>
        <v>0</v>
      </c>
      <c r="Y419" s="515"/>
      <c r="Z419" s="514">
        <f t="shared" si="3013"/>
        <v>0</v>
      </c>
      <c r="AA419" s="516"/>
      <c r="AB419" s="517"/>
      <c r="AC419" s="517"/>
      <c r="AD419" s="514">
        <f t="shared" si="3014"/>
        <v>0</v>
      </c>
      <c r="AE419" s="515">
        <v>0.294289866351475</v>
      </c>
      <c r="AF419" s="518">
        <f t="shared" si="3015"/>
        <v>0</v>
      </c>
      <c r="AG419" s="519">
        <f t="shared" si="3016"/>
        <v>0</v>
      </c>
      <c r="AH419" s="520"/>
      <c r="AI419" s="511">
        <v>2.0</v>
      </c>
      <c r="AJ419" s="512" t="s">
        <v>124</v>
      </c>
      <c r="AK419" s="513" t="s">
        <v>121</v>
      </c>
      <c r="AL419" s="513" t="s">
        <v>123</v>
      </c>
      <c r="AM419" s="514" t="str">
        <f>ADHB!AM419</f>
        <v/>
      </c>
      <c r="AN419" s="514"/>
      <c r="AO419" s="514">
        <f t="shared" si="3017"/>
        <v>0</v>
      </c>
      <c r="AP419" s="515"/>
      <c r="AQ419" s="514">
        <f t="shared" si="3018"/>
        <v>0</v>
      </c>
      <c r="AR419" s="516"/>
      <c r="AS419" s="517"/>
      <c r="AT419" s="517"/>
      <c r="AU419" s="514">
        <f t="shared" si="3019"/>
        <v>0</v>
      </c>
      <c r="AV419" s="515">
        <v>0.294289866351475</v>
      </c>
      <c r="AW419" s="518">
        <f t="shared" si="3020"/>
        <v>0</v>
      </c>
      <c r="AX419" s="519">
        <f t="shared" si="3021"/>
        <v>0</v>
      </c>
      <c r="AY419" s="520"/>
      <c r="AZ419" s="511">
        <v>2.0</v>
      </c>
      <c r="BA419" s="512" t="s">
        <v>124</v>
      </c>
      <c r="BB419" s="513" t="s">
        <v>121</v>
      </c>
      <c r="BC419" s="513" t="s">
        <v>123</v>
      </c>
      <c r="BD419" s="514" t="str">
        <f>ADHB!BD419</f>
        <v/>
      </c>
      <c r="BE419" s="514"/>
      <c r="BF419" s="514">
        <f t="shared" si="3022"/>
        <v>0</v>
      </c>
      <c r="BG419" s="515"/>
      <c r="BH419" s="514">
        <f t="shared" si="3023"/>
        <v>0</v>
      </c>
      <c r="BI419" s="516"/>
      <c r="BJ419" s="517"/>
      <c r="BK419" s="517"/>
      <c r="BL419" s="514">
        <f t="shared" si="3024"/>
        <v>0</v>
      </c>
      <c r="BM419" s="515">
        <v>0.294289866351475</v>
      </c>
      <c r="BN419" s="518">
        <f t="shared" si="3025"/>
        <v>0</v>
      </c>
      <c r="BO419" s="519">
        <f t="shared" si="3026"/>
        <v>0</v>
      </c>
      <c r="BP419" s="520"/>
      <c r="BQ419" s="511">
        <v>2.0</v>
      </c>
      <c r="BR419" s="512" t="s">
        <v>124</v>
      </c>
      <c r="BS419" s="513" t="s">
        <v>121</v>
      </c>
      <c r="BT419" s="513" t="s">
        <v>123</v>
      </c>
      <c r="BU419" s="514" t="str">
        <f>ADHB!BU419</f>
        <v/>
      </c>
      <c r="BV419" s="514"/>
      <c r="BW419" s="514">
        <f t="shared" si="3027"/>
        <v>0</v>
      </c>
      <c r="BX419" s="515"/>
      <c r="BY419" s="514">
        <f t="shared" si="3028"/>
        <v>0</v>
      </c>
      <c r="BZ419" s="516"/>
      <c r="CA419" s="517"/>
      <c r="CB419" s="517"/>
      <c r="CC419" s="514">
        <f t="shared" si="3029"/>
        <v>0</v>
      </c>
      <c r="CD419" s="515">
        <v>0.294289866351475</v>
      </c>
      <c r="CE419" s="518">
        <f t="shared" si="3030"/>
        <v>0</v>
      </c>
      <c r="CF419" s="519">
        <f t="shared" si="3031"/>
        <v>0</v>
      </c>
      <c r="CG419" s="520"/>
      <c r="CH419" s="511">
        <v>2.0</v>
      </c>
      <c r="CI419" s="512" t="s">
        <v>124</v>
      </c>
      <c r="CJ419" s="513" t="s">
        <v>121</v>
      </c>
      <c r="CK419" s="513" t="s">
        <v>123</v>
      </c>
      <c r="CL419" s="514" t="str">
        <f>ADHB!CL419</f>
        <v/>
      </c>
      <c r="CM419" s="514"/>
      <c r="CN419" s="514">
        <f t="shared" si="3032"/>
        <v>0</v>
      </c>
      <c r="CO419" s="515"/>
      <c r="CP419" s="514">
        <f t="shared" si="3033"/>
        <v>0</v>
      </c>
      <c r="CQ419" s="516"/>
      <c r="CR419" s="517"/>
      <c r="CS419" s="517"/>
      <c r="CT419" s="514">
        <f t="shared" si="3034"/>
        <v>0</v>
      </c>
      <c r="CU419" s="515">
        <v>0.294289866351475</v>
      </c>
      <c r="CV419" s="518">
        <f t="shared" si="3035"/>
        <v>0</v>
      </c>
      <c r="CW419" s="519">
        <f t="shared" si="3036"/>
        <v>0</v>
      </c>
      <c r="CX419" s="520"/>
      <c r="CY419" s="511">
        <v>2.0</v>
      </c>
      <c r="CZ419" s="512" t="s">
        <v>124</v>
      </c>
      <c r="DA419" s="513" t="s">
        <v>121</v>
      </c>
      <c r="DB419" s="513" t="s">
        <v>123</v>
      </c>
      <c r="DC419" s="514" t="str">
        <f>ADHB!DC419</f>
        <v/>
      </c>
      <c r="DD419" s="514"/>
      <c r="DE419" s="514">
        <f t="shared" si="3037"/>
        <v>0</v>
      </c>
      <c r="DF419" s="515"/>
      <c r="DG419" s="514">
        <f t="shared" si="3038"/>
        <v>0</v>
      </c>
      <c r="DH419" s="516"/>
      <c r="DI419" s="517"/>
      <c r="DJ419" s="517"/>
      <c r="DK419" s="514">
        <f t="shared" si="3039"/>
        <v>0</v>
      </c>
      <c r="DL419" s="515">
        <v>0.294289866351475</v>
      </c>
      <c r="DM419" s="518">
        <f t="shared" si="3040"/>
        <v>0</v>
      </c>
      <c r="DN419" s="519">
        <f t="shared" si="3041"/>
        <v>0</v>
      </c>
      <c r="DO419" s="520"/>
      <c r="DP419" s="511">
        <v>2.0</v>
      </c>
      <c r="DQ419" s="512" t="s">
        <v>124</v>
      </c>
      <c r="DR419" s="513" t="s">
        <v>121</v>
      </c>
      <c r="DS419" s="513" t="s">
        <v>123</v>
      </c>
      <c r="DT419" s="514" t="str">
        <f>ADHB!DT419</f>
        <v/>
      </c>
      <c r="DU419" s="514"/>
      <c r="DV419" s="514">
        <f t="shared" si="3042"/>
        <v>0</v>
      </c>
      <c r="DW419" s="515"/>
      <c r="DX419" s="514">
        <f t="shared" si="3043"/>
        <v>0</v>
      </c>
      <c r="DY419" s="516"/>
      <c r="DZ419" s="517"/>
      <c r="EA419" s="517"/>
      <c r="EB419" s="514">
        <f t="shared" si="3044"/>
        <v>0</v>
      </c>
      <c r="EC419" s="515">
        <v>0.294289866351475</v>
      </c>
      <c r="ED419" s="518">
        <f t="shared" si="3045"/>
        <v>0</v>
      </c>
      <c r="EE419" s="519">
        <f t="shared" si="3046"/>
        <v>0</v>
      </c>
      <c r="EF419" s="520"/>
      <c r="EG419" s="511">
        <v>2.0</v>
      </c>
      <c r="EH419" s="512" t="s">
        <v>124</v>
      </c>
      <c r="EI419" s="513" t="s">
        <v>121</v>
      </c>
      <c r="EJ419" s="513" t="s">
        <v>123</v>
      </c>
      <c r="EK419" s="514" t="str">
        <f>ADHB!EK419</f>
        <v/>
      </c>
      <c r="EL419" s="514"/>
      <c r="EM419" s="514">
        <f t="shared" si="3047"/>
        <v>0</v>
      </c>
      <c r="EN419" s="515"/>
      <c r="EO419" s="514">
        <f t="shared" si="3048"/>
        <v>0</v>
      </c>
      <c r="EP419" s="516"/>
      <c r="EQ419" s="517"/>
      <c r="ER419" s="517"/>
      <c r="ES419" s="514">
        <f t="shared" si="3049"/>
        <v>0</v>
      </c>
      <c r="ET419" s="515">
        <v>0.294289866351475</v>
      </c>
      <c r="EU419" s="518">
        <f t="shared" si="3050"/>
        <v>0</v>
      </c>
      <c r="EV419" s="519">
        <f t="shared" si="3051"/>
        <v>0</v>
      </c>
      <c r="EW419" s="520"/>
      <c r="EX419" s="511">
        <v>2.0</v>
      </c>
      <c r="EY419" s="512" t="s">
        <v>124</v>
      </c>
      <c r="EZ419" s="513" t="s">
        <v>121</v>
      </c>
      <c r="FA419" s="513" t="s">
        <v>123</v>
      </c>
      <c r="FB419" s="514" t="str">
        <f>ADHB!FB419</f>
        <v/>
      </c>
      <c r="FC419" s="514"/>
      <c r="FD419" s="514">
        <f t="shared" si="3052"/>
        <v>0</v>
      </c>
      <c r="FE419" s="515"/>
      <c r="FF419" s="514">
        <f t="shared" si="3053"/>
        <v>0</v>
      </c>
      <c r="FG419" s="516"/>
      <c r="FH419" s="517"/>
      <c r="FI419" s="517"/>
      <c r="FJ419" s="514">
        <f t="shared" si="3054"/>
        <v>0</v>
      </c>
      <c r="FK419" s="515">
        <v>0.294289866351475</v>
      </c>
      <c r="FL419" s="518">
        <f t="shared" si="3055"/>
        <v>0</v>
      </c>
      <c r="FM419" s="519">
        <f t="shared" si="3056"/>
        <v>0</v>
      </c>
      <c r="FN419" s="520"/>
      <c r="FO419" s="511">
        <v>2.0</v>
      </c>
      <c r="FP419" s="512" t="s">
        <v>124</v>
      </c>
      <c r="FQ419" s="513" t="s">
        <v>121</v>
      </c>
      <c r="FR419" s="513" t="s">
        <v>123</v>
      </c>
      <c r="FS419" s="514" t="str">
        <f>ADHB!FS419</f>
        <v/>
      </c>
      <c r="FT419" s="514"/>
      <c r="FU419" s="514">
        <f t="shared" si="3057"/>
        <v>0</v>
      </c>
      <c r="FV419" s="515"/>
      <c r="FW419" s="514">
        <f t="shared" si="3058"/>
        <v>0</v>
      </c>
      <c r="FX419" s="516"/>
      <c r="FY419" s="517"/>
      <c r="FZ419" s="517"/>
      <c r="GA419" s="514">
        <f t="shared" si="3059"/>
        <v>0</v>
      </c>
      <c r="GB419" s="515">
        <v>0.294289866351475</v>
      </c>
      <c r="GC419" s="518">
        <f t="shared" si="3060"/>
        <v>0</v>
      </c>
      <c r="GD419" s="519">
        <f t="shared" si="3061"/>
        <v>0</v>
      </c>
      <c r="GE419" s="520"/>
      <c r="GF419" s="511">
        <v>2.0</v>
      </c>
      <c r="GG419" s="512" t="s">
        <v>124</v>
      </c>
      <c r="GH419" s="513" t="s">
        <v>121</v>
      </c>
      <c r="GI419" s="513" t="s">
        <v>123</v>
      </c>
      <c r="GJ419" s="514" t="str">
        <f>ADHB!GJ419</f>
        <v/>
      </c>
      <c r="GK419" s="514"/>
      <c r="GL419" s="514">
        <f t="shared" si="3062"/>
        <v>0</v>
      </c>
      <c r="GM419" s="515"/>
      <c r="GN419" s="514">
        <f t="shared" si="3063"/>
        <v>0</v>
      </c>
      <c r="GO419" s="516"/>
      <c r="GP419" s="517"/>
      <c r="GQ419" s="517"/>
      <c r="GR419" s="514">
        <f t="shared" si="3064"/>
        <v>0</v>
      </c>
      <c r="GS419" s="515">
        <v>0.294289866351475</v>
      </c>
      <c r="GT419" s="518">
        <f t="shared" si="3065"/>
        <v>0</v>
      </c>
      <c r="GU419" s="519">
        <f t="shared" si="3066"/>
        <v>0</v>
      </c>
      <c r="GV419" s="520"/>
      <c r="GW419" s="511">
        <v>2.0</v>
      </c>
      <c r="GX419" s="512" t="s">
        <v>124</v>
      </c>
      <c r="GY419" s="513" t="s">
        <v>121</v>
      </c>
      <c r="GZ419" s="513" t="s">
        <v>123</v>
      </c>
      <c r="HA419" s="514" t="str">
        <f>ADHB!HA419</f>
        <v/>
      </c>
      <c r="HB419" s="514"/>
      <c r="HC419" s="514">
        <f t="shared" si="3067"/>
        <v>0</v>
      </c>
      <c r="HD419" s="515"/>
      <c r="HE419" s="514">
        <f t="shared" si="3068"/>
        <v>0</v>
      </c>
      <c r="HF419" s="516"/>
      <c r="HG419" s="517"/>
      <c r="HH419" s="517"/>
      <c r="HI419" s="514">
        <f t="shared" si="3069"/>
        <v>0</v>
      </c>
      <c r="HJ419" s="515">
        <v>0.294289866351475</v>
      </c>
      <c r="HK419" s="518">
        <f t="shared" si="3070"/>
        <v>0</v>
      </c>
      <c r="HL419" s="519">
        <f t="shared" si="3071"/>
        <v>0</v>
      </c>
      <c r="HM419" s="520"/>
      <c r="HN419" s="511">
        <v>2.0</v>
      </c>
      <c r="HO419" s="512" t="s">
        <v>124</v>
      </c>
      <c r="HP419" s="513" t="s">
        <v>121</v>
      </c>
      <c r="HQ419" s="513" t="s">
        <v>123</v>
      </c>
      <c r="HR419" s="514" t="str">
        <f>ADHB!HR419</f>
        <v/>
      </c>
      <c r="HS419" s="514"/>
      <c r="HT419" s="514">
        <f t="shared" si="3072"/>
        <v>0</v>
      </c>
      <c r="HU419" s="515"/>
      <c r="HV419" s="514">
        <f t="shared" si="3073"/>
        <v>0</v>
      </c>
      <c r="HW419" s="516"/>
      <c r="HX419" s="517"/>
      <c r="HY419" s="517"/>
      <c r="HZ419" s="514">
        <f t="shared" si="3074"/>
        <v>0</v>
      </c>
      <c r="IA419" s="515">
        <v>0.294289866351475</v>
      </c>
      <c r="IB419" s="518">
        <f t="shared" si="3075"/>
        <v>0</v>
      </c>
      <c r="IC419" s="519">
        <f t="shared" si="3076"/>
        <v>0</v>
      </c>
      <c r="ID419" s="520"/>
      <c r="IE419" s="511">
        <v>2.0</v>
      </c>
      <c r="IF419" s="512" t="s">
        <v>124</v>
      </c>
      <c r="IG419" s="513" t="s">
        <v>121</v>
      </c>
      <c r="IH419" s="513" t="s">
        <v>123</v>
      </c>
      <c r="II419" s="514" t="str">
        <f>ADHB!II419</f>
        <v/>
      </c>
      <c r="IJ419" s="514"/>
      <c r="IK419" s="514">
        <f t="shared" si="3077"/>
        <v>0</v>
      </c>
      <c r="IL419" s="515"/>
      <c r="IM419" s="514">
        <f t="shared" si="3078"/>
        <v>0</v>
      </c>
      <c r="IN419" s="516"/>
      <c r="IO419" s="517"/>
      <c r="IP419" s="517"/>
      <c r="IQ419" s="514">
        <f t="shared" si="3079"/>
        <v>0</v>
      </c>
      <c r="IR419" s="515">
        <v>0.294289866351475</v>
      </c>
      <c r="IS419" s="518">
        <f t="shared" si="3080"/>
        <v>0</v>
      </c>
      <c r="IT419" s="519">
        <f t="shared" si="3081"/>
        <v>0</v>
      </c>
      <c r="IU419" s="520"/>
      <c r="IV419" s="511">
        <v>2.0</v>
      </c>
      <c r="IW419" s="512" t="s">
        <v>124</v>
      </c>
      <c r="IX419" s="513" t="s">
        <v>121</v>
      </c>
      <c r="IY419" s="513" t="s">
        <v>123</v>
      </c>
      <c r="IZ419" s="514" t="str">
        <f>ADHB!IZ419</f>
        <v/>
      </c>
      <c r="JA419" s="514"/>
      <c r="JB419" s="514">
        <f t="shared" si="3082"/>
        <v>0</v>
      </c>
      <c r="JC419" s="515"/>
      <c r="JD419" s="514">
        <f t="shared" si="3083"/>
        <v>0</v>
      </c>
      <c r="JE419" s="516"/>
      <c r="JF419" s="517"/>
      <c r="JG419" s="517"/>
      <c r="JH419" s="514">
        <f t="shared" si="3084"/>
        <v>0</v>
      </c>
      <c r="JI419" s="515">
        <v>0.294289866351475</v>
      </c>
      <c r="JJ419" s="518">
        <f t="shared" si="3085"/>
        <v>0</v>
      </c>
      <c r="JK419" s="519">
        <f t="shared" si="3086"/>
        <v>0</v>
      </c>
      <c r="JL419" s="520"/>
      <c r="JM419" s="511">
        <v>2.0</v>
      </c>
      <c r="JN419" s="512" t="s">
        <v>124</v>
      </c>
      <c r="JO419" s="513" t="s">
        <v>121</v>
      </c>
      <c r="JP419" s="513" t="s">
        <v>123</v>
      </c>
      <c r="JQ419" s="514" t="str">
        <f>ADHB!KY419</f>
        <v/>
      </c>
      <c r="JR419" s="514"/>
      <c r="JS419" s="514">
        <f t="shared" si="3087"/>
        <v>0</v>
      </c>
      <c r="JT419" s="515"/>
      <c r="JU419" s="514">
        <f t="shared" si="3088"/>
        <v>0</v>
      </c>
      <c r="JV419" s="516"/>
      <c r="JW419" s="517"/>
      <c r="JX419" s="517"/>
      <c r="JY419" s="514">
        <f t="shared" si="3089"/>
        <v>0</v>
      </c>
      <c r="JZ419" s="515">
        <v>0.294289866351475</v>
      </c>
      <c r="KA419" s="518">
        <f t="shared" si="3090"/>
        <v>0</v>
      </c>
      <c r="KB419" s="519">
        <f t="shared" si="3091"/>
        <v>0</v>
      </c>
      <c r="KC419" s="520"/>
      <c r="KD419" s="511">
        <v>2.0</v>
      </c>
      <c r="KE419" s="512" t="s">
        <v>124</v>
      </c>
      <c r="KF419" s="513" t="s">
        <v>121</v>
      </c>
      <c r="KG419" s="513" t="s">
        <v>123</v>
      </c>
      <c r="KH419" s="514" t="str">
        <f>ADHB!LP419</f>
        <v/>
      </c>
      <c r="KI419" s="514"/>
      <c r="KJ419" s="514">
        <f t="shared" si="3092"/>
        <v>0</v>
      </c>
      <c r="KK419" s="515"/>
      <c r="KL419" s="514">
        <f t="shared" si="3093"/>
        <v>0</v>
      </c>
      <c r="KM419" s="516"/>
      <c r="KN419" s="517"/>
      <c r="KO419" s="517"/>
      <c r="KP419" s="514">
        <f t="shared" si="3094"/>
        <v>0</v>
      </c>
      <c r="KQ419" s="515">
        <v>0.294289866351475</v>
      </c>
      <c r="KR419" s="518">
        <f t="shared" si="3095"/>
        <v>0</v>
      </c>
      <c r="KS419" s="519">
        <f t="shared" si="3096"/>
        <v>0</v>
      </c>
      <c r="KT419" s="520"/>
      <c r="KU419" s="521"/>
    </row>
    <row r="420" ht="15.75" customHeight="1">
      <c r="A420" s="511">
        <v>3.0</v>
      </c>
      <c r="B420" s="512" t="s">
        <v>125</v>
      </c>
      <c r="C420" s="513" t="s">
        <v>121</v>
      </c>
      <c r="D420" s="513" t="s">
        <v>123</v>
      </c>
      <c r="E420" s="514" t="str">
        <f>ADHB!E420</f>
        <v/>
      </c>
      <c r="F420" s="514"/>
      <c r="G420" s="514">
        <f t="shared" si="3007"/>
        <v>0</v>
      </c>
      <c r="H420" s="515"/>
      <c r="I420" s="514">
        <f t="shared" si="3008"/>
        <v>0</v>
      </c>
      <c r="J420" s="516"/>
      <c r="K420" s="517"/>
      <c r="L420" s="517"/>
      <c r="M420" s="514">
        <f t="shared" si="3009"/>
        <v>0</v>
      </c>
      <c r="N420" s="515">
        <v>0.294289866351475</v>
      </c>
      <c r="O420" s="518">
        <f t="shared" si="3010"/>
        <v>0</v>
      </c>
      <c r="P420" s="519">
        <f t="shared" si="3011"/>
        <v>0</v>
      </c>
      <c r="Q420" s="520"/>
      <c r="R420" s="511">
        <v>3.0</v>
      </c>
      <c r="S420" s="512" t="s">
        <v>125</v>
      </c>
      <c r="T420" s="513" t="s">
        <v>121</v>
      </c>
      <c r="U420" s="513" t="s">
        <v>123</v>
      </c>
      <c r="V420" s="514" t="str">
        <f>ADHB!V420</f>
        <v/>
      </c>
      <c r="W420" s="514"/>
      <c r="X420" s="514">
        <f t="shared" si="3012"/>
        <v>0</v>
      </c>
      <c r="Y420" s="515"/>
      <c r="Z420" s="514">
        <f t="shared" si="3013"/>
        <v>0</v>
      </c>
      <c r="AA420" s="516"/>
      <c r="AB420" s="517"/>
      <c r="AC420" s="517"/>
      <c r="AD420" s="514">
        <f t="shared" si="3014"/>
        <v>0</v>
      </c>
      <c r="AE420" s="515">
        <v>0.294289866351475</v>
      </c>
      <c r="AF420" s="518">
        <f t="shared" si="3015"/>
        <v>0</v>
      </c>
      <c r="AG420" s="519">
        <f t="shared" si="3016"/>
        <v>0</v>
      </c>
      <c r="AH420" s="520"/>
      <c r="AI420" s="511">
        <v>3.0</v>
      </c>
      <c r="AJ420" s="512" t="s">
        <v>125</v>
      </c>
      <c r="AK420" s="513" t="s">
        <v>121</v>
      </c>
      <c r="AL420" s="513" t="s">
        <v>123</v>
      </c>
      <c r="AM420" s="514" t="str">
        <f>ADHB!AM420</f>
        <v/>
      </c>
      <c r="AN420" s="514"/>
      <c r="AO420" s="514">
        <f t="shared" si="3017"/>
        <v>0</v>
      </c>
      <c r="AP420" s="515"/>
      <c r="AQ420" s="514">
        <f t="shared" si="3018"/>
        <v>0</v>
      </c>
      <c r="AR420" s="516"/>
      <c r="AS420" s="517"/>
      <c r="AT420" s="517"/>
      <c r="AU420" s="514">
        <f t="shared" si="3019"/>
        <v>0</v>
      </c>
      <c r="AV420" s="515">
        <v>0.294289866351475</v>
      </c>
      <c r="AW420" s="518">
        <f t="shared" si="3020"/>
        <v>0</v>
      </c>
      <c r="AX420" s="519">
        <f t="shared" si="3021"/>
        <v>0</v>
      </c>
      <c r="AY420" s="520"/>
      <c r="AZ420" s="511">
        <v>3.0</v>
      </c>
      <c r="BA420" s="512" t="s">
        <v>125</v>
      </c>
      <c r="BB420" s="513" t="s">
        <v>121</v>
      </c>
      <c r="BC420" s="513" t="s">
        <v>123</v>
      </c>
      <c r="BD420" s="514" t="str">
        <f>ADHB!BD420</f>
        <v/>
      </c>
      <c r="BE420" s="514"/>
      <c r="BF420" s="514">
        <f t="shared" si="3022"/>
        <v>0</v>
      </c>
      <c r="BG420" s="515"/>
      <c r="BH420" s="514">
        <f t="shared" si="3023"/>
        <v>0</v>
      </c>
      <c r="BI420" s="516"/>
      <c r="BJ420" s="517"/>
      <c r="BK420" s="517"/>
      <c r="BL420" s="514">
        <f t="shared" si="3024"/>
        <v>0</v>
      </c>
      <c r="BM420" s="515">
        <v>0.294289866351475</v>
      </c>
      <c r="BN420" s="518">
        <f t="shared" si="3025"/>
        <v>0</v>
      </c>
      <c r="BO420" s="519">
        <f t="shared" si="3026"/>
        <v>0</v>
      </c>
      <c r="BP420" s="520"/>
      <c r="BQ420" s="511">
        <v>3.0</v>
      </c>
      <c r="BR420" s="512" t="s">
        <v>125</v>
      </c>
      <c r="BS420" s="513" t="s">
        <v>121</v>
      </c>
      <c r="BT420" s="513" t="s">
        <v>123</v>
      </c>
      <c r="BU420" s="514" t="str">
        <f>ADHB!BU420</f>
        <v/>
      </c>
      <c r="BV420" s="514"/>
      <c r="BW420" s="514">
        <f t="shared" si="3027"/>
        <v>0</v>
      </c>
      <c r="BX420" s="515"/>
      <c r="BY420" s="514">
        <f t="shared" si="3028"/>
        <v>0</v>
      </c>
      <c r="BZ420" s="516"/>
      <c r="CA420" s="517"/>
      <c r="CB420" s="517"/>
      <c r="CC420" s="514">
        <f t="shared" si="3029"/>
        <v>0</v>
      </c>
      <c r="CD420" s="515">
        <v>0.294289866351475</v>
      </c>
      <c r="CE420" s="518">
        <f t="shared" si="3030"/>
        <v>0</v>
      </c>
      <c r="CF420" s="519">
        <f t="shared" si="3031"/>
        <v>0</v>
      </c>
      <c r="CG420" s="520"/>
      <c r="CH420" s="511">
        <v>3.0</v>
      </c>
      <c r="CI420" s="512" t="s">
        <v>125</v>
      </c>
      <c r="CJ420" s="513" t="s">
        <v>121</v>
      </c>
      <c r="CK420" s="513" t="s">
        <v>123</v>
      </c>
      <c r="CL420" s="514" t="str">
        <f>ADHB!CL420</f>
        <v/>
      </c>
      <c r="CM420" s="514"/>
      <c r="CN420" s="514">
        <f t="shared" si="3032"/>
        <v>0</v>
      </c>
      <c r="CO420" s="515"/>
      <c r="CP420" s="514">
        <f t="shared" si="3033"/>
        <v>0</v>
      </c>
      <c r="CQ420" s="516"/>
      <c r="CR420" s="517"/>
      <c r="CS420" s="517"/>
      <c r="CT420" s="514">
        <f t="shared" si="3034"/>
        <v>0</v>
      </c>
      <c r="CU420" s="515">
        <v>0.294289866351475</v>
      </c>
      <c r="CV420" s="518">
        <f t="shared" si="3035"/>
        <v>0</v>
      </c>
      <c r="CW420" s="519">
        <f t="shared" si="3036"/>
        <v>0</v>
      </c>
      <c r="CX420" s="520"/>
      <c r="CY420" s="511">
        <v>3.0</v>
      </c>
      <c r="CZ420" s="512" t="s">
        <v>125</v>
      </c>
      <c r="DA420" s="513" t="s">
        <v>121</v>
      </c>
      <c r="DB420" s="513" t="s">
        <v>123</v>
      </c>
      <c r="DC420" s="514" t="str">
        <f>ADHB!DC420</f>
        <v/>
      </c>
      <c r="DD420" s="514"/>
      <c r="DE420" s="514">
        <f t="shared" si="3037"/>
        <v>0</v>
      </c>
      <c r="DF420" s="515"/>
      <c r="DG420" s="514">
        <f t="shared" si="3038"/>
        <v>0</v>
      </c>
      <c r="DH420" s="516"/>
      <c r="DI420" s="517"/>
      <c r="DJ420" s="517"/>
      <c r="DK420" s="514">
        <f t="shared" si="3039"/>
        <v>0</v>
      </c>
      <c r="DL420" s="515">
        <v>0.294289866351475</v>
      </c>
      <c r="DM420" s="518">
        <f t="shared" si="3040"/>
        <v>0</v>
      </c>
      <c r="DN420" s="519">
        <f t="shared" si="3041"/>
        <v>0</v>
      </c>
      <c r="DO420" s="520"/>
      <c r="DP420" s="511">
        <v>3.0</v>
      </c>
      <c r="DQ420" s="512" t="s">
        <v>125</v>
      </c>
      <c r="DR420" s="513" t="s">
        <v>121</v>
      </c>
      <c r="DS420" s="513" t="s">
        <v>123</v>
      </c>
      <c r="DT420" s="514" t="str">
        <f>ADHB!DT420</f>
        <v/>
      </c>
      <c r="DU420" s="514"/>
      <c r="DV420" s="514">
        <f t="shared" si="3042"/>
        <v>0</v>
      </c>
      <c r="DW420" s="515"/>
      <c r="DX420" s="514">
        <f t="shared" si="3043"/>
        <v>0</v>
      </c>
      <c r="DY420" s="516"/>
      <c r="DZ420" s="517"/>
      <c r="EA420" s="517"/>
      <c r="EB420" s="514">
        <f t="shared" si="3044"/>
        <v>0</v>
      </c>
      <c r="EC420" s="515">
        <v>0.294289866351475</v>
      </c>
      <c r="ED420" s="518">
        <f t="shared" si="3045"/>
        <v>0</v>
      </c>
      <c r="EE420" s="519">
        <f t="shared" si="3046"/>
        <v>0</v>
      </c>
      <c r="EF420" s="520"/>
      <c r="EG420" s="511">
        <v>3.0</v>
      </c>
      <c r="EH420" s="512" t="s">
        <v>125</v>
      </c>
      <c r="EI420" s="513" t="s">
        <v>121</v>
      </c>
      <c r="EJ420" s="513" t="s">
        <v>123</v>
      </c>
      <c r="EK420" s="514" t="str">
        <f>ADHB!EK420</f>
        <v/>
      </c>
      <c r="EL420" s="514"/>
      <c r="EM420" s="514">
        <f t="shared" si="3047"/>
        <v>0</v>
      </c>
      <c r="EN420" s="515"/>
      <c r="EO420" s="514">
        <f t="shared" si="3048"/>
        <v>0</v>
      </c>
      <c r="EP420" s="516"/>
      <c r="EQ420" s="517"/>
      <c r="ER420" s="517"/>
      <c r="ES420" s="514">
        <f t="shared" si="3049"/>
        <v>0</v>
      </c>
      <c r="ET420" s="515">
        <v>0.294289866351475</v>
      </c>
      <c r="EU420" s="518">
        <f t="shared" si="3050"/>
        <v>0</v>
      </c>
      <c r="EV420" s="519">
        <f t="shared" si="3051"/>
        <v>0</v>
      </c>
      <c r="EW420" s="520"/>
      <c r="EX420" s="511">
        <v>3.0</v>
      </c>
      <c r="EY420" s="512" t="s">
        <v>125</v>
      </c>
      <c r="EZ420" s="513" t="s">
        <v>121</v>
      </c>
      <c r="FA420" s="513" t="s">
        <v>123</v>
      </c>
      <c r="FB420" s="514" t="str">
        <f>ADHB!FB420</f>
        <v/>
      </c>
      <c r="FC420" s="514"/>
      <c r="FD420" s="514">
        <f t="shared" si="3052"/>
        <v>0</v>
      </c>
      <c r="FE420" s="515"/>
      <c r="FF420" s="514">
        <f t="shared" si="3053"/>
        <v>0</v>
      </c>
      <c r="FG420" s="516"/>
      <c r="FH420" s="517"/>
      <c r="FI420" s="517"/>
      <c r="FJ420" s="514">
        <f t="shared" si="3054"/>
        <v>0</v>
      </c>
      <c r="FK420" s="515">
        <v>0.294289866351475</v>
      </c>
      <c r="FL420" s="518">
        <f t="shared" si="3055"/>
        <v>0</v>
      </c>
      <c r="FM420" s="519">
        <f t="shared" si="3056"/>
        <v>0</v>
      </c>
      <c r="FN420" s="520"/>
      <c r="FO420" s="511">
        <v>3.0</v>
      </c>
      <c r="FP420" s="512" t="s">
        <v>125</v>
      </c>
      <c r="FQ420" s="513" t="s">
        <v>121</v>
      </c>
      <c r="FR420" s="513" t="s">
        <v>123</v>
      </c>
      <c r="FS420" s="514" t="str">
        <f>ADHB!FS420</f>
        <v/>
      </c>
      <c r="FT420" s="514"/>
      <c r="FU420" s="514">
        <f t="shared" si="3057"/>
        <v>0</v>
      </c>
      <c r="FV420" s="515"/>
      <c r="FW420" s="514">
        <f t="shared" si="3058"/>
        <v>0</v>
      </c>
      <c r="FX420" s="516"/>
      <c r="FY420" s="517"/>
      <c r="FZ420" s="517"/>
      <c r="GA420" s="514">
        <f t="shared" si="3059"/>
        <v>0</v>
      </c>
      <c r="GB420" s="515">
        <v>0.294289866351475</v>
      </c>
      <c r="GC420" s="518">
        <f t="shared" si="3060"/>
        <v>0</v>
      </c>
      <c r="GD420" s="519">
        <f t="shared" si="3061"/>
        <v>0</v>
      </c>
      <c r="GE420" s="520"/>
      <c r="GF420" s="511">
        <v>3.0</v>
      </c>
      <c r="GG420" s="512" t="s">
        <v>125</v>
      </c>
      <c r="GH420" s="513" t="s">
        <v>121</v>
      </c>
      <c r="GI420" s="513" t="s">
        <v>123</v>
      </c>
      <c r="GJ420" s="514" t="str">
        <f>ADHB!GJ420</f>
        <v/>
      </c>
      <c r="GK420" s="514"/>
      <c r="GL420" s="514">
        <f t="shared" si="3062"/>
        <v>0</v>
      </c>
      <c r="GM420" s="515"/>
      <c r="GN420" s="514">
        <f t="shared" si="3063"/>
        <v>0</v>
      </c>
      <c r="GO420" s="516"/>
      <c r="GP420" s="517"/>
      <c r="GQ420" s="517"/>
      <c r="GR420" s="514">
        <f t="shared" si="3064"/>
        <v>0</v>
      </c>
      <c r="GS420" s="515">
        <v>0.294289866351475</v>
      </c>
      <c r="GT420" s="518">
        <f t="shared" si="3065"/>
        <v>0</v>
      </c>
      <c r="GU420" s="519">
        <f t="shared" si="3066"/>
        <v>0</v>
      </c>
      <c r="GV420" s="520"/>
      <c r="GW420" s="511">
        <v>3.0</v>
      </c>
      <c r="GX420" s="512" t="s">
        <v>125</v>
      </c>
      <c r="GY420" s="513" t="s">
        <v>121</v>
      </c>
      <c r="GZ420" s="513" t="s">
        <v>123</v>
      </c>
      <c r="HA420" s="514" t="str">
        <f>ADHB!HA420</f>
        <v/>
      </c>
      <c r="HB420" s="514"/>
      <c r="HC420" s="514">
        <f t="shared" si="3067"/>
        <v>0</v>
      </c>
      <c r="HD420" s="515"/>
      <c r="HE420" s="514">
        <f t="shared" si="3068"/>
        <v>0</v>
      </c>
      <c r="HF420" s="516"/>
      <c r="HG420" s="517"/>
      <c r="HH420" s="517"/>
      <c r="HI420" s="514">
        <f t="shared" si="3069"/>
        <v>0</v>
      </c>
      <c r="HJ420" s="515">
        <v>0.294289866351475</v>
      </c>
      <c r="HK420" s="518">
        <f t="shared" si="3070"/>
        <v>0</v>
      </c>
      <c r="HL420" s="519">
        <f t="shared" si="3071"/>
        <v>0</v>
      </c>
      <c r="HM420" s="520"/>
      <c r="HN420" s="511">
        <v>3.0</v>
      </c>
      <c r="HO420" s="512" t="s">
        <v>125</v>
      </c>
      <c r="HP420" s="513" t="s">
        <v>121</v>
      </c>
      <c r="HQ420" s="513" t="s">
        <v>123</v>
      </c>
      <c r="HR420" s="514" t="str">
        <f>ADHB!HR420</f>
        <v/>
      </c>
      <c r="HS420" s="514"/>
      <c r="HT420" s="514">
        <f t="shared" si="3072"/>
        <v>0</v>
      </c>
      <c r="HU420" s="515"/>
      <c r="HV420" s="514">
        <f t="shared" si="3073"/>
        <v>0</v>
      </c>
      <c r="HW420" s="516"/>
      <c r="HX420" s="517"/>
      <c r="HY420" s="517"/>
      <c r="HZ420" s="514">
        <f t="shared" si="3074"/>
        <v>0</v>
      </c>
      <c r="IA420" s="515">
        <v>0.294289866351475</v>
      </c>
      <c r="IB420" s="518">
        <f t="shared" si="3075"/>
        <v>0</v>
      </c>
      <c r="IC420" s="519">
        <f t="shared" si="3076"/>
        <v>0</v>
      </c>
      <c r="ID420" s="520"/>
      <c r="IE420" s="511">
        <v>3.0</v>
      </c>
      <c r="IF420" s="512" t="s">
        <v>125</v>
      </c>
      <c r="IG420" s="513" t="s">
        <v>121</v>
      </c>
      <c r="IH420" s="513" t="s">
        <v>123</v>
      </c>
      <c r="II420" s="514" t="str">
        <f>ADHB!II420</f>
        <v/>
      </c>
      <c r="IJ420" s="514"/>
      <c r="IK420" s="514">
        <f t="shared" si="3077"/>
        <v>0</v>
      </c>
      <c r="IL420" s="515"/>
      <c r="IM420" s="514">
        <f t="shared" si="3078"/>
        <v>0</v>
      </c>
      <c r="IN420" s="516"/>
      <c r="IO420" s="517"/>
      <c r="IP420" s="517"/>
      <c r="IQ420" s="514">
        <f t="shared" si="3079"/>
        <v>0</v>
      </c>
      <c r="IR420" s="515">
        <v>0.294289866351475</v>
      </c>
      <c r="IS420" s="518">
        <f t="shared" si="3080"/>
        <v>0</v>
      </c>
      <c r="IT420" s="519">
        <f t="shared" si="3081"/>
        <v>0</v>
      </c>
      <c r="IU420" s="520"/>
      <c r="IV420" s="511">
        <v>3.0</v>
      </c>
      <c r="IW420" s="512" t="s">
        <v>125</v>
      </c>
      <c r="IX420" s="513" t="s">
        <v>121</v>
      </c>
      <c r="IY420" s="513" t="s">
        <v>123</v>
      </c>
      <c r="IZ420" s="514" t="str">
        <f>ADHB!IZ420</f>
        <v/>
      </c>
      <c r="JA420" s="514"/>
      <c r="JB420" s="514">
        <f t="shared" si="3082"/>
        <v>0</v>
      </c>
      <c r="JC420" s="515"/>
      <c r="JD420" s="514">
        <f t="shared" si="3083"/>
        <v>0</v>
      </c>
      <c r="JE420" s="516"/>
      <c r="JF420" s="517"/>
      <c r="JG420" s="517"/>
      <c r="JH420" s="514">
        <f t="shared" si="3084"/>
        <v>0</v>
      </c>
      <c r="JI420" s="515">
        <v>0.294289866351475</v>
      </c>
      <c r="JJ420" s="518">
        <f t="shared" si="3085"/>
        <v>0</v>
      </c>
      <c r="JK420" s="519">
        <f t="shared" si="3086"/>
        <v>0</v>
      </c>
      <c r="JL420" s="520"/>
      <c r="JM420" s="511">
        <v>3.0</v>
      </c>
      <c r="JN420" s="512" t="s">
        <v>125</v>
      </c>
      <c r="JO420" s="513" t="s">
        <v>121</v>
      </c>
      <c r="JP420" s="513" t="s">
        <v>123</v>
      </c>
      <c r="JQ420" s="514" t="str">
        <f>ADHB!KY420</f>
        <v/>
      </c>
      <c r="JR420" s="514"/>
      <c r="JS420" s="514">
        <f t="shared" si="3087"/>
        <v>0</v>
      </c>
      <c r="JT420" s="515"/>
      <c r="JU420" s="514">
        <f t="shared" si="3088"/>
        <v>0</v>
      </c>
      <c r="JV420" s="516"/>
      <c r="JW420" s="517"/>
      <c r="JX420" s="517"/>
      <c r="JY420" s="514">
        <f t="shared" si="3089"/>
        <v>0</v>
      </c>
      <c r="JZ420" s="515">
        <v>0.294289866351475</v>
      </c>
      <c r="KA420" s="518">
        <f t="shared" si="3090"/>
        <v>0</v>
      </c>
      <c r="KB420" s="519">
        <f t="shared" si="3091"/>
        <v>0</v>
      </c>
      <c r="KC420" s="520"/>
      <c r="KD420" s="511">
        <v>3.0</v>
      </c>
      <c r="KE420" s="512" t="s">
        <v>125</v>
      </c>
      <c r="KF420" s="513" t="s">
        <v>121</v>
      </c>
      <c r="KG420" s="513" t="s">
        <v>123</v>
      </c>
      <c r="KH420" s="514" t="str">
        <f>ADHB!LP420</f>
        <v/>
      </c>
      <c r="KI420" s="514"/>
      <c r="KJ420" s="514">
        <f t="shared" si="3092"/>
        <v>0</v>
      </c>
      <c r="KK420" s="515"/>
      <c r="KL420" s="514">
        <f t="shared" si="3093"/>
        <v>0</v>
      </c>
      <c r="KM420" s="516"/>
      <c r="KN420" s="517"/>
      <c r="KO420" s="517"/>
      <c r="KP420" s="514">
        <f t="shared" si="3094"/>
        <v>0</v>
      </c>
      <c r="KQ420" s="515">
        <v>0.294289866351475</v>
      </c>
      <c r="KR420" s="518">
        <f t="shared" si="3095"/>
        <v>0</v>
      </c>
      <c r="KS420" s="519">
        <f t="shared" si="3096"/>
        <v>0</v>
      </c>
      <c r="KT420" s="520"/>
      <c r="KU420" s="521"/>
    </row>
    <row r="421" ht="15.75" customHeight="1">
      <c r="A421" s="511">
        <v>4.0</v>
      </c>
      <c r="B421" s="512" t="s">
        <v>126</v>
      </c>
      <c r="C421" s="513" t="s">
        <v>121</v>
      </c>
      <c r="D421" s="513" t="s">
        <v>123</v>
      </c>
      <c r="E421" s="514" t="str">
        <f>ADHB!E421</f>
        <v/>
      </c>
      <c r="F421" s="514"/>
      <c r="G421" s="514">
        <f t="shared" si="3007"/>
        <v>0</v>
      </c>
      <c r="H421" s="515"/>
      <c r="I421" s="514">
        <f t="shared" si="3008"/>
        <v>0</v>
      </c>
      <c r="J421" s="516"/>
      <c r="K421" s="517"/>
      <c r="L421" s="517"/>
      <c r="M421" s="514">
        <f t="shared" si="3009"/>
        <v>0</v>
      </c>
      <c r="N421" s="515">
        <v>0.294289866351475</v>
      </c>
      <c r="O421" s="518">
        <f t="shared" si="3010"/>
        <v>0</v>
      </c>
      <c r="P421" s="519">
        <f t="shared" si="3011"/>
        <v>0</v>
      </c>
      <c r="Q421" s="520"/>
      <c r="R421" s="511">
        <v>4.0</v>
      </c>
      <c r="S421" s="512" t="s">
        <v>126</v>
      </c>
      <c r="T421" s="513" t="s">
        <v>121</v>
      </c>
      <c r="U421" s="513" t="s">
        <v>123</v>
      </c>
      <c r="V421" s="514" t="str">
        <f>ADHB!V421</f>
        <v/>
      </c>
      <c r="W421" s="514"/>
      <c r="X421" s="514">
        <f t="shared" si="3012"/>
        <v>0</v>
      </c>
      <c r="Y421" s="515"/>
      <c r="Z421" s="514">
        <f t="shared" si="3013"/>
        <v>0</v>
      </c>
      <c r="AA421" s="516"/>
      <c r="AB421" s="517"/>
      <c r="AC421" s="517"/>
      <c r="AD421" s="514">
        <f t="shared" si="3014"/>
        <v>0</v>
      </c>
      <c r="AE421" s="515">
        <v>0.294289866351475</v>
      </c>
      <c r="AF421" s="518">
        <f t="shared" si="3015"/>
        <v>0</v>
      </c>
      <c r="AG421" s="519">
        <f t="shared" si="3016"/>
        <v>0</v>
      </c>
      <c r="AH421" s="520"/>
      <c r="AI421" s="511">
        <v>4.0</v>
      </c>
      <c r="AJ421" s="512" t="s">
        <v>126</v>
      </c>
      <c r="AK421" s="513" t="s">
        <v>121</v>
      </c>
      <c r="AL421" s="513" t="s">
        <v>123</v>
      </c>
      <c r="AM421" s="514" t="str">
        <f>ADHB!AM421</f>
        <v/>
      </c>
      <c r="AN421" s="514"/>
      <c r="AO421" s="514">
        <f t="shared" si="3017"/>
        <v>0</v>
      </c>
      <c r="AP421" s="515"/>
      <c r="AQ421" s="514">
        <f t="shared" si="3018"/>
        <v>0</v>
      </c>
      <c r="AR421" s="516"/>
      <c r="AS421" s="517"/>
      <c r="AT421" s="517"/>
      <c r="AU421" s="514">
        <f t="shared" si="3019"/>
        <v>0</v>
      </c>
      <c r="AV421" s="515">
        <v>0.294289866351475</v>
      </c>
      <c r="AW421" s="518">
        <f t="shared" si="3020"/>
        <v>0</v>
      </c>
      <c r="AX421" s="519">
        <f t="shared" si="3021"/>
        <v>0</v>
      </c>
      <c r="AY421" s="520"/>
      <c r="AZ421" s="511">
        <v>4.0</v>
      </c>
      <c r="BA421" s="512" t="s">
        <v>126</v>
      </c>
      <c r="BB421" s="513" t="s">
        <v>121</v>
      </c>
      <c r="BC421" s="513" t="s">
        <v>123</v>
      </c>
      <c r="BD421" s="514" t="str">
        <f>ADHB!BD421</f>
        <v/>
      </c>
      <c r="BE421" s="514"/>
      <c r="BF421" s="514">
        <f t="shared" si="3022"/>
        <v>0</v>
      </c>
      <c r="BG421" s="515"/>
      <c r="BH421" s="514">
        <f t="shared" si="3023"/>
        <v>0</v>
      </c>
      <c r="BI421" s="516"/>
      <c r="BJ421" s="517"/>
      <c r="BK421" s="517"/>
      <c r="BL421" s="514">
        <f t="shared" si="3024"/>
        <v>0</v>
      </c>
      <c r="BM421" s="515">
        <v>0.294289866351475</v>
      </c>
      <c r="BN421" s="518">
        <f t="shared" si="3025"/>
        <v>0</v>
      </c>
      <c r="BO421" s="519">
        <f t="shared" si="3026"/>
        <v>0</v>
      </c>
      <c r="BP421" s="520"/>
      <c r="BQ421" s="511">
        <v>4.0</v>
      </c>
      <c r="BR421" s="512" t="s">
        <v>126</v>
      </c>
      <c r="BS421" s="513" t="s">
        <v>121</v>
      </c>
      <c r="BT421" s="513" t="s">
        <v>123</v>
      </c>
      <c r="BU421" s="514" t="str">
        <f>ADHB!BU421</f>
        <v/>
      </c>
      <c r="BV421" s="514"/>
      <c r="BW421" s="514">
        <f t="shared" si="3027"/>
        <v>0</v>
      </c>
      <c r="BX421" s="515"/>
      <c r="BY421" s="514">
        <f t="shared" si="3028"/>
        <v>0</v>
      </c>
      <c r="BZ421" s="516"/>
      <c r="CA421" s="517"/>
      <c r="CB421" s="517"/>
      <c r="CC421" s="514">
        <f t="shared" si="3029"/>
        <v>0</v>
      </c>
      <c r="CD421" s="515">
        <v>0.294289866351475</v>
      </c>
      <c r="CE421" s="518">
        <f t="shared" si="3030"/>
        <v>0</v>
      </c>
      <c r="CF421" s="519">
        <f t="shared" si="3031"/>
        <v>0</v>
      </c>
      <c r="CG421" s="520"/>
      <c r="CH421" s="511">
        <v>4.0</v>
      </c>
      <c r="CI421" s="512" t="s">
        <v>126</v>
      </c>
      <c r="CJ421" s="513" t="s">
        <v>121</v>
      </c>
      <c r="CK421" s="513" t="s">
        <v>123</v>
      </c>
      <c r="CL421" s="514" t="str">
        <f>ADHB!CL421</f>
        <v/>
      </c>
      <c r="CM421" s="514"/>
      <c r="CN421" s="514">
        <f t="shared" si="3032"/>
        <v>0</v>
      </c>
      <c r="CO421" s="515"/>
      <c r="CP421" s="514">
        <f t="shared" si="3033"/>
        <v>0</v>
      </c>
      <c r="CQ421" s="516"/>
      <c r="CR421" s="517"/>
      <c r="CS421" s="517"/>
      <c r="CT421" s="514">
        <f t="shared" si="3034"/>
        <v>0</v>
      </c>
      <c r="CU421" s="515">
        <v>0.294289866351475</v>
      </c>
      <c r="CV421" s="518">
        <f t="shared" si="3035"/>
        <v>0</v>
      </c>
      <c r="CW421" s="519">
        <f t="shared" si="3036"/>
        <v>0</v>
      </c>
      <c r="CX421" s="520"/>
      <c r="CY421" s="511">
        <v>4.0</v>
      </c>
      <c r="CZ421" s="512" t="s">
        <v>126</v>
      </c>
      <c r="DA421" s="513" t="s">
        <v>121</v>
      </c>
      <c r="DB421" s="513" t="s">
        <v>123</v>
      </c>
      <c r="DC421" s="514" t="str">
        <f>ADHB!DC421</f>
        <v/>
      </c>
      <c r="DD421" s="514"/>
      <c r="DE421" s="514">
        <f t="shared" si="3037"/>
        <v>0</v>
      </c>
      <c r="DF421" s="515"/>
      <c r="DG421" s="514">
        <f t="shared" si="3038"/>
        <v>0</v>
      </c>
      <c r="DH421" s="516"/>
      <c r="DI421" s="517"/>
      <c r="DJ421" s="517"/>
      <c r="DK421" s="514">
        <f t="shared" si="3039"/>
        <v>0</v>
      </c>
      <c r="DL421" s="515">
        <v>0.294289866351475</v>
      </c>
      <c r="DM421" s="518">
        <f t="shared" si="3040"/>
        <v>0</v>
      </c>
      <c r="DN421" s="519">
        <f t="shared" si="3041"/>
        <v>0</v>
      </c>
      <c r="DO421" s="520"/>
      <c r="DP421" s="511">
        <v>4.0</v>
      </c>
      <c r="DQ421" s="512" t="s">
        <v>126</v>
      </c>
      <c r="DR421" s="513" t="s">
        <v>121</v>
      </c>
      <c r="DS421" s="513" t="s">
        <v>123</v>
      </c>
      <c r="DT421" s="514" t="str">
        <f>ADHB!DT421</f>
        <v/>
      </c>
      <c r="DU421" s="514"/>
      <c r="DV421" s="514">
        <f t="shared" si="3042"/>
        <v>0</v>
      </c>
      <c r="DW421" s="515"/>
      <c r="DX421" s="514">
        <f t="shared" si="3043"/>
        <v>0</v>
      </c>
      <c r="DY421" s="516"/>
      <c r="DZ421" s="517"/>
      <c r="EA421" s="517"/>
      <c r="EB421" s="514">
        <f t="shared" si="3044"/>
        <v>0</v>
      </c>
      <c r="EC421" s="515">
        <v>0.294289866351475</v>
      </c>
      <c r="ED421" s="518">
        <f t="shared" si="3045"/>
        <v>0</v>
      </c>
      <c r="EE421" s="519">
        <f t="shared" si="3046"/>
        <v>0</v>
      </c>
      <c r="EF421" s="520"/>
      <c r="EG421" s="511">
        <v>4.0</v>
      </c>
      <c r="EH421" s="512" t="s">
        <v>126</v>
      </c>
      <c r="EI421" s="513" t="s">
        <v>121</v>
      </c>
      <c r="EJ421" s="513" t="s">
        <v>123</v>
      </c>
      <c r="EK421" s="514" t="str">
        <f>ADHB!EK421</f>
        <v/>
      </c>
      <c r="EL421" s="514"/>
      <c r="EM421" s="514">
        <f t="shared" si="3047"/>
        <v>0</v>
      </c>
      <c r="EN421" s="515"/>
      <c r="EO421" s="514">
        <f t="shared" si="3048"/>
        <v>0</v>
      </c>
      <c r="EP421" s="516"/>
      <c r="EQ421" s="517"/>
      <c r="ER421" s="517"/>
      <c r="ES421" s="514">
        <f t="shared" si="3049"/>
        <v>0</v>
      </c>
      <c r="ET421" s="515">
        <v>0.294289866351475</v>
      </c>
      <c r="EU421" s="518">
        <f t="shared" si="3050"/>
        <v>0</v>
      </c>
      <c r="EV421" s="519">
        <f t="shared" si="3051"/>
        <v>0</v>
      </c>
      <c r="EW421" s="520"/>
      <c r="EX421" s="511">
        <v>4.0</v>
      </c>
      <c r="EY421" s="512" t="s">
        <v>126</v>
      </c>
      <c r="EZ421" s="513" t="s">
        <v>121</v>
      </c>
      <c r="FA421" s="513" t="s">
        <v>123</v>
      </c>
      <c r="FB421" s="514" t="str">
        <f>ADHB!FB421</f>
        <v/>
      </c>
      <c r="FC421" s="514"/>
      <c r="FD421" s="514">
        <f t="shared" si="3052"/>
        <v>0</v>
      </c>
      <c r="FE421" s="515"/>
      <c r="FF421" s="514">
        <f t="shared" si="3053"/>
        <v>0</v>
      </c>
      <c r="FG421" s="516"/>
      <c r="FH421" s="517"/>
      <c r="FI421" s="517"/>
      <c r="FJ421" s="514">
        <f t="shared" si="3054"/>
        <v>0</v>
      </c>
      <c r="FK421" s="515">
        <v>0.294289866351475</v>
      </c>
      <c r="FL421" s="518">
        <f t="shared" si="3055"/>
        <v>0</v>
      </c>
      <c r="FM421" s="519">
        <f t="shared" si="3056"/>
        <v>0</v>
      </c>
      <c r="FN421" s="520"/>
      <c r="FO421" s="511">
        <v>4.0</v>
      </c>
      <c r="FP421" s="512" t="s">
        <v>126</v>
      </c>
      <c r="FQ421" s="513" t="s">
        <v>121</v>
      </c>
      <c r="FR421" s="513" t="s">
        <v>123</v>
      </c>
      <c r="FS421" s="514" t="str">
        <f>ADHB!FS421</f>
        <v/>
      </c>
      <c r="FT421" s="514"/>
      <c r="FU421" s="514">
        <f t="shared" si="3057"/>
        <v>0</v>
      </c>
      <c r="FV421" s="515"/>
      <c r="FW421" s="514">
        <f t="shared" si="3058"/>
        <v>0</v>
      </c>
      <c r="FX421" s="516"/>
      <c r="FY421" s="517"/>
      <c r="FZ421" s="517"/>
      <c r="GA421" s="514">
        <f t="shared" si="3059"/>
        <v>0</v>
      </c>
      <c r="GB421" s="515">
        <v>0.294289866351475</v>
      </c>
      <c r="GC421" s="518">
        <f t="shared" si="3060"/>
        <v>0</v>
      </c>
      <c r="GD421" s="519">
        <f t="shared" si="3061"/>
        <v>0</v>
      </c>
      <c r="GE421" s="520"/>
      <c r="GF421" s="511">
        <v>4.0</v>
      </c>
      <c r="GG421" s="512" t="s">
        <v>126</v>
      </c>
      <c r="GH421" s="513" t="s">
        <v>121</v>
      </c>
      <c r="GI421" s="513" t="s">
        <v>123</v>
      </c>
      <c r="GJ421" s="514" t="str">
        <f>ADHB!GJ421</f>
        <v/>
      </c>
      <c r="GK421" s="514"/>
      <c r="GL421" s="514">
        <f t="shared" si="3062"/>
        <v>0</v>
      </c>
      <c r="GM421" s="515"/>
      <c r="GN421" s="514">
        <f t="shared" si="3063"/>
        <v>0</v>
      </c>
      <c r="GO421" s="516"/>
      <c r="GP421" s="517"/>
      <c r="GQ421" s="517"/>
      <c r="GR421" s="514">
        <f t="shared" si="3064"/>
        <v>0</v>
      </c>
      <c r="GS421" s="515">
        <v>0.294289866351475</v>
      </c>
      <c r="GT421" s="518">
        <f t="shared" si="3065"/>
        <v>0</v>
      </c>
      <c r="GU421" s="519">
        <f t="shared" si="3066"/>
        <v>0</v>
      </c>
      <c r="GV421" s="520"/>
      <c r="GW421" s="511">
        <v>4.0</v>
      </c>
      <c r="GX421" s="512" t="s">
        <v>126</v>
      </c>
      <c r="GY421" s="513" t="s">
        <v>121</v>
      </c>
      <c r="GZ421" s="513" t="s">
        <v>123</v>
      </c>
      <c r="HA421" s="514" t="str">
        <f>ADHB!HA421</f>
        <v/>
      </c>
      <c r="HB421" s="514"/>
      <c r="HC421" s="514">
        <f t="shared" si="3067"/>
        <v>0</v>
      </c>
      <c r="HD421" s="515"/>
      <c r="HE421" s="514">
        <f t="shared" si="3068"/>
        <v>0</v>
      </c>
      <c r="HF421" s="516"/>
      <c r="HG421" s="517"/>
      <c r="HH421" s="517"/>
      <c r="HI421" s="514">
        <f t="shared" si="3069"/>
        <v>0</v>
      </c>
      <c r="HJ421" s="515">
        <v>0.294289866351475</v>
      </c>
      <c r="HK421" s="518">
        <f t="shared" si="3070"/>
        <v>0</v>
      </c>
      <c r="HL421" s="519">
        <f t="shared" si="3071"/>
        <v>0</v>
      </c>
      <c r="HM421" s="520"/>
      <c r="HN421" s="511">
        <v>4.0</v>
      </c>
      <c r="HO421" s="512" t="s">
        <v>126</v>
      </c>
      <c r="HP421" s="513" t="s">
        <v>121</v>
      </c>
      <c r="HQ421" s="513" t="s">
        <v>123</v>
      </c>
      <c r="HR421" s="514" t="str">
        <f>ADHB!HR421</f>
        <v/>
      </c>
      <c r="HS421" s="514"/>
      <c r="HT421" s="514">
        <f t="shared" si="3072"/>
        <v>0</v>
      </c>
      <c r="HU421" s="515"/>
      <c r="HV421" s="514">
        <f t="shared" si="3073"/>
        <v>0</v>
      </c>
      <c r="HW421" s="516"/>
      <c r="HX421" s="517"/>
      <c r="HY421" s="517"/>
      <c r="HZ421" s="514">
        <f t="shared" si="3074"/>
        <v>0</v>
      </c>
      <c r="IA421" s="515">
        <v>0.294289866351475</v>
      </c>
      <c r="IB421" s="518">
        <f t="shared" si="3075"/>
        <v>0</v>
      </c>
      <c r="IC421" s="519">
        <f t="shared" si="3076"/>
        <v>0</v>
      </c>
      <c r="ID421" s="520"/>
      <c r="IE421" s="511">
        <v>4.0</v>
      </c>
      <c r="IF421" s="512" t="s">
        <v>126</v>
      </c>
      <c r="IG421" s="513" t="s">
        <v>121</v>
      </c>
      <c r="IH421" s="513" t="s">
        <v>123</v>
      </c>
      <c r="II421" s="514" t="str">
        <f>ADHB!II421</f>
        <v/>
      </c>
      <c r="IJ421" s="514"/>
      <c r="IK421" s="514">
        <f t="shared" si="3077"/>
        <v>0</v>
      </c>
      <c r="IL421" s="515"/>
      <c r="IM421" s="514">
        <f t="shared" si="3078"/>
        <v>0</v>
      </c>
      <c r="IN421" s="516"/>
      <c r="IO421" s="517"/>
      <c r="IP421" s="517"/>
      <c r="IQ421" s="514">
        <f t="shared" si="3079"/>
        <v>0</v>
      </c>
      <c r="IR421" s="515">
        <v>0.294289866351475</v>
      </c>
      <c r="IS421" s="518">
        <f t="shared" si="3080"/>
        <v>0</v>
      </c>
      <c r="IT421" s="519">
        <f t="shared" si="3081"/>
        <v>0</v>
      </c>
      <c r="IU421" s="520"/>
      <c r="IV421" s="511">
        <v>4.0</v>
      </c>
      <c r="IW421" s="512" t="s">
        <v>126</v>
      </c>
      <c r="IX421" s="513" t="s">
        <v>121</v>
      </c>
      <c r="IY421" s="513" t="s">
        <v>123</v>
      </c>
      <c r="IZ421" s="514" t="str">
        <f>ADHB!IZ421</f>
        <v/>
      </c>
      <c r="JA421" s="514"/>
      <c r="JB421" s="514">
        <f t="shared" si="3082"/>
        <v>0</v>
      </c>
      <c r="JC421" s="515"/>
      <c r="JD421" s="514">
        <f t="shared" si="3083"/>
        <v>0</v>
      </c>
      <c r="JE421" s="516"/>
      <c r="JF421" s="517"/>
      <c r="JG421" s="517"/>
      <c r="JH421" s="514">
        <f t="shared" si="3084"/>
        <v>0</v>
      </c>
      <c r="JI421" s="515">
        <v>0.294289866351475</v>
      </c>
      <c r="JJ421" s="518">
        <f t="shared" si="3085"/>
        <v>0</v>
      </c>
      <c r="JK421" s="519">
        <f t="shared" si="3086"/>
        <v>0</v>
      </c>
      <c r="JL421" s="520"/>
      <c r="JM421" s="511">
        <v>4.0</v>
      </c>
      <c r="JN421" s="512" t="s">
        <v>126</v>
      </c>
      <c r="JO421" s="513" t="s">
        <v>121</v>
      </c>
      <c r="JP421" s="513" t="s">
        <v>123</v>
      </c>
      <c r="JQ421" s="514" t="str">
        <f>ADHB!KY421</f>
        <v/>
      </c>
      <c r="JR421" s="514"/>
      <c r="JS421" s="514">
        <f t="shared" si="3087"/>
        <v>0</v>
      </c>
      <c r="JT421" s="515"/>
      <c r="JU421" s="514">
        <f t="shared" si="3088"/>
        <v>0</v>
      </c>
      <c r="JV421" s="516"/>
      <c r="JW421" s="517"/>
      <c r="JX421" s="517"/>
      <c r="JY421" s="514">
        <f t="shared" si="3089"/>
        <v>0</v>
      </c>
      <c r="JZ421" s="515">
        <v>0.294289866351475</v>
      </c>
      <c r="KA421" s="518">
        <f t="shared" si="3090"/>
        <v>0</v>
      </c>
      <c r="KB421" s="519">
        <f t="shared" si="3091"/>
        <v>0</v>
      </c>
      <c r="KC421" s="520"/>
      <c r="KD421" s="511">
        <v>4.0</v>
      </c>
      <c r="KE421" s="512" t="s">
        <v>126</v>
      </c>
      <c r="KF421" s="513" t="s">
        <v>121</v>
      </c>
      <c r="KG421" s="513" t="s">
        <v>123</v>
      </c>
      <c r="KH421" s="514" t="str">
        <f>ADHB!LP421</f>
        <v/>
      </c>
      <c r="KI421" s="514"/>
      <c r="KJ421" s="514">
        <f t="shared" si="3092"/>
        <v>0</v>
      </c>
      <c r="KK421" s="515"/>
      <c r="KL421" s="514">
        <f t="shared" si="3093"/>
        <v>0</v>
      </c>
      <c r="KM421" s="516"/>
      <c r="KN421" s="517"/>
      <c r="KO421" s="517"/>
      <c r="KP421" s="514">
        <f t="shared" si="3094"/>
        <v>0</v>
      </c>
      <c r="KQ421" s="515">
        <v>0.294289866351475</v>
      </c>
      <c r="KR421" s="518">
        <f t="shared" si="3095"/>
        <v>0</v>
      </c>
      <c r="KS421" s="519">
        <f t="shared" si="3096"/>
        <v>0</v>
      </c>
      <c r="KT421" s="520"/>
      <c r="KU421" s="521"/>
    </row>
    <row r="422" ht="15.75" customHeight="1">
      <c r="A422" s="511">
        <v>5.0</v>
      </c>
      <c r="B422" s="512" t="s">
        <v>127</v>
      </c>
      <c r="C422" s="513" t="s">
        <v>121</v>
      </c>
      <c r="D422" s="513" t="s">
        <v>123</v>
      </c>
      <c r="E422" s="514" t="str">
        <f>ADHB!E422</f>
        <v/>
      </c>
      <c r="F422" s="514"/>
      <c r="G422" s="514">
        <f t="shared" si="3007"/>
        <v>0</v>
      </c>
      <c r="H422" s="515"/>
      <c r="I422" s="514">
        <f t="shared" si="3008"/>
        <v>0</v>
      </c>
      <c r="J422" s="516"/>
      <c r="K422" s="517"/>
      <c r="L422" s="517"/>
      <c r="M422" s="514">
        <f t="shared" si="3009"/>
        <v>0</v>
      </c>
      <c r="N422" s="515">
        <v>0.294289866351475</v>
      </c>
      <c r="O422" s="518">
        <f t="shared" si="3010"/>
        <v>0</v>
      </c>
      <c r="P422" s="519">
        <f t="shared" si="3011"/>
        <v>0</v>
      </c>
      <c r="Q422" s="520"/>
      <c r="R422" s="511">
        <v>5.0</v>
      </c>
      <c r="S422" s="512" t="s">
        <v>127</v>
      </c>
      <c r="T422" s="513" t="s">
        <v>121</v>
      </c>
      <c r="U422" s="513" t="s">
        <v>123</v>
      </c>
      <c r="V422" s="514" t="str">
        <f>ADHB!V422</f>
        <v/>
      </c>
      <c r="W422" s="514"/>
      <c r="X422" s="514">
        <f t="shared" si="3012"/>
        <v>0</v>
      </c>
      <c r="Y422" s="515"/>
      <c r="Z422" s="514">
        <f t="shared" si="3013"/>
        <v>0</v>
      </c>
      <c r="AA422" s="516"/>
      <c r="AB422" s="517"/>
      <c r="AC422" s="517"/>
      <c r="AD422" s="514">
        <f t="shared" si="3014"/>
        <v>0</v>
      </c>
      <c r="AE422" s="515">
        <v>0.294289866351475</v>
      </c>
      <c r="AF422" s="518">
        <f t="shared" si="3015"/>
        <v>0</v>
      </c>
      <c r="AG422" s="519">
        <f t="shared" si="3016"/>
        <v>0</v>
      </c>
      <c r="AH422" s="520"/>
      <c r="AI422" s="511">
        <v>5.0</v>
      </c>
      <c r="AJ422" s="512" t="s">
        <v>127</v>
      </c>
      <c r="AK422" s="513" t="s">
        <v>121</v>
      </c>
      <c r="AL422" s="513" t="s">
        <v>123</v>
      </c>
      <c r="AM422" s="514" t="str">
        <f>ADHB!AM422</f>
        <v/>
      </c>
      <c r="AN422" s="514"/>
      <c r="AO422" s="514">
        <f t="shared" si="3017"/>
        <v>0</v>
      </c>
      <c r="AP422" s="515"/>
      <c r="AQ422" s="514">
        <f t="shared" si="3018"/>
        <v>0</v>
      </c>
      <c r="AR422" s="516"/>
      <c r="AS422" s="517"/>
      <c r="AT422" s="517"/>
      <c r="AU422" s="514">
        <f t="shared" si="3019"/>
        <v>0</v>
      </c>
      <c r="AV422" s="515">
        <v>0.294289866351475</v>
      </c>
      <c r="AW422" s="518">
        <f t="shared" si="3020"/>
        <v>0</v>
      </c>
      <c r="AX422" s="519">
        <f t="shared" si="3021"/>
        <v>0</v>
      </c>
      <c r="AY422" s="520"/>
      <c r="AZ422" s="511">
        <v>5.0</v>
      </c>
      <c r="BA422" s="512" t="s">
        <v>127</v>
      </c>
      <c r="BB422" s="513" t="s">
        <v>121</v>
      </c>
      <c r="BC422" s="513" t="s">
        <v>123</v>
      </c>
      <c r="BD422" s="514" t="str">
        <f>ADHB!BD422</f>
        <v/>
      </c>
      <c r="BE422" s="514"/>
      <c r="BF422" s="514">
        <f t="shared" si="3022"/>
        <v>0</v>
      </c>
      <c r="BG422" s="515"/>
      <c r="BH422" s="514">
        <f t="shared" si="3023"/>
        <v>0</v>
      </c>
      <c r="BI422" s="516"/>
      <c r="BJ422" s="517"/>
      <c r="BK422" s="517"/>
      <c r="BL422" s="514">
        <f t="shared" si="3024"/>
        <v>0</v>
      </c>
      <c r="BM422" s="515">
        <v>0.294289866351475</v>
      </c>
      <c r="BN422" s="518">
        <f t="shared" si="3025"/>
        <v>0</v>
      </c>
      <c r="BO422" s="519">
        <f t="shared" si="3026"/>
        <v>0</v>
      </c>
      <c r="BP422" s="520"/>
      <c r="BQ422" s="511">
        <v>5.0</v>
      </c>
      <c r="BR422" s="512" t="s">
        <v>127</v>
      </c>
      <c r="BS422" s="513" t="s">
        <v>121</v>
      </c>
      <c r="BT422" s="513" t="s">
        <v>123</v>
      </c>
      <c r="BU422" s="514" t="str">
        <f>ADHB!BU422</f>
        <v/>
      </c>
      <c r="BV422" s="514"/>
      <c r="BW422" s="514">
        <f t="shared" si="3027"/>
        <v>0</v>
      </c>
      <c r="BX422" s="515"/>
      <c r="BY422" s="514">
        <f t="shared" si="3028"/>
        <v>0</v>
      </c>
      <c r="BZ422" s="516"/>
      <c r="CA422" s="517"/>
      <c r="CB422" s="517"/>
      <c r="CC422" s="514">
        <f t="shared" si="3029"/>
        <v>0</v>
      </c>
      <c r="CD422" s="515">
        <v>0.294289866351475</v>
      </c>
      <c r="CE422" s="518">
        <f t="shared" si="3030"/>
        <v>0</v>
      </c>
      <c r="CF422" s="519">
        <f t="shared" si="3031"/>
        <v>0</v>
      </c>
      <c r="CG422" s="520"/>
      <c r="CH422" s="511">
        <v>5.0</v>
      </c>
      <c r="CI422" s="512" t="s">
        <v>127</v>
      </c>
      <c r="CJ422" s="513" t="s">
        <v>121</v>
      </c>
      <c r="CK422" s="513" t="s">
        <v>123</v>
      </c>
      <c r="CL422" s="514" t="str">
        <f>ADHB!CL422</f>
        <v/>
      </c>
      <c r="CM422" s="514"/>
      <c r="CN422" s="514">
        <f t="shared" si="3032"/>
        <v>0</v>
      </c>
      <c r="CO422" s="515"/>
      <c r="CP422" s="514">
        <f t="shared" si="3033"/>
        <v>0</v>
      </c>
      <c r="CQ422" s="516"/>
      <c r="CR422" s="517"/>
      <c r="CS422" s="517"/>
      <c r="CT422" s="514">
        <f t="shared" si="3034"/>
        <v>0</v>
      </c>
      <c r="CU422" s="515">
        <v>0.294289866351475</v>
      </c>
      <c r="CV422" s="518">
        <f t="shared" si="3035"/>
        <v>0</v>
      </c>
      <c r="CW422" s="519">
        <f t="shared" si="3036"/>
        <v>0</v>
      </c>
      <c r="CX422" s="520"/>
      <c r="CY422" s="511">
        <v>5.0</v>
      </c>
      <c r="CZ422" s="512" t="s">
        <v>127</v>
      </c>
      <c r="DA422" s="513" t="s">
        <v>121</v>
      </c>
      <c r="DB422" s="513" t="s">
        <v>123</v>
      </c>
      <c r="DC422" s="514" t="str">
        <f>ADHB!DC422</f>
        <v/>
      </c>
      <c r="DD422" s="514"/>
      <c r="DE422" s="514">
        <f t="shared" si="3037"/>
        <v>0</v>
      </c>
      <c r="DF422" s="515"/>
      <c r="DG422" s="514">
        <f t="shared" si="3038"/>
        <v>0</v>
      </c>
      <c r="DH422" s="516"/>
      <c r="DI422" s="517"/>
      <c r="DJ422" s="517"/>
      <c r="DK422" s="514">
        <f t="shared" si="3039"/>
        <v>0</v>
      </c>
      <c r="DL422" s="515">
        <v>0.294289866351475</v>
      </c>
      <c r="DM422" s="518">
        <f t="shared" si="3040"/>
        <v>0</v>
      </c>
      <c r="DN422" s="519">
        <f t="shared" si="3041"/>
        <v>0</v>
      </c>
      <c r="DO422" s="520"/>
      <c r="DP422" s="511">
        <v>5.0</v>
      </c>
      <c r="DQ422" s="512" t="s">
        <v>127</v>
      </c>
      <c r="DR422" s="513" t="s">
        <v>121</v>
      </c>
      <c r="DS422" s="513" t="s">
        <v>123</v>
      </c>
      <c r="DT422" s="514" t="str">
        <f>ADHB!DT422</f>
        <v/>
      </c>
      <c r="DU422" s="514"/>
      <c r="DV422" s="514">
        <f t="shared" si="3042"/>
        <v>0</v>
      </c>
      <c r="DW422" s="515"/>
      <c r="DX422" s="514">
        <f t="shared" si="3043"/>
        <v>0</v>
      </c>
      <c r="DY422" s="516"/>
      <c r="DZ422" s="517"/>
      <c r="EA422" s="517"/>
      <c r="EB422" s="514">
        <f t="shared" si="3044"/>
        <v>0</v>
      </c>
      <c r="EC422" s="515">
        <v>0.294289866351475</v>
      </c>
      <c r="ED422" s="518">
        <f t="shared" si="3045"/>
        <v>0</v>
      </c>
      <c r="EE422" s="519">
        <f t="shared" si="3046"/>
        <v>0</v>
      </c>
      <c r="EF422" s="520"/>
      <c r="EG422" s="511">
        <v>5.0</v>
      </c>
      <c r="EH422" s="512" t="s">
        <v>127</v>
      </c>
      <c r="EI422" s="513" t="s">
        <v>121</v>
      </c>
      <c r="EJ422" s="513" t="s">
        <v>123</v>
      </c>
      <c r="EK422" s="514" t="str">
        <f>ADHB!EK422</f>
        <v/>
      </c>
      <c r="EL422" s="514"/>
      <c r="EM422" s="514">
        <f t="shared" si="3047"/>
        <v>0</v>
      </c>
      <c r="EN422" s="515"/>
      <c r="EO422" s="514">
        <f t="shared" si="3048"/>
        <v>0</v>
      </c>
      <c r="EP422" s="516"/>
      <c r="EQ422" s="517"/>
      <c r="ER422" s="517"/>
      <c r="ES422" s="514">
        <f t="shared" si="3049"/>
        <v>0</v>
      </c>
      <c r="ET422" s="515">
        <v>0.294289866351475</v>
      </c>
      <c r="EU422" s="518">
        <f t="shared" si="3050"/>
        <v>0</v>
      </c>
      <c r="EV422" s="519">
        <f t="shared" si="3051"/>
        <v>0</v>
      </c>
      <c r="EW422" s="520"/>
      <c r="EX422" s="511">
        <v>5.0</v>
      </c>
      <c r="EY422" s="512" t="s">
        <v>127</v>
      </c>
      <c r="EZ422" s="513" t="s">
        <v>121</v>
      </c>
      <c r="FA422" s="513" t="s">
        <v>123</v>
      </c>
      <c r="FB422" s="514" t="str">
        <f>ADHB!FB422</f>
        <v/>
      </c>
      <c r="FC422" s="514"/>
      <c r="FD422" s="514">
        <f t="shared" si="3052"/>
        <v>0</v>
      </c>
      <c r="FE422" s="515"/>
      <c r="FF422" s="514">
        <f t="shared" si="3053"/>
        <v>0</v>
      </c>
      <c r="FG422" s="516"/>
      <c r="FH422" s="517"/>
      <c r="FI422" s="517"/>
      <c r="FJ422" s="514">
        <f t="shared" si="3054"/>
        <v>0</v>
      </c>
      <c r="FK422" s="515">
        <v>0.294289866351475</v>
      </c>
      <c r="FL422" s="518">
        <f t="shared" si="3055"/>
        <v>0</v>
      </c>
      <c r="FM422" s="519">
        <f t="shared" si="3056"/>
        <v>0</v>
      </c>
      <c r="FN422" s="520"/>
      <c r="FO422" s="511">
        <v>5.0</v>
      </c>
      <c r="FP422" s="512" t="s">
        <v>127</v>
      </c>
      <c r="FQ422" s="513" t="s">
        <v>121</v>
      </c>
      <c r="FR422" s="513" t="s">
        <v>123</v>
      </c>
      <c r="FS422" s="514" t="str">
        <f>ADHB!FS422</f>
        <v/>
      </c>
      <c r="FT422" s="514"/>
      <c r="FU422" s="514">
        <f t="shared" si="3057"/>
        <v>0</v>
      </c>
      <c r="FV422" s="515"/>
      <c r="FW422" s="514">
        <f t="shared" si="3058"/>
        <v>0</v>
      </c>
      <c r="FX422" s="516"/>
      <c r="FY422" s="517"/>
      <c r="FZ422" s="517"/>
      <c r="GA422" s="514">
        <f t="shared" si="3059"/>
        <v>0</v>
      </c>
      <c r="GB422" s="515">
        <v>0.294289866351475</v>
      </c>
      <c r="GC422" s="518">
        <f t="shared" si="3060"/>
        <v>0</v>
      </c>
      <c r="GD422" s="519">
        <f t="shared" si="3061"/>
        <v>0</v>
      </c>
      <c r="GE422" s="520"/>
      <c r="GF422" s="511">
        <v>5.0</v>
      </c>
      <c r="GG422" s="512" t="s">
        <v>127</v>
      </c>
      <c r="GH422" s="513" t="s">
        <v>121</v>
      </c>
      <c r="GI422" s="513" t="s">
        <v>123</v>
      </c>
      <c r="GJ422" s="514" t="str">
        <f>ADHB!GJ422</f>
        <v/>
      </c>
      <c r="GK422" s="514"/>
      <c r="GL422" s="514">
        <f t="shared" si="3062"/>
        <v>0</v>
      </c>
      <c r="GM422" s="515"/>
      <c r="GN422" s="514">
        <f t="shared" si="3063"/>
        <v>0</v>
      </c>
      <c r="GO422" s="516"/>
      <c r="GP422" s="517"/>
      <c r="GQ422" s="517"/>
      <c r="GR422" s="514">
        <f t="shared" si="3064"/>
        <v>0</v>
      </c>
      <c r="GS422" s="515">
        <v>0.294289866351475</v>
      </c>
      <c r="GT422" s="518">
        <f t="shared" si="3065"/>
        <v>0</v>
      </c>
      <c r="GU422" s="519">
        <f t="shared" si="3066"/>
        <v>0</v>
      </c>
      <c r="GV422" s="520"/>
      <c r="GW422" s="511">
        <v>5.0</v>
      </c>
      <c r="GX422" s="512" t="s">
        <v>127</v>
      </c>
      <c r="GY422" s="513" t="s">
        <v>121</v>
      </c>
      <c r="GZ422" s="513" t="s">
        <v>123</v>
      </c>
      <c r="HA422" s="514" t="str">
        <f>ADHB!HA422</f>
        <v/>
      </c>
      <c r="HB422" s="514"/>
      <c r="HC422" s="514">
        <f t="shared" si="3067"/>
        <v>0</v>
      </c>
      <c r="HD422" s="515"/>
      <c r="HE422" s="514">
        <f t="shared" si="3068"/>
        <v>0</v>
      </c>
      <c r="HF422" s="516"/>
      <c r="HG422" s="517"/>
      <c r="HH422" s="517"/>
      <c r="HI422" s="514">
        <f t="shared" si="3069"/>
        <v>0</v>
      </c>
      <c r="HJ422" s="515">
        <v>0.294289866351475</v>
      </c>
      <c r="HK422" s="518">
        <f t="shared" si="3070"/>
        <v>0</v>
      </c>
      <c r="HL422" s="519">
        <f t="shared" si="3071"/>
        <v>0</v>
      </c>
      <c r="HM422" s="520"/>
      <c r="HN422" s="511">
        <v>5.0</v>
      </c>
      <c r="HO422" s="512" t="s">
        <v>127</v>
      </c>
      <c r="HP422" s="513" t="s">
        <v>121</v>
      </c>
      <c r="HQ422" s="513" t="s">
        <v>123</v>
      </c>
      <c r="HR422" s="514" t="str">
        <f>ADHB!HR422</f>
        <v/>
      </c>
      <c r="HS422" s="514"/>
      <c r="HT422" s="514">
        <f t="shared" si="3072"/>
        <v>0</v>
      </c>
      <c r="HU422" s="515"/>
      <c r="HV422" s="514">
        <f t="shared" si="3073"/>
        <v>0</v>
      </c>
      <c r="HW422" s="516"/>
      <c r="HX422" s="517"/>
      <c r="HY422" s="517"/>
      <c r="HZ422" s="514">
        <f t="shared" si="3074"/>
        <v>0</v>
      </c>
      <c r="IA422" s="515">
        <v>0.294289866351475</v>
      </c>
      <c r="IB422" s="518">
        <f t="shared" si="3075"/>
        <v>0</v>
      </c>
      <c r="IC422" s="519">
        <f t="shared" si="3076"/>
        <v>0</v>
      </c>
      <c r="ID422" s="520"/>
      <c r="IE422" s="511">
        <v>5.0</v>
      </c>
      <c r="IF422" s="512" t="s">
        <v>127</v>
      </c>
      <c r="IG422" s="513" t="s">
        <v>121</v>
      </c>
      <c r="IH422" s="513" t="s">
        <v>123</v>
      </c>
      <c r="II422" s="514" t="str">
        <f>ADHB!II422</f>
        <v/>
      </c>
      <c r="IJ422" s="514"/>
      <c r="IK422" s="514">
        <f t="shared" si="3077"/>
        <v>0</v>
      </c>
      <c r="IL422" s="515"/>
      <c r="IM422" s="514">
        <f t="shared" si="3078"/>
        <v>0</v>
      </c>
      <c r="IN422" s="516"/>
      <c r="IO422" s="517"/>
      <c r="IP422" s="517"/>
      <c r="IQ422" s="514">
        <f t="shared" si="3079"/>
        <v>0</v>
      </c>
      <c r="IR422" s="515">
        <v>0.294289866351475</v>
      </c>
      <c r="IS422" s="518">
        <f t="shared" si="3080"/>
        <v>0</v>
      </c>
      <c r="IT422" s="519">
        <f t="shared" si="3081"/>
        <v>0</v>
      </c>
      <c r="IU422" s="520"/>
      <c r="IV422" s="511">
        <v>5.0</v>
      </c>
      <c r="IW422" s="512" t="s">
        <v>127</v>
      </c>
      <c r="IX422" s="513" t="s">
        <v>121</v>
      </c>
      <c r="IY422" s="513" t="s">
        <v>123</v>
      </c>
      <c r="IZ422" s="514" t="str">
        <f>ADHB!IZ422</f>
        <v/>
      </c>
      <c r="JA422" s="514"/>
      <c r="JB422" s="514">
        <f t="shared" si="3082"/>
        <v>0</v>
      </c>
      <c r="JC422" s="515"/>
      <c r="JD422" s="514">
        <f t="shared" si="3083"/>
        <v>0</v>
      </c>
      <c r="JE422" s="516"/>
      <c r="JF422" s="517"/>
      <c r="JG422" s="517"/>
      <c r="JH422" s="514">
        <f t="shared" si="3084"/>
        <v>0</v>
      </c>
      <c r="JI422" s="515">
        <v>0.294289866351475</v>
      </c>
      <c r="JJ422" s="518">
        <f t="shared" si="3085"/>
        <v>0</v>
      </c>
      <c r="JK422" s="519">
        <f t="shared" si="3086"/>
        <v>0</v>
      </c>
      <c r="JL422" s="520"/>
      <c r="JM422" s="511">
        <v>5.0</v>
      </c>
      <c r="JN422" s="512" t="s">
        <v>127</v>
      </c>
      <c r="JO422" s="513" t="s">
        <v>121</v>
      </c>
      <c r="JP422" s="513" t="s">
        <v>123</v>
      </c>
      <c r="JQ422" s="514" t="str">
        <f>ADHB!KY422</f>
        <v/>
      </c>
      <c r="JR422" s="514"/>
      <c r="JS422" s="514">
        <f t="shared" si="3087"/>
        <v>0</v>
      </c>
      <c r="JT422" s="515"/>
      <c r="JU422" s="514">
        <f t="shared" si="3088"/>
        <v>0</v>
      </c>
      <c r="JV422" s="516"/>
      <c r="JW422" s="517"/>
      <c r="JX422" s="517"/>
      <c r="JY422" s="514">
        <f t="shared" si="3089"/>
        <v>0</v>
      </c>
      <c r="JZ422" s="515">
        <v>0.294289866351475</v>
      </c>
      <c r="KA422" s="518">
        <f t="shared" si="3090"/>
        <v>0</v>
      </c>
      <c r="KB422" s="519">
        <f t="shared" si="3091"/>
        <v>0</v>
      </c>
      <c r="KC422" s="520"/>
      <c r="KD422" s="511">
        <v>5.0</v>
      </c>
      <c r="KE422" s="512" t="s">
        <v>127</v>
      </c>
      <c r="KF422" s="513" t="s">
        <v>121</v>
      </c>
      <c r="KG422" s="513" t="s">
        <v>123</v>
      </c>
      <c r="KH422" s="514" t="str">
        <f>ADHB!LP422</f>
        <v/>
      </c>
      <c r="KI422" s="514"/>
      <c r="KJ422" s="514">
        <f t="shared" si="3092"/>
        <v>0</v>
      </c>
      <c r="KK422" s="515"/>
      <c r="KL422" s="514">
        <f t="shared" si="3093"/>
        <v>0</v>
      </c>
      <c r="KM422" s="516"/>
      <c r="KN422" s="517"/>
      <c r="KO422" s="517"/>
      <c r="KP422" s="514">
        <f t="shared" si="3094"/>
        <v>0</v>
      </c>
      <c r="KQ422" s="515">
        <v>0.294289866351475</v>
      </c>
      <c r="KR422" s="518">
        <f t="shared" si="3095"/>
        <v>0</v>
      </c>
      <c r="KS422" s="519">
        <f t="shared" si="3096"/>
        <v>0</v>
      </c>
      <c r="KT422" s="520"/>
      <c r="KU422" s="521"/>
    </row>
    <row r="423" ht="15.75" customHeight="1">
      <c r="A423" s="511">
        <v>6.0</v>
      </c>
      <c r="B423" s="512" t="s">
        <v>128</v>
      </c>
      <c r="C423" s="513" t="s">
        <v>121</v>
      </c>
      <c r="D423" s="513" t="s">
        <v>123</v>
      </c>
      <c r="E423" s="514" t="str">
        <f>ADHB!E423</f>
        <v/>
      </c>
      <c r="F423" s="514"/>
      <c r="G423" s="514">
        <f t="shared" si="3007"/>
        <v>0</v>
      </c>
      <c r="H423" s="515"/>
      <c r="I423" s="514">
        <f t="shared" si="3008"/>
        <v>0</v>
      </c>
      <c r="J423" s="516"/>
      <c r="K423" s="517"/>
      <c r="L423" s="517"/>
      <c r="M423" s="514">
        <f t="shared" si="3009"/>
        <v>0</v>
      </c>
      <c r="N423" s="515">
        <v>0.294289866351475</v>
      </c>
      <c r="O423" s="518">
        <f t="shared" si="3010"/>
        <v>0</v>
      </c>
      <c r="P423" s="519">
        <f t="shared" si="3011"/>
        <v>0</v>
      </c>
      <c r="Q423" s="520"/>
      <c r="R423" s="511">
        <v>6.0</v>
      </c>
      <c r="S423" s="512" t="s">
        <v>128</v>
      </c>
      <c r="T423" s="513" t="s">
        <v>121</v>
      </c>
      <c r="U423" s="513" t="s">
        <v>123</v>
      </c>
      <c r="V423" s="514" t="str">
        <f>ADHB!V423</f>
        <v/>
      </c>
      <c r="W423" s="514"/>
      <c r="X423" s="514">
        <f t="shared" si="3012"/>
        <v>0</v>
      </c>
      <c r="Y423" s="515"/>
      <c r="Z423" s="514">
        <f t="shared" si="3013"/>
        <v>0</v>
      </c>
      <c r="AA423" s="516"/>
      <c r="AB423" s="517"/>
      <c r="AC423" s="517"/>
      <c r="AD423" s="514">
        <f t="shared" si="3014"/>
        <v>0</v>
      </c>
      <c r="AE423" s="515">
        <v>0.294289866351475</v>
      </c>
      <c r="AF423" s="518">
        <f t="shared" si="3015"/>
        <v>0</v>
      </c>
      <c r="AG423" s="519">
        <f t="shared" si="3016"/>
        <v>0</v>
      </c>
      <c r="AH423" s="520"/>
      <c r="AI423" s="511">
        <v>6.0</v>
      </c>
      <c r="AJ423" s="512" t="s">
        <v>128</v>
      </c>
      <c r="AK423" s="513" t="s">
        <v>121</v>
      </c>
      <c r="AL423" s="513" t="s">
        <v>123</v>
      </c>
      <c r="AM423" s="514" t="str">
        <f>ADHB!AM423</f>
        <v/>
      </c>
      <c r="AN423" s="514"/>
      <c r="AO423" s="514">
        <f t="shared" si="3017"/>
        <v>0</v>
      </c>
      <c r="AP423" s="515"/>
      <c r="AQ423" s="514">
        <f t="shared" si="3018"/>
        <v>0</v>
      </c>
      <c r="AR423" s="516"/>
      <c r="AS423" s="517"/>
      <c r="AT423" s="517"/>
      <c r="AU423" s="514">
        <f t="shared" si="3019"/>
        <v>0</v>
      </c>
      <c r="AV423" s="515">
        <v>0.294289866351475</v>
      </c>
      <c r="AW423" s="518">
        <f t="shared" si="3020"/>
        <v>0</v>
      </c>
      <c r="AX423" s="519">
        <f t="shared" si="3021"/>
        <v>0</v>
      </c>
      <c r="AY423" s="520"/>
      <c r="AZ423" s="511">
        <v>6.0</v>
      </c>
      <c r="BA423" s="512" t="s">
        <v>128</v>
      </c>
      <c r="BB423" s="513" t="s">
        <v>121</v>
      </c>
      <c r="BC423" s="513" t="s">
        <v>123</v>
      </c>
      <c r="BD423" s="514" t="str">
        <f>ADHB!BD423</f>
        <v/>
      </c>
      <c r="BE423" s="514"/>
      <c r="BF423" s="514">
        <f t="shared" si="3022"/>
        <v>0</v>
      </c>
      <c r="BG423" s="515"/>
      <c r="BH423" s="514">
        <f t="shared" si="3023"/>
        <v>0</v>
      </c>
      <c r="BI423" s="516"/>
      <c r="BJ423" s="517"/>
      <c r="BK423" s="517"/>
      <c r="BL423" s="514">
        <f t="shared" si="3024"/>
        <v>0</v>
      </c>
      <c r="BM423" s="515">
        <v>0.294289866351475</v>
      </c>
      <c r="BN423" s="518">
        <f t="shared" si="3025"/>
        <v>0</v>
      </c>
      <c r="BO423" s="519">
        <f t="shared" si="3026"/>
        <v>0</v>
      </c>
      <c r="BP423" s="520"/>
      <c r="BQ423" s="511">
        <v>6.0</v>
      </c>
      <c r="BR423" s="512" t="s">
        <v>128</v>
      </c>
      <c r="BS423" s="513" t="s">
        <v>121</v>
      </c>
      <c r="BT423" s="513" t="s">
        <v>123</v>
      </c>
      <c r="BU423" s="514" t="str">
        <f>ADHB!BU423</f>
        <v/>
      </c>
      <c r="BV423" s="514"/>
      <c r="BW423" s="514">
        <f t="shared" si="3027"/>
        <v>0</v>
      </c>
      <c r="BX423" s="515"/>
      <c r="BY423" s="514">
        <f t="shared" si="3028"/>
        <v>0</v>
      </c>
      <c r="BZ423" s="516"/>
      <c r="CA423" s="517"/>
      <c r="CB423" s="517"/>
      <c r="CC423" s="514">
        <f t="shared" si="3029"/>
        <v>0</v>
      </c>
      <c r="CD423" s="515">
        <v>0.294289866351475</v>
      </c>
      <c r="CE423" s="518">
        <f t="shared" si="3030"/>
        <v>0</v>
      </c>
      <c r="CF423" s="519">
        <f t="shared" si="3031"/>
        <v>0</v>
      </c>
      <c r="CG423" s="520"/>
      <c r="CH423" s="511">
        <v>6.0</v>
      </c>
      <c r="CI423" s="512" t="s">
        <v>128</v>
      </c>
      <c r="CJ423" s="513" t="s">
        <v>121</v>
      </c>
      <c r="CK423" s="513" t="s">
        <v>123</v>
      </c>
      <c r="CL423" s="514" t="str">
        <f>ADHB!CL423</f>
        <v/>
      </c>
      <c r="CM423" s="514"/>
      <c r="CN423" s="514">
        <f t="shared" si="3032"/>
        <v>0</v>
      </c>
      <c r="CO423" s="515"/>
      <c r="CP423" s="514">
        <f t="shared" si="3033"/>
        <v>0</v>
      </c>
      <c r="CQ423" s="516"/>
      <c r="CR423" s="517"/>
      <c r="CS423" s="517"/>
      <c r="CT423" s="514">
        <f t="shared" si="3034"/>
        <v>0</v>
      </c>
      <c r="CU423" s="515">
        <v>0.294289866351475</v>
      </c>
      <c r="CV423" s="518">
        <f t="shared" si="3035"/>
        <v>0</v>
      </c>
      <c r="CW423" s="519">
        <f t="shared" si="3036"/>
        <v>0</v>
      </c>
      <c r="CX423" s="520"/>
      <c r="CY423" s="511">
        <v>6.0</v>
      </c>
      <c r="CZ423" s="512" t="s">
        <v>128</v>
      </c>
      <c r="DA423" s="513" t="s">
        <v>121</v>
      </c>
      <c r="DB423" s="513" t="s">
        <v>123</v>
      </c>
      <c r="DC423" s="514" t="str">
        <f>ADHB!DC423</f>
        <v/>
      </c>
      <c r="DD423" s="514"/>
      <c r="DE423" s="514">
        <f t="shared" si="3037"/>
        <v>0</v>
      </c>
      <c r="DF423" s="515"/>
      <c r="DG423" s="514">
        <f t="shared" si="3038"/>
        <v>0</v>
      </c>
      <c r="DH423" s="516"/>
      <c r="DI423" s="517"/>
      <c r="DJ423" s="517"/>
      <c r="DK423" s="514">
        <f t="shared" si="3039"/>
        <v>0</v>
      </c>
      <c r="DL423" s="515">
        <v>0.294289866351475</v>
      </c>
      <c r="DM423" s="518">
        <f t="shared" si="3040"/>
        <v>0</v>
      </c>
      <c r="DN423" s="519">
        <f t="shared" si="3041"/>
        <v>0</v>
      </c>
      <c r="DO423" s="520"/>
      <c r="DP423" s="511">
        <v>6.0</v>
      </c>
      <c r="DQ423" s="512" t="s">
        <v>128</v>
      </c>
      <c r="DR423" s="513" t="s">
        <v>121</v>
      </c>
      <c r="DS423" s="513" t="s">
        <v>123</v>
      </c>
      <c r="DT423" s="514" t="str">
        <f>ADHB!DT423</f>
        <v/>
      </c>
      <c r="DU423" s="514"/>
      <c r="DV423" s="514">
        <f t="shared" si="3042"/>
        <v>0</v>
      </c>
      <c r="DW423" s="515"/>
      <c r="DX423" s="514">
        <f t="shared" si="3043"/>
        <v>0</v>
      </c>
      <c r="DY423" s="516"/>
      <c r="DZ423" s="517"/>
      <c r="EA423" s="517"/>
      <c r="EB423" s="514">
        <f t="shared" si="3044"/>
        <v>0</v>
      </c>
      <c r="EC423" s="515">
        <v>0.294289866351475</v>
      </c>
      <c r="ED423" s="518">
        <f t="shared" si="3045"/>
        <v>0</v>
      </c>
      <c r="EE423" s="519">
        <f t="shared" si="3046"/>
        <v>0</v>
      </c>
      <c r="EF423" s="520"/>
      <c r="EG423" s="511">
        <v>6.0</v>
      </c>
      <c r="EH423" s="512" t="s">
        <v>128</v>
      </c>
      <c r="EI423" s="513" t="s">
        <v>121</v>
      </c>
      <c r="EJ423" s="513" t="s">
        <v>123</v>
      </c>
      <c r="EK423" s="514" t="str">
        <f>ADHB!EK423</f>
        <v/>
      </c>
      <c r="EL423" s="514"/>
      <c r="EM423" s="514">
        <f t="shared" si="3047"/>
        <v>0</v>
      </c>
      <c r="EN423" s="515"/>
      <c r="EO423" s="514">
        <f t="shared" si="3048"/>
        <v>0</v>
      </c>
      <c r="EP423" s="516"/>
      <c r="EQ423" s="517"/>
      <c r="ER423" s="517"/>
      <c r="ES423" s="514">
        <f t="shared" si="3049"/>
        <v>0</v>
      </c>
      <c r="ET423" s="515">
        <v>0.294289866351475</v>
      </c>
      <c r="EU423" s="518">
        <f t="shared" si="3050"/>
        <v>0</v>
      </c>
      <c r="EV423" s="519">
        <f t="shared" si="3051"/>
        <v>0</v>
      </c>
      <c r="EW423" s="520"/>
      <c r="EX423" s="511">
        <v>6.0</v>
      </c>
      <c r="EY423" s="512" t="s">
        <v>128</v>
      </c>
      <c r="EZ423" s="513" t="s">
        <v>121</v>
      </c>
      <c r="FA423" s="513" t="s">
        <v>123</v>
      </c>
      <c r="FB423" s="514" t="str">
        <f>ADHB!FB423</f>
        <v/>
      </c>
      <c r="FC423" s="514"/>
      <c r="FD423" s="514">
        <f t="shared" si="3052"/>
        <v>0</v>
      </c>
      <c r="FE423" s="515"/>
      <c r="FF423" s="514">
        <f t="shared" si="3053"/>
        <v>0</v>
      </c>
      <c r="FG423" s="516"/>
      <c r="FH423" s="517"/>
      <c r="FI423" s="517"/>
      <c r="FJ423" s="514">
        <f t="shared" si="3054"/>
        <v>0</v>
      </c>
      <c r="FK423" s="515">
        <v>0.294289866351475</v>
      </c>
      <c r="FL423" s="518">
        <f t="shared" si="3055"/>
        <v>0</v>
      </c>
      <c r="FM423" s="519">
        <f t="shared" si="3056"/>
        <v>0</v>
      </c>
      <c r="FN423" s="520"/>
      <c r="FO423" s="511">
        <v>6.0</v>
      </c>
      <c r="FP423" s="512" t="s">
        <v>128</v>
      </c>
      <c r="FQ423" s="513" t="s">
        <v>121</v>
      </c>
      <c r="FR423" s="513" t="s">
        <v>123</v>
      </c>
      <c r="FS423" s="514" t="str">
        <f>ADHB!FS423</f>
        <v/>
      </c>
      <c r="FT423" s="514"/>
      <c r="FU423" s="514">
        <f t="shared" si="3057"/>
        <v>0</v>
      </c>
      <c r="FV423" s="515"/>
      <c r="FW423" s="514">
        <f t="shared" si="3058"/>
        <v>0</v>
      </c>
      <c r="FX423" s="516"/>
      <c r="FY423" s="517"/>
      <c r="FZ423" s="517"/>
      <c r="GA423" s="514">
        <f t="shared" si="3059"/>
        <v>0</v>
      </c>
      <c r="GB423" s="515">
        <v>0.294289866351475</v>
      </c>
      <c r="GC423" s="518">
        <f t="shared" si="3060"/>
        <v>0</v>
      </c>
      <c r="GD423" s="519">
        <f t="shared" si="3061"/>
        <v>0</v>
      </c>
      <c r="GE423" s="520"/>
      <c r="GF423" s="511">
        <v>6.0</v>
      </c>
      <c r="GG423" s="512" t="s">
        <v>128</v>
      </c>
      <c r="GH423" s="513" t="s">
        <v>121</v>
      </c>
      <c r="GI423" s="513" t="s">
        <v>123</v>
      </c>
      <c r="GJ423" s="514" t="str">
        <f>ADHB!GJ423</f>
        <v/>
      </c>
      <c r="GK423" s="514"/>
      <c r="GL423" s="514">
        <f t="shared" si="3062"/>
        <v>0</v>
      </c>
      <c r="GM423" s="515"/>
      <c r="GN423" s="514">
        <f t="shared" si="3063"/>
        <v>0</v>
      </c>
      <c r="GO423" s="516"/>
      <c r="GP423" s="517"/>
      <c r="GQ423" s="517"/>
      <c r="GR423" s="514">
        <f t="shared" si="3064"/>
        <v>0</v>
      </c>
      <c r="GS423" s="515">
        <v>0.294289866351475</v>
      </c>
      <c r="GT423" s="518">
        <f t="shared" si="3065"/>
        <v>0</v>
      </c>
      <c r="GU423" s="519">
        <f t="shared" si="3066"/>
        <v>0</v>
      </c>
      <c r="GV423" s="520"/>
      <c r="GW423" s="511">
        <v>6.0</v>
      </c>
      <c r="GX423" s="512" t="s">
        <v>128</v>
      </c>
      <c r="GY423" s="513" t="s">
        <v>121</v>
      </c>
      <c r="GZ423" s="513" t="s">
        <v>123</v>
      </c>
      <c r="HA423" s="514" t="str">
        <f>ADHB!HA423</f>
        <v/>
      </c>
      <c r="HB423" s="514"/>
      <c r="HC423" s="514">
        <f t="shared" si="3067"/>
        <v>0</v>
      </c>
      <c r="HD423" s="515"/>
      <c r="HE423" s="514">
        <f t="shared" si="3068"/>
        <v>0</v>
      </c>
      <c r="HF423" s="516"/>
      <c r="HG423" s="517"/>
      <c r="HH423" s="517"/>
      <c r="HI423" s="514">
        <f t="shared" si="3069"/>
        <v>0</v>
      </c>
      <c r="HJ423" s="515">
        <v>0.294289866351475</v>
      </c>
      <c r="HK423" s="518">
        <f t="shared" si="3070"/>
        <v>0</v>
      </c>
      <c r="HL423" s="519">
        <f t="shared" si="3071"/>
        <v>0</v>
      </c>
      <c r="HM423" s="520"/>
      <c r="HN423" s="511">
        <v>6.0</v>
      </c>
      <c r="HO423" s="512" t="s">
        <v>128</v>
      </c>
      <c r="HP423" s="513" t="s">
        <v>121</v>
      </c>
      <c r="HQ423" s="513" t="s">
        <v>123</v>
      </c>
      <c r="HR423" s="514" t="str">
        <f>ADHB!HR423</f>
        <v/>
      </c>
      <c r="HS423" s="514"/>
      <c r="HT423" s="514">
        <f t="shared" si="3072"/>
        <v>0</v>
      </c>
      <c r="HU423" s="515"/>
      <c r="HV423" s="514">
        <f t="shared" si="3073"/>
        <v>0</v>
      </c>
      <c r="HW423" s="516"/>
      <c r="HX423" s="517"/>
      <c r="HY423" s="517"/>
      <c r="HZ423" s="514">
        <f t="shared" si="3074"/>
        <v>0</v>
      </c>
      <c r="IA423" s="515">
        <v>0.294289866351475</v>
      </c>
      <c r="IB423" s="518">
        <f t="shared" si="3075"/>
        <v>0</v>
      </c>
      <c r="IC423" s="519">
        <f t="shared" si="3076"/>
        <v>0</v>
      </c>
      <c r="ID423" s="520"/>
      <c r="IE423" s="511">
        <v>6.0</v>
      </c>
      <c r="IF423" s="512" t="s">
        <v>128</v>
      </c>
      <c r="IG423" s="513" t="s">
        <v>121</v>
      </c>
      <c r="IH423" s="513" t="s">
        <v>123</v>
      </c>
      <c r="II423" s="514" t="str">
        <f>ADHB!II423</f>
        <v/>
      </c>
      <c r="IJ423" s="514"/>
      <c r="IK423" s="514">
        <f t="shared" si="3077"/>
        <v>0</v>
      </c>
      <c r="IL423" s="515"/>
      <c r="IM423" s="514">
        <f t="shared" si="3078"/>
        <v>0</v>
      </c>
      <c r="IN423" s="516"/>
      <c r="IO423" s="517"/>
      <c r="IP423" s="517"/>
      <c r="IQ423" s="514">
        <f t="shared" si="3079"/>
        <v>0</v>
      </c>
      <c r="IR423" s="515">
        <v>0.294289866351475</v>
      </c>
      <c r="IS423" s="518">
        <f t="shared" si="3080"/>
        <v>0</v>
      </c>
      <c r="IT423" s="519">
        <f t="shared" si="3081"/>
        <v>0</v>
      </c>
      <c r="IU423" s="520"/>
      <c r="IV423" s="511">
        <v>6.0</v>
      </c>
      <c r="IW423" s="512" t="s">
        <v>128</v>
      </c>
      <c r="IX423" s="513" t="s">
        <v>121</v>
      </c>
      <c r="IY423" s="513" t="s">
        <v>123</v>
      </c>
      <c r="IZ423" s="514" t="str">
        <f>ADHB!IZ423</f>
        <v/>
      </c>
      <c r="JA423" s="514"/>
      <c r="JB423" s="514">
        <f t="shared" si="3082"/>
        <v>0</v>
      </c>
      <c r="JC423" s="515"/>
      <c r="JD423" s="514">
        <f t="shared" si="3083"/>
        <v>0</v>
      </c>
      <c r="JE423" s="516"/>
      <c r="JF423" s="517"/>
      <c r="JG423" s="517"/>
      <c r="JH423" s="514">
        <f t="shared" si="3084"/>
        <v>0</v>
      </c>
      <c r="JI423" s="515">
        <v>0.294289866351475</v>
      </c>
      <c r="JJ423" s="518">
        <f t="shared" si="3085"/>
        <v>0</v>
      </c>
      <c r="JK423" s="519">
        <f t="shared" si="3086"/>
        <v>0</v>
      </c>
      <c r="JL423" s="520"/>
      <c r="JM423" s="511">
        <v>6.0</v>
      </c>
      <c r="JN423" s="512" t="s">
        <v>128</v>
      </c>
      <c r="JO423" s="513" t="s">
        <v>121</v>
      </c>
      <c r="JP423" s="513" t="s">
        <v>123</v>
      </c>
      <c r="JQ423" s="514" t="str">
        <f>ADHB!KY423</f>
        <v/>
      </c>
      <c r="JR423" s="514"/>
      <c r="JS423" s="514">
        <f t="shared" si="3087"/>
        <v>0</v>
      </c>
      <c r="JT423" s="515"/>
      <c r="JU423" s="514">
        <f t="shared" si="3088"/>
        <v>0</v>
      </c>
      <c r="JV423" s="516"/>
      <c r="JW423" s="517"/>
      <c r="JX423" s="517"/>
      <c r="JY423" s="514">
        <f t="shared" si="3089"/>
        <v>0</v>
      </c>
      <c r="JZ423" s="515">
        <v>0.294289866351475</v>
      </c>
      <c r="KA423" s="518">
        <f t="shared" si="3090"/>
        <v>0</v>
      </c>
      <c r="KB423" s="519">
        <f t="shared" si="3091"/>
        <v>0</v>
      </c>
      <c r="KC423" s="520"/>
      <c r="KD423" s="511">
        <v>6.0</v>
      </c>
      <c r="KE423" s="512" t="s">
        <v>128</v>
      </c>
      <c r="KF423" s="513" t="s">
        <v>121</v>
      </c>
      <c r="KG423" s="513" t="s">
        <v>123</v>
      </c>
      <c r="KH423" s="514" t="str">
        <f>ADHB!LP423</f>
        <v/>
      </c>
      <c r="KI423" s="514"/>
      <c r="KJ423" s="514">
        <f t="shared" si="3092"/>
        <v>0</v>
      </c>
      <c r="KK423" s="515"/>
      <c r="KL423" s="514">
        <f t="shared" si="3093"/>
        <v>0</v>
      </c>
      <c r="KM423" s="516"/>
      <c r="KN423" s="517"/>
      <c r="KO423" s="517"/>
      <c r="KP423" s="514">
        <f t="shared" si="3094"/>
        <v>0</v>
      </c>
      <c r="KQ423" s="515">
        <v>0.294289866351475</v>
      </c>
      <c r="KR423" s="518">
        <f t="shared" si="3095"/>
        <v>0</v>
      </c>
      <c r="KS423" s="519">
        <f t="shared" si="3096"/>
        <v>0</v>
      </c>
      <c r="KT423" s="520"/>
      <c r="KU423" s="521"/>
    </row>
    <row r="424" ht="15.75" customHeight="1">
      <c r="A424" s="511">
        <v>7.0</v>
      </c>
      <c r="B424" s="512" t="s">
        <v>129</v>
      </c>
      <c r="C424" s="513" t="s">
        <v>121</v>
      </c>
      <c r="D424" s="513" t="s">
        <v>123</v>
      </c>
      <c r="E424" s="514" t="str">
        <f>ADHB!E424</f>
        <v/>
      </c>
      <c r="F424" s="514"/>
      <c r="G424" s="514">
        <f t="shared" si="3007"/>
        <v>0</v>
      </c>
      <c r="H424" s="515"/>
      <c r="I424" s="514">
        <f t="shared" si="3008"/>
        <v>0</v>
      </c>
      <c r="J424" s="516"/>
      <c r="K424" s="517"/>
      <c r="L424" s="517"/>
      <c r="M424" s="514">
        <f t="shared" si="3009"/>
        <v>0</v>
      </c>
      <c r="N424" s="515">
        <v>0.294289866351475</v>
      </c>
      <c r="O424" s="518">
        <f t="shared" si="3010"/>
        <v>0</v>
      </c>
      <c r="P424" s="519">
        <f t="shared" si="3011"/>
        <v>0</v>
      </c>
      <c r="Q424" s="520"/>
      <c r="R424" s="511">
        <v>7.0</v>
      </c>
      <c r="S424" s="512" t="s">
        <v>129</v>
      </c>
      <c r="T424" s="513" t="s">
        <v>121</v>
      </c>
      <c r="U424" s="513" t="s">
        <v>123</v>
      </c>
      <c r="V424" s="514" t="str">
        <f>ADHB!V424</f>
        <v/>
      </c>
      <c r="W424" s="514"/>
      <c r="X424" s="514">
        <f t="shared" si="3012"/>
        <v>0</v>
      </c>
      <c r="Y424" s="515"/>
      <c r="Z424" s="514">
        <f t="shared" si="3013"/>
        <v>0</v>
      </c>
      <c r="AA424" s="516"/>
      <c r="AB424" s="517"/>
      <c r="AC424" s="517"/>
      <c r="AD424" s="514">
        <f t="shared" si="3014"/>
        <v>0</v>
      </c>
      <c r="AE424" s="515">
        <v>0.294289866351475</v>
      </c>
      <c r="AF424" s="518">
        <f t="shared" si="3015"/>
        <v>0</v>
      </c>
      <c r="AG424" s="519">
        <f t="shared" si="3016"/>
        <v>0</v>
      </c>
      <c r="AH424" s="520"/>
      <c r="AI424" s="511">
        <v>7.0</v>
      </c>
      <c r="AJ424" s="512" t="s">
        <v>129</v>
      </c>
      <c r="AK424" s="513" t="s">
        <v>121</v>
      </c>
      <c r="AL424" s="513" t="s">
        <v>123</v>
      </c>
      <c r="AM424" s="514" t="str">
        <f>ADHB!AM424</f>
        <v/>
      </c>
      <c r="AN424" s="514"/>
      <c r="AO424" s="514">
        <f t="shared" si="3017"/>
        <v>0</v>
      </c>
      <c r="AP424" s="515"/>
      <c r="AQ424" s="514">
        <f t="shared" si="3018"/>
        <v>0</v>
      </c>
      <c r="AR424" s="516"/>
      <c r="AS424" s="517"/>
      <c r="AT424" s="517"/>
      <c r="AU424" s="514">
        <f t="shared" si="3019"/>
        <v>0</v>
      </c>
      <c r="AV424" s="515">
        <v>0.294289866351475</v>
      </c>
      <c r="AW424" s="518">
        <f t="shared" si="3020"/>
        <v>0</v>
      </c>
      <c r="AX424" s="519">
        <f t="shared" si="3021"/>
        <v>0</v>
      </c>
      <c r="AY424" s="520"/>
      <c r="AZ424" s="511">
        <v>7.0</v>
      </c>
      <c r="BA424" s="512" t="s">
        <v>129</v>
      </c>
      <c r="BB424" s="513" t="s">
        <v>121</v>
      </c>
      <c r="BC424" s="513" t="s">
        <v>123</v>
      </c>
      <c r="BD424" s="514" t="str">
        <f>ADHB!BD424</f>
        <v/>
      </c>
      <c r="BE424" s="514"/>
      <c r="BF424" s="514">
        <f t="shared" si="3022"/>
        <v>0</v>
      </c>
      <c r="BG424" s="515"/>
      <c r="BH424" s="514">
        <f t="shared" si="3023"/>
        <v>0</v>
      </c>
      <c r="BI424" s="516"/>
      <c r="BJ424" s="517"/>
      <c r="BK424" s="517"/>
      <c r="BL424" s="514">
        <f t="shared" si="3024"/>
        <v>0</v>
      </c>
      <c r="BM424" s="515">
        <v>0.294289866351475</v>
      </c>
      <c r="BN424" s="518">
        <f t="shared" si="3025"/>
        <v>0</v>
      </c>
      <c r="BO424" s="519">
        <f t="shared" si="3026"/>
        <v>0</v>
      </c>
      <c r="BP424" s="520"/>
      <c r="BQ424" s="511">
        <v>7.0</v>
      </c>
      <c r="BR424" s="512" t="s">
        <v>129</v>
      </c>
      <c r="BS424" s="513" t="s">
        <v>121</v>
      </c>
      <c r="BT424" s="513" t="s">
        <v>123</v>
      </c>
      <c r="BU424" s="514" t="str">
        <f>ADHB!BU424</f>
        <v/>
      </c>
      <c r="BV424" s="514"/>
      <c r="BW424" s="514">
        <f t="shared" si="3027"/>
        <v>0</v>
      </c>
      <c r="BX424" s="515"/>
      <c r="BY424" s="514">
        <f t="shared" si="3028"/>
        <v>0</v>
      </c>
      <c r="BZ424" s="516"/>
      <c r="CA424" s="517"/>
      <c r="CB424" s="517"/>
      <c r="CC424" s="514">
        <f t="shared" si="3029"/>
        <v>0</v>
      </c>
      <c r="CD424" s="515">
        <v>0.294289866351475</v>
      </c>
      <c r="CE424" s="518">
        <f t="shared" si="3030"/>
        <v>0</v>
      </c>
      <c r="CF424" s="519">
        <f t="shared" si="3031"/>
        <v>0</v>
      </c>
      <c r="CG424" s="520"/>
      <c r="CH424" s="511">
        <v>7.0</v>
      </c>
      <c r="CI424" s="512" t="s">
        <v>129</v>
      </c>
      <c r="CJ424" s="513" t="s">
        <v>121</v>
      </c>
      <c r="CK424" s="513" t="s">
        <v>123</v>
      </c>
      <c r="CL424" s="514" t="str">
        <f>ADHB!CL424</f>
        <v/>
      </c>
      <c r="CM424" s="514"/>
      <c r="CN424" s="514">
        <f t="shared" si="3032"/>
        <v>0</v>
      </c>
      <c r="CO424" s="515"/>
      <c r="CP424" s="514">
        <f t="shared" si="3033"/>
        <v>0</v>
      </c>
      <c r="CQ424" s="516"/>
      <c r="CR424" s="517"/>
      <c r="CS424" s="517"/>
      <c r="CT424" s="514">
        <f t="shared" si="3034"/>
        <v>0</v>
      </c>
      <c r="CU424" s="515">
        <v>0.294289866351475</v>
      </c>
      <c r="CV424" s="518">
        <f t="shared" si="3035"/>
        <v>0</v>
      </c>
      <c r="CW424" s="519">
        <f t="shared" si="3036"/>
        <v>0</v>
      </c>
      <c r="CX424" s="520"/>
      <c r="CY424" s="511">
        <v>7.0</v>
      </c>
      <c r="CZ424" s="512" t="s">
        <v>129</v>
      </c>
      <c r="DA424" s="513" t="s">
        <v>121</v>
      </c>
      <c r="DB424" s="513" t="s">
        <v>123</v>
      </c>
      <c r="DC424" s="514" t="str">
        <f>ADHB!DC424</f>
        <v/>
      </c>
      <c r="DD424" s="514"/>
      <c r="DE424" s="514">
        <f t="shared" si="3037"/>
        <v>0</v>
      </c>
      <c r="DF424" s="515"/>
      <c r="DG424" s="514">
        <f t="shared" si="3038"/>
        <v>0</v>
      </c>
      <c r="DH424" s="516"/>
      <c r="DI424" s="517"/>
      <c r="DJ424" s="517"/>
      <c r="DK424" s="514">
        <f t="shared" si="3039"/>
        <v>0</v>
      </c>
      <c r="DL424" s="515">
        <v>0.294289866351475</v>
      </c>
      <c r="DM424" s="518">
        <f t="shared" si="3040"/>
        <v>0</v>
      </c>
      <c r="DN424" s="519">
        <f t="shared" si="3041"/>
        <v>0</v>
      </c>
      <c r="DO424" s="520"/>
      <c r="DP424" s="511">
        <v>7.0</v>
      </c>
      <c r="DQ424" s="512" t="s">
        <v>129</v>
      </c>
      <c r="DR424" s="513" t="s">
        <v>121</v>
      </c>
      <c r="DS424" s="513" t="s">
        <v>123</v>
      </c>
      <c r="DT424" s="514" t="str">
        <f>ADHB!DT424</f>
        <v/>
      </c>
      <c r="DU424" s="514"/>
      <c r="DV424" s="514">
        <f t="shared" si="3042"/>
        <v>0</v>
      </c>
      <c r="DW424" s="515"/>
      <c r="DX424" s="514">
        <f t="shared" si="3043"/>
        <v>0</v>
      </c>
      <c r="DY424" s="516"/>
      <c r="DZ424" s="517"/>
      <c r="EA424" s="517"/>
      <c r="EB424" s="514">
        <f t="shared" si="3044"/>
        <v>0</v>
      </c>
      <c r="EC424" s="515">
        <v>0.294289866351475</v>
      </c>
      <c r="ED424" s="518">
        <f t="shared" si="3045"/>
        <v>0</v>
      </c>
      <c r="EE424" s="519">
        <f t="shared" si="3046"/>
        <v>0</v>
      </c>
      <c r="EF424" s="520"/>
      <c r="EG424" s="511">
        <v>7.0</v>
      </c>
      <c r="EH424" s="512" t="s">
        <v>129</v>
      </c>
      <c r="EI424" s="513" t="s">
        <v>121</v>
      </c>
      <c r="EJ424" s="513" t="s">
        <v>123</v>
      </c>
      <c r="EK424" s="514" t="str">
        <f>ADHB!EK424</f>
        <v/>
      </c>
      <c r="EL424" s="514"/>
      <c r="EM424" s="514">
        <f t="shared" si="3047"/>
        <v>0</v>
      </c>
      <c r="EN424" s="515"/>
      <c r="EO424" s="514">
        <f t="shared" si="3048"/>
        <v>0</v>
      </c>
      <c r="EP424" s="516"/>
      <c r="EQ424" s="517"/>
      <c r="ER424" s="517"/>
      <c r="ES424" s="514">
        <f t="shared" si="3049"/>
        <v>0</v>
      </c>
      <c r="ET424" s="515">
        <v>0.294289866351475</v>
      </c>
      <c r="EU424" s="518">
        <f t="shared" si="3050"/>
        <v>0</v>
      </c>
      <c r="EV424" s="519">
        <f t="shared" si="3051"/>
        <v>0</v>
      </c>
      <c r="EW424" s="520"/>
      <c r="EX424" s="511">
        <v>7.0</v>
      </c>
      <c r="EY424" s="512" t="s">
        <v>129</v>
      </c>
      <c r="EZ424" s="513" t="s">
        <v>121</v>
      </c>
      <c r="FA424" s="513" t="s">
        <v>123</v>
      </c>
      <c r="FB424" s="514" t="str">
        <f>ADHB!FB424</f>
        <v/>
      </c>
      <c r="FC424" s="514"/>
      <c r="FD424" s="514">
        <f t="shared" si="3052"/>
        <v>0</v>
      </c>
      <c r="FE424" s="515"/>
      <c r="FF424" s="514">
        <f t="shared" si="3053"/>
        <v>0</v>
      </c>
      <c r="FG424" s="516"/>
      <c r="FH424" s="517"/>
      <c r="FI424" s="517"/>
      <c r="FJ424" s="514">
        <f t="shared" si="3054"/>
        <v>0</v>
      </c>
      <c r="FK424" s="515">
        <v>0.294289866351475</v>
      </c>
      <c r="FL424" s="518">
        <f t="shared" si="3055"/>
        <v>0</v>
      </c>
      <c r="FM424" s="519">
        <f t="shared" si="3056"/>
        <v>0</v>
      </c>
      <c r="FN424" s="520"/>
      <c r="FO424" s="511">
        <v>7.0</v>
      </c>
      <c r="FP424" s="512" t="s">
        <v>129</v>
      </c>
      <c r="FQ424" s="513" t="s">
        <v>121</v>
      </c>
      <c r="FR424" s="513" t="s">
        <v>123</v>
      </c>
      <c r="FS424" s="514" t="str">
        <f>ADHB!FS424</f>
        <v/>
      </c>
      <c r="FT424" s="514"/>
      <c r="FU424" s="514">
        <f t="shared" si="3057"/>
        <v>0</v>
      </c>
      <c r="FV424" s="515"/>
      <c r="FW424" s="514">
        <f t="shared" si="3058"/>
        <v>0</v>
      </c>
      <c r="FX424" s="516"/>
      <c r="FY424" s="517"/>
      <c r="FZ424" s="517"/>
      <c r="GA424" s="514">
        <f t="shared" si="3059"/>
        <v>0</v>
      </c>
      <c r="GB424" s="515">
        <v>0.294289866351475</v>
      </c>
      <c r="GC424" s="518">
        <f t="shared" si="3060"/>
        <v>0</v>
      </c>
      <c r="GD424" s="519">
        <f t="shared" si="3061"/>
        <v>0</v>
      </c>
      <c r="GE424" s="520"/>
      <c r="GF424" s="511">
        <v>7.0</v>
      </c>
      <c r="GG424" s="512" t="s">
        <v>129</v>
      </c>
      <c r="GH424" s="513" t="s">
        <v>121</v>
      </c>
      <c r="GI424" s="513" t="s">
        <v>123</v>
      </c>
      <c r="GJ424" s="514" t="str">
        <f>ADHB!GJ424</f>
        <v/>
      </c>
      <c r="GK424" s="514"/>
      <c r="GL424" s="514">
        <f t="shared" si="3062"/>
        <v>0</v>
      </c>
      <c r="GM424" s="515"/>
      <c r="GN424" s="514">
        <f t="shared" si="3063"/>
        <v>0</v>
      </c>
      <c r="GO424" s="516"/>
      <c r="GP424" s="517"/>
      <c r="GQ424" s="517"/>
      <c r="GR424" s="514">
        <f t="shared" si="3064"/>
        <v>0</v>
      </c>
      <c r="GS424" s="515">
        <v>0.294289866351475</v>
      </c>
      <c r="GT424" s="518">
        <f t="shared" si="3065"/>
        <v>0</v>
      </c>
      <c r="GU424" s="519">
        <f t="shared" si="3066"/>
        <v>0</v>
      </c>
      <c r="GV424" s="520"/>
      <c r="GW424" s="511">
        <v>7.0</v>
      </c>
      <c r="GX424" s="512" t="s">
        <v>129</v>
      </c>
      <c r="GY424" s="513" t="s">
        <v>121</v>
      </c>
      <c r="GZ424" s="513" t="s">
        <v>123</v>
      </c>
      <c r="HA424" s="514" t="str">
        <f>ADHB!HA424</f>
        <v/>
      </c>
      <c r="HB424" s="514"/>
      <c r="HC424" s="514">
        <f t="shared" si="3067"/>
        <v>0</v>
      </c>
      <c r="HD424" s="515"/>
      <c r="HE424" s="514">
        <f t="shared" si="3068"/>
        <v>0</v>
      </c>
      <c r="HF424" s="516"/>
      <c r="HG424" s="517"/>
      <c r="HH424" s="517"/>
      <c r="HI424" s="514">
        <f t="shared" si="3069"/>
        <v>0</v>
      </c>
      <c r="HJ424" s="515">
        <v>0.294289866351475</v>
      </c>
      <c r="HK424" s="518">
        <f t="shared" si="3070"/>
        <v>0</v>
      </c>
      <c r="HL424" s="519">
        <f t="shared" si="3071"/>
        <v>0</v>
      </c>
      <c r="HM424" s="520"/>
      <c r="HN424" s="511">
        <v>7.0</v>
      </c>
      <c r="HO424" s="512" t="s">
        <v>129</v>
      </c>
      <c r="HP424" s="513" t="s">
        <v>121</v>
      </c>
      <c r="HQ424" s="513" t="s">
        <v>123</v>
      </c>
      <c r="HR424" s="514" t="str">
        <f>ADHB!HR424</f>
        <v/>
      </c>
      <c r="HS424" s="514"/>
      <c r="HT424" s="514">
        <f t="shared" si="3072"/>
        <v>0</v>
      </c>
      <c r="HU424" s="515"/>
      <c r="HV424" s="514">
        <f t="shared" si="3073"/>
        <v>0</v>
      </c>
      <c r="HW424" s="516"/>
      <c r="HX424" s="517"/>
      <c r="HY424" s="517"/>
      <c r="HZ424" s="514">
        <f t="shared" si="3074"/>
        <v>0</v>
      </c>
      <c r="IA424" s="515">
        <v>0.294289866351475</v>
      </c>
      <c r="IB424" s="518">
        <f t="shared" si="3075"/>
        <v>0</v>
      </c>
      <c r="IC424" s="519">
        <f t="shared" si="3076"/>
        <v>0</v>
      </c>
      <c r="ID424" s="520"/>
      <c r="IE424" s="511">
        <v>7.0</v>
      </c>
      <c r="IF424" s="512" t="s">
        <v>129</v>
      </c>
      <c r="IG424" s="513" t="s">
        <v>121</v>
      </c>
      <c r="IH424" s="513" t="s">
        <v>123</v>
      </c>
      <c r="II424" s="514" t="str">
        <f>ADHB!II424</f>
        <v/>
      </c>
      <c r="IJ424" s="514"/>
      <c r="IK424" s="514">
        <f t="shared" si="3077"/>
        <v>0</v>
      </c>
      <c r="IL424" s="515"/>
      <c r="IM424" s="514">
        <f t="shared" si="3078"/>
        <v>0</v>
      </c>
      <c r="IN424" s="516"/>
      <c r="IO424" s="517"/>
      <c r="IP424" s="517"/>
      <c r="IQ424" s="514">
        <f t="shared" si="3079"/>
        <v>0</v>
      </c>
      <c r="IR424" s="515">
        <v>0.294289866351475</v>
      </c>
      <c r="IS424" s="518">
        <f t="shared" si="3080"/>
        <v>0</v>
      </c>
      <c r="IT424" s="519">
        <f t="shared" si="3081"/>
        <v>0</v>
      </c>
      <c r="IU424" s="520"/>
      <c r="IV424" s="511">
        <v>7.0</v>
      </c>
      <c r="IW424" s="512" t="s">
        <v>129</v>
      </c>
      <c r="IX424" s="513" t="s">
        <v>121</v>
      </c>
      <c r="IY424" s="513" t="s">
        <v>123</v>
      </c>
      <c r="IZ424" s="514" t="str">
        <f>ADHB!IZ424</f>
        <v/>
      </c>
      <c r="JA424" s="514"/>
      <c r="JB424" s="514">
        <f t="shared" si="3082"/>
        <v>0</v>
      </c>
      <c r="JC424" s="515"/>
      <c r="JD424" s="514">
        <f t="shared" si="3083"/>
        <v>0</v>
      </c>
      <c r="JE424" s="516"/>
      <c r="JF424" s="517"/>
      <c r="JG424" s="517"/>
      <c r="JH424" s="514">
        <f t="shared" si="3084"/>
        <v>0</v>
      </c>
      <c r="JI424" s="515">
        <v>0.294289866351475</v>
      </c>
      <c r="JJ424" s="518">
        <f t="shared" si="3085"/>
        <v>0</v>
      </c>
      <c r="JK424" s="519">
        <f t="shared" si="3086"/>
        <v>0</v>
      </c>
      <c r="JL424" s="520"/>
      <c r="JM424" s="511">
        <v>7.0</v>
      </c>
      <c r="JN424" s="512" t="s">
        <v>129</v>
      </c>
      <c r="JO424" s="513" t="s">
        <v>121</v>
      </c>
      <c r="JP424" s="513" t="s">
        <v>123</v>
      </c>
      <c r="JQ424" s="514" t="str">
        <f>ADHB!KY424</f>
        <v/>
      </c>
      <c r="JR424" s="514"/>
      <c r="JS424" s="514">
        <f t="shared" si="3087"/>
        <v>0</v>
      </c>
      <c r="JT424" s="515"/>
      <c r="JU424" s="514">
        <f t="shared" si="3088"/>
        <v>0</v>
      </c>
      <c r="JV424" s="516"/>
      <c r="JW424" s="517"/>
      <c r="JX424" s="517"/>
      <c r="JY424" s="514">
        <f t="shared" si="3089"/>
        <v>0</v>
      </c>
      <c r="JZ424" s="515">
        <v>0.294289866351475</v>
      </c>
      <c r="KA424" s="518">
        <f t="shared" si="3090"/>
        <v>0</v>
      </c>
      <c r="KB424" s="519">
        <f t="shared" si="3091"/>
        <v>0</v>
      </c>
      <c r="KC424" s="520"/>
      <c r="KD424" s="511">
        <v>7.0</v>
      </c>
      <c r="KE424" s="512" t="s">
        <v>129</v>
      </c>
      <c r="KF424" s="513" t="s">
        <v>121</v>
      </c>
      <c r="KG424" s="513" t="s">
        <v>123</v>
      </c>
      <c r="KH424" s="514" t="str">
        <f>ADHB!LP424</f>
        <v/>
      </c>
      <c r="KI424" s="514"/>
      <c r="KJ424" s="514">
        <f t="shared" si="3092"/>
        <v>0</v>
      </c>
      <c r="KK424" s="515"/>
      <c r="KL424" s="514">
        <f t="shared" si="3093"/>
        <v>0</v>
      </c>
      <c r="KM424" s="516"/>
      <c r="KN424" s="517"/>
      <c r="KO424" s="517"/>
      <c r="KP424" s="514">
        <f t="shared" si="3094"/>
        <v>0</v>
      </c>
      <c r="KQ424" s="515">
        <v>0.294289866351475</v>
      </c>
      <c r="KR424" s="518">
        <f t="shared" si="3095"/>
        <v>0</v>
      </c>
      <c r="KS424" s="519">
        <f t="shared" si="3096"/>
        <v>0</v>
      </c>
      <c r="KT424" s="520"/>
      <c r="KU424" s="521"/>
    </row>
    <row r="425" ht="15.75" customHeight="1">
      <c r="A425" s="511">
        <v>8.0</v>
      </c>
      <c r="B425" s="512" t="s">
        <v>130</v>
      </c>
      <c r="C425" s="513" t="s">
        <v>121</v>
      </c>
      <c r="D425" s="513" t="s">
        <v>123</v>
      </c>
      <c r="E425" s="514" t="str">
        <f>ADHB!E425</f>
        <v/>
      </c>
      <c r="F425" s="514"/>
      <c r="G425" s="514">
        <f t="shared" si="3007"/>
        <v>0</v>
      </c>
      <c r="H425" s="515"/>
      <c r="I425" s="514">
        <f t="shared" si="3008"/>
        <v>0</v>
      </c>
      <c r="J425" s="516"/>
      <c r="K425" s="517"/>
      <c r="L425" s="517"/>
      <c r="M425" s="514">
        <f t="shared" si="3009"/>
        <v>0</v>
      </c>
      <c r="N425" s="515">
        <v>0.294289866351475</v>
      </c>
      <c r="O425" s="518">
        <f t="shared" si="3010"/>
        <v>0</v>
      </c>
      <c r="P425" s="519">
        <f t="shared" si="3011"/>
        <v>0</v>
      </c>
      <c r="Q425" s="520"/>
      <c r="R425" s="511">
        <v>8.0</v>
      </c>
      <c r="S425" s="512" t="s">
        <v>130</v>
      </c>
      <c r="T425" s="513" t="s">
        <v>121</v>
      </c>
      <c r="U425" s="513" t="s">
        <v>123</v>
      </c>
      <c r="V425" s="514" t="str">
        <f>ADHB!V425</f>
        <v/>
      </c>
      <c r="W425" s="514"/>
      <c r="X425" s="514">
        <f t="shared" si="3012"/>
        <v>0</v>
      </c>
      <c r="Y425" s="515"/>
      <c r="Z425" s="514">
        <f t="shared" si="3013"/>
        <v>0</v>
      </c>
      <c r="AA425" s="516"/>
      <c r="AB425" s="517"/>
      <c r="AC425" s="517"/>
      <c r="AD425" s="514">
        <f t="shared" si="3014"/>
        <v>0</v>
      </c>
      <c r="AE425" s="515">
        <v>0.294289866351475</v>
      </c>
      <c r="AF425" s="518">
        <f t="shared" si="3015"/>
        <v>0</v>
      </c>
      <c r="AG425" s="519">
        <f t="shared" si="3016"/>
        <v>0</v>
      </c>
      <c r="AH425" s="520"/>
      <c r="AI425" s="511">
        <v>8.0</v>
      </c>
      <c r="AJ425" s="512" t="s">
        <v>130</v>
      </c>
      <c r="AK425" s="513" t="s">
        <v>121</v>
      </c>
      <c r="AL425" s="513" t="s">
        <v>123</v>
      </c>
      <c r="AM425" s="514" t="str">
        <f>ADHB!AM425</f>
        <v/>
      </c>
      <c r="AN425" s="514"/>
      <c r="AO425" s="514">
        <f t="shared" si="3017"/>
        <v>0</v>
      </c>
      <c r="AP425" s="515"/>
      <c r="AQ425" s="514">
        <f t="shared" si="3018"/>
        <v>0</v>
      </c>
      <c r="AR425" s="516"/>
      <c r="AS425" s="517"/>
      <c r="AT425" s="517"/>
      <c r="AU425" s="514">
        <f t="shared" si="3019"/>
        <v>0</v>
      </c>
      <c r="AV425" s="515">
        <v>0.294289866351475</v>
      </c>
      <c r="AW425" s="518">
        <f t="shared" si="3020"/>
        <v>0</v>
      </c>
      <c r="AX425" s="519">
        <f t="shared" si="3021"/>
        <v>0</v>
      </c>
      <c r="AY425" s="520"/>
      <c r="AZ425" s="511">
        <v>8.0</v>
      </c>
      <c r="BA425" s="512" t="s">
        <v>130</v>
      </c>
      <c r="BB425" s="513" t="s">
        <v>121</v>
      </c>
      <c r="BC425" s="513" t="s">
        <v>123</v>
      </c>
      <c r="BD425" s="514" t="str">
        <f>ADHB!BD425</f>
        <v/>
      </c>
      <c r="BE425" s="514"/>
      <c r="BF425" s="514">
        <f t="shared" si="3022"/>
        <v>0</v>
      </c>
      <c r="BG425" s="515"/>
      <c r="BH425" s="514">
        <f t="shared" si="3023"/>
        <v>0</v>
      </c>
      <c r="BI425" s="516"/>
      <c r="BJ425" s="517"/>
      <c r="BK425" s="517"/>
      <c r="BL425" s="514">
        <f t="shared" si="3024"/>
        <v>0</v>
      </c>
      <c r="BM425" s="515">
        <v>0.294289866351475</v>
      </c>
      <c r="BN425" s="518">
        <f t="shared" si="3025"/>
        <v>0</v>
      </c>
      <c r="BO425" s="519">
        <f t="shared" si="3026"/>
        <v>0</v>
      </c>
      <c r="BP425" s="520"/>
      <c r="BQ425" s="511">
        <v>8.0</v>
      </c>
      <c r="BR425" s="512" t="s">
        <v>130</v>
      </c>
      <c r="BS425" s="513" t="s">
        <v>121</v>
      </c>
      <c r="BT425" s="513" t="s">
        <v>123</v>
      </c>
      <c r="BU425" s="514" t="str">
        <f>ADHB!BU425</f>
        <v/>
      </c>
      <c r="BV425" s="514"/>
      <c r="BW425" s="514">
        <f t="shared" si="3027"/>
        <v>0</v>
      </c>
      <c r="BX425" s="515"/>
      <c r="BY425" s="514">
        <f t="shared" si="3028"/>
        <v>0</v>
      </c>
      <c r="BZ425" s="516"/>
      <c r="CA425" s="517"/>
      <c r="CB425" s="517"/>
      <c r="CC425" s="514">
        <f t="shared" si="3029"/>
        <v>0</v>
      </c>
      <c r="CD425" s="515">
        <v>0.294289866351475</v>
      </c>
      <c r="CE425" s="518">
        <f t="shared" si="3030"/>
        <v>0</v>
      </c>
      <c r="CF425" s="519">
        <f t="shared" si="3031"/>
        <v>0</v>
      </c>
      <c r="CG425" s="520"/>
      <c r="CH425" s="511">
        <v>8.0</v>
      </c>
      <c r="CI425" s="512" t="s">
        <v>130</v>
      </c>
      <c r="CJ425" s="513" t="s">
        <v>121</v>
      </c>
      <c r="CK425" s="513" t="s">
        <v>123</v>
      </c>
      <c r="CL425" s="514" t="str">
        <f>ADHB!CL425</f>
        <v/>
      </c>
      <c r="CM425" s="514"/>
      <c r="CN425" s="514">
        <f t="shared" si="3032"/>
        <v>0</v>
      </c>
      <c r="CO425" s="515"/>
      <c r="CP425" s="514">
        <f t="shared" si="3033"/>
        <v>0</v>
      </c>
      <c r="CQ425" s="516"/>
      <c r="CR425" s="517"/>
      <c r="CS425" s="517"/>
      <c r="CT425" s="514">
        <f t="shared" si="3034"/>
        <v>0</v>
      </c>
      <c r="CU425" s="515">
        <v>0.294289866351475</v>
      </c>
      <c r="CV425" s="518">
        <f t="shared" si="3035"/>
        <v>0</v>
      </c>
      <c r="CW425" s="519">
        <f t="shared" si="3036"/>
        <v>0</v>
      </c>
      <c r="CX425" s="520"/>
      <c r="CY425" s="511">
        <v>8.0</v>
      </c>
      <c r="CZ425" s="512" t="s">
        <v>130</v>
      </c>
      <c r="DA425" s="513" t="s">
        <v>121</v>
      </c>
      <c r="DB425" s="513" t="s">
        <v>123</v>
      </c>
      <c r="DC425" s="514" t="str">
        <f>ADHB!DC425</f>
        <v/>
      </c>
      <c r="DD425" s="514"/>
      <c r="DE425" s="514">
        <f t="shared" si="3037"/>
        <v>0</v>
      </c>
      <c r="DF425" s="515"/>
      <c r="DG425" s="514">
        <f t="shared" si="3038"/>
        <v>0</v>
      </c>
      <c r="DH425" s="516"/>
      <c r="DI425" s="517"/>
      <c r="DJ425" s="517"/>
      <c r="DK425" s="514">
        <f t="shared" si="3039"/>
        <v>0</v>
      </c>
      <c r="DL425" s="515">
        <v>0.294289866351475</v>
      </c>
      <c r="DM425" s="518">
        <f t="shared" si="3040"/>
        <v>0</v>
      </c>
      <c r="DN425" s="519">
        <f t="shared" si="3041"/>
        <v>0</v>
      </c>
      <c r="DO425" s="520"/>
      <c r="DP425" s="511">
        <v>8.0</v>
      </c>
      <c r="DQ425" s="512" t="s">
        <v>130</v>
      </c>
      <c r="DR425" s="513" t="s">
        <v>121</v>
      </c>
      <c r="DS425" s="513" t="s">
        <v>123</v>
      </c>
      <c r="DT425" s="514" t="str">
        <f>ADHB!DT425</f>
        <v/>
      </c>
      <c r="DU425" s="514"/>
      <c r="DV425" s="514">
        <f t="shared" si="3042"/>
        <v>0</v>
      </c>
      <c r="DW425" s="515"/>
      <c r="DX425" s="514">
        <f t="shared" si="3043"/>
        <v>0</v>
      </c>
      <c r="DY425" s="516"/>
      <c r="DZ425" s="517"/>
      <c r="EA425" s="517"/>
      <c r="EB425" s="514">
        <f t="shared" si="3044"/>
        <v>0</v>
      </c>
      <c r="EC425" s="515">
        <v>0.294289866351475</v>
      </c>
      <c r="ED425" s="518">
        <f t="shared" si="3045"/>
        <v>0</v>
      </c>
      <c r="EE425" s="519">
        <f t="shared" si="3046"/>
        <v>0</v>
      </c>
      <c r="EF425" s="520"/>
      <c r="EG425" s="511">
        <v>8.0</v>
      </c>
      <c r="EH425" s="512" t="s">
        <v>130</v>
      </c>
      <c r="EI425" s="513" t="s">
        <v>121</v>
      </c>
      <c r="EJ425" s="513" t="s">
        <v>123</v>
      </c>
      <c r="EK425" s="514" t="str">
        <f>ADHB!EK425</f>
        <v/>
      </c>
      <c r="EL425" s="514"/>
      <c r="EM425" s="514">
        <f t="shared" si="3047"/>
        <v>0</v>
      </c>
      <c r="EN425" s="515"/>
      <c r="EO425" s="514">
        <f t="shared" si="3048"/>
        <v>0</v>
      </c>
      <c r="EP425" s="516"/>
      <c r="EQ425" s="517"/>
      <c r="ER425" s="517"/>
      <c r="ES425" s="514">
        <f t="shared" si="3049"/>
        <v>0</v>
      </c>
      <c r="ET425" s="515">
        <v>0.294289866351475</v>
      </c>
      <c r="EU425" s="518">
        <f t="shared" si="3050"/>
        <v>0</v>
      </c>
      <c r="EV425" s="519">
        <f t="shared" si="3051"/>
        <v>0</v>
      </c>
      <c r="EW425" s="520"/>
      <c r="EX425" s="511">
        <v>8.0</v>
      </c>
      <c r="EY425" s="512" t="s">
        <v>130</v>
      </c>
      <c r="EZ425" s="513" t="s">
        <v>121</v>
      </c>
      <c r="FA425" s="513" t="s">
        <v>123</v>
      </c>
      <c r="FB425" s="514" t="str">
        <f>ADHB!FB425</f>
        <v/>
      </c>
      <c r="FC425" s="514"/>
      <c r="FD425" s="514">
        <f t="shared" si="3052"/>
        <v>0</v>
      </c>
      <c r="FE425" s="515"/>
      <c r="FF425" s="514">
        <f t="shared" si="3053"/>
        <v>0</v>
      </c>
      <c r="FG425" s="516"/>
      <c r="FH425" s="517"/>
      <c r="FI425" s="517"/>
      <c r="FJ425" s="514">
        <f t="shared" si="3054"/>
        <v>0</v>
      </c>
      <c r="FK425" s="515">
        <v>0.294289866351475</v>
      </c>
      <c r="FL425" s="518">
        <f t="shared" si="3055"/>
        <v>0</v>
      </c>
      <c r="FM425" s="519">
        <f t="shared" si="3056"/>
        <v>0</v>
      </c>
      <c r="FN425" s="520"/>
      <c r="FO425" s="511">
        <v>8.0</v>
      </c>
      <c r="FP425" s="512" t="s">
        <v>130</v>
      </c>
      <c r="FQ425" s="513" t="s">
        <v>121</v>
      </c>
      <c r="FR425" s="513" t="s">
        <v>123</v>
      </c>
      <c r="FS425" s="514" t="str">
        <f>ADHB!FS425</f>
        <v/>
      </c>
      <c r="FT425" s="514"/>
      <c r="FU425" s="514">
        <f t="shared" si="3057"/>
        <v>0</v>
      </c>
      <c r="FV425" s="515"/>
      <c r="FW425" s="514">
        <f t="shared" si="3058"/>
        <v>0</v>
      </c>
      <c r="FX425" s="516"/>
      <c r="FY425" s="517"/>
      <c r="FZ425" s="517"/>
      <c r="GA425" s="514">
        <f t="shared" si="3059"/>
        <v>0</v>
      </c>
      <c r="GB425" s="515">
        <v>0.294289866351475</v>
      </c>
      <c r="GC425" s="518">
        <f t="shared" si="3060"/>
        <v>0</v>
      </c>
      <c r="GD425" s="519">
        <f t="shared" si="3061"/>
        <v>0</v>
      </c>
      <c r="GE425" s="520"/>
      <c r="GF425" s="511">
        <v>8.0</v>
      </c>
      <c r="GG425" s="512" t="s">
        <v>130</v>
      </c>
      <c r="GH425" s="513" t="s">
        <v>121</v>
      </c>
      <c r="GI425" s="513" t="s">
        <v>123</v>
      </c>
      <c r="GJ425" s="514" t="str">
        <f>ADHB!GJ425</f>
        <v/>
      </c>
      <c r="GK425" s="514"/>
      <c r="GL425" s="514">
        <f t="shared" si="3062"/>
        <v>0</v>
      </c>
      <c r="GM425" s="515"/>
      <c r="GN425" s="514">
        <f t="shared" si="3063"/>
        <v>0</v>
      </c>
      <c r="GO425" s="516"/>
      <c r="GP425" s="517"/>
      <c r="GQ425" s="517"/>
      <c r="GR425" s="514">
        <f t="shared" si="3064"/>
        <v>0</v>
      </c>
      <c r="GS425" s="515">
        <v>0.294289866351475</v>
      </c>
      <c r="GT425" s="518">
        <f t="shared" si="3065"/>
        <v>0</v>
      </c>
      <c r="GU425" s="519">
        <f t="shared" si="3066"/>
        <v>0</v>
      </c>
      <c r="GV425" s="520"/>
      <c r="GW425" s="511">
        <v>8.0</v>
      </c>
      <c r="GX425" s="512" t="s">
        <v>130</v>
      </c>
      <c r="GY425" s="513" t="s">
        <v>121</v>
      </c>
      <c r="GZ425" s="513" t="s">
        <v>123</v>
      </c>
      <c r="HA425" s="514" t="str">
        <f>ADHB!HA425</f>
        <v/>
      </c>
      <c r="HB425" s="514"/>
      <c r="HC425" s="514">
        <f t="shared" si="3067"/>
        <v>0</v>
      </c>
      <c r="HD425" s="515"/>
      <c r="HE425" s="514">
        <f t="shared" si="3068"/>
        <v>0</v>
      </c>
      <c r="HF425" s="516"/>
      <c r="HG425" s="517"/>
      <c r="HH425" s="517"/>
      <c r="HI425" s="514">
        <f t="shared" si="3069"/>
        <v>0</v>
      </c>
      <c r="HJ425" s="515">
        <v>0.294289866351475</v>
      </c>
      <c r="HK425" s="518">
        <f t="shared" si="3070"/>
        <v>0</v>
      </c>
      <c r="HL425" s="519">
        <f t="shared" si="3071"/>
        <v>0</v>
      </c>
      <c r="HM425" s="520"/>
      <c r="HN425" s="511">
        <v>8.0</v>
      </c>
      <c r="HO425" s="512" t="s">
        <v>130</v>
      </c>
      <c r="HP425" s="513" t="s">
        <v>121</v>
      </c>
      <c r="HQ425" s="513" t="s">
        <v>123</v>
      </c>
      <c r="HR425" s="514" t="str">
        <f>ADHB!HR425</f>
        <v/>
      </c>
      <c r="HS425" s="514"/>
      <c r="HT425" s="514">
        <f t="shared" si="3072"/>
        <v>0</v>
      </c>
      <c r="HU425" s="515"/>
      <c r="HV425" s="514">
        <f t="shared" si="3073"/>
        <v>0</v>
      </c>
      <c r="HW425" s="516"/>
      <c r="HX425" s="517"/>
      <c r="HY425" s="517"/>
      <c r="HZ425" s="514">
        <f t="shared" si="3074"/>
        <v>0</v>
      </c>
      <c r="IA425" s="515">
        <v>0.294289866351475</v>
      </c>
      <c r="IB425" s="518">
        <f t="shared" si="3075"/>
        <v>0</v>
      </c>
      <c r="IC425" s="519">
        <f t="shared" si="3076"/>
        <v>0</v>
      </c>
      <c r="ID425" s="520"/>
      <c r="IE425" s="511">
        <v>8.0</v>
      </c>
      <c r="IF425" s="512" t="s">
        <v>130</v>
      </c>
      <c r="IG425" s="513" t="s">
        <v>121</v>
      </c>
      <c r="IH425" s="513" t="s">
        <v>123</v>
      </c>
      <c r="II425" s="514" t="str">
        <f>ADHB!II425</f>
        <v/>
      </c>
      <c r="IJ425" s="514"/>
      <c r="IK425" s="514">
        <f t="shared" si="3077"/>
        <v>0</v>
      </c>
      <c r="IL425" s="515"/>
      <c r="IM425" s="514">
        <f t="shared" si="3078"/>
        <v>0</v>
      </c>
      <c r="IN425" s="516"/>
      <c r="IO425" s="517"/>
      <c r="IP425" s="517"/>
      <c r="IQ425" s="514">
        <f t="shared" si="3079"/>
        <v>0</v>
      </c>
      <c r="IR425" s="515">
        <v>0.294289866351475</v>
      </c>
      <c r="IS425" s="518">
        <f t="shared" si="3080"/>
        <v>0</v>
      </c>
      <c r="IT425" s="519">
        <f t="shared" si="3081"/>
        <v>0</v>
      </c>
      <c r="IU425" s="520"/>
      <c r="IV425" s="511">
        <v>8.0</v>
      </c>
      <c r="IW425" s="512" t="s">
        <v>130</v>
      </c>
      <c r="IX425" s="513" t="s">
        <v>121</v>
      </c>
      <c r="IY425" s="513" t="s">
        <v>123</v>
      </c>
      <c r="IZ425" s="514" t="str">
        <f>ADHB!IZ425</f>
        <v/>
      </c>
      <c r="JA425" s="514"/>
      <c r="JB425" s="514">
        <f t="shared" si="3082"/>
        <v>0</v>
      </c>
      <c r="JC425" s="515"/>
      <c r="JD425" s="514">
        <f t="shared" si="3083"/>
        <v>0</v>
      </c>
      <c r="JE425" s="516"/>
      <c r="JF425" s="517"/>
      <c r="JG425" s="517"/>
      <c r="JH425" s="514">
        <f t="shared" si="3084"/>
        <v>0</v>
      </c>
      <c r="JI425" s="515">
        <v>0.294289866351475</v>
      </c>
      <c r="JJ425" s="518">
        <f t="shared" si="3085"/>
        <v>0</v>
      </c>
      <c r="JK425" s="519">
        <f t="shared" si="3086"/>
        <v>0</v>
      </c>
      <c r="JL425" s="520"/>
      <c r="JM425" s="511">
        <v>8.0</v>
      </c>
      <c r="JN425" s="512" t="s">
        <v>130</v>
      </c>
      <c r="JO425" s="513" t="s">
        <v>121</v>
      </c>
      <c r="JP425" s="513" t="s">
        <v>123</v>
      </c>
      <c r="JQ425" s="514" t="str">
        <f>ADHB!KY425</f>
        <v/>
      </c>
      <c r="JR425" s="514"/>
      <c r="JS425" s="514">
        <f t="shared" si="3087"/>
        <v>0</v>
      </c>
      <c r="JT425" s="515"/>
      <c r="JU425" s="514">
        <f t="shared" si="3088"/>
        <v>0</v>
      </c>
      <c r="JV425" s="516"/>
      <c r="JW425" s="517"/>
      <c r="JX425" s="517"/>
      <c r="JY425" s="514">
        <f t="shared" si="3089"/>
        <v>0</v>
      </c>
      <c r="JZ425" s="515">
        <v>0.294289866351475</v>
      </c>
      <c r="KA425" s="518">
        <f t="shared" si="3090"/>
        <v>0</v>
      </c>
      <c r="KB425" s="519">
        <f t="shared" si="3091"/>
        <v>0</v>
      </c>
      <c r="KC425" s="520"/>
      <c r="KD425" s="511">
        <v>8.0</v>
      </c>
      <c r="KE425" s="512" t="s">
        <v>130</v>
      </c>
      <c r="KF425" s="513" t="s">
        <v>121</v>
      </c>
      <c r="KG425" s="513" t="s">
        <v>123</v>
      </c>
      <c r="KH425" s="514" t="str">
        <f>ADHB!LP425</f>
        <v/>
      </c>
      <c r="KI425" s="514"/>
      <c r="KJ425" s="514">
        <f t="shared" si="3092"/>
        <v>0</v>
      </c>
      <c r="KK425" s="515"/>
      <c r="KL425" s="514">
        <f t="shared" si="3093"/>
        <v>0</v>
      </c>
      <c r="KM425" s="516"/>
      <c r="KN425" s="517"/>
      <c r="KO425" s="517"/>
      <c r="KP425" s="514">
        <f t="shared" si="3094"/>
        <v>0</v>
      </c>
      <c r="KQ425" s="515">
        <v>0.294289866351475</v>
      </c>
      <c r="KR425" s="518">
        <f t="shared" si="3095"/>
        <v>0</v>
      </c>
      <c r="KS425" s="519">
        <f t="shared" si="3096"/>
        <v>0</v>
      </c>
      <c r="KT425" s="520"/>
      <c r="KU425" s="521"/>
    </row>
    <row r="426" ht="15.75" customHeight="1">
      <c r="A426" s="511">
        <v>9.0</v>
      </c>
      <c r="B426" s="512" t="s">
        <v>131</v>
      </c>
      <c r="C426" s="513" t="s">
        <v>121</v>
      </c>
      <c r="D426" s="513" t="s">
        <v>123</v>
      </c>
      <c r="E426" s="522"/>
      <c r="F426" s="514"/>
      <c r="G426" s="514">
        <f t="shared" si="3007"/>
        <v>0</v>
      </c>
      <c r="H426" s="515"/>
      <c r="I426" s="514">
        <f t="shared" si="3008"/>
        <v>0</v>
      </c>
      <c r="J426" s="516"/>
      <c r="K426" s="517"/>
      <c r="L426" s="517"/>
      <c r="M426" s="514">
        <f t="shared" si="3009"/>
        <v>0</v>
      </c>
      <c r="N426" s="515">
        <v>0.294289866351475</v>
      </c>
      <c r="O426" s="518">
        <f t="shared" si="3010"/>
        <v>0</v>
      </c>
      <c r="P426" s="519">
        <f t="shared" si="3011"/>
        <v>0</v>
      </c>
      <c r="Q426" s="520"/>
      <c r="R426" s="511">
        <v>9.0</v>
      </c>
      <c r="S426" s="512" t="s">
        <v>131</v>
      </c>
      <c r="T426" s="513" t="s">
        <v>121</v>
      </c>
      <c r="U426" s="513" t="s">
        <v>123</v>
      </c>
      <c r="V426" s="522"/>
      <c r="W426" s="514"/>
      <c r="X426" s="514">
        <f t="shared" si="3012"/>
        <v>0</v>
      </c>
      <c r="Y426" s="515"/>
      <c r="Z426" s="514">
        <f t="shared" si="3013"/>
        <v>0</v>
      </c>
      <c r="AA426" s="516"/>
      <c r="AB426" s="517"/>
      <c r="AC426" s="517"/>
      <c r="AD426" s="514">
        <f t="shared" si="3014"/>
        <v>0</v>
      </c>
      <c r="AE426" s="515">
        <v>0.294289866351475</v>
      </c>
      <c r="AF426" s="518">
        <f t="shared" si="3015"/>
        <v>0</v>
      </c>
      <c r="AG426" s="519">
        <f t="shared" si="3016"/>
        <v>0</v>
      </c>
      <c r="AH426" s="520"/>
      <c r="AI426" s="511">
        <v>9.0</v>
      </c>
      <c r="AJ426" s="512" t="s">
        <v>131</v>
      </c>
      <c r="AK426" s="513" t="s">
        <v>121</v>
      </c>
      <c r="AL426" s="513" t="s">
        <v>123</v>
      </c>
      <c r="AM426" s="522"/>
      <c r="AN426" s="514"/>
      <c r="AO426" s="514">
        <f t="shared" si="3017"/>
        <v>0</v>
      </c>
      <c r="AP426" s="515"/>
      <c r="AQ426" s="514">
        <f t="shared" si="3018"/>
        <v>0</v>
      </c>
      <c r="AR426" s="516"/>
      <c r="AS426" s="517"/>
      <c r="AT426" s="517"/>
      <c r="AU426" s="514">
        <f t="shared" si="3019"/>
        <v>0</v>
      </c>
      <c r="AV426" s="515">
        <v>0.294289866351475</v>
      </c>
      <c r="AW426" s="518">
        <f t="shared" si="3020"/>
        <v>0</v>
      </c>
      <c r="AX426" s="519">
        <f t="shared" si="3021"/>
        <v>0</v>
      </c>
      <c r="AY426" s="520"/>
      <c r="AZ426" s="511">
        <v>9.0</v>
      </c>
      <c r="BA426" s="512" t="s">
        <v>131</v>
      </c>
      <c r="BB426" s="513" t="s">
        <v>121</v>
      </c>
      <c r="BC426" s="513" t="s">
        <v>123</v>
      </c>
      <c r="BD426" s="522"/>
      <c r="BE426" s="514"/>
      <c r="BF426" s="514">
        <f t="shared" si="3022"/>
        <v>0</v>
      </c>
      <c r="BG426" s="515"/>
      <c r="BH426" s="514">
        <f t="shared" si="3023"/>
        <v>0</v>
      </c>
      <c r="BI426" s="516"/>
      <c r="BJ426" s="517"/>
      <c r="BK426" s="517"/>
      <c r="BL426" s="514">
        <f t="shared" si="3024"/>
        <v>0</v>
      </c>
      <c r="BM426" s="515">
        <v>0.294289866351475</v>
      </c>
      <c r="BN426" s="518">
        <f t="shared" si="3025"/>
        <v>0</v>
      </c>
      <c r="BO426" s="519">
        <f t="shared" si="3026"/>
        <v>0</v>
      </c>
      <c r="BP426" s="520"/>
      <c r="BQ426" s="511">
        <v>9.0</v>
      </c>
      <c r="BR426" s="512" t="s">
        <v>131</v>
      </c>
      <c r="BS426" s="513" t="s">
        <v>121</v>
      </c>
      <c r="BT426" s="513" t="s">
        <v>123</v>
      </c>
      <c r="BU426" s="522"/>
      <c r="BV426" s="514"/>
      <c r="BW426" s="514">
        <f t="shared" si="3027"/>
        <v>0</v>
      </c>
      <c r="BX426" s="515"/>
      <c r="BY426" s="514">
        <f t="shared" si="3028"/>
        <v>0</v>
      </c>
      <c r="BZ426" s="516"/>
      <c r="CA426" s="517"/>
      <c r="CB426" s="517"/>
      <c r="CC426" s="514">
        <f t="shared" si="3029"/>
        <v>0</v>
      </c>
      <c r="CD426" s="515">
        <v>0.294289866351475</v>
      </c>
      <c r="CE426" s="518">
        <f t="shared" si="3030"/>
        <v>0</v>
      </c>
      <c r="CF426" s="519">
        <f t="shared" si="3031"/>
        <v>0</v>
      </c>
      <c r="CG426" s="520"/>
      <c r="CH426" s="511">
        <v>9.0</v>
      </c>
      <c r="CI426" s="512" t="s">
        <v>131</v>
      </c>
      <c r="CJ426" s="513" t="s">
        <v>121</v>
      </c>
      <c r="CK426" s="513" t="s">
        <v>123</v>
      </c>
      <c r="CL426" s="522"/>
      <c r="CM426" s="514"/>
      <c r="CN426" s="514">
        <f t="shared" si="3032"/>
        <v>0</v>
      </c>
      <c r="CO426" s="515"/>
      <c r="CP426" s="514">
        <f t="shared" si="3033"/>
        <v>0</v>
      </c>
      <c r="CQ426" s="516"/>
      <c r="CR426" s="517"/>
      <c r="CS426" s="517"/>
      <c r="CT426" s="514">
        <f t="shared" si="3034"/>
        <v>0</v>
      </c>
      <c r="CU426" s="515">
        <v>0.294289866351475</v>
      </c>
      <c r="CV426" s="518">
        <f t="shared" si="3035"/>
        <v>0</v>
      </c>
      <c r="CW426" s="519">
        <f t="shared" si="3036"/>
        <v>0</v>
      </c>
      <c r="CX426" s="520"/>
      <c r="CY426" s="511">
        <v>9.0</v>
      </c>
      <c r="CZ426" s="512" t="s">
        <v>131</v>
      </c>
      <c r="DA426" s="513" t="s">
        <v>121</v>
      </c>
      <c r="DB426" s="513" t="s">
        <v>123</v>
      </c>
      <c r="DC426" s="522"/>
      <c r="DD426" s="514"/>
      <c r="DE426" s="514">
        <f t="shared" si="3037"/>
        <v>0</v>
      </c>
      <c r="DF426" s="515"/>
      <c r="DG426" s="514">
        <f t="shared" si="3038"/>
        <v>0</v>
      </c>
      <c r="DH426" s="516"/>
      <c r="DI426" s="517"/>
      <c r="DJ426" s="517"/>
      <c r="DK426" s="514">
        <f t="shared" si="3039"/>
        <v>0</v>
      </c>
      <c r="DL426" s="515">
        <v>0.294289866351475</v>
      </c>
      <c r="DM426" s="518">
        <f t="shared" si="3040"/>
        <v>0</v>
      </c>
      <c r="DN426" s="519">
        <f t="shared" si="3041"/>
        <v>0</v>
      </c>
      <c r="DO426" s="520"/>
      <c r="DP426" s="511">
        <v>9.0</v>
      </c>
      <c r="DQ426" s="512" t="s">
        <v>131</v>
      </c>
      <c r="DR426" s="513" t="s">
        <v>121</v>
      </c>
      <c r="DS426" s="513" t="s">
        <v>123</v>
      </c>
      <c r="DT426" s="522"/>
      <c r="DU426" s="514"/>
      <c r="DV426" s="514">
        <f t="shared" si="3042"/>
        <v>0</v>
      </c>
      <c r="DW426" s="515"/>
      <c r="DX426" s="514">
        <f t="shared" si="3043"/>
        <v>0</v>
      </c>
      <c r="DY426" s="516"/>
      <c r="DZ426" s="517"/>
      <c r="EA426" s="517"/>
      <c r="EB426" s="514">
        <f t="shared" si="3044"/>
        <v>0</v>
      </c>
      <c r="EC426" s="515">
        <v>0.294289866351475</v>
      </c>
      <c r="ED426" s="518">
        <f t="shared" si="3045"/>
        <v>0</v>
      </c>
      <c r="EE426" s="519">
        <f t="shared" si="3046"/>
        <v>0</v>
      </c>
      <c r="EF426" s="520"/>
      <c r="EG426" s="511">
        <v>9.0</v>
      </c>
      <c r="EH426" s="512" t="s">
        <v>131</v>
      </c>
      <c r="EI426" s="513" t="s">
        <v>121</v>
      </c>
      <c r="EJ426" s="513" t="s">
        <v>123</v>
      </c>
      <c r="EK426" s="522"/>
      <c r="EL426" s="514"/>
      <c r="EM426" s="514">
        <f t="shared" si="3047"/>
        <v>0</v>
      </c>
      <c r="EN426" s="515"/>
      <c r="EO426" s="514">
        <f t="shared" si="3048"/>
        <v>0</v>
      </c>
      <c r="EP426" s="516"/>
      <c r="EQ426" s="517"/>
      <c r="ER426" s="517"/>
      <c r="ES426" s="514">
        <f t="shared" si="3049"/>
        <v>0</v>
      </c>
      <c r="ET426" s="515">
        <v>0.294289866351475</v>
      </c>
      <c r="EU426" s="518">
        <f t="shared" si="3050"/>
        <v>0</v>
      </c>
      <c r="EV426" s="519">
        <f t="shared" si="3051"/>
        <v>0</v>
      </c>
      <c r="EW426" s="520"/>
      <c r="EX426" s="511">
        <v>9.0</v>
      </c>
      <c r="EY426" s="512" t="s">
        <v>131</v>
      </c>
      <c r="EZ426" s="513" t="s">
        <v>121</v>
      </c>
      <c r="FA426" s="513" t="s">
        <v>123</v>
      </c>
      <c r="FB426" s="522"/>
      <c r="FC426" s="514"/>
      <c r="FD426" s="514">
        <f t="shared" si="3052"/>
        <v>0</v>
      </c>
      <c r="FE426" s="515"/>
      <c r="FF426" s="514">
        <f t="shared" si="3053"/>
        <v>0</v>
      </c>
      <c r="FG426" s="516"/>
      <c r="FH426" s="517"/>
      <c r="FI426" s="517"/>
      <c r="FJ426" s="514">
        <f t="shared" si="3054"/>
        <v>0</v>
      </c>
      <c r="FK426" s="515">
        <v>0.294289866351475</v>
      </c>
      <c r="FL426" s="518">
        <f t="shared" si="3055"/>
        <v>0</v>
      </c>
      <c r="FM426" s="519">
        <f t="shared" si="3056"/>
        <v>0</v>
      </c>
      <c r="FN426" s="520"/>
      <c r="FO426" s="511">
        <v>9.0</v>
      </c>
      <c r="FP426" s="512" t="s">
        <v>131</v>
      </c>
      <c r="FQ426" s="513" t="s">
        <v>121</v>
      </c>
      <c r="FR426" s="513" t="s">
        <v>123</v>
      </c>
      <c r="FS426" s="522"/>
      <c r="FT426" s="514"/>
      <c r="FU426" s="514">
        <f t="shared" si="3057"/>
        <v>0</v>
      </c>
      <c r="FV426" s="515"/>
      <c r="FW426" s="514">
        <f t="shared" si="3058"/>
        <v>0</v>
      </c>
      <c r="FX426" s="516"/>
      <c r="FY426" s="517"/>
      <c r="FZ426" s="517"/>
      <c r="GA426" s="514">
        <f t="shared" si="3059"/>
        <v>0</v>
      </c>
      <c r="GB426" s="515">
        <v>0.294289866351475</v>
      </c>
      <c r="GC426" s="518">
        <f t="shared" si="3060"/>
        <v>0</v>
      </c>
      <c r="GD426" s="519">
        <f t="shared" si="3061"/>
        <v>0</v>
      </c>
      <c r="GE426" s="520"/>
      <c r="GF426" s="511">
        <v>9.0</v>
      </c>
      <c r="GG426" s="512" t="s">
        <v>131</v>
      </c>
      <c r="GH426" s="513" t="s">
        <v>121</v>
      </c>
      <c r="GI426" s="513" t="s">
        <v>123</v>
      </c>
      <c r="GJ426" s="522"/>
      <c r="GK426" s="514"/>
      <c r="GL426" s="514">
        <f t="shared" si="3062"/>
        <v>0</v>
      </c>
      <c r="GM426" s="515"/>
      <c r="GN426" s="514">
        <f t="shared" si="3063"/>
        <v>0</v>
      </c>
      <c r="GO426" s="516"/>
      <c r="GP426" s="517"/>
      <c r="GQ426" s="517"/>
      <c r="GR426" s="514">
        <f t="shared" si="3064"/>
        <v>0</v>
      </c>
      <c r="GS426" s="515">
        <v>0.294289866351475</v>
      </c>
      <c r="GT426" s="518">
        <f t="shared" si="3065"/>
        <v>0</v>
      </c>
      <c r="GU426" s="519">
        <f t="shared" si="3066"/>
        <v>0</v>
      </c>
      <c r="GV426" s="520"/>
      <c r="GW426" s="511">
        <v>9.0</v>
      </c>
      <c r="GX426" s="512" t="s">
        <v>131</v>
      </c>
      <c r="GY426" s="513" t="s">
        <v>121</v>
      </c>
      <c r="GZ426" s="513" t="s">
        <v>123</v>
      </c>
      <c r="HA426" s="522"/>
      <c r="HB426" s="514"/>
      <c r="HC426" s="514">
        <f t="shared" si="3067"/>
        <v>0</v>
      </c>
      <c r="HD426" s="515"/>
      <c r="HE426" s="514">
        <f t="shared" si="3068"/>
        <v>0</v>
      </c>
      <c r="HF426" s="516"/>
      <c r="HG426" s="517"/>
      <c r="HH426" s="517"/>
      <c r="HI426" s="514">
        <f t="shared" si="3069"/>
        <v>0</v>
      </c>
      <c r="HJ426" s="515">
        <v>0.294289866351475</v>
      </c>
      <c r="HK426" s="518">
        <f t="shared" si="3070"/>
        <v>0</v>
      </c>
      <c r="HL426" s="519">
        <f t="shared" si="3071"/>
        <v>0</v>
      </c>
      <c r="HM426" s="520"/>
      <c r="HN426" s="511">
        <v>9.0</v>
      </c>
      <c r="HO426" s="512" t="s">
        <v>131</v>
      </c>
      <c r="HP426" s="513" t="s">
        <v>121</v>
      </c>
      <c r="HQ426" s="513" t="s">
        <v>123</v>
      </c>
      <c r="HR426" s="522"/>
      <c r="HS426" s="514"/>
      <c r="HT426" s="514">
        <f t="shared" si="3072"/>
        <v>0</v>
      </c>
      <c r="HU426" s="515"/>
      <c r="HV426" s="514">
        <f t="shared" si="3073"/>
        <v>0</v>
      </c>
      <c r="HW426" s="516"/>
      <c r="HX426" s="517"/>
      <c r="HY426" s="517"/>
      <c r="HZ426" s="514">
        <f t="shared" si="3074"/>
        <v>0</v>
      </c>
      <c r="IA426" s="515">
        <v>0.294289866351475</v>
      </c>
      <c r="IB426" s="518">
        <f t="shared" si="3075"/>
        <v>0</v>
      </c>
      <c r="IC426" s="519">
        <f t="shared" si="3076"/>
        <v>0</v>
      </c>
      <c r="ID426" s="520"/>
      <c r="IE426" s="511">
        <v>9.0</v>
      </c>
      <c r="IF426" s="512" t="s">
        <v>131</v>
      </c>
      <c r="IG426" s="513" t="s">
        <v>121</v>
      </c>
      <c r="IH426" s="513" t="s">
        <v>123</v>
      </c>
      <c r="II426" s="522"/>
      <c r="IJ426" s="514"/>
      <c r="IK426" s="514">
        <f t="shared" si="3077"/>
        <v>0</v>
      </c>
      <c r="IL426" s="515"/>
      <c r="IM426" s="514">
        <f t="shared" si="3078"/>
        <v>0</v>
      </c>
      <c r="IN426" s="516"/>
      <c r="IO426" s="517"/>
      <c r="IP426" s="517"/>
      <c r="IQ426" s="514">
        <f t="shared" si="3079"/>
        <v>0</v>
      </c>
      <c r="IR426" s="515">
        <v>0.294289866351475</v>
      </c>
      <c r="IS426" s="518">
        <f t="shared" si="3080"/>
        <v>0</v>
      </c>
      <c r="IT426" s="519">
        <f t="shared" si="3081"/>
        <v>0</v>
      </c>
      <c r="IU426" s="520"/>
      <c r="IV426" s="511">
        <v>9.0</v>
      </c>
      <c r="IW426" s="512" t="s">
        <v>131</v>
      </c>
      <c r="IX426" s="513" t="s">
        <v>121</v>
      </c>
      <c r="IY426" s="513" t="s">
        <v>123</v>
      </c>
      <c r="IZ426" s="522"/>
      <c r="JA426" s="514"/>
      <c r="JB426" s="514">
        <f t="shared" si="3082"/>
        <v>0</v>
      </c>
      <c r="JC426" s="515"/>
      <c r="JD426" s="514">
        <f t="shared" si="3083"/>
        <v>0</v>
      </c>
      <c r="JE426" s="516"/>
      <c r="JF426" s="517"/>
      <c r="JG426" s="517"/>
      <c r="JH426" s="514">
        <f t="shared" si="3084"/>
        <v>0</v>
      </c>
      <c r="JI426" s="515">
        <v>0.294289866351475</v>
      </c>
      <c r="JJ426" s="518">
        <f t="shared" si="3085"/>
        <v>0</v>
      </c>
      <c r="JK426" s="519">
        <f t="shared" si="3086"/>
        <v>0</v>
      </c>
      <c r="JL426" s="520"/>
      <c r="JM426" s="511">
        <v>9.0</v>
      </c>
      <c r="JN426" s="512" t="s">
        <v>131</v>
      </c>
      <c r="JO426" s="513" t="s">
        <v>121</v>
      </c>
      <c r="JP426" s="513" t="s">
        <v>123</v>
      </c>
      <c r="JQ426" s="522"/>
      <c r="JR426" s="514"/>
      <c r="JS426" s="514">
        <f t="shared" si="3087"/>
        <v>0</v>
      </c>
      <c r="JT426" s="515"/>
      <c r="JU426" s="514">
        <f t="shared" si="3088"/>
        <v>0</v>
      </c>
      <c r="JV426" s="516"/>
      <c r="JW426" s="517"/>
      <c r="JX426" s="517"/>
      <c r="JY426" s="514">
        <f t="shared" si="3089"/>
        <v>0</v>
      </c>
      <c r="JZ426" s="515">
        <v>0.294289866351475</v>
      </c>
      <c r="KA426" s="518">
        <f t="shared" si="3090"/>
        <v>0</v>
      </c>
      <c r="KB426" s="519">
        <f t="shared" si="3091"/>
        <v>0</v>
      </c>
      <c r="KC426" s="520"/>
      <c r="KD426" s="511">
        <v>9.0</v>
      </c>
      <c r="KE426" s="512" t="s">
        <v>131</v>
      </c>
      <c r="KF426" s="513" t="s">
        <v>121</v>
      </c>
      <c r="KG426" s="513" t="s">
        <v>123</v>
      </c>
      <c r="KH426" s="522"/>
      <c r="KI426" s="514"/>
      <c r="KJ426" s="514">
        <f t="shared" si="3092"/>
        <v>0</v>
      </c>
      <c r="KK426" s="515"/>
      <c r="KL426" s="514">
        <f t="shared" si="3093"/>
        <v>0</v>
      </c>
      <c r="KM426" s="516"/>
      <c r="KN426" s="517"/>
      <c r="KO426" s="517"/>
      <c r="KP426" s="514">
        <f t="shared" si="3094"/>
        <v>0</v>
      </c>
      <c r="KQ426" s="515">
        <v>0.294289866351475</v>
      </c>
      <c r="KR426" s="518">
        <f t="shared" si="3095"/>
        <v>0</v>
      </c>
      <c r="KS426" s="519">
        <f t="shared" si="3096"/>
        <v>0</v>
      </c>
      <c r="KT426" s="520"/>
      <c r="KU426" s="521"/>
    </row>
    <row r="427" ht="15.75" customHeight="1">
      <c r="A427" s="511">
        <v>10.0</v>
      </c>
      <c r="B427" s="512" t="s">
        <v>132</v>
      </c>
      <c r="C427" s="513" t="s">
        <v>121</v>
      </c>
      <c r="D427" s="513" t="s">
        <v>123</v>
      </c>
      <c r="E427" s="514" t="str">
        <f>ADHB!E427</f>
        <v/>
      </c>
      <c r="F427" s="514"/>
      <c r="G427" s="514">
        <f t="shared" si="3007"/>
        <v>0</v>
      </c>
      <c r="H427" s="515"/>
      <c r="I427" s="514">
        <f t="shared" si="3008"/>
        <v>0</v>
      </c>
      <c r="J427" s="516"/>
      <c r="K427" s="517"/>
      <c r="L427" s="517"/>
      <c r="M427" s="514">
        <f t="shared" si="3009"/>
        <v>0</v>
      </c>
      <c r="N427" s="515">
        <v>0.294289866351475</v>
      </c>
      <c r="O427" s="518">
        <f t="shared" si="3010"/>
        <v>0</v>
      </c>
      <c r="P427" s="519">
        <f t="shared" si="3011"/>
        <v>0</v>
      </c>
      <c r="Q427" s="520"/>
      <c r="R427" s="511">
        <v>10.0</v>
      </c>
      <c r="S427" s="512" t="s">
        <v>132</v>
      </c>
      <c r="T427" s="513" t="s">
        <v>121</v>
      </c>
      <c r="U427" s="513" t="s">
        <v>123</v>
      </c>
      <c r="V427" s="514" t="str">
        <f>ADHB!V427</f>
        <v/>
      </c>
      <c r="W427" s="514"/>
      <c r="X427" s="514">
        <f t="shared" si="3012"/>
        <v>0</v>
      </c>
      <c r="Y427" s="515"/>
      <c r="Z427" s="514">
        <f t="shared" si="3013"/>
        <v>0</v>
      </c>
      <c r="AA427" s="516"/>
      <c r="AB427" s="517"/>
      <c r="AC427" s="517"/>
      <c r="AD427" s="514">
        <f t="shared" si="3014"/>
        <v>0</v>
      </c>
      <c r="AE427" s="515">
        <v>0.294289866351475</v>
      </c>
      <c r="AF427" s="518">
        <f t="shared" si="3015"/>
        <v>0</v>
      </c>
      <c r="AG427" s="519">
        <f t="shared" si="3016"/>
        <v>0</v>
      </c>
      <c r="AH427" s="520"/>
      <c r="AI427" s="511">
        <v>10.0</v>
      </c>
      <c r="AJ427" s="512" t="s">
        <v>132</v>
      </c>
      <c r="AK427" s="513" t="s">
        <v>121</v>
      </c>
      <c r="AL427" s="513" t="s">
        <v>123</v>
      </c>
      <c r="AM427" s="514" t="str">
        <f>ADHB!AM427</f>
        <v/>
      </c>
      <c r="AN427" s="514"/>
      <c r="AO427" s="514">
        <f t="shared" si="3017"/>
        <v>0</v>
      </c>
      <c r="AP427" s="515"/>
      <c r="AQ427" s="514">
        <f t="shared" si="3018"/>
        <v>0</v>
      </c>
      <c r="AR427" s="516"/>
      <c r="AS427" s="517"/>
      <c r="AT427" s="517"/>
      <c r="AU427" s="514">
        <f t="shared" si="3019"/>
        <v>0</v>
      </c>
      <c r="AV427" s="515">
        <v>0.294289866351475</v>
      </c>
      <c r="AW427" s="518">
        <f t="shared" si="3020"/>
        <v>0</v>
      </c>
      <c r="AX427" s="519">
        <f t="shared" si="3021"/>
        <v>0</v>
      </c>
      <c r="AY427" s="520"/>
      <c r="AZ427" s="511">
        <v>10.0</v>
      </c>
      <c r="BA427" s="512" t="s">
        <v>132</v>
      </c>
      <c r="BB427" s="513" t="s">
        <v>121</v>
      </c>
      <c r="BC427" s="513" t="s">
        <v>123</v>
      </c>
      <c r="BD427" s="514" t="str">
        <f>ADHB!BD427</f>
        <v/>
      </c>
      <c r="BE427" s="514"/>
      <c r="BF427" s="514">
        <f t="shared" si="3022"/>
        <v>0</v>
      </c>
      <c r="BG427" s="515"/>
      <c r="BH427" s="514">
        <f t="shared" si="3023"/>
        <v>0</v>
      </c>
      <c r="BI427" s="516"/>
      <c r="BJ427" s="517"/>
      <c r="BK427" s="517"/>
      <c r="BL427" s="514">
        <f t="shared" si="3024"/>
        <v>0</v>
      </c>
      <c r="BM427" s="515">
        <v>0.294289866351475</v>
      </c>
      <c r="BN427" s="518">
        <f t="shared" si="3025"/>
        <v>0</v>
      </c>
      <c r="BO427" s="519">
        <f t="shared" si="3026"/>
        <v>0</v>
      </c>
      <c r="BP427" s="520"/>
      <c r="BQ427" s="511">
        <v>10.0</v>
      </c>
      <c r="BR427" s="512" t="s">
        <v>132</v>
      </c>
      <c r="BS427" s="513" t="s">
        <v>121</v>
      </c>
      <c r="BT427" s="513" t="s">
        <v>123</v>
      </c>
      <c r="BU427" s="514" t="str">
        <f>ADHB!BU427</f>
        <v/>
      </c>
      <c r="BV427" s="514"/>
      <c r="BW427" s="514">
        <f t="shared" si="3027"/>
        <v>0</v>
      </c>
      <c r="BX427" s="515"/>
      <c r="BY427" s="514">
        <f t="shared" si="3028"/>
        <v>0</v>
      </c>
      <c r="BZ427" s="516"/>
      <c r="CA427" s="517"/>
      <c r="CB427" s="517"/>
      <c r="CC427" s="514">
        <f t="shared" si="3029"/>
        <v>0</v>
      </c>
      <c r="CD427" s="515">
        <v>0.294289866351475</v>
      </c>
      <c r="CE427" s="518">
        <f t="shared" si="3030"/>
        <v>0</v>
      </c>
      <c r="CF427" s="519">
        <f t="shared" si="3031"/>
        <v>0</v>
      </c>
      <c r="CG427" s="520"/>
      <c r="CH427" s="511">
        <v>10.0</v>
      </c>
      <c r="CI427" s="512" t="s">
        <v>132</v>
      </c>
      <c r="CJ427" s="513" t="s">
        <v>121</v>
      </c>
      <c r="CK427" s="513" t="s">
        <v>123</v>
      </c>
      <c r="CL427" s="514" t="str">
        <f>ADHB!CL427</f>
        <v/>
      </c>
      <c r="CM427" s="514"/>
      <c r="CN427" s="514">
        <f t="shared" si="3032"/>
        <v>0</v>
      </c>
      <c r="CO427" s="515"/>
      <c r="CP427" s="514">
        <f t="shared" si="3033"/>
        <v>0</v>
      </c>
      <c r="CQ427" s="516"/>
      <c r="CR427" s="517"/>
      <c r="CS427" s="517"/>
      <c r="CT427" s="514">
        <f t="shared" si="3034"/>
        <v>0</v>
      </c>
      <c r="CU427" s="515">
        <v>0.294289866351475</v>
      </c>
      <c r="CV427" s="518">
        <f t="shared" si="3035"/>
        <v>0</v>
      </c>
      <c r="CW427" s="519">
        <f t="shared" si="3036"/>
        <v>0</v>
      </c>
      <c r="CX427" s="520"/>
      <c r="CY427" s="511">
        <v>10.0</v>
      </c>
      <c r="CZ427" s="512" t="s">
        <v>132</v>
      </c>
      <c r="DA427" s="513" t="s">
        <v>121</v>
      </c>
      <c r="DB427" s="513" t="s">
        <v>123</v>
      </c>
      <c r="DC427" s="514" t="str">
        <f>ADHB!DC427</f>
        <v/>
      </c>
      <c r="DD427" s="514"/>
      <c r="DE427" s="514">
        <f t="shared" si="3037"/>
        <v>0</v>
      </c>
      <c r="DF427" s="515"/>
      <c r="DG427" s="514">
        <f t="shared" si="3038"/>
        <v>0</v>
      </c>
      <c r="DH427" s="516"/>
      <c r="DI427" s="517"/>
      <c r="DJ427" s="517"/>
      <c r="DK427" s="514">
        <f t="shared" si="3039"/>
        <v>0</v>
      </c>
      <c r="DL427" s="515">
        <v>0.294289866351475</v>
      </c>
      <c r="DM427" s="518">
        <f t="shared" si="3040"/>
        <v>0</v>
      </c>
      <c r="DN427" s="519">
        <f t="shared" si="3041"/>
        <v>0</v>
      </c>
      <c r="DO427" s="520"/>
      <c r="DP427" s="511">
        <v>10.0</v>
      </c>
      <c r="DQ427" s="512" t="s">
        <v>132</v>
      </c>
      <c r="DR427" s="513" t="s">
        <v>121</v>
      </c>
      <c r="DS427" s="513" t="s">
        <v>123</v>
      </c>
      <c r="DT427" s="514" t="str">
        <f>ADHB!DT427</f>
        <v/>
      </c>
      <c r="DU427" s="514"/>
      <c r="DV427" s="514">
        <f t="shared" si="3042"/>
        <v>0</v>
      </c>
      <c r="DW427" s="515"/>
      <c r="DX427" s="514">
        <f t="shared" si="3043"/>
        <v>0</v>
      </c>
      <c r="DY427" s="516"/>
      <c r="DZ427" s="517"/>
      <c r="EA427" s="517"/>
      <c r="EB427" s="514">
        <f t="shared" si="3044"/>
        <v>0</v>
      </c>
      <c r="EC427" s="515">
        <v>0.294289866351475</v>
      </c>
      <c r="ED427" s="518">
        <f t="shared" si="3045"/>
        <v>0</v>
      </c>
      <c r="EE427" s="519">
        <f t="shared" si="3046"/>
        <v>0</v>
      </c>
      <c r="EF427" s="520"/>
      <c r="EG427" s="511">
        <v>10.0</v>
      </c>
      <c r="EH427" s="512" t="s">
        <v>132</v>
      </c>
      <c r="EI427" s="513" t="s">
        <v>121</v>
      </c>
      <c r="EJ427" s="513" t="s">
        <v>123</v>
      </c>
      <c r="EK427" s="514" t="str">
        <f>ADHB!EK427</f>
        <v/>
      </c>
      <c r="EL427" s="514"/>
      <c r="EM427" s="514">
        <f t="shared" si="3047"/>
        <v>0</v>
      </c>
      <c r="EN427" s="515"/>
      <c r="EO427" s="514">
        <f t="shared" si="3048"/>
        <v>0</v>
      </c>
      <c r="EP427" s="516"/>
      <c r="EQ427" s="517"/>
      <c r="ER427" s="517"/>
      <c r="ES427" s="514">
        <f t="shared" si="3049"/>
        <v>0</v>
      </c>
      <c r="ET427" s="515">
        <v>0.294289866351475</v>
      </c>
      <c r="EU427" s="518">
        <f t="shared" si="3050"/>
        <v>0</v>
      </c>
      <c r="EV427" s="519">
        <f t="shared" si="3051"/>
        <v>0</v>
      </c>
      <c r="EW427" s="520"/>
      <c r="EX427" s="511">
        <v>10.0</v>
      </c>
      <c r="EY427" s="512" t="s">
        <v>132</v>
      </c>
      <c r="EZ427" s="513" t="s">
        <v>121</v>
      </c>
      <c r="FA427" s="513" t="s">
        <v>123</v>
      </c>
      <c r="FB427" s="514" t="str">
        <f>ADHB!FB427</f>
        <v/>
      </c>
      <c r="FC427" s="514"/>
      <c r="FD427" s="514">
        <f t="shared" si="3052"/>
        <v>0</v>
      </c>
      <c r="FE427" s="515"/>
      <c r="FF427" s="514">
        <f t="shared" si="3053"/>
        <v>0</v>
      </c>
      <c r="FG427" s="516"/>
      <c r="FH427" s="517"/>
      <c r="FI427" s="517"/>
      <c r="FJ427" s="514">
        <f t="shared" si="3054"/>
        <v>0</v>
      </c>
      <c r="FK427" s="515">
        <v>0.294289866351475</v>
      </c>
      <c r="FL427" s="518">
        <f t="shared" si="3055"/>
        <v>0</v>
      </c>
      <c r="FM427" s="519">
        <f t="shared" si="3056"/>
        <v>0</v>
      </c>
      <c r="FN427" s="520"/>
      <c r="FO427" s="511">
        <v>10.0</v>
      </c>
      <c r="FP427" s="512" t="s">
        <v>132</v>
      </c>
      <c r="FQ427" s="513" t="s">
        <v>121</v>
      </c>
      <c r="FR427" s="513" t="s">
        <v>123</v>
      </c>
      <c r="FS427" s="514" t="str">
        <f>ADHB!FS427</f>
        <v/>
      </c>
      <c r="FT427" s="514"/>
      <c r="FU427" s="514">
        <f t="shared" si="3057"/>
        <v>0</v>
      </c>
      <c r="FV427" s="515"/>
      <c r="FW427" s="514">
        <f t="shared" si="3058"/>
        <v>0</v>
      </c>
      <c r="FX427" s="516"/>
      <c r="FY427" s="517"/>
      <c r="FZ427" s="517"/>
      <c r="GA427" s="514">
        <f t="shared" si="3059"/>
        <v>0</v>
      </c>
      <c r="GB427" s="515">
        <v>0.294289866351475</v>
      </c>
      <c r="GC427" s="518">
        <f t="shared" si="3060"/>
        <v>0</v>
      </c>
      <c r="GD427" s="519">
        <f t="shared" si="3061"/>
        <v>0</v>
      </c>
      <c r="GE427" s="520"/>
      <c r="GF427" s="511">
        <v>10.0</v>
      </c>
      <c r="GG427" s="512" t="s">
        <v>132</v>
      </c>
      <c r="GH427" s="513" t="s">
        <v>121</v>
      </c>
      <c r="GI427" s="513" t="s">
        <v>123</v>
      </c>
      <c r="GJ427" s="514" t="str">
        <f>ADHB!GJ427</f>
        <v/>
      </c>
      <c r="GK427" s="514"/>
      <c r="GL427" s="514">
        <f t="shared" si="3062"/>
        <v>0</v>
      </c>
      <c r="GM427" s="515"/>
      <c r="GN427" s="514">
        <f t="shared" si="3063"/>
        <v>0</v>
      </c>
      <c r="GO427" s="516"/>
      <c r="GP427" s="517"/>
      <c r="GQ427" s="517"/>
      <c r="GR427" s="514">
        <f t="shared" si="3064"/>
        <v>0</v>
      </c>
      <c r="GS427" s="515">
        <v>0.294289866351475</v>
      </c>
      <c r="GT427" s="518">
        <f t="shared" si="3065"/>
        <v>0</v>
      </c>
      <c r="GU427" s="519">
        <f t="shared" si="3066"/>
        <v>0</v>
      </c>
      <c r="GV427" s="520"/>
      <c r="GW427" s="511">
        <v>10.0</v>
      </c>
      <c r="GX427" s="512" t="s">
        <v>132</v>
      </c>
      <c r="GY427" s="513" t="s">
        <v>121</v>
      </c>
      <c r="GZ427" s="513" t="s">
        <v>123</v>
      </c>
      <c r="HA427" s="514" t="str">
        <f>ADHB!HA427</f>
        <v/>
      </c>
      <c r="HB427" s="514"/>
      <c r="HC427" s="514">
        <f t="shared" si="3067"/>
        <v>0</v>
      </c>
      <c r="HD427" s="515"/>
      <c r="HE427" s="514">
        <f t="shared" si="3068"/>
        <v>0</v>
      </c>
      <c r="HF427" s="516"/>
      <c r="HG427" s="517"/>
      <c r="HH427" s="517"/>
      <c r="HI427" s="514">
        <f t="shared" si="3069"/>
        <v>0</v>
      </c>
      <c r="HJ427" s="515">
        <v>0.294289866351475</v>
      </c>
      <c r="HK427" s="518">
        <f t="shared" si="3070"/>
        <v>0</v>
      </c>
      <c r="HL427" s="519">
        <f t="shared" si="3071"/>
        <v>0</v>
      </c>
      <c r="HM427" s="520"/>
      <c r="HN427" s="511">
        <v>10.0</v>
      </c>
      <c r="HO427" s="512" t="s">
        <v>132</v>
      </c>
      <c r="HP427" s="513" t="s">
        <v>121</v>
      </c>
      <c r="HQ427" s="513" t="s">
        <v>123</v>
      </c>
      <c r="HR427" s="514" t="str">
        <f>ADHB!HR427</f>
        <v/>
      </c>
      <c r="HS427" s="514"/>
      <c r="HT427" s="514">
        <f t="shared" si="3072"/>
        <v>0</v>
      </c>
      <c r="HU427" s="515"/>
      <c r="HV427" s="514">
        <f t="shared" si="3073"/>
        <v>0</v>
      </c>
      <c r="HW427" s="516"/>
      <c r="HX427" s="517"/>
      <c r="HY427" s="517"/>
      <c r="HZ427" s="514">
        <f t="shared" si="3074"/>
        <v>0</v>
      </c>
      <c r="IA427" s="515">
        <v>0.294289866351475</v>
      </c>
      <c r="IB427" s="518">
        <f t="shared" si="3075"/>
        <v>0</v>
      </c>
      <c r="IC427" s="519">
        <f t="shared" si="3076"/>
        <v>0</v>
      </c>
      <c r="ID427" s="520"/>
      <c r="IE427" s="511">
        <v>10.0</v>
      </c>
      <c r="IF427" s="512" t="s">
        <v>132</v>
      </c>
      <c r="IG427" s="513" t="s">
        <v>121</v>
      </c>
      <c r="IH427" s="513" t="s">
        <v>123</v>
      </c>
      <c r="II427" s="514" t="str">
        <f>ADHB!II427</f>
        <v/>
      </c>
      <c r="IJ427" s="514"/>
      <c r="IK427" s="514">
        <f t="shared" si="3077"/>
        <v>0</v>
      </c>
      <c r="IL427" s="515"/>
      <c r="IM427" s="514">
        <f t="shared" si="3078"/>
        <v>0</v>
      </c>
      <c r="IN427" s="516"/>
      <c r="IO427" s="517"/>
      <c r="IP427" s="517"/>
      <c r="IQ427" s="514">
        <f t="shared" si="3079"/>
        <v>0</v>
      </c>
      <c r="IR427" s="515">
        <v>0.294289866351475</v>
      </c>
      <c r="IS427" s="518">
        <f t="shared" si="3080"/>
        <v>0</v>
      </c>
      <c r="IT427" s="519">
        <f t="shared" si="3081"/>
        <v>0</v>
      </c>
      <c r="IU427" s="520"/>
      <c r="IV427" s="511">
        <v>10.0</v>
      </c>
      <c r="IW427" s="512" t="s">
        <v>132</v>
      </c>
      <c r="IX427" s="513" t="s">
        <v>121</v>
      </c>
      <c r="IY427" s="513" t="s">
        <v>123</v>
      </c>
      <c r="IZ427" s="514" t="str">
        <f>ADHB!IZ427</f>
        <v/>
      </c>
      <c r="JA427" s="514"/>
      <c r="JB427" s="514">
        <f t="shared" si="3082"/>
        <v>0</v>
      </c>
      <c r="JC427" s="515"/>
      <c r="JD427" s="514">
        <f t="shared" si="3083"/>
        <v>0</v>
      </c>
      <c r="JE427" s="516"/>
      <c r="JF427" s="517"/>
      <c r="JG427" s="517"/>
      <c r="JH427" s="514">
        <f t="shared" si="3084"/>
        <v>0</v>
      </c>
      <c r="JI427" s="515">
        <v>0.294289866351475</v>
      </c>
      <c r="JJ427" s="518">
        <f t="shared" si="3085"/>
        <v>0</v>
      </c>
      <c r="JK427" s="519">
        <f t="shared" si="3086"/>
        <v>0</v>
      </c>
      <c r="JL427" s="520"/>
      <c r="JM427" s="511">
        <v>10.0</v>
      </c>
      <c r="JN427" s="512" t="s">
        <v>132</v>
      </c>
      <c r="JO427" s="513" t="s">
        <v>121</v>
      </c>
      <c r="JP427" s="513" t="s">
        <v>123</v>
      </c>
      <c r="JQ427" s="514" t="str">
        <f>ADHB!KY427</f>
        <v/>
      </c>
      <c r="JR427" s="514"/>
      <c r="JS427" s="514">
        <f t="shared" si="3087"/>
        <v>0</v>
      </c>
      <c r="JT427" s="515"/>
      <c r="JU427" s="514">
        <f t="shared" si="3088"/>
        <v>0</v>
      </c>
      <c r="JV427" s="516"/>
      <c r="JW427" s="517"/>
      <c r="JX427" s="517"/>
      <c r="JY427" s="514">
        <f t="shared" si="3089"/>
        <v>0</v>
      </c>
      <c r="JZ427" s="515">
        <v>0.294289866351475</v>
      </c>
      <c r="KA427" s="518">
        <f t="shared" si="3090"/>
        <v>0</v>
      </c>
      <c r="KB427" s="519">
        <f t="shared" si="3091"/>
        <v>0</v>
      </c>
      <c r="KC427" s="520"/>
      <c r="KD427" s="511">
        <v>10.0</v>
      </c>
      <c r="KE427" s="512" t="s">
        <v>132</v>
      </c>
      <c r="KF427" s="513" t="s">
        <v>121</v>
      </c>
      <c r="KG427" s="513" t="s">
        <v>123</v>
      </c>
      <c r="KH427" s="514" t="str">
        <f>ADHB!LP427</f>
        <v/>
      </c>
      <c r="KI427" s="514"/>
      <c r="KJ427" s="514">
        <f t="shared" si="3092"/>
        <v>0</v>
      </c>
      <c r="KK427" s="515"/>
      <c r="KL427" s="514">
        <f t="shared" si="3093"/>
        <v>0</v>
      </c>
      <c r="KM427" s="516"/>
      <c r="KN427" s="517"/>
      <c r="KO427" s="517"/>
      <c r="KP427" s="514">
        <f t="shared" si="3094"/>
        <v>0</v>
      </c>
      <c r="KQ427" s="515">
        <v>0.294289866351475</v>
      </c>
      <c r="KR427" s="518">
        <f t="shared" si="3095"/>
        <v>0</v>
      </c>
      <c r="KS427" s="519">
        <f t="shared" si="3096"/>
        <v>0</v>
      </c>
      <c r="KT427" s="520"/>
      <c r="KU427" s="521"/>
    </row>
    <row r="428" ht="15.75" customHeight="1">
      <c r="A428" s="511">
        <v>11.0</v>
      </c>
      <c r="B428" s="512" t="s">
        <v>132</v>
      </c>
      <c r="C428" s="513" t="s">
        <v>121</v>
      </c>
      <c r="D428" s="513" t="s">
        <v>123</v>
      </c>
      <c r="E428" s="514" t="str">
        <f>ADHB!E428</f>
        <v/>
      </c>
      <c r="F428" s="514"/>
      <c r="G428" s="514">
        <f t="shared" si="3007"/>
        <v>0</v>
      </c>
      <c r="H428" s="515"/>
      <c r="I428" s="514">
        <f t="shared" si="3008"/>
        <v>0</v>
      </c>
      <c r="J428" s="516"/>
      <c r="K428" s="517"/>
      <c r="L428" s="517"/>
      <c r="M428" s="514">
        <f t="shared" si="3009"/>
        <v>0</v>
      </c>
      <c r="N428" s="515">
        <v>0.294289866351475</v>
      </c>
      <c r="O428" s="518">
        <f t="shared" si="3010"/>
        <v>0</v>
      </c>
      <c r="P428" s="519">
        <f t="shared" si="3011"/>
        <v>0</v>
      </c>
      <c r="Q428" s="520"/>
      <c r="R428" s="511">
        <v>11.0</v>
      </c>
      <c r="S428" s="512" t="s">
        <v>132</v>
      </c>
      <c r="T428" s="513" t="s">
        <v>121</v>
      </c>
      <c r="U428" s="513" t="s">
        <v>123</v>
      </c>
      <c r="V428" s="514" t="str">
        <f>ADHB!V428</f>
        <v/>
      </c>
      <c r="W428" s="514"/>
      <c r="X428" s="514">
        <f t="shared" si="3012"/>
        <v>0</v>
      </c>
      <c r="Y428" s="515"/>
      <c r="Z428" s="514">
        <f t="shared" si="3013"/>
        <v>0</v>
      </c>
      <c r="AA428" s="516"/>
      <c r="AB428" s="517"/>
      <c r="AC428" s="517"/>
      <c r="AD428" s="514">
        <f t="shared" si="3014"/>
        <v>0</v>
      </c>
      <c r="AE428" s="515">
        <v>0.294289866351475</v>
      </c>
      <c r="AF428" s="518">
        <f t="shared" si="3015"/>
        <v>0</v>
      </c>
      <c r="AG428" s="519">
        <f t="shared" si="3016"/>
        <v>0</v>
      </c>
      <c r="AH428" s="520"/>
      <c r="AI428" s="511">
        <v>11.0</v>
      </c>
      <c r="AJ428" s="512" t="s">
        <v>132</v>
      </c>
      <c r="AK428" s="513" t="s">
        <v>121</v>
      </c>
      <c r="AL428" s="513" t="s">
        <v>123</v>
      </c>
      <c r="AM428" s="514" t="str">
        <f>ADHB!AM428</f>
        <v/>
      </c>
      <c r="AN428" s="514"/>
      <c r="AO428" s="514">
        <f t="shared" si="3017"/>
        <v>0</v>
      </c>
      <c r="AP428" s="515"/>
      <c r="AQ428" s="514">
        <f t="shared" si="3018"/>
        <v>0</v>
      </c>
      <c r="AR428" s="516"/>
      <c r="AS428" s="517"/>
      <c r="AT428" s="517"/>
      <c r="AU428" s="514">
        <f t="shared" si="3019"/>
        <v>0</v>
      </c>
      <c r="AV428" s="515">
        <v>0.294289866351475</v>
      </c>
      <c r="AW428" s="518">
        <f t="shared" si="3020"/>
        <v>0</v>
      </c>
      <c r="AX428" s="519">
        <f t="shared" si="3021"/>
        <v>0</v>
      </c>
      <c r="AY428" s="520"/>
      <c r="AZ428" s="511">
        <v>11.0</v>
      </c>
      <c r="BA428" s="512" t="s">
        <v>132</v>
      </c>
      <c r="BB428" s="513" t="s">
        <v>121</v>
      </c>
      <c r="BC428" s="513" t="s">
        <v>123</v>
      </c>
      <c r="BD428" s="514" t="str">
        <f>ADHB!BD428</f>
        <v/>
      </c>
      <c r="BE428" s="514"/>
      <c r="BF428" s="514">
        <f t="shared" si="3022"/>
        <v>0</v>
      </c>
      <c r="BG428" s="515"/>
      <c r="BH428" s="514">
        <f t="shared" si="3023"/>
        <v>0</v>
      </c>
      <c r="BI428" s="516"/>
      <c r="BJ428" s="517"/>
      <c r="BK428" s="517"/>
      <c r="BL428" s="514">
        <f t="shared" si="3024"/>
        <v>0</v>
      </c>
      <c r="BM428" s="515">
        <v>0.294289866351475</v>
      </c>
      <c r="BN428" s="518">
        <f t="shared" si="3025"/>
        <v>0</v>
      </c>
      <c r="BO428" s="519">
        <f t="shared" si="3026"/>
        <v>0</v>
      </c>
      <c r="BP428" s="520"/>
      <c r="BQ428" s="511">
        <v>11.0</v>
      </c>
      <c r="BR428" s="512" t="s">
        <v>132</v>
      </c>
      <c r="BS428" s="513" t="s">
        <v>121</v>
      </c>
      <c r="BT428" s="513" t="s">
        <v>123</v>
      </c>
      <c r="BU428" s="514" t="str">
        <f>ADHB!BU428</f>
        <v/>
      </c>
      <c r="BV428" s="514"/>
      <c r="BW428" s="514">
        <f t="shared" si="3027"/>
        <v>0</v>
      </c>
      <c r="BX428" s="515"/>
      <c r="BY428" s="514">
        <f t="shared" si="3028"/>
        <v>0</v>
      </c>
      <c r="BZ428" s="516"/>
      <c r="CA428" s="517"/>
      <c r="CB428" s="517"/>
      <c r="CC428" s="514">
        <f t="shared" si="3029"/>
        <v>0</v>
      </c>
      <c r="CD428" s="515">
        <v>0.294289866351475</v>
      </c>
      <c r="CE428" s="518">
        <f t="shared" si="3030"/>
        <v>0</v>
      </c>
      <c r="CF428" s="519">
        <f t="shared" si="3031"/>
        <v>0</v>
      </c>
      <c r="CG428" s="520"/>
      <c r="CH428" s="511">
        <v>11.0</v>
      </c>
      <c r="CI428" s="512" t="s">
        <v>132</v>
      </c>
      <c r="CJ428" s="513" t="s">
        <v>121</v>
      </c>
      <c r="CK428" s="513" t="s">
        <v>123</v>
      </c>
      <c r="CL428" s="514" t="str">
        <f>ADHB!CL428</f>
        <v/>
      </c>
      <c r="CM428" s="514"/>
      <c r="CN428" s="514">
        <f t="shared" si="3032"/>
        <v>0</v>
      </c>
      <c r="CO428" s="515"/>
      <c r="CP428" s="514">
        <f t="shared" si="3033"/>
        <v>0</v>
      </c>
      <c r="CQ428" s="516"/>
      <c r="CR428" s="517"/>
      <c r="CS428" s="517"/>
      <c r="CT428" s="514">
        <f t="shared" si="3034"/>
        <v>0</v>
      </c>
      <c r="CU428" s="515">
        <v>0.294289866351475</v>
      </c>
      <c r="CV428" s="518">
        <f t="shared" si="3035"/>
        <v>0</v>
      </c>
      <c r="CW428" s="519">
        <f t="shared" si="3036"/>
        <v>0</v>
      </c>
      <c r="CX428" s="520"/>
      <c r="CY428" s="511">
        <v>11.0</v>
      </c>
      <c r="CZ428" s="512" t="s">
        <v>132</v>
      </c>
      <c r="DA428" s="513" t="s">
        <v>121</v>
      </c>
      <c r="DB428" s="513" t="s">
        <v>123</v>
      </c>
      <c r="DC428" s="514" t="str">
        <f>ADHB!DC428</f>
        <v/>
      </c>
      <c r="DD428" s="514"/>
      <c r="DE428" s="514">
        <f t="shared" si="3037"/>
        <v>0</v>
      </c>
      <c r="DF428" s="515"/>
      <c r="DG428" s="514">
        <f t="shared" si="3038"/>
        <v>0</v>
      </c>
      <c r="DH428" s="516"/>
      <c r="DI428" s="517"/>
      <c r="DJ428" s="517"/>
      <c r="DK428" s="514">
        <f t="shared" si="3039"/>
        <v>0</v>
      </c>
      <c r="DL428" s="515">
        <v>0.294289866351475</v>
      </c>
      <c r="DM428" s="518">
        <f t="shared" si="3040"/>
        <v>0</v>
      </c>
      <c r="DN428" s="519">
        <f t="shared" si="3041"/>
        <v>0</v>
      </c>
      <c r="DO428" s="520"/>
      <c r="DP428" s="511">
        <v>11.0</v>
      </c>
      <c r="DQ428" s="512" t="s">
        <v>132</v>
      </c>
      <c r="DR428" s="513" t="s">
        <v>121</v>
      </c>
      <c r="DS428" s="513" t="s">
        <v>123</v>
      </c>
      <c r="DT428" s="514" t="str">
        <f>ADHB!DT428</f>
        <v/>
      </c>
      <c r="DU428" s="514"/>
      <c r="DV428" s="514">
        <f t="shared" si="3042"/>
        <v>0</v>
      </c>
      <c r="DW428" s="515"/>
      <c r="DX428" s="514">
        <f t="shared" si="3043"/>
        <v>0</v>
      </c>
      <c r="DY428" s="516"/>
      <c r="DZ428" s="517"/>
      <c r="EA428" s="517"/>
      <c r="EB428" s="514">
        <f t="shared" si="3044"/>
        <v>0</v>
      </c>
      <c r="EC428" s="515">
        <v>0.294289866351475</v>
      </c>
      <c r="ED428" s="518">
        <f t="shared" si="3045"/>
        <v>0</v>
      </c>
      <c r="EE428" s="519">
        <f t="shared" si="3046"/>
        <v>0</v>
      </c>
      <c r="EF428" s="520"/>
      <c r="EG428" s="511">
        <v>11.0</v>
      </c>
      <c r="EH428" s="512" t="s">
        <v>132</v>
      </c>
      <c r="EI428" s="513" t="s">
        <v>121</v>
      </c>
      <c r="EJ428" s="513" t="s">
        <v>123</v>
      </c>
      <c r="EK428" s="514" t="str">
        <f>ADHB!EK428</f>
        <v/>
      </c>
      <c r="EL428" s="514"/>
      <c r="EM428" s="514">
        <f t="shared" si="3047"/>
        <v>0</v>
      </c>
      <c r="EN428" s="515"/>
      <c r="EO428" s="514">
        <f t="shared" si="3048"/>
        <v>0</v>
      </c>
      <c r="EP428" s="516"/>
      <c r="EQ428" s="517"/>
      <c r="ER428" s="517"/>
      <c r="ES428" s="514">
        <f t="shared" si="3049"/>
        <v>0</v>
      </c>
      <c r="ET428" s="515">
        <v>0.294289866351475</v>
      </c>
      <c r="EU428" s="518">
        <f t="shared" si="3050"/>
        <v>0</v>
      </c>
      <c r="EV428" s="519">
        <f t="shared" si="3051"/>
        <v>0</v>
      </c>
      <c r="EW428" s="520"/>
      <c r="EX428" s="511">
        <v>11.0</v>
      </c>
      <c r="EY428" s="512" t="s">
        <v>132</v>
      </c>
      <c r="EZ428" s="513" t="s">
        <v>121</v>
      </c>
      <c r="FA428" s="513" t="s">
        <v>123</v>
      </c>
      <c r="FB428" s="514" t="str">
        <f>ADHB!FB428</f>
        <v/>
      </c>
      <c r="FC428" s="514"/>
      <c r="FD428" s="514">
        <f t="shared" si="3052"/>
        <v>0</v>
      </c>
      <c r="FE428" s="515"/>
      <c r="FF428" s="514">
        <f t="shared" si="3053"/>
        <v>0</v>
      </c>
      <c r="FG428" s="516"/>
      <c r="FH428" s="517"/>
      <c r="FI428" s="517"/>
      <c r="FJ428" s="514">
        <f t="shared" si="3054"/>
        <v>0</v>
      </c>
      <c r="FK428" s="515">
        <v>0.294289866351475</v>
      </c>
      <c r="FL428" s="518">
        <f t="shared" si="3055"/>
        <v>0</v>
      </c>
      <c r="FM428" s="519">
        <f t="shared" si="3056"/>
        <v>0</v>
      </c>
      <c r="FN428" s="520"/>
      <c r="FO428" s="511">
        <v>11.0</v>
      </c>
      <c r="FP428" s="512" t="s">
        <v>132</v>
      </c>
      <c r="FQ428" s="513" t="s">
        <v>121</v>
      </c>
      <c r="FR428" s="513" t="s">
        <v>123</v>
      </c>
      <c r="FS428" s="514" t="str">
        <f>ADHB!FS428</f>
        <v/>
      </c>
      <c r="FT428" s="514"/>
      <c r="FU428" s="514">
        <f t="shared" si="3057"/>
        <v>0</v>
      </c>
      <c r="FV428" s="515"/>
      <c r="FW428" s="514">
        <f t="shared" si="3058"/>
        <v>0</v>
      </c>
      <c r="FX428" s="516"/>
      <c r="FY428" s="517"/>
      <c r="FZ428" s="517"/>
      <c r="GA428" s="514">
        <f t="shared" si="3059"/>
        <v>0</v>
      </c>
      <c r="GB428" s="515">
        <v>0.294289866351475</v>
      </c>
      <c r="GC428" s="518">
        <f t="shared" si="3060"/>
        <v>0</v>
      </c>
      <c r="GD428" s="519">
        <f t="shared" si="3061"/>
        <v>0</v>
      </c>
      <c r="GE428" s="520"/>
      <c r="GF428" s="511">
        <v>11.0</v>
      </c>
      <c r="GG428" s="512" t="s">
        <v>132</v>
      </c>
      <c r="GH428" s="513" t="s">
        <v>121</v>
      </c>
      <c r="GI428" s="513" t="s">
        <v>123</v>
      </c>
      <c r="GJ428" s="514" t="str">
        <f>ADHB!GJ428</f>
        <v/>
      </c>
      <c r="GK428" s="514"/>
      <c r="GL428" s="514">
        <f t="shared" si="3062"/>
        <v>0</v>
      </c>
      <c r="GM428" s="515"/>
      <c r="GN428" s="514">
        <f t="shared" si="3063"/>
        <v>0</v>
      </c>
      <c r="GO428" s="516"/>
      <c r="GP428" s="517"/>
      <c r="GQ428" s="517"/>
      <c r="GR428" s="514">
        <f t="shared" si="3064"/>
        <v>0</v>
      </c>
      <c r="GS428" s="515">
        <v>0.294289866351475</v>
      </c>
      <c r="GT428" s="518">
        <f t="shared" si="3065"/>
        <v>0</v>
      </c>
      <c r="GU428" s="519">
        <f t="shared" si="3066"/>
        <v>0</v>
      </c>
      <c r="GV428" s="520"/>
      <c r="GW428" s="511">
        <v>11.0</v>
      </c>
      <c r="GX428" s="512" t="s">
        <v>132</v>
      </c>
      <c r="GY428" s="513" t="s">
        <v>121</v>
      </c>
      <c r="GZ428" s="513" t="s">
        <v>123</v>
      </c>
      <c r="HA428" s="514" t="str">
        <f>ADHB!HA428</f>
        <v/>
      </c>
      <c r="HB428" s="514"/>
      <c r="HC428" s="514">
        <f t="shared" si="3067"/>
        <v>0</v>
      </c>
      <c r="HD428" s="515"/>
      <c r="HE428" s="514">
        <f t="shared" si="3068"/>
        <v>0</v>
      </c>
      <c r="HF428" s="516"/>
      <c r="HG428" s="517"/>
      <c r="HH428" s="517"/>
      <c r="HI428" s="514">
        <f t="shared" si="3069"/>
        <v>0</v>
      </c>
      <c r="HJ428" s="515">
        <v>0.294289866351475</v>
      </c>
      <c r="HK428" s="518">
        <f t="shared" si="3070"/>
        <v>0</v>
      </c>
      <c r="HL428" s="519">
        <f t="shared" si="3071"/>
        <v>0</v>
      </c>
      <c r="HM428" s="520"/>
      <c r="HN428" s="511">
        <v>11.0</v>
      </c>
      <c r="HO428" s="512" t="s">
        <v>132</v>
      </c>
      <c r="HP428" s="513" t="s">
        <v>121</v>
      </c>
      <c r="HQ428" s="513" t="s">
        <v>123</v>
      </c>
      <c r="HR428" s="514" t="str">
        <f>ADHB!HR428</f>
        <v/>
      </c>
      <c r="HS428" s="514"/>
      <c r="HT428" s="514">
        <f t="shared" si="3072"/>
        <v>0</v>
      </c>
      <c r="HU428" s="515"/>
      <c r="HV428" s="514">
        <f t="shared" si="3073"/>
        <v>0</v>
      </c>
      <c r="HW428" s="516"/>
      <c r="HX428" s="517"/>
      <c r="HY428" s="517"/>
      <c r="HZ428" s="514">
        <f t="shared" si="3074"/>
        <v>0</v>
      </c>
      <c r="IA428" s="515">
        <v>0.294289866351475</v>
      </c>
      <c r="IB428" s="518">
        <f t="shared" si="3075"/>
        <v>0</v>
      </c>
      <c r="IC428" s="519">
        <f t="shared" si="3076"/>
        <v>0</v>
      </c>
      <c r="ID428" s="520"/>
      <c r="IE428" s="511">
        <v>11.0</v>
      </c>
      <c r="IF428" s="512" t="s">
        <v>132</v>
      </c>
      <c r="IG428" s="513" t="s">
        <v>121</v>
      </c>
      <c r="IH428" s="513" t="s">
        <v>123</v>
      </c>
      <c r="II428" s="514" t="str">
        <f>ADHB!II428</f>
        <v/>
      </c>
      <c r="IJ428" s="514"/>
      <c r="IK428" s="514">
        <f t="shared" si="3077"/>
        <v>0</v>
      </c>
      <c r="IL428" s="515"/>
      <c r="IM428" s="514">
        <f t="shared" si="3078"/>
        <v>0</v>
      </c>
      <c r="IN428" s="516"/>
      <c r="IO428" s="517"/>
      <c r="IP428" s="517"/>
      <c r="IQ428" s="514">
        <f t="shared" si="3079"/>
        <v>0</v>
      </c>
      <c r="IR428" s="515">
        <v>0.294289866351475</v>
      </c>
      <c r="IS428" s="518">
        <f t="shared" si="3080"/>
        <v>0</v>
      </c>
      <c r="IT428" s="519">
        <f t="shared" si="3081"/>
        <v>0</v>
      </c>
      <c r="IU428" s="520"/>
      <c r="IV428" s="511">
        <v>11.0</v>
      </c>
      <c r="IW428" s="512" t="s">
        <v>132</v>
      </c>
      <c r="IX428" s="513" t="s">
        <v>121</v>
      </c>
      <c r="IY428" s="513" t="s">
        <v>123</v>
      </c>
      <c r="IZ428" s="514" t="str">
        <f>ADHB!IZ428</f>
        <v/>
      </c>
      <c r="JA428" s="514"/>
      <c r="JB428" s="514">
        <f t="shared" si="3082"/>
        <v>0</v>
      </c>
      <c r="JC428" s="515"/>
      <c r="JD428" s="514">
        <f t="shared" si="3083"/>
        <v>0</v>
      </c>
      <c r="JE428" s="516"/>
      <c r="JF428" s="517"/>
      <c r="JG428" s="517"/>
      <c r="JH428" s="514">
        <f t="shared" si="3084"/>
        <v>0</v>
      </c>
      <c r="JI428" s="515">
        <v>0.294289866351475</v>
      </c>
      <c r="JJ428" s="518">
        <f t="shared" si="3085"/>
        <v>0</v>
      </c>
      <c r="JK428" s="519">
        <f t="shared" si="3086"/>
        <v>0</v>
      </c>
      <c r="JL428" s="520"/>
      <c r="JM428" s="511">
        <v>11.0</v>
      </c>
      <c r="JN428" s="512" t="s">
        <v>132</v>
      </c>
      <c r="JO428" s="513" t="s">
        <v>121</v>
      </c>
      <c r="JP428" s="513" t="s">
        <v>123</v>
      </c>
      <c r="JQ428" s="514" t="str">
        <f>ADHB!KY428</f>
        <v/>
      </c>
      <c r="JR428" s="514"/>
      <c r="JS428" s="514">
        <f t="shared" si="3087"/>
        <v>0</v>
      </c>
      <c r="JT428" s="515"/>
      <c r="JU428" s="514">
        <f t="shared" si="3088"/>
        <v>0</v>
      </c>
      <c r="JV428" s="516"/>
      <c r="JW428" s="517"/>
      <c r="JX428" s="517"/>
      <c r="JY428" s="514">
        <f t="shared" si="3089"/>
        <v>0</v>
      </c>
      <c r="JZ428" s="515">
        <v>0.294289866351475</v>
      </c>
      <c r="KA428" s="518">
        <f t="shared" si="3090"/>
        <v>0</v>
      </c>
      <c r="KB428" s="519">
        <f t="shared" si="3091"/>
        <v>0</v>
      </c>
      <c r="KC428" s="520"/>
      <c r="KD428" s="511">
        <v>11.0</v>
      </c>
      <c r="KE428" s="512" t="s">
        <v>132</v>
      </c>
      <c r="KF428" s="513" t="s">
        <v>121</v>
      </c>
      <c r="KG428" s="513" t="s">
        <v>123</v>
      </c>
      <c r="KH428" s="514" t="str">
        <f>ADHB!LP428</f>
        <v/>
      </c>
      <c r="KI428" s="514"/>
      <c r="KJ428" s="514">
        <f t="shared" si="3092"/>
        <v>0</v>
      </c>
      <c r="KK428" s="515"/>
      <c r="KL428" s="514">
        <f t="shared" si="3093"/>
        <v>0</v>
      </c>
      <c r="KM428" s="516"/>
      <c r="KN428" s="517"/>
      <c r="KO428" s="517"/>
      <c r="KP428" s="514">
        <f t="shared" si="3094"/>
        <v>0</v>
      </c>
      <c r="KQ428" s="515">
        <v>0.294289866351475</v>
      </c>
      <c r="KR428" s="518">
        <f t="shared" si="3095"/>
        <v>0</v>
      </c>
      <c r="KS428" s="519">
        <f t="shared" si="3096"/>
        <v>0</v>
      </c>
      <c r="KT428" s="520"/>
      <c r="KU428" s="521"/>
    </row>
    <row r="429" ht="15.75" customHeight="1">
      <c r="A429" s="511">
        <v>12.0</v>
      </c>
      <c r="B429" s="512" t="s">
        <v>132</v>
      </c>
      <c r="C429" s="513" t="s">
        <v>121</v>
      </c>
      <c r="D429" s="513" t="s">
        <v>123</v>
      </c>
      <c r="E429" s="514" t="str">
        <f>ADHB!E429</f>
        <v/>
      </c>
      <c r="F429" s="514"/>
      <c r="G429" s="514">
        <f t="shared" si="3007"/>
        <v>0</v>
      </c>
      <c r="H429" s="515"/>
      <c r="I429" s="514">
        <f t="shared" si="3008"/>
        <v>0</v>
      </c>
      <c r="J429" s="516"/>
      <c r="K429" s="517"/>
      <c r="L429" s="517"/>
      <c r="M429" s="514">
        <f t="shared" si="3009"/>
        <v>0</v>
      </c>
      <c r="N429" s="515">
        <v>0.294289866351475</v>
      </c>
      <c r="O429" s="518">
        <f t="shared" si="3010"/>
        <v>0</v>
      </c>
      <c r="P429" s="519">
        <f t="shared" si="3011"/>
        <v>0</v>
      </c>
      <c r="Q429" s="520"/>
      <c r="R429" s="511">
        <v>12.0</v>
      </c>
      <c r="S429" s="512" t="s">
        <v>132</v>
      </c>
      <c r="T429" s="513" t="s">
        <v>121</v>
      </c>
      <c r="U429" s="513" t="s">
        <v>123</v>
      </c>
      <c r="V429" s="514" t="str">
        <f>ADHB!V429</f>
        <v/>
      </c>
      <c r="W429" s="514"/>
      <c r="X429" s="514">
        <f t="shared" si="3012"/>
        <v>0</v>
      </c>
      <c r="Y429" s="515"/>
      <c r="Z429" s="514">
        <f t="shared" si="3013"/>
        <v>0</v>
      </c>
      <c r="AA429" s="516"/>
      <c r="AB429" s="517"/>
      <c r="AC429" s="517"/>
      <c r="AD429" s="514">
        <f t="shared" si="3014"/>
        <v>0</v>
      </c>
      <c r="AE429" s="515">
        <v>0.294289866351475</v>
      </c>
      <c r="AF429" s="518">
        <f t="shared" si="3015"/>
        <v>0</v>
      </c>
      <c r="AG429" s="519">
        <f t="shared" si="3016"/>
        <v>0</v>
      </c>
      <c r="AH429" s="520"/>
      <c r="AI429" s="511">
        <v>12.0</v>
      </c>
      <c r="AJ429" s="512" t="s">
        <v>132</v>
      </c>
      <c r="AK429" s="513" t="s">
        <v>121</v>
      </c>
      <c r="AL429" s="513" t="s">
        <v>123</v>
      </c>
      <c r="AM429" s="514" t="str">
        <f>ADHB!AM429</f>
        <v/>
      </c>
      <c r="AN429" s="514"/>
      <c r="AO429" s="514">
        <f t="shared" si="3017"/>
        <v>0</v>
      </c>
      <c r="AP429" s="515"/>
      <c r="AQ429" s="514">
        <f t="shared" si="3018"/>
        <v>0</v>
      </c>
      <c r="AR429" s="516"/>
      <c r="AS429" s="517"/>
      <c r="AT429" s="517"/>
      <c r="AU429" s="514">
        <f t="shared" si="3019"/>
        <v>0</v>
      </c>
      <c r="AV429" s="515">
        <v>0.294289866351475</v>
      </c>
      <c r="AW429" s="518">
        <f t="shared" si="3020"/>
        <v>0</v>
      </c>
      <c r="AX429" s="519">
        <f t="shared" si="3021"/>
        <v>0</v>
      </c>
      <c r="AY429" s="520"/>
      <c r="AZ429" s="511">
        <v>12.0</v>
      </c>
      <c r="BA429" s="512" t="s">
        <v>132</v>
      </c>
      <c r="BB429" s="513" t="s">
        <v>121</v>
      </c>
      <c r="BC429" s="513" t="s">
        <v>123</v>
      </c>
      <c r="BD429" s="514" t="str">
        <f>ADHB!BD429</f>
        <v/>
      </c>
      <c r="BE429" s="514"/>
      <c r="BF429" s="514">
        <f t="shared" si="3022"/>
        <v>0</v>
      </c>
      <c r="BG429" s="515"/>
      <c r="BH429" s="514">
        <f t="shared" si="3023"/>
        <v>0</v>
      </c>
      <c r="BI429" s="516"/>
      <c r="BJ429" s="517"/>
      <c r="BK429" s="517"/>
      <c r="BL429" s="514">
        <f t="shared" si="3024"/>
        <v>0</v>
      </c>
      <c r="BM429" s="515">
        <v>0.294289866351475</v>
      </c>
      <c r="BN429" s="518">
        <f t="shared" si="3025"/>
        <v>0</v>
      </c>
      <c r="BO429" s="519">
        <f t="shared" si="3026"/>
        <v>0</v>
      </c>
      <c r="BP429" s="520"/>
      <c r="BQ429" s="511">
        <v>12.0</v>
      </c>
      <c r="BR429" s="512" t="s">
        <v>132</v>
      </c>
      <c r="BS429" s="513" t="s">
        <v>121</v>
      </c>
      <c r="BT429" s="513" t="s">
        <v>123</v>
      </c>
      <c r="BU429" s="514" t="str">
        <f>ADHB!BU429</f>
        <v/>
      </c>
      <c r="BV429" s="514"/>
      <c r="BW429" s="514">
        <f t="shared" si="3027"/>
        <v>0</v>
      </c>
      <c r="BX429" s="515"/>
      <c r="BY429" s="514">
        <f t="shared" si="3028"/>
        <v>0</v>
      </c>
      <c r="BZ429" s="516"/>
      <c r="CA429" s="517"/>
      <c r="CB429" s="517"/>
      <c r="CC429" s="514">
        <f t="shared" si="3029"/>
        <v>0</v>
      </c>
      <c r="CD429" s="515">
        <v>0.294289866351475</v>
      </c>
      <c r="CE429" s="518">
        <f t="shared" si="3030"/>
        <v>0</v>
      </c>
      <c r="CF429" s="519">
        <f t="shared" si="3031"/>
        <v>0</v>
      </c>
      <c r="CG429" s="520"/>
      <c r="CH429" s="511">
        <v>12.0</v>
      </c>
      <c r="CI429" s="512" t="s">
        <v>132</v>
      </c>
      <c r="CJ429" s="513" t="s">
        <v>121</v>
      </c>
      <c r="CK429" s="513" t="s">
        <v>123</v>
      </c>
      <c r="CL429" s="514" t="str">
        <f>ADHB!CL429</f>
        <v/>
      </c>
      <c r="CM429" s="514"/>
      <c r="CN429" s="514">
        <f t="shared" si="3032"/>
        <v>0</v>
      </c>
      <c r="CO429" s="515"/>
      <c r="CP429" s="514">
        <f t="shared" si="3033"/>
        <v>0</v>
      </c>
      <c r="CQ429" s="516"/>
      <c r="CR429" s="517"/>
      <c r="CS429" s="517"/>
      <c r="CT429" s="514">
        <f t="shared" si="3034"/>
        <v>0</v>
      </c>
      <c r="CU429" s="515">
        <v>0.294289866351475</v>
      </c>
      <c r="CV429" s="518">
        <f t="shared" si="3035"/>
        <v>0</v>
      </c>
      <c r="CW429" s="519">
        <f t="shared" si="3036"/>
        <v>0</v>
      </c>
      <c r="CX429" s="520"/>
      <c r="CY429" s="511">
        <v>12.0</v>
      </c>
      <c r="CZ429" s="512" t="s">
        <v>132</v>
      </c>
      <c r="DA429" s="513" t="s">
        <v>121</v>
      </c>
      <c r="DB429" s="513" t="s">
        <v>123</v>
      </c>
      <c r="DC429" s="514" t="str">
        <f>ADHB!DC429</f>
        <v/>
      </c>
      <c r="DD429" s="514"/>
      <c r="DE429" s="514">
        <f t="shared" si="3037"/>
        <v>0</v>
      </c>
      <c r="DF429" s="515"/>
      <c r="DG429" s="514">
        <f t="shared" si="3038"/>
        <v>0</v>
      </c>
      <c r="DH429" s="516"/>
      <c r="DI429" s="517"/>
      <c r="DJ429" s="517"/>
      <c r="DK429" s="514">
        <f t="shared" si="3039"/>
        <v>0</v>
      </c>
      <c r="DL429" s="515">
        <v>0.294289866351475</v>
      </c>
      <c r="DM429" s="518">
        <f t="shared" si="3040"/>
        <v>0</v>
      </c>
      <c r="DN429" s="519">
        <f t="shared" si="3041"/>
        <v>0</v>
      </c>
      <c r="DO429" s="520"/>
      <c r="DP429" s="511">
        <v>12.0</v>
      </c>
      <c r="DQ429" s="512" t="s">
        <v>132</v>
      </c>
      <c r="DR429" s="513" t="s">
        <v>121</v>
      </c>
      <c r="DS429" s="513" t="s">
        <v>123</v>
      </c>
      <c r="DT429" s="514" t="str">
        <f>ADHB!DT429</f>
        <v/>
      </c>
      <c r="DU429" s="514"/>
      <c r="DV429" s="514">
        <f t="shared" si="3042"/>
        <v>0</v>
      </c>
      <c r="DW429" s="515"/>
      <c r="DX429" s="514">
        <f t="shared" si="3043"/>
        <v>0</v>
      </c>
      <c r="DY429" s="516"/>
      <c r="DZ429" s="517"/>
      <c r="EA429" s="517"/>
      <c r="EB429" s="514">
        <f t="shared" si="3044"/>
        <v>0</v>
      </c>
      <c r="EC429" s="515">
        <v>0.294289866351475</v>
      </c>
      <c r="ED429" s="518">
        <f t="shared" si="3045"/>
        <v>0</v>
      </c>
      <c r="EE429" s="519">
        <f t="shared" si="3046"/>
        <v>0</v>
      </c>
      <c r="EF429" s="520"/>
      <c r="EG429" s="511">
        <v>12.0</v>
      </c>
      <c r="EH429" s="512" t="s">
        <v>132</v>
      </c>
      <c r="EI429" s="513" t="s">
        <v>121</v>
      </c>
      <c r="EJ429" s="513" t="s">
        <v>123</v>
      </c>
      <c r="EK429" s="514" t="str">
        <f>ADHB!EK429</f>
        <v/>
      </c>
      <c r="EL429" s="514"/>
      <c r="EM429" s="514">
        <f t="shared" si="3047"/>
        <v>0</v>
      </c>
      <c r="EN429" s="515"/>
      <c r="EO429" s="514">
        <f t="shared" si="3048"/>
        <v>0</v>
      </c>
      <c r="EP429" s="516"/>
      <c r="EQ429" s="517"/>
      <c r="ER429" s="517"/>
      <c r="ES429" s="514">
        <f t="shared" si="3049"/>
        <v>0</v>
      </c>
      <c r="ET429" s="515">
        <v>0.294289866351475</v>
      </c>
      <c r="EU429" s="518">
        <f t="shared" si="3050"/>
        <v>0</v>
      </c>
      <c r="EV429" s="519">
        <f t="shared" si="3051"/>
        <v>0</v>
      </c>
      <c r="EW429" s="520"/>
      <c r="EX429" s="511">
        <v>12.0</v>
      </c>
      <c r="EY429" s="512" t="s">
        <v>132</v>
      </c>
      <c r="EZ429" s="513" t="s">
        <v>121</v>
      </c>
      <c r="FA429" s="513" t="s">
        <v>123</v>
      </c>
      <c r="FB429" s="514" t="str">
        <f>ADHB!FB429</f>
        <v/>
      </c>
      <c r="FC429" s="514"/>
      <c r="FD429" s="514">
        <f t="shared" si="3052"/>
        <v>0</v>
      </c>
      <c r="FE429" s="515"/>
      <c r="FF429" s="514">
        <f t="shared" si="3053"/>
        <v>0</v>
      </c>
      <c r="FG429" s="516"/>
      <c r="FH429" s="517"/>
      <c r="FI429" s="517"/>
      <c r="FJ429" s="514">
        <f t="shared" si="3054"/>
        <v>0</v>
      </c>
      <c r="FK429" s="515">
        <v>0.294289866351475</v>
      </c>
      <c r="FL429" s="518">
        <f t="shared" si="3055"/>
        <v>0</v>
      </c>
      <c r="FM429" s="519">
        <f t="shared" si="3056"/>
        <v>0</v>
      </c>
      <c r="FN429" s="520"/>
      <c r="FO429" s="511">
        <v>12.0</v>
      </c>
      <c r="FP429" s="512" t="s">
        <v>132</v>
      </c>
      <c r="FQ429" s="513" t="s">
        <v>121</v>
      </c>
      <c r="FR429" s="513" t="s">
        <v>123</v>
      </c>
      <c r="FS429" s="514" t="str">
        <f>ADHB!FS429</f>
        <v/>
      </c>
      <c r="FT429" s="514"/>
      <c r="FU429" s="514">
        <f t="shared" si="3057"/>
        <v>0</v>
      </c>
      <c r="FV429" s="515"/>
      <c r="FW429" s="514">
        <f t="shared" si="3058"/>
        <v>0</v>
      </c>
      <c r="FX429" s="516"/>
      <c r="FY429" s="517"/>
      <c r="FZ429" s="517"/>
      <c r="GA429" s="514">
        <f t="shared" si="3059"/>
        <v>0</v>
      </c>
      <c r="GB429" s="515">
        <v>0.294289866351475</v>
      </c>
      <c r="GC429" s="518">
        <f t="shared" si="3060"/>
        <v>0</v>
      </c>
      <c r="GD429" s="519">
        <f t="shared" si="3061"/>
        <v>0</v>
      </c>
      <c r="GE429" s="520"/>
      <c r="GF429" s="511">
        <v>12.0</v>
      </c>
      <c r="GG429" s="512" t="s">
        <v>132</v>
      </c>
      <c r="GH429" s="513" t="s">
        <v>121</v>
      </c>
      <c r="GI429" s="513" t="s">
        <v>123</v>
      </c>
      <c r="GJ429" s="514" t="str">
        <f>ADHB!GJ429</f>
        <v/>
      </c>
      <c r="GK429" s="514"/>
      <c r="GL429" s="514">
        <f t="shared" si="3062"/>
        <v>0</v>
      </c>
      <c r="GM429" s="515"/>
      <c r="GN429" s="514">
        <f t="shared" si="3063"/>
        <v>0</v>
      </c>
      <c r="GO429" s="516"/>
      <c r="GP429" s="517"/>
      <c r="GQ429" s="517"/>
      <c r="GR429" s="514">
        <f t="shared" si="3064"/>
        <v>0</v>
      </c>
      <c r="GS429" s="515">
        <v>0.294289866351475</v>
      </c>
      <c r="GT429" s="518">
        <f t="shared" si="3065"/>
        <v>0</v>
      </c>
      <c r="GU429" s="519">
        <f t="shared" si="3066"/>
        <v>0</v>
      </c>
      <c r="GV429" s="520"/>
      <c r="GW429" s="511">
        <v>12.0</v>
      </c>
      <c r="GX429" s="512" t="s">
        <v>132</v>
      </c>
      <c r="GY429" s="513" t="s">
        <v>121</v>
      </c>
      <c r="GZ429" s="513" t="s">
        <v>123</v>
      </c>
      <c r="HA429" s="514" t="str">
        <f>ADHB!HA429</f>
        <v/>
      </c>
      <c r="HB429" s="514"/>
      <c r="HC429" s="514">
        <f t="shared" si="3067"/>
        <v>0</v>
      </c>
      <c r="HD429" s="515"/>
      <c r="HE429" s="514">
        <f t="shared" si="3068"/>
        <v>0</v>
      </c>
      <c r="HF429" s="516"/>
      <c r="HG429" s="517"/>
      <c r="HH429" s="517"/>
      <c r="HI429" s="514">
        <f t="shared" si="3069"/>
        <v>0</v>
      </c>
      <c r="HJ429" s="515">
        <v>0.294289866351475</v>
      </c>
      <c r="HK429" s="518">
        <f t="shared" si="3070"/>
        <v>0</v>
      </c>
      <c r="HL429" s="519">
        <f t="shared" si="3071"/>
        <v>0</v>
      </c>
      <c r="HM429" s="520"/>
      <c r="HN429" s="511">
        <v>12.0</v>
      </c>
      <c r="HO429" s="512" t="s">
        <v>132</v>
      </c>
      <c r="HP429" s="513" t="s">
        <v>121</v>
      </c>
      <c r="HQ429" s="513" t="s">
        <v>123</v>
      </c>
      <c r="HR429" s="514" t="str">
        <f>ADHB!HR429</f>
        <v/>
      </c>
      <c r="HS429" s="514"/>
      <c r="HT429" s="514">
        <f t="shared" si="3072"/>
        <v>0</v>
      </c>
      <c r="HU429" s="515"/>
      <c r="HV429" s="514">
        <f t="shared" si="3073"/>
        <v>0</v>
      </c>
      <c r="HW429" s="516"/>
      <c r="HX429" s="517"/>
      <c r="HY429" s="517"/>
      <c r="HZ429" s="514">
        <f t="shared" si="3074"/>
        <v>0</v>
      </c>
      <c r="IA429" s="515">
        <v>0.294289866351475</v>
      </c>
      <c r="IB429" s="518">
        <f t="shared" si="3075"/>
        <v>0</v>
      </c>
      <c r="IC429" s="519">
        <f t="shared" si="3076"/>
        <v>0</v>
      </c>
      <c r="ID429" s="520"/>
      <c r="IE429" s="511">
        <v>12.0</v>
      </c>
      <c r="IF429" s="512" t="s">
        <v>132</v>
      </c>
      <c r="IG429" s="513" t="s">
        <v>121</v>
      </c>
      <c r="IH429" s="513" t="s">
        <v>123</v>
      </c>
      <c r="II429" s="514" t="str">
        <f>ADHB!II429</f>
        <v/>
      </c>
      <c r="IJ429" s="514"/>
      <c r="IK429" s="514">
        <f t="shared" si="3077"/>
        <v>0</v>
      </c>
      <c r="IL429" s="515"/>
      <c r="IM429" s="514">
        <f t="shared" si="3078"/>
        <v>0</v>
      </c>
      <c r="IN429" s="516"/>
      <c r="IO429" s="517"/>
      <c r="IP429" s="517"/>
      <c r="IQ429" s="514">
        <f t="shared" si="3079"/>
        <v>0</v>
      </c>
      <c r="IR429" s="515">
        <v>0.294289866351475</v>
      </c>
      <c r="IS429" s="518">
        <f t="shared" si="3080"/>
        <v>0</v>
      </c>
      <c r="IT429" s="519">
        <f t="shared" si="3081"/>
        <v>0</v>
      </c>
      <c r="IU429" s="520"/>
      <c r="IV429" s="511">
        <v>12.0</v>
      </c>
      <c r="IW429" s="512" t="s">
        <v>132</v>
      </c>
      <c r="IX429" s="513" t="s">
        <v>121</v>
      </c>
      <c r="IY429" s="513" t="s">
        <v>123</v>
      </c>
      <c r="IZ429" s="514" t="str">
        <f>ADHB!IZ429</f>
        <v/>
      </c>
      <c r="JA429" s="514"/>
      <c r="JB429" s="514">
        <f t="shared" si="3082"/>
        <v>0</v>
      </c>
      <c r="JC429" s="515"/>
      <c r="JD429" s="514">
        <f t="shared" si="3083"/>
        <v>0</v>
      </c>
      <c r="JE429" s="516"/>
      <c r="JF429" s="517"/>
      <c r="JG429" s="517"/>
      <c r="JH429" s="514">
        <f t="shared" si="3084"/>
        <v>0</v>
      </c>
      <c r="JI429" s="515">
        <v>0.294289866351475</v>
      </c>
      <c r="JJ429" s="518">
        <f t="shared" si="3085"/>
        <v>0</v>
      </c>
      <c r="JK429" s="519">
        <f t="shared" si="3086"/>
        <v>0</v>
      </c>
      <c r="JL429" s="520"/>
      <c r="JM429" s="511">
        <v>12.0</v>
      </c>
      <c r="JN429" s="512" t="s">
        <v>132</v>
      </c>
      <c r="JO429" s="513" t="s">
        <v>121</v>
      </c>
      <c r="JP429" s="513" t="s">
        <v>123</v>
      </c>
      <c r="JQ429" s="514" t="str">
        <f>ADHB!KY429</f>
        <v/>
      </c>
      <c r="JR429" s="514"/>
      <c r="JS429" s="514">
        <f t="shared" si="3087"/>
        <v>0</v>
      </c>
      <c r="JT429" s="515"/>
      <c r="JU429" s="514">
        <f t="shared" si="3088"/>
        <v>0</v>
      </c>
      <c r="JV429" s="516"/>
      <c r="JW429" s="517"/>
      <c r="JX429" s="517"/>
      <c r="JY429" s="514">
        <f t="shared" si="3089"/>
        <v>0</v>
      </c>
      <c r="JZ429" s="515">
        <v>0.294289866351475</v>
      </c>
      <c r="KA429" s="518">
        <f t="shared" si="3090"/>
        <v>0</v>
      </c>
      <c r="KB429" s="519">
        <f t="shared" si="3091"/>
        <v>0</v>
      </c>
      <c r="KC429" s="520"/>
      <c r="KD429" s="511">
        <v>12.0</v>
      </c>
      <c r="KE429" s="512" t="s">
        <v>132</v>
      </c>
      <c r="KF429" s="513" t="s">
        <v>121</v>
      </c>
      <c r="KG429" s="513" t="s">
        <v>123</v>
      </c>
      <c r="KH429" s="514" t="str">
        <f>ADHB!LP429</f>
        <v/>
      </c>
      <c r="KI429" s="514"/>
      <c r="KJ429" s="514">
        <f t="shared" si="3092"/>
        <v>0</v>
      </c>
      <c r="KK429" s="515"/>
      <c r="KL429" s="514">
        <f t="shared" si="3093"/>
        <v>0</v>
      </c>
      <c r="KM429" s="516"/>
      <c r="KN429" s="517"/>
      <c r="KO429" s="517"/>
      <c r="KP429" s="514">
        <f t="shared" si="3094"/>
        <v>0</v>
      </c>
      <c r="KQ429" s="515">
        <v>0.294289866351475</v>
      </c>
      <c r="KR429" s="518">
        <f t="shared" si="3095"/>
        <v>0</v>
      </c>
      <c r="KS429" s="519">
        <f t="shared" si="3096"/>
        <v>0</v>
      </c>
      <c r="KT429" s="520"/>
      <c r="KU429" s="521"/>
    </row>
    <row r="430" ht="15.75" customHeight="1">
      <c r="A430" s="523"/>
      <c r="B430" s="524" t="s">
        <v>133</v>
      </c>
      <c r="C430" s="525"/>
      <c r="D430" s="525"/>
      <c r="E430" s="526"/>
      <c r="F430" s="526"/>
      <c r="G430" s="526"/>
      <c r="H430" s="527"/>
      <c r="I430" s="526"/>
      <c r="J430" s="527"/>
      <c r="K430" s="526"/>
      <c r="L430" s="526"/>
      <c r="M430" s="526"/>
      <c r="N430" s="527"/>
      <c r="O430" s="528"/>
      <c r="P430" s="529"/>
      <c r="Q430" s="520"/>
      <c r="R430" s="523"/>
      <c r="S430" s="524" t="s">
        <v>133</v>
      </c>
      <c r="T430" s="525"/>
      <c r="U430" s="525"/>
      <c r="V430" s="526"/>
      <c r="W430" s="526"/>
      <c r="X430" s="526"/>
      <c r="Y430" s="527"/>
      <c r="Z430" s="526"/>
      <c r="AA430" s="527"/>
      <c r="AB430" s="526"/>
      <c r="AC430" s="526"/>
      <c r="AD430" s="526"/>
      <c r="AE430" s="527"/>
      <c r="AF430" s="528"/>
      <c r="AG430" s="529"/>
      <c r="AH430" s="520"/>
      <c r="AI430" s="523"/>
      <c r="AJ430" s="524" t="s">
        <v>133</v>
      </c>
      <c r="AK430" s="525"/>
      <c r="AL430" s="525"/>
      <c r="AM430" s="526"/>
      <c r="AN430" s="526"/>
      <c r="AO430" s="526"/>
      <c r="AP430" s="527"/>
      <c r="AQ430" s="526"/>
      <c r="AR430" s="527"/>
      <c r="AS430" s="526"/>
      <c r="AT430" s="526"/>
      <c r="AU430" s="526"/>
      <c r="AV430" s="527"/>
      <c r="AW430" s="528"/>
      <c r="AX430" s="529"/>
      <c r="AY430" s="520"/>
      <c r="AZ430" s="523"/>
      <c r="BA430" s="524" t="s">
        <v>133</v>
      </c>
      <c r="BB430" s="525"/>
      <c r="BC430" s="525"/>
      <c r="BD430" s="526"/>
      <c r="BE430" s="526"/>
      <c r="BF430" s="526"/>
      <c r="BG430" s="527"/>
      <c r="BH430" s="526"/>
      <c r="BI430" s="527"/>
      <c r="BJ430" s="526"/>
      <c r="BK430" s="526"/>
      <c r="BL430" s="526"/>
      <c r="BM430" s="527"/>
      <c r="BN430" s="528"/>
      <c r="BO430" s="529"/>
      <c r="BP430" s="520"/>
      <c r="BQ430" s="523"/>
      <c r="BR430" s="524" t="s">
        <v>133</v>
      </c>
      <c r="BS430" s="525"/>
      <c r="BT430" s="525"/>
      <c r="BU430" s="526"/>
      <c r="BV430" s="526"/>
      <c r="BW430" s="526"/>
      <c r="BX430" s="527"/>
      <c r="BY430" s="526"/>
      <c r="BZ430" s="527"/>
      <c r="CA430" s="526"/>
      <c r="CB430" s="526"/>
      <c r="CC430" s="526"/>
      <c r="CD430" s="527"/>
      <c r="CE430" s="528"/>
      <c r="CF430" s="529"/>
      <c r="CG430" s="520"/>
      <c r="CH430" s="523"/>
      <c r="CI430" s="524" t="s">
        <v>133</v>
      </c>
      <c r="CJ430" s="525"/>
      <c r="CK430" s="525"/>
      <c r="CL430" s="526"/>
      <c r="CM430" s="526"/>
      <c r="CN430" s="526"/>
      <c r="CO430" s="527"/>
      <c r="CP430" s="526"/>
      <c r="CQ430" s="527"/>
      <c r="CR430" s="526"/>
      <c r="CS430" s="526"/>
      <c r="CT430" s="526"/>
      <c r="CU430" s="527"/>
      <c r="CV430" s="528"/>
      <c r="CW430" s="529"/>
      <c r="CX430" s="520"/>
      <c r="CY430" s="523"/>
      <c r="CZ430" s="524" t="s">
        <v>133</v>
      </c>
      <c r="DA430" s="525"/>
      <c r="DB430" s="525"/>
      <c r="DC430" s="526"/>
      <c r="DD430" s="526"/>
      <c r="DE430" s="526"/>
      <c r="DF430" s="527"/>
      <c r="DG430" s="526"/>
      <c r="DH430" s="527"/>
      <c r="DI430" s="526"/>
      <c r="DJ430" s="526"/>
      <c r="DK430" s="526"/>
      <c r="DL430" s="527"/>
      <c r="DM430" s="528"/>
      <c r="DN430" s="529"/>
      <c r="DO430" s="520"/>
      <c r="DP430" s="523"/>
      <c r="DQ430" s="524" t="s">
        <v>133</v>
      </c>
      <c r="DR430" s="525"/>
      <c r="DS430" s="525"/>
      <c r="DT430" s="526"/>
      <c r="DU430" s="526"/>
      <c r="DV430" s="526"/>
      <c r="DW430" s="527"/>
      <c r="DX430" s="526"/>
      <c r="DY430" s="527"/>
      <c r="DZ430" s="526"/>
      <c r="EA430" s="526"/>
      <c r="EB430" s="526"/>
      <c r="EC430" s="527"/>
      <c r="ED430" s="528"/>
      <c r="EE430" s="529"/>
      <c r="EF430" s="520"/>
      <c r="EG430" s="523"/>
      <c r="EH430" s="524" t="s">
        <v>133</v>
      </c>
      <c r="EI430" s="525"/>
      <c r="EJ430" s="525"/>
      <c r="EK430" s="526"/>
      <c r="EL430" s="526"/>
      <c r="EM430" s="526"/>
      <c r="EN430" s="527"/>
      <c r="EO430" s="526"/>
      <c r="EP430" s="527"/>
      <c r="EQ430" s="526"/>
      <c r="ER430" s="526"/>
      <c r="ES430" s="526"/>
      <c r="ET430" s="527"/>
      <c r="EU430" s="528"/>
      <c r="EV430" s="529"/>
      <c r="EW430" s="520"/>
      <c r="EX430" s="523"/>
      <c r="EY430" s="524" t="s">
        <v>133</v>
      </c>
      <c r="EZ430" s="525"/>
      <c r="FA430" s="525"/>
      <c r="FB430" s="526"/>
      <c r="FC430" s="526"/>
      <c r="FD430" s="526"/>
      <c r="FE430" s="527"/>
      <c r="FF430" s="526"/>
      <c r="FG430" s="527"/>
      <c r="FH430" s="526"/>
      <c r="FI430" s="526"/>
      <c r="FJ430" s="526"/>
      <c r="FK430" s="527"/>
      <c r="FL430" s="528"/>
      <c r="FM430" s="529"/>
      <c r="FN430" s="520"/>
      <c r="FO430" s="523"/>
      <c r="FP430" s="524" t="s">
        <v>133</v>
      </c>
      <c r="FQ430" s="525"/>
      <c r="FR430" s="525"/>
      <c r="FS430" s="526"/>
      <c r="FT430" s="526"/>
      <c r="FU430" s="526"/>
      <c r="FV430" s="527"/>
      <c r="FW430" s="526"/>
      <c r="FX430" s="527"/>
      <c r="FY430" s="526"/>
      <c r="FZ430" s="526"/>
      <c r="GA430" s="526"/>
      <c r="GB430" s="527"/>
      <c r="GC430" s="528"/>
      <c r="GD430" s="529"/>
      <c r="GE430" s="520"/>
      <c r="GF430" s="523"/>
      <c r="GG430" s="524" t="s">
        <v>133</v>
      </c>
      <c r="GH430" s="525"/>
      <c r="GI430" s="525"/>
      <c r="GJ430" s="526"/>
      <c r="GK430" s="526"/>
      <c r="GL430" s="526"/>
      <c r="GM430" s="527"/>
      <c r="GN430" s="526"/>
      <c r="GO430" s="527"/>
      <c r="GP430" s="526"/>
      <c r="GQ430" s="526"/>
      <c r="GR430" s="526"/>
      <c r="GS430" s="527"/>
      <c r="GT430" s="528"/>
      <c r="GU430" s="529"/>
      <c r="GV430" s="520"/>
      <c r="GW430" s="523"/>
      <c r="GX430" s="524" t="s">
        <v>133</v>
      </c>
      <c r="GY430" s="525"/>
      <c r="GZ430" s="525"/>
      <c r="HA430" s="526"/>
      <c r="HB430" s="526"/>
      <c r="HC430" s="526"/>
      <c r="HD430" s="527"/>
      <c r="HE430" s="526"/>
      <c r="HF430" s="527"/>
      <c r="HG430" s="526"/>
      <c r="HH430" s="526"/>
      <c r="HI430" s="526"/>
      <c r="HJ430" s="527"/>
      <c r="HK430" s="528"/>
      <c r="HL430" s="529"/>
      <c r="HM430" s="520"/>
      <c r="HN430" s="523"/>
      <c r="HO430" s="524" t="s">
        <v>133</v>
      </c>
      <c r="HP430" s="525"/>
      <c r="HQ430" s="525"/>
      <c r="HR430" s="526"/>
      <c r="HS430" s="526"/>
      <c r="HT430" s="526"/>
      <c r="HU430" s="527"/>
      <c r="HV430" s="526"/>
      <c r="HW430" s="527"/>
      <c r="HX430" s="526"/>
      <c r="HY430" s="526"/>
      <c r="HZ430" s="526"/>
      <c r="IA430" s="527"/>
      <c r="IB430" s="528"/>
      <c r="IC430" s="529"/>
      <c r="ID430" s="520"/>
      <c r="IE430" s="523"/>
      <c r="IF430" s="524" t="s">
        <v>133</v>
      </c>
      <c r="IG430" s="525"/>
      <c r="IH430" s="525"/>
      <c r="II430" s="526"/>
      <c r="IJ430" s="526"/>
      <c r="IK430" s="526"/>
      <c r="IL430" s="527"/>
      <c r="IM430" s="526"/>
      <c r="IN430" s="527"/>
      <c r="IO430" s="526"/>
      <c r="IP430" s="526"/>
      <c r="IQ430" s="526"/>
      <c r="IR430" s="527"/>
      <c r="IS430" s="528"/>
      <c r="IT430" s="529"/>
      <c r="IU430" s="520"/>
      <c r="IV430" s="523"/>
      <c r="IW430" s="524" t="s">
        <v>133</v>
      </c>
      <c r="IX430" s="525"/>
      <c r="IY430" s="525"/>
      <c r="IZ430" s="526"/>
      <c r="JA430" s="526"/>
      <c r="JB430" s="526"/>
      <c r="JC430" s="527"/>
      <c r="JD430" s="526"/>
      <c r="JE430" s="527"/>
      <c r="JF430" s="526"/>
      <c r="JG430" s="526"/>
      <c r="JH430" s="526"/>
      <c r="JI430" s="527"/>
      <c r="JJ430" s="528"/>
      <c r="JK430" s="529"/>
      <c r="JL430" s="520"/>
      <c r="JM430" s="523"/>
      <c r="JN430" s="524" t="s">
        <v>133</v>
      </c>
      <c r="JO430" s="525"/>
      <c r="JP430" s="525"/>
      <c r="JQ430" s="526"/>
      <c r="JR430" s="526"/>
      <c r="JS430" s="526"/>
      <c r="JT430" s="527"/>
      <c r="JU430" s="526"/>
      <c r="JV430" s="527"/>
      <c r="JW430" s="526"/>
      <c r="JX430" s="526"/>
      <c r="JY430" s="526"/>
      <c r="JZ430" s="527"/>
      <c r="KA430" s="528"/>
      <c r="KB430" s="529"/>
      <c r="KC430" s="520"/>
      <c r="KD430" s="523"/>
      <c r="KE430" s="524" t="s">
        <v>133</v>
      </c>
      <c r="KF430" s="525"/>
      <c r="KG430" s="525"/>
      <c r="KH430" s="526"/>
      <c r="KI430" s="526"/>
      <c r="KJ430" s="526"/>
      <c r="KK430" s="527"/>
      <c r="KL430" s="526"/>
      <c r="KM430" s="527"/>
      <c r="KN430" s="526"/>
      <c r="KO430" s="526"/>
      <c r="KP430" s="526"/>
      <c r="KQ430" s="527"/>
      <c r="KR430" s="528"/>
      <c r="KS430" s="529"/>
      <c r="KT430" s="520"/>
      <c r="KU430" s="530"/>
    </row>
    <row r="431" ht="15.75" customHeight="1">
      <c r="A431" s="531"/>
      <c r="B431" s="532" t="s">
        <v>134</v>
      </c>
      <c r="C431" s="533"/>
      <c r="D431" s="533"/>
      <c r="E431" s="534"/>
      <c r="F431" s="534"/>
      <c r="G431" s="534"/>
      <c r="H431" s="535"/>
      <c r="I431" s="534"/>
      <c r="J431" s="535"/>
      <c r="K431" s="534"/>
      <c r="L431" s="534"/>
      <c r="M431" s="534"/>
      <c r="N431" s="535"/>
      <c r="O431" s="536"/>
      <c r="P431" s="537"/>
      <c r="Q431" s="520"/>
      <c r="R431" s="531"/>
      <c r="S431" s="532" t="s">
        <v>134</v>
      </c>
      <c r="T431" s="533"/>
      <c r="U431" s="533"/>
      <c r="V431" s="534"/>
      <c r="W431" s="534"/>
      <c r="X431" s="534"/>
      <c r="Y431" s="535"/>
      <c r="Z431" s="534"/>
      <c r="AA431" s="535"/>
      <c r="AB431" s="534"/>
      <c r="AC431" s="534"/>
      <c r="AD431" s="534"/>
      <c r="AE431" s="535"/>
      <c r="AF431" s="536"/>
      <c r="AG431" s="537"/>
      <c r="AH431" s="520"/>
      <c r="AI431" s="531"/>
      <c r="AJ431" s="532" t="s">
        <v>134</v>
      </c>
      <c r="AK431" s="533"/>
      <c r="AL431" s="533"/>
      <c r="AM431" s="534"/>
      <c r="AN431" s="534"/>
      <c r="AO431" s="534"/>
      <c r="AP431" s="535"/>
      <c r="AQ431" s="534"/>
      <c r="AR431" s="535"/>
      <c r="AS431" s="534"/>
      <c r="AT431" s="534"/>
      <c r="AU431" s="534"/>
      <c r="AV431" s="535"/>
      <c r="AW431" s="536"/>
      <c r="AX431" s="537"/>
      <c r="AY431" s="520"/>
      <c r="AZ431" s="531"/>
      <c r="BA431" s="532" t="s">
        <v>134</v>
      </c>
      <c r="BB431" s="533"/>
      <c r="BC431" s="533"/>
      <c r="BD431" s="534"/>
      <c r="BE431" s="534"/>
      <c r="BF431" s="534"/>
      <c r="BG431" s="535"/>
      <c r="BH431" s="534"/>
      <c r="BI431" s="535"/>
      <c r="BJ431" s="534"/>
      <c r="BK431" s="534"/>
      <c r="BL431" s="534"/>
      <c r="BM431" s="535"/>
      <c r="BN431" s="536"/>
      <c r="BO431" s="537"/>
      <c r="BP431" s="520"/>
      <c r="BQ431" s="531"/>
      <c r="BR431" s="532" t="s">
        <v>134</v>
      </c>
      <c r="BS431" s="533"/>
      <c r="BT431" s="533"/>
      <c r="BU431" s="534"/>
      <c r="BV431" s="534"/>
      <c r="BW431" s="534"/>
      <c r="BX431" s="535"/>
      <c r="BY431" s="534"/>
      <c r="BZ431" s="535"/>
      <c r="CA431" s="534"/>
      <c r="CB431" s="534"/>
      <c r="CC431" s="534"/>
      <c r="CD431" s="535"/>
      <c r="CE431" s="536"/>
      <c r="CF431" s="537"/>
      <c r="CG431" s="520"/>
      <c r="CH431" s="531"/>
      <c r="CI431" s="532" t="s">
        <v>134</v>
      </c>
      <c r="CJ431" s="533"/>
      <c r="CK431" s="533"/>
      <c r="CL431" s="534"/>
      <c r="CM431" s="534"/>
      <c r="CN431" s="534"/>
      <c r="CO431" s="535"/>
      <c r="CP431" s="534"/>
      <c r="CQ431" s="535"/>
      <c r="CR431" s="534"/>
      <c r="CS431" s="534"/>
      <c r="CT431" s="534"/>
      <c r="CU431" s="535"/>
      <c r="CV431" s="536"/>
      <c r="CW431" s="537"/>
      <c r="CX431" s="520"/>
      <c r="CY431" s="531"/>
      <c r="CZ431" s="532" t="s">
        <v>134</v>
      </c>
      <c r="DA431" s="533"/>
      <c r="DB431" s="533"/>
      <c r="DC431" s="534"/>
      <c r="DD431" s="534"/>
      <c r="DE431" s="534"/>
      <c r="DF431" s="535"/>
      <c r="DG431" s="534"/>
      <c r="DH431" s="535"/>
      <c r="DI431" s="534"/>
      <c r="DJ431" s="534"/>
      <c r="DK431" s="534"/>
      <c r="DL431" s="535"/>
      <c r="DM431" s="536"/>
      <c r="DN431" s="537"/>
      <c r="DO431" s="520"/>
      <c r="DP431" s="531"/>
      <c r="DQ431" s="532" t="s">
        <v>134</v>
      </c>
      <c r="DR431" s="533"/>
      <c r="DS431" s="533"/>
      <c r="DT431" s="534"/>
      <c r="DU431" s="534"/>
      <c r="DV431" s="534"/>
      <c r="DW431" s="535"/>
      <c r="DX431" s="534"/>
      <c r="DY431" s="535"/>
      <c r="DZ431" s="534"/>
      <c r="EA431" s="534"/>
      <c r="EB431" s="534"/>
      <c r="EC431" s="535"/>
      <c r="ED431" s="536"/>
      <c r="EE431" s="537"/>
      <c r="EF431" s="520"/>
      <c r="EG431" s="531"/>
      <c r="EH431" s="532" t="s">
        <v>134</v>
      </c>
      <c r="EI431" s="533"/>
      <c r="EJ431" s="533"/>
      <c r="EK431" s="534"/>
      <c r="EL431" s="534"/>
      <c r="EM431" s="534"/>
      <c r="EN431" s="535"/>
      <c r="EO431" s="534"/>
      <c r="EP431" s="535"/>
      <c r="EQ431" s="534"/>
      <c r="ER431" s="534"/>
      <c r="ES431" s="534"/>
      <c r="ET431" s="535"/>
      <c r="EU431" s="536"/>
      <c r="EV431" s="537"/>
      <c r="EW431" s="520"/>
      <c r="EX431" s="531"/>
      <c r="EY431" s="532" t="s">
        <v>134</v>
      </c>
      <c r="EZ431" s="533"/>
      <c r="FA431" s="533"/>
      <c r="FB431" s="534"/>
      <c r="FC431" s="534"/>
      <c r="FD431" s="534"/>
      <c r="FE431" s="535"/>
      <c r="FF431" s="534"/>
      <c r="FG431" s="535"/>
      <c r="FH431" s="534"/>
      <c r="FI431" s="534"/>
      <c r="FJ431" s="534"/>
      <c r="FK431" s="535"/>
      <c r="FL431" s="536"/>
      <c r="FM431" s="537"/>
      <c r="FN431" s="520"/>
      <c r="FO431" s="531"/>
      <c r="FP431" s="532" t="s">
        <v>134</v>
      </c>
      <c r="FQ431" s="533"/>
      <c r="FR431" s="533"/>
      <c r="FS431" s="534"/>
      <c r="FT431" s="534"/>
      <c r="FU431" s="534"/>
      <c r="FV431" s="535"/>
      <c r="FW431" s="534"/>
      <c r="FX431" s="535"/>
      <c r="FY431" s="534"/>
      <c r="FZ431" s="534"/>
      <c r="GA431" s="534"/>
      <c r="GB431" s="535"/>
      <c r="GC431" s="536"/>
      <c r="GD431" s="537"/>
      <c r="GE431" s="520"/>
      <c r="GF431" s="531"/>
      <c r="GG431" s="532" t="s">
        <v>134</v>
      </c>
      <c r="GH431" s="533"/>
      <c r="GI431" s="533"/>
      <c r="GJ431" s="534"/>
      <c r="GK431" s="534"/>
      <c r="GL431" s="534"/>
      <c r="GM431" s="535"/>
      <c r="GN431" s="534"/>
      <c r="GO431" s="535"/>
      <c r="GP431" s="534"/>
      <c r="GQ431" s="534"/>
      <c r="GR431" s="534"/>
      <c r="GS431" s="535"/>
      <c r="GT431" s="536"/>
      <c r="GU431" s="537"/>
      <c r="GV431" s="520"/>
      <c r="GW431" s="531"/>
      <c r="GX431" s="532" t="s">
        <v>134</v>
      </c>
      <c r="GY431" s="533"/>
      <c r="GZ431" s="533"/>
      <c r="HA431" s="534"/>
      <c r="HB431" s="534"/>
      <c r="HC431" s="534"/>
      <c r="HD431" s="535"/>
      <c r="HE431" s="534"/>
      <c r="HF431" s="535"/>
      <c r="HG431" s="534"/>
      <c r="HH431" s="534"/>
      <c r="HI431" s="534"/>
      <c r="HJ431" s="535"/>
      <c r="HK431" s="536"/>
      <c r="HL431" s="537"/>
      <c r="HM431" s="520"/>
      <c r="HN431" s="531"/>
      <c r="HO431" s="532" t="s">
        <v>134</v>
      </c>
      <c r="HP431" s="533"/>
      <c r="HQ431" s="533"/>
      <c r="HR431" s="534"/>
      <c r="HS431" s="534"/>
      <c r="HT431" s="534"/>
      <c r="HU431" s="535"/>
      <c r="HV431" s="534"/>
      <c r="HW431" s="535"/>
      <c r="HX431" s="534"/>
      <c r="HY431" s="534"/>
      <c r="HZ431" s="534"/>
      <c r="IA431" s="535"/>
      <c r="IB431" s="536"/>
      <c r="IC431" s="537"/>
      <c r="ID431" s="520"/>
      <c r="IE431" s="531"/>
      <c r="IF431" s="532" t="s">
        <v>134</v>
      </c>
      <c r="IG431" s="533"/>
      <c r="IH431" s="533"/>
      <c r="II431" s="534"/>
      <c r="IJ431" s="534"/>
      <c r="IK431" s="534"/>
      <c r="IL431" s="535"/>
      <c r="IM431" s="534"/>
      <c r="IN431" s="535"/>
      <c r="IO431" s="534"/>
      <c r="IP431" s="534"/>
      <c r="IQ431" s="534"/>
      <c r="IR431" s="535"/>
      <c r="IS431" s="536"/>
      <c r="IT431" s="537"/>
      <c r="IU431" s="520"/>
      <c r="IV431" s="531"/>
      <c r="IW431" s="532" t="s">
        <v>134</v>
      </c>
      <c r="IX431" s="533"/>
      <c r="IY431" s="533"/>
      <c r="IZ431" s="534"/>
      <c r="JA431" s="534"/>
      <c r="JB431" s="534"/>
      <c r="JC431" s="535"/>
      <c r="JD431" s="534"/>
      <c r="JE431" s="535"/>
      <c r="JF431" s="534"/>
      <c r="JG431" s="534"/>
      <c r="JH431" s="534"/>
      <c r="JI431" s="535"/>
      <c r="JJ431" s="536"/>
      <c r="JK431" s="537"/>
      <c r="JL431" s="520"/>
      <c r="JM431" s="531"/>
      <c r="JN431" s="532" t="s">
        <v>134</v>
      </c>
      <c r="JO431" s="533"/>
      <c r="JP431" s="533"/>
      <c r="JQ431" s="534"/>
      <c r="JR431" s="534"/>
      <c r="JS431" s="534"/>
      <c r="JT431" s="535"/>
      <c r="JU431" s="534"/>
      <c r="JV431" s="535"/>
      <c r="JW431" s="534"/>
      <c r="JX431" s="534"/>
      <c r="JY431" s="534"/>
      <c r="JZ431" s="535"/>
      <c r="KA431" s="536"/>
      <c r="KB431" s="537"/>
      <c r="KC431" s="520"/>
      <c r="KD431" s="531"/>
      <c r="KE431" s="532" t="s">
        <v>134</v>
      </c>
      <c r="KF431" s="533"/>
      <c r="KG431" s="533"/>
      <c r="KH431" s="534"/>
      <c r="KI431" s="534"/>
      <c r="KJ431" s="534"/>
      <c r="KK431" s="535"/>
      <c r="KL431" s="534"/>
      <c r="KM431" s="535"/>
      <c r="KN431" s="534"/>
      <c r="KO431" s="534"/>
      <c r="KP431" s="534"/>
      <c r="KQ431" s="535"/>
      <c r="KR431" s="536"/>
      <c r="KS431" s="537"/>
      <c r="KT431" s="520"/>
      <c r="KU431" s="538"/>
    </row>
    <row r="432" ht="15.75" customHeight="1">
      <c r="A432" s="511">
        <v>1.0</v>
      </c>
      <c r="B432" s="512" t="s">
        <v>135</v>
      </c>
      <c r="C432" s="513" t="s">
        <v>121</v>
      </c>
      <c r="D432" s="513" t="s">
        <v>123</v>
      </c>
      <c r="E432" s="514" t="str">
        <f>ADHB!E432</f>
        <v/>
      </c>
      <c r="F432" s="514"/>
      <c r="G432" s="514">
        <f t="shared" ref="G432:G441" si="3097">IFERROR(E432*F432/1000000,0)</f>
        <v>0</v>
      </c>
      <c r="H432" s="515"/>
      <c r="I432" s="514">
        <f t="shared" ref="I432:I441" si="3098">IFERROR(+G432*H432,"")</f>
        <v>0</v>
      </c>
      <c r="J432" s="516"/>
      <c r="K432" s="517"/>
      <c r="L432" s="517"/>
      <c r="M432" s="514">
        <f t="shared" ref="M432:M441" si="3099">IFERROR(+(IF(G432="","0",G432))+(IF(I432="","0",I432))+(IF(L432="","0",L432)),"")</f>
        <v>0</v>
      </c>
      <c r="N432" s="515">
        <v>0.294289866351475</v>
      </c>
      <c r="O432" s="518">
        <f t="shared" ref="O432:O441" si="3100">IFERROR(+N432*(M432-L432),"")</f>
        <v>0</v>
      </c>
      <c r="P432" s="519">
        <f t="shared" ref="P432:P441" si="3101">IFERROR(+(IF(M432="","0",M432))-(IF(O432="","0",O432)),"")</f>
        <v>0</v>
      </c>
      <c r="Q432" s="520"/>
      <c r="R432" s="511">
        <v>1.0</v>
      </c>
      <c r="S432" s="512" t="s">
        <v>135</v>
      </c>
      <c r="T432" s="513" t="s">
        <v>121</v>
      </c>
      <c r="U432" s="513" t="s">
        <v>123</v>
      </c>
      <c r="V432" s="514" t="str">
        <f>ADHB!V432</f>
        <v/>
      </c>
      <c r="W432" s="514"/>
      <c r="X432" s="514">
        <f t="shared" ref="X432:X441" si="3102">IFERROR(V432*W432/1000000,0)</f>
        <v>0</v>
      </c>
      <c r="Y432" s="515"/>
      <c r="Z432" s="514">
        <f t="shared" ref="Z432:Z441" si="3103">IFERROR(+X432*Y432,"")</f>
        <v>0</v>
      </c>
      <c r="AA432" s="516"/>
      <c r="AB432" s="517"/>
      <c r="AC432" s="517"/>
      <c r="AD432" s="514">
        <f t="shared" ref="AD432:AD441" si="3104">IFERROR(+(IF(X432="","0",X432))+(IF(Z432="","0",Z432))+(IF(AC432="","0",AC432)),"")</f>
        <v>0</v>
      </c>
      <c r="AE432" s="515">
        <v>0.294289866351475</v>
      </c>
      <c r="AF432" s="518">
        <f t="shared" ref="AF432:AF441" si="3105">IFERROR(+AE432*(AD432-AC432),"")</f>
        <v>0</v>
      </c>
      <c r="AG432" s="519">
        <f t="shared" ref="AG432:AG441" si="3106">IFERROR(+(IF(AD432="","0",AD432))-(IF(AF432="","0",AF432)),"")</f>
        <v>0</v>
      </c>
      <c r="AH432" s="520"/>
      <c r="AI432" s="511">
        <v>1.0</v>
      </c>
      <c r="AJ432" s="512" t="s">
        <v>135</v>
      </c>
      <c r="AK432" s="513" t="s">
        <v>121</v>
      </c>
      <c r="AL432" s="513" t="s">
        <v>123</v>
      </c>
      <c r="AM432" s="514" t="str">
        <f>ADHB!AM432</f>
        <v/>
      </c>
      <c r="AN432" s="514"/>
      <c r="AO432" s="514">
        <f t="shared" ref="AO432:AO441" si="3107">IFERROR(AM432*AN432/1000000,0)</f>
        <v>0</v>
      </c>
      <c r="AP432" s="515"/>
      <c r="AQ432" s="514">
        <f t="shared" ref="AQ432:AQ441" si="3108">IFERROR(+AO432*AP432,"")</f>
        <v>0</v>
      </c>
      <c r="AR432" s="516"/>
      <c r="AS432" s="517"/>
      <c r="AT432" s="517"/>
      <c r="AU432" s="514">
        <f t="shared" ref="AU432:AU441" si="3109">IFERROR(+(IF(AO432="","0",AO432))+(IF(AQ432="","0",AQ432))+(IF(AT432="","0",AT432)),"")</f>
        <v>0</v>
      </c>
      <c r="AV432" s="515">
        <v>0.294289866351475</v>
      </c>
      <c r="AW432" s="518">
        <f t="shared" ref="AW432:AW441" si="3110">IFERROR(+AV432*(AU432-AT432),"")</f>
        <v>0</v>
      </c>
      <c r="AX432" s="519">
        <f t="shared" ref="AX432:AX441" si="3111">IFERROR(+(IF(AU432="","0",AU432))-(IF(AW432="","0",AW432)),"")</f>
        <v>0</v>
      </c>
      <c r="AY432" s="520"/>
      <c r="AZ432" s="511">
        <v>1.0</v>
      </c>
      <c r="BA432" s="512" t="s">
        <v>135</v>
      </c>
      <c r="BB432" s="513" t="s">
        <v>121</v>
      </c>
      <c r="BC432" s="513" t="s">
        <v>123</v>
      </c>
      <c r="BD432" s="514" t="str">
        <f>ADHB!BD432</f>
        <v/>
      </c>
      <c r="BE432" s="514"/>
      <c r="BF432" s="514">
        <f t="shared" ref="BF432:BF441" si="3112">IFERROR(BD432*BE432/1000000,0)</f>
        <v>0</v>
      </c>
      <c r="BG432" s="515"/>
      <c r="BH432" s="514">
        <f t="shared" ref="BH432:BH441" si="3113">IFERROR(+BF432*BG432,"")</f>
        <v>0</v>
      </c>
      <c r="BI432" s="516"/>
      <c r="BJ432" s="517"/>
      <c r="BK432" s="517"/>
      <c r="BL432" s="514">
        <f t="shared" ref="BL432:BL441" si="3114">IFERROR(+(IF(BF432="","0",BF432))+(IF(BH432="","0",BH432))+(IF(BK432="","0",BK432)),"")</f>
        <v>0</v>
      </c>
      <c r="BM432" s="515">
        <v>0.294289866351475</v>
      </c>
      <c r="BN432" s="518">
        <f t="shared" ref="BN432:BN441" si="3115">IFERROR(+BM432*(BL432-BK432),"")</f>
        <v>0</v>
      </c>
      <c r="BO432" s="519">
        <f t="shared" ref="BO432:BO441" si="3116">IFERROR(+(IF(BL432="","0",BL432))-(IF(BN432="","0",BN432)),"")</f>
        <v>0</v>
      </c>
      <c r="BP432" s="520"/>
      <c r="BQ432" s="511">
        <v>1.0</v>
      </c>
      <c r="BR432" s="512" t="s">
        <v>135</v>
      </c>
      <c r="BS432" s="513" t="s">
        <v>121</v>
      </c>
      <c r="BT432" s="513" t="s">
        <v>123</v>
      </c>
      <c r="BU432" s="514" t="str">
        <f>ADHB!BU432</f>
        <v/>
      </c>
      <c r="BV432" s="514"/>
      <c r="BW432" s="514">
        <f t="shared" ref="BW432:BW441" si="3117">IFERROR(BU432*BV432/1000000,0)</f>
        <v>0</v>
      </c>
      <c r="BX432" s="515"/>
      <c r="BY432" s="514">
        <f t="shared" ref="BY432:BY441" si="3118">IFERROR(+BW432*BX432,"")</f>
        <v>0</v>
      </c>
      <c r="BZ432" s="516"/>
      <c r="CA432" s="517"/>
      <c r="CB432" s="517"/>
      <c r="CC432" s="514">
        <f t="shared" ref="CC432:CC441" si="3119">IFERROR(+(IF(BW432="","0",BW432))+(IF(BY432="","0",BY432))+(IF(CB432="","0",CB432)),"")</f>
        <v>0</v>
      </c>
      <c r="CD432" s="515">
        <v>0.294289866351475</v>
      </c>
      <c r="CE432" s="518">
        <f t="shared" ref="CE432:CE441" si="3120">IFERROR(+CD432*(CC432-CB432),"")</f>
        <v>0</v>
      </c>
      <c r="CF432" s="519">
        <f t="shared" ref="CF432:CF441" si="3121">IFERROR(+(IF(CC432="","0",CC432))-(IF(CE432="","0",CE432)),"")</f>
        <v>0</v>
      </c>
      <c r="CG432" s="520"/>
      <c r="CH432" s="511">
        <v>1.0</v>
      </c>
      <c r="CI432" s="512" t="s">
        <v>135</v>
      </c>
      <c r="CJ432" s="513" t="s">
        <v>121</v>
      </c>
      <c r="CK432" s="513" t="s">
        <v>123</v>
      </c>
      <c r="CL432" s="514" t="str">
        <f>ADHB!CL432</f>
        <v/>
      </c>
      <c r="CM432" s="514"/>
      <c r="CN432" s="514">
        <f t="shared" ref="CN432:CN441" si="3122">IFERROR(CL432*CM432/1000000,0)</f>
        <v>0</v>
      </c>
      <c r="CO432" s="515"/>
      <c r="CP432" s="514">
        <f t="shared" ref="CP432:CP441" si="3123">IFERROR(+CN432*CO432,"")</f>
        <v>0</v>
      </c>
      <c r="CQ432" s="516"/>
      <c r="CR432" s="517"/>
      <c r="CS432" s="517"/>
      <c r="CT432" s="514">
        <f t="shared" ref="CT432:CT441" si="3124">IFERROR(+(IF(CN432="","0",CN432))+(IF(CP432="","0",CP432))+(IF(CS432="","0",CS432)),"")</f>
        <v>0</v>
      </c>
      <c r="CU432" s="515">
        <v>0.294289866351475</v>
      </c>
      <c r="CV432" s="518">
        <f t="shared" ref="CV432:CV441" si="3125">IFERROR(+CU432*(CT432-CS432),"")</f>
        <v>0</v>
      </c>
      <c r="CW432" s="519">
        <f t="shared" ref="CW432:CW441" si="3126">IFERROR(+(IF(CT432="","0",CT432))-(IF(CV432="","0",CV432)),"")</f>
        <v>0</v>
      </c>
      <c r="CX432" s="520"/>
      <c r="CY432" s="511">
        <v>1.0</v>
      </c>
      <c r="CZ432" s="512" t="s">
        <v>135</v>
      </c>
      <c r="DA432" s="513" t="s">
        <v>121</v>
      </c>
      <c r="DB432" s="513" t="s">
        <v>123</v>
      </c>
      <c r="DC432" s="514" t="str">
        <f>ADHB!DC432</f>
        <v/>
      </c>
      <c r="DD432" s="514"/>
      <c r="DE432" s="514">
        <f t="shared" ref="DE432:DE441" si="3127">IFERROR(DC432*DD432/1000000,0)</f>
        <v>0</v>
      </c>
      <c r="DF432" s="515"/>
      <c r="DG432" s="514">
        <f t="shared" ref="DG432:DG441" si="3128">IFERROR(+DE432*DF432,"")</f>
        <v>0</v>
      </c>
      <c r="DH432" s="516"/>
      <c r="DI432" s="517"/>
      <c r="DJ432" s="517"/>
      <c r="DK432" s="514">
        <f t="shared" ref="DK432:DK441" si="3129">IFERROR(+(IF(DE432="","0",DE432))+(IF(DG432="","0",DG432))+(IF(DJ432="","0",DJ432)),"")</f>
        <v>0</v>
      </c>
      <c r="DL432" s="515">
        <v>0.294289866351475</v>
      </c>
      <c r="DM432" s="518">
        <f t="shared" ref="DM432:DM441" si="3130">IFERROR(+DL432*(DK432-DJ432),"")</f>
        <v>0</v>
      </c>
      <c r="DN432" s="519">
        <f t="shared" ref="DN432:DN441" si="3131">IFERROR(+(IF(DK432="","0",DK432))-(IF(DM432="","0",DM432)),"")</f>
        <v>0</v>
      </c>
      <c r="DO432" s="520"/>
      <c r="DP432" s="511">
        <v>1.0</v>
      </c>
      <c r="DQ432" s="512" t="s">
        <v>135</v>
      </c>
      <c r="DR432" s="513" t="s">
        <v>121</v>
      </c>
      <c r="DS432" s="513" t="s">
        <v>123</v>
      </c>
      <c r="DT432" s="514" t="str">
        <f>ADHB!DT432</f>
        <v/>
      </c>
      <c r="DU432" s="514"/>
      <c r="DV432" s="514">
        <f t="shared" ref="DV432:DV441" si="3132">IFERROR(DT432*DU432/1000000,0)</f>
        <v>0</v>
      </c>
      <c r="DW432" s="515"/>
      <c r="DX432" s="514">
        <f t="shared" ref="DX432:DX441" si="3133">IFERROR(+DV432*DW432,"")</f>
        <v>0</v>
      </c>
      <c r="DY432" s="516"/>
      <c r="DZ432" s="517"/>
      <c r="EA432" s="517"/>
      <c r="EB432" s="514">
        <f t="shared" ref="EB432:EB441" si="3134">IFERROR(+(IF(DV432="","0",DV432))+(IF(DX432="","0",DX432))+(IF(EA432="","0",EA432)),"")</f>
        <v>0</v>
      </c>
      <c r="EC432" s="515">
        <v>0.294289866351475</v>
      </c>
      <c r="ED432" s="518">
        <f t="shared" ref="ED432:ED441" si="3135">IFERROR(+EC432*(EB432-EA432),"")</f>
        <v>0</v>
      </c>
      <c r="EE432" s="519">
        <f t="shared" ref="EE432:EE441" si="3136">IFERROR(+(IF(EB432="","0",EB432))-(IF(ED432="","0",ED432)),"")</f>
        <v>0</v>
      </c>
      <c r="EF432" s="520"/>
      <c r="EG432" s="511">
        <v>1.0</v>
      </c>
      <c r="EH432" s="512" t="s">
        <v>135</v>
      </c>
      <c r="EI432" s="513" t="s">
        <v>121</v>
      </c>
      <c r="EJ432" s="513" t="s">
        <v>123</v>
      </c>
      <c r="EK432" s="514" t="str">
        <f>ADHB!EK432</f>
        <v/>
      </c>
      <c r="EL432" s="514"/>
      <c r="EM432" s="514">
        <f t="shared" ref="EM432:EM441" si="3137">IFERROR(EK432*EL432/1000000,0)</f>
        <v>0</v>
      </c>
      <c r="EN432" s="515"/>
      <c r="EO432" s="514">
        <f t="shared" ref="EO432:EO441" si="3138">IFERROR(+EM432*EN432,"")</f>
        <v>0</v>
      </c>
      <c r="EP432" s="516"/>
      <c r="EQ432" s="517"/>
      <c r="ER432" s="517"/>
      <c r="ES432" s="514">
        <f t="shared" ref="ES432:ES441" si="3139">IFERROR(+(IF(EM432="","0",EM432))+(IF(EO432="","0",EO432))+(IF(ER432="","0",ER432)),"")</f>
        <v>0</v>
      </c>
      <c r="ET432" s="515">
        <v>0.294289866351475</v>
      </c>
      <c r="EU432" s="518">
        <f t="shared" ref="EU432:EU441" si="3140">IFERROR(+ET432*(ES432-ER432),"")</f>
        <v>0</v>
      </c>
      <c r="EV432" s="519">
        <f t="shared" ref="EV432:EV441" si="3141">IFERROR(+(IF(ES432="","0",ES432))-(IF(EU432="","0",EU432)),"")</f>
        <v>0</v>
      </c>
      <c r="EW432" s="520"/>
      <c r="EX432" s="511">
        <v>1.0</v>
      </c>
      <c r="EY432" s="512" t="s">
        <v>135</v>
      </c>
      <c r="EZ432" s="513" t="s">
        <v>121</v>
      </c>
      <c r="FA432" s="513" t="s">
        <v>123</v>
      </c>
      <c r="FB432" s="514" t="str">
        <f>ADHB!FB432</f>
        <v/>
      </c>
      <c r="FC432" s="514"/>
      <c r="FD432" s="514">
        <f t="shared" ref="FD432:FD441" si="3142">IFERROR(FB432*FC432/1000000,0)</f>
        <v>0</v>
      </c>
      <c r="FE432" s="515"/>
      <c r="FF432" s="514">
        <f t="shared" ref="FF432:FF441" si="3143">IFERROR(+FD432*FE432,"")</f>
        <v>0</v>
      </c>
      <c r="FG432" s="516"/>
      <c r="FH432" s="517"/>
      <c r="FI432" s="517"/>
      <c r="FJ432" s="514">
        <f t="shared" ref="FJ432:FJ441" si="3144">IFERROR(+(IF(FD432="","0",FD432))+(IF(FF432="","0",FF432))+(IF(FI432="","0",FI432)),"")</f>
        <v>0</v>
      </c>
      <c r="FK432" s="515">
        <v>0.294289866351475</v>
      </c>
      <c r="FL432" s="518">
        <f t="shared" ref="FL432:FL441" si="3145">IFERROR(+FK432*(FJ432-FI432),"")</f>
        <v>0</v>
      </c>
      <c r="FM432" s="519">
        <f t="shared" ref="FM432:FM441" si="3146">IFERROR(+(IF(FJ432="","0",FJ432))-(IF(FL432="","0",FL432)),"")</f>
        <v>0</v>
      </c>
      <c r="FN432" s="520"/>
      <c r="FO432" s="511">
        <v>1.0</v>
      </c>
      <c r="FP432" s="512" t="s">
        <v>135</v>
      </c>
      <c r="FQ432" s="513" t="s">
        <v>121</v>
      </c>
      <c r="FR432" s="513" t="s">
        <v>123</v>
      </c>
      <c r="FS432" s="514" t="str">
        <f>ADHB!FS432</f>
        <v/>
      </c>
      <c r="FT432" s="514"/>
      <c r="FU432" s="514">
        <f t="shared" ref="FU432:FU441" si="3147">IFERROR(FS432*FT432/1000000,0)</f>
        <v>0</v>
      </c>
      <c r="FV432" s="515"/>
      <c r="FW432" s="514">
        <f t="shared" ref="FW432:FW441" si="3148">IFERROR(+FU432*FV432,"")</f>
        <v>0</v>
      </c>
      <c r="FX432" s="516"/>
      <c r="FY432" s="517"/>
      <c r="FZ432" s="517"/>
      <c r="GA432" s="514">
        <f t="shared" ref="GA432:GA441" si="3149">IFERROR(+(IF(FU432="","0",FU432))+(IF(FW432="","0",FW432))+(IF(FZ432="","0",FZ432)),"")</f>
        <v>0</v>
      </c>
      <c r="GB432" s="515">
        <v>0.294289866351475</v>
      </c>
      <c r="GC432" s="518">
        <f t="shared" ref="GC432:GC441" si="3150">IFERROR(+GB432*(GA432-FZ432),"")</f>
        <v>0</v>
      </c>
      <c r="GD432" s="519">
        <f t="shared" ref="GD432:GD441" si="3151">IFERROR(+(IF(GA432="","0",GA432))-(IF(GC432="","0",GC432)),"")</f>
        <v>0</v>
      </c>
      <c r="GE432" s="520"/>
      <c r="GF432" s="511">
        <v>1.0</v>
      </c>
      <c r="GG432" s="512" t="s">
        <v>135</v>
      </c>
      <c r="GH432" s="513" t="s">
        <v>121</v>
      </c>
      <c r="GI432" s="513" t="s">
        <v>123</v>
      </c>
      <c r="GJ432" s="514" t="str">
        <f>ADHB!GJ432</f>
        <v/>
      </c>
      <c r="GK432" s="514"/>
      <c r="GL432" s="514">
        <f t="shared" ref="GL432:GL441" si="3152">IFERROR(GJ432*GK432/1000000,0)</f>
        <v>0</v>
      </c>
      <c r="GM432" s="515"/>
      <c r="GN432" s="514">
        <f t="shared" ref="GN432:GN441" si="3153">IFERROR(+GL432*GM432,"")</f>
        <v>0</v>
      </c>
      <c r="GO432" s="516"/>
      <c r="GP432" s="517"/>
      <c r="GQ432" s="517"/>
      <c r="GR432" s="514">
        <f t="shared" ref="GR432:GR441" si="3154">IFERROR(+(IF(GL432="","0",GL432))+(IF(GN432="","0",GN432))+(IF(GQ432="","0",GQ432)),"")</f>
        <v>0</v>
      </c>
      <c r="GS432" s="515">
        <v>0.294289866351475</v>
      </c>
      <c r="GT432" s="518">
        <f t="shared" ref="GT432:GT441" si="3155">IFERROR(+GS432*(GR432-GQ432),"")</f>
        <v>0</v>
      </c>
      <c r="GU432" s="519">
        <f t="shared" ref="GU432:GU441" si="3156">IFERROR(+(IF(GR432="","0",GR432))-(IF(GT432="","0",GT432)),"")</f>
        <v>0</v>
      </c>
      <c r="GV432" s="520"/>
      <c r="GW432" s="511">
        <v>1.0</v>
      </c>
      <c r="GX432" s="512" t="s">
        <v>135</v>
      </c>
      <c r="GY432" s="513" t="s">
        <v>121</v>
      </c>
      <c r="GZ432" s="513" t="s">
        <v>123</v>
      </c>
      <c r="HA432" s="514" t="str">
        <f>ADHB!HA432</f>
        <v/>
      </c>
      <c r="HB432" s="514"/>
      <c r="HC432" s="514">
        <f t="shared" ref="HC432:HC441" si="3157">IFERROR(HA432*HB432/1000000,0)</f>
        <v>0</v>
      </c>
      <c r="HD432" s="515"/>
      <c r="HE432" s="514">
        <f t="shared" ref="HE432:HE441" si="3158">IFERROR(+HC432*HD432,"")</f>
        <v>0</v>
      </c>
      <c r="HF432" s="516"/>
      <c r="HG432" s="517"/>
      <c r="HH432" s="517"/>
      <c r="HI432" s="514">
        <f t="shared" ref="HI432:HI441" si="3159">IFERROR(+(IF(HC432="","0",HC432))+(IF(HE432="","0",HE432))+(IF(HH432="","0",HH432)),"")</f>
        <v>0</v>
      </c>
      <c r="HJ432" s="515">
        <v>0.294289866351475</v>
      </c>
      <c r="HK432" s="518">
        <f t="shared" ref="HK432:HK441" si="3160">IFERROR(+HJ432*(HI432-HH432),"")</f>
        <v>0</v>
      </c>
      <c r="HL432" s="519">
        <f t="shared" ref="HL432:HL441" si="3161">IFERROR(+(IF(HI432="","0",HI432))-(IF(HK432="","0",HK432)),"")</f>
        <v>0</v>
      </c>
      <c r="HM432" s="520"/>
      <c r="HN432" s="511">
        <v>1.0</v>
      </c>
      <c r="HO432" s="512" t="s">
        <v>135</v>
      </c>
      <c r="HP432" s="513" t="s">
        <v>121</v>
      </c>
      <c r="HQ432" s="513" t="s">
        <v>123</v>
      </c>
      <c r="HR432" s="514" t="str">
        <f>ADHB!HR432</f>
        <v/>
      </c>
      <c r="HS432" s="514"/>
      <c r="HT432" s="514">
        <f t="shared" ref="HT432:HT441" si="3162">IFERROR(HR432*HS432/1000000,0)</f>
        <v>0</v>
      </c>
      <c r="HU432" s="515"/>
      <c r="HV432" s="514">
        <f t="shared" ref="HV432:HV441" si="3163">IFERROR(+HT432*HU432,"")</f>
        <v>0</v>
      </c>
      <c r="HW432" s="516"/>
      <c r="HX432" s="517"/>
      <c r="HY432" s="517"/>
      <c r="HZ432" s="514">
        <f t="shared" ref="HZ432:HZ441" si="3164">IFERROR(+(IF(HT432="","0",HT432))+(IF(HV432="","0",HV432))+(IF(HY432="","0",HY432)),"")</f>
        <v>0</v>
      </c>
      <c r="IA432" s="515">
        <v>0.294289866351475</v>
      </c>
      <c r="IB432" s="518">
        <f t="shared" ref="IB432:IB441" si="3165">IFERROR(+IA432*(HZ432-HY432),"")</f>
        <v>0</v>
      </c>
      <c r="IC432" s="519">
        <f t="shared" ref="IC432:IC441" si="3166">IFERROR(+(IF(HZ432="","0",HZ432))-(IF(IB432="","0",IB432)),"")</f>
        <v>0</v>
      </c>
      <c r="ID432" s="520"/>
      <c r="IE432" s="511">
        <v>1.0</v>
      </c>
      <c r="IF432" s="512" t="s">
        <v>135</v>
      </c>
      <c r="IG432" s="513" t="s">
        <v>121</v>
      </c>
      <c r="IH432" s="513" t="s">
        <v>123</v>
      </c>
      <c r="II432" s="514" t="str">
        <f>ADHB!II432</f>
        <v/>
      </c>
      <c r="IJ432" s="514"/>
      <c r="IK432" s="514">
        <f t="shared" ref="IK432:IK441" si="3167">IFERROR(II432*IJ432/1000000,0)</f>
        <v>0</v>
      </c>
      <c r="IL432" s="515"/>
      <c r="IM432" s="514">
        <f t="shared" ref="IM432:IM441" si="3168">IFERROR(+IK432*IL432,"")</f>
        <v>0</v>
      </c>
      <c r="IN432" s="516"/>
      <c r="IO432" s="517"/>
      <c r="IP432" s="517"/>
      <c r="IQ432" s="514">
        <f t="shared" ref="IQ432:IQ441" si="3169">IFERROR(+(IF(IK432="","0",IK432))+(IF(IM432="","0",IM432))+(IF(IP432="","0",IP432)),"")</f>
        <v>0</v>
      </c>
      <c r="IR432" s="515">
        <v>0.294289866351475</v>
      </c>
      <c r="IS432" s="518">
        <f t="shared" ref="IS432:IS441" si="3170">IFERROR(+IR432*(IQ432-IP432),"")</f>
        <v>0</v>
      </c>
      <c r="IT432" s="519">
        <f t="shared" ref="IT432:IT441" si="3171">IFERROR(+(IF(IQ432="","0",IQ432))-(IF(IS432="","0",IS432)),"")</f>
        <v>0</v>
      </c>
      <c r="IU432" s="520"/>
      <c r="IV432" s="511">
        <v>1.0</v>
      </c>
      <c r="IW432" s="512" t="s">
        <v>135</v>
      </c>
      <c r="IX432" s="513" t="s">
        <v>121</v>
      </c>
      <c r="IY432" s="513" t="s">
        <v>123</v>
      </c>
      <c r="IZ432" s="514" t="str">
        <f>ADHB!IZ432</f>
        <v/>
      </c>
      <c r="JA432" s="514"/>
      <c r="JB432" s="514">
        <f t="shared" ref="JB432:JB441" si="3172">IFERROR(IZ432*JA432/1000000,0)</f>
        <v>0</v>
      </c>
      <c r="JC432" s="515"/>
      <c r="JD432" s="514">
        <f t="shared" ref="JD432:JD441" si="3173">IFERROR(+JB432*JC432,"")</f>
        <v>0</v>
      </c>
      <c r="JE432" s="516"/>
      <c r="JF432" s="517"/>
      <c r="JG432" s="517"/>
      <c r="JH432" s="514">
        <f t="shared" ref="JH432:JH441" si="3174">IFERROR(+(IF(JB432="","0",JB432))+(IF(JD432="","0",JD432))+(IF(JG432="","0",JG432)),"")</f>
        <v>0</v>
      </c>
      <c r="JI432" s="515">
        <v>0.294289866351475</v>
      </c>
      <c r="JJ432" s="518">
        <f t="shared" ref="JJ432:JJ441" si="3175">IFERROR(+JI432*(JH432-JG432),"")</f>
        <v>0</v>
      </c>
      <c r="JK432" s="519">
        <f t="shared" ref="JK432:JK441" si="3176">IFERROR(+(IF(JH432="","0",JH432))-(IF(JJ432="","0",JJ432)),"")</f>
        <v>0</v>
      </c>
      <c r="JL432" s="520"/>
      <c r="JM432" s="511">
        <v>1.0</v>
      </c>
      <c r="JN432" s="512" t="s">
        <v>135</v>
      </c>
      <c r="JO432" s="513" t="s">
        <v>121</v>
      </c>
      <c r="JP432" s="513" t="s">
        <v>123</v>
      </c>
      <c r="JQ432" s="514" t="str">
        <f>ADHB!KY432</f>
        <v/>
      </c>
      <c r="JR432" s="514"/>
      <c r="JS432" s="514">
        <f t="shared" ref="JS432:JS441" si="3177">IFERROR(JQ432*JR432/1000000,0)</f>
        <v>0</v>
      </c>
      <c r="JT432" s="515"/>
      <c r="JU432" s="514">
        <f t="shared" ref="JU432:JU441" si="3178">IFERROR(+JS432*JT432,"")</f>
        <v>0</v>
      </c>
      <c r="JV432" s="516"/>
      <c r="JW432" s="517"/>
      <c r="JX432" s="517"/>
      <c r="JY432" s="514">
        <f t="shared" ref="JY432:JY441" si="3179">IFERROR(+(IF(JS432="","0",JS432))+(IF(JU432="","0",JU432))+(IF(JX432="","0",JX432)),"")</f>
        <v>0</v>
      </c>
      <c r="JZ432" s="515">
        <v>0.294289866351475</v>
      </c>
      <c r="KA432" s="518">
        <f t="shared" ref="KA432:KA441" si="3180">IFERROR(+JZ432*(JY432-JX432),"")</f>
        <v>0</v>
      </c>
      <c r="KB432" s="519">
        <f t="shared" ref="KB432:KB441" si="3181">IFERROR(+(IF(JY432="","0",JY432))-(IF(KA432="","0",KA432)),"")</f>
        <v>0</v>
      </c>
      <c r="KC432" s="520"/>
      <c r="KD432" s="511">
        <v>1.0</v>
      </c>
      <c r="KE432" s="512" t="s">
        <v>135</v>
      </c>
      <c r="KF432" s="513" t="s">
        <v>121</v>
      </c>
      <c r="KG432" s="513" t="s">
        <v>123</v>
      </c>
      <c r="KH432" s="514" t="str">
        <f>ADHB!LP432</f>
        <v/>
      </c>
      <c r="KI432" s="514"/>
      <c r="KJ432" s="514">
        <f t="shared" ref="KJ432:KJ441" si="3182">IFERROR(KH432*KI432/1000000,0)</f>
        <v>0</v>
      </c>
      <c r="KK432" s="515"/>
      <c r="KL432" s="514">
        <f t="shared" ref="KL432:KL441" si="3183">IFERROR(+KJ432*KK432,"")</f>
        <v>0</v>
      </c>
      <c r="KM432" s="516"/>
      <c r="KN432" s="517"/>
      <c r="KO432" s="517"/>
      <c r="KP432" s="514">
        <f t="shared" ref="KP432:KP441" si="3184">IFERROR(+(IF(KJ432="","0",KJ432))+(IF(KL432="","0",KL432))+(IF(KO432="","0",KO432)),"")</f>
        <v>0</v>
      </c>
      <c r="KQ432" s="515">
        <v>0.294289866351475</v>
      </c>
      <c r="KR432" s="518">
        <f t="shared" ref="KR432:KR441" si="3185">IFERROR(+KQ432*(KP432-KO432),"")</f>
        <v>0</v>
      </c>
      <c r="KS432" s="519">
        <f t="shared" ref="KS432:KS441" si="3186">IFERROR(+(IF(KP432="","0",KP432))-(IF(KR432="","0",KR432)),"")</f>
        <v>0</v>
      </c>
      <c r="KT432" s="520"/>
      <c r="KU432" s="521"/>
    </row>
    <row r="433" ht="15.75" customHeight="1">
      <c r="A433" s="511">
        <v>2.0</v>
      </c>
      <c r="B433" s="512" t="s">
        <v>136</v>
      </c>
      <c r="C433" s="513" t="s">
        <v>121</v>
      </c>
      <c r="D433" s="513" t="s">
        <v>123</v>
      </c>
      <c r="E433" s="514" t="str">
        <f>ADHB!E433</f>
        <v/>
      </c>
      <c r="F433" s="514"/>
      <c r="G433" s="514">
        <f t="shared" si="3097"/>
        <v>0</v>
      </c>
      <c r="H433" s="515"/>
      <c r="I433" s="514">
        <f t="shared" si="3098"/>
        <v>0</v>
      </c>
      <c r="J433" s="516"/>
      <c r="K433" s="517"/>
      <c r="L433" s="517"/>
      <c r="M433" s="514">
        <f t="shared" si="3099"/>
        <v>0</v>
      </c>
      <c r="N433" s="515">
        <v>0.294289866351475</v>
      </c>
      <c r="O433" s="518">
        <f t="shared" si="3100"/>
        <v>0</v>
      </c>
      <c r="P433" s="519">
        <f t="shared" si="3101"/>
        <v>0</v>
      </c>
      <c r="Q433" s="520"/>
      <c r="R433" s="511">
        <v>2.0</v>
      </c>
      <c r="S433" s="512" t="s">
        <v>136</v>
      </c>
      <c r="T433" s="513" t="s">
        <v>121</v>
      </c>
      <c r="U433" s="513" t="s">
        <v>123</v>
      </c>
      <c r="V433" s="514" t="str">
        <f>ADHB!V433</f>
        <v/>
      </c>
      <c r="W433" s="514"/>
      <c r="X433" s="514">
        <f t="shared" si="3102"/>
        <v>0</v>
      </c>
      <c r="Y433" s="515"/>
      <c r="Z433" s="514">
        <f t="shared" si="3103"/>
        <v>0</v>
      </c>
      <c r="AA433" s="516"/>
      <c r="AB433" s="517"/>
      <c r="AC433" s="517"/>
      <c r="AD433" s="514">
        <f t="shared" si="3104"/>
        <v>0</v>
      </c>
      <c r="AE433" s="515">
        <v>0.294289866351475</v>
      </c>
      <c r="AF433" s="518">
        <f t="shared" si="3105"/>
        <v>0</v>
      </c>
      <c r="AG433" s="519">
        <f t="shared" si="3106"/>
        <v>0</v>
      </c>
      <c r="AH433" s="520"/>
      <c r="AI433" s="511">
        <v>2.0</v>
      </c>
      <c r="AJ433" s="512" t="s">
        <v>136</v>
      </c>
      <c r="AK433" s="513" t="s">
        <v>121</v>
      </c>
      <c r="AL433" s="513" t="s">
        <v>123</v>
      </c>
      <c r="AM433" s="514" t="str">
        <f>ADHB!AM433</f>
        <v/>
      </c>
      <c r="AN433" s="514"/>
      <c r="AO433" s="514">
        <f t="shared" si="3107"/>
        <v>0</v>
      </c>
      <c r="AP433" s="515"/>
      <c r="AQ433" s="514">
        <f t="shared" si="3108"/>
        <v>0</v>
      </c>
      <c r="AR433" s="516"/>
      <c r="AS433" s="517"/>
      <c r="AT433" s="517"/>
      <c r="AU433" s="514">
        <f t="shared" si="3109"/>
        <v>0</v>
      </c>
      <c r="AV433" s="515">
        <v>0.294289866351475</v>
      </c>
      <c r="AW433" s="518">
        <f t="shared" si="3110"/>
        <v>0</v>
      </c>
      <c r="AX433" s="519">
        <f t="shared" si="3111"/>
        <v>0</v>
      </c>
      <c r="AY433" s="520"/>
      <c r="AZ433" s="511">
        <v>2.0</v>
      </c>
      <c r="BA433" s="512" t="s">
        <v>136</v>
      </c>
      <c r="BB433" s="513" t="s">
        <v>121</v>
      </c>
      <c r="BC433" s="513" t="s">
        <v>123</v>
      </c>
      <c r="BD433" s="514" t="str">
        <f>ADHB!BD433</f>
        <v/>
      </c>
      <c r="BE433" s="514"/>
      <c r="BF433" s="514">
        <f t="shared" si="3112"/>
        <v>0</v>
      </c>
      <c r="BG433" s="515"/>
      <c r="BH433" s="514">
        <f t="shared" si="3113"/>
        <v>0</v>
      </c>
      <c r="BI433" s="516"/>
      <c r="BJ433" s="517"/>
      <c r="BK433" s="517"/>
      <c r="BL433" s="514">
        <f t="shared" si="3114"/>
        <v>0</v>
      </c>
      <c r="BM433" s="515">
        <v>0.294289866351475</v>
      </c>
      <c r="BN433" s="518">
        <f t="shared" si="3115"/>
        <v>0</v>
      </c>
      <c r="BO433" s="519">
        <f t="shared" si="3116"/>
        <v>0</v>
      </c>
      <c r="BP433" s="520"/>
      <c r="BQ433" s="511">
        <v>2.0</v>
      </c>
      <c r="BR433" s="512" t="s">
        <v>136</v>
      </c>
      <c r="BS433" s="513" t="s">
        <v>121</v>
      </c>
      <c r="BT433" s="513" t="s">
        <v>123</v>
      </c>
      <c r="BU433" s="514" t="str">
        <f>ADHB!BU433</f>
        <v/>
      </c>
      <c r="BV433" s="514"/>
      <c r="BW433" s="514">
        <f t="shared" si="3117"/>
        <v>0</v>
      </c>
      <c r="BX433" s="515"/>
      <c r="BY433" s="514">
        <f t="shared" si="3118"/>
        <v>0</v>
      </c>
      <c r="BZ433" s="516"/>
      <c r="CA433" s="517"/>
      <c r="CB433" s="517"/>
      <c r="CC433" s="514">
        <f t="shared" si="3119"/>
        <v>0</v>
      </c>
      <c r="CD433" s="515">
        <v>0.294289866351475</v>
      </c>
      <c r="CE433" s="518">
        <f t="shared" si="3120"/>
        <v>0</v>
      </c>
      <c r="CF433" s="519">
        <f t="shared" si="3121"/>
        <v>0</v>
      </c>
      <c r="CG433" s="520"/>
      <c r="CH433" s="511">
        <v>2.0</v>
      </c>
      <c r="CI433" s="512" t="s">
        <v>136</v>
      </c>
      <c r="CJ433" s="513" t="s">
        <v>121</v>
      </c>
      <c r="CK433" s="513" t="s">
        <v>123</v>
      </c>
      <c r="CL433" s="514" t="str">
        <f>ADHB!CL433</f>
        <v/>
      </c>
      <c r="CM433" s="514"/>
      <c r="CN433" s="514">
        <f t="shared" si="3122"/>
        <v>0</v>
      </c>
      <c r="CO433" s="515"/>
      <c r="CP433" s="514">
        <f t="shared" si="3123"/>
        <v>0</v>
      </c>
      <c r="CQ433" s="516"/>
      <c r="CR433" s="517"/>
      <c r="CS433" s="517"/>
      <c r="CT433" s="514">
        <f t="shared" si="3124"/>
        <v>0</v>
      </c>
      <c r="CU433" s="515">
        <v>0.294289866351475</v>
      </c>
      <c r="CV433" s="518">
        <f t="shared" si="3125"/>
        <v>0</v>
      </c>
      <c r="CW433" s="519">
        <f t="shared" si="3126"/>
        <v>0</v>
      </c>
      <c r="CX433" s="520"/>
      <c r="CY433" s="511">
        <v>2.0</v>
      </c>
      <c r="CZ433" s="512" t="s">
        <v>136</v>
      </c>
      <c r="DA433" s="513" t="s">
        <v>121</v>
      </c>
      <c r="DB433" s="513" t="s">
        <v>123</v>
      </c>
      <c r="DC433" s="514" t="str">
        <f>ADHB!DC433</f>
        <v/>
      </c>
      <c r="DD433" s="514"/>
      <c r="DE433" s="514">
        <f t="shared" si="3127"/>
        <v>0</v>
      </c>
      <c r="DF433" s="515"/>
      <c r="DG433" s="514">
        <f t="shared" si="3128"/>
        <v>0</v>
      </c>
      <c r="DH433" s="516"/>
      <c r="DI433" s="517"/>
      <c r="DJ433" s="517"/>
      <c r="DK433" s="514">
        <f t="shared" si="3129"/>
        <v>0</v>
      </c>
      <c r="DL433" s="515">
        <v>0.294289866351475</v>
      </c>
      <c r="DM433" s="518">
        <f t="shared" si="3130"/>
        <v>0</v>
      </c>
      <c r="DN433" s="519">
        <f t="shared" si="3131"/>
        <v>0</v>
      </c>
      <c r="DO433" s="520"/>
      <c r="DP433" s="511">
        <v>2.0</v>
      </c>
      <c r="DQ433" s="512" t="s">
        <v>136</v>
      </c>
      <c r="DR433" s="513" t="s">
        <v>121</v>
      </c>
      <c r="DS433" s="513" t="s">
        <v>123</v>
      </c>
      <c r="DT433" s="514" t="str">
        <f>ADHB!DT433</f>
        <v/>
      </c>
      <c r="DU433" s="514"/>
      <c r="DV433" s="514">
        <f t="shared" si="3132"/>
        <v>0</v>
      </c>
      <c r="DW433" s="515"/>
      <c r="DX433" s="514">
        <f t="shared" si="3133"/>
        <v>0</v>
      </c>
      <c r="DY433" s="516"/>
      <c r="DZ433" s="517"/>
      <c r="EA433" s="517"/>
      <c r="EB433" s="514">
        <f t="shared" si="3134"/>
        <v>0</v>
      </c>
      <c r="EC433" s="515">
        <v>0.294289866351475</v>
      </c>
      <c r="ED433" s="518">
        <f t="shared" si="3135"/>
        <v>0</v>
      </c>
      <c r="EE433" s="519">
        <f t="shared" si="3136"/>
        <v>0</v>
      </c>
      <c r="EF433" s="520"/>
      <c r="EG433" s="511">
        <v>2.0</v>
      </c>
      <c r="EH433" s="512" t="s">
        <v>136</v>
      </c>
      <c r="EI433" s="513" t="s">
        <v>121</v>
      </c>
      <c r="EJ433" s="513" t="s">
        <v>123</v>
      </c>
      <c r="EK433" s="514" t="str">
        <f>ADHB!EK433</f>
        <v/>
      </c>
      <c r="EL433" s="514"/>
      <c r="EM433" s="514">
        <f t="shared" si="3137"/>
        <v>0</v>
      </c>
      <c r="EN433" s="515"/>
      <c r="EO433" s="514">
        <f t="shared" si="3138"/>
        <v>0</v>
      </c>
      <c r="EP433" s="516"/>
      <c r="EQ433" s="517"/>
      <c r="ER433" s="517"/>
      <c r="ES433" s="514">
        <f t="shared" si="3139"/>
        <v>0</v>
      </c>
      <c r="ET433" s="515">
        <v>0.294289866351475</v>
      </c>
      <c r="EU433" s="518">
        <f t="shared" si="3140"/>
        <v>0</v>
      </c>
      <c r="EV433" s="519">
        <f t="shared" si="3141"/>
        <v>0</v>
      </c>
      <c r="EW433" s="520"/>
      <c r="EX433" s="511">
        <v>2.0</v>
      </c>
      <c r="EY433" s="512" t="s">
        <v>136</v>
      </c>
      <c r="EZ433" s="513" t="s">
        <v>121</v>
      </c>
      <c r="FA433" s="513" t="s">
        <v>123</v>
      </c>
      <c r="FB433" s="514" t="str">
        <f>ADHB!FB433</f>
        <v/>
      </c>
      <c r="FC433" s="514"/>
      <c r="FD433" s="514">
        <f t="shared" si="3142"/>
        <v>0</v>
      </c>
      <c r="FE433" s="515"/>
      <c r="FF433" s="514">
        <f t="shared" si="3143"/>
        <v>0</v>
      </c>
      <c r="FG433" s="516"/>
      <c r="FH433" s="517"/>
      <c r="FI433" s="517"/>
      <c r="FJ433" s="514">
        <f t="shared" si="3144"/>
        <v>0</v>
      </c>
      <c r="FK433" s="515">
        <v>0.294289866351475</v>
      </c>
      <c r="FL433" s="518">
        <f t="shared" si="3145"/>
        <v>0</v>
      </c>
      <c r="FM433" s="519">
        <f t="shared" si="3146"/>
        <v>0</v>
      </c>
      <c r="FN433" s="520"/>
      <c r="FO433" s="511">
        <v>2.0</v>
      </c>
      <c r="FP433" s="512" t="s">
        <v>136</v>
      </c>
      <c r="FQ433" s="513" t="s">
        <v>121</v>
      </c>
      <c r="FR433" s="513" t="s">
        <v>123</v>
      </c>
      <c r="FS433" s="514" t="str">
        <f>ADHB!FS433</f>
        <v/>
      </c>
      <c r="FT433" s="514"/>
      <c r="FU433" s="514">
        <f t="shared" si="3147"/>
        <v>0</v>
      </c>
      <c r="FV433" s="515"/>
      <c r="FW433" s="514">
        <f t="shared" si="3148"/>
        <v>0</v>
      </c>
      <c r="FX433" s="516"/>
      <c r="FY433" s="517"/>
      <c r="FZ433" s="517"/>
      <c r="GA433" s="514">
        <f t="shared" si="3149"/>
        <v>0</v>
      </c>
      <c r="GB433" s="515">
        <v>0.294289866351475</v>
      </c>
      <c r="GC433" s="518">
        <f t="shared" si="3150"/>
        <v>0</v>
      </c>
      <c r="GD433" s="519">
        <f t="shared" si="3151"/>
        <v>0</v>
      </c>
      <c r="GE433" s="520"/>
      <c r="GF433" s="511">
        <v>2.0</v>
      </c>
      <c r="GG433" s="512" t="s">
        <v>136</v>
      </c>
      <c r="GH433" s="513" t="s">
        <v>121</v>
      </c>
      <c r="GI433" s="513" t="s">
        <v>123</v>
      </c>
      <c r="GJ433" s="514" t="str">
        <f>ADHB!GJ433</f>
        <v/>
      </c>
      <c r="GK433" s="514"/>
      <c r="GL433" s="514">
        <f t="shared" si="3152"/>
        <v>0</v>
      </c>
      <c r="GM433" s="515"/>
      <c r="GN433" s="514">
        <f t="shared" si="3153"/>
        <v>0</v>
      </c>
      <c r="GO433" s="516"/>
      <c r="GP433" s="517"/>
      <c r="GQ433" s="517"/>
      <c r="GR433" s="514">
        <f t="shared" si="3154"/>
        <v>0</v>
      </c>
      <c r="GS433" s="515">
        <v>0.294289866351475</v>
      </c>
      <c r="GT433" s="518">
        <f t="shared" si="3155"/>
        <v>0</v>
      </c>
      <c r="GU433" s="519">
        <f t="shared" si="3156"/>
        <v>0</v>
      </c>
      <c r="GV433" s="520"/>
      <c r="GW433" s="511">
        <v>2.0</v>
      </c>
      <c r="GX433" s="512" t="s">
        <v>136</v>
      </c>
      <c r="GY433" s="513" t="s">
        <v>121</v>
      </c>
      <c r="GZ433" s="513" t="s">
        <v>123</v>
      </c>
      <c r="HA433" s="514" t="str">
        <f>ADHB!HA433</f>
        <v/>
      </c>
      <c r="HB433" s="514"/>
      <c r="HC433" s="514">
        <f t="shared" si="3157"/>
        <v>0</v>
      </c>
      <c r="HD433" s="515"/>
      <c r="HE433" s="514">
        <f t="shared" si="3158"/>
        <v>0</v>
      </c>
      <c r="HF433" s="516"/>
      <c r="HG433" s="517"/>
      <c r="HH433" s="517"/>
      <c r="HI433" s="514">
        <f t="shared" si="3159"/>
        <v>0</v>
      </c>
      <c r="HJ433" s="515">
        <v>0.294289866351475</v>
      </c>
      <c r="HK433" s="518">
        <f t="shared" si="3160"/>
        <v>0</v>
      </c>
      <c r="HL433" s="519">
        <f t="shared" si="3161"/>
        <v>0</v>
      </c>
      <c r="HM433" s="520"/>
      <c r="HN433" s="511">
        <v>2.0</v>
      </c>
      <c r="HO433" s="512" t="s">
        <v>136</v>
      </c>
      <c r="HP433" s="513" t="s">
        <v>121</v>
      </c>
      <c r="HQ433" s="513" t="s">
        <v>123</v>
      </c>
      <c r="HR433" s="514" t="str">
        <f>ADHB!HR433</f>
        <v/>
      </c>
      <c r="HS433" s="514"/>
      <c r="HT433" s="514">
        <f t="shared" si="3162"/>
        <v>0</v>
      </c>
      <c r="HU433" s="515"/>
      <c r="HV433" s="514">
        <f t="shared" si="3163"/>
        <v>0</v>
      </c>
      <c r="HW433" s="516"/>
      <c r="HX433" s="517"/>
      <c r="HY433" s="517"/>
      <c r="HZ433" s="514">
        <f t="shared" si="3164"/>
        <v>0</v>
      </c>
      <c r="IA433" s="515">
        <v>0.294289866351475</v>
      </c>
      <c r="IB433" s="518">
        <f t="shared" si="3165"/>
        <v>0</v>
      </c>
      <c r="IC433" s="519">
        <f t="shared" si="3166"/>
        <v>0</v>
      </c>
      <c r="ID433" s="520"/>
      <c r="IE433" s="511">
        <v>2.0</v>
      </c>
      <c r="IF433" s="512" t="s">
        <v>136</v>
      </c>
      <c r="IG433" s="513" t="s">
        <v>121</v>
      </c>
      <c r="IH433" s="513" t="s">
        <v>123</v>
      </c>
      <c r="II433" s="514" t="str">
        <f>ADHB!II433</f>
        <v/>
      </c>
      <c r="IJ433" s="514"/>
      <c r="IK433" s="514">
        <f t="shared" si="3167"/>
        <v>0</v>
      </c>
      <c r="IL433" s="515"/>
      <c r="IM433" s="514">
        <f t="shared" si="3168"/>
        <v>0</v>
      </c>
      <c r="IN433" s="516"/>
      <c r="IO433" s="517"/>
      <c r="IP433" s="517"/>
      <c r="IQ433" s="514">
        <f t="shared" si="3169"/>
        <v>0</v>
      </c>
      <c r="IR433" s="515">
        <v>0.294289866351475</v>
      </c>
      <c r="IS433" s="518">
        <f t="shared" si="3170"/>
        <v>0</v>
      </c>
      <c r="IT433" s="519">
        <f t="shared" si="3171"/>
        <v>0</v>
      </c>
      <c r="IU433" s="520"/>
      <c r="IV433" s="511">
        <v>2.0</v>
      </c>
      <c r="IW433" s="512" t="s">
        <v>136</v>
      </c>
      <c r="IX433" s="513" t="s">
        <v>121</v>
      </c>
      <c r="IY433" s="513" t="s">
        <v>123</v>
      </c>
      <c r="IZ433" s="514" t="str">
        <f>ADHB!IZ433</f>
        <v/>
      </c>
      <c r="JA433" s="514"/>
      <c r="JB433" s="514">
        <f t="shared" si="3172"/>
        <v>0</v>
      </c>
      <c r="JC433" s="515"/>
      <c r="JD433" s="514">
        <f t="shared" si="3173"/>
        <v>0</v>
      </c>
      <c r="JE433" s="516"/>
      <c r="JF433" s="517"/>
      <c r="JG433" s="517"/>
      <c r="JH433" s="514">
        <f t="shared" si="3174"/>
        <v>0</v>
      </c>
      <c r="JI433" s="515">
        <v>0.294289866351475</v>
      </c>
      <c r="JJ433" s="518">
        <f t="shared" si="3175"/>
        <v>0</v>
      </c>
      <c r="JK433" s="519">
        <f t="shared" si="3176"/>
        <v>0</v>
      </c>
      <c r="JL433" s="520"/>
      <c r="JM433" s="511">
        <v>2.0</v>
      </c>
      <c r="JN433" s="512" t="s">
        <v>136</v>
      </c>
      <c r="JO433" s="513" t="s">
        <v>121</v>
      </c>
      <c r="JP433" s="513" t="s">
        <v>123</v>
      </c>
      <c r="JQ433" s="514" t="str">
        <f>ADHB!KY433</f>
        <v/>
      </c>
      <c r="JR433" s="514"/>
      <c r="JS433" s="514">
        <f t="shared" si="3177"/>
        <v>0</v>
      </c>
      <c r="JT433" s="515"/>
      <c r="JU433" s="514">
        <f t="shared" si="3178"/>
        <v>0</v>
      </c>
      <c r="JV433" s="516"/>
      <c r="JW433" s="517"/>
      <c r="JX433" s="517"/>
      <c r="JY433" s="514">
        <f t="shared" si="3179"/>
        <v>0</v>
      </c>
      <c r="JZ433" s="515">
        <v>0.294289866351475</v>
      </c>
      <c r="KA433" s="518">
        <f t="shared" si="3180"/>
        <v>0</v>
      </c>
      <c r="KB433" s="519">
        <f t="shared" si="3181"/>
        <v>0</v>
      </c>
      <c r="KC433" s="520"/>
      <c r="KD433" s="511">
        <v>2.0</v>
      </c>
      <c r="KE433" s="512" t="s">
        <v>136</v>
      </c>
      <c r="KF433" s="513" t="s">
        <v>121</v>
      </c>
      <c r="KG433" s="513" t="s">
        <v>123</v>
      </c>
      <c r="KH433" s="514" t="str">
        <f>ADHB!LP433</f>
        <v/>
      </c>
      <c r="KI433" s="514"/>
      <c r="KJ433" s="514">
        <f t="shared" si="3182"/>
        <v>0</v>
      </c>
      <c r="KK433" s="515"/>
      <c r="KL433" s="514">
        <f t="shared" si="3183"/>
        <v>0</v>
      </c>
      <c r="KM433" s="516"/>
      <c r="KN433" s="517"/>
      <c r="KO433" s="517"/>
      <c r="KP433" s="514">
        <f t="shared" si="3184"/>
        <v>0</v>
      </c>
      <c r="KQ433" s="515">
        <v>0.294289866351475</v>
      </c>
      <c r="KR433" s="518">
        <f t="shared" si="3185"/>
        <v>0</v>
      </c>
      <c r="KS433" s="519">
        <f t="shared" si="3186"/>
        <v>0</v>
      </c>
      <c r="KT433" s="520"/>
      <c r="KU433" s="521"/>
    </row>
    <row r="434" ht="15.75" customHeight="1">
      <c r="A434" s="511">
        <v>3.0</v>
      </c>
      <c r="B434" s="512" t="s">
        <v>137</v>
      </c>
      <c r="C434" s="513" t="s">
        <v>121</v>
      </c>
      <c r="D434" s="513" t="s">
        <v>123</v>
      </c>
      <c r="E434" s="514" t="str">
        <f>ADHB!E434</f>
        <v/>
      </c>
      <c r="F434" s="514"/>
      <c r="G434" s="514">
        <f t="shared" si="3097"/>
        <v>0</v>
      </c>
      <c r="H434" s="515"/>
      <c r="I434" s="514">
        <f t="shared" si="3098"/>
        <v>0</v>
      </c>
      <c r="J434" s="516"/>
      <c r="K434" s="517"/>
      <c r="L434" s="517"/>
      <c r="M434" s="514">
        <f t="shared" si="3099"/>
        <v>0</v>
      </c>
      <c r="N434" s="515">
        <v>0.294289866351475</v>
      </c>
      <c r="O434" s="518">
        <f t="shared" si="3100"/>
        <v>0</v>
      </c>
      <c r="P434" s="519">
        <f t="shared" si="3101"/>
        <v>0</v>
      </c>
      <c r="Q434" s="520"/>
      <c r="R434" s="511">
        <v>3.0</v>
      </c>
      <c r="S434" s="512" t="s">
        <v>137</v>
      </c>
      <c r="T434" s="513" t="s">
        <v>121</v>
      </c>
      <c r="U434" s="513" t="s">
        <v>123</v>
      </c>
      <c r="V434" s="514" t="str">
        <f>ADHB!V434</f>
        <v/>
      </c>
      <c r="W434" s="514"/>
      <c r="X434" s="514">
        <f t="shared" si="3102"/>
        <v>0</v>
      </c>
      <c r="Y434" s="515"/>
      <c r="Z434" s="514">
        <f t="shared" si="3103"/>
        <v>0</v>
      </c>
      <c r="AA434" s="516"/>
      <c r="AB434" s="517"/>
      <c r="AC434" s="517"/>
      <c r="AD434" s="514">
        <f t="shared" si="3104"/>
        <v>0</v>
      </c>
      <c r="AE434" s="515">
        <v>0.294289866351475</v>
      </c>
      <c r="AF434" s="518">
        <f t="shared" si="3105"/>
        <v>0</v>
      </c>
      <c r="AG434" s="519">
        <f t="shared" si="3106"/>
        <v>0</v>
      </c>
      <c r="AH434" s="520"/>
      <c r="AI434" s="511">
        <v>3.0</v>
      </c>
      <c r="AJ434" s="512" t="s">
        <v>137</v>
      </c>
      <c r="AK434" s="513" t="s">
        <v>121</v>
      </c>
      <c r="AL434" s="513" t="s">
        <v>123</v>
      </c>
      <c r="AM434" s="514" t="str">
        <f>ADHB!AM434</f>
        <v/>
      </c>
      <c r="AN434" s="514"/>
      <c r="AO434" s="514">
        <f t="shared" si="3107"/>
        <v>0</v>
      </c>
      <c r="AP434" s="515"/>
      <c r="AQ434" s="514">
        <f t="shared" si="3108"/>
        <v>0</v>
      </c>
      <c r="AR434" s="516"/>
      <c r="AS434" s="517"/>
      <c r="AT434" s="517"/>
      <c r="AU434" s="514">
        <f t="shared" si="3109"/>
        <v>0</v>
      </c>
      <c r="AV434" s="515">
        <v>0.294289866351475</v>
      </c>
      <c r="AW434" s="518">
        <f t="shared" si="3110"/>
        <v>0</v>
      </c>
      <c r="AX434" s="519">
        <f t="shared" si="3111"/>
        <v>0</v>
      </c>
      <c r="AY434" s="520"/>
      <c r="AZ434" s="511">
        <v>3.0</v>
      </c>
      <c r="BA434" s="512" t="s">
        <v>137</v>
      </c>
      <c r="BB434" s="513" t="s">
        <v>121</v>
      </c>
      <c r="BC434" s="513" t="s">
        <v>123</v>
      </c>
      <c r="BD434" s="514" t="str">
        <f>ADHB!BD434</f>
        <v/>
      </c>
      <c r="BE434" s="514"/>
      <c r="BF434" s="514">
        <f t="shared" si="3112"/>
        <v>0</v>
      </c>
      <c r="BG434" s="515"/>
      <c r="BH434" s="514">
        <f t="shared" si="3113"/>
        <v>0</v>
      </c>
      <c r="BI434" s="516"/>
      <c r="BJ434" s="517"/>
      <c r="BK434" s="517"/>
      <c r="BL434" s="514">
        <f t="shared" si="3114"/>
        <v>0</v>
      </c>
      <c r="BM434" s="515">
        <v>0.294289866351475</v>
      </c>
      <c r="BN434" s="518">
        <f t="shared" si="3115"/>
        <v>0</v>
      </c>
      <c r="BO434" s="519">
        <f t="shared" si="3116"/>
        <v>0</v>
      </c>
      <c r="BP434" s="520"/>
      <c r="BQ434" s="511">
        <v>3.0</v>
      </c>
      <c r="BR434" s="512" t="s">
        <v>137</v>
      </c>
      <c r="BS434" s="513" t="s">
        <v>121</v>
      </c>
      <c r="BT434" s="513" t="s">
        <v>123</v>
      </c>
      <c r="BU434" s="514" t="str">
        <f>ADHB!BU434</f>
        <v/>
      </c>
      <c r="BV434" s="514"/>
      <c r="BW434" s="514">
        <f t="shared" si="3117"/>
        <v>0</v>
      </c>
      <c r="BX434" s="515"/>
      <c r="BY434" s="514">
        <f t="shared" si="3118"/>
        <v>0</v>
      </c>
      <c r="BZ434" s="516"/>
      <c r="CA434" s="517"/>
      <c r="CB434" s="517"/>
      <c r="CC434" s="514">
        <f t="shared" si="3119"/>
        <v>0</v>
      </c>
      <c r="CD434" s="515">
        <v>0.294289866351475</v>
      </c>
      <c r="CE434" s="518">
        <f t="shared" si="3120"/>
        <v>0</v>
      </c>
      <c r="CF434" s="519">
        <f t="shared" si="3121"/>
        <v>0</v>
      </c>
      <c r="CG434" s="520"/>
      <c r="CH434" s="511">
        <v>3.0</v>
      </c>
      <c r="CI434" s="512" t="s">
        <v>137</v>
      </c>
      <c r="CJ434" s="513" t="s">
        <v>121</v>
      </c>
      <c r="CK434" s="513" t="s">
        <v>123</v>
      </c>
      <c r="CL434" s="514" t="str">
        <f>ADHB!CL434</f>
        <v/>
      </c>
      <c r="CM434" s="514"/>
      <c r="CN434" s="514">
        <f t="shared" si="3122"/>
        <v>0</v>
      </c>
      <c r="CO434" s="515"/>
      <c r="CP434" s="514">
        <f t="shared" si="3123"/>
        <v>0</v>
      </c>
      <c r="CQ434" s="516"/>
      <c r="CR434" s="517"/>
      <c r="CS434" s="517"/>
      <c r="CT434" s="514">
        <f t="shared" si="3124"/>
        <v>0</v>
      </c>
      <c r="CU434" s="515">
        <v>0.294289866351475</v>
      </c>
      <c r="CV434" s="518">
        <f t="shared" si="3125"/>
        <v>0</v>
      </c>
      <c r="CW434" s="519">
        <f t="shared" si="3126"/>
        <v>0</v>
      </c>
      <c r="CX434" s="520"/>
      <c r="CY434" s="511">
        <v>3.0</v>
      </c>
      <c r="CZ434" s="512" t="s">
        <v>137</v>
      </c>
      <c r="DA434" s="513" t="s">
        <v>121</v>
      </c>
      <c r="DB434" s="513" t="s">
        <v>123</v>
      </c>
      <c r="DC434" s="514" t="str">
        <f>ADHB!DC434</f>
        <v/>
      </c>
      <c r="DD434" s="514"/>
      <c r="DE434" s="514">
        <f t="shared" si="3127"/>
        <v>0</v>
      </c>
      <c r="DF434" s="515"/>
      <c r="DG434" s="514">
        <f t="shared" si="3128"/>
        <v>0</v>
      </c>
      <c r="DH434" s="516"/>
      <c r="DI434" s="517"/>
      <c r="DJ434" s="517"/>
      <c r="DK434" s="514">
        <f t="shared" si="3129"/>
        <v>0</v>
      </c>
      <c r="DL434" s="515">
        <v>0.294289866351475</v>
      </c>
      <c r="DM434" s="518">
        <f t="shared" si="3130"/>
        <v>0</v>
      </c>
      <c r="DN434" s="519">
        <f t="shared" si="3131"/>
        <v>0</v>
      </c>
      <c r="DO434" s="520"/>
      <c r="DP434" s="511">
        <v>3.0</v>
      </c>
      <c r="DQ434" s="512" t="s">
        <v>137</v>
      </c>
      <c r="DR434" s="513" t="s">
        <v>121</v>
      </c>
      <c r="DS434" s="513" t="s">
        <v>123</v>
      </c>
      <c r="DT434" s="514" t="str">
        <f>ADHB!DT434</f>
        <v/>
      </c>
      <c r="DU434" s="514"/>
      <c r="DV434" s="514">
        <f t="shared" si="3132"/>
        <v>0</v>
      </c>
      <c r="DW434" s="515"/>
      <c r="DX434" s="514">
        <f t="shared" si="3133"/>
        <v>0</v>
      </c>
      <c r="DY434" s="516"/>
      <c r="DZ434" s="517"/>
      <c r="EA434" s="517"/>
      <c r="EB434" s="514">
        <f t="shared" si="3134"/>
        <v>0</v>
      </c>
      <c r="EC434" s="515">
        <v>0.294289866351475</v>
      </c>
      <c r="ED434" s="518">
        <f t="shared" si="3135"/>
        <v>0</v>
      </c>
      <c r="EE434" s="519">
        <f t="shared" si="3136"/>
        <v>0</v>
      </c>
      <c r="EF434" s="520"/>
      <c r="EG434" s="511">
        <v>3.0</v>
      </c>
      <c r="EH434" s="512" t="s">
        <v>137</v>
      </c>
      <c r="EI434" s="513" t="s">
        <v>121</v>
      </c>
      <c r="EJ434" s="513" t="s">
        <v>123</v>
      </c>
      <c r="EK434" s="514" t="str">
        <f>ADHB!EK434</f>
        <v/>
      </c>
      <c r="EL434" s="514"/>
      <c r="EM434" s="514">
        <f t="shared" si="3137"/>
        <v>0</v>
      </c>
      <c r="EN434" s="515"/>
      <c r="EO434" s="514">
        <f t="shared" si="3138"/>
        <v>0</v>
      </c>
      <c r="EP434" s="516"/>
      <c r="EQ434" s="517"/>
      <c r="ER434" s="517"/>
      <c r="ES434" s="514">
        <f t="shared" si="3139"/>
        <v>0</v>
      </c>
      <c r="ET434" s="515">
        <v>0.294289866351475</v>
      </c>
      <c r="EU434" s="518">
        <f t="shared" si="3140"/>
        <v>0</v>
      </c>
      <c r="EV434" s="519">
        <f t="shared" si="3141"/>
        <v>0</v>
      </c>
      <c r="EW434" s="520"/>
      <c r="EX434" s="511">
        <v>3.0</v>
      </c>
      <c r="EY434" s="512" t="s">
        <v>137</v>
      </c>
      <c r="EZ434" s="513" t="s">
        <v>121</v>
      </c>
      <c r="FA434" s="513" t="s">
        <v>123</v>
      </c>
      <c r="FB434" s="514" t="str">
        <f>ADHB!FB434</f>
        <v/>
      </c>
      <c r="FC434" s="514"/>
      <c r="FD434" s="514">
        <f t="shared" si="3142"/>
        <v>0</v>
      </c>
      <c r="FE434" s="515"/>
      <c r="FF434" s="514">
        <f t="shared" si="3143"/>
        <v>0</v>
      </c>
      <c r="FG434" s="516"/>
      <c r="FH434" s="517"/>
      <c r="FI434" s="517"/>
      <c r="FJ434" s="514">
        <f t="shared" si="3144"/>
        <v>0</v>
      </c>
      <c r="FK434" s="515">
        <v>0.294289866351475</v>
      </c>
      <c r="FL434" s="518">
        <f t="shared" si="3145"/>
        <v>0</v>
      </c>
      <c r="FM434" s="519">
        <f t="shared" si="3146"/>
        <v>0</v>
      </c>
      <c r="FN434" s="520"/>
      <c r="FO434" s="511">
        <v>3.0</v>
      </c>
      <c r="FP434" s="512" t="s">
        <v>137</v>
      </c>
      <c r="FQ434" s="513" t="s">
        <v>121</v>
      </c>
      <c r="FR434" s="513" t="s">
        <v>123</v>
      </c>
      <c r="FS434" s="514" t="str">
        <f>ADHB!FS434</f>
        <v/>
      </c>
      <c r="FT434" s="514"/>
      <c r="FU434" s="514">
        <f t="shared" si="3147"/>
        <v>0</v>
      </c>
      <c r="FV434" s="515"/>
      <c r="FW434" s="514">
        <f t="shared" si="3148"/>
        <v>0</v>
      </c>
      <c r="FX434" s="516"/>
      <c r="FY434" s="517"/>
      <c r="FZ434" s="517"/>
      <c r="GA434" s="514">
        <f t="shared" si="3149"/>
        <v>0</v>
      </c>
      <c r="GB434" s="515">
        <v>0.294289866351475</v>
      </c>
      <c r="GC434" s="518">
        <f t="shared" si="3150"/>
        <v>0</v>
      </c>
      <c r="GD434" s="519">
        <f t="shared" si="3151"/>
        <v>0</v>
      </c>
      <c r="GE434" s="520"/>
      <c r="GF434" s="511">
        <v>3.0</v>
      </c>
      <c r="GG434" s="512" t="s">
        <v>137</v>
      </c>
      <c r="GH434" s="513" t="s">
        <v>121</v>
      </c>
      <c r="GI434" s="513" t="s">
        <v>123</v>
      </c>
      <c r="GJ434" s="514" t="str">
        <f>ADHB!GJ434</f>
        <v/>
      </c>
      <c r="GK434" s="514"/>
      <c r="GL434" s="514">
        <f t="shared" si="3152"/>
        <v>0</v>
      </c>
      <c r="GM434" s="515"/>
      <c r="GN434" s="514">
        <f t="shared" si="3153"/>
        <v>0</v>
      </c>
      <c r="GO434" s="516"/>
      <c r="GP434" s="517"/>
      <c r="GQ434" s="517"/>
      <c r="GR434" s="514">
        <f t="shared" si="3154"/>
        <v>0</v>
      </c>
      <c r="GS434" s="515">
        <v>0.294289866351475</v>
      </c>
      <c r="GT434" s="518">
        <f t="shared" si="3155"/>
        <v>0</v>
      </c>
      <c r="GU434" s="519">
        <f t="shared" si="3156"/>
        <v>0</v>
      </c>
      <c r="GV434" s="520"/>
      <c r="GW434" s="511">
        <v>3.0</v>
      </c>
      <c r="GX434" s="512" t="s">
        <v>137</v>
      </c>
      <c r="GY434" s="513" t="s">
        <v>121</v>
      </c>
      <c r="GZ434" s="513" t="s">
        <v>123</v>
      </c>
      <c r="HA434" s="514" t="str">
        <f>ADHB!HA434</f>
        <v/>
      </c>
      <c r="HB434" s="514"/>
      <c r="HC434" s="514">
        <f t="shared" si="3157"/>
        <v>0</v>
      </c>
      <c r="HD434" s="515"/>
      <c r="HE434" s="514">
        <f t="shared" si="3158"/>
        <v>0</v>
      </c>
      <c r="HF434" s="516"/>
      <c r="HG434" s="517"/>
      <c r="HH434" s="517"/>
      <c r="HI434" s="514">
        <f t="shared" si="3159"/>
        <v>0</v>
      </c>
      <c r="HJ434" s="515">
        <v>0.294289866351475</v>
      </c>
      <c r="HK434" s="518">
        <f t="shared" si="3160"/>
        <v>0</v>
      </c>
      <c r="HL434" s="519">
        <f t="shared" si="3161"/>
        <v>0</v>
      </c>
      <c r="HM434" s="520"/>
      <c r="HN434" s="511">
        <v>3.0</v>
      </c>
      <c r="HO434" s="512" t="s">
        <v>137</v>
      </c>
      <c r="HP434" s="513" t="s">
        <v>121</v>
      </c>
      <c r="HQ434" s="513" t="s">
        <v>123</v>
      </c>
      <c r="HR434" s="514" t="str">
        <f>ADHB!HR434</f>
        <v/>
      </c>
      <c r="HS434" s="514"/>
      <c r="HT434" s="514">
        <f t="shared" si="3162"/>
        <v>0</v>
      </c>
      <c r="HU434" s="515"/>
      <c r="HV434" s="514">
        <f t="shared" si="3163"/>
        <v>0</v>
      </c>
      <c r="HW434" s="516"/>
      <c r="HX434" s="517"/>
      <c r="HY434" s="517"/>
      <c r="HZ434" s="514">
        <f t="shared" si="3164"/>
        <v>0</v>
      </c>
      <c r="IA434" s="515">
        <v>0.294289866351475</v>
      </c>
      <c r="IB434" s="518">
        <f t="shared" si="3165"/>
        <v>0</v>
      </c>
      <c r="IC434" s="519">
        <f t="shared" si="3166"/>
        <v>0</v>
      </c>
      <c r="ID434" s="520"/>
      <c r="IE434" s="511">
        <v>3.0</v>
      </c>
      <c r="IF434" s="512" t="s">
        <v>137</v>
      </c>
      <c r="IG434" s="513" t="s">
        <v>121</v>
      </c>
      <c r="IH434" s="513" t="s">
        <v>123</v>
      </c>
      <c r="II434" s="514" t="str">
        <f>ADHB!II434</f>
        <v/>
      </c>
      <c r="IJ434" s="514"/>
      <c r="IK434" s="514">
        <f t="shared" si="3167"/>
        <v>0</v>
      </c>
      <c r="IL434" s="515"/>
      <c r="IM434" s="514">
        <f t="shared" si="3168"/>
        <v>0</v>
      </c>
      <c r="IN434" s="516"/>
      <c r="IO434" s="517"/>
      <c r="IP434" s="517"/>
      <c r="IQ434" s="514">
        <f t="shared" si="3169"/>
        <v>0</v>
      </c>
      <c r="IR434" s="515">
        <v>0.294289866351475</v>
      </c>
      <c r="IS434" s="518">
        <f t="shared" si="3170"/>
        <v>0</v>
      </c>
      <c r="IT434" s="519">
        <f t="shared" si="3171"/>
        <v>0</v>
      </c>
      <c r="IU434" s="520"/>
      <c r="IV434" s="511">
        <v>3.0</v>
      </c>
      <c r="IW434" s="512" t="s">
        <v>137</v>
      </c>
      <c r="IX434" s="513" t="s">
        <v>121</v>
      </c>
      <c r="IY434" s="513" t="s">
        <v>123</v>
      </c>
      <c r="IZ434" s="514" t="str">
        <f>ADHB!IZ434</f>
        <v/>
      </c>
      <c r="JA434" s="514"/>
      <c r="JB434" s="514">
        <f t="shared" si="3172"/>
        <v>0</v>
      </c>
      <c r="JC434" s="515"/>
      <c r="JD434" s="514">
        <f t="shared" si="3173"/>
        <v>0</v>
      </c>
      <c r="JE434" s="516"/>
      <c r="JF434" s="517"/>
      <c r="JG434" s="517"/>
      <c r="JH434" s="514">
        <f t="shared" si="3174"/>
        <v>0</v>
      </c>
      <c r="JI434" s="515">
        <v>0.294289866351475</v>
      </c>
      <c r="JJ434" s="518">
        <f t="shared" si="3175"/>
        <v>0</v>
      </c>
      <c r="JK434" s="519">
        <f t="shared" si="3176"/>
        <v>0</v>
      </c>
      <c r="JL434" s="520"/>
      <c r="JM434" s="511">
        <v>3.0</v>
      </c>
      <c r="JN434" s="512" t="s">
        <v>137</v>
      </c>
      <c r="JO434" s="513" t="s">
        <v>121</v>
      </c>
      <c r="JP434" s="513" t="s">
        <v>123</v>
      </c>
      <c r="JQ434" s="514" t="str">
        <f>ADHB!KY434</f>
        <v/>
      </c>
      <c r="JR434" s="514"/>
      <c r="JS434" s="514">
        <f t="shared" si="3177"/>
        <v>0</v>
      </c>
      <c r="JT434" s="515"/>
      <c r="JU434" s="514">
        <f t="shared" si="3178"/>
        <v>0</v>
      </c>
      <c r="JV434" s="516"/>
      <c r="JW434" s="517"/>
      <c r="JX434" s="517"/>
      <c r="JY434" s="514">
        <f t="shared" si="3179"/>
        <v>0</v>
      </c>
      <c r="JZ434" s="515">
        <v>0.294289866351475</v>
      </c>
      <c r="KA434" s="518">
        <f t="shared" si="3180"/>
        <v>0</v>
      </c>
      <c r="KB434" s="519">
        <f t="shared" si="3181"/>
        <v>0</v>
      </c>
      <c r="KC434" s="520"/>
      <c r="KD434" s="511">
        <v>3.0</v>
      </c>
      <c r="KE434" s="512" t="s">
        <v>137</v>
      </c>
      <c r="KF434" s="513" t="s">
        <v>121</v>
      </c>
      <c r="KG434" s="513" t="s">
        <v>123</v>
      </c>
      <c r="KH434" s="514" t="str">
        <f>ADHB!LP434</f>
        <v/>
      </c>
      <c r="KI434" s="514"/>
      <c r="KJ434" s="514">
        <f t="shared" si="3182"/>
        <v>0</v>
      </c>
      <c r="KK434" s="515"/>
      <c r="KL434" s="514">
        <f t="shared" si="3183"/>
        <v>0</v>
      </c>
      <c r="KM434" s="516"/>
      <c r="KN434" s="517"/>
      <c r="KO434" s="517"/>
      <c r="KP434" s="514">
        <f t="shared" si="3184"/>
        <v>0</v>
      </c>
      <c r="KQ434" s="515">
        <v>0.294289866351475</v>
      </c>
      <c r="KR434" s="518">
        <f t="shared" si="3185"/>
        <v>0</v>
      </c>
      <c r="KS434" s="519">
        <f t="shared" si="3186"/>
        <v>0</v>
      </c>
      <c r="KT434" s="520"/>
      <c r="KU434" s="521"/>
    </row>
    <row r="435" ht="15.75" customHeight="1">
      <c r="A435" s="511">
        <v>4.0</v>
      </c>
      <c r="B435" s="512" t="s">
        <v>138</v>
      </c>
      <c r="C435" s="513" t="s">
        <v>121</v>
      </c>
      <c r="D435" s="513" t="s">
        <v>123</v>
      </c>
      <c r="E435" s="514" t="str">
        <f>ADHB!E435</f>
        <v/>
      </c>
      <c r="F435" s="514"/>
      <c r="G435" s="514">
        <f t="shared" si="3097"/>
        <v>0</v>
      </c>
      <c r="H435" s="515"/>
      <c r="I435" s="514">
        <f t="shared" si="3098"/>
        <v>0</v>
      </c>
      <c r="J435" s="516"/>
      <c r="K435" s="517"/>
      <c r="L435" s="517"/>
      <c r="M435" s="514">
        <f t="shared" si="3099"/>
        <v>0</v>
      </c>
      <c r="N435" s="515">
        <v>0.294289866351475</v>
      </c>
      <c r="O435" s="518">
        <f t="shared" si="3100"/>
        <v>0</v>
      </c>
      <c r="P435" s="519">
        <f t="shared" si="3101"/>
        <v>0</v>
      </c>
      <c r="Q435" s="520"/>
      <c r="R435" s="511">
        <v>4.0</v>
      </c>
      <c r="S435" s="512" t="s">
        <v>138</v>
      </c>
      <c r="T435" s="513" t="s">
        <v>121</v>
      </c>
      <c r="U435" s="513" t="s">
        <v>123</v>
      </c>
      <c r="V435" s="514" t="str">
        <f>ADHB!V435</f>
        <v/>
      </c>
      <c r="W435" s="514"/>
      <c r="X435" s="514">
        <f t="shared" si="3102"/>
        <v>0</v>
      </c>
      <c r="Y435" s="515"/>
      <c r="Z435" s="514">
        <f t="shared" si="3103"/>
        <v>0</v>
      </c>
      <c r="AA435" s="516"/>
      <c r="AB435" s="517"/>
      <c r="AC435" s="517"/>
      <c r="AD435" s="514">
        <f t="shared" si="3104"/>
        <v>0</v>
      </c>
      <c r="AE435" s="515">
        <v>0.294289866351475</v>
      </c>
      <c r="AF435" s="518">
        <f t="shared" si="3105"/>
        <v>0</v>
      </c>
      <c r="AG435" s="519">
        <f t="shared" si="3106"/>
        <v>0</v>
      </c>
      <c r="AH435" s="520"/>
      <c r="AI435" s="511">
        <v>4.0</v>
      </c>
      <c r="AJ435" s="512" t="s">
        <v>138</v>
      </c>
      <c r="AK435" s="513" t="s">
        <v>121</v>
      </c>
      <c r="AL435" s="513" t="s">
        <v>123</v>
      </c>
      <c r="AM435" s="514" t="str">
        <f>ADHB!AM435</f>
        <v/>
      </c>
      <c r="AN435" s="514"/>
      <c r="AO435" s="514">
        <f t="shared" si="3107"/>
        <v>0</v>
      </c>
      <c r="AP435" s="515"/>
      <c r="AQ435" s="514">
        <f t="shared" si="3108"/>
        <v>0</v>
      </c>
      <c r="AR435" s="516"/>
      <c r="AS435" s="517"/>
      <c r="AT435" s="517"/>
      <c r="AU435" s="514">
        <f t="shared" si="3109"/>
        <v>0</v>
      </c>
      <c r="AV435" s="515">
        <v>0.294289866351475</v>
      </c>
      <c r="AW435" s="518">
        <f t="shared" si="3110"/>
        <v>0</v>
      </c>
      <c r="AX435" s="519">
        <f t="shared" si="3111"/>
        <v>0</v>
      </c>
      <c r="AY435" s="520"/>
      <c r="AZ435" s="511">
        <v>4.0</v>
      </c>
      <c r="BA435" s="512" t="s">
        <v>138</v>
      </c>
      <c r="BB435" s="513" t="s">
        <v>121</v>
      </c>
      <c r="BC435" s="513" t="s">
        <v>123</v>
      </c>
      <c r="BD435" s="514" t="str">
        <f>ADHB!BD435</f>
        <v/>
      </c>
      <c r="BE435" s="514"/>
      <c r="BF435" s="514">
        <f t="shared" si="3112"/>
        <v>0</v>
      </c>
      <c r="BG435" s="515"/>
      <c r="BH435" s="514">
        <f t="shared" si="3113"/>
        <v>0</v>
      </c>
      <c r="BI435" s="516"/>
      <c r="BJ435" s="517"/>
      <c r="BK435" s="517"/>
      <c r="BL435" s="514">
        <f t="shared" si="3114"/>
        <v>0</v>
      </c>
      <c r="BM435" s="515">
        <v>0.294289866351475</v>
      </c>
      <c r="BN435" s="518">
        <f t="shared" si="3115"/>
        <v>0</v>
      </c>
      <c r="BO435" s="519">
        <f t="shared" si="3116"/>
        <v>0</v>
      </c>
      <c r="BP435" s="520"/>
      <c r="BQ435" s="511">
        <v>4.0</v>
      </c>
      <c r="BR435" s="512" t="s">
        <v>138</v>
      </c>
      <c r="BS435" s="513" t="s">
        <v>121</v>
      </c>
      <c r="BT435" s="513" t="s">
        <v>123</v>
      </c>
      <c r="BU435" s="514" t="str">
        <f>ADHB!BU435</f>
        <v/>
      </c>
      <c r="BV435" s="514"/>
      <c r="BW435" s="514">
        <f t="shared" si="3117"/>
        <v>0</v>
      </c>
      <c r="BX435" s="515"/>
      <c r="BY435" s="514">
        <f t="shared" si="3118"/>
        <v>0</v>
      </c>
      <c r="BZ435" s="516"/>
      <c r="CA435" s="517"/>
      <c r="CB435" s="517"/>
      <c r="CC435" s="514">
        <f t="shared" si="3119"/>
        <v>0</v>
      </c>
      <c r="CD435" s="515">
        <v>0.294289866351475</v>
      </c>
      <c r="CE435" s="518">
        <f t="shared" si="3120"/>
        <v>0</v>
      </c>
      <c r="CF435" s="519">
        <f t="shared" si="3121"/>
        <v>0</v>
      </c>
      <c r="CG435" s="520"/>
      <c r="CH435" s="511">
        <v>4.0</v>
      </c>
      <c r="CI435" s="512" t="s">
        <v>138</v>
      </c>
      <c r="CJ435" s="513" t="s">
        <v>121</v>
      </c>
      <c r="CK435" s="513" t="s">
        <v>123</v>
      </c>
      <c r="CL435" s="514" t="str">
        <f>ADHB!CL435</f>
        <v/>
      </c>
      <c r="CM435" s="514"/>
      <c r="CN435" s="514">
        <f t="shared" si="3122"/>
        <v>0</v>
      </c>
      <c r="CO435" s="515"/>
      <c r="CP435" s="514">
        <f t="shared" si="3123"/>
        <v>0</v>
      </c>
      <c r="CQ435" s="516"/>
      <c r="CR435" s="517"/>
      <c r="CS435" s="517"/>
      <c r="CT435" s="514">
        <f t="shared" si="3124"/>
        <v>0</v>
      </c>
      <c r="CU435" s="515">
        <v>0.294289866351475</v>
      </c>
      <c r="CV435" s="518">
        <f t="shared" si="3125"/>
        <v>0</v>
      </c>
      <c r="CW435" s="519">
        <f t="shared" si="3126"/>
        <v>0</v>
      </c>
      <c r="CX435" s="520"/>
      <c r="CY435" s="511">
        <v>4.0</v>
      </c>
      <c r="CZ435" s="512" t="s">
        <v>138</v>
      </c>
      <c r="DA435" s="513" t="s">
        <v>121</v>
      </c>
      <c r="DB435" s="513" t="s">
        <v>123</v>
      </c>
      <c r="DC435" s="514" t="str">
        <f>ADHB!DC435</f>
        <v/>
      </c>
      <c r="DD435" s="514"/>
      <c r="DE435" s="514">
        <f t="shared" si="3127"/>
        <v>0</v>
      </c>
      <c r="DF435" s="515"/>
      <c r="DG435" s="514">
        <f t="shared" si="3128"/>
        <v>0</v>
      </c>
      <c r="DH435" s="516"/>
      <c r="DI435" s="517"/>
      <c r="DJ435" s="517"/>
      <c r="DK435" s="514">
        <f t="shared" si="3129"/>
        <v>0</v>
      </c>
      <c r="DL435" s="515">
        <v>0.294289866351475</v>
      </c>
      <c r="DM435" s="518">
        <f t="shared" si="3130"/>
        <v>0</v>
      </c>
      <c r="DN435" s="519">
        <f t="shared" si="3131"/>
        <v>0</v>
      </c>
      <c r="DO435" s="520"/>
      <c r="DP435" s="511">
        <v>4.0</v>
      </c>
      <c r="DQ435" s="512" t="s">
        <v>138</v>
      </c>
      <c r="DR435" s="513" t="s">
        <v>121</v>
      </c>
      <c r="DS435" s="513" t="s">
        <v>123</v>
      </c>
      <c r="DT435" s="514" t="str">
        <f>ADHB!DT435</f>
        <v/>
      </c>
      <c r="DU435" s="514"/>
      <c r="DV435" s="514">
        <f t="shared" si="3132"/>
        <v>0</v>
      </c>
      <c r="DW435" s="515"/>
      <c r="DX435" s="514">
        <f t="shared" si="3133"/>
        <v>0</v>
      </c>
      <c r="DY435" s="516"/>
      <c r="DZ435" s="517"/>
      <c r="EA435" s="517"/>
      <c r="EB435" s="514">
        <f t="shared" si="3134"/>
        <v>0</v>
      </c>
      <c r="EC435" s="515">
        <v>0.294289866351475</v>
      </c>
      <c r="ED435" s="518">
        <f t="shared" si="3135"/>
        <v>0</v>
      </c>
      <c r="EE435" s="519">
        <f t="shared" si="3136"/>
        <v>0</v>
      </c>
      <c r="EF435" s="520"/>
      <c r="EG435" s="511">
        <v>4.0</v>
      </c>
      <c r="EH435" s="512" t="s">
        <v>138</v>
      </c>
      <c r="EI435" s="513" t="s">
        <v>121</v>
      </c>
      <c r="EJ435" s="513" t="s">
        <v>123</v>
      </c>
      <c r="EK435" s="514" t="str">
        <f>ADHB!EK435</f>
        <v/>
      </c>
      <c r="EL435" s="514"/>
      <c r="EM435" s="514">
        <f t="shared" si="3137"/>
        <v>0</v>
      </c>
      <c r="EN435" s="515"/>
      <c r="EO435" s="514">
        <f t="shared" si="3138"/>
        <v>0</v>
      </c>
      <c r="EP435" s="516"/>
      <c r="EQ435" s="517"/>
      <c r="ER435" s="517"/>
      <c r="ES435" s="514">
        <f t="shared" si="3139"/>
        <v>0</v>
      </c>
      <c r="ET435" s="515">
        <v>0.294289866351475</v>
      </c>
      <c r="EU435" s="518">
        <f t="shared" si="3140"/>
        <v>0</v>
      </c>
      <c r="EV435" s="519">
        <f t="shared" si="3141"/>
        <v>0</v>
      </c>
      <c r="EW435" s="520"/>
      <c r="EX435" s="511">
        <v>4.0</v>
      </c>
      <c r="EY435" s="512" t="s">
        <v>138</v>
      </c>
      <c r="EZ435" s="513" t="s">
        <v>121</v>
      </c>
      <c r="FA435" s="513" t="s">
        <v>123</v>
      </c>
      <c r="FB435" s="514" t="str">
        <f>ADHB!FB435</f>
        <v/>
      </c>
      <c r="FC435" s="514"/>
      <c r="FD435" s="514">
        <f t="shared" si="3142"/>
        <v>0</v>
      </c>
      <c r="FE435" s="515"/>
      <c r="FF435" s="514">
        <f t="shared" si="3143"/>
        <v>0</v>
      </c>
      <c r="FG435" s="516"/>
      <c r="FH435" s="517"/>
      <c r="FI435" s="517"/>
      <c r="FJ435" s="514">
        <f t="shared" si="3144"/>
        <v>0</v>
      </c>
      <c r="FK435" s="515">
        <v>0.294289866351475</v>
      </c>
      <c r="FL435" s="518">
        <f t="shared" si="3145"/>
        <v>0</v>
      </c>
      <c r="FM435" s="519">
        <f t="shared" si="3146"/>
        <v>0</v>
      </c>
      <c r="FN435" s="520"/>
      <c r="FO435" s="511">
        <v>4.0</v>
      </c>
      <c r="FP435" s="512" t="s">
        <v>138</v>
      </c>
      <c r="FQ435" s="513" t="s">
        <v>121</v>
      </c>
      <c r="FR435" s="513" t="s">
        <v>123</v>
      </c>
      <c r="FS435" s="514" t="str">
        <f>ADHB!FS435</f>
        <v/>
      </c>
      <c r="FT435" s="514"/>
      <c r="FU435" s="514">
        <f t="shared" si="3147"/>
        <v>0</v>
      </c>
      <c r="FV435" s="515"/>
      <c r="FW435" s="514">
        <f t="shared" si="3148"/>
        <v>0</v>
      </c>
      <c r="FX435" s="516"/>
      <c r="FY435" s="517"/>
      <c r="FZ435" s="517"/>
      <c r="GA435" s="514">
        <f t="shared" si="3149"/>
        <v>0</v>
      </c>
      <c r="GB435" s="515">
        <v>0.294289866351475</v>
      </c>
      <c r="GC435" s="518">
        <f t="shared" si="3150"/>
        <v>0</v>
      </c>
      <c r="GD435" s="519">
        <f t="shared" si="3151"/>
        <v>0</v>
      </c>
      <c r="GE435" s="520"/>
      <c r="GF435" s="511">
        <v>4.0</v>
      </c>
      <c r="GG435" s="512" t="s">
        <v>138</v>
      </c>
      <c r="GH435" s="513" t="s">
        <v>121</v>
      </c>
      <c r="GI435" s="513" t="s">
        <v>123</v>
      </c>
      <c r="GJ435" s="514" t="str">
        <f>ADHB!GJ435</f>
        <v/>
      </c>
      <c r="GK435" s="514"/>
      <c r="GL435" s="514">
        <f t="shared" si="3152"/>
        <v>0</v>
      </c>
      <c r="GM435" s="515"/>
      <c r="GN435" s="514">
        <f t="shared" si="3153"/>
        <v>0</v>
      </c>
      <c r="GO435" s="516"/>
      <c r="GP435" s="517"/>
      <c r="GQ435" s="517"/>
      <c r="GR435" s="514">
        <f t="shared" si="3154"/>
        <v>0</v>
      </c>
      <c r="GS435" s="515">
        <v>0.294289866351475</v>
      </c>
      <c r="GT435" s="518">
        <f t="shared" si="3155"/>
        <v>0</v>
      </c>
      <c r="GU435" s="519">
        <f t="shared" si="3156"/>
        <v>0</v>
      </c>
      <c r="GV435" s="520"/>
      <c r="GW435" s="511">
        <v>4.0</v>
      </c>
      <c r="GX435" s="512" t="s">
        <v>138</v>
      </c>
      <c r="GY435" s="513" t="s">
        <v>121</v>
      </c>
      <c r="GZ435" s="513" t="s">
        <v>123</v>
      </c>
      <c r="HA435" s="514" t="str">
        <f>ADHB!HA435</f>
        <v/>
      </c>
      <c r="HB435" s="514"/>
      <c r="HC435" s="514">
        <f t="shared" si="3157"/>
        <v>0</v>
      </c>
      <c r="HD435" s="515"/>
      <c r="HE435" s="514">
        <f t="shared" si="3158"/>
        <v>0</v>
      </c>
      <c r="HF435" s="516"/>
      <c r="HG435" s="517"/>
      <c r="HH435" s="517"/>
      <c r="HI435" s="514">
        <f t="shared" si="3159"/>
        <v>0</v>
      </c>
      <c r="HJ435" s="515">
        <v>0.294289866351475</v>
      </c>
      <c r="HK435" s="518">
        <f t="shared" si="3160"/>
        <v>0</v>
      </c>
      <c r="HL435" s="519">
        <f t="shared" si="3161"/>
        <v>0</v>
      </c>
      <c r="HM435" s="520"/>
      <c r="HN435" s="511">
        <v>4.0</v>
      </c>
      <c r="HO435" s="512" t="s">
        <v>138</v>
      </c>
      <c r="HP435" s="513" t="s">
        <v>121</v>
      </c>
      <c r="HQ435" s="513" t="s">
        <v>123</v>
      </c>
      <c r="HR435" s="514" t="str">
        <f>ADHB!HR435</f>
        <v/>
      </c>
      <c r="HS435" s="514"/>
      <c r="HT435" s="514">
        <f t="shared" si="3162"/>
        <v>0</v>
      </c>
      <c r="HU435" s="515"/>
      <c r="HV435" s="514">
        <f t="shared" si="3163"/>
        <v>0</v>
      </c>
      <c r="HW435" s="516"/>
      <c r="HX435" s="517"/>
      <c r="HY435" s="517"/>
      <c r="HZ435" s="514">
        <f t="shared" si="3164"/>
        <v>0</v>
      </c>
      <c r="IA435" s="515">
        <v>0.294289866351475</v>
      </c>
      <c r="IB435" s="518">
        <f t="shared" si="3165"/>
        <v>0</v>
      </c>
      <c r="IC435" s="519">
        <f t="shared" si="3166"/>
        <v>0</v>
      </c>
      <c r="ID435" s="520"/>
      <c r="IE435" s="511">
        <v>4.0</v>
      </c>
      <c r="IF435" s="512" t="s">
        <v>138</v>
      </c>
      <c r="IG435" s="513" t="s">
        <v>121</v>
      </c>
      <c r="IH435" s="513" t="s">
        <v>123</v>
      </c>
      <c r="II435" s="514" t="str">
        <f>ADHB!II435</f>
        <v/>
      </c>
      <c r="IJ435" s="514"/>
      <c r="IK435" s="514">
        <f t="shared" si="3167"/>
        <v>0</v>
      </c>
      <c r="IL435" s="515"/>
      <c r="IM435" s="514">
        <f t="shared" si="3168"/>
        <v>0</v>
      </c>
      <c r="IN435" s="516"/>
      <c r="IO435" s="517"/>
      <c r="IP435" s="517"/>
      <c r="IQ435" s="514">
        <f t="shared" si="3169"/>
        <v>0</v>
      </c>
      <c r="IR435" s="515">
        <v>0.294289866351475</v>
      </c>
      <c r="IS435" s="518">
        <f t="shared" si="3170"/>
        <v>0</v>
      </c>
      <c r="IT435" s="519">
        <f t="shared" si="3171"/>
        <v>0</v>
      </c>
      <c r="IU435" s="520"/>
      <c r="IV435" s="511">
        <v>4.0</v>
      </c>
      <c r="IW435" s="512" t="s">
        <v>138</v>
      </c>
      <c r="IX435" s="513" t="s">
        <v>121</v>
      </c>
      <c r="IY435" s="513" t="s">
        <v>123</v>
      </c>
      <c r="IZ435" s="514" t="str">
        <f>ADHB!IZ435</f>
        <v/>
      </c>
      <c r="JA435" s="514"/>
      <c r="JB435" s="514">
        <f t="shared" si="3172"/>
        <v>0</v>
      </c>
      <c r="JC435" s="515"/>
      <c r="JD435" s="514">
        <f t="shared" si="3173"/>
        <v>0</v>
      </c>
      <c r="JE435" s="516"/>
      <c r="JF435" s="517"/>
      <c r="JG435" s="517"/>
      <c r="JH435" s="514">
        <f t="shared" si="3174"/>
        <v>0</v>
      </c>
      <c r="JI435" s="515">
        <v>0.294289866351475</v>
      </c>
      <c r="JJ435" s="518">
        <f t="shared" si="3175"/>
        <v>0</v>
      </c>
      <c r="JK435" s="519">
        <f t="shared" si="3176"/>
        <v>0</v>
      </c>
      <c r="JL435" s="520"/>
      <c r="JM435" s="511">
        <v>4.0</v>
      </c>
      <c r="JN435" s="512" t="s">
        <v>138</v>
      </c>
      <c r="JO435" s="513" t="s">
        <v>121</v>
      </c>
      <c r="JP435" s="513" t="s">
        <v>123</v>
      </c>
      <c r="JQ435" s="514" t="str">
        <f>ADHB!KY435</f>
        <v/>
      </c>
      <c r="JR435" s="514"/>
      <c r="JS435" s="514">
        <f t="shared" si="3177"/>
        <v>0</v>
      </c>
      <c r="JT435" s="515"/>
      <c r="JU435" s="514">
        <f t="shared" si="3178"/>
        <v>0</v>
      </c>
      <c r="JV435" s="516"/>
      <c r="JW435" s="517"/>
      <c r="JX435" s="517"/>
      <c r="JY435" s="514">
        <f t="shared" si="3179"/>
        <v>0</v>
      </c>
      <c r="JZ435" s="515">
        <v>0.294289866351475</v>
      </c>
      <c r="KA435" s="518">
        <f t="shared" si="3180"/>
        <v>0</v>
      </c>
      <c r="KB435" s="519">
        <f t="shared" si="3181"/>
        <v>0</v>
      </c>
      <c r="KC435" s="520"/>
      <c r="KD435" s="511">
        <v>4.0</v>
      </c>
      <c r="KE435" s="512" t="s">
        <v>138</v>
      </c>
      <c r="KF435" s="513" t="s">
        <v>121</v>
      </c>
      <c r="KG435" s="513" t="s">
        <v>123</v>
      </c>
      <c r="KH435" s="514" t="str">
        <f>ADHB!LP435</f>
        <v/>
      </c>
      <c r="KI435" s="514"/>
      <c r="KJ435" s="514">
        <f t="shared" si="3182"/>
        <v>0</v>
      </c>
      <c r="KK435" s="515"/>
      <c r="KL435" s="514">
        <f t="shared" si="3183"/>
        <v>0</v>
      </c>
      <c r="KM435" s="516"/>
      <c r="KN435" s="517"/>
      <c r="KO435" s="517"/>
      <c r="KP435" s="514">
        <f t="shared" si="3184"/>
        <v>0</v>
      </c>
      <c r="KQ435" s="515">
        <v>0.294289866351475</v>
      </c>
      <c r="KR435" s="518">
        <f t="shared" si="3185"/>
        <v>0</v>
      </c>
      <c r="KS435" s="519">
        <f t="shared" si="3186"/>
        <v>0</v>
      </c>
      <c r="KT435" s="520"/>
      <c r="KU435" s="521"/>
    </row>
    <row r="436" ht="15.75" customHeight="1">
      <c r="A436" s="511">
        <v>5.0</v>
      </c>
      <c r="B436" s="512" t="s">
        <v>139</v>
      </c>
      <c r="C436" s="513" t="s">
        <v>121</v>
      </c>
      <c r="D436" s="513" t="s">
        <v>123</v>
      </c>
      <c r="E436" s="514" t="str">
        <f>ADHB!E436</f>
        <v/>
      </c>
      <c r="F436" s="514"/>
      <c r="G436" s="514">
        <f t="shared" si="3097"/>
        <v>0</v>
      </c>
      <c r="H436" s="515"/>
      <c r="I436" s="514">
        <f t="shared" si="3098"/>
        <v>0</v>
      </c>
      <c r="J436" s="516"/>
      <c r="K436" s="517"/>
      <c r="L436" s="517"/>
      <c r="M436" s="514">
        <f t="shared" si="3099"/>
        <v>0</v>
      </c>
      <c r="N436" s="515">
        <v>0.294289866351475</v>
      </c>
      <c r="O436" s="518">
        <f t="shared" si="3100"/>
        <v>0</v>
      </c>
      <c r="P436" s="519">
        <f t="shared" si="3101"/>
        <v>0</v>
      </c>
      <c r="Q436" s="520"/>
      <c r="R436" s="511">
        <v>5.0</v>
      </c>
      <c r="S436" s="512" t="s">
        <v>139</v>
      </c>
      <c r="T436" s="513" t="s">
        <v>121</v>
      </c>
      <c r="U436" s="513" t="s">
        <v>123</v>
      </c>
      <c r="V436" s="514" t="str">
        <f>ADHB!V436</f>
        <v/>
      </c>
      <c r="W436" s="514"/>
      <c r="X436" s="514">
        <f t="shared" si="3102"/>
        <v>0</v>
      </c>
      <c r="Y436" s="515"/>
      <c r="Z436" s="514">
        <f t="shared" si="3103"/>
        <v>0</v>
      </c>
      <c r="AA436" s="516"/>
      <c r="AB436" s="517"/>
      <c r="AC436" s="517"/>
      <c r="AD436" s="514">
        <f t="shared" si="3104"/>
        <v>0</v>
      </c>
      <c r="AE436" s="515">
        <v>0.294289866351475</v>
      </c>
      <c r="AF436" s="518">
        <f t="shared" si="3105"/>
        <v>0</v>
      </c>
      <c r="AG436" s="519">
        <f t="shared" si="3106"/>
        <v>0</v>
      </c>
      <c r="AH436" s="520"/>
      <c r="AI436" s="511">
        <v>5.0</v>
      </c>
      <c r="AJ436" s="512" t="s">
        <v>139</v>
      </c>
      <c r="AK436" s="513" t="s">
        <v>121</v>
      </c>
      <c r="AL436" s="513" t="s">
        <v>123</v>
      </c>
      <c r="AM436" s="514" t="str">
        <f>ADHB!AM436</f>
        <v/>
      </c>
      <c r="AN436" s="514"/>
      <c r="AO436" s="514">
        <f t="shared" si="3107"/>
        <v>0</v>
      </c>
      <c r="AP436" s="515"/>
      <c r="AQ436" s="514">
        <f t="shared" si="3108"/>
        <v>0</v>
      </c>
      <c r="AR436" s="516"/>
      <c r="AS436" s="517"/>
      <c r="AT436" s="517"/>
      <c r="AU436" s="514">
        <f t="shared" si="3109"/>
        <v>0</v>
      </c>
      <c r="AV436" s="515">
        <v>0.294289866351475</v>
      </c>
      <c r="AW436" s="518">
        <f t="shared" si="3110"/>
        <v>0</v>
      </c>
      <c r="AX436" s="519">
        <f t="shared" si="3111"/>
        <v>0</v>
      </c>
      <c r="AY436" s="520"/>
      <c r="AZ436" s="511">
        <v>5.0</v>
      </c>
      <c r="BA436" s="512" t="s">
        <v>139</v>
      </c>
      <c r="BB436" s="513" t="s">
        <v>121</v>
      </c>
      <c r="BC436" s="513" t="s">
        <v>123</v>
      </c>
      <c r="BD436" s="514" t="str">
        <f>ADHB!BD436</f>
        <v/>
      </c>
      <c r="BE436" s="514"/>
      <c r="BF436" s="514">
        <f t="shared" si="3112"/>
        <v>0</v>
      </c>
      <c r="BG436" s="515"/>
      <c r="BH436" s="514">
        <f t="shared" si="3113"/>
        <v>0</v>
      </c>
      <c r="BI436" s="516"/>
      <c r="BJ436" s="517"/>
      <c r="BK436" s="517"/>
      <c r="BL436" s="514">
        <f t="shared" si="3114"/>
        <v>0</v>
      </c>
      <c r="BM436" s="515">
        <v>0.294289866351475</v>
      </c>
      <c r="BN436" s="518">
        <f t="shared" si="3115"/>
        <v>0</v>
      </c>
      <c r="BO436" s="519">
        <f t="shared" si="3116"/>
        <v>0</v>
      </c>
      <c r="BP436" s="520"/>
      <c r="BQ436" s="511">
        <v>5.0</v>
      </c>
      <c r="BR436" s="512" t="s">
        <v>139</v>
      </c>
      <c r="BS436" s="513" t="s">
        <v>121</v>
      </c>
      <c r="BT436" s="513" t="s">
        <v>123</v>
      </c>
      <c r="BU436" s="514" t="str">
        <f>ADHB!BU436</f>
        <v/>
      </c>
      <c r="BV436" s="514"/>
      <c r="BW436" s="514">
        <f t="shared" si="3117"/>
        <v>0</v>
      </c>
      <c r="BX436" s="515"/>
      <c r="BY436" s="514">
        <f t="shared" si="3118"/>
        <v>0</v>
      </c>
      <c r="BZ436" s="516"/>
      <c r="CA436" s="517"/>
      <c r="CB436" s="517"/>
      <c r="CC436" s="514">
        <f t="shared" si="3119"/>
        <v>0</v>
      </c>
      <c r="CD436" s="515">
        <v>0.294289866351475</v>
      </c>
      <c r="CE436" s="518">
        <f t="shared" si="3120"/>
        <v>0</v>
      </c>
      <c r="CF436" s="519">
        <f t="shared" si="3121"/>
        <v>0</v>
      </c>
      <c r="CG436" s="520"/>
      <c r="CH436" s="511">
        <v>5.0</v>
      </c>
      <c r="CI436" s="512" t="s">
        <v>139</v>
      </c>
      <c r="CJ436" s="513" t="s">
        <v>121</v>
      </c>
      <c r="CK436" s="513" t="s">
        <v>123</v>
      </c>
      <c r="CL436" s="514" t="str">
        <f>ADHB!CL436</f>
        <v/>
      </c>
      <c r="CM436" s="514"/>
      <c r="CN436" s="514">
        <f t="shared" si="3122"/>
        <v>0</v>
      </c>
      <c r="CO436" s="515"/>
      <c r="CP436" s="514">
        <f t="shared" si="3123"/>
        <v>0</v>
      </c>
      <c r="CQ436" s="516"/>
      <c r="CR436" s="517"/>
      <c r="CS436" s="517"/>
      <c r="CT436" s="514">
        <f t="shared" si="3124"/>
        <v>0</v>
      </c>
      <c r="CU436" s="515">
        <v>0.294289866351475</v>
      </c>
      <c r="CV436" s="518">
        <f t="shared" si="3125"/>
        <v>0</v>
      </c>
      <c r="CW436" s="519">
        <f t="shared" si="3126"/>
        <v>0</v>
      </c>
      <c r="CX436" s="520"/>
      <c r="CY436" s="511">
        <v>5.0</v>
      </c>
      <c r="CZ436" s="512" t="s">
        <v>139</v>
      </c>
      <c r="DA436" s="513" t="s">
        <v>121</v>
      </c>
      <c r="DB436" s="513" t="s">
        <v>123</v>
      </c>
      <c r="DC436" s="514" t="str">
        <f>ADHB!DC436</f>
        <v/>
      </c>
      <c r="DD436" s="514"/>
      <c r="DE436" s="514">
        <f t="shared" si="3127"/>
        <v>0</v>
      </c>
      <c r="DF436" s="515"/>
      <c r="DG436" s="514">
        <f t="shared" si="3128"/>
        <v>0</v>
      </c>
      <c r="DH436" s="516"/>
      <c r="DI436" s="517"/>
      <c r="DJ436" s="517"/>
      <c r="DK436" s="514">
        <f t="shared" si="3129"/>
        <v>0</v>
      </c>
      <c r="DL436" s="515">
        <v>0.294289866351475</v>
      </c>
      <c r="DM436" s="518">
        <f t="shared" si="3130"/>
        <v>0</v>
      </c>
      <c r="DN436" s="519">
        <f t="shared" si="3131"/>
        <v>0</v>
      </c>
      <c r="DO436" s="520"/>
      <c r="DP436" s="511">
        <v>5.0</v>
      </c>
      <c r="DQ436" s="512" t="s">
        <v>139</v>
      </c>
      <c r="DR436" s="513" t="s">
        <v>121</v>
      </c>
      <c r="DS436" s="513" t="s">
        <v>123</v>
      </c>
      <c r="DT436" s="514" t="str">
        <f>ADHB!DT436</f>
        <v/>
      </c>
      <c r="DU436" s="514"/>
      <c r="DV436" s="514">
        <f t="shared" si="3132"/>
        <v>0</v>
      </c>
      <c r="DW436" s="515"/>
      <c r="DX436" s="514">
        <f t="shared" si="3133"/>
        <v>0</v>
      </c>
      <c r="DY436" s="516"/>
      <c r="DZ436" s="517"/>
      <c r="EA436" s="517"/>
      <c r="EB436" s="514">
        <f t="shared" si="3134"/>
        <v>0</v>
      </c>
      <c r="EC436" s="515">
        <v>0.294289866351475</v>
      </c>
      <c r="ED436" s="518">
        <f t="shared" si="3135"/>
        <v>0</v>
      </c>
      <c r="EE436" s="519">
        <f t="shared" si="3136"/>
        <v>0</v>
      </c>
      <c r="EF436" s="520"/>
      <c r="EG436" s="511">
        <v>5.0</v>
      </c>
      <c r="EH436" s="512" t="s">
        <v>139</v>
      </c>
      <c r="EI436" s="513" t="s">
        <v>121</v>
      </c>
      <c r="EJ436" s="513" t="s">
        <v>123</v>
      </c>
      <c r="EK436" s="514" t="str">
        <f>ADHB!EK436</f>
        <v/>
      </c>
      <c r="EL436" s="514"/>
      <c r="EM436" s="514">
        <f t="shared" si="3137"/>
        <v>0</v>
      </c>
      <c r="EN436" s="515"/>
      <c r="EO436" s="514">
        <f t="shared" si="3138"/>
        <v>0</v>
      </c>
      <c r="EP436" s="516"/>
      <c r="EQ436" s="517"/>
      <c r="ER436" s="517"/>
      <c r="ES436" s="514">
        <f t="shared" si="3139"/>
        <v>0</v>
      </c>
      <c r="ET436" s="515">
        <v>0.294289866351475</v>
      </c>
      <c r="EU436" s="518">
        <f t="shared" si="3140"/>
        <v>0</v>
      </c>
      <c r="EV436" s="519">
        <f t="shared" si="3141"/>
        <v>0</v>
      </c>
      <c r="EW436" s="520"/>
      <c r="EX436" s="511">
        <v>5.0</v>
      </c>
      <c r="EY436" s="512" t="s">
        <v>139</v>
      </c>
      <c r="EZ436" s="513" t="s">
        <v>121</v>
      </c>
      <c r="FA436" s="513" t="s">
        <v>123</v>
      </c>
      <c r="FB436" s="514" t="str">
        <f>ADHB!FB436</f>
        <v/>
      </c>
      <c r="FC436" s="514"/>
      <c r="FD436" s="514">
        <f t="shared" si="3142"/>
        <v>0</v>
      </c>
      <c r="FE436" s="515"/>
      <c r="FF436" s="514">
        <f t="shared" si="3143"/>
        <v>0</v>
      </c>
      <c r="FG436" s="516"/>
      <c r="FH436" s="517"/>
      <c r="FI436" s="517"/>
      <c r="FJ436" s="514">
        <f t="shared" si="3144"/>
        <v>0</v>
      </c>
      <c r="FK436" s="515">
        <v>0.294289866351475</v>
      </c>
      <c r="FL436" s="518">
        <f t="shared" si="3145"/>
        <v>0</v>
      </c>
      <c r="FM436" s="519">
        <f t="shared" si="3146"/>
        <v>0</v>
      </c>
      <c r="FN436" s="520"/>
      <c r="FO436" s="511">
        <v>5.0</v>
      </c>
      <c r="FP436" s="512" t="s">
        <v>139</v>
      </c>
      <c r="FQ436" s="513" t="s">
        <v>121</v>
      </c>
      <c r="FR436" s="513" t="s">
        <v>123</v>
      </c>
      <c r="FS436" s="514" t="str">
        <f>ADHB!FS436</f>
        <v/>
      </c>
      <c r="FT436" s="514"/>
      <c r="FU436" s="514">
        <f t="shared" si="3147"/>
        <v>0</v>
      </c>
      <c r="FV436" s="515"/>
      <c r="FW436" s="514">
        <f t="shared" si="3148"/>
        <v>0</v>
      </c>
      <c r="FX436" s="516"/>
      <c r="FY436" s="517"/>
      <c r="FZ436" s="517"/>
      <c r="GA436" s="514">
        <f t="shared" si="3149"/>
        <v>0</v>
      </c>
      <c r="GB436" s="515">
        <v>0.294289866351475</v>
      </c>
      <c r="GC436" s="518">
        <f t="shared" si="3150"/>
        <v>0</v>
      </c>
      <c r="GD436" s="519">
        <f t="shared" si="3151"/>
        <v>0</v>
      </c>
      <c r="GE436" s="520"/>
      <c r="GF436" s="511">
        <v>5.0</v>
      </c>
      <c r="GG436" s="512" t="s">
        <v>139</v>
      </c>
      <c r="GH436" s="513" t="s">
        <v>121</v>
      </c>
      <c r="GI436" s="513" t="s">
        <v>123</v>
      </c>
      <c r="GJ436" s="514" t="str">
        <f>ADHB!GJ436</f>
        <v/>
      </c>
      <c r="GK436" s="514"/>
      <c r="GL436" s="514">
        <f t="shared" si="3152"/>
        <v>0</v>
      </c>
      <c r="GM436" s="515"/>
      <c r="GN436" s="514">
        <f t="shared" si="3153"/>
        <v>0</v>
      </c>
      <c r="GO436" s="516"/>
      <c r="GP436" s="517"/>
      <c r="GQ436" s="517"/>
      <c r="GR436" s="514">
        <f t="shared" si="3154"/>
        <v>0</v>
      </c>
      <c r="GS436" s="515">
        <v>0.294289866351475</v>
      </c>
      <c r="GT436" s="518">
        <f t="shared" si="3155"/>
        <v>0</v>
      </c>
      <c r="GU436" s="519">
        <f t="shared" si="3156"/>
        <v>0</v>
      </c>
      <c r="GV436" s="520"/>
      <c r="GW436" s="511">
        <v>5.0</v>
      </c>
      <c r="GX436" s="512" t="s">
        <v>139</v>
      </c>
      <c r="GY436" s="513" t="s">
        <v>121</v>
      </c>
      <c r="GZ436" s="513" t="s">
        <v>123</v>
      </c>
      <c r="HA436" s="514" t="str">
        <f>ADHB!HA436</f>
        <v/>
      </c>
      <c r="HB436" s="514"/>
      <c r="HC436" s="514">
        <f t="shared" si="3157"/>
        <v>0</v>
      </c>
      <c r="HD436" s="515"/>
      <c r="HE436" s="514">
        <f t="shared" si="3158"/>
        <v>0</v>
      </c>
      <c r="HF436" s="516"/>
      <c r="HG436" s="517"/>
      <c r="HH436" s="517"/>
      <c r="HI436" s="514">
        <f t="shared" si="3159"/>
        <v>0</v>
      </c>
      <c r="HJ436" s="515">
        <v>0.294289866351475</v>
      </c>
      <c r="HK436" s="518">
        <f t="shared" si="3160"/>
        <v>0</v>
      </c>
      <c r="HL436" s="519">
        <f t="shared" si="3161"/>
        <v>0</v>
      </c>
      <c r="HM436" s="520"/>
      <c r="HN436" s="511">
        <v>5.0</v>
      </c>
      <c r="HO436" s="512" t="s">
        <v>139</v>
      </c>
      <c r="HP436" s="513" t="s">
        <v>121</v>
      </c>
      <c r="HQ436" s="513" t="s">
        <v>123</v>
      </c>
      <c r="HR436" s="514" t="str">
        <f>ADHB!HR436</f>
        <v/>
      </c>
      <c r="HS436" s="514"/>
      <c r="HT436" s="514">
        <f t="shared" si="3162"/>
        <v>0</v>
      </c>
      <c r="HU436" s="515"/>
      <c r="HV436" s="514">
        <f t="shared" si="3163"/>
        <v>0</v>
      </c>
      <c r="HW436" s="516"/>
      <c r="HX436" s="517"/>
      <c r="HY436" s="517"/>
      <c r="HZ436" s="514">
        <f t="shared" si="3164"/>
        <v>0</v>
      </c>
      <c r="IA436" s="515">
        <v>0.294289866351475</v>
      </c>
      <c r="IB436" s="518">
        <f t="shared" si="3165"/>
        <v>0</v>
      </c>
      <c r="IC436" s="519">
        <f t="shared" si="3166"/>
        <v>0</v>
      </c>
      <c r="ID436" s="520"/>
      <c r="IE436" s="511">
        <v>5.0</v>
      </c>
      <c r="IF436" s="512" t="s">
        <v>139</v>
      </c>
      <c r="IG436" s="513" t="s">
        <v>121</v>
      </c>
      <c r="IH436" s="513" t="s">
        <v>123</v>
      </c>
      <c r="II436" s="514" t="str">
        <f>ADHB!II436</f>
        <v/>
      </c>
      <c r="IJ436" s="514"/>
      <c r="IK436" s="514">
        <f t="shared" si="3167"/>
        <v>0</v>
      </c>
      <c r="IL436" s="515"/>
      <c r="IM436" s="514">
        <f t="shared" si="3168"/>
        <v>0</v>
      </c>
      <c r="IN436" s="516"/>
      <c r="IO436" s="517"/>
      <c r="IP436" s="517"/>
      <c r="IQ436" s="514">
        <f t="shared" si="3169"/>
        <v>0</v>
      </c>
      <c r="IR436" s="515">
        <v>0.294289866351475</v>
      </c>
      <c r="IS436" s="518">
        <f t="shared" si="3170"/>
        <v>0</v>
      </c>
      <c r="IT436" s="519">
        <f t="shared" si="3171"/>
        <v>0</v>
      </c>
      <c r="IU436" s="520"/>
      <c r="IV436" s="511">
        <v>5.0</v>
      </c>
      <c r="IW436" s="512" t="s">
        <v>139</v>
      </c>
      <c r="IX436" s="513" t="s">
        <v>121</v>
      </c>
      <c r="IY436" s="513" t="s">
        <v>123</v>
      </c>
      <c r="IZ436" s="514" t="str">
        <f>ADHB!IZ436</f>
        <v/>
      </c>
      <c r="JA436" s="514"/>
      <c r="JB436" s="514">
        <f t="shared" si="3172"/>
        <v>0</v>
      </c>
      <c r="JC436" s="515"/>
      <c r="JD436" s="514">
        <f t="shared" si="3173"/>
        <v>0</v>
      </c>
      <c r="JE436" s="516"/>
      <c r="JF436" s="517"/>
      <c r="JG436" s="517"/>
      <c r="JH436" s="514">
        <f t="shared" si="3174"/>
        <v>0</v>
      </c>
      <c r="JI436" s="515">
        <v>0.294289866351475</v>
      </c>
      <c r="JJ436" s="518">
        <f t="shared" si="3175"/>
        <v>0</v>
      </c>
      <c r="JK436" s="519">
        <f t="shared" si="3176"/>
        <v>0</v>
      </c>
      <c r="JL436" s="520"/>
      <c r="JM436" s="511">
        <v>5.0</v>
      </c>
      <c r="JN436" s="512" t="s">
        <v>139</v>
      </c>
      <c r="JO436" s="513" t="s">
        <v>121</v>
      </c>
      <c r="JP436" s="513" t="s">
        <v>123</v>
      </c>
      <c r="JQ436" s="514" t="str">
        <f>ADHB!KY436</f>
        <v/>
      </c>
      <c r="JR436" s="514"/>
      <c r="JS436" s="514">
        <f t="shared" si="3177"/>
        <v>0</v>
      </c>
      <c r="JT436" s="515"/>
      <c r="JU436" s="514">
        <f t="shared" si="3178"/>
        <v>0</v>
      </c>
      <c r="JV436" s="516"/>
      <c r="JW436" s="517"/>
      <c r="JX436" s="517"/>
      <c r="JY436" s="514">
        <f t="shared" si="3179"/>
        <v>0</v>
      </c>
      <c r="JZ436" s="515">
        <v>0.294289866351475</v>
      </c>
      <c r="KA436" s="518">
        <f t="shared" si="3180"/>
        <v>0</v>
      </c>
      <c r="KB436" s="519">
        <f t="shared" si="3181"/>
        <v>0</v>
      </c>
      <c r="KC436" s="520"/>
      <c r="KD436" s="511">
        <v>5.0</v>
      </c>
      <c r="KE436" s="512" t="s">
        <v>139</v>
      </c>
      <c r="KF436" s="513" t="s">
        <v>121</v>
      </c>
      <c r="KG436" s="513" t="s">
        <v>123</v>
      </c>
      <c r="KH436" s="514" t="str">
        <f>ADHB!LP436</f>
        <v/>
      </c>
      <c r="KI436" s="514"/>
      <c r="KJ436" s="514">
        <f t="shared" si="3182"/>
        <v>0</v>
      </c>
      <c r="KK436" s="515"/>
      <c r="KL436" s="514">
        <f t="shared" si="3183"/>
        <v>0</v>
      </c>
      <c r="KM436" s="516"/>
      <c r="KN436" s="517"/>
      <c r="KO436" s="517"/>
      <c r="KP436" s="514">
        <f t="shared" si="3184"/>
        <v>0</v>
      </c>
      <c r="KQ436" s="515">
        <v>0.294289866351475</v>
      </c>
      <c r="KR436" s="518">
        <f t="shared" si="3185"/>
        <v>0</v>
      </c>
      <c r="KS436" s="519">
        <f t="shared" si="3186"/>
        <v>0</v>
      </c>
      <c r="KT436" s="520"/>
      <c r="KU436" s="521"/>
    </row>
    <row r="437" ht="15.75" customHeight="1">
      <c r="A437" s="511">
        <v>6.0</v>
      </c>
      <c r="B437" s="512" t="s">
        <v>140</v>
      </c>
      <c r="C437" s="513" t="s">
        <v>121</v>
      </c>
      <c r="D437" s="513" t="s">
        <v>123</v>
      </c>
      <c r="E437" s="522"/>
      <c r="F437" s="514"/>
      <c r="G437" s="514">
        <f t="shared" si="3097"/>
        <v>0</v>
      </c>
      <c r="H437" s="515"/>
      <c r="I437" s="514">
        <f t="shared" si="3098"/>
        <v>0</v>
      </c>
      <c r="J437" s="516"/>
      <c r="K437" s="517"/>
      <c r="L437" s="517"/>
      <c r="M437" s="514">
        <f t="shared" si="3099"/>
        <v>0</v>
      </c>
      <c r="N437" s="515">
        <v>0.294289866351475</v>
      </c>
      <c r="O437" s="518">
        <f t="shared" si="3100"/>
        <v>0</v>
      </c>
      <c r="P437" s="519">
        <f t="shared" si="3101"/>
        <v>0</v>
      </c>
      <c r="Q437" s="520"/>
      <c r="R437" s="511">
        <v>6.0</v>
      </c>
      <c r="S437" s="512" t="s">
        <v>140</v>
      </c>
      <c r="T437" s="513" t="s">
        <v>121</v>
      </c>
      <c r="U437" s="513" t="s">
        <v>123</v>
      </c>
      <c r="V437" s="522"/>
      <c r="W437" s="514"/>
      <c r="X437" s="514">
        <f t="shared" si="3102"/>
        <v>0</v>
      </c>
      <c r="Y437" s="515"/>
      <c r="Z437" s="514">
        <f t="shared" si="3103"/>
        <v>0</v>
      </c>
      <c r="AA437" s="516"/>
      <c r="AB437" s="517"/>
      <c r="AC437" s="517"/>
      <c r="AD437" s="514">
        <f t="shared" si="3104"/>
        <v>0</v>
      </c>
      <c r="AE437" s="515">
        <v>0.294289866351475</v>
      </c>
      <c r="AF437" s="518">
        <f t="shared" si="3105"/>
        <v>0</v>
      </c>
      <c r="AG437" s="519">
        <f t="shared" si="3106"/>
        <v>0</v>
      </c>
      <c r="AH437" s="520"/>
      <c r="AI437" s="511">
        <v>6.0</v>
      </c>
      <c r="AJ437" s="512" t="s">
        <v>140</v>
      </c>
      <c r="AK437" s="513" t="s">
        <v>121</v>
      </c>
      <c r="AL437" s="513" t="s">
        <v>123</v>
      </c>
      <c r="AM437" s="522"/>
      <c r="AN437" s="514"/>
      <c r="AO437" s="514">
        <f t="shared" si="3107"/>
        <v>0</v>
      </c>
      <c r="AP437" s="515"/>
      <c r="AQ437" s="514">
        <f t="shared" si="3108"/>
        <v>0</v>
      </c>
      <c r="AR437" s="516"/>
      <c r="AS437" s="517"/>
      <c r="AT437" s="517"/>
      <c r="AU437" s="514">
        <f t="shared" si="3109"/>
        <v>0</v>
      </c>
      <c r="AV437" s="515">
        <v>0.294289866351475</v>
      </c>
      <c r="AW437" s="518">
        <f t="shared" si="3110"/>
        <v>0</v>
      </c>
      <c r="AX437" s="519">
        <f t="shared" si="3111"/>
        <v>0</v>
      </c>
      <c r="AY437" s="520"/>
      <c r="AZ437" s="511">
        <v>6.0</v>
      </c>
      <c r="BA437" s="512" t="s">
        <v>140</v>
      </c>
      <c r="BB437" s="513" t="s">
        <v>121</v>
      </c>
      <c r="BC437" s="513" t="s">
        <v>123</v>
      </c>
      <c r="BD437" s="522"/>
      <c r="BE437" s="514"/>
      <c r="BF437" s="514">
        <f t="shared" si="3112"/>
        <v>0</v>
      </c>
      <c r="BG437" s="515"/>
      <c r="BH437" s="514">
        <f t="shared" si="3113"/>
        <v>0</v>
      </c>
      <c r="BI437" s="516"/>
      <c r="BJ437" s="517"/>
      <c r="BK437" s="517"/>
      <c r="BL437" s="514">
        <f t="shared" si="3114"/>
        <v>0</v>
      </c>
      <c r="BM437" s="515">
        <v>0.294289866351475</v>
      </c>
      <c r="BN437" s="518">
        <f t="shared" si="3115"/>
        <v>0</v>
      </c>
      <c r="BO437" s="519">
        <f t="shared" si="3116"/>
        <v>0</v>
      </c>
      <c r="BP437" s="520"/>
      <c r="BQ437" s="511">
        <v>6.0</v>
      </c>
      <c r="BR437" s="512" t="s">
        <v>140</v>
      </c>
      <c r="BS437" s="513" t="s">
        <v>121</v>
      </c>
      <c r="BT437" s="513" t="s">
        <v>123</v>
      </c>
      <c r="BU437" s="522"/>
      <c r="BV437" s="514"/>
      <c r="BW437" s="514">
        <f t="shared" si="3117"/>
        <v>0</v>
      </c>
      <c r="BX437" s="515"/>
      <c r="BY437" s="514">
        <f t="shared" si="3118"/>
        <v>0</v>
      </c>
      <c r="BZ437" s="516"/>
      <c r="CA437" s="517"/>
      <c r="CB437" s="517"/>
      <c r="CC437" s="514">
        <f t="shared" si="3119"/>
        <v>0</v>
      </c>
      <c r="CD437" s="515">
        <v>0.294289866351475</v>
      </c>
      <c r="CE437" s="518">
        <f t="shared" si="3120"/>
        <v>0</v>
      </c>
      <c r="CF437" s="519">
        <f t="shared" si="3121"/>
        <v>0</v>
      </c>
      <c r="CG437" s="520"/>
      <c r="CH437" s="511">
        <v>6.0</v>
      </c>
      <c r="CI437" s="512" t="s">
        <v>140</v>
      </c>
      <c r="CJ437" s="513" t="s">
        <v>121</v>
      </c>
      <c r="CK437" s="513" t="s">
        <v>123</v>
      </c>
      <c r="CL437" s="522"/>
      <c r="CM437" s="514"/>
      <c r="CN437" s="514">
        <f t="shared" si="3122"/>
        <v>0</v>
      </c>
      <c r="CO437" s="515"/>
      <c r="CP437" s="514">
        <f t="shared" si="3123"/>
        <v>0</v>
      </c>
      <c r="CQ437" s="516"/>
      <c r="CR437" s="517"/>
      <c r="CS437" s="517"/>
      <c r="CT437" s="514">
        <f t="shared" si="3124"/>
        <v>0</v>
      </c>
      <c r="CU437" s="515">
        <v>0.294289866351475</v>
      </c>
      <c r="CV437" s="518">
        <f t="shared" si="3125"/>
        <v>0</v>
      </c>
      <c r="CW437" s="519">
        <f t="shared" si="3126"/>
        <v>0</v>
      </c>
      <c r="CX437" s="520"/>
      <c r="CY437" s="511">
        <v>6.0</v>
      </c>
      <c r="CZ437" s="512" t="s">
        <v>140</v>
      </c>
      <c r="DA437" s="513" t="s">
        <v>121</v>
      </c>
      <c r="DB437" s="513" t="s">
        <v>123</v>
      </c>
      <c r="DC437" s="522"/>
      <c r="DD437" s="514"/>
      <c r="DE437" s="514">
        <f t="shared" si="3127"/>
        <v>0</v>
      </c>
      <c r="DF437" s="515"/>
      <c r="DG437" s="514">
        <f t="shared" si="3128"/>
        <v>0</v>
      </c>
      <c r="DH437" s="516"/>
      <c r="DI437" s="517"/>
      <c r="DJ437" s="517"/>
      <c r="DK437" s="514">
        <f t="shared" si="3129"/>
        <v>0</v>
      </c>
      <c r="DL437" s="515">
        <v>0.294289866351475</v>
      </c>
      <c r="DM437" s="518">
        <f t="shared" si="3130"/>
        <v>0</v>
      </c>
      <c r="DN437" s="519">
        <f t="shared" si="3131"/>
        <v>0</v>
      </c>
      <c r="DO437" s="520"/>
      <c r="DP437" s="511">
        <v>6.0</v>
      </c>
      <c r="DQ437" s="512" t="s">
        <v>140</v>
      </c>
      <c r="DR437" s="513" t="s">
        <v>121</v>
      </c>
      <c r="DS437" s="513" t="s">
        <v>123</v>
      </c>
      <c r="DT437" s="522"/>
      <c r="DU437" s="514"/>
      <c r="DV437" s="514">
        <f t="shared" si="3132"/>
        <v>0</v>
      </c>
      <c r="DW437" s="515"/>
      <c r="DX437" s="514">
        <f t="shared" si="3133"/>
        <v>0</v>
      </c>
      <c r="DY437" s="516"/>
      <c r="DZ437" s="517"/>
      <c r="EA437" s="517"/>
      <c r="EB437" s="514">
        <f t="shared" si="3134"/>
        <v>0</v>
      </c>
      <c r="EC437" s="515">
        <v>0.294289866351475</v>
      </c>
      <c r="ED437" s="518">
        <f t="shared" si="3135"/>
        <v>0</v>
      </c>
      <c r="EE437" s="519">
        <f t="shared" si="3136"/>
        <v>0</v>
      </c>
      <c r="EF437" s="520"/>
      <c r="EG437" s="511">
        <v>6.0</v>
      </c>
      <c r="EH437" s="512" t="s">
        <v>140</v>
      </c>
      <c r="EI437" s="513" t="s">
        <v>121</v>
      </c>
      <c r="EJ437" s="513" t="s">
        <v>123</v>
      </c>
      <c r="EK437" s="522"/>
      <c r="EL437" s="514"/>
      <c r="EM437" s="514">
        <f t="shared" si="3137"/>
        <v>0</v>
      </c>
      <c r="EN437" s="515"/>
      <c r="EO437" s="514">
        <f t="shared" si="3138"/>
        <v>0</v>
      </c>
      <c r="EP437" s="516"/>
      <c r="EQ437" s="517"/>
      <c r="ER437" s="517"/>
      <c r="ES437" s="514">
        <f t="shared" si="3139"/>
        <v>0</v>
      </c>
      <c r="ET437" s="515">
        <v>0.294289866351475</v>
      </c>
      <c r="EU437" s="518">
        <f t="shared" si="3140"/>
        <v>0</v>
      </c>
      <c r="EV437" s="519">
        <f t="shared" si="3141"/>
        <v>0</v>
      </c>
      <c r="EW437" s="520"/>
      <c r="EX437" s="511">
        <v>6.0</v>
      </c>
      <c r="EY437" s="512" t="s">
        <v>140</v>
      </c>
      <c r="EZ437" s="513" t="s">
        <v>121</v>
      </c>
      <c r="FA437" s="513" t="s">
        <v>123</v>
      </c>
      <c r="FB437" s="522"/>
      <c r="FC437" s="514"/>
      <c r="FD437" s="514">
        <f t="shared" si="3142"/>
        <v>0</v>
      </c>
      <c r="FE437" s="515"/>
      <c r="FF437" s="514">
        <f t="shared" si="3143"/>
        <v>0</v>
      </c>
      <c r="FG437" s="516"/>
      <c r="FH437" s="517"/>
      <c r="FI437" s="517"/>
      <c r="FJ437" s="514">
        <f t="shared" si="3144"/>
        <v>0</v>
      </c>
      <c r="FK437" s="515">
        <v>0.294289866351475</v>
      </c>
      <c r="FL437" s="518">
        <f t="shared" si="3145"/>
        <v>0</v>
      </c>
      <c r="FM437" s="519">
        <f t="shared" si="3146"/>
        <v>0</v>
      </c>
      <c r="FN437" s="520"/>
      <c r="FO437" s="511">
        <v>6.0</v>
      </c>
      <c r="FP437" s="512" t="s">
        <v>140</v>
      </c>
      <c r="FQ437" s="513" t="s">
        <v>121</v>
      </c>
      <c r="FR437" s="513" t="s">
        <v>123</v>
      </c>
      <c r="FS437" s="522"/>
      <c r="FT437" s="514"/>
      <c r="FU437" s="514">
        <f t="shared" si="3147"/>
        <v>0</v>
      </c>
      <c r="FV437" s="515"/>
      <c r="FW437" s="514">
        <f t="shared" si="3148"/>
        <v>0</v>
      </c>
      <c r="FX437" s="516"/>
      <c r="FY437" s="517"/>
      <c r="FZ437" s="517"/>
      <c r="GA437" s="514">
        <f t="shared" si="3149"/>
        <v>0</v>
      </c>
      <c r="GB437" s="515">
        <v>0.294289866351475</v>
      </c>
      <c r="GC437" s="518">
        <f t="shared" si="3150"/>
        <v>0</v>
      </c>
      <c r="GD437" s="519">
        <f t="shared" si="3151"/>
        <v>0</v>
      </c>
      <c r="GE437" s="520"/>
      <c r="GF437" s="511">
        <v>6.0</v>
      </c>
      <c r="GG437" s="512" t="s">
        <v>140</v>
      </c>
      <c r="GH437" s="513" t="s">
        <v>121</v>
      </c>
      <c r="GI437" s="513" t="s">
        <v>123</v>
      </c>
      <c r="GJ437" s="522"/>
      <c r="GK437" s="514"/>
      <c r="GL437" s="514">
        <f t="shared" si="3152"/>
        <v>0</v>
      </c>
      <c r="GM437" s="515"/>
      <c r="GN437" s="514">
        <f t="shared" si="3153"/>
        <v>0</v>
      </c>
      <c r="GO437" s="516"/>
      <c r="GP437" s="517"/>
      <c r="GQ437" s="517"/>
      <c r="GR437" s="514">
        <f t="shared" si="3154"/>
        <v>0</v>
      </c>
      <c r="GS437" s="515">
        <v>0.294289866351475</v>
      </c>
      <c r="GT437" s="518">
        <f t="shared" si="3155"/>
        <v>0</v>
      </c>
      <c r="GU437" s="519">
        <f t="shared" si="3156"/>
        <v>0</v>
      </c>
      <c r="GV437" s="520"/>
      <c r="GW437" s="511">
        <v>6.0</v>
      </c>
      <c r="GX437" s="512" t="s">
        <v>140</v>
      </c>
      <c r="GY437" s="513" t="s">
        <v>121</v>
      </c>
      <c r="GZ437" s="513" t="s">
        <v>123</v>
      </c>
      <c r="HA437" s="522"/>
      <c r="HB437" s="514"/>
      <c r="HC437" s="514">
        <f t="shared" si="3157"/>
        <v>0</v>
      </c>
      <c r="HD437" s="515"/>
      <c r="HE437" s="514">
        <f t="shared" si="3158"/>
        <v>0</v>
      </c>
      <c r="HF437" s="516"/>
      <c r="HG437" s="517"/>
      <c r="HH437" s="517"/>
      <c r="HI437" s="514">
        <f t="shared" si="3159"/>
        <v>0</v>
      </c>
      <c r="HJ437" s="515">
        <v>0.294289866351475</v>
      </c>
      <c r="HK437" s="518">
        <f t="shared" si="3160"/>
        <v>0</v>
      </c>
      <c r="HL437" s="519">
        <f t="shared" si="3161"/>
        <v>0</v>
      </c>
      <c r="HM437" s="520"/>
      <c r="HN437" s="511">
        <v>6.0</v>
      </c>
      <c r="HO437" s="512" t="s">
        <v>140</v>
      </c>
      <c r="HP437" s="513" t="s">
        <v>121</v>
      </c>
      <c r="HQ437" s="513" t="s">
        <v>123</v>
      </c>
      <c r="HR437" s="522"/>
      <c r="HS437" s="514"/>
      <c r="HT437" s="514">
        <f t="shared" si="3162"/>
        <v>0</v>
      </c>
      <c r="HU437" s="515"/>
      <c r="HV437" s="514">
        <f t="shared" si="3163"/>
        <v>0</v>
      </c>
      <c r="HW437" s="516"/>
      <c r="HX437" s="517"/>
      <c r="HY437" s="517"/>
      <c r="HZ437" s="514">
        <f t="shared" si="3164"/>
        <v>0</v>
      </c>
      <c r="IA437" s="515">
        <v>0.294289866351475</v>
      </c>
      <c r="IB437" s="518">
        <f t="shared" si="3165"/>
        <v>0</v>
      </c>
      <c r="IC437" s="519">
        <f t="shared" si="3166"/>
        <v>0</v>
      </c>
      <c r="ID437" s="520"/>
      <c r="IE437" s="511">
        <v>6.0</v>
      </c>
      <c r="IF437" s="512" t="s">
        <v>140</v>
      </c>
      <c r="IG437" s="513" t="s">
        <v>121</v>
      </c>
      <c r="IH437" s="513" t="s">
        <v>123</v>
      </c>
      <c r="II437" s="522"/>
      <c r="IJ437" s="514"/>
      <c r="IK437" s="514">
        <f t="shared" si="3167"/>
        <v>0</v>
      </c>
      <c r="IL437" s="515"/>
      <c r="IM437" s="514">
        <f t="shared" si="3168"/>
        <v>0</v>
      </c>
      <c r="IN437" s="516"/>
      <c r="IO437" s="517"/>
      <c r="IP437" s="517"/>
      <c r="IQ437" s="514">
        <f t="shared" si="3169"/>
        <v>0</v>
      </c>
      <c r="IR437" s="515">
        <v>0.294289866351475</v>
      </c>
      <c r="IS437" s="518">
        <f t="shared" si="3170"/>
        <v>0</v>
      </c>
      <c r="IT437" s="519">
        <f t="shared" si="3171"/>
        <v>0</v>
      </c>
      <c r="IU437" s="520"/>
      <c r="IV437" s="511">
        <v>6.0</v>
      </c>
      <c r="IW437" s="512" t="s">
        <v>140</v>
      </c>
      <c r="IX437" s="513" t="s">
        <v>121</v>
      </c>
      <c r="IY437" s="513" t="s">
        <v>123</v>
      </c>
      <c r="IZ437" s="522"/>
      <c r="JA437" s="514"/>
      <c r="JB437" s="514">
        <f t="shared" si="3172"/>
        <v>0</v>
      </c>
      <c r="JC437" s="515"/>
      <c r="JD437" s="514">
        <f t="shared" si="3173"/>
        <v>0</v>
      </c>
      <c r="JE437" s="516"/>
      <c r="JF437" s="517"/>
      <c r="JG437" s="517"/>
      <c r="JH437" s="514">
        <f t="shared" si="3174"/>
        <v>0</v>
      </c>
      <c r="JI437" s="515">
        <v>0.294289866351475</v>
      </c>
      <c r="JJ437" s="518">
        <f t="shared" si="3175"/>
        <v>0</v>
      </c>
      <c r="JK437" s="519">
        <f t="shared" si="3176"/>
        <v>0</v>
      </c>
      <c r="JL437" s="520"/>
      <c r="JM437" s="511">
        <v>6.0</v>
      </c>
      <c r="JN437" s="512" t="s">
        <v>140</v>
      </c>
      <c r="JO437" s="513" t="s">
        <v>121</v>
      </c>
      <c r="JP437" s="513" t="s">
        <v>123</v>
      </c>
      <c r="JQ437" s="522"/>
      <c r="JR437" s="514"/>
      <c r="JS437" s="514">
        <f t="shared" si="3177"/>
        <v>0</v>
      </c>
      <c r="JT437" s="515"/>
      <c r="JU437" s="514">
        <f t="shared" si="3178"/>
        <v>0</v>
      </c>
      <c r="JV437" s="516"/>
      <c r="JW437" s="517"/>
      <c r="JX437" s="517"/>
      <c r="JY437" s="514">
        <f t="shared" si="3179"/>
        <v>0</v>
      </c>
      <c r="JZ437" s="515">
        <v>0.294289866351475</v>
      </c>
      <c r="KA437" s="518">
        <f t="shared" si="3180"/>
        <v>0</v>
      </c>
      <c r="KB437" s="519">
        <f t="shared" si="3181"/>
        <v>0</v>
      </c>
      <c r="KC437" s="520"/>
      <c r="KD437" s="511">
        <v>6.0</v>
      </c>
      <c r="KE437" s="512" t="s">
        <v>140</v>
      </c>
      <c r="KF437" s="513" t="s">
        <v>121</v>
      </c>
      <c r="KG437" s="513" t="s">
        <v>123</v>
      </c>
      <c r="KH437" s="522"/>
      <c r="KI437" s="514"/>
      <c r="KJ437" s="514">
        <f t="shared" si="3182"/>
        <v>0</v>
      </c>
      <c r="KK437" s="515"/>
      <c r="KL437" s="514">
        <f t="shared" si="3183"/>
        <v>0</v>
      </c>
      <c r="KM437" s="516"/>
      <c r="KN437" s="517"/>
      <c r="KO437" s="517"/>
      <c r="KP437" s="514">
        <f t="shared" si="3184"/>
        <v>0</v>
      </c>
      <c r="KQ437" s="515">
        <v>0.294289866351475</v>
      </c>
      <c r="KR437" s="518">
        <f t="shared" si="3185"/>
        <v>0</v>
      </c>
      <c r="KS437" s="519">
        <f t="shared" si="3186"/>
        <v>0</v>
      </c>
      <c r="KT437" s="520"/>
      <c r="KU437" s="521"/>
    </row>
    <row r="438" ht="15.75" customHeight="1">
      <c r="A438" s="511">
        <v>7.0</v>
      </c>
      <c r="B438" s="512" t="s">
        <v>132</v>
      </c>
      <c r="C438" s="513" t="s">
        <v>121</v>
      </c>
      <c r="D438" s="513" t="s">
        <v>123</v>
      </c>
      <c r="E438" s="514" t="str">
        <f>ADHB!E438</f>
        <v/>
      </c>
      <c r="F438" s="514"/>
      <c r="G438" s="514">
        <f t="shared" si="3097"/>
        <v>0</v>
      </c>
      <c r="H438" s="515"/>
      <c r="I438" s="514">
        <f t="shared" si="3098"/>
        <v>0</v>
      </c>
      <c r="J438" s="516"/>
      <c r="K438" s="517"/>
      <c r="L438" s="517"/>
      <c r="M438" s="514">
        <f t="shared" si="3099"/>
        <v>0</v>
      </c>
      <c r="N438" s="515">
        <v>0.294289866351475</v>
      </c>
      <c r="O438" s="518">
        <f t="shared" si="3100"/>
        <v>0</v>
      </c>
      <c r="P438" s="519">
        <f t="shared" si="3101"/>
        <v>0</v>
      </c>
      <c r="Q438" s="520"/>
      <c r="R438" s="511">
        <v>7.0</v>
      </c>
      <c r="S438" s="512" t="s">
        <v>132</v>
      </c>
      <c r="T438" s="513" t="s">
        <v>121</v>
      </c>
      <c r="U438" s="513" t="s">
        <v>123</v>
      </c>
      <c r="V438" s="514" t="str">
        <f>ADHB!V438</f>
        <v/>
      </c>
      <c r="W438" s="514"/>
      <c r="X438" s="514">
        <f t="shared" si="3102"/>
        <v>0</v>
      </c>
      <c r="Y438" s="515"/>
      <c r="Z438" s="514">
        <f t="shared" si="3103"/>
        <v>0</v>
      </c>
      <c r="AA438" s="516"/>
      <c r="AB438" s="517"/>
      <c r="AC438" s="517"/>
      <c r="AD438" s="514">
        <f t="shared" si="3104"/>
        <v>0</v>
      </c>
      <c r="AE438" s="515">
        <v>0.294289866351475</v>
      </c>
      <c r="AF438" s="518">
        <f t="shared" si="3105"/>
        <v>0</v>
      </c>
      <c r="AG438" s="519">
        <f t="shared" si="3106"/>
        <v>0</v>
      </c>
      <c r="AH438" s="520"/>
      <c r="AI438" s="511">
        <v>7.0</v>
      </c>
      <c r="AJ438" s="512" t="s">
        <v>132</v>
      </c>
      <c r="AK438" s="513" t="s">
        <v>121</v>
      </c>
      <c r="AL438" s="513" t="s">
        <v>123</v>
      </c>
      <c r="AM438" s="514" t="str">
        <f>ADHB!AM438</f>
        <v/>
      </c>
      <c r="AN438" s="514"/>
      <c r="AO438" s="514">
        <f t="shared" si="3107"/>
        <v>0</v>
      </c>
      <c r="AP438" s="515"/>
      <c r="AQ438" s="514">
        <f t="shared" si="3108"/>
        <v>0</v>
      </c>
      <c r="AR438" s="516"/>
      <c r="AS438" s="517"/>
      <c r="AT438" s="517"/>
      <c r="AU438" s="514">
        <f t="shared" si="3109"/>
        <v>0</v>
      </c>
      <c r="AV438" s="515">
        <v>0.294289866351475</v>
      </c>
      <c r="AW438" s="518">
        <f t="shared" si="3110"/>
        <v>0</v>
      </c>
      <c r="AX438" s="519">
        <f t="shared" si="3111"/>
        <v>0</v>
      </c>
      <c r="AY438" s="520"/>
      <c r="AZ438" s="511">
        <v>7.0</v>
      </c>
      <c r="BA438" s="512" t="s">
        <v>132</v>
      </c>
      <c r="BB438" s="513" t="s">
        <v>121</v>
      </c>
      <c r="BC438" s="513" t="s">
        <v>123</v>
      </c>
      <c r="BD438" s="514" t="str">
        <f>ADHB!BD438</f>
        <v/>
      </c>
      <c r="BE438" s="514"/>
      <c r="BF438" s="514">
        <f t="shared" si="3112"/>
        <v>0</v>
      </c>
      <c r="BG438" s="515"/>
      <c r="BH438" s="514">
        <f t="shared" si="3113"/>
        <v>0</v>
      </c>
      <c r="BI438" s="516"/>
      <c r="BJ438" s="517"/>
      <c r="BK438" s="517"/>
      <c r="BL438" s="514">
        <f t="shared" si="3114"/>
        <v>0</v>
      </c>
      <c r="BM438" s="515">
        <v>0.294289866351475</v>
      </c>
      <c r="BN438" s="518">
        <f t="shared" si="3115"/>
        <v>0</v>
      </c>
      <c r="BO438" s="519">
        <f t="shared" si="3116"/>
        <v>0</v>
      </c>
      <c r="BP438" s="520"/>
      <c r="BQ438" s="511">
        <v>7.0</v>
      </c>
      <c r="BR438" s="512" t="s">
        <v>132</v>
      </c>
      <c r="BS438" s="513" t="s">
        <v>121</v>
      </c>
      <c r="BT438" s="513" t="s">
        <v>123</v>
      </c>
      <c r="BU438" s="514" t="str">
        <f>ADHB!BU438</f>
        <v/>
      </c>
      <c r="BV438" s="514"/>
      <c r="BW438" s="514">
        <f t="shared" si="3117"/>
        <v>0</v>
      </c>
      <c r="BX438" s="515"/>
      <c r="BY438" s="514">
        <f t="shared" si="3118"/>
        <v>0</v>
      </c>
      <c r="BZ438" s="516"/>
      <c r="CA438" s="517"/>
      <c r="CB438" s="517"/>
      <c r="CC438" s="514">
        <f t="shared" si="3119"/>
        <v>0</v>
      </c>
      <c r="CD438" s="515">
        <v>0.294289866351475</v>
      </c>
      <c r="CE438" s="518">
        <f t="shared" si="3120"/>
        <v>0</v>
      </c>
      <c r="CF438" s="519">
        <f t="shared" si="3121"/>
        <v>0</v>
      </c>
      <c r="CG438" s="520"/>
      <c r="CH438" s="511">
        <v>7.0</v>
      </c>
      <c r="CI438" s="512" t="s">
        <v>132</v>
      </c>
      <c r="CJ438" s="513" t="s">
        <v>121</v>
      </c>
      <c r="CK438" s="513" t="s">
        <v>123</v>
      </c>
      <c r="CL438" s="514" t="str">
        <f>ADHB!CL438</f>
        <v/>
      </c>
      <c r="CM438" s="514"/>
      <c r="CN438" s="514">
        <f t="shared" si="3122"/>
        <v>0</v>
      </c>
      <c r="CO438" s="515"/>
      <c r="CP438" s="514">
        <f t="shared" si="3123"/>
        <v>0</v>
      </c>
      <c r="CQ438" s="516"/>
      <c r="CR438" s="517"/>
      <c r="CS438" s="517"/>
      <c r="CT438" s="514">
        <f t="shared" si="3124"/>
        <v>0</v>
      </c>
      <c r="CU438" s="515">
        <v>0.294289866351475</v>
      </c>
      <c r="CV438" s="518">
        <f t="shared" si="3125"/>
        <v>0</v>
      </c>
      <c r="CW438" s="519">
        <f t="shared" si="3126"/>
        <v>0</v>
      </c>
      <c r="CX438" s="520"/>
      <c r="CY438" s="511">
        <v>7.0</v>
      </c>
      <c r="CZ438" s="512" t="s">
        <v>132</v>
      </c>
      <c r="DA438" s="513" t="s">
        <v>121</v>
      </c>
      <c r="DB438" s="513" t="s">
        <v>123</v>
      </c>
      <c r="DC438" s="514" t="str">
        <f>ADHB!DC438</f>
        <v/>
      </c>
      <c r="DD438" s="514"/>
      <c r="DE438" s="514">
        <f t="shared" si="3127"/>
        <v>0</v>
      </c>
      <c r="DF438" s="515"/>
      <c r="DG438" s="514">
        <f t="shared" si="3128"/>
        <v>0</v>
      </c>
      <c r="DH438" s="516"/>
      <c r="DI438" s="517"/>
      <c r="DJ438" s="517"/>
      <c r="DK438" s="514">
        <f t="shared" si="3129"/>
        <v>0</v>
      </c>
      <c r="DL438" s="515">
        <v>0.294289866351475</v>
      </c>
      <c r="DM438" s="518">
        <f t="shared" si="3130"/>
        <v>0</v>
      </c>
      <c r="DN438" s="519">
        <f t="shared" si="3131"/>
        <v>0</v>
      </c>
      <c r="DO438" s="520"/>
      <c r="DP438" s="511">
        <v>7.0</v>
      </c>
      <c r="DQ438" s="512" t="s">
        <v>132</v>
      </c>
      <c r="DR438" s="513" t="s">
        <v>121</v>
      </c>
      <c r="DS438" s="513" t="s">
        <v>123</v>
      </c>
      <c r="DT438" s="514" t="str">
        <f>ADHB!DT438</f>
        <v/>
      </c>
      <c r="DU438" s="514"/>
      <c r="DV438" s="514">
        <f t="shared" si="3132"/>
        <v>0</v>
      </c>
      <c r="DW438" s="515"/>
      <c r="DX438" s="514">
        <f t="shared" si="3133"/>
        <v>0</v>
      </c>
      <c r="DY438" s="516"/>
      <c r="DZ438" s="517"/>
      <c r="EA438" s="517"/>
      <c r="EB438" s="514">
        <f t="shared" si="3134"/>
        <v>0</v>
      </c>
      <c r="EC438" s="515">
        <v>0.294289866351475</v>
      </c>
      <c r="ED438" s="518">
        <f t="shared" si="3135"/>
        <v>0</v>
      </c>
      <c r="EE438" s="519">
        <f t="shared" si="3136"/>
        <v>0</v>
      </c>
      <c r="EF438" s="520"/>
      <c r="EG438" s="511">
        <v>7.0</v>
      </c>
      <c r="EH438" s="512" t="s">
        <v>132</v>
      </c>
      <c r="EI438" s="513" t="s">
        <v>121</v>
      </c>
      <c r="EJ438" s="513" t="s">
        <v>123</v>
      </c>
      <c r="EK438" s="514" t="str">
        <f>ADHB!EK438</f>
        <v/>
      </c>
      <c r="EL438" s="514"/>
      <c r="EM438" s="514">
        <f t="shared" si="3137"/>
        <v>0</v>
      </c>
      <c r="EN438" s="515"/>
      <c r="EO438" s="514">
        <f t="shared" si="3138"/>
        <v>0</v>
      </c>
      <c r="EP438" s="516"/>
      <c r="EQ438" s="517"/>
      <c r="ER438" s="517"/>
      <c r="ES438" s="514">
        <f t="shared" si="3139"/>
        <v>0</v>
      </c>
      <c r="ET438" s="515">
        <v>0.294289866351475</v>
      </c>
      <c r="EU438" s="518">
        <f t="shared" si="3140"/>
        <v>0</v>
      </c>
      <c r="EV438" s="519">
        <f t="shared" si="3141"/>
        <v>0</v>
      </c>
      <c r="EW438" s="520"/>
      <c r="EX438" s="511">
        <v>7.0</v>
      </c>
      <c r="EY438" s="512" t="s">
        <v>132</v>
      </c>
      <c r="EZ438" s="513" t="s">
        <v>121</v>
      </c>
      <c r="FA438" s="513" t="s">
        <v>123</v>
      </c>
      <c r="FB438" s="514" t="str">
        <f>ADHB!FB438</f>
        <v/>
      </c>
      <c r="FC438" s="514"/>
      <c r="FD438" s="514">
        <f t="shared" si="3142"/>
        <v>0</v>
      </c>
      <c r="FE438" s="515"/>
      <c r="FF438" s="514">
        <f t="shared" si="3143"/>
        <v>0</v>
      </c>
      <c r="FG438" s="516"/>
      <c r="FH438" s="517"/>
      <c r="FI438" s="517"/>
      <c r="FJ438" s="514">
        <f t="shared" si="3144"/>
        <v>0</v>
      </c>
      <c r="FK438" s="515">
        <v>0.294289866351475</v>
      </c>
      <c r="FL438" s="518">
        <f t="shared" si="3145"/>
        <v>0</v>
      </c>
      <c r="FM438" s="519">
        <f t="shared" si="3146"/>
        <v>0</v>
      </c>
      <c r="FN438" s="520"/>
      <c r="FO438" s="511">
        <v>7.0</v>
      </c>
      <c r="FP438" s="512" t="s">
        <v>132</v>
      </c>
      <c r="FQ438" s="513" t="s">
        <v>121</v>
      </c>
      <c r="FR438" s="513" t="s">
        <v>123</v>
      </c>
      <c r="FS438" s="514" t="str">
        <f>ADHB!FS438</f>
        <v/>
      </c>
      <c r="FT438" s="514"/>
      <c r="FU438" s="514">
        <f t="shared" si="3147"/>
        <v>0</v>
      </c>
      <c r="FV438" s="515"/>
      <c r="FW438" s="514">
        <f t="shared" si="3148"/>
        <v>0</v>
      </c>
      <c r="FX438" s="516"/>
      <c r="FY438" s="517"/>
      <c r="FZ438" s="517"/>
      <c r="GA438" s="514">
        <f t="shared" si="3149"/>
        <v>0</v>
      </c>
      <c r="GB438" s="515">
        <v>0.294289866351475</v>
      </c>
      <c r="GC438" s="518">
        <f t="shared" si="3150"/>
        <v>0</v>
      </c>
      <c r="GD438" s="519">
        <f t="shared" si="3151"/>
        <v>0</v>
      </c>
      <c r="GE438" s="520"/>
      <c r="GF438" s="511">
        <v>7.0</v>
      </c>
      <c r="GG438" s="512" t="s">
        <v>132</v>
      </c>
      <c r="GH438" s="513" t="s">
        <v>121</v>
      </c>
      <c r="GI438" s="513" t="s">
        <v>123</v>
      </c>
      <c r="GJ438" s="514" t="str">
        <f>ADHB!GJ438</f>
        <v/>
      </c>
      <c r="GK438" s="514"/>
      <c r="GL438" s="514">
        <f t="shared" si="3152"/>
        <v>0</v>
      </c>
      <c r="GM438" s="515"/>
      <c r="GN438" s="514">
        <f t="shared" si="3153"/>
        <v>0</v>
      </c>
      <c r="GO438" s="516"/>
      <c r="GP438" s="517"/>
      <c r="GQ438" s="517"/>
      <c r="GR438" s="514">
        <f t="shared" si="3154"/>
        <v>0</v>
      </c>
      <c r="GS438" s="515">
        <v>0.294289866351475</v>
      </c>
      <c r="GT438" s="518">
        <f t="shared" si="3155"/>
        <v>0</v>
      </c>
      <c r="GU438" s="519">
        <f t="shared" si="3156"/>
        <v>0</v>
      </c>
      <c r="GV438" s="520"/>
      <c r="GW438" s="511">
        <v>7.0</v>
      </c>
      <c r="GX438" s="512" t="s">
        <v>132</v>
      </c>
      <c r="GY438" s="513" t="s">
        <v>121</v>
      </c>
      <c r="GZ438" s="513" t="s">
        <v>123</v>
      </c>
      <c r="HA438" s="514" t="str">
        <f>ADHB!HA438</f>
        <v/>
      </c>
      <c r="HB438" s="514"/>
      <c r="HC438" s="514">
        <f t="shared" si="3157"/>
        <v>0</v>
      </c>
      <c r="HD438" s="515"/>
      <c r="HE438" s="514">
        <f t="shared" si="3158"/>
        <v>0</v>
      </c>
      <c r="HF438" s="516"/>
      <c r="HG438" s="517"/>
      <c r="HH438" s="517"/>
      <c r="HI438" s="514">
        <f t="shared" si="3159"/>
        <v>0</v>
      </c>
      <c r="HJ438" s="515">
        <v>0.294289866351475</v>
      </c>
      <c r="HK438" s="518">
        <f t="shared" si="3160"/>
        <v>0</v>
      </c>
      <c r="HL438" s="519">
        <f t="shared" si="3161"/>
        <v>0</v>
      </c>
      <c r="HM438" s="520"/>
      <c r="HN438" s="511">
        <v>7.0</v>
      </c>
      <c r="HO438" s="512" t="s">
        <v>132</v>
      </c>
      <c r="HP438" s="513" t="s">
        <v>121</v>
      </c>
      <c r="HQ438" s="513" t="s">
        <v>123</v>
      </c>
      <c r="HR438" s="514" t="str">
        <f>ADHB!HR438</f>
        <v/>
      </c>
      <c r="HS438" s="514"/>
      <c r="HT438" s="514">
        <f t="shared" si="3162"/>
        <v>0</v>
      </c>
      <c r="HU438" s="515"/>
      <c r="HV438" s="514">
        <f t="shared" si="3163"/>
        <v>0</v>
      </c>
      <c r="HW438" s="516"/>
      <c r="HX438" s="517"/>
      <c r="HY438" s="517"/>
      <c r="HZ438" s="514">
        <f t="shared" si="3164"/>
        <v>0</v>
      </c>
      <c r="IA438" s="515">
        <v>0.294289866351475</v>
      </c>
      <c r="IB438" s="518">
        <f t="shared" si="3165"/>
        <v>0</v>
      </c>
      <c r="IC438" s="519">
        <f t="shared" si="3166"/>
        <v>0</v>
      </c>
      <c r="ID438" s="520"/>
      <c r="IE438" s="511">
        <v>7.0</v>
      </c>
      <c r="IF438" s="512" t="s">
        <v>132</v>
      </c>
      <c r="IG438" s="513" t="s">
        <v>121</v>
      </c>
      <c r="IH438" s="513" t="s">
        <v>123</v>
      </c>
      <c r="II438" s="514" t="str">
        <f>ADHB!II438</f>
        <v/>
      </c>
      <c r="IJ438" s="514"/>
      <c r="IK438" s="514">
        <f t="shared" si="3167"/>
        <v>0</v>
      </c>
      <c r="IL438" s="515"/>
      <c r="IM438" s="514">
        <f t="shared" si="3168"/>
        <v>0</v>
      </c>
      <c r="IN438" s="516"/>
      <c r="IO438" s="517"/>
      <c r="IP438" s="517"/>
      <c r="IQ438" s="514">
        <f t="shared" si="3169"/>
        <v>0</v>
      </c>
      <c r="IR438" s="515">
        <v>0.294289866351475</v>
      </c>
      <c r="IS438" s="518">
        <f t="shared" si="3170"/>
        <v>0</v>
      </c>
      <c r="IT438" s="519">
        <f t="shared" si="3171"/>
        <v>0</v>
      </c>
      <c r="IU438" s="520"/>
      <c r="IV438" s="511">
        <v>7.0</v>
      </c>
      <c r="IW438" s="512" t="s">
        <v>132</v>
      </c>
      <c r="IX438" s="513" t="s">
        <v>121</v>
      </c>
      <c r="IY438" s="513" t="s">
        <v>123</v>
      </c>
      <c r="IZ438" s="514" t="str">
        <f>ADHB!IZ438</f>
        <v/>
      </c>
      <c r="JA438" s="514"/>
      <c r="JB438" s="514">
        <f t="shared" si="3172"/>
        <v>0</v>
      </c>
      <c r="JC438" s="515"/>
      <c r="JD438" s="514">
        <f t="shared" si="3173"/>
        <v>0</v>
      </c>
      <c r="JE438" s="516"/>
      <c r="JF438" s="517"/>
      <c r="JG438" s="517"/>
      <c r="JH438" s="514">
        <f t="shared" si="3174"/>
        <v>0</v>
      </c>
      <c r="JI438" s="515">
        <v>0.294289866351475</v>
      </c>
      <c r="JJ438" s="518">
        <f t="shared" si="3175"/>
        <v>0</v>
      </c>
      <c r="JK438" s="519">
        <f t="shared" si="3176"/>
        <v>0</v>
      </c>
      <c r="JL438" s="520"/>
      <c r="JM438" s="511">
        <v>7.0</v>
      </c>
      <c r="JN438" s="512" t="s">
        <v>132</v>
      </c>
      <c r="JO438" s="513" t="s">
        <v>121</v>
      </c>
      <c r="JP438" s="513" t="s">
        <v>123</v>
      </c>
      <c r="JQ438" s="514" t="str">
        <f>ADHB!KY438</f>
        <v/>
      </c>
      <c r="JR438" s="514"/>
      <c r="JS438" s="514">
        <f t="shared" si="3177"/>
        <v>0</v>
      </c>
      <c r="JT438" s="515"/>
      <c r="JU438" s="514">
        <f t="shared" si="3178"/>
        <v>0</v>
      </c>
      <c r="JV438" s="516"/>
      <c r="JW438" s="517"/>
      <c r="JX438" s="517"/>
      <c r="JY438" s="514">
        <f t="shared" si="3179"/>
        <v>0</v>
      </c>
      <c r="JZ438" s="515">
        <v>0.294289866351475</v>
      </c>
      <c r="KA438" s="518">
        <f t="shared" si="3180"/>
        <v>0</v>
      </c>
      <c r="KB438" s="519">
        <f t="shared" si="3181"/>
        <v>0</v>
      </c>
      <c r="KC438" s="520"/>
      <c r="KD438" s="511">
        <v>7.0</v>
      </c>
      <c r="KE438" s="512" t="s">
        <v>132</v>
      </c>
      <c r="KF438" s="513" t="s">
        <v>121</v>
      </c>
      <c r="KG438" s="513" t="s">
        <v>123</v>
      </c>
      <c r="KH438" s="514" t="str">
        <f>ADHB!LP438</f>
        <v/>
      </c>
      <c r="KI438" s="514"/>
      <c r="KJ438" s="514">
        <f t="shared" si="3182"/>
        <v>0</v>
      </c>
      <c r="KK438" s="515"/>
      <c r="KL438" s="514">
        <f t="shared" si="3183"/>
        <v>0</v>
      </c>
      <c r="KM438" s="516"/>
      <c r="KN438" s="517"/>
      <c r="KO438" s="517"/>
      <c r="KP438" s="514">
        <f t="shared" si="3184"/>
        <v>0</v>
      </c>
      <c r="KQ438" s="515">
        <v>0.294289866351475</v>
      </c>
      <c r="KR438" s="518">
        <f t="shared" si="3185"/>
        <v>0</v>
      </c>
      <c r="KS438" s="519">
        <f t="shared" si="3186"/>
        <v>0</v>
      </c>
      <c r="KT438" s="520"/>
      <c r="KU438" s="521"/>
    </row>
    <row r="439" ht="15.75" customHeight="1">
      <c r="A439" s="511">
        <v>8.0</v>
      </c>
      <c r="B439" s="512" t="s">
        <v>132</v>
      </c>
      <c r="C439" s="513" t="s">
        <v>121</v>
      </c>
      <c r="D439" s="513" t="s">
        <v>123</v>
      </c>
      <c r="E439" s="514" t="str">
        <f>ADHB!E439</f>
        <v/>
      </c>
      <c r="F439" s="514"/>
      <c r="G439" s="514">
        <f t="shared" si="3097"/>
        <v>0</v>
      </c>
      <c r="H439" s="515"/>
      <c r="I439" s="514">
        <f t="shared" si="3098"/>
        <v>0</v>
      </c>
      <c r="J439" s="516"/>
      <c r="K439" s="517"/>
      <c r="L439" s="517"/>
      <c r="M439" s="514">
        <f t="shared" si="3099"/>
        <v>0</v>
      </c>
      <c r="N439" s="515">
        <v>0.294289866351475</v>
      </c>
      <c r="O439" s="518">
        <f t="shared" si="3100"/>
        <v>0</v>
      </c>
      <c r="P439" s="519">
        <f t="shared" si="3101"/>
        <v>0</v>
      </c>
      <c r="Q439" s="520"/>
      <c r="R439" s="511">
        <v>8.0</v>
      </c>
      <c r="S439" s="512" t="s">
        <v>132</v>
      </c>
      <c r="T439" s="513" t="s">
        <v>121</v>
      </c>
      <c r="U439" s="513" t="s">
        <v>123</v>
      </c>
      <c r="V439" s="514" t="str">
        <f>ADHB!V439</f>
        <v/>
      </c>
      <c r="W439" s="514"/>
      <c r="X439" s="514">
        <f t="shared" si="3102"/>
        <v>0</v>
      </c>
      <c r="Y439" s="515"/>
      <c r="Z439" s="514">
        <f t="shared" si="3103"/>
        <v>0</v>
      </c>
      <c r="AA439" s="516"/>
      <c r="AB439" s="517"/>
      <c r="AC439" s="517"/>
      <c r="AD439" s="514">
        <f t="shared" si="3104"/>
        <v>0</v>
      </c>
      <c r="AE439" s="515">
        <v>0.294289866351475</v>
      </c>
      <c r="AF439" s="518">
        <f t="shared" si="3105"/>
        <v>0</v>
      </c>
      <c r="AG439" s="519">
        <f t="shared" si="3106"/>
        <v>0</v>
      </c>
      <c r="AH439" s="520"/>
      <c r="AI439" s="511">
        <v>8.0</v>
      </c>
      <c r="AJ439" s="512" t="s">
        <v>132</v>
      </c>
      <c r="AK439" s="513" t="s">
        <v>121</v>
      </c>
      <c r="AL439" s="513" t="s">
        <v>123</v>
      </c>
      <c r="AM439" s="514" t="str">
        <f>ADHB!AM439</f>
        <v/>
      </c>
      <c r="AN439" s="514"/>
      <c r="AO439" s="514">
        <f t="shared" si="3107"/>
        <v>0</v>
      </c>
      <c r="AP439" s="515"/>
      <c r="AQ439" s="514">
        <f t="shared" si="3108"/>
        <v>0</v>
      </c>
      <c r="AR439" s="516"/>
      <c r="AS439" s="517"/>
      <c r="AT439" s="517"/>
      <c r="AU439" s="514">
        <f t="shared" si="3109"/>
        <v>0</v>
      </c>
      <c r="AV439" s="515">
        <v>0.294289866351475</v>
      </c>
      <c r="AW439" s="518">
        <f t="shared" si="3110"/>
        <v>0</v>
      </c>
      <c r="AX439" s="519">
        <f t="shared" si="3111"/>
        <v>0</v>
      </c>
      <c r="AY439" s="520"/>
      <c r="AZ439" s="511">
        <v>8.0</v>
      </c>
      <c r="BA439" s="512" t="s">
        <v>132</v>
      </c>
      <c r="BB439" s="513" t="s">
        <v>121</v>
      </c>
      <c r="BC439" s="513" t="s">
        <v>123</v>
      </c>
      <c r="BD439" s="514" t="str">
        <f>ADHB!BD439</f>
        <v/>
      </c>
      <c r="BE439" s="514"/>
      <c r="BF439" s="514">
        <f t="shared" si="3112"/>
        <v>0</v>
      </c>
      <c r="BG439" s="515"/>
      <c r="BH439" s="514">
        <f t="shared" si="3113"/>
        <v>0</v>
      </c>
      <c r="BI439" s="516"/>
      <c r="BJ439" s="517"/>
      <c r="BK439" s="517"/>
      <c r="BL439" s="514">
        <f t="shared" si="3114"/>
        <v>0</v>
      </c>
      <c r="BM439" s="515">
        <v>0.294289866351475</v>
      </c>
      <c r="BN439" s="518">
        <f t="shared" si="3115"/>
        <v>0</v>
      </c>
      <c r="BO439" s="519">
        <f t="shared" si="3116"/>
        <v>0</v>
      </c>
      <c r="BP439" s="520"/>
      <c r="BQ439" s="511">
        <v>8.0</v>
      </c>
      <c r="BR439" s="512" t="s">
        <v>132</v>
      </c>
      <c r="BS439" s="513" t="s">
        <v>121</v>
      </c>
      <c r="BT439" s="513" t="s">
        <v>123</v>
      </c>
      <c r="BU439" s="514" t="str">
        <f>ADHB!BU439</f>
        <v/>
      </c>
      <c r="BV439" s="514"/>
      <c r="BW439" s="514">
        <f t="shared" si="3117"/>
        <v>0</v>
      </c>
      <c r="BX439" s="515"/>
      <c r="BY439" s="514">
        <f t="shared" si="3118"/>
        <v>0</v>
      </c>
      <c r="BZ439" s="516"/>
      <c r="CA439" s="517"/>
      <c r="CB439" s="517"/>
      <c r="CC439" s="514">
        <f t="shared" si="3119"/>
        <v>0</v>
      </c>
      <c r="CD439" s="515">
        <v>0.294289866351475</v>
      </c>
      <c r="CE439" s="518">
        <f t="shared" si="3120"/>
        <v>0</v>
      </c>
      <c r="CF439" s="519">
        <f t="shared" si="3121"/>
        <v>0</v>
      </c>
      <c r="CG439" s="520"/>
      <c r="CH439" s="511">
        <v>8.0</v>
      </c>
      <c r="CI439" s="512" t="s">
        <v>132</v>
      </c>
      <c r="CJ439" s="513" t="s">
        <v>121</v>
      </c>
      <c r="CK439" s="513" t="s">
        <v>123</v>
      </c>
      <c r="CL439" s="514" t="str">
        <f>ADHB!CL439</f>
        <v/>
      </c>
      <c r="CM439" s="514"/>
      <c r="CN439" s="514">
        <f t="shared" si="3122"/>
        <v>0</v>
      </c>
      <c r="CO439" s="515"/>
      <c r="CP439" s="514">
        <f t="shared" si="3123"/>
        <v>0</v>
      </c>
      <c r="CQ439" s="516"/>
      <c r="CR439" s="517"/>
      <c r="CS439" s="517"/>
      <c r="CT439" s="514">
        <f t="shared" si="3124"/>
        <v>0</v>
      </c>
      <c r="CU439" s="515">
        <v>0.294289866351475</v>
      </c>
      <c r="CV439" s="518">
        <f t="shared" si="3125"/>
        <v>0</v>
      </c>
      <c r="CW439" s="519">
        <f t="shared" si="3126"/>
        <v>0</v>
      </c>
      <c r="CX439" s="520"/>
      <c r="CY439" s="511">
        <v>8.0</v>
      </c>
      <c r="CZ439" s="512" t="s">
        <v>132</v>
      </c>
      <c r="DA439" s="513" t="s">
        <v>121</v>
      </c>
      <c r="DB439" s="513" t="s">
        <v>123</v>
      </c>
      <c r="DC439" s="514" t="str">
        <f>ADHB!DC439</f>
        <v/>
      </c>
      <c r="DD439" s="514"/>
      <c r="DE439" s="514">
        <f t="shared" si="3127"/>
        <v>0</v>
      </c>
      <c r="DF439" s="515"/>
      <c r="DG439" s="514">
        <f t="shared" si="3128"/>
        <v>0</v>
      </c>
      <c r="DH439" s="516"/>
      <c r="DI439" s="517"/>
      <c r="DJ439" s="517"/>
      <c r="DK439" s="514">
        <f t="shared" si="3129"/>
        <v>0</v>
      </c>
      <c r="DL439" s="515">
        <v>0.294289866351475</v>
      </c>
      <c r="DM439" s="518">
        <f t="shared" si="3130"/>
        <v>0</v>
      </c>
      <c r="DN439" s="519">
        <f t="shared" si="3131"/>
        <v>0</v>
      </c>
      <c r="DO439" s="520"/>
      <c r="DP439" s="511">
        <v>8.0</v>
      </c>
      <c r="DQ439" s="512" t="s">
        <v>132</v>
      </c>
      <c r="DR439" s="513" t="s">
        <v>121</v>
      </c>
      <c r="DS439" s="513" t="s">
        <v>123</v>
      </c>
      <c r="DT439" s="514" t="str">
        <f>ADHB!DT439</f>
        <v/>
      </c>
      <c r="DU439" s="514"/>
      <c r="DV439" s="514">
        <f t="shared" si="3132"/>
        <v>0</v>
      </c>
      <c r="DW439" s="515"/>
      <c r="DX439" s="514">
        <f t="shared" si="3133"/>
        <v>0</v>
      </c>
      <c r="DY439" s="516"/>
      <c r="DZ439" s="517"/>
      <c r="EA439" s="517"/>
      <c r="EB439" s="514">
        <f t="shared" si="3134"/>
        <v>0</v>
      </c>
      <c r="EC439" s="515">
        <v>0.294289866351475</v>
      </c>
      <c r="ED439" s="518">
        <f t="shared" si="3135"/>
        <v>0</v>
      </c>
      <c r="EE439" s="519">
        <f t="shared" si="3136"/>
        <v>0</v>
      </c>
      <c r="EF439" s="520"/>
      <c r="EG439" s="511">
        <v>8.0</v>
      </c>
      <c r="EH439" s="512" t="s">
        <v>132</v>
      </c>
      <c r="EI439" s="513" t="s">
        <v>121</v>
      </c>
      <c r="EJ439" s="513" t="s">
        <v>123</v>
      </c>
      <c r="EK439" s="514" t="str">
        <f>ADHB!EK439</f>
        <v/>
      </c>
      <c r="EL439" s="514"/>
      <c r="EM439" s="514">
        <f t="shared" si="3137"/>
        <v>0</v>
      </c>
      <c r="EN439" s="515"/>
      <c r="EO439" s="514">
        <f t="shared" si="3138"/>
        <v>0</v>
      </c>
      <c r="EP439" s="516"/>
      <c r="EQ439" s="517"/>
      <c r="ER439" s="517"/>
      <c r="ES439" s="514">
        <f t="shared" si="3139"/>
        <v>0</v>
      </c>
      <c r="ET439" s="515">
        <v>0.294289866351475</v>
      </c>
      <c r="EU439" s="518">
        <f t="shared" si="3140"/>
        <v>0</v>
      </c>
      <c r="EV439" s="519">
        <f t="shared" si="3141"/>
        <v>0</v>
      </c>
      <c r="EW439" s="520"/>
      <c r="EX439" s="511">
        <v>8.0</v>
      </c>
      <c r="EY439" s="512" t="s">
        <v>132</v>
      </c>
      <c r="EZ439" s="513" t="s">
        <v>121</v>
      </c>
      <c r="FA439" s="513" t="s">
        <v>123</v>
      </c>
      <c r="FB439" s="514" t="str">
        <f>ADHB!FB439</f>
        <v/>
      </c>
      <c r="FC439" s="514"/>
      <c r="FD439" s="514">
        <f t="shared" si="3142"/>
        <v>0</v>
      </c>
      <c r="FE439" s="515"/>
      <c r="FF439" s="514">
        <f t="shared" si="3143"/>
        <v>0</v>
      </c>
      <c r="FG439" s="516"/>
      <c r="FH439" s="517"/>
      <c r="FI439" s="517"/>
      <c r="FJ439" s="514">
        <f t="shared" si="3144"/>
        <v>0</v>
      </c>
      <c r="FK439" s="515">
        <v>0.294289866351475</v>
      </c>
      <c r="FL439" s="518">
        <f t="shared" si="3145"/>
        <v>0</v>
      </c>
      <c r="FM439" s="519">
        <f t="shared" si="3146"/>
        <v>0</v>
      </c>
      <c r="FN439" s="520"/>
      <c r="FO439" s="511">
        <v>8.0</v>
      </c>
      <c r="FP439" s="512" t="s">
        <v>132</v>
      </c>
      <c r="FQ439" s="513" t="s">
        <v>121</v>
      </c>
      <c r="FR439" s="513" t="s">
        <v>123</v>
      </c>
      <c r="FS439" s="514" t="str">
        <f>ADHB!FS439</f>
        <v/>
      </c>
      <c r="FT439" s="514"/>
      <c r="FU439" s="514">
        <f t="shared" si="3147"/>
        <v>0</v>
      </c>
      <c r="FV439" s="515"/>
      <c r="FW439" s="514">
        <f t="shared" si="3148"/>
        <v>0</v>
      </c>
      <c r="FX439" s="516"/>
      <c r="FY439" s="517"/>
      <c r="FZ439" s="517"/>
      <c r="GA439" s="514">
        <f t="shared" si="3149"/>
        <v>0</v>
      </c>
      <c r="GB439" s="515">
        <v>0.294289866351475</v>
      </c>
      <c r="GC439" s="518">
        <f t="shared" si="3150"/>
        <v>0</v>
      </c>
      <c r="GD439" s="519">
        <f t="shared" si="3151"/>
        <v>0</v>
      </c>
      <c r="GE439" s="520"/>
      <c r="GF439" s="511">
        <v>8.0</v>
      </c>
      <c r="GG439" s="512" t="s">
        <v>132</v>
      </c>
      <c r="GH439" s="513" t="s">
        <v>121</v>
      </c>
      <c r="GI439" s="513" t="s">
        <v>123</v>
      </c>
      <c r="GJ439" s="514" t="str">
        <f>ADHB!GJ439</f>
        <v/>
      </c>
      <c r="GK439" s="514"/>
      <c r="GL439" s="514">
        <f t="shared" si="3152"/>
        <v>0</v>
      </c>
      <c r="GM439" s="515"/>
      <c r="GN439" s="514">
        <f t="shared" si="3153"/>
        <v>0</v>
      </c>
      <c r="GO439" s="516"/>
      <c r="GP439" s="517"/>
      <c r="GQ439" s="517"/>
      <c r="GR439" s="514">
        <f t="shared" si="3154"/>
        <v>0</v>
      </c>
      <c r="GS439" s="515">
        <v>0.294289866351475</v>
      </c>
      <c r="GT439" s="518">
        <f t="shared" si="3155"/>
        <v>0</v>
      </c>
      <c r="GU439" s="519">
        <f t="shared" si="3156"/>
        <v>0</v>
      </c>
      <c r="GV439" s="520"/>
      <c r="GW439" s="511">
        <v>8.0</v>
      </c>
      <c r="GX439" s="512" t="s">
        <v>132</v>
      </c>
      <c r="GY439" s="513" t="s">
        <v>121</v>
      </c>
      <c r="GZ439" s="513" t="s">
        <v>123</v>
      </c>
      <c r="HA439" s="514" t="str">
        <f>ADHB!HA439</f>
        <v/>
      </c>
      <c r="HB439" s="514"/>
      <c r="HC439" s="514">
        <f t="shared" si="3157"/>
        <v>0</v>
      </c>
      <c r="HD439" s="515"/>
      <c r="HE439" s="514">
        <f t="shared" si="3158"/>
        <v>0</v>
      </c>
      <c r="HF439" s="516"/>
      <c r="HG439" s="517"/>
      <c r="HH439" s="517"/>
      <c r="HI439" s="514">
        <f t="shared" si="3159"/>
        <v>0</v>
      </c>
      <c r="HJ439" s="515">
        <v>0.294289866351475</v>
      </c>
      <c r="HK439" s="518">
        <f t="shared" si="3160"/>
        <v>0</v>
      </c>
      <c r="HL439" s="519">
        <f t="shared" si="3161"/>
        <v>0</v>
      </c>
      <c r="HM439" s="520"/>
      <c r="HN439" s="511">
        <v>8.0</v>
      </c>
      <c r="HO439" s="512" t="s">
        <v>132</v>
      </c>
      <c r="HP439" s="513" t="s">
        <v>121</v>
      </c>
      <c r="HQ439" s="513" t="s">
        <v>123</v>
      </c>
      <c r="HR439" s="514" t="str">
        <f>ADHB!HR439</f>
        <v/>
      </c>
      <c r="HS439" s="514"/>
      <c r="HT439" s="514">
        <f t="shared" si="3162"/>
        <v>0</v>
      </c>
      <c r="HU439" s="515"/>
      <c r="HV439" s="514">
        <f t="shared" si="3163"/>
        <v>0</v>
      </c>
      <c r="HW439" s="516"/>
      <c r="HX439" s="517"/>
      <c r="HY439" s="517"/>
      <c r="HZ439" s="514">
        <f t="shared" si="3164"/>
        <v>0</v>
      </c>
      <c r="IA439" s="515">
        <v>0.294289866351475</v>
      </c>
      <c r="IB439" s="518">
        <f t="shared" si="3165"/>
        <v>0</v>
      </c>
      <c r="IC439" s="519">
        <f t="shared" si="3166"/>
        <v>0</v>
      </c>
      <c r="ID439" s="520"/>
      <c r="IE439" s="511">
        <v>8.0</v>
      </c>
      <c r="IF439" s="512" t="s">
        <v>132</v>
      </c>
      <c r="IG439" s="513" t="s">
        <v>121</v>
      </c>
      <c r="IH439" s="513" t="s">
        <v>123</v>
      </c>
      <c r="II439" s="514" t="str">
        <f>ADHB!II439</f>
        <v/>
      </c>
      <c r="IJ439" s="514"/>
      <c r="IK439" s="514">
        <f t="shared" si="3167"/>
        <v>0</v>
      </c>
      <c r="IL439" s="515"/>
      <c r="IM439" s="514">
        <f t="shared" si="3168"/>
        <v>0</v>
      </c>
      <c r="IN439" s="516"/>
      <c r="IO439" s="517"/>
      <c r="IP439" s="517"/>
      <c r="IQ439" s="514">
        <f t="shared" si="3169"/>
        <v>0</v>
      </c>
      <c r="IR439" s="515">
        <v>0.294289866351475</v>
      </c>
      <c r="IS439" s="518">
        <f t="shared" si="3170"/>
        <v>0</v>
      </c>
      <c r="IT439" s="519">
        <f t="shared" si="3171"/>
        <v>0</v>
      </c>
      <c r="IU439" s="520"/>
      <c r="IV439" s="511">
        <v>8.0</v>
      </c>
      <c r="IW439" s="512" t="s">
        <v>132</v>
      </c>
      <c r="IX439" s="513" t="s">
        <v>121</v>
      </c>
      <c r="IY439" s="513" t="s">
        <v>123</v>
      </c>
      <c r="IZ439" s="514" t="str">
        <f>ADHB!IZ439</f>
        <v/>
      </c>
      <c r="JA439" s="514"/>
      <c r="JB439" s="514">
        <f t="shared" si="3172"/>
        <v>0</v>
      </c>
      <c r="JC439" s="515"/>
      <c r="JD439" s="514">
        <f t="shared" si="3173"/>
        <v>0</v>
      </c>
      <c r="JE439" s="516"/>
      <c r="JF439" s="517"/>
      <c r="JG439" s="517"/>
      <c r="JH439" s="514">
        <f t="shared" si="3174"/>
        <v>0</v>
      </c>
      <c r="JI439" s="515">
        <v>0.294289866351475</v>
      </c>
      <c r="JJ439" s="518">
        <f t="shared" si="3175"/>
        <v>0</v>
      </c>
      <c r="JK439" s="519">
        <f t="shared" si="3176"/>
        <v>0</v>
      </c>
      <c r="JL439" s="520"/>
      <c r="JM439" s="511">
        <v>8.0</v>
      </c>
      <c r="JN439" s="512" t="s">
        <v>132</v>
      </c>
      <c r="JO439" s="513" t="s">
        <v>121</v>
      </c>
      <c r="JP439" s="513" t="s">
        <v>123</v>
      </c>
      <c r="JQ439" s="514" t="str">
        <f>ADHB!KY439</f>
        <v/>
      </c>
      <c r="JR439" s="514"/>
      <c r="JS439" s="514">
        <f t="shared" si="3177"/>
        <v>0</v>
      </c>
      <c r="JT439" s="515"/>
      <c r="JU439" s="514">
        <f t="shared" si="3178"/>
        <v>0</v>
      </c>
      <c r="JV439" s="516"/>
      <c r="JW439" s="517"/>
      <c r="JX439" s="517"/>
      <c r="JY439" s="514">
        <f t="shared" si="3179"/>
        <v>0</v>
      </c>
      <c r="JZ439" s="515">
        <v>0.294289866351475</v>
      </c>
      <c r="KA439" s="518">
        <f t="shared" si="3180"/>
        <v>0</v>
      </c>
      <c r="KB439" s="519">
        <f t="shared" si="3181"/>
        <v>0</v>
      </c>
      <c r="KC439" s="520"/>
      <c r="KD439" s="511">
        <v>8.0</v>
      </c>
      <c r="KE439" s="512" t="s">
        <v>132</v>
      </c>
      <c r="KF439" s="513" t="s">
        <v>121</v>
      </c>
      <c r="KG439" s="513" t="s">
        <v>123</v>
      </c>
      <c r="KH439" s="514" t="str">
        <f>ADHB!LP439</f>
        <v/>
      </c>
      <c r="KI439" s="514"/>
      <c r="KJ439" s="514">
        <f t="shared" si="3182"/>
        <v>0</v>
      </c>
      <c r="KK439" s="515"/>
      <c r="KL439" s="514">
        <f t="shared" si="3183"/>
        <v>0</v>
      </c>
      <c r="KM439" s="516"/>
      <c r="KN439" s="517"/>
      <c r="KO439" s="517"/>
      <c r="KP439" s="514">
        <f t="shared" si="3184"/>
        <v>0</v>
      </c>
      <c r="KQ439" s="515">
        <v>0.294289866351475</v>
      </c>
      <c r="KR439" s="518">
        <f t="shared" si="3185"/>
        <v>0</v>
      </c>
      <c r="KS439" s="519">
        <f t="shared" si="3186"/>
        <v>0</v>
      </c>
      <c r="KT439" s="520"/>
      <c r="KU439" s="521"/>
    </row>
    <row r="440" ht="15.75" customHeight="1">
      <c r="A440" s="511">
        <v>9.0</v>
      </c>
      <c r="B440" s="512" t="s">
        <v>132</v>
      </c>
      <c r="C440" s="513" t="s">
        <v>121</v>
      </c>
      <c r="D440" s="513" t="s">
        <v>123</v>
      </c>
      <c r="E440" s="514" t="str">
        <f>ADHB!E440</f>
        <v/>
      </c>
      <c r="F440" s="514"/>
      <c r="G440" s="514">
        <f t="shared" si="3097"/>
        <v>0</v>
      </c>
      <c r="H440" s="515"/>
      <c r="I440" s="514">
        <f t="shared" si="3098"/>
        <v>0</v>
      </c>
      <c r="J440" s="516"/>
      <c r="K440" s="517"/>
      <c r="L440" s="517"/>
      <c r="M440" s="514">
        <f t="shared" si="3099"/>
        <v>0</v>
      </c>
      <c r="N440" s="515">
        <v>0.294289866351475</v>
      </c>
      <c r="O440" s="518">
        <f t="shared" si="3100"/>
        <v>0</v>
      </c>
      <c r="P440" s="519">
        <f t="shared" si="3101"/>
        <v>0</v>
      </c>
      <c r="Q440" s="520"/>
      <c r="R440" s="511">
        <v>9.0</v>
      </c>
      <c r="S440" s="512" t="s">
        <v>132</v>
      </c>
      <c r="T440" s="513" t="s">
        <v>121</v>
      </c>
      <c r="U440" s="513" t="s">
        <v>123</v>
      </c>
      <c r="V440" s="514" t="str">
        <f>ADHB!V440</f>
        <v/>
      </c>
      <c r="W440" s="514"/>
      <c r="X440" s="514">
        <f t="shared" si="3102"/>
        <v>0</v>
      </c>
      <c r="Y440" s="515"/>
      <c r="Z440" s="514">
        <f t="shared" si="3103"/>
        <v>0</v>
      </c>
      <c r="AA440" s="516"/>
      <c r="AB440" s="517"/>
      <c r="AC440" s="517"/>
      <c r="AD440" s="514">
        <f t="shared" si="3104"/>
        <v>0</v>
      </c>
      <c r="AE440" s="515">
        <v>0.294289866351475</v>
      </c>
      <c r="AF440" s="518">
        <f t="shared" si="3105"/>
        <v>0</v>
      </c>
      <c r="AG440" s="519">
        <f t="shared" si="3106"/>
        <v>0</v>
      </c>
      <c r="AH440" s="520"/>
      <c r="AI440" s="511">
        <v>9.0</v>
      </c>
      <c r="AJ440" s="512" t="s">
        <v>132</v>
      </c>
      <c r="AK440" s="513" t="s">
        <v>121</v>
      </c>
      <c r="AL440" s="513" t="s">
        <v>123</v>
      </c>
      <c r="AM440" s="514" t="str">
        <f>ADHB!AM440</f>
        <v/>
      </c>
      <c r="AN440" s="514"/>
      <c r="AO440" s="514">
        <f t="shared" si="3107"/>
        <v>0</v>
      </c>
      <c r="AP440" s="515"/>
      <c r="AQ440" s="514">
        <f t="shared" si="3108"/>
        <v>0</v>
      </c>
      <c r="AR440" s="516"/>
      <c r="AS440" s="517"/>
      <c r="AT440" s="517"/>
      <c r="AU440" s="514">
        <f t="shared" si="3109"/>
        <v>0</v>
      </c>
      <c r="AV440" s="515">
        <v>0.294289866351475</v>
      </c>
      <c r="AW440" s="518">
        <f t="shared" si="3110"/>
        <v>0</v>
      </c>
      <c r="AX440" s="519">
        <f t="shared" si="3111"/>
        <v>0</v>
      </c>
      <c r="AY440" s="520"/>
      <c r="AZ440" s="511">
        <v>9.0</v>
      </c>
      <c r="BA440" s="512" t="s">
        <v>132</v>
      </c>
      <c r="BB440" s="513" t="s">
        <v>121</v>
      </c>
      <c r="BC440" s="513" t="s">
        <v>123</v>
      </c>
      <c r="BD440" s="514" t="str">
        <f>ADHB!BD440</f>
        <v/>
      </c>
      <c r="BE440" s="514"/>
      <c r="BF440" s="514">
        <f t="shared" si="3112"/>
        <v>0</v>
      </c>
      <c r="BG440" s="515"/>
      <c r="BH440" s="514">
        <f t="shared" si="3113"/>
        <v>0</v>
      </c>
      <c r="BI440" s="516"/>
      <c r="BJ440" s="517"/>
      <c r="BK440" s="517"/>
      <c r="BL440" s="514">
        <f t="shared" si="3114"/>
        <v>0</v>
      </c>
      <c r="BM440" s="515">
        <v>0.294289866351475</v>
      </c>
      <c r="BN440" s="518">
        <f t="shared" si="3115"/>
        <v>0</v>
      </c>
      <c r="BO440" s="519">
        <f t="shared" si="3116"/>
        <v>0</v>
      </c>
      <c r="BP440" s="520"/>
      <c r="BQ440" s="511">
        <v>9.0</v>
      </c>
      <c r="BR440" s="512" t="s">
        <v>132</v>
      </c>
      <c r="BS440" s="513" t="s">
        <v>121</v>
      </c>
      <c r="BT440" s="513" t="s">
        <v>123</v>
      </c>
      <c r="BU440" s="514" t="str">
        <f>ADHB!BU440</f>
        <v/>
      </c>
      <c r="BV440" s="514"/>
      <c r="BW440" s="514">
        <f t="shared" si="3117"/>
        <v>0</v>
      </c>
      <c r="BX440" s="515"/>
      <c r="BY440" s="514">
        <f t="shared" si="3118"/>
        <v>0</v>
      </c>
      <c r="BZ440" s="516"/>
      <c r="CA440" s="517"/>
      <c r="CB440" s="517"/>
      <c r="CC440" s="514">
        <f t="shared" si="3119"/>
        <v>0</v>
      </c>
      <c r="CD440" s="515">
        <v>0.294289866351475</v>
      </c>
      <c r="CE440" s="518">
        <f t="shared" si="3120"/>
        <v>0</v>
      </c>
      <c r="CF440" s="519">
        <f t="shared" si="3121"/>
        <v>0</v>
      </c>
      <c r="CG440" s="520"/>
      <c r="CH440" s="511">
        <v>9.0</v>
      </c>
      <c r="CI440" s="512" t="s">
        <v>132</v>
      </c>
      <c r="CJ440" s="513" t="s">
        <v>121</v>
      </c>
      <c r="CK440" s="513" t="s">
        <v>123</v>
      </c>
      <c r="CL440" s="514" t="str">
        <f>ADHB!CL440</f>
        <v/>
      </c>
      <c r="CM440" s="514"/>
      <c r="CN440" s="514">
        <f t="shared" si="3122"/>
        <v>0</v>
      </c>
      <c r="CO440" s="515"/>
      <c r="CP440" s="514">
        <f t="shared" si="3123"/>
        <v>0</v>
      </c>
      <c r="CQ440" s="516"/>
      <c r="CR440" s="517"/>
      <c r="CS440" s="517"/>
      <c r="CT440" s="514">
        <f t="shared" si="3124"/>
        <v>0</v>
      </c>
      <c r="CU440" s="515">
        <v>0.294289866351475</v>
      </c>
      <c r="CV440" s="518">
        <f t="shared" si="3125"/>
        <v>0</v>
      </c>
      <c r="CW440" s="519">
        <f t="shared" si="3126"/>
        <v>0</v>
      </c>
      <c r="CX440" s="520"/>
      <c r="CY440" s="511">
        <v>9.0</v>
      </c>
      <c r="CZ440" s="512" t="s">
        <v>132</v>
      </c>
      <c r="DA440" s="513" t="s">
        <v>121</v>
      </c>
      <c r="DB440" s="513" t="s">
        <v>123</v>
      </c>
      <c r="DC440" s="514" t="str">
        <f>ADHB!DC440</f>
        <v/>
      </c>
      <c r="DD440" s="514"/>
      <c r="DE440" s="514">
        <f t="shared" si="3127"/>
        <v>0</v>
      </c>
      <c r="DF440" s="515"/>
      <c r="DG440" s="514">
        <f t="shared" si="3128"/>
        <v>0</v>
      </c>
      <c r="DH440" s="516"/>
      <c r="DI440" s="517"/>
      <c r="DJ440" s="517"/>
      <c r="DK440" s="514">
        <f t="shared" si="3129"/>
        <v>0</v>
      </c>
      <c r="DL440" s="515">
        <v>0.294289866351475</v>
      </c>
      <c r="DM440" s="518">
        <f t="shared" si="3130"/>
        <v>0</v>
      </c>
      <c r="DN440" s="519">
        <f t="shared" si="3131"/>
        <v>0</v>
      </c>
      <c r="DO440" s="520"/>
      <c r="DP440" s="511">
        <v>9.0</v>
      </c>
      <c r="DQ440" s="512" t="s">
        <v>132</v>
      </c>
      <c r="DR440" s="513" t="s">
        <v>121</v>
      </c>
      <c r="DS440" s="513" t="s">
        <v>123</v>
      </c>
      <c r="DT440" s="514" t="str">
        <f>ADHB!DT440</f>
        <v/>
      </c>
      <c r="DU440" s="514"/>
      <c r="DV440" s="514">
        <f t="shared" si="3132"/>
        <v>0</v>
      </c>
      <c r="DW440" s="515"/>
      <c r="DX440" s="514">
        <f t="shared" si="3133"/>
        <v>0</v>
      </c>
      <c r="DY440" s="516"/>
      <c r="DZ440" s="517"/>
      <c r="EA440" s="517"/>
      <c r="EB440" s="514">
        <f t="shared" si="3134"/>
        <v>0</v>
      </c>
      <c r="EC440" s="515">
        <v>0.294289866351475</v>
      </c>
      <c r="ED440" s="518">
        <f t="shared" si="3135"/>
        <v>0</v>
      </c>
      <c r="EE440" s="519">
        <f t="shared" si="3136"/>
        <v>0</v>
      </c>
      <c r="EF440" s="520"/>
      <c r="EG440" s="511">
        <v>9.0</v>
      </c>
      <c r="EH440" s="512" t="s">
        <v>132</v>
      </c>
      <c r="EI440" s="513" t="s">
        <v>121</v>
      </c>
      <c r="EJ440" s="513" t="s">
        <v>123</v>
      </c>
      <c r="EK440" s="514" t="str">
        <f>ADHB!EK440</f>
        <v/>
      </c>
      <c r="EL440" s="514"/>
      <c r="EM440" s="514">
        <f t="shared" si="3137"/>
        <v>0</v>
      </c>
      <c r="EN440" s="515"/>
      <c r="EO440" s="514">
        <f t="shared" si="3138"/>
        <v>0</v>
      </c>
      <c r="EP440" s="516"/>
      <c r="EQ440" s="517"/>
      <c r="ER440" s="517"/>
      <c r="ES440" s="514">
        <f t="shared" si="3139"/>
        <v>0</v>
      </c>
      <c r="ET440" s="515">
        <v>0.294289866351475</v>
      </c>
      <c r="EU440" s="518">
        <f t="shared" si="3140"/>
        <v>0</v>
      </c>
      <c r="EV440" s="519">
        <f t="shared" si="3141"/>
        <v>0</v>
      </c>
      <c r="EW440" s="520"/>
      <c r="EX440" s="511">
        <v>9.0</v>
      </c>
      <c r="EY440" s="512" t="s">
        <v>132</v>
      </c>
      <c r="EZ440" s="513" t="s">
        <v>121</v>
      </c>
      <c r="FA440" s="513" t="s">
        <v>123</v>
      </c>
      <c r="FB440" s="514" t="str">
        <f>ADHB!FB440</f>
        <v/>
      </c>
      <c r="FC440" s="514"/>
      <c r="FD440" s="514">
        <f t="shared" si="3142"/>
        <v>0</v>
      </c>
      <c r="FE440" s="515"/>
      <c r="FF440" s="514">
        <f t="shared" si="3143"/>
        <v>0</v>
      </c>
      <c r="FG440" s="516"/>
      <c r="FH440" s="517"/>
      <c r="FI440" s="517"/>
      <c r="FJ440" s="514">
        <f t="shared" si="3144"/>
        <v>0</v>
      </c>
      <c r="FK440" s="515">
        <v>0.294289866351475</v>
      </c>
      <c r="FL440" s="518">
        <f t="shared" si="3145"/>
        <v>0</v>
      </c>
      <c r="FM440" s="519">
        <f t="shared" si="3146"/>
        <v>0</v>
      </c>
      <c r="FN440" s="520"/>
      <c r="FO440" s="511">
        <v>9.0</v>
      </c>
      <c r="FP440" s="512" t="s">
        <v>132</v>
      </c>
      <c r="FQ440" s="513" t="s">
        <v>121</v>
      </c>
      <c r="FR440" s="513" t="s">
        <v>123</v>
      </c>
      <c r="FS440" s="514" t="str">
        <f>ADHB!FS440</f>
        <v/>
      </c>
      <c r="FT440" s="514"/>
      <c r="FU440" s="514">
        <f t="shared" si="3147"/>
        <v>0</v>
      </c>
      <c r="FV440" s="515"/>
      <c r="FW440" s="514">
        <f t="shared" si="3148"/>
        <v>0</v>
      </c>
      <c r="FX440" s="516"/>
      <c r="FY440" s="517"/>
      <c r="FZ440" s="517"/>
      <c r="GA440" s="514">
        <f t="shared" si="3149"/>
        <v>0</v>
      </c>
      <c r="GB440" s="515">
        <v>0.294289866351475</v>
      </c>
      <c r="GC440" s="518">
        <f t="shared" si="3150"/>
        <v>0</v>
      </c>
      <c r="GD440" s="519">
        <f t="shared" si="3151"/>
        <v>0</v>
      </c>
      <c r="GE440" s="520"/>
      <c r="GF440" s="511">
        <v>9.0</v>
      </c>
      <c r="GG440" s="512" t="s">
        <v>132</v>
      </c>
      <c r="GH440" s="513" t="s">
        <v>121</v>
      </c>
      <c r="GI440" s="513" t="s">
        <v>123</v>
      </c>
      <c r="GJ440" s="514" t="str">
        <f>ADHB!GJ440</f>
        <v/>
      </c>
      <c r="GK440" s="514"/>
      <c r="GL440" s="514">
        <f t="shared" si="3152"/>
        <v>0</v>
      </c>
      <c r="GM440" s="515"/>
      <c r="GN440" s="514">
        <f t="shared" si="3153"/>
        <v>0</v>
      </c>
      <c r="GO440" s="516"/>
      <c r="GP440" s="517"/>
      <c r="GQ440" s="517"/>
      <c r="GR440" s="514">
        <f t="shared" si="3154"/>
        <v>0</v>
      </c>
      <c r="GS440" s="515">
        <v>0.294289866351475</v>
      </c>
      <c r="GT440" s="518">
        <f t="shared" si="3155"/>
        <v>0</v>
      </c>
      <c r="GU440" s="519">
        <f t="shared" si="3156"/>
        <v>0</v>
      </c>
      <c r="GV440" s="520"/>
      <c r="GW440" s="511">
        <v>9.0</v>
      </c>
      <c r="GX440" s="512" t="s">
        <v>132</v>
      </c>
      <c r="GY440" s="513" t="s">
        <v>121</v>
      </c>
      <c r="GZ440" s="513" t="s">
        <v>123</v>
      </c>
      <c r="HA440" s="514" t="str">
        <f>ADHB!HA440</f>
        <v/>
      </c>
      <c r="HB440" s="514"/>
      <c r="HC440" s="514">
        <f t="shared" si="3157"/>
        <v>0</v>
      </c>
      <c r="HD440" s="515"/>
      <c r="HE440" s="514">
        <f t="shared" si="3158"/>
        <v>0</v>
      </c>
      <c r="HF440" s="516"/>
      <c r="HG440" s="517"/>
      <c r="HH440" s="517"/>
      <c r="HI440" s="514">
        <f t="shared" si="3159"/>
        <v>0</v>
      </c>
      <c r="HJ440" s="515">
        <v>0.294289866351475</v>
      </c>
      <c r="HK440" s="518">
        <f t="shared" si="3160"/>
        <v>0</v>
      </c>
      <c r="HL440" s="519">
        <f t="shared" si="3161"/>
        <v>0</v>
      </c>
      <c r="HM440" s="520"/>
      <c r="HN440" s="511">
        <v>9.0</v>
      </c>
      <c r="HO440" s="512" t="s">
        <v>132</v>
      </c>
      <c r="HP440" s="513" t="s">
        <v>121</v>
      </c>
      <c r="HQ440" s="513" t="s">
        <v>123</v>
      </c>
      <c r="HR440" s="514" t="str">
        <f>ADHB!HR440</f>
        <v/>
      </c>
      <c r="HS440" s="514"/>
      <c r="HT440" s="514">
        <f t="shared" si="3162"/>
        <v>0</v>
      </c>
      <c r="HU440" s="515"/>
      <c r="HV440" s="514">
        <f t="shared" si="3163"/>
        <v>0</v>
      </c>
      <c r="HW440" s="516"/>
      <c r="HX440" s="517"/>
      <c r="HY440" s="517"/>
      <c r="HZ440" s="514">
        <f t="shared" si="3164"/>
        <v>0</v>
      </c>
      <c r="IA440" s="515">
        <v>0.294289866351475</v>
      </c>
      <c r="IB440" s="518">
        <f t="shared" si="3165"/>
        <v>0</v>
      </c>
      <c r="IC440" s="519">
        <f t="shared" si="3166"/>
        <v>0</v>
      </c>
      <c r="ID440" s="520"/>
      <c r="IE440" s="511">
        <v>9.0</v>
      </c>
      <c r="IF440" s="512" t="s">
        <v>132</v>
      </c>
      <c r="IG440" s="513" t="s">
        <v>121</v>
      </c>
      <c r="IH440" s="513" t="s">
        <v>123</v>
      </c>
      <c r="II440" s="514" t="str">
        <f>ADHB!II440</f>
        <v/>
      </c>
      <c r="IJ440" s="514"/>
      <c r="IK440" s="514">
        <f t="shared" si="3167"/>
        <v>0</v>
      </c>
      <c r="IL440" s="515"/>
      <c r="IM440" s="514">
        <f t="shared" si="3168"/>
        <v>0</v>
      </c>
      <c r="IN440" s="516"/>
      <c r="IO440" s="517"/>
      <c r="IP440" s="517"/>
      <c r="IQ440" s="514">
        <f t="shared" si="3169"/>
        <v>0</v>
      </c>
      <c r="IR440" s="515">
        <v>0.294289866351475</v>
      </c>
      <c r="IS440" s="518">
        <f t="shared" si="3170"/>
        <v>0</v>
      </c>
      <c r="IT440" s="519">
        <f t="shared" si="3171"/>
        <v>0</v>
      </c>
      <c r="IU440" s="520"/>
      <c r="IV440" s="511">
        <v>9.0</v>
      </c>
      <c r="IW440" s="512" t="s">
        <v>132</v>
      </c>
      <c r="IX440" s="513" t="s">
        <v>121</v>
      </c>
      <c r="IY440" s="513" t="s">
        <v>123</v>
      </c>
      <c r="IZ440" s="514" t="str">
        <f>ADHB!IZ440</f>
        <v/>
      </c>
      <c r="JA440" s="514"/>
      <c r="JB440" s="514">
        <f t="shared" si="3172"/>
        <v>0</v>
      </c>
      <c r="JC440" s="515"/>
      <c r="JD440" s="514">
        <f t="shared" si="3173"/>
        <v>0</v>
      </c>
      <c r="JE440" s="516"/>
      <c r="JF440" s="517"/>
      <c r="JG440" s="517"/>
      <c r="JH440" s="514">
        <f t="shared" si="3174"/>
        <v>0</v>
      </c>
      <c r="JI440" s="515">
        <v>0.294289866351475</v>
      </c>
      <c r="JJ440" s="518">
        <f t="shared" si="3175"/>
        <v>0</v>
      </c>
      <c r="JK440" s="519">
        <f t="shared" si="3176"/>
        <v>0</v>
      </c>
      <c r="JL440" s="520"/>
      <c r="JM440" s="511">
        <v>9.0</v>
      </c>
      <c r="JN440" s="512" t="s">
        <v>132</v>
      </c>
      <c r="JO440" s="513" t="s">
        <v>121</v>
      </c>
      <c r="JP440" s="513" t="s">
        <v>123</v>
      </c>
      <c r="JQ440" s="514" t="str">
        <f>ADHB!KY440</f>
        <v/>
      </c>
      <c r="JR440" s="514"/>
      <c r="JS440" s="514">
        <f t="shared" si="3177"/>
        <v>0</v>
      </c>
      <c r="JT440" s="515"/>
      <c r="JU440" s="514">
        <f t="shared" si="3178"/>
        <v>0</v>
      </c>
      <c r="JV440" s="516"/>
      <c r="JW440" s="517"/>
      <c r="JX440" s="517"/>
      <c r="JY440" s="514">
        <f t="shared" si="3179"/>
        <v>0</v>
      </c>
      <c r="JZ440" s="515">
        <v>0.294289866351475</v>
      </c>
      <c r="KA440" s="518">
        <f t="shared" si="3180"/>
        <v>0</v>
      </c>
      <c r="KB440" s="519">
        <f t="shared" si="3181"/>
        <v>0</v>
      </c>
      <c r="KC440" s="520"/>
      <c r="KD440" s="511">
        <v>9.0</v>
      </c>
      <c r="KE440" s="512" t="s">
        <v>132</v>
      </c>
      <c r="KF440" s="513" t="s">
        <v>121</v>
      </c>
      <c r="KG440" s="513" t="s">
        <v>123</v>
      </c>
      <c r="KH440" s="514" t="str">
        <f>ADHB!LP440</f>
        <v/>
      </c>
      <c r="KI440" s="514"/>
      <c r="KJ440" s="514">
        <f t="shared" si="3182"/>
        <v>0</v>
      </c>
      <c r="KK440" s="515"/>
      <c r="KL440" s="514">
        <f t="shared" si="3183"/>
        <v>0</v>
      </c>
      <c r="KM440" s="516"/>
      <c r="KN440" s="517"/>
      <c r="KO440" s="517"/>
      <c r="KP440" s="514">
        <f t="shared" si="3184"/>
        <v>0</v>
      </c>
      <c r="KQ440" s="515">
        <v>0.294289866351475</v>
      </c>
      <c r="KR440" s="518">
        <f t="shared" si="3185"/>
        <v>0</v>
      </c>
      <c r="KS440" s="519">
        <f t="shared" si="3186"/>
        <v>0</v>
      </c>
      <c r="KT440" s="520"/>
      <c r="KU440" s="521"/>
    </row>
    <row r="441" ht="15.75" customHeight="1">
      <c r="A441" s="511">
        <v>10.0</v>
      </c>
      <c r="B441" s="512" t="s">
        <v>132</v>
      </c>
      <c r="C441" s="513" t="s">
        <v>121</v>
      </c>
      <c r="D441" s="513" t="s">
        <v>123</v>
      </c>
      <c r="E441" s="514" t="str">
        <f>ADHB!E441</f>
        <v/>
      </c>
      <c r="F441" s="514"/>
      <c r="G441" s="514">
        <f t="shared" si="3097"/>
        <v>0</v>
      </c>
      <c r="H441" s="515"/>
      <c r="I441" s="514">
        <f t="shared" si="3098"/>
        <v>0</v>
      </c>
      <c r="J441" s="516"/>
      <c r="K441" s="517"/>
      <c r="L441" s="517"/>
      <c r="M441" s="514">
        <f t="shared" si="3099"/>
        <v>0</v>
      </c>
      <c r="N441" s="515">
        <v>0.294289866351475</v>
      </c>
      <c r="O441" s="518">
        <f t="shared" si="3100"/>
        <v>0</v>
      </c>
      <c r="P441" s="519">
        <f t="shared" si="3101"/>
        <v>0</v>
      </c>
      <c r="Q441" s="520"/>
      <c r="R441" s="511">
        <v>10.0</v>
      </c>
      <c r="S441" s="512" t="s">
        <v>132</v>
      </c>
      <c r="T441" s="513" t="s">
        <v>121</v>
      </c>
      <c r="U441" s="513" t="s">
        <v>123</v>
      </c>
      <c r="V441" s="514" t="str">
        <f>ADHB!V441</f>
        <v/>
      </c>
      <c r="W441" s="514"/>
      <c r="X441" s="514">
        <f t="shared" si="3102"/>
        <v>0</v>
      </c>
      <c r="Y441" s="515"/>
      <c r="Z441" s="514">
        <f t="shared" si="3103"/>
        <v>0</v>
      </c>
      <c r="AA441" s="516"/>
      <c r="AB441" s="517"/>
      <c r="AC441" s="517"/>
      <c r="AD441" s="514">
        <f t="shared" si="3104"/>
        <v>0</v>
      </c>
      <c r="AE441" s="515">
        <v>0.294289866351475</v>
      </c>
      <c r="AF441" s="518">
        <f t="shared" si="3105"/>
        <v>0</v>
      </c>
      <c r="AG441" s="519">
        <f t="shared" si="3106"/>
        <v>0</v>
      </c>
      <c r="AH441" s="520"/>
      <c r="AI441" s="511">
        <v>10.0</v>
      </c>
      <c r="AJ441" s="512" t="s">
        <v>132</v>
      </c>
      <c r="AK441" s="513" t="s">
        <v>121</v>
      </c>
      <c r="AL441" s="513" t="s">
        <v>123</v>
      </c>
      <c r="AM441" s="514" t="str">
        <f>ADHB!AM441</f>
        <v/>
      </c>
      <c r="AN441" s="514"/>
      <c r="AO441" s="514">
        <f t="shared" si="3107"/>
        <v>0</v>
      </c>
      <c r="AP441" s="515"/>
      <c r="AQ441" s="514">
        <f t="shared" si="3108"/>
        <v>0</v>
      </c>
      <c r="AR441" s="516"/>
      <c r="AS441" s="517"/>
      <c r="AT441" s="517"/>
      <c r="AU441" s="514">
        <f t="shared" si="3109"/>
        <v>0</v>
      </c>
      <c r="AV441" s="515">
        <v>0.294289866351475</v>
      </c>
      <c r="AW441" s="518">
        <f t="shared" si="3110"/>
        <v>0</v>
      </c>
      <c r="AX441" s="519">
        <f t="shared" si="3111"/>
        <v>0</v>
      </c>
      <c r="AY441" s="520"/>
      <c r="AZ441" s="511">
        <v>10.0</v>
      </c>
      <c r="BA441" s="512" t="s">
        <v>132</v>
      </c>
      <c r="BB441" s="513" t="s">
        <v>121</v>
      </c>
      <c r="BC441" s="513" t="s">
        <v>123</v>
      </c>
      <c r="BD441" s="514" t="str">
        <f>ADHB!BD441</f>
        <v/>
      </c>
      <c r="BE441" s="514"/>
      <c r="BF441" s="514">
        <f t="shared" si="3112"/>
        <v>0</v>
      </c>
      <c r="BG441" s="515"/>
      <c r="BH441" s="514">
        <f t="shared" si="3113"/>
        <v>0</v>
      </c>
      <c r="BI441" s="516"/>
      <c r="BJ441" s="517"/>
      <c r="BK441" s="517"/>
      <c r="BL441" s="514">
        <f t="shared" si="3114"/>
        <v>0</v>
      </c>
      <c r="BM441" s="515">
        <v>0.294289866351475</v>
      </c>
      <c r="BN441" s="518">
        <f t="shared" si="3115"/>
        <v>0</v>
      </c>
      <c r="BO441" s="519">
        <f t="shared" si="3116"/>
        <v>0</v>
      </c>
      <c r="BP441" s="520"/>
      <c r="BQ441" s="511">
        <v>10.0</v>
      </c>
      <c r="BR441" s="512" t="s">
        <v>132</v>
      </c>
      <c r="BS441" s="513" t="s">
        <v>121</v>
      </c>
      <c r="BT441" s="513" t="s">
        <v>123</v>
      </c>
      <c r="BU441" s="514" t="str">
        <f>ADHB!BU441</f>
        <v/>
      </c>
      <c r="BV441" s="514"/>
      <c r="BW441" s="514">
        <f t="shared" si="3117"/>
        <v>0</v>
      </c>
      <c r="BX441" s="515"/>
      <c r="BY441" s="514">
        <f t="shared" si="3118"/>
        <v>0</v>
      </c>
      <c r="BZ441" s="516"/>
      <c r="CA441" s="517"/>
      <c r="CB441" s="517"/>
      <c r="CC441" s="514">
        <f t="shared" si="3119"/>
        <v>0</v>
      </c>
      <c r="CD441" s="515">
        <v>0.294289866351475</v>
      </c>
      <c r="CE441" s="518">
        <f t="shared" si="3120"/>
        <v>0</v>
      </c>
      <c r="CF441" s="519">
        <f t="shared" si="3121"/>
        <v>0</v>
      </c>
      <c r="CG441" s="520"/>
      <c r="CH441" s="511">
        <v>10.0</v>
      </c>
      <c r="CI441" s="512" t="s">
        <v>132</v>
      </c>
      <c r="CJ441" s="513" t="s">
        <v>121</v>
      </c>
      <c r="CK441" s="513" t="s">
        <v>123</v>
      </c>
      <c r="CL441" s="514" t="str">
        <f>ADHB!CL441</f>
        <v/>
      </c>
      <c r="CM441" s="514"/>
      <c r="CN441" s="514">
        <f t="shared" si="3122"/>
        <v>0</v>
      </c>
      <c r="CO441" s="515"/>
      <c r="CP441" s="514">
        <f t="shared" si="3123"/>
        <v>0</v>
      </c>
      <c r="CQ441" s="516"/>
      <c r="CR441" s="517"/>
      <c r="CS441" s="517"/>
      <c r="CT441" s="514">
        <f t="shared" si="3124"/>
        <v>0</v>
      </c>
      <c r="CU441" s="515">
        <v>0.294289866351475</v>
      </c>
      <c r="CV441" s="518">
        <f t="shared" si="3125"/>
        <v>0</v>
      </c>
      <c r="CW441" s="519">
        <f t="shared" si="3126"/>
        <v>0</v>
      </c>
      <c r="CX441" s="520"/>
      <c r="CY441" s="511">
        <v>10.0</v>
      </c>
      <c r="CZ441" s="512" t="s">
        <v>132</v>
      </c>
      <c r="DA441" s="513" t="s">
        <v>121</v>
      </c>
      <c r="DB441" s="513" t="s">
        <v>123</v>
      </c>
      <c r="DC441" s="514" t="str">
        <f>ADHB!DC441</f>
        <v/>
      </c>
      <c r="DD441" s="514"/>
      <c r="DE441" s="514">
        <f t="shared" si="3127"/>
        <v>0</v>
      </c>
      <c r="DF441" s="515"/>
      <c r="DG441" s="514">
        <f t="shared" si="3128"/>
        <v>0</v>
      </c>
      <c r="DH441" s="516"/>
      <c r="DI441" s="517"/>
      <c r="DJ441" s="517"/>
      <c r="DK441" s="514">
        <f t="shared" si="3129"/>
        <v>0</v>
      </c>
      <c r="DL441" s="515">
        <v>0.294289866351475</v>
      </c>
      <c r="DM441" s="518">
        <f t="shared" si="3130"/>
        <v>0</v>
      </c>
      <c r="DN441" s="519">
        <f t="shared" si="3131"/>
        <v>0</v>
      </c>
      <c r="DO441" s="520"/>
      <c r="DP441" s="511">
        <v>10.0</v>
      </c>
      <c r="DQ441" s="512" t="s">
        <v>132</v>
      </c>
      <c r="DR441" s="513" t="s">
        <v>121</v>
      </c>
      <c r="DS441" s="513" t="s">
        <v>123</v>
      </c>
      <c r="DT441" s="514" t="str">
        <f>ADHB!DT441</f>
        <v/>
      </c>
      <c r="DU441" s="514"/>
      <c r="DV441" s="514">
        <f t="shared" si="3132"/>
        <v>0</v>
      </c>
      <c r="DW441" s="515"/>
      <c r="DX441" s="514">
        <f t="shared" si="3133"/>
        <v>0</v>
      </c>
      <c r="DY441" s="516"/>
      <c r="DZ441" s="517"/>
      <c r="EA441" s="517"/>
      <c r="EB441" s="514">
        <f t="shared" si="3134"/>
        <v>0</v>
      </c>
      <c r="EC441" s="515">
        <v>0.294289866351475</v>
      </c>
      <c r="ED441" s="518">
        <f t="shared" si="3135"/>
        <v>0</v>
      </c>
      <c r="EE441" s="519">
        <f t="shared" si="3136"/>
        <v>0</v>
      </c>
      <c r="EF441" s="520"/>
      <c r="EG441" s="511">
        <v>10.0</v>
      </c>
      <c r="EH441" s="512" t="s">
        <v>132</v>
      </c>
      <c r="EI441" s="513" t="s">
        <v>121</v>
      </c>
      <c r="EJ441" s="513" t="s">
        <v>123</v>
      </c>
      <c r="EK441" s="514" t="str">
        <f>ADHB!EK441</f>
        <v/>
      </c>
      <c r="EL441" s="514"/>
      <c r="EM441" s="514">
        <f t="shared" si="3137"/>
        <v>0</v>
      </c>
      <c r="EN441" s="515"/>
      <c r="EO441" s="514">
        <f t="shared" si="3138"/>
        <v>0</v>
      </c>
      <c r="EP441" s="516"/>
      <c r="EQ441" s="517"/>
      <c r="ER441" s="517"/>
      <c r="ES441" s="514">
        <f t="shared" si="3139"/>
        <v>0</v>
      </c>
      <c r="ET441" s="515">
        <v>0.294289866351475</v>
      </c>
      <c r="EU441" s="518">
        <f t="shared" si="3140"/>
        <v>0</v>
      </c>
      <c r="EV441" s="519">
        <f t="shared" si="3141"/>
        <v>0</v>
      </c>
      <c r="EW441" s="520"/>
      <c r="EX441" s="511">
        <v>10.0</v>
      </c>
      <c r="EY441" s="512" t="s">
        <v>132</v>
      </c>
      <c r="EZ441" s="513" t="s">
        <v>121</v>
      </c>
      <c r="FA441" s="513" t="s">
        <v>123</v>
      </c>
      <c r="FB441" s="514" t="str">
        <f>ADHB!FB441</f>
        <v/>
      </c>
      <c r="FC441" s="514"/>
      <c r="FD441" s="514">
        <f t="shared" si="3142"/>
        <v>0</v>
      </c>
      <c r="FE441" s="515"/>
      <c r="FF441" s="514">
        <f t="shared" si="3143"/>
        <v>0</v>
      </c>
      <c r="FG441" s="516"/>
      <c r="FH441" s="517"/>
      <c r="FI441" s="517"/>
      <c r="FJ441" s="514">
        <f t="shared" si="3144"/>
        <v>0</v>
      </c>
      <c r="FK441" s="515">
        <v>0.294289866351475</v>
      </c>
      <c r="FL441" s="518">
        <f t="shared" si="3145"/>
        <v>0</v>
      </c>
      <c r="FM441" s="519">
        <f t="shared" si="3146"/>
        <v>0</v>
      </c>
      <c r="FN441" s="520"/>
      <c r="FO441" s="511">
        <v>10.0</v>
      </c>
      <c r="FP441" s="512" t="s">
        <v>132</v>
      </c>
      <c r="FQ441" s="513" t="s">
        <v>121</v>
      </c>
      <c r="FR441" s="513" t="s">
        <v>123</v>
      </c>
      <c r="FS441" s="514" t="str">
        <f>ADHB!FS441</f>
        <v/>
      </c>
      <c r="FT441" s="514"/>
      <c r="FU441" s="514">
        <f t="shared" si="3147"/>
        <v>0</v>
      </c>
      <c r="FV441" s="515"/>
      <c r="FW441" s="514">
        <f t="shared" si="3148"/>
        <v>0</v>
      </c>
      <c r="FX441" s="516"/>
      <c r="FY441" s="517"/>
      <c r="FZ441" s="517"/>
      <c r="GA441" s="514">
        <f t="shared" si="3149"/>
        <v>0</v>
      </c>
      <c r="GB441" s="515">
        <v>0.294289866351475</v>
      </c>
      <c r="GC441" s="518">
        <f t="shared" si="3150"/>
        <v>0</v>
      </c>
      <c r="GD441" s="519">
        <f t="shared" si="3151"/>
        <v>0</v>
      </c>
      <c r="GE441" s="520"/>
      <c r="GF441" s="511">
        <v>10.0</v>
      </c>
      <c r="GG441" s="512" t="s">
        <v>132</v>
      </c>
      <c r="GH441" s="513" t="s">
        <v>121</v>
      </c>
      <c r="GI441" s="513" t="s">
        <v>123</v>
      </c>
      <c r="GJ441" s="514" t="str">
        <f>ADHB!GJ441</f>
        <v/>
      </c>
      <c r="GK441" s="514"/>
      <c r="GL441" s="514">
        <f t="shared" si="3152"/>
        <v>0</v>
      </c>
      <c r="GM441" s="515"/>
      <c r="GN441" s="514">
        <f t="shared" si="3153"/>
        <v>0</v>
      </c>
      <c r="GO441" s="516"/>
      <c r="GP441" s="517"/>
      <c r="GQ441" s="517"/>
      <c r="GR441" s="514">
        <f t="shared" si="3154"/>
        <v>0</v>
      </c>
      <c r="GS441" s="515">
        <v>0.294289866351475</v>
      </c>
      <c r="GT441" s="518">
        <f t="shared" si="3155"/>
        <v>0</v>
      </c>
      <c r="GU441" s="519">
        <f t="shared" si="3156"/>
        <v>0</v>
      </c>
      <c r="GV441" s="520"/>
      <c r="GW441" s="511">
        <v>10.0</v>
      </c>
      <c r="GX441" s="512" t="s">
        <v>132</v>
      </c>
      <c r="GY441" s="513" t="s">
        <v>121</v>
      </c>
      <c r="GZ441" s="513" t="s">
        <v>123</v>
      </c>
      <c r="HA441" s="514" t="str">
        <f>ADHB!HA441</f>
        <v/>
      </c>
      <c r="HB441" s="514"/>
      <c r="HC441" s="514">
        <f t="shared" si="3157"/>
        <v>0</v>
      </c>
      <c r="HD441" s="515"/>
      <c r="HE441" s="514">
        <f t="shared" si="3158"/>
        <v>0</v>
      </c>
      <c r="HF441" s="516"/>
      <c r="HG441" s="517"/>
      <c r="HH441" s="517"/>
      <c r="HI441" s="514">
        <f t="shared" si="3159"/>
        <v>0</v>
      </c>
      <c r="HJ441" s="515">
        <v>0.294289866351475</v>
      </c>
      <c r="HK441" s="518">
        <f t="shared" si="3160"/>
        <v>0</v>
      </c>
      <c r="HL441" s="519">
        <f t="shared" si="3161"/>
        <v>0</v>
      </c>
      <c r="HM441" s="520"/>
      <c r="HN441" s="511">
        <v>10.0</v>
      </c>
      <c r="HO441" s="512" t="s">
        <v>132</v>
      </c>
      <c r="HP441" s="513" t="s">
        <v>121</v>
      </c>
      <c r="HQ441" s="513" t="s">
        <v>123</v>
      </c>
      <c r="HR441" s="514" t="str">
        <f>ADHB!HR441</f>
        <v/>
      </c>
      <c r="HS441" s="514"/>
      <c r="HT441" s="514">
        <f t="shared" si="3162"/>
        <v>0</v>
      </c>
      <c r="HU441" s="515"/>
      <c r="HV441" s="514">
        <f t="shared" si="3163"/>
        <v>0</v>
      </c>
      <c r="HW441" s="516"/>
      <c r="HX441" s="517"/>
      <c r="HY441" s="517"/>
      <c r="HZ441" s="514">
        <f t="shared" si="3164"/>
        <v>0</v>
      </c>
      <c r="IA441" s="515">
        <v>0.294289866351475</v>
      </c>
      <c r="IB441" s="518">
        <f t="shared" si="3165"/>
        <v>0</v>
      </c>
      <c r="IC441" s="519">
        <f t="shared" si="3166"/>
        <v>0</v>
      </c>
      <c r="ID441" s="520"/>
      <c r="IE441" s="511">
        <v>10.0</v>
      </c>
      <c r="IF441" s="512" t="s">
        <v>132</v>
      </c>
      <c r="IG441" s="513" t="s">
        <v>121</v>
      </c>
      <c r="IH441" s="513" t="s">
        <v>123</v>
      </c>
      <c r="II441" s="514" t="str">
        <f>ADHB!II441</f>
        <v/>
      </c>
      <c r="IJ441" s="514"/>
      <c r="IK441" s="514">
        <f t="shared" si="3167"/>
        <v>0</v>
      </c>
      <c r="IL441" s="515"/>
      <c r="IM441" s="514">
        <f t="shared" si="3168"/>
        <v>0</v>
      </c>
      <c r="IN441" s="516"/>
      <c r="IO441" s="517"/>
      <c r="IP441" s="517"/>
      <c r="IQ441" s="514">
        <f t="shared" si="3169"/>
        <v>0</v>
      </c>
      <c r="IR441" s="515">
        <v>0.294289866351475</v>
      </c>
      <c r="IS441" s="518">
        <f t="shared" si="3170"/>
        <v>0</v>
      </c>
      <c r="IT441" s="519">
        <f t="shared" si="3171"/>
        <v>0</v>
      </c>
      <c r="IU441" s="520"/>
      <c r="IV441" s="511">
        <v>10.0</v>
      </c>
      <c r="IW441" s="512" t="s">
        <v>132</v>
      </c>
      <c r="IX441" s="513" t="s">
        <v>121</v>
      </c>
      <c r="IY441" s="513" t="s">
        <v>123</v>
      </c>
      <c r="IZ441" s="514" t="str">
        <f>ADHB!IZ441</f>
        <v/>
      </c>
      <c r="JA441" s="514"/>
      <c r="JB441" s="514">
        <f t="shared" si="3172"/>
        <v>0</v>
      </c>
      <c r="JC441" s="515"/>
      <c r="JD441" s="514">
        <f t="shared" si="3173"/>
        <v>0</v>
      </c>
      <c r="JE441" s="516"/>
      <c r="JF441" s="517"/>
      <c r="JG441" s="517"/>
      <c r="JH441" s="514">
        <f t="shared" si="3174"/>
        <v>0</v>
      </c>
      <c r="JI441" s="515">
        <v>0.294289866351475</v>
      </c>
      <c r="JJ441" s="518">
        <f t="shared" si="3175"/>
        <v>0</v>
      </c>
      <c r="JK441" s="519">
        <f t="shared" si="3176"/>
        <v>0</v>
      </c>
      <c r="JL441" s="520"/>
      <c r="JM441" s="511">
        <v>10.0</v>
      </c>
      <c r="JN441" s="512" t="s">
        <v>132</v>
      </c>
      <c r="JO441" s="513" t="s">
        <v>121</v>
      </c>
      <c r="JP441" s="513" t="s">
        <v>123</v>
      </c>
      <c r="JQ441" s="514" t="str">
        <f>ADHB!KY441</f>
        <v/>
      </c>
      <c r="JR441" s="514"/>
      <c r="JS441" s="514">
        <f t="shared" si="3177"/>
        <v>0</v>
      </c>
      <c r="JT441" s="515"/>
      <c r="JU441" s="514">
        <f t="shared" si="3178"/>
        <v>0</v>
      </c>
      <c r="JV441" s="516"/>
      <c r="JW441" s="517"/>
      <c r="JX441" s="517"/>
      <c r="JY441" s="514">
        <f t="shared" si="3179"/>
        <v>0</v>
      </c>
      <c r="JZ441" s="515">
        <v>0.294289866351475</v>
      </c>
      <c r="KA441" s="518">
        <f t="shared" si="3180"/>
        <v>0</v>
      </c>
      <c r="KB441" s="519">
        <f t="shared" si="3181"/>
        <v>0</v>
      </c>
      <c r="KC441" s="520"/>
      <c r="KD441" s="511">
        <v>10.0</v>
      </c>
      <c r="KE441" s="512" t="s">
        <v>132</v>
      </c>
      <c r="KF441" s="513" t="s">
        <v>121</v>
      </c>
      <c r="KG441" s="513" t="s">
        <v>123</v>
      </c>
      <c r="KH441" s="514" t="str">
        <f>ADHB!LP441</f>
        <v/>
      </c>
      <c r="KI441" s="514"/>
      <c r="KJ441" s="514">
        <f t="shared" si="3182"/>
        <v>0</v>
      </c>
      <c r="KK441" s="515"/>
      <c r="KL441" s="514">
        <f t="shared" si="3183"/>
        <v>0</v>
      </c>
      <c r="KM441" s="516"/>
      <c r="KN441" s="517"/>
      <c r="KO441" s="517"/>
      <c r="KP441" s="514">
        <f t="shared" si="3184"/>
        <v>0</v>
      </c>
      <c r="KQ441" s="515">
        <v>0.294289866351475</v>
      </c>
      <c r="KR441" s="518">
        <f t="shared" si="3185"/>
        <v>0</v>
      </c>
      <c r="KS441" s="519">
        <f t="shared" si="3186"/>
        <v>0</v>
      </c>
      <c r="KT441" s="520"/>
      <c r="KU441" s="521"/>
    </row>
    <row r="442" ht="15.75" customHeight="1">
      <c r="A442" s="531"/>
      <c r="B442" s="532" t="s">
        <v>141</v>
      </c>
      <c r="C442" s="533"/>
      <c r="D442" s="533"/>
      <c r="E442" s="534"/>
      <c r="F442" s="534"/>
      <c r="G442" s="534"/>
      <c r="H442" s="535"/>
      <c r="I442" s="534"/>
      <c r="J442" s="535"/>
      <c r="K442" s="534"/>
      <c r="L442" s="534"/>
      <c r="M442" s="534"/>
      <c r="N442" s="535"/>
      <c r="O442" s="536"/>
      <c r="P442" s="537"/>
      <c r="Q442" s="520"/>
      <c r="R442" s="531"/>
      <c r="S442" s="532" t="s">
        <v>141</v>
      </c>
      <c r="T442" s="533"/>
      <c r="U442" s="533"/>
      <c r="V442" s="534"/>
      <c r="W442" s="534"/>
      <c r="X442" s="534"/>
      <c r="Y442" s="535"/>
      <c r="Z442" s="534"/>
      <c r="AA442" s="535"/>
      <c r="AB442" s="534"/>
      <c r="AC442" s="534"/>
      <c r="AD442" s="534"/>
      <c r="AE442" s="535"/>
      <c r="AF442" s="536"/>
      <c r="AG442" s="537"/>
      <c r="AH442" s="520"/>
      <c r="AI442" s="531"/>
      <c r="AJ442" s="532" t="s">
        <v>141</v>
      </c>
      <c r="AK442" s="533"/>
      <c r="AL442" s="533"/>
      <c r="AM442" s="534"/>
      <c r="AN442" s="534"/>
      <c r="AO442" s="534"/>
      <c r="AP442" s="535"/>
      <c r="AQ442" s="534"/>
      <c r="AR442" s="535"/>
      <c r="AS442" s="534"/>
      <c r="AT442" s="534"/>
      <c r="AU442" s="534"/>
      <c r="AV442" s="535"/>
      <c r="AW442" s="536"/>
      <c r="AX442" s="537"/>
      <c r="AY442" s="520"/>
      <c r="AZ442" s="531"/>
      <c r="BA442" s="532" t="s">
        <v>141</v>
      </c>
      <c r="BB442" s="533"/>
      <c r="BC442" s="533"/>
      <c r="BD442" s="534"/>
      <c r="BE442" s="534"/>
      <c r="BF442" s="534"/>
      <c r="BG442" s="535"/>
      <c r="BH442" s="534"/>
      <c r="BI442" s="535"/>
      <c r="BJ442" s="534"/>
      <c r="BK442" s="534"/>
      <c r="BL442" s="534"/>
      <c r="BM442" s="535"/>
      <c r="BN442" s="536"/>
      <c r="BO442" s="537"/>
      <c r="BP442" s="520"/>
      <c r="BQ442" s="531"/>
      <c r="BR442" s="532" t="s">
        <v>141</v>
      </c>
      <c r="BS442" s="533"/>
      <c r="BT442" s="533"/>
      <c r="BU442" s="534"/>
      <c r="BV442" s="534"/>
      <c r="BW442" s="534"/>
      <c r="BX442" s="535"/>
      <c r="BY442" s="534"/>
      <c r="BZ442" s="535"/>
      <c r="CA442" s="534"/>
      <c r="CB442" s="534"/>
      <c r="CC442" s="534"/>
      <c r="CD442" s="535"/>
      <c r="CE442" s="536"/>
      <c r="CF442" s="537"/>
      <c r="CG442" s="520"/>
      <c r="CH442" s="531"/>
      <c r="CI442" s="532" t="s">
        <v>141</v>
      </c>
      <c r="CJ442" s="533"/>
      <c r="CK442" s="533"/>
      <c r="CL442" s="534"/>
      <c r="CM442" s="534"/>
      <c r="CN442" s="534"/>
      <c r="CO442" s="535"/>
      <c r="CP442" s="534"/>
      <c r="CQ442" s="535"/>
      <c r="CR442" s="534"/>
      <c r="CS442" s="534"/>
      <c r="CT442" s="534"/>
      <c r="CU442" s="535"/>
      <c r="CV442" s="536"/>
      <c r="CW442" s="537"/>
      <c r="CX442" s="520"/>
      <c r="CY442" s="531"/>
      <c r="CZ442" s="532" t="s">
        <v>141</v>
      </c>
      <c r="DA442" s="533"/>
      <c r="DB442" s="533"/>
      <c r="DC442" s="534"/>
      <c r="DD442" s="534"/>
      <c r="DE442" s="534"/>
      <c r="DF442" s="535"/>
      <c r="DG442" s="534"/>
      <c r="DH442" s="535"/>
      <c r="DI442" s="534"/>
      <c r="DJ442" s="534"/>
      <c r="DK442" s="534"/>
      <c r="DL442" s="535"/>
      <c r="DM442" s="536"/>
      <c r="DN442" s="537"/>
      <c r="DO442" s="520"/>
      <c r="DP442" s="531"/>
      <c r="DQ442" s="532" t="s">
        <v>141</v>
      </c>
      <c r="DR442" s="533"/>
      <c r="DS442" s="533"/>
      <c r="DT442" s="534"/>
      <c r="DU442" s="534"/>
      <c r="DV442" s="534"/>
      <c r="DW442" s="535"/>
      <c r="DX442" s="534"/>
      <c r="DY442" s="535"/>
      <c r="DZ442" s="534"/>
      <c r="EA442" s="534"/>
      <c r="EB442" s="534"/>
      <c r="EC442" s="535"/>
      <c r="ED442" s="536"/>
      <c r="EE442" s="537"/>
      <c r="EF442" s="520"/>
      <c r="EG442" s="531"/>
      <c r="EH442" s="532" t="s">
        <v>141</v>
      </c>
      <c r="EI442" s="533"/>
      <c r="EJ442" s="533"/>
      <c r="EK442" s="534"/>
      <c r="EL442" s="534"/>
      <c r="EM442" s="534"/>
      <c r="EN442" s="535"/>
      <c r="EO442" s="534"/>
      <c r="EP442" s="535"/>
      <c r="EQ442" s="534"/>
      <c r="ER442" s="534"/>
      <c r="ES442" s="534"/>
      <c r="ET442" s="535"/>
      <c r="EU442" s="536"/>
      <c r="EV442" s="537"/>
      <c r="EW442" s="520"/>
      <c r="EX442" s="531"/>
      <c r="EY442" s="532" t="s">
        <v>141</v>
      </c>
      <c r="EZ442" s="533"/>
      <c r="FA442" s="533"/>
      <c r="FB442" s="534"/>
      <c r="FC442" s="534"/>
      <c r="FD442" s="534"/>
      <c r="FE442" s="535"/>
      <c r="FF442" s="534"/>
      <c r="FG442" s="535"/>
      <c r="FH442" s="534"/>
      <c r="FI442" s="534"/>
      <c r="FJ442" s="534"/>
      <c r="FK442" s="535"/>
      <c r="FL442" s="536"/>
      <c r="FM442" s="537"/>
      <c r="FN442" s="520"/>
      <c r="FO442" s="531"/>
      <c r="FP442" s="532" t="s">
        <v>141</v>
      </c>
      <c r="FQ442" s="533"/>
      <c r="FR442" s="533"/>
      <c r="FS442" s="534"/>
      <c r="FT442" s="534"/>
      <c r="FU442" s="534"/>
      <c r="FV442" s="535"/>
      <c r="FW442" s="534"/>
      <c r="FX442" s="535"/>
      <c r="FY442" s="534"/>
      <c r="FZ442" s="534"/>
      <c r="GA442" s="534"/>
      <c r="GB442" s="535"/>
      <c r="GC442" s="536"/>
      <c r="GD442" s="537"/>
      <c r="GE442" s="520"/>
      <c r="GF442" s="531"/>
      <c r="GG442" s="532" t="s">
        <v>141</v>
      </c>
      <c r="GH442" s="533"/>
      <c r="GI442" s="533"/>
      <c r="GJ442" s="534"/>
      <c r="GK442" s="534"/>
      <c r="GL442" s="534"/>
      <c r="GM442" s="535"/>
      <c r="GN442" s="534"/>
      <c r="GO442" s="535"/>
      <c r="GP442" s="534"/>
      <c r="GQ442" s="534"/>
      <c r="GR442" s="534"/>
      <c r="GS442" s="535"/>
      <c r="GT442" s="536"/>
      <c r="GU442" s="537"/>
      <c r="GV442" s="520"/>
      <c r="GW442" s="531"/>
      <c r="GX442" s="532" t="s">
        <v>141</v>
      </c>
      <c r="GY442" s="533"/>
      <c r="GZ442" s="533"/>
      <c r="HA442" s="534"/>
      <c r="HB442" s="534"/>
      <c r="HC442" s="534"/>
      <c r="HD442" s="535"/>
      <c r="HE442" s="534"/>
      <c r="HF442" s="535"/>
      <c r="HG442" s="534"/>
      <c r="HH442" s="534"/>
      <c r="HI442" s="534"/>
      <c r="HJ442" s="535"/>
      <c r="HK442" s="536"/>
      <c r="HL442" s="537"/>
      <c r="HM442" s="520"/>
      <c r="HN442" s="531"/>
      <c r="HO442" s="532" t="s">
        <v>141</v>
      </c>
      <c r="HP442" s="533"/>
      <c r="HQ442" s="533"/>
      <c r="HR442" s="534"/>
      <c r="HS442" s="534"/>
      <c r="HT442" s="534"/>
      <c r="HU442" s="535"/>
      <c r="HV442" s="534"/>
      <c r="HW442" s="535"/>
      <c r="HX442" s="534"/>
      <c r="HY442" s="534"/>
      <c r="HZ442" s="534"/>
      <c r="IA442" s="535"/>
      <c r="IB442" s="536"/>
      <c r="IC442" s="537"/>
      <c r="ID442" s="520"/>
      <c r="IE442" s="531"/>
      <c r="IF442" s="532" t="s">
        <v>141</v>
      </c>
      <c r="IG442" s="533"/>
      <c r="IH442" s="533"/>
      <c r="II442" s="534"/>
      <c r="IJ442" s="534"/>
      <c r="IK442" s="534"/>
      <c r="IL442" s="535"/>
      <c r="IM442" s="534"/>
      <c r="IN442" s="535"/>
      <c r="IO442" s="534"/>
      <c r="IP442" s="534"/>
      <c r="IQ442" s="534"/>
      <c r="IR442" s="535"/>
      <c r="IS442" s="536"/>
      <c r="IT442" s="537"/>
      <c r="IU442" s="520"/>
      <c r="IV442" s="531"/>
      <c r="IW442" s="532" t="s">
        <v>141</v>
      </c>
      <c r="IX442" s="533"/>
      <c r="IY442" s="533"/>
      <c r="IZ442" s="534"/>
      <c r="JA442" s="534"/>
      <c r="JB442" s="534"/>
      <c r="JC442" s="535"/>
      <c r="JD442" s="534"/>
      <c r="JE442" s="535"/>
      <c r="JF442" s="534"/>
      <c r="JG442" s="534"/>
      <c r="JH442" s="534"/>
      <c r="JI442" s="535"/>
      <c r="JJ442" s="536"/>
      <c r="JK442" s="537"/>
      <c r="JL442" s="520"/>
      <c r="JM442" s="531"/>
      <c r="JN442" s="532" t="s">
        <v>141</v>
      </c>
      <c r="JO442" s="533"/>
      <c r="JP442" s="533"/>
      <c r="JQ442" s="534"/>
      <c r="JR442" s="534"/>
      <c r="JS442" s="534"/>
      <c r="JT442" s="535"/>
      <c r="JU442" s="534"/>
      <c r="JV442" s="535"/>
      <c r="JW442" s="534"/>
      <c r="JX442" s="534"/>
      <c r="JY442" s="534"/>
      <c r="JZ442" s="535"/>
      <c r="KA442" s="536"/>
      <c r="KB442" s="537"/>
      <c r="KC442" s="520"/>
      <c r="KD442" s="531"/>
      <c r="KE442" s="532" t="s">
        <v>141</v>
      </c>
      <c r="KF442" s="533"/>
      <c r="KG442" s="533"/>
      <c r="KH442" s="534"/>
      <c r="KI442" s="534"/>
      <c r="KJ442" s="534"/>
      <c r="KK442" s="535"/>
      <c r="KL442" s="534"/>
      <c r="KM442" s="535"/>
      <c r="KN442" s="534"/>
      <c r="KO442" s="534"/>
      <c r="KP442" s="534"/>
      <c r="KQ442" s="535"/>
      <c r="KR442" s="536"/>
      <c r="KS442" s="537"/>
      <c r="KT442" s="520"/>
      <c r="KU442" s="521"/>
    </row>
    <row r="443" ht="15.75" customHeight="1">
      <c r="A443" s="511">
        <v>1.0</v>
      </c>
      <c r="B443" s="512" t="s">
        <v>142</v>
      </c>
      <c r="C443" s="513" t="s">
        <v>121</v>
      </c>
      <c r="D443" s="513" t="s">
        <v>123</v>
      </c>
      <c r="E443" s="514" t="str">
        <f>ADHB!E443</f>
        <v/>
      </c>
      <c r="F443" s="514"/>
      <c r="G443" s="514">
        <f t="shared" ref="G443:G450" si="3187">IFERROR(E443*F443/1000000,0)</f>
        <v>0</v>
      </c>
      <c r="H443" s="515"/>
      <c r="I443" s="514">
        <f t="shared" ref="I443:I450" si="3188">IFERROR(+G443*H443,"")</f>
        <v>0</v>
      </c>
      <c r="J443" s="516"/>
      <c r="K443" s="517"/>
      <c r="L443" s="517"/>
      <c r="M443" s="514">
        <f t="shared" ref="M443:M450" si="3189">IFERROR(+(IF(G443="","0",G443))+(IF(I443="","0",I443))+(IF(L443="","0",L443)),"")</f>
        <v>0</v>
      </c>
      <c r="N443" s="515">
        <v>0.294289866351475</v>
      </c>
      <c r="O443" s="518">
        <f t="shared" ref="O443:O450" si="3190">IFERROR(+N443*(M443-L443),"")</f>
        <v>0</v>
      </c>
      <c r="P443" s="519">
        <f t="shared" ref="P443:P450" si="3191">IFERROR(+(IF(M443="","0",M443))-(IF(O443="","0",O443)),"")</f>
        <v>0</v>
      </c>
      <c r="Q443" s="520"/>
      <c r="R443" s="511">
        <v>1.0</v>
      </c>
      <c r="S443" s="512" t="s">
        <v>142</v>
      </c>
      <c r="T443" s="513" t="s">
        <v>121</v>
      </c>
      <c r="U443" s="513" t="s">
        <v>123</v>
      </c>
      <c r="V443" s="514" t="str">
        <f>ADHB!V443</f>
        <v/>
      </c>
      <c r="W443" s="514"/>
      <c r="X443" s="514">
        <f t="shared" ref="X443:X450" si="3192">IFERROR(V443*W443/1000000,0)</f>
        <v>0</v>
      </c>
      <c r="Y443" s="515"/>
      <c r="Z443" s="514">
        <f t="shared" ref="Z443:Z450" si="3193">IFERROR(+X443*Y443,"")</f>
        <v>0</v>
      </c>
      <c r="AA443" s="516"/>
      <c r="AB443" s="517"/>
      <c r="AC443" s="517"/>
      <c r="AD443" s="514">
        <f t="shared" ref="AD443:AD450" si="3194">IFERROR(+(IF(X443="","0",X443))+(IF(Z443="","0",Z443))+(IF(AC443="","0",AC443)),"")</f>
        <v>0</v>
      </c>
      <c r="AE443" s="515">
        <v>0.294289866351475</v>
      </c>
      <c r="AF443" s="518">
        <f t="shared" ref="AF443:AF450" si="3195">IFERROR(+AE443*(AD443-AC443),"")</f>
        <v>0</v>
      </c>
      <c r="AG443" s="519">
        <f t="shared" ref="AG443:AG450" si="3196">IFERROR(+(IF(AD443="","0",AD443))-(IF(AF443="","0",AF443)),"")</f>
        <v>0</v>
      </c>
      <c r="AH443" s="520"/>
      <c r="AI443" s="511">
        <v>1.0</v>
      </c>
      <c r="AJ443" s="512" t="s">
        <v>142</v>
      </c>
      <c r="AK443" s="513" t="s">
        <v>121</v>
      </c>
      <c r="AL443" s="513" t="s">
        <v>123</v>
      </c>
      <c r="AM443" s="514" t="str">
        <f>ADHB!AM443</f>
        <v/>
      </c>
      <c r="AN443" s="514"/>
      <c r="AO443" s="514">
        <f t="shared" ref="AO443:AO450" si="3197">IFERROR(AM443*AN443/1000000,0)</f>
        <v>0</v>
      </c>
      <c r="AP443" s="515"/>
      <c r="AQ443" s="514">
        <f t="shared" ref="AQ443:AQ450" si="3198">IFERROR(+AO443*AP443,"")</f>
        <v>0</v>
      </c>
      <c r="AR443" s="516"/>
      <c r="AS443" s="517"/>
      <c r="AT443" s="517"/>
      <c r="AU443" s="514">
        <f t="shared" ref="AU443:AU450" si="3199">IFERROR(+(IF(AO443="","0",AO443))+(IF(AQ443="","0",AQ443))+(IF(AT443="","0",AT443)),"")</f>
        <v>0</v>
      </c>
      <c r="AV443" s="515">
        <v>0.294289866351475</v>
      </c>
      <c r="AW443" s="518">
        <f t="shared" ref="AW443:AW450" si="3200">IFERROR(+AV443*(AU443-AT443),"")</f>
        <v>0</v>
      </c>
      <c r="AX443" s="519">
        <f t="shared" ref="AX443:AX450" si="3201">IFERROR(+(IF(AU443="","0",AU443))-(IF(AW443="","0",AW443)),"")</f>
        <v>0</v>
      </c>
      <c r="AY443" s="520"/>
      <c r="AZ443" s="511">
        <v>1.0</v>
      </c>
      <c r="BA443" s="512" t="s">
        <v>142</v>
      </c>
      <c r="BB443" s="513" t="s">
        <v>121</v>
      </c>
      <c r="BC443" s="513" t="s">
        <v>123</v>
      </c>
      <c r="BD443" s="514" t="str">
        <f>ADHB!BD443</f>
        <v/>
      </c>
      <c r="BE443" s="514"/>
      <c r="BF443" s="514">
        <f t="shared" ref="BF443:BF450" si="3202">IFERROR(BD443*BE443/1000000,0)</f>
        <v>0</v>
      </c>
      <c r="BG443" s="515"/>
      <c r="BH443" s="514">
        <f t="shared" ref="BH443:BH450" si="3203">IFERROR(+BF443*BG443,"")</f>
        <v>0</v>
      </c>
      <c r="BI443" s="516"/>
      <c r="BJ443" s="517"/>
      <c r="BK443" s="517"/>
      <c r="BL443" s="514">
        <f t="shared" ref="BL443:BL450" si="3204">IFERROR(+(IF(BF443="","0",BF443))+(IF(BH443="","0",BH443))+(IF(BK443="","0",BK443)),"")</f>
        <v>0</v>
      </c>
      <c r="BM443" s="515">
        <v>0.294289866351475</v>
      </c>
      <c r="BN443" s="518">
        <f t="shared" ref="BN443:BN450" si="3205">IFERROR(+BM443*(BL443-BK443),"")</f>
        <v>0</v>
      </c>
      <c r="BO443" s="519">
        <f t="shared" ref="BO443:BO450" si="3206">IFERROR(+(IF(BL443="","0",BL443))-(IF(BN443="","0",BN443)),"")</f>
        <v>0</v>
      </c>
      <c r="BP443" s="520"/>
      <c r="BQ443" s="511">
        <v>1.0</v>
      </c>
      <c r="BR443" s="512" t="s">
        <v>142</v>
      </c>
      <c r="BS443" s="513" t="s">
        <v>121</v>
      </c>
      <c r="BT443" s="513" t="s">
        <v>123</v>
      </c>
      <c r="BU443" s="514" t="str">
        <f>ADHB!BU443</f>
        <v/>
      </c>
      <c r="BV443" s="514"/>
      <c r="BW443" s="514">
        <f t="shared" ref="BW443:BW450" si="3207">IFERROR(BU443*BV443/1000000,0)</f>
        <v>0</v>
      </c>
      <c r="BX443" s="515"/>
      <c r="BY443" s="514">
        <f t="shared" ref="BY443:BY450" si="3208">IFERROR(+BW443*BX443,"")</f>
        <v>0</v>
      </c>
      <c r="BZ443" s="516"/>
      <c r="CA443" s="517"/>
      <c r="CB443" s="517"/>
      <c r="CC443" s="514">
        <f t="shared" ref="CC443:CC450" si="3209">IFERROR(+(IF(BW443="","0",BW443))+(IF(BY443="","0",BY443))+(IF(CB443="","0",CB443)),"")</f>
        <v>0</v>
      </c>
      <c r="CD443" s="515">
        <v>0.294289866351475</v>
      </c>
      <c r="CE443" s="518">
        <f t="shared" ref="CE443:CE450" si="3210">IFERROR(+CD443*(CC443-CB443),"")</f>
        <v>0</v>
      </c>
      <c r="CF443" s="519">
        <f t="shared" ref="CF443:CF450" si="3211">IFERROR(+(IF(CC443="","0",CC443))-(IF(CE443="","0",CE443)),"")</f>
        <v>0</v>
      </c>
      <c r="CG443" s="520"/>
      <c r="CH443" s="511">
        <v>1.0</v>
      </c>
      <c r="CI443" s="512" t="s">
        <v>142</v>
      </c>
      <c r="CJ443" s="513" t="s">
        <v>121</v>
      </c>
      <c r="CK443" s="513" t="s">
        <v>123</v>
      </c>
      <c r="CL443" s="514" t="str">
        <f>ADHB!CL443</f>
        <v/>
      </c>
      <c r="CM443" s="514"/>
      <c r="CN443" s="514">
        <f t="shared" ref="CN443:CN450" si="3212">IFERROR(CL443*CM443/1000000,0)</f>
        <v>0</v>
      </c>
      <c r="CO443" s="515"/>
      <c r="CP443" s="514">
        <f t="shared" ref="CP443:CP450" si="3213">IFERROR(+CN443*CO443,"")</f>
        <v>0</v>
      </c>
      <c r="CQ443" s="516"/>
      <c r="CR443" s="517"/>
      <c r="CS443" s="517"/>
      <c r="CT443" s="514">
        <f t="shared" ref="CT443:CT450" si="3214">IFERROR(+(IF(CN443="","0",CN443))+(IF(CP443="","0",CP443))+(IF(CS443="","0",CS443)),"")</f>
        <v>0</v>
      </c>
      <c r="CU443" s="515">
        <v>0.294289866351475</v>
      </c>
      <c r="CV443" s="518">
        <f t="shared" ref="CV443:CV450" si="3215">IFERROR(+CU443*(CT443-CS443),"")</f>
        <v>0</v>
      </c>
      <c r="CW443" s="519">
        <f t="shared" ref="CW443:CW450" si="3216">IFERROR(+(IF(CT443="","0",CT443))-(IF(CV443="","0",CV443)),"")</f>
        <v>0</v>
      </c>
      <c r="CX443" s="520"/>
      <c r="CY443" s="511">
        <v>1.0</v>
      </c>
      <c r="CZ443" s="512" t="s">
        <v>142</v>
      </c>
      <c r="DA443" s="513" t="s">
        <v>121</v>
      </c>
      <c r="DB443" s="513" t="s">
        <v>123</v>
      </c>
      <c r="DC443" s="514" t="str">
        <f>ADHB!DC443</f>
        <v/>
      </c>
      <c r="DD443" s="514"/>
      <c r="DE443" s="514">
        <f t="shared" ref="DE443:DE450" si="3217">IFERROR(DC443*DD443/1000000,0)</f>
        <v>0</v>
      </c>
      <c r="DF443" s="515"/>
      <c r="DG443" s="514">
        <f t="shared" ref="DG443:DG450" si="3218">IFERROR(+DE443*DF443,"")</f>
        <v>0</v>
      </c>
      <c r="DH443" s="516"/>
      <c r="DI443" s="517"/>
      <c r="DJ443" s="517"/>
      <c r="DK443" s="514">
        <f t="shared" ref="DK443:DK450" si="3219">IFERROR(+(IF(DE443="","0",DE443))+(IF(DG443="","0",DG443))+(IF(DJ443="","0",DJ443)),"")</f>
        <v>0</v>
      </c>
      <c r="DL443" s="515">
        <v>0.294289866351475</v>
      </c>
      <c r="DM443" s="518">
        <f t="shared" ref="DM443:DM450" si="3220">IFERROR(+DL443*(DK443-DJ443),"")</f>
        <v>0</v>
      </c>
      <c r="DN443" s="519">
        <f t="shared" ref="DN443:DN450" si="3221">IFERROR(+(IF(DK443="","0",DK443))-(IF(DM443="","0",DM443)),"")</f>
        <v>0</v>
      </c>
      <c r="DO443" s="520"/>
      <c r="DP443" s="511">
        <v>1.0</v>
      </c>
      <c r="DQ443" s="512" t="s">
        <v>142</v>
      </c>
      <c r="DR443" s="513" t="s">
        <v>121</v>
      </c>
      <c r="DS443" s="513" t="s">
        <v>123</v>
      </c>
      <c r="DT443" s="514" t="str">
        <f>ADHB!DT443</f>
        <v/>
      </c>
      <c r="DU443" s="514"/>
      <c r="DV443" s="514">
        <f t="shared" ref="DV443:DV450" si="3222">IFERROR(DT443*DU443/1000000,0)</f>
        <v>0</v>
      </c>
      <c r="DW443" s="515"/>
      <c r="DX443" s="514">
        <f t="shared" ref="DX443:DX450" si="3223">IFERROR(+DV443*DW443,"")</f>
        <v>0</v>
      </c>
      <c r="DY443" s="516"/>
      <c r="DZ443" s="517"/>
      <c r="EA443" s="517"/>
      <c r="EB443" s="514">
        <f t="shared" ref="EB443:EB450" si="3224">IFERROR(+(IF(DV443="","0",DV443))+(IF(DX443="","0",DX443))+(IF(EA443="","0",EA443)),"")</f>
        <v>0</v>
      </c>
      <c r="EC443" s="515">
        <v>0.294289866351475</v>
      </c>
      <c r="ED443" s="518">
        <f t="shared" ref="ED443:ED450" si="3225">IFERROR(+EC443*(EB443-EA443),"")</f>
        <v>0</v>
      </c>
      <c r="EE443" s="519">
        <f t="shared" ref="EE443:EE450" si="3226">IFERROR(+(IF(EB443="","0",EB443))-(IF(ED443="","0",ED443)),"")</f>
        <v>0</v>
      </c>
      <c r="EF443" s="520"/>
      <c r="EG443" s="511">
        <v>1.0</v>
      </c>
      <c r="EH443" s="512" t="s">
        <v>142</v>
      </c>
      <c r="EI443" s="513" t="s">
        <v>121</v>
      </c>
      <c r="EJ443" s="513" t="s">
        <v>123</v>
      </c>
      <c r="EK443" s="514" t="str">
        <f>ADHB!EK443</f>
        <v/>
      </c>
      <c r="EL443" s="514"/>
      <c r="EM443" s="514">
        <f t="shared" ref="EM443:EM450" si="3227">IFERROR(EK443*EL443/1000000,0)</f>
        <v>0</v>
      </c>
      <c r="EN443" s="515"/>
      <c r="EO443" s="514">
        <f t="shared" ref="EO443:EO450" si="3228">IFERROR(+EM443*EN443,"")</f>
        <v>0</v>
      </c>
      <c r="EP443" s="516"/>
      <c r="EQ443" s="517"/>
      <c r="ER443" s="517"/>
      <c r="ES443" s="514">
        <f t="shared" ref="ES443:ES450" si="3229">IFERROR(+(IF(EM443="","0",EM443))+(IF(EO443="","0",EO443))+(IF(ER443="","0",ER443)),"")</f>
        <v>0</v>
      </c>
      <c r="ET443" s="515">
        <v>0.294289866351475</v>
      </c>
      <c r="EU443" s="518">
        <f t="shared" ref="EU443:EU450" si="3230">IFERROR(+ET443*(ES443-ER443),"")</f>
        <v>0</v>
      </c>
      <c r="EV443" s="519">
        <f t="shared" ref="EV443:EV450" si="3231">IFERROR(+(IF(ES443="","0",ES443))-(IF(EU443="","0",EU443)),"")</f>
        <v>0</v>
      </c>
      <c r="EW443" s="520"/>
      <c r="EX443" s="511">
        <v>1.0</v>
      </c>
      <c r="EY443" s="512" t="s">
        <v>142</v>
      </c>
      <c r="EZ443" s="513" t="s">
        <v>121</v>
      </c>
      <c r="FA443" s="513" t="s">
        <v>123</v>
      </c>
      <c r="FB443" s="514" t="str">
        <f>ADHB!FB443</f>
        <v/>
      </c>
      <c r="FC443" s="514"/>
      <c r="FD443" s="514">
        <f t="shared" ref="FD443:FD450" si="3232">IFERROR(FB443*FC443/1000000,0)</f>
        <v>0</v>
      </c>
      <c r="FE443" s="515"/>
      <c r="FF443" s="514">
        <f t="shared" ref="FF443:FF450" si="3233">IFERROR(+FD443*FE443,"")</f>
        <v>0</v>
      </c>
      <c r="FG443" s="516"/>
      <c r="FH443" s="517"/>
      <c r="FI443" s="517"/>
      <c r="FJ443" s="514">
        <f t="shared" ref="FJ443:FJ450" si="3234">IFERROR(+(IF(FD443="","0",FD443))+(IF(FF443="","0",FF443))+(IF(FI443="","0",FI443)),"")</f>
        <v>0</v>
      </c>
      <c r="FK443" s="515">
        <v>0.294289866351475</v>
      </c>
      <c r="FL443" s="518">
        <f t="shared" ref="FL443:FL450" si="3235">IFERROR(+FK443*(FJ443-FI443),"")</f>
        <v>0</v>
      </c>
      <c r="FM443" s="519">
        <f t="shared" ref="FM443:FM450" si="3236">IFERROR(+(IF(FJ443="","0",FJ443))-(IF(FL443="","0",FL443)),"")</f>
        <v>0</v>
      </c>
      <c r="FN443" s="520"/>
      <c r="FO443" s="511">
        <v>1.0</v>
      </c>
      <c r="FP443" s="512" t="s">
        <v>142</v>
      </c>
      <c r="FQ443" s="513" t="s">
        <v>121</v>
      </c>
      <c r="FR443" s="513" t="s">
        <v>123</v>
      </c>
      <c r="FS443" s="514" t="str">
        <f>ADHB!FS443</f>
        <v/>
      </c>
      <c r="FT443" s="514"/>
      <c r="FU443" s="514">
        <f t="shared" ref="FU443:FU450" si="3237">IFERROR(FS443*FT443/1000000,0)</f>
        <v>0</v>
      </c>
      <c r="FV443" s="515"/>
      <c r="FW443" s="514">
        <f t="shared" ref="FW443:FW450" si="3238">IFERROR(+FU443*FV443,"")</f>
        <v>0</v>
      </c>
      <c r="FX443" s="516"/>
      <c r="FY443" s="517"/>
      <c r="FZ443" s="517"/>
      <c r="GA443" s="514">
        <f t="shared" ref="GA443:GA450" si="3239">IFERROR(+(IF(FU443="","0",FU443))+(IF(FW443="","0",FW443))+(IF(FZ443="","0",FZ443)),"")</f>
        <v>0</v>
      </c>
      <c r="GB443" s="515">
        <v>0.294289866351475</v>
      </c>
      <c r="GC443" s="518">
        <f t="shared" ref="GC443:GC450" si="3240">IFERROR(+GB443*(GA443-FZ443),"")</f>
        <v>0</v>
      </c>
      <c r="GD443" s="519">
        <f t="shared" ref="GD443:GD450" si="3241">IFERROR(+(IF(GA443="","0",GA443))-(IF(GC443="","0",GC443)),"")</f>
        <v>0</v>
      </c>
      <c r="GE443" s="520"/>
      <c r="GF443" s="511">
        <v>1.0</v>
      </c>
      <c r="GG443" s="512" t="s">
        <v>142</v>
      </c>
      <c r="GH443" s="513" t="s">
        <v>121</v>
      </c>
      <c r="GI443" s="513" t="s">
        <v>123</v>
      </c>
      <c r="GJ443" s="514" t="str">
        <f>ADHB!GJ443</f>
        <v/>
      </c>
      <c r="GK443" s="514"/>
      <c r="GL443" s="514">
        <f t="shared" ref="GL443:GL450" si="3242">IFERROR(GJ443*GK443/1000000,0)</f>
        <v>0</v>
      </c>
      <c r="GM443" s="515"/>
      <c r="GN443" s="514">
        <f t="shared" ref="GN443:GN450" si="3243">IFERROR(+GL443*GM443,"")</f>
        <v>0</v>
      </c>
      <c r="GO443" s="516"/>
      <c r="GP443" s="517"/>
      <c r="GQ443" s="517"/>
      <c r="GR443" s="514">
        <f t="shared" ref="GR443:GR450" si="3244">IFERROR(+(IF(GL443="","0",GL443))+(IF(GN443="","0",GN443))+(IF(GQ443="","0",GQ443)),"")</f>
        <v>0</v>
      </c>
      <c r="GS443" s="515">
        <v>0.294289866351475</v>
      </c>
      <c r="GT443" s="518">
        <f t="shared" ref="GT443:GT450" si="3245">IFERROR(+GS443*(GR443-GQ443),"")</f>
        <v>0</v>
      </c>
      <c r="GU443" s="519">
        <f t="shared" ref="GU443:GU450" si="3246">IFERROR(+(IF(GR443="","0",GR443))-(IF(GT443="","0",GT443)),"")</f>
        <v>0</v>
      </c>
      <c r="GV443" s="520"/>
      <c r="GW443" s="511">
        <v>1.0</v>
      </c>
      <c r="GX443" s="512" t="s">
        <v>142</v>
      </c>
      <c r="GY443" s="513" t="s">
        <v>121</v>
      </c>
      <c r="GZ443" s="513" t="s">
        <v>123</v>
      </c>
      <c r="HA443" s="514" t="str">
        <f>ADHB!HA443</f>
        <v/>
      </c>
      <c r="HB443" s="514"/>
      <c r="HC443" s="514">
        <f t="shared" ref="HC443:HC450" si="3247">IFERROR(HA443*HB443/1000000,0)</f>
        <v>0</v>
      </c>
      <c r="HD443" s="515"/>
      <c r="HE443" s="514">
        <f t="shared" ref="HE443:HE450" si="3248">IFERROR(+HC443*HD443,"")</f>
        <v>0</v>
      </c>
      <c r="HF443" s="516"/>
      <c r="HG443" s="517"/>
      <c r="HH443" s="517"/>
      <c r="HI443" s="514">
        <f t="shared" ref="HI443:HI450" si="3249">IFERROR(+(IF(HC443="","0",HC443))+(IF(HE443="","0",HE443))+(IF(HH443="","0",HH443)),"")</f>
        <v>0</v>
      </c>
      <c r="HJ443" s="515">
        <v>0.294289866351475</v>
      </c>
      <c r="HK443" s="518">
        <f t="shared" ref="HK443:HK450" si="3250">IFERROR(+HJ443*(HI443-HH443),"")</f>
        <v>0</v>
      </c>
      <c r="HL443" s="519">
        <f t="shared" ref="HL443:HL450" si="3251">IFERROR(+(IF(HI443="","0",HI443))-(IF(HK443="","0",HK443)),"")</f>
        <v>0</v>
      </c>
      <c r="HM443" s="520"/>
      <c r="HN443" s="511">
        <v>1.0</v>
      </c>
      <c r="HO443" s="512" t="s">
        <v>142</v>
      </c>
      <c r="HP443" s="513" t="s">
        <v>121</v>
      </c>
      <c r="HQ443" s="513" t="s">
        <v>123</v>
      </c>
      <c r="HR443" s="514" t="str">
        <f>ADHB!HR443</f>
        <v/>
      </c>
      <c r="HS443" s="514"/>
      <c r="HT443" s="514">
        <f t="shared" ref="HT443:HT450" si="3252">IFERROR(HR443*HS443/1000000,0)</f>
        <v>0</v>
      </c>
      <c r="HU443" s="515"/>
      <c r="HV443" s="514">
        <f t="shared" ref="HV443:HV450" si="3253">IFERROR(+HT443*HU443,"")</f>
        <v>0</v>
      </c>
      <c r="HW443" s="516"/>
      <c r="HX443" s="517"/>
      <c r="HY443" s="517"/>
      <c r="HZ443" s="514">
        <f t="shared" ref="HZ443:HZ450" si="3254">IFERROR(+(IF(HT443="","0",HT443))+(IF(HV443="","0",HV443))+(IF(HY443="","0",HY443)),"")</f>
        <v>0</v>
      </c>
      <c r="IA443" s="515">
        <v>0.294289866351475</v>
      </c>
      <c r="IB443" s="518">
        <f t="shared" ref="IB443:IB450" si="3255">IFERROR(+IA443*(HZ443-HY443),"")</f>
        <v>0</v>
      </c>
      <c r="IC443" s="519">
        <f t="shared" ref="IC443:IC450" si="3256">IFERROR(+(IF(HZ443="","0",HZ443))-(IF(IB443="","0",IB443)),"")</f>
        <v>0</v>
      </c>
      <c r="ID443" s="520"/>
      <c r="IE443" s="511">
        <v>1.0</v>
      </c>
      <c r="IF443" s="512" t="s">
        <v>142</v>
      </c>
      <c r="IG443" s="513" t="s">
        <v>121</v>
      </c>
      <c r="IH443" s="513" t="s">
        <v>123</v>
      </c>
      <c r="II443" s="514" t="str">
        <f>ADHB!II443</f>
        <v/>
      </c>
      <c r="IJ443" s="514"/>
      <c r="IK443" s="514">
        <f t="shared" ref="IK443:IK450" si="3257">IFERROR(II443*IJ443/1000000,0)</f>
        <v>0</v>
      </c>
      <c r="IL443" s="515"/>
      <c r="IM443" s="514">
        <f t="shared" ref="IM443:IM450" si="3258">IFERROR(+IK443*IL443,"")</f>
        <v>0</v>
      </c>
      <c r="IN443" s="516"/>
      <c r="IO443" s="517"/>
      <c r="IP443" s="517"/>
      <c r="IQ443" s="514">
        <f t="shared" ref="IQ443:IQ450" si="3259">IFERROR(+(IF(IK443="","0",IK443))+(IF(IM443="","0",IM443))+(IF(IP443="","0",IP443)),"")</f>
        <v>0</v>
      </c>
      <c r="IR443" s="515">
        <v>0.294289866351475</v>
      </c>
      <c r="IS443" s="518">
        <f t="shared" ref="IS443:IS450" si="3260">IFERROR(+IR443*(IQ443-IP443),"")</f>
        <v>0</v>
      </c>
      <c r="IT443" s="519">
        <f t="shared" ref="IT443:IT450" si="3261">IFERROR(+(IF(IQ443="","0",IQ443))-(IF(IS443="","0",IS443)),"")</f>
        <v>0</v>
      </c>
      <c r="IU443" s="520"/>
      <c r="IV443" s="511">
        <v>1.0</v>
      </c>
      <c r="IW443" s="512" t="s">
        <v>142</v>
      </c>
      <c r="IX443" s="513" t="s">
        <v>121</v>
      </c>
      <c r="IY443" s="513" t="s">
        <v>123</v>
      </c>
      <c r="IZ443" s="514" t="str">
        <f>ADHB!IZ443</f>
        <v/>
      </c>
      <c r="JA443" s="514"/>
      <c r="JB443" s="514">
        <f t="shared" ref="JB443:JB450" si="3262">IFERROR(IZ443*JA443/1000000,0)</f>
        <v>0</v>
      </c>
      <c r="JC443" s="515"/>
      <c r="JD443" s="514">
        <f t="shared" ref="JD443:JD450" si="3263">IFERROR(+JB443*JC443,"")</f>
        <v>0</v>
      </c>
      <c r="JE443" s="516"/>
      <c r="JF443" s="517"/>
      <c r="JG443" s="517"/>
      <c r="JH443" s="514">
        <f t="shared" ref="JH443:JH450" si="3264">IFERROR(+(IF(JB443="","0",JB443))+(IF(JD443="","0",JD443))+(IF(JG443="","0",JG443)),"")</f>
        <v>0</v>
      </c>
      <c r="JI443" s="515">
        <v>0.294289866351475</v>
      </c>
      <c r="JJ443" s="518">
        <f t="shared" ref="JJ443:JJ450" si="3265">IFERROR(+JI443*(JH443-JG443),"")</f>
        <v>0</v>
      </c>
      <c r="JK443" s="519">
        <f t="shared" ref="JK443:JK450" si="3266">IFERROR(+(IF(JH443="","0",JH443))-(IF(JJ443="","0",JJ443)),"")</f>
        <v>0</v>
      </c>
      <c r="JL443" s="520"/>
      <c r="JM443" s="511">
        <v>1.0</v>
      </c>
      <c r="JN443" s="512" t="s">
        <v>142</v>
      </c>
      <c r="JO443" s="513" t="s">
        <v>121</v>
      </c>
      <c r="JP443" s="513" t="s">
        <v>123</v>
      </c>
      <c r="JQ443" s="514" t="str">
        <f>ADHB!KY443</f>
        <v/>
      </c>
      <c r="JR443" s="514"/>
      <c r="JS443" s="514">
        <f t="shared" ref="JS443:JS450" si="3267">IFERROR(JQ443*JR443/1000000,0)</f>
        <v>0</v>
      </c>
      <c r="JT443" s="515"/>
      <c r="JU443" s="514">
        <f t="shared" ref="JU443:JU450" si="3268">IFERROR(+JS443*JT443,"")</f>
        <v>0</v>
      </c>
      <c r="JV443" s="516"/>
      <c r="JW443" s="517"/>
      <c r="JX443" s="517"/>
      <c r="JY443" s="514">
        <f t="shared" ref="JY443:JY450" si="3269">IFERROR(+(IF(JS443="","0",JS443))+(IF(JU443="","0",JU443))+(IF(JX443="","0",JX443)),"")</f>
        <v>0</v>
      </c>
      <c r="JZ443" s="515">
        <v>0.294289866351475</v>
      </c>
      <c r="KA443" s="518">
        <f t="shared" ref="KA443:KA450" si="3270">IFERROR(+JZ443*(JY443-JX443),"")</f>
        <v>0</v>
      </c>
      <c r="KB443" s="519">
        <f t="shared" ref="KB443:KB450" si="3271">IFERROR(+(IF(JY443="","0",JY443))-(IF(KA443="","0",KA443)),"")</f>
        <v>0</v>
      </c>
      <c r="KC443" s="520"/>
      <c r="KD443" s="511">
        <v>1.0</v>
      </c>
      <c r="KE443" s="512" t="s">
        <v>142</v>
      </c>
      <c r="KF443" s="513" t="s">
        <v>121</v>
      </c>
      <c r="KG443" s="513" t="s">
        <v>123</v>
      </c>
      <c r="KH443" s="514" t="str">
        <f>ADHB!LP443</f>
        <v/>
      </c>
      <c r="KI443" s="514"/>
      <c r="KJ443" s="514">
        <f t="shared" ref="KJ443:KJ450" si="3272">IFERROR(KH443*KI443/1000000,0)</f>
        <v>0</v>
      </c>
      <c r="KK443" s="515"/>
      <c r="KL443" s="514">
        <f t="shared" ref="KL443:KL450" si="3273">IFERROR(+KJ443*KK443,"")</f>
        <v>0</v>
      </c>
      <c r="KM443" s="516"/>
      <c r="KN443" s="517"/>
      <c r="KO443" s="517"/>
      <c r="KP443" s="514">
        <f t="shared" ref="KP443:KP450" si="3274">IFERROR(+(IF(KJ443="","0",KJ443))+(IF(KL443="","0",KL443))+(IF(KO443="","0",KO443)),"")</f>
        <v>0</v>
      </c>
      <c r="KQ443" s="515">
        <v>0.294289866351475</v>
      </c>
      <c r="KR443" s="518">
        <f t="shared" ref="KR443:KR450" si="3275">IFERROR(+KQ443*(KP443-KO443),"")</f>
        <v>0</v>
      </c>
      <c r="KS443" s="519">
        <f t="shared" ref="KS443:KS450" si="3276">IFERROR(+(IF(KP443="","0",KP443))-(IF(KR443="","0",KR443)),"")</f>
        <v>0</v>
      </c>
      <c r="KT443" s="520"/>
      <c r="KU443" s="521"/>
    </row>
    <row r="444" ht="15.75" customHeight="1">
      <c r="A444" s="511">
        <v>2.0</v>
      </c>
      <c r="B444" s="512" t="s">
        <v>143</v>
      </c>
      <c r="C444" s="513" t="s">
        <v>121</v>
      </c>
      <c r="D444" s="513" t="s">
        <v>123</v>
      </c>
      <c r="E444" s="514" t="str">
        <f>ADHB!E444</f>
        <v/>
      </c>
      <c r="F444" s="514"/>
      <c r="G444" s="514">
        <f t="shared" si="3187"/>
        <v>0</v>
      </c>
      <c r="H444" s="515"/>
      <c r="I444" s="514">
        <f t="shared" si="3188"/>
        <v>0</v>
      </c>
      <c r="J444" s="516"/>
      <c r="K444" s="517"/>
      <c r="L444" s="517"/>
      <c r="M444" s="514">
        <f t="shared" si="3189"/>
        <v>0</v>
      </c>
      <c r="N444" s="515">
        <v>0.294289866351475</v>
      </c>
      <c r="O444" s="518">
        <f t="shared" si="3190"/>
        <v>0</v>
      </c>
      <c r="P444" s="519">
        <f t="shared" si="3191"/>
        <v>0</v>
      </c>
      <c r="Q444" s="520"/>
      <c r="R444" s="511">
        <v>2.0</v>
      </c>
      <c r="S444" s="512" t="s">
        <v>143</v>
      </c>
      <c r="T444" s="513" t="s">
        <v>121</v>
      </c>
      <c r="U444" s="513" t="s">
        <v>123</v>
      </c>
      <c r="V444" s="514" t="str">
        <f>ADHB!V444</f>
        <v/>
      </c>
      <c r="W444" s="514"/>
      <c r="X444" s="514">
        <f t="shared" si="3192"/>
        <v>0</v>
      </c>
      <c r="Y444" s="515"/>
      <c r="Z444" s="514">
        <f t="shared" si="3193"/>
        <v>0</v>
      </c>
      <c r="AA444" s="516"/>
      <c r="AB444" s="517"/>
      <c r="AC444" s="517"/>
      <c r="AD444" s="514">
        <f t="shared" si="3194"/>
        <v>0</v>
      </c>
      <c r="AE444" s="515">
        <v>0.294289866351475</v>
      </c>
      <c r="AF444" s="518">
        <f t="shared" si="3195"/>
        <v>0</v>
      </c>
      <c r="AG444" s="519">
        <f t="shared" si="3196"/>
        <v>0</v>
      </c>
      <c r="AH444" s="520"/>
      <c r="AI444" s="511">
        <v>2.0</v>
      </c>
      <c r="AJ444" s="512" t="s">
        <v>143</v>
      </c>
      <c r="AK444" s="513" t="s">
        <v>121</v>
      </c>
      <c r="AL444" s="513" t="s">
        <v>123</v>
      </c>
      <c r="AM444" s="514" t="str">
        <f>ADHB!AM444</f>
        <v/>
      </c>
      <c r="AN444" s="514"/>
      <c r="AO444" s="514">
        <f t="shared" si="3197"/>
        <v>0</v>
      </c>
      <c r="AP444" s="515"/>
      <c r="AQ444" s="514">
        <f t="shared" si="3198"/>
        <v>0</v>
      </c>
      <c r="AR444" s="516"/>
      <c r="AS444" s="517"/>
      <c r="AT444" s="517"/>
      <c r="AU444" s="514">
        <f t="shared" si="3199"/>
        <v>0</v>
      </c>
      <c r="AV444" s="515">
        <v>0.294289866351475</v>
      </c>
      <c r="AW444" s="518">
        <f t="shared" si="3200"/>
        <v>0</v>
      </c>
      <c r="AX444" s="519">
        <f t="shared" si="3201"/>
        <v>0</v>
      </c>
      <c r="AY444" s="520"/>
      <c r="AZ444" s="511">
        <v>2.0</v>
      </c>
      <c r="BA444" s="512" t="s">
        <v>143</v>
      </c>
      <c r="BB444" s="513" t="s">
        <v>121</v>
      </c>
      <c r="BC444" s="513" t="s">
        <v>123</v>
      </c>
      <c r="BD444" s="514" t="str">
        <f>ADHB!BD444</f>
        <v/>
      </c>
      <c r="BE444" s="514"/>
      <c r="BF444" s="514">
        <f t="shared" si="3202"/>
        <v>0</v>
      </c>
      <c r="BG444" s="515"/>
      <c r="BH444" s="514">
        <f t="shared" si="3203"/>
        <v>0</v>
      </c>
      <c r="BI444" s="516"/>
      <c r="BJ444" s="517"/>
      <c r="BK444" s="517"/>
      <c r="BL444" s="514">
        <f t="shared" si="3204"/>
        <v>0</v>
      </c>
      <c r="BM444" s="515">
        <v>0.294289866351475</v>
      </c>
      <c r="BN444" s="518">
        <f t="shared" si="3205"/>
        <v>0</v>
      </c>
      <c r="BO444" s="519">
        <f t="shared" si="3206"/>
        <v>0</v>
      </c>
      <c r="BP444" s="520"/>
      <c r="BQ444" s="511">
        <v>2.0</v>
      </c>
      <c r="BR444" s="512" t="s">
        <v>143</v>
      </c>
      <c r="BS444" s="513" t="s">
        <v>121</v>
      </c>
      <c r="BT444" s="513" t="s">
        <v>123</v>
      </c>
      <c r="BU444" s="514" t="str">
        <f>ADHB!BU444</f>
        <v/>
      </c>
      <c r="BV444" s="514"/>
      <c r="BW444" s="514">
        <f t="shared" si="3207"/>
        <v>0</v>
      </c>
      <c r="BX444" s="515"/>
      <c r="BY444" s="514">
        <f t="shared" si="3208"/>
        <v>0</v>
      </c>
      <c r="BZ444" s="516"/>
      <c r="CA444" s="517"/>
      <c r="CB444" s="517"/>
      <c r="CC444" s="514">
        <f t="shared" si="3209"/>
        <v>0</v>
      </c>
      <c r="CD444" s="515">
        <v>0.294289866351475</v>
      </c>
      <c r="CE444" s="518">
        <f t="shared" si="3210"/>
        <v>0</v>
      </c>
      <c r="CF444" s="519">
        <f t="shared" si="3211"/>
        <v>0</v>
      </c>
      <c r="CG444" s="520"/>
      <c r="CH444" s="511">
        <v>2.0</v>
      </c>
      <c r="CI444" s="512" t="s">
        <v>143</v>
      </c>
      <c r="CJ444" s="513" t="s">
        <v>121</v>
      </c>
      <c r="CK444" s="513" t="s">
        <v>123</v>
      </c>
      <c r="CL444" s="514" t="str">
        <f>ADHB!CL444</f>
        <v/>
      </c>
      <c r="CM444" s="514"/>
      <c r="CN444" s="514">
        <f t="shared" si="3212"/>
        <v>0</v>
      </c>
      <c r="CO444" s="515"/>
      <c r="CP444" s="514">
        <f t="shared" si="3213"/>
        <v>0</v>
      </c>
      <c r="CQ444" s="516"/>
      <c r="CR444" s="517"/>
      <c r="CS444" s="517"/>
      <c r="CT444" s="514">
        <f t="shared" si="3214"/>
        <v>0</v>
      </c>
      <c r="CU444" s="515">
        <v>0.294289866351475</v>
      </c>
      <c r="CV444" s="518">
        <f t="shared" si="3215"/>
        <v>0</v>
      </c>
      <c r="CW444" s="519">
        <f t="shared" si="3216"/>
        <v>0</v>
      </c>
      <c r="CX444" s="520"/>
      <c r="CY444" s="511">
        <v>2.0</v>
      </c>
      <c r="CZ444" s="512" t="s">
        <v>143</v>
      </c>
      <c r="DA444" s="513" t="s">
        <v>121</v>
      </c>
      <c r="DB444" s="513" t="s">
        <v>123</v>
      </c>
      <c r="DC444" s="514" t="str">
        <f>ADHB!DC444</f>
        <v/>
      </c>
      <c r="DD444" s="514"/>
      <c r="DE444" s="514">
        <f t="shared" si="3217"/>
        <v>0</v>
      </c>
      <c r="DF444" s="515"/>
      <c r="DG444" s="514">
        <f t="shared" si="3218"/>
        <v>0</v>
      </c>
      <c r="DH444" s="516"/>
      <c r="DI444" s="517"/>
      <c r="DJ444" s="517"/>
      <c r="DK444" s="514">
        <f t="shared" si="3219"/>
        <v>0</v>
      </c>
      <c r="DL444" s="515">
        <v>0.294289866351475</v>
      </c>
      <c r="DM444" s="518">
        <f t="shared" si="3220"/>
        <v>0</v>
      </c>
      <c r="DN444" s="519">
        <f t="shared" si="3221"/>
        <v>0</v>
      </c>
      <c r="DO444" s="520"/>
      <c r="DP444" s="511">
        <v>2.0</v>
      </c>
      <c r="DQ444" s="512" t="s">
        <v>143</v>
      </c>
      <c r="DR444" s="513" t="s">
        <v>121</v>
      </c>
      <c r="DS444" s="513" t="s">
        <v>123</v>
      </c>
      <c r="DT444" s="514" t="str">
        <f>ADHB!DT444</f>
        <v/>
      </c>
      <c r="DU444" s="514"/>
      <c r="DV444" s="514">
        <f t="shared" si="3222"/>
        <v>0</v>
      </c>
      <c r="DW444" s="515"/>
      <c r="DX444" s="514">
        <f t="shared" si="3223"/>
        <v>0</v>
      </c>
      <c r="DY444" s="516"/>
      <c r="DZ444" s="517"/>
      <c r="EA444" s="517"/>
      <c r="EB444" s="514">
        <f t="shared" si="3224"/>
        <v>0</v>
      </c>
      <c r="EC444" s="515">
        <v>0.294289866351475</v>
      </c>
      <c r="ED444" s="518">
        <f t="shared" si="3225"/>
        <v>0</v>
      </c>
      <c r="EE444" s="519">
        <f t="shared" si="3226"/>
        <v>0</v>
      </c>
      <c r="EF444" s="520"/>
      <c r="EG444" s="511">
        <v>2.0</v>
      </c>
      <c r="EH444" s="512" t="s">
        <v>143</v>
      </c>
      <c r="EI444" s="513" t="s">
        <v>121</v>
      </c>
      <c r="EJ444" s="513" t="s">
        <v>123</v>
      </c>
      <c r="EK444" s="514" t="str">
        <f>ADHB!EK444</f>
        <v/>
      </c>
      <c r="EL444" s="514"/>
      <c r="EM444" s="514">
        <f t="shared" si="3227"/>
        <v>0</v>
      </c>
      <c r="EN444" s="515"/>
      <c r="EO444" s="514">
        <f t="shared" si="3228"/>
        <v>0</v>
      </c>
      <c r="EP444" s="516"/>
      <c r="EQ444" s="517"/>
      <c r="ER444" s="517"/>
      <c r="ES444" s="514">
        <f t="shared" si="3229"/>
        <v>0</v>
      </c>
      <c r="ET444" s="515">
        <v>0.294289866351475</v>
      </c>
      <c r="EU444" s="518">
        <f t="shared" si="3230"/>
        <v>0</v>
      </c>
      <c r="EV444" s="519">
        <f t="shared" si="3231"/>
        <v>0</v>
      </c>
      <c r="EW444" s="520"/>
      <c r="EX444" s="511">
        <v>2.0</v>
      </c>
      <c r="EY444" s="512" t="s">
        <v>143</v>
      </c>
      <c r="EZ444" s="513" t="s">
        <v>121</v>
      </c>
      <c r="FA444" s="513" t="s">
        <v>123</v>
      </c>
      <c r="FB444" s="514" t="str">
        <f>ADHB!FB444</f>
        <v/>
      </c>
      <c r="FC444" s="514"/>
      <c r="FD444" s="514">
        <f t="shared" si="3232"/>
        <v>0</v>
      </c>
      <c r="FE444" s="515"/>
      <c r="FF444" s="514">
        <f t="shared" si="3233"/>
        <v>0</v>
      </c>
      <c r="FG444" s="516"/>
      <c r="FH444" s="517"/>
      <c r="FI444" s="517"/>
      <c r="FJ444" s="514">
        <f t="shared" si="3234"/>
        <v>0</v>
      </c>
      <c r="FK444" s="515">
        <v>0.294289866351475</v>
      </c>
      <c r="FL444" s="518">
        <f t="shared" si="3235"/>
        <v>0</v>
      </c>
      <c r="FM444" s="519">
        <f t="shared" si="3236"/>
        <v>0</v>
      </c>
      <c r="FN444" s="520"/>
      <c r="FO444" s="511">
        <v>2.0</v>
      </c>
      <c r="FP444" s="512" t="s">
        <v>143</v>
      </c>
      <c r="FQ444" s="513" t="s">
        <v>121</v>
      </c>
      <c r="FR444" s="513" t="s">
        <v>123</v>
      </c>
      <c r="FS444" s="514" t="str">
        <f>ADHB!FS444</f>
        <v/>
      </c>
      <c r="FT444" s="514"/>
      <c r="FU444" s="514">
        <f t="shared" si="3237"/>
        <v>0</v>
      </c>
      <c r="FV444" s="515"/>
      <c r="FW444" s="514">
        <f t="shared" si="3238"/>
        <v>0</v>
      </c>
      <c r="FX444" s="516"/>
      <c r="FY444" s="517"/>
      <c r="FZ444" s="517"/>
      <c r="GA444" s="514">
        <f t="shared" si="3239"/>
        <v>0</v>
      </c>
      <c r="GB444" s="515">
        <v>0.294289866351475</v>
      </c>
      <c r="GC444" s="518">
        <f t="shared" si="3240"/>
        <v>0</v>
      </c>
      <c r="GD444" s="519">
        <f t="shared" si="3241"/>
        <v>0</v>
      </c>
      <c r="GE444" s="520"/>
      <c r="GF444" s="511">
        <v>2.0</v>
      </c>
      <c r="GG444" s="512" t="s">
        <v>143</v>
      </c>
      <c r="GH444" s="513" t="s">
        <v>121</v>
      </c>
      <c r="GI444" s="513" t="s">
        <v>123</v>
      </c>
      <c r="GJ444" s="514" t="str">
        <f>ADHB!GJ444</f>
        <v/>
      </c>
      <c r="GK444" s="514"/>
      <c r="GL444" s="514">
        <f t="shared" si="3242"/>
        <v>0</v>
      </c>
      <c r="GM444" s="515"/>
      <c r="GN444" s="514">
        <f t="shared" si="3243"/>
        <v>0</v>
      </c>
      <c r="GO444" s="516"/>
      <c r="GP444" s="517"/>
      <c r="GQ444" s="517"/>
      <c r="GR444" s="514">
        <f t="shared" si="3244"/>
        <v>0</v>
      </c>
      <c r="GS444" s="515">
        <v>0.294289866351475</v>
      </c>
      <c r="GT444" s="518">
        <f t="shared" si="3245"/>
        <v>0</v>
      </c>
      <c r="GU444" s="519">
        <f t="shared" si="3246"/>
        <v>0</v>
      </c>
      <c r="GV444" s="520"/>
      <c r="GW444" s="511">
        <v>2.0</v>
      </c>
      <c r="GX444" s="512" t="s">
        <v>143</v>
      </c>
      <c r="GY444" s="513" t="s">
        <v>121</v>
      </c>
      <c r="GZ444" s="513" t="s">
        <v>123</v>
      </c>
      <c r="HA444" s="514" t="str">
        <f>ADHB!HA444</f>
        <v/>
      </c>
      <c r="HB444" s="514"/>
      <c r="HC444" s="514">
        <f t="shared" si="3247"/>
        <v>0</v>
      </c>
      <c r="HD444" s="515"/>
      <c r="HE444" s="514">
        <f t="shared" si="3248"/>
        <v>0</v>
      </c>
      <c r="HF444" s="516"/>
      <c r="HG444" s="517"/>
      <c r="HH444" s="517"/>
      <c r="HI444" s="514">
        <f t="shared" si="3249"/>
        <v>0</v>
      </c>
      <c r="HJ444" s="515">
        <v>0.294289866351475</v>
      </c>
      <c r="HK444" s="518">
        <f t="shared" si="3250"/>
        <v>0</v>
      </c>
      <c r="HL444" s="519">
        <f t="shared" si="3251"/>
        <v>0</v>
      </c>
      <c r="HM444" s="520"/>
      <c r="HN444" s="511">
        <v>2.0</v>
      </c>
      <c r="HO444" s="512" t="s">
        <v>143</v>
      </c>
      <c r="HP444" s="513" t="s">
        <v>121</v>
      </c>
      <c r="HQ444" s="513" t="s">
        <v>123</v>
      </c>
      <c r="HR444" s="514" t="str">
        <f>ADHB!HR444</f>
        <v/>
      </c>
      <c r="HS444" s="514"/>
      <c r="HT444" s="514">
        <f t="shared" si="3252"/>
        <v>0</v>
      </c>
      <c r="HU444" s="515"/>
      <c r="HV444" s="514">
        <f t="shared" si="3253"/>
        <v>0</v>
      </c>
      <c r="HW444" s="516"/>
      <c r="HX444" s="517"/>
      <c r="HY444" s="517"/>
      <c r="HZ444" s="514">
        <f t="shared" si="3254"/>
        <v>0</v>
      </c>
      <c r="IA444" s="515">
        <v>0.294289866351475</v>
      </c>
      <c r="IB444" s="518">
        <f t="shared" si="3255"/>
        <v>0</v>
      </c>
      <c r="IC444" s="519">
        <f t="shared" si="3256"/>
        <v>0</v>
      </c>
      <c r="ID444" s="520"/>
      <c r="IE444" s="511">
        <v>2.0</v>
      </c>
      <c r="IF444" s="512" t="s">
        <v>143</v>
      </c>
      <c r="IG444" s="513" t="s">
        <v>121</v>
      </c>
      <c r="IH444" s="513" t="s">
        <v>123</v>
      </c>
      <c r="II444" s="514" t="str">
        <f>ADHB!II444</f>
        <v/>
      </c>
      <c r="IJ444" s="514"/>
      <c r="IK444" s="514">
        <f t="shared" si="3257"/>
        <v>0</v>
      </c>
      <c r="IL444" s="515"/>
      <c r="IM444" s="514">
        <f t="shared" si="3258"/>
        <v>0</v>
      </c>
      <c r="IN444" s="516"/>
      <c r="IO444" s="517"/>
      <c r="IP444" s="517"/>
      <c r="IQ444" s="514">
        <f t="shared" si="3259"/>
        <v>0</v>
      </c>
      <c r="IR444" s="515">
        <v>0.294289866351475</v>
      </c>
      <c r="IS444" s="518">
        <f t="shared" si="3260"/>
        <v>0</v>
      </c>
      <c r="IT444" s="519">
        <f t="shared" si="3261"/>
        <v>0</v>
      </c>
      <c r="IU444" s="520"/>
      <c r="IV444" s="511">
        <v>2.0</v>
      </c>
      <c r="IW444" s="512" t="s">
        <v>143</v>
      </c>
      <c r="IX444" s="513" t="s">
        <v>121</v>
      </c>
      <c r="IY444" s="513" t="s">
        <v>123</v>
      </c>
      <c r="IZ444" s="514" t="str">
        <f>ADHB!IZ444</f>
        <v/>
      </c>
      <c r="JA444" s="514"/>
      <c r="JB444" s="514">
        <f t="shared" si="3262"/>
        <v>0</v>
      </c>
      <c r="JC444" s="515"/>
      <c r="JD444" s="514">
        <f t="shared" si="3263"/>
        <v>0</v>
      </c>
      <c r="JE444" s="516"/>
      <c r="JF444" s="517"/>
      <c r="JG444" s="517"/>
      <c r="JH444" s="514">
        <f t="shared" si="3264"/>
        <v>0</v>
      </c>
      <c r="JI444" s="515">
        <v>0.294289866351475</v>
      </c>
      <c r="JJ444" s="518">
        <f t="shared" si="3265"/>
        <v>0</v>
      </c>
      <c r="JK444" s="519">
        <f t="shared" si="3266"/>
        <v>0</v>
      </c>
      <c r="JL444" s="520"/>
      <c r="JM444" s="511">
        <v>2.0</v>
      </c>
      <c r="JN444" s="512" t="s">
        <v>143</v>
      </c>
      <c r="JO444" s="513" t="s">
        <v>121</v>
      </c>
      <c r="JP444" s="513" t="s">
        <v>123</v>
      </c>
      <c r="JQ444" s="514" t="str">
        <f>ADHB!KY444</f>
        <v/>
      </c>
      <c r="JR444" s="514"/>
      <c r="JS444" s="514">
        <f t="shared" si="3267"/>
        <v>0</v>
      </c>
      <c r="JT444" s="515"/>
      <c r="JU444" s="514">
        <f t="shared" si="3268"/>
        <v>0</v>
      </c>
      <c r="JV444" s="516"/>
      <c r="JW444" s="517"/>
      <c r="JX444" s="517"/>
      <c r="JY444" s="514">
        <f t="shared" si="3269"/>
        <v>0</v>
      </c>
      <c r="JZ444" s="515">
        <v>0.294289866351475</v>
      </c>
      <c r="KA444" s="518">
        <f t="shared" si="3270"/>
        <v>0</v>
      </c>
      <c r="KB444" s="519">
        <f t="shared" si="3271"/>
        <v>0</v>
      </c>
      <c r="KC444" s="520"/>
      <c r="KD444" s="511">
        <v>2.0</v>
      </c>
      <c r="KE444" s="512" t="s">
        <v>143</v>
      </c>
      <c r="KF444" s="513" t="s">
        <v>121</v>
      </c>
      <c r="KG444" s="513" t="s">
        <v>123</v>
      </c>
      <c r="KH444" s="514" t="str">
        <f>ADHB!LP444</f>
        <v/>
      </c>
      <c r="KI444" s="514"/>
      <c r="KJ444" s="514">
        <f t="shared" si="3272"/>
        <v>0</v>
      </c>
      <c r="KK444" s="515"/>
      <c r="KL444" s="514">
        <f t="shared" si="3273"/>
        <v>0</v>
      </c>
      <c r="KM444" s="516"/>
      <c r="KN444" s="517"/>
      <c r="KO444" s="517"/>
      <c r="KP444" s="514">
        <f t="shared" si="3274"/>
        <v>0</v>
      </c>
      <c r="KQ444" s="515">
        <v>0.294289866351475</v>
      </c>
      <c r="KR444" s="518">
        <f t="shared" si="3275"/>
        <v>0</v>
      </c>
      <c r="KS444" s="519">
        <f t="shared" si="3276"/>
        <v>0</v>
      </c>
      <c r="KT444" s="520"/>
      <c r="KU444" s="521"/>
    </row>
    <row r="445" ht="15.75" customHeight="1">
      <c r="A445" s="511">
        <v>3.0</v>
      </c>
      <c r="B445" s="512" t="s">
        <v>144</v>
      </c>
      <c r="C445" s="513" t="s">
        <v>121</v>
      </c>
      <c r="D445" s="513" t="s">
        <v>123</v>
      </c>
      <c r="E445" s="514" t="str">
        <f>ADHB!E445</f>
        <v/>
      </c>
      <c r="F445" s="514"/>
      <c r="G445" s="514">
        <f t="shared" si="3187"/>
        <v>0</v>
      </c>
      <c r="H445" s="515"/>
      <c r="I445" s="514">
        <f t="shared" si="3188"/>
        <v>0</v>
      </c>
      <c r="J445" s="516"/>
      <c r="K445" s="517"/>
      <c r="L445" s="517"/>
      <c r="M445" s="514">
        <f t="shared" si="3189"/>
        <v>0</v>
      </c>
      <c r="N445" s="515">
        <v>0.294289866351475</v>
      </c>
      <c r="O445" s="518">
        <f t="shared" si="3190"/>
        <v>0</v>
      </c>
      <c r="P445" s="519">
        <f t="shared" si="3191"/>
        <v>0</v>
      </c>
      <c r="Q445" s="520"/>
      <c r="R445" s="511">
        <v>3.0</v>
      </c>
      <c r="S445" s="512" t="s">
        <v>144</v>
      </c>
      <c r="T445" s="513" t="s">
        <v>121</v>
      </c>
      <c r="U445" s="513" t="s">
        <v>123</v>
      </c>
      <c r="V445" s="514" t="str">
        <f>ADHB!V445</f>
        <v/>
      </c>
      <c r="W445" s="514"/>
      <c r="X445" s="514">
        <f t="shared" si="3192"/>
        <v>0</v>
      </c>
      <c r="Y445" s="515"/>
      <c r="Z445" s="514">
        <f t="shared" si="3193"/>
        <v>0</v>
      </c>
      <c r="AA445" s="516"/>
      <c r="AB445" s="517"/>
      <c r="AC445" s="517"/>
      <c r="AD445" s="514">
        <f t="shared" si="3194"/>
        <v>0</v>
      </c>
      <c r="AE445" s="515">
        <v>0.294289866351475</v>
      </c>
      <c r="AF445" s="518">
        <f t="shared" si="3195"/>
        <v>0</v>
      </c>
      <c r="AG445" s="519">
        <f t="shared" si="3196"/>
        <v>0</v>
      </c>
      <c r="AH445" s="520"/>
      <c r="AI445" s="511">
        <v>3.0</v>
      </c>
      <c r="AJ445" s="512" t="s">
        <v>144</v>
      </c>
      <c r="AK445" s="513" t="s">
        <v>121</v>
      </c>
      <c r="AL445" s="513" t="s">
        <v>123</v>
      </c>
      <c r="AM445" s="514" t="str">
        <f>ADHB!AM445</f>
        <v/>
      </c>
      <c r="AN445" s="514"/>
      <c r="AO445" s="514">
        <f t="shared" si="3197"/>
        <v>0</v>
      </c>
      <c r="AP445" s="515"/>
      <c r="AQ445" s="514">
        <f t="shared" si="3198"/>
        <v>0</v>
      </c>
      <c r="AR445" s="516"/>
      <c r="AS445" s="517"/>
      <c r="AT445" s="517"/>
      <c r="AU445" s="514">
        <f t="shared" si="3199"/>
        <v>0</v>
      </c>
      <c r="AV445" s="515">
        <v>0.294289866351475</v>
      </c>
      <c r="AW445" s="518">
        <f t="shared" si="3200"/>
        <v>0</v>
      </c>
      <c r="AX445" s="519">
        <f t="shared" si="3201"/>
        <v>0</v>
      </c>
      <c r="AY445" s="520"/>
      <c r="AZ445" s="511">
        <v>3.0</v>
      </c>
      <c r="BA445" s="512" t="s">
        <v>144</v>
      </c>
      <c r="BB445" s="513" t="s">
        <v>121</v>
      </c>
      <c r="BC445" s="513" t="s">
        <v>123</v>
      </c>
      <c r="BD445" s="514" t="str">
        <f>ADHB!BD445</f>
        <v/>
      </c>
      <c r="BE445" s="514"/>
      <c r="BF445" s="514">
        <f t="shared" si="3202"/>
        <v>0</v>
      </c>
      <c r="BG445" s="515"/>
      <c r="BH445" s="514">
        <f t="shared" si="3203"/>
        <v>0</v>
      </c>
      <c r="BI445" s="516"/>
      <c r="BJ445" s="517"/>
      <c r="BK445" s="517"/>
      <c r="BL445" s="514">
        <f t="shared" si="3204"/>
        <v>0</v>
      </c>
      <c r="BM445" s="515">
        <v>0.294289866351475</v>
      </c>
      <c r="BN445" s="518">
        <f t="shared" si="3205"/>
        <v>0</v>
      </c>
      <c r="BO445" s="519">
        <f t="shared" si="3206"/>
        <v>0</v>
      </c>
      <c r="BP445" s="520"/>
      <c r="BQ445" s="511">
        <v>3.0</v>
      </c>
      <c r="BR445" s="512" t="s">
        <v>144</v>
      </c>
      <c r="BS445" s="513" t="s">
        <v>121</v>
      </c>
      <c r="BT445" s="513" t="s">
        <v>123</v>
      </c>
      <c r="BU445" s="514" t="str">
        <f>ADHB!BU445</f>
        <v/>
      </c>
      <c r="BV445" s="514"/>
      <c r="BW445" s="514">
        <f t="shared" si="3207"/>
        <v>0</v>
      </c>
      <c r="BX445" s="515"/>
      <c r="BY445" s="514">
        <f t="shared" si="3208"/>
        <v>0</v>
      </c>
      <c r="BZ445" s="516"/>
      <c r="CA445" s="517"/>
      <c r="CB445" s="517"/>
      <c r="CC445" s="514">
        <f t="shared" si="3209"/>
        <v>0</v>
      </c>
      <c r="CD445" s="515">
        <v>0.294289866351475</v>
      </c>
      <c r="CE445" s="518">
        <f t="shared" si="3210"/>
        <v>0</v>
      </c>
      <c r="CF445" s="519">
        <f t="shared" si="3211"/>
        <v>0</v>
      </c>
      <c r="CG445" s="520"/>
      <c r="CH445" s="511">
        <v>3.0</v>
      </c>
      <c r="CI445" s="512" t="s">
        <v>144</v>
      </c>
      <c r="CJ445" s="513" t="s">
        <v>121</v>
      </c>
      <c r="CK445" s="513" t="s">
        <v>123</v>
      </c>
      <c r="CL445" s="514" t="str">
        <f>ADHB!CL445</f>
        <v/>
      </c>
      <c r="CM445" s="514"/>
      <c r="CN445" s="514">
        <f t="shared" si="3212"/>
        <v>0</v>
      </c>
      <c r="CO445" s="515"/>
      <c r="CP445" s="514">
        <f t="shared" si="3213"/>
        <v>0</v>
      </c>
      <c r="CQ445" s="516"/>
      <c r="CR445" s="517"/>
      <c r="CS445" s="517"/>
      <c r="CT445" s="514">
        <f t="shared" si="3214"/>
        <v>0</v>
      </c>
      <c r="CU445" s="515">
        <v>0.294289866351475</v>
      </c>
      <c r="CV445" s="518">
        <f t="shared" si="3215"/>
        <v>0</v>
      </c>
      <c r="CW445" s="519">
        <f t="shared" si="3216"/>
        <v>0</v>
      </c>
      <c r="CX445" s="520"/>
      <c r="CY445" s="511">
        <v>3.0</v>
      </c>
      <c r="CZ445" s="512" t="s">
        <v>144</v>
      </c>
      <c r="DA445" s="513" t="s">
        <v>121</v>
      </c>
      <c r="DB445" s="513" t="s">
        <v>123</v>
      </c>
      <c r="DC445" s="514" t="str">
        <f>ADHB!DC445</f>
        <v/>
      </c>
      <c r="DD445" s="514"/>
      <c r="DE445" s="514">
        <f t="shared" si="3217"/>
        <v>0</v>
      </c>
      <c r="DF445" s="515"/>
      <c r="DG445" s="514">
        <f t="shared" si="3218"/>
        <v>0</v>
      </c>
      <c r="DH445" s="516"/>
      <c r="DI445" s="517"/>
      <c r="DJ445" s="517"/>
      <c r="DK445" s="514">
        <f t="shared" si="3219"/>
        <v>0</v>
      </c>
      <c r="DL445" s="515">
        <v>0.294289866351475</v>
      </c>
      <c r="DM445" s="518">
        <f t="shared" si="3220"/>
        <v>0</v>
      </c>
      <c r="DN445" s="519">
        <f t="shared" si="3221"/>
        <v>0</v>
      </c>
      <c r="DO445" s="520"/>
      <c r="DP445" s="511">
        <v>3.0</v>
      </c>
      <c r="DQ445" s="512" t="s">
        <v>144</v>
      </c>
      <c r="DR445" s="513" t="s">
        <v>121</v>
      </c>
      <c r="DS445" s="513" t="s">
        <v>123</v>
      </c>
      <c r="DT445" s="514" t="str">
        <f>ADHB!DT445</f>
        <v/>
      </c>
      <c r="DU445" s="514"/>
      <c r="DV445" s="514">
        <f t="shared" si="3222"/>
        <v>0</v>
      </c>
      <c r="DW445" s="515"/>
      <c r="DX445" s="514">
        <f t="shared" si="3223"/>
        <v>0</v>
      </c>
      <c r="DY445" s="516"/>
      <c r="DZ445" s="517"/>
      <c r="EA445" s="517"/>
      <c r="EB445" s="514">
        <f t="shared" si="3224"/>
        <v>0</v>
      </c>
      <c r="EC445" s="515">
        <v>0.294289866351475</v>
      </c>
      <c r="ED445" s="518">
        <f t="shared" si="3225"/>
        <v>0</v>
      </c>
      <c r="EE445" s="519">
        <f t="shared" si="3226"/>
        <v>0</v>
      </c>
      <c r="EF445" s="520"/>
      <c r="EG445" s="511">
        <v>3.0</v>
      </c>
      <c r="EH445" s="512" t="s">
        <v>144</v>
      </c>
      <c r="EI445" s="513" t="s">
        <v>121</v>
      </c>
      <c r="EJ445" s="513" t="s">
        <v>123</v>
      </c>
      <c r="EK445" s="514" t="str">
        <f>ADHB!EK445</f>
        <v/>
      </c>
      <c r="EL445" s="514"/>
      <c r="EM445" s="514">
        <f t="shared" si="3227"/>
        <v>0</v>
      </c>
      <c r="EN445" s="515"/>
      <c r="EO445" s="514">
        <f t="shared" si="3228"/>
        <v>0</v>
      </c>
      <c r="EP445" s="516"/>
      <c r="EQ445" s="517"/>
      <c r="ER445" s="517"/>
      <c r="ES445" s="514">
        <f t="shared" si="3229"/>
        <v>0</v>
      </c>
      <c r="ET445" s="515">
        <v>0.294289866351475</v>
      </c>
      <c r="EU445" s="518">
        <f t="shared" si="3230"/>
        <v>0</v>
      </c>
      <c r="EV445" s="519">
        <f t="shared" si="3231"/>
        <v>0</v>
      </c>
      <c r="EW445" s="520"/>
      <c r="EX445" s="511">
        <v>3.0</v>
      </c>
      <c r="EY445" s="512" t="s">
        <v>144</v>
      </c>
      <c r="EZ445" s="513" t="s">
        <v>121</v>
      </c>
      <c r="FA445" s="513" t="s">
        <v>123</v>
      </c>
      <c r="FB445" s="514" t="str">
        <f>ADHB!FB445</f>
        <v/>
      </c>
      <c r="FC445" s="514"/>
      <c r="FD445" s="514">
        <f t="shared" si="3232"/>
        <v>0</v>
      </c>
      <c r="FE445" s="515"/>
      <c r="FF445" s="514">
        <f t="shared" si="3233"/>
        <v>0</v>
      </c>
      <c r="FG445" s="516"/>
      <c r="FH445" s="517"/>
      <c r="FI445" s="517"/>
      <c r="FJ445" s="514">
        <f t="shared" si="3234"/>
        <v>0</v>
      </c>
      <c r="FK445" s="515">
        <v>0.294289866351475</v>
      </c>
      <c r="FL445" s="518">
        <f t="shared" si="3235"/>
        <v>0</v>
      </c>
      <c r="FM445" s="519">
        <f t="shared" si="3236"/>
        <v>0</v>
      </c>
      <c r="FN445" s="520"/>
      <c r="FO445" s="511">
        <v>3.0</v>
      </c>
      <c r="FP445" s="512" t="s">
        <v>144</v>
      </c>
      <c r="FQ445" s="513" t="s">
        <v>121</v>
      </c>
      <c r="FR445" s="513" t="s">
        <v>123</v>
      </c>
      <c r="FS445" s="514" t="str">
        <f>ADHB!FS445</f>
        <v/>
      </c>
      <c r="FT445" s="514"/>
      <c r="FU445" s="514">
        <f t="shared" si="3237"/>
        <v>0</v>
      </c>
      <c r="FV445" s="515"/>
      <c r="FW445" s="514">
        <f t="shared" si="3238"/>
        <v>0</v>
      </c>
      <c r="FX445" s="516"/>
      <c r="FY445" s="517"/>
      <c r="FZ445" s="517"/>
      <c r="GA445" s="514">
        <f t="shared" si="3239"/>
        <v>0</v>
      </c>
      <c r="GB445" s="515">
        <v>0.294289866351475</v>
      </c>
      <c r="GC445" s="518">
        <f t="shared" si="3240"/>
        <v>0</v>
      </c>
      <c r="GD445" s="519">
        <f t="shared" si="3241"/>
        <v>0</v>
      </c>
      <c r="GE445" s="520"/>
      <c r="GF445" s="511">
        <v>3.0</v>
      </c>
      <c r="GG445" s="512" t="s">
        <v>144</v>
      </c>
      <c r="GH445" s="513" t="s">
        <v>121</v>
      </c>
      <c r="GI445" s="513" t="s">
        <v>123</v>
      </c>
      <c r="GJ445" s="514" t="str">
        <f>ADHB!GJ445</f>
        <v/>
      </c>
      <c r="GK445" s="514"/>
      <c r="GL445" s="514">
        <f t="shared" si="3242"/>
        <v>0</v>
      </c>
      <c r="GM445" s="515"/>
      <c r="GN445" s="514">
        <f t="shared" si="3243"/>
        <v>0</v>
      </c>
      <c r="GO445" s="516"/>
      <c r="GP445" s="517"/>
      <c r="GQ445" s="517"/>
      <c r="GR445" s="514">
        <f t="shared" si="3244"/>
        <v>0</v>
      </c>
      <c r="GS445" s="515">
        <v>0.294289866351475</v>
      </c>
      <c r="GT445" s="518">
        <f t="shared" si="3245"/>
        <v>0</v>
      </c>
      <c r="GU445" s="519">
        <f t="shared" si="3246"/>
        <v>0</v>
      </c>
      <c r="GV445" s="520"/>
      <c r="GW445" s="511">
        <v>3.0</v>
      </c>
      <c r="GX445" s="512" t="s">
        <v>144</v>
      </c>
      <c r="GY445" s="513" t="s">
        <v>121</v>
      </c>
      <c r="GZ445" s="513" t="s">
        <v>123</v>
      </c>
      <c r="HA445" s="514" t="str">
        <f>ADHB!HA445</f>
        <v/>
      </c>
      <c r="HB445" s="514"/>
      <c r="HC445" s="514">
        <f t="shared" si="3247"/>
        <v>0</v>
      </c>
      <c r="HD445" s="515"/>
      <c r="HE445" s="514">
        <f t="shared" si="3248"/>
        <v>0</v>
      </c>
      <c r="HF445" s="516"/>
      <c r="HG445" s="517"/>
      <c r="HH445" s="517"/>
      <c r="HI445" s="514">
        <f t="shared" si="3249"/>
        <v>0</v>
      </c>
      <c r="HJ445" s="515">
        <v>0.294289866351475</v>
      </c>
      <c r="HK445" s="518">
        <f t="shared" si="3250"/>
        <v>0</v>
      </c>
      <c r="HL445" s="519">
        <f t="shared" si="3251"/>
        <v>0</v>
      </c>
      <c r="HM445" s="520"/>
      <c r="HN445" s="511">
        <v>3.0</v>
      </c>
      <c r="HO445" s="512" t="s">
        <v>144</v>
      </c>
      <c r="HP445" s="513" t="s">
        <v>121</v>
      </c>
      <c r="HQ445" s="513" t="s">
        <v>123</v>
      </c>
      <c r="HR445" s="514" t="str">
        <f>ADHB!HR445</f>
        <v/>
      </c>
      <c r="HS445" s="514"/>
      <c r="HT445" s="514">
        <f t="shared" si="3252"/>
        <v>0</v>
      </c>
      <c r="HU445" s="515"/>
      <c r="HV445" s="514">
        <f t="shared" si="3253"/>
        <v>0</v>
      </c>
      <c r="HW445" s="516"/>
      <c r="HX445" s="517"/>
      <c r="HY445" s="517"/>
      <c r="HZ445" s="514">
        <f t="shared" si="3254"/>
        <v>0</v>
      </c>
      <c r="IA445" s="515">
        <v>0.294289866351475</v>
      </c>
      <c r="IB445" s="518">
        <f t="shared" si="3255"/>
        <v>0</v>
      </c>
      <c r="IC445" s="519">
        <f t="shared" si="3256"/>
        <v>0</v>
      </c>
      <c r="ID445" s="520"/>
      <c r="IE445" s="511">
        <v>3.0</v>
      </c>
      <c r="IF445" s="512" t="s">
        <v>144</v>
      </c>
      <c r="IG445" s="513" t="s">
        <v>121</v>
      </c>
      <c r="IH445" s="513" t="s">
        <v>123</v>
      </c>
      <c r="II445" s="514" t="str">
        <f>ADHB!II445</f>
        <v/>
      </c>
      <c r="IJ445" s="514"/>
      <c r="IK445" s="514">
        <f t="shared" si="3257"/>
        <v>0</v>
      </c>
      <c r="IL445" s="515"/>
      <c r="IM445" s="514">
        <f t="shared" si="3258"/>
        <v>0</v>
      </c>
      <c r="IN445" s="516"/>
      <c r="IO445" s="517"/>
      <c r="IP445" s="517"/>
      <c r="IQ445" s="514">
        <f t="shared" si="3259"/>
        <v>0</v>
      </c>
      <c r="IR445" s="515">
        <v>0.294289866351475</v>
      </c>
      <c r="IS445" s="518">
        <f t="shared" si="3260"/>
        <v>0</v>
      </c>
      <c r="IT445" s="519">
        <f t="shared" si="3261"/>
        <v>0</v>
      </c>
      <c r="IU445" s="520"/>
      <c r="IV445" s="511">
        <v>3.0</v>
      </c>
      <c r="IW445" s="512" t="s">
        <v>144</v>
      </c>
      <c r="IX445" s="513" t="s">
        <v>121</v>
      </c>
      <c r="IY445" s="513" t="s">
        <v>123</v>
      </c>
      <c r="IZ445" s="514" t="str">
        <f>ADHB!IZ445</f>
        <v/>
      </c>
      <c r="JA445" s="514"/>
      <c r="JB445" s="514">
        <f t="shared" si="3262"/>
        <v>0</v>
      </c>
      <c r="JC445" s="515"/>
      <c r="JD445" s="514">
        <f t="shared" si="3263"/>
        <v>0</v>
      </c>
      <c r="JE445" s="516"/>
      <c r="JF445" s="517"/>
      <c r="JG445" s="517"/>
      <c r="JH445" s="514">
        <f t="shared" si="3264"/>
        <v>0</v>
      </c>
      <c r="JI445" s="515">
        <v>0.294289866351475</v>
      </c>
      <c r="JJ445" s="518">
        <f t="shared" si="3265"/>
        <v>0</v>
      </c>
      <c r="JK445" s="519">
        <f t="shared" si="3266"/>
        <v>0</v>
      </c>
      <c r="JL445" s="520"/>
      <c r="JM445" s="511">
        <v>3.0</v>
      </c>
      <c r="JN445" s="512" t="s">
        <v>144</v>
      </c>
      <c r="JO445" s="513" t="s">
        <v>121</v>
      </c>
      <c r="JP445" s="513" t="s">
        <v>123</v>
      </c>
      <c r="JQ445" s="514" t="str">
        <f>ADHB!KY445</f>
        <v/>
      </c>
      <c r="JR445" s="514"/>
      <c r="JS445" s="514">
        <f t="shared" si="3267"/>
        <v>0</v>
      </c>
      <c r="JT445" s="515"/>
      <c r="JU445" s="514">
        <f t="shared" si="3268"/>
        <v>0</v>
      </c>
      <c r="JV445" s="516"/>
      <c r="JW445" s="517"/>
      <c r="JX445" s="517"/>
      <c r="JY445" s="514">
        <f t="shared" si="3269"/>
        <v>0</v>
      </c>
      <c r="JZ445" s="515">
        <v>0.294289866351475</v>
      </c>
      <c r="KA445" s="518">
        <f t="shared" si="3270"/>
        <v>0</v>
      </c>
      <c r="KB445" s="519">
        <f t="shared" si="3271"/>
        <v>0</v>
      </c>
      <c r="KC445" s="520"/>
      <c r="KD445" s="511">
        <v>3.0</v>
      </c>
      <c r="KE445" s="512" t="s">
        <v>144</v>
      </c>
      <c r="KF445" s="513" t="s">
        <v>121</v>
      </c>
      <c r="KG445" s="513" t="s">
        <v>123</v>
      </c>
      <c r="KH445" s="514" t="str">
        <f>ADHB!LP445</f>
        <v/>
      </c>
      <c r="KI445" s="514"/>
      <c r="KJ445" s="514">
        <f t="shared" si="3272"/>
        <v>0</v>
      </c>
      <c r="KK445" s="515"/>
      <c r="KL445" s="514">
        <f t="shared" si="3273"/>
        <v>0</v>
      </c>
      <c r="KM445" s="516"/>
      <c r="KN445" s="517"/>
      <c r="KO445" s="517"/>
      <c r="KP445" s="514">
        <f t="shared" si="3274"/>
        <v>0</v>
      </c>
      <c r="KQ445" s="515">
        <v>0.294289866351475</v>
      </c>
      <c r="KR445" s="518">
        <f t="shared" si="3275"/>
        <v>0</v>
      </c>
      <c r="KS445" s="519">
        <f t="shared" si="3276"/>
        <v>0</v>
      </c>
      <c r="KT445" s="520"/>
      <c r="KU445" s="521"/>
    </row>
    <row r="446" ht="15.75" customHeight="1">
      <c r="A446" s="511">
        <v>4.0</v>
      </c>
      <c r="B446" s="512" t="s">
        <v>145</v>
      </c>
      <c r="C446" s="513" t="s">
        <v>121</v>
      </c>
      <c r="D446" s="513" t="s">
        <v>123</v>
      </c>
      <c r="E446" s="514" t="str">
        <f>ADHB!E446</f>
        <v/>
      </c>
      <c r="F446" s="514"/>
      <c r="G446" s="514">
        <f t="shared" si="3187"/>
        <v>0</v>
      </c>
      <c r="H446" s="515"/>
      <c r="I446" s="514">
        <f t="shared" si="3188"/>
        <v>0</v>
      </c>
      <c r="J446" s="516"/>
      <c r="K446" s="517"/>
      <c r="L446" s="517"/>
      <c r="M446" s="514">
        <f t="shared" si="3189"/>
        <v>0</v>
      </c>
      <c r="N446" s="515">
        <v>0.294289866351475</v>
      </c>
      <c r="O446" s="518">
        <f t="shared" si="3190"/>
        <v>0</v>
      </c>
      <c r="P446" s="519">
        <f t="shared" si="3191"/>
        <v>0</v>
      </c>
      <c r="Q446" s="520"/>
      <c r="R446" s="511">
        <v>4.0</v>
      </c>
      <c r="S446" s="512" t="s">
        <v>145</v>
      </c>
      <c r="T446" s="513" t="s">
        <v>121</v>
      </c>
      <c r="U446" s="513" t="s">
        <v>123</v>
      </c>
      <c r="V446" s="514" t="str">
        <f>ADHB!V446</f>
        <v/>
      </c>
      <c r="W446" s="514"/>
      <c r="X446" s="514">
        <f t="shared" si="3192"/>
        <v>0</v>
      </c>
      <c r="Y446" s="515"/>
      <c r="Z446" s="514">
        <f t="shared" si="3193"/>
        <v>0</v>
      </c>
      <c r="AA446" s="516"/>
      <c r="AB446" s="517"/>
      <c r="AC446" s="517"/>
      <c r="AD446" s="514">
        <f t="shared" si="3194"/>
        <v>0</v>
      </c>
      <c r="AE446" s="515">
        <v>0.294289866351475</v>
      </c>
      <c r="AF446" s="518">
        <f t="shared" si="3195"/>
        <v>0</v>
      </c>
      <c r="AG446" s="519">
        <f t="shared" si="3196"/>
        <v>0</v>
      </c>
      <c r="AH446" s="520"/>
      <c r="AI446" s="511">
        <v>4.0</v>
      </c>
      <c r="AJ446" s="512" t="s">
        <v>145</v>
      </c>
      <c r="AK446" s="513" t="s">
        <v>121</v>
      </c>
      <c r="AL446" s="513" t="s">
        <v>123</v>
      </c>
      <c r="AM446" s="514" t="str">
        <f>ADHB!AM446</f>
        <v/>
      </c>
      <c r="AN446" s="514"/>
      <c r="AO446" s="514">
        <f t="shared" si="3197"/>
        <v>0</v>
      </c>
      <c r="AP446" s="515"/>
      <c r="AQ446" s="514">
        <f t="shared" si="3198"/>
        <v>0</v>
      </c>
      <c r="AR446" s="516"/>
      <c r="AS446" s="517"/>
      <c r="AT446" s="517"/>
      <c r="AU446" s="514">
        <f t="shared" si="3199"/>
        <v>0</v>
      </c>
      <c r="AV446" s="515">
        <v>0.294289866351475</v>
      </c>
      <c r="AW446" s="518">
        <f t="shared" si="3200"/>
        <v>0</v>
      </c>
      <c r="AX446" s="519">
        <f t="shared" si="3201"/>
        <v>0</v>
      </c>
      <c r="AY446" s="520"/>
      <c r="AZ446" s="511">
        <v>4.0</v>
      </c>
      <c r="BA446" s="512" t="s">
        <v>145</v>
      </c>
      <c r="BB446" s="513" t="s">
        <v>121</v>
      </c>
      <c r="BC446" s="513" t="s">
        <v>123</v>
      </c>
      <c r="BD446" s="514" t="str">
        <f>ADHB!BD446</f>
        <v/>
      </c>
      <c r="BE446" s="514"/>
      <c r="BF446" s="514">
        <f t="shared" si="3202"/>
        <v>0</v>
      </c>
      <c r="BG446" s="515"/>
      <c r="BH446" s="514">
        <f t="shared" si="3203"/>
        <v>0</v>
      </c>
      <c r="BI446" s="516"/>
      <c r="BJ446" s="517"/>
      <c r="BK446" s="517"/>
      <c r="BL446" s="514">
        <f t="shared" si="3204"/>
        <v>0</v>
      </c>
      <c r="BM446" s="515">
        <v>0.294289866351475</v>
      </c>
      <c r="BN446" s="518">
        <f t="shared" si="3205"/>
        <v>0</v>
      </c>
      <c r="BO446" s="519">
        <f t="shared" si="3206"/>
        <v>0</v>
      </c>
      <c r="BP446" s="520"/>
      <c r="BQ446" s="511">
        <v>4.0</v>
      </c>
      <c r="BR446" s="512" t="s">
        <v>145</v>
      </c>
      <c r="BS446" s="513" t="s">
        <v>121</v>
      </c>
      <c r="BT446" s="513" t="s">
        <v>123</v>
      </c>
      <c r="BU446" s="514" t="str">
        <f>ADHB!BU446</f>
        <v/>
      </c>
      <c r="BV446" s="514"/>
      <c r="BW446" s="514">
        <f t="shared" si="3207"/>
        <v>0</v>
      </c>
      <c r="BX446" s="515"/>
      <c r="BY446" s="514">
        <f t="shared" si="3208"/>
        <v>0</v>
      </c>
      <c r="BZ446" s="516"/>
      <c r="CA446" s="517"/>
      <c r="CB446" s="517"/>
      <c r="CC446" s="514">
        <f t="shared" si="3209"/>
        <v>0</v>
      </c>
      <c r="CD446" s="515">
        <v>0.294289866351475</v>
      </c>
      <c r="CE446" s="518">
        <f t="shared" si="3210"/>
        <v>0</v>
      </c>
      <c r="CF446" s="519">
        <f t="shared" si="3211"/>
        <v>0</v>
      </c>
      <c r="CG446" s="520"/>
      <c r="CH446" s="511">
        <v>4.0</v>
      </c>
      <c r="CI446" s="512" t="s">
        <v>145</v>
      </c>
      <c r="CJ446" s="513" t="s">
        <v>121</v>
      </c>
      <c r="CK446" s="513" t="s">
        <v>123</v>
      </c>
      <c r="CL446" s="514" t="str">
        <f>ADHB!CL446</f>
        <v/>
      </c>
      <c r="CM446" s="514"/>
      <c r="CN446" s="514">
        <f t="shared" si="3212"/>
        <v>0</v>
      </c>
      <c r="CO446" s="515"/>
      <c r="CP446" s="514">
        <f t="shared" si="3213"/>
        <v>0</v>
      </c>
      <c r="CQ446" s="516"/>
      <c r="CR446" s="517"/>
      <c r="CS446" s="517"/>
      <c r="CT446" s="514">
        <f t="shared" si="3214"/>
        <v>0</v>
      </c>
      <c r="CU446" s="515">
        <v>0.294289866351475</v>
      </c>
      <c r="CV446" s="518">
        <f t="shared" si="3215"/>
        <v>0</v>
      </c>
      <c r="CW446" s="519">
        <f t="shared" si="3216"/>
        <v>0</v>
      </c>
      <c r="CX446" s="520"/>
      <c r="CY446" s="511">
        <v>4.0</v>
      </c>
      <c r="CZ446" s="512" t="s">
        <v>145</v>
      </c>
      <c r="DA446" s="513" t="s">
        <v>121</v>
      </c>
      <c r="DB446" s="513" t="s">
        <v>123</v>
      </c>
      <c r="DC446" s="514" t="str">
        <f>ADHB!DC446</f>
        <v/>
      </c>
      <c r="DD446" s="514"/>
      <c r="DE446" s="514">
        <f t="shared" si="3217"/>
        <v>0</v>
      </c>
      <c r="DF446" s="515"/>
      <c r="DG446" s="514">
        <f t="shared" si="3218"/>
        <v>0</v>
      </c>
      <c r="DH446" s="516"/>
      <c r="DI446" s="517"/>
      <c r="DJ446" s="517"/>
      <c r="DK446" s="514">
        <f t="shared" si="3219"/>
        <v>0</v>
      </c>
      <c r="DL446" s="515">
        <v>0.294289866351475</v>
      </c>
      <c r="DM446" s="518">
        <f t="shared" si="3220"/>
        <v>0</v>
      </c>
      <c r="DN446" s="519">
        <f t="shared" si="3221"/>
        <v>0</v>
      </c>
      <c r="DO446" s="520"/>
      <c r="DP446" s="511">
        <v>4.0</v>
      </c>
      <c r="DQ446" s="512" t="s">
        <v>145</v>
      </c>
      <c r="DR446" s="513" t="s">
        <v>121</v>
      </c>
      <c r="DS446" s="513" t="s">
        <v>123</v>
      </c>
      <c r="DT446" s="514" t="str">
        <f>ADHB!DT446</f>
        <v/>
      </c>
      <c r="DU446" s="514"/>
      <c r="DV446" s="514">
        <f t="shared" si="3222"/>
        <v>0</v>
      </c>
      <c r="DW446" s="515"/>
      <c r="DX446" s="514">
        <f t="shared" si="3223"/>
        <v>0</v>
      </c>
      <c r="DY446" s="516"/>
      <c r="DZ446" s="517"/>
      <c r="EA446" s="517"/>
      <c r="EB446" s="514">
        <f t="shared" si="3224"/>
        <v>0</v>
      </c>
      <c r="EC446" s="515">
        <v>0.294289866351475</v>
      </c>
      <c r="ED446" s="518">
        <f t="shared" si="3225"/>
        <v>0</v>
      </c>
      <c r="EE446" s="519">
        <f t="shared" si="3226"/>
        <v>0</v>
      </c>
      <c r="EF446" s="520"/>
      <c r="EG446" s="511">
        <v>4.0</v>
      </c>
      <c r="EH446" s="512" t="s">
        <v>145</v>
      </c>
      <c r="EI446" s="513" t="s">
        <v>121</v>
      </c>
      <c r="EJ446" s="513" t="s">
        <v>123</v>
      </c>
      <c r="EK446" s="514" t="str">
        <f>ADHB!EK446</f>
        <v/>
      </c>
      <c r="EL446" s="514"/>
      <c r="EM446" s="514">
        <f t="shared" si="3227"/>
        <v>0</v>
      </c>
      <c r="EN446" s="515"/>
      <c r="EO446" s="514">
        <f t="shared" si="3228"/>
        <v>0</v>
      </c>
      <c r="EP446" s="516"/>
      <c r="EQ446" s="517"/>
      <c r="ER446" s="517"/>
      <c r="ES446" s="514">
        <f t="shared" si="3229"/>
        <v>0</v>
      </c>
      <c r="ET446" s="515">
        <v>0.294289866351475</v>
      </c>
      <c r="EU446" s="518">
        <f t="shared" si="3230"/>
        <v>0</v>
      </c>
      <c r="EV446" s="519">
        <f t="shared" si="3231"/>
        <v>0</v>
      </c>
      <c r="EW446" s="520"/>
      <c r="EX446" s="511">
        <v>4.0</v>
      </c>
      <c r="EY446" s="512" t="s">
        <v>145</v>
      </c>
      <c r="EZ446" s="513" t="s">
        <v>121</v>
      </c>
      <c r="FA446" s="513" t="s">
        <v>123</v>
      </c>
      <c r="FB446" s="514" t="str">
        <f>ADHB!FB446</f>
        <v/>
      </c>
      <c r="FC446" s="514"/>
      <c r="FD446" s="514">
        <f t="shared" si="3232"/>
        <v>0</v>
      </c>
      <c r="FE446" s="515"/>
      <c r="FF446" s="514">
        <f t="shared" si="3233"/>
        <v>0</v>
      </c>
      <c r="FG446" s="516"/>
      <c r="FH446" s="517"/>
      <c r="FI446" s="517"/>
      <c r="FJ446" s="514">
        <f t="shared" si="3234"/>
        <v>0</v>
      </c>
      <c r="FK446" s="515">
        <v>0.294289866351475</v>
      </c>
      <c r="FL446" s="518">
        <f t="shared" si="3235"/>
        <v>0</v>
      </c>
      <c r="FM446" s="519">
        <f t="shared" si="3236"/>
        <v>0</v>
      </c>
      <c r="FN446" s="520"/>
      <c r="FO446" s="511">
        <v>4.0</v>
      </c>
      <c r="FP446" s="512" t="s">
        <v>145</v>
      </c>
      <c r="FQ446" s="513" t="s">
        <v>121</v>
      </c>
      <c r="FR446" s="513" t="s">
        <v>123</v>
      </c>
      <c r="FS446" s="514" t="str">
        <f>ADHB!FS446</f>
        <v/>
      </c>
      <c r="FT446" s="514"/>
      <c r="FU446" s="514">
        <f t="shared" si="3237"/>
        <v>0</v>
      </c>
      <c r="FV446" s="515"/>
      <c r="FW446" s="514">
        <f t="shared" si="3238"/>
        <v>0</v>
      </c>
      <c r="FX446" s="516"/>
      <c r="FY446" s="517"/>
      <c r="FZ446" s="517"/>
      <c r="GA446" s="514">
        <f t="shared" si="3239"/>
        <v>0</v>
      </c>
      <c r="GB446" s="515">
        <v>0.294289866351475</v>
      </c>
      <c r="GC446" s="518">
        <f t="shared" si="3240"/>
        <v>0</v>
      </c>
      <c r="GD446" s="519">
        <f t="shared" si="3241"/>
        <v>0</v>
      </c>
      <c r="GE446" s="520"/>
      <c r="GF446" s="511">
        <v>4.0</v>
      </c>
      <c r="GG446" s="512" t="s">
        <v>145</v>
      </c>
      <c r="GH446" s="513" t="s">
        <v>121</v>
      </c>
      <c r="GI446" s="513" t="s">
        <v>123</v>
      </c>
      <c r="GJ446" s="514" t="str">
        <f>ADHB!GJ446</f>
        <v/>
      </c>
      <c r="GK446" s="514"/>
      <c r="GL446" s="514">
        <f t="shared" si="3242"/>
        <v>0</v>
      </c>
      <c r="GM446" s="515"/>
      <c r="GN446" s="514">
        <f t="shared" si="3243"/>
        <v>0</v>
      </c>
      <c r="GO446" s="516"/>
      <c r="GP446" s="517"/>
      <c r="GQ446" s="517"/>
      <c r="GR446" s="514">
        <f t="shared" si="3244"/>
        <v>0</v>
      </c>
      <c r="GS446" s="515">
        <v>0.294289866351475</v>
      </c>
      <c r="GT446" s="518">
        <f t="shared" si="3245"/>
        <v>0</v>
      </c>
      <c r="GU446" s="519">
        <f t="shared" si="3246"/>
        <v>0</v>
      </c>
      <c r="GV446" s="520"/>
      <c r="GW446" s="511">
        <v>4.0</v>
      </c>
      <c r="GX446" s="512" t="s">
        <v>145</v>
      </c>
      <c r="GY446" s="513" t="s">
        <v>121</v>
      </c>
      <c r="GZ446" s="513" t="s">
        <v>123</v>
      </c>
      <c r="HA446" s="514" t="str">
        <f>ADHB!HA446</f>
        <v/>
      </c>
      <c r="HB446" s="514"/>
      <c r="HC446" s="514">
        <f t="shared" si="3247"/>
        <v>0</v>
      </c>
      <c r="HD446" s="515"/>
      <c r="HE446" s="514">
        <f t="shared" si="3248"/>
        <v>0</v>
      </c>
      <c r="HF446" s="516"/>
      <c r="HG446" s="517"/>
      <c r="HH446" s="517"/>
      <c r="HI446" s="514">
        <f t="shared" si="3249"/>
        <v>0</v>
      </c>
      <c r="HJ446" s="515">
        <v>0.294289866351475</v>
      </c>
      <c r="HK446" s="518">
        <f t="shared" si="3250"/>
        <v>0</v>
      </c>
      <c r="HL446" s="519">
        <f t="shared" si="3251"/>
        <v>0</v>
      </c>
      <c r="HM446" s="520"/>
      <c r="HN446" s="511">
        <v>4.0</v>
      </c>
      <c r="HO446" s="512" t="s">
        <v>145</v>
      </c>
      <c r="HP446" s="513" t="s">
        <v>121</v>
      </c>
      <c r="HQ446" s="513" t="s">
        <v>123</v>
      </c>
      <c r="HR446" s="514" t="str">
        <f>ADHB!HR446</f>
        <v/>
      </c>
      <c r="HS446" s="514"/>
      <c r="HT446" s="514">
        <f t="shared" si="3252"/>
        <v>0</v>
      </c>
      <c r="HU446" s="515"/>
      <c r="HV446" s="514">
        <f t="shared" si="3253"/>
        <v>0</v>
      </c>
      <c r="HW446" s="516"/>
      <c r="HX446" s="517"/>
      <c r="HY446" s="517"/>
      <c r="HZ446" s="514">
        <f t="shared" si="3254"/>
        <v>0</v>
      </c>
      <c r="IA446" s="515">
        <v>0.294289866351475</v>
      </c>
      <c r="IB446" s="518">
        <f t="shared" si="3255"/>
        <v>0</v>
      </c>
      <c r="IC446" s="519">
        <f t="shared" si="3256"/>
        <v>0</v>
      </c>
      <c r="ID446" s="520"/>
      <c r="IE446" s="511">
        <v>4.0</v>
      </c>
      <c r="IF446" s="512" t="s">
        <v>145</v>
      </c>
      <c r="IG446" s="513" t="s">
        <v>121</v>
      </c>
      <c r="IH446" s="513" t="s">
        <v>123</v>
      </c>
      <c r="II446" s="514" t="str">
        <f>ADHB!II446</f>
        <v/>
      </c>
      <c r="IJ446" s="514"/>
      <c r="IK446" s="514">
        <f t="shared" si="3257"/>
        <v>0</v>
      </c>
      <c r="IL446" s="515"/>
      <c r="IM446" s="514">
        <f t="shared" si="3258"/>
        <v>0</v>
      </c>
      <c r="IN446" s="516"/>
      <c r="IO446" s="517"/>
      <c r="IP446" s="517"/>
      <c r="IQ446" s="514">
        <f t="shared" si="3259"/>
        <v>0</v>
      </c>
      <c r="IR446" s="515">
        <v>0.294289866351475</v>
      </c>
      <c r="IS446" s="518">
        <f t="shared" si="3260"/>
        <v>0</v>
      </c>
      <c r="IT446" s="519">
        <f t="shared" si="3261"/>
        <v>0</v>
      </c>
      <c r="IU446" s="520"/>
      <c r="IV446" s="511">
        <v>4.0</v>
      </c>
      <c r="IW446" s="512" t="s">
        <v>145</v>
      </c>
      <c r="IX446" s="513" t="s">
        <v>121</v>
      </c>
      <c r="IY446" s="513" t="s">
        <v>123</v>
      </c>
      <c r="IZ446" s="514" t="str">
        <f>ADHB!IZ446</f>
        <v/>
      </c>
      <c r="JA446" s="514"/>
      <c r="JB446" s="514">
        <f t="shared" si="3262"/>
        <v>0</v>
      </c>
      <c r="JC446" s="515"/>
      <c r="JD446" s="514">
        <f t="shared" si="3263"/>
        <v>0</v>
      </c>
      <c r="JE446" s="516"/>
      <c r="JF446" s="517"/>
      <c r="JG446" s="517"/>
      <c r="JH446" s="514">
        <f t="shared" si="3264"/>
        <v>0</v>
      </c>
      <c r="JI446" s="515">
        <v>0.294289866351475</v>
      </c>
      <c r="JJ446" s="518">
        <f t="shared" si="3265"/>
        <v>0</v>
      </c>
      <c r="JK446" s="519">
        <f t="shared" si="3266"/>
        <v>0</v>
      </c>
      <c r="JL446" s="520"/>
      <c r="JM446" s="511">
        <v>4.0</v>
      </c>
      <c r="JN446" s="512" t="s">
        <v>145</v>
      </c>
      <c r="JO446" s="513" t="s">
        <v>121</v>
      </c>
      <c r="JP446" s="513" t="s">
        <v>123</v>
      </c>
      <c r="JQ446" s="514" t="str">
        <f>ADHB!KY446</f>
        <v/>
      </c>
      <c r="JR446" s="514"/>
      <c r="JS446" s="514">
        <f t="shared" si="3267"/>
        <v>0</v>
      </c>
      <c r="JT446" s="515"/>
      <c r="JU446" s="514">
        <f t="shared" si="3268"/>
        <v>0</v>
      </c>
      <c r="JV446" s="516"/>
      <c r="JW446" s="517"/>
      <c r="JX446" s="517"/>
      <c r="JY446" s="514">
        <f t="shared" si="3269"/>
        <v>0</v>
      </c>
      <c r="JZ446" s="515">
        <v>0.294289866351475</v>
      </c>
      <c r="KA446" s="518">
        <f t="shared" si="3270"/>
        <v>0</v>
      </c>
      <c r="KB446" s="519">
        <f t="shared" si="3271"/>
        <v>0</v>
      </c>
      <c r="KC446" s="520"/>
      <c r="KD446" s="511">
        <v>4.0</v>
      </c>
      <c r="KE446" s="512" t="s">
        <v>145</v>
      </c>
      <c r="KF446" s="513" t="s">
        <v>121</v>
      </c>
      <c r="KG446" s="513" t="s">
        <v>123</v>
      </c>
      <c r="KH446" s="514" t="str">
        <f>ADHB!LP446</f>
        <v/>
      </c>
      <c r="KI446" s="514"/>
      <c r="KJ446" s="514">
        <f t="shared" si="3272"/>
        <v>0</v>
      </c>
      <c r="KK446" s="515"/>
      <c r="KL446" s="514">
        <f t="shared" si="3273"/>
        <v>0</v>
      </c>
      <c r="KM446" s="516"/>
      <c r="KN446" s="517"/>
      <c r="KO446" s="517"/>
      <c r="KP446" s="514">
        <f t="shared" si="3274"/>
        <v>0</v>
      </c>
      <c r="KQ446" s="515">
        <v>0.294289866351475</v>
      </c>
      <c r="KR446" s="518">
        <f t="shared" si="3275"/>
        <v>0</v>
      </c>
      <c r="KS446" s="519">
        <f t="shared" si="3276"/>
        <v>0</v>
      </c>
      <c r="KT446" s="520"/>
      <c r="KU446" s="521"/>
    </row>
    <row r="447" ht="15.75" customHeight="1">
      <c r="A447" s="511">
        <v>5.0</v>
      </c>
      <c r="B447" s="512" t="s">
        <v>146</v>
      </c>
      <c r="C447" s="513" t="s">
        <v>121</v>
      </c>
      <c r="D447" s="513" t="s">
        <v>123</v>
      </c>
      <c r="E447" s="514" t="str">
        <f>ADHB!E447</f>
        <v/>
      </c>
      <c r="F447" s="514"/>
      <c r="G447" s="514">
        <f t="shared" si="3187"/>
        <v>0</v>
      </c>
      <c r="H447" s="515"/>
      <c r="I447" s="514">
        <f t="shared" si="3188"/>
        <v>0</v>
      </c>
      <c r="J447" s="516"/>
      <c r="K447" s="517"/>
      <c r="L447" s="517"/>
      <c r="M447" s="514">
        <f t="shared" si="3189"/>
        <v>0</v>
      </c>
      <c r="N447" s="515">
        <v>0.294289866351475</v>
      </c>
      <c r="O447" s="518">
        <f t="shared" si="3190"/>
        <v>0</v>
      </c>
      <c r="P447" s="519">
        <f t="shared" si="3191"/>
        <v>0</v>
      </c>
      <c r="Q447" s="520"/>
      <c r="R447" s="511">
        <v>5.0</v>
      </c>
      <c r="S447" s="512" t="s">
        <v>146</v>
      </c>
      <c r="T447" s="513" t="s">
        <v>121</v>
      </c>
      <c r="U447" s="513" t="s">
        <v>123</v>
      </c>
      <c r="V447" s="514" t="str">
        <f>ADHB!V447</f>
        <v/>
      </c>
      <c r="W447" s="514"/>
      <c r="X447" s="514">
        <f t="shared" si="3192"/>
        <v>0</v>
      </c>
      <c r="Y447" s="515"/>
      <c r="Z447" s="514">
        <f t="shared" si="3193"/>
        <v>0</v>
      </c>
      <c r="AA447" s="516"/>
      <c r="AB447" s="517"/>
      <c r="AC447" s="517"/>
      <c r="AD447" s="514">
        <f t="shared" si="3194"/>
        <v>0</v>
      </c>
      <c r="AE447" s="515">
        <v>0.294289866351475</v>
      </c>
      <c r="AF447" s="518">
        <f t="shared" si="3195"/>
        <v>0</v>
      </c>
      <c r="AG447" s="519">
        <f t="shared" si="3196"/>
        <v>0</v>
      </c>
      <c r="AH447" s="520"/>
      <c r="AI447" s="511">
        <v>5.0</v>
      </c>
      <c r="AJ447" s="512" t="s">
        <v>146</v>
      </c>
      <c r="AK447" s="513" t="s">
        <v>121</v>
      </c>
      <c r="AL447" s="513" t="s">
        <v>123</v>
      </c>
      <c r="AM447" s="514" t="str">
        <f>ADHB!AM447</f>
        <v/>
      </c>
      <c r="AN447" s="514"/>
      <c r="AO447" s="514">
        <f t="shared" si="3197"/>
        <v>0</v>
      </c>
      <c r="AP447" s="515"/>
      <c r="AQ447" s="514">
        <f t="shared" si="3198"/>
        <v>0</v>
      </c>
      <c r="AR447" s="516"/>
      <c r="AS447" s="517"/>
      <c r="AT447" s="517"/>
      <c r="AU447" s="514">
        <f t="shared" si="3199"/>
        <v>0</v>
      </c>
      <c r="AV447" s="515">
        <v>0.294289866351475</v>
      </c>
      <c r="AW447" s="518">
        <f t="shared" si="3200"/>
        <v>0</v>
      </c>
      <c r="AX447" s="519">
        <f t="shared" si="3201"/>
        <v>0</v>
      </c>
      <c r="AY447" s="520"/>
      <c r="AZ447" s="511">
        <v>5.0</v>
      </c>
      <c r="BA447" s="512" t="s">
        <v>146</v>
      </c>
      <c r="BB447" s="513" t="s">
        <v>121</v>
      </c>
      <c r="BC447" s="513" t="s">
        <v>123</v>
      </c>
      <c r="BD447" s="514" t="str">
        <f>ADHB!BD447</f>
        <v/>
      </c>
      <c r="BE447" s="514"/>
      <c r="BF447" s="514">
        <f t="shared" si="3202"/>
        <v>0</v>
      </c>
      <c r="BG447" s="515"/>
      <c r="BH447" s="514">
        <f t="shared" si="3203"/>
        <v>0</v>
      </c>
      <c r="BI447" s="516"/>
      <c r="BJ447" s="517"/>
      <c r="BK447" s="517"/>
      <c r="BL447" s="514">
        <f t="shared" si="3204"/>
        <v>0</v>
      </c>
      <c r="BM447" s="515">
        <v>0.294289866351475</v>
      </c>
      <c r="BN447" s="518">
        <f t="shared" si="3205"/>
        <v>0</v>
      </c>
      <c r="BO447" s="519">
        <f t="shared" si="3206"/>
        <v>0</v>
      </c>
      <c r="BP447" s="520"/>
      <c r="BQ447" s="511">
        <v>5.0</v>
      </c>
      <c r="BR447" s="512" t="s">
        <v>146</v>
      </c>
      <c r="BS447" s="513" t="s">
        <v>121</v>
      </c>
      <c r="BT447" s="513" t="s">
        <v>123</v>
      </c>
      <c r="BU447" s="514" t="str">
        <f>ADHB!BU447</f>
        <v/>
      </c>
      <c r="BV447" s="514"/>
      <c r="BW447" s="514">
        <f t="shared" si="3207"/>
        <v>0</v>
      </c>
      <c r="BX447" s="515"/>
      <c r="BY447" s="514">
        <f t="shared" si="3208"/>
        <v>0</v>
      </c>
      <c r="BZ447" s="516"/>
      <c r="CA447" s="517"/>
      <c r="CB447" s="517"/>
      <c r="CC447" s="514">
        <f t="shared" si="3209"/>
        <v>0</v>
      </c>
      <c r="CD447" s="515">
        <v>0.294289866351475</v>
      </c>
      <c r="CE447" s="518">
        <f t="shared" si="3210"/>
        <v>0</v>
      </c>
      <c r="CF447" s="519">
        <f t="shared" si="3211"/>
        <v>0</v>
      </c>
      <c r="CG447" s="520"/>
      <c r="CH447" s="511">
        <v>5.0</v>
      </c>
      <c r="CI447" s="512" t="s">
        <v>146</v>
      </c>
      <c r="CJ447" s="513" t="s">
        <v>121</v>
      </c>
      <c r="CK447" s="513" t="s">
        <v>123</v>
      </c>
      <c r="CL447" s="514" t="str">
        <f>ADHB!CL447</f>
        <v/>
      </c>
      <c r="CM447" s="514"/>
      <c r="CN447" s="514">
        <f t="shared" si="3212"/>
        <v>0</v>
      </c>
      <c r="CO447" s="515"/>
      <c r="CP447" s="514">
        <f t="shared" si="3213"/>
        <v>0</v>
      </c>
      <c r="CQ447" s="516"/>
      <c r="CR447" s="517"/>
      <c r="CS447" s="517"/>
      <c r="CT447" s="514">
        <f t="shared" si="3214"/>
        <v>0</v>
      </c>
      <c r="CU447" s="515">
        <v>0.294289866351475</v>
      </c>
      <c r="CV447" s="518">
        <f t="shared" si="3215"/>
        <v>0</v>
      </c>
      <c r="CW447" s="519">
        <f t="shared" si="3216"/>
        <v>0</v>
      </c>
      <c r="CX447" s="520"/>
      <c r="CY447" s="511">
        <v>5.0</v>
      </c>
      <c r="CZ447" s="512" t="s">
        <v>146</v>
      </c>
      <c r="DA447" s="513" t="s">
        <v>121</v>
      </c>
      <c r="DB447" s="513" t="s">
        <v>123</v>
      </c>
      <c r="DC447" s="514" t="str">
        <f>ADHB!DC447</f>
        <v/>
      </c>
      <c r="DD447" s="514"/>
      <c r="DE447" s="514">
        <f t="shared" si="3217"/>
        <v>0</v>
      </c>
      <c r="DF447" s="515"/>
      <c r="DG447" s="514">
        <f t="shared" si="3218"/>
        <v>0</v>
      </c>
      <c r="DH447" s="516"/>
      <c r="DI447" s="517"/>
      <c r="DJ447" s="517"/>
      <c r="DK447" s="514">
        <f t="shared" si="3219"/>
        <v>0</v>
      </c>
      <c r="DL447" s="515">
        <v>0.294289866351475</v>
      </c>
      <c r="DM447" s="518">
        <f t="shared" si="3220"/>
        <v>0</v>
      </c>
      <c r="DN447" s="519">
        <f t="shared" si="3221"/>
        <v>0</v>
      </c>
      <c r="DO447" s="520"/>
      <c r="DP447" s="511">
        <v>5.0</v>
      </c>
      <c r="DQ447" s="512" t="s">
        <v>146</v>
      </c>
      <c r="DR447" s="513" t="s">
        <v>121</v>
      </c>
      <c r="DS447" s="513" t="s">
        <v>123</v>
      </c>
      <c r="DT447" s="514" t="str">
        <f>ADHB!DT447</f>
        <v/>
      </c>
      <c r="DU447" s="514"/>
      <c r="DV447" s="514">
        <f t="shared" si="3222"/>
        <v>0</v>
      </c>
      <c r="DW447" s="515"/>
      <c r="DX447" s="514">
        <f t="shared" si="3223"/>
        <v>0</v>
      </c>
      <c r="DY447" s="516"/>
      <c r="DZ447" s="517"/>
      <c r="EA447" s="517"/>
      <c r="EB447" s="514">
        <f t="shared" si="3224"/>
        <v>0</v>
      </c>
      <c r="EC447" s="515">
        <v>0.294289866351475</v>
      </c>
      <c r="ED447" s="518">
        <f t="shared" si="3225"/>
        <v>0</v>
      </c>
      <c r="EE447" s="519">
        <f t="shared" si="3226"/>
        <v>0</v>
      </c>
      <c r="EF447" s="520"/>
      <c r="EG447" s="511">
        <v>5.0</v>
      </c>
      <c r="EH447" s="512" t="s">
        <v>146</v>
      </c>
      <c r="EI447" s="513" t="s">
        <v>121</v>
      </c>
      <c r="EJ447" s="513" t="s">
        <v>123</v>
      </c>
      <c r="EK447" s="514" t="str">
        <f>ADHB!EK447</f>
        <v/>
      </c>
      <c r="EL447" s="514"/>
      <c r="EM447" s="514">
        <f t="shared" si="3227"/>
        <v>0</v>
      </c>
      <c r="EN447" s="515"/>
      <c r="EO447" s="514">
        <f t="shared" si="3228"/>
        <v>0</v>
      </c>
      <c r="EP447" s="516"/>
      <c r="EQ447" s="517"/>
      <c r="ER447" s="517"/>
      <c r="ES447" s="514">
        <f t="shared" si="3229"/>
        <v>0</v>
      </c>
      <c r="ET447" s="515">
        <v>0.294289866351475</v>
      </c>
      <c r="EU447" s="518">
        <f t="shared" si="3230"/>
        <v>0</v>
      </c>
      <c r="EV447" s="519">
        <f t="shared" si="3231"/>
        <v>0</v>
      </c>
      <c r="EW447" s="520"/>
      <c r="EX447" s="511">
        <v>5.0</v>
      </c>
      <c r="EY447" s="512" t="s">
        <v>146</v>
      </c>
      <c r="EZ447" s="513" t="s">
        <v>121</v>
      </c>
      <c r="FA447" s="513" t="s">
        <v>123</v>
      </c>
      <c r="FB447" s="514" t="str">
        <f>ADHB!FB447</f>
        <v/>
      </c>
      <c r="FC447" s="514"/>
      <c r="FD447" s="514">
        <f t="shared" si="3232"/>
        <v>0</v>
      </c>
      <c r="FE447" s="515"/>
      <c r="FF447" s="514">
        <f t="shared" si="3233"/>
        <v>0</v>
      </c>
      <c r="FG447" s="516"/>
      <c r="FH447" s="517"/>
      <c r="FI447" s="517"/>
      <c r="FJ447" s="514">
        <f t="shared" si="3234"/>
        <v>0</v>
      </c>
      <c r="FK447" s="515">
        <v>0.294289866351475</v>
      </c>
      <c r="FL447" s="518">
        <f t="shared" si="3235"/>
        <v>0</v>
      </c>
      <c r="FM447" s="519">
        <f t="shared" si="3236"/>
        <v>0</v>
      </c>
      <c r="FN447" s="520"/>
      <c r="FO447" s="511">
        <v>5.0</v>
      </c>
      <c r="FP447" s="512" t="s">
        <v>146</v>
      </c>
      <c r="FQ447" s="513" t="s">
        <v>121</v>
      </c>
      <c r="FR447" s="513" t="s">
        <v>123</v>
      </c>
      <c r="FS447" s="514" t="str">
        <f>ADHB!FS447</f>
        <v/>
      </c>
      <c r="FT447" s="514"/>
      <c r="FU447" s="514">
        <f t="shared" si="3237"/>
        <v>0</v>
      </c>
      <c r="FV447" s="515"/>
      <c r="FW447" s="514">
        <f t="shared" si="3238"/>
        <v>0</v>
      </c>
      <c r="FX447" s="516"/>
      <c r="FY447" s="517"/>
      <c r="FZ447" s="517"/>
      <c r="GA447" s="514">
        <f t="shared" si="3239"/>
        <v>0</v>
      </c>
      <c r="GB447" s="515">
        <v>0.294289866351475</v>
      </c>
      <c r="GC447" s="518">
        <f t="shared" si="3240"/>
        <v>0</v>
      </c>
      <c r="GD447" s="519">
        <f t="shared" si="3241"/>
        <v>0</v>
      </c>
      <c r="GE447" s="520"/>
      <c r="GF447" s="511">
        <v>5.0</v>
      </c>
      <c r="GG447" s="512" t="s">
        <v>146</v>
      </c>
      <c r="GH447" s="513" t="s">
        <v>121</v>
      </c>
      <c r="GI447" s="513" t="s">
        <v>123</v>
      </c>
      <c r="GJ447" s="514" t="str">
        <f>ADHB!GJ447</f>
        <v/>
      </c>
      <c r="GK447" s="514"/>
      <c r="GL447" s="514">
        <f t="shared" si="3242"/>
        <v>0</v>
      </c>
      <c r="GM447" s="515"/>
      <c r="GN447" s="514">
        <f t="shared" si="3243"/>
        <v>0</v>
      </c>
      <c r="GO447" s="516"/>
      <c r="GP447" s="517"/>
      <c r="GQ447" s="517"/>
      <c r="GR447" s="514">
        <f t="shared" si="3244"/>
        <v>0</v>
      </c>
      <c r="GS447" s="515">
        <v>0.294289866351475</v>
      </c>
      <c r="GT447" s="518">
        <f t="shared" si="3245"/>
        <v>0</v>
      </c>
      <c r="GU447" s="519">
        <f t="shared" si="3246"/>
        <v>0</v>
      </c>
      <c r="GV447" s="520"/>
      <c r="GW447" s="511">
        <v>5.0</v>
      </c>
      <c r="GX447" s="512" t="s">
        <v>146</v>
      </c>
      <c r="GY447" s="513" t="s">
        <v>121</v>
      </c>
      <c r="GZ447" s="513" t="s">
        <v>123</v>
      </c>
      <c r="HA447" s="514" t="str">
        <f>ADHB!HA447</f>
        <v/>
      </c>
      <c r="HB447" s="514"/>
      <c r="HC447" s="514">
        <f t="shared" si="3247"/>
        <v>0</v>
      </c>
      <c r="HD447" s="515"/>
      <c r="HE447" s="514">
        <f t="shared" si="3248"/>
        <v>0</v>
      </c>
      <c r="HF447" s="516"/>
      <c r="HG447" s="517"/>
      <c r="HH447" s="517"/>
      <c r="HI447" s="514">
        <f t="shared" si="3249"/>
        <v>0</v>
      </c>
      <c r="HJ447" s="515">
        <v>0.294289866351475</v>
      </c>
      <c r="HK447" s="518">
        <f t="shared" si="3250"/>
        <v>0</v>
      </c>
      <c r="HL447" s="519">
        <f t="shared" si="3251"/>
        <v>0</v>
      </c>
      <c r="HM447" s="520"/>
      <c r="HN447" s="511">
        <v>5.0</v>
      </c>
      <c r="HO447" s="512" t="s">
        <v>146</v>
      </c>
      <c r="HP447" s="513" t="s">
        <v>121</v>
      </c>
      <c r="HQ447" s="513" t="s">
        <v>123</v>
      </c>
      <c r="HR447" s="514" t="str">
        <f>ADHB!HR447</f>
        <v/>
      </c>
      <c r="HS447" s="514"/>
      <c r="HT447" s="514">
        <f t="shared" si="3252"/>
        <v>0</v>
      </c>
      <c r="HU447" s="515"/>
      <c r="HV447" s="514">
        <f t="shared" si="3253"/>
        <v>0</v>
      </c>
      <c r="HW447" s="516"/>
      <c r="HX447" s="517"/>
      <c r="HY447" s="517"/>
      <c r="HZ447" s="514">
        <f t="shared" si="3254"/>
        <v>0</v>
      </c>
      <c r="IA447" s="515">
        <v>0.294289866351475</v>
      </c>
      <c r="IB447" s="518">
        <f t="shared" si="3255"/>
        <v>0</v>
      </c>
      <c r="IC447" s="519">
        <f t="shared" si="3256"/>
        <v>0</v>
      </c>
      <c r="ID447" s="520"/>
      <c r="IE447" s="511">
        <v>5.0</v>
      </c>
      <c r="IF447" s="512" t="s">
        <v>146</v>
      </c>
      <c r="IG447" s="513" t="s">
        <v>121</v>
      </c>
      <c r="IH447" s="513" t="s">
        <v>123</v>
      </c>
      <c r="II447" s="514" t="str">
        <f>ADHB!II447</f>
        <v/>
      </c>
      <c r="IJ447" s="514"/>
      <c r="IK447" s="514">
        <f t="shared" si="3257"/>
        <v>0</v>
      </c>
      <c r="IL447" s="515"/>
      <c r="IM447" s="514">
        <f t="shared" si="3258"/>
        <v>0</v>
      </c>
      <c r="IN447" s="516"/>
      <c r="IO447" s="517"/>
      <c r="IP447" s="517"/>
      <c r="IQ447" s="514">
        <f t="shared" si="3259"/>
        <v>0</v>
      </c>
      <c r="IR447" s="515">
        <v>0.294289866351475</v>
      </c>
      <c r="IS447" s="518">
        <f t="shared" si="3260"/>
        <v>0</v>
      </c>
      <c r="IT447" s="519">
        <f t="shared" si="3261"/>
        <v>0</v>
      </c>
      <c r="IU447" s="520"/>
      <c r="IV447" s="511">
        <v>5.0</v>
      </c>
      <c r="IW447" s="512" t="s">
        <v>146</v>
      </c>
      <c r="IX447" s="513" t="s">
        <v>121</v>
      </c>
      <c r="IY447" s="513" t="s">
        <v>123</v>
      </c>
      <c r="IZ447" s="514" t="str">
        <f>ADHB!IZ447</f>
        <v/>
      </c>
      <c r="JA447" s="514"/>
      <c r="JB447" s="514">
        <f t="shared" si="3262"/>
        <v>0</v>
      </c>
      <c r="JC447" s="515"/>
      <c r="JD447" s="514">
        <f t="shared" si="3263"/>
        <v>0</v>
      </c>
      <c r="JE447" s="516"/>
      <c r="JF447" s="517"/>
      <c r="JG447" s="517"/>
      <c r="JH447" s="514">
        <f t="shared" si="3264"/>
        <v>0</v>
      </c>
      <c r="JI447" s="515">
        <v>0.294289866351475</v>
      </c>
      <c r="JJ447" s="518">
        <f t="shared" si="3265"/>
        <v>0</v>
      </c>
      <c r="JK447" s="519">
        <f t="shared" si="3266"/>
        <v>0</v>
      </c>
      <c r="JL447" s="520"/>
      <c r="JM447" s="511">
        <v>5.0</v>
      </c>
      <c r="JN447" s="512" t="s">
        <v>146</v>
      </c>
      <c r="JO447" s="513" t="s">
        <v>121</v>
      </c>
      <c r="JP447" s="513" t="s">
        <v>123</v>
      </c>
      <c r="JQ447" s="514" t="str">
        <f>ADHB!KY447</f>
        <v/>
      </c>
      <c r="JR447" s="514"/>
      <c r="JS447" s="514">
        <f t="shared" si="3267"/>
        <v>0</v>
      </c>
      <c r="JT447" s="515"/>
      <c r="JU447" s="514">
        <f t="shared" si="3268"/>
        <v>0</v>
      </c>
      <c r="JV447" s="516"/>
      <c r="JW447" s="517"/>
      <c r="JX447" s="517"/>
      <c r="JY447" s="514">
        <f t="shared" si="3269"/>
        <v>0</v>
      </c>
      <c r="JZ447" s="515">
        <v>0.294289866351475</v>
      </c>
      <c r="KA447" s="518">
        <f t="shared" si="3270"/>
        <v>0</v>
      </c>
      <c r="KB447" s="519">
        <f t="shared" si="3271"/>
        <v>0</v>
      </c>
      <c r="KC447" s="520"/>
      <c r="KD447" s="511">
        <v>5.0</v>
      </c>
      <c r="KE447" s="512" t="s">
        <v>146</v>
      </c>
      <c r="KF447" s="513" t="s">
        <v>121</v>
      </c>
      <c r="KG447" s="513" t="s">
        <v>123</v>
      </c>
      <c r="KH447" s="514" t="str">
        <f>ADHB!LP447</f>
        <v/>
      </c>
      <c r="KI447" s="514"/>
      <c r="KJ447" s="514">
        <f t="shared" si="3272"/>
        <v>0</v>
      </c>
      <c r="KK447" s="515"/>
      <c r="KL447" s="514">
        <f t="shared" si="3273"/>
        <v>0</v>
      </c>
      <c r="KM447" s="516"/>
      <c r="KN447" s="517"/>
      <c r="KO447" s="517"/>
      <c r="KP447" s="514">
        <f t="shared" si="3274"/>
        <v>0</v>
      </c>
      <c r="KQ447" s="515">
        <v>0.294289866351475</v>
      </c>
      <c r="KR447" s="518">
        <f t="shared" si="3275"/>
        <v>0</v>
      </c>
      <c r="KS447" s="519">
        <f t="shared" si="3276"/>
        <v>0</v>
      </c>
      <c r="KT447" s="520"/>
      <c r="KU447" s="521"/>
    </row>
    <row r="448" ht="15.75" customHeight="1">
      <c r="A448" s="511">
        <v>6.0</v>
      </c>
      <c r="B448" s="512" t="s">
        <v>132</v>
      </c>
      <c r="C448" s="513" t="s">
        <v>121</v>
      </c>
      <c r="D448" s="513" t="s">
        <v>123</v>
      </c>
      <c r="E448" s="514" t="str">
        <f>ADHB!E448</f>
        <v/>
      </c>
      <c r="F448" s="514"/>
      <c r="G448" s="514">
        <f t="shared" si="3187"/>
        <v>0</v>
      </c>
      <c r="H448" s="515"/>
      <c r="I448" s="514">
        <f t="shared" si="3188"/>
        <v>0</v>
      </c>
      <c r="J448" s="516"/>
      <c r="K448" s="517"/>
      <c r="L448" s="517"/>
      <c r="M448" s="514">
        <f t="shared" si="3189"/>
        <v>0</v>
      </c>
      <c r="N448" s="515">
        <v>0.294289866351475</v>
      </c>
      <c r="O448" s="518">
        <f t="shared" si="3190"/>
        <v>0</v>
      </c>
      <c r="P448" s="519">
        <f t="shared" si="3191"/>
        <v>0</v>
      </c>
      <c r="Q448" s="520"/>
      <c r="R448" s="511">
        <v>6.0</v>
      </c>
      <c r="S448" s="512" t="s">
        <v>132</v>
      </c>
      <c r="T448" s="513" t="s">
        <v>121</v>
      </c>
      <c r="U448" s="513" t="s">
        <v>123</v>
      </c>
      <c r="V448" s="514" t="str">
        <f>ADHB!V448</f>
        <v/>
      </c>
      <c r="W448" s="514"/>
      <c r="X448" s="514">
        <f t="shared" si="3192"/>
        <v>0</v>
      </c>
      <c r="Y448" s="515"/>
      <c r="Z448" s="514">
        <f t="shared" si="3193"/>
        <v>0</v>
      </c>
      <c r="AA448" s="516"/>
      <c r="AB448" s="517"/>
      <c r="AC448" s="517"/>
      <c r="AD448" s="514">
        <f t="shared" si="3194"/>
        <v>0</v>
      </c>
      <c r="AE448" s="515">
        <v>0.294289866351475</v>
      </c>
      <c r="AF448" s="518">
        <f t="shared" si="3195"/>
        <v>0</v>
      </c>
      <c r="AG448" s="519">
        <f t="shared" si="3196"/>
        <v>0</v>
      </c>
      <c r="AH448" s="520"/>
      <c r="AI448" s="511">
        <v>6.0</v>
      </c>
      <c r="AJ448" s="512" t="s">
        <v>132</v>
      </c>
      <c r="AK448" s="513" t="s">
        <v>121</v>
      </c>
      <c r="AL448" s="513" t="s">
        <v>123</v>
      </c>
      <c r="AM448" s="514" t="str">
        <f>ADHB!AM448</f>
        <v/>
      </c>
      <c r="AN448" s="514"/>
      <c r="AO448" s="514">
        <f t="shared" si="3197"/>
        <v>0</v>
      </c>
      <c r="AP448" s="515"/>
      <c r="AQ448" s="514">
        <f t="shared" si="3198"/>
        <v>0</v>
      </c>
      <c r="AR448" s="516"/>
      <c r="AS448" s="517"/>
      <c r="AT448" s="517"/>
      <c r="AU448" s="514">
        <f t="shared" si="3199"/>
        <v>0</v>
      </c>
      <c r="AV448" s="515">
        <v>0.294289866351475</v>
      </c>
      <c r="AW448" s="518">
        <f t="shared" si="3200"/>
        <v>0</v>
      </c>
      <c r="AX448" s="519">
        <f t="shared" si="3201"/>
        <v>0</v>
      </c>
      <c r="AY448" s="520"/>
      <c r="AZ448" s="511">
        <v>6.0</v>
      </c>
      <c r="BA448" s="512" t="s">
        <v>132</v>
      </c>
      <c r="BB448" s="513" t="s">
        <v>121</v>
      </c>
      <c r="BC448" s="513" t="s">
        <v>123</v>
      </c>
      <c r="BD448" s="514" t="str">
        <f>ADHB!BD448</f>
        <v/>
      </c>
      <c r="BE448" s="514"/>
      <c r="BF448" s="514">
        <f t="shared" si="3202"/>
        <v>0</v>
      </c>
      <c r="BG448" s="515"/>
      <c r="BH448" s="514">
        <f t="shared" si="3203"/>
        <v>0</v>
      </c>
      <c r="BI448" s="516"/>
      <c r="BJ448" s="517"/>
      <c r="BK448" s="517"/>
      <c r="BL448" s="514">
        <f t="shared" si="3204"/>
        <v>0</v>
      </c>
      <c r="BM448" s="515">
        <v>0.294289866351475</v>
      </c>
      <c r="BN448" s="518">
        <f t="shared" si="3205"/>
        <v>0</v>
      </c>
      <c r="BO448" s="519">
        <f t="shared" si="3206"/>
        <v>0</v>
      </c>
      <c r="BP448" s="520"/>
      <c r="BQ448" s="511">
        <v>6.0</v>
      </c>
      <c r="BR448" s="512" t="s">
        <v>132</v>
      </c>
      <c r="BS448" s="513" t="s">
        <v>121</v>
      </c>
      <c r="BT448" s="513" t="s">
        <v>123</v>
      </c>
      <c r="BU448" s="514" t="str">
        <f>ADHB!BU448</f>
        <v/>
      </c>
      <c r="BV448" s="514"/>
      <c r="BW448" s="514">
        <f t="shared" si="3207"/>
        <v>0</v>
      </c>
      <c r="BX448" s="515"/>
      <c r="BY448" s="514">
        <f t="shared" si="3208"/>
        <v>0</v>
      </c>
      <c r="BZ448" s="516"/>
      <c r="CA448" s="517"/>
      <c r="CB448" s="517"/>
      <c r="CC448" s="514">
        <f t="shared" si="3209"/>
        <v>0</v>
      </c>
      <c r="CD448" s="515">
        <v>0.294289866351475</v>
      </c>
      <c r="CE448" s="518">
        <f t="shared" si="3210"/>
        <v>0</v>
      </c>
      <c r="CF448" s="519">
        <f t="shared" si="3211"/>
        <v>0</v>
      </c>
      <c r="CG448" s="520"/>
      <c r="CH448" s="511">
        <v>6.0</v>
      </c>
      <c r="CI448" s="512" t="s">
        <v>132</v>
      </c>
      <c r="CJ448" s="513" t="s">
        <v>121</v>
      </c>
      <c r="CK448" s="513" t="s">
        <v>123</v>
      </c>
      <c r="CL448" s="514" t="str">
        <f>ADHB!CL448</f>
        <v/>
      </c>
      <c r="CM448" s="514"/>
      <c r="CN448" s="514">
        <f t="shared" si="3212"/>
        <v>0</v>
      </c>
      <c r="CO448" s="515"/>
      <c r="CP448" s="514">
        <f t="shared" si="3213"/>
        <v>0</v>
      </c>
      <c r="CQ448" s="516"/>
      <c r="CR448" s="517"/>
      <c r="CS448" s="517"/>
      <c r="CT448" s="514">
        <f t="shared" si="3214"/>
        <v>0</v>
      </c>
      <c r="CU448" s="515">
        <v>0.294289866351475</v>
      </c>
      <c r="CV448" s="518">
        <f t="shared" si="3215"/>
        <v>0</v>
      </c>
      <c r="CW448" s="519">
        <f t="shared" si="3216"/>
        <v>0</v>
      </c>
      <c r="CX448" s="520"/>
      <c r="CY448" s="511">
        <v>6.0</v>
      </c>
      <c r="CZ448" s="512" t="s">
        <v>132</v>
      </c>
      <c r="DA448" s="513" t="s">
        <v>121</v>
      </c>
      <c r="DB448" s="513" t="s">
        <v>123</v>
      </c>
      <c r="DC448" s="514" t="str">
        <f>ADHB!DC448</f>
        <v/>
      </c>
      <c r="DD448" s="514"/>
      <c r="DE448" s="514">
        <f t="shared" si="3217"/>
        <v>0</v>
      </c>
      <c r="DF448" s="515"/>
      <c r="DG448" s="514">
        <f t="shared" si="3218"/>
        <v>0</v>
      </c>
      <c r="DH448" s="516"/>
      <c r="DI448" s="517"/>
      <c r="DJ448" s="517"/>
      <c r="DK448" s="514">
        <f t="shared" si="3219"/>
        <v>0</v>
      </c>
      <c r="DL448" s="515">
        <v>0.294289866351475</v>
      </c>
      <c r="DM448" s="518">
        <f t="shared" si="3220"/>
        <v>0</v>
      </c>
      <c r="DN448" s="519">
        <f t="shared" si="3221"/>
        <v>0</v>
      </c>
      <c r="DO448" s="520"/>
      <c r="DP448" s="511">
        <v>6.0</v>
      </c>
      <c r="DQ448" s="512" t="s">
        <v>132</v>
      </c>
      <c r="DR448" s="513" t="s">
        <v>121</v>
      </c>
      <c r="DS448" s="513" t="s">
        <v>123</v>
      </c>
      <c r="DT448" s="514" t="str">
        <f>ADHB!DT448</f>
        <v/>
      </c>
      <c r="DU448" s="514"/>
      <c r="DV448" s="514">
        <f t="shared" si="3222"/>
        <v>0</v>
      </c>
      <c r="DW448" s="515"/>
      <c r="DX448" s="514">
        <f t="shared" si="3223"/>
        <v>0</v>
      </c>
      <c r="DY448" s="516"/>
      <c r="DZ448" s="517"/>
      <c r="EA448" s="517"/>
      <c r="EB448" s="514">
        <f t="shared" si="3224"/>
        <v>0</v>
      </c>
      <c r="EC448" s="515">
        <v>0.294289866351475</v>
      </c>
      <c r="ED448" s="518">
        <f t="shared" si="3225"/>
        <v>0</v>
      </c>
      <c r="EE448" s="519">
        <f t="shared" si="3226"/>
        <v>0</v>
      </c>
      <c r="EF448" s="520"/>
      <c r="EG448" s="511">
        <v>6.0</v>
      </c>
      <c r="EH448" s="512" t="s">
        <v>132</v>
      </c>
      <c r="EI448" s="513" t="s">
        <v>121</v>
      </c>
      <c r="EJ448" s="513" t="s">
        <v>123</v>
      </c>
      <c r="EK448" s="514" t="str">
        <f>ADHB!EK448</f>
        <v/>
      </c>
      <c r="EL448" s="514"/>
      <c r="EM448" s="514">
        <f t="shared" si="3227"/>
        <v>0</v>
      </c>
      <c r="EN448" s="515"/>
      <c r="EO448" s="514">
        <f t="shared" si="3228"/>
        <v>0</v>
      </c>
      <c r="EP448" s="516"/>
      <c r="EQ448" s="517"/>
      <c r="ER448" s="517"/>
      <c r="ES448" s="514">
        <f t="shared" si="3229"/>
        <v>0</v>
      </c>
      <c r="ET448" s="515">
        <v>0.294289866351475</v>
      </c>
      <c r="EU448" s="518">
        <f t="shared" si="3230"/>
        <v>0</v>
      </c>
      <c r="EV448" s="519">
        <f t="shared" si="3231"/>
        <v>0</v>
      </c>
      <c r="EW448" s="520"/>
      <c r="EX448" s="511">
        <v>6.0</v>
      </c>
      <c r="EY448" s="512" t="s">
        <v>132</v>
      </c>
      <c r="EZ448" s="513" t="s">
        <v>121</v>
      </c>
      <c r="FA448" s="513" t="s">
        <v>123</v>
      </c>
      <c r="FB448" s="514" t="str">
        <f>ADHB!FB448</f>
        <v/>
      </c>
      <c r="FC448" s="514"/>
      <c r="FD448" s="514">
        <f t="shared" si="3232"/>
        <v>0</v>
      </c>
      <c r="FE448" s="515"/>
      <c r="FF448" s="514">
        <f t="shared" si="3233"/>
        <v>0</v>
      </c>
      <c r="FG448" s="516"/>
      <c r="FH448" s="517"/>
      <c r="FI448" s="517"/>
      <c r="FJ448" s="514">
        <f t="shared" si="3234"/>
        <v>0</v>
      </c>
      <c r="FK448" s="515">
        <v>0.294289866351475</v>
      </c>
      <c r="FL448" s="518">
        <f t="shared" si="3235"/>
        <v>0</v>
      </c>
      <c r="FM448" s="519">
        <f t="shared" si="3236"/>
        <v>0</v>
      </c>
      <c r="FN448" s="520"/>
      <c r="FO448" s="511">
        <v>6.0</v>
      </c>
      <c r="FP448" s="512" t="s">
        <v>132</v>
      </c>
      <c r="FQ448" s="513" t="s">
        <v>121</v>
      </c>
      <c r="FR448" s="513" t="s">
        <v>123</v>
      </c>
      <c r="FS448" s="514" t="str">
        <f>ADHB!FS448</f>
        <v/>
      </c>
      <c r="FT448" s="514"/>
      <c r="FU448" s="514">
        <f t="shared" si="3237"/>
        <v>0</v>
      </c>
      <c r="FV448" s="515"/>
      <c r="FW448" s="514">
        <f t="shared" si="3238"/>
        <v>0</v>
      </c>
      <c r="FX448" s="516"/>
      <c r="FY448" s="517"/>
      <c r="FZ448" s="517"/>
      <c r="GA448" s="514">
        <f t="shared" si="3239"/>
        <v>0</v>
      </c>
      <c r="GB448" s="515">
        <v>0.294289866351475</v>
      </c>
      <c r="GC448" s="518">
        <f t="shared" si="3240"/>
        <v>0</v>
      </c>
      <c r="GD448" s="519">
        <f t="shared" si="3241"/>
        <v>0</v>
      </c>
      <c r="GE448" s="520"/>
      <c r="GF448" s="511">
        <v>6.0</v>
      </c>
      <c r="GG448" s="512" t="s">
        <v>132</v>
      </c>
      <c r="GH448" s="513" t="s">
        <v>121</v>
      </c>
      <c r="GI448" s="513" t="s">
        <v>123</v>
      </c>
      <c r="GJ448" s="514" t="str">
        <f>ADHB!GJ448</f>
        <v/>
      </c>
      <c r="GK448" s="514"/>
      <c r="GL448" s="514">
        <f t="shared" si="3242"/>
        <v>0</v>
      </c>
      <c r="GM448" s="515"/>
      <c r="GN448" s="514">
        <f t="shared" si="3243"/>
        <v>0</v>
      </c>
      <c r="GO448" s="516"/>
      <c r="GP448" s="517"/>
      <c r="GQ448" s="517"/>
      <c r="GR448" s="514">
        <f t="shared" si="3244"/>
        <v>0</v>
      </c>
      <c r="GS448" s="515">
        <v>0.294289866351475</v>
      </c>
      <c r="GT448" s="518">
        <f t="shared" si="3245"/>
        <v>0</v>
      </c>
      <c r="GU448" s="519">
        <f t="shared" si="3246"/>
        <v>0</v>
      </c>
      <c r="GV448" s="520"/>
      <c r="GW448" s="511">
        <v>6.0</v>
      </c>
      <c r="GX448" s="512" t="s">
        <v>132</v>
      </c>
      <c r="GY448" s="513" t="s">
        <v>121</v>
      </c>
      <c r="GZ448" s="513" t="s">
        <v>123</v>
      </c>
      <c r="HA448" s="514" t="str">
        <f>ADHB!HA448</f>
        <v/>
      </c>
      <c r="HB448" s="514"/>
      <c r="HC448" s="514">
        <f t="shared" si="3247"/>
        <v>0</v>
      </c>
      <c r="HD448" s="515"/>
      <c r="HE448" s="514">
        <f t="shared" si="3248"/>
        <v>0</v>
      </c>
      <c r="HF448" s="516"/>
      <c r="HG448" s="517"/>
      <c r="HH448" s="517"/>
      <c r="HI448" s="514">
        <f t="shared" si="3249"/>
        <v>0</v>
      </c>
      <c r="HJ448" s="515">
        <v>0.294289866351475</v>
      </c>
      <c r="HK448" s="518">
        <f t="shared" si="3250"/>
        <v>0</v>
      </c>
      <c r="HL448" s="519">
        <f t="shared" si="3251"/>
        <v>0</v>
      </c>
      <c r="HM448" s="520"/>
      <c r="HN448" s="511">
        <v>6.0</v>
      </c>
      <c r="HO448" s="512" t="s">
        <v>132</v>
      </c>
      <c r="HP448" s="513" t="s">
        <v>121</v>
      </c>
      <c r="HQ448" s="513" t="s">
        <v>123</v>
      </c>
      <c r="HR448" s="514" t="str">
        <f>ADHB!HR448</f>
        <v/>
      </c>
      <c r="HS448" s="514"/>
      <c r="HT448" s="514">
        <f t="shared" si="3252"/>
        <v>0</v>
      </c>
      <c r="HU448" s="515"/>
      <c r="HV448" s="514">
        <f t="shared" si="3253"/>
        <v>0</v>
      </c>
      <c r="HW448" s="516"/>
      <c r="HX448" s="517"/>
      <c r="HY448" s="517"/>
      <c r="HZ448" s="514">
        <f t="shared" si="3254"/>
        <v>0</v>
      </c>
      <c r="IA448" s="515">
        <v>0.294289866351475</v>
      </c>
      <c r="IB448" s="518">
        <f t="shared" si="3255"/>
        <v>0</v>
      </c>
      <c r="IC448" s="519">
        <f t="shared" si="3256"/>
        <v>0</v>
      </c>
      <c r="ID448" s="520"/>
      <c r="IE448" s="511">
        <v>6.0</v>
      </c>
      <c r="IF448" s="512" t="s">
        <v>132</v>
      </c>
      <c r="IG448" s="513" t="s">
        <v>121</v>
      </c>
      <c r="IH448" s="513" t="s">
        <v>123</v>
      </c>
      <c r="II448" s="514" t="str">
        <f>ADHB!II448</f>
        <v/>
      </c>
      <c r="IJ448" s="514"/>
      <c r="IK448" s="514">
        <f t="shared" si="3257"/>
        <v>0</v>
      </c>
      <c r="IL448" s="515"/>
      <c r="IM448" s="514">
        <f t="shared" si="3258"/>
        <v>0</v>
      </c>
      <c r="IN448" s="516"/>
      <c r="IO448" s="517"/>
      <c r="IP448" s="517"/>
      <c r="IQ448" s="514">
        <f t="shared" si="3259"/>
        <v>0</v>
      </c>
      <c r="IR448" s="515">
        <v>0.294289866351475</v>
      </c>
      <c r="IS448" s="518">
        <f t="shared" si="3260"/>
        <v>0</v>
      </c>
      <c r="IT448" s="519">
        <f t="shared" si="3261"/>
        <v>0</v>
      </c>
      <c r="IU448" s="520"/>
      <c r="IV448" s="511">
        <v>6.0</v>
      </c>
      <c r="IW448" s="512" t="s">
        <v>132</v>
      </c>
      <c r="IX448" s="513" t="s">
        <v>121</v>
      </c>
      <c r="IY448" s="513" t="s">
        <v>123</v>
      </c>
      <c r="IZ448" s="514" t="str">
        <f>ADHB!IZ448</f>
        <v/>
      </c>
      <c r="JA448" s="514"/>
      <c r="JB448" s="514">
        <f t="shared" si="3262"/>
        <v>0</v>
      </c>
      <c r="JC448" s="515"/>
      <c r="JD448" s="514">
        <f t="shared" si="3263"/>
        <v>0</v>
      </c>
      <c r="JE448" s="516"/>
      <c r="JF448" s="517"/>
      <c r="JG448" s="517"/>
      <c r="JH448" s="514">
        <f t="shared" si="3264"/>
        <v>0</v>
      </c>
      <c r="JI448" s="515">
        <v>0.294289866351475</v>
      </c>
      <c r="JJ448" s="518">
        <f t="shared" si="3265"/>
        <v>0</v>
      </c>
      <c r="JK448" s="519">
        <f t="shared" si="3266"/>
        <v>0</v>
      </c>
      <c r="JL448" s="520"/>
      <c r="JM448" s="511">
        <v>6.0</v>
      </c>
      <c r="JN448" s="512" t="s">
        <v>132</v>
      </c>
      <c r="JO448" s="513" t="s">
        <v>121</v>
      </c>
      <c r="JP448" s="513" t="s">
        <v>123</v>
      </c>
      <c r="JQ448" s="514" t="str">
        <f>ADHB!KY448</f>
        <v/>
      </c>
      <c r="JR448" s="514"/>
      <c r="JS448" s="514">
        <f t="shared" si="3267"/>
        <v>0</v>
      </c>
      <c r="JT448" s="515"/>
      <c r="JU448" s="514">
        <f t="shared" si="3268"/>
        <v>0</v>
      </c>
      <c r="JV448" s="516"/>
      <c r="JW448" s="517"/>
      <c r="JX448" s="517"/>
      <c r="JY448" s="514">
        <f t="shared" si="3269"/>
        <v>0</v>
      </c>
      <c r="JZ448" s="515">
        <v>0.294289866351475</v>
      </c>
      <c r="KA448" s="518">
        <f t="shared" si="3270"/>
        <v>0</v>
      </c>
      <c r="KB448" s="519">
        <f t="shared" si="3271"/>
        <v>0</v>
      </c>
      <c r="KC448" s="520"/>
      <c r="KD448" s="511">
        <v>6.0</v>
      </c>
      <c r="KE448" s="512" t="s">
        <v>132</v>
      </c>
      <c r="KF448" s="513" t="s">
        <v>121</v>
      </c>
      <c r="KG448" s="513" t="s">
        <v>123</v>
      </c>
      <c r="KH448" s="514" t="str">
        <f>ADHB!LP448</f>
        <v/>
      </c>
      <c r="KI448" s="514"/>
      <c r="KJ448" s="514">
        <f t="shared" si="3272"/>
        <v>0</v>
      </c>
      <c r="KK448" s="515"/>
      <c r="KL448" s="514">
        <f t="shared" si="3273"/>
        <v>0</v>
      </c>
      <c r="KM448" s="516"/>
      <c r="KN448" s="517"/>
      <c r="KO448" s="517"/>
      <c r="KP448" s="514">
        <f t="shared" si="3274"/>
        <v>0</v>
      </c>
      <c r="KQ448" s="515">
        <v>0.294289866351475</v>
      </c>
      <c r="KR448" s="518">
        <f t="shared" si="3275"/>
        <v>0</v>
      </c>
      <c r="KS448" s="519">
        <f t="shared" si="3276"/>
        <v>0</v>
      </c>
      <c r="KT448" s="520"/>
      <c r="KU448" s="521"/>
    </row>
    <row r="449" ht="15.75" customHeight="1">
      <c r="A449" s="511">
        <v>7.0</v>
      </c>
      <c r="B449" s="512" t="s">
        <v>132</v>
      </c>
      <c r="C449" s="513" t="s">
        <v>121</v>
      </c>
      <c r="D449" s="513" t="s">
        <v>123</v>
      </c>
      <c r="E449" s="514" t="str">
        <f>ADHB!E449</f>
        <v/>
      </c>
      <c r="F449" s="514"/>
      <c r="G449" s="514">
        <f t="shared" si="3187"/>
        <v>0</v>
      </c>
      <c r="H449" s="515"/>
      <c r="I449" s="514">
        <f t="shared" si="3188"/>
        <v>0</v>
      </c>
      <c r="J449" s="516"/>
      <c r="K449" s="517"/>
      <c r="L449" s="517"/>
      <c r="M449" s="514">
        <f t="shared" si="3189"/>
        <v>0</v>
      </c>
      <c r="N449" s="515">
        <v>0.294289866351475</v>
      </c>
      <c r="O449" s="518">
        <f t="shared" si="3190"/>
        <v>0</v>
      </c>
      <c r="P449" s="519">
        <f t="shared" si="3191"/>
        <v>0</v>
      </c>
      <c r="Q449" s="520"/>
      <c r="R449" s="511">
        <v>7.0</v>
      </c>
      <c r="S449" s="512" t="s">
        <v>132</v>
      </c>
      <c r="T449" s="513" t="s">
        <v>121</v>
      </c>
      <c r="U449" s="513" t="s">
        <v>123</v>
      </c>
      <c r="V449" s="514" t="str">
        <f>ADHB!V449</f>
        <v/>
      </c>
      <c r="W449" s="514"/>
      <c r="X449" s="514">
        <f t="shared" si="3192"/>
        <v>0</v>
      </c>
      <c r="Y449" s="515"/>
      <c r="Z449" s="514">
        <f t="shared" si="3193"/>
        <v>0</v>
      </c>
      <c r="AA449" s="516"/>
      <c r="AB449" s="517"/>
      <c r="AC449" s="517"/>
      <c r="AD449" s="514">
        <f t="shared" si="3194"/>
        <v>0</v>
      </c>
      <c r="AE449" s="515">
        <v>0.294289866351475</v>
      </c>
      <c r="AF449" s="518">
        <f t="shared" si="3195"/>
        <v>0</v>
      </c>
      <c r="AG449" s="519">
        <f t="shared" si="3196"/>
        <v>0</v>
      </c>
      <c r="AH449" s="520"/>
      <c r="AI449" s="511">
        <v>7.0</v>
      </c>
      <c r="AJ449" s="512" t="s">
        <v>132</v>
      </c>
      <c r="AK449" s="513" t="s">
        <v>121</v>
      </c>
      <c r="AL449" s="513" t="s">
        <v>123</v>
      </c>
      <c r="AM449" s="514" t="str">
        <f>ADHB!AM449</f>
        <v/>
      </c>
      <c r="AN449" s="514"/>
      <c r="AO449" s="514">
        <f t="shared" si="3197"/>
        <v>0</v>
      </c>
      <c r="AP449" s="515"/>
      <c r="AQ449" s="514">
        <f t="shared" si="3198"/>
        <v>0</v>
      </c>
      <c r="AR449" s="516"/>
      <c r="AS449" s="517"/>
      <c r="AT449" s="517"/>
      <c r="AU449" s="514">
        <f t="shared" si="3199"/>
        <v>0</v>
      </c>
      <c r="AV449" s="515">
        <v>0.294289866351475</v>
      </c>
      <c r="AW449" s="518">
        <f t="shared" si="3200"/>
        <v>0</v>
      </c>
      <c r="AX449" s="519">
        <f t="shared" si="3201"/>
        <v>0</v>
      </c>
      <c r="AY449" s="520"/>
      <c r="AZ449" s="511">
        <v>7.0</v>
      </c>
      <c r="BA449" s="512" t="s">
        <v>132</v>
      </c>
      <c r="BB449" s="513" t="s">
        <v>121</v>
      </c>
      <c r="BC449" s="513" t="s">
        <v>123</v>
      </c>
      <c r="BD449" s="514" t="str">
        <f>ADHB!BD449</f>
        <v/>
      </c>
      <c r="BE449" s="514"/>
      <c r="BF449" s="514">
        <f t="shared" si="3202"/>
        <v>0</v>
      </c>
      <c r="BG449" s="515"/>
      <c r="BH449" s="514">
        <f t="shared" si="3203"/>
        <v>0</v>
      </c>
      <c r="BI449" s="516"/>
      <c r="BJ449" s="517"/>
      <c r="BK449" s="517"/>
      <c r="BL449" s="514">
        <f t="shared" si="3204"/>
        <v>0</v>
      </c>
      <c r="BM449" s="515">
        <v>0.294289866351475</v>
      </c>
      <c r="BN449" s="518">
        <f t="shared" si="3205"/>
        <v>0</v>
      </c>
      <c r="BO449" s="519">
        <f t="shared" si="3206"/>
        <v>0</v>
      </c>
      <c r="BP449" s="520"/>
      <c r="BQ449" s="511">
        <v>7.0</v>
      </c>
      <c r="BR449" s="512" t="s">
        <v>132</v>
      </c>
      <c r="BS449" s="513" t="s">
        <v>121</v>
      </c>
      <c r="BT449" s="513" t="s">
        <v>123</v>
      </c>
      <c r="BU449" s="514" t="str">
        <f>ADHB!BU449</f>
        <v/>
      </c>
      <c r="BV449" s="514"/>
      <c r="BW449" s="514">
        <f t="shared" si="3207"/>
        <v>0</v>
      </c>
      <c r="BX449" s="515"/>
      <c r="BY449" s="514">
        <f t="shared" si="3208"/>
        <v>0</v>
      </c>
      <c r="BZ449" s="516"/>
      <c r="CA449" s="517"/>
      <c r="CB449" s="517"/>
      <c r="CC449" s="514">
        <f t="shared" si="3209"/>
        <v>0</v>
      </c>
      <c r="CD449" s="515">
        <v>0.294289866351475</v>
      </c>
      <c r="CE449" s="518">
        <f t="shared" si="3210"/>
        <v>0</v>
      </c>
      <c r="CF449" s="519">
        <f t="shared" si="3211"/>
        <v>0</v>
      </c>
      <c r="CG449" s="520"/>
      <c r="CH449" s="511">
        <v>7.0</v>
      </c>
      <c r="CI449" s="512" t="s">
        <v>132</v>
      </c>
      <c r="CJ449" s="513" t="s">
        <v>121</v>
      </c>
      <c r="CK449" s="513" t="s">
        <v>123</v>
      </c>
      <c r="CL449" s="514" t="str">
        <f>ADHB!CL449</f>
        <v/>
      </c>
      <c r="CM449" s="514"/>
      <c r="CN449" s="514">
        <f t="shared" si="3212"/>
        <v>0</v>
      </c>
      <c r="CO449" s="515"/>
      <c r="CP449" s="514">
        <f t="shared" si="3213"/>
        <v>0</v>
      </c>
      <c r="CQ449" s="516"/>
      <c r="CR449" s="517"/>
      <c r="CS449" s="517"/>
      <c r="CT449" s="514">
        <f t="shared" si="3214"/>
        <v>0</v>
      </c>
      <c r="CU449" s="515">
        <v>0.294289866351475</v>
      </c>
      <c r="CV449" s="518">
        <f t="shared" si="3215"/>
        <v>0</v>
      </c>
      <c r="CW449" s="519">
        <f t="shared" si="3216"/>
        <v>0</v>
      </c>
      <c r="CX449" s="520"/>
      <c r="CY449" s="511">
        <v>7.0</v>
      </c>
      <c r="CZ449" s="512" t="s">
        <v>132</v>
      </c>
      <c r="DA449" s="513" t="s">
        <v>121</v>
      </c>
      <c r="DB449" s="513" t="s">
        <v>123</v>
      </c>
      <c r="DC449" s="514" t="str">
        <f>ADHB!DC449</f>
        <v/>
      </c>
      <c r="DD449" s="514"/>
      <c r="DE449" s="514">
        <f t="shared" si="3217"/>
        <v>0</v>
      </c>
      <c r="DF449" s="515"/>
      <c r="DG449" s="514">
        <f t="shared" si="3218"/>
        <v>0</v>
      </c>
      <c r="DH449" s="516"/>
      <c r="DI449" s="517"/>
      <c r="DJ449" s="517"/>
      <c r="DK449" s="514">
        <f t="shared" si="3219"/>
        <v>0</v>
      </c>
      <c r="DL449" s="515">
        <v>0.294289866351475</v>
      </c>
      <c r="DM449" s="518">
        <f t="shared" si="3220"/>
        <v>0</v>
      </c>
      <c r="DN449" s="519">
        <f t="shared" si="3221"/>
        <v>0</v>
      </c>
      <c r="DO449" s="520"/>
      <c r="DP449" s="511">
        <v>7.0</v>
      </c>
      <c r="DQ449" s="512" t="s">
        <v>132</v>
      </c>
      <c r="DR449" s="513" t="s">
        <v>121</v>
      </c>
      <c r="DS449" s="513" t="s">
        <v>123</v>
      </c>
      <c r="DT449" s="514" t="str">
        <f>ADHB!DT449</f>
        <v/>
      </c>
      <c r="DU449" s="514"/>
      <c r="DV449" s="514">
        <f t="shared" si="3222"/>
        <v>0</v>
      </c>
      <c r="DW449" s="515"/>
      <c r="DX449" s="514">
        <f t="shared" si="3223"/>
        <v>0</v>
      </c>
      <c r="DY449" s="516"/>
      <c r="DZ449" s="517"/>
      <c r="EA449" s="517"/>
      <c r="EB449" s="514">
        <f t="shared" si="3224"/>
        <v>0</v>
      </c>
      <c r="EC449" s="515">
        <v>0.294289866351475</v>
      </c>
      <c r="ED449" s="518">
        <f t="shared" si="3225"/>
        <v>0</v>
      </c>
      <c r="EE449" s="519">
        <f t="shared" si="3226"/>
        <v>0</v>
      </c>
      <c r="EF449" s="520"/>
      <c r="EG449" s="511">
        <v>7.0</v>
      </c>
      <c r="EH449" s="512" t="s">
        <v>132</v>
      </c>
      <c r="EI449" s="513" t="s">
        <v>121</v>
      </c>
      <c r="EJ449" s="513" t="s">
        <v>123</v>
      </c>
      <c r="EK449" s="514" t="str">
        <f>ADHB!EK449</f>
        <v/>
      </c>
      <c r="EL449" s="514"/>
      <c r="EM449" s="514">
        <f t="shared" si="3227"/>
        <v>0</v>
      </c>
      <c r="EN449" s="515"/>
      <c r="EO449" s="514">
        <f t="shared" si="3228"/>
        <v>0</v>
      </c>
      <c r="EP449" s="516"/>
      <c r="EQ449" s="517"/>
      <c r="ER449" s="517"/>
      <c r="ES449" s="514">
        <f t="shared" si="3229"/>
        <v>0</v>
      </c>
      <c r="ET449" s="515">
        <v>0.294289866351475</v>
      </c>
      <c r="EU449" s="518">
        <f t="shared" si="3230"/>
        <v>0</v>
      </c>
      <c r="EV449" s="519">
        <f t="shared" si="3231"/>
        <v>0</v>
      </c>
      <c r="EW449" s="520"/>
      <c r="EX449" s="511">
        <v>7.0</v>
      </c>
      <c r="EY449" s="512" t="s">
        <v>132</v>
      </c>
      <c r="EZ449" s="513" t="s">
        <v>121</v>
      </c>
      <c r="FA449" s="513" t="s">
        <v>123</v>
      </c>
      <c r="FB449" s="514" t="str">
        <f>ADHB!FB449</f>
        <v/>
      </c>
      <c r="FC449" s="514"/>
      <c r="FD449" s="514">
        <f t="shared" si="3232"/>
        <v>0</v>
      </c>
      <c r="FE449" s="515"/>
      <c r="FF449" s="514">
        <f t="shared" si="3233"/>
        <v>0</v>
      </c>
      <c r="FG449" s="516"/>
      <c r="FH449" s="517"/>
      <c r="FI449" s="517"/>
      <c r="FJ449" s="514">
        <f t="shared" si="3234"/>
        <v>0</v>
      </c>
      <c r="FK449" s="515">
        <v>0.294289866351475</v>
      </c>
      <c r="FL449" s="518">
        <f t="shared" si="3235"/>
        <v>0</v>
      </c>
      <c r="FM449" s="519">
        <f t="shared" si="3236"/>
        <v>0</v>
      </c>
      <c r="FN449" s="520"/>
      <c r="FO449" s="511">
        <v>7.0</v>
      </c>
      <c r="FP449" s="512" t="s">
        <v>132</v>
      </c>
      <c r="FQ449" s="513" t="s">
        <v>121</v>
      </c>
      <c r="FR449" s="513" t="s">
        <v>123</v>
      </c>
      <c r="FS449" s="514" t="str">
        <f>ADHB!FS449</f>
        <v/>
      </c>
      <c r="FT449" s="514"/>
      <c r="FU449" s="514">
        <f t="shared" si="3237"/>
        <v>0</v>
      </c>
      <c r="FV449" s="515"/>
      <c r="FW449" s="514">
        <f t="shared" si="3238"/>
        <v>0</v>
      </c>
      <c r="FX449" s="516"/>
      <c r="FY449" s="517"/>
      <c r="FZ449" s="517"/>
      <c r="GA449" s="514">
        <f t="shared" si="3239"/>
        <v>0</v>
      </c>
      <c r="GB449" s="515">
        <v>0.294289866351475</v>
      </c>
      <c r="GC449" s="518">
        <f t="shared" si="3240"/>
        <v>0</v>
      </c>
      <c r="GD449" s="519">
        <f t="shared" si="3241"/>
        <v>0</v>
      </c>
      <c r="GE449" s="520"/>
      <c r="GF449" s="511">
        <v>7.0</v>
      </c>
      <c r="GG449" s="512" t="s">
        <v>132</v>
      </c>
      <c r="GH449" s="513" t="s">
        <v>121</v>
      </c>
      <c r="GI449" s="513" t="s">
        <v>123</v>
      </c>
      <c r="GJ449" s="514" t="str">
        <f>ADHB!GJ449</f>
        <v/>
      </c>
      <c r="GK449" s="514"/>
      <c r="GL449" s="514">
        <f t="shared" si="3242"/>
        <v>0</v>
      </c>
      <c r="GM449" s="515"/>
      <c r="GN449" s="514">
        <f t="shared" si="3243"/>
        <v>0</v>
      </c>
      <c r="GO449" s="516"/>
      <c r="GP449" s="517"/>
      <c r="GQ449" s="517"/>
      <c r="GR449" s="514">
        <f t="shared" si="3244"/>
        <v>0</v>
      </c>
      <c r="GS449" s="515">
        <v>0.294289866351475</v>
      </c>
      <c r="GT449" s="518">
        <f t="shared" si="3245"/>
        <v>0</v>
      </c>
      <c r="GU449" s="519">
        <f t="shared" si="3246"/>
        <v>0</v>
      </c>
      <c r="GV449" s="520"/>
      <c r="GW449" s="511">
        <v>7.0</v>
      </c>
      <c r="GX449" s="512" t="s">
        <v>132</v>
      </c>
      <c r="GY449" s="513" t="s">
        <v>121</v>
      </c>
      <c r="GZ449" s="513" t="s">
        <v>123</v>
      </c>
      <c r="HA449" s="514" t="str">
        <f>ADHB!HA449</f>
        <v/>
      </c>
      <c r="HB449" s="514"/>
      <c r="HC449" s="514">
        <f t="shared" si="3247"/>
        <v>0</v>
      </c>
      <c r="HD449" s="515"/>
      <c r="HE449" s="514">
        <f t="shared" si="3248"/>
        <v>0</v>
      </c>
      <c r="HF449" s="516"/>
      <c r="HG449" s="517"/>
      <c r="HH449" s="517"/>
      <c r="HI449" s="514">
        <f t="shared" si="3249"/>
        <v>0</v>
      </c>
      <c r="HJ449" s="515">
        <v>0.294289866351475</v>
      </c>
      <c r="HK449" s="518">
        <f t="shared" si="3250"/>
        <v>0</v>
      </c>
      <c r="HL449" s="519">
        <f t="shared" si="3251"/>
        <v>0</v>
      </c>
      <c r="HM449" s="520"/>
      <c r="HN449" s="511">
        <v>7.0</v>
      </c>
      <c r="HO449" s="512" t="s">
        <v>132</v>
      </c>
      <c r="HP449" s="513" t="s">
        <v>121</v>
      </c>
      <c r="HQ449" s="513" t="s">
        <v>123</v>
      </c>
      <c r="HR449" s="514" t="str">
        <f>ADHB!HR449</f>
        <v/>
      </c>
      <c r="HS449" s="514"/>
      <c r="HT449" s="514">
        <f t="shared" si="3252"/>
        <v>0</v>
      </c>
      <c r="HU449" s="515"/>
      <c r="HV449" s="514">
        <f t="shared" si="3253"/>
        <v>0</v>
      </c>
      <c r="HW449" s="516"/>
      <c r="HX449" s="517"/>
      <c r="HY449" s="517"/>
      <c r="HZ449" s="514">
        <f t="shared" si="3254"/>
        <v>0</v>
      </c>
      <c r="IA449" s="515">
        <v>0.294289866351475</v>
      </c>
      <c r="IB449" s="518">
        <f t="shared" si="3255"/>
        <v>0</v>
      </c>
      <c r="IC449" s="519">
        <f t="shared" si="3256"/>
        <v>0</v>
      </c>
      <c r="ID449" s="520"/>
      <c r="IE449" s="511">
        <v>7.0</v>
      </c>
      <c r="IF449" s="512" t="s">
        <v>132</v>
      </c>
      <c r="IG449" s="513" t="s">
        <v>121</v>
      </c>
      <c r="IH449" s="513" t="s">
        <v>123</v>
      </c>
      <c r="II449" s="514" t="str">
        <f>ADHB!II449</f>
        <v/>
      </c>
      <c r="IJ449" s="514"/>
      <c r="IK449" s="514">
        <f t="shared" si="3257"/>
        <v>0</v>
      </c>
      <c r="IL449" s="515"/>
      <c r="IM449" s="514">
        <f t="shared" si="3258"/>
        <v>0</v>
      </c>
      <c r="IN449" s="516"/>
      <c r="IO449" s="517"/>
      <c r="IP449" s="517"/>
      <c r="IQ449" s="514">
        <f t="shared" si="3259"/>
        <v>0</v>
      </c>
      <c r="IR449" s="515">
        <v>0.294289866351475</v>
      </c>
      <c r="IS449" s="518">
        <f t="shared" si="3260"/>
        <v>0</v>
      </c>
      <c r="IT449" s="519">
        <f t="shared" si="3261"/>
        <v>0</v>
      </c>
      <c r="IU449" s="520"/>
      <c r="IV449" s="511">
        <v>7.0</v>
      </c>
      <c r="IW449" s="512" t="s">
        <v>132</v>
      </c>
      <c r="IX449" s="513" t="s">
        <v>121</v>
      </c>
      <c r="IY449" s="513" t="s">
        <v>123</v>
      </c>
      <c r="IZ449" s="514" t="str">
        <f>ADHB!IZ449</f>
        <v/>
      </c>
      <c r="JA449" s="514"/>
      <c r="JB449" s="514">
        <f t="shared" si="3262"/>
        <v>0</v>
      </c>
      <c r="JC449" s="515"/>
      <c r="JD449" s="514">
        <f t="shared" si="3263"/>
        <v>0</v>
      </c>
      <c r="JE449" s="516"/>
      <c r="JF449" s="517"/>
      <c r="JG449" s="517"/>
      <c r="JH449" s="514">
        <f t="shared" si="3264"/>
        <v>0</v>
      </c>
      <c r="JI449" s="515">
        <v>0.294289866351475</v>
      </c>
      <c r="JJ449" s="518">
        <f t="shared" si="3265"/>
        <v>0</v>
      </c>
      <c r="JK449" s="519">
        <f t="shared" si="3266"/>
        <v>0</v>
      </c>
      <c r="JL449" s="520"/>
      <c r="JM449" s="511">
        <v>7.0</v>
      </c>
      <c r="JN449" s="512" t="s">
        <v>132</v>
      </c>
      <c r="JO449" s="513" t="s">
        <v>121</v>
      </c>
      <c r="JP449" s="513" t="s">
        <v>123</v>
      </c>
      <c r="JQ449" s="514" t="str">
        <f>ADHB!KY449</f>
        <v/>
      </c>
      <c r="JR449" s="514"/>
      <c r="JS449" s="514">
        <f t="shared" si="3267"/>
        <v>0</v>
      </c>
      <c r="JT449" s="515"/>
      <c r="JU449" s="514">
        <f t="shared" si="3268"/>
        <v>0</v>
      </c>
      <c r="JV449" s="516"/>
      <c r="JW449" s="517"/>
      <c r="JX449" s="517"/>
      <c r="JY449" s="514">
        <f t="shared" si="3269"/>
        <v>0</v>
      </c>
      <c r="JZ449" s="515">
        <v>0.294289866351475</v>
      </c>
      <c r="KA449" s="518">
        <f t="shared" si="3270"/>
        <v>0</v>
      </c>
      <c r="KB449" s="519">
        <f t="shared" si="3271"/>
        <v>0</v>
      </c>
      <c r="KC449" s="520"/>
      <c r="KD449" s="511">
        <v>7.0</v>
      </c>
      <c r="KE449" s="512" t="s">
        <v>132</v>
      </c>
      <c r="KF449" s="513" t="s">
        <v>121</v>
      </c>
      <c r="KG449" s="513" t="s">
        <v>123</v>
      </c>
      <c r="KH449" s="514" t="str">
        <f>ADHB!LP449</f>
        <v/>
      </c>
      <c r="KI449" s="514"/>
      <c r="KJ449" s="514">
        <f t="shared" si="3272"/>
        <v>0</v>
      </c>
      <c r="KK449" s="515"/>
      <c r="KL449" s="514">
        <f t="shared" si="3273"/>
        <v>0</v>
      </c>
      <c r="KM449" s="516"/>
      <c r="KN449" s="517"/>
      <c r="KO449" s="517"/>
      <c r="KP449" s="514">
        <f t="shared" si="3274"/>
        <v>0</v>
      </c>
      <c r="KQ449" s="515">
        <v>0.294289866351475</v>
      </c>
      <c r="KR449" s="518">
        <f t="shared" si="3275"/>
        <v>0</v>
      </c>
      <c r="KS449" s="519">
        <f t="shared" si="3276"/>
        <v>0</v>
      </c>
      <c r="KT449" s="520"/>
      <c r="KU449" s="521"/>
    </row>
    <row r="450" ht="15.75" customHeight="1">
      <c r="A450" s="511">
        <v>8.0</v>
      </c>
      <c r="B450" s="512" t="s">
        <v>132</v>
      </c>
      <c r="C450" s="513" t="s">
        <v>121</v>
      </c>
      <c r="D450" s="513" t="s">
        <v>123</v>
      </c>
      <c r="E450" s="514" t="str">
        <f>ADHB!E450</f>
        <v/>
      </c>
      <c r="F450" s="514"/>
      <c r="G450" s="514">
        <f t="shared" si="3187"/>
        <v>0</v>
      </c>
      <c r="H450" s="515"/>
      <c r="I450" s="514">
        <f t="shared" si="3188"/>
        <v>0</v>
      </c>
      <c r="J450" s="516"/>
      <c r="K450" s="517"/>
      <c r="L450" s="517"/>
      <c r="M450" s="514">
        <f t="shared" si="3189"/>
        <v>0</v>
      </c>
      <c r="N450" s="515">
        <v>0.294289866351475</v>
      </c>
      <c r="O450" s="518">
        <f t="shared" si="3190"/>
        <v>0</v>
      </c>
      <c r="P450" s="519">
        <f t="shared" si="3191"/>
        <v>0</v>
      </c>
      <c r="Q450" s="520"/>
      <c r="R450" s="511">
        <v>8.0</v>
      </c>
      <c r="S450" s="512" t="s">
        <v>132</v>
      </c>
      <c r="T450" s="513" t="s">
        <v>121</v>
      </c>
      <c r="U450" s="513" t="s">
        <v>123</v>
      </c>
      <c r="V450" s="514" t="str">
        <f>ADHB!V450</f>
        <v/>
      </c>
      <c r="W450" s="514"/>
      <c r="X450" s="514">
        <f t="shared" si="3192"/>
        <v>0</v>
      </c>
      <c r="Y450" s="515"/>
      <c r="Z450" s="514">
        <f t="shared" si="3193"/>
        <v>0</v>
      </c>
      <c r="AA450" s="516"/>
      <c r="AB450" s="517"/>
      <c r="AC450" s="517"/>
      <c r="AD450" s="514">
        <f t="shared" si="3194"/>
        <v>0</v>
      </c>
      <c r="AE450" s="515">
        <v>0.294289866351475</v>
      </c>
      <c r="AF450" s="518">
        <f t="shared" si="3195"/>
        <v>0</v>
      </c>
      <c r="AG450" s="519">
        <f t="shared" si="3196"/>
        <v>0</v>
      </c>
      <c r="AH450" s="520"/>
      <c r="AI450" s="511">
        <v>8.0</v>
      </c>
      <c r="AJ450" s="512" t="s">
        <v>132</v>
      </c>
      <c r="AK450" s="513" t="s">
        <v>121</v>
      </c>
      <c r="AL450" s="513" t="s">
        <v>123</v>
      </c>
      <c r="AM450" s="514" t="str">
        <f>ADHB!AM450</f>
        <v/>
      </c>
      <c r="AN450" s="514"/>
      <c r="AO450" s="514">
        <f t="shared" si="3197"/>
        <v>0</v>
      </c>
      <c r="AP450" s="515"/>
      <c r="AQ450" s="514">
        <f t="shared" si="3198"/>
        <v>0</v>
      </c>
      <c r="AR450" s="516"/>
      <c r="AS450" s="517"/>
      <c r="AT450" s="517"/>
      <c r="AU450" s="514">
        <f t="shared" si="3199"/>
        <v>0</v>
      </c>
      <c r="AV450" s="515">
        <v>0.294289866351475</v>
      </c>
      <c r="AW450" s="518">
        <f t="shared" si="3200"/>
        <v>0</v>
      </c>
      <c r="AX450" s="519">
        <f t="shared" si="3201"/>
        <v>0</v>
      </c>
      <c r="AY450" s="520"/>
      <c r="AZ450" s="511">
        <v>8.0</v>
      </c>
      <c r="BA450" s="512" t="s">
        <v>132</v>
      </c>
      <c r="BB450" s="513" t="s">
        <v>121</v>
      </c>
      <c r="BC450" s="513" t="s">
        <v>123</v>
      </c>
      <c r="BD450" s="514" t="str">
        <f>ADHB!BD450</f>
        <v/>
      </c>
      <c r="BE450" s="514"/>
      <c r="BF450" s="514">
        <f t="shared" si="3202"/>
        <v>0</v>
      </c>
      <c r="BG450" s="515"/>
      <c r="BH450" s="514">
        <f t="shared" si="3203"/>
        <v>0</v>
      </c>
      <c r="BI450" s="516"/>
      <c r="BJ450" s="517"/>
      <c r="BK450" s="517"/>
      <c r="BL450" s="514">
        <f t="shared" si="3204"/>
        <v>0</v>
      </c>
      <c r="BM450" s="515">
        <v>0.294289866351475</v>
      </c>
      <c r="BN450" s="518">
        <f t="shared" si="3205"/>
        <v>0</v>
      </c>
      <c r="BO450" s="519">
        <f t="shared" si="3206"/>
        <v>0</v>
      </c>
      <c r="BP450" s="520"/>
      <c r="BQ450" s="511">
        <v>8.0</v>
      </c>
      <c r="BR450" s="512" t="s">
        <v>132</v>
      </c>
      <c r="BS450" s="513" t="s">
        <v>121</v>
      </c>
      <c r="BT450" s="513" t="s">
        <v>123</v>
      </c>
      <c r="BU450" s="514" t="str">
        <f>ADHB!BU450</f>
        <v/>
      </c>
      <c r="BV450" s="514"/>
      <c r="BW450" s="514">
        <f t="shared" si="3207"/>
        <v>0</v>
      </c>
      <c r="BX450" s="515"/>
      <c r="BY450" s="514">
        <f t="shared" si="3208"/>
        <v>0</v>
      </c>
      <c r="BZ450" s="516"/>
      <c r="CA450" s="517"/>
      <c r="CB450" s="517"/>
      <c r="CC450" s="514">
        <f t="shared" si="3209"/>
        <v>0</v>
      </c>
      <c r="CD450" s="515">
        <v>0.294289866351475</v>
      </c>
      <c r="CE450" s="518">
        <f t="shared" si="3210"/>
        <v>0</v>
      </c>
      <c r="CF450" s="519">
        <f t="shared" si="3211"/>
        <v>0</v>
      </c>
      <c r="CG450" s="520"/>
      <c r="CH450" s="511">
        <v>8.0</v>
      </c>
      <c r="CI450" s="512" t="s">
        <v>132</v>
      </c>
      <c r="CJ450" s="513" t="s">
        <v>121</v>
      </c>
      <c r="CK450" s="513" t="s">
        <v>123</v>
      </c>
      <c r="CL450" s="514" t="str">
        <f>ADHB!CL450</f>
        <v/>
      </c>
      <c r="CM450" s="514"/>
      <c r="CN450" s="514">
        <f t="shared" si="3212"/>
        <v>0</v>
      </c>
      <c r="CO450" s="515"/>
      <c r="CP450" s="514">
        <f t="shared" si="3213"/>
        <v>0</v>
      </c>
      <c r="CQ450" s="516"/>
      <c r="CR450" s="517"/>
      <c r="CS450" s="517"/>
      <c r="CT450" s="514">
        <f t="shared" si="3214"/>
        <v>0</v>
      </c>
      <c r="CU450" s="515">
        <v>0.294289866351475</v>
      </c>
      <c r="CV450" s="518">
        <f t="shared" si="3215"/>
        <v>0</v>
      </c>
      <c r="CW450" s="519">
        <f t="shared" si="3216"/>
        <v>0</v>
      </c>
      <c r="CX450" s="520"/>
      <c r="CY450" s="511">
        <v>8.0</v>
      </c>
      <c r="CZ450" s="512" t="s">
        <v>132</v>
      </c>
      <c r="DA450" s="513" t="s">
        <v>121</v>
      </c>
      <c r="DB450" s="513" t="s">
        <v>123</v>
      </c>
      <c r="DC450" s="514" t="str">
        <f>ADHB!DC450</f>
        <v/>
      </c>
      <c r="DD450" s="514"/>
      <c r="DE450" s="514">
        <f t="shared" si="3217"/>
        <v>0</v>
      </c>
      <c r="DF450" s="515"/>
      <c r="DG450" s="514">
        <f t="shared" si="3218"/>
        <v>0</v>
      </c>
      <c r="DH450" s="516"/>
      <c r="DI450" s="517"/>
      <c r="DJ450" s="517"/>
      <c r="DK450" s="514">
        <f t="shared" si="3219"/>
        <v>0</v>
      </c>
      <c r="DL450" s="515">
        <v>0.294289866351475</v>
      </c>
      <c r="DM450" s="518">
        <f t="shared" si="3220"/>
        <v>0</v>
      </c>
      <c r="DN450" s="519">
        <f t="shared" si="3221"/>
        <v>0</v>
      </c>
      <c r="DO450" s="520"/>
      <c r="DP450" s="511">
        <v>8.0</v>
      </c>
      <c r="DQ450" s="512" t="s">
        <v>132</v>
      </c>
      <c r="DR450" s="513" t="s">
        <v>121</v>
      </c>
      <c r="DS450" s="513" t="s">
        <v>123</v>
      </c>
      <c r="DT450" s="514" t="str">
        <f>ADHB!DT450</f>
        <v/>
      </c>
      <c r="DU450" s="514"/>
      <c r="DV450" s="514">
        <f t="shared" si="3222"/>
        <v>0</v>
      </c>
      <c r="DW450" s="515"/>
      <c r="DX450" s="514">
        <f t="shared" si="3223"/>
        <v>0</v>
      </c>
      <c r="DY450" s="516"/>
      <c r="DZ450" s="517"/>
      <c r="EA450" s="517"/>
      <c r="EB450" s="514">
        <f t="shared" si="3224"/>
        <v>0</v>
      </c>
      <c r="EC450" s="515">
        <v>0.294289866351475</v>
      </c>
      <c r="ED450" s="518">
        <f t="shared" si="3225"/>
        <v>0</v>
      </c>
      <c r="EE450" s="519">
        <f t="shared" si="3226"/>
        <v>0</v>
      </c>
      <c r="EF450" s="520"/>
      <c r="EG450" s="511">
        <v>8.0</v>
      </c>
      <c r="EH450" s="512" t="s">
        <v>132</v>
      </c>
      <c r="EI450" s="513" t="s">
        <v>121</v>
      </c>
      <c r="EJ450" s="513" t="s">
        <v>123</v>
      </c>
      <c r="EK450" s="514" t="str">
        <f>ADHB!EK450</f>
        <v/>
      </c>
      <c r="EL450" s="514"/>
      <c r="EM450" s="514">
        <f t="shared" si="3227"/>
        <v>0</v>
      </c>
      <c r="EN450" s="515"/>
      <c r="EO450" s="514">
        <f t="shared" si="3228"/>
        <v>0</v>
      </c>
      <c r="EP450" s="516"/>
      <c r="EQ450" s="517"/>
      <c r="ER450" s="517"/>
      <c r="ES450" s="514">
        <f t="shared" si="3229"/>
        <v>0</v>
      </c>
      <c r="ET450" s="515">
        <v>0.294289866351475</v>
      </c>
      <c r="EU450" s="518">
        <f t="shared" si="3230"/>
        <v>0</v>
      </c>
      <c r="EV450" s="519">
        <f t="shared" si="3231"/>
        <v>0</v>
      </c>
      <c r="EW450" s="520"/>
      <c r="EX450" s="511">
        <v>8.0</v>
      </c>
      <c r="EY450" s="512" t="s">
        <v>132</v>
      </c>
      <c r="EZ450" s="513" t="s">
        <v>121</v>
      </c>
      <c r="FA450" s="513" t="s">
        <v>123</v>
      </c>
      <c r="FB450" s="514" t="str">
        <f>ADHB!FB450</f>
        <v/>
      </c>
      <c r="FC450" s="514"/>
      <c r="FD450" s="514">
        <f t="shared" si="3232"/>
        <v>0</v>
      </c>
      <c r="FE450" s="515"/>
      <c r="FF450" s="514">
        <f t="shared" si="3233"/>
        <v>0</v>
      </c>
      <c r="FG450" s="516"/>
      <c r="FH450" s="517"/>
      <c r="FI450" s="517"/>
      <c r="FJ450" s="514">
        <f t="shared" si="3234"/>
        <v>0</v>
      </c>
      <c r="FK450" s="515">
        <v>0.294289866351475</v>
      </c>
      <c r="FL450" s="518">
        <f t="shared" si="3235"/>
        <v>0</v>
      </c>
      <c r="FM450" s="519">
        <f t="shared" si="3236"/>
        <v>0</v>
      </c>
      <c r="FN450" s="520"/>
      <c r="FO450" s="511">
        <v>8.0</v>
      </c>
      <c r="FP450" s="512" t="s">
        <v>132</v>
      </c>
      <c r="FQ450" s="513" t="s">
        <v>121</v>
      </c>
      <c r="FR450" s="513" t="s">
        <v>123</v>
      </c>
      <c r="FS450" s="514" t="str">
        <f>ADHB!FS450</f>
        <v/>
      </c>
      <c r="FT450" s="514"/>
      <c r="FU450" s="514">
        <f t="shared" si="3237"/>
        <v>0</v>
      </c>
      <c r="FV450" s="515"/>
      <c r="FW450" s="514">
        <f t="shared" si="3238"/>
        <v>0</v>
      </c>
      <c r="FX450" s="516"/>
      <c r="FY450" s="517"/>
      <c r="FZ450" s="517"/>
      <c r="GA450" s="514">
        <f t="shared" si="3239"/>
        <v>0</v>
      </c>
      <c r="GB450" s="515">
        <v>0.294289866351475</v>
      </c>
      <c r="GC450" s="518">
        <f t="shared" si="3240"/>
        <v>0</v>
      </c>
      <c r="GD450" s="519">
        <f t="shared" si="3241"/>
        <v>0</v>
      </c>
      <c r="GE450" s="520"/>
      <c r="GF450" s="511">
        <v>8.0</v>
      </c>
      <c r="GG450" s="512" t="s">
        <v>132</v>
      </c>
      <c r="GH450" s="513" t="s">
        <v>121</v>
      </c>
      <c r="GI450" s="513" t="s">
        <v>123</v>
      </c>
      <c r="GJ450" s="514" t="str">
        <f>ADHB!GJ450</f>
        <v/>
      </c>
      <c r="GK450" s="514"/>
      <c r="GL450" s="514">
        <f t="shared" si="3242"/>
        <v>0</v>
      </c>
      <c r="GM450" s="515"/>
      <c r="GN450" s="514">
        <f t="shared" si="3243"/>
        <v>0</v>
      </c>
      <c r="GO450" s="516"/>
      <c r="GP450" s="517"/>
      <c r="GQ450" s="517"/>
      <c r="GR450" s="514">
        <f t="shared" si="3244"/>
        <v>0</v>
      </c>
      <c r="GS450" s="515">
        <v>0.294289866351475</v>
      </c>
      <c r="GT450" s="518">
        <f t="shared" si="3245"/>
        <v>0</v>
      </c>
      <c r="GU450" s="519">
        <f t="shared" si="3246"/>
        <v>0</v>
      </c>
      <c r="GV450" s="520"/>
      <c r="GW450" s="511">
        <v>8.0</v>
      </c>
      <c r="GX450" s="512" t="s">
        <v>132</v>
      </c>
      <c r="GY450" s="513" t="s">
        <v>121</v>
      </c>
      <c r="GZ450" s="513" t="s">
        <v>123</v>
      </c>
      <c r="HA450" s="514" t="str">
        <f>ADHB!HA450</f>
        <v/>
      </c>
      <c r="HB450" s="514"/>
      <c r="HC450" s="514">
        <f t="shared" si="3247"/>
        <v>0</v>
      </c>
      <c r="HD450" s="515"/>
      <c r="HE450" s="514">
        <f t="shared" si="3248"/>
        <v>0</v>
      </c>
      <c r="HF450" s="516"/>
      <c r="HG450" s="517"/>
      <c r="HH450" s="517"/>
      <c r="HI450" s="514">
        <f t="shared" si="3249"/>
        <v>0</v>
      </c>
      <c r="HJ450" s="515">
        <v>0.294289866351475</v>
      </c>
      <c r="HK450" s="518">
        <f t="shared" si="3250"/>
        <v>0</v>
      </c>
      <c r="HL450" s="519">
        <f t="shared" si="3251"/>
        <v>0</v>
      </c>
      <c r="HM450" s="520"/>
      <c r="HN450" s="511">
        <v>8.0</v>
      </c>
      <c r="HO450" s="512" t="s">
        <v>132</v>
      </c>
      <c r="HP450" s="513" t="s">
        <v>121</v>
      </c>
      <c r="HQ450" s="513" t="s">
        <v>123</v>
      </c>
      <c r="HR450" s="514" t="str">
        <f>ADHB!HR450</f>
        <v/>
      </c>
      <c r="HS450" s="514"/>
      <c r="HT450" s="514">
        <f t="shared" si="3252"/>
        <v>0</v>
      </c>
      <c r="HU450" s="515"/>
      <c r="HV450" s="514">
        <f t="shared" si="3253"/>
        <v>0</v>
      </c>
      <c r="HW450" s="516"/>
      <c r="HX450" s="517"/>
      <c r="HY450" s="517"/>
      <c r="HZ450" s="514">
        <f t="shared" si="3254"/>
        <v>0</v>
      </c>
      <c r="IA450" s="515">
        <v>0.294289866351475</v>
      </c>
      <c r="IB450" s="518">
        <f t="shared" si="3255"/>
        <v>0</v>
      </c>
      <c r="IC450" s="519">
        <f t="shared" si="3256"/>
        <v>0</v>
      </c>
      <c r="ID450" s="520"/>
      <c r="IE450" s="511">
        <v>8.0</v>
      </c>
      <c r="IF450" s="512" t="s">
        <v>132</v>
      </c>
      <c r="IG450" s="513" t="s">
        <v>121</v>
      </c>
      <c r="IH450" s="513" t="s">
        <v>123</v>
      </c>
      <c r="II450" s="514" t="str">
        <f>ADHB!II450</f>
        <v/>
      </c>
      <c r="IJ450" s="514"/>
      <c r="IK450" s="514">
        <f t="shared" si="3257"/>
        <v>0</v>
      </c>
      <c r="IL450" s="515"/>
      <c r="IM450" s="514">
        <f t="shared" si="3258"/>
        <v>0</v>
      </c>
      <c r="IN450" s="516"/>
      <c r="IO450" s="517"/>
      <c r="IP450" s="517"/>
      <c r="IQ450" s="514">
        <f t="shared" si="3259"/>
        <v>0</v>
      </c>
      <c r="IR450" s="515">
        <v>0.294289866351475</v>
      </c>
      <c r="IS450" s="518">
        <f t="shared" si="3260"/>
        <v>0</v>
      </c>
      <c r="IT450" s="519">
        <f t="shared" si="3261"/>
        <v>0</v>
      </c>
      <c r="IU450" s="520"/>
      <c r="IV450" s="511">
        <v>8.0</v>
      </c>
      <c r="IW450" s="512" t="s">
        <v>132</v>
      </c>
      <c r="IX450" s="513" t="s">
        <v>121</v>
      </c>
      <c r="IY450" s="513" t="s">
        <v>123</v>
      </c>
      <c r="IZ450" s="514" t="str">
        <f>ADHB!IZ450</f>
        <v/>
      </c>
      <c r="JA450" s="514"/>
      <c r="JB450" s="514">
        <f t="shared" si="3262"/>
        <v>0</v>
      </c>
      <c r="JC450" s="515"/>
      <c r="JD450" s="514">
        <f t="shared" si="3263"/>
        <v>0</v>
      </c>
      <c r="JE450" s="516"/>
      <c r="JF450" s="517"/>
      <c r="JG450" s="517"/>
      <c r="JH450" s="514">
        <f t="shared" si="3264"/>
        <v>0</v>
      </c>
      <c r="JI450" s="515">
        <v>0.294289866351475</v>
      </c>
      <c r="JJ450" s="518">
        <f t="shared" si="3265"/>
        <v>0</v>
      </c>
      <c r="JK450" s="519">
        <f t="shared" si="3266"/>
        <v>0</v>
      </c>
      <c r="JL450" s="520"/>
      <c r="JM450" s="511">
        <v>8.0</v>
      </c>
      <c r="JN450" s="512" t="s">
        <v>132</v>
      </c>
      <c r="JO450" s="513" t="s">
        <v>121</v>
      </c>
      <c r="JP450" s="513" t="s">
        <v>123</v>
      </c>
      <c r="JQ450" s="514" t="str">
        <f>ADHB!KY450</f>
        <v/>
      </c>
      <c r="JR450" s="514"/>
      <c r="JS450" s="514">
        <f t="shared" si="3267"/>
        <v>0</v>
      </c>
      <c r="JT450" s="515"/>
      <c r="JU450" s="514">
        <f t="shared" si="3268"/>
        <v>0</v>
      </c>
      <c r="JV450" s="516"/>
      <c r="JW450" s="517"/>
      <c r="JX450" s="517"/>
      <c r="JY450" s="514">
        <f t="shared" si="3269"/>
        <v>0</v>
      </c>
      <c r="JZ450" s="515">
        <v>0.294289866351475</v>
      </c>
      <c r="KA450" s="518">
        <f t="shared" si="3270"/>
        <v>0</v>
      </c>
      <c r="KB450" s="519">
        <f t="shared" si="3271"/>
        <v>0</v>
      </c>
      <c r="KC450" s="520"/>
      <c r="KD450" s="511">
        <v>8.0</v>
      </c>
      <c r="KE450" s="512" t="s">
        <v>132</v>
      </c>
      <c r="KF450" s="513" t="s">
        <v>121</v>
      </c>
      <c r="KG450" s="513" t="s">
        <v>123</v>
      </c>
      <c r="KH450" s="514" t="str">
        <f>ADHB!LP450</f>
        <v/>
      </c>
      <c r="KI450" s="514"/>
      <c r="KJ450" s="514">
        <f t="shared" si="3272"/>
        <v>0</v>
      </c>
      <c r="KK450" s="515"/>
      <c r="KL450" s="514">
        <f t="shared" si="3273"/>
        <v>0</v>
      </c>
      <c r="KM450" s="516"/>
      <c r="KN450" s="517"/>
      <c r="KO450" s="517"/>
      <c r="KP450" s="514">
        <f t="shared" si="3274"/>
        <v>0</v>
      </c>
      <c r="KQ450" s="515">
        <v>0.294289866351475</v>
      </c>
      <c r="KR450" s="518">
        <f t="shared" si="3275"/>
        <v>0</v>
      </c>
      <c r="KS450" s="519">
        <f t="shared" si="3276"/>
        <v>0</v>
      </c>
      <c r="KT450" s="520"/>
      <c r="KU450" s="521"/>
    </row>
    <row r="451" ht="15.75" customHeight="1">
      <c r="A451" s="531"/>
      <c r="B451" s="532" t="s">
        <v>147</v>
      </c>
      <c r="C451" s="533"/>
      <c r="D451" s="533"/>
      <c r="E451" s="534"/>
      <c r="F451" s="534"/>
      <c r="G451" s="534"/>
      <c r="H451" s="535"/>
      <c r="I451" s="534"/>
      <c r="J451" s="535"/>
      <c r="K451" s="534"/>
      <c r="L451" s="534"/>
      <c r="M451" s="534"/>
      <c r="N451" s="535"/>
      <c r="O451" s="536"/>
      <c r="P451" s="537"/>
      <c r="Q451" s="520"/>
      <c r="R451" s="531"/>
      <c r="S451" s="532" t="s">
        <v>147</v>
      </c>
      <c r="T451" s="533"/>
      <c r="U451" s="533"/>
      <c r="V451" s="534"/>
      <c r="W451" s="534"/>
      <c r="X451" s="534"/>
      <c r="Y451" s="535"/>
      <c r="Z451" s="534"/>
      <c r="AA451" s="535"/>
      <c r="AB451" s="534"/>
      <c r="AC451" s="534"/>
      <c r="AD451" s="534"/>
      <c r="AE451" s="535"/>
      <c r="AF451" s="536"/>
      <c r="AG451" s="537"/>
      <c r="AH451" s="520"/>
      <c r="AI451" s="531"/>
      <c r="AJ451" s="532" t="s">
        <v>147</v>
      </c>
      <c r="AK451" s="533"/>
      <c r="AL451" s="533"/>
      <c r="AM451" s="534"/>
      <c r="AN451" s="534"/>
      <c r="AO451" s="534"/>
      <c r="AP451" s="535"/>
      <c r="AQ451" s="534"/>
      <c r="AR451" s="535"/>
      <c r="AS451" s="534"/>
      <c r="AT451" s="534"/>
      <c r="AU451" s="534"/>
      <c r="AV451" s="535"/>
      <c r="AW451" s="536"/>
      <c r="AX451" s="537"/>
      <c r="AY451" s="520"/>
      <c r="AZ451" s="531"/>
      <c r="BA451" s="532" t="s">
        <v>147</v>
      </c>
      <c r="BB451" s="533"/>
      <c r="BC451" s="533"/>
      <c r="BD451" s="534"/>
      <c r="BE451" s="534"/>
      <c r="BF451" s="534"/>
      <c r="BG451" s="535"/>
      <c r="BH451" s="534"/>
      <c r="BI451" s="535"/>
      <c r="BJ451" s="534"/>
      <c r="BK451" s="534"/>
      <c r="BL451" s="534"/>
      <c r="BM451" s="535"/>
      <c r="BN451" s="536"/>
      <c r="BO451" s="537"/>
      <c r="BP451" s="520"/>
      <c r="BQ451" s="531"/>
      <c r="BR451" s="532" t="s">
        <v>147</v>
      </c>
      <c r="BS451" s="533"/>
      <c r="BT451" s="533"/>
      <c r="BU451" s="534"/>
      <c r="BV451" s="534"/>
      <c r="BW451" s="534"/>
      <c r="BX451" s="535"/>
      <c r="BY451" s="534"/>
      <c r="BZ451" s="535"/>
      <c r="CA451" s="534"/>
      <c r="CB451" s="534"/>
      <c r="CC451" s="534"/>
      <c r="CD451" s="535"/>
      <c r="CE451" s="536"/>
      <c r="CF451" s="537"/>
      <c r="CG451" s="520"/>
      <c r="CH451" s="531"/>
      <c r="CI451" s="532" t="s">
        <v>147</v>
      </c>
      <c r="CJ451" s="533"/>
      <c r="CK451" s="533"/>
      <c r="CL451" s="534"/>
      <c r="CM451" s="534"/>
      <c r="CN451" s="534"/>
      <c r="CO451" s="535"/>
      <c r="CP451" s="534"/>
      <c r="CQ451" s="535"/>
      <c r="CR451" s="534"/>
      <c r="CS451" s="534"/>
      <c r="CT451" s="534"/>
      <c r="CU451" s="535"/>
      <c r="CV451" s="536"/>
      <c r="CW451" s="537"/>
      <c r="CX451" s="520"/>
      <c r="CY451" s="531"/>
      <c r="CZ451" s="532" t="s">
        <v>147</v>
      </c>
      <c r="DA451" s="533"/>
      <c r="DB451" s="533"/>
      <c r="DC451" s="534"/>
      <c r="DD451" s="534"/>
      <c r="DE451" s="534"/>
      <c r="DF451" s="535"/>
      <c r="DG451" s="534"/>
      <c r="DH451" s="535"/>
      <c r="DI451" s="534"/>
      <c r="DJ451" s="534"/>
      <c r="DK451" s="534"/>
      <c r="DL451" s="535"/>
      <c r="DM451" s="536"/>
      <c r="DN451" s="537"/>
      <c r="DO451" s="520"/>
      <c r="DP451" s="531"/>
      <c r="DQ451" s="532" t="s">
        <v>147</v>
      </c>
      <c r="DR451" s="533"/>
      <c r="DS451" s="533"/>
      <c r="DT451" s="534"/>
      <c r="DU451" s="534"/>
      <c r="DV451" s="534"/>
      <c r="DW451" s="535"/>
      <c r="DX451" s="534"/>
      <c r="DY451" s="535"/>
      <c r="DZ451" s="534"/>
      <c r="EA451" s="534"/>
      <c r="EB451" s="534"/>
      <c r="EC451" s="535"/>
      <c r="ED451" s="536"/>
      <c r="EE451" s="537"/>
      <c r="EF451" s="520"/>
      <c r="EG451" s="531"/>
      <c r="EH451" s="532" t="s">
        <v>147</v>
      </c>
      <c r="EI451" s="533"/>
      <c r="EJ451" s="533"/>
      <c r="EK451" s="534"/>
      <c r="EL451" s="534"/>
      <c r="EM451" s="534"/>
      <c r="EN451" s="535"/>
      <c r="EO451" s="534"/>
      <c r="EP451" s="535"/>
      <c r="EQ451" s="534"/>
      <c r="ER451" s="534"/>
      <c r="ES451" s="534"/>
      <c r="ET451" s="535"/>
      <c r="EU451" s="536"/>
      <c r="EV451" s="537"/>
      <c r="EW451" s="520"/>
      <c r="EX451" s="531"/>
      <c r="EY451" s="532" t="s">
        <v>147</v>
      </c>
      <c r="EZ451" s="533"/>
      <c r="FA451" s="533"/>
      <c r="FB451" s="534"/>
      <c r="FC451" s="534"/>
      <c r="FD451" s="534"/>
      <c r="FE451" s="535"/>
      <c r="FF451" s="534"/>
      <c r="FG451" s="535"/>
      <c r="FH451" s="534"/>
      <c r="FI451" s="534"/>
      <c r="FJ451" s="534"/>
      <c r="FK451" s="535"/>
      <c r="FL451" s="536"/>
      <c r="FM451" s="537"/>
      <c r="FN451" s="520"/>
      <c r="FO451" s="531"/>
      <c r="FP451" s="532" t="s">
        <v>147</v>
      </c>
      <c r="FQ451" s="533"/>
      <c r="FR451" s="533"/>
      <c r="FS451" s="534"/>
      <c r="FT451" s="534"/>
      <c r="FU451" s="534"/>
      <c r="FV451" s="535"/>
      <c r="FW451" s="534"/>
      <c r="FX451" s="535"/>
      <c r="FY451" s="534"/>
      <c r="FZ451" s="534"/>
      <c r="GA451" s="534"/>
      <c r="GB451" s="535"/>
      <c r="GC451" s="536"/>
      <c r="GD451" s="537"/>
      <c r="GE451" s="520"/>
      <c r="GF451" s="531"/>
      <c r="GG451" s="532" t="s">
        <v>147</v>
      </c>
      <c r="GH451" s="533"/>
      <c r="GI451" s="533"/>
      <c r="GJ451" s="534"/>
      <c r="GK451" s="534"/>
      <c r="GL451" s="534"/>
      <c r="GM451" s="535"/>
      <c r="GN451" s="534"/>
      <c r="GO451" s="535"/>
      <c r="GP451" s="534"/>
      <c r="GQ451" s="534"/>
      <c r="GR451" s="534"/>
      <c r="GS451" s="535"/>
      <c r="GT451" s="536"/>
      <c r="GU451" s="537"/>
      <c r="GV451" s="520"/>
      <c r="GW451" s="531"/>
      <c r="GX451" s="532" t="s">
        <v>147</v>
      </c>
      <c r="GY451" s="533"/>
      <c r="GZ451" s="533"/>
      <c r="HA451" s="534"/>
      <c r="HB451" s="534"/>
      <c r="HC451" s="534"/>
      <c r="HD451" s="535"/>
      <c r="HE451" s="534"/>
      <c r="HF451" s="535"/>
      <c r="HG451" s="534"/>
      <c r="HH451" s="534"/>
      <c r="HI451" s="534"/>
      <c r="HJ451" s="535"/>
      <c r="HK451" s="536"/>
      <c r="HL451" s="537"/>
      <c r="HM451" s="520"/>
      <c r="HN451" s="531"/>
      <c r="HO451" s="532" t="s">
        <v>147</v>
      </c>
      <c r="HP451" s="533"/>
      <c r="HQ451" s="533"/>
      <c r="HR451" s="534"/>
      <c r="HS451" s="534"/>
      <c r="HT451" s="534"/>
      <c r="HU451" s="535"/>
      <c r="HV451" s="534"/>
      <c r="HW451" s="535"/>
      <c r="HX451" s="534"/>
      <c r="HY451" s="534"/>
      <c r="HZ451" s="534"/>
      <c r="IA451" s="535"/>
      <c r="IB451" s="536"/>
      <c r="IC451" s="537"/>
      <c r="ID451" s="520"/>
      <c r="IE451" s="531"/>
      <c r="IF451" s="532" t="s">
        <v>147</v>
      </c>
      <c r="IG451" s="533"/>
      <c r="IH451" s="533"/>
      <c r="II451" s="534"/>
      <c r="IJ451" s="534"/>
      <c r="IK451" s="534"/>
      <c r="IL451" s="535"/>
      <c r="IM451" s="534"/>
      <c r="IN451" s="535"/>
      <c r="IO451" s="534"/>
      <c r="IP451" s="534"/>
      <c r="IQ451" s="534"/>
      <c r="IR451" s="535"/>
      <c r="IS451" s="536"/>
      <c r="IT451" s="537"/>
      <c r="IU451" s="520"/>
      <c r="IV451" s="531"/>
      <c r="IW451" s="532" t="s">
        <v>147</v>
      </c>
      <c r="IX451" s="533"/>
      <c r="IY451" s="533"/>
      <c r="IZ451" s="534"/>
      <c r="JA451" s="534"/>
      <c r="JB451" s="534"/>
      <c r="JC451" s="535"/>
      <c r="JD451" s="534"/>
      <c r="JE451" s="535"/>
      <c r="JF451" s="534"/>
      <c r="JG451" s="534"/>
      <c r="JH451" s="534"/>
      <c r="JI451" s="535"/>
      <c r="JJ451" s="536"/>
      <c r="JK451" s="537"/>
      <c r="JL451" s="520"/>
      <c r="JM451" s="531"/>
      <c r="JN451" s="532" t="s">
        <v>147</v>
      </c>
      <c r="JO451" s="533"/>
      <c r="JP451" s="533"/>
      <c r="JQ451" s="534"/>
      <c r="JR451" s="534"/>
      <c r="JS451" s="534"/>
      <c r="JT451" s="535"/>
      <c r="JU451" s="534"/>
      <c r="JV451" s="535"/>
      <c r="JW451" s="534"/>
      <c r="JX451" s="534"/>
      <c r="JY451" s="534"/>
      <c r="JZ451" s="535"/>
      <c r="KA451" s="536"/>
      <c r="KB451" s="537"/>
      <c r="KC451" s="520"/>
      <c r="KD451" s="531"/>
      <c r="KE451" s="532" t="s">
        <v>147</v>
      </c>
      <c r="KF451" s="533"/>
      <c r="KG451" s="533"/>
      <c r="KH451" s="534"/>
      <c r="KI451" s="534"/>
      <c r="KJ451" s="534"/>
      <c r="KK451" s="535"/>
      <c r="KL451" s="534"/>
      <c r="KM451" s="535"/>
      <c r="KN451" s="534"/>
      <c r="KO451" s="534"/>
      <c r="KP451" s="534"/>
      <c r="KQ451" s="535"/>
      <c r="KR451" s="536"/>
      <c r="KS451" s="537"/>
      <c r="KT451" s="520"/>
      <c r="KU451" s="521"/>
    </row>
    <row r="452" ht="15.75" customHeight="1">
      <c r="A452" s="511">
        <v>1.0</v>
      </c>
      <c r="B452" s="512" t="s">
        <v>142</v>
      </c>
      <c r="C452" s="513" t="s">
        <v>121</v>
      </c>
      <c r="D452" s="513" t="s">
        <v>123</v>
      </c>
      <c r="E452" s="514" t="str">
        <f>ADHB!E452</f>
        <v/>
      </c>
      <c r="F452" s="514"/>
      <c r="G452" s="514">
        <f t="shared" ref="G452:G457" si="3277">IFERROR(E452*F452/1000000,0)</f>
        <v>0</v>
      </c>
      <c r="H452" s="515"/>
      <c r="I452" s="514">
        <f t="shared" ref="I452:I457" si="3278">IFERROR(+G452*H452,"")</f>
        <v>0</v>
      </c>
      <c r="J452" s="516"/>
      <c r="K452" s="517"/>
      <c r="L452" s="517"/>
      <c r="M452" s="514">
        <f t="shared" ref="M452:M457" si="3279">IFERROR(+(IF(G452="","0",G452))+(IF(I452="","0",I452))+(IF(L452="","0",L452)),"")</f>
        <v>0</v>
      </c>
      <c r="N452" s="515">
        <v>0.294289866351475</v>
      </c>
      <c r="O452" s="518">
        <f t="shared" ref="O452:O457" si="3280">IFERROR(+N452*(M452-L452),"")</f>
        <v>0</v>
      </c>
      <c r="P452" s="519">
        <f t="shared" ref="P452:P457" si="3281">IFERROR(+(IF(M452="","0",M452))-(IF(O452="","0",O452)),"")</f>
        <v>0</v>
      </c>
      <c r="Q452" s="520"/>
      <c r="R452" s="511">
        <v>1.0</v>
      </c>
      <c r="S452" s="512" t="s">
        <v>142</v>
      </c>
      <c r="T452" s="513" t="s">
        <v>121</v>
      </c>
      <c r="U452" s="513" t="s">
        <v>123</v>
      </c>
      <c r="V452" s="514" t="str">
        <f>ADHB!V452</f>
        <v/>
      </c>
      <c r="W452" s="514"/>
      <c r="X452" s="514">
        <f t="shared" ref="X452:X457" si="3282">IFERROR(V452*W452/1000000,0)</f>
        <v>0</v>
      </c>
      <c r="Y452" s="515"/>
      <c r="Z452" s="514">
        <f t="shared" ref="Z452:Z457" si="3283">IFERROR(+X452*Y452,"")</f>
        <v>0</v>
      </c>
      <c r="AA452" s="516"/>
      <c r="AB452" s="517"/>
      <c r="AC452" s="517"/>
      <c r="AD452" s="514">
        <f t="shared" ref="AD452:AD457" si="3284">IFERROR(+(IF(X452="","0",X452))+(IF(Z452="","0",Z452))+(IF(AC452="","0",AC452)),"")</f>
        <v>0</v>
      </c>
      <c r="AE452" s="515">
        <v>0.294289866351475</v>
      </c>
      <c r="AF452" s="518">
        <f t="shared" ref="AF452:AF457" si="3285">IFERROR(+AE452*(AD452-AC452),"")</f>
        <v>0</v>
      </c>
      <c r="AG452" s="519">
        <f t="shared" ref="AG452:AG457" si="3286">IFERROR(+(IF(AD452="","0",AD452))-(IF(AF452="","0",AF452)),"")</f>
        <v>0</v>
      </c>
      <c r="AH452" s="520"/>
      <c r="AI452" s="511">
        <v>1.0</v>
      </c>
      <c r="AJ452" s="512" t="s">
        <v>142</v>
      </c>
      <c r="AK452" s="513" t="s">
        <v>121</v>
      </c>
      <c r="AL452" s="513" t="s">
        <v>123</v>
      </c>
      <c r="AM452" s="514" t="str">
        <f>ADHB!AM452</f>
        <v/>
      </c>
      <c r="AN452" s="514"/>
      <c r="AO452" s="514">
        <f t="shared" ref="AO452:AO457" si="3287">IFERROR(AM452*AN452/1000000,0)</f>
        <v>0</v>
      </c>
      <c r="AP452" s="515"/>
      <c r="AQ452" s="514">
        <f t="shared" ref="AQ452:AQ457" si="3288">IFERROR(+AO452*AP452,"")</f>
        <v>0</v>
      </c>
      <c r="AR452" s="516"/>
      <c r="AS452" s="517"/>
      <c r="AT452" s="517"/>
      <c r="AU452" s="514">
        <f t="shared" ref="AU452:AU457" si="3289">IFERROR(+(IF(AO452="","0",AO452))+(IF(AQ452="","0",AQ452))+(IF(AT452="","0",AT452)),"")</f>
        <v>0</v>
      </c>
      <c r="AV452" s="515">
        <v>0.294289866351475</v>
      </c>
      <c r="AW452" s="518">
        <f t="shared" ref="AW452:AW457" si="3290">IFERROR(+AV452*(AU452-AT452),"")</f>
        <v>0</v>
      </c>
      <c r="AX452" s="519">
        <f t="shared" ref="AX452:AX457" si="3291">IFERROR(+(IF(AU452="","0",AU452))-(IF(AW452="","0",AW452)),"")</f>
        <v>0</v>
      </c>
      <c r="AY452" s="520"/>
      <c r="AZ452" s="511">
        <v>1.0</v>
      </c>
      <c r="BA452" s="512" t="s">
        <v>142</v>
      </c>
      <c r="BB452" s="513" t="s">
        <v>121</v>
      </c>
      <c r="BC452" s="513" t="s">
        <v>123</v>
      </c>
      <c r="BD452" s="514" t="str">
        <f>ADHB!BD452</f>
        <v/>
      </c>
      <c r="BE452" s="514"/>
      <c r="BF452" s="514">
        <f t="shared" ref="BF452:BF457" si="3292">IFERROR(BD452*BE452/1000000,0)</f>
        <v>0</v>
      </c>
      <c r="BG452" s="515"/>
      <c r="BH452" s="514">
        <f t="shared" ref="BH452:BH457" si="3293">IFERROR(+BF452*BG452,"")</f>
        <v>0</v>
      </c>
      <c r="BI452" s="516"/>
      <c r="BJ452" s="517"/>
      <c r="BK452" s="517"/>
      <c r="BL452" s="514">
        <f t="shared" ref="BL452:BL457" si="3294">IFERROR(+(IF(BF452="","0",BF452))+(IF(BH452="","0",BH452))+(IF(BK452="","0",BK452)),"")</f>
        <v>0</v>
      </c>
      <c r="BM452" s="515">
        <v>0.294289866351475</v>
      </c>
      <c r="BN452" s="518">
        <f t="shared" ref="BN452:BN457" si="3295">IFERROR(+BM452*(BL452-BK452),"")</f>
        <v>0</v>
      </c>
      <c r="BO452" s="519">
        <f t="shared" ref="BO452:BO457" si="3296">IFERROR(+(IF(BL452="","0",BL452))-(IF(BN452="","0",BN452)),"")</f>
        <v>0</v>
      </c>
      <c r="BP452" s="520"/>
      <c r="BQ452" s="511">
        <v>1.0</v>
      </c>
      <c r="BR452" s="512" t="s">
        <v>142</v>
      </c>
      <c r="BS452" s="513" t="s">
        <v>121</v>
      </c>
      <c r="BT452" s="513" t="s">
        <v>123</v>
      </c>
      <c r="BU452" s="514" t="str">
        <f>ADHB!BU452</f>
        <v/>
      </c>
      <c r="BV452" s="514"/>
      <c r="BW452" s="514">
        <f t="shared" ref="BW452:BW457" si="3297">IFERROR(BU452*BV452/1000000,0)</f>
        <v>0</v>
      </c>
      <c r="BX452" s="515"/>
      <c r="BY452" s="514">
        <f t="shared" ref="BY452:BY457" si="3298">IFERROR(+BW452*BX452,"")</f>
        <v>0</v>
      </c>
      <c r="BZ452" s="516"/>
      <c r="CA452" s="517"/>
      <c r="CB452" s="517"/>
      <c r="CC452" s="514">
        <f t="shared" ref="CC452:CC457" si="3299">IFERROR(+(IF(BW452="","0",BW452))+(IF(BY452="","0",BY452))+(IF(CB452="","0",CB452)),"")</f>
        <v>0</v>
      </c>
      <c r="CD452" s="515">
        <v>0.294289866351475</v>
      </c>
      <c r="CE452" s="518">
        <f t="shared" ref="CE452:CE457" si="3300">IFERROR(+CD452*(CC452-CB452),"")</f>
        <v>0</v>
      </c>
      <c r="CF452" s="519">
        <f t="shared" ref="CF452:CF457" si="3301">IFERROR(+(IF(CC452="","0",CC452))-(IF(CE452="","0",CE452)),"")</f>
        <v>0</v>
      </c>
      <c r="CG452" s="520"/>
      <c r="CH452" s="511">
        <v>1.0</v>
      </c>
      <c r="CI452" s="512" t="s">
        <v>142</v>
      </c>
      <c r="CJ452" s="513" t="s">
        <v>121</v>
      </c>
      <c r="CK452" s="513" t="s">
        <v>123</v>
      </c>
      <c r="CL452" s="514" t="str">
        <f>ADHB!CL452</f>
        <v/>
      </c>
      <c r="CM452" s="514"/>
      <c r="CN452" s="514">
        <f t="shared" ref="CN452:CN457" si="3302">IFERROR(CL452*CM452/1000000,0)</f>
        <v>0</v>
      </c>
      <c r="CO452" s="515"/>
      <c r="CP452" s="514">
        <f t="shared" ref="CP452:CP457" si="3303">IFERROR(+CN452*CO452,"")</f>
        <v>0</v>
      </c>
      <c r="CQ452" s="516"/>
      <c r="CR452" s="517"/>
      <c r="CS452" s="517"/>
      <c r="CT452" s="514">
        <f t="shared" ref="CT452:CT457" si="3304">IFERROR(+(IF(CN452="","0",CN452))+(IF(CP452="","0",CP452))+(IF(CS452="","0",CS452)),"")</f>
        <v>0</v>
      </c>
      <c r="CU452" s="515">
        <v>0.294289866351475</v>
      </c>
      <c r="CV452" s="518">
        <f t="shared" ref="CV452:CV457" si="3305">IFERROR(+CU452*(CT452-CS452),"")</f>
        <v>0</v>
      </c>
      <c r="CW452" s="519">
        <f t="shared" ref="CW452:CW457" si="3306">IFERROR(+(IF(CT452="","0",CT452))-(IF(CV452="","0",CV452)),"")</f>
        <v>0</v>
      </c>
      <c r="CX452" s="520"/>
      <c r="CY452" s="511">
        <v>1.0</v>
      </c>
      <c r="CZ452" s="512" t="s">
        <v>142</v>
      </c>
      <c r="DA452" s="513" t="s">
        <v>121</v>
      </c>
      <c r="DB452" s="513" t="s">
        <v>123</v>
      </c>
      <c r="DC452" s="514" t="str">
        <f>ADHB!DC452</f>
        <v/>
      </c>
      <c r="DD452" s="514"/>
      <c r="DE452" s="514">
        <f t="shared" ref="DE452:DE457" si="3307">IFERROR(DC452*DD452/1000000,0)</f>
        <v>0</v>
      </c>
      <c r="DF452" s="515"/>
      <c r="DG452" s="514">
        <f t="shared" ref="DG452:DG457" si="3308">IFERROR(+DE452*DF452,"")</f>
        <v>0</v>
      </c>
      <c r="DH452" s="516"/>
      <c r="DI452" s="517"/>
      <c r="DJ452" s="517"/>
      <c r="DK452" s="514">
        <f t="shared" ref="DK452:DK457" si="3309">IFERROR(+(IF(DE452="","0",DE452))+(IF(DG452="","0",DG452))+(IF(DJ452="","0",DJ452)),"")</f>
        <v>0</v>
      </c>
      <c r="DL452" s="515">
        <v>0.294289866351475</v>
      </c>
      <c r="DM452" s="518">
        <f t="shared" ref="DM452:DM457" si="3310">IFERROR(+DL452*(DK452-DJ452),"")</f>
        <v>0</v>
      </c>
      <c r="DN452" s="519">
        <f t="shared" ref="DN452:DN457" si="3311">IFERROR(+(IF(DK452="","0",DK452))-(IF(DM452="","0",DM452)),"")</f>
        <v>0</v>
      </c>
      <c r="DO452" s="520"/>
      <c r="DP452" s="511">
        <v>1.0</v>
      </c>
      <c r="DQ452" s="512" t="s">
        <v>142</v>
      </c>
      <c r="DR452" s="513" t="s">
        <v>121</v>
      </c>
      <c r="DS452" s="513" t="s">
        <v>123</v>
      </c>
      <c r="DT452" s="514" t="str">
        <f>ADHB!DT452</f>
        <v/>
      </c>
      <c r="DU452" s="514"/>
      <c r="DV452" s="514">
        <f t="shared" ref="DV452:DV457" si="3312">IFERROR(DT452*DU452/1000000,0)</f>
        <v>0</v>
      </c>
      <c r="DW452" s="515"/>
      <c r="DX452" s="514">
        <f t="shared" ref="DX452:DX457" si="3313">IFERROR(+DV452*DW452,"")</f>
        <v>0</v>
      </c>
      <c r="DY452" s="516"/>
      <c r="DZ452" s="517"/>
      <c r="EA452" s="517"/>
      <c r="EB452" s="514">
        <f t="shared" ref="EB452:EB457" si="3314">IFERROR(+(IF(DV452="","0",DV452))+(IF(DX452="","0",DX452))+(IF(EA452="","0",EA452)),"")</f>
        <v>0</v>
      </c>
      <c r="EC452" s="515">
        <v>0.294289866351475</v>
      </c>
      <c r="ED452" s="518">
        <f t="shared" ref="ED452:ED457" si="3315">IFERROR(+EC452*(EB452-EA452),"")</f>
        <v>0</v>
      </c>
      <c r="EE452" s="519">
        <f t="shared" ref="EE452:EE457" si="3316">IFERROR(+(IF(EB452="","0",EB452))-(IF(ED452="","0",ED452)),"")</f>
        <v>0</v>
      </c>
      <c r="EF452" s="520"/>
      <c r="EG452" s="511">
        <v>1.0</v>
      </c>
      <c r="EH452" s="512" t="s">
        <v>142</v>
      </c>
      <c r="EI452" s="513" t="s">
        <v>121</v>
      </c>
      <c r="EJ452" s="513" t="s">
        <v>123</v>
      </c>
      <c r="EK452" s="514" t="str">
        <f>ADHB!EK452</f>
        <v/>
      </c>
      <c r="EL452" s="514"/>
      <c r="EM452" s="514">
        <f t="shared" ref="EM452:EM457" si="3317">IFERROR(EK452*EL452/1000000,0)</f>
        <v>0</v>
      </c>
      <c r="EN452" s="515"/>
      <c r="EO452" s="514">
        <f t="shared" ref="EO452:EO457" si="3318">IFERROR(+EM452*EN452,"")</f>
        <v>0</v>
      </c>
      <c r="EP452" s="516"/>
      <c r="EQ452" s="517"/>
      <c r="ER452" s="517"/>
      <c r="ES452" s="514">
        <f t="shared" ref="ES452:ES457" si="3319">IFERROR(+(IF(EM452="","0",EM452))+(IF(EO452="","0",EO452))+(IF(ER452="","0",ER452)),"")</f>
        <v>0</v>
      </c>
      <c r="ET452" s="515">
        <v>0.294289866351475</v>
      </c>
      <c r="EU452" s="518">
        <f t="shared" ref="EU452:EU457" si="3320">IFERROR(+ET452*(ES452-ER452),"")</f>
        <v>0</v>
      </c>
      <c r="EV452" s="519">
        <f t="shared" ref="EV452:EV457" si="3321">IFERROR(+(IF(ES452="","0",ES452))-(IF(EU452="","0",EU452)),"")</f>
        <v>0</v>
      </c>
      <c r="EW452" s="520"/>
      <c r="EX452" s="511">
        <v>1.0</v>
      </c>
      <c r="EY452" s="512" t="s">
        <v>142</v>
      </c>
      <c r="EZ452" s="513" t="s">
        <v>121</v>
      </c>
      <c r="FA452" s="513" t="s">
        <v>123</v>
      </c>
      <c r="FB452" s="514" t="str">
        <f>ADHB!FB452</f>
        <v/>
      </c>
      <c r="FC452" s="514"/>
      <c r="FD452" s="514">
        <f t="shared" ref="FD452:FD457" si="3322">IFERROR(FB452*FC452/1000000,0)</f>
        <v>0</v>
      </c>
      <c r="FE452" s="515"/>
      <c r="FF452" s="514">
        <f t="shared" ref="FF452:FF457" si="3323">IFERROR(+FD452*FE452,"")</f>
        <v>0</v>
      </c>
      <c r="FG452" s="516"/>
      <c r="FH452" s="517"/>
      <c r="FI452" s="517"/>
      <c r="FJ452" s="514">
        <f t="shared" ref="FJ452:FJ457" si="3324">IFERROR(+(IF(FD452="","0",FD452))+(IF(FF452="","0",FF452))+(IF(FI452="","0",FI452)),"")</f>
        <v>0</v>
      </c>
      <c r="FK452" s="515">
        <v>0.294289866351475</v>
      </c>
      <c r="FL452" s="518">
        <f t="shared" ref="FL452:FL457" si="3325">IFERROR(+FK452*(FJ452-FI452),"")</f>
        <v>0</v>
      </c>
      <c r="FM452" s="519">
        <f t="shared" ref="FM452:FM457" si="3326">IFERROR(+(IF(FJ452="","0",FJ452))-(IF(FL452="","0",FL452)),"")</f>
        <v>0</v>
      </c>
      <c r="FN452" s="520"/>
      <c r="FO452" s="511">
        <v>1.0</v>
      </c>
      <c r="FP452" s="512" t="s">
        <v>142</v>
      </c>
      <c r="FQ452" s="513" t="s">
        <v>121</v>
      </c>
      <c r="FR452" s="513" t="s">
        <v>123</v>
      </c>
      <c r="FS452" s="514" t="str">
        <f>ADHB!FS452</f>
        <v/>
      </c>
      <c r="FT452" s="514"/>
      <c r="FU452" s="514">
        <f t="shared" ref="FU452:FU457" si="3327">IFERROR(FS452*FT452/1000000,0)</f>
        <v>0</v>
      </c>
      <c r="FV452" s="515"/>
      <c r="FW452" s="514">
        <f t="shared" ref="FW452:FW457" si="3328">IFERROR(+FU452*FV452,"")</f>
        <v>0</v>
      </c>
      <c r="FX452" s="516"/>
      <c r="FY452" s="517"/>
      <c r="FZ452" s="517"/>
      <c r="GA452" s="514">
        <f t="shared" ref="GA452:GA457" si="3329">IFERROR(+(IF(FU452="","0",FU452))+(IF(FW452="","0",FW452))+(IF(FZ452="","0",FZ452)),"")</f>
        <v>0</v>
      </c>
      <c r="GB452" s="515">
        <v>0.294289866351475</v>
      </c>
      <c r="GC452" s="518">
        <f t="shared" ref="GC452:GC457" si="3330">IFERROR(+GB452*(GA452-FZ452),"")</f>
        <v>0</v>
      </c>
      <c r="GD452" s="519">
        <f t="shared" ref="GD452:GD457" si="3331">IFERROR(+(IF(GA452="","0",GA452))-(IF(GC452="","0",GC452)),"")</f>
        <v>0</v>
      </c>
      <c r="GE452" s="520"/>
      <c r="GF452" s="511">
        <v>1.0</v>
      </c>
      <c r="GG452" s="512" t="s">
        <v>142</v>
      </c>
      <c r="GH452" s="513" t="s">
        <v>121</v>
      </c>
      <c r="GI452" s="513" t="s">
        <v>123</v>
      </c>
      <c r="GJ452" s="514" t="str">
        <f>ADHB!GJ452</f>
        <v/>
      </c>
      <c r="GK452" s="514"/>
      <c r="GL452" s="514">
        <f t="shared" ref="GL452:GL457" si="3332">IFERROR(GJ452*GK452/1000000,0)</f>
        <v>0</v>
      </c>
      <c r="GM452" s="515"/>
      <c r="GN452" s="514">
        <f t="shared" ref="GN452:GN457" si="3333">IFERROR(+GL452*GM452,"")</f>
        <v>0</v>
      </c>
      <c r="GO452" s="516"/>
      <c r="GP452" s="517"/>
      <c r="GQ452" s="517"/>
      <c r="GR452" s="514">
        <f t="shared" ref="GR452:GR457" si="3334">IFERROR(+(IF(GL452="","0",GL452))+(IF(GN452="","0",GN452))+(IF(GQ452="","0",GQ452)),"")</f>
        <v>0</v>
      </c>
      <c r="GS452" s="515">
        <v>0.294289866351475</v>
      </c>
      <c r="GT452" s="518">
        <f t="shared" ref="GT452:GT457" si="3335">IFERROR(+GS452*(GR452-GQ452),"")</f>
        <v>0</v>
      </c>
      <c r="GU452" s="519">
        <f t="shared" ref="GU452:GU457" si="3336">IFERROR(+(IF(GR452="","0",GR452))-(IF(GT452="","0",GT452)),"")</f>
        <v>0</v>
      </c>
      <c r="GV452" s="520"/>
      <c r="GW452" s="511">
        <v>1.0</v>
      </c>
      <c r="GX452" s="512" t="s">
        <v>142</v>
      </c>
      <c r="GY452" s="513" t="s">
        <v>121</v>
      </c>
      <c r="GZ452" s="513" t="s">
        <v>123</v>
      </c>
      <c r="HA452" s="514" t="str">
        <f>ADHB!HA452</f>
        <v/>
      </c>
      <c r="HB452" s="514"/>
      <c r="HC452" s="514">
        <f t="shared" ref="HC452:HC457" si="3337">IFERROR(HA452*HB452/1000000,0)</f>
        <v>0</v>
      </c>
      <c r="HD452" s="515"/>
      <c r="HE452" s="514">
        <f t="shared" ref="HE452:HE457" si="3338">IFERROR(+HC452*HD452,"")</f>
        <v>0</v>
      </c>
      <c r="HF452" s="516"/>
      <c r="HG452" s="517"/>
      <c r="HH452" s="517"/>
      <c r="HI452" s="514">
        <f t="shared" ref="HI452:HI457" si="3339">IFERROR(+(IF(HC452="","0",HC452))+(IF(HE452="","0",HE452))+(IF(HH452="","0",HH452)),"")</f>
        <v>0</v>
      </c>
      <c r="HJ452" s="515">
        <v>0.294289866351475</v>
      </c>
      <c r="HK452" s="518">
        <f t="shared" ref="HK452:HK457" si="3340">IFERROR(+HJ452*(HI452-HH452),"")</f>
        <v>0</v>
      </c>
      <c r="HL452" s="519">
        <f t="shared" ref="HL452:HL457" si="3341">IFERROR(+(IF(HI452="","0",HI452))-(IF(HK452="","0",HK452)),"")</f>
        <v>0</v>
      </c>
      <c r="HM452" s="520"/>
      <c r="HN452" s="511">
        <v>1.0</v>
      </c>
      <c r="HO452" s="512" t="s">
        <v>142</v>
      </c>
      <c r="HP452" s="513" t="s">
        <v>121</v>
      </c>
      <c r="HQ452" s="513" t="s">
        <v>123</v>
      </c>
      <c r="HR452" s="514" t="str">
        <f>ADHB!HR452</f>
        <v/>
      </c>
      <c r="HS452" s="514"/>
      <c r="HT452" s="514">
        <f t="shared" ref="HT452:HT457" si="3342">IFERROR(HR452*HS452/1000000,0)</f>
        <v>0</v>
      </c>
      <c r="HU452" s="515"/>
      <c r="HV452" s="514">
        <f t="shared" ref="HV452:HV457" si="3343">IFERROR(+HT452*HU452,"")</f>
        <v>0</v>
      </c>
      <c r="HW452" s="516"/>
      <c r="HX452" s="517"/>
      <c r="HY452" s="517"/>
      <c r="HZ452" s="514">
        <f t="shared" ref="HZ452:HZ457" si="3344">IFERROR(+(IF(HT452="","0",HT452))+(IF(HV452="","0",HV452))+(IF(HY452="","0",HY452)),"")</f>
        <v>0</v>
      </c>
      <c r="IA452" s="515">
        <v>0.294289866351475</v>
      </c>
      <c r="IB452" s="518">
        <f t="shared" ref="IB452:IB457" si="3345">IFERROR(+IA452*(HZ452-HY452),"")</f>
        <v>0</v>
      </c>
      <c r="IC452" s="519">
        <f t="shared" ref="IC452:IC457" si="3346">IFERROR(+(IF(HZ452="","0",HZ452))-(IF(IB452="","0",IB452)),"")</f>
        <v>0</v>
      </c>
      <c r="ID452" s="520"/>
      <c r="IE452" s="511">
        <v>1.0</v>
      </c>
      <c r="IF452" s="512" t="s">
        <v>142</v>
      </c>
      <c r="IG452" s="513" t="s">
        <v>121</v>
      </c>
      <c r="IH452" s="513" t="s">
        <v>123</v>
      </c>
      <c r="II452" s="514" t="str">
        <f>ADHB!II452</f>
        <v/>
      </c>
      <c r="IJ452" s="514"/>
      <c r="IK452" s="514">
        <f t="shared" ref="IK452:IK457" si="3347">IFERROR(II452*IJ452/1000000,0)</f>
        <v>0</v>
      </c>
      <c r="IL452" s="515"/>
      <c r="IM452" s="514">
        <f t="shared" ref="IM452:IM457" si="3348">IFERROR(+IK452*IL452,"")</f>
        <v>0</v>
      </c>
      <c r="IN452" s="516"/>
      <c r="IO452" s="517"/>
      <c r="IP452" s="517"/>
      <c r="IQ452" s="514">
        <f t="shared" ref="IQ452:IQ457" si="3349">IFERROR(+(IF(IK452="","0",IK452))+(IF(IM452="","0",IM452))+(IF(IP452="","0",IP452)),"")</f>
        <v>0</v>
      </c>
      <c r="IR452" s="515">
        <v>0.294289866351475</v>
      </c>
      <c r="IS452" s="518">
        <f t="shared" ref="IS452:IS457" si="3350">IFERROR(+IR452*(IQ452-IP452),"")</f>
        <v>0</v>
      </c>
      <c r="IT452" s="519">
        <f t="shared" ref="IT452:IT457" si="3351">IFERROR(+(IF(IQ452="","0",IQ452))-(IF(IS452="","0",IS452)),"")</f>
        <v>0</v>
      </c>
      <c r="IU452" s="520"/>
      <c r="IV452" s="511">
        <v>1.0</v>
      </c>
      <c r="IW452" s="512" t="s">
        <v>142</v>
      </c>
      <c r="IX452" s="513" t="s">
        <v>121</v>
      </c>
      <c r="IY452" s="513" t="s">
        <v>123</v>
      </c>
      <c r="IZ452" s="514" t="str">
        <f>ADHB!IZ452</f>
        <v/>
      </c>
      <c r="JA452" s="514"/>
      <c r="JB452" s="514">
        <f t="shared" ref="JB452:JB457" si="3352">IFERROR(IZ452*JA452/1000000,0)</f>
        <v>0</v>
      </c>
      <c r="JC452" s="515"/>
      <c r="JD452" s="514">
        <f t="shared" ref="JD452:JD457" si="3353">IFERROR(+JB452*JC452,"")</f>
        <v>0</v>
      </c>
      <c r="JE452" s="516"/>
      <c r="JF452" s="517"/>
      <c r="JG452" s="517"/>
      <c r="JH452" s="514">
        <f t="shared" ref="JH452:JH457" si="3354">IFERROR(+(IF(JB452="","0",JB452))+(IF(JD452="","0",JD452))+(IF(JG452="","0",JG452)),"")</f>
        <v>0</v>
      </c>
      <c r="JI452" s="515">
        <v>0.294289866351475</v>
      </c>
      <c r="JJ452" s="518">
        <f t="shared" ref="JJ452:JJ457" si="3355">IFERROR(+JI452*(JH452-JG452),"")</f>
        <v>0</v>
      </c>
      <c r="JK452" s="519">
        <f t="shared" ref="JK452:JK457" si="3356">IFERROR(+(IF(JH452="","0",JH452))-(IF(JJ452="","0",JJ452)),"")</f>
        <v>0</v>
      </c>
      <c r="JL452" s="520"/>
      <c r="JM452" s="511">
        <v>1.0</v>
      </c>
      <c r="JN452" s="512" t="s">
        <v>142</v>
      </c>
      <c r="JO452" s="513" t="s">
        <v>121</v>
      </c>
      <c r="JP452" s="513" t="s">
        <v>123</v>
      </c>
      <c r="JQ452" s="514" t="str">
        <f>ADHB!KY452</f>
        <v/>
      </c>
      <c r="JR452" s="514"/>
      <c r="JS452" s="514">
        <f t="shared" ref="JS452:JS457" si="3357">IFERROR(JQ452*JR452/1000000,0)</f>
        <v>0</v>
      </c>
      <c r="JT452" s="515"/>
      <c r="JU452" s="514">
        <f t="shared" ref="JU452:JU457" si="3358">IFERROR(+JS452*JT452,"")</f>
        <v>0</v>
      </c>
      <c r="JV452" s="516"/>
      <c r="JW452" s="517"/>
      <c r="JX452" s="517"/>
      <c r="JY452" s="514">
        <f t="shared" ref="JY452:JY457" si="3359">IFERROR(+(IF(JS452="","0",JS452))+(IF(JU452="","0",JU452))+(IF(JX452="","0",JX452)),"")</f>
        <v>0</v>
      </c>
      <c r="JZ452" s="515">
        <v>0.294289866351475</v>
      </c>
      <c r="KA452" s="518">
        <f t="shared" ref="KA452:KA457" si="3360">IFERROR(+JZ452*(JY452-JX452),"")</f>
        <v>0</v>
      </c>
      <c r="KB452" s="519">
        <f t="shared" ref="KB452:KB457" si="3361">IFERROR(+(IF(JY452="","0",JY452))-(IF(KA452="","0",KA452)),"")</f>
        <v>0</v>
      </c>
      <c r="KC452" s="520"/>
      <c r="KD452" s="511">
        <v>1.0</v>
      </c>
      <c r="KE452" s="512" t="s">
        <v>142</v>
      </c>
      <c r="KF452" s="513" t="s">
        <v>121</v>
      </c>
      <c r="KG452" s="513" t="s">
        <v>123</v>
      </c>
      <c r="KH452" s="514" t="str">
        <f>ADHB!LP452</f>
        <v/>
      </c>
      <c r="KI452" s="514"/>
      <c r="KJ452" s="514">
        <f t="shared" ref="KJ452:KJ457" si="3362">IFERROR(KH452*KI452/1000000,0)</f>
        <v>0</v>
      </c>
      <c r="KK452" s="515"/>
      <c r="KL452" s="514">
        <f t="shared" ref="KL452:KL457" si="3363">IFERROR(+KJ452*KK452,"")</f>
        <v>0</v>
      </c>
      <c r="KM452" s="516"/>
      <c r="KN452" s="517"/>
      <c r="KO452" s="517"/>
      <c r="KP452" s="514">
        <f t="shared" ref="KP452:KP457" si="3364">IFERROR(+(IF(KJ452="","0",KJ452))+(IF(KL452="","0",KL452))+(IF(KO452="","0",KO452)),"")</f>
        <v>0</v>
      </c>
      <c r="KQ452" s="515">
        <v>0.294289866351475</v>
      </c>
      <c r="KR452" s="518">
        <f t="shared" ref="KR452:KR457" si="3365">IFERROR(+KQ452*(KP452-KO452),"")</f>
        <v>0</v>
      </c>
      <c r="KS452" s="519">
        <f t="shared" ref="KS452:KS457" si="3366">IFERROR(+(IF(KP452="","0",KP452))-(IF(KR452="","0",KR452)),"")</f>
        <v>0</v>
      </c>
      <c r="KT452" s="520"/>
      <c r="KU452" s="521"/>
    </row>
    <row r="453" ht="15.75" customHeight="1">
      <c r="A453" s="511">
        <v>2.0</v>
      </c>
      <c r="B453" s="512" t="s">
        <v>148</v>
      </c>
      <c r="C453" s="513" t="s">
        <v>121</v>
      </c>
      <c r="D453" s="513" t="s">
        <v>123</v>
      </c>
      <c r="E453" s="514" t="str">
        <f>ADHB!E453</f>
        <v/>
      </c>
      <c r="F453" s="514"/>
      <c r="G453" s="514">
        <f t="shared" si="3277"/>
        <v>0</v>
      </c>
      <c r="H453" s="515"/>
      <c r="I453" s="514">
        <f t="shared" si="3278"/>
        <v>0</v>
      </c>
      <c r="J453" s="516"/>
      <c r="K453" s="517"/>
      <c r="L453" s="517"/>
      <c r="M453" s="514">
        <f t="shared" si="3279"/>
        <v>0</v>
      </c>
      <c r="N453" s="515">
        <v>0.294289866351475</v>
      </c>
      <c r="O453" s="518">
        <f t="shared" si="3280"/>
        <v>0</v>
      </c>
      <c r="P453" s="519">
        <f t="shared" si="3281"/>
        <v>0</v>
      </c>
      <c r="Q453" s="520"/>
      <c r="R453" s="511">
        <v>2.0</v>
      </c>
      <c r="S453" s="512" t="s">
        <v>148</v>
      </c>
      <c r="T453" s="513" t="s">
        <v>121</v>
      </c>
      <c r="U453" s="513" t="s">
        <v>123</v>
      </c>
      <c r="V453" s="514" t="str">
        <f>ADHB!V453</f>
        <v/>
      </c>
      <c r="W453" s="514"/>
      <c r="X453" s="514">
        <f t="shared" si="3282"/>
        <v>0</v>
      </c>
      <c r="Y453" s="515"/>
      <c r="Z453" s="514">
        <f t="shared" si="3283"/>
        <v>0</v>
      </c>
      <c r="AA453" s="516"/>
      <c r="AB453" s="517"/>
      <c r="AC453" s="517"/>
      <c r="AD453" s="514">
        <f t="shared" si="3284"/>
        <v>0</v>
      </c>
      <c r="AE453" s="515">
        <v>0.294289866351475</v>
      </c>
      <c r="AF453" s="518">
        <f t="shared" si="3285"/>
        <v>0</v>
      </c>
      <c r="AG453" s="519">
        <f t="shared" si="3286"/>
        <v>0</v>
      </c>
      <c r="AH453" s="520"/>
      <c r="AI453" s="511">
        <v>2.0</v>
      </c>
      <c r="AJ453" s="512" t="s">
        <v>148</v>
      </c>
      <c r="AK453" s="513" t="s">
        <v>121</v>
      </c>
      <c r="AL453" s="513" t="s">
        <v>123</v>
      </c>
      <c r="AM453" s="514" t="str">
        <f>ADHB!AM453</f>
        <v/>
      </c>
      <c r="AN453" s="514"/>
      <c r="AO453" s="514">
        <f t="shared" si="3287"/>
        <v>0</v>
      </c>
      <c r="AP453" s="515"/>
      <c r="AQ453" s="514">
        <f t="shared" si="3288"/>
        <v>0</v>
      </c>
      <c r="AR453" s="516"/>
      <c r="AS453" s="517"/>
      <c r="AT453" s="517"/>
      <c r="AU453" s="514">
        <f t="shared" si="3289"/>
        <v>0</v>
      </c>
      <c r="AV453" s="515">
        <v>0.294289866351475</v>
      </c>
      <c r="AW453" s="518">
        <f t="shared" si="3290"/>
        <v>0</v>
      </c>
      <c r="AX453" s="519">
        <f t="shared" si="3291"/>
        <v>0</v>
      </c>
      <c r="AY453" s="520"/>
      <c r="AZ453" s="511">
        <v>2.0</v>
      </c>
      <c r="BA453" s="512" t="s">
        <v>148</v>
      </c>
      <c r="BB453" s="513" t="s">
        <v>121</v>
      </c>
      <c r="BC453" s="513" t="s">
        <v>123</v>
      </c>
      <c r="BD453" s="514" t="str">
        <f>ADHB!BD453</f>
        <v/>
      </c>
      <c r="BE453" s="514"/>
      <c r="BF453" s="514">
        <f t="shared" si="3292"/>
        <v>0</v>
      </c>
      <c r="BG453" s="515"/>
      <c r="BH453" s="514">
        <f t="shared" si="3293"/>
        <v>0</v>
      </c>
      <c r="BI453" s="516"/>
      <c r="BJ453" s="517"/>
      <c r="BK453" s="517"/>
      <c r="BL453" s="514">
        <f t="shared" si="3294"/>
        <v>0</v>
      </c>
      <c r="BM453" s="515">
        <v>0.294289866351475</v>
      </c>
      <c r="BN453" s="518">
        <f t="shared" si="3295"/>
        <v>0</v>
      </c>
      <c r="BO453" s="519">
        <f t="shared" si="3296"/>
        <v>0</v>
      </c>
      <c r="BP453" s="520"/>
      <c r="BQ453" s="511">
        <v>2.0</v>
      </c>
      <c r="BR453" s="512" t="s">
        <v>148</v>
      </c>
      <c r="BS453" s="513" t="s">
        <v>121</v>
      </c>
      <c r="BT453" s="513" t="s">
        <v>123</v>
      </c>
      <c r="BU453" s="514" t="str">
        <f>ADHB!BU453</f>
        <v/>
      </c>
      <c r="BV453" s="514"/>
      <c r="BW453" s="514">
        <f t="shared" si="3297"/>
        <v>0</v>
      </c>
      <c r="BX453" s="515"/>
      <c r="BY453" s="514">
        <f t="shared" si="3298"/>
        <v>0</v>
      </c>
      <c r="BZ453" s="516"/>
      <c r="CA453" s="517"/>
      <c r="CB453" s="517"/>
      <c r="CC453" s="514">
        <f t="shared" si="3299"/>
        <v>0</v>
      </c>
      <c r="CD453" s="515">
        <v>0.294289866351475</v>
      </c>
      <c r="CE453" s="518">
        <f t="shared" si="3300"/>
        <v>0</v>
      </c>
      <c r="CF453" s="519">
        <f t="shared" si="3301"/>
        <v>0</v>
      </c>
      <c r="CG453" s="520"/>
      <c r="CH453" s="511">
        <v>2.0</v>
      </c>
      <c r="CI453" s="512" t="s">
        <v>148</v>
      </c>
      <c r="CJ453" s="513" t="s">
        <v>121</v>
      </c>
      <c r="CK453" s="513" t="s">
        <v>123</v>
      </c>
      <c r="CL453" s="514" t="str">
        <f>ADHB!CL453</f>
        <v/>
      </c>
      <c r="CM453" s="514"/>
      <c r="CN453" s="514">
        <f t="shared" si="3302"/>
        <v>0</v>
      </c>
      <c r="CO453" s="515"/>
      <c r="CP453" s="514">
        <f t="shared" si="3303"/>
        <v>0</v>
      </c>
      <c r="CQ453" s="516"/>
      <c r="CR453" s="517"/>
      <c r="CS453" s="517"/>
      <c r="CT453" s="514">
        <f t="shared" si="3304"/>
        <v>0</v>
      </c>
      <c r="CU453" s="515">
        <v>0.294289866351475</v>
      </c>
      <c r="CV453" s="518">
        <f t="shared" si="3305"/>
        <v>0</v>
      </c>
      <c r="CW453" s="519">
        <f t="shared" si="3306"/>
        <v>0</v>
      </c>
      <c r="CX453" s="520"/>
      <c r="CY453" s="511">
        <v>2.0</v>
      </c>
      <c r="CZ453" s="512" t="s">
        <v>148</v>
      </c>
      <c r="DA453" s="513" t="s">
        <v>121</v>
      </c>
      <c r="DB453" s="513" t="s">
        <v>123</v>
      </c>
      <c r="DC453" s="514" t="str">
        <f>ADHB!DC453</f>
        <v/>
      </c>
      <c r="DD453" s="514"/>
      <c r="DE453" s="514">
        <f t="shared" si="3307"/>
        <v>0</v>
      </c>
      <c r="DF453" s="515"/>
      <c r="DG453" s="514">
        <f t="shared" si="3308"/>
        <v>0</v>
      </c>
      <c r="DH453" s="516"/>
      <c r="DI453" s="517"/>
      <c r="DJ453" s="517"/>
      <c r="DK453" s="514">
        <f t="shared" si="3309"/>
        <v>0</v>
      </c>
      <c r="DL453" s="515">
        <v>0.294289866351475</v>
      </c>
      <c r="DM453" s="518">
        <f t="shared" si="3310"/>
        <v>0</v>
      </c>
      <c r="DN453" s="519">
        <f t="shared" si="3311"/>
        <v>0</v>
      </c>
      <c r="DO453" s="520"/>
      <c r="DP453" s="511">
        <v>2.0</v>
      </c>
      <c r="DQ453" s="512" t="s">
        <v>148</v>
      </c>
      <c r="DR453" s="513" t="s">
        <v>121</v>
      </c>
      <c r="DS453" s="513" t="s">
        <v>123</v>
      </c>
      <c r="DT453" s="514" t="str">
        <f>ADHB!DT453</f>
        <v/>
      </c>
      <c r="DU453" s="514"/>
      <c r="DV453" s="514">
        <f t="shared" si="3312"/>
        <v>0</v>
      </c>
      <c r="DW453" s="515"/>
      <c r="DX453" s="514">
        <f t="shared" si="3313"/>
        <v>0</v>
      </c>
      <c r="DY453" s="516"/>
      <c r="DZ453" s="517"/>
      <c r="EA453" s="517"/>
      <c r="EB453" s="514">
        <f t="shared" si="3314"/>
        <v>0</v>
      </c>
      <c r="EC453" s="515">
        <v>0.294289866351475</v>
      </c>
      <c r="ED453" s="518">
        <f t="shared" si="3315"/>
        <v>0</v>
      </c>
      <c r="EE453" s="519">
        <f t="shared" si="3316"/>
        <v>0</v>
      </c>
      <c r="EF453" s="520"/>
      <c r="EG453" s="511">
        <v>2.0</v>
      </c>
      <c r="EH453" s="512" t="s">
        <v>148</v>
      </c>
      <c r="EI453" s="513" t="s">
        <v>121</v>
      </c>
      <c r="EJ453" s="513" t="s">
        <v>123</v>
      </c>
      <c r="EK453" s="514" t="str">
        <f>ADHB!EK453</f>
        <v/>
      </c>
      <c r="EL453" s="514"/>
      <c r="EM453" s="514">
        <f t="shared" si="3317"/>
        <v>0</v>
      </c>
      <c r="EN453" s="515"/>
      <c r="EO453" s="514">
        <f t="shared" si="3318"/>
        <v>0</v>
      </c>
      <c r="EP453" s="516"/>
      <c r="EQ453" s="517"/>
      <c r="ER453" s="517"/>
      <c r="ES453" s="514">
        <f t="shared" si="3319"/>
        <v>0</v>
      </c>
      <c r="ET453" s="515">
        <v>0.294289866351475</v>
      </c>
      <c r="EU453" s="518">
        <f t="shared" si="3320"/>
        <v>0</v>
      </c>
      <c r="EV453" s="519">
        <f t="shared" si="3321"/>
        <v>0</v>
      </c>
      <c r="EW453" s="520"/>
      <c r="EX453" s="511">
        <v>2.0</v>
      </c>
      <c r="EY453" s="512" t="s">
        <v>148</v>
      </c>
      <c r="EZ453" s="513" t="s">
        <v>121</v>
      </c>
      <c r="FA453" s="513" t="s">
        <v>123</v>
      </c>
      <c r="FB453" s="514" t="str">
        <f>ADHB!FB453</f>
        <v/>
      </c>
      <c r="FC453" s="514"/>
      <c r="FD453" s="514">
        <f t="shared" si="3322"/>
        <v>0</v>
      </c>
      <c r="FE453" s="515"/>
      <c r="FF453" s="514">
        <f t="shared" si="3323"/>
        <v>0</v>
      </c>
      <c r="FG453" s="516"/>
      <c r="FH453" s="517"/>
      <c r="FI453" s="517"/>
      <c r="FJ453" s="514">
        <f t="shared" si="3324"/>
        <v>0</v>
      </c>
      <c r="FK453" s="515">
        <v>0.294289866351475</v>
      </c>
      <c r="FL453" s="518">
        <f t="shared" si="3325"/>
        <v>0</v>
      </c>
      <c r="FM453" s="519">
        <f t="shared" si="3326"/>
        <v>0</v>
      </c>
      <c r="FN453" s="520"/>
      <c r="FO453" s="511">
        <v>2.0</v>
      </c>
      <c r="FP453" s="512" t="s">
        <v>148</v>
      </c>
      <c r="FQ453" s="513" t="s">
        <v>121</v>
      </c>
      <c r="FR453" s="513" t="s">
        <v>123</v>
      </c>
      <c r="FS453" s="514" t="str">
        <f>ADHB!FS453</f>
        <v/>
      </c>
      <c r="FT453" s="514"/>
      <c r="FU453" s="514">
        <f t="shared" si="3327"/>
        <v>0</v>
      </c>
      <c r="FV453" s="515"/>
      <c r="FW453" s="514">
        <f t="shared" si="3328"/>
        <v>0</v>
      </c>
      <c r="FX453" s="516"/>
      <c r="FY453" s="517"/>
      <c r="FZ453" s="517"/>
      <c r="GA453" s="514">
        <f t="shared" si="3329"/>
        <v>0</v>
      </c>
      <c r="GB453" s="515">
        <v>0.294289866351475</v>
      </c>
      <c r="GC453" s="518">
        <f t="shared" si="3330"/>
        <v>0</v>
      </c>
      <c r="GD453" s="519">
        <f t="shared" si="3331"/>
        <v>0</v>
      </c>
      <c r="GE453" s="520"/>
      <c r="GF453" s="511">
        <v>2.0</v>
      </c>
      <c r="GG453" s="512" t="s">
        <v>148</v>
      </c>
      <c r="GH453" s="513" t="s">
        <v>121</v>
      </c>
      <c r="GI453" s="513" t="s">
        <v>123</v>
      </c>
      <c r="GJ453" s="514" t="str">
        <f>ADHB!GJ453</f>
        <v/>
      </c>
      <c r="GK453" s="514"/>
      <c r="GL453" s="514">
        <f t="shared" si="3332"/>
        <v>0</v>
      </c>
      <c r="GM453" s="515"/>
      <c r="GN453" s="514">
        <f t="shared" si="3333"/>
        <v>0</v>
      </c>
      <c r="GO453" s="516"/>
      <c r="GP453" s="517"/>
      <c r="GQ453" s="517"/>
      <c r="GR453" s="514">
        <f t="shared" si="3334"/>
        <v>0</v>
      </c>
      <c r="GS453" s="515">
        <v>0.294289866351475</v>
      </c>
      <c r="GT453" s="518">
        <f t="shared" si="3335"/>
        <v>0</v>
      </c>
      <c r="GU453" s="519">
        <f t="shared" si="3336"/>
        <v>0</v>
      </c>
      <c r="GV453" s="520"/>
      <c r="GW453" s="511">
        <v>2.0</v>
      </c>
      <c r="GX453" s="512" t="s">
        <v>148</v>
      </c>
      <c r="GY453" s="513" t="s">
        <v>121</v>
      </c>
      <c r="GZ453" s="513" t="s">
        <v>123</v>
      </c>
      <c r="HA453" s="514" t="str">
        <f>ADHB!HA453</f>
        <v/>
      </c>
      <c r="HB453" s="514"/>
      <c r="HC453" s="514">
        <f t="shared" si="3337"/>
        <v>0</v>
      </c>
      <c r="HD453" s="515"/>
      <c r="HE453" s="514">
        <f t="shared" si="3338"/>
        <v>0</v>
      </c>
      <c r="HF453" s="516"/>
      <c r="HG453" s="517"/>
      <c r="HH453" s="517"/>
      <c r="HI453" s="514">
        <f t="shared" si="3339"/>
        <v>0</v>
      </c>
      <c r="HJ453" s="515">
        <v>0.294289866351475</v>
      </c>
      <c r="HK453" s="518">
        <f t="shared" si="3340"/>
        <v>0</v>
      </c>
      <c r="HL453" s="519">
        <f t="shared" si="3341"/>
        <v>0</v>
      </c>
      <c r="HM453" s="520"/>
      <c r="HN453" s="511">
        <v>2.0</v>
      </c>
      <c r="HO453" s="512" t="s">
        <v>148</v>
      </c>
      <c r="HP453" s="513" t="s">
        <v>121</v>
      </c>
      <c r="HQ453" s="513" t="s">
        <v>123</v>
      </c>
      <c r="HR453" s="514" t="str">
        <f>ADHB!HR453</f>
        <v/>
      </c>
      <c r="HS453" s="514"/>
      <c r="HT453" s="514">
        <f t="shared" si="3342"/>
        <v>0</v>
      </c>
      <c r="HU453" s="515"/>
      <c r="HV453" s="514">
        <f t="shared" si="3343"/>
        <v>0</v>
      </c>
      <c r="HW453" s="516"/>
      <c r="HX453" s="517"/>
      <c r="HY453" s="517"/>
      <c r="HZ453" s="514">
        <f t="shared" si="3344"/>
        <v>0</v>
      </c>
      <c r="IA453" s="515">
        <v>0.294289866351475</v>
      </c>
      <c r="IB453" s="518">
        <f t="shared" si="3345"/>
        <v>0</v>
      </c>
      <c r="IC453" s="519">
        <f t="shared" si="3346"/>
        <v>0</v>
      </c>
      <c r="ID453" s="520"/>
      <c r="IE453" s="511">
        <v>2.0</v>
      </c>
      <c r="IF453" s="512" t="s">
        <v>148</v>
      </c>
      <c r="IG453" s="513" t="s">
        <v>121</v>
      </c>
      <c r="IH453" s="513" t="s">
        <v>123</v>
      </c>
      <c r="II453" s="514" t="str">
        <f>ADHB!II453</f>
        <v/>
      </c>
      <c r="IJ453" s="514"/>
      <c r="IK453" s="514">
        <f t="shared" si="3347"/>
        <v>0</v>
      </c>
      <c r="IL453" s="515"/>
      <c r="IM453" s="514">
        <f t="shared" si="3348"/>
        <v>0</v>
      </c>
      <c r="IN453" s="516"/>
      <c r="IO453" s="517"/>
      <c r="IP453" s="517"/>
      <c r="IQ453" s="514">
        <f t="shared" si="3349"/>
        <v>0</v>
      </c>
      <c r="IR453" s="515">
        <v>0.294289866351475</v>
      </c>
      <c r="IS453" s="518">
        <f t="shared" si="3350"/>
        <v>0</v>
      </c>
      <c r="IT453" s="519">
        <f t="shared" si="3351"/>
        <v>0</v>
      </c>
      <c r="IU453" s="520"/>
      <c r="IV453" s="511">
        <v>2.0</v>
      </c>
      <c r="IW453" s="512" t="s">
        <v>148</v>
      </c>
      <c r="IX453" s="513" t="s">
        <v>121</v>
      </c>
      <c r="IY453" s="513" t="s">
        <v>123</v>
      </c>
      <c r="IZ453" s="514" t="str">
        <f>ADHB!IZ453</f>
        <v/>
      </c>
      <c r="JA453" s="514"/>
      <c r="JB453" s="514">
        <f t="shared" si="3352"/>
        <v>0</v>
      </c>
      <c r="JC453" s="515"/>
      <c r="JD453" s="514">
        <f t="shared" si="3353"/>
        <v>0</v>
      </c>
      <c r="JE453" s="516"/>
      <c r="JF453" s="517"/>
      <c r="JG453" s="517"/>
      <c r="JH453" s="514">
        <f t="shared" si="3354"/>
        <v>0</v>
      </c>
      <c r="JI453" s="515">
        <v>0.294289866351475</v>
      </c>
      <c r="JJ453" s="518">
        <f t="shared" si="3355"/>
        <v>0</v>
      </c>
      <c r="JK453" s="519">
        <f t="shared" si="3356"/>
        <v>0</v>
      </c>
      <c r="JL453" s="520"/>
      <c r="JM453" s="511">
        <v>2.0</v>
      </c>
      <c r="JN453" s="512" t="s">
        <v>148</v>
      </c>
      <c r="JO453" s="513" t="s">
        <v>121</v>
      </c>
      <c r="JP453" s="513" t="s">
        <v>123</v>
      </c>
      <c r="JQ453" s="514" t="str">
        <f>ADHB!KY453</f>
        <v/>
      </c>
      <c r="JR453" s="514"/>
      <c r="JS453" s="514">
        <f t="shared" si="3357"/>
        <v>0</v>
      </c>
      <c r="JT453" s="515"/>
      <c r="JU453" s="514">
        <f t="shared" si="3358"/>
        <v>0</v>
      </c>
      <c r="JV453" s="516"/>
      <c r="JW453" s="517"/>
      <c r="JX453" s="517"/>
      <c r="JY453" s="514">
        <f t="shared" si="3359"/>
        <v>0</v>
      </c>
      <c r="JZ453" s="515">
        <v>0.294289866351475</v>
      </c>
      <c r="KA453" s="518">
        <f t="shared" si="3360"/>
        <v>0</v>
      </c>
      <c r="KB453" s="519">
        <f t="shared" si="3361"/>
        <v>0</v>
      </c>
      <c r="KC453" s="520"/>
      <c r="KD453" s="511">
        <v>2.0</v>
      </c>
      <c r="KE453" s="512" t="s">
        <v>148</v>
      </c>
      <c r="KF453" s="513" t="s">
        <v>121</v>
      </c>
      <c r="KG453" s="513" t="s">
        <v>123</v>
      </c>
      <c r="KH453" s="514" t="str">
        <f>ADHB!LP453</f>
        <v/>
      </c>
      <c r="KI453" s="514"/>
      <c r="KJ453" s="514">
        <f t="shared" si="3362"/>
        <v>0</v>
      </c>
      <c r="KK453" s="515"/>
      <c r="KL453" s="514">
        <f t="shared" si="3363"/>
        <v>0</v>
      </c>
      <c r="KM453" s="516"/>
      <c r="KN453" s="517"/>
      <c r="KO453" s="517"/>
      <c r="KP453" s="514">
        <f t="shared" si="3364"/>
        <v>0</v>
      </c>
      <c r="KQ453" s="515">
        <v>0.294289866351475</v>
      </c>
      <c r="KR453" s="518">
        <f t="shared" si="3365"/>
        <v>0</v>
      </c>
      <c r="KS453" s="519">
        <f t="shared" si="3366"/>
        <v>0</v>
      </c>
      <c r="KT453" s="520"/>
      <c r="KU453" s="521"/>
    </row>
    <row r="454" ht="15.75" customHeight="1">
      <c r="A454" s="511">
        <v>3.0</v>
      </c>
      <c r="B454" s="512" t="s">
        <v>149</v>
      </c>
      <c r="C454" s="513" t="s">
        <v>121</v>
      </c>
      <c r="D454" s="513" t="s">
        <v>123</v>
      </c>
      <c r="E454" s="514" t="str">
        <f>ADHB!E454</f>
        <v/>
      </c>
      <c r="F454" s="514"/>
      <c r="G454" s="514">
        <f t="shared" si="3277"/>
        <v>0</v>
      </c>
      <c r="H454" s="515"/>
      <c r="I454" s="514">
        <f t="shared" si="3278"/>
        <v>0</v>
      </c>
      <c r="J454" s="516"/>
      <c r="K454" s="517"/>
      <c r="L454" s="517"/>
      <c r="M454" s="514">
        <f t="shared" si="3279"/>
        <v>0</v>
      </c>
      <c r="N454" s="515">
        <v>0.294289866351475</v>
      </c>
      <c r="O454" s="518">
        <f t="shared" si="3280"/>
        <v>0</v>
      </c>
      <c r="P454" s="519">
        <f t="shared" si="3281"/>
        <v>0</v>
      </c>
      <c r="Q454" s="520"/>
      <c r="R454" s="511">
        <v>3.0</v>
      </c>
      <c r="S454" s="512" t="s">
        <v>149</v>
      </c>
      <c r="T454" s="513" t="s">
        <v>121</v>
      </c>
      <c r="U454" s="513" t="s">
        <v>123</v>
      </c>
      <c r="V454" s="514" t="str">
        <f>ADHB!V454</f>
        <v/>
      </c>
      <c r="W454" s="514"/>
      <c r="X454" s="514">
        <f t="shared" si="3282"/>
        <v>0</v>
      </c>
      <c r="Y454" s="515"/>
      <c r="Z454" s="514">
        <f t="shared" si="3283"/>
        <v>0</v>
      </c>
      <c r="AA454" s="516"/>
      <c r="AB454" s="517"/>
      <c r="AC454" s="517"/>
      <c r="AD454" s="514">
        <f t="shared" si="3284"/>
        <v>0</v>
      </c>
      <c r="AE454" s="515">
        <v>0.294289866351475</v>
      </c>
      <c r="AF454" s="518">
        <f t="shared" si="3285"/>
        <v>0</v>
      </c>
      <c r="AG454" s="519">
        <f t="shared" si="3286"/>
        <v>0</v>
      </c>
      <c r="AH454" s="520"/>
      <c r="AI454" s="511">
        <v>3.0</v>
      </c>
      <c r="AJ454" s="512" t="s">
        <v>149</v>
      </c>
      <c r="AK454" s="513" t="s">
        <v>121</v>
      </c>
      <c r="AL454" s="513" t="s">
        <v>123</v>
      </c>
      <c r="AM454" s="514" t="str">
        <f>ADHB!AM454</f>
        <v/>
      </c>
      <c r="AN454" s="514"/>
      <c r="AO454" s="514">
        <f t="shared" si="3287"/>
        <v>0</v>
      </c>
      <c r="AP454" s="515"/>
      <c r="AQ454" s="514">
        <f t="shared" si="3288"/>
        <v>0</v>
      </c>
      <c r="AR454" s="516"/>
      <c r="AS454" s="517"/>
      <c r="AT454" s="517"/>
      <c r="AU454" s="514">
        <f t="shared" si="3289"/>
        <v>0</v>
      </c>
      <c r="AV454" s="515">
        <v>0.294289866351475</v>
      </c>
      <c r="AW454" s="518">
        <f t="shared" si="3290"/>
        <v>0</v>
      </c>
      <c r="AX454" s="519">
        <f t="shared" si="3291"/>
        <v>0</v>
      </c>
      <c r="AY454" s="520"/>
      <c r="AZ454" s="511">
        <v>3.0</v>
      </c>
      <c r="BA454" s="512" t="s">
        <v>149</v>
      </c>
      <c r="BB454" s="513" t="s">
        <v>121</v>
      </c>
      <c r="BC454" s="513" t="s">
        <v>123</v>
      </c>
      <c r="BD454" s="514" t="str">
        <f>ADHB!BD454</f>
        <v/>
      </c>
      <c r="BE454" s="514"/>
      <c r="BF454" s="514">
        <f t="shared" si="3292"/>
        <v>0</v>
      </c>
      <c r="BG454" s="515"/>
      <c r="BH454" s="514">
        <f t="shared" si="3293"/>
        <v>0</v>
      </c>
      <c r="BI454" s="516"/>
      <c r="BJ454" s="517"/>
      <c r="BK454" s="517"/>
      <c r="BL454" s="514">
        <f t="shared" si="3294"/>
        <v>0</v>
      </c>
      <c r="BM454" s="515">
        <v>0.294289866351475</v>
      </c>
      <c r="BN454" s="518">
        <f t="shared" si="3295"/>
        <v>0</v>
      </c>
      <c r="BO454" s="519">
        <f t="shared" si="3296"/>
        <v>0</v>
      </c>
      <c r="BP454" s="520"/>
      <c r="BQ454" s="511">
        <v>3.0</v>
      </c>
      <c r="BR454" s="512" t="s">
        <v>149</v>
      </c>
      <c r="BS454" s="513" t="s">
        <v>121</v>
      </c>
      <c r="BT454" s="513" t="s">
        <v>123</v>
      </c>
      <c r="BU454" s="514" t="str">
        <f>ADHB!BU454</f>
        <v/>
      </c>
      <c r="BV454" s="514"/>
      <c r="BW454" s="514">
        <f t="shared" si="3297"/>
        <v>0</v>
      </c>
      <c r="BX454" s="515"/>
      <c r="BY454" s="514">
        <f t="shared" si="3298"/>
        <v>0</v>
      </c>
      <c r="BZ454" s="516"/>
      <c r="CA454" s="517"/>
      <c r="CB454" s="517"/>
      <c r="CC454" s="514">
        <f t="shared" si="3299"/>
        <v>0</v>
      </c>
      <c r="CD454" s="515">
        <v>0.294289866351475</v>
      </c>
      <c r="CE454" s="518">
        <f t="shared" si="3300"/>
        <v>0</v>
      </c>
      <c r="CF454" s="519">
        <f t="shared" si="3301"/>
        <v>0</v>
      </c>
      <c r="CG454" s="520"/>
      <c r="CH454" s="511">
        <v>3.0</v>
      </c>
      <c r="CI454" s="512" t="s">
        <v>149</v>
      </c>
      <c r="CJ454" s="513" t="s">
        <v>121</v>
      </c>
      <c r="CK454" s="513" t="s">
        <v>123</v>
      </c>
      <c r="CL454" s="514" t="str">
        <f>ADHB!CL454</f>
        <v/>
      </c>
      <c r="CM454" s="514"/>
      <c r="CN454" s="514">
        <f t="shared" si="3302"/>
        <v>0</v>
      </c>
      <c r="CO454" s="515"/>
      <c r="CP454" s="514">
        <f t="shared" si="3303"/>
        <v>0</v>
      </c>
      <c r="CQ454" s="516"/>
      <c r="CR454" s="517"/>
      <c r="CS454" s="517"/>
      <c r="CT454" s="514">
        <f t="shared" si="3304"/>
        <v>0</v>
      </c>
      <c r="CU454" s="515">
        <v>0.294289866351475</v>
      </c>
      <c r="CV454" s="518">
        <f t="shared" si="3305"/>
        <v>0</v>
      </c>
      <c r="CW454" s="519">
        <f t="shared" si="3306"/>
        <v>0</v>
      </c>
      <c r="CX454" s="520"/>
      <c r="CY454" s="511">
        <v>3.0</v>
      </c>
      <c r="CZ454" s="512" t="s">
        <v>149</v>
      </c>
      <c r="DA454" s="513" t="s">
        <v>121</v>
      </c>
      <c r="DB454" s="513" t="s">
        <v>123</v>
      </c>
      <c r="DC454" s="514" t="str">
        <f>ADHB!DC454</f>
        <v/>
      </c>
      <c r="DD454" s="514"/>
      <c r="DE454" s="514">
        <f t="shared" si="3307"/>
        <v>0</v>
      </c>
      <c r="DF454" s="515"/>
      <c r="DG454" s="514">
        <f t="shared" si="3308"/>
        <v>0</v>
      </c>
      <c r="DH454" s="516"/>
      <c r="DI454" s="517"/>
      <c r="DJ454" s="517"/>
      <c r="DK454" s="514">
        <f t="shared" si="3309"/>
        <v>0</v>
      </c>
      <c r="DL454" s="515">
        <v>0.294289866351475</v>
      </c>
      <c r="DM454" s="518">
        <f t="shared" si="3310"/>
        <v>0</v>
      </c>
      <c r="DN454" s="519">
        <f t="shared" si="3311"/>
        <v>0</v>
      </c>
      <c r="DO454" s="520"/>
      <c r="DP454" s="511">
        <v>3.0</v>
      </c>
      <c r="DQ454" s="512" t="s">
        <v>149</v>
      </c>
      <c r="DR454" s="513" t="s">
        <v>121</v>
      </c>
      <c r="DS454" s="513" t="s">
        <v>123</v>
      </c>
      <c r="DT454" s="514" t="str">
        <f>ADHB!DT454</f>
        <v/>
      </c>
      <c r="DU454" s="514"/>
      <c r="DV454" s="514">
        <f t="shared" si="3312"/>
        <v>0</v>
      </c>
      <c r="DW454" s="515"/>
      <c r="DX454" s="514">
        <f t="shared" si="3313"/>
        <v>0</v>
      </c>
      <c r="DY454" s="516"/>
      <c r="DZ454" s="517"/>
      <c r="EA454" s="517"/>
      <c r="EB454" s="514">
        <f t="shared" si="3314"/>
        <v>0</v>
      </c>
      <c r="EC454" s="515">
        <v>0.294289866351475</v>
      </c>
      <c r="ED454" s="518">
        <f t="shared" si="3315"/>
        <v>0</v>
      </c>
      <c r="EE454" s="519">
        <f t="shared" si="3316"/>
        <v>0</v>
      </c>
      <c r="EF454" s="520"/>
      <c r="EG454" s="511">
        <v>3.0</v>
      </c>
      <c r="EH454" s="512" t="s">
        <v>149</v>
      </c>
      <c r="EI454" s="513" t="s">
        <v>121</v>
      </c>
      <c r="EJ454" s="513" t="s">
        <v>123</v>
      </c>
      <c r="EK454" s="514" t="str">
        <f>ADHB!EK454</f>
        <v/>
      </c>
      <c r="EL454" s="514"/>
      <c r="EM454" s="514">
        <f t="shared" si="3317"/>
        <v>0</v>
      </c>
      <c r="EN454" s="515"/>
      <c r="EO454" s="514">
        <f t="shared" si="3318"/>
        <v>0</v>
      </c>
      <c r="EP454" s="516"/>
      <c r="EQ454" s="517"/>
      <c r="ER454" s="517"/>
      <c r="ES454" s="514">
        <f t="shared" si="3319"/>
        <v>0</v>
      </c>
      <c r="ET454" s="515">
        <v>0.294289866351475</v>
      </c>
      <c r="EU454" s="518">
        <f t="shared" si="3320"/>
        <v>0</v>
      </c>
      <c r="EV454" s="519">
        <f t="shared" si="3321"/>
        <v>0</v>
      </c>
      <c r="EW454" s="520"/>
      <c r="EX454" s="511">
        <v>3.0</v>
      </c>
      <c r="EY454" s="512" t="s">
        <v>149</v>
      </c>
      <c r="EZ454" s="513" t="s">
        <v>121</v>
      </c>
      <c r="FA454" s="513" t="s">
        <v>123</v>
      </c>
      <c r="FB454" s="514" t="str">
        <f>ADHB!FB454</f>
        <v/>
      </c>
      <c r="FC454" s="514"/>
      <c r="FD454" s="514">
        <f t="shared" si="3322"/>
        <v>0</v>
      </c>
      <c r="FE454" s="515"/>
      <c r="FF454" s="514">
        <f t="shared" si="3323"/>
        <v>0</v>
      </c>
      <c r="FG454" s="516"/>
      <c r="FH454" s="517"/>
      <c r="FI454" s="517"/>
      <c r="FJ454" s="514">
        <f t="shared" si="3324"/>
        <v>0</v>
      </c>
      <c r="FK454" s="515">
        <v>0.294289866351475</v>
      </c>
      <c r="FL454" s="518">
        <f t="shared" si="3325"/>
        <v>0</v>
      </c>
      <c r="FM454" s="519">
        <f t="shared" si="3326"/>
        <v>0</v>
      </c>
      <c r="FN454" s="520"/>
      <c r="FO454" s="511">
        <v>3.0</v>
      </c>
      <c r="FP454" s="512" t="s">
        <v>149</v>
      </c>
      <c r="FQ454" s="513" t="s">
        <v>121</v>
      </c>
      <c r="FR454" s="513" t="s">
        <v>123</v>
      </c>
      <c r="FS454" s="514" t="str">
        <f>ADHB!FS454</f>
        <v/>
      </c>
      <c r="FT454" s="514"/>
      <c r="FU454" s="514">
        <f t="shared" si="3327"/>
        <v>0</v>
      </c>
      <c r="FV454" s="515"/>
      <c r="FW454" s="514">
        <f t="shared" si="3328"/>
        <v>0</v>
      </c>
      <c r="FX454" s="516"/>
      <c r="FY454" s="517"/>
      <c r="FZ454" s="517"/>
      <c r="GA454" s="514">
        <f t="shared" si="3329"/>
        <v>0</v>
      </c>
      <c r="GB454" s="515">
        <v>0.294289866351475</v>
      </c>
      <c r="GC454" s="518">
        <f t="shared" si="3330"/>
        <v>0</v>
      </c>
      <c r="GD454" s="519">
        <f t="shared" si="3331"/>
        <v>0</v>
      </c>
      <c r="GE454" s="520"/>
      <c r="GF454" s="511">
        <v>3.0</v>
      </c>
      <c r="GG454" s="512" t="s">
        <v>149</v>
      </c>
      <c r="GH454" s="513" t="s">
        <v>121</v>
      </c>
      <c r="GI454" s="513" t="s">
        <v>123</v>
      </c>
      <c r="GJ454" s="514" t="str">
        <f>ADHB!GJ454</f>
        <v/>
      </c>
      <c r="GK454" s="514"/>
      <c r="GL454" s="514">
        <f t="shared" si="3332"/>
        <v>0</v>
      </c>
      <c r="GM454" s="515"/>
      <c r="GN454" s="514">
        <f t="shared" si="3333"/>
        <v>0</v>
      </c>
      <c r="GO454" s="516"/>
      <c r="GP454" s="517"/>
      <c r="GQ454" s="517"/>
      <c r="GR454" s="514">
        <f t="shared" si="3334"/>
        <v>0</v>
      </c>
      <c r="GS454" s="515">
        <v>0.294289866351475</v>
      </c>
      <c r="GT454" s="518">
        <f t="shared" si="3335"/>
        <v>0</v>
      </c>
      <c r="GU454" s="519">
        <f t="shared" si="3336"/>
        <v>0</v>
      </c>
      <c r="GV454" s="520"/>
      <c r="GW454" s="511">
        <v>3.0</v>
      </c>
      <c r="GX454" s="512" t="s">
        <v>149</v>
      </c>
      <c r="GY454" s="513" t="s">
        <v>121</v>
      </c>
      <c r="GZ454" s="513" t="s">
        <v>123</v>
      </c>
      <c r="HA454" s="514" t="str">
        <f>ADHB!HA454</f>
        <v/>
      </c>
      <c r="HB454" s="514"/>
      <c r="HC454" s="514">
        <f t="shared" si="3337"/>
        <v>0</v>
      </c>
      <c r="HD454" s="515"/>
      <c r="HE454" s="514">
        <f t="shared" si="3338"/>
        <v>0</v>
      </c>
      <c r="HF454" s="516"/>
      <c r="HG454" s="517"/>
      <c r="HH454" s="517"/>
      <c r="HI454" s="514">
        <f t="shared" si="3339"/>
        <v>0</v>
      </c>
      <c r="HJ454" s="515">
        <v>0.294289866351475</v>
      </c>
      <c r="HK454" s="518">
        <f t="shared" si="3340"/>
        <v>0</v>
      </c>
      <c r="HL454" s="519">
        <f t="shared" si="3341"/>
        <v>0</v>
      </c>
      <c r="HM454" s="520"/>
      <c r="HN454" s="511">
        <v>3.0</v>
      </c>
      <c r="HO454" s="512" t="s">
        <v>149</v>
      </c>
      <c r="HP454" s="513" t="s">
        <v>121</v>
      </c>
      <c r="HQ454" s="513" t="s">
        <v>123</v>
      </c>
      <c r="HR454" s="514" t="str">
        <f>ADHB!HR454</f>
        <v/>
      </c>
      <c r="HS454" s="514"/>
      <c r="HT454" s="514">
        <f t="shared" si="3342"/>
        <v>0</v>
      </c>
      <c r="HU454" s="515"/>
      <c r="HV454" s="514">
        <f t="shared" si="3343"/>
        <v>0</v>
      </c>
      <c r="HW454" s="516"/>
      <c r="HX454" s="517"/>
      <c r="HY454" s="517"/>
      <c r="HZ454" s="514">
        <f t="shared" si="3344"/>
        <v>0</v>
      </c>
      <c r="IA454" s="515">
        <v>0.294289866351475</v>
      </c>
      <c r="IB454" s="518">
        <f t="shared" si="3345"/>
        <v>0</v>
      </c>
      <c r="IC454" s="519">
        <f t="shared" si="3346"/>
        <v>0</v>
      </c>
      <c r="ID454" s="520"/>
      <c r="IE454" s="511">
        <v>3.0</v>
      </c>
      <c r="IF454" s="512" t="s">
        <v>149</v>
      </c>
      <c r="IG454" s="513" t="s">
        <v>121</v>
      </c>
      <c r="IH454" s="513" t="s">
        <v>123</v>
      </c>
      <c r="II454" s="514" t="str">
        <f>ADHB!II454</f>
        <v/>
      </c>
      <c r="IJ454" s="514"/>
      <c r="IK454" s="514">
        <f t="shared" si="3347"/>
        <v>0</v>
      </c>
      <c r="IL454" s="515"/>
      <c r="IM454" s="514">
        <f t="shared" si="3348"/>
        <v>0</v>
      </c>
      <c r="IN454" s="516"/>
      <c r="IO454" s="517"/>
      <c r="IP454" s="517"/>
      <c r="IQ454" s="514">
        <f t="shared" si="3349"/>
        <v>0</v>
      </c>
      <c r="IR454" s="515">
        <v>0.294289866351475</v>
      </c>
      <c r="IS454" s="518">
        <f t="shared" si="3350"/>
        <v>0</v>
      </c>
      <c r="IT454" s="519">
        <f t="shared" si="3351"/>
        <v>0</v>
      </c>
      <c r="IU454" s="520"/>
      <c r="IV454" s="511">
        <v>3.0</v>
      </c>
      <c r="IW454" s="512" t="s">
        <v>149</v>
      </c>
      <c r="IX454" s="513" t="s">
        <v>121</v>
      </c>
      <c r="IY454" s="513" t="s">
        <v>123</v>
      </c>
      <c r="IZ454" s="514" t="str">
        <f>ADHB!IZ454</f>
        <v/>
      </c>
      <c r="JA454" s="514"/>
      <c r="JB454" s="514">
        <f t="shared" si="3352"/>
        <v>0</v>
      </c>
      <c r="JC454" s="515"/>
      <c r="JD454" s="514">
        <f t="shared" si="3353"/>
        <v>0</v>
      </c>
      <c r="JE454" s="516"/>
      <c r="JF454" s="517"/>
      <c r="JG454" s="517"/>
      <c r="JH454" s="514">
        <f t="shared" si="3354"/>
        <v>0</v>
      </c>
      <c r="JI454" s="515">
        <v>0.294289866351475</v>
      </c>
      <c r="JJ454" s="518">
        <f t="shared" si="3355"/>
        <v>0</v>
      </c>
      <c r="JK454" s="519">
        <f t="shared" si="3356"/>
        <v>0</v>
      </c>
      <c r="JL454" s="520"/>
      <c r="JM454" s="511">
        <v>3.0</v>
      </c>
      <c r="JN454" s="512" t="s">
        <v>149</v>
      </c>
      <c r="JO454" s="513" t="s">
        <v>121</v>
      </c>
      <c r="JP454" s="513" t="s">
        <v>123</v>
      </c>
      <c r="JQ454" s="514" t="str">
        <f>ADHB!KY454</f>
        <v/>
      </c>
      <c r="JR454" s="514"/>
      <c r="JS454" s="514">
        <f t="shared" si="3357"/>
        <v>0</v>
      </c>
      <c r="JT454" s="515"/>
      <c r="JU454" s="514">
        <f t="shared" si="3358"/>
        <v>0</v>
      </c>
      <c r="JV454" s="516"/>
      <c r="JW454" s="517"/>
      <c r="JX454" s="517"/>
      <c r="JY454" s="514">
        <f t="shared" si="3359"/>
        <v>0</v>
      </c>
      <c r="JZ454" s="515">
        <v>0.294289866351475</v>
      </c>
      <c r="KA454" s="518">
        <f t="shared" si="3360"/>
        <v>0</v>
      </c>
      <c r="KB454" s="519">
        <f t="shared" si="3361"/>
        <v>0</v>
      </c>
      <c r="KC454" s="520"/>
      <c r="KD454" s="511">
        <v>3.0</v>
      </c>
      <c r="KE454" s="512" t="s">
        <v>149</v>
      </c>
      <c r="KF454" s="513" t="s">
        <v>121</v>
      </c>
      <c r="KG454" s="513" t="s">
        <v>123</v>
      </c>
      <c r="KH454" s="514" t="str">
        <f>ADHB!LP454</f>
        <v/>
      </c>
      <c r="KI454" s="514"/>
      <c r="KJ454" s="514">
        <f t="shared" si="3362"/>
        <v>0</v>
      </c>
      <c r="KK454" s="515"/>
      <c r="KL454" s="514">
        <f t="shared" si="3363"/>
        <v>0</v>
      </c>
      <c r="KM454" s="516"/>
      <c r="KN454" s="517"/>
      <c r="KO454" s="517"/>
      <c r="KP454" s="514">
        <f t="shared" si="3364"/>
        <v>0</v>
      </c>
      <c r="KQ454" s="515">
        <v>0.294289866351475</v>
      </c>
      <c r="KR454" s="518">
        <f t="shared" si="3365"/>
        <v>0</v>
      </c>
      <c r="KS454" s="519">
        <f t="shared" si="3366"/>
        <v>0</v>
      </c>
      <c r="KT454" s="520"/>
      <c r="KU454" s="521"/>
    </row>
    <row r="455" ht="15.75" customHeight="1">
      <c r="A455" s="511">
        <v>4.0</v>
      </c>
      <c r="B455" s="512" t="s">
        <v>132</v>
      </c>
      <c r="C455" s="513" t="s">
        <v>121</v>
      </c>
      <c r="D455" s="513" t="s">
        <v>123</v>
      </c>
      <c r="E455" s="514" t="str">
        <f>ADHB!E455</f>
        <v/>
      </c>
      <c r="F455" s="514"/>
      <c r="G455" s="514">
        <f t="shared" si="3277"/>
        <v>0</v>
      </c>
      <c r="H455" s="515"/>
      <c r="I455" s="514">
        <f t="shared" si="3278"/>
        <v>0</v>
      </c>
      <c r="J455" s="516"/>
      <c r="K455" s="517"/>
      <c r="L455" s="517"/>
      <c r="M455" s="514">
        <f t="shared" si="3279"/>
        <v>0</v>
      </c>
      <c r="N455" s="515">
        <v>0.294289866351475</v>
      </c>
      <c r="O455" s="518">
        <f t="shared" si="3280"/>
        <v>0</v>
      </c>
      <c r="P455" s="519">
        <f t="shared" si="3281"/>
        <v>0</v>
      </c>
      <c r="Q455" s="520"/>
      <c r="R455" s="511">
        <v>4.0</v>
      </c>
      <c r="S455" s="512" t="s">
        <v>132</v>
      </c>
      <c r="T455" s="513" t="s">
        <v>121</v>
      </c>
      <c r="U455" s="513" t="s">
        <v>123</v>
      </c>
      <c r="V455" s="514" t="str">
        <f>ADHB!V455</f>
        <v/>
      </c>
      <c r="W455" s="514"/>
      <c r="X455" s="514">
        <f t="shared" si="3282"/>
        <v>0</v>
      </c>
      <c r="Y455" s="515"/>
      <c r="Z455" s="514">
        <f t="shared" si="3283"/>
        <v>0</v>
      </c>
      <c r="AA455" s="516"/>
      <c r="AB455" s="517"/>
      <c r="AC455" s="517"/>
      <c r="AD455" s="514">
        <f t="shared" si="3284"/>
        <v>0</v>
      </c>
      <c r="AE455" s="515">
        <v>0.294289866351475</v>
      </c>
      <c r="AF455" s="518">
        <f t="shared" si="3285"/>
        <v>0</v>
      </c>
      <c r="AG455" s="519">
        <f t="shared" si="3286"/>
        <v>0</v>
      </c>
      <c r="AH455" s="520"/>
      <c r="AI455" s="511">
        <v>4.0</v>
      </c>
      <c r="AJ455" s="512" t="s">
        <v>132</v>
      </c>
      <c r="AK455" s="513" t="s">
        <v>121</v>
      </c>
      <c r="AL455" s="513" t="s">
        <v>123</v>
      </c>
      <c r="AM455" s="514" t="str">
        <f>ADHB!AM455</f>
        <v/>
      </c>
      <c r="AN455" s="514"/>
      <c r="AO455" s="514">
        <f t="shared" si="3287"/>
        <v>0</v>
      </c>
      <c r="AP455" s="515"/>
      <c r="AQ455" s="514">
        <f t="shared" si="3288"/>
        <v>0</v>
      </c>
      <c r="AR455" s="516"/>
      <c r="AS455" s="517"/>
      <c r="AT455" s="517"/>
      <c r="AU455" s="514">
        <f t="shared" si="3289"/>
        <v>0</v>
      </c>
      <c r="AV455" s="515">
        <v>0.294289866351475</v>
      </c>
      <c r="AW455" s="518">
        <f t="shared" si="3290"/>
        <v>0</v>
      </c>
      <c r="AX455" s="519">
        <f t="shared" si="3291"/>
        <v>0</v>
      </c>
      <c r="AY455" s="520"/>
      <c r="AZ455" s="511">
        <v>4.0</v>
      </c>
      <c r="BA455" s="512" t="s">
        <v>132</v>
      </c>
      <c r="BB455" s="513" t="s">
        <v>121</v>
      </c>
      <c r="BC455" s="513" t="s">
        <v>123</v>
      </c>
      <c r="BD455" s="514" t="str">
        <f>ADHB!BD455</f>
        <v/>
      </c>
      <c r="BE455" s="514"/>
      <c r="BF455" s="514">
        <f t="shared" si="3292"/>
        <v>0</v>
      </c>
      <c r="BG455" s="515"/>
      <c r="BH455" s="514">
        <f t="shared" si="3293"/>
        <v>0</v>
      </c>
      <c r="BI455" s="516"/>
      <c r="BJ455" s="517"/>
      <c r="BK455" s="517"/>
      <c r="BL455" s="514">
        <f t="shared" si="3294"/>
        <v>0</v>
      </c>
      <c r="BM455" s="515">
        <v>0.294289866351475</v>
      </c>
      <c r="BN455" s="518">
        <f t="shared" si="3295"/>
        <v>0</v>
      </c>
      <c r="BO455" s="519">
        <f t="shared" si="3296"/>
        <v>0</v>
      </c>
      <c r="BP455" s="520"/>
      <c r="BQ455" s="511">
        <v>4.0</v>
      </c>
      <c r="BR455" s="512" t="s">
        <v>132</v>
      </c>
      <c r="BS455" s="513" t="s">
        <v>121</v>
      </c>
      <c r="BT455" s="513" t="s">
        <v>123</v>
      </c>
      <c r="BU455" s="514" t="str">
        <f>ADHB!BU455</f>
        <v/>
      </c>
      <c r="BV455" s="514"/>
      <c r="BW455" s="514">
        <f t="shared" si="3297"/>
        <v>0</v>
      </c>
      <c r="BX455" s="515"/>
      <c r="BY455" s="514">
        <f t="shared" si="3298"/>
        <v>0</v>
      </c>
      <c r="BZ455" s="516"/>
      <c r="CA455" s="517"/>
      <c r="CB455" s="517"/>
      <c r="CC455" s="514">
        <f t="shared" si="3299"/>
        <v>0</v>
      </c>
      <c r="CD455" s="515">
        <v>0.294289866351475</v>
      </c>
      <c r="CE455" s="518">
        <f t="shared" si="3300"/>
        <v>0</v>
      </c>
      <c r="CF455" s="519">
        <f t="shared" si="3301"/>
        <v>0</v>
      </c>
      <c r="CG455" s="520"/>
      <c r="CH455" s="511">
        <v>4.0</v>
      </c>
      <c r="CI455" s="512" t="s">
        <v>132</v>
      </c>
      <c r="CJ455" s="513" t="s">
        <v>121</v>
      </c>
      <c r="CK455" s="513" t="s">
        <v>123</v>
      </c>
      <c r="CL455" s="514" t="str">
        <f>ADHB!CL455</f>
        <v/>
      </c>
      <c r="CM455" s="514"/>
      <c r="CN455" s="514">
        <f t="shared" si="3302"/>
        <v>0</v>
      </c>
      <c r="CO455" s="515"/>
      <c r="CP455" s="514">
        <f t="shared" si="3303"/>
        <v>0</v>
      </c>
      <c r="CQ455" s="516"/>
      <c r="CR455" s="517"/>
      <c r="CS455" s="517"/>
      <c r="CT455" s="514">
        <f t="shared" si="3304"/>
        <v>0</v>
      </c>
      <c r="CU455" s="515">
        <v>0.294289866351475</v>
      </c>
      <c r="CV455" s="518">
        <f t="shared" si="3305"/>
        <v>0</v>
      </c>
      <c r="CW455" s="519">
        <f t="shared" si="3306"/>
        <v>0</v>
      </c>
      <c r="CX455" s="520"/>
      <c r="CY455" s="511">
        <v>4.0</v>
      </c>
      <c r="CZ455" s="512" t="s">
        <v>132</v>
      </c>
      <c r="DA455" s="513" t="s">
        <v>121</v>
      </c>
      <c r="DB455" s="513" t="s">
        <v>123</v>
      </c>
      <c r="DC455" s="514" t="str">
        <f>ADHB!DC455</f>
        <v/>
      </c>
      <c r="DD455" s="514"/>
      <c r="DE455" s="514">
        <f t="shared" si="3307"/>
        <v>0</v>
      </c>
      <c r="DF455" s="515"/>
      <c r="DG455" s="514">
        <f t="shared" si="3308"/>
        <v>0</v>
      </c>
      <c r="DH455" s="516"/>
      <c r="DI455" s="517"/>
      <c r="DJ455" s="517"/>
      <c r="DK455" s="514">
        <f t="shared" si="3309"/>
        <v>0</v>
      </c>
      <c r="DL455" s="515">
        <v>0.294289866351475</v>
      </c>
      <c r="DM455" s="518">
        <f t="shared" si="3310"/>
        <v>0</v>
      </c>
      <c r="DN455" s="519">
        <f t="shared" si="3311"/>
        <v>0</v>
      </c>
      <c r="DO455" s="520"/>
      <c r="DP455" s="511">
        <v>4.0</v>
      </c>
      <c r="DQ455" s="512" t="s">
        <v>132</v>
      </c>
      <c r="DR455" s="513" t="s">
        <v>121</v>
      </c>
      <c r="DS455" s="513" t="s">
        <v>123</v>
      </c>
      <c r="DT455" s="514" t="str">
        <f>ADHB!DT455</f>
        <v/>
      </c>
      <c r="DU455" s="514"/>
      <c r="DV455" s="514">
        <f t="shared" si="3312"/>
        <v>0</v>
      </c>
      <c r="DW455" s="515"/>
      <c r="DX455" s="514">
        <f t="shared" si="3313"/>
        <v>0</v>
      </c>
      <c r="DY455" s="516"/>
      <c r="DZ455" s="517"/>
      <c r="EA455" s="517"/>
      <c r="EB455" s="514">
        <f t="shared" si="3314"/>
        <v>0</v>
      </c>
      <c r="EC455" s="515">
        <v>0.294289866351475</v>
      </c>
      <c r="ED455" s="518">
        <f t="shared" si="3315"/>
        <v>0</v>
      </c>
      <c r="EE455" s="519">
        <f t="shared" si="3316"/>
        <v>0</v>
      </c>
      <c r="EF455" s="520"/>
      <c r="EG455" s="511">
        <v>4.0</v>
      </c>
      <c r="EH455" s="512" t="s">
        <v>132</v>
      </c>
      <c r="EI455" s="513" t="s">
        <v>121</v>
      </c>
      <c r="EJ455" s="513" t="s">
        <v>123</v>
      </c>
      <c r="EK455" s="514" t="str">
        <f>ADHB!EK455</f>
        <v/>
      </c>
      <c r="EL455" s="514"/>
      <c r="EM455" s="514">
        <f t="shared" si="3317"/>
        <v>0</v>
      </c>
      <c r="EN455" s="515"/>
      <c r="EO455" s="514">
        <f t="shared" si="3318"/>
        <v>0</v>
      </c>
      <c r="EP455" s="516"/>
      <c r="EQ455" s="517"/>
      <c r="ER455" s="517"/>
      <c r="ES455" s="514">
        <f t="shared" si="3319"/>
        <v>0</v>
      </c>
      <c r="ET455" s="515">
        <v>0.294289866351475</v>
      </c>
      <c r="EU455" s="518">
        <f t="shared" si="3320"/>
        <v>0</v>
      </c>
      <c r="EV455" s="519">
        <f t="shared" si="3321"/>
        <v>0</v>
      </c>
      <c r="EW455" s="520"/>
      <c r="EX455" s="511">
        <v>4.0</v>
      </c>
      <c r="EY455" s="512" t="s">
        <v>132</v>
      </c>
      <c r="EZ455" s="513" t="s">
        <v>121</v>
      </c>
      <c r="FA455" s="513" t="s">
        <v>123</v>
      </c>
      <c r="FB455" s="514" t="str">
        <f>ADHB!FB455</f>
        <v/>
      </c>
      <c r="FC455" s="514"/>
      <c r="FD455" s="514">
        <f t="shared" si="3322"/>
        <v>0</v>
      </c>
      <c r="FE455" s="515"/>
      <c r="FF455" s="514">
        <f t="shared" si="3323"/>
        <v>0</v>
      </c>
      <c r="FG455" s="516"/>
      <c r="FH455" s="517"/>
      <c r="FI455" s="517"/>
      <c r="FJ455" s="514">
        <f t="shared" si="3324"/>
        <v>0</v>
      </c>
      <c r="FK455" s="515">
        <v>0.294289866351475</v>
      </c>
      <c r="FL455" s="518">
        <f t="shared" si="3325"/>
        <v>0</v>
      </c>
      <c r="FM455" s="519">
        <f t="shared" si="3326"/>
        <v>0</v>
      </c>
      <c r="FN455" s="520"/>
      <c r="FO455" s="511">
        <v>4.0</v>
      </c>
      <c r="FP455" s="512" t="s">
        <v>132</v>
      </c>
      <c r="FQ455" s="513" t="s">
        <v>121</v>
      </c>
      <c r="FR455" s="513" t="s">
        <v>123</v>
      </c>
      <c r="FS455" s="514" t="str">
        <f>ADHB!FS455</f>
        <v/>
      </c>
      <c r="FT455" s="514"/>
      <c r="FU455" s="514">
        <f t="shared" si="3327"/>
        <v>0</v>
      </c>
      <c r="FV455" s="515"/>
      <c r="FW455" s="514">
        <f t="shared" si="3328"/>
        <v>0</v>
      </c>
      <c r="FX455" s="516"/>
      <c r="FY455" s="517"/>
      <c r="FZ455" s="517"/>
      <c r="GA455" s="514">
        <f t="shared" si="3329"/>
        <v>0</v>
      </c>
      <c r="GB455" s="515">
        <v>0.294289866351475</v>
      </c>
      <c r="GC455" s="518">
        <f t="shared" si="3330"/>
        <v>0</v>
      </c>
      <c r="GD455" s="519">
        <f t="shared" si="3331"/>
        <v>0</v>
      </c>
      <c r="GE455" s="520"/>
      <c r="GF455" s="511">
        <v>4.0</v>
      </c>
      <c r="GG455" s="512" t="s">
        <v>132</v>
      </c>
      <c r="GH455" s="513" t="s">
        <v>121</v>
      </c>
      <c r="GI455" s="513" t="s">
        <v>123</v>
      </c>
      <c r="GJ455" s="514" t="str">
        <f>ADHB!GJ455</f>
        <v/>
      </c>
      <c r="GK455" s="514"/>
      <c r="GL455" s="514">
        <f t="shared" si="3332"/>
        <v>0</v>
      </c>
      <c r="GM455" s="515"/>
      <c r="GN455" s="514">
        <f t="shared" si="3333"/>
        <v>0</v>
      </c>
      <c r="GO455" s="516"/>
      <c r="GP455" s="517"/>
      <c r="GQ455" s="517"/>
      <c r="GR455" s="514">
        <f t="shared" si="3334"/>
        <v>0</v>
      </c>
      <c r="GS455" s="515">
        <v>0.294289866351475</v>
      </c>
      <c r="GT455" s="518">
        <f t="shared" si="3335"/>
        <v>0</v>
      </c>
      <c r="GU455" s="519">
        <f t="shared" si="3336"/>
        <v>0</v>
      </c>
      <c r="GV455" s="520"/>
      <c r="GW455" s="511">
        <v>4.0</v>
      </c>
      <c r="GX455" s="512" t="s">
        <v>132</v>
      </c>
      <c r="GY455" s="513" t="s">
        <v>121</v>
      </c>
      <c r="GZ455" s="513" t="s">
        <v>123</v>
      </c>
      <c r="HA455" s="514" t="str">
        <f>ADHB!HA455</f>
        <v/>
      </c>
      <c r="HB455" s="514"/>
      <c r="HC455" s="514">
        <f t="shared" si="3337"/>
        <v>0</v>
      </c>
      <c r="HD455" s="515"/>
      <c r="HE455" s="514">
        <f t="shared" si="3338"/>
        <v>0</v>
      </c>
      <c r="HF455" s="516"/>
      <c r="HG455" s="517"/>
      <c r="HH455" s="517"/>
      <c r="HI455" s="514">
        <f t="shared" si="3339"/>
        <v>0</v>
      </c>
      <c r="HJ455" s="515">
        <v>0.294289866351475</v>
      </c>
      <c r="HK455" s="518">
        <f t="shared" si="3340"/>
        <v>0</v>
      </c>
      <c r="HL455" s="519">
        <f t="shared" si="3341"/>
        <v>0</v>
      </c>
      <c r="HM455" s="520"/>
      <c r="HN455" s="511">
        <v>4.0</v>
      </c>
      <c r="HO455" s="512" t="s">
        <v>132</v>
      </c>
      <c r="HP455" s="513" t="s">
        <v>121</v>
      </c>
      <c r="HQ455" s="513" t="s">
        <v>123</v>
      </c>
      <c r="HR455" s="514" t="str">
        <f>ADHB!HR455</f>
        <v/>
      </c>
      <c r="HS455" s="514"/>
      <c r="HT455" s="514">
        <f t="shared" si="3342"/>
        <v>0</v>
      </c>
      <c r="HU455" s="515"/>
      <c r="HV455" s="514">
        <f t="shared" si="3343"/>
        <v>0</v>
      </c>
      <c r="HW455" s="516"/>
      <c r="HX455" s="517"/>
      <c r="HY455" s="517"/>
      <c r="HZ455" s="514">
        <f t="shared" si="3344"/>
        <v>0</v>
      </c>
      <c r="IA455" s="515">
        <v>0.294289866351475</v>
      </c>
      <c r="IB455" s="518">
        <f t="shared" si="3345"/>
        <v>0</v>
      </c>
      <c r="IC455" s="519">
        <f t="shared" si="3346"/>
        <v>0</v>
      </c>
      <c r="ID455" s="520"/>
      <c r="IE455" s="511">
        <v>4.0</v>
      </c>
      <c r="IF455" s="512" t="s">
        <v>132</v>
      </c>
      <c r="IG455" s="513" t="s">
        <v>121</v>
      </c>
      <c r="IH455" s="513" t="s">
        <v>123</v>
      </c>
      <c r="II455" s="514" t="str">
        <f>ADHB!II455</f>
        <v/>
      </c>
      <c r="IJ455" s="514"/>
      <c r="IK455" s="514">
        <f t="shared" si="3347"/>
        <v>0</v>
      </c>
      <c r="IL455" s="515"/>
      <c r="IM455" s="514">
        <f t="shared" si="3348"/>
        <v>0</v>
      </c>
      <c r="IN455" s="516"/>
      <c r="IO455" s="517"/>
      <c r="IP455" s="517"/>
      <c r="IQ455" s="514">
        <f t="shared" si="3349"/>
        <v>0</v>
      </c>
      <c r="IR455" s="515">
        <v>0.294289866351475</v>
      </c>
      <c r="IS455" s="518">
        <f t="shared" si="3350"/>
        <v>0</v>
      </c>
      <c r="IT455" s="519">
        <f t="shared" si="3351"/>
        <v>0</v>
      </c>
      <c r="IU455" s="520"/>
      <c r="IV455" s="511">
        <v>4.0</v>
      </c>
      <c r="IW455" s="512" t="s">
        <v>132</v>
      </c>
      <c r="IX455" s="513" t="s">
        <v>121</v>
      </c>
      <c r="IY455" s="513" t="s">
        <v>123</v>
      </c>
      <c r="IZ455" s="514" t="str">
        <f>ADHB!IZ455</f>
        <v/>
      </c>
      <c r="JA455" s="514"/>
      <c r="JB455" s="514">
        <f t="shared" si="3352"/>
        <v>0</v>
      </c>
      <c r="JC455" s="515"/>
      <c r="JD455" s="514">
        <f t="shared" si="3353"/>
        <v>0</v>
      </c>
      <c r="JE455" s="516"/>
      <c r="JF455" s="517"/>
      <c r="JG455" s="517"/>
      <c r="JH455" s="514">
        <f t="shared" si="3354"/>
        <v>0</v>
      </c>
      <c r="JI455" s="515">
        <v>0.294289866351475</v>
      </c>
      <c r="JJ455" s="518">
        <f t="shared" si="3355"/>
        <v>0</v>
      </c>
      <c r="JK455" s="519">
        <f t="shared" si="3356"/>
        <v>0</v>
      </c>
      <c r="JL455" s="520"/>
      <c r="JM455" s="511">
        <v>4.0</v>
      </c>
      <c r="JN455" s="512" t="s">
        <v>132</v>
      </c>
      <c r="JO455" s="513" t="s">
        <v>121</v>
      </c>
      <c r="JP455" s="513" t="s">
        <v>123</v>
      </c>
      <c r="JQ455" s="514" t="str">
        <f>ADHB!KY455</f>
        <v/>
      </c>
      <c r="JR455" s="514"/>
      <c r="JS455" s="514">
        <f t="shared" si="3357"/>
        <v>0</v>
      </c>
      <c r="JT455" s="515"/>
      <c r="JU455" s="514">
        <f t="shared" si="3358"/>
        <v>0</v>
      </c>
      <c r="JV455" s="516"/>
      <c r="JW455" s="517"/>
      <c r="JX455" s="517"/>
      <c r="JY455" s="514">
        <f t="shared" si="3359"/>
        <v>0</v>
      </c>
      <c r="JZ455" s="515">
        <v>0.294289866351475</v>
      </c>
      <c r="KA455" s="518">
        <f t="shared" si="3360"/>
        <v>0</v>
      </c>
      <c r="KB455" s="519">
        <f t="shared" si="3361"/>
        <v>0</v>
      </c>
      <c r="KC455" s="520"/>
      <c r="KD455" s="511">
        <v>4.0</v>
      </c>
      <c r="KE455" s="512" t="s">
        <v>132</v>
      </c>
      <c r="KF455" s="513" t="s">
        <v>121</v>
      </c>
      <c r="KG455" s="513" t="s">
        <v>123</v>
      </c>
      <c r="KH455" s="514" t="str">
        <f>ADHB!LP455</f>
        <v/>
      </c>
      <c r="KI455" s="514"/>
      <c r="KJ455" s="514">
        <f t="shared" si="3362"/>
        <v>0</v>
      </c>
      <c r="KK455" s="515"/>
      <c r="KL455" s="514">
        <f t="shared" si="3363"/>
        <v>0</v>
      </c>
      <c r="KM455" s="516"/>
      <c r="KN455" s="517"/>
      <c r="KO455" s="517"/>
      <c r="KP455" s="514">
        <f t="shared" si="3364"/>
        <v>0</v>
      </c>
      <c r="KQ455" s="515">
        <v>0.294289866351475</v>
      </c>
      <c r="KR455" s="518">
        <f t="shared" si="3365"/>
        <v>0</v>
      </c>
      <c r="KS455" s="519">
        <f t="shared" si="3366"/>
        <v>0</v>
      </c>
      <c r="KT455" s="520"/>
      <c r="KU455" s="521"/>
    </row>
    <row r="456" ht="15.75" customHeight="1">
      <c r="A456" s="511">
        <v>5.0</v>
      </c>
      <c r="B456" s="512" t="s">
        <v>132</v>
      </c>
      <c r="C456" s="513" t="s">
        <v>121</v>
      </c>
      <c r="D456" s="513" t="s">
        <v>123</v>
      </c>
      <c r="E456" s="514" t="str">
        <f>ADHB!E456</f>
        <v/>
      </c>
      <c r="F456" s="514"/>
      <c r="G456" s="514">
        <f t="shared" si="3277"/>
        <v>0</v>
      </c>
      <c r="H456" s="515"/>
      <c r="I456" s="514">
        <f t="shared" si="3278"/>
        <v>0</v>
      </c>
      <c r="J456" s="516"/>
      <c r="K456" s="517"/>
      <c r="L456" s="517"/>
      <c r="M456" s="514">
        <f t="shared" si="3279"/>
        <v>0</v>
      </c>
      <c r="N456" s="515">
        <v>0.294289866351475</v>
      </c>
      <c r="O456" s="518">
        <f t="shared" si="3280"/>
        <v>0</v>
      </c>
      <c r="P456" s="519">
        <f t="shared" si="3281"/>
        <v>0</v>
      </c>
      <c r="Q456" s="520"/>
      <c r="R456" s="511">
        <v>5.0</v>
      </c>
      <c r="S456" s="512" t="s">
        <v>132</v>
      </c>
      <c r="T456" s="513" t="s">
        <v>121</v>
      </c>
      <c r="U456" s="513" t="s">
        <v>123</v>
      </c>
      <c r="V456" s="514" t="str">
        <f>ADHB!V456</f>
        <v/>
      </c>
      <c r="W456" s="514"/>
      <c r="X456" s="514">
        <f t="shared" si="3282"/>
        <v>0</v>
      </c>
      <c r="Y456" s="515"/>
      <c r="Z456" s="514">
        <f t="shared" si="3283"/>
        <v>0</v>
      </c>
      <c r="AA456" s="516"/>
      <c r="AB456" s="517"/>
      <c r="AC456" s="517"/>
      <c r="AD456" s="514">
        <f t="shared" si="3284"/>
        <v>0</v>
      </c>
      <c r="AE456" s="515">
        <v>0.294289866351475</v>
      </c>
      <c r="AF456" s="518">
        <f t="shared" si="3285"/>
        <v>0</v>
      </c>
      <c r="AG456" s="519">
        <f t="shared" si="3286"/>
        <v>0</v>
      </c>
      <c r="AH456" s="520"/>
      <c r="AI456" s="511">
        <v>5.0</v>
      </c>
      <c r="AJ456" s="512" t="s">
        <v>132</v>
      </c>
      <c r="AK456" s="513" t="s">
        <v>121</v>
      </c>
      <c r="AL456" s="513" t="s">
        <v>123</v>
      </c>
      <c r="AM456" s="514" t="str">
        <f>ADHB!AM456</f>
        <v/>
      </c>
      <c r="AN456" s="514"/>
      <c r="AO456" s="514">
        <f t="shared" si="3287"/>
        <v>0</v>
      </c>
      <c r="AP456" s="515"/>
      <c r="AQ456" s="514">
        <f t="shared" si="3288"/>
        <v>0</v>
      </c>
      <c r="AR456" s="516"/>
      <c r="AS456" s="517"/>
      <c r="AT456" s="517"/>
      <c r="AU456" s="514">
        <f t="shared" si="3289"/>
        <v>0</v>
      </c>
      <c r="AV456" s="515">
        <v>0.294289866351475</v>
      </c>
      <c r="AW456" s="518">
        <f t="shared" si="3290"/>
        <v>0</v>
      </c>
      <c r="AX456" s="519">
        <f t="shared" si="3291"/>
        <v>0</v>
      </c>
      <c r="AY456" s="520"/>
      <c r="AZ456" s="511">
        <v>5.0</v>
      </c>
      <c r="BA456" s="512" t="s">
        <v>132</v>
      </c>
      <c r="BB456" s="513" t="s">
        <v>121</v>
      </c>
      <c r="BC456" s="513" t="s">
        <v>123</v>
      </c>
      <c r="BD456" s="514" t="str">
        <f>ADHB!BD456</f>
        <v/>
      </c>
      <c r="BE456" s="514"/>
      <c r="BF456" s="514">
        <f t="shared" si="3292"/>
        <v>0</v>
      </c>
      <c r="BG456" s="515"/>
      <c r="BH456" s="514">
        <f t="shared" si="3293"/>
        <v>0</v>
      </c>
      <c r="BI456" s="516"/>
      <c r="BJ456" s="517"/>
      <c r="BK456" s="517"/>
      <c r="BL456" s="514">
        <f t="shared" si="3294"/>
        <v>0</v>
      </c>
      <c r="BM456" s="515">
        <v>0.294289866351475</v>
      </c>
      <c r="BN456" s="518">
        <f t="shared" si="3295"/>
        <v>0</v>
      </c>
      <c r="BO456" s="519">
        <f t="shared" si="3296"/>
        <v>0</v>
      </c>
      <c r="BP456" s="520"/>
      <c r="BQ456" s="511">
        <v>5.0</v>
      </c>
      <c r="BR456" s="512" t="s">
        <v>132</v>
      </c>
      <c r="BS456" s="513" t="s">
        <v>121</v>
      </c>
      <c r="BT456" s="513" t="s">
        <v>123</v>
      </c>
      <c r="BU456" s="514" t="str">
        <f>ADHB!BU456</f>
        <v/>
      </c>
      <c r="BV456" s="514"/>
      <c r="BW456" s="514">
        <f t="shared" si="3297"/>
        <v>0</v>
      </c>
      <c r="BX456" s="515"/>
      <c r="BY456" s="514">
        <f t="shared" si="3298"/>
        <v>0</v>
      </c>
      <c r="BZ456" s="516"/>
      <c r="CA456" s="517"/>
      <c r="CB456" s="517"/>
      <c r="CC456" s="514">
        <f t="shared" si="3299"/>
        <v>0</v>
      </c>
      <c r="CD456" s="515">
        <v>0.294289866351475</v>
      </c>
      <c r="CE456" s="518">
        <f t="shared" si="3300"/>
        <v>0</v>
      </c>
      <c r="CF456" s="519">
        <f t="shared" si="3301"/>
        <v>0</v>
      </c>
      <c r="CG456" s="520"/>
      <c r="CH456" s="511">
        <v>5.0</v>
      </c>
      <c r="CI456" s="512" t="s">
        <v>132</v>
      </c>
      <c r="CJ456" s="513" t="s">
        <v>121</v>
      </c>
      <c r="CK456" s="513" t="s">
        <v>123</v>
      </c>
      <c r="CL456" s="514" t="str">
        <f>ADHB!CL456</f>
        <v/>
      </c>
      <c r="CM456" s="514"/>
      <c r="CN456" s="514">
        <f t="shared" si="3302"/>
        <v>0</v>
      </c>
      <c r="CO456" s="515"/>
      <c r="CP456" s="514">
        <f t="shared" si="3303"/>
        <v>0</v>
      </c>
      <c r="CQ456" s="516"/>
      <c r="CR456" s="517"/>
      <c r="CS456" s="517"/>
      <c r="CT456" s="514">
        <f t="shared" si="3304"/>
        <v>0</v>
      </c>
      <c r="CU456" s="515">
        <v>0.294289866351475</v>
      </c>
      <c r="CV456" s="518">
        <f t="shared" si="3305"/>
        <v>0</v>
      </c>
      <c r="CW456" s="519">
        <f t="shared" si="3306"/>
        <v>0</v>
      </c>
      <c r="CX456" s="520"/>
      <c r="CY456" s="511">
        <v>5.0</v>
      </c>
      <c r="CZ456" s="512" t="s">
        <v>132</v>
      </c>
      <c r="DA456" s="513" t="s">
        <v>121</v>
      </c>
      <c r="DB456" s="513" t="s">
        <v>123</v>
      </c>
      <c r="DC456" s="514" t="str">
        <f>ADHB!DC456</f>
        <v/>
      </c>
      <c r="DD456" s="514"/>
      <c r="DE456" s="514">
        <f t="shared" si="3307"/>
        <v>0</v>
      </c>
      <c r="DF456" s="515"/>
      <c r="DG456" s="514">
        <f t="shared" si="3308"/>
        <v>0</v>
      </c>
      <c r="DH456" s="516"/>
      <c r="DI456" s="517"/>
      <c r="DJ456" s="517"/>
      <c r="DK456" s="514">
        <f t="shared" si="3309"/>
        <v>0</v>
      </c>
      <c r="DL456" s="515">
        <v>0.294289866351475</v>
      </c>
      <c r="DM456" s="518">
        <f t="shared" si="3310"/>
        <v>0</v>
      </c>
      <c r="DN456" s="519">
        <f t="shared" si="3311"/>
        <v>0</v>
      </c>
      <c r="DO456" s="520"/>
      <c r="DP456" s="511">
        <v>5.0</v>
      </c>
      <c r="DQ456" s="512" t="s">
        <v>132</v>
      </c>
      <c r="DR456" s="513" t="s">
        <v>121</v>
      </c>
      <c r="DS456" s="513" t="s">
        <v>123</v>
      </c>
      <c r="DT456" s="514" t="str">
        <f>ADHB!DT456</f>
        <v/>
      </c>
      <c r="DU456" s="514"/>
      <c r="DV456" s="514">
        <f t="shared" si="3312"/>
        <v>0</v>
      </c>
      <c r="DW456" s="515"/>
      <c r="DX456" s="514">
        <f t="shared" si="3313"/>
        <v>0</v>
      </c>
      <c r="DY456" s="516"/>
      <c r="DZ456" s="517"/>
      <c r="EA456" s="517"/>
      <c r="EB456" s="514">
        <f t="shared" si="3314"/>
        <v>0</v>
      </c>
      <c r="EC456" s="515">
        <v>0.294289866351475</v>
      </c>
      <c r="ED456" s="518">
        <f t="shared" si="3315"/>
        <v>0</v>
      </c>
      <c r="EE456" s="519">
        <f t="shared" si="3316"/>
        <v>0</v>
      </c>
      <c r="EF456" s="520"/>
      <c r="EG456" s="511">
        <v>5.0</v>
      </c>
      <c r="EH456" s="512" t="s">
        <v>132</v>
      </c>
      <c r="EI456" s="513" t="s">
        <v>121</v>
      </c>
      <c r="EJ456" s="513" t="s">
        <v>123</v>
      </c>
      <c r="EK456" s="514" t="str">
        <f>ADHB!EK456</f>
        <v/>
      </c>
      <c r="EL456" s="514"/>
      <c r="EM456" s="514">
        <f t="shared" si="3317"/>
        <v>0</v>
      </c>
      <c r="EN456" s="515"/>
      <c r="EO456" s="514">
        <f t="shared" si="3318"/>
        <v>0</v>
      </c>
      <c r="EP456" s="516"/>
      <c r="EQ456" s="517"/>
      <c r="ER456" s="517"/>
      <c r="ES456" s="514">
        <f t="shared" si="3319"/>
        <v>0</v>
      </c>
      <c r="ET456" s="515">
        <v>0.294289866351475</v>
      </c>
      <c r="EU456" s="518">
        <f t="shared" si="3320"/>
        <v>0</v>
      </c>
      <c r="EV456" s="519">
        <f t="shared" si="3321"/>
        <v>0</v>
      </c>
      <c r="EW456" s="520"/>
      <c r="EX456" s="511">
        <v>5.0</v>
      </c>
      <c r="EY456" s="512" t="s">
        <v>132</v>
      </c>
      <c r="EZ456" s="513" t="s">
        <v>121</v>
      </c>
      <c r="FA456" s="513" t="s">
        <v>123</v>
      </c>
      <c r="FB456" s="514" t="str">
        <f>ADHB!FB456</f>
        <v/>
      </c>
      <c r="FC456" s="514"/>
      <c r="FD456" s="514">
        <f t="shared" si="3322"/>
        <v>0</v>
      </c>
      <c r="FE456" s="515"/>
      <c r="FF456" s="514">
        <f t="shared" si="3323"/>
        <v>0</v>
      </c>
      <c r="FG456" s="516"/>
      <c r="FH456" s="517"/>
      <c r="FI456" s="517"/>
      <c r="FJ456" s="514">
        <f t="shared" si="3324"/>
        <v>0</v>
      </c>
      <c r="FK456" s="515">
        <v>0.294289866351475</v>
      </c>
      <c r="FL456" s="518">
        <f t="shared" si="3325"/>
        <v>0</v>
      </c>
      <c r="FM456" s="519">
        <f t="shared" si="3326"/>
        <v>0</v>
      </c>
      <c r="FN456" s="520"/>
      <c r="FO456" s="511">
        <v>5.0</v>
      </c>
      <c r="FP456" s="512" t="s">
        <v>132</v>
      </c>
      <c r="FQ456" s="513" t="s">
        <v>121</v>
      </c>
      <c r="FR456" s="513" t="s">
        <v>123</v>
      </c>
      <c r="FS456" s="514" t="str">
        <f>ADHB!FS456</f>
        <v/>
      </c>
      <c r="FT456" s="514"/>
      <c r="FU456" s="514">
        <f t="shared" si="3327"/>
        <v>0</v>
      </c>
      <c r="FV456" s="515"/>
      <c r="FW456" s="514">
        <f t="shared" si="3328"/>
        <v>0</v>
      </c>
      <c r="FX456" s="516"/>
      <c r="FY456" s="517"/>
      <c r="FZ456" s="517"/>
      <c r="GA456" s="514">
        <f t="shared" si="3329"/>
        <v>0</v>
      </c>
      <c r="GB456" s="515">
        <v>0.294289866351475</v>
      </c>
      <c r="GC456" s="518">
        <f t="shared" si="3330"/>
        <v>0</v>
      </c>
      <c r="GD456" s="519">
        <f t="shared" si="3331"/>
        <v>0</v>
      </c>
      <c r="GE456" s="520"/>
      <c r="GF456" s="511">
        <v>5.0</v>
      </c>
      <c r="GG456" s="512" t="s">
        <v>132</v>
      </c>
      <c r="GH456" s="513" t="s">
        <v>121</v>
      </c>
      <c r="GI456" s="513" t="s">
        <v>123</v>
      </c>
      <c r="GJ456" s="514" t="str">
        <f>ADHB!GJ456</f>
        <v/>
      </c>
      <c r="GK456" s="514"/>
      <c r="GL456" s="514">
        <f t="shared" si="3332"/>
        <v>0</v>
      </c>
      <c r="GM456" s="515"/>
      <c r="GN456" s="514">
        <f t="shared" si="3333"/>
        <v>0</v>
      </c>
      <c r="GO456" s="516"/>
      <c r="GP456" s="517"/>
      <c r="GQ456" s="517"/>
      <c r="GR456" s="514">
        <f t="shared" si="3334"/>
        <v>0</v>
      </c>
      <c r="GS456" s="515">
        <v>0.294289866351475</v>
      </c>
      <c r="GT456" s="518">
        <f t="shared" si="3335"/>
        <v>0</v>
      </c>
      <c r="GU456" s="519">
        <f t="shared" si="3336"/>
        <v>0</v>
      </c>
      <c r="GV456" s="520"/>
      <c r="GW456" s="511">
        <v>5.0</v>
      </c>
      <c r="GX456" s="512" t="s">
        <v>132</v>
      </c>
      <c r="GY456" s="513" t="s">
        <v>121</v>
      </c>
      <c r="GZ456" s="513" t="s">
        <v>123</v>
      </c>
      <c r="HA456" s="514" t="str">
        <f>ADHB!HA456</f>
        <v/>
      </c>
      <c r="HB456" s="514"/>
      <c r="HC456" s="514">
        <f t="shared" si="3337"/>
        <v>0</v>
      </c>
      <c r="HD456" s="515"/>
      <c r="HE456" s="514">
        <f t="shared" si="3338"/>
        <v>0</v>
      </c>
      <c r="HF456" s="516"/>
      <c r="HG456" s="517"/>
      <c r="HH456" s="517"/>
      <c r="HI456" s="514">
        <f t="shared" si="3339"/>
        <v>0</v>
      </c>
      <c r="HJ456" s="515">
        <v>0.294289866351475</v>
      </c>
      <c r="HK456" s="518">
        <f t="shared" si="3340"/>
        <v>0</v>
      </c>
      <c r="HL456" s="519">
        <f t="shared" si="3341"/>
        <v>0</v>
      </c>
      <c r="HM456" s="520"/>
      <c r="HN456" s="511">
        <v>5.0</v>
      </c>
      <c r="HO456" s="512" t="s">
        <v>132</v>
      </c>
      <c r="HP456" s="513" t="s">
        <v>121</v>
      </c>
      <c r="HQ456" s="513" t="s">
        <v>123</v>
      </c>
      <c r="HR456" s="514" t="str">
        <f>ADHB!HR456</f>
        <v/>
      </c>
      <c r="HS456" s="514"/>
      <c r="HT456" s="514">
        <f t="shared" si="3342"/>
        <v>0</v>
      </c>
      <c r="HU456" s="515"/>
      <c r="HV456" s="514">
        <f t="shared" si="3343"/>
        <v>0</v>
      </c>
      <c r="HW456" s="516"/>
      <c r="HX456" s="517"/>
      <c r="HY456" s="517"/>
      <c r="HZ456" s="514">
        <f t="shared" si="3344"/>
        <v>0</v>
      </c>
      <c r="IA456" s="515">
        <v>0.294289866351475</v>
      </c>
      <c r="IB456" s="518">
        <f t="shared" si="3345"/>
        <v>0</v>
      </c>
      <c r="IC456" s="519">
        <f t="shared" si="3346"/>
        <v>0</v>
      </c>
      <c r="ID456" s="520"/>
      <c r="IE456" s="511">
        <v>5.0</v>
      </c>
      <c r="IF456" s="512" t="s">
        <v>132</v>
      </c>
      <c r="IG456" s="513" t="s">
        <v>121</v>
      </c>
      <c r="IH456" s="513" t="s">
        <v>123</v>
      </c>
      <c r="II456" s="514" t="str">
        <f>ADHB!II456</f>
        <v/>
      </c>
      <c r="IJ456" s="514"/>
      <c r="IK456" s="514">
        <f t="shared" si="3347"/>
        <v>0</v>
      </c>
      <c r="IL456" s="515"/>
      <c r="IM456" s="514">
        <f t="shared" si="3348"/>
        <v>0</v>
      </c>
      <c r="IN456" s="516"/>
      <c r="IO456" s="517"/>
      <c r="IP456" s="517"/>
      <c r="IQ456" s="514">
        <f t="shared" si="3349"/>
        <v>0</v>
      </c>
      <c r="IR456" s="515">
        <v>0.294289866351475</v>
      </c>
      <c r="IS456" s="518">
        <f t="shared" si="3350"/>
        <v>0</v>
      </c>
      <c r="IT456" s="519">
        <f t="shared" si="3351"/>
        <v>0</v>
      </c>
      <c r="IU456" s="520"/>
      <c r="IV456" s="511">
        <v>5.0</v>
      </c>
      <c r="IW456" s="512" t="s">
        <v>132</v>
      </c>
      <c r="IX456" s="513" t="s">
        <v>121</v>
      </c>
      <c r="IY456" s="513" t="s">
        <v>123</v>
      </c>
      <c r="IZ456" s="514" t="str">
        <f>ADHB!IZ456</f>
        <v/>
      </c>
      <c r="JA456" s="514"/>
      <c r="JB456" s="514">
        <f t="shared" si="3352"/>
        <v>0</v>
      </c>
      <c r="JC456" s="515"/>
      <c r="JD456" s="514">
        <f t="shared" si="3353"/>
        <v>0</v>
      </c>
      <c r="JE456" s="516"/>
      <c r="JF456" s="517"/>
      <c r="JG456" s="517"/>
      <c r="JH456" s="514">
        <f t="shared" si="3354"/>
        <v>0</v>
      </c>
      <c r="JI456" s="515">
        <v>0.294289866351475</v>
      </c>
      <c r="JJ456" s="518">
        <f t="shared" si="3355"/>
        <v>0</v>
      </c>
      <c r="JK456" s="519">
        <f t="shared" si="3356"/>
        <v>0</v>
      </c>
      <c r="JL456" s="520"/>
      <c r="JM456" s="511">
        <v>5.0</v>
      </c>
      <c r="JN456" s="512" t="s">
        <v>132</v>
      </c>
      <c r="JO456" s="513" t="s">
        <v>121</v>
      </c>
      <c r="JP456" s="513" t="s">
        <v>123</v>
      </c>
      <c r="JQ456" s="514" t="str">
        <f>ADHB!KY456</f>
        <v/>
      </c>
      <c r="JR456" s="514"/>
      <c r="JS456" s="514">
        <f t="shared" si="3357"/>
        <v>0</v>
      </c>
      <c r="JT456" s="515"/>
      <c r="JU456" s="514">
        <f t="shared" si="3358"/>
        <v>0</v>
      </c>
      <c r="JV456" s="516"/>
      <c r="JW456" s="517"/>
      <c r="JX456" s="517"/>
      <c r="JY456" s="514">
        <f t="shared" si="3359"/>
        <v>0</v>
      </c>
      <c r="JZ456" s="515">
        <v>0.294289866351475</v>
      </c>
      <c r="KA456" s="518">
        <f t="shared" si="3360"/>
        <v>0</v>
      </c>
      <c r="KB456" s="519">
        <f t="shared" si="3361"/>
        <v>0</v>
      </c>
      <c r="KC456" s="520"/>
      <c r="KD456" s="511">
        <v>5.0</v>
      </c>
      <c r="KE456" s="512" t="s">
        <v>132</v>
      </c>
      <c r="KF456" s="513" t="s">
        <v>121</v>
      </c>
      <c r="KG456" s="513" t="s">
        <v>123</v>
      </c>
      <c r="KH456" s="514" t="str">
        <f>ADHB!LP456</f>
        <v/>
      </c>
      <c r="KI456" s="514"/>
      <c r="KJ456" s="514">
        <f t="shared" si="3362"/>
        <v>0</v>
      </c>
      <c r="KK456" s="515"/>
      <c r="KL456" s="514">
        <f t="shared" si="3363"/>
        <v>0</v>
      </c>
      <c r="KM456" s="516"/>
      <c r="KN456" s="517"/>
      <c r="KO456" s="517"/>
      <c r="KP456" s="514">
        <f t="shared" si="3364"/>
        <v>0</v>
      </c>
      <c r="KQ456" s="515">
        <v>0.294289866351475</v>
      </c>
      <c r="KR456" s="518">
        <f t="shared" si="3365"/>
        <v>0</v>
      </c>
      <c r="KS456" s="519">
        <f t="shared" si="3366"/>
        <v>0</v>
      </c>
      <c r="KT456" s="520"/>
      <c r="KU456" s="521"/>
    </row>
    <row r="457" ht="15.75" customHeight="1">
      <c r="A457" s="511">
        <v>6.0</v>
      </c>
      <c r="B457" s="512" t="s">
        <v>132</v>
      </c>
      <c r="C457" s="513" t="s">
        <v>121</v>
      </c>
      <c r="D457" s="513" t="s">
        <v>123</v>
      </c>
      <c r="E457" s="514" t="str">
        <f>ADHB!E457</f>
        <v/>
      </c>
      <c r="F457" s="514"/>
      <c r="G457" s="514">
        <f t="shared" si="3277"/>
        <v>0</v>
      </c>
      <c r="H457" s="515"/>
      <c r="I457" s="514">
        <f t="shared" si="3278"/>
        <v>0</v>
      </c>
      <c r="J457" s="516"/>
      <c r="K457" s="517"/>
      <c r="L457" s="517"/>
      <c r="M457" s="514">
        <f t="shared" si="3279"/>
        <v>0</v>
      </c>
      <c r="N457" s="515">
        <v>0.294289866351475</v>
      </c>
      <c r="O457" s="518">
        <f t="shared" si="3280"/>
        <v>0</v>
      </c>
      <c r="P457" s="519">
        <f t="shared" si="3281"/>
        <v>0</v>
      </c>
      <c r="Q457" s="520"/>
      <c r="R457" s="511">
        <v>6.0</v>
      </c>
      <c r="S457" s="512" t="s">
        <v>132</v>
      </c>
      <c r="T457" s="513" t="s">
        <v>121</v>
      </c>
      <c r="U457" s="513" t="s">
        <v>123</v>
      </c>
      <c r="V457" s="514" t="str">
        <f>ADHB!V457</f>
        <v/>
      </c>
      <c r="W457" s="514"/>
      <c r="X457" s="514">
        <f t="shared" si="3282"/>
        <v>0</v>
      </c>
      <c r="Y457" s="515"/>
      <c r="Z457" s="514">
        <f t="shared" si="3283"/>
        <v>0</v>
      </c>
      <c r="AA457" s="516"/>
      <c r="AB457" s="517"/>
      <c r="AC457" s="517"/>
      <c r="AD457" s="514">
        <f t="shared" si="3284"/>
        <v>0</v>
      </c>
      <c r="AE457" s="515">
        <v>0.294289866351475</v>
      </c>
      <c r="AF457" s="518">
        <f t="shared" si="3285"/>
        <v>0</v>
      </c>
      <c r="AG457" s="519">
        <f t="shared" si="3286"/>
        <v>0</v>
      </c>
      <c r="AH457" s="520"/>
      <c r="AI457" s="511">
        <v>6.0</v>
      </c>
      <c r="AJ457" s="512" t="s">
        <v>132</v>
      </c>
      <c r="AK457" s="513" t="s">
        <v>121</v>
      </c>
      <c r="AL457" s="513" t="s">
        <v>123</v>
      </c>
      <c r="AM457" s="514" t="str">
        <f>ADHB!AM457</f>
        <v/>
      </c>
      <c r="AN457" s="514"/>
      <c r="AO457" s="514">
        <f t="shared" si="3287"/>
        <v>0</v>
      </c>
      <c r="AP457" s="515"/>
      <c r="AQ457" s="514">
        <f t="shared" si="3288"/>
        <v>0</v>
      </c>
      <c r="AR457" s="516"/>
      <c r="AS457" s="517"/>
      <c r="AT457" s="517"/>
      <c r="AU457" s="514">
        <f t="shared" si="3289"/>
        <v>0</v>
      </c>
      <c r="AV457" s="515">
        <v>0.294289866351475</v>
      </c>
      <c r="AW457" s="518">
        <f t="shared" si="3290"/>
        <v>0</v>
      </c>
      <c r="AX457" s="519">
        <f t="shared" si="3291"/>
        <v>0</v>
      </c>
      <c r="AY457" s="520"/>
      <c r="AZ457" s="511">
        <v>6.0</v>
      </c>
      <c r="BA457" s="512" t="s">
        <v>132</v>
      </c>
      <c r="BB457" s="513" t="s">
        <v>121</v>
      </c>
      <c r="BC457" s="513" t="s">
        <v>123</v>
      </c>
      <c r="BD457" s="514" t="str">
        <f>ADHB!BD457</f>
        <v/>
      </c>
      <c r="BE457" s="514"/>
      <c r="BF457" s="514">
        <f t="shared" si="3292"/>
        <v>0</v>
      </c>
      <c r="BG457" s="515"/>
      <c r="BH457" s="514">
        <f t="shared" si="3293"/>
        <v>0</v>
      </c>
      <c r="BI457" s="516"/>
      <c r="BJ457" s="517"/>
      <c r="BK457" s="517"/>
      <c r="BL457" s="514">
        <f t="shared" si="3294"/>
        <v>0</v>
      </c>
      <c r="BM457" s="515">
        <v>0.294289866351475</v>
      </c>
      <c r="BN457" s="518">
        <f t="shared" si="3295"/>
        <v>0</v>
      </c>
      <c r="BO457" s="519">
        <f t="shared" si="3296"/>
        <v>0</v>
      </c>
      <c r="BP457" s="520"/>
      <c r="BQ457" s="511">
        <v>6.0</v>
      </c>
      <c r="BR457" s="512" t="s">
        <v>132</v>
      </c>
      <c r="BS457" s="513" t="s">
        <v>121</v>
      </c>
      <c r="BT457" s="513" t="s">
        <v>123</v>
      </c>
      <c r="BU457" s="514" t="str">
        <f>ADHB!BU457</f>
        <v/>
      </c>
      <c r="BV457" s="514"/>
      <c r="BW457" s="514">
        <f t="shared" si="3297"/>
        <v>0</v>
      </c>
      <c r="BX457" s="515"/>
      <c r="BY457" s="514">
        <f t="shared" si="3298"/>
        <v>0</v>
      </c>
      <c r="BZ457" s="516"/>
      <c r="CA457" s="517"/>
      <c r="CB457" s="517"/>
      <c r="CC457" s="514">
        <f t="shared" si="3299"/>
        <v>0</v>
      </c>
      <c r="CD457" s="515">
        <v>0.294289866351475</v>
      </c>
      <c r="CE457" s="518">
        <f t="shared" si="3300"/>
        <v>0</v>
      </c>
      <c r="CF457" s="519">
        <f t="shared" si="3301"/>
        <v>0</v>
      </c>
      <c r="CG457" s="520"/>
      <c r="CH457" s="511">
        <v>6.0</v>
      </c>
      <c r="CI457" s="512" t="s">
        <v>132</v>
      </c>
      <c r="CJ457" s="513" t="s">
        <v>121</v>
      </c>
      <c r="CK457" s="513" t="s">
        <v>123</v>
      </c>
      <c r="CL457" s="514" t="str">
        <f>ADHB!CL457</f>
        <v/>
      </c>
      <c r="CM457" s="514"/>
      <c r="CN457" s="514">
        <f t="shared" si="3302"/>
        <v>0</v>
      </c>
      <c r="CO457" s="515"/>
      <c r="CP457" s="514">
        <f t="shared" si="3303"/>
        <v>0</v>
      </c>
      <c r="CQ457" s="516"/>
      <c r="CR457" s="517"/>
      <c r="CS457" s="517"/>
      <c r="CT457" s="514">
        <f t="shared" si="3304"/>
        <v>0</v>
      </c>
      <c r="CU457" s="515">
        <v>0.294289866351475</v>
      </c>
      <c r="CV457" s="518">
        <f t="shared" si="3305"/>
        <v>0</v>
      </c>
      <c r="CW457" s="519">
        <f t="shared" si="3306"/>
        <v>0</v>
      </c>
      <c r="CX457" s="520"/>
      <c r="CY457" s="511">
        <v>6.0</v>
      </c>
      <c r="CZ457" s="512" t="s">
        <v>132</v>
      </c>
      <c r="DA457" s="513" t="s">
        <v>121</v>
      </c>
      <c r="DB457" s="513" t="s">
        <v>123</v>
      </c>
      <c r="DC457" s="514" t="str">
        <f>ADHB!DC457</f>
        <v/>
      </c>
      <c r="DD457" s="514"/>
      <c r="DE457" s="514">
        <f t="shared" si="3307"/>
        <v>0</v>
      </c>
      <c r="DF457" s="515"/>
      <c r="DG457" s="514">
        <f t="shared" si="3308"/>
        <v>0</v>
      </c>
      <c r="DH457" s="516"/>
      <c r="DI457" s="517"/>
      <c r="DJ457" s="517"/>
      <c r="DK457" s="514">
        <f t="shared" si="3309"/>
        <v>0</v>
      </c>
      <c r="DL457" s="515">
        <v>0.294289866351475</v>
      </c>
      <c r="DM457" s="518">
        <f t="shared" si="3310"/>
        <v>0</v>
      </c>
      <c r="DN457" s="519">
        <f t="shared" si="3311"/>
        <v>0</v>
      </c>
      <c r="DO457" s="520"/>
      <c r="DP457" s="511">
        <v>6.0</v>
      </c>
      <c r="DQ457" s="512" t="s">
        <v>132</v>
      </c>
      <c r="DR457" s="513" t="s">
        <v>121</v>
      </c>
      <c r="DS457" s="513" t="s">
        <v>123</v>
      </c>
      <c r="DT457" s="514" t="str">
        <f>ADHB!DT457</f>
        <v/>
      </c>
      <c r="DU457" s="514"/>
      <c r="DV457" s="514">
        <f t="shared" si="3312"/>
        <v>0</v>
      </c>
      <c r="DW457" s="515"/>
      <c r="DX457" s="514">
        <f t="shared" si="3313"/>
        <v>0</v>
      </c>
      <c r="DY457" s="516"/>
      <c r="DZ457" s="517"/>
      <c r="EA457" s="517"/>
      <c r="EB457" s="514">
        <f t="shared" si="3314"/>
        <v>0</v>
      </c>
      <c r="EC457" s="515">
        <v>0.294289866351475</v>
      </c>
      <c r="ED457" s="518">
        <f t="shared" si="3315"/>
        <v>0</v>
      </c>
      <c r="EE457" s="519">
        <f t="shared" si="3316"/>
        <v>0</v>
      </c>
      <c r="EF457" s="520"/>
      <c r="EG457" s="511">
        <v>6.0</v>
      </c>
      <c r="EH457" s="512" t="s">
        <v>132</v>
      </c>
      <c r="EI457" s="513" t="s">
        <v>121</v>
      </c>
      <c r="EJ457" s="513" t="s">
        <v>123</v>
      </c>
      <c r="EK457" s="514" t="str">
        <f>ADHB!EK457</f>
        <v/>
      </c>
      <c r="EL457" s="514"/>
      <c r="EM457" s="514">
        <f t="shared" si="3317"/>
        <v>0</v>
      </c>
      <c r="EN457" s="515"/>
      <c r="EO457" s="514">
        <f t="shared" si="3318"/>
        <v>0</v>
      </c>
      <c r="EP457" s="516"/>
      <c r="EQ457" s="517"/>
      <c r="ER457" s="517"/>
      <c r="ES457" s="514">
        <f t="shared" si="3319"/>
        <v>0</v>
      </c>
      <c r="ET457" s="515">
        <v>0.294289866351475</v>
      </c>
      <c r="EU457" s="518">
        <f t="shared" si="3320"/>
        <v>0</v>
      </c>
      <c r="EV457" s="519">
        <f t="shared" si="3321"/>
        <v>0</v>
      </c>
      <c r="EW457" s="520"/>
      <c r="EX457" s="511">
        <v>6.0</v>
      </c>
      <c r="EY457" s="512" t="s">
        <v>132</v>
      </c>
      <c r="EZ457" s="513" t="s">
        <v>121</v>
      </c>
      <c r="FA457" s="513" t="s">
        <v>123</v>
      </c>
      <c r="FB457" s="514" t="str">
        <f>ADHB!FB457</f>
        <v/>
      </c>
      <c r="FC457" s="514"/>
      <c r="FD457" s="514">
        <f t="shared" si="3322"/>
        <v>0</v>
      </c>
      <c r="FE457" s="515"/>
      <c r="FF457" s="514">
        <f t="shared" si="3323"/>
        <v>0</v>
      </c>
      <c r="FG457" s="516"/>
      <c r="FH457" s="517"/>
      <c r="FI457" s="517"/>
      <c r="FJ457" s="514">
        <f t="shared" si="3324"/>
        <v>0</v>
      </c>
      <c r="FK457" s="515">
        <v>0.294289866351475</v>
      </c>
      <c r="FL457" s="518">
        <f t="shared" si="3325"/>
        <v>0</v>
      </c>
      <c r="FM457" s="519">
        <f t="shared" si="3326"/>
        <v>0</v>
      </c>
      <c r="FN457" s="520"/>
      <c r="FO457" s="511">
        <v>6.0</v>
      </c>
      <c r="FP457" s="512" t="s">
        <v>132</v>
      </c>
      <c r="FQ457" s="513" t="s">
        <v>121</v>
      </c>
      <c r="FR457" s="513" t="s">
        <v>123</v>
      </c>
      <c r="FS457" s="514" t="str">
        <f>ADHB!FS457</f>
        <v/>
      </c>
      <c r="FT457" s="514"/>
      <c r="FU457" s="514">
        <f t="shared" si="3327"/>
        <v>0</v>
      </c>
      <c r="FV457" s="515"/>
      <c r="FW457" s="514">
        <f t="shared" si="3328"/>
        <v>0</v>
      </c>
      <c r="FX457" s="516"/>
      <c r="FY457" s="517"/>
      <c r="FZ457" s="517"/>
      <c r="GA457" s="514">
        <f t="shared" si="3329"/>
        <v>0</v>
      </c>
      <c r="GB457" s="515">
        <v>0.294289866351475</v>
      </c>
      <c r="GC457" s="518">
        <f t="shared" si="3330"/>
        <v>0</v>
      </c>
      <c r="GD457" s="519">
        <f t="shared" si="3331"/>
        <v>0</v>
      </c>
      <c r="GE457" s="520"/>
      <c r="GF457" s="511">
        <v>6.0</v>
      </c>
      <c r="GG457" s="512" t="s">
        <v>132</v>
      </c>
      <c r="GH457" s="513" t="s">
        <v>121</v>
      </c>
      <c r="GI457" s="513" t="s">
        <v>123</v>
      </c>
      <c r="GJ457" s="514" t="str">
        <f>ADHB!GJ457</f>
        <v/>
      </c>
      <c r="GK457" s="514"/>
      <c r="GL457" s="514">
        <f t="shared" si="3332"/>
        <v>0</v>
      </c>
      <c r="GM457" s="515"/>
      <c r="GN457" s="514">
        <f t="shared" si="3333"/>
        <v>0</v>
      </c>
      <c r="GO457" s="516"/>
      <c r="GP457" s="517"/>
      <c r="GQ457" s="517"/>
      <c r="GR457" s="514">
        <f t="shared" si="3334"/>
        <v>0</v>
      </c>
      <c r="GS457" s="515">
        <v>0.294289866351475</v>
      </c>
      <c r="GT457" s="518">
        <f t="shared" si="3335"/>
        <v>0</v>
      </c>
      <c r="GU457" s="519">
        <f t="shared" si="3336"/>
        <v>0</v>
      </c>
      <c r="GV457" s="520"/>
      <c r="GW457" s="511">
        <v>6.0</v>
      </c>
      <c r="GX457" s="512" t="s">
        <v>132</v>
      </c>
      <c r="GY457" s="513" t="s">
        <v>121</v>
      </c>
      <c r="GZ457" s="513" t="s">
        <v>123</v>
      </c>
      <c r="HA457" s="514" t="str">
        <f>ADHB!HA457</f>
        <v/>
      </c>
      <c r="HB457" s="514"/>
      <c r="HC457" s="514">
        <f t="shared" si="3337"/>
        <v>0</v>
      </c>
      <c r="HD457" s="515"/>
      <c r="HE457" s="514">
        <f t="shared" si="3338"/>
        <v>0</v>
      </c>
      <c r="HF457" s="516"/>
      <c r="HG457" s="517"/>
      <c r="HH457" s="517"/>
      <c r="HI457" s="514">
        <f t="shared" si="3339"/>
        <v>0</v>
      </c>
      <c r="HJ457" s="515">
        <v>0.294289866351475</v>
      </c>
      <c r="HK457" s="518">
        <f t="shared" si="3340"/>
        <v>0</v>
      </c>
      <c r="HL457" s="519">
        <f t="shared" si="3341"/>
        <v>0</v>
      </c>
      <c r="HM457" s="520"/>
      <c r="HN457" s="511">
        <v>6.0</v>
      </c>
      <c r="HO457" s="512" t="s">
        <v>132</v>
      </c>
      <c r="HP457" s="513" t="s">
        <v>121</v>
      </c>
      <c r="HQ457" s="513" t="s">
        <v>123</v>
      </c>
      <c r="HR457" s="514" t="str">
        <f>ADHB!HR457</f>
        <v/>
      </c>
      <c r="HS457" s="514"/>
      <c r="HT457" s="514">
        <f t="shared" si="3342"/>
        <v>0</v>
      </c>
      <c r="HU457" s="515"/>
      <c r="HV457" s="514">
        <f t="shared" si="3343"/>
        <v>0</v>
      </c>
      <c r="HW457" s="516"/>
      <c r="HX457" s="517"/>
      <c r="HY457" s="517"/>
      <c r="HZ457" s="514">
        <f t="shared" si="3344"/>
        <v>0</v>
      </c>
      <c r="IA457" s="515">
        <v>0.294289866351475</v>
      </c>
      <c r="IB457" s="518">
        <f t="shared" si="3345"/>
        <v>0</v>
      </c>
      <c r="IC457" s="519">
        <f t="shared" si="3346"/>
        <v>0</v>
      </c>
      <c r="ID457" s="520"/>
      <c r="IE457" s="511">
        <v>6.0</v>
      </c>
      <c r="IF457" s="512" t="s">
        <v>132</v>
      </c>
      <c r="IG457" s="513" t="s">
        <v>121</v>
      </c>
      <c r="IH457" s="513" t="s">
        <v>123</v>
      </c>
      <c r="II457" s="514" t="str">
        <f>ADHB!II457</f>
        <v/>
      </c>
      <c r="IJ457" s="514"/>
      <c r="IK457" s="514">
        <f t="shared" si="3347"/>
        <v>0</v>
      </c>
      <c r="IL457" s="515"/>
      <c r="IM457" s="514">
        <f t="shared" si="3348"/>
        <v>0</v>
      </c>
      <c r="IN457" s="516"/>
      <c r="IO457" s="517"/>
      <c r="IP457" s="517"/>
      <c r="IQ457" s="514">
        <f t="shared" si="3349"/>
        <v>0</v>
      </c>
      <c r="IR457" s="515">
        <v>0.294289866351475</v>
      </c>
      <c r="IS457" s="518">
        <f t="shared" si="3350"/>
        <v>0</v>
      </c>
      <c r="IT457" s="519">
        <f t="shared" si="3351"/>
        <v>0</v>
      </c>
      <c r="IU457" s="520"/>
      <c r="IV457" s="511">
        <v>6.0</v>
      </c>
      <c r="IW457" s="512" t="s">
        <v>132</v>
      </c>
      <c r="IX457" s="513" t="s">
        <v>121</v>
      </c>
      <c r="IY457" s="513" t="s">
        <v>123</v>
      </c>
      <c r="IZ457" s="514" t="str">
        <f>ADHB!IZ457</f>
        <v/>
      </c>
      <c r="JA457" s="514"/>
      <c r="JB457" s="514">
        <f t="shared" si="3352"/>
        <v>0</v>
      </c>
      <c r="JC457" s="515"/>
      <c r="JD457" s="514">
        <f t="shared" si="3353"/>
        <v>0</v>
      </c>
      <c r="JE457" s="516"/>
      <c r="JF457" s="517"/>
      <c r="JG457" s="517"/>
      <c r="JH457" s="514">
        <f t="shared" si="3354"/>
        <v>0</v>
      </c>
      <c r="JI457" s="515">
        <v>0.294289866351475</v>
      </c>
      <c r="JJ457" s="518">
        <f t="shared" si="3355"/>
        <v>0</v>
      </c>
      <c r="JK457" s="519">
        <f t="shared" si="3356"/>
        <v>0</v>
      </c>
      <c r="JL457" s="520"/>
      <c r="JM457" s="511">
        <v>6.0</v>
      </c>
      <c r="JN457" s="512" t="s">
        <v>132</v>
      </c>
      <c r="JO457" s="513" t="s">
        <v>121</v>
      </c>
      <c r="JP457" s="513" t="s">
        <v>123</v>
      </c>
      <c r="JQ457" s="514" t="str">
        <f>ADHB!KY457</f>
        <v/>
      </c>
      <c r="JR457" s="514"/>
      <c r="JS457" s="514">
        <f t="shared" si="3357"/>
        <v>0</v>
      </c>
      <c r="JT457" s="515"/>
      <c r="JU457" s="514">
        <f t="shared" si="3358"/>
        <v>0</v>
      </c>
      <c r="JV457" s="516"/>
      <c r="JW457" s="517"/>
      <c r="JX457" s="517"/>
      <c r="JY457" s="514">
        <f t="shared" si="3359"/>
        <v>0</v>
      </c>
      <c r="JZ457" s="515">
        <v>0.294289866351475</v>
      </c>
      <c r="KA457" s="518">
        <f t="shared" si="3360"/>
        <v>0</v>
      </c>
      <c r="KB457" s="519">
        <f t="shared" si="3361"/>
        <v>0</v>
      </c>
      <c r="KC457" s="520"/>
      <c r="KD457" s="511">
        <v>6.0</v>
      </c>
      <c r="KE457" s="512" t="s">
        <v>132</v>
      </c>
      <c r="KF457" s="513" t="s">
        <v>121</v>
      </c>
      <c r="KG457" s="513" t="s">
        <v>123</v>
      </c>
      <c r="KH457" s="514" t="str">
        <f>ADHB!LP457</f>
        <v/>
      </c>
      <c r="KI457" s="514"/>
      <c r="KJ457" s="514">
        <f t="shared" si="3362"/>
        <v>0</v>
      </c>
      <c r="KK457" s="515"/>
      <c r="KL457" s="514">
        <f t="shared" si="3363"/>
        <v>0</v>
      </c>
      <c r="KM457" s="516"/>
      <c r="KN457" s="517"/>
      <c r="KO457" s="517"/>
      <c r="KP457" s="514">
        <f t="shared" si="3364"/>
        <v>0</v>
      </c>
      <c r="KQ457" s="515">
        <v>0.294289866351475</v>
      </c>
      <c r="KR457" s="518">
        <f t="shared" si="3365"/>
        <v>0</v>
      </c>
      <c r="KS457" s="519">
        <f t="shared" si="3366"/>
        <v>0</v>
      </c>
      <c r="KT457" s="520"/>
      <c r="KU457" s="521"/>
    </row>
    <row r="458" ht="15.75" customHeight="1">
      <c r="A458" s="523"/>
      <c r="B458" s="524" t="s">
        <v>150</v>
      </c>
      <c r="C458" s="525"/>
      <c r="D458" s="525"/>
      <c r="E458" s="526"/>
      <c r="F458" s="526"/>
      <c r="G458" s="526"/>
      <c r="H458" s="527"/>
      <c r="I458" s="526"/>
      <c r="J458" s="527"/>
      <c r="K458" s="526"/>
      <c r="L458" s="526"/>
      <c r="M458" s="526"/>
      <c r="N458" s="527"/>
      <c r="O458" s="528"/>
      <c r="P458" s="529"/>
      <c r="Q458" s="509"/>
      <c r="R458" s="523"/>
      <c r="S458" s="524" t="s">
        <v>150</v>
      </c>
      <c r="T458" s="525"/>
      <c r="U458" s="525"/>
      <c r="V458" s="526"/>
      <c r="W458" s="526"/>
      <c r="X458" s="526"/>
      <c r="Y458" s="527"/>
      <c r="Z458" s="526"/>
      <c r="AA458" s="527"/>
      <c r="AB458" s="526"/>
      <c r="AC458" s="526"/>
      <c r="AD458" s="526"/>
      <c r="AE458" s="527"/>
      <c r="AF458" s="528"/>
      <c r="AG458" s="529"/>
      <c r="AH458" s="509"/>
      <c r="AI458" s="523"/>
      <c r="AJ458" s="524" t="s">
        <v>150</v>
      </c>
      <c r="AK458" s="525"/>
      <c r="AL458" s="525"/>
      <c r="AM458" s="526"/>
      <c r="AN458" s="526"/>
      <c r="AO458" s="526"/>
      <c r="AP458" s="527"/>
      <c r="AQ458" s="526"/>
      <c r="AR458" s="527"/>
      <c r="AS458" s="526"/>
      <c r="AT458" s="526"/>
      <c r="AU458" s="526"/>
      <c r="AV458" s="527"/>
      <c r="AW458" s="528"/>
      <c r="AX458" s="529"/>
      <c r="AY458" s="509"/>
      <c r="AZ458" s="523"/>
      <c r="BA458" s="524" t="s">
        <v>150</v>
      </c>
      <c r="BB458" s="525"/>
      <c r="BC458" s="525"/>
      <c r="BD458" s="526"/>
      <c r="BE458" s="526"/>
      <c r="BF458" s="526"/>
      <c r="BG458" s="527"/>
      <c r="BH458" s="526"/>
      <c r="BI458" s="527"/>
      <c r="BJ458" s="526"/>
      <c r="BK458" s="526"/>
      <c r="BL458" s="526"/>
      <c r="BM458" s="527"/>
      <c r="BN458" s="528"/>
      <c r="BO458" s="529"/>
      <c r="BP458" s="509"/>
      <c r="BQ458" s="523"/>
      <c r="BR458" s="524" t="s">
        <v>150</v>
      </c>
      <c r="BS458" s="525"/>
      <c r="BT458" s="525"/>
      <c r="BU458" s="526"/>
      <c r="BV458" s="526"/>
      <c r="BW458" s="526"/>
      <c r="BX458" s="527"/>
      <c r="BY458" s="526"/>
      <c r="BZ458" s="527"/>
      <c r="CA458" s="526"/>
      <c r="CB458" s="526"/>
      <c r="CC458" s="526"/>
      <c r="CD458" s="527"/>
      <c r="CE458" s="528"/>
      <c r="CF458" s="529"/>
      <c r="CG458" s="509"/>
      <c r="CH458" s="523"/>
      <c r="CI458" s="524" t="s">
        <v>150</v>
      </c>
      <c r="CJ458" s="525"/>
      <c r="CK458" s="525"/>
      <c r="CL458" s="526"/>
      <c r="CM458" s="526"/>
      <c r="CN458" s="526"/>
      <c r="CO458" s="527"/>
      <c r="CP458" s="526"/>
      <c r="CQ458" s="527"/>
      <c r="CR458" s="526"/>
      <c r="CS458" s="526"/>
      <c r="CT458" s="526"/>
      <c r="CU458" s="527"/>
      <c r="CV458" s="528"/>
      <c r="CW458" s="529"/>
      <c r="CX458" s="509"/>
      <c r="CY458" s="523"/>
      <c r="CZ458" s="524" t="s">
        <v>150</v>
      </c>
      <c r="DA458" s="525"/>
      <c r="DB458" s="525"/>
      <c r="DC458" s="526"/>
      <c r="DD458" s="526"/>
      <c r="DE458" s="526"/>
      <c r="DF458" s="527"/>
      <c r="DG458" s="526"/>
      <c r="DH458" s="527"/>
      <c r="DI458" s="526"/>
      <c r="DJ458" s="526"/>
      <c r="DK458" s="526"/>
      <c r="DL458" s="527"/>
      <c r="DM458" s="528"/>
      <c r="DN458" s="529"/>
      <c r="DO458" s="509"/>
      <c r="DP458" s="523"/>
      <c r="DQ458" s="524" t="s">
        <v>150</v>
      </c>
      <c r="DR458" s="525"/>
      <c r="DS458" s="525"/>
      <c r="DT458" s="526"/>
      <c r="DU458" s="526"/>
      <c r="DV458" s="526"/>
      <c r="DW458" s="527"/>
      <c r="DX458" s="526"/>
      <c r="DY458" s="527"/>
      <c r="DZ458" s="526"/>
      <c r="EA458" s="526"/>
      <c r="EB458" s="526"/>
      <c r="EC458" s="527"/>
      <c r="ED458" s="528"/>
      <c r="EE458" s="529"/>
      <c r="EF458" s="509"/>
      <c r="EG458" s="523"/>
      <c r="EH458" s="524" t="s">
        <v>150</v>
      </c>
      <c r="EI458" s="525"/>
      <c r="EJ458" s="525"/>
      <c r="EK458" s="526"/>
      <c r="EL458" s="526"/>
      <c r="EM458" s="526"/>
      <c r="EN458" s="527"/>
      <c r="EO458" s="526"/>
      <c r="EP458" s="527"/>
      <c r="EQ458" s="526"/>
      <c r="ER458" s="526"/>
      <c r="ES458" s="526"/>
      <c r="ET458" s="527"/>
      <c r="EU458" s="528"/>
      <c r="EV458" s="529"/>
      <c r="EW458" s="509"/>
      <c r="EX458" s="523"/>
      <c r="EY458" s="524" t="s">
        <v>150</v>
      </c>
      <c r="EZ458" s="525"/>
      <c r="FA458" s="525"/>
      <c r="FB458" s="526"/>
      <c r="FC458" s="526"/>
      <c r="FD458" s="526"/>
      <c r="FE458" s="527"/>
      <c r="FF458" s="526"/>
      <c r="FG458" s="527"/>
      <c r="FH458" s="526"/>
      <c r="FI458" s="526"/>
      <c r="FJ458" s="526"/>
      <c r="FK458" s="527"/>
      <c r="FL458" s="528"/>
      <c r="FM458" s="529"/>
      <c r="FN458" s="509"/>
      <c r="FO458" s="523"/>
      <c r="FP458" s="524" t="s">
        <v>150</v>
      </c>
      <c r="FQ458" s="525"/>
      <c r="FR458" s="525"/>
      <c r="FS458" s="526"/>
      <c r="FT458" s="526"/>
      <c r="FU458" s="526"/>
      <c r="FV458" s="527"/>
      <c r="FW458" s="526"/>
      <c r="FX458" s="527"/>
      <c r="FY458" s="526"/>
      <c r="FZ458" s="526"/>
      <c r="GA458" s="526"/>
      <c r="GB458" s="527"/>
      <c r="GC458" s="528"/>
      <c r="GD458" s="529"/>
      <c r="GE458" s="509"/>
      <c r="GF458" s="523"/>
      <c r="GG458" s="524" t="s">
        <v>150</v>
      </c>
      <c r="GH458" s="525"/>
      <c r="GI458" s="525"/>
      <c r="GJ458" s="526"/>
      <c r="GK458" s="526"/>
      <c r="GL458" s="526"/>
      <c r="GM458" s="527"/>
      <c r="GN458" s="526"/>
      <c r="GO458" s="527"/>
      <c r="GP458" s="526"/>
      <c r="GQ458" s="526"/>
      <c r="GR458" s="526"/>
      <c r="GS458" s="527"/>
      <c r="GT458" s="528"/>
      <c r="GU458" s="529"/>
      <c r="GV458" s="509"/>
      <c r="GW458" s="523"/>
      <c r="GX458" s="524" t="s">
        <v>150</v>
      </c>
      <c r="GY458" s="525"/>
      <c r="GZ458" s="525"/>
      <c r="HA458" s="526"/>
      <c r="HB458" s="526"/>
      <c r="HC458" s="526"/>
      <c r="HD458" s="527"/>
      <c r="HE458" s="526"/>
      <c r="HF458" s="527"/>
      <c r="HG458" s="526"/>
      <c r="HH458" s="526"/>
      <c r="HI458" s="526"/>
      <c r="HJ458" s="527"/>
      <c r="HK458" s="528"/>
      <c r="HL458" s="529"/>
      <c r="HM458" s="509"/>
      <c r="HN458" s="523"/>
      <c r="HO458" s="524" t="s">
        <v>150</v>
      </c>
      <c r="HP458" s="525"/>
      <c r="HQ458" s="525"/>
      <c r="HR458" s="526"/>
      <c r="HS458" s="526"/>
      <c r="HT458" s="526"/>
      <c r="HU458" s="527"/>
      <c r="HV458" s="526"/>
      <c r="HW458" s="527"/>
      <c r="HX458" s="526"/>
      <c r="HY458" s="526"/>
      <c r="HZ458" s="526"/>
      <c r="IA458" s="527"/>
      <c r="IB458" s="528"/>
      <c r="IC458" s="529"/>
      <c r="ID458" s="509"/>
      <c r="IE458" s="523"/>
      <c r="IF458" s="524" t="s">
        <v>150</v>
      </c>
      <c r="IG458" s="525"/>
      <c r="IH458" s="525"/>
      <c r="II458" s="526"/>
      <c r="IJ458" s="526"/>
      <c r="IK458" s="526"/>
      <c r="IL458" s="527"/>
      <c r="IM458" s="526"/>
      <c r="IN458" s="527"/>
      <c r="IO458" s="526"/>
      <c r="IP458" s="526"/>
      <c r="IQ458" s="526"/>
      <c r="IR458" s="527"/>
      <c r="IS458" s="528"/>
      <c r="IT458" s="529"/>
      <c r="IU458" s="509"/>
      <c r="IV458" s="523"/>
      <c r="IW458" s="524" t="s">
        <v>150</v>
      </c>
      <c r="IX458" s="525"/>
      <c r="IY458" s="525"/>
      <c r="IZ458" s="526"/>
      <c r="JA458" s="526"/>
      <c r="JB458" s="526"/>
      <c r="JC458" s="527"/>
      <c r="JD458" s="526"/>
      <c r="JE458" s="527"/>
      <c r="JF458" s="526"/>
      <c r="JG458" s="526"/>
      <c r="JH458" s="526"/>
      <c r="JI458" s="527"/>
      <c r="JJ458" s="528"/>
      <c r="JK458" s="529"/>
      <c r="JL458" s="509"/>
      <c r="JM458" s="523"/>
      <c r="JN458" s="524" t="s">
        <v>150</v>
      </c>
      <c r="JO458" s="525"/>
      <c r="JP458" s="525"/>
      <c r="JQ458" s="526"/>
      <c r="JR458" s="526"/>
      <c r="JS458" s="526"/>
      <c r="JT458" s="527"/>
      <c r="JU458" s="526"/>
      <c r="JV458" s="527"/>
      <c r="JW458" s="526"/>
      <c r="JX458" s="526"/>
      <c r="JY458" s="526"/>
      <c r="JZ458" s="527"/>
      <c r="KA458" s="528"/>
      <c r="KB458" s="529"/>
      <c r="KC458" s="509"/>
      <c r="KD458" s="523"/>
      <c r="KE458" s="524" t="s">
        <v>150</v>
      </c>
      <c r="KF458" s="525"/>
      <c r="KG458" s="525"/>
      <c r="KH458" s="526"/>
      <c r="KI458" s="526"/>
      <c r="KJ458" s="526"/>
      <c r="KK458" s="527"/>
      <c r="KL458" s="526"/>
      <c r="KM458" s="527"/>
      <c r="KN458" s="526"/>
      <c r="KO458" s="526"/>
      <c r="KP458" s="526"/>
      <c r="KQ458" s="527"/>
      <c r="KR458" s="528"/>
      <c r="KS458" s="529"/>
      <c r="KT458" s="509"/>
      <c r="KU458" s="530"/>
    </row>
    <row r="459" ht="15.75" customHeight="1">
      <c r="A459" s="531"/>
      <c r="B459" s="532" t="s">
        <v>134</v>
      </c>
      <c r="C459" s="533"/>
      <c r="D459" s="533"/>
      <c r="E459" s="534"/>
      <c r="F459" s="534"/>
      <c r="G459" s="534"/>
      <c r="H459" s="535"/>
      <c r="I459" s="534"/>
      <c r="J459" s="535"/>
      <c r="K459" s="534"/>
      <c r="L459" s="534"/>
      <c r="M459" s="534"/>
      <c r="N459" s="535"/>
      <c r="O459" s="536"/>
      <c r="P459" s="537"/>
      <c r="Q459" s="520"/>
      <c r="R459" s="531"/>
      <c r="S459" s="532" t="s">
        <v>134</v>
      </c>
      <c r="T459" s="533"/>
      <c r="U459" s="533"/>
      <c r="V459" s="534"/>
      <c r="W459" s="534"/>
      <c r="X459" s="534"/>
      <c r="Y459" s="535"/>
      <c r="Z459" s="534"/>
      <c r="AA459" s="535"/>
      <c r="AB459" s="534"/>
      <c r="AC459" s="534"/>
      <c r="AD459" s="534"/>
      <c r="AE459" s="535"/>
      <c r="AF459" s="536"/>
      <c r="AG459" s="537"/>
      <c r="AH459" s="520"/>
      <c r="AI459" s="531"/>
      <c r="AJ459" s="532" t="s">
        <v>134</v>
      </c>
      <c r="AK459" s="533"/>
      <c r="AL459" s="533"/>
      <c r="AM459" s="534"/>
      <c r="AN459" s="534"/>
      <c r="AO459" s="534"/>
      <c r="AP459" s="535"/>
      <c r="AQ459" s="534"/>
      <c r="AR459" s="535"/>
      <c r="AS459" s="534"/>
      <c r="AT459" s="534"/>
      <c r="AU459" s="534"/>
      <c r="AV459" s="535"/>
      <c r="AW459" s="536"/>
      <c r="AX459" s="537"/>
      <c r="AY459" s="520"/>
      <c r="AZ459" s="531"/>
      <c r="BA459" s="532" t="s">
        <v>134</v>
      </c>
      <c r="BB459" s="533"/>
      <c r="BC459" s="533"/>
      <c r="BD459" s="534"/>
      <c r="BE459" s="534"/>
      <c r="BF459" s="534"/>
      <c r="BG459" s="535"/>
      <c r="BH459" s="534"/>
      <c r="BI459" s="535"/>
      <c r="BJ459" s="534"/>
      <c r="BK459" s="534"/>
      <c r="BL459" s="534"/>
      <c r="BM459" s="535"/>
      <c r="BN459" s="536"/>
      <c r="BO459" s="537"/>
      <c r="BP459" s="520"/>
      <c r="BQ459" s="531"/>
      <c r="BR459" s="532" t="s">
        <v>134</v>
      </c>
      <c r="BS459" s="533"/>
      <c r="BT459" s="533"/>
      <c r="BU459" s="534"/>
      <c r="BV459" s="534"/>
      <c r="BW459" s="534"/>
      <c r="BX459" s="535"/>
      <c r="BY459" s="534"/>
      <c r="BZ459" s="535"/>
      <c r="CA459" s="534"/>
      <c r="CB459" s="534"/>
      <c r="CC459" s="534"/>
      <c r="CD459" s="535"/>
      <c r="CE459" s="536"/>
      <c r="CF459" s="537"/>
      <c r="CG459" s="520"/>
      <c r="CH459" s="531"/>
      <c r="CI459" s="532" t="s">
        <v>134</v>
      </c>
      <c r="CJ459" s="533"/>
      <c r="CK459" s="533"/>
      <c r="CL459" s="534"/>
      <c r="CM459" s="534"/>
      <c r="CN459" s="534"/>
      <c r="CO459" s="535"/>
      <c r="CP459" s="534"/>
      <c r="CQ459" s="535"/>
      <c r="CR459" s="534"/>
      <c r="CS459" s="534"/>
      <c r="CT459" s="534"/>
      <c r="CU459" s="535"/>
      <c r="CV459" s="536"/>
      <c r="CW459" s="537"/>
      <c r="CX459" s="520"/>
      <c r="CY459" s="531"/>
      <c r="CZ459" s="532" t="s">
        <v>134</v>
      </c>
      <c r="DA459" s="533"/>
      <c r="DB459" s="533"/>
      <c r="DC459" s="534"/>
      <c r="DD459" s="534"/>
      <c r="DE459" s="534"/>
      <c r="DF459" s="535"/>
      <c r="DG459" s="534"/>
      <c r="DH459" s="535"/>
      <c r="DI459" s="534"/>
      <c r="DJ459" s="534"/>
      <c r="DK459" s="534"/>
      <c r="DL459" s="535"/>
      <c r="DM459" s="536"/>
      <c r="DN459" s="537"/>
      <c r="DO459" s="520"/>
      <c r="DP459" s="531"/>
      <c r="DQ459" s="532" t="s">
        <v>134</v>
      </c>
      <c r="DR459" s="533"/>
      <c r="DS459" s="533"/>
      <c r="DT459" s="534"/>
      <c r="DU459" s="534"/>
      <c r="DV459" s="534"/>
      <c r="DW459" s="535"/>
      <c r="DX459" s="534"/>
      <c r="DY459" s="535"/>
      <c r="DZ459" s="534"/>
      <c r="EA459" s="534"/>
      <c r="EB459" s="534"/>
      <c r="EC459" s="535"/>
      <c r="ED459" s="536"/>
      <c r="EE459" s="537"/>
      <c r="EF459" s="520"/>
      <c r="EG459" s="531"/>
      <c r="EH459" s="532" t="s">
        <v>134</v>
      </c>
      <c r="EI459" s="533"/>
      <c r="EJ459" s="533"/>
      <c r="EK459" s="534"/>
      <c r="EL459" s="534"/>
      <c r="EM459" s="534"/>
      <c r="EN459" s="535"/>
      <c r="EO459" s="534"/>
      <c r="EP459" s="535"/>
      <c r="EQ459" s="534"/>
      <c r="ER459" s="534"/>
      <c r="ES459" s="534"/>
      <c r="ET459" s="535"/>
      <c r="EU459" s="536"/>
      <c r="EV459" s="537"/>
      <c r="EW459" s="520"/>
      <c r="EX459" s="531"/>
      <c r="EY459" s="532" t="s">
        <v>134</v>
      </c>
      <c r="EZ459" s="533"/>
      <c r="FA459" s="533"/>
      <c r="FB459" s="534"/>
      <c r="FC459" s="534"/>
      <c r="FD459" s="534"/>
      <c r="FE459" s="535"/>
      <c r="FF459" s="534"/>
      <c r="FG459" s="535"/>
      <c r="FH459" s="534"/>
      <c r="FI459" s="534"/>
      <c r="FJ459" s="534"/>
      <c r="FK459" s="535"/>
      <c r="FL459" s="536"/>
      <c r="FM459" s="537"/>
      <c r="FN459" s="520"/>
      <c r="FO459" s="531"/>
      <c r="FP459" s="532" t="s">
        <v>134</v>
      </c>
      <c r="FQ459" s="533"/>
      <c r="FR459" s="533"/>
      <c r="FS459" s="534"/>
      <c r="FT459" s="534"/>
      <c r="FU459" s="534"/>
      <c r="FV459" s="535"/>
      <c r="FW459" s="534"/>
      <c r="FX459" s="535"/>
      <c r="FY459" s="534"/>
      <c r="FZ459" s="534"/>
      <c r="GA459" s="534"/>
      <c r="GB459" s="535"/>
      <c r="GC459" s="536"/>
      <c r="GD459" s="537"/>
      <c r="GE459" s="520"/>
      <c r="GF459" s="531"/>
      <c r="GG459" s="532" t="s">
        <v>134</v>
      </c>
      <c r="GH459" s="533"/>
      <c r="GI459" s="533"/>
      <c r="GJ459" s="534"/>
      <c r="GK459" s="534"/>
      <c r="GL459" s="534"/>
      <c r="GM459" s="535"/>
      <c r="GN459" s="534"/>
      <c r="GO459" s="535"/>
      <c r="GP459" s="534"/>
      <c r="GQ459" s="534"/>
      <c r="GR459" s="534"/>
      <c r="GS459" s="535"/>
      <c r="GT459" s="536"/>
      <c r="GU459" s="537"/>
      <c r="GV459" s="520"/>
      <c r="GW459" s="531"/>
      <c r="GX459" s="532" t="s">
        <v>134</v>
      </c>
      <c r="GY459" s="533"/>
      <c r="GZ459" s="533"/>
      <c r="HA459" s="534"/>
      <c r="HB459" s="534"/>
      <c r="HC459" s="534"/>
      <c r="HD459" s="535"/>
      <c r="HE459" s="534"/>
      <c r="HF459" s="535"/>
      <c r="HG459" s="534"/>
      <c r="HH459" s="534"/>
      <c r="HI459" s="534"/>
      <c r="HJ459" s="535"/>
      <c r="HK459" s="536"/>
      <c r="HL459" s="537"/>
      <c r="HM459" s="520"/>
      <c r="HN459" s="531"/>
      <c r="HO459" s="532" t="s">
        <v>134</v>
      </c>
      <c r="HP459" s="533"/>
      <c r="HQ459" s="533"/>
      <c r="HR459" s="534"/>
      <c r="HS459" s="534"/>
      <c r="HT459" s="534"/>
      <c r="HU459" s="535"/>
      <c r="HV459" s="534"/>
      <c r="HW459" s="535"/>
      <c r="HX459" s="534"/>
      <c r="HY459" s="534"/>
      <c r="HZ459" s="534"/>
      <c r="IA459" s="535"/>
      <c r="IB459" s="536"/>
      <c r="IC459" s="537"/>
      <c r="ID459" s="520"/>
      <c r="IE459" s="531"/>
      <c r="IF459" s="532" t="s">
        <v>134</v>
      </c>
      <c r="IG459" s="533"/>
      <c r="IH459" s="533"/>
      <c r="II459" s="534"/>
      <c r="IJ459" s="534"/>
      <c r="IK459" s="534"/>
      <c r="IL459" s="535"/>
      <c r="IM459" s="534"/>
      <c r="IN459" s="535"/>
      <c r="IO459" s="534"/>
      <c r="IP459" s="534"/>
      <c r="IQ459" s="534"/>
      <c r="IR459" s="535"/>
      <c r="IS459" s="536"/>
      <c r="IT459" s="537"/>
      <c r="IU459" s="520"/>
      <c r="IV459" s="531"/>
      <c r="IW459" s="532" t="s">
        <v>134</v>
      </c>
      <c r="IX459" s="533"/>
      <c r="IY459" s="533"/>
      <c r="IZ459" s="534"/>
      <c r="JA459" s="534"/>
      <c r="JB459" s="534"/>
      <c r="JC459" s="535"/>
      <c r="JD459" s="534"/>
      <c r="JE459" s="535"/>
      <c r="JF459" s="534"/>
      <c r="JG459" s="534"/>
      <c r="JH459" s="534"/>
      <c r="JI459" s="535"/>
      <c r="JJ459" s="536"/>
      <c r="JK459" s="537"/>
      <c r="JL459" s="520"/>
      <c r="JM459" s="531"/>
      <c r="JN459" s="532" t="s">
        <v>134</v>
      </c>
      <c r="JO459" s="533"/>
      <c r="JP459" s="533"/>
      <c r="JQ459" s="534"/>
      <c r="JR459" s="534"/>
      <c r="JS459" s="534"/>
      <c r="JT459" s="535"/>
      <c r="JU459" s="534"/>
      <c r="JV459" s="535"/>
      <c r="JW459" s="534"/>
      <c r="JX459" s="534"/>
      <c r="JY459" s="534"/>
      <c r="JZ459" s="535"/>
      <c r="KA459" s="536"/>
      <c r="KB459" s="537"/>
      <c r="KC459" s="520"/>
      <c r="KD459" s="531"/>
      <c r="KE459" s="532" t="s">
        <v>134</v>
      </c>
      <c r="KF459" s="533"/>
      <c r="KG459" s="533"/>
      <c r="KH459" s="534"/>
      <c r="KI459" s="534"/>
      <c r="KJ459" s="534"/>
      <c r="KK459" s="535"/>
      <c r="KL459" s="534"/>
      <c r="KM459" s="535"/>
      <c r="KN459" s="534"/>
      <c r="KO459" s="534"/>
      <c r="KP459" s="534"/>
      <c r="KQ459" s="535"/>
      <c r="KR459" s="536"/>
      <c r="KS459" s="537"/>
      <c r="KT459" s="520"/>
      <c r="KU459" s="521"/>
    </row>
    <row r="460" ht="15.75" customHeight="1">
      <c r="A460" s="511">
        <v>1.0</v>
      </c>
      <c r="B460" s="512" t="s">
        <v>151</v>
      </c>
      <c r="C460" s="513" t="s">
        <v>121</v>
      </c>
      <c r="D460" s="513" t="s">
        <v>152</v>
      </c>
      <c r="E460" s="514" t="str">
        <f>ADHB!E460</f>
        <v/>
      </c>
      <c r="F460" s="514"/>
      <c r="G460" s="514">
        <f t="shared" ref="G460:G464" si="3367">IFERROR(E460*F460/1000000,0)</f>
        <v>0</v>
      </c>
      <c r="H460" s="515"/>
      <c r="I460" s="514">
        <f t="shared" ref="I460:I464" si="3368">IFERROR(+G460*H460,"")</f>
        <v>0</v>
      </c>
      <c r="J460" s="516"/>
      <c r="K460" s="517"/>
      <c r="L460" s="517"/>
      <c r="M460" s="514">
        <f t="shared" ref="M460:M464" si="3369">IFERROR(+(IF(G460="","0",G460))+(IF(I460="","0",I460))+(IF(L460="","0",L460)),"")</f>
        <v>0</v>
      </c>
      <c r="N460" s="515">
        <v>0.294289866351475</v>
      </c>
      <c r="O460" s="518">
        <f t="shared" ref="O460:O464" si="3370">IFERROR(+N460*(M460-L460),"")</f>
        <v>0</v>
      </c>
      <c r="P460" s="519">
        <f t="shared" ref="P460:P464" si="3371">IFERROR(+(IF(M460="","0",M460))-(IF(O460="","0",O460)),"")</f>
        <v>0</v>
      </c>
      <c r="Q460" s="520"/>
      <c r="R460" s="511">
        <v>1.0</v>
      </c>
      <c r="S460" s="512" t="s">
        <v>151</v>
      </c>
      <c r="T460" s="513" t="s">
        <v>121</v>
      </c>
      <c r="U460" s="513" t="s">
        <v>152</v>
      </c>
      <c r="V460" s="514" t="str">
        <f>ADHB!V460</f>
        <v/>
      </c>
      <c r="W460" s="514"/>
      <c r="X460" s="514">
        <f t="shared" ref="X460:X464" si="3372">IFERROR(V460*W460/1000000,0)</f>
        <v>0</v>
      </c>
      <c r="Y460" s="515"/>
      <c r="Z460" s="514">
        <f t="shared" ref="Z460:Z464" si="3373">IFERROR(+X460*Y460,"")</f>
        <v>0</v>
      </c>
      <c r="AA460" s="516"/>
      <c r="AB460" s="517"/>
      <c r="AC460" s="517"/>
      <c r="AD460" s="514">
        <f t="shared" ref="AD460:AD464" si="3374">IFERROR(+(IF(X460="","0",X460))+(IF(Z460="","0",Z460))+(IF(AC460="","0",AC460)),"")</f>
        <v>0</v>
      </c>
      <c r="AE460" s="515">
        <v>0.294289866351475</v>
      </c>
      <c r="AF460" s="518">
        <f t="shared" ref="AF460:AF464" si="3375">IFERROR(+AE460*(AD460-AC460),"")</f>
        <v>0</v>
      </c>
      <c r="AG460" s="519">
        <f t="shared" ref="AG460:AG464" si="3376">IFERROR(+(IF(AD460="","0",AD460))-(IF(AF460="","0",AF460)),"")</f>
        <v>0</v>
      </c>
      <c r="AH460" s="520"/>
      <c r="AI460" s="511">
        <v>1.0</v>
      </c>
      <c r="AJ460" s="512" t="s">
        <v>151</v>
      </c>
      <c r="AK460" s="513" t="s">
        <v>121</v>
      </c>
      <c r="AL460" s="513" t="s">
        <v>152</v>
      </c>
      <c r="AM460" s="514" t="str">
        <f>ADHB!AM460</f>
        <v/>
      </c>
      <c r="AN460" s="514"/>
      <c r="AO460" s="514">
        <f t="shared" ref="AO460:AO464" si="3377">IFERROR(AM460*AN460/1000000,0)</f>
        <v>0</v>
      </c>
      <c r="AP460" s="515"/>
      <c r="AQ460" s="514">
        <f t="shared" ref="AQ460:AQ464" si="3378">IFERROR(+AO460*AP460,"")</f>
        <v>0</v>
      </c>
      <c r="AR460" s="516"/>
      <c r="AS460" s="517"/>
      <c r="AT460" s="517"/>
      <c r="AU460" s="514">
        <f t="shared" ref="AU460:AU464" si="3379">IFERROR(+(IF(AO460="","0",AO460))+(IF(AQ460="","0",AQ460))+(IF(AT460="","0",AT460)),"")</f>
        <v>0</v>
      </c>
      <c r="AV460" s="515">
        <v>0.294289866351475</v>
      </c>
      <c r="AW460" s="518">
        <f t="shared" ref="AW460:AW464" si="3380">IFERROR(+AV460*(AU460-AT460),"")</f>
        <v>0</v>
      </c>
      <c r="AX460" s="519">
        <f t="shared" ref="AX460:AX464" si="3381">IFERROR(+(IF(AU460="","0",AU460))-(IF(AW460="","0",AW460)),"")</f>
        <v>0</v>
      </c>
      <c r="AY460" s="520"/>
      <c r="AZ460" s="511">
        <v>1.0</v>
      </c>
      <c r="BA460" s="512" t="s">
        <v>151</v>
      </c>
      <c r="BB460" s="513" t="s">
        <v>121</v>
      </c>
      <c r="BC460" s="513" t="s">
        <v>152</v>
      </c>
      <c r="BD460" s="514" t="str">
        <f>ADHB!BD460</f>
        <v/>
      </c>
      <c r="BE460" s="514"/>
      <c r="BF460" s="514">
        <f t="shared" ref="BF460:BF464" si="3382">IFERROR(BD460*BE460/1000000,0)</f>
        <v>0</v>
      </c>
      <c r="BG460" s="515"/>
      <c r="BH460" s="514">
        <f t="shared" ref="BH460:BH464" si="3383">IFERROR(+BF460*BG460,"")</f>
        <v>0</v>
      </c>
      <c r="BI460" s="516"/>
      <c r="BJ460" s="517"/>
      <c r="BK460" s="517"/>
      <c r="BL460" s="514">
        <f t="shared" ref="BL460:BL464" si="3384">IFERROR(+(IF(BF460="","0",BF460))+(IF(BH460="","0",BH460))+(IF(BK460="","0",BK460)),"")</f>
        <v>0</v>
      </c>
      <c r="BM460" s="515">
        <v>0.294289866351475</v>
      </c>
      <c r="BN460" s="518">
        <f t="shared" ref="BN460:BN464" si="3385">IFERROR(+BM460*(BL460-BK460),"")</f>
        <v>0</v>
      </c>
      <c r="BO460" s="519">
        <f t="shared" ref="BO460:BO464" si="3386">IFERROR(+(IF(BL460="","0",BL460))-(IF(BN460="","0",BN460)),"")</f>
        <v>0</v>
      </c>
      <c r="BP460" s="520"/>
      <c r="BQ460" s="511">
        <v>1.0</v>
      </c>
      <c r="BR460" s="512" t="s">
        <v>151</v>
      </c>
      <c r="BS460" s="513" t="s">
        <v>121</v>
      </c>
      <c r="BT460" s="513" t="s">
        <v>152</v>
      </c>
      <c r="BU460" s="514" t="str">
        <f>ADHB!BU460</f>
        <v/>
      </c>
      <c r="BV460" s="514"/>
      <c r="BW460" s="514">
        <f t="shared" ref="BW460:BW464" si="3387">IFERROR(BU460*BV460/1000000,0)</f>
        <v>0</v>
      </c>
      <c r="BX460" s="515"/>
      <c r="BY460" s="514">
        <f t="shared" ref="BY460:BY464" si="3388">IFERROR(+BW460*BX460,"")</f>
        <v>0</v>
      </c>
      <c r="BZ460" s="516"/>
      <c r="CA460" s="517"/>
      <c r="CB460" s="517"/>
      <c r="CC460" s="514">
        <f t="shared" ref="CC460:CC464" si="3389">IFERROR(+(IF(BW460="","0",BW460))+(IF(BY460="","0",BY460))+(IF(CB460="","0",CB460)),"")</f>
        <v>0</v>
      </c>
      <c r="CD460" s="515">
        <v>0.294289866351475</v>
      </c>
      <c r="CE460" s="518">
        <f t="shared" ref="CE460:CE464" si="3390">IFERROR(+CD460*(CC460-CB460),"")</f>
        <v>0</v>
      </c>
      <c r="CF460" s="519">
        <f t="shared" ref="CF460:CF464" si="3391">IFERROR(+(IF(CC460="","0",CC460))-(IF(CE460="","0",CE460)),"")</f>
        <v>0</v>
      </c>
      <c r="CG460" s="520"/>
      <c r="CH460" s="511">
        <v>1.0</v>
      </c>
      <c r="CI460" s="512" t="s">
        <v>151</v>
      </c>
      <c r="CJ460" s="513" t="s">
        <v>121</v>
      </c>
      <c r="CK460" s="513" t="s">
        <v>152</v>
      </c>
      <c r="CL460" s="514" t="str">
        <f>ADHB!CL460</f>
        <v/>
      </c>
      <c r="CM460" s="514"/>
      <c r="CN460" s="514">
        <f t="shared" ref="CN460:CN464" si="3392">IFERROR(CL460*CM460/1000000,0)</f>
        <v>0</v>
      </c>
      <c r="CO460" s="515"/>
      <c r="CP460" s="514">
        <f t="shared" ref="CP460:CP464" si="3393">IFERROR(+CN460*CO460,"")</f>
        <v>0</v>
      </c>
      <c r="CQ460" s="516"/>
      <c r="CR460" s="517"/>
      <c r="CS460" s="517"/>
      <c r="CT460" s="514">
        <f t="shared" ref="CT460:CT464" si="3394">IFERROR(+(IF(CN460="","0",CN460))+(IF(CP460="","0",CP460))+(IF(CS460="","0",CS460)),"")</f>
        <v>0</v>
      </c>
      <c r="CU460" s="515">
        <v>0.294289866351475</v>
      </c>
      <c r="CV460" s="518">
        <f t="shared" ref="CV460:CV464" si="3395">IFERROR(+CU460*(CT460-CS460),"")</f>
        <v>0</v>
      </c>
      <c r="CW460" s="519">
        <f t="shared" ref="CW460:CW464" si="3396">IFERROR(+(IF(CT460="","0",CT460))-(IF(CV460="","0",CV460)),"")</f>
        <v>0</v>
      </c>
      <c r="CX460" s="520"/>
      <c r="CY460" s="511">
        <v>1.0</v>
      </c>
      <c r="CZ460" s="512" t="s">
        <v>151</v>
      </c>
      <c r="DA460" s="513" t="s">
        <v>121</v>
      </c>
      <c r="DB460" s="513" t="s">
        <v>152</v>
      </c>
      <c r="DC460" s="514" t="str">
        <f>ADHB!DC460</f>
        <v/>
      </c>
      <c r="DD460" s="514"/>
      <c r="DE460" s="514">
        <f t="shared" ref="DE460:DE464" si="3397">IFERROR(DC460*DD460/1000000,0)</f>
        <v>0</v>
      </c>
      <c r="DF460" s="515"/>
      <c r="DG460" s="514">
        <f t="shared" ref="DG460:DG464" si="3398">IFERROR(+DE460*DF460,"")</f>
        <v>0</v>
      </c>
      <c r="DH460" s="516"/>
      <c r="DI460" s="517"/>
      <c r="DJ460" s="517"/>
      <c r="DK460" s="514">
        <f t="shared" ref="DK460:DK464" si="3399">IFERROR(+(IF(DE460="","0",DE460))+(IF(DG460="","0",DG460))+(IF(DJ460="","0",DJ460)),"")</f>
        <v>0</v>
      </c>
      <c r="DL460" s="515">
        <v>0.294289866351475</v>
      </c>
      <c r="DM460" s="518">
        <f t="shared" ref="DM460:DM464" si="3400">IFERROR(+DL460*(DK460-DJ460),"")</f>
        <v>0</v>
      </c>
      <c r="DN460" s="519">
        <f t="shared" ref="DN460:DN464" si="3401">IFERROR(+(IF(DK460="","0",DK460))-(IF(DM460="","0",DM460)),"")</f>
        <v>0</v>
      </c>
      <c r="DO460" s="520"/>
      <c r="DP460" s="511">
        <v>1.0</v>
      </c>
      <c r="DQ460" s="512" t="s">
        <v>151</v>
      </c>
      <c r="DR460" s="513" t="s">
        <v>121</v>
      </c>
      <c r="DS460" s="513" t="s">
        <v>152</v>
      </c>
      <c r="DT460" s="514" t="str">
        <f>ADHB!DT460</f>
        <v/>
      </c>
      <c r="DU460" s="514"/>
      <c r="DV460" s="514">
        <f t="shared" ref="DV460:DV464" si="3402">IFERROR(DT460*DU460/1000000,0)</f>
        <v>0</v>
      </c>
      <c r="DW460" s="515"/>
      <c r="DX460" s="514">
        <f t="shared" ref="DX460:DX464" si="3403">IFERROR(+DV460*DW460,"")</f>
        <v>0</v>
      </c>
      <c r="DY460" s="516"/>
      <c r="DZ460" s="517"/>
      <c r="EA460" s="517"/>
      <c r="EB460" s="514">
        <f t="shared" ref="EB460:EB464" si="3404">IFERROR(+(IF(DV460="","0",DV460))+(IF(DX460="","0",DX460))+(IF(EA460="","0",EA460)),"")</f>
        <v>0</v>
      </c>
      <c r="EC460" s="515">
        <v>0.294289866351475</v>
      </c>
      <c r="ED460" s="518">
        <f t="shared" ref="ED460:ED464" si="3405">IFERROR(+EC460*(EB460-EA460),"")</f>
        <v>0</v>
      </c>
      <c r="EE460" s="519">
        <f t="shared" ref="EE460:EE464" si="3406">IFERROR(+(IF(EB460="","0",EB460))-(IF(ED460="","0",ED460)),"")</f>
        <v>0</v>
      </c>
      <c r="EF460" s="520"/>
      <c r="EG460" s="511">
        <v>1.0</v>
      </c>
      <c r="EH460" s="512" t="s">
        <v>151</v>
      </c>
      <c r="EI460" s="513" t="s">
        <v>121</v>
      </c>
      <c r="EJ460" s="513" t="s">
        <v>152</v>
      </c>
      <c r="EK460" s="514" t="str">
        <f>ADHB!EK460</f>
        <v/>
      </c>
      <c r="EL460" s="514"/>
      <c r="EM460" s="514">
        <f t="shared" ref="EM460:EM464" si="3407">IFERROR(EK460*EL460/1000000,0)</f>
        <v>0</v>
      </c>
      <c r="EN460" s="515"/>
      <c r="EO460" s="514">
        <f t="shared" ref="EO460:EO464" si="3408">IFERROR(+EM460*EN460,"")</f>
        <v>0</v>
      </c>
      <c r="EP460" s="516"/>
      <c r="EQ460" s="517"/>
      <c r="ER460" s="517"/>
      <c r="ES460" s="514">
        <f t="shared" ref="ES460:ES464" si="3409">IFERROR(+(IF(EM460="","0",EM460))+(IF(EO460="","0",EO460))+(IF(ER460="","0",ER460)),"")</f>
        <v>0</v>
      </c>
      <c r="ET460" s="515">
        <v>0.294289866351475</v>
      </c>
      <c r="EU460" s="518">
        <f t="shared" ref="EU460:EU464" si="3410">IFERROR(+ET460*(ES460-ER460),"")</f>
        <v>0</v>
      </c>
      <c r="EV460" s="519">
        <f t="shared" ref="EV460:EV464" si="3411">IFERROR(+(IF(ES460="","0",ES460))-(IF(EU460="","0",EU460)),"")</f>
        <v>0</v>
      </c>
      <c r="EW460" s="520"/>
      <c r="EX460" s="511">
        <v>1.0</v>
      </c>
      <c r="EY460" s="512" t="s">
        <v>151</v>
      </c>
      <c r="EZ460" s="513" t="s">
        <v>121</v>
      </c>
      <c r="FA460" s="513" t="s">
        <v>152</v>
      </c>
      <c r="FB460" s="514" t="str">
        <f>ADHB!FB460</f>
        <v/>
      </c>
      <c r="FC460" s="514"/>
      <c r="FD460" s="514">
        <f t="shared" ref="FD460:FD464" si="3412">IFERROR(FB460*FC460/1000000,0)</f>
        <v>0</v>
      </c>
      <c r="FE460" s="515"/>
      <c r="FF460" s="514">
        <f t="shared" ref="FF460:FF464" si="3413">IFERROR(+FD460*FE460,"")</f>
        <v>0</v>
      </c>
      <c r="FG460" s="516"/>
      <c r="FH460" s="517"/>
      <c r="FI460" s="517"/>
      <c r="FJ460" s="514">
        <f t="shared" ref="FJ460:FJ464" si="3414">IFERROR(+(IF(FD460="","0",FD460))+(IF(FF460="","0",FF460))+(IF(FI460="","0",FI460)),"")</f>
        <v>0</v>
      </c>
      <c r="FK460" s="515">
        <v>0.294289866351475</v>
      </c>
      <c r="FL460" s="518">
        <f t="shared" ref="FL460:FL464" si="3415">IFERROR(+FK460*(FJ460-FI460),"")</f>
        <v>0</v>
      </c>
      <c r="FM460" s="519">
        <f t="shared" ref="FM460:FM464" si="3416">IFERROR(+(IF(FJ460="","0",FJ460))-(IF(FL460="","0",FL460)),"")</f>
        <v>0</v>
      </c>
      <c r="FN460" s="520"/>
      <c r="FO460" s="511">
        <v>1.0</v>
      </c>
      <c r="FP460" s="512" t="s">
        <v>151</v>
      </c>
      <c r="FQ460" s="513" t="s">
        <v>121</v>
      </c>
      <c r="FR460" s="513" t="s">
        <v>152</v>
      </c>
      <c r="FS460" s="514" t="str">
        <f>ADHB!FS460</f>
        <v/>
      </c>
      <c r="FT460" s="514"/>
      <c r="FU460" s="514">
        <f t="shared" ref="FU460:FU464" si="3417">IFERROR(FS460*FT460/1000000,0)</f>
        <v>0</v>
      </c>
      <c r="FV460" s="515"/>
      <c r="FW460" s="514">
        <f t="shared" ref="FW460:FW464" si="3418">IFERROR(+FU460*FV460,"")</f>
        <v>0</v>
      </c>
      <c r="FX460" s="516"/>
      <c r="FY460" s="517"/>
      <c r="FZ460" s="517"/>
      <c r="GA460" s="514">
        <f t="shared" ref="GA460:GA464" si="3419">IFERROR(+(IF(FU460="","0",FU460))+(IF(FW460="","0",FW460))+(IF(FZ460="","0",FZ460)),"")</f>
        <v>0</v>
      </c>
      <c r="GB460" s="515">
        <v>0.294289866351475</v>
      </c>
      <c r="GC460" s="518">
        <f t="shared" ref="GC460:GC464" si="3420">IFERROR(+GB460*(GA460-FZ460),"")</f>
        <v>0</v>
      </c>
      <c r="GD460" s="519">
        <f t="shared" ref="GD460:GD464" si="3421">IFERROR(+(IF(GA460="","0",GA460))-(IF(GC460="","0",GC460)),"")</f>
        <v>0</v>
      </c>
      <c r="GE460" s="520"/>
      <c r="GF460" s="511">
        <v>1.0</v>
      </c>
      <c r="GG460" s="512" t="s">
        <v>151</v>
      </c>
      <c r="GH460" s="513" t="s">
        <v>121</v>
      </c>
      <c r="GI460" s="513" t="s">
        <v>152</v>
      </c>
      <c r="GJ460" s="514" t="str">
        <f>ADHB!GJ460</f>
        <v/>
      </c>
      <c r="GK460" s="514"/>
      <c r="GL460" s="514">
        <f t="shared" ref="GL460:GL464" si="3422">IFERROR(GJ460*GK460/1000000,0)</f>
        <v>0</v>
      </c>
      <c r="GM460" s="515"/>
      <c r="GN460" s="514">
        <f t="shared" ref="GN460:GN464" si="3423">IFERROR(+GL460*GM460,"")</f>
        <v>0</v>
      </c>
      <c r="GO460" s="516"/>
      <c r="GP460" s="517"/>
      <c r="GQ460" s="517"/>
      <c r="GR460" s="514">
        <f t="shared" ref="GR460:GR464" si="3424">IFERROR(+(IF(GL460="","0",GL460))+(IF(GN460="","0",GN460))+(IF(GQ460="","0",GQ460)),"")</f>
        <v>0</v>
      </c>
      <c r="GS460" s="515">
        <v>0.294289866351475</v>
      </c>
      <c r="GT460" s="518">
        <f t="shared" ref="GT460:GT464" si="3425">IFERROR(+GS460*(GR460-GQ460),"")</f>
        <v>0</v>
      </c>
      <c r="GU460" s="519">
        <f t="shared" ref="GU460:GU464" si="3426">IFERROR(+(IF(GR460="","0",GR460))-(IF(GT460="","0",GT460)),"")</f>
        <v>0</v>
      </c>
      <c r="GV460" s="520"/>
      <c r="GW460" s="511">
        <v>1.0</v>
      </c>
      <c r="GX460" s="512" t="s">
        <v>151</v>
      </c>
      <c r="GY460" s="513" t="s">
        <v>121</v>
      </c>
      <c r="GZ460" s="513" t="s">
        <v>152</v>
      </c>
      <c r="HA460" s="514" t="str">
        <f>ADHB!HA460</f>
        <v/>
      </c>
      <c r="HB460" s="514"/>
      <c r="HC460" s="514">
        <f t="shared" ref="HC460:HC464" si="3427">IFERROR(HA460*HB460/1000000,0)</f>
        <v>0</v>
      </c>
      <c r="HD460" s="515"/>
      <c r="HE460" s="514">
        <f t="shared" ref="HE460:HE464" si="3428">IFERROR(+HC460*HD460,"")</f>
        <v>0</v>
      </c>
      <c r="HF460" s="516"/>
      <c r="HG460" s="517"/>
      <c r="HH460" s="517"/>
      <c r="HI460" s="514">
        <f t="shared" ref="HI460:HI464" si="3429">IFERROR(+(IF(HC460="","0",HC460))+(IF(HE460="","0",HE460))+(IF(HH460="","0",HH460)),"")</f>
        <v>0</v>
      </c>
      <c r="HJ460" s="515">
        <v>0.294289866351475</v>
      </c>
      <c r="HK460" s="518">
        <f t="shared" ref="HK460:HK464" si="3430">IFERROR(+HJ460*(HI460-HH460),"")</f>
        <v>0</v>
      </c>
      <c r="HL460" s="519">
        <f t="shared" ref="HL460:HL464" si="3431">IFERROR(+(IF(HI460="","0",HI460))-(IF(HK460="","0",HK460)),"")</f>
        <v>0</v>
      </c>
      <c r="HM460" s="520"/>
      <c r="HN460" s="511">
        <v>1.0</v>
      </c>
      <c r="HO460" s="512" t="s">
        <v>151</v>
      </c>
      <c r="HP460" s="513" t="s">
        <v>121</v>
      </c>
      <c r="HQ460" s="513" t="s">
        <v>152</v>
      </c>
      <c r="HR460" s="514" t="str">
        <f>ADHB!HR460</f>
        <v/>
      </c>
      <c r="HS460" s="514"/>
      <c r="HT460" s="514">
        <f t="shared" ref="HT460:HT464" si="3432">IFERROR(HR460*HS460/1000000,0)</f>
        <v>0</v>
      </c>
      <c r="HU460" s="515"/>
      <c r="HV460" s="514">
        <f t="shared" ref="HV460:HV464" si="3433">IFERROR(+HT460*HU460,"")</f>
        <v>0</v>
      </c>
      <c r="HW460" s="516"/>
      <c r="HX460" s="517"/>
      <c r="HY460" s="517"/>
      <c r="HZ460" s="514">
        <f t="shared" ref="HZ460:HZ464" si="3434">IFERROR(+(IF(HT460="","0",HT460))+(IF(HV460="","0",HV460))+(IF(HY460="","0",HY460)),"")</f>
        <v>0</v>
      </c>
      <c r="IA460" s="515">
        <v>0.294289866351475</v>
      </c>
      <c r="IB460" s="518">
        <f t="shared" ref="IB460:IB464" si="3435">IFERROR(+IA460*(HZ460-HY460),"")</f>
        <v>0</v>
      </c>
      <c r="IC460" s="519">
        <f t="shared" ref="IC460:IC464" si="3436">IFERROR(+(IF(HZ460="","0",HZ460))-(IF(IB460="","0",IB460)),"")</f>
        <v>0</v>
      </c>
      <c r="ID460" s="520"/>
      <c r="IE460" s="511">
        <v>1.0</v>
      </c>
      <c r="IF460" s="512" t="s">
        <v>151</v>
      </c>
      <c r="IG460" s="513" t="s">
        <v>121</v>
      </c>
      <c r="IH460" s="513" t="s">
        <v>152</v>
      </c>
      <c r="II460" s="514" t="str">
        <f>ADHB!II460</f>
        <v/>
      </c>
      <c r="IJ460" s="514"/>
      <c r="IK460" s="514">
        <f t="shared" ref="IK460:IK464" si="3437">IFERROR(II460*IJ460/1000000,0)</f>
        <v>0</v>
      </c>
      <c r="IL460" s="515"/>
      <c r="IM460" s="514">
        <f t="shared" ref="IM460:IM464" si="3438">IFERROR(+IK460*IL460,"")</f>
        <v>0</v>
      </c>
      <c r="IN460" s="516"/>
      <c r="IO460" s="517"/>
      <c r="IP460" s="517"/>
      <c r="IQ460" s="514">
        <f t="shared" ref="IQ460:IQ464" si="3439">IFERROR(+(IF(IK460="","0",IK460))+(IF(IM460="","0",IM460))+(IF(IP460="","0",IP460)),"")</f>
        <v>0</v>
      </c>
      <c r="IR460" s="515">
        <v>0.294289866351475</v>
      </c>
      <c r="IS460" s="518">
        <f t="shared" ref="IS460:IS464" si="3440">IFERROR(+IR460*(IQ460-IP460),"")</f>
        <v>0</v>
      </c>
      <c r="IT460" s="519">
        <f t="shared" ref="IT460:IT464" si="3441">IFERROR(+(IF(IQ460="","0",IQ460))-(IF(IS460="","0",IS460)),"")</f>
        <v>0</v>
      </c>
      <c r="IU460" s="520"/>
      <c r="IV460" s="511">
        <v>1.0</v>
      </c>
      <c r="IW460" s="512" t="s">
        <v>151</v>
      </c>
      <c r="IX460" s="513" t="s">
        <v>121</v>
      </c>
      <c r="IY460" s="513" t="s">
        <v>152</v>
      </c>
      <c r="IZ460" s="514" t="str">
        <f>ADHB!IZ460</f>
        <v/>
      </c>
      <c r="JA460" s="514"/>
      <c r="JB460" s="514">
        <f t="shared" ref="JB460:JB464" si="3442">IFERROR(IZ460*JA460/1000000,0)</f>
        <v>0</v>
      </c>
      <c r="JC460" s="515"/>
      <c r="JD460" s="514">
        <f t="shared" ref="JD460:JD464" si="3443">IFERROR(+JB460*JC460,"")</f>
        <v>0</v>
      </c>
      <c r="JE460" s="516"/>
      <c r="JF460" s="517"/>
      <c r="JG460" s="517"/>
      <c r="JH460" s="514">
        <f t="shared" ref="JH460:JH464" si="3444">IFERROR(+(IF(JB460="","0",JB460))+(IF(JD460="","0",JD460))+(IF(JG460="","0",JG460)),"")</f>
        <v>0</v>
      </c>
      <c r="JI460" s="515">
        <v>0.294289866351475</v>
      </c>
      <c r="JJ460" s="518">
        <f t="shared" ref="JJ460:JJ464" si="3445">IFERROR(+JI460*(JH460-JG460),"")</f>
        <v>0</v>
      </c>
      <c r="JK460" s="519">
        <f t="shared" ref="JK460:JK464" si="3446">IFERROR(+(IF(JH460="","0",JH460))-(IF(JJ460="","0",JJ460)),"")</f>
        <v>0</v>
      </c>
      <c r="JL460" s="520"/>
      <c r="JM460" s="511">
        <v>1.0</v>
      </c>
      <c r="JN460" s="512" t="s">
        <v>151</v>
      </c>
      <c r="JO460" s="513" t="s">
        <v>121</v>
      </c>
      <c r="JP460" s="513" t="s">
        <v>152</v>
      </c>
      <c r="JQ460" s="514" t="str">
        <f>ADHB!KY460</f>
        <v/>
      </c>
      <c r="JR460" s="514"/>
      <c r="JS460" s="514">
        <f t="shared" ref="JS460:JS464" si="3447">IFERROR(JQ460*JR460/1000000,0)</f>
        <v>0</v>
      </c>
      <c r="JT460" s="515"/>
      <c r="JU460" s="514">
        <f t="shared" ref="JU460:JU464" si="3448">IFERROR(+JS460*JT460,"")</f>
        <v>0</v>
      </c>
      <c r="JV460" s="516"/>
      <c r="JW460" s="517"/>
      <c r="JX460" s="517"/>
      <c r="JY460" s="514">
        <f t="shared" ref="JY460:JY464" si="3449">IFERROR(+(IF(JS460="","0",JS460))+(IF(JU460="","0",JU460))+(IF(JX460="","0",JX460)),"")</f>
        <v>0</v>
      </c>
      <c r="JZ460" s="515">
        <v>0.294289866351475</v>
      </c>
      <c r="KA460" s="518">
        <f t="shared" ref="KA460:KA464" si="3450">IFERROR(+JZ460*(JY460-JX460),"")</f>
        <v>0</v>
      </c>
      <c r="KB460" s="519">
        <f t="shared" ref="KB460:KB464" si="3451">IFERROR(+(IF(JY460="","0",JY460))-(IF(KA460="","0",KA460)),"")</f>
        <v>0</v>
      </c>
      <c r="KC460" s="520"/>
      <c r="KD460" s="511">
        <v>1.0</v>
      </c>
      <c r="KE460" s="512" t="s">
        <v>151</v>
      </c>
      <c r="KF460" s="513" t="s">
        <v>121</v>
      </c>
      <c r="KG460" s="513" t="s">
        <v>152</v>
      </c>
      <c r="KH460" s="514" t="str">
        <f>ADHB!LP460</f>
        <v/>
      </c>
      <c r="KI460" s="514"/>
      <c r="KJ460" s="514">
        <f t="shared" ref="KJ460:KJ464" si="3452">IFERROR(KH460*KI460/1000000,0)</f>
        <v>0</v>
      </c>
      <c r="KK460" s="515"/>
      <c r="KL460" s="514">
        <f t="shared" ref="KL460:KL464" si="3453">IFERROR(+KJ460*KK460,"")</f>
        <v>0</v>
      </c>
      <c r="KM460" s="516"/>
      <c r="KN460" s="517"/>
      <c r="KO460" s="517"/>
      <c r="KP460" s="514">
        <f t="shared" ref="KP460:KP464" si="3454">IFERROR(+(IF(KJ460="","0",KJ460))+(IF(KL460="","0",KL460))+(IF(KO460="","0",KO460)),"")</f>
        <v>0</v>
      </c>
      <c r="KQ460" s="515">
        <v>0.294289866351475</v>
      </c>
      <c r="KR460" s="518">
        <f t="shared" ref="KR460:KR464" si="3455">IFERROR(+KQ460*(KP460-KO460),"")</f>
        <v>0</v>
      </c>
      <c r="KS460" s="519">
        <f t="shared" ref="KS460:KS464" si="3456">IFERROR(+(IF(KP460="","0",KP460))-(IF(KR460="","0",KR460)),"")</f>
        <v>0</v>
      </c>
      <c r="KT460" s="520"/>
      <c r="KU460" s="521"/>
    </row>
    <row r="461" ht="15.75" customHeight="1">
      <c r="A461" s="511">
        <v>2.0</v>
      </c>
      <c r="B461" s="512" t="s">
        <v>153</v>
      </c>
      <c r="C461" s="513" t="s">
        <v>121</v>
      </c>
      <c r="D461" s="513" t="s">
        <v>152</v>
      </c>
      <c r="E461" s="514" t="str">
        <f>ADHB!E461</f>
        <v/>
      </c>
      <c r="F461" s="514"/>
      <c r="G461" s="514">
        <f t="shared" si="3367"/>
        <v>0</v>
      </c>
      <c r="H461" s="515"/>
      <c r="I461" s="514">
        <f t="shared" si="3368"/>
        <v>0</v>
      </c>
      <c r="J461" s="516"/>
      <c r="K461" s="517"/>
      <c r="L461" s="517"/>
      <c r="M461" s="514">
        <f t="shared" si="3369"/>
        <v>0</v>
      </c>
      <c r="N461" s="515">
        <v>0.294289866351475</v>
      </c>
      <c r="O461" s="518">
        <f t="shared" si="3370"/>
        <v>0</v>
      </c>
      <c r="P461" s="519">
        <f t="shared" si="3371"/>
        <v>0</v>
      </c>
      <c r="Q461" s="520"/>
      <c r="R461" s="511">
        <v>2.0</v>
      </c>
      <c r="S461" s="512" t="s">
        <v>153</v>
      </c>
      <c r="T461" s="513" t="s">
        <v>121</v>
      </c>
      <c r="U461" s="513" t="s">
        <v>152</v>
      </c>
      <c r="V461" s="514" t="str">
        <f>ADHB!V461</f>
        <v/>
      </c>
      <c r="W461" s="514"/>
      <c r="X461" s="514">
        <f t="shared" si="3372"/>
        <v>0</v>
      </c>
      <c r="Y461" s="515"/>
      <c r="Z461" s="514">
        <f t="shared" si="3373"/>
        <v>0</v>
      </c>
      <c r="AA461" s="516"/>
      <c r="AB461" s="517"/>
      <c r="AC461" s="517"/>
      <c r="AD461" s="514">
        <f t="shared" si="3374"/>
        <v>0</v>
      </c>
      <c r="AE461" s="515">
        <v>0.294289866351475</v>
      </c>
      <c r="AF461" s="518">
        <f t="shared" si="3375"/>
        <v>0</v>
      </c>
      <c r="AG461" s="519">
        <f t="shared" si="3376"/>
        <v>0</v>
      </c>
      <c r="AH461" s="520"/>
      <c r="AI461" s="511">
        <v>2.0</v>
      </c>
      <c r="AJ461" s="512" t="s">
        <v>153</v>
      </c>
      <c r="AK461" s="513" t="s">
        <v>121</v>
      </c>
      <c r="AL461" s="513" t="s">
        <v>152</v>
      </c>
      <c r="AM461" s="514" t="str">
        <f>ADHB!AM461</f>
        <v/>
      </c>
      <c r="AN461" s="514"/>
      <c r="AO461" s="514">
        <f t="shared" si="3377"/>
        <v>0</v>
      </c>
      <c r="AP461" s="515"/>
      <c r="AQ461" s="514">
        <f t="shared" si="3378"/>
        <v>0</v>
      </c>
      <c r="AR461" s="516"/>
      <c r="AS461" s="517"/>
      <c r="AT461" s="517"/>
      <c r="AU461" s="514">
        <f t="shared" si="3379"/>
        <v>0</v>
      </c>
      <c r="AV461" s="515">
        <v>0.294289866351475</v>
      </c>
      <c r="AW461" s="518">
        <f t="shared" si="3380"/>
        <v>0</v>
      </c>
      <c r="AX461" s="519">
        <f t="shared" si="3381"/>
        <v>0</v>
      </c>
      <c r="AY461" s="520"/>
      <c r="AZ461" s="511">
        <v>2.0</v>
      </c>
      <c r="BA461" s="512" t="s">
        <v>153</v>
      </c>
      <c r="BB461" s="513" t="s">
        <v>121</v>
      </c>
      <c r="BC461" s="513" t="s">
        <v>152</v>
      </c>
      <c r="BD461" s="514" t="str">
        <f>ADHB!BD461</f>
        <v/>
      </c>
      <c r="BE461" s="514"/>
      <c r="BF461" s="514">
        <f t="shared" si="3382"/>
        <v>0</v>
      </c>
      <c r="BG461" s="515"/>
      <c r="BH461" s="514">
        <f t="shared" si="3383"/>
        <v>0</v>
      </c>
      <c r="BI461" s="516"/>
      <c r="BJ461" s="517"/>
      <c r="BK461" s="517"/>
      <c r="BL461" s="514">
        <f t="shared" si="3384"/>
        <v>0</v>
      </c>
      <c r="BM461" s="515">
        <v>0.294289866351475</v>
      </c>
      <c r="BN461" s="518">
        <f t="shared" si="3385"/>
        <v>0</v>
      </c>
      <c r="BO461" s="519">
        <f t="shared" si="3386"/>
        <v>0</v>
      </c>
      <c r="BP461" s="520"/>
      <c r="BQ461" s="511">
        <v>2.0</v>
      </c>
      <c r="BR461" s="512" t="s">
        <v>153</v>
      </c>
      <c r="BS461" s="513" t="s">
        <v>121</v>
      </c>
      <c r="BT461" s="513" t="s">
        <v>152</v>
      </c>
      <c r="BU461" s="514" t="str">
        <f>ADHB!BU461</f>
        <v/>
      </c>
      <c r="BV461" s="514"/>
      <c r="BW461" s="514">
        <f t="shared" si="3387"/>
        <v>0</v>
      </c>
      <c r="BX461" s="515"/>
      <c r="BY461" s="514">
        <f t="shared" si="3388"/>
        <v>0</v>
      </c>
      <c r="BZ461" s="516"/>
      <c r="CA461" s="517"/>
      <c r="CB461" s="517"/>
      <c r="CC461" s="514">
        <f t="shared" si="3389"/>
        <v>0</v>
      </c>
      <c r="CD461" s="515">
        <v>0.294289866351475</v>
      </c>
      <c r="CE461" s="518">
        <f t="shared" si="3390"/>
        <v>0</v>
      </c>
      <c r="CF461" s="519">
        <f t="shared" si="3391"/>
        <v>0</v>
      </c>
      <c r="CG461" s="520"/>
      <c r="CH461" s="511">
        <v>2.0</v>
      </c>
      <c r="CI461" s="512" t="s">
        <v>153</v>
      </c>
      <c r="CJ461" s="513" t="s">
        <v>121</v>
      </c>
      <c r="CK461" s="513" t="s">
        <v>152</v>
      </c>
      <c r="CL461" s="514" t="str">
        <f>ADHB!CL461</f>
        <v/>
      </c>
      <c r="CM461" s="514"/>
      <c r="CN461" s="514">
        <f t="shared" si="3392"/>
        <v>0</v>
      </c>
      <c r="CO461" s="515"/>
      <c r="CP461" s="514">
        <f t="shared" si="3393"/>
        <v>0</v>
      </c>
      <c r="CQ461" s="516"/>
      <c r="CR461" s="517"/>
      <c r="CS461" s="517"/>
      <c r="CT461" s="514">
        <f t="shared" si="3394"/>
        <v>0</v>
      </c>
      <c r="CU461" s="515">
        <v>0.294289866351475</v>
      </c>
      <c r="CV461" s="518">
        <f t="shared" si="3395"/>
        <v>0</v>
      </c>
      <c r="CW461" s="519">
        <f t="shared" si="3396"/>
        <v>0</v>
      </c>
      <c r="CX461" s="520"/>
      <c r="CY461" s="511">
        <v>2.0</v>
      </c>
      <c r="CZ461" s="512" t="s">
        <v>153</v>
      </c>
      <c r="DA461" s="513" t="s">
        <v>121</v>
      </c>
      <c r="DB461" s="513" t="s">
        <v>152</v>
      </c>
      <c r="DC461" s="514" t="str">
        <f>ADHB!DC461</f>
        <v/>
      </c>
      <c r="DD461" s="514"/>
      <c r="DE461" s="514">
        <f t="shared" si="3397"/>
        <v>0</v>
      </c>
      <c r="DF461" s="515"/>
      <c r="DG461" s="514">
        <f t="shared" si="3398"/>
        <v>0</v>
      </c>
      <c r="DH461" s="516"/>
      <c r="DI461" s="517"/>
      <c r="DJ461" s="517"/>
      <c r="DK461" s="514">
        <f t="shared" si="3399"/>
        <v>0</v>
      </c>
      <c r="DL461" s="515">
        <v>0.294289866351475</v>
      </c>
      <c r="DM461" s="518">
        <f t="shared" si="3400"/>
        <v>0</v>
      </c>
      <c r="DN461" s="519">
        <f t="shared" si="3401"/>
        <v>0</v>
      </c>
      <c r="DO461" s="520"/>
      <c r="DP461" s="511">
        <v>2.0</v>
      </c>
      <c r="DQ461" s="512" t="s">
        <v>153</v>
      </c>
      <c r="DR461" s="513" t="s">
        <v>121</v>
      </c>
      <c r="DS461" s="513" t="s">
        <v>152</v>
      </c>
      <c r="DT461" s="514" t="str">
        <f>ADHB!DT461</f>
        <v/>
      </c>
      <c r="DU461" s="514"/>
      <c r="DV461" s="514">
        <f t="shared" si="3402"/>
        <v>0</v>
      </c>
      <c r="DW461" s="515"/>
      <c r="DX461" s="514">
        <f t="shared" si="3403"/>
        <v>0</v>
      </c>
      <c r="DY461" s="516"/>
      <c r="DZ461" s="517"/>
      <c r="EA461" s="517"/>
      <c r="EB461" s="514">
        <f t="shared" si="3404"/>
        <v>0</v>
      </c>
      <c r="EC461" s="515">
        <v>0.294289866351475</v>
      </c>
      <c r="ED461" s="518">
        <f t="shared" si="3405"/>
        <v>0</v>
      </c>
      <c r="EE461" s="519">
        <f t="shared" si="3406"/>
        <v>0</v>
      </c>
      <c r="EF461" s="520"/>
      <c r="EG461" s="511">
        <v>2.0</v>
      </c>
      <c r="EH461" s="512" t="s">
        <v>153</v>
      </c>
      <c r="EI461" s="513" t="s">
        <v>121</v>
      </c>
      <c r="EJ461" s="513" t="s">
        <v>152</v>
      </c>
      <c r="EK461" s="514" t="str">
        <f>ADHB!EK461</f>
        <v/>
      </c>
      <c r="EL461" s="514"/>
      <c r="EM461" s="514">
        <f t="shared" si="3407"/>
        <v>0</v>
      </c>
      <c r="EN461" s="515"/>
      <c r="EO461" s="514">
        <f t="shared" si="3408"/>
        <v>0</v>
      </c>
      <c r="EP461" s="516"/>
      <c r="EQ461" s="517"/>
      <c r="ER461" s="517"/>
      <c r="ES461" s="514">
        <f t="shared" si="3409"/>
        <v>0</v>
      </c>
      <c r="ET461" s="515">
        <v>0.294289866351475</v>
      </c>
      <c r="EU461" s="518">
        <f t="shared" si="3410"/>
        <v>0</v>
      </c>
      <c r="EV461" s="519">
        <f t="shared" si="3411"/>
        <v>0</v>
      </c>
      <c r="EW461" s="520"/>
      <c r="EX461" s="511">
        <v>2.0</v>
      </c>
      <c r="EY461" s="512" t="s">
        <v>153</v>
      </c>
      <c r="EZ461" s="513" t="s">
        <v>121</v>
      </c>
      <c r="FA461" s="513" t="s">
        <v>152</v>
      </c>
      <c r="FB461" s="514" t="str">
        <f>ADHB!FB461</f>
        <v/>
      </c>
      <c r="FC461" s="514"/>
      <c r="FD461" s="514">
        <f t="shared" si="3412"/>
        <v>0</v>
      </c>
      <c r="FE461" s="515"/>
      <c r="FF461" s="514">
        <f t="shared" si="3413"/>
        <v>0</v>
      </c>
      <c r="FG461" s="516"/>
      <c r="FH461" s="517"/>
      <c r="FI461" s="517"/>
      <c r="FJ461" s="514">
        <f t="shared" si="3414"/>
        <v>0</v>
      </c>
      <c r="FK461" s="515">
        <v>0.294289866351475</v>
      </c>
      <c r="FL461" s="518">
        <f t="shared" si="3415"/>
        <v>0</v>
      </c>
      <c r="FM461" s="519">
        <f t="shared" si="3416"/>
        <v>0</v>
      </c>
      <c r="FN461" s="520"/>
      <c r="FO461" s="511">
        <v>2.0</v>
      </c>
      <c r="FP461" s="512" t="s">
        <v>153</v>
      </c>
      <c r="FQ461" s="513" t="s">
        <v>121</v>
      </c>
      <c r="FR461" s="513" t="s">
        <v>152</v>
      </c>
      <c r="FS461" s="514" t="str">
        <f>ADHB!FS461</f>
        <v/>
      </c>
      <c r="FT461" s="514"/>
      <c r="FU461" s="514">
        <f t="shared" si="3417"/>
        <v>0</v>
      </c>
      <c r="FV461" s="515"/>
      <c r="FW461" s="514">
        <f t="shared" si="3418"/>
        <v>0</v>
      </c>
      <c r="FX461" s="516"/>
      <c r="FY461" s="517"/>
      <c r="FZ461" s="517"/>
      <c r="GA461" s="514">
        <f t="shared" si="3419"/>
        <v>0</v>
      </c>
      <c r="GB461" s="515">
        <v>0.294289866351475</v>
      </c>
      <c r="GC461" s="518">
        <f t="shared" si="3420"/>
        <v>0</v>
      </c>
      <c r="GD461" s="519">
        <f t="shared" si="3421"/>
        <v>0</v>
      </c>
      <c r="GE461" s="520"/>
      <c r="GF461" s="511">
        <v>2.0</v>
      </c>
      <c r="GG461" s="512" t="s">
        <v>153</v>
      </c>
      <c r="GH461" s="513" t="s">
        <v>121</v>
      </c>
      <c r="GI461" s="513" t="s">
        <v>152</v>
      </c>
      <c r="GJ461" s="514" t="str">
        <f>ADHB!GJ461</f>
        <v/>
      </c>
      <c r="GK461" s="514"/>
      <c r="GL461" s="514">
        <f t="shared" si="3422"/>
        <v>0</v>
      </c>
      <c r="GM461" s="515"/>
      <c r="GN461" s="514">
        <f t="shared" si="3423"/>
        <v>0</v>
      </c>
      <c r="GO461" s="516"/>
      <c r="GP461" s="517"/>
      <c r="GQ461" s="517"/>
      <c r="GR461" s="514">
        <f t="shared" si="3424"/>
        <v>0</v>
      </c>
      <c r="GS461" s="515">
        <v>0.294289866351475</v>
      </c>
      <c r="GT461" s="518">
        <f t="shared" si="3425"/>
        <v>0</v>
      </c>
      <c r="GU461" s="519">
        <f t="shared" si="3426"/>
        <v>0</v>
      </c>
      <c r="GV461" s="520"/>
      <c r="GW461" s="511">
        <v>2.0</v>
      </c>
      <c r="GX461" s="512" t="s">
        <v>153</v>
      </c>
      <c r="GY461" s="513" t="s">
        <v>121</v>
      </c>
      <c r="GZ461" s="513" t="s">
        <v>152</v>
      </c>
      <c r="HA461" s="514" t="str">
        <f>ADHB!HA461</f>
        <v/>
      </c>
      <c r="HB461" s="514"/>
      <c r="HC461" s="514">
        <f t="shared" si="3427"/>
        <v>0</v>
      </c>
      <c r="HD461" s="515"/>
      <c r="HE461" s="514">
        <f t="shared" si="3428"/>
        <v>0</v>
      </c>
      <c r="HF461" s="516"/>
      <c r="HG461" s="517"/>
      <c r="HH461" s="517"/>
      <c r="HI461" s="514">
        <f t="shared" si="3429"/>
        <v>0</v>
      </c>
      <c r="HJ461" s="515">
        <v>0.294289866351475</v>
      </c>
      <c r="HK461" s="518">
        <f t="shared" si="3430"/>
        <v>0</v>
      </c>
      <c r="HL461" s="519">
        <f t="shared" si="3431"/>
        <v>0</v>
      </c>
      <c r="HM461" s="520"/>
      <c r="HN461" s="511">
        <v>2.0</v>
      </c>
      <c r="HO461" s="512" t="s">
        <v>153</v>
      </c>
      <c r="HP461" s="513" t="s">
        <v>121</v>
      </c>
      <c r="HQ461" s="513" t="s">
        <v>152</v>
      </c>
      <c r="HR461" s="514" t="str">
        <f>ADHB!HR461</f>
        <v/>
      </c>
      <c r="HS461" s="514"/>
      <c r="HT461" s="514">
        <f t="shared" si="3432"/>
        <v>0</v>
      </c>
      <c r="HU461" s="515"/>
      <c r="HV461" s="514">
        <f t="shared" si="3433"/>
        <v>0</v>
      </c>
      <c r="HW461" s="516"/>
      <c r="HX461" s="517"/>
      <c r="HY461" s="517"/>
      <c r="HZ461" s="514">
        <f t="shared" si="3434"/>
        <v>0</v>
      </c>
      <c r="IA461" s="515">
        <v>0.294289866351475</v>
      </c>
      <c r="IB461" s="518">
        <f t="shared" si="3435"/>
        <v>0</v>
      </c>
      <c r="IC461" s="519">
        <f t="shared" si="3436"/>
        <v>0</v>
      </c>
      <c r="ID461" s="520"/>
      <c r="IE461" s="511">
        <v>2.0</v>
      </c>
      <c r="IF461" s="512" t="s">
        <v>153</v>
      </c>
      <c r="IG461" s="513" t="s">
        <v>121</v>
      </c>
      <c r="IH461" s="513" t="s">
        <v>152</v>
      </c>
      <c r="II461" s="514" t="str">
        <f>ADHB!II461</f>
        <v/>
      </c>
      <c r="IJ461" s="514"/>
      <c r="IK461" s="514">
        <f t="shared" si="3437"/>
        <v>0</v>
      </c>
      <c r="IL461" s="515"/>
      <c r="IM461" s="514">
        <f t="shared" si="3438"/>
        <v>0</v>
      </c>
      <c r="IN461" s="516"/>
      <c r="IO461" s="517"/>
      <c r="IP461" s="517"/>
      <c r="IQ461" s="514">
        <f t="shared" si="3439"/>
        <v>0</v>
      </c>
      <c r="IR461" s="515">
        <v>0.294289866351475</v>
      </c>
      <c r="IS461" s="518">
        <f t="shared" si="3440"/>
        <v>0</v>
      </c>
      <c r="IT461" s="519">
        <f t="shared" si="3441"/>
        <v>0</v>
      </c>
      <c r="IU461" s="520"/>
      <c r="IV461" s="511">
        <v>2.0</v>
      </c>
      <c r="IW461" s="512" t="s">
        <v>153</v>
      </c>
      <c r="IX461" s="513" t="s">
        <v>121</v>
      </c>
      <c r="IY461" s="513" t="s">
        <v>152</v>
      </c>
      <c r="IZ461" s="514" t="str">
        <f>ADHB!IZ461</f>
        <v/>
      </c>
      <c r="JA461" s="514"/>
      <c r="JB461" s="514">
        <f t="shared" si="3442"/>
        <v>0</v>
      </c>
      <c r="JC461" s="515"/>
      <c r="JD461" s="514">
        <f t="shared" si="3443"/>
        <v>0</v>
      </c>
      <c r="JE461" s="516"/>
      <c r="JF461" s="517"/>
      <c r="JG461" s="517"/>
      <c r="JH461" s="514">
        <f t="shared" si="3444"/>
        <v>0</v>
      </c>
      <c r="JI461" s="515">
        <v>0.294289866351475</v>
      </c>
      <c r="JJ461" s="518">
        <f t="shared" si="3445"/>
        <v>0</v>
      </c>
      <c r="JK461" s="519">
        <f t="shared" si="3446"/>
        <v>0</v>
      </c>
      <c r="JL461" s="520"/>
      <c r="JM461" s="511">
        <v>2.0</v>
      </c>
      <c r="JN461" s="512" t="s">
        <v>153</v>
      </c>
      <c r="JO461" s="513" t="s">
        <v>121</v>
      </c>
      <c r="JP461" s="513" t="s">
        <v>152</v>
      </c>
      <c r="JQ461" s="514" t="str">
        <f>ADHB!KY461</f>
        <v/>
      </c>
      <c r="JR461" s="514"/>
      <c r="JS461" s="514">
        <f t="shared" si="3447"/>
        <v>0</v>
      </c>
      <c r="JT461" s="515"/>
      <c r="JU461" s="514">
        <f t="shared" si="3448"/>
        <v>0</v>
      </c>
      <c r="JV461" s="516"/>
      <c r="JW461" s="517"/>
      <c r="JX461" s="517"/>
      <c r="JY461" s="514">
        <f t="shared" si="3449"/>
        <v>0</v>
      </c>
      <c r="JZ461" s="515">
        <v>0.294289866351475</v>
      </c>
      <c r="KA461" s="518">
        <f t="shared" si="3450"/>
        <v>0</v>
      </c>
      <c r="KB461" s="519">
        <f t="shared" si="3451"/>
        <v>0</v>
      </c>
      <c r="KC461" s="520"/>
      <c r="KD461" s="511">
        <v>2.0</v>
      </c>
      <c r="KE461" s="512" t="s">
        <v>153</v>
      </c>
      <c r="KF461" s="513" t="s">
        <v>121</v>
      </c>
      <c r="KG461" s="513" t="s">
        <v>152</v>
      </c>
      <c r="KH461" s="514" t="str">
        <f>ADHB!LP461</f>
        <v/>
      </c>
      <c r="KI461" s="514"/>
      <c r="KJ461" s="514">
        <f t="shared" si="3452"/>
        <v>0</v>
      </c>
      <c r="KK461" s="515"/>
      <c r="KL461" s="514">
        <f t="shared" si="3453"/>
        <v>0</v>
      </c>
      <c r="KM461" s="516"/>
      <c r="KN461" s="517"/>
      <c r="KO461" s="517"/>
      <c r="KP461" s="514">
        <f t="shared" si="3454"/>
        <v>0</v>
      </c>
      <c r="KQ461" s="515">
        <v>0.294289866351475</v>
      </c>
      <c r="KR461" s="518">
        <f t="shared" si="3455"/>
        <v>0</v>
      </c>
      <c r="KS461" s="519">
        <f t="shared" si="3456"/>
        <v>0</v>
      </c>
      <c r="KT461" s="520"/>
      <c r="KU461" s="521"/>
    </row>
    <row r="462" ht="15.75" customHeight="1">
      <c r="A462" s="511">
        <v>3.0</v>
      </c>
      <c r="B462" s="512" t="s">
        <v>154</v>
      </c>
      <c r="C462" s="513" t="s">
        <v>121</v>
      </c>
      <c r="D462" s="513" t="s">
        <v>152</v>
      </c>
      <c r="E462" s="514" t="str">
        <f>ADHB!E462</f>
        <v/>
      </c>
      <c r="F462" s="514"/>
      <c r="G462" s="514">
        <f t="shared" si="3367"/>
        <v>0</v>
      </c>
      <c r="H462" s="515"/>
      <c r="I462" s="514">
        <f t="shared" si="3368"/>
        <v>0</v>
      </c>
      <c r="J462" s="516"/>
      <c r="K462" s="517"/>
      <c r="L462" s="517"/>
      <c r="M462" s="514">
        <f t="shared" si="3369"/>
        <v>0</v>
      </c>
      <c r="N462" s="515">
        <v>0.294289866351475</v>
      </c>
      <c r="O462" s="518">
        <f t="shared" si="3370"/>
        <v>0</v>
      </c>
      <c r="P462" s="519">
        <f t="shared" si="3371"/>
        <v>0</v>
      </c>
      <c r="Q462" s="520"/>
      <c r="R462" s="511">
        <v>3.0</v>
      </c>
      <c r="S462" s="512" t="s">
        <v>154</v>
      </c>
      <c r="T462" s="513" t="s">
        <v>121</v>
      </c>
      <c r="U462" s="513" t="s">
        <v>152</v>
      </c>
      <c r="V462" s="514" t="str">
        <f>ADHB!V462</f>
        <v/>
      </c>
      <c r="W462" s="514"/>
      <c r="X462" s="514">
        <f t="shared" si="3372"/>
        <v>0</v>
      </c>
      <c r="Y462" s="515"/>
      <c r="Z462" s="514">
        <f t="shared" si="3373"/>
        <v>0</v>
      </c>
      <c r="AA462" s="516"/>
      <c r="AB462" s="517"/>
      <c r="AC462" s="517"/>
      <c r="AD462" s="514">
        <f t="shared" si="3374"/>
        <v>0</v>
      </c>
      <c r="AE462" s="515">
        <v>0.294289866351475</v>
      </c>
      <c r="AF462" s="518">
        <f t="shared" si="3375"/>
        <v>0</v>
      </c>
      <c r="AG462" s="519">
        <f t="shared" si="3376"/>
        <v>0</v>
      </c>
      <c r="AH462" s="520"/>
      <c r="AI462" s="511">
        <v>3.0</v>
      </c>
      <c r="AJ462" s="512" t="s">
        <v>154</v>
      </c>
      <c r="AK462" s="513" t="s">
        <v>121</v>
      </c>
      <c r="AL462" s="513" t="s">
        <v>152</v>
      </c>
      <c r="AM462" s="514" t="str">
        <f>ADHB!AM462</f>
        <v/>
      </c>
      <c r="AN462" s="514"/>
      <c r="AO462" s="514">
        <f t="shared" si="3377"/>
        <v>0</v>
      </c>
      <c r="AP462" s="515"/>
      <c r="AQ462" s="514">
        <f t="shared" si="3378"/>
        <v>0</v>
      </c>
      <c r="AR462" s="516"/>
      <c r="AS462" s="517"/>
      <c r="AT462" s="517"/>
      <c r="AU462" s="514">
        <f t="shared" si="3379"/>
        <v>0</v>
      </c>
      <c r="AV462" s="515">
        <v>0.294289866351475</v>
      </c>
      <c r="AW462" s="518">
        <f t="shared" si="3380"/>
        <v>0</v>
      </c>
      <c r="AX462" s="519">
        <f t="shared" si="3381"/>
        <v>0</v>
      </c>
      <c r="AY462" s="520"/>
      <c r="AZ462" s="511">
        <v>3.0</v>
      </c>
      <c r="BA462" s="512" t="s">
        <v>154</v>
      </c>
      <c r="BB462" s="513" t="s">
        <v>121</v>
      </c>
      <c r="BC462" s="513" t="s">
        <v>152</v>
      </c>
      <c r="BD462" s="514" t="str">
        <f>ADHB!BD462</f>
        <v/>
      </c>
      <c r="BE462" s="514"/>
      <c r="BF462" s="514">
        <f t="shared" si="3382"/>
        <v>0</v>
      </c>
      <c r="BG462" s="515"/>
      <c r="BH462" s="514">
        <f t="shared" si="3383"/>
        <v>0</v>
      </c>
      <c r="BI462" s="516"/>
      <c r="BJ462" s="517"/>
      <c r="BK462" s="517"/>
      <c r="BL462" s="514">
        <f t="shared" si="3384"/>
        <v>0</v>
      </c>
      <c r="BM462" s="515">
        <v>0.294289866351475</v>
      </c>
      <c r="BN462" s="518">
        <f t="shared" si="3385"/>
        <v>0</v>
      </c>
      <c r="BO462" s="519">
        <f t="shared" si="3386"/>
        <v>0</v>
      </c>
      <c r="BP462" s="520"/>
      <c r="BQ462" s="511">
        <v>3.0</v>
      </c>
      <c r="BR462" s="512" t="s">
        <v>154</v>
      </c>
      <c r="BS462" s="513" t="s">
        <v>121</v>
      </c>
      <c r="BT462" s="513" t="s">
        <v>152</v>
      </c>
      <c r="BU462" s="514" t="str">
        <f>ADHB!BU462</f>
        <v/>
      </c>
      <c r="BV462" s="514"/>
      <c r="BW462" s="514">
        <f t="shared" si="3387"/>
        <v>0</v>
      </c>
      <c r="BX462" s="515"/>
      <c r="BY462" s="514">
        <f t="shared" si="3388"/>
        <v>0</v>
      </c>
      <c r="BZ462" s="516"/>
      <c r="CA462" s="517"/>
      <c r="CB462" s="517"/>
      <c r="CC462" s="514">
        <f t="shared" si="3389"/>
        <v>0</v>
      </c>
      <c r="CD462" s="515">
        <v>0.294289866351475</v>
      </c>
      <c r="CE462" s="518">
        <f t="shared" si="3390"/>
        <v>0</v>
      </c>
      <c r="CF462" s="519">
        <f t="shared" si="3391"/>
        <v>0</v>
      </c>
      <c r="CG462" s="520"/>
      <c r="CH462" s="511">
        <v>3.0</v>
      </c>
      <c r="CI462" s="512" t="s">
        <v>154</v>
      </c>
      <c r="CJ462" s="513" t="s">
        <v>121</v>
      </c>
      <c r="CK462" s="513" t="s">
        <v>152</v>
      </c>
      <c r="CL462" s="514" t="str">
        <f>ADHB!CL462</f>
        <v/>
      </c>
      <c r="CM462" s="514"/>
      <c r="CN462" s="514">
        <f t="shared" si="3392"/>
        <v>0</v>
      </c>
      <c r="CO462" s="515"/>
      <c r="CP462" s="514">
        <f t="shared" si="3393"/>
        <v>0</v>
      </c>
      <c r="CQ462" s="516"/>
      <c r="CR462" s="517"/>
      <c r="CS462" s="517"/>
      <c r="CT462" s="514">
        <f t="shared" si="3394"/>
        <v>0</v>
      </c>
      <c r="CU462" s="515">
        <v>0.294289866351475</v>
      </c>
      <c r="CV462" s="518">
        <f t="shared" si="3395"/>
        <v>0</v>
      </c>
      <c r="CW462" s="519">
        <f t="shared" si="3396"/>
        <v>0</v>
      </c>
      <c r="CX462" s="520"/>
      <c r="CY462" s="511">
        <v>3.0</v>
      </c>
      <c r="CZ462" s="512" t="s">
        <v>154</v>
      </c>
      <c r="DA462" s="513" t="s">
        <v>121</v>
      </c>
      <c r="DB462" s="513" t="s">
        <v>152</v>
      </c>
      <c r="DC462" s="514" t="str">
        <f>ADHB!DC462</f>
        <v/>
      </c>
      <c r="DD462" s="514"/>
      <c r="DE462" s="514">
        <f t="shared" si="3397"/>
        <v>0</v>
      </c>
      <c r="DF462" s="515"/>
      <c r="DG462" s="514">
        <f t="shared" si="3398"/>
        <v>0</v>
      </c>
      <c r="DH462" s="516"/>
      <c r="DI462" s="517"/>
      <c r="DJ462" s="517"/>
      <c r="DK462" s="514">
        <f t="shared" si="3399"/>
        <v>0</v>
      </c>
      <c r="DL462" s="515">
        <v>0.294289866351475</v>
      </c>
      <c r="DM462" s="518">
        <f t="shared" si="3400"/>
        <v>0</v>
      </c>
      <c r="DN462" s="519">
        <f t="shared" si="3401"/>
        <v>0</v>
      </c>
      <c r="DO462" s="520"/>
      <c r="DP462" s="511">
        <v>3.0</v>
      </c>
      <c r="DQ462" s="512" t="s">
        <v>154</v>
      </c>
      <c r="DR462" s="513" t="s">
        <v>121</v>
      </c>
      <c r="DS462" s="513" t="s">
        <v>152</v>
      </c>
      <c r="DT462" s="514" t="str">
        <f>ADHB!DT462</f>
        <v/>
      </c>
      <c r="DU462" s="514"/>
      <c r="DV462" s="514">
        <f t="shared" si="3402"/>
        <v>0</v>
      </c>
      <c r="DW462" s="515"/>
      <c r="DX462" s="514">
        <f t="shared" si="3403"/>
        <v>0</v>
      </c>
      <c r="DY462" s="516"/>
      <c r="DZ462" s="517"/>
      <c r="EA462" s="517"/>
      <c r="EB462" s="514">
        <f t="shared" si="3404"/>
        <v>0</v>
      </c>
      <c r="EC462" s="515">
        <v>0.294289866351475</v>
      </c>
      <c r="ED462" s="518">
        <f t="shared" si="3405"/>
        <v>0</v>
      </c>
      <c r="EE462" s="519">
        <f t="shared" si="3406"/>
        <v>0</v>
      </c>
      <c r="EF462" s="520"/>
      <c r="EG462" s="511">
        <v>3.0</v>
      </c>
      <c r="EH462" s="512" t="s">
        <v>154</v>
      </c>
      <c r="EI462" s="513" t="s">
        <v>121</v>
      </c>
      <c r="EJ462" s="513" t="s">
        <v>152</v>
      </c>
      <c r="EK462" s="514" t="str">
        <f>ADHB!EK462</f>
        <v/>
      </c>
      <c r="EL462" s="514"/>
      <c r="EM462" s="514">
        <f t="shared" si="3407"/>
        <v>0</v>
      </c>
      <c r="EN462" s="515"/>
      <c r="EO462" s="514">
        <f t="shared" si="3408"/>
        <v>0</v>
      </c>
      <c r="EP462" s="516"/>
      <c r="EQ462" s="517"/>
      <c r="ER462" s="517"/>
      <c r="ES462" s="514">
        <f t="shared" si="3409"/>
        <v>0</v>
      </c>
      <c r="ET462" s="515">
        <v>0.294289866351475</v>
      </c>
      <c r="EU462" s="518">
        <f t="shared" si="3410"/>
        <v>0</v>
      </c>
      <c r="EV462" s="519">
        <f t="shared" si="3411"/>
        <v>0</v>
      </c>
      <c r="EW462" s="520"/>
      <c r="EX462" s="511">
        <v>3.0</v>
      </c>
      <c r="EY462" s="512" t="s">
        <v>154</v>
      </c>
      <c r="EZ462" s="513" t="s">
        <v>121</v>
      </c>
      <c r="FA462" s="513" t="s">
        <v>152</v>
      </c>
      <c r="FB462" s="514" t="str">
        <f>ADHB!FB462</f>
        <v/>
      </c>
      <c r="FC462" s="514"/>
      <c r="FD462" s="514">
        <f t="shared" si="3412"/>
        <v>0</v>
      </c>
      <c r="FE462" s="515"/>
      <c r="FF462" s="514">
        <f t="shared" si="3413"/>
        <v>0</v>
      </c>
      <c r="FG462" s="516"/>
      <c r="FH462" s="517"/>
      <c r="FI462" s="517"/>
      <c r="FJ462" s="514">
        <f t="shared" si="3414"/>
        <v>0</v>
      </c>
      <c r="FK462" s="515">
        <v>0.294289866351475</v>
      </c>
      <c r="FL462" s="518">
        <f t="shared" si="3415"/>
        <v>0</v>
      </c>
      <c r="FM462" s="519">
        <f t="shared" si="3416"/>
        <v>0</v>
      </c>
      <c r="FN462" s="520"/>
      <c r="FO462" s="511">
        <v>3.0</v>
      </c>
      <c r="FP462" s="512" t="s">
        <v>154</v>
      </c>
      <c r="FQ462" s="513" t="s">
        <v>121</v>
      </c>
      <c r="FR462" s="513" t="s">
        <v>152</v>
      </c>
      <c r="FS462" s="514" t="str">
        <f>ADHB!FS462</f>
        <v/>
      </c>
      <c r="FT462" s="514"/>
      <c r="FU462" s="514">
        <f t="shared" si="3417"/>
        <v>0</v>
      </c>
      <c r="FV462" s="515"/>
      <c r="FW462" s="514">
        <f t="shared" si="3418"/>
        <v>0</v>
      </c>
      <c r="FX462" s="516"/>
      <c r="FY462" s="517"/>
      <c r="FZ462" s="517"/>
      <c r="GA462" s="514">
        <f t="shared" si="3419"/>
        <v>0</v>
      </c>
      <c r="GB462" s="515">
        <v>0.294289866351475</v>
      </c>
      <c r="GC462" s="518">
        <f t="shared" si="3420"/>
        <v>0</v>
      </c>
      <c r="GD462" s="519">
        <f t="shared" si="3421"/>
        <v>0</v>
      </c>
      <c r="GE462" s="520"/>
      <c r="GF462" s="511">
        <v>3.0</v>
      </c>
      <c r="GG462" s="512" t="s">
        <v>154</v>
      </c>
      <c r="GH462" s="513" t="s">
        <v>121</v>
      </c>
      <c r="GI462" s="513" t="s">
        <v>152</v>
      </c>
      <c r="GJ462" s="514" t="str">
        <f>ADHB!GJ462</f>
        <v/>
      </c>
      <c r="GK462" s="514"/>
      <c r="GL462" s="514">
        <f t="shared" si="3422"/>
        <v>0</v>
      </c>
      <c r="GM462" s="515"/>
      <c r="GN462" s="514">
        <f t="shared" si="3423"/>
        <v>0</v>
      </c>
      <c r="GO462" s="516"/>
      <c r="GP462" s="517"/>
      <c r="GQ462" s="517"/>
      <c r="GR462" s="514">
        <f t="shared" si="3424"/>
        <v>0</v>
      </c>
      <c r="GS462" s="515">
        <v>0.294289866351475</v>
      </c>
      <c r="GT462" s="518">
        <f t="shared" si="3425"/>
        <v>0</v>
      </c>
      <c r="GU462" s="519">
        <f t="shared" si="3426"/>
        <v>0</v>
      </c>
      <c r="GV462" s="520"/>
      <c r="GW462" s="511">
        <v>3.0</v>
      </c>
      <c r="GX462" s="512" t="s">
        <v>154</v>
      </c>
      <c r="GY462" s="513" t="s">
        <v>121</v>
      </c>
      <c r="GZ462" s="513" t="s">
        <v>152</v>
      </c>
      <c r="HA462" s="514" t="str">
        <f>ADHB!HA462</f>
        <v/>
      </c>
      <c r="HB462" s="514"/>
      <c r="HC462" s="514">
        <f t="shared" si="3427"/>
        <v>0</v>
      </c>
      <c r="HD462" s="515"/>
      <c r="HE462" s="514">
        <f t="shared" si="3428"/>
        <v>0</v>
      </c>
      <c r="HF462" s="516"/>
      <c r="HG462" s="517"/>
      <c r="HH462" s="517"/>
      <c r="HI462" s="514">
        <f t="shared" si="3429"/>
        <v>0</v>
      </c>
      <c r="HJ462" s="515">
        <v>0.294289866351475</v>
      </c>
      <c r="HK462" s="518">
        <f t="shared" si="3430"/>
        <v>0</v>
      </c>
      <c r="HL462" s="519">
        <f t="shared" si="3431"/>
        <v>0</v>
      </c>
      <c r="HM462" s="520"/>
      <c r="HN462" s="511">
        <v>3.0</v>
      </c>
      <c r="HO462" s="512" t="s">
        <v>154</v>
      </c>
      <c r="HP462" s="513" t="s">
        <v>121</v>
      </c>
      <c r="HQ462" s="513" t="s">
        <v>152</v>
      </c>
      <c r="HR462" s="514" t="str">
        <f>ADHB!HR462</f>
        <v/>
      </c>
      <c r="HS462" s="514"/>
      <c r="HT462" s="514">
        <f t="shared" si="3432"/>
        <v>0</v>
      </c>
      <c r="HU462" s="515"/>
      <c r="HV462" s="514">
        <f t="shared" si="3433"/>
        <v>0</v>
      </c>
      <c r="HW462" s="516"/>
      <c r="HX462" s="517"/>
      <c r="HY462" s="517"/>
      <c r="HZ462" s="514">
        <f t="shared" si="3434"/>
        <v>0</v>
      </c>
      <c r="IA462" s="515">
        <v>0.294289866351475</v>
      </c>
      <c r="IB462" s="518">
        <f t="shared" si="3435"/>
        <v>0</v>
      </c>
      <c r="IC462" s="519">
        <f t="shared" si="3436"/>
        <v>0</v>
      </c>
      <c r="ID462" s="520"/>
      <c r="IE462" s="511">
        <v>3.0</v>
      </c>
      <c r="IF462" s="512" t="s">
        <v>154</v>
      </c>
      <c r="IG462" s="513" t="s">
        <v>121</v>
      </c>
      <c r="IH462" s="513" t="s">
        <v>152</v>
      </c>
      <c r="II462" s="514" t="str">
        <f>ADHB!II462</f>
        <v/>
      </c>
      <c r="IJ462" s="514"/>
      <c r="IK462" s="514">
        <f t="shared" si="3437"/>
        <v>0</v>
      </c>
      <c r="IL462" s="515"/>
      <c r="IM462" s="514">
        <f t="shared" si="3438"/>
        <v>0</v>
      </c>
      <c r="IN462" s="516"/>
      <c r="IO462" s="517"/>
      <c r="IP462" s="517"/>
      <c r="IQ462" s="514">
        <f t="shared" si="3439"/>
        <v>0</v>
      </c>
      <c r="IR462" s="515">
        <v>0.294289866351475</v>
      </c>
      <c r="IS462" s="518">
        <f t="shared" si="3440"/>
        <v>0</v>
      </c>
      <c r="IT462" s="519">
        <f t="shared" si="3441"/>
        <v>0</v>
      </c>
      <c r="IU462" s="520"/>
      <c r="IV462" s="511">
        <v>3.0</v>
      </c>
      <c r="IW462" s="512" t="s">
        <v>154</v>
      </c>
      <c r="IX462" s="513" t="s">
        <v>121</v>
      </c>
      <c r="IY462" s="513" t="s">
        <v>152</v>
      </c>
      <c r="IZ462" s="514" t="str">
        <f>ADHB!IZ462</f>
        <v/>
      </c>
      <c r="JA462" s="514"/>
      <c r="JB462" s="514">
        <f t="shared" si="3442"/>
        <v>0</v>
      </c>
      <c r="JC462" s="515"/>
      <c r="JD462" s="514">
        <f t="shared" si="3443"/>
        <v>0</v>
      </c>
      <c r="JE462" s="516"/>
      <c r="JF462" s="517"/>
      <c r="JG462" s="517"/>
      <c r="JH462" s="514">
        <f t="shared" si="3444"/>
        <v>0</v>
      </c>
      <c r="JI462" s="515">
        <v>0.294289866351475</v>
      </c>
      <c r="JJ462" s="518">
        <f t="shared" si="3445"/>
        <v>0</v>
      </c>
      <c r="JK462" s="519">
        <f t="shared" si="3446"/>
        <v>0</v>
      </c>
      <c r="JL462" s="520"/>
      <c r="JM462" s="511">
        <v>3.0</v>
      </c>
      <c r="JN462" s="512" t="s">
        <v>154</v>
      </c>
      <c r="JO462" s="513" t="s">
        <v>121</v>
      </c>
      <c r="JP462" s="513" t="s">
        <v>152</v>
      </c>
      <c r="JQ462" s="514" t="str">
        <f>ADHB!KY462</f>
        <v/>
      </c>
      <c r="JR462" s="514"/>
      <c r="JS462" s="514">
        <f t="shared" si="3447"/>
        <v>0</v>
      </c>
      <c r="JT462" s="515"/>
      <c r="JU462" s="514">
        <f t="shared" si="3448"/>
        <v>0</v>
      </c>
      <c r="JV462" s="516"/>
      <c r="JW462" s="517"/>
      <c r="JX462" s="517"/>
      <c r="JY462" s="514">
        <f t="shared" si="3449"/>
        <v>0</v>
      </c>
      <c r="JZ462" s="515">
        <v>0.294289866351475</v>
      </c>
      <c r="KA462" s="518">
        <f t="shared" si="3450"/>
        <v>0</v>
      </c>
      <c r="KB462" s="519">
        <f t="shared" si="3451"/>
        <v>0</v>
      </c>
      <c r="KC462" s="520"/>
      <c r="KD462" s="511">
        <v>3.0</v>
      </c>
      <c r="KE462" s="512" t="s">
        <v>154</v>
      </c>
      <c r="KF462" s="513" t="s">
        <v>121</v>
      </c>
      <c r="KG462" s="513" t="s">
        <v>152</v>
      </c>
      <c r="KH462" s="514" t="str">
        <f>ADHB!LP462</f>
        <v/>
      </c>
      <c r="KI462" s="514"/>
      <c r="KJ462" s="514">
        <f t="shared" si="3452"/>
        <v>0</v>
      </c>
      <c r="KK462" s="515"/>
      <c r="KL462" s="514">
        <f t="shared" si="3453"/>
        <v>0</v>
      </c>
      <c r="KM462" s="516"/>
      <c r="KN462" s="517"/>
      <c r="KO462" s="517"/>
      <c r="KP462" s="514">
        <f t="shared" si="3454"/>
        <v>0</v>
      </c>
      <c r="KQ462" s="515">
        <v>0.294289866351475</v>
      </c>
      <c r="KR462" s="518">
        <f t="shared" si="3455"/>
        <v>0</v>
      </c>
      <c r="KS462" s="519">
        <f t="shared" si="3456"/>
        <v>0</v>
      </c>
      <c r="KT462" s="520"/>
      <c r="KU462" s="521"/>
    </row>
    <row r="463" ht="15.75" customHeight="1">
      <c r="A463" s="511">
        <v>4.0</v>
      </c>
      <c r="B463" s="512" t="s">
        <v>138</v>
      </c>
      <c r="C463" s="513" t="s">
        <v>121</v>
      </c>
      <c r="D463" s="513" t="s">
        <v>152</v>
      </c>
      <c r="E463" s="514" t="str">
        <f>ADHB!E463</f>
        <v/>
      </c>
      <c r="F463" s="514"/>
      <c r="G463" s="514">
        <f t="shared" si="3367"/>
        <v>0</v>
      </c>
      <c r="H463" s="515"/>
      <c r="I463" s="514">
        <f t="shared" si="3368"/>
        <v>0</v>
      </c>
      <c r="J463" s="516"/>
      <c r="K463" s="517"/>
      <c r="L463" s="517"/>
      <c r="M463" s="514">
        <f t="shared" si="3369"/>
        <v>0</v>
      </c>
      <c r="N463" s="515">
        <v>0.294289866351475</v>
      </c>
      <c r="O463" s="518">
        <f t="shared" si="3370"/>
        <v>0</v>
      </c>
      <c r="P463" s="519">
        <f t="shared" si="3371"/>
        <v>0</v>
      </c>
      <c r="Q463" s="520"/>
      <c r="R463" s="511">
        <v>4.0</v>
      </c>
      <c r="S463" s="512" t="s">
        <v>138</v>
      </c>
      <c r="T463" s="513" t="s">
        <v>121</v>
      </c>
      <c r="U463" s="513" t="s">
        <v>152</v>
      </c>
      <c r="V463" s="514" t="str">
        <f>ADHB!V463</f>
        <v/>
      </c>
      <c r="W463" s="514"/>
      <c r="X463" s="514">
        <f t="shared" si="3372"/>
        <v>0</v>
      </c>
      <c r="Y463" s="515"/>
      <c r="Z463" s="514">
        <f t="shared" si="3373"/>
        <v>0</v>
      </c>
      <c r="AA463" s="516"/>
      <c r="AB463" s="517"/>
      <c r="AC463" s="517"/>
      <c r="AD463" s="514">
        <f t="shared" si="3374"/>
        <v>0</v>
      </c>
      <c r="AE463" s="515">
        <v>0.294289866351475</v>
      </c>
      <c r="AF463" s="518">
        <f t="shared" si="3375"/>
        <v>0</v>
      </c>
      <c r="AG463" s="519">
        <f t="shared" si="3376"/>
        <v>0</v>
      </c>
      <c r="AH463" s="520"/>
      <c r="AI463" s="511">
        <v>4.0</v>
      </c>
      <c r="AJ463" s="512" t="s">
        <v>138</v>
      </c>
      <c r="AK463" s="513" t="s">
        <v>121</v>
      </c>
      <c r="AL463" s="513" t="s">
        <v>152</v>
      </c>
      <c r="AM463" s="514" t="str">
        <f>ADHB!AM463</f>
        <v/>
      </c>
      <c r="AN463" s="514"/>
      <c r="AO463" s="514">
        <f t="shared" si="3377"/>
        <v>0</v>
      </c>
      <c r="AP463" s="515"/>
      <c r="AQ463" s="514">
        <f t="shared" si="3378"/>
        <v>0</v>
      </c>
      <c r="AR463" s="516"/>
      <c r="AS463" s="517"/>
      <c r="AT463" s="517"/>
      <c r="AU463" s="514">
        <f t="shared" si="3379"/>
        <v>0</v>
      </c>
      <c r="AV463" s="515">
        <v>0.294289866351475</v>
      </c>
      <c r="AW463" s="518">
        <f t="shared" si="3380"/>
        <v>0</v>
      </c>
      <c r="AX463" s="519">
        <f t="shared" si="3381"/>
        <v>0</v>
      </c>
      <c r="AY463" s="520"/>
      <c r="AZ463" s="511">
        <v>4.0</v>
      </c>
      <c r="BA463" s="512" t="s">
        <v>138</v>
      </c>
      <c r="BB463" s="513" t="s">
        <v>121</v>
      </c>
      <c r="BC463" s="513" t="s">
        <v>152</v>
      </c>
      <c r="BD463" s="514" t="str">
        <f>ADHB!BD463</f>
        <v/>
      </c>
      <c r="BE463" s="514"/>
      <c r="BF463" s="514">
        <f t="shared" si="3382"/>
        <v>0</v>
      </c>
      <c r="BG463" s="515"/>
      <c r="BH463" s="514">
        <f t="shared" si="3383"/>
        <v>0</v>
      </c>
      <c r="BI463" s="516"/>
      <c r="BJ463" s="517"/>
      <c r="BK463" s="517"/>
      <c r="BL463" s="514">
        <f t="shared" si="3384"/>
        <v>0</v>
      </c>
      <c r="BM463" s="515">
        <v>0.294289866351475</v>
      </c>
      <c r="BN463" s="518">
        <f t="shared" si="3385"/>
        <v>0</v>
      </c>
      <c r="BO463" s="519">
        <f t="shared" si="3386"/>
        <v>0</v>
      </c>
      <c r="BP463" s="520"/>
      <c r="BQ463" s="511">
        <v>4.0</v>
      </c>
      <c r="BR463" s="512" t="s">
        <v>138</v>
      </c>
      <c r="BS463" s="513" t="s">
        <v>121</v>
      </c>
      <c r="BT463" s="513" t="s">
        <v>152</v>
      </c>
      <c r="BU463" s="514" t="str">
        <f>ADHB!BU463</f>
        <v/>
      </c>
      <c r="BV463" s="514"/>
      <c r="BW463" s="514">
        <f t="shared" si="3387"/>
        <v>0</v>
      </c>
      <c r="BX463" s="515"/>
      <c r="BY463" s="514">
        <f t="shared" si="3388"/>
        <v>0</v>
      </c>
      <c r="BZ463" s="516"/>
      <c r="CA463" s="517"/>
      <c r="CB463" s="517"/>
      <c r="CC463" s="514">
        <f t="shared" si="3389"/>
        <v>0</v>
      </c>
      <c r="CD463" s="515">
        <v>0.294289866351475</v>
      </c>
      <c r="CE463" s="518">
        <f t="shared" si="3390"/>
        <v>0</v>
      </c>
      <c r="CF463" s="519">
        <f t="shared" si="3391"/>
        <v>0</v>
      </c>
      <c r="CG463" s="520"/>
      <c r="CH463" s="511">
        <v>4.0</v>
      </c>
      <c r="CI463" s="512" t="s">
        <v>138</v>
      </c>
      <c r="CJ463" s="513" t="s">
        <v>121</v>
      </c>
      <c r="CK463" s="513" t="s">
        <v>152</v>
      </c>
      <c r="CL463" s="514" t="str">
        <f>ADHB!CL463</f>
        <v/>
      </c>
      <c r="CM463" s="514"/>
      <c r="CN463" s="514">
        <f t="shared" si="3392"/>
        <v>0</v>
      </c>
      <c r="CO463" s="515"/>
      <c r="CP463" s="514">
        <f t="shared" si="3393"/>
        <v>0</v>
      </c>
      <c r="CQ463" s="516"/>
      <c r="CR463" s="517"/>
      <c r="CS463" s="517"/>
      <c r="CT463" s="514">
        <f t="shared" si="3394"/>
        <v>0</v>
      </c>
      <c r="CU463" s="515">
        <v>0.294289866351475</v>
      </c>
      <c r="CV463" s="518">
        <f t="shared" si="3395"/>
        <v>0</v>
      </c>
      <c r="CW463" s="519">
        <f t="shared" si="3396"/>
        <v>0</v>
      </c>
      <c r="CX463" s="520"/>
      <c r="CY463" s="511">
        <v>4.0</v>
      </c>
      <c r="CZ463" s="512" t="s">
        <v>138</v>
      </c>
      <c r="DA463" s="513" t="s">
        <v>121</v>
      </c>
      <c r="DB463" s="513" t="s">
        <v>152</v>
      </c>
      <c r="DC463" s="514" t="str">
        <f>ADHB!DC463</f>
        <v/>
      </c>
      <c r="DD463" s="514"/>
      <c r="DE463" s="514">
        <f t="shared" si="3397"/>
        <v>0</v>
      </c>
      <c r="DF463" s="515"/>
      <c r="DG463" s="514">
        <f t="shared" si="3398"/>
        <v>0</v>
      </c>
      <c r="DH463" s="516"/>
      <c r="DI463" s="517"/>
      <c r="DJ463" s="517"/>
      <c r="DK463" s="514">
        <f t="shared" si="3399"/>
        <v>0</v>
      </c>
      <c r="DL463" s="515">
        <v>0.294289866351475</v>
      </c>
      <c r="DM463" s="518">
        <f t="shared" si="3400"/>
        <v>0</v>
      </c>
      <c r="DN463" s="519">
        <f t="shared" si="3401"/>
        <v>0</v>
      </c>
      <c r="DO463" s="520"/>
      <c r="DP463" s="511">
        <v>4.0</v>
      </c>
      <c r="DQ463" s="512" t="s">
        <v>138</v>
      </c>
      <c r="DR463" s="513" t="s">
        <v>121</v>
      </c>
      <c r="DS463" s="513" t="s">
        <v>152</v>
      </c>
      <c r="DT463" s="514" t="str">
        <f>ADHB!DT463</f>
        <v/>
      </c>
      <c r="DU463" s="514"/>
      <c r="DV463" s="514">
        <f t="shared" si="3402"/>
        <v>0</v>
      </c>
      <c r="DW463" s="515"/>
      <c r="DX463" s="514">
        <f t="shared" si="3403"/>
        <v>0</v>
      </c>
      <c r="DY463" s="516"/>
      <c r="DZ463" s="517"/>
      <c r="EA463" s="517"/>
      <c r="EB463" s="514">
        <f t="shared" si="3404"/>
        <v>0</v>
      </c>
      <c r="EC463" s="515">
        <v>0.294289866351475</v>
      </c>
      <c r="ED463" s="518">
        <f t="shared" si="3405"/>
        <v>0</v>
      </c>
      <c r="EE463" s="519">
        <f t="shared" si="3406"/>
        <v>0</v>
      </c>
      <c r="EF463" s="520"/>
      <c r="EG463" s="511">
        <v>4.0</v>
      </c>
      <c r="EH463" s="512" t="s">
        <v>138</v>
      </c>
      <c r="EI463" s="513" t="s">
        <v>121</v>
      </c>
      <c r="EJ463" s="513" t="s">
        <v>152</v>
      </c>
      <c r="EK463" s="514" t="str">
        <f>ADHB!EK463</f>
        <v/>
      </c>
      <c r="EL463" s="514"/>
      <c r="EM463" s="514">
        <f t="shared" si="3407"/>
        <v>0</v>
      </c>
      <c r="EN463" s="515"/>
      <c r="EO463" s="514">
        <f t="shared" si="3408"/>
        <v>0</v>
      </c>
      <c r="EP463" s="516"/>
      <c r="EQ463" s="517"/>
      <c r="ER463" s="517"/>
      <c r="ES463" s="514">
        <f t="shared" si="3409"/>
        <v>0</v>
      </c>
      <c r="ET463" s="515">
        <v>0.294289866351475</v>
      </c>
      <c r="EU463" s="518">
        <f t="shared" si="3410"/>
        <v>0</v>
      </c>
      <c r="EV463" s="519">
        <f t="shared" si="3411"/>
        <v>0</v>
      </c>
      <c r="EW463" s="520"/>
      <c r="EX463" s="511">
        <v>4.0</v>
      </c>
      <c r="EY463" s="512" t="s">
        <v>138</v>
      </c>
      <c r="EZ463" s="513" t="s">
        <v>121</v>
      </c>
      <c r="FA463" s="513" t="s">
        <v>152</v>
      </c>
      <c r="FB463" s="514" t="str">
        <f>ADHB!FB463</f>
        <v/>
      </c>
      <c r="FC463" s="514"/>
      <c r="FD463" s="514">
        <f t="shared" si="3412"/>
        <v>0</v>
      </c>
      <c r="FE463" s="515"/>
      <c r="FF463" s="514">
        <f t="shared" si="3413"/>
        <v>0</v>
      </c>
      <c r="FG463" s="516"/>
      <c r="FH463" s="517"/>
      <c r="FI463" s="517"/>
      <c r="FJ463" s="514">
        <f t="shared" si="3414"/>
        <v>0</v>
      </c>
      <c r="FK463" s="515">
        <v>0.294289866351475</v>
      </c>
      <c r="FL463" s="518">
        <f t="shared" si="3415"/>
        <v>0</v>
      </c>
      <c r="FM463" s="519">
        <f t="shared" si="3416"/>
        <v>0</v>
      </c>
      <c r="FN463" s="520"/>
      <c r="FO463" s="511">
        <v>4.0</v>
      </c>
      <c r="FP463" s="512" t="s">
        <v>138</v>
      </c>
      <c r="FQ463" s="513" t="s">
        <v>121</v>
      </c>
      <c r="FR463" s="513" t="s">
        <v>152</v>
      </c>
      <c r="FS463" s="514" t="str">
        <f>ADHB!FS463</f>
        <v/>
      </c>
      <c r="FT463" s="514"/>
      <c r="FU463" s="514">
        <f t="shared" si="3417"/>
        <v>0</v>
      </c>
      <c r="FV463" s="515"/>
      <c r="FW463" s="514">
        <f t="shared" si="3418"/>
        <v>0</v>
      </c>
      <c r="FX463" s="516"/>
      <c r="FY463" s="517"/>
      <c r="FZ463" s="517"/>
      <c r="GA463" s="514">
        <f t="shared" si="3419"/>
        <v>0</v>
      </c>
      <c r="GB463" s="515">
        <v>0.294289866351475</v>
      </c>
      <c r="GC463" s="518">
        <f t="shared" si="3420"/>
        <v>0</v>
      </c>
      <c r="GD463" s="519">
        <f t="shared" si="3421"/>
        <v>0</v>
      </c>
      <c r="GE463" s="520"/>
      <c r="GF463" s="511">
        <v>4.0</v>
      </c>
      <c r="GG463" s="512" t="s">
        <v>138</v>
      </c>
      <c r="GH463" s="513" t="s">
        <v>121</v>
      </c>
      <c r="GI463" s="513" t="s">
        <v>152</v>
      </c>
      <c r="GJ463" s="514" t="str">
        <f>ADHB!GJ463</f>
        <v/>
      </c>
      <c r="GK463" s="514"/>
      <c r="GL463" s="514">
        <f t="shared" si="3422"/>
        <v>0</v>
      </c>
      <c r="GM463" s="515"/>
      <c r="GN463" s="514">
        <f t="shared" si="3423"/>
        <v>0</v>
      </c>
      <c r="GO463" s="516"/>
      <c r="GP463" s="517"/>
      <c r="GQ463" s="517"/>
      <c r="GR463" s="514">
        <f t="shared" si="3424"/>
        <v>0</v>
      </c>
      <c r="GS463" s="515">
        <v>0.294289866351475</v>
      </c>
      <c r="GT463" s="518">
        <f t="shared" si="3425"/>
        <v>0</v>
      </c>
      <c r="GU463" s="519">
        <f t="shared" si="3426"/>
        <v>0</v>
      </c>
      <c r="GV463" s="520"/>
      <c r="GW463" s="511">
        <v>4.0</v>
      </c>
      <c r="GX463" s="512" t="s">
        <v>138</v>
      </c>
      <c r="GY463" s="513" t="s">
        <v>121</v>
      </c>
      <c r="GZ463" s="513" t="s">
        <v>152</v>
      </c>
      <c r="HA463" s="514" t="str">
        <f>ADHB!HA463</f>
        <v/>
      </c>
      <c r="HB463" s="514"/>
      <c r="HC463" s="514">
        <f t="shared" si="3427"/>
        <v>0</v>
      </c>
      <c r="HD463" s="515"/>
      <c r="HE463" s="514">
        <f t="shared" si="3428"/>
        <v>0</v>
      </c>
      <c r="HF463" s="516"/>
      <c r="HG463" s="517"/>
      <c r="HH463" s="517"/>
      <c r="HI463" s="514">
        <f t="shared" si="3429"/>
        <v>0</v>
      </c>
      <c r="HJ463" s="515">
        <v>0.294289866351475</v>
      </c>
      <c r="HK463" s="518">
        <f t="shared" si="3430"/>
        <v>0</v>
      </c>
      <c r="HL463" s="519">
        <f t="shared" si="3431"/>
        <v>0</v>
      </c>
      <c r="HM463" s="520"/>
      <c r="HN463" s="511">
        <v>4.0</v>
      </c>
      <c r="HO463" s="512" t="s">
        <v>138</v>
      </c>
      <c r="HP463" s="513" t="s">
        <v>121</v>
      </c>
      <c r="HQ463" s="513" t="s">
        <v>152</v>
      </c>
      <c r="HR463" s="514" t="str">
        <f>ADHB!HR463</f>
        <v/>
      </c>
      <c r="HS463" s="514"/>
      <c r="HT463" s="514">
        <f t="shared" si="3432"/>
        <v>0</v>
      </c>
      <c r="HU463" s="515"/>
      <c r="HV463" s="514">
        <f t="shared" si="3433"/>
        <v>0</v>
      </c>
      <c r="HW463" s="516"/>
      <c r="HX463" s="517"/>
      <c r="HY463" s="517"/>
      <c r="HZ463" s="514">
        <f t="shared" si="3434"/>
        <v>0</v>
      </c>
      <c r="IA463" s="515">
        <v>0.294289866351475</v>
      </c>
      <c r="IB463" s="518">
        <f t="shared" si="3435"/>
        <v>0</v>
      </c>
      <c r="IC463" s="519">
        <f t="shared" si="3436"/>
        <v>0</v>
      </c>
      <c r="ID463" s="520"/>
      <c r="IE463" s="511">
        <v>4.0</v>
      </c>
      <c r="IF463" s="512" t="s">
        <v>138</v>
      </c>
      <c r="IG463" s="513" t="s">
        <v>121</v>
      </c>
      <c r="IH463" s="513" t="s">
        <v>152</v>
      </c>
      <c r="II463" s="514" t="str">
        <f>ADHB!II463</f>
        <v/>
      </c>
      <c r="IJ463" s="514"/>
      <c r="IK463" s="514">
        <f t="shared" si="3437"/>
        <v>0</v>
      </c>
      <c r="IL463" s="515"/>
      <c r="IM463" s="514">
        <f t="shared" si="3438"/>
        <v>0</v>
      </c>
      <c r="IN463" s="516"/>
      <c r="IO463" s="517"/>
      <c r="IP463" s="517"/>
      <c r="IQ463" s="514">
        <f t="shared" si="3439"/>
        <v>0</v>
      </c>
      <c r="IR463" s="515">
        <v>0.294289866351475</v>
      </c>
      <c r="IS463" s="518">
        <f t="shared" si="3440"/>
        <v>0</v>
      </c>
      <c r="IT463" s="519">
        <f t="shared" si="3441"/>
        <v>0</v>
      </c>
      <c r="IU463" s="520"/>
      <c r="IV463" s="511">
        <v>4.0</v>
      </c>
      <c r="IW463" s="512" t="s">
        <v>138</v>
      </c>
      <c r="IX463" s="513" t="s">
        <v>121</v>
      </c>
      <c r="IY463" s="513" t="s">
        <v>152</v>
      </c>
      <c r="IZ463" s="514" t="str">
        <f>ADHB!IZ463</f>
        <v/>
      </c>
      <c r="JA463" s="514"/>
      <c r="JB463" s="514">
        <f t="shared" si="3442"/>
        <v>0</v>
      </c>
      <c r="JC463" s="515"/>
      <c r="JD463" s="514">
        <f t="shared" si="3443"/>
        <v>0</v>
      </c>
      <c r="JE463" s="516"/>
      <c r="JF463" s="517"/>
      <c r="JG463" s="517"/>
      <c r="JH463" s="514">
        <f t="shared" si="3444"/>
        <v>0</v>
      </c>
      <c r="JI463" s="515">
        <v>0.294289866351475</v>
      </c>
      <c r="JJ463" s="518">
        <f t="shared" si="3445"/>
        <v>0</v>
      </c>
      <c r="JK463" s="519">
        <f t="shared" si="3446"/>
        <v>0</v>
      </c>
      <c r="JL463" s="520"/>
      <c r="JM463" s="511">
        <v>4.0</v>
      </c>
      <c r="JN463" s="512" t="s">
        <v>138</v>
      </c>
      <c r="JO463" s="513" t="s">
        <v>121</v>
      </c>
      <c r="JP463" s="513" t="s">
        <v>152</v>
      </c>
      <c r="JQ463" s="514" t="str">
        <f>ADHB!KY463</f>
        <v/>
      </c>
      <c r="JR463" s="514"/>
      <c r="JS463" s="514">
        <f t="shared" si="3447"/>
        <v>0</v>
      </c>
      <c r="JT463" s="515"/>
      <c r="JU463" s="514">
        <f t="shared" si="3448"/>
        <v>0</v>
      </c>
      <c r="JV463" s="516"/>
      <c r="JW463" s="517"/>
      <c r="JX463" s="517"/>
      <c r="JY463" s="514">
        <f t="shared" si="3449"/>
        <v>0</v>
      </c>
      <c r="JZ463" s="515">
        <v>0.294289866351475</v>
      </c>
      <c r="KA463" s="518">
        <f t="shared" si="3450"/>
        <v>0</v>
      </c>
      <c r="KB463" s="519">
        <f t="shared" si="3451"/>
        <v>0</v>
      </c>
      <c r="KC463" s="520"/>
      <c r="KD463" s="511">
        <v>4.0</v>
      </c>
      <c r="KE463" s="512" t="s">
        <v>138</v>
      </c>
      <c r="KF463" s="513" t="s">
        <v>121</v>
      </c>
      <c r="KG463" s="513" t="s">
        <v>152</v>
      </c>
      <c r="KH463" s="514" t="str">
        <f>ADHB!LP463</f>
        <v/>
      </c>
      <c r="KI463" s="514"/>
      <c r="KJ463" s="514">
        <f t="shared" si="3452"/>
        <v>0</v>
      </c>
      <c r="KK463" s="515"/>
      <c r="KL463" s="514">
        <f t="shared" si="3453"/>
        <v>0</v>
      </c>
      <c r="KM463" s="516"/>
      <c r="KN463" s="517"/>
      <c r="KO463" s="517"/>
      <c r="KP463" s="514">
        <f t="shared" si="3454"/>
        <v>0</v>
      </c>
      <c r="KQ463" s="515">
        <v>0.294289866351475</v>
      </c>
      <c r="KR463" s="518">
        <f t="shared" si="3455"/>
        <v>0</v>
      </c>
      <c r="KS463" s="519">
        <f t="shared" si="3456"/>
        <v>0</v>
      </c>
      <c r="KT463" s="520"/>
      <c r="KU463" s="521"/>
    </row>
    <row r="464" ht="15.75" customHeight="1">
      <c r="A464" s="511">
        <v>5.0</v>
      </c>
      <c r="B464" s="512" t="s">
        <v>139</v>
      </c>
      <c r="C464" s="513" t="s">
        <v>121</v>
      </c>
      <c r="D464" s="513" t="s">
        <v>152</v>
      </c>
      <c r="E464" s="514" t="str">
        <f>ADHB!E464</f>
        <v/>
      </c>
      <c r="F464" s="514"/>
      <c r="G464" s="514">
        <f t="shared" si="3367"/>
        <v>0</v>
      </c>
      <c r="H464" s="515"/>
      <c r="I464" s="514">
        <f t="shared" si="3368"/>
        <v>0</v>
      </c>
      <c r="J464" s="516"/>
      <c r="K464" s="517"/>
      <c r="L464" s="517"/>
      <c r="M464" s="514">
        <f t="shared" si="3369"/>
        <v>0</v>
      </c>
      <c r="N464" s="515">
        <v>0.294289866351475</v>
      </c>
      <c r="O464" s="518">
        <f t="shared" si="3370"/>
        <v>0</v>
      </c>
      <c r="P464" s="519">
        <f t="shared" si="3371"/>
        <v>0</v>
      </c>
      <c r="Q464" s="520"/>
      <c r="R464" s="511">
        <v>5.0</v>
      </c>
      <c r="S464" s="512" t="s">
        <v>139</v>
      </c>
      <c r="T464" s="513" t="s">
        <v>121</v>
      </c>
      <c r="U464" s="513" t="s">
        <v>152</v>
      </c>
      <c r="V464" s="514" t="str">
        <f>ADHB!V464</f>
        <v/>
      </c>
      <c r="W464" s="514"/>
      <c r="X464" s="514">
        <f t="shared" si="3372"/>
        <v>0</v>
      </c>
      <c r="Y464" s="515"/>
      <c r="Z464" s="514">
        <f t="shared" si="3373"/>
        <v>0</v>
      </c>
      <c r="AA464" s="516"/>
      <c r="AB464" s="517"/>
      <c r="AC464" s="517"/>
      <c r="AD464" s="514">
        <f t="shared" si="3374"/>
        <v>0</v>
      </c>
      <c r="AE464" s="515">
        <v>0.294289866351475</v>
      </c>
      <c r="AF464" s="518">
        <f t="shared" si="3375"/>
        <v>0</v>
      </c>
      <c r="AG464" s="519">
        <f t="shared" si="3376"/>
        <v>0</v>
      </c>
      <c r="AH464" s="520"/>
      <c r="AI464" s="511">
        <v>5.0</v>
      </c>
      <c r="AJ464" s="512" t="s">
        <v>139</v>
      </c>
      <c r="AK464" s="513" t="s">
        <v>121</v>
      </c>
      <c r="AL464" s="513" t="s">
        <v>152</v>
      </c>
      <c r="AM464" s="514" t="str">
        <f>ADHB!AM464</f>
        <v/>
      </c>
      <c r="AN464" s="514"/>
      <c r="AO464" s="514">
        <f t="shared" si="3377"/>
        <v>0</v>
      </c>
      <c r="AP464" s="515"/>
      <c r="AQ464" s="514">
        <f t="shared" si="3378"/>
        <v>0</v>
      </c>
      <c r="AR464" s="516"/>
      <c r="AS464" s="517"/>
      <c r="AT464" s="517"/>
      <c r="AU464" s="514">
        <f t="shared" si="3379"/>
        <v>0</v>
      </c>
      <c r="AV464" s="515">
        <v>0.294289866351475</v>
      </c>
      <c r="AW464" s="518">
        <f t="shared" si="3380"/>
        <v>0</v>
      </c>
      <c r="AX464" s="519">
        <f t="shared" si="3381"/>
        <v>0</v>
      </c>
      <c r="AY464" s="520"/>
      <c r="AZ464" s="511">
        <v>5.0</v>
      </c>
      <c r="BA464" s="512" t="s">
        <v>139</v>
      </c>
      <c r="BB464" s="513" t="s">
        <v>121</v>
      </c>
      <c r="BC464" s="513" t="s">
        <v>152</v>
      </c>
      <c r="BD464" s="514" t="str">
        <f>ADHB!BD464</f>
        <v/>
      </c>
      <c r="BE464" s="514"/>
      <c r="BF464" s="514">
        <f t="shared" si="3382"/>
        <v>0</v>
      </c>
      <c r="BG464" s="515"/>
      <c r="BH464" s="514">
        <f t="shared" si="3383"/>
        <v>0</v>
      </c>
      <c r="BI464" s="516"/>
      <c r="BJ464" s="517"/>
      <c r="BK464" s="517"/>
      <c r="BL464" s="514">
        <f t="shared" si="3384"/>
        <v>0</v>
      </c>
      <c r="BM464" s="515">
        <v>0.294289866351475</v>
      </c>
      <c r="BN464" s="518">
        <f t="shared" si="3385"/>
        <v>0</v>
      </c>
      <c r="BO464" s="519">
        <f t="shared" si="3386"/>
        <v>0</v>
      </c>
      <c r="BP464" s="520"/>
      <c r="BQ464" s="511">
        <v>5.0</v>
      </c>
      <c r="BR464" s="512" t="s">
        <v>139</v>
      </c>
      <c r="BS464" s="513" t="s">
        <v>121</v>
      </c>
      <c r="BT464" s="513" t="s">
        <v>152</v>
      </c>
      <c r="BU464" s="514" t="str">
        <f>ADHB!BU464</f>
        <v/>
      </c>
      <c r="BV464" s="514"/>
      <c r="BW464" s="514">
        <f t="shared" si="3387"/>
        <v>0</v>
      </c>
      <c r="BX464" s="515"/>
      <c r="BY464" s="514">
        <f t="shared" si="3388"/>
        <v>0</v>
      </c>
      <c r="BZ464" s="516"/>
      <c r="CA464" s="517"/>
      <c r="CB464" s="517"/>
      <c r="CC464" s="514">
        <f t="shared" si="3389"/>
        <v>0</v>
      </c>
      <c r="CD464" s="515">
        <v>0.294289866351475</v>
      </c>
      <c r="CE464" s="518">
        <f t="shared" si="3390"/>
        <v>0</v>
      </c>
      <c r="CF464" s="519">
        <f t="shared" si="3391"/>
        <v>0</v>
      </c>
      <c r="CG464" s="520"/>
      <c r="CH464" s="511">
        <v>5.0</v>
      </c>
      <c r="CI464" s="512" t="s">
        <v>139</v>
      </c>
      <c r="CJ464" s="513" t="s">
        <v>121</v>
      </c>
      <c r="CK464" s="513" t="s">
        <v>152</v>
      </c>
      <c r="CL464" s="514" t="str">
        <f>ADHB!CL464</f>
        <v/>
      </c>
      <c r="CM464" s="514"/>
      <c r="CN464" s="514">
        <f t="shared" si="3392"/>
        <v>0</v>
      </c>
      <c r="CO464" s="515"/>
      <c r="CP464" s="514">
        <f t="shared" si="3393"/>
        <v>0</v>
      </c>
      <c r="CQ464" s="516"/>
      <c r="CR464" s="517"/>
      <c r="CS464" s="517"/>
      <c r="CT464" s="514">
        <f t="shared" si="3394"/>
        <v>0</v>
      </c>
      <c r="CU464" s="515">
        <v>0.294289866351475</v>
      </c>
      <c r="CV464" s="518">
        <f t="shared" si="3395"/>
        <v>0</v>
      </c>
      <c r="CW464" s="519">
        <f t="shared" si="3396"/>
        <v>0</v>
      </c>
      <c r="CX464" s="520"/>
      <c r="CY464" s="511">
        <v>5.0</v>
      </c>
      <c r="CZ464" s="512" t="s">
        <v>139</v>
      </c>
      <c r="DA464" s="513" t="s">
        <v>121</v>
      </c>
      <c r="DB464" s="513" t="s">
        <v>152</v>
      </c>
      <c r="DC464" s="514" t="str">
        <f>ADHB!DC464</f>
        <v/>
      </c>
      <c r="DD464" s="514"/>
      <c r="DE464" s="514">
        <f t="shared" si="3397"/>
        <v>0</v>
      </c>
      <c r="DF464" s="515"/>
      <c r="DG464" s="514">
        <f t="shared" si="3398"/>
        <v>0</v>
      </c>
      <c r="DH464" s="516"/>
      <c r="DI464" s="517"/>
      <c r="DJ464" s="517"/>
      <c r="DK464" s="514">
        <f t="shared" si="3399"/>
        <v>0</v>
      </c>
      <c r="DL464" s="515">
        <v>0.294289866351475</v>
      </c>
      <c r="DM464" s="518">
        <f t="shared" si="3400"/>
        <v>0</v>
      </c>
      <c r="DN464" s="519">
        <f t="shared" si="3401"/>
        <v>0</v>
      </c>
      <c r="DO464" s="520"/>
      <c r="DP464" s="511">
        <v>5.0</v>
      </c>
      <c r="DQ464" s="512" t="s">
        <v>139</v>
      </c>
      <c r="DR464" s="513" t="s">
        <v>121</v>
      </c>
      <c r="DS464" s="513" t="s">
        <v>152</v>
      </c>
      <c r="DT464" s="514" t="str">
        <f>ADHB!DT464</f>
        <v/>
      </c>
      <c r="DU464" s="514"/>
      <c r="DV464" s="514">
        <f t="shared" si="3402"/>
        <v>0</v>
      </c>
      <c r="DW464" s="515"/>
      <c r="DX464" s="514">
        <f t="shared" si="3403"/>
        <v>0</v>
      </c>
      <c r="DY464" s="516"/>
      <c r="DZ464" s="517"/>
      <c r="EA464" s="517"/>
      <c r="EB464" s="514">
        <f t="shared" si="3404"/>
        <v>0</v>
      </c>
      <c r="EC464" s="515">
        <v>0.294289866351475</v>
      </c>
      <c r="ED464" s="518">
        <f t="shared" si="3405"/>
        <v>0</v>
      </c>
      <c r="EE464" s="519">
        <f t="shared" si="3406"/>
        <v>0</v>
      </c>
      <c r="EF464" s="520"/>
      <c r="EG464" s="511">
        <v>5.0</v>
      </c>
      <c r="EH464" s="512" t="s">
        <v>139</v>
      </c>
      <c r="EI464" s="513" t="s">
        <v>121</v>
      </c>
      <c r="EJ464" s="513" t="s">
        <v>152</v>
      </c>
      <c r="EK464" s="514" t="str">
        <f>ADHB!EK464</f>
        <v/>
      </c>
      <c r="EL464" s="514"/>
      <c r="EM464" s="514">
        <f t="shared" si="3407"/>
        <v>0</v>
      </c>
      <c r="EN464" s="515"/>
      <c r="EO464" s="514">
        <f t="shared" si="3408"/>
        <v>0</v>
      </c>
      <c r="EP464" s="516"/>
      <c r="EQ464" s="517"/>
      <c r="ER464" s="517"/>
      <c r="ES464" s="514">
        <f t="shared" si="3409"/>
        <v>0</v>
      </c>
      <c r="ET464" s="515">
        <v>0.294289866351475</v>
      </c>
      <c r="EU464" s="518">
        <f t="shared" si="3410"/>
        <v>0</v>
      </c>
      <c r="EV464" s="519">
        <f t="shared" si="3411"/>
        <v>0</v>
      </c>
      <c r="EW464" s="520"/>
      <c r="EX464" s="511">
        <v>5.0</v>
      </c>
      <c r="EY464" s="512" t="s">
        <v>139</v>
      </c>
      <c r="EZ464" s="513" t="s">
        <v>121</v>
      </c>
      <c r="FA464" s="513" t="s">
        <v>152</v>
      </c>
      <c r="FB464" s="514" t="str">
        <f>ADHB!FB464</f>
        <v/>
      </c>
      <c r="FC464" s="514"/>
      <c r="FD464" s="514">
        <f t="shared" si="3412"/>
        <v>0</v>
      </c>
      <c r="FE464" s="515"/>
      <c r="FF464" s="514">
        <f t="shared" si="3413"/>
        <v>0</v>
      </c>
      <c r="FG464" s="516"/>
      <c r="FH464" s="517"/>
      <c r="FI464" s="517"/>
      <c r="FJ464" s="514">
        <f t="shared" si="3414"/>
        <v>0</v>
      </c>
      <c r="FK464" s="515">
        <v>0.294289866351475</v>
      </c>
      <c r="FL464" s="518">
        <f t="shared" si="3415"/>
        <v>0</v>
      </c>
      <c r="FM464" s="519">
        <f t="shared" si="3416"/>
        <v>0</v>
      </c>
      <c r="FN464" s="520"/>
      <c r="FO464" s="511">
        <v>5.0</v>
      </c>
      <c r="FP464" s="512" t="s">
        <v>139</v>
      </c>
      <c r="FQ464" s="513" t="s">
        <v>121</v>
      </c>
      <c r="FR464" s="513" t="s">
        <v>152</v>
      </c>
      <c r="FS464" s="514" t="str">
        <f>ADHB!FS464</f>
        <v/>
      </c>
      <c r="FT464" s="514"/>
      <c r="FU464" s="514">
        <f t="shared" si="3417"/>
        <v>0</v>
      </c>
      <c r="FV464" s="515"/>
      <c r="FW464" s="514">
        <f t="shared" si="3418"/>
        <v>0</v>
      </c>
      <c r="FX464" s="516"/>
      <c r="FY464" s="517"/>
      <c r="FZ464" s="517"/>
      <c r="GA464" s="514">
        <f t="shared" si="3419"/>
        <v>0</v>
      </c>
      <c r="GB464" s="515">
        <v>0.294289866351475</v>
      </c>
      <c r="GC464" s="518">
        <f t="shared" si="3420"/>
        <v>0</v>
      </c>
      <c r="GD464" s="519">
        <f t="shared" si="3421"/>
        <v>0</v>
      </c>
      <c r="GE464" s="520"/>
      <c r="GF464" s="511">
        <v>5.0</v>
      </c>
      <c r="GG464" s="512" t="s">
        <v>139</v>
      </c>
      <c r="GH464" s="513" t="s">
        <v>121</v>
      </c>
      <c r="GI464" s="513" t="s">
        <v>152</v>
      </c>
      <c r="GJ464" s="514" t="str">
        <f>ADHB!GJ464</f>
        <v/>
      </c>
      <c r="GK464" s="514"/>
      <c r="GL464" s="514">
        <f t="shared" si="3422"/>
        <v>0</v>
      </c>
      <c r="GM464" s="515"/>
      <c r="GN464" s="514">
        <f t="shared" si="3423"/>
        <v>0</v>
      </c>
      <c r="GO464" s="516"/>
      <c r="GP464" s="517"/>
      <c r="GQ464" s="517"/>
      <c r="GR464" s="514">
        <f t="shared" si="3424"/>
        <v>0</v>
      </c>
      <c r="GS464" s="515">
        <v>0.294289866351475</v>
      </c>
      <c r="GT464" s="518">
        <f t="shared" si="3425"/>
        <v>0</v>
      </c>
      <c r="GU464" s="519">
        <f t="shared" si="3426"/>
        <v>0</v>
      </c>
      <c r="GV464" s="520"/>
      <c r="GW464" s="511">
        <v>5.0</v>
      </c>
      <c r="GX464" s="512" t="s">
        <v>139</v>
      </c>
      <c r="GY464" s="513" t="s">
        <v>121</v>
      </c>
      <c r="GZ464" s="513" t="s">
        <v>152</v>
      </c>
      <c r="HA464" s="514" t="str">
        <f>ADHB!HA464</f>
        <v/>
      </c>
      <c r="HB464" s="514"/>
      <c r="HC464" s="514">
        <f t="shared" si="3427"/>
        <v>0</v>
      </c>
      <c r="HD464" s="515"/>
      <c r="HE464" s="514">
        <f t="shared" si="3428"/>
        <v>0</v>
      </c>
      <c r="HF464" s="516"/>
      <c r="HG464" s="517"/>
      <c r="HH464" s="517"/>
      <c r="HI464" s="514">
        <f t="shared" si="3429"/>
        <v>0</v>
      </c>
      <c r="HJ464" s="515">
        <v>0.294289866351475</v>
      </c>
      <c r="HK464" s="518">
        <f t="shared" si="3430"/>
        <v>0</v>
      </c>
      <c r="HL464" s="519">
        <f t="shared" si="3431"/>
        <v>0</v>
      </c>
      <c r="HM464" s="520"/>
      <c r="HN464" s="511">
        <v>5.0</v>
      </c>
      <c r="HO464" s="512" t="s">
        <v>139</v>
      </c>
      <c r="HP464" s="513" t="s">
        <v>121</v>
      </c>
      <c r="HQ464" s="513" t="s">
        <v>152</v>
      </c>
      <c r="HR464" s="514" t="str">
        <f>ADHB!HR464</f>
        <v/>
      </c>
      <c r="HS464" s="514"/>
      <c r="HT464" s="514">
        <f t="shared" si="3432"/>
        <v>0</v>
      </c>
      <c r="HU464" s="515"/>
      <c r="HV464" s="514">
        <f t="shared" si="3433"/>
        <v>0</v>
      </c>
      <c r="HW464" s="516"/>
      <c r="HX464" s="517"/>
      <c r="HY464" s="517"/>
      <c r="HZ464" s="514">
        <f t="shared" si="3434"/>
        <v>0</v>
      </c>
      <c r="IA464" s="515">
        <v>0.294289866351475</v>
      </c>
      <c r="IB464" s="518">
        <f t="shared" si="3435"/>
        <v>0</v>
      </c>
      <c r="IC464" s="519">
        <f t="shared" si="3436"/>
        <v>0</v>
      </c>
      <c r="ID464" s="520"/>
      <c r="IE464" s="511">
        <v>5.0</v>
      </c>
      <c r="IF464" s="512" t="s">
        <v>139</v>
      </c>
      <c r="IG464" s="513" t="s">
        <v>121</v>
      </c>
      <c r="IH464" s="513" t="s">
        <v>152</v>
      </c>
      <c r="II464" s="514" t="str">
        <f>ADHB!II464</f>
        <v/>
      </c>
      <c r="IJ464" s="514"/>
      <c r="IK464" s="514">
        <f t="shared" si="3437"/>
        <v>0</v>
      </c>
      <c r="IL464" s="515"/>
      <c r="IM464" s="514">
        <f t="shared" si="3438"/>
        <v>0</v>
      </c>
      <c r="IN464" s="516"/>
      <c r="IO464" s="517"/>
      <c r="IP464" s="517"/>
      <c r="IQ464" s="514">
        <f t="shared" si="3439"/>
        <v>0</v>
      </c>
      <c r="IR464" s="515">
        <v>0.294289866351475</v>
      </c>
      <c r="IS464" s="518">
        <f t="shared" si="3440"/>
        <v>0</v>
      </c>
      <c r="IT464" s="519">
        <f t="shared" si="3441"/>
        <v>0</v>
      </c>
      <c r="IU464" s="520"/>
      <c r="IV464" s="511">
        <v>5.0</v>
      </c>
      <c r="IW464" s="512" t="s">
        <v>139</v>
      </c>
      <c r="IX464" s="513" t="s">
        <v>121</v>
      </c>
      <c r="IY464" s="513" t="s">
        <v>152</v>
      </c>
      <c r="IZ464" s="514" t="str">
        <f>ADHB!IZ464</f>
        <v/>
      </c>
      <c r="JA464" s="514"/>
      <c r="JB464" s="514">
        <f t="shared" si="3442"/>
        <v>0</v>
      </c>
      <c r="JC464" s="515"/>
      <c r="JD464" s="514">
        <f t="shared" si="3443"/>
        <v>0</v>
      </c>
      <c r="JE464" s="516"/>
      <c r="JF464" s="517"/>
      <c r="JG464" s="517"/>
      <c r="JH464" s="514">
        <f t="shared" si="3444"/>
        <v>0</v>
      </c>
      <c r="JI464" s="515">
        <v>0.294289866351475</v>
      </c>
      <c r="JJ464" s="518">
        <f t="shared" si="3445"/>
        <v>0</v>
      </c>
      <c r="JK464" s="519">
        <f t="shared" si="3446"/>
        <v>0</v>
      </c>
      <c r="JL464" s="520"/>
      <c r="JM464" s="511">
        <v>5.0</v>
      </c>
      <c r="JN464" s="512" t="s">
        <v>139</v>
      </c>
      <c r="JO464" s="513" t="s">
        <v>121</v>
      </c>
      <c r="JP464" s="513" t="s">
        <v>152</v>
      </c>
      <c r="JQ464" s="514" t="str">
        <f>ADHB!KY464</f>
        <v/>
      </c>
      <c r="JR464" s="514"/>
      <c r="JS464" s="514">
        <f t="shared" si="3447"/>
        <v>0</v>
      </c>
      <c r="JT464" s="515"/>
      <c r="JU464" s="514">
        <f t="shared" si="3448"/>
        <v>0</v>
      </c>
      <c r="JV464" s="516"/>
      <c r="JW464" s="517"/>
      <c r="JX464" s="517"/>
      <c r="JY464" s="514">
        <f t="shared" si="3449"/>
        <v>0</v>
      </c>
      <c r="JZ464" s="515">
        <v>0.294289866351475</v>
      </c>
      <c r="KA464" s="518">
        <f t="shared" si="3450"/>
        <v>0</v>
      </c>
      <c r="KB464" s="519">
        <f t="shared" si="3451"/>
        <v>0</v>
      </c>
      <c r="KC464" s="520"/>
      <c r="KD464" s="511">
        <v>5.0</v>
      </c>
      <c r="KE464" s="512" t="s">
        <v>139</v>
      </c>
      <c r="KF464" s="513" t="s">
        <v>121</v>
      </c>
      <c r="KG464" s="513" t="s">
        <v>152</v>
      </c>
      <c r="KH464" s="514" t="str">
        <f>ADHB!LP464</f>
        <v/>
      </c>
      <c r="KI464" s="514"/>
      <c r="KJ464" s="514">
        <f t="shared" si="3452"/>
        <v>0</v>
      </c>
      <c r="KK464" s="515"/>
      <c r="KL464" s="514">
        <f t="shared" si="3453"/>
        <v>0</v>
      </c>
      <c r="KM464" s="516"/>
      <c r="KN464" s="517"/>
      <c r="KO464" s="517"/>
      <c r="KP464" s="514">
        <f t="shared" si="3454"/>
        <v>0</v>
      </c>
      <c r="KQ464" s="515">
        <v>0.294289866351475</v>
      </c>
      <c r="KR464" s="518">
        <f t="shared" si="3455"/>
        <v>0</v>
      </c>
      <c r="KS464" s="519">
        <f t="shared" si="3456"/>
        <v>0</v>
      </c>
      <c r="KT464" s="520"/>
      <c r="KU464" s="521"/>
    </row>
    <row r="465" ht="15.75" customHeight="1">
      <c r="A465" s="531"/>
      <c r="B465" s="532" t="s">
        <v>141</v>
      </c>
      <c r="C465" s="533"/>
      <c r="D465" s="533"/>
      <c r="E465" s="534"/>
      <c r="F465" s="534"/>
      <c r="G465" s="534"/>
      <c r="H465" s="535"/>
      <c r="I465" s="534"/>
      <c r="J465" s="535"/>
      <c r="K465" s="534"/>
      <c r="L465" s="534"/>
      <c r="M465" s="534"/>
      <c r="N465" s="535"/>
      <c r="O465" s="536"/>
      <c r="P465" s="537"/>
      <c r="Q465" s="520"/>
      <c r="R465" s="531"/>
      <c r="S465" s="532" t="s">
        <v>141</v>
      </c>
      <c r="T465" s="533"/>
      <c r="U465" s="533"/>
      <c r="V465" s="534"/>
      <c r="W465" s="534"/>
      <c r="X465" s="534"/>
      <c r="Y465" s="535"/>
      <c r="Z465" s="534"/>
      <c r="AA465" s="535"/>
      <c r="AB465" s="534"/>
      <c r="AC465" s="534"/>
      <c r="AD465" s="534"/>
      <c r="AE465" s="535"/>
      <c r="AF465" s="536"/>
      <c r="AG465" s="537"/>
      <c r="AH465" s="520"/>
      <c r="AI465" s="531"/>
      <c r="AJ465" s="532" t="s">
        <v>141</v>
      </c>
      <c r="AK465" s="533"/>
      <c r="AL465" s="533"/>
      <c r="AM465" s="534"/>
      <c r="AN465" s="534"/>
      <c r="AO465" s="534"/>
      <c r="AP465" s="535"/>
      <c r="AQ465" s="534"/>
      <c r="AR465" s="535"/>
      <c r="AS465" s="534"/>
      <c r="AT465" s="534"/>
      <c r="AU465" s="534"/>
      <c r="AV465" s="535"/>
      <c r="AW465" s="536"/>
      <c r="AX465" s="537"/>
      <c r="AY465" s="520"/>
      <c r="AZ465" s="531"/>
      <c r="BA465" s="532" t="s">
        <v>141</v>
      </c>
      <c r="BB465" s="533"/>
      <c r="BC465" s="533"/>
      <c r="BD465" s="534"/>
      <c r="BE465" s="534"/>
      <c r="BF465" s="534"/>
      <c r="BG465" s="535"/>
      <c r="BH465" s="534"/>
      <c r="BI465" s="535"/>
      <c r="BJ465" s="534"/>
      <c r="BK465" s="534"/>
      <c r="BL465" s="534"/>
      <c r="BM465" s="535"/>
      <c r="BN465" s="536"/>
      <c r="BO465" s="537"/>
      <c r="BP465" s="520"/>
      <c r="BQ465" s="531"/>
      <c r="BR465" s="532" t="s">
        <v>141</v>
      </c>
      <c r="BS465" s="533"/>
      <c r="BT465" s="533"/>
      <c r="BU465" s="534"/>
      <c r="BV465" s="534"/>
      <c r="BW465" s="534"/>
      <c r="BX465" s="535"/>
      <c r="BY465" s="534"/>
      <c r="BZ465" s="535"/>
      <c r="CA465" s="534"/>
      <c r="CB465" s="534"/>
      <c r="CC465" s="534"/>
      <c r="CD465" s="535"/>
      <c r="CE465" s="536"/>
      <c r="CF465" s="537"/>
      <c r="CG465" s="520"/>
      <c r="CH465" s="531"/>
      <c r="CI465" s="532" t="s">
        <v>141</v>
      </c>
      <c r="CJ465" s="533"/>
      <c r="CK465" s="533"/>
      <c r="CL465" s="534"/>
      <c r="CM465" s="534"/>
      <c r="CN465" s="534"/>
      <c r="CO465" s="535"/>
      <c r="CP465" s="534"/>
      <c r="CQ465" s="535"/>
      <c r="CR465" s="534"/>
      <c r="CS465" s="534"/>
      <c r="CT465" s="534"/>
      <c r="CU465" s="535"/>
      <c r="CV465" s="536"/>
      <c r="CW465" s="537"/>
      <c r="CX465" s="520"/>
      <c r="CY465" s="531"/>
      <c r="CZ465" s="532" t="s">
        <v>141</v>
      </c>
      <c r="DA465" s="533"/>
      <c r="DB465" s="533"/>
      <c r="DC465" s="534"/>
      <c r="DD465" s="534"/>
      <c r="DE465" s="534"/>
      <c r="DF465" s="535"/>
      <c r="DG465" s="534"/>
      <c r="DH465" s="535"/>
      <c r="DI465" s="534"/>
      <c r="DJ465" s="534"/>
      <c r="DK465" s="534"/>
      <c r="DL465" s="535"/>
      <c r="DM465" s="536"/>
      <c r="DN465" s="537"/>
      <c r="DO465" s="520"/>
      <c r="DP465" s="531"/>
      <c r="DQ465" s="532" t="s">
        <v>141</v>
      </c>
      <c r="DR465" s="533"/>
      <c r="DS465" s="533"/>
      <c r="DT465" s="534"/>
      <c r="DU465" s="534"/>
      <c r="DV465" s="534"/>
      <c r="DW465" s="535"/>
      <c r="DX465" s="534"/>
      <c r="DY465" s="535"/>
      <c r="DZ465" s="534"/>
      <c r="EA465" s="534"/>
      <c r="EB465" s="534"/>
      <c r="EC465" s="535"/>
      <c r="ED465" s="536"/>
      <c r="EE465" s="537"/>
      <c r="EF465" s="520"/>
      <c r="EG465" s="531"/>
      <c r="EH465" s="532" t="s">
        <v>141</v>
      </c>
      <c r="EI465" s="533"/>
      <c r="EJ465" s="533"/>
      <c r="EK465" s="534"/>
      <c r="EL465" s="534"/>
      <c r="EM465" s="534"/>
      <c r="EN465" s="535"/>
      <c r="EO465" s="534"/>
      <c r="EP465" s="535"/>
      <c r="EQ465" s="534"/>
      <c r="ER465" s="534"/>
      <c r="ES465" s="534"/>
      <c r="ET465" s="535"/>
      <c r="EU465" s="536"/>
      <c r="EV465" s="537"/>
      <c r="EW465" s="520"/>
      <c r="EX465" s="531"/>
      <c r="EY465" s="532" t="s">
        <v>141</v>
      </c>
      <c r="EZ465" s="533"/>
      <c r="FA465" s="533"/>
      <c r="FB465" s="534"/>
      <c r="FC465" s="534"/>
      <c r="FD465" s="534"/>
      <c r="FE465" s="535"/>
      <c r="FF465" s="534"/>
      <c r="FG465" s="535"/>
      <c r="FH465" s="534"/>
      <c r="FI465" s="534"/>
      <c r="FJ465" s="534"/>
      <c r="FK465" s="535"/>
      <c r="FL465" s="536"/>
      <c r="FM465" s="537"/>
      <c r="FN465" s="520"/>
      <c r="FO465" s="531"/>
      <c r="FP465" s="532" t="s">
        <v>141</v>
      </c>
      <c r="FQ465" s="533"/>
      <c r="FR465" s="533"/>
      <c r="FS465" s="534"/>
      <c r="FT465" s="534"/>
      <c r="FU465" s="534"/>
      <c r="FV465" s="535"/>
      <c r="FW465" s="534"/>
      <c r="FX465" s="535"/>
      <c r="FY465" s="534"/>
      <c r="FZ465" s="534"/>
      <c r="GA465" s="534"/>
      <c r="GB465" s="535"/>
      <c r="GC465" s="536"/>
      <c r="GD465" s="537"/>
      <c r="GE465" s="520"/>
      <c r="GF465" s="531"/>
      <c r="GG465" s="532" t="s">
        <v>141</v>
      </c>
      <c r="GH465" s="533"/>
      <c r="GI465" s="533"/>
      <c r="GJ465" s="534"/>
      <c r="GK465" s="534"/>
      <c r="GL465" s="534"/>
      <c r="GM465" s="535"/>
      <c r="GN465" s="534"/>
      <c r="GO465" s="535"/>
      <c r="GP465" s="534"/>
      <c r="GQ465" s="534"/>
      <c r="GR465" s="534"/>
      <c r="GS465" s="535"/>
      <c r="GT465" s="536"/>
      <c r="GU465" s="537"/>
      <c r="GV465" s="520"/>
      <c r="GW465" s="531"/>
      <c r="GX465" s="532" t="s">
        <v>141</v>
      </c>
      <c r="GY465" s="533"/>
      <c r="GZ465" s="533"/>
      <c r="HA465" s="534"/>
      <c r="HB465" s="534"/>
      <c r="HC465" s="534"/>
      <c r="HD465" s="535"/>
      <c r="HE465" s="534"/>
      <c r="HF465" s="535"/>
      <c r="HG465" s="534"/>
      <c r="HH465" s="534"/>
      <c r="HI465" s="534"/>
      <c r="HJ465" s="535"/>
      <c r="HK465" s="536"/>
      <c r="HL465" s="537"/>
      <c r="HM465" s="520"/>
      <c r="HN465" s="531"/>
      <c r="HO465" s="532" t="s">
        <v>141</v>
      </c>
      <c r="HP465" s="533"/>
      <c r="HQ465" s="533"/>
      <c r="HR465" s="534"/>
      <c r="HS465" s="534"/>
      <c r="HT465" s="534"/>
      <c r="HU465" s="535"/>
      <c r="HV465" s="534"/>
      <c r="HW465" s="535"/>
      <c r="HX465" s="534"/>
      <c r="HY465" s="534"/>
      <c r="HZ465" s="534"/>
      <c r="IA465" s="535"/>
      <c r="IB465" s="536"/>
      <c r="IC465" s="537"/>
      <c r="ID465" s="520"/>
      <c r="IE465" s="531"/>
      <c r="IF465" s="532" t="s">
        <v>141</v>
      </c>
      <c r="IG465" s="533"/>
      <c r="IH465" s="533"/>
      <c r="II465" s="534"/>
      <c r="IJ465" s="534"/>
      <c r="IK465" s="534"/>
      <c r="IL465" s="535"/>
      <c r="IM465" s="534"/>
      <c r="IN465" s="535"/>
      <c r="IO465" s="534"/>
      <c r="IP465" s="534"/>
      <c r="IQ465" s="534"/>
      <c r="IR465" s="535"/>
      <c r="IS465" s="536"/>
      <c r="IT465" s="537"/>
      <c r="IU465" s="520"/>
      <c r="IV465" s="531"/>
      <c r="IW465" s="532" t="s">
        <v>141</v>
      </c>
      <c r="IX465" s="533"/>
      <c r="IY465" s="533"/>
      <c r="IZ465" s="534"/>
      <c r="JA465" s="534"/>
      <c r="JB465" s="534"/>
      <c r="JC465" s="535"/>
      <c r="JD465" s="534"/>
      <c r="JE465" s="535"/>
      <c r="JF465" s="534"/>
      <c r="JG465" s="534"/>
      <c r="JH465" s="534"/>
      <c r="JI465" s="535"/>
      <c r="JJ465" s="536"/>
      <c r="JK465" s="537"/>
      <c r="JL465" s="520"/>
      <c r="JM465" s="531"/>
      <c r="JN465" s="532" t="s">
        <v>141</v>
      </c>
      <c r="JO465" s="533"/>
      <c r="JP465" s="533"/>
      <c r="JQ465" s="534"/>
      <c r="JR465" s="534"/>
      <c r="JS465" s="534"/>
      <c r="JT465" s="535"/>
      <c r="JU465" s="534"/>
      <c r="JV465" s="535"/>
      <c r="JW465" s="534"/>
      <c r="JX465" s="534"/>
      <c r="JY465" s="534"/>
      <c r="JZ465" s="535"/>
      <c r="KA465" s="536"/>
      <c r="KB465" s="537"/>
      <c r="KC465" s="520"/>
      <c r="KD465" s="531"/>
      <c r="KE465" s="532" t="s">
        <v>141</v>
      </c>
      <c r="KF465" s="533"/>
      <c r="KG465" s="533"/>
      <c r="KH465" s="534"/>
      <c r="KI465" s="534"/>
      <c r="KJ465" s="534"/>
      <c r="KK465" s="535"/>
      <c r="KL465" s="534"/>
      <c r="KM465" s="535"/>
      <c r="KN465" s="534"/>
      <c r="KO465" s="534"/>
      <c r="KP465" s="534"/>
      <c r="KQ465" s="535"/>
      <c r="KR465" s="536"/>
      <c r="KS465" s="537"/>
      <c r="KT465" s="520"/>
      <c r="KU465" s="521"/>
    </row>
    <row r="466" ht="15.75" customHeight="1">
      <c r="A466" s="511">
        <v>1.0</v>
      </c>
      <c r="B466" s="512" t="s">
        <v>155</v>
      </c>
      <c r="C466" s="513" t="s">
        <v>121</v>
      </c>
      <c r="D466" s="513" t="s">
        <v>152</v>
      </c>
      <c r="E466" s="514" t="str">
        <f>ADHB!E466</f>
        <v/>
      </c>
      <c r="F466" s="514"/>
      <c r="G466" s="514">
        <f t="shared" ref="G466:G469" si="3457">IFERROR(E466*F466/1000000,0)</f>
        <v>0</v>
      </c>
      <c r="H466" s="515"/>
      <c r="I466" s="514">
        <f t="shared" ref="I466:I469" si="3458">IFERROR(+G466*H466,"")</f>
        <v>0</v>
      </c>
      <c r="J466" s="516"/>
      <c r="K466" s="517"/>
      <c r="L466" s="517"/>
      <c r="M466" s="514">
        <f t="shared" ref="M466:M469" si="3459">IFERROR(+(IF(G466="","0",G466))+(IF(I466="","0",I466))+(IF(L466="","0",L466)),"")</f>
        <v>0</v>
      </c>
      <c r="N466" s="515">
        <v>0.294289866351475</v>
      </c>
      <c r="O466" s="518">
        <f t="shared" ref="O466:O469" si="3460">IFERROR(+N466*(M466-L466),"")</f>
        <v>0</v>
      </c>
      <c r="P466" s="519">
        <f t="shared" ref="P466:P469" si="3461">IFERROR(+(IF(M466="","0",M466))-(IF(O466="","0",O466)),"")</f>
        <v>0</v>
      </c>
      <c r="Q466" s="520"/>
      <c r="R466" s="511">
        <v>1.0</v>
      </c>
      <c r="S466" s="512" t="s">
        <v>155</v>
      </c>
      <c r="T466" s="513" t="s">
        <v>121</v>
      </c>
      <c r="U466" s="513" t="s">
        <v>152</v>
      </c>
      <c r="V466" s="514" t="str">
        <f>ADHB!V466</f>
        <v/>
      </c>
      <c r="W466" s="514"/>
      <c r="X466" s="514">
        <f t="shared" ref="X466:X469" si="3462">IFERROR(V466*W466/1000000,0)</f>
        <v>0</v>
      </c>
      <c r="Y466" s="515"/>
      <c r="Z466" s="514">
        <f t="shared" ref="Z466:Z469" si="3463">IFERROR(+X466*Y466,"")</f>
        <v>0</v>
      </c>
      <c r="AA466" s="516"/>
      <c r="AB466" s="517"/>
      <c r="AC466" s="517"/>
      <c r="AD466" s="514">
        <f t="shared" ref="AD466:AD469" si="3464">IFERROR(+(IF(X466="","0",X466))+(IF(Z466="","0",Z466))+(IF(AC466="","0",AC466)),"")</f>
        <v>0</v>
      </c>
      <c r="AE466" s="515">
        <v>0.294289866351475</v>
      </c>
      <c r="AF466" s="518">
        <f t="shared" ref="AF466:AF469" si="3465">IFERROR(+AE466*(AD466-AC466),"")</f>
        <v>0</v>
      </c>
      <c r="AG466" s="519">
        <f t="shared" ref="AG466:AG469" si="3466">IFERROR(+(IF(AD466="","0",AD466))-(IF(AF466="","0",AF466)),"")</f>
        <v>0</v>
      </c>
      <c r="AH466" s="520"/>
      <c r="AI466" s="511">
        <v>1.0</v>
      </c>
      <c r="AJ466" s="512" t="s">
        <v>155</v>
      </c>
      <c r="AK466" s="513" t="s">
        <v>121</v>
      </c>
      <c r="AL466" s="513" t="s">
        <v>152</v>
      </c>
      <c r="AM466" s="514" t="str">
        <f>ADHB!AM466</f>
        <v/>
      </c>
      <c r="AN466" s="514"/>
      <c r="AO466" s="514">
        <f t="shared" ref="AO466:AO469" si="3467">IFERROR(AM466*AN466/1000000,0)</f>
        <v>0</v>
      </c>
      <c r="AP466" s="515"/>
      <c r="AQ466" s="514">
        <f t="shared" ref="AQ466:AQ469" si="3468">IFERROR(+AO466*AP466,"")</f>
        <v>0</v>
      </c>
      <c r="AR466" s="516"/>
      <c r="AS466" s="517"/>
      <c r="AT466" s="517"/>
      <c r="AU466" s="514">
        <f t="shared" ref="AU466:AU469" si="3469">IFERROR(+(IF(AO466="","0",AO466))+(IF(AQ466="","0",AQ466))+(IF(AT466="","0",AT466)),"")</f>
        <v>0</v>
      </c>
      <c r="AV466" s="515">
        <v>0.294289866351475</v>
      </c>
      <c r="AW466" s="518">
        <f t="shared" ref="AW466:AW469" si="3470">IFERROR(+AV466*(AU466-AT466),"")</f>
        <v>0</v>
      </c>
      <c r="AX466" s="519">
        <f t="shared" ref="AX466:AX469" si="3471">IFERROR(+(IF(AU466="","0",AU466))-(IF(AW466="","0",AW466)),"")</f>
        <v>0</v>
      </c>
      <c r="AY466" s="520"/>
      <c r="AZ466" s="511">
        <v>1.0</v>
      </c>
      <c r="BA466" s="512" t="s">
        <v>155</v>
      </c>
      <c r="BB466" s="513" t="s">
        <v>121</v>
      </c>
      <c r="BC466" s="513" t="s">
        <v>152</v>
      </c>
      <c r="BD466" s="514" t="str">
        <f>ADHB!BD466</f>
        <v/>
      </c>
      <c r="BE466" s="514"/>
      <c r="BF466" s="514">
        <f t="shared" ref="BF466:BF469" si="3472">IFERROR(BD466*BE466/1000000,0)</f>
        <v>0</v>
      </c>
      <c r="BG466" s="515"/>
      <c r="BH466" s="514">
        <f t="shared" ref="BH466:BH469" si="3473">IFERROR(+BF466*BG466,"")</f>
        <v>0</v>
      </c>
      <c r="BI466" s="516"/>
      <c r="BJ466" s="517"/>
      <c r="BK466" s="517"/>
      <c r="BL466" s="514">
        <f t="shared" ref="BL466:BL469" si="3474">IFERROR(+(IF(BF466="","0",BF466))+(IF(BH466="","0",BH466))+(IF(BK466="","0",BK466)),"")</f>
        <v>0</v>
      </c>
      <c r="BM466" s="515">
        <v>0.294289866351475</v>
      </c>
      <c r="BN466" s="518">
        <f t="shared" ref="BN466:BN469" si="3475">IFERROR(+BM466*(BL466-BK466),"")</f>
        <v>0</v>
      </c>
      <c r="BO466" s="519">
        <f t="shared" ref="BO466:BO469" si="3476">IFERROR(+(IF(BL466="","0",BL466))-(IF(BN466="","0",BN466)),"")</f>
        <v>0</v>
      </c>
      <c r="BP466" s="520"/>
      <c r="BQ466" s="511">
        <v>1.0</v>
      </c>
      <c r="BR466" s="512" t="s">
        <v>155</v>
      </c>
      <c r="BS466" s="513" t="s">
        <v>121</v>
      </c>
      <c r="BT466" s="513" t="s">
        <v>152</v>
      </c>
      <c r="BU466" s="514" t="str">
        <f>ADHB!BU466</f>
        <v/>
      </c>
      <c r="BV466" s="514"/>
      <c r="BW466" s="514">
        <f t="shared" ref="BW466:BW469" si="3477">IFERROR(BU466*BV466/1000000,0)</f>
        <v>0</v>
      </c>
      <c r="BX466" s="515"/>
      <c r="BY466" s="514">
        <f t="shared" ref="BY466:BY469" si="3478">IFERROR(+BW466*BX466,"")</f>
        <v>0</v>
      </c>
      <c r="BZ466" s="516"/>
      <c r="CA466" s="517"/>
      <c r="CB466" s="517"/>
      <c r="CC466" s="514">
        <f t="shared" ref="CC466:CC469" si="3479">IFERROR(+(IF(BW466="","0",BW466))+(IF(BY466="","0",BY466))+(IF(CB466="","0",CB466)),"")</f>
        <v>0</v>
      </c>
      <c r="CD466" s="515">
        <v>0.294289866351475</v>
      </c>
      <c r="CE466" s="518">
        <f t="shared" ref="CE466:CE469" si="3480">IFERROR(+CD466*(CC466-CB466),"")</f>
        <v>0</v>
      </c>
      <c r="CF466" s="519">
        <f t="shared" ref="CF466:CF469" si="3481">IFERROR(+(IF(CC466="","0",CC466))-(IF(CE466="","0",CE466)),"")</f>
        <v>0</v>
      </c>
      <c r="CG466" s="520"/>
      <c r="CH466" s="511">
        <v>1.0</v>
      </c>
      <c r="CI466" s="512" t="s">
        <v>155</v>
      </c>
      <c r="CJ466" s="513" t="s">
        <v>121</v>
      </c>
      <c r="CK466" s="513" t="s">
        <v>152</v>
      </c>
      <c r="CL466" s="514" t="str">
        <f>ADHB!CL466</f>
        <v/>
      </c>
      <c r="CM466" s="514"/>
      <c r="CN466" s="514">
        <f t="shared" ref="CN466:CN469" si="3482">IFERROR(CL466*CM466/1000000,0)</f>
        <v>0</v>
      </c>
      <c r="CO466" s="515"/>
      <c r="CP466" s="514">
        <f t="shared" ref="CP466:CP469" si="3483">IFERROR(+CN466*CO466,"")</f>
        <v>0</v>
      </c>
      <c r="CQ466" s="516"/>
      <c r="CR466" s="517"/>
      <c r="CS466" s="517"/>
      <c r="CT466" s="514">
        <f t="shared" ref="CT466:CT469" si="3484">IFERROR(+(IF(CN466="","0",CN466))+(IF(CP466="","0",CP466))+(IF(CS466="","0",CS466)),"")</f>
        <v>0</v>
      </c>
      <c r="CU466" s="515">
        <v>0.294289866351475</v>
      </c>
      <c r="CV466" s="518">
        <f t="shared" ref="CV466:CV469" si="3485">IFERROR(+CU466*(CT466-CS466),"")</f>
        <v>0</v>
      </c>
      <c r="CW466" s="519">
        <f t="shared" ref="CW466:CW469" si="3486">IFERROR(+(IF(CT466="","0",CT466))-(IF(CV466="","0",CV466)),"")</f>
        <v>0</v>
      </c>
      <c r="CX466" s="520"/>
      <c r="CY466" s="511">
        <v>1.0</v>
      </c>
      <c r="CZ466" s="512" t="s">
        <v>155</v>
      </c>
      <c r="DA466" s="513" t="s">
        <v>121</v>
      </c>
      <c r="DB466" s="513" t="s">
        <v>152</v>
      </c>
      <c r="DC466" s="514" t="str">
        <f>ADHB!DC466</f>
        <v/>
      </c>
      <c r="DD466" s="514"/>
      <c r="DE466" s="514">
        <f t="shared" ref="DE466:DE469" si="3487">IFERROR(DC466*DD466/1000000,0)</f>
        <v>0</v>
      </c>
      <c r="DF466" s="515"/>
      <c r="DG466" s="514">
        <f t="shared" ref="DG466:DG469" si="3488">IFERROR(+DE466*DF466,"")</f>
        <v>0</v>
      </c>
      <c r="DH466" s="516"/>
      <c r="DI466" s="517"/>
      <c r="DJ466" s="517"/>
      <c r="DK466" s="514">
        <f t="shared" ref="DK466:DK469" si="3489">IFERROR(+(IF(DE466="","0",DE466))+(IF(DG466="","0",DG466))+(IF(DJ466="","0",DJ466)),"")</f>
        <v>0</v>
      </c>
      <c r="DL466" s="515">
        <v>0.294289866351475</v>
      </c>
      <c r="DM466" s="518">
        <f t="shared" ref="DM466:DM469" si="3490">IFERROR(+DL466*(DK466-DJ466),"")</f>
        <v>0</v>
      </c>
      <c r="DN466" s="519">
        <f t="shared" ref="DN466:DN469" si="3491">IFERROR(+(IF(DK466="","0",DK466))-(IF(DM466="","0",DM466)),"")</f>
        <v>0</v>
      </c>
      <c r="DO466" s="520"/>
      <c r="DP466" s="511">
        <v>1.0</v>
      </c>
      <c r="DQ466" s="512" t="s">
        <v>155</v>
      </c>
      <c r="DR466" s="513" t="s">
        <v>121</v>
      </c>
      <c r="DS466" s="513" t="s">
        <v>152</v>
      </c>
      <c r="DT466" s="514" t="str">
        <f>ADHB!DT466</f>
        <v/>
      </c>
      <c r="DU466" s="514"/>
      <c r="DV466" s="514">
        <f t="shared" ref="DV466:DV469" si="3492">IFERROR(DT466*DU466/1000000,0)</f>
        <v>0</v>
      </c>
      <c r="DW466" s="515"/>
      <c r="DX466" s="514">
        <f t="shared" ref="DX466:DX469" si="3493">IFERROR(+DV466*DW466,"")</f>
        <v>0</v>
      </c>
      <c r="DY466" s="516"/>
      <c r="DZ466" s="517"/>
      <c r="EA466" s="517"/>
      <c r="EB466" s="514">
        <f t="shared" ref="EB466:EB469" si="3494">IFERROR(+(IF(DV466="","0",DV466))+(IF(DX466="","0",DX466))+(IF(EA466="","0",EA466)),"")</f>
        <v>0</v>
      </c>
      <c r="EC466" s="515">
        <v>0.294289866351475</v>
      </c>
      <c r="ED466" s="518">
        <f t="shared" ref="ED466:ED469" si="3495">IFERROR(+EC466*(EB466-EA466),"")</f>
        <v>0</v>
      </c>
      <c r="EE466" s="519">
        <f t="shared" ref="EE466:EE469" si="3496">IFERROR(+(IF(EB466="","0",EB466))-(IF(ED466="","0",ED466)),"")</f>
        <v>0</v>
      </c>
      <c r="EF466" s="520"/>
      <c r="EG466" s="511">
        <v>1.0</v>
      </c>
      <c r="EH466" s="512" t="s">
        <v>155</v>
      </c>
      <c r="EI466" s="513" t="s">
        <v>121</v>
      </c>
      <c r="EJ466" s="513" t="s">
        <v>152</v>
      </c>
      <c r="EK466" s="514" t="str">
        <f>ADHB!EK466</f>
        <v/>
      </c>
      <c r="EL466" s="514"/>
      <c r="EM466" s="514">
        <f t="shared" ref="EM466:EM469" si="3497">IFERROR(EK466*EL466/1000000,0)</f>
        <v>0</v>
      </c>
      <c r="EN466" s="515"/>
      <c r="EO466" s="514">
        <f t="shared" ref="EO466:EO469" si="3498">IFERROR(+EM466*EN466,"")</f>
        <v>0</v>
      </c>
      <c r="EP466" s="516"/>
      <c r="EQ466" s="517"/>
      <c r="ER466" s="517"/>
      <c r="ES466" s="514">
        <f t="shared" ref="ES466:ES469" si="3499">IFERROR(+(IF(EM466="","0",EM466))+(IF(EO466="","0",EO466))+(IF(ER466="","0",ER466)),"")</f>
        <v>0</v>
      </c>
      <c r="ET466" s="515">
        <v>0.294289866351475</v>
      </c>
      <c r="EU466" s="518">
        <f t="shared" ref="EU466:EU469" si="3500">IFERROR(+ET466*(ES466-ER466),"")</f>
        <v>0</v>
      </c>
      <c r="EV466" s="519">
        <f t="shared" ref="EV466:EV469" si="3501">IFERROR(+(IF(ES466="","0",ES466))-(IF(EU466="","0",EU466)),"")</f>
        <v>0</v>
      </c>
      <c r="EW466" s="520"/>
      <c r="EX466" s="511">
        <v>1.0</v>
      </c>
      <c r="EY466" s="512" t="s">
        <v>155</v>
      </c>
      <c r="EZ466" s="513" t="s">
        <v>121</v>
      </c>
      <c r="FA466" s="513" t="s">
        <v>152</v>
      </c>
      <c r="FB466" s="514" t="str">
        <f>ADHB!FB466</f>
        <v/>
      </c>
      <c r="FC466" s="514"/>
      <c r="FD466" s="514">
        <f t="shared" ref="FD466:FD469" si="3502">IFERROR(FB466*FC466/1000000,0)</f>
        <v>0</v>
      </c>
      <c r="FE466" s="515"/>
      <c r="FF466" s="514">
        <f t="shared" ref="FF466:FF469" si="3503">IFERROR(+FD466*FE466,"")</f>
        <v>0</v>
      </c>
      <c r="FG466" s="516"/>
      <c r="FH466" s="517"/>
      <c r="FI466" s="517"/>
      <c r="FJ466" s="514">
        <f t="shared" ref="FJ466:FJ469" si="3504">IFERROR(+(IF(FD466="","0",FD466))+(IF(FF466="","0",FF466))+(IF(FI466="","0",FI466)),"")</f>
        <v>0</v>
      </c>
      <c r="FK466" s="515">
        <v>0.294289866351475</v>
      </c>
      <c r="FL466" s="518">
        <f t="shared" ref="FL466:FL469" si="3505">IFERROR(+FK466*(FJ466-FI466),"")</f>
        <v>0</v>
      </c>
      <c r="FM466" s="519">
        <f t="shared" ref="FM466:FM469" si="3506">IFERROR(+(IF(FJ466="","0",FJ466))-(IF(FL466="","0",FL466)),"")</f>
        <v>0</v>
      </c>
      <c r="FN466" s="520"/>
      <c r="FO466" s="511">
        <v>1.0</v>
      </c>
      <c r="FP466" s="512" t="s">
        <v>155</v>
      </c>
      <c r="FQ466" s="513" t="s">
        <v>121</v>
      </c>
      <c r="FR466" s="513" t="s">
        <v>152</v>
      </c>
      <c r="FS466" s="514" t="str">
        <f>ADHB!FS466</f>
        <v/>
      </c>
      <c r="FT466" s="514"/>
      <c r="FU466" s="514">
        <f t="shared" ref="FU466:FU469" si="3507">IFERROR(FS466*FT466/1000000,0)</f>
        <v>0</v>
      </c>
      <c r="FV466" s="515"/>
      <c r="FW466" s="514">
        <f t="shared" ref="FW466:FW469" si="3508">IFERROR(+FU466*FV466,"")</f>
        <v>0</v>
      </c>
      <c r="FX466" s="516"/>
      <c r="FY466" s="517"/>
      <c r="FZ466" s="517"/>
      <c r="GA466" s="514">
        <f t="shared" ref="GA466:GA469" si="3509">IFERROR(+(IF(FU466="","0",FU466))+(IF(FW466="","0",FW466))+(IF(FZ466="","0",FZ466)),"")</f>
        <v>0</v>
      </c>
      <c r="GB466" s="515">
        <v>0.294289866351475</v>
      </c>
      <c r="GC466" s="518">
        <f t="shared" ref="GC466:GC469" si="3510">IFERROR(+GB466*(GA466-FZ466),"")</f>
        <v>0</v>
      </c>
      <c r="GD466" s="519">
        <f t="shared" ref="GD466:GD469" si="3511">IFERROR(+(IF(GA466="","0",GA466))-(IF(GC466="","0",GC466)),"")</f>
        <v>0</v>
      </c>
      <c r="GE466" s="520"/>
      <c r="GF466" s="511">
        <v>1.0</v>
      </c>
      <c r="GG466" s="512" t="s">
        <v>155</v>
      </c>
      <c r="GH466" s="513" t="s">
        <v>121</v>
      </c>
      <c r="GI466" s="513" t="s">
        <v>152</v>
      </c>
      <c r="GJ466" s="514" t="str">
        <f>ADHB!GJ466</f>
        <v/>
      </c>
      <c r="GK466" s="514"/>
      <c r="GL466" s="514">
        <f t="shared" ref="GL466:GL469" si="3512">IFERROR(GJ466*GK466/1000000,0)</f>
        <v>0</v>
      </c>
      <c r="GM466" s="515"/>
      <c r="GN466" s="514">
        <f t="shared" ref="GN466:GN469" si="3513">IFERROR(+GL466*GM466,"")</f>
        <v>0</v>
      </c>
      <c r="GO466" s="516"/>
      <c r="GP466" s="517"/>
      <c r="GQ466" s="517"/>
      <c r="GR466" s="514">
        <f t="shared" ref="GR466:GR469" si="3514">IFERROR(+(IF(GL466="","0",GL466))+(IF(GN466="","0",GN466))+(IF(GQ466="","0",GQ466)),"")</f>
        <v>0</v>
      </c>
      <c r="GS466" s="515">
        <v>0.294289866351475</v>
      </c>
      <c r="GT466" s="518">
        <f t="shared" ref="GT466:GT469" si="3515">IFERROR(+GS466*(GR466-GQ466),"")</f>
        <v>0</v>
      </c>
      <c r="GU466" s="519">
        <f t="shared" ref="GU466:GU469" si="3516">IFERROR(+(IF(GR466="","0",GR466))-(IF(GT466="","0",GT466)),"")</f>
        <v>0</v>
      </c>
      <c r="GV466" s="520"/>
      <c r="GW466" s="511">
        <v>1.0</v>
      </c>
      <c r="GX466" s="512" t="s">
        <v>155</v>
      </c>
      <c r="GY466" s="513" t="s">
        <v>121</v>
      </c>
      <c r="GZ466" s="513" t="s">
        <v>152</v>
      </c>
      <c r="HA466" s="514" t="str">
        <f>ADHB!HA466</f>
        <v/>
      </c>
      <c r="HB466" s="514"/>
      <c r="HC466" s="514">
        <f t="shared" ref="HC466:HC469" si="3517">IFERROR(HA466*HB466/1000000,0)</f>
        <v>0</v>
      </c>
      <c r="HD466" s="515"/>
      <c r="HE466" s="514">
        <f t="shared" ref="HE466:HE469" si="3518">IFERROR(+HC466*HD466,"")</f>
        <v>0</v>
      </c>
      <c r="HF466" s="516"/>
      <c r="HG466" s="517"/>
      <c r="HH466" s="517"/>
      <c r="HI466" s="514">
        <f t="shared" ref="HI466:HI469" si="3519">IFERROR(+(IF(HC466="","0",HC466))+(IF(HE466="","0",HE466))+(IF(HH466="","0",HH466)),"")</f>
        <v>0</v>
      </c>
      <c r="HJ466" s="515">
        <v>0.294289866351475</v>
      </c>
      <c r="HK466" s="518">
        <f t="shared" ref="HK466:HK469" si="3520">IFERROR(+HJ466*(HI466-HH466),"")</f>
        <v>0</v>
      </c>
      <c r="HL466" s="519">
        <f t="shared" ref="HL466:HL469" si="3521">IFERROR(+(IF(HI466="","0",HI466))-(IF(HK466="","0",HK466)),"")</f>
        <v>0</v>
      </c>
      <c r="HM466" s="520"/>
      <c r="HN466" s="511">
        <v>1.0</v>
      </c>
      <c r="HO466" s="512" t="s">
        <v>155</v>
      </c>
      <c r="HP466" s="513" t="s">
        <v>121</v>
      </c>
      <c r="HQ466" s="513" t="s">
        <v>152</v>
      </c>
      <c r="HR466" s="514" t="str">
        <f>ADHB!HR466</f>
        <v/>
      </c>
      <c r="HS466" s="514"/>
      <c r="HT466" s="514">
        <f t="shared" ref="HT466:HT469" si="3522">IFERROR(HR466*HS466/1000000,0)</f>
        <v>0</v>
      </c>
      <c r="HU466" s="515"/>
      <c r="HV466" s="514">
        <f t="shared" ref="HV466:HV469" si="3523">IFERROR(+HT466*HU466,"")</f>
        <v>0</v>
      </c>
      <c r="HW466" s="516"/>
      <c r="HX466" s="517"/>
      <c r="HY466" s="517"/>
      <c r="HZ466" s="514">
        <f t="shared" ref="HZ466:HZ469" si="3524">IFERROR(+(IF(HT466="","0",HT466))+(IF(HV466="","0",HV466))+(IF(HY466="","0",HY466)),"")</f>
        <v>0</v>
      </c>
      <c r="IA466" s="515">
        <v>0.294289866351475</v>
      </c>
      <c r="IB466" s="518">
        <f t="shared" ref="IB466:IB469" si="3525">IFERROR(+IA466*(HZ466-HY466),"")</f>
        <v>0</v>
      </c>
      <c r="IC466" s="519">
        <f t="shared" ref="IC466:IC469" si="3526">IFERROR(+(IF(HZ466="","0",HZ466))-(IF(IB466="","0",IB466)),"")</f>
        <v>0</v>
      </c>
      <c r="ID466" s="520"/>
      <c r="IE466" s="511">
        <v>1.0</v>
      </c>
      <c r="IF466" s="512" t="s">
        <v>155</v>
      </c>
      <c r="IG466" s="513" t="s">
        <v>121</v>
      </c>
      <c r="IH466" s="513" t="s">
        <v>152</v>
      </c>
      <c r="II466" s="514" t="str">
        <f>ADHB!II466</f>
        <v/>
      </c>
      <c r="IJ466" s="514"/>
      <c r="IK466" s="514">
        <f t="shared" ref="IK466:IK469" si="3527">IFERROR(II466*IJ466/1000000,0)</f>
        <v>0</v>
      </c>
      <c r="IL466" s="515"/>
      <c r="IM466" s="514">
        <f t="shared" ref="IM466:IM469" si="3528">IFERROR(+IK466*IL466,"")</f>
        <v>0</v>
      </c>
      <c r="IN466" s="516"/>
      <c r="IO466" s="517"/>
      <c r="IP466" s="517"/>
      <c r="IQ466" s="514">
        <f t="shared" ref="IQ466:IQ469" si="3529">IFERROR(+(IF(IK466="","0",IK466))+(IF(IM466="","0",IM466))+(IF(IP466="","0",IP466)),"")</f>
        <v>0</v>
      </c>
      <c r="IR466" s="515">
        <v>0.294289866351475</v>
      </c>
      <c r="IS466" s="518">
        <f t="shared" ref="IS466:IS469" si="3530">IFERROR(+IR466*(IQ466-IP466),"")</f>
        <v>0</v>
      </c>
      <c r="IT466" s="519">
        <f t="shared" ref="IT466:IT469" si="3531">IFERROR(+(IF(IQ466="","0",IQ466))-(IF(IS466="","0",IS466)),"")</f>
        <v>0</v>
      </c>
      <c r="IU466" s="520"/>
      <c r="IV466" s="511">
        <v>1.0</v>
      </c>
      <c r="IW466" s="512" t="s">
        <v>155</v>
      </c>
      <c r="IX466" s="513" t="s">
        <v>121</v>
      </c>
      <c r="IY466" s="513" t="s">
        <v>152</v>
      </c>
      <c r="IZ466" s="514" t="str">
        <f>ADHB!IZ466</f>
        <v/>
      </c>
      <c r="JA466" s="514"/>
      <c r="JB466" s="514">
        <f t="shared" ref="JB466:JB469" si="3532">IFERROR(IZ466*JA466/1000000,0)</f>
        <v>0</v>
      </c>
      <c r="JC466" s="515"/>
      <c r="JD466" s="514">
        <f t="shared" ref="JD466:JD469" si="3533">IFERROR(+JB466*JC466,"")</f>
        <v>0</v>
      </c>
      <c r="JE466" s="516"/>
      <c r="JF466" s="517"/>
      <c r="JG466" s="517"/>
      <c r="JH466" s="514">
        <f t="shared" ref="JH466:JH469" si="3534">IFERROR(+(IF(JB466="","0",JB466))+(IF(JD466="","0",JD466))+(IF(JG466="","0",JG466)),"")</f>
        <v>0</v>
      </c>
      <c r="JI466" s="515">
        <v>0.294289866351475</v>
      </c>
      <c r="JJ466" s="518">
        <f t="shared" ref="JJ466:JJ469" si="3535">IFERROR(+JI466*(JH466-JG466),"")</f>
        <v>0</v>
      </c>
      <c r="JK466" s="519">
        <f t="shared" ref="JK466:JK469" si="3536">IFERROR(+(IF(JH466="","0",JH466))-(IF(JJ466="","0",JJ466)),"")</f>
        <v>0</v>
      </c>
      <c r="JL466" s="520"/>
      <c r="JM466" s="511">
        <v>1.0</v>
      </c>
      <c r="JN466" s="512" t="s">
        <v>155</v>
      </c>
      <c r="JO466" s="513" t="s">
        <v>121</v>
      </c>
      <c r="JP466" s="513" t="s">
        <v>152</v>
      </c>
      <c r="JQ466" s="514" t="str">
        <f>ADHB!KY466</f>
        <v/>
      </c>
      <c r="JR466" s="514"/>
      <c r="JS466" s="514">
        <f t="shared" ref="JS466:JS469" si="3537">IFERROR(JQ466*JR466/1000000,0)</f>
        <v>0</v>
      </c>
      <c r="JT466" s="515"/>
      <c r="JU466" s="514">
        <f t="shared" ref="JU466:JU469" si="3538">IFERROR(+JS466*JT466,"")</f>
        <v>0</v>
      </c>
      <c r="JV466" s="516"/>
      <c r="JW466" s="517"/>
      <c r="JX466" s="517"/>
      <c r="JY466" s="514">
        <f t="shared" ref="JY466:JY469" si="3539">IFERROR(+(IF(JS466="","0",JS466))+(IF(JU466="","0",JU466))+(IF(JX466="","0",JX466)),"")</f>
        <v>0</v>
      </c>
      <c r="JZ466" s="515">
        <v>0.294289866351475</v>
      </c>
      <c r="KA466" s="518">
        <f t="shared" ref="KA466:KA469" si="3540">IFERROR(+JZ466*(JY466-JX466),"")</f>
        <v>0</v>
      </c>
      <c r="KB466" s="519">
        <f t="shared" ref="KB466:KB469" si="3541">IFERROR(+(IF(JY466="","0",JY466))-(IF(KA466="","0",KA466)),"")</f>
        <v>0</v>
      </c>
      <c r="KC466" s="520"/>
      <c r="KD466" s="511">
        <v>1.0</v>
      </c>
      <c r="KE466" s="512" t="s">
        <v>155</v>
      </c>
      <c r="KF466" s="513" t="s">
        <v>121</v>
      </c>
      <c r="KG466" s="513" t="s">
        <v>152</v>
      </c>
      <c r="KH466" s="514" t="str">
        <f>ADHB!LP466</f>
        <v/>
      </c>
      <c r="KI466" s="514"/>
      <c r="KJ466" s="514">
        <f t="shared" ref="KJ466:KJ469" si="3542">IFERROR(KH466*KI466/1000000,0)</f>
        <v>0</v>
      </c>
      <c r="KK466" s="515"/>
      <c r="KL466" s="514">
        <f t="shared" ref="KL466:KL469" si="3543">IFERROR(+KJ466*KK466,"")</f>
        <v>0</v>
      </c>
      <c r="KM466" s="516"/>
      <c r="KN466" s="517"/>
      <c r="KO466" s="517"/>
      <c r="KP466" s="514">
        <f t="shared" ref="KP466:KP469" si="3544">IFERROR(+(IF(KJ466="","0",KJ466))+(IF(KL466="","0",KL466))+(IF(KO466="","0",KO466)),"")</f>
        <v>0</v>
      </c>
      <c r="KQ466" s="515">
        <v>0.294289866351475</v>
      </c>
      <c r="KR466" s="518">
        <f t="shared" ref="KR466:KR469" si="3545">IFERROR(+KQ466*(KP466-KO466),"")</f>
        <v>0</v>
      </c>
      <c r="KS466" s="519">
        <f t="shared" ref="KS466:KS469" si="3546">IFERROR(+(IF(KP466="","0",KP466))-(IF(KR466="","0",KR466)),"")</f>
        <v>0</v>
      </c>
      <c r="KT466" s="520"/>
      <c r="KU466" s="521"/>
    </row>
    <row r="467" ht="15.75" customHeight="1">
      <c r="A467" s="511">
        <v>2.0</v>
      </c>
      <c r="B467" s="512" t="s">
        <v>156</v>
      </c>
      <c r="C467" s="513" t="s">
        <v>121</v>
      </c>
      <c r="D467" s="513" t="s">
        <v>152</v>
      </c>
      <c r="E467" s="514" t="str">
        <f>ADHB!E467</f>
        <v/>
      </c>
      <c r="F467" s="514"/>
      <c r="G467" s="514">
        <f t="shared" si="3457"/>
        <v>0</v>
      </c>
      <c r="H467" s="515"/>
      <c r="I467" s="514">
        <f t="shared" si="3458"/>
        <v>0</v>
      </c>
      <c r="J467" s="516"/>
      <c r="K467" s="517"/>
      <c r="L467" s="517"/>
      <c r="M467" s="514">
        <f t="shared" si="3459"/>
        <v>0</v>
      </c>
      <c r="N467" s="515">
        <v>0.294289866351475</v>
      </c>
      <c r="O467" s="518">
        <f t="shared" si="3460"/>
        <v>0</v>
      </c>
      <c r="P467" s="519">
        <f t="shared" si="3461"/>
        <v>0</v>
      </c>
      <c r="Q467" s="520"/>
      <c r="R467" s="511">
        <v>2.0</v>
      </c>
      <c r="S467" s="512" t="s">
        <v>156</v>
      </c>
      <c r="T467" s="513" t="s">
        <v>121</v>
      </c>
      <c r="U467" s="513" t="s">
        <v>152</v>
      </c>
      <c r="V467" s="514" t="str">
        <f>ADHB!V467</f>
        <v/>
      </c>
      <c r="W467" s="514"/>
      <c r="X467" s="514">
        <f t="shared" si="3462"/>
        <v>0</v>
      </c>
      <c r="Y467" s="515"/>
      <c r="Z467" s="514">
        <f t="shared" si="3463"/>
        <v>0</v>
      </c>
      <c r="AA467" s="516"/>
      <c r="AB467" s="517"/>
      <c r="AC467" s="517"/>
      <c r="AD467" s="514">
        <f t="shared" si="3464"/>
        <v>0</v>
      </c>
      <c r="AE467" s="515">
        <v>0.294289866351475</v>
      </c>
      <c r="AF467" s="518">
        <f t="shared" si="3465"/>
        <v>0</v>
      </c>
      <c r="AG467" s="519">
        <f t="shared" si="3466"/>
        <v>0</v>
      </c>
      <c r="AH467" s="520"/>
      <c r="AI467" s="511">
        <v>2.0</v>
      </c>
      <c r="AJ467" s="512" t="s">
        <v>156</v>
      </c>
      <c r="AK467" s="513" t="s">
        <v>121</v>
      </c>
      <c r="AL467" s="513" t="s">
        <v>152</v>
      </c>
      <c r="AM467" s="514" t="str">
        <f>ADHB!AM467</f>
        <v/>
      </c>
      <c r="AN467" s="514"/>
      <c r="AO467" s="514">
        <f t="shared" si="3467"/>
        <v>0</v>
      </c>
      <c r="AP467" s="515"/>
      <c r="AQ467" s="514">
        <f t="shared" si="3468"/>
        <v>0</v>
      </c>
      <c r="AR467" s="516"/>
      <c r="AS467" s="517"/>
      <c r="AT467" s="517"/>
      <c r="AU467" s="514">
        <f t="shared" si="3469"/>
        <v>0</v>
      </c>
      <c r="AV467" s="515">
        <v>0.294289866351475</v>
      </c>
      <c r="AW467" s="518">
        <f t="shared" si="3470"/>
        <v>0</v>
      </c>
      <c r="AX467" s="519">
        <f t="shared" si="3471"/>
        <v>0</v>
      </c>
      <c r="AY467" s="520"/>
      <c r="AZ467" s="511">
        <v>2.0</v>
      </c>
      <c r="BA467" s="512" t="s">
        <v>156</v>
      </c>
      <c r="BB467" s="513" t="s">
        <v>121</v>
      </c>
      <c r="BC467" s="513" t="s">
        <v>152</v>
      </c>
      <c r="BD467" s="514" t="str">
        <f>ADHB!BD467</f>
        <v/>
      </c>
      <c r="BE467" s="514"/>
      <c r="BF467" s="514">
        <f t="shared" si="3472"/>
        <v>0</v>
      </c>
      <c r="BG467" s="515"/>
      <c r="BH467" s="514">
        <f t="shared" si="3473"/>
        <v>0</v>
      </c>
      <c r="BI467" s="516"/>
      <c r="BJ467" s="517"/>
      <c r="BK467" s="517"/>
      <c r="BL467" s="514">
        <f t="shared" si="3474"/>
        <v>0</v>
      </c>
      <c r="BM467" s="515">
        <v>0.294289866351475</v>
      </c>
      <c r="BN467" s="518">
        <f t="shared" si="3475"/>
        <v>0</v>
      </c>
      <c r="BO467" s="519">
        <f t="shared" si="3476"/>
        <v>0</v>
      </c>
      <c r="BP467" s="520"/>
      <c r="BQ467" s="511">
        <v>2.0</v>
      </c>
      <c r="BR467" s="512" t="s">
        <v>156</v>
      </c>
      <c r="BS467" s="513" t="s">
        <v>121</v>
      </c>
      <c r="BT467" s="513" t="s">
        <v>152</v>
      </c>
      <c r="BU467" s="514" t="str">
        <f>ADHB!BU467</f>
        <v/>
      </c>
      <c r="BV467" s="514"/>
      <c r="BW467" s="514">
        <f t="shared" si="3477"/>
        <v>0</v>
      </c>
      <c r="BX467" s="515"/>
      <c r="BY467" s="514">
        <f t="shared" si="3478"/>
        <v>0</v>
      </c>
      <c r="BZ467" s="516"/>
      <c r="CA467" s="517"/>
      <c r="CB467" s="517"/>
      <c r="CC467" s="514">
        <f t="shared" si="3479"/>
        <v>0</v>
      </c>
      <c r="CD467" s="515">
        <v>0.294289866351475</v>
      </c>
      <c r="CE467" s="518">
        <f t="shared" si="3480"/>
        <v>0</v>
      </c>
      <c r="CF467" s="519">
        <f t="shared" si="3481"/>
        <v>0</v>
      </c>
      <c r="CG467" s="520"/>
      <c r="CH467" s="511">
        <v>2.0</v>
      </c>
      <c r="CI467" s="512" t="s">
        <v>156</v>
      </c>
      <c r="CJ467" s="513" t="s">
        <v>121</v>
      </c>
      <c r="CK467" s="513" t="s">
        <v>152</v>
      </c>
      <c r="CL467" s="514" t="str">
        <f>ADHB!CL467</f>
        <v/>
      </c>
      <c r="CM467" s="514"/>
      <c r="CN467" s="514">
        <f t="shared" si="3482"/>
        <v>0</v>
      </c>
      <c r="CO467" s="515"/>
      <c r="CP467" s="514">
        <f t="shared" si="3483"/>
        <v>0</v>
      </c>
      <c r="CQ467" s="516"/>
      <c r="CR467" s="517"/>
      <c r="CS467" s="517"/>
      <c r="CT467" s="514">
        <f t="shared" si="3484"/>
        <v>0</v>
      </c>
      <c r="CU467" s="515">
        <v>0.294289866351475</v>
      </c>
      <c r="CV467" s="518">
        <f t="shared" si="3485"/>
        <v>0</v>
      </c>
      <c r="CW467" s="519">
        <f t="shared" si="3486"/>
        <v>0</v>
      </c>
      <c r="CX467" s="520"/>
      <c r="CY467" s="511">
        <v>2.0</v>
      </c>
      <c r="CZ467" s="512" t="s">
        <v>156</v>
      </c>
      <c r="DA467" s="513" t="s">
        <v>121</v>
      </c>
      <c r="DB467" s="513" t="s">
        <v>152</v>
      </c>
      <c r="DC467" s="514" t="str">
        <f>ADHB!DC467</f>
        <v/>
      </c>
      <c r="DD467" s="514"/>
      <c r="DE467" s="514">
        <f t="shared" si="3487"/>
        <v>0</v>
      </c>
      <c r="DF467" s="515"/>
      <c r="DG467" s="514">
        <f t="shared" si="3488"/>
        <v>0</v>
      </c>
      <c r="DH467" s="516"/>
      <c r="DI467" s="517"/>
      <c r="DJ467" s="517"/>
      <c r="DK467" s="514">
        <f t="shared" si="3489"/>
        <v>0</v>
      </c>
      <c r="DL467" s="515">
        <v>0.294289866351475</v>
      </c>
      <c r="DM467" s="518">
        <f t="shared" si="3490"/>
        <v>0</v>
      </c>
      <c r="DN467" s="519">
        <f t="shared" si="3491"/>
        <v>0</v>
      </c>
      <c r="DO467" s="520"/>
      <c r="DP467" s="511">
        <v>2.0</v>
      </c>
      <c r="DQ467" s="512" t="s">
        <v>156</v>
      </c>
      <c r="DR467" s="513" t="s">
        <v>121</v>
      </c>
      <c r="DS467" s="513" t="s">
        <v>152</v>
      </c>
      <c r="DT467" s="514" t="str">
        <f>ADHB!DT467</f>
        <v/>
      </c>
      <c r="DU467" s="514"/>
      <c r="DV467" s="514">
        <f t="shared" si="3492"/>
        <v>0</v>
      </c>
      <c r="DW467" s="515"/>
      <c r="DX467" s="514">
        <f t="shared" si="3493"/>
        <v>0</v>
      </c>
      <c r="DY467" s="516"/>
      <c r="DZ467" s="517"/>
      <c r="EA467" s="517"/>
      <c r="EB467" s="514">
        <f t="shared" si="3494"/>
        <v>0</v>
      </c>
      <c r="EC467" s="515">
        <v>0.294289866351475</v>
      </c>
      <c r="ED467" s="518">
        <f t="shared" si="3495"/>
        <v>0</v>
      </c>
      <c r="EE467" s="519">
        <f t="shared" si="3496"/>
        <v>0</v>
      </c>
      <c r="EF467" s="520"/>
      <c r="EG467" s="511">
        <v>2.0</v>
      </c>
      <c r="EH467" s="512" t="s">
        <v>156</v>
      </c>
      <c r="EI467" s="513" t="s">
        <v>121</v>
      </c>
      <c r="EJ467" s="513" t="s">
        <v>152</v>
      </c>
      <c r="EK467" s="514" t="str">
        <f>ADHB!EK467</f>
        <v/>
      </c>
      <c r="EL467" s="514"/>
      <c r="EM467" s="514">
        <f t="shared" si="3497"/>
        <v>0</v>
      </c>
      <c r="EN467" s="515"/>
      <c r="EO467" s="514">
        <f t="shared" si="3498"/>
        <v>0</v>
      </c>
      <c r="EP467" s="516"/>
      <c r="EQ467" s="517"/>
      <c r="ER467" s="517"/>
      <c r="ES467" s="514">
        <f t="shared" si="3499"/>
        <v>0</v>
      </c>
      <c r="ET467" s="515">
        <v>0.294289866351475</v>
      </c>
      <c r="EU467" s="518">
        <f t="shared" si="3500"/>
        <v>0</v>
      </c>
      <c r="EV467" s="519">
        <f t="shared" si="3501"/>
        <v>0</v>
      </c>
      <c r="EW467" s="520"/>
      <c r="EX467" s="511">
        <v>2.0</v>
      </c>
      <c r="EY467" s="512" t="s">
        <v>156</v>
      </c>
      <c r="EZ467" s="513" t="s">
        <v>121</v>
      </c>
      <c r="FA467" s="513" t="s">
        <v>152</v>
      </c>
      <c r="FB467" s="514" t="str">
        <f>ADHB!FB467</f>
        <v/>
      </c>
      <c r="FC467" s="514"/>
      <c r="FD467" s="514">
        <f t="shared" si="3502"/>
        <v>0</v>
      </c>
      <c r="FE467" s="515"/>
      <c r="FF467" s="514">
        <f t="shared" si="3503"/>
        <v>0</v>
      </c>
      <c r="FG467" s="516"/>
      <c r="FH467" s="517"/>
      <c r="FI467" s="517"/>
      <c r="FJ467" s="514">
        <f t="shared" si="3504"/>
        <v>0</v>
      </c>
      <c r="FK467" s="515">
        <v>0.294289866351475</v>
      </c>
      <c r="FL467" s="518">
        <f t="shared" si="3505"/>
        <v>0</v>
      </c>
      <c r="FM467" s="519">
        <f t="shared" si="3506"/>
        <v>0</v>
      </c>
      <c r="FN467" s="520"/>
      <c r="FO467" s="511">
        <v>2.0</v>
      </c>
      <c r="FP467" s="512" t="s">
        <v>156</v>
      </c>
      <c r="FQ467" s="513" t="s">
        <v>121</v>
      </c>
      <c r="FR467" s="513" t="s">
        <v>152</v>
      </c>
      <c r="FS467" s="514" t="str">
        <f>ADHB!FS467</f>
        <v/>
      </c>
      <c r="FT467" s="514"/>
      <c r="FU467" s="514">
        <f t="shared" si="3507"/>
        <v>0</v>
      </c>
      <c r="FV467" s="515"/>
      <c r="FW467" s="514">
        <f t="shared" si="3508"/>
        <v>0</v>
      </c>
      <c r="FX467" s="516"/>
      <c r="FY467" s="517"/>
      <c r="FZ467" s="517"/>
      <c r="GA467" s="514">
        <f t="shared" si="3509"/>
        <v>0</v>
      </c>
      <c r="GB467" s="515">
        <v>0.294289866351475</v>
      </c>
      <c r="GC467" s="518">
        <f t="shared" si="3510"/>
        <v>0</v>
      </c>
      <c r="GD467" s="519">
        <f t="shared" si="3511"/>
        <v>0</v>
      </c>
      <c r="GE467" s="520"/>
      <c r="GF467" s="511">
        <v>2.0</v>
      </c>
      <c r="GG467" s="512" t="s">
        <v>156</v>
      </c>
      <c r="GH467" s="513" t="s">
        <v>121</v>
      </c>
      <c r="GI467" s="513" t="s">
        <v>152</v>
      </c>
      <c r="GJ467" s="514" t="str">
        <f>ADHB!GJ467</f>
        <v/>
      </c>
      <c r="GK467" s="514"/>
      <c r="GL467" s="514">
        <f t="shared" si="3512"/>
        <v>0</v>
      </c>
      <c r="GM467" s="515"/>
      <c r="GN467" s="514">
        <f t="shared" si="3513"/>
        <v>0</v>
      </c>
      <c r="GO467" s="516"/>
      <c r="GP467" s="517"/>
      <c r="GQ467" s="517"/>
      <c r="GR467" s="514">
        <f t="shared" si="3514"/>
        <v>0</v>
      </c>
      <c r="GS467" s="515">
        <v>0.294289866351475</v>
      </c>
      <c r="GT467" s="518">
        <f t="shared" si="3515"/>
        <v>0</v>
      </c>
      <c r="GU467" s="519">
        <f t="shared" si="3516"/>
        <v>0</v>
      </c>
      <c r="GV467" s="520"/>
      <c r="GW467" s="511">
        <v>2.0</v>
      </c>
      <c r="GX467" s="512" t="s">
        <v>156</v>
      </c>
      <c r="GY467" s="513" t="s">
        <v>121</v>
      </c>
      <c r="GZ467" s="513" t="s">
        <v>152</v>
      </c>
      <c r="HA467" s="514" t="str">
        <f>ADHB!HA467</f>
        <v/>
      </c>
      <c r="HB467" s="514"/>
      <c r="HC467" s="514">
        <f t="shared" si="3517"/>
        <v>0</v>
      </c>
      <c r="HD467" s="515"/>
      <c r="HE467" s="514">
        <f t="shared" si="3518"/>
        <v>0</v>
      </c>
      <c r="HF467" s="516"/>
      <c r="HG467" s="517"/>
      <c r="HH467" s="517"/>
      <c r="HI467" s="514">
        <f t="shared" si="3519"/>
        <v>0</v>
      </c>
      <c r="HJ467" s="515">
        <v>0.294289866351475</v>
      </c>
      <c r="HK467" s="518">
        <f t="shared" si="3520"/>
        <v>0</v>
      </c>
      <c r="HL467" s="519">
        <f t="shared" si="3521"/>
        <v>0</v>
      </c>
      <c r="HM467" s="520"/>
      <c r="HN467" s="511">
        <v>2.0</v>
      </c>
      <c r="HO467" s="512" t="s">
        <v>156</v>
      </c>
      <c r="HP467" s="513" t="s">
        <v>121</v>
      </c>
      <c r="HQ467" s="513" t="s">
        <v>152</v>
      </c>
      <c r="HR467" s="514" t="str">
        <f>ADHB!HR467</f>
        <v/>
      </c>
      <c r="HS467" s="514"/>
      <c r="HT467" s="514">
        <f t="shared" si="3522"/>
        <v>0</v>
      </c>
      <c r="HU467" s="515"/>
      <c r="HV467" s="514">
        <f t="shared" si="3523"/>
        <v>0</v>
      </c>
      <c r="HW467" s="516"/>
      <c r="HX467" s="517"/>
      <c r="HY467" s="517"/>
      <c r="HZ467" s="514">
        <f t="shared" si="3524"/>
        <v>0</v>
      </c>
      <c r="IA467" s="515">
        <v>0.294289866351475</v>
      </c>
      <c r="IB467" s="518">
        <f t="shared" si="3525"/>
        <v>0</v>
      </c>
      <c r="IC467" s="519">
        <f t="shared" si="3526"/>
        <v>0</v>
      </c>
      <c r="ID467" s="520"/>
      <c r="IE467" s="511">
        <v>2.0</v>
      </c>
      <c r="IF467" s="512" t="s">
        <v>156</v>
      </c>
      <c r="IG467" s="513" t="s">
        <v>121</v>
      </c>
      <c r="IH467" s="513" t="s">
        <v>152</v>
      </c>
      <c r="II467" s="514" t="str">
        <f>ADHB!II467</f>
        <v/>
      </c>
      <c r="IJ467" s="514"/>
      <c r="IK467" s="514">
        <f t="shared" si="3527"/>
        <v>0</v>
      </c>
      <c r="IL467" s="515"/>
      <c r="IM467" s="514">
        <f t="shared" si="3528"/>
        <v>0</v>
      </c>
      <c r="IN467" s="516"/>
      <c r="IO467" s="517"/>
      <c r="IP467" s="517"/>
      <c r="IQ467" s="514">
        <f t="shared" si="3529"/>
        <v>0</v>
      </c>
      <c r="IR467" s="515">
        <v>0.294289866351475</v>
      </c>
      <c r="IS467" s="518">
        <f t="shared" si="3530"/>
        <v>0</v>
      </c>
      <c r="IT467" s="519">
        <f t="shared" si="3531"/>
        <v>0</v>
      </c>
      <c r="IU467" s="520"/>
      <c r="IV467" s="511">
        <v>2.0</v>
      </c>
      <c r="IW467" s="512" t="s">
        <v>156</v>
      </c>
      <c r="IX467" s="513" t="s">
        <v>121</v>
      </c>
      <c r="IY467" s="513" t="s">
        <v>152</v>
      </c>
      <c r="IZ467" s="514" t="str">
        <f>ADHB!IZ467</f>
        <v/>
      </c>
      <c r="JA467" s="514"/>
      <c r="JB467" s="514">
        <f t="shared" si="3532"/>
        <v>0</v>
      </c>
      <c r="JC467" s="515"/>
      <c r="JD467" s="514">
        <f t="shared" si="3533"/>
        <v>0</v>
      </c>
      <c r="JE467" s="516"/>
      <c r="JF467" s="517"/>
      <c r="JG467" s="517"/>
      <c r="JH467" s="514">
        <f t="shared" si="3534"/>
        <v>0</v>
      </c>
      <c r="JI467" s="515">
        <v>0.294289866351475</v>
      </c>
      <c r="JJ467" s="518">
        <f t="shared" si="3535"/>
        <v>0</v>
      </c>
      <c r="JK467" s="519">
        <f t="shared" si="3536"/>
        <v>0</v>
      </c>
      <c r="JL467" s="520"/>
      <c r="JM467" s="511">
        <v>2.0</v>
      </c>
      <c r="JN467" s="512" t="s">
        <v>156</v>
      </c>
      <c r="JO467" s="513" t="s">
        <v>121</v>
      </c>
      <c r="JP467" s="513" t="s">
        <v>152</v>
      </c>
      <c r="JQ467" s="514" t="str">
        <f>ADHB!KY467</f>
        <v/>
      </c>
      <c r="JR467" s="514"/>
      <c r="JS467" s="514">
        <f t="shared" si="3537"/>
        <v>0</v>
      </c>
      <c r="JT467" s="515"/>
      <c r="JU467" s="514">
        <f t="shared" si="3538"/>
        <v>0</v>
      </c>
      <c r="JV467" s="516"/>
      <c r="JW467" s="517"/>
      <c r="JX467" s="517"/>
      <c r="JY467" s="514">
        <f t="shared" si="3539"/>
        <v>0</v>
      </c>
      <c r="JZ467" s="515">
        <v>0.294289866351475</v>
      </c>
      <c r="KA467" s="518">
        <f t="shared" si="3540"/>
        <v>0</v>
      </c>
      <c r="KB467" s="519">
        <f t="shared" si="3541"/>
        <v>0</v>
      </c>
      <c r="KC467" s="520"/>
      <c r="KD467" s="511">
        <v>2.0</v>
      </c>
      <c r="KE467" s="512" t="s">
        <v>156</v>
      </c>
      <c r="KF467" s="513" t="s">
        <v>121</v>
      </c>
      <c r="KG467" s="513" t="s">
        <v>152</v>
      </c>
      <c r="KH467" s="514" t="str">
        <f>ADHB!LP467</f>
        <v/>
      </c>
      <c r="KI467" s="514"/>
      <c r="KJ467" s="514">
        <f t="shared" si="3542"/>
        <v>0</v>
      </c>
      <c r="KK467" s="515"/>
      <c r="KL467" s="514">
        <f t="shared" si="3543"/>
        <v>0</v>
      </c>
      <c r="KM467" s="516"/>
      <c r="KN467" s="517"/>
      <c r="KO467" s="517"/>
      <c r="KP467" s="514">
        <f t="shared" si="3544"/>
        <v>0</v>
      </c>
      <c r="KQ467" s="515">
        <v>0.294289866351475</v>
      </c>
      <c r="KR467" s="518">
        <f t="shared" si="3545"/>
        <v>0</v>
      </c>
      <c r="KS467" s="519">
        <f t="shared" si="3546"/>
        <v>0</v>
      </c>
      <c r="KT467" s="520"/>
      <c r="KU467" s="521"/>
    </row>
    <row r="468" ht="15.75" customHeight="1">
      <c r="A468" s="511">
        <v>3.0</v>
      </c>
      <c r="B468" s="512" t="s">
        <v>157</v>
      </c>
      <c r="C468" s="513" t="s">
        <v>121</v>
      </c>
      <c r="D468" s="513" t="s">
        <v>152</v>
      </c>
      <c r="E468" s="514" t="str">
        <f>ADHB!E468</f>
        <v/>
      </c>
      <c r="F468" s="514"/>
      <c r="G468" s="514">
        <f t="shared" si="3457"/>
        <v>0</v>
      </c>
      <c r="H468" s="515"/>
      <c r="I468" s="514">
        <f t="shared" si="3458"/>
        <v>0</v>
      </c>
      <c r="J468" s="516"/>
      <c r="K468" s="517"/>
      <c r="L468" s="517"/>
      <c r="M468" s="514">
        <f t="shared" si="3459"/>
        <v>0</v>
      </c>
      <c r="N468" s="515">
        <v>0.294289866351475</v>
      </c>
      <c r="O468" s="518">
        <f t="shared" si="3460"/>
        <v>0</v>
      </c>
      <c r="P468" s="519">
        <f t="shared" si="3461"/>
        <v>0</v>
      </c>
      <c r="Q468" s="520"/>
      <c r="R468" s="511">
        <v>3.0</v>
      </c>
      <c r="S468" s="512" t="s">
        <v>157</v>
      </c>
      <c r="T468" s="513" t="s">
        <v>121</v>
      </c>
      <c r="U468" s="513" t="s">
        <v>152</v>
      </c>
      <c r="V468" s="514" t="str">
        <f>ADHB!V468</f>
        <v/>
      </c>
      <c r="W468" s="514"/>
      <c r="X468" s="514">
        <f t="shared" si="3462"/>
        <v>0</v>
      </c>
      <c r="Y468" s="515"/>
      <c r="Z468" s="514">
        <f t="shared" si="3463"/>
        <v>0</v>
      </c>
      <c r="AA468" s="516"/>
      <c r="AB468" s="517"/>
      <c r="AC468" s="517"/>
      <c r="AD468" s="514">
        <f t="shared" si="3464"/>
        <v>0</v>
      </c>
      <c r="AE468" s="515">
        <v>0.294289866351475</v>
      </c>
      <c r="AF468" s="518">
        <f t="shared" si="3465"/>
        <v>0</v>
      </c>
      <c r="AG468" s="519">
        <f t="shared" si="3466"/>
        <v>0</v>
      </c>
      <c r="AH468" s="520"/>
      <c r="AI468" s="511">
        <v>3.0</v>
      </c>
      <c r="AJ468" s="512" t="s">
        <v>157</v>
      </c>
      <c r="AK468" s="513" t="s">
        <v>121</v>
      </c>
      <c r="AL468" s="513" t="s">
        <v>152</v>
      </c>
      <c r="AM468" s="514" t="str">
        <f>ADHB!AM468</f>
        <v/>
      </c>
      <c r="AN468" s="514"/>
      <c r="AO468" s="514">
        <f t="shared" si="3467"/>
        <v>0</v>
      </c>
      <c r="AP468" s="515"/>
      <c r="AQ468" s="514">
        <f t="shared" si="3468"/>
        <v>0</v>
      </c>
      <c r="AR468" s="516"/>
      <c r="AS468" s="517"/>
      <c r="AT468" s="517"/>
      <c r="AU468" s="514">
        <f t="shared" si="3469"/>
        <v>0</v>
      </c>
      <c r="AV468" s="515">
        <v>0.294289866351475</v>
      </c>
      <c r="AW468" s="518">
        <f t="shared" si="3470"/>
        <v>0</v>
      </c>
      <c r="AX468" s="519">
        <f t="shared" si="3471"/>
        <v>0</v>
      </c>
      <c r="AY468" s="520"/>
      <c r="AZ468" s="511">
        <v>3.0</v>
      </c>
      <c r="BA468" s="512" t="s">
        <v>157</v>
      </c>
      <c r="BB468" s="513" t="s">
        <v>121</v>
      </c>
      <c r="BC468" s="513" t="s">
        <v>152</v>
      </c>
      <c r="BD468" s="514" t="str">
        <f>ADHB!BD468</f>
        <v/>
      </c>
      <c r="BE468" s="514"/>
      <c r="BF468" s="514">
        <f t="shared" si="3472"/>
        <v>0</v>
      </c>
      <c r="BG468" s="515"/>
      <c r="BH468" s="514">
        <f t="shared" si="3473"/>
        <v>0</v>
      </c>
      <c r="BI468" s="516"/>
      <c r="BJ468" s="517"/>
      <c r="BK468" s="517"/>
      <c r="BL468" s="514">
        <f t="shared" si="3474"/>
        <v>0</v>
      </c>
      <c r="BM468" s="515">
        <v>0.294289866351475</v>
      </c>
      <c r="BN468" s="518">
        <f t="shared" si="3475"/>
        <v>0</v>
      </c>
      <c r="BO468" s="519">
        <f t="shared" si="3476"/>
        <v>0</v>
      </c>
      <c r="BP468" s="520"/>
      <c r="BQ468" s="511">
        <v>3.0</v>
      </c>
      <c r="BR468" s="512" t="s">
        <v>157</v>
      </c>
      <c r="BS468" s="513" t="s">
        <v>121</v>
      </c>
      <c r="BT468" s="513" t="s">
        <v>152</v>
      </c>
      <c r="BU468" s="514" t="str">
        <f>ADHB!BU468</f>
        <v/>
      </c>
      <c r="BV468" s="514"/>
      <c r="BW468" s="514">
        <f t="shared" si="3477"/>
        <v>0</v>
      </c>
      <c r="BX468" s="515"/>
      <c r="BY468" s="514">
        <f t="shared" si="3478"/>
        <v>0</v>
      </c>
      <c r="BZ468" s="516"/>
      <c r="CA468" s="517"/>
      <c r="CB468" s="517"/>
      <c r="CC468" s="514">
        <f t="shared" si="3479"/>
        <v>0</v>
      </c>
      <c r="CD468" s="515">
        <v>0.294289866351475</v>
      </c>
      <c r="CE468" s="518">
        <f t="shared" si="3480"/>
        <v>0</v>
      </c>
      <c r="CF468" s="519">
        <f t="shared" si="3481"/>
        <v>0</v>
      </c>
      <c r="CG468" s="520"/>
      <c r="CH468" s="511">
        <v>3.0</v>
      </c>
      <c r="CI468" s="512" t="s">
        <v>157</v>
      </c>
      <c r="CJ468" s="513" t="s">
        <v>121</v>
      </c>
      <c r="CK468" s="513" t="s">
        <v>152</v>
      </c>
      <c r="CL468" s="514" t="str">
        <f>ADHB!CL468</f>
        <v/>
      </c>
      <c r="CM468" s="514"/>
      <c r="CN468" s="514">
        <f t="shared" si="3482"/>
        <v>0</v>
      </c>
      <c r="CO468" s="515"/>
      <c r="CP468" s="514">
        <f t="shared" si="3483"/>
        <v>0</v>
      </c>
      <c r="CQ468" s="516"/>
      <c r="CR468" s="517"/>
      <c r="CS468" s="517"/>
      <c r="CT468" s="514">
        <f t="shared" si="3484"/>
        <v>0</v>
      </c>
      <c r="CU468" s="515">
        <v>0.294289866351475</v>
      </c>
      <c r="CV468" s="518">
        <f t="shared" si="3485"/>
        <v>0</v>
      </c>
      <c r="CW468" s="519">
        <f t="shared" si="3486"/>
        <v>0</v>
      </c>
      <c r="CX468" s="520"/>
      <c r="CY468" s="511">
        <v>3.0</v>
      </c>
      <c r="CZ468" s="512" t="s">
        <v>157</v>
      </c>
      <c r="DA468" s="513" t="s">
        <v>121</v>
      </c>
      <c r="DB468" s="513" t="s">
        <v>152</v>
      </c>
      <c r="DC468" s="514" t="str">
        <f>ADHB!DC468</f>
        <v/>
      </c>
      <c r="DD468" s="514"/>
      <c r="DE468" s="514">
        <f t="shared" si="3487"/>
        <v>0</v>
      </c>
      <c r="DF468" s="515"/>
      <c r="DG468" s="514">
        <f t="shared" si="3488"/>
        <v>0</v>
      </c>
      <c r="DH468" s="516"/>
      <c r="DI468" s="517"/>
      <c r="DJ468" s="517"/>
      <c r="DK468" s="514">
        <f t="shared" si="3489"/>
        <v>0</v>
      </c>
      <c r="DL468" s="515">
        <v>0.294289866351475</v>
      </c>
      <c r="DM468" s="518">
        <f t="shared" si="3490"/>
        <v>0</v>
      </c>
      <c r="DN468" s="519">
        <f t="shared" si="3491"/>
        <v>0</v>
      </c>
      <c r="DO468" s="520"/>
      <c r="DP468" s="511">
        <v>3.0</v>
      </c>
      <c r="DQ468" s="512" t="s">
        <v>157</v>
      </c>
      <c r="DR468" s="513" t="s">
        <v>121</v>
      </c>
      <c r="DS468" s="513" t="s">
        <v>152</v>
      </c>
      <c r="DT468" s="514" t="str">
        <f>ADHB!DT468</f>
        <v/>
      </c>
      <c r="DU468" s="514"/>
      <c r="DV468" s="514">
        <f t="shared" si="3492"/>
        <v>0</v>
      </c>
      <c r="DW468" s="515"/>
      <c r="DX468" s="514">
        <f t="shared" si="3493"/>
        <v>0</v>
      </c>
      <c r="DY468" s="516"/>
      <c r="DZ468" s="517"/>
      <c r="EA468" s="517"/>
      <c r="EB468" s="514">
        <f t="shared" si="3494"/>
        <v>0</v>
      </c>
      <c r="EC468" s="515">
        <v>0.294289866351475</v>
      </c>
      <c r="ED468" s="518">
        <f t="shared" si="3495"/>
        <v>0</v>
      </c>
      <c r="EE468" s="519">
        <f t="shared" si="3496"/>
        <v>0</v>
      </c>
      <c r="EF468" s="520"/>
      <c r="EG468" s="511">
        <v>3.0</v>
      </c>
      <c r="EH468" s="512" t="s">
        <v>157</v>
      </c>
      <c r="EI468" s="513" t="s">
        <v>121</v>
      </c>
      <c r="EJ468" s="513" t="s">
        <v>152</v>
      </c>
      <c r="EK468" s="514" t="str">
        <f>ADHB!EK468</f>
        <v/>
      </c>
      <c r="EL468" s="514"/>
      <c r="EM468" s="514">
        <f t="shared" si="3497"/>
        <v>0</v>
      </c>
      <c r="EN468" s="515"/>
      <c r="EO468" s="514">
        <f t="shared" si="3498"/>
        <v>0</v>
      </c>
      <c r="EP468" s="516"/>
      <c r="EQ468" s="517"/>
      <c r="ER468" s="517"/>
      <c r="ES468" s="514">
        <f t="shared" si="3499"/>
        <v>0</v>
      </c>
      <c r="ET468" s="515">
        <v>0.294289866351475</v>
      </c>
      <c r="EU468" s="518">
        <f t="shared" si="3500"/>
        <v>0</v>
      </c>
      <c r="EV468" s="519">
        <f t="shared" si="3501"/>
        <v>0</v>
      </c>
      <c r="EW468" s="520"/>
      <c r="EX468" s="511">
        <v>3.0</v>
      </c>
      <c r="EY468" s="512" t="s">
        <v>157</v>
      </c>
      <c r="EZ468" s="513" t="s">
        <v>121</v>
      </c>
      <c r="FA468" s="513" t="s">
        <v>152</v>
      </c>
      <c r="FB468" s="514" t="str">
        <f>ADHB!FB468</f>
        <v/>
      </c>
      <c r="FC468" s="514"/>
      <c r="FD468" s="514">
        <f t="shared" si="3502"/>
        <v>0</v>
      </c>
      <c r="FE468" s="515"/>
      <c r="FF468" s="514">
        <f t="shared" si="3503"/>
        <v>0</v>
      </c>
      <c r="FG468" s="516"/>
      <c r="FH468" s="517"/>
      <c r="FI468" s="517"/>
      <c r="FJ468" s="514">
        <f t="shared" si="3504"/>
        <v>0</v>
      </c>
      <c r="FK468" s="515">
        <v>0.294289866351475</v>
      </c>
      <c r="FL468" s="518">
        <f t="shared" si="3505"/>
        <v>0</v>
      </c>
      <c r="FM468" s="519">
        <f t="shared" si="3506"/>
        <v>0</v>
      </c>
      <c r="FN468" s="520"/>
      <c r="FO468" s="511">
        <v>3.0</v>
      </c>
      <c r="FP468" s="512" t="s">
        <v>157</v>
      </c>
      <c r="FQ468" s="513" t="s">
        <v>121</v>
      </c>
      <c r="FR468" s="513" t="s">
        <v>152</v>
      </c>
      <c r="FS468" s="514" t="str">
        <f>ADHB!FS468</f>
        <v/>
      </c>
      <c r="FT468" s="514"/>
      <c r="FU468" s="514">
        <f t="shared" si="3507"/>
        <v>0</v>
      </c>
      <c r="FV468" s="515"/>
      <c r="FW468" s="514">
        <f t="shared" si="3508"/>
        <v>0</v>
      </c>
      <c r="FX468" s="516"/>
      <c r="FY468" s="517"/>
      <c r="FZ468" s="517"/>
      <c r="GA468" s="514">
        <f t="shared" si="3509"/>
        <v>0</v>
      </c>
      <c r="GB468" s="515">
        <v>0.294289866351475</v>
      </c>
      <c r="GC468" s="518">
        <f t="shared" si="3510"/>
        <v>0</v>
      </c>
      <c r="GD468" s="519">
        <f t="shared" si="3511"/>
        <v>0</v>
      </c>
      <c r="GE468" s="520"/>
      <c r="GF468" s="511">
        <v>3.0</v>
      </c>
      <c r="GG468" s="512" t="s">
        <v>157</v>
      </c>
      <c r="GH468" s="513" t="s">
        <v>121</v>
      </c>
      <c r="GI468" s="513" t="s">
        <v>152</v>
      </c>
      <c r="GJ468" s="514" t="str">
        <f>ADHB!GJ468</f>
        <v/>
      </c>
      <c r="GK468" s="514"/>
      <c r="GL468" s="514">
        <f t="shared" si="3512"/>
        <v>0</v>
      </c>
      <c r="GM468" s="515"/>
      <c r="GN468" s="514">
        <f t="shared" si="3513"/>
        <v>0</v>
      </c>
      <c r="GO468" s="516"/>
      <c r="GP468" s="517"/>
      <c r="GQ468" s="517"/>
      <c r="GR468" s="514">
        <f t="shared" si="3514"/>
        <v>0</v>
      </c>
      <c r="GS468" s="515">
        <v>0.294289866351475</v>
      </c>
      <c r="GT468" s="518">
        <f t="shared" si="3515"/>
        <v>0</v>
      </c>
      <c r="GU468" s="519">
        <f t="shared" si="3516"/>
        <v>0</v>
      </c>
      <c r="GV468" s="520"/>
      <c r="GW468" s="511">
        <v>3.0</v>
      </c>
      <c r="GX468" s="512" t="s">
        <v>157</v>
      </c>
      <c r="GY468" s="513" t="s">
        <v>121</v>
      </c>
      <c r="GZ468" s="513" t="s">
        <v>152</v>
      </c>
      <c r="HA468" s="514" t="str">
        <f>ADHB!HA468</f>
        <v/>
      </c>
      <c r="HB468" s="514"/>
      <c r="HC468" s="514">
        <f t="shared" si="3517"/>
        <v>0</v>
      </c>
      <c r="HD468" s="515"/>
      <c r="HE468" s="514">
        <f t="shared" si="3518"/>
        <v>0</v>
      </c>
      <c r="HF468" s="516"/>
      <c r="HG468" s="517"/>
      <c r="HH468" s="517"/>
      <c r="HI468" s="514">
        <f t="shared" si="3519"/>
        <v>0</v>
      </c>
      <c r="HJ468" s="515">
        <v>0.294289866351475</v>
      </c>
      <c r="HK468" s="518">
        <f t="shared" si="3520"/>
        <v>0</v>
      </c>
      <c r="HL468" s="519">
        <f t="shared" si="3521"/>
        <v>0</v>
      </c>
      <c r="HM468" s="520"/>
      <c r="HN468" s="511">
        <v>3.0</v>
      </c>
      <c r="HO468" s="512" t="s">
        <v>157</v>
      </c>
      <c r="HP468" s="513" t="s">
        <v>121</v>
      </c>
      <c r="HQ468" s="513" t="s">
        <v>152</v>
      </c>
      <c r="HR468" s="514" t="str">
        <f>ADHB!HR468</f>
        <v/>
      </c>
      <c r="HS468" s="514"/>
      <c r="HT468" s="514">
        <f t="shared" si="3522"/>
        <v>0</v>
      </c>
      <c r="HU468" s="515"/>
      <c r="HV468" s="514">
        <f t="shared" si="3523"/>
        <v>0</v>
      </c>
      <c r="HW468" s="516"/>
      <c r="HX468" s="517"/>
      <c r="HY468" s="517"/>
      <c r="HZ468" s="514">
        <f t="shared" si="3524"/>
        <v>0</v>
      </c>
      <c r="IA468" s="515">
        <v>0.294289866351475</v>
      </c>
      <c r="IB468" s="518">
        <f t="shared" si="3525"/>
        <v>0</v>
      </c>
      <c r="IC468" s="519">
        <f t="shared" si="3526"/>
        <v>0</v>
      </c>
      <c r="ID468" s="520"/>
      <c r="IE468" s="511">
        <v>3.0</v>
      </c>
      <c r="IF468" s="512" t="s">
        <v>157</v>
      </c>
      <c r="IG468" s="513" t="s">
        <v>121</v>
      </c>
      <c r="IH468" s="513" t="s">
        <v>152</v>
      </c>
      <c r="II468" s="514" t="str">
        <f>ADHB!II468</f>
        <v/>
      </c>
      <c r="IJ468" s="514"/>
      <c r="IK468" s="514">
        <f t="shared" si="3527"/>
        <v>0</v>
      </c>
      <c r="IL468" s="515"/>
      <c r="IM468" s="514">
        <f t="shared" si="3528"/>
        <v>0</v>
      </c>
      <c r="IN468" s="516"/>
      <c r="IO468" s="517"/>
      <c r="IP468" s="517"/>
      <c r="IQ468" s="514">
        <f t="shared" si="3529"/>
        <v>0</v>
      </c>
      <c r="IR468" s="515">
        <v>0.294289866351475</v>
      </c>
      <c r="IS468" s="518">
        <f t="shared" si="3530"/>
        <v>0</v>
      </c>
      <c r="IT468" s="519">
        <f t="shared" si="3531"/>
        <v>0</v>
      </c>
      <c r="IU468" s="520"/>
      <c r="IV468" s="511">
        <v>3.0</v>
      </c>
      <c r="IW468" s="512" t="s">
        <v>157</v>
      </c>
      <c r="IX468" s="513" t="s">
        <v>121</v>
      </c>
      <c r="IY468" s="513" t="s">
        <v>152</v>
      </c>
      <c r="IZ468" s="514" t="str">
        <f>ADHB!IZ468</f>
        <v/>
      </c>
      <c r="JA468" s="514"/>
      <c r="JB468" s="514">
        <f t="shared" si="3532"/>
        <v>0</v>
      </c>
      <c r="JC468" s="515"/>
      <c r="JD468" s="514">
        <f t="shared" si="3533"/>
        <v>0</v>
      </c>
      <c r="JE468" s="516"/>
      <c r="JF468" s="517"/>
      <c r="JG468" s="517"/>
      <c r="JH468" s="514">
        <f t="shared" si="3534"/>
        <v>0</v>
      </c>
      <c r="JI468" s="515">
        <v>0.294289866351475</v>
      </c>
      <c r="JJ468" s="518">
        <f t="shared" si="3535"/>
        <v>0</v>
      </c>
      <c r="JK468" s="519">
        <f t="shared" si="3536"/>
        <v>0</v>
      </c>
      <c r="JL468" s="520"/>
      <c r="JM468" s="511">
        <v>3.0</v>
      </c>
      <c r="JN468" s="512" t="s">
        <v>157</v>
      </c>
      <c r="JO468" s="513" t="s">
        <v>121</v>
      </c>
      <c r="JP468" s="513" t="s">
        <v>152</v>
      </c>
      <c r="JQ468" s="514" t="str">
        <f>ADHB!KY468</f>
        <v/>
      </c>
      <c r="JR468" s="514"/>
      <c r="JS468" s="514">
        <f t="shared" si="3537"/>
        <v>0</v>
      </c>
      <c r="JT468" s="515"/>
      <c r="JU468" s="514">
        <f t="shared" si="3538"/>
        <v>0</v>
      </c>
      <c r="JV468" s="516"/>
      <c r="JW468" s="517"/>
      <c r="JX468" s="517"/>
      <c r="JY468" s="514">
        <f t="shared" si="3539"/>
        <v>0</v>
      </c>
      <c r="JZ468" s="515">
        <v>0.294289866351475</v>
      </c>
      <c r="KA468" s="518">
        <f t="shared" si="3540"/>
        <v>0</v>
      </c>
      <c r="KB468" s="519">
        <f t="shared" si="3541"/>
        <v>0</v>
      </c>
      <c r="KC468" s="520"/>
      <c r="KD468" s="511">
        <v>3.0</v>
      </c>
      <c r="KE468" s="512" t="s">
        <v>157</v>
      </c>
      <c r="KF468" s="513" t="s">
        <v>121</v>
      </c>
      <c r="KG468" s="513" t="s">
        <v>152</v>
      </c>
      <c r="KH468" s="514" t="str">
        <f>ADHB!LP468</f>
        <v/>
      </c>
      <c r="KI468" s="514"/>
      <c r="KJ468" s="514">
        <f t="shared" si="3542"/>
        <v>0</v>
      </c>
      <c r="KK468" s="515"/>
      <c r="KL468" s="514">
        <f t="shared" si="3543"/>
        <v>0</v>
      </c>
      <c r="KM468" s="516"/>
      <c r="KN468" s="517"/>
      <c r="KO468" s="517"/>
      <c r="KP468" s="514">
        <f t="shared" si="3544"/>
        <v>0</v>
      </c>
      <c r="KQ468" s="515">
        <v>0.294289866351475</v>
      </c>
      <c r="KR468" s="518">
        <f t="shared" si="3545"/>
        <v>0</v>
      </c>
      <c r="KS468" s="519">
        <f t="shared" si="3546"/>
        <v>0</v>
      </c>
      <c r="KT468" s="520"/>
      <c r="KU468" s="521"/>
    </row>
    <row r="469" ht="15.75" customHeight="1">
      <c r="A469" s="511">
        <v>4.0</v>
      </c>
      <c r="B469" s="512" t="s">
        <v>158</v>
      </c>
      <c r="C469" s="513" t="s">
        <v>121</v>
      </c>
      <c r="D469" s="513" t="s">
        <v>152</v>
      </c>
      <c r="E469" s="514" t="str">
        <f>ADHB!E469</f>
        <v/>
      </c>
      <c r="F469" s="514"/>
      <c r="G469" s="514">
        <f t="shared" si="3457"/>
        <v>0</v>
      </c>
      <c r="H469" s="515"/>
      <c r="I469" s="514">
        <f t="shared" si="3458"/>
        <v>0</v>
      </c>
      <c r="J469" s="516"/>
      <c r="K469" s="517"/>
      <c r="L469" s="517"/>
      <c r="M469" s="514">
        <f t="shared" si="3459"/>
        <v>0</v>
      </c>
      <c r="N469" s="515">
        <v>0.294289866351475</v>
      </c>
      <c r="O469" s="518">
        <f t="shared" si="3460"/>
        <v>0</v>
      </c>
      <c r="P469" s="519">
        <f t="shared" si="3461"/>
        <v>0</v>
      </c>
      <c r="Q469" s="520"/>
      <c r="R469" s="511">
        <v>4.0</v>
      </c>
      <c r="S469" s="512" t="s">
        <v>158</v>
      </c>
      <c r="T469" s="513" t="s">
        <v>121</v>
      </c>
      <c r="U469" s="513" t="s">
        <v>152</v>
      </c>
      <c r="V469" s="514" t="str">
        <f>ADHB!V469</f>
        <v/>
      </c>
      <c r="W469" s="514"/>
      <c r="X469" s="514">
        <f t="shared" si="3462"/>
        <v>0</v>
      </c>
      <c r="Y469" s="515"/>
      <c r="Z469" s="514">
        <f t="shared" si="3463"/>
        <v>0</v>
      </c>
      <c r="AA469" s="516"/>
      <c r="AB469" s="517"/>
      <c r="AC469" s="517"/>
      <c r="AD469" s="514">
        <f t="shared" si="3464"/>
        <v>0</v>
      </c>
      <c r="AE469" s="515">
        <v>0.294289866351475</v>
      </c>
      <c r="AF469" s="518">
        <f t="shared" si="3465"/>
        <v>0</v>
      </c>
      <c r="AG469" s="519">
        <f t="shared" si="3466"/>
        <v>0</v>
      </c>
      <c r="AH469" s="520"/>
      <c r="AI469" s="511">
        <v>4.0</v>
      </c>
      <c r="AJ469" s="512" t="s">
        <v>158</v>
      </c>
      <c r="AK469" s="513" t="s">
        <v>121</v>
      </c>
      <c r="AL469" s="513" t="s">
        <v>152</v>
      </c>
      <c r="AM469" s="514" t="str">
        <f>ADHB!AM469</f>
        <v/>
      </c>
      <c r="AN469" s="514"/>
      <c r="AO469" s="514">
        <f t="shared" si="3467"/>
        <v>0</v>
      </c>
      <c r="AP469" s="515"/>
      <c r="AQ469" s="514">
        <f t="shared" si="3468"/>
        <v>0</v>
      </c>
      <c r="AR469" s="516"/>
      <c r="AS469" s="517"/>
      <c r="AT469" s="517"/>
      <c r="AU469" s="514">
        <f t="shared" si="3469"/>
        <v>0</v>
      </c>
      <c r="AV469" s="515">
        <v>0.294289866351475</v>
      </c>
      <c r="AW469" s="518">
        <f t="shared" si="3470"/>
        <v>0</v>
      </c>
      <c r="AX469" s="519">
        <f t="shared" si="3471"/>
        <v>0</v>
      </c>
      <c r="AY469" s="520"/>
      <c r="AZ469" s="511">
        <v>4.0</v>
      </c>
      <c r="BA469" s="512" t="s">
        <v>158</v>
      </c>
      <c r="BB469" s="513" t="s">
        <v>121</v>
      </c>
      <c r="BC469" s="513" t="s">
        <v>152</v>
      </c>
      <c r="BD469" s="514" t="str">
        <f>ADHB!BD469</f>
        <v/>
      </c>
      <c r="BE469" s="514"/>
      <c r="BF469" s="514">
        <f t="shared" si="3472"/>
        <v>0</v>
      </c>
      <c r="BG469" s="515"/>
      <c r="BH469" s="514">
        <f t="shared" si="3473"/>
        <v>0</v>
      </c>
      <c r="BI469" s="516"/>
      <c r="BJ469" s="517"/>
      <c r="BK469" s="517"/>
      <c r="BL469" s="514">
        <f t="shared" si="3474"/>
        <v>0</v>
      </c>
      <c r="BM469" s="515">
        <v>0.294289866351475</v>
      </c>
      <c r="BN469" s="518">
        <f t="shared" si="3475"/>
        <v>0</v>
      </c>
      <c r="BO469" s="519">
        <f t="shared" si="3476"/>
        <v>0</v>
      </c>
      <c r="BP469" s="520"/>
      <c r="BQ469" s="511">
        <v>4.0</v>
      </c>
      <c r="BR469" s="512" t="s">
        <v>158</v>
      </c>
      <c r="BS469" s="513" t="s">
        <v>121</v>
      </c>
      <c r="BT469" s="513" t="s">
        <v>152</v>
      </c>
      <c r="BU469" s="514" t="str">
        <f>ADHB!BU469</f>
        <v/>
      </c>
      <c r="BV469" s="514"/>
      <c r="BW469" s="514">
        <f t="shared" si="3477"/>
        <v>0</v>
      </c>
      <c r="BX469" s="515"/>
      <c r="BY469" s="514">
        <f t="shared" si="3478"/>
        <v>0</v>
      </c>
      <c r="BZ469" s="516"/>
      <c r="CA469" s="517"/>
      <c r="CB469" s="517"/>
      <c r="CC469" s="514">
        <f t="shared" si="3479"/>
        <v>0</v>
      </c>
      <c r="CD469" s="515">
        <v>0.294289866351475</v>
      </c>
      <c r="CE469" s="518">
        <f t="shared" si="3480"/>
        <v>0</v>
      </c>
      <c r="CF469" s="519">
        <f t="shared" si="3481"/>
        <v>0</v>
      </c>
      <c r="CG469" s="520"/>
      <c r="CH469" s="511">
        <v>4.0</v>
      </c>
      <c r="CI469" s="512" t="s">
        <v>158</v>
      </c>
      <c r="CJ469" s="513" t="s">
        <v>121</v>
      </c>
      <c r="CK469" s="513" t="s">
        <v>152</v>
      </c>
      <c r="CL469" s="514" t="str">
        <f>ADHB!CL469</f>
        <v/>
      </c>
      <c r="CM469" s="514"/>
      <c r="CN469" s="514">
        <f t="shared" si="3482"/>
        <v>0</v>
      </c>
      <c r="CO469" s="515"/>
      <c r="CP469" s="514">
        <f t="shared" si="3483"/>
        <v>0</v>
      </c>
      <c r="CQ469" s="516"/>
      <c r="CR469" s="517"/>
      <c r="CS469" s="517"/>
      <c r="CT469" s="514">
        <f t="shared" si="3484"/>
        <v>0</v>
      </c>
      <c r="CU469" s="515">
        <v>0.294289866351475</v>
      </c>
      <c r="CV469" s="518">
        <f t="shared" si="3485"/>
        <v>0</v>
      </c>
      <c r="CW469" s="519">
        <f t="shared" si="3486"/>
        <v>0</v>
      </c>
      <c r="CX469" s="520"/>
      <c r="CY469" s="511">
        <v>4.0</v>
      </c>
      <c r="CZ469" s="512" t="s">
        <v>158</v>
      </c>
      <c r="DA469" s="513" t="s">
        <v>121</v>
      </c>
      <c r="DB469" s="513" t="s">
        <v>152</v>
      </c>
      <c r="DC469" s="514" t="str">
        <f>ADHB!DC469</f>
        <v/>
      </c>
      <c r="DD469" s="514"/>
      <c r="DE469" s="514">
        <f t="shared" si="3487"/>
        <v>0</v>
      </c>
      <c r="DF469" s="515"/>
      <c r="DG469" s="514">
        <f t="shared" si="3488"/>
        <v>0</v>
      </c>
      <c r="DH469" s="516"/>
      <c r="DI469" s="517"/>
      <c r="DJ469" s="517"/>
      <c r="DK469" s="514">
        <f t="shared" si="3489"/>
        <v>0</v>
      </c>
      <c r="DL469" s="515">
        <v>0.294289866351475</v>
      </c>
      <c r="DM469" s="518">
        <f t="shared" si="3490"/>
        <v>0</v>
      </c>
      <c r="DN469" s="519">
        <f t="shared" si="3491"/>
        <v>0</v>
      </c>
      <c r="DO469" s="520"/>
      <c r="DP469" s="511">
        <v>4.0</v>
      </c>
      <c r="DQ469" s="512" t="s">
        <v>158</v>
      </c>
      <c r="DR469" s="513" t="s">
        <v>121</v>
      </c>
      <c r="DS469" s="513" t="s">
        <v>152</v>
      </c>
      <c r="DT469" s="514" t="str">
        <f>ADHB!DT469</f>
        <v/>
      </c>
      <c r="DU469" s="514"/>
      <c r="DV469" s="514">
        <f t="shared" si="3492"/>
        <v>0</v>
      </c>
      <c r="DW469" s="515"/>
      <c r="DX469" s="514">
        <f t="shared" si="3493"/>
        <v>0</v>
      </c>
      <c r="DY469" s="516"/>
      <c r="DZ469" s="517"/>
      <c r="EA469" s="517"/>
      <c r="EB469" s="514">
        <f t="shared" si="3494"/>
        <v>0</v>
      </c>
      <c r="EC469" s="515">
        <v>0.294289866351475</v>
      </c>
      <c r="ED469" s="518">
        <f t="shared" si="3495"/>
        <v>0</v>
      </c>
      <c r="EE469" s="519">
        <f t="shared" si="3496"/>
        <v>0</v>
      </c>
      <c r="EF469" s="520"/>
      <c r="EG469" s="511">
        <v>4.0</v>
      </c>
      <c r="EH469" s="512" t="s">
        <v>158</v>
      </c>
      <c r="EI469" s="513" t="s">
        <v>121</v>
      </c>
      <c r="EJ469" s="513" t="s">
        <v>152</v>
      </c>
      <c r="EK469" s="514" t="str">
        <f>ADHB!EK469</f>
        <v/>
      </c>
      <c r="EL469" s="514"/>
      <c r="EM469" s="514">
        <f t="shared" si="3497"/>
        <v>0</v>
      </c>
      <c r="EN469" s="515"/>
      <c r="EO469" s="514">
        <f t="shared" si="3498"/>
        <v>0</v>
      </c>
      <c r="EP469" s="516"/>
      <c r="EQ469" s="517"/>
      <c r="ER469" s="517"/>
      <c r="ES469" s="514">
        <f t="shared" si="3499"/>
        <v>0</v>
      </c>
      <c r="ET469" s="515">
        <v>0.294289866351475</v>
      </c>
      <c r="EU469" s="518">
        <f t="shared" si="3500"/>
        <v>0</v>
      </c>
      <c r="EV469" s="519">
        <f t="shared" si="3501"/>
        <v>0</v>
      </c>
      <c r="EW469" s="520"/>
      <c r="EX469" s="511">
        <v>4.0</v>
      </c>
      <c r="EY469" s="512" t="s">
        <v>158</v>
      </c>
      <c r="EZ469" s="513" t="s">
        <v>121</v>
      </c>
      <c r="FA469" s="513" t="s">
        <v>152</v>
      </c>
      <c r="FB469" s="514" t="str">
        <f>ADHB!FB469</f>
        <v/>
      </c>
      <c r="FC469" s="514"/>
      <c r="FD469" s="514">
        <f t="shared" si="3502"/>
        <v>0</v>
      </c>
      <c r="FE469" s="515"/>
      <c r="FF469" s="514">
        <f t="shared" si="3503"/>
        <v>0</v>
      </c>
      <c r="FG469" s="516"/>
      <c r="FH469" s="517"/>
      <c r="FI469" s="517"/>
      <c r="FJ469" s="514">
        <f t="shared" si="3504"/>
        <v>0</v>
      </c>
      <c r="FK469" s="515">
        <v>0.294289866351475</v>
      </c>
      <c r="FL469" s="518">
        <f t="shared" si="3505"/>
        <v>0</v>
      </c>
      <c r="FM469" s="519">
        <f t="shared" si="3506"/>
        <v>0</v>
      </c>
      <c r="FN469" s="520"/>
      <c r="FO469" s="511">
        <v>4.0</v>
      </c>
      <c r="FP469" s="512" t="s">
        <v>158</v>
      </c>
      <c r="FQ469" s="513" t="s">
        <v>121</v>
      </c>
      <c r="FR469" s="513" t="s">
        <v>152</v>
      </c>
      <c r="FS469" s="514" t="str">
        <f>ADHB!FS469</f>
        <v/>
      </c>
      <c r="FT469" s="514"/>
      <c r="FU469" s="514">
        <f t="shared" si="3507"/>
        <v>0</v>
      </c>
      <c r="FV469" s="515"/>
      <c r="FW469" s="514">
        <f t="shared" si="3508"/>
        <v>0</v>
      </c>
      <c r="FX469" s="516"/>
      <c r="FY469" s="517"/>
      <c r="FZ469" s="517"/>
      <c r="GA469" s="514">
        <f t="shared" si="3509"/>
        <v>0</v>
      </c>
      <c r="GB469" s="515">
        <v>0.294289866351475</v>
      </c>
      <c r="GC469" s="518">
        <f t="shared" si="3510"/>
        <v>0</v>
      </c>
      <c r="GD469" s="519">
        <f t="shared" si="3511"/>
        <v>0</v>
      </c>
      <c r="GE469" s="520"/>
      <c r="GF469" s="511">
        <v>4.0</v>
      </c>
      <c r="GG469" s="512" t="s">
        <v>158</v>
      </c>
      <c r="GH469" s="513" t="s">
        <v>121</v>
      </c>
      <c r="GI469" s="513" t="s">
        <v>152</v>
      </c>
      <c r="GJ469" s="514" t="str">
        <f>ADHB!GJ469</f>
        <v/>
      </c>
      <c r="GK469" s="514"/>
      <c r="GL469" s="514">
        <f t="shared" si="3512"/>
        <v>0</v>
      </c>
      <c r="GM469" s="515"/>
      <c r="GN469" s="514">
        <f t="shared" si="3513"/>
        <v>0</v>
      </c>
      <c r="GO469" s="516"/>
      <c r="GP469" s="517"/>
      <c r="GQ469" s="517"/>
      <c r="GR469" s="514">
        <f t="shared" si="3514"/>
        <v>0</v>
      </c>
      <c r="GS469" s="515">
        <v>0.294289866351475</v>
      </c>
      <c r="GT469" s="518">
        <f t="shared" si="3515"/>
        <v>0</v>
      </c>
      <c r="GU469" s="519">
        <f t="shared" si="3516"/>
        <v>0</v>
      </c>
      <c r="GV469" s="520"/>
      <c r="GW469" s="511">
        <v>4.0</v>
      </c>
      <c r="GX469" s="512" t="s">
        <v>158</v>
      </c>
      <c r="GY469" s="513" t="s">
        <v>121</v>
      </c>
      <c r="GZ469" s="513" t="s">
        <v>152</v>
      </c>
      <c r="HA469" s="514" t="str">
        <f>ADHB!HA469</f>
        <v/>
      </c>
      <c r="HB469" s="514"/>
      <c r="HC469" s="514">
        <f t="shared" si="3517"/>
        <v>0</v>
      </c>
      <c r="HD469" s="515"/>
      <c r="HE469" s="514">
        <f t="shared" si="3518"/>
        <v>0</v>
      </c>
      <c r="HF469" s="516"/>
      <c r="HG469" s="517"/>
      <c r="HH469" s="517"/>
      <c r="HI469" s="514">
        <f t="shared" si="3519"/>
        <v>0</v>
      </c>
      <c r="HJ469" s="515">
        <v>0.294289866351475</v>
      </c>
      <c r="HK469" s="518">
        <f t="shared" si="3520"/>
        <v>0</v>
      </c>
      <c r="HL469" s="519">
        <f t="shared" si="3521"/>
        <v>0</v>
      </c>
      <c r="HM469" s="520"/>
      <c r="HN469" s="511">
        <v>4.0</v>
      </c>
      <c r="HO469" s="512" t="s">
        <v>158</v>
      </c>
      <c r="HP469" s="513" t="s">
        <v>121</v>
      </c>
      <c r="HQ469" s="513" t="s">
        <v>152</v>
      </c>
      <c r="HR469" s="514" t="str">
        <f>ADHB!HR469</f>
        <v/>
      </c>
      <c r="HS469" s="514"/>
      <c r="HT469" s="514">
        <f t="shared" si="3522"/>
        <v>0</v>
      </c>
      <c r="HU469" s="515"/>
      <c r="HV469" s="514">
        <f t="shared" si="3523"/>
        <v>0</v>
      </c>
      <c r="HW469" s="516"/>
      <c r="HX469" s="517"/>
      <c r="HY469" s="517"/>
      <c r="HZ469" s="514">
        <f t="shared" si="3524"/>
        <v>0</v>
      </c>
      <c r="IA469" s="515">
        <v>0.294289866351475</v>
      </c>
      <c r="IB469" s="518">
        <f t="shared" si="3525"/>
        <v>0</v>
      </c>
      <c r="IC469" s="519">
        <f t="shared" si="3526"/>
        <v>0</v>
      </c>
      <c r="ID469" s="520"/>
      <c r="IE469" s="511">
        <v>4.0</v>
      </c>
      <c r="IF469" s="512" t="s">
        <v>158</v>
      </c>
      <c r="IG469" s="513" t="s">
        <v>121</v>
      </c>
      <c r="IH469" s="513" t="s">
        <v>152</v>
      </c>
      <c r="II469" s="514" t="str">
        <f>ADHB!II469</f>
        <v/>
      </c>
      <c r="IJ469" s="514"/>
      <c r="IK469" s="514">
        <f t="shared" si="3527"/>
        <v>0</v>
      </c>
      <c r="IL469" s="515"/>
      <c r="IM469" s="514">
        <f t="shared" si="3528"/>
        <v>0</v>
      </c>
      <c r="IN469" s="516"/>
      <c r="IO469" s="517"/>
      <c r="IP469" s="517"/>
      <c r="IQ469" s="514">
        <f t="shared" si="3529"/>
        <v>0</v>
      </c>
      <c r="IR469" s="515">
        <v>0.294289866351475</v>
      </c>
      <c r="IS469" s="518">
        <f t="shared" si="3530"/>
        <v>0</v>
      </c>
      <c r="IT469" s="519">
        <f t="shared" si="3531"/>
        <v>0</v>
      </c>
      <c r="IU469" s="520"/>
      <c r="IV469" s="511">
        <v>4.0</v>
      </c>
      <c r="IW469" s="512" t="s">
        <v>158</v>
      </c>
      <c r="IX469" s="513" t="s">
        <v>121</v>
      </c>
      <c r="IY469" s="513" t="s">
        <v>152</v>
      </c>
      <c r="IZ469" s="514" t="str">
        <f>ADHB!IZ469</f>
        <v/>
      </c>
      <c r="JA469" s="514"/>
      <c r="JB469" s="514">
        <f t="shared" si="3532"/>
        <v>0</v>
      </c>
      <c r="JC469" s="515"/>
      <c r="JD469" s="514">
        <f t="shared" si="3533"/>
        <v>0</v>
      </c>
      <c r="JE469" s="516"/>
      <c r="JF469" s="517"/>
      <c r="JG469" s="517"/>
      <c r="JH469" s="514">
        <f t="shared" si="3534"/>
        <v>0</v>
      </c>
      <c r="JI469" s="515">
        <v>0.294289866351475</v>
      </c>
      <c r="JJ469" s="518">
        <f t="shared" si="3535"/>
        <v>0</v>
      </c>
      <c r="JK469" s="519">
        <f t="shared" si="3536"/>
        <v>0</v>
      </c>
      <c r="JL469" s="520"/>
      <c r="JM469" s="511">
        <v>4.0</v>
      </c>
      <c r="JN469" s="512" t="s">
        <v>158</v>
      </c>
      <c r="JO469" s="513" t="s">
        <v>121</v>
      </c>
      <c r="JP469" s="513" t="s">
        <v>152</v>
      </c>
      <c r="JQ469" s="514" t="str">
        <f>ADHB!KY469</f>
        <v/>
      </c>
      <c r="JR469" s="514"/>
      <c r="JS469" s="514">
        <f t="shared" si="3537"/>
        <v>0</v>
      </c>
      <c r="JT469" s="515"/>
      <c r="JU469" s="514">
        <f t="shared" si="3538"/>
        <v>0</v>
      </c>
      <c r="JV469" s="516"/>
      <c r="JW469" s="517"/>
      <c r="JX469" s="517"/>
      <c r="JY469" s="514">
        <f t="shared" si="3539"/>
        <v>0</v>
      </c>
      <c r="JZ469" s="515">
        <v>0.294289866351475</v>
      </c>
      <c r="KA469" s="518">
        <f t="shared" si="3540"/>
        <v>0</v>
      </c>
      <c r="KB469" s="519">
        <f t="shared" si="3541"/>
        <v>0</v>
      </c>
      <c r="KC469" s="520"/>
      <c r="KD469" s="511">
        <v>4.0</v>
      </c>
      <c r="KE469" s="512" t="s">
        <v>158</v>
      </c>
      <c r="KF469" s="513" t="s">
        <v>121</v>
      </c>
      <c r="KG469" s="513" t="s">
        <v>152</v>
      </c>
      <c r="KH469" s="514" t="str">
        <f>ADHB!LP469</f>
        <v/>
      </c>
      <c r="KI469" s="514"/>
      <c r="KJ469" s="514">
        <f t="shared" si="3542"/>
        <v>0</v>
      </c>
      <c r="KK469" s="515"/>
      <c r="KL469" s="514">
        <f t="shared" si="3543"/>
        <v>0</v>
      </c>
      <c r="KM469" s="516"/>
      <c r="KN469" s="517"/>
      <c r="KO469" s="517"/>
      <c r="KP469" s="514">
        <f t="shared" si="3544"/>
        <v>0</v>
      </c>
      <c r="KQ469" s="515">
        <v>0.294289866351475</v>
      </c>
      <c r="KR469" s="518">
        <f t="shared" si="3545"/>
        <v>0</v>
      </c>
      <c r="KS469" s="519">
        <f t="shared" si="3546"/>
        <v>0</v>
      </c>
      <c r="KT469" s="520"/>
      <c r="KU469" s="521"/>
    </row>
    <row r="470" ht="15.75" customHeight="1">
      <c r="A470" s="531"/>
      <c r="B470" s="532" t="s">
        <v>147</v>
      </c>
      <c r="C470" s="533"/>
      <c r="D470" s="533"/>
      <c r="E470" s="534"/>
      <c r="F470" s="534"/>
      <c r="G470" s="534"/>
      <c r="H470" s="535"/>
      <c r="I470" s="534"/>
      <c r="J470" s="535"/>
      <c r="K470" s="534"/>
      <c r="L470" s="534"/>
      <c r="M470" s="534"/>
      <c r="N470" s="535"/>
      <c r="O470" s="536"/>
      <c r="P470" s="537"/>
      <c r="Q470" s="520"/>
      <c r="R470" s="531"/>
      <c r="S470" s="532" t="s">
        <v>147</v>
      </c>
      <c r="T470" s="533"/>
      <c r="U470" s="533"/>
      <c r="V470" s="534"/>
      <c r="W470" s="534"/>
      <c r="X470" s="534"/>
      <c r="Y470" s="535"/>
      <c r="Z470" s="534"/>
      <c r="AA470" s="535"/>
      <c r="AB470" s="534"/>
      <c r="AC470" s="534"/>
      <c r="AD470" s="534"/>
      <c r="AE470" s="535"/>
      <c r="AF470" s="536"/>
      <c r="AG470" s="537"/>
      <c r="AH470" s="520"/>
      <c r="AI470" s="531"/>
      <c r="AJ470" s="532" t="s">
        <v>147</v>
      </c>
      <c r="AK470" s="533"/>
      <c r="AL470" s="533"/>
      <c r="AM470" s="534"/>
      <c r="AN470" s="534"/>
      <c r="AO470" s="534"/>
      <c r="AP470" s="535"/>
      <c r="AQ470" s="534"/>
      <c r="AR470" s="535"/>
      <c r="AS470" s="534"/>
      <c r="AT470" s="534"/>
      <c r="AU470" s="534"/>
      <c r="AV470" s="535"/>
      <c r="AW470" s="536"/>
      <c r="AX470" s="537"/>
      <c r="AY470" s="520"/>
      <c r="AZ470" s="531"/>
      <c r="BA470" s="532" t="s">
        <v>147</v>
      </c>
      <c r="BB470" s="533"/>
      <c r="BC470" s="533"/>
      <c r="BD470" s="534"/>
      <c r="BE470" s="534"/>
      <c r="BF470" s="534"/>
      <c r="BG470" s="535"/>
      <c r="BH470" s="534"/>
      <c r="BI470" s="535"/>
      <c r="BJ470" s="534"/>
      <c r="BK470" s="534"/>
      <c r="BL470" s="534"/>
      <c r="BM470" s="535"/>
      <c r="BN470" s="536"/>
      <c r="BO470" s="537"/>
      <c r="BP470" s="520"/>
      <c r="BQ470" s="531"/>
      <c r="BR470" s="532" t="s">
        <v>147</v>
      </c>
      <c r="BS470" s="533"/>
      <c r="BT470" s="533"/>
      <c r="BU470" s="534"/>
      <c r="BV470" s="534"/>
      <c r="BW470" s="534"/>
      <c r="BX470" s="535"/>
      <c r="BY470" s="534"/>
      <c r="BZ470" s="535"/>
      <c r="CA470" s="534"/>
      <c r="CB470" s="534"/>
      <c r="CC470" s="534"/>
      <c r="CD470" s="535"/>
      <c r="CE470" s="536"/>
      <c r="CF470" s="537"/>
      <c r="CG470" s="520"/>
      <c r="CH470" s="531"/>
      <c r="CI470" s="532" t="s">
        <v>147</v>
      </c>
      <c r="CJ470" s="533"/>
      <c r="CK470" s="533"/>
      <c r="CL470" s="534"/>
      <c r="CM470" s="534"/>
      <c r="CN470" s="534"/>
      <c r="CO470" s="535"/>
      <c r="CP470" s="534"/>
      <c r="CQ470" s="535"/>
      <c r="CR470" s="534"/>
      <c r="CS470" s="534"/>
      <c r="CT470" s="534"/>
      <c r="CU470" s="535"/>
      <c r="CV470" s="536"/>
      <c r="CW470" s="537"/>
      <c r="CX470" s="520"/>
      <c r="CY470" s="531"/>
      <c r="CZ470" s="532" t="s">
        <v>147</v>
      </c>
      <c r="DA470" s="533"/>
      <c r="DB470" s="533"/>
      <c r="DC470" s="534"/>
      <c r="DD470" s="534"/>
      <c r="DE470" s="534"/>
      <c r="DF470" s="535"/>
      <c r="DG470" s="534"/>
      <c r="DH470" s="535"/>
      <c r="DI470" s="534"/>
      <c r="DJ470" s="534"/>
      <c r="DK470" s="534"/>
      <c r="DL470" s="535"/>
      <c r="DM470" s="536"/>
      <c r="DN470" s="537"/>
      <c r="DO470" s="520"/>
      <c r="DP470" s="531"/>
      <c r="DQ470" s="532" t="s">
        <v>147</v>
      </c>
      <c r="DR470" s="533"/>
      <c r="DS470" s="533"/>
      <c r="DT470" s="534"/>
      <c r="DU470" s="534"/>
      <c r="DV470" s="534"/>
      <c r="DW470" s="535"/>
      <c r="DX470" s="534"/>
      <c r="DY470" s="535"/>
      <c r="DZ470" s="534"/>
      <c r="EA470" s="534"/>
      <c r="EB470" s="534"/>
      <c r="EC470" s="535"/>
      <c r="ED470" s="536"/>
      <c r="EE470" s="537"/>
      <c r="EF470" s="520"/>
      <c r="EG470" s="531"/>
      <c r="EH470" s="532" t="s">
        <v>147</v>
      </c>
      <c r="EI470" s="533"/>
      <c r="EJ470" s="533"/>
      <c r="EK470" s="534"/>
      <c r="EL470" s="534"/>
      <c r="EM470" s="534"/>
      <c r="EN470" s="535"/>
      <c r="EO470" s="534"/>
      <c r="EP470" s="535"/>
      <c r="EQ470" s="534"/>
      <c r="ER470" s="534"/>
      <c r="ES470" s="534"/>
      <c r="ET470" s="535"/>
      <c r="EU470" s="536"/>
      <c r="EV470" s="537"/>
      <c r="EW470" s="520"/>
      <c r="EX470" s="531"/>
      <c r="EY470" s="532" t="s">
        <v>147</v>
      </c>
      <c r="EZ470" s="533"/>
      <c r="FA470" s="533"/>
      <c r="FB470" s="534"/>
      <c r="FC470" s="534"/>
      <c r="FD470" s="534"/>
      <c r="FE470" s="535"/>
      <c r="FF470" s="534"/>
      <c r="FG470" s="535"/>
      <c r="FH470" s="534"/>
      <c r="FI470" s="534"/>
      <c r="FJ470" s="534"/>
      <c r="FK470" s="535"/>
      <c r="FL470" s="536"/>
      <c r="FM470" s="537"/>
      <c r="FN470" s="520"/>
      <c r="FO470" s="531"/>
      <c r="FP470" s="532" t="s">
        <v>147</v>
      </c>
      <c r="FQ470" s="533"/>
      <c r="FR470" s="533"/>
      <c r="FS470" s="534"/>
      <c r="FT470" s="534"/>
      <c r="FU470" s="534"/>
      <c r="FV470" s="535"/>
      <c r="FW470" s="534"/>
      <c r="FX470" s="535"/>
      <c r="FY470" s="534"/>
      <c r="FZ470" s="534"/>
      <c r="GA470" s="534"/>
      <c r="GB470" s="535"/>
      <c r="GC470" s="536"/>
      <c r="GD470" s="537"/>
      <c r="GE470" s="520"/>
      <c r="GF470" s="531"/>
      <c r="GG470" s="532" t="s">
        <v>147</v>
      </c>
      <c r="GH470" s="533"/>
      <c r="GI470" s="533"/>
      <c r="GJ470" s="534"/>
      <c r="GK470" s="534"/>
      <c r="GL470" s="534"/>
      <c r="GM470" s="535"/>
      <c r="GN470" s="534"/>
      <c r="GO470" s="535"/>
      <c r="GP470" s="534"/>
      <c r="GQ470" s="534"/>
      <c r="GR470" s="534"/>
      <c r="GS470" s="535"/>
      <c r="GT470" s="536"/>
      <c r="GU470" s="537"/>
      <c r="GV470" s="520"/>
      <c r="GW470" s="531"/>
      <c r="GX470" s="532" t="s">
        <v>147</v>
      </c>
      <c r="GY470" s="533"/>
      <c r="GZ470" s="533"/>
      <c r="HA470" s="534"/>
      <c r="HB470" s="534"/>
      <c r="HC470" s="534"/>
      <c r="HD470" s="535"/>
      <c r="HE470" s="534"/>
      <c r="HF470" s="535"/>
      <c r="HG470" s="534"/>
      <c r="HH470" s="534"/>
      <c r="HI470" s="534"/>
      <c r="HJ470" s="535"/>
      <c r="HK470" s="536"/>
      <c r="HL470" s="537"/>
      <c r="HM470" s="520"/>
      <c r="HN470" s="531"/>
      <c r="HO470" s="532" t="s">
        <v>147</v>
      </c>
      <c r="HP470" s="533"/>
      <c r="HQ470" s="533"/>
      <c r="HR470" s="534"/>
      <c r="HS470" s="534"/>
      <c r="HT470" s="534"/>
      <c r="HU470" s="535"/>
      <c r="HV470" s="534"/>
      <c r="HW470" s="535"/>
      <c r="HX470" s="534"/>
      <c r="HY470" s="534"/>
      <c r="HZ470" s="534"/>
      <c r="IA470" s="535"/>
      <c r="IB470" s="536"/>
      <c r="IC470" s="537"/>
      <c r="ID470" s="520"/>
      <c r="IE470" s="531"/>
      <c r="IF470" s="532" t="s">
        <v>147</v>
      </c>
      <c r="IG470" s="533"/>
      <c r="IH470" s="533"/>
      <c r="II470" s="534"/>
      <c r="IJ470" s="534"/>
      <c r="IK470" s="534"/>
      <c r="IL470" s="535"/>
      <c r="IM470" s="534"/>
      <c r="IN470" s="535"/>
      <c r="IO470" s="534"/>
      <c r="IP470" s="534"/>
      <c r="IQ470" s="534"/>
      <c r="IR470" s="535"/>
      <c r="IS470" s="536"/>
      <c r="IT470" s="537"/>
      <c r="IU470" s="520"/>
      <c r="IV470" s="531"/>
      <c r="IW470" s="532" t="s">
        <v>147</v>
      </c>
      <c r="IX470" s="533"/>
      <c r="IY470" s="533"/>
      <c r="IZ470" s="534"/>
      <c r="JA470" s="534"/>
      <c r="JB470" s="534"/>
      <c r="JC470" s="535"/>
      <c r="JD470" s="534"/>
      <c r="JE470" s="535"/>
      <c r="JF470" s="534"/>
      <c r="JG470" s="534"/>
      <c r="JH470" s="534"/>
      <c r="JI470" s="535"/>
      <c r="JJ470" s="536"/>
      <c r="JK470" s="537"/>
      <c r="JL470" s="520"/>
      <c r="JM470" s="531"/>
      <c r="JN470" s="532" t="s">
        <v>147</v>
      </c>
      <c r="JO470" s="533"/>
      <c r="JP470" s="533"/>
      <c r="JQ470" s="534"/>
      <c r="JR470" s="534"/>
      <c r="JS470" s="534"/>
      <c r="JT470" s="535"/>
      <c r="JU470" s="534"/>
      <c r="JV470" s="535"/>
      <c r="JW470" s="534"/>
      <c r="JX470" s="534"/>
      <c r="JY470" s="534"/>
      <c r="JZ470" s="535"/>
      <c r="KA470" s="536"/>
      <c r="KB470" s="537"/>
      <c r="KC470" s="520"/>
      <c r="KD470" s="531"/>
      <c r="KE470" s="532" t="s">
        <v>147</v>
      </c>
      <c r="KF470" s="533"/>
      <c r="KG470" s="533"/>
      <c r="KH470" s="534"/>
      <c r="KI470" s="534"/>
      <c r="KJ470" s="534"/>
      <c r="KK470" s="535"/>
      <c r="KL470" s="534"/>
      <c r="KM470" s="535"/>
      <c r="KN470" s="534"/>
      <c r="KO470" s="534"/>
      <c r="KP470" s="534"/>
      <c r="KQ470" s="535"/>
      <c r="KR470" s="536"/>
      <c r="KS470" s="537"/>
      <c r="KT470" s="520"/>
      <c r="KU470" s="521"/>
    </row>
    <row r="471" ht="15.75" customHeight="1">
      <c r="A471" s="511">
        <v>1.0</v>
      </c>
      <c r="B471" s="512" t="s">
        <v>159</v>
      </c>
      <c r="C471" s="513" t="s">
        <v>121</v>
      </c>
      <c r="D471" s="513" t="s">
        <v>152</v>
      </c>
      <c r="E471" s="514" t="str">
        <f>ADHB!E471</f>
        <v/>
      </c>
      <c r="F471" s="514"/>
      <c r="G471" s="514">
        <f t="shared" ref="G471:G473" si="3547">IFERROR(E471*F471/1000000,0)</f>
        <v>0</v>
      </c>
      <c r="H471" s="515"/>
      <c r="I471" s="514">
        <f t="shared" ref="I471:I473" si="3548">IFERROR(+G471*H471,"")</f>
        <v>0</v>
      </c>
      <c r="J471" s="516"/>
      <c r="K471" s="517"/>
      <c r="L471" s="517"/>
      <c r="M471" s="514">
        <f t="shared" ref="M471:M473" si="3549">IFERROR(+(IF(G471="","0",G471))+(IF(I471="","0",I471))+(IF(L471="","0",L471)),"")</f>
        <v>0</v>
      </c>
      <c r="N471" s="515">
        <v>0.294289866351475</v>
      </c>
      <c r="O471" s="518">
        <f t="shared" ref="O471:O473" si="3550">IFERROR(+N471*(M471-L471),"")</f>
        <v>0</v>
      </c>
      <c r="P471" s="519">
        <f t="shared" ref="P471:P473" si="3551">IFERROR(+(IF(M471="","0",M471))-(IF(O471="","0",O471)),"")</f>
        <v>0</v>
      </c>
      <c r="Q471" s="520"/>
      <c r="R471" s="511">
        <v>1.0</v>
      </c>
      <c r="S471" s="512" t="s">
        <v>159</v>
      </c>
      <c r="T471" s="513" t="s">
        <v>121</v>
      </c>
      <c r="U471" s="513" t="s">
        <v>152</v>
      </c>
      <c r="V471" s="514" t="str">
        <f>ADHB!V471</f>
        <v/>
      </c>
      <c r="W471" s="514"/>
      <c r="X471" s="514">
        <f t="shared" ref="X471:X473" si="3552">IFERROR(V471*W471/1000000,0)</f>
        <v>0</v>
      </c>
      <c r="Y471" s="515"/>
      <c r="Z471" s="514">
        <f t="shared" ref="Z471:Z473" si="3553">IFERROR(+X471*Y471,"")</f>
        <v>0</v>
      </c>
      <c r="AA471" s="516"/>
      <c r="AB471" s="517"/>
      <c r="AC471" s="517"/>
      <c r="AD471" s="514">
        <f t="shared" ref="AD471:AD473" si="3554">IFERROR(+(IF(X471="","0",X471))+(IF(Z471="","0",Z471))+(IF(AC471="","0",AC471)),"")</f>
        <v>0</v>
      </c>
      <c r="AE471" s="515">
        <v>0.294289866351475</v>
      </c>
      <c r="AF471" s="518">
        <f t="shared" ref="AF471:AF473" si="3555">IFERROR(+AE471*(AD471-AC471),"")</f>
        <v>0</v>
      </c>
      <c r="AG471" s="519">
        <f t="shared" ref="AG471:AG473" si="3556">IFERROR(+(IF(AD471="","0",AD471))-(IF(AF471="","0",AF471)),"")</f>
        <v>0</v>
      </c>
      <c r="AH471" s="520"/>
      <c r="AI471" s="511">
        <v>1.0</v>
      </c>
      <c r="AJ471" s="512" t="s">
        <v>159</v>
      </c>
      <c r="AK471" s="513" t="s">
        <v>121</v>
      </c>
      <c r="AL471" s="513" t="s">
        <v>152</v>
      </c>
      <c r="AM471" s="514" t="str">
        <f>ADHB!AM471</f>
        <v/>
      </c>
      <c r="AN471" s="514"/>
      <c r="AO471" s="514">
        <f t="shared" ref="AO471:AO473" si="3557">IFERROR(AM471*AN471/1000000,0)</f>
        <v>0</v>
      </c>
      <c r="AP471" s="515"/>
      <c r="AQ471" s="514">
        <f t="shared" ref="AQ471:AQ473" si="3558">IFERROR(+AO471*AP471,"")</f>
        <v>0</v>
      </c>
      <c r="AR471" s="516"/>
      <c r="AS471" s="517"/>
      <c r="AT471" s="517"/>
      <c r="AU471" s="514">
        <f t="shared" ref="AU471:AU473" si="3559">IFERROR(+(IF(AO471="","0",AO471))+(IF(AQ471="","0",AQ471))+(IF(AT471="","0",AT471)),"")</f>
        <v>0</v>
      </c>
      <c r="AV471" s="515">
        <v>0.294289866351475</v>
      </c>
      <c r="AW471" s="518">
        <f t="shared" ref="AW471:AW473" si="3560">IFERROR(+AV471*(AU471-AT471),"")</f>
        <v>0</v>
      </c>
      <c r="AX471" s="519">
        <f t="shared" ref="AX471:AX473" si="3561">IFERROR(+(IF(AU471="","0",AU471))-(IF(AW471="","0",AW471)),"")</f>
        <v>0</v>
      </c>
      <c r="AY471" s="520"/>
      <c r="AZ471" s="511">
        <v>1.0</v>
      </c>
      <c r="BA471" s="512" t="s">
        <v>159</v>
      </c>
      <c r="BB471" s="513" t="s">
        <v>121</v>
      </c>
      <c r="BC471" s="513" t="s">
        <v>152</v>
      </c>
      <c r="BD471" s="514" t="str">
        <f>ADHB!BD471</f>
        <v/>
      </c>
      <c r="BE471" s="514"/>
      <c r="BF471" s="514">
        <f t="shared" ref="BF471:BF473" si="3562">IFERROR(BD471*BE471/1000000,0)</f>
        <v>0</v>
      </c>
      <c r="BG471" s="515"/>
      <c r="BH471" s="514">
        <f t="shared" ref="BH471:BH473" si="3563">IFERROR(+BF471*BG471,"")</f>
        <v>0</v>
      </c>
      <c r="BI471" s="516"/>
      <c r="BJ471" s="517"/>
      <c r="BK471" s="517"/>
      <c r="BL471" s="514">
        <f t="shared" ref="BL471:BL473" si="3564">IFERROR(+(IF(BF471="","0",BF471))+(IF(BH471="","0",BH471))+(IF(BK471="","0",BK471)),"")</f>
        <v>0</v>
      </c>
      <c r="BM471" s="515">
        <v>0.294289866351475</v>
      </c>
      <c r="BN471" s="518">
        <f t="shared" ref="BN471:BN473" si="3565">IFERROR(+BM471*(BL471-BK471),"")</f>
        <v>0</v>
      </c>
      <c r="BO471" s="519">
        <f t="shared" ref="BO471:BO473" si="3566">IFERROR(+(IF(BL471="","0",BL471))-(IF(BN471="","0",BN471)),"")</f>
        <v>0</v>
      </c>
      <c r="BP471" s="520"/>
      <c r="BQ471" s="511">
        <v>1.0</v>
      </c>
      <c r="BR471" s="512" t="s">
        <v>159</v>
      </c>
      <c r="BS471" s="513" t="s">
        <v>121</v>
      </c>
      <c r="BT471" s="513" t="s">
        <v>152</v>
      </c>
      <c r="BU471" s="514" t="str">
        <f>ADHB!BU471</f>
        <v/>
      </c>
      <c r="BV471" s="514"/>
      <c r="BW471" s="514">
        <f t="shared" ref="BW471:BW473" si="3567">IFERROR(BU471*BV471/1000000,0)</f>
        <v>0</v>
      </c>
      <c r="BX471" s="515"/>
      <c r="BY471" s="514">
        <f t="shared" ref="BY471:BY473" si="3568">IFERROR(+BW471*BX471,"")</f>
        <v>0</v>
      </c>
      <c r="BZ471" s="516"/>
      <c r="CA471" s="517"/>
      <c r="CB471" s="517"/>
      <c r="CC471" s="514">
        <f t="shared" ref="CC471:CC473" si="3569">IFERROR(+(IF(BW471="","0",BW471))+(IF(BY471="","0",BY471))+(IF(CB471="","0",CB471)),"")</f>
        <v>0</v>
      </c>
      <c r="CD471" s="515">
        <v>0.294289866351475</v>
      </c>
      <c r="CE471" s="518">
        <f t="shared" ref="CE471:CE473" si="3570">IFERROR(+CD471*(CC471-CB471),"")</f>
        <v>0</v>
      </c>
      <c r="CF471" s="519">
        <f t="shared" ref="CF471:CF473" si="3571">IFERROR(+(IF(CC471="","0",CC471))-(IF(CE471="","0",CE471)),"")</f>
        <v>0</v>
      </c>
      <c r="CG471" s="520"/>
      <c r="CH471" s="511">
        <v>1.0</v>
      </c>
      <c r="CI471" s="512" t="s">
        <v>159</v>
      </c>
      <c r="CJ471" s="513" t="s">
        <v>121</v>
      </c>
      <c r="CK471" s="513" t="s">
        <v>152</v>
      </c>
      <c r="CL471" s="514" t="str">
        <f>ADHB!CL471</f>
        <v/>
      </c>
      <c r="CM471" s="514"/>
      <c r="CN471" s="514">
        <f t="shared" ref="CN471:CN473" si="3572">IFERROR(CL471*CM471/1000000,0)</f>
        <v>0</v>
      </c>
      <c r="CO471" s="515"/>
      <c r="CP471" s="514">
        <f t="shared" ref="CP471:CP473" si="3573">IFERROR(+CN471*CO471,"")</f>
        <v>0</v>
      </c>
      <c r="CQ471" s="516"/>
      <c r="CR471" s="517"/>
      <c r="CS471" s="517"/>
      <c r="CT471" s="514">
        <f t="shared" ref="CT471:CT473" si="3574">IFERROR(+(IF(CN471="","0",CN471))+(IF(CP471="","0",CP471))+(IF(CS471="","0",CS471)),"")</f>
        <v>0</v>
      </c>
      <c r="CU471" s="515">
        <v>0.294289866351475</v>
      </c>
      <c r="CV471" s="518">
        <f t="shared" ref="CV471:CV473" si="3575">IFERROR(+CU471*(CT471-CS471),"")</f>
        <v>0</v>
      </c>
      <c r="CW471" s="519">
        <f t="shared" ref="CW471:CW473" si="3576">IFERROR(+(IF(CT471="","0",CT471))-(IF(CV471="","0",CV471)),"")</f>
        <v>0</v>
      </c>
      <c r="CX471" s="520"/>
      <c r="CY471" s="511">
        <v>1.0</v>
      </c>
      <c r="CZ471" s="512" t="s">
        <v>159</v>
      </c>
      <c r="DA471" s="513" t="s">
        <v>121</v>
      </c>
      <c r="DB471" s="513" t="s">
        <v>152</v>
      </c>
      <c r="DC471" s="514" t="str">
        <f>ADHB!DC471</f>
        <v/>
      </c>
      <c r="DD471" s="514"/>
      <c r="DE471" s="514">
        <f t="shared" ref="DE471:DE473" si="3577">IFERROR(DC471*DD471/1000000,0)</f>
        <v>0</v>
      </c>
      <c r="DF471" s="515"/>
      <c r="DG471" s="514">
        <f t="shared" ref="DG471:DG473" si="3578">IFERROR(+DE471*DF471,"")</f>
        <v>0</v>
      </c>
      <c r="DH471" s="516"/>
      <c r="DI471" s="517"/>
      <c r="DJ471" s="517"/>
      <c r="DK471" s="514">
        <f t="shared" ref="DK471:DK473" si="3579">IFERROR(+(IF(DE471="","0",DE471))+(IF(DG471="","0",DG471))+(IF(DJ471="","0",DJ471)),"")</f>
        <v>0</v>
      </c>
      <c r="DL471" s="515">
        <v>0.294289866351475</v>
      </c>
      <c r="DM471" s="518">
        <f t="shared" ref="DM471:DM473" si="3580">IFERROR(+DL471*(DK471-DJ471),"")</f>
        <v>0</v>
      </c>
      <c r="DN471" s="519">
        <f t="shared" ref="DN471:DN473" si="3581">IFERROR(+(IF(DK471="","0",DK471))-(IF(DM471="","0",DM471)),"")</f>
        <v>0</v>
      </c>
      <c r="DO471" s="520"/>
      <c r="DP471" s="511">
        <v>1.0</v>
      </c>
      <c r="DQ471" s="512" t="s">
        <v>159</v>
      </c>
      <c r="DR471" s="513" t="s">
        <v>121</v>
      </c>
      <c r="DS471" s="513" t="s">
        <v>152</v>
      </c>
      <c r="DT471" s="514" t="str">
        <f>ADHB!DT471</f>
        <v/>
      </c>
      <c r="DU471" s="514"/>
      <c r="DV471" s="514">
        <f t="shared" ref="DV471:DV473" si="3582">IFERROR(DT471*DU471/1000000,0)</f>
        <v>0</v>
      </c>
      <c r="DW471" s="515"/>
      <c r="DX471" s="514">
        <f t="shared" ref="DX471:DX473" si="3583">IFERROR(+DV471*DW471,"")</f>
        <v>0</v>
      </c>
      <c r="DY471" s="516"/>
      <c r="DZ471" s="517"/>
      <c r="EA471" s="517"/>
      <c r="EB471" s="514">
        <f t="shared" ref="EB471:EB473" si="3584">IFERROR(+(IF(DV471="","0",DV471))+(IF(DX471="","0",DX471))+(IF(EA471="","0",EA471)),"")</f>
        <v>0</v>
      </c>
      <c r="EC471" s="515">
        <v>0.294289866351475</v>
      </c>
      <c r="ED471" s="518">
        <f t="shared" ref="ED471:ED473" si="3585">IFERROR(+EC471*(EB471-EA471),"")</f>
        <v>0</v>
      </c>
      <c r="EE471" s="519">
        <f t="shared" ref="EE471:EE473" si="3586">IFERROR(+(IF(EB471="","0",EB471))-(IF(ED471="","0",ED471)),"")</f>
        <v>0</v>
      </c>
      <c r="EF471" s="520"/>
      <c r="EG471" s="511">
        <v>1.0</v>
      </c>
      <c r="EH471" s="512" t="s">
        <v>159</v>
      </c>
      <c r="EI471" s="513" t="s">
        <v>121</v>
      </c>
      <c r="EJ471" s="513" t="s">
        <v>152</v>
      </c>
      <c r="EK471" s="514" t="str">
        <f>ADHB!EK471</f>
        <v/>
      </c>
      <c r="EL471" s="514"/>
      <c r="EM471" s="514">
        <f t="shared" ref="EM471:EM473" si="3587">IFERROR(EK471*EL471/1000000,0)</f>
        <v>0</v>
      </c>
      <c r="EN471" s="515"/>
      <c r="EO471" s="514">
        <f t="shared" ref="EO471:EO473" si="3588">IFERROR(+EM471*EN471,"")</f>
        <v>0</v>
      </c>
      <c r="EP471" s="516"/>
      <c r="EQ471" s="517"/>
      <c r="ER471" s="517"/>
      <c r="ES471" s="514">
        <f t="shared" ref="ES471:ES473" si="3589">IFERROR(+(IF(EM471="","0",EM471))+(IF(EO471="","0",EO471))+(IF(ER471="","0",ER471)),"")</f>
        <v>0</v>
      </c>
      <c r="ET471" s="515">
        <v>0.294289866351475</v>
      </c>
      <c r="EU471" s="518">
        <f t="shared" ref="EU471:EU473" si="3590">IFERROR(+ET471*(ES471-ER471),"")</f>
        <v>0</v>
      </c>
      <c r="EV471" s="519">
        <f t="shared" ref="EV471:EV473" si="3591">IFERROR(+(IF(ES471="","0",ES471))-(IF(EU471="","0",EU471)),"")</f>
        <v>0</v>
      </c>
      <c r="EW471" s="520"/>
      <c r="EX471" s="511">
        <v>1.0</v>
      </c>
      <c r="EY471" s="512" t="s">
        <v>159</v>
      </c>
      <c r="EZ471" s="513" t="s">
        <v>121</v>
      </c>
      <c r="FA471" s="513" t="s">
        <v>152</v>
      </c>
      <c r="FB471" s="514" t="str">
        <f>ADHB!FB471</f>
        <v/>
      </c>
      <c r="FC471" s="514"/>
      <c r="FD471" s="514">
        <f t="shared" ref="FD471:FD473" si="3592">IFERROR(FB471*FC471/1000000,0)</f>
        <v>0</v>
      </c>
      <c r="FE471" s="515"/>
      <c r="FF471" s="514">
        <f t="shared" ref="FF471:FF473" si="3593">IFERROR(+FD471*FE471,"")</f>
        <v>0</v>
      </c>
      <c r="FG471" s="516"/>
      <c r="FH471" s="517"/>
      <c r="FI471" s="517"/>
      <c r="FJ471" s="514">
        <f t="shared" ref="FJ471:FJ473" si="3594">IFERROR(+(IF(FD471="","0",FD471))+(IF(FF471="","0",FF471))+(IF(FI471="","0",FI471)),"")</f>
        <v>0</v>
      </c>
      <c r="FK471" s="515">
        <v>0.294289866351475</v>
      </c>
      <c r="FL471" s="518">
        <f t="shared" ref="FL471:FL473" si="3595">IFERROR(+FK471*(FJ471-FI471),"")</f>
        <v>0</v>
      </c>
      <c r="FM471" s="519">
        <f t="shared" ref="FM471:FM473" si="3596">IFERROR(+(IF(FJ471="","0",FJ471))-(IF(FL471="","0",FL471)),"")</f>
        <v>0</v>
      </c>
      <c r="FN471" s="520"/>
      <c r="FO471" s="511">
        <v>1.0</v>
      </c>
      <c r="FP471" s="512" t="s">
        <v>159</v>
      </c>
      <c r="FQ471" s="513" t="s">
        <v>121</v>
      </c>
      <c r="FR471" s="513" t="s">
        <v>152</v>
      </c>
      <c r="FS471" s="514" t="str">
        <f>ADHB!FS471</f>
        <v/>
      </c>
      <c r="FT471" s="514"/>
      <c r="FU471" s="514">
        <f t="shared" ref="FU471:FU473" si="3597">IFERROR(FS471*FT471/1000000,0)</f>
        <v>0</v>
      </c>
      <c r="FV471" s="515"/>
      <c r="FW471" s="514">
        <f t="shared" ref="FW471:FW473" si="3598">IFERROR(+FU471*FV471,"")</f>
        <v>0</v>
      </c>
      <c r="FX471" s="516"/>
      <c r="FY471" s="517"/>
      <c r="FZ471" s="517"/>
      <c r="GA471" s="514">
        <f t="shared" ref="GA471:GA473" si="3599">IFERROR(+(IF(FU471="","0",FU471))+(IF(FW471="","0",FW471))+(IF(FZ471="","0",FZ471)),"")</f>
        <v>0</v>
      </c>
      <c r="GB471" s="515">
        <v>0.294289866351475</v>
      </c>
      <c r="GC471" s="518">
        <f t="shared" ref="GC471:GC473" si="3600">IFERROR(+GB471*(GA471-FZ471),"")</f>
        <v>0</v>
      </c>
      <c r="GD471" s="519">
        <f t="shared" ref="GD471:GD473" si="3601">IFERROR(+(IF(GA471="","0",GA471))-(IF(GC471="","0",GC471)),"")</f>
        <v>0</v>
      </c>
      <c r="GE471" s="520"/>
      <c r="GF471" s="511">
        <v>1.0</v>
      </c>
      <c r="GG471" s="512" t="s">
        <v>159</v>
      </c>
      <c r="GH471" s="513" t="s">
        <v>121</v>
      </c>
      <c r="GI471" s="513" t="s">
        <v>152</v>
      </c>
      <c r="GJ471" s="514" t="str">
        <f>ADHB!GJ471</f>
        <v/>
      </c>
      <c r="GK471" s="514"/>
      <c r="GL471" s="514">
        <f t="shared" ref="GL471:GL473" si="3602">IFERROR(GJ471*GK471/1000000,0)</f>
        <v>0</v>
      </c>
      <c r="GM471" s="515"/>
      <c r="GN471" s="514">
        <f t="shared" ref="GN471:GN473" si="3603">IFERROR(+GL471*GM471,"")</f>
        <v>0</v>
      </c>
      <c r="GO471" s="516"/>
      <c r="GP471" s="517"/>
      <c r="GQ471" s="517"/>
      <c r="GR471" s="514">
        <f t="shared" ref="GR471:GR473" si="3604">IFERROR(+(IF(GL471="","0",GL471))+(IF(GN471="","0",GN471))+(IF(GQ471="","0",GQ471)),"")</f>
        <v>0</v>
      </c>
      <c r="GS471" s="515">
        <v>0.294289866351475</v>
      </c>
      <c r="GT471" s="518">
        <f t="shared" ref="GT471:GT473" si="3605">IFERROR(+GS471*(GR471-GQ471),"")</f>
        <v>0</v>
      </c>
      <c r="GU471" s="519">
        <f t="shared" ref="GU471:GU473" si="3606">IFERROR(+(IF(GR471="","0",GR471))-(IF(GT471="","0",GT471)),"")</f>
        <v>0</v>
      </c>
      <c r="GV471" s="520"/>
      <c r="GW471" s="511">
        <v>1.0</v>
      </c>
      <c r="GX471" s="512" t="s">
        <v>159</v>
      </c>
      <c r="GY471" s="513" t="s">
        <v>121</v>
      </c>
      <c r="GZ471" s="513" t="s">
        <v>152</v>
      </c>
      <c r="HA471" s="514" t="str">
        <f>ADHB!HA471</f>
        <v/>
      </c>
      <c r="HB471" s="514"/>
      <c r="HC471" s="514">
        <f t="shared" ref="HC471:HC473" si="3607">IFERROR(HA471*HB471/1000000,0)</f>
        <v>0</v>
      </c>
      <c r="HD471" s="515"/>
      <c r="HE471" s="514">
        <f t="shared" ref="HE471:HE473" si="3608">IFERROR(+HC471*HD471,"")</f>
        <v>0</v>
      </c>
      <c r="HF471" s="516"/>
      <c r="HG471" s="517"/>
      <c r="HH471" s="517"/>
      <c r="HI471" s="514">
        <f t="shared" ref="HI471:HI473" si="3609">IFERROR(+(IF(HC471="","0",HC471))+(IF(HE471="","0",HE471))+(IF(HH471="","0",HH471)),"")</f>
        <v>0</v>
      </c>
      <c r="HJ471" s="515">
        <v>0.294289866351475</v>
      </c>
      <c r="HK471" s="518">
        <f t="shared" ref="HK471:HK473" si="3610">IFERROR(+HJ471*(HI471-HH471),"")</f>
        <v>0</v>
      </c>
      <c r="HL471" s="519">
        <f t="shared" ref="HL471:HL473" si="3611">IFERROR(+(IF(HI471="","0",HI471))-(IF(HK471="","0",HK471)),"")</f>
        <v>0</v>
      </c>
      <c r="HM471" s="520"/>
      <c r="HN471" s="511">
        <v>1.0</v>
      </c>
      <c r="HO471" s="512" t="s">
        <v>159</v>
      </c>
      <c r="HP471" s="513" t="s">
        <v>121</v>
      </c>
      <c r="HQ471" s="513" t="s">
        <v>152</v>
      </c>
      <c r="HR471" s="514" t="str">
        <f>ADHB!HR471</f>
        <v/>
      </c>
      <c r="HS471" s="514"/>
      <c r="HT471" s="514">
        <f t="shared" ref="HT471:HT473" si="3612">IFERROR(HR471*HS471/1000000,0)</f>
        <v>0</v>
      </c>
      <c r="HU471" s="515"/>
      <c r="HV471" s="514">
        <f t="shared" ref="HV471:HV473" si="3613">IFERROR(+HT471*HU471,"")</f>
        <v>0</v>
      </c>
      <c r="HW471" s="516"/>
      <c r="HX471" s="517"/>
      <c r="HY471" s="517"/>
      <c r="HZ471" s="514">
        <f t="shared" ref="HZ471:HZ473" si="3614">IFERROR(+(IF(HT471="","0",HT471))+(IF(HV471="","0",HV471))+(IF(HY471="","0",HY471)),"")</f>
        <v>0</v>
      </c>
      <c r="IA471" s="515">
        <v>0.294289866351475</v>
      </c>
      <c r="IB471" s="518">
        <f t="shared" ref="IB471:IB473" si="3615">IFERROR(+IA471*(HZ471-HY471),"")</f>
        <v>0</v>
      </c>
      <c r="IC471" s="519">
        <f t="shared" ref="IC471:IC473" si="3616">IFERROR(+(IF(HZ471="","0",HZ471))-(IF(IB471="","0",IB471)),"")</f>
        <v>0</v>
      </c>
      <c r="ID471" s="520"/>
      <c r="IE471" s="511">
        <v>1.0</v>
      </c>
      <c r="IF471" s="512" t="s">
        <v>159</v>
      </c>
      <c r="IG471" s="513" t="s">
        <v>121</v>
      </c>
      <c r="IH471" s="513" t="s">
        <v>152</v>
      </c>
      <c r="II471" s="514" t="str">
        <f>ADHB!II471</f>
        <v/>
      </c>
      <c r="IJ471" s="514"/>
      <c r="IK471" s="514">
        <f t="shared" ref="IK471:IK473" si="3617">IFERROR(II471*IJ471/1000000,0)</f>
        <v>0</v>
      </c>
      <c r="IL471" s="515"/>
      <c r="IM471" s="514">
        <f t="shared" ref="IM471:IM473" si="3618">IFERROR(+IK471*IL471,"")</f>
        <v>0</v>
      </c>
      <c r="IN471" s="516"/>
      <c r="IO471" s="517"/>
      <c r="IP471" s="517"/>
      <c r="IQ471" s="514">
        <f t="shared" ref="IQ471:IQ473" si="3619">IFERROR(+(IF(IK471="","0",IK471))+(IF(IM471="","0",IM471))+(IF(IP471="","0",IP471)),"")</f>
        <v>0</v>
      </c>
      <c r="IR471" s="515">
        <v>0.294289866351475</v>
      </c>
      <c r="IS471" s="518">
        <f t="shared" ref="IS471:IS473" si="3620">IFERROR(+IR471*(IQ471-IP471),"")</f>
        <v>0</v>
      </c>
      <c r="IT471" s="519">
        <f t="shared" ref="IT471:IT473" si="3621">IFERROR(+(IF(IQ471="","0",IQ471))-(IF(IS471="","0",IS471)),"")</f>
        <v>0</v>
      </c>
      <c r="IU471" s="520"/>
      <c r="IV471" s="511">
        <v>1.0</v>
      </c>
      <c r="IW471" s="512" t="s">
        <v>159</v>
      </c>
      <c r="IX471" s="513" t="s">
        <v>121</v>
      </c>
      <c r="IY471" s="513" t="s">
        <v>152</v>
      </c>
      <c r="IZ471" s="514" t="str">
        <f>ADHB!IZ471</f>
        <v/>
      </c>
      <c r="JA471" s="514"/>
      <c r="JB471" s="514">
        <f t="shared" ref="JB471:JB473" si="3622">IFERROR(IZ471*JA471/1000000,0)</f>
        <v>0</v>
      </c>
      <c r="JC471" s="515"/>
      <c r="JD471" s="514">
        <f t="shared" ref="JD471:JD473" si="3623">IFERROR(+JB471*JC471,"")</f>
        <v>0</v>
      </c>
      <c r="JE471" s="516"/>
      <c r="JF471" s="517"/>
      <c r="JG471" s="517"/>
      <c r="JH471" s="514">
        <f t="shared" ref="JH471:JH473" si="3624">IFERROR(+(IF(JB471="","0",JB471))+(IF(JD471="","0",JD471))+(IF(JG471="","0",JG471)),"")</f>
        <v>0</v>
      </c>
      <c r="JI471" s="515">
        <v>0.294289866351475</v>
      </c>
      <c r="JJ471" s="518">
        <f t="shared" ref="JJ471:JJ473" si="3625">IFERROR(+JI471*(JH471-JG471),"")</f>
        <v>0</v>
      </c>
      <c r="JK471" s="519">
        <f t="shared" ref="JK471:JK473" si="3626">IFERROR(+(IF(JH471="","0",JH471))-(IF(JJ471="","0",JJ471)),"")</f>
        <v>0</v>
      </c>
      <c r="JL471" s="520"/>
      <c r="JM471" s="511">
        <v>1.0</v>
      </c>
      <c r="JN471" s="512" t="s">
        <v>159</v>
      </c>
      <c r="JO471" s="513" t="s">
        <v>121</v>
      </c>
      <c r="JP471" s="513" t="s">
        <v>152</v>
      </c>
      <c r="JQ471" s="514" t="str">
        <f>ADHB!KY471</f>
        <v/>
      </c>
      <c r="JR471" s="514"/>
      <c r="JS471" s="514">
        <f t="shared" ref="JS471:JS473" si="3627">IFERROR(JQ471*JR471/1000000,0)</f>
        <v>0</v>
      </c>
      <c r="JT471" s="515"/>
      <c r="JU471" s="514">
        <f t="shared" ref="JU471:JU473" si="3628">IFERROR(+JS471*JT471,"")</f>
        <v>0</v>
      </c>
      <c r="JV471" s="516"/>
      <c r="JW471" s="517"/>
      <c r="JX471" s="517"/>
      <c r="JY471" s="514">
        <f t="shared" ref="JY471:JY473" si="3629">IFERROR(+(IF(JS471="","0",JS471))+(IF(JU471="","0",JU471))+(IF(JX471="","0",JX471)),"")</f>
        <v>0</v>
      </c>
      <c r="JZ471" s="515">
        <v>0.294289866351475</v>
      </c>
      <c r="KA471" s="518">
        <f t="shared" ref="KA471:KA473" si="3630">IFERROR(+JZ471*(JY471-JX471),"")</f>
        <v>0</v>
      </c>
      <c r="KB471" s="519">
        <f t="shared" ref="KB471:KB473" si="3631">IFERROR(+(IF(JY471="","0",JY471))-(IF(KA471="","0",KA471)),"")</f>
        <v>0</v>
      </c>
      <c r="KC471" s="520"/>
      <c r="KD471" s="511">
        <v>1.0</v>
      </c>
      <c r="KE471" s="512" t="s">
        <v>159</v>
      </c>
      <c r="KF471" s="513" t="s">
        <v>121</v>
      </c>
      <c r="KG471" s="513" t="s">
        <v>152</v>
      </c>
      <c r="KH471" s="514" t="str">
        <f>ADHB!LP471</f>
        <v/>
      </c>
      <c r="KI471" s="514"/>
      <c r="KJ471" s="514">
        <f t="shared" ref="KJ471:KJ473" si="3632">IFERROR(KH471*KI471/1000000,0)</f>
        <v>0</v>
      </c>
      <c r="KK471" s="515"/>
      <c r="KL471" s="514">
        <f t="shared" ref="KL471:KL473" si="3633">IFERROR(+KJ471*KK471,"")</f>
        <v>0</v>
      </c>
      <c r="KM471" s="516"/>
      <c r="KN471" s="517"/>
      <c r="KO471" s="517"/>
      <c r="KP471" s="514">
        <f t="shared" ref="KP471:KP473" si="3634">IFERROR(+(IF(KJ471="","0",KJ471))+(IF(KL471="","0",KL471))+(IF(KO471="","0",KO471)),"")</f>
        <v>0</v>
      </c>
      <c r="KQ471" s="515">
        <v>0.294289866351475</v>
      </c>
      <c r="KR471" s="518">
        <f t="shared" ref="KR471:KR473" si="3635">IFERROR(+KQ471*(KP471-KO471),"")</f>
        <v>0</v>
      </c>
      <c r="KS471" s="519">
        <f t="shared" ref="KS471:KS473" si="3636">IFERROR(+(IF(KP471="","0",KP471))-(IF(KR471="","0",KR471)),"")</f>
        <v>0</v>
      </c>
      <c r="KT471" s="520"/>
      <c r="KU471" s="521"/>
    </row>
    <row r="472" ht="15.75" customHeight="1">
      <c r="A472" s="511">
        <v>2.0</v>
      </c>
      <c r="B472" s="512" t="s">
        <v>160</v>
      </c>
      <c r="C472" s="513" t="s">
        <v>121</v>
      </c>
      <c r="D472" s="513" t="s">
        <v>152</v>
      </c>
      <c r="E472" s="514" t="str">
        <f>ADHB!E472</f>
        <v/>
      </c>
      <c r="F472" s="514"/>
      <c r="G472" s="514">
        <f t="shared" si="3547"/>
        <v>0</v>
      </c>
      <c r="H472" s="515"/>
      <c r="I472" s="514">
        <f t="shared" si="3548"/>
        <v>0</v>
      </c>
      <c r="J472" s="516"/>
      <c r="K472" s="517"/>
      <c r="L472" s="517"/>
      <c r="M472" s="514">
        <f t="shared" si="3549"/>
        <v>0</v>
      </c>
      <c r="N472" s="515">
        <v>0.294289866351475</v>
      </c>
      <c r="O472" s="518">
        <f t="shared" si="3550"/>
        <v>0</v>
      </c>
      <c r="P472" s="519">
        <f t="shared" si="3551"/>
        <v>0</v>
      </c>
      <c r="Q472" s="520"/>
      <c r="R472" s="511">
        <v>2.0</v>
      </c>
      <c r="S472" s="512" t="s">
        <v>160</v>
      </c>
      <c r="T472" s="513" t="s">
        <v>121</v>
      </c>
      <c r="U472" s="513" t="s">
        <v>152</v>
      </c>
      <c r="V472" s="514" t="str">
        <f>ADHB!V472</f>
        <v/>
      </c>
      <c r="W472" s="514"/>
      <c r="X472" s="514">
        <f t="shared" si="3552"/>
        <v>0</v>
      </c>
      <c r="Y472" s="515"/>
      <c r="Z472" s="514">
        <f t="shared" si="3553"/>
        <v>0</v>
      </c>
      <c r="AA472" s="516"/>
      <c r="AB472" s="517"/>
      <c r="AC472" s="517"/>
      <c r="AD472" s="514">
        <f t="shared" si="3554"/>
        <v>0</v>
      </c>
      <c r="AE472" s="515">
        <v>0.294289866351475</v>
      </c>
      <c r="AF472" s="518">
        <f t="shared" si="3555"/>
        <v>0</v>
      </c>
      <c r="AG472" s="519">
        <f t="shared" si="3556"/>
        <v>0</v>
      </c>
      <c r="AH472" s="520"/>
      <c r="AI472" s="511">
        <v>2.0</v>
      </c>
      <c r="AJ472" s="512" t="s">
        <v>160</v>
      </c>
      <c r="AK472" s="513" t="s">
        <v>121</v>
      </c>
      <c r="AL472" s="513" t="s">
        <v>152</v>
      </c>
      <c r="AM472" s="514" t="str">
        <f>ADHB!AM472</f>
        <v/>
      </c>
      <c r="AN472" s="514"/>
      <c r="AO472" s="514">
        <f t="shared" si="3557"/>
        <v>0</v>
      </c>
      <c r="AP472" s="515"/>
      <c r="AQ472" s="514">
        <f t="shared" si="3558"/>
        <v>0</v>
      </c>
      <c r="AR472" s="516"/>
      <c r="AS472" s="517"/>
      <c r="AT472" s="517"/>
      <c r="AU472" s="514">
        <f t="shared" si="3559"/>
        <v>0</v>
      </c>
      <c r="AV472" s="515">
        <v>0.294289866351475</v>
      </c>
      <c r="AW472" s="518">
        <f t="shared" si="3560"/>
        <v>0</v>
      </c>
      <c r="AX472" s="519">
        <f t="shared" si="3561"/>
        <v>0</v>
      </c>
      <c r="AY472" s="520"/>
      <c r="AZ472" s="511">
        <v>2.0</v>
      </c>
      <c r="BA472" s="512" t="s">
        <v>160</v>
      </c>
      <c r="BB472" s="513" t="s">
        <v>121</v>
      </c>
      <c r="BC472" s="513" t="s">
        <v>152</v>
      </c>
      <c r="BD472" s="514" t="str">
        <f>ADHB!BD472</f>
        <v/>
      </c>
      <c r="BE472" s="514"/>
      <c r="BF472" s="514">
        <f t="shared" si="3562"/>
        <v>0</v>
      </c>
      <c r="BG472" s="515"/>
      <c r="BH472" s="514">
        <f t="shared" si="3563"/>
        <v>0</v>
      </c>
      <c r="BI472" s="516"/>
      <c r="BJ472" s="517"/>
      <c r="BK472" s="517"/>
      <c r="BL472" s="514">
        <f t="shared" si="3564"/>
        <v>0</v>
      </c>
      <c r="BM472" s="515">
        <v>0.294289866351475</v>
      </c>
      <c r="BN472" s="518">
        <f t="shared" si="3565"/>
        <v>0</v>
      </c>
      <c r="BO472" s="519">
        <f t="shared" si="3566"/>
        <v>0</v>
      </c>
      <c r="BP472" s="520"/>
      <c r="BQ472" s="511">
        <v>2.0</v>
      </c>
      <c r="BR472" s="512" t="s">
        <v>160</v>
      </c>
      <c r="BS472" s="513" t="s">
        <v>121</v>
      </c>
      <c r="BT472" s="513" t="s">
        <v>152</v>
      </c>
      <c r="BU472" s="514" t="str">
        <f>ADHB!BU472</f>
        <v/>
      </c>
      <c r="BV472" s="514"/>
      <c r="BW472" s="514">
        <f t="shared" si="3567"/>
        <v>0</v>
      </c>
      <c r="BX472" s="515"/>
      <c r="BY472" s="514">
        <f t="shared" si="3568"/>
        <v>0</v>
      </c>
      <c r="BZ472" s="516"/>
      <c r="CA472" s="517"/>
      <c r="CB472" s="517"/>
      <c r="CC472" s="514">
        <f t="shared" si="3569"/>
        <v>0</v>
      </c>
      <c r="CD472" s="515">
        <v>0.294289866351475</v>
      </c>
      <c r="CE472" s="518">
        <f t="shared" si="3570"/>
        <v>0</v>
      </c>
      <c r="CF472" s="519">
        <f t="shared" si="3571"/>
        <v>0</v>
      </c>
      <c r="CG472" s="520"/>
      <c r="CH472" s="511">
        <v>2.0</v>
      </c>
      <c r="CI472" s="512" t="s">
        <v>160</v>
      </c>
      <c r="CJ472" s="513" t="s">
        <v>121</v>
      </c>
      <c r="CK472" s="513" t="s">
        <v>152</v>
      </c>
      <c r="CL472" s="514" t="str">
        <f>ADHB!CL472</f>
        <v/>
      </c>
      <c r="CM472" s="514"/>
      <c r="CN472" s="514">
        <f t="shared" si="3572"/>
        <v>0</v>
      </c>
      <c r="CO472" s="515"/>
      <c r="CP472" s="514">
        <f t="shared" si="3573"/>
        <v>0</v>
      </c>
      <c r="CQ472" s="516"/>
      <c r="CR472" s="517"/>
      <c r="CS472" s="517"/>
      <c r="CT472" s="514">
        <f t="shared" si="3574"/>
        <v>0</v>
      </c>
      <c r="CU472" s="515">
        <v>0.294289866351475</v>
      </c>
      <c r="CV472" s="518">
        <f t="shared" si="3575"/>
        <v>0</v>
      </c>
      <c r="CW472" s="519">
        <f t="shared" si="3576"/>
        <v>0</v>
      </c>
      <c r="CX472" s="520"/>
      <c r="CY472" s="511">
        <v>2.0</v>
      </c>
      <c r="CZ472" s="512" t="s">
        <v>160</v>
      </c>
      <c r="DA472" s="513" t="s">
        <v>121</v>
      </c>
      <c r="DB472" s="513" t="s">
        <v>152</v>
      </c>
      <c r="DC472" s="514" t="str">
        <f>ADHB!DC472</f>
        <v/>
      </c>
      <c r="DD472" s="514"/>
      <c r="DE472" s="514">
        <f t="shared" si="3577"/>
        <v>0</v>
      </c>
      <c r="DF472" s="515"/>
      <c r="DG472" s="514">
        <f t="shared" si="3578"/>
        <v>0</v>
      </c>
      <c r="DH472" s="516"/>
      <c r="DI472" s="517"/>
      <c r="DJ472" s="517"/>
      <c r="DK472" s="514">
        <f t="shared" si="3579"/>
        <v>0</v>
      </c>
      <c r="DL472" s="515">
        <v>0.294289866351475</v>
      </c>
      <c r="DM472" s="518">
        <f t="shared" si="3580"/>
        <v>0</v>
      </c>
      <c r="DN472" s="519">
        <f t="shared" si="3581"/>
        <v>0</v>
      </c>
      <c r="DO472" s="520"/>
      <c r="DP472" s="511">
        <v>2.0</v>
      </c>
      <c r="DQ472" s="512" t="s">
        <v>160</v>
      </c>
      <c r="DR472" s="513" t="s">
        <v>121</v>
      </c>
      <c r="DS472" s="513" t="s">
        <v>152</v>
      </c>
      <c r="DT472" s="514" t="str">
        <f>ADHB!DT472</f>
        <v/>
      </c>
      <c r="DU472" s="514"/>
      <c r="DV472" s="514">
        <f t="shared" si="3582"/>
        <v>0</v>
      </c>
      <c r="DW472" s="515"/>
      <c r="DX472" s="514">
        <f t="shared" si="3583"/>
        <v>0</v>
      </c>
      <c r="DY472" s="516"/>
      <c r="DZ472" s="517"/>
      <c r="EA472" s="517"/>
      <c r="EB472" s="514">
        <f t="shared" si="3584"/>
        <v>0</v>
      </c>
      <c r="EC472" s="515">
        <v>0.294289866351475</v>
      </c>
      <c r="ED472" s="518">
        <f t="shared" si="3585"/>
        <v>0</v>
      </c>
      <c r="EE472" s="519">
        <f t="shared" si="3586"/>
        <v>0</v>
      </c>
      <c r="EF472" s="520"/>
      <c r="EG472" s="511">
        <v>2.0</v>
      </c>
      <c r="EH472" s="512" t="s">
        <v>160</v>
      </c>
      <c r="EI472" s="513" t="s">
        <v>121</v>
      </c>
      <c r="EJ472" s="513" t="s">
        <v>152</v>
      </c>
      <c r="EK472" s="514" t="str">
        <f>ADHB!EK472</f>
        <v/>
      </c>
      <c r="EL472" s="514"/>
      <c r="EM472" s="514">
        <f t="shared" si="3587"/>
        <v>0</v>
      </c>
      <c r="EN472" s="515"/>
      <c r="EO472" s="514">
        <f t="shared" si="3588"/>
        <v>0</v>
      </c>
      <c r="EP472" s="516"/>
      <c r="EQ472" s="517"/>
      <c r="ER472" s="517"/>
      <c r="ES472" s="514">
        <f t="shared" si="3589"/>
        <v>0</v>
      </c>
      <c r="ET472" s="515">
        <v>0.294289866351475</v>
      </c>
      <c r="EU472" s="518">
        <f t="shared" si="3590"/>
        <v>0</v>
      </c>
      <c r="EV472" s="519">
        <f t="shared" si="3591"/>
        <v>0</v>
      </c>
      <c r="EW472" s="520"/>
      <c r="EX472" s="511">
        <v>2.0</v>
      </c>
      <c r="EY472" s="512" t="s">
        <v>160</v>
      </c>
      <c r="EZ472" s="513" t="s">
        <v>121</v>
      </c>
      <c r="FA472" s="513" t="s">
        <v>152</v>
      </c>
      <c r="FB472" s="514" t="str">
        <f>ADHB!FB472</f>
        <v/>
      </c>
      <c r="FC472" s="514"/>
      <c r="FD472" s="514">
        <f t="shared" si="3592"/>
        <v>0</v>
      </c>
      <c r="FE472" s="515"/>
      <c r="FF472" s="514">
        <f t="shared" si="3593"/>
        <v>0</v>
      </c>
      <c r="FG472" s="516"/>
      <c r="FH472" s="517"/>
      <c r="FI472" s="517"/>
      <c r="FJ472" s="514">
        <f t="shared" si="3594"/>
        <v>0</v>
      </c>
      <c r="FK472" s="515">
        <v>0.294289866351475</v>
      </c>
      <c r="FL472" s="518">
        <f t="shared" si="3595"/>
        <v>0</v>
      </c>
      <c r="FM472" s="519">
        <f t="shared" si="3596"/>
        <v>0</v>
      </c>
      <c r="FN472" s="520"/>
      <c r="FO472" s="511">
        <v>2.0</v>
      </c>
      <c r="FP472" s="512" t="s">
        <v>160</v>
      </c>
      <c r="FQ472" s="513" t="s">
        <v>121</v>
      </c>
      <c r="FR472" s="513" t="s">
        <v>152</v>
      </c>
      <c r="FS472" s="514" t="str">
        <f>ADHB!FS472</f>
        <v/>
      </c>
      <c r="FT472" s="514"/>
      <c r="FU472" s="514">
        <f t="shared" si="3597"/>
        <v>0</v>
      </c>
      <c r="FV472" s="515"/>
      <c r="FW472" s="514">
        <f t="shared" si="3598"/>
        <v>0</v>
      </c>
      <c r="FX472" s="516"/>
      <c r="FY472" s="517"/>
      <c r="FZ472" s="517"/>
      <c r="GA472" s="514">
        <f t="shared" si="3599"/>
        <v>0</v>
      </c>
      <c r="GB472" s="515">
        <v>0.294289866351475</v>
      </c>
      <c r="GC472" s="518">
        <f t="shared" si="3600"/>
        <v>0</v>
      </c>
      <c r="GD472" s="519">
        <f t="shared" si="3601"/>
        <v>0</v>
      </c>
      <c r="GE472" s="520"/>
      <c r="GF472" s="511">
        <v>2.0</v>
      </c>
      <c r="GG472" s="512" t="s">
        <v>160</v>
      </c>
      <c r="GH472" s="513" t="s">
        <v>121</v>
      </c>
      <c r="GI472" s="513" t="s">
        <v>152</v>
      </c>
      <c r="GJ472" s="514" t="str">
        <f>ADHB!GJ472</f>
        <v/>
      </c>
      <c r="GK472" s="514"/>
      <c r="GL472" s="514">
        <f t="shared" si="3602"/>
        <v>0</v>
      </c>
      <c r="GM472" s="515"/>
      <c r="GN472" s="514">
        <f t="shared" si="3603"/>
        <v>0</v>
      </c>
      <c r="GO472" s="516"/>
      <c r="GP472" s="517"/>
      <c r="GQ472" s="517"/>
      <c r="GR472" s="514">
        <f t="shared" si="3604"/>
        <v>0</v>
      </c>
      <c r="GS472" s="515">
        <v>0.294289866351475</v>
      </c>
      <c r="GT472" s="518">
        <f t="shared" si="3605"/>
        <v>0</v>
      </c>
      <c r="GU472" s="519">
        <f t="shared" si="3606"/>
        <v>0</v>
      </c>
      <c r="GV472" s="520"/>
      <c r="GW472" s="511">
        <v>2.0</v>
      </c>
      <c r="GX472" s="512" t="s">
        <v>160</v>
      </c>
      <c r="GY472" s="513" t="s">
        <v>121</v>
      </c>
      <c r="GZ472" s="513" t="s">
        <v>152</v>
      </c>
      <c r="HA472" s="514" t="str">
        <f>ADHB!HA472</f>
        <v/>
      </c>
      <c r="HB472" s="514"/>
      <c r="HC472" s="514">
        <f t="shared" si="3607"/>
        <v>0</v>
      </c>
      <c r="HD472" s="515"/>
      <c r="HE472" s="514">
        <f t="shared" si="3608"/>
        <v>0</v>
      </c>
      <c r="HF472" s="516"/>
      <c r="HG472" s="517"/>
      <c r="HH472" s="517"/>
      <c r="HI472" s="514">
        <f t="shared" si="3609"/>
        <v>0</v>
      </c>
      <c r="HJ472" s="515">
        <v>0.294289866351475</v>
      </c>
      <c r="HK472" s="518">
        <f t="shared" si="3610"/>
        <v>0</v>
      </c>
      <c r="HL472" s="519">
        <f t="shared" si="3611"/>
        <v>0</v>
      </c>
      <c r="HM472" s="520"/>
      <c r="HN472" s="511">
        <v>2.0</v>
      </c>
      <c r="HO472" s="512" t="s">
        <v>160</v>
      </c>
      <c r="HP472" s="513" t="s">
        <v>121</v>
      </c>
      <c r="HQ472" s="513" t="s">
        <v>152</v>
      </c>
      <c r="HR472" s="514" t="str">
        <f>ADHB!HR472</f>
        <v/>
      </c>
      <c r="HS472" s="514"/>
      <c r="HT472" s="514">
        <f t="shared" si="3612"/>
        <v>0</v>
      </c>
      <c r="HU472" s="515"/>
      <c r="HV472" s="514">
        <f t="shared" si="3613"/>
        <v>0</v>
      </c>
      <c r="HW472" s="516"/>
      <c r="HX472" s="517"/>
      <c r="HY472" s="517"/>
      <c r="HZ472" s="514">
        <f t="shared" si="3614"/>
        <v>0</v>
      </c>
      <c r="IA472" s="515">
        <v>0.294289866351475</v>
      </c>
      <c r="IB472" s="518">
        <f t="shared" si="3615"/>
        <v>0</v>
      </c>
      <c r="IC472" s="519">
        <f t="shared" si="3616"/>
        <v>0</v>
      </c>
      <c r="ID472" s="520"/>
      <c r="IE472" s="511">
        <v>2.0</v>
      </c>
      <c r="IF472" s="512" t="s">
        <v>160</v>
      </c>
      <c r="IG472" s="513" t="s">
        <v>121</v>
      </c>
      <c r="IH472" s="513" t="s">
        <v>152</v>
      </c>
      <c r="II472" s="514" t="str">
        <f>ADHB!II472</f>
        <v/>
      </c>
      <c r="IJ472" s="514"/>
      <c r="IK472" s="514">
        <f t="shared" si="3617"/>
        <v>0</v>
      </c>
      <c r="IL472" s="515"/>
      <c r="IM472" s="514">
        <f t="shared" si="3618"/>
        <v>0</v>
      </c>
      <c r="IN472" s="516"/>
      <c r="IO472" s="517"/>
      <c r="IP472" s="517"/>
      <c r="IQ472" s="514">
        <f t="shared" si="3619"/>
        <v>0</v>
      </c>
      <c r="IR472" s="515">
        <v>0.294289866351475</v>
      </c>
      <c r="IS472" s="518">
        <f t="shared" si="3620"/>
        <v>0</v>
      </c>
      <c r="IT472" s="519">
        <f t="shared" si="3621"/>
        <v>0</v>
      </c>
      <c r="IU472" s="520"/>
      <c r="IV472" s="511">
        <v>2.0</v>
      </c>
      <c r="IW472" s="512" t="s">
        <v>160</v>
      </c>
      <c r="IX472" s="513" t="s">
        <v>121</v>
      </c>
      <c r="IY472" s="513" t="s">
        <v>152</v>
      </c>
      <c r="IZ472" s="514" t="str">
        <f>ADHB!IZ472</f>
        <v/>
      </c>
      <c r="JA472" s="514"/>
      <c r="JB472" s="514">
        <f t="shared" si="3622"/>
        <v>0</v>
      </c>
      <c r="JC472" s="515"/>
      <c r="JD472" s="514">
        <f t="shared" si="3623"/>
        <v>0</v>
      </c>
      <c r="JE472" s="516"/>
      <c r="JF472" s="517"/>
      <c r="JG472" s="517"/>
      <c r="JH472" s="514">
        <f t="shared" si="3624"/>
        <v>0</v>
      </c>
      <c r="JI472" s="515">
        <v>0.294289866351475</v>
      </c>
      <c r="JJ472" s="518">
        <f t="shared" si="3625"/>
        <v>0</v>
      </c>
      <c r="JK472" s="519">
        <f t="shared" si="3626"/>
        <v>0</v>
      </c>
      <c r="JL472" s="520"/>
      <c r="JM472" s="511">
        <v>2.0</v>
      </c>
      <c r="JN472" s="512" t="s">
        <v>160</v>
      </c>
      <c r="JO472" s="513" t="s">
        <v>121</v>
      </c>
      <c r="JP472" s="513" t="s">
        <v>152</v>
      </c>
      <c r="JQ472" s="514" t="str">
        <f>ADHB!KY472</f>
        <v/>
      </c>
      <c r="JR472" s="514"/>
      <c r="JS472" s="514">
        <f t="shared" si="3627"/>
        <v>0</v>
      </c>
      <c r="JT472" s="515"/>
      <c r="JU472" s="514">
        <f t="shared" si="3628"/>
        <v>0</v>
      </c>
      <c r="JV472" s="516"/>
      <c r="JW472" s="517"/>
      <c r="JX472" s="517"/>
      <c r="JY472" s="514">
        <f t="shared" si="3629"/>
        <v>0</v>
      </c>
      <c r="JZ472" s="515">
        <v>0.294289866351475</v>
      </c>
      <c r="KA472" s="518">
        <f t="shared" si="3630"/>
        <v>0</v>
      </c>
      <c r="KB472" s="519">
        <f t="shared" si="3631"/>
        <v>0</v>
      </c>
      <c r="KC472" s="520"/>
      <c r="KD472" s="511">
        <v>2.0</v>
      </c>
      <c r="KE472" s="512" t="s">
        <v>160</v>
      </c>
      <c r="KF472" s="513" t="s">
        <v>121</v>
      </c>
      <c r="KG472" s="513" t="s">
        <v>152</v>
      </c>
      <c r="KH472" s="514" t="str">
        <f>ADHB!LP472</f>
        <v/>
      </c>
      <c r="KI472" s="514"/>
      <c r="KJ472" s="514">
        <f t="shared" si="3632"/>
        <v>0</v>
      </c>
      <c r="KK472" s="515"/>
      <c r="KL472" s="514">
        <f t="shared" si="3633"/>
        <v>0</v>
      </c>
      <c r="KM472" s="516"/>
      <c r="KN472" s="517"/>
      <c r="KO472" s="517"/>
      <c r="KP472" s="514">
        <f t="shared" si="3634"/>
        <v>0</v>
      </c>
      <c r="KQ472" s="515">
        <v>0.294289866351475</v>
      </c>
      <c r="KR472" s="518">
        <f t="shared" si="3635"/>
        <v>0</v>
      </c>
      <c r="KS472" s="519">
        <f t="shared" si="3636"/>
        <v>0</v>
      </c>
      <c r="KT472" s="520"/>
      <c r="KU472" s="521"/>
    </row>
    <row r="473" ht="15.75" customHeight="1">
      <c r="A473" s="511">
        <v>3.0</v>
      </c>
      <c r="B473" s="512" t="s">
        <v>161</v>
      </c>
      <c r="C473" s="513" t="s">
        <v>121</v>
      </c>
      <c r="D473" s="513" t="s">
        <v>152</v>
      </c>
      <c r="E473" s="514" t="str">
        <f>ADHB!E473</f>
        <v/>
      </c>
      <c r="F473" s="514"/>
      <c r="G473" s="514">
        <f t="shared" si="3547"/>
        <v>0</v>
      </c>
      <c r="H473" s="515"/>
      <c r="I473" s="514">
        <f t="shared" si="3548"/>
        <v>0</v>
      </c>
      <c r="J473" s="516"/>
      <c r="K473" s="517"/>
      <c r="L473" s="517"/>
      <c r="M473" s="514">
        <f t="shared" si="3549"/>
        <v>0</v>
      </c>
      <c r="N473" s="515">
        <v>0.294289866351475</v>
      </c>
      <c r="O473" s="518">
        <f t="shared" si="3550"/>
        <v>0</v>
      </c>
      <c r="P473" s="519">
        <f t="shared" si="3551"/>
        <v>0</v>
      </c>
      <c r="Q473" s="520"/>
      <c r="R473" s="511">
        <v>3.0</v>
      </c>
      <c r="S473" s="512" t="s">
        <v>161</v>
      </c>
      <c r="T473" s="513" t="s">
        <v>121</v>
      </c>
      <c r="U473" s="513" t="s">
        <v>152</v>
      </c>
      <c r="V473" s="514" t="str">
        <f>ADHB!V473</f>
        <v/>
      </c>
      <c r="W473" s="514"/>
      <c r="X473" s="514">
        <f t="shared" si="3552"/>
        <v>0</v>
      </c>
      <c r="Y473" s="515"/>
      <c r="Z473" s="514">
        <f t="shared" si="3553"/>
        <v>0</v>
      </c>
      <c r="AA473" s="516"/>
      <c r="AB473" s="517"/>
      <c r="AC473" s="517"/>
      <c r="AD473" s="514">
        <f t="shared" si="3554"/>
        <v>0</v>
      </c>
      <c r="AE473" s="515">
        <v>0.294289866351475</v>
      </c>
      <c r="AF473" s="518">
        <f t="shared" si="3555"/>
        <v>0</v>
      </c>
      <c r="AG473" s="519">
        <f t="shared" si="3556"/>
        <v>0</v>
      </c>
      <c r="AH473" s="520"/>
      <c r="AI473" s="511">
        <v>3.0</v>
      </c>
      <c r="AJ473" s="512" t="s">
        <v>161</v>
      </c>
      <c r="AK473" s="513" t="s">
        <v>121</v>
      </c>
      <c r="AL473" s="513" t="s">
        <v>152</v>
      </c>
      <c r="AM473" s="514" t="str">
        <f>ADHB!AM473</f>
        <v/>
      </c>
      <c r="AN473" s="514"/>
      <c r="AO473" s="514">
        <f t="shared" si="3557"/>
        <v>0</v>
      </c>
      <c r="AP473" s="515"/>
      <c r="AQ473" s="514">
        <f t="shared" si="3558"/>
        <v>0</v>
      </c>
      <c r="AR473" s="516"/>
      <c r="AS473" s="517"/>
      <c r="AT473" s="517"/>
      <c r="AU473" s="514">
        <f t="shared" si="3559"/>
        <v>0</v>
      </c>
      <c r="AV473" s="515">
        <v>0.294289866351475</v>
      </c>
      <c r="AW473" s="518">
        <f t="shared" si="3560"/>
        <v>0</v>
      </c>
      <c r="AX473" s="519">
        <f t="shared" si="3561"/>
        <v>0</v>
      </c>
      <c r="AY473" s="520"/>
      <c r="AZ473" s="511">
        <v>3.0</v>
      </c>
      <c r="BA473" s="512" t="s">
        <v>161</v>
      </c>
      <c r="BB473" s="513" t="s">
        <v>121</v>
      </c>
      <c r="BC473" s="513" t="s">
        <v>152</v>
      </c>
      <c r="BD473" s="514" t="str">
        <f>ADHB!BD473</f>
        <v/>
      </c>
      <c r="BE473" s="514"/>
      <c r="BF473" s="514">
        <f t="shared" si="3562"/>
        <v>0</v>
      </c>
      <c r="BG473" s="515"/>
      <c r="BH473" s="514">
        <f t="shared" si="3563"/>
        <v>0</v>
      </c>
      <c r="BI473" s="516"/>
      <c r="BJ473" s="517"/>
      <c r="BK473" s="517"/>
      <c r="BL473" s="514">
        <f t="shared" si="3564"/>
        <v>0</v>
      </c>
      <c r="BM473" s="515">
        <v>0.294289866351475</v>
      </c>
      <c r="BN473" s="518">
        <f t="shared" si="3565"/>
        <v>0</v>
      </c>
      <c r="BO473" s="519">
        <f t="shared" si="3566"/>
        <v>0</v>
      </c>
      <c r="BP473" s="520"/>
      <c r="BQ473" s="511">
        <v>3.0</v>
      </c>
      <c r="BR473" s="512" t="s">
        <v>161</v>
      </c>
      <c r="BS473" s="513" t="s">
        <v>121</v>
      </c>
      <c r="BT473" s="513" t="s">
        <v>152</v>
      </c>
      <c r="BU473" s="514" t="str">
        <f>ADHB!BU473</f>
        <v/>
      </c>
      <c r="BV473" s="514"/>
      <c r="BW473" s="514">
        <f t="shared" si="3567"/>
        <v>0</v>
      </c>
      <c r="BX473" s="515"/>
      <c r="BY473" s="514">
        <f t="shared" si="3568"/>
        <v>0</v>
      </c>
      <c r="BZ473" s="516"/>
      <c r="CA473" s="517"/>
      <c r="CB473" s="517"/>
      <c r="CC473" s="514">
        <f t="shared" si="3569"/>
        <v>0</v>
      </c>
      <c r="CD473" s="515">
        <v>0.294289866351475</v>
      </c>
      <c r="CE473" s="518">
        <f t="shared" si="3570"/>
        <v>0</v>
      </c>
      <c r="CF473" s="519">
        <f t="shared" si="3571"/>
        <v>0</v>
      </c>
      <c r="CG473" s="520"/>
      <c r="CH473" s="511">
        <v>3.0</v>
      </c>
      <c r="CI473" s="512" t="s">
        <v>161</v>
      </c>
      <c r="CJ473" s="513" t="s">
        <v>121</v>
      </c>
      <c r="CK473" s="513" t="s">
        <v>152</v>
      </c>
      <c r="CL473" s="514" t="str">
        <f>ADHB!CL473</f>
        <v/>
      </c>
      <c r="CM473" s="514"/>
      <c r="CN473" s="514">
        <f t="shared" si="3572"/>
        <v>0</v>
      </c>
      <c r="CO473" s="515"/>
      <c r="CP473" s="514">
        <f t="shared" si="3573"/>
        <v>0</v>
      </c>
      <c r="CQ473" s="516"/>
      <c r="CR473" s="517"/>
      <c r="CS473" s="517"/>
      <c r="CT473" s="514">
        <f t="shared" si="3574"/>
        <v>0</v>
      </c>
      <c r="CU473" s="515">
        <v>0.294289866351475</v>
      </c>
      <c r="CV473" s="518">
        <f t="shared" si="3575"/>
        <v>0</v>
      </c>
      <c r="CW473" s="519">
        <f t="shared" si="3576"/>
        <v>0</v>
      </c>
      <c r="CX473" s="520"/>
      <c r="CY473" s="511">
        <v>3.0</v>
      </c>
      <c r="CZ473" s="512" t="s">
        <v>161</v>
      </c>
      <c r="DA473" s="513" t="s">
        <v>121</v>
      </c>
      <c r="DB473" s="513" t="s">
        <v>152</v>
      </c>
      <c r="DC473" s="514" t="str">
        <f>ADHB!DC473</f>
        <v/>
      </c>
      <c r="DD473" s="514"/>
      <c r="DE473" s="514">
        <f t="shared" si="3577"/>
        <v>0</v>
      </c>
      <c r="DF473" s="515"/>
      <c r="DG473" s="514">
        <f t="shared" si="3578"/>
        <v>0</v>
      </c>
      <c r="DH473" s="516"/>
      <c r="DI473" s="517"/>
      <c r="DJ473" s="517"/>
      <c r="DK473" s="514">
        <f t="shared" si="3579"/>
        <v>0</v>
      </c>
      <c r="DL473" s="515">
        <v>0.294289866351475</v>
      </c>
      <c r="DM473" s="518">
        <f t="shared" si="3580"/>
        <v>0</v>
      </c>
      <c r="DN473" s="519">
        <f t="shared" si="3581"/>
        <v>0</v>
      </c>
      <c r="DO473" s="520"/>
      <c r="DP473" s="511">
        <v>3.0</v>
      </c>
      <c r="DQ473" s="512" t="s">
        <v>161</v>
      </c>
      <c r="DR473" s="513" t="s">
        <v>121</v>
      </c>
      <c r="DS473" s="513" t="s">
        <v>152</v>
      </c>
      <c r="DT473" s="514" t="str">
        <f>ADHB!DT473</f>
        <v/>
      </c>
      <c r="DU473" s="514"/>
      <c r="DV473" s="514">
        <f t="shared" si="3582"/>
        <v>0</v>
      </c>
      <c r="DW473" s="515"/>
      <c r="DX473" s="514">
        <f t="shared" si="3583"/>
        <v>0</v>
      </c>
      <c r="DY473" s="516"/>
      <c r="DZ473" s="517"/>
      <c r="EA473" s="517"/>
      <c r="EB473" s="514">
        <f t="shared" si="3584"/>
        <v>0</v>
      </c>
      <c r="EC473" s="515">
        <v>0.294289866351475</v>
      </c>
      <c r="ED473" s="518">
        <f t="shared" si="3585"/>
        <v>0</v>
      </c>
      <c r="EE473" s="519">
        <f t="shared" si="3586"/>
        <v>0</v>
      </c>
      <c r="EF473" s="520"/>
      <c r="EG473" s="511">
        <v>3.0</v>
      </c>
      <c r="EH473" s="512" t="s">
        <v>161</v>
      </c>
      <c r="EI473" s="513" t="s">
        <v>121</v>
      </c>
      <c r="EJ473" s="513" t="s">
        <v>152</v>
      </c>
      <c r="EK473" s="514" t="str">
        <f>ADHB!EK473</f>
        <v/>
      </c>
      <c r="EL473" s="514"/>
      <c r="EM473" s="514">
        <f t="shared" si="3587"/>
        <v>0</v>
      </c>
      <c r="EN473" s="515"/>
      <c r="EO473" s="514">
        <f t="shared" si="3588"/>
        <v>0</v>
      </c>
      <c r="EP473" s="516"/>
      <c r="EQ473" s="517"/>
      <c r="ER473" s="517"/>
      <c r="ES473" s="514">
        <f t="shared" si="3589"/>
        <v>0</v>
      </c>
      <c r="ET473" s="515">
        <v>0.294289866351475</v>
      </c>
      <c r="EU473" s="518">
        <f t="shared" si="3590"/>
        <v>0</v>
      </c>
      <c r="EV473" s="519">
        <f t="shared" si="3591"/>
        <v>0</v>
      </c>
      <c r="EW473" s="520"/>
      <c r="EX473" s="511">
        <v>3.0</v>
      </c>
      <c r="EY473" s="512" t="s">
        <v>161</v>
      </c>
      <c r="EZ473" s="513" t="s">
        <v>121</v>
      </c>
      <c r="FA473" s="513" t="s">
        <v>152</v>
      </c>
      <c r="FB473" s="514" t="str">
        <f>ADHB!FB473</f>
        <v/>
      </c>
      <c r="FC473" s="514"/>
      <c r="FD473" s="514">
        <f t="shared" si="3592"/>
        <v>0</v>
      </c>
      <c r="FE473" s="515"/>
      <c r="FF473" s="514">
        <f t="shared" si="3593"/>
        <v>0</v>
      </c>
      <c r="FG473" s="516"/>
      <c r="FH473" s="517"/>
      <c r="FI473" s="517"/>
      <c r="FJ473" s="514">
        <f t="shared" si="3594"/>
        <v>0</v>
      </c>
      <c r="FK473" s="515">
        <v>0.294289866351475</v>
      </c>
      <c r="FL473" s="518">
        <f t="shared" si="3595"/>
        <v>0</v>
      </c>
      <c r="FM473" s="519">
        <f t="shared" si="3596"/>
        <v>0</v>
      </c>
      <c r="FN473" s="520"/>
      <c r="FO473" s="511">
        <v>3.0</v>
      </c>
      <c r="FP473" s="512" t="s">
        <v>161</v>
      </c>
      <c r="FQ473" s="513" t="s">
        <v>121</v>
      </c>
      <c r="FR473" s="513" t="s">
        <v>152</v>
      </c>
      <c r="FS473" s="514" t="str">
        <f>ADHB!FS473</f>
        <v/>
      </c>
      <c r="FT473" s="514"/>
      <c r="FU473" s="514">
        <f t="shared" si="3597"/>
        <v>0</v>
      </c>
      <c r="FV473" s="515"/>
      <c r="FW473" s="514">
        <f t="shared" si="3598"/>
        <v>0</v>
      </c>
      <c r="FX473" s="516"/>
      <c r="FY473" s="517"/>
      <c r="FZ473" s="517"/>
      <c r="GA473" s="514">
        <f t="shared" si="3599"/>
        <v>0</v>
      </c>
      <c r="GB473" s="515">
        <v>0.294289866351475</v>
      </c>
      <c r="GC473" s="518">
        <f t="shared" si="3600"/>
        <v>0</v>
      </c>
      <c r="GD473" s="519">
        <f t="shared" si="3601"/>
        <v>0</v>
      </c>
      <c r="GE473" s="520"/>
      <c r="GF473" s="511">
        <v>3.0</v>
      </c>
      <c r="GG473" s="512" t="s">
        <v>161</v>
      </c>
      <c r="GH473" s="513" t="s">
        <v>121</v>
      </c>
      <c r="GI473" s="513" t="s">
        <v>152</v>
      </c>
      <c r="GJ473" s="514" t="str">
        <f>ADHB!GJ473</f>
        <v/>
      </c>
      <c r="GK473" s="514"/>
      <c r="GL473" s="514">
        <f t="shared" si="3602"/>
        <v>0</v>
      </c>
      <c r="GM473" s="515"/>
      <c r="GN473" s="514">
        <f t="shared" si="3603"/>
        <v>0</v>
      </c>
      <c r="GO473" s="516"/>
      <c r="GP473" s="517"/>
      <c r="GQ473" s="517"/>
      <c r="GR473" s="514">
        <f t="shared" si="3604"/>
        <v>0</v>
      </c>
      <c r="GS473" s="515">
        <v>0.294289866351475</v>
      </c>
      <c r="GT473" s="518">
        <f t="shared" si="3605"/>
        <v>0</v>
      </c>
      <c r="GU473" s="519">
        <f t="shared" si="3606"/>
        <v>0</v>
      </c>
      <c r="GV473" s="520"/>
      <c r="GW473" s="511">
        <v>3.0</v>
      </c>
      <c r="GX473" s="512" t="s">
        <v>161</v>
      </c>
      <c r="GY473" s="513" t="s">
        <v>121</v>
      </c>
      <c r="GZ473" s="513" t="s">
        <v>152</v>
      </c>
      <c r="HA473" s="514" t="str">
        <f>ADHB!HA473</f>
        <v/>
      </c>
      <c r="HB473" s="514"/>
      <c r="HC473" s="514">
        <f t="shared" si="3607"/>
        <v>0</v>
      </c>
      <c r="HD473" s="515"/>
      <c r="HE473" s="514">
        <f t="shared" si="3608"/>
        <v>0</v>
      </c>
      <c r="HF473" s="516"/>
      <c r="HG473" s="517"/>
      <c r="HH473" s="517"/>
      <c r="HI473" s="514">
        <f t="shared" si="3609"/>
        <v>0</v>
      </c>
      <c r="HJ473" s="515">
        <v>0.294289866351475</v>
      </c>
      <c r="HK473" s="518">
        <f t="shared" si="3610"/>
        <v>0</v>
      </c>
      <c r="HL473" s="519">
        <f t="shared" si="3611"/>
        <v>0</v>
      </c>
      <c r="HM473" s="520"/>
      <c r="HN473" s="511">
        <v>3.0</v>
      </c>
      <c r="HO473" s="512" t="s">
        <v>161</v>
      </c>
      <c r="HP473" s="513" t="s">
        <v>121</v>
      </c>
      <c r="HQ473" s="513" t="s">
        <v>152</v>
      </c>
      <c r="HR473" s="514" t="str">
        <f>ADHB!HR473</f>
        <v/>
      </c>
      <c r="HS473" s="514"/>
      <c r="HT473" s="514">
        <f t="shared" si="3612"/>
        <v>0</v>
      </c>
      <c r="HU473" s="515"/>
      <c r="HV473" s="514">
        <f t="shared" si="3613"/>
        <v>0</v>
      </c>
      <c r="HW473" s="516"/>
      <c r="HX473" s="517"/>
      <c r="HY473" s="517"/>
      <c r="HZ473" s="514">
        <f t="shared" si="3614"/>
        <v>0</v>
      </c>
      <c r="IA473" s="515">
        <v>0.294289866351475</v>
      </c>
      <c r="IB473" s="518">
        <f t="shared" si="3615"/>
        <v>0</v>
      </c>
      <c r="IC473" s="519">
        <f t="shared" si="3616"/>
        <v>0</v>
      </c>
      <c r="ID473" s="520"/>
      <c r="IE473" s="511">
        <v>3.0</v>
      </c>
      <c r="IF473" s="512" t="s">
        <v>161</v>
      </c>
      <c r="IG473" s="513" t="s">
        <v>121</v>
      </c>
      <c r="IH473" s="513" t="s">
        <v>152</v>
      </c>
      <c r="II473" s="514" t="str">
        <f>ADHB!II473</f>
        <v/>
      </c>
      <c r="IJ473" s="514"/>
      <c r="IK473" s="514">
        <f t="shared" si="3617"/>
        <v>0</v>
      </c>
      <c r="IL473" s="515"/>
      <c r="IM473" s="514">
        <f t="shared" si="3618"/>
        <v>0</v>
      </c>
      <c r="IN473" s="516"/>
      <c r="IO473" s="517"/>
      <c r="IP473" s="517"/>
      <c r="IQ473" s="514">
        <f t="shared" si="3619"/>
        <v>0</v>
      </c>
      <c r="IR473" s="515">
        <v>0.294289866351475</v>
      </c>
      <c r="IS473" s="518">
        <f t="shared" si="3620"/>
        <v>0</v>
      </c>
      <c r="IT473" s="519">
        <f t="shared" si="3621"/>
        <v>0</v>
      </c>
      <c r="IU473" s="520"/>
      <c r="IV473" s="511">
        <v>3.0</v>
      </c>
      <c r="IW473" s="512" t="s">
        <v>161</v>
      </c>
      <c r="IX473" s="513" t="s">
        <v>121</v>
      </c>
      <c r="IY473" s="513" t="s">
        <v>152</v>
      </c>
      <c r="IZ473" s="514" t="str">
        <f>ADHB!IZ473</f>
        <v/>
      </c>
      <c r="JA473" s="514"/>
      <c r="JB473" s="514">
        <f t="shared" si="3622"/>
        <v>0</v>
      </c>
      <c r="JC473" s="515"/>
      <c r="JD473" s="514">
        <f t="shared" si="3623"/>
        <v>0</v>
      </c>
      <c r="JE473" s="516"/>
      <c r="JF473" s="517"/>
      <c r="JG473" s="517"/>
      <c r="JH473" s="514">
        <f t="shared" si="3624"/>
        <v>0</v>
      </c>
      <c r="JI473" s="515">
        <v>0.294289866351475</v>
      </c>
      <c r="JJ473" s="518">
        <f t="shared" si="3625"/>
        <v>0</v>
      </c>
      <c r="JK473" s="519">
        <f t="shared" si="3626"/>
        <v>0</v>
      </c>
      <c r="JL473" s="520"/>
      <c r="JM473" s="511">
        <v>3.0</v>
      </c>
      <c r="JN473" s="512" t="s">
        <v>161</v>
      </c>
      <c r="JO473" s="513" t="s">
        <v>121</v>
      </c>
      <c r="JP473" s="513" t="s">
        <v>152</v>
      </c>
      <c r="JQ473" s="514" t="str">
        <f>ADHB!KY473</f>
        <v/>
      </c>
      <c r="JR473" s="514"/>
      <c r="JS473" s="514">
        <f t="shared" si="3627"/>
        <v>0</v>
      </c>
      <c r="JT473" s="515"/>
      <c r="JU473" s="514">
        <f t="shared" si="3628"/>
        <v>0</v>
      </c>
      <c r="JV473" s="516"/>
      <c r="JW473" s="517"/>
      <c r="JX473" s="517"/>
      <c r="JY473" s="514">
        <f t="shared" si="3629"/>
        <v>0</v>
      </c>
      <c r="JZ473" s="515">
        <v>0.294289866351475</v>
      </c>
      <c r="KA473" s="518">
        <f t="shared" si="3630"/>
        <v>0</v>
      </c>
      <c r="KB473" s="519">
        <f t="shared" si="3631"/>
        <v>0</v>
      </c>
      <c r="KC473" s="520"/>
      <c r="KD473" s="511">
        <v>3.0</v>
      </c>
      <c r="KE473" s="512" t="s">
        <v>161</v>
      </c>
      <c r="KF473" s="513" t="s">
        <v>121</v>
      </c>
      <c r="KG473" s="513" t="s">
        <v>152</v>
      </c>
      <c r="KH473" s="514" t="str">
        <f>ADHB!LP473</f>
        <v/>
      </c>
      <c r="KI473" s="514"/>
      <c r="KJ473" s="514">
        <f t="shared" si="3632"/>
        <v>0</v>
      </c>
      <c r="KK473" s="515"/>
      <c r="KL473" s="514">
        <f t="shared" si="3633"/>
        <v>0</v>
      </c>
      <c r="KM473" s="516"/>
      <c r="KN473" s="517"/>
      <c r="KO473" s="517"/>
      <c r="KP473" s="514">
        <f t="shared" si="3634"/>
        <v>0</v>
      </c>
      <c r="KQ473" s="515">
        <v>0.294289866351475</v>
      </c>
      <c r="KR473" s="518">
        <f t="shared" si="3635"/>
        <v>0</v>
      </c>
      <c r="KS473" s="519">
        <f t="shared" si="3636"/>
        <v>0</v>
      </c>
      <c r="KT473" s="520"/>
      <c r="KU473" s="521"/>
    </row>
    <row r="474" ht="15.75" customHeight="1">
      <c r="A474" s="511"/>
      <c r="B474" s="512"/>
      <c r="C474" s="513"/>
      <c r="D474" s="513"/>
      <c r="E474" s="514" t="str">
        <f>ADHB!E474</f>
        <v/>
      </c>
      <c r="F474" s="514"/>
      <c r="G474" s="514"/>
      <c r="H474" s="515"/>
      <c r="I474" s="514"/>
      <c r="J474" s="516"/>
      <c r="K474" s="517"/>
      <c r="L474" s="517"/>
      <c r="M474" s="514"/>
      <c r="N474" s="515"/>
      <c r="O474" s="518"/>
      <c r="P474" s="519"/>
      <c r="Q474" s="520"/>
      <c r="R474" s="511"/>
      <c r="S474" s="512"/>
      <c r="T474" s="513"/>
      <c r="U474" s="513"/>
      <c r="V474" s="514" t="str">
        <f>ADHB!V474</f>
        <v/>
      </c>
      <c r="W474" s="514"/>
      <c r="X474" s="514"/>
      <c r="Y474" s="515"/>
      <c r="Z474" s="514"/>
      <c r="AA474" s="516"/>
      <c r="AB474" s="517"/>
      <c r="AC474" s="517"/>
      <c r="AD474" s="514"/>
      <c r="AE474" s="515"/>
      <c r="AF474" s="518"/>
      <c r="AG474" s="519"/>
      <c r="AH474" s="520"/>
      <c r="AI474" s="511"/>
      <c r="AJ474" s="512"/>
      <c r="AK474" s="513"/>
      <c r="AL474" s="513"/>
      <c r="AM474" s="514" t="str">
        <f>ADHB!AM474</f>
        <v/>
      </c>
      <c r="AN474" s="514"/>
      <c r="AO474" s="514"/>
      <c r="AP474" s="515"/>
      <c r="AQ474" s="514"/>
      <c r="AR474" s="516"/>
      <c r="AS474" s="517"/>
      <c r="AT474" s="517"/>
      <c r="AU474" s="514"/>
      <c r="AV474" s="515"/>
      <c r="AW474" s="518"/>
      <c r="AX474" s="519"/>
      <c r="AY474" s="520"/>
      <c r="AZ474" s="511"/>
      <c r="BA474" s="512"/>
      <c r="BB474" s="513"/>
      <c r="BC474" s="513"/>
      <c r="BD474" s="514" t="str">
        <f>ADHB!BD474</f>
        <v/>
      </c>
      <c r="BE474" s="514"/>
      <c r="BF474" s="514"/>
      <c r="BG474" s="515"/>
      <c r="BH474" s="514"/>
      <c r="BI474" s="516"/>
      <c r="BJ474" s="517"/>
      <c r="BK474" s="517"/>
      <c r="BL474" s="514"/>
      <c r="BM474" s="515"/>
      <c r="BN474" s="518"/>
      <c r="BO474" s="519"/>
      <c r="BP474" s="520"/>
      <c r="BQ474" s="511"/>
      <c r="BR474" s="512"/>
      <c r="BS474" s="513"/>
      <c r="BT474" s="513"/>
      <c r="BU474" s="514" t="str">
        <f>ADHB!BU474</f>
        <v/>
      </c>
      <c r="BV474" s="514"/>
      <c r="BW474" s="514"/>
      <c r="BX474" s="515"/>
      <c r="BY474" s="514"/>
      <c r="BZ474" s="516"/>
      <c r="CA474" s="517"/>
      <c r="CB474" s="517"/>
      <c r="CC474" s="514"/>
      <c r="CD474" s="515"/>
      <c r="CE474" s="518"/>
      <c r="CF474" s="519"/>
      <c r="CG474" s="520"/>
      <c r="CH474" s="511"/>
      <c r="CI474" s="512"/>
      <c r="CJ474" s="513"/>
      <c r="CK474" s="513"/>
      <c r="CL474" s="514" t="str">
        <f>ADHB!CL474</f>
        <v/>
      </c>
      <c r="CM474" s="514"/>
      <c r="CN474" s="514"/>
      <c r="CO474" s="515"/>
      <c r="CP474" s="514"/>
      <c r="CQ474" s="516"/>
      <c r="CR474" s="517"/>
      <c r="CS474" s="517"/>
      <c r="CT474" s="514"/>
      <c r="CU474" s="515"/>
      <c r="CV474" s="518"/>
      <c r="CW474" s="519"/>
      <c r="CX474" s="520"/>
      <c r="CY474" s="511"/>
      <c r="CZ474" s="512"/>
      <c r="DA474" s="513"/>
      <c r="DB474" s="513"/>
      <c r="DC474" s="514" t="str">
        <f>ADHB!DC474</f>
        <v/>
      </c>
      <c r="DD474" s="514"/>
      <c r="DE474" s="514"/>
      <c r="DF474" s="515"/>
      <c r="DG474" s="514"/>
      <c r="DH474" s="516"/>
      <c r="DI474" s="517"/>
      <c r="DJ474" s="517"/>
      <c r="DK474" s="514"/>
      <c r="DL474" s="515"/>
      <c r="DM474" s="518"/>
      <c r="DN474" s="519"/>
      <c r="DO474" s="520"/>
      <c r="DP474" s="511"/>
      <c r="DQ474" s="512"/>
      <c r="DR474" s="513"/>
      <c r="DS474" s="513"/>
      <c r="DT474" s="514" t="str">
        <f>ADHB!DT474</f>
        <v/>
      </c>
      <c r="DU474" s="514"/>
      <c r="DV474" s="514"/>
      <c r="DW474" s="515"/>
      <c r="DX474" s="514"/>
      <c r="DY474" s="516"/>
      <c r="DZ474" s="517"/>
      <c r="EA474" s="517"/>
      <c r="EB474" s="514"/>
      <c r="EC474" s="515"/>
      <c r="ED474" s="518"/>
      <c r="EE474" s="519"/>
      <c r="EF474" s="520"/>
      <c r="EG474" s="511"/>
      <c r="EH474" s="512"/>
      <c r="EI474" s="513"/>
      <c r="EJ474" s="513"/>
      <c r="EK474" s="514" t="str">
        <f>ADHB!EK474</f>
        <v/>
      </c>
      <c r="EL474" s="514"/>
      <c r="EM474" s="514"/>
      <c r="EN474" s="515"/>
      <c r="EO474" s="514"/>
      <c r="EP474" s="516"/>
      <c r="EQ474" s="517"/>
      <c r="ER474" s="517"/>
      <c r="ES474" s="514"/>
      <c r="ET474" s="515"/>
      <c r="EU474" s="518"/>
      <c r="EV474" s="519"/>
      <c r="EW474" s="520"/>
      <c r="EX474" s="511"/>
      <c r="EY474" s="512"/>
      <c r="EZ474" s="513"/>
      <c r="FA474" s="513"/>
      <c r="FB474" s="514" t="str">
        <f>ADHB!FB474</f>
        <v/>
      </c>
      <c r="FC474" s="514"/>
      <c r="FD474" s="514"/>
      <c r="FE474" s="515"/>
      <c r="FF474" s="514"/>
      <c r="FG474" s="516"/>
      <c r="FH474" s="517"/>
      <c r="FI474" s="517"/>
      <c r="FJ474" s="514"/>
      <c r="FK474" s="515"/>
      <c r="FL474" s="518"/>
      <c r="FM474" s="519"/>
      <c r="FN474" s="520"/>
      <c r="FO474" s="511"/>
      <c r="FP474" s="512"/>
      <c r="FQ474" s="513"/>
      <c r="FR474" s="513"/>
      <c r="FS474" s="514" t="str">
        <f>ADHB!FS474</f>
        <v/>
      </c>
      <c r="FT474" s="514"/>
      <c r="FU474" s="514"/>
      <c r="FV474" s="515"/>
      <c r="FW474" s="514"/>
      <c r="FX474" s="516"/>
      <c r="FY474" s="517"/>
      <c r="FZ474" s="517"/>
      <c r="GA474" s="514"/>
      <c r="GB474" s="515"/>
      <c r="GC474" s="518"/>
      <c r="GD474" s="519"/>
      <c r="GE474" s="520"/>
      <c r="GF474" s="511"/>
      <c r="GG474" s="512"/>
      <c r="GH474" s="513"/>
      <c r="GI474" s="513"/>
      <c r="GJ474" s="514" t="str">
        <f>ADHB!GJ474</f>
        <v/>
      </c>
      <c r="GK474" s="514"/>
      <c r="GL474" s="514"/>
      <c r="GM474" s="515"/>
      <c r="GN474" s="514"/>
      <c r="GO474" s="516"/>
      <c r="GP474" s="517"/>
      <c r="GQ474" s="517"/>
      <c r="GR474" s="514"/>
      <c r="GS474" s="515"/>
      <c r="GT474" s="518"/>
      <c r="GU474" s="519"/>
      <c r="GV474" s="520"/>
      <c r="GW474" s="511"/>
      <c r="GX474" s="512"/>
      <c r="GY474" s="513"/>
      <c r="GZ474" s="513"/>
      <c r="HA474" s="514" t="str">
        <f>ADHB!HA474</f>
        <v/>
      </c>
      <c r="HB474" s="514"/>
      <c r="HC474" s="514"/>
      <c r="HD474" s="515"/>
      <c r="HE474" s="514"/>
      <c r="HF474" s="516"/>
      <c r="HG474" s="517"/>
      <c r="HH474" s="517"/>
      <c r="HI474" s="514"/>
      <c r="HJ474" s="515"/>
      <c r="HK474" s="518"/>
      <c r="HL474" s="519"/>
      <c r="HM474" s="520"/>
      <c r="HN474" s="511"/>
      <c r="HO474" s="512"/>
      <c r="HP474" s="513"/>
      <c r="HQ474" s="513"/>
      <c r="HR474" s="514" t="str">
        <f>ADHB!HR474</f>
        <v/>
      </c>
      <c r="HS474" s="514"/>
      <c r="HT474" s="514"/>
      <c r="HU474" s="515"/>
      <c r="HV474" s="514"/>
      <c r="HW474" s="516"/>
      <c r="HX474" s="517"/>
      <c r="HY474" s="517"/>
      <c r="HZ474" s="514"/>
      <c r="IA474" s="515"/>
      <c r="IB474" s="518"/>
      <c r="IC474" s="519"/>
      <c r="ID474" s="520"/>
      <c r="IE474" s="511"/>
      <c r="IF474" s="512"/>
      <c r="IG474" s="513"/>
      <c r="IH474" s="513"/>
      <c r="II474" s="514" t="str">
        <f>ADHB!II474</f>
        <v/>
      </c>
      <c r="IJ474" s="514"/>
      <c r="IK474" s="514"/>
      <c r="IL474" s="515"/>
      <c r="IM474" s="514"/>
      <c r="IN474" s="516"/>
      <c r="IO474" s="517"/>
      <c r="IP474" s="517"/>
      <c r="IQ474" s="514"/>
      <c r="IR474" s="515"/>
      <c r="IS474" s="518"/>
      <c r="IT474" s="519"/>
      <c r="IU474" s="520"/>
      <c r="IV474" s="511"/>
      <c r="IW474" s="512"/>
      <c r="IX474" s="513"/>
      <c r="IY474" s="513"/>
      <c r="IZ474" s="514" t="str">
        <f>ADHB!IZ474</f>
        <v/>
      </c>
      <c r="JA474" s="514"/>
      <c r="JB474" s="514"/>
      <c r="JC474" s="515"/>
      <c r="JD474" s="514"/>
      <c r="JE474" s="516"/>
      <c r="JF474" s="517"/>
      <c r="JG474" s="517"/>
      <c r="JH474" s="514"/>
      <c r="JI474" s="515"/>
      <c r="JJ474" s="518"/>
      <c r="JK474" s="519"/>
      <c r="JL474" s="520"/>
      <c r="JM474" s="511"/>
      <c r="JN474" s="512"/>
      <c r="JO474" s="513"/>
      <c r="JP474" s="513"/>
      <c r="JQ474" s="514" t="str">
        <f>ADHB!KY474</f>
        <v/>
      </c>
      <c r="JR474" s="514"/>
      <c r="JS474" s="514"/>
      <c r="JT474" s="515"/>
      <c r="JU474" s="514"/>
      <c r="JV474" s="516"/>
      <c r="JW474" s="517"/>
      <c r="JX474" s="517"/>
      <c r="JY474" s="514"/>
      <c r="JZ474" s="515"/>
      <c r="KA474" s="518"/>
      <c r="KB474" s="519"/>
      <c r="KC474" s="520"/>
      <c r="KD474" s="511"/>
      <c r="KE474" s="512"/>
      <c r="KF474" s="513"/>
      <c r="KG474" s="513"/>
      <c r="KH474" s="514" t="str">
        <f>ADHB!LP474</f>
        <v/>
      </c>
      <c r="KI474" s="514"/>
      <c r="KJ474" s="514"/>
      <c r="KK474" s="515"/>
      <c r="KL474" s="514"/>
      <c r="KM474" s="516"/>
      <c r="KN474" s="517"/>
      <c r="KO474" s="517"/>
      <c r="KP474" s="514"/>
      <c r="KQ474" s="515"/>
      <c r="KR474" s="518"/>
      <c r="KS474" s="519"/>
      <c r="KT474" s="520"/>
      <c r="KU474" s="521"/>
    </row>
    <row r="475" ht="15.75" customHeight="1">
      <c r="A475" s="511"/>
      <c r="B475" s="512"/>
      <c r="C475" s="513"/>
      <c r="D475" s="513"/>
      <c r="E475" s="514" t="str">
        <f>ADHB!E475</f>
        <v/>
      </c>
      <c r="F475" s="514"/>
      <c r="G475" s="514"/>
      <c r="H475" s="515"/>
      <c r="I475" s="514"/>
      <c r="J475" s="516"/>
      <c r="K475" s="517"/>
      <c r="L475" s="517"/>
      <c r="M475" s="514"/>
      <c r="N475" s="515"/>
      <c r="O475" s="518"/>
      <c r="P475" s="519"/>
      <c r="Q475" s="520"/>
      <c r="R475" s="511"/>
      <c r="S475" s="512"/>
      <c r="T475" s="513"/>
      <c r="U475" s="513"/>
      <c r="V475" s="514" t="str">
        <f>ADHB!V475</f>
        <v/>
      </c>
      <c r="W475" s="514"/>
      <c r="X475" s="514"/>
      <c r="Y475" s="515"/>
      <c r="Z475" s="514"/>
      <c r="AA475" s="516"/>
      <c r="AB475" s="517"/>
      <c r="AC475" s="517"/>
      <c r="AD475" s="514"/>
      <c r="AE475" s="515"/>
      <c r="AF475" s="518"/>
      <c r="AG475" s="519"/>
      <c r="AH475" s="520"/>
      <c r="AI475" s="511"/>
      <c r="AJ475" s="512"/>
      <c r="AK475" s="513"/>
      <c r="AL475" s="513"/>
      <c r="AM475" s="514" t="str">
        <f>ADHB!AM475</f>
        <v/>
      </c>
      <c r="AN475" s="514"/>
      <c r="AO475" s="514"/>
      <c r="AP475" s="515"/>
      <c r="AQ475" s="514"/>
      <c r="AR475" s="516"/>
      <c r="AS475" s="517"/>
      <c r="AT475" s="517"/>
      <c r="AU475" s="514"/>
      <c r="AV475" s="515"/>
      <c r="AW475" s="518"/>
      <c r="AX475" s="519"/>
      <c r="AY475" s="520"/>
      <c r="AZ475" s="511"/>
      <c r="BA475" s="512"/>
      <c r="BB475" s="513"/>
      <c r="BC475" s="513"/>
      <c r="BD475" s="514" t="str">
        <f>ADHB!BD475</f>
        <v/>
      </c>
      <c r="BE475" s="514"/>
      <c r="BF475" s="514"/>
      <c r="BG475" s="515"/>
      <c r="BH475" s="514"/>
      <c r="BI475" s="516"/>
      <c r="BJ475" s="517"/>
      <c r="BK475" s="517"/>
      <c r="BL475" s="514"/>
      <c r="BM475" s="515"/>
      <c r="BN475" s="518"/>
      <c r="BO475" s="519"/>
      <c r="BP475" s="520"/>
      <c r="BQ475" s="511"/>
      <c r="BR475" s="512"/>
      <c r="BS475" s="513"/>
      <c r="BT475" s="513"/>
      <c r="BU475" s="514" t="str">
        <f>ADHB!BU475</f>
        <v/>
      </c>
      <c r="BV475" s="514"/>
      <c r="BW475" s="514"/>
      <c r="BX475" s="515"/>
      <c r="BY475" s="514"/>
      <c r="BZ475" s="516"/>
      <c r="CA475" s="517"/>
      <c r="CB475" s="517"/>
      <c r="CC475" s="514"/>
      <c r="CD475" s="515"/>
      <c r="CE475" s="518"/>
      <c r="CF475" s="519"/>
      <c r="CG475" s="520"/>
      <c r="CH475" s="511"/>
      <c r="CI475" s="512"/>
      <c r="CJ475" s="513"/>
      <c r="CK475" s="513"/>
      <c r="CL475" s="514" t="str">
        <f>ADHB!CL475</f>
        <v/>
      </c>
      <c r="CM475" s="514"/>
      <c r="CN475" s="514"/>
      <c r="CO475" s="515"/>
      <c r="CP475" s="514"/>
      <c r="CQ475" s="516"/>
      <c r="CR475" s="517"/>
      <c r="CS475" s="517"/>
      <c r="CT475" s="514"/>
      <c r="CU475" s="515"/>
      <c r="CV475" s="518"/>
      <c r="CW475" s="519"/>
      <c r="CX475" s="520"/>
      <c r="CY475" s="511"/>
      <c r="CZ475" s="512"/>
      <c r="DA475" s="513"/>
      <c r="DB475" s="513"/>
      <c r="DC475" s="514" t="str">
        <f>ADHB!DC475</f>
        <v/>
      </c>
      <c r="DD475" s="514"/>
      <c r="DE475" s="514"/>
      <c r="DF475" s="515"/>
      <c r="DG475" s="514"/>
      <c r="DH475" s="516"/>
      <c r="DI475" s="517"/>
      <c r="DJ475" s="517"/>
      <c r="DK475" s="514"/>
      <c r="DL475" s="515"/>
      <c r="DM475" s="518"/>
      <c r="DN475" s="519"/>
      <c r="DO475" s="520"/>
      <c r="DP475" s="511"/>
      <c r="DQ475" s="512"/>
      <c r="DR475" s="513"/>
      <c r="DS475" s="513"/>
      <c r="DT475" s="514" t="str">
        <f>ADHB!DT475</f>
        <v/>
      </c>
      <c r="DU475" s="514"/>
      <c r="DV475" s="514"/>
      <c r="DW475" s="515"/>
      <c r="DX475" s="514"/>
      <c r="DY475" s="516"/>
      <c r="DZ475" s="517"/>
      <c r="EA475" s="517"/>
      <c r="EB475" s="514"/>
      <c r="EC475" s="515"/>
      <c r="ED475" s="518"/>
      <c r="EE475" s="519"/>
      <c r="EF475" s="520"/>
      <c r="EG475" s="511"/>
      <c r="EH475" s="512"/>
      <c r="EI475" s="513"/>
      <c r="EJ475" s="513"/>
      <c r="EK475" s="514" t="str">
        <f>ADHB!EK475</f>
        <v/>
      </c>
      <c r="EL475" s="514"/>
      <c r="EM475" s="514"/>
      <c r="EN475" s="515"/>
      <c r="EO475" s="514"/>
      <c r="EP475" s="516"/>
      <c r="EQ475" s="517"/>
      <c r="ER475" s="517"/>
      <c r="ES475" s="514"/>
      <c r="ET475" s="515"/>
      <c r="EU475" s="518"/>
      <c r="EV475" s="519"/>
      <c r="EW475" s="520"/>
      <c r="EX475" s="511"/>
      <c r="EY475" s="512"/>
      <c r="EZ475" s="513"/>
      <c r="FA475" s="513"/>
      <c r="FB475" s="514" t="str">
        <f>ADHB!FB475</f>
        <v/>
      </c>
      <c r="FC475" s="514"/>
      <c r="FD475" s="514"/>
      <c r="FE475" s="515"/>
      <c r="FF475" s="514"/>
      <c r="FG475" s="516"/>
      <c r="FH475" s="517"/>
      <c r="FI475" s="517"/>
      <c r="FJ475" s="514"/>
      <c r="FK475" s="515"/>
      <c r="FL475" s="518"/>
      <c r="FM475" s="519"/>
      <c r="FN475" s="520"/>
      <c r="FO475" s="511"/>
      <c r="FP475" s="512"/>
      <c r="FQ475" s="513"/>
      <c r="FR475" s="513"/>
      <c r="FS475" s="514" t="str">
        <f>ADHB!FS475</f>
        <v/>
      </c>
      <c r="FT475" s="514"/>
      <c r="FU475" s="514"/>
      <c r="FV475" s="515"/>
      <c r="FW475" s="514"/>
      <c r="FX475" s="516"/>
      <c r="FY475" s="517"/>
      <c r="FZ475" s="517"/>
      <c r="GA475" s="514"/>
      <c r="GB475" s="515"/>
      <c r="GC475" s="518"/>
      <c r="GD475" s="519"/>
      <c r="GE475" s="520"/>
      <c r="GF475" s="511"/>
      <c r="GG475" s="512"/>
      <c r="GH475" s="513"/>
      <c r="GI475" s="513"/>
      <c r="GJ475" s="514" t="str">
        <f>ADHB!GJ475</f>
        <v/>
      </c>
      <c r="GK475" s="514"/>
      <c r="GL475" s="514"/>
      <c r="GM475" s="515"/>
      <c r="GN475" s="514"/>
      <c r="GO475" s="516"/>
      <c r="GP475" s="517"/>
      <c r="GQ475" s="517"/>
      <c r="GR475" s="514"/>
      <c r="GS475" s="515"/>
      <c r="GT475" s="518"/>
      <c r="GU475" s="519"/>
      <c r="GV475" s="520"/>
      <c r="GW475" s="511"/>
      <c r="GX475" s="512"/>
      <c r="GY475" s="513"/>
      <c r="GZ475" s="513"/>
      <c r="HA475" s="514" t="str">
        <f>ADHB!HA475</f>
        <v/>
      </c>
      <c r="HB475" s="514"/>
      <c r="HC475" s="514"/>
      <c r="HD475" s="515"/>
      <c r="HE475" s="514"/>
      <c r="HF475" s="516"/>
      <c r="HG475" s="517"/>
      <c r="HH475" s="517"/>
      <c r="HI475" s="514"/>
      <c r="HJ475" s="515"/>
      <c r="HK475" s="518"/>
      <c r="HL475" s="519"/>
      <c r="HM475" s="520"/>
      <c r="HN475" s="511"/>
      <c r="HO475" s="512"/>
      <c r="HP475" s="513"/>
      <c r="HQ475" s="513"/>
      <c r="HR475" s="514" t="str">
        <f>ADHB!HR475</f>
        <v/>
      </c>
      <c r="HS475" s="514"/>
      <c r="HT475" s="514"/>
      <c r="HU475" s="515"/>
      <c r="HV475" s="514"/>
      <c r="HW475" s="516"/>
      <c r="HX475" s="517"/>
      <c r="HY475" s="517"/>
      <c r="HZ475" s="514"/>
      <c r="IA475" s="515"/>
      <c r="IB475" s="518"/>
      <c r="IC475" s="519"/>
      <c r="ID475" s="520"/>
      <c r="IE475" s="511"/>
      <c r="IF475" s="512"/>
      <c r="IG475" s="513"/>
      <c r="IH475" s="513"/>
      <c r="II475" s="514" t="str">
        <f>ADHB!II475</f>
        <v/>
      </c>
      <c r="IJ475" s="514"/>
      <c r="IK475" s="514"/>
      <c r="IL475" s="515"/>
      <c r="IM475" s="514"/>
      <c r="IN475" s="516"/>
      <c r="IO475" s="517"/>
      <c r="IP475" s="517"/>
      <c r="IQ475" s="514"/>
      <c r="IR475" s="515"/>
      <c r="IS475" s="518"/>
      <c r="IT475" s="519"/>
      <c r="IU475" s="520"/>
      <c r="IV475" s="511"/>
      <c r="IW475" s="512"/>
      <c r="IX475" s="513"/>
      <c r="IY475" s="513"/>
      <c r="IZ475" s="514" t="str">
        <f>ADHB!IZ475</f>
        <v/>
      </c>
      <c r="JA475" s="514"/>
      <c r="JB475" s="514"/>
      <c r="JC475" s="515"/>
      <c r="JD475" s="514"/>
      <c r="JE475" s="516"/>
      <c r="JF475" s="517"/>
      <c r="JG475" s="517"/>
      <c r="JH475" s="514"/>
      <c r="JI475" s="515"/>
      <c r="JJ475" s="518"/>
      <c r="JK475" s="519"/>
      <c r="JL475" s="520"/>
      <c r="JM475" s="511"/>
      <c r="JN475" s="512"/>
      <c r="JO475" s="513"/>
      <c r="JP475" s="513"/>
      <c r="JQ475" s="514" t="str">
        <f>ADHB!KY475</f>
        <v/>
      </c>
      <c r="JR475" s="514"/>
      <c r="JS475" s="514"/>
      <c r="JT475" s="515"/>
      <c r="JU475" s="514"/>
      <c r="JV475" s="516"/>
      <c r="JW475" s="517"/>
      <c r="JX475" s="517"/>
      <c r="JY475" s="514"/>
      <c r="JZ475" s="515"/>
      <c r="KA475" s="518"/>
      <c r="KB475" s="519"/>
      <c r="KC475" s="520"/>
      <c r="KD475" s="511"/>
      <c r="KE475" s="512"/>
      <c r="KF475" s="513"/>
      <c r="KG475" s="513"/>
      <c r="KH475" s="514" t="str">
        <f>ADHB!LP475</f>
        <v/>
      </c>
      <c r="KI475" s="514"/>
      <c r="KJ475" s="514"/>
      <c r="KK475" s="515"/>
      <c r="KL475" s="514"/>
      <c r="KM475" s="516"/>
      <c r="KN475" s="517"/>
      <c r="KO475" s="517"/>
      <c r="KP475" s="514"/>
      <c r="KQ475" s="515"/>
      <c r="KR475" s="518"/>
      <c r="KS475" s="519"/>
      <c r="KT475" s="520"/>
      <c r="KU475" s="521"/>
    </row>
    <row r="476" ht="15.75" customHeight="1">
      <c r="A476" s="511"/>
      <c r="B476" s="512"/>
      <c r="C476" s="513"/>
      <c r="D476" s="513"/>
      <c r="E476" s="514" t="str">
        <f>ADHB!E476</f>
        <v/>
      </c>
      <c r="F476" s="514"/>
      <c r="G476" s="514"/>
      <c r="H476" s="515"/>
      <c r="I476" s="514"/>
      <c r="J476" s="516"/>
      <c r="K476" s="517"/>
      <c r="L476" s="517"/>
      <c r="M476" s="514"/>
      <c r="N476" s="515"/>
      <c r="O476" s="518"/>
      <c r="P476" s="519"/>
      <c r="Q476" s="520"/>
      <c r="R476" s="511"/>
      <c r="S476" s="512"/>
      <c r="T476" s="513"/>
      <c r="U476" s="513"/>
      <c r="V476" s="514" t="str">
        <f>ADHB!V476</f>
        <v/>
      </c>
      <c r="W476" s="514"/>
      <c r="X476" s="514"/>
      <c r="Y476" s="515"/>
      <c r="Z476" s="514"/>
      <c r="AA476" s="516"/>
      <c r="AB476" s="517"/>
      <c r="AC476" s="517"/>
      <c r="AD476" s="514"/>
      <c r="AE476" s="515"/>
      <c r="AF476" s="518"/>
      <c r="AG476" s="519"/>
      <c r="AH476" s="520"/>
      <c r="AI476" s="511"/>
      <c r="AJ476" s="512"/>
      <c r="AK476" s="513"/>
      <c r="AL476" s="513"/>
      <c r="AM476" s="514" t="str">
        <f>ADHB!AM476</f>
        <v/>
      </c>
      <c r="AN476" s="514"/>
      <c r="AO476" s="514"/>
      <c r="AP476" s="515"/>
      <c r="AQ476" s="514"/>
      <c r="AR476" s="516"/>
      <c r="AS476" s="517"/>
      <c r="AT476" s="517"/>
      <c r="AU476" s="514"/>
      <c r="AV476" s="515"/>
      <c r="AW476" s="518"/>
      <c r="AX476" s="519"/>
      <c r="AY476" s="520"/>
      <c r="AZ476" s="511"/>
      <c r="BA476" s="512"/>
      <c r="BB476" s="513"/>
      <c r="BC476" s="513"/>
      <c r="BD476" s="514" t="str">
        <f>ADHB!BD476</f>
        <v/>
      </c>
      <c r="BE476" s="514"/>
      <c r="BF476" s="514"/>
      <c r="BG476" s="515"/>
      <c r="BH476" s="514"/>
      <c r="BI476" s="516"/>
      <c r="BJ476" s="517"/>
      <c r="BK476" s="517"/>
      <c r="BL476" s="514"/>
      <c r="BM476" s="515"/>
      <c r="BN476" s="518"/>
      <c r="BO476" s="519"/>
      <c r="BP476" s="520"/>
      <c r="BQ476" s="511"/>
      <c r="BR476" s="512"/>
      <c r="BS476" s="513"/>
      <c r="BT476" s="513"/>
      <c r="BU476" s="514" t="str">
        <f>ADHB!BU476</f>
        <v/>
      </c>
      <c r="BV476" s="514"/>
      <c r="BW476" s="514"/>
      <c r="BX476" s="515"/>
      <c r="BY476" s="514"/>
      <c r="BZ476" s="516"/>
      <c r="CA476" s="517"/>
      <c r="CB476" s="517"/>
      <c r="CC476" s="514"/>
      <c r="CD476" s="515"/>
      <c r="CE476" s="518"/>
      <c r="CF476" s="519"/>
      <c r="CG476" s="520"/>
      <c r="CH476" s="511"/>
      <c r="CI476" s="512"/>
      <c r="CJ476" s="513"/>
      <c r="CK476" s="513"/>
      <c r="CL476" s="514" t="str">
        <f>ADHB!CL476</f>
        <v/>
      </c>
      <c r="CM476" s="514"/>
      <c r="CN476" s="514"/>
      <c r="CO476" s="515"/>
      <c r="CP476" s="514"/>
      <c r="CQ476" s="516"/>
      <c r="CR476" s="517"/>
      <c r="CS476" s="517"/>
      <c r="CT476" s="514"/>
      <c r="CU476" s="515"/>
      <c r="CV476" s="518"/>
      <c r="CW476" s="519"/>
      <c r="CX476" s="520"/>
      <c r="CY476" s="511"/>
      <c r="CZ476" s="512"/>
      <c r="DA476" s="513"/>
      <c r="DB476" s="513"/>
      <c r="DC476" s="514" t="str">
        <f>ADHB!DC476</f>
        <v/>
      </c>
      <c r="DD476" s="514"/>
      <c r="DE476" s="514"/>
      <c r="DF476" s="515"/>
      <c r="DG476" s="514"/>
      <c r="DH476" s="516"/>
      <c r="DI476" s="517"/>
      <c r="DJ476" s="517"/>
      <c r="DK476" s="514"/>
      <c r="DL476" s="515"/>
      <c r="DM476" s="518"/>
      <c r="DN476" s="519"/>
      <c r="DO476" s="520"/>
      <c r="DP476" s="511"/>
      <c r="DQ476" s="512"/>
      <c r="DR476" s="513"/>
      <c r="DS476" s="513"/>
      <c r="DT476" s="514" t="str">
        <f>ADHB!DT476</f>
        <v/>
      </c>
      <c r="DU476" s="514"/>
      <c r="DV476" s="514"/>
      <c r="DW476" s="515"/>
      <c r="DX476" s="514"/>
      <c r="DY476" s="516"/>
      <c r="DZ476" s="517"/>
      <c r="EA476" s="517"/>
      <c r="EB476" s="514"/>
      <c r="EC476" s="515"/>
      <c r="ED476" s="518"/>
      <c r="EE476" s="519"/>
      <c r="EF476" s="520"/>
      <c r="EG476" s="511"/>
      <c r="EH476" s="512"/>
      <c r="EI476" s="513"/>
      <c r="EJ476" s="513"/>
      <c r="EK476" s="514" t="str">
        <f>ADHB!EK476</f>
        <v/>
      </c>
      <c r="EL476" s="514"/>
      <c r="EM476" s="514"/>
      <c r="EN476" s="515"/>
      <c r="EO476" s="514"/>
      <c r="EP476" s="516"/>
      <c r="EQ476" s="517"/>
      <c r="ER476" s="517"/>
      <c r="ES476" s="514"/>
      <c r="ET476" s="515"/>
      <c r="EU476" s="518"/>
      <c r="EV476" s="519"/>
      <c r="EW476" s="520"/>
      <c r="EX476" s="511"/>
      <c r="EY476" s="512"/>
      <c r="EZ476" s="513"/>
      <c r="FA476" s="513"/>
      <c r="FB476" s="514" t="str">
        <f>ADHB!FB476</f>
        <v/>
      </c>
      <c r="FC476" s="514"/>
      <c r="FD476" s="514"/>
      <c r="FE476" s="515"/>
      <c r="FF476" s="514"/>
      <c r="FG476" s="516"/>
      <c r="FH476" s="517"/>
      <c r="FI476" s="517"/>
      <c r="FJ476" s="514"/>
      <c r="FK476" s="515"/>
      <c r="FL476" s="518"/>
      <c r="FM476" s="519"/>
      <c r="FN476" s="520"/>
      <c r="FO476" s="511"/>
      <c r="FP476" s="512"/>
      <c r="FQ476" s="513"/>
      <c r="FR476" s="513"/>
      <c r="FS476" s="514" t="str">
        <f>ADHB!FS476</f>
        <v/>
      </c>
      <c r="FT476" s="514"/>
      <c r="FU476" s="514"/>
      <c r="FV476" s="515"/>
      <c r="FW476" s="514"/>
      <c r="FX476" s="516"/>
      <c r="FY476" s="517"/>
      <c r="FZ476" s="517"/>
      <c r="GA476" s="514"/>
      <c r="GB476" s="515"/>
      <c r="GC476" s="518"/>
      <c r="GD476" s="519"/>
      <c r="GE476" s="520"/>
      <c r="GF476" s="511"/>
      <c r="GG476" s="512"/>
      <c r="GH476" s="513"/>
      <c r="GI476" s="513"/>
      <c r="GJ476" s="514" t="str">
        <f>ADHB!GJ476</f>
        <v/>
      </c>
      <c r="GK476" s="514"/>
      <c r="GL476" s="514"/>
      <c r="GM476" s="515"/>
      <c r="GN476" s="514"/>
      <c r="GO476" s="516"/>
      <c r="GP476" s="517"/>
      <c r="GQ476" s="517"/>
      <c r="GR476" s="514"/>
      <c r="GS476" s="515"/>
      <c r="GT476" s="518"/>
      <c r="GU476" s="519"/>
      <c r="GV476" s="520"/>
      <c r="GW476" s="511"/>
      <c r="GX476" s="512"/>
      <c r="GY476" s="513"/>
      <c r="GZ476" s="513"/>
      <c r="HA476" s="514" t="str">
        <f>ADHB!HA476</f>
        <v/>
      </c>
      <c r="HB476" s="514"/>
      <c r="HC476" s="514"/>
      <c r="HD476" s="515"/>
      <c r="HE476" s="514"/>
      <c r="HF476" s="516"/>
      <c r="HG476" s="517"/>
      <c r="HH476" s="517"/>
      <c r="HI476" s="514"/>
      <c r="HJ476" s="515"/>
      <c r="HK476" s="518"/>
      <c r="HL476" s="519"/>
      <c r="HM476" s="520"/>
      <c r="HN476" s="511"/>
      <c r="HO476" s="512"/>
      <c r="HP476" s="513"/>
      <c r="HQ476" s="513"/>
      <c r="HR476" s="514" t="str">
        <f>ADHB!HR476</f>
        <v/>
      </c>
      <c r="HS476" s="514"/>
      <c r="HT476" s="514"/>
      <c r="HU476" s="515"/>
      <c r="HV476" s="514"/>
      <c r="HW476" s="516"/>
      <c r="HX476" s="517"/>
      <c r="HY476" s="517"/>
      <c r="HZ476" s="514"/>
      <c r="IA476" s="515"/>
      <c r="IB476" s="518"/>
      <c r="IC476" s="519"/>
      <c r="ID476" s="520"/>
      <c r="IE476" s="511"/>
      <c r="IF476" s="512"/>
      <c r="IG476" s="513"/>
      <c r="IH476" s="513"/>
      <c r="II476" s="514" t="str">
        <f>ADHB!II476</f>
        <v/>
      </c>
      <c r="IJ476" s="514"/>
      <c r="IK476" s="514"/>
      <c r="IL476" s="515"/>
      <c r="IM476" s="514"/>
      <c r="IN476" s="516"/>
      <c r="IO476" s="517"/>
      <c r="IP476" s="517"/>
      <c r="IQ476" s="514"/>
      <c r="IR476" s="515"/>
      <c r="IS476" s="518"/>
      <c r="IT476" s="519"/>
      <c r="IU476" s="520"/>
      <c r="IV476" s="511"/>
      <c r="IW476" s="512"/>
      <c r="IX476" s="513"/>
      <c r="IY476" s="513"/>
      <c r="IZ476" s="514" t="str">
        <f>ADHB!IZ476</f>
        <v/>
      </c>
      <c r="JA476" s="514"/>
      <c r="JB476" s="514"/>
      <c r="JC476" s="515"/>
      <c r="JD476" s="514"/>
      <c r="JE476" s="516"/>
      <c r="JF476" s="517"/>
      <c r="JG476" s="517"/>
      <c r="JH476" s="514"/>
      <c r="JI476" s="515"/>
      <c r="JJ476" s="518"/>
      <c r="JK476" s="519"/>
      <c r="JL476" s="520"/>
      <c r="JM476" s="511"/>
      <c r="JN476" s="512"/>
      <c r="JO476" s="513"/>
      <c r="JP476" s="513"/>
      <c r="JQ476" s="514" t="str">
        <f>ADHB!KY476</f>
        <v/>
      </c>
      <c r="JR476" s="514"/>
      <c r="JS476" s="514"/>
      <c r="JT476" s="515"/>
      <c r="JU476" s="514"/>
      <c r="JV476" s="516"/>
      <c r="JW476" s="517"/>
      <c r="JX476" s="517"/>
      <c r="JY476" s="514"/>
      <c r="JZ476" s="515"/>
      <c r="KA476" s="518"/>
      <c r="KB476" s="519"/>
      <c r="KC476" s="520"/>
      <c r="KD476" s="511"/>
      <c r="KE476" s="512"/>
      <c r="KF476" s="513"/>
      <c r="KG476" s="513"/>
      <c r="KH476" s="514" t="str">
        <f>ADHB!LP476</f>
        <v/>
      </c>
      <c r="KI476" s="514"/>
      <c r="KJ476" s="514"/>
      <c r="KK476" s="515"/>
      <c r="KL476" s="514"/>
      <c r="KM476" s="516"/>
      <c r="KN476" s="517"/>
      <c r="KO476" s="517"/>
      <c r="KP476" s="514"/>
      <c r="KQ476" s="515"/>
      <c r="KR476" s="518"/>
      <c r="KS476" s="519"/>
      <c r="KT476" s="520"/>
      <c r="KU476" s="521"/>
    </row>
    <row r="477" ht="15.75" customHeight="1">
      <c r="A477" s="511"/>
      <c r="B477" s="512"/>
      <c r="C477" s="513"/>
      <c r="D477" s="513"/>
      <c r="E477" s="514" t="str">
        <f>ADHB!E477</f>
        <v/>
      </c>
      <c r="F477" s="514"/>
      <c r="G477" s="514"/>
      <c r="H477" s="515"/>
      <c r="I477" s="514"/>
      <c r="J477" s="516"/>
      <c r="K477" s="517"/>
      <c r="L477" s="517"/>
      <c r="M477" s="514"/>
      <c r="N477" s="515"/>
      <c r="O477" s="518"/>
      <c r="P477" s="519"/>
      <c r="Q477" s="520"/>
      <c r="R477" s="511"/>
      <c r="S477" s="512"/>
      <c r="T477" s="513"/>
      <c r="U477" s="513"/>
      <c r="V477" s="514" t="str">
        <f>ADHB!V477</f>
        <v/>
      </c>
      <c r="W477" s="514"/>
      <c r="X477" s="514"/>
      <c r="Y477" s="515"/>
      <c r="Z477" s="514"/>
      <c r="AA477" s="516"/>
      <c r="AB477" s="517"/>
      <c r="AC477" s="517"/>
      <c r="AD477" s="514"/>
      <c r="AE477" s="515"/>
      <c r="AF477" s="518"/>
      <c r="AG477" s="519"/>
      <c r="AH477" s="520"/>
      <c r="AI477" s="511"/>
      <c r="AJ477" s="512"/>
      <c r="AK477" s="513"/>
      <c r="AL477" s="513"/>
      <c r="AM477" s="514" t="str">
        <f>ADHB!AM477</f>
        <v/>
      </c>
      <c r="AN477" s="514"/>
      <c r="AO477" s="514"/>
      <c r="AP477" s="515"/>
      <c r="AQ477" s="514"/>
      <c r="AR477" s="516"/>
      <c r="AS477" s="517"/>
      <c r="AT477" s="517"/>
      <c r="AU477" s="514"/>
      <c r="AV477" s="515"/>
      <c r="AW477" s="518"/>
      <c r="AX477" s="519"/>
      <c r="AY477" s="520"/>
      <c r="AZ477" s="511"/>
      <c r="BA477" s="512"/>
      <c r="BB477" s="513"/>
      <c r="BC477" s="513"/>
      <c r="BD477" s="514" t="str">
        <f>ADHB!BD477</f>
        <v/>
      </c>
      <c r="BE477" s="514"/>
      <c r="BF477" s="514"/>
      <c r="BG477" s="515"/>
      <c r="BH477" s="514"/>
      <c r="BI477" s="516"/>
      <c r="BJ477" s="517"/>
      <c r="BK477" s="517"/>
      <c r="BL477" s="514"/>
      <c r="BM477" s="515"/>
      <c r="BN477" s="518"/>
      <c r="BO477" s="519"/>
      <c r="BP477" s="520"/>
      <c r="BQ477" s="511"/>
      <c r="BR477" s="512"/>
      <c r="BS477" s="513"/>
      <c r="BT477" s="513"/>
      <c r="BU477" s="514" t="str">
        <f>ADHB!BU477</f>
        <v/>
      </c>
      <c r="BV477" s="514"/>
      <c r="BW477" s="514"/>
      <c r="BX477" s="515"/>
      <c r="BY477" s="514"/>
      <c r="BZ477" s="516"/>
      <c r="CA477" s="517"/>
      <c r="CB477" s="517"/>
      <c r="CC477" s="514"/>
      <c r="CD477" s="515"/>
      <c r="CE477" s="518"/>
      <c r="CF477" s="519"/>
      <c r="CG477" s="520"/>
      <c r="CH477" s="511"/>
      <c r="CI477" s="512"/>
      <c r="CJ477" s="513"/>
      <c r="CK477" s="513"/>
      <c r="CL477" s="514" t="str">
        <f>ADHB!CL477</f>
        <v/>
      </c>
      <c r="CM477" s="514"/>
      <c r="CN477" s="514"/>
      <c r="CO477" s="515"/>
      <c r="CP477" s="514"/>
      <c r="CQ477" s="516"/>
      <c r="CR477" s="517"/>
      <c r="CS477" s="517"/>
      <c r="CT477" s="514"/>
      <c r="CU477" s="515"/>
      <c r="CV477" s="518"/>
      <c r="CW477" s="519"/>
      <c r="CX477" s="520"/>
      <c r="CY477" s="511"/>
      <c r="CZ477" s="512"/>
      <c r="DA477" s="513"/>
      <c r="DB477" s="513"/>
      <c r="DC477" s="514" t="str">
        <f>ADHB!DC477</f>
        <v/>
      </c>
      <c r="DD477" s="514"/>
      <c r="DE477" s="514"/>
      <c r="DF477" s="515"/>
      <c r="DG477" s="514"/>
      <c r="DH477" s="516"/>
      <c r="DI477" s="517"/>
      <c r="DJ477" s="517"/>
      <c r="DK477" s="514"/>
      <c r="DL477" s="515"/>
      <c r="DM477" s="518"/>
      <c r="DN477" s="519"/>
      <c r="DO477" s="520"/>
      <c r="DP477" s="511"/>
      <c r="DQ477" s="512"/>
      <c r="DR477" s="513"/>
      <c r="DS477" s="513"/>
      <c r="DT477" s="514" t="str">
        <f>ADHB!DT477</f>
        <v/>
      </c>
      <c r="DU477" s="514"/>
      <c r="DV477" s="514"/>
      <c r="DW477" s="515"/>
      <c r="DX477" s="514"/>
      <c r="DY477" s="516"/>
      <c r="DZ477" s="517"/>
      <c r="EA477" s="517"/>
      <c r="EB477" s="514"/>
      <c r="EC477" s="515"/>
      <c r="ED477" s="518"/>
      <c r="EE477" s="519"/>
      <c r="EF477" s="520"/>
      <c r="EG477" s="511"/>
      <c r="EH477" s="512"/>
      <c r="EI477" s="513"/>
      <c r="EJ477" s="513"/>
      <c r="EK477" s="514" t="str">
        <f>ADHB!EK477</f>
        <v/>
      </c>
      <c r="EL477" s="514"/>
      <c r="EM477" s="514"/>
      <c r="EN477" s="515"/>
      <c r="EO477" s="514"/>
      <c r="EP477" s="516"/>
      <c r="EQ477" s="517"/>
      <c r="ER477" s="517"/>
      <c r="ES477" s="514"/>
      <c r="ET477" s="515"/>
      <c r="EU477" s="518"/>
      <c r="EV477" s="519"/>
      <c r="EW477" s="520"/>
      <c r="EX477" s="511"/>
      <c r="EY477" s="512"/>
      <c r="EZ477" s="513"/>
      <c r="FA477" s="513"/>
      <c r="FB477" s="514" t="str">
        <f>ADHB!FB477</f>
        <v/>
      </c>
      <c r="FC477" s="514"/>
      <c r="FD477" s="514"/>
      <c r="FE477" s="515"/>
      <c r="FF477" s="514"/>
      <c r="FG477" s="516"/>
      <c r="FH477" s="517"/>
      <c r="FI477" s="517"/>
      <c r="FJ477" s="514"/>
      <c r="FK477" s="515"/>
      <c r="FL477" s="518"/>
      <c r="FM477" s="519"/>
      <c r="FN477" s="520"/>
      <c r="FO477" s="511"/>
      <c r="FP477" s="512"/>
      <c r="FQ477" s="513"/>
      <c r="FR477" s="513"/>
      <c r="FS477" s="514" t="str">
        <f>ADHB!FS477</f>
        <v/>
      </c>
      <c r="FT477" s="514"/>
      <c r="FU477" s="514"/>
      <c r="FV477" s="515"/>
      <c r="FW477" s="514"/>
      <c r="FX477" s="516"/>
      <c r="FY477" s="517"/>
      <c r="FZ477" s="517"/>
      <c r="GA477" s="514"/>
      <c r="GB477" s="515"/>
      <c r="GC477" s="518"/>
      <c r="GD477" s="519"/>
      <c r="GE477" s="520"/>
      <c r="GF477" s="511"/>
      <c r="GG477" s="512"/>
      <c r="GH477" s="513"/>
      <c r="GI477" s="513"/>
      <c r="GJ477" s="514" t="str">
        <f>ADHB!GJ477</f>
        <v/>
      </c>
      <c r="GK477" s="514"/>
      <c r="GL477" s="514"/>
      <c r="GM477" s="515"/>
      <c r="GN477" s="514"/>
      <c r="GO477" s="516"/>
      <c r="GP477" s="517"/>
      <c r="GQ477" s="517"/>
      <c r="GR477" s="514"/>
      <c r="GS477" s="515"/>
      <c r="GT477" s="518"/>
      <c r="GU477" s="519"/>
      <c r="GV477" s="520"/>
      <c r="GW477" s="511"/>
      <c r="GX477" s="512"/>
      <c r="GY477" s="513"/>
      <c r="GZ477" s="513"/>
      <c r="HA477" s="514" t="str">
        <f>ADHB!HA477</f>
        <v/>
      </c>
      <c r="HB477" s="514"/>
      <c r="HC477" s="514"/>
      <c r="HD477" s="515"/>
      <c r="HE477" s="514"/>
      <c r="HF477" s="516"/>
      <c r="HG477" s="517"/>
      <c r="HH477" s="517"/>
      <c r="HI477" s="514"/>
      <c r="HJ477" s="515"/>
      <c r="HK477" s="518"/>
      <c r="HL477" s="519"/>
      <c r="HM477" s="520"/>
      <c r="HN477" s="511"/>
      <c r="HO477" s="512"/>
      <c r="HP477" s="513"/>
      <c r="HQ477" s="513"/>
      <c r="HR477" s="514" t="str">
        <f>ADHB!HR477</f>
        <v/>
      </c>
      <c r="HS477" s="514"/>
      <c r="HT477" s="514"/>
      <c r="HU477" s="515"/>
      <c r="HV477" s="514"/>
      <c r="HW477" s="516"/>
      <c r="HX477" s="517"/>
      <c r="HY477" s="517"/>
      <c r="HZ477" s="514"/>
      <c r="IA477" s="515"/>
      <c r="IB477" s="518"/>
      <c r="IC477" s="519"/>
      <c r="ID477" s="520"/>
      <c r="IE477" s="511"/>
      <c r="IF477" s="512"/>
      <c r="IG477" s="513"/>
      <c r="IH477" s="513"/>
      <c r="II477" s="514" t="str">
        <f>ADHB!II477</f>
        <v/>
      </c>
      <c r="IJ477" s="514"/>
      <c r="IK477" s="514"/>
      <c r="IL477" s="515"/>
      <c r="IM477" s="514"/>
      <c r="IN477" s="516"/>
      <c r="IO477" s="517"/>
      <c r="IP477" s="517"/>
      <c r="IQ477" s="514"/>
      <c r="IR477" s="515"/>
      <c r="IS477" s="518"/>
      <c r="IT477" s="519"/>
      <c r="IU477" s="520"/>
      <c r="IV477" s="511"/>
      <c r="IW477" s="512"/>
      <c r="IX477" s="513"/>
      <c r="IY477" s="513"/>
      <c r="IZ477" s="514" t="str">
        <f>ADHB!IZ477</f>
        <v/>
      </c>
      <c r="JA477" s="514"/>
      <c r="JB477" s="514"/>
      <c r="JC477" s="515"/>
      <c r="JD477" s="514"/>
      <c r="JE477" s="516"/>
      <c r="JF477" s="517"/>
      <c r="JG477" s="517"/>
      <c r="JH477" s="514"/>
      <c r="JI477" s="515"/>
      <c r="JJ477" s="518"/>
      <c r="JK477" s="519"/>
      <c r="JL477" s="520"/>
      <c r="JM477" s="511"/>
      <c r="JN477" s="512"/>
      <c r="JO477" s="513"/>
      <c r="JP477" s="513"/>
      <c r="JQ477" s="514" t="str">
        <f>ADHB!KY477</f>
        <v/>
      </c>
      <c r="JR477" s="514"/>
      <c r="JS477" s="514"/>
      <c r="JT477" s="515"/>
      <c r="JU477" s="514"/>
      <c r="JV477" s="516"/>
      <c r="JW477" s="517"/>
      <c r="JX477" s="517"/>
      <c r="JY477" s="514"/>
      <c r="JZ477" s="515"/>
      <c r="KA477" s="518"/>
      <c r="KB477" s="519"/>
      <c r="KC477" s="520"/>
      <c r="KD477" s="511"/>
      <c r="KE477" s="512"/>
      <c r="KF477" s="513"/>
      <c r="KG477" s="513"/>
      <c r="KH477" s="514" t="str">
        <f>ADHB!LP477</f>
        <v/>
      </c>
      <c r="KI477" s="514"/>
      <c r="KJ477" s="514"/>
      <c r="KK477" s="515"/>
      <c r="KL477" s="514"/>
      <c r="KM477" s="516"/>
      <c r="KN477" s="517"/>
      <c r="KO477" s="517"/>
      <c r="KP477" s="514"/>
      <c r="KQ477" s="515"/>
      <c r="KR477" s="518"/>
      <c r="KS477" s="519"/>
      <c r="KT477" s="520"/>
      <c r="KU477" s="521"/>
    </row>
    <row r="478" ht="15.75" customHeight="1">
      <c r="A478" s="511"/>
      <c r="B478" s="512"/>
      <c r="C478" s="513"/>
      <c r="D478" s="513"/>
      <c r="E478" s="514" t="str">
        <f>ADHB!E478</f>
        <v/>
      </c>
      <c r="F478" s="514"/>
      <c r="G478" s="514"/>
      <c r="H478" s="515"/>
      <c r="I478" s="514"/>
      <c r="J478" s="516"/>
      <c r="K478" s="517"/>
      <c r="L478" s="517"/>
      <c r="M478" s="514"/>
      <c r="N478" s="515"/>
      <c r="O478" s="518"/>
      <c r="P478" s="519"/>
      <c r="Q478" s="520"/>
      <c r="R478" s="511"/>
      <c r="S478" s="512"/>
      <c r="T478" s="513"/>
      <c r="U478" s="513"/>
      <c r="V478" s="514" t="str">
        <f>ADHB!V478</f>
        <v/>
      </c>
      <c r="W478" s="514"/>
      <c r="X478" s="514"/>
      <c r="Y478" s="515"/>
      <c r="Z478" s="514"/>
      <c r="AA478" s="516"/>
      <c r="AB478" s="517"/>
      <c r="AC478" s="517"/>
      <c r="AD478" s="514"/>
      <c r="AE478" s="515"/>
      <c r="AF478" s="518"/>
      <c r="AG478" s="519"/>
      <c r="AH478" s="520"/>
      <c r="AI478" s="511"/>
      <c r="AJ478" s="512"/>
      <c r="AK478" s="513"/>
      <c r="AL478" s="513"/>
      <c r="AM478" s="514" t="str">
        <f>ADHB!AM478</f>
        <v/>
      </c>
      <c r="AN478" s="514"/>
      <c r="AO478" s="514"/>
      <c r="AP478" s="515"/>
      <c r="AQ478" s="514"/>
      <c r="AR478" s="516"/>
      <c r="AS478" s="517"/>
      <c r="AT478" s="517"/>
      <c r="AU478" s="514"/>
      <c r="AV478" s="515"/>
      <c r="AW478" s="518"/>
      <c r="AX478" s="519"/>
      <c r="AY478" s="520"/>
      <c r="AZ478" s="511"/>
      <c r="BA478" s="512"/>
      <c r="BB478" s="513"/>
      <c r="BC478" s="513"/>
      <c r="BD478" s="514" t="str">
        <f>ADHB!BD478</f>
        <v/>
      </c>
      <c r="BE478" s="514"/>
      <c r="BF478" s="514"/>
      <c r="BG478" s="515"/>
      <c r="BH478" s="514"/>
      <c r="BI478" s="516"/>
      <c r="BJ478" s="517"/>
      <c r="BK478" s="517"/>
      <c r="BL478" s="514"/>
      <c r="BM478" s="515"/>
      <c r="BN478" s="518"/>
      <c r="BO478" s="519"/>
      <c r="BP478" s="520"/>
      <c r="BQ478" s="511"/>
      <c r="BR478" s="512"/>
      <c r="BS478" s="513"/>
      <c r="BT478" s="513"/>
      <c r="BU478" s="514" t="str">
        <f>ADHB!BU478</f>
        <v/>
      </c>
      <c r="BV478" s="514"/>
      <c r="BW478" s="514"/>
      <c r="BX478" s="515"/>
      <c r="BY478" s="514"/>
      <c r="BZ478" s="516"/>
      <c r="CA478" s="517"/>
      <c r="CB478" s="517"/>
      <c r="CC478" s="514"/>
      <c r="CD478" s="515"/>
      <c r="CE478" s="518"/>
      <c r="CF478" s="519"/>
      <c r="CG478" s="520"/>
      <c r="CH478" s="511"/>
      <c r="CI478" s="512"/>
      <c r="CJ478" s="513"/>
      <c r="CK478" s="513"/>
      <c r="CL478" s="514" t="str">
        <f>ADHB!CL478</f>
        <v/>
      </c>
      <c r="CM478" s="514"/>
      <c r="CN478" s="514"/>
      <c r="CO478" s="515"/>
      <c r="CP478" s="514"/>
      <c r="CQ478" s="516"/>
      <c r="CR478" s="517"/>
      <c r="CS478" s="517"/>
      <c r="CT478" s="514"/>
      <c r="CU478" s="515"/>
      <c r="CV478" s="518"/>
      <c r="CW478" s="519"/>
      <c r="CX478" s="520"/>
      <c r="CY478" s="511"/>
      <c r="CZ478" s="512"/>
      <c r="DA478" s="513"/>
      <c r="DB478" s="513"/>
      <c r="DC478" s="514" t="str">
        <f>ADHB!DC478</f>
        <v/>
      </c>
      <c r="DD478" s="514"/>
      <c r="DE478" s="514"/>
      <c r="DF478" s="515"/>
      <c r="DG478" s="514"/>
      <c r="DH478" s="516"/>
      <c r="DI478" s="517"/>
      <c r="DJ478" s="517"/>
      <c r="DK478" s="514"/>
      <c r="DL478" s="515"/>
      <c r="DM478" s="518"/>
      <c r="DN478" s="519"/>
      <c r="DO478" s="520"/>
      <c r="DP478" s="511"/>
      <c r="DQ478" s="512"/>
      <c r="DR478" s="513"/>
      <c r="DS478" s="513"/>
      <c r="DT478" s="514" t="str">
        <f>ADHB!DT478</f>
        <v/>
      </c>
      <c r="DU478" s="514"/>
      <c r="DV478" s="514"/>
      <c r="DW478" s="515"/>
      <c r="DX478" s="514"/>
      <c r="DY478" s="516"/>
      <c r="DZ478" s="517"/>
      <c r="EA478" s="517"/>
      <c r="EB478" s="514"/>
      <c r="EC478" s="515"/>
      <c r="ED478" s="518"/>
      <c r="EE478" s="519"/>
      <c r="EF478" s="520"/>
      <c r="EG478" s="511"/>
      <c r="EH478" s="512"/>
      <c r="EI478" s="513"/>
      <c r="EJ478" s="513"/>
      <c r="EK478" s="514" t="str">
        <f>ADHB!EK478</f>
        <v/>
      </c>
      <c r="EL478" s="514"/>
      <c r="EM478" s="514"/>
      <c r="EN478" s="515"/>
      <c r="EO478" s="514"/>
      <c r="EP478" s="516"/>
      <c r="EQ478" s="517"/>
      <c r="ER478" s="517"/>
      <c r="ES478" s="514"/>
      <c r="ET478" s="515"/>
      <c r="EU478" s="518"/>
      <c r="EV478" s="519"/>
      <c r="EW478" s="520"/>
      <c r="EX478" s="511"/>
      <c r="EY478" s="512"/>
      <c r="EZ478" s="513"/>
      <c r="FA478" s="513"/>
      <c r="FB478" s="514" t="str">
        <f>ADHB!FB478</f>
        <v/>
      </c>
      <c r="FC478" s="514"/>
      <c r="FD478" s="514"/>
      <c r="FE478" s="515"/>
      <c r="FF478" s="514"/>
      <c r="FG478" s="516"/>
      <c r="FH478" s="517"/>
      <c r="FI478" s="517"/>
      <c r="FJ478" s="514"/>
      <c r="FK478" s="515"/>
      <c r="FL478" s="518"/>
      <c r="FM478" s="519"/>
      <c r="FN478" s="520"/>
      <c r="FO478" s="511"/>
      <c r="FP478" s="512"/>
      <c r="FQ478" s="513"/>
      <c r="FR478" s="513"/>
      <c r="FS478" s="514" t="str">
        <f>ADHB!FS478</f>
        <v/>
      </c>
      <c r="FT478" s="514"/>
      <c r="FU478" s="514"/>
      <c r="FV478" s="515"/>
      <c r="FW478" s="514"/>
      <c r="FX478" s="516"/>
      <c r="FY478" s="517"/>
      <c r="FZ478" s="517"/>
      <c r="GA478" s="514"/>
      <c r="GB478" s="515"/>
      <c r="GC478" s="518"/>
      <c r="GD478" s="519"/>
      <c r="GE478" s="520"/>
      <c r="GF478" s="511"/>
      <c r="GG478" s="512"/>
      <c r="GH478" s="513"/>
      <c r="GI478" s="513"/>
      <c r="GJ478" s="514" t="str">
        <f>ADHB!GJ478</f>
        <v/>
      </c>
      <c r="GK478" s="514"/>
      <c r="GL478" s="514"/>
      <c r="GM478" s="515"/>
      <c r="GN478" s="514"/>
      <c r="GO478" s="516"/>
      <c r="GP478" s="517"/>
      <c r="GQ478" s="517"/>
      <c r="GR478" s="514"/>
      <c r="GS478" s="515"/>
      <c r="GT478" s="518"/>
      <c r="GU478" s="519"/>
      <c r="GV478" s="520"/>
      <c r="GW478" s="511"/>
      <c r="GX478" s="512"/>
      <c r="GY478" s="513"/>
      <c r="GZ478" s="513"/>
      <c r="HA478" s="514" t="str">
        <f>ADHB!HA478</f>
        <v/>
      </c>
      <c r="HB478" s="514"/>
      <c r="HC478" s="514"/>
      <c r="HD478" s="515"/>
      <c r="HE478" s="514"/>
      <c r="HF478" s="516"/>
      <c r="HG478" s="517"/>
      <c r="HH478" s="517"/>
      <c r="HI478" s="514"/>
      <c r="HJ478" s="515"/>
      <c r="HK478" s="518"/>
      <c r="HL478" s="519"/>
      <c r="HM478" s="520"/>
      <c r="HN478" s="511"/>
      <c r="HO478" s="512"/>
      <c r="HP478" s="513"/>
      <c r="HQ478" s="513"/>
      <c r="HR478" s="514" t="str">
        <f>ADHB!HR478</f>
        <v/>
      </c>
      <c r="HS478" s="514"/>
      <c r="HT478" s="514"/>
      <c r="HU478" s="515"/>
      <c r="HV478" s="514"/>
      <c r="HW478" s="516"/>
      <c r="HX478" s="517"/>
      <c r="HY478" s="517"/>
      <c r="HZ478" s="514"/>
      <c r="IA478" s="515"/>
      <c r="IB478" s="518"/>
      <c r="IC478" s="519"/>
      <c r="ID478" s="520"/>
      <c r="IE478" s="511"/>
      <c r="IF478" s="512"/>
      <c r="IG478" s="513"/>
      <c r="IH478" s="513"/>
      <c r="II478" s="514" t="str">
        <f>ADHB!II478</f>
        <v/>
      </c>
      <c r="IJ478" s="514"/>
      <c r="IK478" s="514"/>
      <c r="IL478" s="515"/>
      <c r="IM478" s="514"/>
      <c r="IN478" s="516"/>
      <c r="IO478" s="517"/>
      <c r="IP478" s="517"/>
      <c r="IQ478" s="514"/>
      <c r="IR478" s="515"/>
      <c r="IS478" s="518"/>
      <c r="IT478" s="519"/>
      <c r="IU478" s="520"/>
      <c r="IV478" s="511"/>
      <c r="IW478" s="512"/>
      <c r="IX478" s="513"/>
      <c r="IY478" s="513"/>
      <c r="IZ478" s="514" t="str">
        <f>ADHB!IZ478</f>
        <v/>
      </c>
      <c r="JA478" s="514"/>
      <c r="JB478" s="514"/>
      <c r="JC478" s="515"/>
      <c r="JD478" s="514"/>
      <c r="JE478" s="516"/>
      <c r="JF478" s="517"/>
      <c r="JG478" s="517"/>
      <c r="JH478" s="514"/>
      <c r="JI478" s="515"/>
      <c r="JJ478" s="518"/>
      <c r="JK478" s="519"/>
      <c r="JL478" s="520"/>
      <c r="JM478" s="511"/>
      <c r="JN478" s="512"/>
      <c r="JO478" s="513"/>
      <c r="JP478" s="513"/>
      <c r="JQ478" s="514" t="str">
        <f>ADHB!KY478</f>
        <v/>
      </c>
      <c r="JR478" s="514"/>
      <c r="JS478" s="514"/>
      <c r="JT478" s="515"/>
      <c r="JU478" s="514"/>
      <c r="JV478" s="516"/>
      <c r="JW478" s="517"/>
      <c r="JX478" s="517"/>
      <c r="JY478" s="514"/>
      <c r="JZ478" s="515"/>
      <c r="KA478" s="518"/>
      <c r="KB478" s="519"/>
      <c r="KC478" s="520"/>
      <c r="KD478" s="511"/>
      <c r="KE478" s="512"/>
      <c r="KF478" s="513"/>
      <c r="KG478" s="513"/>
      <c r="KH478" s="514" t="str">
        <f>ADHB!LP478</f>
        <v/>
      </c>
      <c r="KI478" s="514"/>
      <c r="KJ478" s="514"/>
      <c r="KK478" s="515"/>
      <c r="KL478" s="514"/>
      <c r="KM478" s="516"/>
      <c r="KN478" s="517"/>
      <c r="KO478" s="517"/>
      <c r="KP478" s="514"/>
      <c r="KQ478" s="515"/>
      <c r="KR478" s="518"/>
      <c r="KS478" s="519"/>
      <c r="KT478" s="520"/>
      <c r="KU478" s="521"/>
    </row>
    <row r="479" ht="15.75" hidden="1" customHeight="1">
      <c r="A479" s="523"/>
      <c r="B479" s="524"/>
      <c r="C479" s="525"/>
      <c r="D479" s="525"/>
      <c r="E479" s="514" t="str">
        <f>ADHB!E479</f>
        <v/>
      </c>
      <c r="F479" s="525"/>
      <c r="G479" s="525"/>
      <c r="H479" s="525"/>
      <c r="I479" s="525"/>
      <c r="J479" s="525"/>
      <c r="K479" s="525"/>
      <c r="L479" s="525"/>
      <c r="M479" s="525"/>
      <c r="N479" s="525"/>
      <c r="O479" s="525"/>
      <c r="P479" s="539"/>
      <c r="Q479" s="509"/>
      <c r="R479" s="523"/>
      <c r="S479" s="524"/>
      <c r="T479" s="525"/>
      <c r="U479" s="525"/>
      <c r="V479" s="514" t="str">
        <f>ADHB!V479</f>
        <v/>
      </c>
      <c r="W479" s="525"/>
      <c r="X479" s="525"/>
      <c r="Y479" s="525"/>
      <c r="Z479" s="525"/>
      <c r="AA479" s="525"/>
      <c r="AB479" s="525"/>
      <c r="AC479" s="525"/>
      <c r="AD479" s="525"/>
      <c r="AE479" s="525"/>
      <c r="AF479" s="525"/>
      <c r="AG479" s="539"/>
      <c r="AH479" s="509"/>
      <c r="AI479" s="523"/>
      <c r="AJ479" s="524"/>
      <c r="AK479" s="525"/>
      <c r="AL479" s="525"/>
      <c r="AM479" s="514" t="str">
        <f>ADHB!AM479</f>
        <v/>
      </c>
      <c r="AN479" s="525"/>
      <c r="AO479" s="525"/>
      <c r="AP479" s="525"/>
      <c r="AQ479" s="525"/>
      <c r="AR479" s="525"/>
      <c r="AS479" s="525"/>
      <c r="AT479" s="525"/>
      <c r="AU479" s="525"/>
      <c r="AV479" s="525"/>
      <c r="AW479" s="525"/>
      <c r="AX479" s="539"/>
      <c r="AY479" s="509"/>
      <c r="AZ479" s="523"/>
      <c r="BA479" s="524"/>
      <c r="BB479" s="525"/>
      <c r="BC479" s="525"/>
      <c r="BD479" s="514" t="str">
        <f>ADHB!BD479</f>
        <v/>
      </c>
      <c r="BE479" s="525"/>
      <c r="BF479" s="525"/>
      <c r="BG479" s="525"/>
      <c r="BH479" s="525"/>
      <c r="BI479" s="525"/>
      <c r="BJ479" s="525"/>
      <c r="BK479" s="525"/>
      <c r="BL479" s="525"/>
      <c r="BM479" s="525"/>
      <c r="BN479" s="525"/>
      <c r="BO479" s="539"/>
      <c r="BP479" s="509"/>
      <c r="BQ479" s="523"/>
      <c r="BR479" s="524"/>
      <c r="BS479" s="525"/>
      <c r="BT479" s="525"/>
      <c r="BU479" s="514" t="str">
        <f>ADHB!BU479</f>
        <v/>
      </c>
      <c r="BV479" s="525"/>
      <c r="BW479" s="525"/>
      <c r="BX479" s="525"/>
      <c r="BY479" s="525"/>
      <c r="BZ479" s="525"/>
      <c r="CA479" s="525"/>
      <c r="CB479" s="525"/>
      <c r="CC479" s="525"/>
      <c r="CD479" s="525"/>
      <c r="CE479" s="525"/>
      <c r="CF479" s="539"/>
      <c r="CG479" s="509"/>
      <c r="CH479" s="523"/>
      <c r="CI479" s="524"/>
      <c r="CJ479" s="525"/>
      <c r="CK479" s="525"/>
      <c r="CL479" s="514" t="str">
        <f>ADHB!CL479</f>
        <v/>
      </c>
      <c r="CM479" s="525"/>
      <c r="CN479" s="525"/>
      <c r="CO479" s="525"/>
      <c r="CP479" s="525"/>
      <c r="CQ479" s="525"/>
      <c r="CR479" s="525"/>
      <c r="CS479" s="525"/>
      <c r="CT479" s="525"/>
      <c r="CU479" s="525"/>
      <c r="CV479" s="525"/>
      <c r="CW479" s="539"/>
      <c r="CX479" s="509"/>
      <c r="CY479" s="523"/>
      <c r="CZ479" s="524"/>
      <c r="DA479" s="525"/>
      <c r="DB479" s="525"/>
      <c r="DC479" s="514" t="str">
        <f>ADHB!DC479</f>
        <v/>
      </c>
      <c r="DD479" s="525"/>
      <c r="DE479" s="525"/>
      <c r="DF479" s="525"/>
      <c r="DG479" s="525"/>
      <c r="DH479" s="525"/>
      <c r="DI479" s="525"/>
      <c r="DJ479" s="525"/>
      <c r="DK479" s="525"/>
      <c r="DL479" s="525"/>
      <c r="DM479" s="525"/>
      <c r="DN479" s="539"/>
      <c r="DO479" s="509"/>
      <c r="DP479" s="523"/>
      <c r="DQ479" s="524"/>
      <c r="DR479" s="525"/>
      <c r="DS479" s="525"/>
      <c r="DT479" s="514" t="str">
        <f>ADHB!DT479</f>
        <v/>
      </c>
      <c r="DU479" s="525"/>
      <c r="DV479" s="525"/>
      <c r="DW479" s="525"/>
      <c r="DX479" s="525"/>
      <c r="DY479" s="525"/>
      <c r="DZ479" s="525"/>
      <c r="EA479" s="525"/>
      <c r="EB479" s="525"/>
      <c r="EC479" s="525"/>
      <c r="ED479" s="525"/>
      <c r="EE479" s="539"/>
      <c r="EF479" s="509"/>
      <c r="EG479" s="523"/>
      <c r="EH479" s="524"/>
      <c r="EI479" s="525"/>
      <c r="EJ479" s="525"/>
      <c r="EK479" s="514" t="str">
        <f>ADHB!EK479</f>
        <v/>
      </c>
      <c r="EL479" s="525"/>
      <c r="EM479" s="525"/>
      <c r="EN479" s="525"/>
      <c r="EO479" s="525"/>
      <c r="EP479" s="525"/>
      <c r="EQ479" s="525"/>
      <c r="ER479" s="525"/>
      <c r="ES479" s="525"/>
      <c r="ET479" s="525"/>
      <c r="EU479" s="525"/>
      <c r="EV479" s="539"/>
      <c r="EW479" s="509"/>
      <c r="EX479" s="523"/>
      <c r="EY479" s="524"/>
      <c r="EZ479" s="525"/>
      <c r="FA479" s="525"/>
      <c r="FB479" s="514" t="str">
        <f>ADHB!FB479</f>
        <v/>
      </c>
      <c r="FC479" s="525"/>
      <c r="FD479" s="525"/>
      <c r="FE479" s="525"/>
      <c r="FF479" s="525"/>
      <c r="FG479" s="525"/>
      <c r="FH479" s="525"/>
      <c r="FI479" s="525"/>
      <c r="FJ479" s="525"/>
      <c r="FK479" s="525"/>
      <c r="FL479" s="525"/>
      <c r="FM479" s="539"/>
      <c r="FN479" s="509"/>
      <c r="FO479" s="523"/>
      <c r="FP479" s="524"/>
      <c r="FQ479" s="525"/>
      <c r="FR479" s="525"/>
      <c r="FS479" s="514" t="str">
        <f>ADHB!FS479</f>
        <v/>
      </c>
      <c r="FT479" s="525"/>
      <c r="FU479" s="525"/>
      <c r="FV479" s="525"/>
      <c r="FW479" s="525"/>
      <c r="FX479" s="525"/>
      <c r="FY479" s="525"/>
      <c r="FZ479" s="525"/>
      <c r="GA479" s="525"/>
      <c r="GB479" s="525"/>
      <c r="GC479" s="525"/>
      <c r="GD479" s="539"/>
      <c r="GE479" s="509"/>
      <c r="GF479" s="523"/>
      <c r="GG479" s="524"/>
      <c r="GH479" s="525"/>
      <c r="GI479" s="525"/>
      <c r="GJ479" s="514" t="str">
        <f>ADHB!GJ479</f>
        <v/>
      </c>
      <c r="GK479" s="525"/>
      <c r="GL479" s="525"/>
      <c r="GM479" s="525"/>
      <c r="GN479" s="525"/>
      <c r="GO479" s="525"/>
      <c r="GP479" s="525"/>
      <c r="GQ479" s="525"/>
      <c r="GR479" s="525"/>
      <c r="GS479" s="525"/>
      <c r="GT479" s="525"/>
      <c r="GU479" s="539"/>
      <c r="GV479" s="509"/>
      <c r="GW479" s="523"/>
      <c r="GX479" s="524"/>
      <c r="GY479" s="525"/>
      <c r="GZ479" s="525"/>
      <c r="HA479" s="514" t="str">
        <f>ADHB!HA479</f>
        <v/>
      </c>
      <c r="HB479" s="525"/>
      <c r="HC479" s="525"/>
      <c r="HD479" s="525"/>
      <c r="HE479" s="525"/>
      <c r="HF479" s="525"/>
      <c r="HG479" s="525"/>
      <c r="HH479" s="525"/>
      <c r="HI479" s="525"/>
      <c r="HJ479" s="525"/>
      <c r="HK479" s="525"/>
      <c r="HL479" s="539"/>
      <c r="HM479" s="509"/>
      <c r="HN479" s="523"/>
      <c r="HO479" s="524"/>
      <c r="HP479" s="525"/>
      <c r="HQ479" s="525"/>
      <c r="HR479" s="514" t="str">
        <f>ADHB!HR479</f>
        <v/>
      </c>
      <c r="HS479" s="525"/>
      <c r="HT479" s="525"/>
      <c r="HU479" s="525"/>
      <c r="HV479" s="525"/>
      <c r="HW479" s="525"/>
      <c r="HX479" s="525"/>
      <c r="HY479" s="525"/>
      <c r="HZ479" s="525"/>
      <c r="IA479" s="525"/>
      <c r="IB479" s="525"/>
      <c r="IC479" s="539"/>
      <c r="ID479" s="509"/>
      <c r="IE479" s="523"/>
      <c r="IF479" s="524"/>
      <c r="IG479" s="525"/>
      <c r="IH479" s="525"/>
      <c r="II479" s="514" t="str">
        <f>ADHB!II479</f>
        <v/>
      </c>
      <c r="IJ479" s="525"/>
      <c r="IK479" s="525"/>
      <c r="IL479" s="525"/>
      <c r="IM479" s="525"/>
      <c r="IN479" s="525"/>
      <c r="IO479" s="525"/>
      <c r="IP479" s="525"/>
      <c r="IQ479" s="525"/>
      <c r="IR479" s="525"/>
      <c r="IS479" s="525"/>
      <c r="IT479" s="539"/>
      <c r="IU479" s="509"/>
      <c r="IV479" s="523"/>
      <c r="IW479" s="524"/>
      <c r="IX479" s="525"/>
      <c r="IY479" s="525"/>
      <c r="IZ479" s="514" t="str">
        <f>ADHB!IZ479</f>
        <v/>
      </c>
      <c r="JA479" s="525"/>
      <c r="JB479" s="525"/>
      <c r="JC479" s="525"/>
      <c r="JD479" s="525"/>
      <c r="JE479" s="525"/>
      <c r="JF479" s="525"/>
      <c r="JG479" s="525"/>
      <c r="JH479" s="525"/>
      <c r="JI479" s="525"/>
      <c r="JJ479" s="525"/>
      <c r="JK479" s="539"/>
      <c r="JL479" s="509"/>
      <c r="JM479" s="523"/>
      <c r="JN479" s="524"/>
      <c r="JO479" s="525"/>
      <c r="JP479" s="525"/>
      <c r="JQ479" s="514" t="str">
        <f>ADHB!KY479</f>
        <v/>
      </c>
      <c r="JR479" s="525"/>
      <c r="JS479" s="525"/>
      <c r="JT479" s="525"/>
      <c r="JU479" s="525"/>
      <c r="JV479" s="525"/>
      <c r="JW479" s="525"/>
      <c r="JX479" s="525"/>
      <c r="JY479" s="525"/>
      <c r="JZ479" s="525"/>
      <c r="KA479" s="525"/>
      <c r="KB479" s="539"/>
      <c r="KC479" s="509"/>
      <c r="KD479" s="523"/>
      <c r="KE479" s="524"/>
      <c r="KF479" s="525"/>
      <c r="KG479" s="525"/>
      <c r="KH479" s="514" t="str">
        <f>ADHB!LP479</f>
        <v/>
      </c>
      <c r="KI479" s="525"/>
      <c r="KJ479" s="525"/>
      <c r="KK479" s="525"/>
      <c r="KL479" s="525"/>
      <c r="KM479" s="525"/>
      <c r="KN479" s="525"/>
      <c r="KO479" s="525"/>
      <c r="KP479" s="525"/>
      <c r="KQ479" s="525"/>
      <c r="KR479" s="525"/>
      <c r="KS479" s="539"/>
      <c r="KT479" s="509"/>
      <c r="KU479" s="510"/>
    </row>
    <row r="480" ht="15.75" hidden="1" customHeight="1">
      <c r="A480" s="511"/>
      <c r="B480" s="512"/>
      <c r="C480" s="513"/>
      <c r="D480" s="513"/>
      <c r="E480" s="514" t="str">
        <f>ADHB!E480</f>
        <v/>
      </c>
      <c r="F480" s="514"/>
      <c r="G480" s="514"/>
      <c r="H480" s="515"/>
      <c r="I480" s="514"/>
      <c r="J480" s="514"/>
      <c r="K480" s="514"/>
      <c r="L480" s="514"/>
      <c r="M480" s="514"/>
      <c r="N480" s="515"/>
      <c r="O480" s="518"/>
      <c r="P480" s="519"/>
      <c r="Q480" s="520"/>
      <c r="R480" s="511"/>
      <c r="S480" s="512"/>
      <c r="T480" s="513"/>
      <c r="U480" s="513"/>
      <c r="V480" s="514" t="str">
        <f>ADHB!V480</f>
        <v/>
      </c>
      <c r="W480" s="514"/>
      <c r="X480" s="514"/>
      <c r="Y480" s="515"/>
      <c r="Z480" s="514"/>
      <c r="AA480" s="514"/>
      <c r="AB480" s="514"/>
      <c r="AC480" s="514"/>
      <c r="AD480" s="514"/>
      <c r="AE480" s="515"/>
      <c r="AF480" s="518"/>
      <c r="AG480" s="519"/>
      <c r="AH480" s="520"/>
      <c r="AI480" s="511"/>
      <c r="AJ480" s="512"/>
      <c r="AK480" s="513"/>
      <c r="AL480" s="513"/>
      <c r="AM480" s="514" t="str">
        <f>ADHB!AM480</f>
        <v/>
      </c>
      <c r="AN480" s="514"/>
      <c r="AO480" s="514"/>
      <c r="AP480" s="515"/>
      <c r="AQ480" s="514"/>
      <c r="AR480" s="514"/>
      <c r="AS480" s="514"/>
      <c r="AT480" s="514"/>
      <c r="AU480" s="514"/>
      <c r="AV480" s="515"/>
      <c r="AW480" s="518"/>
      <c r="AX480" s="519"/>
      <c r="AY480" s="520"/>
      <c r="AZ480" s="511"/>
      <c r="BA480" s="512"/>
      <c r="BB480" s="513"/>
      <c r="BC480" s="513"/>
      <c r="BD480" s="514" t="str">
        <f>ADHB!BD480</f>
        <v/>
      </c>
      <c r="BE480" s="514"/>
      <c r="BF480" s="514"/>
      <c r="BG480" s="515"/>
      <c r="BH480" s="514"/>
      <c r="BI480" s="514"/>
      <c r="BJ480" s="514"/>
      <c r="BK480" s="514"/>
      <c r="BL480" s="514"/>
      <c r="BM480" s="515"/>
      <c r="BN480" s="518"/>
      <c r="BO480" s="519"/>
      <c r="BP480" s="520"/>
      <c r="BQ480" s="511"/>
      <c r="BR480" s="512"/>
      <c r="BS480" s="513"/>
      <c r="BT480" s="513"/>
      <c r="BU480" s="514" t="str">
        <f>ADHB!BU480</f>
        <v/>
      </c>
      <c r="BV480" s="514"/>
      <c r="BW480" s="514"/>
      <c r="BX480" s="515"/>
      <c r="BY480" s="514"/>
      <c r="BZ480" s="514"/>
      <c r="CA480" s="514"/>
      <c r="CB480" s="514"/>
      <c r="CC480" s="514"/>
      <c r="CD480" s="515"/>
      <c r="CE480" s="518"/>
      <c r="CF480" s="519"/>
      <c r="CG480" s="520"/>
      <c r="CH480" s="511"/>
      <c r="CI480" s="512"/>
      <c r="CJ480" s="513"/>
      <c r="CK480" s="513"/>
      <c r="CL480" s="514" t="str">
        <f>ADHB!CL480</f>
        <v/>
      </c>
      <c r="CM480" s="514"/>
      <c r="CN480" s="514"/>
      <c r="CO480" s="515"/>
      <c r="CP480" s="514"/>
      <c r="CQ480" s="514"/>
      <c r="CR480" s="514"/>
      <c r="CS480" s="514"/>
      <c r="CT480" s="514"/>
      <c r="CU480" s="515"/>
      <c r="CV480" s="518"/>
      <c r="CW480" s="519"/>
      <c r="CX480" s="520"/>
      <c r="CY480" s="511"/>
      <c r="CZ480" s="512"/>
      <c r="DA480" s="513"/>
      <c r="DB480" s="513"/>
      <c r="DC480" s="514" t="str">
        <f>ADHB!DC480</f>
        <v/>
      </c>
      <c r="DD480" s="514"/>
      <c r="DE480" s="514"/>
      <c r="DF480" s="515"/>
      <c r="DG480" s="514"/>
      <c r="DH480" s="514"/>
      <c r="DI480" s="514"/>
      <c r="DJ480" s="514"/>
      <c r="DK480" s="514"/>
      <c r="DL480" s="515"/>
      <c r="DM480" s="518"/>
      <c r="DN480" s="519"/>
      <c r="DO480" s="520"/>
      <c r="DP480" s="511"/>
      <c r="DQ480" s="512"/>
      <c r="DR480" s="513"/>
      <c r="DS480" s="513"/>
      <c r="DT480" s="514" t="str">
        <f>ADHB!DT480</f>
        <v/>
      </c>
      <c r="DU480" s="514"/>
      <c r="DV480" s="514"/>
      <c r="DW480" s="515"/>
      <c r="DX480" s="514"/>
      <c r="DY480" s="514"/>
      <c r="DZ480" s="514"/>
      <c r="EA480" s="514"/>
      <c r="EB480" s="514"/>
      <c r="EC480" s="515"/>
      <c r="ED480" s="518"/>
      <c r="EE480" s="519"/>
      <c r="EF480" s="520"/>
      <c r="EG480" s="511"/>
      <c r="EH480" s="512"/>
      <c r="EI480" s="513"/>
      <c r="EJ480" s="513"/>
      <c r="EK480" s="514" t="str">
        <f>ADHB!EK480</f>
        <v/>
      </c>
      <c r="EL480" s="514"/>
      <c r="EM480" s="514"/>
      <c r="EN480" s="515"/>
      <c r="EO480" s="514"/>
      <c r="EP480" s="514"/>
      <c r="EQ480" s="514"/>
      <c r="ER480" s="514"/>
      <c r="ES480" s="514"/>
      <c r="ET480" s="515"/>
      <c r="EU480" s="518"/>
      <c r="EV480" s="519"/>
      <c r="EW480" s="520"/>
      <c r="EX480" s="511"/>
      <c r="EY480" s="512"/>
      <c r="EZ480" s="513"/>
      <c r="FA480" s="513"/>
      <c r="FB480" s="514" t="str">
        <f>ADHB!FB480</f>
        <v/>
      </c>
      <c r="FC480" s="514"/>
      <c r="FD480" s="514"/>
      <c r="FE480" s="515"/>
      <c r="FF480" s="514"/>
      <c r="FG480" s="514"/>
      <c r="FH480" s="514"/>
      <c r="FI480" s="514"/>
      <c r="FJ480" s="514"/>
      <c r="FK480" s="515"/>
      <c r="FL480" s="518"/>
      <c r="FM480" s="519"/>
      <c r="FN480" s="520"/>
      <c r="FO480" s="511"/>
      <c r="FP480" s="512"/>
      <c r="FQ480" s="513"/>
      <c r="FR480" s="513"/>
      <c r="FS480" s="514" t="str">
        <f>ADHB!FS480</f>
        <v/>
      </c>
      <c r="FT480" s="514"/>
      <c r="FU480" s="514"/>
      <c r="FV480" s="515"/>
      <c r="FW480" s="514"/>
      <c r="FX480" s="514"/>
      <c r="FY480" s="514"/>
      <c r="FZ480" s="514"/>
      <c r="GA480" s="514"/>
      <c r="GB480" s="515"/>
      <c r="GC480" s="518"/>
      <c r="GD480" s="519"/>
      <c r="GE480" s="520"/>
      <c r="GF480" s="511"/>
      <c r="GG480" s="512"/>
      <c r="GH480" s="513"/>
      <c r="GI480" s="513"/>
      <c r="GJ480" s="514" t="str">
        <f>ADHB!GJ480</f>
        <v/>
      </c>
      <c r="GK480" s="514"/>
      <c r="GL480" s="514"/>
      <c r="GM480" s="515"/>
      <c r="GN480" s="514"/>
      <c r="GO480" s="514"/>
      <c r="GP480" s="514"/>
      <c r="GQ480" s="514"/>
      <c r="GR480" s="514"/>
      <c r="GS480" s="515"/>
      <c r="GT480" s="518"/>
      <c r="GU480" s="519"/>
      <c r="GV480" s="520"/>
      <c r="GW480" s="511"/>
      <c r="GX480" s="512"/>
      <c r="GY480" s="513"/>
      <c r="GZ480" s="513"/>
      <c r="HA480" s="514" t="str">
        <f>ADHB!HA480</f>
        <v/>
      </c>
      <c r="HB480" s="514"/>
      <c r="HC480" s="514"/>
      <c r="HD480" s="515"/>
      <c r="HE480" s="514"/>
      <c r="HF480" s="514"/>
      <c r="HG480" s="514"/>
      <c r="HH480" s="514"/>
      <c r="HI480" s="514"/>
      <c r="HJ480" s="515"/>
      <c r="HK480" s="518"/>
      <c r="HL480" s="519"/>
      <c r="HM480" s="520"/>
      <c r="HN480" s="511"/>
      <c r="HO480" s="512"/>
      <c r="HP480" s="513"/>
      <c r="HQ480" s="513"/>
      <c r="HR480" s="514" t="str">
        <f>ADHB!HR480</f>
        <v/>
      </c>
      <c r="HS480" s="514"/>
      <c r="HT480" s="514"/>
      <c r="HU480" s="515"/>
      <c r="HV480" s="514"/>
      <c r="HW480" s="514"/>
      <c r="HX480" s="514"/>
      <c r="HY480" s="514"/>
      <c r="HZ480" s="514"/>
      <c r="IA480" s="515"/>
      <c r="IB480" s="518"/>
      <c r="IC480" s="519"/>
      <c r="ID480" s="520"/>
      <c r="IE480" s="511"/>
      <c r="IF480" s="512"/>
      <c r="IG480" s="513"/>
      <c r="IH480" s="513"/>
      <c r="II480" s="514" t="str">
        <f>ADHB!II480</f>
        <v/>
      </c>
      <c r="IJ480" s="514"/>
      <c r="IK480" s="514"/>
      <c r="IL480" s="515"/>
      <c r="IM480" s="514"/>
      <c r="IN480" s="514"/>
      <c r="IO480" s="514"/>
      <c r="IP480" s="514"/>
      <c r="IQ480" s="514"/>
      <c r="IR480" s="515"/>
      <c r="IS480" s="518"/>
      <c r="IT480" s="519"/>
      <c r="IU480" s="520"/>
      <c r="IV480" s="511"/>
      <c r="IW480" s="512"/>
      <c r="IX480" s="513"/>
      <c r="IY480" s="513"/>
      <c r="IZ480" s="514" t="str">
        <f>ADHB!IZ480</f>
        <v/>
      </c>
      <c r="JA480" s="514"/>
      <c r="JB480" s="514"/>
      <c r="JC480" s="515"/>
      <c r="JD480" s="514"/>
      <c r="JE480" s="514"/>
      <c r="JF480" s="514"/>
      <c r="JG480" s="514"/>
      <c r="JH480" s="514"/>
      <c r="JI480" s="515"/>
      <c r="JJ480" s="518"/>
      <c r="JK480" s="519"/>
      <c r="JL480" s="520"/>
      <c r="JM480" s="511"/>
      <c r="JN480" s="512"/>
      <c r="JO480" s="513"/>
      <c r="JP480" s="513"/>
      <c r="JQ480" s="514" t="str">
        <f>ADHB!KY480</f>
        <v/>
      </c>
      <c r="JR480" s="514"/>
      <c r="JS480" s="514"/>
      <c r="JT480" s="515"/>
      <c r="JU480" s="514"/>
      <c r="JV480" s="514"/>
      <c r="JW480" s="514"/>
      <c r="JX480" s="514"/>
      <c r="JY480" s="514"/>
      <c r="JZ480" s="515"/>
      <c r="KA480" s="518"/>
      <c r="KB480" s="519"/>
      <c r="KC480" s="520"/>
      <c r="KD480" s="511"/>
      <c r="KE480" s="512"/>
      <c r="KF480" s="513"/>
      <c r="KG480" s="513"/>
      <c r="KH480" s="514" t="str">
        <f>ADHB!LP480</f>
        <v/>
      </c>
      <c r="KI480" s="514"/>
      <c r="KJ480" s="514"/>
      <c r="KK480" s="515"/>
      <c r="KL480" s="514"/>
      <c r="KM480" s="514"/>
      <c r="KN480" s="514"/>
      <c r="KO480" s="514"/>
      <c r="KP480" s="514"/>
      <c r="KQ480" s="515"/>
      <c r="KR480" s="518"/>
      <c r="KS480" s="519"/>
      <c r="KT480" s="520"/>
      <c r="KU480" s="521"/>
    </row>
    <row r="481" ht="15.75" hidden="1" customHeight="1">
      <c r="A481" s="511"/>
      <c r="B481" s="512"/>
      <c r="C481" s="513"/>
      <c r="D481" s="513"/>
      <c r="E481" s="514" t="str">
        <f>ADHB!E481</f>
        <v/>
      </c>
      <c r="F481" s="514"/>
      <c r="G481" s="514"/>
      <c r="H481" s="515"/>
      <c r="I481" s="514"/>
      <c r="J481" s="514"/>
      <c r="K481" s="514"/>
      <c r="L481" s="514"/>
      <c r="M481" s="514"/>
      <c r="N481" s="515"/>
      <c r="O481" s="518"/>
      <c r="P481" s="519"/>
      <c r="Q481" s="520"/>
      <c r="R481" s="511"/>
      <c r="S481" s="512"/>
      <c r="T481" s="513"/>
      <c r="U481" s="513"/>
      <c r="V481" s="514" t="str">
        <f>ADHB!V481</f>
        <v/>
      </c>
      <c r="W481" s="514"/>
      <c r="X481" s="514"/>
      <c r="Y481" s="515"/>
      <c r="Z481" s="514"/>
      <c r="AA481" s="514"/>
      <c r="AB481" s="514"/>
      <c r="AC481" s="514"/>
      <c r="AD481" s="514"/>
      <c r="AE481" s="515"/>
      <c r="AF481" s="518"/>
      <c r="AG481" s="519"/>
      <c r="AH481" s="520"/>
      <c r="AI481" s="511"/>
      <c r="AJ481" s="512"/>
      <c r="AK481" s="513"/>
      <c r="AL481" s="513"/>
      <c r="AM481" s="514" t="str">
        <f>ADHB!AM481</f>
        <v/>
      </c>
      <c r="AN481" s="514"/>
      <c r="AO481" s="514"/>
      <c r="AP481" s="515"/>
      <c r="AQ481" s="514"/>
      <c r="AR481" s="514"/>
      <c r="AS481" s="514"/>
      <c r="AT481" s="514"/>
      <c r="AU481" s="514"/>
      <c r="AV481" s="515"/>
      <c r="AW481" s="518"/>
      <c r="AX481" s="519"/>
      <c r="AY481" s="520"/>
      <c r="AZ481" s="511"/>
      <c r="BA481" s="512"/>
      <c r="BB481" s="513"/>
      <c r="BC481" s="513"/>
      <c r="BD481" s="514" t="str">
        <f>ADHB!BD481</f>
        <v/>
      </c>
      <c r="BE481" s="514"/>
      <c r="BF481" s="514"/>
      <c r="BG481" s="515"/>
      <c r="BH481" s="514"/>
      <c r="BI481" s="514"/>
      <c r="BJ481" s="514"/>
      <c r="BK481" s="514"/>
      <c r="BL481" s="514"/>
      <c r="BM481" s="515"/>
      <c r="BN481" s="518"/>
      <c r="BO481" s="519"/>
      <c r="BP481" s="520"/>
      <c r="BQ481" s="511"/>
      <c r="BR481" s="512"/>
      <c r="BS481" s="513"/>
      <c r="BT481" s="513"/>
      <c r="BU481" s="514" t="str">
        <f>ADHB!BU481</f>
        <v/>
      </c>
      <c r="BV481" s="514"/>
      <c r="BW481" s="514"/>
      <c r="BX481" s="515"/>
      <c r="BY481" s="514"/>
      <c r="BZ481" s="514"/>
      <c r="CA481" s="514"/>
      <c r="CB481" s="514"/>
      <c r="CC481" s="514"/>
      <c r="CD481" s="515"/>
      <c r="CE481" s="518"/>
      <c r="CF481" s="519"/>
      <c r="CG481" s="520"/>
      <c r="CH481" s="511"/>
      <c r="CI481" s="512"/>
      <c r="CJ481" s="513"/>
      <c r="CK481" s="513"/>
      <c r="CL481" s="514" t="str">
        <f>ADHB!CL481</f>
        <v/>
      </c>
      <c r="CM481" s="514"/>
      <c r="CN481" s="514"/>
      <c r="CO481" s="515"/>
      <c r="CP481" s="514"/>
      <c r="CQ481" s="514"/>
      <c r="CR481" s="514"/>
      <c r="CS481" s="514"/>
      <c r="CT481" s="514"/>
      <c r="CU481" s="515"/>
      <c r="CV481" s="518"/>
      <c r="CW481" s="519"/>
      <c r="CX481" s="520"/>
      <c r="CY481" s="511"/>
      <c r="CZ481" s="512"/>
      <c r="DA481" s="513"/>
      <c r="DB481" s="513"/>
      <c r="DC481" s="514" t="str">
        <f>ADHB!DC481</f>
        <v/>
      </c>
      <c r="DD481" s="514"/>
      <c r="DE481" s="514"/>
      <c r="DF481" s="515"/>
      <c r="DG481" s="514"/>
      <c r="DH481" s="514"/>
      <c r="DI481" s="514"/>
      <c r="DJ481" s="514"/>
      <c r="DK481" s="514"/>
      <c r="DL481" s="515"/>
      <c r="DM481" s="518"/>
      <c r="DN481" s="519"/>
      <c r="DO481" s="520"/>
      <c r="DP481" s="511"/>
      <c r="DQ481" s="512"/>
      <c r="DR481" s="513"/>
      <c r="DS481" s="513"/>
      <c r="DT481" s="514" t="str">
        <f>ADHB!DT481</f>
        <v/>
      </c>
      <c r="DU481" s="514"/>
      <c r="DV481" s="514"/>
      <c r="DW481" s="515"/>
      <c r="DX481" s="514"/>
      <c r="DY481" s="514"/>
      <c r="DZ481" s="514"/>
      <c r="EA481" s="514"/>
      <c r="EB481" s="514"/>
      <c r="EC481" s="515"/>
      <c r="ED481" s="518"/>
      <c r="EE481" s="519"/>
      <c r="EF481" s="520"/>
      <c r="EG481" s="511"/>
      <c r="EH481" s="512"/>
      <c r="EI481" s="513"/>
      <c r="EJ481" s="513"/>
      <c r="EK481" s="514" t="str">
        <f>ADHB!EK481</f>
        <v/>
      </c>
      <c r="EL481" s="514"/>
      <c r="EM481" s="514"/>
      <c r="EN481" s="515"/>
      <c r="EO481" s="514"/>
      <c r="EP481" s="514"/>
      <c r="EQ481" s="514"/>
      <c r="ER481" s="514"/>
      <c r="ES481" s="514"/>
      <c r="ET481" s="515"/>
      <c r="EU481" s="518"/>
      <c r="EV481" s="519"/>
      <c r="EW481" s="520"/>
      <c r="EX481" s="511"/>
      <c r="EY481" s="512"/>
      <c r="EZ481" s="513"/>
      <c r="FA481" s="513"/>
      <c r="FB481" s="514" t="str">
        <f>ADHB!FB481</f>
        <v/>
      </c>
      <c r="FC481" s="514"/>
      <c r="FD481" s="514"/>
      <c r="FE481" s="515"/>
      <c r="FF481" s="514"/>
      <c r="FG481" s="514"/>
      <c r="FH481" s="514"/>
      <c r="FI481" s="514"/>
      <c r="FJ481" s="514"/>
      <c r="FK481" s="515"/>
      <c r="FL481" s="518"/>
      <c r="FM481" s="519"/>
      <c r="FN481" s="520"/>
      <c r="FO481" s="511"/>
      <c r="FP481" s="512"/>
      <c r="FQ481" s="513"/>
      <c r="FR481" s="513"/>
      <c r="FS481" s="514" t="str">
        <f>ADHB!FS481</f>
        <v/>
      </c>
      <c r="FT481" s="514"/>
      <c r="FU481" s="514"/>
      <c r="FV481" s="515"/>
      <c r="FW481" s="514"/>
      <c r="FX481" s="514"/>
      <c r="FY481" s="514"/>
      <c r="FZ481" s="514"/>
      <c r="GA481" s="514"/>
      <c r="GB481" s="515"/>
      <c r="GC481" s="518"/>
      <c r="GD481" s="519"/>
      <c r="GE481" s="520"/>
      <c r="GF481" s="511"/>
      <c r="GG481" s="512"/>
      <c r="GH481" s="513"/>
      <c r="GI481" s="513"/>
      <c r="GJ481" s="514" t="str">
        <f>ADHB!GJ481</f>
        <v/>
      </c>
      <c r="GK481" s="514"/>
      <c r="GL481" s="514"/>
      <c r="GM481" s="515"/>
      <c r="GN481" s="514"/>
      <c r="GO481" s="514"/>
      <c r="GP481" s="514"/>
      <c r="GQ481" s="514"/>
      <c r="GR481" s="514"/>
      <c r="GS481" s="515"/>
      <c r="GT481" s="518"/>
      <c r="GU481" s="519"/>
      <c r="GV481" s="520"/>
      <c r="GW481" s="511"/>
      <c r="GX481" s="512"/>
      <c r="GY481" s="513"/>
      <c r="GZ481" s="513"/>
      <c r="HA481" s="514" t="str">
        <f>ADHB!HA481</f>
        <v/>
      </c>
      <c r="HB481" s="514"/>
      <c r="HC481" s="514"/>
      <c r="HD481" s="515"/>
      <c r="HE481" s="514"/>
      <c r="HF481" s="514"/>
      <c r="HG481" s="514"/>
      <c r="HH481" s="514"/>
      <c r="HI481" s="514"/>
      <c r="HJ481" s="515"/>
      <c r="HK481" s="518"/>
      <c r="HL481" s="519"/>
      <c r="HM481" s="520"/>
      <c r="HN481" s="511"/>
      <c r="HO481" s="512"/>
      <c r="HP481" s="513"/>
      <c r="HQ481" s="513"/>
      <c r="HR481" s="514" t="str">
        <f>ADHB!HR481</f>
        <v/>
      </c>
      <c r="HS481" s="514"/>
      <c r="HT481" s="514"/>
      <c r="HU481" s="515"/>
      <c r="HV481" s="514"/>
      <c r="HW481" s="514"/>
      <c r="HX481" s="514"/>
      <c r="HY481" s="514"/>
      <c r="HZ481" s="514"/>
      <c r="IA481" s="515"/>
      <c r="IB481" s="518"/>
      <c r="IC481" s="519"/>
      <c r="ID481" s="520"/>
      <c r="IE481" s="511"/>
      <c r="IF481" s="512"/>
      <c r="IG481" s="513"/>
      <c r="IH481" s="513"/>
      <c r="II481" s="514" t="str">
        <f>ADHB!II481</f>
        <v/>
      </c>
      <c r="IJ481" s="514"/>
      <c r="IK481" s="514"/>
      <c r="IL481" s="515"/>
      <c r="IM481" s="514"/>
      <c r="IN481" s="514"/>
      <c r="IO481" s="514"/>
      <c r="IP481" s="514"/>
      <c r="IQ481" s="514"/>
      <c r="IR481" s="515"/>
      <c r="IS481" s="518"/>
      <c r="IT481" s="519"/>
      <c r="IU481" s="520"/>
      <c r="IV481" s="511"/>
      <c r="IW481" s="512"/>
      <c r="IX481" s="513"/>
      <c r="IY481" s="513"/>
      <c r="IZ481" s="514" t="str">
        <f>ADHB!IZ481</f>
        <v/>
      </c>
      <c r="JA481" s="514"/>
      <c r="JB481" s="514"/>
      <c r="JC481" s="515"/>
      <c r="JD481" s="514"/>
      <c r="JE481" s="514"/>
      <c r="JF481" s="514"/>
      <c r="JG481" s="514"/>
      <c r="JH481" s="514"/>
      <c r="JI481" s="515"/>
      <c r="JJ481" s="518"/>
      <c r="JK481" s="519"/>
      <c r="JL481" s="520"/>
      <c r="JM481" s="511"/>
      <c r="JN481" s="512"/>
      <c r="JO481" s="513"/>
      <c r="JP481" s="513"/>
      <c r="JQ481" s="514" t="str">
        <f>ADHB!KY481</f>
        <v/>
      </c>
      <c r="JR481" s="514"/>
      <c r="JS481" s="514"/>
      <c r="JT481" s="515"/>
      <c r="JU481" s="514"/>
      <c r="JV481" s="514"/>
      <c r="JW481" s="514"/>
      <c r="JX481" s="514"/>
      <c r="JY481" s="514"/>
      <c r="JZ481" s="515"/>
      <c r="KA481" s="518"/>
      <c r="KB481" s="519"/>
      <c r="KC481" s="520"/>
      <c r="KD481" s="511"/>
      <c r="KE481" s="512"/>
      <c r="KF481" s="513"/>
      <c r="KG481" s="513"/>
      <c r="KH481" s="514" t="str">
        <f>ADHB!LP481</f>
        <v/>
      </c>
      <c r="KI481" s="514"/>
      <c r="KJ481" s="514"/>
      <c r="KK481" s="515"/>
      <c r="KL481" s="514"/>
      <c r="KM481" s="514"/>
      <c r="KN481" s="514"/>
      <c r="KO481" s="514"/>
      <c r="KP481" s="514"/>
      <c r="KQ481" s="515"/>
      <c r="KR481" s="518"/>
      <c r="KS481" s="519"/>
      <c r="KT481" s="520"/>
      <c r="KU481" s="521"/>
    </row>
    <row r="482" ht="15.75" hidden="1" customHeight="1">
      <c r="A482" s="511"/>
      <c r="B482" s="512"/>
      <c r="C482" s="513"/>
      <c r="D482" s="513"/>
      <c r="E482" s="514" t="str">
        <f>ADHB!E482</f>
        <v/>
      </c>
      <c r="F482" s="514"/>
      <c r="G482" s="514"/>
      <c r="H482" s="515"/>
      <c r="I482" s="514"/>
      <c r="J482" s="514"/>
      <c r="K482" s="514"/>
      <c r="L482" s="514"/>
      <c r="M482" s="514"/>
      <c r="N482" s="515"/>
      <c r="O482" s="518"/>
      <c r="P482" s="519"/>
      <c r="Q482" s="520"/>
      <c r="R482" s="511"/>
      <c r="S482" s="512"/>
      <c r="T482" s="513"/>
      <c r="U482" s="513"/>
      <c r="V482" s="514" t="str">
        <f>ADHB!V482</f>
        <v/>
      </c>
      <c r="W482" s="514"/>
      <c r="X482" s="514"/>
      <c r="Y482" s="515"/>
      <c r="Z482" s="514"/>
      <c r="AA482" s="514"/>
      <c r="AB482" s="514"/>
      <c r="AC482" s="514"/>
      <c r="AD482" s="514"/>
      <c r="AE482" s="515"/>
      <c r="AF482" s="518"/>
      <c r="AG482" s="519"/>
      <c r="AH482" s="520"/>
      <c r="AI482" s="511"/>
      <c r="AJ482" s="512"/>
      <c r="AK482" s="513"/>
      <c r="AL482" s="513"/>
      <c r="AM482" s="514" t="str">
        <f>ADHB!AM482</f>
        <v/>
      </c>
      <c r="AN482" s="514"/>
      <c r="AO482" s="514"/>
      <c r="AP482" s="515"/>
      <c r="AQ482" s="514"/>
      <c r="AR482" s="514"/>
      <c r="AS482" s="514"/>
      <c r="AT482" s="514"/>
      <c r="AU482" s="514"/>
      <c r="AV482" s="515"/>
      <c r="AW482" s="518"/>
      <c r="AX482" s="519"/>
      <c r="AY482" s="520"/>
      <c r="AZ482" s="511"/>
      <c r="BA482" s="512"/>
      <c r="BB482" s="513"/>
      <c r="BC482" s="513"/>
      <c r="BD482" s="514" t="str">
        <f>ADHB!BD482</f>
        <v/>
      </c>
      <c r="BE482" s="514"/>
      <c r="BF482" s="514"/>
      <c r="BG482" s="515"/>
      <c r="BH482" s="514"/>
      <c r="BI482" s="514"/>
      <c r="BJ482" s="514"/>
      <c r="BK482" s="514"/>
      <c r="BL482" s="514"/>
      <c r="BM482" s="515"/>
      <c r="BN482" s="518"/>
      <c r="BO482" s="519"/>
      <c r="BP482" s="520"/>
      <c r="BQ482" s="511"/>
      <c r="BR482" s="512"/>
      <c r="BS482" s="513"/>
      <c r="BT482" s="513"/>
      <c r="BU482" s="514" t="str">
        <f>ADHB!BU482</f>
        <v/>
      </c>
      <c r="BV482" s="514"/>
      <c r="BW482" s="514"/>
      <c r="BX482" s="515"/>
      <c r="BY482" s="514"/>
      <c r="BZ482" s="514"/>
      <c r="CA482" s="514"/>
      <c r="CB482" s="514"/>
      <c r="CC482" s="514"/>
      <c r="CD482" s="515"/>
      <c r="CE482" s="518"/>
      <c r="CF482" s="519"/>
      <c r="CG482" s="520"/>
      <c r="CH482" s="511"/>
      <c r="CI482" s="512"/>
      <c r="CJ482" s="513"/>
      <c r="CK482" s="513"/>
      <c r="CL482" s="514" t="str">
        <f>ADHB!CL482</f>
        <v/>
      </c>
      <c r="CM482" s="514"/>
      <c r="CN482" s="514"/>
      <c r="CO482" s="515"/>
      <c r="CP482" s="514"/>
      <c r="CQ482" s="514"/>
      <c r="CR482" s="514"/>
      <c r="CS482" s="514"/>
      <c r="CT482" s="514"/>
      <c r="CU482" s="515"/>
      <c r="CV482" s="518"/>
      <c r="CW482" s="519"/>
      <c r="CX482" s="520"/>
      <c r="CY482" s="511"/>
      <c r="CZ482" s="512"/>
      <c r="DA482" s="513"/>
      <c r="DB482" s="513"/>
      <c r="DC482" s="514" t="str">
        <f>ADHB!DC482</f>
        <v/>
      </c>
      <c r="DD482" s="514"/>
      <c r="DE482" s="514"/>
      <c r="DF482" s="515"/>
      <c r="DG482" s="514"/>
      <c r="DH482" s="514"/>
      <c r="DI482" s="514"/>
      <c r="DJ482" s="514"/>
      <c r="DK482" s="514"/>
      <c r="DL482" s="515"/>
      <c r="DM482" s="518"/>
      <c r="DN482" s="519"/>
      <c r="DO482" s="520"/>
      <c r="DP482" s="511"/>
      <c r="DQ482" s="512"/>
      <c r="DR482" s="513"/>
      <c r="DS482" s="513"/>
      <c r="DT482" s="514" t="str">
        <f>ADHB!DT482</f>
        <v/>
      </c>
      <c r="DU482" s="514"/>
      <c r="DV482" s="514"/>
      <c r="DW482" s="515"/>
      <c r="DX482" s="514"/>
      <c r="DY482" s="514"/>
      <c r="DZ482" s="514"/>
      <c r="EA482" s="514"/>
      <c r="EB482" s="514"/>
      <c r="EC482" s="515"/>
      <c r="ED482" s="518"/>
      <c r="EE482" s="519"/>
      <c r="EF482" s="520"/>
      <c r="EG482" s="511"/>
      <c r="EH482" s="512"/>
      <c r="EI482" s="513"/>
      <c r="EJ482" s="513"/>
      <c r="EK482" s="514" t="str">
        <f>ADHB!EK482</f>
        <v/>
      </c>
      <c r="EL482" s="514"/>
      <c r="EM482" s="514"/>
      <c r="EN482" s="515"/>
      <c r="EO482" s="514"/>
      <c r="EP482" s="514"/>
      <c r="EQ482" s="514"/>
      <c r="ER482" s="514"/>
      <c r="ES482" s="514"/>
      <c r="ET482" s="515"/>
      <c r="EU482" s="518"/>
      <c r="EV482" s="519"/>
      <c r="EW482" s="520"/>
      <c r="EX482" s="511"/>
      <c r="EY482" s="512"/>
      <c r="EZ482" s="513"/>
      <c r="FA482" s="513"/>
      <c r="FB482" s="514" t="str">
        <f>ADHB!FB482</f>
        <v/>
      </c>
      <c r="FC482" s="514"/>
      <c r="FD482" s="514"/>
      <c r="FE482" s="515"/>
      <c r="FF482" s="514"/>
      <c r="FG482" s="514"/>
      <c r="FH482" s="514"/>
      <c r="FI482" s="514"/>
      <c r="FJ482" s="514"/>
      <c r="FK482" s="515"/>
      <c r="FL482" s="518"/>
      <c r="FM482" s="519"/>
      <c r="FN482" s="520"/>
      <c r="FO482" s="511"/>
      <c r="FP482" s="512"/>
      <c r="FQ482" s="513"/>
      <c r="FR482" s="513"/>
      <c r="FS482" s="514" t="str">
        <f>ADHB!FS482</f>
        <v/>
      </c>
      <c r="FT482" s="514"/>
      <c r="FU482" s="514"/>
      <c r="FV482" s="515"/>
      <c r="FW482" s="514"/>
      <c r="FX482" s="514"/>
      <c r="FY482" s="514"/>
      <c r="FZ482" s="514"/>
      <c r="GA482" s="514"/>
      <c r="GB482" s="515"/>
      <c r="GC482" s="518"/>
      <c r="GD482" s="519"/>
      <c r="GE482" s="520"/>
      <c r="GF482" s="511"/>
      <c r="GG482" s="512"/>
      <c r="GH482" s="513"/>
      <c r="GI482" s="513"/>
      <c r="GJ482" s="514" t="str">
        <f>ADHB!GJ482</f>
        <v/>
      </c>
      <c r="GK482" s="514"/>
      <c r="GL482" s="514"/>
      <c r="GM482" s="515"/>
      <c r="GN482" s="514"/>
      <c r="GO482" s="514"/>
      <c r="GP482" s="514"/>
      <c r="GQ482" s="514"/>
      <c r="GR482" s="514"/>
      <c r="GS482" s="515"/>
      <c r="GT482" s="518"/>
      <c r="GU482" s="519"/>
      <c r="GV482" s="520"/>
      <c r="GW482" s="511"/>
      <c r="GX482" s="512"/>
      <c r="GY482" s="513"/>
      <c r="GZ482" s="513"/>
      <c r="HA482" s="514" t="str">
        <f>ADHB!HA482</f>
        <v/>
      </c>
      <c r="HB482" s="514"/>
      <c r="HC482" s="514"/>
      <c r="HD482" s="515"/>
      <c r="HE482" s="514"/>
      <c r="HF482" s="514"/>
      <c r="HG482" s="514"/>
      <c r="HH482" s="514"/>
      <c r="HI482" s="514"/>
      <c r="HJ482" s="515"/>
      <c r="HK482" s="518"/>
      <c r="HL482" s="519"/>
      <c r="HM482" s="520"/>
      <c r="HN482" s="511"/>
      <c r="HO482" s="512"/>
      <c r="HP482" s="513"/>
      <c r="HQ482" s="513"/>
      <c r="HR482" s="514" t="str">
        <f>ADHB!HR482</f>
        <v/>
      </c>
      <c r="HS482" s="514"/>
      <c r="HT482" s="514"/>
      <c r="HU482" s="515"/>
      <c r="HV482" s="514"/>
      <c r="HW482" s="514"/>
      <c r="HX482" s="514"/>
      <c r="HY482" s="514"/>
      <c r="HZ482" s="514"/>
      <c r="IA482" s="515"/>
      <c r="IB482" s="518"/>
      <c r="IC482" s="519"/>
      <c r="ID482" s="520"/>
      <c r="IE482" s="511"/>
      <c r="IF482" s="512"/>
      <c r="IG482" s="513"/>
      <c r="IH482" s="513"/>
      <c r="II482" s="514" t="str">
        <f>ADHB!II482</f>
        <v/>
      </c>
      <c r="IJ482" s="514"/>
      <c r="IK482" s="514"/>
      <c r="IL482" s="515"/>
      <c r="IM482" s="514"/>
      <c r="IN482" s="514"/>
      <c r="IO482" s="514"/>
      <c r="IP482" s="514"/>
      <c r="IQ482" s="514"/>
      <c r="IR482" s="515"/>
      <c r="IS482" s="518"/>
      <c r="IT482" s="519"/>
      <c r="IU482" s="520"/>
      <c r="IV482" s="511"/>
      <c r="IW482" s="512"/>
      <c r="IX482" s="513"/>
      <c r="IY482" s="513"/>
      <c r="IZ482" s="514" t="str">
        <f>ADHB!IZ482</f>
        <v/>
      </c>
      <c r="JA482" s="514"/>
      <c r="JB482" s="514"/>
      <c r="JC482" s="515"/>
      <c r="JD482" s="514"/>
      <c r="JE482" s="514"/>
      <c r="JF482" s="514"/>
      <c r="JG482" s="514"/>
      <c r="JH482" s="514"/>
      <c r="JI482" s="515"/>
      <c r="JJ482" s="518"/>
      <c r="JK482" s="519"/>
      <c r="JL482" s="520"/>
      <c r="JM482" s="511"/>
      <c r="JN482" s="512"/>
      <c r="JO482" s="513"/>
      <c r="JP482" s="513"/>
      <c r="JQ482" s="514" t="str">
        <f>ADHB!KY482</f>
        <v/>
      </c>
      <c r="JR482" s="514"/>
      <c r="JS482" s="514"/>
      <c r="JT482" s="515"/>
      <c r="JU482" s="514"/>
      <c r="JV482" s="514"/>
      <c r="JW482" s="514"/>
      <c r="JX482" s="514"/>
      <c r="JY482" s="514"/>
      <c r="JZ482" s="515"/>
      <c r="KA482" s="518"/>
      <c r="KB482" s="519"/>
      <c r="KC482" s="520"/>
      <c r="KD482" s="511"/>
      <c r="KE482" s="512"/>
      <c r="KF482" s="513"/>
      <c r="KG482" s="513"/>
      <c r="KH482" s="514" t="str">
        <f>ADHB!LP482</f>
        <v/>
      </c>
      <c r="KI482" s="514"/>
      <c r="KJ482" s="514"/>
      <c r="KK482" s="515"/>
      <c r="KL482" s="514"/>
      <c r="KM482" s="514"/>
      <c r="KN482" s="514"/>
      <c r="KO482" s="514"/>
      <c r="KP482" s="514"/>
      <c r="KQ482" s="515"/>
      <c r="KR482" s="518"/>
      <c r="KS482" s="519"/>
      <c r="KT482" s="520"/>
      <c r="KU482" s="521"/>
    </row>
    <row r="483" ht="15.75" hidden="1" customHeight="1">
      <c r="A483" s="511"/>
      <c r="B483" s="512"/>
      <c r="C483" s="513"/>
      <c r="D483" s="513"/>
      <c r="E483" s="514" t="str">
        <f>ADHB!E483</f>
        <v/>
      </c>
      <c r="F483" s="514"/>
      <c r="G483" s="514"/>
      <c r="H483" s="515"/>
      <c r="I483" s="514"/>
      <c r="J483" s="514"/>
      <c r="K483" s="514"/>
      <c r="L483" s="514"/>
      <c r="M483" s="514"/>
      <c r="N483" s="515"/>
      <c r="O483" s="518"/>
      <c r="P483" s="519"/>
      <c r="Q483" s="520"/>
      <c r="R483" s="511"/>
      <c r="S483" s="512"/>
      <c r="T483" s="513"/>
      <c r="U483" s="513"/>
      <c r="V483" s="514" t="str">
        <f>ADHB!V483</f>
        <v/>
      </c>
      <c r="W483" s="514"/>
      <c r="X483" s="514"/>
      <c r="Y483" s="515"/>
      <c r="Z483" s="514"/>
      <c r="AA483" s="514"/>
      <c r="AB483" s="514"/>
      <c r="AC483" s="514"/>
      <c r="AD483" s="514"/>
      <c r="AE483" s="515"/>
      <c r="AF483" s="518"/>
      <c r="AG483" s="519"/>
      <c r="AH483" s="520"/>
      <c r="AI483" s="511"/>
      <c r="AJ483" s="512"/>
      <c r="AK483" s="513"/>
      <c r="AL483" s="513"/>
      <c r="AM483" s="514" t="str">
        <f>ADHB!AM483</f>
        <v/>
      </c>
      <c r="AN483" s="514"/>
      <c r="AO483" s="514"/>
      <c r="AP483" s="515"/>
      <c r="AQ483" s="514"/>
      <c r="AR483" s="514"/>
      <c r="AS483" s="514"/>
      <c r="AT483" s="514"/>
      <c r="AU483" s="514"/>
      <c r="AV483" s="515"/>
      <c r="AW483" s="518"/>
      <c r="AX483" s="519"/>
      <c r="AY483" s="520"/>
      <c r="AZ483" s="511"/>
      <c r="BA483" s="512"/>
      <c r="BB483" s="513"/>
      <c r="BC483" s="513"/>
      <c r="BD483" s="514" t="str">
        <f>ADHB!BD483</f>
        <v/>
      </c>
      <c r="BE483" s="514"/>
      <c r="BF483" s="514"/>
      <c r="BG483" s="515"/>
      <c r="BH483" s="514"/>
      <c r="BI483" s="514"/>
      <c r="BJ483" s="514"/>
      <c r="BK483" s="514"/>
      <c r="BL483" s="514"/>
      <c r="BM483" s="515"/>
      <c r="BN483" s="518"/>
      <c r="BO483" s="519"/>
      <c r="BP483" s="520"/>
      <c r="BQ483" s="511"/>
      <c r="BR483" s="512"/>
      <c r="BS483" s="513"/>
      <c r="BT483" s="513"/>
      <c r="BU483" s="514" t="str">
        <f>ADHB!BU483</f>
        <v/>
      </c>
      <c r="BV483" s="514"/>
      <c r="BW483" s="514"/>
      <c r="BX483" s="515"/>
      <c r="BY483" s="514"/>
      <c r="BZ483" s="514"/>
      <c r="CA483" s="514"/>
      <c r="CB483" s="514"/>
      <c r="CC483" s="514"/>
      <c r="CD483" s="515"/>
      <c r="CE483" s="518"/>
      <c r="CF483" s="519"/>
      <c r="CG483" s="520"/>
      <c r="CH483" s="511"/>
      <c r="CI483" s="512"/>
      <c r="CJ483" s="513"/>
      <c r="CK483" s="513"/>
      <c r="CL483" s="514" t="str">
        <f>ADHB!CL483</f>
        <v/>
      </c>
      <c r="CM483" s="514"/>
      <c r="CN483" s="514"/>
      <c r="CO483" s="515"/>
      <c r="CP483" s="514"/>
      <c r="CQ483" s="514"/>
      <c r="CR483" s="514"/>
      <c r="CS483" s="514"/>
      <c r="CT483" s="514"/>
      <c r="CU483" s="515"/>
      <c r="CV483" s="518"/>
      <c r="CW483" s="519"/>
      <c r="CX483" s="520"/>
      <c r="CY483" s="511"/>
      <c r="CZ483" s="512"/>
      <c r="DA483" s="513"/>
      <c r="DB483" s="513"/>
      <c r="DC483" s="514" t="str">
        <f>ADHB!DC483</f>
        <v/>
      </c>
      <c r="DD483" s="514"/>
      <c r="DE483" s="514"/>
      <c r="DF483" s="515"/>
      <c r="DG483" s="514"/>
      <c r="DH483" s="514"/>
      <c r="DI483" s="514"/>
      <c r="DJ483" s="514"/>
      <c r="DK483" s="514"/>
      <c r="DL483" s="515"/>
      <c r="DM483" s="518"/>
      <c r="DN483" s="519"/>
      <c r="DO483" s="520"/>
      <c r="DP483" s="511"/>
      <c r="DQ483" s="512"/>
      <c r="DR483" s="513"/>
      <c r="DS483" s="513"/>
      <c r="DT483" s="514" t="str">
        <f>ADHB!DT483</f>
        <v/>
      </c>
      <c r="DU483" s="514"/>
      <c r="DV483" s="514"/>
      <c r="DW483" s="515"/>
      <c r="DX483" s="514"/>
      <c r="DY483" s="514"/>
      <c r="DZ483" s="514"/>
      <c r="EA483" s="514"/>
      <c r="EB483" s="514"/>
      <c r="EC483" s="515"/>
      <c r="ED483" s="518"/>
      <c r="EE483" s="519"/>
      <c r="EF483" s="520"/>
      <c r="EG483" s="511"/>
      <c r="EH483" s="512"/>
      <c r="EI483" s="513"/>
      <c r="EJ483" s="513"/>
      <c r="EK483" s="514" t="str">
        <f>ADHB!EK483</f>
        <v/>
      </c>
      <c r="EL483" s="514"/>
      <c r="EM483" s="514"/>
      <c r="EN483" s="515"/>
      <c r="EO483" s="514"/>
      <c r="EP483" s="514"/>
      <c r="EQ483" s="514"/>
      <c r="ER483" s="514"/>
      <c r="ES483" s="514"/>
      <c r="ET483" s="515"/>
      <c r="EU483" s="518"/>
      <c r="EV483" s="519"/>
      <c r="EW483" s="520"/>
      <c r="EX483" s="511"/>
      <c r="EY483" s="512"/>
      <c r="EZ483" s="513"/>
      <c r="FA483" s="513"/>
      <c r="FB483" s="514" t="str">
        <f>ADHB!FB483</f>
        <v/>
      </c>
      <c r="FC483" s="514"/>
      <c r="FD483" s="514"/>
      <c r="FE483" s="515"/>
      <c r="FF483" s="514"/>
      <c r="FG483" s="514"/>
      <c r="FH483" s="514"/>
      <c r="FI483" s="514"/>
      <c r="FJ483" s="514"/>
      <c r="FK483" s="515"/>
      <c r="FL483" s="518"/>
      <c r="FM483" s="519"/>
      <c r="FN483" s="520"/>
      <c r="FO483" s="511"/>
      <c r="FP483" s="512"/>
      <c r="FQ483" s="513"/>
      <c r="FR483" s="513"/>
      <c r="FS483" s="514" t="str">
        <f>ADHB!FS483</f>
        <v/>
      </c>
      <c r="FT483" s="514"/>
      <c r="FU483" s="514"/>
      <c r="FV483" s="515"/>
      <c r="FW483" s="514"/>
      <c r="FX483" s="514"/>
      <c r="FY483" s="514"/>
      <c r="FZ483" s="514"/>
      <c r="GA483" s="514"/>
      <c r="GB483" s="515"/>
      <c r="GC483" s="518"/>
      <c r="GD483" s="519"/>
      <c r="GE483" s="520"/>
      <c r="GF483" s="511"/>
      <c r="GG483" s="512"/>
      <c r="GH483" s="513"/>
      <c r="GI483" s="513"/>
      <c r="GJ483" s="514" t="str">
        <f>ADHB!GJ483</f>
        <v/>
      </c>
      <c r="GK483" s="514"/>
      <c r="GL483" s="514"/>
      <c r="GM483" s="515"/>
      <c r="GN483" s="514"/>
      <c r="GO483" s="514"/>
      <c r="GP483" s="514"/>
      <c r="GQ483" s="514"/>
      <c r="GR483" s="514"/>
      <c r="GS483" s="515"/>
      <c r="GT483" s="518"/>
      <c r="GU483" s="519"/>
      <c r="GV483" s="520"/>
      <c r="GW483" s="511"/>
      <c r="GX483" s="512"/>
      <c r="GY483" s="513"/>
      <c r="GZ483" s="513"/>
      <c r="HA483" s="514" t="str">
        <f>ADHB!HA483</f>
        <v/>
      </c>
      <c r="HB483" s="514"/>
      <c r="HC483" s="514"/>
      <c r="HD483" s="515"/>
      <c r="HE483" s="514"/>
      <c r="HF483" s="514"/>
      <c r="HG483" s="514"/>
      <c r="HH483" s="514"/>
      <c r="HI483" s="514"/>
      <c r="HJ483" s="515"/>
      <c r="HK483" s="518"/>
      <c r="HL483" s="519"/>
      <c r="HM483" s="520"/>
      <c r="HN483" s="511"/>
      <c r="HO483" s="512"/>
      <c r="HP483" s="513"/>
      <c r="HQ483" s="513"/>
      <c r="HR483" s="514" t="str">
        <f>ADHB!HR483</f>
        <v/>
      </c>
      <c r="HS483" s="514"/>
      <c r="HT483" s="514"/>
      <c r="HU483" s="515"/>
      <c r="HV483" s="514"/>
      <c r="HW483" s="514"/>
      <c r="HX483" s="514"/>
      <c r="HY483" s="514"/>
      <c r="HZ483" s="514"/>
      <c r="IA483" s="515"/>
      <c r="IB483" s="518"/>
      <c r="IC483" s="519"/>
      <c r="ID483" s="520"/>
      <c r="IE483" s="511"/>
      <c r="IF483" s="512"/>
      <c r="IG483" s="513"/>
      <c r="IH483" s="513"/>
      <c r="II483" s="514" t="str">
        <f>ADHB!II483</f>
        <v/>
      </c>
      <c r="IJ483" s="514"/>
      <c r="IK483" s="514"/>
      <c r="IL483" s="515"/>
      <c r="IM483" s="514"/>
      <c r="IN483" s="514"/>
      <c r="IO483" s="514"/>
      <c r="IP483" s="514"/>
      <c r="IQ483" s="514"/>
      <c r="IR483" s="515"/>
      <c r="IS483" s="518"/>
      <c r="IT483" s="519"/>
      <c r="IU483" s="520"/>
      <c r="IV483" s="511"/>
      <c r="IW483" s="512"/>
      <c r="IX483" s="513"/>
      <c r="IY483" s="513"/>
      <c r="IZ483" s="514" t="str">
        <f>ADHB!IZ483</f>
        <v/>
      </c>
      <c r="JA483" s="514"/>
      <c r="JB483" s="514"/>
      <c r="JC483" s="515"/>
      <c r="JD483" s="514"/>
      <c r="JE483" s="514"/>
      <c r="JF483" s="514"/>
      <c r="JG483" s="514"/>
      <c r="JH483" s="514"/>
      <c r="JI483" s="515"/>
      <c r="JJ483" s="518"/>
      <c r="JK483" s="519"/>
      <c r="JL483" s="520"/>
      <c r="JM483" s="511"/>
      <c r="JN483" s="512"/>
      <c r="JO483" s="513"/>
      <c r="JP483" s="513"/>
      <c r="JQ483" s="514" t="str">
        <f>ADHB!KY483</f>
        <v/>
      </c>
      <c r="JR483" s="514"/>
      <c r="JS483" s="514"/>
      <c r="JT483" s="515"/>
      <c r="JU483" s="514"/>
      <c r="JV483" s="514"/>
      <c r="JW483" s="514"/>
      <c r="JX483" s="514"/>
      <c r="JY483" s="514"/>
      <c r="JZ483" s="515"/>
      <c r="KA483" s="518"/>
      <c r="KB483" s="519"/>
      <c r="KC483" s="520"/>
      <c r="KD483" s="511"/>
      <c r="KE483" s="512"/>
      <c r="KF483" s="513"/>
      <c r="KG483" s="513"/>
      <c r="KH483" s="514" t="str">
        <f>ADHB!LP483</f>
        <v/>
      </c>
      <c r="KI483" s="514"/>
      <c r="KJ483" s="514"/>
      <c r="KK483" s="515"/>
      <c r="KL483" s="514"/>
      <c r="KM483" s="514"/>
      <c r="KN483" s="514"/>
      <c r="KO483" s="514"/>
      <c r="KP483" s="514"/>
      <c r="KQ483" s="515"/>
      <c r="KR483" s="518"/>
      <c r="KS483" s="519"/>
      <c r="KT483" s="520"/>
      <c r="KU483" s="521"/>
    </row>
    <row r="484" ht="15.75" hidden="1" customHeight="1">
      <c r="A484" s="511"/>
      <c r="B484" s="512"/>
      <c r="C484" s="513"/>
      <c r="D484" s="513"/>
      <c r="E484" s="514" t="str">
        <f>ADHB!E484</f>
        <v/>
      </c>
      <c r="F484" s="514"/>
      <c r="G484" s="514"/>
      <c r="H484" s="515"/>
      <c r="I484" s="514"/>
      <c r="J484" s="514"/>
      <c r="K484" s="514"/>
      <c r="L484" s="514"/>
      <c r="M484" s="514"/>
      <c r="N484" s="515"/>
      <c r="O484" s="518"/>
      <c r="P484" s="519"/>
      <c r="Q484" s="520"/>
      <c r="R484" s="511"/>
      <c r="S484" s="512"/>
      <c r="T484" s="513"/>
      <c r="U484" s="513"/>
      <c r="V484" s="514" t="str">
        <f>ADHB!V484</f>
        <v/>
      </c>
      <c r="W484" s="514"/>
      <c r="X484" s="514"/>
      <c r="Y484" s="515"/>
      <c r="Z484" s="514"/>
      <c r="AA484" s="514"/>
      <c r="AB484" s="514"/>
      <c r="AC484" s="514"/>
      <c r="AD484" s="514"/>
      <c r="AE484" s="515"/>
      <c r="AF484" s="518"/>
      <c r="AG484" s="519"/>
      <c r="AH484" s="520"/>
      <c r="AI484" s="511"/>
      <c r="AJ484" s="512"/>
      <c r="AK484" s="513"/>
      <c r="AL484" s="513"/>
      <c r="AM484" s="514" t="str">
        <f>ADHB!AM484</f>
        <v/>
      </c>
      <c r="AN484" s="514"/>
      <c r="AO484" s="514"/>
      <c r="AP484" s="515"/>
      <c r="AQ484" s="514"/>
      <c r="AR484" s="514"/>
      <c r="AS484" s="514"/>
      <c r="AT484" s="514"/>
      <c r="AU484" s="514"/>
      <c r="AV484" s="515"/>
      <c r="AW484" s="518"/>
      <c r="AX484" s="519"/>
      <c r="AY484" s="520"/>
      <c r="AZ484" s="511"/>
      <c r="BA484" s="512"/>
      <c r="BB484" s="513"/>
      <c r="BC484" s="513"/>
      <c r="BD484" s="514" t="str">
        <f>ADHB!BD484</f>
        <v/>
      </c>
      <c r="BE484" s="514"/>
      <c r="BF484" s="514"/>
      <c r="BG484" s="515"/>
      <c r="BH484" s="514"/>
      <c r="BI484" s="514"/>
      <c r="BJ484" s="514"/>
      <c r="BK484" s="514"/>
      <c r="BL484" s="514"/>
      <c r="BM484" s="515"/>
      <c r="BN484" s="518"/>
      <c r="BO484" s="519"/>
      <c r="BP484" s="520"/>
      <c r="BQ484" s="511"/>
      <c r="BR484" s="512"/>
      <c r="BS484" s="513"/>
      <c r="BT484" s="513"/>
      <c r="BU484" s="514" t="str">
        <f>ADHB!BU484</f>
        <v/>
      </c>
      <c r="BV484" s="514"/>
      <c r="BW484" s="514"/>
      <c r="BX484" s="515"/>
      <c r="BY484" s="514"/>
      <c r="BZ484" s="514"/>
      <c r="CA484" s="514"/>
      <c r="CB484" s="514"/>
      <c r="CC484" s="514"/>
      <c r="CD484" s="515"/>
      <c r="CE484" s="518"/>
      <c r="CF484" s="519"/>
      <c r="CG484" s="520"/>
      <c r="CH484" s="511"/>
      <c r="CI484" s="512"/>
      <c r="CJ484" s="513"/>
      <c r="CK484" s="513"/>
      <c r="CL484" s="514" t="str">
        <f>ADHB!CL484</f>
        <v/>
      </c>
      <c r="CM484" s="514"/>
      <c r="CN484" s="514"/>
      <c r="CO484" s="515"/>
      <c r="CP484" s="514"/>
      <c r="CQ484" s="514"/>
      <c r="CR484" s="514"/>
      <c r="CS484" s="514"/>
      <c r="CT484" s="514"/>
      <c r="CU484" s="515"/>
      <c r="CV484" s="518"/>
      <c r="CW484" s="519"/>
      <c r="CX484" s="520"/>
      <c r="CY484" s="511"/>
      <c r="CZ484" s="512"/>
      <c r="DA484" s="513"/>
      <c r="DB484" s="513"/>
      <c r="DC484" s="514" t="str">
        <f>ADHB!DC484</f>
        <v/>
      </c>
      <c r="DD484" s="514"/>
      <c r="DE484" s="514"/>
      <c r="DF484" s="515"/>
      <c r="DG484" s="514"/>
      <c r="DH484" s="514"/>
      <c r="DI484" s="514"/>
      <c r="DJ484" s="514"/>
      <c r="DK484" s="514"/>
      <c r="DL484" s="515"/>
      <c r="DM484" s="518"/>
      <c r="DN484" s="519"/>
      <c r="DO484" s="520"/>
      <c r="DP484" s="511"/>
      <c r="DQ484" s="512"/>
      <c r="DR484" s="513"/>
      <c r="DS484" s="513"/>
      <c r="DT484" s="514" t="str">
        <f>ADHB!DT484</f>
        <v/>
      </c>
      <c r="DU484" s="514"/>
      <c r="DV484" s="514"/>
      <c r="DW484" s="515"/>
      <c r="DX484" s="514"/>
      <c r="DY484" s="514"/>
      <c r="DZ484" s="514"/>
      <c r="EA484" s="514"/>
      <c r="EB484" s="514"/>
      <c r="EC484" s="515"/>
      <c r="ED484" s="518"/>
      <c r="EE484" s="519"/>
      <c r="EF484" s="520"/>
      <c r="EG484" s="511"/>
      <c r="EH484" s="512"/>
      <c r="EI484" s="513"/>
      <c r="EJ484" s="513"/>
      <c r="EK484" s="514" t="str">
        <f>ADHB!EK484</f>
        <v/>
      </c>
      <c r="EL484" s="514"/>
      <c r="EM484" s="514"/>
      <c r="EN484" s="515"/>
      <c r="EO484" s="514"/>
      <c r="EP484" s="514"/>
      <c r="EQ484" s="514"/>
      <c r="ER484" s="514"/>
      <c r="ES484" s="514"/>
      <c r="ET484" s="515"/>
      <c r="EU484" s="518"/>
      <c r="EV484" s="519"/>
      <c r="EW484" s="520"/>
      <c r="EX484" s="511"/>
      <c r="EY484" s="512"/>
      <c r="EZ484" s="513"/>
      <c r="FA484" s="513"/>
      <c r="FB484" s="514" t="str">
        <f>ADHB!FB484</f>
        <v/>
      </c>
      <c r="FC484" s="514"/>
      <c r="FD484" s="514"/>
      <c r="FE484" s="515"/>
      <c r="FF484" s="514"/>
      <c r="FG484" s="514"/>
      <c r="FH484" s="514"/>
      <c r="FI484" s="514"/>
      <c r="FJ484" s="514"/>
      <c r="FK484" s="515"/>
      <c r="FL484" s="518"/>
      <c r="FM484" s="519"/>
      <c r="FN484" s="520"/>
      <c r="FO484" s="511"/>
      <c r="FP484" s="512"/>
      <c r="FQ484" s="513"/>
      <c r="FR484" s="513"/>
      <c r="FS484" s="514" t="str">
        <f>ADHB!FS484</f>
        <v/>
      </c>
      <c r="FT484" s="514"/>
      <c r="FU484" s="514"/>
      <c r="FV484" s="515"/>
      <c r="FW484" s="514"/>
      <c r="FX484" s="514"/>
      <c r="FY484" s="514"/>
      <c r="FZ484" s="514"/>
      <c r="GA484" s="514"/>
      <c r="GB484" s="515"/>
      <c r="GC484" s="518"/>
      <c r="GD484" s="519"/>
      <c r="GE484" s="520"/>
      <c r="GF484" s="511"/>
      <c r="GG484" s="512"/>
      <c r="GH484" s="513"/>
      <c r="GI484" s="513"/>
      <c r="GJ484" s="514" t="str">
        <f>ADHB!GJ484</f>
        <v/>
      </c>
      <c r="GK484" s="514"/>
      <c r="GL484" s="514"/>
      <c r="GM484" s="515"/>
      <c r="GN484" s="514"/>
      <c r="GO484" s="514"/>
      <c r="GP484" s="514"/>
      <c r="GQ484" s="514"/>
      <c r="GR484" s="514"/>
      <c r="GS484" s="515"/>
      <c r="GT484" s="518"/>
      <c r="GU484" s="519"/>
      <c r="GV484" s="520"/>
      <c r="GW484" s="511"/>
      <c r="GX484" s="512"/>
      <c r="GY484" s="513"/>
      <c r="GZ484" s="513"/>
      <c r="HA484" s="514" t="str">
        <f>ADHB!HA484</f>
        <v/>
      </c>
      <c r="HB484" s="514"/>
      <c r="HC484" s="514"/>
      <c r="HD484" s="515"/>
      <c r="HE484" s="514"/>
      <c r="HF484" s="514"/>
      <c r="HG484" s="514"/>
      <c r="HH484" s="514"/>
      <c r="HI484" s="514"/>
      <c r="HJ484" s="515"/>
      <c r="HK484" s="518"/>
      <c r="HL484" s="519"/>
      <c r="HM484" s="520"/>
      <c r="HN484" s="511"/>
      <c r="HO484" s="512"/>
      <c r="HP484" s="513"/>
      <c r="HQ484" s="513"/>
      <c r="HR484" s="514" t="str">
        <f>ADHB!HR484</f>
        <v/>
      </c>
      <c r="HS484" s="514"/>
      <c r="HT484" s="514"/>
      <c r="HU484" s="515"/>
      <c r="HV484" s="514"/>
      <c r="HW484" s="514"/>
      <c r="HX484" s="514"/>
      <c r="HY484" s="514"/>
      <c r="HZ484" s="514"/>
      <c r="IA484" s="515"/>
      <c r="IB484" s="518"/>
      <c r="IC484" s="519"/>
      <c r="ID484" s="520"/>
      <c r="IE484" s="511"/>
      <c r="IF484" s="512"/>
      <c r="IG484" s="513"/>
      <c r="IH484" s="513"/>
      <c r="II484" s="514" t="str">
        <f>ADHB!II484</f>
        <v/>
      </c>
      <c r="IJ484" s="514"/>
      <c r="IK484" s="514"/>
      <c r="IL484" s="515"/>
      <c r="IM484" s="514"/>
      <c r="IN484" s="514"/>
      <c r="IO484" s="514"/>
      <c r="IP484" s="514"/>
      <c r="IQ484" s="514"/>
      <c r="IR484" s="515"/>
      <c r="IS484" s="518"/>
      <c r="IT484" s="519"/>
      <c r="IU484" s="520"/>
      <c r="IV484" s="511"/>
      <c r="IW484" s="512"/>
      <c r="IX484" s="513"/>
      <c r="IY484" s="513"/>
      <c r="IZ484" s="514" t="str">
        <f>ADHB!IZ484</f>
        <v/>
      </c>
      <c r="JA484" s="514"/>
      <c r="JB484" s="514"/>
      <c r="JC484" s="515"/>
      <c r="JD484" s="514"/>
      <c r="JE484" s="514"/>
      <c r="JF484" s="514"/>
      <c r="JG484" s="514"/>
      <c r="JH484" s="514"/>
      <c r="JI484" s="515"/>
      <c r="JJ484" s="518"/>
      <c r="JK484" s="519"/>
      <c r="JL484" s="520"/>
      <c r="JM484" s="511"/>
      <c r="JN484" s="512"/>
      <c r="JO484" s="513"/>
      <c r="JP484" s="513"/>
      <c r="JQ484" s="514" t="str">
        <f>ADHB!KY484</f>
        <v/>
      </c>
      <c r="JR484" s="514"/>
      <c r="JS484" s="514"/>
      <c r="JT484" s="515"/>
      <c r="JU484" s="514"/>
      <c r="JV484" s="514"/>
      <c r="JW484" s="514"/>
      <c r="JX484" s="514"/>
      <c r="JY484" s="514"/>
      <c r="JZ484" s="515"/>
      <c r="KA484" s="518"/>
      <c r="KB484" s="519"/>
      <c r="KC484" s="520"/>
      <c r="KD484" s="511"/>
      <c r="KE484" s="512"/>
      <c r="KF484" s="513"/>
      <c r="KG484" s="513"/>
      <c r="KH484" s="514" t="str">
        <f>ADHB!LP484</f>
        <v/>
      </c>
      <c r="KI484" s="514"/>
      <c r="KJ484" s="514"/>
      <c r="KK484" s="515"/>
      <c r="KL484" s="514"/>
      <c r="KM484" s="514"/>
      <c r="KN484" s="514"/>
      <c r="KO484" s="514"/>
      <c r="KP484" s="514"/>
      <c r="KQ484" s="515"/>
      <c r="KR484" s="518"/>
      <c r="KS484" s="519"/>
      <c r="KT484" s="520"/>
      <c r="KU484" s="521"/>
    </row>
    <row r="485" ht="15.75" hidden="1" customHeight="1">
      <c r="A485" s="511"/>
      <c r="B485" s="512"/>
      <c r="C485" s="513"/>
      <c r="D485" s="513"/>
      <c r="E485" s="514" t="str">
        <f>ADHB!E485</f>
        <v/>
      </c>
      <c r="F485" s="514"/>
      <c r="G485" s="514"/>
      <c r="H485" s="515"/>
      <c r="I485" s="514"/>
      <c r="J485" s="514"/>
      <c r="K485" s="514"/>
      <c r="L485" s="514"/>
      <c r="M485" s="514"/>
      <c r="N485" s="515"/>
      <c r="O485" s="518"/>
      <c r="P485" s="519"/>
      <c r="Q485" s="520"/>
      <c r="R485" s="511"/>
      <c r="S485" s="512"/>
      <c r="T485" s="513"/>
      <c r="U485" s="513"/>
      <c r="V485" s="514" t="str">
        <f>ADHB!V485</f>
        <v/>
      </c>
      <c r="W485" s="514"/>
      <c r="X485" s="514"/>
      <c r="Y485" s="515"/>
      <c r="Z485" s="514"/>
      <c r="AA485" s="514"/>
      <c r="AB485" s="514"/>
      <c r="AC485" s="514"/>
      <c r="AD485" s="514"/>
      <c r="AE485" s="515"/>
      <c r="AF485" s="518"/>
      <c r="AG485" s="519"/>
      <c r="AH485" s="520"/>
      <c r="AI485" s="511"/>
      <c r="AJ485" s="512"/>
      <c r="AK485" s="513"/>
      <c r="AL485" s="513"/>
      <c r="AM485" s="514" t="str">
        <f>ADHB!AM485</f>
        <v/>
      </c>
      <c r="AN485" s="514"/>
      <c r="AO485" s="514"/>
      <c r="AP485" s="515"/>
      <c r="AQ485" s="514"/>
      <c r="AR485" s="514"/>
      <c r="AS485" s="514"/>
      <c r="AT485" s="514"/>
      <c r="AU485" s="514"/>
      <c r="AV485" s="515"/>
      <c r="AW485" s="518"/>
      <c r="AX485" s="519"/>
      <c r="AY485" s="520"/>
      <c r="AZ485" s="511"/>
      <c r="BA485" s="512"/>
      <c r="BB485" s="513"/>
      <c r="BC485" s="513"/>
      <c r="BD485" s="514" t="str">
        <f>ADHB!BD485</f>
        <v/>
      </c>
      <c r="BE485" s="514"/>
      <c r="BF485" s="514"/>
      <c r="BG485" s="515"/>
      <c r="BH485" s="514"/>
      <c r="BI485" s="514"/>
      <c r="BJ485" s="514"/>
      <c r="BK485" s="514"/>
      <c r="BL485" s="514"/>
      <c r="BM485" s="515"/>
      <c r="BN485" s="518"/>
      <c r="BO485" s="519"/>
      <c r="BP485" s="520"/>
      <c r="BQ485" s="511"/>
      <c r="BR485" s="512"/>
      <c r="BS485" s="513"/>
      <c r="BT485" s="513"/>
      <c r="BU485" s="514" t="str">
        <f>ADHB!BU485</f>
        <v/>
      </c>
      <c r="BV485" s="514"/>
      <c r="BW485" s="514"/>
      <c r="BX485" s="515"/>
      <c r="BY485" s="514"/>
      <c r="BZ485" s="514"/>
      <c r="CA485" s="514"/>
      <c r="CB485" s="514"/>
      <c r="CC485" s="514"/>
      <c r="CD485" s="515"/>
      <c r="CE485" s="518"/>
      <c r="CF485" s="519"/>
      <c r="CG485" s="520"/>
      <c r="CH485" s="511"/>
      <c r="CI485" s="512"/>
      <c r="CJ485" s="513"/>
      <c r="CK485" s="513"/>
      <c r="CL485" s="514" t="str">
        <f>ADHB!CL485</f>
        <v/>
      </c>
      <c r="CM485" s="514"/>
      <c r="CN485" s="514"/>
      <c r="CO485" s="515"/>
      <c r="CP485" s="514"/>
      <c r="CQ485" s="514"/>
      <c r="CR485" s="514"/>
      <c r="CS485" s="514"/>
      <c r="CT485" s="514"/>
      <c r="CU485" s="515"/>
      <c r="CV485" s="518"/>
      <c r="CW485" s="519"/>
      <c r="CX485" s="520"/>
      <c r="CY485" s="511"/>
      <c r="CZ485" s="512"/>
      <c r="DA485" s="513"/>
      <c r="DB485" s="513"/>
      <c r="DC485" s="514" t="str">
        <f>ADHB!DC485</f>
        <v/>
      </c>
      <c r="DD485" s="514"/>
      <c r="DE485" s="514"/>
      <c r="DF485" s="515"/>
      <c r="DG485" s="514"/>
      <c r="DH485" s="514"/>
      <c r="DI485" s="514"/>
      <c r="DJ485" s="514"/>
      <c r="DK485" s="514"/>
      <c r="DL485" s="515"/>
      <c r="DM485" s="518"/>
      <c r="DN485" s="519"/>
      <c r="DO485" s="520"/>
      <c r="DP485" s="511"/>
      <c r="DQ485" s="512"/>
      <c r="DR485" s="513"/>
      <c r="DS485" s="513"/>
      <c r="DT485" s="514" t="str">
        <f>ADHB!DT485</f>
        <v/>
      </c>
      <c r="DU485" s="514"/>
      <c r="DV485" s="514"/>
      <c r="DW485" s="515"/>
      <c r="DX485" s="514"/>
      <c r="DY485" s="514"/>
      <c r="DZ485" s="514"/>
      <c r="EA485" s="514"/>
      <c r="EB485" s="514"/>
      <c r="EC485" s="515"/>
      <c r="ED485" s="518"/>
      <c r="EE485" s="519"/>
      <c r="EF485" s="520"/>
      <c r="EG485" s="511"/>
      <c r="EH485" s="512"/>
      <c r="EI485" s="513"/>
      <c r="EJ485" s="513"/>
      <c r="EK485" s="514" t="str">
        <f>ADHB!EK485</f>
        <v/>
      </c>
      <c r="EL485" s="514"/>
      <c r="EM485" s="514"/>
      <c r="EN485" s="515"/>
      <c r="EO485" s="514"/>
      <c r="EP485" s="514"/>
      <c r="EQ485" s="514"/>
      <c r="ER485" s="514"/>
      <c r="ES485" s="514"/>
      <c r="ET485" s="515"/>
      <c r="EU485" s="518"/>
      <c r="EV485" s="519"/>
      <c r="EW485" s="520"/>
      <c r="EX485" s="511"/>
      <c r="EY485" s="512"/>
      <c r="EZ485" s="513"/>
      <c r="FA485" s="513"/>
      <c r="FB485" s="514" t="str">
        <f>ADHB!FB485</f>
        <v/>
      </c>
      <c r="FC485" s="514"/>
      <c r="FD485" s="514"/>
      <c r="FE485" s="515"/>
      <c r="FF485" s="514"/>
      <c r="FG485" s="514"/>
      <c r="FH485" s="514"/>
      <c r="FI485" s="514"/>
      <c r="FJ485" s="514"/>
      <c r="FK485" s="515"/>
      <c r="FL485" s="518"/>
      <c r="FM485" s="519"/>
      <c r="FN485" s="520"/>
      <c r="FO485" s="511"/>
      <c r="FP485" s="512"/>
      <c r="FQ485" s="513"/>
      <c r="FR485" s="513"/>
      <c r="FS485" s="514" t="str">
        <f>ADHB!FS485</f>
        <v/>
      </c>
      <c r="FT485" s="514"/>
      <c r="FU485" s="514"/>
      <c r="FV485" s="515"/>
      <c r="FW485" s="514"/>
      <c r="FX485" s="514"/>
      <c r="FY485" s="514"/>
      <c r="FZ485" s="514"/>
      <c r="GA485" s="514"/>
      <c r="GB485" s="515"/>
      <c r="GC485" s="518"/>
      <c r="GD485" s="519"/>
      <c r="GE485" s="520"/>
      <c r="GF485" s="511"/>
      <c r="GG485" s="512"/>
      <c r="GH485" s="513"/>
      <c r="GI485" s="513"/>
      <c r="GJ485" s="514" t="str">
        <f>ADHB!GJ485</f>
        <v/>
      </c>
      <c r="GK485" s="514"/>
      <c r="GL485" s="514"/>
      <c r="GM485" s="515"/>
      <c r="GN485" s="514"/>
      <c r="GO485" s="514"/>
      <c r="GP485" s="514"/>
      <c r="GQ485" s="514"/>
      <c r="GR485" s="514"/>
      <c r="GS485" s="515"/>
      <c r="GT485" s="518"/>
      <c r="GU485" s="519"/>
      <c r="GV485" s="520"/>
      <c r="GW485" s="511"/>
      <c r="GX485" s="512"/>
      <c r="GY485" s="513"/>
      <c r="GZ485" s="513"/>
      <c r="HA485" s="514" t="str">
        <f>ADHB!HA485</f>
        <v/>
      </c>
      <c r="HB485" s="514"/>
      <c r="HC485" s="514"/>
      <c r="HD485" s="515"/>
      <c r="HE485" s="514"/>
      <c r="HF485" s="514"/>
      <c r="HG485" s="514"/>
      <c r="HH485" s="514"/>
      <c r="HI485" s="514"/>
      <c r="HJ485" s="515"/>
      <c r="HK485" s="518"/>
      <c r="HL485" s="519"/>
      <c r="HM485" s="520"/>
      <c r="HN485" s="511"/>
      <c r="HO485" s="512"/>
      <c r="HP485" s="513"/>
      <c r="HQ485" s="513"/>
      <c r="HR485" s="514" t="str">
        <f>ADHB!HR485</f>
        <v/>
      </c>
      <c r="HS485" s="514"/>
      <c r="HT485" s="514"/>
      <c r="HU485" s="515"/>
      <c r="HV485" s="514"/>
      <c r="HW485" s="514"/>
      <c r="HX485" s="514"/>
      <c r="HY485" s="514"/>
      <c r="HZ485" s="514"/>
      <c r="IA485" s="515"/>
      <c r="IB485" s="518"/>
      <c r="IC485" s="519"/>
      <c r="ID485" s="520"/>
      <c r="IE485" s="511"/>
      <c r="IF485" s="512"/>
      <c r="IG485" s="513"/>
      <c r="IH485" s="513"/>
      <c r="II485" s="514" t="str">
        <f>ADHB!II485</f>
        <v/>
      </c>
      <c r="IJ485" s="514"/>
      <c r="IK485" s="514"/>
      <c r="IL485" s="515"/>
      <c r="IM485" s="514"/>
      <c r="IN485" s="514"/>
      <c r="IO485" s="514"/>
      <c r="IP485" s="514"/>
      <c r="IQ485" s="514"/>
      <c r="IR485" s="515"/>
      <c r="IS485" s="518"/>
      <c r="IT485" s="519"/>
      <c r="IU485" s="520"/>
      <c r="IV485" s="511"/>
      <c r="IW485" s="512"/>
      <c r="IX485" s="513"/>
      <c r="IY485" s="513"/>
      <c r="IZ485" s="514" t="str">
        <f>ADHB!IZ485</f>
        <v/>
      </c>
      <c r="JA485" s="514"/>
      <c r="JB485" s="514"/>
      <c r="JC485" s="515"/>
      <c r="JD485" s="514"/>
      <c r="JE485" s="514"/>
      <c r="JF485" s="514"/>
      <c r="JG485" s="514"/>
      <c r="JH485" s="514"/>
      <c r="JI485" s="515"/>
      <c r="JJ485" s="518"/>
      <c r="JK485" s="519"/>
      <c r="JL485" s="520"/>
      <c r="JM485" s="511"/>
      <c r="JN485" s="512"/>
      <c r="JO485" s="513"/>
      <c r="JP485" s="513"/>
      <c r="JQ485" s="514" t="str">
        <f>ADHB!KY485</f>
        <v/>
      </c>
      <c r="JR485" s="514"/>
      <c r="JS485" s="514"/>
      <c r="JT485" s="515"/>
      <c r="JU485" s="514"/>
      <c r="JV485" s="514"/>
      <c r="JW485" s="514"/>
      <c r="JX485" s="514"/>
      <c r="JY485" s="514"/>
      <c r="JZ485" s="515"/>
      <c r="KA485" s="518"/>
      <c r="KB485" s="519"/>
      <c r="KC485" s="520"/>
      <c r="KD485" s="511"/>
      <c r="KE485" s="512"/>
      <c r="KF485" s="513"/>
      <c r="KG485" s="513"/>
      <c r="KH485" s="514" t="str">
        <f>ADHB!LP485</f>
        <v/>
      </c>
      <c r="KI485" s="514"/>
      <c r="KJ485" s="514"/>
      <c r="KK485" s="515"/>
      <c r="KL485" s="514"/>
      <c r="KM485" s="514"/>
      <c r="KN485" s="514"/>
      <c r="KO485" s="514"/>
      <c r="KP485" s="514"/>
      <c r="KQ485" s="515"/>
      <c r="KR485" s="518"/>
      <c r="KS485" s="519"/>
      <c r="KT485" s="520"/>
      <c r="KU485" s="521"/>
    </row>
    <row r="486" ht="15.75" hidden="1" customHeight="1">
      <c r="A486" s="511"/>
      <c r="B486" s="512"/>
      <c r="C486" s="513"/>
      <c r="D486" s="513"/>
      <c r="E486" s="514" t="str">
        <f>ADHB!E486</f>
        <v/>
      </c>
      <c r="F486" s="514"/>
      <c r="G486" s="514"/>
      <c r="H486" s="515"/>
      <c r="I486" s="514"/>
      <c r="J486" s="514"/>
      <c r="K486" s="514"/>
      <c r="L486" s="514"/>
      <c r="M486" s="514"/>
      <c r="N486" s="515"/>
      <c r="O486" s="518"/>
      <c r="P486" s="519"/>
      <c r="Q486" s="520"/>
      <c r="R486" s="511"/>
      <c r="S486" s="512"/>
      <c r="T486" s="513"/>
      <c r="U486" s="513"/>
      <c r="V486" s="514" t="str">
        <f>ADHB!V486</f>
        <v/>
      </c>
      <c r="W486" s="514"/>
      <c r="X486" s="514"/>
      <c r="Y486" s="515"/>
      <c r="Z486" s="514"/>
      <c r="AA486" s="514"/>
      <c r="AB486" s="514"/>
      <c r="AC486" s="514"/>
      <c r="AD486" s="514"/>
      <c r="AE486" s="515"/>
      <c r="AF486" s="518"/>
      <c r="AG486" s="519"/>
      <c r="AH486" s="520"/>
      <c r="AI486" s="511"/>
      <c r="AJ486" s="512"/>
      <c r="AK486" s="513"/>
      <c r="AL486" s="513"/>
      <c r="AM486" s="514" t="str">
        <f>ADHB!AM486</f>
        <v/>
      </c>
      <c r="AN486" s="514"/>
      <c r="AO486" s="514"/>
      <c r="AP486" s="515"/>
      <c r="AQ486" s="514"/>
      <c r="AR486" s="514"/>
      <c r="AS486" s="514"/>
      <c r="AT486" s="514"/>
      <c r="AU486" s="514"/>
      <c r="AV486" s="515"/>
      <c r="AW486" s="518"/>
      <c r="AX486" s="519"/>
      <c r="AY486" s="520"/>
      <c r="AZ486" s="511"/>
      <c r="BA486" s="512"/>
      <c r="BB486" s="513"/>
      <c r="BC486" s="513"/>
      <c r="BD486" s="514" t="str">
        <f>ADHB!BD486</f>
        <v/>
      </c>
      <c r="BE486" s="514"/>
      <c r="BF486" s="514"/>
      <c r="BG486" s="515"/>
      <c r="BH486" s="514"/>
      <c r="BI486" s="514"/>
      <c r="BJ486" s="514"/>
      <c r="BK486" s="514"/>
      <c r="BL486" s="514"/>
      <c r="BM486" s="515"/>
      <c r="BN486" s="518"/>
      <c r="BO486" s="519"/>
      <c r="BP486" s="520"/>
      <c r="BQ486" s="511"/>
      <c r="BR486" s="512"/>
      <c r="BS486" s="513"/>
      <c r="BT486" s="513"/>
      <c r="BU486" s="514" t="str">
        <f>ADHB!BU486</f>
        <v/>
      </c>
      <c r="BV486" s="514"/>
      <c r="BW486" s="514"/>
      <c r="BX486" s="515"/>
      <c r="BY486" s="514"/>
      <c r="BZ486" s="514"/>
      <c r="CA486" s="514"/>
      <c r="CB486" s="514"/>
      <c r="CC486" s="514"/>
      <c r="CD486" s="515"/>
      <c r="CE486" s="518"/>
      <c r="CF486" s="519"/>
      <c r="CG486" s="520"/>
      <c r="CH486" s="511"/>
      <c r="CI486" s="512"/>
      <c r="CJ486" s="513"/>
      <c r="CK486" s="513"/>
      <c r="CL486" s="514" t="str">
        <f>ADHB!CL486</f>
        <v/>
      </c>
      <c r="CM486" s="514"/>
      <c r="CN486" s="514"/>
      <c r="CO486" s="515"/>
      <c r="CP486" s="514"/>
      <c r="CQ486" s="514"/>
      <c r="CR486" s="514"/>
      <c r="CS486" s="514"/>
      <c r="CT486" s="514"/>
      <c r="CU486" s="515"/>
      <c r="CV486" s="518"/>
      <c r="CW486" s="519"/>
      <c r="CX486" s="520"/>
      <c r="CY486" s="511"/>
      <c r="CZ486" s="512"/>
      <c r="DA486" s="513"/>
      <c r="DB486" s="513"/>
      <c r="DC486" s="514" t="str">
        <f>ADHB!DC486</f>
        <v/>
      </c>
      <c r="DD486" s="514"/>
      <c r="DE486" s="514"/>
      <c r="DF486" s="515"/>
      <c r="DG486" s="514"/>
      <c r="DH486" s="514"/>
      <c r="DI486" s="514"/>
      <c r="DJ486" s="514"/>
      <c r="DK486" s="514"/>
      <c r="DL486" s="515"/>
      <c r="DM486" s="518"/>
      <c r="DN486" s="519"/>
      <c r="DO486" s="520"/>
      <c r="DP486" s="511"/>
      <c r="DQ486" s="512"/>
      <c r="DR486" s="513"/>
      <c r="DS486" s="513"/>
      <c r="DT486" s="514" t="str">
        <f>ADHB!DT486</f>
        <v/>
      </c>
      <c r="DU486" s="514"/>
      <c r="DV486" s="514"/>
      <c r="DW486" s="515"/>
      <c r="DX486" s="514"/>
      <c r="DY486" s="514"/>
      <c r="DZ486" s="514"/>
      <c r="EA486" s="514"/>
      <c r="EB486" s="514"/>
      <c r="EC486" s="515"/>
      <c r="ED486" s="518"/>
      <c r="EE486" s="519"/>
      <c r="EF486" s="520"/>
      <c r="EG486" s="511"/>
      <c r="EH486" s="512"/>
      <c r="EI486" s="513"/>
      <c r="EJ486" s="513"/>
      <c r="EK486" s="514" t="str">
        <f>ADHB!EK486</f>
        <v/>
      </c>
      <c r="EL486" s="514"/>
      <c r="EM486" s="514"/>
      <c r="EN486" s="515"/>
      <c r="EO486" s="514"/>
      <c r="EP486" s="514"/>
      <c r="EQ486" s="514"/>
      <c r="ER486" s="514"/>
      <c r="ES486" s="514"/>
      <c r="ET486" s="515"/>
      <c r="EU486" s="518"/>
      <c r="EV486" s="519"/>
      <c r="EW486" s="520"/>
      <c r="EX486" s="511"/>
      <c r="EY486" s="512"/>
      <c r="EZ486" s="513"/>
      <c r="FA486" s="513"/>
      <c r="FB486" s="514" t="str">
        <f>ADHB!FB486</f>
        <v/>
      </c>
      <c r="FC486" s="514"/>
      <c r="FD486" s="514"/>
      <c r="FE486" s="515"/>
      <c r="FF486" s="514"/>
      <c r="FG486" s="514"/>
      <c r="FH486" s="514"/>
      <c r="FI486" s="514"/>
      <c r="FJ486" s="514"/>
      <c r="FK486" s="515"/>
      <c r="FL486" s="518"/>
      <c r="FM486" s="519"/>
      <c r="FN486" s="520"/>
      <c r="FO486" s="511"/>
      <c r="FP486" s="512"/>
      <c r="FQ486" s="513"/>
      <c r="FR486" s="513"/>
      <c r="FS486" s="514" t="str">
        <f>ADHB!FS486</f>
        <v/>
      </c>
      <c r="FT486" s="514"/>
      <c r="FU486" s="514"/>
      <c r="FV486" s="515"/>
      <c r="FW486" s="514"/>
      <c r="FX486" s="514"/>
      <c r="FY486" s="514"/>
      <c r="FZ486" s="514"/>
      <c r="GA486" s="514"/>
      <c r="GB486" s="515"/>
      <c r="GC486" s="518"/>
      <c r="GD486" s="519"/>
      <c r="GE486" s="520"/>
      <c r="GF486" s="511"/>
      <c r="GG486" s="512"/>
      <c r="GH486" s="513"/>
      <c r="GI486" s="513"/>
      <c r="GJ486" s="514" t="str">
        <f>ADHB!GJ486</f>
        <v/>
      </c>
      <c r="GK486" s="514"/>
      <c r="GL486" s="514"/>
      <c r="GM486" s="515"/>
      <c r="GN486" s="514"/>
      <c r="GO486" s="514"/>
      <c r="GP486" s="514"/>
      <c r="GQ486" s="514"/>
      <c r="GR486" s="514"/>
      <c r="GS486" s="515"/>
      <c r="GT486" s="518"/>
      <c r="GU486" s="519"/>
      <c r="GV486" s="520"/>
      <c r="GW486" s="511"/>
      <c r="GX486" s="512"/>
      <c r="GY486" s="513"/>
      <c r="GZ486" s="513"/>
      <c r="HA486" s="514" t="str">
        <f>ADHB!HA486</f>
        <v/>
      </c>
      <c r="HB486" s="514"/>
      <c r="HC486" s="514"/>
      <c r="HD486" s="515"/>
      <c r="HE486" s="514"/>
      <c r="HF486" s="514"/>
      <c r="HG486" s="514"/>
      <c r="HH486" s="514"/>
      <c r="HI486" s="514"/>
      <c r="HJ486" s="515"/>
      <c r="HK486" s="518"/>
      <c r="HL486" s="519"/>
      <c r="HM486" s="520"/>
      <c r="HN486" s="511"/>
      <c r="HO486" s="512"/>
      <c r="HP486" s="513"/>
      <c r="HQ486" s="513"/>
      <c r="HR486" s="514" t="str">
        <f>ADHB!HR486</f>
        <v/>
      </c>
      <c r="HS486" s="514"/>
      <c r="HT486" s="514"/>
      <c r="HU486" s="515"/>
      <c r="HV486" s="514"/>
      <c r="HW486" s="514"/>
      <c r="HX486" s="514"/>
      <c r="HY486" s="514"/>
      <c r="HZ486" s="514"/>
      <c r="IA486" s="515"/>
      <c r="IB486" s="518"/>
      <c r="IC486" s="519"/>
      <c r="ID486" s="520"/>
      <c r="IE486" s="511"/>
      <c r="IF486" s="512"/>
      <c r="IG486" s="513"/>
      <c r="IH486" s="513"/>
      <c r="II486" s="514" t="str">
        <f>ADHB!II486</f>
        <v/>
      </c>
      <c r="IJ486" s="514"/>
      <c r="IK486" s="514"/>
      <c r="IL486" s="515"/>
      <c r="IM486" s="514"/>
      <c r="IN486" s="514"/>
      <c r="IO486" s="514"/>
      <c r="IP486" s="514"/>
      <c r="IQ486" s="514"/>
      <c r="IR486" s="515"/>
      <c r="IS486" s="518"/>
      <c r="IT486" s="519"/>
      <c r="IU486" s="520"/>
      <c r="IV486" s="511"/>
      <c r="IW486" s="512"/>
      <c r="IX486" s="513"/>
      <c r="IY486" s="513"/>
      <c r="IZ486" s="514" t="str">
        <f>ADHB!IZ486</f>
        <v/>
      </c>
      <c r="JA486" s="514"/>
      <c r="JB486" s="514"/>
      <c r="JC486" s="515"/>
      <c r="JD486" s="514"/>
      <c r="JE486" s="514"/>
      <c r="JF486" s="514"/>
      <c r="JG486" s="514"/>
      <c r="JH486" s="514"/>
      <c r="JI486" s="515"/>
      <c r="JJ486" s="518"/>
      <c r="JK486" s="519"/>
      <c r="JL486" s="520"/>
      <c r="JM486" s="511"/>
      <c r="JN486" s="512"/>
      <c r="JO486" s="513"/>
      <c r="JP486" s="513"/>
      <c r="JQ486" s="514" t="str">
        <f>ADHB!KY486</f>
        <v/>
      </c>
      <c r="JR486" s="514"/>
      <c r="JS486" s="514"/>
      <c r="JT486" s="515"/>
      <c r="JU486" s="514"/>
      <c r="JV486" s="514"/>
      <c r="JW486" s="514"/>
      <c r="JX486" s="514"/>
      <c r="JY486" s="514"/>
      <c r="JZ486" s="515"/>
      <c r="KA486" s="518"/>
      <c r="KB486" s="519"/>
      <c r="KC486" s="520"/>
      <c r="KD486" s="511"/>
      <c r="KE486" s="512"/>
      <c r="KF486" s="513"/>
      <c r="KG486" s="513"/>
      <c r="KH486" s="514" t="str">
        <f>ADHB!LP486</f>
        <v/>
      </c>
      <c r="KI486" s="514"/>
      <c r="KJ486" s="514"/>
      <c r="KK486" s="515"/>
      <c r="KL486" s="514"/>
      <c r="KM486" s="514"/>
      <c r="KN486" s="514"/>
      <c r="KO486" s="514"/>
      <c r="KP486" s="514"/>
      <c r="KQ486" s="515"/>
      <c r="KR486" s="518"/>
      <c r="KS486" s="519"/>
      <c r="KT486" s="520"/>
      <c r="KU486" s="521"/>
    </row>
    <row r="487" ht="15.75" hidden="1" customHeight="1">
      <c r="A487" s="511"/>
      <c r="B487" s="512"/>
      <c r="C487" s="513"/>
      <c r="D487" s="513"/>
      <c r="E487" s="514" t="str">
        <f>ADHB!E487</f>
        <v/>
      </c>
      <c r="F487" s="514"/>
      <c r="G487" s="514"/>
      <c r="H487" s="515"/>
      <c r="I487" s="514"/>
      <c r="J487" s="514"/>
      <c r="K487" s="514"/>
      <c r="L487" s="514"/>
      <c r="M487" s="514"/>
      <c r="N487" s="515"/>
      <c r="O487" s="518"/>
      <c r="P487" s="519"/>
      <c r="Q487" s="520"/>
      <c r="R487" s="511"/>
      <c r="S487" s="512"/>
      <c r="T487" s="513"/>
      <c r="U487" s="513"/>
      <c r="V487" s="514" t="str">
        <f>ADHB!V487</f>
        <v/>
      </c>
      <c r="W487" s="514"/>
      <c r="X487" s="514"/>
      <c r="Y487" s="515"/>
      <c r="Z487" s="514"/>
      <c r="AA487" s="514"/>
      <c r="AB487" s="514"/>
      <c r="AC487" s="514"/>
      <c r="AD487" s="514"/>
      <c r="AE487" s="515"/>
      <c r="AF487" s="518"/>
      <c r="AG487" s="519"/>
      <c r="AH487" s="520"/>
      <c r="AI487" s="511"/>
      <c r="AJ487" s="512"/>
      <c r="AK487" s="513"/>
      <c r="AL487" s="513"/>
      <c r="AM487" s="514" t="str">
        <f>ADHB!AM487</f>
        <v/>
      </c>
      <c r="AN487" s="514"/>
      <c r="AO487" s="514"/>
      <c r="AP487" s="515"/>
      <c r="AQ487" s="514"/>
      <c r="AR487" s="514"/>
      <c r="AS487" s="514"/>
      <c r="AT487" s="514"/>
      <c r="AU487" s="514"/>
      <c r="AV487" s="515"/>
      <c r="AW487" s="518"/>
      <c r="AX487" s="519"/>
      <c r="AY487" s="520"/>
      <c r="AZ487" s="511"/>
      <c r="BA487" s="512"/>
      <c r="BB487" s="513"/>
      <c r="BC487" s="513"/>
      <c r="BD487" s="514" t="str">
        <f>ADHB!BD487</f>
        <v/>
      </c>
      <c r="BE487" s="514"/>
      <c r="BF487" s="514"/>
      <c r="BG487" s="515"/>
      <c r="BH487" s="514"/>
      <c r="BI487" s="514"/>
      <c r="BJ487" s="514"/>
      <c r="BK487" s="514"/>
      <c r="BL487" s="514"/>
      <c r="BM487" s="515"/>
      <c r="BN487" s="518"/>
      <c r="BO487" s="519"/>
      <c r="BP487" s="520"/>
      <c r="BQ487" s="511"/>
      <c r="BR487" s="512"/>
      <c r="BS487" s="513"/>
      <c r="BT487" s="513"/>
      <c r="BU487" s="514" t="str">
        <f>ADHB!BU487</f>
        <v/>
      </c>
      <c r="BV487" s="514"/>
      <c r="BW487" s="514"/>
      <c r="BX487" s="515"/>
      <c r="BY487" s="514"/>
      <c r="BZ487" s="514"/>
      <c r="CA487" s="514"/>
      <c r="CB487" s="514"/>
      <c r="CC487" s="514"/>
      <c r="CD487" s="515"/>
      <c r="CE487" s="518"/>
      <c r="CF487" s="519"/>
      <c r="CG487" s="520"/>
      <c r="CH487" s="511"/>
      <c r="CI487" s="512"/>
      <c r="CJ487" s="513"/>
      <c r="CK487" s="513"/>
      <c r="CL487" s="514" t="str">
        <f>ADHB!CL487</f>
        <v/>
      </c>
      <c r="CM487" s="514"/>
      <c r="CN487" s="514"/>
      <c r="CO487" s="515"/>
      <c r="CP487" s="514"/>
      <c r="CQ487" s="514"/>
      <c r="CR487" s="514"/>
      <c r="CS487" s="514"/>
      <c r="CT487" s="514"/>
      <c r="CU487" s="515"/>
      <c r="CV487" s="518"/>
      <c r="CW487" s="519"/>
      <c r="CX487" s="520"/>
      <c r="CY487" s="511"/>
      <c r="CZ487" s="512"/>
      <c r="DA487" s="513"/>
      <c r="DB487" s="513"/>
      <c r="DC487" s="514" t="str">
        <f>ADHB!DC487</f>
        <v/>
      </c>
      <c r="DD487" s="514"/>
      <c r="DE487" s="514"/>
      <c r="DF487" s="515"/>
      <c r="DG487" s="514"/>
      <c r="DH487" s="514"/>
      <c r="DI487" s="514"/>
      <c r="DJ487" s="514"/>
      <c r="DK487" s="514"/>
      <c r="DL487" s="515"/>
      <c r="DM487" s="518"/>
      <c r="DN487" s="519"/>
      <c r="DO487" s="520"/>
      <c r="DP487" s="511"/>
      <c r="DQ487" s="512"/>
      <c r="DR487" s="513"/>
      <c r="DS487" s="513"/>
      <c r="DT487" s="514" t="str">
        <f>ADHB!DT487</f>
        <v/>
      </c>
      <c r="DU487" s="514"/>
      <c r="DV487" s="514"/>
      <c r="DW487" s="515"/>
      <c r="DX487" s="514"/>
      <c r="DY487" s="514"/>
      <c r="DZ487" s="514"/>
      <c r="EA487" s="514"/>
      <c r="EB487" s="514"/>
      <c r="EC487" s="515"/>
      <c r="ED487" s="518"/>
      <c r="EE487" s="519"/>
      <c r="EF487" s="520"/>
      <c r="EG487" s="511"/>
      <c r="EH487" s="512"/>
      <c r="EI487" s="513"/>
      <c r="EJ487" s="513"/>
      <c r="EK487" s="514" t="str">
        <f>ADHB!EK487</f>
        <v/>
      </c>
      <c r="EL487" s="514"/>
      <c r="EM487" s="514"/>
      <c r="EN487" s="515"/>
      <c r="EO487" s="514"/>
      <c r="EP487" s="514"/>
      <c r="EQ487" s="514"/>
      <c r="ER487" s="514"/>
      <c r="ES487" s="514"/>
      <c r="ET487" s="515"/>
      <c r="EU487" s="518"/>
      <c r="EV487" s="519"/>
      <c r="EW487" s="520"/>
      <c r="EX487" s="511"/>
      <c r="EY487" s="512"/>
      <c r="EZ487" s="513"/>
      <c r="FA487" s="513"/>
      <c r="FB487" s="514" t="str">
        <f>ADHB!FB487</f>
        <v/>
      </c>
      <c r="FC487" s="514"/>
      <c r="FD487" s="514"/>
      <c r="FE487" s="515"/>
      <c r="FF487" s="514"/>
      <c r="FG487" s="514"/>
      <c r="FH487" s="514"/>
      <c r="FI487" s="514"/>
      <c r="FJ487" s="514"/>
      <c r="FK487" s="515"/>
      <c r="FL487" s="518"/>
      <c r="FM487" s="519"/>
      <c r="FN487" s="520"/>
      <c r="FO487" s="511"/>
      <c r="FP487" s="512"/>
      <c r="FQ487" s="513"/>
      <c r="FR487" s="513"/>
      <c r="FS487" s="514" t="str">
        <f>ADHB!FS487</f>
        <v/>
      </c>
      <c r="FT487" s="514"/>
      <c r="FU487" s="514"/>
      <c r="FV487" s="515"/>
      <c r="FW487" s="514"/>
      <c r="FX487" s="514"/>
      <c r="FY487" s="514"/>
      <c r="FZ487" s="514"/>
      <c r="GA487" s="514"/>
      <c r="GB487" s="515"/>
      <c r="GC487" s="518"/>
      <c r="GD487" s="519"/>
      <c r="GE487" s="520"/>
      <c r="GF487" s="511"/>
      <c r="GG487" s="512"/>
      <c r="GH487" s="513"/>
      <c r="GI487" s="513"/>
      <c r="GJ487" s="514" t="str">
        <f>ADHB!GJ487</f>
        <v/>
      </c>
      <c r="GK487" s="514"/>
      <c r="GL487" s="514"/>
      <c r="GM487" s="515"/>
      <c r="GN487" s="514"/>
      <c r="GO487" s="514"/>
      <c r="GP487" s="514"/>
      <c r="GQ487" s="514"/>
      <c r="GR487" s="514"/>
      <c r="GS487" s="515"/>
      <c r="GT487" s="518"/>
      <c r="GU487" s="519"/>
      <c r="GV487" s="520"/>
      <c r="GW487" s="511"/>
      <c r="GX487" s="512"/>
      <c r="GY487" s="513"/>
      <c r="GZ487" s="513"/>
      <c r="HA487" s="514" t="str">
        <f>ADHB!HA487</f>
        <v/>
      </c>
      <c r="HB487" s="514"/>
      <c r="HC487" s="514"/>
      <c r="HD487" s="515"/>
      <c r="HE487" s="514"/>
      <c r="HF487" s="514"/>
      <c r="HG487" s="514"/>
      <c r="HH487" s="514"/>
      <c r="HI487" s="514"/>
      <c r="HJ487" s="515"/>
      <c r="HK487" s="518"/>
      <c r="HL487" s="519"/>
      <c r="HM487" s="520"/>
      <c r="HN487" s="511"/>
      <c r="HO487" s="512"/>
      <c r="HP487" s="513"/>
      <c r="HQ487" s="513"/>
      <c r="HR487" s="514" t="str">
        <f>ADHB!HR487</f>
        <v/>
      </c>
      <c r="HS487" s="514"/>
      <c r="HT487" s="514"/>
      <c r="HU487" s="515"/>
      <c r="HV487" s="514"/>
      <c r="HW487" s="514"/>
      <c r="HX487" s="514"/>
      <c r="HY487" s="514"/>
      <c r="HZ487" s="514"/>
      <c r="IA487" s="515"/>
      <c r="IB487" s="518"/>
      <c r="IC487" s="519"/>
      <c r="ID487" s="520"/>
      <c r="IE487" s="511"/>
      <c r="IF487" s="512"/>
      <c r="IG487" s="513"/>
      <c r="IH487" s="513"/>
      <c r="II487" s="514" t="str">
        <f>ADHB!II487</f>
        <v/>
      </c>
      <c r="IJ487" s="514"/>
      <c r="IK487" s="514"/>
      <c r="IL487" s="515"/>
      <c r="IM487" s="514"/>
      <c r="IN487" s="514"/>
      <c r="IO487" s="514"/>
      <c r="IP487" s="514"/>
      <c r="IQ487" s="514"/>
      <c r="IR487" s="515"/>
      <c r="IS487" s="518"/>
      <c r="IT487" s="519"/>
      <c r="IU487" s="520"/>
      <c r="IV487" s="511"/>
      <c r="IW487" s="512"/>
      <c r="IX487" s="513"/>
      <c r="IY487" s="513"/>
      <c r="IZ487" s="514" t="str">
        <f>ADHB!IZ487</f>
        <v/>
      </c>
      <c r="JA487" s="514"/>
      <c r="JB487" s="514"/>
      <c r="JC487" s="515"/>
      <c r="JD487" s="514"/>
      <c r="JE487" s="514"/>
      <c r="JF487" s="514"/>
      <c r="JG487" s="514"/>
      <c r="JH487" s="514"/>
      <c r="JI487" s="515"/>
      <c r="JJ487" s="518"/>
      <c r="JK487" s="519"/>
      <c r="JL487" s="520"/>
      <c r="JM487" s="511"/>
      <c r="JN487" s="512"/>
      <c r="JO487" s="513"/>
      <c r="JP487" s="513"/>
      <c r="JQ487" s="514" t="str">
        <f>ADHB!KY487</f>
        <v/>
      </c>
      <c r="JR487" s="514"/>
      <c r="JS487" s="514"/>
      <c r="JT487" s="515"/>
      <c r="JU487" s="514"/>
      <c r="JV487" s="514"/>
      <c r="JW487" s="514"/>
      <c r="JX487" s="514"/>
      <c r="JY487" s="514"/>
      <c r="JZ487" s="515"/>
      <c r="KA487" s="518"/>
      <c r="KB487" s="519"/>
      <c r="KC487" s="520"/>
      <c r="KD487" s="511"/>
      <c r="KE487" s="512"/>
      <c r="KF487" s="513"/>
      <c r="KG487" s="513"/>
      <c r="KH487" s="514" t="str">
        <f>ADHB!LP487</f>
        <v/>
      </c>
      <c r="KI487" s="514"/>
      <c r="KJ487" s="514"/>
      <c r="KK487" s="515"/>
      <c r="KL487" s="514"/>
      <c r="KM487" s="514"/>
      <c r="KN487" s="514"/>
      <c r="KO487" s="514"/>
      <c r="KP487" s="514"/>
      <c r="KQ487" s="515"/>
      <c r="KR487" s="518"/>
      <c r="KS487" s="519"/>
      <c r="KT487" s="520"/>
      <c r="KU487" s="521"/>
    </row>
    <row r="488" ht="15.75" hidden="1" customHeight="1">
      <c r="A488" s="511"/>
      <c r="B488" s="512"/>
      <c r="C488" s="513"/>
      <c r="D488" s="513"/>
      <c r="E488" s="514" t="str">
        <f>ADHB!E488</f>
        <v/>
      </c>
      <c r="F488" s="514"/>
      <c r="G488" s="514"/>
      <c r="H488" s="515"/>
      <c r="I488" s="514"/>
      <c r="J488" s="514"/>
      <c r="K488" s="514"/>
      <c r="L488" s="514"/>
      <c r="M488" s="514"/>
      <c r="N488" s="515"/>
      <c r="O488" s="518"/>
      <c r="P488" s="519"/>
      <c r="Q488" s="520"/>
      <c r="R488" s="511"/>
      <c r="S488" s="512"/>
      <c r="T488" s="513"/>
      <c r="U488" s="513"/>
      <c r="V488" s="514" t="str">
        <f>ADHB!V488</f>
        <v/>
      </c>
      <c r="W488" s="514"/>
      <c r="X488" s="514"/>
      <c r="Y488" s="515"/>
      <c r="Z488" s="514"/>
      <c r="AA488" s="514"/>
      <c r="AB488" s="514"/>
      <c r="AC488" s="514"/>
      <c r="AD488" s="514"/>
      <c r="AE488" s="515"/>
      <c r="AF488" s="518"/>
      <c r="AG488" s="519"/>
      <c r="AH488" s="520"/>
      <c r="AI488" s="511"/>
      <c r="AJ488" s="512"/>
      <c r="AK488" s="513"/>
      <c r="AL488" s="513"/>
      <c r="AM488" s="514" t="str">
        <f>ADHB!AM488</f>
        <v/>
      </c>
      <c r="AN488" s="514"/>
      <c r="AO488" s="514"/>
      <c r="AP488" s="515"/>
      <c r="AQ488" s="514"/>
      <c r="AR488" s="514"/>
      <c r="AS488" s="514"/>
      <c r="AT488" s="514"/>
      <c r="AU488" s="514"/>
      <c r="AV488" s="515"/>
      <c r="AW488" s="518"/>
      <c r="AX488" s="519"/>
      <c r="AY488" s="520"/>
      <c r="AZ488" s="511"/>
      <c r="BA488" s="512"/>
      <c r="BB488" s="513"/>
      <c r="BC488" s="513"/>
      <c r="BD488" s="514" t="str">
        <f>ADHB!BD488</f>
        <v/>
      </c>
      <c r="BE488" s="514"/>
      <c r="BF488" s="514"/>
      <c r="BG488" s="515"/>
      <c r="BH488" s="514"/>
      <c r="BI488" s="514"/>
      <c r="BJ488" s="514"/>
      <c r="BK488" s="514"/>
      <c r="BL488" s="514"/>
      <c r="BM488" s="515"/>
      <c r="BN488" s="518"/>
      <c r="BO488" s="519"/>
      <c r="BP488" s="520"/>
      <c r="BQ488" s="511"/>
      <c r="BR488" s="512"/>
      <c r="BS488" s="513"/>
      <c r="BT488" s="513"/>
      <c r="BU488" s="514" t="str">
        <f>ADHB!BU488</f>
        <v/>
      </c>
      <c r="BV488" s="514"/>
      <c r="BW488" s="514"/>
      <c r="BX488" s="515"/>
      <c r="BY488" s="514"/>
      <c r="BZ488" s="514"/>
      <c r="CA488" s="514"/>
      <c r="CB488" s="514"/>
      <c r="CC488" s="514"/>
      <c r="CD488" s="515"/>
      <c r="CE488" s="518"/>
      <c r="CF488" s="519"/>
      <c r="CG488" s="520"/>
      <c r="CH488" s="511"/>
      <c r="CI488" s="512"/>
      <c r="CJ488" s="513"/>
      <c r="CK488" s="513"/>
      <c r="CL488" s="514" t="str">
        <f>ADHB!CL488</f>
        <v/>
      </c>
      <c r="CM488" s="514"/>
      <c r="CN488" s="514"/>
      <c r="CO488" s="515"/>
      <c r="CP488" s="514"/>
      <c r="CQ488" s="514"/>
      <c r="CR488" s="514"/>
      <c r="CS488" s="514"/>
      <c r="CT488" s="514"/>
      <c r="CU488" s="515"/>
      <c r="CV488" s="518"/>
      <c r="CW488" s="519"/>
      <c r="CX488" s="520"/>
      <c r="CY488" s="511"/>
      <c r="CZ488" s="512"/>
      <c r="DA488" s="513"/>
      <c r="DB488" s="513"/>
      <c r="DC488" s="514" t="str">
        <f>ADHB!DC488</f>
        <v/>
      </c>
      <c r="DD488" s="514"/>
      <c r="DE488" s="514"/>
      <c r="DF488" s="515"/>
      <c r="DG488" s="514"/>
      <c r="DH488" s="514"/>
      <c r="DI488" s="514"/>
      <c r="DJ488" s="514"/>
      <c r="DK488" s="514"/>
      <c r="DL488" s="515"/>
      <c r="DM488" s="518"/>
      <c r="DN488" s="519"/>
      <c r="DO488" s="520"/>
      <c r="DP488" s="511"/>
      <c r="DQ488" s="512"/>
      <c r="DR488" s="513"/>
      <c r="DS488" s="513"/>
      <c r="DT488" s="514" t="str">
        <f>ADHB!DT488</f>
        <v/>
      </c>
      <c r="DU488" s="514"/>
      <c r="DV488" s="514"/>
      <c r="DW488" s="515"/>
      <c r="DX488" s="514"/>
      <c r="DY488" s="514"/>
      <c r="DZ488" s="514"/>
      <c r="EA488" s="514"/>
      <c r="EB488" s="514"/>
      <c r="EC488" s="515"/>
      <c r="ED488" s="518"/>
      <c r="EE488" s="519"/>
      <c r="EF488" s="520"/>
      <c r="EG488" s="511"/>
      <c r="EH488" s="512"/>
      <c r="EI488" s="513"/>
      <c r="EJ488" s="513"/>
      <c r="EK488" s="514" t="str">
        <f>ADHB!EK488</f>
        <v/>
      </c>
      <c r="EL488" s="514"/>
      <c r="EM488" s="514"/>
      <c r="EN488" s="515"/>
      <c r="EO488" s="514"/>
      <c r="EP488" s="514"/>
      <c r="EQ488" s="514"/>
      <c r="ER488" s="514"/>
      <c r="ES488" s="514"/>
      <c r="ET488" s="515"/>
      <c r="EU488" s="518"/>
      <c r="EV488" s="519"/>
      <c r="EW488" s="520"/>
      <c r="EX488" s="511"/>
      <c r="EY488" s="512"/>
      <c r="EZ488" s="513"/>
      <c r="FA488" s="513"/>
      <c r="FB488" s="514" t="str">
        <f>ADHB!FB488</f>
        <v/>
      </c>
      <c r="FC488" s="514"/>
      <c r="FD488" s="514"/>
      <c r="FE488" s="515"/>
      <c r="FF488" s="514"/>
      <c r="FG488" s="514"/>
      <c r="FH488" s="514"/>
      <c r="FI488" s="514"/>
      <c r="FJ488" s="514"/>
      <c r="FK488" s="515"/>
      <c r="FL488" s="518"/>
      <c r="FM488" s="519"/>
      <c r="FN488" s="520"/>
      <c r="FO488" s="511"/>
      <c r="FP488" s="512"/>
      <c r="FQ488" s="513"/>
      <c r="FR488" s="513"/>
      <c r="FS488" s="514" t="str">
        <f>ADHB!FS488</f>
        <v/>
      </c>
      <c r="FT488" s="514"/>
      <c r="FU488" s="514"/>
      <c r="FV488" s="515"/>
      <c r="FW488" s="514"/>
      <c r="FX488" s="514"/>
      <c r="FY488" s="514"/>
      <c r="FZ488" s="514"/>
      <c r="GA488" s="514"/>
      <c r="GB488" s="515"/>
      <c r="GC488" s="518"/>
      <c r="GD488" s="519"/>
      <c r="GE488" s="520"/>
      <c r="GF488" s="511"/>
      <c r="GG488" s="512"/>
      <c r="GH488" s="513"/>
      <c r="GI488" s="513"/>
      <c r="GJ488" s="514" t="str">
        <f>ADHB!GJ488</f>
        <v/>
      </c>
      <c r="GK488" s="514"/>
      <c r="GL488" s="514"/>
      <c r="GM488" s="515"/>
      <c r="GN488" s="514"/>
      <c r="GO488" s="514"/>
      <c r="GP488" s="514"/>
      <c r="GQ488" s="514"/>
      <c r="GR488" s="514"/>
      <c r="GS488" s="515"/>
      <c r="GT488" s="518"/>
      <c r="GU488" s="519"/>
      <c r="GV488" s="520"/>
      <c r="GW488" s="511"/>
      <c r="GX488" s="512"/>
      <c r="GY488" s="513"/>
      <c r="GZ488" s="513"/>
      <c r="HA488" s="514" t="str">
        <f>ADHB!HA488</f>
        <v/>
      </c>
      <c r="HB488" s="514"/>
      <c r="HC488" s="514"/>
      <c r="HD488" s="515"/>
      <c r="HE488" s="514"/>
      <c r="HF488" s="514"/>
      <c r="HG488" s="514"/>
      <c r="HH488" s="514"/>
      <c r="HI488" s="514"/>
      <c r="HJ488" s="515"/>
      <c r="HK488" s="518"/>
      <c r="HL488" s="519"/>
      <c r="HM488" s="520"/>
      <c r="HN488" s="511"/>
      <c r="HO488" s="512"/>
      <c r="HP488" s="513"/>
      <c r="HQ488" s="513"/>
      <c r="HR488" s="514" t="str">
        <f>ADHB!HR488</f>
        <v/>
      </c>
      <c r="HS488" s="514"/>
      <c r="HT488" s="514"/>
      <c r="HU488" s="515"/>
      <c r="HV488" s="514"/>
      <c r="HW488" s="514"/>
      <c r="HX488" s="514"/>
      <c r="HY488" s="514"/>
      <c r="HZ488" s="514"/>
      <c r="IA488" s="515"/>
      <c r="IB488" s="518"/>
      <c r="IC488" s="519"/>
      <c r="ID488" s="520"/>
      <c r="IE488" s="511"/>
      <c r="IF488" s="512"/>
      <c r="IG488" s="513"/>
      <c r="IH488" s="513"/>
      <c r="II488" s="514" t="str">
        <f>ADHB!II488</f>
        <v/>
      </c>
      <c r="IJ488" s="514"/>
      <c r="IK488" s="514"/>
      <c r="IL488" s="515"/>
      <c r="IM488" s="514"/>
      <c r="IN488" s="514"/>
      <c r="IO488" s="514"/>
      <c r="IP488" s="514"/>
      <c r="IQ488" s="514"/>
      <c r="IR488" s="515"/>
      <c r="IS488" s="518"/>
      <c r="IT488" s="519"/>
      <c r="IU488" s="520"/>
      <c r="IV488" s="511"/>
      <c r="IW488" s="512"/>
      <c r="IX488" s="513"/>
      <c r="IY488" s="513"/>
      <c r="IZ488" s="514" t="str">
        <f>ADHB!IZ488</f>
        <v/>
      </c>
      <c r="JA488" s="514"/>
      <c r="JB488" s="514"/>
      <c r="JC488" s="515"/>
      <c r="JD488" s="514"/>
      <c r="JE488" s="514"/>
      <c r="JF488" s="514"/>
      <c r="JG488" s="514"/>
      <c r="JH488" s="514"/>
      <c r="JI488" s="515"/>
      <c r="JJ488" s="518"/>
      <c r="JK488" s="519"/>
      <c r="JL488" s="520"/>
      <c r="JM488" s="511"/>
      <c r="JN488" s="512"/>
      <c r="JO488" s="513"/>
      <c r="JP488" s="513"/>
      <c r="JQ488" s="514" t="str">
        <f>ADHB!KY488</f>
        <v/>
      </c>
      <c r="JR488" s="514"/>
      <c r="JS488" s="514"/>
      <c r="JT488" s="515"/>
      <c r="JU488" s="514"/>
      <c r="JV488" s="514"/>
      <c r="JW488" s="514"/>
      <c r="JX488" s="514"/>
      <c r="JY488" s="514"/>
      <c r="JZ488" s="515"/>
      <c r="KA488" s="518"/>
      <c r="KB488" s="519"/>
      <c r="KC488" s="520"/>
      <c r="KD488" s="511"/>
      <c r="KE488" s="512"/>
      <c r="KF488" s="513"/>
      <c r="KG488" s="513"/>
      <c r="KH488" s="514" t="str">
        <f>ADHB!LP488</f>
        <v/>
      </c>
      <c r="KI488" s="514"/>
      <c r="KJ488" s="514"/>
      <c r="KK488" s="515"/>
      <c r="KL488" s="514"/>
      <c r="KM488" s="514"/>
      <c r="KN488" s="514"/>
      <c r="KO488" s="514"/>
      <c r="KP488" s="514"/>
      <c r="KQ488" s="515"/>
      <c r="KR488" s="518"/>
      <c r="KS488" s="519"/>
      <c r="KT488" s="520"/>
      <c r="KU488" s="521"/>
    </row>
    <row r="489" ht="15.75" hidden="1" customHeight="1">
      <c r="A489" s="511"/>
      <c r="B489" s="512"/>
      <c r="C489" s="513"/>
      <c r="D489" s="513"/>
      <c r="E489" s="514" t="str">
        <f>ADHB!E489</f>
        <v/>
      </c>
      <c r="F489" s="514"/>
      <c r="G489" s="514"/>
      <c r="H489" s="515"/>
      <c r="I489" s="514"/>
      <c r="J489" s="514"/>
      <c r="K489" s="514"/>
      <c r="L489" s="514"/>
      <c r="M489" s="514"/>
      <c r="N489" s="515"/>
      <c r="O489" s="518"/>
      <c r="P489" s="519"/>
      <c r="Q489" s="520"/>
      <c r="R489" s="511"/>
      <c r="S489" s="512"/>
      <c r="T489" s="513"/>
      <c r="U489" s="513"/>
      <c r="V489" s="514" t="str">
        <f>ADHB!V489</f>
        <v/>
      </c>
      <c r="W489" s="514"/>
      <c r="X489" s="514"/>
      <c r="Y489" s="515"/>
      <c r="Z489" s="514"/>
      <c r="AA489" s="514"/>
      <c r="AB489" s="514"/>
      <c r="AC489" s="514"/>
      <c r="AD489" s="514"/>
      <c r="AE489" s="515"/>
      <c r="AF489" s="518"/>
      <c r="AG489" s="519"/>
      <c r="AH489" s="520"/>
      <c r="AI489" s="511"/>
      <c r="AJ489" s="512"/>
      <c r="AK489" s="513"/>
      <c r="AL489" s="513"/>
      <c r="AM489" s="514" t="str">
        <f>ADHB!AM489</f>
        <v/>
      </c>
      <c r="AN489" s="514"/>
      <c r="AO489" s="514"/>
      <c r="AP489" s="515"/>
      <c r="AQ489" s="514"/>
      <c r="AR489" s="514"/>
      <c r="AS489" s="514"/>
      <c r="AT489" s="514"/>
      <c r="AU489" s="514"/>
      <c r="AV489" s="515"/>
      <c r="AW489" s="518"/>
      <c r="AX489" s="519"/>
      <c r="AY489" s="520"/>
      <c r="AZ489" s="511"/>
      <c r="BA489" s="512"/>
      <c r="BB489" s="513"/>
      <c r="BC489" s="513"/>
      <c r="BD489" s="514" t="str">
        <f>ADHB!BD489</f>
        <v/>
      </c>
      <c r="BE489" s="514"/>
      <c r="BF489" s="514"/>
      <c r="BG489" s="515"/>
      <c r="BH489" s="514"/>
      <c r="BI489" s="514"/>
      <c r="BJ489" s="514"/>
      <c r="BK489" s="514"/>
      <c r="BL489" s="514"/>
      <c r="BM489" s="515"/>
      <c r="BN489" s="518"/>
      <c r="BO489" s="519"/>
      <c r="BP489" s="520"/>
      <c r="BQ489" s="511"/>
      <c r="BR489" s="512"/>
      <c r="BS489" s="513"/>
      <c r="BT489" s="513"/>
      <c r="BU489" s="514" t="str">
        <f>ADHB!BU489</f>
        <v/>
      </c>
      <c r="BV489" s="514"/>
      <c r="BW489" s="514"/>
      <c r="BX489" s="515"/>
      <c r="BY489" s="514"/>
      <c r="BZ489" s="514"/>
      <c r="CA489" s="514"/>
      <c r="CB489" s="514"/>
      <c r="CC489" s="514"/>
      <c r="CD489" s="515"/>
      <c r="CE489" s="518"/>
      <c r="CF489" s="519"/>
      <c r="CG489" s="520"/>
      <c r="CH489" s="511"/>
      <c r="CI489" s="512"/>
      <c r="CJ489" s="513"/>
      <c r="CK489" s="513"/>
      <c r="CL489" s="514" t="str">
        <f>ADHB!CL489</f>
        <v/>
      </c>
      <c r="CM489" s="514"/>
      <c r="CN489" s="514"/>
      <c r="CO489" s="515"/>
      <c r="CP489" s="514"/>
      <c r="CQ489" s="514"/>
      <c r="CR489" s="514"/>
      <c r="CS489" s="514"/>
      <c r="CT489" s="514"/>
      <c r="CU489" s="515"/>
      <c r="CV489" s="518"/>
      <c r="CW489" s="519"/>
      <c r="CX489" s="520"/>
      <c r="CY489" s="511"/>
      <c r="CZ489" s="512"/>
      <c r="DA489" s="513"/>
      <c r="DB489" s="513"/>
      <c r="DC489" s="514" t="str">
        <f>ADHB!DC489</f>
        <v/>
      </c>
      <c r="DD489" s="514"/>
      <c r="DE489" s="514"/>
      <c r="DF489" s="515"/>
      <c r="DG489" s="514"/>
      <c r="DH489" s="514"/>
      <c r="DI489" s="514"/>
      <c r="DJ489" s="514"/>
      <c r="DK489" s="514"/>
      <c r="DL489" s="515"/>
      <c r="DM489" s="518"/>
      <c r="DN489" s="519"/>
      <c r="DO489" s="520"/>
      <c r="DP489" s="511"/>
      <c r="DQ489" s="512"/>
      <c r="DR489" s="513"/>
      <c r="DS489" s="513"/>
      <c r="DT489" s="514" t="str">
        <f>ADHB!DT489</f>
        <v/>
      </c>
      <c r="DU489" s="514"/>
      <c r="DV489" s="514"/>
      <c r="DW489" s="515"/>
      <c r="DX489" s="514"/>
      <c r="DY489" s="514"/>
      <c r="DZ489" s="514"/>
      <c r="EA489" s="514"/>
      <c r="EB489" s="514"/>
      <c r="EC489" s="515"/>
      <c r="ED489" s="518"/>
      <c r="EE489" s="519"/>
      <c r="EF489" s="520"/>
      <c r="EG489" s="511"/>
      <c r="EH489" s="512"/>
      <c r="EI489" s="513"/>
      <c r="EJ489" s="513"/>
      <c r="EK489" s="514" t="str">
        <f>ADHB!EK489</f>
        <v/>
      </c>
      <c r="EL489" s="514"/>
      <c r="EM489" s="514"/>
      <c r="EN489" s="515"/>
      <c r="EO489" s="514"/>
      <c r="EP489" s="514"/>
      <c r="EQ489" s="514"/>
      <c r="ER489" s="514"/>
      <c r="ES489" s="514"/>
      <c r="ET489" s="515"/>
      <c r="EU489" s="518"/>
      <c r="EV489" s="519"/>
      <c r="EW489" s="520"/>
      <c r="EX489" s="511"/>
      <c r="EY489" s="512"/>
      <c r="EZ489" s="513"/>
      <c r="FA489" s="513"/>
      <c r="FB489" s="514" t="str">
        <f>ADHB!FB489</f>
        <v/>
      </c>
      <c r="FC489" s="514"/>
      <c r="FD489" s="514"/>
      <c r="FE489" s="515"/>
      <c r="FF489" s="514"/>
      <c r="FG489" s="514"/>
      <c r="FH489" s="514"/>
      <c r="FI489" s="514"/>
      <c r="FJ489" s="514"/>
      <c r="FK489" s="515"/>
      <c r="FL489" s="518"/>
      <c r="FM489" s="519"/>
      <c r="FN489" s="520"/>
      <c r="FO489" s="511"/>
      <c r="FP489" s="512"/>
      <c r="FQ489" s="513"/>
      <c r="FR489" s="513"/>
      <c r="FS489" s="514" t="str">
        <f>ADHB!FS489</f>
        <v/>
      </c>
      <c r="FT489" s="514"/>
      <c r="FU489" s="514"/>
      <c r="FV489" s="515"/>
      <c r="FW489" s="514"/>
      <c r="FX489" s="514"/>
      <c r="FY489" s="514"/>
      <c r="FZ489" s="514"/>
      <c r="GA489" s="514"/>
      <c r="GB489" s="515"/>
      <c r="GC489" s="518"/>
      <c r="GD489" s="519"/>
      <c r="GE489" s="520"/>
      <c r="GF489" s="511"/>
      <c r="GG489" s="512"/>
      <c r="GH489" s="513"/>
      <c r="GI489" s="513"/>
      <c r="GJ489" s="514" t="str">
        <f>ADHB!GJ489</f>
        <v/>
      </c>
      <c r="GK489" s="514"/>
      <c r="GL489" s="514"/>
      <c r="GM489" s="515"/>
      <c r="GN489" s="514"/>
      <c r="GO489" s="514"/>
      <c r="GP489" s="514"/>
      <c r="GQ489" s="514"/>
      <c r="GR489" s="514"/>
      <c r="GS489" s="515"/>
      <c r="GT489" s="518"/>
      <c r="GU489" s="519"/>
      <c r="GV489" s="520"/>
      <c r="GW489" s="511"/>
      <c r="GX489" s="512"/>
      <c r="GY489" s="513"/>
      <c r="GZ489" s="513"/>
      <c r="HA489" s="514" t="str">
        <f>ADHB!HA489</f>
        <v/>
      </c>
      <c r="HB489" s="514"/>
      <c r="HC489" s="514"/>
      <c r="HD489" s="515"/>
      <c r="HE489" s="514"/>
      <c r="HF489" s="514"/>
      <c r="HG489" s="514"/>
      <c r="HH489" s="514"/>
      <c r="HI489" s="514"/>
      <c r="HJ489" s="515"/>
      <c r="HK489" s="518"/>
      <c r="HL489" s="519"/>
      <c r="HM489" s="520"/>
      <c r="HN489" s="511"/>
      <c r="HO489" s="512"/>
      <c r="HP489" s="513"/>
      <c r="HQ489" s="513"/>
      <c r="HR489" s="514" t="str">
        <f>ADHB!HR489</f>
        <v/>
      </c>
      <c r="HS489" s="514"/>
      <c r="HT489" s="514"/>
      <c r="HU489" s="515"/>
      <c r="HV489" s="514"/>
      <c r="HW489" s="514"/>
      <c r="HX489" s="514"/>
      <c r="HY489" s="514"/>
      <c r="HZ489" s="514"/>
      <c r="IA489" s="515"/>
      <c r="IB489" s="518"/>
      <c r="IC489" s="519"/>
      <c r="ID489" s="520"/>
      <c r="IE489" s="511"/>
      <c r="IF489" s="512"/>
      <c r="IG489" s="513"/>
      <c r="IH489" s="513"/>
      <c r="II489" s="514" t="str">
        <f>ADHB!II489</f>
        <v/>
      </c>
      <c r="IJ489" s="514"/>
      <c r="IK489" s="514"/>
      <c r="IL489" s="515"/>
      <c r="IM489" s="514"/>
      <c r="IN489" s="514"/>
      <c r="IO489" s="514"/>
      <c r="IP489" s="514"/>
      <c r="IQ489" s="514"/>
      <c r="IR489" s="515"/>
      <c r="IS489" s="518"/>
      <c r="IT489" s="519"/>
      <c r="IU489" s="520"/>
      <c r="IV489" s="511"/>
      <c r="IW489" s="512"/>
      <c r="IX489" s="513"/>
      <c r="IY489" s="513"/>
      <c r="IZ489" s="514" t="str">
        <f>ADHB!IZ489</f>
        <v/>
      </c>
      <c r="JA489" s="514"/>
      <c r="JB489" s="514"/>
      <c r="JC489" s="515"/>
      <c r="JD489" s="514"/>
      <c r="JE489" s="514"/>
      <c r="JF489" s="514"/>
      <c r="JG489" s="514"/>
      <c r="JH489" s="514"/>
      <c r="JI489" s="515"/>
      <c r="JJ489" s="518"/>
      <c r="JK489" s="519"/>
      <c r="JL489" s="520"/>
      <c r="JM489" s="511"/>
      <c r="JN489" s="512"/>
      <c r="JO489" s="513"/>
      <c r="JP489" s="513"/>
      <c r="JQ489" s="514" t="str">
        <f>ADHB!KY489</f>
        <v/>
      </c>
      <c r="JR489" s="514"/>
      <c r="JS489" s="514"/>
      <c r="JT489" s="515"/>
      <c r="JU489" s="514"/>
      <c r="JV489" s="514"/>
      <c r="JW489" s="514"/>
      <c r="JX489" s="514"/>
      <c r="JY489" s="514"/>
      <c r="JZ489" s="515"/>
      <c r="KA489" s="518"/>
      <c r="KB489" s="519"/>
      <c r="KC489" s="520"/>
      <c r="KD489" s="511"/>
      <c r="KE489" s="512"/>
      <c r="KF489" s="513"/>
      <c r="KG489" s="513"/>
      <c r="KH489" s="514" t="str">
        <f>ADHB!LP489</f>
        <v/>
      </c>
      <c r="KI489" s="514"/>
      <c r="KJ489" s="514"/>
      <c r="KK489" s="515"/>
      <c r="KL489" s="514"/>
      <c r="KM489" s="514"/>
      <c r="KN489" s="514"/>
      <c r="KO489" s="514"/>
      <c r="KP489" s="514"/>
      <c r="KQ489" s="515"/>
      <c r="KR489" s="518"/>
      <c r="KS489" s="519"/>
      <c r="KT489" s="520"/>
      <c r="KU489" s="521"/>
    </row>
    <row r="490" ht="15.75" hidden="1" customHeight="1">
      <c r="A490" s="511"/>
      <c r="B490" s="512"/>
      <c r="C490" s="513"/>
      <c r="D490" s="513"/>
      <c r="E490" s="514" t="str">
        <f>ADHB!E490</f>
        <v/>
      </c>
      <c r="F490" s="514"/>
      <c r="G490" s="514"/>
      <c r="H490" s="515"/>
      <c r="I490" s="514"/>
      <c r="J490" s="514"/>
      <c r="K490" s="514"/>
      <c r="L490" s="514"/>
      <c r="M490" s="514"/>
      <c r="N490" s="515"/>
      <c r="O490" s="518"/>
      <c r="P490" s="519"/>
      <c r="Q490" s="520"/>
      <c r="R490" s="511"/>
      <c r="S490" s="512"/>
      <c r="T490" s="513"/>
      <c r="U490" s="513"/>
      <c r="V490" s="514" t="str">
        <f>ADHB!V490</f>
        <v/>
      </c>
      <c r="W490" s="514"/>
      <c r="X490" s="514"/>
      <c r="Y490" s="515"/>
      <c r="Z490" s="514"/>
      <c r="AA490" s="514"/>
      <c r="AB490" s="514"/>
      <c r="AC490" s="514"/>
      <c r="AD490" s="514"/>
      <c r="AE490" s="515"/>
      <c r="AF490" s="518"/>
      <c r="AG490" s="519"/>
      <c r="AH490" s="520"/>
      <c r="AI490" s="511"/>
      <c r="AJ490" s="512"/>
      <c r="AK490" s="513"/>
      <c r="AL490" s="513"/>
      <c r="AM490" s="514" t="str">
        <f>ADHB!AM490</f>
        <v/>
      </c>
      <c r="AN490" s="514"/>
      <c r="AO490" s="514"/>
      <c r="AP490" s="515"/>
      <c r="AQ490" s="514"/>
      <c r="AR490" s="514"/>
      <c r="AS490" s="514"/>
      <c r="AT490" s="514"/>
      <c r="AU490" s="514"/>
      <c r="AV490" s="515"/>
      <c r="AW490" s="518"/>
      <c r="AX490" s="519"/>
      <c r="AY490" s="520"/>
      <c r="AZ490" s="511"/>
      <c r="BA490" s="512"/>
      <c r="BB490" s="513"/>
      <c r="BC490" s="513"/>
      <c r="BD490" s="514" t="str">
        <f>ADHB!BD490</f>
        <v/>
      </c>
      <c r="BE490" s="514"/>
      <c r="BF490" s="514"/>
      <c r="BG490" s="515"/>
      <c r="BH490" s="514"/>
      <c r="BI490" s="514"/>
      <c r="BJ490" s="514"/>
      <c r="BK490" s="514"/>
      <c r="BL490" s="514"/>
      <c r="BM490" s="515"/>
      <c r="BN490" s="518"/>
      <c r="BO490" s="519"/>
      <c r="BP490" s="520"/>
      <c r="BQ490" s="511"/>
      <c r="BR490" s="512"/>
      <c r="BS490" s="513"/>
      <c r="BT490" s="513"/>
      <c r="BU490" s="514" t="str">
        <f>ADHB!BU490</f>
        <v/>
      </c>
      <c r="BV490" s="514"/>
      <c r="BW490" s="514"/>
      <c r="BX490" s="515"/>
      <c r="BY490" s="514"/>
      <c r="BZ490" s="514"/>
      <c r="CA490" s="514"/>
      <c r="CB490" s="514"/>
      <c r="CC490" s="514"/>
      <c r="CD490" s="515"/>
      <c r="CE490" s="518"/>
      <c r="CF490" s="519"/>
      <c r="CG490" s="520"/>
      <c r="CH490" s="511"/>
      <c r="CI490" s="512"/>
      <c r="CJ490" s="513"/>
      <c r="CK490" s="513"/>
      <c r="CL490" s="514" t="str">
        <f>ADHB!CL490</f>
        <v/>
      </c>
      <c r="CM490" s="514"/>
      <c r="CN490" s="514"/>
      <c r="CO490" s="515"/>
      <c r="CP490" s="514"/>
      <c r="CQ490" s="514"/>
      <c r="CR490" s="514"/>
      <c r="CS490" s="514"/>
      <c r="CT490" s="514"/>
      <c r="CU490" s="515"/>
      <c r="CV490" s="518"/>
      <c r="CW490" s="519"/>
      <c r="CX490" s="520"/>
      <c r="CY490" s="511"/>
      <c r="CZ490" s="512"/>
      <c r="DA490" s="513"/>
      <c r="DB490" s="513"/>
      <c r="DC490" s="514" t="str">
        <f>ADHB!DC490</f>
        <v/>
      </c>
      <c r="DD490" s="514"/>
      <c r="DE490" s="514"/>
      <c r="DF490" s="515"/>
      <c r="DG490" s="514"/>
      <c r="DH490" s="514"/>
      <c r="DI490" s="514"/>
      <c r="DJ490" s="514"/>
      <c r="DK490" s="514"/>
      <c r="DL490" s="515"/>
      <c r="DM490" s="518"/>
      <c r="DN490" s="519"/>
      <c r="DO490" s="520"/>
      <c r="DP490" s="511"/>
      <c r="DQ490" s="512"/>
      <c r="DR490" s="513"/>
      <c r="DS490" s="513"/>
      <c r="DT490" s="514" t="str">
        <f>ADHB!DT490</f>
        <v/>
      </c>
      <c r="DU490" s="514"/>
      <c r="DV490" s="514"/>
      <c r="DW490" s="515"/>
      <c r="DX490" s="514"/>
      <c r="DY490" s="514"/>
      <c r="DZ490" s="514"/>
      <c r="EA490" s="514"/>
      <c r="EB490" s="514"/>
      <c r="EC490" s="515"/>
      <c r="ED490" s="518"/>
      <c r="EE490" s="519"/>
      <c r="EF490" s="520"/>
      <c r="EG490" s="511"/>
      <c r="EH490" s="512"/>
      <c r="EI490" s="513"/>
      <c r="EJ490" s="513"/>
      <c r="EK490" s="514" t="str">
        <f>ADHB!EK490</f>
        <v/>
      </c>
      <c r="EL490" s="514"/>
      <c r="EM490" s="514"/>
      <c r="EN490" s="515"/>
      <c r="EO490" s="514"/>
      <c r="EP490" s="514"/>
      <c r="EQ490" s="514"/>
      <c r="ER490" s="514"/>
      <c r="ES490" s="514"/>
      <c r="ET490" s="515"/>
      <c r="EU490" s="518"/>
      <c r="EV490" s="519"/>
      <c r="EW490" s="520"/>
      <c r="EX490" s="511"/>
      <c r="EY490" s="512"/>
      <c r="EZ490" s="513"/>
      <c r="FA490" s="513"/>
      <c r="FB490" s="514" t="str">
        <f>ADHB!FB490</f>
        <v/>
      </c>
      <c r="FC490" s="514"/>
      <c r="FD490" s="514"/>
      <c r="FE490" s="515"/>
      <c r="FF490" s="514"/>
      <c r="FG490" s="514"/>
      <c r="FH490" s="514"/>
      <c r="FI490" s="514"/>
      <c r="FJ490" s="514"/>
      <c r="FK490" s="515"/>
      <c r="FL490" s="518"/>
      <c r="FM490" s="519"/>
      <c r="FN490" s="520"/>
      <c r="FO490" s="511"/>
      <c r="FP490" s="512"/>
      <c r="FQ490" s="513"/>
      <c r="FR490" s="513"/>
      <c r="FS490" s="514" t="str">
        <f>ADHB!FS490</f>
        <v/>
      </c>
      <c r="FT490" s="514"/>
      <c r="FU490" s="514"/>
      <c r="FV490" s="515"/>
      <c r="FW490" s="514"/>
      <c r="FX490" s="514"/>
      <c r="FY490" s="514"/>
      <c r="FZ490" s="514"/>
      <c r="GA490" s="514"/>
      <c r="GB490" s="515"/>
      <c r="GC490" s="518"/>
      <c r="GD490" s="519"/>
      <c r="GE490" s="520"/>
      <c r="GF490" s="511"/>
      <c r="GG490" s="512"/>
      <c r="GH490" s="513"/>
      <c r="GI490" s="513"/>
      <c r="GJ490" s="514" t="str">
        <f>ADHB!GJ490</f>
        <v/>
      </c>
      <c r="GK490" s="514"/>
      <c r="GL490" s="514"/>
      <c r="GM490" s="515"/>
      <c r="GN490" s="514"/>
      <c r="GO490" s="514"/>
      <c r="GP490" s="514"/>
      <c r="GQ490" s="514"/>
      <c r="GR490" s="514"/>
      <c r="GS490" s="515"/>
      <c r="GT490" s="518"/>
      <c r="GU490" s="519"/>
      <c r="GV490" s="520"/>
      <c r="GW490" s="511"/>
      <c r="GX490" s="512"/>
      <c r="GY490" s="513"/>
      <c r="GZ490" s="513"/>
      <c r="HA490" s="514" t="str">
        <f>ADHB!HA490</f>
        <v/>
      </c>
      <c r="HB490" s="514"/>
      <c r="HC490" s="514"/>
      <c r="HD490" s="515"/>
      <c r="HE490" s="514"/>
      <c r="HF490" s="514"/>
      <c r="HG490" s="514"/>
      <c r="HH490" s="514"/>
      <c r="HI490" s="514"/>
      <c r="HJ490" s="515"/>
      <c r="HK490" s="518"/>
      <c r="HL490" s="519"/>
      <c r="HM490" s="520"/>
      <c r="HN490" s="511"/>
      <c r="HO490" s="512"/>
      <c r="HP490" s="513"/>
      <c r="HQ490" s="513"/>
      <c r="HR490" s="514" t="str">
        <f>ADHB!HR490</f>
        <v/>
      </c>
      <c r="HS490" s="514"/>
      <c r="HT490" s="514"/>
      <c r="HU490" s="515"/>
      <c r="HV490" s="514"/>
      <c r="HW490" s="514"/>
      <c r="HX490" s="514"/>
      <c r="HY490" s="514"/>
      <c r="HZ490" s="514"/>
      <c r="IA490" s="515"/>
      <c r="IB490" s="518"/>
      <c r="IC490" s="519"/>
      <c r="ID490" s="520"/>
      <c r="IE490" s="511"/>
      <c r="IF490" s="512"/>
      <c r="IG490" s="513"/>
      <c r="IH490" s="513"/>
      <c r="II490" s="514" t="str">
        <f>ADHB!II490</f>
        <v/>
      </c>
      <c r="IJ490" s="514"/>
      <c r="IK490" s="514"/>
      <c r="IL490" s="515"/>
      <c r="IM490" s="514"/>
      <c r="IN490" s="514"/>
      <c r="IO490" s="514"/>
      <c r="IP490" s="514"/>
      <c r="IQ490" s="514"/>
      <c r="IR490" s="515"/>
      <c r="IS490" s="518"/>
      <c r="IT490" s="519"/>
      <c r="IU490" s="520"/>
      <c r="IV490" s="511"/>
      <c r="IW490" s="512"/>
      <c r="IX490" s="513"/>
      <c r="IY490" s="513"/>
      <c r="IZ490" s="514" t="str">
        <f>ADHB!IZ490</f>
        <v/>
      </c>
      <c r="JA490" s="514"/>
      <c r="JB490" s="514"/>
      <c r="JC490" s="515"/>
      <c r="JD490" s="514"/>
      <c r="JE490" s="514"/>
      <c r="JF490" s="514"/>
      <c r="JG490" s="514"/>
      <c r="JH490" s="514"/>
      <c r="JI490" s="515"/>
      <c r="JJ490" s="518"/>
      <c r="JK490" s="519"/>
      <c r="JL490" s="520"/>
      <c r="JM490" s="511"/>
      <c r="JN490" s="512"/>
      <c r="JO490" s="513"/>
      <c r="JP490" s="513"/>
      <c r="JQ490" s="514" t="str">
        <f>ADHB!KY490</f>
        <v/>
      </c>
      <c r="JR490" s="514"/>
      <c r="JS490" s="514"/>
      <c r="JT490" s="515"/>
      <c r="JU490" s="514"/>
      <c r="JV490" s="514"/>
      <c r="JW490" s="514"/>
      <c r="JX490" s="514"/>
      <c r="JY490" s="514"/>
      <c r="JZ490" s="515"/>
      <c r="KA490" s="518"/>
      <c r="KB490" s="519"/>
      <c r="KC490" s="520"/>
      <c r="KD490" s="511"/>
      <c r="KE490" s="512"/>
      <c r="KF490" s="513"/>
      <c r="KG490" s="513"/>
      <c r="KH490" s="514" t="str">
        <f>ADHB!LP490</f>
        <v/>
      </c>
      <c r="KI490" s="514"/>
      <c r="KJ490" s="514"/>
      <c r="KK490" s="515"/>
      <c r="KL490" s="514"/>
      <c r="KM490" s="514"/>
      <c r="KN490" s="514"/>
      <c r="KO490" s="514"/>
      <c r="KP490" s="514"/>
      <c r="KQ490" s="515"/>
      <c r="KR490" s="518"/>
      <c r="KS490" s="519"/>
      <c r="KT490" s="520"/>
      <c r="KU490" s="521"/>
    </row>
    <row r="491" ht="15.75" hidden="1" customHeight="1">
      <c r="A491" s="511"/>
      <c r="B491" s="512"/>
      <c r="C491" s="513"/>
      <c r="D491" s="513"/>
      <c r="E491" s="514" t="str">
        <f>ADHB!E491</f>
        <v/>
      </c>
      <c r="F491" s="514"/>
      <c r="G491" s="514"/>
      <c r="H491" s="515"/>
      <c r="I491" s="514"/>
      <c r="J491" s="514"/>
      <c r="K491" s="514"/>
      <c r="L491" s="514"/>
      <c r="M491" s="514"/>
      <c r="N491" s="515"/>
      <c r="O491" s="518"/>
      <c r="P491" s="519"/>
      <c r="Q491" s="520"/>
      <c r="R491" s="511"/>
      <c r="S491" s="512"/>
      <c r="T491" s="513"/>
      <c r="U491" s="513"/>
      <c r="V491" s="514" t="str">
        <f>ADHB!V491</f>
        <v/>
      </c>
      <c r="W491" s="514"/>
      <c r="X491" s="514"/>
      <c r="Y491" s="515"/>
      <c r="Z491" s="514"/>
      <c r="AA491" s="514"/>
      <c r="AB491" s="514"/>
      <c r="AC491" s="514"/>
      <c r="AD491" s="514"/>
      <c r="AE491" s="515"/>
      <c r="AF491" s="518"/>
      <c r="AG491" s="519"/>
      <c r="AH491" s="520"/>
      <c r="AI491" s="511"/>
      <c r="AJ491" s="512"/>
      <c r="AK491" s="513"/>
      <c r="AL491" s="513"/>
      <c r="AM491" s="514" t="str">
        <f>ADHB!AM491</f>
        <v/>
      </c>
      <c r="AN491" s="514"/>
      <c r="AO491" s="514"/>
      <c r="AP491" s="515"/>
      <c r="AQ491" s="514"/>
      <c r="AR491" s="514"/>
      <c r="AS491" s="514"/>
      <c r="AT491" s="514"/>
      <c r="AU491" s="514"/>
      <c r="AV491" s="515"/>
      <c r="AW491" s="518"/>
      <c r="AX491" s="519"/>
      <c r="AY491" s="520"/>
      <c r="AZ491" s="511"/>
      <c r="BA491" s="512"/>
      <c r="BB491" s="513"/>
      <c r="BC491" s="513"/>
      <c r="BD491" s="514" t="str">
        <f>ADHB!BD491</f>
        <v/>
      </c>
      <c r="BE491" s="514"/>
      <c r="BF491" s="514"/>
      <c r="BG491" s="515"/>
      <c r="BH491" s="514"/>
      <c r="BI491" s="514"/>
      <c r="BJ491" s="514"/>
      <c r="BK491" s="514"/>
      <c r="BL491" s="514"/>
      <c r="BM491" s="515"/>
      <c r="BN491" s="518"/>
      <c r="BO491" s="519"/>
      <c r="BP491" s="520"/>
      <c r="BQ491" s="511"/>
      <c r="BR491" s="512"/>
      <c r="BS491" s="513"/>
      <c r="BT491" s="513"/>
      <c r="BU491" s="514" t="str">
        <f>ADHB!BU491</f>
        <v/>
      </c>
      <c r="BV491" s="514"/>
      <c r="BW491" s="514"/>
      <c r="BX491" s="515"/>
      <c r="BY491" s="514"/>
      <c r="BZ491" s="514"/>
      <c r="CA491" s="514"/>
      <c r="CB491" s="514"/>
      <c r="CC491" s="514"/>
      <c r="CD491" s="515"/>
      <c r="CE491" s="518"/>
      <c r="CF491" s="519"/>
      <c r="CG491" s="520"/>
      <c r="CH491" s="511"/>
      <c r="CI491" s="512"/>
      <c r="CJ491" s="513"/>
      <c r="CK491" s="513"/>
      <c r="CL491" s="514" t="str">
        <f>ADHB!CL491</f>
        <v/>
      </c>
      <c r="CM491" s="514"/>
      <c r="CN491" s="514"/>
      <c r="CO491" s="515"/>
      <c r="CP491" s="514"/>
      <c r="CQ491" s="514"/>
      <c r="CR491" s="514"/>
      <c r="CS491" s="514"/>
      <c r="CT491" s="514"/>
      <c r="CU491" s="515"/>
      <c r="CV491" s="518"/>
      <c r="CW491" s="519"/>
      <c r="CX491" s="520"/>
      <c r="CY491" s="511"/>
      <c r="CZ491" s="512"/>
      <c r="DA491" s="513"/>
      <c r="DB491" s="513"/>
      <c r="DC491" s="514" t="str">
        <f>ADHB!DC491</f>
        <v/>
      </c>
      <c r="DD491" s="514"/>
      <c r="DE491" s="514"/>
      <c r="DF491" s="515"/>
      <c r="DG491" s="514"/>
      <c r="DH491" s="514"/>
      <c r="DI491" s="514"/>
      <c r="DJ491" s="514"/>
      <c r="DK491" s="514"/>
      <c r="DL491" s="515"/>
      <c r="DM491" s="518"/>
      <c r="DN491" s="519"/>
      <c r="DO491" s="520"/>
      <c r="DP491" s="511"/>
      <c r="DQ491" s="512"/>
      <c r="DR491" s="513"/>
      <c r="DS491" s="513"/>
      <c r="DT491" s="514" t="str">
        <f>ADHB!DT491</f>
        <v/>
      </c>
      <c r="DU491" s="514"/>
      <c r="DV491" s="514"/>
      <c r="DW491" s="515"/>
      <c r="DX491" s="514"/>
      <c r="DY491" s="514"/>
      <c r="DZ491" s="514"/>
      <c r="EA491" s="514"/>
      <c r="EB491" s="514"/>
      <c r="EC491" s="515"/>
      <c r="ED491" s="518"/>
      <c r="EE491" s="519"/>
      <c r="EF491" s="520"/>
      <c r="EG491" s="511"/>
      <c r="EH491" s="512"/>
      <c r="EI491" s="513"/>
      <c r="EJ491" s="513"/>
      <c r="EK491" s="514" t="str">
        <f>ADHB!EK491</f>
        <v/>
      </c>
      <c r="EL491" s="514"/>
      <c r="EM491" s="514"/>
      <c r="EN491" s="515"/>
      <c r="EO491" s="514"/>
      <c r="EP491" s="514"/>
      <c r="EQ491" s="514"/>
      <c r="ER491" s="514"/>
      <c r="ES491" s="514"/>
      <c r="ET491" s="515"/>
      <c r="EU491" s="518"/>
      <c r="EV491" s="519"/>
      <c r="EW491" s="520"/>
      <c r="EX491" s="511"/>
      <c r="EY491" s="512"/>
      <c r="EZ491" s="513"/>
      <c r="FA491" s="513"/>
      <c r="FB491" s="514" t="str">
        <f>ADHB!FB491</f>
        <v/>
      </c>
      <c r="FC491" s="514"/>
      <c r="FD491" s="514"/>
      <c r="FE491" s="515"/>
      <c r="FF491" s="514"/>
      <c r="FG491" s="514"/>
      <c r="FH491" s="514"/>
      <c r="FI491" s="514"/>
      <c r="FJ491" s="514"/>
      <c r="FK491" s="515"/>
      <c r="FL491" s="518"/>
      <c r="FM491" s="519"/>
      <c r="FN491" s="520"/>
      <c r="FO491" s="511"/>
      <c r="FP491" s="512"/>
      <c r="FQ491" s="513"/>
      <c r="FR491" s="513"/>
      <c r="FS491" s="514" t="str">
        <f>ADHB!FS491</f>
        <v/>
      </c>
      <c r="FT491" s="514"/>
      <c r="FU491" s="514"/>
      <c r="FV491" s="515"/>
      <c r="FW491" s="514"/>
      <c r="FX491" s="514"/>
      <c r="FY491" s="514"/>
      <c r="FZ491" s="514"/>
      <c r="GA491" s="514"/>
      <c r="GB491" s="515"/>
      <c r="GC491" s="518"/>
      <c r="GD491" s="519"/>
      <c r="GE491" s="520"/>
      <c r="GF491" s="511"/>
      <c r="GG491" s="512"/>
      <c r="GH491" s="513"/>
      <c r="GI491" s="513"/>
      <c r="GJ491" s="514" t="str">
        <f>ADHB!GJ491</f>
        <v/>
      </c>
      <c r="GK491" s="514"/>
      <c r="GL491" s="514"/>
      <c r="GM491" s="515"/>
      <c r="GN491" s="514"/>
      <c r="GO491" s="514"/>
      <c r="GP491" s="514"/>
      <c r="GQ491" s="514"/>
      <c r="GR491" s="514"/>
      <c r="GS491" s="515"/>
      <c r="GT491" s="518"/>
      <c r="GU491" s="519"/>
      <c r="GV491" s="520"/>
      <c r="GW491" s="511"/>
      <c r="GX491" s="512"/>
      <c r="GY491" s="513"/>
      <c r="GZ491" s="513"/>
      <c r="HA491" s="514" t="str">
        <f>ADHB!HA491</f>
        <v/>
      </c>
      <c r="HB491" s="514"/>
      <c r="HC491" s="514"/>
      <c r="HD491" s="515"/>
      <c r="HE491" s="514"/>
      <c r="HF491" s="514"/>
      <c r="HG491" s="514"/>
      <c r="HH491" s="514"/>
      <c r="HI491" s="514"/>
      <c r="HJ491" s="515"/>
      <c r="HK491" s="518"/>
      <c r="HL491" s="519"/>
      <c r="HM491" s="520"/>
      <c r="HN491" s="511"/>
      <c r="HO491" s="512"/>
      <c r="HP491" s="513"/>
      <c r="HQ491" s="513"/>
      <c r="HR491" s="514" t="str">
        <f>ADHB!HR491</f>
        <v/>
      </c>
      <c r="HS491" s="514"/>
      <c r="HT491" s="514"/>
      <c r="HU491" s="515"/>
      <c r="HV491" s="514"/>
      <c r="HW491" s="514"/>
      <c r="HX491" s="514"/>
      <c r="HY491" s="514"/>
      <c r="HZ491" s="514"/>
      <c r="IA491" s="515"/>
      <c r="IB491" s="518"/>
      <c r="IC491" s="519"/>
      <c r="ID491" s="520"/>
      <c r="IE491" s="511"/>
      <c r="IF491" s="512"/>
      <c r="IG491" s="513"/>
      <c r="IH491" s="513"/>
      <c r="II491" s="514" t="str">
        <f>ADHB!II491</f>
        <v/>
      </c>
      <c r="IJ491" s="514"/>
      <c r="IK491" s="514"/>
      <c r="IL491" s="515"/>
      <c r="IM491" s="514"/>
      <c r="IN491" s="514"/>
      <c r="IO491" s="514"/>
      <c r="IP491" s="514"/>
      <c r="IQ491" s="514"/>
      <c r="IR491" s="515"/>
      <c r="IS491" s="518"/>
      <c r="IT491" s="519"/>
      <c r="IU491" s="520"/>
      <c r="IV491" s="511"/>
      <c r="IW491" s="512"/>
      <c r="IX491" s="513"/>
      <c r="IY491" s="513"/>
      <c r="IZ491" s="514" t="str">
        <f>ADHB!IZ491</f>
        <v/>
      </c>
      <c r="JA491" s="514"/>
      <c r="JB491" s="514"/>
      <c r="JC491" s="515"/>
      <c r="JD491" s="514"/>
      <c r="JE491" s="514"/>
      <c r="JF491" s="514"/>
      <c r="JG491" s="514"/>
      <c r="JH491" s="514"/>
      <c r="JI491" s="515"/>
      <c r="JJ491" s="518"/>
      <c r="JK491" s="519"/>
      <c r="JL491" s="520"/>
      <c r="JM491" s="511"/>
      <c r="JN491" s="512"/>
      <c r="JO491" s="513"/>
      <c r="JP491" s="513"/>
      <c r="JQ491" s="514" t="str">
        <f>ADHB!KY491</f>
        <v/>
      </c>
      <c r="JR491" s="514"/>
      <c r="JS491" s="514"/>
      <c r="JT491" s="515"/>
      <c r="JU491" s="514"/>
      <c r="JV491" s="514"/>
      <c r="JW491" s="514"/>
      <c r="JX491" s="514"/>
      <c r="JY491" s="514"/>
      <c r="JZ491" s="515"/>
      <c r="KA491" s="518"/>
      <c r="KB491" s="519"/>
      <c r="KC491" s="520"/>
      <c r="KD491" s="511"/>
      <c r="KE491" s="512"/>
      <c r="KF491" s="513"/>
      <c r="KG491" s="513"/>
      <c r="KH491" s="514" t="str">
        <f>ADHB!LP491</f>
        <v/>
      </c>
      <c r="KI491" s="514"/>
      <c r="KJ491" s="514"/>
      <c r="KK491" s="515"/>
      <c r="KL491" s="514"/>
      <c r="KM491" s="514"/>
      <c r="KN491" s="514"/>
      <c r="KO491" s="514"/>
      <c r="KP491" s="514"/>
      <c r="KQ491" s="515"/>
      <c r="KR491" s="518"/>
      <c r="KS491" s="519"/>
      <c r="KT491" s="520"/>
      <c r="KU491" s="521"/>
    </row>
    <row r="492" ht="15.75" hidden="1" customHeight="1">
      <c r="A492" s="511"/>
      <c r="B492" s="512"/>
      <c r="C492" s="513"/>
      <c r="D492" s="513"/>
      <c r="E492" s="514" t="str">
        <f>ADHB!E492</f>
        <v/>
      </c>
      <c r="F492" s="514"/>
      <c r="G492" s="514"/>
      <c r="H492" s="515"/>
      <c r="I492" s="514"/>
      <c r="J492" s="514"/>
      <c r="K492" s="514"/>
      <c r="L492" s="514"/>
      <c r="M492" s="514"/>
      <c r="N492" s="515"/>
      <c r="O492" s="518"/>
      <c r="P492" s="519"/>
      <c r="Q492" s="520"/>
      <c r="R492" s="511"/>
      <c r="S492" s="512"/>
      <c r="T492" s="513"/>
      <c r="U492" s="513"/>
      <c r="V492" s="514" t="str">
        <f>ADHB!V492</f>
        <v/>
      </c>
      <c r="W492" s="514"/>
      <c r="X492" s="514"/>
      <c r="Y492" s="515"/>
      <c r="Z492" s="514"/>
      <c r="AA492" s="514"/>
      <c r="AB492" s="514"/>
      <c r="AC492" s="514"/>
      <c r="AD492" s="514"/>
      <c r="AE492" s="515"/>
      <c r="AF492" s="518"/>
      <c r="AG492" s="519"/>
      <c r="AH492" s="520"/>
      <c r="AI492" s="511"/>
      <c r="AJ492" s="512"/>
      <c r="AK492" s="513"/>
      <c r="AL492" s="513"/>
      <c r="AM492" s="514" t="str">
        <f>ADHB!AM492</f>
        <v/>
      </c>
      <c r="AN492" s="514"/>
      <c r="AO492" s="514"/>
      <c r="AP492" s="515"/>
      <c r="AQ492" s="514"/>
      <c r="AR492" s="514"/>
      <c r="AS492" s="514"/>
      <c r="AT492" s="514"/>
      <c r="AU492" s="514"/>
      <c r="AV492" s="515"/>
      <c r="AW492" s="518"/>
      <c r="AX492" s="519"/>
      <c r="AY492" s="520"/>
      <c r="AZ492" s="511"/>
      <c r="BA492" s="512"/>
      <c r="BB492" s="513"/>
      <c r="BC492" s="513"/>
      <c r="BD492" s="514" t="str">
        <f>ADHB!BD492</f>
        <v/>
      </c>
      <c r="BE492" s="514"/>
      <c r="BF492" s="514"/>
      <c r="BG492" s="515"/>
      <c r="BH492" s="514"/>
      <c r="BI492" s="514"/>
      <c r="BJ492" s="514"/>
      <c r="BK492" s="514"/>
      <c r="BL492" s="514"/>
      <c r="BM492" s="515"/>
      <c r="BN492" s="518"/>
      <c r="BO492" s="519"/>
      <c r="BP492" s="520"/>
      <c r="BQ492" s="511"/>
      <c r="BR492" s="512"/>
      <c r="BS492" s="513"/>
      <c r="BT492" s="513"/>
      <c r="BU492" s="514" t="str">
        <f>ADHB!BU492</f>
        <v/>
      </c>
      <c r="BV492" s="514"/>
      <c r="BW492" s="514"/>
      <c r="BX492" s="515"/>
      <c r="BY492" s="514"/>
      <c r="BZ492" s="514"/>
      <c r="CA492" s="514"/>
      <c r="CB492" s="514"/>
      <c r="CC492" s="514"/>
      <c r="CD492" s="515"/>
      <c r="CE492" s="518"/>
      <c r="CF492" s="519"/>
      <c r="CG492" s="520"/>
      <c r="CH492" s="511"/>
      <c r="CI492" s="512"/>
      <c r="CJ492" s="513"/>
      <c r="CK492" s="513"/>
      <c r="CL492" s="514" t="str">
        <f>ADHB!CL492</f>
        <v/>
      </c>
      <c r="CM492" s="514"/>
      <c r="CN492" s="514"/>
      <c r="CO492" s="515"/>
      <c r="CP492" s="514"/>
      <c r="CQ492" s="514"/>
      <c r="CR492" s="514"/>
      <c r="CS492" s="514"/>
      <c r="CT492" s="514"/>
      <c r="CU492" s="515"/>
      <c r="CV492" s="518"/>
      <c r="CW492" s="519"/>
      <c r="CX492" s="520"/>
      <c r="CY492" s="511"/>
      <c r="CZ492" s="512"/>
      <c r="DA492" s="513"/>
      <c r="DB492" s="513"/>
      <c r="DC492" s="514" t="str">
        <f>ADHB!DC492</f>
        <v/>
      </c>
      <c r="DD492" s="514"/>
      <c r="DE492" s="514"/>
      <c r="DF492" s="515"/>
      <c r="DG492" s="514"/>
      <c r="DH492" s="514"/>
      <c r="DI492" s="514"/>
      <c r="DJ492" s="514"/>
      <c r="DK492" s="514"/>
      <c r="DL492" s="515"/>
      <c r="DM492" s="518"/>
      <c r="DN492" s="519"/>
      <c r="DO492" s="520"/>
      <c r="DP492" s="511"/>
      <c r="DQ492" s="512"/>
      <c r="DR492" s="513"/>
      <c r="DS492" s="513"/>
      <c r="DT492" s="514" t="str">
        <f>ADHB!DT492</f>
        <v/>
      </c>
      <c r="DU492" s="514"/>
      <c r="DV492" s="514"/>
      <c r="DW492" s="515"/>
      <c r="DX492" s="514"/>
      <c r="DY492" s="514"/>
      <c r="DZ492" s="514"/>
      <c r="EA492" s="514"/>
      <c r="EB492" s="514"/>
      <c r="EC492" s="515"/>
      <c r="ED492" s="518"/>
      <c r="EE492" s="519"/>
      <c r="EF492" s="520"/>
      <c r="EG492" s="511"/>
      <c r="EH492" s="512"/>
      <c r="EI492" s="513"/>
      <c r="EJ492" s="513"/>
      <c r="EK492" s="514" t="str">
        <f>ADHB!EK492</f>
        <v/>
      </c>
      <c r="EL492" s="514"/>
      <c r="EM492" s="514"/>
      <c r="EN492" s="515"/>
      <c r="EO492" s="514"/>
      <c r="EP492" s="514"/>
      <c r="EQ492" s="514"/>
      <c r="ER492" s="514"/>
      <c r="ES492" s="514"/>
      <c r="ET492" s="515"/>
      <c r="EU492" s="518"/>
      <c r="EV492" s="519"/>
      <c r="EW492" s="520"/>
      <c r="EX492" s="511"/>
      <c r="EY492" s="512"/>
      <c r="EZ492" s="513"/>
      <c r="FA492" s="513"/>
      <c r="FB492" s="514" t="str">
        <f>ADHB!FB492</f>
        <v/>
      </c>
      <c r="FC492" s="514"/>
      <c r="FD492" s="514"/>
      <c r="FE492" s="515"/>
      <c r="FF492" s="514"/>
      <c r="FG492" s="514"/>
      <c r="FH492" s="514"/>
      <c r="FI492" s="514"/>
      <c r="FJ492" s="514"/>
      <c r="FK492" s="515"/>
      <c r="FL492" s="518"/>
      <c r="FM492" s="519"/>
      <c r="FN492" s="520"/>
      <c r="FO492" s="511"/>
      <c r="FP492" s="512"/>
      <c r="FQ492" s="513"/>
      <c r="FR492" s="513"/>
      <c r="FS492" s="514" t="str">
        <f>ADHB!FS492</f>
        <v/>
      </c>
      <c r="FT492" s="514"/>
      <c r="FU492" s="514"/>
      <c r="FV492" s="515"/>
      <c r="FW492" s="514"/>
      <c r="FX492" s="514"/>
      <c r="FY492" s="514"/>
      <c r="FZ492" s="514"/>
      <c r="GA492" s="514"/>
      <c r="GB492" s="515"/>
      <c r="GC492" s="518"/>
      <c r="GD492" s="519"/>
      <c r="GE492" s="520"/>
      <c r="GF492" s="511"/>
      <c r="GG492" s="512"/>
      <c r="GH492" s="513"/>
      <c r="GI492" s="513"/>
      <c r="GJ492" s="514" t="str">
        <f>ADHB!GJ492</f>
        <v/>
      </c>
      <c r="GK492" s="514"/>
      <c r="GL492" s="514"/>
      <c r="GM492" s="515"/>
      <c r="GN492" s="514"/>
      <c r="GO492" s="514"/>
      <c r="GP492" s="514"/>
      <c r="GQ492" s="514"/>
      <c r="GR492" s="514"/>
      <c r="GS492" s="515"/>
      <c r="GT492" s="518"/>
      <c r="GU492" s="519"/>
      <c r="GV492" s="520"/>
      <c r="GW492" s="511"/>
      <c r="GX492" s="512"/>
      <c r="GY492" s="513"/>
      <c r="GZ492" s="513"/>
      <c r="HA492" s="514" t="str">
        <f>ADHB!HA492</f>
        <v/>
      </c>
      <c r="HB492" s="514"/>
      <c r="HC492" s="514"/>
      <c r="HD492" s="515"/>
      <c r="HE492" s="514"/>
      <c r="HF492" s="514"/>
      <c r="HG492" s="514"/>
      <c r="HH492" s="514"/>
      <c r="HI492" s="514"/>
      <c r="HJ492" s="515"/>
      <c r="HK492" s="518"/>
      <c r="HL492" s="519"/>
      <c r="HM492" s="520"/>
      <c r="HN492" s="511"/>
      <c r="HO492" s="512"/>
      <c r="HP492" s="513"/>
      <c r="HQ492" s="513"/>
      <c r="HR492" s="514" t="str">
        <f>ADHB!HR492</f>
        <v/>
      </c>
      <c r="HS492" s="514"/>
      <c r="HT492" s="514"/>
      <c r="HU492" s="515"/>
      <c r="HV492" s="514"/>
      <c r="HW492" s="514"/>
      <c r="HX492" s="514"/>
      <c r="HY492" s="514"/>
      <c r="HZ492" s="514"/>
      <c r="IA492" s="515"/>
      <c r="IB492" s="518"/>
      <c r="IC492" s="519"/>
      <c r="ID492" s="520"/>
      <c r="IE492" s="511"/>
      <c r="IF492" s="512"/>
      <c r="IG492" s="513"/>
      <c r="IH492" s="513"/>
      <c r="II492" s="514" t="str">
        <f>ADHB!II492</f>
        <v/>
      </c>
      <c r="IJ492" s="514"/>
      <c r="IK492" s="514"/>
      <c r="IL492" s="515"/>
      <c r="IM492" s="514"/>
      <c r="IN492" s="514"/>
      <c r="IO492" s="514"/>
      <c r="IP492" s="514"/>
      <c r="IQ492" s="514"/>
      <c r="IR492" s="515"/>
      <c r="IS492" s="518"/>
      <c r="IT492" s="519"/>
      <c r="IU492" s="520"/>
      <c r="IV492" s="511"/>
      <c r="IW492" s="512"/>
      <c r="IX492" s="513"/>
      <c r="IY492" s="513"/>
      <c r="IZ492" s="514" t="str">
        <f>ADHB!IZ492</f>
        <v/>
      </c>
      <c r="JA492" s="514"/>
      <c r="JB492" s="514"/>
      <c r="JC492" s="515"/>
      <c r="JD492" s="514"/>
      <c r="JE492" s="514"/>
      <c r="JF492" s="514"/>
      <c r="JG492" s="514"/>
      <c r="JH492" s="514"/>
      <c r="JI492" s="515"/>
      <c r="JJ492" s="518"/>
      <c r="JK492" s="519"/>
      <c r="JL492" s="520"/>
      <c r="JM492" s="511"/>
      <c r="JN492" s="512"/>
      <c r="JO492" s="513"/>
      <c r="JP492" s="513"/>
      <c r="JQ492" s="514" t="str">
        <f>ADHB!KY492</f>
        <v/>
      </c>
      <c r="JR492" s="514"/>
      <c r="JS492" s="514"/>
      <c r="JT492" s="515"/>
      <c r="JU492" s="514"/>
      <c r="JV492" s="514"/>
      <c r="JW492" s="514"/>
      <c r="JX492" s="514"/>
      <c r="JY492" s="514"/>
      <c r="JZ492" s="515"/>
      <c r="KA492" s="518"/>
      <c r="KB492" s="519"/>
      <c r="KC492" s="520"/>
      <c r="KD492" s="511"/>
      <c r="KE492" s="512"/>
      <c r="KF492" s="513"/>
      <c r="KG492" s="513"/>
      <c r="KH492" s="514" t="str">
        <f>ADHB!LP492</f>
        <v/>
      </c>
      <c r="KI492" s="514"/>
      <c r="KJ492" s="514"/>
      <c r="KK492" s="515"/>
      <c r="KL492" s="514"/>
      <c r="KM492" s="514"/>
      <c r="KN492" s="514"/>
      <c r="KO492" s="514"/>
      <c r="KP492" s="514"/>
      <c r="KQ492" s="515"/>
      <c r="KR492" s="518"/>
      <c r="KS492" s="519"/>
      <c r="KT492" s="520"/>
      <c r="KU492" s="521"/>
    </row>
    <row r="493" ht="15.75" hidden="1" customHeight="1">
      <c r="A493" s="511"/>
      <c r="B493" s="512"/>
      <c r="C493" s="513"/>
      <c r="D493" s="513"/>
      <c r="E493" s="514" t="str">
        <f>ADHB!E493</f>
        <v/>
      </c>
      <c r="F493" s="514"/>
      <c r="G493" s="514"/>
      <c r="H493" s="515"/>
      <c r="I493" s="514"/>
      <c r="J493" s="514"/>
      <c r="K493" s="514"/>
      <c r="L493" s="514"/>
      <c r="M493" s="514"/>
      <c r="N493" s="515"/>
      <c r="O493" s="518"/>
      <c r="P493" s="519"/>
      <c r="Q493" s="520"/>
      <c r="R493" s="511"/>
      <c r="S493" s="512"/>
      <c r="T493" s="513"/>
      <c r="U493" s="513"/>
      <c r="V493" s="514" t="str">
        <f>ADHB!V493</f>
        <v/>
      </c>
      <c r="W493" s="514"/>
      <c r="X493" s="514"/>
      <c r="Y493" s="515"/>
      <c r="Z493" s="514"/>
      <c r="AA493" s="514"/>
      <c r="AB493" s="514"/>
      <c r="AC493" s="514"/>
      <c r="AD493" s="514"/>
      <c r="AE493" s="515"/>
      <c r="AF493" s="518"/>
      <c r="AG493" s="519"/>
      <c r="AH493" s="520"/>
      <c r="AI493" s="511"/>
      <c r="AJ493" s="512"/>
      <c r="AK493" s="513"/>
      <c r="AL493" s="513"/>
      <c r="AM493" s="514" t="str">
        <f>ADHB!AM493</f>
        <v/>
      </c>
      <c r="AN493" s="514"/>
      <c r="AO493" s="514"/>
      <c r="AP493" s="515"/>
      <c r="AQ493" s="514"/>
      <c r="AR493" s="514"/>
      <c r="AS493" s="514"/>
      <c r="AT493" s="514"/>
      <c r="AU493" s="514"/>
      <c r="AV493" s="515"/>
      <c r="AW493" s="518"/>
      <c r="AX493" s="519"/>
      <c r="AY493" s="520"/>
      <c r="AZ493" s="511"/>
      <c r="BA493" s="512"/>
      <c r="BB493" s="513"/>
      <c r="BC493" s="513"/>
      <c r="BD493" s="514" t="str">
        <f>ADHB!BD493</f>
        <v/>
      </c>
      <c r="BE493" s="514"/>
      <c r="BF493" s="514"/>
      <c r="BG493" s="515"/>
      <c r="BH493" s="514"/>
      <c r="BI493" s="514"/>
      <c r="BJ493" s="514"/>
      <c r="BK493" s="514"/>
      <c r="BL493" s="514"/>
      <c r="BM493" s="515"/>
      <c r="BN493" s="518"/>
      <c r="BO493" s="519"/>
      <c r="BP493" s="520"/>
      <c r="BQ493" s="511"/>
      <c r="BR493" s="512"/>
      <c r="BS493" s="513"/>
      <c r="BT493" s="513"/>
      <c r="BU493" s="514" t="str">
        <f>ADHB!BU493</f>
        <v/>
      </c>
      <c r="BV493" s="514"/>
      <c r="BW493" s="514"/>
      <c r="BX493" s="515"/>
      <c r="BY493" s="514"/>
      <c r="BZ493" s="514"/>
      <c r="CA493" s="514"/>
      <c r="CB493" s="514"/>
      <c r="CC493" s="514"/>
      <c r="CD493" s="515"/>
      <c r="CE493" s="518"/>
      <c r="CF493" s="519"/>
      <c r="CG493" s="520"/>
      <c r="CH493" s="511"/>
      <c r="CI493" s="512"/>
      <c r="CJ493" s="513"/>
      <c r="CK493" s="513"/>
      <c r="CL493" s="514" t="str">
        <f>ADHB!CL493</f>
        <v/>
      </c>
      <c r="CM493" s="514"/>
      <c r="CN493" s="514"/>
      <c r="CO493" s="515"/>
      <c r="CP493" s="514"/>
      <c r="CQ493" s="514"/>
      <c r="CR493" s="514"/>
      <c r="CS493" s="514"/>
      <c r="CT493" s="514"/>
      <c r="CU493" s="515"/>
      <c r="CV493" s="518"/>
      <c r="CW493" s="519"/>
      <c r="CX493" s="520"/>
      <c r="CY493" s="511"/>
      <c r="CZ493" s="512"/>
      <c r="DA493" s="513"/>
      <c r="DB493" s="513"/>
      <c r="DC493" s="514" t="str">
        <f>ADHB!DC493</f>
        <v/>
      </c>
      <c r="DD493" s="514"/>
      <c r="DE493" s="514"/>
      <c r="DF493" s="515"/>
      <c r="DG493" s="514"/>
      <c r="DH493" s="514"/>
      <c r="DI493" s="514"/>
      <c r="DJ493" s="514"/>
      <c r="DK493" s="514"/>
      <c r="DL493" s="515"/>
      <c r="DM493" s="518"/>
      <c r="DN493" s="519"/>
      <c r="DO493" s="520"/>
      <c r="DP493" s="511"/>
      <c r="DQ493" s="512"/>
      <c r="DR493" s="513"/>
      <c r="DS493" s="513"/>
      <c r="DT493" s="514" t="str">
        <f>ADHB!DT493</f>
        <v/>
      </c>
      <c r="DU493" s="514"/>
      <c r="DV493" s="514"/>
      <c r="DW493" s="515"/>
      <c r="DX493" s="514"/>
      <c r="DY493" s="514"/>
      <c r="DZ493" s="514"/>
      <c r="EA493" s="514"/>
      <c r="EB493" s="514"/>
      <c r="EC493" s="515"/>
      <c r="ED493" s="518"/>
      <c r="EE493" s="519"/>
      <c r="EF493" s="520"/>
      <c r="EG493" s="511"/>
      <c r="EH493" s="512"/>
      <c r="EI493" s="513"/>
      <c r="EJ493" s="513"/>
      <c r="EK493" s="514" t="str">
        <f>ADHB!EK493</f>
        <v/>
      </c>
      <c r="EL493" s="514"/>
      <c r="EM493" s="514"/>
      <c r="EN493" s="515"/>
      <c r="EO493" s="514"/>
      <c r="EP493" s="514"/>
      <c r="EQ493" s="514"/>
      <c r="ER493" s="514"/>
      <c r="ES493" s="514"/>
      <c r="ET493" s="515"/>
      <c r="EU493" s="518"/>
      <c r="EV493" s="519"/>
      <c r="EW493" s="520"/>
      <c r="EX493" s="511"/>
      <c r="EY493" s="512"/>
      <c r="EZ493" s="513"/>
      <c r="FA493" s="513"/>
      <c r="FB493" s="514" t="str">
        <f>ADHB!FB493</f>
        <v/>
      </c>
      <c r="FC493" s="514"/>
      <c r="FD493" s="514"/>
      <c r="FE493" s="515"/>
      <c r="FF493" s="514"/>
      <c r="FG493" s="514"/>
      <c r="FH493" s="514"/>
      <c r="FI493" s="514"/>
      <c r="FJ493" s="514"/>
      <c r="FK493" s="515"/>
      <c r="FL493" s="518"/>
      <c r="FM493" s="519"/>
      <c r="FN493" s="520"/>
      <c r="FO493" s="511"/>
      <c r="FP493" s="512"/>
      <c r="FQ493" s="513"/>
      <c r="FR493" s="513"/>
      <c r="FS493" s="514" t="str">
        <f>ADHB!FS493</f>
        <v/>
      </c>
      <c r="FT493" s="514"/>
      <c r="FU493" s="514"/>
      <c r="FV493" s="515"/>
      <c r="FW493" s="514"/>
      <c r="FX493" s="514"/>
      <c r="FY493" s="514"/>
      <c r="FZ493" s="514"/>
      <c r="GA493" s="514"/>
      <c r="GB493" s="515"/>
      <c r="GC493" s="518"/>
      <c r="GD493" s="519"/>
      <c r="GE493" s="520"/>
      <c r="GF493" s="511"/>
      <c r="GG493" s="512"/>
      <c r="GH493" s="513"/>
      <c r="GI493" s="513"/>
      <c r="GJ493" s="514" t="str">
        <f>ADHB!GJ493</f>
        <v/>
      </c>
      <c r="GK493" s="514"/>
      <c r="GL493" s="514"/>
      <c r="GM493" s="515"/>
      <c r="GN493" s="514"/>
      <c r="GO493" s="514"/>
      <c r="GP493" s="514"/>
      <c r="GQ493" s="514"/>
      <c r="GR493" s="514"/>
      <c r="GS493" s="515"/>
      <c r="GT493" s="518"/>
      <c r="GU493" s="519"/>
      <c r="GV493" s="520"/>
      <c r="GW493" s="511"/>
      <c r="GX493" s="512"/>
      <c r="GY493" s="513"/>
      <c r="GZ493" s="513"/>
      <c r="HA493" s="514" t="str">
        <f>ADHB!HA493</f>
        <v/>
      </c>
      <c r="HB493" s="514"/>
      <c r="HC493" s="514"/>
      <c r="HD493" s="515"/>
      <c r="HE493" s="514"/>
      <c r="HF493" s="514"/>
      <c r="HG493" s="514"/>
      <c r="HH493" s="514"/>
      <c r="HI493" s="514"/>
      <c r="HJ493" s="515"/>
      <c r="HK493" s="518"/>
      <c r="HL493" s="519"/>
      <c r="HM493" s="520"/>
      <c r="HN493" s="511"/>
      <c r="HO493" s="512"/>
      <c r="HP493" s="513"/>
      <c r="HQ493" s="513"/>
      <c r="HR493" s="514" t="str">
        <f>ADHB!HR493</f>
        <v/>
      </c>
      <c r="HS493" s="514"/>
      <c r="HT493" s="514"/>
      <c r="HU493" s="515"/>
      <c r="HV493" s="514"/>
      <c r="HW493" s="514"/>
      <c r="HX493" s="514"/>
      <c r="HY493" s="514"/>
      <c r="HZ493" s="514"/>
      <c r="IA493" s="515"/>
      <c r="IB493" s="518"/>
      <c r="IC493" s="519"/>
      <c r="ID493" s="520"/>
      <c r="IE493" s="511"/>
      <c r="IF493" s="512"/>
      <c r="IG493" s="513"/>
      <c r="IH493" s="513"/>
      <c r="II493" s="514" t="str">
        <f>ADHB!II493</f>
        <v/>
      </c>
      <c r="IJ493" s="514"/>
      <c r="IK493" s="514"/>
      <c r="IL493" s="515"/>
      <c r="IM493" s="514"/>
      <c r="IN493" s="514"/>
      <c r="IO493" s="514"/>
      <c r="IP493" s="514"/>
      <c r="IQ493" s="514"/>
      <c r="IR493" s="515"/>
      <c r="IS493" s="518"/>
      <c r="IT493" s="519"/>
      <c r="IU493" s="520"/>
      <c r="IV493" s="511"/>
      <c r="IW493" s="512"/>
      <c r="IX493" s="513"/>
      <c r="IY493" s="513"/>
      <c r="IZ493" s="514" t="str">
        <f>ADHB!IZ493</f>
        <v/>
      </c>
      <c r="JA493" s="514"/>
      <c r="JB493" s="514"/>
      <c r="JC493" s="515"/>
      <c r="JD493" s="514"/>
      <c r="JE493" s="514"/>
      <c r="JF493" s="514"/>
      <c r="JG493" s="514"/>
      <c r="JH493" s="514"/>
      <c r="JI493" s="515"/>
      <c r="JJ493" s="518"/>
      <c r="JK493" s="519"/>
      <c r="JL493" s="520"/>
      <c r="JM493" s="511"/>
      <c r="JN493" s="512"/>
      <c r="JO493" s="513"/>
      <c r="JP493" s="513"/>
      <c r="JQ493" s="514" t="str">
        <f>ADHB!KY493</f>
        <v/>
      </c>
      <c r="JR493" s="514"/>
      <c r="JS493" s="514"/>
      <c r="JT493" s="515"/>
      <c r="JU493" s="514"/>
      <c r="JV493" s="514"/>
      <c r="JW493" s="514"/>
      <c r="JX493" s="514"/>
      <c r="JY493" s="514"/>
      <c r="JZ493" s="515"/>
      <c r="KA493" s="518"/>
      <c r="KB493" s="519"/>
      <c r="KC493" s="520"/>
      <c r="KD493" s="511"/>
      <c r="KE493" s="512"/>
      <c r="KF493" s="513"/>
      <c r="KG493" s="513"/>
      <c r="KH493" s="514" t="str">
        <f>ADHB!LP493</f>
        <v/>
      </c>
      <c r="KI493" s="514"/>
      <c r="KJ493" s="514"/>
      <c r="KK493" s="515"/>
      <c r="KL493" s="514"/>
      <c r="KM493" s="514"/>
      <c r="KN493" s="514"/>
      <c r="KO493" s="514"/>
      <c r="KP493" s="514"/>
      <c r="KQ493" s="515"/>
      <c r="KR493" s="518"/>
      <c r="KS493" s="519"/>
      <c r="KT493" s="520"/>
      <c r="KU493" s="521"/>
    </row>
    <row r="494" ht="15.75" hidden="1" customHeight="1">
      <c r="A494" s="511"/>
      <c r="B494" s="512"/>
      <c r="C494" s="513"/>
      <c r="D494" s="513"/>
      <c r="E494" s="514" t="str">
        <f>ADHB!E494</f>
        <v/>
      </c>
      <c r="F494" s="514"/>
      <c r="G494" s="514"/>
      <c r="H494" s="515"/>
      <c r="I494" s="514"/>
      <c r="J494" s="514"/>
      <c r="K494" s="514"/>
      <c r="L494" s="514"/>
      <c r="M494" s="514"/>
      <c r="N494" s="515"/>
      <c r="O494" s="518"/>
      <c r="P494" s="519"/>
      <c r="Q494" s="520"/>
      <c r="R494" s="511"/>
      <c r="S494" s="512"/>
      <c r="T494" s="513"/>
      <c r="U494" s="513"/>
      <c r="V494" s="514" t="str">
        <f>ADHB!V494</f>
        <v/>
      </c>
      <c r="W494" s="514"/>
      <c r="X494" s="514"/>
      <c r="Y494" s="515"/>
      <c r="Z494" s="514"/>
      <c r="AA494" s="514"/>
      <c r="AB494" s="514"/>
      <c r="AC494" s="514"/>
      <c r="AD494" s="514"/>
      <c r="AE494" s="515"/>
      <c r="AF494" s="518"/>
      <c r="AG494" s="519"/>
      <c r="AH494" s="520"/>
      <c r="AI494" s="511"/>
      <c r="AJ494" s="512"/>
      <c r="AK494" s="513"/>
      <c r="AL494" s="513"/>
      <c r="AM494" s="514" t="str">
        <f>ADHB!AM494</f>
        <v/>
      </c>
      <c r="AN494" s="514"/>
      <c r="AO494" s="514"/>
      <c r="AP494" s="515"/>
      <c r="AQ494" s="514"/>
      <c r="AR494" s="514"/>
      <c r="AS494" s="514"/>
      <c r="AT494" s="514"/>
      <c r="AU494" s="514"/>
      <c r="AV494" s="515"/>
      <c r="AW494" s="518"/>
      <c r="AX494" s="519"/>
      <c r="AY494" s="520"/>
      <c r="AZ494" s="511"/>
      <c r="BA494" s="512"/>
      <c r="BB494" s="513"/>
      <c r="BC494" s="513"/>
      <c r="BD494" s="514" t="str">
        <f>ADHB!BD494</f>
        <v/>
      </c>
      <c r="BE494" s="514"/>
      <c r="BF494" s="514"/>
      <c r="BG494" s="515"/>
      <c r="BH494" s="514"/>
      <c r="BI494" s="514"/>
      <c r="BJ494" s="514"/>
      <c r="BK494" s="514"/>
      <c r="BL494" s="514"/>
      <c r="BM494" s="515"/>
      <c r="BN494" s="518"/>
      <c r="BO494" s="519"/>
      <c r="BP494" s="520"/>
      <c r="BQ494" s="511"/>
      <c r="BR494" s="512"/>
      <c r="BS494" s="513"/>
      <c r="BT494" s="513"/>
      <c r="BU494" s="514" t="str">
        <f>ADHB!BU494</f>
        <v/>
      </c>
      <c r="BV494" s="514"/>
      <c r="BW494" s="514"/>
      <c r="BX494" s="515"/>
      <c r="BY494" s="514"/>
      <c r="BZ494" s="514"/>
      <c r="CA494" s="514"/>
      <c r="CB494" s="514"/>
      <c r="CC494" s="514"/>
      <c r="CD494" s="515"/>
      <c r="CE494" s="518"/>
      <c r="CF494" s="519"/>
      <c r="CG494" s="520"/>
      <c r="CH494" s="511"/>
      <c r="CI494" s="512"/>
      <c r="CJ494" s="513"/>
      <c r="CK494" s="513"/>
      <c r="CL494" s="514" t="str">
        <f>ADHB!CL494</f>
        <v/>
      </c>
      <c r="CM494" s="514"/>
      <c r="CN494" s="514"/>
      <c r="CO494" s="515"/>
      <c r="CP494" s="514"/>
      <c r="CQ494" s="514"/>
      <c r="CR494" s="514"/>
      <c r="CS494" s="514"/>
      <c r="CT494" s="514"/>
      <c r="CU494" s="515"/>
      <c r="CV494" s="518"/>
      <c r="CW494" s="519"/>
      <c r="CX494" s="520"/>
      <c r="CY494" s="511"/>
      <c r="CZ494" s="512"/>
      <c r="DA494" s="513"/>
      <c r="DB494" s="513"/>
      <c r="DC494" s="514" t="str">
        <f>ADHB!DC494</f>
        <v/>
      </c>
      <c r="DD494" s="514"/>
      <c r="DE494" s="514"/>
      <c r="DF494" s="515"/>
      <c r="DG494" s="514"/>
      <c r="DH494" s="514"/>
      <c r="DI494" s="514"/>
      <c r="DJ494" s="514"/>
      <c r="DK494" s="514"/>
      <c r="DL494" s="515"/>
      <c r="DM494" s="518"/>
      <c r="DN494" s="519"/>
      <c r="DO494" s="520"/>
      <c r="DP494" s="511"/>
      <c r="DQ494" s="512"/>
      <c r="DR494" s="513"/>
      <c r="DS494" s="513"/>
      <c r="DT494" s="514" t="str">
        <f>ADHB!DT494</f>
        <v/>
      </c>
      <c r="DU494" s="514"/>
      <c r="DV494" s="514"/>
      <c r="DW494" s="515"/>
      <c r="DX494" s="514"/>
      <c r="DY494" s="514"/>
      <c r="DZ494" s="514"/>
      <c r="EA494" s="514"/>
      <c r="EB494" s="514"/>
      <c r="EC494" s="515"/>
      <c r="ED494" s="518"/>
      <c r="EE494" s="519"/>
      <c r="EF494" s="520"/>
      <c r="EG494" s="511"/>
      <c r="EH494" s="512"/>
      <c r="EI494" s="513"/>
      <c r="EJ494" s="513"/>
      <c r="EK494" s="514" t="str">
        <f>ADHB!EK494</f>
        <v/>
      </c>
      <c r="EL494" s="514"/>
      <c r="EM494" s="514"/>
      <c r="EN494" s="515"/>
      <c r="EO494" s="514"/>
      <c r="EP494" s="514"/>
      <c r="EQ494" s="514"/>
      <c r="ER494" s="514"/>
      <c r="ES494" s="514"/>
      <c r="ET494" s="515"/>
      <c r="EU494" s="518"/>
      <c r="EV494" s="519"/>
      <c r="EW494" s="520"/>
      <c r="EX494" s="511"/>
      <c r="EY494" s="512"/>
      <c r="EZ494" s="513"/>
      <c r="FA494" s="513"/>
      <c r="FB494" s="514" t="str">
        <f>ADHB!FB494</f>
        <v/>
      </c>
      <c r="FC494" s="514"/>
      <c r="FD494" s="514"/>
      <c r="FE494" s="515"/>
      <c r="FF494" s="514"/>
      <c r="FG494" s="514"/>
      <c r="FH494" s="514"/>
      <c r="FI494" s="514"/>
      <c r="FJ494" s="514"/>
      <c r="FK494" s="515"/>
      <c r="FL494" s="518"/>
      <c r="FM494" s="519"/>
      <c r="FN494" s="520"/>
      <c r="FO494" s="511"/>
      <c r="FP494" s="512"/>
      <c r="FQ494" s="513"/>
      <c r="FR494" s="513"/>
      <c r="FS494" s="514" t="str">
        <f>ADHB!FS494</f>
        <v/>
      </c>
      <c r="FT494" s="514"/>
      <c r="FU494" s="514"/>
      <c r="FV494" s="515"/>
      <c r="FW494" s="514"/>
      <c r="FX494" s="514"/>
      <c r="FY494" s="514"/>
      <c r="FZ494" s="514"/>
      <c r="GA494" s="514"/>
      <c r="GB494" s="515"/>
      <c r="GC494" s="518"/>
      <c r="GD494" s="519"/>
      <c r="GE494" s="520"/>
      <c r="GF494" s="511"/>
      <c r="GG494" s="512"/>
      <c r="GH494" s="513"/>
      <c r="GI494" s="513"/>
      <c r="GJ494" s="514" t="str">
        <f>ADHB!GJ494</f>
        <v/>
      </c>
      <c r="GK494" s="514"/>
      <c r="GL494" s="514"/>
      <c r="GM494" s="515"/>
      <c r="GN494" s="514"/>
      <c r="GO494" s="514"/>
      <c r="GP494" s="514"/>
      <c r="GQ494" s="514"/>
      <c r="GR494" s="514"/>
      <c r="GS494" s="515"/>
      <c r="GT494" s="518"/>
      <c r="GU494" s="519"/>
      <c r="GV494" s="520"/>
      <c r="GW494" s="511"/>
      <c r="GX494" s="512"/>
      <c r="GY494" s="513"/>
      <c r="GZ494" s="513"/>
      <c r="HA494" s="514" t="str">
        <f>ADHB!HA494</f>
        <v/>
      </c>
      <c r="HB494" s="514"/>
      <c r="HC494" s="514"/>
      <c r="HD494" s="515"/>
      <c r="HE494" s="514"/>
      <c r="HF494" s="514"/>
      <c r="HG494" s="514"/>
      <c r="HH494" s="514"/>
      <c r="HI494" s="514"/>
      <c r="HJ494" s="515"/>
      <c r="HK494" s="518"/>
      <c r="HL494" s="519"/>
      <c r="HM494" s="520"/>
      <c r="HN494" s="511"/>
      <c r="HO494" s="512"/>
      <c r="HP494" s="513"/>
      <c r="HQ494" s="513"/>
      <c r="HR494" s="514" t="str">
        <f>ADHB!HR494</f>
        <v/>
      </c>
      <c r="HS494" s="514"/>
      <c r="HT494" s="514"/>
      <c r="HU494" s="515"/>
      <c r="HV494" s="514"/>
      <c r="HW494" s="514"/>
      <c r="HX494" s="514"/>
      <c r="HY494" s="514"/>
      <c r="HZ494" s="514"/>
      <c r="IA494" s="515"/>
      <c r="IB494" s="518"/>
      <c r="IC494" s="519"/>
      <c r="ID494" s="520"/>
      <c r="IE494" s="511"/>
      <c r="IF494" s="512"/>
      <c r="IG494" s="513"/>
      <c r="IH494" s="513"/>
      <c r="II494" s="514" t="str">
        <f>ADHB!II494</f>
        <v/>
      </c>
      <c r="IJ494" s="514"/>
      <c r="IK494" s="514"/>
      <c r="IL494" s="515"/>
      <c r="IM494" s="514"/>
      <c r="IN494" s="514"/>
      <c r="IO494" s="514"/>
      <c r="IP494" s="514"/>
      <c r="IQ494" s="514"/>
      <c r="IR494" s="515"/>
      <c r="IS494" s="518"/>
      <c r="IT494" s="519"/>
      <c r="IU494" s="520"/>
      <c r="IV494" s="511"/>
      <c r="IW494" s="512"/>
      <c r="IX494" s="513"/>
      <c r="IY494" s="513"/>
      <c r="IZ494" s="514" t="str">
        <f>ADHB!IZ494</f>
        <v/>
      </c>
      <c r="JA494" s="514"/>
      <c r="JB494" s="514"/>
      <c r="JC494" s="515"/>
      <c r="JD494" s="514"/>
      <c r="JE494" s="514"/>
      <c r="JF494" s="514"/>
      <c r="JG494" s="514"/>
      <c r="JH494" s="514"/>
      <c r="JI494" s="515"/>
      <c r="JJ494" s="518"/>
      <c r="JK494" s="519"/>
      <c r="JL494" s="520"/>
      <c r="JM494" s="511"/>
      <c r="JN494" s="512"/>
      <c r="JO494" s="513"/>
      <c r="JP494" s="513"/>
      <c r="JQ494" s="514" t="str">
        <f>ADHB!KY494</f>
        <v/>
      </c>
      <c r="JR494" s="514"/>
      <c r="JS494" s="514"/>
      <c r="JT494" s="515"/>
      <c r="JU494" s="514"/>
      <c r="JV494" s="514"/>
      <c r="JW494" s="514"/>
      <c r="JX494" s="514"/>
      <c r="JY494" s="514"/>
      <c r="JZ494" s="515"/>
      <c r="KA494" s="518"/>
      <c r="KB494" s="519"/>
      <c r="KC494" s="520"/>
      <c r="KD494" s="511"/>
      <c r="KE494" s="512"/>
      <c r="KF494" s="513"/>
      <c r="KG494" s="513"/>
      <c r="KH494" s="514" t="str">
        <f>ADHB!LP494</f>
        <v/>
      </c>
      <c r="KI494" s="514"/>
      <c r="KJ494" s="514"/>
      <c r="KK494" s="515"/>
      <c r="KL494" s="514"/>
      <c r="KM494" s="514"/>
      <c r="KN494" s="514"/>
      <c r="KO494" s="514"/>
      <c r="KP494" s="514"/>
      <c r="KQ494" s="515"/>
      <c r="KR494" s="518"/>
      <c r="KS494" s="519"/>
      <c r="KT494" s="520"/>
      <c r="KU494" s="521"/>
    </row>
    <row r="495" ht="15.75" hidden="1" customHeight="1">
      <c r="A495" s="511"/>
      <c r="B495" s="512"/>
      <c r="C495" s="513"/>
      <c r="D495" s="513"/>
      <c r="E495" s="514" t="str">
        <f>ADHB!E495</f>
        <v/>
      </c>
      <c r="F495" s="514"/>
      <c r="G495" s="514"/>
      <c r="H495" s="515"/>
      <c r="I495" s="514"/>
      <c r="J495" s="514"/>
      <c r="K495" s="514"/>
      <c r="L495" s="514"/>
      <c r="M495" s="514"/>
      <c r="N495" s="515"/>
      <c r="O495" s="518"/>
      <c r="P495" s="519"/>
      <c r="Q495" s="520"/>
      <c r="R495" s="511"/>
      <c r="S495" s="512"/>
      <c r="T495" s="513"/>
      <c r="U495" s="513"/>
      <c r="V495" s="514" t="str">
        <f>ADHB!V495</f>
        <v/>
      </c>
      <c r="W495" s="514"/>
      <c r="X495" s="514"/>
      <c r="Y495" s="515"/>
      <c r="Z495" s="514"/>
      <c r="AA495" s="514"/>
      <c r="AB495" s="514"/>
      <c r="AC495" s="514"/>
      <c r="AD495" s="514"/>
      <c r="AE495" s="515"/>
      <c r="AF495" s="518"/>
      <c r="AG495" s="519"/>
      <c r="AH495" s="520"/>
      <c r="AI495" s="511"/>
      <c r="AJ495" s="512"/>
      <c r="AK495" s="513"/>
      <c r="AL495" s="513"/>
      <c r="AM495" s="514" t="str">
        <f>ADHB!AM495</f>
        <v/>
      </c>
      <c r="AN495" s="514"/>
      <c r="AO495" s="514"/>
      <c r="AP495" s="515"/>
      <c r="AQ495" s="514"/>
      <c r="AR495" s="514"/>
      <c r="AS495" s="514"/>
      <c r="AT495" s="514"/>
      <c r="AU495" s="514"/>
      <c r="AV495" s="515"/>
      <c r="AW495" s="518"/>
      <c r="AX495" s="519"/>
      <c r="AY495" s="520"/>
      <c r="AZ495" s="511"/>
      <c r="BA495" s="512"/>
      <c r="BB495" s="513"/>
      <c r="BC495" s="513"/>
      <c r="BD495" s="514" t="str">
        <f>ADHB!BD495</f>
        <v/>
      </c>
      <c r="BE495" s="514"/>
      <c r="BF495" s="514"/>
      <c r="BG495" s="515"/>
      <c r="BH495" s="514"/>
      <c r="BI495" s="514"/>
      <c r="BJ495" s="514"/>
      <c r="BK495" s="514"/>
      <c r="BL495" s="514"/>
      <c r="BM495" s="515"/>
      <c r="BN495" s="518"/>
      <c r="BO495" s="519"/>
      <c r="BP495" s="520"/>
      <c r="BQ495" s="511"/>
      <c r="BR495" s="512"/>
      <c r="BS495" s="513"/>
      <c r="BT495" s="513"/>
      <c r="BU495" s="514" t="str">
        <f>ADHB!BU495</f>
        <v/>
      </c>
      <c r="BV495" s="514"/>
      <c r="BW495" s="514"/>
      <c r="BX495" s="515"/>
      <c r="BY495" s="514"/>
      <c r="BZ495" s="514"/>
      <c r="CA495" s="514"/>
      <c r="CB495" s="514"/>
      <c r="CC495" s="514"/>
      <c r="CD495" s="515"/>
      <c r="CE495" s="518"/>
      <c r="CF495" s="519"/>
      <c r="CG495" s="520"/>
      <c r="CH495" s="511"/>
      <c r="CI495" s="512"/>
      <c r="CJ495" s="513"/>
      <c r="CK495" s="513"/>
      <c r="CL495" s="514" t="str">
        <f>ADHB!CL495</f>
        <v/>
      </c>
      <c r="CM495" s="514"/>
      <c r="CN495" s="514"/>
      <c r="CO495" s="515"/>
      <c r="CP495" s="514"/>
      <c r="CQ495" s="514"/>
      <c r="CR495" s="514"/>
      <c r="CS495" s="514"/>
      <c r="CT495" s="514"/>
      <c r="CU495" s="515"/>
      <c r="CV495" s="518"/>
      <c r="CW495" s="519"/>
      <c r="CX495" s="520"/>
      <c r="CY495" s="511"/>
      <c r="CZ495" s="512"/>
      <c r="DA495" s="513"/>
      <c r="DB495" s="513"/>
      <c r="DC495" s="514" t="str">
        <f>ADHB!DC495</f>
        <v/>
      </c>
      <c r="DD495" s="514"/>
      <c r="DE495" s="514"/>
      <c r="DF495" s="515"/>
      <c r="DG495" s="514"/>
      <c r="DH495" s="514"/>
      <c r="DI495" s="514"/>
      <c r="DJ495" s="514"/>
      <c r="DK495" s="514"/>
      <c r="DL495" s="515"/>
      <c r="DM495" s="518"/>
      <c r="DN495" s="519"/>
      <c r="DO495" s="520"/>
      <c r="DP495" s="511"/>
      <c r="DQ495" s="512"/>
      <c r="DR495" s="513"/>
      <c r="DS495" s="513"/>
      <c r="DT495" s="514" t="str">
        <f>ADHB!DT495</f>
        <v/>
      </c>
      <c r="DU495" s="514"/>
      <c r="DV495" s="514"/>
      <c r="DW495" s="515"/>
      <c r="DX495" s="514"/>
      <c r="DY495" s="514"/>
      <c r="DZ495" s="514"/>
      <c r="EA495" s="514"/>
      <c r="EB495" s="514"/>
      <c r="EC495" s="515"/>
      <c r="ED495" s="518"/>
      <c r="EE495" s="519"/>
      <c r="EF495" s="520"/>
      <c r="EG495" s="511"/>
      <c r="EH495" s="512"/>
      <c r="EI495" s="513"/>
      <c r="EJ495" s="513"/>
      <c r="EK495" s="514" t="str">
        <f>ADHB!EK495</f>
        <v/>
      </c>
      <c r="EL495" s="514"/>
      <c r="EM495" s="514"/>
      <c r="EN495" s="515"/>
      <c r="EO495" s="514"/>
      <c r="EP495" s="514"/>
      <c r="EQ495" s="514"/>
      <c r="ER495" s="514"/>
      <c r="ES495" s="514"/>
      <c r="ET495" s="515"/>
      <c r="EU495" s="518"/>
      <c r="EV495" s="519"/>
      <c r="EW495" s="520"/>
      <c r="EX495" s="511"/>
      <c r="EY495" s="512"/>
      <c r="EZ495" s="513"/>
      <c r="FA495" s="513"/>
      <c r="FB495" s="514" t="str">
        <f>ADHB!FB495</f>
        <v/>
      </c>
      <c r="FC495" s="514"/>
      <c r="FD495" s="514"/>
      <c r="FE495" s="515"/>
      <c r="FF495" s="514"/>
      <c r="FG495" s="514"/>
      <c r="FH495" s="514"/>
      <c r="FI495" s="514"/>
      <c r="FJ495" s="514"/>
      <c r="FK495" s="515"/>
      <c r="FL495" s="518"/>
      <c r="FM495" s="519"/>
      <c r="FN495" s="520"/>
      <c r="FO495" s="511"/>
      <c r="FP495" s="512"/>
      <c r="FQ495" s="513"/>
      <c r="FR495" s="513"/>
      <c r="FS495" s="514" t="str">
        <f>ADHB!FS495</f>
        <v/>
      </c>
      <c r="FT495" s="514"/>
      <c r="FU495" s="514"/>
      <c r="FV495" s="515"/>
      <c r="FW495" s="514"/>
      <c r="FX495" s="514"/>
      <c r="FY495" s="514"/>
      <c r="FZ495" s="514"/>
      <c r="GA495" s="514"/>
      <c r="GB495" s="515"/>
      <c r="GC495" s="518"/>
      <c r="GD495" s="519"/>
      <c r="GE495" s="520"/>
      <c r="GF495" s="511"/>
      <c r="GG495" s="512"/>
      <c r="GH495" s="513"/>
      <c r="GI495" s="513"/>
      <c r="GJ495" s="514" t="str">
        <f>ADHB!GJ495</f>
        <v/>
      </c>
      <c r="GK495" s="514"/>
      <c r="GL495" s="514"/>
      <c r="GM495" s="515"/>
      <c r="GN495" s="514"/>
      <c r="GO495" s="514"/>
      <c r="GP495" s="514"/>
      <c r="GQ495" s="514"/>
      <c r="GR495" s="514"/>
      <c r="GS495" s="515"/>
      <c r="GT495" s="518"/>
      <c r="GU495" s="519"/>
      <c r="GV495" s="520"/>
      <c r="GW495" s="511"/>
      <c r="GX495" s="512"/>
      <c r="GY495" s="513"/>
      <c r="GZ495" s="513"/>
      <c r="HA495" s="514" t="str">
        <f>ADHB!HA495</f>
        <v/>
      </c>
      <c r="HB495" s="514"/>
      <c r="HC495" s="514"/>
      <c r="HD495" s="515"/>
      <c r="HE495" s="514"/>
      <c r="HF495" s="514"/>
      <c r="HG495" s="514"/>
      <c r="HH495" s="514"/>
      <c r="HI495" s="514"/>
      <c r="HJ495" s="515"/>
      <c r="HK495" s="518"/>
      <c r="HL495" s="519"/>
      <c r="HM495" s="520"/>
      <c r="HN495" s="511"/>
      <c r="HO495" s="512"/>
      <c r="HP495" s="513"/>
      <c r="HQ495" s="513"/>
      <c r="HR495" s="514" t="str">
        <f>ADHB!HR495</f>
        <v/>
      </c>
      <c r="HS495" s="514"/>
      <c r="HT495" s="514"/>
      <c r="HU495" s="515"/>
      <c r="HV495" s="514"/>
      <c r="HW495" s="514"/>
      <c r="HX495" s="514"/>
      <c r="HY495" s="514"/>
      <c r="HZ495" s="514"/>
      <c r="IA495" s="515"/>
      <c r="IB495" s="518"/>
      <c r="IC495" s="519"/>
      <c r="ID495" s="520"/>
      <c r="IE495" s="511"/>
      <c r="IF495" s="512"/>
      <c r="IG495" s="513"/>
      <c r="IH495" s="513"/>
      <c r="II495" s="514" t="str">
        <f>ADHB!II495</f>
        <v/>
      </c>
      <c r="IJ495" s="514"/>
      <c r="IK495" s="514"/>
      <c r="IL495" s="515"/>
      <c r="IM495" s="514"/>
      <c r="IN495" s="514"/>
      <c r="IO495" s="514"/>
      <c r="IP495" s="514"/>
      <c r="IQ495" s="514"/>
      <c r="IR495" s="515"/>
      <c r="IS495" s="518"/>
      <c r="IT495" s="519"/>
      <c r="IU495" s="520"/>
      <c r="IV495" s="511"/>
      <c r="IW495" s="512"/>
      <c r="IX495" s="513"/>
      <c r="IY495" s="513"/>
      <c r="IZ495" s="514" t="str">
        <f>ADHB!IZ495</f>
        <v/>
      </c>
      <c r="JA495" s="514"/>
      <c r="JB495" s="514"/>
      <c r="JC495" s="515"/>
      <c r="JD495" s="514"/>
      <c r="JE495" s="514"/>
      <c r="JF495" s="514"/>
      <c r="JG495" s="514"/>
      <c r="JH495" s="514"/>
      <c r="JI495" s="515"/>
      <c r="JJ495" s="518"/>
      <c r="JK495" s="519"/>
      <c r="JL495" s="520"/>
      <c r="JM495" s="511"/>
      <c r="JN495" s="512"/>
      <c r="JO495" s="513"/>
      <c r="JP495" s="513"/>
      <c r="JQ495" s="514" t="str">
        <f>ADHB!KY495</f>
        <v/>
      </c>
      <c r="JR495" s="514"/>
      <c r="JS495" s="514"/>
      <c r="JT495" s="515"/>
      <c r="JU495" s="514"/>
      <c r="JV495" s="514"/>
      <c r="JW495" s="514"/>
      <c r="JX495" s="514"/>
      <c r="JY495" s="514"/>
      <c r="JZ495" s="515"/>
      <c r="KA495" s="518"/>
      <c r="KB495" s="519"/>
      <c r="KC495" s="520"/>
      <c r="KD495" s="511"/>
      <c r="KE495" s="512"/>
      <c r="KF495" s="513"/>
      <c r="KG495" s="513"/>
      <c r="KH495" s="514" t="str">
        <f>ADHB!LP495</f>
        <v/>
      </c>
      <c r="KI495" s="514"/>
      <c r="KJ495" s="514"/>
      <c r="KK495" s="515"/>
      <c r="KL495" s="514"/>
      <c r="KM495" s="514"/>
      <c r="KN495" s="514"/>
      <c r="KO495" s="514"/>
      <c r="KP495" s="514"/>
      <c r="KQ495" s="515"/>
      <c r="KR495" s="518"/>
      <c r="KS495" s="519"/>
      <c r="KT495" s="520"/>
      <c r="KU495" s="521"/>
    </row>
    <row r="496" ht="15.75" hidden="1" customHeight="1">
      <c r="A496" s="511"/>
      <c r="B496" s="512"/>
      <c r="C496" s="513"/>
      <c r="D496" s="513"/>
      <c r="E496" s="514" t="str">
        <f>ADHB!E496</f>
        <v/>
      </c>
      <c r="F496" s="514"/>
      <c r="G496" s="514"/>
      <c r="H496" s="515"/>
      <c r="I496" s="514"/>
      <c r="J496" s="514"/>
      <c r="K496" s="514"/>
      <c r="L496" s="514"/>
      <c r="M496" s="514"/>
      <c r="N496" s="515"/>
      <c r="O496" s="518"/>
      <c r="P496" s="519"/>
      <c r="Q496" s="520"/>
      <c r="R496" s="511"/>
      <c r="S496" s="512"/>
      <c r="T496" s="513"/>
      <c r="U496" s="513"/>
      <c r="V496" s="514" t="str">
        <f>ADHB!V496</f>
        <v/>
      </c>
      <c r="W496" s="514"/>
      <c r="X496" s="514"/>
      <c r="Y496" s="515"/>
      <c r="Z496" s="514"/>
      <c r="AA496" s="514"/>
      <c r="AB496" s="514"/>
      <c r="AC496" s="514"/>
      <c r="AD496" s="514"/>
      <c r="AE496" s="515"/>
      <c r="AF496" s="518"/>
      <c r="AG496" s="519"/>
      <c r="AH496" s="520"/>
      <c r="AI496" s="511"/>
      <c r="AJ496" s="512"/>
      <c r="AK496" s="513"/>
      <c r="AL496" s="513"/>
      <c r="AM496" s="514" t="str">
        <f>ADHB!AM496</f>
        <v/>
      </c>
      <c r="AN496" s="514"/>
      <c r="AO496" s="514"/>
      <c r="AP496" s="515"/>
      <c r="AQ496" s="514"/>
      <c r="AR496" s="514"/>
      <c r="AS496" s="514"/>
      <c r="AT496" s="514"/>
      <c r="AU496" s="514"/>
      <c r="AV496" s="515"/>
      <c r="AW496" s="518"/>
      <c r="AX496" s="519"/>
      <c r="AY496" s="520"/>
      <c r="AZ496" s="511"/>
      <c r="BA496" s="512"/>
      <c r="BB496" s="513"/>
      <c r="BC496" s="513"/>
      <c r="BD496" s="514" t="str">
        <f>ADHB!BD496</f>
        <v/>
      </c>
      <c r="BE496" s="514"/>
      <c r="BF496" s="514"/>
      <c r="BG496" s="515"/>
      <c r="BH496" s="514"/>
      <c r="BI496" s="514"/>
      <c r="BJ496" s="514"/>
      <c r="BK496" s="514"/>
      <c r="BL496" s="514"/>
      <c r="BM496" s="515"/>
      <c r="BN496" s="518"/>
      <c r="BO496" s="519"/>
      <c r="BP496" s="520"/>
      <c r="BQ496" s="511"/>
      <c r="BR496" s="512"/>
      <c r="BS496" s="513"/>
      <c r="BT496" s="513"/>
      <c r="BU496" s="514" t="str">
        <f>ADHB!BU496</f>
        <v/>
      </c>
      <c r="BV496" s="514"/>
      <c r="BW496" s="514"/>
      <c r="BX496" s="515"/>
      <c r="BY496" s="514"/>
      <c r="BZ496" s="514"/>
      <c r="CA496" s="514"/>
      <c r="CB496" s="514"/>
      <c r="CC496" s="514"/>
      <c r="CD496" s="515"/>
      <c r="CE496" s="518"/>
      <c r="CF496" s="519"/>
      <c r="CG496" s="520"/>
      <c r="CH496" s="511"/>
      <c r="CI496" s="512"/>
      <c r="CJ496" s="513"/>
      <c r="CK496" s="513"/>
      <c r="CL496" s="514" t="str">
        <f>ADHB!CL496</f>
        <v/>
      </c>
      <c r="CM496" s="514"/>
      <c r="CN496" s="514"/>
      <c r="CO496" s="515"/>
      <c r="CP496" s="514"/>
      <c r="CQ496" s="514"/>
      <c r="CR496" s="514"/>
      <c r="CS496" s="514"/>
      <c r="CT496" s="514"/>
      <c r="CU496" s="515"/>
      <c r="CV496" s="518"/>
      <c r="CW496" s="519"/>
      <c r="CX496" s="520"/>
      <c r="CY496" s="511"/>
      <c r="CZ496" s="512"/>
      <c r="DA496" s="513"/>
      <c r="DB496" s="513"/>
      <c r="DC496" s="514" t="str">
        <f>ADHB!DC496</f>
        <v/>
      </c>
      <c r="DD496" s="514"/>
      <c r="DE496" s="514"/>
      <c r="DF496" s="515"/>
      <c r="DG496" s="514"/>
      <c r="DH496" s="514"/>
      <c r="DI496" s="514"/>
      <c r="DJ496" s="514"/>
      <c r="DK496" s="514"/>
      <c r="DL496" s="515"/>
      <c r="DM496" s="518"/>
      <c r="DN496" s="519"/>
      <c r="DO496" s="520"/>
      <c r="DP496" s="511"/>
      <c r="DQ496" s="512"/>
      <c r="DR496" s="513"/>
      <c r="DS496" s="513"/>
      <c r="DT496" s="514" t="str">
        <f>ADHB!DT496</f>
        <v/>
      </c>
      <c r="DU496" s="514"/>
      <c r="DV496" s="514"/>
      <c r="DW496" s="515"/>
      <c r="DX496" s="514"/>
      <c r="DY496" s="514"/>
      <c r="DZ496" s="514"/>
      <c r="EA496" s="514"/>
      <c r="EB496" s="514"/>
      <c r="EC496" s="515"/>
      <c r="ED496" s="518"/>
      <c r="EE496" s="519"/>
      <c r="EF496" s="520"/>
      <c r="EG496" s="511"/>
      <c r="EH496" s="512"/>
      <c r="EI496" s="513"/>
      <c r="EJ496" s="513"/>
      <c r="EK496" s="514" t="str">
        <f>ADHB!EK496</f>
        <v/>
      </c>
      <c r="EL496" s="514"/>
      <c r="EM496" s="514"/>
      <c r="EN496" s="515"/>
      <c r="EO496" s="514"/>
      <c r="EP496" s="514"/>
      <c r="EQ496" s="514"/>
      <c r="ER496" s="514"/>
      <c r="ES496" s="514"/>
      <c r="ET496" s="515"/>
      <c r="EU496" s="518"/>
      <c r="EV496" s="519"/>
      <c r="EW496" s="520"/>
      <c r="EX496" s="511"/>
      <c r="EY496" s="512"/>
      <c r="EZ496" s="513"/>
      <c r="FA496" s="513"/>
      <c r="FB496" s="514" t="str">
        <f>ADHB!FB496</f>
        <v/>
      </c>
      <c r="FC496" s="514"/>
      <c r="FD496" s="514"/>
      <c r="FE496" s="515"/>
      <c r="FF496" s="514"/>
      <c r="FG496" s="514"/>
      <c r="FH496" s="514"/>
      <c r="FI496" s="514"/>
      <c r="FJ496" s="514"/>
      <c r="FK496" s="515"/>
      <c r="FL496" s="518"/>
      <c r="FM496" s="519"/>
      <c r="FN496" s="520"/>
      <c r="FO496" s="511"/>
      <c r="FP496" s="512"/>
      <c r="FQ496" s="513"/>
      <c r="FR496" s="513"/>
      <c r="FS496" s="514" t="str">
        <f>ADHB!FS496</f>
        <v/>
      </c>
      <c r="FT496" s="514"/>
      <c r="FU496" s="514"/>
      <c r="FV496" s="515"/>
      <c r="FW496" s="514"/>
      <c r="FX496" s="514"/>
      <c r="FY496" s="514"/>
      <c r="FZ496" s="514"/>
      <c r="GA496" s="514"/>
      <c r="GB496" s="515"/>
      <c r="GC496" s="518"/>
      <c r="GD496" s="519"/>
      <c r="GE496" s="520"/>
      <c r="GF496" s="511"/>
      <c r="GG496" s="512"/>
      <c r="GH496" s="513"/>
      <c r="GI496" s="513"/>
      <c r="GJ496" s="514" t="str">
        <f>ADHB!GJ496</f>
        <v/>
      </c>
      <c r="GK496" s="514"/>
      <c r="GL496" s="514"/>
      <c r="GM496" s="515"/>
      <c r="GN496" s="514"/>
      <c r="GO496" s="514"/>
      <c r="GP496" s="514"/>
      <c r="GQ496" s="514"/>
      <c r="GR496" s="514"/>
      <c r="GS496" s="515"/>
      <c r="GT496" s="518"/>
      <c r="GU496" s="519"/>
      <c r="GV496" s="520"/>
      <c r="GW496" s="511"/>
      <c r="GX496" s="512"/>
      <c r="GY496" s="513"/>
      <c r="GZ496" s="513"/>
      <c r="HA496" s="514" t="str">
        <f>ADHB!HA496</f>
        <v/>
      </c>
      <c r="HB496" s="514"/>
      <c r="HC496" s="514"/>
      <c r="HD496" s="515"/>
      <c r="HE496" s="514"/>
      <c r="HF496" s="514"/>
      <c r="HG496" s="514"/>
      <c r="HH496" s="514"/>
      <c r="HI496" s="514"/>
      <c r="HJ496" s="515"/>
      <c r="HK496" s="518"/>
      <c r="HL496" s="519"/>
      <c r="HM496" s="520"/>
      <c r="HN496" s="511"/>
      <c r="HO496" s="512"/>
      <c r="HP496" s="513"/>
      <c r="HQ496" s="513"/>
      <c r="HR496" s="514" t="str">
        <f>ADHB!HR496</f>
        <v/>
      </c>
      <c r="HS496" s="514"/>
      <c r="HT496" s="514"/>
      <c r="HU496" s="515"/>
      <c r="HV496" s="514"/>
      <c r="HW496" s="514"/>
      <c r="HX496" s="514"/>
      <c r="HY496" s="514"/>
      <c r="HZ496" s="514"/>
      <c r="IA496" s="515"/>
      <c r="IB496" s="518"/>
      <c r="IC496" s="519"/>
      <c r="ID496" s="520"/>
      <c r="IE496" s="511"/>
      <c r="IF496" s="512"/>
      <c r="IG496" s="513"/>
      <c r="IH496" s="513"/>
      <c r="II496" s="514" t="str">
        <f>ADHB!II496</f>
        <v/>
      </c>
      <c r="IJ496" s="514"/>
      <c r="IK496" s="514"/>
      <c r="IL496" s="515"/>
      <c r="IM496" s="514"/>
      <c r="IN496" s="514"/>
      <c r="IO496" s="514"/>
      <c r="IP496" s="514"/>
      <c r="IQ496" s="514"/>
      <c r="IR496" s="515"/>
      <c r="IS496" s="518"/>
      <c r="IT496" s="519"/>
      <c r="IU496" s="520"/>
      <c r="IV496" s="511"/>
      <c r="IW496" s="512"/>
      <c r="IX496" s="513"/>
      <c r="IY496" s="513"/>
      <c r="IZ496" s="514" t="str">
        <f>ADHB!IZ496</f>
        <v/>
      </c>
      <c r="JA496" s="514"/>
      <c r="JB496" s="514"/>
      <c r="JC496" s="515"/>
      <c r="JD496" s="514"/>
      <c r="JE496" s="514"/>
      <c r="JF496" s="514"/>
      <c r="JG496" s="514"/>
      <c r="JH496" s="514"/>
      <c r="JI496" s="515"/>
      <c r="JJ496" s="518"/>
      <c r="JK496" s="519"/>
      <c r="JL496" s="520"/>
      <c r="JM496" s="511"/>
      <c r="JN496" s="512"/>
      <c r="JO496" s="513"/>
      <c r="JP496" s="513"/>
      <c r="JQ496" s="514" t="str">
        <f>ADHB!KY496</f>
        <v/>
      </c>
      <c r="JR496" s="514"/>
      <c r="JS496" s="514"/>
      <c r="JT496" s="515"/>
      <c r="JU496" s="514"/>
      <c r="JV496" s="514"/>
      <c r="JW496" s="514"/>
      <c r="JX496" s="514"/>
      <c r="JY496" s="514"/>
      <c r="JZ496" s="515"/>
      <c r="KA496" s="518"/>
      <c r="KB496" s="519"/>
      <c r="KC496" s="520"/>
      <c r="KD496" s="511"/>
      <c r="KE496" s="512"/>
      <c r="KF496" s="513"/>
      <c r="KG496" s="513"/>
      <c r="KH496" s="514" t="str">
        <f>ADHB!LP496</f>
        <v/>
      </c>
      <c r="KI496" s="514"/>
      <c r="KJ496" s="514"/>
      <c r="KK496" s="515"/>
      <c r="KL496" s="514"/>
      <c r="KM496" s="514"/>
      <c r="KN496" s="514"/>
      <c r="KO496" s="514"/>
      <c r="KP496" s="514"/>
      <c r="KQ496" s="515"/>
      <c r="KR496" s="518"/>
      <c r="KS496" s="519"/>
      <c r="KT496" s="520"/>
      <c r="KU496" s="521"/>
    </row>
    <row r="497" ht="15.75" hidden="1" customHeight="1">
      <c r="A497" s="511"/>
      <c r="B497" s="512"/>
      <c r="C497" s="513"/>
      <c r="D497" s="513"/>
      <c r="E497" s="514" t="str">
        <f>ADHB!E497</f>
        <v/>
      </c>
      <c r="F497" s="514"/>
      <c r="G497" s="514"/>
      <c r="H497" s="515"/>
      <c r="I497" s="514"/>
      <c r="J497" s="514"/>
      <c r="K497" s="514"/>
      <c r="L497" s="514"/>
      <c r="M497" s="514"/>
      <c r="N497" s="515"/>
      <c r="O497" s="518"/>
      <c r="P497" s="519"/>
      <c r="Q497" s="520"/>
      <c r="R497" s="511"/>
      <c r="S497" s="512"/>
      <c r="T497" s="513"/>
      <c r="U497" s="513"/>
      <c r="V497" s="514" t="str">
        <f>ADHB!V497</f>
        <v/>
      </c>
      <c r="W497" s="514"/>
      <c r="X497" s="514"/>
      <c r="Y497" s="515"/>
      <c r="Z497" s="514"/>
      <c r="AA497" s="514"/>
      <c r="AB497" s="514"/>
      <c r="AC497" s="514"/>
      <c r="AD497" s="514"/>
      <c r="AE497" s="515"/>
      <c r="AF497" s="518"/>
      <c r="AG497" s="519"/>
      <c r="AH497" s="520"/>
      <c r="AI497" s="511"/>
      <c r="AJ497" s="512"/>
      <c r="AK497" s="513"/>
      <c r="AL497" s="513"/>
      <c r="AM497" s="514" t="str">
        <f>ADHB!AM497</f>
        <v/>
      </c>
      <c r="AN497" s="514"/>
      <c r="AO497" s="514"/>
      <c r="AP497" s="515"/>
      <c r="AQ497" s="514"/>
      <c r="AR497" s="514"/>
      <c r="AS497" s="514"/>
      <c r="AT497" s="514"/>
      <c r="AU497" s="514"/>
      <c r="AV497" s="515"/>
      <c r="AW497" s="518"/>
      <c r="AX497" s="519"/>
      <c r="AY497" s="520"/>
      <c r="AZ497" s="511"/>
      <c r="BA497" s="512"/>
      <c r="BB497" s="513"/>
      <c r="BC497" s="513"/>
      <c r="BD497" s="514" t="str">
        <f>ADHB!BD497</f>
        <v/>
      </c>
      <c r="BE497" s="514"/>
      <c r="BF497" s="514"/>
      <c r="BG497" s="515"/>
      <c r="BH497" s="514"/>
      <c r="BI497" s="514"/>
      <c r="BJ497" s="514"/>
      <c r="BK497" s="514"/>
      <c r="BL497" s="514"/>
      <c r="BM497" s="515"/>
      <c r="BN497" s="518"/>
      <c r="BO497" s="519"/>
      <c r="BP497" s="520"/>
      <c r="BQ497" s="511"/>
      <c r="BR497" s="512"/>
      <c r="BS497" s="513"/>
      <c r="BT497" s="513"/>
      <c r="BU497" s="514" t="str">
        <f>ADHB!BU497</f>
        <v/>
      </c>
      <c r="BV497" s="514"/>
      <c r="BW497" s="514"/>
      <c r="BX497" s="515"/>
      <c r="BY497" s="514"/>
      <c r="BZ497" s="514"/>
      <c r="CA497" s="514"/>
      <c r="CB497" s="514"/>
      <c r="CC497" s="514"/>
      <c r="CD497" s="515"/>
      <c r="CE497" s="518"/>
      <c r="CF497" s="519"/>
      <c r="CG497" s="520"/>
      <c r="CH497" s="511"/>
      <c r="CI497" s="512"/>
      <c r="CJ497" s="513"/>
      <c r="CK497" s="513"/>
      <c r="CL497" s="514" t="str">
        <f>ADHB!CL497</f>
        <v/>
      </c>
      <c r="CM497" s="514"/>
      <c r="CN497" s="514"/>
      <c r="CO497" s="515"/>
      <c r="CP497" s="514"/>
      <c r="CQ497" s="514"/>
      <c r="CR497" s="514"/>
      <c r="CS497" s="514"/>
      <c r="CT497" s="514"/>
      <c r="CU497" s="515"/>
      <c r="CV497" s="518"/>
      <c r="CW497" s="519"/>
      <c r="CX497" s="520"/>
      <c r="CY497" s="511"/>
      <c r="CZ497" s="512"/>
      <c r="DA497" s="513"/>
      <c r="DB497" s="513"/>
      <c r="DC497" s="514" t="str">
        <f>ADHB!DC497</f>
        <v/>
      </c>
      <c r="DD497" s="514"/>
      <c r="DE497" s="514"/>
      <c r="DF497" s="515"/>
      <c r="DG497" s="514"/>
      <c r="DH497" s="514"/>
      <c r="DI497" s="514"/>
      <c r="DJ497" s="514"/>
      <c r="DK497" s="514"/>
      <c r="DL497" s="515"/>
      <c r="DM497" s="518"/>
      <c r="DN497" s="519"/>
      <c r="DO497" s="520"/>
      <c r="DP497" s="511"/>
      <c r="DQ497" s="512"/>
      <c r="DR497" s="513"/>
      <c r="DS497" s="513"/>
      <c r="DT497" s="514" t="str">
        <f>ADHB!DT497</f>
        <v/>
      </c>
      <c r="DU497" s="514"/>
      <c r="DV497" s="514"/>
      <c r="DW497" s="515"/>
      <c r="DX497" s="514"/>
      <c r="DY497" s="514"/>
      <c r="DZ497" s="514"/>
      <c r="EA497" s="514"/>
      <c r="EB497" s="514"/>
      <c r="EC497" s="515"/>
      <c r="ED497" s="518"/>
      <c r="EE497" s="519"/>
      <c r="EF497" s="520"/>
      <c r="EG497" s="511"/>
      <c r="EH497" s="512"/>
      <c r="EI497" s="513"/>
      <c r="EJ497" s="513"/>
      <c r="EK497" s="514" t="str">
        <f>ADHB!EK497</f>
        <v/>
      </c>
      <c r="EL497" s="514"/>
      <c r="EM497" s="514"/>
      <c r="EN497" s="515"/>
      <c r="EO497" s="514"/>
      <c r="EP497" s="514"/>
      <c r="EQ497" s="514"/>
      <c r="ER497" s="514"/>
      <c r="ES497" s="514"/>
      <c r="ET497" s="515"/>
      <c r="EU497" s="518"/>
      <c r="EV497" s="519"/>
      <c r="EW497" s="520"/>
      <c r="EX497" s="511"/>
      <c r="EY497" s="512"/>
      <c r="EZ497" s="513"/>
      <c r="FA497" s="513"/>
      <c r="FB497" s="514" t="str">
        <f>ADHB!FB497</f>
        <v/>
      </c>
      <c r="FC497" s="514"/>
      <c r="FD497" s="514"/>
      <c r="FE497" s="515"/>
      <c r="FF497" s="514"/>
      <c r="FG497" s="514"/>
      <c r="FH497" s="514"/>
      <c r="FI497" s="514"/>
      <c r="FJ497" s="514"/>
      <c r="FK497" s="515"/>
      <c r="FL497" s="518"/>
      <c r="FM497" s="519"/>
      <c r="FN497" s="520"/>
      <c r="FO497" s="511"/>
      <c r="FP497" s="512"/>
      <c r="FQ497" s="513"/>
      <c r="FR497" s="513"/>
      <c r="FS497" s="514" t="str">
        <f>ADHB!FS497</f>
        <v/>
      </c>
      <c r="FT497" s="514"/>
      <c r="FU497" s="514"/>
      <c r="FV497" s="515"/>
      <c r="FW497" s="514"/>
      <c r="FX497" s="514"/>
      <c r="FY497" s="514"/>
      <c r="FZ497" s="514"/>
      <c r="GA497" s="514"/>
      <c r="GB497" s="515"/>
      <c r="GC497" s="518"/>
      <c r="GD497" s="519"/>
      <c r="GE497" s="520"/>
      <c r="GF497" s="511"/>
      <c r="GG497" s="512"/>
      <c r="GH497" s="513"/>
      <c r="GI497" s="513"/>
      <c r="GJ497" s="514" t="str">
        <f>ADHB!GJ497</f>
        <v/>
      </c>
      <c r="GK497" s="514"/>
      <c r="GL497" s="514"/>
      <c r="GM497" s="515"/>
      <c r="GN497" s="514"/>
      <c r="GO497" s="514"/>
      <c r="GP497" s="514"/>
      <c r="GQ497" s="514"/>
      <c r="GR497" s="514"/>
      <c r="GS497" s="515"/>
      <c r="GT497" s="518"/>
      <c r="GU497" s="519"/>
      <c r="GV497" s="520"/>
      <c r="GW497" s="511"/>
      <c r="GX497" s="512"/>
      <c r="GY497" s="513"/>
      <c r="GZ497" s="513"/>
      <c r="HA497" s="514" t="str">
        <f>ADHB!HA497</f>
        <v/>
      </c>
      <c r="HB497" s="514"/>
      <c r="HC497" s="514"/>
      <c r="HD497" s="515"/>
      <c r="HE497" s="514"/>
      <c r="HF497" s="514"/>
      <c r="HG497" s="514"/>
      <c r="HH497" s="514"/>
      <c r="HI497" s="514"/>
      <c r="HJ497" s="515"/>
      <c r="HK497" s="518"/>
      <c r="HL497" s="519"/>
      <c r="HM497" s="520"/>
      <c r="HN497" s="511"/>
      <c r="HO497" s="512"/>
      <c r="HP497" s="513"/>
      <c r="HQ497" s="513"/>
      <c r="HR497" s="514" t="str">
        <f>ADHB!HR497</f>
        <v/>
      </c>
      <c r="HS497" s="514"/>
      <c r="HT497" s="514"/>
      <c r="HU497" s="515"/>
      <c r="HV497" s="514"/>
      <c r="HW497" s="514"/>
      <c r="HX497" s="514"/>
      <c r="HY497" s="514"/>
      <c r="HZ497" s="514"/>
      <c r="IA497" s="515"/>
      <c r="IB497" s="518"/>
      <c r="IC497" s="519"/>
      <c r="ID497" s="520"/>
      <c r="IE497" s="511"/>
      <c r="IF497" s="512"/>
      <c r="IG497" s="513"/>
      <c r="IH497" s="513"/>
      <c r="II497" s="514" t="str">
        <f>ADHB!II497</f>
        <v/>
      </c>
      <c r="IJ497" s="514"/>
      <c r="IK497" s="514"/>
      <c r="IL497" s="515"/>
      <c r="IM497" s="514"/>
      <c r="IN497" s="514"/>
      <c r="IO497" s="514"/>
      <c r="IP497" s="514"/>
      <c r="IQ497" s="514"/>
      <c r="IR497" s="515"/>
      <c r="IS497" s="518"/>
      <c r="IT497" s="519"/>
      <c r="IU497" s="520"/>
      <c r="IV497" s="511"/>
      <c r="IW497" s="512"/>
      <c r="IX497" s="513"/>
      <c r="IY497" s="513"/>
      <c r="IZ497" s="514" t="str">
        <f>ADHB!IZ497</f>
        <v/>
      </c>
      <c r="JA497" s="514"/>
      <c r="JB497" s="514"/>
      <c r="JC497" s="515"/>
      <c r="JD497" s="514"/>
      <c r="JE497" s="514"/>
      <c r="JF497" s="514"/>
      <c r="JG497" s="514"/>
      <c r="JH497" s="514"/>
      <c r="JI497" s="515"/>
      <c r="JJ497" s="518"/>
      <c r="JK497" s="519"/>
      <c r="JL497" s="520"/>
      <c r="JM497" s="511"/>
      <c r="JN497" s="512"/>
      <c r="JO497" s="513"/>
      <c r="JP497" s="513"/>
      <c r="JQ497" s="514" t="str">
        <f>ADHB!KY497</f>
        <v/>
      </c>
      <c r="JR497" s="514"/>
      <c r="JS497" s="514"/>
      <c r="JT497" s="515"/>
      <c r="JU497" s="514"/>
      <c r="JV497" s="514"/>
      <c r="JW497" s="514"/>
      <c r="JX497" s="514"/>
      <c r="JY497" s="514"/>
      <c r="JZ497" s="515"/>
      <c r="KA497" s="518"/>
      <c r="KB497" s="519"/>
      <c r="KC497" s="520"/>
      <c r="KD497" s="511"/>
      <c r="KE497" s="512"/>
      <c r="KF497" s="513"/>
      <c r="KG497" s="513"/>
      <c r="KH497" s="514" t="str">
        <f>ADHB!LP497</f>
        <v/>
      </c>
      <c r="KI497" s="514"/>
      <c r="KJ497" s="514"/>
      <c r="KK497" s="515"/>
      <c r="KL497" s="514"/>
      <c r="KM497" s="514"/>
      <c r="KN497" s="514"/>
      <c r="KO497" s="514"/>
      <c r="KP497" s="514"/>
      <c r="KQ497" s="515"/>
      <c r="KR497" s="518"/>
      <c r="KS497" s="519"/>
      <c r="KT497" s="520"/>
      <c r="KU497" s="521"/>
    </row>
    <row r="498" ht="15.75" hidden="1" customHeight="1">
      <c r="A498" s="511"/>
      <c r="B498" s="512"/>
      <c r="C498" s="513"/>
      <c r="D498" s="513"/>
      <c r="E498" s="514" t="str">
        <f>ADHB!E498</f>
        <v/>
      </c>
      <c r="F498" s="514"/>
      <c r="G498" s="514"/>
      <c r="H498" s="515"/>
      <c r="I498" s="514"/>
      <c r="J498" s="514"/>
      <c r="K498" s="514"/>
      <c r="L498" s="514"/>
      <c r="M498" s="514"/>
      <c r="N498" s="515"/>
      <c r="O498" s="518"/>
      <c r="P498" s="519"/>
      <c r="Q498" s="520"/>
      <c r="R498" s="511"/>
      <c r="S498" s="512"/>
      <c r="T498" s="513"/>
      <c r="U498" s="513"/>
      <c r="V498" s="514" t="str">
        <f>ADHB!V498</f>
        <v/>
      </c>
      <c r="W498" s="514"/>
      <c r="X498" s="514"/>
      <c r="Y498" s="515"/>
      <c r="Z498" s="514"/>
      <c r="AA498" s="514"/>
      <c r="AB498" s="514"/>
      <c r="AC498" s="514"/>
      <c r="AD498" s="514"/>
      <c r="AE498" s="515"/>
      <c r="AF498" s="518"/>
      <c r="AG498" s="519"/>
      <c r="AH498" s="520"/>
      <c r="AI498" s="511"/>
      <c r="AJ498" s="512"/>
      <c r="AK498" s="513"/>
      <c r="AL498" s="513"/>
      <c r="AM498" s="514" t="str">
        <f>ADHB!AM498</f>
        <v/>
      </c>
      <c r="AN498" s="514"/>
      <c r="AO498" s="514"/>
      <c r="AP498" s="515"/>
      <c r="AQ498" s="514"/>
      <c r="AR498" s="514"/>
      <c r="AS498" s="514"/>
      <c r="AT498" s="514"/>
      <c r="AU498" s="514"/>
      <c r="AV498" s="515"/>
      <c r="AW498" s="518"/>
      <c r="AX498" s="519"/>
      <c r="AY498" s="520"/>
      <c r="AZ498" s="511"/>
      <c r="BA498" s="512"/>
      <c r="BB498" s="513"/>
      <c r="BC498" s="513"/>
      <c r="BD498" s="514" t="str">
        <f>ADHB!BD498</f>
        <v/>
      </c>
      <c r="BE498" s="514"/>
      <c r="BF498" s="514"/>
      <c r="BG498" s="515"/>
      <c r="BH498" s="514"/>
      <c r="BI498" s="514"/>
      <c r="BJ498" s="514"/>
      <c r="BK498" s="514"/>
      <c r="BL498" s="514"/>
      <c r="BM498" s="515"/>
      <c r="BN498" s="518"/>
      <c r="BO498" s="519"/>
      <c r="BP498" s="520"/>
      <c r="BQ498" s="511"/>
      <c r="BR498" s="512"/>
      <c r="BS498" s="513"/>
      <c r="BT498" s="513"/>
      <c r="BU498" s="514" t="str">
        <f>ADHB!BU498</f>
        <v/>
      </c>
      <c r="BV498" s="514"/>
      <c r="BW498" s="514"/>
      <c r="BX498" s="515"/>
      <c r="BY498" s="514"/>
      <c r="BZ498" s="514"/>
      <c r="CA498" s="514"/>
      <c r="CB498" s="514"/>
      <c r="CC498" s="514"/>
      <c r="CD498" s="515"/>
      <c r="CE498" s="518"/>
      <c r="CF498" s="519"/>
      <c r="CG498" s="520"/>
      <c r="CH498" s="511"/>
      <c r="CI498" s="512"/>
      <c r="CJ498" s="513"/>
      <c r="CK498" s="513"/>
      <c r="CL498" s="514" t="str">
        <f>ADHB!CL498</f>
        <v/>
      </c>
      <c r="CM498" s="514"/>
      <c r="CN498" s="514"/>
      <c r="CO498" s="515"/>
      <c r="CP498" s="514"/>
      <c r="CQ498" s="514"/>
      <c r="CR498" s="514"/>
      <c r="CS498" s="514"/>
      <c r="CT498" s="514"/>
      <c r="CU498" s="515"/>
      <c r="CV498" s="518"/>
      <c r="CW498" s="519"/>
      <c r="CX498" s="520"/>
      <c r="CY498" s="511"/>
      <c r="CZ498" s="512"/>
      <c r="DA498" s="513"/>
      <c r="DB498" s="513"/>
      <c r="DC498" s="514" t="str">
        <f>ADHB!DC498</f>
        <v/>
      </c>
      <c r="DD498" s="514"/>
      <c r="DE498" s="514"/>
      <c r="DF498" s="515"/>
      <c r="DG498" s="514"/>
      <c r="DH498" s="514"/>
      <c r="DI498" s="514"/>
      <c r="DJ498" s="514"/>
      <c r="DK498" s="514"/>
      <c r="DL498" s="515"/>
      <c r="DM498" s="518"/>
      <c r="DN498" s="519"/>
      <c r="DO498" s="520"/>
      <c r="DP498" s="511"/>
      <c r="DQ498" s="512"/>
      <c r="DR498" s="513"/>
      <c r="DS498" s="513"/>
      <c r="DT498" s="514" t="str">
        <f>ADHB!DT498</f>
        <v/>
      </c>
      <c r="DU498" s="514"/>
      <c r="DV498" s="514"/>
      <c r="DW498" s="515"/>
      <c r="DX498" s="514"/>
      <c r="DY498" s="514"/>
      <c r="DZ498" s="514"/>
      <c r="EA498" s="514"/>
      <c r="EB498" s="514"/>
      <c r="EC498" s="515"/>
      <c r="ED498" s="518"/>
      <c r="EE498" s="519"/>
      <c r="EF498" s="520"/>
      <c r="EG498" s="511"/>
      <c r="EH498" s="512"/>
      <c r="EI498" s="513"/>
      <c r="EJ498" s="513"/>
      <c r="EK498" s="514" t="str">
        <f>ADHB!EK498</f>
        <v/>
      </c>
      <c r="EL498" s="514"/>
      <c r="EM498" s="514"/>
      <c r="EN498" s="515"/>
      <c r="EO498" s="514"/>
      <c r="EP498" s="514"/>
      <c r="EQ498" s="514"/>
      <c r="ER498" s="514"/>
      <c r="ES498" s="514"/>
      <c r="ET498" s="515"/>
      <c r="EU498" s="518"/>
      <c r="EV498" s="519"/>
      <c r="EW498" s="520"/>
      <c r="EX498" s="511"/>
      <c r="EY498" s="512"/>
      <c r="EZ498" s="513"/>
      <c r="FA498" s="513"/>
      <c r="FB498" s="514" t="str">
        <f>ADHB!FB498</f>
        <v/>
      </c>
      <c r="FC498" s="514"/>
      <c r="FD498" s="514"/>
      <c r="FE498" s="515"/>
      <c r="FF498" s="514"/>
      <c r="FG498" s="514"/>
      <c r="FH498" s="514"/>
      <c r="FI498" s="514"/>
      <c r="FJ498" s="514"/>
      <c r="FK498" s="515"/>
      <c r="FL498" s="518"/>
      <c r="FM498" s="519"/>
      <c r="FN498" s="520"/>
      <c r="FO498" s="511"/>
      <c r="FP498" s="512"/>
      <c r="FQ498" s="513"/>
      <c r="FR498" s="513"/>
      <c r="FS498" s="514" t="str">
        <f>ADHB!FS498</f>
        <v/>
      </c>
      <c r="FT498" s="514"/>
      <c r="FU498" s="514"/>
      <c r="FV498" s="515"/>
      <c r="FW498" s="514"/>
      <c r="FX498" s="514"/>
      <c r="FY498" s="514"/>
      <c r="FZ498" s="514"/>
      <c r="GA498" s="514"/>
      <c r="GB498" s="515"/>
      <c r="GC498" s="518"/>
      <c r="GD498" s="519"/>
      <c r="GE498" s="520"/>
      <c r="GF498" s="511"/>
      <c r="GG498" s="512"/>
      <c r="GH498" s="513"/>
      <c r="GI498" s="513"/>
      <c r="GJ498" s="514" t="str">
        <f>ADHB!GJ498</f>
        <v/>
      </c>
      <c r="GK498" s="514"/>
      <c r="GL498" s="514"/>
      <c r="GM498" s="515"/>
      <c r="GN498" s="514"/>
      <c r="GO498" s="514"/>
      <c r="GP498" s="514"/>
      <c r="GQ498" s="514"/>
      <c r="GR498" s="514"/>
      <c r="GS498" s="515"/>
      <c r="GT498" s="518"/>
      <c r="GU498" s="519"/>
      <c r="GV498" s="520"/>
      <c r="GW498" s="511"/>
      <c r="GX498" s="512"/>
      <c r="GY498" s="513"/>
      <c r="GZ498" s="513"/>
      <c r="HA498" s="514" t="str">
        <f>ADHB!HA498</f>
        <v/>
      </c>
      <c r="HB498" s="514"/>
      <c r="HC498" s="514"/>
      <c r="HD498" s="515"/>
      <c r="HE498" s="514"/>
      <c r="HF498" s="514"/>
      <c r="HG498" s="514"/>
      <c r="HH498" s="514"/>
      <c r="HI498" s="514"/>
      <c r="HJ498" s="515"/>
      <c r="HK498" s="518"/>
      <c r="HL498" s="519"/>
      <c r="HM498" s="520"/>
      <c r="HN498" s="511"/>
      <c r="HO498" s="512"/>
      <c r="HP498" s="513"/>
      <c r="HQ498" s="513"/>
      <c r="HR498" s="514" t="str">
        <f>ADHB!HR498</f>
        <v/>
      </c>
      <c r="HS498" s="514"/>
      <c r="HT498" s="514"/>
      <c r="HU498" s="515"/>
      <c r="HV498" s="514"/>
      <c r="HW498" s="514"/>
      <c r="HX498" s="514"/>
      <c r="HY498" s="514"/>
      <c r="HZ498" s="514"/>
      <c r="IA498" s="515"/>
      <c r="IB498" s="518"/>
      <c r="IC498" s="519"/>
      <c r="ID498" s="520"/>
      <c r="IE498" s="511"/>
      <c r="IF498" s="512"/>
      <c r="IG498" s="513"/>
      <c r="IH498" s="513"/>
      <c r="II498" s="514" t="str">
        <f>ADHB!II498</f>
        <v/>
      </c>
      <c r="IJ498" s="514"/>
      <c r="IK498" s="514"/>
      <c r="IL498" s="515"/>
      <c r="IM498" s="514"/>
      <c r="IN498" s="514"/>
      <c r="IO498" s="514"/>
      <c r="IP498" s="514"/>
      <c r="IQ498" s="514"/>
      <c r="IR498" s="515"/>
      <c r="IS498" s="518"/>
      <c r="IT498" s="519"/>
      <c r="IU498" s="520"/>
      <c r="IV498" s="511"/>
      <c r="IW498" s="512"/>
      <c r="IX498" s="513"/>
      <c r="IY498" s="513"/>
      <c r="IZ498" s="514" t="str">
        <f>ADHB!IZ498</f>
        <v/>
      </c>
      <c r="JA498" s="514"/>
      <c r="JB498" s="514"/>
      <c r="JC498" s="515"/>
      <c r="JD498" s="514"/>
      <c r="JE498" s="514"/>
      <c r="JF498" s="514"/>
      <c r="JG498" s="514"/>
      <c r="JH498" s="514"/>
      <c r="JI498" s="515"/>
      <c r="JJ498" s="518"/>
      <c r="JK498" s="519"/>
      <c r="JL498" s="520"/>
      <c r="JM498" s="511"/>
      <c r="JN498" s="512"/>
      <c r="JO498" s="513"/>
      <c r="JP498" s="513"/>
      <c r="JQ498" s="514" t="str">
        <f>ADHB!KY498</f>
        <v/>
      </c>
      <c r="JR498" s="514"/>
      <c r="JS498" s="514"/>
      <c r="JT498" s="515"/>
      <c r="JU498" s="514"/>
      <c r="JV498" s="514"/>
      <c r="JW498" s="514"/>
      <c r="JX498" s="514"/>
      <c r="JY498" s="514"/>
      <c r="JZ498" s="515"/>
      <c r="KA498" s="518"/>
      <c r="KB498" s="519"/>
      <c r="KC498" s="520"/>
      <c r="KD498" s="511"/>
      <c r="KE498" s="512"/>
      <c r="KF498" s="513"/>
      <c r="KG498" s="513"/>
      <c r="KH498" s="514" t="str">
        <f>ADHB!LP498</f>
        <v/>
      </c>
      <c r="KI498" s="514"/>
      <c r="KJ498" s="514"/>
      <c r="KK498" s="515"/>
      <c r="KL498" s="514"/>
      <c r="KM498" s="514"/>
      <c r="KN498" s="514"/>
      <c r="KO498" s="514"/>
      <c r="KP498" s="514"/>
      <c r="KQ498" s="515"/>
      <c r="KR498" s="518"/>
      <c r="KS498" s="519"/>
      <c r="KT498" s="520"/>
      <c r="KU498" s="521"/>
    </row>
    <row r="499" ht="15.75" customHeight="1">
      <c r="A499" s="511"/>
      <c r="B499" s="512"/>
      <c r="C499" s="540"/>
      <c r="D499" s="540"/>
      <c r="E499" s="514" t="str">
        <f>ADHB!E499</f>
        <v/>
      </c>
      <c r="F499" s="514"/>
      <c r="G499" s="514"/>
      <c r="H499" s="514"/>
      <c r="I499" s="514"/>
      <c r="J499" s="514"/>
      <c r="K499" s="514"/>
      <c r="L499" s="514"/>
      <c r="M499" s="514"/>
      <c r="N499" s="514"/>
      <c r="O499" s="514"/>
      <c r="P499" s="519"/>
      <c r="Q499" s="520"/>
      <c r="R499" s="511"/>
      <c r="S499" s="512"/>
      <c r="T499" s="540"/>
      <c r="U499" s="540"/>
      <c r="V499" s="514" t="str">
        <f>ADHB!V499</f>
        <v/>
      </c>
      <c r="W499" s="514"/>
      <c r="X499" s="514"/>
      <c r="Y499" s="514"/>
      <c r="Z499" s="514"/>
      <c r="AA499" s="514"/>
      <c r="AB499" s="514"/>
      <c r="AC499" s="514"/>
      <c r="AD499" s="514"/>
      <c r="AE499" s="514"/>
      <c r="AF499" s="514"/>
      <c r="AG499" s="519"/>
      <c r="AH499" s="520"/>
      <c r="AI499" s="511"/>
      <c r="AJ499" s="512"/>
      <c r="AK499" s="540"/>
      <c r="AL499" s="540"/>
      <c r="AM499" s="514" t="str">
        <f>ADHB!AM499</f>
        <v/>
      </c>
      <c r="AN499" s="514"/>
      <c r="AO499" s="514"/>
      <c r="AP499" s="514"/>
      <c r="AQ499" s="514"/>
      <c r="AR499" s="514"/>
      <c r="AS499" s="514"/>
      <c r="AT499" s="514"/>
      <c r="AU499" s="514"/>
      <c r="AV499" s="514"/>
      <c r="AW499" s="514"/>
      <c r="AX499" s="519"/>
      <c r="AY499" s="520"/>
      <c r="AZ499" s="511"/>
      <c r="BA499" s="512"/>
      <c r="BB499" s="540"/>
      <c r="BC499" s="540"/>
      <c r="BD499" s="514" t="str">
        <f>ADHB!BD499</f>
        <v/>
      </c>
      <c r="BE499" s="514"/>
      <c r="BF499" s="514"/>
      <c r="BG499" s="514"/>
      <c r="BH499" s="514"/>
      <c r="BI499" s="514"/>
      <c r="BJ499" s="514"/>
      <c r="BK499" s="514"/>
      <c r="BL499" s="514"/>
      <c r="BM499" s="514"/>
      <c r="BN499" s="514"/>
      <c r="BO499" s="519"/>
      <c r="BP499" s="520"/>
      <c r="BQ499" s="511"/>
      <c r="BR499" s="512"/>
      <c r="BS499" s="540"/>
      <c r="BT499" s="540"/>
      <c r="BU499" s="514" t="str">
        <f>ADHB!BU499</f>
        <v/>
      </c>
      <c r="BV499" s="514"/>
      <c r="BW499" s="514"/>
      <c r="BX499" s="514"/>
      <c r="BY499" s="514"/>
      <c r="BZ499" s="514"/>
      <c r="CA499" s="514"/>
      <c r="CB499" s="514"/>
      <c r="CC499" s="514"/>
      <c r="CD499" s="514"/>
      <c r="CE499" s="514"/>
      <c r="CF499" s="519"/>
      <c r="CG499" s="520"/>
      <c r="CH499" s="511"/>
      <c r="CI499" s="512"/>
      <c r="CJ499" s="540"/>
      <c r="CK499" s="540"/>
      <c r="CL499" s="514" t="str">
        <f>ADHB!CL499</f>
        <v/>
      </c>
      <c r="CM499" s="514"/>
      <c r="CN499" s="514"/>
      <c r="CO499" s="514"/>
      <c r="CP499" s="514"/>
      <c r="CQ499" s="514"/>
      <c r="CR499" s="514"/>
      <c r="CS499" s="514"/>
      <c r="CT499" s="514"/>
      <c r="CU499" s="514"/>
      <c r="CV499" s="514"/>
      <c r="CW499" s="519"/>
      <c r="CX499" s="520"/>
      <c r="CY499" s="511"/>
      <c r="CZ499" s="512"/>
      <c r="DA499" s="540"/>
      <c r="DB499" s="540"/>
      <c r="DC499" s="514" t="str">
        <f>ADHB!DC499</f>
        <v/>
      </c>
      <c r="DD499" s="514"/>
      <c r="DE499" s="514"/>
      <c r="DF499" s="514"/>
      <c r="DG499" s="514"/>
      <c r="DH499" s="514"/>
      <c r="DI499" s="514"/>
      <c r="DJ499" s="514"/>
      <c r="DK499" s="514"/>
      <c r="DL499" s="514"/>
      <c r="DM499" s="514"/>
      <c r="DN499" s="519"/>
      <c r="DO499" s="520"/>
      <c r="DP499" s="511"/>
      <c r="DQ499" s="512"/>
      <c r="DR499" s="540"/>
      <c r="DS499" s="540"/>
      <c r="DT499" s="514" t="str">
        <f>ADHB!DT499</f>
        <v/>
      </c>
      <c r="DU499" s="514"/>
      <c r="DV499" s="514"/>
      <c r="DW499" s="514"/>
      <c r="DX499" s="514"/>
      <c r="DY499" s="514"/>
      <c r="DZ499" s="514"/>
      <c r="EA499" s="514"/>
      <c r="EB499" s="514"/>
      <c r="EC499" s="514"/>
      <c r="ED499" s="514"/>
      <c r="EE499" s="519"/>
      <c r="EF499" s="520"/>
      <c r="EG499" s="511"/>
      <c r="EH499" s="512"/>
      <c r="EI499" s="540"/>
      <c r="EJ499" s="540"/>
      <c r="EK499" s="514" t="str">
        <f>ADHB!EK499</f>
        <v/>
      </c>
      <c r="EL499" s="514"/>
      <c r="EM499" s="514"/>
      <c r="EN499" s="514"/>
      <c r="EO499" s="514"/>
      <c r="EP499" s="514"/>
      <c r="EQ499" s="514"/>
      <c r="ER499" s="514"/>
      <c r="ES499" s="514"/>
      <c r="ET499" s="514"/>
      <c r="EU499" s="514"/>
      <c r="EV499" s="519"/>
      <c r="EW499" s="520"/>
      <c r="EX499" s="511"/>
      <c r="EY499" s="512"/>
      <c r="EZ499" s="540"/>
      <c r="FA499" s="540"/>
      <c r="FB499" s="514" t="str">
        <f>ADHB!FB499</f>
        <v/>
      </c>
      <c r="FC499" s="514"/>
      <c r="FD499" s="514"/>
      <c r="FE499" s="514"/>
      <c r="FF499" s="514"/>
      <c r="FG499" s="514"/>
      <c r="FH499" s="514"/>
      <c r="FI499" s="514"/>
      <c r="FJ499" s="514"/>
      <c r="FK499" s="514"/>
      <c r="FL499" s="514"/>
      <c r="FM499" s="519"/>
      <c r="FN499" s="520"/>
      <c r="FO499" s="511"/>
      <c r="FP499" s="512"/>
      <c r="FQ499" s="540"/>
      <c r="FR499" s="540"/>
      <c r="FS499" s="514" t="str">
        <f>ADHB!FS499</f>
        <v/>
      </c>
      <c r="FT499" s="514"/>
      <c r="FU499" s="514"/>
      <c r="FV499" s="514"/>
      <c r="FW499" s="514"/>
      <c r="FX499" s="514"/>
      <c r="FY499" s="514"/>
      <c r="FZ499" s="514"/>
      <c r="GA499" s="514"/>
      <c r="GB499" s="514"/>
      <c r="GC499" s="514"/>
      <c r="GD499" s="519"/>
      <c r="GE499" s="520"/>
      <c r="GF499" s="511"/>
      <c r="GG499" s="512"/>
      <c r="GH499" s="540"/>
      <c r="GI499" s="540"/>
      <c r="GJ499" s="514" t="str">
        <f>ADHB!GJ499</f>
        <v/>
      </c>
      <c r="GK499" s="514"/>
      <c r="GL499" s="514"/>
      <c r="GM499" s="514"/>
      <c r="GN499" s="514"/>
      <c r="GO499" s="514"/>
      <c r="GP499" s="514"/>
      <c r="GQ499" s="514"/>
      <c r="GR499" s="514"/>
      <c r="GS499" s="514"/>
      <c r="GT499" s="514"/>
      <c r="GU499" s="519"/>
      <c r="GV499" s="520"/>
      <c r="GW499" s="511"/>
      <c r="GX499" s="512"/>
      <c r="GY499" s="540"/>
      <c r="GZ499" s="540"/>
      <c r="HA499" s="514" t="str">
        <f>ADHB!HA499</f>
        <v/>
      </c>
      <c r="HB499" s="514"/>
      <c r="HC499" s="514"/>
      <c r="HD499" s="514"/>
      <c r="HE499" s="514"/>
      <c r="HF499" s="514"/>
      <c r="HG499" s="514"/>
      <c r="HH499" s="514"/>
      <c r="HI499" s="514"/>
      <c r="HJ499" s="514"/>
      <c r="HK499" s="514"/>
      <c r="HL499" s="519"/>
      <c r="HM499" s="520"/>
      <c r="HN499" s="511"/>
      <c r="HO499" s="512"/>
      <c r="HP499" s="540"/>
      <c r="HQ499" s="540"/>
      <c r="HR499" s="514" t="str">
        <f>ADHB!HR499</f>
        <v/>
      </c>
      <c r="HS499" s="514"/>
      <c r="HT499" s="514"/>
      <c r="HU499" s="514"/>
      <c r="HV499" s="514"/>
      <c r="HW499" s="514"/>
      <c r="HX499" s="514"/>
      <c r="HY499" s="514"/>
      <c r="HZ499" s="514"/>
      <c r="IA499" s="514"/>
      <c r="IB499" s="514"/>
      <c r="IC499" s="519"/>
      <c r="ID499" s="520"/>
      <c r="IE499" s="511"/>
      <c r="IF499" s="512"/>
      <c r="IG499" s="540"/>
      <c r="IH499" s="540"/>
      <c r="II499" s="514" t="str">
        <f>ADHB!II499</f>
        <v/>
      </c>
      <c r="IJ499" s="514"/>
      <c r="IK499" s="514"/>
      <c r="IL499" s="514"/>
      <c r="IM499" s="514"/>
      <c r="IN499" s="514"/>
      <c r="IO499" s="514"/>
      <c r="IP499" s="514"/>
      <c r="IQ499" s="514"/>
      <c r="IR499" s="514"/>
      <c r="IS499" s="514"/>
      <c r="IT499" s="519"/>
      <c r="IU499" s="520"/>
      <c r="IV499" s="511"/>
      <c r="IW499" s="512"/>
      <c r="IX499" s="540"/>
      <c r="IY499" s="540"/>
      <c r="IZ499" s="514" t="str">
        <f>ADHB!IZ499</f>
        <v/>
      </c>
      <c r="JA499" s="514"/>
      <c r="JB499" s="514"/>
      <c r="JC499" s="514"/>
      <c r="JD499" s="514"/>
      <c r="JE499" s="514"/>
      <c r="JF499" s="514"/>
      <c r="JG499" s="514"/>
      <c r="JH499" s="514"/>
      <c r="JI499" s="514"/>
      <c r="JJ499" s="514"/>
      <c r="JK499" s="519"/>
      <c r="JL499" s="520"/>
      <c r="JM499" s="511"/>
      <c r="JN499" s="512"/>
      <c r="JO499" s="540"/>
      <c r="JP499" s="540"/>
      <c r="JQ499" s="514" t="str">
        <f>ADHB!KY499</f>
        <v/>
      </c>
      <c r="JR499" s="514"/>
      <c r="JS499" s="514"/>
      <c r="JT499" s="514"/>
      <c r="JU499" s="514"/>
      <c r="JV499" s="514"/>
      <c r="JW499" s="514"/>
      <c r="JX499" s="514"/>
      <c r="JY499" s="514"/>
      <c r="JZ499" s="514"/>
      <c r="KA499" s="514"/>
      <c r="KB499" s="519"/>
      <c r="KC499" s="520"/>
      <c r="KD499" s="511"/>
      <c r="KE499" s="512"/>
      <c r="KF499" s="540"/>
      <c r="KG499" s="540"/>
      <c r="KH499" s="514" t="str">
        <f>ADHB!LP499</f>
        <v/>
      </c>
      <c r="KI499" s="514"/>
      <c r="KJ499" s="514"/>
      <c r="KK499" s="514"/>
      <c r="KL499" s="514"/>
      <c r="KM499" s="514"/>
      <c r="KN499" s="514"/>
      <c r="KO499" s="514"/>
      <c r="KP499" s="514"/>
      <c r="KQ499" s="514"/>
      <c r="KR499" s="514"/>
      <c r="KS499" s="519"/>
      <c r="KT499" s="520"/>
      <c r="KU499" s="521"/>
    </row>
    <row r="500" ht="15.75" customHeight="1">
      <c r="A500" s="541" t="s">
        <v>162</v>
      </c>
      <c r="B500" s="197"/>
      <c r="C500" s="542"/>
      <c r="D500" s="542"/>
      <c r="E500" s="543"/>
      <c r="F500" s="543"/>
      <c r="G500" s="544">
        <f>SUM(G417:G499)</f>
        <v>0</v>
      </c>
      <c r="H500" s="543"/>
      <c r="I500" s="544">
        <f>SUM(I417:I499)</f>
        <v>0</v>
      </c>
      <c r="J500" s="543"/>
      <c r="K500" s="543"/>
      <c r="L500" s="543"/>
      <c r="M500" s="544">
        <f>SUM(M417:M499)</f>
        <v>0</v>
      </c>
      <c r="N500" s="543"/>
      <c r="O500" s="544">
        <f t="shared" ref="O500:P500" si="3637">SUM(O417:O499)</f>
        <v>0</v>
      </c>
      <c r="P500" s="544">
        <f t="shared" si="3637"/>
        <v>0</v>
      </c>
      <c r="Q500" s="509"/>
      <c r="R500" s="541" t="s">
        <v>162</v>
      </c>
      <c r="S500" s="197"/>
      <c r="T500" s="542"/>
      <c r="U500" s="542"/>
      <c r="V500" s="543"/>
      <c r="W500" s="543"/>
      <c r="X500" s="544">
        <f>SUM(X417:X499)</f>
        <v>0</v>
      </c>
      <c r="Y500" s="543"/>
      <c r="Z500" s="544">
        <f>SUM(Z417:Z499)</f>
        <v>0</v>
      </c>
      <c r="AA500" s="543"/>
      <c r="AB500" s="543"/>
      <c r="AC500" s="543"/>
      <c r="AD500" s="544">
        <f>SUM(AD417:AD499)</f>
        <v>0</v>
      </c>
      <c r="AE500" s="543"/>
      <c r="AF500" s="544">
        <f t="shared" ref="AF500:AG500" si="3638">SUM(AF417:AF499)</f>
        <v>0</v>
      </c>
      <c r="AG500" s="544">
        <f t="shared" si="3638"/>
        <v>0</v>
      </c>
      <c r="AH500" s="509"/>
      <c r="AI500" s="541" t="s">
        <v>162</v>
      </c>
      <c r="AJ500" s="197"/>
      <c r="AK500" s="542"/>
      <c r="AL500" s="542"/>
      <c r="AM500" s="543"/>
      <c r="AN500" s="543"/>
      <c r="AO500" s="544">
        <f>SUM(AO417:AO499)</f>
        <v>0</v>
      </c>
      <c r="AP500" s="543"/>
      <c r="AQ500" s="544">
        <f>SUM(AQ417:AQ499)</f>
        <v>0</v>
      </c>
      <c r="AR500" s="543"/>
      <c r="AS500" s="543"/>
      <c r="AT500" s="543"/>
      <c r="AU500" s="544">
        <f>SUM(AU417:AU499)</f>
        <v>0</v>
      </c>
      <c r="AV500" s="543"/>
      <c r="AW500" s="544">
        <f t="shared" ref="AW500:AX500" si="3639">SUM(AW417:AW499)</f>
        <v>0</v>
      </c>
      <c r="AX500" s="544">
        <f t="shared" si="3639"/>
        <v>0</v>
      </c>
      <c r="AY500" s="509"/>
      <c r="AZ500" s="541" t="s">
        <v>162</v>
      </c>
      <c r="BA500" s="197"/>
      <c r="BB500" s="542"/>
      <c r="BC500" s="542"/>
      <c r="BD500" s="543"/>
      <c r="BE500" s="543"/>
      <c r="BF500" s="544">
        <f>SUM(BF417:BF499)</f>
        <v>0</v>
      </c>
      <c r="BG500" s="543"/>
      <c r="BH500" s="544">
        <f>SUM(BH417:BH499)</f>
        <v>0</v>
      </c>
      <c r="BI500" s="543"/>
      <c r="BJ500" s="543"/>
      <c r="BK500" s="543"/>
      <c r="BL500" s="544">
        <f>SUM(BL417:BL499)</f>
        <v>0</v>
      </c>
      <c r="BM500" s="543"/>
      <c r="BN500" s="544">
        <f t="shared" ref="BN500:BO500" si="3640">SUM(BN417:BN499)</f>
        <v>0</v>
      </c>
      <c r="BO500" s="544">
        <f t="shared" si="3640"/>
        <v>0</v>
      </c>
      <c r="BP500" s="509"/>
      <c r="BQ500" s="541" t="s">
        <v>162</v>
      </c>
      <c r="BR500" s="197"/>
      <c r="BS500" s="542"/>
      <c r="BT500" s="542"/>
      <c r="BU500" s="543"/>
      <c r="BV500" s="543"/>
      <c r="BW500" s="544">
        <f>SUM(BW417:BW499)</f>
        <v>0</v>
      </c>
      <c r="BX500" s="543"/>
      <c r="BY500" s="544">
        <f>SUM(BY417:BY499)</f>
        <v>0</v>
      </c>
      <c r="BZ500" s="543"/>
      <c r="CA500" s="543"/>
      <c r="CB500" s="543"/>
      <c r="CC500" s="544">
        <f>SUM(CC417:CC499)</f>
        <v>0</v>
      </c>
      <c r="CD500" s="543"/>
      <c r="CE500" s="544">
        <f t="shared" ref="CE500:CF500" si="3641">SUM(CE417:CE499)</f>
        <v>0</v>
      </c>
      <c r="CF500" s="544">
        <f t="shared" si="3641"/>
        <v>0</v>
      </c>
      <c r="CG500" s="509"/>
      <c r="CH500" s="541" t="s">
        <v>162</v>
      </c>
      <c r="CI500" s="197"/>
      <c r="CJ500" s="542"/>
      <c r="CK500" s="542"/>
      <c r="CL500" s="543"/>
      <c r="CM500" s="543"/>
      <c r="CN500" s="544">
        <f>SUM(CN417:CN499)</f>
        <v>0</v>
      </c>
      <c r="CO500" s="543"/>
      <c r="CP500" s="544">
        <f>SUM(CP417:CP499)</f>
        <v>0</v>
      </c>
      <c r="CQ500" s="543"/>
      <c r="CR500" s="543"/>
      <c r="CS500" s="543"/>
      <c r="CT500" s="544">
        <f>SUM(CT417:CT499)</f>
        <v>0</v>
      </c>
      <c r="CU500" s="543"/>
      <c r="CV500" s="544">
        <f t="shared" ref="CV500:CW500" si="3642">SUM(CV417:CV499)</f>
        <v>0</v>
      </c>
      <c r="CW500" s="544">
        <f t="shared" si="3642"/>
        <v>0</v>
      </c>
      <c r="CX500" s="509"/>
      <c r="CY500" s="541" t="s">
        <v>162</v>
      </c>
      <c r="CZ500" s="197"/>
      <c r="DA500" s="542"/>
      <c r="DB500" s="542"/>
      <c r="DC500" s="543"/>
      <c r="DD500" s="543"/>
      <c r="DE500" s="544">
        <f>SUM(DE417:DE499)</f>
        <v>0</v>
      </c>
      <c r="DF500" s="543"/>
      <c r="DG500" s="544">
        <f>SUM(DG417:DG499)</f>
        <v>0</v>
      </c>
      <c r="DH500" s="543"/>
      <c r="DI500" s="543"/>
      <c r="DJ500" s="543"/>
      <c r="DK500" s="544">
        <f>SUM(DK417:DK499)</f>
        <v>0</v>
      </c>
      <c r="DL500" s="543"/>
      <c r="DM500" s="544">
        <f t="shared" ref="DM500:DN500" si="3643">SUM(DM417:DM499)</f>
        <v>0</v>
      </c>
      <c r="DN500" s="544">
        <f t="shared" si="3643"/>
        <v>0</v>
      </c>
      <c r="DO500" s="509"/>
      <c r="DP500" s="541" t="s">
        <v>162</v>
      </c>
      <c r="DQ500" s="197"/>
      <c r="DR500" s="542"/>
      <c r="DS500" s="542"/>
      <c r="DT500" s="543"/>
      <c r="DU500" s="543"/>
      <c r="DV500" s="544">
        <f>SUM(DV417:DV499)</f>
        <v>0</v>
      </c>
      <c r="DW500" s="543"/>
      <c r="DX500" s="544">
        <f>SUM(DX417:DX499)</f>
        <v>0</v>
      </c>
      <c r="DY500" s="543"/>
      <c r="DZ500" s="543"/>
      <c r="EA500" s="543"/>
      <c r="EB500" s="544">
        <f>SUM(EB417:EB499)</f>
        <v>0</v>
      </c>
      <c r="EC500" s="543"/>
      <c r="ED500" s="544">
        <f t="shared" ref="ED500:EE500" si="3644">SUM(ED417:ED499)</f>
        <v>0</v>
      </c>
      <c r="EE500" s="544">
        <f t="shared" si="3644"/>
        <v>0</v>
      </c>
      <c r="EF500" s="509"/>
      <c r="EG500" s="541" t="s">
        <v>162</v>
      </c>
      <c r="EH500" s="197"/>
      <c r="EI500" s="542"/>
      <c r="EJ500" s="542"/>
      <c r="EK500" s="543"/>
      <c r="EL500" s="543"/>
      <c r="EM500" s="544">
        <f>SUM(EM417:EM499)</f>
        <v>0</v>
      </c>
      <c r="EN500" s="543"/>
      <c r="EO500" s="544">
        <f>SUM(EO417:EO499)</f>
        <v>0</v>
      </c>
      <c r="EP500" s="543"/>
      <c r="EQ500" s="543"/>
      <c r="ER500" s="543"/>
      <c r="ES500" s="544">
        <f>SUM(ES417:ES499)</f>
        <v>0</v>
      </c>
      <c r="ET500" s="543"/>
      <c r="EU500" s="544">
        <f t="shared" ref="EU500:EV500" si="3645">SUM(EU417:EU499)</f>
        <v>0</v>
      </c>
      <c r="EV500" s="544">
        <f t="shared" si="3645"/>
        <v>0</v>
      </c>
      <c r="EW500" s="509"/>
      <c r="EX500" s="541" t="s">
        <v>162</v>
      </c>
      <c r="EY500" s="197"/>
      <c r="EZ500" s="542"/>
      <c r="FA500" s="542"/>
      <c r="FB500" s="543"/>
      <c r="FC500" s="543"/>
      <c r="FD500" s="544">
        <f>SUM(FD417:FD499)</f>
        <v>138381.1395</v>
      </c>
      <c r="FE500" s="543"/>
      <c r="FF500" s="544">
        <f>SUM(FF417:FF499)</f>
        <v>0</v>
      </c>
      <c r="FG500" s="543"/>
      <c r="FH500" s="543"/>
      <c r="FI500" s="543"/>
      <c r="FJ500" s="544">
        <f>SUM(FJ417:FJ499)</f>
        <v>138381.1395</v>
      </c>
      <c r="FK500" s="543"/>
      <c r="FL500" s="544">
        <f t="shared" ref="FL500:FM500" si="3646">SUM(FL417:FL499)</f>
        <v>40724.16704</v>
      </c>
      <c r="FM500" s="544">
        <f t="shared" si="3646"/>
        <v>97656.97244</v>
      </c>
      <c r="FN500" s="509"/>
      <c r="FO500" s="541" t="s">
        <v>162</v>
      </c>
      <c r="FP500" s="197"/>
      <c r="FQ500" s="542"/>
      <c r="FR500" s="542"/>
      <c r="FS500" s="543"/>
      <c r="FT500" s="543"/>
      <c r="FU500" s="544">
        <f>SUM(FU417:FU499)</f>
        <v>146438.612</v>
      </c>
      <c r="FV500" s="543"/>
      <c r="FW500" s="544">
        <f>SUM(FW417:FW499)</f>
        <v>0</v>
      </c>
      <c r="FX500" s="543"/>
      <c r="FY500" s="543"/>
      <c r="FZ500" s="543"/>
      <c r="GA500" s="544">
        <f>SUM(GA417:GA499)</f>
        <v>146438.612</v>
      </c>
      <c r="GB500" s="543"/>
      <c r="GC500" s="544">
        <f t="shared" ref="GC500:GD500" si="3647">SUM(GC417:GC499)</f>
        <v>43095.39955</v>
      </c>
      <c r="GD500" s="544">
        <f t="shared" si="3647"/>
        <v>103343.2124</v>
      </c>
      <c r="GE500" s="509"/>
      <c r="GF500" s="541" t="s">
        <v>162</v>
      </c>
      <c r="GG500" s="197"/>
      <c r="GH500" s="542"/>
      <c r="GI500" s="542"/>
      <c r="GJ500" s="543"/>
      <c r="GK500" s="543"/>
      <c r="GL500" s="544">
        <f>SUM(GL417:GL499)</f>
        <v>89485.18813</v>
      </c>
      <c r="GM500" s="543"/>
      <c r="GN500" s="544">
        <f>SUM(GN417:GN499)</f>
        <v>0</v>
      </c>
      <c r="GO500" s="543"/>
      <c r="GP500" s="543"/>
      <c r="GQ500" s="543"/>
      <c r="GR500" s="544">
        <f>SUM(GR417:GR499)</f>
        <v>89485.18813</v>
      </c>
      <c r="GS500" s="543"/>
      <c r="GT500" s="544">
        <f t="shared" ref="GT500:GU500" si="3648">SUM(GT417:GT499)</f>
        <v>26334.58405</v>
      </c>
      <c r="GU500" s="544">
        <f t="shared" si="3648"/>
        <v>63150.60407</v>
      </c>
      <c r="GV500" s="509"/>
      <c r="GW500" s="541" t="s">
        <v>162</v>
      </c>
      <c r="GX500" s="197"/>
      <c r="GY500" s="542"/>
      <c r="GZ500" s="542"/>
      <c r="HA500" s="543"/>
      <c r="HB500" s="543"/>
      <c r="HC500" s="544">
        <f>SUM(HC417:HC499)</f>
        <v>127842.584</v>
      </c>
      <c r="HD500" s="543"/>
      <c r="HE500" s="544">
        <f>SUM(HE417:HE499)</f>
        <v>0</v>
      </c>
      <c r="HF500" s="543"/>
      <c r="HG500" s="543"/>
      <c r="HH500" s="543"/>
      <c r="HI500" s="544">
        <f>SUM(HI417:HI499)</f>
        <v>127842.584</v>
      </c>
      <c r="HJ500" s="543"/>
      <c r="HK500" s="544">
        <f t="shared" ref="HK500:HL500" si="3649">SUM(HK417:HK499)</f>
        <v>37622.77695</v>
      </c>
      <c r="HL500" s="544">
        <f t="shared" si="3649"/>
        <v>90219.80701</v>
      </c>
      <c r="HM500" s="509"/>
      <c r="HN500" s="541" t="s">
        <v>162</v>
      </c>
      <c r="HO500" s="197"/>
      <c r="HP500" s="542"/>
      <c r="HQ500" s="542"/>
      <c r="HR500" s="543"/>
      <c r="HS500" s="543"/>
      <c r="HT500" s="544">
        <f>SUM(HT417:HT499)</f>
        <v>122788.8301</v>
      </c>
      <c r="HU500" s="543"/>
      <c r="HV500" s="544">
        <f>SUM(HV417:HV499)</f>
        <v>0</v>
      </c>
      <c r="HW500" s="543"/>
      <c r="HX500" s="543"/>
      <c r="HY500" s="543"/>
      <c r="HZ500" s="544">
        <f>SUM(HZ417:HZ499)</f>
        <v>122788.8301</v>
      </c>
      <c r="IA500" s="543"/>
      <c r="IB500" s="544">
        <f t="shared" ref="IB500:IC500" si="3650">SUM(IB417:IB499)</f>
        <v>36135.5084</v>
      </c>
      <c r="IC500" s="544">
        <f t="shared" si="3650"/>
        <v>86653.32169</v>
      </c>
      <c r="ID500" s="509"/>
      <c r="IE500" s="541" t="s">
        <v>162</v>
      </c>
      <c r="IF500" s="197"/>
      <c r="IG500" s="542"/>
      <c r="IH500" s="542"/>
      <c r="II500" s="543"/>
      <c r="IJ500" s="543"/>
      <c r="IK500" s="544">
        <f>SUM(IK417:IK499)</f>
        <v>148329.9561</v>
      </c>
      <c r="IL500" s="543"/>
      <c r="IM500" s="544">
        <f>SUM(IM417:IM499)</f>
        <v>0</v>
      </c>
      <c r="IN500" s="543"/>
      <c r="IO500" s="543"/>
      <c r="IP500" s="543"/>
      <c r="IQ500" s="544">
        <f>SUM(IQ417:IQ499)</f>
        <v>148329.9561</v>
      </c>
      <c r="IR500" s="543"/>
      <c r="IS500" s="544">
        <f t="shared" ref="IS500:IT500" si="3651">SUM(IS417:IS499)</f>
        <v>43652.00294</v>
      </c>
      <c r="IT500" s="544">
        <f t="shared" si="3651"/>
        <v>104677.9531</v>
      </c>
      <c r="IU500" s="509"/>
      <c r="IV500" s="541" t="s">
        <v>162</v>
      </c>
      <c r="IW500" s="197"/>
      <c r="IX500" s="542"/>
      <c r="IY500" s="542"/>
      <c r="IZ500" s="543"/>
      <c r="JA500" s="543"/>
      <c r="JB500" s="544">
        <f>SUM(JB417:JB499)</f>
        <v>152586.6472</v>
      </c>
      <c r="JC500" s="543"/>
      <c r="JD500" s="544">
        <f>SUM(JD417:JD499)</f>
        <v>0</v>
      </c>
      <c r="JE500" s="543"/>
      <c r="JF500" s="543"/>
      <c r="JG500" s="543"/>
      <c r="JH500" s="544">
        <f>SUM(JH417:JH499)</f>
        <v>152586.6472</v>
      </c>
      <c r="JI500" s="543"/>
      <c r="JJ500" s="544">
        <f t="shared" ref="JJ500:JK500" si="3652">SUM(JJ417:JJ499)</f>
        <v>44904.70402</v>
      </c>
      <c r="JK500" s="544">
        <f t="shared" si="3652"/>
        <v>107681.9432</v>
      </c>
      <c r="JL500" s="509"/>
      <c r="JM500" s="541" t="s">
        <v>162</v>
      </c>
      <c r="JN500" s="197"/>
      <c r="JO500" s="542"/>
      <c r="JP500" s="542"/>
      <c r="JQ500" s="543"/>
      <c r="JR500" s="543"/>
      <c r="JS500" s="544">
        <f>SUM(JS417:JS499)</f>
        <v>0</v>
      </c>
      <c r="JT500" s="543"/>
      <c r="JU500" s="544">
        <f>SUM(JU417:JU499)</f>
        <v>0</v>
      </c>
      <c r="JV500" s="543"/>
      <c r="JW500" s="543"/>
      <c r="JX500" s="543"/>
      <c r="JY500" s="544">
        <f>SUM(JY417:JY499)</f>
        <v>0</v>
      </c>
      <c r="JZ500" s="543"/>
      <c r="KA500" s="544">
        <f t="shared" ref="KA500:KB500" si="3653">SUM(KA417:KA499)</f>
        <v>0</v>
      </c>
      <c r="KB500" s="544">
        <f t="shared" si="3653"/>
        <v>0</v>
      </c>
      <c r="KC500" s="509"/>
      <c r="KD500" s="541" t="s">
        <v>162</v>
      </c>
      <c r="KE500" s="197"/>
      <c r="KF500" s="542"/>
      <c r="KG500" s="542"/>
      <c r="KH500" s="543"/>
      <c r="KI500" s="543"/>
      <c r="KJ500" s="544">
        <f>SUM(KJ417:KJ499)</f>
        <v>0</v>
      </c>
      <c r="KK500" s="543"/>
      <c r="KL500" s="544">
        <f>SUM(KL417:KL499)</f>
        <v>0</v>
      </c>
      <c r="KM500" s="543"/>
      <c r="KN500" s="543"/>
      <c r="KO500" s="543"/>
      <c r="KP500" s="544">
        <f>SUM(KP417:KP499)</f>
        <v>0</v>
      </c>
      <c r="KQ500" s="543"/>
      <c r="KR500" s="544">
        <f t="shared" ref="KR500:KS500" si="3654">SUM(KR417:KR499)</f>
        <v>0</v>
      </c>
      <c r="KS500" s="544">
        <f t="shared" si="3654"/>
        <v>0</v>
      </c>
      <c r="KT500" s="509"/>
      <c r="KU500" s="510"/>
    </row>
    <row r="501" ht="15.75" customHeight="1">
      <c r="A501" s="511"/>
      <c r="B501" s="540"/>
      <c r="C501" s="540"/>
      <c r="D501" s="540"/>
      <c r="E501" s="514"/>
      <c r="F501" s="514"/>
      <c r="G501" s="514"/>
      <c r="H501" s="514"/>
      <c r="I501" s="514"/>
      <c r="J501" s="514"/>
      <c r="K501" s="514"/>
      <c r="L501" s="514"/>
      <c r="M501" s="514"/>
      <c r="N501" s="514"/>
      <c r="O501" s="518"/>
      <c r="P501" s="519"/>
      <c r="Q501" s="520"/>
      <c r="R501" s="511"/>
      <c r="S501" s="540"/>
      <c r="T501" s="540"/>
      <c r="U501" s="540"/>
      <c r="V501" s="514"/>
      <c r="W501" s="514"/>
      <c r="X501" s="514"/>
      <c r="Y501" s="514"/>
      <c r="Z501" s="514"/>
      <c r="AA501" s="514"/>
      <c r="AB501" s="514"/>
      <c r="AC501" s="514"/>
      <c r="AD501" s="514"/>
      <c r="AE501" s="514"/>
      <c r="AF501" s="518"/>
      <c r="AG501" s="519"/>
      <c r="AH501" s="520"/>
      <c r="AI501" s="511"/>
      <c r="AJ501" s="540"/>
      <c r="AK501" s="540"/>
      <c r="AL501" s="540"/>
      <c r="AM501" s="514"/>
      <c r="AN501" s="514"/>
      <c r="AO501" s="514"/>
      <c r="AP501" s="514"/>
      <c r="AQ501" s="514"/>
      <c r="AR501" s="514"/>
      <c r="AS501" s="514"/>
      <c r="AT501" s="514"/>
      <c r="AU501" s="514"/>
      <c r="AV501" s="514"/>
      <c r="AW501" s="518"/>
      <c r="AX501" s="519"/>
      <c r="AY501" s="520"/>
      <c r="AZ501" s="511"/>
      <c r="BA501" s="540"/>
      <c r="BB501" s="540"/>
      <c r="BC501" s="540"/>
      <c r="BD501" s="514"/>
      <c r="BE501" s="514"/>
      <c r="BF501" s="514"/>
      <c r="BG501" s="514"/>
      <c r="BH501" s="514"/>
      <c r="BI501" s="514"/>
      <c r="BJ501" s="514"/>
      <c r="BK501" s="514"/>
      <c r="BL501" s="514"/>
      <c r="BM501" s="514"/>
      <c r="BN501" s="518"/>
      <c r="BO501" s="519"/>
      <c r="BP501" s="520"/>
      <c r="BQ501" s="511"/>
      <c r="BR501" s="540"/>
      <c r="BS501" s="540"/>
      <c r="BT501" s="540"/>
      <c r="BU501" s="514"/>
      <c r="BV501" s="514"/>
      <c r="BW501" s="514"/>
      <c r="BX501" s="514"/>
      <c r="BY501" s="514"/>
      <c r="BZ501" s="514"/>
      <c r="CA501" s="514"/>
      <c r="CB501" s="514"/>
      <c r="CC501" s="514"/>
      <c r="CD501" s="514"/>
      <c r="CE501" s="518"/>
      <c r="CF501" s="519"/>
      <c r="CG501" s="520"/>
      <c r="CH501" s="511"/>
      <c r="CI501" s="540"/>
      <c r="CJ501" s="540"/>
      <c r="CK501" s="540"/>
      <c r="CL501" s="514"/>
      <c r="CM501" s="514"/>
      <c r="CN501" s="514"/>
      <c r="CO501" s="514"/>
      <c r="CP501" s="514"/>
      <c r="CQ501" s="514"/>
      <c r="CR501" s="514"/>
      <c r="CS501" s="514"/>
      <c r="CT501" s="514"/>
      <c r="CU501" s="514"/>
      <c r="CV501" s="518"/>
      <c r="CW501" s="519"/>
      <c r="CX501" s="520"/>
      <c r="CY501" s="511"/>
      <c r="CZ501" s="540"/>
      <c r="DA501" s="540"/>
      <c r="DB501" s="540"/>
      <c r="DC501" s="514"/>
      <c r="DD501" s="514"/>
      <c r="DE501" s="514"/>
      <c r="DF501" s="514"/>
      <c r="DG501" s="514"/>
      <c r="DH501" s="514"/>
      <c r="DI501" s="514"/>
      <c r="DJ501" s="514"/>
      <c r="DK501" s="514"/>
      <c r="DL501" s="514"/>
      <c r="DM501" s="518"/>
      <c r="DN501" s="519"/>
      <c r="DO501" s="520"/>
      <c r="DP501" s="511"/>
      <c r="DQ501" s="540"/>
      <c r="DR501" s="540"/>
      <c r="DS501" s="540"/>
      <c r="DT501" s="514"/>
      <c r="DU501" s="514"/>
      <c r="DV501" s="514"/>
      <c r="DW501" s="514"/>
      <c r="DX501" s="514"/>
      <c r="DY501" s="514"/>
      <c r="DZ501" s="514"/>
      <c r="EA501" s="514"/>
      <c r="EB501" s="514"/>
      <c r="EC501" s="514"/>
      <c r="ED501" s="518"/>
      <c r="EE501" s="519"/>
      <c r="EF501" s="520"/>
      <c r="EG501" s="511"/>
      <c r="EH501" s="540"/>
      <c r="EI501" s="540"/>
      <c r="EJ501" s="540"/>
      <c r="EK501" s="514"/>
      <c r="EL501" s="514"/>
      <c r="EM501" s="514"/>
      <c r="EN501" s="514"/>
      <c r="EO501" s="514"/>
      <c r="EP501" s="514"/>
      <c r="EQ501" s="514"/>
      <c r="ER501" s="514"/>
      <c r="ES501" s="514"/>
      <c r="ET501" s="514"/>
      <c r="EU501" s="518"/>
      <c r="EV501" s="519"/>
      <c r="EW501" s="520"/>
      <c r="EX501" s="511"/>
      <c r="EY501" s="540"/>
      <c r="EZ501" s="540"/>
      <c r="FA501" s="540"/>
      <c r="FB501" s="514"/>
      <c r="FC501" s="514"/>
      <c r="FD501" s="514"/>
      <c r="FE501" s="514"/>
      <c r="FF501" s="514"/>
      <c r="FG501" s="514"/>
      <c r="FH501" s="514"/>
      <c r="FI501" s="514"/>
      <c r="FJ501" s="514"/>
      <c r="FK501" s="514"/>
      <c r="FL501" s="518"/>
      <c r="FM501" s="519"/>
      <c r="FN501" s="520"/>
      <c r="FO501" s="511"/>
      <c r="FP501" s="540"/>
      <c r="FQ501" s="540"/>
      <c r="FR501" s="540"/>
      <c r="FS501" s="514"/>
      <c r="FT501" s="514"/>
      <c r="FU501" s="514"/>
      <c r="FV501" s="514"/>
      <c r="FW501" s="514"/>
      <c r="FX501" s="514"/>
      <c r="FY501" s="514"/>
      <c r="FZ501" s="514"/>
      <c r="GA501" s="514"/>
      <c r="GB501" s="514"/>
      <c r="GC501" s="518"/>
      <c r="GD501" s="519"/>
      <c r="GE501" s="520"/>
      <c r="GF501" s="511"/>
      <c r="GG501" s="540"/>
      <c r="GH501" s="540"/>
      <c r="GI501" s="540"/>
      <c r="GJ501" s="514"/>
      <c r="GK501" s="514"/>
      <c r="GL501" s="514"/>
      <c r="GM501" s="514"/>
      <c r="GN501" s="514"/>
      <c r="GO501" s="514"/>
      <c r="GP501" s="514"/>
      <c r="GQ501" s="514"/>
      <c r="GR501" s="514"/>
      <c r="GS501" s="514"/>
      <c r="GT501" s="518"/>
      <c r="GU501" s="519"/>
      <c r="GV501" s="520"/>
      <c r="GW501" s="511"/>
      <c r="GX501" s="540"/>
      <c r="GY501" s="540"/>
      <c r="GZ501" s="540"/>
      <c r="HA501" s="514"/>
      <c r="HB501" s="514"/>
      <c r="HC501" s="514"/>
      <c r="HD501" s="514"/>
      <c r="HE501" s="514"/>
      <c r="HF501" s="514"/>
      <c r="HG501" s="514"/>
      <c r="HH501" s="514"/>
      <c r="HI501" s="514"/>
      <c r="HJ501" s="514"/>
      <c r="HK501" s="518"/>
      <c r="HL501" s="519"/>
      <c r="HM501" s="520"/>
      <c r="HN501" s="511"/>
      <c r="HO501" s="540"/>
      <c r="HP501" s="540"/>
      <c r="HQ501" s="540"/>
      <c r="HR501" s="514"/>
      <c r="HS501" s="514"/>
      <c r="HT501" s="514"/>
      <c r="HU501" s="514"/>
      <c r="HV501" s="514"/>
      <c r="HW501" s="514"/>
      <c r="HX501" s="514"/>
      <c r="HY501" s="514"/>
      <c r="HZ501" s="514"/>
      <c r="IA501" s="514"/>
      <c r="IB501" s="518"/>
      <c r="IC501" s="519"/>
      <c r="ID501" s="520"/>
      <c r="IE501" s="511"/>
      <c r="IF501" s="540"/>
      <c r="IG501" s="540"/>
      <c r="IH501" s="540"/>
      <c r="II501" s="514"/>
      <c r="IJ501" s="514"/>
      <c r="IK501" s="514"/>
      <c r="IL501" s="514"/>
      <c r="IM501" s="514"/>
      <c r="IN501" s="514"/>
      <c r="IO501" s="514"/>
      <c r="IP501" s="514"/>
      <c r="IQ501" s="514"/>
      <c r="IR501" s="514"/>
      <c r="IS501" s="518"/>
      <c r="IT501" s="519"/>
      <c r="IU501" s="520"/>
      <c r="IV501" s="511"/>
      <c r="IW501" s="540"/>
      <c r="IX501" s="540"/>
      <c r="IY501" s="540"/>
      <c r="IZ501" s="514"/>
      <c r="JA501" s="514"/>
      <c r="JB501" s="514"/>
      <c r="JC501" s="514"/>
      <c r="JD501" s="514"/>
      <c r="JE501" s="514"/>
      <c r="JF501" s="514"/>
      <c r="JG501" s="514"/>
      <c r="JH501" s="514"/>
      <c r="JI501" s="514"/>
      <c r="JJ501" s="518"/>
      <c r="JK501" s="519"/>
      <c r="JL501" s="520"/>
      <c r="JM501" s="511"/>
      <c r="JN501" s="540"/>
      <c r="JO501" s="540"/>
      <c r="JP501" s="540"/>
      <c r="JQ501" s="514"/>
      <c r="JR501" s="514"/>
      <c r="JS501" s="514"/>
      <c r="JT501" s="514"/>
      <c r="JU501" s="514"/>
      <c r="JV501" s="514"/>
      <c r="JW501" s="514"/>
      <c r="JX501" s="514"/>
      <c r="JY501" s="514"/>
      <c r="JZ501" s="514"/>
      <c r="KA501" s="518"/>
      <c r="KB501" s="519"/>
      <c r="KC501" s="520"/>
      <c r="KD501" s="511"/>
      <c r="KE501" s="540"/>
      <c r="KF501" s="540"/>
      <c r="KG501" s="540"/>
      <c r="KH501" s="514"/>
      <c r="KI501" s="514"/>
      <c r="KJ501" s="514"/>
      <c r="KK501" s="514"/>
      <c r="KL501" s="514"/>
      <c r="KM501" s="514"/>
      <c r="KN501" s="514"/>
      <c r="KO501" s="514"/>
      <c r="KP501" s="514"/>
      <c r="KQ501" s="514"/>
      <c r="KR501" s="518"/>
      <c r="KS501" s="519"/>
      <c r="KT501" s="520"/>
      <c r="KU501" s="521"/>
    </row>
    <row r="502" ht="15.75" customHeight="1">
      <c r="A502" s="511"/>
      <c r="B502" s="545" t="str">
        <f>"Output Sekunder "&amp;" %"</f>
        <v>Output Sekunder  %</v>
      </c>
      <c r="C502" s="546"/>
      <c r="D502" s="546"/>
      <c r="E502" s="514"/>
      <c r="F502" s="547"/>
      <c r="G502" s="547"/>
      <c r="H502" s="547"/>
      <c r="I502" s="547"/>
      <c r="J502" s="547"/>
      <c r="K502" s="547"/>
      <c r="L502" s="547"/>
      <c r="M502" s="548">
        <f>E502/100*M500</f>
        <v>0</v>
      </c>
      <c r="N502" s="547"/>
      <c r="O502" s="547"/>
      <c r="P502" s="549">
        <f t="shared" ref="P502:P503" si="3655">M502</f>
        <v>0</v>
      </c>
      <c r="Q502" s="520"/>
      <c r="R502" s="511"/>
      <c r="S502" s="545" t="str">
        <f>"Output Sekunder "&amp;" %"</f>
        <v>Output Sekunder  %</v>
      </c>
      <c r="T502" s="546"/>
      <c r="U502" s="546"/>
      <c r="V502" s="514"/>
      <c r="W502" s="547"/>
      <c r="X502" s="547"/>
      <c r="Y502" s="547"/>
      <c r="Z502" s="547"/>
      <c r="AA502" s="547"/>
      <c r="AB502" s="547"/>
      <c r="AC502" s="547"/>
      <c r="AD502" s="548">
        <f>V502/100*AD500</f>
        <v>0</v>
      </c>
      <c r="AE502" s="547"/>
      <c r="AF502" s="547"/>
      <c r="AG502" s="549">
        <f t="shared" ref="AG502:AG503" si="3656">AD502</f>
        <v>0</v>
      </c>
      <c r="AH502" s="520"/>
      <c r="AI502" s="511"/>
      <c r="AJ502" s="545" t="str">
        <f>"Output Sekunder "&amp;" %"</f>
        <v>Output Sekunder  %</v>
      </c>
      <c r="AK502" s="546"/>
      <c r="AL502" s="546"/>
      <c r="AM502" s="514"/>
      <c r="AN502" s="547"/>
      <c r="AO502" s="547"/>
      <c r="AP502" s="547"/>
      <c r="AQ502" s="547"/>
      <c r="AR502" s="547"/>
      <c r="AS502" s="547"/>
      <c r="AT502" s="547"/>
      <c r="AU502" s="548">
        <f>AM502/100*AU500</f>
        <v>0</v>
      </c>
      <c r="AV502" s="547"/>
      <c r="AW502" s="547"/>
      <c r="AX502" s="549">
        <f t="shared" ref="AX502:AX503" si="3657">AU502</f>
        <v>0</v>
      </c>
      <c r="AY502" s="520"/>
      <c r="AZ502" s="511"/>
      <c r="BA502" s="545" t="str">
        <f>"Output Sekunder "&amp;" %"</f>
        <v>Output Sekunder  %</v>
      </c>
      <c r="BB502" s="546"/>
      <c r="BC502" s="546"/>
      <c r="BD502" s="514"/>
      <c r="BE502" s="547"/>
      <c r="BF502" s="547"/>
      <c r="BG502" s="547"/>
      <c r="BH502" s="547"/>
      <c r="BI502" s="547"/>
      <c r="BJ502" s="547"/>
      <c r="BK502" s="547"/>
      <c r="BL502" s="548">
        <f>BD502/100*BL500</f>
        <v>0</v>
      </c>
      <c r="BM502" s="547"/>
      <c r="BN502" s="547"/>
      <c r="BO502" s="549">
        <f t="shared" ref="BO502:BO503" si="3658">BL502</f>
        <v>0</v>
      </c>
      <c r="BP502" s="520"/>
      <c r="BQ502" s="511"/>
      <c r="BR502" s="545" t="str">
        <f>"Output Sekunder "&amp;" %"</f>
        <v>Output Sekunder  %</v>
      </c>
      <c r="BS502" s="546"/>
      <c r="BT502" s="546"/>
      <c r="BU502" s="514"/>
      <c r="BV502" s="547"/>
      <c r="BW502" s="547"/>
      <c r="BX502" s="547"/>
      <c r="BY502" s="547"/>
      <c r="BZ502" s="547"/>
      <c r="CA502" s="547"/>
      <c r="CB502" s="547"/>
      <c r="CC502" s="548">
        <f>BU502/100*CC500</f>
        <v>0</v>
      </c>
      <c r="CD502" s="547"/>
      <c r="CE502" s="547"/>
      <c r="CF502" s="549">
        <f t="shared" ref="CF502:CF503" si="3659">CC502</f>
        <v>0</v>
      </c>
      <c r="CG502" s="520"/>
      <c r="CH502" s="511"/>
      <c r="CI502" s="545" t="str">
        <f>"Output Sekunder "&amp;" %"</f>
        <v>Output Sekunder  %</v>
      </c>
      <c r="CJ502" s="546"/>
      <c r="CK502" s="546"/>
      <c r="CL502" s="514"/>
      <c r="CM502" s="547"/>
      <c r="CN502" s="547"/>
      <c r="CO502" s="547"/>
      <c r="CP502" s="547"/>
      <c r="CQ502" s="547"/>
      <c r="CR502" s="547"/>
      <c r="CS502" s="547"/>
      <c r="CT502" s="548">
        <f>CL502/100*CT500</f>
        <v>0</v>
      </c>
      <c r="CU502" s="547"/>
      <c r="CV502" s="547"/>
      <c r="CW502" s="549">
        <f t="shared" ref="CW502:CW503" si="3660">CT502</f>
        <v>0</v>
      </c>
      <c r="CX502" s="520"/>
      <c r="CY502" s="511"/>
      <c r="CZ502" s="545" t="str">
        <f>"Output Sekunder "&amp;" %"</f>
        <v>Output Sekunder  %</v>
      </c>
      <c r="DA502" s="546"/>
      <c r="DB502" s="546"/>
      <c r="DC502" s="514"/>
      <c r="DD502" s="547"/>
      <c r="DE502" s="547"/>
      <c r="DF502" s="547"/>
      <c r="DG502" s="547"/>
      <c r="DH502" s="547"/>
      <c r="DI502" s="547"/>
      <c r="DJ502" s="547"/>
      <c r="DK502" s="548">
        <f>DC502/100*DK500</f>
        <v>0</v>
      </c>
      <c r="DL502" s="547"/>
      <c r="DM502" s="547"/>
      <c r="DN502" s="549">
        <f t="shared" ref="DN502:DN503" si="3661">DK502</f>
        <v>0</v>
      </c>
      <c r="DO502" s="520"/>
      <c r="DP502" s="511"/>
      <c r="DQ502" s="545" t="str">
        <f>"Output Sekunder "&amp;" %"</f>
        <v>Output Sekunder  %</v>
      </c>
      <c r="DR502" s="546"/>
      <c r="DS502" s="546"/>
      <c r="DT502" s="514"/>
      <c r="DU502" s="547"/>
      <c r="DV502" s="547"/>
      <c r="DW502" s="547"/>
      <c r="DX502" s="547"/>
      <c r="DY502" s="547"/>
      <c r="DZ502" s="547"/>
      <c r="EA502" s="547"/>
      <c r="EB502" s="548">
        <f>DT502/100*EB500</f>
        <v>0</v>
      </c>
      <c r="EC502" s="547"/>
      <c r="ED502" s="547"/>
      <c r="EE502" s="549">
        <f t="shared" ref="EE502:EE503" si="3662">EB502</f>
        <v>0</v>
      </c>
      <c r="EF502" s="520"/>
      <c r="EG502" s="511"/>
      <c r="EH502" s="545" t="str">
        <f>"Output Sekunder "&amp;" %"</f>
        <v>Output Sekunder  %</v>
      </c>
      <c r="EI502" s="546"/>
      <c r="EJ502" s="546"/>
      <c r="EK502" s="514"/>
      <c r="EL502" s="547"/>
      <c r="EM502" s="547"/>
      <c r="EN502" s="547"/>
      <c r="EO502" s="547"/>
      <c r="EP502" s="547"/>
      <c r="EQ502" s="547"/>
      <c r="ER502" s="547"/>
      <c r="ES502" s="548">
        <f>EK502/100*ES500</f>
        <v>0</v>
      </c>
      <c r="ET502" s="547"/>
      <c r="EU502" s="547"/>
      <c r="EV502" s="549">
        <f t="shared" ref="EV502:EV503" si="3663">ES502</f>
        <v>0</v>
      </c>
      <c r="EW502" s="520"/>
      <c r="EX502" s="511"/>
      <c r="EY502" s="545" t="str">
        <f>"Output Sekunder "&amp;" %"</f>
        <v>Output Sekunder  %</v>
      </c>
      <c r="EZ502" s="546"/>
      <c r="FA502" s="546"/>
      <c r="FB502" s="514"/>
      <c r="FC502" s="547"/>
      <c r="FD502" s="547"/>
      <c r="FE502" s="547"/>
      <c r="FF502" s="547"/>
      <c r="FG502" s="547"/>
      <c r="FH502" s="547"/>
      <c r="FI502" s="547"/>
      <c r="FJ502" s="548">
        <f>FB502/100*FJ500</f>
        <v>0</v>
      </c>
      <c r="FK502" s="547"/>
      <c r="FL502" s="547"/>
      <c r="FM502" s="549">
        <f t="shared" ref="FM502:FM503" si="3664">FJ502</f>
        <v>0</v>
      </c>
      <c r="FN502" s="520"/>
      <c r="FO502" s="511"/>
      <c r="FP502" s="545" t="str">
        <f>"Output Sekunder "&amp;" %"</f>
        <v>Output Sekunder  %</v>
      </c>
      <c r="FQ502" s="546"/>
      <c r="FR502" s="546"/>
      <c r="FS502" s="514"/>
      <c r="FT502" s="547"/>
      <c r="FU502" s="547"/>
      <c r="FV502" s="547"/>
      <c r="FW502" s="547"/>
      <c r="FX502" s="547"/>
      <c r="FY502" s="547"/>
      <c r="FZ502" s="547"/>
      <c r="GA502" s="548">
        <f>FS502/100*GA500</f>
        <v>0</v>
      </c>
      <c r="GB502" s="547"/>
      <c r="GC502" s="547"/>
      <c r="GD502" s="549">
        <f t="shared" ref="GD502:GD503" si="3665">GA502</f>
        <v>0</v>
      </c>
      <c r="GE502" s="520"/>
      <c r="GF502" s="511"/>
      <c r="GG502" s="545" t="str">
        <f>"Output Sekunder "&amp;" %"</f>
        <v>Output Sekunder  %</v>
      </c>
      <c r="GH502" s="546"/>
      <c r="GI502" s="546"/>
      <c r="GJ502" s="514"/>
      <c r="GK502" s="547"/>
      <c r="GL502" s="547"/>
      <c r="GM502" s="547"/>
      <c r="GN502" s="547"/>
      <c r="GO502" s="547"/>
      <c r="GP502" s="547"/>
      <c r="GQ502" s="547"/>
      <c r="GR502" s="548">
        <f>GJ502/100*GR500</f>
        <v>0</v>
      </c>
      <c r="GS502" s="547"/>
      <c r="GT502" s="547"/>
      <c r="GU502" s="549">
        <f t="shared" ref="GU502:GU503" si="3666">GR502</f>
        <v>0</v>
      </c>
      <c r="GV502" s="520"/>
      <c r="GW502" s="511"/>
      <c r="GX502" s="545" t="str">
        <f>"Output Sekunder "&amp;" %"</f>
        <v>Output Sekunder  %</v>
      </c>
      <c r="GY502" s="546"/>
      <c r="GZ502" s="546"/>
      <c r="HA502" s="514"/>
      <c r="HB502" s="547"/>
      <c r="HC502" s="547"/>
      <c r="HD502" s="547"/>
      <c r="HE502" s="547"/>
      <c r="HF502" s="547"/>
      <c r="HG502" s="547"/>
      <c r="HH502" s="547"/>
      <c r="HI502" s="548">
        <f>HA502/100*HI500</f>
        <v>0</v>
      </c>
      <c r="HJ502" s="547"/>
      <c r="HK502" s="547"/>
      <c r="HL502" s="549">
        <f t="shared" ref="HL502:HL503" si="3667">HI502</f>
        <v>0</v>
      </c>
      <c r="HM502" s="520"/>
      <c r="HN502" s="511"/>
      <c r="HO502" s="545" t="str">
        <f>"Output Sekunder "&amp;" %"</f>
        <v>Output Sekunder  %</v>
      </c>
      <c r="HP502" s="546"/>
      <c r="HQ502" s="546"/>
      <c r="HR502" s="514"/>
      <c r="HS502" s="547"/>
      <c r="HT502" s="547"/>
      <c r="HU502" s="547"/>
      <c r="HV502" s="547"/>
      <c r="HW502" s="547"/>
      <c r="HX502" s="547"/>
      <c r="HY502" s="547"/>
      <c r="HZ502" s="548">
        <f>HR502/100*HZ500</f>
        <v>0</v>
      </c>
      <c r="IA502" s="547"/>
      <c r="IB502" s="547"/>
      <c r="IC502" s="549">
        <f t="shared" ref="IC502:IC503" si="3668">HZ502</f>
        <v>0</v>
      </c>
      <c r="ID502" s="520"/>
      <c r="IE502" s="511"/>
      <c r="IF502" s="545" t="str">
        <f>"Output Sekunder "&amp;" %"</f>
        <v>Output Sekunder  %</v>
      </c>
      <c r="IG502" s="546"/>
      <c r="IH502" s="546"/>
      <c r="II502" s="514"/>
      <c r="IJ502" s="547"/>
      <c r="IK502" s="547"/>
      <c r="IL502" s="547"/>
      <c r="IM502" s="547"/>
      <c r="IN502" s="547"/>
      <c r="IO502" s="547"/>
      <c r="IP502" s="547"/>
      <c r="IQ502" s="548">
        <f>II502/100*IQ500</f>
        <v>0</v>
      </c>
      <c r="IR502" s="547"/>
      <c r="IS502" s="547"/>
      <c r="IT502" s="549">
        <f t="shared" ref="IT502:IT503" si="3669">IQ502</f>
        <v>0</v>
      </c>
      <c r="IU502" s="520"/>
      <c r="IV502" s="511"/>
      <c r="IW502" s="545" t="str">
        <f>"Output Sekunder "&amp;" %"</f>
        <v>Output Sekunder  %</v>
      </c>
      <c r="IX502" s="546"/>
      <c r="IY502" s="546"/>
      <c r="IZ502" s="514"/>
      <c r="JA502" s="547"/>
      <c r="JB502" s="547"/>
      <c r="JC502" s="547"/>
      <c r="JD502" s="547"/>
      <c r="JE502" s="547"/>
      <c r="JF502" s="547"/>
      <c r="JG502" s="547"/>
      <c r="JH502" s="548">
        <f>IZ502/100*JH500</f>
        <v>0</v>
      </c>
      <c r="JI502" s="547"/>
      <c r="JJ502" s="547"/>
      <c r="JK502" s="549">
        <f t="shared" ref="JK502:JK503" si="3670">JH502</f>
        <v>0</v>
      </c>
      <c r="JL502" s="520"/>
      <c r="JM502" s="511"/>
      <c r="JN502" s="545" t="str">
        <f>"Output Sekunder "&amp;" %"</f>
        <v>Output Sekunder  %</v>
      </c>
      <c r="JO502" s="546"/>
      <c r="JP502" s="546"/>
      <c r="JQ502" s="514"/>
      <c r="JR502" s="547"/>
      <c r="JS502" s="547"/>
      <c r="JT502" s="547"/>
      <c r="JU502" s="547"/>
      <c r="JV502" s="547"/>
      <c r="JW502" s="547"/>
      <c r="JX502" s="547"/>
      <c r="JY502" s="548">
        <f>JQ502/100*JY500</f>
        <v>0</v>
      </c>
      <c r="JZ502" s="547"/>
      <c r="KA502" s="547"/>
      <c r="KB502" s="549">
        <f t="shared" ref="KB502:KB503" si="3671">JY502</f>
        <v>0</v>
      </c>
      <c r="KC502" s="520"/>
      <c r="KD502" s="511"/>
      <c r="KE502" s="545" t="str">
        <f>"Output Sekunder "&amp;" %"</f>
        <v>Output Sekunder  %</v>
      </c>
      <c r="KF502" s="546"/>
      <c r="KG502" s="546"/>
      <c r="KH502" s="514"/>
      <c r="KI502" s="547"/>
      <c r="KJ502" s="547"/>
      <c r="KK502" s="547"/>
      <c r="KL502" s="547"/>
      <c r="KM502" s="547"/>
      <c r="KN502" s="547"/>
      <c r="KO502" s="547"/>
      <c r="KP502" s="548">
        <f>KH502/100*KP500</f>
        <v>0</v>
      </c>
      <c r="KQ502" s="547"/>
      <c r="KR502" s="547"/>
      <c r="KS502" s="549">
        <f t="shared" ref="KS502:KS503" si="3672">KP502</f>
        <v>0</v>
      </c>
      <c r="KT502" s="520"/>
      <c r="KU502" s="521"/>
    </row>
    <row r="503" ht="15.75" customHeight="1">
      <c r="A503" s="511"/>
      <c r="B503" s="550" t="str">
        <f>"Adjusment "&amp;" %"</f>
        <v>Adjusment  %</v>
      </c>
      <c r="C503" s="551"/>
      <c r="D503" s="551"/>
      <c r="E503" s="514"/>
      <c r="F503" s="547"/>
      <c r="G503" s="547"/>
      <c r="H503" s="547"/>
      <c r="I503" s="547"/>
      <c r="J503" s="547"/>
      <c r="K503" s="547"/>
      <c r="L503" s="547"/>
      <c r="M503" s="552">
        <f>E503/100*(M500+M502)</f>
        <v>0</v>
      </c>
      <c r="N503" s="547"/>
      <c r="O503" s="547"/>
      <c r="P503" s="553">
        <f t="shared" si="3655"/>
        <v>0</v>
      </c>
      <c r="Q503" s="520"/>
      <c r="R503" s="511"/>
      <c r="S503" s="550" t="str">
        <f>"Adjusment "&amp;" %"</f>
        <v>Adjusment  %</v>
      </c>
      <c r="T503" s="551"/>
      <c r="U503" s="551"/>
      <c r="V503" s="514"/>
      <c r="W503" s="547"/>
      <c r="X503" s="547"/>
      <c r="Y503" s="547"/>
      <c r="Z503" s="547"/>
      <c r="AA503" s="547"/>
      <c r="AB503" s="547"/>
      <c r="AC503" s="547"/>
      <c r="AD503" s="552">
        <f>V503/100*(AD500+AD502)</f>
        <v>0</v>
      </c>
      <c r="AE503" s="547"/>
      <c r="AF503" s="547"/>
      <c r="AG503" s="553">
        <f t="shared" si="3656"/>
        <v>0</v>
      </c>
      <c r="AH503" s="520"/>
      <c r="AI503" s="511"/>
      <c r="AJ503" s="550" t="str">
        <f>"Adjusment "&amp;" %"</f>
        <v>Adjusment  %</v>
      </c>
      <c r="AK503" s="551"/>
      <c r="AL503" s="551"/>
      <c r="AM503" s="514"/>
      <c r="AN503" s="547"/>
      <c r="AO503" s="547"/>
      <c r="AP503" s="547"/>
      <c r="AQ503" s="547"/>
      <c r="AR503" s="547"/>
      <c r="AS503" s="547"/>
      <c r="AT503" s="547"/>
      <c r="AU503" s="552">
        <f>AM503/100*(AU500+AU502)</f>
        <v>0</v>
      </c>
      <c r="AV503" s="547"/>
      <c r="AW503" s="547"/>
      <c r="AX503" s="553">
        <f t="shared" si="3657"/>
        <v>0</v>
      </c>
      <c r="AY503" s="520"/>
      <c r="AZ503" s="511"/>
      <c r="BA503" s="550" t="str">
        <f>"Adjusment "&amp;" %"</f>
        <v>Adjusment  %</v>
      </c>
      <c r="BB503" s="551"/>
      <c r="BC503" s="551"/>
      <c r="BD503" s="514"/>
      <c r="BE503" s="547"/>
      <c r="BF503" s="547"/>
      <c r="BG503" s="547"/>
      <c r="BH503" s="547"/>
      <c r="BI503" s="547"/>
      <c r="BJ503" s="547"/>
      <c r="BK503" s="547"/>
      <c r="BL503" s="552">
        <f>BD503/100*(BL500+BL502)</f>
        <v>0</v>
      </c>
      <c r="BM503" s="547"/>
      <c r="BN503" s="547"/>
      <c r="BO503" s="553">
        <f t="shared" si="3658"/>
        <v>0</v>
      </c>
      <c r="BP503" s="520"/>
      <c r="BQ503" s="511"/>
      <c r="BR503" s="550" t="str">
        <f>"Adjusment "&amp;" %"</f>
        <v>Adjusment  %</v>
      </c>
      <c r="BS503" s="551"/>
      <c r="BT503" s="551"/>
      <c r="BU503" s="514"/>
      <c r="BV503" s="547"/>
      <c r="BW503" s="547"/>
      <c r="BX503" s="547"/>
      <c r="BY503" s="547"/>
      <c r="BZ503" s="547"/>
      <c r="CA503" s="547"/>
      <c r="CB503" s="547"/>
      <c r="CC503" s="552">
        <f>BU503/100*(CC500+CC502)</f>
        <v>0</v>
      </c>
      <c r="CD503" s="547"/>
      <c r="CE503" s="547"/>
      <c r="CF503" s="553">
        <f t="shared" si="3659"/>
        <v>0</v>
      </c>
      <c r="CG503" s="520"/>
      <c r="CH503" s="511"/>
      <c r="CI503" s="550" t="str">
        <f>"Adjusment "&amp;" %"</f>
        <v>Adjusment  %</v>
      </c>
      <c r="CJ503" s="551"/>
      <c r="CK503" s="551"/>
      <c r="CL503" s="514"/>
      <c r="CM503" s="547"/>
      <c r="CN503" s="547"/>
      <c r="CO503" s="547"/>
      <c r="CP503" s="547"/>
      <c r="CQ503" s="547"/>
      <c r="CR503" s="547"/>
      <c r="CS503" s="547"/>
      <c r="CT503" s="552">
        <f>CL503/100*(CT500+CT502)</f>
        <v>0</v>
      </c>
      <c r="CU503" s="547"/>
      <c r="CV503" s="547"/>
      <c r="CW503" s="553">
        <f t="shared" si="3660"/>
        <v>0</v>
      </c>
      <c r="CX503" s="520"/>
      <c r="CY503" s="511"/>
      <c r="CZ503" s="550" t="str">
        <f>"Adjusment "&amp;" %"</f>
        <v>Adjusment  %</v>
      </c>
      <c r="DA503" s="551"/>
      <c r="DB503" s="551"/>
      <c r="DC503" s="514"/>
      <c r="DD503" s="547"/>
      <c r="DE503" s="547"/>
      <c r="DF503" s="547"/>
      <c r="DG503" s="547"/>
      <c r="DH503" s="547"/>
      <c r="DI503" s="547"/>
      <c r="DJ503" s="547"/>
      <c r="DK503" s="552">
        <f>DC503/100*(DK500+DK502)</f>
        <v>0</v>
      </c>
      <c r="DL503" s="547"/>
      <c r="DM503" s="547"/>
      <c r="DN503" s="553">
        <f t="shared" si="3661"/>
        <v>0</v>
      </c>
      <c r="DO503" s="520"/>
      <c r="DP503" s="511"/>
      <c r="DQ503" s="550" t="str">
        <f>"Adjusment "&amp;" %"</f>
        <v>Adjusment  %</v>
      </c>
      <c r="DR503" s="551"/>
      <c r="DS503" s="551"/>
      <c r="DT503" s="514"/>
      <c r="DU503" s="547"/>
      <c r="DV503" s="547"/>
      <c r="DW503" s="547"/>
      <c r="DX503" s="547"/>
      <c r="DY503" s="547"/>
      <c r="DZ503" s="547"/>
      <c r="EA503" s="547"/>
      <c r="EB503" s="552">
        <f>DT503/100*(EB500+EB502)</f>
        <v>0</v>
      </c>
      <c r="EC503" s="547"/>
      <c r="ED503" s="547"/>
      <c r="EE503" s="553">
        <f t="shared" si="3662"/>
        <v>0</v>
      </c>
      <c r="EF503" s="520"/>
      <c r="EG503" s="511"/>
      <c r="EH503" s="550" t="str">
        <f>"Adjusment "&amp;" %"</f>
        <v>Adjusment  %</v>
      </c>
      <c r="EI503" s="551"/>
      <c r="EJ503" s="551"/>
      <c r="EK503" s="514"/>
      <c r="EL503" s="547"/>
      <c r="EM503" s="547"/>
      <c r="EN503" s="547"/>
      <c r="EO503" s="547"/>
      <c r="EP503" s="547"/>
      <c r="EQ503" s="547"/>
      <c r="ER503" s="547"/>
      <c r="ES503" s="552">
        <f>EK503/100*(ES500+ES502)</f>
        <v>0</v>
      </c>
      <c r="ET503" s="547"/>
      <c r="EU503" s="547"/>
      <c r="EV503" s="553">
        <f t="shared" si="3663"/>
        <v>0</v>
      </c>
      <c r="EW503" s="520"/>
      <c r="EX503" s="511"/>
      <c r="EY503" s="550" t="str">
        <f>"Adjusment "&amp;" %"</f>
        <v>Adjusment  %</v>
      </c>
      <c r="EZ503" s="551"/>
      <c r="FA503" s="551"/>
      <c r="FB503" s="514"/>
      <c r="FC503" s="547"/>
      <c r="FD503" s="547"/>
      <c r="FE503" s="547"/>
      <c r="FF503" s="547"/>
      <c r="FG503" s="547"/>
      <c r="FH503" s="547"/>
      <c r="FI503" s="547"/>
      <c r="FJ503" s="552">
        <f>FB503/100*(FJ500+FJ502)</f>
        <v>0</v>
      </c>
      <c r="FK503" s="547"/>
      <c r="FL503" s="547"/>
      <c r="FM503" s="553">
        <f t="shared" si="3664"/>
        <v>0</v>
      </c>
      <c r="FN503" s="520"/>
      <c r="FO503" s="511"/>
      <c r="FP503" s="550" t="str">
        <f>"Adjusment "&amp;" %"</f>
        <v>Adjusment  %</v>
      </c>
      <c r="FQ503" s="551"/>
      <c r="FR503" s="551"/>
      <c r="FS503" s="514"/>
      <c r="FT503" s="547"/>
      <c r="FU503" s="547"/>
      <c r="FV503" s="547"/>
      <c r="FW503" s="547"/>
      <c r="FX503" s="547"/>
      <c r="FY503" s="547"/>
      <c r="FZ503" s="547"/>
      <c r="GA503" s="552">
        <f>FS503/100*(GA500+GA502)</f>
        <v>0</v>
      </c>
      <c r="GB503" s="547"/>
      <c r="GC503" s="547"/>
      <c r="GD503" s="553">
        <f t="shared" si="3665"/>
        <v>0</v>
      </c>
      <c r="GE503" s="520"/>
      <c r="GF503" s="511"/>
      <c r="GG503" s="550" t="str">
        <f>"Adjusment "&amp;" %"</f>
        <v>Adjusment  %</v>
      </c>
      <c r="GH503" s="551"/>
      <c r="GI503" s="551"/>
      <c r="GJ503" s="514"/>
      <c r="GK503" s="547"/>
      <c r="GL503" s="547"/>
      <c r="GM503" s="547"/>
      <c r="GN503" s="547"/>
      <c r="GO503" s="547"/>
      <c r="GP503" s="547"/>
      <c r="GQ503" s="547"/>
      <c r="GR503" s="552">
        <f>GJ503/100*(GR500+GR502)</f>
        <v>0</v>
      </c>
      <c r="GS503" s="547"/>
      <c r="GT503" s="547"/>
      <c r="GU503" s="553">
        <f t="shared" si="3666"/>
        <v>0</v>
      </c>
      <c r="GV503" s="520"/>
      <c r="GW503" s="511"/>
      <c r="GX503" s="550" t="str">
        <f>"Adjusment "&amp;" %"</f>
        <v>Adjusment  %</v>
      </c>
      <c r="GY503" s="551"/>
      <c r="GZ503" s="551"/>
      <c r="HA503" s="514"/>
      <c r="HB503" s="547"/>
      <c r="HC503" s="547"/>
      <c r="HD503" s="547"/>
      <c r="HE503" s="547"/>
      <c r="HF503" s="547"/>
      <c r="HG503" s="547"/>
      <c r="HH503" s="547"/>
      <c r="HI503" s="552">
        <f>HA503/100*(HI500+HI502)</f>
        <v>0</v>
      </c>
      <c r="HJ503" s="547"/>
      <c r="HK503" s="547"/>
      <c r="HL503" s="553">
        <f t="shared" si="3667"/>
        <v>0</v>
      </c>
      <c r="HM503" s="520"/>
      <c r="HN503" s="511"/>
      <c r="HO503" s="550" t="str">
        <f>"Adjusment "&amp;" %"</f>
        <v>Adjusment  %</v>
      </c>
      <c r="HP503" s="551"/>
      <c r="HQ503" s="551"/>
      <c r="HR503" s="514"/>
      <c r="HS503" s="547"/>
      <c r="HT503" s="547"/>
      <c r="HU503" s="547"/>
      <c r="HV503" s="547"/>
      <c r="HW503" s="547"/>
      <c r="HX503" s="547"/>
      <c r="HY503" s="547"/>
      <c r="HZ503" s="552">
        <f>HR503/100*(HZ500+HZ502)</f>
        <v>0</v>
      </c>
      <c r="IA503" s="547"/>
      <c r="IB503" s="547"/>
      <c r="IC503" s="553">
        <f t="shared" si="3668"/>
        <v>0</v>
      </c>
      <c r="ID503" s="520"/>
      <c r="IE503" s="511"/>
      <c r="IF503" s="550" t="str">
        <f>"Adjusment "&amp;" %"</f>
        <v>Adjusment  %</v>
      </c>
      <c r="IG503" s="551"/>
      <c r="IH503" s="551"/>
      <c r="II503" s="514"/>
      <c r="IJ503" s="547"/>
      <c r="IK503" s="547"/>
      <c r="IL503" s="547"/>
      <c r="IM503" s="547"/>
      <c r="IN503" s="547"/>
      <c r="IO503" s="547"/>
      <c r="IP503" s="547"/>
      <c r="IQ503" s="552">
        <f>II503/100*(IQ500+IQ502)</f>
        <v>0</v>
      </c>
      <c r="IR503" s="547"/>
      <c r="IS503" s="547"/>
      <c r="IT503" s="553">
        <f t="shared" si="3669"/>
        <v>0</v>
      </c>
      <c r="IU503" s="520"/>
      <c r="IV503" s="511"/>
      <c r="IW503" s="550" t="str">
        <f>"Adjusment "&amp;" %"</f>
        <v>Adjusment  %</v>
      </c>
      <c r="IX503" s="551"/>
      <c r="IY503" s="551"/>
      <c r="IZ503" s="514"/>
      <c r="JA503" s="547"/>
      <c r="JB503" s="547"/>
      <c r="JC503" s="547"/>
      <c r="JD503" s="547"/>
      <c r="JE503" s="547"/>
      <c r="JF503" s="547"/>
      <c r="JG503" s="547"/>
      <c r="JH503" s="552">
        <f>IZ503/100*(JH500+JH502)</f>
        <v>0</v>
      </c>
      <c r="JI503" s="547"/>
      <c r="JJ503" s="547"/>
      <c r="JK503" s="553">
        <f t="shared" si="3670"/>
        <v>0</v>
      </c>
      <c r="JL503" s="520"/>
      <c r="JM503" s="511"/>
      <c r="JN503" s="550" t="str">
        <f>"Adjusment "&amp;" %"</f>
        <v>Adjusment  %</v>
      </c>
      <c r="JO503" s="551"/>
      <c r="JP503" s="551"/>
      <c r="JQ503" s="514"/>
      <c r="JR503" s="547"/>
      <c r="JS503" s="547"/>
      <c r="JT503" s="547"/>
      <c r="JU503" s="547"/>
      <c r="JV503" s="547"/>
      <c r="JW503" s="547"/>
      <c r="JX503" s="547"/>
      <c r="JY503" s="552">
        <f>JQ503/100*(JY500+JY502)</f>
        <v>0</v>
      </c>
      <c r="JZ503" s="547"/>
      <c r="KA503" s="547"/>
      <c r="KB503" s="553">
        <f t="shared" si="3671"/>
        <v>0</v>
      </c>
      <c r="KC503" s="520"/>
      <c r="KD503" s="511"/>
      <c r="KE503" s="550" t="str">
        <f>"Adjusment "&amp;" %"</f>
        <v>Adjusment  %</v>
      </c>
      <c r="KF503" s="551"/>
      <c r="KG503" s="551"/>
      <c r="KH503" s="514"/>
      <c r="KI503" s="547"/>
      <c r="KJ503" s="547"/>
      <c r="KK503" s="547"/>
      <c r="KL503" s="547"/>
      <c r="KM503" s="547"/>
      <c r="KN503" s="547"/>
      <c r="KO503" s="547"/>
      <c r="KP503" s="552">
        <f>KH503/100*(KP500+KP502)</f>
        <v>0</v>
      </c>
      <c r="KQ503" s="547"/>
      <c r="KR503" s="547"/>
      <c r="KS503" s="553">
        <f t="shared" si="3672"/>
        <v>0</v>
      </c>
      <c r="KT503" s="520"/>
      <c r="KU503" s="521"/>
    </row>
    <row r="504" ht="15.75" customHeight="1">
      <c r="A504" s="511"/>
      <c r="B504" s="512"/>
      <c r="C504" s="513"/>
      <c r="D504" s="513"/>
      <c r="E504" s="514"/>
      <c r="F504" s="514"/>
      <c r="G504" s="514"/>
      <c r="H504" s="514"/>
      <c r="I504" s="514"/>
      <c r="J504" s="514"/>
      <c r="K504" s="514"/>
      <c r="L504" s="514"/>
      <c r="M504" s="514"/>
      <c r="N504" s="514"/>
      <c r="O504" s="514"/>
      <c r="P504" s="519"/>
      <c r="Q504" s="520"/>
      <c r="R504" s="511"/>
      <c r="S504" s="512"/>
      <c r="T504" s="513"/>
      <c r="U504" s="513"/>
      <c r="V504" s="514"/>
      <c r="W504" s="514"/>
      <c r="X504" s="514"/>
      <c r="Y504" s="514"/>
      <c r="Z504" s="514"/>
      <c r="AA504" s="514"/>
      <c r="AB504" s="514"/>
      <c r="AC504" s="514"/>
      <c r="AD504" s="514"/>
      <c r="AE504" s="514"/>
      <c r="AF504" s="514"/>
      <c r="AG504" s="519"/>
      <c r="AH504" s="520"/>
      <c r="AI504" s="511"/>
      <c r="AJ504" s="512"/>
      <c r="AK504" s="513"/>
      <c r="AL504" s="513"/>
      <c r="AM504" s="514"/>
      <c r="AN504" s="514"/>
      <c r="AO504" s="514"/>
      <c r="AP504" s="514"/>
      <c r="AQ504" s="514"/>
      <c r="AR504" s="514"/>
      <c r="AS504" s="514"/>
      <c r="AT504" s="514"/>
      <c r="AU504" s="514"/>
      <c r="AV504" s="514"/>
      <c r="AW504" s="514"/>
      <c r="AX504" s="519"/>
      <c r="AY504" s="520"/>
      <c r="AZ504" s="511"/>
      <c r="BA504" s="512"/>
      <c r="BB504" s="513"/>
      <c r="BC504" s="513"/>
      <c r="BD504" s="514"/>
      <c r="BE504" s="514"/>
      <c r="BF504" s="514"/>
      <c r="BG504" s="514"/>
      <c r="BH504" s="514"/>
      <c r="BI504" s="514"/>
      <c r="BJ504" s="514"/>
      <c r="BK504" s="514"/>
      <c r="BL504" s="514"/>
      <c r="BM504" s="514"/>
      <c r="BN504" s="514"/>
      <c r="BO504" s="519"/>
      <c r="BP504" s="520"/>
      <c r="BQ504" s="511"/>
      <c r="BR504" s="512"/>
      <c r="BS504" s="513"/>
      <c r="BT504" s="513"/>
      <c r="BU504" s="514"/>
      <c r="BV504" s="514"/>
      <c r="BW504" s="514"/>
      <c r="BX504" s="514"/>
      <c r="BY504" s="514"/>
      <c r="BZ504" s="514"/>
      <c r="CA504" s="514"/>
      <c r="CB504" s="514"/>
      <c r="CC504" s="514"/>
      <c r="CD504" s="514"/>
      <c r="CE504" s="514"/>
      <c r="CF504" s="519"/>
      <c r="CG504" s="520"/>
      <c r="CH504" s="511"/>
      <c r="CI504" s="512"/>
      <c r="CJ504" s="513"/>
      <c r="CK504" s="513"/>
      <c r="CL504" s="514"/>
      <c r="CM504" s="514"/>
      <c r="CN504" s="514"/>
      <c r="CO504" s="514"/>
      <c r="CP504" s="514"/>
      <c r="CQ504" s="514"/>
      <c r="CR504" s="514"/>
      <c r="CS504" s="514"/>
      <c r="CT504" s="514"/>
      <c r="CU504" s="514"/>
      <c r="CV504" s="514"/>
      <c r="CW504" s="519"/>
      <c r="CX504" s="520"/>
      <c r="CY504" s="511"/>
      <c r="CZ504" s="512"/>
      <c r="DA504" s="513"/>
      <c r="DB504" s="513"/>
      <c r="DC504" s="514"/>
      <c r="DD504" s="514"/>
      <c r="DE504" s="514"/>
      <c r="DF504" s="514"/>
      <c r="DG504" s="514"/>
      <c r="DH504" s="514"/>
      <c r="DI504" s="514"/>
      <c r="DJ504" s="514"/>
      <c r="DK504" s="514"/>
      <c r="DL504" s="514"/>
      <c r="DM504" s="514"/>
      <c r="DN504" s="519"/>
      <c r="DO504" s="520"/>
      <c r="DP504" s="511"/>
      <c r="DQ504" s="512"/>
      <c r="DR504" s="513"/>
      <c r="DS504" s="513"/>
      <c r="DT504" s="514"/>
      <c r="DU504" s="514"/>
      <c r="DV504" s="514"/>
      <c r="DW504" s="514"/>
      <c r="DX504" s="514"/>
      <c r="DY504" s="514"/>
      <c r="DZ504" s="514"/>
      <c r="EA504" s="514"/>
      <c r="EB504" s="514"/>
      <c r="EC504" s="514"/>
      <c r="ED504" s="514"/>
      <c r="EE504" s="519"/>
      <c r="EF504" s="520"/>
      <c r="EG504" s="511"/>
      <c r="EH504" s="512"/>
      <c r="EI504" s="513"/>
      <c r="EJ504" s="513"/>
      <c r="EK504" s="514"/>
      <c r="EL504" s="514"/>
      <c r="EM504" s="514"/>
      <c r="EN504" s="514"/>
      <c r="EO504" s="514"/>
      <c r="EP504" s="514"/>
      <c r="EQ504" s="514"/>
      <c r="ER504" s="514"/>
      <c r="ES504" s="514"/>
      <c r="ET504" s="514"/>
      <c r="EU504" s="514"/>
      <c r="EV504" s="519"/>
      <c r="EW504" s="520"/>
      <c r="EX504" s="511"/>
      <c r="EY504" s="512"/>
      <c r="EZ504" s="513"/>
      <c r="FA504" s="513"/>
      <c r="FB504" s="514"/>
      <c r="FC504" s="514"/>
      <c r="FD504" s="514"/>
      <c r="FE504" s="514"/>
      <c r="FF504" s="514"/>
      <c r="FG504" s="514"/>
      <c r="FH504" s="514"/>
      <c r="FI504" s="514"/>
      <c r="FJ504" s="514"/>
      <c r="FK504" s="514"/>
      <c r="FL504" s="514"/>
      <c r="FM504" s="519"/>
      <c r="FN504" s="520"/>
      <c r="FO504" s="511"/>
      <c r="FP504" s="512"/>
      <c r="FQ504" s="513"/>
      <c r="FR504" s="513"/>
      <c r="FS504" s="514"/>
      <c r="FT504" s="514"/>
      <c r="FU504" s="514"/>
      <c r="FV504" s="514"/>
      <c r="FW504" s="514"/>
      <c r="FX504" s="514"/>
      <c r="FY504" s="514"/>
      <c r="FZ504" s="514"/>
      <c r="GA504" s="514"/>
      <c r="GB504" s="514"/>
      <c r="GC504" s="514"/>
      <c r="GD504" s="519"/>
      <c r="GE504" s="520"/>
      <c r="GF504" s="511"/>
      <c r="GG504" s="512"/>
      <c r="GH504" s="513"/>
      <c r="GI504" s="513"/>
      <c r="GJ504" s="514"/>
      <c r="GK504" s="514"/>
      <c r="GL504" s="514"/>
      <c r="GM504" s="514"/>
      <c r="GN504" s="514"/>
      <c r="GO504" s="514"/>
      <c r="GP504" s="514"/>
      <c r="GQ504" s="514"/>
      <c r="GR504" s="514"/>
      <c r="GS504" s="514"/>
      <c r="GT504" s="514"/>
      <c r="GU504" s="519"/>
      <c r="GV504" s="520"/>
      <c r="GW504" s="511"/>
      <c r="GX504" s="512"/>
      <c r="GY504" s="513"/>
      <c r="GZ504" s="513"/>
      <c r="HA504" s="514"/>
      <c r="HB504" s="514"/>
      <c r="HC504" s="514"/>
      <c r="HD504" s="514"/>
      <c r="HE504" s="514"/>
      <c r="HF504" s="514"/>
      <c r="HG504" s="514"/>
      <c r="HH504" s="514"/>
      <c r="HI504" s="514"/>
      <c r="HJ504" s="514"/>
      <c r="HK504" s="514"/>
      <c r="HL504" s="519"/>
      <c r="HM504" s="520"/>
      <c r="HN504" s="511"/>
      <c r="HO504" s="512"/>
      <c r="HP504" s="513"/>
      <c r="HQ504" s="513"/>
      <c r="HR504" s="514"/>
      <c r="HS504" s="514"/>
      <c r="HT504" s="514"/>
      <c r="HU504" s="514"/>
      <c r="HV504" s="514"/>
      <c r="HW504" s="514"/>
      <c r="HX504" s="514"/>
      <c r="HY504" s="514"/>
      <c r="HZ504" s="514"/>
      <c r="IA504" s="514"/>
      <c r="IB504" s="514"/>
      <c r="IC504" s="519"/>
      <c r="ID504" s="520"/>
      <c r="IE504" s="511"/>
      <c r="IF504" s="512"/>
      <c r="IG504" s="513"/>
      <c r="IH504" s="513"/>
      <c r="II504" s="514"/>
      <c r="IJ504" s="514"/>
      <c r="IK504" s="514"/>
      <c r="IL504" s="514"/>
      <c r="IM504" s="514"/>
      <c r="IN504" s="514"/>
      <c r="IO504" s="514"/>
      <c r="IP504" s="514"/>
      <c r="IQ504" s="514"/>
      <c r="IR504" s="514"/>
      <c r="IS504" s="514"/>
      <c r="IT504" s="519"/>
      <c r="IU504" s="520"/>
      <c r="IV504" s="511"/>
      <c r="IW504" s="512"/>
      <c r="IX504" s="513"/>
      <c r="IY504" s="513"/>
      <c r="IZ504" s="514"/>
      <c r="JA504" s="514"/>
      <c r="JB504" s="514"/>
      <c r="JC504" s="514"/>
      <c r="JD504" s="514"/>
      <c r="JE504" s="514"/>
      <c r="JF504" s="514"/>
      <c r="JG504" s="514"/>
      <c r="JH504" s="514"/>
      <c r="JI504" s="514"/>
      <c r="JJ504" s="514"/>
      <c r="JK504" s="519"/>
      <c r="JL504" s="520"/>
      <c r="JM504" s="511"/>
      <c r="JN504" s="512"/>
      <c r="JO504" s="513"/>
      <c r="JP504" s="513"/>
      <c r="JQ504" s="514"/>
      <c r="JR504" s="514"/>
      <c r="JS504" s="514"/>
      <c r="JT504" s="514"/>
      <c r="JU504" s="514"/>
      <c r="JV504" s="514"/>
      <c r="JW504" s="514"/>
      <c r="JX504" s="514"/>
      <c r="JY504" s="514"/>
      <c r="JZ504" s="514"/>
      <c r="KA504" s="514"/>
      <c r="KB504" s="519"/>
      <c r="KC504" s="520"/>
      <c r="KD504" s="511"/>
      <c r="KE504" s="512"/>
      <c r="KF504" s="513"/>
      <c r="KG504" s="513"/>
      <c r="KH504" s="514"/>
      <c r="KI504" s="514"/>
      <c r="KJ504" s="514"/>
      <c r="KK504" s="514"/>
      <c r="KL504" s="514"/>
      <c r="KM504" s="514"/>
      <c r="KN504" s="514"/>
      <c r="KO504" s="514"/>
      <c r="KP504" s="514"/>
      <c r="KQ504" s="514"/>
      <c r="KR504" s="514"/>
      <c r="KS504" s="519"/>
      <c r="KT504" s="520"/>
      <c r="KU504" s="521"/>
    </row>
    <row r="505" ht="24.0" customHeight="1">
      <c r="A505" s="554" t="s">
        <v>29</v>
      </c>
      <c r="B505" s="213"/>
      <c r="C505" s="555"/>
      <c r="D505" s="555"/>
      <c r="E505" s="556"/>
      <c r="F505" s="556"/>
      <c r="G505" s="557">
        <f>SUM(G500:G504)</f>
        <v>0</v>
      </c>
      <c r="H505" s="556"/>
      <c r="I505" s="557">
        <f>SUM(I500:I504)</f>
        <v>0</v>
      </c>
      <c r="J505" s="556"/>
      <c r="K505" s="556"/>
      <c r="L505" s="556"/>
      <c r="M505" s="557">
        <f>SUM(M500:M504)</f>
        <v>0</v>
      </c>
      <c r="N505" s="556"/>
      <c r="O505" s="557">
        <f t="shared" ref="O505:P505" si="3673">SUM(O500:O504)</f>
        <v>0</v>
      </c>
      <c r="P505" s="558">
        <f t="shared" si="3673"/>
        <v>0</v>
      </c>
      <c r="Q505" s="509"/>
      <c r="R505" s="554" t="s">
        <v>29</v>
      </c>
      <c r="S505" s="213"/>
      <c r="T505" s="555"/>
      <c r="U505" s="555"/>
      <c r="V505" s="556"/>
      <c r="W505" s="556"/>
      <c r="X505" s="557">
        <f>SUM(X500:X504)</f>
        <v>0</v>
      </c>
      <c r="Y505" s="556"/>
      <c r="Z505" s="557">
        <f>SUM(Z500:Z504)</f>
        <v>0</v>
      </c>
      <c r="AA505" s="556"/>
      <c r="AB505" s="556"/>
      <c r="AC505" s="556"/>
      <c r="AD505" s="557">
        <f>SUM(AD500:AD504)</f>
        <v>0</v>
      </c>
      <c r="AE505" s="556"/>
      <c r="AF505" s="557">
        <f t="shared" ref="AF505:AG505" si="3674">SUM(AF500:AF504)</f>
        <v>0</v>
      </c>
      <c r="AG505" s="558">
        <f t="shared" si="3674"/>
        <v>0</v>
      </c>
      <c r="AH505" s="509"/>
      <c r="AI505" s="554" t="s">
        <v>29</v>
      </c>
      <c r="AJ505" s="213"/>
      <c r="AK505" s="555"/>
      <c r="AL505" s="555"/>
      <c r="AM505" s="556"/>
      <c r="AN505" s="556"/>
      <c r="AO505" s="557">
        <f>SUM(AO500:AO504)</f>
        <v>0</v>
      </c>
      <c r="AP505" s="556"/>
      <c r="AQ505" s="557">
        <f>SUM(AQ500:AQ504)</f>
        <v>0</v>
      </c>
      <c r="AR505" s="556"/>
      <c r="AS505" s="556"/>
      <c r="AT505" s="556"/>
      <c r="AU505" s="557">
        <f>SUM(AU500:AU504)</f>
        <v>0</v>
      </c>
      <c r="AV505" s="556"/>
      <c r="AW505" s="557">
        <f t="shared" ref="AW505:AX505" si="3675">SUM(AW500:AW504)</f>
        <v>0</v>
      </c>
      <c r="AX505" s="558">
        <f t="shared" si="3675"/>
        <v>0</v>
      </c>
      <c r="AY505" s="509"/>
      <c r="AZ505" s="554" t="s">
        <v>29</v>
      </c>
      <c r="BA505" s="213"/>
      <c r="BB505" s="555"/>
      <c r="BC505" s="555"/>
      <c r="BD505" s="556"/>
      <c r="BE505" s="556"/>
      <c r="BF505" s="557">
        <f>SUM(BF500:BF504)</f>
        <v>0</v>
      </c>
      <c r="BG505" s="556"/>
      <c r="BH505" s="557">
        <f>SUM(BH500:BH504)</f>
        <v>0</v>
      </c>
      <c r="BI505" s="556"/>
      <c r="BJ505" s="556"/>
      <c r="BK505" s="556"/>
      <c r="BL505" s="557">
        <f>SUM(BL500:BL504)</f>
        <v>0</v>
      </c>
      <c r="BM505" s="556"/>
      <c r="BN505" s="557">
        <f t="shared" ref="BN505:BO505" si="3676">SUM(BN500:BN504)</f>
        <v>0</v>
      </c>
      <c r="BO505" s="558">
        <f t="shared" si="3676"/>
        <v>0</v>
      </c>
      <c r="BP505" s="509"/>
      <c r="BQ505" s="554" t="s">
        <v>29</v>
      </c>
      <c r="BR505" s="213"/>
      <c r="BS505" s="555"/>
      <c r="BT505" s="555"/>
      <c r="BU505" s="556"/>
      <c r="BV505" s="556"/>
      <c r="BW505" s="557">
        <f>SUM(BW500:BW504)</f>
        <v>0</v>
      </c>
      <c r="BX505" s="556"/>
      <c r="BY505" s="557">
        <f>SUM(BY500:BY504)</f>
        <v>0</v>
      </c>
      <c r="BZ505" s="556"/>
      <c r="CA505" s="556"/>
      <c r="CB505" s="556"/>
      <c r="CC505" s="557">
        <f>SUM(CC500:CC504)</f>
        <v>0</v>
      </c>
      <c r="CD505" s="556"/>
      <c r="CE505" s="557">
        <f t="shared" ref="CE505:CF505" si="3677">SUM(CE500:CE504)</f>
        <v>0</v>
      </c>
      <c r="CF505" s="558">
        <f t="shared" si="3677"/>
        <v>0</v>
      </c>
      <c r="CG505" s="509"/>
      <c r="CH505" s="554" t="s">
        <v>29</v>
      </c>
      <c r="CI505" s="213"/>
      <c r="CJ505" s="555"/>
      <c r="CK505" s="555"/>
      <c r="CL505" s="556"/>
      <c r="CM505" s="556"/>
      <c r="CN505" s="557">
        <f>SUM(CN500:CN504)</f>
        <v>0</v>
      </c>
      <c r="CO505" s="556"/>
      <c r="CP505" s="557">
        <f>SUM(CP500:CP504)</f>
        <v>0</v>
      </c>
      <c r="CQ505" s="556"/>
      <c r="CR505" s="556"/>
      <c r="CS505" s="556"/>
      <c r="CT505" s="557">
        <f>SUM(CT500:CT504)</f>
        <v>0</v>
      </c>
      <c r="CU505" s="556"/>
      <c r="CV505" s="557">
        <f t="shared" ref="CV505:CW505" si="3678">SUM(CV500:CV504)</f>
        <v>0</v>
      </c>
      <c r="CW505" s="558">
        <f t="shared" si="3678"/>
        <v>0</v>
      </c>
      <c r="CX505" s="509"/>
      <c r="CY505" s="554" t="s">
        <v>29</v>
      </c>
      <c r="CZ505" s="213"/>
      <c r="DA505" s="555"/>
      <c r="DB505" s="555"/>
      <c r="DC505" s="556"/>
      <c r="DD505" s="556"/>
      <c r="DE505" s="557">
        <f>SUM(DE500:DE504)</f>
        <v>0</v>
      </c>
      <c r="DF505" s="556"/>
      <c r="DG505" s="557">
        <f>SUM(DG500:DG504)</f>
        <v>0</v>
      </c>
      <c r="DH505" s="556"/>
      <c r="DI505" s="556"/>
      <c r="DJ505" s="556"/>
      <c r="DK505" s="557">
        <f>SUM(DK500:DK504)</f>
        <v>0</v>
      </c>
      <c r="DL505" s="556"/>
      <c r="DM505" s="557">
        <f t="shared" ref="DM505:DN505" si="3679">SUM(DM500:DM504)</f>
        <v>0</v>
      </c>
      <c r="DN505" s="558">
        <f t="shared" si="3679"/>
        <v>0</v>
      </c>
      <c r="DO505" s="509"/>
      <c r="DP505" s="554" t="s">
        <v>29</v>
      </c>
      <c r="DQ505" s="213"/>
      <c r="DR505" s="555"/>
      <c r="DS505" s="555"/>
      <c r="DT505" s="556"/>
      <c r="DU505" s="556"/>
      <c r="DV505" s="557">
        <f>SUM(DV500:DV504)</f>
        <v>0</v>
      </c>
      <c r="DW505" s="556"/>
      <c r="DX505" s="557">
        <f>SUM(DX500:DX504)</f>
        <v>0</v>
      </c>
      <c r="DY505" s="556"/>
      <c r="DZ505" s="556"/>
      <c r="EA505" s="556"/>
      <c r="EB505" s="557">
        <f>SUM(EB500:EB504)</f>
        <v>0</v>
      </c>
      <c r="EC505" s="556"/>
      <c r="ED505" s="557">
        <f t="shared" ref="ED505:EE505" si="3680">SUM(ED500:ED504)</f>
        <v>0</v>
      </c>
      <c r="EE505" s="558">
        <f t="shared" si="3680"/>
        <v>0</v>
      </c>
      <c r="EF505" s="509"/>
      <c r="EG505" s="554" t="s">
        <v>29</v>
      </c>
      <c r="EH505" s="213"/>
      <c r="EI505" s="555"/>
      <c r="EJ505" s="555"/>
      <c r="EK505" s="556"/>
      <c r="EL505" s="556"/>
      <c r="EM505" s="557">
        <f>SUM(EM500:EM504)</f>
        <v>0</v>
      </c>
      <c r="EN505" s="556"/>
      <c r="EO505" s="557">
        <f>SUM(EO500:EO504)</f>
        <v>0</v>
      </c>
      <c r="EP505" s="556"/>
      <c r="EQ505" s="556"/>
      <c r="ER505" s="556"/>
      <c r="ES505" s="557">
        <f>SUM(ES500:ES504)</f>
        <v>0</v>
      </c>
      <c r="ET505" s="556"/>
      <c r="EU505" s="557">
        <f t="shared" ref="EU505:EV505" si="3681">SUM(EU500:EU504)</f>
        <v>0</v>
      </c>
      <c r="EV505" s="558">
        <f t="shared" si="3681"/>
        <v>0</v>
      </c>
      <c r="EW505" s="509"/>
      <c r="EX505" s="554" t="s">
        <v>29</v>
      </c>
      <c r="EY505" s="213"/>
      <c r="EZ505" s="555"/>
      <c r="FA505" s="555"/>
      <c r="FB505" s="556"/>
      <c r="FC505" s="556"/>
      <c r="FD505" s="557">
        <f>SUM(FD500:FD504)</f>
        <v>138381.1395</v>
      </c>
      <c r="FE505" s="556"/>
      <c r="FF505" s="557">
        <f>SUM(FF500:FF504)</f>
        <v>0</v>
      </c>
      <c r="FG505" s="556"/>
      <c r="FH505" s="556"/>
      <c r="FI505" s="556"/>
      <c r="FJ505" s="557">
        <f>SUM(FJ500:FJ504)</f>
        <v>138381.1395</v>
      </c>
      <c r="FK505" s="556"/>
      <c r="FL505" s="557">
        <f t="shared" ref="FL505:FM505" si="3682">SUM(FL500:FL504)</f>
        <v>40724.16704</v>
      </c>
      <c r="FM505" s="558">
        <f t="shared" si="3682"/>
        <v>97656.97244</v>
      </c>
      <c r="FN505" s="509"/>
      <c r="FO505" s="554" t="s">
        <v>29</v>
      </c>
      <c r="FP505" s="213"/>
      <c r="FQ505" s="555"/>
      <c r="FR505" s="555"/>
      <c r="FS505" s="556"/>
      <c r="FT505" s="556"/>
      <c r="FU505" s="557">
        <f>SUM(FU500:FU504)</f>
        <v>146438.612</v>
      </c>
      <c r="FV505" s="556"/>
      <c r="FW505" s="557">
        <f>SUM(FW500:FW504)</f>
        <v>0</v>
      </c>
      <c r="FX505" s="556"/>
      <c r="FY505" s="556"/>
      <c r="FZ505" s="556"/>
      <c r="GA505" s="557">
        <f>SUM(GA500:GA504)</f>
        <v>146438.612</v>
      </c>
      <c r="GB505" s="556"/>
      <c r="GC505" s="557">
        <f t="shared" ref="GC505:GD505" si="3683">SUM(GC500:GC504)</f>
        <v>43095.39955</v>
      </c>
      <c r="GD505" s="558">
        <f t="shared" si="3683"/>
        <v>103343.2124</v>
      </c>
      <c r="GE505" s="509"/>
      <c r="GF505" s="554" t="s">
        <v>29</v>
      </c>
      <c r="GG505" s="213"/>
      <c r="GH505" s="555"/>
      <c r="GI505" s="555"/>
      <c r="GJ505" s="556"/>
      <c r="GK505" s="556"/>
      <c r="GL505" s="557">
        <f>SUM(GL500:GL504)</f>
        <v>89485.18813</v>
      </c>
      <c r="GM505" s="556"/>
      <c r="GN505" s="557">
        <f>SUM(GN500:GN504)</f>
        <v>0</v>
      </c>
      <c r="GO505" s="556"/>
      <c r="GP505" s="556"/>
      <c r="GQ505" s="556"/>
      <c r="GR505" s="557">
        <f>SUM(GR500:GR504)</f>
        <v>89485.18813</v>
      </c>
      <c r="GS505" s="556"/>
      <c r="GT505" s="557">
        <f t="shared" ref="GT505:GU505" si="3684">SUM(GT500:GT504)</f>
        <v>26334.58405</v>
      </c>
      <c r="GU505" s="558">
        <f t="shared" si="3684"/>
        <v>63150.60407</v>
      </c>
      <c r="GV505" s="509"/>
      <c r="GW505" s="554" t="s">
        <v>29</v>
      </c>
      <c r="GX505" s="213"/>
      <c r="GY505" s="555"/>
      <c r="GZ505" s="555"/>
      <c r="HA505" s="556"/>
      <c r="HB505" s="556"/>
      <c r="HC505" s="557">
        <f>SUM(HC500:HC504)</f>
        <v>127842.584</v>
      </c>
      <c r="HD505" s="556"/>
      <c r="HE505" s="557">
        <f>SUM(HE500:HE504)</f>
        <v>0</v>
      </c>
      <c r="HF505" s="556"/>
      <c r="HG505" s="556"/>
      <c r="HH505" s="556"/>
      <c r="HI505" s="557">
        <f>SUM(HI500:HI504)</f>
        <v>127842.584</v>
      </c>
      <c r="HJ505" s="556"/>
      <c r="HK505" s="557">
        <f t="shared" ref="HK505:HL505" si="3685">SUM(HK500:HK504)</f>
        <v>37622.77695</v>
      </c>
      <c r="HL505" s="558">
        <f t="shared" si="3685"/>
        <v>90219.80701</v>
      </c>
      <c r="HM505" s="509"/>
      <c r="HN505" s="554" t="s">
        <v>29</v>
      </c>
      <c r="HO505" s="213"/>
      <c r="HP505" s="555"/>
      <c r="HQ505" s="555"/>
      <c r="HR505" s="556"/>
      <c r="HS505" s="556"/>
      <c r="HT505" s="557">
        <f>SUM(HT500:HT504)</f>
        <v>122788.8301</v>
      </c>
      <c r="HU505" s="556"/>
      <c r="HV505" s="557">
        <f>SUM(HV500:HV504)</f>
        <v>0</v>
      </c>
      <c r="HW505" s="556"/>
      <c r="HX505" s="556"/>
      <c r="HY505" s="556"/>
      <c r="HZ505" s="557">
        <f>SUM(HZ500:HZ504)</f>
        <v>122788.8301</v>
      </c>
      <c r="IA505" s="556"/>
      <c r="IB505" s="557">
        <f t="shared" ref="IB505:IC505" si="3686">SUM(IB500:IB504)</f>
        <v>36135.5084</v>
      </c>
      <c r="IC505" s="558">
        <f t="shared" si="3686"/>
        <v>86653.32169</v>
      </c>
      <c r="ID505" s="509"/>
      <c r="IE505" s="554" t="s">
        <v>29</v>
      </c>
      <c r="IF505" s="213"/>
      <c r="IG505" s="555"/>
      <c r="IH505" s="555"/>
      <c r="II505" s="556"/>
      <c r="IJ505" s="556"/>
      <c r="IK505" s="557">
        <f>SUM(IK500:IK504)</f>
        <v>148329.9561</v>
      </c>
      <c r="IL505" s="556"/>
      <c r="IM505" s="557">
        <f>SUM(IM500:IM504)</f>
        <v>0</v>
      </c>
      <c r="IN505" s="556"/>
      <c r="IO505" s="556"/>
      <c r="IP505" s="556"/>
      <c r="IQ505" s="557">
        <f>SUM(IQ500:IQ504)</f>
        <v>148329.9561</v>
      </c>
      <c r="IR505" s="556"/>
      <c r="IS505" s="557">
        <f t="shared" ref="IS505:IT505" si="3687">SUM(IS500:IS504)</f>
        <v>43652.00294</v>
      </c>
      <c r="IT505" s="558">
        <f t="shared" si="3687"/>
        <v>104677.9531</v>
      </c>
      <c r="IU505" s="509"/>
      <c r="IV505" s="554" t="s">
        <v>29</v>
      </c>
      <c r="IW505" s="213"/>
      <c r="IX505" s="555"/>
      <c r="IY505" s="555"/>
      <c r="IZ505" s="556"/>
      <c r="JA505" s="556"/>
      <c r="JB505" s="557">
        <f>SUM(JB500:JB504)</f>
        <v>152586.6472</v>
      </c>
      <c r="JC505" s="556"/>
      <c r="JD505" s="557">
        <f>SUM(JD500:JD504)</f>
        <v>0</v>
      </c>
      <c r="JE505" s="556"/>
      <c r="JF505" s="556"/>
      <c r="JG505" s="556"/>
      <c r="JH505" s="557">
        <f>SUM(JH500:JH504)</f>
        <v>152586.6472</v>
      </c>
      <c r="JI505" s="556"/>
      <c r="JJ505" s="557">
        <f t="shared" ref="JJ505:JK505" si="3688">SUM(JJ500:JJ504)</f>
        <v>44904.70402</v>
      </c>
      <c r="JK505" s="558">
        <f t="shared" si="3688"/>
        <v>107681.9432</v>
      </c>
      <c r="JL505" s="509"/>
      <c r="JM505" s="554" t="s">
        <v>29</v>
      </c>
      <c r="JN505" s="213"/>
      <c r="JO505" s="555"/>
      <c r="JP505" s="555"/>
      <c r="JQ505" s="556"/>
      <c r="JR505" s="556"/>
      <c r="JS505" s="557">
        <f>SUM(JS500:JS504)</f>
        <v>0</v>
      </c>
      <c r="JT505" s="556"/>
      <c r="JU505" s="557">
        <f>SUM(JU500:JU504)</f>
        <v>0</v>
      </c>
      <c r="JV505" s="556"/>
      <c r="JW505" s="556"/>
      <c r="JX505" s="556"/>
      <c r="JY505" s="557">
        <f>SUM(JY500:JY504)</f>
        <v>0</v>
      </c>
      <c r="JZ505" s="556"/>
      <c r="KA505" s="557">
        <f t="shared" ref="KA505:KB505" si="3689">SUM(KA500:KA504)</f>
        <v>0</v>
      </c>
      <c r="KB505" s="558">
        <f t="shared" si="3689"/>
        <v>0</v>
      </c>
      <c r="KC505" s="509"/>
      <c r="KD505" s="554" t="s">
        <v>29</v>
      </c>
      <c r="KE505" s="213"/>
      <c r="KF505" s="555"/>
      <c r="KG505" s="555"/>
      <c r="KH505" s="556"/>
      <c r="KI505" s="556"/>
      <c r="KJ505" s="557">
        <f>SUM(KJ500:KJ504)</f>
        <v>0</v>
      </c>
      <c r="KK505" s="556"/>
      <c r="KL505" s="557">
        <f>SUM(KL500:KL504)</f>
        <v>0</v>
      </c>
      <c r="KM505" s="556"/>
      <c r="KN505" s="556"/>
      <c r="KO505" s="556"/>
      <c r="KP505" s="557">
        <f>SUM(KP500:KP504)</f>
        <v>0</v>
      </c>
      <c r="KQ505" s="556"/>
      <c r="KR505" s="557">
        <f t="shared" ref="KR505:KS505" si="3690">SUM(KR500:KR504)</f>
        <v>0</v>
      </c>
      <c r="KS505" s="558">
        <f t="shared" si="3690"/>
        <v>0</v>
      </c>
      <c r="KT505" s="509"/>
      <c r="KU505" s="510"/>
    </row>
    <row r="506" ht="15.0" customHeight="1">
      <c r="A506" s="131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5"/>
      <c r="R506" s="131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5"/>
      <c r="AI506" s="131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5"/>
      <c r="AZ506" s="131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24"/>
      <c r="BK506" s="124"/>
      <c r="BL506" s="124"/>
      <c r="BM506" s="124"/>
      <c r="BN506" s="124"/>
      <c r="BO506" s="124"/>
      <c r="BP506" s="125"/>
      <c r="BQ506" s="131"/>
      <c r="BR506" s="124"/>
      <c r="BS506" s="124"/>
      <c r="BT506" s="124"/>
      <c r="BU506" s="124"/>
      <c r="BV506" s="124"/>
      <c r="BW506" s="124"/>
      <c r="BX506" s="124"/>
      <c r="BY506" s="124"/>
      <c r="BZ506" s="124"/>
      <c r="CA506" s="124"/>
      <c r="CB506" s="124"/>
      <c r="CC506" s="124"/>
      <c r="CD506" s="124"/>
      <c r="CE506" s="124"/>
      <c r="CF506" s="124"/>
      <c r="CG506" s="125"/>
      <c r="CH506" s="131"/>
      <c r="CI506" s="124"/>
      <c r="CJ506" s="124"/>
      <c r="CK506" s="124"/>
      <c r="CL506" s="124"/>
      <c r="CM506" s="124"/>
      <c r="CN506" s="124"/>
      <c r="CO506" s="124"/>
      <c r="CP506" s="124"/>
      <c r="CQ506" s="124"/>
      <c r="CR506" s="124"/>
      <c r="CS506" s="124"/>
      <c r="CT506" s="124"/>
      <c r="CU506" s="124"/>
      <c r="CV506" s="124"/>
      <c r="CW506" s="124"/>
      <c r="CX506" s="125"/>
      <c r="CY506" s="131"/>
      <c r="CZ506" s="124"/>
      <c r="DA506" s="124"/>
      <c r="DB506" s="124"/>
      <c r="DC506" s="124"/>
      <c r="DD506" s="124"/>
      <c r="DE506" s="124"/>
      <c r="DF506" s="124"/>
      <c r="DG506" s="124"/>
      <c r="DH506" s="124"/>
      <c r="DI506" s="124"/>
      <c r="DJ506" s="124"/>
      <c r="DK506" s="124"/>
      <c r="DL506" s="124"/>
      <c r="DM506" s="124"/>
      <c r="DN506" s="124"/>
      <c r="DO506" s="125"/>
      <c r="DP506" s="131"/>
      <c r="DQ506" s="124"/>
      <c r="DR506" s="124"/>
      <c r="DS506" s="124"/>
      <c r="DT506" s="124"/>
      <c r="DU506" s="124"/>
      <c r="DV506" s="124"/>
      <c r="DW506" s="124"/>
      <c r="DX506" s="124"/>
      <c r="DY506" s="124"/>
      <c r="DZ506" s="124"/>
      <c r="EA506" s="124"/>
      <c r="EB506" s="124"/>
      <c r="EC506" s="124"/>
      <c r="ED506" s="124"/>
      <c r="EE506" s="124"/>
      <c r="EF506" s="125"/>
      <c r="EG506" s="131"/>
      <c r="EH506" s="124"/>
      <c r="EI506" s="124"/>
      <c r="EJ506" s="124"/>
      <c r="EK506" s="124"/>
      <c r="EL506" s="124"/>
      <c r="EM506" s="124"/>
      <c r="EN506" s="124"/>
      <c r="EO506" s="124"/>
      <c r="EP506" s="124"/>
      <c r="EQ506" s="124"/>
      <c r="ER506" s="124"/>
      <c r="ES506" s="124"/>
      <c r="ET506" s="124"/>
      <c r="EU506" s="124"/>
      <c r="EV506" s="124"/>
      <c r="EW506" s="125"/>
      <c r="EX506" s="131"/>
      <c r="EY506" s="124"/>
      <c r="EZ506" s="124"/>
      <c r="FA506" s="124"/>
      <c r="FB506" s="124"/>
      <c r="FC506" s="124"/>
      <c r="FD506" s="124"/>
      <c r="FE506" s="124"/>
      <c r="FF506" s="124"/>
      <c r="FG506" s="124"/>
      <c r="FH506" s="124"/>
      <c r="FI506" s="124"/>
      <c r="FJ506" s="124"/>
      <c r="FK506" s="124"/>
      <c r="FL506" s="124"/>
      <c r="FM506" s="124"/>
      <c r="FN506" s="125"/>
      <c r="FO506" s="131"/>
      <c r="FP506" s="124"/>
      <c r="FQ506" s="124"/>
      <c r="FR506" s="124"/>
      <c r="FS506" s="124"/>
      <c r="FT506" s="124"/>
      <c r="FU506" s="124"/>
      <c r="FV506" s="124"/>
      <c r="FW506" s="124"/>
      <c r="FX506" s="124"/>
      <c r="FY506" s="124"/>
      <c r="FZ506" s="124"/>
      <c r="GA506" s="124"/>
      <c r="GB506" s="124"/>
      <c r="GC506" s="124"/>
      <c r="GD506" s="124"/>
      <c r="GE506" s="125"/>
      <c r="GF506" s="131"/>
      <c r="GG506" s="124"/>
      <c r="GH506" s="124"/>
      <c r="GI506" s="124"/>
      <c r="GJ506" s="124"/>
      <c r="GK506" s="124"/>
      <c r="GL506" s="124"/>
      <c r="GM506" s="124"/>
      <c r="GN506" s="124"/>
      <c r="GO506" s="124"/>
      <c r="GP506" s="124"/>
      <c r="GQ506" s="124"/>
      <c r="GR506" s="124"/>
      <c r="GS506" s="124"/>
      <c r="GT506" s="124"/>
      <c r="GU506" s="124"/>
      <c r="GV506" s="125"/>
      <c r="GW506" s="131"/>
      <c r="GX506" s="124"/>
      <c r="GY506" s="124"/>
      <c r="GZ506" s="124"/>
      <c r="HA506" s="124"/>
      <c r="HB506" s="124"/>
      <c r="HC506" s="124"/>
      <c r="HD506" s="124"/>
      <c r="HE506" s="124"/>
      <c r="HF506" s="124"/>
      <c r="HG506" s="124"/>
      <c r="HH506" s="124"/>
      <c r="HI506" s="124"/>
      <c r="HJ506" s="124"/>
      <c r="HK506" s="124"/>
      <c r="HL506" s="124"/>
      <c r="HM506" s="125"/>
      <c r="HN506" s="131"/>
      <c r="HO506" s="124"/>
      <c r="HP506" s="124"/>
      <c r="HQ506" s="124"/>
      <c r="HR506" s="124"/>
      <c r="HS506" s="124"/>
      <c r="HT506" s="124"/>
      <c r="HU506" s="124"/>
      <c r="HV506" s="124"/>
      <c r="HW506" s="124"/>
      <c r="HX506" s="124"/>
      <c r="HY506" s="124"/>
      <c r="HZ506" s="124"/>
      <c r="IA506" s="124"/>
      <c r="IB506" s="124"/>
      <c r="IC506" s="124"/>
      <c r="ID506" s="125"/>
      <c r="IE506" s="131"/>
      <c r="IF506" s="124"/>
      <c r="IG506" s="124"/>
      <c r="IH506" s="124"/>
      <c r="II506" s="124"/>
      <c r="IJ506" s="124"/>
      <c r="IK506" s="124"/>
      <c r="IL506" s="124"/>
      <c r="IM506" s="124"/>
      <c r="IN506" s="124"/>
      <c r="IO506" s="124"/>
      <c r="IP506" s="124"/>
      <c r="IQ506" s="124"/>
      <c r="IR506" s="124"/>
      <c r="IS506" s="124"/>
      <c r="IT506" s="124"/>
      <c r="IU506" s="125"/>
      <c r="IV506" s="131"/>
      <c r="IW506" s="124"/>
      <c r="IX506" s="124"/>
      <c r="IY506" s="124"/>
      <c r="IZ506" s="124"/>
      <c r="JA506" s="124"/>
      <c r="JB506" s="124"/>
      <c r="JC506" s="124"/>
      <c r="JD506" s="124"/>
      <c r="JE506" s="124"/>
      <c r="JF506" s="124"/>
      <c r="JG506" s="124"/>
      <c r="JH506" s="124"/>
      <c r="JI506" s="124"/>
      <c r="JJ506" s="124"/>
      <c r="JK506" s="124"/>
      <c r="JL506" s="125"/>
      <c r="JM506" s="131"/>
      <c r="JN506" s="124"/>
      <c r="JO506" s="124"/>
      <c r="JP506" s="124"/>
      <c r="JQ506" s="124"/>
      <c r="JR506" s="124"/>
      <c r="JS506" s="124"/>
      <c r="JT506" s="124"/>
      <c r="JU506" s="124"/>
      <c r="JV506" s="124"/>
      <c r="JW506" s="124"/>
      <c r="JX506" s="124"/>
      <c r="JY506" s="124"/>
      <c r="JZ506" s="124"/>
      <c r="KA506" s="124"/>
      <c r="KB506" s="124"/>
      <c r="KC506" s="125"/>
      <c r="KD506" s="131"/>
      <c r="KE506" s="124"/>
      <c r="KF506" s="124"/>
      <c r="KG506" s="124"/>
      <c r="KH506" s="124"/>
      <c r="KI506" s="124"/>
      <c r="KJ506" s="124"/>
      <c r="KK506" s="124"/>
      <c r="KL506" s="124"/>
      <c r="KM506" s="124"/>
      <c r="KN506" s="124"/>
      <c r="KO506" s="124"/>
      <c r="KP506" s="124"/>
      <c r="KQ506" s="124"/>
      <c r="KR506" s="124"/>
      <c r="KS506" s="124"/>
      <c r="KT506" s="125"/>
      <c r="KU506" s="124"/>
    </row>
    <row r="507" ht="15.0" customHeight="1">
      <c r="A507" s="131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5"/>
      <c r="R507" s="131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5"/>
      <c r="AI507" s="131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5"/>
      <c r="AZ507" s="131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24"/>
      <c r="BK507" s="124"/>
      <c r="BL507" s="124"/>
      <c r="BM507" s="124"/>
      <c r="BN507" s="124"/>
      <c r="BO507" s="124"/>
      <c r="BP507" s="125"/>
      <c r="BQ507" s="131"/>
      <c r="BR507" s="124"/>
      <c r="BS507" s="124"/>
      <c r="BT507" s="124"/>
      <c r="BU507" s="124"/>
      <c r="BV507" s="124"/>
      <c r="BW507" s="124"/>
      <c r="BX507" s="124"/>
      <c r="BY507" s="124"/>
      <c r="BZ507" s="124"/>
      <c r="CA507" s="124"/>
      <c r="CB507" s="124"/>
      <c r="CC507" s="124"/>
      <c r="CD507" s="124"/>
      <c r="CE507" s="124"/>
      <c r="CF507" s="124"/>
      <c r="CG507" s="125"/>
      <c r="CH507" s="131"/>
      <c r="CI507" s="124"/>
      <c r="CJ507" s="124"/>
      <c r="CK507" s="124"/>
      <c r="CL507" s="124"/>
      <c r="CM507" s="124"/>
      <c r="CN507" s="124"/>
      <c r="CO507" s="124"/>
      <c r="CP507" s="124"/>
      <c r="CQ507" s="124"/>
      <c r="CR507" s="124"/>
      <c r="CS507" s="124"/>
      <c r="CT507" s="124"/>
      <c r="CU507" s="124"/>
      <c r="CV507" s="124"/>
      <c r="CW507" s="124"/>
      <c r="CX507" s="125"/>
      <c r="CY507" s="131"/>
      <c r="CZ507" s="124"/>
      <c r="DA507" s="124"/>
      <c r="DB507" s="124"/>
      <c r="DC507" s="124"/>
      <c r="DD507" s="124"/>
      <c r="DE507" s="124"/>
      <c r="DF507" s="124"/>
      <c r="DG507" s="124"/>
      <c r="DH507" s="124"/>
      <c r="DI507" s="124"/>
      <c r="DJ507" s="124"/>
      <c r="DK507" s="124"/>
      <c r="DL507" s="124"/>
      <c r="DM507" s="124"/>
      <c r="DN507" s="124"/>
      <c r="DO507" s="125"/>
      <c r="DP507" s="131"/>
      <c r="DQ507" s="124"/>
      <c r="DR507" s="124"/>
      <c r="DS507" s="124"/>
      <c r="DT507" s="124"/>
      <c r="DU507" s="124"/>
      <c r="DV507" s="124"/>
      <c r="DW507" s="124"/>
      <c r="DX507" s="124"/>
      <c r="DY507" s="124"/>
      <c r="DZ507" s="124"/>
      <c r="EA507" s="124"/>
      <c r="EB507" s="124"/>
      <c r="EC507" s="124"/>
      <c r="ED507" s="124"/>
      <c r="EE507" s="124"/>
      <c r="EF507" s="125"/>
      <c r="EG507" s="131"/>
      <c r="EH507" s="124"/>
      <c r="EI507" s="124"/>
      <c r="EJ507" s="124"/>
      <c r="EK507" s="124"/>
      <c r="EL507" s="124"/>
      <c r="EM507" s="124"/>
      <c r="EN507" s="124"/>
      <c r="EO507" s="124"/>
      <c r="EP507" s="124"/>
      <c r="EQ507" s="124"/>
      <c r="ER507" s="124"/>
      <c r="ES507" s="124"/>
      <c r="ET507" s="124"/>
      <c r="EU507" s="124"/>
      <c r="EV507" s="124"/>
      <c r="EW507" s="125"/>
      <c r="EX507" s="131"/>
      <c r="EY507" s="124"/>
      <c r="EZ507" s="124"/>
      <c r="FA507" s="124"/>
      <c r="FB507" s="124"/>
      <c r="FC507" s="124"/>
      <c r="FD507" s="124"/>
      <c r="FE507" s="124"/>
      <c r="FF507" s="124"/>
      <c r="FG507" s="124"/>
      <c r="FH507" s="124"/>
      <c r="FI507" s="124"/>
      <c r="FJ507" s="124"/>
      <c r="FK507" s="124"/>
      <c r="FL507" s="124"/>
      <c r="FM507" s="124"/>
      <c r="FN507" s="125"/>
      <c r="FO507" s="131"/>
      <c r="FP507" s="124"/>
      <c r="FQ507" s="124"/>
      <c r="FR507" s="124"/>
      <c r="FS507" s="124"/>
      <c r="FT507" s="124"/>
      <c r="FU507" s="124"/>
      <c r="FV507" s="124"/>
      <c r="FW507" s="124"/>
      <c r="FX507" s="124"/>
      <c r="FY507" s="124"/>
      <c r="FZ507" s="124"/>
      <c r="GA507" s="124"/>
      <c r="GB507" s="124"/>
      <c r="GC507" s="124"/>
      <c r="GD507" s="124"/>
      <c r="GE507" s="125"/>
      <c r="GF507" s="131"/>
      <c r="GG507" s="124"/>
      <c r="GH507" s="124"/>
      <c r="GI507" s="124"/>
      <c r="GJ507" s="124"/>
      <c r="GK507" s="124"/>
      <c r="GL507" s="124"/>
      <c r="GM507" s="124"/>
      <c r="GN507" s="124"/>
      <c r="GO507" s="124"/>
      <c r="GP507" s="124"/>
      <c r="GQ507" s="124"/>
      <c r="GR507" s="124"/>
      <c r="GS507" s="124"/>
      <c r="GT507" s="124"/>
      <c r="GU507" s="124"/>
      <c r="GV507" s="125"/>
      <c r="GW507" s="131"/>
      <c r="GX507" s="124"/>
      <c r="GY507" s="124"/>
      <c r="GZ507" s="124"/>
      <c r="HA507" s="124"/>
      <c r="HB507" s="124"/>
      <c r="HC507" s="124"/>
      <c r="HD507" s="124"/>
      <c r="HE507" s="124"/>
      <c r="HF507" s="124"/>
      <c r="HG507" s="124"/>
      <c r="HH507" s="124"/>
      <c r="HI507" s="124"/>
      <c r="HJ507" s="124"/>
      <c r="HK507" s="124"/>
      <c r="HL507" s="124"/>
      <c r="HM507" s="125"/>
      <c r="HN507" s="131"/>
      <c r="HO507" s="124"/>
      <c r="HP507" s="124"/>
      <c r="HQ507" s="124"/>
      <c r="HR507" s="124"/>
      <c r="HS507" s="124"/>
      <c r="HT507" s="124"/>
      <c r="HU507" s="124"/>
      <c r="HV507" s="124"/>
      <c r="HW507" s="124"/>
      <c r="HX507" s="124"/>
      <c r="HY507" s="124"/>
      <c r="HZ507" s="124"/>
      <c r="IA507" s="124"/>
      <c r="IB507" s="124"/>
      <c r="IC507" s="124"/>
      <c r="ID507" s="125"/>
      <c r="IE507" s="131"/>
      <c r="IF507" s="124"/>
      <c r="IG507" s="124"/>
      <c r="IH507" s="124"/>
      <c r="II507" s="124"/>
      <c r="IJ507" s="124"/>
      <c r="IK507" s="124"/>
      <c r="IL507" s="124"/>
      <c r="IM507" s="124"/>
      <c r="IN507" s="124"/>
      <c r="IO507" s="124"/>
      <c r="IP507" s="124"/>
      <c r="IQ507" s="124"/>
      <c r="IR507" s="124"/>
      <c r="IS507" s="124"/>
      <c r="IT507" s="124"/>
      <c r="IU507" s="125"/>
      <c r="IV507" s="131"/>
      <c r="IW507" s="124"/>
      <c r="IX507" s="124"/>
      <c r="IY507" s="124"/>
      <c r="IZ507" s="124"/>
      <c r="JA507" s="124"/>
      <c r="JB507" s="124"/>
      <c r="JC507" s="124"/>
      <c r="JD507" s="124"/>
      <c r="JE507" s="124"/>
      <c r="JF507" s="124"/>
      <c r="JG507" s="124"/>
      <c r="JH507" s="124"/>
      <c r="JI507" s="124"/>
      <c r="JJ507" s="124"/>
      <c r="JK507" s="124"/>
      <c r="JL507" s="125"/>
      <c r="JM507" s="131"/>
      <c r="JN507" s="124"/>
      <c r="JO507" s="124"/>
      <c r="JP507" s="124"/>
      <c r="JQ507" s="124"/>
      <c r="JR507" s="124"/>
      <c r="JS507" s="124"/>
      <c r="JT507" s="124"/>
      <c r="JU507" s="124"/>
      <c r="JV507" s="124"/>
      <c r="JW507" s="124"/>
      <c r="JX507" s="124"/>
      <c r="JY507" s="124"/>
      <c r="JZ507" s="124"/>
      <c r="KA507" s="124"/>
      <c r="KB507" s="124"/>
      <c r="KC507" s="125"/>
      <c r="KD507" s="131"/>
      <c r="KE507" s="124"/>
      <c r="KF507" s="124"/>
      <c r="KG507" s="124"/>
      <c r="KH507" s="124"/>
      <c r="KI507" s="124"/>
      <c r="KJ507" s="124"/>
      <c r="KK507" s="124"/>
      <c r="KL507" s="124"/>
      <c r="KM507" s="124"/>
      <c r="KN507" s="124"/>
      <c r="KO507" s="124"/>
      <c r="KP507" s="124"/>
      <c r="KQ507" s="124"/>
      <c r="KR507" s="124"/>
      <c r="KS507" s="124"/>
      <c r="KT507" s="125"/>
      <c r="KU507" s="124"/>
    </row>
    <row r="508" ht="15.0" customHeight="1">
      <c r="A508" s="131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5"/>
      <c r="R508" s="131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5"/>
      <c r="AI508" s="131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5"/>
      <c r="AZ508" s="131"/>
      <c r="BA508" s="124"/>
      <c r="BB508" s="124"/>
      <c r="BC508" s="124"/>
      <c r="BD508" s="124"/>
      <c r="BE508" s="124"/>
      <c r="BF508" s="124"/>
      <c r="BG508" s="124"/>
      <c r="BH508" s="124"/>
      <c r="BI508" s="124"/>
      <c r="BJ508" s="124"/>
      <c r="BK508" s="124"/>
      <c r="BL508" s="124"/>
      <c r="BM508" s="124"/>
      <c r="BN508" s="124"/>
      <c r="BO508" s="124"/>
      <c r="BP508" s="125"/>
      <c r="BQ508" s="131"/>
      <c r="BR508" s="124"/>
      <c r="BS508" s="124"/>
      <c r="BT508" s="124"/>
      <c r="BU508" s="124"/>
      <c r="BV508" s="124"/>
      <c r="BW508" s="124"/>
      <c r="BX508" s="124"/>
      <c r="BY508" s="124"/>
      <c r="BZ508" s="124"/>
      <c r="CA508" s="124"/>
      <c r="CB508" s="124"/>
      <c r="CC508" s="124"/>
      <c r="CD508" s="124"/>
      <c r="CE508" s="124"/>
      <c r="CF508" s="124"/>
      <c r="CG508" s="125"/>
      <c r="CH508" s="131"/>
      <c r="CI508" s="124"/>
      <c r="CJ508" s="124"/>
      <c r="CK508" s="124"/>
      <c r="CL508" s="124"/>
      <c r="CM508" s="124"/>
      <c r="CN508" s="124"/>
      <c r="CO508" s="124"/>
      <c r="CP508" s="124"/>
      <c r="CQ508" s="124"/>
      <c r="CR508" s="124"/>
      <c r="CS508" s="124"/>
      <c r="CT508" s="124"/>
      <c r="CU508" s="124"/>
      <c r="CV508" s="124"/>
      <c r="CW508" s="124"/>
      <c r="CX508" s="125"/>
      <c r="CY508" s="131"/>
      <c r="CZ508" s="124"/>
      <c r="DA508" s="124"/>
      <c r="DB508" s="124"/>
      <c r="DC508" s="124"/>
      <c r="DD508" s="124"/>
      <c r="DE508" s="124"/>
      <c r="DF508" s="124"/>
      <c r="DG508" s="124"/>
      <c r="DH508" s="124"/>
      <c r="DI508" s="124"/>
      <c r="DJ508" s="124"/>
      <c r="DK508" s="124"/>
      <c r="DL508" s="124"/>
      <c r="DM508" s="124"/>
      <c r="DN508" s="124"/>
      <c r="DO508" s="125"/>
      <c r="DP508" s="131"/>
      <c r="DQ508" s="124"/>
      <c r="DR508" s="124"/>
      <c r="DS508" s="124"/>
      <c r="DT508" s="124"/>
      <c r="DU508" s="124"/>
      <c r="DV508" s="124"/>
      <c r="DW508" s="124"/>
      <c r="DX508" s="124"/>
      <c r="DY508" s="124"/>
      <c r="DZ508" s="124"/>
      <c r="EA508" s="124"/>
      <c r="EB508" s="124"/>
      <c r="EC508" s="124"/>
      <c r="ED508" s="124"/>
      <c r="EE508" s="124"/>
      <c r="EF508" s="125"/>
      <c r="EG508" s="131"/>
      <c r="EH508" s="124"/>
      <c r="EI508" s="124"/>
      <c r="EJ508" s="124"/>
      <c r="EK508" s="124"/>
      <c r="EL508" s="124"/>
      <c r="EM508" s="124"/>
      <c r="EN508" s="124"/>
      <c r="EO508" s="124"/>
      <c r="EP508" s="124"/>
      <c r="EQ508" s="124"/>
      <c r="ER508" s="124"/>
      <c r="ES508" s="124"/>
      <c r="ET508" s="124"/>
      <c r="EU508" s="124"/>
      <c r="EV508" s="124"/>
      <c r="EW508" s="125"/>
      <c r="EX508" s="131"/>
      <c r="EY508" s="124"/>
      <c r="EZ508" s="124"/>
      <c r="FA508" s="124"/>
      <c r="FB508" s="124"/>
      <c r="FC508" s="124"/>
      <c r="FD508" s="124"/>
      <c r="FE508" s="124"/>
      <c r="FF508" s="124"/>
      <c r="FG508" s="124"/>
      <c r="FH508" s="124"/>
      <c r="FI508" s="124"/>
      <c r="FJ508" s="124"/>
      <c r="FK508" s="124"/>
      <c r="FL508" s="124"/>
      <c r="FM508" s="124"/>
      <c r="FN508" s="125"/>
      <c r="FO508" s="131"/>
      <c r="FP508" s="124"/>
      <c r="FQ508" s="124"/>
      <c r="FR508" s="124"/>
      <c r="FS508" s="124"/>
      <c r="FT508" s="124"/>
      <c r="FU508" s="124"/>
      <c r="FV508" s="124"/>
      <c r="FW508" s="124"/>
      <c r="FX508" s="124"/>
      <c r="FY508" s="124"/>
      <c r="FZ508" s="124"/>
      <c r="GA508" s="124"/>
      <c r="GB508" s="124"/>
      <c r="GC508" s="124"/>
      <c r="GD508" s="124"/>
      <c r="GE508" s="125"/>
      <c r="GF508" s="131"/>
      <c r="GG508" s="124"/>
      <c r="GH508" s="124"/>
      <c r="GI508" s="124"/>
      <c r="GJ508" s="124"/>
      <c r="GK508" s="124"/>
      <c r="GL508" s="124"/>
      <c r="GM508" s="124"/>
      <c r="GN508" s="124"/>
      <c r="GO508" s="124"/>
      <c r="GP508" s="124"/>
      <c r="GQ508" s="124"/>
      <c r="GR508" s="124"/>
      <c r="GS508" s="124"/>
      <c r="GT508" s="124"/>
      <c r="GU508" s="124"/>
      <c r="GV508" s="125"/>
      <c r="GW508" s="131"/>
      <c r="GX508" s="124"/>
      <c r="GY508" s="124"/>
      <c r="GZ508" s="124"/>
      <c r="HA508" s="124"/>
      <c r="HB508" s="124"/>
      <c r="HC508" s="124"/>
      <c r="HD508" s="124"/>
      <c r="HE508" s="124"/>
      <c r="HF508" s="124"/>
      <c r="HG508" s="124"/>
      <c r="HH508" s="124"/>
      <c r="HI508" s="124"/>
      <c r="HJ508" s="124"/>
      <c r="HK508" s="124"/>
      <c r="HL508" s="124"/>
      <c r="HM508" s="125"/>
      <c r="HN508" s="131"/>
      <c r="HO508" s="124"/>
      <c r="HP508" s="124"/>
      <c r="HQ508" s="124"/>
      <c r="HR508" s="124"/>
      <c r="HS508" s="124"/>
      <c r="HT508" s="124"/>
      <c r="HU508" s="124"/>
      <c r="HV508" s="124"/>
      <c r="HW508" s="124"/>
      <c r="HX508" s="124"/>
      <c r="HY508" s="124"/>
      <c r="HZ508" s="124"/>
      <c r="IA508" s="124"/>
      <c r="IB508" s="124"/>
      <c r="IC508" s="124"/>
      <c r="ID508" s="125"/>
      <c r="IE508" s="131"/>
      <c r="IF508" s="124"/>
      <c r="IG508" s="124"/>
      <c r="IH508" s="124"/>
      <c r="II508" s="124"/>
      <c r="IJ508" s="124"/>
      <c r="IK508" s="124"/>
      <c r="IL508" s="124"/>
      <c r="IM508" s="124"/>
      <c r="IN508" s="124"/>
      <c r="IO508" s="124"/>
      <c r="IP508" s="124"/>
      <c r="IQ508" s="124"/>
      <c r="IR508" s="124"/>
      <c r="IS508" s="124"/>
      <c r="IT508" s="124"/>
      <c r="IU508" s="125"/>
      <c r="IV508" s="131"/>
      <c r="IW508" s="124"/>
      <c r="IX508" s="124"/>
      <c r="IY508" s="124"/>
      <c r="IZ508" s="124"/>
      <c r="JA508" s="124"/>
      <c r="JB508" s="124"/>
      <c r="JC508" s="124"/>
      <c r="JD508" s="124"/>
      <c r="JE508" s="124"/>
      <c r="JF508" s="124"/>
      <c r="JG508" s="124"/>
      <c r="JH508" s="124"/>
      <c r="JI508" s="124"/>
      <c r="JJ508" s="124"/>
      <c r="JK508" s="124"/>
      <c r="JL508" s="125"/>
      <c r="JM508" s="131"/>
      <c r="JN508" s="124"/>
      <c r="JO508" s="124"/>
      <c r="JP508" s="124"/>
      <c r="JQ508" s="124"/>
      <c r="JR508" s="124"/>
      <c r="JS508" s="124"/>
      <c r="JT508" s="124"/>
      <c r="JU508" s="124"/>
      <c r="JV508" s="124"/>
      <c r="JW508" s="124"/>
      <c r="JX508" s="124"/>
      <c r="JY508" s="124"/>
      <c r="JZ508" s="124"/>
      <c r="KA508" s="124"/>
      <c r="KB508" s="124"/>
      <c r="KC508" s="125"/>
      <c r="KD508" s="131"/>
      <c r="KE508" s="124"/>
      <c r="KF508" s="124"/>
      <c r="KG508" s="124"/>
      <c r="KH508" s="124"/>
      <c r="KI508" s="124"/>
      <c r="KJ508" s="124"/>
      <c r="KK508" s="124"/>
      <c r="KL508" s="124"/>
      <c r="KM508" s="124"/>
      <c r="KN508" s="124"/>
      <c r="KO508" s="124"/>
      <c r="KP508" s="124"/>
      <c r="KQ508" s="124"/>
      <c r="KR508" s="124"/>
      <c r="KS508" s="124"/>
      <c r="KT508" s="125"/>
      <c r="KU508" s="124"/>
    </row>
    <row r="509" ht="15.0" customHeight="1">
      <c r="A509" s="131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5"/>
      <c r="R509" s="131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5"/>
      <c r="AI509" s="131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5"/>
      <c r="AZ509" s="131"/>
      <c r="BA509" s="124"/>
      <c r="BB509" s="124"/>
      <c r="BC509" s="124"/>
      <c r="BD509" s="124"/>
      <c r="BE509" s="124"/>
      <c r="BF509" s="124"/>
      <c r="BG509" s="124"/>
      <c r="BH509" s="124"/>
      <c r="BI509" s="124"/>
      <c r="BJ509" s="124"/>
      <c r="BK509" s="124"/>
      <c r="BL509" s="124"/>
      <c r="BM509" s="124"/>
      <c r="BN509" s="124"/>
      <c r="BO509" s="124"/>
      <c r="BP509" s="125"/>
      <c r="BQ509" s="131"/>
      <c r="BR509" s="124"/>
      <c r="BS509" s="124"/>
      <c r="BT509" s="124"/>
      <c r="BU509" s="124"/>
      <c r="BV509" s="124"/>
      <c r="BW509" s="124"/>
      <c r="BX509" s="124"/>
      <c r="BY509" s="124"/>
      <c r="BZ509" s="124"/>
      <c r="CA509" s="124"/>
      <c r="CB509" s="124"/>
      <c r="CC509" s="124"/>
      <c r="CD509" s="124"/>
      <c r="CE509" s="124"/>
      <c r="CF509" s="124"/>
      <c r="CG509" s="125"/>
      <c r="CH509" s="131"/>
      <c r="CI509" s="124"/>
      <c r="CJ509" s="124"/>
      <c r="CK509" s="124"/>
      <c r="CL509" s="124"/>
      <c r="CM509" s="124"/>
      <c r="CN509" s="124"/>
      <c r="CO509" s="124"/>
      <c r="CP509" s="124"/>
      <c r="CQ509" s="124"/>
      <c r="CR509" s="124"/>
      <c r="CS509" s="124"/>
      <c r="CT509" s="124"/>
      <c r="CU509" s="124"/>
      <c r="CV509" s="124"/>
      <c r="CW509" s="124"/>
      <c r="CX509" s="125"/>
      <c r="CY509" s="131"/>
      <c r="CZ509" s="124"/>
      <c r="DA509" s="124"/>
      <c r="DB509" s="124"/>
      <c r="DC509" s="124"/>
      <c r="DD509" s="124"/>
      <c r="DE509" s="124"/>
      <c r="DF509" s="124"/>
      <c r="DG509" s="124"/>
      <c r="DH509" s="124"/>
      <c r="DI509" s="124"/>
      <c r="DJ509" s="124"/>
      <c r="DK509" s="124"/>
      <c r="DL509" s="124"/>
      <c r="DM509" s="124"/>
      <c r="DN509" s="124"/>
      <c r="DO509" s="125"/>
      <c r="DP509" s="131"/>
      <c r="DQ509" s="124"/>
      <c r="DR509" s="124"/>
      <c r="DS509" s="124"/>
      <c r="DT509" s="124"/>
      <c r="DU509" s="124"/>
      <c r="DV509" s="124"/>
      <c r="DW509" s="124"/>
      <c r="DX509" s="124"/>
      <c r="DY509" s="124"/>
      <c r="DZ509" s="124"/>
      <c r="EA509" s="124"/>
      <c r="EB509" s="124"/>
      <c r="EC509" s="124"/>
      <c r="ED509" s="124"/>
      <c r="EE509" s="124"/>
      <c r="EF509" s="125"/>
      <c r="EG509" s="131"/>
      <c r="EH509" s="124"/>
      <c r="EI509" s="124"/>
      <c r="EJ509" s="124"/>
      <c r="EK509" s="124"/>
      <c r="EL509" s="124"/>
      <c r="EM509" s="124"/>
      <c r="EN509" s="124"/>
      <c r="EO509" s="124"/>
      <c r="EP509" s="124"/>
      <c r="EQ509" s="124"/>
      <c r="ER509" s="124"/>
      <c r="ES509" s="124"/>
      <c r="ET509" s="124"/>
      <c r="EU509" s="124"/>
      <c r="EV509" s="124"/>
      <c r="EW509" s="125"/>
      <c r="EX509" s="131"/>
      <c r="EY509" s="124"/>
      <c r="EZ509" s="124"/>
      <c r="FA509" s="124"/>
      <c r="FB509" s="124"/>
      <c r="FC509" s="124"/>
      <c r="FD509" s="124"/>
      <c r="FE509" s="124"/>
      <c r="FF509" s="124"/>
      <c r="FG509" s="124"/>
      <c r="FH509" s="124"/>
      <c r="FI509" s="124"/>
      <c r="FJ509" s="124"/>
      <c r="FK509" s="124"/>
      <c r="FL509" s="124"/>
      <c r="FM509" s="124"/>
      <c r="FN509" s="125"/>
      <c r="FO509" s="131"/>
      <c r="FP509" s="124"/>
      <c r="FQ509" s="124"/>
      <c r="FR509" s="124"/>
      <c r="FS509" s="124"/>
      <c r="FT509" s="124"/>
      <c r="FU509" s="124"/>
      <c r="FV509" s="124"/>
      <c r="FW509" s="124"/>
      <c r="FX509" s="124"/>
      <c r="FY509" s="124"/>
      <c r="FZ509" s="124"/>
      <c r="GA509" s="124"/>
      <c r="GB509" s="124"/>
      <c r="GC509" s="124"/>
      <c r="GD509" s="124"/>
      <c r="GE509" s="125"/>
      <c r="GF509" s="131"/>
      <c r="GG509" s="124"/>
      <c r="GH509" s="124"/>
      <c r="GI509" s="124"/>
      <c r="GJ509" s="124"/>
      <c r="GK509" s="124"/>
      <c r="GL509" s="124"/>
      <c r="GM509" s="124"/>
      <c r="GN509" s="124"/>
      <c r="GO509" s="124"/>
      <c r="GP509" s="124"/>
      <c r="GQ509" s="124"/>
      <c r="GR509" s="124"/>
      <c r="GS509" s="124"/>
      <c r="GT509" s="124"/>
      <c r="GU509" s="124"/>
      <c r="GV509" s="125"/>
      <c r="GW509" s="131"/>
      <c r="GX509" s="124"/>
      <c r="GY509" s="124"/>
      <c r="GZ509" s="124"/>
      <c r="HA509" s="124"/>
      <c r="HB509" s="124"/>
      <c r="HC509" s="124"/>
      <c r="HD509" s="124"/>
      <c r="HE509" s="124"/>
      <c r="HF509" s="124"/>
      <c r="HG509" s="124"/>
      <c r="HH509" s="124"/>
      <c r="HI509" s="124"/>
      <c r="HJ509" s="124"/>
      <c r="HK509" s="124"/>
      <c r="HL509" s="124"/>
      <c r="HM509" s="125"/>
      <c r="HN509" s="131"/>
      <c r="HO509" s="124"/>
      <c r="HP509" s="124"/>
      <c r="HQ509" s="124"/>
      <c r="HR509" s="124"/>
      <c r="HS509" s="124"/>
      <c r="HT509" s="124"/>
      <c r="HU509" s="124"/>
      <c r="HV509" s="124"/>
      <c r="HW509" s="124"/>
      <c r="HX509" s="124"/>
      <c r="HY509" s="124"/>
      <c r="HZ509" s="124"/>
      <c r="IA509" s="124"/>
      <c r="IB509" s="124"/>
      <c r="IC509" s="124"/>
      <c r="ID509" s="125"/>
      <c r="IE509" s="131"/>
      <c r="IF509" s="124"/>
      <c r="IG509" s="124"/>
      <c r="IH509" s="124"/>
      <c r="II509" s="124"/>
      <c r="IJ509" s="124"/>
      <c r="IK509" s="124"/>
      <c r="IL509" s="124"/>
      <c r="IM509" s="124"/>
      <c r="IN509" s="124"/>
      <c r="IO509" s="124"/>
      <c r="IP509" s="124"/>
      <c r="IQ509" s="124"/>
      <c r="IR509" s="124"/>
      <c r="IS509" s="124"/>
      <c r="IT509" s="124"/>
      <c r="IU509" s="125"/>
      <c r="IV509" s="131"/>
      <c r="IW509" s="124"/>
      <c r="IX509" s="124"/>
      <c r="IY509" s="124"/>
      <c r="IZ509" s="124"/>
      <c r="JA509" s="124"/>
      <c r="JB509" s="124"/>
      <c r="JC509" s="124"/>
      <c r="JD509" s="124"/>
      <c r="JE509" s="124"/>
      <c r="JF509" s="124"/>
      <c r="JG509" s="124"/>
      <c r="JH509" s="124"/>
      <c r="JI509" s="124"/>
      <c r="JJ509" s="124"/>
      <c r="JK509" s="124"/>
      <c r="JL509" s="125"/>
      <c r="JM509" s="131"/>
      <c r="JN509" s="124"/>
      <c r="JO509" s="124"/>
      <c r="JP509" s="124"/>
      <c r="JQ509" s="124"/>
      <c r="JR509" s="124"/>
      <c r="JS509" s="124"/>
      <c r="JT509" s="124"/>
      <c r="JU509" s="124"/>
      <c r="JV509" s="124"/>
      <c r="JW509" s="124"/>
      <c r="JX509" s="124"/>
      <c r="JY509" s="124"/>
      <c r="JZ509" s="124"/>
      <c r="KA509" s="124"/>
      <c r="KB509" s="124"/>
      <c r="KC509" s="125"/>
      <c r="KD509" s="131"/>
      <c r="KE509" s="124"/>
      <c r="KF509" s="124"/>
      <c r="KG509" s="124"/>
      <c r="KH509" s="124"/>
      <c r="KI509" s="124"/>
      <c r="KJ509" s="124"/>
      <c r="KK509" s="124"/>
      <c r="KL509" s="124"/>
      <c r="KM509" s="124"/>
      <c r="KN509" s="124"/>
      <c r="KO509" s="124"/>
      <c r="KP509" s="124"/>
      <c r="KQ509" s="124"/>
      <c r="KR509" s="124"/>
      <c r="KS509" s="124"/>
      <c r="KT509" s="125"/>
      <c r="KU509" s="124"/>
    </row>
    <row r="510" ht="15.0" customHeight="1">
      <c r="A510" s="131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5"/>
      <c r="R510" s="131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5"/>
      <c r="AI510" s="131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5"/>
      <c r="AZ510" s="131"/>
      <c r="BA510" s="124"/>
      <c r="BB510" s="124"/>
      <c r="BC510" s="124"/>
      <c r="BD510" s="124"/>
      <c r="BE510" s="124"/>
      <c r="BF510" s="124"/>
      <c r="BG510" s="124"/>
      <c r="BH510" s="124"/>
      <c r="BI510" s="124"/>
      <c r="BJ510" s="124"/>
      <c r="BK510" s="124"/>
      <c r="BL510" s="124"/>
      <c r="BM510" s="124"/>
      <c r="BN510" s="124"/>
      <c r="BO510" s="124"/>
      <c r="BP510" s="125"/>
      <c r="BQ510" s="131"/>
      <c r="BR510" s="124"/>
      <c r="BS510" s="124"/>
      <c r="BT510" s="124"/>
      <c r="BU510" s="124"/>
      <c r="BV510" s="124"/>
      <c r="BW510" s="124"/>
      <c r="BX510" s="124"/>
      <c r="BY510" s="124"/>
      <c r="BZ510" s="124"/>
      <c r="CA510" s="124"/>
      <c r="CB510" s="124"/>
      <c r="CC510" s="124"/>
      <c r="CD510" s="124"/>
      <c r="CE510" s="124"/>
      <c r="CF510" s="124"/>
      <c r="CG510" s="125"/>
      <c r="CH510" s="131"/>
      <c r="CI510" s="124"/>
      <c r="CJ510" s="124"/>
      <c r="CK510" s="124"/>
      <c r="CL510" s="124"/>
      <c r="CM510" s="124"/>
      <c r="CN510" s="124"/>
      <c r="CO510" s="124"/>
      <c r="CP510" s="124"/>
      <c r="CQ510" s="124"/>
      <c r="CR510" s="124"/>
      <c r="CS510" s="124"/>
      <c r="CT510" s="124"/>
      <c r="CU510" s="124"/>
      <c r="CV510" s="124"/>
      <c r="CW510" s="124"/>
      <c r="CX510" s="125"/>
      <c r="CY510" s="131"/>
      <c r="CZ510" s="124"/>
      <c r="DA510" s="124"/>
      <c r="DB510" s="124"/>
      <c r="DC510" s="124"/>
      <c r="DD510" s="124"/>
      <c r="DE510" s="124"/>
      <c r="DF510" s="124"/>
      <c r="DG510" s="124"/>
      <c r="DH510" s="124"/>
      <c r="DI510" s="124"/>
      <c r="DJ510" s="124"/>
      <c r="DK510" s="124"/>
      <c r="DL510" s="124"/>
      <c r="DM510" s="124"/>
      <c r="DN510" s="124"/>
      <c r="DO510" s="125"/>
      <c r="DP510" s="131"/>
      <c r="DQ510" s="124"/>
      <c r="DR510" s="124"/>
      <c r="DS510" s="124"/>
      <c r="DT510" s="124"/>
      <c r="DU510" s="124"/>
      <c r="DV510" s="124"/>
      <c r="DW510" s="124"/>
      <c r="DX510" s="124"/>
      <c r="DY510" s="124"/>
      <c r="DZ510" s="124"/>
      <c r="EA510" s="124"/>
      <c r="EB510" s="124"/>
      <c r="EC510" s="124"/>
      <c r="ED510" s="124"/>
      <c r="EE510" s="124"/>
      <c r="EF510" s="125"/>
      <c r="EG510" s="131"/>
      <c r="EH510" s="124"/>
      <c r="EI510" s="124"/>
      <c r="EJ510" s="124"/>
      <c r="EK510" s="124"/>
      <c r="EL510" s="124"/>
      <c r="EM510" s="124"/>
      <c r="EN510" s="124"/>
      <c r="EO510" s="124"/>
      <c r="EP510" s="124"/>
      <c r="EQ510" s="124"/>
      <c r="ER510" s="124"/>
      <c r="ES510" s="124"/>
      <c r="ET510" s="124"/>
      <c r="EU510" s="124"/>
      <c r="EV510" s="124"/>
      <c r="EW510" s="125"/>
      <c r="EX510" s="131"/>
      <c r="EY510" s="124"/>
      <c r="EZ510" s="124"/>
      <c r="FA510" s="124"/>
      <c r="FB510" s="124"/>
      <c r="FC510" s="124"/>
      <c r="FD510" s="124"/>
      <c r="FE510" s="124"/>
      <c r="FF510" s="124"/>
      <c r="FG510" s="124"/>
      <c r="FH510" s="124"/>
      <c r="FI510" s="124"/>
      <c r="FJ510" s="124"/>
      <c r="FK510" s="124"/>
      <c r="FL510" s="124"/>
      <c r="FM510" s="124"/>
      <c r="FN510" s="125"/>
      <c r="FO510" s="131"/>
      <c r="FP510" s="124"/>
      <c r="FQ510" s="124"/>
      <c r="FR510" s="124"/>
      <c r="FS510" s="124"/>
      <c r="FT510" s="124"/>
      <c r="FU510" s="124"/>
      <c r="FV510" s="124"/>
      <c r="FW510" s="124"/>
      <c r="FX510" s="124"/>
      <c r="FY510" s="124"/>
      <c r="FZ510" s="124"/>
      <c r="GA510" s="124"/>
      <c r="GB510" s="124"/>
      <c r="GC510" s="124"/>
      <c r="GD510" s="124"/>
      <c r="GE510" s="125"/>
      <c r="GF510" s="131"/>
      <c r="GG510" s="124"/>
      <c r="GH510" s="124"/>
      <c r="GI510" s="124"/>
      <c r="GJ510" s="124"/>
      <c r="GK510" s="124"/>
      <c r="GL510" s="124"/>
      <c r="GM510" s="124"/>
      <c r="GN510" s="124"/>
      <c r="GO510" s="124"/>
      <c r="GP510" s="124"/>
      <c r="GQ510" s="124"/>
      <c r="GR510" s="124"/>
      <c r="GS510" s="124"/>
      <c r="GT510" s="124"/>
      <c r="GU510" s="124"/>
      <c r="GV510" s="125"/>
      <c r="GW510" s="131"/>
      <c r="GX510" s="124"/>
      <c r="GY510" s="124"/>
      <c r="GZ510" s="124"/>
      <c r="HA510" s="124"/>
      <c r="HB510" s="124"/>
      <c r="HC510" s="124"/>
      <c r="HD510" s="124"/>
      <c r="HE510" s="124"/>
      <c r="HF510" s="124"/>
      <c r="HG510" s="124"/>
      <c r="HH510" s="124"/>
      <c r="HI510" s="124"/>
      <c r="HJ510" s="124"/>
      <c r="HK510" s="124"/>
      <c r="HL510" s="124"/>
      <c r="HM510" s="125"/>
      <c r="HN510" s="131"/>
      <c r="HO510" s="124"/>
      <c r="HP510" s="124"/>
      <c r="HQ510" s="124"/>
      <c r="HR510" s="124"/>
      <c r="HS510" s="124"/>
      <c r="HT510" s="124"/>
      <c r="HU510" s="124"/>
      <c r="HV510" s="124"/>
      <c r="HW510" s="124"/>
      <c r="HX510" s="124"/>
      <c r="HY510" s="124"/>
      <c r="HZ510" s="124"/>
      <c r="IA510" s="124"/>
      <c r="IB510" s="124"/>
      <c r="IC510" s="124"/>
      <c r="ID510" s="125"/>
      <c r="IE510" s="131"/>
      <c r="IF510" s="124"/>
      <c r="IG510" s="124"/>
      <c r="IH510" s="124"/>
      <c r="II510" s="124"/>
      <c r="IJ510" s="124"/>
      <c r="IK510" s="124"/>
      <c r="IL510" s="124"/>
      <c r="IM510" s="124"/>
      <c r="IN510" s="124"/>
      <c r="IO510" s="124"/>
      <c r="IP510" s="124"/>
      <c r="IQ510" s="124"/>
      <c r="IR510" s="124"/>
      <c r="IS510" s="124"/>
      <c r="IT510" s="124"/>
      <c r="IU510" s="125"/>
      <c r="IV510" s="131"/>
      <c r="IW510" s="124"/>
      <c r="IX510" s="124"/>
      <c r="IY510" s="124"/>
      <c r="IZ510" s="124"/>
      <c r="JA510" s="124"/>
      <c r="JB510" s="124"/>
      <c r="JC510" s="124"/>
      <c r="JD510" s="124"/>
      <c r="JE510" s="124"/>
      <c r="JF510" s="124"/>
      <c r="JG510" s="124"/>
      <c r="JH510" s="124"/>
      <c r="JI510" s="124"/>
      <c r="JJ510" s="124"/>
      <c r="JK510" s="124"/>
      <c r="JL510" s="125"/>
      <c r="JM510" s="131"/>
      <c r="JN510" s="124"/>
      <c r="JO510" s="124"/>
      <c r="JP510" s="124"/>
      <c r="JQ510" s="124"/>
      <c r="JR510" s="124"/>
      <c r="JS510" s="124"/>
      <c r="JT510" s="124"/>
      <c r="JU510" s="124"/>
      <c r="JV510" s="124"/>
      <c r="JW510" s="124"/>
      <c r="JX510" s="124"/>
      <c r="JY510" s="124"/>
      <c r="JZ510" s="124"/>
      <c r="KA510" s="124"/>
      <c r="KB510" s="124"/>
      <c r="KC510" s="125"/>
      <c r="KD510" s="131"/>
      <c r="KE510" s="124"/>
      <c r="KF510" s="124"/>
      <c r="KG510" s="124"/>
      <c r="KH510" s="124"/>
      <c r="KI510" s="124"/>
      <c r="KJ510" s="124"/>
      <c r="KK510" s="124"/>
      <c r="KL510" s="124"/>
      <c r="KM510" s="124"/>
      <c r="KN510" s="124"/>
      <c r="KO510" s="124"/>
      <c r="KP510" s="124"/>
      <c r="KQ510" s="124"/>
      <c r="KR510" s="124"/>
      <c r="KS510" s="124"/>
      <c r="KT510" s="125"/>
      <c r="KU510" s="124"/>
    </row>
    <row r="511" ht="15.0" customHeight="1">
      <c r="A511" s="131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5"/>
      <c r="R511" s="131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5"/>
      <c r="AI511" s="131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5"/>
      <c r="AZ511" s="131"/>
      <c r="BA511" s="124"/>
      <c r="BB511" s="124"/>
      <c r="BC511" s="124"/>
      <c r="BD511" s="124"/>
      <c r="BE511" s="124"/>
      <c r="BF511" s="124"/>
      <c r="BG511" s="124"/>
      <c r="BH511" s="124"/>
      <c r="BI511" s="124"/>
      <c r="BJ511" s="124"/>
      <c r="BK511" s="124"/>
      <c r="BL511" s="124"/>
      <c r="BM511" s="124"/>
      <c r="BN511" s="124"/>
      <c r="BO511" s="124"/>
      <c r="BP511" s="125"/>
      <c r="BQ511" s="131"/>
      <c r="BR511" s="124"/>
      <c r="BS511" s="124"/>
      <c r="BT511" s="124"/>
      <c r="BU511" s="124"/>
      <c r="BV511" s="124"/>
      <c r="BW511" s="124"/>
      <c r="BX511" s="124"/>
      <c r="BY511" s="124"/>
      <c r="BZ511" s="124"/>
      <c r="CA511" s="124"/>
      <c r="CB511" s="124"/>
      <c r="CC511" s="124"/>
      <c r="CD511" s="124"/>
      <c r="CE511" s="124"/>
      <c r="CF511" s="124"/>
      <c r="CG511" s="125"/>
      <c r="CH511" s="131"/>
      <c r="CI511" s="124"/>
      <c r="CJ511" s="124"/>
      <c r="CK511" s="124"/>
      <c r="CL511" s="124"/>
      <c r="CM511" s="124"/>
      <c r="CN511" s="124"/>
      <c r="CO511" s="124"/>
      <c r="CP511" s="124"/>
      <c r="CQ511" s="124"/>
      <c r="CR511" s="124"/>
      <c r="CS511" s="124"/>
      <c r="CT511" s="124"/>
      <c r="CU511" s="124"/>
      <c r="CV511" s="124"/>
      <c r="CW511" s="124"/>
      <c r="CX511" s="125"/>
      <c r="CY511" s="131"/>
      <c r="CZ511" s="124"/>
      <c r="DA511" s="124"/>
      <c r="DB511" s="124"/>
      <c r="DC511" s="124"/>
      <c r="DD511" s="124"/>
      <c r="DE511" s="124"/>
      <c r="DF511" s="124"/>
      <c r="DG511" s="124"/>
      <c r="DH511" s="124"/>
      <c r="DI511" s="124"/>
      <c r="DJ511" s="124"/>
      <c r="DK511" s="124"/>
      <c r="DL511" s="124"/>
      <c r="DM511" s="124"/>
      <c r="DN511" s="124"/>
      <c r="DO511" s="125"/>
      <c r="DP511" s="131"/>
      <c r="DQ511" s="124"/>
      <c r="DR511" s="124"/>
      <c r="DS511" s="124"/>
      <c r="DT511" s="124"/>
      <c r="DU511" s="124"/>
      <c r="DV511" s="124"/>
      <c r="DW511" s="124"/>
      <c r="DX511" s="124"/>
      <c r="DY511" s="124"/>
      <c r="DZ511" s="124"/>
      <c r="EA511" s="124"/>
      <c r="EB511" s="124"/>
      <c r="EC511" s="124"/>
      <c r="ED511" s="124"/>
      <c r="EE511" s="124"/>
      <c r="EF511" s="125"/>
      <c r="EG511" s="131"/>
      <c r="EH511" s="124"/>
      <c r="EI511" s="124"/>
      <c r="EJ511" s="124"/>
      <c r="EK511" s="124"/>
      <c r="EL511" s="124"/>
      <c r="EM511" s="124"/>
      <c r="EN511" s="124"/>
      <c r="EO511" s="124"/>
      <c r="EP511" s="124"/>
      <c r="EQ511" s="124"/>
      <c r="ER511" s="124"/>
      <c r="ES511" s="124"/>
      <c r="ET511" s="124"/>
      <c r="EU511" s="124"/>
      <c r="EV511" s="124"/>
      <c r="EW511" s="125"/>
      <c r="EX511" s="131"/>
      <c r="EY511" s="124"/>
      <c r="EZ511" s="124"/>
      <c r="FA511" s="124"/>
      <c r="FB511" s="124"/>
      <c r="FC511" s="124"/>
      <c r="FD511" s="124"/>
      <c r="FE511" s="124"/>
      <c r="FF511" s="124"/>
      <c r="FG511" s="124"/>
      <c r="FH511" s="124"/>
      <c r="FI511" s="124"/>
      <c r="FJ511" s="124"/>
      <c r="FK511" s="124"/>
      <c r="FL511" s="124"/>
      <c r="FM511" s="124"/>
      <c r="FN511" s="125"/>
      <c r="FO511" s="131"/>
      <c r="FP511" s="124"/>
      <c r="FQ511" s="124"/>
      <c r="FR511" s="124"/>
      <c r="FS511" s="124"/>
      <c r="FT511" s="124"/>
      <c r="FU511" s="124"/>
      <c r="FV511" s="124"/>
      <c r="FW511" s="124"/>
      <c r="FX511" s="124"/>
      <c r="FY511" s="124"/>
      <c r="FZ511" s="124"/>
      <c r="GA511" s="124"/>
      <c r="GB511" s="124"/>
      <c r="GC511" s="124"/>
      <c r="GD511" s="124"/>
      <c r="GE511" s="125"/>
      <c r="GF511" s="131"/>
      <c r="GG511" s="124"/>
      <c r="GH511" s="124"/>
      <c r="GI511" s="124"/>
      <c r="GJ511" s="124"/>
      <c r="GK511" s="124"/>
      <c r="GL511" s="124"/>
      <c r="GM511" s="124"/>
      <c r="GN511" s="124"/>
      <c r="GO511" s="124"/>
      <c r="GP511" s="124"/>
      <c r="GQ511" s="124"/>
      <c r="GR511" s="124"/>
      <c r="GS511" s="124"/>
      <c r="GT511" s="124"/>
      <c r="GU511" s="124"/>
      <c r="GV511" s="125"/>
      <c r="GW511" s="131"/>
      <c r="GX511" s="124"/>
      <c r="GY511" s="124"/>
      <c r="GZ511" s="124"/>
      <c r="HA511" s="124"/>
      <c r="HB511" s="124"/>
      <c r="HC511" s="124"/>
      <c r="HD511" s="124"/>
      <c r="HE511" s="124"/>
      <c r="HF511" s="124"/>
      <c r="HG511" s="124"/>
      <c r="HH511" s="124"/>
      <c r="HI511" s="124"/>
      <c r="HJ511" s="124"/>
      <c r="HK511" s="124"/>
      <c r="HL511" s="124"/>
      <c r="HM511" s="125"/>
      <c r="HN511" s="131"/>
      <c r="HO511" s="124"/>
      <c r="HP511" s="124"/>
      <c r="HQ511" s="124"/>
      <c r="HR511" s="124"/>
      <c r="HS511" s="124"/>
      <c r="HT511" s="124"/>
      <c r="HU511" s="124"/>
      <c r="HV511" s="124"/>
      <c r="HW511" s="124"/>
      <c r="HX511" s="124"/>
      <c r="HY511" s="124"/>
      <c r="HZ511" s="124"/>
      <c r="IA511" s="124"/>
      <c r="IB511" s="124"/>
      <c r="IC511" s="124"/>
      <c r="ID511" s="125"/>
      <c r="IE511" s="131"/>
      <c r="IF511" s="124"/>
      <c r="IG511" s="124"/>
      <c r="IH511" s="124"/>
      <c r="II511" s="124"/>
      <c r="IJ511" s="124"/>
      <c r="IK511" s="124"/>
      <c r="IL511" s="124"/>
      <c r="IM511" s="124"/>
      <c r="IN511" s="124"/>
      <c r="IO511" s="124"/>
      <c r="IP511" s="124"/>
      <c r="IQ511" s="124"/>
      <c r="IR511" s="124"/>
      <c r="IS511" s="124"/>
      <c r="IT511" s="124"/>
      <c r="IU511" s="125"/>
      <c r="IV511" s="131"/>
      <c r="IW511" s="124"/>
      <c r="IX511" s="124"/>
      <c r="IY511" s="124"/>
      <c r="IZ511" s="124"/>
      <c r="JA511" s="124"/>
      <c r="JB511" s="124"/>
      <c r="JC511" s="124"/>
      <c r="JD511" s="124"/>
      <c r="JE511" s="124"/>
      <c r="JF511" s="124"/>
      <c r="JG511" s="124"/>
      <c r="JH511" s="124"/>
      <c r="JI511" s="124"/>
      <c r="JJ511" s="124"/>
      <c r="JK511" s="124"/>
      <c r="JL511" s="125"/>
      <c r="JM511" s="131"/>
      <c r="JN511" s="124"/>
      <c r="JO511" s="124"/>
      <c r="JP511" s="124"/>
      <c r="JQ511" s="124"/>
      <c r="JR511" s="124"/>
      <c r="JS511" s="124"/>
      <c r="JT511" s="124"/>
      <c r="JU511" s="124"/>
      <c r="JV511" s="124"/>
      <c r="JW511" s="124"/>
      <c r="JX511" s="124"/>
      <c r="JY511" s="124"/>
      <c r="JZ511" s="124"/>
      <c r="KA511" s="124"/>
      <c r="KB511" s="124"/>
      <c r="KC511" s="125"/>
      <c r="KD511" s="131"/>
      <c r="KE511" s="124"/>
      <c r="KF511" s="124"/>
      <c r="KG511" s="124"/>
      <c r="KH511" s="124"/>
      <c r="KI511" s="124"/>
      <c r="KJ511" s="124"/>
      <c r="KK511" s="124"/>
      <c r="KL511" s="124"/>
      <c r="KM511" s="124"/>
      <c r="KN511" s="124"/>
      <c r="KO511" s="124"/>
      <c r="KP511" s="124"/>
      <c r="KQ511" s="124"/>
      <c r="KR511" s="124"/>
      <c r="KS511" s="124"/>
      <c r="KT511" s="125"/>
      <c r="KU511" s="124"/>
    </row>
    <row r="512" ht="15.0" customHeight="1">
      <c r="A512" s="131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5"/>
      <c r="R512" s="131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5"/>
      <c r="AI512" s="131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5"/>
      <c r="AZ512" s="131"/>
      <c r="BA512" s="124"/>
      <c r="BB512" s="124"/>
      <c r="BC512" s="124"/>
      <c r="BD512" s="124"/>
      <c r="BE512" s="124"/>
      <c r="BF512" s="124"/>
      <c r="BG512" s="124"/>
      <c r="BH512" s="124"/>
      <c r="BI512" s="124"/>
      <c r="BJ512" s="124"/>
      <c r="BK512" s="124"/>
      <c r="BL512" s="124"/>
      <c r="BM512" s="124"/>
      <c r="BN512" s="124"/>
      <c r="BO512" s="124"/>
      <c r="BP512" s="125"/>
      <c r="BQ512" s="131"/>
      <c r="BR512" s="124"/>
      <c r="BS512" s="124"/>
      <c r="BT512" s="124"/>
      <c r="BU512" s="124"/>
      <c r="BV512" s="124"/>
      <c r="BW512" s="124"/>
      <c r="BX512" s="124"/>
      <c r="BY512" s="124"/>
      <c r="BZ512" s="124"/>
      <c r="CA512" s="124"/>
      <c r="CB512" s="124"/>
      <c r="CC512" s="124"/>
      <c r="CD512" s="124"/>
      <c r="CE512" s="124"/>
      <c r="CF512" s="124"/>
      <c r="CG512" s="125"/>
      <c r="CH512" s="131"/>
      <c r="CI512" s="124"/>
      <c r="CJ512" s="124"/>
      <c r="CK512" s="124"/>
      <c r="CL512" s="124"/>
      <c r="CM512" s="124"/>
      <c r="CN512" s="124"/>
      <c r="CO512" s="124"/>
      <c r="CP512" s="124"/>
      <c r="CQ512" s="124"/>
      <c r="CR512" s="124"/>
      <c r="CS512" s="124"/>
      <c r="CT512" s="124"/>
      <c r="CU512" s="124"/>
      <c r="CV512" s="124"/>
      <c r="CW512" s="124"/>
      <c r="CX512" s="125"/>
      <c r="CY512" s="131"/>
      <c r="CZ512" s="124"/>
      <c r="DA512" s="124"/>
      <c r="DB512" s="124"/>
      <c r="DC512" s="124"/>
      <c r="DD512" s="124"/>
      <c r="DE512" s="124"/>
      <c r="DF512" s="124"/>
      <c r="DG512" s="124"/>
      <c r="DH512" s="124"/>
      <c r="DI512" s="124"/>
      <c r="DJ512" s="124"/>
      <c r="DK512" s="124"/>
      <c r="DL512" s="124"/>
      <c r="DM512" s="124"/>
      <c r="DN512" s="124"/>
      <c r="DO512" s="125"/>
      <c r="DP512" s="131"/>
      <c r="DQ512" s="124"/>
      <c r="DR512" s="124"/>
      <c r="DS512" s="124"/>
      <c r="DT512" s="124"/>
      <c r="DU512" s="124"/>
      <c r="DV512" s="124"/>
      <c r="DW512" s="124"/>
      <c r="DX512" s="124"/>
      <c r="DY512" s="124"/>
      <c r="DZ512" s="124"/>
      <c r="EA512" s="124"/>
      <c r="EB512" s="124"/>
      <c r="EC512" s="124"/>
      <c r="ED512" s="124"/>
      <c r="EE512" s="124"/>
      <c r="EF512" s="125"/>
      <c r="EG512" s="131"/>
      <c r="EH512" s="124"/>
      <c r="EI512" s="124"/>
      <c r="EJ512" s="124"/>
      <c r="EK512" s="124"/>
      <c r="EL512" s="124"/>
      <c r="EM512" s="124"/>
      <c r="EN512" s="124"/>
      <c r="EO512" s="124"/>
      <c r="EP512" s="124"/>
      <c r="EQ512" s="124"/>
      <c r="ER512" s="124"/>
      <c r="ES512" s="124"/>
      <c r="ET512" s="124"/>
      <c r="EU512" s="124"/>
      <c r="EV512" s="124"/>
      <c r="EW512" s="125"/>
      <c r="EX512" s="131"/>
      <c r="EY512" s="124"/>
      <c r="EZ512" s="124"/>
      <c r="FA512" s="124"/>
      <c r="FB512" s="124"/>
      <c r="FC512" s="124"/>
      <c r="FD512" s="124"/>
      <c r="FE512" s="124"/>
      <c r="FF512" s="124"/>
      <c r="FG512" s="124"/>
      <c r="FH512" s="124"/>
      <c r="FI512" s="124"/>
      <c r="FJ512" s="124"/>
      <c r="FK512" s="124"/>
      <c r="FL512" s="124"/>
      <c r="FM512" s="124"/>
      <c r="FN512" s="125"/>
      <c r="FO512" s="131"/>
      <c r="FP512" s="124"/>
      <c r="FQ512" s="124"/>
      <c r="FR512" s="124"/>
      <c r="FS512" s="124"/>
      <c r="FT512" s="124"/>
      <c r="FU512" s="124"/>
      <c r="FV512" s="124"/>
      <c r="FW512" s="124"/>
      <c r="FX512" s="124"/>
      <c r="FY512" s="124"/>
      <c r="FZ512" s="124"/>
      <c r="GA512" s="124"/>
      <c r="GB512" s="124"/>
      <c r="GC512" s="124"/>
      <c r="GD512" s="124"/>
      <c r="GE512" s="125"/>
      <c r="GF512" s="131"/>
      <c r="GG512" s="124"/>
      <c r="GH512" s="124"/>
      <c r="GI512" s="124"/>
      <c r="GJ512" s="124"/>
      <c r="GK512" s="124"/>
      <c r="GL512" s="124"/>
      <c r="GM512" s="124"/>
      <c r="GN512" s="124"/>
      <c r="GO512" s="124"/>
      <c r="GP512" s="124"/>
      <c r="GQ512" s="124"/>
      <c r="GR512" s="124"/>
      <c r="GS512" s="124"/>
      <c r="GT512" s="124"/>
      <c r="GU512" s="124"/>
      <c r="GV512" s="125"/>
      <c r="GW512" s="131"/>
      <c r="GX512" s="124"/>
      <c r="GY512" s="124"/>
      <c r="GZ512" s="124"/>
      <c r="HA512" s="124"/>
      <c r="HB512" s="124"/>
      <c r="HC512" s="124"/>
      <c r="HD512" s="124"/>
      <c r="HE512" s="124"/>
      <c r="HF512" s="124"/>
      <c r="HG512" s="124"/>
      <c r="HH512" s="124"/>
      <c r="HI512" s="124"/>
      <c r="HJ512" s="124"/>
      <c r="HK512" s="124"/>
      <c r="HL512" s="124"/>
      <c r="HM512" s="125"/>
      <c r="HN512" s="131"/>
      <c r="HO512" s="124"/>
      <c r="HP512" s="124"/>
      <c r="HQ512" s="124"/>
      <c r="HR512" s="124"/>
      <c r="HS512" s="124"/>
      <c r="HT512" s="124"/>
      <c r="HU512" s="124"/>
      <c r="HV512" s="124"/>
      <c r="HW512" s="124"/>
      <c r="HX512" s="124"/>
      <c r="HY512" s="124"/>
      <c r="HZ512" s="124"/>
      <c r="IA512" s="124"/>
      <c r="IB512" s="124"/>
      <c r="IC512" s="124"/>
      <c r="ID512" s="125"/>
      <c r="IE512" s="131"/>
      <c r="IF512" s="124"/>
      <c r="IG512" s="124"/>
      <c r="IH512" s="124"/>
      <c r="II512" s="124"/>
      <c r="IJ512" s="124"/>
      <c r="IK512" s="124"/>
      <c r="IL512" s="124"/>
      <c r="IM512" s="124"/>
      <c r="IN512" s="124"/>
      <c r="IO512" s="124"/>
      <c r="IP512" s="124"/>
      <c r="IQ512" s="124"/>
      <c r="IR512" s="124"/>
      <c r="IS512" s="124"/>
      <c r="IT512" s="124"/>
      <c r="IU512" s="125"/>
      <c r="IV512" s="131"/>
      <c r="IW512" s="124"/>
      <c r="IX512" s="124"/>
      <c r="IY512" s="124"/>
      <c r="IZ512" s="124"/>
      <c r="JA512" s="124"/>
      <c r="JB512" s="124"/>
      <c r="JC512" s="124"/>
      <c r="JD512" s="124"/>
      <c r="JE512" s="124"/>
      <c r="JF512" s="124"/>
      <c r="JG512" s="124"/>
      <c r="JH512" s="124"/>
      <c r="JI512" s="124"/>
      <c r="JJ512" s="124"/>
      <c r="JK512" s="124"/>
      <c r="JL512" s="125"/>
      <c r="JM512" s="131"/>
      <c r="JN512" s="124"/>
      <c r="JO512" s="124"/>
      <c r="JP512" s="124"/>
      <c r="JQ512" s="124"/>
      <c r="JR512" s="124"/>
      <c r="JS512" s="124"/>
      <c r="JT512" s="124"/>
      <c r="JU512" s="124"/>
      <c r="JV512" s="124"/>
      <c r="JW512" s="124"/>
      <c r="JX512" s="124"/>
      <c r="JY512" s="124"/>
      <c r="JZ512" s="124"/>
      <c r="KA512" s="124"/>
      <c r="KB512" s="124"/>
      <c r="KC512" s="125"/>
      <c r="KD512" s="131"/>
      <c r="KE512" s="124"/>
      <c r="KF512" s="124"/>
      <c r="KG512" s="124"/>
      <c r="KH512" s="124"/>
      <c r="KI512" s="124"/>
      <c r="KJ512" s="124"/>
      <c r="KK512" s="124"/>
      <c r="KL512" s="124"/>
      <c r="KM512" s="124"/>
      <c r="KN512" s="124"/>
      <c r="KO512" s="124"/>
      <c r="KP512" s="124"/>
      <c r="KQ512" s="124"/>
      <c r="KR512" s="124"/>
      <c r="KS512" s="124"/>
      <c r="KT512" s="125"/>
      <c r="KU512" s="124"/>
    </row>
    <row r="513" ht="15.0" customHeight="1">
      <c r="A513" s="131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5"/>
      <c r="R513" s="131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5"/>
      <c r="AI513" s="131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5"/>
      <c r="AZ513" s="131"/>
      <c r="BA513" s="124"/>
      <c r="BB513" s="124"/>
      <c r="BC513" s="124"/>
      <c r="BD513" s="124"/>
      <c r="BE513" s="124"/>
      <c r="BF513" s="124"/>
      <c r="BG513" s="124"/>
      <c r="BH513" s="124"/>
      <c r="BI513" s="124"/>
      <c r="BJ513" s="124"/>
      <c r="BK513" s="124"/>
      <c r="BL513" s="124"/>
      <c r="BM513" s="124"/>
      <c r="BN513" s="124"/>
      <c r="BO513" s="124"/>
      <c r="BP513" s="125"/>
      <c r="BQ513" s="131"/>
      <c r="BR513" s="124"/>
      <c r="BS513" s="124"/>
      <c r="BT513" s="124"/>
      <c r="BU513" s="124"/>
      <c r="BV513" s="124"/>
      <c r="BW513" s="124"/>
      <c r="BX513" s="124"/>
      <c r="BY513" s="124"/>
      <c r="BZ513" s="124"/>
      <c r="CA513" s="124"/>
      <c r="CB513" s="124"/>
      <c r="CC513" s="124"/>
      <c r="CD513" s="124"/>
      <c r="CE513" s="124"/>
      <c r="CF513" s="124"/>
      <c r="CG513" s="125"/>
      <c r="CH513" s="131"/>
      <c r="CI513" s="124"/>
      <c r="CJ513" s="124"/>
      <c r="CK513" s="124"/>
      <c r="CL513" s="124"/>
      <c r="CM513" s="124"/>
      <c r="CN513" s="124"/>
      <c r="CO513" s="124"/>
      <c r="CP513" s="124"/>
      <c r="CQ513" s="124"/>
      <c r="CR513" s="124"/>
      <c r="CS513" s="124"/>
      <c r="CT513" s="124"/>
      <c r="CU513" s="124"/>
      <c r="CV513" s="124"/>
      <c r="CW513" s="124"/>
      <c r="CX513" s="125"/>
      <c r="CY513" s="131"/>
      <c r="CZ513" s="124"/>
      <c r="DA513" s="124"/>
      <c r="DB513" s="124"/>
      <c r="DC513" s="124"/>
      <c r="DD513" s="124"/>
      <c r="DE513" s="124"/>
      <c r="DF513" s="124"/>
      <c r="DG513" s="124"/>
      <c r="DH513" s="124"/>
      <c r="DI513" s="124"/>
      <c r="DJ513" s="124"/>
      <c r="DK513" s="124"/>
      <c r="DL513" s="124"/>
      <c r="DM513" s="124"/>
      <c r="DN513" s="124"/>
      <c r="DO513" s="125"/>
      <c r="DP513" s="131"/>
      <c r="DQ513" s="124"/>
      <c r="DR513" s="124"/>
      <c r="DS513" s="124"/>
      <c r="DT513" s="124"/>
      <c r="DU513" s="124"/>
      <c r="DV513" s="124"/>
      <c r="DW513" s="124"/>
      <c r="DX513" s="124"/>
      <c r="DY513" s="124"/>
      <c r="DZ513" s="124"/>
      <c r="EA513" s="124"/>
      <c r="EB513" s="124"/>
      <c r="EC513" s="124"/>
      <c r="ED513" s="124"/>
      <c r="EE513" s="124"/>
      <c r="EF513" s="125"/>
      <c r="EG513" s="131"/>
      <c r="EH513" s="124"/>
      <c r="EI513" s="124"/>
      <c r="EJ513" s="124"/>
      <c r="EK513" s="124"/>
      <c r="EL513" s="124"/>
      <c r="EM513" s="124"/>
      <c r="EN513" s="124"/>
      <c r="EO513" s="124"/>
      <c r="EP513" s="124"/>
      <c r="EQ513" s="124"/>
      <c r="ER513" s="124"/>
      <c r="ES513" s="124"/>
      <c r="ET513" s="124"/>
      <c r="EU513" s="124"/>
      <c r="EV513" s="124"/>
      <c r="EW513" s="125"/>
      <c r="EX513" s="131"/>
      <c r="EY513" s="124"/>
      <c r="EZ513" s="124"/>
      <c r="FA513" s="124"/>
      <c r="FB513" s="124"/>
      <c r="FC513" s="124"/>
      <c r="FD513" s="124"/>
      <c r="FE513" s="124"/>
      <c r="FF513" s="124"/>
      <c r="FG513" s="124"/>
      <c r="FH513" s="124"/>
      <c r="FI513" s="124"/>
      <c r="FJ513" s="124"/>
      <c r="FK513" s="124"/>
      <c r="FL513" s="124"/>
      <c r="FM513" s="124"/>
      <c r="FN513" s="125"/>
      <c r="FO513" s="131"/>
      <c r="FP513" s="124"/>
      <c r="FQ513" s="124"/>
      <c r="FR513" s="124"/>
      <c r="FS513" s="124"/>
      <c r="FT513" s="124"/>
      <c r="FU513" s="124"/>
      <c r="FV513" s="124"/>
      <c r="FW513" s="124"/>
      <c r="FX513" s="124"/>
      <c r="FY513" s="124"/>
      <c r="FZ513" s="124"/>
      <c r="GA513" s="124"/>
      <c r="GB513" s="124"/>
      <c r="GC513" s="124"/>
      <c r="GD513" s="124"/>
      <c r="GE513" s="125"/>
      <c r="GF513" s="131"/>
      <c r="GG513" s="124"/>
      <c r="GH513" s="124"/>
      <c r="GI513" s="124"/>
      <c r="GJ513" s="124"/>
      <c r="GK513" s="124"/>
      <c r="GL513" s="124"/>
      <c r="GM513" s="124"/>
      <c r="GN513" s="124"/>
      <c r="GO513" s="124"/>
      <c r="GP513" s="124"/>
      <c r="GQ513" s="124"/>
      <c r="GR513" s="124"/>
      <c r="GS513" s="124"/>
      <c r="GT513" s="124"/>
      <c r="GU513" s="124"/>
      <c r="GV513" s="125"/>
      <c r="GW513" s="131"/>
      <c r="GX513" s="124"/>
      <c r="GY513" s="124"/>
      <c r="GZ513" s="124"/>
      <c r="HA513" s="124"/>
      <c r="HB513" s="124"/>
      <c r="HC513" s="124"/>
      <c r="HD513" s="124"/>
      <c r="HE513" s="124"/>
      <c r="HF513" s="124"/>
      <c r="HG513" s="124"/>
      <c r="HH513" s="124"/>
      <c r="HI513" s="124"/>
      <c r="HJ513" s="124"/>
      <c r="HK513" s="124"/>
      <c r="HL513" s="124"/>
      <c r="HM513" s="125"/>
      <c r="HN513" s="131"/>
      <c r="HO513" s="124"/>
      <c r="HP513" s="124"/>
      <c r="HQ513" s="124"/>
      <c r="HR513" s="124"/>
      <c r="HS513" s="124"/>
      <c r="HT513" s="124"/>
      <c r="HU513" s="124"/>
      <c r="HV513" s="124"/>
      <c r="HW513" s="124"/>
      <c r="HX513" s="124"/>
      <c r="HY513" s="124"/>
      <c r="HZ513" s="124"/>
      <c r="IA513" s="124"/>
      <c r="IB513" s="124"/>
      <c r="IC513" s="124"/>
      <c r="ID513" s="125"/>
      <c r="IE513" s="131"/>
      <c r="IF513" s="124"/>
      <c r="IG513" s="124"/>
      <c r="IH513" s="124"/>
      <c r="II513" s="124"/>
      <c r="IJ513" s="124"/>
      <c r="IK513" s="124"/>
      <c r="IL513" s="124"/>
      <c r="IM513" s="124"/>
      <c r="IN513" s="124"/>
      <c r="IO513" s="124"/>
      <c r="IP513" s="124"/>
      <c r="IQ513" s="124"/>
      <c r="IR513" s="124"/>
      <c r="IS513" s="124"/>
      <c r="IT513" s="124"/>
      <c r="IU513" s="125"/>
      <c r="IV513" s="131"/>
      <c r="IW513" s="124"/>
      <c r="IX513" s="124"/>
      <c r="IY513" s="124"/>
      <c r="IZ513" s="124"/>
      <c r="JA513" s="124"/>
      <c r="JB513" s="124"/>
      <c r="JC513" s="124"/>
      <c r="JD513" s="124"/>
      <c r="JE513" s="124"/>
      <c r="JF513" s="124"/>
      <c r="JG513" s="124"/>
      <c r="JH513" s="124"/>
      <c r="JI513" s="124"/>
      <c r="JJ513" s="124"/>
      <c r="JK513" s="124"/>
      <c r="JL513" s="125"/>
      <c r="JM513" s="131"/>
      <c r="JN513" s="124"/>
      <c r="JO513" s="124"/>
      <c r="JP513" s="124"/>
      <c r="JQ513" s="124"/>
      <c r="JR513" s="124"/>
      <c r="JS513" s="124"/>
      <c r="JT513" s="124"/>
      <c r="JU513" s="124"/>
      <c r="JV513" s="124"/>
      <c r="JW513" s="124"/>
      <c r="JX513" s="124"/>
      <c r="JY513" s="124"/>
      <c r="JZ513" s="124"/>
      <c r="KA513" s="124"/>
      <c r="KB513" s="124"/>
      <c r="KC513" s="125"/>
      <c r="KD513" s="131"/>
      <c r="KE513" s="124"/>
      <c r="KF513" s="124"/>
      <c r="KG513" s="124"/>
      <c r="KH513" s="124"/>
      <c r="KI513" s="124"/>
      <c r="KJ513" s="124"/>
      <c r="KK513" s="124"/>
      <c r="KL513" s="124"/>
      <c r="KM513" s="124"/>
      <c r="KN513" s="124"/>
      <c r="KO513" s="124"/>
      <c r="KP513" s="124"/>
      <c r="KQ513" s="124"/>
      <c r="KR513" s="124"/>
      <c r="KS513" s="124"/>
      <c r="KT513" s="125"/>
      <c r="KU513" s="124"/>
    </row>
    <row r="514" ht="15.0" customHeight="1">
      <c r="A514" s="131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5"/>
      <c r="R514" s="131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5"/>
      <c r="AI514" s="131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5"/>
      <c r="AZ514" s="131"/>
      <c r="BA514" s="124"/>
      <c r="BB514" s="124"/>
      <c r="BC514" s="124"/>
      <c r="BD514" s="124"/>
      <c r="BE514" s="124"/>
      <c r="BF514" s="124"/>
      <c r="BG514" s="124"/>
      <c r="BH514" s="124"/>
      <c r="BI514" s="124"/>
      <c r="BJ514" s="124"/>
      <c r="BK514" s="124"/>
      <c r="BL514" s="124"/>
      <c r="BM514" s="124"/>
      <c r="BN514" s="124"/>
      <c r="BO514" s="124"/>
      <c r="BP514" s="125"/>
      <c r="BQ514" s="131"/>
      <c r="BR514" s="124"/>
      <c r="BS514" s="124"/>
      <c r="BT514" s="124"/>
      <c r="BU514" s="124"/>
      <c r="BV514" s="124"/>
      <c r="BW514" s="124"/>
      <c r="BX514" s="124"/>
      <c r="BY514" s="124"/>
      <c r="BZ514" s="124"/>
      <c r="CA514" s="124"/>
      <c r="CB514" s="124"/>
      <c r="CC514" s="124"/>
      <c r="CD514" s="124"/>
      <c r="CE514" s="124"/>
      <c r="CF514" s="124"/>
      <c r="CG514" s="125"/>
      <c r="CH514" s="131"/>
      <c r="CI514" s="124"/>
      <c r="CJ514" s="124"/>
      <c r="CK514" s="124"/>
      <c r="CL514" s="124"/>
      <c r="CM514" s="124"/>
      <c r="CN514" s="124"/>
      <c r="CO514" s="124"/>
      <c r="CP514" s="124"/>
      <c r="CQ514" s="124"/>
      <c r="CR514" s="124"/>
      <c r="CS514" s="124"/>
      <c r="CT514" s="124"/>
      <c r="CU514" s="124"/>
      <c r="CV514" s="124"/>
      <c r="CW514" s="124"/>
      <c r="CX514" s="125"/>
      <c r="CY514" s="131"/>
      <c r="CZ514" s="124"/>
      <c r="DA514" s="124"/>
      <c r="DB514" s="124"/>
      <c r="DC514" s="124"/>
      <c r="DD514" s="124"/>
      <c r="DE514" s="124"/>
      <c r="DF514" s="124"/>
      <c r="DG514" s="124"/>
      <c r="DH514" s="124"/>
      <c r="DI514" s="124"/>
      <c r="DJ514" s="124"/>
      <c r="DK514" s="124"/>
      <c r="DL514" s="124"/>
      <c r="DM514" s="124"/>
      <c r="DN514" s="124"/>
      <c r="DO514" s="125"/>
      <c r="DP514" s="131"/>
      <c r="DQ514" s="124"/>
      <c r="DR514" s="124"/>
      <c r="DS514" s="124"/>
      <c r="DT514" s="124"/>
      <c r="DU514" s="124"/>
      <c r="DV514" s="124"/>
      <c r="DW514" s="124"/>
      <c r="DX514" s="124"/>
      <c r="DY514" s="124"/>
      <c r="DZ514" s="124"/>
      <c r="EA514" s="124"/>
      <c r="EB514" s="124"/>
      <c r="EC514" s="124"/>
      <c r="ED514" s="124"/>
      <c r="EE514" s="124"/>
      <c r="EF514" s="125"/>
      <c r="EG514" s="131"/>
      <c r="EH514" s="124"/>
      <c r="EI514" s="124"/>
      <c r="EJ514" s="124"/>
      <c r="EK514" s="124"/>
      <c r="EL514" s="124"/>
      <c r="EM514" s="124"/>
      <c r="EN514" s="124"/>
      <c r="EO514" s="124"/>
      <c r="EP514" s="124"/>
      <c r="EQ514" s="124"/>
      <c r="ER514" s="124"/>
      <c r="ES514" s="124"/>
      <c r="ET514" s="124"/>
      <c r="EU514" s="124"/>
      <c r="EV514" s="124"/>
      <c r="EW514" s="125"/>
      <c r="EX514" s="131"/>
      <c r="EY514" s="124"/>
      <c r="EZ514" s="124"/>
      <c r="FA514" s="124"/>
      <c r="FB514" s="124"/>
      <c r="FC514" s="124"/>
      <c r="FD514" s="124"/>
      <c r="FE514" s="124"/>
      <c r="FF514" s="124"/>
      <c r="FG514" s="124"/>
      <c r="FH514" s="124"/>
      <c r="FI514" s="124"/>
      <c r="FJ514" s="124"/>
      <c r="FK514" s="124"/>
      <c r="FL514" s="124"/>
      <c r="FM514" s="124"/>
      <c r="FN514" s="125"/>
      <c r="FO514" s="131"/>
      <c r="FP514" s="124"/>
      <c r="FQ514" s="124"/>
      <c r="FR514" s="124"/>
      <c r="FS514" s="124"/>
      <c r="FT514" s="124"/>
      <c r="FU514" s="124"/>
      <c r="FV514" s="124"/>
      <c r="FW514" s="124"/>
      <c r="FX514" s="124"/>
      <c r="FY514" s="124"/>
      <c r="FZ514" s="124"/>
      <c r="GA514" s="124"/>
      <c r="GB514" s="124"/>
      <c r="GC514" s="124"/>
      <c r="GD514" s="124"/>
      <c r="GE514" s="125"/>
      <c r="GF514" s="131"/>
      <c r="GG514" s="124"/>
      <c r="GH514" s="124"/>
      <c r="GI514" s="124"/>
      <c r="GJ514" s="124"/>
      <c r="GK514" s="124"/>
      <c r="GL514" s="124"/>
      <c r="GM514" s="124"/>
      <c r="GN514" s="124"/>
      <c r="GO514" s="124"/>
      <c r="GP514" s="124"/>
      <c r="GQ514" s="124"/>
      <c r="GR514" s="124"/>
      <c r="GS514" s="124"/>
      <c r="GT514" s="124"/>
      <c r="GU514" s="124"/>
      <c r="GV514" s="125"/>
      <c r="GW514" s="131"/>
      <c r="GX514" s="124"/>
      <c r="GY514" s="124"/>
      <c r="GZ514" s="124"/>
      <c r="HA514" s="124"/>
      <c r="HB514" s="124"/>
      <c r="HC514" s="124"/>
      <c r="HD514" s="124"/>
      <c r="HE514" s="124"/>
      <c r="HF514" s="124"/>
      <c r="HG514" s="124"/>
      <c r="HH514" s="124"/>
      <c r="HI514" s="124"/>
      <c r="HJ514" s="124"/>
      <c r="HK514" s="124"/>
      <c r="HL514" s="124"/>
      <c r="HM514" s="125"/>
      <c r="HN514" s="131"/>
      <c r="HO514" s="124"/>
      <c r="HP514" s="124"/>
      <c r="HQ514" s="124"/>
      <c r="HR514" s="124"/>
      <c r="HS514" s="124"/>
      <c r="HT514" s="124"/>
      <c r="HU514" s="124"/>
      <c r="HV514" s="124"/>
      <c r="HW514" s="124"/>
      <c r="HX514" s="124"/>
      <c r="HY514" s="124"/>
      <c r="HZ514" s="124"/>
      <c r="IA514" s="124"/>
      <c r="IB514" s="124"/>
      <c r="IC514" s="124"/>
      <c r="ID514" s="125"/>
      <c r="IE514" s="131"/>
      <c r="IF514" s="124"/>
      <c r="IG514" s="124"/>
      <c r="IH514" s="124"/>
      <c r="II514" s="124"/>
      <c r="IJ514" s="124"/>
      <c r="IK514" s="124"/>
      <c r="IL514" s="124"/>
      <c r="IM514" s="124"/>
      <c r="IN514" s="124"/>
      <c r="IO514" s="124"/>
      <c r="IP514" s="124"/>
      <c r="IQ514" s="124"/>
      <c r="IR514" s="124"/>
      <c r="IS514" s="124"/>
      <c r="IT514" s="124"/>
      <c r="IU514" s="125"/>
      <c r="IV514" s="131"/>
      <c r="IW514" s="124"/>
      <c r="IX514" s="124"/>
      <c r="IY514" s="124"/>
      <c r="IZ514" s="124"/>
      <c r="JA514" s="124"/>
      <c r="JB514" s="124"/>
      <c r="JC514" s="124"/>
      <c r="JD514" s="124"/>
      <c r="JE514" s="124"/>
      <c r="JF514" s="124"/>
      <c r="JG514" s="124"/>
      <c r="JH514" s="124"/>
      <c r="JI514" s="124"/>
      <c r="JJ514" s="124"/>
      <c r="JK514" s="124"/>
      <c r="JL514" s="125"/>
      <c r="JM514" s="131"/>
      <c r="JN514" s="124"/>
      <c r="JO514" s="124"/>
      <c r="JP514" s="124"/>
      <c r="JQ514" s="124"/>
      <c r="JR514" s="124"/>
      <c r="JS514" s="124"/>
      <c r="JT514" s="124"/>
      <c r="JU514" s="124"/>
      <c r="JV514" s="124"/>
      <c r="JW514" s="124"/>
      <c r="JX514" s="124"/>
      <c r="JY514" s="124"/>
      <c r="JZ514" s="124"/>
      <c r="KA514" s="124"/>
      <c r="KB514" s="124"/>
      <c r="KC514" s="125"/>
      <c r="KD514" s="131"/>
      <c r="KE514" s="124"/>
      <c r="KF514" s="124"/>
      <c r="KG514" s="124"/>
      <c r="KH514" s="124"/>
      <c r="KI514" s="124"/>
      <c r="KJ514" s="124"/>
      <c r="KK514" s="124"/>
      <c r="KL514" s="124"/>
      <c r="KM514" s="124"/>
      <c r="KN514" s="124"/>
      <c r="KO514" s="124"/>
      <c r="KP514" s="124"/>
      <c r="KQ514" s="124"/>
      <c r="KR514" s="124"/>
      <c r="KS514" s="124"/>
      <c r="KT514" s="125"/>
      <c r="KU514" s="124"/>
    </row>
    <row r="515" ht="15.0" customHeight="1">
      <c r="A515" s="131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5"/>
      <c r="R515" s="131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5"/>
      <c r="AI515" s="131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5"/>
      <c r="AZ515" s="131"/>
      <c r="BA515" s="124"/>
      <c r="BB515" s="124"/>
      <c r="BC515" s="124"/>
      <c r="BD515" s="124"/>
      <c r="BE515" s="124"/>
      <c r="BF515" s="124"/>
      <c r="BG515" s="124"/>
      <c r="BH515" s="124"/>
      <c r="BI515" s="124"/>
      <c r="BJ515" s="124"/>
      <c r="BK515" s="124"/>
      <c r="BL515" s="124"/>
      <c r="BM515" s="124"/>
      <c r="BN515" s="124"/>
      <c r="BO515" s="124"/>
      <c r="BP515" s="125"/>
      <c r="BQ515" s="131"/>
      <c r="BR515" s="124"/>
      <c r="BS515" s="124"/>
      <c r="BT515" s="124"/>
      <c r="BU515" s="124"/>
      <c r="BV515" s="124"/>
      <c r="BW515" s="124"/>
      <c r="BX515" s="124"/>
      <c r="BY515" s="124"/>
      <c r="BZ515" s="124"/>
      <c r="CA515" s="124"/>
      <c r="CB515" s="124"/>
      <c r="CC515" s="124"/>
      <c r="CD515" s="124"/>
      <c r="CE515" s="124"/>
      <c r="CF515" s="124"/>
      <c r="CG515" s="125"/>
      <c r="CH515" s="131"/>
      <c r="CI515" s="124"/>
      <c r="CJ515" s="124"/>
      <c r="CK515" s="124"/>
      <c r="CL515" s="124"/>
      <c r="CM515" s="124"/>
      <c r="CN515" s="124"/>
      <c r="CO515" s="124"/>
      <c r="CP515" s="124"/>
      <c r="CQ515" s="124"/>
      <c r="CR515" s="124"/>
      <c r="CS515" s="124"/>
      <c r="CT515" s="124"/>
      <c r="CU515" s="124"/>
      <c r="CV515" s="124"/>
      <c r="CW515" s="124"/>
      <c r="CX515" s="125"/>
      <c r="CY515" s="131"/>
      <c r="CZ515" s="124"/>
      <c r="DA515" s="124"/>
      <c r="DB515" s="124"/>
      <c r="DC515" s="124"/>
      <c r="DD515" s="124"/>
      <c r="DE515" s="124"/>
      <c r="DF515" s="124"/>
      <c r="DG515" s="124"/>
      <c r="DH515" s="124"/>
      <c r="DI515" s="124"/>
      <c r="DJ515" s="124"/>
      <c r="DK515" s="124"/>
      <c r="DL515" s="124"/>
      <c r="DM515" s="124"/>
      <c r="DN515" s="124"/>
      <c r="DO515" s="125"/>
      <c r="DP515" s="131"/>
      <c r="DQ515" s="124"/>
      <c r="DR515" s="124"/>
      <c r="DS515" s="124"/>
      <c r="DT515" s="124"/>
      <c r="DU515" s="124"/>
      <c r="DV515" s="124"/>
      <c r="DW515" s="124"/>
      <c r="DX515" s="124"/>
      <c r="DY515" s="124"/>
      <c r="DZ515" s="124"/>
      <c r="EA515" s="124"/>
      <c r="EB515" s="124"/>
      <c r="EC515" s="124"/>
      <c r="ED515" s="124"/>
      <c r="EE515" s="124"/>
      <c r="EF515" s="125"/>
      <c r="EG515" s="131"/>
      <c r="EH515" s="124"/>
      <c r="EI515" s="124"/>
      <c r="EJ515" s="124"/>
      <c r="EK515" s="124"/>
      <c r="EL515" s="124"/>
      <c r="EM515" s="124"/>
      <c r="EN515" s="124"/>
      <c r="EO515" s="124"/>
      <c r="EP515" s="124"/>
      <c r="EQ515" s="124"/>
      <c r="ER515" s="124"/>
      <c r="ES515" s="124"/>
      <c r="ET515" s="124"/>
      <c r="EU515" s="124"/>
      <c r="EV515" s="124"/>
      <c r="EW515" s="125"/>
      <c r="EX515" s="131"/>
      <c r="EY515" s="124"/>
      <c r="EZ515" s="124"/>
      <c r="FA515" s="124"/>
      <c r="FB515" s="124"/>
      <c r="FC515" s="124"/>
      <c r="FD515" s="124"/>
      <c r="FE515" s="124"/>
      <c r="FF515" s="124"/>
      <c r="FG515" s="124"/>
      <c r="FH515" s="124"/>
      <c r="FI515" s="124"/>
      <c r="FJ515" s="124"/>
      <c r="FK515" s="124"/>
      <c r="FL515" s="124"/>
      <c r="FM515" s="124"/>
      <c r="FN515" s="125"/>
      <c r="FO515" s="131"/>
      <c r="FP515" s="124"/>
      <c r="FQ515" s="124"/>
      <c r="FR515" s="124"/>
      <c r="FS515" s="124"/>
      <c r="FT515" s="124"/>
      <c r="FU515" s="124"/>
      <c r="FV515" s="124"/>
      <c r="FW515" s="124"/>
      <c r="FX515" s="124"/>
      <c r="FY515" s="124"/>
      <c r="FZ515" s="124"/>
      <c r="GA515" s="124"/>
      <c r="GB515" s="124"/>
      <c r="GC515" s="124"/>
      <c r="GD515" s="124"/>
      <c r="GE515" s="125"/>
      <c r="GF515" s="131"/>
      <c r="GG515" s="124"/>
      <c r="GH515" s="124"/>
      <c r="GI515" s="124"/>
      <c r="GJ515" s="124"/>
      <c r="GK515" s="124"/>
      <c r="GL515" s="124"/>
      <c r="GM515" s="124"/>
      <c r="GN515" s="124"/>
      <c r="GO515" s="124"/>
      <c r="GP515" s="124"/>
      <c r="GQ515" s="124"/>
      <c r="GR515" s="124"/>
      <c r="GS515" s="124"/>
      <c r="GT515" s="124"/>
      <c r="GU515" s="124"/>
      <c r="GV515" s="125"/>
      <c r="GW515" s="131"/>
      <c r="GX515" s="124"/>
      <c r="GY515" s="124"/>
      <c r="GZ515" s="124"/>
      <c r="HA515" s="124"/>
      <c r="HB515" s="124"/>
      <c r="HC515" s="124"/>
      <c r="HD515" s="124"/>
      <c r="HE515" s="124"/>
      <c r="HF515" s="124"/>
      <c r="HG515" s="124"/>
      <c r="HH515" s="124"/>
      <c r="HI515" s="124"/>
      <c r="HJ515" s="124"/>
      <c r="HK515" s="124"/>
      <c r="HL515" s="124"/>
      <c r="HM515" s="125"/>
      <c r="HN515" s="131"/>
      <c r="HO515" s="124"/>
      <c r="HP515" s="124"/>
      <c r="HQ515" s="124"/>
      <c r="HR515" s="124"/>
      <c r="HS515" s="124"/>
      <c r="HT515" s="124"/>
      <c r="HU515" s="124"/>
      <c r="HV515" s="124"/>
      <c r="HW515" s="124"/>
      <c r="HX515" s="124"/>
      <c r="HY515" s="124"/>
      <c r="HZ515" s="124"/>
      <c r="IA515" s="124"/>
      <c r="IB515" s="124"/>
      <c r="IC515" s="124"/>
      <c r="ID515" s="125"/>
      <c r="IE515" s="131"/>
      <c r="IF515" s="124"/>
      <c r="IG515" s="124"/>
      <c r="IH515" s="124"/>
      <c r="II515" s="124"/>
      <c r="IJ515" s="124"/>
      <c r="IK515" s="124"/>
      <c r="IL515" s="124"/>
      <c r="IM515" s="124"/>
      <c r="IN515" s="124"/>
      <c r="IO515" s="124"/>
      <c r="IP515" s="124"/>
      <c r="IQ515" s="124"/>
      <c r="IR515" s="124"/>
      <c r="IS515" s="124"/>
      <c r="IT515" s="124"/>
      <c r="IU515" s="125"/>
      <c r="IV515" s="131"/>
      <c r="IW515" s="124"/>
      <c r="IX515" s="124"/>
      <c r="IY515" s="124"/>
      <c r="IZ515" s="124"/>
      <c r="JA515" s="124"/>
      <c r="JB515" s="124"/>
      <c r="JC515" s="124"/>
      <c r="JD515" s="124"/>
      <c r="JE515" s="124"/>
      <c r="JF515" s="124"/>
      <c r="JG515" s="124"/>
      <c r="JH515" s="124"/>
      <c r="JI515" s="124"/>
      <c r="JJ515" s="124"/>
      <c r="JK515" s="124"/>
      <c r="JL515" s="125"/>
      <c r="JM515" s="131"/>
      <c r="JN515" s="124"/>
      <c r="JO515" s="124"/>
      <c r="JP515" s="124"/>
      <c r="JQ515" s="124"/>
      <c r="JR515" s="124"/>
      <c r="JS515" s="124"/>
      <c r="JT515" s="124"/>
      <c r="JU515" s="124"/>
      <c r="JV515" s="124"/>
      <c r="JW515" s="124"/>
      <c r="JX515" s="124"/>
      <c r="JY515" s="124"/>
      <c r="JZ515" s="124"/>
      <c r="KA515" s="124"/>
      <c r="KB515" s="124"/>
      <c r="KC515" s="125"/>
      <c r="KD515" s="131"/>
      <c r="KE515" s="124"/>
      <c r="KF515" s="124"/>
      <c r="KG515" s="124"/>
      <c r="KH515" s="124"/>
      <c r="KI515" s="124"/>
      <c r="KJ515" s="124"/>
      <c r="KK515" s="124"/>
      <c r="KL515" s="124"/>
      <c r="KM515" s="124"/>
      <c r="KN515" s="124"/>
      <c r="KO515" s="124"/>
      <c r="KP515" s="124"/>
      <c r="KQ515" s="124"/>
      <c r="KR515" s="124"/>
      <c r="KS515" s="124"/>
      <c r="KT515" s="125"/>
      <c r="KU515" s="124"/>
    </row>
    <row r="516" ht="15.0" customHeight="1">
      <c r="A516" s="131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5"/>
      <c r="R516" s="131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5"/>
      <c r="AI516" s="131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5"/>
      <c r="AZ516" s="131"/>
      <c r="BA516" s="124"/>
      <c r="BB516" s="124"/>
      <c r="BC516" s="124"/>
      <c r="BD516" s="124"/>
      <c r="BE516" s="124"/>
      <c r="BF516" s="124"/>
      <c r="BG516" s="124"/>
      <c r="BH516" s="124"/>
      <c r="BI516" s="124"/>
      <c r="BJ516" s="124"/>
      <c r="BK516" s="124"/>
      <c r="BL516" s="124"/>
      <c r="BM516" s="124"/>
      <c r="BN516" s="124"/>
      <c r="BO516" s="124"/>
      <c r="BP516" s="125"/>
      <c r="BQ516" s="131"/>
      <c r="BR516" s="124"/>
      <c r="BS516" s="124"/>
      <c r="BT516" s="124"/>
      <c r="BU516" s="124"/>
      <c r="BV516" s="124"/>
      <c r="BW516" s="124"/>
      <c r="BX516" s="124"/>
      <c r="BY516" s="124"/>
      <c r="BZ516" s="124"/>
      <c r="CA516" s="124"/>
      <c r="CB516" s="124"/>
      <c r="CC516" s="124"/>
      <c r="CD516" s="124"/>
      <c r="CE516" s="124"/>
      <c r="CF516" s="124"/>
      <c r="CG516" s="125"/>
      <c r="CH516" s="131"/>
      <c r="CI516" s="124"/>
      <c r="CJ516" s="124"/>
      <c r="CK516" s="124"/>
      <c r="CL516" s="124"/>
      <c r="CM516" s="124"/>
      <c r="CN516" s="124"/>
      <c r="CO516" s="124"/>
      <c r="CP516" s="124"/>
      <c r="CQ516" s="124"/>
      <c r="CR516" s="124"/>
      <c r="CS516" s="124"/>
      <c r="CT516" s="124"/>
      <c r="CU516" s="124"/>
      <c r="CV516" s="124"/>
      <c r="CW516" s="124"/>
      <c r="CX516" s="125"/>
      <c r="CY516" s="131"/>
      <c r="CZ516" s="124"/>
      <c r="DA516" s="124"/>
      <c r="DB516" s="124"/>
      <c r="DC516" s="124"/>
      <c r="DD516" s="124"/>
      <c r="DE516" s="124"/>
      <c r="DF516" s="124"/>
      <c r="DG516" s="124"/>
      <c r="DH516" s="124"/>
      <c r="DI516" s="124"/>
      <c r="DJ516" s="124"/>
      <c r="DK516" s="124"/>
      <c r="DL516" s="124"/>
      <c r="DM516" s="124"/>
      <c r="DN516" s="124"/>
      <c r="DO516" s="125"/>
      <c r="DP516" s="131"/>
      <c r="DQ516" s="124"/>
      <c r="DR516" s="124"/>
      <c r="DS516" s="124"/>
      <c r="DT516" s="124"/>
      <c r="DU516" s="124"/>
      <c r="DV516" s="124"/>
      <c r="DW516" s="124"/>
      <c r="DX516" s="124"/>
      <c r="DY516" s="124"/>
      <c r="DZ516" s="124"/>
      <c r="EA516" s="124"/>
      <c r="EB516" s="124"/>
      <c r="EC516" s="124"/>
      <c r="ED516" s="124"/>
      <c r="EE516" s="124"/>
      <c r="EF516" s="125"/>
      <c r="EG516" s="131"/>
      <c r="EH516" s="124"/>
      <c r="EI516" s="124"/>
      <c r="EJ516" s="124"/>
      <c r="EK516" s="124"/>
      <c r="EL516" s="124"/>
      <c r="EM516" s="124"/>
      <c r="EN516" s="124"/>
      <c r="EO516" s="124"/>
      <c r="EP516" s="124"/>
      <c r="EQ516" s="124"/>
      <c r="ER516" s="124"/>
      <c r="ES516" s="124"/>
      <c r="ET516" s="124"/>
      <c r="EU516" s="124"/>
      <c r="EV516" s="124"/>
      <c r="EW516" s="125"/>
      <c r="EX516" s="131"/>
      <c r="EY516" s="124"/>
      <c r="EZ516" s="124"/>
      <c r="FA516" s="124"/>
      <c r="FB516" s="124"/>
      <c r="FC516" s="124"/>
      <c r="FD516" s="124"/>
      <c r="FE516" s="124"/>
      <c r="FF516" s="124"/>
      <c r="FG516" s="124"/>
      <c r="FH516" s="124"/>
      <c r="FI516" s="124"/>
      <c r="FJ516" s="124"/>
      <c r="FK516" s="124"/>
      <c r="FL516" s="124"/>
      <c r="FM516" s="124"/>
      <c r="FN516" s="125"/>
      <c r="FO516" s="131"/>
      <c r="FP516" s="124"/>
      <c r="FQ516" s="124"/>
      <c r="FR516" s="124"/>
      <c r="FS516" s="124"/>
      <c r="FT516" s="124"/>
      <c r="FU516" s="124"/>
      <c r="FV516" s="124"/>
      <c r="FW516" s="124"/>
      <c r="FX516" s="124"/>
      <c r="FY516" s="124"/>
      <c r="FZ516" s="124"/>
      <c r="GA516" s="124"/>
      <c r="GB516" s="124"/>
      <c r="GC516" s="124"/>
      <c r="GD516" s="124"/>
      <c r="GE516" s="125"/>
      <c r="GF516" s="131"/>
      <c r="GG516" s="124"/>
      <c r="GH516" s="124"/>
      <c r="GI516" s="124"/>
      <c r="GJ516" s="124"/>
      <c r="GK516" s="124"/>
      <c r="GL516" s="124"/>
      <c r="GM516" s="124"/>
      <c r="GN516" s="124"/>
      <c r="GO516" s="124"/>
      <c r="GP516" s="124"/>
      <c r="GQ516" s="124"/>
      <c r="GR516" s="124"/>
      <c r="GS516" s="124"/>
      <c r="GT516" s="124"/>
      <c r="GU516" s="124"/>
      <c r="GV516" s="125"/>
      <c r="GW516" s="131"/>
      <c r="GX516" s="124"/>
      <c r="GY516" s="124"/>
      <c r="GZ516" s="124"/>
      <c r="HA516" s="124"/>
      <c r="HB516" s="124"/>
      <c r="HC516" s="124"/>
      <c r="HD516" s="124"/>
      <c r="HE516" s="124"/>
      <c r="HF516" s="124"/>
      <c r="HG516" s="124"/>
      <c r="HH516" s="124"/>
      <c r="HI516" s="124"/>
      <c r="HJ516" s="124"/>
      <c r="HK516" s="124"/>
      <c r="HL516" s="124"/>
      <c r="HM516" s="125"/>
      <c r="HN516" s="131"/>
      <c r="HO516" s="124"/>
      <c r="HP516" s="124"/>
      <c r="HQ516" s="124"/>
      <c r="HR516" s="124"/>
      <c r="HS516" s="124"/>
      <c r="HT516" s="124"/>
      <c r="HU516" s="124"/>
      <c r="HV516" s="124"/>
      <c r="HW516" s="124"/>
      <c r="HX516" s="124"/>
      <c r="HY516" s="124"/>
      <c r="HZ516" s="124"/>
      <c r="IA516" s="124"/>
      <c r="IB516" s="124"/>
      <c r="IC516" s="124"/>
      <c r="ID516" s="125"/>
      <c r="IE516" s="131"/>
      <c r="IF516" s="124"/>
      <c r="IG516" s="124"/>
      <c r="IH516" s="124"/>
      <c r="II516" s="124"/>
      <c r="IJ516" s="124"/>
      <c r="IK516" s="124"/>
      <c r="IL516" s="124"/>
      <c r="IM516" s="124"/>
      <c r="IN516" s="124"/>
      <c r="IO516" s="124"/>
      <c r="IP516" s="124"/>
      <c r="IQ516" s="124"/>
      <c r="IR516" s="124"/>
      <c r="IS516" s="124"/>
      <c r="IT516" s="124"/>
      <c r="IU516" s="125"/>
      <c r="IV516" s="131"/>
      <c r="IW516" s="124"/>
      <c r="IX516" s="124"/>
      <c r="IY516" s="124"/>
      <c r="IZ516" s="124"/>
      <c r="JA516" s="124"/>
      <c r="JB516" s="124"/>
      <c r="JC516" s="124"/>
      <c r="JD516" s="124"/>
      <c r="JE516" s="124"/>
      <c r="JF516" s="124"/>
      <c r="JG516" s="124"/>
      <c r="JH516" s="124"/>
      <c r="JI516" s="124"/>
      <c r="JJ516" s="124"/>
      <c r="JK516" s="124"/>
      <c r="JL516" s="125"/>
      <c r="JM516" s="131"/>
      <c r="JN516" s="124"/>
      <c r="JO516" s="124"/>
      <c r="JP516" s="124"/>
      <c r="JQ516" s="124"/>
      <c r="JR516" s="124"/>
      <c r="JS516" s="124"/>
      <c r="JT516" s="124"/>
      <c r="JU516" s="124"/>
      <c r="JV516" s="124"/>
      <c r="JW516" s="124"/>
      <c r="JX516" s="124"/>
      <c r="JY516" s="124"/>
      <c r="JZ516" s="124"/>
      <c r="KA516" s="124"/>
      <c r="KB516" s="124"/>
      <c r="KC516" s="125"/>
      <c r="KD516" s="131"/>
      <c r="KE516" s="124"/>
      <c r="KF516" s="124"/>
      <c r="KG516" s="124"/>
      <c r="KH516" s="124"/>
      <c r="KI516" s="124"/>
      <c r="KJ516" s="124"/>
      <c r="KK516" s="124"/>
      <c r="KL516" s="124"/>
      <c r="KM516" s="124"/>
      <c r="KN516" s="124"/>
      <c r="KO516" s="124"/>
      <c r="KP516" s="124"/>
      <c r="KQ516" s="124"/>
      <c r="KR516" s="124"/>
      <c r="KS516" s="124"/>
      <c r="KT516" s="125"/>
      <c r="KU516" s="124"/>
    </row>
    <row r="517" ht="15.0" customHeight="1">
      <c r="A517" s="131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5"/>
      <c r="R517" s="131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5"/>
      <c r="AI517" s="131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5"/>
      <c r="AZ517" s="131"/>
      <c r="BA517" s="124"/>
      <c r="BB517" s="124"/>
      <c r="BC517" s="124"/>
      <c r="BD517" s="124"/>
      <c r="BE517" s="124"/>
      <c r="BF517" s="124"/>
      <c r="BG517" s="124"/>
      <c r="BH517" s="124"/>
      <c r="BI517" s="124"/>
      <c r="BJ517" s="124"/>
      <c r="BK517" s="124"/>
      <c r="BL517" s="124"/>
      <c r="BM517" s="124"/>
      <c r="BN517" s="124"/>
      <c r="BO517" s="124"/>
      <c r="BP517" s="125"/>
      <c r="BQ517" s="131"/>
      <c r="BR517" s="124"/>
      <c r="BS517" s="124"/>
      <c r="BT517" s="124"/>
      <c r="BU517" s="124"/>
      <c r="BV517" s="124"/>
      <c r="BW517" s="124"/>
      <c r="BX517" s="124"/>
      <c r="BY517" s="124"/>
      <c r="BZ517" s="124"/>
      <c r="CA517" s="124"/>
      <c r="CB517" s="124"/>
      <c r="CC517" s="124"/>
      <c r="CD517" s="124"/>
      <c r="CE517" s="124"/>
      <c r="CF517" s="124"/>
      <c r="CG517" s="125"/>
      <c r="CH517" s="131"/>
      <c r="CI517" s="124"/>
      <c r="CJ517" s="124"/>
      <c r="CK517" s="124"/>
      <c r="CL517" s="124"/>
      <c r="CM517" s="124"/>
      <c r="CN517" s="124"/>
      <c r="CO517" s="124"/>
      <c r="CP517" s="124"/>
      <c r="CQ517" s="124"/>
      <c r="CR517" s="124"/>
      <c r="CS517" s="124"/>
      <c r="CT517" s="124"/>
      <c r="CU517" s="124"/>
      <c r="CV517" s="124"/>
      <c r="CW517" s="124"/>
      <c r="CX517" s="125"/>
      <c r="CY517" s="131"/>
      <c r="CZ517" s="124"/>
      <c r="DA517" s="124"/>
      <c r="DB517" s="124"/>
      <c r="DC517" s="124"/>
      <c r="DD517" s="124"/>
      <c r="DE517" s="124"/>
      <c r="DF517" s="124"/>
      <c r="DG517" s="124"/>
      <c r="DH517" s="124"/>
      <c r="DI517" s="124"/>
      <c r="DJ517" s="124"/>
      <c r="DK517" s="124"/>
      <c r="DL517" s="124"/>
      <c r="DM517" s="124"/>
      <c r="DN517" s="124"/>
      <c r="DO517" s="125"/>
      <c r="DP517" s="131"/>
      <c r="DQ517" s="124"/>
      <c r="DR517" s="124"/>
      <c r="DS517" s="124"/>
      <c r="DT517" s="124"/>
      <c r="DU517" s="124"/>
      <c r="DV517" s="124"/>
      <c r="DW517" s="124"/>
      <c r="DX517" s="124"/>
      <c r="DY517" s="124"/>
      <c r="DZ517" s="124"/>
      <c r="EA517" s="124"/>
      <c r="EB517" s="124"/>
      <c r="EC517" s="124"/>
      <c r="ED517" s="124"/>
      <c r="EE517" s="124"/>
      <c r="EF517" s="125"/>
      <c r="EG517" s="131"/>
      <c r="EH517" s="124"/>
      <c r="EI517" s="124"/>
      <c r="EJ517" s="124"/>
      <c r="EK517" s="124"/>
      <c r="EL517" s="124"/>
      <c r="EM517" s="124"/>
      <c r="EN517" s="124"/>
      <c r="EO517" s="124"/>
      <c r="EP517" s="124"/>
      <c r="EQ517" s="124"/>
      <c r="ER517" s="124"/>
      <c r="ES517" s="124"/>
      <c r="ET517" s="124"/>
      <c r="EU517" s="124"/>
      <c r="EV517" s="124"/>
      <c r="EW517" s="125"/>
      <c r="EX517" s="131"/>
      <c r="EY517" s="124"/>
      <c r="EZ517" s="124"/>
      <c r="FA517" s="124"/>
      <c r="FB517" s="124"/>
      <c r="FC517" s="124"/>
      <c r="FD517" s="124"/>
      <c r="FE517" s="124"/>
      <c r="FF517" s="124"/>
      <c r="FG517" s="124"/>
      <c r="FH517" s="124"/>
      <c r="FI517" s="124"/>
      <c r="FJ517" s="124"/>
      <c r="FK517" s="124"/>
      <c r="FL517" s="124"/>
      <c r="FM517" s="124"/>
      <c r="FN517" s="125"/>
      <c r="FO517" s="131"/>
      <c r="FP517" s="124"/>
      <c r="FQ517" s="124"/>
      <c r="FR517" s="124"/>
      <c r="FS517" s="124"/>
      <c r="FT517" s="124"/>
      <c r="FU517" s="124"/>
      <c r="FV517" s="124"/>
      <c r="FW517" s="124"/>
      <c r="FX517" s="124"/>
      <c r="FY517" s="124"/>
      <c r="FZ517" s="124"/>
      <c r="GA517" s="124"/>
      <c r="GB517" s="124"/>
      <c r="GC517" s="124"/>
      <c r="GD517" s="124"/>
      <c r="GE517" s="125"/>
      <c r="GF517" s="131"/>
      <c r="GG517" s="124"/>
      <c r="GH517" s="124"/>
      <c r="GI517" s="124"/>
      <c r="GJ517" s="124"/>
      <c r="GK517" s="124"/>
      <c r="GL517" s="124"/>
      <c r="GM517" s="124"/>
      <c r="GN517" s="124"/>
      <c r="GO517" s="124"/>
      <c r="GP517" s="124"/>
      <c r="GQ517" s="124"/>
      <c r="GR517" s="124"/>
      <c r="GS517" s="124"/>
      <c r="GT517" s="124"/>
      <c r="GU517" s="124"/>
      <c r="GV517" s="125"/>
      <c r="GW517" s="131"/>
      <c r="GX517" s="124"/>
      <c r="GY517" s="124"/>
      <c r="GZ517" s="124"/>
      <c r="HA517" s="124"/>
      <c r="HB517" s="124"/>
      <c r="HC517" s="124"/>
      <c r="HD517" s="124"/>
      <c r="HE517" s="124"/>
      <c r="HF517" s="124"/>
      <c r="HG517" s="124"/>
      <c r="HH517" s="124"/>
      <c r="HI517" s="124"/>
      <c r="HJ517" s="124"/>
      <c r="HK517" s="124"/>
      <c r="HL517" s="124"/>
      <c r="HM517" s="125"/>
      <c r="HN517" s="131"/>
      <c r="HO517" s="124"/>
      <c r="HP517" s="124"/>
      <c r="HQ517" s="124"/>
      <c r="HR517" s="124"/>
      <c r="HS517" s="124"/>
      <c r="HT517" s="124"/>
      <c r="HU517" s="124"/>
      <c r="HV517" s="124"/>
      <c r="HW517" s="124"/>
      <c r="HX517" s="124"/>
      <c r="HY517" s="124"/>
      <c r="HZ517" s="124"/>
      <c r="IA517" s="124"/>
      <c r="IB517" s="124"/>
      <c r="IC517" s="124"/>
      <c r="ID517" s="125"/>
      <c r="IE517" s="131"/>
      <c r="IF517" s="124"/>
      <c r="IG517" s="124"/>
      <c r="IH517" s="124"/>
      <c r="II517" s="124"/>
      <c r="IJ517" s="124"/>
      <c r="IK517" s="124"/>
      <c r="IL517" s="124"/>
      <c r="IM517" s="124"/>
      <c r="IN517" s="124"/>
      <c r="IO517" s="124"/>
      <c r="IP517" s="124"/>
      <c r="IQ517" s="124"/>
      <c r="IR517" s="124"/>
      <c r="IS517" s="124"/>
      <c r="IT517" s="124"/>
      <c r="IU517" s="125"/>
      <c r="IV517" s="131"/>
      <c r="IW517" s="124"/>
      <c r="IX517" s="124"/>
      <c r="IY517" s="124"/>
      <c r="IZ517" s="124"/>
      <c r="JA517" s="124"/>
      <c r="JB517" s="124"/>
      <c r="JC517" s="124"/>
      <c r="JD517" s="124"/>
      <c r="JE517" s="124"/>
      <c r="JF517" s="124"/>
      <c r="JG517" s="124"/>
      <c r="JH517" s="124"/>
      <c r="JI517" s="124"/>
      <c r="JJ517" s="124"/>
      <c r="JK517" s="124"/>
      <c r="JL517" s="125"/>
      <c r="JM517" s="131"/>
      <c r="JN517" s="124"/>
      <c r="JO517" s="124"/>
      <c r="JP517" s="124"/>
      <c r="JQ517" s="124"/>
      <c r="JR517" s="124"/>
      <c r="JS517" s="124"/>
      <c r="JT517" s="124"/>
      <c r="JU517" s="124"/>
      <c r="JV517" s="124"/>
      <c r="JW517" s="124"/>
      <c r="JX517" s="124"/>
      <c r="JY517" s="124"/>
      <c r="JZ517" s="124"/>
      <c r="KA517" s="124"/>
      <c r="KB517" s="124"/>
      <c r="KC517" s="125"/>
      <c r="KD517" s="131"/>
      <c r="KE517" s="124"/>
      <c r="KF517" s="124"/>
      <c r="KG517" s="124"/>
      <c r="KH517" s="124"/>
      <c r="KI517" s="124"/>
      <c r="KJ517" s="124"/>
      <c r="KK517" s="124"/>
      <c r="KL517" s="124"/>
      <c r="KM517" s="124"/>
      <c r="KN517" s="124"/>
      <c r="KO517" s="124"/>
      <c r="KP517" s="124"/>
      <c r="KQ517" s="124"/>
      <c r="KR517" s="124"/>
      <c r="KS517" s="124"/>
      <c r="KT517" s="125"/>
      <c r="KU517" s="124"/>
    </row>
    <row r="518" ht="15.0" customHeight="1">
      <c r="A518" s="131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5"/>
      <c r="R518" s="131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5"/>
      <c r="AI518" s="131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5"/>
      <c r="AZ518" s="131"/>
      <c r="BA518" s="124"/>
      <c r="BB518" s="124"/>
      <c r="BC518" s="124"/>
      <c r="BD518" s="124"/>
      <c r="BE518" s="124"/>
      <c r="BF518" s="124"/>
      <c r="BG518" s="124"/>
      <c r="BH518" s="124"/>
      <c r="BI518" s="124"/>
      <c r="BJ518" s="124"/>
      <c r="BK518" s="124"/>
      <c r="BL518" s="124"/>
      <c r="BM518" s="124"/>
      <c r="BN518" s="124"/>
      <c r="BO518" s="124"/>
      <c r="BP518" s="125"/>
      <c r="BQ518" s="131"/>
      <c r="BR518" s="124"/>
      <c r="BS518" s="124"/>
      <c r="BT518" s="124"/>
      <c r="BU518" s="124"/>
      <c r="BV518" s="124"/>
      <c r="BW518" s="124"/>
      <c r="BX518" s="124"/>
      <c r="BY518" s="124"/>
      <c r="BZ518" s="124"/>
      <c r="CA518" s="124"/>
      <c r="CB518" s="124"/>
      <c r="CC518" s="124"/>
      <c r="CD518" s="124"/>
      <c r="CE518" s="124"/>
      <c r="CF518" s="124"/>
      <c r="CG518" s="125"/>
      <c r="CH518" s="131"/>
      <c r="CI518" s="124"/>
      <c r="CJ518" s="124"/>
      <c r="CK518" s="124"/>
      <c r="CL518" s="124"/>
      <c r="CM518" s="124"/>
      <c r="CN518" s="124"/>
      <c r="CO518" s="124"/>
      <c r="CP518" s="124"/>
      <c r="CQ518" s="124"/>
      <c r="CR518" s="124"/>
      <c r="CS518" s="124"/>
      <c r="CT518" s="124"/>
      <c r="CU518" s="124"/>
      <c r="CV518" s="124"/>
      <c r="CW518" s="124"/>
      <c r="CX518" s="125"/>
      <c r="CY518" s="131"/>
      <c r="CZ518" s="124"/>
      <c r="DA518" s="124"/>
      <c r="DB518" s="124"/>
      <c r="DC518" s="124"/>
      <c r="DD518" s="124"/>
      <c r="DE518" s="124"/>
      <c r="DF518" s="124"/>
      <c r="DG518" s="124"/>
      <c r="DH518" s="124"/>
      <c r="DI518" s="124"/>
      <c r="DJ518" s="124"/>
      <c r="DK518" s="124"/>
      <c r="DL518" s="124"/>
      <c r="DM518" s="124"/>
      <c r="DN518" s="124"/>
      <c r="DO518" s="125"/>
      <c r="DP518" s="131"/>
      <c r="DQ518" s="124"/>
      <c r="DR518" s="124"/>
      <c r="DS518" s="124"/>
      <c r="DT518" s="124"/>
      <c r="DU518" s="124"/>
      <c r="DV518" s="124"/>
      <c r="DW518" s="124"/>
      <c r="DX518" s="124"/>
      <c r="DY518" s="124"/>
      <c r="DZ518" s="124"/>
      <c r="EA518" s="124"/>
      <c r="EB518" s="124"/>
      <c r="EC518" s="124"/>
      <c r="ED518" s="124"/>
      <c r="EE518" s="124"/>
      <c r="EF518" s="125"/>
      <c r="EG518" s="131"/>
      <c r="EH518" s="124"/>
      <c r="EI518" s="124"/>
      <c r="EJ518" s="124"/>
      <c r="EK518" s="124"/>
      <c r="EL518" s="124"/>
      <c r="EM518" s="124"/>
      <c r="EN518" s="124"/>
      <c r="EO518" s="124"/>
      <c r="EP518" s="124"/>
      <c r="EQ518" s="124"/>
      <c r="ER518" s="124"/>
      <c r="ES518" s="124"/>
      <c r="ET518" s="124"/>
      <c r="EU518" s="124"/>
      <c r="EV518" s="124"/>
      <c r="EW518" s="125"/>
      <c r="EX518" s="131"/>
      <c r="EY518" s="124"/>
      <c r="EZ518" s="124"/>
      <c r="FA518" s="124"/>
      <c r="FB518" s="124"/>
      <c r="FC518" s="124"/>
      <c r="FD518" s="124"/>
      <c r="FE518" s="124"/>
      <c r="FF518" s="124"/>
      <c r="FG518" s="124"/>
      <c r="FH518" s="124"/>
      <c r="FI518" s="124"/>
      <c r="FJ518" s="124"/>
      <c r="FK518" s="124"/>
      <c r="FL518" s="124"/>
      <c r="FM518" s="124"/>
      <c r="FN518" s="125"/>
      <c r="FO518" s="131"/>
      <c r="FP518" s="124"/>
      <c r="FQ518" s="124"/>
      <c r="FR518" s="124"/>
      <c r="FS518" s="124"/>
      <c r="FT518" s="124"/>
      <c r="FU518" s="124"/>
      <c r="FV518" s="124"/>
      <c r="FW518" s="124"/>
      <c r="FX518" s="124"/>
      <c r="FY518" s="124"/>
      <c r="FZ518" s="124"/>
      <c r="GA518" s="124"/>
      <c r="GB518" s="124"/>
      <c r="GC518" s="124"/>
      <c r="GD518" s="124"/>
      <c r="GE518" s="125"/>
      <c r="GF518" s="131"/>
      <c r="GG518" s="124"/>
      <c r="GH518" s="124"/>
      <c r="GI518" s="124"/>
      <c r="GJ518" s="124"/>
      <c r="GK518" s="124"/>
      <c r="GL518" s="124"/>
      <c r="GM518" s="124"/>
      <c r="GN518" s="124"/>
      <c r="GO518" s="124"/>
      <c r="GP518" s="124"/>
      <c r="GQ518" s="124"/>
      <c r="GR518" s="124"/>
      <c r="GS518" s="124"/>
      <c r="GT518" s="124"/>
      <c r="GU518" s="124"/>
      <c r="GV518" s="125"/>
      <c r="GW518" s="131"/>
      <c r="GX518" s="124"/>
      <c r="GY518" s="124"/>
      <c r="GZ518" s="124"/>
      <c r="HA518" s="124"/>
      <c r="HB518" s="124"/>
      <c r="HC518" s="124"/>
      <c r="HD518" s="124"/>
      <c r="HE518" s="124"/>
      <c r="HF518" s="124"/>
      <c r="HG518" s="124"/>
      <c r="HH518" s="124"/>
      <c r="HI518" s="124"/>
      <c r="HJ518" s="124"/>
      <c r="HK518" s="124"/>
      <c r="HL518" s="124"/>
      <c r="HM518" s="125"/>
      <c r="HN518" s="131"/>
      <c r="HO518" s="124"/>
      <c r="HP518" s="124"/>
      <c r="HQ518" s="124"/>
      <c r="HR518" s="124"/>
      <c r="HS518" s="124"/>
      <c r="HT518" s="124"/>
      <c r="HU518" s="124"/>
      <c r="HV518" s="124"/>
      <c r="HW518" s="124"/>
      <c r="HX518" s="124"/>
      <c r="HY518" s="124"/>
      <c r="HZ518" s="124"/>
      <c r="IA518" s="124"/>
      <c r="IB518" s="124"/>
      <c r="IC518" s="124"/>
      <c r="ID518" s="125"/>
      <c r="IE518" s="131"/>
      <c r="IF518" s="124"/>
      <c r="IG518" s="124"/>
      <c r="IH518" s="124"/>
      <c r="II518" s="124"/>
      <c r="IJ518" s="124"/>
      <c r="IK518" s="124"/>
      <c r="IL518" s="124"/>
      <c r="IM518" s="124"/>
      <c r="IN518" s="124"/>
      <c r="IO518" s="124"/>
      <c r="IP518" s="124"/>
      <c r="IQ518" s="124"/>
      <c r="IR518" s="124"/>
      <c r="IS518" s="124"/>
      <c r="IT518" s="124"/>
      <c r="IU518" s="125"/>
      <c r="IV518" s="131"/>
      <c r="IW518" s="124"/>
      <c r="IX518" s="124"/>
      <c r="IY518" s="124"/>
      <c r="IZ518" s="124"/>
      <c r="JA518" s="124"/>
      <c r="JB518" s="124"/>
      <c r="JC518" s="124"/>
      <c r="JD518" s="124"/>
      <c r="JE518" s="124"/>
      <c r="JF518" s="124"/>
      <c r="JG518" s="124"/>
      <c r="JH518" s="124"/>
      <c r="JI518" s="124"/>
      <c r="JJ518" s="124"/>
      <c r="JK518" s="124"/>
      <c r="JL518" s="125"/>
      <c r="JM518" s="131"/>
      <c r="JN518" s="124"/>
      <c r="JO518" s="124"/>
      <c r="JP518" s="124"/>
      <c r="JQ518" s="124"/>
      <c r="JR518" s="124"/>
      <c r="JS518" s="124"/>
      <c r="JT518" s="124"/>
      <c r="JU518" s="124"/>
      <c r="JV518" s="124"/>
      <c r="JW518" s="124"/>
      <c r="JX518" s="124"/>
      <c r="JY518" s="124"/>
      <c r="JZ518" s="124"/>
      <c r="KA518" s="124"/>
      <c r="KB518" s="124"/>
      <c r="KC518" s="125"/>
      <c r="KD518" s="131"/>
      <c r="KE518" s="124"/>
      <c r="KF518" s="124"/>
      <c r="KG518" s="124"/>
      <c r="KH518" s="124"/>
      <c r="KI518" s="124"/>
      <c r="KJ518" s="124"/>
      <c r="KK518" s="124"/>
      <c r="KL518" s="124"/>
      <c r="KM518" s="124"/>
      <c r="KN518" s="124"/>
      <c r="KO518" s="124"/>
      <c r="KP518" s="124"/>
      <c r="KQ518" s="124"/>
      <c r="KR518" s="124"/>
      <c r="KS518" s="124"/>
      <c r="KT518" s="125"/>
      <c r="KU518" s="124"/>
    </row>
    <row r="519" ht="15.0" customHeight="1">
      <c r="A519" s="131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5"/>
      <c r="R519" s="131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5"/>
      <c r="AI519" s="131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5"/>
      <c r="AZ519" s="131"/>
      <c r="BA519" s="124"/>
      <c r="BB519" s="124"/>
      <c r="BC519" s="124"/>
      <c r="BD519" s="124"/>
      <c r="BE519" s="124"/>
      <c r="BF519" s="124"/>
      <c r="BG519" s="124"/>
      <c r="BH519" s="124"/>
      <c r="BI519" s="124"/>
      <c r="BJ519" s="124"/>
      <c r="BK519" s="124"/>
      <c r="BL519" s="124"/>
      <c r="BM519" s="124"/>
      <c r="BN519" s="124"/>
      <c r="BO519" s="124"/>
      <c r="BP519" s="125"/>
      <c r="BQ519" s="131"/>
      <c r="BR519" s="124"/>
      <c r="BS519" s="124"/>
      <c r="BT519" s="124"/>
      <c r="BU519" s="124"/>
      <c r="BV519" s="124"/>
      <c r="BW519" s="124"/>
      <c r="BX519" s="124"/>
      <c r="BY519" s="124"/>
      <c r="BZ519" s="124"/>
      <c r="CA519" s="124"/>
      <c r="CB519" s="124"/>
      <c r="CC519" s="124"/>
      <c r="CD519" s="124"/>
      <c r="CE519" s="124"/>
      <c r="CF519" s="124"/>
      <c r="CG519" s="125"/>
      <c r="CH519" s="131"/>
      <c r="CI519" s="124"/>
      <c r="CJ519" s="124"/>
      <c r="CK519" s="124"/>
      <c r="CL519" s="124"/>
      <c r="CM519" s="124"/>
      <c r="CN519" s="124"/>
      <c r="CO519" s="124"/>
      <c r="CP519" s="124"/>
      <c r="CQ519" s="124"/>
      <c r="CR519" s="124"/>
      <c r="CS519" s="124"/>
      <c r="CT519" s="124"/>
      <c r="CU519" s="124"/>
      <c r="CV519" s="124"/>
      <c r="CW519" s="124"/>
      <c r="CX519" s="125"/>
      <c r="CY519" s="131"/>
      <c r="CZ519" s="124"/>
      <c r="DA519" s="124"/>
      <c r="DB519" s="124"/>
      <c r="DC519" s="124"/>
      <c r="DD519" s="124"/>
      <c r="DE519" s="124"/>
      <c r="DF519" s="124"/>
      <c r="DG519" s="124"/>
      <c r="DH519" s="124"/>
      <c r="DI519" s="124"/>
      <c r="DJ519" s="124"/>
      <c r="DK519" s="124"/>
      <c r="DL519" s="124"/>
      <c r="DM519" s="124"/>
      <c r="DN519" s="124"/>
      <c r="DO519" s="125"/>
      <c r="DP519" s="131"/>
      <c r="DQ519" s="124"/>
      <c r="DR519" s="124"/>
      <c r="DS519" s="124"/>
      <c r="DT519" s="124"/>
      <c r="DU519" s="124"/>
      <c r="DV519" s="124"/>
      <c r="DW519" s="124"/>
      <c r="DX519" s="124"/>
      <c r="DY519" s="124"/>
      <c r="DZ519" s="124"/>
      <c r="EA519" s="124"/>
      <c r="EB519" s="124"/>
      <c r="EC519" s="124"/>
      <c r="ED519" s="124"/>
      <c r="EE519" s="124"/>
      <c r="EF519" s="125"/>
      <c r="EG519" s="131"/>
      <c r="EH519" s="124"/>
      <c r="EI519" s="124"/>
      <c r="EJ519" s="124"/>
      <c r="EK519" s="124"/>
      <c r="EL519" s="124"/>
      <c r="EM519" s="124"/>
      <c r="EN519" s="124"/>
      <c r="EO519" s="124"/>
      <c r="EP519" s="124"/>
      <c r="EQ519" s="124"/>
      <c r="ER519" s="124"/>
      <c r="ES519" s="124"/>
      <c r="ET519" s="124"/>
      <c r="EU519" s="124"/>
      <c r="EV519" s="124"/>
      <c r="EW519" s="125"/>
      <c r="EX519" s="131"/>
      <c r="EY519" s="124"/>
      <c r="EZ519" s="124"/>
      <c r="FA519" s="124"/>
      <c r="FB519" s="124"/>
      <c r="FC519" s="124"/>
      <c r="FD519" s="124"/>
      <c r="FE519" s="124"/>
      <c r="FF519" s="124"/>
      <c r="FG519" s="124"/>
      <c r="FH519" s="124"/>
      <c r="FI519" s="124"/>
      <c r="FJ519" s="124"/>
      <c r="FK519" s="124"/>
      <c r="FL519" s="124"/>
      <c r="FM519" s="124"/>
      <c r="FN519" s="125"/>
      <c r="FO519" s="131"/>
      <c r="FP519" s="124"/>
      <c r="FQ519" s="124"/>
      <c r="FR519" s="124"/>
      <c r="FS519" s="124"/>
      <c r="FT519" s="124"/>
      <c r="FU519" s="124"/>
      <c r="FV519" s="124"/>
      <c r="FW519" s="124"/>
      <c r="FX519" s="124"/>
      <c r="FY519" s="124"/>
      <c r="FZ519" s="124"/>
      <c r="GA519" s="124"/>
      <c r="GB519" s="124"/>
      <c r="GC519" s="124"/>
      <c r="GD519" s="124"/>
      <c r="GE519" s="125"/>
      <c r="GF519" s="131"/>
      <c r="GG519" s="124"/>
      <c r="GH519" s="124"/>
      <c r="GI519" s="124"/>
      <c r="GJ519" s="124"/>
      <c r="GK519" s="124"/>
      <c r="GL519" s="124"/>
      <c r="GM519" s="124"/>
      <c r="GN519" s="124"/>
      <c r="GO519" s="124"/>
      <c r="GP519" s="124"/>
      <c r="GQ519" s="124"/>
      <c r="GR519" s="124"/>
      <c r="GS519" s="124"/>
      <c r="GT519" s="124"/>
      <c r="GU519" s="124"/>
      <c r="GV519" s="125"/>
      <c r="GW519" s="131"/>
      <c r="GX519" s="124"/>
      <c r="GY519" s="124"/>
      <c r="GZ519" s="124"/>
      <c r="HA519" s="124"/>
      <c r="HB519" s="124"/>
      <c r="HC519" s="124"/>
      <c r="HD519" s="124"/>
      <c r="HE519" s="124"/>
      <c r="HF519" s="124"/>
      <c r="HG519" s="124"/>
      <c r="HH519" s="124"/>
      <c r="HI519" s="124"/>
      <c r="HJ519" s="124"/>
      <c r="HK519" s="124"/>
      <c r="HL519" s="124"/>
      <c r="HM519" s="125"/>
      <c r="HN519" s="131"/>
      <c r="HO519" s="124"/>
      <c r="HP519" s="124"/>
      <c r="HQ519" s="124"/>
      <c r="HR519" s="124"/>
      <c r="HS519" s="124"/>
      <c r="HT519" s="124"/>
      <c r="HU519" s="124"/>
      <c r="HV519" s="124"/>
      <c r="HW519" s="124"/>
      <c r="HX519" s="124"/>
      <c r="HY519" s="124"/>
      <c r="HZ519" s="124"/>
      <c r="IA519" s="124"/>
      <c r="IB519" s="124"/>
      <c r="IC519" s="124"/>
      <c r="ID519" s="125"/>
      <c r="IE519" s="131"/>
      <c r="IF519" s="124"/>
      <c r="IG519" s="124"/>
      <c r="IH519" s="124"/>
      <c r="II519" s="124"/>
      <c r="IJ519" s="124"/>
      <c r="IK519" s="124"/>
      <c r="IL519" s="124"/>
      <c r="IM519" s="124"/>
      <c r="IN519" s="124"/>
      <c r="IO519" s="124"/>
      <c r="IP519" s="124"/>
      <c r="IQ519" s="124"/>
      <c r="IR519" s="124"/>
      <c r="IS519" s="124"/>
      <c r="IT519" s="124"/>
      <c r="IU519" s="125"/>
      <c r="IV519" s="131"/>
      <c r="IW519" s="124"/>
      <c r="IX519" s="124"/>
      <c r="IY519" s="124"/>
      <c r="IZ519" s="124"/>
      <c r="JA519" s="124"/>
      <c r="JB519" s="124"/>
      <c r="JC519" s="124"/>
      <c r="JD519" s="124"/>
      <c r="JE519" s="124"/>
      <c r="JF519" s="124"/>
      <c r="JG519" s="124"/>
      <c r="JH519" s="124"/>
      <c r="JI519" s="124"/>
      <c r="JJ519" s="124"/>
      <c r="JK519" s="124"/>
      <c r="JL519" s="125"/>
      <c r="JM519" s="131"/>
      <c r="JN519" s="124"/>
      <c r="JO519" s="124"/>
      <c r="JP519" s="124"/>
      <c r="JQ519" s="124"/>
      <c r="JR519" s="124"/>
      <c r="JS519" s="124"/>
      <c r="JT519" s="124"/>
      <c r="JU519" s="124"/>
      <c r="JV519" s="124"/>
      <c r="JW519" s="124"/>
      <c r="JX519" s="124"/>
      <c r="JY519" s="124"/>
      <c r="JZ519" s="124"/>
      <c r="KA519" s="124"/>
      <c r="KB519" s="124"/>
      <c r="KC519" s="125"/>
      <c r="KD519" s="131"/>
      <c r="KE519" s="124"/>
      <c r="KF519" s="124"/>
      <c r="KG519" s="124"/>
      <c r="KH519" s="124"/>
      <c r="KI519" s="124"/>
      <c r="KJ519" s="124"/>
      <c r="KK519" s="124"/>
      <c r="KL519" s="124"/>
      <c r="KM519" s="124"/>
      <c r="KN519" s="124"/>
      <c r="KO519" s="124"/>
      <c r="KP519" s="124"/>
      <c r="KQ519" s="124"/>
      <c r="KR519" s="124"/>
      <c r="KS519" s="124"/>
      <c r="KT519" s="125"/>
      <c r="KU519" s="124"/>
    </row>
    <row r="520" ht="15.0" customHeight="1">
      <c r="A520" s="131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5"/>
      <c r="R520" s="131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5"/>
      <c r="AI520" s="131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5"/>
      <c r="AZ520" s="131"/>
      <c r="BA520" s="124"/>
      <c r="BB520" s="124"/>
      <c r="BC520" s="124"/>
      <c r="BD520" s="124"/>
      <c r="BE520" s="124"/>
      <c r="BF520" s="124"/>
      <c r="BG520" s="124"/>
      <c r="BH520" s="124"/>
      <c r="BI520" s="124"/>
      <c r="BJ520" s="124"/>
      <c r="BK520" s="124"/>
      <c r="BL520" s="124"/>
      <c r="BM520" s="124"/>
      <c r="BN520" s="124"/>
      <c r="BO520" s="124"/>
      <c r="BP520" s="125"/>
      <c r="BQ520" s="131"/>
      <c r="BR520" s="124"/>
      <c r="BS520" s="124"/>
      <c r="BT520" s="124"/>
      <c r="BU520" s="124"/>
      <c r="BV520" s="124"/>
      <c r="BW520" s="124"/>
      <c r="BX520" s="124"/>
      <c r="BY520" s="124"/>
      <c r="BZ520" s="124"/>
      <c r="CA520" s="124"/>
      <c r="CB520" s="124"/>
      <c r="CC520" s="124"/>
      <c r="CD520" s="124"/>
      <c r="CE520" s="124"/>
      <c r="CF520" s="124"/>
      <c r="CG520" s="125"/>
      <c r="CH520" s="131"/>
      <c r="CI520" s="124"/>
      <c r="CJ520" s="124"/>
      <c r="CK520" s="124"/>
      <c r="CL520" s="124"/>
      <c r="CM520" s="124"/>
      <c r="CN520" s="124"/>
      <c r="CO520" s="124"/>
      <c r="CP520" s="124"/>
      <c r="CQ520" s="124"/>
      <c r="CR520" s="124"/>
      <c r="CS520" s="124"/>
      <c r="CT520" s="124"/>
      <c r="CU520" s="124"/>
      <c r="CV520" s="124"/>
      <c r="CW520" s="124"/>
      <c r="CX520" s="125"/>
      <c r="CY520" s="131"/>
      <c r="CZ520" s="124"/>
      <c r="DA520" s="124"/>
      <c r="DB520" s="124"/>
      <c r="DC520" s="124"/>
      <c r="DD520" s="124"/>
      <c r="DE520" s="124"/>
      <c r="DF520" s="124"/>
      <c r="DG520" s="124"/>
      <c r="DH520" s="124"/>
      <c r="DI520" s="124"/>
      <c r="DJ520" s="124"/>
      <c r="DK520" s="124"/>
      <c r="DL520" s="124"/>
      <c r="DM520" s="124"/>
      <c r="DN520" s="124"/>
      <c r="DO520" s="125"/>
      <c r="DP520" s="131"/>
      <c r="DQ520" s="124"/>
      <c r="DR520" s="124"/>
      <c r="DS520" s="124"/>
      <c r="DT520" s="124"/>
      <c r="DU520" s="124"/>
      <c r="DV520" s="124"/>
      <c r="DW520" s="124"/>
      <c r="DX520" s="124"/>
      <c r="DY520" s="124"/>
      <c r="DZ520" s="124"/>
      <c r="EA520" s="124"/>
      <c r="EB520" s="124"/>
      <c r="EC520" s="124"/>
      <c r="ED520" s="124"/>
      <c r="EE520" s="124"/>
      <c r="EF520" s="125"/>
      <c r="EG520" s="131"/>
      <c r="EH520" s="124"/>
      <c r="EI520" s="124"/>
      <c r="EJ520" s="124"/>
      <c r="EK520" s="124"/>
      <c r="EL520" s="124"/>
      <c r="EM520" s="124"/>
      <c r="EN520" s="124"/>
      <c r="EO520" s="124"/>
      <c r="EP520" s="124"/>
      <c r="EQ520" s="124"/>
      <c r="ER520" s="124"/>
      <c r="ES520" s="124"/>
      <c r="ET520" s="124"/>
      <c r="EU520" s="124"/>
      <c r="EV520" s="124"/>
      <c r="EW520" s="125"/>
      <c r="EX520" s="131"/>
      <c r="EY520" s="124"/>
      <c r="EZ520" s="124"/>
      <c r="FA520" s="124"/>
      <c r="FB520" s="124"/>
      <c r="FC520" s="124"/>
      <c r="FD520" s="124"/>
      <c r="FE520" s="124"/>
      <c r="FF520" s="124"/>
      <c r="FG520" s="124"/>
      <c r="FH520" s="124"/>
      <c r="FI520" s="124"/>
      <c r="FJ520" s="124"/>
      <c r="FK520" s="124"/>
      <c r="FL520" s="124"/>
      <c r="FM520" s="124"/>
      <c r="FN520" s="125"/>
      <c r="FO520" s="131"/>
      <c r="FP520" s="124"/>
      <c r="FQ520" s="124"/>
      <c r="FR520" s="124"/>
      <c r="FS520" s="124"/>
      <c r="FT520" s="124"/>
      <c r="FU520" s="124"/>
      <c r="FV520" s="124"/>
      <c r="FW520" s="124"/>
      <c r="FX520" s="124"/>
      <c r="FY520" s="124"/>
      <c r="FZ520" s="124"/>
      <c r="GA520" s="124"/>
      <c r="GB520" s="124"/>
      <c r="GC520" s="124"/>
      <c r="GD520" s="124"/>
      <c r="GE520" s="125"/>
      <c r="GF520" s="131"/>
      <c r="GG520" s="124"/>
      <c r="GH520" s="124"/>
      <c r="GI520" s="124"/>
      <c r="GJ520" s="124"/>
      <c r="GK520" s="124"/>
      <c r="GL520" s="124"/>
      <c r="GM520" s="124"/>
      <c r="GN520" s="124"/>
      <c r="GO520" s="124"/>
      <c r="GP520" s="124"/>
      <c r="GQ520" s="124"/>
      <c r="GR520" s="124"/>
      <c r="GS520" s="124"/>
      <c r="GT520" s="124"/>
      <c r="GU520" s="124"/>
      <c r="GV520" s="125"/>
      <c r="GW520" s="131"/>
      <c r="GX520" s="124"/>
      <c r="GY520" s="124"/>
      <c r="GZ520" s="124"/>
      <c r="HA520" s="124"/>
      <c r="HB520" s="124"/>
      <c r="HC520" s="124"/>
      <c r="HD520" s="124"/>
      <c r="HE520" s="124"/>
      <c r="HF520" s="124"/>
      <c r="HG520" s="124"/>
      <c r="HH520" s="124"/>
      <c r="HI520" s="124"/>
      <c r="HJ520" s="124"/>
      <c r="HK520" s="124"/>
      <c r="HL520" s="124"/>
      <c r="HM520" s="125"/>
      <c r="HN520" s="131"/>
      <c r="HO520" s="124"/>
      <c r="HP520" s="124"/>
      <c r="HQ520" s="124"/>
      <c r="HR520" s="124"/>
      <c r="HS520" s="124"/>
      <c r="HT520" s="124"/>
      <c r="HU520" s="124"/>
      <c r="HV520" s="124"/>
      <c r="HW520" s="124"/>
      <c r="HX520" s="124"/>
      <c r="HY520" s="124"/>
      <c r="HZ520" s="124"/>
      <c r="IA520" s="124"/>
      <c r="IB520" s="124"/>
      <c r="IC520" s="124"/>
      <c r="ID520" s="125"/>
      <c r="IE520" s="131"/>
      <c r="IF520" s="124"/>
      <c r="IG520" s="124"/>
      <c r="IH520" s="124"/>
      <c r="II520" s="124"/>
      <c r="IJ520" s="124"/>
      <c r="IK520" s="124"/>
      <c r="IL520" s="124"/>
      <c r="IM520" s="124"/>
      <c r="IN520" s="124"/>
      <c r="IO520" s="124"/>
      <c r="IP520" s="124"/>
      <c r="IQ520" s="124"/>
      <c r="IR520" s="124"/>
      <c r="IS520" s="124"/>
      <c r="IT520" s="124"/>
      <c r="IU520" s="125"/>
      <c r="IV520" s="131"/>
      <c r="IW520" s="124"/>
      <c r="IX520" s="124"/>
      <c r="IY520" s="124"/>
      <c r="IZ520" s="124"/>
      <c r="JA520" s="124"/>
      <c r="JB520" s="124"/>
      <c r="JC520" s="124"/>
      <c r="JD520" s="124"/>
      <c r="JE520" s="124"/>
      <c r="JF520" s="124"/>
      <c r="JG520" s="124"/>
      <c r="JH520" s="124"/>
      <c r="JI520" s="124"/>
      <c r="JJ520" s="124"/>
      <c r="JK520" s="124"/>
      <c r="JL520" s="125"/>
      <c r="JM520" s="131"/>
      <c r="JN520" s="124"/>
      <c r="JO520" s="124"/>
      <c r="JP520" s="124"/>
      <c r="JQ520" s="124"/>
      <c r="JR520" s="124"/>
      <c r="JS520" s="124"/>
      <c r="JT520" s="124"/>
      <c r="JU520" s="124"/>
      <c r="JV520" s="124"/>
      <c r="JW520" s="124"/>
      <c r="JX520" s="124"/>
      <c r="JY520" s="124"/>
      <c r="JZ520" s="124"/>
      <c r="KA520" s="124"/>
      <c r="KB520" s="124"/>
      <c r="KC520" s="125"/>
      <c r="KD520" s="131"/>
      <c r="KE520" s="124"/>
      <c r="KF520" s="124"/>
      <c r="KG520" s="124"/>
      <c r="KH520" s="124"/>
      <c r="KI520" s="124"/>
      <c r="KJ520" s="124"/>
      <c r="KK520" s="124"/>
      <c r="KL520" s="124"/>
      <c r="KM520" s="124"/>
      <c r="KN520" s="124"/>
      <c r="KO520" s="124"/>
      <c r="KP520" s="124"/>
      <c r="KQ520" s="124"/>
      <c r="KR520" s="124"/>
      <c r="KS520" s="124"/>
      <c r="KT520" s="125"/>
      <c r="KU520" s="124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502:E503">
    <cfRule type="cellIs" dxfId="0" priority="1" operator="equal">
      <formula>0</formula>
    </cfRule>
  </conditionalFormatting>
  <conditionalFormatting sqref="E98:E99">
    <cfRule type="cellIs" dxfId="0" priority="2" operator="equal">
      <formula>0</formula>
    </cfRule>
  </conditionalFormatting>
  <conditionalFormatting sqref="E401:E402">
    <cfRule type="cellIs" dxfId="0" priority="3" operator="equal">
      <formula>0</formula>
    </cfRule>
  </conditionalFormatting>
  <conditionalFormatting sqref="E300:E301">
    <cfRule type="cellIs" dxfId="0" priority="4" operator="equal">
      <formula>0</formula>
    </cfRule>
  </conditionalFormatting>
  <conditionalFormatting sqref="E199:E200">
    <cfRule type="cellIs" dxfId="0" priority="5" operator="equal">
      <formula>0</formula>
    </cfRule>
  </conditionalFormatting>
  <conditionalFormatting sqref="V502:V503 AM502:AM503 BD502:BD503 BU502:BU503 CL502:CL503 DC502:DC503 DT502:DT503 EK502:EK503 FB502:FB503 FS502:FS503 GJ502:GJ503 HA502:HA503 HR502:HR503 II502:II503 IZ502:IZ503 JQ502:JQ503 KH502:KH503">
    <cfRule type="cellIs" dxfId="0" priority="6" operator="equal">
      <formula>0</formula>
    </cfRule>
  </conditionalFormatting>
  <conditionalFormatting sqref="V98:V99 AM98:AM99 BD98:BD99 BU98:BU99 CL98:CL99 DC98:DC99 DT98:DT99 EK98:EK99 FB98:FB99 FS98:FS99 GJ98:GJ99 HA98:HA99 HR98:HR99 II98:II99 IZ98:IZ99 JQ98:JQ99 KH98:KH99">
    <cfRule type="cellIs" dxfId="0" priority="7" operator="equal">
      <formula>0</formula>
    </cfRule>
  </conditionalFormatting>
  <conditionalFormatting sqref="V401:V402 AM401:AM402 BD401:BD402 BU401:BU402 CL401:CL402 DC401:DC402 DT401:DT402 EK401:EK402 FB401:FB402 FS401:FS402 GJ401:GJ402 HA401:HA402 HR401:HR402 II401:II402 IZ401:IZ402 JQ401:JQ402 KH401:KH402">
    <cfRule type="cellIs" dxfId="0" priority="8" operator="equal">
      <formula>0</formula>
    </cfRule>
  </conditionalFormatting>
  <conditionalFormatting sqref="V300:V301 AM300:AM301 BD300:BD301 BU300:BU301 CL300:CL301 DC300:DC301 DT300:DT301 EK300:EK301 FB300:FB301 FS300:FS301 GJ300:GJ301 HA300:HA301 HR300:HR301 II300:II301 IZ300:IZ301 JQ300:JQ301 KH300:KH301">
    <cfRule type="cellIs" dxfId="0" priority="9" operator="equal">
      <formula>0</formula>
    </cfRule>
  </conditionalFormatting>
  <conditionalFormatting sqref="V199:V200 AM199:AM200 BD199:BD200 BU199:BU200 CL199:CL200 DC199:DC200 DT199:DT200 EK199:EK200 FB199:FB200 FS199:FS200 GJ199:GJ200 HA199:HA200 HR199:HR200 II199:II200 IZ199:IZ200 JQ199:JQ200 KH199:KH200">
    <cfRule type="cellIs" dxfId="0" priority="10" operator="equal">
      <formula>0</formula>
    </cfRule>
  </conditionalFormatting>
  <conditionalFormatting sqref="AM502:AM503">
    <cfRule type="cellIs" dxfId="0" priority="11" operator="equal">
      <formula>0</formula>
    </cfRule>
  </conditionalFormatting>
  <conditionalFormatting sqref="AM98:AM99">
    <cfRule type="cellIs" dxfId="0" priority="12" operator="equal">
      <formula>0</formula>
    </cfRule>
  </conditionalFormatting>
  <conditionalFormatting sqref="AM401:AM402">
    <cfRule type="cellIs" dxfId="0" priority="13" operator="equal">
      <formula>0</formula>
    </cfRule>
  </conditionalFormatting>
  <conditionalFormatting sqref="AM300:AM301">
    <cfRule type="cellIs" dxfId="0" priority="14" operator="equal">
      <formula>0</formula>
    </cfRule>
  </conditionalFormatting>
  <conditionalFormatting sqref="AM199:AM200">
    <cfRule type="cellIs" dxfId="0" priority="15" operator="equal">
      <formula>0</formula>
    </cfRule>
  </conditionalFormatting>
  <conditionalFormatting sqref="BD502:BD503">
    <cfRule type="cellIs" dxfId="0" priority="16" operator="equal">
      <formula>0</formula>
    </cfRule>
  </conditionalFormatting>
  <conditionalFormatting sqref="BD98:BD99">
    <cfRule type="cellIs" dxfId="0" priority="17" operator="equal">
      <formula>0</formula>
    </cfRule>
  </conditionalFormatting>
  <conditionalFormatting sqref="BD401:BD402">
    <cfRule type="cellIs" dxfId="0" priority="18" operator="equal">
      <formula>0</formula>
    </cfRule>
  </conditionalFormatting>
  <conditionalFormatting sqref="BD300:BD301">
    <cfRule type="cellIs" dxfId="0" priority="19" operator="equal">
      <formula>0</formula>
    </cfRule>
  </conditionalFormatting>
  <conditionalFormatting sqref="BD199:BD200">
    <cfRule type="cellIs" dxfId="0" priority="20" operator="equal">
      <formula>0</formula>
    </cfRule>
  </conditionalFormatting>
  <conditionalFormatting sqref="BU502:BU503">
    <cfRule type="cellIs" dxfId="0" priority="21" operator="equal">
      <formula>0</formula>
    </cfRule>
  </conditionalFormatting>
  <conditionalFormatting sqref="BU98:BU99">
    <cfRule type="cellIs" dxfId="0" priority="22" operator="equal">
      <formula>0</formula>
    </cfRule>
  </conditionalFormatting>
  <conditionalFormatting sqref="BU401:BU402">
    <cfRule type="cellIs" dxfId="0" priority="23" operator="equal">
      <formula>0</formula>
    </cfRule>
  </conditionalFormatting>
  <conditionalFormatting sqref="BU300:BU301">
    <cfRule type="cellIs" dxfId="0" priority="24" operator="equal">
      <formula>0</formula>
    </cfRule>
  </conditionalFormatting>
  <conditionalFormatting sqref="BU199:BU200">
    <cfRule type="cellIs" dxfId="0" priority="25" operator="equal">
      <formula>0</formula>
    </cfRule>
  </conditionalFormatting>
  <conditionalFormatting sqref="CL502:CL503">
    <cfRule type="cellIs" dxfId="0" priority="26" operator="equal">
      <formula>0</formula>
    </cfRule>
  </conditionalFormatting>
  <conditionalFormatting sqref="CL98:CL99">
    <cfRule type="cellIs" dxfId="0" priority="27" operator="equal">
      <formula>0</formula>
    </cfRule>
  </conditionalFormatting>
  <conditionalFormatting sqref="CL401:CL402">
    <cfRule type="cellIs" dxfId="0" priority="28" operator="equal">
      <formula>0</formula>
    </cfRule>
  </conditionalFormatting>
  <conditionalFormatting sqref="CL300:CL301">
    <cfRule type="cellIs" dxfId="0" priority="29" operator="equal">
      <formula>0</formula>
    </cfRule>
  </conditionalFormatting>
  <conditionalFormatting sqref="CL199:CL200">
    <cfRule type="cellIs" dxfId="0" priority="30" operator="equal">
      <formula>0</formula>
    </cfRule>
  </conditionalFormatting>
  <conditionalFormatting sqref="DC502:DC503">
    <cfRule type="cellIs" dxfId="0" priority="31" operator="equal">
      <formula>0</formula>
    </cfRule>
  </conditionalFormatting>
  <conditionalFormatting sqref="DC98:DC99">
    <cfRule type="cellIs" dxfId="0" priority="32" operator="equal">
      <formula>0</formula>
    </cfRule>
  </conditionalFormatting>
  <conditionalFormatting sqref="DC401:DC402">
    <cfRule type="cellIs" dxfId="0" priority="33" operator="equal">
      <formula>0</formula>
    </cfRule>
  </conditionalFormatting>
  <conditionalFormatting sqref="DC300:DC301">
    <cfRule type="cellIs" dxfId="0" priority="34" operator="equal">
      <formula>0</formula>
    </cfRule>
  </conditionalFormatting>
  <conditionalFormatting sqref="DC199:DC200">
    <cfRule type="cellIs" dxfId="0" priority="35" operator="equal">
      <formula>0</formula>
    </cfRule>
  </conditionalFormatting>
  <conditionalFormatting sqref="DT502:DT503">
    <cfRule type="cellIs" dxfId="0" priority="36" operator="equal">
      <formula>0</formula>
    </cfRule>
  </conditionalFormatting>
  <conditionalFormatting sqref="DT98:DT99">
    <cfRule type="cellIs" dxfId="0" priority="37" operator="equal">
      <formula>0</formula>
    </cfRule>
  </conditionalFormatting>
  <conditionalFormatting sqref="DT401:DT402">
    <cfRule type="cellIs" dxfId="0" priority="38" operator="equal">
      <formula>0</formula>
    </cfRule>
  </conditionalFormatting>
  <conditionalFormatting sqref="DT300:DT301">
    <cfRule type="cellIs" dxfId="0" priority="39" operator="equal">
      <formula>0</formula>
    </cfRule>
  </conditionalFormatting>
  <conditionalFormatting sqref="DT199:DT200">
    <cfRule type="cellIs" dxfId="0" priority="40" operator="equal">
      <formula>0</formula>
    </cfRule>
  </conditionalFormatting>
  <conditionalFormatting sqref="EK502:EK503">
    <cfRule type="cellIs" dxfId="0" priority="41" operator="equal">
      <formula>0</formula>
    </cfRule>
  </conditionalFormatting>
  <conditionalFormatting sqref="EK98:EK99">
    <cfRule type="cellIs" dxfId="0" priority="42" operator="equal">
      <formula>0</formula>
    </cfRule>
  </conditionalFormatting>
  <conditionalFormatting sqref="EK401:EK402">
    <cfRule type="cellIs" dxfId="0" priority="43" operator="equal">
      <formula>0</formula>
    </cfRule>
  </conditionalFormatting>
  <conditionalFormatting sqref="EK300:EK301">
    <cfRule type="cellIs" dxfId="0" priority="44" operator="equal">
      <formula>0</formula>
    </cfRule>
  </conditionalFormatting>
  <conditionalFormatting sqref="EK199:EK200">
    <cfRule type="cellIs" dxfId="0" priority="45" operator="equal">
      <formula>0</formula>
    </cfRule>
  </conditionalFormatting>
  <conditionalFormatting sqref="FB502:FB503">
    <cfRule type="cellIs" dxfId="0" priority="46" operator="equal">
      <formula>0</formula>
    </cfRule>
  </conditionalFormatting>
  <conditionalFormatting sqref="FB98:FB99">
    <cfRule type="cellIs" dxfId="0" priority="47" operator="equal">
      <formula>0</formula>
    </cfRule>
  </conditionalFormatting>
  <conditionalFormatting sqref="FB401:FB402">
    <cfRule type="cellIs" dxfId="0" priority="48" operator="equal">
      <formula>0</formula>
    </cfRule>
  </conditionalFormatting>
  <conditionalFormatting sqref="FB300:FB301">
    <cfRule type="cellIs" dxfId="0" priority="49" operator="equal">
      <formula>0</formula>
    </cfRule>
  </conditionalFormatting>
  <conditionalFormatting sqref="FB199:FB200">
    <cfRule type="cellIs" dxfId="0" priority="50" operator="equal">
      <formula>0</formula>
    </cfRule>
  </conditionalFormatting>
  <conditionalFormatting sqref="FS502:FS503 GJ502:GJ503 HA502:HA503 HR502:HR503 II502:II503 IZ502:IZ503 JQ502:JQ503 KH502:KH503">
    <cfRule type="cellIs" dxfId="0" priority="51" operator="equal">
      <formula>0</formula>
    </cfRule>
  </conditionalFormatting>
  <conditionalFormatting sqref="FS98:FS99 GJ98:GJ99 HA98:HA99 HR98:HR99 II98:II99 IZ98:IZ99 JQ98:JQ99 KH98:KH99">
    <cfRule type="cellIs" dxfId="0" priority="52" operator="equal">
      <formula>0</formula>
    </cfRule>
  </conditionalFormatting>
  <conditionalFormatting sqref="FS401:FS402 GJ401:GJ402 HA401:HA402 HR401:HR402 II401:II402 IZ401:IZ402 JQ401:JQ402 KH401:KH402">
    <cfRule type="cellIs" dxfId="0" priority="53" operator="equal">
      <formula>0</formula>
    </cfRule>
  </conditionalFormatting>
  <conditionalFormatting sqref="FS300:FS301 GJ300:GJ301 HA300:HA301 HR300:HR301 II300:II301 IZ300:IZ301 JQ300:JQ301 KH300:KH301">
    <cfRule type="cellIs" dxfId="0" priority="54" operator="equal">
      <formula>0</formula>
    </cfRule>
  </conditionalFormatting>
  <conditionalFormatting sqref="FS199:FS200 GJ199:GJ200 HA199:HA200 HR199:HR200 II199:II200 IZ199:IZ200 JQ199:JQ200 KH199:KH200">
    <cfRule type="cellIs" dxfId="0" priority="55" operator="equal">
      <formula>0</formula>
    </cfRule>
  </conditionalFormatting>
  <conditionalFormatting sqref="GJ502:GJ503">
    <cfRule type="cellIs" dxfId="0" priority="56" operator="equal">
      <formula>0</formula>
    </cfRule>
  </conditionalFormatting>
  <conditionalFormatting sqref="GJ98:GJ99">
    <cfRule type="cellIs" dxfId="0" priority="57" operator="equal">
      <formula>0</formula>
    </cfRule>
  </conditionalFormatting>
  <conditionalFormatting sqref="GJ401:GJ402">
    <cfRule type="cellIs" dxfId="0" priority="58" operator="equal">
      <formula>0</formula>
    </cfRule>
  </conditionalFormatting>
  <conditionalFormatting sqref="GJ300:GJ301">
    <cfRule type="cellIs" dxfId="0" priority="59" operator="equal">
      <formula>0</formula>
    </cfRule>
  </conditionalFormatting>
  <conditionalFormatting sqref="GJ199:GJ200">
    <cfRule type="cellIs" dxfId="0" priority="60" operator="equal">
      <formula>0</formula>
    </cfRule>
  </conditionalFormatting>
  <conditionalFormatting sqref="HA502:HA503">
    <cfRule type="cellIs" dxfId="0" priority="61" operator="equal">
      <formula>0</formula>
    </cfRule>
  </conditionalFormatting>
  <conditionalFormatting sqref="HA98:HA99">
    <cfRule type="cellIs" dxfId="0" priority="62" operator="equal">
      <formula>0</formula>
    </cfRule>
  </conditionalFormatting>
  <conditionalFormatting sqref="HA401:HA402">
    <cfRule type="cellIs" dxfId="0" priority="63" operator="equal">
      <formula>0</formula>
    </cfRule>
  </conditionalFormatting>
  <conditionalFormatting sqref="HA300:HA301">
    <cfRule type="cellIs" dxfId="0" priority="64" operator="equal">
      <formula>0</formula>
    </cfRule>
  </conditionalFormatting>
  <conditionalFormatting sqref="HA199:HA200">
    <cfRule type="cellIs" dxfId="0" priority="65" operator="equal">
      <formula>0</formula>
    </cfRule>
  </conditionalFormatting>
  <conditionalFormatting sqref="HR502:HR503">
    <cfRule type="cellIs" dxfId="0" priority="66" operator="equal">
      <formula>0</formula>
    </cfRule>
  </conditionalFormatting>
  <conditionalFormatting sqref="HR98:HR99">
    <cfRule type="cellIs" dxfId="0" priority="67" operator="equal">
      <formula>0</formula>
    </cfRule>
  </conditionalFormatting>
  <conditionalFormatting sqref="HR401:HR402">
    <cfRule type="cellIs" dxfId="0" priority="68" operator="equal">
      <formula>0</formula>
    </cfRule>
  </conditionalFormatting>
  <conditionalFormatting sqref="HR300:HR301">
    <cfRule type="cellIs" dxfId="0" priority="69" operator="equal">
      <formula>0</formula>
    </cfRule>
  </conditionalFormatting>
  <conditionalFormatting sqref="HR199:HR200">
    <cfRule type="cellIs" dxfId="0" priority="70" operator="equal">
      <formula>0</formula>
    </cfRule>
  </conditionalFormatting>
  <conditionalFormatting sqref="II502:II503">
    <cfRule type="cellIs" dxfId="0" priority="71" operator="equal">
      <formula>0</formula>
    </cfRule>
  </conditionalFormatting>
  <conditionalFormatting sqref="II98:II99">
    <cfRule type="cellIs" dxfId="0" priority="72" operator="equal">
      <formula>0</formula>
    </cfRule>
  </conditionalFormatting>
  <conditionalFormatting sqref="II401:II402">
    <cfRule type="cellIs" dxfId="0" priority="73" operator="equal">
      <formula>0</formula>
    </cfRule>
  </conditionalFormatting>
  <conditionalFormatting sqref="II300:II301">
    <cfRule type="cellIs" dxfId="0" priority="74" operator="equal">
      <formula>0</formula>
    </cfRule>
  </conditionalFormatting>
  <conditionalFormatting sqref="II199:II200">
    <cfRule type="cellIs" dxfId="0" priority="75" operator="equal">
      <formula>0</formula>
    </cfRule>
  </conditionalFormatting>
  <conditionalFormatting sqref="IZ502:IZ503 JQ502:JQ503 KH502:KH503">
    <cfRule type="cellIs" dxfId="0" priority="76" operator="equal">
      <formula>0</formula>
    </cfRule>
  </conditionalFormatting>
  <conditionalFormatting sqref="IZ98:IZ99 JQ98:JQ99 KH98:KH99">
    <cfRule type="cellIs" dxfId="0" priority="77" operator="equal">
      <formula>0</formula>
    </cfRule>
  </conditionalFormatting>
  <conditionalFormatting sqref="IZ401:IZ402 JQ401:JQ402 KH401:KH402">
    <cfRule type="cellIs" dxfId="0" priority="78" operator="equal">
      <formula>0</formula>
    </cfRule>
  </conditionalFormatting>
  <conditionalFormatting sqref="IZ300:IZ301 JQ300:JQ301 KH300:KH301">
    <cfRule type="cellIs" dxfId="0" priority="79" operator="equal">
      <formula>0</formula>
    </cfRule>
  </conditionalFormatting>
  <conditionalFormatting sqref="IZ199:IZ200 JQ199:JQ200 KH199:KH200">
    <cfRule type="cellIs" dxfId="0" priority="80" operator="equal">
      <formula>0</formula>
    </cfRule>
  </conditionalFormatting>
  <hyperlinks>
    <hyperlink display="Home" location="Home!A1" ref="A1"/>
    <hyperlink display="2010" location="ADHK!A3:P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P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P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P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P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P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P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P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P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P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P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P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P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P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P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P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P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P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29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17" t="s">
        <v>87</v>
      </c>
      <c r="B1" s="118" t="s">
        <v>88</v>
      </c>
      <c r="C1" s="119"/>
      <c r="D1" s="120">
        <v>2010.0</v>
      </c>
      <c r="E1" s="120">
        <v>2012.0</v>
      </c>
      <c r="F1" s="120">
        <v>2014.0</v>
      </c>
      <c r="G1" s="120">
        <v>2016.0</v>
      </c>
      <c r="H1" s="120">
        <v>2018.0</v>
      </c>
      <c r="I1" s="120">
        <v>2020.0</v>
      </c>
      <c r="J1" s="120">
        <v>2022.0</v>
      </c>
      <c r="K1" s="120">
        <v>2024.0</v>
      </c>
      <c r="L1" s="121"/>
      <c r="M1" s="122"/>
      <c r="N1" s="123"/>
      <c r="O1" s="123"/>
      <c r="P1" s="124"/>
      <c r="Q1" s="125"/>
      <c r="R1" s="123"/>
      <c r="S1" s="123"/>
      <c r="T1" s="123"/>
      <c r="U1" s="120">
        <v>2010.0</v>
      </c>
      <c r="V1" s="120">
        <v>2012.0</v>
      </c>
      <c r="W1" s="120">
        <v>2014.0</v>
      </c>
      <c r="X1" s="120">
        <v>2016.0</v>
      </c>
      <c r="Y1" s="120">
        <v>2018.0</v>
      </c>
      <c r="Z1" s="120">
        <v>2020.0</v>
      </c>
      <c r="AA1" s="120">
        <v>2022.0</v>
      </c>
      <c r="AB1" s="120">
        <v>2024.0</v>
      </c>
      <c r="AC1" s="123"/>
      <c r="AD1" s="123"/>
      <c r="AE1" s="123"/>
      <c r="AF1" s="123"/>
      <c r="AG1" s="124"/>
      <c r="AH1" s="125"/>
      <c r="AI1" s="123"/>
      <c r="AJ1" s="123"/>
      <c r="AK1" s="123"/>
      <c r="AL1" s="120">
        <v>2010.0</v>
      </c>
      <c r="AM1" s="120">
        <v>2012.0</v>
      </c>
      <c r="AN1" s="120">
        <v>2014.0</v>
      </c>
      <c r="AO1" s="120">
        <v>2016.0</v>
      </c>
      <c r="AP1" s="120">
        <v>2018.0</v>
      </c>
      <c r="AQ1" s="120">
        <v>2020.0</v>
      </c>
      <c r="AR1" s="120">
        <v>2022.0</v>
      </c>
      <c r="AS1" s="120">
        <v>2024.0</v>
      </c>
      <c r="AT1" s="123"/>
      <c r="AU1" s="123"/>
      <c r="AV1" s="123"/>
      <c r="AW1" s="123"/>
      <c r="AX1" s="124"/>
      <c r="AY1" s="125"/>
      <c r="AZ1" s="123"/>
      <c r="BA1" s="123"/>
      <c r="BB1" s="123"/>
      <c r="BC1" s="120">
        <v>2010.0</v>
      </c>
      <c r="BD1" s="120">
        <v>2012.0</v>
      </c>
      <c r="BE1" s="120">
        <v>2014.0</v>
      </c>
      <c r="BF1" s="120">
        <v>2016.0</v>
      </c>
      <c r="BG1" s="120">
        <v>2018.0</v>
      </c>
      <c r="BH1" s="120">
        <v>2020.0</v>
      </c>
      <c r="BI1" s="120">
        <v>2022.0</v>
      </c>
      <c r="BJ1" s="120">
        <v>2024.0</v>
      </c>
      <c r="BK1" s="123"/>
      <c r="BL1" s="123"/>
      <c r="BM1" s="123"/>
      <c r="BN1" s="123"/>
      <c r="BO1" s="124"/>
      <c r="BP1" s="125"/>
      <c r="BQ1" s="123"/>
      <c r="BR1" s="123"/>
      <c r="BS1" s="123"/>
      <c r="BT1" s="120">
        <v>2010.0</v>
      </c>
      <c r="BU1" s="120">
        <v>2012.0</v>
      </c>
      <c r="BV1" s="120">
        <v>2014.0</v>
      </c>
      <c r="BW1" s="120">
        <v>2016.0</v>
      </c>
      <c r="BX1" s="120">
        <v>2018.0</v>
      </c>
      <c r="BY1" s="120">
        <v>2020.0</v>
      </c>
      <c r="BZ1" s="120">
        <v>2022.0</v>
      </c>
      <c r="CA1" s="120">
        <v>2024.0</v>
      </c>
      <c r="CB1" s="123"/>
      <c r="CC1" s="123"/>
      <c r="CD1" s="123"/>
      <c r="CE1" s="123"/>
      <c r="CF1" s="124"/>
      <c r="CG1" s="125"/>
      <c r="CH1" s="123"/>
      <c r="CI1" s="123"/>
      <c r="CJ1" s="123"/>
      <c r="CK1" s="120">
        <v>2010.0</v>
      </c>
      <c r="CL1" s="120">
        <v>2012.0</v>
      </c>
      <c r="CM1" s="120">
        <v>2014.0</v>
      </c>
      <c r="CN1" s="120">
        <v>2016.0</v>
      </c>
      <c r="CO1" s="120">
        <v>2018.0</v>
      </c>
      <c r="CP1" s="120">
        <v>2020.0</v>
      </c>
      <c r="CQ1" s="120">
        <v>2022.0</v>
      </c>
      <c r="CR1" s="120">
        <v>2024.0</v>
      </c>
      <c r="CS1" s="123"/>
      <c r="CT1" s="123"/>
      <c r="CU1" s="123"/>
      <c r="CV1" s="123"/>
      <c r="CW1" s="124"/>
      <c r="CX1" s="125"/>
      <c r="CY1" s="123"/>
      <c r="CZ1" s="123"/>
      <c r="DA1" s="123"/>
      <c r="DB1" s="120">
        <v>2010.0</v>
      </c>
      <c r="DC1" s="120">
        <v>2012.0</v>
      </c>
      <c r="DD1" s="120">
        <v>2014.0</v>
      </c>
      <c r="DE1" s="120">
        <v>2016.0</v>
      </c>
      <c r="DF1" s="120">
        <v>2018.0</v>
      </c>
      <c r="DG1" s="120">
        <v>2020.0</v>
      </c>
      <c r="DH1" s="120">
        <v>2022.0</v>
      </c>
      <c r="DI1" s="120">
        <v>2024.0</v>
      </c>
      <c r="DJ1" s="123"/>
      <c r="DK1" s="123"/>
      <c r="DL1" s="123"/>
      <c r="DM1" s="123"/>
      <c r="DN1" s="124"/>
      <c r="DO1" s="125"/>
      <c r="DP1" s="123"/>
      <c r="DQ1" s="123"/>
      <c r="DR1" s="123"/>
      <c r="DS1" s="120">
        <v>2010.0</v>
      </c>
      <c r="DT1" s="120">
        <v>2012.0</v>
      </c>
      <c r="DU1" s="120">
        <v>2014.0</v>
      </c>
      <c r="DV1" s="120">
        <v>2016.0</v>
      </c>
      <c r="DW1" s="120">
        <v>2018.0</v>
      </c>
      <c r="DX1" s="120">
        <v>2020.0</v>
      </c>
      <c r="DY1" s="120">
        <v>2022.0</v>
      </c>
      <c r="DZ1" s="120">
        <v>2024.0</v>
      </c>
      <c r="EA1" s="123"/>
      <c r="EB1" s="123"/>
      <c r="EC1" s="123"/>
      <c r="ED1" s="123"/>
      <c r="EE1" s="124"/>
      <c r="EF1" s="125"/>
      <c r="EG1" s="123"/>
      <c r="EH1" s="123"/>
      <c r="EI1" s="123"/>
      <c r="EJ1" s="120">
        <v>2010.0</v>
      </c>
      <c r="EK1" s="120">
        <v>2012.0</v>
      </c>
      <c r="EL1" s="120">
        <v>2014.0</v>
      </c>
      <c r="EM1" s="120">
        <v>2016.0</v>
      </c>
      <c r="EN1" s="120">
        <v>2018.0</v>
      </c>
      <c r="EO1" s="120">
        <v>2020.0</v>
      </c>
      <c r="EP1" s="120">
        <v>2022.0</v>
      </c>
      <c r="EQ1" s="120">
        <v>2024.0</v>
      </c>
      <c r="ER1" s="123"/>
      <c r="ES1" s="123"/>
      <c r="ET1" s="123"/>
      <c r="EU1" s="123"/>
      <c r="EV1" s="124"/>
      <c r="EW1" s="125"/>
      <c r="EX1" s="123"/>
      <c r="EY1" s="123"/>
      <c r="EZ1" s="123"/>
      <c r="FA1" s="120">
        <v>2010.0</v>
      </c>
      <c r="FB1" s="120">
        <v>2012.0</v>
      </c>
      <c r="FC1" s="120">
        <v>2014.0</v>
      </c>
      <c r="FD1" s="120">
        <v>2016.0</v>
      </c>
      <c r="FE1" s="120">
        <v>2018.0</v>
      </c>
      <c r="FF1" s="120">
        <v>2020.0</v>
      </c>
      <c r="FG1" s="120">
        <v>2022.0</v>
      </c>
      <c r="FH1" s="120">
        <v>2024.0</v>
      </c>
      <c r="FI1" s="123"/>
      <c r="FJ1" s="123"/>
      <c r="FK1" s="123"/>
      <c r="FL1" s="123"/>
      <c r="FM1" s="124"/>
      <c r="FN1" s="125"/>
      <c r="FO1" s="123"/>
      <c r="FP1" s="123"/>
      <c r="FQ1" s="123"/>
      <c r="FR1" s="120">
        <v>2010.0</v>
      </c>
      <c r="FS1" s="120">
        <v>2012.0</v>
      </c>
      <c r="FT1" s="120">
        <v>2014.0</v>
      </c>
      <c r="FU1" s="120">
        <v>2016.0</v>
      </c>
      <c r="FV1" s="120">
        <v>2018.0</v>
      </c>
      <c r="FW1" s="120">
        <v>2020.0</v>
      </c>
      <c r="FX1" s="120">
        <v>2022.0</v>
      </c>
      <c r="FY1" s="120">
        <v>2024.0</v>
      </c>
      <c r="FZ1" s="123"/>
      <c r="GA1" s="123"/>
      <c r="GB1" s="123"/>
      <c r="GC1" s="123"/>
      <c r="GD1" s="124"/>
      <c r="GE1" s="125"/>
      <c r="GF1" s="123"/>
      <c r="GG1" s="123"/>
      <c r="GH1" s="123"/>
      <c r="GI1" s="120">
        <v>2010.0</v>
      </c>
      <c r="GJ1" s="120">
        <v>2012.0</v>
      </c>
      <c r="GK1" s="120">
        <v>2014.0</v>
      </c>
      <c r="GL1" s="120">
        <v>2016.0</v>
      </c>
      <c r="GM1" s="120">
        <v>2018.0</v>
      </c>
      <c r="GN1" s="120">
        <v>2020.0</v>
      </c>
      <c r="GO1" s="120">
        <v>2022.0</v>
      </c>
      <c r="GP1" s="120">
        <v>2024.0</v>
      </c>
      <c r="GQ1" s="123"/>
      <c r="GR1" s="123"/>
      <c r="GS1" s="123"/>
      <c r="GT1" s="123"/>
      <c r="GU1" s="124"/>
      <c r="GV1" s="125"/>
      <c r="GW1" s="123"/>
      <c r="GX1" s="123"/>
      <c r="GY1" s="123"/>
      <c r="GZ1" s="120">
        <v>2010.0</v>
      </c>
      <c r="HA1" s="120">
        <v>2012.0</v>
      </c>
      <c r="HB1" s="120">
        <v>2014.0</v>
      </c>
      <c r="HC1" s="120">
        <v>2016.0</v>
      </c>
      <c r="HD1" s="120">
        <v>2018.0</v>
      </c>
      <c r="HE1" s="120">
        <v>2020.0</v>
      </c>
      <c r="HF1" s="120">
        <v>2022.0</v>
      </c>
      <c r="HG1" s="120">
        <v>2024.0</v>
      </c>
      <c r="HH1" s="123"/>
      <c r="HI1" s="123"/>
      <c r="HJ1" s="123"/>
      <c r="HK1" s="123"/>
      <c r="HL1" s="124"/>
      <c r="HM1" s="125"/>
      <c r="HN1" s="123"/>
      <c r="HO1" s="123"/>
      <c r="HP1" s="123"/>
      <c r="HQ1" s="120">
        <v>2010.0</v>
      </c>
      <c r="HR1" s="120">
        <v>2012.0</v>
      </c>
      <c r="HS1" s="120">
        <v>2014.0</v>
      </c>
      <c r="HT1" s="120">
        <v>2016.0</v>
      </c>
      <c r="HU1" s="120">
        <v>2018.0</v>
      </c>
      <c r="HV1" s="120">
        <v>2020.0</v>
      </c>
      <c r="HW1" s="120">
        <v>2022.0</v>
      </c>
      <c r="HX1" s="120">
        <v>2024.0</v>
      </c>
      <c r="HY1" s="123"/>
      <c r="HZ1" s="123"/>
      <c r="IA1" s="123"/>
      <c r="IB1" s="123"/>
      <c r="IC1" s="124"/>
      <c r="ID1" s="125"/>
      <c r="IE1" s="123"/>
      <c r="IF1" s="123"/>
      <c r="IG1" s="123"/>
      <c r="IH1" s="120">
        <v>2010.0</v>
      </c>
      <c r="II1" s="120">
        <v>2012.0</v>
      </c>
      <c r="IJ1" s="120">
        <v>2014.0</v>
      </c>
      <c r="IK1" s="120">
        <v>2016.0</v>
      </c>
      <c r="IL1" s="120">
        <v>2018.0</v>
      </c>
      <c r="IM1" s="120">
        <v>2020.0</v>
      </c>
      <c r="IN1" s="120">
        <v>2022.0</v>
      </c>
      <c r="IO1" s="120">
        <v>2024.0</v>
      </c>
      <c r="IP1" s="123"/>
      <c r="IQ1" s="123"/>
      <c r="IR1" s="123"/>
      <c r="IS1" s="123"/>
      <c r="IT1" s="124"/>
      <c r="IU1" s="125"/>
      <c r="IV1" s="123"/>
      <c r="IW1" s="123"/>
      <c r="IX1" s="123"/>
      <c r="IY1" s="120">
        <v>2010.0</v>
      </c>
      <c r="IZ1" s="120">
        <v>2012.0</v>
      </c>
      <c r="JA1" s="120">
        <v>2014.0</v>
      </c>
      <c r="JB1" s="120">
        <v>2016.0</v>
      </c>
      <c r="JC1" s="120">
        <v>2018.0</v>
      </c>
      <c r="JD1" s="120">
        <v>2020.0</v>
      </c>
      <c r="JE1" s="120">
        <v>2022.0</v>
      </c>
      <c r="JF1" s="120">
        <v>2024.0</v>
      </c>
      <c r="JG1" s="123"/>
      <c r="JH1" s="123"/>
      <c r="JI1" s="123"/>
      <c r="JJ1" s="123"/>
      <c r="JK1" s="124"/>
      <c r="JL1" s="125"/>
      <c r="JM1" s="123"/>
      <c r="JN1" s="123"/>
      <c r="JO1" s="123"/>
      <c r="JP1" s="120">
        <v>2010.0</v>
      </c>
      <c r="JQ1" s="120">
        <v>2012.0</v>
      </c>
      <c r="JR1" s="120">
        <v>2014.0</v>
      </c>
      <c r="JS1" s="120">
        <v>2016.0</v>
      </c>
      <c r="JT1" s="120">
        <v>2018.0</v>
      </c>
      <c r="JU1" s="120">
        <v>2020.0</v>
      </c>
      <c r="JV1" s="120">
        <v>2022.0</v>
      </c>
      <c r="JW1" s="120">
        <v>2024.0</v>
      </c>
      <c r="JX1" s="123"/>
      <c r="JY1" s="123"/>
      <c r="JZ1" s="123"/>
      <c r="KA1" s="123"/>
      <c r="KB1" s="124"/>
      <c r="KC1" s="125"/>
      <c r="KD1" s="123"/>
      <c r="KE1" s="123"/>
      <c r="KF1" s="123"/>
      <c r="KG1" s="120">
        <v>2010.0</v>
      </c>
      <c r="KH1" s="120">
        <v>2012.0</v>
      </c>
      <c r="KI1" s="120">
        <v>2014.0</v>
      </c>
      <c r="KJ1" s="120">
        <v>2016.0</v>
      </c>
      <c r="KK1" s="120">
        <v>2018.0</v>
      </c>
      <c r="KL1" s="120">
        <v>2020.0</v>
      </c>
      <c r="KM1" s="120">
        <v>2022.0</v>
      </c>
      <c r="KN1" s="120">
        <v>2024.0</v>
      </c>
      <c r="KO1" s="123"/>
      <c r="KP1" s="123"/>
      <c r="KQ1" s="123"/>
      <c r="KR1" s="123"/>
      <c r="KS1" s="124"/>
      <c r="KT1" s="125"/>
      <c r="KU1" s="124"/>
    </row>
    <row r="2" ht="21.0" customHeight="1">
      <c r="A2" s="126"/>
      <c r="B2" s="127"/>
      <c r="C2" s="128"/>
      <c r="D2" s="129">
        <v>2011.0</v>
      </c>
      <c r="E2" s="129">
        <v>2013.0</v>
      </c>
      <c r="F2" s="129">
        <v>2015.0</v>
      </c>
      <c r="G2" s="129">
        <v>2017.0</v>
      </c>
      <c r="H2" s="129">
        <v>2019.0</v>
      </c>
      <c r="I2" s="129">
        <v>2021.0</v>
      </c>
      <c r="J2" s="129">
        <v>2023.0</v>
      </c>
      <c r="K2" s="129">
        <v>2025.0</v>
      </c>
      <c r="L2" s="130"/>
      <c r="M2" s="122"/>
      <c r="N2" s="123"/>
      <c r="O2" s="123"/>
      <c r="P2" s="124"/>
      <c r="Q2" s="125"/>
      <c r="R2" s="123"/>
      <c r="S2" s="123"/>
      <c r="T2" s="123"/>
      <c r="U2" s="129">
        <v>2011.0</v>
      </c>
      <c r="V2" s="129">
        <v>2013.0</v>
      </c>
      <c r="W2" s="129">
        <v>2015.0</v>
      </c>
      <c r="X2" s="129">
        <v>2017.0</v>
      </c>
      <c r="Y2" s="129">
        <v>2019.0</v>
      </c>
      <c r="Z2" s="129">
        <v>2021.0</v>
      </c>
      <c r="AA2" s="129">
        <v>2023.0</v>
      </c>
      <c r="AB2" s="129">
        <v>2025.0</v>
      </c>
      <c r="AC2" s="123"/>
      <c r="AD2" s="123"/>
      <c r="AE2" s="123"/>
      <c r="AF2" s="123"/>
      <c r="AG2" s="124"/>
      <c r="AH2" s="125"/>
      <c r="AI2" s="123"/>
      <c r="AJ2" s="123"/>
      <c r="AK2" s="123"/>
      <c r="AL2" s="129">
        <v>2011.0</v>
      </c>
      <c r="AM2" s="129">
        <v>2013.0</v>
      </c>
      <c r="AN2" s="129">
        <v>2015.0</v>
      </c>
      <c r="AO2" s="129">
        <v>2017.0</v>
      </c>
      <c r="AP2" s="129">
        <v>2019.0</v>
      </c>
      <c r="AQ2" s="129">
        <v>2021.0</v>
      </c>
      <c r="AR2" s="129">
        <v>2023.0</v>
      </c>
      <c r="AS2" s="129">
        <v>2025.0</v>
      </c>
      <c r="AT2" s="123"/>
      <c r="AU2" s="123"/>
      <c r="AV2" s="123"/>
      <c r="AW2" s="123"/>
      <c r="AX2" s="124"/>
      <c r="AY2" s="125"/>
      <c r="AZ2" s="123"/>
      <c r="BA2" s="123"/>
      <c r="BB2" s="123"/>
      <c r="BC2" s="129">
        <v>2011.0</v>
      </c>
      <c r="BD2" s="129">
        <v>2013.0</v>
      </c>
      <c r="BE2" s="129">
        <v>2015.0</v>
      </c>
      <c r="BF2" s="129">
        <v>2017.0</v>
      </c>
      <c r="BG2" s="129">
        <v>2019.0</v>
      </c>
      <c r="BH2" s="129">
        <v>2021.0</v>
      </c>
      <c r="BI2" s="129">
        <v>2023.0</v>
      </c>
      <c r="BJ2" s="129">
        <v>2025.0</v>
      </c>
      <c r="BK2" s="123"/>
      <c r="BL2" s="123"/>
      <c r="BM2" s="123"/>
      <c r="BN2" s="123"/>
      <c r="BO2" s="124"/>
      <c r="BP2" s="125"/>
      <c r="BQ2" s="123"/>
      <c r="BR2" s="123"/>
      <c r="BS2" s="123"/>
      <c r="BT2" s="129">
        <v>2011.0</v>
      </c>
      <c r="BU2" s="129">
        <v>2013.0</v>
      </c>
      <c r="BV2" s="129">
        <v>2015.0</v>
      </c>
      <c r="BW2" s="129">
        <v>2017.0</v>
      </c>
      <c r="BX2" s="129">
        <v>2019.0</v>
      </c>
      <c r="BY2" s="129">
        <v>2021.0</v>
      </c>
      <c r="BZ2" s="129">
        <v>2023.0</v>
      </c>
      <c r="CA2" s="129">
        <v>2025.0</v>
      </c>
      <c r="CB2" s="123"/>
      <c r="CC2" s="123"/>
      <c r="CD2" s="123"/>
      <c r="CE2" s="123"/>
      <c r="CF2" s="124"/>
      <c r="CG2" s="125"/>
      <c r="CH2" s="123"/>
      <c r="CI2" s="123"/>
      <c r="CJ2" s="123"/>
      <c r="CK2" s="129">
        <v>2011.0</v>
      </c>
      <c r="CL2" s="129">
        <v>2013.0</v>
      </c>
      <c r="CM2" s="129">
        <v>2015.0</v>
      </c>
      <c r="CN2" s="129">
        <v>2017.0</v>
      </c>
      <c r="CO2" s="129">
        <v>2019.0</v>
      </c>
      <c r="CP2" s="129">
        <v>2021.0</v>
      </c>
      <c r="CQ2" s="129">
        <v>2023.0</v>
      </c>
      <c r="CR2" s="129">
        <v>2025.0</v>
      </c>
      <c r="CS2" s="123"/>
      <c r="CT2" s="123"/>
      <c r="CU2" s="123"/>
      <c r="CV2" s="123"/>
      <c r="CW2" s="124"/>
      <c r="CX2" s="125"/>
      <c r="CY2" s="123"/>
      <c r="CZ2" s="123"/>
      <c r="DA2" s="123"/>
      <c r="DB2" s="129">
        <v>2011.0</v>
      </c>
      <c r="DC2" s="129">
        <v>2013.0</v>
      </c>
      <c r="DD2" s="129">
        <v>2015.0</v>
      </c>
      <c r="DE2" s="129">
        <v>2017.0</v>
      </c>
      <c r="DF2" s="129">
        <v>2019.0</v>
      </c>
      <c r="DG2" s="129">
        <v>2021.0</v>
      </c>
      <c r="DH2" s="129">
        <v>2023.0</v>
      </c>
      <c r="DI2" s="129">
        <v>2025.0</v>
      </c>
      <c r="DJ2" s="123"/>
      <c r="DK2" s="123"/>
      <c r="DL2" s="123"/>
      <c r="DM2" s="123"/>
      <c r="DN2" s="124"/>
      <c r="DO2" s="125"/>
      <c r="DP2" s="123"/>
      <c r="DQ2" s="123"/>
      <c r="DR2" s="123"/>
      <c r="DS2" s="129">
        <v>2011.0</v>
      </c>
      <c r="DT2" s="129">
        <v>2013.0</v>
      </c>
      <c r="DU2" s="129">
        <v>2015.0</v>
      </c>
      <c r="DV2" s="129">
        <v>2017.0</v>
      </c>
      <c r="DW2" s="129">
        <v>2019.0</v>
      </c>
      <c r="DX2" s="129">
        <v>2021.0</v>
      </c>
      <c r="DY2" s="129">
        <v>2023.0</v>
      </c>
      <c r="DZ2" s="129">
        <v>2025.0</v>
      </c>
      <c r="EA2" s="123"/>
      <c r="EB2" s="123"/>
      <c r="EC2" s="123"/>
      <c r="ED2" s="123"/>
      <c r="EE2" s="124"/>
      <c r="EF2" s="125"/>
      <c r="EG2" s="123"/>
      <c r="EH2" s="123"/>
      <c r="EI2" s="123"/>
      <c r="EJ2" s="129">
        <v>2011.0</v>
      </c>
      <c r="EK2" s="129">
        <v>2013.0</v>
      </c>
      <c r="EL2" s="129">
        <v>2015.0</v>
      </c>
      <c r="EM2" s="129">
        <v>2017.0</v>
      </c>
      <c r="EN2" s="129">
        <v>2019.0</v>
      </c>
      <c r="EO2" s="129">
        <v>2021.0</v>
      </c>
      <c r="EP2" s="129">
        <v>2023.0</v>
      </c>
      <c r="EQ2" s="129">
        <v>2025.0</v>
      </c>
      <c r="ER2" s="123"/>
      <c r="ES2" s="123"/>
      <c r="ET2" s="123"/>
      <c r="EU2" s="123"/>
      <c r="EV2" s="124"/>
      <c r="EW2" s="125"/>
      <c r="EX2" s="123"/>
      <c r="EY2" s="123"/>
      <c r="EZ2" s="123"/>
      <c r="FA2" s="129">
        <v>2011.0</v>
      </c>
      <c r="FB2" s="129">
        <v>2013.0</v>
      </c>
      <c r="FC2" s="129">
        <v>2015.0</v>
      </c>
      <c r="FD2" s="129">
        <v>2017.0</v>
      </c>
      <c r="FE2" s="129">
        <v>2019.0</v>
      </c>
      <c r="FF2" s="129">
        <v>2021.0</v>
      </c>
      <c r="FG2" s="129">
        <v>2023.0</v>
      </c>
      <c r="FH2" s="129">
        <v>2025.0</v>
      </c>
      <c r="FI2" s="123"/>
      <c r="FJ2" s="123"/>
      <c r="FK2" s="123"/>
      <c r="FL2" s="123"/>
      <c r="FM2" s="124"/>
      <c r="FN2" s="125"/>
      <c r="FO2" s="123"/>
      <c r="FP2" s="123"/>
      <c r="FQ2" s="123"/>
      <c r="FR2" s="129">
        <v>2011.0</v>
      </c>
      <c r="FS2" s="129">
        <v>2013.0</v>
      </c>
      <c r="FT2" s="129">
        <v>2015.0</v>
      </c>
      <c r="FU2" s="129">
        <v>2017.0</v>
      </c>
      <c r="FV2" s="129">
        <v>2019.0</v>
      </c>
      <c r="FW2" s="129">
        <v>2021.0</v>
      </c>
      <c r="FX2" s="129">
        <v>2023.0</v>
      </c>
      <c r="FY2" s="129">
        <v>2025.0</v>
      </c>
      <c r="FZ2" s="123"/>
      <c r="GA2" s="123"/>
      <c r="GB2" s="123"/>
      <c r="GC2" s="123"/>
      <c r="GD2" s="124"/>
      <c r="GE2" s="125"/>
      <c r="GF2" s="123"/>
      <c r="GG2" s="123"/>
      <c r="GH2" s="123"/>
      <c r="GI2" s="129">
        <v>2011.0</v>
      </c>
      <c r="GJ2" s="129">
        <v>2013.0</v>
      </c>
      <c r="GK2" s="129">
        <v>2015.0</v>
      </c>
      <c r="GL2" s="129">
        <v>2017.0</v>
      </c>
      <c r="GM2" s="129">
        <v>2019.0</v>
      </c>
      <c r="GN2" s="129">
        <v>2021.0</v>
      </c>
      <c r="GO2" s="129">
        <v>2023.0</v>
      </c>
      <c r="GP2" s="129">
        <v>2025.0</v>
      </c>
      <c r="GQ2" s="123"/>
      <c r="GR2" s="123"/>
      <c r="GS2" s="123"/>
      <c r="GT2" s="123"/>
      <c r="GU2" s="124"/>
      <c r="GV2" s="125"/>
      <c r="GW2" s="123"/>
      <c r="GX2" s="123"/>
      <c r="GY2" s="123"/>
      <c r="GZ2" s="129">
        <v>2011.0</v>
      </c>
      <c r="HA2" s="129">
        <v>2013.0</v>
      </c>
      <c r="HB2" s="129">
        <v>2015.0</v>
      </c>
      <c r="HC2" s="129">
        <v>2017.0</v>
      </c>
      <c r="HD2" s="129">
        <v>2019.0</v>
      </c>
      <c r="HE2" s="129">
        <v>2021.0</v>
      </c>
      <c r="HF2" s="129">
        <v>2023.0</v>
      </c>
      <c r="HG2" s="129">
        <v>2025.0</v>
      </c>
      <c r="HH2" s="123"/>
      <c r="HI2" s="123"/>
      <c r="HJ2" s="123"/>
      <c r="HK2" s="123"/>
      <c r="HL2" s="124"/>
      <c r="HM2" s="125"/>
      <c r="HN2" s="123"/>
      <c r="HO2" s="123"/>
      <c r="HP2" s="123"/>
      <c r="HQ2" s="129">
        <v>2011.0</v>
      </c>
      <c r="HR2" s="129">
        <v>2013.0</v>
      </c>
      <c r="HS2" s="129">
        <v>2015.0</v>
      </c>
      <c r="HT2" s="129">
        <v>2017.0</v>
      </c>
      <c r="HU2" s="129">
        <v>2019.0</v>
      </c>
      <c r="HV2" s="129">
        <v>2021.0</v>
      </c>
      <c r="HW2" s="129">
        <v>2023.0</v>
      </c>
      <c r="HX2" s="129">
        <v>2025.0</v>
      </c>
      <c r="HY2" s="123"/>
      <c r="HZ2" s="123"/>
      <c r="IA2" s="123"/>
      <c r="IB2" s="123"/>
      <c r="IC2" s="124"/>
      <c r="ID2" s="125"/>
      <c r="IE2" s="123"/>
      <c r="IF2" s="123"/>
      <c r="IG2" s="123"/>
      <c r="IH2" s="129">
        <v>2011.0</v>
      </c>
      <c r="II2" s="129">
        <v>2013.0</v>
      </c>
      <c r="IJ2" s="129">
        <v>2015.0</v>
      </c>
      <c r="IK2" s="129">
        <v>2017.0</v>
      </c>
      <c r="IL2" s="129">
        <v>2019.0</v>
      </c>
      <c r="IM2" s="129">
        <v>2021.0</v>
      </c>
      <c r="IN2" s="129">
        <v>2023.0</v>
      </c>
      <c r="IO2" s="129">
        <v>2025.0</v>
      </c>
      <c r="IP2" s="123"/>
      <c r="IQ2" s="123"/>
      <c r="IR2" s="123"/>
      <c r="IS2" s="123"/>
      <c r="IT2" s="124"/>
      <c r="IU2" s="125"/>
      <c r="IV2" s="123"/>
      <c r="IW2" s="123"/>
      <c r="IX2" s="123"/>
      <c r="IY2" s="129">
        <v>2011.0</v>
      </c>
      <c r="IZ2" s="129">
        <v>2013.0</v>
      </c>
      <c r="JA2" s="129">
        <v>2015.0</v>
      </c>
      <c r="JB2" s="129">
        <v>2017.0</v>
      </c>
      <c r="JC2" s="129">
        <v>2019.0</v>
      </c>
      <c r="JD2" s="129">
        <v>2021.0</v>
      </c>
      <c r="JE2" s="129">
        <v>2023.0</v>
      </c>
      <c r="JF2" s="129">
        <v>2025.0</v>
      </c>
      <c r="JG2" s="123"/>
      <c r="JH2" s="123"/>
      <c r="JI2" s="123"/>
      <c r="JJ2" s="123"/>
      <c r="JK2" s="124"/>
      <c r="JL2" s="125"/>
      <c r="JM2" s="123"/>
      <c r="JN2" s="123"/>
      <c r="JO2" s="123"/>
      <c r="JP2" s="129">
        <v>2011.0</v>
      </c>
      <c r="JQ2" s="129">
        <v>2013.0</v>
      </c>
      <c r="JR2" s="129">
        <v>2015.0</v>
      </c>
      <c r="JS2" s="129">
        <v>2017.0</v>
      </c>
      <c r="JT2" s="129">
        <v>2019.0</v>
      </c>
      <c r="JU2" s="129">
        <v>2021.0</v>
      </c>
      <c r="JV2" s="129">
        <v>2023.0</v>
      </c>
      <c r="JW2" s="129">
        <v>2025.0</v>
      </c>
      <c r="JX2" s="123"/>
      <c r="JY2" s="123"/>
      <c r="JZ2" s="123"/>
      <c r="KA2" s="123"/>
      <c r="KB2" s="124"/>
      <c r="KC2" s="125"/>
      <c r="KD2" s="123"/>
      <c r="KE2" s="123"/>
      <c r="KF2" s="123"/>
      <c r="KG2" s="129">
        <v>2011.0</v>
      </c>
      <c r="KH2" s="129">
        <v>2013.0</v>
      </c>
      <c r="KI2" s="129">
        <v>2015.0</v>
      </c>
      <c r="KJ2" s="129">
        <v>2017.0</v>
      </c>
      <c r="KK2" s="129">
        <v>2019.0</v>
      </c>
      <c r="KL2" s="129">
        <v>2021.0</v>
      </c>
      <c r="KM2" s="129">
        <v>2023.0</v>
      </c>
      <c r="KN2" s="129">
        <v>2025.0</v>
      </c>
      <c r="KO2" s="123"/>
      <c r="KP2" s="123"/>
      <c r="KQ2" s="123"/>
      <c r="KR2" s="123"/>
      <c r="KS2" s="124"/>
      <c r="KT2" s="125"/>
      <c r="KU2" s="124"/>
    </row>
    <row r="3">
      <c r="A3" s="131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5"/>
      <c r="R3" s="131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5"/>
      <c r="AI3" s="131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5"/>
      <c r="AZ3" s="131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5"/>
      <c r="BQ3" s="131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5"/>
      <c r="CH3" s="131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5"/>
      <c r="CY3" s="131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5"/>
      <c r="DP3" s="131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5"/>
      <c r="EG3" s="131"/>
      <c r="EH3" s="124"/>
      <c r="EI3" s="124"/>
      <c r="EJ3" s="124"/>
      <c r="EK3" s="124"/>
      <c r="EL3" s="124"/>
      <c r="EM3" s="124"/>
      <c r="EN3" s="124"/>
      <c r="EO3" s="124"/>
      <c r="EP3" s="124"/>
      <c r="EQ3" s="124"/>
      <c r="ER3" s="124"/>
      <c r="ES3" s="124"/>
      <c r="ET3" s="124"/>
      <c r="EU3" s="124"/>
      <c r="EV3" s="124"/>
      <c r="EW3" s="125"/>
      <c r="EX3" s="131"/>
      <c r="EY3" s="124"/>
      <c r="EZ3" s="124"/>
      <c r="FA3" s="124"/>
      <c r="FB3" s="124"/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5"/>
      <c r="FO3" s="131"/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124"/>
      <c r="GB3" s="124"/>
      <c r="GC3" s="124"/>
      <c r="GD3" s="124"/>
      <c r="GE3" s="125"/>
      <c r="GF3" s="131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5"/>
      <c r="GW3" s="131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5"/>
      <c r="HN3" s="131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5"/>
      <c r="IE3" s="131"/>
      <c r="IF3" s="124"/>
      <c r="IG3" s="124"/>
      <c r="IH3" s="124"/>
      <c r="II3" s="124"/>
      <c r="IJ3" s="124"/>
      <c r="IK3" s="124"/>
      <c r="IL3" s="124"/>
      <c r="IM3" s="124"/>
      <c r="IN3" s="124"/>
      <c r="IO3" s="124"/>
      <c r="IP3" s="124"/>
      <c r="IQ3" s="124"/>
      <c r="IR3" s="124"/>
      <c r="IS3" s="124"/>
      <c r="IT3" s="124"/>
      <c r="IU3" s="125"/>
      <c r="IV3" s="131"/>
      <c r="IW3" s="124"/>
      <c r="IX3" s="124"/>
      <c r="IY3" s="124"/>
      <c r="IZ3" s="124"/>
      <c r="JA3" s="124"/>
      <c r="JB3" s="124"/>
      <c r="JC3" s="124"/>
      <c r="JD3" s="124"/>
      <c r="JE3" s="124"/>
      <c r="JF3" s="124"/>
      <c r="JG3" s="124"/>
      <c r="JH3" s="124"/>
      <c r="JI3" s="124"/>
      <c r="JJ3" s="124"/>
      <c r="JK3" s="124"/>
      <c r="JL3" s="125"/>
      <c r="JM3" s="131"/>
      <c r="JN3" s="124"/>
      <c r="JO3" s="124"/>
      <c r="JP3" s="124"/>
      <c r="JQ3" s="124"/>
      <c r="JR3" s="124"/>
      <c r="JS3" s="124"/>
      <c r="JT3" s="124"/>
      <c r="JU3" s="124"/>
      <c r="JV3" s="124"/>
      <c r="JW3" s="124"/>
      <c r="JX3" s="124"/>
      <c r="JY3" s="124"/>
      <c r="JZ3" s="124"/>
      <c r="KA3" s="124"/>
      <c r="KB3" s="124"/>
      <c r="KC3" s="125"/>
      <c r="KD3" s="131"/>
      <c r="KE3" s="124"/>
      <c r="KF3" s="124"/>
      <c r="KG3" s="124"/>
      <c r="KH3" s="124"/>
      <c r="KI3" s="124"/>
      <c r="KJ3" s="124"/>
      <c r="KK3" s="124"/>
      <c r="KL3" s="124"/>
      <c r="KM3" s="124"/>
      <c r="KN3" s="124"/>
      <c r="KO3" s="124"/>
      <c r="KP3" s="124"/>
      <c r="KQ3" s="124"/>
      <c r="KR3" s="124"/>
      <c r="KS3" s="124"/>
      <c r="KT3" s="125"/>
      <c r="KU3" s="124"/>
    </row>
    <row r="4" ht="15.0" customHeight="1">
      <c r="A4" s="559"/>
      <c r="B4" s="560" t="s">
        <v>89</v>
      </c>
      <c r="C4" s="560" t="str">
        <f>ADHK!C4</f>
        <v>: Provinsi Sulawesi Tenggara</v>
      </c>
      <c r="D4" s="560"/>
      <c r="E4" s="560"/>
      <c r="F4" s="560"/>
      <c r="G4" s="560" t="s">
        <v>91</v>
      </c>
      <c r="H4" s="560"/>
      <c r="I4" s="561"/>
      <c r="J4" s="136"/>
      <c r="K4" s="136"/>
      <c r="L4" s="136"/>
      <c r="M4" s="136"/>
      <c r="N4" s="136"/>
      <c r="O4" s="136"/>
      <c r="P4" s="137" t="s">
        <v>167</v>
      </c>
      <c r="Q4" s="138"/>
      <c r="R4" s="559"/>
      <c r="S4" s="560" t="s">
        <v>89</v>
      </c>
      <c r="T4" s="560" t="str">
        <f>C4</f>
        <v>: Provinsi Sulawesi Tenggara</v>
      </c>
      <c r="U4" s="560"/>
      <c r="V4" s="560"/>
      <c r="W4" s="560"/>
      <c r="X4" s="560" t="s">
        <v>91</v>
      </c>
      <c r="Y4" s="560"/>
      <c r="Z4" s="561"/>
      <c r="AA4" s="136"/>
      <c r="AB4" s="136"/>
      <c r="AC4" s="136"/>
      <c r="AD4" s="136"/>
      <c r="AE4" s="136"/>
      <c r="AF4" s="136"/>
      <c r="AG4" s="137" t="s">
        <v>167</v>
      </c>
      <c r="AH4" s="138"/>
      <c r="AI4" s="559"/>
      <c r="AJ4" s="560" t="s">
        <v>89</v>
      </c>
      <c r="AK4" s="560" t="str">
        <f>T4</f>
        <v>: Provinsi Sulawesi Tenggara</v>
      </c>
      <c r="AL4" s="560"/>
      <c r="AM4" s="560"/>
      <c r="AN4" s="560"/>
      <c r="AO4" s="560" t="s">
        <v>91</v>
      </c>
      <c r="AP4" s="560"/>
      <c r="AQ4" s="561"/>
      <c r="AR4" s="136"/>
      <c r="AS4" s="136"/>
      <c r="AT4" s="136"/>
      <c r="AU4" s="136"/>
      <c r="AV4" s="136"/>
      <c r="AW4" s="136"/>
      <c r="AX4" s="137" t="s">
        <v>167</v>
      </c>
      <c r="AY4" s="138"/>
      <c r="AZ4" s="559"/>
      <c r="BA4" s="560" t="s">
        <v>89</v>
      </c>
      <c r="BB4" s="560" t="str">
        <f>AK4</f>
        <v>: Provinsi Sulawesi Tenggara</v>
      </c>
      <c r="BC4" s="560"/>
      <c r="BD4" s="560"/>
      <c r="BE4" s="560"/>
      <c r="BF4" s="560" t="s">
        <v>91</v>
      </c>
      <c r="BG4" s="560"/>
      <c r="BH4" s="561"/>
      <c r="BI4" s="136"/>
      <c r="BJ4" s="136"/>
      <c r="BK4" s="136"/>
      <c r="BL4" s="136"/>
      <c r="BM4" s="136"/>
      <c r="BN4" s="136"/>
      <c r="BO4" s="137" t="s">
        <v>167</v>
      </c>
      <c r="BP4" s="138"/>
      <c r="BQ4" s="559"/>
      <c r="BR4" s="560" t="s">
        <v>89</v>
      </c>
      <c r="BS4" s="560" t="str">
        <f>BB4</f>
        <v>: Provinsi Sulawesi Tenggara</v>
      </c>
      <c r="BT4" s="560"/>
      <c r="BU4" s="560"/>
      <c r="BV4" s="560"/>
      <c r="BW4" s="560" t="s">
        <v>91</v>
      </c>
      <c r="BX4" s="560"/>
      <c r="BY4" s="561"/>
      <c r="BZ4" s="136"/>
      <c r="CA4" s="136"/>
      <c r="CB4" s="136"/>
      <c r="CC4" s="136"/>
      <c r="CD4" s="136"/>
      <c r="CE4" s="136"/>
      <c r="CF4" s="137" t="s">
        <v>167</v>
      </c>
      <c r="CG4" s="138"/>
      <c r="CH4" s="559"/>
      <c r="CI4" s="560" t="s">
        <v>89</v>
      </c>
      <c r="CJ4" s="560" t="str">
        <f>BS4</f>
        <v>: Provinsi Sulawesi Tenggara</v>
      </c>
      <c r="CK4" s="560"/>
      <c r="CL4" s="560"/>
      <c r="CM4" s="560"/>
      <c r="CN4" s="560" t="s">
        <v>91</v>
      </c>
      <c r="CO4" s="560"/>
      <c r="CP4" s="561"/>
      <c r="CQ4" s="136"/>
      <c r="CR4" s="136"/>
      <c r="CS4" s="136"/>
      <c r="CT4" s="136"/>
      <c r="CU4" s="136"/>
      <c r="CV4" s="136"/>
      <c r="CW4" s="137" t="s">
        <v>167</v>
      </c>
      <c r="CX4" s="138"/>
      <c r="CY4" s="559"/>
      <c r="CZ4" s="560" t="s">
        <v>89</v>
      </c>
      <c r="DA4" s="560" t="str">
        <f>CJ4</f>
        <v>: Provinsi Sulawesi Tenggara</v>
      </c>
      <c r="DB4" s="560"/>
      <c r="DC4" s="560"/>
      <c r="DD4" s="560"/>
      <c r="DE4" s="560" t="s">
        <v>91</v>
      </c>
      <c r="DF4" s="560"/>
      <c r="DG4" s="561"/>
      <c r="DH4" s="136"/>
      <c r="DI4" s="136"/>
      <c r="DJ4" s="136"/>
      <c r="DK4" s="136"/>
      <c r="DL4" s="136"/>
      <c r="DM4" s="136"/>
      <c r="DN4" s="137" t="s">
        <v>167</v>
      </c>
      <c r="DO4" s="138"/>
      <c r="DP4" s="559"/>
      <c r="DQ4" s="560" t="s">
        <v>89</v>
      </c>
      <c r="DR4" s="560" t="str">
        <f>DA4</f>
        <v>: Provinsi Sulawesi Tenggara</v>
      </c>
      <c r="DS4" s="560"/>
      <c r="DT4" s="560"/>
      <c r="DU4" s="560"/>
      <c r="DV4" s="560" t="s">
        <v>91</v>
      </c>
      <c r="DW4" s="560"/>
      <c r="DX4" s="561"/>
      <c r="DY4" s="136"/>
      <c r="DZ4" s="136"/>
      <c r="EA4" s="136"/>
      <c r="EB4" s="136"/>
      <c r="EC4" s="136"/>
      <c r="ED4" s="136"/>
      <c r="EE4" s="137" t="s">
        <v>167</v>
      </c>
      <c r="EF4" s="139"/>
      <c r="EG4" s="559"/>
      <c r="EH4" s="560" t="s">
        <v>89</v>
      </c>
      <c r="EI4" s="560" t="str">
        <f>DR4</f>
        <v>: Provinsi Sulawesi Tenggara</v>
      </c>
      <c r="EJ4" s="560"/>
      <c r="EK4" s="560"/>
      <c r="EL4" s="560"/>
      <c r="EM4" s="560" t="s">
        <v>91</v>
      </c>
      <c r="EN4" s="560"/>
      <c r="EO4" s="561"/>
      <c r="EP4" s="136"/>
      <c r="EQ4" s="136"/>
      <c r="ER4" s="136"/>
      <c r="ES4" s="136"/>
      <c r="ET4" s="136"/>
      <c r="EU4" s="136"/>
      <c r="EV4" s="137" t="s">
        <v>167</v>
      </c>
      <c r="EW4" s="139"/>
      <c r="EX4" s="559"/>
      <c r="EY4" s="560" t="s">
        <v>89</v>
      </c>
      <c r="EZ4" s="560" t="str">
        <f>EI4</f>
        <v>: Provinsi Sulawesi Tenggara</v>
      </c>
      <c r="FA4" s="560"/>
      <c r="FB4" s="560"/>
      <c r="FC4" s="560"/>
      <c r="FD4" s="560" t="s">
        <v>91</v>
      </c>
      <c r="FE4" s="560"/>
      <c r="FF4" s="561"/>
      <c r="FG4" s="136"/>
      <c r="FH4" s="136"/>
      <c r="FI4" s="136"/>
      <c r="FJ4" s="136"/>
      <c r="FK4" s="136"/>
      <c r="FL4" s="136"/>
      <c r="FM4" s="137" t="s">
        <v>167</v>
      </c>
      <c r="FN4" s="138"/>
      <c r="FO4" s="559"/>
      <c r="FP4" s="560" t="s">
        <v>89</v>
      </c>
      <c r="FQ4" s="560" t="str">
        <f>EZ4</f>
        <v>: Provinsi Sulawesi Tenggara</v>
      </c>
      <c r="FR4" s="560"/>
      <c r="FS4" s="560"/>
      <c r="FT4" s="560"/>
      <c r="FU4" s="560" t="s">
        <v>91</v>
      </c>
      <c r="FV4" s="560"/>
      <c r="FW4" s="561"/>
      <c r="FX4" s="136"/>
      <c r="FY4" s="136"/>
      <c r="FZ4" s="136"/>
      <c r="GA4" s="136"/>
      <c r="GB4" s="136"/>
      <c r="GC4" s="136"/>
      <c r="GD4" s="137" t="s">
        <v>167</v>
      </c>
      <c r="GE4" s="139"/>
      <c r="GF4" s="559"/>
      <c r="GG4" s="560" t="s">
        <v>89</v>
      </c>
      <c r="GH4" s="560" t="str">
        <f>FQ4</f>
        <v>: Provinsi Sulawesi Tenggara</v>
      </c>
      <c r="GI4" s="560"/>
      <c r="GJ4" s="560"/>
      <c r="GK4" s="560"/>
      <c r="GL4" s="560" t="s">
        <v>91</v>
      </c>
      <c r="GM4" s="560"/>
      <c r="GN4" s="561"/>
      <c r="GO4" s="136"/>
      <c r="GP4" s="136"/>
      <c r="GQ4" s="136"/>
      <c r="GR4" s="136"/>
      <c r="GS4" s="136"/>
      <c r="GT4" s="136"/>
      <c r="GU4" s="137" t="s">
        <v>167</v>
      </c>
      <c r="GV4" s="139"/>
      <c r="GW4" s="559"/>
      <c r="GX4" s="560" t="s">
        <v>89</v>
      </c>
      <c r="GY4" s="560" t="str">
        <f>GH4</f>
        <v>: Provinsi Sulawesi Tenggara</v>
      </c>
      <c r="GZ4" s="560"/>
      <c r="HA4" s="560"/>
      <c r="HB4" s="560"/>
      <c r="HC4" s="560" t="s">
        <v>91</v>
      </c>
      <c r="HD4" s="560"/>
      <c r="HE4" s="561"/>
      <c r="HF4" s="136"/>
      <c r="HG4" s="136"/>
      <c r="HH4" s="136"/>
      <c r="HI4" s="136"/>
      <c r="HJ4" s="136"/>
      <c r="HK4" s="136"/>
      <c r="HL4" s="137" t="s">
        <v>167</v>
      </c>
      <c r="HM4" s="139"/>
      <c r="HN4" s="559"/>
      <c r="HO4" s="560" t="s">
        <v>89</v>
      </c>
      <c r="HP4" s="560" t="str">
        <f>GY4</f>
        <v>: Provinsi Sulawesi Tenggara</v>
      </c>
      <c r="HQ4" s="560"/>
      <c r="HR4" s="560"/>
      <c r="HS4" s="560"/>
      <c r="HT4" s="560" t="s">
        <v>91</v>
      </c>
      <c r="HU4" s="560"/>
      <c r="HV4" s="561"/>
      <c r="HW4" s="136"/>
      <c r="HX4" s="136"/>
      <c r="HY4" s="136"/>
      <c r="HZ4" s="136"/>
      <c r="IA4" s="136"/>
      <c r="IB4" s="136"/>
      <c r="IC4" s="137" t="s">
        <v>167</v>
      </c>
      <c r="ID4" s="139"/>
      <c r="IE4" s="559"/>
      <c r="IF4" s="560" t="s">
        <v>89</v>
      </c>
      <c r="IG4" s="560" t="str">
        <f>HP4</f>
        <v>: Provinsi Sulawesi Tenggara</v>
      </c>
      <c r="IH4" s="560"/>
      <c r="II4" s="560"/>
      <c r="IJ4" s="560"/>
      <c r="IK4" s="560" t="s">
        <v>91</v>
      </c>
      <c r="IL4" s="560"/>
      <c r="IM4" s="561"/>
      <c r="IN4" s="136"/>
      <c r="IO4" s="136"/>
      <c r="IP4" s="136"/>
      <c r="IQ4" s="136"/>
      <c r="IR4" s="136"/>
      <c r="IS4" s="136"/>
      <c r="IT4" s="137" t="s">
        <v>167</v>
      </c>
      <c r="IU4" s="139"/>
      <c r="IV4" s="559"/>
      <c r="IW4" s="560" t="s">
        <v>89</v>
      </c>
      <c r="IX4" s="560" t="str">
        <f>IG4</f>
        <v>: Provinsi Sulawesi Tenggara</v>
      </c>
      <c r="IY4" s="560"/>
      <c r="IZ4" s="560"/>
      <c r="JA4" s="560"/>
      <c r="JB4" s="560" t="s">
        <v>91</v>
      </c>
      <c r="JC4" s="560"/>
      <c r="JD4" s="561"/>
      <c r="JE4" s="136"/>
      <c r="JF4" s="136"/>
      <c r="JG4" s="136"/>
      <c r="JH4" s="136"/>
      <c r="JI4" s="136"/>
      <c r="JJ4" s="136"/>
      <c r="JK4" s="137" t="s">
        <v>167</v>
      </c>
      <c r="JL4" s="139"/>
      <c r="JM4" s="559"/>
      <c r="JN4" s="560" t="s">
        <v>89</v>
      </c>
      <c r="JO4" s="560" t="str">
        <f>IX4</f>
        <v>: Provinsi Sulawesi Tenggara</v>
      </c>
      <c r="JP4" s="560"/>
      <c r="JQ4" s="560"/>
      <c r="JR4" s="560"/>
      <c r="JS4" s="560" t="s">
        <v>91</v>
      </c>
      <c r="JT4" s="560"/>
      <c r="JU4" s="561"/>
      <c r="JV4" s="136"/>
      <c r="JW4" s="136"/>
      <c r="JX4" s="136"/>
      <c r="JY4" s="136"/>
      <c r="JZ4" s="136"/>
      <c r="KA4" s="136"/>
      <c r="KB4" s="137" t="s">
        <v>167</v>
      </c>
      <c r="KC4" s="139"/>
      <c r="KD4" s="559"/>
      <c r="KE4" s="560" t="s">
        <v>89</v>
      </c>
      <c r="KF4" s="560" t="str">
        <f>JO4</f>
        <v>: Provinsi Sulawesi Tenggara</v>
      </c>
      <c r="KG4" s="560"/>
      <c r="KH4" s="560"/>
      <c r="KI4" s="560"/>
      <c r="KJ4" s="560" t="s">
        <v>91</v>
      </c>
      <c r="KK4" s="560"/>
      <c r="KL4" s="561"/>
      <c r="KM4" s="136"/>
      <c r="KN4" s="136"/>
      <c r="KO4" s="136"/>
      <c r="KP4" s="136"/>
      <c r="KQ4" s="136"/>
      <c r="KR4" s="136"/>
      <c r="KS4" s="137" t="s">
        <v>167</v>
      </c>
      <c r="KT4" s="139"/>
      <c r="KU4" s="136"/>
    </row>
    <row r="5" ht="15.0" customHeight="1">
      <c r="A5" s="562"/>
      <c r="B5" s="563" t="s">
        <v>93</v>
      </c>
      <c r="C5" s="563" t="s">
        <v>94</v>
      </c>
      <c r="D5" s="563"/>
      <c r="E5" s="563"/>
      <c r="F5" s="563"/>
      <c r="G5" s="563" t="s">
        <v>95</v>
      </c>
      <c r="H5" s="563"/>
      <c r="I5" s="564"/>
      <c r="J5" s="136"/>
      <c r="K5" s="136"/>
      <c r="L5" s="136"/>
      <c r="M5" s="136"/>
      <c r="N5" s="136"/>
      <c r="O5" s="136"/>
      <c r="P5" s="40"/>
      <c r="Q5" s="138"/>
      <c r="R5" s="562"/>
      <c r="S5" s="563" t="s">
        <v>93</v>
      </c>
      <c r="T5" s="563" t="s">
        <v>94</v>
      </c>
      <c r="U5" s="563"/>
      <c r="V5" s="563"/>
      <c r="W5" s="563"/>
      <c r="X5" s="563" t="s">
        <v>95</v>
      </c>
      <c r="Y5" s="563"/>
      <c r="Z5" s="564"/>
      <c r="AA5" s="136"/>
      <c r="AB5" s="136"/>
      <c r="AC5" s="136"/>
      <c r="AD5" s="136"/>
      <c r="AE5" s="136"/>
      <c r="AF5" s="136"/>
      <c r="AG5" s="40"/>
      <c r="AH5" s="138"/>
      <c r="AI5" s="562"/>
      <c r="AJ5" s="563" t="s">
        <v>93</v>
      </c>
      <c r="AK5" s="563" t="s">
        <v>94</v>
      </c>
      <c r="AL5" s="563"/>
      <c r="AM5" s="563"/>
      <c r="AN5" s="563"/>
      <c r="AO5" s="563" t="s">
        <v>95</v>
      </c>
      <c r="AP5" s="563"/>
      <c r="AQ5" s="564"/>
      <c r="AR5" s="136"/>
      <c r="AS5" s="136"/>
      <c r="AT5" s="136"/>
      <c r="AU5" s="136"/>
      <c r="AV5" s="136"/>
      <c r="AW5" s="136"/>
      <c r="AX5" s="40"/>
      <c r="AY5" s="138"/>
      <c r="AZ5" s="562"/>
      <c r="BA5" s="563" t="s">
        <v>93</v>
      </c>
      <c r="BB5" s="563" t="s">
        <v>94</v>
      </c>
      <c r="BC5" s="563"/>
      <c r="BD5" s="563"/>
      <c r="BE5" s="563"/>
      <c r="BF5" s="563" t="s">
        <v>95</v>
      </c>
      <c r="BG5" s="563"/>
      <c r="BH5" s="564"/>
      <c r="BI5" s="136"/>
      <c r="BJ5" s="136"/>
      <c r="BK5" s="136"/>
      <c r="BL5" s="136"/>
      <c r="BM5" s="136"/>
      <c r="BN5" s="136"/>
      <c r="BO5" s="40"/>
      <c r="BP5" s="138"/>
      <c r="BQ5" s="562"/>
      <c r="BR5" s="563" t="s">
        <v>93</v>
      </c>
      <c r="BS5" s="563" t="s">
        <v>94</v>
      </c>
      <c r="BT5" s="563"/>
      <c r="BU5" s="563"/>
      <c r="BV5" s="563"/>
      <c r="BW5" s="563" t="s">
        <v>95</v>
      </c>
      <c r="BX5" s="563"/>
      <c r="BY5" s="564"/>
      <c r="BZ5" s="136"/>
      <c r="CA5" s="136"/>
      <c r="CB5" s="136"/>
      <c r="CC5" s="136"/>
      <c r="CD5" s="136"/>
      <c r="CE5" s="136"/>
      <c r="CF5" s="40"/>
      <c r="CG5" s="138"/>
      <c r="CH5" s="562"/>
      <c r="CI5" s="563" t="s">
        <v>93</v>
      </c>
      <c r="CJ5" s="563" t="s">
        <v>94</v>
      </c>
      <c r="CK5" s="563"/>
      <c r="CL5" s="563"/>
      <c r="CM5" s="563"/>
      <c r="CN5" s="563" t="s">
        <v>95</v>
      </c>
      <c r="CO5" s="563"/>
      <c r="CP5" s="564"/>
      <c r="CQ5" s="136"/>
      <c r="CR5" s="136"/>
      <c r="CS5" s="136"/>
      <c r="CT5" s="136"/>
      <c r="CU5" s="136"/>
      <c r="CV5" s="136"/>
      <c r="CW5" s="40"/>
      <c r="CX5" s="138"/>
      <c r="CY5" s="562"/>
      <c r="CZ5" s="563" t="s">
        <v>93</v>
      </c>
      <c r="DA5" s="563" t="s">
        <v>94</v>
      </c>
      <c r="DB5" s="563"/>
      <c r="DC5" s="563"/>
      <c r="DD5" s="563"/>
      <c r="DE5" s="563" t="s">
        <v>95</v>
      </c>
      <c r="DF5" s="563"/>
      <c r="DG5" s="564"/>
      <c r="DH5" s="136"/>
      <c r="DI5" s="136"/>
      <c r="DJ5" s="136"/>
      <c r="DK5" s="136"/>
      <c r="DL5" s="136"/>
      <c r="DM5" s="136"/>
      <c r="DN5" s="40"/>
      <c r="DO5" s="138"/>
      <c r="DP5" s="562"/>
      <c r="DQ5" s="563" t="s">
        <v>93</v>
      </c>
      <c r="DR5" s="563" t="s">
        <v>94</v>
      </c>
      <c r="DS5" s="563"/>
      <c r="DT5" s="563"/>
      <c r="DU5" s="563"/>
      <c r="DV5" s="563" t="s">
        <v>95</v>
      </c>
      <c r="DW5" s="563"/>
      <c r="DX5" s="564"/>
      <c r="DY5" s="136"/>
      <c r="DZ5" s="136"/>
      <c r="EA5" s="136"/>
      <c r="EB5" s="136"/>
      <c r="EC5" s="136"/>
      <c r="ED5" s="136"/>
      <c r="EE5" s="40"/>
      <c r="EF5" s="139"/>
      <c r="EG5" s="562"/>
      <c r="EH5" s="563" t="s">
        <v>93</v>
      </c>
      <c r="EI5" s="563" t="s">
        <v>94</v>
      </c>
      <c r="EJ5" s="563"/>
      <c r="EK5" s="563"/>
      <c r="EL5" s="563"/>
      <c r="EM5" s="563" t="s">
        <v>95</v>
      </c>
      <c r="EN5" s="563"/>
      <c r="EO5" s="564"/>
      <c r="EP5" s="136"/>
      <c r="EQ5" s="136"/>
      <c r="ER5" s="136"/>
      <c r="ES5" s="136"/>
      <c r="ET5" s="136"/>
      <c r="EU5" s="136"/>
      <c r="EV5" s="40"/>
      <c r="EW5" s="139"/>
      <c r="EX5" s="562"/>
      <c r="EY5" s="563" t="s">
        <v>93</v>
      </c>
      <c r="EZ5" s="563" t="s">
        <v>94</v>
      </c>
      <c r="FA5" s="563"/>
      <c r="FB5" s="563"/>
      <c r="FC5" s="563"/>
      <c r="FD5" s="563" t="s">
        <v>95</v>
      </c>
      <c r="FE5" s="563"/>
      <c r="FF5" s="564"/>
      <c r="FG5" s="136"/>
      <c r="FH5" s="136"/>
      <c r="FI5" s="136"/>
      <c r="FJ5" s="136"/>
      <c r="FK5" s="136"/>
      <c r="FL5" s="136"/>
      <c r="FM5" s="40"/>
      <c r="FN5" s="138"/>
      <c r="FO5" s="562"/>
      <c r="FP5" s="563" t="s">
        <v>93</v>
      </c>
      <c r="FQ5" s="563" t="s">
        <v>94</v>
      </c>
      <c r="FR5" s="563"/>
      <c r="FS5" s="563"/>
      <c r="FT5" s="563"/>
      <c r="FU5" s="563" t="s">
        <v>95</v>
      </c>
      <c r="FV5" s="563"/>
      <c r="FW5" s="564"/>
      <c r="FX5" s="136"/>
      <c r="FY5" s="136"/>
      <c r="FZ5" s="136"/>
      <c r="GA5" s="136"/>
      <c r="GB5" s="136"/>
      <c r="GC5" s="136"/>
      <c r="GD5" s="40"/>
      <c r="GE5" s="139"/>
      <c r="GF5" s="562"/>
      <c r="GG5" s="563" t="s">
        <v>93</v>
      </c>
      <c r="GH5" s="563" t="s">
        <v>94</v>
      </c>
      <c r="GI5" s="563"/>
      <c r="GJ5" s="563"/>
      <c r="GK5" s="563"/>
      <c r="GL5" s="563" t="s">
        <v>95</v>
      </c>
      <c r="GM5" s="563"/>
      <c r="GN5" s="564"/>
      <c r="GO5" s="136"/>
      <c r="GP5" s="136"/>
      <c r="GQ5" s="136"/>
      <c r="GR5" s="136"/>
      <c r="GS5" s="136"/>
      <c r="GT5" s="136"/>
      <c r="GU5" s="40"/>
      <c r="GV5" s="139"/>
      <c r="GW5" s="562"/>
      <c r="GX5" s="563" t="s">
        <v>93</v>
      </c>
      <c r="GY5" s="563" t="s">
        <v>94</v>
      </c>
      <c r="GZ5" s="563"/>
      <c r="HA5" s="563"/>
      <c r="HB5" s="563"/>
      <c r="HC5" s="563" t="s">
        <v>95</v>
      </c>
      <c r="HD5" s="563"/>
      <c r="HE5" s="564"/>
      <c r="HF5" s="136"/>
      <c r="HG5" s="136"/>
      <c r="HH5" s="136"/>
      <c r="HI5" s="136"/>
      <c r="HJ5" s="136"/>
      <c r="HK5" s="136"/>
      <c r="HL5" s="40"/>
      <c r="HM5" s="139"/>
      <c r="HN5" s="562"/>
      <c r="HO5" s="563" t="s">
        <v>93</v>
      </c>
      <c r="HP5" s="563" t="s">
        <v>94</v>
      </c>
      <c r="HQ5" s="563"/>
      <c r="HR5" s="563"/>
      <c r="HS5" s="563"/>
      <c r="HT5" s="563" t="s">
        <v>95</v>
      </c>
      <c r="HU5" s="563"/>
      <c r="HV5" s="564"/>
      <c r="HW5" s="136"/>
      <c r="HX5" s="136"/>
      <c r="HY5" s="136"/>
      <c r="HZ5" s="136"/>
      <c r="IA5" s="136"/>
      <c r="IB5" s="136"/>
      <c r="IC5" s="40"/>
      <c r="ID5" s="139"/>
      <c r="IE5" s="562"/>
      <c r="IF5" s="563" t="s">
        <v>93</v>
      </c>
      <c r="IG5" s="563" t="s">
        <v>94</v>
      </c>
      <c r="IH5" s="563"/>
      <c r="II5" s="563"/>
      <c r="IJ5" s="563"/>
      <c r="IK5" s="563" t="s">
        <v>95</v>
      </c>
      <c r="IL5" s="563"/>
      <c r="IM5" s="564"/>
      <c r="IN5" s="136"/>
      <c r="IO5" s="136"/>
      <c r="IP5" s="136"/>
      <c r="IQ5" s="136"/>
      <c r="IR5" s="136"/>
      <c r="IS5" s="136"/>
      <c r="IT5" s="40"/>
      <c r="IU5" s="139"/>
      <c r="IV5" s="562"/>
      <c r="IW5" s="563" t="s">
        <v>93</v>
      </c>
      <c r="IX5" s="563" t="s">
        <v>94</v>
      </c>
      <c r="IY5" s="563"/>
      <c r="IZ5" s="563"/>
      <c r="JA5" s="563"/>
      <c r="JB5" s="563" t="s">
        <v>95</v>
      </c>
      <c r="JC5" s="563"/>
      <c r="JD5" s="564"/>
      <c r="JE5" s="136"/>
      <c r="JF5" s="136"/>
      <c r="JG5" s="136"/>
      <c r="JH5" s="136"/>
      <c r="JI5" s="136"/>
      <c r="JJ5" s="136"/>
      <c r="JK5" s="40"/>
      <c r="JL5" s="139"/>
      <c r="JM5" s="562"/>
      <c r="JN5" s="563" t="s">
        <v>93</v>
      </c>
      <c r="JO5" s="563" t="s">
        <v>94</v>
      </c>
      <c r="JP5" s="563"/>
      <c r="JQ5" s="563"/>
      <c r="JR5" s="563"/>
      <c r="JS5" s="563" t="s">
        <v>95</v>
      </c>
      <c r="JT5" s="563"/>
      <c r="JU5" s="564"/>
      <c r="JV5" s="136"/>
      <c r="JW5" s="136"/>
      <c r="JX5" s="136"/>
      <c r="JY5" s="136"/>
      <c r="JZ5" s="136"/>
      <c r="KA5" s="136"/>
      <c r="KB5" s="40"/>
      <c r="KC5" s="139"/>
      <c r="KD5" s="562"/>
      <c r="KE5" s="563" t="s">
        <v>93</v>
      </c>
      <c r="KF5" s="563" t="s">
        <v>94</v>
      </c>
      <c r="KG5" s="563"/>
      <c r="KH5" s="563"/>
      <c r="KI5" s="563"/>
      <c r="KJ5" s="563" t="s">
        <v>95</v>
      </c>
      <c r="KK5" s="563"/>
      <c r="KL5" s="564"/>
      <c r="KM5" s="136"/>
      <c r="KN5" s="136"/>
      <c r="KO5" s="136"/>
      <c r="KP5" s="136"/>
      <c r="KQ5" s="136"/>
      <c r="KR5" s="136"/>
      <c r="KS5" s="40"/>
      <c r="KT5" s="139"/>
      <c r="KU5" s="136"/>
    </row>
    <row r="6" ht="15.0" customHeight="1">
      <c r="A6" s="562"/>
      <c r="B6" s="563" t="s">
        <v>96</v>
      </c>
      <c r="C6" s="563" t="s">
        <v>97</v>
      </c>
      <c r="D6" s="563"/>
      <c r="E6" s="563"/>
      <c r="F6" s="563"/>
      <c r="G6" s="565" t="s">
        <v>168</v>
      </c>
      <c r="H6" s="563"/>
      <c r="I6" s="564"/>
      <c r="J6" s="136"/>
      <c r="K6" s="136"/>
      <c r="L6" s="136"/>
      <c r="M6" s="136"/>
      <c r="N6" s="136"/>
      <c r="O6" s="136"/>
      <c r="P6" s="144">
        <v>2010.0</v>
      </c>
      <c r="Q6" s="138"/>
      <c r="R6" s="562"/>
      <c r="S6" s="563" t="s">
        <v>96</v>
      </c>
      <c r="T6" s="563" t="s">
        <v>97</v>
      </c>
      <c r="U6" s="563"/>
      <c r="V6" s="563"/>
      <c r="W6" s="563"/>
      <c r="X6" s="565" t="s">
        <v>168</v>
      </c>
      <c r="Y6" s="563"/>
      <c r="Z6" s="564"/>
      <c r="AA6" s="136"/>
      <c r="AB6" s="136"/>
      <c r="AC6" s="136"/>
      <c r="AD6" s="136"/>
      <c r="AE6" s="136"/>
      <c r="AF6" s="136"/>
      <c r="AG6" s="144">
        <f>P6+1</f>
        <v>2011</v>
      </c>
      <c r="AH6" s="138"/>
      <c r="AI6" s="562"/>
      <c r="AJ6" s="563" t="s">
        <v>96</v>
      </c>
      <c r="AK6" s="563" t="s">
        <v>97</v>
      </c>
      <c r="AL6" s="563"/>
      <c r="AM6" s="563"/>
      <c r="AN6" s="563"/>
      <c r="AO6" s="565" t="s">
        <v>168</v>
      </c>
      <c r="AP6" s="563"/>
      <c r="AQ6" s="564"/>
      <c r="AR6" s="136"/>
      <c r="AS6" s="136"/>
      <c r="AT6" s="136"/>
      <c r="AU6" s="136"/>
      <c r="AV6" s="136"/>
      <c r="AW6" s="136"/>
      <c r="AX6" s="144">
        <f>AG6+1</f>
        <v>2012</v>
      </c>
      <c r="AY6" s="138"/>
      <c r="AZ6" s="562"/>
      <c r="BA6" s="563" t="s">
        <v>96</v>
      </c>
      <c r="BB6" s="563" t="s">
        <v>97</v>
      </c>
      <c r="BC6" s="563"/>
      <c r="BD6" s="563"/>
      <c r="BE6" s="563"/>
      <c r="BF6" s="565" t="s">
        <v>168</v>
      </c>
      <c r="BG6" s="563"/>
      <c r="BH6" s="564"/>
      <c r="BI6" s="136"/>
      <c r="BJ6" s="136"/>
      <c r="BK6" s="136"/>
      <c r="BL6" s="136"/>
      <c r="BM6" s="136"/>
      <c r="BN6" s="136"/>
      <c r="BO6" s="144">
        <f>AX6+1</f>
        <v>2013</v>
      </c>
      <c r="BP6" s="138"/>
      <c r="BQ6" s="562"/>
      <c r="BR6" s="563" t="s">
        <v>96</v>
      </c>
      <c r="BS6" s="563" t="s">
        <v>97</v>
      </c>
      <c r="BT6" s="563"/>
      <c r="BU6" s="563"/>
      <c r="BV6" s="563"/>
      <c r="BW6" s="565" t="s">
        <v>168</v>
      </c>
      <c r="BX6" s="563"/>
      <c r="BY6" s="564"/>
      <c r="BZ6" s="136"/>
      <c r="CA6" s="136"/>
      <c r="CB6" s="136"/>
      <c r="CC6" s="136"/>
      <c r="CD6" s="136"/>
      <c r="CE6" s="136"/>
      <c r="CF6" s="144">
        <f>BO6+1</f>
        <v>2014</v>
      </c>
      <c r="CG6" s="138"/>
      <c r="CH6" s="562"/>
      <c r="CI6" s="563" t="s">
        <v>96</v>
      </c>
      <c r="CJ6" s="563" t="s">
        <v>97</v>
      </c>
      <c r="CK6" s="563"/>
      <c r="CL6" s="563"/>
      <c r="CM6" s="563"/>
      <c r="CN6" s="565" t="s">
        <v>168</v>
      </c>
      <c r="CO6" s="563"/>
      <c r="CP6" s="564"/>
      <c r="CQ6" s="136"/>
      <c r="CR6" s="136"/>
      <c r="CS6" s="136"/>
      <c r="CT6" s="136"/>
      <c r="CU6" s="136"/>
      <c r="CV6" s="136"/>
      <c r="CW6" s="144">
        <f>CF6+1</f>
        <v>2015</v>
      </c>
      <c r="CX6" s="138"/>
      <c r="CY6" s="562"/>
      <c r="CZ6" s="563" t="s">
        <v>96</v>
      </c>
      <c r="DA6" s="563" t="s">
        <v>97</v>
      </c>
      <c r="DB6" s="563"/>
      <c r="DC6" s="563"/>
      <c r="DD6" s="563"/>
      <c r="DE6" s="565" t="s">
        <v>168</v>
      </c>
      <c r="DF6" s="563"/>
      <c r="DG6" s="564"/>
      <c r="DH6" s="136"/>
      <c r="DI6" s="136"/>
      <c r="DJ6" s="136"/>
      <c r="DK6" s="136"/>
      <c r="DL6" s="136"/>
      <c r="DM6" s="136"/>
      <c r="DN6" s="144">
        <f>CW6+1</f>
        <v>2016</v>
      </c>
      <c r="DO6" s="138"/>
      <c r="DP6" s="562"/>
      <c r="DQ6" s="563" t="s">
        <v>96</v>
      </c>
      <c r="DR6" s="563" t="s">
        <v>97</v>
      </c>
      <c r="DS6" s="563"/>
      <c r="DT6" s="563"/>
      <c r="DU6" s="563"/>
      <c r="DV6" s="565" t="s">
        <v>168</v>
      </c>
      <c r="DW6" s="563"/>
      <c r="DX6" s="564"/>
      <c r="DY6" s="136"/>
      <c r="DZ6" s="136"/>
      <c r="EA6" s="136"/>
      <c r="EB6" s="136"/>
      <c r="EC6" s="136"/>
      <c r="ED6" s="136"/>
      <c r="EE6" s="144">
        <f>DN6+1</f>
        <v>2017</v>
      </c>
      <c r="EF6" s="139"/>
      <c r="EG6" s="562"/>
      <c r="EH6" s="563" t="s">
        <v>96</v>
      </c>
      <c r="EI6" s="563" t="s">
        <v>97</v>
      </c>
      <c r="EJ6" s="563"/>
      <c r="EK6" s="563"/>
      <c r="EL6" s="563"/>
      <c r="EM6" s="565" t="s">
        <v>168</v>
      </c>
      <c r="EN6" s="563"/>
      <c r="EO6" s="564"/>
      <c r="EP6" s="136"/>
      <c r="EQ6" s="136"/>
      <c r="ER6" s="136"/>
      <c r="ES6" s="136"/>
      <c r="ET6" s="136"/>
      <c r="EU6" s="136"/>
      <c r="EV6" s="144">
        <f>EE6+1</f>
        <v>2018</v>
      </c>
      <c r="EW6" s="139"/>
      <c r="EX6" s="562"/>
      <c r="EY6" s="563" t="s">
        <v>96</v>
      </c>
      <c r="EZ6" s="563" t="s">
        <v>97</v>
      </c>
      <c r="FA6" s="563"/>
      <c r="FB6" s="563"/>
      <c r="FC6" s="563"/>
      <c r="FD6" s="565" t="s">
        <v>168</v>
      </c>
      <c r="FE6" s="563"/>
      <c r="FF6" s="564"/>
      <c r="FG6" s="136"/>
      <c r="FH6" s="136"/>
      <c r="FI6" s="136"/>
      <c r="FJ6" s="136"/>
      <c r="FK6" s="136"/>
      <c r="FL6" s="136"/>
      <c r="FM6" s="144">
        <f>EV6+1</f>
        <v>2019</v>
      </c>
      <c r="FN6" s="138"/>
      <c r="FO6" s="562"/>
      <c r="FP6" s="563" t="s">
        <v>96</v>
      </c>
      <c r="FQ6" s="563" t="s">
        <v>97</v>
      </c>
      <c r="FR6" s="563"/>
      <c r="FS6" s="563"/>
      <c r="FT6" s="563"/>
      <c r="FU6" s="565" t="s">
        <v>168</v>
      </c>
      <c r="FV6" s="563"/>
      <c r="FW6" s="564"/>
      <c r="FX6" s="136"/>
      <c r="FY6" s="136"/>
      <c r="FZ6" s="136"/>
      <c r="GA6" s="136"/>
      <c r="GB6" s="136"/>
      <c r="GC6" s="136"/>
      <c r="GD6" s="144">
        <f>FM6+1</f>
        <v>2020</v>
      </c>
      <c r="GE6" s="139"/>
      <c r="GF6" s="562"/>
      <c r="GG6" s="563" t="s">
        <v>96</v>
      </c>
      <c r="GH6" s="563" t="s">
        <v>97</v>
      </c>
      <c r="GI6" s="563"/>
      <c r="GJ6" s="563"/>
      <c r="GK6" s="563"/>
      <c r="GL6" s="565" t="s">
        <v>168</v>
      </c>
      <c r="GM6" s="563"/>
      <c r="GN6" s="564"/>
      <c r="GO6" s="136"/>
      <c r="GP6" s="136"/>
      <c r="GQ6" s="136"/>
      <c r="GR6" s="136"/>
      <c r="GS6" s="136"/>
      <c r="GT6" s="136"/>
      <c r="GU6" s="144">
        <f>GD6+1</f>
        <v>2021</v>
      </c>
      <c r="GV6" s="139"/>
      <c r="GW6" s="562"/>
      <c r="GX6" s="563" t="s">
        <v>96</v>
      </c>
      <c r="GY6" s="563" t="s">
        <v>97</v>
      </c>
      <c r="GZ6" s="563"/>
      <c r="HA6" s="563"/>
      <c r="HB6" s="563"/>
      <c r="HC6" s="565" t="s">
        <v>168</v>
      </c>
      <c r="HD6" s="563"/>
      <c r="HE6" s="564"/>
      <c r="HF6" s="136"/>
      <c r="HG6" s="136"/>
      <c r="HH6" s="136"/>
      <c r="HI6" s="136"/>
      <c r="HJ6" s="136"/>
      <c r="HK6" s="136"/>
      <c r="HL6" s="144">
        <f>GU6+1</f>
        <v>2022</v>
      </c>
      <c r="HM6" s="139"/>
      <c r="HN6" s="562"/>
      <c r="HO6" s="563" t="s">
        <v>96</v>
      </c>
      <c r="HP6" s="563" t="s">
        <v>97</v>
      </c>
      <c r="HQ6" s="563"/>
      <c r="HR6" s="563"/>
      <c r="HS6" s="563"/>
      <c r="HT6" s="565" t="s">
        <v>168</v>
      </c>
      <c r="HU6" s="563"/>
      <c r="HV6" s="564"/>
      <c r="HW6" s="136"/>
      <c r="HX6" s="136"/>
      <c r="HY6" s="136"/>
      <c r="HZ6" s="136"/>
      <c r="IA6" s="136"/>
      <c r="IB6" s="136"/>
      <c r="IC6" s="144">
        <f>HL6+1</f>
        <v>2023</v>
      </c>
      <c r="ID6" s="139"/>
      <c r="IE6" s="562"/>
      <c r="IF6" s="563" t="s">
        <v>96</v>
      </c>
      <c r="IG6" s="563" t="s">
        <v>97</v>
      </c>
      <c r="IH6" s="563"/>
      <c r="II6" s="563"/>
      <c r="IJ6" s="563"/>
      <c r="IK6" s="565" t="s">
        <v>168</v>
      </c>
      <c r="IL6" s="563"/>
      <c r="IM6" s="564"/>
      <c r="IN6" s="136"/>
      <c r="IO6" s="136"/>
      <c r="IP6" s="136"/>
      <c r="IQ6" s="136"/>
      <c r="IR6" s="136"/>
      <c r="IS6" s="136"/>
      <c r="IT6" s="144">
        <f>IC6+1</f>
        <v>2024</v>
      </c>
      <c r="IU6" s="139"/>
      <c r="IV6" s="562"/>
      <c r="IW6" s="563" t="s">
        <v>96</v>
      </c>
      <c r="IX6" s="563" t="s">
        <v>97</v>
      </c>
      <c r="IY6" s="563"/>
      <c r="IZ6" s="563"/>
      <c r="JA6" s="563"/>
      <c r="JB6" s="565" t="s">
        <v>168</v>
      </c>
      <c r="JC6" s="563"/>
      <c r="JD6" s="564"/>
      <c r="JE6" s="136"/>
      <c r="JF6" s="136"/>
      <c r="JG6" s="136"/>
      <c r="JH6" s="136"/>
      <c r="JI6" s="136"/>
      <c r="JJ6" s="136"/>
      <c r="JK6" s="144">
        <f>IT6+1</f>
        <v>2025</v>
      </c>
      <c r="JL6" s="139"/>
      <c r="JM6" s="562"/>
      <c r="JN6" s="563" t="s">
        <v>96</v>
      </c>
      <c r="JO6" s="563" t="s">
        <v>97</v>
      </c>
      <c r="JP6" s="563"/>
      <c r="JQ6" s="563"/>
      <c r="JR6" s="563"/>
      <c r="JS6" s="565" t="s">
        <v>168</v>
      </c>
      <c r="JT6" s="563"/>
      <c r="JU6" s="564"/>
      <c r="JV6" s="136"/>
      <c r="JW6" s="136"/>
      <c r="JX6" s="136"/>
      <c r="JY6" s="136"/>
      <c r="JZ6" s="136"/>
      <c r="KA6" s="136"/>
      <c r="KB6" s="144">
        <f>JK6+1</f>
        <v>2026</v>
      </c>
      <c r="KC6" s="139"/>
      <c r="KD6" s="562"/>
      <c r="KE6" s="563" t="s">
        <v>96</v>
      </c>
      <c r="KF6" s="563" t="s">
        <v>97</v>
      </c>
      <c r="KG6" s="563"/>
      <c r="KH6" s="563"/>
      <c r="KI6" s="563"/>
      <c r="KJ6" s="565" t="s">
        <v>168</v>
      </c>
      <c r="KK6" s="563"/>
      <c r="KL6" s="564"/>
      <c r="KM6" s="136"/>
      <c r="KN6" s="136"/>
      <c r="KO6" s="136"/>
      <c r="KP6" s="136"/>
      <c r="KQ6" s="136"/>
      <c r="KR6" s="136"/>
      <c r="KS6" s="144">
        <f>KB6+1</f>
        <v>2027</v>
      </c>
      <c r="KT6" s="139"/>
      <c r="KU6" s="136"/>
    </row>
    <row r="7" ht="15.0" customHeight="1">
      <c r="A7" s="562"/>
      <c r="B7" s="563" t="s">
        <v>99</v>
      </c>
      <c r="C7" s="563" t="s">
        <v>97</v>
      </c>
      <c r="D7" s="563"/>
      <c r="E7" s="563"/>
      <c r="F7" s="563"/>
      <c r="G7" s="566" t="str">
        <f>"Tahun "&amp;P$6</f>
        <v>Tahun 2010</v>
      </c>
      <c r="H7" s="563"/>
      <c r="I7" s="564"/>
      <c r="J7" s="136"/>
      <c r="K7" s="136"/>
      <c r="L7" s="136"/>
      <c r="M7" s="136"/>
      <c r="N7" s="136"/>
      <c r="O7" s="136"/>
      <c r="P7" s="40"/>
      <c r="Q7" s="138"/>
      <c r="R7" s="562"/>
      <c r="S7" s="563" t="s">
        <v>99</v>
      </c>
      <c r="T7" s="563" t="s">
        <v>97</v>
      </c>
      <c r="U7" s="563"/>
      <c r="V7" s="563"/>
      <c r="W7" s="563"/>
      <c r="X7" s="566" t="str">
        <f>"Tahun "&amp;AG$6</f>
        <v>Tahun 2011</v>
      </c>
      <c r="Y7" s="563"/>
      <c r="Z7" s="564"/>
      <c r="AA7" s="136"/>
      <c r="AB7" s="136"/>
      <c r="AC7" s="136"/>
      <c r="AD7" s="136"/>
      <c r="AE7" s="136"/>
      <c r="AF7" s="136"/>
      <c r="AG7" s="40"/>
      <c r="AH7" s="138"/>
      <c r="AI7" s="562"/>
      <c r="AJ7" s="563" t="s">
        <v>99</v>
      </c>
      <c r="AK7" s="563" t="s">
        <v>97</v>
      </c>
      <c r="AL7" s="563"/>
      <c r="AM7" s="563"/>
      <c r="AN7" s="563"/>
      <c r="AO7" s="566" t="str">
        <f>"Tahun "&amp;AX$6</f>
        <v>Tahun 2012</v>
      </c>
      <c r="AP7" s="563"/>
      <c r="AQ7" s="564"/>
      <c r="AR7" s="136"/>
      <c r="AS7" s="136"/>
      <c r="AT7" s="136"/>
      <c r="AU7" s="136"/>
      <c r="AV7" s="136"/>
      <c r="AW7" s="136"/>
      <c r="AX7" s="40"/>
      <c r="AY7" s="138"/>
      <c r="AZ7" s="562"/>
      <c r="BA7" s="563" t="s">
        <v>99</v>
      </c>
      <c r="BB7" s="563" t="s">
        <v>97</v>
      </c>
      <c r="BC7" s="563"/>
      <c r="BD7" s="563"/>
      <c r="BE7" s="563"/>
      <c r="BF7" s="566" t="str">
        <f>"Tahun "&amp;BO$6</f>
        <v>Tahun 2013</v>
      </c>
      <c r="BG7" s="563"/>
      <c r="BH7" s="564"/>
      <c r="BI7" s="136"/>
      <c r="BJ7" s="136"/>
      <c r="BK7" s="136"/>
      <c r="BL7" s="136"/>
      <c r="BM7" s="136"/>
      <c r="BN7" s="136"/>
      <c r="BO7" s="40"/>
      <c r="BP7" s="138"/>
      <c r="BQ7" s="562"/>
      <c r="BR7" s="563" t="s">
        <v>99</v>
      </c>
      <c r="BS7" s="563" t="s">
        <v>97</v>
      </c>
      <c r="BT7" s="563"/>
      <c r="BU7" s="563"/>
      <c r="BV7" s="563"/>
      <c r="BW7" s="566" t="str">
        <f>"Tahun "&amp;CF$6</f>
        <v>Tahun 2014</v>
      </c>
      <c r="BX7" s="563"/>
      <c r="BY7" s="564"/>
      <c r="BZ7" s="136"/>
      <c r="CA7" s="136"/>
      <c r="CB7" s="136"/>
      <c r="CC7" s="136"/>
      <c r="CD7" s="136"/>
      <c r="CE7" s="136"/>
      <c r="CF7" s="40"/>
      <c r="CG7" s="138"/>
      <c r="CH7" s="562"/>
      <c r="CI7" s="563" t="s">
        <v>99</v>
      </c>
      <c r="CJ7" s="563" t="s">
        <v>97</v>
      </c>
      <c r="CK7" s="563"/>
      <c r="CL7" s="563"/>
      <c r="CM7" s="563"/>
      <c r="CN7" s="566" t="str">
        <f>"Tahun "&amp;CW$6</f>
        <v>Tahun 2015</v>
      </c>
      <c r="CO7" s="563"/>
      <c r="CP7" s="564"/>
      <c r="CQ7" s="136"/>
      <c r="CR7" s="136"/>
      <c r="CS7" s="136"/>
      <c r="CT7" s="136"/>
      <c r="CU7" s="136"/>
      <c r="CV7" s="136"/>
      <c r="CW7" s="40"/>
      <c r="CX7" s="138"/>
      <c r="CY7" s="562"/>
      <c r="CZ7" s="563" t="s">
        <v>99</v>
      </c>
      <c r="DA7" s="563" t="s">
        <v>97</v>
      </c>
      <c r="DB7" s="563"/>
      <c r="DC7" s="563"/>
      <c r="DD7" s="563"/>
      <c r="DE7" s="566" t="str">
        <f>"Tahun "&amp;DN$6</f>
        <v>Tahun 2016</v>
      </c>
      <c r="DF7" s="563"/>
      <c r="DG7" s="564"/>
      <c r="DH7" s="136"/>
      <c r="DI7" s="136"/>
      <c r="DJ7" s="136"/>
      <c r="DK7" s="136"/>
      <c r="DL7" s="136"/>
      <c r="DM7" s="136"/>
      <c r="DN7" s="40"/>
      <c r="DO7" s="138"/>
      <c r="DP7" s="562"/>
      <c r="DQ7" s="563" t="s">
        <v>99</v>
      </c>
      <c r="DR7" s="563" t="s">
        <v>97</v>
      </c>
      <c r="DS7" s="563"/>
      <c r="DT7" s="563"/>
      <c r="DU7" s="563"/>
      <c r="DV7" s="566" t="str">
        <f>"Tahun "&amp;EE$6</f>
        <v>Tahun 2017</v>
      </c>
      <c r="DW7" s="563"/>
      <c r="DX7" s="564"/>
      <c r="DY7" s="136"/>
      <c r="DZ7" s="136"/>
      <c r="EA7" s="136"/>
      <c r="EB7" s="136"/>
      <c r="EC7" s="136"/>
      <c r="ED7" s="136"/>
      <c r="EE7" s="40"/>
      <c r="EF7" s="139"/>
      <c r="EG7" s="562"/>
      <c r="EH7" s="563" t="s">
        <v>99</v>
      </c>
      <c r="EI7" s="563" t="s">
        <v>97</v>
      </c>
      <c r="EJ7" s="563"/>
      <c r="EK7" s="563"/>
      <c r="EL7" s="563"/>
      <c r="EM7" s="566" t="str">
        <f>"Tahun "&amp;EV$6</f>
        <v>Tahun 2018</v>
      </c>
      <c r="EN7" s="563"/>
      <c r="EO7" s="564"/>
      <c r="EP7" s="136"/>
      <c r="EQ7" s="136"/>
      <c r="ER7" s="136"/>
      <c r="ES7" s="136"/>
      <c r="ET7" s="136"/>
      <c r="EU7" s="136"/>
      <c r="EV7" s="40"/>
      <c r="EW7" s="139"/>
      <c r="EX7" s="562"/>
      <c r="EY7" s="563" t="s">
        <v>99</v>
      </c>
      <c r="EZ7" s="563" t="s">
        <v>97</v>
      </c>
      <c r="FA7" s="563"/>
      <c r="FB7" s="563"/>
      <c r="FC7" s="563"/>
      <c r="FD7" s="566" t="str">
        <f>"Tahun "&amp;FM$6</f>
        <v>Tahun 2019</v>
      </c>
      <c r="FE7" s="563"/>
      <c r="FF7" s="564"/>
      <c r="FG7" s="136"/>
      <c r="FH7" s="136"/>
      <c r="FI7" s="136"/>
      <c r="FJ7" s="136"/>
      <c r="FK7" s="136"/>
      <c r="FL7" s="136"/>
      <c r="FM7" s="40"/>
      <c r="FN7" s="138"/>
      <c r="FO7" s="562"/>
      <c r="FP7" s="563" t="s">
        <v>99</v>
      </c>
      <c r="FQ7" s="563" t="s">
        <v>97</v>
      </c>
      <c r="FR7" s="563"/>
      <c r="FS7" s="563"/>
      <c r="FT7" s="563"/>
      <c r="FU7" s="566" t="str">
        <f>"Tahun "&amp;GD$6</f>
        <v>Tahun 2020</v>
      </c>
      <c r="FV7" s="563"/>
      <c r="FW7" s="564"/>
      <c r="FX7" s="136"/>
      <c r="FY7" s="136"/>
      <c r="FZ7" s="136"/>
      <c r="GA7" s="136"/>
      <c r="GB7" s="136"/>
      <c r="GC7" s="136"/>
      <c r="GD7" s="40"/>
      <c r="GE7" s="139"/>
      <c r="GF7" s="562"/>
      <c r="GG7" s="563" t="s">
        <v>99</v>
      </c>
      <c r="GH7" s="563" t="s">
        <v>97</v>
      </c>
      <c r="GI7" s="563"/>
      <c r="GJ7" s="563"/>
      <c r="GK7" s="563"/>
      <c r="GL7" s="566" t="str">
        <f>"Tahun "&amp;GU$6</f>
        <v>Tahun 2021</v>
      </c>
      <c r="GM7" s="563"/>
      <c r="GN7" s="564"/>
      <c r="GO7" s="136"/>
      <c r="GP7" s="136"/>
      <c r="GQ7" s="136"/>
      <c r="GR7" s="136"/>
      <c r="GS7" s="136"/>
      <c r="GT7" s="136"/>
      <c r="GU7" s="40"/>
      <c r="GV7" s="139"/>
      <c r="GW7" s="562"/>
      <c r="GX7" s="563" t="s">
        <v>99</v>
      </c>
      <c r="GY7" s="563" t="s">
        <v>97</v>
      </c>
      <c r="GZ7" s="563"/>
      <c r="HA7" s="563"/>
      <c r="HB7" s="563"/>
      <c r="HC7" s="566" t="str">
        <f>"Tahun "&amp;HL$6</f>
        <v>Tahun 2022</v>
      </c>
      <c r="HD7" s="563"/>
      <c r="HE7" s="564"/>
      <c r="HF7" s="136"/>
      <c r="HG7" s="136"/>
      <c r="HH7" s="136"/>
      <c r="HI7" s="136"/>
      <c r="HJ7" s="136"/>
      <c r="HK7" s="136"/>
      <c r="HL7" s="40"/>
      <c r="HM7" s="139"/>
      <c r="HN7" s="562"/>
      <c r="HO7" s="563" t="s">
        <v>99</v>
      </c>
      <c r="HP7" s="563" t="s">
        <v>97</v>
      </c>
      <c r="HQ7" s="563"/>
      <c r="HR7" s="563"/>
      <c r="HS7" s="563"/>
      <c r="HT7" s="566" t="str">
        <f>"Tahun "&amp;IC$6</f>
        <v>Tahun 2023</v>
      </c>
      <c r="HU7" s="563"/>
      <c r="HV7" s="564"/>
      <c r="HW7" s="136"/>
      <c r="HX7" s="136"/>
      <c r="HY7" s="136"/>
      <c r="HZ7" s="136"/>
      <c r="IA7" s="136"/>
      <c r="IB7" s="136"/>
      <c r="IC7" s="40"/>
      <c r="ID7" s="139"/>
      <c r="IE7" s="562"/>
      <c r="IF7" s="563" t="s">
        <v>99</v>
      </c>
      <c r="IG7" s="563" t="s">
        <v>97</v>
      </c>
      <c r="IH7" s="563"/>
      <c r="II7" s="563"/>
      <c r="IJ7" s="563"/>
      <c r="IK7" s="566" t="str">
        <f>"Tahun "&amp;IT$6</f>
        <v>Tahun 2024</v>
      </c>
      <c r="IL7" s="563"/>
      <c r="IM7" s="564"/>
      <c r="IN7" s="136"/>
      <c r="IO7" s="136"/>
      <c r="IP7" s="136"/>
      <c r="IQ7" s="136"/>
      <c r="IR7" s="136"/>
      <c r="IS7" s="136"/>
      <c r="IT7" s="40"/>
      <c r="IU7" s="139"/>
      <c r="IV7" s="562"/>
      <c r="IW7" s="563" t="s">
        <v>99</v>
      </c>
      <c r="IX7" s="563" t="s">
        <v>97</v>
      </c>
      <c r="IY7" s="563"/>
      <c r="IZ7" s="563"/>
      <c r="JA7" s="563"/>
      <c r="JB7" s="566" t="str">
        <f>"Tahun "&amp;JK$6</f>
        <v>Tahun 2025</v>
      </c>
      <c r="JC7" s="563"/>
      <c r="JD7" s="564"/>
      <c r="JE7" s="136"/>
      <c r="JF7" s="136"/>
      <c r="JG7" s="136"/>
      <c r="JH7" s="136"/>
      <c r="JI7" s="136"/>
      <c r="JJ7" s="136"/>
      <c r="JK7" s="40"/>
      <c r="JL7" s="139"/>
      <c r="JM7" s="562"/>
      <c r="JN7" s="563" t="s">
        <v>99</v>
      </c>
      <c r="JO7" s="563" t="s">
        <v>97</v>
      </c>
      <c r="JP7" s="563"/>
      <c r="JQ7" s="563"/>
      <c r="JR7" s="563"/>
      <c r="JS7" s="566" t="str">
        <f>"Tahun "&amp;KB$6</f>
        <v>Tahun 2026</v>
      </c>
      <c r="JT7" s="563"/>
      <c r="JU7" s="564"/>
      <c r="JV7" s="136"/>
      <c r="JW7" s="136"/>
      <c r="JX7" s="136"/>
      <c r="JY7" s="136"/>
      <c r="JZ7" s="136"/>
      <c r="KA7" s="136"/>
      <c r="KB7" s="40"/>
      <c r="KC7" s="139"/>
      <c r="KD7" s="562"/>
      <c r="KE7" s="563" t="s">
        <v>99</v>
      </c>
      <c r="KF7" s="563" t="s">
        <v>97</v>
      </c>
      <c r="KG7" s="563"/>
      <c r="KH7" s="563"/>
      <c r="KI7" s="563"/>
      <c r="KJ7" s="566" t="str">
        <f>"Tahun "&amp;KS$6</f>
        <v>Tahun 2027</v>
      </c>
      <c r="KK7" s="563"/>
      <c r="KL7" s="564"/>
      <c r="KM7" s="136"/>
      <c r="KN7" s="136"/>
      <c r="KO7" s="136"/>
      <c r="KP7" s="136"/>
      <c r="KQ7" s="136"/>
      <c r="KR7" s="136"/>
      <c r="KS7" s="40"/>
      <c r="KT7" s="139"/>
      <c r="KU7" s="136"/>
    </row>
    <row r="8">
      <c r="A8" s="567"/>
      <c r="B8" s="568" t="s">
        <v>100</v>
      </c>
      <c r="C8" s="568" t="s">
        <v>169</v>
      </c>
      <c r="D8" s="568"/>
      <c r="E8" s="568"/>
      <c r="F8" s="568"/>
      <c r="G8" s="568"/>
      <c r="H8" s="568"/>
      <c r="I8" s="569"/>
      <c r="J8" s="136"/>
      <c r="K8" s="136"/>
      <c r="L8" s="136"/>
      <c r="M8" s="136"/>
      <c r="N8" s="136"/>
      <c r="O8" s="136"/>
      <c r="P8" s="136"/>
      <c r="Q8" s="138"/>
      <c r="R8" s="567"/>
      <c r="S8" s="568" t="s">
        <v>100</v>
      </c>
      <c r="T8" s="568" t="s">
        <v>169</v>
      </c>
      <c r="U8" s="568"/>
      <c r="V8" s="568"/>
      <c r="W8" s="568"/>
      <c r="X8" s="568"/>
      <c r="Y8" s="568"/>
      <c r="Z8" s="569"/>
      <c r="AA8" s="136"/>
      <c r="AB8" s="136"/>
      <c r="AC8" s="136"/>
      <c r="AD8" s="136"/>
      <c r="AE8" s="136"/>
      <c r="AF8" s="136"/>
      <c r="AG8" s="136"/>
      <c r="AH8" s="138"/>
      <c r="AI8" s="567"/>
      <c r="AJ8" s="568" t="s">
        <v>100</v>
      </c>
      <c r="AK8" s="568" t="s">
        <v>169</v>
      </c>
      <c r="AL8" s="568"/>
      <c r="AM8" s="568"/>
      <c r="AN8" s="568"/>
      <c r="AO8" s="568"/>
      <c r="AP8" s="568"/>
      <c r="AQ8" s="569"/>
      <c r="AR8" s="136"/>
      <c r="AS8" s="136"/>
      <c r="AT8" s="136"/>
      <c r="AU8" s="136"/>
      <c r="AV8" s="136"/>
      <c r="AW8" s="136"/>
      <c r="AX8" s="136"/>
      <c r="AY8" s="138"/>
      <c r="AZ8" s="567"/>
      <c r="BA8" s="568" t="s">
        <v>100</v>
      </c>
      <c r="BB8" s="568" t="s">
        <v>169</v>
      </c>
      <c r="BC8" s="568"/>
      <c r="BD8" s="568"/>
      <c r="BE8" s="568"/>
      <c r="BF8" s="568"/>
      <c r="BG8" s="568"/>
      <c r="BH8" s="569"/>
      <c r="BI8" s="136"/>
      <c r="BJ8" s="136"/>
      <c r="BK8" s="136"/>
      <c r="BL8" s="136"/>
      <c r="BM8" s="136"/>
      <c r="BN8" s="136"/>
      <c r="BO8" s="136"/>
      <c r="BP8" s="138"/>
      <c r="BQ8" s="567"/>
      <c r="BR8" s="568" t="s">
        <v>100</v>
      </c>
      <c r="BS8" s="568" t="s">
        <v>169</v>
      </c>
      <c r="BT8" s="568"/>
      <c r="BU8" s="568"/>
      <c r="BV8" s="568"/>
      <c r="BW8" s="568"/>
      <c r="BX8" s="568"/>
      <c r="BY8" s="569"/>
      <c r="BZ8" s="136"/>
      <c r="CA8" s="136"/>
      <c r="CB8" s="136"/>
      <c r="CC8" s="136"/>
      <c r="CD8" s="136"/>
      <c r="CE8" s="136"/>
      <c r="CF8" s="136"/>
      <c r="CG8" s="138"/>
      <c r="CH8" s="567"/>
      <c r="CI8" s="568" t="s">
        <v>100</v>
      </c>
      <c r="CJ8" s="568" t="s">
        <v>169</v>
      </c>
      <c r="CK8" s="568"/>
      <c r="CL8" s="568"/>
      <c r="CM8" s="568"/>
      <c r="CN8" s="568"/>
      <c r="CO8" s="568"/>
      <c r="CP8" s="569"/>
      <c r="CQ8" s="136"/>
      <c r="CR8" s="136"/>
      <c r="CS8" s="136"/>
      <c r="CT8" s="136"/>
      <c r="CU8" s="136"/>
      <c r="CV8" s="136"/>
      <c r="CW8" s="136"/>
      <c r="CX8" s="138"/>
      <c r="CY8" s="567"/>
      <c r="CZ8" s="568" t="s">
        <v>100</v>
      </c>
      <c r="DA8" s="568" t="s">
        <v>169</v>
      </c>
      <c r="DB8" s="568"/>
      <c r="DC8" s="568"/>
      <c r="DD8" s="568"/>
      <c r="DE8" s="568"/>
      <c r="DF8" s="568"/>
      <c r="DG8" s="569"/>
      <c r="DH8" s="136"/>
      <c r="DI8" s="136"/>
      <c r="DJ8" s="136"/>
      <c r="DK8" s="136"/>
      <c r="DL8" s="136"/>
      <c r="DM8" s="136"/>
      <c r="DN8" s="136"/>
      <c r="DO8" s="138"/>
      <c r="DP8" s="567"/>
      <c r="DQ8" s="568" t="s">
        <v>100</v>
      </c>
      <c r="DR8" s="568" t="s">
        <v>169</v>
      </c>
      <c r="DS8" s="568"/>
      <c r="DT8" s="568"/>
      <c r="DU8" s="568"/>
      <c r="DV8" s="568"/>
      <c r="DW8" s="568"/>
      <c r="DX8" s="569"/>
      <c r="DY8" s="136"/>
      <c r="DZ8" s="136"/>
      <c r="EA8" s="136"/>
      <c r="EB8" s="136"/>
      <c r="EC8" s="136"/>
      <c r="ED8" s="136"/>
      <c r="EE8" s="136"/>
      <c r="EF8" s="138"/>
      <c r="EG8" s="567"/>
      <c r="EH8" s="568" t="s">
        <v>100</v>
      </c>
      <c r="EI8" s="568" t="s">
        <v>169</v>
      </c>
      <c r="EJ8" s="568"/>
      <c r="EK8" s="568"/>
      <c r="EL8" s="568"/>
      <c r="EM8" s="568"/>
      <c r="EN8" s="568"/>
      <c r="EO8" s="569"/>
      <c r="EP8" s="136"/>
      <c r="EQ8" s="136"/>
      <c r="ER8" s="136"/>
      <c r="ES8" s="136"/>
      <c r="ET8" s="136"/>
      <c r="EU8" s="136"/>
      <c r="EV8" s="136"/>
      <c r="EW8" s="138"/>
      <c r="EX8" s="567"/>
      <c r="EY8" s="568" t="s">
        <v>100</v>
      </c>
      <c r="EZ8" s="568" t="s">
        <v>169</v>
      </c>
      <c r="FA8" s="568"/>
      <c r="FB8" s="568"/>
      <c r="FC8" s="568"/>
      <c r="FD8" s="568"/>
      <c r="FE8" s="568"/>
      <c r="FF8" s="569"/>
      <c r="FG8" s="136"/>
      <c r="FH8" s="136"/>
      <c r="FI8" s="136"/>
      <c r="FJ8" s="136"/>
      <c r="FK8" s="136"/>
      <c r="FL8" s="136"/>
      <c r="FM8" s="136"/>
      <c r="FN8" s="138"/>
      <c r="FO8" s="567"/>
      <c r="FP8" s="568" t="s">
        <v>100</v>
      </c>
      <c r="FQ8" s="568" t="s">
        <v>169</v>
      </c>
      <c r="FR8" s="568"/>
      <c r="FS8" s="568"/>
      <c r="FT8" s="568"/>
      <c r="FU8" s="568"/>
      <c r="FV8" s="568"/>
      <c r="FW8" s="569"/>
      <c r="FX8" s="136"/>
      <c r="FY8" s="136"/>
      <c r="FZ8" s="136"/>
      <c r="GA8" s="136"/>
      <c r="GB8" s="136"/>
      <c r="GC8" s="136"/>
      <c r="GD8" s="136"/>
      <c r="GE8" s="138"/>
      <c r="GF8" s="567"/>
      <c r="GG8" s="568" t="s">
        <v>100</v>
      </c>
      <c r="GH8" s="568" t="s">
        <v>169</v>
      </c>
      <c r="GI8" s="568"/>
      <c r="GJ8" s="568"/>
      <c r="GK8" s="568"/>
      <c r="GL8" s="568"/>
      <c r="GM8" s="568"/>
      <c r="GN8" s="569"/>
      <c r="GO8" s="136"/>
      <c r="GP8" s="136"/>
      <c r="GQ8" s="136"/>
      <c r="GR8" s="136"/>
      <c r="GS8" s="136"/>
      <c r="GT8" s="136"/>
      <c r="GU8" s="136"/>
      <c r="GV8" s="138"/>
      <c r="GW8" s="567"/>
      <c r="GX8" s="568" t="s">
        <v>100</v>
      </c>
      <c r="GY8" s="568" t="s">
        <v>169</v>
      </c>
      <c r="GZ8" s="568"/>
      <c r="HA8" s="568"/>
      <c r="HB8" s="568"/>
      <c r="HC8" s="568"/>
      <c r="HD8" s="568"/>
      <c r="HE8" s="569"/>
      <c r="HF8" s="136"/>
      <c r="HG8" s="136"/>
      <c r="HH8" s="136"/>
      <c r="HI8" s="136"/>
      <c r="HJ8" s="136"/>
      <c r="HK8" s="136"/>
      <c r="HL8" s="136"/>
      <c r="HM8" s="138"/>
      <c r="HN8" s="567"/>
      <c r="HO8" s="568" t="s">
        <v>100</v>
      </c>
      <c r="HP8" s="568" t="s">
        <v>169</v>
      </c>
      <c r="HQ8" s="568"/>
      <c r="HR8" s="568"/>
      <c r="HS8" s="568"/>
      <c r="HT8" s="568"/>
      <c r="HU8" s="568"/>
      <c r="HV8" s="569"/>
      <c r="HW8" s="136"/>
      <c r="HX8" s="136"/>
      <c r="HY8" s="136"/>
      <c r="HZ8" s="136"/>
      <c r="IA8" s="136"/>
      <c r="IB8" s="136"/>
      <c r="IC8" s="136"/>
      <c r="ID8" s="138"/>
      <c r="IE8" s="567"/>
      <c r="IF8" s="568" t="s">
        <v>100</v>
      </c>
      <c r="IG8" s="568" t="s">
        <v>169</v>
      </c>
      <c r="IH8" s="568"/>
      <c r="II8" s="568"/>
      <c r="IJ8" s="568"/>
      <c r="IK8" s="568"/>
      <c r="IL8" s="568"/>
      <c r="IM8" s="569"/>
      <c r="IN8" s="136"/>
      <c r="IO8" s="136"/>
      <c r="IP8" s="136"/>
      <c r="IQ8" s="136"/>
      <c r="IR8" s="136"/>
      <c r="IS8" s="136"/>
      <c r="IT8" s="136"/>
      <c r="IU8" s="138"/>
      <c r="IV8" s="567"/>
      <c r="IW8" s="568" t="s">
        <v>100</v>
      </c>
      <c r="IX8" s="568" t="s">
        <v>169</v>
      </c>
      <c r="IY8" s="568"/>
      <c r="IZ8" s="568"/>
      <c r="JA8" s="568"/>
      <c r="JB8" s="568"/>
      <c r="JC8" s="568"/>
      <c r="JD8" s="569"/>
      <c r="JE8" s="136"/>
      <c r="JF8" s="136"/>
      <c r="JG8" s="136"/>
      <c r="JH8" s="136"/>
      <c r="JI8" s="136"/>
      <c r="JJ8" s="136"/>
      <c r="JK8" s="136"/>
      <c r="JL8" s="138"/>
      <c r="JM8" s="567"/>
      <c r="JN8" s="568" t="s">
        <v>100</v>
      </c>
      <c r="JO8" s="568" t="s">
        <v>169</v>
      </c>
      <c r="JP8" s="568"/>
      <c r="JQ8" s="568"/>
      <c r="JR8" s="568"/>
      <c r="JS8" s="568"/>
      <c r="JT8" s="568"/>
      <c r="JU8" s="569"/>
      <c r="JV8" s="136"/>
      <c r="JW8" s="136"/>
      <c r="JX8" s="136"/>
      <c r="JY8" s="136"/>
      <c r="JZ8" s="136"/>
      <c r="KA8" s="136"/>
      <c r="KB8" s="136"/>
      <c r="KC8" s="138"/>
      <c r="KD8" s="567"/>
      <c r="KE8" s="568" t="s">
        <v>100</v>
      </c>
      <c r="KF8" s="568" t="s">
        <v>169</v>
      </c>
      <c r="KG8" s="568"/>
      <c r="KH8" s="568"/>
      <c r="KI8" s="568"/>
      <c r="KJ8" s="568"/>
      <c r="KK8" s="568"/>
      <c r="KL8" s="569"/>
      <c r="KM8" s="136"/>
      <c r="KN8" s="136"/>
      <c r="KO8" s="136"/>
      <c r="KP8" s="136"/>
      <c r="KQ8" s="136"/>
      <c r="KR8" s="136"/>
      <c r="KS8" s="136"/>
      <c r="KT8" s="138"/>
      <c r="KU8" s="136"/>
    </row>
    <row r="9">
      <c r="A9" s="131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31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5"/>
      <c r="AI9" s="131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131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5"/>
      <c r="BQ9" s="131"/>
      <c r="BR9" s="124"/>
      <c r="BS9" s="124"/>
      <c r="BT9" s="124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5"/>
      <c r="CH9" s="131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5"/>
      <c r="CY9" s="131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5"/>
      <c r="DP9" s="131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5"/>
      <c r="EG9" s="131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5"/>
      <c r="EX9" s="131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5"/>
      <c r="FO9" s="131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  <c r="GA9" s="124"/>
      <c r="GB9" s="124"/>
      <c r="GC9" s="124"/>
      <c r="GD9" s="124"/>
      <c r="GE9" s="125"/>
      <c r="GF9" s="131"/>
      <c r="GG9" s="124"/>
      <c r="GH9" s="124"/>
      <c r="GI9" s="124"/>
      <c r="GJ9" s="124"/>
      <c r="GK9" s="124"/>
      <c r="GL9" s="124"/>
      <c r="GM9" s="124"/>
      <c r="GN9" s="124"/>
      <c r="GO9" s="124"/>
      <c r="GP9" s="124"/>
      <c r="GQ9" s="124"/>
      <c r="GR9" s="124"/>
      <c r="GS9" s="124"/>
      <c r="GT9" s="124"/>
      <c r="GU9" s="124"/>
      <c r="GV9" s="125"/>
      <c r="GW9" s="131"/>
      <c r="GX9" s="124"/>
      <c r="GY9" s="124"/>
      <c r="GZ9" s="124"/>
      <c r="HA9" s="124"/>
      <c r="HB9" s="124"/>
      <c r="HC9" s="124"/>
      <c r="HD9" s="124"/>
      <c r="HE9" s="124"/>
      <c r="HF9" s="124"/>
      <c r="HG9" s="124"/>
      <c r="HH9" s="124"/>
      <c r="HI9" s="124"/>
      <c r="HJ9" s="124"/>
      <c r="HK9" s="124"/>
      <c r="HL9" s="124"/>
      <c r="HM9" s="125"/>
      <c r="HN9" s="131"/>
      <c r="HO9" s="124"/>
      <c r="HP9" s="124"/>
      <c r="HQ9" s="124"/>
      <c r="HR9" s="124"/>
      <c r="HS9" s="124"/>
      <c r="HT9" s="124"/>
      <c r="HU9" s="124"/>
      <c r="HV9" s="124"/>
      <c r="HW9" s="124"/>
      <c r="HX9" s="124"/>
      <c r="HY9" s="124"/>
      <c r="HZ9" s="124"/>
      <c r="IA9" s="124"/>
      <c r="IB9" s="124"/>
      <c r="IC9" s="124"/>
      <c r="ID9" s="125"/>
      <c r="IE9" s="131"/>
      <c r="IF9" s="124"/>
      <c r="IG9" s="124"/>
      <c r="IH9" s="124"/>
      <c r="II9" s="124"/>
      <c r="IJ9" s="124"/>
      <c r="IK9" s="124"/>
      <c r="IL9" s="124"/>
      <c r="IM9" s="124"/>
      <c r="IN9" s="124"/>
      <c r="IO9" s="124"/>
      <c r="IP9" s="124"/>
      <c r="IQ9" s="124"/>
      <c r="IR9" s="124"/>
      <c r="IS9" s="124"/>
      <c r="IT9" s="124"/>
      <c r="IU9" s="125"/>
      <c r="IV9" s="131"/>
      <c r="IW9" s="124"/>
      <c r="IX9" s="124"/>
      <c r="IY9" s="124"/>
      <c r="IZ9" s="124"/>
      <c r="JA9" s="124"/>
      <c r="JB9" s="124"/>
      <c r="JC9" s="124"/>
      <c r="JD9" s="124"/>
      <c r="JE9" s="124"/>
      <c r="JF9" s="124"/>
      <c r="JG9" s="124"/>
      <c r="JH9" s="124"/>
      <c r="JI9" s="124"/>
      <c r="JJ9" s="124"/>
      <c r="JK9" s="124"/>
      <c r="JL9" s="125"/>
      <c r="JM9" s="131"/>
      <c r="JN9" s="124"/>
      <c r="JO9" s="124"/>
      <c r="JP9" s="124"/>
      <c r="JQ9" s="124"/>
      <c r="JR9" s="124"/>
      <c r="JS9" s="124"/>
      <c r="JT9" s="124"/>
      <c r="JU9" s="124"/>
      <c r="JV9" s="124"/>
      <c r="JW9" s="124"/>
      <c r="JX9" s="124"/>
      <c r="JY9" s="124"/>
      <c r="JZ9" s="124"/>
      <c r="KA9" s="124"/>
      <c r="KB9" s="124"/>
      <c r="KC9" s="125"/>
      <c r="KD9" s="131"/>
      <c r="KE9" s="124"/>
      <c r="KF9" s="124"/>
      <c r="KG9" s="124"/>
      <c r="KH9" s="124"/>
      <c r="KI9" s="124"/>
      <c r="KJ9" s="124"/>
      <c r="KK9" s="124"/>
      <c r="KL9" s="124"/>
      <c r="KM9" s="124"/>
      <c r="KN9" s="124"/>
      <c r="KO9" s="124"/>
      <c r="KP9" s="124"/>
      <c r="KQ9" s="124"/>
      <c r="KR9" s="124"/>
      <c r="KS9" s="124"/>
      <c r="KT9" s="125"/>
      <c r="KU9" s="124"/>
    </row>
    <row r="10" ht="33.75" customHeight="1">
      <c r="A10" s="149" t="s">
        <v>102</v>
      </c>
      <c r="B10" s="150" t="s">
        <v>103</v>
      </c>
      <c r="C10" s="151" t="s">
        <v>104</v>
      </c>
      <c r="D10" s="152"/>
      <c r="E10" s="152"/>
      <c r="F10" s="152"/>
      <c r="G10" s="153"/>
      <c r="H10" s="151" t="s">
        <v>105</v>
      </c>
      <c r="I10" s="153"/>
      <c r="J10" s="151" t="s">
        <v>106</v>
      </c>
      <c r="K10" s="152"/>
      <c r="L10" s="153"/>
      <c r="M10" s="150" t="s">
        <v>107</v>
      </c>
      <c r="N10" s="154" t="s">
        <v>108</v>
      </c>
      <c r="O10" s="153"/>
      <c r="P10" s="570" t="s">
        <v>109</v>
      </c>
      <c r="Q10" s="571"/>
      <c r="R10" s="149" t="s">
        <v>102</v>
      </c>
      <c r="S10" s="150" t="s">
        <v>103</v>
      </c>
      <c r="T10" s="151" t="s">
        <v>104</v>
      </c>
      <c r="U10" s="152"/>
      <c r="V10" s="152"/>
      <c r="W10" s="152"/>
      <c r="X10" s="153"/>
      <c r="Y10" s="151" t="s">
        <v>105</v>
      </c>
      <c r="Z10" s="153"/>
      <c r="AA10" s="151" t="s">
        <v>106</v>
      </c>
      <c r="AB10" s="152"/>
      <c r="AC10" s="153"/>
      <c r="AD10" s="150" t="s">
        <v>107</v>
      </c>
      <c r="AE10" s="154" t="s">
        <v>108</v>
      </c>
      <c r="AF10" s="153"/>
      <c r="AG10" s="570" t="s">
        <v>109</v>
      </c>
      <c r="AH10" s="571"/>
      <c r="AI10" s="149" t="s">
        <v>102</v>
      </c>
      <c r="AJ10" s="150" t="s">
        <v>103</v>
      </c>
      <c r="AK10" s="151" t="s">
        <v>104</v>
      </c>
      <c r="AL10" s="152"/>
      <c r="AM10" s="152"/>
      <c r="AN10" s="152"/>
      <c r="AO10" s="153"/>
      <c r="AP10" s="151" t="s">
        <v>105</v>
      </c>
      <c r="AQ10" s="153"/>
      <c r="AR10" s="151" t="s">
        <v>106</v>
      </c>
      <c r="AS10" s="152"/>
      <c r="AT10" s="153"/>
      <c r="AU10" s="150" t="s">
        <v>107</v>
      </c>
      <c r="AV10" s="154" t="s">
        <v>108</v>
      </c>
      <c r="AW10" s="153"/>
      <c r="AX10" s="570" t="s">
        <v>109</v>
      </c>
      <c r="AY10" s="571"/>
      <c r="AZ10" s="149" t="s">
        <v>102</v>
      </c>
      <c r="BA10" s="150" t="s">
        <v>103</v>
      </c>
      <c r="BB10" s="151" t="s">
        <v>104</v>
      </c>
      <c r="BC10" s="152"/>
      <c r="BD10" s="152"/>
      <c r="BE10" s="152"/>
      <c r="BF10" s="153"/>
      <c r="BG10" s="151" t="s">
        <v>105</v>
      </c>
      <c r="BH10" s="153"/>
      <c r="BI10" s="151" t="s">
        <v>106</v>
      </c>
      <c r="BJ10" s="152"/>
      <c r="BK10" s="153"/>
      <c r="BL10" s="150" t="s">
        <v>107</v>
      </c>
      <c r="BM10" s="154" t="s">
        <v>108</v>
      </c>
      <c r="BN10" s="153"/>
      <c r="BO10" s="570" t="s">
        <v>109</v>
      </c>
      <c r="BP10" s="571"/>
      <c r="BQ10" s="149" t="s">
        <v>102</v>
      </c>
      <c r="BR10" s="150" t="s">
        <v>103</v>
      </c>
      <c r="BS10" s="151" t="s">
        <v>104</v>
      </c>
      <c r="BT10" s="152"/>
      <c r="BU10" s="152"/>
      <c r="BV10" s="152"/>
      <c r="BW10" s="153"/>
      <c r="BX10" s="151" t="s">
        <v>105</v>
      </c>
      <c r="BY10" s="153"/>
      <c r="BZ10" s="151" t="s">
        <v>106</v>
      </c>
      <c r="CA10" s="152"/>
      <c r="CB10" s="153"/>
      <c r="CC10" s="150" t="s">
        <v>107</v>
      </c>
      <c r="CD10" s="154" t="s">
        <v>108</v>
      </c>
      <c r="CE10" s="153"/>
      <c r="CF10" s="570" t="s">
        <v>109</v>
      </c>
      <c r="CG10" s="571"/>
      <c r="CH10" s="149" t="s">
        <v>102</v>
      </c>
      <c r="CI10" s="150" t="s">
        <v>103</v>
      </c>
      <c r="CJ10" s="151" t="s">
        <v>104</v>
      </c>
      <c r="CK10" s="152"/>
      <c r="CL10" s="152"/>
      <c r="CM10" s="152"/>
      <c r="CN10" s="153"/>
      <c r="CO10" s="151" t="s">
        <v>105</v>
      </c>
      <c r="CP10" s="153"/>
      <c r="CQ10" s="151" t="s">
        <v>106</v>
      </c>
      <c r="CR10" s="152"/>
      <c r="CS10" s="153"/>
      <c r="CT10" s="150" t="s">
        <v>107</v>
      </c>
      <c r="CU10" s="154" t="s">
        <v>108</v>
      </c>
      <c r="CV10" s="153"/>
      <c r="CW10" s="570" t="s">
        <v>109</v>
      </c>
      <c r="CX10" s="571"/>
      <c r="CY10" s="149" t="s">
        <v>102</v>
      </c>
      <c r="CZ10" s="150" t="s">
        <v>103</v>
      </c>
      <c r="DA10" s="151" t="s">
        <v>104</v>
      </c>
      <c r="DB10" s="152"/>
      <c r="DC10" s="152"/>
      <c r="DD10" s="152"/>
      <c r="DE10" s="153"/>
      <c r="DF10" s="151" t="s">
        <v>105</v>
      </c>
      <c r="DG10" s="153"/>
      <c r="DH10" s="151" t="s">
        <v>106</v>
      </c>
      <c r="DI10" s="152"/>
      <c r="DJ10" s="153"/>
      <c r="DK10" s="150" t="s">
        <v>107</v>
      </c>
      <c r="DL10" s="154" t="s">
        <v>108</v>
      </c>
      <c r="DM10" s="153"/>
      <c r="DN10" s="570" t="s">
        <v>109</v>
      </c>
      <c r="DO10" s="571"/>
      <c r="DP10" s="149" t="s">
        <v>102</v>
      </c>
      <c r="DQ10" s="150" t="s">
        <v>103</v>
      </c>
      <c r="DR10" s="151" t="s">
        <v>104</v>
      </c>
      <c r="DS10" s="152"/>
      <c r="DT10" s="152"/>
      <c r="DU10" s="152"/>
      <c r="DV10" s="153"/>
      <c r="DW10" s="151" t="s">
        <v>105</v>
      </c>
      <c r="DX10" s="153"/>
      <c r="DY10" s="151" t="s">
        <v>106</v>
      </c>
      <c r="DZ10" s="152"/>
      <c r="EA10" s="153"/>
      <c r="EB10" s="150" t="s">
        <v>107</v>
      </c>
      <c r="EC10" s="154" t="s">
        <v>108</v>
      </c>
      <c r="ED10" s="153"/>
      <c r="EE10" s="570" t="s">
        <v>109</v>
      </c>
      <c r="EF10" s="571"/>
      <c r="EG10" s="149" t="s">
        <v>102</v>
      </c>
      <c r="EH10" s="150" t="s">
        <v>103</v>
      </c>
      <c r="EI10" s="151" t="s">
        <v>104</v>
      </c>
      <c r="EJ10" s="152"/>
      <c r="EK10" s="152"/>
      <c r="EL10" s="152"/>
      <c r="EM10" s="153"/>
      <c r="EN10" s="151" t="s">
        <v>105</v>
      </c>
      <c r="EO10" s="153"/>
      <c r="EP10" s="151" t="s">
        <v>106</v>
      </c>
      <c r="EQ10" s="152"/>
      <c r="ER10" s="153"/>
      <c r="ES10" s="150" t="s">
        <v>107</v>
      </c>
      <c r="ET10" s="154" t="s">
        <v>108</v>
      </c>
      <c r="EU10" s="153"/>
      <c r="EV10" s="570" t="s">
        <v>109</v>
      </c>
      <c r="EW10" s="571"/>
      <c r="EX10" s="149" t="s">
        <v>102</v>
      </c>
      <c r="EY10" s="150" t="s">
        <v>103</v>
      </c>
      <c r="EZ10" s="151" t="s">
        <v>104</v>
      </c>
      <c r="FA10" s="152"/>
      <c r="FB10" s="152"/>
      <c r="FC10" s="152"/>
      <c r="FD10" s="153"/>
      <c r="FE10" s="151" t="s">
        <v>105</v>
      </c>
      <c r="FF10" s="153"/>
      <c r="FG10" s="151" t="s">
        <v>106</v>
      </c>
      <c r="FH10" s="152"/>
      <c r="FI10" s="153"/>
      <c r="FJ10" s="150" t="s">
        <v>107</v>
      </c>
      <c r="FK10" s="154" t="s">
        <v>108</v>
      </c>
      <c r="FL10" s="153"/>
      <c r="FM10" s="570" t="s">
        <v>109</v>
      </c>
      <c r="FN10" s="571"/>
      <c r="FO10" s="149" t="s">
        <v>102</v>
      </c>
      <c r="FP10" s="150" t="s">
        <v>103</v>
      </c>
      <c r="FQ10" s="151" t="s">
        <v>104</v>
      </c>
      <c r="FR10" s="152"/>
      <c r="FS10" s="152"/>
      <c r="FT10" s="152"/>
      <c r="FU10" s="153"/>
      <c r="FV10" s="151" t="s">
        <v>105</v>
      </c>
      <c r="FW10" s="153"/>
      <c r="FX10" s="151" t="s">
        <v>106</v>
      </c>
      <c r="FY10" s="152"/>
      <c r="FZ10" s="153"/>
      <c r="GA10" s="150" t="s">
        <v>107</v>
      </c>
      <c r="GB10" s="154" t="s">
        <v>108</v>
      </c>
      <c r="GC10" s="153"/>
      <c r="GD10" s="570" t="s">
        <v>109</v>
      </c>
      <c r="GE10" s="571"/>
      <c r="GF10" s="149" t="s">
        <v>102</v>
      </c>
      <c r="GG10" s="150" t="s">
        <v>103</v>
      </c>
      <c r="GH10" s="151" t="s">
        <v>104</v>
      </c>
      <c r="GI10" s="152"/>
      <c r="GJ10" s="152"/>
      <c r="GK10" s="152"/>
      <c r="GL10" s="153"/>
      <c r="GM10" s="151" t="s">
        <v>105</v>
      </c>
      <c r="GN10" s="153"/>
      <c r="GO10" s="151" t="s">
        <v>106</v>
      </c>
      <c r="GP10" s="152"/>
      <c r="GQ10" s="153"/>
      <c r="GR10" s="150" t="s">
        <v>107</v>
      </c>
      <c r="GS10" s="154" t="s">
        <v>108</v>
      </c>
      <c r="GT10" s="153"/>
      <c r="GU10" s="570" t="s">
        <v>109</v>
      </c>
      <c r="GV10" s="571"/>
      <c r="GW10" s="149" t="s">
        <v>102</v>
      </c>
      <c r="GX10" s="150" t="s">
        <v>103</v>
      </c>
      <c r="GY10" s="151" t="s">
        <v>104</v>
      </c>
      <c r="GZ10" s="152"/>
      <c r="HA10" s="152"/>
      <c r="HB10" s="152"/>
      <c r="HC10" s="153"/>
      <c r="HD10" s="151" t="s">
        <v>105</v>
      </c>
      <c r="HE10" s="153"/>
      <c r="HF10" s="151" t="s">
        <v>106</v>
      </c>
      <c r="HG10" s="152"/>
      <c r="HH10" s="153"/>
      <c r="HI10" s="150" t="s">
        <v>107</v>
      </c>
      <c r="HJ10" s="154" t="s">
        <v>108</v>
      </c>
      <c r="HK10" s="153"/>
      <c r="HL10" s="570" t="s">
        <v>109</v>
      </c>
      <c r="HM10" s="571"/>
      <c r="HN10" s="149" t="s">
        <v>102</v>
      </c>
      <c r="HO10" s="150" t="s">
        <v>103</v>
      </c>
      <c r="HP10" s="151" t="s">
        <v>104</v>
      </c>
      <c r="HQ10" s="152"/>
      <c r="HR10" s="152"/>
      <c r="HS10" s="152"/>
      <c r="HT10" s="153"/>
      <c r="HU10" s="151" t="s">
        <v>105</v>
      </c>
      <c r="HV10" s="153"/>
      <c r="HW10" s="151" t="s">
        <v>106</v>
      </c>
      <c r="HX10" s="152"/>
      <c r="HY10" s="153"/>
      <c r="HZ10" s="150" t="s">
        <v>107</v>
      </c>
      <c r="IA10" s="154" t="s">
        <v>108</v>
      </c>
      <c r="IB10" s="153"/>
      <c r="IC10" s="570" t="s">
        <v>109</v>
      </c>
      <c r="ID10" s="571"/>
      <c r="IE10" s="149" t="s">
        <v>102</v>
      </c>
      <c r="IF10" s="150" t="s">
        <v>103</v>
      </c>
      <c r="IG10" s="151" t="s">
        <v>104</v>
      </c>
      <c r="IH10" s="152"/>
      <c r="II10" s="152"/>
      <c r="IJ10" s="152"/>
      <c r="IK10" s="153"/>
      <c r="IL10" s="151" t="s">
        <v>105</v>
      </c>
      <c r="IM10" s="153"/>
      <c r="IN10" s="151" t="s">
        <v>106</v>
      </c>
      <c r="IO10" s="152"/>
      <c r="IP10" s="153"/>
      <c r="IQ10" s="150" t="s">
        <v>107</v>
      </c>
      <c r="IR10" s="154" t="s">
        <v>108</v>
      </c>
      <c r="IS10" s="153"/>
      <c r="IT10" s="570" t="s">
        <v>109</v>
      </c>
      <c r="IU10" s="571"/>
      <c r="IV10" s="149" t="s">
        <v>102</v>
      </c>
      <c r="IW10" s="150" t="s">
        <v>103</v>
      </c>
      <c r="IX10" s="151" t="s">
        <v>104</v>
      </c>
      <c r="IY10" s="152"/>
      <c r="IZ10" s="152"/>
      <c r="JA10" s="152"/>
      <c r="JB10" s="153"/>
      <c r="JC10" s="151" t="s">
        <v>105</v>
      </c>
      <c r="JD10" s="153"/>
      <c r="JE10" s="151" t="s">
        <v>106</v>
      </c>
      <c r="JF10" s="152"/>
      <c r="JG10" s="153"/>
      <c r="JH10" s="150" t="s">
        <v>107</v>
      </c>
      <c r="JI10" s="154" t="s">
        <v>108</v>
      </c>
      <c r="JJ10" s="153"/>
      <c r="JK10" s="570" t="s">
        <v>109</v>
      </c>
      <c r="JL10" s="571"/>
      <c r="JM10" s="149" t="s">
        <v>102</v>
      </c>
      <c r="JN10" s="150" t="s">
        <v>103</v>
      </c>
      <c r="JO10" s="151" t="s">
        <v>104</v>
      </c>
      <c r="JP10" s="152"/>
      <c r="JQ10" s="152"/>
      <c r="JR10" s="152"/>
      <c r="JS10" s="153"/>
      <c r="JT10" s="151" t="s">
        <v>105</v>
      </c>
      <c r="JU10" s="153"/>
      <c r="JV10" s="151" t="s">
        <v>106</v>
      </c>
      <c r="JW10" s="152"/>
      <c r="JX10" s="153"/>
      <c r="JY10" s="150" t="s">
        <v>107</v>
      </c>
      <c r="JZ10" s="154" t="s">
        <v>108</v>
      </c>
      <c r="KA10" s="153"/>
      <c r="KB10" s="570" t="s">
        <v>109</v>
      </c>
      <c r="KC10" s="571"/>
      <c r="KD10" s="149" t="s">
        <v>102</v>
      </c>
      <c r="KE10" s="150" t="s">
        <v>103</v>
      </c>
      <c r="KF10" s="151" t="s">
        <v>104</v>
      </c>
      <c r="KG10" s="152"/>
      <c r="KH10" s="152"/>
      <c r="KI10" s="152"/>
      <c r="KJ10" s="153"/>
      <c r="KK10" s="151" t="s">
        <v>105</v>
      </c>
      <c r="KL10" s="153"/>
      <c r="KM10" s="151" t="s">
        <v>106</v>
      </c>
      <c r="KN10" s="152"/>
      <c r="KO10" s="153"/>
      <c r="KP10" s="150" t="s">
        <v>107</v>
      </c>
      <c r="KQ10" s="154" t="s">
        <v>108</v>
      </c>
      <c r="KR10" s="153"/>
      <c r="KS10" s="570" t="s">
        <v>109</v>
      </c>
      <c r="KT10" s="571"/>
      <c r="KU10" s="158"/>
    </row>
    <row r="11" ht="66.0" customHeight="1">
      <c r="A11" s="159"/>
      <c r="B11" s="40"/>
      <c r="C11" s="160" t="s">
        <v>110</v>
      </c>
      <c r="D11" s="160" t="s">
        <v>111</v>
      </c>
      <c r="E11" s="161" t="s">
        <v>112</v>
      </c>
      <c r="F11" s="160" t="s">
        <v>170</v>
      </c>
      <c r="G11" s="160" t="s">
        <v>114</v>
      </c>
      <c r="H11" s="162" t="s">
        <v>171</v>
      </c>
      <c r="I11" s="160" t="s">
        <v>116</v>
      </c>
      <c r="J11" s="162" t="str">
        <f>"Total Biaya Perawatan "&amp;G7&amp;" (Juta Rp)"</f>
        <v>Total Biaya Perawatan Tahun 2010 (Juta Rp)</v>
      </c>
      <c r="K11" s="160" t="str">
        <f>"Total Biaya Perawatan Tahun "&amp;P6-1&amp;" (Juta Rp)"</f>
        <v>Total Biaya Perawatan Tahun 2009 (Juta Rp)</v>
      </c>
      <c r="L11" s="160" t="s">
        <v>172</v>
      </c>
      <c r="M11" s="40"/>
      <c r="N11" s="162" t="s">
        <v>115</v>
      </c>
      <c r="O11" s="162" t="s">
        <v>120</v>
      </c>
      <c r="P11" s="572"/>
      <c r="Q11" s="571"/>
      <c r="R11" s="159"/>
      <c r="S11" s="40"/>
      <c r="T11" s="160" t="s">
        <v>110</v>
      </c>
      <c r="U11" s="160" t="s">
        <v>111</v>
      </c>
      <c r="V11" s="161" t="s">
        <v>112</v>
      </c>
      <c r="W11" s="160" t="s">
        <v>170</v>
      </c>
      <c r="X11" s="160" t="s">
        <v>114</v>
      </c>
      <c r="Y11" s="162" t="s">
        <v>171</v>
      </c>
      <c r="Z11" s="160" t="s">
        <v>116</v>
      </c>
      <c r="AA11" s="162" t="str">
        <f>"Total Biaya Perawatan "&amp;X7&amp;" (Juta Rp)"</f>
        <v>Total Biaya Perawatan Tahun 2011 (Juta Rp)</v>
      </c>
      <c r="AB11" s="160" t="str">
        <f>"Total Biaya Perawatan Tahun "&amp;AG6-1&amp;" (Juta Rp)"</f>
        <v>Total Biaya Perawatan Tahun 2010 (Juta Rp)</v>
      </c>
      <c r="AC11" s="160" t="s">
        <v>172</v>
      </c>
      <c r="AD11" s="40"/>
      <c r="AE11" s="162" t="s">
        <v>115</v>
      </c>
      <c r="AF11" s="162" t="s">
        <v>120</v>
      </c>
      <c r="AG11" s="572"/>
      <c r="AH11" s="571"/>
      <c r="AI11" s="159"/>
      <c r="AJ11" s="40"/>
      <c r="AK11" s="160" t="s">
        <v>110</v>
      </c>
      <c r="AL11" s="160" t="s">
        <v>111</v>
      </c>
      <c r="AM11" s="161" t="s">
        <v>112</v>
      </c>
      <c r="AN11" s="160" t="s">
        <v>170</v>
      </c>
      <c r="AO11" s="160" t="s">
        <v>114</v>
      </c>
      <c r="AP11" s="162" t="s">
        <v>171</v>
      </c>
      <c r="AQ11" s="160" t="s">
        <v>116</v>
      </c>
      <c r="AR11" s="162" t="str">
        <f>"Total Biaya Perawatan "&amp;AO7&amp;" (Juta Rp)"</f>
        <v>Total Biaya Perawatan Tahun 2012 (Juta Rp)</v>
      </c>
      <c r="AS11" s="160" t="str">
        <f>"Total Biaya Perawatan Tahun "&amp;AX6-1&amp;" (Juta Rp)"</f>
        <v>Total Biaya Perawatan Tahun 2011 (Juta Rp)</v>
      </c>
      <c r="AT11" s="160" t="s">
        <v>172</v>
      </c>
      <c r="AU11" s="40"/>
      <c r="AV11" s="162" t="s">
        <v>115</v>
      </c>
      <c r="AW11" s="162" t="s">
        <v>120</v>
      </c>
      <c r="AX11" s="572"/>
      <c r="AY11" s="571"/>
      <c r="AZ11" s="159"/>
      <c r="BA11" s="40"/>
      <c r="BB11" s="160" t="s">
        <v>110</v>
      </c>
      <c r="BC11" s="160" t="s">
        <v>111</v>
      </c>
      <c r="BD11" s="161" t="s">
        <v>112</v>
      </c>
      <c r="BE11" s="160" t="s">
        <v>170</v>
      </c>
      <c r="BF11" s="160" t="s">
        <v>114</v>
      </c>
      <c r="BG11" s="162" t="s">
        <v>171</v>
      </c>
      <c r="BH11" s="160" t="s">
        <v>116</v>
      </c>
      <c r="BI11" s="162" t="str">
        <f>"Total Biaya Perawatan "&amp;BF7&amp;" (Juta Rp)"</f>
        <v>Total Biaya Perawatan Tahun 2013 (Juta Rp)</v>
      </c>
      <c r="BJ11" s="160" t="str">
        <f>"Total Biaya Perawatan Tahun "&amp;BO6-1&amp;" (Juta Rp)"</f>
        <v>Total Biaya Perawatan Tahun 2012 (Juta Rp)</v>
      </c>
      <c r="BK11" s="160" t="s">
        <v>172</v>
      </c>
      <c r="BL11" s="40"/>
      <c r="BM11" s="162" t="s">
        <v>115</v>
      </c>
      <c r="BN11" s="162" t="s">
        <v>120</v>
      </c>
      <c r="BO11" s="572"/>
      <c r="BP11" s="571"/>
      <c r="BQ11" s="159"/>
      <c r="BR11" s="40"/>
      <c r="BS11" s="160" t="s">
        <v>110</v>
      </c>
      <c r="BT11" s="160" t="s">
        <v>111</v>
      </c>
      <c r="BU11" s="161" t="s">
        <v>112</v>
      </c>
      <c r="BV11" s="160" t="s">
        <v>170</v>
      </c>
      <c r="BW11" s="160" t="s">
        <v>114</v>
      </c>
      <c r="BX11" s="162" t="s">
        <v>171</v>
      </c>
      <c r="BY11" s="160" t="s">
        <v>116</v>
      </c>
      <c r="BZ11" s="162" t="str">
        <f>"Total Biaya Perawatan "&amp;BW7&amp;" (Juta Rp)"</f>
        <v>Total Biaya Perawatan Tahun 2014 (Juta Rp)</v>
      </c>
      <c r="CA11" s="160" t="str">
        <f>"Total Biaya Perawatan Tahun "&amp;CF6-1&amp;" (Juta Rp)"</f>
        <v>Total Biaya Perawatan Tahun 2013 (Juta Rp)</v>
      </c>
      <c r="CB11" s="160" t="s">
        <v>172</v>
      </c>
      <c r="CC11" s="40"/>
      <c r="CD11" s="162" t="s">
        <v>115</v>
      </c>
      <c r="CE11" s="162" t="s">
        <v>120</v>
      </c>
      <c r="CF11" s="572"/>
      <c r="CG11" s="571"/>
      <c r="CH11" s="159"/>
      <c r="CI11" s="40"/>
      <c r="CJ11" s="160" t="s">
        <v>110</v>
      </c>
      <c r="CK11" s="160" t="s">
        <v>111</v>
      </c>
      <c r="CL11" s="161" t="s">
        <v>112</v>
      </c>
      <c r="CM11" s="160" t="s">
        <v>170</v>
      </c>
      <c r="CN11" s="160" t="s">
        <v>114</v>
      </c>
      <c r="CO11" s="162" t="s">
        <v>171</v>
      </c>
      <c r="CP11" s="160" t="s">
        <v>116</v>
      </c>
      <c r="CQ11" s="162" t="str">
        <f>"Total Biaya Perawatan "&amp;CN7&amp;" (Juta Rp)"</f>
        <v>Total Biaya Perawatan Tahun 2015 (Juta Rp)</v>
      </c>
      <c r="CR11" s="160" t="str">
        <f>"Total Biaya Perawatan Tahun "&amp;CW6-1&amp;" (Juta Rp)"</f>
        <v>Total Biaya Perawatan Tahun 2014 (Juta Rp)</v>
      </c>
      <c r="CS11" s="160" t="s">
        <v>172</v>
      </c>
      <c r="CT11" s="40"/>
      <c r="CU11" s="162" t="s">
        <v>115</v>
      </c>
      <c r="CV11" s="162" t="s">
        <v>120</v>
      </c>
      <c r="CW11" s="572"/>
      <c r="CX11" s="571"/>
      <c r="CY11" s="159"/>
      <c r="CZ11" s="40"/>
      <c r="DA11" s="160" t="s">
        <v>110</v>
      </c>
      <c r="DB11" s="160" t="s">
        <v>111</v>
      </c>
      <c r="DC11" s="161" t="s">
        <v>112</v>
      </c>
      <c r="DD11" s="160" t="s">
        <v>170</v>
      </c>
      <c r="DE11" s="160" t="s">
        <v>114</v>
      </c>
      <c r="DF11" s="162" t="s">
        <v>171</v>
      </c>
      <c r="DG11" s="160" t="s">
        <v>116</v>
      </c>
      <c r="DH11" s="162" t="str">
        <f>"Total Biaya Perawatan "&amp;DE7&amp;" (Juta Rp)"</f>
        <v>Total Biaya Perawatan Tahun 2016 (Juta Rp)</v>
      </c>
      <c r="DI11" s="160" t="str">
        <f>"Total Biaya Perawatan Tahun "&amp;DN6-1&amp;" (Juta Rp)"</f>
        <v>Total Biaya Perawatan Tahun 2015 (Juta Rp)</v>
      </c>
      <c r="DJ11" s="160" t="s">
        <v>172</v>
      </c>
      <c r="DK11" s="40"/>
      <c r="DL11" s="162" t="s">
        <v>115</v>
      </c>
      <c r="DM11" s="162" t="s">
        <v>120</v>
      </c>
      <c r="DN11" s="572"/>
      <c r="DO11" s="571"/>
      <c r="DP11" s="159"/>
      <c r="DQ11" s="40"/>
      <c r="DR11" s="160" t="s">
        <v>110</v>
      </c>
      <c r="DS11" s="160" t="s">
        <v>111</v>
      </c>
      <c r="DT11" s="161" t="s">
        <v>112</v>
      </c>
      <c r="DU11" s="160" t="s">
        <v>170</v>
      </c>
      <c r="DV11" s="160" t="s">
        <v>114</v>
      </c>
      <c r="DW11" s="162" t="s">
        <v>171</v>
      </c>
      <c r="DX11" s="160" t="s">
        <v>116</v>
      </c>
      <c r="DY11" s="162" t="str">
        <f>"Total Biaya Perawatan "&amp;DV7&amp;" (Juta Rp)"</f>
        <v>Total Biaya Perawatan Tahun 2017 (Juta Rp)</v>
      </c>
      <c r="DZ11" s="160" t="str">
        <f>"Total Biaya Perawatan Tahun "&amp;EE6-1&amp;" (Juta Rp)"</f>
        <v>Total Biaya Perawatan Tahun 2016 (Juta Rp)</v>
      </c>
      <c r="EA11" s="160" t="s">
        <v>172</v>
      </c>
      <c r="EB11" s="40"/>
      <c r="EC11" s="162" t="s">
        <v>115</v>
      </c>
      <c r="ED11" s="162" t="s">
        <v>120</v>
      </c>
      <c r="EE11" s="572"/>
      <c r="EF11" s="571"/>
      <c r="EG11" s="159"/>
      <c r="EH11" s="40"/>
      <c r="EI11" s="160" t="s">
        <v>110</v>
      </c>
      <c r="EJ11" s="160" t="s">
        <v>111</v>
      </c>
      <c r="EK11" s="161" t="s">
        <v>112</v>
      </c>
      <c r="EL11" s="160" t="s">
        <v>170</v>
      </c>
      <c r="EM11" s="160" t="s">
        <v>114</v>
      </c>
      <c r="EN11" s="162" t="s">
        <v>171</v>
      </c>
      <c r="EO11" s="160" t="s">
        <v>116</v>
      </c>
      <c r="EP11" s="162" t="str">
        <f>"Total Biaya Perawatan "&amp;EM7&amp;" (Juta Rp)"</f>
        <v>Total Biaya Perawatan Tahun 2018 (Juta Rp)</v>
      </c>
      <c r="EQ11" s="160" t="str">
        <f>"Total Biaya Perawatan Tahun "&amp;EV6-1&amp;" (Juta Rp)"</f>
        <v>Total Biaya Perawatan Tahun 2017 (Juta Rp)</v>
      </c>
      <c r="ER11" s="160" t="s">
        <v>172</v>
      </c>
      <c r="ES11" s="40"/>
      <c r="ET11" s="162" t="s">
        <v>115</v>
      </c>
      <c r="EU11" s="162" t="s">
        <v>120</v>
      </c>
      <c r="EV11" s="572"/>
      <c r="EW11" s="571"/>
      <c r="EX11" s="159"/>
      <c r="EY11" s="40"/>
      <c r="EZ11" s="160" t="s">
        <v>110</v>
      </c>
      <c r="FA11" s="160" t="s">
        <v>111</v>
      </c>
      <c r="FB11" s="161" t="s">
        <v>112</v>
      </c>
      <c r="FC11" s="160" t="s">
        <v>170</v>
      </c>
      <c r="FD11" s="160" t="s">
        <v>114</v>
      </c>
      <c r="FE11" s="162" t="s">
        <v>171</v>
      </c>
      <c r="FF11" s="160" t="s">
        <v>116</v>
      </c>
      <c r="FG11" s="162" t="str">
        <f>"Total Biaya Perawatan "&amp;FD7&amp;" (Juta Rp)"</f>
        <v>Total Biaya Perawatan Tahun 2019 (Juta Rp)</v>
      </c>
      <c r="FH11" s="160" t="str">
        <f>"Total Biaya Perawatan Tahun "&amp;FM6-1&amp;" (Juta Rp)"</f>
        <v>Total Biaya Perawatan Tahun 2018 (Juta Rp)</v>
      </c>
      <c r="FI11" s="160" t="s">
        <v>172</v>
      </c>
      <c r="FJ11" s="40"/>
      <c r="FK11" s="162" t="s">
        <v>115</v>
      </c>
      <c r="FL11" s="162" t="s">
        <v>120</v>
      </c>
      <c r="FM11" s="572"/>
      <c r="FN11" s="571"/>
      <c r="FO11" s="159"/>
      <c r="FP11" s="40"/>
      <c r="FQ11" s="160" t="s">
        <v>110</v>
      </c>
      <c r="FR11" s="160" t="s">
        <v>111</v>
      </c>
      <c r="FS11" s="161" t="s">
        <v>112</v>
      </c>
      <c r="FT11" s="160" t="s">
        <v>170</v>
      </c>
      <c r="FU11" s="160" t="s">
        <v>114</v>
      </c>
      <c r="FV11" s="162" t="s">
        <v>171</v>
      </c>
      <c r="FW11" s="160" t="s">
        <v>116</v>
      </c>
      <c r="FX11" s="162" t="str">
        <f>"Total Biaya Perawatan "&amp;FU7&amp;" (Juta Rp)"</f>
        <v>Total Biaya Perawatan Tahun 2020 (Juta Rp)</v>
      </c>
      <c r="FY11" s="160" t="str">
        <f>"Total Biaya Perawatan Tahun "&amp;GD6-1&amp;" (Juta Rp)"</f>
        <v>Total Biaya Perawatan Tahun 2019 (Juta Rp)</v>
      </c>
      <c r="FZ11" s="160" t="s">
        <v>172</v>
      </c>
      <c r="GA11" s="40"/>
      <c r="GB11" s="162" t="s">
        <v>115</v>
      </c>
      <c r="GC11" s="162" t="s">
        <v>120</v>
      </c>
      <c r="GD11" s="572"/>
      <c r="GE11" s="571"/>
      <c r="GF11" s="159"/>
      <c r="GG11" s="40"/>
      <c r="GH11" s="160" t="s">
        <v>110</v>
      </c>
      <c r="GI11" s="160" t="s">
        <v>111</v>
      </c>
      <c r="GJ11" s="161" t="s">
        <v>112</v>
      </c>
      <c r="GK11" s="160" t="s">
        <v>170</v>
      </c>
      <c r="GL11" s="160" t="s">
        <v>114</v>
      </c>
      <c r="GM11" s="162" t="s">
        <v>171</v>
      </c>
      <c r="GN11" s="160" t="s">
        <v>116</v>
      </c>
      <c r="GO11" s="162" t="str">
        <f>"Total Biaya Perawatan "&amp;GL7&amp;" (Juta Rp)"</f>
        <v>Total Biaya Perawatan Tahun 2021 (Juta Rp)</v>
      </c>
      <c r="GP11" s="160" t="str">
        <f>"Total Biaya Perawatan Tahun "&amp;GU6-1&amp;" (Juta Rp)"</f>
        <v>Total Biaya Perawatan Tahun 2020 (Juta Rp)</v>
      </c>
      <c r="GQ11" s="160" t="s">
        <v>172</v>
      </c>
      <c r="GR11" s="40"/>
      <c r="GS11" s="162" t="s">
        <v>115</v>
      </c>
      <c r="GT11" s="162" t="s">
        <v>120</v>
      </c>
      <c r="GU11" s="572"/>
      <c r="GV11" s="571"/>
      <c r="GW11" s="159"/>
      <c r="GX11" s="40"/>
      <c r="GY11" s="160" t="s">
        <v>110</v>
      </c>
      <c r="GZ11" s="160" t="s">
        <v>111</v>
      </c>
      <c r="HA11" s="161" t="s">
        <v>112</v>
      </c>
      <c r="HB11" s="160" t="s">
        <v>170</v>
      </c>
      <c r="HC11" s="160" t="s">
        <v>114</v>
      </c>
      <c r="HD11" s="162" t="s">
        <v>171</v>
      </c>
      <c r="HE11" s="160" t="s">
        <v>116</v>
      </c>
      <c r="HF11" s="162" t="str">
        <f>"Total Biaya Perawatan "&amp;HC7&amp;" (Juta Rp)"</f>
        <v>Total Biaya Perawatan Tahun 2022 (Juta Rp)</v>
      </c>
      <c r="HG11" s="160" t="str">
        <f>"Total Biaya Perawatan Tahun "&amp;HL6-1&amp;" (Juta Rp)"</f>
        <v>Total Biaya Perawatan Tahun 2021 (Juta Rp)</v>
      </c>
      <c r="HH11" s="160" t="s">
        <v>172</v>
      </c>
      <c r="HI11" s="40"/>
      <c r="HJ11" s="162" t="s">
        <v>115</v>
      </c>
      <c r="HK11" s="162" t="s">
        <v>120</v>
      </c>
      <c r="HL11" s="572"/>
      <c r="HM11" s="571"/>
      <c r="HN11" s="159"/>
      <c r="HO11" s="40"/>
      <c r="HP11" s="160" t="s">
        <v>110</v>
      </c>
      <c r="HQ11" s="160" t="s">
        <v>111</v>
      </c>
      <c r="HR11" s="161" t="s">
        <v>112</v>
      </c>
      <c r="HS11" s="160" t="s">
        <v>170</v>
      </c>
      <c r="HT11" s="160" t="s">
        <v>114</v>
      </c>
      <c r="HU11" s="162" t="s">
        <v>171</v>
      </c>
      <c r="HV11" s="160" t="s">
        <v>116</v>
      </c>
      <c r="HW11" s="162" t="str">
        <f>"Total Biaya Perawatan "&amp;HT7&amp;" (Juta Rp)"</f>
        <v>Total Biaya Perawatan Tahun 2023 (Juta Rp)</v>
      </c>
      <c r="HX11" s="160" t="str">
        <f>"Total Biaya Perawatan Tahun "&amp;IC6-1&amp;" (Juta Rp)"</f>
        <v>Total Biaya Perawatan Tahun 2022 (Juta Rp)</v>
      </c>
      <c r="HY11" s="160" t="s">
        <v>172</v>
      </c>
      <c r="HZ11" s="40"/>
      <c r="IA11" s="162" t="s">
        <v>115</v>
      </c>
      <c r="IB11" s="162" t="s">
        <v>120</v>
      </c>
      <c r="IC11" s="572"/>
      <c r="ID11" s="571"/>
      <c r="IE11" s="159"/>
      <c r="IF11" s="40"/>
      <c r="IG11" s="160" t="s">
        <v>110</v>
      </c>
      <c r="IH11" s="160" t="s">
        <v>111</v>
      </c>
      <c r="II11" s="161" t="s">
        <v>112</v>
      </c>
      <c r="IJ11" s="160" t="s">
        <v>170</v>
      </c>
      <c r="IK11" s="160" t="s">
        <v>114</v>
      </c>
      <c r="IL11" s="162" t="s">
        <v>171</v>
      </c>
      <c r="IM11" s="160" t="s">
        <v>116</v>
      </c>
      <c r="IN11" s="162" t="str">
        <f>"Total Biaya Perawatan "&amp;IK7&amp;" (Juta Rp)"</f>
        <v>Total Biaya Perawatan Tahun 2024 (Juta Rp)</v>
      </c>
      <c r="IO11" s="160" t="str">
        <f>"Total Biaya Perawatan Tahun "&amp;IT6-1&amp;" (Juta Rp)"</f>
        <v>Total Biaya Perawatan Tahun 2023 (Juta Rp)</v>
      </c>
      <c r="IP11" s="160" t="s">
        <v>172</v>
      </c>
      <c r="IQ11" s="40"/>
      <c r="IR11" s="162" t="s">
        <v>115</v>
      </c>
      <c r="IS11" s="162" t="s">
        <v>120</v>
      </c>
      <c r="IT11" s="572"/>
      <c r="IU11" s="571"/>
      <c r="IV11" s="159"/>
      <c r="IW11" s="40"/>
      <c r="IX11" s="160" t="s">
        <v>110</v>
      </c>
      <c r="IY11" s="160" t="s">
        <v>111</v>
      </c>
      <c r="IZ11" s="161" t="s">
        <v>112</v>
      </c>
      <c r="JA11" s="160" t="s">
        <v>170</v>
      </c>
      <c r="JB11" s="160" t="s">
        <v>114</v>
      </c>
      <c r="JC11" s="162" t="s">
        <v>171</v>
      </c>
      <c r="JD11" s="160" t="s">
        <v>116</v>
      </c>
      <c r="JE11" s="162" t="str">
        <f>"Total Biaya Perawatan "&amp;JB7&amp;" (Juta Rp)"</f>
        <v>Total Biaya Perawatan Tahun 2025 (Juta Rp)</v>
      </c>
      <c r="JF11" s="160" t="str">
        <f>"Total Biaya Perawatan Tahun "&amp;JK6-1&amp;" (Juta Rp)"</f>
        <v>Total Biaya Perawatan Tahun 2024 (Juta Rp)</v>
      </c>
      <c r="JG11" s="160" t="s">
        <v>172</v>
      </c>
      <c r="JH11" s="40"/>
      <c r="JI11" s="162" t="s">
        <v>115</v>
      </c>
      <c r="JJ11" s="162" t="s">
        <v>120</v>
      </c>
      <c r="JK11" s="572"/>
      <c r="JL11" s="571"/>
      <c r="JM11" s="159"/>
      <c r="JN11" s="40"/>
      <c r="JO11" s="160" t="s">
        <v>110</v>
      </c>
      <c r="JP11" s="160" t="s">
        <v>111</v>
      </c>
      <c r="JQ11" s="161" t="s">
        <v>112</v>
      </c>
      <c r="JR11" s="160" t="s">
        <v>170</v>
      </c>
      <c r="JS11" s="160" t="s">
        <v>114</v>
      </c>
      <c r="JT11" s="162" t="s">
        <v>171</v>
      </c>
      <c r="JU11" s="160" t="s">
        <v>116</v>
      </c>
      <c r="JV11" s="162" t="str">
        <f>"Total Biaya Perawatan "&amp;JS7&amp;" (Juta Rp)"</f>
        <v>Total Biaya Perawatan Tahun 2026 (Juta Rp)</v>
      </c>
      <c r="JW11" s="160" t="str">
        <f>"Total Biaya Perawatan Tahun "&amp;KB6-1&amp;" (Juta Rp)"</f>
        <v>Total Biaya Perawatan Tahun 2025 (Juta Rp)</v>
      </c>
      <c r="JX11" s="160" t="s">
        <v>172</v>
      </c>
      <c r="JY11" s="40"/>
      <c r="JZ11" s="162" t="s">
        <v>115</v>
      </c>
      <c r="KA11" s="162" t="s">
        <v>120</v>
      </c>
      <c r="KB11" s="572"/>
      <c r="KC11" s="571"/>
      <c r="KD11" s="159"/>
      <c r="KE11" s="40"/>
      <c r="KF11" s="160" t="s">
        <v>110</v>
      </c>
      <c r="KG11" s="160" t="s">
        <v>111</v>
      </c>
      <c r="KH11" s="161" t="s">
        <v>112</v>
      </c>
      <c r="KI11" s="160" t="s">
        <v>170</v>
      </c>
      <c r="KJ11" s="160" t="s">
        <v>114</v>
      </c>
      <c r="KK11" s="162" t="s">
        <v>171</v>
      </c>
      <c r="KL11" s="160" t="s">
        <v>116</v>
      </c>
      <c r="KM11" s="162" t="str">
        <f>"Total Biaya Perawatan "&amp;KJ7&amp;" (Juta Rp)"</f>
        <v>Total Biaya Perawatan Tahun 2027 (Juta Rp)</v>
      </c>
      <c r="KN11" s="160" t="str">
        <f>"Total Biaya Perawatan Tahun "&amp;KS6-1&amp;" (Juta Rp)"</f>
        <v>Total Biaya Perawatan Tahun 2026 (Juta Rp)</v>
      </c>
      <c r="KO11" s="160" t="s">
        <v>172</v>
      </c>
      <c r="KP11" s="40"/>
      <c r="KQ11" s="162" t="s">
        <v>115</v>
      </c>
      <c r="KR11" s="162" t="s">
        <v>120</v>
      </c>
      <c r="KS11" s="572"/>
      <c r="KT11" s="571"/>
      <c r="KU11" s="158"/>
    </row>
    <row r="12">
      <c r="A12" s="164">
        <v>-1.0</v>
      </c>
      <c r="B12" s="165">
        <v>-2.0</v>
      </c>
      <c r="C12" s="165">
        <v>-3.0</v>
      </c>
      <c r="D12" s="165">
        <v>-4.0</v>
      </c>
      <c r="E12" s="165">
        <v>-5.0</v>
      </c>
      <c r="F12" s="165">
        <v>-6.0</v>
      </c>
      <c r="G12" s="165">
        <v>-7.0</v>
      </c>
      <c r="H12" s="165">
        <v>-8.0</v>
      </c>
      <c r="I12" s="165">
        <v>-9.0</v>
      </c>
      <c r="J12" s="165">
        <v>-10.0</v>
      </c>
      <c r="K12" s="165">
        <v>-11.0</v>
      </c>
      <c r="L12" s="165">
        <v>-12.0</v>
      </c>
      <c r="M12" s="165">
        <v>-13.0</v>
      </c>
      <c r="N12" s="165">
        <v>-14.0</v>
      </c>
      <c r="O12" s="165">
        <v>-15.0</v>
      </c>
      <c r="P12" s="573">
        <v>-16.0</v>
      </c>
      <c r="Q12" s="574"/>
      <c r="R12" s="164">
        <v>-1.0</v>
      </c>
      <c r="S12" s="165">
        <v>-2.0</v>
      </c>
      <c r="T12" s="165">
        <v>-3.0</v>
      </c>
      <c r="U12" s="165">
        <v>-4.0</v>
      </c>
      <c r="V12" s="165">
        <v>-5.0</v>
      </c>
      <c r="W12" s="165">
        <v>-6.0</v>
      </c>
      <c r="X12" s="165">
        <v>-7.0</v>
      </c>
      <c r="Y12" s="165">
        <v>-8.0</v>
      </c>
      <c r="Z12" s="165">
        <v>-9.0</v>
      </c>
      <c r="AA12" s="165">
        <v>-10.0</v>
      </c>
      <c r="AB12" s="165">
        <v>-11.0</v>
      </c>
      <c r="AC12" s="165">
        <v>-12.0</v>
      </c>
      <c r="AD12" s="165">
        <v>-13.0</v>
      </c>
      <c r="AE12" s="165">
        <v>-14.0</v>
      </c>
      <c r="AF12" s="165">
        <v>-15.0</v>
      </c>
      <c r="AG12" s="573">
        <v>-16.0</v>
      </c>
      <c r="AH12" s="574"/>
      <c r="AI12" s="164">
        <v>-1.0</v>
      </c>
      <c r="AJ12" s="165">
        <v>-2.0</v>
      </c>
      <c r="AK12" s="165">
        <v>-3.0</v>
      </c>
      <c r="AL12" s="165">
        <v>-4.0</v>
      </c>
      <c r="AM12" s="165">
        <v>-5.0</v>
      </c>
      <c r="AN12" s="165">
        <v>-6.0</v>
      </c>
      <c r="AO12" s="165">
        <v>-7.0</v>
      </c>
      <c r="AP12" s="165">
        <v>-8.0</v>
      </c>
      <c r="AQ12" s="165">
        <v>-9.0</v>
      </c>
      <c r="AR12" s="165">
        <v>-10.0</v>
      </c>
      <c r="AS12" s="165">
        <v>-11.0</v>
      </c>
      <c r="AT12" s="165">
        <v>-12.0</v>
      </c>
      <c r="AU12" s="165">
        <v>-13.0</v>
      </c>
      <c r="AV12" s="165">
        <v>-14.0</v>
      </c>
      <c r="AW12" s="165">
        <v>-15.0</v>
      </c>
      <c r="AX12" s="573">
        <v>-16.0</v>
      </c>
      <c r="AY12" s="574"/>
      <c r="AZ12" s="164">
        <v>-1.0</v>
      </c>
      <c r="BA12" s="165">
        <v>-2.0</v>
      </c>
      <c r="BB12" s="165">
        <v>-3.0</v>
      </c>
      <c r="BC12" s="165">
        <v>-4.0</v>
      </c>
      <c r="BD12" s="165">
        <v>-5.0</v>
      </c>
      <c r="BE12" s="165">
        <v>-6.0</v>
      </c>
      <c r="BF12" s="165">
        <v>-7.0</v>
      </c>
      <c r="BG12" s="165">
        <v>-8.0</v>
      </c>
      <c r="BH12" s="165">
        <v>-9.0</v>
      </c>
      <c r="BI12" s="165">
        <v>-10.0</v>
      </c>
      <c r="BJ12" s="165">
        <v>-11.0</v>
      </c>
      <c r="BK12" s="165">
        <v>-12.0</v>
      </c>
      <c r="BL12" s="165">
        <v>-13.0</v>
      </c>
      <c r="BM12" s="165">
        <v>-14.0</v>
      </c>
      <c r="BN12" s="165">
        <v>-15.0</v>
      </c>
      <c r="BO12" s="573">
        <v>-16.0</v>
      </c>
      <c r="BP12" s="574"/>
      <c r="BQ12" s="164">
        <v>-1.0</v>
      </c>
      <c r="BR12" s="165">
        <v>-2.0</v>
      </c>
      <c r="BS12" s="165">
        <v>-3.0</v>
      </c>
      <c r="BT12" s="165">
        <v>-4.0</v>
      </c>
      <c r="BU12" s="165">
        <v>-5.0</v>
      </c>
      <c r="BV12" s="165">
        <v>-6.0</v>
      </c>
      <c r="BW12" s="165">
        <v>-7.0</v>
      </c>
      <c r="BX12" s="165">
        <v>-8.0</v>
      </c>
      <c r="BY12" s="165">
        <v>-9.0</v>
      </c>
      <c r="BZ12" s="165">
        <v>-10.0</v>
      </c>
      <c r="CA12" s="165">
        <v>-11.0</v>
      </c>
      <c r="CB12" s="165">
        <v>-12.0</v>
      </c>
      <c r="CC12" s="165">
        <v>-13.0</v>
      </c>
      <c r="CD12" s="165">
        <v>-14.0</v>
      </c>
      <c r="CE12" s="165">
        <v>-15.0</v>
      </c>
      <c r="CF12" s="573">
        <v>-16.0</v>
      </c>
      <c r="CG12" s="574"/>
      <c r="CH12" s="164">
        <v>-1.0</v>
      </c>
      <c r="CI12" s="165">
        <v>-2.0</v>
      </c>
      <c r="CJ12" s="165">
        <v>-3.0</v>
      </c>
      <c r="CK12" s="165">
        <v>-4.0</v>
      </c>
      <c r="CL12" s="165">
        <v>-5.0</v>
      </c>
      <c r="CM12" s="165">
        <v>-6.0</v>
      </c>
      <c r="CN12" s="165">
        <v>-7.0</v>
      </c>
      <c r="CO12" s="165">
        <v>-8.0</v>
      </c>
      <c r="CP12" s="165">
        <v>-9.0</v>
      </c>
      <c r="CQ12" s="165">
        <v>-10.0</v>
      </c>
      <c r="CR12" s="165">
        <v>-11.0</v>
      </c>
      <c r="CS12" s="165">
        <v>-12.0</v>
      </c>
      <c r="CT12" s="165">
        <v>-13.0</v>
      </c>
      <c r="CU12" s="165">
        <v>-14.0</v>
      </c>
      <c r="CV12" s="165">
        <v>-15.0</v>
      </c>
      <c r="CW12" s="573">
        <v>-16.0</v>
      </c>
      <c r="CX12" s="574"/>
      <c r="CY12" s="164">
        <v>-1.0</v>
      </c>
      <c r="CZ12" s="165">
        <v>-2.0</v>
      </c>
      <c r="DA12" s="165">
        <v>-3.0</v>
      </c>
      <c r="DB12" s="165">
        <v>-4.0</v>
      </c>
      <c r="DC12" s="165">
        <v>-5.0</v>
      </c>
      <c r="DD12" s="165">
        <v>-6.0</v>
      </c>
      <c r="DE12" s="165">
        <v>-7.0</v>
      </c>
      <c r="DF12" s="165">
        <v>-8.0</v>
      </c>
      <c r="DG12" s="165">
        <v>-9.0</v>
      </c>
      <c r="DH12" s="165">
        <v>-10.0</v>
      </c>
      <c r="DI12" s="165">
        <v>-11.0</v>
      </c>
      <c r="DJ12" s="165">
        <v>-12.0</v>
      </c>
      <c r="DK12" s="165">
        <v>-13.0</v>
      </c>
      <c r="DL12" s="165">
        <v>-14.0</v>
      </c>
      <c r="DM12" s="165">
        <v>-15.0</v>
      </c>
      <c r="DN12" s="573">
        <v>-16.0</v>
      </c>
      <c r="DO12" s="574"/>
      <c r="DP12" s="164">
        <v>-1.0</v>
      </c>
      <c r="DQ12" s="165">
        <v>-2.0</v>
      </c>
      <c r="DR12" s="165">
        <v>-3.0</v>
      </c>
      <c r="DS12" s="165">
        <v>-4.0</v>
      </c>
      <c r="DT12" s="165">
        <v>-5.0</v>
      </c>
      <c r="DU12" s="165">
        <v>-6.0</v>
      </c>
      <c r="DV12" s="165">
        <v>-7.0</v>
      </c>
      <c r="DW12" s="165">
        <v>-8.0</v>
      </c>
      <c r="DX12" s="165">
        <v>-9.0</v>
      </c>
      <c r="DY12" s="165">
        <v>-10.0</v>
      </c>
      <c r="DZ12" s="165">
        <v>-11.0</v>
      </c>
      <c r="EA12" s="165">
        <v>-12.0</v>
      </c>
      <c r="EB12" s="165">
        <v>-13.0</v>
      </c>
      <c r="EC12" s="165">
        <v>-14.0</v>
      </c>
      <c r="ED12" s="165">
        <v>-15.0</v>
      </c>
      <c r="EE12" s="573">
        <v>-16.0</v>
      </c>
      <c r="EF12" s="574"/>
      <c r="EG12" s="164">
        <v>-1.0</v>
      </c>
      <c r="EH12" s="165">
        <v>-2.0</v>
      </c>
      <c r="EI12" s="165">
        <v>-3.0</v>
      </c>
      <c r="EJ12" s="165">
        <v>-4.0</v>
      </c>
      <c r="EK12" s="165">
        <v>-5.0</v>
      </c>
      <c r="EL12" s="165">
        <v>-6.0</v>
      </c>
      <c r="EM12" s="165">
        <v>-7.0</v>
      </c>
      <c r="EN12" s="165">
        <v>-8.0</v>
      </c>
      <c r="EO12" s="165">
        <v>-9.0</v>
      </c>
      <c r="EP12" s="165">
        <v>-10.0</v>
      </c>
      <c r="EQ12" s="165">
        <v>-11.0</v>
      </c>
      <c r="ER12" s="165">
        <v>-12.0</v>
      </c>
      <c r="ES12" s="165">
        <v>-13.0</v>
      </c>
      <c r="ET12" s="165">
        <v>-14.0</v>
      </c>
      <c r="EU12" s="165">
        <v>-15.0</v>
      </c>
      <c r="EV12" s="573">
        <v>-16.0</v>
      </c>
      <c r="EW12" s="574"/>
      <c r="EX12" s="164">
        <v>-1.0</v>
      </c>
      <c r="EY12" s="165">
        <v>-2.0</v>
      </c>
      <c r="EZ12" s="165">
        <v>-3.0</v>
      </c>
      <c r="FA12" s="165">
        <v>-4.0</v>
      </c>
      <c r="FB12" s="165">
        <v>-5.0</v>
      </c>
      <c r="FC12" s="165">
        <v>-6.0</v>
      </c>
      <c r="FD12" s="165">
        <v>-7.0</v>
      </c>
      <c r="FE12" s="165">
        <v>-8.0</v>
      </c>
      <c r="FF12" s="165">
        <v>-9.0</v>
      </c>
      <c r="FG12" s="165">
        <v>-10.0</v>
      </c>
      <c r="FH12" s="165">
        <v>-11.0</v>
      </c>
      <c r="FI12" s="165">
        <v>-12.0</v>
      </c>
      <c r="FJ12" s="165">
        <v>-13.0</v>
      </c>
      <c r="FK12" s="165">
        <v>-14.0</v>
      </c>
      <c r="FL12" s="165">
        <v>-15.0</v>
      </c>
      <c r="FM12" s="573">
        <v>-16.0</v>
      </c>
      <c r="FN12" s="574"/>
      <c r="FO12" s="164">
        <v>-1.0</v>
      </c>
      <c r="FP12" s="165">
        <v>-2.0</v>
      </c>
      <c r="FQ12" s="165">
        <v>-3.0</v>
      </c>
      <c r="FR12" s="165">
        <v>-4.0</v>
      </c>
      <c r="FS12" s="165">
        <v>-5.0</v>
      </c>
      <c r="FT12" s="165">
        <v>-6.0</v>
      </c>
      <c r="FU12" s="165">
        <v>-7.0</v>
      </c>
      <c r="FV12" s="165">
        <v>-8.0</v>
      </c>
      <c r="FW12" s="165">
        <v>-9.0</v>
      </c>
      <c r="FX12" s="165">
        <v>-10.0</v>
      </c>
      <c r="FY12" s="165">
        <v>-11.0</v>
      </c>
      <c r="FZ12" s="165">
        <v>-12.0</v>
      </c>
      <c r="GA12" s="165">
        <v>-13.0</v>
      </c>
      <c r="GB12" s="165">
        <v>-14.0</v>
      </c>
      <c r="GC12" s="165">
        <v>-15.0</v>
      </c>
      <c r="GD12" s="573">
        <v>-16.0</v>
      </c>
      <c r="GE12" s="574"/>
      <c r="GF12" s="164">
        <v>-1.0</v>
      </c>
      <c r="GG12" s="165">
        <v>-2.0</v>
      </c>
      <c r="GH12" s="165">
        <v>-3.0</v>
      </c>
      <c r="GI12" s="165">
        <v>-4.0</v>
      </c>
      <c r="GJ12" s="165">
        <v>-5.0</v>
      </c>
      <c r="GK12" s="165">
        <v>-6.0</v>
      </c>
      <c r="GL12" s="165">
        <v>-7.0</v>
      </c>
      <c r="GM12" s="165">
        <v>-8.0</v>
      </c>
      <c r="GN12" s="165">
        <v>-9.0</v>
      </c>
      <c r="GO12" s="165">
        <v>-10.0</v>
      </c>
      <c r="GP12" s="165">
        <v>-11.0</v>
      </c>
      <c r="GQ12" s="165">
        <v>-12.0</v>
      </c>
      <c r="GR12" s="165">
        <v>-13.0</v>
      </c>
      <c r="GS12" s="165">
        <v>-14.0</v>
      </c>
      <c r="GT12" s="165">
        <v>-15.0</v>
      </c>
      <c r="GU12" s="573">
        <v>-16.0</v>
      </c>
      <c r="GV12" s="574"/>
      <c r="GW12" s="164">
        <v>-1.0</v>
      </c>
      <c r="GX12" s="165">
        <v>-2.0</v>
      </c>
      <c r="GY12" s="165">
        <v>-3.0</v>
      </c>
      <c r="GZ12" s="165">
        <v>-4.0</v>
      </c>
      <c r="HA12" s="165">
        <v>-5.0</v>
      </c>
      <c r="HB12" s="165">
        <v>-6.0</v>
      </c>
      <c r="HC12" s="165">
        <v>-7.0</v>
      </c>
      <c r="HD12" s="165">
        <v>-8.0</v>
      </c>
      <c r="HE12" s="165">
        <v>-9.0</v>
      </c>
      <c r="HF12" s="165">
        <v>-10.0</v>
      </c>
      <c r="HG12" s="165">
        <v>-11.0</v>
      </c>
      <c r="HH12" s="165">
        <v>-12.0</v>
      </c>
      <c r="HI12" s="165">
        <v>-13.0</v>
      </c>
      <c r="HJ12" s="165">
        <v>-14.0</v>
      </c>
      <c r="HK12" s="165">
        <v>-15.0</v>
      </c>
      <c r="HL12" s="573">
        <v>-16.0</v>
      </c>
      <c r="HM12" s="574"/>
      <c r="HN12" s="164">
        <v>-1.0</v>
      </c>
      <c r="HO12" s="165">
        <v>-2.0</v>
      </c>
      <c r="HP12" s="165">
        <v>-3.0</v>
      </c>
      <c r="HQ12" s="165">
        <v>-4.0</v>
      </c>
      <c r="HR12" s="165">
        <v>-5.0</v>
      </c>
      <c r="HS12" s="165">
        <v>-6.0</v>
      </c>
      <c r="HT12" s="165">
        <v>-7.0</v>
      </c>
      <c r="HU12" s="165">
        <v>-8.0</v>
      </c>
      <c r="HV12" s="165">
        <v>-9.0</v>
      </c>
      <c r="HW12" s="165">
        <v>-10.0</v>
      </c>
      <c r="HX12" s="165">
        <v>-11.0</v>
      </c>
      <c r="HY12" s="165">
        <v>-12.0</v>
      </c>
      <c r="HZ12" s="165">
        <v>-13.0</v>
      </c>
      <c r="IA12" s="165">
        <v>-14.0</v>
      </c>
      <c r="IB12" s="165">
        <v>-15.0</v>
      </c>
      <c r="IC12" s="573">
        <v>-16.0</v>
      </c>
      <c r="ID12" s="574"/>
      <c r="IE12" s="164">
        <v>-1.0</v>
      </c>
      <c r="IF12" s="165">
        <v>-2.0</v>
      </c>
      <c r="IG12" s="165">
        <v>-3.0</v>
      </c>
      <c r="IH12" s="165">
        <v>-4.0</v>
      </c>
      <c r="II12" s="165">
        <v>-5.0</v>
      </c>
      <c r="IJ12" s="165">
        <v>-6.0</v>
      </c>
      <c r="IK12" s="165">
        <v>-7.0</v>
      </c>
      <c r="IL12" s="165">
        <v>-8.0</v>
      </c>
      <c r="IM12" s="165">
        <v>-9.0</v>
      </c>
      <c r="IN12" s="165">
        <v>-10.0</v>
      </c>
      <c r="IO12" s="165">
        <v>-11.0</v>
      </c>
      <c r="IP12" s="165">
        <v>-12.0</v>
      </c>
      <c r="IQ12" s="165">
        <v>-13.0</v>
      </c>
      <c r="IR12" s="165">
        <v>-14.0</v>
      </c>
      <c r="IS12" s="165">
        <v>-15.0</v>
      </c>
      <c r="IT12" s="573">
        <v>-16.0</v>
      </c>
      <c r="IU12" s="574"/>
      <c r="IV12" s="164">
        <v>-1.0</v>
      </c>
      <c r="IW12" s="165">
        <v>-2.0</v>
      </c>
      <c r="IX12" s="165">
        <v>-3.0</v>
      </c>
      <c r="IY12" s="165">
        <v>-4.0</v>
      </c>
      <c r="IZ12" s="165">
        <v>-5.0</v>
      </c>
      <c r="JA12" s="165">
        <v>-6.0</v>
      </c>
      <c r="JB12" s="165">
        <v>-7.0</v>
      </c>
      <c r="JC12" s="165">
        <v>-8.0</v>
      </c>
      <c r="JD12" s="165">
        <v>-9.0</v>
      </c>
      <c r="JE12" s="165">
        <v>-10.0</v>
      </c>
      <c r="JF12" s="165">
        <v>-11.0</v>
      </c>
      <c r="JG12" s="165">
        <v>-12.0</v>
      </c>
      <c r="JH12" s="165">
        <v>-13.0</v>
      </c>
      <c r="JI12" s="165">
        <v>-14.0</v>
      </c>
      <c r="JJ12" s="165">
        <v>-15.0</v>
      </c>
      <c r="JK12" s="573">
        <v>-16.0</v>
      </c>
      <c r="JL12" s="574"/>
      <c r="JM12" s="164">
        <v>-1.0</v>
      </c>
      <c r="JN12" s="165">
        <v>-2.0</v>
      </c>
      <c r="JO12" s="165">
        <v>-3.0</v>
      </c>
      <c r="JP12" s="165">
        <v>-4.0</v>
      </c>
      <c r="JQ12" s="165">
        <v>-5.0</v>
      </c>
      <c r="JR12" s="165">
        <v>-6.0</v>
      </c>
      <c r="JS12" s="165">
        <v>-7.0</v>
      </c>
      <c r="JT12" s="165">
        <v>-8.0</v>
      </c>
      <c r="JU12" s="165">
        <v>-9.0</v>
      </c>
      <c r="JV12" s="165">
        <v>-10.0</v>
      </c>
      <c r="JW12" s="165">
        <v>-11.0</v>
      </c>
      <c r="JX12" s="165">
        <v>-12.0</v>
      </c>
      <c r="JY12" s="165">
        <v>-13.0</v>
      </c>
      <c r="JZ12" s="165">
        <v>-14.0</v>
      </c>
      <c r="KA12" s="165">
        <v>-15.0</v>
      </c>
      <c r="KB12" s="573">
        <v>-16.0</v>
      </c>
      <c r="KC12" s="574"/>
      <c r="KD12" s="164">
        <v>-1.0</v>
      </c>
      <c r="KE12" s="165">
        <v>-2.0</v>
      </c>
      <c r="KF12" s="165">
        <v>-3.0</v>
      </c>
      <c r="KG12" s="165">
        <v>-4.0</v>
      </c>
      <c r="KH12" s="165">
        <v>-5.0</v>
      </c>
      <c r="KI12" s="165">
        <v>-6.0</v>
      </c>
      <c r="KJ12" s="165">
        <v>-7.0</v>
      </c>
      <c r="KK12" s="165">
        <v>-8.0</v>
      </c>
      <c r="KL12" s="165">
        <v>-9.0</v>
      </c>
      <c r="KM12" s="165">
        <v>-10.0</v>
      </c>
      <c r="KN12" s="165">
        <v>-11.0</v>
      </c>
      <c r="KO12" s="165">
        <v>-12.0</v>
      </c>
      <c r="KP12" s="165">
        <v>-13.0</v>
      </c>
      <c r="KQ12" s="165">
        <v>-14.0</v>
      </c>
      <c r="KR12" s="165">
        <v>-15.0</v>
      </c>
      <c r="KS12" s="573">
        <v>-16.0</v>
      </c>
      <c r="KT12" s="574"/>
      <c r="KU12" s="167"/>
    </row>
    <row r="13" ht="15.0" customHeight="1">
      <c r="A13" s="168"/>
      <c r="B13" s="169" t="s">
        <v>36</v>
      </c>
      <c r="C13" s="170"/>
      <c r="D13" s="170"/>
      <c r="E13" s="170" t="s">
        <v>121</v>
      </c>
      <c r="F13" s="170" t="s">
        <v>121</v>
      </c>
      <c r="G13" s="170" t="s">
        <v>121</v>
      </c>
      <c r="H13" s="170" t="s">
        <v>121</v>
      </c>
      <c r="I13" s="170" t="s">
        <v>121</v>
      </c>
      <c r="J13" s="170" t="s">
        <v>121</v>
      </c>
      <c r="K13" s="170" t="s">
        <v>121</v>
      </c>
      <c r="L13" s="170" t="s">
        <v>121</v>
      </c>
      <c r="M13" s="170" t="s">
        <v>121</v>
      </c>
      <c r="N13" s="170" t="s">
        <v>121</v>
      </c>
      <c r="O13" s="170" t="s">
        <v>121</v>
      </c>
      <c r="P13" s="575" t="s">
        <v>121</v>
      </c>
      <c r="Q13" s="576"/>
      <c r="R13" s="168"/>
      <c r="S13" s="169" t="s">
        <v>36</v>
      </c>
      <c r="T13" s="170"/>
      <c r="U13" s="170"/>
      <c r="V13" s="170" t="s">
        <v>121</v>
      </c>
      <c r="W13" s="170" t="s">
        <v>121</v>
      </c>
      <c r="X13" s="170" t="s">
        <v>121</v>
      </c>
      <c r="Y13" s="170" t="s">
        <v>121</v>
      </c>
      <c r="Z13" s="170" t="s">
        <v>121</v>
      </c>
      <c r="AA13" s="170" t="s">
        <v>121</v>
      </c>
      <c r="AB13" s="170" t="s">
        <v>121</v>
      </c>
      <c r="AC13" s="170" t="s">
        <v>121</v>
      </c>
      <c r="AD13" s="170" t="s">
        <v>121</v>
      </c>
      <c r="AE13" s="170" t="s">
        <v>121</v>
      </c>
      <c r="AF13" s="170" t="s">
        <v>121</v>
      </c>
      <c r="AG13" s="575" t="s">
        <v>121</v>
      </c>
      <c r="AH13" s="576"/>
      <c r="AI13" s="168"/>
      <c r="AJ13" s="169" t="s">
        <v>36</v>
      </c>
      <c r="AK13" s="170"/>
      <c r="AL13" s="170"/>
      <c r="AM13" s="170" t="s">
        <v>121</v>
      </c>
      <c r="AN13" s="170" t="s">
        <v>121</v>
      </c>
      <c r="AO13" s="170" t="s">
        <v>121</v>
      </c>
      <c r="AP13" s="170" t="s">
        <v>121</v>
      </c>
      <c r="AQ13" s="170" t="s">
        <v>121</v>
      </c>
      <c r="AR13" s="170" t="s">
        <v>121</v>
      </c>
      <c r="AS13" s="170" t="s">
        <v>121</v>
      </c>
      <c r="AT13" s="170" t="s">
        <v>121</v>
      </c>
      <c r="AU13" s="170" t="s">
        <v>121</v>
      </c>
      <c r="AV13" s="170" t="s">
        <v>121</v>
      </c>
      <c r="AW13" s="170" t="s">
        <v>121</v>
      </c>
      <c r="AX13" s="575" t="s">
        <v>121</v>
      </c>
      <c r="AY13" s="576"/>
      <c r="AZ13" s="168"/>
      <c r="BA13" s="169" t="s">
        <v>36</v>
      </c>
      <c r="BB13" s="170"/>
      <c r="BC13" s="170"/>
      <c r="BD13" s="170" t="s">
        <v>121</v>
      </c>
      <c r="BE13" s="170" t="s">
        <v>121</v>
      </c>
      <c r="BF13" s="170" t="s">
        <v>121</v>
      </c>
      <c r="BG13" s="170" t="s">
        <v>121</v>
      </c>
      <c r="BH13" s="170" t="s">
        <v>121</v>
      </c>
      <c r="BI13" s="170" t="s">
        <v>121</v>
      </c>
      <c r="BJ13" s="170" t="s">
        <v>121</v>
      </c>
      <c r="BK13" s="170" t="s">
        <v>121</v>
      </c>
      <c r="BL13" s="170" t="s">
        <v>121</v>
      </c>
      <c r="BM13" s="170" t="s">
        <v>121</v>
      </c>
      <c r="BN13" s="170" t="s">
        <v>121</v>
      </c>
      <c r="BO13" s="575" t="s">
        <v>121</v>
      </c>
      <c r="BP13" s="576"/>
      <c r="BQ13" s="168"/>
      <c r="BR13" s="169" t="s">
        <v>36</v>
      </c>
      <c r="BS13" s="170"/>
      <c r="BT13" s="170"/>
      <c r="BU13" s="170" t="s">
        <v>121</v>
      </c>
      <c r="BV13" s="170" t="s">
        <v>121</v>
      </c>
      <c r="BW13" s="170" t="s">
        <v>121</v>
      </c>
      <c r="BX13" s="170" t="s">
        <v>121</v>
      </c>
      <c r="BY13" s="170" t="s">
        <v>121</v>
      </c>
      <c r="BZ13" s="170" t="s">
        <v>121</v>
      </c>
      <c r="CA13" s="170" t="s">
        <v>121</v>
      </c>
      <c r="CB13" s="170" t="s">
        <v>121</v>
      </c>
      <c r="CC13" s="170" t="s">
        <v>121</v>
      </c>
      <c r="CD13" s="170" t="s">
        <v>121</v>
      </c>
      <c r="CE13" s="170" t="s">
        <v>121</v>
      </c>
      <c r="CF13" s="575" t="s">
        <v>121</v>
      </c>
      <c r="CG13" s="576"/>
      <c r="CH13" s="168"/>
      <c r="CI13" s="169" t="s">
        <v>36</v>
      </c>
      <c r="CJ13" s="170"/>
      <c r="CK13" s="170"/>
      <c r="CL13" s="170" t="s">
        <v>121</v>
      </c>
      <c r="CM13" s="170" t="s">
        <v>121</v>
      </c>
      <c r="CN13" s="170" t="s">
        <v>121</v>
      </c>
      <c r="CO13" s="170" t="s">
        <v>121</v>
      </c>
      <c r="CP13" s="170" t="s">
        <v>121</v>
      </c>
      <c r="CQ13" s="170" t="s">
        <v>121</v>
      </c>
      <c r="CR13" s="170" t="s">
        <v>121</v>
      </c>
      <c r="CS13" s="170" t="s">
        <v>121</v>
      </c>
      <c r="CT13" s="170" t="s">
        <v>121</v>
      </c>
      <c r="CU13" s="170" t="s">
        <v>121</v>
      </c>
      <c r="CV13" s="170" t="s">
        <v>121</v>
      </c>
      <c r="CW13" s="575" t="s">
        <v>121</v>
      </c>
      <c r="CX13" s="576"/>
      <c r="CY13" s="168"/>
      <c r="CZ13" s="169" t="s">
        <v>36</v>
      </c>
      <c r="DA13" s="170"/>
      <c r="DB13" s="170"/>
      <c r="DC13" s="170" t="s">
        <v>121</v>
      </c>
      <c r="DD13" s="170" t="s">
        <v>121</v>
      </c>
      <c r="DE13" s="170" t="s">
        <v>121</v>
      </c>
      <c r="DF13" s="170" t="s">
        <v>121</v>
      </c>
      <c r="DG13" s="170" t="s">
        <v>121</v>
      </c>
      <c r="DH13" s="170" t="s">
        <v>121</v>
      </c>
      <c r="DI13" s="170" t="s">
        <v>121</v>
      </c>
      <c r="DJ13" s="170" t="s">
        <v>121</v>
      </c>
      <c r="DK13" s="170" t="s">
        <v>121</v>
      </c>
      <c r="DL13" s="170" t="s">
        <v>121</v>
      </c>
      <c r="DM13" s="170" t="s">
        <v>121</v>
      </c>
      <c r="DN13" s="575" t="s">
        <v>121</v>
      </c>
      <c r="DO13" s="576"/>
      <c r="DP13" s="168"/>
      <c r="DQ13" s="169" t="s">
        <v>36</v>
      </c>
      <c r="DR13" s="170"/>
      <c r="DS13" s="170"/>
      <c r="DT13" s="170" t="s">
        <v>121</v>
      </c>
      <c r="DU13" s="170" t="s">
        <v>121</v>
      </c>
      <c r="DV13" s="170" t="s">
        <v>121</v>
      </c>
      <c r="DW13" s="170" t="s">
        <v>121</v>
      </c>
      <c r="DX13" s="170" t="s">
        <v>121</v>
      </c>
      <c r="DY13" s="170" t="s">
        <v>121</v>
      </c>
      <c r="DZ13" s="170" t="s">
        <v>121</v>
      </c>
      <c r="EA13" s="170" t="s">
        <v>121</v>
      </c>
      <c r="EB13" s="170" t="s">
        <v>121</v>
      </c>
      <c r="EC13" s="170" t="s">
        <v>121</v>
      </c>
      <c r="ED13" s="170" t="s">
        <v>121</v>
      </c>
      <c r="EE13" s="575" t="s">
        <v>121</v>
      </c>
      <c r="EF13" s="576"/>
      <c r="EG13" s="168"/>
      <c r="EH13" s="169" t="s">
        <v>36</v>
      </c>
      <c r="EI13" s="170"/>
      <c r="EJ13" s="170"/>
      <c r="EK13" s="170" t="s">
        <v>121</v>
      </c>
      <c r="EL13" s="170" t="s">
        <v>121</v>
      </c>
      <c r="EM13" s="170" t="s">
        <v>121</v>
      </c>
      <c r="EN13" s="170" t="s">
        <v>121</v>
      </c>
      <c r="EO13" s="170" t="s">
        <v>121</v>
      </c>
      <c r="EP13" s="170" t="s">
        <v>121</v>
      </c>
      <c r="EQ13" s="170" t="s">
        <v>121</v>
      </c>
      <c r="ER13" s="170" t="s">
        <v>121</v>
      </c>
      <c r="ES13" s="170" t="s">
        <v>121</v>
      </c>
      <c r="ET13" s="170" t="s">
        <v>121</v>
      </c>
      <c r="EU13" s="170" t="s">
        <v>121</v>
      </c>
      <c r="EV13" s="575" t="s">
        <v>121</v>
      </c>
      <c r="EW13" s="576"/>
      <c r="EX13" s="168"/>
      <c r="EY13" s="169" t="s">
        <v>36</v>
      </c>
      <c r="EZ13" s="170"/>
      <c r="FA13" s="170"/>
      <c r="FB13" s="170" t="s">
        <v>121</v>
      </c>
      <c r="FC13" s="170" t="s">
        <v>121</v>
      </c>
      <c r="FD13" s="170" t="s">
        <v>121</v>
      </c>
      <c r="FE13" s="170" t="s">
        <v>121</v>
      </c>
      <c r="FF13" s="170" t="s">
        <v>121</v>
      </c>
      <c r="FG13" s="170" t="s">
        <v>121</v>
      </c>
      <c r="FH13" s="170" t="s">
        <v>121</v>
      </c>
      <c r="FI13" s="170" t="s">
        <v>121</v>
      </c>
      <c r="FJ13" s="170" t="s">
        <v>121</v>
      </c>
      <c r="FK13" s="170" t="s">
        <v>121</v>
      </c>
      <c r="FL13" s="170" t="s">
        <v>121</v>
      </c>
      <c r="FM13" s="575" t="s">
        <v>121</v>
      </c>
      <c r="FN13" s="576"/>
      <c r="FO13" s="168"/>
      <c r="FP13" s="169" t="s">
        <v>36</v>
      </c>
      <c r="FQ13" s="170"/>
      <c r="FR13" s="170"/>
      <c r="FS13" s="170" t="s">
        <v>121</v>
      </c>
      <c r="FT13" s="170" t="s">
        <v>121</v>
      </c>
      <c r="FU13" s="170" t="s">
        <v>121</v>
      </c>
      <c r="FV13" s="170" t="s">
        <v>121</v>
      </c>
      <c r="FW13" s="170" t="s">
        <v>121</v>
      </c>
      <c r="FX13" s="170" t="s">
        <v>121</v>
      </c>
      <c r="FY13" s="170" t="s">
        <v>121</v>
      </c>
      <c r="FZ13" s="170" t="s">
        <v>121</v>
      </c>
      <c r="GA13" s="170" t="s">
        <v>121</v>
      </c>
      <c r="GB13" s="170" t="s">
        <v>121</v>
      </c>
      <c r="GC13" s="170" t="s">
        <v>121</v>
      </c>
      <c r="GD13" s="575" t="s">
        <v>121</v>
      </c>
      <c r="GE13" s="576"/>
      <c r="GF13" s="168"/>
      <c r="GG13" s="169" t="s">
        <v>36</v>
      </c>
      <c r="GH13" s="170"/>
      <c r="GI13" s="170"/>
      <c r="GJ13" s="170" t="s">
        <v>121</v>
      </c>
      <c r="GK13" s="170" t="s">
        <v>121</v>
      </c>
      <c r="GL13" s="170" t="s">
        <v>121</v>
      </c>
      <c r="GM13" s="170" t="s">
        <v>121</v>
      </c>
      <c r="GN13" s="170" t="s">
        <v>121</v>
      </c>
      <c r="GO13" s="170" t="s">
        <v>121</v>
      </c>
      <c r="GP13" s="170" t="s">
        <v>121</v>
      </c>
      <c r="GQ13" s="170" t="s">
        <v>121</v>
      </c>
      <c r="GR13" s="170" t="s">
        <v>121</v>
      </c>
      <c r="GS13" s="170" t="s">
        <v>121</v>
      </c>
      <c r="GT13" s="170" t="s">
        <v>121</v>
      </c>
      <c r="GU13" s="575" t="s">
        <v>121</v>
      </c>
      <c r="GV13" s="576"/>
      <c r="GW13" s="168"/>
      <c r="GX13" s="169" t="s">
        <v>36</v>
      </c>
      <c r="GY13" s="170"/>
      <c r="GZ13" s="170"/>
      <c r="HA13" s="170" t="s">
        <v>121</v>
      </c>
      <c r="HB13" s="170" t="s">
        <v>121</v>
      </c>
      <c r="HC13" s="170" t="s">
        <v>121</v>
      </c>
      <c r="HD13" s="170" t="s">
        <v>121</v>
      </c>
      <c r="HE13" s="170" t="s">
        <v>121</v>
      </c>
      <c r="HF13" s="170" t="s">
        <v>121</v>
      </c>
      <c r="HG13" s="170" t="s">
        <v>121</v>
      </c>
      <c r="HH13" s="170" t="s">
        <v>121</v>
      </c>
      <c r="HI13" s="170" t="s">
        <v>121</v>
      </c>
      <c r="HJ13" s="170" t="s">
        <v>121</v>
      </c>
      <c r="HK13" s="170" t="s">
        <v>121</v>
      </c>
      <c r="HL13" s="575" t="s">
        <v>121</v>
      </c>
      <c r="HM13" s="576"/>
      <c r="HN13" s="168"/>
      <c r="HO13" s="169" t="s">
        <v>36</v>
      </c>
      <c r="HP13" s="170"/>
      <c r="HQ13" s="170"/>
      <c r="HR13" s="170" t="s">
        <v>121</v>
      </c>
      <c r="HS13" s="170" t="s">
        <v>121</v>
      </c>
      <c r="HT13" s="170" t="s">
        <v>121</v>
      </c>
      <c r="HU13" s="170" t="s">
        <v>121</v>
      </c>
      <c r="HV13" s="170" t="s">
        <v>121</v>
      </c>
      <c r="HW13" s="170" t="s">
        <v>121</v>
      </c>
      <c r="HX13" s="170" t="s">
        <v>121</v>
      </c>
      <c r="HY13" s="170" t="s">
        <v>121</v>
      </c>
      <c r="HZ13" s="170" t="s">
        <v>121</v>
      </c>
      <c r="IA13" s="170" t="s">
        <v>121</v>
      </c>
      <c r="IB13" s="170" t="s">
        <v>121</v>
      </c>
      <c r="IC13" s="575" t="s">
        <v>121</v>
      </c>
      <c r="ID13" s="576"/>
      <c r="IE13" s="168"/>
      <c r="IF13" s="169" t="s">
        <v>36</v>
      </c>
      <c r="IG13" s="170"/>
      <c r="IH13" s="170"/>
      <c r="II13" s="170" t="s">
        <v>121</v>
      </c>
      <c r="IJ13" s="170" t="s">
        <v>121</v>
      </c>
      <c r="IK13" s="170" t="s">
        <v>121</v>
      </c>
      <c r="IL13" s="170" t="s">
        <v>121</v>
      </c>
      <c r="IM13" s="170" t="s">
        <v>121</v>
      </c>
      <c r="IN13" s="170" t="s">
        <v>121</v>
      </c>
      <c r="IO13" s="170" t="s">
        <v>121</v>
      </c>
      <c r="IP13" s="170" t="s">
        <v>121</v>
      </c>
      <c r="IQ13" s="170" t="s">
        <v>121</v>
      </c>
      <c r="IR13" s="170" t="s">
        <v>121</v>
      </c>
      <c r="IS13" s="170" t="s">
        <v>121</v>
      </c>
      <c r="IT13" s="575" t="s">
        <v>121</v>
      </c>
      <c r="IU13" s="576"/>
      <c r="IV13" s="168"/>
      <c r="IW13" s="169" t="s">
        <v>36</v>
      </c>
      <c r="IX13" s="170"/>
      <c r="IY13" s="170"/>
      <c r="IZ13" s="170" t="s">
        <v>121</v>
      </c>
      <c r="JA13" s="170" t="s">
        <v>121</v>
      </c>
      <c r="JB13" s="170" t="s">
        <v>121</v>
      </c>
      <c r="JC13" s="170" t="s">
        <v>121</v>
      </c>
      <c r="JD13" s="170" t="s">
        <v>121</v>
      </c>
      <c r="JE13" s="170" t="s">
        <v>121</v>
      </c>
      <c r="JF13" s="170" t="s">
        <v>121</v>
      </c>
      <c r="JG13" s="170" t="s">
        <v>121</v>
      </c>
      <c r="JH13" s="170" t="s">
        <v>121</v>
      </c>
      <c r="JI13" s="170" t="s">
        <v>121</v>
      </c>
      <c r="JJ13" s="170" t="s">
        <v>121</v>
      </c>
      <c r="JK13" s="575" t="s">
        <v>121</v>
      </c>
      <c r="JL13" s="576"/>
      <c r="JM13" s="168"/>
      <c r="JN13" s="169" t="s">
        <v>36</v>
      </c>
      <c r="JO13" s="170"/>
      <c r="JP13" s="170"/>
      <c r="JQ13" s="170" t="s">
        <v>121</v>
      </c>
      <c r="JR13" s="170" t="s">
        <v>121</v>
      </c>
      <c r="JS13" s="170" t="s">
        <v>121</v>
      </c>
      <c r="JT13" s="170" t="s">
        <v>121</v>
      </c>
      <c r="JU13" s="170" t="s">
        <v>121</v>
      </c>
      <c r="JV13" s="170" t="s">
        <v>121</v>
      </c>
      <c r="JW13" s="170" t="s">
        <v>121</v>
      </c>
      <c r="JX13" s="170" t="s">
        <v>121</v>
      </c>
      <c r="JY13" s="170" t="s">
        <v>121</v>
      </c>
      <c r="JZ13" s="170" t="s">
        <v>121</v>
      </c>
      <c r="KA13" s="170" t="s">
        <v>121</v>
      </c>
      <c r="KB13" s="575" t="s">
        <v>121</v>
      </c>
      <c r="KC13" s="576"/>
      <c r="KD13" s="168"/>
      <c r="KE13" s="169" t="s">
        <v>36</v>
      </c>
      <c r="KF13" s="170"/>
      <c r="KG13" s="170"/>
      <c r="KH13" s="170" t="s">
        <v>121</v>
      </c>
      <c r="KI13" s="170" t="s">
        <v>121</v>
      </c>
      <c r="KJ13" s="170" t="s">
        <v>121</v>
      </c>
      <c r="KK13" s="170" t="s">
        <v>121</v>
      </c>
      <c r="KL13" s="170" t="s">
        <v>121</v>
      </c>
      <c r="KM13" s="170" t="s">
        <v>121</v>
      </c>
      <c r="KN13" s="170" t="s">
        <v>121</v>
      </c>
      <c r="KO13" s="170" t="s">
        <v>121</v>
      </c>
      <c r="KP13" s="170" t="s">
        <v>121</v>
      </c>
      <c r="KQ13" s="170" t="s">
        <v>121</v>
      </c>
      <c r="KR13" s="170" t="s">
        <v>121</v>
      </c>
      <c r="KS13" s="575" t="s">
        <v>121</v>
      </c>
      <c r="KT13" s="576"/>
      <c r="KU13" s="173"/>
    </row>
    <row r="14">
      <c r="A14" s="174">
        <v>1.0</v>
      </c>
      <c r="B14" s="175" t="s">
        <v>122</v>
      </c>
      <c r="C14" s="176" t="s">
        <v>121</v>
      </c>
      <c r="D14" s="176" t="s">
        <v>123</v>
      </c>
      <c r="E14" s="177">
        <f t="shared" ref="E14:E25" si="1">E115+E216+E317+E418</f>
        <v>0</v>
      </c>
      <c r="F14" s="177">
        <f t="shared" ref="F14:F25" si="2">IFERROR(G14/E14*1000000,0)</f>
        <v>0</v>
      </c>
      <c r="G14" s="177">
        <f t="shared" ref="G14:G25" si="3">G115+G216+G317+G418</f>
        <v>0</v>
      </c>
      <c r="H14" s="178"/>
      <c r="I14" s="177">
        <f t="shared" ref="I14:I25" si="4">I115+I216+I317+I418</f>
        <v>0</v>
      </c>
      <c r="J14" s="180"/>
      <c r="K14" s="180"/>
      <c r="L14" s="180"/>
      <c r="M14" s="177">
        <f t="shared" ref="M14:M25" si="5">M115+M216+M317+M418</f>
        <v>0</v>
      </c>
      <c r="N14" s="178">
        <v>0.294289866351475</v>
      </c>
      <c r="O14" s="177">
        <f t="shared" ref="O14:O25" si="6">O115+O216+O317+O418</f>
        <v>0</v>
      </c>
      <c r="P14" s="194">
        <f t="shared" ref="P14:P25" si="7">IFERROR(+(IF(M14="","0",M14))-(IF(O14="","0",O14)),"")</f>
        <v>0</v>
      </c>
      <c r="Q14" s="576"/>
      <c r="R14" s="174">
        <v>1.0</v>
      </c>
      <c r="S14" s="175" t="s">
        <v>122</v>
      </c>
      <c r="T14" s="176" t="s">
        <v>121</v>
      </c>
      <c r="U14" s="176" t="s">
        <v>123</v>
      </c>
      <c r="V14" s="177">
        <f t="shared" ref="V14:V25" si="8">V115+V216+V317+V418</f>
        <v>0</v>
      </c>
      <c r="W14" s="177">
        <f t="shared" ref="W14:W25" si="9">IFERROR(X14/V14*1000000,0)</f>
        <v>0</v>
      </c>
      <c r="X14" s="177">
        <f t="shared" ref="X14:X25" si="10">X115+X216+X317+X418</f>
        <v>0</v>
      </c>
      <c r="Y14" s="178"/>
      <c r="Z14" s="177">
        <f t="shared" ref="Z14:Z25" si="11">Z115+Z216+Z317+Z418</f>
        <v>0</v>
      </c>
      <c r="AA14" s="180"/>
      <c r="AB14" s="180"/>
      <c r="AC14" s="180"/>
      <c r="AD14" s="177">
        <f t="shared" ref="AD14:AD25" si="12">AD115+AD216+AD317+AD418</f>
        <v>0</v>
      </c>
      <c r="AE14" s="178">
        <v>0.294289866351475</v>
      </c>
      <c r="AF14" s="177">
        <f t="shared" ref="AF14:AF25" si="13">AF115+AF216+AF317+AF418</f>
        <v>0</v>
      </c>
      <c r="AG14" s="194">
        <f t="shared" ref="AG14:AG25" si="14">IFERROR(+(IF(AD14="","0",AD14))-(IF(AF14="","0",AF14)),"")</f>
        <v>0</v>
      </c>
      <c r="AH14" s="576"/>
      <c r="AI14" s="174">
        <v>1.0</v>
      </c>
      <c r="AJ14" s="175" t="s">
        <v>122</v>
      </c>
      <c r="AK14" s="176" t="s">
        <v>121</v>
      </c>
      <c r="AL14" s="176" t="s">
        <v>123</v>
      </c>
      <c r="AM14" s="177">
        <f t="shared" ref="AM14:AM25" si="15">AM115+AM216+AM317+AM418</f>
        <v>0</v>
      </c>
      <c r="AN14" s="177">
        <f t="shared" ref="AN14:AN25" si="16">IFERROR(AO14/AM14*1000000,0)</f>
        <v>0</v>
      </c>
      <c r="AO14" s="177">
        <f t="shared" ref="AO14:AO25" si="17">AO115+AO216+AO317+AO418</f>
        <v>0</v>
      </c>
      <c r="AP14" s="178"/>
      <c r="AQ14" s="177">
        <f t="shared" ref="AQ14:AQ25" si="18">AQ115+AQ216+AQ317+AQ418</f>
        <v>0</v>
      </c>
      <c r="AR14" s="180"/>
      <c r="AS14" s="180"/>
      <c r="AT14" s="180"/>
      <c r="AU14" s="177">
        <f t="shared" ref="AU14:AU25" si="19">AU115+AU216+AU317+AU418</f>
        <v>0</v>
      </c>
      <c r="AV14" s="178">
        <v>0.294289866351475</v>
      </c>
      <c r="AW14" s="177">
        <f t="shared" ref="AW14:AW25" si="20">AW115+AW216+AW317+AW418</f>
        <v>0</v>
      </c>
      <c r="AX14" s="194">
        <f t="shared" ref="AX14:AX25" si="21">IFERROR(+(IF(AU14="","0",AU14))-(IF(AW14="","0",AW14)),"")</f>
        <v>0</v>
      </c>
      <c r="AY14" s="576"/>
      <c r="AZ14" s="174">
        <v>1.0</v>
      </c>
      <c r="BA14" s="175" t="s">
        <v>122</v>
      </c>
      <c r="BB14" s="176" t="s">
        <v>121</v>
      </c>
      <c r="BC14" s="176" t="s">
        <v>123</v>
      </c>
      <c r="BD14" s="177">
        <f t="shared" ref="BD14:BD25" si="22">BD115+BD216+BD317+BD418</f>
        <v>0</v>
      </c>
      <c r="BE14" s="177">
        <f t="shared" ref="BE14:BE25" si="23">IFERROR(BF14/BD14*1000000,0)</f>
        <v>0</v>
      </c>
      <c r="BF14" s="177">
        <f t="shared" ref="BF14:BF25" si="24">BF115+BF216+BF317+BF418</f>
        <v>0</v>
      </c>
      <c r="BG14" s="178"/>
      <c r="BH14" s="177">
        <f t="shared" ref="BH14:BH25" si="25">BH115+BH216+BH317+BH418</f>
        <v>0</v>
      </c>
      <c r="BI14" s="180"/>
      <c r="BJ14" s="180"/>
      <c r="BK14" s="180"/>
      <c r="BL14" s="177">
        <f t="shared" ref="BL14:BL25" si="26">BL115+BL216+BL317+BL418</f>
        <v>0</v>
      </c>
      <c r="BM14" s="178">
        <v>0.294289866351475</v>
      </c>
      <c r="BN14" s="177">
        <f t="shared" ref="BN14:BN25" si="27">BN115+BN216+BN317+BN418</f>
        <v>0</v>
      </c>
      <c r="BO14" s="194">
        <f t="shared" ref="BO14:BO25" si="28">IFERROR(+(IF(BL14="","0",BL14))-(IF(BN14="","0",BN14)),"")</f>
        <v>0</v>
      </c>
      <c r="BP14" s="576"/>
      <c r="BQ14" s="174">
        <v>1.0</v>
      </c>
      <c r="BR14" s="175" t="s">
        <v>122</v>
      </c>
      <c r="BS14" s="176" t="s">
        <v>121</v>
      </c>
      <c r="BT14" s="176" t="s">
        <v>123</v>
      </c>
      <c r="BU14" s="177">
        <f t="shared" ref="BU14:BU25" si="29">BU115+BU216+BU317+BU418</f>
        <v>0</v>
      </c>
      <c r="BV14" s="177">
        <f t="shared" ref="BV14:BV25" si="30">IFERROR(BW14/BU14*1000000,0)</f>
        <v>0</v>
      </c>
      <c r="BW14" s="177">
        <f t="shared" ref="BW14:BW25" si="31">BW115+BW216+BW317+BW418</f>
        <v>0</v>
      </c>
      <c r="BX14" s="178"/>
      <c r="BY14" s="177">
        <f t="shared" ref="BY14:BY25" si="32">BY115+BY216+BY317+BY418</f>
        <v>0</v>
      </c>
      <c r="BZ14" s="180"/>
      <c r="CA14" s="180"/>
      <c r="CB14" s="180"/>
      <c r="CC14" s="177">
        <f t="shared" ref="CC14:CC25" si="33">CC115+CC216+CC317+CC418</f>
        <v>0</v>
      </c>
      <c r="CD14" s="178">
        <v>0.294289866351475</v>
      </c>
      <c r="CE14" s="177">
        <f t="shared" ref="CE14:CE25" si="34">CE115+CE216+CE317+CE418</f>
        <v>0</v>
      </c>
      <c r="CF14" s="194">
        <f t="shared" ref="CF14:CF25" si="35">IFERROR(+(IF(CC14="","0",CC14))-(IF(CE14="","0",CE14)),"")</f>
        <v>0</v>
      </c>
      <c r="CG14" s="576"/>
      <c r="CH14" s="174">
        <v>1.0</v>
      </c>
      <c r="CI14" s="175" t="s">
        <v>122</v>
      </c>
      <c r="CJ14" s="176" t="s">
        <v>121</v>
      </c>
      <c r="CK14" s="176" t="s">
        <v>123</v>
      </c>
      <c r="CL14" s="177">
        <f t="shared" ref="CL14:CL25" si="36">CL115+CL216+CL317+CL418</f>
        <v>0</v>
      </c>
      <c r="CM14" s="177">
        <f t="shared" ref="CM14:CM25" si="37">IFERROR(CN14/CL14*1000000,0)</f>
        <v>0</v>
      </c>
      <c r="CN14" s="177">
        <f t="shared" ref="CN14:CN25" si="38">CN115+CN216+CN317+CN418</f>
        <v>0</v>
      </c>
      <c r="CO14" s="178"/>
      <c r="CP14" s="177">
        <f t="shared" ref="CP14:CP25" si="39">CP115+CP216+CP317+CP418</f>
        <v>0</v>
      </c>
      <c r="CQ14" s="180"/>
      <c r="CR14" s="180"/>
      <c r="CS14" s="180"/>
      <c r="CT14" s="177">
        <f t="shared" ref="CT14:CT25" si="40">CT115+CT216+CT317+CT418</f>
        <v>0</v>
      </c>
      <c r="CU14" s="178">
        <v>0.294289866351475</v>
      </c>
      <c r="CV14" s="177">
        <f t="shared" ref="CV14:CV25" si="41">CV115+CV216+CV317+CV418</f>
        <v>0</v>
      </c>
      <c r="CW14" s="194">
        <f t="shared" ref="CW14:CW25" si="42">IFERROR(+(IF(CT14="","0",CT14))-(IF(CV14="","0",CV14)),"")</f>
        <v>0</v>
      </c>
      <c r="CX14" s="576"/>
      <c r="CY14" s="174">
        <v>1.0</v>
      </c>
      <c r="CZ14" s="175" t="s">
        <v>122</v>
      </c>
      <c r="DA14" s="176" t="s">
        <v>121</v>
      </c>
      <c r="DB14" s="176" t="s">
        <v>123</v>
      </c>
      <c r="DC14" s="177">
        <f t="shared" ref="DC14:DC25" si="43">DC115+DC216+DC317+DC418</f>
        <v>0</v>
      </c>
      <c r="DD14" s="177">
        <f t="shared" ref="DD14:DD25" si="44">IFERROR(DE14/DC14*1000000,0)</f>
        <v>0</v>
      </c>
      <c r="DE14" s="177">
        <f t="shared" ref="DE14:DE25" si="45">DE115+DE216+DE317+DE418</f>
        <v>0</v>
      </c>
      <c r="DF14" s="178"/>
      <c r="DG14" s="177">
        <f t="shared" ref="DG14:DG25" si="46">DG115+DG216+DG317+DG418</f>
        <v>0</v>
      </c>
      <c r="DH14" s="180"/>
      <c r="DI14" s="180"/>
      <c r="DJ14" s="180"/>
      <c r="DK14" s="177">
        <f t="shared" ref="DK14:DK25" si="47">DK115+DK216+DK317+DK418</f>
        <v>0</v>
      </c>
      <c r="DL14" s="178">
        <v>0.294289866351475</v>
      </c>
      <c r="DM14" s="177">
        <f t="shared" ref="DM14:DM25" si="48">DM115+DM216+DM317+DM418</f>
        <v>0</v>
      </c>
      <c r="DN14" s="194">
        <f t="shared" ref="DN14:DN25" si="49">IFERROR(+(IF(DK14="","0",DK14))-(IF(DM14="","0",DM14)),"")</f>
        <v>0</v>
      </c>
      <c r="DO14" s="576"/>
      <c r="DP14" s="174">
        <v>1.0</v>
      </c>
      <c r="DQ14" s="175" t="s">
        <v>122</v>
      </c>
      <c r="DR14" s="176" t="s">
        <v>121</v>
      </c>
      <c r="DS14" s="176" t="s">
        <v>123</v>
      </c>
      <c r="DT14" s="177">
        <f t="shared" ref="DT14:DT25" si="50">DT115+DT216+DT317+DT418</f>
        <v>0</v>
      </c>
      <c r="DU14" s="177">
        <f t="shared" ref="DU14:DU25" si="51">IFERROR(DV14/DT14*1000000,0)</f>
        <v>0</v>
      </c>
      <c r="DV14" s="177">
        <f t="shared" ref="DV14:DV25" si="52">DV115+DV216+DV317+DV418</f>
        <v>0</v>
      </c>
      <c r="DW14" s="178"/>
      <c r="DX14" s="177">
        <f t="shared" ref="DX14:DX25" si="53">DX115+DX216+DX317+DX418</f>
        <v>0</v>
      </c>
      <c r="DY14" s="180"/>
      <c r="DZ14" s="180"/>
      <c r="EA14" s="180"/>
      <c r="EB14" s="177">
        <f t="shared" ref="EB14:EB25" si="54">EB115+EB216+EB317+EB418</f>
        <v>0</v>
      </c>
      <c r="EC14" s="178">
        <v>0.294289866351475</v>
      </c>
      <c r="ED14" s="177">
        <f t="shared" ref="ED14:ED25" si="55">ED115+ED216+ED317+ED418</f>
        <v>0</v>
      </c>
      <c r="EE14" s="194">
        <f t="shared" ref="EE14:EE25" si="56">IFERROR(+(IF(EB14="","0",EB14))-(IF(ED14="","0",ED14)),"")</f>
        <v>0</v>
      </c>
      <c r="EF14" s="576"/>
      <c r="EG14" s="174">
        <v>1.0</v>
      </c>
      <c r="EH14" s="175" t="s">
        <v>122</v>
      </c>
      <c r="EI14" s="176" t="s">
        <v>121</v>
      </c>
      <c r="EJ14" s="176" t="s">
        <v>123</v>
      </c>
      <c r="EK14" s="177">
        <f t="shared" ref="EK14:EK25" si="57">EK115+EK216+EK317+EK418</f>
        <v>0</v>
      </c>
      <c r="EL14" s="177">
        <f t="shared" ref="EL14:EL25" si="58">IFERROR(EM14/EK14*1000000,0)</f>
        <v>0</v>
      </c>
      <c r="EM14" s="177">
        <f t="shared" ref="EM14:EM25" si="59">EM115+EM216+EM317+EM418</f>
        <v>0</v>
      </c>
      <c r="EN14" s="178"/>
      <c r="EO14" s="177">
        <f t="shared" ref="EO14:EO25" si="60">EO115+EO216+EO317+EO418</f>
        <v>0</v>
      </c>
      <c r="EP14" s="180"/>
      <c r="EQ14" s="180"/>
      <c r="ER14" s="180"/>
      <c r="ES14" s="177">
        <f t="shared" ref="ES14:ES25" si="61">ES115+ES216+ES317+ES418</f>
        <v>0</v>
      </c>
      <c r="ET14" s="178">
        <v>0.294289866351475</v>
      </c>
      <c r="EU14" s="177">
        <f t="shared" ref="EU14:EU25" si="62">EU115+EU216+EU317+EU418</f>
        <v>0</v>
      </c>
      <c r="EV14" s="194">
        <f t="shared" ref="EV14:EV25" si="63">IFERROR(+(IF(ES14="","0",ES14))-(IF(EU14="","0",EU14)),"")</f>
        <v>0</v>
      </c>
      <c r="EW14" s="576"/>
      <c r="EX14" s="174">
        <v>1.0</v>
      </c>
      <c r="EY14" s="175" t="s">
        <v>122</v>
      </c>
      <c r="EZ14" s="176" t="s">
        <v>121</v>
      </c>
      <c r="FA14" s="176" t="s">
        <v>123</v>
      </c>
      <c r="FB14" s="177">
        <f t="shared" ref="FB14:FB25" si="64">FB115+FB216+FB317+FB418</f>
        <v>75521.03</v>
      </c>
      <c r="FC14" s="177">
        <f t="shared" ref="FC14:FC25" si="65">IFERROR(FD14/FB14*1000000,0)</f>
        <v>20228955.96</v>
      </c>
      <c r="FD14" s="177">
        <f t="shared" ref="FD14:FD25" si="66">FD115+FD216+FD317+FD418</f>
        <v>1527711.59</v>
      </c>
      <c r="FE14" s="178"/>
      <c r="FF14" s="177">
        <f t="shared" ref="FF14:FF25" si="67">FF115+FF216+FF317+FF418</f>
        <v>0</v>
      </c>
      <c r="FG14" s="180"/>
      <c r="FH14" s="180"/>
      <c r="FI14" s="180"/>
      <c r="FJ14" s="177">
        <f t="shared" ref="FJ14:FJ25" si="68">FJ115+FJ216+FJ317+FJ418</f>
        <v>1527711.59</v>
      </c>
      <c r="FK14" s="178">
        <v>0.294289866351475</v>
      </c>
      <c r="FL14" s="177">
        <f t="shared" ref="FL14:FL25" si="69">FL115+FL216+FL317+FL418</f>
        <v>449590.0397</v>
      </c>
      <c r="FM14" s="194">
        <f t="shared" ref="FM14:FM25" si="70">IFERROR(+(IF(FJ14="","0",FJ14))-(IF(FL14="","0",FL14)),"")</f>
        <v>1078121.55</v>
      </c>
      <c r="FN14" s="576"/>
      <c r="FO14" s="174">
        <v>1.0</v>
      </c>
      <c r="FP14" s="175" t="s">
        <v>122</v>
      </c>
      <c r="FQ14" s="176" t="s">
        <v>121</v>
      </c>
      <c r="FR14" s="176" t="s">
        <v>123</v>
      </c>
      <c r="FS14" s="177">
        <f t="shared" ref="FS14:FS25" si="71">FS115+FS216+FS317+FS418</f>
        <v>67937.122</v>
      </c>
      <c r="FT14" s="177">
        <f t="shared" ref="FT14:FT25" si="72">IFERROR(FU14/FS14*1000000,0)</f>
        <v>21551999.99</v>
      </c>
      <c r="FU14" s="177">
        <f t="shared" ref="FU14:FU25" si="73">FU115+FU216+FU317+FU418</f>
        <v>1464180.853</v>
      </c>
      <c r="FV14" s="178"/>
      <c r="FW14" s="177">
        <f t="shared" ref="FW14:FW25" si="74">FW115+FW216+FW317+FW418</f>
        <v>0</v>
      </c>
      <c r="FX14" s="180"/>
      <c r="FY14" s="180"/>
      <c r="FZ14" s="180"/>
      <c r="GA14" s="177">
        <f t="shared" ref="GA14:GA25" si="75">GA115+GA216+GA317+GA418</f>
        <v>1464180.853</v>
      </c>
      <c r="GB14" s="178">
        <v>0.294289866351475</v>
      </c>
      <c r="GC14" s="177">
        <f t="shared" ref="GC14:GC25" si="76">GC115+GC216+GC317+GC418</f>
        <v>430893.5875</v>
      </c>
      <c r="GD14" s="194">
        <f t="shared" ref="GD14:GD25" si="77">IFERROR(+(IF(GA14="","0",GA14))-(IF(GC14="","0",GC14)),"")</f>
        <v>1033287.265</v>
      </c>
      <c r="GE14" s="576"/>
      <c r="GF14" s="174">
        <v>1.0</v>
      </c>
      <c r="GG14" s="175" t="s">
        <v>122</v>
      </c>
      <c r="GH14" s="176" t="s">
        <v>121</v>
      </c>
      <c r="GI14" s="176" t="s">
        <v>123</v>
      </c>
      <c r="GJ14" s="177">
        <f t="shared" ref="GJ14:GJ25" si="78">GJ115+GJ216+GJ317+GJ418</f>
        <v>56423.876</v>
      </c>
      <c r="GK14" s="177">
        <f t="shared" ref="GK14:GK25" si="79">IFERROR(GL14/GJ14*1000000,0)</f>
        <v>23157046.59</v>
      </c>
      <c r="GL14" s="177">
        <f t="shared" ref="GL14:GL25" si="80">GL115+GL216+GL317+GL418</f>
        <v>1306610.325</v>
      </c>
      <c r="GM14" s="178"/>
      <c r="GN14" s="177">
        <f t="shared" ref="GN14:GN25" si="81">GN115+GN216+GN317+GN418</f>
        <v>0</v>
      </c>
      <c r="GO14" s="180"/>
      <c r="GP14" s="180"/>
      <c r="GQ14" s="180"/>
      <c r="GR14" s="177">
        <f t="shared" ref="GR14:GR25" si="82">GR115+GR216+GR317+GR418</f>
        <v>1306610.325</v>
      </c>
      <c r="GS14" s="178">
        <v>0.294289866351475</v>
      </c>
      <c r="GT14" s="177">
        <f t="shared" ref="GT14:GT25" si="83">GT115+GT216+GT317+GT418</f>
        <v>384522.1779</v>
      </c>
      <c r="GU14" s="194">
        <f t="shared" ref="GU14:GU25" si="84">IFERROR(+(IF(GR14="","0",GR14))-(IF(GT14="","0",GT14)),"")</f>
        <v>922088.1471</v>
      </c>
      <c r="GV14" s="576"/>
      <c r="GW14" s="174">
        <v>1.0</v>
      </c>
      <c r="GX14" s="175" t="s">
        <v>122</v>
      </c>
      <c r="GY14" s="176" t="s">
        <v>121</v>
      </c>
      <c r="GZ14" s="176" t="s">
        <v>123</v>
      </c>
      <c r="HA14" s="177">
        <f t="shared" ref="HA14:HA25" si="85">HA115+HA216+HA317+HA418</f>
        <v>72206.828</v>
      </c>
      <c r="HB14" s="177">
        <f t="shared" ref="HB14:HB25" si="86">IFERROR(HC14/HA14*1000000,0)</f>
        <v>20919312.94</v>
      </c>
      <c r="HC14" s="177">
        <f t="shared" ref="HC14:HC25" si="87">HC115+HC216+HC317+HC418</f>
        <v>1510517.231</v>
      </c>
      <c r="HD14" s="178"/>
      <c r="HE14" s="177">
        <f t="shared" ref="HE14:HE25" si="88">HE115+HE216+HE317+HE418</f>
        <v>0</v>
      </c>
      <c r="HF14" s="180"/>
      <c r="HG14" s="180"/>
      <c r="HH14" s="180"/>
      <c r="HI14" s="177">
        <f t="shared" ref="HI14:HI25" si="89">HI115+HI216+HI317+HI418</f>
        <v>1510517.231</v>
      </c>
      <c r="HJ14" s="178">
        <v>0.294289866351475</v>
      </c>
      <c r="HK14" s="177">
        <f t="shared" ref="HK14:HK25" si="90">HK115+HK216+HK317+HK418</f>
        <v>444529.9141</v>
      </c>
      <c r="HL14" s="194">
        <f t="shared" ref="HL14:HL25" si="91">IFERROR(+(IF(HI14="","0",HI14))-(IF(HK14="","0",HK14)),"")</f>
        <v>1065987.317</v>
      </c>
      <c r="HM14" s="576"/>
      <c r="HN14" s="174">
        <v>1.0</v>
      </c>
      <c r="HO14" s="175" t="s">
        <v>122</v>
      </c>
      <c r="HP14" s="176" t="s">
        <v>121</v>
      </c>
      <c r="HQ14" s="176" t="s">
        <v>123</v>
      </c>
      <c r="HR14" s="177">
        <f t="shared" ref="HR14:HR25" si="92">HR115+HR216+HR317+HR418</f>
        <v>61821.03</v>
      </c>
      <c r="HS14" s="177">
        <f t="shared" ref="HS14:HS25" si="93">IFERROR(HT14/HR14*1000000,0)</f>
        <v>22310623.97</v>
      </c>
      <c r="HT14" s="177">
        <f t="shared" ref="HT14:HT25" si="94">HT115+HT216+HT317+HT418</f>
        <v>1379265.754</v>
      </c>
      <c r="HU14" s="178"/>
      <c r="HV14" s="177">
        <f t="shared" ref="HV14:HV25" si="95">HV115+HV216+HV317+HV418</f>
        <v>0</v>
      </c>
      <c r="HW14" s="180"/>
      <c r="HX14" s="180"/>
      <c r="HY14" s="180"/>
      <c r="HZ14" s="177">
        <f t="shared" ref="HZ14:HZ25" si="96">HZ115+HZ216+HZ317+HZ418</f>
        <v>1379265.754</v>
      </c>
      <c r="IA14" s="178">
        <v>0.294289866351475</v>
      </c>
      <c r="IB14" s="177">
        <f t="shared" ref="IB14:IB25" si="97">IB115+IB216+IB317+IB418</f>
        <v>405903.9343</v>
      </c>
      <c r="IC14" s="194">
        <f t="shared" ref="IC14:IC25" si="98">IFERROR(+(IF(HZ14="","0",HZ14))-(IF(IB14="","0",IB14)),"")</f>
        <v>973361.8194</v>
      </c>
      <c r="ID14" s="576"/>
      <c r="IE14" s="174">
        <v>1.0</v>
      </c>
      <c r="IF14" s="175" t="s">
        <v>122</v>
      </c>
      <c r="IG14" s="176" t="s">
        <v>121</v>
      </c>
      <c r="IH14" s="176" t="s">
        <v>123</v>
      </c>
      <c r="II14" s="177">
        <f t="shared" ref="II14:II25" si="99">II115+II216+II317+II418</f>
        <v>76096.44</v>
      </c>
      <c r="IJ14" s="177">
        <f t="shared" ref="IJ14:IJ25" si="100">IFERROR(IK14/II14*1000000,0)</f>
        <v>23015344.9</v>
      </c>
      <c r="IK14" s="177">
        <f t="shared" ref="IK14:IK25" si="101">IK115+IK216+IK317+IK418</f>
        <v>1751385.812</v>
      </c>
      <c r="IL14" s="178"/>
      <c r="IM14" s="177">
        <f t="shared" ref="IM14:IM25" si="102">IM115+IM216+IM317+IM418</f>
        <v>0</v>
      </c>
      <c r="IN14" s="180"/>
      <c r="IO14" s="180"/>
      <c r="IP14" s="180"/>
      <c r="IQ14" s="177">
        <f t="shared" ref="IQ14:IQ25" si="103">IQ115+IQ216+IQ317+IQ418</f>
        <v>1751385.812</v>
      </c>
      <c r="IR14" s="178">
        <v>0.294289866351475</v>
      </c>
      <c r="IS14" s="177">
        <f t="shared" ref="IS14:IS25" si="104">IS115+IS216+IS317+IS418</f>
        <v>515415.0966</v>
      </c>
      <c r="IT14" s="194">
        <f t="shared" ref="IT14:IT25" si="105">IFERROR(+(IF(IQ14="","0",IQ14))-(IF(IS14="","0",IS14)),"")</f>
        <v>1235970.716</v>
      </c>
      <c r="IU14" s="576"/>
      <c r="IV14" s="174">
        <v>1.0</v>
      </c>
      <c r="IW14" s="175" t="s">
        <v>122</v>
      </c>
      <c r="IX14" s="176" t="s">
        <v>121</v>
      </c>
      <c r="IY14" s="176" t="s">
        <v>123</v>
      </c>
      <c r="IZ14" s="177">
        <f t="shared" ref="IZ14:IZ25" si="106">IZ115+IZ216+IZ317+IZ418</f>
        <v>74653.743</v>
      </c>
      <c r="JA14" s="177">
        <f t="shared" ref="JA14:JA25" si="107">IFERROR(JB14/IZ14*1000000,0)</f>
        <v>23432187.54</v>
      </c>
      <c r="JB14" s="177">
        <f t="shared" ref="JB14:JB25" si="108">JB115+JB216+JB317+JB418</f>
        <v>1749300.506</v>
      </c>
      <c r="JC14" s="178"/>
      <c r="JD14" s="177">
        <f t="shared" ref="JD14:JD25" si="109">JD115+JD216+JD317+JD418</f>
        <v>0</v>
      </c>
      <c r="JE14" s="180"/>
      <c r="JF14" s="180"/>
      <c r="JG14" s="180"/>
      <c r="JH14" s="177">
        <f t="shared" ref="JH14:JH25" si="110">JH115+JH216+JH317+JH418</f>
        <v>1749300.506</v>
      </c>
      <c r="JI14" s="178">
        <v>0.294289866351475</v>
      </c>
      <c r="JJ14" s="177">
        <f t="shared" ref="JJ14:JJ25" si="111">JJ115+JJ216+JJ317+JJ418</f>
        <v>514801.4122</v>
      </c>
      <c r="JK14" s="194">
        <f t="shared" ref="JK14:JK25" si="112">IFERROR(+(IF(JH14="","0",JH14))-(IF(JJ14="","0",JJ14)),"")</f>
        <v>1234499.094</v>
      </c>
      <c r="JL14" s="576"/>
      <c r="JM14" s="174">
        <v>1.0</v>
      </c>
      <c r="JN14" s="175" t="s">
        <v>122</v>
      </c>
      <c r="JO14" s="176" t="s">
        <v>121</v>
      </c>
      <c r="JP14" s="176" t="s">
        <v>123</v>
      </c>
      <c r="JQ14" s="177">
        <f t="shared" ref="JQ14:JQ25" si="113">JQ115+JQ216+JQ317+JQ418</f>
        <v>18460.12</v>
      </c>
      <c r="JR14" s="177">
        <f t="shared" ref="JR14:JR25" si="114">IFERROR(JS14/JQ14*1000000,0)</f>
        <v>25195796.68</v>
      </c>
      <c r="JS14" s="177">
        <f t="shared" ref="JS14:JS25" si="115">JS115+JS216+JS317+JS418</f>
        <v>465117.4302</v>
      </c>
      <c r="JT14" s="178"/>
      <c r="JU14" s="177">
        <f t="shared" ref="JU14:JU25" si="116">JU115+JU216+JU317+JU418</f>
        <v>0</v>
      </c>
      <c r="JV14" s="180"/>
      <c r="JW14" s="180"/>
      <c r="JX14" s="180"/>
      <c r="JY14" s="177">
        <f t="shared" ref="JY14:JY25" si="117">JY115+JY216+JY317+JY418</f>
        <v>465117.4302</v>
      </c>
      <c r="JZ14" s="178">
        <v>0.294289866351475</v>
      </c>
      <c r="KA14" s="177">
        <f t="shared" ref="KA14:KA25" si="118">KA115+KA216+KA317+KA418</f>
        <v>136879.3464</v>
      </c>
      <c r="KB14" s="194">
        <f t="shared" ref="KB14:KB25" si="119">IFERROR(+(IF(JY14="","0",JY14))-(IF(KA14="","0",KA14)),"")</f>
        <v>328238.0838</v>
      </c>
      <c r="KC14" s="576"/>
      <c r="KD14" s="174">
        <v>1.0</v>
      </c>
      <c r="KE14" s="175" t="s">
        <v>122</v>
      </c>
      <c r="KF14" s="176" t="s">
        <v>121</v>
      </c>
      <c r="KG14" s="176" t="s">
        <v>123</v>
      </c>
      <c r="KH14" s="177">
        <f t="shared" ref="KH14:KH25" si="120">KH115+KH216+KH317+KH418</f>
        <v>0</v>
      </c>
      <c r="KI14" s="177">
        <f t="shared" ref="KI14:KI25" si="121">IFERROR(KJ14/KH14*1000000,0)</f>
        <v>0</v>
      </c>
      <c r="KJ14" s="177">
        <f t="shared" ref="KJ14:KJ25" si="122">KJ115+KJ216+KJ317+KJ418</f>
        <v>0</v>
      </c>
      <c r="KK14" s="178"/>
      <c r="KL14" s="177">
        <f t="shared" ref="KL14:KL25" si="123">KL115+KL216+KL317+KL418</f>
        <v>0</v>
      </c>
      <c r="KM14" s="180"/>
      <c r="KN14" s="180"/>
      <c r="KO14" s="180"/>
      <c r="KP14" s="177">
        <f t="shared" ref="KP14:KP25" si="124">KP115+KP216+KP317+KP418</f>
        <v>0</v>
      </c>
      <c r="KQ14" s="178">
        <v>0.294289866351475</v>
      </c>
      <c r="KR14" s="177">
        <f t="shared" ref="KR14:KR25" si="125">KR115+KR216+KR317+KR418</f>
        <v>0</v>
      </c>
      <c r="KS14" s="194">
        <f t="shared" ref="KS14:KS25" si="126">IFERROR(+(IF(KP14="","0",KP14))-(IF(KR14="","0",KR14)),"")</f>
        <v>0</v>
      </c>
      <c r="KT14" s="576"/>
      <c r="KU14" s="173"/>
    </row>
    <row r="15">
      <c r="A15" s="174">
        <v>2.0</v>
      </c>
      <c r="B15" s="175" t="s">
        <v>124</v>
      </c>
      <c r="C15" s="176" t="s">
        <v>121</v>
      </c>
      <c r="D15" s="176" t="s">
        <v>123</v>
      </c>
      <c r="E15" s="177">
        <f t="shared" si="1"/>
        <v>0</v>
      </c>
      <c r="F15" s="177">
        <f t="shared" si="2"/>
        <v>0</v>
      </c>
      <c r="G15" s="177">
        <f t="shared" si="3"/>
        <v>0</v>
      </c>
      <c r="H15" s="178"/>
      <c r="I15" s="177">
        <f t="shared" si="4"/>
        <v>0</v>
      </c>
      <c r="J15" s="180"/>
      <c r="K15" s="180"/>
      <c r="L15" s="180"/>
      <c r="M15" s="177">
        <f t="shared" si="5"/>
        <v>0</v>
      </c>
      <c r="N15" s="178">
        <v>0.294289866351475</v>
      </c>
      <c r="O15" s="177">
        <f t="shared" si="6"/>
        <v>0</v>
      </c>
      <c r="P15" s="194">
        <f t="shared" si="7"/>
        <v>0</v>
      </c>
      <c r="Q15" s="576"/>
      <c r="R15" s="174">
        <v>2.0</v>
      </c>
      <c r="S15" s="175" t="s">
        <v>124</v>
      </c>
      <c r="T15" s="176" t="s">
        <v>121</v>
      </c>
      <c r="U15" s="176" t="s">
        <v>123</v>
      </c>
      <c r="V15" s="177">
        <f t="shared" si="8"/>
        <v>0</v>
      </c>
      <c r="W15" s="177">
        <f t="shared" si="9"/>
        <v>0</v>
      </c>
      <c r="X15" s="177">
        <f t="shared" si="10"/>
        <v>0</v>
      </c>
      <c r="Y15" s="178"/>
      <c r="Z15" s="177">
        <f t="shared" si="11"/>
        <v>0</v>
      </c>
      <c r="AA15" s="180"/>
      <c r="AB15" s="180"/>
      <c r="AC15" s="180"/>
      <c r="AD15" s="177">
        <f t="shared" si="12"/>
        <v>0</v>
      </c>
      <c r="AE15" s="178">
        <v>0.294289866351475</v>
      </c>
      <c r="AF15" s="177">
        <f t="shared" si="13"/>
        <v>0</v>
      </c>
      <c r="AG15" s="194">
        <f t="shared" si="14"/>
        <v>0</v>
      </c>
      <c r="AH15" s="576"/>
      <c r="AI15" s="174">
        <v>2.0</v>
      </c>
      <c r="AJ15" s="175" t="s">
        <v>124</v>
      </c>
      <c r="AK15" s="176" t="s">
        <v>121</v>
      </c>
      <c r="AL15" s="176" t="s">
        <v>123</v>
      </c>
      <c r="AM15" s="177">
        <f t="shared" si="15"/>
        <v>0</v>
      </c>
      <c r="AN15" s="177">
        <f t="shared" si="16"/>
        <v>0</v>
      </c>
      <c r="AO15" s="177">
        <f t="shared" si="17"/>
        <v>0</v>
      </c>
      <c r="AP15" s="178"/>
      <c r="AQ15" s="177">
        <f t="shared" si="18"/>
        <v>0</v>
      </c>
      <c r="AR15" s="180"/>
      <c r="AS15" s="180"/>
      <c r="AT15" s="180"/>
      <c r="AU15" s="177">
        <f t="shared" si="19"/>
        <v>0</v>
      </c>
      <c r="AV15" s="178">
        <v>0.294289866351475</v>
      </c>
      <c r="AW15" s="177">
        <f t="shared" si="20"/>
        <v>0</v>
      </c>
      <c r="AX15" s="194">
        <f t="shared" si="21"/>
        <v>0</v>
      </c>
      <c r="AY15" s="576"/>
      <c r="AZ15" s="174">
        <v>2.0</v>
      </c>
      <c r="BA15" s="175" t="s">
        <v>124</v>
      </c>
      <c r="BB15" s="176" t="s">
        <v>121</v>
      </c>
      <c r="BC15" s="176" t="s">
        <v>123</v>
      </c>
      <c r="BD15" s="177">
        <f t="shared" si="22"/>
        <v>0</v>
      </c>
      <c r="BE15" s="177">
        <f t="shared" si="23"/>
        <v>0</v>
      </c>
      <c r="BF15" s="177">
        <f t="shared" si="24"/>
        <v>0</v>
      </c>
      <c r="BG15" s="178"/>
      <c r="BH15" s="177">
        <f t="shared" si="25"/>
        <v>0</v>
      </c>
      <c r="BI15" s="180"/>
      <c r="BJ15" s="180"/>
      <c r="BK15" s="180"/>
      <c r="BL15" s="177">
        <f t="shared" si="26"/>
        <v>0</v>
      </c>
      <c r="BM15" s="178">
        <v>0.294289866351475</v>
      </c>
      <c r="BN15" s="177">
        <f t="shared" si="27"/>
        <v>0</v>
      </c>
      <c r="BO15" s="194">
        <f t="shared" si="28"/>
        <v>0</v>
      </c>
      <c r="BP15" s="576"/>
      <c r="BQ15" s="174">
        <v>2.0</v>
      </c>
      <c r="BR15" s="175" t="s">
        <v>124</v>
      </c>
      <c r="BS15" s="176" t="s">
        <v>121</v>
      </c>
      <c r="BT15" s="176" t="s">
        <v>123</v>
      </c>
      <c r="BU15" s="177">
        <f t="shared" si="29"/>
        <v>0</v>
      </c>
      <c r="BV15" s="177">
        <f t="shared" si="30"/>
        <v>0</v>
      </c>
      <c r="BW15" s="177">
        <f t="shared" si="31"/>
        <v>0</v>
      </c>
      <c r="BX15" s="178"/>
      <c r="BY15" s="177">
        <f t="shared" si="32"/>
        <v>0</v>
      </c>
      <c r="BZ15" s="180"/>
      <c r="CA15" s="180"/>
      <c r="CB15" s="180"/>
      <c r="CC15" s="177">
        <f t="shared" si="33"/>
        <v>0</v>
      </c>
      <c r="CD15" s="178">
        <v>0.294289866351475</v>
      </c>
      <c r="CE15" s="177">
        <f t="shared" si="34"/>
        <v>0</v>
      </c>
      <c r="CF15" s="194">
        <f t="shared" si="35"/>
        <v>0</v>
      </c>
      <c r="CG15" s="576"/>
      <c r="CH15" s="174">
        <v>2.0</v>
      </c>
      <c r="CI15" s="175" t="s">
        <v>124</v>
      </c>
      <c r="CJ15" s="176" t="s">
        <v>121</v>
      </c>
      <c r="CK15" s="176" t="s">
        <v>123</v>
      </c>
      <c r="CL15" s="177">
        <f t="shared" si="36"/>
        <v>0</v>
      </c>
      <c r="CM15" s="177">
        <f t="shared" si="37"/>
        <v>0</v>
      </c>
      <c r="CN15" s="177">
        <f t="shared" si="38"/>
        <v>0</v>
      </c>
      <c r="CO15" s="178"/>
      <c r="CP15" s="177">
        <f t="shared" si="39"/>
        <v>0</v>
      </c>
      <c r="CQ15" s="180"/>
      <c r="CR15" s="180"/>
      <c r="CS15" s="180"/>
      <c r="CT15" s="177">
        <f t="shared" si="40"/>
        <v>0</v>
      </c>
      <c r="CU15" s="178">
        <v>0.294289866351475</v>
      </c>
      <c r="CV15" s="177">
        <f t="shared" si="41"/>
        <v>0</v>
      </c>
      <c r="CW15" s="194">
        <f t="shared" si="42"/>
        <v>0</v>
      </c>
      <c r="CX15" s="576"/>
      <c r="CY15" s="174">
        <v>2.0</v>
      </c>
      <c r="CZ15" s="175" t="s">
        <v>124</v>
      </c>
      <c r="DA15" s="176" t="s">
        <v>121</v>
      </c>
      <c r="DB15" s="176" t="s">
        <v>123</v>
      </c>
      <c r="DC15" s="177">
        <f t="shared" si="43"/>
        <v>0</v>
      </c>
      <c r="DD15" s="177">
        <f t="shared" si="44"/>
        <v>0</v>
      </c>
      <c r="DE15" s="177">
        <f t="shared" si="45"/>
        <v>0</v>
      </c>
      <c r="DF15" s="178"/>
      <c r="DG15" s="177">
        <f t="shared" si="46"/>
        <v>0</v>
      </c>
      <c r="DH15" s="180"/>
      <c r="DI15" s="180"/>
      <c r="DJ15" s="180"/>
      <c r="DK15" s="177">
        <f t="shared" si="47"/>
        <v>0</v>
      </c>
      <c r="DL15" s="178">
        <v>0.294289866351475</v>
      </c>
      <c r="DM15" s="177">
        <f t="shared" si="48"/>
        <v>0</v>
      </c>
      <c r="DN15" s="194">
        <f t="shared" si="49"/>
        <v>0</v>
      </c>
      <c r="DO15" s="576"/>
      <c r="DP15" s="174">
        <v>2.0</v>
      </c>
      <c r="DQ15" s="175" t="s">
        <v>124</v>
      </c>
      <c r="DR15" s="176" t="s">
        <v>121</v>
      </c>
      <c r="DS15" s="176" t="s">
        <v>123</v>
      </c>
      <c r="DT15" s="177">
        <f t="shared" si="50"/>
        <v>0</v>
      </c>
      <c r="DU15" s="177">
        <f t="shared" si="51"/>
        <v>0</v>
      </c>
      <c r="DV15" s="177">
        <f t="shared" si="52"/>
        <v>0</v>
      </c>
      <c r="DW15" s="178"/>
      <c r="DX15" s="177">
        <f t="shared" si="53"/>
        <v>0</v>
      </c>
      <c r="DY15" s="180"/>
      <c r="DZ15" s="180"/>
      <c r="EA15" s="180"/>
      <c r="EB15" s="177">
        <f t="shared" si="54"/>
        <v>0</v>
      </c>
      <c r="EC15" s="178">
        <v>0.294289866351475</v>
      </c>
      <c r="ED15" s="177">
        <f t="shared" si="55"/>
        <v>0</v>
      </c>
      <c r="EE15" s="194">
        <f t="shared" si="56"/>
        <v>0</v>
      </c>
      <c r="EF15" s="576"/>
      <c r="EG15" s="174">
        <v>2.0</v>
      </c>
      <c r="EH15" s="175" t="s">
        <v>124</v>
      </c>
      <c r="EI15" s="176" t="s">
        <v>121</v>
      </c>
      <c r="EJ15" s="176" t="s">
        <v>123</v>
      </c>
      <c r="EK15" s="177">
        <f t="shared" si="57"/>
        <v>0</v>
      </c>
      <c r="EL15" s="177">
        <f t="shared" si="58"/>
        <v>0</v>
      </c>
      <c r="EM15" s="177">
        <f t="shared" si="59"/>
        <v>0</v>
      </c>
      <c r="EN15" s="178"/>
      <c r="EO15" s="177">
        <f t="shared" si="60"/>
        <v>0</v>
      </c>
      <c r="EP15" s="180"/>
      <c r="EQ15" s="180"/>
      <c r="ER15" s="180"/>
      <c r="ES15" s="177">
        <f t="shared" si="61"/>
        <v>0</v>
      </c>
      <c r="ET15" s="178">
        <v>0.294289866351475</v>
      </c>
      <c r="EU15" s="177">
        <f t="shared" si="62"/>
        <v>0</v>
      </c>
      <c r="EV15" s="194">
        <f t="shared" si="63"/>
        <v>0</v>
      </c>
      <c r="EW15" s="576"/>
      <c r="EX15" s="174">
        <v>2.0</v>
      </c>
      <c r="EY15" s="175" t="s">
        <v>124</v>
      </c>
      <c r="EZ15" s="176" t="s">
        <v>121</v>
      </c>
      <c r="FA15" s="176" t="s">
        <v>123</v>
      </c>
      <c r="FB15" s="177">
        <f t="shared" si="64"/>
        <v>0</v>
      </c>
      <c r="FC15" s="177">
        <f t="shared" si="65"/>
        <v>0</v>
      </c>
      <c r="FD15" s="177">
        <f t="shared" si="66"/>
        <v>0</v>
      </c>
      <c r="FE15" s="178"/>
      <c r="FF15" s="177">
        <f t="shared" si="67"/>
        <v>0</v>
      </c>
      <c r="FG15" s="180"/>
      <c r="FH15" s="180"/>
      <c r="FI15" s="180"/>
      <c r="FJ15" s="177">
        <f t="shared" si="68"/>
        <v>0</v>
      </c>
      <c r="FK15" s="178">
        <v>0.294289866351475</v>
      </c>
      <c r="FL15" s="177">
        <f t="shared" si="69"/>
        <v>0</v>
      </c>
      <c r="FM15" s="194">
        <f t="shared" si="70"/>
        <v>0</v>
      </c>
      <c r="FN15" s="576"/>
      <c r="FO15" s="174">
        <v>2.0</v>
      </c>
      <c r="FP15" s="175" t="s">
        <v>124</v>
      </c>
      <c r="FQ15" s="176" t="s">
        <v>121</v>
      </c>
      <c r="FR15" s="176" t="s">
        <v>123</v>
      </c>
      <c r="FS15" s="177">
        <f t="shared" si="71"/>
        <v>0</v>
      </c>
      <c r="FT15" s="177">
        <f t="shared" si="72"/>
        <v>0</v>
      </c>
      <c r="FU15" s="177">
        <f t="shared" si="73"/>
        <v>0</v>
      </c>
      <c r="FV15" s="178"/>
      <c r="FW15" s="177">
        <f t="shared" si="74"/>
        <v>0</v>
      </c>
      <c r="FX15" s="180"/>
      <c r="FY15" s="180"/>
      <c r="FZ15" s="180"/>
      <c r="GA15" s="177">
        <f t="shared" si="75"/>
        <v>0</v>
      </c>
      <c r="GB15" s="178">
        <v>0.294289866351475</v>
      </c>
      <c r="GC15" s="177">
        <f t="shared" si="76"/>
        <v>0</v>
      </c>
      <c r="GD15" s="194">
        <f t="shared" si="77"/>
        <v>0</v>
      </c>
      <c r="GE15" s="576"/>
      <c r="GF15" s="174">
        <v>2.0</v>
      </c>
      <c r="GG15" s="175" t="s">
        <v>124</v>
      </c>
      <c r="GH15" s="176" t="s">
        <v>121</v>
      </c>
      <c r="GI15" s="176" t="s">
        <v>123</v>
      </c>
      <c r="GJ15" s="177">
        <f t="shared" si="78"/>
        <v>0</v>
      </c>
      <c r="GK15" s="177">
        <f t="shared" si="79"/>
        <v>0</v>
      </c>
      <c r="GL15" s="177">
        <f t="shared" si="80"/>
        <v>0</v>
      </c>
      <c r="GM15" s="178"/>
      <c r="GN15" s="177">
        <f t="shared" si="81"/>
        <v>0</v>
      </c>
      <c r="GO15" s="180"/>
      <c r="GP15" s="180"/>
      <c r="GQ15" s="180"/>
      <c r="GR15" s="177">
        <f t="shared" si="82"/>
        <v>0</v>
      </c>
      <c r="GS15" s="178">
        <v>0.294289866351475</v>
      </c>
      <c r="GT15" s="177">
        <f t="shared" si="83"/>
        <v>0</v>
      </c>
      <c r="GU15" s="194">
        <f t="shared" si="84"/>
        <v>0</v>
      </c>
      <c r="GV15" s="576"/>
      <c r="GW15" s="174">
        <v>2.0</v>
      </c>
      <c r="GX15" s="175" t="s">
        <v>124</v>
      </c>
      <c r="GY15" s="176" t="s">
        <v>121</v>
      </c>
      <c r="GZ15" s="176" t="s">
        <v>123</v>
      </c>
      <c r="HA15" s="177">
        <f t="shared" si="85"/>
        <v>0</v>
      </c>
      <c r="HB15" s="177">
        <f t="shared" si="86"/>
        <v>0</v>
      </c>
      <c r="HC15" s="177">
        <f t="shared" si="87"/>
        <v>0</v>
      </c>
      <c r="HD15" s="178"/>
      <c r="HE15" s="177">
        <f t="shared" si="88"/>
        <v>0</v>
      </c>
      <c r="HF15" s="180"/>
      <c r="HG15" s="180"/>
      <c r="HH15" s="180"/>
      <c r="HI15" s="177">
        <f t="shared" si="89"/>
        <v>0</v>
      </c>
      <c r="HJ15" s="178">
        <v>0.294289866351475</v>
      </c>
      <c r="HK15" s="177">
        <f t="shared" si="90"/>
        <v>0</v>
      </c>
      <c r="HL15" s="194">
        <f t="shared" si="91"/>
        <v>0</v>
      </c>
      <c r="HM15" s="576"/>
      <c r="HN15" s="174">
        <v>2.0</v>
      </c>
      <c r="HO15" s="175" t="s">
        <v>124</v>
      </c>
      <c r="HP15" s="176" t="s">
        <v>121</v>
      </c>
      <c r="HQ15" s="176" t="s">
        <v>123</v>
      </c>
      <c r="HR15" s="177">
        <f t="shared" si="92"/>
        <v>0</v>
      </c>
      <c r="HS15" s="177">
        <f t="shared" si="93"/>
        <v>0</v>
      </c>
      <c r="HT15" s="177">
        <f t="shared" si="94"/>
        <v>0</v>
      </c>
      <c r="HU15" s="178"/>
      <c r="HV15" s="177">
        <f t="shared" si="95"/>
        <v>0</v>
      </c>
      <c r="HW15" s="180"/>
      <c r="HX15" s="180"/>
      <c r="HY15" s="180"/>
      <c r="HZ15" s="177">
        <f t="shared" si="96"/>
        <v>0</v>
      </c>
      <c r="IA15" s="178">
        <v>0.294289866351475</v>
      </c>
      <c r="IB15" s="177">
        <f t="shared" si="97"/>
        <v>0</v>
      </c>
      <c r="IC15" s="194">
        <f t="shared" si="98"/>
        <v>0</v>
      </c>
      <c r="ID15" s="576"/>
      <c r="IE15" s="174">
        <v>2.0</v>
      </c>
      <c r="IF15" s="175" t="s">
        <v>124</v>
      </c>
      <c r="IG15" s="176" t="s">
        <v>121</v>
      </c>
      <c r="IH15" s="176" t="s">
        <v>123</v>
      </c>
      <c r="II15" s="177">
        <f t="shared" si="99"/>
        <v>0</v>
      </c>
      <c r="IJ15" s="177">
        <f t="shared" si="100"/>
        <v>0</v>
      </c>
      <c r="IK15" s="177">
        <f t="shared" si="101"/>
        <v>0</v>
      </c>
      <c r="IL15" s="178"/>
      <c r="IM15" s="177">
        <f t="shared" si="102"/>
        <v>0</v>
      </c>
      <c r="IN15" s="180"/>
      <c r="IO15" s="180"/>
      <c r="IP15" s="180"/>
      <c r="IQ15" s="177">
        <f t="shared" si="103"/>
        <v>0</v>
      </c>
      <c r="IR15" s="178">
        <v>0.294289866351475</v>
      </c>
      <c r="IS15" s="177">
        <f t="shared" si="104"/>
        <v>0</v>
      </c>
      <c r="IT15" s="194">
        <f t="shared" si="105"/>
        <v>0</v>
      </c>
      <c r="IU15" s="576"/>
      <c r="IV15" s="174">
        <v>2.0</v>
      </c>
      <c r="IW15" s="175" t="s">
        <v>124</v>
      </c>
      <c r="IX15" s="176" t="s">
        <v>121</v>
      </c>
      <c r="IY15" s="176" t="s">
        <v>123</v>
      </c>
      <c r="IZ15" s="177">
        <f t="shared" si="106"/>
        <v>0</v>
      </c>
      <c r="JA15" s="177">
        <f t="shared" si="107"/>
        <v>0</v>
      </c>
      <c r="JB15" s="177">
        <f t="shared" si="108"/>
        <v>0</v>
      </c>
      <c r="JC15" s="178"/>
      <c r="JD15" s="177">
        <f t="shared" si="109"/>
        <v>0</v>
      </c>
      <c r="JE15" s="180"/>
      <c r="JF15" s="180"/>
      <c r="JG15" s="180"/>
      <c r="JH15" s="177">
        <f t="shared" si="110"/>
        <v>0</v>
      </c>
      <c r="JI15" s="178">
        <v>0.294289866351475</v>
      </c>
      <c r="JJ15" s="177">
        <f t="shared" si="111"/>
        <v>0</v>
      </c>
      <c r="JK15" s="194">
        <f t="shared" si="112"/>
        <v>0</v>
      </c>
      <c r="JL15" s="576"/>
      <c r="JM15" s="174">
        <v>2.0</v>
      </c>
      <c r="JN15" s="175" t="s">
        <v>124</v>
      </c>
      <c r="JO15" s="176" t="s">
        <v>121</v>
      </c>
      <c r="JP15" s="176" t="s">
        <v>123</v>
      </c>
      <c r="JQ15" s="177">
        <f t="shared" si="113"/>
        <v>0</v>
      </c>
      <c r="JR15" s="177">
        <f t="shared" si="114"/>
        <v>0</v>
      </c>
      <c r="JS15" s="177">
        <f t="shared" si="115"/>
        <v>0</v>
      </c>
      <c r="JT15" s="178"/>
      <c r="JU15" s="177">
        <f t="shared" si="116"/>
        <v>0</v>
      </c>
      <c r="JV15" s="180"/>
      <c r="JW15" s="180"/>
      <c r="JX15" s="180"/>
      <c r="JY15" s="177">
        <f t="shared" si="117"/>
        <v>0</v>
      </c>
      <c r="JZ15" s="178">
        <v>0.294289866351475</v>
      </c>
      <c r="KA15" s="177">
        <f t="shared" si="118"/>
        <v>0</v>
      </c>
      <c r="KB15" s="194">
        <f t="shared" si="119"/>
        <v>0</v>
      </c>
      <c r="KC15" s="576"/>
      <c r="KD15" s="174">
        <v>2.0</v>
      </c>
      <c r="KE15" s="175" t="s">
        <v>124</v>
      </c>
      <c r="KF15" s="176" t="s">
        <v>121</v>
      </c>
      <c r="KG15" s="176" t="s">
        <v>123</v>
      </c>
      <c r="KH15" s="177">
        <f t="shared" si="120"/>
        <v>0</v>
      </c>
      <c r="KI15" s="177">
        <f t="shared" si="121"/>
        <v>0</v>
      </c>
      <c r="KJ15" s="177">
        <f t="shared" si="122"/>
        <v>0</v>
      </c>
      <c r="KK15" s="178"/>
      <c r="KL15" s="177">
        <f t="shared" si="123"/>
        <v>0</v>
      </c>
      <c r="KM15" s="180"/>
      <c r="KN15" s="180"/>
      <c r="KO15" s="180"/>
      <c r="KP15" s="177">
        <f t="shared" si="124"/>
        <v>0</v>
      </c>
      <c r="KQ15" s="178">
        <v>0.294289866351475</v>
      </c>
      <c r="KR15" s="177">
        <f t="shared" si="125"/>
        <v>0</v>
      </c>
      <c r="KS15" s="194">
        <f t="shared" si="126"/>
        <v>0</v>
      </c>
      <c r="KT15" s="576"/>
      <c r="KU15" s="173"/>
    </row>
    <row r="16">
      <c r="A16" s="174">
        <v>3.0</v>
      </c>
      <c r="B16" s="175" t="s">
        <v>125</v>
      </c>
      <c r="C16" s="176" t="s">
        <v>121</v>
      </c>
      <c r="D16" s="176" t="s">
        <v>123</v>
      </c>
      <c r="E16" s="177">
        <f t="shared" si="1"/>
        <v>0</v>
      </c>
      <c r="F16" s="177">
        <f t="shared" si="2"/>
        <v>0</v>
      </c>
      <c r="G16" s="177">
        <f t="shared" si="3"/>
        <v>0</v>
      </c>
      <c r="H16" s="178"/>
      <c r="I16" s="177">
        <f t="shared" si="4"/>
        <v>0</v>
      </c>
      <c r="J16" s="180"/>
      <c r="K16" s="180"/>
      <c r="L16" s="180"/>
      <c r="M16" s="177">
        <f t="shared" si="5"/>
        <v>0</v>
      </c>
      <c r="N16" s="178">
        <v>0.294289866351475</v>
      </c>
      <c r="O16" s="177">
        <f t="shared" si="6"/>
        <v>0</v>
      </c>
      <c r="P16" s="194">
        <f t="shared" si="7"/>
        <v>0</v>
      </c>
      <c r="Q16" s="576"/>
      <c r="R16" s="174">
        <v>3.0</v>
      </c>
      <c r="S16" s="175" t="s">
        <v>125</v>
      </c>
      <c r="T16" s="176" t="s">
        <v>121</v>
      </c>
      <c r="U16" s="176" t="s">
        <v>123</v>
      </c>
      <c r="V16" s="177">
        <f t="shared" si="8"/>
        <v>0</v>
      </c>
      <c r="W16" s="177">
        <f t="shared" si="9"/>
        <v>0</v>
      </c>
      <c r="X16" s="177">
        <f t="shared" si="10"/>
        <v>0</v>
      </c>
      <c r="Y16" s="178"/>
      <c r="Z16" s="177">
        <f t="shared" si="11"/>
        <v>0</v>
      </c>
      <c r="AA16" s="180"/>
      <c r="AB16" s="180"/>
      <c r="AC16" s="180"/>
      <c r="AD16" s="177">
        <f t="shared" si="12"/>
        <v>0</v>
      </c>
      <c r="AE16" s="178">
        <v>0.294289866351475</v>
      </c>
      <c r="AF16" s="177">
        <f t="shared" si="13"/>
        <v>0</v>
      </c>
      <c r="AG16" s="194">
        <f t="shared" si="14"/>
        <v>0</v>
      </c>
      <c r="AH16" s="576"/>
      <c r="AI16" s="174">
        <v>3.0</v>
      </c>
      <c r="AJ16" s="175" t="s">
        <v>125</v>
      </c>
      <c r="AK16" s="176" t="s">
        <v>121</v>
      </c>
      <c r="AL16" s="176" t="s">
        <v>123</v>
      </c>
      <c r="AM16" s="177">
        <f t="shared" si="15"/>
        <v>0</v>
      </c>
      <c r="AN16" s="177">
        <f t="shared" si="16"/>
        <v>0</v>
      </c>
      <c r="AO16" s="177">
        <f t="shared" si="17"/>
        <v>0</v>
      </c>
      <c r="AP16" s="178"/>
      <c r="AQ16" s="177">
        <f t="shared" si="18"/>
        <v>0</v>
      </c>
      <c r="AR16" s="180"/>
      <c r="AS16" s="180"/>
      <c r="AT16" s="180"/>
      <c r="AU16" s="177">
        <f t="shared" si="19"/>
        <v>0</v>
      </c>
      <c r="AV16" s="178">
        <v>0.294289866351475</v>
      </c>
      <c r="AW16" s="177">
        <f t="shared" si="20"/>
        <v>0</v>
      </c>
      <c r="AX16" s="194">
        <f t="shared" si="21"/>
        <v>0</v>
      </c>
      <c r="AY16" s="576"/>
      <c r="AZ16" s="174">
        <v>3.0</v>
      </c>
      <c r="BA16" s="175" t="s">
        <v>125</v>
      </c>
      <c r="BB16" s="176" t="s">
        <v>121</v>
      </c>
      <c r="BC16" s="176" t="s">
        <v>123</v>
      </c>
      <c r="BD16" s="177">
        <f t="shared" si="22"/>
        <v>0</v>
      </c>
      <c r="BE16" s="177">
        <f t="shared" si="23"/>
        <v>0</v>
      </c>
      <c r="BF16" s="177">
        <f t="shared" si="24"/>
        <v>0</v>
      </c>
      <c r="BG16" s="178"/>
      <c r="BH16" s="177">
        <f t="shared" si="25"/>
        <v>0</v>
      </c>
      <c r="BI16" s="180"/>
      <c r="BJ16" s="180"/>
      <c r="BK16" s="180"/>
      <c r="BL16" s="177">
        <f t="shared" si="26"/>
        <v>0</v>
      </c>
      <c r="BM16" s="178">
        <v>0.294289866351475</v>
      </c>
      <c r="BN16" s="177">
        <f t="shared" si="27"/>
        <v>0</v>
      </c>
      <c r="BO16" s="194">
        <f t="shared" si="28"/>
        <v>0</v>
      </c>
      <c r="BP16" s="576"/>
      <c r="BQ16" s="174">
        <v>3.0</v>
      </c>
      <c r="BR16" s="175" t="s">
        <v>125</v>
      </c>
      <c r="BS16" s="176" t="s">
        <v>121</v>
      </c>
      <c r="BT16" s="176" t="s">
        <v>123</v>
      </c>
      <c r="BU16" s="177">
        <f t="shared" si="29"/>
        <v>0</v>
      </c>
      <c r="BV16" s="177">
        <f t="shared" si="30"/>
        <v>0</v>
      </c>
      <c r="BW16" s="177">
        <f t="shared" si="31"/>
        <v>0</v>
      </c>
      <c r="BX16" s="178"/>
      <c r="BY16" s="177">
        <f t="shared" si="32"/>
        <v>0</v>
      </c>
      <c r="BZ16" s="180"/>
      <c r="CA16" s="180"/>
      <c r="CB16" s="180"/>
      <c r="CC16" s="177">
        <f t="shared" si="33"/>
        <v>0</v>
      </c>
      <c r="CD16" s="178">
        <v>0.294289866351475</v>
      </c>
      <c r="CE16" s="177">
        <f t="shared" si="34"/>
        <v>0</v>
      </c>
      <c r="CF16" s="194">
        <f t="shared" si="35"/>
        <v>0</v>
      </c>
      <c r="CG16" s="576"/>
      <c r="CH16" s="174">
        <v>3.0</v>
      </c>
      <c r="CI16" s="175" t="s">
        <v>125</v>
      </c>
      <c r="CJ16" s="176" t="s">
        <v>121</v>
      </c>
      <c r="CK16" s="176" t="s">
        <v>123</v>
      </c>
      <c r="CL16" s="177">
        <f t="shared" si="36"/>
        <v>0</v>
      </c>
      <c r="CM16" s="177">
        <f t="shared" si="37"/>
        <v>0</v>
      </c>
      <c r="CN16" s="177">
        <f t="shared" si="38"/>
        <v>0</v>
      </c>
      <c r="CO16" s="178"/>
      <c r="CP16" s="177">
        <f t="shared" si="39"/>
        <v>0</v>
      </c>
      <c r="CQ16" s="180"/>
      <c r="CR16" s="180"/>
      <c r="CS16" s="180"/>
      <c r="CT16" s="177">
        <f t="shared" si="40"/>
        <v>0</v>
      </c>
      <c r="CU16" s="178">
        <v>0.294289866351475</v>
      </c>
      <c r="CV16" s="177">
        <f t="shared" si="41"/>
        <v>0</v>
      </c>
      <c r="CW16" s="194">
        <f t="shared" si="42"/>
        <v>0</v>
      </c>
      <c r="CX16" s="576"/>
      <c r="CY16" s="174">
        <v>3.0</v>
      </c>
      <c r="CZ16" s="175" t="s">
        <v>125</v>
      </c>
      <c r="DA16" s="176" t="s">
        <v>121</v>
      </c>
      <c r="DB16" s="176" t="s">
        <v>123</v>
      </c>
      <c r="DC16" s="177">
        <f t="shared" si="43"/>
        <v>0</v>
      </c>
      <c r="DD16" s="177">
        <f t="shared" si="44"/>
        <v>0</v>
      </c>
      <c r="DE16" s="177">
        <f t="shared" si="45"/>
        <v>0</v>
      </c>
      <c r="DF16" s="178"/>
      <c r="DG16" s="177">
        <f t="shared" si="46"/>
        <v>0</v>
      </c>
      <c r="DH16" s="180"/>
      <c r="DI16" s="180"/>
      <c r="DJ16" s="180"/>
      <c r="DK16" s="177">
        <f t="shared" si="47"/>
        <v>0</v>
      </c>
      <c r="DL16" s="178">
        <v>0.294289866351475</v>
      </c>
      <c r="DM16" s="177">
        <f t="shared" si="48"/>
        <v>0</v>
      </c>
      <c r="DN16" s="194">
        <f t="shared" si="49"/>
        <v>0</v>
      </c>
      <c r="DO16" s="576"/>
      <c r="DP16" s="174">
        <v>3.0</v>
      </c>
      <c r="DQ16" s="175" t="s">
        <v>125</v>
      </c>
      <c r="DR16" s="176" t="s">
        <v>121</v>
      </c>
      <c r="DS16" s="176" t="s">
        <v>123</v>
      </c>
      <c r="DT16" s="177">
        <f t="shared" si="50"/>
        <v>0</v>
      </c>
      <c r="DU16" s="177">
        <f t="shared" si="51"/>
        <v>0</v>
      </c>
      <c r="DV16" s="177">
        <f t="shared" si="52"/>
        <v>0</v>
      </c>
      <c r="DW16" s="178"/>
      <c r="DX16" s="177">
        <f t="shared" si="53"/>
        <v>0</v>
      </c>
      <c r="DY16" s="180"/>
      <c r="DZ16" s="180"/>
      <c r="EA16" s="180"/>
      <c r="EB16" s="177">
        <f t="shared" si="54"/>
        <v>0</v>
      </c>
      <c r="EC16" s="178">
        <v>0.294289866351475</v>
      </c>
      <c r="ED16" s="177">
        <f t="shared" si="55"/>
        <v>0</v>
      </c>
      <c r="EE16" s="194">
        <f t="shared" si="56"/>
        <v>0</v>
      </c>
      <c r="EF16" s="576"/>
      <c r="EG16" s="174">
        <v>3.0</v>
      </c>
      <c r="EH16" s="175" t="s">
        <v>125</v>
      </c>
      <c r="EI16" s="176" t="s">
        <v>121</v>
      </c>
      <c r="EJ16" s="176" t="s">
        <v>123</v>
      </c>
      <c r="EK16" s="177">
        <f t="shared" si="57"/>
        <v>0</v>
      </c>
      <c r="EL16" s="177">
        <f t="shared" si="58"/>
        <v>0</v>
      </c>
      <c r="EM16" s="177">
        <f t="shared" si="59"/>
        <v>0</v>
      </c>
      <c r="EN16" s="178"/>
      <c r="EO16" s="177">
        <f t="shared" si="60"/>
        <v>0</v>
      </c>
      <c r="EP16" s="180"/>
      <c r="EQ16" s="180"/>
      <c r="ER16" s="180"/>
      <c r="ES16" s="177">
        <f t="shared" si="61"/>
        <v>0</v>
      </c>
      <c r="ET16" s="178">
        <v>0.294289866351475</v>
      </c>
      <c r="EU16" s="177">
        <f t="shared" si="62"/>
        <v>0</v>
      </c>
      <c r="EV16" s="194">
        <f t="shared" si="63"/>
        <v>0</v>
      </c>
      <c r="EW16" s="576"/>
      <c r="EX16" s="174">
        <v>3.0</v>
      </c>
      <c r="EY16" s="175" t="s">
        <v>125</v>
      </c>
      <c r="EZ16" s="176" t="s">
        <v>121</v>
      </c>
      <c r="FA16" s="176" t="s">
        <v>123</v>
      </c>
      <c r="FB16" s="177">
        <f t="shared" si="64"/>
        <v>0</v>
      </c>
      <c r="FC16" s="177">
        <f t="shared" si="65"/>
        <v>0</v>
      </c>
      <c r="FD16" s="177">
        <f t="shared" si="66"/>
        <v>0</v>
      </c>
      <c r="FE16" s="178"/>
      <c r="FF16" s="177">
        <f t="shared" si="67"/>
        <v>0</v>
      </c>
      <c r="FG16" s="180"/>
      <c r="FH16" s="180"/>
      <c r="FI16" s="180"/>
      <c r="FJ16" s="177">
        <f t="shared" si="68"/>
        <v>0</v>
      </c>
      <c r="FK16" s="178">
        <v>0.294289866351475</v>
      </c>
      <c r="FL16" s="177">
        <f t="shared" si="69"/>
        <v>0</v>
      </c>
      <c r="FM16" s="194">
        <f t="shared" si="70"/>
        <v>0</v>
      </c>
      <c r="FN16" s="576"/>
      <c r="FO16" s="174">
        <v>3.0</v>
      </c>
      <c r="FP16" s="175" t="s">
        <v>125</v>
      </c>
      <c r="FQ16" s="176" t="s">
        <v>121</v>
      </c>
      <c r="FR16" s="176" t="s">
        <v>123</v>
      </c>
      <c r="FS16" s="177">
        <f t="shared" si="71"/>
        <v>0</v>
      </c>
      <c r="FT16" s="177">
        <f t="shared" si="72"/>
        <v>0</v>
      </c>
      <c r="FU16" s="177">
        <f t="shared" si="73"/>
        <v>0</v>
      </c>
      <c r="FV16" s="178"/>
      <c r="FW16" s="177">
        <f t="shared" si="74"/>
        <v>0</v>
      </c>
      <c r="FX16" s="180"/>
      <c r="FY16" s="180"/>
      <c r="FZ16" s="180"/>
      <c r="GA16" s="177">
        <f t="shared" si="75"/>
        <v>0</v>
      </c>
      <c r="GB16" s="178">
        <v>0.294289866351475</v>
      </c>
      <c r="GC16" s="177">
        <f t="shared" si="76"/>
        <v>0</v>
      </c>
      <c r="GD16" s="194">
        <f t="shared" si="77"/>
        <v>0</v>
      </c>
      <c r="GE16" s="576"/>
      <c r="GF16" s="174">
        <v>3.0</v>
      </c>
      <c r="GG16" s="175" t="s">
        <v>125</v>
      </c>
      <c r="GH16" s="176" t="s">
        <v>121</v>
      </c>
      <c r="GI16" s="176" t="s">
        <v>123</v>
      </c>
      <c r="GJ16" s="177">
        <f t="shared" si="78"/>
        <v>0</v>
      </c>
      <c r="GK16" s="177">
        <f t="shared" si="79"/>
        <v>0</v>
      </c>
      <c r="GL16" s="177">
        <f t="shared" si="80"/>
        <v>0</v>
      </c>
      <c r="GM16" s="178"/>
      <c r="GN16" s="177">
        <f t="shared" si="81"/>
        <v>0</v>
      </c>
      <c r="GO16" s="180"/>
      <c r="GP16" s="180"/>
      <c r="GQ16" s="180"/>
      <c r="GR16" s="177">
        <f t="shared" si="82"/>
        <v>0</v>
      </c>
      <c r="GS16" s="178">
        <v>0.294289866351475</v>
      </c>
      <c r="GT16" s="177">
        <f t="shared" si="83"/>
        <v>0</v>
      </c>
      <c r="GU16" s="194">
        <f t="shared" si="84"/>
        <v>0</v>
      </c>
      <c r="GV16" s="576"/>
      <c r="GW16" s="174">
        <v>3.0</v>
      </c>
      <c r="GX16" s="175" t="s">
        <v>125</v>
      </c>
      <c r="GY16" s="176" t="s">
        <v>121</v>
      </c>
      <c r="GZ16" s="176" t="s">
        <v>123</v>
      </c>
      <c r="HA16" s="177">
        <f t="shared" si="85"/>
        <v>0</v>
      </c>
      <c r="HB16" s="177">
        <f t="shared" si="86"/>
        <v>0</v>
      </c>
      <c r="HC16" s="177">
        <f t="shared" si="87"/>
        <v>0</v>
      </c>
      <c r="HD16" s="178"/>
      <c r="HE16" s="177">
        <f t="shared" si="88"/>
        <v>0</v>
      </c>
      <c r="HF16" s="180"/>
      <c r="HG16" s="180"/>
      <c r="HH16" s="180"/>
      <c r="HI16" s="177">
        <f t="shared" si="89"/>
        <v>0</v>
      </c>
      <c r="HJ16" s="178">
        <v>0.294289866351475</v>
      </c>
      <c r="HK16" s="177">
        <f t="shared" si="90"/>
        <v>0</v>
      </c>
      <c r="HL16" s="194">
        <f t="shared" si="91"/>
        <v>0</v>
      </c>
      <c r="HM16" s="576"/>
      <c r="HN16" s="174">
        <v>3.0</v>
      </c>
      <c r="HO16" s="175" t="s">
        <v>125</v>
      </c>
      <c r="HP16" s="176" t="s">
        <v>121</v>
      </c>
      <c r="HQ16" s="176" t="s">
        <v>123</v>
      </c>
      <c r="HR16" s="177">
        <f t="shared" si="92"/>
        <v>0</v>
      </c>
      <c r="HS16" s="177">
        <f t="shared" si="93"/>
        <v>0</v>
      </c>
      <c r="HT16" s="177">
        <f t="shared" si="94"/>
        <v>0</v>
      </c>
      <c r="HU16" s="178"/>
      <c r="HV16" s="177">
        <f t="shared" si="95"/>
        <v>0</v>
      </c>
      <c r="HW16" s="180"/>
      <c r="HX16" s="180"/>
      <c r="HY16" s="180"/>
      <c r="HZ16" s="177">
        <f t="shared" si="96"/>
        <v>0</v>
      </c>
      <c r="IA16" s="178">
        <v>0.294289866351475</v>
      </c>
      <c r="IB16" s="177">
        <f t="shared" si="97"/>
        <v>0</v>
      </c>
      <c r="IC16" s="194">
        <f t="shared" si="98"/>
        <v>0</v>
      </c>
      <c r="ID16" s="576"/>
      <c r="IE16" s="174">
        <v>3.0</v>
      </c>
      <c r="IF16" s="175" t="s">
        <v>125</v>
      </c>
      <c r="IG16" s="176" t="s">
        <v>121</v>
      </c>
      <c r="IH16" s="176" t="s">
        <v>123</v>
      </c>
      <c r="II16" s="177">
        <f t="shared" si="99"/>
        <v>0</v>
      </c>
      <c r="IJ16" s="177">
        <f t="shared" si="100"/>
        <v>0</v>
      </c>
      <c r="IK16" s="177">
        <f t="shared" si="101"/>
        <v>0</v>
      </c>
      <c r="IL16" s="178"/>
      <c r="IM16" s="177">
        <f t="shared" si="102"/>
        <v>0</v>
      </c>
      <c r="IN16" s="180"/>
      <c r="IO16" s="180"/>
      <c r="IP16" s="180"/>
      <c r="IQ16" s="177">
        <f t="shared" si="103"/>
        <v>0</v>
      </c>
      <c r="IR16" s="178">
        <v>0.294289866351475</v>
      </c>
      <c r="IS16" s="177">
        <f t="shared" si="104"/>
        <v>0</v>
      </c>
      <c r="IT16" s="194">
        <f t="shared" si="105"/>
        <v>0</v>
      </c>
      <c r="IU16" s="576"/>
      <c r="IV16" s="174">
        <v>3.0</v>
      </c>
      <c r="IW16" s="175" t="s">
        <v>125</v>
      </c>
      <c r="IX16" s="176" t="s">
        <v>121</v>
      </c>
      <c r="IY16" s="176" t="s">
        <v>123</v>
      </c>
      <c r="IZ16" s="177">
        <f t="shared" si="106"/>
        <v>0</v>
      </c>
      <c r="JA16" s="177">
        <f t="shared" si="107"/>
        <v>0</v>
      </c>
      <c r="JB16" s="177">
        <f t="shared" si="108"/>
        <v>0</v>
      </c>
      <c r="JC16" s="178"/>
      <c r="JD16" s="177">
        <f t="shared" si="109"/>
        <v>0</v>
      </c>
      <c r="JE16" s="180"/>
      <c r="JF16" s="180"/>
      <c r="JG16" s="180"/>
      <c r="JH16" s="177">
        <f t="shared" si="110"/>
        <v>0</v>
      </c>
      <c r="JI16" s="178">
        <v>0.294289866351475</v>
      </c>
      <c r="JJ16" s="177">
        <f t="shared" si="111"/>
        <v>0</v>
      </c>
      <c r="JK16" s="194">
        <f t="shared" si="112"/>
        <v>0</v>
      </c>
      <c r="JL16" s="576"/>
      <c r="JM16" s="174">
        <v>3.0</v>
      </c>
      <c r="JN16" s="175" t="s">
        <v>125</v>
      </c>
      <c r="JO16" s="176" t="s">
        <v>121</v>
      </c>
      <c r="JP16" s="176" t="s">
        <v>123</v>
      </c>
      <c r="JQ16" s="177">
        <f t="shared" si="113"/>
        <v>0</v>
      </c>
      <c r="JR16" s="177">
        <f t="shared" si="114"/>
        <v>0</v>
      </c>
      <c r="JS16" s="177">
        <f t="shared" si="115"/>
        <v>0</v>
      </c>
      <c r="JT16" s="178"/>
      <c r="JU16" s="177">
        <f t="shared" si="116"/>
        <v>0</v>
      </c>
      <c r="JV16" s="180"/>
      <c r="JW16" s="180"/>
      <c r="JX16" s="180"/>
      <c r="JY16" s="177">
        <f t="shared" si="117"/>
        <v>0</v>
      </c>
      <c r="JZ16" s="178">
        <v>0.294289866351475</v>
      </c>
      <c r="KA16" s="177">
        <f t="shared" si="118"/>
        <v>0</v>
      </c>
      <c r="KB16" s="194">
        <f t="shared" si="119"/>
        <v>0</v>
      </c>
      <c r="KC16" s="576"/>
      <c r="KD16" s="174">
        <v>3.0</v>
      </c>
      <c r="KE16" s="175" t="s">
        <v>125</v>
      </c>
      <c r="KF16" s="176" t="s">
        <v>121</v>
      </c>
      <c r="KG16" s="176" t="s">
        <v>123</v>
      </c>
      <c r="KH16" s="177">
        <f t="shared" si="120"/>
        <v>0</v>
      </c>
      <c r="KI16" s="177">
        <f t="shared" si="121"/>
        <v>0</v>
      </c>
      <c r="KJ16" s="177">
        <f t="shared" si="122"/>
        <v>0</v>
      </c>
      <c r="KK16" s="178"/>
      <c r="KL16" s="177">
        <f t="shared" si="123"/>
        <v>0</v>
      </c>
      <c r="KM16" s="180"/>
      <c r="KN16" s="180"/>
      <c r="KO16" s="180"/>
      <c r="KP16" s="177">
        <f t="shared" si="124"/>
        <v>0</v>
      </c>
      <c r="KQ16" s="178">
        <v>0.294289866351475</v>
      </c>
      <c r="KR16" s="177">
        <f t="shared" si="125"/>
        <v>0</v>
      </c>
      <c r="KS16" s="194">
        <f t="shared" si="126"/>
        <v>0</v>
      </c>
      <c r="KT16" s="576"/>
      <c r="KU16" s="173"/>
    </row>
    <row r="17">
      <c r="A17" s="174">
        <v>4.0</v>
      </c>
      <c r="B17" s="175" t="s">
        <v>126</v>
      </c>
      <c r="C17" s="176" t="s">
        <v>121</v>
      </c>
      <c r="D17" s="176" t="s">
        <v>123</v>
      </c>
      <c r="E17" s="177">
        <f t="shared" si="1"/>
        <v>0</v>
      </c>
      <c r="F17" s="177">
        <f t="shared" si="2"/>
        <v>0</v>
      </c>
      <c r="G17" s="177">
        <f t="shared" si="3"/>
        <v>0</v>
      </c>
      <c r="H17" s="178"/>
      <c r="I17" s="177">
        <f t="shared" si="4"/>
        <v>0</v>
      </c>
      <c r="J17" s="180"/>
      <c r="K17" s="180"/>
      <c r="L17" s="180"/>
      <c r="M17" s="177">
        <f t="shared" si="5"/>
        <v>0</v>
      </c>
      <c r="N17" s="178">
        <v>0.294289866351475</v>
      </c>
      <c r="O17" s="177">
        <f t="shared" si="6"/>
        <v>0</v>
      </c>
      <c r="P17" s="194">
        <f t="shared" si="7"/>
        <v>0</v>
      </c>
      <c r="Q17" s="576"/>
      <c r="R17" s="174">
        <v>4.0</v>
      </c>
      <c r="S17" s="175" t="s">
        <v>126</v>
      </c>
      <c r="T17" s="176" t="s">
        <v>121</v>
      </c>
      <c r="U17" s="176" t="s">
        <v>123</v>
      </c>
      <c r="V17" s="177">
        <f t="shared" si="8"/>
        <v>0</v>
      </c>
      <c r="W17" s="177">
        <f t="shared" si="9"/>
        <v>0</v>
      </c>
      <c r="X17" s="177">
        <f t="shared" si="10"/>
        <v>0</v>
      </c>
      <c r="Y17" s="178"/>
      <c r="Z17" s="177">
        <f t="shared" si="11"/>
        <v>0</v>
      </c>
      <c r="AA17" s="180"/>
      <c r="AB17" s="180"/>
      <c r="AC17" s="180"/>
      <c r="AD17" s="177">
        <f t="shared" si="12"/>
        <v>0</v>
      </c>
      <c r="AE17" s="178">
        <v>0.294289866351475</v>
      </c>
      <c r="AF17" s="177">
        <f t="shared" si="13"/>
        <v>0</v>
      </c>
      <c r="AG17" s="194">
        <f t="shared" si="14"/>
        <v>0</v>
      </c>
      <c r="AH17" s="576"/>
      <c r="AI17" s="174">
        <v>4.0</v>
      </c>
      <c r="AJ17" s="175" t="s">
        <v>126</v>
      </c>
      <c r="AK17" s="176" t="s">
        <v>121</v>
      </c>
      <c r="AL17" s="176" t="s">
        <v>123</v>
      </c>
      <c r="AM17" s="177">
        <f t="shared" si="15"/>
        <v>0</v>
      </c>
      <c r="AN17" s="177">
        <f t="shared" si="16"/>
        <v>0</v>
      </c>
      <c r="AO17" s="177">
        <f t="shared" si="17"/>
        <v>0</v>
      </c>
      <c r="AP17" s="178"/>
      <c r="AQ17" s="177">
        <f t="shared" si="18"/>
        <v>0</v>
      </c>
      <c r="AR17" s="180"/>
      <c r="AS17" s="180"/>
      <c r="AT17" s="180"/>
      <c r="AU17" s="177">
        <f t="shared" si="19"/>
        <v>0</v>
      </c>
      <c r="AV17" s="178">
        <v>0.294289866351475</v>
      </c>
      <c r="AW17" s="177">
        <f t="shared" si="20"/>
        <v>0</v>
      </c>
      <c r="AX17" s="194">
        <f t="shared" si="21"/>
        <v>0</v>
      </c>
      <c r="AY17" s="576"/>
      <c r="AZ17" s="174">
        <v>4.0</v>
      </c>
      <c r="BA17" s="175" t="s">
        <v>126</v>
      </c>
      <c r="BB17" s="176" t="s">
        <v>121</v>
      </c>
      <c r="BC17" s="176" t="s">
        <v>123</v>
      </c>
      <c r="BD17" s="177">
        <f t="shared" si="22"/>
        <v>0</v>
      </c>
      <c r="BE17" s="177">
        <f t="shared" si="23"/>
        <v>0</v>
      </c>
      <c r="BF17" s="177">
        <f t="shared" si="24"/>
        <v>0</v>
      </c>
      <c r="BG17" s="178"/>
      <c r="BH17" s="177">
        <f t="shared" si="25"/>
        <v>0</v>
      </c>
      <c r="BI17" s="180"/>
      <c r="BJ17" s="180"/>
      <c r="BK17" s="180"/>
      <c r="BL17" s="177">
        <f t="shared" si="26"/>
        <v>0</v>
      </c>
      <c r="BM17" s="178">
        <v>0.294289866351475</v>
      </c>
      <c r="BN17" s="177">
        <f t="shared" si="27"/>
        <v>0</v>
      </c>
      <c r="BO17" s="194">
        <f t="shared" si="28"/>
        <v>0</v>
      </c>
      <c r="BP17" s="576"/>
      <c r="BQ17" s="174">
        <v>4.0</v>
      </c>
      <c r="BR17" s="175" t="s">
        <v>126</v>
      </c>
      <c r="BS17" s="176" t="s">
        <v>121</v>
      </c>
      <c r="BT17" s="176" t="s">
        <v>123</v>
      </c>
      <c r="BU17" s="177">
        <f t="shared" si="29"/>
        <v>0</v>
      </c>
      <c r="BV17" s="177">
        <f t="shared" si="30"/>
        <v>0</v>
      </c>
      <c r="BW17" s="177">
        <f t="shared" si="31"/>
        <v>0</v>
      </c>
      <c r="BX17" s="178"/>
      <c r="BY17" s="177">
        <f t="shared" si="32"/>
        <v>0</v>
      </c>
      <c r="BZ17" s="180"/>
      <c r="CA17" s="180"/>
      <c r="CB17" s="180"/>
      <c r="CC17" s="177">
        <f t="shared" si="33"/>
        <v>0</v>
      </c>
      <c r="CD17" s="178">
        <v>0.294289866351475</v>
      </c>
      <c r="CE17" s="177">
        <f t="shared" si="34"/>
        <v>0</v>
      </c>
      <c r="CF17" s="194">
        <f t="shared" si="35"/>
        <v>0</v>
      </c>
      <c r="CG17" s="576"/>
      <c r="CH17" s="174">
        <v>4.0</v>
      </c>
      <c r="CI17" s="175" t="s">
        <v>126</v>
      </c>
      <c r="CJ17" s="176" t="s">
        <v>121</v>
      </c>
      <c r="CK17" s="176" t="s">
        <v>123</v>
      </c>
      <c r="CL17" s="177">
        <f t="shared" si="36"/>
        <v>0</v>
      </c>
      <c r="CM17" s="177">
        <f t="shared" si="37"/>
        <v>0</v>
      </c>
      <c r="CN17" s="177">
        <f t="shared" si="38"/>
        <v>0</v>
      </c>
      <c r="CO17" s="178"/>
      <c r="CP17" s="177">
        <f t="shared" si="39"/>
        <v>0</v>
      </c>
      <c r="CQ17" s="180"/>
      <c r="CR17" s="180"/>
      <c r="CS17" s="180"/>
      <c r="CT17" s="177">
        <f t="shared" si="40"/>
        <v>0</v>
      </c>
      <c r="CU17" s="178">
        <v>0.294289866351475</v>
      </c>
      <c r="CV17" s="177">
        <f t="shared" si="41"/>
        <v>0</v>
      </c>
      <c r="CW17" s="194">
        <f t="shared" si="42"/>
        <v>0</v>
      </c>
      <c r="CX17" s="576"/>
      <c r="CY17" s="174">
        <v>4.0</v>
      </c>
      <c r="CZ17" s="175" t="s">
        <v>126</v>
      </c>
      <c r="DA17" s="176" t="s">
        <v>121</v>
      </c>
      <c r="DB17" s="176" t="s">
        <v>123</v>
      </c>
      <c r="DC17" s="177">
        <f t="shared" si="43"/>
        <v>0</v>
      </c>
      <c r="DD17" s="177">
        <f t="shared" si="44"/>
        <v>0</v>
      </c>
      <c r="DE17" s="177">
        <f t="shared" si="45"/>
        <v>0</v>
      </c>
      <c r="DF17" s="178"/>
      <c r="DG17" s="177">
        <f t="shared" si="46"/>
        <v>0</v>
      </c>
      <c r="DH17" s="180"/>
      <c r="DI17" s="180"/>
      <c r="DJ17" s="180"/>
      <c r="DK17" s="177">
        <f t="shared" si="47"/>
        <v>0</v>
      </c>
      <c r="DL17" s="178">
        <v>0.294289866351475</v>
      </c>
      <c r="DM17" s="177">
        <f t="shared" si="48"/>
        <v>0</v>
      </c>
      <c r="DN17" s="194">
        <f t="shared" si="49"/>
        <v>0</v>
      </c>
      <c r="DO17" s="576"/>
      <c r="DP17" s="174">
        <v>4.0</v>
      </c>
      <c r="DQ17" s="175" t="s">
        <v>126</v>
      </c>
      <c r="DR17" s="176" t="s">
        <v>121</v>
      </c>
      <c r="DS17" s="176" t="s">
        <v>123</v>
      </c>
      <c r="DT17" s="177">
        <f t="shared" si="50"/>
        <v>0</v>
      </c>
      <c r="DU17" s="177">
        <f t="shared" si="51"/>
        <v>0</v>
      </c>
      <c r="DV17" s="177">
        <f t="shared" si="52"/>
        <v>0</v>
      </c>
      <c r="DW17" s="178"/>
      <c r="DX17" s="177">
        <f t="shared" si="53"/>
        <v>0</v>
      </c>
      <c r="DY17" s="180"/>
      <c r="DZ17" s="180"/>
      <c r="EA17" s="180"/>
      <c r="EB17" s="177">
        <f t="shared" si="54"/>
        <v>0</v>
      </c>
      <c r="EC17" s="178">
        <v>0.294289866351475</v>
      </c>
      <c r="ED17" s="177">
        <f t="shared" si="55"/>
        <v>0</v>
      </c>
      <c r="EE17" s="194">
        <f t="shared" si="56"/>
        <v>0</v>
      </c>
      <c r="EF17" s="576"/>
      <c r="EG17" s="174">
        <v>4.0</v>
      </c>
      <c r="EH17" s="175" t="s">
        <v>126</v>
      </c>
      <c r="EI17" s="176" t="s">
        <v>121</v>
      </c>
      <c r="EJ17" s="176" t="s">
        <v>123</v>
      </c>
      <c r="EK17" s="177">
        <f t="shared" si="57"/>
        <v>0</v>
      </c>
      <c r="EL17" s="177">
        <f t="shared" si="58"/>
        <v>0</v>
      </c>
      <c r="EM17" s="177">
        <f t="shared" si="59"/>
        <v>0</v>
      </c>
      <c r="EN17" s="178"/>
      <c r="EO17" s="177">
        <f t="shared" si="60"/>
        <v>0</v>
      </c>
      <c r="EP17" s="180"/>
      <c r="EQ17" s="180"/>
      <c r="ER17" s="180"/>
      <c r="ES17" s="177">
        <f t="shared" si="61"/>
        <v>0</v>
      </c>
      <c r="ET17" s="178">
        <v>0.294289866351475</v>
      </c>
      <c r="EU17" s="177">
        <f t="shared" si="62"/>
        <v>0</v>
      </c>
      <c r="EV17" s="194">
        <f t="shared" si="63"/>
        <v>0</v>
      </c>
      <c r="EW17" s="576"/>
      <c r="EX17" s="174">
        <v>4.0</v>
      </c>
      <c r="EY17" s="175" t="s">
        <v>126</v>
      </c>
      <c r="EZ17" s="176" t="s">
        <v>121</v>
      </c>
      <c r="FA17" s="176" t="s">
        <v>123</v>
      </c>
      <c r="FB17" s="177">
        <f t="shared" si="64"/>
        <v>0</v>
      </c>
      <c r="FC17" s="177">
        <f t="shared" si="65"/>
        <v>0</v>
      </c>
      <c r="FD17" s="177">
        <f t="shared" si="66"/>
        <v>0</v>
      </c>
      <c r="FE17" s="178"/>
      <c r="FF17" s="177">
        <f t="shared" si="67"/>
        <v>0</v>
      </c>
      <c r="FG17" s="180"/>
      <c r="FH17" s="180"/>
      <c r="FI17" s="180"/>
      <c r="FJ17" s="177">
        <f t="shared" si="68"/>
        <v>0</v>
      </c>
      <c r="FK17" s="178">
        <v>0.294289866351475</v>
      </c>
      <c r="FL17" s="177">
        <f t="shared" si="69"/>
        <v>0</v>
      </c>
      <c r="FM17" s="194">
        <f t="shared" si="70"/>
        <v>0</v>
      </c>
      <c r="FN17" s="576"/>
      <c r="FO17" s="174">
        <v>4.0</v>
      </c>
      <c r="FP17" s="175" t="s">
        <v>126</v>
      </c>
      <c r="FQ17" s="176" t="s">
        <v>121</v>
      </c>
      <c r="FR17" s="176" t="s">
        <v>123</v>
      </c>
      <c r="FS17" s="177">
        <f t="shared" si="71"/>
        <v>0</v>
      </c>
      <c r="FT17" s="177">
        <f t="shared" si="72"/>
        <v>0</v>
      </c>
      <c r="FU17" s="177">
        <f t="shared" si="73"/>
        <v>0</v>
      </c>
      <c r="FV17" s="178"/>
      <c r="FW17" s="177">
        <f t="shared" si="74"/>
        <v>0</v>
      </c>
      <c r="FX17" s="180"/>
      <c r="FY17" s="180"/>
      <c r="FZ17" s="180"/>
      <c r="GA17" s="177">
        <f t="shared" si="75"/>
        <v>0</v>
      </c>
      <c r="GB17" s="178">
        <v>0.294289866351475</v>
      </c>
      <c r="GC17" s="177">
        <f t="shared" si="76"/>
        <v>0</v>
      </c>
      <c r="GD17" s="194">
        <f t="shared" si="77"/>
        <v>0</v>
      </c>
      <c r="GE17" s="576"/>
      <c r="GF17" s="174">
        <v>4.0</v>
      </c>
      <c r="GG17" s="175" t="s">
        <v>126</v>
      </c>
      <c r="GH17" s="176" t="s">
        <v>121</v>
      </c>
      <c r="GI17" s="176" t="s">
        <v>123</v>
      </c>
      <c r="GJ17" s="177">
        <f t="shared" si="78"/>
        <v>0</v>
      </c>
      <c r="GK17" s="177">
        <f t="shared" si="79"/>
        <v>0</v>
      </c>
      <c r="GL17" s="177">
        <f t="shared" si="80"/>
        <v>0</v>
      </c>
      <c r="GM17" s="178"/>
      <c r="GN17" s="177">
        <f t="shared" si="81"/>
        <v>0</v>
      </c>
      <c r="GO17" s="180"/>
      <c r="GP17" s="180"/>
      <c r="GQ17" s="180"/>
      <c r="GR17" s="177">
        <f t="shared" si="82"/>
        <v>0</v>
      </c>
      <c r="GS17" s="178">
        <v>0.294289866351475</v>
      </c>
      <c r="GT17" s="177">
        <f t="shared" si="83"/>
        <v>0</v>
      </c>
      <c r="GU17" s="194">
        <f t="shared" si="84"/>
        <v>0</v>
      </c>
      <c r="GV17" s="576"/>
      <c r="GW17" s="174">
        <v>4.0</v>
      </c>
      <c r="GX17" s="175" t="s">
        <v>126</v>
      </c>
      <c r="GY17" s="176" t="s">
        <v>121</v>
      </c>
      <c r="GZ17" s="176" t="s">
        <v>123</v>
      </c>
      <c r="HA17" s="177">
        <f t="shared" si="85"/>
        <v>0</v>
      </c>
      <c r="HB17" s="177">
        <f t="shared" si="86"/>
        <v>0</v>
      </c>
      <c r="HC17" s="177">
        <f t="shared" si="87"/>
        <v>0</v>
      </c>
      <c r="HD17" s="178"/>
      <c r="HE17" s="177">
        <f t="shared" si="88"/>
        <v>0</v>
      </c>
      <c r="HF17" s="180"/>
      <c r="HG17" s="180"/>
      <c r="HH17" s="180"/>
      <c r="HI17" s="177">
        <f t="shared" si="89"/>
        <v>0</v>
      </c>
      <c r="HJ17" s="178">
        <v>0.294289866351475</v>
      </c>
      <c r="HK17" s="177">
        <f t="shared" si="90"/>
        <v>0</v>
      </c>
      <c r="HL17" s="194">
        <f t="shared" si="91"/>
        <v>0</v>
      </c>
      <c r="HM17" s="576"/>
      <c r="HN17" s="174">
        <v>4.0</v>
      </c>
      <c r="HO17" s="175" t="s">
        <v>126</v>
      </c>
      <c r="HP17" s="176" t="s">
        <v>121</v>
      </c>
      <c r="HQ17" s="176" t="s">
        <v>123</v>
      </c>
      <c r="HR17" s="177">
        <f t="shared" si="92"/>
        <v>0</v>
      </c>
      <c r="HS17" s="177">
        <f t="shared" si="93"/>
        <v>0</v>
      </c>
      <c r="HT17" s="177">
        <f t="shared" si="94"/>
        <v>0</v>
      </c>
      <c r="HU17" s="178"/>
      <c r="HV17" s="177">
        <f t="shared" si="95"/>
        <v>0</v>
      </c>
      <c r="HW17" s="180"/>
      <c r="HX17" s="180"/>
      <c r="HY17" s="180"/>
      <c r="HZ17" s="177">
        <f t="shared" si="96"/>
        <v>0</v>
      </c>
      <c r="IA17" s="178">
        <v>0.294289866351475</v>
      </c>
      <c r="IB17" s="177">
        <f t="shared" si="97"/>
        <v>0</v>
      </c>
      <c r="IC17" s="194">
        <f t="shared" si="98"/>
        <v>0</v>
      </c>
      <c r="ID17" s="576"/>
      <c r="IE17" s="174">
        <v>4.0</v>
      </c>
      <c r="IF17" s="175" t="s">
        <v>126</v>
      </c>
      <c r="IG17" s="176" t="s">
        <v>121</v>
      </c>
      <c r="IH17" s="176" t="s">
        <v>123</v>
      </c>
      <c r="II17" s="177">
        <f t="shared" si="99"/>
        <v>0</v>
      </c>
      <c r="IJ17" s="177">
        <f t="shared" si="100"/>
        <v>0</v>
      </c>
      <c r="IK17" s="177">
        <f t="shared" si="101"/>
        <v>0</v>
      </c>
      <c r="IL17" s="178"/>
      <c r="IM17" s="177">
        <f t="shared" si="102"/>
        <v>0</v>
      </c>
      <c r="IN17" s="180"/>
      <c r="IO17" s="180"/>
      <c r="IP17" s="180"/>
      <c r="IQ17" s="177">
        <f t="shared" si="103"/>
        <v>0</v>
      </c>
      <c r="IR17" s="178">
        <v>0.294289866351475</v>
      </c>
      <c r="IS17" s="177">
        <f t="shared" si="104"/>
        <v>0</v>
      </c>
      <c r="IT17" s="194">
        <f t="shared" si="105"/>
        <v>0</v>
      </c>
      <c r="IU17" s="576"/>
      <c r="IV17" s="174">
        <v>4.0</v>
      </c>
      <c r="IW17" s="175" t="s">
        <v>126</v>
      </c>
      <c r="IX17" s="176" t="s">
        <v>121</v>
      </c>
      <c r="IY17" s="176" t="s">
        <v>123</v>
      </c>
      <c r="IZ17" s="177">
        <f t="shared" si="106"/>
        <v>0</v>
      </c>
      <c r="JA17" s="177">
        <f t="shared" si="107"/>
        <v>0</v>
      </c>
      <c r="JB17" s="177">
        <f t="shared" si="108"/>
        <v>0</v>
      </c>
      <c r="JC17" s="178"/>
      <c r="JD17" s="177">
        <f t="shared" si="109"/>
        <v>0</v>
      </c>
      <c r="JE17" s="180"/>
      <c r="JF17" s="180"/>
      <c r="JG17" s="180"/>
      <c r="JH17" s="177">
        <f t="shared" si="110"/>
        <v>0</v>
      </c>
      <c r="JI17" s="178">
        <v>0.294289866351475</v>
      </c>
      <c r="JJ17" s="177">
        <f t="shared" si="111"/>
        <v>0</v>
      </c>
      <c r="JK17" s="194">
        <f t="shared" si="112"/>
        <v>0</v>
      </c>
      <c r="JL17" s="576"/>
      <c r="JM17" s="174">
        <v>4.0</v>
      </c>
      <c r="JN17" s="175" t="s">
        <v>126</v>
      </c>
      <c r="JO17" s="176" t="s">
        <v>121</v>
      </c>
      <c r="JP17" s="176" t="s">
        <v>123</v>
      </c>
      <c r="JQ17" s="177">
        <f t="shared" si="113"/>
        <v>0</v>
      </c>
      <c r="JR17" s="177">
        <f t="shared" si="114"/>
        <v>0</v>
      </c>
      <c r="JS17" s="177">
        <f t="shared" si="115"/>
        <v>0</v>
      </c>
      <c r="JT17" s="178"/>
      <c r="JU17" s="177">
        <f t="shared" si="116"/>
        <v>0</v>
      </c>
      <c r="JV17" s="180"/>
      <c r="JW17" s="180"/>
      <c r="JX17" s="180"/>
      <c r="JY17" s="177">
        <f t="shared" si="117"/>
        <v>0</v>
      </c>
      <c r="JZ17" s="178">
        <v>0.294289866351475</v>
      </c>
      <c r="KA17" s="177">
        <f t="shared" si="118"/>
        <v>0</v>
      </c>
      <c r="KB17" s="194">
        <f t="shared" si="119"/>
        <v>0</v>
      </c>
      <c r="KC17" s="576"/>
      <c r="KD17" s="174">
        <v>4.0</v>
      </c>
      <c r="KE17" s="175" t="s">
        <v>126</v>
      </c>
      <c r="KF17" s="176" t="s">
        <v>121</v>
      </c>
      <c r="KG17" s="176" t="s">
        <v>123</v>
      </c>
      <c r="KH17" s="177">
        <f t="shared" si="120"/>
        <v>0</v>
      </c>
      <c r="KI17" s="177">
        <f t="shared" si="121"/>
        <v>0</v>
      </c>
      <c r="KJ17" s="177">
        <f t="shared" si="122"/>
        <v>0</v>
      </c>
      <c r="KK17" s="178"/>
      <c r="KL17" s="177">
        <f t="shared" si="123"/>
        <v>0</v>
      </c>
      <c r="KM17" s="180"/>
      <c r="KN17" s="180"/>
      <c r="KO17" s="180"/>
      <c r="KP17" s="177">
        <f t="shared" si="124"/>
        <v>0</v>
      </c>
      <c r="KQ17" s="178">
        <v>0.294289866351475</v>
      </c>
      <c r="KR17" s="177">
        <f t="shared" si="125"/>
        <v>0</v>
      </c>
      <c r="KS17" s="194">
        <f t="shared" si="126"/>
        <v>0</v>
      </c>
      <c r="KT17" s="576"/>
      <c r="KU17" s="173"/>
    </row>
    <row r="18">
      <c r="A18" s="174">
        <v>5.0</v>
      </c>
      <c r="B18" s="175" t="s">
        <v>127</v>
      </c>
      <c r="C18" s="176" t="s">
        <v>121</v>
      </c>
      <c r="D18" s="176" t="s">
        <v>123</v>
      </c>
      <c r="E18" s="177">
        <f t="shared" si="1"/>
        <v>0</v>
      </c>
      <c r="F18" s="177">
        <f t="shared" si="2"/>
        <v>0</v>
      </c>
      <c r="G18" s="177">
        <f t="shared" si="3"/>
        <v>0</v>
      </c>
      <c r="H18" s="178"/>
      <c r="I18" s="177">
        <f t="shared" si="4"/>
        <v>0</v>
      </c>
      <c r="J18" s="180"/>
      <c r="K18" s="180"/>
      <c r="L18" s="180"/>
      <c r="M18" s="177">
        <f t="shared" si="5"/>
        <v>0</v>
      </c>
      <c r="N18" s="178">
        <v>0.294289866351475</v>
      </c>
      <c r="O18" s="177">
        <f t="shared" si="6"/>
        <v>0</v>
      </c>
      <c r="P18" s="194">
        <f t="shared" si="7"/>
        <v>0</v>
      </c>
      <c r="Q18" s="576"/>
      <c r="R18" s="174">
        <v>5.0</v>
      </c>
      <c r="S18" s="175" t="s">
        <v>127</v>
      </c>
      <c r="T18" s="176" t="s">
        <v>121</v>
      </c>
      <c r="U18" s="176" t="s">
        <v>123</v>
      </c>
      <c r="V18" s="177">
        <f t="shared" si="8"/>
        <v>0</v>
      </c>
      <c r="W18" s="177">
        <f t="shared" si="9"/>
        <v>0</v>
      </c>
      <c r="X18" s="177">
        <f t="shared" si="10"/>
        <v>0</v>
      </c>
      <c r="Y18" s="178"/>
      <c r="Z18" s="177">
        <f t="shared" si="11"/>
        <v>0</v>
      </c>
      <c r="AA18" s="180"/>
      <c r="AB18" s="180"/>
      <c r="AC18" s="180"/>
      <c r="AD18" s="177">
        <f t="shared" si="12"/>
        <v>0</v>
      </c>
      <c r="AE18" s="178">
        <v>0.294289866351475</v>
      </c>
      <c r="AF18" s="177">
        <f t="shared" si="13"/>
        <v>0</v>
      </c>
      <c r="AG18" s="194">
        <f t="shared" si="14"/>
        <v>0</v>
      </c>
      <c r="AH18" s="576"/>
      <c r="AI18" s="174">
        <v>5.0</v>
      </c>
      <c r="AJ18" s="175" t="s">
        <v>127</v>
      </c>
      <c r="AK18" s="176" t="s">
        <v>121</v>
      </c>
      <c r="AL18" s="176" t="s">
        <v>123</v>
      </c>
      <c r="AM18" s="177">
        <f t="shared" si="15"/>
        <v>0</v>
      </c>
      <c r="AN18" s="177">
        <f t="shared" si="16"/>
        <v>0</v>
      </c>
      <c r="AO18" s="177">
        <f t="shared" si="17"/>
        <v>0</v>
      </c>
      <c r="AP18" s="178"/>
      <c r="AQ18" s="177">
        <f t="shared" si="18"/>
        <v>0</v>
      </c>
      <c r="AR18" s="180"/>
      <c r="AS18" s="180"/>
      <c r="AT18" s="180"/>
      <c r="AU18" s="177">
        <f t="shared" si="19"/>
        <v>0</v>
      </c>
      <c r="AV18" s="178">
        <v>0.294289866351475</v>
      </c>
      <c r="AW18" s="177">
        <f t="shared" si="20"/>
        <v>0</v>
      </c>
      <c r="AX18" s="194">
        <f t="shared" si="21"/>
        <v>0</v>
      </c>
      <c r="AY18" s="576"/>
      <c r="AZ18" s="174">
        <v>5.0</v>
      </c>
      <c r="BA18" s="175" t="s">
        <v>127</v>
      </c>
      <c r="BB18" s="176" t="s">
        <v>121</v>
      </c>
      <c r="BC18" s="176" t="s">
        <v>123</v>
      </c>
      <c r="BD18" s="177">
        <f t="shared" si="22"/>
        <v>0</v>
      </c>
      <c r="BE18" s="177">
        <f t="shared" si="23"/>
        <v>0</v>
      </c>
      <c r="BF18" s="177">
        <f t="shared" si="24"/>
        <v>0</v>
      </c>
      <c r="BG18" s="178"/>
      <c r="BH18" s="177">
        <f t="shared" si="25"/>
        <v>0</v>
      </c>
      <c r="BI18" s="180"/>
      <c r="BJ18" s="180"/>
      <c r="BK18" s="180"/>
      <c r="BL18" s="177">
        <f t="shared" si="26"/>
        <v>0</v>
      </c>
      <c r="BM18" s="178">
        <v>0.294289866351475</v>
      </c>
      <c r="BN18" s="177">
        <f t="shared" si="27"/>
        <v>0</v>
      </c>
      <c r="BO18" s="194">
        <f t="shared" si="28"/>
        <v>0</v>
      </c>
      <c r="BP18" s="576"/>
      <c r="BQ18" s="174">
        <v>5.0</v>
      </c>
      <c r="BR18" s="175" t="s">
        <v>127</v>
      </c>
      <c r="BS18" s="176" t="s">
        <v>121</v>
      </c>
      <c r="BT18" s="176" t="s">
        <v>123</v>
      </c>
      <c r="BU18" s="177">
        <f t="shared" si="29"/>
        <v>0</v>
      </c>
      <c r="BV18" s="177">
        <f t="shared" si="30"/>
        <v>0</v>
      </c>
      <c r="BW18" s="177">
        <f t="shared" si="31"/>
        <v>0</v>
      </c>
      <c r="BX18" s="178"/>
      <c r="BY18" s="177">
        <f t="shared" si="32"/>
        <v>0</v>
      </c>
      <c r="BZ18" s="180"/>
      <c r="CA18" s="180"/>
      <c r="CB18" s="180"/>
      <c r="CC18" s="177">
        <f t="shared" si="33"/>
        <v>0</v>
      </c>
      <c r="CD18" s="178">
        <v>0.294289866351475</v>
      </c>
      <c r="CE18" s="177">
        <f t="shared" si="34"/>
        <v>0</v>
      </c>
      <c r="CF18" s="194">
        <f t="shared" si="35"/>
        <v>0</v>
      </c>
      <c r="CG18" s="576"/>
      <c r="CH18" s="174">
        <v>5.0</v>
      </c>
      <c r="CI18" s="175" t="s">
        <v>127</v>
      </c>
      <c r="CJ18" s="176" t="s">
        <v>121</v>
      </c>
      <c r="CK18" s="176" t="s">
        <v>123</v>
      </c>
      <c r="CL18" s="177">
        <f t="shared" si="36"/>
        <v>0</v>
      </c>
      <c r="CM18" s="177">
        <f t="shared" si="37"/>
        <v>0</v>
      </c>
      <c r="CN18" s="177">
        <f t="shared" si="38"/>
        <v>0</v>
      </c>
      <c r="CO18" s="178"/>
      <c r="CP18" s="177">
        <f t="shared" si="39"/>
        <v>0</v>
      </c>
      <c r="CQ18" s="180"/>
      <c r="CR18" s="180"/>
      <c r="CS18" s="180"/>
      <c r="CT18" s="177">
        <f t="shared" si="40"/>
        <v>0</v>
      </c>
      <c r="CU18" s="178">
        <v>0.294289866351475</v>
      </c>
      <c r="CV18" s="177">
        <f t="shared" si="41"/>
        <v>0</v>
      </c>
      <c r="CW18" s="194">
        <f t="shared" si="42"/>
        <v>0</v>
      </c>
      <c r="CX18" s="576"/>
      <c r="CY18" s="174">
        <v>5.0</v>
      </c>
      <c r="CZ18" s="175" t="s">
        <v>127</v>
      </c>
      <c r="DA18" s="176" t="s">
        <v>121</v>
      </c>
      <c r="DB18" s="176" t="s">
        <v>123</v>
      </c>
      <c r="DC18" s="177">
        <f t="shared" si="43"/>
        <v>0</v>
      </c>
      <c r="DD18" s="177">
        <f t="shared" si="44"/>
        <v>0</v>
      </c>
      <c r="DE18" s="177">
        <f t="shared" si="45"/>
        <v>0</v>
      </c>
      <c r="DF18" s="178"/>
      <c r="DG18" s="177">
        <f t="shared" si="46"/>
        <v>0</v>
      </c>
      <c r="DH18" s="180"/>
      <c r="DI18" s="180"/>
      <c r="DJ18" s="180"/>
      <c r="DK18" s="177">
        <f t="shared" si="47"/>
        <v>0</v>
      </c>
      <c r="DL18" s="178">
        <v>0.294289866351475</v>
      </c>
      <c r="DM18" s="177">
        <f t="shared" si="48"/>
        <v>0</v>
      </c>
      <c r="DN18" s="194">
        <f t="shared" si="49"/>
        <v>0</v>
      </c>
      <c r="DO18" s="576"/>
      <c r="DP18" s="174">
        <v>5.0</v>
      </c>
      <c r="DQ18" s="175" t="s">
        <v>127</v>
      </c>
      <c r="DR18" s="176" t="s">
        <v>121</v>
      </c>
      <c r="DS18" s="176" t="s">
        <v>123</v>
      </c>
      <c r="DT18" s="177">
        <f t="shared" si="50"/>
        <v>0</v>
      </c>
      <c r="DU18" s="177">
        <f t="shared" si="51"/>
        <v>0</v>
      </c>
      <c r="DV18" s="177">
        <f t="shared" si="52"/>
        <v>0</v>
      </c>
      <c r="DW18" s="178"/>
      <c r="DX18" s="177">
        <f t="shared" si="53"/>
        <v>0</v>
      </c>
      <c r="DY18" s="180"/>
      <c r="DZ18" s="180"/>
      <c r="EA18" s="180"/>
      <c r="EB18" s="177">
        <f t="shared" si="54"/>
        <v>0</v>
      </c>
      <c r="EC18" s="178">
        <v>0.294289866351475</v>
      </c>
      <c r="ED18" s="177">
        <f t="shared" si="55"/>
        <v>0</v>
      </c>
      <c r="EE18" s="194">
        <f t="shared" si="56"/>
        <v>0</v>
      </c>
      <c r="EF18" s="576"/>
      <c r="EG18" s="174">
        <v>5.0</v>
      </c>
      <c r="EH18" s="175" t="s">
        <v>127</v>
      </c>
      <c r="EI18" s="176" t="s">
        <v>121</v>
      </c>
      <c r="EJ18" s="176" t="s">
        <v>123</v>
      </c>
      <c r="EK18" s="177">
        <f t="shared" si="57"/>
        <v>0</v>
      </c>
      <c r="EL18" s="177">
        <f t="shared" si="58"/>
        <v>0</v>
      </c>
      <c r="EM18" s="177">
        <f t="shared" si="59"/>
        <v>0</v>
      </c>
      <c r="EN18" s="178"/>
      <c r="EO18" s="177">
        <f t="shared" si="60"/>
        <v>0</v>
      </c>
      <c r="EP18" s="180"/>
      <c r="EQ18" s="180"/>
      <c r="ER18" s="180"/>
      <c r="ES18" s="177">
        <f t="shared" si="61"/>
        <v>0</v>
      </c>
      <c r="ET18" s="178">
        <v>0.294289866351475</v>
      </c>
      <c r="EU18" s="177">
        <f t="shared" si="62"/>
        <v>0</v>
      </c>
      <c r="EV18" s="194">
        <f t="shared" si="63"/>
        <v>0</v>
      </c>
      <c r="EW18" s="576"/>
      <c r="EX18" s="174">
        <v>5.0</v>
      </c>
      <c r="EY18" s="175" t="s">
        <v>127</v>
      </c>
      <c r="EZ18" s="176" t="s">
        <v>121</v>
      </c>
      <c r="FA18" s="176" t="s">
        <v>123</v>
      </c>
      <c r="FB18" s="177">
        <f t="shared" si="64"/>
        <v>0</v>
      </c>
      <c r="FC18" s="177">
        <f t="shared" si="65"/>
        <v>0</v>
      </c>
      <c r="FD18" s="177">
        <f t="shared" si="66"/>
        <v>0</v>
      </c>
      <c r="FE18" s="178"/>
      <c r="FF18" s="177">
        <f t="shared" si="67"/>
        <v>0</v>
      </c>
      <c r="FG18" s="180"/>
      <c r="FH18" s="180"/>
      <c r="FI18" s="180"/>
      <c r="FJ18" s="177">
        <f t="shared" si="68"/>
        <v>0</v>
      </c>
      <c r="FK18" s="178">
        <v>0.294289866351475</v>
      </c>
      <c r="FL18" s="177">
        <f t="shared" si="69"/>
        <v>0</v>
      </c>
      <c r="FM18" s="194">
        <f t="shared" si="70"/>
        <v>0</v>
      </c>
      <c r="FN18" s="576"/>
      <c r="FO18" s="174">
        <v>5.0</v>
      </c>
      <c r="FP18" s="175" t="s">
        <v>127</v>
      </c>
      <c r="FQ18" s="176" t="s">
        <v>121</v>
      </c>
      <c r="FR18" s="176" t="s">
        <v>123</v>
      </c>
      <c r="FS18" s="177">
        <f t="shared" si="71"/>
        <v>0</v>
      </c>
      <c r="FT18" s="177">
        <f t="shared" si="72"/>
        <v>0</v>
      </c>
      <c r="FU18" s="177">
        <f t="shared" si="73"/>
        <v>0</v>
      </c>
      <c r="FV18" s="178"/>
      <c r="FW18" s="177">
        <f t="shared" si="74"/>
        <v>0</v>
      </c>
      <c r="FX18" s="180"/>
      <c r="FY18" s="180"/>
      <c r="FZ18" s="180"/>
      <c r="GA18" s="177">
        <f t="shared" si="75"/>
        <v>0</v>
      </c>
      <c r="GB18" s="178">
        <v>0.294289866351475</v>
      </c>
      <c r="GC18" s="177">
        <f t="shared" si="76"/>
        <v>0</v>
      </c>
      <c r="GD18" s="194">
        <f t="shared" si="77"/>
        <v>0</v>
      </c>
      <c r="GE18" s="576"/>
      <c r="GF18" s="174">
        <v>5.0</v>
      </c>
      <c r="GG18" s="175" t="s">
        <v>127</v>
      </c>
      <c r="GH18" s="176" t="s">
        <v>121</v>
      </c>
      <c r="GI18" s="176" t="s">
        <v>123</v>
      </c>
      <c r="GJ18" s="177">
        <f t="shared" si="78"/>
        <v>0</v>
      </c>
      <c r="GK18" s="177">
        <f t="shared" si="79"/>
        <v>0</v>
      </c>
      <c r="GL18" s="177">
        <f t="shared" si="80"/>
        <v>0</v>
      </c>
      <c r="GM18" s="178"/>
      <c r="GN18" s="177">
        <f t="shared" si="81"/>
        <v>0</v>
      </c>
      <c r="GO18" s="180"/>
      <c r="GP18" s="180"/>
      <c r="GQ18" s="180"/>
      <c r="GR18" s="177">
        <f t="shared" si="82"/>
        <v>0</v>
      </c>
      <c r="GS18" s="178">
        <v>0.294289866351475</v>
      </c>
      <c r="GT18" s="177">
        <f t="shared" si="83"/>
        <v>0</v>
      </c>
      <c r="GU18" s="194">
        <f t="shared" si="84"/>
        <v>0</v>
      </c>
      <c r="GV18" s="576"/>
      <c r="GW18" s="174">
        <v>5.0</v>
      </c>
      <c r="GX18" s="175" t="s">
        <v>127</v>
      </c>
      <c r="GY18" s="176" t="s">
        <v>121</v>
      </c>
      <c r="GZ18" s="176" t="s">
        <v>123</v>
      </c>
      <c r="HA18" s="177">
        <f t="shared" si="85"/>
        <v>0</v>
      </c>
      <c r="HB18" s="177">
        <f t="shared" si="86"/>
        <v>0</v>
      </c>
      <c r="HC18" s="177">
        <f t="shared" si="87"/>
        <v>0</v>
      </c>
      <c r="HD18" s="178"/>
      <c r="HE18" s="177">
        <f t="shared" si="88"/>
        <v>0</v>
      </c>
      <c r="HF18" s="180"/>
      <c r="HG18" s="180"/>
      <c r="HH18" s="180"/>
      <c r="HI18" s="177">
        <f t="shared" si="89"/>
        <v>0</v>
      </c>
      <c r="HJ18" s="178">
        <v>0.294289866351475</v>
      </c>
      <c r="HK18" s="177">
        <f t="shared" si="90"/>
        <v>0</v>
      </c>
      <c r="HL18" s="194">
        <f t="shared" si="91"/>
        <v>0</v>
      </c>
      <c r="HM18" s="576"/>
      <c r="HN18" s="174">
        <v>5.0</v>
      </c>
      <c r="HO18" s="175" t="s">
        <v>127</v>
      </c>
      <c r="HP18" s="176" t="s">
        <v>121</v>
      </c>
      <c r="HQ18" s="176" t="s">
        <v>123</v>
      </c>
      <c r="HR18" s="177">
        <f t="shared" si="92"/>
        <v>0</v>
      </c>
      <c r="HS18" s="177">
        <f t="shared" si="93"/>
        <v>0</v>
      </c>
      <c r="HT18" s="177">
        <f t="shared" si="94"/>
        <v>0</v>
      </c>
      <c r="HU18" s="178"/>
      <c r="HV18" s="177">
        <f t="shared" si="95"/>
        <v>0</v>
      </c>
      <c r="HW18" s="180"/>
      <c r="HX18" s="180"/>
      <c r="HY18" s="180"/>
      <c r="HZ18" s="177">
        <f t="shared" si="96"/>
        <v>0</v>
      </c>
      <c r="IA18" s="178">
        <v>0.294289866351475</v>
      </c>
      <c r="IB18" s="177">
        <f t="shared" si="97"/>
        <v>0</v>
      </c>
      <c r="IC18" s="194">
        <f t="shared" si="98"/>
        <v>0</v>
      </c>
      <c r="ID18" s="576"/>
      <c r="IE18" s="174">
        <v>5.0</v>
      </c>
      <c r="IF18" s="175" t="s">
        <v>127</v>
      </c>
      <c r="IG18" s="176" t="s">
        <v>121</v>
      </c>
      <c r="IH18" s="176" t="s">
        <v>123</v>
      </c>
      <c r="II18" s="177">
        <f t="shared" si="99"/>
        <v>0</v>
      </c>
      <c r="IJ18" s="177">
        <f t="shared" si="100"/>
        <v>0</v>
      </c>
      <c r="IK18" s="177">
        <f t="shared" si="101"/>
        <v>0</v>
      </c>
      <c r="IL18" s="178"/>
      <c r="IM18" s="177">
        <f t="shared" si="102"/>
        <v>0</v>
      </c>
      <c r="IN18" s="180"/>
      <c r="IO18" s="180"/>
      <c r="IP18" s="180"/>
      <c r="IQ18" s="177">
        <f t="shared" si="103"/>
        <v>0</v>
      </c>
      <c r="IR18" s="178">
        <v>0.294289866351475</v>
      </c>
      <c r="IS18" s="177">
        <f t="shared" si="104"/>
        <v>0</v>
      </c>
      <c r="IT18" s="194">
        <f t="shared" si="105"/>
        <v>0</v>
      </c>
      <c r="IU18" s="576"/>
      <c r="IV18" s="174">
        <v>5.0</v>
      </c>
      <c r="IW18" s="175" t="s">
        <v>127</v>
      </c>
      <c r="IX18" s="176" t="s">
        <v>121</v>
      </c>
      <c r="IY18" s="176" t="s">
        <v>123</v>
      </c>
      <c r="IZ18" s="177">
        <f t="shared" si="106"/>
        <v>0</v>
      </c>
      <c r="JA18" s="177">
        <f t="shared" si="107"/>
        <v>0</v>
      </c>
      <c r="JB18" s="177">
        <f t="shared" si="108"/>
        <v>0</v>
      </c>
      <c r="JC18" s="178"/>
      <c r="JD18" s="177">
        <f t="shared" si="109"/>
        <v>0</v>
      </c>
      <c r="JE18" s="180"/>
      <c r="JF18" s="180"/>
      <c r="JG18" s="180"/>
      <c r="JH18" s="177">
        <f t="shared" si="110"/>
        <v>0</v>
      </c>
      <c r="JI18" s="178">
        <v>0.294289866351475</v>
      </c>
      <c r="JJ18" s="177">
        <f t="shared" si="111"/>
        <v>0</v>
      </c>
      <c r="JK18" s="194">
        <f t="shared" si="112"/>
        <v>0</v>
      </c>
      <c r="JL18" s="576"/>
      <c r="JM18" s="174">
        <v>5.0</v>
      </c>
      <c r="JN18" s="175" t="s">
        <v>127</v>
      </c>
      <c r="JO18" s="176" t="s">
        <v>121</v>
      </c>
      <c r="JP18" s="176" t="s">
        <v>123</v>
      </c>
      <c r="JQ18" s="177">
        <f t="shared" si="113"/>
        <v>0</v>
      </c>
      <c r="JR18" s="177">
        <f t="shared" si="114"/>
        <v>0</v>
      </c>
      <c r="JS18" s="177">
        <f t="shared" si="115"/>
        <v>0</v>
      </c>
      <c r="JT18" s="178"/>
      <c r="JU18" s="177">
        <f t="shared" si="116"/>
        <v>0</v>
      </c>
      <c r="JV18" s="180"/>
      <c r="JW18" s="180"/>
      <c r="JX18" s="180"/>
      <c r="JY18" s="177">
        <f t="shared" si="117"/>
        <v>0</v>
      </c>
      <c r="JZ18" s="178">
        <v>0.294289866351475</v>
      </c>
      <c r="KA18" s="177">
        <f t="shared" si="118"/>
        <v>0</v>
      </c>
      <c r="KB18" s="194">
        <f t="shared" si="119"/>
        <v>0</v>
      </c>
      <c r="KC18" s="576"/>
      <c r="KD18" s="174">
        <v>5.0</v>
      </c>
      <c r="KE18" s="175" t="s">
        <v>127</v>
      </c>
      <c r="KF18" s="176" t="s">
        <v>121</v>
      </c>
      <c r="KG18" s="176" t="s">
        <v>123</v>
      </c>
      <c r="KH18" s="177">
        <f t="shared" si="120"/>
        <v>0</v>
      </c>
      <c r="KI18" s="177">
        <f t="shared" si="121"/>
        <v>0</v>
      </c>
      <c r="KJ18" s="177">
        <f t="shared" si="122"/>
        <v>0</v>
      </c>
      <c r="KK18" s="178"/>
      <c r="KL18" s="177">
        <f t="shared" si="123"/>
        <v>0</v>
      </c>
      <c r="KM18" s="180"/>
      <c r="KN18" s="180"/>
      <c r="KO18" s="180"/>
      <c r="KP18" s="177">
        <f t="shared" si="124"/>
        <v>0</v>
      </c>
      <c r="KQ18" s="178">
        <v>0.294289866351475</v>
      </c>
      <c r="KR18" s="177">
        <f t="shared" si="125"/>
        <v>0</v>
      </c>
      <c r="KS18" s="194">
        <f t="shared" si="126"/>
        <v>0</v>
      </c>
      <c r="KT18" s="576"/>
      <c r="KU18" s="173"/>
    </row>
    <row r="19">
      <c r="A19" s="174">
        <v>6.0</v>
      </c>
      <c r="B19" s="175" t="s">
        <v>128</v>
      </c>
      <c r="C19" s="176" t="s">
        <v>121</v>
      </c>
      <c r="D19" s="176" t="s">
        <v>123</v>
      </c>
      <c r="E19" s="177">
        <f t="shared" si="1"/>
        <v>0</v>
      </c>
      <c r="F19" s="177">
        <f t="shared" si="2"/>
        <v>0</v>
      </c>
      <c r="G19" s="177">
        <f t="shared" si="3"/>
        <v>0</v>
      </c>
      <c r="H19" s="178"/>
      <c r="I19" s="177">
        <f t="shared" si="4"/>
        <v>0</v>
      </c>
      <c r="J19" s="180"/>
      <c r="K19" s="180"/>
      <c r="L19" s="180"/>
      <c r="M19" s="177">
        <f t="shared" si="5"/>
        <v>0</v>
      </c>
      <c r="N19" s="178">
        <v>0.294289866351475</v>
      </c>
      <c r="O19" s="177">
        <f t="shared" si="6"/>
        <v>0</v>
      </c>
      <c r="P19" s="194">
        <f t="shared" si="7"/>
        <v>0</v>
      </c>
      <c r="Q19" s="576"/>
      <c r="R19" s="174">
        <v>6.0</v>
      </c>
      <c r="S19" s="175" t="s">
        <v>128</v>
      </c>
      <c r="T19" s="176" t="s">
        <v>121</v>
      </c>
      <c r="U19" s="176" t="s">
        <v>123</v>
      </c>
      <c r="V19" s="177">
        <f t="shared" si="8"/>
        <v>0</v>
      </c>
      <c r="W19" s="177">
        <f t="shared" si="9"/>
        <v>0</v>
      </c>
      <c r="X19" s="177">
        <f t="shared" si="10"/>
        <v>0</v>
      </c>
      <c r="Y19" s="178"/>
      <c r="Z19" s="177">
        <f t="shared" si="11"/>
        <v>0</v>
      </c>
      <c r="AA19" s="180"/>
      <c r="AB19" s="180"/>
      <c r="AC19" s="180"/>
      <c r="AD19" s="177">
        <f t="shared" si="12"/>
        <v>0</v>
      </c>
      <c r="AE19" s="178">
        <v>0.294289866351475</v>
      </c>
      <c r="AF19" s="177">
        <f t="shared" si="13"/>
        <v>0</v>
      </c>
      <c r="AG19" s="194">
        <f t="shared" si="14"/>
        <v>0</v>
      </c>
      <c r="AH19" s="576"/>
      <c r="AI19" s="174">
        <v>6.0</v>
      </c>
      <c r="AJ19" s="175" t="s">
        <v>128</v>
      </c>
      <c r="AK19" s="176" t="s">
        <v>121</v>
      </c>
      <c r="AL19" s="176" t="s">
        <v>123</v>
      </c>
      <c r="AM19" s="177">
        <f t="shared" si="15"/>
        <v>0</v>
      </c>
      <c r="AN19" s="177">
        <f t="shared" si="16"/>
        <v>0</v>
      </c>
      <c r="AO19" s="177">
        <f t="shared" si="17"/>
        <v>0</v>
      </c>
      <c r="AP19" s="178"/>
      <c r="AQ19" s="177">
        <f t="shared" si="18"/>
        <v>0</v>
      </c>
      <c r="AR19" s="180"/>
      <c r="AS19" s="180"/>
      <c r="AT19" s="180"/>
      <c r="AU19" s="177">
        <f t="shared" si="19"/>
        <v>0</v>
      </c>
      <c r="AV19" s="178">
        <v>0.294289866351475</v>
      </c>
      <c r="AW19" s="177">
        <f t="shared" si="20"/>
        <v>0</v>
      </c>
      <c r="AX19" s="194">
        <f t="shared" si="21"/>
        <v>0</v>
      </c>
      <c r="AY19" s="576"/>
      <c r="AZ19" s="174">
        <v>6.0</v>
      </c>
      <c r="BA19" s="175" t="s">
        <v>128</v>
      </c>
      <c r="BB19" s="176" t="s">
        <v>121</v>
      </c>
      <c r="BC19" s="176" t="s">
        <v>123</v>
      </c>
      <c r="BD19" s="177">
        <f t="shared" si="22"/>
        <v>0</v>
      </c>
      <c r="BE19" s="177">
        <f t="shared" si="23"/>
        <v>0</v>
      </c>
      <c r="BF19" s="177">
        <f t="shared" si="24"/>
        <v>0</v>
      </c>
      <c r="BG19" s="178"/>
      <c r="BH19" s="177">
        <f t="shared" si="25"/>
        <v>0</v>
      </c>
      <c r="BI19" s="180"/>
      <c r="BJ19" s="180"/>
      <c r="BK19" s="180"/>
      <c r="BL19" s="177">
        <f t="shared" si="26"/>
        <v>0</v>
      </c>
      <c r="BM19" s="178">
        <v>0.294289866351475</v>
      </c>
      <c r="BN19" s="177">
        <f t="shared" si="27"/>
        <v>0</v>
      </c>
      <c r="BO19" s="194">
        <f t="shared" si="28"/>
        <v>0</v>
      </c>
      <c r="BP19" s="576"/>
      <c r="BQ19" s="174">
        <v>6.0</v>
      </c>
      <c r="BR19" s="175" t="s">
        <v>128</v>
      </c>
      <c r="BS19" s="176" t="s">
        <v>121</v>
      </c>
      <c r="BT19" s="176" t="s">
        <v>123</v>
      </c>
      <c r="BU19" s="177">
        <f t="shared" si="29"/>
        <v>0</v>
      </c>
      <c r="BV19" s="177">
        <f t="shared" si="30"/>
        <v>0</v>
      </c>
      <c r="BW19" s="177">
        <f t="shared" si="31"/>
        <v>0</v>
      </c>
      <c r="BX19" s="178"/>
      <c r="BY19" s="177">
        <f t="shared" si="32"/>
        <v>0</v>
      </c>
      <c r="BZ19" s="180"/>
      <c r="CA19" s="180"/>
      <c r="CB19" s="180"/>
      <c r="CC19" s="177">
        <f t="shared" si="33"/>
        <v>0</v>
      </c>
      <c r="CD19" s="178">
        <v>0.294289866351475</v>
      </c>
      <c r="CE19" s="177">
        <f t="shared" si="34"/>
        <v>0</v>
      </c>
      <c r="CF19" s="194">
        <f t="shared" si="35"/>
        <v>0</v>
      </c>
      <c r="CG19" s="576"/>
      <c r="CH19" s="174">
        <v>6.0</v>
      </c>
      <c r="CI19" s="175" t="s">
        <v>128</v>
      </c>
      <c r="CJ19" s="176" t="s">
        <v>121</v>
      </c>
      <c r="CK19" s="176" t="s">
        <v>123</v>
      </c>
      <c r="CL19" s="177">
        <f t="shared" si="36"/>
        <v>0</v>
      </c>
      <c r="CM19" s="177">
        <f t="shared" si="37"/>
        <v>0</v>
      </c>
      <c r="CN19" s="177">
        <f t="shared" si="38"/>
        <v>0</v>
      </c>
      <c r="CO19" s="178"/>
      <c r="CP19" s="177">
        <f t="shared" si="39"/>
        <v>0</v>
      </c>
      <c r="CQ19" s="180"/>
      <c r="CR19" s="180"/>
      <c r="CS19" s="180"/>
      <c r="CT19" s="177">
        <f t="shared" si="40"/>
        <v>0</v>
      </c>
      <c r="CU19" s="178">
        <v>0.294289866351475</v>
      </c>
      <c r="CV19" s="177">
        <f t="shared" si="41"/>
        <v>0</v>
      </c>
      <c r="CW19" s="194">
        <f t="shared" si="42"/>
        <v>0</v>
      </c>
      <c r="CX19" s="576"/>
      <c r="CY19" s="174">
        <v>6.0</v>
      </c>
      <c r="CZ19" s="175" t="s">
        <v>128</v>
      </c>
      <c r="DA19" s="176" t="s">
        <v>121</v>
      </c>
      <c r="DB19" s="176" t="s">
        <v>123</v>
      </c>
      <c r="DC19" s="177">
        <f t="shared" si="43"/>
        <v>0</v>
      </c>
      <c r="DD19" s="177">
        <f t="shared" si="44"/>
        <v>0</v>
      </c>
      <c r="DE19" s="177">
        <f t="shared" si="45"/>
        <v>0</v>
      </c>
      <c r="DF19" s="178"/>
      <c r="DG19" s="177">
        <f t="shared" si="46"/>
        <v>0</v>
      </c>
      <c r="DH19" s="180"/>
      <c r="DI19" s="180"/>
      <c r="DJ19" s="180"/>
      <c r="DK19" s="177">
        <f t="shared" si="47"/>
        <v>0</v>
      </c>
      <c r="DL19" s="178">
        <v>0.294289866351475</v>
      </c>
      <c r="DM19" s="177">
        <f t="shared" si="48"/>
        <v>0</v>
      </c>
      <c r="DN19" s="194">
        <f t="shared" si="49"/>
        <v>0</v>
      </c>
      <c r="DO19" s="576"/>
      <c r="DP19" s="174">
        <v>6.0</v>
      </c>
      <c r="DQ19" s="175" t="s">
        <v>128</v>
      </c>
      <c r="DR19" s="176" t="s">
        <v>121</v>
      </c>
      <c r="DS19" s="176" t="s">
        <v>123</v>
      </c>
      <c r="DT19" s="177">
        <f t="shared" si="50"/>
        <v>0</v>
      </c>
      <c r="DU19" s="177">
        <f t="shared" si="51"/>
        <v>0</v>
      </c>
      <c r="DV19" s="177">
        <f t="shared" si="52"/>
        <v>0</v>
      </c>
      <c r="DW19" s="178"/>
      <c r="DX19" s="177">
        <f t="shared" si="53"/>
        <v>0</v>
      </c>
      <c r="DY19" s="180"/>
      <c r="DZ19" s="180"/>
      <c r="EA19" s="180"/>
      <c r="EB19" s="177">
        <f t="shared" si="54"/>
        <v>0</v>
      </c>
      <c r="EC19" s="178">
        <v>0.294289866351475</v>
      </c>
      <c r="ED19" s="177">
        <f t="shared" si="55"/>
        <v>0</v>
      </c>
      <c r="EE19" s="194">
        <f t="shared" si="56"/>
        <v>0</v>
      </c>
      <c r="EF19" s="576"/>
      <c r="EG19" s="174">
        <v>6.0</v>
      </c>
      <c r="EH19" s="175" t="s">
        <v>128</v>
      </c>
      <c r="EI19" s="176" t="s">
        <v>121</v>
      </c>
      <c r="EJ19" s="176" t="s">
        <v>123</v>
      </c>
      <c r="EK19" s="177">
        <f t="shared" si="57"/>
        <v>0</v>
      </c>
      <c r="EL19" s="177">
        <f t="shared" si="58"/>
        <v>0</v>
      </c>
      <c r="EM19" s="177">
        <f t="shared" si="59"/>
        <v>0</v>
      </c>
      <c r="EN19" s="178"/>
      <c r="EO19" s="177">
        <f t="shared" si="60"/>
        <v>0</v>
      </c>
      <c r="EP19" s="180"/>
      <c r="EQ19" s="180"/>
      <c r="ER19" s="180"/>
      <c r="ES19" s="177">
        <f t="shared" si="61"/>
        <v>0</v>
      </c>
      <c r="ET19" s="178">
        <v>0.294289866351475</v>
      </c>
      <c r="EU19" s="177">
        <f t="shared" si="62"/>
        <v>0</v>
      </c>
      <c r="EV19" s="194">
        <f t="shared" si="63"/>
        <v>0</v>
      </c>
      <c r="EW19" s="576"/>
      <c r="EX19" s="174">
        <v>6.0</v>
      </c>
      <c r="EY19" s="175" t="s">
        <v>128</v>
      </c>
      <c r="EZ19" s="176" t="s">
        <v>121</v>
      </c>
      <c r="FA19" s="176" t="s">
        <v>123</v>
      </c>
      <c r="FB19" s="177">
        <f t="shared" si="64"/>
        <v>0</v>
      </c>
      <c r="FC19" s="177">
        <f t="shared" si="65"/>
        <v>0</v>
      </c>
      <c r="FD19" s="177">
        <f t="shared" si="66"/>
        <v>0</v>
      </c>
      <c r="FE19" s="178"/>
      <c r="FF19" s="177">
        <f t="shared" si="67"/>
        <v>0</v>
      </c>
      <c r="FG19" s="180"/>
      <c r="FH19" s="180"/>
      <c r="FI19" s="180"/>
      <c r="FJ19" s="177">
        <f t="shared" si="68"/>
        <v>0</v>
      </c>
      <c r="FK19" s="178">
        <v>0.294289866351475</v>
      </c>
      <c r="FL19" s="177">
        <f t="shared" si="69"/>
        <v>0</v>
      </c>
      <c r="FM19" s="194">
        <f t="shared" si="70"/>
        <v>0</v>
      </c>
      <c r="FN19" s="576"/>
      <c r="FO19" s="174">
        <v>6.0</v>
      </c>
      <c r="FP19" s="175" t="s">
        <v>128</v>
      </c>
      <c r="FQ19" s="176" t="s">
        <v>121</v>
      </c>
      <c r="FR19" s="176" t="s">
        <v>123</v>
      </c>
      <c r="FS19" s="177">
        <f t="shared" si="71"/>
        <v>0</v>
      </c>
      <c r="FT19" s="177">
        <f t="shared" si="72"/>
        <v>0</v>
      </c>
      <c r="FU19" s="177">
        <f t="shared" si="73"/>
        <v>0</v>
      </c>
      <c r="FV19" s="178"/>
      <c r="FW19" s="177">
        <f t="shared" si="74"/>
        <v>0</v>
      </c>
      <c r="FX19" s="180"/>
      <c r="FY19" s="180"/>
      <c r="FZ19" s="180"/>
      <c r="GA19" s="177">
        <f t="shared" si="75"/>
        <v>0</v>
      </c>
      <c r="GB19" s="178">
        <v>0.294289866351475</v>
      </c>
      <c r="GC19" s="177">
        <f t="shared" si="76"/>
        <v>0</v>
      </c>
      <c r="GD19" s="194">
        <f t="shared" si="77"/>
        <v>0</v>
      </c>
      <c r="GE19" s="576"/>
      <c r="GF19" s="174">
        <v>6.0</v>
      </c>
      <c r="GG19" s="175" t="s">
        <v>128</v>
      </c>
      <c r="GH19" s="176" t="s">
        <v>121</v>
      </c>
      <c r="GI19" s="176" t="s">
        <v>123</v>
      </c>
      <c r="GJ19" s="177">
        <f t="shared" si="78"/>
        <v>0</v>
      </c>
      <c r="GK19" s="177">
        <f t="shared" si="79"/>
        <v>0</v>
      </c>
      <c r="GL19" s="177">
        <f t="shared" si="80"/>
        <v>0</v>
      </c>
      <c r="GM19" s="178"/>
      <c r="GN19" s="177">
        <f t="shared" si="81"/>
        <v>0</v>
      </c>
      <c r="GO19" s="180"/>
      <c r="GP19" s="180"/>
      <c r="GQ19" s="180"/>
      <c r="GR19" s="177">
        <f t="shared" si="82"/>
        <v>0</v>
      </c>
      <c r="GS19" s="178">
        <v>0.294289866351475</v>
      </c>
      <c r="GT19" s="177">
        <f t="shared" si="83"/>
        <v>0</v>
      </c>
      <c r="GU19" s="194">
        <f t="shared" si="84"/>
        <v>0</v>
      </c>
      <c r="GV19" s="576"/>
      <c r="GW19" s="174">
        <v>6.0</v>
      </c>
      <c r="GX19" s="175" t="s">
        <v>128</v>
      </c>
      <c r="GY19" s="176" t="s">
        <v>121</v>
      </c>
      <c r="GZ19" s="176" t="s">
        <v>123</v>
      </c>
      <c r="HA19" s="177">
        <f t="shared" si="85"/>
        <v>0</v>
      </c>
      <c r="HB19" s="177">
        <f t="shared" si="86"/>
        <v>0</v>
      </c>
      <c r="HC19" s="177">
        <f t="shared" si="87"/>
        <v>0</v>
      </c>
      <c r="HD19" s="178"/>
      <c r="HE19" s="177">
        <f t="shared" si="88"/>
        <v>0</v>
      </c>
      <c r="HF19" s="180"/>
      <c r="HG19" s="180"/>
      <c r="HH19" s="180"/>
      <c r="HI19" s="177">
        <f t="shared" si="89"/>
        <v>0</v>
      </c>
      <c r="HJ19" s="178">
        <v>0.294289866351475</v>
      </c>
      <c r="HK19" s="177">
        <f t="shared" si="90"/>
        <v>0</v>
      </c>
      <c r="HL19" s="194">
        <f t="shared" si="91"/>
        <v>0</v>
      </c>
      <c r="HM19" s="576"/>
      <c r="HN19" s="174">
        <v>6.0</v>
      </c>
      <c r="HO19" s="175" t="s">
        <v>128</v>
      </c>
      <c r="HP19" s="176" t="s">
        <v>121</v>
      </c>
      <c r="HQ19" s="176" t="s">
        <v>123</v>
      </c>
      <c r="HR19" s="177">
        <f t="shared" si="92"/>
        <v>0</v>
      </c>
      <c r="HS19" s="177">
        <f t="shared" si="93"/>
        <v>0</v>
      </c>
      <c r="HT19" s="177">
        <f t="shared" si="94"/>
        <v>0</v>
      </c>
      <c r="HU19" s="178"/>
      <c r="HV19" s="177">
        <f t="shared" si="95"/>
        <v>0</v>
      </c>
      <c r="HW19" s="180"/>
      <c r="HX19" s="180"/>
      <c r="HY19" s="180"/>
      <c r="HZ19" s="177">
        <f t="shared" si="96"/>
        <v>0</v>
      </c>
      <c r="IA19" s="178">
        <v>0.294289866351475</v>
      </c>
      <c r="IB19" s="177">
        <f t="shared" si="97"/>
        <v>0</v>
      </c>
      <c r="IC19" s="194">
        <f t="shared" si="98"/>
        <v>0</v>
      </c>
      <c r="ID19" s="576"/>
      <c r="IE19" s="174">
        <v>6.0</v>
      </c>
      <c r="IF19" s="175" t="s">
        <v>128</v>
      </c>
      <c r="IG19" s="176" t="s">
        <v>121</v>
      </c>
      <c r="IH19" s="176" t="s">
        <v>123</v>
      </c>
      <c r="II19" s="177">
        <f t="shared" si="99"/>
        <v>0</v>
      </c>
      <c r="IJ19" s="177">
        <f t="shared" si="100"/>
        <v>0</v>
      </c>
      <c r="IK19" s="177">
        <f t="shared" si="101"/>
        <v>0</v>
      </c>
      <c r="IL19" s="178"/>
      <c r="IM19" s="177">
        <f t="shared" si="102"/>
        <v>0</v>
      </c>
      <c r="IN19" s="180"/>
      <c r="IO19" s="180"/>
      <c r="IP19" s="180"/>
      <c r="IQ19" s="177">
        <f t="shared" si="103"/>
        <v>0</v>
      </c>
      <c r="IR19" s="178">
        <v>0.294289866351475</v>
      </c>
      <c r="IS19" s="177">
        <f t="shared" si="104"/>
        <v>0</v>
      </c>
      <c r="IT19" s="194">
        <f t="shared" si="105"/>
        <v>0</v>
      </c>
      <c r="IU19" s="576"/>
      <c r="IV19" s="174">
        <v>6.0</v>
      </c>
      <c r="IW19" s="175" t="s">
        <v>128</v>
      </c>
      <c r="IX19" s="176" t="s">
        <v>121</v>
      </c>
      <c r="IY19" s="176" t="s">
        <v>123</v>
      </c>
      <c r="IZ19" s="177">
        <f t="shared" si="106"/>
        <v>0</v>
      </c>
      <c r="JA19" s="177">
        <f t="shared" si="107"/>
        <v>0</v>
      </c>
      <c r="JB19" s="177">
        <f t="shared" si="108"/>
        <v>0</v>
      </c>
      <c r="JC19" s="178"/>
      <c r="JD19" s="177">
        <f t="shared" si="109"/>
        <v>0</v>
      </c>
      <c r="JE19" s="180"/>
      <c r="JF19" s="180"/>
      <c r="JG19" s="180"/>
      <c r="JH19" s="177">
        <f t="shared" si="110"/>
        <v>0</v>
      </c>
      <c r="JI19" s="178">
        <v>0.294289866351475</v>
      </c>
      <c r="JJ19" s="177">
        <f t="shared" si="111"/>
        <v>0</v>
      </c>
      <c r="JK19" s="194">
        <f t="shared" si="112"/>
        <v>0</v>
      </c>
      <c r="JL19" s="576"/>
      <c r="JM19" s="174">
        <v>6.0</v>
      </c>
      <c r="JN19" s="175" t="s">
        <v>128</v>
      </c>
      <c r="JO19" s="176" t="s">
        <v>121</v>
      </c>
      <c r="JP19" s="176" t="s">
        <v>123</v>
      </c>
      <c r="JQ19" s="177">
        <f t="shared" si="113"/>
        <v>0</v>
      </c>
      <c r="JR19" s="177">
        <f t="shared" si="114"/>
        <v>0</v>
      </c>
      <c r="JS19" s="177">
        <f t="shared" si="115"/>
        <v>0</v>
      </c>
      <c r="JT19" s="178"/>
      <c r="JU19" s="177">
        <f t="shared" si="116"/>
        <v>0</v>
      </c>
      <c r="JV19" s="180"/>
      <c r="JW19" s="180"/>
      <c r="JX19" s="180"/>
      <c r="JY19" s="177">
        <f t="shared" si="117"/>
        <v>0</v>
      </c>
      <c r="JZ19" s="178">
        <v>0.294289866351475</v>
      </c>
      <c r="KA19" s="177">
        <f t="shared" si="118"/>
        <v>0</v>
      </c>
      <c r="KB19" s="194">
        <f t="shared" si="119"/>
        <v>0</v>
      </c>
      <c r="KC19" s="576"/>
      <c r="KD19" s="174">
        <v>6.0</v>
      </c>
      <c r="KE19" s="175" t="s">
        <v>128</v>
      </c>
      <c r="KF19" s="176" t="s">
        <v>121</v>
      </c>
      <c r="KG19" s="176" t="s">
        <v>123</v>
      </c>
      <c r="KH19" s="177">
        <f t="shared" si="120"/>
        <v>0</v>
      </c>
      <c r="KI19" s="177">
        <f t="shared" si="121"/>
        <v>0</v>
      </c>
      <c r="KJ19" s="177">
        <f t="shared" si="122"/>
        <v>0</v>
      </c>
      <c r="KK19" s="178"/>
      <c r="KL19" s="177">
        <f t="shared" si="123"/>
        <v>0</v>
      </c>
      <c r="KM19" s="180"/>
      <c r="KN19" s="180"/>
      <c r="KO19" s="180"/>
      <c r="KP19" s="177">
        <f t="shared" si="124"/>
        <v>0</v>
      </c>
      <c r="KQ19" s="178">
        <v>0.294289866351475</v>
      </c>
      <c r="KR19" s="177">
        <f t="shared" si="125"/>
        <v>0</v>
      </c>
      <c r="KS19" s="194">
        <f t="shared" si="126"/>
        <v>0</v>
      </c>
      <c r="KT19" s="576"/>
      <c r="KU19" s="173"/>
    </row>
    <row r="20">
      <c r="A20" s="174">
        <v>7.0</v>
      </c>
      <c r="B20" s="175" t="s">
        <v>129</v>
      </c>
      <c r="C20" s="176" t="s">
        <v>121</v>
      </c>
      <c r="D20" s="176" t="s">
        <v>123</v>
      </c>
      <c r="E20" s="177">
        <f t="shared" si="1"/>
        <v>0</v>
      </c>
      <c r="F20" s="177">
        <f t="shared" si="2"/>
        <v>0</v>
      </c>
      <c r="G20" s="177">
        <f t="shared" si="3"/>
        <v>0</v>
      </c>
      <c r="H20" s="178"/>
      <c r="I20" s="177">
        <f t="shared" si="4"/>
        <v>0</v>
      </c>
      <c r="J20" s="180"/>
      <c r="K20" s="180"/>
      <c r="L20" s="180"/>
      <c r="M20" s="177">
        <f t="shared" si="5"/>
        <v>0</v>
      </c>
      <c r="N20" s="178">
        <v>0.294289866351475</v>
      </c>
      <c r="O20" s="177">
        <f t="shared" si="6"/>
        <v>0</v>
      </c>
      <c r="P20" s="194">
        <f t="shared" si="7"/>
        <v>0</v>
      </c>
      <c r="Q20" s="576"/>
      <c r="R20" s="174">
        <v>7.0</v>
      </c>
      <c r="S20" s="175" t="s">
        <v>129</v>
      </c>
      <c r="T20" s="176" t="s">
        <v>121</v>
      </c>
      <c r="U20" s="176" t="s">
        <v>123</v>
      </c>
      <c r="V20" s="177">
        <f t="shared" si="8"/>
        <v>0</v>
      </c>
      <c r="W20" s="177">
        <f t="shared" si="9"/>
        <v>0</v>
      </c>
      <c r="X20" s="177">
        <f t="shared" si="10"/>
        <v>0</v>
      </c>
      <c r="Y20" s="178"/>
      <c r="Z20" s="177">
        <f t="shared" si="11"/>
        <v>0</v>
      </c>
      <c r="AA20" s="180"/>
      <c r="AB20" s="180"/>
      <c r="AC20" s="180"/>
      <c r="AD20" s="177">
        <f t="shared" si="12"/>
        <v>0</v>
      </c>
      <c r="AE20" s="178">
        <v>0.294289866351475</v>
      </c>
      <c r="AF20" s="177">
        <f t="shared" si="13"/>
        <v>0</v>
      </c>
      <c r="AG20" s="194">
        <f t="shared" si="14"/>
        <v>0</v>
      </c>
      <c r="AH20" s="576"/>
      <c r="AI20" s="174">
        <v>7.0</v>
      </c>
      <c r="AJ20" s="175" t="s">
        <v>129</v>
      </c>
      <c r="AK20" s="176" t="s">
        <v>121</v>
      </c>
      <c r="AL20" s="176" t="s">
        <v>123</v>
      </c>
      <c r="AM20" s="177">
        <f t="shared" si="15"/>
        <v>0</v>
      </c>
      <c r="AN20" s="177">
        <f t="shared" si="16"/>
        <v>0</v>
      </c>
      <c r="AO20" s="177">
        <f t="shared" si="17"/>
        <v>0</v>
      </c>
      <c r="AP20" s="178"/>
      <c r="AQ20" s="177">
        <f t="shared" si="18"/>
        <v>0</v>
      </c>
      <c r="AR20" s="180"/>
      <c r="AS20" s="180"/>
      <c r="AT20" s="180"/>
      <c r="AU20" s="177">
        <f t="shared" si="19"/>
        <v>0</v>
      </c>
      <c r="AV20" s="178">
        <v>0.294289866351475</v>
      </c>
      <c r="AW20" s="177">
        <f t="shared" si="20"/>
        <v>0</v>
      </c>
      <c r="AX20" s="194">
        <f t="shared" si="21"/>
        <v>0</v>
      </c>
      <c r="AY20" s="576"/>
      <c r="AZ20" s="174">
        <v>7.0</v>
      </c>
      <c r="BA20" s="175" t="s">
        <v>129</v>
      </c>
      <c r="BB20" s="176" t="s">
        <v>121</v>
      </c>
      <c r="BC20" s="176" t="s">
        <v>123</v>
      </c>
      <c r="BD20" s="177">
        <f t="shared" si="22"/>
        <v>0</v>
      </c>
      <c r="BE20" s="177">
        <f t="shared" si="23"/>
        <v>0</v>
      </c>
      <c r="BF20" s="177">
        <f t="shared" si="24"/>
        <v>0</v>
      </c>
      <c r="BG20" s="178"/>
      <c r="BH20" s="177">
        <f t="shared" si="25"/>
        <v>0</v>
      </c>
      <c r="BI20" s="180"/>
      <c r="BJ20" s="180"/>
      <c r="BK20" s="180"/>
      <c r="BL20" s="177">
        <f t="shared" si="26"/>
        <v>0</v>
      </c>
      <c r="BM20" s="178">
        <v>0.294289866351475</v>
      </c>
      <c r="BN20" s="177">
        <f t="shared" si="27"/>
        <v>0</v>
      </c>
      <c r="BO20" s="194">
        <f t="shared" si="28"/>
        <v>0</v>
      </c>
      <c r="BP20" s="576"/>
      <c r="BQ20" s="174">
        <v>7.0</v>
      </c>
      <c r="BR20" s="175" t="s">
        <v>129</v>
      </c>
      <c r="BS20" s="176" t="s">
        <v>121</v>
      </c>
      <c r="BT20" s="176" t="s">
        <v>123</v>
      </c>
      <c r="BU20" s="177">
        <f t="shared" si="29"/>
        <v>0</v>
      </c>
      <c r="BV20" s="177">
        <f t="shared" si="30"/>
        <v>0</v>
      </c>
      <c r="BW20" s="177">
        <f t="shared" si="31"/>
        <v>0</v>
      </c>
      <c r="BX20" s="178"/>
      <c r="BY20" s="177">
        <f t="shared" si="32"/>
        <v>0</v>
      </c>
      <c r="BZ20" s="180"/>
      <c r="CA20" s="180"/>
      <c r="CB20" s="180"/>
      <c r="CC20" s="177">
        <f t="shared" si="33"/>
        <v>0</v>
      </c>
      <c r="CD20" s="178">
        <v>0.294289866351475</v>
      </c>
      <c r="CE20" s="177">
        <f t="shared" si="34"/>
        <v>0</v>
      </c>
      <c r="CF20" s="194">
        <f t="shared" si="35"/>
        <v>0</v>
      </c>
      <c r="CG20" s="576"/>
      <c r="CH20" s="174">
        <v>7.0</v>
      </c>
      <c r="CI20" s="175" t="s">
        <v>129</v>
      </c>
      <c r="CJ20" s="176" t="s">
        <v>121</v>
      </c>
      <c r="CK20" s="176" t="s">
        <v>123</v>
      </c>
      <c r="CL20" s="177">
        <f t="shared" si="36"/>
        <v>0</v>
      </c>
      <c r="CM20" s="177">
        <f t="shared" si="37"/>
        <v>0</v>
      </c>
      <c r="CN20" s="177">
        <f t="shared" si="38"/>
        <v>0</v>
      </c>
      <c r="CO20" s="178"/>
      <c r="CP20" s="177">
        <f t="shared" si="39"/>
        <v>0</v>
      </c>
      <c r="CQ20" s="180"/>
      <c r="CR20" s="180"/>
      <c r="CS20" s="180"/>
      <c r="CT20" s="177">
        <f t="shared" si="40"/>
        <v>0</v>
      </c>
      <c r="CU20" s="178">
        <v>0.294289866351475</v>
      </c>
      <c r="CV20" s="177">
        <f t="shared" si="41"/>
        <v>0</v>
      </c>
      <c r="CW20" s="194">
        <f t="shared" si="42"/>
        <v>0</v>
      </c>
      <c r="CX20" s="576"/>
      <c r="CY20" s="174">
        <v>7.0</v>
      </c>
      <c r="CZ20" s="175" t="s">
        <v>129</v>
      </c>
      <c r="DA20" s="176" t="s">
        <v>121</v>
      </c>
      <c r="DB20" s="176" t="s">
        <v>123</v>
      </c>
      <c r="DC20" s="177">
        <f t="shared" si="43"/>
        <v>0</v>
      </c>
      <c r="DD20" s="177">
        <f t="shared" si="44"/>
        <v>0</v>
      </c>
      <c r="DE20" s="177">
        <f t="shared" si="45"/>
        <v>0</v>
      </c>
      <c r="DF20" s="178"/>
      <c r="DG20" s="177">
        <f t="shared" si="46"/>
        <v>0</v>
      </c>
      <c r="DH20" s="180"/>
      <c r="DI20" s="180"/>
      <c r="DJ20" s="180"/>
      <c r="DK20" s="177">
        <f t="shared" si="47"/>
        <v>0</v>
      </c>
      <c r="DL20" s="178">
        <v>0.294289866351475</v>
      </c>
      <c r="DM20" s="177">
        <f t="shared" si="48"/>
        <v>0</v>
      </c>
      <c r="DN20" s="194">
        <f t="shared" si="49"/>
        <v>0</v>
      </c>
      <c r="DO20" s="576"/>
      <c r="DP20" s="174">
        <v>7.0</v>
      </c>
      <c r="DQ20" s="175" t="s">
        <v>129</v>
      </c>
      <c r="DR20" s="176" t="s">
        <v>121</v>
      </c>
      <c r="DS20" s="176" t="s">
        <v>123</v>
      </c>
      <c r="DT20" s="177">
        <f t="shared" si="50"/>
        <v>0</v>
      </c>
      <c r="DU20" s="177">
        <f t="shared" si="51"/>
        <v>0</v>
      </c>
      <c r="DV20" s="177">
        <f t="shared" si="52"/>
        <v>0</v>
      </c>
      <c r="DW20" s="178"/>
      <c r="DX20" s="177">
        <f t="shared" si="53"/>
        <v>0</v>
      </c>
      <c r="DY20" s="180"/>
      <c r="DZ20" s="180"/>
      <c r="EA20" s="180"/>
      <c r="EB20" s="177">
        <f t="shared" si="54"/>
        <v>0</v>
      </c>
      <c r="EC20" s="178">
        <v>0.294289866351475</v>
      </c>
      <c r="ED20" s="177">
        <f t="shared" si="55"/>
        <v>0</v>
      </c>
      <c r="EE20" s="194">
        <f t="shared" si="56"/>
        <v>0</v>
      </c>
      <c r="EF20" s="576"/>
      <c r="EG20" s="174">
        <v>7.0</v>
      </c>
      <c r="EH20" s="175" t="s">
        <v>129</v>
      </c>
      <c r="EI20" s="176" t="s">
        <v>121</v>
      </c>
      <c r="EJ20" s="176" t="s">
        <v>123</v>
      </c>
      <c r="EK20" s="177">
        <f t="shared" si="57"/>
        <v>0</v>
      </c>
      <c r="EL20" s="177">
        <f t="shared" si="58"/>
        <v>0</v>
      </c>
      <c r="EM20" s="177">
        <f t="shared" si="59"/>
        <v>0</v>
      </c>
      <c r="EN20" s="178"/>
      <c r="EO20" s="177">
        <f t="shared" si="60"/>
        <v>0</v>
      </c>
      <c r="EP20" s="180"/>
      <c r="EQ20" s="180"/>
      <c r="ER20" s="180"/>
      <c r="ES20" s="177">
        <f t="shared" si="61"/>
        <v>0</v>
      </c>
      <c r="ET20" s="178">
        <v>0.294289866351475</v>
      </c>
      <c r="EU20" s="177">
        <f t="shared" si="62"/>
        <v>0</v>
      </c>
      <c r="EV20" s="194">
        <f t="shared" si="63"/>
        <v>0</v>
      </c>
      <c r="EW20" s="576"/>
      <c r="EX20" s="174">
        <v>7.0</v>
      </c>
      <c r="EY20" s="175" t="s">
        <v>129</v>
      </c>
      <c r="EZ20" s="176" t="s">
        <v>121</v>
      </c>
      <c r="FA20" s="176" t="s">
        <v>123</v>
      </c>
      <c r="FB20" s="177">
        <f t="shared" si="64"/>
        <v>0</v>
      </c>
      <c r="FC20" s="177">
        <f t="shared" si="65"/>
        <v>0</v>
      </c>
      <c r="FD20" s="177">
        <f t="shared" si="66"/>
        <v>0</v>
      </c>
      <c r="FE20" s="178"/>
      <c r="FF20" s="177">
        <f t="shared" si="67"/>
        <v>0</v>
      </c>
      <c r="FG20" s="180"/>
      <c r="FH20" s="180"/>
      <c r="FI20" s="180"/>
      <c r="FJ20" s="177">
        <f t="shared" si="68"/>
        <v>0</v>
      </c>
      <c r="FK20" s="178">
        <v>0.294289866351475</v>
      </c>
      <c r="FL20" s="177">
        <f t="shared" si="69"/>
        <v>0</v>
      </c>
      <c r="FM20" s="194">
        <f t="shared" si="70"/>
        <v>0</v>
      </c>
      <c r="FN20" s="576"/>
      <c r="FO20" s="174">
        <v>7.0</v>
      </c>
      <c r="FP20" s="175" t="s">
        <v>129</v>
      </c>
      <c r="FQ20" s="176" t="s">
        <v>121</v>
      </c>
      <c r="FR20" s="176" t="s">
        <v>123</v>
      </c>
      <c r="FS20" s="177">
        <f t="shared" si="71"/>
        <v>0</v>
      </c>
      <c r="FT20" s="177">
        <f t="shared" si="72"/>
        <v>0</v>
      </c>
      <c r="FU20" s="177">
        <f t="shared" si="73"/>
        <v>0</v>
      </c>
      <c r="FV20" s="178"/>
      <c r="FW20" s="177">
        <f t="shared" si="74"/>
        <v>0</v>
      </c>
      <c r="FX20" s="180"/>
      <c r="FY20" s="180"/>
      <c r="FZ20" s="180"/>
      <c r="GA20" s="177">
        <f t="shared" si="75"/>
        <v>0</v>
      </c>
      <c r="GB20" s="178">
        <v>0.294289866351475</v>
      </c>
      <c r="GC20" s="177">
        <f t="shared" si="76"/>
        <v>0</v>
      </c>
      <c r="GD20" s="194">
        <f t="shared" si="77"/>
        <v>0</v>
      </c>
      <c r="GE20" s="576"/>
      <c r="GF20" s="174">
        <v>7.0</v>
      </c>
      <c r="GG20" s="175" t="s">
        <v>129</v>
      </c>
      <c r="GH20" s="176" t="s">
        <v>121</v>
      </c>
      <c r="GI20" s="176" t="s">
        <v>123</v>
      </c>
      <c r="GJ20" s="177">
        <f t="shared" si="78"/>
        <v>0</v>
      </c>
      <c r="GK20" s="177">
        <f t="shared" si="79"/>
        <v>0</v>
      </c>
      <c r="GL20" s="177">
        <f t="shared" si="80"/>
        <v>0</v>
      </c>
      <c r="GM20" s="178"/>
      <c r="GN20" s="177">
        <f t="shared" si="81"/>
        <v>0</v>
      </c>
      <c r="GO20" s="180"/>
      <c r="GP20" s="180"/>
      <c r="GQ20" s="180"/>
      <c r="GR20" s="177">
        <f t="shared" si="82"/>
        <v>0</v>
      </c>
      <c r="GS20" s="178">
        <v>0.294289866351475</v>
      </c>
      <c r="GT20" s="177">
        <f t="shared" si="83"/>
        <v>0</v>
      </c>
      <c r="GU20" s="194">
        <f t="shared" si="84"/>
        <v>0</v>
      </c>
      <c r="GV20" s="576"/>
      <c r="GW20" s="174">
        <v>7.0</v>
      </c>
      <c r="GX20" s="175" t="s">
        <v>129</v>
      </c>
      <c r="GY20" s="176" t="s">
        <v>121</v>
      </c>
      <c r="GZ20" s="176" t="s">
        <v>123</v>
      </c>
      <c r="HA20" s="177">
        <f t="shared" si="85"/>
        <v>0</v>
      </c>
      <c r="HB20" s="177">
        <f t="shared" si="86"/>
        <v>0</v>
      </c>
      <c r="HC20" s="177">
        <f t="shared" si="87"/>
        <v>0</v>
      </c>
      <c r="HD20" s="178"/>
      <c r="HE20" s="177">
        <f t="shared" si="88"/>
        <v>0</v>
      </c>
      <c r="HF20" s="180"/>
      <c r="HG20" s="180"/>
      <c r="HH20" s="180"/>
      <c r="HI20" s="177">
        <f t="shared" si="89"/>
        <v>0</v>
      </c>
      <c r="HJ20" s="178">
        <v>0.294289866351475</v>
      </c>
      <c r="HK20" s="177">
        <f t="shared" si="90"/>
        <v>0</v>
      </c>
      <c r="HL20" s="194">
        <f t="shared" si="91"/>
        <v>0</v>
      </c>
      <c r="HM20" s="576"/>
      <c r="HN20" s="174">
        <v>7.0</v>
      </c>
      <c r="HO20" s="175" t="s">
        <v>129</v>
      </c>
      <c r="HP20" s="176" t="s">
        <v>121</v>
      </c>
      <c r="HQ20" s="176" t="s">
        <v>123</v>
      </c>
      <c r="HR20" s="177">
        <f t="shared" si="92"/>
        <v>0</v>
      </c>
      <c r="HS20" s="177">
        <f t="shared" si="93"/>
        <v>0</v>
      </c>
      <c r="HT20" s="177">
        <f t="shared" si="94"/>
        <v>0</v>
      </c>
      <c r="HU20" s="178"/>
      <c r="HV20" s="177">
        <f t="shared" si="95"/>
        <v>0</v>
      </c>
      <c r="HW20" s="180"/>
      <c r="HX20" s="180"/>
      <c r="HY20" s="180"/>
      <c r="HZ20" s="177">
        <f t="shared" si="96"/>
        <v>0</v>
      </c>
      <c r="IA20" s="178">
        <v>0.294289866351475</v>
      </c>
      <c r="IB20" s="177">
        <f t="shared" si="97"/>
        <v>0</v>
      </c>
      <c r="IC20" s="194">
        <f t="shared" si="98"/>
        <v>0</v>
      </c>
      <c r="ID20" s="576"/>
      <c r="IE20" s="174">
        <v>7.0</v>
      </c>
      <c r="IF20" s="175" t="s">
        <v>129</v>
      </c>
      <c r="IG20" s="176" t="s">
        <v>121</v>
      </c>
      <c r="IH20" s="176" t="s">
        <v>123</v>
      </c>
      <c r="II20" s="177">
        <f t="shared" si="99"/>
        <v>0</v>
      </c>
      <c r="IJ20" s="177">
        <f t="shared" si="100"/>
        <v>0</v>
      </c>
      <c r="IK20" s="177">
        <f t="shared" si="101"/>
        <v>0</v>
      </c>
      <c r="IL20" s="178"/>
      <c r="IM20" s="177">
        <f t="shared" si="102"/>
        <v>0</v>
      </c>
      <c r="IN20" s="180"/>
      <c r="IO20" s="180"/>
      <c r="IP20" s="180"/>
      <c r="IQ20" s="177">
        <f t="shared" si="103"/>
        <v>0</v>
      </c>
      <c r="IR20" s="178">
        <v>0.294289866351475</v>
      </c>
      <c r="IS20" s="177">
        <f t="shared" si="104"/>
        <v>0</v>
      </c>
      <c r="IT20" s="194">
        <f t="shared" si="105"/>
        <v>0</v>
      </c>
      <c r="IU20" s="576"/>
      <c r="IV20" s="174">
        <v>7.0</v>
      </c>
      <c r="IW20" s="175" t="s">
        <v>129</v>
      </c>
      <c r="IX20" s="176" t="s">
        <v>121</v>
      </c>
      <c r="IY20" s="176" t="s">
        <v>123</v>
      </c>
      <c r="IZ20" s="177">
        <f t="shared" si="106"/>
        <v>0</v>
      </c>
      <c r="JA20" s="177">
        <f t="shared" si="107"/>
        <v>0</v>
      </c>
      <c r="JB20" s="177">
        <f t="shared" si="108"/>
        <v>0</v>
      </c>
      <c r="JC20" s="178"/>
      <c r="JD20" s="177">
        <f t="shared" si="109"/>
        <v>0</v>
      </c>
      <c r="JE20" s="180"/>
      <c r="JF20" s="180"/>
      <c r="JG20" s="180"/>
      <c r="JH20" s="177">
        <f t="shared" si="110"/>
        <v>0</v>
      </c>
      <c r="JI20" s="178">
        <v>0.294289866351475</v>
      </c>
      <c r="JJ20" s="177">
        <f t="shared" si="111"/>
        <v>0</v>
      </c>
      <c r="JK20" s="194">
        <f t="shared" si="112"/>
        <v>0</v>
      </c>
      <c r="JL20" s="576"/>
      <c r="JM20" s="174">
        <v>7.0</v>
      </c>
      <c r="JN20" s="175" t="s">
        <v>129</v>
      </c>
      <c r="JO20" s="176" t="s">
        <v>121</v>
      </c>
      <c r="JP20" s="176" t="s">
        <v>123</v>
      </c>
      <c r="JQ20" s="177">
        <f t="shared" si="113"/>
        <v>0</v>
      </c>
      <c r="JR20" s="177">
        <f t="shared" si="114"/>
        <v>0</v>
      </c>
      <c r="JS20" s="177">
        <f t="shared" si="115"/>
        <v>0</v>
      </c>
      <c r="JT20" s="178"/>
      <c r="JU20" s="177">
        <f t="shared" si="116"/>
        <v>0</v>
      </c>
      <c r="JV20" s="180"/>
      <c r="JW20" s="180"/>
      <c r="JX20" s="180"/>
      <c r="JY20" s="177">
        <f t="shared" si="117"/>
        <v>0</v>
      </c>
      <c r="JZ20" s="178">
        <v>0.294289866351475</v>
      </c>
      <c r="KA20" s="177">
        <f t="shared" si="118"/>
        <v>0</v>
      </c>
      <c r="KB20" s="194">
        <f t="shared" si="119"/>
        <v>0</v>
      </c>
      <c r="KC20" s="576"/>
      <c r="KD20" s="174">
        <v>7.0</v>
      </c>
      <c r="KE20" s="175" t="s">
        <v>129</v>
      </c>
      <c r="KF20" s="176" t="s">
        <v>121</v>
      </c>
      <c r="KG20" s="176" t="s">
        <v>123</v>
      </c>
      <c r="KH20" s="177">
        <f t="shared" si="120"/>
        <v>0</v>
      </c>
      <c r="KI20" s="177">
        <f t="shared" si="121"/>
        <v>0</v>
      </c>
      <c r="KJ20" s="177">
        <f t="shared" si="122"/>
        <v>0</v>
      </c>
      <c r="KK20" s="178"/>
      <c r="KL20" s="177">
        <f t="shared" si="123"/>
        <v>0</v>
      </c>
      <c r="KM20" s="180"/>
      <c r="KN20" s="180"/>
      <c r="KO20" s="180"/>
      <c r="KP20" s="177">
        <f t="shared" si="124"/>
        <v>0</v>
      </c>
      <c r="KQ20" s="178">
        <v>0.294289866351475</v>
      </c>
      <c r="KR20" s="177">
        <f t="shared" si="125"/>
        <v>0</v>
      </c>
      <c r="KS20" s="194">
        <f t="shared" si="126"/>
        <v>0</v>
      </c>
      <c r="KT20" s="576"/>
      <c r="KU20" s="173"/>
    </row>
    <row r="21" ht="15.75" customHeight="1">
      <c r="A21" s="174">
        <v>8.0</v>
      </c>
      <c r="B21" s="175" t="s">
        <v>130</v>
      </c>
      <c r="C21" s="176" t="s">
        <v>121</v>
      </c>
      <c r="D21" s="176" t="s">
        <v>123</v>
      </c>
      <c r="E21" s="177">
        <f t="shared" si="1"/>
        <v>0</v>
      </c>
      <c r="F21" s="177">
        <f t="shared" si="2"/>
        <v>0</v>
      </c>
      <c r="G21" s="177">
        <f t="shared" si="3"/>
        <v>0</v>
      </c>
      <c r="H21" s="178"/>
      <c r="I21" s="177">
        <f t="shared" si="4"/>
        <v>0</v>
      </c>
      <c r="J21" s="180"/>
      <c r="K21" s="180"/>
      <c r="L21" s="180"/>
      <c r="M21" s="177">
        <f t="shared" si="5"/>
        <v>0</v>
      </c>
      <c r="N21" s="178">
        <v>0.294289866351475</v>
      </c>
      <c r="O21" s="177">
        <f t="shared" si="6"/>
        <v>0</v>
      </c>
      <c r="P21" s="194">
        <f t="shared" si="7"/>
        <v>0</v>
      </c>
      <c r="Q21" s="576"/>
      <c r="R21" s="174">
        <v>8.0</v>
      </c>
      <c r="S21" s="175" t="s">
        <v>130</v>
      </c>
      <c r="T21" s="176" t="s">
        <v>121</v>
      </c>
      <c r="U21" s="176" t="s">
        <v>123</v>
      </c>
      <c r="V21" s="177">
        <f t="shared" si="8"/>
        <v>0</v>
      </c>
      <c r="W21" s="177">
        <f t="shared" si="9"/>
        <v>0</v>
      </c>
      <c r="X21" s="177">
        <f t="shared" si="10"/>
        <v>0</v>
      </c>
      <c r="Y21" s="178"/>
      <c r="Z21" s="177">
        <f t="shared" si="11"/>
        <v>0</v>
      </c>
      <c r="AA21" s="180"/>
      <c r="AB21" s="180"/>
      <c r="AC21" s="180"/>
      <c r="AD21" s="177">
        <f t="shared" si="12"/>
        <v>0</v>
      </c>
      <c r="AE21" s="178">
        <v>0.294289866351475</v>
      </c>
      <c r="AF21" s="177">
        <f t="shared" si="13"/>
        <v>0</v>
      </c>
      <c r="AG21" s="194">
        <f t="shared" si="14"/>
        <v>0</v>
      </c>
      <c r="AH21" s="576"/>
      <c r="AI21" s="174">
        <v>8.0</v>
      </c>
      <c r="AJ21" s="175" t="s">
        <v>130</v>
      </c>
      <c r="AK21" s="176" t="s">
        <v>121</v>
      </c>
      <c r="AL21" s="176" t="s">
        <v>123</v>
      </c>
      <c r="AM21" s="177">
        <f t="shared" si="15"/>
        <v>0</v>
      </c>
      <c r="AN21" s="177">
        <f t="shared" si="16"/>
        <v>0</v>
      </c>
      <c r="AO21" s="177">
        <f t="shared" si="17"/>
        <v>0</v>
      </c>
      <c r="AP21" s="178"/>
      <c r="AQ21" s="177">
        <f t="shared" si="18"/>
        <v>0</v>
      </c>
      <c r="AR21" s="180"/>
      <c r="AS21" s="180"/>
      <c r="AT21" s="180"/>
      <c r="AU21" s="177">
        <f t="shared" si="19"/>
        <v>0</v>
      </c>
      <c r="AV21" s="178">
        <v>0.294289866351475</v>
      </c>
      <c r="AW21" s="177">
        <f t="shared" si="20"/>
        <v>0</v>
      </c>
      <c r="AX21" s="194">
        <f t="shared" si="21"/>
        <v>0</v>
      </c>
      <c r="AY21" s="576"/>
      <c r="AZ21" s="174">
        <v>8.0</v>
      </c>
      <c r="BA21" s="175" t="s">
        <v>130</v>
      </c>
      <c r="BB21" s="176" t="s">
        <v>121</v>
      </c>
      <c r="BC21" s="176" t="s">
        <v>123</v>
      </c>
      <c r="BD21" s="177">
        <f t="shared" si="22"/>
        <v>0</v>
      </c>
      <c r="BE21" s="177">
        <f t="shared" si="23"/>
        <v>0</v>
      </c>
      <c r="BF21" s="177">
        <f t="shared" si="24"/>
        <v>0</v>
      </c>
      <c r="BG21" s="178"/>
      <c r="BH21" s="177">
        <f t="shared" si="25"/>
        <v>0</v>
      </c>
      <c r="BI21" s="180"/>
      <c r="BJ21" s="180"/>
      <c r="BK21" s="180"/>
      <c r="BL21" s="177">
        <f t="shared" si="26"/>
        <v>0</v>
      </c>
      <c r="BM21" s="178">
        <v>0.294289866351475</v>
      </c>
      <c r="BN21" s="177">
        <f t="shared" si="27"/>
        <v>0</v>
      </c>
      <c r="BO21" s="194">
        <f t="shared" si="28"/>
        <v>0</v>
      </c>
      <c r="BP21" s="576"/>
      <c r="BQ21" s="174">
        <v>8.0</v>
      </c>
      <c r="BR21" s="175" t="s">
        <v>130</v>
      </c>
      <c r="BS21" s="176" t="s">
        <v>121</v>
      </c>
      <c r="BT21" s="176" t="s">
        <v>123</v>
      </c>
      <c r="BU21" s="177">
        <f t="shared" si="29"/>
        <v>0</v>
      </c>
      <c r="BV21" s="177">
        <f t="shared" si="30"/>
        <v>0</v>
      </c>
      <c r="BW21" s="177">
        <f t="shared" si="31"/>
        <v>0</v>
      </c>
      <c r="BX21" s="178"/>
      <c r="BY21" s="177">
        <f t="shared" si="32"/>
        <v>0</v>
      </c>
      <c r="BZ21" s="180"/>
      <c r="CA21" s="180"/>
      <c r="CB21" s="180"/>
      <c r="CC21" s="177">
        <f t="shared" si="33"/>
        <v>0</v>
      </c>
      <c r="CD21" s="178">
        <v>0.294289866351475</v>
      </c>
      <c r="CE21" s="177">
        <f t="shared" si="34"/>
        <v>0</v>
      </c>
      <c r="CF21" s="194">
        <f t="shared" si="35"/>
        <v>0</v>
      </c>
      <c r="CG21" s="576"/>
      <c r="CH21" s="174">
        <v>8.0</v>
      </c>
      <c r="CI21" s="175" t="s">
        <v>130</v>
      </c>
      <c r="CJ21" s="176" t="s">
        <v>121</v>
      </c>
      <c r="CK21" s="176" t="s">
        <v>123</v>
      </c>
      <c r="CL21" s="177">
        <f t="shared" si="36"/>
        <v>0</v>
      </c>
      <c r="CM21" s="177">
        <f t="shared" si="37"/>
        <v>0</v>
      </c>
      <c r="CN21" s="177">
        <f t="shared" si="38"/>
        <v>0</v>
      </c>
      <c r="CO21" s="178"/>
      <c r="CP21" s="177">
        <f t="shared" si="39"/>
        <v>0</v>
      </c>
      <c r="CQ21" s="180"/>
      <c r="CR21" s="180"/>
      <c r="CS21" s="180"/>
      <c r="CT21" s="177">
        <f t="shared" si="40"/>
        <v>0</v>
      </c>
      <c r="CU21" s="178">
        <v>0.294289866351475</v>
      </c>
      <c r="CV21" s="177">
        <f t="shared" si="41"/>
        <v>0</v>
      </c>
      <c r="CW21" s="194">
        <f t="shared" si="42"/>
        <v>0</v>
      </c>
      <c r="CX21" s="576"/>
      <c r="CY21" s="174">
        <v>8.0</v>
      </c>
      <c r="CZ21" s="175" t="s">
        <v>130</v>
      </c>
      <c r="DA21" s="176" t="s">
        <v>121</v>
      </c>
      <c r="DB21" s="176" t="s">
        <v>123</v>
      </c>
      <c r="DC21" s="177">
        <f t="shared" si="43"/>
        <v>0</v>
      </c>
      <c r="DD21" s="177">
        <f t="shared" si="44"/>
        <v>0</v>
      </c>
      <c r="DE21" s="177">
        <f t="shared" si="45"/>
        <v>0</v>
      </c>
      <c r="DF21" s="178"/>
      <c r="DG21" s="177">
        <f t="shared" si="46"/>
        <v>0</v>
      </c>
      <c r="DH21" s="180"/>
      <c r="DI21" s="180"/>
      <c r="DJ21" s="180"/>
      <c r="DK21" s="177">
        <f t="shared" si="47"/>
        <v>0</v>
      </c>
      <c r="DL21" s="178">
        <v>0.294289866351475</v>
      </c>
      <c r="DM21" s="177">
        <f t="shared" si="48"/>
        <v>0</v>
      </c>
      <c r="DN21" s="194">
        <f t="shared" si="49"/>
        <v>0</v>
      </c>
      <c r="DO21" s="576"/>
      <c r="DP21" s="174">
        <v>8.0</v>
      </c>
      <c r="DQ21" s="175" t="s">
        <v>130</v>
      </c>
      <c r="DR21" s="176" t="s">
        <v>121</v>
      </c>
      <c r="DS21" s="176" t="s">
        <v>123</v>
      </c>
      <c r="DT21" s="177">
        <f t="shared" si="50"/>
        <v>0</v>
      </c>
      <c r="DU21" s="177">
        <f t="shared" si="51"/>
        <v>0</v>
      </c>
      <c r="DV21" s="177">
        <f t="shared" si="52"/>
        <v>0</v>
      </c>
      <c r="DW21" s="178"/>
      <c r="DX21" s="177">
        <f t="shared" si="53"/>
        <v>0</v>
      </c>
      <c r="DY21" s="180"/>
      <c r="DZ21" s="180"/>
      <c r="EA21" s="180"/>
      <c r="EB21" s="177">
        <f t="shared" si="54"/>
        <v>0</v>
      </c>
      <c r="EC21" s="178">
        <v>0.294289866351475</v>
      </c>
      <c r="ED21" s="177">
        <f t="shared" si="55"/>
        <v>0</v>
      </c>
      <c r="EE21" s="194">
        <f t="shared" si="56"/>
        <v>0</v>
      </c>
      <c r="EF21" s="576"/>
      <c r="EG21" s="174">
        <v>8.0</v>
      </c>
      <c r="EH21" s="175" t="s">
        <v>130</v>
      </c>
      <c r="EI21" s="176" t="s">
        <v>121</v>
      </c>
      <c r="EJ21" s="176" t="s">
        <v>123</v>
      </c>
      <c r="EK21" s="177">
        <f t="shared" si="57"/>
        <v>0</v>
      </c>
      <c r="EL21" s="177">
        <f t="shared" si="58"/>
        <v>0</v>
      </c>
      <c r="EM21" s="177">
        <f t="shared" si="59"/>
        <v>0</v>
      </c>
      <c r="EN21" s="178"/>
      <c r="EO21" s="177">
        <f t="shared" si="60"/>
        <v>0</v>
      </c>
      <c r="EP21" s="180"/>
      <c r="EQ21" s="180"/>
      <c r="ER21" s="180"/>
      <c r="ES21" s="177">
        <f t="shared" si="61"/>
        <v>0</v>
      </c>
      <c r="ET21" s="178">
        <v>0.294289866351475</v>
      </c>
      <c r="EU21" s="177">
        <f t="shared" si="62"/>
        <v>0</v>
      </c>
      <c r="EV21" s="194">
        <f t="shared" si="63"/>
        <v>0</v>
      </c>
      <c r="EW21" s="576"/>
      <c r="EX21" s="174">
        <v>8.0</v>
      </c>
      <c r="EY21" s="175" t="s">
        <v>130</v>
      </c>
      <c r="EZ21" s="176" t="s">
        <v>121</v>
      </c>
      <c r="FA21" s="176" t="s">
        <v>123</v>
      </c>
      <c r="FB21" s="177">
        <f t="shared" si="64"/>
        <v>0</v>
      </c>
      <c r="FC21" s="177">
        <f t="shared" si="65"/>
        <v>0</v>
      </c>
      <c r="FD21" s="177">
        <f t="shared" si="66"/>
        <v>0</v>
      </c>
      <c r="FE21" s="178"/>
      <c r="FF21" s="177">
        <f t="shared" si="67"/>
        <v>0</v>
      </c>
      <c r="FG21" s="180"/>
      <c r="FH21" s="180"/>
      <c r="FI21" s="180"/>
      <c r="FJ21" s="177">
        <f t="shared" si="68"/>
        <v>0</v>
      </c>
      <c r="FK21" s="178">
        <v>0.294289866351475</v>
      </c>
      <c r="FL21" s="177">
        <f t="shared" si="69"/>
        <v>0</v>
      </c>
      <c r="FM21" s="194">
        <f t="shared" si="70"/>
        <v>0</v>
      </c>
      <c r="FN21" s="576"/>
      <c r="FO21" s="174">
        <v>8.0</v>
      </c>
      <c r="FP21" s="175" t="s">
        <v>130</v>
      </c>
      <c r="FQ21" s="176" t="s">
        <v>121</v>
      </c>
      <c r="FR21" s="176" t="s">
        <v>123</v>
      </c>
      <c r="FS21" s="177">
        <f t="shared" si="71"/>
        <v>0</v>
      </c>
      <c r="FT21" s="177">
        <f t="shared" si="72"/>
        <v>0</v>
      </c>
      <c r="FU21" s="177">
        <f t="shared" si="73"/>
        <v>0</v>
      </c>
      <c r="FV21" s="178"/>
      <c r="FW21" s="177">
        <f t="shared" si="74"/>
        <v>0</v>
      </c>
      <c r="FX21" s="180"/>
      <c r="FY21" s="180"/>
      <c r="FZ21" s="180"/>
      <c r="GA21" s="177">
        <f t="shared" si="75"/>
        <v>0</v>
      </c>
      <c r="GB21" s="178">
        <v>0.294289866351475</v>
      </c>
      <c r="GC21" s="177">
        <f t="shared" si="76"/>
        <v>0</v>
      </c>
      <c r="GD21" s="194">
        <f t="shared" si="77"/>
        <v>0</v>
      </c>
      <c r="GE21" s="576"/>
      <c r="GF21" s="174">
        <v>8.0</v>
      </c>
      <c r="GG21" s="175" t="s">
        <v>130</v>
      </c>
      <c r="GH21" s="176" t="s">
        <v>121</v>
      </c>
      <c r="GI21" s="176" t="s">
        <v>123</v>
      </c>
      <c r="GJ21" s="177">
        <f t="shared" si="78"/>
        <v>0</v>
      </c>
      <c r="GK21" s="177">
        <f t="shared" si="79"/>
        <v>0</v>
      </c>
      <c r="GL21" s="177">
        <f t="shared" si="80"/>
        <v>0</v>
      </c>
      <c r="GM21" s="178"/>
      <c r="GN21" s="177">
        <f t="shared" si="81"/>
        <v>0</v>
      </c>
      <c r="GO21" s="180"/>
      <c r="GP21" s="180"/>
      <c r="GQ21" s="180"/>
      <c r="GR21" s="177">
        <f t="shared" si="82"/>
        <v>0</v>
      </c>
      <c r="GS21" s="178">
        <v>0.294289866351475</v>
      </c>
      <c r="GT21" s="177">
        <f t="shared" si="83"/>
        <v>0</v>
      </c>
      <c r="GU21" s="194">
        <f t="shared" si="84"/>
        <v>0</v>
      </c>
      <c r="GV21" s="576"/>
      <c r="GW21" s="174">
        <v>8.0</v>
      </c>
      <c r="GX21" s="175" t="s">
        <v>130</v>
      </c>
      <c r="GY21" s="176" t="s">
        <v>121</v>
      </c>
      <c r="GZ21" s="176" t="s">
        <v>123</v>
      </c>
      <c r="HA21" s="177">
        <f t="shared" si="85"/>
        <v>0</v>
      </c>
      <c r="HB21" s="177">
        <f t="shared" si="86"/>
        <v>0</v>
      </c>
      <c r="HC21" s="177">
        <f t="shared" si="87"/>
        <v>0</v>
      </c>
      <c r="HD21" s="178"/>
      <c r="HE21" s="177">
        <f t="shared" si="88"/>
        <v>0</v>
      </c>
      <c r="HF21" s="180"/>
      <c r="HG21" s="180"/>
      <c r="HH21" s="180"/>
      <c r="HI21" s="177">
        <f t="shared" si="89"/>
        <v>0</v>
      </c>
      <c r="HJ21" s="178">
        <v>0.294289866351475</v>
      </c>
      <c r="HK21" s="177">
        <f t="shared" si="90"/>
        <v>0</v>
      </c>
      <c r="HL21" s="194">
        <f t="shared" si="91"/>
        <v>0</v>
      </c>
      <c r="HM21" s="576"/>
      <c r="HN21" s="174">
        <v>8.0</v>
      </c>
      <c r="HO21" s="175" t="s">
        <v>130</v>
      </c>
      <c r="HP21" s="176" t="s">
        <v>121</v>
      </c>
      <c r="HQ21" s="176" t="s">
        <v>123</v>
      </c>
      <c r="HR21" s="177">
        <f t="shared" si="92"/>
        <v>0</v>
      </c>
      <c r="HS21" s="177">
        <f t="shared" si="93"/>
        <v>0</v>
      </c>
      <c r="HT21" s="177">
        <f t="shared" si="94"/>
        <v>0</v>
      </c>
      <c r="HU21" s="178"/>
      <c r="HV21" s="177">
        <f t="shared" si="95"/>
        <v>0</v>
      </c>
      <c r="HW21" s="180"/>
      <c r="HX21" s="180"/>
      <c r="HY21" s="180"/>
      <c r="HZ21" s="177">
        <f t="shared" si="96"/>
        <v>0</v>
      </c>
      <c r="IA21" s="178">
        <v>0.294289866351475</v>
      </c>
      <c r="IB21" s="177">
        <f t="shared" si="97"/>
        <v>0</v>
      </c>
      <c r="IC21" s="194">
        <f t="shared" si="98"/>
        <v>0</v>
      </c>
      <c r="ID21" s="576"/>
      <c r="IE21" s="174">
        <v>8.0</v>
      </c>
      <c r="IF21" s="175" t="s">
        <v>130</v>
      </c>
      <c r="IG21" s="176" t="s">
        <v>121</v>
      </c>
      <c r="IH21" s="176" t="s">
        <v>123</v>
      </c>
      <c r="II21" s="177">
        <f t="shared" si="99"/>
        <v>0</v>
      </c>
      <c r="IJ21" s="177">
        <f t="shared" si="100"/>
        <v>0</v>
      </c>
      <c r="IK21" s="177">
        <f t="shared" si="101"/>
        <v>0</v>
      </c>
      <c r="IL21" s="178"/>
      <c r="IM21" s="177">
        <f t="shared" si="102"/>
        <v>0</v>
      </c>
      <c r="IN21" s="180"/>
      <c r="IO21" s="180"/>
      <c r="IP21" s="180"/>
      <c r="IQ21" s="177">
        <f t="shared" si="103"/>
        <v>0</v>
      </c>
      <c r="IR21" s="178">
        <v>0.294289866351475</v>
      </c>
      <c r="IS21" s="177">
        <f t="shared" si="104"/>
        <v>0</v>
      </c>
      <c r="IT21" s="194">
        <f t="shared" si="105"/>
        <v>0</v>
      </c>
      <c r="IU21" s="576"/>
      <c r="IV21" s="174">
        <v>8.0</v>
      </c>
      <c r="IW21" s="175" t="s">
        <v>130</v>
      </c>
      <c r="IX21" s="176" t="s">
        <v>121</v>
      </c>
      <c r="IY21" s="176" t="s">
        <v>123</v>
      </c>
      <c r="IZ21" s="177">
        <f t="shared" si="106"/>
        <v>0</v>
      </c>
      <c r="JA21" s="177">
        <f t="shared" si="107"/>
        <v>0</v>
      </c>
      <c r="JB21" s="177">
        <f t="shared" si="108"/>
        <v>0</v>
      </c>
      <c r="JC21" s="178"/>
      <c r="JD21" s="177">
        <f t="shared" si="109"/>
        <v>0</v>
      </c>
      <c r="JE21" s="180"/>
      <c r="JF21" s="180"/>
      <c r="JG21" s="180"/>
      <c r="JH21" s="177">
        <f t="shared" si="110"/>
        <v>0</v>
      </c>
      <c r="JI21" s="178">
        <v>0.294289866351475</v>
      </c>
      <c r="JJ21" s="177">
        <f t="shared" si="111"/>
        <v>0</v>
      </c>
      <c r="JK21" s="194">
        <f t="shared" si="112"/>
        <v>0</v>
      </c>
      <c r="JL21" s="576"/>
      <c r="JM21" s="174">
        <v>8.0</v>
      </c>
      <c r="JN21" s="175" t="s">
        <v>130</v>
      </c>
      <c r="JO21" s="176" t="s">
        <v>121</v>
      </c>
      <c r="JP21" s="176" t="s">
        <v>123</v>
      </c>
      <c r="JQ21" s="177">
        <f t="shared" si="113"/>
        <v>0</v>
      </c>
      <c r="JR21" s="177">
        <f t="shared" si="114"/>
        <v>0</v>
      </c>
      <c r="JS21" s="177">
        <f t="shared" si="115"/>
        <v>0</v>
      </c>
      <c r="JT21" s="178"/>
      <c r="JU21" s="177">
        <f t="shared" si="116"/>
        <v>0</v>
      </c>
      <c r="JV21" s="180"/>
      <c r="JW21" s="180"/>
      <c r="JX21" s="180"/>
      <c r="JY21" s="177">
        <f t="shared" si="117"/>
        <v>0</v>
      </c>
      <c r="JZ21" s="178">
        <v>0.294289866351475</v>
      </c>
      <c r="KA21" s="177">
        <f t="shared" si="118"/>
        <v>0</v>
      </c>
      <c r="KB21" s="194">
        <f t="shared" si="119"/>
        <v>0</v>
      </c>
      <c r="KC21" s="576"/>
      <c r="KD21" s="174">
        <v>8.0</v>
      </c>
      <c r="KE21" s="175" t="s">
        <v>130</v>
      </c>
      <c r="KF21" s="176" t="s">
        <v>121</v>
      </c>
      <c r="KG21" s="176" t="s">
        <v>123</v>
      </c>
      <c r="KH21" s="177">
        <f t="shared" si="120"/>
        <v>0</v>
      </c>
      <c r="KI21" s="177">
        <f t="shared" si="121"/>
        <v>0</v>
      </c>
      <c r="KJ21" s="177">
        <f t="shared" si="122"/>
        <v>0</v>
      </c>
      <c r="KK21" s="178"/>
      <c r="KL21" s="177">
        <f t="shared" si="123"/>
        <v>0</v>
      </c>
      <c r="KM21" s="180"/>
      <c r="KN21" s="180"/>
      <c r="KO21" s="180"/>
      <c r="KP21" s="177">
        <f t="shared" si="124"/>
        <v>0</v>
      </c>
      <c r="KQ21" s="178">
        <v>0.294289866351475</v>
      </c>
      <c r="KR21" s="177">
        <f t="shared" si="125"/>
        <v>0</v>
      </c>
      <c r="KS21" s="194">
        <f t="shared" si="126"/>
        <v>0</v>
      </c>
      <c r="KT21" s="576"/>
      <c r="KU21" s="173"/>
    </row>
    <row r="22" ht="15.75" customHeight="1">
      <c r="A22" s="174">
        <v>9.0</v>
      </c>
      <c r="B22" s="175" t="s">
        <v>131</v>
      </c>
      <c r="C22" s="176" t="s">
        <v>121</v>
      </c>
      <c r="D22" s="176" t="s">
        <v>123</v>
      </c>
      <c r="E22" s="177">
        <f t="shared" si="1"/>
        <v>0</v>
      </c>
      <c r="F22" s="177">
        <f t="shared" si="2"/>
        <v>0</v>
      </c>
      <c r="G22" s="177">
        <f t="shared" si="3"/>
        <v>0</v>
      </c>
      <c r="H22" s="178"/>
      <c r="I22" s="177">
        <f t="shared" si="4"/>
        <v>0</v>
      </c>
      <c r="J22" s="180"/>
      <c r="K22" s="180"/>
      <c r="L22" s="180"/>
      <c r="M22" s="177">
        <f t="shared" si="5"/>
        <v>0</v>
      </c>
      <c r="N22" s="178">
        <v>0.294289866351475</v>
      </c>
      <c r="O22" s="177">
        <f t="shared" si="6"/>
        <v>0</v>
      </c>
      <c r="P22" s="194">
        <f t="shared" si="7"/>
        <v>0</v>
      </c>
      <c r="Q22" s="576"/>
      <c r="R22" s="174">
        <v>9.0</v>
      </c>
      <c r="S22" s="175" t="s">
        <v>131</v>
      </c>
      <c r="T22" s="176" t="s">
        <v>121</v>
      </c>
      <c r="U22" s="176" t="s">
        <v>123</v>
      </c>
      <c r="V22" s="177">
        <f t="shared" si="8"/>
        <v>0</v>
      </c>
      <c r="W22" s="177">
        <f t="shared" si="9"/>
        <v>0</v>
      </c>
      <c r="X22" s="177">
        <f t="shared" si="10"/>
        <v>0</v>
      </c>
      <c r="Y22" s="178"/>
      <c r="Z22" s="177">
        <f t="shared" si="11"/>
        <v>0</v>
      </c>
      <c r="AA22" s="180"/>
      <c r="AB22" s="180"/>
      <c r="AC22" s="180"/>
      <c r="AD22" s="177">
        <f t="shared" si="12"/>
        <v>0</v>
      </c>
      <c r="AE22" s="178">
        <v>0.294289866351475</v>
      </c>
      <c r="AF22" s="177">
        <f t="shared" si="13"/>
        <v>0</v>
      </c>
      <c r="AG22" s="194">
        <f t="shared" si="14"/>
        <v>0</v>
      </c>
      <c r="AH22" s="576"/>
      <c r="AI22" s="174">
        <v>9.0</v>
      </c>
      <c r="AJ22" s="175" t="s">
        <v>131</v>
      </c>
      <c r="AK22" s="176" t="s">
        <v>121</v>
      </c>
      <c r="AL22" s="176" t="s">
        <v>123</v>
      </c>
      <c r="AM22" s="177">
        <f t="shared" si="15"/>
        <v>0</v>
      </c>
      <c r="AN22" s="177">
        <f t="shared" si="16"/>
        <v>0</v>
      </c>
      <c r="AO22" s="177">
        <f t="shared" si="17"/>
        <v>0</v>
      </c>
      <c r="AP22" s="178"/>
      <c r="AQ22" s="177">
        <f t="shared" si="18"/>
        <v>0</v>
      </c>
      <c r="AR22" s="180"/>
      <c r="AS22" s="180"/>
      <c r="AT22" s="180"/>
      <c r="AU22" s="177">
        <f t="shared" si="19"/>
        <v>0</v>
      </c>
      <c r="AV22" s="178">
        <v>0.294289866351475</v>
      </c>
      <c r="AW22" s="177">
        <f t="shared" si="20"/>
        <v>0</v>
      </c>
      <c r="AX22" s="194">
        <f t="shared" si="21"/>
        <v>0</v>
      </c>
      <c r="AY22" s="576"/>
      <c r="AZ22" s="174">
        <v>9.0</v>
      </c>
      <c r="BA22" s="175" t="s">
        <v>131</v>
      </c>
      <c r="BB22" s="176" t="s">
        <v>121</v>
      </c>
      <c r="BC22" s="176" t="s">
        <v>123</v>
      </c>
      <c r="BD22" s="177">
        <f t="shared" si="22"/>
        <v>0</v>
      </c>
      <c r="BE22" s="177">
        <f t="shared" si="23"/>
        <v>0</v>
      </c>
      <c r="BF22" s="177">
        <f t="shared" si="24"/>
        <v>0</v>
      </c>
      <c r="BG22" s="178"/>
      <c r="BH22" s="177">
        <f t="shared" si="25"/>
        <v>0</v>
      </c>
      <c r="BI22" s="180"/>
      <c r="BJ22" s="180"/>
      <c r="BK22" s="180"/>
      <c r="BL22" s="177">
        <f t="shared" si="26"/>
        <v>0</v>
      </c>
      <c r="BM22" s="178">
        <v>0.294289866351475</v>
      </c>
      <c r="BN22" s="177">
        <f t="shared" si="27"/>
        <v>0</v>
      </c>
      <c r="BO22" s="194">
        <f t="shared" si="28"/>
        <v>0</v>
      </c>
      <c r="BP22" s="576"/>
      <c r="BQ22" s="174">
        <v>9.0</v>
      </c>
      <c r="BR22" s="175" t="s">
        <v>131</v>
      </c>
      <c r="BS22" s="176" t="s">
        <v>121</v>
      </c>
      <c r="BT22" s="176" t="s">
        <v>123</v>
      </c>
      <c r="BU22" s="177">
        <f t="shared" si="29"/>
        <v>0</v>
      </c>
      <c r="BV22" s="177">
        <f t="shared" si="30"/>
        <v>0</v>
      </c>
      <c r="BW22" s="177">
        <f t="shared" si="31"/>
        <v>0</v>
      </c>
      <c r="BX22" s="178"/>
      <c r="BY22" s="177">
        <f t="shared" si="32"/>
        <v>0</v>
      </c>
      <c r="BZ22" s="180"/>
      <c r="CA22" s="180"/>
      <c r="CB22" s="180"/>
      <c r="CC22" s="177">
        <f t="shared" si="33"/>
        <v>0</v>
      </c>
      <c r="CD22" s="178">
        <v>0.294289866351475</v>
      </c>
      <c r="CE22" s="177">
        <f t="shared" si="34"/>
        <v>0</v>
      </c>
      <c r="CF22" s="194">
        <f t="shared" si="35"/>
        <v>0</v>
      </c>
      <c r="CG22" s="576"/>
      <c r="CH22" s="174">
        <v>9.0</v>
      </c>
      <c r="CI22" s="175" t="s">
        <v>131</v>
      </c>
      <c r="CJ22" s="176" t="s">
        <v>121</v>
      </c>
      <c r="CK22" s="176" t="s">
        <v>123</v>
      </c>
      <c r="CL22" s="177">
        <f t="shared" si="36"/>
        <v>0</v>
      </c>
      <c r="CM22" s="177">
        <f t="shared" si="37"/>
        <v>0</v>
      </c>
      <c r="CN22" s="177">
        <f t="shared" si="38"/>
        <v>0</v>
      </c>
      <c r="CO22" s="178"/>
      <c r="CP22" s="177">
        <f t="shared" si="39"/>
        <v>0</v>
      </c>
      <c r="CQ22" s="180"/>
      <c r="CR22" s="180"/>
      <c r="CS22" s="180"/>
      <c r="CT22" s="177">
        <f t="shared" si="40"/>
        <v>0</v>
      </c>
      <c r="CU22" s="178">
        <v>0.294289866351475</v>
      </c>
      <c r="CV22" s="177">
        <f t="shared" si="41"/>
        <v>0</v>
      </c>
      <c r="CW22" s="194">
        <f t="shared" si="42"/>
        <v>0</v>
      </c>
      <c r="CX22" s="576"/>
      <c r="CY22" s="174">
        <v>9.0</v>
      </c>
      <c r="CZ22" s="175" t="s">
        <v>131</v>
      </c>
      <c r="DA22" s="176" t="s">
        <v>121</v>
      </c>
      <c r="DB22" s="176" t="s">
        <v>123</v>
      </c>
      <c r="DC22" s="177">
        <f t="shared" si="43"/>
        <v>0</v>
      </c>
      <c r="DD22" s="177">
        <f t="shared" si="44"/>
        <v>0</v>
      </c>
      <c r="DE22" s="177">
        <f t="shared" si="45"/>
        <v>0</v>
      </c>
      <c r="DF22" s="178"/>
      <c r="DG22" s="177">
        <f t="shared" si="46"/>
        <v>0</v>
      </c>
      <c r="DH22" s="180"/>
      <c r="DI22" s="180"/>
      <c r="DJ22" s="180"/>
      <c r="DK22" s="177">
        <f t="shared" si="47"/>
        <v>0</v>
      </c>
      <c r="DL22" s="178">
        <v>0.294289866351475</v>
      </c>
      <c r="DM22" s="177">
        <f t="shared" si="48"/>
        <v>0</v>
      </c>
      <c r="DN22" s="194">
        <f t="shared" si="49"/>
        <v>0</v>
      </c>
      <c r="DO22" s="576"/>
      <c r="DP22" s="174">
        <v>9.0</v>
      </c>
      <c r="DQ22" s="175" t="s">
        <v>131</v>
      </c>
      <c r="DR22" s="176" t="s">
        <v>121</v>
      </c>
      <c r="DS22" s="176" t="s">
        <v>123</v>
      </c>
      <c r="DT22" s="177">
        <f t="shared" si="50"/>
        <v>0</v>
      </c>
      <c r="DU22" s="177">
        <f t="shared" si="51"/>
        <v>0</v>
      </c>
      <c r="DV22" s="177">
        <f t="shared" si="52"/>
        <v>0</v>
      </c>
      <c r="DW22" s="178"/>
      <c r="DX22" s="177">
        <f t="shared" si="53"/>
        <v>0</v>
      </c>
      <c r="DY22" s="180"/>
      <c r="DZ22" s="180"/>
      <c r="EA22" s="180"/>
      <c r="EB22" s="177">
        <f t="shared" si="54"/>
        <v>0</v>
      </c>
      <c r="EC22" s="178">
        <v>0.294289866351475</v>
      </c>
      <c r="ED22" s="177">
        <f t="shared" si="55"/>
        <v>0</v>
      </c>
      <c r="EE22" s="194">
        <f t="shared" si="56"/>
        <v>0</v>
      </c>
      <c r="EF22" s="576"/>
      <c r="EG22" s="174">
        <v>9.0</v>
      </c>
      <c r="EH22" s="175" t="s">
        <v>131</v>
      </c>
      <c r="EI22" s="176" t="s">
        <v>121</v>
      </c>
      <c r="EJ22" s="176" t="s">
        <v>123</v>
      </c>
      <c r="EK22" s="177">
        <f t="shared" si="57"/>
        <v>0</v>
      </c>
      <c r="EL22" s="177">
        <f t="shared" si="58"/>
        <v>0</v>
      </c>
      <c r="EM22" s="177">
        <f t="shared" si="59"/>
        <v>0</v>
      </c>
      <c r="EN22" s="178"/>
      <c r="EO22" s="177">
        <f t="shared" si="60"/>
        <v>0</v>
      </c>
      <c r="EP22" s="180"/>
      <c r="EQ22" s="180"/>
      <c r="ER22" s="180"/>
      <c r="ES22" s="177">
        <f t="shared" si="61"/>
        <v>0</v>
      </c>
      <c r="ET22" s="178">
        <v>0.294289866351475</v>
      </c>
      <c r="EU22" s="177">
        <f t="shared" si="62"/>
        <v>0</v>
      </c>
      <c r="EV22" s="194">
        <f t="shared" si="63"/>
        <v>0</v>
      </c>
      <c r="EW22" s="576"/>
      <c r="EX22" s="174">
        <v>9.0</v>
      </c>
      <c r="EY22" s="175" t="s">
        <v>131</v>
      </c>
      <c r="EZ22" s="176" t="s">
        <v>121</v>
      </c>
      <c r="FA22" s="176" t="s">
        <v>123</v>
      </c>
      <c r="FB22" s="177">
        <f t="shared" si="64"/>
        <v>0</v>
      </c>
      <c r="FC22" s="177">
        <f t="shared" si="65"/>
        <v>0</v>
      </c>
      <c r="FD22" s="177">
        <f t="shared" si="66"/>
        <v>0</v>
      </c>
      <c r="FE22" s="178"/>
      <c r="FF22" s="177">
        <f t="shared" si="67"/>
        <v>0</v>
      </c>
      <c r="FG22" s="180"/>
      <c r="FH22" s="180"/>
      <c r="FI22" s="180"/>
      <c r="FJ22" s="177">
        <f t="shared" si="68"/>
        <v>0</v>
      </c>
      <c r="FK22" s="178">
        <v>0.294289866351475</v>
      </c>
      <c r="FL22" s="177">
        <f t="shared" si="69"/>
        <v>0</v>
      </c>
      <c r="FM22" s="194">
        <f t="shared" si="70"/>
        <v>0</v>
      </c>
      <c r="FN22" s="576"/>
      <c r="FO22" s="174">
        <v>9.0</v>
      </c>
      <c r="FP22" s="175" t="s">
        <v>131</v>
      </c>
      <c r="FQ22" s="176" t="s">
        <v>121</v>
      </c>
      <c r="FR22" s="176" t="s">
        <v>123</v>
      </c>
      <c r="FS22" s="177">
        <f t="shared" si="71"/>
        <v>0</v>
      </c>
      <c r="FT22" s="177">
        <f t="shared" si="72"/>
        <v>0</v>
      </c>
      <c r="FU22" s="177">
        <f t="shared" si="73"/>
        <v>0</v>
      </c>
      <c r="FV22" s="178"/>
      <c r="FW22" s="177">
        <f t="shared" si="74"/>
        <v>0</v>
      </c>
      <c r="FX22" s="180"/>
      <c r="FY22" s="180"/>
      <c r="FZ22" s="180"/>
      <c r="GA22" s="177">
        <f t="shared" si="75"/>
        <v>0</v>
      </c>
      <c r="GB22" s="178">
        <v>0.294289866351475</v>
      </c>
      <c r="GC22" s="177">
        <f t="shared" si="76"/>
        <v>0</v>
      </c>
      <c r="GD22" s="194">
        <f t="shared" si="77"/>
        <v>0</v>
      </c>
      <c r="GE22" s="576"/>
      <c r="GF22" s="174">
        <v>9.0</v>
      </c>
      <c r="GG22" s="175" t="s">
        <v>131</v>
      </c>
      <c r="GH22" s="176" t="s">
        <v>121</v>
      </c>
      <c r="GI22" s="176" t="s">
        <v>123</v>
      </c>
      <c r="GJ22" s="177">
        <f t="shared" si="78"/>
        <v>0</v>
      </c>
      <c r="GK22" s="177">
        <f t="shared" si="79"/>
        <v>0</v>
      </c>
      <c r="GL22" s="177">
        <f t="shared" si="80"/>
        <v>0</v>
      </c>
      <c r="GM22" s="178"/>
      <c r="GN22" s="177">
        <f t="shared" si="81"/>
        <v>0</v>
      </c>
      <c r="GO22" s="180"/>
      <c r="GP22" s="180"/>
      <c r="GQ22" s="180"/>
      <c r="GR22" s="177">
        <f t="shared" si="82"/>
        <v>0</v>
      </c>
      <c r="GS22" s="178">
        <v>0.294289866351475</v>
      </c>
      <c r="GT22" s="177">
        <f t="shared" si="83"/>
        <v>0</v>
      </c>
      <c r="GU22" s="194">
        <f t="shared" si="84"/>
        <v>0</v>
      </c>
      <c r="GV22" s="576"/>
      <c r="GW22" s="174">
        <v>9.0</v>
      </c>
      <c r="GX22" s="175" t="s">
        <v>131</v>
      </c>
      <c r="GY22" s="176" t="s">
        <v>121</v>
      </c>
      <c r="GZ22" s="176" t="s">
        <v>123</v>
      </c>
      <c r="HA22" s="177">
        <f t="shared" si="85"/>
        <v>0</v>
      </c>
      <c r="HB22" s="177">
        <f t="shared" si="86"/>
        <v>0</v>
      </c>
      <c r="HC22" s="177">
        <f t="shared" si="87"/>
        <v>0</v>
      </c>
      <c r="HD22" s="178"/>
      <c r="HE22" s="177">
        <f t="shared" si="88"/>
        <v>0</v>
      </c>
      <c r="HF22" s="180"/>
      <c r="HG22" s="180"/>
      <c r="HH22" s="180"/>
      <c r="HI22" s="177">
        <f t="shared" si="89"/>
        <v>0</v>
      </c>
      <c r="HJ22" s="178">
        <v>0.294289866351475</v>
      </c>
      <c r="HK22" s="177">
        <f t="shared" si="90"/>
        <v>0</v>
      </c>
      <c r="HL22" s="194">
        <f t="shared" si="91"/>
        <v>0</v>
      </c>
      <c r="HM22" s="576"/>
      <c r="HN22" s="174">
        <v>9.0</v>
      </c>
      <c r="HO22" s="175" t="s">
        <v>131</v>
      </c>
      <c r="HP22" s="176" t="s">
        <v>121</v>
      </c>
      <c r="HQ22" s="176" t="s">
        <v>123</v>
      </c>
      <c r="HR22" s="177">
        <f t="shared" si="92"/>
        <v>0</v>
      </c>
      <c r="HS22" s="177">
        <f t="shared" si="93"/>
        <v>0</v>
      </c>
      <c r="HT22" s="177">
        <f t="shared" si="94"/>
        <v>0</v>
      </c>
      <c r="HU22" s="178"/>
      <c r="HV22" s="177">
        <f t="shared" si="95"/>
        <v>0</v>
      </c>
      <c r="HW22" s="180"/>
      <c r="HX22" s="180"/>
      <c r="HY22" s="180"/>
      <c r="HZ22" s="177">
        <f t="shared" si="96"/>
        <v>0</v>
      </c>
      <c r="IA22" s="178">
        <v>0.294289866351475</v>
      </c>
      <c r="IB22" s="177">
        <f t="shared" si="97"/>
        <v>0</v>
      </c>
      <c r="IC22" s="194">
        <f t="shared" si="98"/>
        <v>0</v>
      </c>
      <c r="ID22" s="576"/>
      <c r="IE22" s="174">
        <v>9.0</v>
      </c>
      <c r="IF22" s="175" t="s">
        <v>131</v>
      </c>
      <c r="IG22" s="176" t="s">
        <v>121</v>
      </c>
      <c r="IH22" s="176" t="s">
        <v>123</v>
      </c>
      <c r="II22" s="177">
        <f t="shared" si="99"/>
        <v>0</v>
      </c>
      <c r="IJ22" s="177">
        <f t="shared" si="100"/>
        <v>0</v>
      </c>
      <c r="IK22" s="177">
        <f t="shared" si="101"/>
        <v>0</v>
      </c>
      <c r="IL22" s="178"/>
      <c r="IM22" s="177">
        <f t="shared" si="102"/>
        <v>0</v>
      </c>
      <c r="IN22" s="180"/>
      <c r="IO22" s="180"/>
      <c r="IP22" s="180"/>
      <c r="IQ22" s="177">
        <f t="shared" si="103"/>
        <v>0</v>
      </c>
      <c r="IR22" s="178">
        <v>0.294289866351475</v>
      </c>
      <c r="IS22" s="177">
        <f t="shared" si="104"/>
        <v>0</v>
      </c>
      <c r="IT22" s="194">
        <f t="shared" si="105"/>
        <v>0</v>
      </c>
      <c r="IU22" s="576"/>
      <c r="IV22" s="174">
        <v>9.0</v>
      </c>
      <c r="IW22" s="175" t="s">
        <v>131</v>
      </c>
      <c r="IX22" s="176" t="s">
        <v>121</v>
      </c>
      <c r="IY22" s="176" t="s">
        <v>123</v>
      </c>
      <c r="IZ22" s="177">
        <f t="shared" si="106"/>
        <v>0</v>
      </c>
      <c r="JA22" s="177">
        <f t="shared" si="107"/>
        <v>0</v>
      </c>
      <c r="JB22" s="177">
        <f t="shared" si="108"/>
        <v>0</v>
      </c>
      <c r="JC22" s="178"/>
      <c r="JD22" s="177">
        <f t="shared" si="109"/>
        <v>0</v>
      </c>
      <c r="JE22" s="180"/>
      <c r="JF22" s="180"/>
      <c r="JG22" s="180"/>
      <c r="JH22" s="177">
        <f t="shared" si="110"/>
        <v>0</v>
      </c>
      <c r="JI22" s="178">
        <v>0.294289866351475</v>
      </c>
      <c r="JJ22" s="177">
        <f t="shared" si="111"/>
        <v>0</v>
      </c>
      <c r="JK22" s="194">
        <f t="shared" si="112"/>
        <v>0</v>
      </c>
      <c r="JL22" s="576"/>
      <c r="JM22" s="174">
        <v>9.0</v>
      </c>
      <c r="JN22" s="175" t="s">
        <v>131</v>
      </c>
      <c r="JO22" s="176" t="s">
        <v>121</v>
      </c>
      <c r="JP22" s="176" t="s">
        <v>123</v>
      </c>
      <c r="JQ22" s="177">
        <f t="shared" si="113"/>
        <v>0</v>
      </c>
      <c r="JR22" s="177">
        <f t="shared" si="114"/>
        <v>0</v>
      </c>
      <c r="JS22" s="177">
        <f t="shared" si="115"/>
        <v>0</v>
      </c>
      <c r="JT22" s="178"/>
      <c r="JU22" s="177">
        <f t="shared" si="116"/>
        <v>0</v>
      </c>
      <c r="JV22" s="180"/>
      <c r="JW22" s="180"/>
      <c r="JX22" s="180"/>
      <c r="JY22" s="177">
        <f t="shared" si="117"/>
        <v>0</v>
      </c>
      <c r="JZ22" s="178">
        <v>0.294289866351475</v>
      </c>
      <c r="KA22" s="177">
        <f t="shared" si="118"/>
        <v>0</v>
      </c>
      <c r="KB22" s="194">
        <f t="shared" si="119"/>
        <v>0</v>
      </c>
      <c r="KC22" s="576"/>
      <c r="KD22" s="174">
        <v>9.0</v>
      </c>
      <c r="KE22" s="175" t="s">
        <v>131</v>
      </c>
      <c r="KF22" s="176" t="s">
        <v>121</v>
      </c>
      <c r="KG22" s="176" t="s">
        <v>123</v>
      </c>
      <c r="KH22" s="177">
        <f t="shared" si="120"/>
        <v>0</v>
      </c>
      <c r="KI22" s="177">
        <f t="shared" si="121"/>
        <v>0</v>
      </c>
      <c r="KJ22" s="177">
        <f t="shared" si="122"/>
        <v>0</v>
      </c>
      <c r="KK22" s="178"/>
      <c r="KL22" s="177">
        <f t="shared" si="123"/>
        <v>0</v>
      </c>
      <c r="KM22" s="180"/>
      <c r="KN22" s="180"/>
      <c r="KO22" s="180"/>
      <c r="KP22" s="177">
        <f t="shared" si="124"/>
        <v>0</v>
      </c>
      <c r="KQ22" s="178">
        <v>0.294289866351475</v>
      </c>
      <c r="KR22" s="177">
        <f t="shared" si="125"/>
        <v>0</v>
      </c>
      <c r="KS22" s="194">
        <f t="shared" si="126"/>
        <v>0</v>
      </c>
      <c r="KT22" s="576"/>
      <c r="KU22" s="173"/>
    </row>
    <row r="23" ht="15.75" customHeight="1">
      <c r="A23" s="174">
        <v>10.0</v>
      </c>
      <c r="B23" s="175" t="s">
        <v>132</v>
      </c>
      <c r="C23" s="176" t="s">
        <v>121</v>
      </c>
      <c r="D23" s="176" t="s">
        <v>123</v>
      </c>
      <c r="E23" s="177">
        <f t="shared" si="1"/>
        <v>0</v>
      </c>
      <c r="F23" s="177">
        <f t="shared" si="2"/>
        <v>0</v>
      </c>
      <c r="G23" s="177">
        <f t="shared" si="3"/>
        <v>0</v>
      </c>
      <c r="H23" s="178"/>
      <c r="I23" s="177">
        <f t="shared" si="4"/>
        <v>0</v>
      </c>
      <c r="J23" s="180"/>
      <c r="K23" s="180"/>
      <c r="L23" s="180"/>
      <c r="M23" s="177">
        <f t="shared" si="5"/>
        <v>0</v>
      </c>
      <c r="N23" s="178">
        <v>0.294289866351475</v>
      </c>
      <c r="O23" s="177">
        <f t="shared" si="6"/>
        <v>0</v>
      </c>
      <c r="P23" s="194">
        <f t="shared" si="7"/>
        <v>0</v>
      </c>
      <c r="Q23" s="576"/>
      <c r="R23" s="174">
        <v>10.0</v>
      </c>
      <c r="S23" s="175" t="s">
        <v>132</v>
      </c>
      <c r="T23" s="176" t="s">
        <v>121</v>
      </c>
      <c r="U23" s="176" t="s">
        <v>123</v>
      </c>
      <c r="V23" s="177">
        <f t="shared" si="8"/>
        <v>0</v>
      </c>
      <c r="W23" s="177">
        <f t="shared" si="9"/>
        <v>0</v>
      </c>
      <c r="X23" s="177">
        <f t="shared" si="10"/>
        <v>0</v>
      </c>
      <c r="Y23" s="178"/>
      <c r="Z23" s="177">
        <f t="shared" si="11"/>
        <v>0</v>
      </c>
      <c r="AA23" s="180"/>
      <c r="AB23" s="180"/>
      <c r="AC23" s="180"/>
      <c r="AD23" s="177">
        <f t="shared" si="12"/>
        <v>0</v>
      </c>
      <c r="AE23" s="178">
        <v>0.294289866351475</v>
      </c>
      <c r="AF23" s="177">
        <f t="shared" si="13"/>
        <v>0</v>
      </c>
      <c r="AG23" s="194">
        <f t="shared" si="14"/>
        <v>0</v>
      </c>
      <c r="AH23" s="576"/>
      <c r="AI23" s="174">
        <v>10.0</v>
      </c>
      <c r="AJ23" s="175" t="s">
        <v>132</v>
      </c>
      <c r="AK23" s="176" t="s">
        <v>121</v>
      </c>
      <c r="AL23" s="176" t="s">
        <v>123</v>
      </c>
      <c r="AM23" s="177">
        <f t="shared" si="15"/>
        <v>0</v>
      </c>
      <c r="AN23" s="177">
        <f t="shared" si="16"/>
        <v>0</v>
      </c>
      <c r="AO23" s="177">
        <f t="shared" si="17"/>
        <v>0</v>
      </c>
      <c r="AP23" s="178"/>
      <c r="AQ23" s="177">
        <f t="shared" si="18"/>
        <v>0</v>
      </c>
      <c r="AR23" s="180"/>
      <c r="AS23" s="180"/>
      <c r="AT23" s="180"/>
      <c r="AU23" s="177">
        <f t="shared" si="19"/>
        <v>0</v>
      </c>
      <c r="AV23" s="178">
        <v>0.294289866351475</v>
      </c>
      <c r="AW23" s="177">
        <f t="shared" si="20"/>
        <v>0</v>
      </c>
      <c r="AX23" s="194">
        <f t="shared" si="21"/>
        <v>0</v>
      </c>
      <c r="AY23" s="576"/>
      <c r="AZ23" s="174">
        <v>10.0</v>
      </c>
      <c r="BA23" s="175" t="s">
        <v>132</v>
      </c>
      <c r="BB23" s="176" t="s">
        <v>121</v>
      </c>
      <c r="BC23" s="176" t="s">
        <v>123</v>
      </c>
      <c r="BD23" s="177">
        <f t="shared" si="22"/>
        <v>0</v>
      </c>
      <c r="BE23" s="177">
        <f t="shared" si="23"/>
        <v>0</v>
      </c>
      <c r="BF23" s="177">
        <f t="shared" si="24"/>
        <v>0</v>
      </c>
      <c r="BG23" s="178"/>
      <c r="BH23" s="177">
        <f t="shared" si="25"/>
        <v>0</v>
      </c>
      <c r="BI23" s="180"/>
      <c r="BJ23" s="180"/>
      <c r="BK23" s="180"/>
      <c r="BL23" s="177">
        <f t="shared" si="26"/>
        <v>0</v>
      </c>
      <c r="BM23" s="178">
        <v>0.294289866351475</v>
      </c>
      <c r="BN23" s="177">
        <f t="shared" si="27"/>
        <v>0</v>
      </c>
      <c r="BO23" s="194">
        <f t="shared" si="28"/>
        <v>0</v>
      </c>
      <c r="BP23" s="576"/>
      <c r="BQ23" s="174">
        <v>10.0</v>
      </c>
      <c r="BR23" s="175" t="s">
        <v>132</v>
      </c>
      <c r="BS23" s="176" t="s">
        <v>121</v>
      </c>
      <c r="BT23" s="176" t="s">
        <v>123</v>
      </c>
      <c r="BU23" s="177">
        <f t="shared" si="29"/>
        <v>0</v>
      </c>
      <c r="BV23" s="177">
        <f t="shared" si="30"/>
        <v>0</v>
      </c>
      <c r="BW23" s="177">
        <f t="shared" si="31"/>
        <v>0</v>
      </c>
      <c r="BX23" s="178"/>
      <c r="BY23" s="177">
        <f t="shared" si="32"/>
        <v>0</v>
      </c>
      <c r="BZ23" s="180"/>
      <c r="CA23" s="180"/>
      <c r="CB23" s="180"/>
      <c r="CC23" s="177">
        <f t="shared" si="33"/>
        <v>0</v>
      </c>
      <c r="CD23" s="178">
        <v>0.294289866351475</v>
      </c>
      <c r="CE23" s="177">
        <f t="shared" si="34"/>
        <v>0</v>
      </c>
      <c r="CF23" s="194">
        <f t="shared" si="35"/>
        <v>0</v>
      </c>
      <c r="CG23" s="576"/>
      <c r="CH23" s="174">
        <v>10.0</v>
      </c>
      <c r="CI23" s="175" t="s">
        <v>132</v>
      </c>
      <c r="CJ23" s="176" t="s">
        <v>121</v>
      </c>
      <c r="CK23" s="176" t="s">
        <v>123</v>
      </c>
      <c r="CL23" s="177">
        <f t="shared" si="36"/>
        <v>0</v>
      </c>
      <c r="CM23" s="177">
        <f t="shared" si="37"/>
        <v>0</v>
      </c>
      <c r="CN23" s="177">
        <f t="shared" si="38"/>
        <v>0</v>
      </c>
      <c r="CO23" s="178"/>
      <c r="CP23" s="177">
        <f t="shared" si="39"/>
        <v>0</v>
      </c>
      <c r="CQ23" s="180"/>
      <c r="CR23" s="180"/>
      <c r="CS23" s="180"/>
      <c r="CT23" s="177">
        <f t="shared" si="40"/>
        <v>0</v>
      </c>
      <c r="CU23" s="178">
        <v>0.294289866351475</v>
      </c>
      <c r="CV23" s="177">
        <f t="shared" si="41"/>
        <v>0</v>
      </c>
      <c r="CW23" s="194">
        <f t="shared" si="42"/>
        <v>0</v>
      </c>
      <c r="CX23" s="576"/>
      <c r="CY23" s="174">
        <v>10.0</v>
      </c>
      <c r="CZ23" s="175" t="s">
        <v>132</v>
      </c>
      <c r="DA23" s="176" t="s">
        <v>121</v>
      </c>
      <c r="DB23" s="176" t="s">
        <v>123</v>
      </c>
      <c r="DC23" s="177">
        <f t="shared" si="43"/>
        <v>0</v>
      </c>
      <c r="DD23" s="177">
        <f t="shared" si="44"/>
        <v>0</v>
      </c>
      <c r="DE23" s="177">
        <f t="shared" si="45"/>
        <v>0</v>
      </c>
      <c r="DF23" s="178"/>
      <c r="DG23" s="177">
        <f t="shared" si="46"/>
        <v>0</v>
      </c>
      <c r="DH23" s="180"/>
      <c r="DI23" s="180"/>
      <c r="DJ23" s="180"/>
      <c r="DK23" s="177">
        <f t="shared" si="47"/>
        <v>0</v>
      </c>
      <c r="DL23" s="178">
        <v>0.294289866351475</v>
      </c>
      <c r="DM23" s="177">
        <f t="shared" si="48"/>
        <v>0</v>
      </c>
      <c r="DN23" s="194">
        <f t="shared" si="49"/>
        <v>0</v>
      </c>
      <c r="DO23" s="576"/>
      <c r="DP23" s="174">
        <v>10.0</v>
      </c>
      <c r="DQ23" s="175" t="s">
        <v>132</v>
      </c>
      <c r="DR23" s="176" t="s">
        <v>121</v>
      </c>
      <c r="DS23" s="176" t="s">
        <v>123</v>
      </c>
      <c r="DT23" s="177">
        <f t="shared" si="50"/>
        <v>0</v>
      </c>
      <c r="DU23" s="177">
        <f t="shared" si="51"/>
        <v>0</v>
      </c>
      <c r="DV23" s="177">
        <f t="shared" si="52"/>
        <v>0</v>
      </c>
      <c r="DW23" s="178"/>
      <c r="DX23" s="177">
        <f t="shared" si="53"/>
        <v>0</v>
      </c>
      <c r="DY23" s="180"/>
      <c r="DZ23" s="180"/>
      <c r="EA23" s="180"/>
      <c r="EB23" s="177">
        <f t="shared" si="54"/>
        <v>0</v>
      </c>
      <c r="EC23" s="178">
        <v>0.294289866351475</v>
      </c>
      <c r="ED23" s="177">
        <f t="shared" si="55"/>
        <v>0</v>
      </c>
      <c r="EE23" s="194">
        <f t="shared" si="56"/>
        <v>0</v>
      </c>
      <c r="EF23" s="576"/>
      <c r="EG23" s="174">
        <v>10.0</v>
      </c>
      <c r="EH23" s="175" t="s">
        <v>132</v>
      </c>
      <c r="EI23" s="176" t="s">
        <v>121</v>
      </c>
      <c r="EJ23" s="176" t="s">
        <v>123</v>
      </c>
      <c r="EK23" s="177">
        <f t="shared" si="57"/>
        <v>0</v>
      </c>
      <c r="EL23" s="177">
        <f t="shared" si="58"/>
        <v>0</v>
      </c>
      <c r="EM23" s="177">
        <f t="shared" si="59"/>
        <v>0</v>
      </c>
      <c r="EN23" s="178"/>
      <c r="EO23" s="177">
        <f t="shared" si="60"/>
        <v>0</v>
      </c>
      <c r="EP23" s="180"/>
      <c r="EQ23" s="180"/>
      <c r="ER23" s="180"/>
      <c r="ES23" s="177">
        <f t="shared" si="61"/>
        <v>0</v>
      </c>
      <c r="ET23" s="178">
        <v>0.294289866351475</v>
      </c>
      <c r="EU23" s="177">
        <f t="shared" si="62"/>
        <v>0</v>
      </c>
      <c r="EV23" s="194">
        <f t="shared" si="63"/>
        <v>0</v>
      </c>
      <c r="EW23" s="576"/>
      <c r="EX23" s="174">
        <v>10.0</v>
      </c>
      <c r="EY23" s="175" t="s">
        <v>132</v>
      </c>
      <c r="EZ23" s="176" t="s">
        <v>121</v>
      </c>
      <c r="FA23" s="176" t="s">
        <v>123</v>
      </c>
      <c r="FB23" s="177">
        <f t="shared" si="64"/>
        <v>0</v>
      </c>
      <c r="FC23" s="177">
        <f t="shared" si="65"/>
        <v>0</v>
      </c>
      <c r="FD23" s="177">
        <f t="shared" si="66"/>
        <v>0</v>
      </c>
      <c r="FE23" s="178"/>
      <c r="FF23" s="177">
        <f t="shared" si="67"/>
        <v>0</v>
      </c>
      <c r="FG23" s="180"/>
      <c r="FH23" s="180"/>
      <c r="FI23" s="180"/>
      <c r="FJ23" s="177">
        <f t="shared" si="68"/>
        <v>0</v>
      </c>
      <c r="FK23" s="178">
        <v>0.294289866351475</v>
      </c>
      <c r="FL23" s="177">
        <f t="shared" si="69"/>
        <v>0</v>
      </c>
      <c r="FM23" s="194">
        <f t="shared" si="70"/>
        <v>0</v>
      </c>
      <c r="FN23" s="576"/>
      <c r="FO23" s="174">
        <v>10.0</v>
      </c>
      <c r="FP23" s="175" t="s">
        <v>132</v>
      </c>
      <c r="FQ23" s="176" t="s">
        <v>121</v>
      </c>
      <c r="FR23" s="176" t="s">
        <v>123</v>
      </c>
      <c r="FS23" s="177">
        <f t="shared" si="71"/>
        <v>0</v>
      </c>
      <c r="FT23" s="177">
        <f t="shared" si="72"/>
        <v>0</v>
      </c>
      <c r="FU23" s="177">
        <f t="shared" si="73"/>
        <v>0</v>
      </c>
      <c r="FV23" s="178"/>
      <c r="FW23" s="177">
        <f t="shared" si="74"/>
        <v>0</v>
      </c>
      <c r="FX23" s="180"/>
      <c r="FY23" s="180"/>
      <c r="FZ23" s="180"/>
      <c r="GA23" s="177">
        <f t="shared" si="75"/>
        <v>0</v>
      </c>
      <c r="GB23" s="178">
        <v>0.294289866351475</v>
      </c>
      <c r="GC23" s="177">
        <f t="shared" si="76"/>
        <v>0</v>
      </c>
      <c r="GD23" s="194">
        <f t="shared" si="77"/>
        <v>0</v>
      </c>
      <c r="GE23" s="576"/>
      <c r="GF23" s="174">
        <v>10.0</v>
      </c>
      <c r="GG23" s="175" t="s">
        <v>132</v>
      </c>
      <c r="GH23" s="176" t="s">
        <v>121</v>
      </c>
      <c r="GI23" s="176" t="s">
        <v>123</v>
      </c>
      <c r="GJ23" s="177">
        <f t="shared" si="78"/>
        <v>0</v>
      </c>
      <c r="GK23" s="177">
        <f t="shared" si="79"/>
        <v>0</v>
      </c>
      <c r="GL23" s="177">
        <f t="shared" si="80"/>
        <v>0</v>
      </c>
      <c r="GM23" s="178"/>
      <c r="GN23" s="177">
        <f t="shared" si="81"/>
        <v>0</v>
      </c>
      <c r="GO23" s="180"/>
      <c r="GP23" s="180"/>
      <c r="GQ23" s="180"/>
      <c r="GR23" s="177">
        <f t="shared" si="82"/>
        <v>0</v>
      </c>
      <c r="GS23" s="178">
        <v>0.294289866351475</v>
      </c>
      <c r="GT23" s="177">
        <f t="shared" si="83"/>
        <v>0</v>
      </c>
      <c r="GU23" s="194">
        <f t="shared" si="84"/>
        <v>0</v>
      </c>
      <c r="GV23" s="576"/>
      <c r="GW23" s="174">
        <v>10.0</v>
      </c>
      <c r="GX23" s="175" t="s">
        <v>132</v>
      </c>
      <c r="GY23" s="176" t="s">
        <v>121</v>
      </c>
      <c r="GZ23" s="176" t="s">
        <v>123</v>
      </c>
      <c r="HA23" s="177">
        <f t="shared" si="85"/>
        <v>0</v>
      </c>
      <c r="HB23" s="177">
        <f t="shared" si="86"/>
        <v>0</v>
      </c>
      <c r="HC23" s="177">
        <f t="shared" si="87"/>
        <v>0</v>
      </c>
      <c r="HD23" s="178"/>
      <c r="HE23" s="177">
        <f t="shared" si="88"/>
        <v>0</v>
      </c>
      <c r="HF23" s="180"/>
      <c r="HG23" s="180"/>
      <c r="HH23" s="180"/>
      <c r="HI23" s="177">
        <f t="shared" si="89"/>
        <v>0</v>
      </c>
      <c r="HJ23" s="178">
        <v>0.294289866351475</v>
      </c>
      <c r="HK23" s="177">
        <f t="shared" si="90"/>
        <v>0</v>
      </c>
      <c r="HL23" s="194">
        <f t="shared" si="91"/>
        <v>0</v>
      </c>
      <c r="HM23" s="576"/>
      <c r="HN23" s="174">
        <v>10.0</v>
      </c>
      <c r="HO23" s="175" t="s">
        <v>132</v>
      </c>
      <c r="HP23" s="176" t="s">
        <v>121</v>
      </c>
      <c r="HQ23" s="176" t="s">
        <v>123</v>
      </c>
      <c r="HR23" s="177">
        <f t="shared" si="92"/>
        <v>0</v>
      </c>
      <c r="HS23" s="177">
        <f t="shared" si="93"/>
        <v>0</v>
      </c>
      <c r="HT23" s="177">
        <f t="shared" si="94"/>
        <v>0</v>
      </c>
      <c r="HU23" s="178"/>
      <c r="HV23" s="177">
        <f t="shared" si="95"/>
        <v>0</v>
      </c>
      <c r="HW23" s="180"/>
      <c r="HX23" s="180"/>
      <c r="HY23" s="180"/>
      <c r="HZ23" s="177">
        <f t="shared" si="96"/>
        <v>0</v>
      </c>
      <c r="IA23" s="178">
        <v>0.294289866351475</v>
      </c>
      <c r="IB23" s="177">
        <f t="shared" si="97"/>
        <v>0</v>
      </c>
      <c r="IC23" s="194">
        <f t="shared" si="98"/>
        <v>0</v>
      </c>
      <c r="ID23" s="576"/>
      <c r="IE23" s="174">
        <v>10.0</v>
      </c>
      <c r="IF23" s="175" t="s">
        <v>132</v>
      </c>
      <c r="IG23" s="176" t="s">
        <v>121</v>
      </c>
      <c r="IH23" s="176" t="s">
        <v>123</v>
      </c>
      <c r="II23" s="177">
        <f t="shared" si="99"/>
        <v>0</v>
      </c>
      <c r="IJ23" s="177">
        <f t="shared" si="100"/>
        <v>0</v>
      </c>
      <c r="IK23" s="177">
        <f t="shared" si="101"/>
        <v>0</v>
      </c>
      <c r="IL23" s="178"/>
      <c r="IM23" s="177">
        <f t="shared" si="102"/>
        <v>0</v>
      </c>
      <c r="IN23" s="180"/>
      <c r="IO23" s="180"/>
      <c r="IP23" s="180"/>
      <c r="IQ23" s="177">
        <f t="shared" si="103"/>
        <v>0</v>
      </c>
      <c r="IR23" s="178">
        <v>0.294289866351475</v>
      </c>
      <c r="IS23" s="177">
        <f t="shared" si="104"/>
        <v>0</v>
      </c>
      <c r="IT23" s="194">
        <f t="shared" si="105"/>
        <v>0</v>
      </c>
      <c r="IU23" s="576"/>
      <c r="IV23" s="174">
        <v>10.0</v>
      </c>
      <c r="IW23" s="175" t="s">
        <v>132</v>
      </c>
      <c r="IX23" s="176" t="s">
        <v>121</v>
      </c>
      <c r="IY23" s="176" t="s">
        <v>123</v>
      </c>
      <c r="IZ23" s="177">
        <f t="shared" si="106"/>
        <v>0</v>
      </c>
      <c r="JA23" s="177">
        <f t="shared" si="107"/>
        <v>0</v>
      </c>
      <c r="JB23" s="177">
        <f t="shared" si="108"/>
        <v>0</v>
      </c>
      <c r="JC23" s="178"/>
      <c r="JD23" s="177">
        <f t="shared" si="109"/>
        <v>0</v>
      </c>
      <c r="JE23" s="180"/>
      <c r="JF23" s="180"/>
      <c r="JG23" s="180"/>
      <c r="JH23" s="177">
        <f t="shared" si="110"/>
        <v>0</v>
      </c>
      <c r="JI23" s="178">
        <v>0.294289866351475</v>
      </c>
      <c r="JJ23" s="177">
        <f t="shared" si="111"/>
        <v>0</v>
      </c>
      <c r="JK23" s="194">
        <f t="shared" si="112"/>
        <v>0</v>
      </c>
      <c r="JL23" s="576"/>
      <c r="JM23" s="174">
        <v>10.0</v>
      </c>
      <c r="JN23" s="175" t="s">
        <v>132</v>
      </c>
      <c r="JO23" s="176" t="s">
        <v>121</v>
      </c>
      <c r="JP23" s="176" t="s">
        <v>123</v>
      </c>
      <c r="JQ23" s="177">
        <f t="shared" si="113"/>
        <v>0</v>
      </c>
      <c r="JR23" s="177">
        <f t="shared" si="114"/>
        <v>0</v>
      </c>
      <c r="JS23" s="177">
        <f t="shared" si="115"/>
        <v>0</v>
      </c>
      <c r="JT23" s="178"/>
      <c r="JU23" s="177">
        <f t="shared" si="116"/>
        <v>0</v>
      </c>
      <c r="JV23" s="180"/>
      <c r="JW23" s="180"/>
      <c r="JX23" s="180"/>
      <c r="JY23" s="177">
        <f t="shared" si="117"/>
        <v>0</v>
      </c>
      <c r="JZ23" s="178">
        <v>0.294289866351475</v>
      </c>
      <c r="KA23" s="177">
        <f t="shared" si="118"/>
        <v>0</v>
      </c>
      <c r="KB23" s="194">
        <f t="shared" si="119"/>
        <v>0</v>
      </c>
      <c r="KC23" s="576"/>
      <c r="KD23" s="174">
        <v>10.0</v>
      </c>
      <c r="KE23" s="175" t="s">
        <v>132</v>
      </c>
      <c r="KF23" s="176" t="s">
        <v>121</v>
      </c>
      <c r="KG23" s="176" t="s">
        <v>123</v>
      </c>
      <c r="KH23" s="177">
        <f t="shared" si="120"/>
        <v>0</v>
      </c>
      <c r="KI23" s="177">
        <f t="shared" si="121"/>
        <v>0</v>
      </c>
      <c r="KJ23" s="177">
        <f t="shared" si="122"/>
        <v>0</v>
      </c>
      <c r="KK23" s="178"/>
      <c r="KL23" s="177">
        <f t="shared" si="123"/>
        <v>0</v>
      </c>
      <c r="KM23" s="180"/>
      <c r="KN23" s="180"/>
      <c r="KO23" s="180"/>
      <c r="KP23" s="177">
        <f t="shared" si="124"/>
        <v>0</v>
      </c>
      <c r="KQ23" s="178">
        <v>0.294289866351475</v>
      </c>
      <c r="KR23" s="177">
        <f t="shared" si="125"/>
        <v>0</v>
      </c>
      <c r="KS23" s="194">
        <f t="shared" si="126"/>
        <v>0</v>
      </c>
      <c r="KT23" s="576"/>
      <c r="KU23" s="173"/>
    </row>
    <row r="24" ht="15.75" customHeight="1">
      <c r="A24" s="174">
        <v>11.0</v>
      </c>
      <c r="B24" s="175" t="s">
        <v>132</v>
      </c>
      <c r="C24" s="176" t="s">
        <v>121</v>
      </c>
      <c r="D24" s="176" t="s">
        <v>123</v>
      </c>
      <c r="E24" s="177">
        <f t="shared" si="1"/>
        <v>0</v>
      </c>
      <c r="F24" s="177">
        <f t="shared" si="2"/>
        <v>0</v>
      </c>
      <c r="G24" s="177">
        <f t="shared" si="3"/>
        <v>0</v>
      </c>
      <c r="H24" s="178"/>
      <c r="I24" s="177">
        <f t="shared" si="4"/>
        <v>0</v>
      </c>
      <c r="J24" s="180"/>
      <c r="K24" s="180"/>
      <c r="L24" s="180"/>
      <c r="M24" s="177">
        <f t="shared" si="5"/>
        <v>0</v>
      </c>
      <c r="N24" s="178">
        <v>0.294289866351475</v>
      </c>
      <c r="O24" s="177">
        <f t="shared" si="6"/>
        <v>0</v>
      </c>
      <c r="P24" s="194">
        <f t="shared" si="7"/>
        <v>0</v>
      </c>
      <c r="Q24" s="576"/>
      <c r="R24" s="174">
        <v>11.0</v>
      </c>
      <c r="S24" s="175" t="s">
        <v>132</v>
      </c>
      <c r="T24" s="176" t="s">
        <v>121</v>
      </c>
      <c r="U24" s="176" t="s">
        <v>123</v>
      </c>
      <c r="V24" s="177">
        <f t="shared" si="8"/>
        <v>0</v>
      </c>
      <c r="W24" s="177">
        <f t="shared" si="9"/>
        <v>0</v>
      </c>
      <c r="X24" s="177">
        <f t="shared" si="10"/>
        <v>0</v>
      </c>
      <c r="Y24" s="178"/>
      <c r="Z24" s="177">
        <f t="shared" si="11"/>
        <v>0</v>
      </c>
      <c r="AA24" s="180"/>
      <c r="AB24" s="180"/>
      <c r="AC24" s="180"/>
      <c r="AD24" s="177">
        <f t="shared" si="12"/>
        <v>0</v>
      </c>
      <c r="AE24" s="178">
        <v>0.294289866351475</v>
      </c>
      <c r="AF24" s="177">
        <f t="shared" si="13"/>
        <v>0</v>
      </c>
      <c r="AG24" s="194">
        <f t="shared" si="14"/>
        <v>0</v>
      </c>
      <c r="AH24" s="576"/>
      <c r="AI24" s="174">
        <v>11.0</v>
      </c>
      <c r="AJ24" s="175" t="s">
        <v>132</v>
      </c>
      <c r="AK24" s="176" t="s">
        <v>121</v>
      </c>
      <c r="AL24" s="176" t="s">
        <v>123</v>
      </c>
      <c r="AM24" s="177">
        <f t="shared" si="15"/>
        <v>0</v>
      </c>
      <c r="AN24" s="177">
        <f t="shared" si="16"/>
        <v>0</v>
      </c>
      <c r="AO24" s="177">
        <f t="shared" si="17"/>
        <v>0</v>
      </c>
      <c r="AP24" s="178"/>
      <c r="AQ24" s="177">
        <f t="shared" si="18"/>
        <v>0</v>
      </c>
      <c r="AR24" s="180"/>
      <c r="AS24" s="180"/>
      <c r="AT24" s="180"/>
      <c r="AU24" s="177">
        <f t="shared" si="19"/>
        <v>0</v>
      </c>
      <c r="AV24" s="178">
        <v>0.294289866351475</v>
      </c>
      <c r="AW24" s="177">
        <f t="shared" si="20"/>
        <v>0</v>
      </c>
      <c r="AX24" s="194">
        <f t="shared" si="21"/>
        <v>0</v>
      </c>
      <c r="AY24" s="576"/>
      <c r="AZ24" s="174">
        <v>11.0</v>
      </c>
      <c r="BA24" s="175" t="s">
        <v>132</v>
      </c>
      <c r="BB24" s="176" t="s">
        <v>121</v>
      </c>
      <c r="BC24" s="176" t="s">
        <v>123</v>
      </c>
      <c r="BD24" s="177">
        <f t="shared" si="22"/>
        <v>0</v>
      </c>
      <c r="BE24" s="177">
        <f t="shared" si="23"/>
        <v>0</v>
      </c>
      <c r="BF24" s="177">
        <f t="shared" si="24"/>
        <v>0</v>
      </c>
      <c r="BG24" s="178"/>
      <c r="BH24" s="177">
        <f t="shared" si="25"/>
        <v>0</v>
      </c>
      <c r="BI24" s="180"/>
      <c r="BJ24" s="180"/>
      <c r="BK24" s="180"/>
      <c r="BL24" s="177">
        <f t="shared" si="26"/>
        <v>0</v>
      </c>
      <c r="BM24" s="178">
        <v>0.294289866351475</v>
      </c>
      <c r="BN24" s="177">
        <f t="shared" si="27"/>
        <v>0</v>
      </c>
      <c r="BO24" s="194">
        <f t="shared" si="28"/>
        <v>0</v>
      </c>
      <c r="BP24" s="576"/>
      <c r="BQ24" s="174">
        <v>11.0</v>
      </c>
      <c r="BR24" s="175" t="s">
        <v>132</v>
      </c>
      <c r="BS24" s="176" t="s">
        <v>121</v>
      </c>
      <c r="BT24" s="176" t="s">
        <v>123</v>
      </c>
      <c r="BU24" s="177">
        <f t="shared" si="29"/>
        <v>0</v>
      </c>
      <c r="BV24" s="177">
        <f t="shared" si="30"/>
        <v>0</v>
      </c>
      <c r="BW24" s="177">
        <f t="shared" si="31"/>
        <v>0</v>
      </c>
      <c r="BX24" s="178"/>
      <c r="BY24" s="177">
        <f t="shared" si="32"/>
        <v>0</v>
      </c>
      <c r="BZ24" s="180"/>
      <c r="CA24" s="180"/>
      <c r="CB24" s="180"/>
      <c r="CC24" s="177">
        <f t="shared" si="33"/>
        <v>0</v>
      </c>
      <c r="CD24" s="178">
        <v>0.294289866351475</v>
      </c>
      <c r="CE24" s="177">
        <f t="shared" si="34"/>
        <v>0</v>
      </c>
      <c r="CF24" s="194">
        <f t="shared" si="35"/>
        <v>0</v>
      </c>
      <c r="CG24" s="576"/>
      <c r="CH24" s="174">
        <v>11.0</v>
      </c>
      <c r="CI24" s="175" t="s">
        <v>132</v>
      </c>
      <c r="CJ24" s="176" t="s">
        <v>121</v>
      </c>
      <c r="CK24" s="176" t="s">
        <v>123</v>
      </c>
      <c r="CL24" s="177">
        <f t="shared" si="36"/>
        <v>0</v>
      </c>
      <c r="CM24" s="177">
        <f t="shared" si="37"/>
        <v>0</v>
      </c>
      <c r="CN24" s="177">
        <f t="shared" si="38"/>
        <v>0</v>
      </c>
      <c r="CO24" s="178"/>
      <c r="CP24" s="177">
        <f t="shared" si="39"/>
        <v>0</v>
      </c>
      <c r="CQ24" s="180"/>
      <c r="CR24" s="180"/>
      <c r="CS24" s="180"/>
      <c r="CT24" s="177">
        <f t="shared" si="40"/>
        <v>0</v>
      </c>
      <c r="CU24" s="178">
        <v>0.294289866351475</v>
      </c>
      <c r="CV24" s="177">
        <f t="shared" si="41"/>
        <v>0</v>
      </c>
      <c r="CW24" s="194">
        <f t="shared" si="42"/>
        <v>0</v>
      </c>
      <c r="CX24" s="576"/>
      <c r="CY24" s="174">
        <v>11.0</v>
      </c>
      <c r="CZ24" s="175" t="s">
        <v>132</v>
      </c>
      <c r="DA24" s="176" t="s">
        <v>121</v>
      </c>
      <c r="DB24" s="176" t="s">
        <v>123</v>
      </c>
      <c r="DC24" s="177">
        <f t="shared" si="43"/>
        <v>0</v>
      </c>
      <c r="DD24" s="177">
        <f t="shared" si="44"/>
        <v>0</v>
      </c>
      <c r="DE24" s="177">
        <f t="shared" si="45"/>
        <v>0</v>
      </c>
      <c r="DF24" s="178"/>
      <c r="DG24" s="177">
        <f t="shared" si="46"/>
        <v>0</v>
      </c>
      <c r="DH24" s="180"/>
      <c r="DI24" s="180"/>
      <c r="DJ24" s="180"/>
      <c r="DK24" s="177">
        <f t="shared" si="47"/>
        <v>0</v>
      </c>
      <c r="DL24" s="178">
        <v>0.294289866351475</v>
      </c>
      <c r="DM24" s="177">
        <f t="shared" si="48"/>
        <v>0</v>
      </c>
      <c r="DN24" s="194">
        <f t="shared" si="49"/>
        <v>0</v>
      </c>
      <c r="DO24" s="576"/>
      <c r="DP24" s="174">
        <v>11.0</v>
      </c>
      <c r="DQ24" s="175" t="s">
        <v>132</v>
      </c>
      <c r="DR24" s="176" t="s">
        <v>121</v>
      </c>
      <c r="DS24" s="176" t="s">
        <v>123</v>
      </c>
      <c r="DT24" s="177">
        <f t="shared" si="50"/>
        <v>0</v>
      </c>
      <c r="DU24" s="177">
        <f t="shared" si="51"/>
        <v>0</v>
      </c>
      <c r="DV24" s="177">
        <f t="shared" si="52"/>
        <v>0</v>
      </c>
      <c r="DW24" s="178"/>
      <c r="DX24" s="177">
        <f t="shared" si="53"/>
        <v>0</v>
      </c>
      <c r="DY24" s="180"/>
      <c r="DZ24" s="180"/>
      <c r="EA24" s="180"/>
      <c r="EB24" s="177">
        <f t="shared" si="54"/>
        <v>0</v>
      </c>
      <c r="EC24" s="178">
        <v>0.294289866351475</v>
      </c>
      <c r="ED24" s="177">
        <f t="shared" si="55"/>
        <v>0</v>
      </c>
      <c r="EE24" s="194">
        <f t="shared" si="56"/>
        <v>0</v>
      </c>
      <c r="EF24" s="576"/>
      <c r="EG24" s="174">
        <v>11.0</v>
      </c>
      <c r="EH24" s="175" t="s">
        <v>132</v>
      </c>
      <c r="EI24" s="176" t="s">
        <v>121</v>
      </c>
      <c r="EJ24" s="176" t="s">
        <v>123</v>
      </c>
      <c r="EK24" s="177">
        <f t="shared" si="57"/>
        <v>0</v>
      </c>
      <c r="EL24" s="177">
        <f t="shared" si="58"/>
        <v>0</v>
      </c>
      <c r="EM24" s="177">
        <f t="shared" si="59"/>
        <v>0</v>
      </c>
      <c r="EN24" s="178"/>
      <c r="EO24" s="177">
        <f t="shared" si="60"/>
        <v>0</v>
      </c>
      <c r="EP24" s="180"/>
      <c r="EQ24" s="180"/>
      <c r="ER24" s="180"/>
      <c r="ES24" s="177">
        <f t="shared" si="61"/>
        <v>0</v>
      </c>
      <c r="ET24" s="178">
        <v>0.294289866351475</v>
      </c>
      <c r="EU24" s="177">
        <f t="shared" si="62"/>
        <v>0</v>
      </c>
      <c r="EV24" s="194">
        <f t="shared" si="63"/>
        <v>0</v>
      </c>
      <c r="EW24" s="576"/>
      <c r="EX24" s="174">
        <v>11.0</v>
      </c>
      <c r="EY24" s="175" t="s">
        <v>132</v>
      </c>
      <c r="EZ24" s="176" t="s">
        <v>121</v>
      </c>
      <c r="FA24" s="176" t="s">
        <v>123</v>
      </c>
      <c r="FB24" s="177">
        <f t="shared" si="64"/>
        <v>0</v>
      </c>
      <c r="FC24" s="177">
        <f t="shared" si="65"/>
        <v>0</v>
      </c>
      <c r="FD24" s="177">
        <f t="shared" si="66"/>
        <v>0</v>
      </c>
      <c r="FE24" s="178"/>
      <c r="FF24" s="177">
        <f t="shared" si="67"/>
        <v>0</v>
      </c>
      <c r="FG24" s="180"/>
      <c r="FH24" s="180"/>
      <c r="FI24" s="180"/>
      <c r="FJ24" s="177">
        <f t="shared" si="68"/>
        <v>0</v>
      </c>
      <c r="FK24" s="178">
        <v>0.294289866351475</v>
      </c>
      <c r="FL24" s="177">
        <f t="shared" si="69"/>
        <v>0</v>
      </c>
      <c r="FM24" s="194">
        <f t="shared" si="70"/>
        <v>0</v>
      </c>
      <c r="FN24" s="576"/>
      <c r="FO24" s="174">
        <v>11.0</v>
      </c>
      <c r="FP24" s="175" t="s">
        <v>132</v>
      </c>
      <c r="FQ24" s="176" t="s">
        <v>121</v>
      </c>
      <c r="FR24" s="176" t="s">
        <v>123</v>
      </c>
      <c r="FS24" s="177">
        <f t="shared" si="71"/>
        <v>0</v>
      </c>
      <c r="FT24" s="177">
        <f t="shared" si="72"/>
        <v>0</v>
      </c>
      <c r="FU24" s="177">
        <f t="shared" si="73"/>
        <v>0</v>
      </c>
      <c r="FV24" s="178"/>
      <c r="FW24" s="177">
        <f t="shared" si="74"/>
        <v>0</v>
      </c>
      <c r="FX24" s="180"/>
      <c r="FY24" s="180"/>
      <c r="FZ24" s="180"/>
      <c r="GA24" s="177">
        <f t="shared" si="75"/>
        <v>0</v>
      </c>
      <c r="GB24" s="178">
        <v>0.294289866351475</v>
      </c>
      <c r="GC24" s="177">
        <f t="shared" si="76"/>
        <v>0</v>
      </c>
      <c r="GD24" s="194">
        <f t="shared" si="77"/>
        <v>0</v>
      </c>
      <c r="GE24" s="576"/>
      <c r="GF24" s="174">
        <v>11.0</v>
      </c>
      <c r="GG24" s="175" t="s">
        <v>132</v>
      </c>
      <c r="GH24" s="176" t="s">
        <v>121</v>
      </c>
      <c r="GI24" s="176" t="s">
        <v>123</v>
      </c>
      <c r="GJ24" s="177">
        <f t="shared" si="78"/>
        <v>0</v>
      </c>
      <c r="GK24" s="177">
        <f t="shared" si="79"/>
        <v>0</v>
      </c>
      <c r="GL24" s="177">
        <f t="shared" si="80"/>
        <v>0</v>
      </c>
      <c r="GM24" s="178"/>
      <c r="GN24" s="177">
        <f t="shared" si="81"/>
        <v>0</v>
      </c>
      <c r="GO24" s="180"/>
      <c r="GP24" s="180"/>
      <c r="GQ24" s="180"/>
      <c r="GR24" s="177">
        <f t="shared" si="82"/>
        <v>0</v>
      </c>
      <c r="GS24" s="178">
        <v>0.294289866351475</v>
      </c>
      <c r="GT24" s="177">
        <f t="shared" si="83"/>
        <v>0</v>
      </c>
      <c r="GU24" s="194">
        <f t="shared" si="84"/>
        <v>0</v>
      </c>
      <c r="GV24" s="576"/>
      <c r="GW24" s="174">
        <v>11.0</v>
      </c>
      <c r="GX24" s="175" t="s">
        <v>132</v>
      </c>
      <c r="GY24" s="176" t="s">
        <v>121</v>
      </c>
      <c r="GZ24" s="176" t="s">
        <v>123</v>
      </c>
      <c r="HA24" s="177">
        <f t="shared" si="85"/>
        <v>0</v>
      </c>
      <c r="HB24" s="177">
        <f t="shared" si="86"/>
        <v>0</v>
      </c>
      <c r="HC24" s="177">
        <f t="shared" si="87"/>
        <v>0</v>
      </c>
      <c r="HD24" s="178"/>
      <c r="HE24" s="177">
        <f t="shared" si="88"/>
        <v>0</v>
      </c>
      <c r="HF24" s="180"/>
      <c r="HG24" s="180"/>
      <c r="HH24" s="180"/>
      <c r="HI24" s="177">
        <f t="shared" si="89"/>
        <v>0</v>
      </c>
      <c r="HJ24" s="178">
        <v>0.294289866351475</v>
      </c>
      <c r="HK24" s="177">
        <f t="shared" si="90"/>
        <v>0</v>
      </c>
      <c r="HL24" s="194">
        <f t="shared" si="91"/>
        <v>0</v>
      </c>
      <c r="HM24" s="576"/>
      <c r="HN24" s="174">
        <v>11.0</v>
      </c>
      <c r="HO24" s="175" t="s">
        <v>132</v>
      </c>
      <c r="HP24" s="176" t="s">
        <v>121</v>
      </c>
      <c r="HQ24" s="176" t="s">
        <v>123</v>
      </c>
      <c r="HR24" s="177">
        <f t="shared" si="92"/>
        <v>0</v>
      </c>
      <c r="HS24" s="177">
        <f t="shared" si="93"/>
        <v>0</v>
      </c>
      <c r="HT24" s="177">
        <f t="shared" si="94"/>
        <v>0</v>
      </c>
      <c r="HU24" s="178"/>
      <c r="HV24" s="177">
        <f t="shared" si="95"/>
        <v>0</v>
      </c>
      <c r="HW24" s="180"/>
      <c r="HX24" s="180"/>
      <c r="HY24" s="180"/>
      <c r="HZ24" s="177">
        <f t="shared" si="96"/>
        <v>0</v>
      </c>
      <c r="IA24" s="178">
        <v>0.294289866351475</v>
      </c>
      <c r="IB24" s="177">
        <f t="shared" si="97"/>
        <v>0</v>
      </c>
      <c r="IC24" s="194">
        <f t="shared" si="98"/>
        <v>0</v>
      </c>
      <c r="ID24" s="576"/>
      <c r="IE24" s="174">
        <v>11.0</v>
      </c>
      <c r="IF24" s="175" t="s">
        <v>132</v>
      </c>
      <c r="IG24" s="176" t="s">
        <v>121</v>
      </c>
      <c r="IH24" s="176" t="s">
        <v>123</v>
      </c>
      <c r="II24" s="177">
        <f t="shared" si="99"/>
        <v>0</v>
      </c>
      <c r="IJ24" s="177">
        <f t="shared" si="100"/>
        <v>0</v>
      </c>
      <c r="IK24" s="177">
        <f t="shared" si="101"/>
        <v>0</v>
      </c>
      <c r="IL24" s="178"/>
      <c r="IM24" s="177">
        <f t="shared" si="102"/>
        <v>0</v>
      </c>
      <c r="IN24" s="180"/>
      <c r="IO24" s="180"/>
      <c r="IP24" s="180"/>
      <c r="IQ24" s="177">
        <f t="shared" si="103"/>
        <v>0</v>
      </c>
      <c r="IR24" s="178">
        <v>0.294289866351475</v>
      </c>
      <c r="IS24" s="177">
        <f t="shared" si="104"/>
        <v>0</v>
      </c>
      <c r="IT24" s="194">
        <f t="shared" si="105"/>
        <v>0</v>
      </c>
      <c r="IU24" s="576"/>
      <c r="IV24" s="174">
        <v>11.0</v>
      </c>
      <c r="IW24" s="175" t="s">
        <v>132</v>
      </c>
      <c r="IX24" s="176" t="s">
        <v>121</v>
      </c>
      <c r="IY24" s="176" t="s">
        <v>123</v>
      </c>
      <c r="IZ24" s="177">
        <f t="shared" si="106"/>
        <v>0</v>
      </c>
      <c r="JA24" s="177">
        <f t="shared" si="107"/>
        <v>0</v>
      </c>
      <c r="JB24" s="177">
        <f t="shared" si="108"/>
        <v>0</v>
      </c>
      <c r="JC24" s="178"/>
      <c r="JD24" s="177">
        <f t="shared" si="109"/>
        <v>0</v>
      </c>
      <c r="JE24" s="180"/>
      <c r="JF24" s="180"/>
      <c r="JG24" s="180"/>
      <c r="JH24" s="177">
        <f t="shared" si="110"/>
        <v>0</v>
      </c>
      <c r="JI24" s="178">
        <v>0.294289866351475</v>
      </c>
      <c r="JJ24" s="177">
        <f t="shared" si="111"/>
        <v>0</v>
      </c>
      <c r="JK24" s="194">
        <f t="shared" si="112"/>
        <v>0</v>
      </c>
      <c r="JL24" s="576"/>
      <c r="JM24" s="174">
        <v>11.0</v>
      </c>
      <c r="JN24" s="175" t="s">
        <v>132</v>
      </c>
      <c r="JO24" s="176" t="s">
        <v>121</v>
      </c>
      <c r="JP24" s="176" t="s">
        <v>123</v>
      </c>
      <c r="JQ24" s="177">
        <f t="shared" si="113"/>
        <v>0</v>
      </c>
      <c r="JR24" s="177">
        <f t="shared" si="114"/>
        <v>0</v>
      </c>
      <c r="JS24" s="177">
        <f t="shared" si="115"/>
        <v>0</v>
      </c>
      <c r="JT24" s="178"/>
      <c r="JU24" s="177">
        <f t="shared" si="116"/>
        <v>0</v>
      </c>
      <c r="JV24" s="180"/>
      <c r="JW24" s="180"/>
      <c r="JX24" s="180"/>
      <c r="JY24" s="177">
        <f t="shared" si="117"/>
        <v>0</v>
      </c>
      <c r="JZ24" s="178">
        <v>0.294289866351475</v>
      </c>
      <c r="KA24" s="177">
        <f t="shared" si="118"/>
        <v>0</v>
      </c>
      <c r="KB24" s="194">
        <f t="shared" si="119"/>
        <v>0</v>
      </c>
      <c r="KC24" s="576"/>
      <c r="KD24" s="174">
        <v>11.0</v>
      </c>
      <c r="KE24" s="175" t="s">
        <v>132</v>
      </c>
      <c r="KF24" s="176" t="s">
        <v>121</v>
      </c>
      <c r="KG24" s="176" t="s">
        <v>123</v>
      </c>
      <c r="KH24" s="177">
        <f t="shared" si="120"/>
        <v>0</v>
      </c>
      <c r="KI24" s="177">
        <f t="shared" si="121"/>
        <v>0</v>
      </c>
      <c r="KJ24" s="177">
        <f t="shared" si="122"/>
        <v>0</v>
      </c>
      <c r="KK24" s="178"/>
      <c r="KL24" s="177">
        <f t="shared" si="123"/>
        <v>0</v>
      </c>
      <c r="KM24" s="180"/>
      <c r="KN24" s="180"/>
      <c r="KO24" s="180"/>
      <c r="KP24" s="177">
        <f t="shared" si="124"/>
        <v>0</v>
      </c>
      <c r="KQ24" s="178">
        <v>0.294289866351475</v>
      </c>
      <c r="KR24" s="177">
        <f t="shared" si="125"/>
        <v>0</v>
      </c>
      <c r="KS24" s="194">
        <f t="shared" si="126"/>
        <v>0</v>
      </c>
      <c r="KT24" s="576"/>
      <c r="KU24" s="173"/>
    </row>
    <row r="25" ht="15.75" customHeight="1">
      <c r="A25" s="174">
        <v>12.0</v>
      </c>
      <c r="B25" s="175" t="s">
        <v>132</v>
      </c>
      <c r="C25" s="176" t="s">
        <v>121</v>
      </c>
      <c r="D25" s="176" t="s">
        <v>123</v>
      </c>
      <c r="E25" s="177">
        <f t="shared" si="1"/>
        <v>0</v>
      </c>
      <c r="F25" s="177">
        <f t="shared" si="2"/>
        <v>0</v>
      </c>
      <c r="G25" s="177">
        <f t="shared" si="3"/>
        <v>0</v>
      </c>
      <c r="H25" s="178"/>
      <c r="I25" s="177">
        <f t="shared" si="4"/>
        <v>0</v>
      </c>
      <c r="J25" s="180"/>
      <c r="K25" s="180"/>
      <c r="L25" s="180"/>
      <c r="M25" s="177">
        <f t="shared" si="5"/>
        <v>0</v>
      </c>
      <c r="N25" s="178">
        <v>0.294289866351475</v>
      </c>
      <c r="O25" s="177">
        <f t="shared" si="6"/>
        <v>0</v>
      </c>
      <c r="P25" s="194">
        <f t="shared" si="7"/>
        <v>0</v>
      </c>
      <c r="Q25" s="576"/>
      <c r="R25" s="174">
        <v>12.0</v>
      </c>
      <c r="S25" s="175" t="s">
        <v>132</v>
      </c>
      <c r="T25" s="176" t="s">
        <v>121</v>
      </c>
      <c r="U25" s="176" t="s">
        <v>123</v>
      </c>
      <c r="V25" s="177">
        <f t="shared" si="8"/>
        <v>0</v>
      </c>
      <c r="W25" s="177">
        <f t="shared" si="9"/>
        <v>0</v>
      </c>
      <c r="X25" s="177">
        <f t="shared" si="10"/>
        <v>0</v>
      </c>
      <c r="Y25" s="178"/>
      <c r="Z25" s="177">
        <f t="shared" si="11"/>
        <v>0</v>
      </c>
      <c r="AA25" s="180"/>
      <c r="AB25" s="180"/>
      <c r="AC25" s="180"/>
      <c r="AD25" s="177">
        <f t="shared" si="12"/>
        <v>0</v>
      </c>
      <c r="AE25" s="178">
        <v>0.294289866351475</v>
      </c>
      <c r="AF25" s="177">
        <f t="shared" si="13"/>
        <v>0</v>
      </c>
      <c r="AG25" s="194">
        <f t="shared" si="14"/>
        <v>0</v>
      </c>
      <c r="AH25" s="576"/>
      <c r="AI25" s="174">
        <v>12.0</v>
      </c>
      <c r="AJ25" s="175" t="s">
        <v>132</v>
      </c>
      <c r="AK25" s="176" t="s">
        <v>121</v>
      </c>
      <c r="AL25" s="176" t="s">
        <v>123</v>
      </c>
      <c r="AM25" s="177">
        <f t="shared" si="15"/>
        <v>0</v>
      </c>
      <c r="AN25" s="177">
        <f t="shared" si="16"/>
        <v>0</v>
      </c>
      <c r="AO25" s="177">
        <f t="shared" si="17"/>
        <v>0</v>
      </c>
      <c r="AP25" s="178"/>
      <c r="AQ25" s="177">
        <f t="shared" si="18"/>
        <v>0</v>
      </c>
      <c r="AR25" s="180"/>
      <c r="AS25" s="180"/>
      <c r="AT25" s="180"/>
      <c r="AU25" s="177">
        <f t="shared" si="19"/>
        <v>0</v>
      </c>
      <c r="AV25" s="178">
        <v>0.294289866351475</v>
      </c>
      <c r="AW25" s="177">
        <f t="shared" si="20"/>
        <v>0</v>
      </c>
      <c r="AX25" s="194">
        <f t="shared" si="21"/>
        <v>0</v>
      </c>
      <c r="AY25" s="576"/>
      <c r="AZ25" s="174">
        <v>12.0</v>
      </c>
      <c r="BA25" s="175" t="s">
        <v>132</v>
      </c>
      <c r="BB25" s="176" t="s">
        <v>121</v>
      </c>
      <c r="BC25" s="176" t="s">
        <v>123</v>
      </c>
      <c r="BD25" s="177">
        <f t="shared" si="22"/>
        <v>0</v>
      </c>
      <c r="BE25" s="177">
        <f t="shared" si="23"/>
        <v>0</v>
      </c>
      <c r="BF25" s="177">
        <f t="shared" si="24"/>
        <v>0</v>
      </c>
      <c r="BG25" s="178"/>
      <c r="BH25" s="177">
        <f t="shared" si="25"/>
        <v>0</v>
      </c>
      <c r="BI25" s="180"/>
      <c r="BJ25" s="180"/>
      <c r="BK25" s="180"/>
      <c r="BL25" s="177">
        <f t="shared" si="26"/>
        <v>0</v>
      </c>
      <c r="BM25" s="178">
        <v>0.294289866351475</v>
      </c>
      <c r="BN25" s="177">
        <f t="shared" si="27"/>
        <v>0</v>
      </c>
      <c r="BO25" s="194">
        <f t="shared" si="28"/>
        <v>0</v>
      </c>
      <c r="BP25" s="576"/>
      <c r="BQ25" s="174">
        <v>12.0</v>
      </c>
      <c r="BR25" s="175" t="s">
        <v>132</v>
      </c>
      <c r="BS25" s="176" t="s">
        <v>121</v>
      </c>
      <c r="BT25" s="176" t="s">
        <v>123</v>
      </c>
      <c r="BU25" s="177">
        <f t="shared" si="29"/>
        <v>0</v>
      </c>
      <c r="BV25" s="177">
        <f t="shared" si="30"/>
        <v>0</v>
      </c>
      <c r="BW25" s="177">
        <f t="shared" si="31"/>
        <v>0</v>
      </c>
      <c r="BX25" s="178"/>
      <c r="BY25" s="177">
        <f t="shared" si="32"/>
        <v>0</v>
      </c>
      <c r="BZ25" s="180"/>
      <c r="CA25" s="180"/>
      <c r="CB25" s="180"/>
      <c r="CC25" s="177">
        <f t="shared" si="33"/>
        <v>0</v>
      </c>
      <c r="CD25" s="178">
        <v>0.294289866351475</v>
      </c>
      <c r="CE25" s="177">
        <f t="shared" si="34"/>
        <v>0</v>
      </c>
      <c r="CF25" s="194">
        <f t="shared" si="35"/>
        <v>0</v>
      </c>
      <c r="CG25" s="576"/>
      <c r="CH25" s="174">
        <v>12.0</v>
      </c>
      <c r="CI25" s="175" t="s">
        <v>132</v>
      </c>
      <c r="CJ25" s="176" t="s">
        <v>121</v>
      </c>
      <c r="CK25" s="176" t="s">
        <v>123</v>
      </c>
      <c r="CL25" s="177">
        <f t="shared" si="36"/>
        <v>0</v>
      </c>
      <c r="CM25" s="177">
        <f t="shared" si="37"/>
        <v>0</v>
      </c>
      <c r="CN25" s="177">
        <f t="shared" si="38"/>
        <v>0</v>
      </c>
      <c r="CO25" s="178"/>
      <c r="CP25" s="177">
        <f t="shared" si="39"/>
        <v>0</v>
      </c>
      <c r="CQ25" s="180"/>
      <c r="CR25" s="180"/>
      <c r="CS25" s="180"/>
      <c r="CT25" s="177">
        <f t="shared" si="40"/>
        <v>0</v>
      </c>
      <c r="CU25" s="178">
        <v>0.294289866351475</v>
      </c>
      <c r="CV25" s="177">
        <f t="shared" si="41"/>
        <v>0</v>
      </c>
      <c r="CW25" s="194">
        <f t="shared" si="42"/>
        <v>0</v>
      </c>
      <c r="CX25" s="576"/>
      <c r="CY25" s="174">
        <v>12.0</v>
      </c>
      <c r="CZ25" s="175" t="s">
        <v>132</v>
      </c>
      <c r="DA25" s="176" t="s">
        <v>121</v>
      </c>
      <c r="DB25" s="176" t="s">
        <v>123</v>
      </c>
      <c r="DC25" s="177">
        <f t="shared" si="43"/>
        <v>0</v>
      </c>
      <c r="DD25" s="177">
        <f t="shared" si="44"/>
        <v>0</v>
      </c>
      <c r="DE25" s="177">
        <f t="shared" si="45"/>
        <v>0</v>
      </c>
      <c r="DF25" s="178"/>
      <c r="DG25" s="177">
        <f t="shared" si="46"/>
        <v>0</v>
      </c>
      <c r="DH25" s="180"/>
      <c r="DI25" s="180"/>
      <c r="DJ25" s="180"/>
      <c r="DK25" s="177">
        <f t="shared" si="47"/>
        <v>0</v>
      </c>
      <c r="DL25" s="178">
        <v>0.294289866351475</v>
      </c>
      <c r="DM25" s="177">
        <f t="shared" si="48"/>
        <v>0</v>
      </c>
      <c r="DN25" s="194">
        <f t="shared" si="49"/>
        <v>0</v>
      </c>
      <c r="DO25" s="576"/>
      <c r="DP25" s="174">
        <v>12.0</v>
      </c>
      <c r="DQ25" s="175" t="s">
        <v>132</v>
      </c>
      <c r="DR25" s="176" t="s">
        <v>121</v>
      </c>
      <c r="DS25" s="176" t="s">
        <v>123</v>
      </c>
      <c r="DT25" s="177">
        <f t="shared" si="50"/>
        <v>0</v>
      </c>
      <c r="DU25" s="177">
        <f t="shared" si="51"/>
        <v>0</v>
      </c>
      <c r="DV25" s="177">
        <f t="shared" si="52"/>
        <v>0</v>
      </c>
      <c r="DW25" s="178"/>
      <c r="DX25" s="177">
        <f t="shared" si="53"/>
        <v>0</v>
      </c>
      <c r="DY25" s="180"/>
      <c r="DZ25" s="180"/>
      <c r="EA25" s="180"/>
      <c r="EB25" s="177">
        <f t="shared" si="54"/>
        <v>0</v>
      </c>
      <c r="EC25" s="178">
        <v>0.294289866351475</v>
      </c>
      <c r="ED25" s="177">
        <f t="shared" si="55"/>
        <v>0</v>
      </c>
      <c r="EE25" s="194">
        <f t="shared" si="56"/>
        <v>0</v>
      </c>
      <c r="EF25" s="576"/>
      <c r="EG25" s="174">
        <v>12.0</v>
      </c>
      <c r="EH25" s="175" t="s">
        <v>132</v>
      </c>
      <c r="EI25" s="176" t="s">
        <v>121</v>
      </c>
      <c r="EJ25" s="176" t="s">
        <v>123</v>
      </c>
      <c r="EK25" s="177">
        <f t="shared" si="57"/>
        <v>0</v>
      </c>
      <c r="EL25" s="177">
        <f t="shared" si="58"/>
        <v>0</v>
      </c>
      <c r="EM25" s="177">
        <f t="shared" si="59"/>
        <v>0</v>
      </c>
      <c r="EN25" s="178"/>
      <c r="EO25" s="177">
        <f t="shared" si="60"/>
        <v>0</v>
      </c>
      <c r="EP25" s="180"/>
      <c r="EQ25" s="180"/>
      <c r="ER25" s="180"/>
      <c r="ES25" s="177">
        <f t="shared" si="61"/>
        <v>0</v>
      </c>
      <c r="ET25" s="178">
        <v>0.294289866351475</v>
      </c>
      <c r="EU25" s="177">
        <f t="shared" si="62"/>
        <v>0</v>
      </c>
      <c r="EV25" s="194">
        <f t="shared" si="63"/>
        <v>0</v>
      </c>
      <c r="EW25" s="576"/>
      <c r="EX25" s="174">
        <v>12.0</v>
      </c>
      <c r="EY25" s="175" t="s">
        <v>132</v>
      </c>
      <c r="EZ25" s="176" t="s">
        <v>121</v>
      </c>
      <c r="FA25" s="176" t="s">
        <v>123</v>
      </c>
      <c r="FB25" s="177">
        <f t="shared" si="64"/>
        <v>0</v>
      </c>
      <c r="FC25" s="177">
        <f t="shared" si="65"/>
        <v>0</v>
      </c>
      <c r="FD25" s="177">
        <f t="shared" si="66"/>
        <v>0</v>
      </c>
      <c r="FE25" s="178"/>
      <c r="FF25" s="177">
        <f t="shared" si="67"/>
        <v>0</v>
      </c>
      <c r="FG25" s="180"/>
      <c r="FH25" s="180"/>
      <c r="FI25" s="180"/>
      <c r="FJ25" s="177">
        <f t="shared" si="68"/>
        <v>0</v>
      </c>
      <c r="FK25" s="178">
        <v>0.294289866351475</v>
      </c>
      <c r="FL25" s="177">
        <f t="shared" si="69"/>
        <v>0</v>
      </c>
      <c r="FM25" s="194">
        <f t="shared" si="70"/>
        <v>0</v>
      </c>
      <c r="FN25" s="576"/>
      <c r="FO25" s="174">
        <v>12.0</v>
      </c>
      <c r="FP25" s="175" t="s">
        <v>132</v>
      </c>
      <c r="FQ25" s="176" t="s">
        <v>121</v>
      </c>
      <c r="FR25" s="176" t="s">
        <v>123</v>
      </c>
      <c r="FS25" s="177">
        <f t="shared" si="71"/>
        <v>0</v>
      </c>
      <c r="FT25" s="177">
        <f t="shared" si="72"/>
        <v>0</v>
      </c>
      <c r="FU25" s="177">
        <f t="shared" si="73"/>
        <v>0</v>
      </c>
      <c r="FV25" s="178"/>
      <c r="FW25" s="177">
        <f t="shared" si="74"/>
        <v>0</v>
      </c>
      <c r="FX25" s="180"/>
      <c r="FY25" s="180"/>
      <c r="FZ25" s="180"/>
      <c r="GA25" s="177">
        <f t="shared" si="75"/>
        <v>0</v>
      </c>
      <c r="GB25" s="178">
        <v>0.294289866351475</v>
      </c>
      <c r="GC25" s="177">
        <f t="shared" si="76"/>
        <v>0</v>
      </c>
      <c r="GD25" s="194">
        <f t="shared" si="77"/>
        <v>0</v>
      </c>
      <c r="GE25" s="576"/>
      <c r="GF25" s="174">
        <v>12.0</v>
      </c>
      <c r="GG25" s="175" t="s">
        <v>132</v>
      </c>
      <c r="GH25" s="176" t="s">
        <v>121</v>
      </c>
      <c r="GI25" s="176" t="s">
        <v>123</v>
      </c>
      <c r="GJ25" s="177">
        <f t="shared" si="78"/>
        <v>0</v>
      </c>
      <c r="GK25" s="177">
        <f t="shared" si="79"/>
        <v>0</v>
      </c>
      <c r="GL25" s="177">
        <f t="shared" si="80"/>
        <v>0</v>
      </c>
      <c r="GM25" s="178"/>
      <c r="GN25" s="177">
        <f t="shared" si="81"/>
        <v>0</v>
      </c>
      <c r="GO25" s="180"/>
      <c r="GP25" s="180"/>
      <c r="GQ25" s="180"/>
      <c r="GR25" s="177">
        <f t="shared" si="82"/>
        <v>0</v>
      </c>
      <c r="GS25" s="178">
        <v>0.294289866351475</v>
      </c>
      <c r="GT25" s="177">
        <f t="shared" si="83"/>
        <v>0</v>
      </c>
      <c r="GU25" s="194">
        <f t="shared" si="84"/>
        <v>0</v>
      </c>
      <c r="GV25" s="576"/>
      <c r="GW25" s="174">
        <v>12.0</v>
      </c>
      <c r="GX25" s="175" t="s">
        <v>132</v>
      </c>
      <c r="GY25" s="176" t="s">
        <v>121</v>
      </c>
      <c r="GZ25" s="176" t="s">
        <v>123</v>
      </c>
      <c r="HA25" s="177">
        <f t="shared" si="85"/>
        <v>0</v>
      </c>
      <c r="HB25" s="177">
        <f t="shared" si="86"/>
        <v>0</v>
      </c>
      <c r="HC25" s="177">
        <f t="shared" si="87"/>
        <v>0</v>
      </c>
      <c r="HD25" s="178"/>
      <c r="HE25" s="177">
        <f t="shared" si="88"/>
        <v>0</v>
      </c>
      <c r="HF25" s="180"/>
      <c r="HG25" s="180"/>
      <c r="HH25" s="180"/>
      <c r="HI25" s="177">
        <f t="shared" si="89"/>
        <v>0</v>
      </c>
      <c r="HJ25" s="178">
        <v>0.294289866351475</v>
      </c>
      <c r="HK25" s="177">
        <f t="shared" si="90"/>
        <v>0</v>
      </c>
      <c r="HL25" s="194">
        <f t="shared" si="91"/>
        <v>0</v>
      </c>
      <c r="HM25" s="576"/>
      <c r="HN25" s="174">
        <v>12.0</v>
      </c>
      <c r="HO25" s="175" t="s">
        <v>132</v>
      </c>
      <c r="HP25" s="176" t="s">
        <v>121</v>
      </c>
      <c r="HQ25" s="176" t="s">
        <v>123</v>
      </c>
      <c r="HR25" s="177">
        <f t="shared" si="92"/>
        <v>0</v>
      </c>
      <c r="HS25" s="177">
        <f t="shared" si="93"/>
        <v>0</v>
      </c>
      <c r="HT25" s="177">
        <f t="shared" si="94"/>
        <v>0</v>
      </c>
      <c r="HU25" s="178"/>
      <c r="HV25" s="177">
        <f t="shared" si="95"/>
        <v>0</v>
      </c>
      <c r="HW25" s="180"/>
      <c r="HX25" s="180"/>
      <c r="HY25" s="180"/>
      <c r="HZ25" s="177">
        <f t="shared" si="96"/>
        <v>0</v>
      </c>
      <c r="IA25" s="178">
        <v>0.294289866351475</v>
      </c>
      <c r="IB25" s="177">
        <f t="shared" si="97"/>
        <v>0</v>
      </c>
      <c r="IC25" s="194">
        <f t="shared" si="98"/>
        <v>0</v>
      </c>
      <c r="ID25" s="576"/>
      <c r="IE25" s="174">
        <v>12.0</v>
      </c>
      <c r="IF25" s="175" t="s">
        <v>132</v>
      </c>
      <c r="IG25" s="176" t="s">
        <v>121</v>
      </c>
      <c r="IH25" s="176" t="s">
        <v>123</v>
      </c>
      <c r="II25" s="177">
        <f t="shared" si="99"/>
        <v>0</v>
      </c>
      <c r="IJ25" s="177">
        <f t="shared" si="100"/>
        <v>0</v>
      </c>
      <c r="IK25" s="177">
        <f t="shared" si="101"/>
        <v>0</v>
      </c>
      <c r="IL25" s="178"/>
      <c r="IM25" s="177">
        <f t="shared" si="102"/>
        <v>0</v>
      </c>
      <c r="IN25" s="180"/>
      <c r="IO25" s="180"/>
      <c r="IP25" s="180"/>
      <c r="IQ25" s="177">
        <f t="shared" si="103"/>
        <v>0</v>
      </c>
      <c r="IR25" s="178">
        <v>0.294289866351475</v>
      </c>
      <c r="IS25" s="177">
        <f t="shared" si="104"/>
        <v>0</v>
      </c>
      <c r="IT25" s="194">
        <f t="shared" si="105"/>
        <v>0</v>
      </c>
      <c r="IU25" s="576"/>
      <c r="IV25" s="174">
        <v>12.0</v>
      </c>
      <c r="IW25" s="175" t="s">
        <v>132</v>
      </c>
      <c r="IX25" s="176" t="s">
        <v>121</v>
      </c>
      <c r="IY25" s="176" t="s">
        <v>123</v>
      </c>
      <c r="IZ25" s="177">
        <f t="shared" si="106"/>
        <v>0</v>
      </c>
      <c r="JA25" s="177">
        <f t="shared" si="107"/>
        <v>0</v>
      </c>
      <c r="JB25" s="177">
        <f t="shared" si="108"/>
        <v>0</v>
      </c>
      <c r="JC25" s="178"/>
      <c r="JD25" s="177">
        <f t="shared" si="109"/>
        <v>0</v>
      </c>
      <c r="JE25" s="180"/>
      <c r="JF25" s="180"/>
      <c r="JG25" s="180"/>
      <c r="JH25" s="177">
        <f t="shared" si="110"/>
        <v>0</v>
      </c>
      <c r="JI25" s="178">
        <v>0.294289866351475</v>
      </c>
      <c r="JJ25" s="177">
        <f t="shared" si="111"/>
        <v>0</v>
      </c>
      <c r="JK25" s="194">
        <f t="shared" si="112"/>
        <v>0</v>
      </c>
      <c r="JL25" s="576"/>
      <c r="JM25" s="174">
        <v>12.0</v>
      </c>
      <c r="JN25" s="175" t="s">
        <v>132</v>
      </c>
      <c r="JO25" s="176" t="s">
        <v>121</v>
      </c>
      <c r="JP25" s="176" t="s">
        <v>123</v>
      </c>
      <c r="JQ25" s="177">
        <f t="shared" si="113"/>
        <v>0</v>
      </c>
      <c r="JR25" s="177">
        <f t="shared" si="114"/>
        <v>0</v>
      </c>
      <c r="JS25" s="177">
        <f t="shared" si="115"/>
        <v>0</v>
      </c>
      <c r="JT25" s="178"/>
      <c r="JU25" s="177">
        <f t="shared" si="116"/>
        <v>0</v>
      </c>
      <c r="JV25" s="180"/>
      <c r="JW25" s="180"/>
      <c r="JX25" s="180"/>
      <c r="JY25" s="177">
        <f t="shared" si="117"/>
        <v>0</v>
      </c>
      <c r="JZ25" s="178">
        <v>0.294289866351475</v>
      </c>
      <c r="KA25" s="177">
        <f t="shared" si="118"/>
        <v>0</v>
      </c>
      <c r="KB25" s="194">
        <f t="shared" si="119"/>
        <v>0</v>
      </c>
      <c r="KC25" s="576"/>
      <c r="KD25" s="174">
        <v>12.0</v>
      </c>
      <c r="KE25" s="175" t="s">
        <v>132</v>
      </c>
      <c r="KF25" s="176" t="s">
        <v>121</v>
      </c>
      <c r="KG25" s="176" t="s">
        <v>123</v>
      </c>
      <c r="KH25" s="177">
        <f t="shared" si="120"/>
        <v>0</v>
      </c>
      <c r="KI25" s="177">
        <f t="shared" si="121"/>
        <v>0</v>
      </c>
      <c r="KJ25" s="177">
        <f t="shared" si="122"/>
        <v>0</v>
      </c>
      <c r="KK25" s="178"/>
      <c r="KL25" s="177">
        <f t="shared" si="123"/>
        <v>0</v>
      </c>
      <c r="KM25" s="180"/>
      <c r="KN25" s="180"/>
      <c r="KO25" s="180"/>
      <c r="KP25" s="177">
        <f t="shared" si="124"/>
        <v>0</v>
      </c>
      <c r="KQ25" s="178">
        <v>0.294289866351475</v>
      </c>
      <c r="KR25" s="177">
        <f t="shared" si="125"/>
        <v>0</v>
      </c>
      <c r="KS25" s="194">
        <f t="shared" si="126"/>
        <v>0</v>
      </c>
      <c r="KT25" s="576"/>
      <c r="KU25" s="173"/>
    </row>
    <row r="26" ht="15.75" customHeight="1">
      <c r="A26" s="182"/>
      <c r="B26" s="183" t="s">
        <v>133</v>
      </c>
      <c r="C26" s="184"/>
      <c r="D26" s="184"/>
      <c r="E26" s="185"/>
      <c r="F26" s="185"/>
      <c r="G26" s="185"/>
      <c r="H26" s="186"/>
      <c r="I26" s="185"/>
      <c r="J26" s="185"/>
      <c r="K26" s="185"/>
      <c r="L26" s="185"/>
      <c r="M26" s="185"/>
      <c r="N26" s="186"/>
      <c r="O26" s="185"/>
      <c r="P26" s="577"/>
      <c r="Q26" s="576"/>
      <c r="R26" s="182"/>
      <c r="S26" s="183" t="s">
        <v>133</v>
      </c>
      <c r="T26" s="184"/>
      <c r="U26" s="184"/>
      <c r="V26" s="185"/>
      <c r="W26" s="185"/>
      <c r="X26" s="185"/>
      <c r="Y26" s="186"/>
      <c r="Z26" s="185"/>
      <c r="AA26" s="185"/>
      <c r="AB26" s="185"/>
      <c r="AC26" s="185"/>
      <c r="AD26" s="185"/>
      <c r="AE26" s="186"/>
      <c r="AF26" s="185"/>
      <c r="AG26" s="577"/>
      <c r="AH26" s="576"/>
      <c r="AI26" s="182"/>
      <c r="AJ26" s="183" t="s">
        <v>133</v>
      </c>
      <c r="AK26" s="184"/>
      <c r="AL26" s="184"/>
      <c r="AM26" s="185"/>
      <c r="AN26" s="185"/>
      <c r="AO26" s="185"/>
      <c r="AP26" s="186"/>
      <c r="AQ26" s="185"/>
      <c r="AR26" s="185"/>
      <c r="AS26" s="185"/>
      <c r="AT26" s="185"/>
      <c r="AU26" s="185"/>
      <c r="AV26" s="186"/>
      <c r="AW26" s="185"/>
      <c r="AX26" s="577"/>
      <c r="AY26" s="576"/>
      <c r="AZ26" s="182"/>
      <c r="BA26" s="183" t="s">
        <v>133</v>
      </c>
      <c r="BB26" s="184"/>
      <c r="BC26" s="184"/>
      <c r="BD26" s="185"/>
      <c r="BE26" s="185"/>
      <c r="BF26" s="185"/>
      <c r="BG26" s="186"/>
      <c r="BH26" s="185"/>
      <c r="BI26" s="185"/>
      <c r="BJ26" s="185"/>
      <c r="BK26" s="185"/>
      <c r="BL26" s="185"/>
      <c r="BM26" s="186"/>
      <c r="BN26" s="185"/>
      <c r="BO26" s="577"/>
      <c r="BP26" s="576"/>
      <c r="BQ26" s="182"/>
      <c r="BR26" s="183" t="s">
        <v>133</v>
      </c>
      <c r="BS26" s="184"/>
      <c r="BT26" s="184"/>
      <c r="BU26" s="185"/>
      <c r="BV26" s="185"/>
      <c r="BW26" s="185"/>
      <c r="BX26" s="186"/>
      <c r="BY26" s="185"/>
      <c r="BZ26" s="185"/>
      <c r="CA26" s="185"/>
      <c r="CB26" s="185"/>
      <c r="CC26" s="185"/>
      <c r="CD26" s="186"/>
      <c r="CE26" s="185"/>
      <c r="CF26" s="577"/>
      <c r="CG26" s="576"/>
      <c r="CH26" s="182"/>
      <c r="CI26" s="183" t="s">
        <v>133</v>
      </c>
      <c r="CJ26" s="184"/>
      <c r="CK26" s="184"/>
      <c r="CL26" s="185"/>
      <c r="CM26" s="185"/>
      <c r="CN26" s="185"/>
      <c r="CO26" s="186"/>
      <c r="CP26" s="185"/>
      <c r="CQ26" s="185"/>
      <c r="CR26" s="185"/>
      <c r="CS26" s="185"/>
      <c r="CT26" s="185"/>
      <c r="CU26" s="186"/>
      <c r="CV26" s="185"/>
      <c r="CW26" s="577"/>
      <c r="CX26" s="576"/>
      <c r="CY26" s="182"/>
      <c r="CZ26" s="183" t="s">
        <v>133</v>
      </c>
      <c r="DA26" s="184"/>
      <c r="DB26" s="184"/>
      <c r="DC26" s="185"/>
      <c r="DD26" s="185"/>
      <c r="DE26" s="185"/>
      <c r="DF26" s="186"/>
      <c r="DG26" s="185"/>
      <c r="DH26" s="185"/>
      <c r="DI26" s="185"/>
      <c r="DJ26" s="185"/>
      <c r="DK26" s="185"/>
      <c r="DL26" s="186"/>
      <c r="DM26" s="185"/>
      <c r="DN26" s="577"/>
      <c r="DO26" s="576"/>
      <c r="DP26" s="182"/>
      <c r="DQ26" s="183" t="s">
        <v>133</v>
      </c>
      <c r="DR26" s="184"/>
      <c r="DS26" s="184"/>
      <c r="DT26" s="185"/>
      <c r="DU26" s="185"/>
      <c r="DV26" s="185"/>
      <c r="DW26" s="186"/>
      <c r="DX26" s="185"/>
      <c r="DY26" s="185"/>
      <c r="DZ26" s="185"/>
      <c r="EA26" s="185"/>
      <c r="EB26" s="185"/>
      <c r="EC26" s="186"/>
      <c r="ED26" s="185"/>
      <c r="EE26" s="577"/>
      <c r="EF26" s="576"/>
      <c r="EG26" s="182"/>
      <c r="EH26" s="183" t="s">
        <v>133</v>
      </c>
      <c r="EI26" s="184"/>
      <c r="EJ26" s="184"/>
      <c r="EK26" s="185"/>
      <c r="EL26" s="185"/>
      <c r="EM26" s="185"/>
      <c r="EN26" s="186"/>
      <c r="EO26" s="185"/>
      <c r="EP26" s="185"/>
      <c r="EQ26" s="185"/>
      <c r="ER26" s="185"/>
      <c r="ES26" s="185"/>
      <c r="ET26" s="186"/>
      <c r="EU26" s="185"/>
      <c r="EV26" s="577"/>
      <c r="EW26" s="576"/>
      <c r="EX26" s="182"/>
      <c r="EY26" s="183" t="s">
        <v>133</v>
      </c>
      <c r="EZ26" s="184"/>
      <c r="FA26" s="184"/>
      <c r="FB26" s="185"/>
      <c r="FC26" s="185"/>
      <c r="FD26" s="185"/>
      <c r="FE26" s="186"/>
      <c r="FF26" s="185"/>
      <c r="FG26" s="185"/>
      <c r="FH26" s="185"/>
      <c r="FI26" s="185"/>
      <c r="FJ26" s="185"/>
      <c r="FK26" s="186"/>
      <c r="FL26" s="185"/>
      <c r="FM26" s="577"/>
      <c r="FN26" s="576"/>
      <c r="FO26" s="182"/>
      <c r="FP26" s="183" t="s">
        <v>133</v>
      </c>
      <c r="FQ26" s="184"/>
      <c r="FR26" s="184"/>
      <c r="FS26" s="185"/>
      <c r="FT26" s="185"/>
      <c r="FU26" s="185"/>
      <c r="FV26" s="186"/>
      <c r="FW26" s="185"/>
      <c r="FX26" s="185"/>
      <c r="FY26" s="185"/>
      <c r="FZ26" s="185"/>
      <c r="GA26" s="185"/>
      <c r="GB26" s="186"/>
      <c r="GC26" s="185"/>
      <c r="GD26" s="577"/>
      <c r="GE26" s="576"/>
      <c r="GF26" s="182"/>
      <c r="GG26" s="183" t="s">
        <v>133</v>
      </c>
      <c r="GH26" s="184"/>
      <c r="GI26" s="184"/>
      <c r="GJ26" s="185"/>
      <c r="GK26" s="185"/>
      <c r="GL26" s="185"/>
      <c r="GM26" s="186"/>
      <c r="GN26" s="185"/>
      <c r="GO26" s="185"/>
      <c r="GP26" s="185"/>
      <c r="GQ26" s="185"/>
      <c r="GR26" s="185"/>
      <c r="GS26" s="186"/>
      <c r="GT26" s="185"/>
      <c r="GU26" s="577"/>
      <c r="GV26" s="576"/>
      <c r="GW26" s="182"/>
      <c r="GX26" s="183" t="s">
        <v>133</v>
      </c>
      <c r="GY26" s="184"/>
      <c r="GZ26" s="184"/>
      <c r="HA26" s="185"/>
      <c r="HB26" s="185"/>
      <c r="HC26" s="185"/>
      <c r="HD26" s="186"/>
      <c r="HE26" s="185"/>
      <c r="HF26" s="185"/>
      <c r="HG26" s="185"/>
      <c r="HH26" s="185"/>
      <c r="HI26" s="185"/>
      <c r="HJ26" s="186"/>
      <c r="HK26" s="185"/>
      <c r="HL26" s="577"/>
      <c r="HM26" s="576"/>
      <c r="HN26" s="182"/>
      <c r="HO26" s="183" t="s">
        <v>133</v>
      </c>
      <c r="HP26" s="184"/>
      <c r="HQ26" s="184"/>
      <c r="HR26" s="185"/>
      <c r="HS26" s="185"/>
      <c r="HT26" s="185"/>
      <c r="HU26" s="186"/>
      <c r="HV26" s="185"/>
      <c r="HW26" s="185"/>
      <c r="HX26" s="185"/>
      <c r="HY26" s="185"/>
      <c r="HZ26" s="185"/>
      <c r="IA26" s="186"/>
      <c r="IB26" s="185"/>
      <c r="IC26" s="577"/>
      <c r="ID26" s="576"/>
      <c r="IE26" s="182"/>
      <c r="IF26" s="183" t="s">
        <v>133</v>
      </c>
      <c r="IG26" s="184"/>
      <c r="IH26" s="184"/>
      <c r="II26" s="185"/>
      <c r="IJ26" s="185"/>
      <c r="IK26" s="185"/>
      <c r="IL26" s="186"/>
      <c r="IM26" s="185"/>
      <c r="IN26" s="185"/>
      <c r="IO26" s="185"/>
      <c r="IP26" s="185"/>
      <c r="IQ26" s="185"/>
      <c r="IR26" s="186"/>
      <c r="IS26" s="185"/>
      <c r="IT26" s="577"/>
      <c r="IU26" s="576"/>
      <c r="IV26" s="182"/>
      <c r="IW26" s="183" t="s">
        <v>133</v>
      </c>
      <c r="IX26" s="184"/>
      <c r="IY26" s="184"/>
      <c r="IZ26" s="185"/>
      <c r="JA26" s="185"/>
      <c r="JB26" s="185"/>
      <c r="JC26" s="186"/>
      <c r="JD26" s="185"/>
      <c r="JE26" s="185"/>
      <c r="JF26" s="185"/>
      <c r="JG26" s="185"/>
      <c r="JH26" s="185"/>
      <c r="JI26" s="186"/>
      <c r="JJ26" s="185"/>
      <c r="JK26" s="577"/>
      <c r="JL26" s="576"/>
      <c r="JM26" s="182"/>
      <c r="JN26" s="183" t="s">
        <v>133</v>
      </c>
      <c r="JO26" s="184"/>
      <c r="JP26" s="184"/>
      <c r="JQ26" s="185"/>
      <c r="JR26" s="185"/>
      <c r="JS26" s="185"/>
      <c r="JT26" s="186"/>
      <c r="JU26" s="185"/>
      <c r="JV26" s="185"/>
      <c r="JW26" s="185"/>
      <c r="JX26" s="185"/>
      <c r="JY26" s="185"/>
      <c r="JZ26" s="186"/>
      <c r="KA26" s="185"/>
      <c r="KB26" s="577"/>
      <c r="KC26" s="576"/>
      <c r="KD26" s="182"/>
      <c r="KE26" s="183" t="s">
        <v>133</v>
      </c>
      <c r="KF26" s="184"/>
      <c r="KG26" s="184"/>
      <c r="KH26" s="185"/>
      <c r="KI26" s="185"/>
      <c r="KJ26" s="185"/>
      <c r="KK26" s="186"/>
      <c r="KL26" s="185"/>
      <c r="KM26" s="185"/>
      <c r="KN26" s="185"/>
      <c r="KO26" s="185"/>
      <c r="KP26" s="185"/>
      <c r="KQ26" s="186"/>
      <c r="KR26" s="185"/>
      <c r="KS26" s="577"/>
      <c r="KT26" s="576"/>
      <c r="KU26" s="173"/>
    </row>
    <row r="27" ht="15.75" customHeight="1">
      <c r="A27" s="174"/>
      <c r="B27" s="188" t="s">
        <v>134</v>
      </c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578"/>
      <c r="Q27" s="576"/>
      <c r="R27" s="174"/>
      <c r="S27" s="188" t="s">
        <v>134</v>
      </c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578"/>
      <c r="AH27" s="576"/>
      <c r="AI27" s="174"/>
      <c r="AJ27" s="188" t="s">
        <v>134</v>
      </c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578"/>
      <c r="AY27" s="576"/>
      <c r="AZ27" s="174"/>
      <c r="BA27" s="188" t="s">
        <v>134</v>
      </c>
      <c r="BB27" s="189"/>
      <c r="BC27" s="189"/>
      <c r="BD27" s="189"/>
      <c r="BE27" s="189"/>
      <c r="BF27" s="189"/>
      <c r="BG27" s="189"/>
      <c r="BH27" s="189"/>
      <c r="BI27" s="189"/>
      <c r="BJ27" s="189"/>
      <c r="BK27" s="189"/>
      <c r="BL27" s="189"/>
      <c r="BM27" s="189"/>
      <c r="BN27" s="189"/>
      <c r="BO27" s="578"/>
      <c r="BP27" s="576"/>
      <c r="BQ27" s="174"/>
      <c r="BR27" s="188" t="s">
        <v>134</v>
      </c>
      <c r="BS27" s="189"/>
      <c r="BT27" s="189"/>
      <c r="BU27" s="189"/>
      <c r="BV27" s="189"/>
      <c r="BW27" s="189"/>
      <c r="BX27" s="189"/>
      <c r="BY27" s="189"/>
      <c r="BZ27" s="189"/>
      <c r="CA27" s="189"/>
      <c r="CB27" s="189"/>
      <c r="CC27" s="189"/>
      <c r="CD27" s="189"/>
      <c r="CE27" s="189"/>
      <c r="CF27" s="578"/>
      <c r="CG27" s="576"/>
      <c r="CH27" s="174"/>
      <c r="CI27" s="188" t="s">
        <v>134</v>
      </c>
      <c r="CJ27" s="189"/>
      <c r="CK27" s="189"/>
      <c r="CL27" s="189"/>
      <c r="CM27" s="189"/>
      <c r="CN27" s="189"/>
      <c r="CO27" s="189"/>
      <c r="CP27" s="189"/>
      <c r="CQ27" s="189"/>
      <c r="CR27" s="189"/>
      <c r="CS27" s="189"/>
      <c r="CT27" s="189"/>
      <c r="CU27" s="189"/>
      <c r="CV27" s="189"/>
      <c r="CW27" s="578"/>
      <c r="CX27" s="576"/>
      <c r="CY27" s="174"/>
      <c r="CZ27" s="188" t="s">
        <v>134</v>
      </c>
      <c r="DA27" s="189"/>
      <c r="DB27" s="189"/>
      <c r="DC27" s="189"/>
      <c r="DD27" s="189"/>
      <c r="DE27" s="189"/>
      <c r="DF27" s="189"/>
      <c r="DG27" s="189"/>
      <c r="DH27" s="189"/>
      <c r="DI27" s="189"/>
      <c r="DJ27" s="189"/>
      <c r="DK27" s="189"/>
      <c r="DL27" s="189"/>
      <c r="DM27" s="189"/>
      <c r="DN27" s="578"/>
      <c r="DO27" s="576"/>
      <c r="DP27" s="174"/>
      <c r="DQ27" s="188" t="s">
        <v>134</v>
      </c>
      <c r="DR27" s="189"/>
      <c r="DS27" s="189"/>
      <c r="DT27" s="189"/>
      <c r="DU27" s="189"/>
      <c r="DV27" s="189"/>
      <c r="DW27" s="189"/>
      <c r="DX27" s="189"/>
      <c r="DY27" s="189"/>
      <c r="DZ27" s="189"/>
      <c r="EA27" s="189"/>
      <c r="EB27" s="189"/>
      <c r="EC27" s="189"/>
      <c r="ED27" s="189"/>
      <c r="EE27" s="578"/>
      <c r="EF27" s="576"/>
      <c r="EG27" s="174"/>
      <c r="EH27" s="188" t="s">
        <v>134</v>
      </c>
      <c r="EI27" s="189"/>
      <c r="EJ27" s="189"/>
      <c r="EK27" s="189"/>
      <c r="EL27" s="189"/>
      <c r="EM27" s="189"/>
      <c r="EN27" s="189"/>
      <c r="EO27" s="189"/>
      <c r="EP27" s="189"/>
      <c r="EQ27" s="189"/>
      <c r="ER27" s="189"/>
      <c r="ES27" s="189"/>
      <c r="ET27" s="189"/>
      <c r="EU27" s="189"/>
      <c r="EV27" s="578"/>
      <c r="EW27" s="576"/>
      <c r="EX27" s="174"/>
      <c r="EY27" s="188" t="s">
        <v>134</v>
      </c>
      <c r="EZ27" s="189"/>
      <c r="FA27" s="189"/>
      <c r="FB27" s="189"/>
      <c r="FC27" s="189"/>
      <c r="FD27" s="189"/>
      <c r="FE27" s="189"/>
      <c r="FF27" s="189"/>
      <c r="FG27" s="189"/>
      <c r="FH27" s="189"/>
      <c r="FI27" s="189"/>
      <c r="FJ27" s="189"/>
      <c r="FK27" s="189"/>
      <c r="FL27" s="189"/>
      <c r="FM27" s="578"/>
      <c r="FN27" s="576"/>
      <c r="FO27" s="174"/>
      <c r="FP27" s="188" t="s">
        <v>134</v>
      </c>
      <c r="FQ27" s="189"/>
      <c r="FR27" s="189"/>
      <c r="FS27" s="189"/>
      <c r="FT27" s="189"/>
      <c r="FU27" s="189"/>
      <c r="FV27" s="189"/>
      <c r="FW27" s="189"/>
      <c r="FX27" s="189"/>
      <c r="FY27" s="189"/>
      <c r="FZ27" s="189"/>
      <c r="GA27" s="189"/>
      <c r="GB27" s="189"/>
      <c r="GC27" s="189"/>
      <c r="GD27" s="578"/>
      <c r="GE27" s="576"/>
      <c r="GF27" s="174"/>
      <c r="GG27" s="188" t="s">
        <v>134</v>
      </c>
      <c r="GH27" s="189"/>
      <c r="GI27" s="189"/>
      <c r="GJ27" s="189"/>
      <c r="GK27" s="189"/>
      <c r="GL27" s="189"/>
      <c r="GM27" s="189"/>
      <c r="GN27" s="189"/>
      <c r="GO27" s="189"/>
      <c r="GP27" s="189"/>
      <c r="GQ27" s="189"/>
      <c r="GR27" s="189"/>
      <c r="GS27" s="189"/>
      <c r="GT27" s="189"/>
      <c r="GU27" s="578"/>
      <c r="GV27" s="576"/>
      <c r="GW27" s="174"/>
      <c r="GX27" s="188" t="s">
        <v>134</v>
      </c>
      <c r="GY27" s="189"/>
      <c r="GZ27" s="189"/>
      <c r="HA27" s="189"/>
      <c r="HB27" s="189"/>
      <c r="HC27" s="189"/>
      <c r="HD27" s="189"/>
      <c r="HE27" s="189"/>
      <c r="HF27" s="189"/>
      <c r="HG27" s="189"/>
      <c r="HH27" s="189"/>
      <c r="HI27" s="189"/>
      <c r="HJ27" s="189"/>
      <c r="HK27" s="189"/>
      <c r="HL27" s="578"/>
      <c r="HM27" s="576"/>
      <c r="HN27" s="174"/>
      <c r="HO27" s="188" t="s">
        <v>134</v>
      </c>
      <c r="HP27" s="189"/>
      <c r="HQ27" s="189"/>
      <c r="HR27" s="189"/>
      <c r="HS27" s="189"/>
      <c r="HT27" s="189"/>
      <c r="HU27" s="189"/>
      <c r="HV27" s="189"/>
      <c r="HW27" s="189"/>
      <c r="HX27" s="189"/>
      <c r="HY27" s="189"/>
      <c r="HZ27" s="189"/>
      <c r="IA27" s="189"/>
      <c r="IB27" s="189"/>
      <c r="IC27" s="578"/>
      <c r="ID27" s="576"/>
      <c r="IE27" s="174"/>
      <c r="IF27" s="188" t="s">
        <v>134</v>
      </c>
      <c r="IG27" s="189"/>
      <c r="IH27" s="189"/>
      <c r="II27" s="189"/>
      <c r="IJ27" s="189"/>
      <c r="IK27" s="189"/>
      <c r="IL27" s="189"/>
      <c r="IM27" s="189"/>
      <c r="IN27" s="189"/>
      <c r="IO27" s="189"/>
      <c r="IP27" s="189"/>
      <c r="IQ27" s="189"/>
      <c r="IR27" s="189"/>
      <c r="IS27" s="189"/>
      <c r="IT27" s="578"/>
      <c r="IU27" s="576"/>
      <c r="IV27" s="174"/>
      <c r="IW27" s="188" t="s">
        <v>134</v>
      </c>
      <c r="IX27" s="189"/>
      <c r="IY27" s="189"/>
      <c r="IZ27" s="189"/>
      <c r="JA27" s="189"/>
      <c r="JB27" s="189"/>
      <c r="JC27" s="189"/>
      <c r="JD27" s="189"/>
      <c r="JE27" s="189"/>
      <c r="JF27" s="189"/>
      <c r="JG27" s="189"/>
      <c r="JH27" s="189"/>
      <c r="JI27" s="189"/>
      <c r="JJ27" s="189"/>
      <c r="JK27" s="578"/>
      <c r="JL27" s="576"/>
      <c r="JM27" s="174"/>
      <c r="JN27" s="188" t="s">
        <v>134</v>
      </c>
      <c r="JO27" s="189"/>
      <c r="JP27" s="189"/>
      <c r="JQ27" s="189"/>
      <c r="JR27" s="189"/>
      <c r="JS27" s="189"/>
      <c r="JT27" s="189"/>
      <c r="JU27" s="189"/>
      <c r="JV27" s="189"/>
      <c r="JW27" s="189"/>
      <c r="JX27" s="189"/>
      <c r="JY27" s="189"/>
      <c r="JZ27" s="189"/>
      <c r="KA27" s="189"/>
      <c r="KB27" s="578"/>
      <c r="KC27" s="576"/>
      <c r="KD27" s="174"/>
      <c r="KE27" s="188" t="s">
        <v>134</v>
      </c>
      <c r="KF27" s="189"/>
      <c r="KG27" s="189"/>
      <c r="KH27" s="189"/>
      <c r="KI27" s="189"/>
      <c r="KJ27" s="189"/>
      <c r="KK27" s="189"/>
      <c r="KL27" s="189"/>
      <c r="KM27" s="189"/>
      <c r="KN27" s="189"/>
      <c r="KO27" s="189"/>
      <c r="KP27" s="189"/>
      <c r="KQ27" s="189"/>
      <c r="KR27" s="189"/>
      <c r="KS27" s="578"/>
      <c r="KT27" s="576"/>
      <c r="KU27" s="173"/>
    </row>
    <row r="28" ht="15.75" customHeight="1">
      <c r="A28" s="174">
        <v>1.0</v>
      </c>
      <c r="B28" s="175" t="s">
        <v>135</v>
      </c>
      <c r="C28" s="176" t="s">
        <v>121</v>
      </c>
      <c r="D28" s="176" t="s">
        <v>123</v>
      </c>
      <c r="E28" s="177">
        <f t="shared" ref="E28:E37" si="127">E129+E230+E331+E432</f>
        <v>0</v>
      </c>
      <c r="F28" s="177">
        <f t="shared" ref="F28:F37" si="128">IFERROR(G28/E28*1000000,0)</f>
        <v>0</v>
      </c>
      <c r="G28" s="177">
        <f t="shared" ref="G28:G37" si="129">G129+G230+G331+G432</f>
        <v>0</v>
      </c>
      <c r="H28" s="178"/>
      <c r="I28" s="177">
        <f t="shared" ref="I28:I37" si="130">I129+I230+I331+I432</f>
        <v>0</v>
      </c>
      <c r="J28" s="180"/>
      <c r="K28" s="180"/>
      <c r="L28" s="180"/>
      <c r="M28" s="177">
        <f t="shared" ref="M28:M37" si="131">M129+M230+M331+M432</f>
        <v>0</v>
      </c>
      <c r="N28" s="178">
        <v>0.294289866351475</v>
      </c>
      <c r="O28" s="177">
        <f t="shared" ref="O28:O37" si="132">O129+O230+O331+O432</f>
        <v>0</v>
      </c>
      <c r="P28" s="194">
        <f t="shared" ref="P28:P37" si="133">IFERROR(+(IF(M28="","0",M28))-(IF(O28="","0",O28)),"")</f>
        <v>0</v>
      </c>
      <c r="Q28" s="576"/>
      <c r="R28" s="174">
        <v>1.0</v>
      </c>
      <c r="S28" s="175" t="s">
        <v>135</v>
      </c>
      <c r="T28" s="176" t="s">
        <v>121</v>
      </c>
      <c r="U28" s="176" t="s">
        <v>123</v>
      </c>
      <c r="V28" s="177">
        <f t="shared" ref="V28:V37" si="134">V129+V230+V331+V432</f>
        <v>0</v>
      </c>
      <c r="W28" s="177">
        <f t="shared" ref="W28:W37" si="135">IFERROR(X28/V28*1000000,0)</f>
        <v>0</v>
      </c>
      <c r="X28" s="177">
        <f t="shared" ref="X28:X37" si="136">X129+X230+X331+X432</f>
        <v>0</v>
      </c>
      <c r="Y28" s="178"/>
      <c r="Z28" s="177">
        <f t="shared" ref="Z28:Z37" si="137">Z129+Z230+Z331+Z432</f>
        <v>0</v>
      </c>
      <c r="AA28" s="180"/>
      <c r="AB28" s="180"/>
      <c r="AC28" s="180"/>
      <c r="AD28" s="177">
        <f t="shared" ref="AD28:AD37" si="138">AD129+AD230+AD331+AD432</f>
        <v>0</v>
      </c>
      <c r="AE28" s="178">
        <v>0.294289866351475</v>
      </c>
      <c r="AF28" s="177">
        <f t="shared" ref="AF28:AF37" si="139">AF129+AF230+AF331+AF432</f>
        <v>0</v>
      </c>
      <c r="AG28" s="194">
        <f t="shared" ref="AG28:AG37" si="140">IFERROR(+(IF(AD28="","0",AD28))-(IF(AF28="","0",AF28)),"")</f>
        <v>0</v>
      </c>
      <c r="AH28" s="576"/>
      <c r="AI28" s="174">
        <v>1.0</v>
      </c>
      <c r="AJ28" s="175" t="s">
        <v>135</v>
      </c>
      <c r="AK28" s="176" t="s">
        <v>121</v>
      </c>
      <c r="AL28" s="176" t="s">
        <v>123</v>
      </c>
      <c r="AM28" s="177">
        <f t="shared" ref="AM28:AM37" si="141">AM129+AM230+AM331+AM432</f>
        <v>0</v>
      </c>
      <c r="AN28" s="177">
        <f t="shared" ref="AN28:AN37" si="142">IFERROR(AO28/AM28*1000000,0)</f>
        <v>0</v>
      </c>
      <c r="AO28" s="177">
        <f t="shared" ref="AO28:AO37" si="143">AO129+AO230+AO331+AO432</f>
        <v>0</v>
      </c>
      <c r="AP28" s="178"/>
      <c r="AQ28" s="177">
        <f t="shared" ref="AQ28:AQ37" si="144">AQ129+AQ230+AQ331+AQ432</f>
        <v>0</v>
      </c>
      <c r="AR28" s="180"/>
      <c r="AS28" s="180"/>
      <c r="AT28" s="180"/>
      <c r="AU28" s="177">
        <f t="shared" ref="AU28:AU37" si="145">AU129+AU230+AU331+AU432</f>
        <v>0</v>
      </c>
      <c r="AV28" s="178">
        <v>0.294289866351475</v>
      </c>
      <c r="AW28" s="177">
        <f t="shared" ref="AW28:AW37" si="146">AW129+AW230+AW331+AW432</f>
        <v>0</v>
      </c>
      <c r="AX28" s="194">
        <f t="shared" ref="AX28:AX37" si="147">IFERROR(+(IF(AU28="","0",AU28))-(IF(AW28="","0",AW28)),"")</f>
        <v>0</v>
      </c>
      <c r="AY28" s="576"/>
      <c r="AZ28" s="174">
        <v>1.0</v>
      </c>
      <c r="BA28" s="175" t="s">
        <v>135</v>
      </c>
      <c r="BB28" s="176" t="s">
        <v>121</v>
      </c>
      <c r="BC28" s="176" t="s">
        <v>123</v>
      </c>
      <c r="BD28" s="177">
        <f t="shared" ref="BD28:BD37" si="148">BD129+BD230+BD331+BD432</f>
        <v>0</v>
      </c>
      <c r="BE28" s="177">
        <f t="shared" ref="BE28:BE37" si="149">IFERROR(BF28/BD28*1000000,0)</f>
        <v>0</v>
      </c>
      <c r="BF28" s="177">
        <f t="shared" ref="BF28:BF37" si="150">BF129+BF230+BF331+BF432</f>
        <v>0</v>
      </c>
      <c r="BG28" s="178"/>
      <c r="BH28" s="177">
        <f t="shared" ref="BH28:BH37" si="151">BH129+BH230+BH331+BH432</f>
        <v>0</v>
      </c>
      <c r="BI28" s="180"/>
      <c r="BJ28" s="180"/>
      <c r="BK28" s="180"/>
      <c r="BL28" s="177">
        <f t="shared" ref="BL28:BL37" si="152">BL129+BL230+BL331+BL432</f>
        <v>0</v>
      </c>
      <c r="BM28" s="178">
        <v>0.294289866351475</v>
      </c>
      <c r="BN28" s="177">
        <f t="shared" ref="BN28:BN37" si="153">BN129+BN230+BN331+BN432</f>
        <v>0</v>
      </c>
      <c r="BO28" s="194">
        <f t="shared" ref="BO28:BO37" si="154">IFERROR(+(IF(BL28="","0",BL28))-(IF(BN28="","0",BN28)),"")</f>
        <v>0</v>
      </c>
      <c r="BP28" s="576"/>
      <c r="BQ28" s="174">
        <v>1.0</v>
      </c>
      <c r="BR28" s="175" t="s">
        <v>135</v>
      </c>
      <c r="BS28" s="176" t="s">
        <v>121</v>
      </c>
      <c r="BT28" s="176" t="s">
        <v>123</v>
      </c>
      <c r="BU28" s="177">
        <f t="shared" ref="BU28:BU37" si="155">BU129+BU230+BU331+BU432</f>
        <v>0</v>
      </c>
      <c r="BV28" s="177">
        <f t="shared" ref="BV28:BV37" si="156">IFERROR(BW28/BU28*1000000,0)</f>
        <v>0</v>
      </c>
      <c r="BW28" s="177">
        <f t="shared" ref="BW28:BW37" si="157">BW129+BW230+BW331+BW432</f>
        <v>0</v>
      </c>
      <c r="BX28" s="178"/>
      <c r="BY28" s="177">
        <f t="shared" ref="BY28:BY37" si="158">BY129+BY230+BY331+BY432</f>
        <v>0</v>
      </c>
      <c r="BZ28" s="180"/>
      <c r="CA28" s="180"/>
      <c r="CB28" s="180"/>
      <c r="CC28" s="177">
        <f t="shared" ref="CC28:CC37" si="159">CC129+CC230+CC331+CC432</f>
        <v>0</v>
      </c>
      <c r="CD28" s="178">
        <v>0.294289866351475</v>
      </c>
      <c r="CE28" s="177">
        <f t="shared" ref="CE28:CE37" si="160">CE129+CE230+CE331+CE432</f>
        <v>0</v>
      </c>
      <c r="CF28" s="194">
        <f t="shared" ref="CF28:CF37" si="161">IFERROR(+(IF(CC28="","0",CC28))-(IF(CE28="","0",CE28)),"")</f>
        <v>0</v>
      </c>
      <c r="CG28" s="576"/>
      <c r="CH28" s="174">
        <v>1.0</v>
      </c>
      <c r="CI28" s="175" t="s">
        <v>135</v>
      </c>
      <c r="CJ28" s="176" t="s">
        <v>121</v>
      </c>
      <c r="CK28" s="176" t="s">
        <v>123</v>
      </c>
      <c r="CL28" s="177">
        <f t="shared" ref="CL28:CL37" si="162">CL129+CL230+CL331+CL432</f>
        <v>0</v>
      </c>
      <c r="CM28" s="177">
        <f t="shared" ref="CM28:CM37" si="163">IFERROR(CN28/CL28*1000000,0)</f>
        <v>0</v>
      </c>
      <c r="CN28" s="177">
        <f t="shared" ref="CN28:CN37" si="164">CN129+CN230+CN331+CN432</f>
        <v>0</v>
      </c>
      <c r="CO28" s="178"/>
      <c r="CP28" s="177">
        <f t="shared" ref="CP28:CP37" si="165">CP129+CP230+CP331+CP432</f>
        <v>0</v>
      </c>
      <c r="CQ28" s="180"/>
      <c r="CR28" s="180"/>
      <c r="CS28" s="180"/>
      <c r="CT28" s="177">
        <f t="shared" ref="CT28:CT37" si="166">CT129+CT230+CT331+CT432</f>
        <v>0</v>
      </c>
      <c r="CU28" s="178">
        <v>0.294289866351475</v>
      </c>
      <c r="CV28" s="177">
        <f t="shared" ref="CV28:CV37" si="167">CV129+CV230+CV331+CV432</f>
        <v>0</v>
      </c>
      <c r="CW28" s="194">
        <f t="shared" ref="CW28:CW37" si="168">IFERROR(+(IF(CT28="","0",CT28))-(IF(CV28="","0",CV28)),"")</f>
        <v>0</v>
      </c>
      <c r="CX28" s="576"/>
      <c r="CY28" s="174">
        <v>1.0</v>
      </c>
      <c r="CZ28" s="175" t="s">
        <v>135</v>
      </c>
      <c r="DA28" s="176" t="s">
        <v>121</v>
      </c>
      <c r="DB28" s="176" t="s">
        <v>123</v>
      </c>
      <c r="DC28" s="177">
        <f t="shared" ref="DC28:DC37" si="169">DC129+DC230+DC331+DC432</f>
        <v>0</v>
      </c>
      <c r="DD28" s="177">
        <f t="shared" ref="DD28:DD37" si="170">IFERROR(DE28/DC28*1000000,0)</f>
        <v>0</v>
      </c>
      <c r="DE28" s="177">
        <f t="shared" ref="DE28:DE37" si="171">DE129+DE230+DE331+DE432</f>
        <v>0</v>
      </c>
      <c r="DF28" s="178"/>
      <c r="DG28" s="177">
        <f t="shared" ref="DG28:DG37" si="172">DG129+DG230+DG331+DG432</f>
        <v>0</v>
      </c>
      <c r="DH28" s="180"/>
      <c r="DI28" s="180"/>
      <c r="DJ28" s="180"/>
      <c r="DK28" s="177">
        <f t="shared" ref="DK28:DK37" si="173">DK129+DK230+DK331+DK432</f>
        <v>0</v>
      </c>
      <c r="DL28" s="178">
        <v>0.294289866351475</v>
      </c>
      <c r="DM28" s="177">
        <f t="shared" ref="DM28:DM37" si="174">DM129+DM230+DM331+DM432</f>
        <v>0</v>
      </c>
      <c r="DN28" s="194">
        <f t="shared" ref="DN28:DN37" si="175">IFERROR(+(IF(DK28="","0",DK28))-(IF(DM28="","0",DM28)),"")</f>
        <v>0</v>
      </c>
      <c r="DO28" s="576"/>
      <c r="DP28" s="174">
        <v>1.0</v>
      </c>
      <c r="DQ28" s="175" t="s">
        <v>135</v>
      </c>
      <c r="DR28" s="176" t="s">
        <v>121</v>
      </c>
      <c r="DS28" s="176" t="s">
        <v>123</v>
      </c>
      <c r="DT28" s="177">
        <f t="shared" ref="DT28:DT37" si="176">DT129+DT230+DT331+DT432</f>
        <v>0</v>
      </c>
      <c r="DU28" s="177">
        <f t="shared" ref="DU28:DU37" si="177">IFERROR(DV28/DT28*1000000,0)</f>
        <v>0</v>
      </c>
      <c r="DV28" s="177">
        <f t="shared" ref="DV28:DV37" si="178">DV129+DV230+DV331+DV432</f>
        <v>0</v>
      </c>
      <c r="DW28" s="178"/>
      <c r="DX28" s="177">
        <f t="shared" ref="DX28:DX37" si="179">DX129+DX230+DX331+DX432</f>
        <v>0</v>
      </c>
      <c r="DY28" s="180"/>
      <c r="DZ28" s="180"/>
      <c r="EA28" s="180"/>
      <c r="EB28" s="177">
        <f t="shared" ref="EB28:EB37" si="180">EB129+EB230+EB331+EB432</f>
        <v>0</v>
      </c>
      <c r="EC28" s="178">
        <v>0.294289866351475</v>
      </c>
      <c r="ED28" s="177">
        <f t="shared" ref="ED28:ED37" si="181">ED129+ED230+ED331+ED432</f>
        <v>0</v>
      </c>
      <c r="EE28" s="194">
        <f t="shared" ref="EE28:EE37" si="182">IFERROR(+(IF(EB28="","0",EB28))-(IF(ED28="","0",ED28)),"")</f>
        <v>0</v>
      </c>
      <c r="EF28" s="576"/>
      <c r="EG28" s="174">
        <v>1.0</v>
      </c>
      <c r="EH28" s="175" t="s">
        <v>135</v>
      </c>
      <c r="EI28" s="176" t="s">
        <v>121</v>
      </c>
      <c r="EJ28" s="176" t="s">
        <v>123</v>
      </c>
      <c r="EK28" s="177">
        <f t="shared" ref="EK28:EK37" si="183">EK129+EK230+EK331+EK432</f>
        <v>0</v>
      </c>
      <c r="EL28" s="177">
        <f t="shared" ref="EL28:EL37" si="184">IFERROR(EM28/EK28*1000000,0)</f>
        <v>0</v>
      </c>
      <c r="EM28" s="177">
        <f t="shared" ref="EM28:EM37" si="185">EM129+EM230+EM331+EM432</f>
        <v>0</v>
      </c>
      <c r="EN28" s="178"/>
      <c r="EO28" s="177">
        <f t="shared" ref="EO28:EO37" si="186">EO129+EO230+EO331+EO432</f>
        <v>0</v>
      </c>
      <c r="EP28" s="180"/>
      <c r="EQ28" s="180"/>
      <c r="ER28" s="180"/>
      <c r="ES28" s="177">
        <f t="shared" ref="ES28:ES37" si="187">ES129+ES230+ES331+ES432</f>
        <v>0</v>
      </c>
      <c r="ET28" s="178">
        <v>0.294289866351475</v>
      </c>
      <c r="EU28" s="177">
        <f t="shared" ref="EU28:EU37" si="188">EU129+EU230+EU331+EU432</f>
        <v>0</v>
      </c>
      <c r="EV28" s="194">
        <f t="shared" ref="EV28:EV37" si="189">IFERROR(+(IF(ES28="","0",ES28))-(IF(EU28="","0",EU28)),"")</f>
        <v>0</v>
      </c>
      <c r="EW28" s="576"/>
      <c r="EX28" s="174">
        <v>1.0</v>
      </c>
      <c r="EY28" s="175" t="s">
        <v>135</v>
      </c>
      <c r="EZ28" s="176" t="s">
        <v>121</v>
      </c>
      <c r="FA28" s="176" t="s">
        <v>123</v>
      </c>
      <c r="FB28" s="177">
        <f t="shared" ref="FB28:FB37" si="190">FB129+FB230+FB331+FB432</f>
        <v>0</v>
      </c>
      <c r="FC28" s="177">
        <f t="shared" ref="FC28:FC37" si="191">IFERROR(FD28/FB28*1000000,0)</f>
        <v>0</v>
      </c>
      <c r="FD28" s="177">
        <f t="shared" ref="FD28:FD37" si="192">FD129+FD230+FD331+FD432</f>
        <v>0</v>
      </c>
      <c r="FE28" s="178"/>
      <c r="FF28" s="177">
        <f t="shared" ref="FF28:FF37" si="193">FF129+FF230+FF331+FF432</f>
        <v>0</v>
      </c>
      <c r="FG28" s="180"/>
      <c r="FH28" s="180"/>
      <c r="FI28" s="180"/>
      <c r="FJ28" s="177">
        <f t="shared" ref="FJ28:FJ37" si="194">FJ129+FJ230+FJ331+FJ432</f>
        <v>0</v>
      </c>
      <c r="FK28" s="178">
        <v>0.294289866351475</v>
      </c>
      <c r="FL28" s="177">
        <f t="shared" ref="FL28:FL37" si="195">FL129+FL230+FL331+FL432</f>
        <v>0</v>
      </c>
      <c r="FM28" s="194">
        <f t="shared" ref="FM28:FM37" si="196">IFERROR(+(IF(FJ28="","0",FJ28))-(IF(FL28="","0",FL28)),"")</f>
        <v>0</v>
      </c>
      <c r="FN28" s="576"/>
      <c r="FO28" s="174">
        <v>1.0</v>
      </c>
      <c r="FP28" s="175" t="s">
        <v>135</v>
      </c>
      <c r="FQ28" s="176" t="s">
        <v>121</v>
      </c>
      <c r="FR28" s="176" t="s">
        <v>123</v>
      </c>
      <c r="FS28" s="177">
        <f t="shared" ref="FS28:FS37" si="197">FS129+FS230+FS331+FS432</f>
        <v>0</v>
      </c>
      <c r="FT28" s="177">
        <f t="shared" ref="FT28:FT37" si="198">IFERROR(FU28/FS28*1000000,0)</f>
        <v>0</v>
      </c>
      <c r="FU28" s="177">
        <f t="shared" ref="FU28:FU37" si="199">FU129+FU230+FU331+FU432</f>
        <v>0</v>
      </c>
      <c r="FV28" s="178"/>
      <c r="FW28" s="177">
        <f t="shared" ref="FW28:FW37" si="200">FW129+FW230+FW331+FW432</f>
        <v>0</v>
      </c>
      <c r="FX28" s="180"/>
      <c r="FY28" s="180"/>
      <c r="FZ28" s="180"/>
      <c r="GA28" s="177">
        <f t="shared" ref="GA28:GA37" si="201">GA129+GA230+GA331+GA432</f>
        <v>0</v>
      </c>
      <c r="GB28" s="178">
        <v>0.294289866351475</v>
      </c>
      <c r="GC28" s="177">
        <f t="shared" ref="GC28:GC37" si="202">GC129+GC230+GC331+GC432</f>
        <v>0</v>
      </c>
      <c r="GD28" s="194">
        <f t="shared" ref="GD28:GD37" si="203">IFERROR(+(IF(GA28="","0",GA28))-(IF(GC28="","0",GC28)),"")</f>
        <v>0</v>
      </c>
      <c r="GE28" s="576"/>
      <c r="GF28" s="174">
        <v>1.0</v>
      </c>
      <c r="GG28" s="175" t="s">
        <v>135</v>
      </c>
      <c r="GH28" s="176" t="s">
        <v>121</v>
      </c>
      <c r="GI28" s="176" t="s">
        <v>123</v>
      </c>
      <c r="GJ28" s="177">
        <f t="shared" ref="GJ28:GJ37" si="204">GJ129+GJ230+GJ331+GJ432</f>
        <v>0</v>
      </c>
      <c r="GK28" s="177">
        <f t="shared" ref="GK28:GK37" si="205">IFERROR(GL28/GJ28*1000000,0)</f>
        <v>0</v>
      </c>
      <c r="GL28" s="177">
        <f t="shared" ref="GL28:GL37" si="206">GL129+GL230+GL331+GL432</f>
        <v>0</v>
      </c>
      <c r="GM28" s="178"/>
      <c r="GN28" s="177">
        <f t="shared" ref="GN28:GN37" si="207">GN129+GN230+GN331+GN432</f>
        <v>0</v>
      </c>
      <c r="GO28" s="180"/>
      <c r="GP28" s="180"/>
      <c r="GQ28" s="180"/>
      <c r="GR28" s="177">
        <f t="shared" ref="GR28:GR37" si="208">GR129+GR230+GR331+GR432</f>
        <v>0</v>
      </c>
      <c r="GS28" s="178">
        <v>0.294289866351475</v>
      </c>
      <c r="GT28" s="177">
        <f t="shared" ref="GT28:GT37" si="209">GT129+GT230+GT331+GT432</f>
        <v>0</v>
      </c>
      <c r="GU28" s="194">
        <f t="shared" ref="GU28:GU37" si="210">IFERROR(+(IF(GR28="","0",GR28))-(IF(GT28="","0",GT28)),"")</f>
        <v>0</v>
      </c>
      <c r="GV28" s="576"/>
      <c r="GW28" s="174">
        <v>1.0</v>
      </c>
      <c r="GX28" s="175" t="s">
        <v>135</v>
      </c>
      <c r="GY28" s="176" t="s">
        <v>121</v>
      </c>
      <c r="GZ28" s="176" t="s">
        <v>123</v>
      </c>
      <c r="HA28" s="177">
        <f t="shared" ref="HA28:HA37" si="211">HA129+HA230+HA331+HA432</f>
        <v>0</v>
      </c>
      <c r="HB28" s="177">
        <f t="shared" ref="HB28:HB37" si="212">IFERROR(HC28/HA28*1000000,0)</f>
        <v>0</v>
      </c>
      <c r="HC28" s="177">
        <f t="shared" ref="HC28:HC37" si="213">HC129+HC230+HC331+HC432</f>
        <v>0</v>
      </c>
      <c r="HD28" s="178"/>
      <c r="HE28" s="177">
        <f t="shared" ref="HE28:HE37" si="214">HE129+HE230+HE331+HE432</f>
        <v>0</v>
      </c>
      <c r="HF28" s="180"/>
      <c r="HG28" s="180"/>
      <c r="HH28" s="180"/>
      <c r="HI28" s="177">
        <f t="shared" ref="HI28:HI37" si="215">HI129+HI230+HI331+HI432</f>
        <v>0</v>
      </c>
      <c r="HJ28" s="178">
        <v>0.294289866351475</v>
      </c>
      <c r="HK28" s="177">
        <f t="shared" ref="HK28:HK37" si="216">HK129+HK230+HK331+HK432</f>
        <v>0</v>
      </c>
      <c r="HL28" s="194">
        <f t="shared" ref="HL28:HL37" si="217">IFERROR(+(IF(HI28="","0",HI28))-(IF(HK28="","0",HK28)),"")</f>
        <v>0</v>
      </c>
      <c r="HM28" s="576"/>
      <c r="HN28" s="174">
        <v>1.0</v>
      </c>
      <c r="HO28" s="175" t="s">
        <v>135</v>
      </c>
      <c r="HP28" s="176" t="s">
        <v>121</v>
      </c>
      <c r="HQ28" s="176" t="s">
        <v>123</v>
      </c>
      <c r="HR28" s="177">
        <f t="shared" ref="HR28:HR37" si="218">HR129+HR230+HR331+HR432</f>
        <v>0</v>
      </c>
      <c r="HS28" s="177">
        <f t="shared" ref="HS28:HS37" si="219">IFERROR(HT28/HR28*1000000,0)</f>
        <v>0</v>
      </c>
      <c r="HT28" s="177">
        <f t="shared" ref="HT28:HT37" si="220">HT129+HT230+HT331+HT432</f>
        <v>0</v>
      </c>
      <c r="HU28" s="178"/>
      <c r="HV28" s="177">
        <f t="shared" ref="HV28:HV37" si="221">HV129+HV230+HV331+HV432</f>
        <v>0</v>
      </c>
      <c r="HW28" s="180"/>
      <c r="HX28" s="180"/>
      <c r="HY28" s="180"/>
      <c r="HZ28" s="177">
        <f t="shared" ref="HZ28:HZ37" si="222">HZ129+HZ230+HZ331+HZ432</f>
        <v>0</v>
      </c>
      <c r="IA28" s="178">
        <v>0.294289866351475</v>
      </c>
      <c r="IB28" s="177">
        <f t="shared" ref="IB28:IB37" si="223">IB129+IB230+IB331+IB432</f>
        <v>0</v>
      </c>
      <c r="IC28" s="194">
        <f t="shared" ref="IC28:IC37" si="224">IFERROR(+(IF(HZ28="","0",HZ28))-(IF(IB28="","0",IB28)),"")</f>
        <v>0</v>
      </c>
      <c r="ID28" s="576"/>
      <c r="IE28" s="174">
        <v>1.0</v>
      </c>
      <c r="IF28" s="175" t="s">
        <v>135</v>
      </c>
      <c r="IG28" s="176" t="s">
        <v>121</v>
      </c>
      <c r="IH28" s="176" t="s">
        <v>123</v>
      </c>
      <c r="II28" s="177">
        <f t="shared" ref="II28:II37" si="225">II129+II230+II331+II432</f>
        <v>0</v>
      </c>
      <c r="IJ28" s="177">
        <f t="shared" ref="IJ28:IJ37" si="226">IFERROR(IK28/II28*1000000,0)</f>
        <v>0</v>
      </c>
      <c r="IK28" s="177">
        <f t="shared" ref="IK28:IK37" si="227">IK129+IK230+IK331+IK432</f>
        <v>0</v>
      </c>
      <c r="IL28" s="178"/>
      <c r="IM28" s="177">
        <f t="shared" ref="IM28:IM37" si="228">IM129+IM230+IM331+IM432</f>
        <v>0</v>
      </c>
      <c r="IN28" s="180"/>
      <c r="IO28" s="180"/>
      <c r="IP28" s="180"/>
      <c r="IQ28" s="177">
        <f t="shared" ref="IQ28:IQ37" si="229">IQ129+IQ230+IQ331+IQ432</f>
        <v>0</v>
      </c>
      <c r="IR28" s="178">
        <v>0.294289866351475</v>
      </c>
      <c r="IS28" s="177">
        <f t="shared" ref="IS28:IS37" si="230">IS129+IS230+IS331+IS432</f>
        <v>0</v>
      </c>
      <c r="IT28" s="194">
        <f t="shared" ref="IT28:IT37" si="231">IFERROR(+(IF(IQ28="","0",IQ28))-(IF(IS28="","0",IS28)),"")</f>
        <v>0</v>
      </c>
      <c r="IU28" s="576"/>
      <c r="IV28" s="174">
        <v>1.0</v>
      </c>
      <c r="IW28" s="175" t="s">
        <v>135</v>
      </c>
      <c r="IX28" s="176" t="s">
        <v>121</v>
      </c>
      <c r="IY28" s="176" t="s">
        <v>123</v>
      </c>
      <c r="IZ28" s="177">
        <f t="shared" ref="IZ28:IZ37" si="232">IZ129+IZ230+IZ331+IZ432</f>
        <v>0</v>
      </c>
      <c r="JA28" s="177">
        <f t="shared" ref="JA28:JA37" si="233">IFERROR(JB28/IZ28*1000000,0)</f>
        <v>0</v>
      </c>
      <c r="JB28" s="177">
        <f t="shared" ref="JB28:JB37" si="234">JB129+JB230+JB331+JB432</f>
        <v>0</v>
      </c>
      <c r="JC28" s="178"/>
      <c r="JD28" s="177">
        <f t="shared" ref="JD28:JD37" si="235">JD129+JD230+JD331+JD432</f>
        <v>0</v>
      </c>
      <c r="JE28" s="180"/>
      <c r="JF28" s="180"/>
      <c r="JG28" s="180"/>
      <c r="JH28" s="177">
        <f t="shared" ref="JH28:JH37" si="236">JH129+JH230+JH331+JH432</f>
        <v>0</v>
      </c>
      <c r="JI28" s="178">
        <v>0.294289866351475</v>
      </c>
      <c r="JJ28" s="177">
        <f t="shared" ref="JJ28:JJ37" si="237">JJ129+JJ230+JJ331+JJ432</f>
        <v>0</v>
      </c>
      <c r="JK28" s="194">
        <f t="shared" ref="JK28:JK37" si="238">IFERROR(+(IF(JH28="","0",JH28))-(IF(JJ28="","0",JJ28)),"")</f>
        <v>0</v>
      </c>
      <c r="JL28" s="576"/>
      <c r="JM28" s="174">
        <v>1.0</v>
      </c>
      <c r="JN28" s="175" t="s">
        <v>135</v>
      </c>
      <c r="JO28" s="176" t="s">
        <v>121</v>
      </c>
      <c r="JP28" s="176" t="s">
        <v>123</v>
      </c>
      <c r="JQ28" s="177">
        <f t="shared" ref="JQ28:JQ37" si="239">JQ129+JQ230+JQ331+JQ432</f>
        <v>0</v>
      </c>
      <c r="JR28" s="177">
        <f t="shared" ref="JR28:JR37" si="240">IFERROR(JS28/JQ28*1000000,0)</f>
        <v>0</v>
      </c>
      <c r="JS28" s="177">
        <f t="shared" ref="JS28:JS37" si="241">JS129+JS230+JS331+JS432</f>
        <v>0</v>
      </c>
      <c r="JT28" s="178"/>
      <c r="JU28" s="177">
        <f t="shared" ref="JU28:JU37" si="242">JU129+JU230+JU331+JU432</f>
        <v>0</v>
      </c>
      <c r="JV28" s="180"/>
      <c r="JW28" s="180"/>
      <c r="JX28" s="180"/>
      <c r="JY28" s="177">
        <f t="shared" ref="JY28:JY37" si="243">JY129+JY230+JY331+JY432</f>
        <v>0</v>
      </c>
      <c r="JZ28" s="178">
        <v>0.294289866351475</v>
      </c>
      <c r="KA28" s="177">
        <f t="shared" ref="KA28:KA37" si="244">KA129+KA230+KA331+KA432</f>
        <v>0</v>
      </c>
      <c r="KB28" s="194">
        <f t="shared" ref="KB28:KB37" si="245">IFERROR(+(IF(JY28="","0",JY28))-(IF(KA28="","0",KA28)),"")</f>
        <v>0</v>
      </c>
      <c r="KC28" s="576"/>
      <c r="KD28" s="174">
        <v>1.0</v>
      </c>
      <c r="KE28" s="175" t="s">
        <v>135</v>
      </c>
      <c r="KF28" s="176" t="s">
        <v>121</v>
      </c>
      <c r="KG28" s="176" t="s">
        <v>123</v>
      </c>
      <c r="KH28" s="177">
        <f t="shared" ref="KH28:KH37" si="246">KH129+KH230+KH331+KH432</f>
        <v>0</v>
      </c>
      <c r="KI28" s="177">
        <f t="shared" ref="KI28:KI37" si="247">IFERROR(KJ28/KH28*1000000,0)</f>
        <v>0</v>
      </c>
      <c r="KJ28" s="177">
        <f t="shared" ref="KJ28:KJ37" si="248">KJ129+KJ230+KJ331+KJ432</f>
        <v>0</v>
      </c>
      <c r="KK28" s="178"/>
      <c r="KL28" s="177">
        <f t="shared" ref="KL28:KL37" si="249">KL129+KL230+KL331+KL432</f>
        <v>0</v>
      </c>
      <c r="KM28" s="180"/>
      <c r="KN28" s="180"/>
      <c r="KO28" s="180"/>
      <c r="KP28" s="177">
        <f t="shared" ref="KP28:KP37" si="250">KP129+KP230+KP331+KP432</f>
        <v>0</v>
      </c>
      <c r="KQ28" s="178">
        <v>0.294289866351475</v>
      </c>
      <c r="KR28" s="177">
        <f t="shared" ref="KR28:KR37" si="251">KR129+KR230+KR331+KR432</f>
        <v>0</v>
      </c>
      <c r="KS28" s="194">
        <f t="shared" ref="KS28:KS37" si="252">IFERROR(+(IF(KP28="","0",KP28))-(IF(KR28="","0",KR28)),"")</f>
        <v>0</v>
      </c>
      <c r="KT28" s="576"/>
      <c r="KU28" s="173"/>
    </row>
    <row r="29" ht="15.75" customHeight="1">
      <c r="A29" s="174">
        <v>2.0</v>
      </c>
      <c r="B29" s="175" t="s">
        <v>136</v>
      </c>
      <c r="C29" s="176" t="s">
        <v>121</v>
      </c>
      <c r="D29" s="176" t="s">
        <v>123</v>
      </c>
      <c r="E29" s="177">
        <f t="shared" si="127"/>
        <v>0</v>
      </c>
      <c r="F29" s="177">
        <f t="shared" si="128"/>
        <v>0</v>
      </c>
      <c r="G29" s="177">
        <f t="shared" si="129"/>
        <v>0</v>
      </c>
      <c r="H29" s="178"/>
      <c r="I29" s="177">
        <f t="shared" si="130"/>
        <v>0</v>
      </c>
      <c r="J29" s="180"/>
      <c r="K29" s="180"/>
      <c r="L29" s="180"/>
      <c r="M29" s="177">
        <f t="shared" si="131"/>
        <v>0</v>
      </c>
      <c r="N29" s="178">
        <v>0.294289866351475</v>
      </c>
      <c r="O29" s="177">
        <f t="shared" si="132"/>
        <v>0</v>
      </c>
      <c r="P29" s="194">
        <f t="shared" si="133"/>
        <v>0</v>
      </c>
      <c r="Q29" s="576"/>
      <c r="R29" s="174">
        <v>2.0</v>
      </c>
      <c r="S29" s="175" t="s">
        <v>136</v>
      </c>
      <c r="T29" s="176" t="s">
        <v>121</v>
      </c>
      <c r="U29" s="176" t="s">
        <v>123</v>
      </c>
      <c r="V29" s="177">
        <f t="shared" si="134"/>
        <v>0</v>
      </c>
      <c r="W29" s="177">
        <f t="shared" si="135"/>
        <v>0</v>
      </c>
      <c r="X29" s="177">
        <f t="shared" si="136"/>
        <v>0</v>
      </c>
      <c r="Y29" s="178"/>
      <c r="Z29" s="177">
        <f t="shared" si="137"/>
        <v>0</v>
      </c>
      <c r="AA29" s="180"/>
      <c r="AB29" s="180"/>
      <c r="AC29" s="180"/>
      <c r="AD29" s="177">
        <f t="shared" si="138"/>
        <v>0</v>
      </c>
      <c r="AE29" s="178">
        <v>0.294289866351475</v>
      </c>
      <c r="AF29" s="177">
        <f t="shared" si="139"/>
        <v>0</v>
      </c>
      <c r="AG29" s="194">
        <f t="shared" si="140"/>
        <v>0</v>
      </c>
      <c r="AH29" s="576"/>
      <c r="AI29" s="174">
        <v>2.0</v>
      </c>
      <c r="AJ29" s="175" t="s">
        <v>136</v>
      </c>
      <c r="AK29" s="176" t="s">
        <v>121</v>
      </c>
      <c r="AL29" s="176" t="s">
        <v>123</v>
      </c>
      <c r="AM29" s="177">
        <f t="shared" si="141"/>
        <v>0</v>
      </c>
      <c r="AN29" s="177">
        <f t="shared" si="142"/>
        <v>0</v>
      </c>
      <c r="AO29" s="177">
        <f t="shared" si="143"/>
        <v>0</v>
      </c>
      <c r="AP29" s="178"/>
      <c r="AQ29" s="177">
        <f t="shared" si="144"/>
        <v>0</v>
      </c>
      <c r="AR29" s="180"/>
      <c r="AS29" s="180"/>
      <c r="AT29" s="180"/>
      <c r="AU29" s="177">
        <f t="shared" si="145"/>
        <v>0</v>
      </c>
      <c r="AV29" s="178">
        <v>0.294289866351475</v>
      </c>
      <c r="AW29" s="177">
        <f t="shared" si="146"/>
        <v>0</v>
      </c>
      <c r="AX29" s="194">
        <f t="shared" si="147"/>
        <v>0</v>
      </c>
      <c r="AY29" s="576"/>
      <c r="AZ29" s="174">
        <v>2.0</v>
      </c>
      <c r="BA29" s="175" t="s">
        <v>136</v>
      </c>
      <c r="BB29" s="176" t="s">
        <v>121</v>
      </c>
      <c r="BC29" s="176" t="s">
        <v>123</v>
      </c>
      <c r="BD29" s="177">
        <f t="shared" si="148"/>
        <v>0</v>
      </c>
      <c r="BE29" s="177">
        <f t="shared" si="149"/>
        <v>0</v>
      </c>
      <c r="BF29" s="177">
        <f t="shared" si="150"/>
        <v>0</v>
      </c>
      <c r="BG29" s="178"/>
      <c r="BH29" s="177">
        <f t="shared" si="151"/>
        <v>0</v>
      </c>
      <c r="BI29" s="180"/>
      <c r="BJ29" s="180"/>
      <c r="BK29" s="180"/>
      <c r="BL29" s="177">
        <f t="shared" si="152"/>
        <v>0</v>
      </c>
      <c r="BM29" s="178">
        <v>0.294289866351475</v>
      </c>
      <c r="BN29" s="177">
        <f t="shared" si="153"/>
        <v>0</v>
      </c>
      <c r="BO29" s="194">
        <f t="shared" si="154"/>
        <v>0</v>
      </c>
      <c r="BP29" s="576"/>
      <c r="BQ29" s="174">
        <v>2.0</v>
      </c>
      <c r="BR29" s="175" t="s">
        <v>136</v>
      </c>
      <c r="BS29" s="176" t="s">
        <v>121</v>
      </c>
      <c r="BT29" s="176" t="s">
        <v>123</v>
      </c>
      <c r="BU29" s="177">
        <f t="shared" si="155"/>
        <v>0</v>
      </c>
      <c r="BV29" s="177">
        <f t="shared" si="156"/>
        <v>0</v>
      </c>
      <c r="BW29" s="177">
        <f t="shared" si="157"/>
        <v>0</v>
      </c>
      <c r="BX29" s="178"/>
      <c r="BY29" s="177">
        <f t="shared" si="158"/>
        <v>0</v>
      </c>
      <c r="BZ29" s="180"/>
      <c r="CA29" s="180"/>
      <c r="CB29" s="180"/>
      <c r="CC29" s="177">
        <f t="shared" si="159"/>
        <v>0</v>
      </c>
      <c r="CD29" s="178">
        <v>0.294289866351475</v>
      </c>
      <c r="CE29" s="177">
        <f t="shared" si="160"/>
        <v>0</v>
      </c>
      <c r="CF29" s="194">
        <f t="shared" si="161"/>
        <v>0</v>
      </c>
      <c r="CG29" s="576"/>
      <c r="CH29" s="174">
        <v>2.0</v>
      </c>
      <c r="CI29" s="175" t="s">
        <v>136</v>
      </c>
      <c r="CJ29" s="176" t="s">
        <v>121</v>
      </c>
      <c r="CK29" s="176" t="s">
        <v>123</v>
      </c>
      <c r="CL29" s="177">
        <f t="shared" si="162"/>
        <v>0</v>
      </c>
      <c r="CM29" s="177">
        <f t="shared" si="163"/>
        <v>0</v>
      </c>
      <c r="CN29" s="177">
        <f t="shared" si="164"/>
        <v>0</v>
      </c>
      <c r="CO29" s="178"/>
      <c r="CP29" s="177">
        <f t="shared" si="165"/>
        <v>0</v>
      </c>
      <c r="CQ29" s="180"/>
      <c r="CR29" s="180"/>
      <c r="CS29" s="180"/>
      <c r="CT29" s="177">
        <f t="shared" si="166"/>
        <v>0</v>
      </c>
      <c r="CU29" s="178">
        <v>0.294289866351475</v>
      </c>
      <c r="CV29" s="177">
        <f t="shared" si="167"/>
        <v>0</v>
      </c>
      <c r="CW29" s="194">
        <f t="shared" si="168"/>
        <v>0</v>
      </c>
      <c r="CX29" s="576"/>
      <c r="CY29" s="174">
        <v>2.0</v>
      </c>
      <c r="CZ29" s="175" t="s">
        <v>136</v>
      </c>
      <c r="DA29" s="176" t="s">
        <v>121</v>
      </c>
      <c r="DB29" s="176" t="s">
        <v>123</v>
      </c>
      <c r="DC29" s="177">
        <f t="shared" si="169"/>
        <v>0</v>
      </c>
      <c r="DD29" s="177">
        <f t="shared" si="170"/>
        <v>0</v>
      </c>
      <c r="DE29" s="177">
        <f t="shared" si="171"/>
        <v>0</v>
      </c>
      <c r="DF29" s="178"/>
      <c r="DG29" s="177">
        <f t="shared" si="172"/>
        <v>0</v>
      </c>
      <c r="DH29" s="180"/>
      <c r="DI29" s="180"/>
      <c r="DJ29" s="180"/>
      <c r="DK29" s="177">
        <f t="shared" si="173"/>
        <v>0</v>
      </c>
      <c r="DL29" s="178">
        <v>0.294289866351475</v>
      </c>
      <c r="DM29" s="177">
        <f t="shared" si="174"/>
        <v>0</v>
      </c>
      <c r="DN29" s="194">
        <f t="shared" si="175"/>
        <v>0</v>
      </c>
      <c r="DO29" s="576"/>
      <c r="DP29" s="174">
        <v>2.0</v>
      </c>
      <c r="DQ29" s="175" t="s">
        <v>136</v>
      </c>
      <c r="DR29" s="176" t="s">
        <v>121</v>
      </c>
      <c r="DS29" s="176" t="s">
        <v>123</v>
      </c>
      <c r="DT29" s="177">
        <f t="shared" si="176"/>
        <v>0</v>
      </c>
      <c r="DU29" s="177">
        <f t="shared" si="177"/>
        <v>0</v>
      </c>
      <c r="DV29" s="177">
        <f t="shared" si="178"/>
        <v>0</v>
      </c>
      <c r="DW29" s="178"/>
      <c r="DX29" s="177">
        <f t="shared" si="179"/>
        <v>0</v>
      </c>
      <c r="DY29" s="180"/>
      <c r="DZ29" s="180"/>
      <c r="EA29" s="180"/>
      <c r="EB29" s="177">
        <f t="shared" si="180"/>
        <v>0</v>
      </c>
      <c r="EC29" s="178">
        <v>0.294289866351475</v>
      </c>
      <c r="ED29" s="177">
        <f t="shared" si="181"/>
        <v>0</v>
      </c>
      <c r="EE29" s="194">
        <f t="shared" si="182"/>
        <v>0</v>
      </c>
      <c r="EF29" s="576"/>
      <c r="EG29" s="174">
        <v>2.0</v>
      </c>
      <c r="EH29" s="175" t="s">
        <v>136</v>
      </c>
      <c r="EI29" s="176" t="s">
        <v>121</v>
      </c>
      <c r="EJ29" s="176" t="s">
        <v>123</v>
      </c>
      <c r="EK29" s="177">
        <f t="shared" si="183"/>
        <v>0</v>
      </c>
      <c r="EL29" s="177">
        <f t="shared" si="184"/>
        <v>0</v>
      </c>
      <c r="EM29" s="177">
        <f t="shared" si="185"/>
        <v>0</v>
      </c>
      <c r="EN29" s="178"/>
      <c r="EO29" s="177">
        <f t="shared" si="186"/>
        <v>0</v>
      </c>
      <c r="EP29" s="180"/>
      <c r="EQ29" s="180"/>
      <c r="ER29" s="180"/>
      <c r="ES29" s="177">
        <f t="shared" si="187"/>
        <v>0</v>
      </c>
      <c r="ET29" s="178">
        <v>0.294289866351475</v>
      </c>
      <c r="EU29" s="177">
        <f t="shared" si="188"/>
        <v>0</v>
      </c>
      <c r="EV29" s="194">
        <f t="shared" si="189"/>
        <v>0</v>
      </c>
      <c r="EW29" s="576"/>
      <c r="EX29" s="174">
        <v>2.0</v>
      </c>
      <c r="EY29" s="175" t="s">
        <v>136</v>
      </c>
      <c r="EZ29" s="176" t="s">
        <v>121</v>
      </c>
      <c r="FA29" s="176" t="s">
        <v>123</v>
      </c>
      <c r="FB29" s="177">
        <f t="shared" si="190"/>
        <v>0</v>
      </c>
      <c r="FC29" s="177">
        <f t="shared" si="191"/>
        <v>0</v>
      </c>
      <c r="FD29" s="177">
        <f t="shared" si="192"/>
        <v>0</v>
      </c>
      <c r="FE29" s="178"/>
      <c r="FF29" s="177">
        <f t="shared" si="193"/>
        <v>0</v>
      </c>
      <c r="FG29" s="180"/>
      <c r="FH29" s="180"/>
      <c r="FI29" s="180"/>
      <c r="FJ29" s="177">
        <f t="shared" si="194"/>
        <v>0</v>
      </c>
      <c r="FK29" s="178">
        <v>0.294289866351475</v>
      </c>
      <c r="FL29" s="177">
        <f t="shared" si="195"/>
        <v>0</v>
      </c>
      <c r="FM29" s="194">
        <f t="shared" si="196"/>
        <v>0</v>
      </c>
      <c r="FN29" s="576"/>
      <c r="FO29" s="174">
        <v>2.0</v>
      </c>
      <c r="FP29" s="175" t="s">
        <v>136</v>
      </c>
      <c r="FQ29" s="176" t="s">
        <v>121</v>
      </c>
      <c r="FR29" s="176" t="s">
        <v>123</v>
      </c>
      <c r="FS29" s="177">
        <f t="shared" si="197"/>
        <v>0</v>
      </c>
      <c r="FT29" s="177">
        <f t="shared" si="198"/>
        <v>0</v>
      </c>
      <c r="FU29" s="177">
        <f t="shared" si="199"/>
        <v>0</v>
      </c>
      <c r="FV29" s="178"/>
      <c r="FW29" s="177">
        <f t="shared" si="200"/>
        <v>0</v>
      </c>
      <c r="FX29" s="180"/>
      <c r="FY29" s="180"/>
      <c r="FZ29" s="180"/>
      <c r="GA29" s="177">
        <f t="shared" si="201"/>
        <v>0</v>
      </c>
      <c r="GB29" s="178">
        <v>0.294289866351475</v>
      </c>
      <c r="GC29" s="177">
        <f t="shared" si="202"/>
        <v>0</v>
      </c>
      <c r="GD29" s="194">
        <f t="shared" si="203"/>
        <v>0</v>
      </c>
      <c r="GE29" s="576"/>
      <c r="GF29" s="174">
        <v>2.0</v>
      </c>
      <c r="GG29" s="175" t="s">
        <v>136</v>
      </c>
      <c r="GH29" s="176" t="s">
        <v>121</v>
      </c>
      <c r="GI29" s="176" t="s">
        <v>123</v>
      </c>
      <c r="GJ29" s="177">
        <f t="shared" si="204"/>
        <v>0</v>
      </c>
      <c r="GK29" s="177">
        <f t="shared" si="205"/>
        <v>0</v>
      </c>
      <c r="GL29" s="177">
        <f t="shared" si="206"/>
        <v>0</v>
      </c>
      <c r="GM29" s="178"/>
      <c r="GN29" s="177">
        <f t="shared" si="207"/>
        <v>0</v>
      </c>
      <c r="GO29" s="180"/>
      <c r="GP29" s="180"/>
      <c r="GQ29" s="180"/>
      <c r="GR29" s="177">
        <f t="shared" si="208"/>
        <v>0</v>
      </c>
      <c r="GS29" s="178">
        <v>0.294289866351475</v>
      </c>
      <c r="GT29" s="177">
        <f t="shared" si="209"/>
        <v>0</v>
      </c>
      <c r="GU29" s="194">
        <f t="shared" si="210"/>
        <v>0</v>
      </c>
      <c r="GV29" s="576"/>
      <c r="GW29" s="174">
        <v>2.0</v>
      </c>
      <c r="GX29" s="175" t="s">
        <v>136</v>
      </c>
      <c r="GY29" s="176" t="s">
        <v>121</v>
      </c>
      <c r="GZ29" s="176" t="s">
        <v>123</v>
      </c>
      <c r="HA29" s="177">
        <f t="shared" si="211"/>
        <v>0</v>
      </c>
      <c r="HB29" s="177">
        <f t="shared" si="212"/>
        <v>0</v>
      </c>
      <c r="HC29" s="177">
        <f t="shared" si="213"/>
        <v>0</v>
      </c>
      <c r="HD29" s="178"/>
      <c r="HE29" s="177">
        <f t="shared" si="214"/>
        <v>0</v>
      </c>
      <c r="HF29" s="180"/>
      <c r="HG29" s="180"/>
      <c r="HH29" s="180"/>
      <c r="HI29" s="177">
        <f t="shared" si="215"/>
        <v>0</v>
      </c>
      <c r="HJ29" s="178">
        <v>0.294289866351475</v>
      </c>
      <c r="HK29" s="177">
        <f t="shared" si="216"/>
        <v>0</v>
      </c>
      <c r="HL29" s="194">
        <f t="shared" si="217"/>
        <v>0</v>
      </c>
      <c r="HM29" s="576"/>
      <c r="HN29" s="174">
        <v>2.0</v>
      </c>
      <c r="HO29" s="175" t="s">
        <v>136</v>
      </c>
      <c r="HP29" s="176" t="s">
        <v>121</v>
      </c>
      <c r="HQ29" s="176" t="s">
        <v>123</v>
      </c>
      <c r="HR29" s="177">
        <f t="shared" si="218"/>
        <v>0</v>
      </c>
      <c r="HS29" s="177">
        <f t="shared" si="219"/>
        <v>0</v>
      </c>
      <c r="HT29" s="177">
        <f t="shared" si="220"/>
        <v>0</v>
      </c>
      <c r="HU29" s="178"/>
      <c r="HV29" s="177">
        <f t="shared" si="221"/>
        <v>0</v>
      </c>
      <c r="HW29" s="180"/>
      <c r="HX29" s="180"/>
      <c r="HY29" s="180"/>
      <c r="HZ29" s="177">
        <f t="shared" si="222"/>
        <v>0</v>
      </c>
      <c r="IA29" s="178">
        <v>0.294289866351475</v>
      </c>
      <c r="IB29" s="177">
        <f t="shared" si="223"/>
        <v>0</v>
      </c>
      <c r="IC29" s="194">
        <f t="shared" si="224"/>
        <v>0</v>
      </c>
      <c r="ID29" s="576"/>
      <c r="IE29" s="174">
        <v>2.0</v>
      </c>
      <c r="IF29" s="175" t="s">
        <v>136</v>
      </c>
      <c r="IG29" s="176" t="s">
        <v>121</v>
      </c>
      <c r="IH29" s="176" t="s">
        <v>123</v>
      </c>
      <c r="II29" s="177">
        <f t="shared" si="225"/>
        <v>0</v>
      </c>
      <c r="IJ29" s="177">
        <f t="shared" si="226"/>
        <v>0</v>
      </c>
      <c r="IK29" s="177">
        <f t="shared" si="227"/>
        <v>0</v>
      </c>
      <c r="IL29" s="178"/>
      <c r="IM29" s="177">
        <f t="shared" si="228"/>
        <v>0</v>
      </c>
      <c r="IN29" s="180"/>
      <c r="IO29" s="180"/>
      <c r="IP29" s="180"/>
      <c r="IQ29" s="177">
        <f t="shared" si="229"/>
        <v>0</v>
      </c>
      <c r="IR29" s="178">
        <v>0.294289866351475</v>
      </c>
      <c r="IS29" s="177">
        <f t="shared" si="230"/>
        <v>0</v>
      </c>
      <c r="IT29" s="194">
        <f t="shared" si="231"/>
        <v>0</v>
      </c>
      <c r="IU29" s="576"/>
      <c r="IV29" s="174">
        <v>2.0</v>
      </c>
      <c r="IW29" s="175" t="s">
        <v>136</v>
      </c>
      <c r="IX29" s="176" t="s">
        <v>121</v>
      </c>
      <c r="IY29" s="176" t="s">
        <v>123</v>
      </c>
      <c r="IZ29" s="177">
        <f t="shared" si="232"/>
        <v>0</v>
      </c>
      <c r="JA29" s="177">
        <f t="shared" si="233"/>
        <v>0</v>
      </c>
      <c r="JB29" s="177">
        <f t="shared" si="234"/>
        <v>0</v>
      </c>
      <c r="JC29" s="178"/>
      <c r="JD29" s="177">
        <f t="shared" si="235"/>
        <v>0</v>
      </c>
      <c r="JE29" s="180"/>
      <c r="JF29" s="180"/>
      <c r="JG29" s="180"/>
      <c r="JH29" s="177">
        <f t="shared" si="236"/>
        <v>0</v>
      </c>
      <c r="JI29" s="178">
        <v>0.294289866351475</v>
      </c>
      <c r="JJ29" s="177">
        <f t="shared" si="237"/>
        <v>0</v>
      </c>
      <c r="JK29" s="194">
        <f t="shared" si="238"/>
        <v>0</v>
      </c>
      <c r="JL29" s="576"/>
      <c r="JM29" s="174">
        <v>2.0</v>
      </c>
      <c r="JN29" s="175" t="s">
        <v>136</v>
      </c>
      <c r="JO29" s="176" t="s">
        <v>121</v>
      </c>
      <c r="JP29" s="176" t="s">
        <v>123</v>
      </c>
      <c r="JQ29" s="177">
        <f t="shared" si="239"/>
        <v>0</v>
      </c>
      <c r="JR29" s="177">
        <f t="shared" si="240"/>
        <v>0</v>
      </c>
      <c r="JS29" s="177">
        <f t="shared" si="241"/>
        <v>0</v>
      </c>
      <c r="JT29" s="178"/>
      <c r="JU29" s="177">
        <f t="shared" si="242"/>
        <v>0</v>
      </c>
      <c r="JV29" s="180"/>
      <c r="JW29" s="180"/>
      <c r="JX29" s="180"/>
      <c r="JY29" s="177">
        <f t="shared" si="243"/>
        <v>0</v>
      </c>
      <c r="JZ29" s="178">
        <v>0.294289866351475</v>
      </c>
      <c r="KA29" s="177">
        <f t="shared" si="244"/>
        <v>0</v>
      </c>
      <c r="KB29" s="194">
        <f t="shared" si="245"/>
        <v>0</v>
      </c>
      <c r="KC29" s="576"/>
      <c r="KD29" s="174">
        <v>2.0</v>
      </c>
      <c r="KE29" s="175" t="s">
        <v>136</v>
      </c>
      <c r="KF29" s="176" t="s">
        <v>121</v>
      </c>
      <c r="KG29" s="176" t="s">
        <v>123</v>
      </c>
      <c r="KH29" s="177">
        <f t="shared" si="246"/>
        <v>0</v>
      </c>
      <c r="KI29" s="177">
        <f t="shared" si="247"/>
        <v>0</v>
      </c>
      <c r="KJ29" s="177">
        <f t="shared" si="248"/>
        <v>0</v>
      </c>
      <c r="KK29" s="178"/>
      <c r="KL29" s="177">
        <f t="shared" si="249"/>
        <v>0</v>
      </c>
      <c r="KM29" s="180"/>
      <c r="KN29" s="180"/>
      <c r="KO29" s="180"/>
      <c r="KP29" s="177">
        <f t="shared" si="250"/>
        <v>0</v>
      </c>
      <c r="KQ29" s="178">
        <v>0.294289866351475</v>
      </c>
      <c r="KR29" s="177">
        <f t="shared" si="251"/>
        <v>0</v>
      </c>
      <c r="KS29" s="194">
        <f t="shared" si="252"/>
        <v>0</v>
      </c>
      <c r="KT29" s="576"/>
      <c r="KU29" s="173"/>
    </row>
    <row r="30" ht="15.75" customHeight="1">
      <c r="A30" s="174">
        <v>3.0</v>
      </c>
      <c r="B30" s="175" t="s">
        <v>137</v>
      </c>
      <c r="C30" s="176" t="s">
        <v>121</v>
      </c>
      <c r="D30" s="176" t="s">
        <v>123</v>
      </c>
      <c r="E30" s="177">
        <f t="shared" si="127"/>
        <v>0</v>
      </c>
      <c r="F30" s="177">
        <f t="shared" si="128"/>
        <v>0</v>
      </c>
      <c r="G30" s="177">
        <f t="shared" si="129"/>
        <v>0</v>
      </c>
      <c r="H30" s="178"/>
      <c r="I30" s="177">
        <f t="shared" si="130"/>
        <v>0</v>
      </c>
      <c r="J30" s="180"/>
      <c r="K30" s="180"/>
      <c r="L30" s="180"/>
      <c r="M30" s="177">
        <f t="shared" si="131"/>
        <v>0</v>
      </c>
      <c r="N30" s="178">
        <v>0.294289866351475</v>
      </c>
      <c r="O30" s="177">
        <f t="shared" si="132"/>
        <v>0</v>
      </c>
      <c r="P30" s="194">
        <f t="shared" si="133"/>
        <v>0</v>
      </c>
      <c r="Q30" s="576"/>
      <c r="R30" s="174">
        <v>3.0</v>
      </c>
      <c r="S30" s="175" t="s">
        <v>137</v>
      </c>
      <c r="T30" s="176" t="s">
        <v>121</v>
      </c>
      <c r="U30" s="176" t="s">
        <v>123</v>
      </c>
      <c r="V30" s="177">
        <f t="shared" si="134"/>
        <v>0</v>
      </c>
      <c r="W30" s="177">
        <f t="shared" si="135"/>
        <v>0</v>
      </c>
      <c r="X30" s="177">
        <f t="shared" si="136"/>
        <v>0</v>
      </c>
      <c r="Y30" s="178"/>
      <c r="Z30" s="177">
        <f t="shared" si="137"/>
        <v>0</v>
      </c>
      <c r="AA30" s="180"/>
      <c r="AB30" s="180"/>
      <c r="AC30" s="180"/>
      <c r="AD30" s="177">
        <f t="shared" si="138"/>
        <v>0</v>
      </c>
      <c r="AE30" s="178">
        <v>0.294289866351475</v>
      </c>
      <c r="AF30" s="177">
        <f t="shared" si="139"/>
        <v>0</v>
      </c>
      <c r="AG30" s="194">
        <f t="shared" si="140"/>
        <v>0</v>
      </c>
      <c r="AH30" s="576"/>
      <c r="AI30" s="174">
        <v>3.0</v>
      </c>
      <c r="AJ30" s="175" t="s">
        <v>137</v>
      </c>
      <c r="AK30" s="176" t="s">
        <v>121</v>
      </c>
      <c r="AL30" s="176" t="s">
        <v>123</v>
      </c>
      <c r="AM30" s="177">
        <f t="shared" si="141"/>
        <v>0</v>
      </c>
      <c r="AN30" s="177">
        <f t="shared" si="142"/>
        <v>0</v>
      </c>
      <c r="AO30" s="177">
        <f t="shared" si="143"/>
        <v>0</v>
      </c>
      <c r="AP30" s="178"/>
      <c r="AQ30" s="177">
        <f t="shared" si="144"/>
        <v>0</v>
      </c>
      <c r="AR30" s="180"/>
      <c r="AS30" s="180"/>
      <c r="AT30" s="180"/>
      <c r="AU30" s="177">
        <f t="shared" si="145"/>
        <v>0</v>
      </c>
      <c r="AV30" s="178">
        <v>0.294289866351475</v>
      </c>
      <c r="AW30" s="177">
        <f t="shared" si="146"/>
        <v>0</v>
      </c>
      <c r="AX30" s="194">
        <f t="shared" si="147"/>
        <v>0</v>
      </c>
      <c r="AY30" s="576"/>
      <c r="AZ30" s="174">
        <v>3.0</v>
      </c>
      <c r="BA30" s="175" t="s">
        <v>137</v>
      </c>
      <c r="BB30" s="176" t="s">
        <v>121</v>
      </c>
      <c r="BC30" s="176" t="s">
        <v>123</v>
      </c>
      <c r="BD30" s="177">
        <f t="shared" si="148"/>
        <v>0</v>
      </c>
      <c r="BE30" s="177">
        <f t="shared" si="149"/>
        <v>0</v>
      </c>
      <c r="BF30" s="177">
        <f t="shared" si="150"/>
        <v>0</v>
      </c>
      <c r="BG30" s="178"/>
      <c r="BH30" s="177">
        <f t="shared" si="151"/>
        <v>0</v>
      </c>
      <c r="BI30" s="180"/>
      <c r="BJ30" s="180"/>
      <c r="BK30" s="180"/>
      <c r="BL30" s="177">
        <f t="shared" si="152"/>
        <v>0</v>
      </c>
      <c r="BM30" s="178">
        <v>0.294289866351475</v>
      </c>
      <c r="BN30" s="177">
        <f t="shared" si="153"/>
        <v>0</v>
      </c>
      <c r="BO30" s="194">
        <f t="shared" si="154"/>
        <v>0</v>
      </c>
      <c r="BP30" s="576"/>
      <c r="BQ30" s="174">
        <v>3.0</v>
      </c>
      <c r="BR30" s="175" t="s">
        <v>137</v>
      </c>
      <c r="BS30" s="176" t="s">
        <v>121</v>
      </c>
      <c r="BT30" s="176" t="s">
        <v>123</v>
      </c>
      <c r="BU30" s="177">
        <f t="shared" si="155"/>
        <v>0</v>
      </c>
      <c r="BV30" s="177">
        <f t="shared" si="156"/>
        <v>0</v>
      </c>
      <c r="BW30" s="177">
        <f t="shared" si="157"/>
        <v>0</v>
      </c>
      <c r="BX30" s="178"/>
      <c r="BY30" s="177">
        <f t="shared" si="158"/>
        <v>0</v>
      </c>
      <c r="BZ30" s="180"/>
      <c r="CA30" s="180"/>
      <c r="CB30" s="180"/>
      <c r="CC30" s="177">
        <f t="shared" si="159"/>
        <v>0</v>
      </c>
      <c r="CD30" s="178">
        <v>0.294289866351475</v>
      </c>
      <c r="CE30" s="177">
        <f t="shared" si="160"/>
        <v>0</v>
      </c>
      <c r="CF30" s="194">
        <f t="shared" si="161"/>
        <v>0</v>
      </c>
      <c r="CG30" s="576"/>
      <c r="CH30" s="174">
        <v>3.0</v>
      </c>
      <c r="CI30" s="175" t="s">
        <v>137</v>
      </c>
      <c r="CJ30" s="176" t="s">
        <v>121</v>
      </c>
      <c r="CK30" s="176" t="s">
        <v>123</v>
      </c>
      <c r="CL30" s="177">
        <f t="shared" si="162"/>
        <v>0</v>
      </c>
      <c r="CM30" s="177">
        <f t="shared" si="163"/>
        <v>0</v>
      </c>
      <c r="CN30" s="177">
        <f t="shared" si="164"/>
        <v>0</v>
      </c>
      <c r="CO30" s="178"/>
      <c r="CP30" s="177">
        <f t="shared" si="165"/>
        <v>0</v>
      </c>
      <c r="CQ30" s="180"/>
      <c r="CR30" s="180"/>
      <c r="CS30" s="180"/>
      <c r="CT30" s="177">
        <f t="shared" si="166"/>
        <v>0</v>
      </c>
      <c r="CU30" s="178">
        <v>0.294289866351475</v>
      </c>
      <c r="CV30" s="177">
        <f t="shared" si="167"/>
        <v>0</v>
      </c>
      <c r="CW30" s="194">
        <f t="shared" si="168"/>
        <v>0</v>
      </c>
      <c r="CX30" s="576"/>
      <c r="CY30" s="174">
        <v>3.0</v>
      </c>
      <c r="CZ30" s="175" t="s">
        <v>137</v>
      </c>
      <c r="DA30" s="176" t="s">
        <v>121</v>
      </c>
      <c r="DB30" s="176" t="s">
        <v>123</v>
      </c>
      <c r="DC30" s="177">
        <f t="shared" si="169"/>
        <v>0</v>
      </c>
      <c r="DD30" s="177">
        <f t="shared" si="170"/>
        <v>0</v>
      </c>
      <c r="DE30" s="177">
        <f t="shared" si="171"/>
        <v>0</v>
      </c>
      <c r="DF30" s="178"/>
      <c r="DG30" s="177">
        <f t="shared" si="172"/>
        <v>0</v>
      </c>
      <c r="DH30" s="180"/>
      <c r="DI30" s="180"/>
      <c r="DJ30" s="180"/>
      <c r="DK30" s="177">
        <f t="shared" si="173"/>
        <v>0</v>
      </c>
      <c r="DL30" s="178">
        <v>0.294289866351475</v>
      </c>
      <c r="DM30" s="177">
        <f t="shared" si="174"/>
        <v>0</v>
      </c>
      <c r="DN30" s="194">
        <f t="shared" si="175"/>
        <v>0</v>
      </c>
      <c r="DO30" s="576"/>
      <c r="DP30" s="174">
        <v>3.0</v>
      </c>
      <c r="DQ30" s="175" t="s">
        <v>137</v>
      </c>
      <c r="DR30" s="176" t="s">
        <v>121</v>
      </c>
      <c r="DS30" s="176" t="s">
        <v>123</v>
      </c>
      <c r="DT30" s="177">
        <f t="shared" si="176"/>
        <v>0</v>
      </c>
      <c r="DU30" s="177">
        <f t="shared" si="177"/>
        <v>0</v>
      </c>
      <c r="DV30" s="177">
        <f t="shared" si="178"/>
        <v>0</v>
      </c>
      <c r="DW30" s="178"/>
      <c r="DX30" s="177">
        <f t="shared" si="179"/>
        <v>0</v>
      </c>
      <c r="DY30" s="180"/>
      <c r="DZ30" s="180"/>
      <c r="EA30" s="180"/>
      <c r="EB30" s="177">
        <f t="shared" si="180"/>
        <v>0</v>
      </c>
      <c r="EC30" s="178">
        <v>0.294289866351475</v>
      </c>
      <c r="ED30" s="177">
        <f t="shared" si="181"/>
        <v>0</v>
      </c>
      <c r="EE30" s="194">
        <f t="shared" si="182"/>
        <v>0</v>
      </c>
      <c r="EF30" s="576"/>
      <c r="EG30" s="174">
        <v>3.0</v>
      </c>
      <c r="EH30" s="175" t="s">
        <v>137</v>
      </c>
      <c r="EI30" s="176" t="s">
        <v>121</v>
      </c>
      <c r="EJ30" s="176" t="s">
        <v>123</v>
      </c>
      <c r="EK30" s="177">
        <f t="shared" si="183"/>
        <v>0</v>
      </c>
      <c r="EL30" s="177">
        <f t="shared" si="184"/>
        <v>0</v>
      </c>
      <c r="EM30" s="177">
        <f t="shared" si="185"/>
        <v>0</v>
      </c>
      <c r="EN30" s="178"/>
      <c r="EO30" s="177">
        <f t="shared" si="186"/>
        <v>0</v>
      </c>
      <c r="EP30" s="180"/>
      <c r="EQ30" s="180"/>
      <c r="ER30" s="180"/>
      <c r="ES30" s="177">
        <f t="shared" si="187"/>
        <v>0</v>
      </c>
      <c r="ET30" s="178">
        <v>0.294289866351475</v>
      </c>
      <c r="EU30" s="177">
        <f t="shared" si="188"/>
        <v>0</v>
      </c>
      <c r="EV30" s="194">
        <f t="shared" si="189"/>
        <v>0</v>
      </c>
      <c r="EW30" s="576"/>
      <c r="EX30" s="174">
        <v>3.0</v>
      </c>
      <c r="EY30" s="175" t="s">
        <v>137</v>
      </c>
      <c r="EZ30" s="176" t="s">
        <v>121</v>
      </c>
      <c r="FA30" s="176" t="s">
        <v>123</v>
      </c>
      <c r="FB30" s="177">
        <f t="shared" si="190"/>
        <v>0</v>
      </c>
      <c r="FC30" s="177">
        <f t="shared" si="191"/>
        <v>0</v>
      </c>
      <c r="FD30" s="177">
        <f t="shared" si="192"/>
        <v>0</v>
      </c>
      <c r="FE30" s="178"/>
      <c r="FF30" s="177">
        <f t="shared" si="193"/>
        <v>0</v>
      </c>
      <c r="FG30" s="180"/>
      <c r="FH30" s="180"/>
      <c r="FI30" s="180"/>
      <c r="FJ30" s="177">
        <f t="shared" si="194"/>
        <v>0</v>
      </c>
      <c r="FK30" s="178">
        <v>0.294289866351475</v>
      </c>
      <c r="FL30" s="177">
        <f t="shared" si="195"/>
        <v>0</v>
      </c>
      <c r="FM30" s="194">
        <f t="shared" si="196"/>
        <v>0</v>
      </c>
      <c r="FN30" s="576"/>
      <c r="FO30" s="174">
        <v>3.0</v>
      </c>
      <c r="FP30" s="175" t="s">
        <v>137</v>
      </c>
      <c r="FQ30" s="176" t="s">
        <v>121</v>
      </c>
      <c r="FR30" s="176" t="s">
        <v>123</v>
      </c>
      <c r="FS30" s="177">
        <f t="shared" si="197"/>
        <v>0</v>
      </c>
      <c r="FT30" s="177">
        <f t="shared" si="198"/>
        <v>0</v>
      </c>
      <c r="FU30" s="177">
        <f t="shared" si="199"/>
        <v>0</v>
      </c>
      <c r="FV30" s="178"/>
      <c r="FW30" s="177">
        <f t="shared" si="200"/>
        <v>0</v>
      </c>
      <c r="FX30" s="180"/>
      <c r="FY30" s="180"/>
      <c r="FZ30" s="180"/>
      <c r="GA30" s="177">
        <f t="shared" si="201"/>
        <v>0</v>
      </c>
      <c r="GB30" s="178">
        <v>0.294289866351475</v>
      </c>
      <c r="GC30" s="177">
        <f t="shared" si="202"/>
        <v>0</v>
      </c>
      <c r="GD30" s="194">
        <f t="shared" si="203"/>
        <v>0</v>
      </c>
      <c r="GE30" s="576"/>
      <c r="GF30" s="174">
        <v>3.0</v>
      </c>
      <c r="GG30" s="175" t="s">
        <v>137</v>
      </c>
      <c r="GH30" s="176" t="s">
        <v>121</v>
      </c>
      <c r="GI30" s="176" t="s">
        <v>123</v>
      </c>
      <c r="GJ30" s="177">
        <f t="shared" si="204"/>
        <v>0</v>
      </c>
      <c r="GK30" s="177">
        <f t="shared" si="205"/>
        <v>0</v>
      </c>
      <c r="GL30" s="177">
        <f t="shared" si="206"/>
        <v>0</v>
      </c>
      <c r="GM30" s="178"/>
      <c r="GN30" s="177">
        <f t="shared" si="207"/>
        <v>0</v>
      </c>
      <c r="GO30" s="180"/>
      <c r="GP30" s="180"/>
      <c r="GQ30" s="180"/>
      <c r="GR30" s="177">
        <f t="shared" si="208"/>
        <v>0</v>
      </c>
      <c r="GS30" s="178">
        <v>0.294289866351475</v>
      </c>
      <c r="GT30" s="177">
        <f t="shared" si="209"/>
        <v>0</v>
      </c>
      <c r="GU30" s="194">
        <f t="shared" si="210"/>
        <v>0</v>
      </c>
      <c r="GV30" s="576"/>
      <c r="GW30" s="174">
        <v>3.0</v>
      </c>
      <c r="GX30" s="175" t="s">
        <v>137</v>
      </c>
      <c r="GY30" s="176" t="s">
        <v>121</v>
      </c>
      <c r="GZ30" s="176" t="s">
        <v>123</v>
      </c>
      <c r="HA30" s="177">
        <f t="shared" si="211"/>
        <v>0</v>
      </c>
      <c r="HB30" s="177">
        <f t="shared" si="212"/>
        <v>0</v>
      </c>
      <c r="HC30" s="177">
        <f t="shared" si="213"/>
        <v>0</v>
      </c>
      <c r="HD30" s="178"/>
      <c r="HE30" s="177">
        <f t="shared" si="214"/>
        <v>0</v>
      </c>
      <c r="HF30" s="180"/>
      <c r="HG30" s="180"/>
      <c r="HH30" s="180"/>
      <c r="HI30" s="177">
        <f t="shared" si="215"/>
        <v>0</v>
      </c>
      <c r="HJ30" s="178">
        <v>0.294289866351475</v>
      </c>
      <c r="HK30" s="177">
        <f t="shared" si="216"/>
        <v>0</v>
      </c>
      <c r="HL30" s="194">
        <f t="shared" si="217"/>
        <v>0</v>
      </c>
      <c r="HM30" s="576"/>
      <c r="HN30" s="174">
        <v>3.0</v>
      </c>
      <c r="HO30" s="175" t="s">
        <v>137</v>
      </c>
      <c r="HP30" s="176" t="s">
        <v>121</v>
      </c>
      <c r="HQ30" s="176" t="s">
        <v>123</v>
      </c>
      <c r="HR30" s="177">
        <f t="shared" si="218"/>
        <v>0</v>
      </c>
      <c r="HS30" s="177">
        <f t="shared" si="219"/>
        <v>0</v>
      </c>
      <c r="HT30" s="177">
        <f t="shared" si="220"/>
        <v>0</v>
      </c>
      <c r="HU30" s="178"/>
      <c r="HV30" s="177">
        <f t="shared" si="221"/>
        <v>0</v>
      </c>
      <c r="HW30" s="180"/>
      <c r="HX30" s="180"/>
      <c r="HY30" s="180"/>
      <c r="HZ30" s="177">
        <f t="shared" si="222"/>
        <v>0</v>
      </c>
      <c r="IA30" s="178">
        <v>0.294289866351475</v>
      </c>
      <c r="IB30" s="177">
        <f t="shared" si="223"/>
        <v>0</v>
      </c>
      <c r="IC30" s="194">
        <f t="shared" si="224"/>
        <v>0</v>
      </c>
      <c r="ID30" s="576"/>
      <c r="IE30" s="174">
        <v>3.0</v>
      </c>
      <c r="IF30" s="175" t="s">
        <v>137</v>
      </c>
      <c r="IG30" s="176" t="s">
        <v>121</v>
      </c>
      <c r="IH30" s="176" t="s">
        <v>123</v>
      </c>
      <c r="II30" s="177">
        <f t="shared" si="225"/>
        <v>0</v>
      </c>
      <c r="IJ30" s="177">
        <f t="shared" si="226"/>
        <v>0</v>
      </c>
      <c r="IK30" s="177">
        <f t="shared" si="227"/>
        <v>0</v>
      </c>
      <c r="IL30" s="178"/>
      <c r="IM30" s="177">
        <f t="shared" si="228"/>
        <v>0</v>
      </c>
      <c r="IN30" s="180"/>
      <c r="IO30" s="180"/>
      <c r="IP30" s="180"/>
      <c r="IQ30" s="177">
        <f t="shared" si="229"/>
        <v>0</v>
      </c>
      <c r="IR30" s="178">
        <v>0.294289866351475</v>
      </c>
      <c r="IS30" s="177">
        <f t="shared" si="230"/>
        <v>0</v>
      </c>
      <c r="IT30" s="194">
        <f t="shared" si="231"/>
        <v>0</v>
      </c>
      <c r="IU30" s="576"/>
      <c r="IV30" s="174">
        <v>3.0</v>
      </c>
      <c r="IW30" s="175" t="s">
        <v>137</v>
      </c>
      <c r="IX30" s="176" t="s">
        <v>121</v>
      </c>
      <c r="IY30" s="176" t="s">
        <v>123</v>
      </c>
      <c r="IZ30" s="177">
        <f t="shared" si="232"/>
        <v>0</v>
      </c>
      <c r="JA30" s="177">
        <f t="shared" si="233"/>
        <v>0</v>
      </c>
      <c r="JB30" s="177">
        <f t="shared" si="234"/>
        <v>0</v>
      </c>
      <c r="JC30" s="178"/>
      <c r="JD30" s="177">
        <f t="shared" si="235"/>
        <v>0</v>
      </c>
      <c r="JE30" s="180"/>
      <c r="JF30" s="180"/>
      <c r="JG30" s="180"/>
      <c r="JH30" s="177">
        <f t="shared" si="236"/>
        <v>0</v>
      </c>
      <c r="JI30" s="178">
        <v>0.294289866351475</v>
      </c>
      <c r="JJ30" s="177">
        <f t="shared" si="237"/>
        <v>0</v>
      </c>
      <c r="JK30" s="194">
        <f t="shared" si="238"/>
        <v>0</v>
      </c>
      <c r="JL30" s="576"/>
      <c r="JM30" s="174">
        <v>3.0</v>
      </c>
      <c r="JN30" s="175" t="s">
        <v>137</v>
      </c>
      <c r="JO30" s="176" t="s">
        <v>121</v>
      </c>
      <c r="JP30" s="176" t="s">
        <v>123</v>
      </c>
      <c r="JQ30" s="177">
        <f t="shared" si="239"/>
        <v>0</v>
      </c>
      <c r="JR30" s="177">
        <f t="shared" si="240"/>
        <v>0</v>
      </c>
      <c r="JS30" s="177">
        <f t="shared" si="241"/>
        <v>0</v>
      </c>
      <c r="JT30" s="178"/>
      <c r="JU30" s="177">
        <f t="shared" si="242"/>
        <v>0</v>
      </c>
      <c r="JV30" s="180"/>
      <c r="JW30" s="180"/>
      <c r="JX30" s="180"/>
      <c r="JY30" s="177">
        <f t="shared" si="243"/>
        <v>0</v>
      </c>
      <c r="JZ30" s="178">
        <v>0.294289866351475</v>
      </c>
      <c r="KA30" s="177">
        <f t="shared" si="244"/>
        <v>0</v>
      </c>
      <c r="KB30" s="194">
        <f t="shared" si="245"/>
        <v>0</v>
      </c>
      <c r="KC30" s="576"/>
      <c r="KD30" s="174">
        <v>3.0</v>
      </c>
      <c r="KE30" s="175" t="s">
        <v>137</v>
      </c>
      <c r="KF30" s="176" t="s">
        <v>121</v>
      </c>
      <c r="KG30" s="176" t="s">
        <v>123</v>
      </c>
      <c r="KH30" s="177">
        <f t="shared" si="246"/>
        <v>0</v>
      </c>
      <c r="KI30" s="177">
        <f t="shared" si="247"/>
        <v>0</v>
      </c>
      <c r="KJ30" s="177">
        <f t="shared" si="248"/>
        <v>0</v>
      </c>
      <c r="KK30" s="178"/>
      <c r="KL30" s="177">
        <f t="shared" si="249"/>
        <v>0</v>
      </c>
      <c r="KM30" s="180"/>
      <c r="KN30" s="180"/>
      <c r="KO30" s="180"/>
      <c r="KP30" s="177">
        <f t="shared" si="250"/>
        <v>0</v>
      </c>
      <c r="KQ30" s="178">
        <v>0.294289866351475</v>
      </c>
      <c r="KR30" s="177">
        <f t="shared" si="251"/>
        <v>0</v>
      </c>
      <c r="KS30" s="194">
        <f t="shared" si="252"/>
        <v>0</v>
      </c>
      <c r="KT30" s="576"/>
      <c r="KU30" s="173"/>
    </row>
    <row r="31" ht="15.75" customHeight="1">
      <c r="A31" s="174">
        <v>4.0</v>
      </c>
      <c r="B31" s="175" t="s">
        <v>138</v>
      </c>
      <c r="C31" s="176" t="s">
        <v>121</v>
      </c>
      <c r="D31" s="176" t="s">
        <v>123</v>
      </c>
      <c r="E31" s="177">
        <f t="shared" si="127"/>
        <v>0</v>
      </c>
      <c r="F31" s="177">
        <f t="shared" si="128"/>
        <v>0</v>
      </c>
      <c r="G31" s="177">
        <f t="shared" si="129"/>
        <v>0</v>
      </c>
      <c r="H31" s="178"/>
      <c r="I31" s="177">
        <f t="shared" si="130"/>
        <v>0</v>
      </c>
      <c r="J31" s="180"/>
      <c r="K31" s="180"/>
      <c r="L31" s="180"/>
      <c r="M31" s="177">
        <f t="shared" si="131"/>
        <v>0</v>
      </c>
      <c r="N31" s="178">
        <v>0.294289866351475</v>
      </c>
      <c r="O31" s="177">
        <f t="shared" si="132"/>
        <v>0</v>
      </c>
      <c r="P31" s="194">
        <f t="shared" si="133"/>
        <v>0</v>
      </c>
      <c r="Q31" s="576"/>
      <c r="R31" s="174">
        <v>4.0</v>
      </c>
      <c r="S31" s="175" t="s">
        <v>138</v>
      </c>
      <c r="T31" s="176" t="s">
        <v>121</v>
      </c>
      <c r="U31" s="176" t="s">
        <v>123</v>
      </c>
      <c r="V31" s="177">
        <f t="shared" si="134"/>
        <v>0</v>
      </c>
      <c r="W31" s="177">
        <f t="shared" si="135"/>
        <v>0</v>
      </c>
      <c r="X31" s="177">
        <f t="shared" si="136"/>
        <v>0</v>
      </c>
      <c r="Y31" s="178"/>
      <c r="Z31" s="177">
        <f t="shared" si="137"/>
        <v>0</v>
      </c>
      <c r="AA31" s="180"/>
      <c r="AB31" s="180"/>
      <c r="AC31" s="180"/>
      <c r="AD31" s="177">
        <f t="shared" si="138"/>
        <v>0</v>
      </c>
      <c r="AE31" s="178">
        <v>0.294289866351475</v>
      </c>
      <c r="AF31" s="177">
        <f t="shared" si="139"/>
        <v>0</v>
      </c>
      <c r="AG31" s="194">
        <f t="shared" si="140"/>
        <v>0</v>
      </c>
      <c r="AH31" s="576"/>
      <c r="AI31" s="174">
        <v>4.0</v>
      </c>
      <c r="AJ31" s="175" t="s">
        <v>138</v>
      </c>
      <c r="AK31" s="176" t="s">
        <v>121</v>
      </c>
      <c r="AL31" s="176" t="s">
        <v>123</v>
      </c>
      <c r="AM31" s="177">
        <f t="shared" si="141"/>
        <v>0</v>
      </c>
      <c r="AN31" s="177">
        <f t="shared" si="142"/>
        <v>0</v>
      </c>
      <c r="AO31" s="177">
        <f t="shared" si="143"/>
        <v>0</v>
      </c>
      <c r="AP31" s="178"/>
      <c r="AQ31" s="177">
        <f t="shared" si="144"/>
        <v>0</v>
      </c>
      <c r="AR31" s="180"/>
      <c r="AS31" s="180"/>
      <c r="AT31" s="180"/>
      <c r="AU31" s="177">
        <f t="shared" si="145"/>
        <v>0</v>
      </c>
      <c r="AV31" s="178">
        <v>0.294289866351475</v>
      </c>
      <c r="AW31" s="177">
        <f t="shared" si="146"/>
        <v>0</v>
      </c>
      <c r="AX31" s="194">
        <f t="shared" si="147"/>
        <v>0</v>
      </c>
      <c r="AY31" s="576"/>
      <c r="AZ31" s="174">
        <v>4.0</v>
      </c>
      <c r="BA31" s="175" t="s">
        <v>138</v>
      </c>
      <c r="BB31" s="176" t="s">
        <v>121</v>
      </c>
      <c r="BC31" s="176" t="s">
        <v>123</v>
      </c>
      <c r="BD31" s="177">
        <f t="shared" si="148"/>
        <v>0</v>
      </c>
      <c r="BE31" s="177">
        <f t="shared" si="149"/>
        <v>0</v>
      </c>
      <c r="BF31" s="177">
        <f t="shared" si="150"/>
        <v>0</v>
      </c>
      <c r="BG31" s="178"/>
      <c r="BH31" s="177">
        <f t="shared" si="151"/>
        <v>0</v>
      </c>
      <c r="BI31" s="180"/>
      <c r="BJ31" s="180"/>
      <c r="BK31" s="180"/>
      <c r="BL31" s="177">
        <f t="shared" si="152"/>
        <v>0</v>
      </c>
      <c r="BM31" s="178">
        <v>0.294289866351475</v>
      </c>
      <c r="BN31" s="177">
        <f t="shared" si="153"/>
        <v>0</v>
      </c>
      <c r="BO31" s="194">
        <f t="shared" si="154"/>
        <v>0</v>
      </c>
      <c r="BP31" s="576"/>
      <c r="BQ31" s="174">
        <v>4.0</v>
      </c>
      <c r="BR31" s="175" t="s">
        <v>138</v>
      </c>
      <c r="BS31" s="176" t="s">
        <v>121</v>
      </c>
      <c r="BT31" s="176" t="s">
        <v>123</v>
      </c>
      <c r="BU31" s="177">
        <f t="shared" si="155"/>
        <v>0</v>
      </c>
      <c r="BV31" s="177">
        <f t="shared" si="156"/>
        <v>0</v>
      </c>
      <c r="BW31" s="177">
        <f t="shared" si="157"/>
        <v>0</v>
      </c>
      <c r="BX31" s="178"/>
      <c r="BY31" s="177">
        <f t="shared" si="158"/>
        <v>0</v>
      </c>
      <c r="BZ31" s="180"/>
      <c r="CA31" s="180"/>
      <c r="CB31" s="180"/>
      <c r="CC31" s="177">
        <f t="shared" si="159"/>
        <v>0</v>
      </c>
      <c r="CD31" s="178">
        <v>0.294289866351475</v>
      </c>
      <c r="CE31" s="177">
        <f t="shared" si="160"/>
        <v>0</v>
      </c>
      <c r="CF31" s="194">
        <f t="shared" si="161"/>
        <v>0</v>
      </c>
      <c r="CG31" s="576"/>
      <c r="CH31" s="174">
        <v>4.0</v>
      </c>
      <c r="CI31" s="175" t="s">
        <v>138</v>
      </c>
      <c r="CJ31" s="176" t="s">
        <v>121</v>
      </c>
      <c r="CK31" s="176" t="s">
        <v>123</v>
      </c>
      <c r="CL31" s="177">
        <f t="shared" si="162"/>
        <v>0</v>
      </c>
      <c r="CM31" s="177">
        <f t="shared" si="163"/>
        <v>0</v>
      </c>
      <c r="CN31" s="177">
        <f t="shared" si="164"/>
        <v>0</v>
      </c>
      <c r="CO31" s="178"/>
      <c r="CP31" s="177">
        <f t="shared" si="165"/>
        <v>0</v>
      </c>
      <c r="CQ31" s="180"/>
      <c r="CR31" s="180"/>
      <c r="CS31" s="180"/>
      <c r="CT31" s="177">
        <f t="shared" si="166"/>
        <v>0</v>
      </c>
      <c r="CU31" s="178">
        <v>0.294289866351475</v>
      </c>
      <c r="CV31" s="177">
        <f t="shared" si="167"/>
        <v>0</v>
      </c>
      <c r="CW31" s="194">
        <f t="shared" si="168"/>
        <v>0</v>
      </c>
      <c r="CX31" s="576"/>
      <c r="CY31" s="174">
        <v>4.0</v>
      </c>
      <c r="CZ31" s="175" t="s">
        <v>138</v>
      </c>
      <c r="DA31" s="176" t="s">
        <v>121</v>
      </c>
      <c r="DB31" s="176" t="s">
        <v>123</v>
      </c>
      <c r="DC31" s="177">
        <f t="shared" si="169"/>
        <v>0</v>
      </c>
      <c r="DD31" s="177">
        <f t="shared" si="170"/>
        <v>0</v>
      </c>
      <c r="DE31" s="177">
        <f t="shared" si="171"/>
        <v>0</v>
      </c>
      <c r="DF31" s="178"/>
      <c r="DG31" s="177">
        <f t="shared" si="172"/>
        <v>0</v>
      </c>
      <c r="DH31" s="180"/>
      <c r="DI31" s="180"/>
      <c r="DJ31" s="180"/>
      <c r="DK31" s="177">
        <f t="shared" si="173"/>
        <v>0</v>
      </c>
      <c r="DL31" s="178">
        <v>0.294289866351475</v>
      </c>
      <c r="DM31" s="177">
        <f t="shared" si="174"/>
        <v>0</v>
      </c>
      <c r="DN31" s="194">
        <f t="shared" si="175"/>
        <v>0</v>
      </c>
      <c r="DO31" s="576"/>
      <c r="DP31" s="174">
        <v>4.0</v>
      </c>
      <c r="DQ31" s="175" t="s">
        <v>138</v>
      </c>
      <c r="DR31" s="176" t="s">
        <v>121</v>
      </c>
      <c r="DS31" s="176" t="s">
        <v>123</v>
      </c>
      <c r="DT31" s="177">
        <f t="shared" si="176"/>
        <v>0</v>
      </c>
      <c r="DU31" s="177">
        <f t="shared" si="177"/>
        <v>0</v>
      </c>
      <c r="DV31" s="177">
        <f t="shared" si="178"/>
        <v>0</v>
      </c>
      <c r="DW31" s="178"/>
      <c r="DX31" s="177">
        <f t="shared" si="179"/>
        <v>0</v>
      </c>
      <c r="DY31" s="180"/>
      <c r="DZ31" s="180"/>
      <c r="EA31" s="180"/>
      <c r="EB31" s="177">
        <f t="shared" si="180"/>
        <v>0</v>
      </c>
      <c r="EC31" s="178">
        <v>0.294289866351475</v>
      </c>
      <c r="ED31" s="177">
        <f t="shared" si="181"/>
        <v>0</v>
      </c>
      <c r="EE31" s="194">
        <f t="shared" si="182"/>
        <v>0</v>
      </c>
      <c r="EF31" s="576"/>
      <c r="EG31" s="174">
        <v>4.0</v>
      </c>
      <c r="EH31" s="175" t="s">
        <v>138</v>
      </c>
      <c r="EI31" s="176" t="s">
        <v>121</v>
      </c>
      <c r="EJ31" s="176" t="s">
        <v>123</v>
      </c>
      <c r="EK31" s="177">
        <f t="shared" si="183"/>
        <v>0</v>
      </c>
      <c r="EL31" s="177">
        <f t="shared" si="184"/>
        <v>0</v>
      </c>
      <c r="EM31" s="177">
        <f t="shared" si="185"/>
        <v>0</v>
      </c>
      <c r="EN31" s="178"/>
      <c r="EO31" s="177">
        <f t="shared" si="186"/>
        <v>0</v>
      </c>
      <c r="EP31" s="180"/>
      <c r="EQ31" s="180"/>
      <c r="ER31" s="180"/>
      <c r="ES31" s="177">
        <f t="shared" si="187"/>
        <v>0</v>
      </c>
      <c r="ET31" s="178">
        <v>0.294289866351475</v>
      </c>
      <c r="EU31" s="177">
        <f t="shared" si="188"/>
        <v>0</v>
      </c>
      <c r="EV31" s="194">
        <f t="shared" si="189"/>
        <v>0</v>
      </c>
      <c r="EW31" s="576"/>
      <c r="EX31" s="174">
        <v>4.0</v>
      </c>
      <c r="EY31" s="175" t="s">
        <v>138</v>
      </c>
      <c r="EZ31" s="176" t="s">
        <v>121</v>
      </c>
      <c r="FA31" s="176" t="s">
        <v>123</v>
      </c>
      <c r="FB31" s="177">
        <f t="shared" si="190"/>
        <v>0</v>
      </c>
      <c r="FC31" s="177">
        <f t="shared" si="191"/>
        <v>0</v>
      </c>
      <c r="FD31" s="177">
        <f t="shared" si="192"/>
        <v>0</v>
      </c>
      <c r="FE31" s="178"/>
      <c r="FF31" s="177">
        <f t="shared" si="193"/>
        <v>0</v>
      </c>
      <c r="FG31" s="180"/>
      <c r="FH31" s="180"/>
      <c r="FI31" s="180"/>
      <c r="FJ31" s="177">
        <f t="shared" si="194"/>
        <v>0</v>
      </c>
      <c r="FK31" s="178">
        <v>0.294289866351475</v>
      </c>
      <c r="FL31" s="177">
        <f t="shared" si="195"/>
        <v>0</v>
      </c>
      <c r="FM31" s="194">
        <f t="shared" si="196"/>
        <v>0</v>
      </c>
      <c r="FN31" s="576"/>
      <c r="FO31" s="174">
        <v>4.0</v>
      </c>
      <c r="FP31" s="175" t="s">
        <v>138</v>
      </c>
      <c r="FQ31" s="176" t="s">
        <v>121</v>
      </c>
      <c r="FR31" s="176" t="s">
        <v>123</v>
      </c>
      <c r="FS31" s="177">
        <f t="shared" si="197"/>
        <v>0</v>
      </c>
      <c r="FT31" s="177">
        <f t="shared" si="198"/>
        <v>0</v>
      </c>
      <c r="FU31" s="177">
        <f t="shared" si="199"/>
        <v>0</v>
      </c>
      <c r="FV31" s="178"/>
      <c r="FW31" s="177">
        <f t="shared" si="200"/>
        <v>0</v>
      </c>
      <c r="FX31" s="180"/>
      <c r="FY31" s="180"/>
      <c r="FZ31" s="180"/>
      <c r="GA31" s="177">
        <f t="shared" si="201"/>
        <v>0</v>
      </c>
      <c r="GB31" s="178">
        <v>0.294289866351475</v>
      </c>
      <c r="GC31" s="177">
        <f t="shared" si="202"/>
        <v>0</v>
      </c>
      <c r="GD31" s="194">
        <f t="shared" si="203"/>
        <v>0</v>
      </c>
      <c r="GE31" s="576"/>
      <c r="GF31" s="174">
        <v>4.0</v>
      </c>
      <c r="GG31" s="175" t="s">
        <v>138</v>
      </c>
      <c r="GH31" s="176" t="s">
        <v>121</v>
      </c>
      <c r="GI31" s="176" t="s">
        <v>123</v>
      </c>
      <c r="GJ31" s="177">
        <f t="shared" si="204"/>
        <v>0</v>
      </c>
      <c r="GK31" s="177">
        <f t="shared" si="205"/>
        <v>0</v>
      </c>
      <c r="GL31" s="177">
        <f t="shared" si="206"/>
        <v>0</v>
      </c>
      <c r="GM31" s="178"/>
      <c r="GN31" s="177">
        <f t="shared" si="207"/>
        <v>0</v>
      </c>
      <c r="GO31" s="180"/>
      <c r="GP31" s="180"/>
      <c r="GQ31" s="180"/>
      <c r="GR31" s="177">
        <f t="shared" si="208"/>
        <v>0</v>
      </c>
      <c r="GS31" s="178">
        <v>0.294289866351475</v>
      </c>
      <c r="GT31" s="177">
        <f t="shared" si="209"/>
        <v>0</v>
      </c>
      <c r="GU31" s="194">
        <f t="shared" si="210"/>
        <v>0</v>
      </c>
      <c r="GV31" s="576"/>
      <c r="GW31" s="174">
        <v>4.0</v>
      </c>
      <c r="GX31" s="175" t="s">
        <v>138</v>
      </c>
      <c r="GY31" s="176" t="s">
        <v>121</v>
      </c>
      <c r="GZ31" s="176" t="s">
        <v>123</v>
      </c>
      <c r="HA31" s="177">
        <f t="shared" si="211"/>
        <v>0</v>
      </c>
      <c r="HB31" s="177">
        <f t="shared" si="212"/>
        <v>0</v>
      </c>
      <c r="HC31" s="177">
        <f t="shared" si="213"/>
        <v>0</v>
      </c>
      <c r="HD31" s="178"/>
      <c r="HE31" s="177">
        <f t="shared" si="214"/>
        <v>0</v>
      </c>
      <c r="HF31" s="180"/>
      <c r="HG31" s="180"/>
      <c r="HH31" s="180"/>
      <c r="HI31" s="177">
        <f t="shared" si="215"/>
        <v>0</v>
      </c>
      <c r="HJ31" s="178">
        <v>0.294289866351475</v>
      </c>
      <c r="HK31" s="177">
        <f t="shared" si="216"/>
        <v>0</v>
      </c>
      <c r="HL31" s="194">
        <f t="shared" si="217"/>
        <v>0</v>
      </c>
      <c r="HM31" s="576"/>
      <c r="HN31" s="174">
        <v>4.0</v>
      </c>
      <c r="HO31" s="175" t="s">
        <v>138</v>
      </c>
      <c r="HP31" s="176" t="s">
        <v>121</v>
      </c>
      <c r="HQ31" s="176" t="s">
        <v>123</v>
      </c>
      <c r="HR31" s="177">
        <f t="shared" si="218"/>
        <v>0</v>
      </c>
      <c r="HS31" s="177">
        <f t="shared" si="219"/>
        <v>0</v>
      </c>
      <c r="HT31" s="177">
        <f t="shared" si="220"/>
        <v>0</v>
      </c>
      <c r="HU31" s="178"/>
      <c r="HV31" s="177">
        <f t="shared" si="221"/>
        <v>0</v>
      </c>
      <c r="HW31" s="180"/>
      <c r="HX31" s="180"/>
      <c r="HY31" s="180"/>
      <c r="HZ31" s="177">
        <f t="shared" si="222"/>
        <v>0</v>
      </c>
      <c r="IA31" s="178">
        <v>0.294289866351475</v>
      </c>
      <c r="IB31" s="177">
        <f t="shared" si="223"/>
        <v>0</v>
      </c>
      <c r="IC31" s="194">
        <f t="shared" si="224"/>
        <v>0</v>
      </c>
      <c r="ID31" s="576"/>
      <c r="IE31" s="174">
        <v>4.0</v>
      </c>
      <c r="IF31" s="175" t="s">
        <v>138</v>
      </c>
      <c r="IG31" s="176" t="s">
        <v>121</v>
      </c>
      <c r="IH31" s="176" t="s">
        <v>123</v>
      </c>
      <c r="II31" s="177">
        <f t="shared" si="225"/>
        <v>0</v>
      </c>
      <c r="IJ31" s="177">
        <f t="shared" si="226"/>
        <v>0</v>
      </c>
      <c r="IK31" s="177">
        <f t="shared" si="227"/>
        <v>0</v>
      </c>
      <c r="IL31" s="178"/>
      <c r="IM31" s="177">
        <f t="shared" si="228"/>
        <v>0</v>
      </c>
      <c r="IN31" s="180"/>
      <c r="IO31" s="180"/>
      <c r="IP31" s="180"/>
      <c r="IQ31" s="177">
        <f t="shared" si="229"/>
        <v>0</v>
      </c>
      <c r="IR31" s="178">
        <v>0.294289866351475</v>
      </c>
      <c r="IS31" s="177">
        <f t="shared" si="230"/>
        <v>0</v>
      </c>
      <c r="IT31" s="194">
        <f t="shared" si="231"/>
        <v>0</v>
      </c>
      <c r="IU31" s="576"/>
      <c r="IV31" s="174">
        <v>4.0</v>
      </c>
      <c r="IW31" s="175" t="s">
        <v>138</v>
      </c>
      <c r="IX31" s="176" t="s">
        <v>121</v>
      </c>
      <c r="IY31" s="176" t="s">
        <v>123</v>
      </c>
      <c r="IZ31" s="177">
        <f t="shared" si="232"/>
        <v>0</v>
      </c>
      <c r="JA31" s="177">
        <f t="shared" si="233"/>
        <v>0</v>
      </c>
      <c r="JB31" s="177">
        <f t="shared" si="234"/>
        <v>0</v>
      </c>
      <c r="JC31" s="178"/>
      <c r="JD31" s="177">
        <f t="shared" si="235"/>
        <v>0</v>
      </c>
      <c r="JE31" s="180"/>
      <c r="JF31" s="180"/>
      <c r="JG31" s="180"/>
      <c r="JH31" s="177">
        <f t="shared" si="236"/>
        <v>0</v>
      </c>
      <c r="JI31" s="178">
        <v>0.294289866351475</v>
      </c>
      <c r="JJ31" s="177">
        <f t="shared" si="237"/>
        <v>0</v>
      </c>
      <c r="JK31" s="194">
        <f t="shared" si="238"/>
        <v>0</v>
      </c>
      <c r="JL31" s="576"/>
      <c r="JM31" s="174">
        <v>4.0</v>
      </c>
      <c r="JN31" s="175" t="s">
        <v>138</v>
      </c>
      <c r="JO31" s="176" t="s">
        <v>121</v>
      </c>
      <c r="JP31" s="176" t="s">
        <v>123</v>
      </c>
      <c r="JQ31" s="177">
        <f t="shared" si="239"/>
        <v>0</v>
      </c>
      <c r="JR31" s="177">
        <f t="shared" si="240"/>
        <v>0</v>
      </c>
      <c r="JS31" s="177">
        <f t="shared" si="241"/>
        <v>0</v>
      </c>
      <c r="JT31" s="178"/>
      <c r="JU31" s="177">
        <f t="shared" si="242"/>
        <v>0</v>
      </c>
      <c r="JV31" s="180"/>
      <c r="JW31" s="180"/>
      <c r="JX31" s="180"/>
      <c r="JY31" s="177">
        <f t="shared" si="243"/>
        <v>0</v>
      </c>
      <c r="JZ31" s="178">
        <v>0.294289866351475</v>
      </c>
      <c r="KA31" s="177">
        <f t="shared" si="244"/>
        <v>0</v>
      </c>
      <c r="KB31" s="194">
        <f t="shared" si="245"/>
        <v>0</v>
      </c>
      <c r="KC31" s="576"/>
      <c r="KD31" s="174">
        <v>4.0</v>
      </c>
      <c r="KE31" s="175" t="s">
        <v>138</v>
      </c>
      <c r="KF31" s="176" t="s">
        <v>121</v>
      </c>
      <c r="KG31" s="176" t="s">
        <v>123</v>
      </c>
      <c r="KH31" s="177">
        <f t="shared" si="246"/>
        <v>0</v>
      </c>
      <c r="KI31" s="177">
        <f t="shared" si="247"/>
        <v>0</v>
      </c>
      <c r="KJ31" s="177">
        <f t="shared" si="248"/>
        <v>0</v>
      </c>
      <c r="KK31" s="178"/>
      <c r="KL31" s="177">
        <f t="shared" si="249"/>
        <v>0</v>
      </c>
      <c r="KM31" s="180"/>
      <c r="KN31" s="180"/>
      <c r="KO31" s="180"/>
      <c r="KP31" s="177">
        <f t="shared" si="250"/>
        <v>0</v>
      </c>
      <c r="KQ31" s="178">
        <v>0.294289866351475</v>
      </c>
      <c r="KR31" s="177">
        <f t="shared" si="251"/>
        <v>0</v>
      </c>
      <c r="KS31" s="194">
        <f t="shared" si="252"/>
        <v>0</v>
      </c>
      <c r="KT31" s="576"/>
      <c r="KU31" s="173"/>
    </row>
    <row r="32" ht="15.75" customHeight="1">
      <c r="A32" s="174">
        <v>5.0</v>
      </c>
      <c r="B32" s="175" t="s">
        <v>139</v>
      </c>
      <c r="C32" s="176" t="s">
        <v>121</v>
      </c>
      <c r="D32" s="176" t="s">
        <v>123</v>
      </c>
      <c r="E32" s="177">
        <f t="shared" si="127"/>
        <v>0</v>
      </c>
      <c r="F32" s="177">
        <f t="shared" si="128"/>
        <v>0</v>
      </c>
      <c r="G32" s="177">
        <f t="shared" si="129"/>
        <v>0</v>
      </c>
      <c r="H32" s="178"/>
      <c r="I32" s="177">
        <f t="shared" si="130"/>
        <v>0</v>
      </c>
      <c r="J32" s="180"/>
      <c r="K32" s="180"/>
      <c r="L32" s="180"/>
      <c r="M32" s="177">
        <f t="shared" si="131"/>
        <v>0</v>
      </c>
      <c r="N32" s="178">
        <v>0.294289866351475</v>
      </c>
      <c r="O32" s="177">
        <f t="shared" si="132"/>
        <v>0</v>
      </c>
      <c r="P32" s="194">
        <f t="shared" si="133"/>
        <v>0</v>
      </c>
      <c r="Q32" s="576"/>
      <c r="R32" s="174">
        <v>5.0</v>
      </c>
      <c r="S32" s="175" t="s">
        <v>139</v>
      </c>
      <c r="T32" s="176" t="s">
        <v>121</v>
      </c>
      <c r="U32" s="176" t="s">
        <v>123</v>
      </c>
      <c r="V32" s="177">
        <f t="shared" si="134"/>
        <v>0</v>
      </c>
      <c r="W32" s="177">
        <f t="shared" si="135"/>
        <v>0</v>
      </c>
      <c r="X32" s="177">
        <f t="shared" si="136"/>
        <v>0</v>
      </c>
      <c r="Y32" s="178"/>
      <c r="Z32" s="177">
        <f t="shared" si="137"/>
        <v>0</v>
      </c>
      <c r="AA32" s="180"/>
      <c r="AB32" s="180"/>
      <c r="AC32" s="180"/>
      <c r="AD32" s="177">
        <f t="shared" si="138"/>
        <v>0</v>
      </c>
      <c r="AE32" s="178">
        <v>0.294289866351475</v>
      </c>
      <c r="AF32" s="177">
        <f t="shared" si="139"/>
        <v>0</v>
      </c>
      <c r="AG32" s="194">
        <f t="shared" si="140"/>
        <v>0</v>
      </c>
      <c r="AH32" s="576"/>
      <c r="AI32" s="174">
        <v>5.0</v>
      </c>
      <c r="AJ32" s="175" t="s">
        <v>139</v>
      </c>
      <c r="AK32" s="176" t="s">
        <v>121</v>
      </c>
      <c r="AL32" s="176" t="s">
        <v>123</v>
      </c>
      <c r="AM32" s="177">
        <f t="shared" si="141"/>
        <v>0</v>
      </c>
      <c r="AN32" s="177">
        <f t="shared" si="142"/>
        <v>0</v>
      </c>
      <c r="AO32" s="177">
        <f t="shared" si="143"/>
        <v>0</v>
      </c>
      <c r="AP32" s="178"/>
      <c r="AQ32" s="177">
        <f t="shared" si="144"/>
        <v>0</v>
      </c>
      <c r="AR32" s="180"/>
      <c r="AS32" s="180"/>
      <c r="AT32" s="180"/>
      <c r="AU32" s="177">
        <f t="shared" si="145"/>
        <v>0</v>
      </c>
      <c r="AV32" s="178">
        <v>0.294289866351475</v>
      </c>
      <c r="AW32" s="177">
        <f t="shared" si="146"/>
        <v>0</v>
      </c>
      <c r="AX32" s="194">
        <f t="shared" si="147"/>
        <v>0</v>
      </c>
      <c r="AY32" s="576"/>
      <c r="AZ32" s="174">
        <v>5.0</v>
      </c>
      <c r="BA32" s="175" t="s">
        <v>139</v>
      </c>
      <c r="BB32" s="176" t="s">
        <v>121</v>
      </c>
      <c r="BC32" s="176" t="s">
        <v>123</v>
      </c>
      <c r="BD32" s="177">
        <f t="shared" si="148"/>
        <v>0</v>
      </c>
      <c r="BE32" s="177">
        <f t="shared" si="149"/>
        <v>0</v>
      </c>
      <c r="BF32" s="177">
        <f t="shared" si="150"/>
        <v>0</v>
      </c>
      <c r="BG32" s="178"/>
      <c r="BH32" s="177">
        <f t="shared" si="151"/>
        <v>0</v>
      </c>
      <c r="BI32" s="180"/>
      <c r="BJ32" s="180"/>
      <c r="BK32" s="180"/>
      <c r="BL32" s="177">
        <f t="shared" si="152"/>
        <v>0</v>
      </c>
      <c r="BM32" s="178">
        <v>0.294289866351475</v>
      </c>
      <c r="BN32" s="177">
        <f t="shared" si="153"/>
        <v>0</v>
      </c>
      <c r="BO32" s="194">
        <f t="shared" si="154"/>
        <v>0</v>
      </c>
      <c r="BP32" s="576"/>
      <c r="BQ32" s="174">
        <v>5.0</v>
      </c>
      <c r="BR32" s="175" t="s">
        <v>139</v>
      </c>
      <c r="BS32" s="176" t="s">
        <v>121</v>
      </c>
      <c r="BT32" s="176" t="s">
        <v>123</v>
      </c>
      <c r="BU32" s="177">
        <f t="shared" si="155"/>
        <v>0</v>
      </c>
      <c r="BV32" s="177">
        <f t="shared" si="156"/>
        <v>0</v>
      </c>
      <c r="BW32" s="177">
        <f t="shared" si="157"/>
        <v>0</v>
      </c>
      <c r="BX32" s="178"/>
      <c r="BY32" s="177">
        <f t="shared" si="158"/>
        <v>0</v>
      </c>
      <c r="BZ32" s="180"/>
      <c r="CA32" s="180"/>
      <c r="CB32" s="180"/>
      <c r="CC32" s="177">
        <f t="shared" si="159"/>
        <v>0</v>
      </c>
      <c r="CD32" s="178">
        <v>0.294289866351475</v>
      </c>
      <c r="CE32" s="177">
        <f t="shared" si="160"/>
        <v>0</v>
      </c>
      <c r="CF32" s="194">
        <f t="shared" si="161"/>
        <v>0</v>
      </c>
      <c r="CG32" s="576"/>
      <c r="CH32" s="174">
        <v>5.0</v>
      </c>
      <c r="CI32" s="175" t="s">
        <v>139</v>
      </c>
      <c r="CJ32" s="176" t="s">
        <v>121</v>
      </c>
      <c r="CK32" s="176" t="s">
        <v>123</v>
      </c>
      <c r="CL32" s="177">
        <f t="shared" si="162"/>
        <v>0</v>
      </c>
      <c r="CM32" s="177">
        <f t="shared" si="163"/>
        <v>0</v>
      </c>
      <c r="CN32" s="177">
        <f t="shared" si="164"/>
        <v>0</v>
      </c>
      <c r="CO32" s="178"/>
      <c r="CP32" s="177">
        <f t="shared" si="165"/>
        <v>0</v>
      </c>
      <c r="CQ32" s="180"/>
      <c r="CR32" s="180"/>
      <c r="CS32" s="180"/>
      <c r="CT32" s="177">
        <f t="shared" si="166"/>
        <v>0</v>
      </c>
      <c r="CU32" s="178">
        <v>0.294289866351475</v>
      </c>
      <c r="CV32" s="177">
        <f t="shared" si="167"/>
        <v>0</v>
      </c>
      <c r="CW32" s="194">
        <f t="shared" si="168"/>
        <v>0</v>
      </c>
      <c r="CX32" s="576"/>
      <c r="CY32" s="174">
        <v>5.0</v>
      </c>
      <c r="CZ32" s="175" t="s">
        <v>139</v>
      </c>
      <c r="DA32" s="176" t="s">
        <v>121</v>
      </c>
      <c r="DB32" s="176" t="s">
        <v>123</v>
      </c>
      <c r="DC32" s="177">
        <f t="shared" si="169"/>
        <v>0</v>
      </c>
      <c r="DD32" s="177">
        <f t="shared" si="170"/>
        <v>0</v>
      </c>
      <c r="DE32" s="177">
        <f t="shared" si="171"/>
        <v>0</v>
      </c>
      <c r="DF32" s="178"/>
      <c r="DG32" s="177">
        <f t="shared" si="172"/>
        <v>0</v>
      </c>
      <c r="DH32" s="180"/>
      <c r="DI32" s="180"/>
      <c r="DJ32" s="180"/>
      <c r="DK32" s="177">
        <f t="shared" si="173"/>
        <v>0</v>
      </c>
      <c r="DL32" s="178">
        <v>0.294289866351475</v>
      </c>
      <c r="DM32" s="177">
        <f t="shared" si="174"/>
        <v>0</v>
      </c>
      <c r="DN32" s="194">
        <f t="shared" si="175"/>
        <v>0</v>
      </c>
      <c r="DO32" s="576"/>
      <c r="DP32" s="174">
        <v>5.0</v>
      </c>
      <c r="DQ32" s="175" t="s">
        <v>139</v>
      </c>
      <c r="DR32" s="176" t="s">
        <v>121</v>
      </c>
      <c r="DS32" s="176" t="s">
        <v>123</v>
      </c>
      <c r="DT32" s="177">
        <f t="shared" si="176"/>
        <v>0</v>
      </c>
      <c r="DU32" s="177">
        <f t="shared" si="177"/>
        <v>0</v>
      </c>
      <c r="DV32" s="177">
        <f t="shared" si="178"/>
        <v>0</v>
      </c>
      <c r="DW32" s="178"/>
      <c r="DX32" s="177">
        <f t="shared" si="179"/>
        <v>0</v>
      </c>
      <c r="DY32" s="180"/>
      <c r="DZ32" s="180"/>
      <c r="EA32" s="180"/>
      <c r="EB32" s="177">
        <f t="shared" si="180"/>
        <v>0</v>
      </c>
      <c r="EC32" s="178">
        <v>0.294289866351475</v>
      </c>
      <c r="ED32" s="177">
        <f t="shared" si="181"/>
        <v>0</v>
      </c>
      <c r="EE32" s="194">
        <f t="shared" si="182"/>
        <v>0</v>
      </c>
      <c r="EF32" s="576"/>
      <c r="EG32" s="174">
        <v>5.0</v>
      </c>
      <c r="EH32" s="175" t="s">
        <v>139</v>
      </c>
      <c r="EI32" s="176" t="s">
        <v>121</v>
      </c>
      <c r="EJ32" s="176" t="s">
        <v>123</v>
      </c>
      <c r="EK32" s="177">
        <f t="shared" si="183"/>
        <v>0</v>
      </c>
      <c r="EL32" s="177">
        <f t="shared" si="184"/>
        <v>0</v>
      </c>
      <c r="EM32" s="177">
        <f t="shared" si="185"/>
        <v>0</v>
      </c>
      <c r="EN32" s="178"/>
      <c r="EO32" s="177">
        <f t="shared" si="186"/>
        <v>0</v>
      </c>
      <c r="EP32" s="180"/>
      <c r="EQ32" s="180"/>
      <c r="ER32" s="180"/>
      <c r="ES32" s="177">
        <f t="shared" si="187"/>
        <v>0</v>
      </c>
      <c r="ET32" s="178">
        <v>0.294289866351475</v>
      </c>
      <c r="EU32" s="177">
        <f t="shared" si="188"/>
        <v>0</v>
      </c>
      <c r="EV32" s="194">
        <f t="shared" si="189"/>
        <v>0</v>
      </c>
      <c r="EW32" s="576"/>
      <c r="EX32" s="174">
        <v>5.0</v>
      </c>
      <c r="EY32" s="175" t="s">
        <v>139</v>
      </c>
      <c r="EZ32" s="176" t="s">
        <v>121</v>
      </c>
      <c r="FA32" s="176" t="s">
        <v>123</v>
      </c>
      <c r="FB32" s="177">
        <f t="shared" si="190"/>
        <v>0</v>
      </c>
      <c r="FC32" s="177">
        <f t="shared" si="191"/>
        <v>0</v>
      </c>
      <c r="FD32" s="177">
        <f t="shared" si="192"/>
        <v>0</v>
      </c>
      <c r="FE32" s="178"/>
      <c r="FF32" s="177">
        <f t="shared" si="193"/>
        <v>0</v>
      </c>
      <c r="FG32" s="180"/>
      <c r="FH32" s="180"/>
      <c r="FI32" s="180"/>
      <c r="FJ32" s="177">
        <f t="shared" si="194"/>
        <v>0</v>
      </c>
      <c r="FK32" s="178">
        <v>0.294289866351475</v>
      </c>
      <c r="FL32" s="177">
        <f t="shared" si="195"/>
        <v>0</v>
      </c>
      <c r="FM32" s="194">
        <f t="shared" si="196"/>
        <v>0</v>
      </c>
      <c r="FN32" s="576"/>
      <c r="FO32" s="174">
        <v>5.0</v>
      </c>
      <c r="FP32" s="175" t="s">
        <v>139</v>
      </c>
      <c r="FQ32" s="176" t="s">
        <v>121</v>
      </c>
      <c r="FR32" s="176" t="s">
        <v>123</v>
      </c>
      <c r="FS32" s="177">
        <f t="shared" si="197"/>
        <v>0</v>
      </c>
      <c r="FT32" s="177">
        <f t="shared" si="198"/>
        <v>0</v>
      </c>
      <c r="FU32" s="177">
        <f t="shared" si="199"/>
        <v>0</v>
      </c>
      <c r="FV32" s="178"/>
      <c r="FW32" s="177">
        <f t="shared" si="200"/>
        <v>0</v>
      </c>
      <c r="FX32" s="180"/>
      <c r="FY32" s="180"/>
      <c r="FZ32" s="180"/>
      <c r="GA32" s="177">
        <f t="shared" si="201"/>
        <v>0</v>
      </c>
      <c r="GB32" s="178">
        <v>0.294289866351475</v>
      </c>
      <c r="GC32" s="177">
        <f t="shared" si="202"/>
        <v>0</v>
      </c>
      <c r="GD32" s="194">
        <f t="shared" si="203"/>
        <v>0</v>
      </c>
      <c r="GE32" s="576"/>
      <c r="GF32" s="174">
        <v>5.0</v>
      </c>
      <c r="GG32" s="175" t="s">
        <v>139</v>
      </c>
      <c r="GH32" s="176" t="s">
        <v>121</v>
      </c>
      <c r="GI32" s="176" t="s">
        <v>123</v>
      </c>
      <c r="GJ32" s="177">
        <f t="shared" si="204"/>
        <v>0</v>
      </c>
      <c r="GK32" s="177">
        <f t="shared" si="205"/>
        <v>0</v>
      </c>
      <c r="GL32" s="177">
        <f t="shared" si="206"/>
        <v>0</v>
      </c>
      <c r="GM32" s="178"/>
      <c r="GN32" s="177">
        <f t="shared" si="207"/>
        <v>0</v>
      </c>
      <c r="GO32" s="180"/>
      <c r="GP32" s="180"/>
      <c r="GQ32" s="180"/>
      <c r="GR32" s="177">
        <f t="shared" si="208"/>
        <v>0</v>
      </c>
      <c r="GS32" s="178">
        <v>0.294289866351475</v>
      </c>
      <c r="GT32" s="177">
        <f t="shared" si="209"/>
        <v>0</v>
      </c>
      <c r="GU32" s="194">
        <f t="shared" si="210"/>
        <v>0</v>
      </c>
      <c r="GV32" s="576"/>
      <c r="GW32" s="174">
        <v>5.0</v>
      </c>
      <c r="GX32" s="175" t="s">
        <v>139</v>
      </c>
      <c r="GY32" s="176" t="s">
        <v>121</v>
      </c>
      <c r="GZ32" s="176" t="s">
        <v>123</v>
      </c>
      <c r="HA32" s="177">
        <f t="shared" si="211"/>
        <v>0</v>
      </c>
      <c r="HB32" s="177">
        <f t="shared" si="212"/>
        <v>0</v>
      </c>
      <c r="HC32" s="177">
        <f t="shared" si="213"/>
        <v>0</v>
      </c>
      <c r="HD32" s="178"/>
      <c r="HE32" s="177">
        <f t="shared" si="214"/>
        <v>0</v>
      </c>
      <c r="HF32" s="180"/>
      <c r="HG32" s="180"/>
      <c r="HH32" s="180"/>
      <c r="HI32" s="177">
        <f t="shared" si="215"/>
        <v>0</v>
      </c>
      <c r="HJ32" s="178">
        <v>0.294289866351475</v>
      </c>
      <c r="HK32" s="177">
        <f t="shared" si="216"/>
        <v>0</v>
      </c>
      <c r="HL32" s="194">
        <f t="shared" si="217"/>
        <v>0</v>
      </c>
      <c r="HM32" s="576"/>
      <c r="HN32" s="174">
        <v>5.0</v>
      </c>
      <c r="HO32" s="175" t="s">
        <v>139</v>
      </c>
      <c r="HP32" s="176" t="s">
        <v>121</v>
      </c>
      <c r="HQ32" s="176" t="s">
        <v>123</v>
      </c>
      <c r="HR32" s="177">
        <f t="shared" si="218"/>
        <v>0</v>
      </c>
      <c r="HS32" s="177">
        <f t="shared" si="219"/>
        <v>0</v>
      </c>
      <c r="HT32" s="177">
        <f t="shared" si="220"/>
        <v>0</v>
      </c>
      <c r="HU32" s="178"/>
      <c r="HV32" s="177">
        <f t="shared" si="221"/>
        <v>0</v>
      </c>
      <c r="HW32" s="180"/>
      <c r="HX32" s="180"/>
      <c r="HY32" s="180"/>
      <c r="HZ32" s="177">
        <f t="shared" si="222"/>
        <v>0</v>
      </c>
      <c r="IA32" s="178">
        <v>0.294289866351475</v>
      </c>
      <c r="IB32" s="177">
        <f t="shared" si="223"/>
        <v>0</v>
      </c>
      <c r="IC32" s="194">
        <f t="shared" si="224"/>
        <v>0</v>
      </c>
      <c r="ID32" s="576"/>
      <c r="IE32" s="174">
        <v>5.0</v>
      </c>
      <c r="IF32" s="175" t="s">
        <v>139</v>
      </c>
      <c r="IG32" s="176" t="s">
        <v>121</v>
      </c>
      <c r="IH32" s="176" t="s">
        <v>123</v>
      </c>
      <c r="II32" s="177">
        <f t="shared" si="225"/>
        <v>0</v>
      </c>
      <c r="IJ32" s="177">
        <f t="shared" si="226"/>
        <v>0</v>
      </c>
      <c r="IK32" s="177">
        <f t="shared" si="227"/>
        <v>0</v>
      </c>
      <c r="IL32" s="178"/>
      <c r="IM32" s="177">
        <f t="shared" si="228"/>
        <v>0</v>
      </c>
      <c r="IN32" s="180"/>
      <c r="IO32" s="180"/>
      <c r="IP32" s="180"/>
      <c r="IQ32" s="177">
        <f t="shared" si="229"/>
        <v>0</v>
      </c>
      <c r="IR32" s="178">
        <v>0.294289866351475</v>
      </c>
      <c r="IS32" s="177">
        <f t="shared" si="230"/>
        <v>0</v>
      </c>
      <c r="IT32" s="194">
        <f t="shared" si="231"/>
        <v>0</v>
      </c>
      <c r="IU32" s="576"/>
      <c r="IV32" s="174">
        <v>5.0</v>
      </c>
      <c r="IW32" s="175" t="s">
        <v>139</v>
      </c>
      <c r="IX32" s="176" t="s">
        <v>121</v>
      </c>
      <c r="IY32" s="176" t="s">
        <v>123</v>
      </c>
      <c r="IZ32" s="177">
        <f t="shared" si="232"/>
        <v>0</v>
      </c>
      <c r="JA32" s="177">
        <f t="shared" si="233"/>
        <v>0</v>
      </c>
      <c r="JB32" s="177">
        <f t="shared" si="234"/>
        <v>0</v>
      </c>
      <c r="JC32" s="178"/>
      <c r="JD32" s="177">
        <f t="shared" si="235"/>
        <v>0</v>
      </c>
      <c r="JE32" s="180"/>
      <c r="JF32" s="180"/>
      <c r="JG32" s="180"/>
      <c r="JH32" s="177">
        <f t="shared" si="236"/>
        <v>0</v>
      </c>
      <c r="JI32" s="178">
        <v>0.294289866351475</v>
      </c>
      <c r="JJ32" s="177">
        <f t="shared" si="237"/>
        <v>0</v>
      </c>
      <c r="JK32" s="194">
        <f t="shared" si="238"/>
        <v>0</v>
      </c>
      <c r="JL32" s="576"/>
      <c r="JM32" s="174">
        <v>5.0</v>
      </c>
      <c r="JN32" s="175" t="s">
        <v>139</v>
      </c>
      <c r="JO32" s="176" t="s">
        <v>121</v>
      </c>
      <c r="JP32" s="176" t="s">
        <v>123</v>
      </c>
      <c r="JQ32" s="177">
        <f t="shared" si="239"/>
        <v>0</v>
      </c>
      <c r="JR32" s="177">
        <f t="shared" si="240"/>
        <v>0</v>
      </c>
      <c r="JS32" s="177">
        <f t="shared" si="241"/>
        <v>0</v>
      </c>
      <c r="JT32" s="178"/>
      <c r="JU32" s="177">
        <f t="shared" si="242"/>
        <v>0</v>
      </c>
      <c r="JV32" s="180"/>
      <c r="JW32" s="180"/>
      <c r="JX32" s="180"/>
      <c r="JY32" s="177">
        <f t="shared" si="243"/>
        <v>0</v>
      </c>
      <c r="JZ32" s="178">
        <v>0.294289866351475</v>
      </c>
      <c r="KA32" s="177">
        <f t="shared" si="244"/>
        <v>0</v>
      </c>
      <c r="KB32" s="194">
        <f t="shared" si="245"/>
        <v>0</v>
      </c>
      <c r="KC32" s="576"/>
      <c r="KD32" s="174">
        <v>5.0</v>
      </c>
      <c r="KE32" s="175" t="s">
        <v>139</v>
      </c>
      <c r="KF32" s="176" t="s">
        <v>121</v>
      </c>
      <c r="KG32" s="176" t="s">
        <v>123</v>
      </c>
      <c r="KH32" s="177">
        <f t="shared" si="246"/>
        <v>0</v>
      </c>
      <c r="KI32" s="177">
        <f t="shared" si="247"/>
        <v>0</v>
      </c>
      <c r="KJ32" s="177">
        <f t="shared" si="248"/>
        <v>0</v>
      </c>
      <c r="KK32" s="178"/>
      <c r="KL32" s="177">
        <f t="shared" si="249"/>
        <v>0</v>
      </c>
      <c r="KM32" s="180"/>
      <c r="KN32" s="180"/>
      <c r="KO32" s="180"/>
      <c r="KP32" s="177">
        <f t="shared" si="250"/>
        <v>0</v>
      </c>
      <c r="KQ32" s="178">
        <v>0.294289866351475</v>
      </c>
      <c r="KR32" s="177">
        <f t="shared" si="251"/>
        <v>0</v>
      </c>
      <c r="KS32" s="194">
        <f t="shared" si="252"/>
        <v>0</v>
      </c>
      <c r="KT32" s="576"/>
      <c r="KU32" s="173"/>
    </row>
    <row r="33" ht="15.75" customHeight="1">
      <c r="A33" s="174">
        <v>6.0</v>
      </c>
      <c r="B33" s="175" t="s">
        <v>140</v>
      </c>
      <c r="C33" s="176" t="s">
        <v>121</v>
      </c>
      <c r="D33" s="176" t="s">
        <v>123</v>
      </c>
      <c r="E33" s="177">
        <f t="shared" si="127"/>
        <v>0</v>
      </c>
      <c r="F33" s="177">
        <f t="shared" si="128"/>
        <v>0</v>
      </c>
      <c r="G33" s="177">
        <f t="shared" si="129"/>
        <v>0</v>
      </c>
      <c r="H33" s="178"/>
      <c r="I33" s="177">
        <f t="shared" si="130"/>
        <v>0</v>
      </c>
      <c r="J33" s="180"/>
      <c r="K33" s="180"/>
      <c r="L33" s="180"/>
      <c r="M33" s="177">
        <f t="shared" si="131"/>
        <v>0</v>
      </c>
      <c r="N33" s="178">
        <v>0.294289866351475</v>
      </c>
      <c r="O33" s="177">
        <f t="shared" si="132"/>
        <v>0</v>
      </c>
      <c r="P33" s="194">
        <f t="shared" si="133"/>
        <v>0</v>
      </c>
      <c r="Q33" s="576"/>
      <c r="R33" s="174">
        <v>6.0</v>
      </c>
      <c r="S33" s="175" t="s">
        <v>140</v>
      </c>
      <c r="T33" s="176" t="s">
        <v>121</v>
      </c>
      <c r="U33" s="176" t="s">
        <v>123</v>
      </c>
      <c r="V33" s="177">
        <f t="shared" si="134"/>
        <v>0</v>
      </c>
      <c r="W33" s="177">
        <f t="shared" si="135"/>
        <v>0</v>
      </c>
      <c r="X33" s="177">
        <f t="shared" si="136"/>
        <v>0</v>
      </c>
      <c r="Y33" s="178"/>
      <c r="Z33" s="177">
        <f t="shared" si="137"/>
        <v>0</v>
      </c>
      <c r="AA33" s="180"/>
      <c r="AB33" s="180"/>
      <c r="AC33" s="180"/>
      <c r="AD33" s="177">
        <f t="shared" si="138"/>
        <v>0</v>
      </c>
      <c r="AE33" s="178">
        <v>0.294289866351475</v>
      </c>
      <c r="AF33" s="177">
        <f t="shared" si="139"/>
        <v>0</v>
      </c>
      <c r="AG33" s="194">
        <f t="shared" si="140"/>
        <v>0</v>
      </c>
      <c r="AH33" s="576"/>
      <c r="AI33" s="174">
        <v>6.0</v>
      </c>
      <c r="AJ33" s="175" t="s">
        <v>140</v>
      </c>
      <c r="AK33" s="176" t="s">
        <v>121</v>
      </c>
      <c r="AL33" s="176" t="s">
        <v>123</v>
      </c>
      <c r="AM33" s="177">
        <f t="shared" si="141"/>
        <v>0</v>
      </c>
      <c r="AN33" s="177">
        <f t="shared" si="142"/>
        <v>0</v>
      </c>
      <c r="AO33" s="177">
        <f t="shared" si="143"/>
        <v>0</v>
      </c>
      <c r="AP33" s="178"/>
      <c r="AQ33" s="177">
        <f t="shared" si="144"/>
        <v>0</v>
      </c>
      <c r="AR33" s="180"/>
      <c r="AS33" s="180"/>
      <c r="AT33" s="180"/>
      <c r="AU33" s="177">
        <f t="shared" si="145"/>
        <v>0</v>
      </c>
      <c r="AV33" s="178">
        <v>0.294289866351475</v>
      </c>
      <c r="AW33" s="177">
        <f t="shared" si="146"/>
        <v>0</v>
      </c>
      <c r="AX33" s="194">
        <f t="shared" si="147"/>
        <v>0</v>
      </c>
      <c r="AY33" s="576"/>
      <c r="AZ33" s="174">
        <v>6.0</v>
      </c>
      <c r="BA33" s="175" t="s">
        <v>140</v>
      </c>
      <c r="BB33" s="176" t="s">
        <v>121</v>
      </c>
      <c r="BC33" s="176" t="s">
        <v>123</v>
      </c>
      <c r="BD33" s="177">
        <f t="shared" si="148"/>
        <v>0</v>
      </c>
      <c r="BE33" s="177">
        <f t="shared" si="149"/>
        <v>0</v>
      </c>
      <c r="BF33" s="177">
        <f t="shared" si="150"/>
        <v>0</v>
      </c>
      <c r="BG33" s="178"/>
      <c r="BH33" s="177">
        <f t="shared" si="151"/>
        <v>0</v>
      </c>
      <c r="BI33" s="180"/>
      <c r="BJ33" s="180"/>
      <c r="BK33" s="180"/>
      <c r="BL33" s="177">
        <f t="shared" si="152"/>
        <v>0</v>
      </c>
      <c r="BM33" s="178">
        <v>0.294289866351475</v>
      </c>
      <c r="BN33" s="177">
        <f t="shared" si="153"/>
        <v>0</v>
      </c>
      <c r="BO33" s="194">
        <f t="shared" si="154"/>
        <v>0</v>
      </c>
      <c r="BP33" s="576"/>
      <c r="BQ33" s="174">
        <v>6.0</v>
      </c>
      <c r="BR33" s="175" t="s">
        <v>140</v>
      </c>
      <c r="BS33" s="176" t="s">
        <v>121</v>
      </c>
      <c r="BT33" s="176" t="s">
        <v>123</v>
      </c>
      <c r="BU33" s="177">
        <f t="shared" si="155"/>
        <v>0</v>
      </c>
      <c r="BV33" s="177">
        <f t="shared" si="156"/>
        <v>0</v>
      </c>
      <c r="BW33" s="177">
        <f t="shared" si="157"/>
        <v>0</v>
      </c>
      <c r="BX33" s="178"/>
      <c r="BY33" s="177">
        <f t="shared" si="158"/>
        <v>0</v>
      </c>
      <c r="BZ33" s="180"/>
      <c r="CA33" s="180"/>
      <c r="CB33" s="180"/>
      <c r="CC33" s="177">
        <f t="shared" si="159"/>
        <v>0</v>
      </c>
      <c r="CD33" s="178">
        <v>0.294289866351475</v>
      </c>
      <c r="CE33" s="177">
        <f t="shared" si="160"/>
        <v>0</v>
      </c>
      <c r="CF33" s="194">
        <f t="shared" si="161"/>
        <v>0</v>
      </c>
      <c r="CG33" s="576"/>
      <c r="CH33" s="174">
        <v>6.0</v>
      </c>
      <c r="CI33" s="175" t="s">
        <v>140</v>
      </c>
      <c r="CJ33" s="176" t="s">
        <v>121</v>
      </c>
      <c r="CK33" s="176" t="s">
        <v>123</v>
      </c>
      <c r="CL33" s="177">
        <f t="shared" si="162"/>
        <v>0</v>
      </c>
      <c r="CM33" s="177">
        <f t="shared" si="163"/>
        <v>0</v>
      </c>
      <c r="CN33" s="177">
        <f t="shared" si="164"/>
        <v>0</v>
      </c>
      <c r="CO33" s="178"/>
      <c r="CP33" s="177">
        <f t="shared" si="165"/>
        <v>0</v>
      </c>
      <c r="CQ33" s="180"/>
      <c r="CR33" s="180"/>
      <c r="CS33" s="180"/>
      <c r="CT33" s="177">
        <f t="shared" si="166"/>
        <v>0</v>
      </c>
      <c r="CU33" s="178">
        <v>0.294289866351475</v>
      </c>
      <c r="CV33" s="177">
        <f t="shared" si="167"/>
        <v>0</v>
      </c>
      <c r="CW33" s="194">
        <f t="shared" si="168"/>
        <v>0</v>
      </c>
      <c r="CX33" s="576"/>
      <c r="CY33" s="174">
        <v>6.0</v>
      </c>
      <c r="CZ33" s="175" t="s">
        <v>140</v>
      </c>
      <c r="DA33" s="176" t="s">
        <v>121</v>
      </c>
      <c r="DB33" s="176" t="s">
        <v>123</v>
      </c>
      <c r="DC33" s="177">
        <f t="shared" si="169"/>
        <v>0</v>
      </c>
      <c r="DD33" s="177">
        <f t="shared" si="170"/>
        <v>0</v>
      </c>
      <c r="DE33" s="177">
        <f t="shared" si="171"/>
        <v>0</v>
      </c>
      <c r="DF33" s="178"/>
      <c r="DG33" s="177">
        <f t="shared" si="172"/>
        <v>0</v>
      </c>
      <c r="DH33" s="180"/>
      <c r="DI33" s="180"/>
      <c r="DJ33" s="180"/>
      <c r="DK33" s="177">
        <f t="shared" si="173"/>
        <v>0</v>
      </c>
      <c r="DL33" s="178">
        <v>0.294289866351475</v>
      </c>
      <c r="DM33" s="177">
        <f t="shared" si="174"/>
        <v>0</v>
      </c>
      <c r="DN33" s="194">
        <f t="shared" si="175"/>
        <v>0</v>
      </c>
      <c r="DO33" s="576"/>
      <c r="DP33" s="174">
        <v>6.0</v>
      </c>
      <c r="DQ33" s="175" t="s">
        <v>140</v>
      </c>
      <c r="DR33" s="176" t="s">
        <v>121</v>
      </c>
      <c r="DS33" s="176" t="s">
        <v>123</v>
      </c>
      <c r="DT33" s="177">
        <f t="shared" si="176"/>
        <v>0</v>
      </c>
      <c r="DU33" s="177">
        <f t="shared" si="177"/>
        <v>0</v>
      </c>
      <c r="DV33" s="177">
        <f t="shared" si="178"/>
        <v>0</v>
      </c>
      <c r="DW33" s="178"/>
      <c r="DX33" s="177">
        <f t="shared" si="179"/>
        <v>0</v>
      </c>
      <c r="DY33" s="180"/>
      <c r="DZ33" s="180"/>
      <c r="EA33" s="180"/>
      <c r="EB33" s="177">
        <f t="shared" si="180"/>
        <v>0</v>
      </c>
      <c r="EC33" s="178">
        <v>0.294289866351475</v>
      </c>
      <c r="ED33" s="177">
        <f t="shared" si="181"/>
        <v>0</v>
      </c>
      <c r="EE33" s="194">
        <f t="shared" si="182"/>
        <v>0</v>
      </c>
      <c r="EF33" s="576"/>
      <c r="EG33" s="174">
        <v>6.0</v>
      </c>
      <c r="EH33" s="175" t="s">
        <v>140</v>
      </c>
      <c r="EI33" s="176" t="s">
        <v>121</v>
      </c>
      <c r="EJ33" s="176" t="s">
        <v>123</v>
      </c>
      <c r="EK33" s="177">
        <f t="shared" si="183"/>
        <v>0</v>
      </c>
      <c r="EL33" s="177">
        <f t="shared" si="184"/>
        <v>0</v>
      </c>
      <c r="EM33" s="177">
        <f t="shared" si="185"/>
        <v>0</v>
      </c>
      <c r="EN33" s="178"/>
      <c r="EO33" s="177">
        <f t="shared" si="186"/>
        <v>0</v>
      </c>
      <c r="EP33" s="180"/>
      <c r="EQ33" s="180"/>
      <c r="ER33" s="180"/>
      <c r="ES33" s="177">
        <f t="shared" si="187"/>
        <v>0</v>
      </c>
      <c r="ET33" s="178">
        <v>0.294289866351475</v>
      </c>
      <c r="EU33" s="177">
        <f t="shared" si="188"/>
        <v>0</v>
      </c>
      <c r="EV33" s="194">
        <f t="shared" si="189"/>
        <v>0</v>
      </c>
      <c r="EW33" s="576"/>
      <c r="EX33" s="174">
        <v>6.0</v>
      </c>
      <c r="EY33" s="175" t="s">
        <v>140</v>
      </c>
      <c r="EZ33" s="176" t="s">
        <v>121</v>
      </c>
      <c r="FA33" s="176" t="s">
        <v>123</v>
      </c>
      <c r="FB33" s="177">
        <f t="shared" si="190"/>
        <v>0</v>
      </c>
      <c r="FC33" s="177">
        <f t="shared" si="191"/>
        <v>0</v>
      </c>
      <c r="FD33" s="177">
        <f t="shared" si="192"/>
        <v>0</v>
      </c>
      <c r="FE33" s="178"/>
      <c r="FF33" s="177">
        <f t="shared" si="193"/>
        <v>0</v>
      </c>
      <c r="FG33" s="180"/>
      <c r="FH33" s="180"/>
      <c r="FI33" s="180"/>
      <c r="FJ33" s="177">
        <f t="shared" si="194"/>
        <v>0</v>
      </c>
      <c r="FK33" s="178">
        <v>0.294289866351475</v>
      </c>
      <c r="FL33" s="177">
        <f t="shared" si="195"/>
        <v>0</v>
      </c>
      <c r="FM33" s="194">
        <f t="shared" si="196"/>
        <v>0</v>
      </c>
      <c r="FN33" s="576"/>
      <c r="FO33" s="174">
        <v>6.0</v>
      </c>
      <c r="FP33" s="175" t="s">
        <v>140</v>
      </c>
      <c r="FQ33" s="176" t="s">
        <v>121</v>
      </c>
      <c r="FR33" s="176" t="s">
        <v>123</v>
      </c>
      <c r="FS33" s="177">
        <f t="shared" si="197"/>
        <v>0</v>
      </c>
      <c r="FT33" s="177">
        <f t="shared" si="198"/>
        <v>0</v>
      </c>
      <c r="FU33" s="177">
        <f t="shared" si="199"/>
        <v>0</v>
      </c>
      <c r="FV33" s="178"/>
      <c r="FW33" s="177">
        <f t="shared" si="200"/>
        <v>0</v>
      </c>
      <c r="FX33" s="180"/>
      <c r="FY33" s="180"/>
      <c r="FZ33" s="180"/>
      <c r="GA33" s="177">
        <f t="shared" si="201"/>
        <v>0</v>
      </c>
      <c r="GB33" s="178">
        <v>0.294289866351475</v>
      </c>
      <c r="GC33" s="177">
        <f t="shared" si="202"/>
        <v>0</v>
      </c>
      <c r="GD33" s="194">
        <f t="shared" si="203"/>
        <v>0</v>
      </c>
      <c r="GE33" s="576"/>
      <c r="GF33" s="174">
        <v>6.0</v>
      </c>
      <c r="GG33" s="175" t="s">
        <v>140</v>
      </c>
      <c r="GH33" s="176" t="s">
        <v>121</v>
      </c>
      <c r="GI33" s="176" t="s">
        <v>123</v>
      </c>
      <c r="GJ33" s="177">
        <f t="shared" si="204"/>
        <v>0</v>
      </c>
      <c r="GK33" s="177">
        <f t="shared" si="205"/>
        <v>0</v>
      </c>
      <c r="GL33" s="177">
        <f t="shared" si="206"/>
        <v>0</v>
      </c>
      <c r="GM33" s="178"/>
      <c r="GN33" s="177">
        <f t="shared" si="207"/>
        <v>0</v>
      </c>
      <c r="GO33" s="180"/>
      <c r="GP33" s="180"/>
      <c r="GQ33" s="180"/>
      <c r="GR33" s="177">
        <f t="shared" si="208"/>
        <v>0</v>
      </c>
      <c r="GS33" s="178">
        <v>0.294289866351475</v>
      </c>
      <c r="GT33" s="177">
        <f t="shared" si="209"/>
        <v>0</v>
      </c>
      <c r="GU33" s="194">
        <f t="shared" si="210"/>
        <v>0</v>
      </c>
      <c r="GV33" s="576"/>
      <c r="GW33" s="174">
        <v>6.0</v>
      </c>
      <c r="GX33" s="175" t="s">
        <v>140</v>
      </c>
      <c r="GY33" s="176" t="s">
        <v>121</v>
      </c>
      <c r="GZ33" s="176" t="s">
        <v>123</v>
      </c>
      <c r="HA33" s="177">
        <f t="shared" si="211"/>
        <v>0</v>
      </c>
      <c r="HB33" s="177">
        <f t="shared" si="212"/>
        <v>0</v>
      </c>
      <c r="HC33" s="177">
        <f t="shared" si="213"/>
        <v>0</v>
      </c>
      <c r="HD33" s="178"/>
      <c r="HE33" s="177">
        <f t="shared" si="214"/>
        <v>0</v>
      </c>
      <c r="HF33" s="180"/>
      <c r="HG33" s="180"/>
      <c r="HH33" s="180"/>
      <c r="HI33" s="177">
        <f t="shared" si="215"/>
        <v>0</v>
      </c>
      <c r="HJ33" s="178">
        <v>0.294289866351475</v>
      </c>
      <c r="HK33" s="177">
        <f t="shared" si="216"/>
        <v>0</v>
      </c>
      <c r="HL33" s="194">
        <f t="shared" si="217"/>
        <v>0</v>
      </c>
      <c r="HM33" s="576"/>
      <c r="HN33" s="174">
        <v>6.0</v>
      </c>
      <c r="HO33" s="175" t="s">
        <v>140</v>
      </c>
      <c r="HP33" s="176" t="s">
        <v>121</v>
      </c>
      <c r="HQ33" s="176" t="s">
        <v>123</v>
      </c>
      <c r="HR33" s="177">
        <f t="shared" si="218"/>
        <v>0</v>
      </c>
      <c r="HS33" s="177">
        <f t="shared" si="219"/>
        <v>0</v>
      </c>
      <c r="HT33" s="177">
        <f t="shared" si="220"/>
        <v>0</v>
      </c>
      <c r="HU33" s="178"/>
      <c r="HV33" s="177">
        <f t="shared" si="221"/>
        <v>0</v>
      </c>
      <c r="HW33" s="180"/>
      <c r="HX33" s="180"/>
      <c r="HY33" s="180"/>
      <c r="HZ33" s="177">
        <f t="shared" si="222"/>
        <v>0</v>
      </c>
      <c r="IA33" s="178">
        <v>0.294289866351475</v>
      </c>
      <c r="IB33" s="177">
        <f t="shared" si="223"/>
        <v>0</v>
      </c>
      <c r="IC33" s="194">
        <f t="shared" si="224"/>
        <v>0</v>
      </c>
      <c r="ID33" s="576"/>
      <c r="IE33" s="174">
        <v>6.0</v>
      </c>
      <c r="IF33" s="175" t="s">
        <v>140</v>
      </c>
      <c r="IG33" s="176" t="s">
        <v>121</v>
      </c>
      <c r="IH33" s="176" t="s">
        <v>123</v>
      </c>
      <c r="II33" s="177">
        <f t="shared" si="225"/>
        <v>0</v>
      </c>
      <c r="IJ33" s="177">
        <f t="shared" si="226"/>
        <v>0</v>
      </c>
      <c r="IK33" s="177">
        <f t="shared" si="227"/>
        <v>0</v>
      </c>
      <c r="IL33" s="178"/>
      <c r="IM33" s="177">
        <f t="shared" si="228"/>
        <v>0</v>
      </c>
      <c r="IN33" s="180"/>
      <c r="IO33" s="180"/>
      <c r="IP33" s="180"/>
      <c r="IQ33" s="177">
        <f t="shared" si="229"/>
        <v>0</v>
      </c>
      <c r="IR33" s="178">
        <v>0.294289866351475</v>
      </c>
      <c r="IS33" s="177">
        <f t="shared" si="230"/>
        <v>0</v>
      </c>
      <c r="IT33" s="194">
        <f t="shared" si="231"/>
        <v>0</v>
      </c>
      <c r="IU33" s="576"/>
      <c r="IV33" s="174">
        <v>6.0</v>
      </c>
      <c r="IW33" s="175" t="s">
        <v>140</v>
      </c>
      <c r="IX33" s="176" t="s">
        <v>121</v>
      </c>
      <c r="IY33" s="176" t="s">
        <v>123</v>
      </c>
      <c r="IZ33" s="177">
        <f t="shared" si="232"/>
        <v>0</v>
      </c>
      <c r="JA33" s="177">
        <f t="shared" si="233"/>
        <v>0</v>
      </c>
      <c r="JB33" s="177">
        <f t="shared" si="234"/>
        <v>0</v>
      </c>
      <c r="JC33" s="178"/>
      <c r="JD33" s="177">
        <f t="shared" si="235"/>
        <v>0</v>
      </c>
      <c r="JE33" s="180"/>
      <c r="JF33" s="180"/>
      <c r="JG33" s="180"/>
      <c r="JH33" s="177">
        <f t="shared" si="236"/>
        <v>0</v>
      </c>
      <c r="JI33" s="178">
        <v>0.294289866351475</v>
      </c>
      <c r="JJ33" s="177">
        <f t="shared" si="237"/>
        <v>0</v>
      </c>
      <c r="JK33" s="194">
        <f t="shared" si="238"/>
        <v>0</v>
      </c>
      <c r="JL33" s="576"/>
      <c r="JM33" s="174">
        <v>6.0</v>
      </c>
      <c r="JN33" s="175" t="s">
        <v>140</v>
      </c>
      <c r="JO33" s="176" t="s">
        <v>121</v>
      </c>
      <c r="JP33" s="176" t="s">
        <v>123</v>
      </c>
      <c r="JQ33" s="177">
        <f t="shared" si="239"/>
        <v>0</v>
      </c>
      <c r="JR33" s="177">
        <f t="shared" si="240"/>
        <v>0</v>
      </c>
      <c r="JS33" s="177">
        <f t="shared" si="241"/>
        <v>0</v>
      </c>
      <c r="JT33" s="178"/>
      <c r="JU33" s="177">
        <f t="shared" si="242"/>
        <v>0</v>
      </c>
      <c r="JV33" s="180"/>
      <c r="JW33" s="180"/>
      <c r="JX33" s="180"/>
      <c r="JY33" s="177">
        <f t="shared" si="243"/>
        <v>0</v>
      </c>
      <c r="JZ33" s="178">
        <v>0.294289866351475</v>
      </c>
      <c r="KA33" s="177">
        <f t="shared" si="244"/>
        <v>0</v>
      </c>
      <c r="KB33" s="194">
        <f t="shared" si="245"/>
        <v>0</v>
      </c>
      <c r="KC33" s="576"/>
      <c r="KD33" s="174">
        <v>6.0</v>
      </c>
      <c r="KE33" s="175" t="s">
        <v>140</v>
      </c>
      <c r="KF33" s="176" t="s">
        <v>121</v>
      </c>
      <c r="KG33" s="176" t="s">
        <v>123</v>
      </c>
      <c r="KH33" s="177">
        <f t="shared" si="246"/>
        <v>0</v>
      </c>
      <c r="KI33" s="177">
        <f t="shared" si="247"/>
        <v>0</v>
      </c>
      <c r="KJ33" s="177">
        <f t="shared" si="248"/>
        <v>0</v>
      </c>
      <c r="KK33" s="178"/>
      <c r="KL33" s="177">
        <f t="shared" si="249"/>
        <v>0</v>
      </c>
      <c r="KM33" s="180"/>
      <c r="KN33" s="180"/>
      <c r="KO33" s="180"/>
      <c r="KP33" s="177">
        <f t="shared" si="250"/>
        <v>0</v>
      </c>
      <c r="KQ33" s="178">
        <v>0.294289866351475</v>
      </c>
      <c r="KR33" s="177">
        <f t="shared" si="251"/>
        <v>0</v>
      </c>
      <c r="KS33" s="194">
        <f t="shared" si="252"/>
        <v>0</v>
      </c>
      <c r="KT33" s="576"/>
      <c r="KU33" s="173"/>
    </row>
    <row r="34" ht="15.75" customHeight="1">
      <c r="A34" s="174">
        <v>7.0</v>
      </c>
      <c r="B34" s="175" t="s">
        <v>132</v>
      </c>
      <c r="C34" s="176" t="s">
        <v>121</v>
      </c>
      <c r="D34" s="176" t="s">
        <v>123</v>
      </c>
      <c r="E34" s="177">
        <f t="shared" si="127"/>
        <v>0</v>
      </c>
      <c r="F34" s="177">
        <f t="shared" si="128"/>
        <v>0</v>
      </c>
      <c r="G34" s="177">
        <f t="shared" si="129"/>
        <v>0</v>
      </c>
      <c r="H34" s="178"/>
      <c r="I34" s="177">
        <f t="shared" si="130"/>
        <v>0</v>
      </c>
      <c r="J34" s="180"/>
      <c r="K34" s="180"/>
      <c r="L34" s="180"/>
      <c r="M34" s="177">
        <f t="shared" si="131"/>
        <v>0</v>
      </c>
      <c r="N34" s="178">
        <v>0.294289866351475</v>
      </c>
      <c r="O34" s="177">
        <f t="shared" si="132"/>
        <v>0</v>
      </c>
      <c r="P34" s="194">
        <f t="shared" si="133"/>
        <v>0</v>
      </c>
      <c r="Q34" s="576"/>
      <c r="R34" s="174">
        <v>7.0</v>
      </c>
      <c r="S34" s="175" t="s">
        <v>132</v>
      </c>
      <c r="T34" s="176" t="s">
        <v>121</v>
      </c>
      <c r="U34" s="176" t="s">
        <v>123</v>
      </c>
      <c r="V34" s="177">
        <f t="shared" si="134"/>
        <v>0</v>
      </c>
      <c r="W34" s="177">
        <f t="shared" si="135"/>
        <v>0</v>
      </c>
      <c r="X34" s="177">
        <f t="shared" si="136"/>
        <v>0</v>
      </c>
      <c r="Y34" s="178"/>
      <c r="Z34" s="177">
        <f t="shared" si="137"/>
        <v>0</v>
      </c>
      <c r="AA34" s="180"/>
      <c r="AB34" s="180"/>
      <c r="AC34" s="180"/>
      <c r="AD34" s="177">
        <f t="shared" si="138"/>
        <v>0</v>
      </c>
      <c r="AE34" s="178">
        <v>0.294289866351475</v>
      </c>
      <c r="AF34" s="177">
        <f t="shared" si="139"/>
        <v>0</v>
      </c>
      <c r="AG34" s="194">
        <f t="shared" si="140"/>
        <v>0</v>
      </c>
      <c r="AH34" s="576"/>
      <c r="AI34" s="174">
        <v>7.0</v>
      </c>
      <c r="AJ34" s="175" t="s">
        <v>132</v>
      </c>
      <c r="AK34" s="176" t="s">
        <v>121</v>
      </c>
      <c r="AL34" s="176" t="s">
        <v>123</v>
      </c>
      <c r="AM34" s="177">
        <f t="shared" si="141"/>
        <v>0</v>
      </c>
      <c r="AN34" s="177">
        <f t="shared" si="142"/>
        <v>0</v>
      </c>
      <c r="AO34" s="177">
        <f t="shared" si="143"/>
        <v>0</v>
      </c>
      <c r="AP34" s="178"/>
      <c r="AQ34" s="177">
        <f t="shared" si="144"/>
        <v>0</v>
      </c>
      <c r="AR34" s="180"/>
      <c r="AS34" s="180"/>
      <c r="AT34" s="180"/>
      <c r="AU34" s="177">
        <f t="shared" si="145"/>
        <v>0</v>
      </c>
      <c r="AV34" s="178">
        <v>0.294289866351475</v>
      </c>
      <c r="AW34" s="177">
        <f t="shared" si="146"/>
        <v>0</v>
      </c>
      <c r="AX34" s="194">
        <f t="shared" si="147"/>
        <v>0</v>
      </c>
      <c r="AY34" s="576"/>
      <c r="AZ34" s="174">
        <v>7.0</v>
      </c>
      <c r="BA34" s="175" t="s">
        <v>132</v>
      </c>
      <c r="BB34" s="176" t="s">
        <v>121</v>
      </c>
      <c r="BC34" s="176" t="s">
        <v>123</v>
      </c>
      <c r="BD34" s="177">
        <f t="shared" si="148"/>
        <v>0</v>
      </c>
      <c r="BE34" s="177">
        <f t="shared" si="149"/>
        <v>0</v>
      </c>
      <c r="BF34" s="177">
        <f t="shared" si="150"/>
        <v>0</v>
      </c>
      <c r="BG34" s="178"/>
      <c r="BH34" s="177">
        <f t="shared" si="151"/>
        <v>0</v>
      </c>
      <c r="BI34" s="180"/>
      <c r="BJ34" s="180"/>
      <c r="BK34" s="180"/>
      <c r="BL34" s="177">
        <f t="shared" si="152"/>
        <v>0</v>
      </c>
      <c r="BM34" s="178">
        <v>0.294289866351475</v>
      </c>
      <c r="BN34" s="177">
        <f t="shared" si="153"/>
        <v>0</v>
      </c>
      <c r="BO34" s="194">
        <f t="shared" si="154"/>
        <v>0</v>
      </c>
      <c r="BP34" s="576"/>
      <c r="BQ34" s="174">
        <v>7.0</v>
      </c>
      <c r="BR34" s="175" t="s">
        <v>132</v>
      </c>
      <c r="BS34" s="176" t="s">
        <v>121</v>
      </c>
      <c r="BT34" s="176" t="s">
        <v>123</v>
      </c>
      <c r="BU34" s="177">
        <f t="shared" si="155"/>
        <v>0</v>
      </c>
      <c r="BV34" s="177">
        <f t="shared" si="156"/>
        <v>0</v>
      </c>
      <c r="BW34" s="177">
        <f t="shared" si="157"/>
        <v>0</v>
      </c>
      <c r="BX34" s="178"/>
      <c r="BY34" s="177">
        <f t="shared" si="158"/>
        <v>0</v>
      </c>
      <c r="BZ34" s="180"/>
      <c r="CA34" s="180"/>
      <c r="CB34" s="180"/>
      <c r="CC34" s="177">
        <f t="shared" si="159"/>
        <v>0</v>
      </c>
      <c r="CD34" s="178">
        <v>0.294289866351475</v>
      </c>
      <c r="CE34" s="177">
        <f t="shared" si="160"/>
        <v>0</v>
      </c>
      <c r="CF34" s="194">
        <f t="shared" si="161"/>
        <v>0</v>
      </c>
      <c r="CG34" s="576"/>
      <c r="CH34" s="174">
        <v>7.0</v>
      </c>
      <c r="CI34" s="175" t="s">
        <v>132</v>
      </c>
      <c r="CJ34" s="176" t="s">
        <v>121</v>
      </c>
      <c r="CK34" s="176" t="s">
        <v>123</v>
      </c>
      <c r="CL34" s="177">
        <f t="shared" si="162"/>
        <v>0</v>
      </c>
      <c r="CM34" s="177">
        <f t="shared" si="163"/>
        <v>0</v>
      </c>
      <c r="CN34" s="177">
        <f t="shared" si="164"/>
        <v>0</v>
      </c>
      <c r="CO34" s="178"/>
      <c r="CP34" s="177">
        <f t="shared" si="165"/>
        <v>0</v>
      </c>
      <c r="CQ34" s="180"/>
      <c r="CR34" s="180"/>
      <c r="CS34" s="180"/>
      <c r="CT34" s="177">
        <f t="shared" si="166"/>
        <v>0</v>
      </c>
      <c r="CU34" s="178">
        <v>0.294289866351475</v>
      </c>
      <c r="CV34" s="177">
        <f t="shared" si="167"/>
        <v>0</v>
      </c>
      <c r="CW34" s="194">
        <f t="shared" si="168"/>
        <v>0</v>
      </c>
      <c r="CX34" s="576"/>
      <c r="CY34" s="174">
        <v>7.0</v>
      </c>
      <c r="CZ34" s="175" t="s">
        <v>132</v>
      </c>
      <c r="DA34" s="176" t="s">
        <v>121</v>
      </c>
      <c r="DB34" s="176" t="s">
        <v>123</v>
      </c>
      <c r="DC34" s="177">
        <f t="shared" si="169"/>
        <v>0</v>
      </c>
      <c r="DD34" s="177">
        <f t="shared" si="170"/>
        <v>0</v>
      </c>
      <c r="DE34" s="177">
        <f t="shared" si="171"/>
        <v>0</v>
      </c>
      <c r="DF34" s="178"/>
      <c r="DG34" s="177">
        <f t="shared" si="172"/>
        <v>0</v>
      </c>
      <c r="DH34" s="180"/>
      <c r="DI34" s="180"/>
      <c r="DJ34" s="180"/>
      <c r="DK34" s="177">
        <f t="shared" si="173"/>
        <v>0</v>
      </c>
      <c r="DL34" s="178">
        <v>0.294289866351475</v>
      </c>
      <c r="DM34" s="177">
        <f t="shared" si="174"/>
        <v>0</v>
      </c>
      <c r="DN34" s="194">
        <f t="shared" si="175"/>
        <v>0</v>
      </c>
      <c r="DO34" s="576"/>
      <c r="DP34" s="174">
        <v>7.0</v>
      </c>
      <c r="DQ34" s="175" t="s">
        <v>132</v>
      </c>
      <c r="DR34" s="176" t="s">
        <v>121</v>
      </c>
      <c r="DS34" s="176" t="s">
        <v>123</v>
      </c>
      <c r="DT34" s="177">
        <f t="shared" si="176"/>
        <v>0</v>
      </c>
      <c r="DU34" s="177">
        <f t="shared" si="177"/>
        <v>0</v>
      </c>
      <c r="DV34" s="177">
        <f t="shared" si="178"/>
        <v>0</v>
      </c>
      <c r="DW34" s="178"/>
      <c r="DX34" s="177">
        <f t="shared" si="179"/>
        <v>0</v>
      </c>
      <c r="DY34" s="180"/>
      <c r="DZ34" s="180"/>
      <c r="EA34" s="180"/>
      <c r="EB34" s="177">
        <f t="shared" si="180"/>
        <v>0</v>
      </c>
      <c r="EC34" s="178">
        <v>0.294289866351475</v>
      </c>
      <c r="ED34" s="177">
        <f t="shared" si="181"/>
        <v>0</v>
      </c>
      <c r="EE34" s="194">
        <f t="shared" si="182"/>
        <v>0</v>
      </c>
      <c r="EF34" s="576"/>
      <c r="EG34" s="174">
        <v>7.0</v>
      </c>
      <c r="EH34" s="175" t="s">
        <v>132</v>
      </c>
      <c r="EI34" s="176" t="s">
        <v>121</v>
      </c>
      <c r="EJ34" s="176" t="s">
        <v>123</v>
      </c>
      <c r="EK34" s="177">
        <f t="shared" si="183"/>
        <v>0</v>
      </c>
      <c r="EL34" s="177">
        <f t="shared" si="184"/>
        <v>0</v>
      </c>
      <c r="EM34" s="177">
        <f t="shared" si="185"/>
        <v>0</v>
      </c>
      <c r="EN34" s="178"/>
      <c r="EO34" s="177">
        <f t="shared" si="186"/>
        <v>0</v>
      </c>
      <c r="EP34" s="180"/>
      <c r="EQ34" s="180"/>
      <c r="ER34" s="180"/>
      <c r="ES34" s="177">
        <f t="shared" si="187"/>
        <v>0</v>
      </c>
      <c r="ET34" s="178">
        <v>0.294289866351475</v>
      </c>
      <c r="EU34" s="177">
        <f t="shared" si="188"/>
        <v>0</v>
      </c>
      <c r="EV34" s="194">
        <f t="shared" si="189"/>
        <v>0</v>
      </c>
      <c r="EW34" s="576"/>
      <c r="EX34" s="174">
        <v>7.0</v>
      </c>
      <c r="EY34" s="175" t="s">
        <v>132</v>
      </c>
      <c r="EZ34" s="176" t="s">
        <v>121</v>
      </c>
      <c r="FA34" s="176" t="s">
        <v>123</v>
      </c>
      <c r="FB34" s="177">
        <f t="shared" si="190"/>
        <v>0</v>
      </c>
      <c r="FC34" s="177">
        <f t="shared" si="191"/>
        <v>0</v>
      </c>
      <c r="FD34" s="177">
        <f t="shared" si="192"/>
        <v>0</v>
      </c>
      <c r="FE34" s="178"/>
      <c r="FF34" s="177">
        <f t="shared" si="193"/>
        <v>0</v>
      </c>
      <c r="FG34" s="180"/>
      <c r="FH34" s="180"/>
      <c r="FI34" s="180"/>
      <c r="FJ34" s="177">
        <f t="shared" si="194"/>
        <v>0</v>
      </c>
      <c r="FK34" s="178">
        <v>0.294289866351475</v>
      </c>
      <c r="FL34" s="177">
        <f t="shared" si="195"/>
        <v>0</v>
      </c>
      <c r="FM34" s="194">
        <f t="shared" si="196"/>
        <v>0</v>
      </c>
      <c r="FN34" s="576"/>
      <c r="FO34" s="174">
        <v>7.0</v>
      </c>
      <c r="FP34" s="175" t="s">
        <v>132</v>
      </c>
      <c r="FQ34" s="176" t="s">
        <v>121</v>
      </c>
      <c r="FR34" s="176" t="s">
        <v>123</v>
      </c>
      <c r="FS34" s="177">
        <f t="shared" si="197"/>
        <v>0</v>
      </c>
      <c r="FT34" s="177">
        <f t="shared" si="198"/>
        <v>0</v>
      </c>
      <c r="FU34" s="177">
        <f t="shared" si="199"/>
        <v>0</v>
      </c>
      <c r="FV34" s="178"/>
      <c r="FW34" s="177">
        <f t="shared" si="200"/>
        <v>0</v>
      </c>
      <c r="FX34" s="180"/>
      <c r="FY34" s="180"/>
      <c r="FZ34" s="180"/>
      <c r="GA34" s="177">
        <f t="shared" si="201"/>
        <v>0</v>
      </c>
      <c r="GB34" s="178">
        <v>0.294289866351475</v>
      </c>
      <c r="GC34" s="177">
        <f t="shared" si="202"/>
        <v>0</v>
      </c>
      <c r="GD34" s="194">
        <f t="shared" si="203"/>
        <v>0</v>
      </c>
      <c r="GE34" s="576"/>
      <c r="GF34" s="174">
        <v>7.0</v>
      </c>
      <c r="GG34" s="175" t="s">
        <v>132</v>
      </c>
      <c r="GH34" s="176" t="s">
        <v>121</v>
      </c>
      <c r="GI34" s="176" t="s">
        <v>123</v>
      </c>
      <c r="GJ34" s="177">
        <f t="shared" si="204"/>
        <v>0</v>
      </c>
      <c r="GK34" s="177">
        <f t="shared" si="205"/>
        <v>0</v>
      </c>
      <c r="GL34" s="177">
        <f t="shared" si="206"/>
        <v>0</v>
      </c>
      <c r="GM34" s="178"/>
      <c r="GN34" s="177">
        <f t="shared" si="207"/>
        <v>0</v>
      </c>
      <c r="GO34" s="180"/>
      <c r="GP34" s="180"/>
      <c r="GQ34" s="180"/>
      <c r="GR34" s="177">
        <f t="shared" si="208"/>
        <v>0</v>
      </c>
      <c r="GS34" s="178">
        <v>0.294289866351475</v>
      </c>
      <c r="GT34" s="177">
        <f t="shared" si="209"/>
        <v>0</v>
      </c>
      <c r="GU34" s="194">
        <f t="shared" si="210"/>
        <v>0</v>
      </c>
      <c r="GV34" s="576"/>
      <c r="GW34" s="174">
        <v>7.0</v>
      </c>
      <c r="GX34" s="175" t="s">
        <v>132</v>
      </c>
      <c r="GY34" s="176" t="s">
        <v>121</v>
      </c>
      <c r="GZ34" s="176" t="s">
        <v>123</v>
      </c>
      <c r="HA34" s="177">
        <f t="shared" si="211"/>
        <v>0</v>
      </c>
      <c r="HB34" s="177">
        <f t="shared" si="212"/>
        <v>0</v>
      </c>
      <c r="HC34" s="177">
        <f t="shared" si="213"/>
        <v>0</v>
      </c>
      <c r="HD34" s="178"/>
      <c r="HE34" s="177">
        <f t="shared" si="214"/>
        <v>0</v>
      </c>
      <c r="HF34" s="180"/>
      <c r="HG34" s="180"/>
      <c r="HH34" s="180"/>
      <c r="HI34" s="177">
        <f t="shared" si="215"/>
        <v>0</v>
      </c>
      <c r="HJ34" s="178">
        <v>0.294289866351475</v>
      </c>
      <c r="HK34" s="177">
        <f t="shared" si="216"/>
        <v>0</v>
      </c>
      <c r="HL34" s="194">
        <f t="shared" si="217"/>
        <v>0</v>
      </c>
      <c r="HM34" s="576"/>
      <c r="HN34" s="174">
        <v>7.0</v>
      </c>
      <c r="HO34" s="175" t="s">
        <v>132</v>
      </c>
      <c r="HP34" s="176" t="s">
        <v>121</v>
      </c>
      <c r="HQ34" s="176" t="s">
        <v>123</v>
      </c>
      <c r="HR34" s="177">
        <f t="shared" si="218"/>
        <v>0</v>
      </c>
      <c r="HS34" s="177">
        <f t="shared" si="219"/>
        <v>0</v>
      </c>
      <c r="HT34" s="177">
        <f t="shared" si="220"/>
        <v>0</v>
      </c>
      <c r="HU34" s="178"/>
      <c r="HV34" s="177">
        <f t="shared" si="221"/>
        <v>0</v>
      </c>
      <c r="HW34" s="180"/>
      <c r="HX34" s="180"/>
      <c r="HY34" s="180"/>
      <c r="HZ34" s="177">
        <f t="shared" si="222"/>
        <v>0</v>
      </c>
      <c r="IA34" s="178">
        <v>0.294289866351475</v>
      </c>
      <c r="IB34" s="177">
        <f t="shared" si="223"/>
        <v>0</v>
      </c>
      <c r="IC34" s="194">
        <f t="shared" si="224"/>
        <v>0</v>
      </c>
      <c r="ID34" s="576"/>
      <c r="IE34" s="174">
        <v>7.0</v>
      </c>
      <c r="IF34" s="175" t="s">
        <v>132</v>
      </c>
      <c r="IG34" s="176" t="s">
        <v>121</v>
      </c>
      <c r="IH34" s="176" t="s">
        <v>123</v>
      </c>
      <c r="II34" s="177">
        <f t="shared" si="225"/>
        <v>0</v>
      </c>
      <c r="IJ34" s="177">
        <f t="shared" si="226"/>
        <v>0</v>
      </c>
      <c r="IK34" s="177">
        <f t="shared" si="227"/>
        <v>0</v>
      </c>
      <c r="IL34" s="178"/>
      <c r="IM34" s="177">
        <f t="shared" si="228"/>
        <v>0</v>
      </c>
      <c r="IN34" s="180"/>
      <c r="IO34" s="180"/>
      <c r="IP34" s="180"/>
      <c r="IQ34" s="177">
        <f t="shared" si="229"/>
        <v>0</v>
      </c>
      <c r="IR34" s="178">
        <v>0.294289866351475</v>
      </c>
      <c r="IS34" s="177">
        <f t="shared" si="230"/>
        <v>0</v>
      </c>
      <c r="IT34" s="194">
        <f t="shared" si="231"/>
        <v>0</v>
      </c>
      <c r="IU34" s="576"/>
      <c r="IV34" s="174">
        <v>7.0</v>
      </c>
      <c r="IW34" s="175" t="s">
        <v>132</v>
      </c>
      <c r="IX34" s="176" t="s">
        <v>121</v>
      </c>
      <c r="IY34" s="176" t="s">
        <v>123</v>
      </c>
      <c r="IZ34" s="177">
        <f t="shared" si="232"/>
        <v>0</v>
      </c>
      <c r="JA34" s="177">
        <f t="shared" si="233"/>
        <v>0</v>
      </c>
      <c r="JB34" s="177">
        <f t="shared" si="234"/>
        <v>0</v>
      </c>
      <c r="JC34" s="178"/>
      <c r="JD34" s="177">
        <f t="shared" si="235"/>
        <v>0</v>
      </c>
      <c r="JE34" s="180"/>
      <c r="JF34" s="180"/>
      <c r="JG34" s="180"/>
      <c r="JH34" s="177">
        <f t="shared" si="236"/>
        <v>0</v>
      </c>
      <c r="JI34" s="178">
        <v>0.294289866351475</v>
      </c>
      <c r="JJ34" s="177">
        <f t="shared" si="237"/>
        <v>0</v>
      </c>
      <c r="JK34" s="194">
        <f t="shared" si="238"/>
        <v>0</v>
      </c>
      <c r="JL34" s="576"/>
      <c r="JM34" s="174">
        <v>7.0</v>
      </c>
      <c r="JN34" s="175" t="s">
        <v>132</v>
      </c>
      <c r="JO34" s="176" t="s">
        <v>121</v>
      </c>
      <c r="JP34" s="176" t="s">
        <v>123</v>
      </c>
      <c r="JQ34" s="177">
        <f t="shared" si="239"/>
        <v>0</v>
      </c>
      <c r="JR34" s="177">
        <f t="shared" si="240"/>
        <v>0</v>
      </c>
      <c r="JS34" s="177">
        <f t="shared" si="241"/>
        <v>0</v>
      </c>
      <c r="JT34" s="178"/>
      <c r="JU34" s="177">
        <f t="shared" si="242"/>
        <v>0</v>
      </c>
      <c r="JV34" s="180"/>
      <c r="JW34" s="180"/>
      <c r="JX34" s="180"/>
      <c r="JY34" s="177">
        <f t="shared" si="243"/>
        <v>0</v>
      </c>
      <c r="JZ34" s="178">
        <v>0.294289866351475</v>
      </c>
      <c r="KA34" s="177">
        <f t="shared" si="244"/>
        <v>0</v>
      </c>
      <c r="KB34" s="194">
        <f t="shared" si="245"/>
        <v>0</v>
      </c>
      <c r="KC34" s="576"/>
      <c r="KD34" s="174">
        <v>7.0</v>
      </c>
      <c r="KE34" s="175" t="s">
        <v>132</v>
      </c>
      <c r="KF34" s="176" t="s">
        <v>121</v>
      </c>
      <c r="KG34" s="176" t="s">
        <v>123</v>
      </c>
      <c r="KH34" s="177">
        <f t="shared" si="246"/>
        <v>0</v>
      </c>
      <c r="KI34" s="177">
        <f t="shared" si="247"/>
        <v>0</v>
      </c>
      <c r="KJ34" s="177">
        <f t="shared" si="248"/>
        <v>0</v>
      </c>
      <c r="KK34" s="178"/>
      <c r="KL34" s="177">
        <f t="shared" si="249"/>
        <v>0</v>
      </c>
      <c r="KM34" s="180"/>
      <c r="KN34" s="180"/>
      <c r="KO34" s="180"/>
      <c r="KP34" s="177">
        <f t="shared" si="250"/>
        <v>0</v>
      </c>
      <c r="KQ34" s="178">
        <v>0.294289866351475</v>
      </c>
      <c r="KR34" s="177">
        <f t="shared" si="251"/>
        <v>0</v>
      </c>
      <c r="KS34" s="194">
        <f t="shared" si="252"/>
        <v>0</v>
      </c>
      <c r="KT34" s="576"/>
      <c r="KU34" s="173"/>
    </row>
    <row r="35" ht="15.75" customHeight="1">
      <c r="A35" s="174">
        <v>8.0</v>
      </c>
      <c r="B35" s="175" t="s">
        <v>132</v>
      </c>
      <c r="C35" s="176" t="s">
        <v>121</v>
      </c>
      <c r="D35" s="176" t="s">
        <v>123</v>
      </c>
      <c r="E35" s="177">
        <f t="shared" si="127"/>
        <v>0</v>
      </c>
      <c r="F35" s="177">
        <f t="shared" si="128"/>
        <v>0</v>
      </c>
      <c r="G35" s="177">
        <f t="shared" si="129"/>
        <v>0</v>
      </c>
      <c r="H35" s="178"/>
      <c r="I35" s="177">
        <f t="shared" si="130"/>
        <v>0</v>
      </c>
      <c r="J35" s="180"/>
      <c r="K35" s="180"/>
      <c r="L35" s="180"/>
      <c r="M35" s="177">
        <f t="shared" si="131"/>
        <v>0</v>
      </c>
      <c r="N35" s="178">
        <v>0.294289866351475</v>
      </c>
      <c r="O35" s="177">
        <f t="shared" si="132"/>
        <v>0</v>
      </c>
      <c r="P35" s="194">
        <f t="shared" si="133"/>
        <v>0</v>
      </c>
      <c r="Q35" s="576"/>
      <c r="R35" s="174">
        <v>8.0</v>
      </c>
      <c r="S35" s="175" t="s">
        <v>132</v>
      </c>
      <c r="T35" s="176" t="s">
        <v>121</v>
      </c>
      <c r="U35" s="176" t="s">
        <v>123</v>
      </c>
      <c r="V35" s="177">
        <f t="shared" si="134"/>
        <v>0</v>
      </c>
      <c r="W35" s="177">
        <f t="shared" si="135"/>
        <v>0</v>
      </c>
      <c r="X35" s="177">
        <f t="shared" si="136"/>
        <v>0</v>
      </c>
      <c r="Y35" s="178"/>
      <c r="Z35" s="177">
        <f t="shared" si="137"/>
        <v>0</v>
      </c>
      <c r="AA35" s="180"/>
      <c r="AB35" s="180"/>
      <c r="AC35" s="180"/>
      <c r="AD35" s="177">
        <f t="shared" si="138"/>
        <v>0</v>
      </c>
      <c r="AE35" s="178">
        <v>0.294289866351475</v>
      </c>
      <c r="AF35" s="177">
        <f t="shared" si="139"/>
        <v>0</v>
      </c>
      <c r="AG35" s="194">
        <f t="shared" si="140"/>
        <v>0</v>
      </c>
      <c r="AH35" s="576"/>
      <c r="AI35" s="174">
        <v>8.0</v>
      </c>
      <c r="AJ35" s="175" t="s">
        <v>132</v>
      </c>
      <c r="AK35" s="176" t="s">
        <v>121</v>
      </c>
      <c r="AL35" s="176" t="s">
        <v>123</v>
      </c>
      <c r="AM35" s="177">
        <f t="shared" si="141"/>
        <v>0</v>
      </c>
      <c r="AN35" s="177">
        <f t="shared" si="142"/>
        <v>0</v>
      </c>
      <c r="AO35" s="177">
        <f t="shared" si="143"/>
        <v>0</v>
      </c>
      <c r="AP35" s="178"/>
      <c r="AQ35" s="177">
        <f t="shared" si="144"/>
        <v>0</v>
      </c>
      <c r="AR35" s="180"/>
      <c r="AS35" s="180"/>
      <c r="AT35" s="180"/>
      <c r="AU35" s="177">
        <f t="shared" si="145"/>
        <v>0</v>
      </c>
      <c r="AV35" s="178">
        <v>0.294289866351475</v>
      </c>
      <c r="AW35" s="177">
        <f t="shared" si="146"/>
        <v>0</v>
      </c>
      <c r="AX35" s="194">
        <f t="shared" si="147"/>
        <v>0</v>
      </c>
      <c r="AY35" s="576"/>
      <c r="AZ35" s="174">
        <v>8.0</v>
      </c>
      <c r="BA35" s="175" t="s">
        <v>132</v>
      </c>
      <c r="BB35" s="176" t="s">
        <v>121</v>
      </c>
      <c r="BC35" s="176" t="s">
        <v>123</v>
      </c>
      <c r="BD35" s="177">
        <f t="shared" si="148"/>
        <v>0</v>
      </c>
      <c r="BE35" s="177">
        <f t="shared" si="149"/>
        <v>0</v>
      </c>
      <c r="BF35" s="177">
        <f t="shared" si="150"/>
        <v>0</v>
      </c>
      <c r="BG35" s="178"/>
      <c r="BH35" s="177">
        <f t="shared" si="151"/>
        <v>0</v>
      </c>
      <c r="BI35" s="180"/>
      <c r="BJ35" s="180"/>
      <c r="BK35" s="180"/>
      <c r="BL35" s="177">
        <f t="shared" si="152"/>
        <v>0</v>
      </c>
      <c r="BM35" s="178">
        <v>0.294289866351475</v>
      </c>
      <c r="BN35" s="177">
        <f t="shared" si="153"/>
        <v>0</v>
      </c>
      <c r="BO35" s="194">
        <f t="shared" si="154"/>
        <v>0</v>
      </c>
      <c r="BP35" s="576"/>
      <c r="BQ35" s="174">
        <v>8.0</v>
      </c>
      <c r="BR35" s="175" t="s">
        <v>132</v>
      </c>
      <c r="BS35" s="176" t="s">
        <v>121</v>
      </c>
      <c r="BT35" s="176" t="s">
        <v>123</v>
      </c>
      <c r="BU35" s="177">
        <f t="shared" si="155"/>
        <v>0</v>
      </c>
      <c r="BV35" s="177">
        <f t="shared" si="156"/>
        <v>0</v>
      </c>
      <c r="BW35" s="177">
        <f t="shared" si="157"/>
        <v>0</v>
      </c>
      <c r="BX35" s="178"/>
      <c r="BY35" s="177">
        <f t="shared" si="158"/>
        <v>0</v>
      </c>
      <c r="BZ35" s="180"/>
      <c r="CA35" s="180"/>
      <c r="CB35" s="180"/>
      <c r="CC35" s="177">
        <f t="shared" si="159"/>
        <v>0</v>
      </c>
      <c r="CD35" s="178">
        <v>0.294289866351475</v>
      </c>
      <c r="CE35" s="177">
        <f t="shared" si="160"/>
        <v>0</v>
      </c>
      <c r="CF35" s="194">
        <f t="shared" si="161"/>
        <v>0</v>
      </c>
      <c r="CG35" s="576"/>
      <c r="CH35" s="174">
        <v>8.0</v>
      </c>
      <c r="CI35" s="175" t="s">
        <v>132</v>
      </c>
      <c r="CJ35" s="176" t="s">
        <v>121</v>
      </c>
      <c r="CK35" s="176" t="s">
        <v>123</v>
      </c>
      <c r="CL35" s="177">
        <f t="shared" si="162"/>
        <v>0</v>
      </c>
      <c r="CM35" s="177">
        <f t="shared" si="163"/>
        <v>0</v>
      </c>
      <c r="CN35" s="177">
        <f t="shared" si="164"/>
        <v>0</v>
      </c>
      <c r="CO35" s="178"/>
      <c r="CP35" s="177">
        <f t="shared" si="165"/>
        <v>0</v>
      </c>
      <c r="CQ35" s="180"/>
      <c r="CR35" s="180"/>
      <c r="CS35" s="180"/>
      <c r="CT35" s="177">
        <f t="shared" si="166"/>
        <v>0</v>
      </c>
      <c r="CU35" s="178">
        <v>0.294289866351475</v>
      </c>
      <c r="CV35" s="177">
        <f t="shared" si="167"/>
        <v>0</v>
      </c>
      <c r="CW35" s="194">
        <f t="shared" si="168"/>
        <v>0</v>
      </c>
      <c r="CX35" s="576"/>
      <c r="CY35" s="174">
        <v>8.0</v>
      </c>
      <c r="CZ35" s="175" t="s">
        <v>132</v>
      </c>
      <c r="DA35" s="176" t="s">
        <v>121</v>
      </c>
      <c r="DB35" s="176" t="s">
        <v>123</v>
      </c>
      <c r="DC35" s="177">
        <f t="shared" si="169"/>
        <v>0</v>
      </c>
      <c r="DD35" s="177">
        <f t="shared" si="170"/>
        <v>0</v>
      </c>
      <c r="DE35" s="177">
        <f t="shared" si="171"/>
        <v>0</v>
      </c>
      <c r="DF35" s="178"/>
      <c r="DG35" s="177">
        <f t="shared" si="172"/>
        <v>0</v>
      </c>
      <c r="DH35" s="180"/>
      <c r="DI35" s="180"/>
      <c r="DJ35" s="180"/>
      <c r="DK35" s="177">
        <f t="shared" si="173"/>
        <v>0</v>
      </c>
      <c r="DL35" s="178">
        <v>0.294289866351475</v>
      </c>
      <c r="DM35" s="177">
        <f t="shared" si="174"/>
        <v>0</v>
      </c>
      <c r="DN35" s="194">
        <f t="shared" si="175"/>
        <v>0</v>
      </c>
      <c r="DO35" s="576"/>
      <c r="DP35" s="174">
        <v>8.0</v>
      </c>
      <c r="DQ35" s="175" t="s">
        <v>132</v>
      </c>
      <c r="DR35" s="176" t="s">
        <v>121</v>
      </c>
      <c r="DS35" s="176" t="s">
        <v>123</v>
      </c>
      <c r="DT35" s="177">
        <f t="shared" si="176"/>
        <v>0</v>
      </c>
      <c r="DU35" s="177">
        <f t="shared" si="177"/>
        <v>0</v>
      </c>
      <c r="DV35" s="177">
        <f t="shared" si="178"/>
        <v>0</v>
      </c>
      <c r="DW35" s="178"/>
      <c r="DX35" s="177">
        <f t="shared" si="179"/>
        <v>0</v>
      </c>
      <c r="DY35" s="180"/>
      <c r="DZ35" s="180"/>
      <c r="EA35" s="180"/>
      <c r="EB35" s="177">
        <f t="shared" si="180"/>
        <v>0</v>
      </c>
      <c r="EC35" s="178">
        <v>0.294289866351475</v>
      </c>
      <c r="ED35" s="177">
        <f t="shared" si="181"/>
        <v>0</v>
      </c>
      <c r="EE35" s="194">
        <f t="shared" si="182"/>
        <v>0</v>
      </c>
      <c r="EF35" s="576"/>
      <c r="EG35" s="174">
        <v>8.0</v>
      </c>
      <c r="EH35" s="175" t="s">
        <v>132</v>
      </c>
      <c r="EI35" s="176" t="s">
        <v>121</v>
      </c>
      <c r="EJ35" s="176" t="s">
        <v>123</v>
      </c>
      <c r="EK35" s="177">
        <f t="shared" si="183"/>
        <v>0</v>
      </c>
      <c r="EL35" s="177">
        <f t="shared" si="184"/>
        <v>0</v>
      </c>
      <c r="EM35" s="177">
        <f t="shared" si="185"/>
        <v>0</v>
      </c>
      <c r="EN35" s="178"/>
      <c r="EO35" s="177">
        <f t="shared" si="186"/>
        <v>0</v>
      </c>
      <c r="EP35" s="180"/>
      <c r="EQ35" s="180"/>
      <c r="ER35" s="180"/>
      <c r="ES35" s="177">
        <f t="shared" si="187"/>
        <v>0</v>
      </c>
      <c r="ET35" s="178">
        <v>0.294289866351475</v>
      </c>
      <c r="EU35" s="177">
        <f t="shared" si="188"/>
        <v>0</v>
      </c>
      <c r="EV35" s="194">
        <f t="shared" si="189"/>
        <v>0</v>
      </c>
      <c r="EW35" s="576"/>
      <c r="EX35" s="174">
        <v>8.0</v>
      </c>
      <c r="EY35" s="175" t="s">
        <v>132</v>
      </c>
      <c r="EZ35" s="176" t="s">
        <v>121</v>
      </c>
      <c r="FA35" s="176" t="s">
        <v>123</v>
      </c>
      <c r="FB35" s="177">
        <f t="shared" si="190"/>
        <v>0</v>
      </c>
      <c r="FC35" s="177">
        <f t="shared" si="191"/>
        <v>0</v>
      </c>
      <c r="FD35" s="177">
        <f t="shared" si="192"/>
        <v>0</v>
      </c>
      <c r="FE35" s="178"/>
      <c r="FF35" s="177">
        <f t="shared" si="193"/>
        <v>0</v>
      </c>
      <c r="FG35" s="180"/>
      <c r="FH35" s="180"/>
      <c r="FI35" s="180"/>
      <c r="FJ35" s="177">
        <f t="shared" si="194"/>
        <v>0</v>
      </c>
      <c r="FK35" s="178">
        <v>0.294289866351475</v>
      </c>
      <c r="FL35" s="177">
        <f t="shared" si="195"/>
        <v>0</v>
      </c>
      <c r="FM35" s="194">
        <f t="shared" si="196"/>
        <v>0</v>
      </c>
      <c r="FN35" s="576"/>
      <c r="FO35" s="174">
        <v>8.0</v>
      </c>
      <c r="FP35" s="175" t="s">
        <v>132</v>
      </c>
      <c r="FQ35" s="176" t="s">
        <v>121</v>
      </c>
      <c r="FR35" s="176" t="s">
        <v>123</v>
      </c>
      <c r="FS35" s="177">
        <f t="shared" si="197"/>
        <v>0</v>
      </c>
      <c r="FT35" s="177">
        <f t="shared" si="198"/>
        <v>0</v>
      </c>
      <c r="FU35" s="177">
        <f t="shared" si="199"/>
        <v>0</v>
      </c>
      <c r="FV35" s="178"/>
      <c r="FW35" s="177">
        <f t="shared" si="200"/>
        <v>0</v>
      </c>
      <c r="FX35" s="180"/>
      <c r="FY35" s="180"/>
      <c r="FZ35" s="180"/>
      <c r="GA35" s="177">
        <f t="shared" si="201"/>
        <v>0</v>
      </c>
      <c r="GB35" s="178">
        <v>0.294289866351475</v>
      </c>
      <c r="GC35" s="177">
        <f t="shared" si="202"/>
        <v>0</v>
      </c>
      <c r="GD35" s="194">
        <f t="shared" si="203"/>
        <v>0</v>
      </c>
      <c r="GE35" s="576"/>
      <c r="GF35" s="174">
        <v>8.0</v>
      </c>
      <c r="GG35" s="175" t="s">
        <v>132</v>
      </c>
      <c r="GH35" s="176" t="s">
        <v>121</v>
      </c>
      <c r="GI35" s="176" t="s">
        <v>123</v>
      </c>
      <c r="GJ35" s="177">
        <f t="shared" si="204"/>
        <v>0</v>
      </c>
      <c r="GK35" s="177">
        <f t="shared" si="205"/>
        <v>0</v>
      </c>
      <c r="GL35" s="177">
        <f t="shared" si="206"/>
        <v>0</v>
      </c>
      <c r="GM35" s="178"/>
      <c r="GN35" s="177">
        <f t="shared" si="207"/>
        <v>0</v>
      </c>
      <c r="GO35" s="180"/>
      <c r="GP35" s="180"/>
      <c r="GQ35" s="180"/>
      <c r="GR35" s="177">
        <f t="shared" si="208"/>
        <v>0</v>
      </c>
      <c r="GS35" s="178">
        <v>0.294289866351475</v>
      </c>
      <c r="GT35" s="177">
        <f t="shared" si="209"/>
        <v>0</v>
      </c>
      <c r="GU35" s="194">
        <f t="shared" si="210"/>
        <v>0</v>
      </c>
      <c r="GV35" s="576"/>
      <c r="GW35" s="174">
        <v>8.0</v>
      </c>
      <c r="GX35" s="175" t="s">
        <v>132</v>
      </c>
      <c r="GY35" s="176" t="s">
        <v>121</v>
      </c>
      <c r="GZ35" s="176" t="s">
        <v>123</v>
      </c>
      <c r="HA35" s="177">
        <f t="shared" si="211"/>
        <v>0</v>
      </c>
      <c r="HB35" s="177">
        <f t="shared" si="212"/>
        <v>0</v>
      </c>
      <c r="HC35" s="177">
        <f t="shared" si="213"/>
        <v>0</v>
      </c>
      <c r="HD35" s="178"/>
      <c r="HE35" s="177">
        <f t="shared" si="214"/>
        <v>0</v>
      </c>
      <c r="HF35" s="180"/>
      <c r="HG35" s="180"/>
      <c r="HH35" s="180"/>
      <c r="HI35" s="177">
        <f t="shared" si="215"/>
        <v>0</v>
      </c>
      <c r="HJ35" s="178">
        <v>0.294289866351475</v>
      </c>
      <c r="HK35" s="177">
        <f t="shared" si="216"/>
        <v>0</v>
      </c>
      <c r="HL35" s="194">
        <f t="shared" si="217"/>
        <v>0</v>
      </c>
      <c r="HM35" s="576"/>
      <c r="HN35" s="174">
        <v>8.0</v>
      </c>
      <c r="HO35" s="175" t="s">
        <v>132</v>
      </c>
      <c r="HP35" s="176" t="s">
        <v>121</v>
      </c>
      <c r="HQ35" s="176" t="s">
        <v>123</v>
      </c>
      <c r="HR35" s="177">
        <f t="shared" si="218"/>
        <v>0</v>
      </c>
      <c r="HS35" s="177">
        <f t="shared" si="219"/>
        <v>0</v>
      </c>
      <c r="HT35" s="177">
        <f t="shared" si="220"/>
        <v>0</v>
      </c>
      <c r="HU35" s="178"/>
      <c r="HV35" s="177">
        <f t="shared" si="221"/>
        <v>0</v>
      </c>
      <c r="HW35" s="180"/>
      <c r="HX35" s="180"/>
      <c r="HY35" s="180"/>
      <c r="HZ35" s="177">
        <f t="shared" si="222"/>
        <v>0</v>
      </c>
      <c r="IA35" s="178">
        <v>0.294289866351475</v>
      </c>
      <c r="IB35" s="177">
        <f t="shared" si="223"/>
        <v>0</v>
      </c>
      <c r="IC35" s="194">
        <f t="shared" si="224"/>
        <v>0</v>
      </c>
      <c r="ID35" s="576"/>
      <c r="IE35" s="174">
        <v>8.0</v>
      </c>
      <c r="IF35" s="175" t="s">
        <v>132</v>
      </c>
      <c r="IG35" s="176" t="s">
        <v>121</v>
      </c>
      <c r="IH35" s="176" t="s">
        <v>123</v>
      </c>
      <c r="II35" s="177">
        <f t="shared" si="225"/>
        <v>0</v>
      </c>
      <c r="IJ35" s="177">
        <f t="shared" si="226"/>
        <v>0</v>
      </c>
      <c r="IK35" s="177">
        <f t="shared" si="227"/>
        <v>0</v>
      </c>
      <c r="IL35" s="178"/>
      <c r="IM35" s="177">
        <f t="shared" si="228"/>
        <v>0</v>
      </c>
      <c r="IN35" s="180"/>
      <c r="IO35" s="180"/>
      <c r="IP35" s="180"/>
      <c r="IQ35" s="177">
        <f t="shared" si="229"/>
        <v>0</v>
      </c>
      <c r="IR35" s="178">
        <v>0.294289866351475</v>
      </c>
      <c r="IS35" s="177">
        <f t="shared" si="230"/>
        <v>0</v>
      </c>
      <c r="IT35" s="194">
        <f t="shared" si="231"/>
        <v>0</v>
      </c>
      <c r="IU35" s="576"/>
      <c r="IV35" s="174">
        <v>8.0</v>
      </c>
      <c r="IW35" s="175" t="s">
        <v>132</v>
      </c>
      <c r="IX35" s="176" t="s">
        <v>121</v>
      </c>
      <c r="IY35" s="176" t="s">
        <v>123</v>
      </c>
      <c r="IZ35" s="177">
        <f t="shared" si="232"/>
        <v>0</v>
      </c>
      <c r="JA35" s="177">
        <f t="shared" si="233"/>
        <v>0</v>
      </c>
      <c r="JB35" s="177">
        <f t="shared" si="234"/>
        <v>0</v>
      </c>
      <c r="JC35" s="178"/>
      <c r="JD35" s="177">
        <f t="shared" si="235"/>
        <v>0</v>
      </c>
      <c r="JE35" s="180"/>
      <c r="JF35" s="180"/>
      <c r="JG35" s="180"/>
      <c r="JH35" s="177">
        <f t="shared" si="236"/>
        <v>0</v>
      </c>
      <c r="JI35" s="178">
        <v>0.294289866351475</v>
      </c>
      <c r="JJ35" s="177">
        <f t="shared" si="237"/>
        <v>0</v>
      </c>
      <c r="JK35" s="194">
        <f t="shared" si="238"/>
        <v>0</v>
      </c>
      <c r="JL35" s="576"/>
      <c r="JM35" s="174">
        <v>8.0</v>
      </c>
      <c r="JN35" s="175" t="s">
        <v>132</v>
      </c>
      <c r="JO35" s="176" t="s">
        <v>121</v>
      </c>
      <c r="JP35" s="176" t="s">
        <v>123</v>
      </c>
      <c r="JQ35" s="177">
        <f t="shared" si="239"/>
        <v>0</v>
      </c>
      <c r="JR35" s="177">
        <f t="shared" si="240"/>
        <v>0</v>
      </c>
      <c r="JS35" s="177">
        <f t="shared" si="241"/>
        <v>0</v>
      </c>
      <c r="JT35" s="178"/>
      <c r="JU35" s="177">
        <f t="shared" si="242"/>
        <v>0</v>
      </c>
      <c r="JV35" s="180"/>
      <c r="JW35" s="180"/>
      <c r="JX35" s="180"/>
      <c r="JY35" s="177">
        <f t="shared" si="243"/>
        <v>0</v>
      </c>
      <c r="JZ35" s="178">
        <v>0.294289866351475</v>
      </c>
      <c r="KA35" s="177">
        <f t="shared" si="244"/>
        <v>0</v>
      </c>
      <c r="KB35" s="194">
        <f t="shared" si="245"/>
        <v>0</v>
      </c>
      <c r="KC35" s="576"/>
      <c r="KD35" s="174">
        <v>8.0</v>
      </c>
      <c r="KE35" s="175" t="s">
        <v>132</v>
      </c>
      <c r="KF35" s="176" t="s">
        <v>121</v>
      </c>
      <c r="KG35" s="176" t="s">
        <v>123</v>
      </c>
      <c r="KH35" s="177">
        <f t="shared" si="246"/>
        <v>0</v>
      </c>
      <c r="KI35" s="177">
        <f t="shared" si="247"/>
        <v>0</v>
      </c>
      <c r="KJ35" s="177">
        <f t="shared" si="248"/>
        <v>0</v>
      </c>
      <c r="KK35" s="178"/>
      <c r="KL35" s="177">
        <f t="shared" si="249"/>
        <v>0</v>
      </c>
      <c r="KM35" s="180"/>
      <c r="KN35" s="180"/>
      <c r="KO35" s="180"/>
      <c r="KP35" s="177">
        <f t="shared" si="250"/>
        <v>0</v>
      </c>
      <c r="KQ35" s="178">
        <v>0.294289866351475</v>
      </c>
      <c r="KR35" s="177">
        <f t="shared" si="251"/>
        <v>0</v>
      </c>
      <c r="KS35" s="194">
        <f t="shared" si="252"/>
        <v>0</v>
      </c>
      <c r="KT35" s="576"/>
      <c r="KU35" s="173"/>
    </row>
    <row r="36" ht="15.75" customHeight="1">
      <c r="A36" s="174">
        <v>9.0</v>
      </c>
      <c r="B36" s="175" t="s">
        <v>132</v>
      </c>
      <c r="C36" s="176" t="s">
        <v>121</v>
      </c>
      <c r="D36" s="176" t="s">
        <v>123</v>
      </c>
      <c r="E36" s="177">
        <f t="shared" si="127"/>
        <v>0</v>
      </c>
      <c r="F36" s="177">
        <f t="shared" si="128"/>
        <v>0</v>
      </c>
      <c r="G36" s="177">
        <f t="shared" si="129"/>
        <v>0</v>
      </c>
      <c r="H36" s="178"/>
      <c r="I36" s="177">
        <f t="shared" si="130"/>
        <v>0</v>
      </c>
      <c r="J36" s="180"/>
      <c r="K36" s="180"/>
      <c r="L36" s="180"/>
      <c r="M36" s="177">
        <f t="shared" si="131"/>
        <v>0</v>
      </c>
      <c r="N36" s="178">
        <v>0.294289866351475</v>
      </c>
      <c r="O36" s="177">
        <f t="shared" si="132"/>
        <v>0</v>
      </c>
      <c r="P36" s="194">
        <f t="shared" si="133"/>
        <v>0</v>
      </c>
      <c r="Q36" s="576"/>
      <c r="R36" s="174">
        <v>9.0</v>
      </c>
      <c r="S36" s="175" t="s">
        <v>132</v>
      </c>
      <c r="T36" s="176" t="s">
        <v>121</v>
      </c>
      <c r="U36" s="176" t="s">
        <v>123</v>
      </c>
      <c r="V36" s="177">
        <f t="shared" si="134"/>
        <v>0</v>
      </c>
      <c r="W36" s="177">
        <f t="shared" si="135"/>
        <v>0</v>
      </c>
      <c r="X36" s="177">
        <f t="shared" si="136"/>
        <v>0</v>
      </c>
      <c r="Y36" s="178"/>
      <c r="Z36" s="177">
        <f t="shared" si="137"/>
        <v>0</v>
      </c>
      <c r="AA36" s="180"/>
      <c r="AB36" s="180"/>
      <c r="AC36" s="180"/>
      <c r="AD36" s="177">
        <f t="shared" si="138"/>
        <v>0</v>
      </c>
      <c r="AE36" s="178">
        <v>0.294289866351475</v>
      </c>
      <c r="AF36" s="177">
        <f t="shared" si="139"/>
        <v>0</v>
      </c>
      <c r="AG36" s="194">
        <f t="shared" si="140"/>
        <v>0</v>
      </c>
      <c r="AH36" s="576"/>
      <c r="AI36" s="174">
        <v>9.0</v>
      </c>
      <c r="AJ36" s="175" t="s">
        <v>132</v>
      </c>
      <c r="AK36" s="176" t="s">
        <v>121</v>
      </c>
      <c r="AL36" s="176" t="s">
        <v>123</v>
      </c>
      <c r="AM36" s="177">
        <f t="shared" si="141"/>
        <v>0</v>
      </c>
      <c r="AN36" s="177">
        <f t="shared" si="142"/>
        <v>0</v>
      </c>
      <c r="AO36" s="177">
        <f t="shared" si="143"/>
        <v>0</v>
      </c>
      <c r="AP36" s="178"/>
      <c r="AQ36" s="177">
        <f t="shared" si="144"/>
        <v>0</v>
      </c>
      <c r="AR36" s="180"/>
      <c r="AS36" s="180"/>
      <c r="AT36" s="180"/>
      <c r="AU36" s="177">
        <f t="shared" si="145"/>
        <v>0</v>
      </c>
      <c r="AV36" s="178">
        <v>0.294289866351475</v>
      </c>
      <c r="AW36" s="177">
        <f t="shared" si="146"/>
        <v>0</v>
      </c>
      <c r="AX36" s="194">
        <f t="shared" si="147"/>
        <v>0</v>
      </c>
      <c r="AY36" s="576"/>
      <c r="AZ36" s="174">
        <v>9.0</v>
      </c>
      <c r="BA36" s="175" t="s">
        <v>132</v>
      </c>
      <c r="BB36" s="176" t="s">
        <v>121</v>
      </c>
      <c r="BC36" s="176" t="s">
        <v>123</v>
      </c>
      <c r="BD36" s="177">
        <f t="shared" si="148"/>
        <v>0</v>
      </c>
      <c r="BE36" s="177">
        <f t="shared" si="149"/>
        <v>0</v>
      </c>
      <c r="BF36" s="177">
        <f t="shared" si="150"/>
        <v>0</v>
      </c>
      <c r="BG36" s="178"/>
      <c r="BH36" s="177">
        <f t="shared" si="151"/>
        <v>0</v>
      </c>
      <c r="BI36" s="180"/>
      <c r="BJ36" s="180"/>
      <c r="BK36" s="180"/>
      <c r="BL36" s="177">
        <f t="shared" si="152"/>
        <v>0</v>
      </c>
      <c r="BM36" s="178">
        <v>0.294289866351475</v>
      </c>
      <c r="BN36" s="177">
        <f t="shared" si="153"/>
        <v>0</v>
      </c>
      <c r="BO36" s="194">
        <f t="shared" si="154"/>
        <v>0</v>
      </c>
      <c r="BP36" s="576"/>
      <c r="BQ36" s="174">
        <v>9.0</v>
      </c>
      <c r="BR36" s="175" t="s">
        <v>132</v>
      </c>
      <c r="BS36" s="176" t="s">
        <v>121</v>
      </c>
      <c r="BT36" s="176" t="s">
        <v>123</v>
      </c>
      <c r="BU36" s="177">
        <f t="shared" si="155"/>
        <v>0</v>
      </c>
      <c r="BV36" s="177">
        <f t="shared" si="156"/>
        <v>0</v>
      </c>
      <c r="BW36" s="177">
        <f t="shared" si="157"/>
        <v>0</v>
      </c>
      <c r="BX36" s="178"/>
      <c r="BY36" s="177">
        <f t="shared" si="158"/>
        <v>0</v>
      </c>
      <c r="BZ36" s="180"/>
      <c r="CA36" s="180"/>
      <c r="CB36" s="180"/>
      <c r="CC36" s="177">
        <f t="shared" si="159"/>
        <v>0</v>
      </c>
      <c r="CD36" s="178">
        <v>0.294289866351475</v>
      </c>
      <c r="CE36" s="177">
        <f t="shared" si="160"/>
        <v>0</v>
      </c>
      <c r="CF36" s="194">
        <f t="shared" si="161"/>
        <v>0</v>
      </c>
      <c r="CG36" s="576"/>
      <c r="CH36" s="174">
        <v>9.0</v>
      </c>
      <c r="CI36" s="175" t="s">
        <v>132</v>
      </c>
      <c r="CJ36" s="176" t="s">
        <v>121</v>
      </c>
      <c r="CK36" s="176" t="s">
        <v>123</v>
      </c>
      <c r="CL36" s="177">
        <f t="shared" si="162"/>
        <v>0</v>
      </c>
      <c r="CM36" s="177">
        <f t="shared" si="163"/>
        <v>0</v>
      </c>
      <c r="CN36" s="177">
        <f t="shared" si="164"/>
        <v>0</v>
      </c>
      <c r="CO36" s="178"/>
      <c r="CP36" s="177">
        <f t="shared" si="165"/>
        <v>0</v>
      </c>
      <c r="CQ36" s="180"/>
      <c r="CR36" s="180"/>
      <c r="CS36" s="180"/>
      <c r="CT36" s="177">
        <f t="shared" si="166"/>
        <v>0</v>
      </c>
      <c r="CU36" s="178">
        <v>0.294289866351475</v>
      </c>
      <c r="CV36" s="177">
        <f t="shared" si="167"/>
        <v>0</v>
      </c>
      <c r="CW36" s="194">
        <f t="shared" si="168"/>
        <v>0</v>
      </c>
      <c r="CX36" s="576"/>
      <c r="CY36" s="174">
        <v>9.0</v>
      </c>
      <c r="CZ36" s="175" t="s">
        <v>132</v>
      </c>
      <c r="DA36" s="176" t="s">
        <v>121</v>
      </c>
      <c r="DB36" s="176" t="s">
        <v>123</v>
      </c>
      <c r="DC36" s="177">
        <f t="shared" si="169"/>
        <v>0</v>
      </c>
      <c r="DD36" s="177">
        <f t="shared" si="170"/>
        <v>0</v>
      </c>
      <c r="DE36" s="177">
        <f t="shared" si="171"/>
        <v>0</v>
      </c>
      <c r="DF36" s="178"/>
      <c r="DG36" s="177">
        <f t="shared" si="172"/>
        <v>0</v>
      </c>
      <c r="DH36" s="180"/>
      <c r="DI36" s="180"/>
      <c r="DJ36" s="180"/>
      <c r="DK36" s="177">
        <f t="shared" si="173"/>
        <v>0</v>
      </c>
      <c r="DL36" s="178">
        <v>0.294289866351475</v>
      </c>
      <c r="DM36" s="177">
        <f t="shared" si="174"/>
        <v>0</v>
      </c>
      <c r="DN36" s="194">
        <f t="shared" si="175"/>
        <v>0</v>
      </c>
      <c r="DO36" s="576"/>
      <c r="DP36" s="174">
        <v>9.0</v>
      </c>
      <c r="DQ36" s="175" t="s">
        <v>132</v>
      </c>
      <c r="DR36" s="176" t="s">
        <v>121</v>
      </c>
      <c r="DS36" s="176" t="s">
        <v>123</v>
      </c>
      <c r="DT36" s="177">
        <f t="shared" si="176"/>
        <v>0</v>
      </c>
      <c r="DU36" s="177">
        <f t="shared" si="177"/>
        <v>0</v>
      </c>
      <c r="DV36" s="177">
        <f t="shared" si="178"/>
        <v>0</v>
      </c>
      <c r="DW36" s="178"/>
      <c r="DX36" s="177">
        <f t="shared" si="179"/>
        <v>0</v>
      </c>
      <c r="DY36" s="180"/>
      <c r="DZ36" s="180"/>
      <c r="EA36" s="180"/>
      <c r="EB36" s="177">
        <f t="shared" si="180"/>
        <v>0</v>
      </c>
      <c r="EC36" s="178">
        <v>0.294289866351475</v>
      </c>
      <c r="ED36" s="177">
        <f t="shared" si="181"/>
        <v>0</v>
      </c>
      <c r="EE36" s="194">
        <f t="shared" si="182"/>
        <v>0</v>
      </c>
      <c r="EF36" s="576"/>
      <c r="EG36" s="174">
        <v>9.0</v>
      </c>
      <c r="EH36" s="175" t="s">
        <v>132</v>
      </c>
      <c r="EI36" s="176" t="s">
        <v>121</v>
      </c>
      <c r="EJ36" s="176" t="s">
        <v>123</v>
      </c>
      <c r="EK36" s="177">
        <f t="shared" si="183"/>
        <v>0</v>
      </c>
      <c r="EL36" s="177">
        <f t="shared" si="184"/>
        <v>0</v>
      </c>
      <c r="EM36" s="177">
        <f t="shared" si="185"/>
        <v>0</v>
      </c>
      <c r="EN36" s="178"/>
      <c r="EO36" s="177">
        <f t="shared" si="186"/>
        <v>0</v>
      </c>
      <c r="EP36" s="180"/>
      <c r="EQ36" s="180"/>
      <c r="ER36" s="180"/>
      <c r="ES36" s="177">
        <f t="shared" si="187"/>
        <v>0</v>
      </c>
      <c r="ET36" s="178">
        <v>0.294289866351475</v>
      </c>
      <c r="EU36" s="177">
        <f t="shared" si="188"/>
        <v>0</v>
      </c>
      <c r="EV36" s="194">
        <f t="shared" si="189"/>
        <v>0</v>
      </c>
      <c r="EW36" s="576"/>
      <c r="EX36" s="174">
        <v>9.0</v>
      </c>
      <c r="EY36" s="175" t="s">
        <v>132</v>
      </c>
      <c r="EZ36" s="176" t="s">
        <v>121</v>
      </c>
      <c r="FA36" s="176" t="s">
        <v>123</v>
      </c>
      <c r="FB36" s="177">
        <f t="shared" si="190"/>
        <v>0</v>
      </c>
      <c r="FC36" s="177">
        <f t="shared" si="191"/>
        <v>0</v>
      </c>
      <c r="FD36" s="177">
        <f t="shared" si="192"/>
        <v>0</v>
      </c>
      <c r="FE36" s="178"/>
      <c r="FF36" s="177">
        <f t="shared" si="193"/>
        <v>0</v>
      </c>
      <c r="FG36" s="180"/>
      <c r="FH36" s="180"/>
      <c r="FI36" s="180"/>
      <c r="FJ36" s="177">
        <f t="shared" si="194"/>
        <v>0</v>
      </c>
      <c r="FK36" s="178">
        <v>0.294289866351475</v>
      </c>
      <c r="FL36" s="177">
        <f t="shared" si="195"/>
        <v>0</v>
      </c>
      <c r="FM36" s="194">
        <f t="shared" si="196"/>
        <v>0</v>
      </c>
      <c r="FN36" s="576"/>
      <c r="FO36" s="174">
        <v>9.0</v>
      </c>
      <c r="FP36" s="175" t="s">
        <v>132</v>
      </c>
      <c r="FQ36" s="176" t="s">
        <v>121</v>
      </c>
      <c r="FR36" s="176" t="s">
        <v>123</v>
      </c>
      <c r="FS36" s="177">
        <f t="shared" si="197"/>
        <v>0</v>
      </c>
      <c r="FT36" s="177">
        <f t="shared" si="198"/>
        <v>0</v>
      </c>
      <c r="FU36" s="177">
        <f t="shared" si="199"/>
        <v>0</v>
      </c>
      <c r="FV36" s="178"/>
      <c r="FW36" s="177">
        <f t="shared" si="200"/>
        <v>0</v>
      </c>
      <c r="FX36" s="180"/>
      <c r="FY36" s="180"/>
      <c r="FZ36" s="180"/>
      <c r="GA36" s="177">
        <f t="shared" si="201"/>
        <v>0</v>
      </c>
      <c r="GB36" s="178">
        <v>0.294289866351475</v>
      </c>
      <c r="GC36" s="177">
        <f t="shared" si="202"/>
        <v>0</v>
      </c>
      <c r="GD36" s="194">
        <f t="shared" si="203"/>
        <v>0</v>
      </c>
      <c r="GE36" s="576"/>
      <c r="GF36" s="174">
        <v>9.0</v>
      </c>
      <c r="GG36" s="175" t="s">
        <v>132</v>
      </c>
      <c r="GH36" s="176" t="s">
        <v>121</v>
      </c>
      <c r="GI36" s="176" t="s">
        <v>123</v>
      </c>
      <c r="GJ36" s="177">
        <f t="shared" si="204"/>
        <v>0</v>
      </c>
      <c r="GK36" s="177">
        <f t="shared" si="205"/>
        <v>0</v>
      </c>
      <c r="GL36" s="177">
        <f t="shared" si="206"/>
        <v>0</v>
      </c>
      <c r="GM36" s="178"/>
      <c r="GN36" s="177">
        <f t="shared" si="207"/>
        <v>0</v>
      </c>
      <c r="GO36" s="180"/>
      <c r="GP36" s="180"/>
      <c r="GQ36" s="180"/>
      <c r="GR36" s="177">
        <f t="shared" si="208"/>
        <v>0</v>
      </c>
      <c r="GS36" s="178">
        <v>0.294289866351475</v>
      </c>
      <c r="GT36" s="177">
        <f t="shared" si="209"/>
        <v>0</v>
      </c>
      <c r="GU36" s="194">
        <f t="shared" si="210"/>
        <v>0</v>
      </c>
      <c r="GV36" s="576"/>
      <c r="GW36" s="174">
        <v>9.0</v>
      </c>
      <c r="GX36" s="175" t="s">
        <v>132</v>
      </c>
      <c r="GY36" s="176" t="s">
        <v>121</v>
      </c>
      <c r="GZ36" s="176" t="s">
        <v>123</v>
      </c>
      <c r="HA36" s="177">
        <f t="shared" si="211"/>
        <v>0</v>
      </c>
      <c r="HB36" s="177">
        <f t="shared" si="212"/>
        <v>0</v>
      </c>
      <c r="HC36" s="177">
        <f t="shared" si="213"/>
        <v>0</v>
      </c>
      <c r="HD36" s="178"/>
      <c r="HE36" s="177">
        <f t="shared" si="214"/>
        <v>0</v>
      </c>
      <c r="HF36" s="180"/>
      <c r="HG36" s="180"/>
      <c r="HH36" s="180"/>
      <c r="HI36" s="177">
        <f t="shared" si="215"/>
        <v>0</v>
      </c>
      <c r="HJ36" s="178">
        <v>0.294289866351475</v>
      </c>
      <c r="HK36" s="177">
        <f t="shared" si="216"/>
        <v>0</v>
      </c>
      <c r="HL36" s="194">
        <f t="shared" si="217"/>
        <v>0</v>
      </c>
      <c r="HM36" s="576"/>
      <c r="HN36" s="174">
        <v>9.0</v>
      </c>
      <c r="HO36" s="175" t="s">
        <v>132</v>
      </c>
      <c r="HP36" s="176" t="s">
        <v>121</v>
      </c>
      <c r="HQ36" s="176" t="s">
        <v>123</v>
      </c>
      <c r="HR36" s="177">
        <f t="shared" si="218"/>
        <v>0</v>
      </c>
      <c r="HS36" s="177">
        <f t="shared" si="219"/>
        <v>0</v>
      </c>
      <c r="HT36" s="177">
        <f t="shared" si="220"/>
        <v>0</v>
      </c>
      <c r="HU36" s="178"/>
      <c r="HV36" s="177">
        <f t="shared" si="221"/>
        <v>0</v>
      </c>
      <c r="HW36" s="180"/>
      <c r="HX36" s="180"/>
      <c r="HY36" s="180"/>
      <c r="HZ36" s="177">
        <f t="shared" si="222"/>
        <v>0</v>
      </c>
      <c r="IA36" s="178">
        <v>0.294289866351475</v>
      </c>
      <c r="IB36" s="177">
        <f t="shared" si="223"/>
        <v>0</v>
      </c>
      <c r="IC36" s="194">
        <f t="shared" si="224"/>
        <v>0</v>
      </c>
      <c r="ID36" s="576"/>
      <c r="IE36" s="174">
        <v>9.0</v>
      </c>
      <c r="IF36" s="175" t="s">
        <v>132</v>
      </c>
      <c r="IG36" s="176" t="s">
        <v>121</v>
      </c>
      <c r="IH36" s="176" t="s">
        <v>123</v>
      </c>
      <c r="II36" s="177">
        <f t="shared" si="225"/>
        <v>0</v>
      </c>
      <c r="IJ36" s="177">
        <f t="shared" si="226"/>
        <v>0</v>
      </c>
      <c r="IK36" s="177">
        <f t="shared" si="227"/>
        <v>0</v>
      </c>
      <c r="IL36" s="178"/>
      <c r="IM36" s="177">
        <f t="shared" si="228"/>
        <v>0</v>
      </c>
      <c r="IN36" s="180"/>
      <c r="IO36" s="180"/>
      <c r="IP36" s="180"/>
      <c r="IQ36" s="177">
        <f t="shared" si="229"/>
        <v>0</v>
      </c>
      <c r="IR36" s="178">
        <v>0.294289866351475</v>
      </c>
      <c r="IS36" s="177">
        <f t="shared" si="230"/>
        <v>0</v>
      </c>
      <c r="IT36" s="194">
        <f t="shared" si="231"/>
        <v>0</v>
      </c>
      <c r="IU36" s="576"/>
      <c r="IV36" s="174">
        <v>9.0</v>
      </c>
      <c r="IW36" s="175" t="s">
        <v>132</v>
      </c>
      <c r="IX36" s="176" t="s">
        <v>121</v>
      </c>
      <c r="IY36" s="176" t="s">
        <v>123</v>
      </c>
      <c r="IZ36" s="177">
        <f t="shared" si="232"/>
        <v>0</v>
      </c>
      <c r="JA36" s="177">
        <f t="shared" si="233"/>
        <v>0</v>
      </c>
      <c r="JB36" s="177">
        <f t="shared" si="234"/>
        <v>0</v>
      </c>
      <c r="JC36" s="178"/>
      <c r="JD36" s="177">
        <f t="shared" si="235"/>
        <v>0</v>
      </c>
      <c r="JE36" s="180"/>
      <c r="JF36" s="180"/>
      <c r="JG36" s="180"/>
      <c r="JH36" s="177">
        <f t="shared" si="236"/>
        <v>0</v>
      </c>
      <c r="JI36" s="178">
        <v>0.294289866351475</v>
      </c>
      <c r="JJ36" s="177">
        <f t="shared" si="237"/>
        <v>0</v>
      </c>
      <c r="JK36" s="194">
        <f t="shared" si="238"/>
        <v>0</v>
      </c>
      <c r="JL36" s="576"/>
      <c r="JM36" s="174">
        <v>9.0</v>
      </c>
      <c r="JN36" s="175" t="s">
        <v>132</v>
      </c>
      <c r="JO36" s="176" t="s">
        <v>121</v>
      </c>
      <c r="JP36" s="176" t="s">
        <v>123</v>
      </c>
      <c r="JQ36" s="177">
        <f t="shared" si="239"/>
        <v>0</v>
      </c>
      <c r="JR36" s="177">
        <f t="shared" si="240"/>
        <v>0</v>
      </c>
      <c r="JS36" s="177">
        <f t="shared" si="241"/>
        <v>0</v>
      </c>
      <c r="JT36" s="178"/>
      <c r="JU36" s="177">
        <f t="shared" si="242"/>
        <v>0</v>
      </c>
      <c r="JV36" s="180"/>
      <c r="JW36" s="180"/>
      <c r="JX36" s="180"/>
      <c r="JY36" s="177">
        <f t="shared" si="243"/>
        <v>0</v>
      </c>
      <c r="JZ36" s="178">
        <v>0.294289866351475</v>
      </c>
      <c r="KA36" s="177">
        <f t="shared" si="244"/>
        <v>0</v>
      </c>
      <c r="KB36" s="194">
        <f t="shared" si="245"/>
        <v>0</v>
      </c>
      <c r="KC36" s="576"/>
      <c r="KD36" s="174">
        <v>9.0</v>
      </c>
      <c r="KE36" s="175" t="s">
        <v>132</v>
      </c>
      <c r="KF36" s="176" t="s">
        <v>121</v>
      </c>
      <c r="KG36" s="176" t="s">
        <v>123</v>
      </c>
      <c r="KH36" s="177">
        <f t="shared" si="246"/>
        <v>0</v>
      </c>
      <c r="KI36" s="177">
        <f t="shared" si="247"/>
        <v>0</v>
      </c>
      <c r="KJ36" s="177">
        <f t="shared" si="248"/>
        <v>0</v>
      </c>
      <c r="KK36" s="178"/>
      <c r="KL36" s="177">
        <f t="shared" si="249"/>
        <v>0</v>
      </c>
      <c r="KM36" s="180"/>
      <c r="KN36" s="180"/>
      <c r="KO36" s="180"/>
      <c r="KP36" s="177">
        <f t="shared" si="250"/>
        <v>0</v>
      </c>
      <c r="KQ36" s="178">
        <v>0.294289866351475</v>
      </c>
      <c r="KR36" s="177">
        <f t="shared" si="251"/>
        <v>0</v>
      </c>
      <c r="KS36" s="194">
        <f t="shared" si="252"/>
        <v>0</v>
      </c>
      <c r="KT36" s="576"/>
      <c r="KU36" s="173"/>
    </row>
    <row r="37" ht="15.75" customHeight="1">
      <c r="A37" s="174">
        <v>10.0</v>
      </c>
      <c r="B37" s="175" t="s">
        <v>132</v>
      </c>
      <c r="C37" s="176" t="s">
        <v>121</v>
      </c>
      <c r="D37" s="176" t="s">
        <v>123</v>
      </c>
      <c r="E37" s="177">
        <f t="shared" si="127"/>
        <v>0</v>
      </c>
      <c r="F37" s="177">
        <f t="shared" si="128"/>
        <v>0</v>
      </c>
      <c r="G37" s="177">
        <f t="shared" si="129"/>
        <v>0</v>
      </c>
      <c r="H37" s="178"/>
      <c r="I37" s="177">
        <f t="shared" si="130"/>
        <v>0</v>
      </c>
      <c r="J37" s="180"/>
      <c r="K37" s="180"/>
      <c r="L37" s="180"/>
      <c r="M37" s="177">
        <f t="shared" si="131"/>
        <v>0</v>
      </c>
      <c r="N37" s="178">
        <v>0.294289866351475</v>
      </c>
      <c r="O37" s="177">
        <f t="shared" si="132"/>
        <v>0</v>
      </c>
      <c r="P37" s="194">
        <f t="shared" si="133"/>
        <v>0</v>
      </c>
      <c r="Q37" s="576"/>
      <c r="R37" s="174">
        <v>10.0</v>
      </c>
      <c r="S37" s="175" t="s">
        <v>132</v>
      </c>
      <c r="T37" s="176" t="s">
        <v>121</v>
      </c>
      <c r="U37" s="176" t="s">
        <v>123</v>
      </c>
      <c r="V37" s="177">
        <f t="shared" si="134"/>
        <v>0</v>
      </c>
      <c r="W37" s="177">
        <f t="shared" si="135"/>
        <v>0</v>
      </c>
      <c r="X37" s="177">
        <f t="shared" si="136"/>
        <v>0</v>
      </c>
      <c r="Y37" s="178"/>
      <c r="Z37" s="177">
        <f t="shared" si="137"/>
        <v>0</v>
      </c>
      <c r="AA37" s="180"/>
      <c r="AB37" s="180"/>
      <c r="AC37" s="180"/>
      <c r="AD37" s="177">
        <f t="shared" si="138"/>
        <v>0</v>
      </c>
      <c r="AE37" s="178">
        <v>0.294289866351475</v>
      </c>
      <c r="AF37" s="177">
        <f t="shared" si="139"/>
        <v>0</v>
      </c>
      <c r="AG37" s="194">
        <f t="shared" si="140"/>
        <v>0</v>
      </c>
      <c r="AH37" s="576"/>
      <c r="AI37" s="174">
        <v>10.0</v>
      </c>
      <c r="AJ37" s="175" t="s">
        <v>132</v>
      </c>
      <c r="AK37" s="176" t="s">
        <v>121</v>
      </c>
      <c r="AL37" s="176" t="s">
        <v>123</v>
      </c>
      <c r="AM37" s="177">
        <f t="shared" si="141"/>
        <v>0</v>
      </c>
      <c r="AN37" s="177">
        <f t="shared" si="142"/>
        <v>0</v>
      </c>
      <c r="AO37" s="177">
        <f t="shared" si="143"/>
        <v>0</v>
      </c>
      <c r="AP37" s="178"/>
      <c r="AQ37" s="177">
        <f t="shared" si="144"/>
        <v>0</v>
      </c>
      <c r="AR37" s="180"/>
      <c r="AS37" s="180"/>
      <c r="AT37" s="180"/>
      <c r="AU37" s="177">
        <f t="shared" si="145"/>
        <v>0</v>
      </c>
      <c r="AV37" s="178">
        <v>0.294289866351475</v>
      </c>
      <c r="AW37" s="177">
        <f t="shared" si="146"/>
        <v>0</v>
      </c>
      <c r="AX37" s="194">
        <f t="shared" si="147"/>
        <v>0</v>
      </c>
      <c r="AY37" s="576"/>
      <c r="AZ37" s="174">
        <v>10.0</v>
      </c>
      <c r="BA37" s="175" t="s">
        <v>132</v>
      </c>
      <c r="BB37" s="176" t="s">
        <v>121</v>
      </c>
      <c r="BC37" s="176" t="s">
        <v>123</v>
      </c>
      <c r="BD37" s="177">
        <f t="shared" si="148"/>
        <v>0</v>
      </c>
      <c r="BE37" s="177">
        <f t="shared" si="149"/>
        <v>0</v>
      </c>
      <c r="BF37" s="177">
        <f t="shared" si="150"/>
        <v>0</v>
      </c>
      <c r="BG37" s="178"/>
      <c r="BH37" s="177">
        <f t="shared" si="151"/>
        <v>0</v>
      </c>
      <c r="BI37" s="180"/>
      <c r="BJ37" s="180"/>
      <c r="BK37" s="180"/>
      <c r="BL37" s="177">
        <f t="shared" si="152"/>
        <v>0</v>
      </c>
      <c r="BM37" s="178">
        <v>0.294289866351475</v>
      </c>
      <c r="BN37" s="177">
        <f t="shared" si="153"/>
        <v>0</v>
      </c>
      <c r="BO37" s="194">
        <f t="shared" si="154"/>
        <v>0</v>
      </c>
      <c r="BP37" s="576"/>
      <c r="BQ37" s="174">
        <v>10.0</v>
      </c>
      <c r="BR37" s="175" t="s">
        <v>132</v>
      </c>
      <c r="BS37" s="176" t="s">
        <v>121</v>
      </c>
      <c r="BT37" s="176" t="s">
        <v>123</v>
      </c>
      <c r="BU37" s="177">
        <f t="shared" si="155"/>
        <v>0</v>
      </c>
      <c r="BV37" s="177">
        <f t="shared" si="156"/>
        <v>0</v>
      </c>
      <c r="BW37" s="177">
        <f t="shared" si="157"/>
        <v>0</v>
      </c>
      <c r="BX37" s="178"/>
      <c r="BY37" s="177">
        <f t="shared" si="158"/>
        <v>0</v>
      </c>
      <c r="BZ37" s="180"/>
      <c r="CA37" s="180"/>
      <c r="CB37" s="180"/>
      <c r="CC37" s="177">
        <f t="shared" si="159"/>
        <v>0</v>
      </c>
      <c r="CD37" s="178">
        <v>0.294289866351475</v>
      </c>
      <c r="CE37" s="177">
        <f t="shared" si="160"/>
        <v>0</v>
      </c>
      <c r="CF37" s="194">
        <f t="shared" si="161"/>
        <v>0</v>
      </c>
      <c r="CG37" s="576"/>
      <c r="CH37" s="174">
        <v>10.0</v>
      </c>
      <c r="CI37" s="175" t="s">
        <v>132</v>
      </c>
      <c r="CJ37" s="176" t="s">
        <v>121</v>
      </c>
      <c r="CK37" s="176" t="s">
        <v>123</v>
      </c>
      <c r="CL37" s="177">
        <f t="shared" si="162"/>
        <v>0</v>
      </c>
      <c r="CM37" s="177">
        <f t="shared" si="163"/>
        <v>0</v>
      </c>
      <c r="CN37" s="177">
        <f t="shared" si="164"/>
        <v>0</v>
      </c>
      <c r="CO37" s="178"/>
      <c r="CP37" s="177">
        <f t="shared" si="165"/>
        <v>0</v>
      </c>
      <c r="CQ37" s="180"/>
      <c r="CR37" s="180"/>
      <c r="CS37" s="180"/>
      <c r="CT37" s="177">
        <f t="shared" si="166"/>
        <v>0</v>
      </c>
      <c r="CU37" s="178">
        <v>0.294289866351475</v>
      </c>
      <c r="CV37" s="177">
        <f t="shared" si="167"/>
        <v>0</v>
      </c>
      <c r="CW37" s="194">
        <f t="shared" si="168"/>
        <v>0</v>
      </c>
      <c r="CX37" s="576"/>
      <c r="CY37" s="174">
        <v>10.0</v>
      </c>
      <c r="CZ37" s="175" t="s">
        <v>132</v>
      </c>
      <c r="DA37" s="176" t="s">
        <v>121</v>
      </c>
      <c r="DB37" s="176" t="s">
        <v>123</v>
      </c>
      <c r="DC37" s="177">
        <f t="shared" si="169"/>
        <v>0</v>
      </c>
      <c r="DD37" s="177">
        <f t="shared" si="170"/>
        <v>0</v>
      </c>
      <c r="DE37" s="177">
        <f t="shared" si="171"/>
        <v>0</v>
      </c>
      <c r="DF37" s="178"/>
      <c r="DG37" s="177">
        <f t="shared" si="172"/>
        <v>0</v>
      </c>
      <c r="DH37" s="180"/>
      <c r="DI37" s="180"/>
      <c r="DJ37" s="180"/>
      <c r="DK37" s="177">
        <f t="shared" si="173"/>
        <v>0</v>
      </c>
      <c r="DL37" s="178">
        <v>0.294289866351475</v>
      </c>
      <c r="DM37" s="177">
        <f t="shared" si="174"/>
        <v>0</v>
      </c>
      <c r="DN37" s="194">
        <f t="shared" si="175"/>
        <v>0</v>
      </c>
      <c r="DO37" s="576"/>
      <c r="DP37" s="174">
        <v>10.0</v>
      </c>
      <c r="DQ37" s="175" t="s">
        <v>132</v>
      </c>
      <c r="DR37" s="176" t="s">
        <v>121</v>
      </c>
      <c r="DS37" s="176" t="s">
        <v>123</v>
      </c>
      <c r="DT37" s="177">
        <f t="shared" si="176"/>
        <v>0</v>
      </c>
      <c r="DU37" s="177">
        <f t="shared" si="177"/>
        <v>0</v>
      </c>
      <c r="DV37" s="177">
        <f t="shared" si="178"/>
        <v>0</v>
      </c>
      <c r="DW37" s="178"/>
      <c r="DX37" s="177">
        <f t="shared" si="179"/>
        <v>0</v>
      </c>
      <c r="DY37" s="180"/>
      <c r="DZ37" s="180"/>
      <c r="EA37" s="180"/>
      <c r="EB37" s="177">
        <f t="shared" si="180"/>
        <v>0</v>
      </c>
      <c r="EC37" s="178">
        <v>0.294289866351475</v>
      </c>
      <c r="ED37" s="177">
        <f t="shared" si="181"/>
        <v>0</v>
      </c>
      <c r="EE37" s="194">
        <f t="shared" si="182"/>
        <v>0</v>
      </c>
      <c r="EF37" s="576"/>
      <c r="EG37" s="174">
        <v>10.0</v>
      </c>
      <c r="EH37" s="175" t="s">
        <v>132</v>
      </c>
      <c r="EI37" s="176" t="s">
        <v>121</v>
      </c>
      <c r="EJ37" s="176" t="s">
        <v>123</v>
      </c>
      <c r="EK37" s="177">
        <f t="shared" si="183"/>
        <v>0</v>
      </c>
      <c r="EL37" s="177">
        <f t="shared" si="184"/>
        <v>0</v>
      </c>
      <c r="EM37" s="177">
        <f t="shared" si="185"/>
        <v>0</v>
      </c>
      <c r="EN37" s="178"/>
      <c r="EO37" s="177">
        <f t="shared" si="186"/>
        <v>0</v>
      </c>
      <c r="EP37" s="180"/>
      <c r="EQ37" s="180"/>
      <c r="ER37" s="180"/>
      <c r="ES37" s="177">
        <f t="shared" si="187"/>
        <v>0</v>
      </c>
      <c r="ET37" s="178">
        <v>0.294289866351475</v>
      </c>
      <c r="EU37" s="177">
        <f t="shared" si="188"/>
        <v>0</v>
      </c>
      <c r="EV37" s="194">
        <f t="shared" si="189"/>
        <v>0</v>
      </c>
      <c r="EW37" s="576"/>
      <c r="EX37" s="174">
        <v>10.0</v>
      </c>
      <c r="EY37" s="175" t="s">
        <v>132</v>
      </c>
      <c r="EZ37" s="176" t="s">
        <v>121</v>
      </c>
      <c r="FA37" s="176" t="s">
        <v>123</v>
      </c>
      <c r="FB37" s="177">
        <f t="shared" si="190"/>
        <v>0</v>
      </c>
      <c r="FC37" s="177">
        <f t="shared" si="191"/>
        <v>0</v>
      </c>
      <c r="FD37" s="177">
        <f t="shared" si="192"/>
        <v>0</v>
      </c>
      <c r="FE37" s="178"/>
      <c r="FF37" s="177">
        <f t="shared" si="193"/>
        <v>0</v>
      </c>
      <c r="FG37" s="180"/>
      <c r="FH37" s="180"/>
      <c r="FI37" s="180"/>
      <c r="FJ37" s="177">
        <f t="shared" si="194"/>
        <v>0</v>
      </c>
      <c r="FK37" s="178">
        <v>0.294289866351475</v>
      </c>
      <c r="FL37" s="177">
        <f t="shared" si="195"/>
        <v>0</v>
      </c>
      <c r="FM37" s="194">
        <f t="shared" si="196"/>
        <v>0</v>
      </c>
      <c r="FN37" s="576"/>
      <c r="FO37" s="174">
        <v>10.0</v>
      </c>
      <c r="FP37" s="175" t="s">
        <v>132</v>
      </c>
      <c r="FQ37" s="176" t="s">
        <v>121</v>
      </c>
      <c r="FR37" s="176" t="s">
        <v>123</v>
      </c>
      <c r="FS37" s="177">
        <f t="shared" si="197"/>
        <v>0</v>
      </c>
      <c r="FT37" s="177">
        <f t="shared" si="198"/>
        <v>0</v>
      </c>
      <c r="FU37" s="177">
        <f t="shared" si="199"/>
        <v>0</v>
      </c>
      <c r="FV37" s="178"/>
      <c r="FW37" s="177">
        <f t="shared" si="200"/>
        <v>0</v>
      </c>
      <c r="FX37" s="180"/>
      <c r="FY37" s="180"/>
      <c r="FZ37" s="180"/>
      <c r="GA37" s="177">
        <f t="shared" si="201"/>
        <v>0</v>
      </c>
      <c r="GB37" s="178">
        <v>0.294289866351475</v>
      </c>
      <c r="GC37" s="177">
        <f t="shared" si="202"/>
        <v>0</v>
      </c>
      <c r="GD37" s="194">
        <f t="shared" si="203"/>
        <v>0</v>
      </c>
      <c r="GE37" s="576"/>
      <c r="GF37" s="174">
        <v>10.0</v>
      </c>
      <c r="GG37" s="175" t="s">
        <v>132</v>
      </c>
      <c r="GH37" s="176" t="s">
        <v>121</v>
      </c>
      <c r="GI37" s="176" t="s">
        <v>123</v>
      </c>
      <c r="GJ37" s="177">
        <f t="shared" si="204"/>
        <v>0</v>
      </c>
      <c r="GK37" s="177">
        <f t="shared" si="205"/>
        <v>0</v>
      </c>
      <c r="GL37" s="177">
        <f t="shared" si="206"/>
        <v>0</v>
      </c>
      <c r="GM37" s="178"/>
      <c r="GN37" s="177">
        <f t="shared" si="207"/>
        <v>0</v>
      </c>
      <c r="GO37" s="180"/>
      <c r="GP37" s="180"/>
      <c r="GQ37" s="180"/>
      <c r="GR37" s="177">
        <f t="shared" si="208"/>
        <v>0</v>
      </c>
      <c r="GS37" s="178">
        <v>0.294289866351475</v>
      </c>
      <c r="GT37" s="177">
        <f t="shared" si="209"/>
        <v>0</v>
      </c>
      <c r="GU37" s="194">
        <f t="shared" si="210"/>
        <v>0</v>
      </c>
      <c r="GV37" s="576"/>
      <c r="GW37" s="174">
        <v>10.0</v>
      </c>
      <c r="GX37" s="175" t="s">
        <v>132</v>
      </c>
      <c r="GY37" s="176" t="s">
        <v>121</v>
      </c>
      <c r="GZ37" s="176" t="s">
        <v>123</v>
      </c>
      <c r="HA37" s="177">
        <f t="shared" si="211"/>
        <v>0</v>
      </c>
      <c r="HB37" s="177">
        <f t="shared" si="212"/>
        <v>0</v>
      </c>
      <c r="HC37" s="177">
        <f t="shared" si="213"/>
        <v>0</v>
      </c>
      <c r="HD37" s="178"/>
      <c r="HE37" s="177">
        <f t="shared" si="214"/>
        <v>0</v>
      </c>
      <c r="HF37" s="180"/>
      <c r="HG37" s="180"/>
      <c r="HH37" s="180"/>
      <c r="HI37" s="177">
        <f t="shared" si="215"/>
        <v>0</v>
      </c>
      <c r="HJ37" s="178">
        <v>0.294289866351475</v>
      </c>
      <c r="HK37" s="177">
        <f t="shared" si="216"/>
        <v>0</v>
      </c>
      <c r="HL37" s="194">
        <f t="shared" si="217"/>
        <v>0</v>
      </c>
      <c r="HM37" s="576"/>
      <c r="HN37" s="174">
        <v>10.0</v>
      </c>
      <c r="HO37" s="175" t="s">
        <v>132</v>
      </c>
      <c r="HP37" s="176" t="s">
        <v>121</v>
      </c>
      <c r="HQ37" s="176" t="s">
        <v>123</v>
      </c>
      <c r="HR37" s="177">
        <f t="shared" si="218"/>
        <v>0</v>
      </c>
      <c r="HS37" s="177">
        <f t="shared" si="219"/>
        <v>0</v>
      </c>
      <c r="HT37" s="177">
        <f t="shared" si="220"/>
        <v>0</v>
      </c>
      <c r="HU37" s="178"/>
      <c r="HV37" s="177">
        <f t="shared" si="221"/>
        <v>0</v>
      </c>
      <c r="HW37" s="180"/>
      <c r="HX37" s="180"/>
      <c r="HY37" s="180"/>
      <c r="HZ37" s="177">
        <f t="shared" si="222"/>
        <v>0</v>
      </c>
      <c r="IA37" s="178">
        <v>0.294289866351475</v>
      </c>
      <c r="IB37" s="177">
        <f t="shared" si="223"/>
        <v>0</v>
      </c>
      <c r="IC37" s="194">
        <f t="shared" si="224"/>
        <v>0</v>
      </c>
      <c r="ID37" s="576"/>
      <c r="IE37" s="174">
        <v>10.0</v>
      </c>
      <c r="IF37" s="175" t="s">
        <v>132</v>
      </c>
      <c r="IG37" s="176" t="s">
        <v>121</v>
      </c>
      <c r="IH37" s="176" t="s">
        <v>123</v>
      </c>
      <c r="II37" s="177">
        <f t="shared" si="225"/>
        <v>0</v>
      </c>
      <c r="IJ37" s="177">
        <f t="shared" si="226"/>
        <v>0</v>
      </c>
      <c r="IK37" s="177">
        <f t="shared" si="227"/>
        <v>0</v>
      </c>
      <c r="IL37" s="178"/>
      <c r="IM37" s="177">
        <f t="shared" si="228"/>
        <v>0</v>
      </c>
      <c r="IN37" s="180"/>
      <c r="IO37" s="180"/>
      <c r="IP37" s="180"/>
      <c r="IQ37" s="177">
        <f t="shared" si="229"/>
        <v>0</v>
      </c>
      <c r="IR37" s="178">
        <v>0.294289866351475</v>
      </c>
      <c r="IS37" s="177">
        <f t="shared" si="230"/>
        <v>0</v>
      </c>
      <c r="IT37" s="194">
        <f t="shared" si="231"/>
        <v>0</v>
      </c>
      <c r="IU37" s="576"/>
      <c r="IV37" s="174">
        <v>10.0</v>
      </c>
      <c r="IW37" s="175" t="s">
        <v>132</v>
      </c>
      <c r="IX37" s="176" t="s">
        <v>121</v>
      </c>
      <c r="IY37" s="176" t="s">
        <v>123</v>
      </c>
      <c r="IZ37" s="177">
        <f t="shared" si="232"/>
        <v>0</v>
      </c>
      <c r="JA37" s="177">
        <f t="shared" si="233"/>
        <v>0</v>
      </c>
      <c r="JB37" s="177">
        <f t="shared" si="234"/>
        <v>0</v>
      </c>
      <c r="JC37" s="178"/>
      <c r="JD37" s="177">
        <f t="shared" si="235"/>
        <v>0</v>
      </c>
      <c r="JE37" s="180"/>
      <c r="JF37" s="180"/>
      <c r="JG37" s="180"/>
      <c r="JH37" s="177">
        <f t="shared" si="236"/>
        <v>0</v>
      </c>
      <c r="JI37" s="178">
        <v>0.294289866351475</v>
      </c>
      <c r="JJ37" s="177">
        <f t="shared" si="237"/>
        <v>0</v>
      </c>
      <c r="JK37" s="194">
        <f t="shared" si="238"/>
        <v>0</v>
      </c>
      <c r="JL37" s="576"/>
      <c r="JM37" s="174">
        <v>10.0</v>
      </c>
      <c r="JN37" s="175" t="s">
        <v>132</v>
      </c>
      <c r="JO37" s="176" t="s">
        <v>121</v>
      </c>
      <c r="JP37" s="176" t="s">
        <v>123</v>
      </c>
      <c r="JQ37" s="177">
        <f t="shared" si="239"/>
        <v>0</v>
      </c>
      <c r="JR37" s="177">
        <f t="shared" si="240"/>
        <v>0</v>
      </c>
      <c r="JS37" s="177">
        <f t="shared" si="241"/>
        <v>0</v>
      </c>
      <c r="JT37" s="178"/>
      <c r="JU37" s="177">
        <f t="shared" si="242"/>
        <v>0</v>
      </c>
      <c r="JV37" s="180"/>
      <c r="JW37" s="180"/>
      <c r="JX37" s="180"/>
      <c r="JY37" s="177">
        <f t="shared" si="243"/>
        <v>0</v>
      </c>
      <c r="JZ37" s="178">
        <v>0.294289866351475</v>
      </c>
      <c r="KA37" s="177">
        <f t="shared" si="244"/>
        <v>0</v>
      </c>
      <c r="KB37" s="194">
        <f t="shared" si="245"/>
        <v>0</v>
      </c>
      <c r="KC37" s="576"/>
      <c r="KD37" s="174">
        <v>10.0</v>
      </c>
      <c r="KE37" s="175" t="s">
        <v>132</v>
      </c>
      <c r="KF37" s="176" t="s">
        <v>121</v>
      </c>
      <c r="KG37" s="176" t="s">
        <v>123</v>
      </c>
      <c r="KH37" s="177">
        <f t="shared" si="246"/>
        <v>0</v>
      </c>
      <c r="KI37" s="177">
        <f t="shared" si="247"/>
        <v>0</v>
      </c>
      <c r="KJ37" s="177">
        <f t="shared" si="248"/>
        <v>0</v>
      </c>
      <c r="KK37" s="178"/>
      <c r="KL37" s="177">
        <f t="shared" si="249"/>
        <v>0</v>
      </c>
      <c r="KM37" s="180"/>
      <c r="KN37" s="180"/>
      <c r="KO37" s="180"/>
      <c r="KP37" s="177">
        <f t="shared" si="250"/>
        <v>0</v>
      </c>
      <c r="KQ37" s="178">
        <v>0.294289866351475</v>
      </c>
      <c r="KR37" s="177">
        <f t="shared" si="251"/>
        <v>0</v>
      </c>
      <c r="KS37" s="194">
        <f t="shared" si="252"/>
        <v>0</v>
      </c>
      <c r="KT37" s="576"/>
      <c r="KU37" s="173"/>
    </row>
    <row r="38" ht="15.75" customHeight="1">
      <c r="A38" s="174"/>
      <c r="B38" s="188" t="s">
        <v>141</v>
      </c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578"/>
      <c r="Q38" s="576"/>
      <c r="R38" s="174"/>
      <c r="S38" s="188" t="s">
        <v>141</v>
      </c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578"/>
      <c r="AH38" s="576"/>
      <c r="AI38" s="174"/>
      <c r="AJ38" s="188" t="s">
        <v>141</v>
      </c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578"/>
      <c r="AY38" s="576"/>
      <c r="AZ38" s="174"/>
      <c r="BA38" s="188" t="s">
        <v>141</v>
      </c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578"/>
      <c r="BP38" s="576"/>
      <c r="BQ38" s="174"/>
      <c r="BR38" s="188" t="s">
        <v>141</v>
      </c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578"/>
      <c r="CG38" s="576"/>
      <c r="CH38" s="174"/>
      <c r="CI38" s="188" t="s">
        <v>141</v>
      </c>
      <c r="CJ38" s="189"/>
      <c r="CK38" s="189"/>
      <c r="CL38" s="189"/>
      <c r="CM38" s="189"/>
      <c r="CN38" s="189"/>
      <c r="CO38" s="189"/>
      <c r="CP38" s="189"/>
      <c r="CQ38" s="189"/>
      <c r="CR38" s="189"/>
      <c r="CS38" s="189"/>
      <c r="CT38" s="189"/>
      <c r="CU38" s="189"/>
      <c r="CV38" s="189"/>
      <c r="CW38" s="578"/>
      <c r="CX38" s="576"/>
      <c r="CY38" s="174"/>
      <c r="CZ38" s="188" t="s">
        <v>141</v>
      </c>
      <c r="DA38" s="189"/>
      <c r="DB38" s="189"/>
      <c r="DC38" s="189"/>
      <c r="DD38" s="189"/>
      <c r="DE38" s="189"/>
      <c r="DF38" s="189"/>
      <c r="DG38" s="189"/>
      <c r="DH38" s="189"/>
      <c r="DI38" s="189"/>
      <c r="DJ38" s="189"/>
      <c r="DK38" s="189"/>
      <c r="DL38" s="189"/>
      <c r="DM38" s="189"/>
      <c r="DN38" s="578"/>
      <c r="DO38" s="576"/>
      <c r="DP38" s="174"/>
      <c r="DQ38" s="188" t="s">
        <v>141</v>
      </c>
      <c r="DR38" s="189"/>
      <c r="DS38" s="189"/>
      <c r="DT38" s="189"/>
      <c r="DU38" s="189"/>
      <c r="DV38" s="189"/>
      <c r="DW38" s="189"/>
      <c r="DX38" s="189"/>
      <c r="DY38" s="189"/>
      <c r="DZ38" s="189"/>
      <c r="EA38" s="189"/>
      <c r="EB38" s="189"/>
      <c r="EC38" s="189"/>
      <c r="ED38" s="189"/>
      <c r="EE38" s="578"/>
      <c r="EF38" s="576"/>
      <c r="EG38" s="174"/>
      <c r="EH38" s="188" t="s">
        <v>141</v>
      </c>
      <c r="EI38" s="189"/>
      <c r="EJ38" s="189"/>
      <c r="EK38" s="189"/>
      <c r="EL38" s="189"/>
      <c r="EM38" s="189"/>
      <c r="EN38" s="189"/>
      <c r="EO38" s="189"/>
      <c r="EP38" s="189"/>
      <c r="EQ38" s="189"/>
      <c r="ER38" s="189"/>
      <c r="ES38" s="189"/>
      <c r="ET38" s="189"/>
      <c r="EU38" s="189"/>
      <c r="EV38" s="578"/>
      <c r="EW38" s="576"/>
      <c r="EX38" s="174"/>
      <c r="EY38" s="188" t="s">
        <v>141</v>
      </c>
      <c r="EZ38" s="189"/>
      <c r="FA38" s="189"/>
      <c r="FB38" s="189"/>
      <c r="FC38" s="189"/>
      <c r="FD38" s="189"/>
      <c r="FE38" s="189"/>
      <c r="FF38" s="189"/>
      <c r="FG38" s="189"/>
      <c r="FH38" s="189"/>
      <c r="FI38" s="189"/>
      <c r="FJ38" s="189"/>
      <c r="FK38" s="189"/>
      <c r="FL38" s="189"/>
      <c r="FM38" s="578"/>
      <c r="FN38" s="576"/>
      <c r="FO38" s="174"/>
      <c r="FP38" s="188" t="s">
        <v>141</v>
      </c>
      <c r="FQ38" s="189"/>
      <c r="FR38" s="189"/>
      <c r="FS38" s="189"/>
      <c r="FT38" s="189"/>
      <c r="FU38" s="189"/>
      <c r="FV38" s="189"/>
      <c r="FW38" s="189"/>
      <c r="FX38" s="189"/>
      <c r="FY38" s="189"/>
      <c r="FZ38" s="189"/>
      <c r="GA38" s="189"/>
      <c r="GB38" s="189"/>
      <c r="GC38" s="189"/>
      <c r="GD38" s="578"/>
      <c r="GE38" s="576"/>
      <c r="GF38" s="174"/>
      <c r="GG38" s="188" t="s">
        <v>141</v>
      </c>
      <c r="GH38" s="189"/>
      <c r="GI38" s="189"/>
      <c r="GJ38" s="189"/>
      <c r="GK38" s="189"/>
      <c r="GL38" s="189"/>
      <c r="GM38" s="189"/>
      <c r="GN38" s="189"/>
      <c r="GO38" s="189"/>
      <c r="GP38" s="189"/>
      <c r="GQ38" s="189"/>
      <c r="GR38" s="189"/>
      <c r="GS38" s="189"/>
      <c r="GT38" s="189"/>
      <c r="GU38" s="578"/>
      <c r="GV38" s="576"/>
      <c r="GW38" s="174"/>
      <c r="GX38" s="188" t="s">
        <v>141</v>
      </c>
      <c r="GY38" s="189"/>
      <c r="GZ38" s="189"/>
      <c r="HA38" s="189"/>
      <c r="HB38" s="189"/>
      <c r="HC38" s="189"/>
      <c r="HD38" s="189"/>
      <c r="HE38" s="189"/>
      <c r="HF38" s="189"/>
      <c r="HG38" s="189"/>
      <c r="HH38" s="189"/>
      <c r="HI38" s="189"/>
      <c r="HJ38" s="189"/>
      <c r="HK38" s="189"/>
      <c r="HL38" s="578"/>
      <c r="HM38" s="576"/>
      <c r="HN38" s="174"/>
      <c r="HO38" s="188" t="s">
        <v>141</v>
      </c>
      <c r="HP38" s="189"/>
      <c r="HQ38" s="189"/>
      <c r="HR38" s="189"/>
      <c r="HS38" s="189"/>
      <c r="HT38" s="189"/>
      <c r="HU38" s="189"/>
      <c r="HV38" s="189"/>
      <c r="HW38" s="189"/>
      <c r="HX38" s="189"/>
      <c r="HY38" s="189"/>
      <c r="HZ38" s="189"/>
      <c r="IA38" s="189"/>
      <c r="IB38" s="189"/>
      <c r="IC38" s="578"/>
      <c r="ID38" s="576"/>
      <c r="IE38" s="174"/>
      <c r="IF38" s="188" t="s">
        <v>141</v>
      </c>
      <c r="IG38" s="189"/>
      <c r="IH38" s="189"/>
      <c r="II38" s="189"/>
      <c r="IJ38" s="189"/>
      <c r="IK38" s="189"/>
      <c r="IL38" s="189"/>
      <c r="IM38" s="189"/>
      <c r="IN38" s="189"/>
      <c r="IO38" s="189"/>
      <c r="IP38" s="189"/>
      <c r="IQ38" s="189"/>
      <c r="IR38" s="189"/>
      <c r="IS38" s="189"/>
      <c r="IT38" s="578"/>
      <c r="IU38" s="576"/>
      <c r="IV38" s="174"/>
      <c r="IW38" s="188" t="s">
        <v>141</v>
      </c>
      <c r="IX38" s="189"/>
      <c r="IY38" s="189"/>
      <c r="IZ38" s="189"/>
      <c r="JA38" s="189"/>
      <c r="JB38" s="189"/>
      <c r="JC38" s="189"/>
      <c r="JD38" s="189"/>
      <c r="JE38" s="189"/>
      <c r="JF38" s="189"/>
      <c r="JG38" s="189"/>
      <c r="JH38" s="189"/>
      <c r="JI38" s="189"/>
      <c r="JJ38" s="189"/>
      <c r="JK38" s="578"/>
      <c r="JL38" s="576"/>
      <c r="JM38" s="174"/>
      <c r="JN38" s="188" t="s">
        <v>141</v>
      </c>
      <c r="JO38" s="189"/>
      <c r="JP38" s="189"/>
      <c r="JQ38" s="189"/>
      <c r="JR38" s="189"/>
      <c r="JS38" s="189"/>
      <c r="JT38" s="189"/>
      <c r="JU38" s="189"/>
      <c r="JV38" s="189"/>
      <c r="JW38" s="189"/>
      <c r="JX38" s="189"/>
      <c r="JY38" s="189"/>
      <c r="JZ38" s="189"/>
      <c r="KA38" s="189"/>
      <c r="KB38" s="578"/>
      <c r="KC38" s="576"/>
      <c r="KD38" s="174"/>
      <c r="KE38" s="188" t="s">
        <v>141</v>
      </c>
      <c r="KF38" s="189"/>
      <c r="KG38" s="189"/>
      <c r="KH38" s="189"/>
      <c r="KI38" s="189"/>
      <c r="KJ38" s="189"/>
      <c r="KK38" s="189"/>
      <c r="KL38" s="189"/>
      <c r="KM38" s="189"/>
      <c r="KN38" s="189"/>
      <c r="KO38" s="189"/>
      <c r="KP38" s="189"/>
      <c r="KQ38" s="189"/>
      <c r="KR38" s="189"/>
      <c r="KS38" s="578"/>
      <c r="KT38" s="576"/>
      <c r="KU38" s="173"/>
    </row>
    <row r="39" ht="15.75" customHeight="1">
      <c r="A39" s="174">
        <v>1.0</v>
      </c>
      <c r="B39" s="175" t="s">
        <v>142</v>
      </c>
      <c r="C39" s="176" t="s">
        <v>121</v>
      </c>
      <c r="D39" s="176" t="s">
        <v>123</v>
      </c>
      <c r="E39" s="177">
        <f t="shared" ref="E39:E46" si="253">E140+E241+E342+E443</f>
        <v>0</v>
      </c>
      <c r="F39" s="177">
        <f t="shared" ref="F39:F46" si="254">IFERROR(G39/E39*1000000,0)</f>
        <v>0</v>
      </c>
      <c r="G39" s="177">
        <f t="shared" ref="G39:G46" si="255">G140+G241+G342+G443</f>
        <v>0</v>
      </c>
      <c r="H39" s="178"/>
      <c r="I39" s="177">
        <f t="shared" ref="I39:I46" si="256">I140+I241+I342+I443</f>
        <v>0</v>
      </c>
      <c r="J39" s="180"/>
      <c r="K39" s="180"/>
      <c r="L39" s="180"/>
      <c r="M39" s="177">
        <f t="shared" ref="M39:M46" si="257">M140+M241+M342+M443</f>
        <v>0</v>
      </c>
      <c r="N39" s="178">
        <v>0.294289866351475</v>
      </c>
      <c r="O39" s="177">
        <f t="shared" ref="O39:O46" si="258">O140+O241+O342+O443</f>
        <v>0</v>
      </c>
      <c r="P39" s="194">
        <f t="shared" ref="P39:P46" si="259">IFERROR(+(IF(M39="","0",M39))-(IF(O39="","0",O39)),"")</f>
        <v>0</v>
      </c>
      <c r="Q39" s="576"/>
      <c r="R39" s="174">
        <v>1.0</v>
      </c>
      <c r="S39" s="175" t="s">
        <v>142</v>
      </c>
      <c r="T39" s="176" t="s">
        <v>121</v>
      </c>
      <c r="U39" s="176" t="s">
        <v>123</v>
      </c>
      <c r="V39" s="177">
        <f t="shared" ref="V39:V46" si="260">V140+V241+V342+V443</f>
        <v>0</v>
      </c>
      <c r="W39" s="177">
        <f t="shared" ref="W39:W46" si="261">IFERROR(X39/V39*1000000,0)</f>
        <v>0</v>
      </c>
      <c r="X39" s="177">
        <f t="shared" ref="X39:X46" si="262">X140+X241+X342+X443</f>
        <v>0</v>
      </c>
      <c r="Y39" s="178"/>
      <c r="Z39" s="177">
        <f t="shared" ref="Z39:Z46" si="263">Z140+Z241+Z342+Z443</f>
        <v>0</v>
      </c>
      <c r="AA39" s="180"/>
      <c r="AB39" s="180"/>
      <c r="AC39" s="180"/>
      <c r="AD39" s="177">
        <f t="shared" ref="AD39:AD46" si="264">AD140+AD241+AD342+AD443</f>
        <v>0</v>
      </c>
      <c r="AE39" s="178">
        <v>0.294289866351475</v>
      </c>
      <c r="AF39" s="177">
        <f t="shared" ref="AF39:AF46" si="265">AF140+AF241+AF342+AF443</f>
        <v>0</v>
      </c>
      <c r="AG39" s="194">
        <f t="shared" ref="AG39:AG46" si="266">IFERROR(+(IF(AD39="","0",AD39))-(IF(AF39="","0",AF39)),"")</f>
        <v>0</v>
      </c>
      <c r="AH39" s="576"/>
      <c r="AI39" s="174">
        <v>1.0</v>
      </c>
      <c r="AJ39" s="175" t="s">
        <v>142</v>
      </c>
      <c r="AK39" s="176" t="s">
        <v>121</v>
      </c>
      <c r="AL39" s="176" t="s">
        <v>123</v>
      </c>
      <c r="AM39" s="177">
        <f t="shared" ref="AM39:AM46" si="267">AM140+AM241+AM342+AM443</f>
        <v>0</v>
      </c>
      <c r="AN39" s="177">
        <f t="shared" ref="AN39:AN46" si="268">IFERROR(AO39/AM39*1000000,0)</f>
        <v>0</v>
      </c>
      <c r="AO39" s="177">
        <f t="shared" ref="AO39:AO46" si="269">AO140+AO241+AO342+AO443</f>
        <v>0</v>
      </c>
      <c r="AP39" s="178"/>
      <c r="AQ39" s="177">
        <f t="shared" ref="AQ39:AQ46" si="270">AQ140+AQ241+AQ342+AQ443</f>
        <v>0</v>
      </c>
      <c r="AR39" s="180"/>
      <c r="AS39" s="180"/>
      <c r="AT39" s="180"/>
      <c r="AU39" s="177">
        <f t="shared" ref="AU39:AU46" si="271">AU140+AU241+AU342+AU443</f>
        <v>0</v>
      </c>
      <c r="AV39" s="178">
        <v>0.294289866351475</v>
      </c>
      <c r="AW39" s="177">
        <f t="shared" ref="AW39:AW46" si="272">AW140+AW241+AW342+AW443</f>
        <v>0</v>
      </c>
      <c r="AX39" s="194">
        <f t="shared" ref="AX39:AX46" si="273">IFERROR(+(IF(AU39="","0",AU39))-(IF(AW39="","0",AW39)),"")</f>
        <v>0</v>
      </c>
      <c r="AY39" s="576"/>
      <c r="AZ39" s="174">
        <v>1.0</v>
      </c>
      <c r="BA39" s="175" t="s">
        <v>142</v>
      </c>
      <c r="BB39" s="176" t="s">
        <v>121</v>
      </c>
      <c r="BC39" s="176" t="s">
        <v>123</v>
      </c>
      <c r="BD39" s="177">
        <f t="shared" ref="BD39:BD46" si="274">BD140+BD241+BD342+BD443</f>
        <v>0</v>
      </c>
      <c r="BE39" s="177">
        <f t="shared" ref="BE39:BE46" si="275">IFERROR(BF39/BD39*1000000,0)</f>
        <v>0</v>
      </c>
      <c r="BF39" s="177">
        <f t="shared" ref="BF39:BF46" si="276">BF140+BF241+BF342+BF443</f>
        <v>0</v>
      </c>
      <c r="BG39" s="178"/>
      <c r="BH39" s="177">
        <f t="shared" ref="BH39:BH46" si="277">BH140+BH241+BH342+BH443</f>
        <v>0</v>
      </c>
      <c r="BI39" s="180"/>
      <c r="BJ39" s="180"/>
      <c r="BK39" s="180"/>
      <c r="BL39" s="177">
        <f t="shared" ref="BL39:BL46" si="278">BL140+BL241+BL342+BL443</f>
        <v>0</v>
      </c>
      <c r="BM39" s="178">
        <v>0.294289866351475</v>
      </c>
      <c r="BN39" s="177">
        <f t="shared" ref="BN39:BN46" si="279">BN140+BN241+BN342+BN443</f>
        <v>0</v>
      </c>
      <c r="BO39" s="194">
        <f t="shared" ref="BO39:BO46" si="280">IFERROR(+(IF(BL39="","0",BL39))-(IF(BN39="","0",BN39)),"")</f>
        <v>0</v>
      </c>
      <c r="BP39" s="576"/>
      <c r="BQ39" s="174">
        <v>1.0</v>
      </c>
      <c r="BR39" s="175" t="s">
        <v>142</v>
      </c>
      <c r="BS39" s="176" t="s">
        <v>121</v>
      </c>
      <c r="BT39" s="176" t="s">
        <v>123</v>
      </c>
      <c r="BU39" s="177">
        <f t="shared" ref="BU39:BU46" si="281">BU140+BU241+BU342+BU443</f>
        <v>0</v>
      </c>
      <c r="BV39" s="177">
        <f t="shared" ref="BV39:BV46" si="282">IFERROR(BW39/BU39*1000000,0)</f>
        <v>0</v>
      </c>
      <c r="BW39" s="177">
        <f t="shared" ref="BW39:BW46" si="283">BW140+BW241+BW342+BW443</f>
        <v>0</v>
      </c>
      <c r="BX39" s="178"/>
      <c r="BY39" s="177">
        <f t="shared" ref="BY39:BY46" si="284">BY140+BY241+BY342+BY443</f>
        <v>0</v>
      </c>
      <c r="BZ39" s="180"/>
      <c r="CA39" s="180"/>
      <c r="CB39" s="180"/>
      <c r="CC39" s="177">
        <f t="shared" ref="CC39:CC46" si="285">CC140+CC241+CC342+CC443</f>
        <v>0</v>
      </c>
      <c r="CD39" s="178">
        <v>0.294289866351475</v>
      </c>
      <c r="CE39" s="177">
        <f t="shared" ref="CE39:CE46" si="286">CE140+CE241+CE342+CE443</f>
        <v>0</v>
      </c>
      <c r="CF39" s="194">
        <f t="shared" ref="CF39:CF46" si="287">IFERROR(+(IF(CC39="","0",CC39))-(IF(CE39="","0",CE39)),"")</f>
        <v>0</v>
      </c>
      <c r="CG39" s="576"/>
      <c r="CH39" s="174">
        <v>1.0</v>
      </c>
      <c r="CI39" s="175" t="s">
        <v>142</v>
      </c>
      <c r="CJ39" s="176" t="s">
        <v>121</v>
      </c>
      <c r="CK39" s="176" t="s">
        <v>123</v>
      </c>
      <c r="CL39" s="177">
        <f t="shared" ref="CL39:CL46" si="288">CL140+CL241+CL342+CL443</f>
        <v>0</v>
      </c>
      <c r="CM39" s="177">
        <f t="shared" ref="CM39:CM46" si="289">IFERROR(CN39/CL39*1000000,0)</f>
        <v>0</v>
      </c>
      <c r="CN39" s="177">
        <f t="shared" ref="CN39:CN46" si="290">CN140+CN241+CN342+CN443</f>
        <v>0</v>
      </c>
      <c r="CO39" s="178"/>
      <c r="CP39" s="177">
        <f t="shared" ref="CP39:CP46" si="291">CP140+CP241+CP342+CP443</f>
        <v>0</v>
      </c>
      <c r="CQ39" s="180"/>
      <c r="CR39" s="180"/>
      <c r="CS39" s="180"/>
      <c r="CT39" s="177">
        <f t="shared" ref="CT39:CT46" si="292">CT140+CT241+CT342+CT443</f>
        <v>0</v>
      </c>
      <c r="CU39" s="178">
        <v>0.294289866351475</v>
      </c>
      <c r="CV39" s="177">
        <f t="shared" ref="CV39:CV46" si="293">CV140+CV241+CV342+CV443</f>
        <v>0</v>
      </c>
      <c r="CW39" s="194">
        <f t="shared" ref="CW39:CW46" si="294">IFERROR(+(IF(CT39="","0",CT39))-(IF(CV39="","0",CV39)),"")</f>
        <v>0</v>
      </c>
      <c r="CX39" s="576"/>
      <c r="CY39" s="174">
        <v>1.0</v>
      </c>
      <c r="CZ39" s="175" t="s">
        <v>142</v>
      </c>
      <c r="DA39" s="176" t="s">
        <v>121</v>
      </c>
      <c r="DB39" s="176" t="s">
        <v>123</v>
      </c>
      <c r="DC39" s="177">
        <f t="shared" ref="DC39:DC46" si="295">DC140+DC241+DC342+DC443</f>
        <v>0</v>
      </c>
      <c r="DD39" s="177">
        <f t="shared" ref="DD39:DD46" si="296">IFERROR(DE39/DC39*1000000,0)</f>
        <v>0</v>
      </c>
      <c r="DE39" s="177">
        <f t="shared" ref="DE39:DE46" si="297">DE140+DE241+DE342+DE443</f>
        <v>0</v>
      </c>
      <c r="DF39" s="178"/>
      <c r="DG39" s="177">
        <f t="shared" ref="DG39:DG46" si="298">DG140+DG241+DG342+DG443</f>
        <v>0</v>
      </c>
      <c r="DH39" s="180"/>
      <c r="DI39" s="180"/>
      <c r="DJ39" s="180"/>
      <c r="DK39" s="177">
        <f t="shared" ref="DK39:DK46" si="299">DK140+DK241+DK342+DK443</f>
        <v>0</v>
      </c>
      <c r="DL39" s="178">
        <v>0.294289866351475</v>
      </c>
      <c r="DM39" s="177">
        <f t="shared" ref="DM39:DM46" si="300">DM140+DM241+DM342+DM443</f>
        <v>0</v>
      </c>
      <c r="DN39" s="194">
        <f t="shared" ref="DN39:DN46" si="301">IFERROR(+(IF(DK39="","0",DK39))-(IF(DM39="","0",DM39)),"")</f>
        <v>0</v>
      </c>
      <c r="DO39" s="576"/>
      <c r="DP39" s="174">
        <v>1.0</v>
      </c>
      <c r="DQ39" s="175" t="s">
        <v>142</v>
      </c>
      <c r="DR39" s="176" t="s">
        <v>121</v>
      </c>
      <c r="DS39" s="176" t="s">
        <v>123</v>
      </c>
      <c r="DT39" s="177">
        <f t="shared" ref="DT39:DT46" si="302">DT140+DT241+DT342+DT443</f>
        <v>0</v>
      </c>
      <c r="DU39" s="177">
        <f t="shared" ref="DU39:DU46" si="303">IFERROR(DV39/DT39*1000000,0)</f>
        <v>0</v>
      </c>
      <c r="DV39" s="177">
        <f t="shared" ref="DV39:DV46" si="304">DV140+DV241+DV342+DV443</f>
        <v>0</v>
      </c>
      <c r="DW39" s="178"/>
      <c r="DX39" s="177">
        <f t="shared" ref="DX39:DX46" si="305">DX140+DX241+DX342+DX443</f>
        <v>0</v>
      </c>
      <c r="DY39" s="180"/>
      <c r="DZ39" s="180"/>
      <c r="EA39" s="180"/>
      <c r="EB39" s="177">
        <f t="shared" ref="EB39:EB46" si="306">EB140+EB241+EB342+EB443</f>
        <v>0</v>
      </c>
      <c r="EC39" s="178">
        <v>0.294289866351475</v>
      </c>
      <c r="ED39" s="177">
        <f t="shared" ref="ED39:ED46" si="307">ED140+ED241+ED342+ED443</f>
        <v>0</v>
      </c>
      <c r="EE39" s="194">
        <f t="shared" ref="EE39:EE46" si="308">IFERROR(+(IF(EB39="","0",EB39))-(IF(ED39="","0",ED39)),"")</f>
        <v>0</v>
      </c>
      <c r="EF39" s="576"/>
      <c r="EG39" s="174">
        <v>1.0</v>
      </c>
      <c r="EH39" s="175" t="s">
        <v>142</v>
      </c>
      <c r="EI39" s="176" t="s">
        <v>121</v>
      </c>
      <c r="EJ39" s="176" t="s">
        <v>123</v>
      </c>
      <c r="EK39" s="177">
        <f t="shared" ref="EK39:EK46" si="309">EK140+EK241+EK342+EK443</f>
        <v>0</v>
      </c>
      <c r="EL39" s="177">
        <f t="shared" ref="EL39:EL46" si="310">IFERROR(EM39/EK39*1000000,0)</f>
        <v>0</v>
      </c>
      <c r="EM39" s="177">
        <f t="shared" ref="EM39:EM46" si="311">EM140+EM241+EM342+EM443</f>
        <v>0</v>
      </c>
      <c r="EN39" s="178"/>
      <c r="EO39" s="177">
        <f t="shared" ref="EO39:EO46" si="312">EO140+EO241+EO342+EO443</f>
        <v>0</v>
      </c>
      <c r="EP39" s="180"/>
      <c r="EQ39" s="180"/>
      <c r="ER39" s="180"/>
      <c r="ES39" s="177">
        <f t="shared" ref="ES39:ES46" si="313">ES140+ES241+ES342+ES443</f>
        <v>0</v>
      </c>
      <c r="ET39" s="178">
        <v>0.294289866351475</v>
      </c>
      <c r="EU39" s="177">
        <f t="shared" ref="EU39:EU46" si="314">EU140+EU241+EU342+EU443</f>
        <v>0</v>
      </c>
      <c r="EV39" s="194">
        <f t="shared" ref="EV39:EV46" si="315">IFERROR(+(IF(ES39="","0",ES39))-(IF(EU39="","0",EU39)),"")</f>
        <v>0</v>
      </c>
      <c r="EW39" s="576"/>
      <c r="EX39" s="174">
        <v>1.0</v>
      </c>
      <c r="EY39" s="175" t="s">
        <v>142</v>
      </c>
      <c r="EZ39" s="176" t="s">
        <v>121</v>
      </c>
      <c r="FA39" s="176" t="s">
        <v>123</v>
      </c>
      <c r="FB39" s="177">
        <f t="shared" ref="FB39:FB46" si="316">FB140+FB241+FB342+FB443</f>
        <v>0</v>
      </c>
      <c r="FC39" s="177">
        <f t="shared" ref="FC39:FC46" si="317">IFERROR(FD39/FB39*1000000,0)</f>
        <v>0</v>
      </c>
      <c r="FD39" s="177">
        <f t="shared" ref="FD39:FD46" si="318">FD140+FD241+FD342+FD443</f>
        <v>0</v>
      </c>
      <c r="FE39" s="178"/>
      <c r="FF39" s="177">
        <f t="shared" ref="FF39:FF46" si="319">FF140+FF241+FF342+FF443</f>
        <v>0</v>
      </c>
      <c r="FG39" s="180"/>
      <c r="FH39" s="180"/>
      <c r="FI39" s="180"/>
      <c r="FJ39" s="177">
        <f t="shared" ref="FJ39:FJ46" si="320">FJ140+FJ241+FJ342+FJ443</f>
        <v>0</v>
      </c>
      <c r="FK39" s="178">
        <v>0.294289866351475</v>
      </c>
      <c r="FL39" s="177">
        <f t="shared" ref="FL39:FL46" si="321">FL140+FL241+FL342+FL443</f>
        <v>0</v>
      </c>
      <c r="FM39" s="194">
        <f t="shared" ref="FM39:FM46" si="322">IFERROR(+(IF(FJ39="","0",FJ39))-(IF(FL39="","0",FL39)),"")</f>
        <v>0</v>
      </c>
      <c r="FN39" s="576"/>
      <c r="FO39" s="174">
        <v>1.0</v>
      </c>
      <c r="FP39" s="175" t="s">
        <v>142</v>
      </c>
      <c r="FQ39" s="176" t="s">
        <v>121</v>
      </c>
      <c r="FR39" s="176" t="s">
        <v>123</v>
      </c>
      <c r="FS39" s="177">
        <f t="shared" ref="FS39:FS46" si="323">FS140+FS241+FS342+FS443</f>
        <v>0</v>
      </c>
      <c r="FT39" s="177">
        <f t="shared" ref="FT39:FT46" si="324">IFERROR(FU39/FS39*1000000,0)</f>
        <v>0</v>
      </c>
      <c r="FU39" s="177">
        <f t="shared" ref="FU39:FU46" si="325">FU140+FU241+FU342+FU443</f>
        <v>0</v>
      </c>
      <c r="FV39" s="178"/>
      <c r="FW39" s="177">
        <f t="shared" ref="FW39:FW46" si="326">FW140+FW241+FW342+FW443</f>
        <v>0</v>
      </c>
      <c r="FX39" s="180"/>
      <c r="FY39" s="180"/>
      <c r="FZ39" s="180"/>
      <c r="GA39" s="177">
        <f t="shared" ref="GA39:GA46" si="327">GA140+GA241+GA342+GA443</f>
        <v>0</v>
      </c>
      <c r="GB39" s="178">
        <v>0.294289866351475</v>
      </c>
      <c r="GC39" s="177">
        <f t="shared" ref="GC39:GC46" si="328">GC140+GC241+GC342+GC443</f>
        <v>0</v>
      </c>
      <c r="GD39" s="194">
        <f t="shared" ref="GD39:GD46" si="329">IFERROR(+(IF(GA39="","0",GA39))-(IF(GC39="","0",GC39)),"")</f>
        <v>0</v>
      </c>
      <c r="GE39" s="576"/>
      <c r="GF39" s="174">
        <v>1.0</v>
      </c>
      <c r="GG39" s="175" t="s">
        <v>142</v>
      </c>
      <c r="GH39" s="176" t="s">
        <v>121</v>
      </c>
      <c r="GI39" s="176" t="s">
        <v>123</v>
      </c>
      <c r="GJ39" s="177">
        <f t="shared" ref="GJ39:GJ46" si="330">GJ140+GJ241+GJ342+GJ443</f>
        <v>0</v>
      </c>
      <c r="GK39" s="177">
        <f t="shared" ref="GK39:GK46" si="331">IFERROR(GL39/GJ39*1000000,0)</f>
        <v>0</v>
      </c>
      <c r="GL39" s="177">
        <f t="shared" ref="GL39:GL46" si="332">GL140+GL241+GL342+GL443</f>
        <v>0</v>
      </c>
      <c r="GM39" s="178"/>
      <c r="GN39" s="177">
        <f t="shared" ref="GN39:GN46" si="333">GN140+GN241+GN342+GN443</f>
        <v>0</v>
      </c>
      <c r="GO39" s="180"/>
      <c r="GP39" s="180"/>
      <c r="GQ39" s="180"/>
      <c r="GR39" s="177">
        <f t="shared" ref="GR39:GR46" si="334">GR140+GR241+GR342+GR443</f>
        <v>0</v>
      </c>
      <c r="GS39" s="178">
        <v>0.294289866351475</v>
      </c>
      <c r="GT39" s="177">
        <f t="shared" ref="GT39:GT46" si="335">GT140+GT241+GT342+GT443</f>
        <v>0</v>
      </c>
      <c r="GU39" s="194">
        <f t="shared" ref="GU39:GU46" si="336">IFERROR(+(IF(GR39="","0",GR39))-(IF(GT39="","0",GT39)),"")</f>
        <v>0</v>
      </c>
      <c r="GV39" s="576"/>
      <c r="GW39" s="174">
        <v>1.0</v>
      </c>
      <c r="GX39" s="175" t="s">
        <v>142</v>
      </c>
      <c r="GY39" s="176" t="s">
        <v>121</v>
      </c>
      <c r="GZ39" s="176" t="s">
        <v>123</v>
      </c>
      <c r="HA39" s="177">
        <f t="shared" ref="HA39:HA46" si="337">HA140+HA241+HA342+HA443</f>
        <v>0</v>
      </c>
      <c r="HB39" s="177">
        <f t="shared" ref="HB39:HB46" si="338">IFERROR(HC39/HA39*1000000,0)</f>
        <v>0</v>
      </c>
      <c r="HC39" s="177">
        <f t="shared" ref="HC39:HC46" si="339">HC140+HC241+HC342+HC443</f>
        <v>0</v>
      </c>
      <c r="HD39" s="178"/>
      <c r="HE39" s="177">
        <f t="shared" ref="HE39:HE46" si="340">HE140+HE241+HE342+HE443</f>
        <v>0</v>
      </c>
      <c r="HF39" s="180"/>
      <c r="HG39" s="180"/>
      <c r="HH39" s="180"/>
      <c r="HI39" s="177">
        <f t="shared" ref="HI39:HI46" si="341">HI140+HI241+HI342+HI443</f>
        <v>0</v>
      </c>
      <c r="HJ39" s="178">
        <v>0.294289866351475</v>
      </c>
      <c r="HK39" s="177">
        <f t="shared" ref="HK39:HK46" si="342">HK140+HK241+HK342+HK443</f>
        <v>0</v>
      </c>
      <c r="HL39" s="194">
        <f t="shared" ref="HL39:HL46" si="343">IFERROR(+(IF(HI39="","0",HI39))-(IF(HK39="","0",HK39)),"")</f>
        <v>0</v>
      </c>
      <c r="HM39" s="576"/>
      <c r="HN39" s="174">
        <v>1.0</v>
      </c>
      <c r="HO39" s="175" t="s">
        <v>142</v>
      </c>
      <c r="HP39" s="176" t="s">
        <v>121</v>
      </c>
      <c r="HQ39" s="176" t="s">
        <v>123</v>
      </c>
      <c r="HR39" s="177">
        <f t="shared" ref="HR39:HR46" si="344">HR140+HR241+HR342+HR443</f>
        <v>0</v>
      </c>
      <c r="HS39" s="177">
        <f t="shared" ref="HS39:HS46" si="345">IFERROR(HT39/HR39*1000000,0)</f>
        <v>0</v>
      </c>
      <c r="HT39" s="177">
        <f t="shared" ref="HT39:HT46" si="346">HT140+HT241+HT342+HT443</f>
        <v>0</v>
      </c>
      <c r="HU39" s="178"/>
      <c r="HV39" s="177">
        <f t="shared" ref="HV39:HV46" si="347">HV140+HV241+HV342+HV443</f>
        <v>0</v>
      </c>
      <c r="HW39" s="180"/>
      <c r="HX39" s="180"/>
      <c r="HY39" s="180"/>
      <c r="HZ39" s="177">
        <f t="shared" ref="HZ39:HZ46" si="348">HZ140+HZ241+HZ342+HZ443</f>
        <v>0</v>
      </c>
      <c r="IA39" s="178">
        <v>0.294289866351475</v>
      </c>
      <c r="IB39" s="177">
        <f t="shared" ref="IB39:IB46" si="349">IB140+IB241+IB342+IB443</f>
        <v>0</v>
      </c>
      <c r="IC39" s="194">
        <f t="shared" ref="IC39:IC46" si="350">IFERROR(+(IF(HZ39="","0",HZ39))-(IF(IB39="","0",IB39)),"")</f>
        <v>0</v>
      </c>
      <c r="ID39" s="576"/>
      <c r="IE39" s="174">
        <v>1.0</v>
      </c>
      <c r="IF39" s="175" t="s">
        <v>142</v>
      </c>
      <c r="IG39" s="176" t="s">
        <v>121</v>
      </c>
      <c r="IH39" s="176" t="s">
        <v>123</v>
      </c>
      <c r="II39" s="177">
        <f t="shared" ref="II39:II46" si="351">II140+II241+II342+II443</f>
        <v>0</v>
      </c>
      <c r="IJ39" s="177">
        <f t="shared" ref="IJ39:IJ46" si="352">IFERROR(IK39/II39*1000000,0)</f>
        <v>0</v>
      </c>
      <c r="IK39" s="177">
        <f t="shared" ref="IK39:IK46" si="353">IK140+IK241+IK342+IK443</f>
        <v>0</v>
      </c>
      <c r="IL39" s="178"/>
      <c r="IM39" s="177">
        <f t="shared" ref="IM39:IM46" si="354">IM140+IM241+IM342+IM443</f>
        <v>0</v>
      </c>
      <c r="IN39" s="180"/>
      <c r="IO39" s="180"/>
      <c r="IP39" s="180"/>
      <c r="IQ39" s="177">
        <f t="shared" ref="IQ39:IQ46" si="355">IQ140+IQ241+IQ342+IQ443</f>
        <v>0</v>
      </c>
      <c r="IR39" s="178">
        <v>0.294289866351475</v>
      </c>
      <c r="IS39" s="177">
        <f t="shared" ref="IS39:IS46" si="356">IS140+IS241+IS342+IS443</f>
        <v>0</v>
      </c>
      <c r="IT39" s="194">
        <f t="shared" ref="IT39:IT46" si="357">IFERROR(+(IF(IQ39="","0",IQ39))-(IF(IS39="","0",IS39)),"")</f>
        <v>0</v>
      </c>
      <c r="IU39" s="576"/>
      <c r="IV39" s="174">
        <v>1.0</v>
      </c>
      <c r="IW39" s="175" t="s">
        <v>142</v>
      </c>
      <c r="IX39" s="176" t="s">
        <v>121</v>
      </c>
      <c r="IY39" s="176" t="s">
        <v>123</v>
      </c>
      <c r="IZ39" s="177">
        <f t="shared" ref="IZ39:IZ46" si="358">IZ140+IZ241+IZ342+IZ443</f>
        <v>0</v>
      </c>
      <c r="JA39" s="177">
        <f t="shared" ref="JA39:JA46" si="359">IFERROR(JB39/IZ39*1000000,0)</f>
        <v>0</v>
      </c>
      <c r="JB39" s="177">
        <f t="shared" ref="JB39:JB46" si="360">JB140+JB241+JB342+JB443</f>
        <v>0</v>
      </c>
      <c r="JC39" s="178"/>
      <c r="JD39" s="177">
        <f t="shared" ref="JD39:JD46" si="361">JD140+JD241+JD342+JD443</f>
        <v>0</v>
      </c>
      <c r="JE39" s="180"/>
      <c r="JF39" s="180"/>
      <c r="JG39" s="180"/>
      <c r="JH39" s="177">
        <f t="shared" ref="JH39:JH46" si="362">JH140+JH241+JH342+JH443</f>
        <v>0</v>
      </c>
      <c r="JI39" s="178">
        <v>0.294289866351475</v>
      </c>
      <c r="JJ39" s="177">
        <f t="shared" ref="JJ39:JJ46" si="363">JJ140+JJ241+JJ342+JJ443</f>
        <v>0</v>
      </c>
      <c r="JK39" s="194">
        <f t="shared" ref="JK39:JK46" si="364">IFERROR(+(IF(JH39="","0",JH39))-(IF(JJ39="","0",JJ39)),"")</f>
        <v>0</v>
      </c>
      <c r="JL39" s="576"/>
      <c r="JM39" s="174">
        <v>1.0</v>
      </c>
      <c r="JN39" s="175" t="s">
        <v>142</v>
      </c>
      <c r="JO39" s="176" t="s">
        <v>121</v>
      </c>
      <c r="JP39" s="176" t="s">
        <v>123</v>
      </c>
      <c r="JQ39" s="177">
        <f t="shared" ref="JQ39:JQ46" si="365">JQ140+JQ241+JQ342+JQ443</f>
        <v>0</v>
      </c>
      <c r="JR39" s="177">
        <f t="shared" ref="JR39:JR46" si="366">IFERROR(JS39/JQ39*1000000,0)</f>
        <v>0</v>
      </c>
      <c r="JS39" s="177">
        <f t="shared" ref="JS39:JS46" si="367">JS140+JS241+JS342+JS443</f>
        <v>0</v>
      </c>
      <c r="JT39" s="178"/>
      <c r="JU39" s="177">
        <f t="shared" ref="JU39:JU46" si="368">JU140+JU241+JU342+JU443</f>
        <v>0</v>
      </c>
      <c r="JV39" s="180"/>
      <c r="JW39" s="180"/>
      <c r="JX39" s="180"/>
      <c r="JY39" s="177">
        <f t="shared" ref="JY39:JY46" si="369">JY140+JY241+JY342+JY443</f>
        <v>0</v>
      </c>
      <c r="JZ39" s="178">
        <v>0.294289866351475</v>
      </c>
      <c r="KA39" s="177">
        <f t="shared" ref="KA39:KA46" si="370">KA140+KA241+KA342+KA443</f>
        <v>0</v>
      </c>
      <c r="KB39" s="194">
        <f t="shared" ref="KB39:KB46" si="371">IFERROR(+(IF(JY39="","0",JY39))-(IF(KA39="","0",KA39)),"")</f>
        <v>0</v>
      </c>
      <c r="KC39" s="576"/>
      <c r="KD39" s="174">
        <v>1.0</v>
      </c>
      <c r="KE39" s="175" t="s">
        <v>142</v>
      </c>
      <c r="KF39" s="176" t="s">
        <v>121</v>
      </c>
      <c r="KG39" s="176" t="s">
        <v>123</v>
      </c>
      <c r="KH39" s="177">
        <f t="shared" ref="KH39:KH46" si="372">KH140+KH241+KH342+KH443</f>
        <v>0</v>
      </c>
      <c r="KI39" s="177">
        <f t="shared" ref="KI39:KI46" si="373">IFERROR(KJ39/KH39*1000000,0)</f>
        <v>0</v>
      </c>
      <c r="KJ39" s="177">
        <f t="shared" ref="KJ39:KJ46" si="374">KJ140+KJ241+KJ342+KJ443</f>
        <v>0</v>
      </c>
      <c r="KK39" s="178"/>
      <c r="KL39" s="177">
        <f t="shared" ref="KL39:KL46" si="375">KL140+KL241+KL342+KL443</f>
        <v>0</v>
      </c>
      <c r="KM39" s="180"/>
      <c r="KN39" s="180"/>
      <c r="KO39" s="180"/>
      <c r="KP39" s="177">
        <f t="shared" ref="KP39:KP46" si="376">KP140+KP241+KP342+KP443</f>
        <v>0</v>
      </c>
      <c r="KQ39" s="178">
        <v>0.294289866351475</v>
      </c>
      <c r="KR39" s="177">
        <f t="shared" ref="KR39:KR46" si="377">KR140+KR241+KR342+KR443</f>
        <v>0</v>
      </c>
      <c r="KS39" s="194">
        <f t="shared" ref="KS39:KS46" si="378">IFERROR(+(IF(KP39="","0",KP39))-(IF(KR39="","0",KR39)),"")</f>
        <v>0</v>
      </c>
      <c r="KT39" s="576"/>
      <c r="KU39" s="173"/>
    </row>
    <row r="40" ht="15.75" customHeight="1">
      <c r="A40" s="174">
        <v>2.0</v>
      </c>
      <c r="B40" s="175" t="s">
        <v>143</v>
      </c>
      <c r="C40" s="176" t="s">
        <v>121</v>
      </c>
      <c r="D40" s="176" t="s">
        <v>123</v>
      </c>
      <c r="E40" s="177">
        <f t="shared" si="253"/>
        <v>0</v>
      </c>
      <c r="F40" s="177">
        <f t="shared" si="254"/>
        <v>0</v>
      </c>
      <c r="G40" s="177">
        <f t="shared" si="255"/>
        <v>0</v>
      </c>
      <c r="H40" s="178"/>
      <c r="I40" s="177">
        <f t="shared" si="256"/>
        <v>0</v>
      </c>
      <c r="J40" s="180"/>
      <c r="K40" s="180"/>
      <c r="L40" s="180"/>
      <c r="M40" s="177">
        <f t="shared" si="257"/>
        <v>0</v>
      </c>
      <c r="N40" s="178">
        <v>0.294289866351475</v>
      </c>
      <c r="O40" s="177">
        <f t="shared" si="258"/>
        <v>0</v>
      </c>
      <c r="P40" s="194">
        <f t="shared" si="259"/>
        <v>0</v>
      </c>
      <c r="Q40" s="576"/>
      <c r="R40" s="174">
        <v>2.0</v>
      </c>
      <c r="S40" s="175" t="s">
        <v>143</v>
      </c>
      <c r="T40" s="176" t="s">
        <v>121</v>
      </c>
      <c r="U40" s="176" t="s">
        <v>123</v>
      </c>
      <c r="V40" s="177">
        <f t="shared" si="260"/>
        <v>0</v>
      </c>
      <c r="W40" s="177">
        <f t="shared" si="261"/>
        <v>0</v>
      </c>
      <c r="X40" s="177">
        <f t="shared" si="262"/>
        <v>0</v>
      </c>
      <c r="Y40" s="178"/>
      <c r="Z40" s="177">
        <f t="shared" si="263"/>
        <v>0</v>
      </c>
      <c r="AA40" s="180"/>
      <c r="AB40" s="180"/>
      <c r="AC40" s="180"/>
      <c r="AD40" s="177">
        <f t="shared" si="264"/>
        <v>0</v>
      </c>
      <c r="AE40" s="178">
        <v>0.294289866351475</v>
      </c>
      <c r="AF40" s="177">
        <f t="shared" si="265"/>
        <v>0</v>
      </c>
      <c r="AG40" s="194">
        <f t="shared" si="266"/>
        <v>0</v>
      </c>
      <c r="AH40" s="576"/>
      <c r="AI40" s="174">
        <v>2.0</v>
      </c>
      <c r="AJ40" s="175" t="s">
        <v>143</v>
      </c>
      <c r="AK40" s="176" t="s">
        <v>121</v>
      </c>
      <c r="AL40" s="176" t="s">
        <v>123</v>
      </c>
      <c r="AM40" s="177">
        <f t="shared" si="267"/>
        <v>0</v>
      </c>
      <c r="AN40" s="177">
        <f t="shared" si="268"/>
        <v>0</v>
      </c>
      <c r="AO40" s="177">
        <f t="shared" si="269"/>
        <v>0</v>
      </c>
      <c r="AP40" s="178"/>
      <c r="AQ40" s="177">
        <f t="shared" si="270"/>
        <v>0</v>
      </c>
      <c r="AR40" s="180"/>
      <c r="AS40" s="180"/>
      <c r="AT40" s="180"/>
      <c r="AU40" s="177">
        <f t="shared" si="271"/>
        <v>0</v>
      </c>
      <c r="AV40" s="178">
        <v>0.294289866351475</v>
      </c>
      <c r="AW40" s="177">
        <f t="shared" si="272"/>
        <v>0</v>
      </c>
      <c r="AX40" s="194">
        <f t="shared" si="273"/>
        <v>0</v>
      </c>
      <c r="AY40" s="576"/>
      <c r="AZ40" s="174">
        <v>2.0</v>
      </c>
      <c r="BA40" s="175" t="s">
        <v>143</v>
      </c>
      <c r="BB40" s="176" t="s">
        <v>121</v>
      </c>
      <c r="BC40" s="176" t="s">
        <v>123</v>
      </c>
      <c r="BD40" s="177">
        <f t="shared" si="274"/>
        <v>0</v>
      </c>
      <c r="BE40" s="177">
        <f t="shared" si="275"/>
        <v>0</v>
      </c>
      <c r="BF40" s="177">
        <f t="shared" si="276"/>
        <v>0</v>
      </c>
      <c r="BG40" s="178"/>
      <c r="BH40" s="177">
        <f t="shared" si="277"/>
        <v>0</v>
      </c>
      <c r="BI40" s="180"/>
      <c r="BJ40" s="180"/>
      <c r="BK40" s="180"/>
      <c r="BL40" s="177">
        <f t="shared" si="278"/>
        <v>0</v>
      </c>
      <c r="BM40" s="178">
        <v>0.294289866351475</v>
      </c>
      <c r="BN40" s="177">
        <f t="shared" si="279"/>
        <v>0</v>
      </c>
      <c r="BO40" s="194">
        <f t="shared" si="280"/>
        <v>0</v>
      </c>
      <c r="BP40" s="576"/>
      <c r="BQ40" s="174">
        <v>2.0</v>
      </c>
      <c r="BR40" s="175" t="s">
        <v>143</v>
      </c>
      <c r="BS40" s="176" t="s">
        <v>121</v>
      </c>
      <c r="BT40" s="176" t="s">
        <v>123</v>
      </c>
      <c r="BU40" s="177">
        <f t="shared" si="281"/>
        <v>0</v>
      </c>
      <c r="BV40" s="177">
        <f t="shared" si="282"/>
        <v>0</v>
      </c>
      <c r="BW40" s="177">
        <f t="shared" si="283"/>
        <v>0</v>
      </c>
      <c r="BX40" s="178"/>
      <c r="BY40" s="177">
        <f t="shared" si="284"/>
        <v>0</v>
      </c>
      <c r="BZ40" s="180"/>
      <c r="CA40" s="180"/>
      <c r="CB40" s="180"/>
      <c r="CC40" s="177">
        <f t="shared" si="285"/>
        <v>0</v>
      </c>
      <c r="CD40" s="178">
        <v>0.294289866351475</v>
      </c>
      <c r="CE40" s="177">
        <f t="shared" si="286"/>
        <v>0</v>
      </c>
      <c r="CF40" s="194">
        <f t="shared" si="287"/>
        <v>0</v>
      </c>
      <c r="CG40" s="576"/>
      <c r="CH40" s="174">
        <v>2.0</v>
      </c>
      <c r="CI40" s="175" t="s">
        <v>143</v>
      </c>
      <c r="CJ40" s="176" t="s">
        <v>121</v>
      </c>
      <c r="CK40" s="176" t="s">
        <v>123</v>
      </c>
      <c r="CL40" s="177">
        <f t="shared" si="288"/>
        <v>0</v>
      </c>
      <c r="CM40" s="177">
        <f t="shared" si="289"/>
        <v>0</v>
      </c>
      <c r="CN40" s="177">
        <f t="shared" si="290"/>
        <v>0</v>
      </c>
      <c r="CO40" s="178"/>
      <c r="CP40" s="177">
        <f t="shared" si="291"/>
        <v>0</v>
      </c>
      <c r="CQ40" s="180"/>
      <c r="CR40" s="180"/>
      <c r="CS40" s="180"/>
      <c r="CT40" s="177">
        <f t="shared" si="292"/>
        <v>0</v>
      </c>
      <c r="CU40" s="178">
        <v>0.294289866351475</v>
      </c>
      <c r="CV40" s="177">
        <f t="shared" si="293"/>
        <v>0</v>
      </c>
      <c r="CW40" s="194">
        <f t="shared" si="294"/>
        <v>0</v>
      </c>
      <c r="CX40" s="576"/>
      <c r="CY40" s="174">
        <v>2.0</v>
      </c>
      <c r="CZ40" s="175" t="s">
        <v>143</v>
      </c>
      <c r="DA40" s="176" t="s">
        <v>121</v>
      </c>
      <c r="DB40" s="176" t="s">
        <v>123</v>
      </c>
      <c r="DC40" s="177">
        <f t="shared" si="295"/>
        <v>0</v>
      </c>
      <c r="DD40" s="177">
        <f t="shared" si="296"/>
        <v>0</v>
      </c>
      <c r="DE40" s="177">
        <f t="shared" si="297"/>
        <v>0</v>
      </c>
      <c r="DF40" s="178"/>
      <c r="DG40" s="177">
        <f t="shared" si="298"/>
        <v>0</v>
      </c>
      <c r="DH40" s="180"/>
      <c r="DI40" s="180"/>
      <c r="DJ40" s="180"/>
      <c r="DK40" s="177">
        <f t="shared" si="299"/>
        <v>0</v>
      </c>
      <c r="DL40" s="178">
        <v>0.294289866351475</v>
      </c>
      <c r="DM40" s="177">
        <f t="shared" si="300"/>
        <v>0</v>
      </c>
      <c r="DN40" s="194">
        <f t="shared" si="301"/>
        <v>0</v>
      </c>
      <c r="DO40" s="576"/>
      <c r="DP40" s="174">
        <v>2.0</v>
      </c>
      <c r="DQ40" s="175" t="s">
        <v>143</v>
      </c>
      <c r="DR40" s="176" t="s">
        <v>121</v>
      </c>
      <c r="DS40" s="176" t="s">
        <v>123</v>
      </c>
      <c r="DT40" s="177">
        <f t="shared" si="302"/>
        <v>0</v>
      </c>
      <c r="DU40" s="177">
        <f t="shared" si="303"/>
        <v>0</v>
      </c>
      <c r="DV40" s="177">
        <f t="shared" si="304"/>
        <v>0</v>
      </c>
      <c r="DW40" s="178"/>
      <c r="DX40" s="177">
        <f t="shared" si="305"/>
        <v>0</v>
      </c>
      <c r="DY40" s="180"/>
      <c r="DZ40" s="180"/>
      <c r="EA40" s="180"/>
      <c r="EB40" s="177">
        <f t="shared" si="306"/>
        <v>0</v>
      </c>
      <c r="EC40" s="178">
        <v>0.294289866351475</v>
      </c>
      <c r="ED40" s="177">
        <f t="shared" si="307"/>
        <v>0</v>
      </c>
      <c r="EE40" s="194">
        <f t="shared" si="308"/>
        <v>0</v>
      </c>
      <c r="EF40" s="576"/>
      <c r="EG40" s="174">
        <v>2.0</v>
      </c>
      <c r="EH40" s="175" t="s">
        <v>143</v>
      </c>
      <c r="EI40" s="176" t="s">
        <v>121</v>
      </c>
      <c r="EJ40" s="176" t="s">
        <v>123</v>
      </c>
      <c r="EK40" s="177">
        <f t="shared" si="309"/>
        <v>0</v>
      </c>
      <c r="EL40" s="177">
        <f t="shared" si="310"/>
        <v>0</v>
      </c>
      <c r="EM40" s="177">
        <f t="shared" si="311"/>
        <v>0</v>
      </c>
      <c r="EN40" s="178"/>
      <c r="EO40" s="177">
        <f t="shared" si="312"/>
        <v>0</v>
      </c>
      <c r="EP40" s="180"/>
      <c r="EQ40" s="180"/>
      <c r="ER40" s="180"/>
      <c r="ES40" s="177">
        <f t="shared" si="313"/>
        <v>0</v>
      </c>
      <c r="ET40" s="178">
        <v>0.294289866351475</v>
      </c>
      <c r="EU40" s="177">
        <f t="shared" si="314"/>
        <v>0</v>
      </c>
      <c r="EV40" s="194">
        <f t="shared" si="315"/>
        <v>0</v>
      </c>
      <c r="EW40" s="576"/>
      <c r="EX40" s="174">
        <v>2.0</v>
      </c>
      <c r="EY40" s="175" t="s">
        <v>143</v>
      </c>
      <c r="EZ40" s="176" t="s">
        <v>121</v>
      </c>
      <c r="FA40" s="176" t="s">
        <v>123</v>
      </c>
      <c r="FB40" s="177">
        <f t="shared" si="316"/>
        <v>0</v>
      </c>
      <c r="FC40" s="177">
        <f t="shared" si="317"/>
        <v>0</v>
      </c>
      <c r="FD40" s="177">
        <f t="shared" si="318"/>
        <v>0</v>
      </c>
      <c r="FE40" s="178"/>
      <c r="FF40" s="177">
        <f t="shared" si="319"/>
        <v>0</v>
      </c>
      <c r="FG40" s="180"/>
      <c r="FH40" s="180"/>
      <c r="FI40" s="180"/>
      <c r="FJ40" s="177">
        <f t="shared" si="320"/>
        <v>0</v>
      </c>
      <c r="FK40" s="178">
        <v>0.294289866351475</v>
      </c>
      <c r="FL40" s="177">
        <f t="shared" si="321"/>
        <v>0</v>
      </c>
      <c r="FM40" s="194">
        <f t="shared" si="322"/>
        <v>0</v>
      </c>
      <c r="FN40" s="576"/>
      <c r="FO40" s="174">
        <v>2.0</v>
      </c>
      <c r="FP40" s="175" t="s">
        <v>143</v>
      </c>
      <c r="FQ40" s="176" t="s">
        <v>121</v>
      </c>
      <c r="FR40" s="176" t="s">
        <v>123</v>
      </c>
      <c r="FS40" s="177">
        <f t="shared" si="323"/>
        <v>0</v>
      </c>
      <c r="FT40" s="177">
        <f t="shared" si="324"/>
        <v>0</v>
      </c>
      <c r="FU40" s="177">
        <f t="shared" si="325"/>
        <v>0</v>
      </c>
      <c r="FV40" s="178"/>
      <c r="FW40" s="177">
        <f t="shared" si="326"/>
        <v>0</v>
      </c>
      <c r="FX40" s="180"/>
      <c r="FY40" s="180"/>
      <c r="FZ40" s="180"/>
      <c r="GA40" s="177">
        <f t="shared" si="327"/>
        <v>0</v>
      </c>
      <c r="GB40" s="178">
        <v>0.294289866351475</v>
      </c>
      <c r="GC40" s="177">
        <f t="shared" si="328"/>
        <v>0</v>
      </c>
      <c r="GD40" s="194">
        <f t="shared" si="329"/>
        <v>0</v>
      </c>
      <c r="GE40" s="576"/>
      <c r="GF40" s="174">
        <v>2.0</v>
      </c>
      <c r="GG40" s="175" t="s">
        <v>143</v>
      </c>
      <c r="GH40" s="176" t="s">
        <v>121</v>
      </c>
      <c r="GI40" s="176" t="s">
        <v>123</v>
      </c>
      <c r="GJ40" s="177">
        <f t="shared" si="330"/>
        <v>0</v>
      </c>
      <c r="GK40" s="177">
        <f t="shared" si="331"/>
        <v>0</v>
      </c>
      <c r="GL40" s="177">
        <f t="shared" si="332"/>
        <v>0</v>
      </c>
      <c r="GM40" s="178"/>
      <c r="GN40" s="177">
        <f t="shared" si="333"/>
        <v>0</v>
      </c>
      <c r="GO40" s="180"/>
      <c r="GP40" s="180"/>
      <c r="GQ40" s="180"/>
      <c r="GR40" s="177">
        <f t="shared" si="334"/>
        <v>0</v>
      </c>
      <c r="GS40" s="178">
        <v>0.294289866351475</v>
      </c>
      <c r="GT40" s="177">
        <f t="shared" si="335"/>
        <v>0</v>
      </c>
      <c r="GU40" s="194">
        <f t="shared" si="336"/>
        <v>0</v>
      </c>
      <c r="GV40" s="576"/>
      <c r="GW40" s="174">
        <v>2.0</v>
      </c>
      <c r="GX40" s="175" t="s">
        <v>143</v>
      </c>
      <c r="GY40" s="176" t="s">
        <v>121</v>
      </c>
      <c r="GZ40" s="176" t="s">
        <v>123</v>
      </c>
      <c r="HA40" s="177">
        <f t="shared" si="337"/>
        <v>0</v>
      </c>
      <c r="HB40" s="177">
        <f t="shared" si="338"/>
        <v>0</v>
      </c>
      <c r="HC40" s="177">
        <f t="shared" si="339"/>
        <v>0</v>
      </c>
      <c r="HD40" s="178"/>
      <c r="HE40" s="177">
        <f t="shared" si="340"/>
        <v>0</v>
      </c>
      <c r="HF40" s="180"/>
      <c r="HG40" s="180"/>
      <c r="HH40" s="180"/>
      <c r="HI40" s="177">
        <f t="shared" si="341"/>
        <v>0</v>
      </c>
      <c r="HJ40" s="178">
        <v>0.294289866351475</v>
      </c>
      <c r="HK40" s="177">
        <f t="shared" si="342"/>
        <v>0</v>
      </c>
      <c r="HL40" s="194">
        <f t="shared" si="343"/>
        <v>0</v>
      </c>
      <c r="HM40" s="576"/>
      <c r="HN40" s="174">
        <v>2.0</v>
      </c>
      <c r="HO40" s="175" t="s">
        <v>143</v>
      </c>
      <c r="HP40" s="176" t="s">
        <v>121</v>
      </c>
      <c r="HQ40" s="176" t="s">
        <v>123</v>
      </c>
      <c r="HR40" s="177">
        <f t="shared" si="344"/>
        <v>0</v>
      </c>
      <c r="HS40" s="177">
        <f t="shared" si="345"/>
        <v>0</v>
      </c>
      <c r="HT40" s="177">
        <f t="shared" si="346"/>
        <v>0</v>
      </c>
      <c r="HU40" s="178"/>
      <c r="HV40" s="177">
        <f t="shared" si="347"/>
        <v>0</v>
      </c>
      <c r="HW40" s="180"/>
      <c r="HX40" s="180"/>
      <c r="HY40" s="180"/>
      <c r="HZ40" s="177">
        <f t="shared" si="348"/>
        <v>0</v>
      </c>
      <c r="IA40" s="178">
        <v>0.294289866351475</v>
      </c>
      <c r="IB40" s="177">
        <f t="shared" si="349"/>
        <v>0</v>
      </c>
      <c r="IC40" s="194">
        <f t="shared" si="350"/>
        <v>0</v>
      </c>
      <c r="ID40" s="576"/>
      <c r="IE40" s="174">
        <v>2.0</v>
      </c>
      <c r="IF40" s="175" t="s">
        <v>143</v>
      </c>
      <c r="IG40" s="176" t="s">
        <v>121</v>
      </c>
      <c r="IH40" s="176" t="s">
        <v>123</v>
      </c>
      <c r="II40" s="177">
        <f t="shared" si="351"/>
        <v>0</v>
      </c>
      <c r="IJ40" s="177">
        <f t="shared" si="352"/>
        <v>0</v>
      </c>
      <c r="IK40" s="177">
        <f t="shared" si="353"/>
        <v>0</v>
      </c>
      <c r="IL40" s="178"/>
      <c r="IM40" s="177">
        <f t="shared" si="354"/>
        <v>0</v>
      </c>
      <c r="IN40" s="180"/>
      <c r="IO40" s="180"/>
      <c r="IP40" s="180"/>
      <c r="IQ40" s="177">
        <f t="shared" si="355"/>
        <v>0</v>
      </c>
      <c r="IR40" s="178">
        <v>0.294289866351475</v>
      </c>
      <c r="IS40" s="177">
        <f t="shared" si="356"/>
        <v>0</v>
      </c>
      <c r="IT40" s="194">
        <f t="shared" si="357"/>
        <v>0</v>
      </c>
      <c r="IU40" s="576"/>
      <c r="IV40" s="174">
        <v>2.0</v>
      </c>
      <c r="IW40" s="175" t="s">
        <v>143</v>
      </c>
      <c r="IX40" s="176" t="s">
        <v>121</v>
      </c>
      <c r="IY40" s="176" t="s">
        <v>123</v>
      </c>
      <c r="IZ40" s="177">
        <f t="shared" si="358"/>
        <v>0</v>
      </c>
      <c r="JA40" s="177">
        <f t="shared" si="359"/>
        <v>0</v>
      </c>
      <c r="JB40" s="177">
        <f t="shared" si="360"/>
        <v>0</v>
      </c>
      <c r="JC40" s="178"/>
      <c r="JD40" s="177">
        <f t="shared" si="361"/>
        <v>0</v>
      </c>
      <c r="JE40" s="180"/>
      <c r="JF40" s="180"/>
      <c r="JG40" s="180"/>
      <c r="JH40" s="177">
        <f t="shared" si="362"/>
        <v>0</v>
      </c>
      <c r="JI40" s="178">
        <v>0.294289866351475</v>
      </c>
      <c r="JJ40" s="177">
        <f t="shared" si="363"/>
        <v>0</v>
      </c>
      <c r="JK40" s="194">
        <f t="shared" si="364"/>
        <v>0</v>
      </c>
      <c r="JL40" s="576"/>
      <c r="JM40" s="174">
        <v>2.0</v>
      </c>
      <c r="JN40" s="175" t="s">
        <v>143</v>
      </c>
      <c r="JO40" s="176" t="s">
        <v>121</v>
      </c>
      <c r="JP40" s="176" t="s">
        <v>123</v>
      </c>
      <c r="JQ40" s="177">
        <f t="shared" si="365"/>
        <v>0</v>
      </c>
      <c r="JR40" s="177">
        <f t="shared" si="366"/>
        <v>0</v>
      </c>
      <c r="JS40" s="177">
        <f t="shared" si="367"/>
        <v>0</v>
      </c>
      <c r="JT40" s="178"/>
      <c r="JU40" s="177">
        <f t="shared" si="368"/>
        <v>0</v>
      </c>
      <c r="JV40" s="180"/>
      <c r="JW40" s="180"/>
      <c r="JX40" s="180"/>
      <c r="JY40" s="177">
        <f t="shared" si="369"/>
        <v>0</v>
      </c>
      <c r="JZ40" s="178">
        <v>0.294289866351475</v>
      </c>
      <c r="KA40" s="177">
        <f t="shared" si="370"/>
        <v>0</v>
      </c>
      <c r="KB40" s="194">
        <f t="shared" si="371"/>
        <v>0</v>
      </c>
      <c r="KC40" s="576"/>
      <c r="KD40" s="174">
        <v>2.0</v>
      </c>
      <c r="KE40" s="175" t="s">
        <v>143</v>
      </c>
      <c r="KF40" s="176" t="s">
        <v>121</v>
      </c>
      <c r="KG40" s="176" t="s">
        <v>123</v>
      </c>
      <c r="KH40" s="177">
        <f t="shared" si="372"/>
        <v>0</v>
      </c>
      <c r="KI40" s="177">
        <f t="shared" si="373"/>
        <v>0</v>
      </c>
      <c r="KJ40" s="177">
        <f t="shared" si="374"/>
        <v>0</v>
      </c>
      <c r="KK40" s="178"/>
      <c r="KL40" s="177">
        <f t="shared" si="375"/>
        <v>0</v>
      </c>
      <c r="KM40" s="180"/>
      <c r="KN40" s="180"/>
      <c r="KO40" s="180"/>
      <c r="KP40" s="177">
        <f t="shared" si="376"/>
        <v>0</v>
      </c>
      <c r="KQ40" s="178">
        <v>0.294289866351475</v>
      </c>
      <c r="KR40" s="177">
        <f t="shared" si="377"/>
        <v>0</v>
      </c>
      <c r="KS40" s="194">
        <f t="shared" si="378"/>
        <v>0</v>
      </c>
      <c r="KT40" s="576"/>
      <c r="KU40" s="173"/>
    </row>
    <row r="41" ht="15.75" customHeight="1">
      <c r="A41" s="174">
        <v>3.0</v>
      </c>
      <c r="B41" s="175" t="s">
        <v>144</v>
      </c>
      <c r="C41" s="176" t="s">
        <v>121</v>
      </c>
      <c r="D41" s="176" t="s">
        <v>123</v>
      </c>
      <c r="E41" s="177">
        <f t="shared" si="253"/>
        <v>0</v>
      </c>
      <c r="F41" s="177">
        <f t="shared" si="254"/>
        <v>0</v>
      </c>
      <c r="G41" s="177">
        <f t="shared" si="255"/>
        <v>0</v>
      </c>
      <c r="H41" s="178"/>
      <c r="I41" s="177">
        <f t="shared" si="256"/>
        <v>0</v>
      </c>
      <c r="J41" s="180"/>
      <c r="K41" s="180"/>
      <c r="L41" s="180"/>
      <c r="M41" s="177">
        <f t="shared" si="257"/>
        <v>0</v>
      </c>
      <c r="N41" s="178">
        <v>0.294289866351475</v>
      </c>
      <c r="O41" s="177">
        <f t="shared" si="258"/>
        <v>0</v>
      </c>
      <c r="P41" s="194">
        <f t="shared" si="259"/>
        <v>0</v>
      </c>
      <c r="Q41" s="576"/>
      <c r="R41" s="174">
        <v>3.0</v>
      </c>
      <c r="S41" s="175" t="s">
        <v>144</v>
      </c>
      <c r="T41" s="176" t="s">
        <v>121</v>
      </c>
      <c r="U41" s="176" t="s">
        <v>123</v>
      </c>
      <c r="V41" s="177">
        <f t="shared" si="260"/>
        <v>0</v>
      </c>
      <c r="W41" s="177">
        <f t="shared" si="261"/>
        <v>0</v>
      </c>
      <c r="X41" s="177">
        <f t="shared" si="262"/>
        <v>0</v>
      </c>
      <c r="Y41" s="178"/>
      <c r="Z41" s="177">
        <f t="shared" si="263"/>
        <v>0</v>
      </c>
      <c r="AA41" s="180"/>
      <c r="AB41" s="180"/>
      <c r="AC41" s="180"/>
      <c r="AD41" s="177">
        <f t="shared" si="264"/>
        <v>0</v>
      </c>
      <c r="AE41" s="178">
        <v>0.294289866351475</v>
      </c>
      <c r="AF41" s="177">
        <f t="shared" si="265"/>
        <v>0</v>
      </c>
      <c r="AG41" s="194">
        <f t="shared" si="266"/>
        <v>0</v>
      </c>
      <c r="AH41" s="576"/>
      <c r="AI41" s="174">
        <v>3.0</v>
      </c>
      <c r="AJ41" s="175" t="s">
        <v>144</v>
      </c>
      <c r="AK41" s="176" t="s">
        <v>121</v>
      </c>
      <c r="AL41" s="176" t="s">
        <v>123</v>
      </c>
      <c r="AM41" s="177">
        <f t="shared" si="267"/>
        <v>0</v>
      </c>
      <c r="AN41" s="177">
        <f t="shared" si="268"/>
        <v>0</v>
      </c>
      <c r="AO41" s="177">
        <f t="shared" si="269"/>
        <v>0</v>
      </c>
      <c r="AP41" s="178"/>
      <c r="AQ41" s="177">
        <f t="shared" si="270"/>
        <v>0</v>
      </c>
      <c r="AR41" s="180"/>
      <c r="AS41" s="180"/>
      <c r="AT41" s="180"/>
      <c r="AU41" s="177">
        <f t="shared" si="271"/>
        <v>0</v>
      </c>
      <c r="AV41" s="178">
        <v>0.294289866351475</v>
      </c>
      <c r="AW41" s="177">
        <f t="shared" si="272"/>
        <v>0</v>
      </c>
      <c r="AX41" s="194">
        <f t="shared" si="273"/>
        <v>0</v>
      </c>
      <c r="AY41" s="576"/>
      <c r="AZ41" s="174">
        <v>3.0</v>
      </c>
      <c r="BA41" s="175" t="s">
        <v>144</v>
      </c>
      <c r="BB41" s="176" t="s">
        <v>121</v>
      </c>
      <c r="BC41" s="176" t="s">
        <v>123</v>
      </c>
      <c r="BD41" s="177">
        <f t="shared" si="274"/>
        <v>0</v>
      </c>
      <c r="BE41" s="177">
        <f t="shared" si="275"/>
        <v>0</v>
      </c>
      <c r="BF41" s="177">
        <f t="shared" si="276"/>
        <v>0</v>
      </c>
      <c r="BG41" s="178"/>
      <c r="BH41" s="177">
        <f t="shared" si="277"/>
        <v>0</v>
      </c>
      <c r="BI41" s="180"/>
      <c r="BJ41" s="180"/>
      <c r="BK41" s="180"/>
      <c r="BL41" s="177">
        <f t="shared" si="278"/>
        <v>0</v>
      </c>
      <c r="BM41" s="178">
        <v>0.294289866351475</v>
      </c>
      <c r="BN41" s="177">
        <f t="shared" si="279"/>
        <v>0</v>
      </c>
      <c r="BO41" s="194">
        <f t="shared" si="280"/>
        <v>0</v>
      </c>
      <c r="BP41" s="576"/>
      <c r="BQ41" s="174">
        <v>3.0</v>
      </c>
      <c r="BR41" s="175" t="s">
        <v>144</v>
      </c>
      <c r="BS41" s="176" t="s">
        <v>121</v>
      </c>
      <c r="BT41" s="176" t="s">
        <v>123</v>
      </c>
      <c r="BU41" s="177">
        <f t="shared" si="281"/>
        <v>0</v>
      </c>
      <c r="BV41" s="177">
        <f t="shared" si="282"/>
        <v>0</v>
      </c>
      <c r="BW41" s="177">
        <f t="shared" si="283"/>
        <v>0</v>
      </c>
      <c r="BX41" s="178"/>
      <c r="BY41" s="177">
        <f t="shared" si="284"/>
        <v>0</v>
      </c>
      <c r="BZ41" s="180"/>
      <c r="CA41" s="180"/>
      <c r="CB41" s="180"/>
      <c r="CC41" s="177">
        <f t="shared" si="285"/>
        <v>0</v>
      </c>
      <c r="CD41" s="178">
        <v>0.294289866351475</v>
      </c>
      <c r="CE41" s="177">
        <f t="shared" si="286"/>
        <v>0</v>
      </c>
      <c r="CF41" s="194">
        <f t="shared" si="287"/>
        <v>0</v>
      </c>
      <c r="CG41" s="576"/>
      <c r="CH41" s="174">
        <v>3.0</v>
      </c>
      <c r="CI41" s="175" t="s">
        <v>144</v>
      </c>
      <c r="CJ41" s="176" t="s">
        <v>121</v>
      </c>
      <c r="CK41" s="176" t="s">
        <v>123</v>
      </c>
      <c r="CL41" s="177">
        <f t="shared" si="288"/>
        <v>0</v>
      </c>
      <c r="CM41" s="177">
        <f t="shared" si="289"/>
        <v>0</v>
      </c>
      <c r="CN41" s="177">
        <f t="shared" si="290"/>
        <v>0</v>
      </c>
      <c r="CO41" s="178"/>
      <c r="CP41" s="177">
        <f t="shared" si="291"/>
        <v>0</v>
      </c>
      <c r="CQ41" s="180"/>
      <c r="CR41" s="180"/>
      <c r="CS41" s="180"/>
      <c r="CT41" s="177">
        <f t="shared" si="292"/>
        <v>0</v>
      </c>
      <c r="CU41" s="178">
        <v>0.294289866351475</v>
      </c>
      <c r="CV41" s="177">
        <f t="shared" si="293"/>
        <v>0</v>
      </c>
      <c r="CW41" s="194">
        <f t="shared" si="294"/>
        <v>0</v>
      </c>
      <c r="CX41" s="576"/>
      <c r="CY41" s="174">
        <v>3.0</v>
      </c>
      <c r="CZ41" s="175" t="s">
        <v>144</v>
      </c>
      <c r="DA41" s="176" t="s">
        <v>121</v>
      </c>
      <c r="DB41" s="176" t="s">
        <v>123</v>
      </c>
      <c r="DC41" s="177">
        <f t="shared" si="295"/>
        <v>0</v>
      </c>
      <c r="DD41" s="177">
        <f t="shared" si="296"/>
        <v>0</v>
      </c>
      <c r="DE41" s="177">
        <f t="shared" si="297"/>
        <v>0</v>
      </c>
      <c r="DF41" s="178"/>
      <c r="DG41" s="177">
        <f t="shared" si="298"/>
        <v>0</v>
      </c>
      <c r="DH41" s="180"/>
      <c r="DI41" s="180"/>
      <c r="DJ41" s="180"/>
      <c r="DK41" s="177">
        <f t="shared" si="299"/>
        <v>0</v>
      </c>
      <c r="DL41" s="178">
        <v>0.294289866351475</v>
      </c>
      <c r="DM41" s="177">
        <f t="shared" si="300"/>
        <v>0</v>
      </c>
      <c r="DN41" s="194">
        <f t="shared" si="301"/>
        <v>0</v>
      </c>
      <c r="DO41" s="576"/>
      <c r="DP41" s="174">
        <v>3.0</v>
      </c>
      <c r="DQ41" s="175" t="s">
        <v>144</v>
      </c>
      <c r="DR41" s="176" t="s">
        <v>121</v>
      </c>
      <c r="DS41" s="176" t="s">
        <v>123</v>
      </c>
      <c r="DT41" s="177">
        <f t="shared" si="302"/>
        <v>0</v>
      </c>
      <c r="DU41" s="177">
        <f t="shared" si="303"/>
        <v>0</v>
      </c>
      <c r="DV41" s="177">
        <f t="shared" si="304"/>
        <v>0</v>
      </c>
      <c r="DW41" s="178"/>
      <c r="DX41" s="177">
        <f t="shared" si="305"/>
        <v>0</v>
      </c>
      <c r="DY41" s="180"/>
      <c r="DZ41" s="180"/>
      <c r="EA41" s="180"/>
      <c r="EB41" s="177">
        <f t="shared" si="306"/>
        <v>0</v>
      </c>
      <c r="EC41" s="178">
        <v>0.294289866351475</v>
      </c>
      <c r="ED41" s="177">
        <f t="shared" si="307"/>
        <v>0</v>
      </c>
      <c r="EE41" s="194">
        <f t="shared" si="308"/>
        <v>0</v>
      </c>
      <c r="EF41" s="576"/>
      <c r="EG41" s="174">
        <v>3.0</v>
      </c>
      <c r="EH41" s="175" t="s">
        <v>144</v>
      </c>
      <c r="EI41" s="176" t="s">
        <v>121</v>
      </c>
      <c r="EJ41" s="176" t="s">
        <v>123</v>
      </c>
      <c r="EK41" s="177">
        <f t="shared" si="309"/>
        <v>0</v>
      </c>
      <c r="EL41" s="177">
        <f t="shared" si="310"/>
        <v>0</v>
      </c>
      <c r="EM41" s="177">
        <f t="shared" si="311"/>
        <v>0</v>
      </c>
      <c r="EN41" s="178"/>
      <c r="EO41" s="177">
        <f t="shared" si="312"/>
        <v>0</v>
      </c>
      <c r="EP41" s="180"/>
      <c r="EQ41" s="180"/>
      <c r="ER41" s="180"/>
      <c r="ES41" s="177">
        <f t="shared" si="313"/>
        <v>0</v>
      </c>
      <c r="ET41" s="178">
        <v>0.294289866351475</v>
      </c>
      <c r="EU41" s="177">
        <f t="shared" si="314"/>
        <v>0</v>
      </c>
      <c r="EV41" s="194">
        <f t="shared" si="315"/>
        <v>0</v>
      </c>
      <c r="EW41" s="576"/>
      <c r="EX41" s="174">
        <v>3.0</v>
      </c>
      <c r="EY41" s="175" t="s">
        <v>144</v>
      </c>
      <c r="EZ41" s="176" t="s">
        <v>121</v>
      </c>
      <c r="FA41" s="176" t="s">
        <v>123</v>
      </c>
      <c r="FB41" s="177">
        <f t="shared" si="316"/>
        <v>0</v>
      </c>
      <c r="FC41" s="177">
        <f t="shared" si="317"/>
        <v>0</v>
      </c>
      <c r="FD41" s="177">
        <f t="shared" si="318"/>
        <v>0</v>
      </c>
      <c r="FE41" s="178"/>
      <c r="FF41" s="177">
        <f t="shared" si="319"/>
        <v>0</v>
      </c>
      <c r="FG41" s="180"/>
      <c r="FH41" s="180"/>
      <c r="FI41" s="180"/>
      <c r="FJ41" s="177">
        <f t="shared" si="320"/>
        <v>0</v>
      </c>
      <c r="FK41" s="178">
        <v>0.294289866351475</v>
      </c>
      <c r="FL41" s="177">
        <f t="shared" si="321"/>
        <v>0</v>
      </c>
      <c r="FM41" s="194">
        <f t="shared" si="322"/>
        <v>0</v>
      </c>
      <c r="FN41" s="576"/>
      <c r="FO41" s="174">
        <v>3.0</v>
      </c>
      <c r="FP41" s="175" t="s">
        <v>144</v>
      </c>
      <c r="FQ41" s="176" t="s">
        <v>121</v>
      </c>
      <c r="FR41" s="176" t="s">
        <v>123</v>
      </c>
      <c r="FS41" s="177">
        <f t="shared" si="323"/>
        <v>0</v>
      </c>
      <c r="FT41" s="177">
        <f t="shared" si="324"/>
        <v>0</v>
      </c>
      <c r="FU41" s="177">
        <f t="shared" si="325"/>
        <v>0</v>
      </c>
      <c r="FV41" s="178"/>
      <c r="FW41" s="177">
        <f t="shared" si="326"/>
        <v>0</v>
      </c>
      <c r="FX41" s="180"/>
      <c r="FY41" s="180"/>
      <c r="FZ41" s="180"/>
      <c r="GA41" s="177">
        <f t="shared" si="327"/>
        <v>0</v>
      </c>
      <c r="GB41" s="178">
        <v>0.294289866351475</v>
      </c>
      <c r="GC41" s="177">
        <f t="shared" si="328"/>
        <v>0</v>
      </c>
      <c r="GD41" s="194">
        <f t="shared" si="329"/>
        <v>0</v>
      </c>
      <c r="GE41" s="576"/>
      <c r="GF41" s="174">
        <v>3.0</v>
      </c>
      <c r="GG41" s="175" t="s">
        <v>144</v>
      </c>
      <c r="GH41" s="176" t="s">
        <v>121</v>
      </c>
      <c r="GI41" s="176" t="s">
        <v>123</v>
      </c>
      <c r="GJ41" s="177">
        <f t="shared" si="330"/>
        <v>0</v>
      </c>
      <c r="GK41" s="177">
        <f t="shared" si="331"/>
        <v>0</v>
      </c>
      <c r="GL41" s="177">
        <f t="shared" si="332"/>
        <v>0</v>
      </c>
      <c r="GM41" s="178"/>
      <c r="GN41" s="177">
        <f t="shared" si="333"/>
        <v>0</v>
      </c>
      <c r="GO41" s="180"/>
      <c r="GP41" s="180"/>
      <c r="GQ41" s="180"/>
      <c r="GR41" s="177">
        <f t="shared" si="334"/>
        <v>0</v>
      </c>
      <c r="GS41" s="178">
        <v>0.294289866351475</v>
      </c>
      <c r="GT41" s="177">
        <f t="shared" si="335"/>
        <v>0</v>
      </c>
      <c r="GU41" s="194">
        <f t="shared" si="336"/>
        <v>0</v>
      </c>
      <c r="GV41" s="576"/>
      <c r="GW41" s="174">
        <v>3.0</v>
      </c>
      <c r="GX41" s="175" t="s">
        <v>144</v>
      </c>
      <c r="GY41" s="176" t="s">
        <v>121</v>
      </c>
      <c r="GZ41" s="176" t="s">
        <v>123</v>
      </c>
      <c r="HA41" s="177">
        <f t="shared" si="337"/>
        <v>0</v>
      </c>
      <c r="HB41" s="177">
        <f t="shared" si="338"/>
        <v>0</v>
      </c>
      <c r="HC41" s="177">
        <f t="shared" si="339"/>
        <v>0</v>
      </c>
      <c r="HD41" s="178"/>
      <c r="HE41" s="177">
        <f t="shared" si="340"/>
        <v>0</v>
      </c>
      <c r="HF41" s="180"/>
      <c r="HG41" s="180"/>
      <c r="HH41" s="180"/>
      <c r="HI41" s="177">
        <f t="shared" si="341"/>
        <v>0</v>
      </c>
      <c r="HJ41" s="178">
        <v>0.294289866351475</v>
      </c>
      <c r="HK41" s="177">
        <f t="shared" si="342"/>
        <v>0</v>
      </c>
      <c r="HL41" s="194">
        <f t="shared" si="343"/>
        <v>0</v>
      </c>
      <c r="HM41" s="576"/>
      <c r="HN41" s="174">
        <v>3.0</v>
      </c>
      <c r="HO41" s="175" t="s">
        <v>144</v>
      </c>
      <c r="HP41" s="176" t="s">
        <v>121</v>
      </c>
      <c r="HQ41" s="176" t="s">
        <v>123</v>
      </c>
      <c r="HR41" s="177">
        <f t="shared" si="344"/>
        <v>0</v>
      </c>
      <c r="HS41" s="177">
        <f t="shared" si="345"/>
        <v>0</v>
      </c>
      <c r="HT41" s="177">
        <f t="shared" si="346"/>
        <v>0</v>
      </c>
      <c r="HU41" s="178"/>
      <c r="HV41" s="177">
        <f t="shared" si="347"/>
        <v>0</v>
      </c>
      <c r="HW41" s="180"/>
      <c r="HX41" s="180"/>
      <c r="HY41" s="180"/>
      <c r="HZ41" s="177">
        <f t="shared" si="348"/>
        <v>0</v>
      </c>
      <c r="IA41" s="178">
        <v>0.294289866351475</v>
      </c>
      <c r="IB41" s="177">
        <f t="shared" si="349"/>
        <v>0</v>
      </c>
      <c r="IC41" s="194">
        <f t="shared" si="350"/>
        <v>0</v>
      </c>
      <c r="ID41" s="576"/>
      <c r="IE41" s="174">
        <v>3.0</v>
      </c>
      <c r="IF41" s="175" t="s">
        <v>144</v>
      </c>
      <c r="IG41" s="176" t="s">
        <v>121</v>
      </c>
      <c r="IH41" s="176" t="s">
        <v>123</v>
      </c>
      <c r="II41" s="177">
        <f t="shared" si="351"/>
        <v>0</v>
      </c>
      <c r="IJ41" s="177">
        <f t="shared" si="352"/>
        <v>0</v>
      </c>
      <c r="IK41" s="177">
        <f t="shared" si="353"/>
        <v>0</v>
      </c>
      <c r="IL41" s="178"/>
      <c r="IM41" s="177">
        <f t="shared" si="354"/>
        <v>0</v>
      </c>
      <c r="IN41" s="180"/>
      <c r="IO41" s="180"/>
      <c r="IP41" s="180"/>
      <c r="IQ41" s="177">
        <f t="shared" si="355"/>
        <v>0</v>
      </c>
      <c r="IR41" s="178">
        <v>0.294289866351475</v>
      </c>
      <c r="IS41" s="177">
        <f t="shared" si="356"/>
        <v>0</v>
      </c>
      <c r="IT41" s="194">
        <f t="shared" si="357"/>
        <v>0</v>
      </c>
      <c r="IU41" s="576"/>
      <c r="IV41" s="174">
        <v>3.0</v>
      </c>
      <c r="IW41" s="175" t="s">
        <v>144</v>
      </c>
      <c r="IX41" s="176" t="s">
        <v>121</v>
      </c>
      <c r="IY41" s="176" t="s">
        <v>123</v>
      </c>
      <c r="IZ41" s="177">
        <f t="shared" si="358"/>
        <v>0</v>
      </c>
      <c r="JA41" s="177">
        <f t="shared" si="359"/>
        <v>0</v>
      </c>
      <c r="JB41" s="177">
        <f t="shared" si="360"/>
        <v>0</v>
      </c>
      <c r="JC41" s="178"/>
      <c r="JD41" s="177">
        <f t="shared" si="361"/>
        <v>0</v>
      </c>
      <c r="JE41" s="180"/>
      <c r="JF41" s="180"/>
      <c r="JG41" s="180"/>
      <c r="JH41" s="177">
        <f t="shared" si="362"/>
        <v>0</v>
      </c>
      <c r="JI41" s="178">
        <v>0.294289866351475</v>
      </c>
      <c r="JJ41" s="177">
        <f t="shared" si="363"/>
        <v>0</v>
      </c>
      <c r="JK41" s="194">
        <f t="shared" si="364"/>
        <v>0</v>
      </c>
      <c r="JL41" s="576"/>
      <c r="JM41" s="174">
        <v>3.0</v>
      </c>
      <c r="JN41" s="175" t="s">
        <v>144</v>
      </c>
      <c r="JO41" s="176" t="s">
        <v>121</v>
      </c>
      <c r="JP41" s="176" t="s">
        <v>123</v>
      </c>
      <c r="JQ41" s="177">
        <f t="shared" si="365"/>
        <v>0</v>
      </c>
      <c r="JR41" s="177">
        <f t="shared" si="366"/>
        <v>0</v>
      </c>
      <c r="JS41" s="177">
        <f t="shared" si="367"/>
        <v>0</v>
      </c>
      <c r="JT41" s="178"/>
      <c r="JU41" s="177">
        <f t="shared" si="368"/>
        <v>0</v>
      </c>
      <c r="JV41" s="180"/>
      <c r="JW41" s="180"/>
      <c r="JX41" s="180"/>
      <c r="JY41" s="177">
        <f t="shared" si="369"/>
        <v>0</v>
      </c>
      <c r="JZ41" s="178">
        <v>0.294289866351475</v>
      </c>
      <c r="KA41" s="177">
        <f t="shared" si="370"/>
        <v>0</v>
      </c>
      <c r="KB41" s="194">
        <f t="shared" si="371"/>
        <v>0</v>
      </c>
      <c r="KC41" s="576"/>
      <c r="KD41" s="174">
        <v>3.0</v>
      </c>
      <c r="KE41" s="175" t="s">
        <v>144</v>
      </c>
      <c r="KF41" s="176" t="s">
        <v>121</v>
      </c>
      <c r="KG41" s="176" t="s">
        <v>123</v>
      </c>
      <c r="KH41" s="177">
        <f t="shared" si="372"/>
        <v>0</v>
      </c>
      <c r="KI41" s="177">
        <f t="shared" si="373"/>
        <v>0</v>
      </c>
      <c r="KJ41" s="177">
        <f t="shared" si="374"/>
        <v>0</v>
      </c>
      <c r="KK41" s="178"/>
      <c r="KL41" s="177">
        <f t="shared" si="375"/>
        <v>0</v>
      </c>
      <c r="KM41" s="180"/>
      <c r="KN41" s="180"/>
      <c r="KO41" s="180"/>
      <c r="KP41" s="177">
        <f t="shared" si="376"/>
        <v>0</v>
      </c>
      <c r="KQ41" s="178">
        <v>0.294289866351475</v>
      </c>
      <c r="KR41" s="177">
        <f t="shared" si="377"/>
        <v>0</v>
      </c>
      <c r="KS41" s="194">
        <f t="shared" si="378"/>
        <v>0</v>
      </c>
      <c r="KT41" s="576"/>
      <c r="KU41" s="173"/>
    </row>
    <row r="42" ht="15.75" customHeight="1">
      <c r="A42" s="174">
        <v>4.0</v>
      </c>
      <c r="B42" s="175" t="s">
        <v>145</v>
      </c>
      <c r="C42" s="176" t="s">
        <v>121</v>
      </c>
      <c r="D42" s="176" t="s">
        <v>123</v>
      </c>
      <c r="E42" s="177">
        <f t="shared" si="253"/>
        <v>0</v>
      </c>
      <c r="F42" s="177">
        <f t="shared" si="254"/>
        <v>0</v>
      </c>
      <c r="G42" s="177">
        <f t="shared" si="255"/>
        <v>0</v>
      </c>
      <c r="H42" s="178"/>
      <c r="I42" s="177">
        <f t="shared" si="256"/>
        <v>0</v>
      </c>
      <c r="J42" s="180"/>
      <c r="K42" s="180"/>
      <c r="L42" s="180"/>
      <c r="M42" s="177">
        <f t="shared" si="257"/>
        <v>0</v>
      </c>
      <c r="N42" s="178">
        <v>0.294289866351475</v>
      </c>
      <c r="O42" s="177">
        <f t="shared" si="258"/>
        <v>0</v>
      </c>
      <c r="P42" s="194">
        <f t="shared" si="259"/>
        <v>0</v>
      </c>
      <c r="Q42" s="576"/>
      <c r="R42" s="174">
        <v>4.0</v>
      </c>
      <c r="S42" s="175" t="s">
        <v>145</v>
      </c>
      <c r="T42" s="176" t="s">
        <v>121</v>
      </c>
      <c r="U42" s="176" t="s">
        <v>123</v>
      </c>
      <c r="V42" s="177">
        <f t="shared" si="260"/>
        <v>0</v>
      </c>
      <c r="W42" s="177">
        <f t="shared" si="261"/>
        <v>0</v>
      </c>
      <c r="X42" s="177">
        <f t="shared" si="262"/>
        <v>0</v>
      </c>
      <c r="Y42" s="178"/>
      <c r="Z42" s="177">
        <f t="shared" si="263"/>
        <v>0</v>
      </c>
      <c r="AA42" s="180"/>
      <c r="AB42" s="180"/>
      <c r="AC42" s="180"/>
      <c r="AD42" s="177">
        <f t="shared" si="264"/>
        <v>0</v>
      </c>
      <c r="AE42" s="178">
        <v>0.294289866351475</v>
      </c>
      <c r="AF42" s="177">
        <f t="shared" si="265"/>
        <v>0</v>
      </c>
      <c r="AG42" s="194">
        <f t="shared" si="266"/>
        <v>0</v>
      </c>
      <c r="AH42" s="576"/>
      <c r="AI42" s="174">
        <v>4.0</v>
      </c>
      <c r="AJ42" s="175" t="s">
        <v>145</v>
      </c>
      <c r="AK42" s="176" t="s">
        <v>121</v>
      </c>
      <c r="AL42" s="176" t="s">
        <v>123</v>
      </c>
      <c r="AM42" s="177">
        <f t="shared" si="267"/>
        <v>0</v>
      </c>
      <c r="AN42" s="177">
        <f t="shared" si="268"/>
        <v>0</v>
      </c>
      <c r="AO42" s="177">
        <f t="shared" si="269"/>
        <v>0</v>
      </c>
      <c r="AP42" s="178"/>
      <c r="AQ42" s="177">
        <f t="shared" si="270"/>
        <v>0</v>
      </c>
      <c r="AR42" s="180"/>
      <c r="AS42" s="180"/>
      <c r="AT42" s="180"/>
      <c r="AU42" s="177">
        <f t="shared" si="271"/>
        <v>0</v>
      </c>
      <c r="AV42" s="178">
        <v>0.294289866351475</v>
      </c>
      <c r="AW42" s="177">
        <f t="shared" si="272"/>
        <v>0</v>
      </c>
      <c r="AX42" s="194">
        <f t="shared" si="273"/>
        <v>0</v>
      </c>
      <c r="AY42" s="576"/>
      <c r="AZ42" s="174">
        <v>4.0</v>
      </c>
      <c r="BA42" s="175" t="s">
        <v>145</v>
      </c>
      <c r="BB42" s="176" t="s">
        <v>121</v>
      </c>
      <c r="BC42" s="176" t="s">
        <v>123</v>
      </c>
      <c r="BD42" s="177">
        <f t="shared" si="274"/>
        <v>0</v>
      </c>
      <c r="BE42" s="177">
        <f t="shared" si="275"/>
        <v>0</v>
      </c>
      <c r="BF42" s="177">
        <f t="shared" si="276"/>
        <v>0</v>
      </c>
      <c r="BG42" s="178"/>
      <c r="BH42" s="177">
        <f t="shared" si="277"/>
        <v>0</v>
      </c>
      <c r="BI42" s="180"/>
      <c r="BJ42" s="180"/>
      <c r="BK42" s="180"/>
      <c r="BL42" s="177">
        <f t="shared" si="278"/>
        <v>0</v>
      </c>
      <c r="BM42" s="178">
        <v>0.294289866351475</v>
      </c>
      <c r="BN42" s="177">
        <f t="shared" si="279"/>
        <v>0</v>
      </c>
      <c r="BO42" s="194">
        <f t="shared" si="280"/>
        <v>0</v>
      </c>
      <c r="BP42" s="576"/>
      <c r="BQ42" s="174">
        <v>4.0</v>
      </c>
      <c r="BR42" s="175" t="s">
        <v>145</v>
      </c>
      <c r="BS42" s="176" t="s">
        <v>121</v>
      </c>
      <c r="BT42" s="176" t="s">
        <v>123</v>
      </c>
      <c r="BU42" s="177">
        <f t="shared" si="281"/>
        <v>0</v>
      </c>
      <c r="BV42" s="177">
        <f t="shared" si="282"/>
        <v>0</v>
      </c>
      <c r="BW42" s="177">
        <f t="shared" si="283"/>
        <v>0</v>
      </c>
      <c r="BX42" s="178"/>
      <c r="BY42" s="177">
        <f t="shared" si="284"/>
        <v>0</v>
      </c>
      <c r="BZ42" s="180"/>
      <c r="CA42" s="180"/>
      <c r="CB42" s="180"/>
      <c r="CC42" s="177">
        <f t="shared" si="285"/>
        <v>0</v>
      </c>
      <c r="CD42" s="178">
        <v>0.294289866351475</v>
      </c>
      <c r="CE42" s="177">
        <f t="shared" si="286"/>
        <v>0</v>
      </c>
      <c r="CF42" s="194">
        <f t="shared" si="287"/>
        <v>0</v>
      </c>
      <c r="CG42" s="576"/>
      <c r="CH42" s="174">
        <v>4.0</v>
      </c>
      <c r="CI42" s="175" t="s">
        <v>145</v>
      </c>
      <c r="CJ42" s="176" t="s">
        <v>121</v>
      </c>
      <c r="CK42" s="176" t="s">
        <v>123</v>
      </c>
      <c r="CL42" s="177">
        <f t="shared" si="288"/>
        <v>0</v>
      </c>
      <c r="CM42" s="177">
        <f t="shared" si="289"/>
        <v>0</v>
      </c>
      <c r="CN42" s="177">
        <f t="shared" si="290"/>
        <v>0</v>
      </c>
      <c r="CO42" s="178"/>
      <c r="CP42" s="177">
        <f t="shared" si="291"/>
        <v>0</v>
      </c>
      <c r="CQ42" s="180"/>
      <c r="CR42" s="180"/>
      <c r="CS42" s="180"/>
      <c r="CT42" s="177">
        <f t="shared" si="292"/>
        <v>0</v>
      </c>
      <c r="CU42" s="178">
        <v>0.294289866351475</v>
      </c>
      <c r="CV42" s="177">
        <f t="shared" si="293"/>
        <v>0</v>
      </c>
      <c r="CW42" s="194">
        <f t="shared" si="294"/>
        <v>0</v>
      </c>
      <c r="CX42" s="576"/>
      <c r="CY42" s="174">
        <v>4.0</v>
      </c>
      <c r="CZ42" s="175" t="s">
        <v>145</v>
      </c>
      <c r="DA42" s="176" t="s">
        <v>121</v>
      </c>
      <c r="DB42" s="176" t="s">
        <v>123</v>
      </c>
      <c r="DC42" s="177">
        <f t="shared" si="295"/>
        <v>0</v>
      </c>
      <c r="DD42" s="177">
        <f t="shared" si="296"/>
        <v>0</v>
      </c>
      <c r="DE42" s="177">
        <f t="shared" si="297"/>
        <v>0</v>
      </c>
      <c r="DF42" s="178"/>
      <c r="DG42" s="177">
        <f t="shared" si="298"/>
        <v>0</v>
      </c>
      <c r="DH42" s="180"/>
      <c r="DI42" s="180"/>
      <c r="DJ42" s="180"/>
      <c r="DK42" s="177">
        <f t="shared" si="299"/>
        <v>0</v>
      </c>
      <c r="DL42" s="178">
        <v>0.294289866351475</v>
      </c>
      <c r="DM42" s="177">
        <f t="shared" si="300"/>
        <v>0</v>
      </c>
      <c r="DN42" s="194">
        <f t="shared" si="301"/>
        <v>0</v>
      </c>
      <c r="DO42" s="576"/>
      <c r="DP42" s="174">
        <v>4.0</v>
      </c>
      <c r="DQ42" s="175" t="s">
        <v>145</v>
      </c>
      <c r="DR42" s="176" t="s">
        <v>121</v>
      </c>
      <c r="DS42" s="176" t="s">
        <v>123</v>
      </c>
      <c r="DT42" s="177">
        <f t="shared" si="302"/>
        <v>0</v>
      </c>
      <c r="DU42" s="177">
        <f t="shared" si="303"/>
        <v>0</v>
      </c>
      <c r="DV42" s="177">
        <f t="shared" si="304"/>
        <v>0</v>
      </c>
      <c r="DW42" s="178"/>
      <c r="DX42" s="177">
        <f t="shared" si="305"/>
        <v>0</v>
      </c>
      <c r="DY42" s="180"/>
      <c r="DZ42" s="180"/>
      <c r="EA42" s="180"/>
      <c r="EB42" s="177">
        <f t="shared" si="306"/>
        <v>0</v>
      </c>
      <c r="EC42" s="178">
        <v>0.294289866351475</v>
      </c>
      <c r="ED42" s="177">
        <f t="shared" si="307"/>
        <v>0</v>
      </c>
      <c r="EE42" s="194">
        <f t="shared" si="308"/>
        <v>0</v>
      </c>
      <c r="EF42" s="576"/>
      <c r="EG42" s="174">
        <v>4.0</v>
      </c>
      <c r="EH42" s="175" t="s">
        <v>145</v>
      </c>
      <c r="EI42" s="176" t="s">
        <v>121</v>
      </c>
      <c r="EJ42" s="176" t="s">
        <v>123</v>
      </c>
      <c r="EK42" s="177">
        <f t="shared" si="309"/>
        <v>0</v>
      </c>
      <c r="EL42" s="177">
        <f t="shared" si="310"/>
        <v>0</v>
      </c>
      <c r="EM42" s="177">
        <f t="shared" si="311"/>
        <v>0</v>
      </c>
      <c r="EN42" s="178"/>
      <c r="EO42" s="177">
        <f t="shared" si="312"/>
        <v>0</v>
      </c>
      <c r="EP42" s="180"/>
      <c r="EQ42" s="180"/>
      <c r="ER42" s="180"/>
      <c r="ES42" s="177">
        <f t="shared" si="313"/>
        <v>0</v>
      </c>
      <c r="ET42" s="178">
        <v>0.294289866351475</v>
      </c>
      <c r="EU42" s="177">
        <f t="shared" si="314"/>
        <v>0</v>
      </c>
      <c r="EV42" s="194">
        <f t="shared" si="315"/>
        <v>0</v>
      </c>
      <c r="EW42" s="576"/>
      <c r="EX42" s="174">
        <v>4.0</v>
      </c>
      <c r="EY42" s="175" t="s">
        <v>145</v>
      </c>
      <c r="EZ42" s="176" t="s">
        <v>121</v>
      </c>
      <c r="FA42" s="176" t="s">
        <v>123</v>
      </c>
      <c r="FB42" s="177">
        <f t="shared" si="316"/>
        <v>0</v>
      </c>
      <c r="FC42" s="177">
        <f t="shared" si="317"/>
        <v>0</v>
      </c>
      <c r="FD42" s="177">
        <f t="shared" si="318"/>
        <v>0</v>
      </c>
      <c r="FE42" s="178"/>
      <c r="FF42" s="177">
        <f t="shared" si="319"/>
        <v>0</v>
      </c>
      <c r="FG42" s="180"/>
      <c r="FH42" s="180"/>
      <c r="FI42" s="180"/>
      <c r="FJ42" s="177">
        <f t="shared" si="320"/>
        <v>0</v>
      </c>
      <c r="FK42" s="178">
        <v>0.294289866351475</v>
      </c>
      <c r="FL42" s="177">
        <f t="shared" si="321"/>
        <v>0</v>
      </c>
      <c r="FM42" s="194">
        <f t="shared" si="322"/>
        <v>0</v>
      </c>
      <c r="FN42" s="576"/>
      <c r="FO42" s="174">
        <v>4.0</v>
      </c>
      <c r="FP42" s="175" t="s">
        <v>145</v>
      </c>
      <c r="FQ42" s="176" t="s">
        <v>121</v>
      </c>
      <c r="FR42" s="176" t="s">
        <v>123</v>
      </c>
      <c r="FS42" s="177">
        <f t="shared" si="323"/>
        <v>0</v>
      </c>
      <c r="FT42" s="177">
        <f t="shared" si="324"/>
        <v>0</v>
      </c>
      <c r="FU42" s="177">
        <f t="shared" si="325"/>
        <v>0</v>
      </c>
      <c r="FV42" s="178"/>
      <c r="FW42" s="177">
        <f t="shared" si="326"/>
        <v>0</v>
      </c>
      <c r="FX42" s="180"/>
      <c r="FY42" s="180"/>
      <c r="FZ42" s="180"/>
      <c r="GA42" s="177">
        <f t="shared" si="327"/>
        <v>0</v>
      </c>
      <c r="GB42" s="178">
        <v>0.294289866351475</v>
      </c>
      <c r="GC42" s="177">
        <f t="shared" si="328"/>
        <v>0</v>
      </c>
      <c r="GD42" s="194">
        <f t="shared" si="329"/>
        <v>0</v>
      </c>
      <c r="GE42" s="576"/>
      <c r="GF42" s="174">
        <v>4.0</v>
      </c>
      <c r="GG42" s="175" t="s">
        <v>145</v>
      </c>
      <c r="GH42" s="176" t="s">
        <v>121</v>
      </c>
      <c r="GI42" s="176" t="s">
        <v>123</v>
      </c>
      <c r="GJ42" s="177">
        <f t="shared" si="330"/>
        <v>0</v>
      </c>
      <c r="GK42" s="177">
        <f t="shared" si="331"/>
        <v>0</v>
      </c>
      <c r="GL42" s="177">
        <f t="shared" si="332"/>
        <v>0</v>
      </c>
      <c r="GM42" s="178"/>
      <c r="GN42" s="177">
        <f t="shared" si="333"/>
        <v>0</v>
      </c>
      <c r="GO42" s="180"/>
      <c r="GP42" s="180"/>
      <c r="GQ42" s="180"/>
      <c r="GR42" s="177">
        <f t="shared" si="334"/>
        <v>0</v>
      </c>
      <c r="GS42" s="178">
        <v>0.294289866351475</v>
      </c>
      <c r="GT42" s="177">
        <f t="shared" si="335"/>
        <v>0</v>
      </c>
      <c r="GU42" s="194">
        <f t="shared" si="336"/>
        <v>0</v>
      </c>
      <c r="GV42" s="576"/>
      <c r="GW42" s="174">
        <v>4.0</v>
      </c>
      <c r="GX42" s="175" t="s">
        <v>145</v>
      </c>
      <c r="GY42" s="176" t="s">
        <v>121</v>
      </c>
      <c r="GZ42" s="176" t="s">
        <v>123</v>
      </c>
      <c r="HA42" s="177">
        <f t="shared" si="337"/>
        <v>0</v>
      </c>
      <c r="HB42" s="177">
        <f t="shared" si="338"/>
        <v>0</v>
      </c>
      <c r="HC42" s="177">
        <f t="shared" si="339"/>
        <v>0</v>
      </c>
      <c r="HD42" s="178"/>
      <c r="HE42" s="177">
        <f t="shared" si="340"/>
        <v>0</v>
      </c>
      <c r="HF42" s="180"/>
      <c r="HG42" s="180"/>
      <c r="HH42" s="180"/>
      <c r="HI42" s="177">
        <f t="shared" si="341"/>
        <v>0</v>
      </c>
      <c r="HJ42" s="178">
        <v>0.294289866351475</v>
      </c>
      <c r="HK42" s="177">
        <f t="shared" si="342"/>
        <v>0</v>
      </c>
      <c r="HL42" s="194">
        <f t="shared" si="343"/>
        <v>0</v>
      </c>
      <c r="HM42" s="576"/>
      <c r="HN42" s="174">
        <v>4.0</v>
      </c>
      <c r="HO42" s="175" t="s">
        <v>145</v>
      </c>
      <c r="HP42" s="176" t="s">
        <v>121</v>
      </c>
      <c r="HQ42" s="176" t="s">
        <v>123</v>
      </c>
      <c r="HR42" s="177">
        <f t="shared" si="344"/>
        <v>0</v>
      </c>
      <c r="HS42" s="177">
        <f t="shared" si="345"/>
        <v>0</v>
      </c>
      <c r="HT42" s="177">
        <f t="shared" si="346"/>
        <v>0</v>
      </c>
      <c r="HU42" s="178"/>
      <c r="HV42" s="177">
        <f t="shared" si="347"/>
        <v>0</v>
      </c>
      <c r="HW42" s="180"/>
      <c r="HX42" s="180"/>
      <c r="HY42" s="180"/>
      <c r="HZ42" s="177">
        <f t="shared" si="348"/>
        <v>0</v>
      </c>
      <c r="IA42" s="178">
        <v>0.294289866351475</v>
      </c>
      <c r="IB42" s="177">
        <f t="shared" si="349"/>
        <v>0</v>
      </c>
      <c r="IC42" s="194">
        <f t="shared" si="350"/>
        <v>0</v>
      </c>
      <c r="ID42" s="576"/>
      <c r="IE42" s="174">
        <v>4.0</v>
      </c>
      <c r="IF42" s="175" t="s">
        <v>145</v>
      </c>
      <c r="IG42" s="176" t="s">
        <v>121</v>
      </c>
      <c r="IH42" s="176" t="s">
        <v>123</v>
      </c>
      <c r="II42" s="177">
        <f t="shared" si="351"/>
        <v>0</v>
      </c>
      <c r="IJ42" s="177">
        <f t="shared" si="352"/>
        <v>0</v>
      </c>
      <c r="IK42" s="177">
        <f t="shared" si="353"/>
        <v>0</v>
      </c>
      <c r="IL42" s="178"/>
      <c r="IM42" s="177">
        <f t="shared" si="354"/>
        <v>0</v>
      </c>
      <c r="IN42" s="180"/>
      <c r="IO42" s="180"/>
      <c r="IP42" s="180"/>
      <c r="IQ42" s="177">
        <f t="shared" si="355"/>
        <v>0</v>
      </c>
      <c r="IR42" s="178">
        <v>0.294289866351475</v>
      </c>
      <c r="IS42" s="177">
        <f t="shared" si="356"/>
        <v>0</v>
      </c>
      <c r="IT42" s="194">
        <f t="shared" si="357"/>
        <v>0</v>
      </c>
      <c r="IU42" s="576"/>
      <c r="IV42" s="174">
        <v>4.0</v>
      </c>
      <c r="IW42" s="175" t="s">
        <v>145</v>
      </c>
      <c r="IX42" s="176" t="s">
        <v>121</v>
      </c>
      <c r="IY42" s="176" t="s">
        <v>123</v>
      </c>
      <c r="IZ42" s="177">
        <f t="shared" si="358"/>
        <v>0</v>
      </c>
      <c r="JA42" s="177">
        <f t="shared" si="359"/>
        <v>0</v>
      </c>
      <c r="JB42" s="177">
        <f t="shared" si="360"/>
        <v>0</v>
      </c>
      <c r="JC42" s="178"/>
      <c r="JD42" s="177">
        <f t="shared" si="361"/>
        <v>0</v>
      </c>
      <c r="JE42" s="180"/>
      <c r="JF42" s="180"/>
      <c r="JG42" s="180"/>
      <c r="JH42" s="177">
        <f t="shared" si="362"/>
        <v>0</v>
      </c>
      <c r="JI42" s="178">
        <v>0.294289866351475</v>
      </c>
      <c r="JJ42" s="177">
        <f t="shared" si="363"/>
        <v>0</v>
      </c>
      <c r="JK42" s="194">
        <f t="shared" si="364"/>
        <v>0</v>
      </c>
      <c r="JL42" s="576"/>
      <c r="JM42" s="174">
        <v>4.0</v>
      </c>
      <c r="JN42" s="175" t="s">
        <v>145</v>
      </c>
      <c r="JO42" s="176" t="s">
        <v>121</v>
      </c>
      <c r="JP42" s="176" t="s">
        <v>123</v>
      </c>
      <c r="JQ42" s="177">
        <f t="shared" si="365"/>
        <v>0</v>
      </c>
      <c r="JR42" s="177">
        <f t="shared" si="366"/>
        <v>0</v>
      </c>
      <c r="JS42" s="177">
        <f t="shared" si="367"/>
        <v>0</v>
      </c>
      <c r="JT42" s="178"/>
      <c r="JU42" s="177">
        <f t="shared" si="368"/>
        <v>0</v>
      </c>
      <c r="JV42" s="180"/>
      <c r="JW42" s="180"/>
      <c r="JX42" s="180"/>
      <c r="JY42" s="177">
        <f t="shared" si="369"/>
        <v>0</v>
      </c>
      <c r="JZ42" s="178">
        <v>0.294289866351475</v>
      </c>
      <c r="KA42" s="177">
        <f t="shared" si="370"/>
        <v>0</v>
      </c>
      <c r="KB42" s="194">
        <f t="shared" si="371"/>
        <v>0</v>
      </c>
      <c r="KC42" s="576"/>
      <c r="KD42" s="174">
        <v>4.0</v>
      </c>
      <c r="KE42" s="175" t="s">
        <v>145</v>
      </c>
      <c r="KF42" s="176" t="s">
        <v>121</v>
      </c>
      <c r="KG42" s="176" t="s">
        <v>123</v>
      </c>
      <c r="KH42" s="177">
        <f t="shared" si="372"/>
        <v>0</v>
      </c>
      <c r="KI42" s="177">
        <f t="shared" si="373"/>
        <v>0</v>
      </c>
      <c r="KJ42" s="177">
        <f t="shared" si="374"/>
        <v>0</v>
      </c>
      <c r="KK42" s="178"/>
      <c r="KL42" s="177">
        <f t="shared" si="375"/>
        <v>0</v>
      </c>
      <c r="KM42" s="180"/>
      <c r="KN42" s="180"/>
      <c r="KO42" s="180"/>
      <c r="KP42" s="177">
        <f t="shared" si="376"/>
        <v>0</v>
      </c>
      <c r="KQ42" s="178">
        <v>0.294289866351475</v>
      </c>
      <c r="KR42" s="177">
        <f t="shared" si="377"/>
        <v>0</v>
      </c>
      <c r="KS42" s="194">
        <f t="shared" si="378"/>
        <v>0</v>
      </c>
      <c r="KT42" s="576"/>
      <c r="KU42" s="173"/>
    </row>
    <row r="43" ht="15.75" customHeight="1">
      <c r="A43" s="174">
        <v>5.0</v>
      </c>
      <c r="B43" s="175" t="s">
        <v>146</v>
      </c>
      <c r="C43" s="176" t="s">
        <v>121</v>
      </c>
      <c r="D43" s="176" t="s">
        <v>123</v>
      </c>
      <c r="E43" s="177">
        <f t="shared" si="253"/>
        <v>0</v>
      </c>
      <c r="F43" s="177">
        <f t="shared" si="254"/>
        <v>0</v>
      </c>
      <c r="G43" s="177">
        <f t="shared" si="255"/>
        <v>0</v>
      </c>
      <c r="H43" s="178"/>
      <c r="I43" s="177">
        <f t="shared" si="256"/>
        <v>0</v>
      </c>
      <c r="J43" s="180"/>
      <c r="K43" s="180"/>
      <c r="L43" s="180"/>
      <c r="M43" s="177">
        <f t="shared" si="257"/>
        <v>0</v>
      </c>
      <c r="N43" s="178">
        <v>0.294289866351475</v>
      </c>
      <c r="O43" s="177">
        <f t="shared" si="258"/>
        <v>0</v>
      </c>
      <c r="P43" s="194">
        <f t="shared" si="259"/>
        <v>0</v>
      </c>
      <c r="Q43" s="576"/>
      <c r="R43" s="174">
        <v>5.0</v>
      </c>
      <c r="S43" s="175" t="s">
        <v>146</v>
      </c>
      <c r="T43" s="176" t="s">
        <v>121</v>
      </c>
      <c r="U43" s="176" t="s">
        <v>123</v>
      </c>
      <c r="V43" s="177">
        <f t="shared" si="260"/>
        <v>0</v>
      </c>
      <c r="W43" s="177">
        <f t="shared" si="261"/>
        <v>0</v>
      </c>
      <c r="X43" s="177">
        <f t="shared" si="262"/>
        <v>0</v>
      </c>
      <c r="Y43" s="178"/>
      <c r="Z43" s="177">
        <f t="shared" si="263"/>
        <v>0</v>
      </c>
      <c r="AA43" s="180"/>
      <c r="AB43" s="180"/>
      <c r="AC43" s="180"/>
      <c r="AD43" s="177">
        <f t="shared" si="264"/>
        <v>0</v>
      </c>
      <c r="AE43" s="178">
        <v>0.294289866351475</v>
      </c>
      <c r="AF43" s="177">
        <f t="shared" si="265"/>
        <v>0</v>
      </c>
      <c r="AG43" s="194">
        <f t="shared" si="266"/>
        <v>0</v>
      </c>
      <c r="AH43" s="576"/>
      <c r="AI43" s="174">
        <v>5.0</v>
      </c>
      <c r="AJ43" s="175" t="s">
        <v>146</v>
      </c>
      <c r="AK43" s="176" t="s">
        <v>121</v>
      </c>
      <c r="AL43" s="176" t="s">
        <v>123</v>
      </c>
      <c r="AM43" s="177">
        <f t="shared" si="267"/>
        <v>0</v>
      </c>
      <c r="AN43" s="177">
        <f t="shared" si="268"/>
        <v>0</v>
      </c>
      <c r="AO43" s="177">
        <f t="shared" si="269"/>
        <v>0</v>
      </c>
      <c r="AP43" s="178"/>
      <c r="AQ43" s="177">
        <f t="shared" si="270"/>
        <v>0</v>
      </c>
      <c r="AR43" s="180"/>
      <c r="AS43" s="180"/>
      <c r="AT43" s="180"/>
      <c r="AU43" s="177">
        <f t="shared" si="271"/>
        <v>0</v>
      </c>
      <c r="AV43" s="178">
        <v>0.294289866351475</v>
      </c>
      <c r="AW43" s="177">
        <f t="shared" si="272"/>
        <v>0</v>
      </c>
      <c r="AX43" s="194">
        <f t="shared" si="273"/>
        <v>0</v>
      </c>
      <c r="AY43" s="576"/>
      <c r="AZ43" s="174">
        <v>5.0</v>
      </c>
      <c r="BA43" s="175" t="s">
        <v>146</v>
      </c>
      <c r="BB43" s="176" t="s">
        <v>121</v>
      </c>
      <c r="BC43" s="176" t="s">
        <v>123</v>
      </c>
      <c r="BD43" s="177">
        <f t="shared" si="274"/>
        <v>0</v>
      </c>
      <c r="BE43" s="177">
        <f t="shared" si="275"/>
        <v>0</v>
      </c>
      <c r="BF43" s="177">
        <f t="shared" si="276"/>
        <v>0</v>
      </c>
      <c r="BG43" s="178"/>
      <c r="BH43" s="177">
        <f t="shared" si="277"/>
        <v>0</v>
      </c>
      <c r="BI43" s="180"/>
      <c r="BJ43" s="180"/>
      <c r="BK43" s="180"/>
      <c r="BL43" s="177">
        <f t="shared" si="278"/>
        <v>0</v>
      </c>
      <c r="BM43" s="178">
        <v>0.294289866351475</v>
      </c>
      <c r="BN43" s="177">
        <f t="shared" si="279"/>
        <v>0</v>
      </c>
      <c r="BO43" s="194">
        <f t="shared" si="280"/>
        <v>0</v>
      </c>
      <c r="BP43" s="576"/>
      <c r="BQ43" s="174">
        <v>5.0</v>
      </c>
      <c r="BR43" s="175" t="s">
        <v>146</v>
      </c>
      <c r="BS43" s="176" t="s">
        <v>121</v>
      </c>
      <c r="BT43" s="176" t="s">
        <v>123</v>
      </c>
      <c r="BU43" s="177">
        <f t="shared" si="281"/>
        <v>0</v>
      </c>
      <c r="BV43" s="177">
        <f t="shared" si="282"/>
        <v>0</v>
      </c>
      <c r="BW43" s="177">
        <f t="shared" si="283"/>
        <v>0</v>
      </c>
      <c r="BX43" s="178"/>
      <c r="BY43" s="177">
        <f t="shared" si="284"/>
        <v>0</v>
      </c>
      <c r="BZ43" s="180"/>
      <c r="CA43" s="180"/>
      <c r="CB43" s="180"/>
      <c r="CC43" s="177">
        <f t="shared" si="285"/>
        <v>0</v>
      </c>
      <c r="CD43" s="178">
        <v>0.294289866351475</v>
      </c>
      <c r="CE43" s="177">
        <f t="shared" si="286"/>
        <v>0</v>
      </c>
      <c r="CF43" s="194">
        <f t="shared" si="287"/>
        <v>0</v>
      </c>
      <c r="CG43" s="576"/>
      <c r="CH43" s="174">
        <v>5.0</v>
      </c>
      <c r="CI43" s="175" t="s">
        <v>146</v>
      </c>
      <c r="CJ43" s="176" t="s">
        <v>121</v>
      </c>
      <c r="CK43" s="176" t="s">
        <v>123</v>
      </c>
      <c r="CL43" s="177">
        <f t="shared" si="288"/>
        <v>0</v>
      </c>
      <c r="CM43" s="177">
        <f t="shared" si="289"/>
        <v>0</v>
      </c>
      <c r="CN43" s="177">
        <f t="shared" si="290"/>
        <v>0</v>
      </c>
      <c r="CO43" s="178"/>
      <c r="CP43" s="177">
        <f t="shared" si="291"/>
        <v>0</v>
      </c>
      <c r="CQ43" s="180"/>
      <c r="CR43" s="180"/>
      <c r="CS43" s="180"/>
      <c r="CT43" s="177">
        <f t="shared" si="292"/>
        <v>0</v>
      </c>
      <c r="CU43" s="178">
        <v>0.294289866351475</v>
      </c>
      <c r="CV43" s="177">
        <f t="shared" si="293"/>
        <v>0</v>
      </c>
      <c r="CW43" s="194">
        <f t="shared" si="294"/>
        <v>0</v>
      </c>
      <c r="CX43" s="576"/>
      <c r="CY43" s="174">
        <v>5.0</v>
      </c>
      <c r="CZ43" s="175" t="s">
        <v>146</v>
      </c>
      <c r="DA43" s="176" t="s">
        <v>121</v>
      </c>
      <c r="DB43" s="176" t="s">
        <v>123</v>
      </c>
      <c r="DC43" s="177">
        <f t="shared" si="295"/>
        <v>0</v>
      </c>
      <c r="DD43" s="177">
        <f t="shared" si="296"/>
        <v>0</v>
      </c>
      <c r="DE43" s="177">
        <f t="shared" si="297"/>
        <v>0</v>
      </c>
      <c r="DF43" s="178"/>
      <c r="DG43" s="177">
        <f t="shared" si="298"/>
        <v>0</v>
      </c>
      <c r="DH43" s="180"/>
      <c r="DI43" s="180"/>
      <c r="DJ43" s="180"/>
      <c r="DK43" s="177">
        <f t="shared" si="299"/>
        <v>0</v>
      </c>
      <c r="DL43" s="178">
        <v>0.294289866351475</v>
      </c>
      <c r="DM43" s="177">
        <f t="shared" si="300"/>
        <v>0</v>
      </c>
      <c r="DN43" s="194">
        <f t="shared" si="301"/>
        <v>0</v>
      </c>
      <c r="DO43" s="576"/>
      <c r="DP43" s="174">
        <v>5.0</v>
      </c>
      <c r="DQ43" s="175" t="s">
        <v>146</v>
      </c>
      <c r="DR43" s="176" t="s">
        <v>121</v>
      </c>
      <c r="DS43" s="176" t="s">
        <v>123</v>
      </c>
      <c r="DT43" s="177">
        <f t="shared" si="302"/>
        <v>0</v>
      </c>
      <c r="DU43" s="177">
        <f t="shared" si="303"/>
        <v>0</v>
      </c>
      <c r="DV43" s="177">
        <f t="shared" si="304"/>
        <v>0</v>
      </c>
      <c r="DW43" s="178"/>
      <c r="DX43" s="177">
        <f t="shared" si="305"/>
        <v>0</v>
      </c>
      <c r="DY43" s="180"/>
      <c r="DZ43" s="180"/>
      <c r="EA43" s="180"/>
      <c r="EB43" s="177">
        <f t="shared" si="306"/>
        <v>0</v>
      </c>
      <c r="EC43" s="178">
        <v>0.294289866351475</v>
      </c>
      <c r="ED43" s="177">
        <f t="shared" si="307"/>
        <v>0</v>
      </c>
      <c r="EE43" s="194">
        <f t="shared" si="308"/>
        <v>0</v>
      </c>
      <c r="EF43" s="576"/>
      <c r="EG43" s="174">
        <v>5.0</v>
      </c>
      <c r="EH43" s="175" t="s">
        <v>146</v>
      </c>
      <c r="EI43" s="176" t="s">
        <v>121</v>
      </c>
      <c r="EJ43" s="176" t="s">
        <v>123</v>
      </c>
      <c r="EK43" s="177">
        <f t="shared" si="309"/>
        <v>0</v>
      </c>
      <c r="EL43" s="177">
        <f t="shared" si="310"/>
        <v>0</v>
      </c>
      <c r="EM43" s="177">
        <f t="shared" si="311"/>
        <v>0</v>
      </c>
      <c r="EN43" s="178"/>
      <c r="EO43" s="177">
        <f t="shared" si="312"/>
        <v>0</v>
      </c>
      <c r="EP43" s="180"/>
      <c r="EQ43" s="180"/>
      <c r="ER43" s="180"/>
      <c r="ES43" s="177">
        <f t="shared" si="313"/>
        <v>0</v>
      </c>
      <c r="ET43" s="178">
        <v>0.294289866351475</v>
      </c>
      <c r="EU43" s="177">
        <f t="shared" si="314"/>
        <v>0</v>
      </c>
      <c r="EV43" s="194">
        <f t="shared" si="315"/>
        <v>0</v>
      </c>
      <c r="EW43" s="576"/>
      <c r="EX43" s="174">
        <v>5.0</v>
      </c>
      <c r="EY43" s="175" t="s">
        <v>146</v>
      </c>
      <c r="EZ43" s="176" t="s">
        <v>121</v>
      </c>
      <c r="FA43" s="176" t="s">
        <v>123</v>
      </c>
      <c r="FB43" s="177">
        <f t="shared" si="316"/>
        <v>0</v>
      </c>
      <c r="FC43" s="177">
        <f t="shared" si="317"/>
        <v>0</v>
      </c>
      <c r="FD43" s="177">
        <f t="shared" si="318"/>
        <v>0</v>
      </c>
      <c r="FE43" s="178"/>
      <c r="FF43" s="177">
        <f t="shared" si="319"/>
        <v>0</v>
      </c>
      <c r="FG43" s="180"/>
      <c r="FH43" s="180"/>
      <c r="FI43" s="180"/>
      <c r="FJ43" s="177">
        <f t="shared" si="320"/>
        <v>0</v>
      </c>
      <c r="FK43" s="178">
        <v>0.294289866351475</v>
      </c>
      <c r="FL43" s="177">
        <f t="shared" si="321"/>
        <v>0</v>
      </c>
      <c r="FM43" s="194">
        <f t="shared" si="322"/>
        <v>0</v>
      </c>
      <c r="FN43" s="576"/>
      <c r="FO43" s="174">
        <v>5.0</v>
      </c>
      <c r="FP43" s="175" t="s">
        <v>146</v>
      </c>
      <c r="FQ43" s="176" t="s">
        <v>121</v>
      </c>
      <c r="FR43" s="176" t="s">
        <v>123</v>
      </c>
      <c r="FS43" s="177">
        <f t="shared" si="323"/>
        <v>0</v>
      </c>
      <c r="FT43" s="177">
        <f t="shared" si="324"/>
        <v>0</v>
      </c>
      <c r="FU43" s="177">
        <f t="shared" si="325"/>
        <v>0</v>
      </c>
      <c r="FV43" s="178"/>
      <c r="FW43" s="177">
        <f t="shared" si="326"/>
        <v>0</v>
      </c>
      <c r="FX43" s="180"/>
      <c r="FY43" s="180"/>
      <c r="FZ43" s="180"/>
      <c r="GA43" s="177">
        <f t="shared" si="327"/>
        <v>0</v>
      </c>
      <c r="GB43" s="178">
        <v>0.294289866351475</v>
      </c>
      <c r="GC43" s="177">
        <f t="shared" si="328"/>
        <v>0</v>
      </c>
      <c r="GD43" s="194">
        <f t="shared" si="329"/>
        <v>0</v>
      </c>
      <c r="GE43" s="576"/>
      <c r="GF43" s="174">
        <v>5.0</v>
      </c>
      <c r="GG43" s="175" t="s">
        <v>146</v>
      </c>
      <c r="GH43" s="176" t="s">
        <v>121</v>
      </c>
      <c r="GI43" s="176" t="s">
        <v>123</v>
      </c>
      <c r="GJ43" s="177">
        <f t="shared" si="330"/>
        <v>0</v>
      </c>
      <c r="GK43" s="177">
        <f t="shared" si="331"/>
        <v>0</v>
      </c>
      <c r="GL43" s="177">
        <f t="shared" si="332"/>
        <v>0</v>
      </c>
      <c r="GM43" s="178"/>
      <c r="GN43" s="177">
        <f t="shared" si="333"/>
        <v>0</v>
      </c>
      <c r="GO43" s="180"/>
      <c r="GP43" s="180"/>
      <c r="GQ43" s="180"/>
      <c r="GR43" s="177">
        <f t="shared" si="334"/>
        <v>0</v>
      </c>
      <c r="GS43" s="178">
        <v>0.294289866351475</v>
      </c>
      <c r="GT43" s="177">
        <f t="shared" si="335"/>
        <v>0</v>
      </c>
      <c r="GU43" s="194">
        <f t="shared" si="336"/>
        <v>0</v>
      </c>
      <c r="GV43" s="576"/>
      <c r="GW43" s="174">
        <v>5.0</v>
      </c>
      <c r="GX43" s="175" t="s">
        <v>146</v>
      </c>
      <c r="GY43" s="176" t="s">
        <v>121</v>
      </c>
      <c r="GZ43" s="176" t="s">
        <v>123</v>
      </c>
      <c r="HA43" s="177">
        <f t="shared" si="337"/>
        <v>0</v>
      </c>
      <c r="HB43" s="177">
        <f t="shared" si="338"/>
        <v>0</v>
      </c>
      <c r="HC43" s="177">
        <f t="shared" si="339"/>
        <v>0</v>
      </c>
      <c r="HD43" s="178"/>
      <c r="HE43" s="177">
        <f t="shared" si="340"/>
        <v>0</v>
      </c>
      <c r="HF43" s="180"/>
      <c r="HG43" s="180"/>
      <c r="HH43" s="180"/>
      <c r="HI43" s="177">
        <f t="shared" si="341"/>
        <v>0</v>
      </c>
      <c r="HJ43" s="178">
        <v>0.294289866351475</v>
      </c>
      <c r="HK43" s="177">
        <f t="shared" si="342"/>
        <v>0</v>
      </c>
      <c r="HL43" s="194">
        <f t="shared" si="343"/>
        <v>0</v>
      </c>
      <c r="HM43" s="576"/>
      <c r="HN43" s="174">
        <v>5.0</v>
      </c>
      <c r="HO43" s="175" t="s">
        <v>146</v>
      </c>
      <c r="HP43" s="176" t="s">
        <v>121</v>
      </c>
      <c r="HQ43" s="176" t="s">
        <v>123</v>
      </c>
      <c r="HR43" s="177">
        <f t="shared" si="344"/>
        <v>0</v>
      </c>
      <c r="HS43" s="177">
        <f t="shared" si="345"/>
        <v>0</v>
      </c>
      <c r="HT43" s="177">
        <f t="shared" si="346"/>
        <v>0</v>
      </c>
      <c r="HU43" s="178"/>
      <c r="HV43" s="177">
        <f t="shared" si="347"/>
        <v>0</v>
      </c>
      <c r="HW43" s="180"/>
      <c r="HX43" s="180"/>
      <c r="HY43" s="180"/>
      <c r="HZ43" s="177">
        <f t="shared" si="348"/>
        <v>0</v>
      </c>
      <c r="IA43" s="178">
        <v>0.294289866351475</v>
      </c>
      <c r="IB43" s="177">
        <f t="shared" si="349"/>
        <v>0</v>
      </c>
      <c r="IC43" s="194">
        <f t="shared" si="350"/>
        <v>0</v>
      </c>
      <c r="ID43" s="576"/>
      <c r="IE43" s="174">
        <v>5.0</v>
      </c>
      <c r="IF43" s="175" t="s">
        <v>146</v>
      </c>
      <c r="IG43" s="176" t="s">
        <v>121</v>
      </c>
      <c r="IH43" s="176" t="s">
        <v>123</v>
      </c>
      <c r="II43" s="177">
        <f t="shared" si="351"/>
        <v>0</v>
      </c>
      <c r="IJ43" s="177">
        <f t="shared" si="352"/>
        <v>0</v>
      </c>
      <c r="IK43" s="177">
        <f t="shared" si="353"/>
        <v>0</v>
      </c>
      <c r="IL43" s="178"/>
      <c r="IM43" s="177">
        <f t="shared" si="354"/>
        <v>0</v>
      </c>
      <c r="IN43" s="180"/>
      <c r="IO43" s="180"/>
      <c r="IP43" s="180"/>
      <c r="IQ43" s="177">
        <f t="shared" si="355"/>
        <v>0</v>
      </c>
      <c r="IR43" s="178">
        <v>0.294289866351475</v>
      </c>
      <c r="IS43" s="177">
        <f t="shared" si="356"/>
        <v>0</v>
      </c>
      <c r="IT43" s="194">
        <f t="shared" si="357"/>
        <v>0</v>
      </c>
      <c r="IU43" s="576"/>
      <c r="IV43" s="174">
        <v>5.0</v>
      </c>
      <c r="IW43" s="175" t="s">
        <v>146</v>
      </c>
      <c r="IX43" s="176" t="s">
        <v>121</v>
      </c>
      <c r="IY43" s="176" t="s">
        <v>123</v>
      </c>
      <c r="IZ43" s="177">
        <f t="shared" si="358"/>
        <v>0</v>
      </c>
      <c r="JA43" s="177">
        <f t="shared" si="359"/>
        <v>0</v>
      </c>
      <c r="JB43" s="177">
        <f t="shared" si="360"/>
        <v>0</v>
      </c>
      <c r="JC43" s="178"/>
      <c r="JD43" s="177">
        <f t="shared" si="361"/>
        <v>0</v>
      </c>
      <c r="JE43" s="180"/>
      <c r="JF43" s="180"/>
      <c r="JG43" s="180"/>
      <c r="JH43" s="177">
        <f t="shared" si="362"/>
        <v>0</v>
      </c>
      <c r="JI43" s="178">
        <v>0.294289866351475</v>
      </c>
      <c r="JJ43" s="177">
        <f t="shared" si="363"/>
        <v>0</v>
      </c>
      <c r="JK43" s="194">
        <f t="shared" si="364"/>
        <v>0</v>
      </c>
      <c r="JL43" s="576"/>
      <c r="JM43" s="174">
        <v>5.0</v>
      </c>
      <c r="JN43" s="175" t="s">
        <v>146</v>
      </c>
      <c r="JO43" s="176" t="s">
        <v>121</v>
      </c>
      <c r="JP43" s="176" t="s">
        <v>123</v>
      </c>
      <c r="JQ43" s="177">
        <f t="shared" si="365"/>
        <v>0</v>
      </c>
      <c r="JR43" s="177">
        <f t="shared" si="366"/>
        <v>0</v>
      </c>
      <c r="JS43" s="177">
        <f t="shared" si="367"/>
        <v>0</v>
      </c>
      <c r="JT43" s="178"/>
      <c r="JU43" s="177">
        <f t="shared" si="368"/>
        <v>0</v>
      </c>
      <c r="JV43" s="180"/>
      <c r="JW43" s="180"/>
      <c r="JX43" s="180"/>
      <c r="JY43" s="177">
        <f t="shared" si="369"/>
        <v>0</v>
      </c>
      <c r="JZ43" s="178">
        <v>0.294289866351475</v>
      </c>
      <c r="KA43" s="177">
        <f t="shared" si="370"/>
        <v>0</v>
      </c>
      <c r="KB43" s="194">
        <f t="shared" si="371"/>
        <v>0</v>
      </c>
      <c r="KC43" s="576"/>
      <c r="KD43" s="174">
        <v>5.0</v>
      </c>
      <c r="KE43" s="175" t="s">
        <v>146</v>
      </c>
      <c r="KF43" s="176" t="s">
        <v>121</v>
      </c>
      <c r="KG43" s="176" t="s">
        <v>123</v>
      </c>
      <c r="KH43" s="177">
        <f t="shared" si="372"/>
        <v>0</v>
      </c>
      <c r="KI43" s="177">
        <f t="shared" si="373"/>
        <v>0</v>
      </c>
      <c r="KJ43" s="177">
        <f t="shared" si="374"/>
        <v>0</v>
      </c>
      <c r="KK43" s="178"/>
      <c r="KL43" s="177">
        <f t="shared" si="375"/>
        <v>0</v>
      </c>
      <c r="KM43" s="180"/>
      <c r="KN43" s="180"/>
      <c r="KO43" s="180"/>
      <c r="KP43" s="177">
        <f t="shared" si="376"/>
        <v>0</v>
      </c>
      <c r="KQ43" s="178">
        <v>0.294289866351475</v>
      </c>
      <c r="KR43" s="177">
        <f t="shared" si="377"/>
        <v>0</v>
      </c>
      <c r="KS43" s="194">
        <f t="shared" si="378"/>
        <v>0</v>
      </c>
      <c r="KT43" s="576"/>
      <c r="KU43" s="173"/>
    </row>
    <row r="44" ht="15.75" customHeight="1">
      <c r="A44" s="174">
        <v>6.0</v>
      </c>
      <c r="B44" s="175" t="s">
        <v>132</v>
      </c>
      <c r="C44" s="176" t="s">
        <v>121</v>
      </c>
      <c r="D44" s="176" t="s">
        <v>123</v>
      </c>
      <c r="E44" s="177">
        <f t="shared" si="253"/>
        <v>0</v>
      </c>
      <c r="F44" s="177">
        <f t="shared" si="254"/>
        <v>0</v>
      </c>
      <c r="G44" s="177">
        <f t="shared" si="255"/>
        <v>0</v>
      </c>
      <c r="H44" s="178"/>
      <c r="I44" s="177">
        <f t="shared" si="256"/>
        <v>0</v>
      </c>
      <c r="J44" s="180"/>
      <c r="K44" s="180"/>
      <c r="L44" s="180"/>
      <c r="M44" s="177">
        <f t="shared" si="257"/>
        <v>0</v>
      </c>
      <c r="N44" s="178">
        <v>0.294289866351475</v>
      </c>
      <c r="O44" s="177">
        <f t="shared" si="258"/>
        <v>0</v>
      </c>
      <c r="P44" s="194">
        <f t="shared" si="259"/>
        <v>0</v>
      </c>
      <c r="Q44" s="576"/>
      <c r="R44" s="174">
        <v>6.0</v>
      </c>
      <c r="S44" s="175" t="s">
        <v>132</v>
      </c>
      <c r="T44" s="176" t="s">
        <v>121</v>
      </c>
      <c r="U44" s="176" t="s">
        <v>123</v>
      </c>
      <c r="V44" s="177">
        <f t="shared" si="260"/>
        <v>0</v>
      </c>
      <c r="W44" s="177">
        <f t="shared" si="261"/>
        <v>0</v>
      </c>
      <c r="X44" s="177">
        <f t="shared" si="262"/>
        <v>0</v>
      </c>
      <c r="Y44" s="178"/>
      <c r="Z44" s="177">
        <f t="shared" si="263"/>
        <v>0</v>
      </c>
      <c r="AA44" s="180"/>
      <c r="AB44" s="180"/>
      <c r="AC44" s="180"/>
      <c r="AD44" s="177">
        <f t="shared" si="264"/>
        <v>0</v>
      </c>
      <c r="AE44" s="178">
        <v>0.294289866351475</v>
      </c>
      <c r="AF44" s="177">
        <f t="shared" si="265"/>
        <v>0</v>
      </c>
      <c r="AG44" s="194">
        <f t="shared" si="266"/>
        <v>0</v>
      </c>
      <c r="AH44" s="576"/>
      <c r="AI44" s="174">
        <v>6.0</v>
      </c>
      <c r="AJ44" s="175" t="s">
        <v>132</v>
      </c>
      <c r="AK44" s="176" t="s">
        <v>121</v>
      </c>
      <c r="AL44" s="176" t="s">
        <v>123</v>
      </c>
      <c r="AM44" s="177">
        <f t="shared" si="267"/>
        <v>0</v>
      </c>
      <c r="AN44" s="177">
        <f t="shared" si="268"/>
        <v>0</v>
      </c>
      <c r="AO44" s="177">
        <f t="shared" si="269"/>
        <v>0</v>
      </c>
      <c r="AP44" s="178"/>
      <c r="AQ44" s="177">
        <f t="shared" si="270"/>
        <v>0</v>
      </c>
      <c r="AR44" s="180"/>
      <c r="AS44" s="180"/>
      <c r="AT44" s="180"/>
      <c r="AU44" s="177">
        <f t="shared" si="271"/>
        <v>0</v>
      </c>
      <c r="AV44" s="178">
        <v>0.294289866351475</v>
      </c>
      <c r="AW44" s="177">
        <f t="shared" si="272"/>
        <v>0</v>
      </c>
      <c r="AX44" s="194">
        <f t="shared" si="273"/>
        <v>0</v>
      </c>
      <c r="AY44" s="576"/>
      <c r="AZ44" s="174">
        <v>6.0</v>
      </c>
      <c r="BA44" s="175" t="s">
        <v>132</v>
      </c>
      <c r="BB44" s="176" t="s">
        <v>121</v>
      </c>
      <c r="BC44" s="176" t="s">
        <v>123</v>
      </c>
      <c r="BD44" s="177">
        <f t="shared" si="274"/>
        <v>0</v>
      </c>
      <c r="BE44" s="177">
        <f t="shared" si="275"/>
        <v>0</v>
      </c>
      <c r="BF44" s="177">
        <f t="shared" si="276"/>
        <v>0</v>
      </c>
      <c r="BG44" s="178"/>
      <c r="BH44" s="177">
        <f t="shared" si="277"/>
        <v>0</v>
      </c>
      <c r="BI44" s="180"/>
      <c r="BJ44" s="180"/>
      <c r="BK44" s="180"/>
      <c r="BL44" s="177">
        <f t="shared" si="278"/>
        <v>0</v>
      </c>
      <c r="BM44" s="178">
        <v>0.294289866351475</v>
      </c>
      <c r="BN44" s="177">
        <f t="shared" si="279"/>
        <v>0</v>
      </c>
      <c r="BO44" s="194">
        <f t="shared" si="280"/>
        <v>0</v>
      </c>
      <c r="BP44" s="576"/>
      <c r="BQ44" s="174">
        <v>6.0</v>
      </c>
      <c r="BR44" s="175" t="s">
        <v>132</v>
      </c>
      <c r="BS44" s="176" t="s">
        <v>121</v>
      </c>
      <c r="BT44" s="176" t="s">
        <v>123</v>
      </c>
      <c r="BU44" s="177">
        <f t="shared" si="281"/>
        <v>0</v>
      </c>
      <c r="BV44" s="177">
        <f t="shared" si="282"/>
        <v>0</v>
      </c>
      <c r="BW44" s="177">
        <f t="shared" si="283"/>
        <v>0</v>
      </c>
      <c r="BX44" s="178"/>
      <c r="BY44" s="177">
        <f t="shared" si="284"/>
        <v>0</v>
      </c>
      <c r="BZ44" s="180"/>
      <c r="CA44" s="180"/>
      <c r="CB44" s="180"/>
      <c r="CC44" s="177">
        <f t="shared" si="285"/>
        <v>0</v>
      </c>
      <c r="CD44" s="178">
        <v>0.294289866351475</v>
      </c>
      <c r="CE44" s="177">
        <f t="shared" si="286"/>
        <v>0</v>
      </c>
      <c r="CF44" s="194">
        <f t="shared" si="287"/>
        <v>0</v>
      </c>
      <c r="CG44" s="576"/>
      <c r="CH44" s="174">
        <v>6.0</v>
      </c>
      <c r="CI44" s="175" t="s">
        <v>132</v>
      </c>
      <c r="CJ44" s="176" t="s">
        <v>121</v>
      </c>
      <c r="CK44" s="176" t="s">
        <v>123</v>
      </c>
      <c r="CL44" s="177">
        <f t="shared" si="288"/>
        <v>0</v>
      </c>
      <c r="CM44" s="177">
        <f t="shared" si="289"/>
        <v>0</v>
      </c>
      <c r="CN44" s="177">
        <f t="shared" si="290"/>
        <v>0</v>
      </c>
      <c r="CO44" s="178"/>
      <c r="CP44" s="177">
        <f t="shared" si="291"/>
        <v>0</v>
      </c>
      <c r="CQ44" s="180"/>
      <c r="CR44" s="180"/>
      <c r="CS44" s="180"/>
      <c r="CT44" s="177">
        <f t="shared" si="292"/>
        <v>0</v>
      </c>
      <c r="CU44" s="178">
        <v>0.294289866351475</v>
      </c>
      <c r="CV44" s="177">
        <f t="shared" si="293"/>
        <v>0</v>
      </c>
      <c r="CW44" s="194">
        <f t="shared" si="294"/>
        <v>0</v>
      </c>
      <c r="CX44" s="576"/>
      <c r="CY44" s="174">
        <v>6.0</v>
      </c>
      <c r="CZ44" s="175" t="s">
        <v>132</v>
      </c>
      <c r="DA44" s="176" t="s">
        <v>121</v>
      </c>
      <c r="DB44" s="176" t="s">
        <v>123</v>
      </c>
      <c r="DC44" s="177">
        <f t="shared" si="295"/>
        <v>0</v>
      </c>
      <c r="DD44" s="177">
        <f t="shared" si="296"/>
        <v>0</v>
      </c>
      <c r="DE44" s="177">
        <f t="shared" si="297"/>
        <v>0</v>
      </c>
      <c r="DF44" s="178"/>
      <c r="DG44" s="177">
        <f t="shared" si="298"/>
        <v>0</v>
      </c>
      <c r="DH44" s="180"/>
      <c r="DI44" s="180"/>
      <c r="DJ44" s="180"/>
      <c r="DK44" s="177">
        <f t="shared" si="299"/>
        <v>0</v>
      </c>
      <c r="DL44" s="178">
        <v>0.294289866351475</v>
      </c>
      <c r="DM44" s="177">
        <f t="shared" si="300"/>
        <v>0</v>
      </c>
      <c r="DN44" s="194">
        <f t="shared" si="301"/>
        <v>0</v>
      </c>
      <c r="DO44" s="576"/>
      <c r="DP44" s="174">
        <v>6.0</v>
      </c>
      <c r="DQ44" s="175" t="s">
        <v>132</v>
      </c>
      <c r="DR44" s="176" t="s">
        <v>121</v>
      </c>
      <c r="DS44" s="176" t="s">
        <v>123</v>
      </c>
      <c r="DT44" s="177">
        <f t="shared" si="302"/>
        <v>0</v>
      </c>
      <c r="DU44" s="177">
        <f t="shared" si="303"/>
        <v>0</v>
      </c>
      <c r="DV44" s="177">
        <f t="shared" si="304"/>
        <v>0</v>
      </c>
      <c r="DW44" s="178"/>
      <c r="DX44" s="177">
        <f t="shared" si="305"/>
        <v>0</v>
      </c>
      <c r="DY44" s="180"/>
      <c r="DZ44" s="180"/>
      <c r="EA44" s="180"/>
      <c r="EB44" s="177">
        <f t="shared" si="306"/>
        <v>0</v>
      </c>
      <c r="EC44" s="178">
        <v>0.294289866351475</v>
      </c>
      <c r="ED44" s="177">
        <f t="shared" si="307"/>
        <v>0</v>
      </c>
      <c r="EE44" s="194">
        <f t="shared" si="308"/>
        <v>0</v>
      </c>
      <c r="EF44" s="576"/>
      <c r="EG44" s="174">
        <v>6.0</v>
      </c>
      <c r="EH44" s="175" t="s">
        <v>132</v>
      </c>
      <c r="EI44" s="176" t="s">
        <v>121</v>
      </c>
      <c r="EJ44" s="176" t="s">
        <v>123</v>
      </c>
      <c r="EK44" s="177">
        <f t="shared" si="309"/>
        <v>0</v>
      </c>
      <c r="EL44" s="177">
        <f t="shared" si="310"/>
        <v>0</v>
      </c>
      <c r="EM44" s="177">
        <f t="shared" si="311"/>
        <v>0</v>
      </c>
      <c r="EN44" s="178"/>
      <c r="EO44" s="177">
        <f t="shared" si="312"/>
        <v>0</v>
      </c>
      <c r="EP44" s="180"/>
      <c r="EQ44" s="180"/>
      <c r="ER44" s="180"/>
      <c r="ES44" s="177">
        <f t="shared" si="313"/>
        <v>0</v>
      </c>
      <c r="ET44" s="178">
        <v>0.294289866351475</v>
      </c>
      <c r="EU44" s="177">
        <f t="shared" si="314"/>
        <v>0</v>
      </c>
      <c r="EV44" s="194">
        <f t="shared" si="315"/>
        <v>0</v>
      </c>
      <c r="EW44" s="576"/>
      <c r="EX44" s="174">
        <v>6.0</v>
      </c>
      <c r="EY44" s="175" t="s">
        <v>132</v>
      </c>
      <c r="EZ44" s="176" t="s">
        <v>121</v>
      </c>
      <c r="FA44" s="176" t="s">
        <v>123</v>
      </c>
      <c r="FB44" s="177">
        <f t="shared" si="316"/>
        <v>0</v>
      </c>
      <c r="FC44" s="177">
        <f t="shared" si="317"/>
        <v>0</v>
      </c>
      <c r="FD44" s="177">
        <f t="shared" si="318"/>
        <v>0</v>
      </c>
      <c r="FE44" s="178"/>
      <c r="FF44" s="177">
        <f t="shared" si="319"/>
        <v>0</v>
      </c>
      <c r="FG44" s="180"/>
      <c r="FH44" s="180"/>
      <c r="FI44" s="180"/>
      <c r="FJ44" s="177">
        <f t="shared" si="320"/>
        <v>0</v>
      </c>
      <c r="FK44" s="178">
        <v>0.294289866351475</v>
      </c>
      <c r="FL44" s="177">
        <f t="shared" si="321"/>
        <v>0</v>
      </c>
      <c r="FM44" s="194">
        <f t="shared" si="322"/>
        <v>0</v>
      </c>
      <c r="FN44" s="576"/>
      <c r="FO44" s="174">
        <v>6.0</v>
      </c>
      <c r="FP44" s="175" t="s">
        <v>132</v>
      </c>
      <c r="FQ44" s="176" t="s">
        <v>121</v>
      </c>
      <c r="FR44" s="176" t="s">
        <v>123</v>
      </c>
      <c r="FS44" s="177">
        <f t="shared" si="323"/>
        <v>0</v>
      </c>
      <c r="FT44" s="177">
        <f t="shared" si="324"/>
        <v>0</v>
      </c>
      <c r="FU44" s="177">
        <f t="shared" si="325"/>
        <v>0</v>
      </c>
      <c r="FV44" s="178"/>
      <c r="FW44" s="177">
        <f t="shared" si="326"/>
        <v>0</v>
      </c>
      <c r="FX44" s="180"/>
      <c r="FY44" s="180"/>
      <c r="FZ44" s="180"/>
      <c r="GA44" s="177">
        <f t="shared" si="327"/>
        <v>0</v>
      </c>
      <c r="GB44" s="178">
        <v>0.294289866351475</v>
      </c>
      <c r="GC44" s="177">
        <f t="shared" si="328"/>
        <v>0</v>
      </c>
      <c r="GD44" s="194">
        <f t="shared" si="329"/>
        <v>0</v>
      </c>
      <c r="GE44" s="576"/>
      <c r="GF44" s="174">
        <v>6.0</v>
      </c>
      <c r="GG44" s="175" t="s">
        <v>132</v>
      </c>
      <c r="GH44" s="176" t="s">
        <v>121</v>
      </c>
      <c r="GI44" s="176" t="s">
        <v>123</v>
      </c>
      <c r="GJ44" s="177">
        <f t="shared" si="330"/>
        <v>0</v>
      </c>
      <c r="GK44" s="177">
        <f t="shared" si="331"/>
        <v>0</v>
      </c>
      <c r="GL44" s="177">
        <f t="shared" si="332"/>
        <v>0</v>
      </c>
      <c r="GM44" s="178"/>
      <c r="GN44" s="177">
        <f t="shared" si="333"/>
        <v>0</v>
      </c>
      <c r="GO44" s="180"/>
      <c r="GP44" s="180"/>
      <c r="GQ44" s="180"/>
      <c r="GR44" s="177">
        <f t="shared" si="334"/>
        <v>0</v>
      </c>
      <c r="GS44" s="178">
        <v>0.294289866351475</v>
      </c>
      <c r="GT44" s="177">
        <f t="shared" si="335"/>
        <v>0</v>
      </c>
      <c r="GU44" s="194">
        <f t="shared" si="336"/>
        <v>0</v>
      </c>
      <c r="GV44" s="576"/>
      <c r="GW44" s="174">
        <v>6.0</v>
      </c>
      <c r="GX44" s="175" t="s">
        <v>132</v>
      </c>
      <c r="GY44" s="176" t="s">
        <v>121</v>
      </c>
      <c r="GZ44" s="176" t="s">
        <v>123</v>
      </c>
      <c r="HA44" s="177">
        <f t="shared" si="337"/>
        <v>0</v>
      </c>
      <c r="HB44" s="177">
        <f t="shared" si="338"/>
        <v>0</v>
      </c>
      <c r="HC44" s="177">
        <f t="shared" si="339"/>
        <v>0</v>
      </c>
      <c r="HD44" s="178"/>
      <c r="HE44" s="177">
        <f t="shared" si="340"/>
        <v>0</v>
      </c>
      <c r="HF44" s="180"/>
      <c r="HG44" s="180"/>
      <c r="HH44" s="180"/>
      <c r="HI44" s="177">
        <f t="shared" si="341"/>
        <v>0</v>
      </c>
      <c r="HJ44" s="178">
        <v>0.294289866351475</v>
      </c>
      <c r="HK44" s="177">
        <f t="shared" si="342"/>
        <v>0</v>
      </c>
      <c r="HL44" s="194">
        <f t="shared" si="343"/>
        <v>0</v>
      </c>
      <c r="HM44" s="576"/>
      <c r="HN44" s="174">
        <v>6.0</v>
      </c>
      <c r="HO44" s="175" t="s">
        <v>132</v>
      </c>
      <c r="HP44" s="176" t="s">
        <v>121</v>
      </c>
      <c r="HQ44" s="176" t="s">
        <v>123</v>
      </c>
      <c r="HR44" s="177">
        <f t="shared" si="344"/>
        <v>0</v>
      </c>
      <c r="HS44" s="177">
        <f t="shared" si="345"/>
        <v>0</v>
      </c>
      <c r="HT44" s="177">
        <f t="shared" si="346"/>
        <v>0</v>
      </c>
      <c r="HU44" s="178"/>
      <c r="HV44" s="177">
        <f t="shared" si="347"/>
        <v>0</v>
      </c>
      <c r="HW44" s="180"/>
      <c r="HX44" s="180"/>
      <c r="HY44" s="180"/>
      <c r="HZ44" s="177">
        <f t="shared" si="348"/>
        <v>0</v>
      </c>
      <c r="IA44" s="178">
        <v>0.294289866351475</v>
      </c>
      <c r="IB44" s="177">
        <f t="shared" si="349"/>
        <v>0</v>
      </c>
      <c r="IC44" s="194">
        <f t="shared" si="350"/>
        <v>0</v>
      </c>
      <c r="ID44" s="576"/>
      <c r="IE44" s="174">
        <v>6.0</v>
      </c>
      <c r="IF44" s="175" t="s">
        <v>132</v>
      </c>
      <c r="IG44" s="176" t="s">
        <v>121</v>
      </c>
      <c r="IH44" s="176" t="s">
        <v>123</v>
      </c>
      <c r="II44" s="177">
        <f t="shared" si="351"/>
        <v>0</v>
      </c>
      <c r="IJ44" s="177">
        <f t="shared" si="352"/>
        <v>0</v>
      </c>
      <c r="IK44" s="177">
        <f t="shared" si="353"/>
        <v>0</v>
      </c>
      <c r="IL44" s="178"/>
      <c r="IM44" s="177">
        <f t="shared" si="354"/>
        <v>0</v>
      </c>
      <c r="IN44" s="180"/>
      <c r="IO44" s="180"/>
      <c r="IP44" s="180"/>
      <c r="IQ44" s="177">
        <f t="shared" si="355"/>
        <v>0</v>
      </c>
      <c r="IR44" s="178">
        <v>0.294289866351475</v>
      </c>
      <c r="IS44" s="177">
        <f t="shared" si="356"/>
        <v>0</v>
      </c>
      <c r="IT44" s="194">
        <f t="shared" si="357"/>
        <v>0</v>
      </c>
      <c r="IU44" s="576"/>
      <c r="IV44" s="174">
        <v>6.0</v>
      </c>
      <c r="IW44" s="175" t="s">
        <v>132</v>
      </c>
      <c r="IX44" s="176" t="s">
        <v>121</v>
      </c>
      <c r="IY44" s="176" t="s">
        <v>123</v>
      </c>
      <c r="IZ44" s="177">
        <f t="shared" si="358"/>
        <v>0</v>
      </c>
      <c r="JA44" s="177">
        <f t="shared" si="359"/>
        <v>0</v>
      </c>
      <c r="JB44" s="177">
        <f t="shared" si="360"/>
        <v>0</v>
      </c>
      <c r="JC44" s="178"/>
      <c r="JD44" s="177">
        <f t="shared" si="361"/>
        <v>0</v>
      </c>
      <c r="JE44" s="180"/>
      <c r="JF44" s="180"/>
      <c r="JG44" s="180"/>
      <c r="JH44" s="177">
        <f t="shared" si="362"/>
        <v>0</v>
      </c>
      <c r="JI44" s="178">
        <v>0.294289866351475</v>
      </c>
      <c r="JJ44" s="177">
        <f t="shared" si="363"/>
        <v>0</v>
      </c>
      <c r="JK44" s="194">
        <f t="shared" si="364"/>
        <v>0</v>
      </c>
      <c r="JL44" s="576"/>
      <c r="JM44" s="174">
        <v>6.0</v>
      </c>
      <c r="JN44" s="175" t="s">
        <v>132</v>
      </c>
      <c r="JO44" s="176" t="s">
        <v>121</v>
      </c>
      <c r="JP44" s="176" t="s">
        <v>123</v>
      </c>
      <c r="JQ44" s="177">
        <f t="shared" si="365"/>
        <v>0</v>
      </c>
      <c r="JR44" s="177">
        <f t="shared" si="366"/>
        <v>0</v>
      </c>
      <c r="JS44" s="177">
        <f t="shared" si="367"/>
        <v>0</v>
      </c>
      <c r="JT44" s="178"/>
      <c r="JU44" s="177">
        <f t="shared" si="368"/>
        <v>0</v>
      </c>
      <c r="JV44" s="180"/>
      <c r="JW44" s="180"/>
      <c r="JX44" s="180"/>
      <c r="JY44" s="177">
        <f t="shared" si="369"/>
        <v>0</v>
      </c>
      <c r="JZ44" s="178">
        <v>0.294289866351475</v>
      </c>
      <c r="KA44" s="177">
        <f t="shared" si="370"/>
        <v>0</v>
      </c>
      <c r="KB44" s="194">
        <f t="shared" si="371"/>
        <v>0</v>
      </c>
      <c r="KC44" s="576"/>
      <c r="KD44" s="174">
        <v>6.0</v>
      </c>
      <c r="KE44" s="175" t="s">
        <v>132</v>
      </c>
      <c r="KF44" s="176" t="s">
        <v>121</v>
      </c>
      <c r="KG44" s="176" t="s">
        <v>123</v>
      </c>
      <c r="KH44" s="177">
        <f t="shared" si="372"/>
        <v>0</v>
      </c>
      <c r="KI44" s="177">
        <f t="shared" si="373"/>
        <v>0</v>
      </c>
      <c r="KJ44" s="177">
        <f t="shared" si="374"/>
        <v>0</v>
      </c>
      <c r="KK44" s="178"/>
      <c r="KL44" s="177">
        <f t="shared" si="375"/>
        <v>0</v>
      </c>
      <c r="KM44" s="180"/>
      <c r="KN44" s="180"/>
      <c r="KO44" s="180"/>
      <c r="KP44" s="177">
        <f t="shared" si="376"/>
        <v>0</v>
      </c>
      <c r="KQ44" s="178">
        <v>0.294289866351475</v>
      </c>
      <c r="KR44" s="177">
        <f t="shared" si="377"/>
        <v>0</v>
      </c>
      <c r="KS44" s="194">
        <f t="shared" si="378"/>
        <v>0</v>
      </c>
      <c r="KT44" s="576"/>
      <c r="KU44" s="173"/>
    </row>
    <row r="45" ht="15.75" customHeight="1">
      <c r="A45" s="174">
        <v>7.0</v>
      </c>
      <c r="B45" s="175" t="s">
        <v>132</v>
      </c>
      <c r="C45" s="176" t="s">
        <v>121</v>
      </c>
      <c r="D45" s="176" t="s">
        <v>123</v>
      </c>
      <c r="E45" s="177">
        <f t="shared" si="253"/>
        <v>0</v>
      </c>
      <c r="F45" s="177">
        <f t="shared" si="254"/>
        <v>0</v>
      </c>
      <c r="G45" s="177">
        <f t="shared" si="255"/>
        <v>0</v>
      </c>
      <c r="H45" s="178"/>
      <c r="I45" s="177">
        <f t="shared" si="256"/>
        <v>0</v>
      </c>
      <c r="J45" s="180"/>
      <c r="K45" s="180"/>
      <c r="L45" s="180"/>
      <c r="M45" s="177">
        <f t="shared" si="257"/>
        <v>0</v>
      </c>
      <c r="N45" s="178">
        <v>0.294289866351475</v>
      </c>
      <c r="O45" s="177">
        <f t="shared" si="258"/>
        <v>0</v>
      </c>
      <c r="P45" s="194">
        <f t="shared" si="259"/>
        <v>0</v>
      </c>
      <c r="Q45" s="576"/>
      <c r="R45" s="174">
        <v>7.0</v>
      </c>
      <c r="S45" s="175" t="s">
        <v>132</v>
      </c>
      <c r="T45" s="176" t="s">
        <v>121</v>
      </c>
      <c r="U45" s="176" t="s">
        <v>123</v>
      </c>
      <c r="V45" s="177">
        <f t="shared" si="260"/>
        <v>0</v>
      </c>
      <c r="W45" s="177">
        <f t="shared" si="261"/>
        <v>0</v>
      </c>
      <c r="X45" s="177">
        <f t="shared" si="262"/>
        <v>0</v>
      </c>
      <c r="Y45" s="178"/>
      <c r="Z45" s="177">
        <f t="shared" si="263"/>
        <v>0</v>
      </c>
      <c r="AA45" s="180"/>
      <c r="AB45" s="180"/>
      <c r="AC45" s="180"/>
      <c r="AD45" s="177">
        <f t="shared" si="264"/>
        <v>0</v>
      </c>
      <c r="AE45" s="178">
        <v>0.294289866351475</v>
      </c>
      <c r="AF45" s="177">
        <f t="shared" si="265"/>
        <v>0</v>
      </c>
      <c r="AG45" s="194">
        <f t="shared" si="266"/>
        <v>0</v>
      </c>
      <c r="AH45" s="576"/>
      <c r="AI45" s="174">
        <v>7.0</v>
      </c>
      <c r="AJ45" s="175" t="s">
        <v>132</v>
      </c>
      <c r="AK45" s="176" t="s">
        <v>121</v>
      </c>
      <c r="AL45" s="176" t="s">
        <v>123</v>
      </c>
      <c r="AM45" s="177">
        <f t="shared" si="267"/>
        <v>0</v>
      </c>
      <c r="AN45" s="177">
        <f t="shared" si="268"/>
        <v>0</v>
      </c>
      <c r="AO45" s="177">
        <f t="shared" si="269"/>
        <v>0</v>
      </c>
      <c r="AP45" s="178"/>
      <c r="AQ45" s="177">
        <f t="shared" si="270"/>
        <v>0</v>
      </c>
      <c r="AR45" s="180"/>
      <c r="AS45" s="180"/>
      <c r="AT45" s="180"/>
      <c r="AU45" s="177">
        <f t="shared" si="271"/>
        <v>0</v>
      </c>
      <c r="AV45" s="178">
        <v>0.294289866351475</v>
      </c>
      <c r="AW45" s="177">
        <f t="shared" si="272"/>
        <v>0</v>
      </c>
      <c r="AX45" s="194">
        <f t="shared" si="273"/>
        <v>0</v>
      </c>
      <c r="AY45" s="576"/>
      <c r="AZ45" s="174">
        <v>7.0</v>
      </c>
      <c r="BA45" s="175" t="s">
        <v>132</v>
      </c>
      <c r="BB45" s="176" t="s">
        <v>121</v>
      </c>
      <c r="BC45" s="176" t="s">
        <v>123</v>
      </c>
      <c r="BD45" s="177">
        <f t="shared" si="274"/>
        <v>0</v>
      </c>
      <c r="BE45" s="177">
        <f t="shared" si="275"/>
        <v>0</v>
      </c>
      <c r="BF45" s="177">
        <f t="shared" si="276"/>
        <v>0</v>
      </c>
      <c r="BG45" s="178"/>
      <c r="BH45" s="177">
        <f t="shared" si="277"/>
        <v>0</v>
      </c>
      <c r="BI45" s="180"/>
      <c r="BJ45" s="180"/>
      <c r="BK45" s="180"/>
      <c r="BL45" s="177">
        <f t="shared" si="278"/>
        <v>0</v>
      </c>
      <c r="BM45" s="178">
        <v>0.294289866351475</v>
      </c>
      <c r="BN45" s="177">
        <f t="shared" si="279"/>
        <v>0</v>
      </c>
      <c r="BO45" s="194">
        <f t="shared" si="280"/>
        <v>0</v>
      </c>
      <c r="BP45" s="576"/>
      <c r="BQ45" s="174">
        <v>7.0</v>
      </c>
      <c r="BR45" s="175" t="s">
        <v>132</v>
      </c>
      <c r="BS45" s="176" t="s">
        <v>121</v>
      </c>
      <c r="BT45" s="176" t="s">
        <v>123</v>
      </c>
      <c r="BU45" s="177">
        <f t="shared" si="281"/>
        <v>0</v>
      </c>
      <c r="BV45" s="177">
        <f t="shared" si="282"/>
        <v>0</v>
      </c>
      <c r="BW45" s="177">
        <f t="shared" si="283"/>
        <v>0</v>
      </c>
      <c r="BX45" s="178"/>
      <c r="BY45" s="177">
        <f t="shared" si="284"/>
        <v>0</v>
      </c>
      <c r="BZ45" s="180"/>
      <c r="CA45" s="180"/>
      <c r="CB45" s="180"/>
      <c r="CC45" s="177">
        <f t="shared" si="285"/>
        <v>0</v>
      </c>
      <c r="CD45" s="178">
        <v>0.294289866351475</v>
      </c>
      <c r="CE45" s="177">
        <f t="shared" si="286"/>
        <v>0</v>
      </c>
      <c r="CF45" s="194">
        <f t="shared" si="287"/>
        <v>0</v>
      </c>
      <c r="CG45" s="576"/>
      <c r="CH45" s="174">
        <v>7.0</v>
      </c>
      <c r="CI45" s="175" t="s">
        <v>132</v>
      </c>
      <c r="CJ45" s="176" t="s">
        <v>121</v>
      </c>
      <c r="CK45" s="176" t="s">
        <v>123</v>
      </c>
      <c r="CL45" s="177">
        <f t="shared" si="288"/>
        <v>0</v>
      </c>
      <c r="CM45" s="177">
        <f t="shared" si="289"/>
        <v>0</v>
      </c>
      <c r="CN45" s="177">
        <f t="shared" si="290"/>
        <v>0</v>
      </c>
      <c r="CO45" s="178"/>
      <c r="CP45" s="177">
        <f t="shared" si="291"/>
        <v>0</v>
      </c>
      <c r="CQ45" s="180"/>
      <c r="CR45" s="180"/>
      <c r="CS45" s="180"/>
      <c r="CT45" s="177">
        <f t="shared" si="292"/>
        <v>0</v>
      </c>
      <c r="CU45" s="178">
        <v>0.294289866351475</v>
      </c>
      <c r="CV45" s="177">
        <f t="shared" si="293"/>
        <v>0</v>
      </c>
      <c r="CW45" s="194">
        <f t="shared" si="294"/>
        <v>0</v>
      </c>
      <c r="CX45" s="576"/>
      <c r="CY45" s="174">
        <v>7.0</v>
      </c>
      <c r="CZ45" s="175" t="s">
        <v>132</v>
      </c>
      <c r="DA45" s="176" t="s">
        <v>121</v>
      </c>
      <c r="DB45" s="176" t="s">
        <v>123</v>
      </c>
      <c r="DC45" s="177">
        <f t="shared" si="295"/>
        <v>0</v>
      </c>
      <c r="DD45" s="177">
        <f t="shared" si="296"/>
        <v>0</v>
      </c>
      <c r="DE45" s="177">
        <f t="shared" si="297"/>
        <v>0</v>
      </c>
      <c r="DF45" s="178"/>
      <c r="DG45" s="177">
        <f t="shared" si="298"/>
        <v>0</v>
      </c>
      <c r="DH45" s="180"/>
      <c r="DI45" s="180"/>
      <c r="DJ45" s="180"/>
      <c r="DK45" s="177">
        <f t="shared" si="299"/>
        <v>0</v>
      </c>
      <c r="DL45" s="178">
        <v>0.294289866351475</v>
      </c>
      <c r="DM45" s="177">
        <f t="shared" si="300"/>
        <v>0</v>
      </c>
      <c r="DN45" s="194">
        <f t="shared" si="301"/>
        <v>0</v>
      </c>
      <c r="DO45" s="576"/>
      <c r="DP45" s="174">
        <v>7.0</v>
      </c>
      <c r="DQ45" s="175" t="s">
        <v>132</v>
      </c>
      <c r="DR45" s="176" t="s">
        <v>121</v>
      </c>
      <c r="DS45" s="176" t="s">
        <v>123</v>
      </c>
      <c r="DT45" s="177">
        <f t="shared" si="302"/>
        <v>0</v>
      </c>
      <c r="DU45" s="177">
        <f t="shared" si="303"/>
        <v>0</v>
      </c>
      <c r="DV45" s="177">
        <f t="shared" si="304"/>
        <v>0</v>
      </c>
      <c r="DW45" s="178"/>
      <c r="DX45" s="177">
        <f t="shared" si="305"/>
        <v>0</v>
      </c>
      <c r="DY45" s="180"/>
      <c r="DZ45" s="180"/>
      <c r="EA45" s="180"/>
      <c r="EB45" s="177">
        <f t="shared" si="306"/>
        <v>0</v>
      </c>
      <c r="EC45" s="178">
        <v>0.294289866351475</v>
      </c>
      <c r="ED45" s="177">
        <f t="shared" si="307"/>
        <v>0</v>
      </c>
      <c r="EE45" s="194">
        <f t="shared" si="308"/>
        <v>0</v>
      </c>
      <c r="EF45" s="576"/>
      <c r="EG45" s="174">
        <v>7.0</v>
      </c>
      <c r="EH45" s="175" t="s">
        <v>132</v>
      </c>
      <c r="EI45" s="176" t="s">
        <v>121</v>
      </c>
      <c r="EJ45" s="176" t="s">
        <v>123</v>
      </c>
      <c r="EK45" s="177">
        <f t="shared" si="309"/>
        <v>0</v>
      </c>
      <c r="EL45" s="177">
        <f t="shared" si="310"/>
        <v>0</v>
      </c>
      <c r="EM45" s="177">
        <f t="shared" si="311"/>
        <v>0</v>
      </c>
      <c r="EN45" s="178"/>
      <c r="EO45" s="177">
        <f t="shared" si="312"/>
        <v>0</v>
      </c>
      <c r="EP45" s="180"/>
      <c r="EQ45" s="180"/>
      <c r="ER45" s="180"/>
      <c r="ES45" s="177">
        <f t="shared" si="313"/>
        <v>0</v>
      </c>
      <c r="ET45" s="178">
        <v>0.294289866351475</v>
      </c>
      <c r="EU45" s="177">
        <f t="shared" si="314"/>
        <v>0</v>
      </c>
      <c r="EV45" s="194">
        <f t="shared" si="315"/>
        <v>0</v>
      </c>
      <c r="EW45" s="576"/>
      <c r="EX45" s="174">
        <v>7.0</v>
      </c>
      <c r="EY45" s="175" t="s">
        <v>132</v>
      </c>
      <c r="EZ45" s="176" t="s">
        <v>121</v>
      </c>
      <c r="FA45" s="176" t="s">
        <v>123</v>
      </c>
      <c r="FB45" s="177">
        <f t="shared" si="316"/>
        <v>0</v>
      </c>
      <c r="FC45" s="177">
        <f t="shared" si="317"/>
        <v>0</v>
      </c>
      <c r="FD45" s="177">
        <f t="shared" si="318"/>
        <v>0</v>
      </c>
      <c r="FE45" s="178"/>
      <c r="FF45" s="177">
        <f t="shared" si="319"/>
        <v>0</v>
      </c>
      <c r="FG45" s="180"/>
      <c r="FH45" s="180"/>
      <c r="FI45" s="180"/>
      <c r="FJ45" s="177">
        <f t="shared" si="320"/>
        <v>0</v>
      </c>
      <c r="FK45" s="178">
        <v>0.294289866351475</v>
      </c>
      <c r="FL45" s="177">
        <f t="shared" si="321"/>
        <v>0</v>
      </c>
      <c r="FM45" s="194">
        <f t="shared" si="322"/>
        <v>0</v>
      </c>
      <c r="FN45" s="576"/>
      <c r="FO45" s="174">
        <v>7.0</v>
      </c>
      <c r="FP45" s="175" t="s">
        <v>132</v>
      </c>
      <c r="FQ45" s="176" t="s">
        <v>121</v>
      </c>
      <c r="FR45" s="176" t="s">
        <v>123</v>
      </c>
      <c r="FS45" s="177">
        <f t="shared" si="323"/>
        <v>0</v>
      </c>
      <c r="FT45" s="177">
        <f t="shared" si="324"/>
        <v>0</v>
      </c>
      <c r="FU45" s="177">
        <f t="shared" si="325"/>
        <v>0</v>
      </c>
      <c r="FV45" s="178"/>
      <c r="FW45" s="177">
        <f t="shared" si="326"/>
        <v>0</v>
      </c>
      <c r="FX45" s="180"/>
      <c r="FY45" s="180"/>
      <c r="FZ45" s="180"/>
      <c r="GA45" s="177">
        <f t="shared" si="327"/>
        <v>0</v>
      </c>
      <c r="GB45" s="178">
        <v>0.294289866351475</v>
      </c>
      <c r="GC45" s="177">
        <f t="shared" si="328"/>
        <v>0</v>
      </c>
      <c r="GD45" s="194">
        <f t="shared" si="329"/>
        <v>0</v>
      </c>
      <c r="GE45" s="576"/>
      <c r="GF45" s="174">
        <v>7.0</v>
      </c>
      <c r="GG45" s="175" t="s">
        <v>132</v>
      </c>
      <c r="GH45" s="176" t="s">
        <v>121</v>
      </c>
      <c r="GI45" s="176" t="s">
        <v>123</v>
      </c>
      <c r="GJ45" s="177">
        <f t="shared" si="330"/>
        <v>0</v>
      </c>
      <c r="GK45" s="177">
        <f t="shared" si="331"/>
        <v>0</v>
      </c>
      <c r="GL45" s="177">
        <f t="shared" si="332"/>
        <v>0</v>
      </c>
      <c r="GM45" s="178"/>
      <c r="GN45" s="177">
        <f t="shared" si="333"/>
        <v>0</v>
      </c>
      <c r="GO45" s="180"/>
      <c r="GP45" s="180"/>
      <c r="GQ45" s="180"/>
      <c r="GR45" s="177">
        <f t="shared" si="334"/>
        <v>0</v>
      </c>
      <c r="GS45" s="178">
        <v>0.294289866351475</v>
      </c>
      <c r="GT45" s="177">
        <f t="shared" si="335"/>
        <v>0</v>
      </c>
      <c r="GU45" s="194">
        <f t="shared" si="336"/>
        <v>0</v>
      </c>
      <c r="GV45" s="576"/>
      <c r="GW45" s="174">
        <v>7.0</v>
      </c>
      <c r="GX45" s="175" t="s">
        <v>132</v>
      </c>
      <c r="GY45" s="176" t="s">
        <v>121</v>
      </c>
      <c r="GZ45" s="176" t="s">
        <v>123</v>
      </c>
      <c r="HA45" s="177">
        <f t="shared" si="337"/>
        <v>0</v>
      </c>
      <c r="HB45" s="177">
        <f t="shared" si="338"/>
        <v>0</v>
      </c>
      <c r="HC45" s="177">
        <f t="shared" si="339"/>
        <v>0</v>
      </c>
      <c r="HD45" s="178"/>
      <c r="HE45" s="177">
        <f t="shared" si="340"/>
        <v>0</v>
      </c>
      <c r="HF45" s="180"/>
      <c r="HG45" s="180"/>
      <c r="HH45" s="180"/>
      <c r="HI45" s="177">
        <f t="shared" si="341"/>
        <v>0</v>
      </c>
      <c r="HJ45" s="178">
        <v>0.294289866351475</v>
      </c>
      <c r="HK45" s="177">
        <f t="shared" si="342"/>
        <v>0</v>
      </c>
      <c r="HL45" s="194">
        <f t="shared" si="343"/>
        <v>0</v>
      </c>
      <c r="HM45" s="576"/>
      <c r="HN45" s="174">
        <v>7.0</v>
      </c>
      <c r="HO45" s="175" t="s">
        <v>132</v>
      </c>
      <c r="HP45" s="176" t="s">
        <v>121</v>
      </c>
      <c r="HQ45" s="176" t="s">
        <v>123</v>
      </c>
      <c r="HR45" s="177">
        <f t="shared" si="344"/>
        <v>0</v>
      </c>
      <c r="HS45" s="177">
        <f t="shared" si="345"/>
        <v>0</v>
      </c>
      <c r="HT45" s="177">
        <f t="shared" si="346"/>
        <v>0</v>
      </c>
      <c r="HU45" s="178"/>
      <c r="HV45" s="177">
        <f t="shared" si="347"/>
        <v>0</v>
      </c>
      <c r="HW45" s="180"/>
      <c r="HX45" s="180"/>
      <c r="HY45" s="180"/>
      <c r="HZ45" s="177">
        <f t="shared" si="348"/>
        <v>0</v>
      </c>
      <c r="IA45" s="178">
        <v>0.294289866351475</v>
      </c>
      <c r="IB45" s="177">
        <f t="shared" si="349"/>
        <v>0</v>
      </c>
      <c r="IC45" s="194">
        <f t="shared" si="350"/>
        <v>0</v>
      </c>
      <c r="ID45" s="576"/>
      <c r="IE45" s="174">
        <v>7.0</v>
      </c>
      <c r="IF45" s="175" t="s">
        <v>132</v>
      </c>
      <c r="IG45" s="176" t="s">
        <v>121</v>
      </c>
      <c r="IH45" s="176" t="s">
        <v>123</v>
      </c>
      <c r="II45" s="177">
        <f t="shared" si="351"/>
        <v>0</v>
      </c>
      <c r="IJ45" s="177">
        <f t="shared" si="352"/>
        <v>0</v>
      </c>
      <c r="IK45" s="177">
        <f t="shared" si="353"/>
        <v>0</v>
      </c>
      <c r="IL45" s="178"/>
      <c r="IM45" s="177">
        <f t="shared" si="354"/>
        <v>0</v>
      </c>
      <c r="IN45" s="180"/>
      <c r="IO45" s="180"/>
      <c r="IP45" s="180"/>
      <c r="IQ45" s="177">
        <f t="shared" si="355"/>
        <v>0</v>
      </c>
      <c r="IR45" s="178">
        <v>0.294289866351475</v>
      </c>
      <c r="IS45" s="177">
        <f t="shared" si="356"/>
        <v>0</v>
      </c>
      <c r="IT45" s="194">
        <f t="shared" si="357"/>
        <v>0</v>
      </c>
      <c r="IU45" s="576"/>
      <c r="IV45" s="174">
        <v>7.0</v>
      </c>
      <c r="IW45" s="175" t="s">
        <v>132</v>
      </c>
      <c r="IX45" s="176" t="s">
        <v>121</v>
      </c>
      <c r="IY45" s="176" t="s">
        <v>123</v>
      </c>
      <c r="IZ45" s="177">
        <f t="shared" si="358"/>
        <v>0</v>
      </c>
      <c r="JA45" s="177">
        <f t="shared" si="359"/>
        <v>0</v>
      </c>
      <c r="JB45" s="177">
        <f t="shared" si="360"/>
        <v>0</v>
      </c>
      <c r="JC45" s="178"/>
      <c r="JD45" s="177">
        <f t="shared" si="361"/>
        <v>0</v>
      </c>
      <c r="JE45" s="180"/>
      <c r="JF45" s="180"/>
      <c r="JG45" s="180"/>
      <c r="JH45" s="177">
        <f t="shared" si="362"/>
        <v>0</v>
      </c>
      <c r="JI45" s="178">
        <v>0.294289866351475</v>
      </c>
      <c r="JJ45" s="177">
        <f t="shared" si="363"/>
        <v>0</v>
      </c>
      <c r="JK45" s="194">
        <f t="shared" si="364"/>
        <v>0</v>
      </c>
      <c r="JL45" s="576"/>
      <c r="JM45" s="174">
        <v>7.0</v>
      </c>
      <c r="JN45" s="175" t="s">
        <v>132</v>
      </c>
      <c r="JO45" s="176" t="s">
        <v>121</v>
      </c>
      <c r="JP45" s="176" t="s">
        <v>123</v>
      </c>
      <c r="JQ45" s="177">
        <f t="shared" si="365"/>
        <v>0</v>
      </c>
      <c r="JR45" s="177">
        <f t="shared" si="366"/>
        <v>0</v>
      </c>
      <c r="JS45" s="177">
        <f t="shared" si="367"/>
        <v>0</v>
      </c>
      <c r="JT45" s="178"/>
      <c r="JU45" s="177">
        <f t="shared" si="368"/>
        <v>0</v>
      </c>
      <c r="JV45" s="180"/>
      <c r="JW45" s="180"/>
      <c r="JX45" s="180"/>
      <c r="JY45" s="177">
        <f t="shared" si="369"/>
        <v>0</v>
      </c>
      <c r="JZ45" s="178">
        <v>0.294289866351475</v>
      </c>
      <c r="KA45" s="177">
        <f t="shared" si="370"/>
        <v>0</v>
      </c>
      <c r="KB45" s="194">
        <f t="shared" si="371"/>
        <v>0</v>
      </c>
      <c r="KC45" s="576"/>
      <c r="KD45" s="174">
        <v>7.0</v>
      </c>
      <c r="KE45" s="175" t="s">
        <v>132</v>
      </c>
      <c r="KF45" s="176" t="s">
        <v>121</v>
      </c>
      <c r="KG45" s="176" t="s">
        <v>123</v>
      </c>
      <c r="KH45" s="177">
        <f t="shared" si="372"/>
        <v>0</v>
      </c>
      <c r="KI45" s="177">
        <f t="shared" si="373"/>
        <v>0</v>
      </c>
      <c r="KJ45" s="177">
        <f t="shared" si="374"/>
        <v>0</v>
      </c>
      <c r="KK45" s="178"/>
      <c r="KL45" s="177">
        <f t="shared" si="375"/>
        <v>0</v>
      </c>
      <c r="KM45" s="180"/>
      <c r="KN45" s="180"/>
      <c r="KO45" s="180"/>
      <c r="KP45" s="177">
        <f t="shared" si="376"/>
        <v>0</v>
      </c>
      <c r="KQ45" s="178">
        <v>0.294289866351475</v>
      </c>
      <c r="KR45" s="177">
        <f t="shared" si="377"/>
        <v>0</v>
      </c>
      <c r="KS45" s="194">
        <f t="shared" si="378"/>
        <v>0</v>
      </c>
      <c r="KT45" s="576"/>
      <c r="KU45" s="173"/>
    </row>
    <row r="46" ht="15.75" customHeight="1">
      <c r="A46" s="174">
        <v>8.0</v>
      </c>
      <c r="B46" s="175" t="s">
        <v>132</v>
      </c>
      <c r="C46" s="176" t="s">
        <v>121</v>
      </c>
      <c r="D46" s="176" t="s">
        <v>123</v>
      </c>
      <c r="E46" s="177">
        <f t="shared" si="253"/>
        <v>0</v>
      </c>
      <c r="F46" s="177">
        <f t="shared" si="254"/>
        <v>0</v>
      </c>
      <c r="G46" s="177">
        <f t="shared" si="255"/>
        <v>0</v>
      </c>
      <c r="H46" s="178"/>
      <c r="I46" s="177">
        <f t="shared" si="256"/>
        <v>0</v>
      </c>
      <c r="J46" s="180"/>
      <c r="K46" s="180"/>
      <c r="L46" s="180"/>
      <c r="M46" s="177">
        <f t="shared" si="257"/>
        <v>0</v>
      </c>
      <c r="N46" s="178">
        <v>0.294289866351475</v>
      </c>
      <c r="O46" s="177">
        <f t="shared" si="258"/>
        <v>0</v>
      </c>
      <c r="P46" s="194">
        <f t="shared" si="259"/>
        <v>0</v>
      </c>
      <c r="Q46" s="576"/>
      <c r="R46" s="174">
        <v>8.0</v>
      </c>
      <c r="S46" s="175" t="s">
        <v>132</v>
      </c>
      <c r="T46" s="176" t="s">
        <v>121</v>
      </c>
      <c r="U46" s="176" t="s">
        <v>123</v>
      </c>
      <c r="V46" s="177">
        <f t="shared" si="260"/>
        <v>0</v>
      </c>
      <c r="W46" s="177">
        <f t="shared" si="261"/>
        <v>0</v>
      </c>
      <c r="X46" s="177">
        <f t="shared" si="262"/>
        <v>0</v>
      </c>
      <c r="Y46" s="178"/>
      <c r="Z46" s="177">
        <f t="shared" si="263"/>
        <v>0</v>
      </c>
      <c r="AA46" s="180"/>
      <c r="AB46" s="180"/>
      <c r="AC46" s="180"/>
      <c r="AD46" s="177">
        <f t="shared" si="264"/>
        <v>0</v>
      </c>
      <c r="AE46" s="178">
        <v>0.294289866351475</v>
      </c>
      <c r="AF46" s="177">
        <f t="shared" si="265"/>
        <v>0</v>
      </c>
      <c r="AG46" s="194">
        <f t="shared" si="266"/>
        <v>0</v>
      </c>
      <c r="AH46" s="576"/>
      <c r="AI46" s="174">
        <v>8.0</v>
      </c>
      <c r="AJ46" s="175" t="s">
        <v>132</v>
      </c>
      <c r="AK46" s="176" t="s">
        <v>121</v>
      </c>
      <c r="AL46" s="176" t="s">
        <v>123</v>
      </c>
      <c r="AM46" s="177">
        <f t="shared" si="267"/>
        <v>0</v>
      </c>
      <c r="AN46" s="177">
        <f t="shared" si="268"/>
        <v>0</v>
      </c>
      <c r="AO46" s="177">
        <f t="shared" si="269"/>
        <v>0</v>
      </c>
      <c r="AP46" s="178"/>
      <c r="AQ46" s="177">
        <f t="shared" si="270"/>
        <v>0</v>
      </c>
      <c r="AR46" s="180"/>
      <c r="AS46" s="180"/>
      <c r="AT46" s="180"/>
      <c r="AU46" s="177">
        <f t="shared" si="271"/>
        <v>0</v>
      </c>
      <c r="AV46" s="178">
        <v>0.294289866351475</v>
      </c>
      <c r="AW46" s="177">
        <f t="shared" si="272"/>
        <v>0</v>
      </c>
      <c r="AX46" s="194">
        <f t="shared" si="273"/>
        <v>0</v>
      </c>
      <c r="AY46" s="576"/>
      <c r="AZ46" s="174">
        <v>8.0</v>
      </c>
      <c r="BA46" s="175" t="s">
        <v>132</v>
      </c>
      <c r="BB46" s="176" t="s">
        <v>121</v>
      </c>
      <c r="BC46" s="176" t="s">
        <v>123</v>
      </c>
      <c r="BD46" s="177">
        <f t="shared" si="274"/>
        <v>0</v>
      </c>
      <c r="BE46" s="177">
        <f t="shared" si="275"/>
        <v>0</v>
      </c>
      <c r="BF46" s="177">
        <f t="shared" si="276"/>
        <v>0</v>
      </c>
      <c r="BG46" s="178"/>
      <c r="BH46" s="177">
        <f t="shared" si="277"/>
        <v>0</v>
      </c>
      <c r="BI46" s="180"/>
      <c r="BJ46" s="180"/>
      <c r="BK46" s="180"/>
      <c r="BL46" s="177">
        <f t="shared" si="278"/>
        <v>0</v>
      </c>
      <c r="BM46" s="178">
        <v>0.294289866351475</v>
      </c>
      <c r="BN46" s="177">
        <f t="shared" si="279"/>
        <v>0</v>
      </c>
      <c r="BO46" s="194">
        <f t="shared" si="280"/>
        <v>0</v>
      </c>
      <c r="BP46" s="576"/>
      <c r="BQ46" s="174">
        <v>8.0</v>
      </c>
      <c r="BR46" s="175" t="s">
        <v>132</v>
      </c>
      <c r="BS46" s="176" t="s">
        <v>121</v>
      </c>
      <c r="BT46" s="176" t="s">
        <v>123</v>
      </c>
      <c r="BU46" s="177">
        <f t="shared" si="281"/>
        <v>0</v>
      </c>
      <c r="BV46" s="177">
        <f t="shared" si="282"/>
        <v>0</v>
      </c>
      <c r="BW46" s="177">
        <f t="shared" si="283"/>
        <v>0</v>
      </c>
      <c r="BX46" s="178"/>
      <c r="BY46" s="177">
        <f t="shared" si="284"/>
        <v>0</v>
      </c>
      <c r="BZ46" s="180"/>
      <c r="CA46" s="180"/>
      <c r="CB46" s="180"/>
      <c r="CC46" s="177">
        <f t="shared" si="285"/>
        <v>0</v>
      </c>
      <c r="CD46" s="178">
        <v>0.294289866351475</v>
      </c>
      <c r="CE46" s="177">
        <f t="shared" si="286"/>
        <v>0</v>
      </c>
      <c r="CF46" s="194">
        <f t="shared" si="287"/>
        <v>0</v>
      </c>
      <c r="CG46" s="576"/>
      <c r="CH46" s="174">
        <v>8.0</v>
      </c>
      <c r="CI46" s="175" t="s">
        <v>132</v>
      </c>
      <c r="CJ46" s="176" t="s">
        <v>121</v>
      </c>
      <c r="CK46" s="176" t="s">
        <v>123</v>
      </c>
      <c r="CL46" s="177">
        <f t="shared" si="288"/>
        <v>0</v>
      </c>
      <c r="CM46" s="177">
        <f t="shared" si="289"/>
        <v>0</v>
      </c>
      <c r="CN46" s="177">
        <f t="shared" si="290"/>
        <v>0</v>
      </c>
      <c r="CO46" s="178"/>
      <c r="CP46" s="177">
        <f t="shared" si="291"/>
        <v>0</v>
      </c>
      <c r="CQ46" s="180"/>
      <c r="CR46" s="180"/>
      <c r="CS46" s="180"/>
      <c r="CT46" s="177">
        <f t="shared" si="292"/>
        <v>0</v>
      </c>
      <c r="CU46" s="178">
        <v>0.294289866351475</v>
      </c>
      <c r="CV46" s="177">
        <f t="shared" si="293"/>
        <v>0</v>
      </c>
      <c r="CW46" s="194">
        <f t="shared" si="294"/>
        <v>0</v>
      </c>
      <c r="CX46" s="576"/>
      <c r="CY46" s="174">
        <v>8.0</v>
      </c>
      <c r="CZ46" s="175" t="s">
        <v>132</v>
      </c>
      <c r="DA46" s="176" t="s">
        <v>121</v>
      </c>
      <c r="DB46" s="176" t="s">
        <v>123</v>
      </c>
      <c r="DC46" s="177">
        <f t="shared" si="295"/>
        <v>0</v>
      </c>
      <c r="DD46" s="177">
        <f t="shared" si="296"/>
        <v>0</v>
      </c>
      <c r="DE46" s="177">
        <f t="shared" si="297"/>
        <v>0</v>
      </c>
      <c r="DF46" s="178"/>
      <c r="DG46" s="177">
        <f t="shared" si="298"/>
        <v>0</v>
      </c>
      <c r="DH46" s="180"/>
      <c r="DI46" s="180"/>
      <c r="DJ46" s="180"/>
      <c r="DK46" s="177">
        <f t="shared" si="299"/>
        <v>0</v>
      </c>
      <c r="DL46" s="178">
        <v>0.294289866351475</v>
      </c>
      <c r="DM46" s="177">
        <f t="shared" si="300"/>
        <v>0</v>
      </c>
      <c r="DN46" s="194">
        <f t="shared" si="301"/>
        <v>0</v>
      </c>
      <c r="DO46" s="576"/>
      <c r="DP46" s="174">
        <v>8.0</v>
      </c>
      <c r="DQ46" s="175" t="s">
        <v>132</v>
      </c>
      <c r="DR46" s="176" t="s">
        <v>121</v>
      </c>
      <c r="DS46" s="176" t="s">
        <v>123</v>
      </c>
      <c r="DT46" s="177">
        <f t="shared" si="302"/>
        <v>0</v>
      </c>
      <c r="DU46" s="177">
        <f t="shared" si="303"/>
        <v>0</v>
      </c>
      <c r="DV46" s="177">
        <f t="shared" si="304"/>
        <v>0</v>
      </c>
      <c r="DW46" s="178"/>
      <c r="DX46" s="177">
        <f t="shared" si="305"/>
        <v>0</v>
      </c>
      <c r="DY46" s="180"/>
      <c r="DZ46" s="180"/>
      <c r="EA46" s="180"/>
      <c r="EB46" s="177">
        <f t="shared" si="306"/>
        <v>0</v>
      </c>
      <c r="EC46" s="178">
        <v>0.294289866351475</v>
      </c>
      <c r="ED46" s="177">
        <f t="shared" si="307"/>
        <v>0</v>
      </c>
      <c r="EE46" s="194">
        <f t="shared" si="308"/>
        <v>0</v>
      </c>
      <c r="EF46" s="576"/>
      <c r="EG46" s="174">
        <v>8.0</v>
      </c>
      <c r="EH46" s="175" t="s">
        <v>132</v>
      </c>
      <c r="EI46" s="176" t="s">
        <v>121</v>
      </c>
      <c r="EJ46" s="176" t="s">
        <v>123</v>
      </c>
      <c r="EK46" s="177">
        <f t="shared" si="309"/>
        <v>0</v>
      </c>
      <c r="EL46" s="177">
        <f t="shared" si="310"/>
        <v>0</v>
      </c>
      <c r="EM46" s="177">
        <f t="shared" si="311"/>
        <v>0</v>
      </c>
      <c r="EN46" s="178"/>
      <c r="EO46" s="177">
        <f t="shared" si="312"/>
        <v>0</v>
      </c>
      <c r="EP46" s="180"/>
      <c r="EQ46" s="180"/>
      <c r="ER46" s="180"/>
      <c r="ES46" s="177">
        <f t="shared" si="313"/>
        <v>0</v>
      </c>
      <c r="ET46" s="178">
        <v>0.294289866351475</v>
      </c>
      <c r="EU46" s="177">
        <f t="shared" si="314"/>
        <v>0</v>
      </c>
      <c r="EV46" s="194">
        <f t="shared" si="315"/>
        <v>0</v>
      </c>
      <c r="EW46" s="576"/>
      <c r="EX46" s="174">
        <v>8.0</v>
      </c>
      <c r="EY46" s="175" t="s">
        <v>132</v>
      </c>
      <c r="EZ46" s="176" t="s">
        <v>121</v>
      </c>
      <c r="FA46" s="176" t="s">
        <v>123</v>
      </c>
      <c r="FB46" s="177">
        <f t="shared" si="316"/>
        <v>0</v>
      </c>
      <c r="FC46" s="177">
        <f t="shared" si="317"/>
        <v>0</v>
      </c>
      <c r="FD46" s="177">
        <f t="shared" si="318"/>
        <v>0</v>
      </c>
      <c r="FE46" s="178"/>
      <c r="FF46" s="177">
        <f t="shared" si="319"/>
        <v>0</v>
      </c>
      <c r="FG46" s="180"/>
      <c r="FH46" s="180"/>
      <c r="FI46" s="180"/>
      <c r="FJ46" s="177">
        <f t="shared" si="320"/>
        <v>0</v>
      </c>
      <c r="FK46" s="178">
        <v>0.294289866351475</v>
      </c>
      <c r="FL46" s="177">
        <f t="shared" si="321"/>
        <v>0</v>
      </c>
      <c r="FM46" s="194">
        <f t="shared" si="322"/>
        <v>0</v>
      </c>
      <c r="FN46" s="576"/>
      <c r="FO46" s="174">
        <v>8.0</v>
      </c>
      <c r="FP46" s="175" t="s">
        <v>132</v>
      </c>
      <c r="FQ46" s="176" t="s">
        <v>121</v>
      </c>
      <c r="FR46" s="176" t="s">
        <v>123</v>
      </c>
      <c r="FS46" s="177">
        <f t="shared" si="323"/>
        <v>0</v>
      </c>
      <c r="FT46" s="177">
        <f t="shared" si="324"/>
        <v>0</v>
      </c>
      <c r="FU46" s="177">
        <f t="shared" si="325"/>
        <v>0</v>
      </c>
      <c r="FV46" s="178"/>
      <c r="FW46" s="177">
        <f t="shared" si="326"/>
        <v>0</v>
      </c>
      <c r="FX46" s="180"/>
      <c r="FY46" s="180"/>
      <c r="FZ46" s="180"/>
      <c r="GA46" s="177">
        <f t="shared" si="327"/>
        <v>0</v>
      </c>
      <c r="GB46" s="178">
        <v>0.294289866351475</v>
      </c>
      <c r="GC46" s="177">
        <f t="shared" si="328"/>
        <v>0</v>
      </c>
      <c r="GD46" s="194">
        <f t="shared" si="329"/>
        <v>0</v>
      </c>
      <c r="GE46" s="576"/>
      <c r="GF46" s="174">
        <v>8.0</v>
      </c>
      <c r="GG46" s="175" t="s">
        <v>132</v>
      </c>
      <c r="GH46" s="176" t="s">
        <v>121</v>
      </c>
      <c r="GI46" s="176" t="s">
        <v>123</v>
      </c>
      <c r="GJ46" s="177">
        <f t="shared" si="330"/>
        <v>0</v>
      </c>
      <c r="GK46" s="177">
        <f t="shared" si="331"/>
        <v>0</v>
      </c>
      <c r="GL46" s="177">
        <f t="shared" si="332"/>
        <v>0</v>
      </c>
      <c r="GM46" s="178"/>
      <c r="GN46" s="177">
        <f t="shared" si="333"/>
        <v>0</v>
      </c>
      <c r="GO46" s="180"/>
      <c r="GP46" s="180"/>
      <c r="GQ46" s="180"/>
      <c r="GR46" s="177">
        <f t="shared" si="334"/>
        <v>0</v>
      </c>
      <c r="GS46" s="178">
        <v>0.294289866351475</v>
      </c>
      <c r="GT46" s="177">
        <f t="shared" si="335"/>
        <v>0</v>
      </c>
      <c r="GU46" s="194">
        <f t="shared" si="336"/>
        <v>0</v>
      </c>
      <c r="GV46" s="576"/>
      <c r="GW46" s="174">
        <v>8.0</v>
      </c>
      <c r="GX46" s="175" t="s">
        <v>132</v>
      </c>
      <c r="GY46" s="176" t="s">
        <v>121</v>
      </c>
      <c r="GZ46" s="176" t="s">
        <v>123</v>
      </c>
      <c r="HA46" s="177">
        <f t="shared" si="337"/>
        <v>0</v>
      </c>
      <c r="HB46" s="177">
        <f t="shared" si="338"/>
        <v>0</v>
      </c>
      <c r="HC46" s="177">
        <f t="shared" si="339"/>
        <v>0</v>
      </c>
      <c r="HD46" s="178"/>
      <c r="HE46" s="177">
        <f t="shared" si="340"/>
        <v>0</v>
      </c>
      <c r="HF46" s="180"/>
      <c r="HG46" s="180"/>
      <c r="HH46" s="180"/>
      <c r="HI46" s="177">
        <f t="shared" si="341"/>
        <v>0</v>
      </c>
      <c r="HJ46" s="178">
        <v>0.294289866351475</v>
      </c>
      <c r="HK46" s="177">
        <f t="shared" si="342"/>
        <v>0</v>
      </c>
      <c r="HL46" s="194">
        <f t="shared" si="343"/>
        <v>0</v>
      </c>
      <c r="HM46" s="576"/>
      <c r="HN46" s="174">
        <v>8.0</v>
      </c>
      <c r="HO46" s="175" t="s">
        <v>132</v>
      </c>
      <c r="HP46" s="176" t="s">
        <v>121</v>
      </c>
      <c r="HQ46" s="176" t="s">
        <v>123</v>
      </c>
      <c r="HR46" s="177">
        <f t="shared" si="344"/>
        <v>0</v>
      </c>
      <c r="HS46" s="177">
        <f t="shared" si="345"/>
        <v>0</v>
      </c>
      <c r="HT46" s="177">
        <f t="shared" si="346"/>
        <v>0</v>
      </c>
      <c r="HU46" s="178"/>
      <c r="HV46" s="177">
        <f t="shared" si="347"/>
        <v>0</v>
      </c>
      <c r="HW46" s="180"/>
      <c r="HX46" s="180"/>
      <c r="HY46" s="180"/>
      <c r="HZ46" s="177">
        <f t="shared" si="348"/>
        <v>0</v>
      </c>
      <c r="IA46" s="178">
        <v>0.294289866351475</v>
      </c>
      <c r="IB46" s="177">
        <f t="shared" si="349"/>
        <v>0</v>
      </c>
      <c r="IC46" s="194">
        <f t="shared" si="350"/>
        <v>0</v>
      </c>
      <c r="ID46" s="576"/>
      <c r="IE46" s="174">
        <v>8.0</v>
      </c>
      <c r="IF46" s="175" t="s">
        <v>132</v>
      </c>
      <c r="IG46" s="176" t="s">
        <v>121</v>
      </c>
      <c r="IH46" s="176" t="s">
        <v>123</v>
      </c>
      <c r="II46" s="177">
        <f t="shared" si="351"/>
        <v>0</v>
      </c>
      <c r="IJ46" s="177">
        <f t="shared" si="352"/>
        <v>0</v>
      </c>
      <c r="IK46" s="177">
        <f t="shared" si="353"/>
        <v>0</v>
      </c>
      <c r="IL46" s="178"/>
      <c r="IM46" s="177">
        <f t="shared" si="354"/>
        <v>0</v>
      </c>
      <c r="IN46" s="180"/>
      <c r="IO46" s="180"/>
      <c r="IP46" s="180"/>
      <c r="IQ46" s="177">
        <f t="shared" si="355"/>
        <v>0</v>
      </c>
      <c r="IR46" s="178">
        <v>0.294289866351475</v>
      </c>
      <c r="IS46" s="177">
        <f t="shared" si="356"/>
        <v>0</v>
      </c>
      <c r="IT46" s="194">
        <f t="shared" si="357"/>
        <v>0</v>
      </c>
      <c r="IU46" s="576"/>
      <c r="IV46" s="174">
        <v>8.0</v>
      </c>
      <c r="IW46" s="175" t="s">
        <v>132</v>
      </c>
      <c r="IX46" s="176" t="s">
        <v>121</v>
      </c>
      <c r="IY46" s="176" t="s">
        <v>123</v>
      </c>
      <c r="IZ46" s="177">
        <f t="shared" si="358"/>
        <v>0</v>
      </c>
      <c r="JA46" s="177">
        <f t="shared" si="359"/>
        <v>0</v>
      </c>
      <c r="JB46" s="177">
        <f t="shared" si="360"/>
        <v>0</v>
      </c>
      <c r="JC46" s="178"/>
      <c r="JD46" s="177">
        <f t="shared" si="361"/>
        <v>0</v>
      </c>
      <c r="JE46" s="180"/>
      <c r="JF46" s="180"/>
      <c r="JG46" s="180"/>
      <c r="JH46" s="177">
        <f t="shared" si="362"/>
        <v>0</v>
      </c>
      <c r="JI46" s="178">
        <v>0.294289866351475</v>
      </c>
      <c r="JJ46" s="177">
        <f t="shared" si="363"/>
        <v>0</v>
      </c>
      <c r="JK46" s="194">
        <f t="shared" si="364"/>
        <v>0</v>
      </c>
      <c r="JL46" s="576"/>
      <c r="JM46" s="174">
        <v>8.0</v>
      </c>
      <c r="JN46" s="175" t="s">
        <v>132</v>
      </c>
      <c r="JO46" s="176" t="s">
        <v>121</v>
      </c>
      <c r="JP46" s="176" t="s">
        <v>123</v>
      </c>
      <c r="JQ46" s="177">
        <f t="shared" si="365"/>
        <v>0</v>
      </c>
      <c r="JR46" s="177">
        <f t="shared" si="366"/>
        <v>0</v>
      </c>
      <c r="JS46" s="177">
        <f t="shared" si="367"/>
        <v>0</v>
      </c>
      <c r="JT46" s="178"/>
      <c r="JU46" s="177">
        <f t="shared" si="368"/>
        <v>0</v>
      </c>
      <c r="JV46" s="180"/>
      <c r="JW46" s="180"/>
      <c r="JX46" s="180"/>
      <c r="JY46" s="177">
        <f t="shared" si="369"/>
        <v>0</v>
      </c>
      <c r="JZ46" s="178">
        <v>0.294289866351475</v>
      </c>
      <c r="KA46" s="177">
        <f t="shared" si="370"/>
        <v>0</v>
      </c>
      <c r="KB46" s="194">
        <f t="shared" si="371"/>
        <v>0</v>
      </c>
      <c r="KC46" s="576"/>
      <c r="KD46" s="174">
        <v>8.0</v>
      </c>
      <c r="KE46" s="175" t="s">
        <v>132</v>
      </c>
      <c r="KF46" s="176" t="s">
        <v>121</v>
      </c>
      <c r="KG46" s="176" t="s">
        <v>123</v>
      </c>
      <c r="KH46" s="177">
        <f t="shared" si="372"/>
        <v>0</v>
      </c>
      <c r="KI46" s="177">
        <f t="shared" si="373"/>
        <v>0</v>
      </c>
      <c r="KJ46" s="177">
        <f t="shared" si="374"/>
        <v>0</v>
      </c>
      <c r="KK46" s="178"/>
      <c r="KL46" s="177">
        <f t="shared" si="375"/>
        <v>0</v>
      </c>
      <c r="KM46" s="180"/>
      <c r="KN46" s="180"/>
      <c r="KO46" s="180"/>
      <c r="KP46" s="177">
        <f t="shared" si="376"/>
        <v>0</v>
      </c>
      <c r="KQ46" s="178">
        <v>0.294289866351475</v>
      </c>
      <c r="KR46" s="177">
        <f t="shared" si="377"/>
        <v>0</v>
      </c>
      <c r="KS46" s="194">
        <f t="shared" si="378"/>
        <v>0</v>
      </c>
      <c r="KT46" s="576"/>
      <c r="KU46" s="173"/>
    </row>
    <row r="47" ht="15.75" customHeight="1">
      <c r="A47" s="174"/>
      <c r="B47" s="188" t="s">
        <v>147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578"/>
      <c r="Q47" s="576"/>
      <c r="R47" s="174"/>
      <c r="S47" s="188" t="s">
        <v>147</v>
      </c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578"/>
      <c r="AH47" s="576"/>
      <c r="AI47" s="174"/>
      <c r="AJ47" s="188" t="s">
        <v>147</v>
      </c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578"/>
      <c r="AY47" s="576"/>
      <c r="AZ47" s="174"/>
      <c r="BA47" s="188" t="s">
        <v>147</v>
      </c>
      <c r="BB47" s="189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578"/>
      <c r="BP47" s="576"/>
      <c r="BQ47" s="174"/>
      <c r="BR47" s="188" t="s">
        <v>147</v>
      </c>
      <c r="BS47" s="189"/>
      <c r="BT47" s="189"/>
      <c r="BU47" s="189"/>
      <c r="BV47" s="189"/>
      <c r="BW47" s="189"/>
      <c r="BX47" s="189"/>
      <c r="BY47" s="189"/>
      <c r="BZ47" s="189"/>
      <c r="CA47" s="189"/>
      <c r="CB47" s="189"/>
      <c r="CC47" s="189"/>
      <c r="CD47" s="189"/>
      <c r="CE47" s="189"/>
      <c r="CF47" s="578"/>
      <c r="CG47" s="576"/>
      <c r="CH47" s="174"/>
      <c r="CI47" s="188" t="s">
        <v>147</v>
      </c>
      <c r="CJ47" s="189"/>
      <c r="CK47" s="189"/>
      <c r="CL47" s="189"/>
      <c r="CM47" s="189"/>
      <c r="CN47" s="189"/>
      <c r="CO47" s="189"/>
      <c r="CP47" s="189"/>
      <c r="CQ47" s="189"/>
      <c r="CR47" s="189"/>
      <c r="CS47" s="189"/>
      <c r="CT47" s="189"/>
      <c r="CU47" s="189"/>
      <c r="CV47" s="189"/>
      <c r="CW47" s="578"/>
      <c r="CX47" s="576"/>
      <c r="CY47" s="174"/>
      <c r="CZ47" s="188" t="s">
        <v>147</v>
      </c>
      <c r="DA47" s="189"/>
      <c r="DB47" s="189"/>
      <c r="DC47" s="189"/>
      <c r="DD47" s="189"/>
      <c r="DE47" s="189"/>
      <c r="DF47" s="189"/>
      <c r="DG47" s="189"/>
      <c r="DH47" s="189"/>
      <c r="DI47" s="189"/>
      <c r="DJ47" s="189"/>
      <c r="DK47" s="189"/>
      <c r="DL47" s="189"/>
      <c r="DM47" s="189"/>
      <c r="DN47" s="578"/>
      <c r="DO47" s="576"/>
      <c r="DP47" s="174"/>
      <c r="DQ47" s="188" t="s">
        <v>147</v>
      </c>
      <c r="DR47" s="189"/>
      <c r="DS47" s="189"/>
      <c r="DT47" s="189"/>
      <c r="DU47" s="189"/>
      <c r="DV47" s="189"/>
      <c r="DW47" s="189"/>
      <c r="DX47" s="189"/>
      <c r="DY47" s="189"/>
      <c r="DZ47" s="189"/>
      <c r="EA47" s="189"/>
      <c r="EB47" s="189"/>
      <c r="EC47" s="189"/>
      <c r="ED47" s="189"/>
      <c r="EE47" s="578"/>
      <c r="EF47" s="576"/>
      <c r="EG47" s="174"/>
      <c r="EH47" s="188" t="s">
        <v>147</v>
      </c>
      <c r="EI47" s="189"/>
      <c r="EJ47" s="189"/>
      <c r="EK47" s="189"/>
      <c r="EL47" s="189"/>
      <c r="EM47" s="189"/>
      <c r="EN47" s="189"/>
      <c r="EO47" s="189"/>
      <c r="EP47" s="189"/>
      <c r="EQ47" s="189"/>
      <c r="ER47" s="189"/>
      <c r="ES47" s="189"/>
      <c r="ET47" s="189"/>
      <c r="EU47" s="189"/>
      <c r="EV47" s="578"/>
      <c r="EW47" s="576"/>
      <c r="EX47" s="174"/>
      <c r="EY47" s="188" t="s">
        <v>147</v>
      </c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578"/>
      <c r="FN47" s="576"/>
      <c r="FO47" s="174"/>
      <c r="FP47" s="188" t="s">
        <v>147</v>
      </c>
      <c r="FQ47" s="189"/>
      <c r="FR47" s="189"/>
      <c r="FS47" s="189"/>
      <c r="FT47" s="189"/>
      <c r="FU47" s="189"/>
      <c r="FV47" s="189"/>
      <c r="FW47" s="189"/>
      <c r="FX47" s="189"/>
      <c r="FY47" s="189"/>
      <c r="FZ47" s="189"/>
      <c r="GA47" s="189"/>
      <c r="GB47" s="189"/>
      <c r="GC47" s="189"/>
      <c r="GD47" s="578"/>
      <c r="GE47" s="576"/>
      <c r="GF47" s="174"/>
      <c r="GG47" s="188" t="s">
        <v>147</v>
      </c>
      <c r="GH47" s="189"/>
      <c r="GI47" s="189"/>
      <c r="GJ47" s="189"/>
      <c r="GK47" s="189"/>
      <c r="GL47" s="189"/>
      <c r="GM47" s="189"/>
      <c r="GN47" s="189"/>
      <c r="GO47" s="189"/>
      <c r="GP47" s="189"/>
      <c r="GQ47" s="189"/>
      <c r="GR47" s="189"/>
      <c r="GS47" s="189"/>
      <c r="GT47" s="189"/>
      <c r="GU47" s="578"/>
      <c r="GV47" s="576"/>
      <c r="GW47" s="174"/>
      <c r="GX47" s="188" t="s">
        <v>147</v>
      </c>
      <c r="GY47" s="189"/>
      <c r="GZ47" s="189"/>
      <c r="HA47" s="189"/>
      <c r="HB47" s="189"/>
      <c r="HC47" s="189"/>
      <c r="HD47" s="189"/>
      <c r="HE47" s="189"/>
      <c r="HF47" s="189"/>
      <c r="HG47" s="189"/>
      <c r="HH47" s="189"/>
      <c r="HI47" s="189"/>
      <c r="HJ47" s="189"/>
      <c r="HK47" s="189"/>
      <c r="HL47" s="578"/>
      <c r="HM47" s="576"/>
      <c r="HN47" s="174"/>
      <c r="HO47" s="188" t="s">
        <v>147</v>
      </c>
      <c r="HP47" s="189"/>
      <c r="HQ47" s="189"/>
      <c r="HR47" s="189"/>
      <c r="HS47" s="189"/>
      <c r="HT47" s="189"/>
      <c r="HU47" s="189"/>
      <c r="HV47" s="189"/>
      <c r="HW47" s="189"/>
      <c r="HX47" s="189"/>
      <c r="HY47" s="189"/>
      <c r="HZ47" s="189"/>
      <c r="IA47" s="189"/>
      <c r="IB47" s="189"/>
      <c r="IC47" s="578"/>
      <c r="ID47" s="576"/>
      <c r="IE47" s="174"/>
      <c r="IF47" s="188" t="s">
        <v>147</v>
      </c>
      <c r="IG47" s="189"/>
      <c r="IH47" s="189"/>
      <c r="II47" s="189"/>
      <c r="IJ47" s="189"/>
      <c r="IK47" s="189"/>
      <c r="IL47" s="189"/>
      <c r="IM47" s="189"/>
      <c r="IN47" s="189"/>
      <c r="IO47" s="189"/>
      <c r="IP47" s="189"/>
      <c r="IQ47" s="189"/>
      <c r="IR47" s="189"/>
      <c r="IS47" s="189"/>
      <c r="IT47" s="578"/>
      <c r="IU47" s="576"/>
      <c r="IV47" s="174"/>
      <c r="IW47" s="188" t="s">
        <v>147</v>
      </c>
      <c r="IX47" s="189"/>
      <c r="IY47" s="189"/>
      <c r="IZ47" s="189"/>
      <c r="JA47" s="189"/>
      <c r="JB47" s="189"/>
      <c r="JC47" s="189"/>
      <c r="JD47" s="189"/>
      <c r="JE47" s="189"/>
      <c r="JF47" s="189"/>
      <c r="JG47" s="189"/>
      <c r="JH47" s="189"/>
      <c r="JI47" s="189"/>
      <c r="JJ47" s="189"/>
      <c r="JK47" s="578"/>
      <c r="JL47" s="576"/>
      <c r="JM47" s="174"/>
      <c r="JN47" s="188" t="s">
        <v>147</v>
      </c>
      <c r="JO47" s="189"/>
      <c r="JP47" s="189"/>
      <c r="JQ47" s="189"/>
      <c r="JR47" s="189"/>
      <c r="JS47" s="189"/>
      <c r="JT47" s="189"/>
      <c r="JU47" s="189"/>
      <c r="JV47" s="189"/>
      <c r="JW47" s="189"/>
      <c r="JX47" s="189"/>
      <c r="JY47" s="189"/>
      <c r="JZ47" s="189"/>
      <c r="KA47" s="189"/>
      <c r="KB47" s="578"/>
      <c r="KC47" s="576"/>
      <c r="KD47" s="174"/>
      <c r="KE47" s="188" t="s">
        <v>147</v>
      </c>
      <c r="KF47" s="189"/>
      <c r="KG47" s="189"/>
      <c r="KH47" s="189"/>
      <c r="KI47" s="189"/>
      <c r="KJ47" s="189"/>
      <c r="KK47" s="189"/>
      <c r="KL47" s="189"/>
      <c r="KM47" s="189"/>
      <c r="KN47" s="189"/>
      <c r="KO47" s="189"/>
      <c r="KP47" s="189"/>
      <c r="KQ47" s="189"/>
      <c r="KR47" s="189"/>
      <c r="KS47" s="578"/>
      <c r="KT47" s="576"/>
      <c r="KU47" s="173"/>
    </row>
    <row r="48" ht="15.75" customHeight="1">
      <c r="A48" s="174">
        <v>1.0</v>
      </c>
      <c r="B48" s="175" t="s">
        <v>142</v>
      </c>
      <c r="C48" s="176" t="s">
        <v>121</v>
      </c>
      <c r="D48" s="176" t="s">
        <v>123</v>
      </c>
      <c r="E48" s="177">
        <f t="shared" ref="E48:E53" si="379">E149+E250+E351+E452</f>
        <v>0</v>
      </c>
      <c r="F48" s="177">
        <f t="shared" ref="F48:F53" si="380">IFERROR(G48/E48*1000000,0)</f>
        <v>0</v>
      </c>
      <c r="G48" s="177">
        <f t="shared" ref="G48:G53" si="381">G149+G250+G351+G452</f>
        <v>0</v>
      </c>
      <c r="H48" s="178"/>
      <c r="I48" s="177">
        <f t="shared" ref="I48:I53" si="382">I149+I250+I351+I452</f>
        <v>0</v>
      </c>
      <c r="J48" s="180"/>
      <c r="K48" s="180"/>
      <c r="L48" s="180"/>
      <c r="M48" s="177">
        <f t="shared" ref="M48:M53" si="383">M149+M250+M351+M452</f>
        <v>0</v>
      </c>
      <c r="N48" s="178">
        <v>0.294289866351475</v>
      </c>
      <c r="O48" s="177">
        <f t="shared" ref="O48:O53" si="384">O149+O250+O351+O452</f>
        <v>0</v>
      </c>
      <c r="P48" s="194">
        <f t="shared" ref="P48:P53" si="385">IFERROR(+(IF(M48="","0",M48))-(IF(O48="","0",O48)),"")</f>
        <v>0</v>
      </c>
      <c r="Q48" s="576"/>
      <c r="R48" s="174">
        <v>1.0</v>
      </c>
      <c r="S48" s="175" t="s">
        <v>142</v>
      </c>
      <c r="T48" s="176" t="s">
        <v>121</v>
      </c>
      <c r="U48" s="176" t="s">
        <v>123</v>
      </c>
      <c r="V48" s="177">
        <f t="shared" ref="V48:V53" si="386">V149+V250+V351+V452</f>
        <v>0</v>
      </c>
      <c r="W48" s="177">
        <f t="shared" ref="W48:W53" si="387">IFERROR(X48/V48*1000000,0)</f>
        <v>0</v>
      </c>
      <c r="X48" s="177">
        <f t="shared" ref="X48:X53" si="388">X149+X250+X351+X452</f>
        <v>0</v>
      </c>
      <c r="Y48" s="178"/>
      <c r="Z48" s="177">
        <f t="shared" ref="Z48:Z53" si="389">Z149+Z250+Z351+Z452</f>
        <v>0</v>
      </c>
      <c r="AA48" s="180"/>
      <c r="AB48" s="180"/>
      <c r="AC48" s="180"/>
      <c r="AD48" s="177">
        <f t="shared" ref="AD48:AD53" si="390">AD149+AD250+AD351+AD452</f>
        <v>0</v>
      </c>
      <c r="AE48" s="178">
        <v>0.294289866351475</v>
      </c>
      <c r="AF48" s="177">
        <f t="shared" ref="AF48:AF53" si="391">AF149+AF250+AF351+AF452</f>
        <v>0</v>
      </c>
      <c r="AG48" s="194">
        <f t="shared" ref="AG48:AG53" si="392">IFERROR(+(IF(AD48="","0",AD48))-(IF(AF48="","0",AF48)),"")</f>
        <v>0</v>
      </c>
      <c r="AH48" s="576"/>
      <c r="AI48" s="174">
        <v>1.0</v>
      </c>
      <c r="AJ48" s="175" t="s">
        <v>142</v>
      </c>
      <c r="AK48" s="176" t="s">
        <v>121</v>
      </c>
      <c r="AL48" s="176" t="s">
        <v>123</v>
      </c>
      <c r="AM48" s="177">
        <f t="shared" ref="AM48:AM53" si="393">AM149+AM250+AM351+AM452</f>
        <v>0</v>
      </c>
      <c r="AN48" s="177">
        <f t="shared" ref="AN48:AN53" si="394">IFERROR(AO48/AM48*1000000,0)</f>
        <v>0</v>
      </c>
      <c r="AO48" s="177">
        <f t="shared" ref="AO48:AO53" si="395">AO149+AO250+AO351+AO452</f>
        <v>0</v>
      </c>
      <c r="AP48" s="178"/>
      <c r="AQ48" s="177">
        <f t="shared" ref="AQ48:AQ53" si="396">AQ149+AQ250+AQ351+AQ452</f>
        <v>0</v>
      </c>
      <c r="AR48" s="180"/>
      <c r="AS48" s="180"/>
      <c r="AT48" s="180"/>
      <c r="AU48" s="177">
        <f t="shared" ref="AU48:AU53" si="397">AU149+AU250+AU351+AU452</f>
        <v>0</v>
      </c>
      <c r="AV48" s="178">
        <v>0.294289866351475</v>
      </c>
      <c r="AW48" s="177">
        <f t="shared" ref="AW48:AW53" si="398">AW149+AW250+AW351+AW452</f>
        <v>0</v>
      </c>
      <c r="AX48" s="194">
        <f t="shared" ref="AX48:AX53" si="399">IFERROR(+(IF(AU48="","0",AU48))-(IF(AW48="","0",AW48)),"")</f>
        <v>0</v>
      </c>
      <c r="AY48" s="576"/>
      <c r="AZ48" s="174">
        <v>1.0</v>
      </c>
      <c r="BA48" s="175" t="s">
        <v>142</v>
      </c>
      <c r="BB48" s="176" t="s">
        <v>121</v>
      </c>
      <c r="BC48" s="176" t="s">
        <v>123</v>
      </c>
      <c r="BD48" s="177">
        <f t="shared" ref="BD48:BD53" si="400">BD149+BD250+BD351+BD452</f>
        <v>0</v>
      </c>
      <c r="BE48" s="177">
        <f t="shared" ref="BE48:BE53" si="401">IFERROR(BF48/BD48*1000000,0)</f>
        <v>0</v>
      </c>
      <c r="BF48" s="177">
        <f t="shared" ref="BF48:BF53" si="402">BF149+BF250+BF351+BF452</f>
        <v>0</v>
      </c>
      <c r="BG48" s="178"/>
      <c r="BH48" s="177">
        <f t="shared" ref="BH48:BH53" si="403">BH149+BH250+BH351+BH452</f>
        <v>0</v>
      </c>
      <c r="BI48" s="180"/>
      <c r="BJ48" s="180"/>
      <c r="BK48" s="180"/>
      <c r="BL48" s="177">
        <f t="shared" ref="BL48:BL53" si="404">BL149+BL250+BL351+BL452</f>
        <v>0</v>
      </c>
      <c r="BM48" s="178">
        <v>0.294289866351475</v>
      </c>
      <c r="BN48" s="177">
        <f t="shared" ref="BN48:BN53" si="405">BN149+BN250+BN351+BN452</f>
        <v>0</v>
      </c>
      <c r="BO48" s="194">
        <f t="shared" ref="BO48:BO53" si="406">IFERROR(+(IF(BL48="","0",BL48))-(IF(BN48="","0",BN48)),"")</f>
        <v>0</v>
      </c>
      <c r="BP48" s="576"/>
      <c r="BQ48" s="174">
        <v>1.0</v>
      </c>
      <c r="BR48" s="175" t="s">
        <v>142</v>
      </c>
      <c r="BS48" s="176" t="s">
        <v>121</v>
      </c>
      <c r="BT48" s="176" t="s">
        <v>123</v>
      </c>
      <c r="BU48" s="177">
        <f t="shared" ref="BU48:BU53" si="407">BU149+BU250+BU351+BU452</f>
        <v>0</v>
      </c>
      <c r="BV48" s="177">
        <f t="shared" ref="BV48:BV53" si="408">IFERROR(BW48/BU48*1000000,0)</f>
        <v>0</v>
      </c>
      <c r="BW48" s="177">
        <f t="shared" ref="BW48:BW53" si="409">BW149+BW250+BW351+BW452</f>
        <v>0</v>
      </c>
      <c r="BX48" s="178"/>
      <c r="BY48" s="177">
        <f t="shared" ref="BY48:BY53" si="410">BY149+BY250+BY351+BY452</f>
        <v>0</v>
      </c>
      <c r="BZ48" s="180"/>
      <c r="CA48" s="180"/>
      <c r="CB48" s="180"/>
      <c r="CC48" s="177">
        <f t="shared" ref="CC48:CC53" si="411">CC149+CC250+CC351+CC452</f>
        <v>0</v>
      </c>
      <c r="CD48" s="178">
        <v>0.294289866351475</v>
      </c>
      <c r="CE48" s="177">
        <f t="shared" ref="CE48:CE53" si="412">CE149+CE250+CE351+CE452</f>
        <v>0</v>
      </c>
      <c r="CF48" s="194">
        <f t="shared" ref="CF48:CF53" si="413">IFERROR(+(IF(CC48="","0",CC48))-(IF(CE48="","0",CE48)),"")</f>
        <v>0</v>
      </c>
      <c r="CG48" s="576"/>
      <c r="CH48" s="174">
        <v>1.0</v>
      </c>
      <c r="CI48" s="175" t="s">
        <v>142</v>
      </c>
      <c r="CJ48" s="176" t="s">
        <v>121</v>
      </c>
      <c r="CK48" s="176" t="s">
        <v>123</v>
      </c>
      <c r="CL48" s="177">
        <f t="shared" ref="CL48:CL53" si="414">CL149+CL250+CL351+CL452</f>
        <v>0</v>
      </c>
      <c r="CM48" s="177">
        <f t="shared" ref="CM48:CM53" si="415">IFERROR(CN48/CL48*1000000,0)</f>
        <v>0</v>
      </c>
      <c r="CN48" s="177">
        <f t="shared" ref="CN48:CN53" si="416">CN149+CN250+CN351+CN452</f>
        <v>0</v>
      </c>
      <c r="CO48" s="178"/>
      <c r="CP48" s="177">
        <f t="shared" ref="CP48:CP53" si="417">CP149+CP250+CP351+CP452</f>
        <v>0</v>
      </c>
      <c r="CQ48" s="180"/>
      <c r="CR48" s="180"/>
      <c r="CS48" s="180"/>
      <c r="CT48" s="177">
        <f t="shared" ref="CT48:CT53" si="418">CT149+CT250+CT351+CT452</f>
        <v>0</v>
      </c>
      <c r="CU48" s="178">
        <v>0.294289866351475</v>
      </c>
      <c r="CV48" s="177">
        <f t="shared" ref="CV48:CV53" si="419">CV149+CV250+CV351+CV452</f>
        <v>0</v>
      </c>
      <c r="CW48" s="194">
        <f t="shared" ref="CW48:CW53" si="420">IFERROR(+(IF(CT48="","0",CT48))-(IF(CV48="","0",CV48)),"")</f>
        <v>0</v>
      </c>
      <c r="CX48" s="576"/>
      <c r="CY48" s="174">
        <v>1.0</v>
      </c>
      <c r="CZ48" s="175" t="s">
        <v>142</v>
      </c>
      <c r="DA48" s="176" t="s">
        <v>121</v>
      </c>
      <c r="DB48" s="176" t="s">
        <v>123</v>
      </c>
      <c r="DC48" s="177">
        <f t="shared" ref="DC48:DC53" si="421">DC149+DC250+DC351+DC452</f>
        <v>0</v>
      </c>
      <c r="DD48" s="177">
        <f t="shared" ref="DD48:DD53" si="422">IFERROR(DE48/DC48*1000000,0)</f>
        <v>0</v>
      </c>
      <c r="DE48" s="177">
        <f t="shared" ref="DE48:DE53" si="423">DE149+DE250+DE351+DE452</f>
        <v>0</v>
      </c>
      <c r="DF48" s="178"/>
      <c r="DG48" s="177">
        <f t="shared" ref="DG48:DG53" si="424">DG149+DG250+DG351+DG452</f>
        <v>0</v>
      </c>
      <c r="DH48" s="180"/>
      <c r="DI48" s="180"/>
      <c r="DJ48" s="180"/>
      <c r="DK48" s="177">
        <f t="shared" ref="DK48:DK53" si="425">DK149+DK250+DK351+DK452</f>
        <v>0</v>
      </c>
      <c r="DL48" s="178">
        <v>0.294289866351475</v>
      </c>
      <c r="DM48" s="177">
        <f t="shared" ref="DM48:DM53" si="426">DM149+DM250+DM351+DM452</f>
        <v>0</v>
      </c>
      <c r="DN48" s="194">
        <f t="shared" ref="DN48:DN53" si="427">IFERROR(+(IF(DK48="","0",DK48))-(IF(DM48="","0",DM48)),"")</f>
        <v>0</v>
      </c>
      <c r="DO48" s="576"/>
      <c r="DP48" s="174">
        <v>1.0</v>
      </c>
      <c r="DQ48" s="175" t="s">
        <v>142</v>
      </c>
      <c r="DR48" s="176" t="s">
        <v>121</v>
      </c>
      <c r="DS48" s="176" t="s">
        <v>123</v>
      </c>
      <c r="DT48" s="177">
        <f t="shared" ref="DT48:DT53" si="428">DT149+DT250+DT351+DT452</f>
        <v>0</v>
      </c>
      <c r="DU48" s="177">
        <f t="shared" ref="DU48:DU53" si="429">IFERROR(DV48/DT48*1000000,0)</f>
        <v>0</v>
      </c>
      <c r="DV48" s="177">
        <f t="shared" ref="DV48:DV53" si="430">DV149+DV250+DV351+DV452</f>
        <v>0</v>
      </c>
      <c r="DW48" s="178"/>
      <c r="DX48" s="177">
        <f t="shared" ref="DX48:DX53" si="431">DX149+DX250+DX351+DX452</f>
        <v>0</v>
      </c>
      <c r="DY48" s="180"/>
      <c r="DZ48" s="180"/>
      <c r="EA48" s="180"/>
      <c r="EB48" s="177">
        <f t="shared" ref="EB48:EB53" si="432">EB149+EB250+EB351+EB452</f>
        <v>0</v>
      </c>
      <c r="EC48" s="178">
        <v>0.294289866351475</v>
      </c>
      <c r="ED48" s="177">
        <f t="shared" ref="ED48:ED53" si="433">ED149+ED250+ED351+ED452</f>
        <v>0</v>
      </c>
      <c r="EE48" s="194">
        <f t="shared" ref="EE48:EE53" si="434">IFERROR(+(IF(EB48="","0",EB48))-(IF(ED48="","0",ED48)),"")</f>
        <v>0</v>
      </c>
      <c r="EF48" s="576"/>
      <c r="EG48" s="174">
        <v>1.0</v>
      </c>
      <c r="EH48" s="175" t="s">
        <v>142</v>
      </c>
      <c r="EI48" s="176" t="s">
        <v>121</v>
      </c>
      <c r="EJ48" s="176" t="s">
        <v>123</v>
      </c>
      <c r="EK48" s="177">
        <f t="shared" ref="EK48:EK53" si="435">EK149+EK250+EK351+EK452</f>
        <v>0</v>
      </c>
      <c r="EL48" s="177">
        <f t="shared" ref="EL48:EL53" si="436">IFERROR(EM48/EK48*1000000,0)</f>
        <v>0</v>
      </c>
      <c r="EM48" s="177">
        <f t="shared" ref="EM48:EM53" si="437">EM149+EM250+EM351+EM452</f>
        <v>0</v>
      </c>
      <c r="EN48" s="178"/>
      <c r="EO48" s="177">
        <f t="shared" ref="EO48:EO53" si="438">EO149+EO250+EO351+EO452</f>
        <v>0</v>
      </c>
      <c r="EP48" s="180"/>
      <c r="EQ48" s="180"/>
      <c r="ER48" s="180"/>
      <c r="ES48" s="177">
        <f t="shared" ref="ES48:ES53" si="439">ES149+ES250+ES351+ES452</f>
        <v>0</v>
      </c>
      <c r="ET48" s="178">
        <v>0.294289866351475</v>
      </c>
      <c r="EU48" s="177">
        <f t="shared" ref="EU48:EU53" si="440">EU149+EU250+EU351+EU452</f>
        <v>0</v>
      </c>
      <c r="EV48" s="194">
        <f t="shared" ref="EV48:EV53" si="441">IFERROR(+(IF(ES48="","0",ES48))-(IF(EU48="","0",EU48)),"")</f>
        <v>0</v>
      </c>
      <c r="EW48" s="576"/>
      <c r="EX48" s="174">
        <v>1.0</v>
      </c>
      <c r="EY48" s="175" t="s">
        <v>142</v>
      </c>
      <c r="EZ48" s="176" t="s">
        <v>121</v>
      </c>
      <c r="FA48" s="176" t="s">
        <v>123</v>
      </c>
      <c r="FB48" s="177">
        <f t="shared" ref="FB48:FB53" si="442">FB149+FB250+FB351+FB452</f>
        <v>0</v>
      </c>
      <c r="FC48" s="177">
        <f t="shared" ref="FC48:FC53" si="443">IFERROR(FD48/FB48*1000000,0)</f>
        <v>0</v>
      </c>
      <c r="FD48" s="177">
        <f t="shared" ref="FD48:FD53" si="444">FD149+FD250+FD351+FD452</f>
        <v>0</v>
      </c>
      <c r="FE48" s="178"/>
      <c r="FF48" s="177">
        <f t="shared" ref="FF48:FF53" si="445">FF149+FF250+FF351+FF452</f>
        <v>0</v>
      </c>
      <c r="FG48" s="180"/>
      <c r="FH48" s="180"/>
      <c r="FI48" s="180"/>
      <c r="FJ48" s="177">
        <f t="shared" ref="FJ48:FJ53" si="446">FJ149+FJ250+FJ351+FJ452</f>
        <v>0</v>
      </c>
      <c r="FK48" s="178">
        <v>0.294289866351475</v>
      </c>
      <c r="FL48" s="177">
        <f t="shared" ref="FL48:FL53" si="447">FL149+FL250+FL351+FL452</f>
        <v>0</v>
      </c>
      <c r="FM48" s="194">
        <f t="shared" ref="FM48:FM53" si="448">IFERROR(+(IF(FJ48="","0",FJ48))-(IF(FL48="","0",FL48)),"")</f>
        <v>0</v>
      </c>
      <c r="FN48" s="576"/>
      <c r="FO48" s="174">
        <v>1.0</v>
      </c>
      <c r="FP48" s="175" t="s">
        <v>142</v>
      </c>
      <c r="FQ48" s="176" t="s">
        <v>121</v>
      </c>
      <c r="FR48" s="176" t="s">
        <v>123</v>
      </c>
      <c r="FS48" s="177">
        <f t="shared" ref="FS48:FS53" si="449">FS149+FS250+FS351+FS452</f>
        <v>0</v>
      </c>
      <c r="FT48" s="177">
        <f t="shared" ref="FT48:FT53" si="450">IFERROR(FU48/FS48*1000000,0)</f>
        <v>0</v>
      </c>
      <c r="FU48" s="177">
        <f t="shared" ref="FU48:FU53" si="451">FU149+FU250+FU351+FU452</f>
        <v>0</v>
      </c>
      <c r="FV48" s="178"/>
      <c r="FW48" s="177">
        <f t="shared" ref="FW48:FW53" si="452">FW149+FW250+FW351+FW452</f>
        <v>0</v>
      </c>
      <c r="FX48" s="180"/>
      <c r="FY48" s="180"/>
      <c r="FZ48" s="180"/>
      <c r="GA48" s="177">
        <f t="shared" ref="GA48:GA53" si="453">GA149+GA250+GA351+GA452</f>
        <v>0</v>
      </c>
      <c r="GB48" s="178">
        <v>0.294289866351475</v>
      </c>
      <c r="GC48" s="177">
        <f t="shared" ref="GC48:GC53" si="454">GC149+GC250+GC351+GC452</f>
        <v>0</v>
      </c>
      <c r="GD48" s="194">
        <f t="shared" ref="GD48:GD53" si="455">IFERROR(+(IF(GA48="","0",GA48))-(IF(GC48="","0",GC48)),"")</f>
        <v>0</v>
      </c>
      <c r="GE48" s="576"/>
      <c r="GF48" s="174">
        <v>1.0</v>
      </c>
      <c r="GG48" s="175" t="s">
        <v>142</v>
      </c>
      <c r="GH48" s="176" t="s">
        <v>121</v>
      </c>
      <c r="GI48" s="176" t="s">
        <v>123</v>
      </c>
      <c r="GJ48" s="177">
        <f t="shared" ref="GJ48:GJ53" si="456">GJ149+GJ250+GJ351+GJ452</f>
        <v>0</v>
      </c>
      <c r="GK48" s="177">
        <f t="shared" ref="GK48:GK53" si="457">IFERROR(GL48/GJ48*1000000,0)</f>
        <v>0</v>
      </c>
      <c r="GL48" s="177">
        <f t="shared" ref="GL48:GL53" si="458">GL149+GL250+GL351+GL452</f>
        <v>0</v>
      </c>
      <c r="GM48" s="178"/>
      <c r="GN48" s="177">
        <f t="shared" ref="GN48:GN53" si="459">GN149+GN250+GN351+GN452</f>
        <v>0</v>
      </c>
      <c r="GO48" s="180"/>
      <c r="GP48" s="180"/>
      <c r="GQ48" s="180"/>
      <c r="GR48" s="177">
        <f t="shared" ref="GR48:GR53" si="460">GR149+GR250+GR351+GR452</f>
        <v>0</v>
      </c>
      <c r="GS48" s="178">
        <v>0.294289866351475</v>
      </c>
      <c r="GT48" s="177">
        <f t="shared" ref="GT48:GT53" si="461">GT149+GT250+GT351+GT452</f>
        <v>0</v>
      </c>
      <c r="GU48" s="194">
        <f t="shared" ref="GU48:GU53" si="462">IFERROR(+(IF(GR48="","0",GR48))-(IF(GT48="","0",GT48)),"")</f>
        <v>0</v>
      </c>
      <c r="GV48" s="576"/>
      <c r="GW48" s="174">
        <v>1.0</v>
      </c>
      <c r="GX48" s="175" t="s">
        <v>142</v>
      </c>
      <c r="GY48" s="176" t="s">
        <v>121</v>
      </c>
      <c r="GZ48" s="176" t="s">
        <v>123</v>
      </c>
      <c r="HA48" s="177">
        <f t="shared" ref="HA48:HA53" si="463">HA149+HA250+HA351+HA452</f>
        <v>0</v>
      </c>
      <c r="HB48" s="177">
        <f t="shared" ref="HB48:HB53" si="464">IFERROR(HC48/HA48*1000000,0)</f>
        <v>0</v>
      </c>
      <c r="HC48" s="177">
        <f t="shared" ref="HC48:HC53" si="465">HC149+HC250+HC351+HC452</f>
        <v>0</v>
      </c>
      <c r="HD48" s="178"/>
      <c r="HE48" s="177">
        <f t="shared" ref="HE48:HE53" si="466">HE149+HE250+HE351+HE452</f>
        <v>0</v>
      </c>
      <c r="HF48" s="180"/>
      <c r="HG48" s="180"/>
      <c r="HH48" s="180"/>
      <c r="HI48" s="177">
        <f t="shared" ref="HI48:HI53" si="467">HI149+HI250+HI351+HI452</f>
        <v>0</v>
      </c>
      <c r="HJ48" s="178">
        <v>0.294289866351475</v>
      </c>
      <c r="HK48" s="177">
        <f t="shared" ref="HK48:HK53" si="468">HK149+HK250+HK351+HK452</f>
        <v>0</v>
      </c>
      <c r="HL48" s="194">
        <f t="shared" ref="HL48:HL53" si="469">IFERROR(+(IF(HI48="","0",HI48))-(IF(HK48="","0",HK48)),"")</f>
        <v>0</v>
      </c>
      <c r="HM48" s="576"/>
      <c r="HN48" s="174">
        <v>1.0</v>
      </c>
      <c r="HO48" s="175" t="s">
        <v>142</v>
      </c>
      <c r="HP48" s="176" t="s">
        <v>121</v>
      </c>
      <c r="HQ48" s="176" t="s">
        <v>123</v>
      </c>
      <c r="HR48" s="177">
        <f t="shared" ref="HR48:HR53" si="470">HR149+HR250+HR351+HR452</f>
        <v>0</v>
      </c>
      <c r="HS48" s="177">
        <f t="shared" ref="HS48:HS53" si="471">IFERROR(HT48/HR48*1000000,0)</f>
        <v>0</v>
      </c>
      <c r="HT48" s="177">
        <f t="shared" ref="HT48:HT53" si="472">HT149+HT250+HT351+HT452</f>
        <v>0</v>
      </c>
      <c r="HU48" s="178"/>
      <c r="HV48" s="177">
        <f t="shared" ref="HV48:HV53" si="473">HV149+HV250+HV351+HV452</f>
        <v>0</v>
      </c>
      <c r="HW48" s="180"/>
      <c r="HX48" s="180"/>
      <c r="HY48" s="180"/>
      <c r="HZ48" s="177">
        <f t="shared" ref="HZ48:HZ53" si="474">HZ149+HZ250+HZ351+HZ452</f>
        <v>0</v>
      </c>
      <c r="IA48" s="178">
        <v>0.294289866351475</v>
      </c>
      <c r="IB48" s="177">
        <f t="shared" ref="IB48:IB53" si="475">IB149+IB250+IB351+IB452</f>
        <v>0</v>
      </c>
      <c r="IC48" s="194">
        <f t="shared" ref="IC48:IC53" si="476">IFERROR(+(IF(HZ48="","0",HZ48))-(IF(IB48="","0",IB48)),"")</f>
        <v>0</v>
      </c>
      <c r="ID48" s="576"/>
      <c r="IE48" s="174">
        <v>1.0</v>
      </c>
      <c r="IF48" s="175" t="s">
        <v>142</v>
      </c>
      <c r="IG48" s="176" t="s">
        <v>121</v>
      </c>
      <c r="IH48" s="176" t="s">
        <v>123</v>
      </c>
      <c r="II48" s="177">
        <f t="shared" ref="II48:II53" si="477">II149+II250+II351+II452</f>
        <v>0</v>
      </c>
      <c r="IJ48" s="177">
        <f t="shared" ref="IJ48:IJ53" si="478">IFERROR(IK48/II48*1000000,0)</f>
        <v>0</v>
      </c>
      <c r="IK48" s="177">
        <f t="shared" ref="IK48:IK53" si="479">IK149+IK250+IK351+IK452</f>
        <v>0</v>
      </c>
      <c r="IL48" s="178"/>
      <c r="IM48" s="177">
        <f t="shared" ref="IM48:IM53" si="480">IM149+IM250+IM351+IM452</f>
        <v>0</v>
      </c>
      <c r="IN48" s="180"/>
      <c r="IO48" s="180"/>
      <c r="IP48" s="180"/>
      <c r="IQ48" s="177">
        <f t="shared" ref="IQ48:IQ53" si="481">IQ149+IQ250+IQ351+IQ452</f>
        <v>0</v>
      </c>
      <c r="IR48" s="178">
        <v>0.294289866351475</v>
      </c>
      <c r="IS48" s="177">
        <f t="shared" ref="IS48:IS53" si="482">IS149+IS250+IS351+IS452</f>
        <v>0</v>
      </c>
      <c r="IT48" s="194">
        <f t="shared" ref="IT48:IT53" si="483">IFERROR(+(IF(IQ48="","0",IQ48))-(IF(IS48="","0",IS48)),"")</f>
        <v>0</v>
      </c>
      <c r="IU48" s="576"/>
      <c r="IV48" s="174">
        <v>1.0</v>
      </c>
      <c r="IW48" s="175" t="s">
        <v>142</v>
      </c>
      <c r="IX48" s="176" t="s">
        <v>121</v>
      </c>
      <c r="IY48" s="176" t="s">
        <v>123</v>
      </c>
      <c r="IZ48" s="177">
        <f t="shared" ref="IZ48:IZ53" si="484">IZ149+IZ250+IZ351+IZ452</f>
        <v>0</v>
      </c>
      <c r="JA48" s="177">
        <f t="shared" ref="JA48:JA53" si="485">IFERROR(JB48/IZ48*1000000,0)</f>
        <v>0</v>
      </c>
      <c r="JB48" s="177">
        <f t="shared" ref="JB48:JB53" si="486">JB149+JB250+JB351+JB452</f>
        <v>0</v>
      </c>
      <c r="JC48" s="178"/>
      <c r="JD48" s="177">
        <f t="shared" ref="JD48:JD53" si="487">JD149+JD250+JD351+JD452</f>
        <v>0</v>
      </c>
      <c r="JE48" s="180"/>
      <c r="JF48" s="180"/>
      <c r="JG48" s="180"/>
      <c r="JH48" s="177">
        <f t="shared" ref="JH48:JH53" si="488">JH149+JH250+JH351+JH452</f>
        <v>0</v>
      </c>
      <c r="JI48" s="178">
        <v>0.294289866351475</v>
      </c>
      <c r="JJ48" s="177">
        <f t="shared" ref="JJ48:JJ53" si="489">JJ149+JJ250+JJ351+JJ452</f>
        <v>0</v>
      </c>
      <c r="JK48" s="194">
        <f t="shared" ref="JK48:JK53" si="490">IFERROR(+(IF(JH48="","0",JH48))-(IF(JJ48="","0",JJ48)),"")</f>
        <v>0</v>
      </c>
      <c r="JL48" s="576"/>
      <c r="JM48" s="174">
        <v>1.0</v>
      </c>
      <c r="JN48" s="175" t="s">
        <v>142</v>
      </c>
      <c r="JO48" s="176" t="s">
        <v>121</v>
      </c>
      <c r="JP48" s="176" t="s">
        <v>123</v>
      </c>
      <c r="JQ48" s="177">
        <f t="shared" ref="JQ48:JQ53" si="491">JQ149+JQ250+JQ351+JQ452</f>
        <v>0</v>
      </c>
      <c r="JR48" s="177">
        <f t="shared" ref="JR48:JR53" si="492">IFERROR(JS48/JQ48*1000000,0)</f>
        <v>0</v>
      </c>
      <c r="JS48" s="177">
        <f t="shared" ref="JS48:JS53" si="493">JS149+JS250+JS351+JS452</f>
        <v>0</v>
      </c>
      <c r="JT48" s="178"/>
      <c r="JU48" s="177">
        <f t="shared" ref="JU48:JU53" si="494">JU149+JU250+JU351+JU452</f>
        <v>0</v>
      </c>
      <c r="JV48" s="180"/>
      <c r="JW48" s="180"/>
      <c r="JX48" s="180"/>
      <c r="JY48" s="177">
        <f t="shared" ref="JY48:JY53" si="495">JY149+JY250+JY351+JY452</f>
        <v>0</v>
      </c>
      <c r="JZ48" s="178">
        <v>0.294289866351475</v>
      </c>
      <c r="KA48" s="177">
        <f t="shared" ref="KA48:KA53" si="496">KA149+KA250+KA351+KA452</f>
        <v>0</v>
      </c>
      <c r="KB48" s="194">
        <f t="shared" ref="KB48:KB53" si="497">IFERROR(+(IF(JY48="","0",JY48))-(IF(KA48="","0",KA48)),"")</f>
        <v>0</v>
      </c>
      <c r="KC48" s="576"/>
      <c r="KD48" s="174">
        <v>1.0</v>
      </c>
      <c r="KE48" s="175" t="s">
        <v>142</v>
      </c>
      <c r="KF48" s="176" t="s">
        <v>121</v>
      </c>
      <c r="KG48" s="176" t="s">
        <v>123</v>
      </c>
      <c r="KH48" s="177">
        <f t="shared" ref="KH48:KH53" si="498">KH149+KH250+KH351+KH452</f>
        <v>0</v>
      </c>
      <c r="KI48" s="177">
        <f t="shared" ref="KI48:KI53" si="499">IFERROR(KJ48/KH48*1000000,0)</f>
        <v>0</v>
      </c>
      <c r="KJ48" s="177">
        <f t="shared" ref="KJ48:KJ53" si="500">KJ149+KJ250+KJ351+KJ452</f>
        <v>0</v>
      </c>
      <c r="KK48" s="178"/>
      <c r="KL48" s="177">
        <f t="shared" ref="KL48:KL53" si="501">KL149+KL250+KL351+KL452</f>
        <v>0</v>
      </c>
      <c r="KM48" s="180"/>
      <c r="KN48" s="180"/>
      <c r="KO48" s="180"/>
      <c r="KP48" s="177">
        <f t="shared" ref="KP48:KP53" si="502">KP149+KP250+KP351+KP452</f>
        <v>0</v>
      </c>
      <c r="KQ48" s="178">
        <v>0.294289866351475</v>
      </c>
      <c r="KR48" s="177">
        <f t="shared" ref="KR48:KR53" si="503">KR149+KR250+KR351+KR452</f>
        <v>0</v>
      </c>
      <c r="KS48" s="194">
        <f t="shared" ref="KS48:KS53" si="504">IFERROR(+(IF(KP48="","0",KP48))-(IF(KR48="","0",KR48)),"")</f>
        <v>0</v>
      </c>
      <c r="KT48" s="576"/>
      <c r="KU48" s="173"/>
    </row>
    <row r="49" ht="15.75" customHeight="1">
      <c r="A49" s="174">
        <v>2.0</v>
      </c>
      <c r="B49" s="175" t="s">
        <v>148</v>
      </c>
      <c r="C49" s="176" t="s">
        <v>121</v>
      </c>
      <c r="D49" s="176" t="s">
        <v>123</v>
      </c>
      <c r="E49" s="177">
        <f t="shared" si="379"/>
        <v>0</v>
      </c>
      <c r="F49" s="177">
        <f t="shared" si="380"/>
        <v>0</v>
      </c>
      <c r="G49" s="177">
        <f t="shared" si="381"/>
        <v>0</v>
      </c>
      <c r="H49" s="178"/>
      <c r="I49" s="177">
        <f t="shared" si="382"/>
        <v>0</v>
      </c>
      <c r="J49" s="180"/>
      <c r="K49" s="180"/>
      <c r="L49" s="180"/>
      <c r="M49" s="177">
        <f t="shared" si="383"/>
        <v>0</v>
      </c>
      <c r="N49" s="178">
        <v>0.294289866351475</v>
      </c>
      <c r="O49" s="177">
        <f t="shared" si="384"/>
        <v>0</v>
      </c>
      <c r="P49" s="194">
        <f t="shared" si="385"/>
        <v>0</v>
      </c>
      <c r="Q49" s="576"/>
      <c r="R49" s="174">
        <v>2.0</v>
      </c>
      <c r="S49" s="175" t="s">
        <v>148</v>
      </c>
      <c r="T49" s="176" t="s">
        <v>121</v>
      </c>
      <c r="U49" s="176" t="s">
        <v>123</v>
      </c>
      <c r="V49" s="177">
        <f t="shared" si="386"/>
        <v>0</v>
      </c>
      <c r="W49" s="177">
        <f t="shared" si="387"/>
        <v>0</v>
      </c>
      <c r="X49" s="177">
        <f t="shared" si="388"/>
        <v>0</v>
      </c>
      <c r="Y49" s="178"/>
      <c r="Z49" s="177">
        <f t="shared" si="389"/>
        <v>0</v>
      </c>
      <c r="AA49" s="180"/>
      <c r="AB49" s="180"/>
      <c r="AC49" s="180"/>
      <c r="AD49" s="177">
        <f t="shared" si="390"/>
        <v>0</v>
      </c>
      <c r="AE49" s="178">
        <v>0.294289866351475</v>
      </c>
      <c r="AF49" s="177">
        <f t="shared" si="391"/>
        <v>0</v>
      </c>
      <c r="AG49" s="194">
        <f t="shared" si="392"/>
        <v>0</v>
      </c>
      <c r="AH49" s="576"/>
      <c r="AI49" s="174">
        <v>2.0</v>
      </c>
      <c r="AJ49" s="175" t="s">
        <v>148</v>
      </c>
      <c r="AK49" s="176" t="s">
        <v>121</v>
      </c>
      <c r="AL49" s="176" t="s">
        <v>123</v>
      </c>
      <c r="AM49" s="177">
        <f t="shared" si="393"/>
        <v>0</v>
      </c>
      <c r="AN49" s="177">
        <f t="shared" si="394"/>
        <v>0</v>
      </c>
      <c r="AO49" s="177">
        <f t="shared" si="395"/>
        <v>0</v>
      </c>
      <c r="AP49" s="178"/>
      <c r="AQ49" s="177">
        <f t="shared" si="396"/>
        <v>0</v>
      </c>
      <c r="AR49" s="180"/>
      <c r="AS49" s="180"/>
      <c r="AT49" s="180"/>
      <c r="AU49" s="177">
        <f t="shared" si="397"/>
        <v>0</v>
      </c>
      <c r="AV49" s="178">
        <v>0.294289866351475</v>
      </c>
      <c r="AW49" s="177">
        <f t="shared" si="398"/>
        <v>0</v>
      </c>
      <c r="AX49" s="194">
        <f t="shared" si="399"/>
        <v>0</v>
      </c>
      <c r="AY49" s="576"/>
      <c r="AZ49" s="174">
        <v>2.0</v>
      </c>
      <c r="BA49" s="175" t="s">
        <v>148</v>
      </c>
      <c r="BB49" s="176" t="s">
        <v>121</v>
      </c>
      <c r="BC49" s="176" t="s">
        <v>123</v>
      </c>
      <c r="BD49" s="177">
        <f t="shared" si="400"/>
        <v>0</v>
      </c>
      <c r="BE49" s="177">
        <f t="shared" si="401"/>
        <v>0</v>
      </c>
      <c r="BF49" s="177">
        <f t="shared" si="402"/>
        <v>0</v>
      </c>
      <c r="BG49" s="178"/>
      <c r="BH49" s="177">
        <f t="shared" si="403"/>
        <v>0</v>
      </c>
      <c r="BI49" s="180"/>
      <c r="BJ49" s="180"/>
      <c r="BK49" s="180"/>
      <c r="BL49" s="177">
        <f t="shared" si="404"/>
        <v>0</v>
      </c>
      <c r="BM49" s="178">
        <v>0.294289866351475</v>
      </c>
      <c r="BN49" s="177">
        <f t="shared" si="405"/>
        <v>0</v>
      </c>
      <c r="BO49" s="194">
        <f t="shared" si="406"/>
        <v>0</v>
      </c>
      <c r="BP49" s="576"/>
      <c r="BQ49" s="174">
        <v>2.0</v>
      </c>
      <c r="BR49" s="175" t="s">
        <v>148</v>
      </c>
      <c r="BS49" s="176" t="s">
        <v>121</v>
      </c>
      <c r="BT49" s="176" t="s">
        <v>123</v>
      </c>
      <c r="BU49" s="177">
        <f t="shared" si="407"/>
        <v>0</v>
      </c>
      <c r="BV49" s="177">
        <f t="shared" si="408"/>
        <v>0</v>
      </c>
      <c r="BW49" s="177">
        <f t="shared" si="409"/>
        <v>0</v>
      </c>
      <c r="BX49" s="178"/>
      <c r="BY49" s="177">
        <f t="shared" si="410"/>
        <v>0</v>
      </c>
      <c r="BZ49" s="180"/>
      <c r="CA49" s="180"/>
      <c r="CB49" s="180"/>
      <c r="CC49" s="177">
        <f t="shared" si="411"/>
        <v>0</v>
      </c>
      <c r="CD49" s="178">
        <v>0.294289866351475</v>
      </c>
      <c r="CE49" s="177">
        <f t="shared" si="412"/>
        <v>0</v>
      </c>
      <c r="CF49" s="194">
        <f t="shared" si="413"/>
        <v>0</v>
      </c>
      <c r="CG49" s="576"/>
      <c r="CH49" s="174">
        <v>2.0</v>
      </c>
      <c r="CI49" s="175" t="s">
        <v>148</v>
      </c>
      <c r="CJ49" s="176" t="s">
        <v>121</v>
      </c>
      <c r="CK49" s="176" t="s">
        <v>123</v>
      </c>
      <c r="CL49" s="177">
        <f t="shared" si="414"/>
        <v>0</v>
      </c>
      <c r="CM49" s="177">
        <f t="shared" si="415"/>
        <v>0</v>
      </c>
      <c r="CN49" s="177">
        <f t="shared" si="416"/>
        <v>0</v>
      </c>
      <c r="CO49" s="178"/>
      <c r="CP49" s="177">
        <f t="shared" si="417"/>
        <v>0</v>
      </c>
      <c r="CQ49" s="180"/>
      <c r="CR49" s="180"/>
      <c r="CS49" s="180"/>
      <c r="CT49" s="177">
        <f t="shared" si="418"/>
        <v>0</v>
      </c>
      <c r="CU49" s="178">
        <v>0.294289866351475</v>
      </c>
      <c r="CV49" s="177">
        <f t="shared" si="419"/>
        <v>0</v>
      </c>
      <c r="CW49" s="194">
        <f t="shared" si="420"/>
        <v>0</v>
      </c>
      <c r="CX49" s="576"/>
      <c r="CY49" s="174">
        <v>2.0</v>
      </c>
      <c r="CZ49" s="175" t="s">
        <v>148</v>
      </c>
      <c r="DA49" s="176" t="s">
        <v>121</v>
      </c>
      <c r="DB49" s="176" t="s">
        <v>123</v>
      </c>
      <c r="DC49" s="177">
        <f t="shared" si="421"/>
        <v>0</v>
      </c>
      <c r="DD49" s="177">
        <f t="shared" si="422"/>
        <v>0</v>
      </c>
      <c r="DE49" s="177">
        <f t="shared" si="423"/>
        <v>0</v>
      </c>
      <c r="DF49" s="178"/>
      <c r="DG49" s="177">
        <f t="shared" si="424"/>
        <v>0</v>
      </c>
      <c r="DH49" s="180"/>
      <c r="DI49" s="180"/>
      <c r="DJ49" s="180"/>
      <c r="DK49" s="177">
        <f t="shared" si="425"/>
        <v>0</v>
      </c>
      <c r="DL49" s="178">
        <v>0.294289866351475</v>
      </c>
      <c r="DM49" s="177">
        <f t="shared" si="426"/>
        <v>0</v>
      </c>
      <c r="DN49" s="194">
        <f t="shared" si="427"/>
        <v>0</v>
      </c>
      <c r="DO49" s="576"/>
      <c r="DP49" s="174">
        <v>2.0</v>
      </c>
      <c r="DQ49" s="175" t="s">
        <v>148</v>
      </c>
      <c r="DR49" s="176" t="s">
        <v>121</v>
      </c>
      <c r="DS49" s="176" t="s">
        <v>123</v>
      </c>
      <c r="DT49" s="177">
        <f t="shared" si="428"/>
        <v>0</v>
      </c>
      <c r="DU49" s="177">
        <f t="shared" si="429"/>
        <v>0</v>
      </c>
      <c r="DV49" s="177">
        <f t="shared" si="430"/>
        <v>0</v>
      </c>
      <c r="DW49" s="178"/>
      <c r="DX49" s="177">
        <f t="shared" si="431"/>
        <v>0</v>
      </c>
      <c r="DY49" s="180"/>
      <c r="DZ49" s="180"/>
      <c r="EA49" s="180"/>
      <c r="EB49" s="177">
        <f t="shared" si="432"/>
        <v>0</v>
      </c>
      <c r="EC49" s="178">
        <v>0.294289866351475</v>
      </c>
      <c r="ED49" s="177">
        <f t="shared" si="433"/>
        <v>0</v>
      </c>
      <c r="EE49" s="194">
        <f t="shared" si="434"/>
        <v>0</v>
      </c>
      <c r="EF49" s="576"/>
      <c r="EG49" s="174">
        <v>2.0</v>
      </c>
      <c r="EH49" s="175" t="s">
        <v>148</v>
      </c>
      <c r="EI49" s="176" t="s">
        <v>121</v>
      </c>
      <c r="EJ49" s="176" t="s">
        <v>123</v>
      </c>
      <c r="EK49" s="177">
        <f t="shared" si="435"/>
        <v>0</v>
      </c>
      <c r="EL49" s="177">
        <f t="shared" si="436"/>
        <v>0</v>
      </c>
      <c r="EM49" s="177">
        <f t="shared" si="437"/>
        <v>0</v>
      </c>
      <c r="EN49" s="178"/>
      <c r="EO49" s="177">
        <f t="shared" si="438"/>
        <v>0</v>
      </c>
      <c r="EP49" s="180"/>
      <c r="EQ49" s="180"/>
      <c r="ER49" s="180"/>
      <c r="ES49" s="177">
        <f t="shared" si="439"/>
        <v>0</v>
      </c>
      <c r="ET49" s="178">
        <v>0.294289866351475</v>
      </c>
      <c r="EU49" s="177">
        <f t="shared" si="440"/>
        <v>0</v>
      </c>
      <c r="EV49" s="194">
        <f t="shared" si="441"/>
        <v>0</v>
      </c>
      <c r="EW49" s="576"/>
      <c r="EX49" s="174">
        <v>2.0</v>
      </c>
      <c r="EY49" s="175" t="s">
        <v>148</v>
      </c>
      <c r="EZ49" s="176" t="s">
        <v>121</v>
      </c>
      <c r="FA49" s="176" t="s">
        <v>123</v>
      </c>
      <c r="FB49" s="177">
        <f t="shared" si="442"/>
        <v>0</v>
      </c>
      <c r="FC49" s="177">
        <f t="shared" si="443"/>
        <v>0</v>
      </c>
      <c r="FD49" s="177">
        <f t="shared" si="444"/>
        <v>0</v>
      </c>
      <c r="FE49" s="178"/>
      <c r="FF49" s="177">
        <f t="shared" si="445"/>
        <v>0</v>
      </c>
      <c r="FG49" s="180"/>
      <c r="FH49" s="180"/>
      <c r="FI49" s="180"/>
      <c r="FJ49" s="177">
        <f t="shared" si="446"/>
        <v>0</v>
      </c>
      <c r="FK49" s="178">
        <v>0.294289866351475</v>
      </c>
      <c r="FL49" s="177">
        <f t="shared" si="447"/>
        <v>0</v>
      </c>
      <c r="FM49" s="194">
        <f t="shared" si="448"/>
        <v>0</v>
      </c>
      <c r="FN49" s="576"/>
      <c r="FO49" s="174">
        <v>2.0</v>
      </c>
      <c r="FP49" s="175" t="s">
        <v>148</v>
      </c>
      <c r="FQ49" s="176" t="s">
        <v>121</v>
      </c>
      <c r="FR49" s="176" t="s">
        <v>123</v>
      </c>
      <c r="FS49" s="177">
        <f t="shared" si="449"/>
        <v>0</v>
      </c>
      <c r="FT49" s="177">
        <f t="shared" si="450"/>
        <v>0</v>
      </c>
      <c r="FU49" s="177">
        <f t="shared" si="451"/>
        <v>0</v>
      </c>
      <c r="FV49" s="178"/>
      <c r="FW49" s="177">
        <f t="shared" si="452"/>
        <v>0</v>
      </c>
      <c r="FX49" s="180"/>
      <c r="FY49" s="180"/>
      <c r="FZ49" s="180"/>
      <c r="GA49" s="177">
        <f t="shared" si="453"/>
        <v>0</v>
      </c>
      <c r="GB49" s="178">
        <v>0.294289866351475</v>
      </c>
      <c r="GC49" s="177">
        <f t="shared" si="454"/>
        <v>0</v>
      </c>
      <c r="GD49" s="194">
        <f t="shared" si="455"/>
        <v>0</v>
      </c>
      <c r="GE49" s="576"/>
      <c r="GF49" s="174">
        <v>2.0</v>
      </c>
      <c r="GG49" s="175" t="s">
        <v>148</v>
      </c>
      <c r="GH49" s="176" t="s">
        <v>121</v>
      </c>
      <c r="GI49" s="176" t="s">
        <v>123</v>
      </c>
      <c r="GJ49" s="177">
        <f t="shared" si="456"/>
        <v>0</v>
      </c>
      <c r="GK49" s="177">
        <f t="shared" si="457"/>
        <v>0</v>
      </c>
      <c r="GL49" s="177">
        <f t="shared" si="458"/>
        <v>0</v>
      </c>
      <c r="GM49" s="178"/>
      <c r="GN49" s="177">
        <f t="shared" si="459"/>
        <v>0</v>
      </c>
      <c r="GO49" s="180"/>
      <c r="GP49" s="180"/>
      <c r="GQ49" s="180"/>
      <c r="GR49" s="177">
        <f t="shared" si="460"/>
        <v>0</v>
      </c>
      <c r="GS49" s="178">
        <v>0.294289866351475</v>
      </c>
      <c r="GT49" s="177">
        <f t="shared" si="461"/>
        <v>0</v>
      </c>
      <c r="GU49" s="194">
        <f t="shared" si="462"/>
        <v>0</v>
      </c>
      <c r="GV49" s="576"/>
      <c r="GW49" s="174">
        <v>2.0</v>
      </c>
      <c r="GX49" s="175" t="s">
        <v>148</v>
      </c>
      <c r="GY49" s="176" t="s">
        <v>121</v>
      </c>
      <c r="GZ49" s="176" t="s">
        <v>123</v>
      </c>
      <c r="HA49" s="177">
        <f t="shared" si="463"/>
        <v>0</v>
      </c>
      <c r="HB49" s="177">
        <f t="shared" si="464"/>
        <v>0</v>
      </c>
      <c r="HC49" s="177">
        <f t="shared" si="465"/>
        <v>0</v>
      </c>
      <c r="HD49" s="178"/>
      <c r="HE49" s="177">
        <f t="shared" si="466"/>
        <v>0</v>
      </c>
      <c r="HF49" s="180"/>
      <c r="HG49" s="180"/>
      <c r="HH49" s="180"/>
      <c r="HI49" s="177">
        <f t="shared" si="467"/>
        <v>0</v>
      </c>
      <c r="HJ49" s="178">
        <v>0.294289866351475</v>
      </c>
      <c r="HK49" s="177">
        <f t="shared" si="468"/>
        <v>0</v>
      </c>
      <c r="HL49" s="194">
        <f t="shared" si="469"/>
        <v>0</v>
      </c>
      <c r="HM49" s="576"/>
      <c r="HN49" s="174">
        <v>2.0</v>
      </c>
      <c r="HO49" s="175" t="s">
        <v>148</v>
      </c>
      <c r="HP49" s="176" t="s">
        <v>121</v>
      </c>
      <c r="HQ49" s="176" t="s">
        <v>123</v>
      </c>
      <c r="HR49" s="177">
        <f t="shared" si="470"/>
        <v>0</v>
      </c>
      <c r="HS49" s="177">
        <f t="shared" si="471"/>
        <v>0</v>
      </c>
      <c r="HT49" s="177">
        <f t="shared" si="472"/>
        <v>0</v>
      </c>
      <c r="HU49" s="178"/>
      <c r="HV49" s="177">
        <f t="shared" si="473"/>
        <v>0</v>
      </c>
      <c r="HW49" s="180"/>
      <c r="HX49" s="180"/>
      <c r="HY49" s="180"/>
      <c r="HZ49" s="177">
        <f t="shared" si="474"/>
        <v>0</v>
      </c>
      <c r="IA49" s="178">
        <v>0.294289866351475</v>
      </c>
      <c r="IB49" s="177">
        <f t="shared" si="475"/>
        <v>0</v>
      </c>
      <c r="IC49" s="194">
        <f t="shared" si="476"/>
        <v>0</v>
      </c>
      <c r="ID49" s="576"/>
      <c r="IE49" s="174">
        <v>2.0</v>
      </c>
      <c r="IF49" s="175" t="s">
        <v>148</v>
      </c>
      <c r="IG49" s="176" t="s">
        <v>121</v>
      </c>
      <c r="IH49" s="176" t="s">
        <v>123</v>
      </c>
      <c r="II49" s="177">
        <f t="shared" si="477"/>
        <v>0</v>
      </c>
      <c r="IJ49" s="177">
        <f t="shared" si="478"/>
        <v>0</v>
      </c>
      <c r="IK49" s="177">
        <f t="shared" si="479"/>
        <v>0</v>
      </c>
      <c r="IL49" s="178"/>
      <c r="IM49" s="177">
        <f t="shared" si="480"/>
        <v>0</v>
      </c>
      <c r="IN49" s="180"/>
      <c r="IO49" s="180"/>
      <c r="IP49" s="180"/>
      <c r="IQ49" s="177">
        <f t="shared" si="481"/>
        <v>0</v>
      </c>
      <c r="IR49" s="178">
        <v>0.294289866351475</v>
      </c>
      <c r="IS49" s="177">
        <f t="shared" si="482"/>
        <v>0</v>
      </c>
      <c r="IT49" s="194">
        <f t="shared" si="483"/>
        <v>0</v>
      </c>
      <c r="IU49" s="576"/>
      <c r="IV49" s="174">
        <v>2.0</v>
      </c>
      <c r="IW49" s="175" t="s">
        <v>148</v>
      </c>
      <c r="IX49" s="176" t="s">
        <v>121</v>
      </c>
      <c r="IY49" s="176" t="s">
        <v>123</v>
      </c>
      <c r="IZ49" s="177">
        <f t="shared" si="484"/>
        <v>0</v>
      </c>
      <c r="JA49" s="177">
        <f t="shared" si="485"/>
        <v>0</v>
      </c>
      <c r="JB49" s="177">
        <f t="shared" si="486"/>
        <v>0</v>
      </c>
      <c r="JC49" s="178"/>
      <c r="JD49" s="177">
        <f t="shared" si="487"/>
        <v>0</v>
      </c>
      <c r="JE49" s="180"/>
      <c r="JF49" s="180"/>
      <c r="JG49" s="180"/>
      <c r="JH49" s="177">
        <f t="shared" si="488"/>
        <v>0</v>
      </c>
      <c r="JI49" s="178">
        <v>0.294289866351475</v>
      </c>
      <c r="JJ49" s="177">
        <f t="shared" si="489"/>
        <v>0</v>
      </c>
      <c r="JK49" s="194">
        <f t="shared" si="490"/>
        <v>0</v>
      </c>
      <c r="JL49" s="576"/>
      <c r="JM49" s="174">
        <v>2.0</v>
      </c>
      <c r="JN49" s="175" t="s">
        <v>148</v>
      </c>
      <c r="JO49" s="176" t="s">
        <v>121</v>
      </c>
      <c r="JP49" s="176" t="s">
        <v>123</v>
      </c>
      <c r="JQ49" s="177">
        <f t="shared" si="491"/>
        <v>0</v>
      </c>
      <c r="JR49" s="177">
        <f t="shared" si="492"/>
        <v>0</v>
      </c>
      <c r="JS49" s="177">
        <f t="shared" si="493"/>
        <v>0</v>
      </c>
      <c r="JT49" s="178"/>
      <c r="JU49" s="177">
        <f t="shared" si="494"/>
        <v>0</v>
      </c>
      <c r="JV49" s="180"/>
      <c r="JW49" s="180"/>
      <c r="JX49" s="180"/>
      <c r="JY49" s="177">
        <f t="shared" si="495"/>
        <v>0</v>
      </c>
      <c r="JZ49" s="178">
        <v>0.294289866351475</v>
      </c>
      <c r="KA49" s="177">
        <f t="shared" si="496"/>
        <v>0</v>
      </c>
      <c r="KB49" s="194">
        <f t="shared" si="497"/>
        <v>0</v>
      </c>
      <c r="KC49" s="576"/>
      <c r="KD49" s="174">
        <v>2.0</v>
      </c>
      <c r="KE49" s="175" t="s">
        <v>148</v>
      </c>
      <c r="KF49" s="176" t="s">
        <v>121</v>
      </c>
      <c r="KG49" s="176" t="s">
        <v>123</v>
      </c>
      <c r="KH49" s="177">
        <f t="shared" si="498"/>
        <v>0</v>
      </c>
      <c r="KI49" s="177">
        <f t="shared" si="499"/>
        <v>0</v>
      </c>
      <c r="KJ49" s="177">
        <f t="shared" si="500"/>
        <v>0</v>
      </c>
      <c r="KK49" s="178"/>
      <c r="KL49" s="177">
        <f t="shared" si="501"/>
        <v>0</v>
      </c>
      <c r="KM49" s="180"/>
      <c r="KN49" s="180"/>
      <c r="KO49" s="180"/>
      <c r="KP49" s="177">
        <f t="shared" si="502"/>
        <v>0</v>
      </c>
      <c r="KQ49" s="178">
        <v>0.294289866351475</v>
      </c>
      <c r="KR49" s="177">
        <f t="shared" si="503"/>
        <v>0</v>
      </c>
      <c r="KS49" s="194">
        <f t="shared" si="504"/>
        <v>0</v>
      </c>
      <c r="KT49" s="576"/>
      <c r="KU49" s="173"/>
    </row>
    <row r="50" ht="15.75" customHeight="1">
      <c r="A50" s="174">
        <v>3.0</v>
      </c>
      <c r="B50" s="175" t="s">
        <v>149</v>
      </c>
      <c r="C50" s="176" t="s">
        <v>121</v>
      </c>
      <c r="D50" s="176" t="s">
        <v>123</v>
      </c>
      <c r="E50" s="177">
        <f t="shared" si="379"/>
        <v>0</v>
      </c>
      <c r="F50" s="177">
        <f t="shared" si="380"/>
        <v>0</v>
      </c>
      <c r="G50" s="177">
        <f t="shared" si="381"/>
        <v>0</v>
      </c>
      <c r="H50" s="178"/>
      <c r="I50" s="177">
        <f t="shared" si="382"/>
        <v>0</v>
      </c>
      <c r="J50" s="180"/>
      <c r="K50" s="180"/>
      <c r="L50" s="180"/>
      <c r="M50" s="177">
        <f t="shared" si="383"/>
        <v>0</v>
      </c>
      <c r="N50" s="178">
        <v>0.294289866351475</v>
      </c>
      <c r="O50" s="177">
        <f t="shared" si="384"/>
        <v>0</v>
      </c>
      <c r="P50" s="194">
        <f t="shared" si="385"/>
        <v>0</v>
      </c>
      <c r="Q50" s="576"/>
      <c r="R50" s="174">
        <v>3.0</v>
      </c>
      <c r="S50" s="175" t="s">
        <v>149</v>
      </c>
      <c r="T50" s="176" t="s">
        <v>121</v>
      </c>
      <c r="U50" s="176" t="s">
        <v>123</v>
      </c>
      <c r="V50" s="177">
        <f t="shared" si="386"/>
        <v>0</v>
      </c>
      <c r="W50" s="177">
        <f t="shared" si="387"/>
        <v>0</v>
      </c>
      <c r="X50" s="177">
        <f t="shared" si="388"/>
        <v>0</v>
      </c>
      <c r="Y50" s="178"/>
      <c r="Z50" s="177">
        <f t="shared" si="389"/>
        <v>0</v>
      </c>
      <c r="AA50" s="180"/>
      <c r="AB50" s="180"/>
      <c r="AC50" s="180"/>
      <c r="AD50" s="177">
        <f t="shared" si="390"/>
        <v>0</v>
      </c>
      <c r="AE50" s="178">
        <v>0.294289866351475</v>
      </c>
      <c r="AF50" s="177">
        <f t="shared" si="391"/>
        <v>0</v>
      </c>
      <c r="AG50" s="194">
        <f t="shared" si="392"/>
        <v>0</v>
      </c>
      <c r="AH50" s="576"/>
      <c r="AI50" s="174">
        <v>3.0</v>
      </c>
      <c r="AJ50" s="175" t="s">
        <v>149</v>
      </c>
      <c r="AK50" s="176" t="s">
        <v>121</v>
      </c>
      <c r="AL50" s="176" t="s">
        <v>123</v>
      </c>
      <c r="AM50" s="177">
        <f t="shared" si="393"/>
        <v>0</v>
      </c>
      <c r="AN50" s="177">
        <f t="shared" si="394"/>
        <v>0</v>
      </c>
      <c r="AO50" s="177">
        <f t="shared" si="395"/>
        <v>0</v>
      </c>
      <c r="AP50" s="178"/>
      <c r="AQ50" s="177">
        <f t="shared" si="396"/>
        <v>0</v>
      </c>
      <c r="AR50" s="180"/>
      <c r="AS50" s="180"/>
      <c r="AT50" s="180"/>
      <c r="AU50" s="177">
        <f t="shared" si="397"/>
        <v>0</v>
      </c>
      <c r="AV50" s="178">
        <v>0.294289866351475</v>
      </c>
      <c r="AW50" s="177">
        <f t="shared" si="398"/>
        <v>0</v>
      </c>
      <c r="AX50" s="194">
        <f t="shared" si="399"/>
        <v>0</v>
      </c>
      <c r="AY50" s="576"/>
      <c r="AZ50" s="174">
        <v>3.0</v>
      </c>
      <c r="BA50" s="175" t="s">
        <v>149</v>
      </c>
      <c r="BB50" s="176" t="s">
        <v>121</v>
      </c>
      <c r="BC50" s="176" t="s">
        <v>123</v>
      </c>
      <c r="BD50" s="177">
        <f t="shared" si="400"/>
        <v>0</v>
      </c>
      <c r="BE50" s="177">
        <f t="shared" si="401"/>
        <v>0</v>
      </c>
      <c r="BF50" s="177">
        <f t="shared" si="402"/>
        <v>0</v>
      </c>
      <c r="BG50" s="178"/>
      <c r="BH50" s="177">
        <f t="shared" si="403"/>
        <v>0</v>
      </c>
      <c r="BI50" s="180"/>
      <c r="BJ50" s="180"/>
      <c r="BK50" s="180"/>
      <c r="BL50" s="177">
        <f t="shared" si="404"/>
        <v>0</v>
      </c>
      <c r="BM50" s="178">
        <v>0.294289866351475</v>
      </c>
      <c r="BN50" s="177">
        <f t="shared" si="405"/>
        <v>0</v>
      </c>
      <c r="BO50" s="194">
        <f t="shared" si="406"/>
        <v>0</v>
      </c>
      <c r="BP50" s="576"/>
      <c r="BQ50" s="174">
        <v>3.0</v>
      </c>
      <c r="BR50" s="175" t="s">
        <v>149</v>
      </c>
      <c r="BS50" s="176" t="s">
        <v>121</v>
      </c>
      <c r="BT50" s="176" t="s">
        <v>123</v>
      </c>
      <c r="BU50" s="177">
        <f t="shared" si="407"/>
        <v>0</v>
      </c>
      <c r="BV50" s="177">
        <f t="shared" si="408"/>
        <v>0</v>
      </c>
      <c r="BW50" s="177">
        <f t="shared" si="409"/>
        <v>0</v>
      </c>
      <c r="BX50" s="178"/>
      <c r="BY50" s="177">
        <f t="shared" si="410"/>
        <v>0</v>
      </c>
      <c r="BZ50" s="180"/>
      <c r="CA50" s="180"/>
      <c r="CB50" s="180"/>
      <c r="CC50" s="177">
        <f t="shared" si="411"/>
        <v>0</v>
      </c>
      <c r="CD50" s="178">
        <v>0.294289866351475</v>
      </c>
      <c r="CE50" s="177">
        <f t="shared" si="412"/>
        <v>0</v>
      </c>
      <c r="CF50" s="194">
        <f t="shared" si="413"/>
        <v>0</v>
      </c>
      <c r="CG50" s="576"/>
      <c r="CH50" s="174">
        <v>3.0</v>
      </c>
      <c r="CI50" s="175" t="s">
        <v>149</v>
      </c>
      <c r="CJ50" s="176" t="s">
        <v>121</v>
      </c>
      <c r="CK50" s="176" t="s">
        <v>123</v>
      </c>
      <c r="CL50" s="177">
        <f t="shared" si="414"/>
        <v>0</v>
      </c>
      <c r="CM50" s="177">
        <f t="shared" si="415"/>
        <v>0</v>
      </c>
      <c r="CN50" s="177">
        <f t="shared" si="416"/>
        <v>0</v>
      </c>
      <c r="CO50" s="178"/>
      <c r="CP50" s="177">
        <f t="shared" si="417"/>
        <v>0</v>
      </c>
      <c r="CQ50" s="180"/>
      <c r="CR50" s="180"/>
      <c r="CS50" s="180"/>
      <c r="CT50" s="177">
        <f t="shared" si="418"/>
        <v>0</v>
      </c>
      <c r="CU50" s="178">
        <v>0.294289866351475</v>
      </c>
      <c r="CV50" s="177">
        <f t="shared" si="419"/>
        <v>0</v>
      </c>
      <c r="CW50" s="194">
        <f t="shared" si="420"/>
        <v>0</v>
      </c>
      <c r="CX50" s="576"/>
      <c r="CY50" s="174">
        <v>3.0</v>
      </c>
      <c r="CZ50" s="175" t="s">
        <v>149</v>
      </c>
      <c r="DA50" s="176" t="s">
        <v>121</v>
      </c>
      <c r="DB50" s="176" t="s">
        <v>123</v>
      </c>
      <c r="DC50" s="177">
        <f t="shared" si="421"/>
        <v>0</v>
      </c>
      <c r="DD50" s="177">
        <f t="shared" si="422"/>
        <v>0</v>
      </c>
      <c r="DE50" s="177">
        <f t="shared" si="423"/>
        <v>0</v>
      </c>
      <c r="DF50" s="178"/>
      <c r="DG50" s="177">
        <f t="shared" si="424"/>
        <v>0</v>
      </c>
      <c r="DH50" s="180"/>
      <c r="DI50" s="180"/>
      <c r="DJ50" s="180"/>
      <c r="DK50" s="177">
        <f t="shared" si="425"/>
        <v>0</v>
      </c>
      <c r="DL50" s="178">
        <v>0.294289866351475</v>
      </c>
      <c r="DM50" s="177">
        <f t="shared" si="426"/>
        <v>0</v>
      </c>
      <c r="DN50" s="194">
        <f t="shared" si="427"/>
        <v>0</v>
      </c>
      <c r="DO50" s="576"/>
      <c r="DP50" s="174">
        <v>3.0</v>
      </c>
      <c r="DQ50" s="175" t="s">
        <v>149</v>
      </c>
      <c r="DR50" s="176" t="s">
        <v>121</v>
      </c>
      <c r="DS50" s="176" t="s">
        <v>123</v>
      </c>
      <c r="DT50" s="177">
        <f t="shared" si="428"/>
        <v>0</v>
      </c>
      <c r="DU50" s="177">
        <f t="shared" si="429"/>
        <v>0</v>
      </c>
      <c r="DV50" s="177">
        <f t="shared" si="430"/>
        <v>0</v>
      </c>
      <c r="DW50" s="178"/>
      <c r="DX50" s="177">
        <f t="shared" si="431"/>
        <v>0</v>
      </c>
      <c r="DY50" s="180"/>
      <c r="DZ50" s="180"/>
      <c r="EA50" s="180"/>
      <c r="EB50" s="177">
        <f t="shared" si="432"/>
        <v>0</v>
      </c>
      <c r="EC50" s="178">
        <v>0.294289866351475</v>
      </c>
      <c r="ED50" s="177">
        <f t="shared" si="433"/>
        <v>0</v>
      </c>
      <c r="EE50" s="194">
        <f t="shared" si="434"/>
        <v>0</v>
      </c>
      <c r="EF50" s="576"/>
      <c r="EG50" s="174">
        <v>3.0</v>
      </c>
      <c r="EH50" s="175" t="s">
        <v>149</v>
      </c>
      <c r="EI50" s="176" t="s">
        <v>121</v>
      </c>
      <c r="EJ50" s="176" t="s">
        <v>123</v>
      </c>
      <c r="EK50" s="177">
        <f t="shared" si="435"/>
        <v>0</v>
      </c>
      <c r="EL50" s="177">
        <f t="shared" si="436"/>
        <v>0</v>
      </c>
      <c r="EM50" s="177">
        <f t="shared" si="437"/>
        <v>0</v>
      </c>
      <c r="EN50" s="178"/>
      <c r="EO50" s="177">
        <f t="shared" si="438"/>
        <v>0</v>
      </c>
      <c r="EP50" s="180"/>
      <c r="EQ50" s="180"/>
      <c r="ER50" s="180"/>
      <c r="ES50" s="177">
        <f t="shared" si="439"/>
        <v>0</v>
      </c>
      <c r="ET50" s="178">
        <v>0.294289866351475</v>
      </c>
      <c r="EU50" s="177">
        <f t="shared" si="440"/>
        <v>0</v>
      </c>
      <c r="EV50" s="194">
        <f t="shared" si="441"/>
        <v>0</v>
      </c>
      <c r="EW50" s="576"/>
      <c r="EX50" s="174">
        <v>3.0</v>
      </c>
      <c r="EY50" s="175" t="s">
        <v>149</v>
      </c>
      <c r="EZ50" s="176" t="s">
        <v>121</v>
      </c>
      <c r="FA50" s="176" t="s">
        <v>123</v>
      </c>
      <c r="FB50" s="177">
        <f t="shared" si="442"/>
        <v>0</v>
      </c>
      <c r="FC50" s="177">
        <f t="shared" si="443"/>
        <v>0</v>
      </c>
      <c r="FD50" s="177">
        <f t="shared" si="444"/>
        <v>0</v>
      </c>
      <c r="FE50" s="178"/>
      <c r="FF50" s="177">
        <f t="shared" si="445"/>
        <v>0</v>
      </c>
      <c r="FG50" s="180"/>
      <c r="FH50" s="180"/>
      <c r="FI50" s="180"/>
      <c r="FJ50" s="177">
        <f t="shared" si="446"/>
        <v>0</v>
      </c>
      <c r="FK50" s="178">
        <v>0.294289866351475</v>
      </c>
      <c r="FL50" s="177">
        <f t="shared" si="447"/>
        <v>0</v>
      </c>
      <c r="FM50" s="194">
        <f t="shared" si="448"/>
        <v>0</v>
      </c>
      <c r="FN50" s="576"/>
      <c r="FO50" s="174">
        <v>3.0</v>
      </c>
      <c r="FP50" s="175" t="s">
        <v>149</v>
      </c>
      <c r="FQ50" s="176" t="s">
        <v>121</v>
      </c>
      <c r="FR50" s="176" t="s">
        <v>123</v>
      </c>
      <c r="FS50" s="177">
        <f t="shared" si="449"/>
        <v>0</v>
      </c>
      <c r="FT50" s="177">
        <f t="shared" si="450"/>
        <v>0</v>
      </c>
      <c r="FU50" s="177">
        <f t="shared" si="451"/>
        <v>0</v>
      </c>
      <c r="FV50" s="178"/>
      <c r="FW50" s="177">
        <f t="shared" si="452"/>
        <v>0</v>
      </c>
      <c r="FX50" s="180"/>
      <c r="FY50" s="180"/>
      <c r="FZ50" s="180"/>
      <c r="GA50" s="177">
        <f t="shared" si="453"/>
        <v>0</v>
      </c>
      <c r="GB50" s="178">
        <v>0.294289866351475</v>
      </c>
      <c r="GC50" s="177">
        <f t="shared" si="454"/>
        <v>0</v>
      </c>
      <c r="GD50" s="194">
        <f t="shared" si="455"/>
        <v>0</v>
      </c>
      <c r="GE50" s="576"/>
      <c r="GF50" s="174">
        <v>3.0</v>
      </c>
      <c r="GG50" s="175" t="s">
        <v>149</v>
      </c>
      <c r="GH50" s="176" t="s">
        <v>121</v>
      </c>
      <c r="GI50" s="176" t="s">
        <v>123</v>
      </c>
      <c r="GJ50" s="177">
        <f t="shared" si="456"/>
        <v>0</v>
      </c>
      <c r="GK50" s="177">
        <f t="shared" si="457"/>
        <v>0</v>
      </c>
      <c r="GL50" s="177">
        <f t="shared" si="458"/>
        <v>0</v>
      </c>
      <c r="GM50" s="178"/>
      <c r="GN50" s="177">
        <f t="shared" si="459"/>
        <v>0</v>
      </c>
      <c r="GO50" s="180"/>
      <c r="GP50" s="180"/>
      <c r="GQ50" s="180"/>
      <c r="GR50" s="177">
        <f t="shared" si="460"/>
        <v>0</v>
      </c>
      <c r="GS50" s="178">
        <v>0.294289866351475</v>
      </c>
      <c r="GT50" s="177">
        <f t="shared" si="461"/>
        <v>0</v>
      </c>
      <c r="GU50" s="194">
        <f t="shared" si="462"/>
        <v>0</v>
      </c>
      <c r="GV50" s="576"/>
      <c r="GW50" s="174">
        <v>3.0</v>
      </c>
      <c r="GX50" s="175" t="s">
        <v>149</v>
      </c>
      <c r="GY50" s="176" t="s">
        <v>121</v>
      </c>
      <c r="GZ50" s="176" t="s">
        <v>123</v>
      </c>
      <c r="HA50" s="177">
        <f t="shared" si="463"/>
        <v>0</v>
      </c>
      <c r="HB50" s="177">
        <f t="shared" si="464"/>
        <v>0</v>
      </c>
      <c r="HC50" s="177">
        <f t="shared" si="465"/>
        <v>0</v>
      </c>
      <c r="HD50" s="178"/>
      <c r="HE50" s="177">
        <f t="shared" si="466"/>
        <v>0</v>
      </c>
      <c r="HF50" s="180"/>
      <c r="HG50" s="180"/>
      <c r="HH50" s="180"/>
      <c r="HI50" s="177">
        <f t="shared" si="467"/>
        <v>0</v>
      </c>
      <c r="HJ50" s="178">
        <v>0.294289866351475</v>
      </c>
      <c r="HK50" s="177">
        <f t="shared" si="468"/>
        <v>0</v>
      </c>
      <c r="HL50" s="194">
        <f t="shared" si="469"/>
        <v>0</v>
      </c>
      <c r="HM50" s="576"/>
      <c r="HN50" s="174">
        <v>3.0</v>
      </c>
      <c r="HO50" s="175" t="s">
        <v>149</v>
      </c>
      <c r="HP50" s="176" t="s">
        <v>121</v>
      </c>
      <c r="HQ50" s="176" t="s">
        <v>123</v>
      </c>
      <c r="HR50" s="177">
        <f t="shared" si="470"/>
        <v>0</v>
      </c>
      <c r="HS50" s="177">
        <f t="shared" si="471"/>
        <v>0</v>
      </c>
      <c r="HT50" s="177">
        <f t="shared" si="472"/>
        <v>0</v>
      </c>
      <c r="HU50" s="178"/>
      <c r="HV50" s="177">
        <f t="shared" si="473"/>
        <v>0</v>
      </c>
      <c r="HW50" s="180"/>
      <c r="HX50" s="180"/>
      <c r="HY50" s="180"/>
      <c r="HZ50" s="177">
        <f t="shared" si="474"/>
        <v>0</v>
      </c>
      <c r="IA50" s="178">
        <v>0.294289866351475</v>
      </c>
      <c r="IB50" s="177">
        <f t="shared" si="475"/>
        <v>0</v>
      </c>
      <c r="IC50" s="194">
        <f t="shared" si="476"/>
        <v>0</v>
      </c>
      <c r="ID50" s="576"/>
      <c r="IE50" s="174">
        <v>3.0</v>
      </c>
      <c r="IF50" s="175" t="s">
        <v>149</v>
      </c>
      <c r="IG50" s="176" t="s">
        <v>121</v>
      </c>
      <c r="IH50" s="176" t="s">
        <v>123</v>
      </c>
      <c r="II50" s="177">
        <f t="shared" si="477"/>
        <v>0</v>
      </c>
      <c r="IJ50" s="177">
        <f t="shared" si="478"/>
        <v>0</v>
      </c>
      <c r="IK50" s="177">
        <f t="shared" si="479"/>
        <v>0</v>
      </c>
      <c r="IL50" s="178"/>
      <c r="IM50" s="177">
        <f t="shared" si="480"/>
        <v>0</v>
      </c>
      <c r="IN50" s="180"/>
      <c r="IO50" s="180"/>
      <c r="IP50" s="180"/>
      <c r="IQ50" s="177">
        <f t="shared" si="481"/>
        <v>0</v>
      </c>
      <c r="IR50" s="178">
        <v>0.294289866351475</v>
      </c>
      <c r="IS50" s="177">
        <f t="shared" si="482"/>
        <v>0</v>
      </c>
      <c r="IT50" s="194">
        <f t="shared" si="483"/>
        <v>0</v>
      </c>
      <c r="IU50" s="576"/>
      <c r="IV50" s="174">
        <v>3.0</v>
      </c>
      <c r="IW50" s="175" t="s">
        <v>149</v>
      </c>
      <c r="IX50" s="176" t="s">
        <v>121</v>
      </c>
      <c r="IY50" s="176" t="s">
        <v>123</v>
      </c>
      <c r="IZ50" s="177">
        <f t="shared" si="484"/>
        <v>0</v>
      </c>
      <c r="JA50" s="177">
        <f t="shared" si="485"/>
        <v>0</v>
      </c>
      <c r="JB50" s="177">
        <f t="shared" si="486"/>
        <v>0</v>
      </c>
      <c r="JC50" s="178"/>
      <c r="JD50" s="177">
        <f t="shared" si="487"/>
        <v>0</v>
      </c>
      <c r="JE50" s="180"/>
      <c r="JF50" s="180"/>
      <c r="JG50" s="180"/>
      <c r="JH50" s="177">
        <f t="shared" si="488"/>
        <v>0</v>
      </c>
      <c r="JI50" s="178">
        <v>0.294289866351475</v>
      </c>
      <c r="JJ50" s="177">
        <f t="shared" si="489"/>
        <v>0</v>
      </c>
      <c r="JK50" s="194">
        <f t="shared" si="490"/>
        <v>0</v>
      </c>
      <c r="JL50" s="576"/>
      <c r="JM50" s="174">
        <v>3.0</v>
      </c>
      <c r="JN50" s="175" t="s">
        <v>149</v>
      </c>
      <c r="JO50" s="176" t="s">
        <v>121</v>
      </c>
      <c r="JP50" s="176" t="s">
        <v>123</v>
      </c>
      <c r="JQ50" s="177">
        <f t="shared" si="491"/>
        <v>0</v>
      </c>
      <c r="JR50" s="177">
        <f t="shared" si="492"/>
        <v>0</v>
      </c>
      <c r="JS50" s="177">
        <f t="shared" si="493"/>
        <v>0</v>
      </c>
      <c r="JT50" s="178"/>
      <c r="JU50" s="177">
        <f t="shared" si="494"/>
        <v>0</v>
      </c>
      <c r="JV50" s="180"/>
      <c r="JW50" s="180"/>
      <c r="JX50" s="180"/>
      <c r="JY50" s="177">
        <f t="shared" si="495"/>
        <v>0</v>
      </c>
      <c r="JZ50" s="178">
        <v>0.294289866351475</v>
      </c>
      <c r="KA50" s="177">
        <f t="shared" si="496"/>
        <v>0</v>
      </c>
      <c r="KB50" s="194">
        <f t="shared" si="497"/>
        <v>0</v>
      </c>
      <c r="KC50" s="576"/>
      <c r="KD50" s="174">
        <v>3.0</v>
      </c>
      <c r="KE50" s="175" t="s">
        <v>149</v>
      </c>
      <c r="KF50" s="176" t="s">
        <v>121</v>
      </c>
      <c r="KG50" s="176" t="s">
        <v>123</v>
      </c>
      <c r="KH50" s="177">
        <f t="shared" si="498"/>
        <v>0</v>
      </c>
      <c r="KI50" s="177">
        <f t="shared" si="499"/>
        <v>0</v>
      </c>
      <c r="KJ50" s="177">
        <f t="shared" si="500"/>
        <v>0</v>
      </c>
      <c r="KK50" s="178"/>
      <c r="KL50" s="177">
        <f t="shared" si="501"/>
        <v>0</v>
      </c>
      <c r="KM50" s="180"/>
      <c r="KN50" s="180"/>
      <c r="KO50" s="180"/>
      <c r="KP50" s="177">
        <f t="shared" si="502"/>
        <v>0</v>
      </c>
      <c r="KQ50" s="178">
        <v>0.294289866351475</v>
      </c>
      <c r="KR50" s="177">
        <f t="shared" si="503"/>
        <v>0</v>
      </c>
      <c r="KS50" s="194">
        <f t="shared" si="504"/>
        <v>0</v>
      </c>
      <c r="KT50" s="576"/>
      <c r="KU50" s="173"/>
    </row>
    <row r="51" ht="15.75" customHeight="1">
      <c r="A51" s="174">
        <v>4.0</v>
      </c>
      <c r="B51" s="175" t="s">
        <v>132</v>
      </c>
      <c r="C51" s="176" t="s">
        <v>121</v>
      </c>
      <c r="D51" s="176" t="s">
        <v>123</v>
      </c>
      <c r="E51" s="177">
        <f t="shared" si="379"/>
        <v>0</v>
      </c>
      <c r="F51" s="177">
        <f t="shared" si="380"/>
        <v>0</v>
      </c>
      <c r="G51" s="177">
        <f t="shared" si="381"/>
        <v>0</v>
      </c>
      <c r="H51" s="178"/>
      <c r="I51" s="177">
        <f t="shared" si="382"/>
        <v>0</v>
      </c>
      <c r="J51" s="180"/>
      <c r="K51" s="180"/>
      <c r="L51" s="180"/>
      <c r="M51" s="177">
        <f t="shared" si="383"/>
        <v>0</v>
      </c>
      <c r="N51" s="178">
        <v>0.294289866351475</v>
      </c>
      <c r="O51" s="177">
        <f t="shared" si="384"/>
        <v>0</v>
      </c>
      <c r="P51" s="194">
        <f t="shared" si="385"/>
        <v>0</v>
      </c>
      <c r="Q51" s="576"/>
      <c r="R51" s="174">
        <v>4.0</v>
      </c>
      <c r="S51" s="175" t="s">
        <v>132</v>
      </c>
      <c r="T51" s="176" t="s">
        <v>121</v>
      </c>
      <c r="U51" s="176" t="s">
        <v>123</v>
      </c>
      <c r="V51" s="177">
        <f t="shared" si="386"/>
        <v>0</v>
      </c>
      <c r="W51" s="177">
        <f t="shared" si="387"/>
        <v>0</v>
      </c>
      <c r="X51" s="177">
        <f t="shared" si="388"/>
        <v>0</v>
      </c>
      <c r="Y51" s="178"/>
      <c r="Z51" s="177">
        <f t="shared" si="389"/>
        <v>0</v>
      </c>
      <c r="AA51" s="180"/>
      <c r="AB51" s="180"/>
      <c r="AC51" s="180"/>
      <c r="AD51" s="177">
        <f t="shared" si="390"/>
        <v>0</v>
      </c>
      <c r="AE51" s="178">
        <v>0.294289866351475</v>
      </c>
      <c r="AF51" s="177">
        <f t="shared" si="391"/>
        <v>0</v>
      </c>
      <c r="AG51" s="194">
        <f t="shared" si="392"/>
        <v>0</v>
      </c>
      <c r="AH51" s="576"/>
      <c r="AI51" s="174">
        <v>4.0</v>
      </c>
      <c r="AJ51" s="175" t="s">
        <v>132</v>
      </c>
      <c r="AK51" s="176" t="s">
        <v>121</v>
      </c>
      <c r="AL51" s="176" t="s">
        <v>123</v>
      </c>
      <c r="AM51" s="177">
        <f t="shared" si="393"/>
        <v>0</v>
      </c>
      <c r="AN51" s="177">
        <f t="shared" si="394"/>
        <v>0</v>
      </c>
      <c r="AO51" s="177">
        <f t="shared" si="395"/>
        <v>0</v>
      </c>
      <c r="AP51" s="178"/>
      <c r="AQ51" s="177">
        <f t="shared" si="396"/>
        <v>0</v>
      </c>
      <c r="AR51" s="180"/>
      <c r="AS51" s="180"/>
      <c r="AT51" s="180"/>
      <c r="AU51" s="177">
        <f t="shared" si="397"/>
        <v>0</v>
      </c>
      <c r="AV51" s="178">
        <v>0.294289866351475</v>
      </c>
      <c r="AW51" s="177">
        <f t="shared" si="398"/>
        <v>0</v>
      </c>
      <c r="AX51" s="194">
        <f t="shared" si="399"/>
        <v>0</v>
      </c>
      <c r="AY51" s="576"/>
      <c r="AZ51" s="174">
        <v>4.0</v>
      </c>
      <c r="BA51" s="175" t="s">
        <v>132</v>
      </c>
      <c r="BB51" s="176" t="s">
        <v>121</v>
      </c>
      <c r="BC51" s="176" t="s">
        <v>123</v>
      </c>
      <c r="BD51" s="177">
        <f t="shared" si="400"/>
        <v>0</v>
      </c>
      <c r="BE51" s="177">
        <f t="shared" si="401"/>
        <v>0</v>
      </c>
      <c r="BF51" s="177">
        <f t="shared" si="402"/>
        <v>0</v>
      </c>
      <c r="BG51" s="178"/>
      <c r="BH51" s="177">
        <f t="shared" si="403"/>
        <v>0</v>
      </c>
      <c r="BI51" s="180"/>
      <c r="BJ51" s="180"/>
      <c r="BK51" s="180"/>
      <c r="BL51" s="177">
        <f t="shared" si="404"/>
        <v>0</v>
      </c>
      <c r="BM51" s="178">
        <v>0.294289866351475</v>
      </c>
      <c r="BN51" s="177">
        <f t="shared" si="405"/>
        <v>0</v>
      </c>
      <c r="BO51" s="194">
        <f t="shared" si="406"/>
        <v>0</v>
      </c>
      <c r="BP51" s="576"/>
      <c r="BQ51" s="174">
        <v>4.0</v>
      </c>
      <c r="BR51" s="175" t="s">
        <v>132</v>
      </c>
      <c r="BS51" s="176" t="s">
        <v>121</v>
      </c>
      <c r="BT51" s="176" t="s">
        <v>123</v>
      </c>
      <c r="BU51" s="177">
        <f t="shared" si="407"/>
        <v>0</v>
      </c>
      <c r="BV51" s="177">
        <f t="shared" si="408"/>
        <v>0</v>
      </c>
      <c r="BW51" s="177">
        <f t="shared" si="409"/>
        <v>0</v>
      </c>
      <c r="BX51" s="178"/>
      <c r="BY51" s="177">
        <f t="shared" si="410"/>
        <v>0</v>
      </c>
      <c r="BZ51" s="180"/>
      <c r="CA51" s="180"/>
      <c r="CB51" s="180"/>
      <c r="CC51" s="177">
        <f t="shared" si="411"/>
        <v>0</v>
      </c>
      <c r="CD51" s="178">
        <v>0.294289866351475</v>
      </c>
      <c r="CE51" s="177">
        <f t="shared" si="412"/>
        <v>0</v>
      </c>
      <c r="CF51" s="194">
        <f t="shared" si="413"/>
        <v>0</v>
      </c>
      <c r="CG51" s="576"/>
      <c r="CH51" s="174">
        <v>4.0</v>
      </c>
      <c r="CI51" s="175" t="s">
        <v>132</v>
      </c>
      <c r="CJ51" s="176" t="s">
        <v>121</v>
      </c>
      <c r="CK51" s="176" t="s">
        <v>123</v>
      </c>
      <c r="CL51" s="177">
        <f t="shared" si="414"/>
        <v>0</v>
      </c>
      <c r="CM51" s="177">
        <f t="shared" si="415"/>
        <v>0</v>
      </c>
      <c r="CN51" s="177">
        <f t="shared" si="416"/>
        <v>0</v>
      </c>
      <c r="CO51" s="178"/>
      <c r="CP51" s="177">
        <f t="shared" si="417"/>
        <v>0</v>
      </c>
      <c r="CQ51" s="180"/>
      <c r="CR51" s="180"/>
      <c r="CS51" s="180"/>
      <c r="CT51" s="177">
        <f t="shared" si="418"/>
        <v>0</v>
      </c>
      <c r="CU51" s="178">
        <v>0.294289866351475</v>
      </c>
      <c r="CV51" s="177">
        <f t="shared" si="419"/>
        <v>0</v>
      </c>
      <c r="CW51" s="194">
        <f t="shared" si="420"/>
        <v>0</v>
      </c>
      <c r="CX51" s="576"/>
      <c r="CY51" s="174">
        <v>4.0</v>
      </c>
      <c r="CZ51" s="175" t="s">
        <v>132</v>
      </c>
      <c r="DA51" s="176" t="s">
        <v>121</v>
      </c>
      <c r="DB51" s="176" t="s">
        <v>123</v>
      </c>
      <c r="DC51" s="177">
        <f t="shared" si="421"/>
        <v>0</v>
      </c>
      <c r="DD51" s="177">
        <f t="shared" si="422"/>
        <v>0</v>
      </c>
      <c r="DE51" s="177">
        <f t="shared" si="423"/>
        <v>0</v>
      </c>
      <c r="DF51" s="178"/>
      <c r="DG51" s="177">
        <f t="shared" si="424"/>
        <v>0</v>
      </c>
      <c r="DH51" s="180"/>
      <c r="DI51" s="180"/>
      <c r="DJ51" s="180"/>
      <c r="DK51" s="177">
        <f t="shared" si="425"/>
        <v>0</v>
      </c>
      <c r="DL51" s="178">
        <v>0.294289866351475</v>
      </c>
      <c r="DM51" s="177">
        <f t="shared" si="426"/>
        <v>0</v>
      </c>
      <c r="DN51" s="194">
        <f t="shared" si="427"/>
        <v>0</v>
      </c>
      <c r="DO51" s="576"/>
      <c r="DP51" s="174">
        <v>4.0</v>
      </c>
      <c r="DQ51" s="175" t="s">
        <v>132</v>
      </c>
      <c r="DR51" s="176" t="s">
        <v>121</v>
      </c>
      <c r="DS51" s="176" t="s">
        <v>123</v>
      </c>
      <c r="DT51" s="177">
        <f t="shared" si="428"/>
        <v>0</v>
      </c>
      <c r="DU51" s="177">
        <f t="shared" si="429"/>
        <v>0</v>
      </c>
      <c r="DV51" s="177">
        <f t="shared" si="430"/>
        <v>0</v>
      </c>
      <c r="DW51" s="178"/>
      <c r="DX51" s="177">
        <f t="shared" si="431"/>
        <v>0</v>
      </c>
      <c r="DY51" s="180"/>
      <c r="DZ51" s="180"/>
      <c r="EA51" s="180"/>
      <c r="EB51" s="177">
        <f t="shared" si="432"/>
        <v>0</v>
      </c>
      <c r="EC51" s="178">
        <v>0.294289866351475</v>
      </c>
      <c r="ED51" s="177">
        <f t="shared" si="433"/>
        <v>0</v>
      </c>
      <c r="EE51" s="194">
        <f t="shared" si="434"/>
        <v>0</v>
      </c>
      <c r="EF51" s="576"/>
      <c r="EG51" s="174">
        <v>4.0</v>
      </c>
      <c r="EH51" s="175" t="s">
        <v>132</v>
      </c>
      <c r="EI51" s="176" t="s">
        <v>121</v>
      </c>
      <c r="EJ51" s="176" t="s">
        <v>123</v>
      </c>
      <c r="EK51" s="177">
        <f t="shared" si="435"/>
        <v>0</v>
      </c>
      <c r="EL51" s="177">
        <f t="shared" si="436"/>
        <v>0</v>
      </c>
      <c r="EM51" s="177">
        <f t="shared" si="437"/>
        <v>0</v>
      </c>
      <c r="EN51" s="178"/>
      <c r="EO51" s="177">
        <f t="shared" si="438"/>
        <v>0</v>
      </c>
      <c r="EP51" s="180"/>
      <c r="EQ51" s="180"/>
      <c r="ER51" s="180"/>
      <c r="ES51" s="177">
        <f t="shared" si="439"/>
        <v>0</v>
      </c>
      <c r="ET51" s="178">
        <v>0.294289866351475</v>
      </c>
      <c r="EU51" s="177">
        <f t="shared" si="440"/>
        <v>0</v>
      </c>
      <c r="EV51" s="194">
        <f t="shared" si="441"/>
        <v>0</v>
      </c>
      <c r="EW51" s="576"/>
      <c r="EX51" s="174">
        <v>4.0</v>
      </c>
      <c r="EY51" s="175" t="s">
        <v>132</v>
      </c>
      <c r="EZ51" s="176" t="s">
        <v>121</v>
      </c>
      <c r="FA51" s="176" t="s">
        <v>123</v>
      </c>
      <c r="FB51" s="177">
        <f t="shared" si="442"/>
        <v>0</v>
      </c>
      <c r="FC51" s="177">
        <f t="shared" si="443"/>
        <v>0</v>
      </c>
      <c r="FD51" s="177">
        <f t="shared" si="444"/>
        <v>0</v>
      </c>
      <c r="FE51" s="178"/>
      <c r="FF51" s="177">
        <f t="shared" si="445"/>
        <v>0</v>
      </c>
      <c r="FG51" s="180"/>
      <c r="FH51" s="180"/>
      <c r="FI51" s="180"/>
      <c r="FJ51" s="177">
        <f t="shared" si="446"/>
        <v>0</v>
      </c>
      <c r="FK51" s="178">
        <v>0.294289866351475</v>
      </c>
      <c r="FL51" s="177">
        <f t="shared" si="447"/>
        <v>0</v>
      </c>
      <c r="FM51" s="194">
        <f t="shared" si="448"/>
        <v>0</v>
      </c>
      <c r="FN51" s="576"/>
      <c r="FO51" s="174">
        <v>4.0</v>
      </c>
      <c r="FP51" s="175" t="s">
        <v>132</v>
      </c>
      <c r="FQ51" s="176" t="s">
        <v>121</v>
      </c>
      <c r="FR51" s="176" t="s">
        <v>123</v>
      </c>
      <c r="FS51" s="177">
        <f t="shared" si="449"/>
        <v>0</v>
      </c>
      <c r="FT51" s="177">
        <f t="shared" si="450"/>
        <v>0</v>
      </c>
      <c r="FU51" s="177">
        <f t="shared" si="451"/>
        <v>0</v>
      </c>
      <c r="FV51" s="178"/>
      <c r="FW51" s="177">
        <f t="shared" si="452"/>
        <v>0</v>
      </c>
      <c r="FX51" s="180"/>
      <c r="FY51" s="180"/>
      <c r="FZ51" s="180"/>
      <c r="GA51" s="177">
        <f t="shared" si="453"/>
        <v>0</v>
      </c>
      <c r="GB51" s="178">
        <v>0.294289866351475</v>
      </c>
      <c r="GC51" s="177">
        <f t="shared" si="454"/>
        <v>0</v>
      </c>
      <c r="GD51" s="194">
        <f t="shared" si="455"/>
        <v>0</v>
      </c>
      <c r="GE51" s="576"/>
      <c r="GF51" s="174">
        <v>4.0</v>
      </c>
      <c r="GG51" s="175" t="s">
        <v>132</v>
      </c>
      <c r="GH51" s="176" t="s">
        <v>121</v>
      </c>
      <c r="GI51" s="176" t="s">
        <v>123</v>
      </c>
      <c r="GJ51" s="177">
        <f t="shared" si="456"/>
        <v>0</v>
      </c>
      <c r="GK51" s="177">
        <f t="shared" si="457"/>
        <v>0</v>
      </c>
      <c r="GL51" s="177">
        <f t="shared" si="458"/>
        <v>0</v>
      </c>
      <c r="GM51" s="178"/>
      <c r="GN51" s="177">
        <f t="shared" si="459"/>
        <v>0</v>
      </c>
      <c r="GO51" s="180"/>
      <c r="GP51" s="180"/>
      <c r="GQ51" s="180"/>
      <c r="GR51" s="177">
        <f t="shared" si="460"/>
        <v>0</v>
      </c>
      <c r="GS51" s="178">
        <v>0.294289866351475</v>
      </c>
      <c r="GT51" s="177">
        <f t="shared" si="461"/>
        <v>0</v>
      </c>
      <c r="GU51" s="194">
        <f t="shared" si="462"/>
        <v>0</v>
      </c>
      <c r="GV51" s="576"/>
      <c r="GW51" s="174">
        <v>4.0</v>
      </c>
      <c r="GX51" s="175" t="s">
        <v>132</v>
      </c>
      <c r="GY51" s="176" t="s">
        <v>121</v>
      </c>
      <c r="GZ51" s="176" t="s">
        <v>123</v>
      </c>
      <c r="HA51" s="177">
        <f t="shared" si="463"/>
        <v>0</v>
      </c>
      <c r="HB51" s="177">
        <f t="shared" si="464"/>
        <v>0</v>
      </c>
      <c r="HC51" s="177">
        <f t="shared" si="465"/>
        <v>0</v>
      </c>
      <c r="HD51" s="178"/>
      <c r="HE51" s="177">
        <f t="shared" si="466"/>
        <v>0</v>
      </c>
      <c r="HF51" s="180"/>
      <c r="HG51" s="180"/>
      <c r="HH51" s="180"/>
      <c r="HI51" s="177">
        <f t="shared" si="467"/>
        <v>0</v>
      </c>
      <c r="HJ51" s="178">
        <v>0.294289866351475</v>
      </c>
      <c r="HK51" s="177">
        <f t="shared" si="468"/>
        <v>0</v>
      </c>
      <c r="HL51" s="194">
        <f t="shared" si="469"/>
        <v>0</v>
      </c>
      <c r="HM51" s="576"/>
      <c r="HN51" s="174">
        <v>4.0</v>
      </c>
      <c r="HO51" s="175" t="s">
        <v>132</v>
      </c>
      <c r="HP51" s="176" t="s">
        <v>121</v>
      </c>
      <c r="HQ51" s="176" t="s">
        <v>123</v>
      </c>
      <c r="HR51" s="177">
        <f t="shared" si="470"/>
        <v>0</v>
      </c>
      <c r="HS51" s="177">
        <f t="shared" si="471"/>
        <v>0</v>
      </c>
      <c r="HT51" s="177">
        <f t="shared" si="472"/>
        <v>0</v>
      </c>
      <c r="HU51" s="178"/>
      <c r="HV51" s="177">
        <f t="shared" si="473"/>
        <v>0</v>
      </c>
      <c r="HW51" s="180"/>
      <c r="HX51" s="180"/>
      <c r="HY51" s="180"/>
      <c r="HZ51" s="177">
        <f t="shared" si="474"/>
        <v>0</v>
      </c>
      <c r="IA51" s="178">
        <v>0.294289866351475</v>
      </c>
      <c r="IB51" s="177">
        <f t="shared" si="475"/>
        <v>0</v>
      </c>
      <c r="IC51" s="194">
        <f t="shared" si="476"/>
        <v>0</v>
      </c>
      <c r="ID51" s="576"/>
      <c r="IE51" s="174">
        <v>4.0</v>
      </c>
      <c r="IF51" s="175" t="s">
        <v>132</v>
      </c>
      <c r="IG51" s="176" t="s">
        <v>121</v>
      </c>
      <c r="IH51" s="176" t="s">
        <v>123</v>
      </c>
      <c r="II51" s="177">
        <f t="shared" si="477"/>
        <v>0</v>
      </c>
      <c r="IJ51" s="177">
        <f t="shared" si="478"/>
        <v>0</v>
      </c>
      <c r="IK51" s="177">
        <f t="shared" si="479"/>
        <v>0</v>
      </c>
      <c r="IL51" s="178"/>
      <c r="IM51" s="177">
        <f t="shared" si="480"/>
        <v>0</v>
      </c>
      <c r="IN51" s="180"/>
      <c r="IO51" s="180"/>
      <c r="IP51" s="180"/>
      <c r="IQ51" s="177">
        <f t="shared" si="481"/>
        <v>0</v>
      </c>
      <c r="IR51" s="178">
        <v>0.294289866351475</v>
      </c>
      <c r="IS51" s="177">
        <f t="shared" si="482"/>
        <v>0</v>
      </c>
      <c r="IT51" s="194">
        <f t="shared" si="483"/>
        <v>0</v>
      </c>
      <c r="IU51" s="576"/>
      <c r="IV51" s="174">
        <v>4.0</v>
      </c>
      <c r="IW51" s="175" t="s">
        <v>132</v>
      </c>
      <c r="IX51" s="176" t="s">
        <v>121</v>
      </c>
      <c r="IY51" s="176" t="s">
        <v>123</v>
      </c>
      <c r="IZ51" s="177">
        <f t="shared" si="484"/>
        <v>0</v>
      </c>
      <c r="JA51" s="177">
        <f t="shared" si="485"/>
        <v>0</v>
      </c>
      <c r="JB51" s="177">
        <f t="shared" si="486"/>
        <v>0</v>
      </c>
      <c r="JC51" s="178"/>
      <c r="JD51" s="177">
        <f t="shared" si="487"/>
        <v>0</v>
      </c>
      <c r="JE51" s="180"/>
      <c r="JF51" s="180"/>
      <c r="JG51" s="180"/>
      <c r="JH51" s="177">
        <f t="shared" si="488"/>
        <v>0</v>
      </c>
      <c r="JI51" s="178">
        <v>0.294289866351475</v>
      </c>
      <c r="JJ51" s="177">
        <f t="shared" si="489"/>
        <v>0</v>
      </c>
      <c r="JK51" s="194">
        <f t="shared" si="490"/>
        <v>0</v>
      </c>
      <c r="JL51" s="576"/>
      <c r="JM51" s="174">
        <v>4.0</v>
      </c>
      <c r="JN51" s="175" t="s">
        <v>132</v>
      </c>
      <c r="JO51" s="176" t="s">
        <v>121</v>
      </c>
      <c r="JP51" s="176" t="s">
        <v>123</v>
      </c>
      <c r="JQ51" s="177">
        <f t="shared" si="491"/>
        <v>0</v>
      </c>
      <c r="JR51" s="177">
        <f t="shared" si="492"/>
        <v>0</v>
      </c>
      <c r="JS51" s="177">
        <f t="shared" si="493"/>
        <v>0</v>
      </c>
      <c r="JT51" s="178"/>
      <c r="JU51" s="177">
        <f t="shared" si="494"/>
        <v>0</v>
      </c>
      <c r="JV51" s="180"/>
      <c r="JW51" s="180"/>
      <c r="JX51" s="180"/>
      <c r="JY51" s="177">
        <f t="shared" si="495"/>
        <v>0</v>
      </c>
      <c r="JZ51" s="178">
        <v>0.294289866351475</v>
      </c>
      <c r="KA51" s="177">
        <f t="shared" si="496"/>
        <v>0</v>
      </c>
      <c r="KB51" s="194">
        <f t="shared" si="497"/>
        <v>0</v>
      </c>
      <c r="KC51" s="576"/>
      <c r="KD51" s="174">
        <v>4.0</v>
      </c>
      <c r="KE51" s="175" t="s">
        <v>132</v>
      </c>
      <c r="KF51" s="176" t="s">
        <v>121</v>
      </c>
      <c r="KG51" s="176" t="s">
        <v>123</v>
      </c>
      <c r="KH51" s="177">
        <f t="shared" si="498"/>
        <v>0</v>
      </c>
      <c r="KI51" s="177">
        <f t="shared" si="499"/>
        <v>0</v>
      </c>
      <c r="KJ51" s="177">
        <f t="shared" si="500"/>
        <v>0</v>
      </c>
      <c r="KK51" s="178"/>
      <c r="KL51" s="177">
        <f t="shared" si="501"/>
        <v>0</v>
      </c>
      <c r="KM51" s="180"/>
      <c r="KN51" s="180"/>
      <c r="KO51" s="180"/>
      <c r="KP51" s="177">
        <f t="shared" si="502"/>
        <v>0</v>
      </c>
      <c r="KQ51" s="178">
        <v>0.294289866351475</v>
      </c>
      <c r="KR51" s="177">
        <f t="shared" si="503"/>
        <v>0</v>
      </c>
      <c r="KS51" s="194">
        <f t="shared" si="504"/>
        <v>0</v>
      </c>
      <c r="KT51" s="576"/>
      <c r="KU51" s="173"/>
    </row>
    <row r="52" ht="15.75" customHeight="1">
      <c r="A52" s="174">
        <v>5.0</v>
      </c>
      <c r="B52" s="175" t="s">
        <v>132</v>
      </c>
      <c r="C52" s="176" t="s">
        <v>121</v>
      </c>
      <c r="D52" s="176" t="s">
        <v>123</v>
      </c>
      <c r="E52" s="177">
        <f t="shared" si="379"/>
        <v>0</v>
      </c>
      <c r="F52" s="177">
        <f t="shared" si="380"/>
        <v>0</v>
      </c>
      <c r="G52" s="177">
        <f t="shared" si="381"/>
        <v>0</v>
      </c>
      <c r="H52" s="178"/>
      <c r="I52" s="177">
        <f t="shared" si="382"/>
        <v>0</v>
      </c>
      <c r="J52" s="180"/>
      <c r="K52" s="180"/>
      <c r="L52" s="180"/>
      <c r="M52" s="177">
        <f t="shared" si="383"/>
        <v>0</v>
      </c>
      <c r="N52" s="178">
        <v>0.294289866351475</v>
      </c>
      <c r="O52" s="177">
        <f t="shared" si="384"/>
        <v>0</v>
      </c>
      <c r="P52" s="194">
        <f t="shared" si="385"/>
        <v>0</v>
      </c>
      <c r="Q52" s="576"/>
      <c r="R52" s="174">
        <v>5.0</v>
      </c>
      <c r="S52" s="175" t="s">
        <v>132</v>
      </c>
      <c r="T52" s="176" t="s">
        <v>121</v>
      </c>
      <c r="U52" s="176" t="s">
        <v>123</v>
      </c>
      <c r="V52" s="177">
        <f t="shared" si="386"/>
        <v>0</v>
      </c>
      <c r="W52" s="177">
        <f t="shared" si="387"/>
        <v>0</v>
      </c>
      <c r="X52" s="177">
        <f t="shared" si="388"/>
        <v>0</v>
      </c>
      <c r="Y52" s="178"/>
      <c r="Z52" s="177">
        <f t="shared" si="389"/>
        <v>0</v>
      </c>
      <c r="AA52" s="180"/>
      <c r="AB52" s="180"/>
      <c r="AC52" s="180"/>
      <c r="AD52" s="177">
        <f t="shared" si="390"/>
        <v>0</v>
      </c>
      <c r="AE52" s="178">
        <v>0.294289866351475</v>
      </c>
      <c r="AF52" s="177">
        <f t="shared" si="391"/>
        <v>0</v>
      </c>
      <c r="AG52" s="194">
        <f t="shared" si="392"/>
        <v>0</v>
      </c>
      <c r="AH52" s="576"/>
      <c r="AI52" s="174">
        <v>5.0</v>
      </c>
      <c r="AJ52" s="175" t="s">
        <v>132</v>
      </c>
      <c r="AK52" s="176" t="s">
        <v>121</v>
      </c>
      <c r="AL52" s="176" t="s">
        <v>123</v>
      </c>
      <c r="AM52" s="177">
        <f t="shared" si="393"/>
        <v>0</v>
      </c>
      <c r="AN52" s="177">
        <f t="shared" si="394"/>
        <v>0</v>
      </c>
      <c r="AO52" s="177">
        <f t="shared" si="395"/>
        <v>0</v>
      </c>
      <c r="AP52" s="178"/>
      <c r="AQ52" s="177">
        <f t="shared" si="396"/>
        <v>0</v>
      </c>
      <c r="AR52" s="180"/>
      <c r="AS52" s="180"/>
      <c r="AT52" s="180"/>
      <c r="AU52" s="177">
        <f t="shared" si="397"/>
        <v>0</v>
      </c>
      <c r="AV52" s="178">
        <v>0.294289866351475</v>
      </c>
      <c r="AW52" s="177">
        <f t="shared" si="398"/>
        <v>0</v>
      </c>
      <c r="AX52" s="194">
        <f t="shared" si="399"/>
        <v>0</v>
      </c>
      <c r="AY52" s="576"/>
      <c r="AZ52" s="174">
        <v>5.0</v>
      </c>
      <c r="BA52" s="175" t="s">
        <v>132</v>
      </c>
      <c r="BB52" s="176" t="s">
        <v>121</v>
      </c>
      <c r="BC52" s="176" t="s">
        <v>123</v>
      </c>
      <c r="BD52" s="177">
        <f t="shared" si="400"/>
        <v>0</v>
      </c>
      <c r="BE52" s="177">
        <f t="shared" si="401"/>
        <v>0</v>
      </c>
      <c r="BF52" s="177">
        <f t="shared" si="402"/>
        <v>0</v>
      </c>
      <c r="BG52" s="178"/>
      <c r="BH52" s="177">
        <f t="shared" si="403"/>
        <v>0</v>
      </c>
      <c r="BI52" s="180"/>
      <c r="BJ52" s="180"/>
      <c r="BK52" s="180"/>
      <c r="BL52" s="177">
        <f t="shared" si="404"/>
        <v>0</v>
      </c>
      <c r="BM52" s="178">
        <v>0.294289866351475</v>
      </c>
      <c r="BN52" s="177">
        <f t="shared" si="405"/>
        <v>0</v>
      </c>
      <c r="BO52" s="194">
        <f t="shared" si="406"/>
        <v>0</v>
      </c>
      <c r="BP52" s="576"/>
      <c r="BQ52" s="174">
        <v>5.0</v>
      </c>
      <c r="BR52" s="175" t="s">
        <v>132</v>
      </c>
      <c r="BS52" s="176" t="s">
        <v>121</v>
      </c>
      <c r="BT52" s="176" t="s">
        <v>123</v>
      </c>
      <c r="BU52" s="177">
        <f t="shared" si="407"/>
        <v>0</v>
      </c>
      <c r="BV52" s="177">
        <f t="shared" si="408"/>
        <v>0</v>
      </c>
      <c r="BW52" s="177">
        <f t="shared" si="409"/>
        <v>0</v>
      </c>
      <c r="BX52" s="178"/>
      <c r="BY52" s="177">
        <f t="shared" si="410"/>
        <v>0</v>
      </c>
      <c r="BZ52" s="180"/>
      <c r="CA52" s="180"/>
      <c r="CB52" s="180"/>
      <c r="CC52" s="177">
        <f t="shared" si="411"/>
        <v>0</v>
      </c>
      <c r="CD52" s="178">
        <v>0.294289866351475</v>
      </c>
      <c r="CE52" s="177">
        <f t="shared" si="412"/>
        <v>0</v>
      </c>
      <c r="CF52" s="194">
        <f t="shared" si="413"/>
        <v>0</v>
      </c>
      <c r="CG52" s="576"/>
      <c r="CH52" s="174">
        <v>5.0</v>
      </c>
      <c r="CI52" s="175" t="s">
        <v>132</v>
      </c>
      <c r="CJ52" s="176" t="s">
        <v>121</v>
      </c>
      <c r="CK52" s="176" t="s">
        <v>123</v>
      </c>
      <c r="CL52" s="177">
        <f t="shared" si="414"/>
        <v>0</v>
      </c>
      <c r="CM52" s="177">
        <f t="shared" si="415"/>
        <v>0</v>
      </c>
      <c r="CN52" s="177">
        <f t="shared" si="416"/>
        <v>0</v>
      </c>
      <c r="CO52" s="178"/>
      <c r="CP52" s="177">
        <f t="shared" si="417"/>
        <v>0</v>
      </c>
      <c r="CQ52" s="180"/>
      <c r="CR52" s="180"/>
      <c r="CS52" s="180"/>
      <c r="CT52" s="177">
        <f t="shared" si="418"/>
        <v>0</v>
      </c>
      <c r="CU52" s="178">
        <v>0.294289866351475</v>
      </c>
      <c r="CV52" s="177">
        <f t="shared" si="419"/>
        <v>0</v>
      </c>
      <c r="CW52" s="194">
        <f t="shared" si="420"/>
        <v>0</v>
      </c>
      <c r="CX52" s="576"/>
      <c r="CY52" s="174">
        <v>5.0</v>
      </c>
      <c r="CZ52" s="175" t="s">
        <v>132</v>
      </c>
      <c r="DA52" s="176" t="s">
        <v>121</v>
      </c>
      <c r="DB52" s="176" t="s">
        <v>123</v>
      </c>
      <c r="DC52" s="177">
        <f t="shared" si="421"/>
        <v>0</v>
      </c>
      <c r="DD52" s="177">
        <f t="shared" si="422"/>
        <v>0</v>
      </c>
      <c r="DE52" s="177">
        <f t="shared" si="423"/>
        <v>0</v>
      </c>
      <c r="DF52" s="178"/>
      <c r="DG52" s="177">
        <f t="shared" si="424"/>
        <v>0</v>
      </c>
      <c r="DH52" s="180"/>
      <c r="DI52" s="180"/>
      <c r="DJ52" s="180"/>
      <c r="DK52" s="177">
        <f t="shared" si="425"/>
        <v>0</v>
      </c>
      <c r="DL52" s="178">
        <v>0.294289866351475</v>
      </c>
      <c r="DM52" s="177">
        <f t="shared" si="426"/>
        <v>0</v>
      </c>
      <c r="DN52" s="194">
        <f t="shared" si="427"/>
        <v>0</v>
      </c>
      <c r="DO52" s="576"/>
      <c r="DP52" s="174">
        <v>5.0</v>
      </c>
      <c r="DQ52" s="175" t="s">
        <v>132</v>
      </c>
      <c r="DR52" s="176" t="s">
        <v>121</v>
      </c>
      <c r="DS52" s="176" t="s">
        <v>123</v>
      </c>
      <c r="DT52" s="177">
        <f t="shared" si="428"/>
        <v>0</v>
      </c>
      <c r="DU52" s="177">
        <f t="shared" si="429"/>
        <v>0</v>
      </c>
      <c r="DV52" s="177">
        <f t="shared" si="430"/>
        <v>0</v>
      </c>
      <c r="DW52" s="178"/>
      <c r="DX52" s="177">
        <f t="shared" si="431"/>
        <v>0</v>
      </c>
      <c r="DY52" s="180"/>
      <c r="DZ52" s="180"/>
      <c r="EA52" s="180"/>
      <c r="EB52" s="177">
        <f t="shared" si="432"/>
        <v>0</v>
      </c>
      <c r="EC52" s="178">
        <v>0.294289866351475</v>
      </c>
      <c r="ED52" s="177">
        <f t="shared" si="433"/>
        <v>0</v>
      </c>
      <c r="EE52" s="194">
        <f t="shared" si="434"/>
        <v>0</v>
      </c>
      <c r="EF52" s="576"/>
      <c r="EG52" s="174">
        <v>5.0</v>
      </c>
      <c r="EH52" s="175" t="s">
        <v>132</v>
      </c>
      <c r="EI52" s="176" t="s">
        <v>121</v>
      </c>
      <c r="EJ52" s="176" t="s">
        <v>123</v>
      </c>
      <c r="EK52" s="177">
        <f t="shared" si="435"/>
        <v>0</v>
      </c>
      <c r="EL52" s="177">
        <f t="shared" si="436"/>
        <v>0</v>
      </c>
      <c r="EM52" s="177">
        <f t="shared" si="437"/>
        <v>0</v>
      </c>
      <c r="EN52" s="178"/>
      <c r="EO52" s="177">
        <f t="shared" si="438"/>
        <v>0</v>
      </c>
      <c r="EP52" s="180"/>
      <c r="EQ52" s="180"/>
      <c r="ER52" s="180"/>
      <c r="ES52" s="177">
        <f t="shared" si="439"/>
        <v>0</v>
      </c>
      <c r="ET52" s="178">
        <v>0.294289866351475</v>
      </c>
      <c r="EU52" s="177">
        <f t="shared" si="440"/>
        <v>0</v>
      </c>
      <c r="EV52" s="194">
        <f t="shared" si="441"/>
        <v>0</v>
      </c>
      <c r="EW52" s="576"/>
      <c r="EX52" s="174">
        <v>5.0</v>
      </c>
      <c r="EY52" s="175" t="s">
        <v>132</v>
      </c>
      <c r="EZ52" s="176" t="s">
        <v>121</v>
      </c>
      <c r="FA52" s="176" t="s">
        <v>123</v>
      </c>
      <c r="FB52" s="177">
        <f t="shared" si="442"/>
        <v>0</v>
      </c>
      <c r="FC52" s="177">
        <f t="shared" si="443"/>
        <v>0</v>
      </c>
      <c r="FD52" s="177">
        <f t="shared" si="444"/>
        <v>0</v>
      </c>
      <c r="FE52" s="178"/>
      <c r="FF52" s="177">
        <f t="shared" si="445"/>
        <v>0</v>
      </c>
      <c r="FG52" s="180"/>
      <c r="FH52" s="180"/>
      <c r="FI52" s="180"/>
      <c r="FJ52" s="177">
        <f t="shared" si="446"/>
        <v>0</v>
      </c>
      <c r="FK52" s="178">
        <v>0.294289866351475</v>
      </c>
      <c r="FL52" s="177">
        <f t="shared" si="447"/>
        <v>0</v>
      </c>
      <c r="FM52" s="194">
        <f t="shared" si="448"/>
        <v>0</v>
      </c>
      <c r="FN52" s="576"/>
      <c r="FO52" s="174">
        <v>5.0</v>
      </c>
      <c r="FP52" s="175" t="s">
        <v>132</v>
      </c>
      <c r="FQ52" s="176" t="s">
        <v>121</v>
      </c>
      <c r="FR52" s="176" t="s">
        <v>123</v>
      </c>
      <c r="FS52" s="177">
        <f t="shared" si="449"/>
        <v>0</v>
      </c>
      <c r="FT52" s="177">
        <f t="shared" si="450"/>
        <v>0</v>
      </c>
      <c r="FU52" s="177">
        <f t="shared" si="451"/>
        <v>0</v>
      </c>
      <c r="FV52" s="178"/>
      <c r="FW52" s="177">
        <f t="shared" si="452"/>
        <v>0</v>
      </c>
      <c r="FX52" s="180"/>
      <c r="FY52" s="180"/>
      <c r="FZ52" s="180"/>
      <c r="GA52" s="177">
        <f t="shared" si="453"/>
        <v>0</v>
      </c>
      <c r="GB52" s="178">
        <v>0.294289866351475</v>
      </c>
      <c r="GC52" s="177">
        <f t="shared" si="454"/>
        <v>0</v>
      </c>
      <c r="GD52" s="194">
        <f t="shared" si="455"/>
        <v>0</v>
      </c>
      <c r="GE52" s="576"/>
      <c r="GF52" s="174">
        <v>5.0</v>
      </c>
      <c r="GG52" s="175" t="s">
        <v>132</v>
      </c>
      <c r="GH52" s="176" t="s">
        <v>121</v>
      </c>
      <c r="GI52" s="176" t="s">
        <v>123</v>
      </c>
      <c r="GJ52" s="177">
        <f t="shared" si="456"/>
        <v>0</v>
      </c>
      <c r="GK52" s="177">
        <f t="shared" si="457"/>
        <v>0</v>
      </c>
      <c r="GL52" s="177">
        <f t="shared" si="458"/>
        <v>0</v>
      </c>
      <c r="GM52" s="178"/>
      <c r="GN52" s="177">
        <f t="shared" si="459"/>
        <v>0</v>
      </c>
      <c r="GO52" s="180"/>
      <c r="GP52" s="180"/>
      <c r="GQ52" s="180"/>
      <c r="GR52" s="177">
        <f t="shared" si="460"/>
        <v>0</v>
      </c>
      <c r="GS52" s="178">
        <v>0.294289866351475</v>
      </c>
      <c r="GT52" s="177">
        <f t="shared" si="461"/>
        <v>0</v>
      </c>
      <c r="GU52" s="194">
        <f t="shared" si="462"/>
        <v>0</v>
      </c>
      <c r="GV52" s="576"/>
      <c r="GW52" s="174">
        <v>5.0</v>
      </c>
      <c r="GX52" s="175" t="s">
        <v>132</v>
      </c>
      <c r="GY52" s="176" t="s">
        <v>121</v>
      </c>
      <c r="GZ52" s="176" t="s">
        <v>123</v>
      </c>
      <c r="HA52" s="177">
        <f t="shared" si="463"/>
        <v>0</v>
      </c>
      <c r="HB52" s="177">
        <f t="shared" si="464"/>
        <v>0</v>
      </c>
      <c r="HC52" s="177">
        <f t="shared" si="465"/>
        <v>0</v>
      </c>
      <c r="HD52" s="178"/>
      <c r="HE52" s="177">
        <f t="shared" si="466"/>
        <v>0</v>
      </c>
      <c r="HF52" s="180"/>
      <c r="HG52" s="180"/>
      <c r="HH52" s="180"/>
      <c r="HI52" s="177">
        <f t="shared" si="467"/>
        <v>0</v>
      </c>
      <c r="HJ52" s="178">
        <v>0.294289866351475</v>
      </c>
      <c r="HK52" s="177">
        <f t="shared" si="468"/>
        <v>0</v>
      </c>
      <c r="HL52" s="194">
        <f t="shared" si="469"/>
        <v>0</v>
      </c>
      <c r="HM52" s="576"/>
      <c r="HN52" s="174">
        <v>5.0</v>
      </c>
      <c r="HO52" s="175" t="s">
        <v>132</v>
      </c>
      <c r="HP52" s="176" t="s">
        <v>121</v>
      </c>
      <c r="HQ52" s="176" t="s">
        <v>123</v>
      </c>
      <c r="HR52" s="177">
        <f t="shared" si="470"/>
        <v>0</v>
      </c>
      <c r="HS52" s="177">
        <f t="shared" si="471"/>
        <v>0</v>
      </c>
      <c r="HT52" s="177">
        <f t="shared" si="472"/>
        <v>0</v>
      </c>
      <c r="HU52" s="178"/>
      <c r="HV52" s="177">
        <f t="shared" si="473"/>
        <v>0</v>
      </c>
      <c r="HW52" s="180"/>
      <c r="HX52" s="180"/>
      <c r="HY52" s="180"/>
      <c r="HZ52" s="177">
        <f t="shared" si="474"/>
        <v>0</v>
      </c>
      <c r="IA52" s="178">
        <v>0.294289866351475</v>
      </c>
      <c r="IB52" s="177">
        <f t="shared" si="475"/>
        <v>0</v>
      </c>
      <c r="IC52" s="194">
        <f t="shared" si="476"/>
        <v>0</v>
      </c>
      <c r="ID52" s="576"/>
      <c r="IE52" s="174">
        <v>5.0</v>
      </c>
      <c r="IF52" s="175" t="s">
        <v>132</v>
      </c>
      <c r="IG52" s="176" t="s">
        <v>121</v>
      </c>
      <c r="IH52" s="176" t="s">
        <v>123</v>
      </c>
      <c r="II52" s="177">
        <f t="shared" si="477"/>
        <v>0</v>
      </c>
      <c r="IJ52" s="177">
        <f t="shared" si="478"/>
        <v>0</v>
      </c>
      <c r="IK52" s="177">
        <f t="shared" si="479"/>
        <v>0</v>
      </c>
      <c r="IL52" s="178"/>
      <c r="IM52" s="177">
        <f t="shared" si="480"/>
        <v>0</v>
      </c>
      <c r="IN52" s="180"/>
      <c r="IO52" s="180"/>
      <c r="IP52" s="180"/>
      <c r="IQ52" s="177">
        <f t="shared" si="481"/>
        <v>0</v>
      </c>
      <c r="IR52" s="178">
        <v>0.294289866351475</v>
      </c>
      <c r="IS52" s="177">
        <f t="shared" si="482"/>
        <v>0</v>
      </c>
      <c r="IT52" s="194">
        <f t="shared" si="483"/>
        <v>0</v>
      </c>
      <c r="IU52" s="576"/>
      <c r="IV52" s="174">
        <v>5.0</v>
      </c>
      <c r="IW52" s="175" t="s">
        <v>132</v>
      </c>
      <c r="IX52" s="176" t="s">
        <v>121</v>
      </c>
      <c r="IY52" s="176" t="s">
        <v>123</v>
      </c>
      <c r="IZ52" s="177">
        <f t="shared" si="484"/>
        <v>0</v>
      </c>
      <c r="JA52" s="177">
        <f t="shared" si="485"/>
        <v>0</v>
      </c>
      <c r="JB52" s="177">
        <f t="shared" si="486"/>
        <v>0</v>
      </c>
      <c r="JC52" s="178"/>
      <c r="JD52" s="177">
        <f t="shared" si="487"/>
        <v>0</v>
      </c>
      <c r="JE52" s="180"/>
      <c r="JF52" s="180"/>
      <c r="JG52" s="180"/>
      <c r="JH52" s="177">
        <f t="shared" si="488"/>
        <v>0</v>
      </c>
      <c r="JI52" s="178">
        <v>0.294289866351475</v>
      </c>
      <c r="JJ52" s="177">
        <f t="shared" si="489"/>
        <v>0</v>
      </c>
      <c r="JK52" s="194">
        <f t="shared" si="490"/>
        <v>0</v>
      </c>
      <c r="JL52" s="576"/>
      <c r="JM52" s="174">
        <v>5.0</v>
      </c>
      <c r="JN52" s="175" t="s">
        <v>132</v>
      </c>
      <c r="JO52" s="176" t="s">
        <v>121</v>
      </c>
      <c r="JP52" s="176" t="s">
        <v>123</v>
      </c>
      <c r="JQ52" s="177">
        <f t="shared" si="491"/>
        <v>0</v>
      </c>
      <c r="JR52" s="177">
        <f t="shared" si="492"/>
        <v>0</v>
      </c>
      <c r="JS52" s="177">
        <f t="shared" si="493"/>
        <v>0</v>
      </c>
      <c r="JT52" s="178"/>
      <c r="JU52" s="177">
        <f t="shared" si="494"/>
        <v>0</v>
      </c>
      <c r="JV52" s="180"/>
      <c r="JW52" s="180"/>
      <c r="JX52" s="180"/>
      <c r="JY52" s="177">
        <f t="shared" si="495"/>
        <v>0</v>
      </c>
      <c r="JZ52" s="178">
        <v>0.294289866351475</v>
      </c>
      <c r="KA52" s="177">
        <f t="shared" si="496"/>
        <v>0</v>
      </c>
      <c r="KB52" s="194">
        <f t="shared" si="497"/>
        <v>0</v>
      </c>
      <c r="KC52" s="576"/>
      <c r="KD52" s="174">
        <v>5.0</v>
      </c>
      <c r="KE52" s="175" t="s">
        <v>132</v>
      </c>
      <c r="KF52" s="176" t="s">
        <v>121</v>
      </c>
      <c r="KG52" s="176" t="s">
        <v>123</v>
      </c>
      <c r="KH52" s="177">
        <f t="shared" si="498"/>
        <v>0</v>
      </c>
      <c r="KI52" s="177">
        <f t="shared" si="499"/>
        <v>0</v>
      </c>
      <c r="KJ52" s="177">
        <f t="shared" si="500"/>
        <v>0</v>
      </c>
      <c r="KK52" s="178"/>
      <c r="KL52" s="177">
        <f t="shared" si="501"/>
        <v>0</v>
      </c>
      <c r="KM52" s="180"/>
      <c r="KN52" s="180"/>
      <c r="KO52" s="180"/>
      <c r="KP52" s="177">
        <f t="shared" si="502"/>
        <v>0</v>
      </c>
      <c r="KQ52" s="178">
        <v>0.294289866351475</v>
      </c>
      <c r="KR52" s="177">
        <f t="shared" si="503"/>
        <v>0</v>
      </c>
      <c r="KS52" s="194">
        <f t="shared" si="504"/>
        <v>0</v>
      </c>
      <c r="KT52" s="576"/>
      <c r="KU52" s="173"/>
    </row>
    <row r="53" ht="15.75" customHeight="1">
      <c r="A53" s="174">
        <v>6.0</v>
      </c>
      <c r="B53" s="175" t="s">
        <v>132</v>
      </c>
      <c r="C53" s="176" t="s">
        <v>121</v>
      </c>
      <c r="D53" s="176" t="s">
        <v>123</v>
      </c>
      <c r="E53" s="177">
        <f t="shared" si="379"/>
        <v>0</v>
      </c>
      <c r="F53" s="177">
        <f t="shared" si="380"/>
        <v>0</v>
      </c>
      <c r="G53" s="177">
        <f t="shared" si="381"/>
        <v>0</v>
      </c>
      <c r="H53" s="178"/>
      <c r="I53" s="177">
        <f t="shared" si="382"/>
        <v>0</v>
      </c>
      <c r="J53" s="180"/>
      <c r="K53" s="180"/>
      <c r="L53" s="180"/>
      <c r="M53" s="177">
        <f t="shared" si="383"/>
        <v>0</v>
      </c>
      <c r="N53" s="178">
        <v>0.294289866351475</v>
      </c>
      <c r="O53" s="177">
        <f t="shared" si="384"/>
        <v>0</v>
      </c>
      <c r="P53" s="194">
        <f t="shared" si="385"/>
        <v>0</v>
      </c>
      <c r="Q53" s="576"/>
      <c r="R53" s="174">
        <v>6.0</v>
      </c>
      <c r="S53" s="175" t="s">
        <v>132</v>
      </c>
      <c r="T53" s="176" t="s">
        <v>121</v>
      </c>
      <c r="U53" s="176" t="s">
        <v>123</v>
      </c>
      <c r="V53" s="177">
        <f t="shared" si="386"/>
        <v>0</v>
      </c>
      <c r="W53" s="177">
        <f t="shared" si="387"/>
        <v>0</v>
      </c>
      <c r="X53" s="177">
        <f t="shared" si="388"/>
        <v>0</v>
      </c>
      <c r="Y53" s="178"/>
      <c r="Z53" s="177">
        <f t="shared" si="389"/>
        <v>0</v>
      </c>
      <c r="AA53" s="180"/>
      <c r="AB53" s="180"/>
      <c r="AC53" s="180"/>
      <c r="AD53" s="177">
        <f t="shared" si="390"/>
        <v>0</v>
      </c>
      <c r="AE53" s="178">
        <v>0.294289866351475</v>
      </c>
      <c r="AF53" s="177">
        <f t="shared" si="391"/>
        <v>0</v>
      </c>
      <c r="AG53" s="194">
        <f t="shared" si="392"/>
        <v>0</v>
      </c>
      <c r="AH53" s="576"/>
      <c r="AI53" s="174">
        <v>6.0</v>
      </c>
      <c r="AJ53" s="175" t="s">
        <v>132</v>
      </c>
      <c r="AK53" s="176" t="s">
        <v>121</v>
      </c>
      <c r="AL53" s="176" t="s">
        <v>123</v>
      </c>
      <c r="AM53" s="177">
        <f t="shared" si="393"/>
        <v>0</v>
      </c>
      <c r="AN53" s="177">
        <f t="shared" si="394"/>
        <v>0</v>
      </c>
      <c r="AO53" s="177">
        <f t="shared" si="395"/>
        <v>0</v>
      </c>
      <c r="AP53" s="178"/>
      <c r="AQ53" s="177">
        <f t="shared" si="396"/>
        <v>0</v>
      </c>
      <c r="AR53" s="180"/>
      <c r="AS53" s="180"/>
      <c r="AT53" s="180"/>
      <c r="AU53" s="177">
        <f t="shared" si="397"/>
        <v>0</v>
      </c>
      <c r="AV53" s="178">
        <v>0.294289866351475</v>
      </c>
      <c r="AW53" s="177">
        <f t="shared" si="398"/>
        <v>0</v>
      </c>
      <c r="AX53" s="194">
        <f t="shared" si="399"/>
        <v>0</v>
      </c>
      <c r="AY53" s="576"/>
      <c r="AZ53" s="174">
        <v>6.0</v>
      </c>
      <c r="BA53" s="175" t="s">
        <v>132</v>
      </c>
      <c r="BB53" s="176" t="s">
        <v>121</v>
      </c>
      <c r="BC53" s="176" t="s">
        <v>123</v>
      </c>
      <c r="BD53" s="177">
        <f t="shared" si="400"/>
        <v>0</v>
      </c>
      <c r="BE53" s="177">
        <f t="shared" si="401"/>
        <v>0</v>
      </c>
      <c r="BF53" s="177">
        <f t="shared" si="402"/>
        <v>0</v>
      </c>
      <c r="BG53" s="178"/>
      <c r="BH53" s="177">
        <f t="shared" si="403"/>
        <v>0</v>
      </c>
      <c r="BI53" s="180"/>
      <c r="BJ53" s="180"/>
      <c r="BK53" s="180"/>
      <c r="BL53" s="177">
        <f t="shared" si="404"/>
        <v>0</v>
      </c>
      <c r="BM53" s="178">
        <v>0.294289866351475</v>
      </c>
      <c r="BN53" s="177">
        <f t="shared" si="405"/>
        <v>0</v>
      </c>
      <c r="BO53" s="194">
        <f t="shared" si="406"/>
        <v>0</v>
      </c>
      <c r="BP53" s="576"/>
      <c r="BQ53" s="174">
        <v>6.0</v>
      </c>
      <c r="BR53" s="175" t="s">
        <v>132</v>
      </c>
      <c r="BS53" s="176" t="s">
        <v>121</v>
      </c>
      <c r="BT53" s="176" t="s">
        <v>123</v>
      </c>
      <c r="BU53" s="177">
        <f t="shared" si="407"/>
        <v>0</v>
      </c>
      <c r="BV53" s="177">
        <f t="shared" si="408"/>
        <v>0</v>
      </c>
      <c r="BW53" s="177">
        <f t="shared" si="409"/>
        <v>0</v>
      </c>
      <c r="BX53" s="178"/>
      <c r="BY53" s="177">
        <f t="shared" si="410"/>
        <v>0</v>
      </c>
      <c r="BZ53" s="180"/>
      <c r="CA53" s="180"/>
      <c r="CB53" s="180"/>
      <c r="CC53" s="177">
        <f t="shared" si="411"/>
        <v>0</v>
      </c>
      <c r="CD53" s="178">
        <v>0.294289866351475</v>
      </c>
      <c r="CE53" s="177">
        <f t="shared" si="412"/>
        <v>0</v>
      </c>
      <c r="CF53" s="194">
        <f t="shared" si="413"/>
        <v>0</v>
      </c>
      <c r="CG53" s="576"/>
      <c r="CH53" s="174">
        <v>6.0</v>
      </c>
      <c r="CI53" s="175" t="s">
        <v>132</v>
      </c>
      <c r="CJ53" s="176" t="s">
        <v>121</v>
      </c>
      <c r="CK53" s="176" t="s">
        <v>123</v>
      </c>
      <c r="CL53" s="177">
        <f t="shared" si="414"/>
        <v>0</v>
      </c>
      <c r="CM53" s="177">
        <f t="shared" si="415"/>
        <v>0</v>
      </c>
      <c r="CN53" s="177">
        <f t="shared" si="416"/>
        <v>0</v>
      </c>
      <c r="CO53" s="178"/>
      <c r="CP53" s="177">
        <f t="shared" si="417"/>
        <v>0</v>
      </c>
      <c r="CQ53" s="180"/>
      <c r="CR53" s="180"/>
      <c r="CS53" s="180"/>
      <c r="CT53" s="177">
        <f t="shared" si="418"/>
        <v>0</v>
      </c>
      <c r="CU53" s="178">
        <v>0.294289866351475</v>
      </c>
      <c r="CV53" s="177">
        <f t="shared" si="419"/>
        <v>0</v>
      </c>
      <c r="CW53" s="194">
        <f t="shared" si="420"/>
        <v>0</v>
      </c>
      <c r="CX53" s="576"/>
      <c r="CY53" s="174">
        <v>6.0</v>
      </c>
      <c r="CZ53" s="175" t="s">
        <v>132</v>
      </c>
      <c r="DA53" s="176" t="s">
        <v>121</v>
      </c>
      <c r="DB53" s="176" t="s">
        <v>123</v>
      </c>
      <c r="DC53" s="177">
        <f t="shared" si="421"/>
        <v>0</v>
      </c>
      <c r="DD53" s="177">
        <f t="shared" si="422"/>
        <v>0</v>
      </c>
      <c r="DE53" s="177">
        <f t="shared" si="423"/>
        <v>0</v>
      </c>
      <c r="DF53" s="178"/>
      <c r="DG53" s="177">
        <f t="shared" si="424"/>
        <v>0</v>
      </c>
      <c r="DH53" s="180"/>
      <c r="DI53" s="180"/>
      <c r="DJ53" s="180"/>
      <c r="DK53" s="177">
        <f t="shared" si="425"/>
        <v>0</v>
      </c>
      <c r="DL53" s="178">
        <v>0.294289866351475</v>
      </c>
      <c r="DM53" s="177">
        <f t="shared" si="426"/>
        <v>0</v>
      </c>
      <c r="DN53" s="194">
        <f t="shared" si="427"/>
        <v>0</v>
      </c>
      <c r="DO53" s="576"/>
      <c r="DP53" s="174">
        <v>6.0</v>
      </c>
      <c r="DQ53" s="175" t="s">
        <v>132</v>
      </c>
      <c r="DR53" s="176" t="s">
        <v>121</v>
      </c>
      <c r="DS53" s="176" t="s">
        <v>123</v>
      </c>
      <c r="DT53" s="177">
        <f t="shared" si="428"/>
        <v>0</v>
      </c>
      <c r="DU53" s="177">
        <f t="shared" si="429"/>
        <v>0</v>
      </c>
      <c r="DV53" s="177">
        <f t="shared" si="430"/>
        <v>0</v>
      </c>
      <c r="DW53" s="178"/>
      <c r="DX53" s="177">
        <f t="shared" si="431"/>
        <v>0</v>
      </c>
      <c r="DY53" s="180"/>
      <c r="DZ53" s="180"/>
      <c r="EA53" s="180"/>
      <c r="EB53" s="177">
        <f t="shared" si="432"/>
        <v>0</v>
      </c>
      <c r="EC53" s="178">
        <v>0.294289866351475</v>
      </c>
      <c r="ED53" s="177">
        <f t="shared" si="433"/>
        <v>0</v>
      </c>
      <c r="EE53" s="194">
        <f t="shared" si="434"/>
        <v>0</v>
      </c>
      <c r="EF53" s="576"/>
      <c r="EG53" s="174">
        <v>6.0</v>
      </c>
      <c r="EH53" s="175" t="s">
        <v>132</v>
      </c>
      <c r="EI53" s="176" t="s">
        <v>121</v>
      </c>
      <c r="EJ53" s="176" t="s">
        <v>123</v>
      </c>
      <c r="EK53" s="177">
        <f t="shared" si="435"/>
        <v>0</v>
      </c>
      <c r="EL53" s="177">
        <f t="shared" si="436"/>
        <v>0</v>
      </c>
      <c r="EM53" s="177">
        <f t="shared" si="437"/>
        <v>0</v>
      </c>
      <c r="EN53" s="178"/>
      <c r="EO53" s="177">
        <f t="shared" si="438"/>
        <v>0</v>
      </c>
      <c r="EP53" s="180"/>
      <c r="EQ53" s="180"/>
      <c r="ER53" s="180"/>
      <c r="ES53" s="177">
        <f t="shared" si="439"/>
        <v>0</v>
      </c>
      <c r="ET53" s="178">
        <v>0.294289866351475</v>
      </c>
      <c r="EU53" s="177">
        <f t="shared" si="440"/>
        <v>0</v>
      </c>
      <c r="EV53" s="194">
        <f t="shared" si="441"/>
        <v>0</v>
      </c>
      <c r="EW53" s="576"/>
      <c r="EX53" s="174">
        <v>6.0</v>
      </c>
      <c r="EY53" s="175" t="s">
        <v>132</v>
      </c>
      <c r="EZ53" s="176" t="s">
        <v>121</v>
      </c>
      <c r="FA53" s="176" t="s">
        <v>123</v>
      </c>
      <c r="FB53" s="177">
        <f t="shared" si="442"/>
        <v>0</v>
      </c>
      <c r="FC53" s="177">
        <f t="shared" si="443"/>
        <v>0</v>
      </c>
      <c r="FD53" s="177">
        <f t="shared" si="444"/>
        <v>0</v>
      </c>
      <c r="FE53" s="178"/>
      <c r="FF53" s="177">
        <f t="shared" si="445"/>
        <v>0</v>
      </c>
      <c r="FG53" s="180"/>
      <c r="FH53" s="180"/>
      <c r="FI53" s="180"/>
      <c r="FJ53" s="177">
        <f t="shared" si="446"/>
        <v>0</v>
      </c>
      <c r="FK53" s="178">
        <v>0.294289866351475</v>
      </c>
      <c r="FL53" s="177">
        <f t="shared" si="447"/>
        <v>0</v>
      </c>
      <c r="FM53" s="194">
        <f t="shared" si="448"/>
        <v>0</v>
      </c>
      <c r="FN53" s="576"/>
      <c r="FO53" s="174">
        <v>6.0</v>
      </c>
      <c r="FP53" s="175" t="s">
        <v>132</v>
      </c>
      <c r="FQ53" s="176" t="s">
        <v>121</v>
      </c>
      <c r="FR53" s="176" t="s">
        <v>123</v>
      </c>
      <c r="FS53" s="177">
        <f t="shared" si="449"/>
        <v>0</v>
      </c>
      <c r="FT53" s="177">
        <f t="shared" si="450"/>
        <v>0</v>
      </c>
      <c r="FU53" s="177">
        <f t="shared" si="451"/>
        <v>0</v>
      </c>
      <c r="FV53" s="178"/>
      <c r="FW53" s="177">
        <f t="shared" si="452"/>
        <v>0</v>
      </c>
      <c r="FX53" s="180"/>
      <c r="FY53" s="180"/>
      <c r="FZ53" s="180"/>
      <c r="GA53" s="177">
        <f t="shared" si="453"/>
        <v>0</v>
      </c>
      <c r="GB53" s="178">
        <v>0.294289866351475</v>
      </c>
      <c r="GC53" s="177">
        <f t="shared" si="454"/>
        <v>0</v>
      </c>
      <c r="GD53" s="194">
        <f t="shared" si="455"/>
        <v>0</v>
      </c>
      <c r="GE53" s="576"/>
      <c r="GF53" s="174">
        <v>6.0</v>
      </c>
      <c r="GG53" s="175" t="s">
        <v>132</v>
      </c>
      <c r="GH53" s="176" t="s">
        <v>121</v>
      </c>
      <c r="GI53" s="176" t="s">
        <v>123</v>
      </c>
      <c r="GJ53" s="177">
        <f t="shared" si="456"/>
        <v>0</v>
      </c>
      <c r="GK53" s="177">
        <f t="shared" si="457"/>
        <v>0</v>
      </c>
      <c r="GL53" s="177">
        <f t="shared" si="458"/>
        <v>0</v>
      </c>
      <c r="GM53" s="178"/>
      <c r="GN53" s="177">
        <f t="shared" si="459"/>
        <v>0</v>
      </c>
      <c r="GO53" s="180"/>
      <c r="GP53" s="180"/>
      <c r="GQ53" s="180"/>
      <c r="GR53" s="177">
        <f t="shared" si="460"/>
        <v>0</v>
      </c>
      <c r="GS53" s="178">
        <v>0.294289866351475</v>
      </c>
      <c r="GT53" s="177">
        <f t="shared" si="461"/>
        <v>0</v>
      </c>
      <c r="GU53" s="194">
        <f t="shared" si="462"/>
        <v>0</v>
      </c>
      <c r="GV53" s="576"/>
      <c r="GW53" s="174">
        <v>6.0</v>
      </c>
      <c r="GX53" s="175" t="s">
        <v>132</v>
      </c>
      <c r="GY53" s="176" t="s">
        <v>121</v>
      </c>
      <c r="GZ53" s="176" t="s">
        <v>123</v>
      </c>
      <c r="HA53" s="177">
        <f t="shared" si="463"/>
        <v>0</v>
      </c>
      <c r="HB53" s="177">
        <f t="shared" si="464"/>
        <v>0</v>
      </c>
      <c r="HC53" s="177">
        <f t="shared" si="465"/>
        <v>0</v>
      </c>
      <c r="HD53" s="178"/>
      <c r="HE53" s="177">
        <f t="shared" si="466"/>
        <v>0</v>
      </c>
      <c r="HF53" s="180"/>
      <c r="HG53" s="180"/>
      <c r="HH53" s="180"/>
      <c r="HI53" s="177">
        <f t="shared" si="467"/>
        <v>0</v>
      </c>
      <c r="HJ53" s="178">
        <v>0.294289866351475</v>
      </c>
      <c r="HK53" s="177">
        <f t="shared" si="468"/>
        <v>0</v>
      </c>
      <c r="HL53" s="194">
        <f t="shared" si="469"/>
        <v>0</v>
      </c>
      <c r="HM53" s="576"/>
      <c r="HN53" s="174">
        <v>6.0</v>
      </c>
      <c r="HO53" s="175" t="s">
        <v>132</v>
      </c>
      <c r="HP53" s="176" t="s">
        <v>121</v>
      </c>
      <c r="HQ53" s="176" t="s">
        <v>123</v>
      </c>
      <c r="HR53" s="177">
        <f t="shared" si="470"/>
        <v>0</v>
      </c>
      <c r="HS53" s="177">
        <f t="shared" si="471"/>
        <v>0</v>
      </c>
      <c r="HT53" s="177">
        <f t="shared" si="472"/>
        <v>0</v>
      </c>
      <c r="HU53" s="178"/>
      <c r="HV53" s="177">
        <f t="shared" si="473"/>
        <v>0</v>
      </c>
      <c r="HW53" s="180"/>
      <c r="HX53" s="180"/>
      <c r="HY53" s="180"/>
      <c r="HZ53" s="177">
        <f t="shared" si="474"/>
        <v>0</v>
      </c>
      <c r="IA53" s="178">
        <v>0.294289866351475</v>
      </c>
      <c r="IB53" s="177">
        <f t="shared" si="475"/>
        <v>0</v>
      </c>
      <c r="IC53" s="194">
        <f t="shared" si="476"/>
        <v>0</v>
      </c>
      <c r="ID53" s="576"/>
      <c r="IE53" s="174">
        <v>6.0</v>
      </c>
      <c r="IF53" s="175" t="s">
        <v>132</v>
      </c>
      <c r="IG53" s="176" t="s">
        <v>121</v>
      </c>
      <c r="IH53" s="176" t="s">
        <v>123</v>
      </c>
      <c r="II53" s="177">
        <f t="shared" si="477"/>
        <v>0</v>
      </c>
      <c r="IJ53" s="177">
        <f t="shared" si="478"/>
        <v>0</v>
      </c>
      <c r="IK53" s="177">
        <f t="shared" si="479"/>
        <v>0</v>
      </c>
      <c r="IL53" s="178"/>
      <c r="IM53" s="177">
        <f t="shared" si="480"/>
        <v>0</v>
      </c>
      <c r="IN53" s="180"/>
      <c r="IO53" s="180"/>
      <c r="IP53" s="180"/>
      <c r="IQ53" s="177">
        <f t="shared" si="481"/>
        <v>0</v>
      </c>
      <c r="IR53" s="178">
        <v>0.294289866351475</v>
      </c>
      <c r="IS53" s="177">
        <f t="shared" si="482"/>
        <v>0</v>
      </c>
      <c r="IT53" s="194">
        <f t="shared" si="483"/>
        <v>0</v>
      </c>
      <c r="IU53" s="576"/>
      <c r="IV53" s="174">
        <v>6.0</v>
      </c>
      <c r="IW53" s="175" t="s">
        <v>132</v>
      </c>
      <c r="IX53" s="176" t="s">
        <v>121</v>
      </c>
      <c r="IY53" s="176" t="s">
        <v>123</v>
      </c>
      <c r="IZ53" s="177">
        <f t="shared" si="484"/>
        <v>0</v>
      </c>
      <c r="JA53" s="177">
        <f t="shared" si="485"/>
        <v>0</v>
      </c>
      <c r="JB53" s="177">
        <f t="shared" si="486"/>
        <v>0</v>
      </c>
      <c r="JC53" s="178"/>
      <c r="JD53" s="177">
        <f t="shared" si="487"/>
        <v>0</v>
      </c>
      <c r="JE53" s="180"/>
      <c r="JF53" s="180"/>
      <c r="JG53" s="180"/>
      <c r="JH53" s="177">
        <f t="shared" si="488"/>
        <v>0</v>
      </c>
      <c r="JI53" s="178">
        <v>0.294289866351475</v>
      </c>
      <c r="JJ53" s="177">
        <f t="shared" si="489"/>
        <v>0</v>
      </c>
      <c r="JK53" s="194">
        <f t="shared" si="490"/>
        <v>0</v>
      </c>
      <c r="JL53" s="576"/>
      <c r="JM53" s="174">
        <v>6.0</v>
      </c>
      <c r="JN53" s="175" t="s">
        <v>132</v>
      </c>
      <c r="JO53" s="176" t="s">
        <v>121</v>
      </c>
      <c r="JP53" s="176" t="s">
        <v>123</v>
      </c>
      <c r="JQ53" s="177">
        <f t="shared" si="491"/>
        <v>0</v>
      </c>
      <c r="JR53" s="177">
        <f t="shared" si="492"/>
        <v>0</v>
      </c>
      <c r="JS53" s="177">
        <f t="shared" si="493"/>
        <v>0</v>
      </c>
      <c r="JT53" s="178"/>
      <c r="JU53" s="177">
        <f t="shared" si="494"/>
        <v>0</v>
      </c>
      <c r="JV53" s="180"/>
      <c r="JW53" s="180"/>
      <c r="JX53" s="180"/>
      <c r="JY53" s="177">
        <f t="shared" si="495"/>
        <v>0</v>
      </c>
      <c r="JZ53" s="178">
        <v>0.294289866351475</v>
      </c>
      <c r="KA53" s="177">
        <f t="shared" si="496"/>
        <v>0</v>
      </c>
      <c r="KB53" s="194">
        <f t="shared" si="497"/>
        <v>0</v>
      </c>
      <c r="KC53" s="576"/>
      <c r="KD53" s="174">
        <v>6.0</v>
      </c>
      <c r="KE53" s="175" t="s">
        <v>132</v>
      </c>
      <c r="KF53" s="176" t="s">
        <v>121</v>
      </c>
      <c r="KG53" s="176" t="s">
        <v>123</v>
      </c>
      <c r="KH53" s="177">
        <f t="shared" si="498"/>
        <v>0</v>
      </c>
      <c r="KI53" s="177">
        <f t="shared" si="499"/>
        <v>0</v>
      </c>
      <c r="KJ53" s="177">
        <f t="shared" si="500"/>
        <v>0</v>
      </c>
      <c r="KK53" s="178"/>
      <c r="KL53" s="177">
        <f t="shared" si="501"/>
        <v>0</v>
      </c>
      <c r="KM53" s="180"/>
      <c r="KN53" s="180"/>
      <c r="KO53" s="180"/>
      <c r="KP53" s="177">
        <f t="shared" si="502"/>
        <v>0</v>
      </c>
      <c r="KQ53" s="178">
        <v>0.294289866351475</v>
      </c>
      <c r="KR53" s="177">
        <f t="shared" si="503"/>
        <v>0</v>
      </c>
      <c r="KS53" s="194">
        <f t="shared" si="504"/>
        <v>0</v>
      </c>
      <c r="KT53" s="576"/>
      <c r="KU53" s="173"/>
    </row>
    <row r="54" ht="15.75" customHeight="1">
      <c r="A54" s="182"/>
      <c r="B54" s="183" t="s">
        <v>150</v>
      </c>
      <c r="C54" s="184"/>
      <c r="D54" s="184"/>
      <c r="E54" s="185"/>
      <c r="F54" s="185"/>
      <c r="G54" s="185"/>
      <c r="H54" s="186"/>
      <c r="I54" s="185"/>
      <c r="J54" s="185"/>
      <c r="K54" s="185"/>
      <c r="L54" s="185"/>
      <c r="M54" s="185"/>
      <c r="N54" s="186"/>
      <c r="O54" s="185"/>
      <c r="P54" s="577"/>
      <c r="Q54" s="576"/>
      <c r="R54" s="182"/>
      <c r="S54" s="183" t="s">
        <v>150</v>
      </c>
      <c r="T54" s="184"/>
      <c r="U54" s="184"/>
      <c r="V54" s="185"/>
      <c r="W54" s="185"/>
      <c r="X54" s="185"/>
      <c r="Y54" s="186"/>
      <c r="Z54" s="185"/>
      <c r="AA54" s="185"/>
      <c r="AB54" s="185"/>
      <c r="AC54" s="185"/>
      <c r="AD54" s="185"/>
      <c r="AE54" s="186"/>
      <c r="AF54" s="185"/>
      <c r="AG54" s="577"/>
      <c r="AH54" s="576"/>
      <c r="AI54" s="182"/>
      <c r="AJ54" s="183" t="s">
        <v>150</v>
      </c>
      <c r="AK54" s="184"/>
      <c r="AL54" s="184"/>
      <c r="AM54" s="185"/>
      <c r="AN54" s="185"/>
      <c r="AO54" s="185"/>
      <c r="AP54" s="186"/>
      <c r="AQ54" s="185"/>
      <c r="AR54" s="185"/>
      <c r="AS54" s="185"/>
      <c r="AT54" s="185"/>
      <c r="AU54" s="185"/>
      <c r="AV54" s="186"/>
      <c r="AW54" s="185"/>
      <c r="AX54" s="577"/>
      <c r="AY54" s="576"/>
      <c r="AZ54" s="182"/>
      <c r="BA54" s="183" t="s">
        <v>150</v>
      </c>
      <c r="BB54" s="184"/>
      <c r="BC54" s="184"/>
      <c r="BD54" s="185"/>
      <c r="BE54" s="185"/>
      <c r="BF54" s="185"/>
      <c r="BG54" s="186"/>
      <c r="BH54" s="185"/>
      <c r="BI54" s="185"/>
      <c r="BJ54" s="185"/>
      <c r="BK54" s="185"/>
      <c r="BL54" s="185"/>
      <c r="BM54" s="186"/>
      <c r="BN54" s="185"/>
      <c r="BO54" s="577"/>
      <c r="BP54" s="576"/>
      <c r="BQ54" s="182"/>
      <c r="BR54" s="183" t="s">
        <v>150</v>
      </c>
      <c r="BS54" s="184"/>
      <c r="BT54" s="184"/>
      <c r="BU54" s="185"/>
      <c r="BV54" s="185"/>
      <c r="BW54" s="185"/>
      <c r="BX54" s="186"/>
      <c r="BY54" s="185"/>
      <c r="BZ54" s="185"/>
      <c r="CA54" s="185"/>
      <c r="CB54" s="185"/>
      <c r="CC54" s="185"/>
      <c r="CD54" s="186"/>
      <c r="CE54" s="185"/>
      <c r="CF54" s="577"/>
      <c r="CG54" s="576"/>
      <c r="CH54" s="182"/>
      <c r="CI54" s="183" t="s">
        <v>150</v>
      </c>
      <c r="CJ54" s="184"/>
      <c r="CK54" s="184"/>
      <c r="CL54" s="185"/>
      <c r="CM54" s="185"/>
      <c r="CN54" s="185"/>
      <c r="CO54" s="186"/>
      <c r="CP54" s="185"/>
      <c r="CQ54" s="185"/>
      <c r="CR54" s="185"/>
      <c r="CS54" s="185"/>
      <c r="CT54" s="185"/>
      <c r="CU54" s="186"/>
      <c r="CV54" s="185"/>
      <c r="CW54" s="577"/>
      <c r="CX54" s="576"/>
      <c r="CY54" s="182"/>
      <c r="CZ54" s="183" t="s">
        <v>150</v>
      </c>
      <c r="DA54" s="184"/>
      <c r="DB54" s="184"/>
      <c r="DC54" s="185"/>
      <c r="DD54" s="185"/>
      <c r="DE54" s="185"/>
      <c r="DF54" s="186"/>
      <c r="DG54" s="185"/>
      <c r="DH54" s="185"/>
      <c r="DI54" s="185"/>
      <c r="DJ54" s="185"/>
      <c r="DK54" s="185"/>
      <c r="DL54" s="186"/>
      <c r="DM54" s="185"/>
      <c r="DN54" s="577"/>
      <c r="DO54" s="576"/>
      <c r="DP54" s="182"/>
      <c r="DQ54" s="183" t="s">
        <v>150</v>
      </c>
      <c r="DR54" s="184"/>
      <c r="DS54" s="184"/>
      <c r="DT54" s="185"/>
      <c r="DU54" s="185"/>
      <c r="DV54" s="185"/>
      <c r="DW54" s="186"/>
      <c r="DX54" s="185"/>
      <c r="DY54" s="185"/>
      <c r="DZ54" s="185"/>
      <c r="EA54" s="185"/>
      <c r="EB54" s="185"/>
      <c r="EC54" s="186"/>
      <c r="ED54" s="185"/>
      <c r="EE54" s="577"/>
      <c r="EF54" s="576"/>
      <c r="EG54" s="182"/>
      <c r="EH54" s="183" t="s">
        <v>150</v>
      </c>
      <c r="EI54" s="184"/>
      <c r="EJ54" s="184"/>
      <c r="EK54" s="185"/>
      <c r="EL54" s="185"/>
      <c r="EM54" s="185"/>
      <c r="EN54" s="186"/>
      <c r="EO54" s="185"/>
      <c r="EP54" s="185"/>
      <c r="EQ54" s="185"/>
      <c r="ER54" s="185"/>
      <c r="ES54" s="185"/>
      <c r="ET54" s="186"/>
      <c r="EU54" s="185"/>
      <c r="EV54" s="577"/>
      <c r="EW54" s="576"/>
      <c r="EX54" s="182"/>
      <c r="EY54" s="183" t="s">
        <v>150</v>
      </c>
      <c r="EZ54" s="184"/>
      <c r="FA54" s="184"/>
      <c r="FB54" s="185"/>
      <c r="FC54" s="185"/>
      <c r="FD54" s="185"/>
      <c r="FE54" s="186"/>
      <c r="FF54" s="185"/>
      <c r="FG54" s="185"/>
      <c r="FH54" s="185"/>
      <c r="FI54" s="185"/>
      <c r="FJ54" s="185"/>
      <c r="FK54" s="186"/>
      <c r="FL54" s="185"/>
      <c r="FM54" s="577"/>
      <c r="FN54" s="576"/>
      <c r="FO54" s="182"/>
      <c r="FP54" s="183" t="s">
        <v>150</v>
      </c>
      <c r="FQ54" s="184"/>
      <c r="FR54" s="184"/>
      <c r="FS54" s="185"/>
      <c r="FT54" s="185"/>
      <c r="FU54" s="185"/>
      <c r="FV54" s="186"/>
      <c r="FW54" s="185"/>
      <c r="FX54" s="185"/>
      <c r="FY54" s="185"/>
      <c r="FZ54" s="185"/>
      <c r="GA54" s="185"/>
      <c r="GB54" s="186"/>
      <c r="GC54" s="185"/>
      <c r="GD54" s="577"/>
      <c r="GE54" s="576"/>
      <c r="GF54" s="182"/>
      <c r="GG54" s="183" t="s">
        <v>150</v>
      </c>
      <c r="GH54" s="184"/>
      <c r="GI54" s="184"/>
      <c r="GJ54" s="185"/>
      <c r="GK54" s="185"/>
      <c r="GL54" s="185"/>
      <c r="GM54" s="186"/>
      <c r="GN54" s="185"/>
      <c r="GO54" s="185"/>
      <c r="GP54" s="185"/>
      <c r="GQ54" s="185"/>
      <c r="GR54" s="185"/>
      <c r="GS54" s="186"/>
      <c r="GT54" s="185"/>
      <c r="GU54" s="577"/>
      <c r="GV54" s="576"/>
      <c r="GW54" s="182"/>
      <c r="GX54" s="183" t="s">
        <v>150</v>
      </c>
      <c r="GY54" s="184"/>
      <c r="GZ54" s="184"/>
      <c r="HA54" s="185"/>
      <c r="HB54" s="185"/>
      <c r="HC54" s="185"/>
      <c r="HD54" s="186"/>
      <c r="HE54" s="185"/>
      <c r="HF54" s="185"/>
      <c r="HG54" s="185"/>
      <c r="HH54" s="185"/>
      <c r="HI54" s="185"/>
      <c r="HJ54" s="186"/>
      <c r="HK54" s="185"/>
      <c r="HL54" s="577"/>
      <c r="HM54" s="576"/>
      <c r="HN54" s="182"/>
      <c r="HO54" s="183" t="s">
        <v>150</v>
      </c>
      <c r="HP54" s="184"/>
      <c r="HQ54" s="184"/>
      <c r="HR54" s="185"/>
      <c r="HS54" s="185"/>
      <c r="HT54" s="185"/>
      <c r="HU54" s="186"/>
      <c r="HV54" s="185"/>
      <c r="HW54" s="185"/>
      <c r="HX54" s="185"/>
      <c r="HY54" s="185"/>
      <c r="HZ54" s="185"/>
      <c r="IA54" s="186"/>
      <c r="IB54" s="185"/>
      <c r="IC54" s="577"/>
      <c r="ID54" s="576"/>
      <c r="IE54" s="182"/>
      <c r="IF54" s="183" t="s">
        <v>150</v>
      </c>
      <c r="IG54" s="184"/>
      <c r="IH54" s="184"/>
      <c r="II54" s="185"/>
      <c r="IJ54" s="185"/>
      <c r="IK54" s="185"/>
      <c r="IL54" s="186"/>
      <c r="IM54" s="185"/>
      <c r="IN54" s="185"/>
      <c r="IO54" s="185"/>
      <c r="IP54" s="185"/>
      <c r="IQ54" s="185"/>
      <c r="IR54" s="186"/>
      <c r="IS54" s="185"/>
      <c r="IT54" s="577"/>
      <c r="IU54" s="576"/>
      <c r="IV54" s="182"/>
      <c r="IW54" s="183" t="s">
        <v>150</v>
      </c>
      <c r="IX54" s="184"/>
      <c r="IY54" s="184"/>
      <c r="IZ54" s="185"/>
      <c r="JA54" s="185"/>
      <c r="JB54" s="185"/>
      <c r="JC54" s="186"/>
      <c r="JD54" s="185"/>
      <c r="JE54" s="185"/>
      <c r="JF54" s="185"/>
      <c r="JG54" s="185"/>
      <c r="JH54" s="185"/>
      <c r="JI54" s="186"/>
      <c r="JJ54" s="185"/>
      <c r="JK54" s="577"/>
      <c r="JL54" s="576"/>
      <c r="JM54" s="182"/>
      <c r="JN54" s="183" t="s">
        <v>150</v>
      </c>
      <c r="JO54" s="184"/>
      <c r="JP54" s="184"/>
      <c r="JQ54" s="185"/>
      <c r="JR54" s="185"/>
      <c r="JS54" s="185"/>
      <c r="JT54" s="186"/>
      <c r="JU54" s="185"/>
      <c r="JV54" s="185"/>
      <c r="JW54" s="185"/>
      <c r="JX54" s="185"/>
      <c r="JY54" s="185"/>
      <c r="JZ54" s="186"/>
      <c r="KA54" s="185"/>
      <c r="KB54" s="577"/>
      <c r="KC54" s="576"/>
      <c r="KD54" s="182"/>
      <c r="KE54" s="183" t="s">
        <v>150</v>
      </c>
      <c r="KF54" s="184"/>
      <c r="KG54" s="184"/>
      <c r="KH54" s="185"/>
      <c r="KI54" s="185"/>
      <c r="KJ54" s="185"/>
      <c r="KK54" s="186"/>
      <c r="KL54" s="185"/>
      <c r="KM54" s="185"/>
      <c r="KN54" s="185"/>
      <c r="KO54" s="185"/>
      <c r="KP54" s="185"/>
      <c r="KQ54" s="186"/>
      <c r="KR54" s="185"/>
      <c r="KS54" s="577"/>
      <c r="KT54" s="576"/>
      <c r="KU54" s="173"/>
    </row>
    <row r="55" ht="15.75" customHeight="1">
      <c r="A55" s="174"/>
      <c r="B55" s="188" t="s">
        <v>134</v>
      </c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578"/>
      <c r="Q55" s="576"/>
      <c r="R55" s="174"/>
      <c r="S55" s="188" t="s">
        <v>134</v>
      </c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578"/>
      <c r="AH55" s="576"/>
      <c r="AI55" s="174"/>
      <c r="AJ55" s="188" t="s">
        <v>134</v>
      </c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578"/>
      <c r="AY55" s="576"/>
      <c r="AZ55" s="174"/>
      <c r="BA55" s="188" t="s">
        <v>134</v>
      </c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578"/>
      <c r="BP55" s="576"/>
      <c r="BQ55" s="174"/>
      <c r="BR55" s="188" t="s">
        <v>134</v>
      </c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578"/>
      <c r="CG55" s="576"/>
      <c r="CH55" s="174"/>
      <c r="CI55" s="188" t="s">
        <v>134</v>
      </c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89"/>
      <c r="CW55" s="578"/>
      <c r="CX55" s="576"/>
      <c r="CY55" s="174"/>
      <c r="CZ55" s="188" t="s">
        <v>134</v>
      </c>
      <c r="DA55" s="189"/>
      <c r="DB55" s="189"/>
      <c r="DC55" s="189"/>
      <c r="DD55" s="189"/>
      <c r="DE55" s="189"/>
      <c r="DF55" s="189"/>
      <c r="DG55" s="189"/>
      <c r="DH55" s="189"/>
      <c r="DI55" s="189"/>
      <c r="DJ55" s="189"/>
      <c r="DK55" s="189"/>
      <c r="DL55" s="189"/>
      <c r="DM55" s="189"/>
      <c r="DN55" s="578"/>
      <c r="DO55" s="576"/>
      <c r="DP55" s="174"/>
      <c r="DQ55" s="188" t="s">
        <v>134</v>
      </c>
      <c r="DR55" s="189"/>
      <c r="DS55" s="189"/>
      <c r="DT55" s="189"/>
      <c r="DU55" s="189"/>
      <c r="DV55" s="189"/>
      <c r="DW55" s="189"/>
      <c r="DX55" s="189"/>
      <c r="DY55" s="189"/>
      <c r="DZ55" s="189"/>
      <c r="EA55" s="189"/>
      <c r="EB55" s="189"/>
      <c r="EC55" s="189"/>
      <c r="ED55" s="189"/>
      <c r="EE55" s="578"/>
      <c r="EF55" s="576"/>
      <c r="EG55" s="174"/>
      <c r="EH55" s="188" t="s">
        <v>134</v>
      </c>
      <c r="EI55" s="189"/>
      <c r="EJ55" s="189"/>
      <c r="EK55" s="189"/>
      <c r="EL55" s="189"/>
      <c r="EM55" s="189"/>
      <c r="EN55" s="189"/>
      <c r="EO55" s="189"/>
      <c r="EP55" s="189"/>
      <c r="EQ55" s="189"/>
      <c r="ER55" s="189"/>
      <c r="ES55" s="189"/>
      <c r="ET55" s="189"/>
      <c r="EU55" s="189"/>
      <c r="EV55" s="578"/>
      <c r="EW55" s="576"/>
      <c r="EX55" s="174"/>
      <c r="EY55" s="188" t="s">
        <v>134</v>
      </c>
      <c r="EZ55" s="189"/>
      <c r="FA55" s="189"/>
      <c r="FB55" s="189"/>
      <c r="FC55" s="189"/>
      <c r="FD55" s="189"/>
      <c r="FE55" s="189"/>
      <c r="FF55" s="189"/>
      <c r="FG55" s="189"/>
      <c r="FH55" s="189"/>
      <c r="FI55" s="189"/>
      <c r="FJ55" s="189"/>
      <c r="FK55" s="189"/>
      <c r="FL55" s="189"/>
      <c r="FM55" s="578"/>
      <c r="FN55" s="576"/>
      <c r="FO55" s="174"/>
      <c r="FP55" s="188" t="s">
        <v>134</v>
      </c>
      <c r="FQ55" s="189"/>
      <c r="FR55" s="189"/>
      <c r="FS55" s="189"/>
      <c r="FT55" s="189"/>
      <c r="FU55" s="189"/>
      <c r="FV55" s="189"/>
      <c r="FW55" s="189"/>
      <c r="FX55" s="189"/>
      <c r="FY55" s="189"/>
      <c r="FZ55" s="189"/>
      <c r="GA55" s="189"/>
      <c r="GB55" s="189"/>
      <c r="GC55" s="189"/>
      <c r="GD55" s="578"/>
      <c r="GE55" s="576"/>
      <c r="GF55" s="174"/>
      <c r="GG55" s="188" t="s">
        <v>134</v>
      </c>
      <c r="GH55" s="189"/>
      <c r="GI55" s="189"/>
      <c r="GJ55" s="189"/>
      <c r="GK55" s="189"/>
      <c r="GL55" s="189"/>
      <c r="GM55" s="189"/>
      <c r="GN55" s="189"/>
      <c r="GO55" s="189"/>
      <c r="GP55" s="189"/>
      <c r="GQ55" s="189"/>
      <c r="GR55" s="189"/>
      <c r="GS55" s="189"/>
      <c r="GT55" s="189"/>
      <c r="GU55" s="578"/>
      <c r="GV55" s="576"/>
      <c r="GW55" s="174"/>
      <c r="GX55" s="188" t="s">
        <v>134</v>
      </c>
      <c r="GY55" s="189"/>
      <c r="GZ55" s="189"/>
      <c r="HA55" s="189"/>
      <c r="HB55" s="189"/>
      <c r="HC55" s="189"/>
      <c r="HD55" s="189"/>
      <c r="HE55" s="189"/>
      <c r="HF55" s="189"/>
      <c r="HG55" s="189"/>
      <c r="HH55" s="189"/>
      <c r="HI55" s="189"/>
      <c r="HJ55" s="189"/>
      <c r="HK55" s="189"/>
      <c r="HL55" s="578"/>
      <c r="HM55" s="576"/>
      <c r="HN55" s="174"/>
      <c r="HO55" s="188" t="s">
        <v>134</v>
      </c>
      <c r="HP55" s="189"/>
      <c r="HQ55" s="189"/>
      <c r="HR55" s="189"/>
      <c r="HS55" s="189"/>
      <c r="HT55" s="189"/>
      <c r="HU55" s="189"/>
      <c r="HV55" s="189"/>
      <c r="HW55" s="189"/>
      <c r="HX55" s="189"/>
      <c r="HY55" s="189"/>
      <c r="HZ55" s="189"/>
      <c r="IA55" s="189"/>
      <c r="IB55" s="189"/>
      <c r="IC55" s="578"/>
      <c r="ID55" s="576"/>
      <c r="IE55" s="174"/>
      <c r="IF55" s="188" t="s">
        <v>134</v>
      </c>
      <c r="IG55" s="189"/>
      <c r="IH55" s="189"/>
      <c r="II55" s="189"/>
      <c r="IJ55" s="189"/>
      <c r="IK55" s="189"/>
      <c r="IL55" s="189"/>
      <c r="IM55" s="189"/>
      <c r="IN55" s="189"/>
      <c r="IO55" s="189"/>
      <c r="IP55" s="189"/>
      <c r="IQ55" s="189"/>
      <c r="IR55" s="189"/>
      <c r="IS55" s="189"/>
      <c r="IT55" s="578"/>
      <c r="IU55" s="576"/>
      <c r="IV55" s="174"/>
      <c r="IW55" s="188" t="s">
        <v>134</v>
      </c>
      <c r="IX55" s="189"/>
      <c r="IY55" s="189"/>
      <c r="IZ55" s="189"/>
      <c r="JA55" s="189"/>
      <c r="JB55" s="189"/>
      <c r="JC55" s="189"/>
      <c r="JD55" s="189"/>
      <c r="JE55" s="189"/>
      <c r="JF55" s="189"/>
      <c r="JG55" s="189"/>
      <c r="JH55" s="189"/>
      <c r="JI55" s="189"/>
      <c r="JJ55" s="189"/>
      <c r="JK55" s="578"/>
      <c r="JL55" s="576"/>
      <c r="JM55" s="174"/>
      <c r="JN55" s="188" t="s">
        <v>134</v>
      </c>
      <c r="JO55" s="189"/>
      <c r="JP55" s="189"/>
      <c r="JQ55" s="189"/>
      <c r="JR55" s="189"/>
      <c r="JS55" s="189"/>
      <c r="JT55" s="189"/>
      <c r="JU55" s="189"/>
      <c r="JV55" s="189"/>
      <c r="JW55" s="189"/>
      <c r="JX55" s="189"/>
      <c r="JY55" s="189"/>
      <c r="JZ55" s="189"/>
      <c r="KA55" s="189"/>
      <c r="KB55" s="578"/>
      <c r="KC55" s="576"/>
      <c r="KD55" s="174"/>
      <c r="KE55" s="188" t="s">
        <v>134</v>
      </c>
      <c r="KF55" s="189"/>
      <c r="KG55" s="189"/>
      <c r="KH55" s="189"/>
      <c r="KI55" s="189"/>
      <c r="KJ55" s="189"/>
      <c r="KK55" s="189"/>
      <c r="KL55" s="189"/>
      <c r="KM55" s="189"/>
      <c r="KN55" s="189"/>
      <c r="KO55" s="189"/>
      <c r="KP55" s="189"/>
      <c r="KQ55" s="189"/>
      <c r="KR55" s="189"/>
      <c r="KS55" s="578"/>
      <c r="KT55" s="576"/>
      <c r="KU55" s="173"/>
    </row>
    <row r="56" ht="15.75" customHeight="1">
      <c r="A56" s="174">
        <v>1.0</v>
      </c>
      <c r="B56" s="175" t="s">
        <v>151</v>
      </c>
      <c r="C56" s="176" t="s">
        <v>121</v>
      </c>
      <c r="D56" s="176" t="s">
        <v>152</v>
      </c>
      <c r="E56" s="177">
        <f t="shared" ref="E56:E60" si="505">E157+E258+E359+E460</f>
        <v>0</v>
      </c>
      <c r="F56" s="177">
        <f t="shared" ref="F56:F60" si="506">IFERROR(G56/E56*1000000,0)</f>
        <v>0</v>
      </c>
      <c r="G56" s="177">
        <f t="shared" ref="G56:G60" si="507">G157+G258+G359+G460</f>
        <v>0</v>
      </c>
      <c r="H56" s="178"/>
      <c r="I56" s="177">
        <f t="shared" ref="I56:I60" si="508">I157+I258+I359+I460</f>
        <v>0</v>
      </c>
      <c r="J56" s="180"/>
      <c r="K56" s="180"/>
      <c r="L56" s="180"/>
      <c r="M56" s="177">
        <f t="shared" ref="M56:M60" si="509">M157+M258+M359+M460</f>
        <v>0</v>
      </c>
      <c r="N56" s="178">
        <v>0.294289866351475</v>
      </c>
      <c r="O56" s="177">
        <f t="shared" ref="O56:O60" si="510">O157+O258+O359+O460</f>
        <v>0</v>
      </c>
      <c r="P56" s="194">
        <f t="shared" ref="P56:P60" si="511">IFERROR(+(IF(M56="","0",M56))-(IF(O56="","0",O56)),"")</f>
        <v>0</v>
      </c>
      <c r="Q56" s="576"/>
      <c r="R56" s="174">
        <v>1.0</v>
      </c>
      <c r="S56" s="175" t="s">
        <v>151</v>
      </c>
      <c r="T56" s="176" t="s">
        <v>121</v>
      </c>
      <c r="U56" s="176" t="s">
        <v>152</v>
      </c>
      <c r="V56" s="177">
        <f t="shared" ref="V56:V60" si="512">V157+V258+V359+V460</f>
        <v>0</v>
      </c>
      <c r="W56" s="177">
        <f t="shared" ref="W56:W60" si="513">IFERROR(X56/V56*1000000,0)</f>
        <v>0</v>
      </c>
      <c r="X56" s="177">
        <f t="shared" ref="X56:X60" si="514">X157+X258+X359+X460</f>
        <v>0</v>
      </c>
      <c r="Y56" s="178"/>
      <c r="Z56" s="177">
        <f t="shared" ref="Z56:Z60" si="515">Z157+Z258+Z359+Z460</f>
        <v>0</v>
      </c>
      <c r="AA56" s="180"/>
      <c r="AB56" s="180"/>
      <c r="AC56" s="180"/>
      <c r="AD56" s="177">
        <f t="shared" ref="AD56:AD60" si="516">AD157+AD258+AD359+AD460</f>
        <v>0</v>
      </c>
      <c r="AE56" s="178">
        <v>0.294289866351475</v>
      </c>
      <c r="AF56" s="177">
        <f t="shared" ref="AF56:AF60" si="517">AF157+AF258+AF359+AF460</f>
        <v>0</v>
      </c>
      <c r="AG56" s="194">
        <f t="shared" ref="AG56:AG60" si="518">IFERROR(+(IF(AD56="","0",AD56))-(IF(AF56="","0",AF56)),"")</f>
        <v>0</v>
      </c>
      <c r="AH56" s="576"/>
      <c r="AI56" s="174">
        <v>1.0</v>
      </c>
      <c r="AJ56" s="175" t="s">
        <v>151</v>
      </c>
      <c r="AK56" s="176" t="s">
        <v>121</v>
      </c>
      <c r="AL56" s="176" t="s">
        <v>152</v>
      </c>
      <c r="AM56" s="177">
        <f t="shared" ref="AM56:AM60" si="519">AM157+AM258+AM359+AM460</f>
        <v>0</v>
      </c>
      <c r="AN56" s="177">
        <f t="shared" ref="AN56:AN60" si="520">IFERROR(AO56/AM56*1000000,0)</f>
        <v>0</v>
      </c>
      <c r="AO56" s="177">
        <f t="shared" ref="AO56:AO60" si="521">AO157+AO258+AO359+AO460</f>
        <v>0</v>
      </c>
      <c r="AP56" s="178"/>
      <c r="AQ56" s="177">
        <f t="shared" ref="AQ56:AQ60" si="522">AQ157+AQ258+AQ359+AQ460</f>
        <v>0</v>
      </c>
      <c r="AR56" s="180"/>
      <c r="AS56" s="180"/>
      <c r="AT56" s="180"/>
      <c r="AU56" s="177">
        <f t="shared" ref="AU56:AU60" si="523">AU157+AU258+AU359+AU460</f>
        <v>0</v>
      </c>
      <c r="AV56" s="178">
        <v>0.294289866351475</v>
      </c>
      <c r="AW56" s="177">
        <f t="shared" ref="AW56:AW60" si="524">AW157+AW258+AW359+AW460</f>
        <v>0</v>
      </c>
      <c r="AX56" s="194">
        <f t="shared" ref="AX56:AX60" si="525">IFERROR(+(IF(AU56="","0",AU56))-(IF(AW56="","0",AW56)),"")</f>
        <v>0</v>
      </c>
      <c r="AY56" s="576"/>
      <c r="AZ56" s="174">
        <v>1.0</v>
      </c>
      <c r="BA56" s="175" t="s">
        <v>151</v>
      </c>
      <c r="BB56" s="176" t="s">
        <v>121</v>
      </c>
      <c r="BC56" s="176" t="s">
        <v>152</v>
      </c>
      <c r="BD56" s="177">
        <f t="shared" ref="BD56:BD60" si="526">BD157+BD258+BD359+BD460</f>
        <v>0</v>
      </c>
      <c r="BE56" s="177">
        <f t="shared" ref="BE56:BE60" si="527">IFERROR(BF56/BD56*1000000,0)</f>
        <v>0</v>
      </c>
      <c r="BF56" s="177">
        <f t="shared" ref="BF56:BF60" si="528">BF157+BF258+BF359+BF460</f>
        <v>0</v>
      </c>
      <c r="BG56" s="178"/>
      <c r="BH56" s="177">
        <f t="shared" ref="BH56:BH60" si="529">BH157+BH258+BH359+BH460</f>
        <v>0</v>
      </c>
      <c r="BI56" s="180"/>
      <c r="BJ56" s="180"/>
      <c r="BK56" s="180"/>
      <c r="BL56" s="177">
        <f t="shared" ref="BL56:BL60" si="530">BL157+BL258+BL359+BL460</f>
        <v>0</v>
      </c>
      <c r="BM56" s="178">
        <v>0.294289866351475</v>
      </c>
      <c r="BN56" s="177">
        <f t="shared" ref="BN56:BN60" si="531">BN157+BN258+BN359+BN460</f>
        <v>0</v>
      </c>
      <c r="BO56" s="194">
        <f t="shared" ref="BO56:BO60" si="532">IFERROR(+(IF(BL56="","0",BL56))-(IF(BN56="","0",BN56)),"")</f>
        <v>0</v>
      </c>
      <c r="BP56" s="576"/>
      <c r="BQ56" s="174">
        <v>1.0</v>
      </c>
      <c r="BR56" s="175" t="s">
        <v>151</v>
      </c>
      <c r="BS56" s="176" t="s">
        <v>121</v>
      </c>
      <c r="BT56" s="176" t="s">
        <v>152</v>
      </c>
      <c r="BU56" s="177">
        <f t="shared" ref="BU56:BU60" si="533">BU157+BU258+BU359+BU460</f>
        <v>0</v>
      </c>
      <c r="BV56" s="177">
        <f t="shared" ref="BV56:BV60" si="534">IFERROR(BW56/BU56*1000000,0)</f>
        <v>0</v>
      </c>
      <c r="BW56" s="177">
        <f t="shared" ref="BW56:BW60" si="535">BW157+BW258+BW359+BW460</f>
        <v>0</v>
      </c>
      <c r="BX56" s="178"/>
      <c r="BY56" s="177">
        <f t="shared" ref="BY56:BY60" si="536">BY157+BY258+BY359+BY460</f>
        <v>0</v>
      </c>
      <c r="BZ56" s="180"/>
      <c r="CA56" s="180"/>
      <c r="CB56" s="180"/>
      <c r="CC56" s="177">
        <f t="shared" ref="CC56:CC60" si="537">CC157+CC258+CC359+CC460</f>
        <v>0</v>
      </c>
      <c r="CD56" s="178">
        <v>0.294289866351475</v>
      </c>
      <c r="CE56" s="177">
        <f t="shared" ref="CE56:CE60" si="538">CE157+CE258+CE359+CE460</f>
        <v>0</v>
      </c>
      <c r="CF56" s="194">
        <f t="shared" ref="CF56:CF60" si="539">IFERROR(+(IF(CC56="","0",CC56))-(IF(CE56="","0",CE56)),"")</f>
        <v>0</v>
      </c>
      <c r="CG56" s="576"/>
      <c r="CH56" s="174">
        <v>1.0</v>
      </c>
      <c r="CI56" s="175" t="s">
        <v>151</v>
      </c>
      <c r="CJ56" s="176" t="s">
        <v>121</v>
      </c>
      <c r="CK56" s="176" t="s">
        <v>152</v>
      </c>
      <c r="CL56" s="177">
        <f t="shared" ref="CL56:CL60" si="540">CL157+CL258+CL359+CL460</f>
        <v>0</v>
      </c>
      <c r="CM56" s="177">
        <f t="shared" ref="CM56:CM60" si="541">IFERROR(CN56/CL56*1000000,0)</f>
        <v>0</v>
      </c>
      <c r="CN56" s="177">
        <f t="shared" ref="CN56:CN60" si="542">CN157+CN258+CN359+CN460</f>
        <v>0</v>
      </c>
      <c r="CO56" s="178"/>
      <c r="CP56" s="177">
        <f t="shared" ref="CP56:CP60" si="543">CP157+CP258+CP359+CP460</f>
        <v>0</v>
      </c>
      <c r="CQ56" s="180"/>
      <c r="CR56" s="180"/>
      <c r="CS56" s="180"/>
      <c r="CT56" s="177">
        <f t="shared" ref="CT56:CT60" si="544">CT157+CT258+CT359+CT460</f>
        <v>0</v>
      </c>
      <c r="CU56" s="178">
        <v>0.294289866351475</v>
      </c>
      <c r="CV56" s="177">
        <f t="shared" ref="CV56:CV60" si="545">CV157+CV258+CV359+CV460</f>
        <v>0</v>
      </c>
      <c r="CW56" s="194">
        <f t="shared" ref="CW56:CW60" si="546">IFERROR(+(IF(CT56="","0",CT56))-(IF(CV56="","0",CV56)),"")</f>
        <v>0</v>
      </c>
      <c r="CX56" s="576"/>
      <c r="CY56" s="174">
        <v>1.0</v>
      </c>
      <c r="CZ56" s="175" t="s">
        <v>151</v>
      </c>
      <c r="DA56" s="176" t="s">
        <v>121</v>
      </c>
      <c r="DB56" s="176" t="s">
        <v>152</v>
      </c>
      <c r="DC56" s="177">
        <f t="shared" ref="DC56:DC60" si="547">DC157+DC258+DC359+DC460</f>
        <v>0</v>
      </c>
      <c r="DD56" s="177">
        <f t="shared" ref="DD56:DD60" si="548">IFERROR(DE56/DC56*1000000,0)</f>
        <v>0</v>
      </c>
      <c r="DE56" s="177">
        <f t="shared" ref="DE56:DE60" si="549">DE157+DE258+DE359+DE460</f>
        <v>0</v>
      </c>
      <c r="DF56" s="178"/>
      <c r="DG56" s="177">
        <f t="shared" ref="DG56:DG60" si="550">DG157+DG258+DG359+DG460</f>
        <v>0</v>
      </c>
      <c r="DH56" s="180"/>
      <c r="DI56" s="180"/>
      <c r="DJ56" s="180"/>
      <c r="DK56" s="177">
        <f t="shared" ref="DK56:DK60" si="551">DK157+DK258+DK359+DK460</f>
        <v>0</v>
      </c>
      <c r="DL56" s="178">
        <v>0.294289866351475</v>
      </c>
      <c r="DM56" s="177">
        <f t="shared" ref="DM56:DM60" si="552">DM157+DM258+DM359+DM460</f>
        <v>0</v>
      </c>
      <c r="DN56" s="194">
        <f t="shared" ref="DN56:DN60" si="553">IFERROR(+(IF(DK56="","0",DK56))-(IF(DM56="","0",DM56)),"")</f>
        <v>0</v>
      </c>
      <c r="DO56" s="576"/>
      <c r="DP56" s="174">
        <v>1.0</v>
      </c>
      <c r="DQ56" s="175" t="s">
        <v>151</v>
      </c>
      <c r="DR56" s="176" t="s">
        <v>121</v>
      </c>
      <c r="DS56" s="176" t="s">
        <v>152</v>
      </c>
      <c r="DT56" s="177">
        <f t="shared" ref="DT56:DT60" si="554">DT157+DT258+DT359+DT460</f>
        <v>0</v>
      </c>
      <c r="DU56" s="177">
        <f t="shared" ref="DU56:DU60" si="555">IFERROR(DV56/DT56*1000000,0)</f>
        <v>0</v>
      </c>
      <c r="DV56" s="177">
        <f t="shared" ref="DV56:DV60" si="556">DV157+DV258+DV359+DV460</f>
        <v>0</v>
      </c>
      <c r="DW56" s="178"/>
      <c r="DX56" s="177">
        <f t="shared" ref="DX56:DX60" si="557">DX157+DX258+DX359+DX460</f>
        <v>0</v>
      </c>
      <c r="DY56" s="180"/>
      <c r="DZ56" s="180"/>
      <c r="EA56" s="180"/>
      <c r="EB56" s="177">
        <f t="shared" ref="EB56:EB60" si="558">EB157+EB258+EB359+EB460</f>
        <v>0</v>
      </c>
      <c r="EC56" s="178">
        <v>0.294289866351475</v>
      </c>
      <c r="ED56" s="177">
        <f t="shared" ref="ED56:ED60" si="559">ED157+ED258+ED359+ED460</f>
        <v>0</v>
      </c>
      <c r="EE56" s="194">
        <f t="shared" ref="EE56:EE60" si="560">IFERROR(+(IF(EB56="","0",EB56))-(IF(ED56="","0",ED56)),"")</f>
        <v>0</v>
      </c>
      <c r="EF56" s="576"/>
      <c r="EG56" s="174">
        <v>1.0</v>
      </c>
      <c r="EH56" s="175" t="s">
        <v>151</v>
      </c>
      <c r="EI56" s="176" t="s">
        <v>121</v>
      </c>
      <c r="EJ56" s="176" t="s">
        <v>152</v>
      </c>
      <c r="EK56" s="177">
        <f t="shared" ref="EK56:EK60" si="561">EK157+EK258+EK359+EK460</f>
        <v>0</v>
      </c>
      <c r="EL56" s="177">
        <f t="shared" ref="EL56:EL60" si="562">IFERROR(EM56/EK56*1000000,0)</f>
        <v>0</v>
      </c>
      <c r="EM56" s="177">
        <f t="shared" ref="EM56:EM60" si="563">EM157+EM258+EM359+EM460</f>
        <v>0</v>
      </c>
      <c r="EN56" s="178"/>
      <c r="EO56" s="177">
        <f t="shared" ref="EO56:EO60" si="564">EO157+EO258+EO359+EO460</f>
        <v>0</v>
      </c>
      <c r="EP56" s="180"/>
      <c r="EQ56" s="180"/>
      <c r="ER56" s="180"/>
      <c r="ES56" s="177">
        <f t="shared" ref="ES56:ES60" si="565">ES157+ES258+ES359+ES460</f>
        <v>0</v>
      </c>
      <c r="ET56" s="178">
        <v>0.294289866351475</v>
      </c>
      <c r="EU56" s="177">
        <f t="shared" ref="EU56:EU60" si="566">EU157+EU258+EU359+EU460</f>
        <v>0</v>
      </c>
      <c r="EV56" s="194">
        <f t="shared" ref="EV56:EV60" si="567">IFERROR(+(IF(ES56="","0",ES56))-(IF(EU56="","0",EU56)),"")</f>
        <v>0</v>
      </c>
      <c r="EW56" s="576"/>
      <c r="EX56" s="174">
        <v>1.0</v>
      </c>
      <c r="EY56" s="175" t="s">
        <v>151</v>
      </c>
      <c r="EZ56" s="176" t="s">
        <v>121</v>
      </c>
      <c r="FA56" s="176" t="s">
        <v>152</v>
      </c>
      <c r="FB56" s="177">
        <f t="shared" ref="FB56:FB60" si="568">FB157+FB258+FB359+FB460</f>
        <v>0</v>
      </c>
      <c r="FC56" s="177">
        <f t="shared" ref="FC56:FC60" si="569">IFERROR(FD56/FB56*1000000,0)</f>
        <v>0</v>
      </c>
      <c r="FD56" s="177">
        <f t="shared" ref="FD56:FD60" si="570">FD157+FD258+FD359+FD460</f>
        <v>0</v>
      </c>
      <c r="FE56" s="178"/>
      <c r="FF56" s="177">
        <f t="shared" ref="FF56:FF60" si="571">FF157+FF258+FF359+FF460</f>
        <v>0</v>
      </c>
      <c r="FG56" s="180"/>
      <c r="FH56" s="180"/>
      <c r="FI56" s="180"/>
      <c r="FJ56" s="177">
        <f t="shared" ref="FJ56:FJ60" si="572">FJ157+FJ258+FJ359+FJ460</f>
        <v>0</v>
      </c>
      <c r="FK56" s="178">
        <v>0.294289866351475</v>
      </c>
      <c r="FL56" s="177">
        <f t="shared" ref="FL56:FL60" si="573">FL157+FL258+FL359+FL460</f>
        <v>0</v>
      </c>
      <c r="FM56" s="194">
        <f t="shared" ref="FM56:FM60" si="574">IFERROR(+(IF(FJ56="","0",FJ56))-(IF(FL56="","0",FL56)),"")</f>
        <v>0</v>
      </c>
      <c r="FN56" s="576"/>
      <c r="FO56" s="174">
        <v>1.0</v>
      </c>
      <c r="FP56" s="175" t="s">
        <v>151</v>
      </c>
      <c r="FQ56" s="176" t="s">
        <v>121</v>
      </c>
      <c r="FR56" s="176" t="s">
        <v>152</v>
      </c>
      <c r="FS56" s="177">
        <f t="shared" ref="FS56:FS60" si="575">FS157+FS258+FS359+FS460</f>
        <v>0</v>
      </c>
      <c r="FT56" s="177">
        <f t="shared" ref="FT56:FT60" si="576">IFERROR(FU56/FS56*1000000,0)</f>
        <v>0</v>
      </c>
      <c r="FU56" s="177">
        <f t="shared" ref="FU56:FU60" si="577">FU157+FU258+FU359+FU460</f>
        <v>0</v>
      </c>
      <c r="FV56" s="178"/>
      <c r="FW56" s="177">
        <f t="shared" ref="FW56:FW60" si="578">FW157+FW258+FW359+FW460</f>
        <v>0</v>
      </c>
      <c r="FX56" s="180"/>
      <c r="FY56" s="180"/>
      <c r="FZ56" s="180"/>
      <c r="GA56" s="177">
        <f t="shared" ref="GA56:GA60" si="579">GA157+GA258+GA359+GA460</f>
        <v>0</v>
      </c>
      <c r="GB56" s="178">
        <v>0.294289866351475</v>
      </c>
      <c r="GC56" s="177">
        <f t="shared" ref="GC56:GC60" si="580">GC157+GC258+GC359+GC460</f>
        <v>0</v>
      </c>
      <c r="GD56" s="194">
        <f t="shared" ref="GD56:GD60" si="581">IFERROR(+(IF(GA56="","0",GA56))-(IF(GC56="","0",GC56)),"")</f>
        <v>0</v>
      </c>
      <c r="GE56" s="576"/>
      <c r="GF56" s="174">
        <v>1.0</v>
      </c>
      <c r="GG56" s="175" t="s">
        <v>151</v>
      </c>
      <c r="GH56" s="176" t="s">
        <v>121</v>
      </c>
      <c r="GI56" s="176" t="s">
        <v>152</v>
      </c>
      <c r="GJ56" s="177">
        <f t="shared" ref="GJ56:GJ60" si="582">GJ157+GJ258+GJ359+GJ460</f>
        <v>0</v>
      </c>
      <c r="GK56" s="177">
        <f t="shared" ref="GK56:GK60" si="583">IFERROR(GL56/GJ56*1000000,0)</f>
        <v>0</v>
      </c>
      <c r="GL56" s="177">
        <f t="shared" ref="GL56:GL60" si="584">GL157+GL258+GL359+GL460</f>
        <v>0</v>
      </c>
      <c r="GM56" s="178"/>
      <c r="GN56" s="177">
        <f t="shared" ref="GN56:GN60" si="585">GN157+GN258+GN359+GN460</f>
        <v>0</v>
      </c>
      <c r="GO56" s="180"/>
      <c r="GP56" s="180"/>
      <c r="GQ56" s="180"/>
      <c r="GR56" s="177">
        <f t="shared" ref="GR56:GR60" si="586">GR157+GR258+GR359+GR460</f>
        <v>0</v>
      </c>
      <c r="GS56" s="178">
        <v>0.294289866351475</v>
      </c>
      <c r="GT56" s="177">
        <f t="shared" ref="GT56:GT60" si="587">GT157+GT258+GT359+GT460</f>
        <v>0</v>
      </c>
      <c r="GU56" s="194">
        <f t="shared" ref="GU56:GU60" si="588">IFERROR(+(IF(GR56="","0",GR56))-(IF(GT56="","0",GT56)),"")</f>
        <v>0</v>
      </c>
      <c r="GV56" s="576"/>
      <c r="GW56" s="174">
        <v>1.0</v>
      </c>
      <c r="GX56" s="175" t="s">
        <v>151</v>
      </c>
      <c r="GY56" s="176" t="s">
        <v>121</v>
      </c>
      <c r="GZ56" s="176" t="s">
        <v>152</v>
      </c>
      <c r="HA56" s="177">
        <f t="shared" ref="HA56:HA60" si="589">HA157+HA258+HA359+HA460</f>
        <v>0</v>
      </c>
      <c r="HB56" s="177">
        <f t="shared" ref="HB56:HB60" si="590">IFERROR(HC56/HA56*1000000,0)</f>
        <v>0</v>
      </c>
      <c r="HC56" s="177">
        <f t="shared" ref="HC56:HC60" si="591">HC157+HC258+HC359+HC460</f>
        <v>0</v>
      </c>
      <c r="HD56" s="178"/>
      <c r="HE56" s="177">
        <f t="shared" ref="HE56:HE60" si="592">HE157+HE258+HE359+HE460</f>
        <v>0</v>
      </c>
      <c r="HF56" s="180"/>
      <c r="HG56" s="180"/>
      <c r="HH56" s="180"/>
      <c r="HI56" s="177">
        <f t="shared" ref="HI56:HI60" si="593">HI157+HI258+HI359+HI460</f>
        <v>0</v>
      </c>
      <c r="HJ56" s="178">
        <v>0.294289866351475</v>
      </c>
      <c r="HK56" s="177">
        <f t="shared" ref="HK56:HK60" si="594">HK157+HK258+HK359+HK460</f>
        <v>0</v>
      </c>
      <c r="HL56" s="194">
        <f t="shared" ref="HL56:HL60" si="595">IFERROR(+(IF(HI56="","0",HI56))-(IF(HK56="","0",HK56)),"")</f>
        <v>0</v>
      </c>
      <c r="HM56" s="576"/>
      <c r="HN56" s="174">
        <v>1.0</v>
      </c>
      <c r="HO56" s="175" t="s">
        <v>151</v>
      </c>
      <c r="HP56" s="176" t="s">
        <v>121</v>
      </c>
      <c r="HQ56" s="176" t="s">
        <v>152</v>
      </c>
      <c r="HR56" s="177">
        <f t="shared" ref="HR56:HR60" si="596">HR157+HR258+HR359+HR460</f>
        <v>0</v>
      </c>
      <c r="HS56" s="177">
        <f t="shared" ref="HS56:HS60" si="597">IFERROR(HT56/HR56*1000000,0)</f>
        <v>0</v>
      </c>
      <c r="HT56" s="177">
        <f t="shared" ref="HT56:HT60" si="598">HT157+HT258+HT359+HT460</f>
        <v>0</v>
      </c>
      <c r="HU56" s="178"/>
      <c r="HV56" s="177">
        <f t="shared" ref="HV56:HV60" si="599">HV157+HV258+HV359+HV460</f>
        <v>0</v>
      </c>
      <c r="HW56" s="180"/>
      <c r="HX56" s="180"/>
      <c r="HY56" s="180"/>
      <c r="HZ56" s="177">
        <f t="shared" ref="HZ56:HZ60" si="600">HZ157+HZ258+HZ359+HZ460</f>
        <v>0</v>
      </c>
      <c r="IA56" s="178">
        <v>0.294289866351475</v>
      </c>
      <c r="IB56" s="177">
        <f t="shared" ref="IB56:IB60" si="601">IB157+IB258+IB359+IB460</f>
        <v>0</v>
      </c>
      <c r="IC56" s="194">
        <f t="shared" ref="IC56:IC60" si="602">IFERROR(+(IF(HZ56="","0",HZ56))-(IF(IB56="","0",IB56)),"")</f>
        <v>0</v>
      </c>
      <c r="ID56" s="576"/>
      <c r="IE56" s="174">
        <v>1.0</v>
      </c>
      <c r="IF56" s="175" t="s">
        <v>151</v>
      </c>
      <c r="IG56" s="176" t="s">
        <v>121</v>
      </c>
      <c r="IH56" s="176" t="s">
        <v>152</v>
      </c>
      <c r="II56" s="177">
        <f t="shared" ref="II56:II60" si="603">II157+II258+II359+II460</f>
        <v>0</v>
      </c>
      <c r="IJ56" s="177">
        <f t="shared" ref="IJ56:IJ60" si="604">IFERROR(IK56/II56*1000000,0)</f>
        <v>0</v>
      </c>
      <c r="IK56" s="177">
        <f t="shared" ref="IK56:IK60" si="605">IK157+IK258+IK359+IK460</f>
        <v>0</v>
      </c>
      <c r="IL56" s="178"/>
      <c r="IM56" s="177">
        <f t="shared" ref="IM56:IM60" si="606">IM157+IM258+IM359+IM460</f>
        <v>0</v>
      </c>
      <c r="IN56" s="180"/>
      <c r="IO56" s="180"/>
      <c r="IP56" s="180"/>
      <c r="IQ56" s="177">
        <f t="shared" ref="IQ56:IQ60" si="607">IQ157+IQ258+IQ359+IQ460</f>
        <v>0</v>
      </c>
      <c r="IR56" s="178">
        <v>0.294289866351475</v>
      </c>
      <c r="IS56" s="177">
        <f t="shared" ref="IS56:IS60" si="608">IS157+IS258+IS359+IS460</f>
        <v>0</v>
      </c>
      <c r="IT56" s="194">
        <f t="shared" ref="IT56:IT60" si="609">IFERROR(+(IF(IQ56="","0",IQ56))-(IF(IS56="","0",IS56)),"")</f>
        <v>0</v>
      </c>
      <c r="IU56" s="576"/>
      <c r="IV56" s="174">
        <v>1.0</v>
      </c>
      <c r="IW56" s="175" t="s">
        <v>151</v>
      </c>
      <c r="IX56" s="176" t="s">
        <v>121</v>
      </c>
      <c r="IY56" s="176" t="s">
        <v>152</v>
      </c>
      <c r="IZ56" s="177">
        <f t="shared" ref="IZ56:IZ60" si="610">IZ157+IZ258+IZ359+IZ460</f>
        <v>0</v>
      </c>
      <c r="JA56" s="177">
        <f t="shared" ref="JA56:JA60" si="611">IFERROR(JB56/IZ56*1000000,0)</f>
        <v>0</v>
      </c>
      <c r="JB56" s="177">
        <f t="shared" ref="JB56:JB60" si="612">JB157+JB258+JB359+JB460</f>
        <v>0</v>
      </c>
      <c r="JC56" s="178"/>
      <c r="JD56" s="177">
        <f t="shared" ref="JD56:JD60" si="613">JD157+JD258+JD359+JD460</f>
        <v>0</v>
      </c>
      <c r="JE56" s="180"/>
      <c r="JF56" s="180"/>
      <c r="JG56" s="180"/>
      <c r="JH56" s="177">
        <f t="shared" ref="JH56:JH60" si="614">JH157+JH258+JH359+JH460</f>
        <v>0</v>
      </c>
      <c r="JI56" s="178">
        <v>0.294289866351475</v>
      </c>
      <c r="JJ56" s="177">
        <f t="shared" ref="JJ56:JJ60" si="615">JJ157+JJ258+JJ359+JJ460</f>
        <v>0</v>
      </c>
      <c r="JK56" s="194">
        <f t="shared" ref="JK56:JK60" si="616">IFERROR(+(IF(JH56="","0",JH56))-(IF(JJ56="","0",JJ56)),"")</f>
        <v>0</v>
      </c>
      <c r="JL56" s="576"/>
      <c r="JM56" s="174">
        <v>1.0</v>
      </c>
      <c r="JN56" s="175" t="s">
        <v>151</v>
      </c>
      <c r="JO56" s="176" t="s">
        <v>121</v>
      </c>
      <c r="JP56" s="176" t="s">
        <v>152</v>
      </c>
      <c r="JQ56" s="177">
        <f t="shared" ref="JQ56:JQ60" si="617">JQ157+JQ258+JQ359+JQ460</f>
        <v>0</v>
      </c>
      <c r="JR56" s="177">
        <f t="shared" ref="JR56:JR60" si="618">IFERROR(JS56/JQ56*1000000,0)</f>
        <v>0</v>
      </c>
      <c r="JS56" s="177">
        <f t="shared" ref="JS56:JS60" si="619">JS157+JS258+JS359+JS460</f>
        <v>0</v>
      </c>
      <c r="JT56" s="178"/>
      <c r="JU56" s="177">
        <f t="shared" ref="JU56:JU60" si="620">JU157+JU258+JU359+JU460</f>
        <v>0</v>
      </c>
      <c r="JV56" s="180"/>
      <c r="JW56" s="180"/>
      <c r="JX56" s="180"/>
      <c r="JY56" s="177">
        <f t="shared" ref="JY56:JY60" si="621">JY157+JY258+JY359+JY460</f>
        <v>0</v>
      </c>
      <c r="JZ56" s="178">
        <v>0.294289866351475</v>
      </c>
      <c r="KA56" s="177">
        <f t="shared" ref="KA56:KA60" si="622">KA157+KA258+KA359+KA460</f>
        <v>0</v>
      </c>
      <c r="KB56" s="194">
        <f t="shared" ref="KB56:KB60" si="623">IFERROR(+(IF(JY56="","0",JY56))-(IF(KA56="","0",KA56)),"")</f>
        <v>0</v>
      </c>
      <c r="KC56" s="576"/>
      <c r="KD56" s="174">
        <v>1.0</v>
      </c>
      <c r="KE56" s="175" t="s">
        <v>151</v>
      </c>
      <c r="KF56" s="176" t="s">
        <v>121</v>
      </c>
      <c r="KG56" s="176" t="s">
        <v>152</v>
      </c>
      <c r="KH56" s="177">
        <f t="shared" ref="KH56:KH60" si="624">KH157+KH258+KH359+KH460</f>
        <v>0</v>
      </c>
      <c r="KI56" s="177">
        <f t="shared" ref="KI56:KI60" si="625">IFERROR(KJ56/KH56*1000000,0)</f>
        <v>0</v>
      </c>
      <c r="KJ56" s="177">
        <f t="shared" ref="KJ56:KJ60" si="626">KJ157+KJ258+KJ359+KJ460</f>
        <v>0</v>
      </c>
      <c r="KK56" s="178"/>
      <c r="KL56" s="177">
        <f t="shared" ref="KL56:KL60" si="627">KL157+KL258+KL359+KL460</f>
        <v>0</v>
      </c>
      <c r="KM56" s="180"/>
      <c r="KN56" s="180"/>
      <c r="KO56" s="180"/>
      <c r="KP56" s="177">
        <f t="shared" ref="KP56:KP60" si="628">KP157+KP258+KP359+KP460</f>
        <v>0</v>
      </c>
      <c r="KQ56" s="178">
        <v>0.294289866351475</v>
      </c>
      <c r="KR56" s="177">
        <f t="shared" ref="KR56:KR60" si="629">KR157+KR258+KR359+KR460</f>
        <v>0</v>
      </c>
      <c r="KS56" s="194">
        <f t="shared" ref="KS56:KS60" si="630">IFERROR(+(IF(KP56="","0",KP56))-(IF(KR56="","0",KR56)),"")</f>
        <v>0</v>
      </c>
      <c r="KT56" s="576"/>
      <c r="KU56" s="173"/>
    </row>
    <row r="57" ht="15.75" customHeight="1">
      <c r="A57" s="174">
        <v>2.0</v>
      </c>
      <c r="B57" s="175" t="s">
        <v>153</v>
      </c>
      <c r="C57" s="176" t="s">
        <v>121</v>
      </c>
      <c r="D57" s="176" t="s">
        <v>152</v>
      </c>
      <c r="E57" s="177">
        <f t="shared" si="505"/>
        <v>0</v>
      </c>
      <c r="F57" s="177">
        <f t="shared" si="506"/>
        <v>0</v>
      </c>
      <c r="G57" s="177">
        <f t="shared" si="507"/>
        <v>0</v>
      </c>
      <c r="H57" s="178"/>
      <c r="I57" s="177">
        <f t="shared" si="508"/>
        <v>0</v>
      </c>
      <c r="J57" s="180"/>
      <c r="K57" s="180"/>
      <c r="L57" s="180"/>
      <c r="M57" s="177">
        <f t="shared" si="509"/>
        <v>0</v>
      </c>
      <c r="N57" s="178">
        <v>0.294289866351475</v>
      </c>
      <c r="O57" s="177">
        <f t="shared" si="510"/>
        <v>0</v>
      </c>
      <c r="P57" s="194">
        <f t="shared" si="511"/>
        <v>0</v>
      </c>
      <c r="Q57" s="576"/>
      <c r="R57" s="174">
        <v>2.0</v>
      </c>
      <c r="S57" s="175" t="s">
        <v>153</v>
      </c>
      <c r="T57" s="176" t="s">
        <v>121</v>
      </c>
      <c r="U57" s="176" t="s">
        <v>152</v>
      </c>
      <c r="V57" s="177">
        <f t="shared" si="512"/>
        <v>0</v>
      </c>
      <c r="W57" s="177">
        <f t="shared" si="513"/>
        <v>0</v>
      </c>
      <c r="X57" s="177">
        <f t="shared" si="514"/>
        <v>0</v>
      </c>
      <c r="Y57" s="178"/>
      <c r="Z57" s="177">
        <f t="shared" si="515"/>
        <v>0</v>
      </c>
      <c r="AA57" s="180"/>
      <c r="AB57" s="180"/>
      <c r="AC57" s="180"/>
      <c r="AD57" s="177">
        <f t="shared" si="516"/>
        <v>0</v>
      </c>
      <c r="AE57" s="178">
        <v>0.294289866351475</v>
      </c>
      <c r="AF57" s="177">
        <f t="shared" si="517"/>
        <v>0</v>
      </c>
      <c r="AG57" s="194">
        <f t="shared" si="518"/>
        <v>0</v>
      </c>
      <c r="AH57" s="576"/>
      <c r="AI57" s="174">
        <v>2.0</v>
      </c>
      <c r="AJ57" s="175" t="s">
        <v>153</v>
      </c>
      <c r="AK57" s="176" t="s">
        <v>121</v>
      </c>
      <c r="AL57" s="176" t="s">
        <v>152</v>
      </c>
      <c r="AM57" s="177">
        <f t="shared" si="519"/>
        <v>0</v>
      </c>
      <c r="AN57" s="177">
        <f t="shared" si="520"/>
        <v>0</v>
      </c>
      <c r="AO57" s="177">
        <f t="shared" si="521"/>
        <v>0</v>
      </c>
      <c r="AP57" s="178"/>
      <c r="AQ57" s="177">
        <f t="shared" si="522"/>
        <v>0</v>
      </c>
      <c r="AR57" s="180"/>
      <c r="AS57" s="180"/>
      <c r="AT57" s="180"/>
      <c r="AU57" s="177">
        <f t="shared" si="523"/>
        <v>0</v>
      </c>
      <c r="AV57" s="178">
        <v>0.294289866351475</v>
      </c>
      <c r="AW57" s="177">
        <f t="shared" si="524"/>
        <v>0</v>
      </c>
      <c r="AX57" s="194">
        <f t="shared" si="525"/>
        <v>0</v>
      </c>
      <c r="AY57" s="576"/>
      <c r="AZ57" s="174">
        <v>2.0</v>
      </c>
      <c r="BA57" s="175" t="s">
        <v>153</v>
      </c>
      <c r="BB57" s="176" t="s">
        <v>121</v>
      </c>
      <c r="BC57" s="176" t="s">
        <v>152</v>
      </c>
      <c r="BD57" s="177">
        <f t="shared" si="526"/>
        <v>0</v>
      </c>
      <c r="BE57" s="177">
        <f t="shared" si="527"/>
        <v>0</v>
      </c>
      <c r="BF57" s="177">
        <f t="shared" si="528"/>
        <v>0</v>
      </c>
      <c r="BG57" s="178"/>
      <c r="BH57" s="177">
        <f t="shared" si="529"/>
        <v>0</v>
      </c>
      <c r="BI57" s="180"/>
      <c r="BJ57" s="180"/>
      <c r="BK57" s="180"/>
      <c r="BL57" s="177">
        <f t="shared" si="530"/>
        <v>0</v>
      </c>
      <c r="BM57" s="178">
        <v>0.294289866351475</v>
      </c>
      <c r="BN57" s="177">
        <f t="shared" si="531"/>
        <v>0</v>
      </c>
      <c r="BO57" s="194">
        <f t="shared" si="532"/>
        <v>0</v>
      </c>
      <c r="BP57" s="576"/>
      <c r="BQ57" s="174">
        <v>2.0</v>
      </c>
      <c r="BR57" s="175" t="s">
        <v>153</v>
      </c>
      <c r="BS57" s="176" t="s">
        <v>121</v>
      </c>
      <c r="BT57" s="176" t="s">
        <v>152</v>
      </c>
      <c r="BU57" s="177">
        <f t="shared" si="533"/>
        <v>0</v>
      </c>
      <c r="BV57" s="177">
        <f t="shared" si="534"/>
        <v>0</v>
      </c>
      <c r="BW57" s="177">
        <f t="shared" si="535"/>
        <v>0</v>
      </c>
      <c r="BX57" s="178"/>
      <c r="BY57" s="177">
        <f t="shared" si="536"/>
        <v>0</v>
      </c>
      <c r="BZ57" s="180"/>
      <c r="CA57" s="180"/>
      <c r="CB57" s="180"/>
      <c r="CC57" s="177">
        <f t="shared" si="537"/>
        <v>0</v>
      </c>
      <c r="CD57" s="178">
        <v>0.294289866351475</v>
      </c>
      <c r="CE57" s="177">
        <f t="shared" si="538"/>
        <v>0</v>
      </c>
      <c r="CF57" s="194">
        <f t="shared" si="539"/>
        <v>0</v>
      </c>
      <c r="CG57" s="576"/>
      <c r="CH57" s="174">
        <v>2.0</v>
      </c>
      <c r="CI57" s="175" t="s">
        <v>153</v>
      </c>
      <c r="CJ57" s="176" t="s">
        <v>121</v>
      </c>
      <c r="CK57" s="176" t="s">
        <v>152</v>
      </c>
      <c r="CL57" s="177">
        <f t="shared" si="540"/>
        <v>0</v>
      </c>
      <c r="CM57" s="177">
        <f t="shared" si="541"/>
        <v>0</v>
      </c>
      <c r="CN57" s="177">
        <f t="shared" si="542"/>
        <v>0</v>
      </c>
      <c r="CO57" s="178"/>
      <c r="CP57" s="177">
        <f t="shared" si="543"/>
        <v>0</v>
      </c>
      <c r="CQ57" s="180"/>
      <c r="CR57" s="180"/>
      <c r="CS57" s="180"/>
      <c r="CT57" s="177">
        <f t="shared" si="544"/>
        <v>0</v>
      </c>
      <c r="CU57" s="178">
        <v>0.294289866351475</v>
      </c>
      <c r="CV57" s="177">
        <f t="shared" si="545"/>
        <v>0</v>
      </c>
      <c r="CW57" s="194">
        <f t="shared" si="546"/>
        <v>0</v>
      </c>
      <c r="CX57" s="576"/>
      <c r="CY57" s="174">
        <v>2.0</v>
      </c>
      <c r="CZ57" s="175" t="s">
        <v>153</v>
      </c>
      <c r="DA57" s="176" t="s">
        <v>121</v>
      </c>
      <c r="DB57" s="176" t="s">
        <v>152</v>
      </c>
      <c r="DC57" s="177">
        <f t="shared" si="547"/>
        <v>0</v>
      </c>
      <c r="DD57" s="177">
        <f t="shared" si="548"/>
        <v>0</v>
      </c>
      <c r="DE57" s="177">
        <f t="shared" si="549"/>
        <v>0</v>
      </c>
      <c r="DF57" s="178"/>
      <c r="DG57" s="177">
        <f t="shared" si="550"/>
        <v>0</v>
      </c>
      <c r="DH57" s="180"/>
      <c r="DI57" s="180"/>
      <c r="DJ57" s="180"/>
      <c r="DK57" s="177">
        <f t="shared" si="551"/>
        <v>0</v>
      </c>
      <c r="DL57" s="178">
        <v>0.294289866351475</v>
      </c>
      <c r="DM57" s="177">
        <f t="shared" si="552"/>
        <v>0</v>
      </c>
      <c r="DN57" s="194">
        <f t="shared" si="553"/>
        <v>0</v>
      </c>
      <c r="DO57" s="576"/>
      <c r="DP57" s="174">
        <v>2.0</v>
      </c>
      <c r="DQ57" s="175" t="s">
        <v>153</v>
      </c>
      <c r="DR57" s="176" t="s">
        <v>121</v>
      </c>
      <c r="DS57" s="176" t="s">
        <v>152</v>
      </c>
      <c r="DT57" s="177">
        <f t="shared" si="554"/>
        <v>0</v>
      </c>
      <c r="DU57" s="177">
        <f t="shared" si="555"/>
        <v>0</v>
      </c>
      <c r="DV57" s="177">
        <f t="shared" si="556"/>
        <v>0</v>
      </c>
      <c r="DW57" s="178"/>
      <c r="DX57" s="177">
        <f t="shared" si="557"/>
        <v>0</v>
      </c>
      <c r="DY57" s="180"/>
      <c r="DZ57" s="180"/>
      <c r="EA57" s="180"/>
      <c r="EB57" s="177">
        <f t="shared" si="558"/>
        <v>0</v>
      </c>
      <c r="EC57" s="178">
        <v>0.294289866351475</v>
      </c>
      <c r="ED57" s="177">
        <f t="shared" si="559"/>
        <v>0</v>
      </c>
      <c r="EE57" s="194">
        <f t="shared" si="560"/>
        <v>0</v>
      </c>
      <c r="EF57" s="576"/>
      <c r="EG57" s="174">
        <v>2.0</v>
      </c>
      <c r="EH57" s="175" t="s">
        <v>153</v>
      </c>
      <c r="EI57" s="176" t="s">
        <v>121</v>
      </c>
      <c r="EJ57" s="176" t="s">
        <v>152</v>
      </c>
      <c r="EK57" s="177">
        <f t="shared" si="561"/>
        <v>0</v>
      </c>
      <c r="EL57" s="177">
        <f t="shared" si="562"/>
        <v>0</v>
      </c>
      <c r="EM57" s="177">
        <f t="shared" si="563"/>
        <v>0</v>
      </c>
      <c r="EN57" s="178"/>
      <c r="EO57" s="177">
        <f t="shared" si="564"/>
        <v>0</v>
      </c>
      <c r="EP57" s="180"/>
      <c r="EQ57" s="180"/>
      <c r="ER57" s="180"/>
      <c r="ES57" s="177">
        <f t="shared" si="565"/>
        <v>0</v>
      </c>
      <c r="ET57" s="178">
        <v>0.294289866351475</v>
      </c>
      <c r="EU57" s="177">
        <f t="shared" si="566"/>
        <v>0</v>
      </c>
      <c r="EV57" s="194">
        <f t="shared" si="567"/>
        <v>0</v>
      </c>
      <c r="EW57" s="576"/>
      <c r="EX57" s="174">
        <v>2.0</v>
      </c>
      <c r="EY57" s="175" t="s">
        <v>153</v>
      </c>
      <c r="EZ57" s="176" t="s">
        <v>121</v>
      </c>
      <c r="FA57" s="176" t="s">
        <v>152</v>
      </c>
      <c r="FB57" s="177">
        <f t="shared" si="568"/>
        <v>0</v>
      </c>
      <c r="FC57" s="177">
        <f t="shared" si="569"/>
        <v>0</v>
      </c>
      <c r="FD57" s="177">
        <f t="shared" si="570"/>
        <v>0</v>
      </c>
      <c r="FE57" s="178"/>
      <c r="FF57" s="177">
        <f t="shared" si="571"/>
        <v>0</v>
      </c>
      <c r="FG57" s="180"/>
      <c r="FH57" s="180"/>
      <c r="FI57" s="180"/>
      <c r="FJ57" s="177">
        <f t="shared" si="572"/>
        <v>0</v>
      </c>
      <c r="FK57" s="178">
        <v>0.294289866351475</v>
      </c>
      <c r="FL57" s="177">
        <f t="shared" si="573"/>
        <v>0</v>
      </c>
      <c r="FM57" s="194">
        <f t="shared" si="574"/>
        <v>0</v>
      </c>
      <c r="FN57" s="576"/>
      <c r="FO57" s="174">
        <v>2.0</v>
      </c>
      <c r="FP57" s="175" t="s">
        <v>153</v>
      </c>
      <c r="FQ57" s="176" t="s">
        <v>121</v>
      </c>
      <c r="FR57" s="176" t="s">
        <v>152</v>
      </c>
      <c r="FS57" s="177">
        <f t="shared" si="575"/>
        <v>0</v>
      </c>
      <c r="FT57" s="177">
        <f t="shared" si="576"/>
        <v>0</v>
      </c>
      <c r="FU57" s="177">
        <f t="shared" si="577"/>
        <v>0</v>
      </c>
      <c r="FV57" s="178"/>
      <c r="FW57" s="177">
        <f t="shared" si="578"/>
        <v>0</v>
      </c>
      <c r="FX57" s="180"/>
      <c r="FY57" s="180"/>
      <c r="FZ57" s="180"/>
      <c r="GA57" s="177">
        <f t="shared" si="579"/>
        <v>0</v>
      </c>
      <c r="GB57" s="178">
        <v>0.294289866351475</v>
      </c>
      <c r="GC57" s="177">
        <f t="shared" si="580"/>
        <v>0</v>
      </c>
      <c r="GD57" s="194">
        <f t="shared" si="581"/>
        <v>0</v>
      </c>
      <c r="GE57" s="576"/>
      <c r="GF57" s="174">
        <v>2.0</v>
      </c>
      <c r="GG57" s="175" t="s">
        <v>153</v>
      </c>
      <c r="GH57" s="176" t="s">
        <v>121</v>
      </c>
      <c r="GI57" s="176" t="s">
        <v>152</v>
      </c>
      <c r="GJ57" s="177">
        <f t="shared" si="582"/>
        <v>0</v>
      </c>
      <c r="GK57" s="177">
        <f t="shared" si="583"/>
        <v>0</v>
      </c>
      <c r="GL57" s="177">
        <f t="shared" si="584"/>
        <v>0</v>
      </c>
      <c r="GM57" s="178"/>
      <c r="GN57" s="177">
        <f t="shared" si="585"/>
        <v>0</v>
      </c>
      <c r="GO57" s="180"/>
      <c r="GP57" s="180"/>
      <c r="GQ57" s="180"/>
      <c r="GR57" s="177">
        <f t="shared" si="586"/>
        <v>0</v>
      </c>
      <c r="GS57" s="178">
        <v>0.294289866351475</v>
      </c>
      <c r="GT57" s="177">
        <f t="shared" si="587"/>
        <v>0</v>
      </c>
      <c r="GU57" s="194">
        <f t="shared" si="588"/>
        <v>0</v>
      </c>
      <c r="GV57" s="576"/>
      <c r="GW57" s="174">
        <v>2.0</v>
      </c>
      <c r="GX57" s="175" t="s">
        <v>153</v>
      </c>
      <c r="GY57" s="176" t="s">
        <v>121</v>
      </c>
      <c r="GZ57" s="176" t="s">
        <v>152</v>
      </c>
      <c r="HA57" s="177">
        <f t="shared" si="589"/>
        <v>0</v>
      </c>
      <c r="HB57" s="177">
        <f t="shared" si="590"/>
        <v>0</v>
      </c>
      <c r="HC57" s="177">
        <f t="shared" si="591"/>
        <v>0</v>
      </c>
      <c r="HD57" s="178"/>
      <c r="HE57" s="177">
        <f t="shared" si="592"/>
        <v>0</v>
      </c>
      <c r="HF57" s="180"/>
      <c r="HG57" s="180"/>
      <c r="HH57" s="180"/>
      <c r="HI57" s="177">
        <f t="shared" si="593"/>
        <v>0</v>
      </c>
      <c r="HJ57" s="178">
        <v>0.294289866351475</v>
      </c>
      <c r="HK57" s="177">
        <f t="shared" si="594"/>
        <v>0</v>
      </c>
      <c r="HL57" s="194">
        <f t="shared" si="595"/>
        <v>0</v>
      </c>
      <c r="HM57" s="576"/>
      <c r="HN57" s="174">
        <v>2.0</v>
      </c>
      <c r="HO57" s="175" t="s">
        <v>153</v>
      </c>
      <c r="HP57" s="176" t="s">
        <v>121</v>
      </c>
      <c r="HQ57" s="176" t="s">
        <v>152</v>
      </c>
      <c r="HR57" s="177">
        <f t="shared" si="596"/>
        <v>0</v>
      </c>
      <c r="HS57" s="177">
        <f t="shared" si="597"/>
        <v>0</v>
      </c>
      <c r="HT57" s="177">
        <f t="shared" si="598"/>
        <v>0</v>
      </c>
      <c r="HU57" s="178"/>
      <c r="HV57" s="177">
        <f t="shared" si="599"/>
        <v>0</v>
      </c>
      <c r="HW57" s="180"/>
      <c r="HX57" s="180"/>
      <c r="HY57" s="180"/>
      <c r="HZ57" s="177">
        <f t="shared" si="600"/>
        <v>0</v>
      </c>
      <c r="IA57" s="178">
        <v>0.294289866351475</v>
      </c>
      <c r="IB57" s="177">
        <f t="shared" si="601"/>
        <v>0</v>
      </c>
      <c r="IC57" s="194">
        <f t="shared" si="602"/>
        <v>0</v>
      </c>
      <c r="ID57" s="576"/>
      <c r="IE57" s="174">
        <v>2.0</v>
      </c>
      <c r="IF57" s="175" t="s">
        <v>153</v>
      </c>
      <c r="IG57" s="176" t="s">
        <v>121</v>
      </c>
      <c r="IH57" s="176" t="s">
        <v>152</v>
      </c>
      <c r="II57" s="177">
        <f t="shared" si="603"/>
        <v>0</v>
      </c>
      <c r="IJ57" s="177">
        <f t="shared" si="604"/>
        <v>0</v>
      </c>
      <c r="IK57" s="177">
        <f t="shared" si="605"/>
        <v>0</v>
      </c>
      <c r="IL57" s="178"/>
      <c r="IM57" s="177">
        <f t="shared" si="606"/>
        <v>0</v>
      </c>
      <c r="IN57" s="180"/>
      <c r="IO57" s="180"/>
      <c r="IP57" s="180"/>
      <c r="IQ57" s="177">
        <f t="shared" si="607"/>
        <v>0</v>
      </c>
      <c r="IR57" s="178">
        <v>0.294289866351475</v>
      </c>
      <c r="IS57" s="177">
        <f t="shared" si="608"/>
        <v>0</v>
      </c>
      <c r="IT57" s="194">
        <f t="shared" si="609"/>
        <v>0</v>
      </c>
      <c r="IU57" s="576"/>
      <c r="IV57" s="174">
        <v>2.0</v>
      </c>
      <c r="IW57" s="175" t="s">
        <v>153</v>
      </c>
      <c r="IX57" s="176" t="s">
        <v>121</v>
      </c>
      <c r="IY57" s="176" t="s">
        <v>152</v>
      </c>
      <c r="IZ57" s="177">
        <f t="shared" si="610"/>
        <v>0</v>
      </c>
      <c r="JA57" s="177">
        <f t="shared" si="611"/>
        <v>0</v>
      </c>
      <c r="JB57" s="177">
        <f t="shared" si="612"/>
        <v>0</v>
      </c>
      <c r="JC57" s="178"/>
      <c r="JD57" s="177">
        <f t="shared" si="613"/>
        <v>0</v>
      </c>
      <c r="JE57" s="180"/>
      <c r="JF57" s="180"/>
      <c r="JG57" s="180"/>
      <c r="JH57" s="177">
        <f t="shared" si="614"/>
        <v>0</v>
      </c>
      <c r="JI57" s="178">
        <v>0.294289866351475</v>
      </c>
      <c r="JJ57" s="177">
        <f t="shared" si="615"/>
        <v>0</v>
      </c>
      <c r="JK57" s="194">
        <f t="shared" si="616"/>
        <v>0</v>
      </c>
      <c r="JL57" s="576"/>
      <c r="JM57" s="174">
        <v>2.0</v>
      </c>
      <c r="JN57" s="175" t="s">
        <v>153</v>
      </c>
      <c r="JO57" s="176" t="s">
        <v>121</v>
      </c>
      <c r="JP57" s="176" t="s">
        <v>152</v>
      </c>
      <c r="JQ57" s="177">
        <f t="shared" si="617"/>
        <v>0</v>
      </c>
      <c r="JR57" s="177">
        <f t="shared" si="618"/>
        <v>0</v>
      </c>
      <c r="JS57" s="177">
        <f t="shared" si="619"/>
        <v>0</v>
      </c>
      <c r="JT57" s="178"/>
      <c r="JU57" s="177">
        <f t="shared" si="620"/>
        <v>0</v>
      </c>
      <c r="JV57" s="180"/>
      <c r="JW57" s="180"/>
      <c r="JX57" s="180"/>
      <c r="JY57" s="177">
        <f t="shared" si="621"/>
        <v>0</v>
      </c>
      <c r="JZ57" s="178">
        <v>0.294289866351475</v>
      </c>
      <c r="KA57" s="177">
        <f t="shared" si="622"/>
        <v>0</v>
      </c>
      <c r="KB57" s="194">
        <f t="shared" si="623"/>
        <v>0</v>
      </c>
      <c r="KC57" s="576"/>
      <c r="KD57" s="174">
        <v>2.0</v>
      </c>
      <c r="KE57" s="175" t="s">
        <v>153</v>
      </c>
      <c r="KF57" s="176" t="s">
        <v>121</v>
      </c>
      <c r="KG57" s="176" t="s">
        <v>152</v>
      </c>
      <c r="KH57" s="177">
        <f t="shared" si="624"/>
        <v>0</v>
      </c>
      <c r="KI57" s="177">
        <f t="shared" si="625"/>
        <v>0</v>
      </c>
      <c r="KJ57" s="177">
        <f t="shared" si="626"/>
        <v>0</v>
      </c>
      <c r="KK57" s="178"/>
      <c r="KL57" s="177">
        <f t="shared" si="627"/>
        <v>0</v>
      </c>
      <c r="KM57" s="180"/>
      <c r="KN57" s="180"/>
      <c r="KO57" s="180"/>
      <c r="KP57" s="177">
        <f t="shared" si="628"/>
        <v>0</v>
      </c>
      <c r="KQ57" s="178">
        <v>0.294289866351475</v>
      </c>
      <c r="KR57" s="177">
        <f t="shared" si="629"/>
        <v>0</v>
      </c>
      <c r="KS57" s="194">
        <f t="shared" si="630"/>
        <v>0</v>
      </c>
      <c r="KT57" s="576"/>
      <c r="KU57" s="173"/>
    </row>
    <row r="58" ht="15.75" customHeight="1">
      <c r="A58" s="174">
        <v>3.0</v>
      </c>
      <c r="B58" s="175" t="s">
        <v>154</v>
      </c>
      <c r="C58" s="176" t="s">
        <v>121</v>
      </c>
      <c r="D58" s="176" t="s">
        <v>152</v>
      </c>
      <c r="E58" s="177">
        <f t="shared" si="505"/>
        <v>0</v>
      </c>
      <c r="F58" s="177">
        <f t="shared" si="506"/>
        <v>0</v>
      </c>
      <c r="G58" s="177">
        <f t="shared" si="507"/>
        <v>0</v>
      </c>
      <c r="H58" s="178"/>
      <c r="I58" s="177">
        <f t="shared" si="508"/>
        <v>0</v>
      </c>
      <c r="J58" s="180"/>
      <c r="K58" s="180"/>
      <c r="L58" s="180"/>
      <c r="M58" s="177">
        <f t="shared" si="509"/>
        <v>0</v>
      </c>
      <c r="N58" s="178">
        <v>0.294289866351475</v>
      </c>
      <c r="O58" s="177">
        <f t="shared" si="510"/>
        <v>0</v>
      </c>
      <c r="P58" s="194">
        <f t="shared" si="511"/>
        <v>0</v>
      </c>
      <c r="Q58" s="576"/>
      <c r="R58" s="174">
        <v>3.0</v>
      </c>
      <c r="S58" s="175" t="s">
        <v>154</v>
      </c>
      <c r="T58" s="176" t="s">
        <v>121</v>
      </c>
      <c r="U58" s="176" t="s">
        <v>152</v>
      </c>
      <c r="V58" s="177">
        <f t="shared" si="512"/>
        <v>0</v>
      </c>
      <c r="W58" s="177">
        <f t="shared" si="513"/>
        <v>0</v>
      </c>
      <c r="X58" s="177">
        <f t="shared" si="514"/>
        <v>0</v>
      </c>
      <c r="Y58" s="178"/>
      <c r="Z58" s="177">
        <f t="shared" si="515"/>
        <v>0</v>
      </c>
      <c r="AA58" s="180"/>
      <c r="AB58" s="180"/>
      <c r="AC58" s="180"/>
      <c r="AD58" s="177">
        <f t="shared" si="516"/>
        <v>0</v>
      </c>
      <c r="AE58" s="178">
        <v>0.294289866351475</v>
      </c>
      <c r="AF58" s="177">
        <f t="shared" si="517"/>
        <v>0</v>
      </c>
      <c r="AG58" s="194">
        <f t="shared" si="518"/>
        <v>0</v>
      </c>
      <c r="AH58" s="576"/>
      <c r="AI58" s="174">
        <v>3.0</v>
      </c>
      <c r="AJ58" s="175" t="s">
        <v>154</v>
      </c>
      <c r="AK58" s="176" t="s">
        <v>121</v>
      </c>
      <c r="AL58" s="176" t="s">
        <v>152</v>
      </c>
      <c r="AM58" s="177">
        <f t="shared" si="519"/>
        <v>0</v>
      </c>
      <c r="AN58" s="177">
        <f t="shared" si="520"/>
        <v>0</v>
      </c>
      <c r="AO58" s="177">
        <f t="shared" si="521"/>
        <v>0</v>
      </c>
      <c r="AP58" s="178"/>
      <c r="AQ58" s="177">
        <f t="shared" si="522"/>
        <v>0</v>
      </c>
      <c r="AR58" s="180"/>
      <c r="AS58" s="180"/>
      <c r="AT58" s="180"/>
      <c r="AU58" s="177">
        <f t="shared" si="523"/>
        <v>0</v>
      </c>
      <c r="AV58" s="178">
        <v>0.294289866351475</v>
      </c>
      <c r="AW58" s="177">
        <f t="shared" si="524"/>
        <v>0</v>
      </c>
      <c r="AX58" s="194">
        <f t="shared" si="525"/>
        <v>0</v>
      </c>
      <c r="AY58" s="576"/>
      <c r="AZ58" s="174">
        <v>3.0</v>
      </c>
      <c r="BA58" s="175" t="s">
        <v>154</v>
      </c>
      <c r="BB58" s="176" t="s">
        <v>121</v>
      </c>
      <c r="BC58" s="176" t="s">
        <v>152</v>
      </c>
      <c r="BD58" s="177">
        <f t="shared" si="526"/>
        <v>0</v>
      </c>
      <c r="BE58" s="177">
        <f t="shared" si="527"/>
        <v>0</v>
      </c>
      <c r="BF58" s="177">
        <f t="shared" si="528"/>
        <v>0</v>
      </c>
      <c r="BG58" s="178"/>
      <c r="BH58" s="177">
        <f t="shared" si="529"/>
        <v>0</v>
      </c>
      <c r="BI58" s="180"/>
      <c r="BJ58" s="180"/>
      <c r="BK58" s="180"/>
      <c r="BL58" s="177">
        <f t="shared" si="530"/>
        <v>0</v>
      </c>
      <c r="BM58" s="178">
        <v>0.294289866351475</v>
      </c>
      <c r="BN58" s="177">
        <f t="shared" si="531"/>
        <v>0</v>
      </c>
      <c r="BO58" s="194">
        <f t="shared" si="532"/>
        <v>0</v>
      </c>
      <c r="BP58" s="576"/>
      <c r="BQ58" s="174">
        <v>3.0</v>
      </c>
      <c r="BR58" s="175" t="s">
        <v>154</v>
      </c>
      <c r="BS58" s="176" t="s">
        <v>121</v>
      </c>
      <c r="BT58" s="176" t="s">
        <v>152</v>
      </c>
      <c r="BU58" s="177">
        <f t="shared" si="533"/>
        <v>0</v>
      </c>
      <c r="BV58" s="177">
        <f t="shared" si="534"/>
        <v>0</v>
      </c>
      <c r="BW58" s="177">
        <f t="shared" si="535"/>
        <v>0</v>
      </c>
      <c r="BX58" s="178"/>
      <c r="BY58" s="177">
        <f t="shared" si="536"/>
        <v>0</v>
      </c>
      <c r="BZ58" s="180"/>
      <c r="CA58" s="180"/>
      <c r="CB58" s="180"/>
      <c r="CC58" s="177">
        <f t="shared" si="537"/>
        <v>0</v>
      </c>
      <c r="CD58" s="178">
        <v>0.294289866351475</v>
      </c>
      <c r="CE58" s="177">
        <f t="shared" si="538"/>
        <v>0</v>
      </c>
      <c r="CF58" s="194">
        <f t="shared" si="539"/>
        <v>0</v>
      </c>
      <c r="CG58" s="576"/>
      <c r="CH58" s="174">
        <v>3.0</v>
      </c>
      <c r="CI58" s="175" t="s">
        <v>154</v>
      </c>
      <c r="CJ58" s="176" t="s">
        <v>121</v>
      </c>
      <c r="CK58" s="176" t="s">
        <v>152</v>
      </c>
      <c r="CL58" s="177">
        <f t="shared" si="540"/>
        <v>0</v>
      </c>
      <c r="CM58" s="177">
        <f t="shared" si="541"/>
        <v>0</v>
      </c>
      <c r="CN58" s="177">
        <f t="shared" si="542"/>
        <v>0</v>
      </c>
      <c r="CO58" s="178"/>
      <c r="CP58" s="177">
        <f t="shared" si="543"/>
        <v>0</v>
      </c>
      <c r="CQ58" s="180"/>
      <c r="CR58" s="180"/>
      <c r="CS58" s="180"/>
      <c r="CT58" s="177">
        <f t="shared" si="544"/>
        <v>0</v>
      </c>
      <c r="CU58" s="178">
        <v>0.294289866351475</v>
      </c>
      <c r="CV58" s="177">
        <f t="shared" si="545"/>
        <v>0</v>
      </c>
      <c r="CW58" s="194">
        <f t="shared" si="546"/>
        <v>0</v>
      </c>
      <c r="CX58" s="576"/>
      <c r="CY58" s="174">
        <v>3.0</v>
      </c>
      <c r="CZ58" s="175" t="s">
        <v>154</v>
      </c>
      <c r="DA58" s="176" t="s">
        <v>121</v>
      </c>
      <c r="DB58" s="176" t="s">
        <v>152</v>
      </c>
      <c r="DC58" s="177">
        <f t="shared" si="547"/>
        <v>0</v>
      </c>
      <c r="DD58" s="177">
        <f t="shared" si="548"/>
        <v>0</v>
      </c>
      <c r="DE58" s="177">
        <f t="shared" si="549"/>
        <v>0</v>
      </c>
      <c r="DF58" s="178"/>
      <c r="DG58" s="177">
        <f t="shared" si="550"/>
        <v>0</v>
      </c>
      <c r="DH58" s="180"/>
      <c r="DI58" s="180"/>
      <c r="DJ58" s="180"/>
      <c r="DK58" s="177">
        <f t="shared" si="551"/>
        <v>0</v>
      </c>
      <c r="DL58" s="178">
        <v>0.294289866351475</v>
      </c>
      <c r="DM58" s="177">
        <f t="shared" si="552"/>
        <v>0</v>
      </c>
      <c r="DN58" s="194">
        <f t="shared" si="553"/>
        <v>0</v>
      </c>
      <c r="DO58" s="576"/>
      <c r="DP58" s="174">
        <v>3.0</v>
      </c>
      <c r="DQ58" s="175" t="s">
        <v>154</v>
      </c>
      <c r="DR58" s="176" t="s">
        <v>121</v>
      </c>
      <c r="DS58" s="176" t="s">
        <v>152</v>
      </c>
      <c r="DT58" s="177">
        <f t="shared" si="554"/>
        <v>0</v>
      </c>
      <c r="DU58" s="177">
        <f t="shared" si="555"/>
        <v>0</v>
      </c>
      <c r="DV58" s="177">
        <f t="shared" si="556"/>
        <v>0</v>
      </c>
      <c r="DW58" s="178"/>
      <c r="DX58" s="177">
        <f t="shared" si="557"/>
        <v>0</v>
      </c>
      <c r="DY58" s="180"/>
      <c r="DZ58" s="180"/>
      <c r="EA58" s="180"/>
      <c r="EB58" s="177">
        <f t="shared" si="558"/>
        <v>0</v>
      </c>
      <c r="EC58" s="178">
        <v>0.294289866351475</v>
      </c>
      <c r="ED58" s="177">
        <f t="shared" si="559"/>
        <v>0</v>
      </c>
      <c r="EE58" s="194">
        <f t="shared" si="560"/>
        <v>0</v>
      </c>
      <c r="EF58" s="576"/>
      <c r="EG58" s="174">
        <v>3.0</v>
      </c>
      <c r="EH58" s="175" t="s">
        <v>154</v>
      </c>
      <c r="EI58" s="176" t="s">
        <v>121</v>
      </c>
      <c r="EJ58" s="176" t="s">
        <v>152</v>
      </c>
      <c r="EK58" s="177">
        <f t="shared" si="561"/>
        <v>0</v>
      </c>
      <c r="EL58" s="177">
        <f t="shared" si="562"/>
        <v>0</v>
      </c>
      <c r="EM58" s="177">
        <f t="shared" si="563"/>
        <v>0</v>
      </c>
      <c r="EN58" s="178"/>
      <c r="EO58" s="177">
        <f t="shared" si="564"/>
        <v>0</v>
      </c>
      <c r="EP58" s="180"/>
      <c r="EQ58" s="180"/>
      <c r="ER58" s="180"/>
      <c r="ES58" s="177">
        <f t="shared" si="565"/>
        <v>0</v>
      </c>
      <c r="ET58" s="178">
        <v>0.294289866351475</v>
      </c>
      <c r="EU58" s="177">
        <f t="shared" si="566"/>
        <v>0</v>
      </c>
      <c r="EV58" s="194">
        <f t="shared" si="567"/>
        <v>0</v>
      </c>
      <c r="EW58" s="576"/>
      <c r="EX58" s="174">
        <v>3.0</v>
      </c>
      <c r="EY58" s="175" t="s">
        <v>154</v>
      </c>
      <c r="EZ58" s="176" t="s">
        <v>121</v>
      </c>
      <c r="FA58" s="176" t="s">
        <v>152</v>
      </c>
      <c r="FB58" s="177">
        <f t="shared" si="568"/>
        <v>0</v>
      </c>
      <c r="FC58" s="177">
        <f t="shared" si="569"/>
        <v>0</v>
      </c>
      <c r="FD58" s="177">
        <f t="shared" si="570"/>
        <v>0</v>
      </c>
      <c r="FE58" s="178"/>
      <c r="FF58" s="177">
        <f t="shared" si="571"/>
        <v>0</v>
      </c>
      <c r="FG58" s="180"/>
      <c r="FH58" s="180"/>
      <c r="FI58" s="180"/>
      <c r="FJ58" s="177">
        <f t="shared" si="572"/>
        <v>0</v>
      </c>
      <c r="FK58" s="178">
        <v>0.294289866351475</v>
      </c>
      <c r="FL58" s="177">
        <f t="shared" si="573"/>
        <v>0</v>
      </c>
      <c r="FM58" s="194">
        <f t="shared" si="574"/>
        <v>0</v>
      </c>
      <c r="FN58" s="576"/>
      <c r="FO58" s="174">
        <v>3.0</v>
      </c>
      <c r="FP58" s="175" t="s">
        <v>154</v>
      </c>
      <c r="FQ58" s="176" t="s">
        <v>121</v>
      </c>
      <c r="FR58" s="176" t="s">
        <v>152</v>
      </c>
      <c r="FS58" s="177">
        <f t="shared" si="575"/>
        <v>0</v>
      </c>
      <c r="FT58" s="177">
        <f t="shared" si="576"/>
        <v>0</v>
      </c>
      <c r="FU58" s="177">
        <f t="shared" si="577"/>
        <v>0</v>
      </c>
      <c r="FV58" s="178"/>
      <c r="FW58" s="177">
        <f t="shared" si="578"/>
        <v>0</v>
      </c>
      <c r="FX58" s="180"/>
      <c r="FY58" s="180"/>
      <c r="FZ58" s="180"/>
      <c r="GA58" s="177">
        <f t="shared" si="579"/>
        <v>0</v>
      </c>
      <c r="GB58" s="178">
        <v>0.294289866351475</v>
      </c>
      <c r="GC58" s="177">
        <f t="shared" si="580"/>
        <v>0</v>
      </c>
      <c r="GD58" s="194">
        <f t="shared" si="581"/>
        <v>0</v>
      </c>
      <c r="GE58" s="576"/>
      <c r="GF58" s="174">
        <v>3.0</v>
      </c>
      <c r="GG58" s="175" t="s">
        <v>154</v>
      </c>
      <c r="GH58" s="176" t="s">
        <v>121</v>
      </c>
      <c r="GI58" s="176" t="s">
        <v>152</v>
      </c>
      <c r="GJ58" s="177">
        <f t="shared" si="582"/>
        <v>0</v>
      </c>
      <c r="GK58" s="177">
        <f t="shared" si="583"/>
        <v>0</v>
      </c>
      <c r="GL58" s="177">
        <f t="shared" si="584"/>
        <v>0</v>
      </c>
      <c r="GM58" s="178"/>
      <c r="GN58" s="177">
        <f t="shared" si="585"/>
        <v>0</v>
      </c>
      <c r="GO58" s="180"/>
      <c r="GP58" s="180"/>
      <c r="GQ58" s="180"/>
      <c r="GR58" s="177">
        <f t="shared" si="586"/>
        <v>0</v>
      </c>
      <c r="GS58" s="178">
        <v>0.294289866351475</v>
      </c>
      <c r="GT58" s="177">
        <f t="shared" si="587"/>
        <v>0</v>
      </c>
      <c r="GU58" s="194">
        <f t="shared" si="588"/>
        <v>0</v>
      </c>
      <c r="GV58" s="576"/>
      <c r="GW58" s="174">
        <v>3.0</v>
      </c>
      <c r="GX58" s="175" t="s">
        <v>154</v>
      </c>
      <c r="GY58" s="176" t="s">
        <v>121</v>
      </c>
      <c r="GZ58" s="176" t="s">
        <v>152</v>
      </c>
      <c r="HA58" s="177">
        <f t="shared" si="589"/>
        <v>0</v>
      </c>
      <c r="HB58" s="177">
        <f t="shared" si="590"/>
        <v>0</v>
      </c>
      <c r="HC58" s="177">
        <f t="shared" si="591"/>
        <v>0</v>
      </c>
      <c r="HD58" s="178"/>
      <c r="HE58" s="177">
        <f t="shared" si="592"/>
        <v>0</v>
      </c>
      <c r="HF58" s="180"/>
      <c r="HG58" s="180"/>
      <c r="HH58" s="180"/>
      <c r="HI58" s="177">
        <f t="shared" si="593"/>
        <v>0</v>
      </c>
      <c r="HJ58" s="178">
        <v>0.294289866351475</v>
      </c>
      <c r="HK58" s="177">
        <f t="shared" si="594"/>
        <v>0</v>
      </c>
      <c r="HL58" s="194">
        <f t="shared" si="595"/>
        <v>0</v>
      </c>
      <c r="HM58" s="576"/>
      <c r="HN58" s="174">
        <v>3.0</v>
      </c>
      <c r="HO58" s="175" t="s">
        <v>154</v>
      </c>
      <c r="HP58" s="176" t="s">
        <v>121</v>
      </c>
      <c r="HQ58" s="176" t="s">
        <v>152</v>
      </c>
      <c r="HR58" s="177">
        <f t="shared" si="596"/>
        <v>0</v>
      </c>
      <c r="HS58" s="177">
        <f t="shared" si="597"/>
        <v>0</v>
      </c>
      <c r="HT58" s="177">
        <f t="shared" si="598"/>
        <v>0</v>
      </c>
      <c r="HU58" s="178"/>
      <c r="HV58" s="177">
        <f t="shared" si="599"/>
        <v>0</v>
      </c>
      <c r="HW58" s="180"/>
      <c r="HX58" s="180"/>
      <c r="HY58" s="180"/>
      <c r="HZ58" s="177">
        <f t="shared" si="600"/>
        <v>0</v>
      </c>
      <c r="IA58" s="178">
        <v>0.294289866351475</v>
      </c>
      <c r="IB58" s="177">
        <f t="shared" si="601"/>
        <v>0</v>
      </c>
      <c r="IC58" s="194">
        <f t="shared" si="602"/>
        <v>0</v>
      </c>
      <c r="ID58" s="576"/>
      <c r="IE58" s="174">
        <v>3.0</v>
      </c>
      <c r="IF58" s="175" t="s">
        <v>154</v>
      </c>
      <c r="IG58" s="176" t="s">
        <v>121</v>
      </c>
      <c r="IH58" s="176" t="s">
        <v>152</v>
      </c>
      <c r="II58" s="177">
        <f t="shared" si="603"/>
        <v>0</v>
      </c>
      <c r="IJ58" s="177">
        <f t="shared" si="604"/>
        <v>0</v>
      </c>
      <c r="IK58" s="177">
        <f t="shared" si="605"/>
        <v>0</v>
      </c>
      <c r="IL58" s="178"/>
      <c r="IM58" s="177">
        <f t="shared" si="606"/>
        <v>0</v>
      </c>
      <c r="IN58" s="180"/>
      <c r="IO58" s="180"/>
      <c r="IP58" s="180"/>
      <c r="IQ58" s="177">
        <f t="shared" si="607"/>
        <v>0</v>
      </c>
      <c r="IR58" s="178">
        <v>0.294289866351475</v>
      </c>
      <c r="IS58" s="177">
        <f t="shared" si="608"/>
        <v>0</v>
      </c>
      <c r="IT58" s="194">
        <f t="shared" si="609"/>
        <v>0</v>
      </c>
      <c r="IU58" s="576"/>
      <c r="IV58" s="174">
        <v>3.0</v>
      </c>
      <c r="IW58" s="175" t="s">
        <v>154</v>
      </c>
      <c r="IX58" s="176" t="s">
        <v>121</v>
      </c>
      <c r="IY58" s="176" t="s">
        <v>152</v>
      </c>
      <c r="IZ58" s="177">
        <f t="shared" si="610"/>
        <v>0</v>
      </c>
      <c r="JA58" s="177">
        <f t="shared" si="611"/>
        <v>0</v>
      </c>
      <c r="JB58" s="177">
        <f t="shared" si="612"/>
        <v>0</v>
      </c>
      <c r="JC58" s="178"/>
      <c r="JD58" s="177">
        <f t="shared" si="613"/>
        <v>0</v>
      </c>
      <c r="JE58" s="180"/>
      <c r="JF58" s="180"/>
      <c r="JG58" s="180"/>
      <c r="JH58" s="177">
        <f t="shared" si="614"/>
        <v>0</v>
      </c>
      <c r="JI58" s="178">
        <v>0.294289866351475</v>
      </c>
      <c r="JJ58" s="177">
        <f t="shared" si="615"/>
        <v>0</v>
      </c>
      <c r="JK58" s="194">
        <f t="shared" si="616"/>
        <v>0</v>
      </c>
      <c r="JL58" s="576"/>
      <c r="JM58" s="174">
        <v>3.0</v>
      </c>
      <c r="JN58" s="175" t="s">
        <v>154</v>
      </c>
      <c r="JO58" s="176" t="s">
        <v>121</v>
      </c>
      <c r="JP58" s="176" t="s">
        <v>152</v>
      </c>
      <c r="JQ58" s="177">
        <f t="shared" si="617"/>
        <v>0</v>
      </c>
      <c r="JR58" s="177">
        <f t="shared" si="618"/>
        <v>0</v>
      </c>
      <c r="JS58" s="177">
        <f t="shared" si="619"/>
        <v>0</v>
      </c>
      <c r="JT58" s="178"/>
      <c r="JU58" s="177">
        <f t="shared" si="620"/>
        <v>0</v>
      </c>
      <c r="JV58" s="180"/>
      <c r="JW58" s="180"/>
      <c r="JX58" s="180"/>
      <c r="JY58" s="177">
        <f t="shared" si="621"/>
        <v>0</v>
      </c>
      <c r="JZ58" s="178">
        <v>0.294289866351475</v>
      </c>
      <c r="KA58" s="177">
        <f t="shared" si="622"/>
        <v>0</v>
      </c>
      <c r="KB58" s="194">
        <f t="shared" si="623"/>
        <v>0</v>
      </c>
      <c r="KC58" s="576"/>
      <c r="KD58" s="174">
        <v>3.0</v>
      </c>
      <c r="KE58" s="175" t="s">
        <v>154</v>
      </c>
      <c r="KF58" s="176" t="s">
        <v>121</v>
      </c>
      <c r="KG58" s="176" t="s">
        <v>152</v>
      </c>
      <c r="KH58" s="177">
        <f t="shared" si="624"/>
        <v>0</v>
      </c>
      <c r="KI58" s="177">
        <f t="shared" si="625"/>
        <v>0</v>
      </c>
      <c r="KJ58" s="177">
        <f t="shared" si="626"/>
        <v>0</v>
      </c>
      <c r="KK58" s="178"/>
      <c r="KL58" s="177">
        <f t="shared" si="627"/>
        <v>0</v>
      </c>
      <c r="KM58" s="180"/>
      <c r="KN58" s="180"/>
      <c r="KO58" s="180"/>
      <c r="KP58" s="177">
        <f t="shared" si="628"/>
        <v>0</v>
      </c>
      <c r="KQ58" s="178">
        <v>0.294289866351475</v>
      </c>
      <c r="KR58" s="177">
        <f t="shared" si="629"/>
        <v>0</v>
      </c>
      <c r="KS58" s="194">
        <f t="shared" si="630"/>
        <v>0</v>
      </c>
      <c r="KT58" s="576"/>
      <c r="KU58" s="173"/>
    </row>
    <row r="59" ht="15.75" customHeight="1">
      <c r="A59" s="174">
        <v>4.0</v>
      </c>
      <c r="B59" s="175" t="s">
        <v>138</v>
      </c>
      <c r="C59" s="176" t="s">
        <v>121</v>
      </c>
      <c r="D59" s="176" t="s">
        <v>152</v>
      </c>
      <c r="E59" s="177">
        <f t="shared" si="505"/>
        <v>0</v>
      </c>
      <c r="F59" s="177">
        <f t="shared" si="506"/>
        <v>0</v>
      </c>
      <c r="G59" s="177">
        <f t="shared" si="507"/>
        <v>0</v>
      </c>
      <c r="H59" s="178"/>
      <c r="I59" s="177">
        <f t="shared" si="508"/>
        <v>0</v>
      </c>
      <c r="J59" s="180"/>
      <c r="K59" s="180"/>
      <c r="L59" s="180"/>
      <c r="M59" s="177">
        <f t="shared" si="509"/>
        <v>0</v>
      </c>
      <c r="N59" s="178">
        <v>0.294289866351475</v>
      </c>
      <c r="O59" s="177">
        <f t="shared" si="510"/>
        <v>0</v>
      </c>
      <c r="P59" s="194">
        <f t="shared" si="511"/>
        <v>0</v>
      </c>
      <c r="Q59" s="576"/>
      <c r="R59" s="174">
        <v>4.0</v>
      </c>
      <c r="S59" s="175" t="s">
        <v>138</v>
      </c>
      <c r="T59" s="176" t="s">
        <v>121</v>
      </c>
      <c r="U59" s="176" t="s">
        <v>152</v>
      </c>
      <c r="V59" s="177">
        <f t="shared" si="512"/>
        <v>0</v>
      </c>
      <c r="W59" s="177">
        <f t="shared" si="513"/>
        <v>0</v>
      </c>
      <c r="X59" s="177">
        <f t="shared" si="514"/>
        <v>0</v>
      </c>
      <c r="Y59" s="178"/>
      <c r="Z59" s="177">
        <f t="shared" si="515"/>
        <v>0</v>
      </c>
      <c r="AA59" s="180"/>
      <c r="AB59" s="180"/>
      <c r="AC59" s="180"/>
      <c r="AD59" s="177">
        <f t="shared" si="516"/>
        <v>0</v>
      </c>
      <c r="AE59" s="178">
        <v>0.294289866351475</v>
      </c>
      <c r="AF59" s="177">
        <f t="shared" si="517"/>
        <v>0</v>
      </c>
      <c r="AG59" s="194">
        <f t="shared" si="518"/>
        <v>0</v>
      </c>
      <c r="AH59" s="576"/>
      <c r="AI59" s="174">
        <v>4.0</v>
      </c>
      <c r="AJ59" s="175" t="s">
        <v>138</v>
      </c>
      <c r="AK59" s="176" t="s">
        <v>121</v>
      </c>
      <c r="AL59" s="176" t="s">
        <v>152</v>
      </c>
      <c r="AM59" s="177">
        <f t="shared" si="519"/>
        <v>0</v>
      </c>
      <c r="AN59" s="177">
        <f t="shared" si="520"/>
        <v>0</v>
      </c>
      <c r="AO59" s="177">
        <f t="shared" si="521"/>
        <v>0</v>
      </c>
      <c r="AP59" s="178"/>
      <c r="AQ59" s="177">
        <f t="shared" si="522"/>
        <v>0</v>
      </c>
      <c r="AR59" s="180"/>
      <c r="AS59" s="180"/>
      <c r="AT59" s="180"/>
      <c r="AU59" s="177">
        <f t="shared" si="523"/>
        <v>0</v>
      </c>
      <c r="AV59" s="178">
        <v>0.294289866351475</v>
      </c>
      <c r="AW59" s="177">
        <f t="shared" si="524"/>
        <v>0</v>
      </c>
      <c r="AX59" s="194">
        <f t="shared" si="525"/>
        <v>0</v>
      </c>
      <c r="AY59" s="576"/>
      <c r="AZ59" s="174">
        <v>4.0</v>
      </c>
      <c r="BA59" s="175" t="s">
        <v>138</v>
      </c>
      <c r="BB59" s="176" t="s">
        <v>121</v>
      </c>
      <c r="BC59" s="176" t="s">
        <v>152</v>
      </c>
      <c r="BD59" s="177">
        <f t="shared" si="526"/>
        <v>0</v>
      </c>
      <c r="BE59" s="177">
        <f t="shared" si="527"/>
        <v>0</v>
      </c>
      <c r="BF59" s="177">
        <f t="shared" si="528"/>
        <v>0</v>
      </c>
      <c r="BG59" s="178"/>
      <c r="BH59" s="177">
        <f t="shared" si="529"/>
        <v>0</v>
      </c>
      <c r="BI59" s="180"/>
      <c r="BJ59" s="180"/>
      <c r="BK59" s="180"/>
      <c r="BL59" s="177">
        <f t="shared" si="530"/>
        <v>0</v>
      </c>
      <c r="BM59" s="178">
        <v>0.294289866351475</v>
      </c>
      <c r="BN59" s="177">
        <f t="shared" si="531"/>
        <v>0</v>
      </c>
      <c r="BO59" s="194">
        <f t="shared" si="532"/>
        <v>0</v>
      </c>
      <c r="BP59" s="576"/>
      <c r="BQ59" s="174">
        <v>4.0</v>
      </c>
      <c r="BR59" s="175" t="s">
        <v>138</v>
      </c>
      <c r="BS59" s="176" t="s">
        <v>121</v>
      </c>
      <c r="BT59" s="176" t="s">
        <v>152</v>
      </c>
      <c r="BU59" s="177">
        <f t="shared" si="533"/>
        <v>0</v>
      </c>
      <c r="BV59" s="177">
        <f t="shared" si="534"/>
        <v>0</v>
      </c>
      <c r="BW59" s="177">
        <f t="shared" si="535"/>
        <v>0</v>
      </c>
      <c r="BX59" s="178"/>
      <c r="BY59" s="177">
        <f t="shared" si="536"/>
        <v>0</v>
      </c>
      <c r="BZ59" s="180"/>
      <c r="CA59" s="180"/>
      <c r="CB59" s="180"/>
      <c r="CC59" s="177">
        <f t="shared" si="537"/>
        <v>0</v>
      </c>
      <c r="CD59" s="178">
        <v>0.294289866351475</v>
      </c>
      <c r="CE59" s="177">
        <f t="shared" si="538"/>
        <v>0</v>
      </c>
      <c r="CF59" s="194">
        <f t="shared" si="539"/>
        <v>0</v>
      </c>
      <c r="CG59" s="576"/>
      <c r="CH59" s="174">
        <v>4.0</v>
      </c>
      <c r="CI59" s="175" t="s">
        <v>138</v>
      </c>
      <c r="CJ59" s="176" t="s">
        <v>121</v>
      </c>
      <c r="CK59" s="176" t="s">
        <v>152</v>
      </c>
      <c r="CL59" s="177">
        <f t="shared" si="540"/>
        <v>0</v>
      </c>
      <c r="CM59" s="177">
        <f t="shared" si="541"/>
        <v>0</v>
      </c>
      <c r="CN59" s="177">
        <f t="shared" si="542"/>
        <v>0</v>
      </c>
      <c r="CO59" s="178"/>
      <c r="CP59" s="177">
        <f t="shared" si="543"/>
        <v>0</v>
      </c>
      <c r="CQ59" s="180"/>
      <c r="CR59" s="180"/>
      <c r="CS59" s="180"/>
      <c r="CT59" s="177">
        <f t="shared" si="544"/>
        <v>0</v>
      </c>
      <c r="CU59" s="178">
        <v>0.294289866351475</v>
      </c>
      <c r="CV59" s="177">
        <f t="shared" si="545"/>
        <v>0</v>
      </c>
      <c r="CW59" s="194">
        <f t="shared" si="546"/>
        <v>0</v>
      </c>
      <c r="CX59" s="576"/>
      <c r="CY59" s="174">
        <v>4.0</v>
      </c>
      <c r="CZ59" s="175" t="s">
        <v>138</v>
      </c>
      <c r="DA59" s="176" t="s">
        <v>121</v>
      </c>
      <c r="DB59" s="176" t="s">
        <v>152</v>
      </c>
      <c r="DC59" s="177">
        <f t="shared" si="547"/>
        <v>0</v>
      </c>
      <c r="DD59" s="177">
        <f t="shared" si="548"/>
        <v>0</v>
      </c>
      <c r="DE59" s="177">
        <f t="shared" si="549"/>
        <v>0</v>
      </c>
      <c r="DF59" s="178"/>
      <c r="DG59" s="177">
        <f t="shared" si="550"/>
        <v>0</v>
      </c>
      <c r="DH59" s="180"/>
      <c r="DI59" s="180"/>
      <c r="DJ59" s="180"/>
      <c r="DK59" s="177">
        <f t="shared" si="551"/>
        <v>0</v>
      </c>
      <c r="DL59" s="178">
        <v>0.294289866351475</v>
      </c>
      <c r="DM59" s="177">
        <f t="shared" si="552"/>
        <v>0</v>
      </c>
      <c r="DN59" s="194">
        <f t="shared" si="553"/>
        <v>0</v>
      </c>
      <c r="DO59" s="576"/>
      <c r="DP59" s="174">
        <v>4.0</v>
      </c>
      <c r="DQ59" s="175" t="s">
        <v>138</v>
      </c>
      <c r="DR59" s="176" t="s">
        <v>121</v>
      </c>
      <c r="DS59" s="176" t="s">
        <v>152</v>
      </c>
      <c r="DT59" s="177">
        <f t="shared" si="554"/>
        <v>0</v>
      </c>
      <c r="DU59" s="177">
        <f t="shared" si="555"/>
        <v>0</v>
      </c>
      <c r="DV59" s="177">
        <f t="shared" si="556"/>
        <v>0</v>
      </c>
      <c r="DW59" s="178"/>
      <c r="DX59" s="177">
        <f t="shared" si="557"/>
        <v>0</v>
      </c>
      <c r="DY59" s="180"/>
      <c r="DZ59" s="180"/>
      <c r="EA59" s="180"/>
      <c r="EB59" s="177">
        <f t="shared" si="558"/>
        <v>0</v>
      </c>
      <c r="EC59" s="178">
        <v>0.294289866351475</v>
      </c>
      <c r="ED59" s="177">
        <f t="shared" si="559"/>
        <v>0</v>
      </c>
      <c r="EE59" s="194">
        <f t="shared" si="560"/>
        <v>0</v>
      </c>
      <c r="EF59" s="576"/>
      <c r="EG59" s="174">
        <v>4.0</v>
      </c>
      <c r="EH59" s="175" t="s">
        <v>138</v>
      </c>
      <c r="EI59" s="176" t="s">
        <v>121</v>
      </c>
      <c r="EJ59" s="176" t="s">
        <v>152</v>
      </c>
      <c r="EK59" s="177">
        <f t="shared" si="561"/>
        <v>0</v>
      </c>
      <c r="EL59" s="177">
        <f t="shared" si="562"/>
        <v>0</v>
      </c>
      <c r="EM59" s="177">
        <f t="shared" si="563"/>
        <v>0</v>
      </c>
      <c r="EN59" s="178"/>
      <c r="EO59" s="177">
        <f t="shared" si="564"/>
        <v>0</v>
      </c>
      <c r="EP59" s="180"/>
      <c r="EQ59" s="180"/>
      <c r="ER59" s="180"/>
      <c r="ES59" s="177">
        <f t="shared" si="565"/>
        <v>0</v>
      </c>
      <c r="ET59" s="178">
        <v>0.294289866351475</v>
      </c>
      <c r="EU59" s="177">
        <f t="shared" si="566"/>
        <v>0</v>
      </c>
      <c r="EV59" s="194">
        <f t="shared" si="567"/>
        <v>0</v>
      </c>
      <c r="EW59" s="576"/>
      <c r="EX59" s="174">
        <v>4.0</v>
      </c>
      <c r="EY59" s="175" t="s">
        <v>138</v>
      </c>
      <c r="EZ59" s="176" t="s">
        <v>121</v>
      </c>
      <c r="FA59" s="176" t="s">
        <v>152</v>
      </c>
      <c r="FB59" s="177">
        <f t="shared" si="568"/>
        <v>0</v>
      </c>
      <c r="FC59" s="177">
        <f t="shared" si="569"/>
        <v>0</v>
      </c>
      <c r="FD59" s="177">
        <f t="shared" si="570"/>
        <v>0</v>
      </c>
      <c r="FE59" s="178"/>
      <c r="FF59" s="177">
        <f t="shared" si="571"/>
        <v>0</v>
      </c>
      <c r="FG59" s="180"/>
      <c r="FH59" s="180"/>
      <c r="FI59" s="180"/>
      <c r="FJ59" s="177">
        <f t="shared" si="572"/>
        <v>0</v>
      </c>
      <c r="FK59" s="178">
        <v>0.294289866351475</v>
      </c>
      <c r="FL59" s="177">
        <f t="shared" si="573"/>
        <v>0</v>
      </c>
      <c r="FM59" s="194">
        <f t="shared" si="574"/>
        <v>0</v>
      </c>
      <c r="FN59" s="576"/>
      <c r="FO59" s="174">
        <v>4.0</v>
      </c>
      <c r="FP59" s="175" t="s">
        <v>138</v>
      </c>
      <c r="FQ59" s="176" t="s">
        <v>121</v>
      </c>
      <c r="FR59" s="176" t="s">
        <v>152</v>
      </c>
      <c r="FS59" s="177">
        <f t="shared" si="575"/>
        <v>0</v>
      </c>
      <c r="FT59" s="177">
        <f t="shared" si="576"/>
        <v>0</v>
      </c>
      <c r="FU59" s="177">
        <f t="shared" si="577"/>
        <v>0</v>
      </c>
      <c r="FV59" s="178"/>
      <c r="FW59" s="177">
        <f t="shared" si="578"/>
        <v>0</v>
      </c>
      <c r="FX59" s="180"/>
      <c r="FY59" s="180"/>
      <c r="FZ59" s="180"/>
      <c r="GA59" s="177">
        <f t="shared" si="579"/>
        <v>0</v>
      </c>
      <c r="GB59" s="178">
        <v>0.294289866351475</v>
      </c>
      <c r="GC59" s="177">
        <f t="shared" si="580"/>
        <v>0</v>
      </c>
      <c r="GD59" s="194">
        <f t="shared" si="581"/>
        <v>0</v>
      </c>
      <c r="GE59" s="576"/>
      <c r="GF59" s="174">
        <v>4.0</v>
      </c>
      <c r="GG59" s="175" t="s">
        <v>138</v>
      </c>
      <c r="GH59" s="176" t="s">
        <v>121</v>
      </c>
      <c r="GI59" s="176" t="s">
        <v>152</v>
      </c>
      <c r="GJ59" s="177">
        <f t="shared" si="582"/>
        <v>0</v>
      </c>
      <c r="GK59" s="177">
        <f t="shared" si="583"/>
        <v>0</v>
      </c>
      <c r="GL59" s="177">
        <f t="shared" si="584"/>
        <v>0</v>
      </c>
      <c r="GM59" s="178"/>
      <c r="GN59" s="177">
        <f t="shared" si="585"/>
        <v>0</v>
      </c>
      <c r="GO59" s="180"/>
      <c r="GP59" s="180"/>
      <c r="GQ59" s="180"/>
      <c r="GR59" s="177">
        <f t="shared" si="586"/>
        <v>0</v>
      </c>
      <c r="GS59" s="178">
        <v>0.294289866351475</v>
      </c>
      <c r="GT59" s="177">
        <f t="shared" si="587"/>
        <v>0</v>
      </c>
      <c r="GU59" s="194">
        <f t="shared" si="588"/>
        <v>0</v>
      </c>
      <c r="GV59" s="576"/>
      <c r="GW59" s="174">
        <v>4.0</v>
      </c>
      <c r="GX59" s="175" t="s">
        <v>138</v>
      </c>
      <c r="GY59" s="176" t="s">
        <v>121</v>
      </c>
      <c r="GZ59" s="176" t="s">
        <v>152</v>
      </c>
      <c r="HA59" s="177">
        <f t="shared" si="589"/>
        <v>0</v>
      </c>
      <c r="HB59" s="177">
        <f t="shared" si="590"/>
        <v>0</v>
      </c>
      <c r="HC59" s="177">
        <f t="shared" si="591"/>
        <v>0</v>
      </c>
      <c r="HD59" s="178"/>
      <c r="HE59" s="177">
        <f t="shared" si="592"/>
        <v>0</v>
      </c>
      <c r="HF59" s="180"/>
      <c r="HG59" s="180"/>
      <c r="HH59" s="180"/>
      <c r="HI59" s="177">
        <f t="shared" si="593"/>
        <v>0</v>
      </c>
      <c r="HJ59" s="178">
        <v>0.294289866351475</v>
      </c>
      <c r="HK59" s="177">
        <f t="shared" si="594"/>
        <v>0</v>
      </c>
      <c r="HL59" s="194">
        <f t="shared" si="595"/>
        <v>0</v>
      </c>
      <c r="HM59" s="576"/>
      <c r="HN59" s="174">
        <v>4.0</v>
      </c>
      <c r="HO59" s="175" t="s">
        <v>138</v>
      </c>
      <c r="HP59" s="176" t="s">
        <v>121</v>
      </c>
      <c r="HQ59" s="176" t="s">
        <v>152</v>
      </c>
      <c r="HR59" s="177">
        <f t="shared" si="596"/>
        <v>0</v>
      </c>
      <c r="HS59" s="177">
        <f t="shared" si="597"/>
        <v>0</v>
      </c>
      <c r="HT59" s="177">
        <f t="shared" si="598"/>
        <v>0</v>
      </c>
      <c r="HU59" s="178"/>
      <c r="HV59" s="177">
        <f t="shared" si="599"/>
        <v>0</v>
      </c>
      <c r="HW59" s="180"/>
      <c r="HX59" s="180"/>
      <c r="HY59" s="180"/>
      <c r="HZ59" s="177">
        <f t="shared" si="600"/>
        <v>0</v>
      </c>
      <c r="IA59" s="178">
        <v>0.294289866351475</v>
      </c>
      <c r="IB59" s="177">
        <f t="shared" si="601"/>
        <v>0</v>
      </c>
      <c r="IC59" s="194">
        <f t="shared" si="602"/>
        <v>0</v>
      </c>
      <c r="ID59" s="576"/>
      <c r="IE59" s="174">
        <v>4.0</v>
      </c>
      <c r="IF59" s="175" t="s">
        <v>138</v>
      </c>
      <c r="IG59" s="176" t="s">
        <v>121</v>
      </c>
      <c r="IH59" s="176" t="s">
        <v>152</v>
      </c>
      <c r="II59" s="177">
        <f t="shared" si="603"/>
        <v>0</v>
      </c>
      <c r="IJ59" s="177">
        <f t="shared" si="604"/>
        <v>0</v>
      </c>
      <c r="IK59" s="177">
        <f t="shared" si="605"/>
        <v>0</v>
      </c>
      <c r="IL59" s="178"/>
      <c r="IM59" s="177">
        <f t="shared" si="606"/>
        <v>0</v>
      </c>
      <c r="IN59" s="180"/>
      <c r="IO59" s="180"/>
      <c r="IP59" s="180"/>
      <c r="IQ59" s="177">
        <f t="shared" si="607"/>
        <v>0</v>
      </c>
      <c r="IR59" s="178">
        <v>0.294289866351475</v>
      </c>
      <c r="IS59" s="177">
        <f t="shared" si="608"/>
        <v>0</v>
      </c>
      <c r="IT59" s="194">
        <f t="shared" si="609"/>
        <v>0</v>
      </c>
      <c r="IU59" s="576"/>
      <c r="IV59" s="174">
        <v>4.0</v>
      </c>
      <c r="IW59" s="175" t="s">
        <v>138</v>
      </c>
      <c r="IX59" s="176" t="s">
        <v>121</v>
      </c>
      <c r="IY59" s="176" t="s">
        <v>152</v>
      </c>
      <c r="IZ59" s="177">
        <f t="shared" si="610"/>
        <v>0</v>
      </c>
      <c r="JA59" s="177">
        <f t="shared" si="611"/>
        <v>0</v>
      </c>
      <c r="JB59" s="177">
        <f t="shared" si="612"/>
        <v>0</v>
      </c>
      <c r="JC59" s="178"/>
      <c r="JD59" s="177">
        <f t="shared" si="613"/>
        <v>0</v>
      </c>
      <c r="JE59" s="180"/>
      <c r="JF59" s="180"/>
      <c r="JG59" s="180"/>
      <c r="JH59" s="177">
        <f t="shared" si="614"/>
        <v>0</v>
      </c>
      <c r="JI59" s="178">
        <v>0.294289866351475</v>
      </c>
      <c r="JJ59" s="177">
        <f t="shared" si="615"/>
        <v>0</v>
      </c>
      <c r="JK59" s="194">
        <f t="shared" si="616"/>
        <v>0</v>
      </c>
      <c r="JL59" s="576"/>
      <c r="JM59" s="174">
        <v>4.0</v>
      </c>
      <c r="JN59" s="175" t="s">
        <v>138</v>
      </c>
      <c r="JO59" s="176" t="s">
        <v>121</v>
      </c>
      <c r="JP59" s="176" t="s">
        <v>152</v>
      </c>
      <c r="JQ59" s="177">
        <f t="shared" si="617"/>
        <v>0</v>
      </c>
      <c r="JR59" s="177">
        <f t="shared" si="618"/>
        <v>0</v>
      </c>
      <c r="JS59" s="177">
        <f t="shared" si="619"/>
        <v>0</v>
      </c>
      <c r="JT59" s="178"/>
      <c r="JU59" s="177">
        <f t="shared" si="620"/>
        <v>0</v>
      </c>
      <c r="JV59" s="180"/>
      <c r="JW59" s="180"/>
      <c r="JX59" s="180"/>
      <c r="JY59" s="177">
        <f t="shared" si="621"/>
        <v>0</v>
      </c>
      <c r="JZ59" s="178">
        <v>0.294289866351475</v>
      </c>
      <c r="KA59" s="177">
        <f t="shared" si="622"/>
        <v>0</v>
      </c>
      <c r="KB59" s="194">
        <f t="shared" si="623"/>
        <v>0</v>
      </c>
      <c r="KC59" s="576"/>
      <c r="KD59" s="174">
        <v>4.0</v>
      </c>
      <c r="KE59" s="175" t="s">
        <v>138</v>
      </c>
      <c r="KF59" s="176" t="s">
        <v>121</v>
      </c>
      <c r="KG59" s="176" t="s">
        <v>152</v>
      </c>
      <c r="KH59" s="177">
        <f t="shared" si="624"/>
        <v>0</v>
      </c>
      <c r="KI59" s="177">
        <f t="shared" si="625"/>
        <v>0</v>
      </c>
      <c r="KJ59" s="177">
        <f t="shared" si="626"/>
        <v>0</v>
      </c>
      <c r="KK59" s="178"/>
      <c r="KL59" s="177">
        <f t="shared" si="627"/>
        <v>0</v>
      </c>
      <c r="KM59" s="180"/>
      <c r="KN59" s="180"/>
      <c r="KO59" s="180"/>
      <c r="KP59" s="177">
        <f t="shared" si="628"/>
        <v>0</v>
      </c>
      <c r="KQ59" s="178">
        <v>0.294289866351475</v>
      </c>
      <c r="KR59" s="177">
        <f t="shared" si="629"/>
        <v>0</v>
      </c>
      <c r="KS59" s="194">
        <f t="shared" si="630"/>
        <v>0</v>
      </c>
      <c r="KT59" s="576"/>
      <c r="KU59" s="173"/>
    </row>
    <row r="60" ht="15.75" customHeight="1">
      <c r="A60" s="174">
        <v>5.0</v>
      </c>
      <c r="B60" s="175" t="s">
        <v>139</v>
      </c>
      <c r="C60" s="176" t="s">
        <v>121</v>
      </c>
      <c r="D60" s="176" t="s">
        <v>152</v>
      </c>
      <c r="E60" s="177">
        <f t="shared" si="505"/>
        <v>0</v>
      </c>
      <c r="F60" s="177">
        <f t="shared" si="506"/>
        <v>0</v>
      </c>
      <c r="G60" s="177">
        <f t="shared" si="507"/>
        <v>0</v>
      </c>
      <c r="H60" s="178"/>
      <c r="I60" s="177">
        <f t="shared" si="508"/>
        <v>0</v>
      </c>
      <c r="J60" s="180"/>
      <c r="K60" s="180"/>
      <c r="L60" s="180"/>
      <c r="M60" s="177">
        <f t="shared" si="509"/>
        <v>0</v>
      </c>
      <c r="N60" s="178">
        <v>0.294289866351475</v>
      </c>
      <c r="O60" s="177">
        <f t="shared" si="510"/>
        <v>0</v>
      </c>
      <c r="P60" s="194">
        <f t="shared" si="511"/>
        <v>0</v>
      </c>
      <c r="Q60" s="576"/>
      <c r="R60" s="174">
        <v>5.0</v>
      </c>
      <c r="S60" s="175" t="s">
        <v>139</v>
      </c>
      <c r="T60" s="176" t="s">
        <v>121</v>
      </c>
      <c r="U60" s="176" t="s">
        <v>152</v>
      </c>
      <c r="V60" s="177">
        <f t="shared" si="512"/>
        <v>0</v>
      </c>
      <c r="W60" s="177">
        <f t="shared" si="513"/>
        <v>0</v>
      </c>
      <c r="X60" s="177">
        <f t="shared" si="514"/>
        <v>0</v>
      </c>
      <c r="Y60" s="178"/>
      <c r="Z60" s="177">
        <f t="shared" si="515"/>
        <v>0</v>
      </c>
      <c r="AA60" s="180"/>
      <c r="AB60" s="180"/>
      <c r="AC60" s="180"/>
      <c r="AD60" s="177">
        <f t="shared" si="516"/>
        <v>0</v>
      </c>
      <c r="AE60" s="178">
        <v>0.294289866351475</v>
      </c>
      <c r="AF60" s="177">
        <f t="shared" si="517"/>
        <v>0</v>
      </c>
      <c r="AG60" s="194">
        <f t="shared" si="518"/>
        <v>0</v>
      </c>
      <c r="AH60" s="576"/>
      <c r="AI60" s="174">
        <v>5.0</v>
      </c>
      <c r="AJ60" s="175" t="s">
        <v>139</v>
      </c>
      <c r="AK60" s="176" t="s">
        <v>121</v>
      </c>
      <c r="AL60" s="176" t="s">
        <v>152</v>
      </c>
      <c r="AM60" s="177">
        <f t="shared" si="519"/>
        <v>0</v>
      </c>
      <c r="AN60" s="177">
        <f t="shared" si="520"/>
        <v>0</v>
      </c>
      <c r="AO60" s="177">
        <f t="shared" si="521"/>
        <v>0</v>
      </c>
      <c r="AP60" s="178"/>
      <c r="AQ60" s="177">
        <f t="shared" si="522"/>
        <v>0</v>
      </c>
      <c r="AR60" s="180"/>
      <c r="AS60" s="180"/>
      <c r="AT60" s="180"/>
      <c r="AU60" s="177">
        <f t="shared" si="523"/>
        <v>0</v>
      </c>
      <c r="AV60" s="178">
        <v>0.294289866351475</v>
      </c>
      <c r="AW60" s="177">
        <f t="shared" si="524"/>
        <v>0</v>
      </c>
      <c r="AX60" s="194">
        <f t="shared" si="525"/>
        <v>0</v>
      </c>
      <c r="AY60" s="576"/>
      <c r="AZ60" s="174">
        <v>5.0</v>
      </c>
      <c r="BA60" s="175" t="s">
        <v>139</v>
      </c>
      <c r="BB60" s="176" t="s">
        <v>121</v>
      </c>
      <c r="BC60" s="176" t="s">
        <v>152</v>
      </c>
      <c r="BD60" s="177">
        <f t="shared" si="526"/>
        <v>0</v>
      </c>
      <c r="BE60" s="177">
        <f t="shared" si="527"/>
        <v>0</v>
      </c>
      <c r="BF60" s="177">
        <f t="shared" si="528"/>
        <v>0</v>
      </c>
      <c r="BG60" s="178"/>
      <c r="BH60" s="177">
        <f t="shared" si="529"/>
        <v>0</v>
      </c>
      <c r="BI60" s="180"/>
      <c r="BJ60" s="180"/>
      <c r="BK60" s="180"/>
      <c r="BL60" s="177">
        <f t="shared" si="530"/>
        <v>0</v>
      </c>
      <c r="BM60" s="178">
        <v>0.294289866351475</v>
      </c>
      <c r="BN60" s="177">
        <f t="shared" si="531"/>
        <v>0</v>
      </c>
      <c r="BO60" s="194">
        <f t="shared" si="532"/>
        <v>0</v>
      </c>
      <c r="BP60" s="576"/>
      <c r="BQ60" s="174">
        <v>5.0</v>
      </c>
      <c r="BR60" s="175" t="s">
        <v>139</v>
      </c>
      <c r="BS60" s="176" t="s">
        <v>121</v>
      </c>
      <c r="BT60" s="176" t="s">
        <v>152</v>
      </c>
      <c r="BU60" s="177">
        <f t="shared" si="533"/>
        <v>0</v>
      </c>
      <c r="BV60" s="177">
        <f t="shared" si="534"/>
        <v>0</v>
      </c>
      <c r="BW60" s="177">
        <f t="shared" si="535"/>
        <v>0</v>
      </c>
      <c r="BX60" s="178"/>
      <c r="BY60" s="177">
        <f t="shared" si="536"/>
        <v>0</v>
      </c>
      <c r="BZ60" s="180"/>
      <c r="CA60" s="180"/>
      <c r="CB60" s="180"/>
      <c r="CC60" s="177">
        <f t="shared" si="537"/>
        <v>0</v>
      </c>
      <c r="CD60" s="178">
        <v>0.294289866351475</v>
      </c>
      <c r="CE60" s="177">
        <f t="shared" si="538"/>
        <v>0</v>
      </c>
      <c r="CF60" s="194">
        <f t="shared" si="539"/>
        <v>0</v>
      </c>
      <c r="CG60" s="576"/>
      <c r="CH60" s="174">
        <v>5.0</v>
      </c>
      <c r="CI60" s="175" t="s">
        <v>139</v>
      </c>
      <c r="CJ60" s="176" t="s">
        <v>121</v>
      </c>
      <c r="CK60" s="176" t="s">
        <v>152</v>
      </c>
      <c r="CL60" s="177">
        <f t="shared" si="540"/>
        <v>0</v>
      </c>
      <c r="CM60" s="177">
        <f t="shared" si="541"/>
        <v>0</v>
      </c>
      <c r="CN60" s="177">
        <f t="shared" si="542"/>
        <v>0</v>
      </c>
      <c r="CO60" s="178"/>
      <c r="CP60" s="177">
        <f t="shared" si="543"/>
        <v>0</v>
      </c>
      <c r="CQ60" s="180"/>
      <c r="CR60" s="180"/>
      <c r="CS60" s="180"/>
      <c r="CT60" s="177">
        <f t="shared" si="544"/>
        <v>0</v>
      </c>
      <c r="CU60" s="178">
        <v>0.294289866351475</v>
      </c>
      <c r="CV60" s="177">
        <f t="shared" si="545"/>
        <v>0</v>
      </c>
      <c r="CW60" s="194">
        <f t="shared" si="546"/>
        <v>0</v>
      </c>
      <c r="CX60" s="576"/>
      <c r="CY60" s="174">
        <v>5.0</v>
      </c>
      <c r="CZ60" s="175" t="s">
        <v>139</v>
      </c>
      <c r="DA60" s="176" t="s">
        <v>121</v>
      </c>
      <c r="DB60" s="176" t="s">
        <v>152</v>
      </c>
      <c r="DC60" s="177">
        <f t="shared" si="547"/>
        <v>0</v>
      </c>
      <c r="DD60" s="177">
        <f t="shared" si="548"/>
        <v>0</v>
      </c>
      <c r="DE60" s="177">
        <f t="shared" si="549"/>
        <v>0</v>
      </c>
      <c r="DF60" s="178"/>
      <c r="DG60" s="177">
        <f t="shared" si="550"/>
        <v>0</v>
      </c>
      <c r="DH60" s="180"/>
      <c r="DI60" s="180"/>
      <c r="DJ60" s="180"/>
      <c r="DK60" s="177">
        <f t="shared" si="551"/>
        <v>0</v>
      </c>
      <c r="DL60" s="178">
        <v>0.294289866351475</v>
      </c>
      <c r="DM60" s="177">
        <f t="shared" si="552"/>
        <v>0</v>
      </c>
      <c r="DN60" s="194">
        <f t="shared" si="553"/>
        <v>0</v>
      </c>
      <c r="DO60" s="576"/>
      <c r="DP60" s="174">
        <v>5.0</v>
      </c>
      <c r="DQ60" s="175" t="s">
        <v>139</v>
      </c>
      <c r="DR60" s="176" t="s">
        <v>121</v>
      </c>
      <c r="DS60" s="176" t="s">
        <v>152</v>
      </c>
      <c r="DT60" s="177">
        <f t="shared" si="554"/>
        <v>0</v>
      </c>
      <c r="DU60" s="177">
        <f t="shared" si="555"/>
        <v>0</v>
      </c>
      <c r="DV60" s="177">
        <f t="shared" si="556"/>
        <v>0</v>
      </c>
      <c r="DW60" s="178"/>
      <c r="DX60" s="177">
        <f t="shared" si="557"/>
        <v>0</v>
      </c>
      <c r="DY60" s="180"/>
      <c r="DZ60" s="180"/>
      <c r="EA60" s="180"/>
      <c r="EB60" s="177">
        <f t="shared" si="558"/>
        <v>0</v>
      </c>
      <c r="EC60" s="178">
        <v>0.294289866351475</v>
      </c>
      <c r="ED60" s="177">
        <f t="shared" si="559"/>
        <v>0</v>
      </c>
      <c r="EE60" s="194">
        <f t="shared" si="560"/>
        <v>0</v>
      </c>
      <c r="EF60" s="576"/>
      <c r="EG60" s="174">
        <v>5.0</v>
      </c>
      <c r="EH60" s="175" t="s">
        <v>139</v>
      </c>
      <c r="EI60" s="176" t="s">
        <v>121</v>
      </c>
      <c r="EJ60" s="176" t="s">
        <v>152</v>
      </c>
      <c r="EK60" s="177">
        <f t="shared" si="561"/>
        <v>0</v>
      </c>
      <c r="EL60" s="177">
        <f t="shared" si="562"/>
        <v>0</v>
      </c>
      <c r="EM60" s="177">
        <f t="shared" si="563"/>
        <v>0</v>
      </c>
      <c r="EN60" s="178"/>
      <c r="EO60" s="177">
        <f t="shared" si="564"/>
        <v>0</v>
      </c>
      <c r="EP60" s="180"/>
      <c r="EQ60" s="180"/>
      <c r="ER60" s="180"/>
      <c r="ES60" s="177">
        <f t="shared" si="565"/>
        <v>0</v>
      </c>
      <c r="ET60" s="178">
        <v>0.294289866351475</v>
      </c>
      <c r="EU60" s="177">
        <f t="shared" si="566"/>
        <v>0</v>
      </c>
      <c r="EV60" s="194">
        <f t="shared" si="567"/>
        <v>0</v>
      </c>
      <c r="EW60" s="576"/>
      <c r="EX60" s="174">
        <v>5.0</v>
      </c>
      <c r="EY60" s="175" t="s">
        <v>139</v>
      </c>
      <c r="EZ60" s="176" t="s">
        <v>121</v>
      </c>
      <c r="FA60" s="176" t="s">
        <v>152</v>
      </c>
      <c r="FB60" s="177">
        <f t="shared" si="568"/>
        <v>0</v>
      </c>
      <c r="FC60" s="177">
        <f t="shared" si="569"/>
        <v>0</v>
      </c>
      <c r="FD60" s="177">
        <f t="shared" si="570"/>
        <v>0</v>
      </c>
      <c r="FE60" s="178"/>
      <c r="FF60" s="177">
        <f t="shared" si="571"/>
        <v>0</v>
      </c>
      <c r="FG60" s="180"/>
      <c r="FH60" s="180"/>
      <c r="FI60" s="180"/>
      <c r="FJ60" s="177">
        <f t="shared" si="572"/>
        <v>0</v>
      </c>
      <c r="FK60" s="178">
        <v>0.294289866351475</v>
      </c>
      <c r="FL60" s="177">
        <f t="shared" si="573"/>
        <v>0</v>
      </c>
      <c r="FM60" s="194">
        <f t="shared" si="574"/>
        <v>0</v>
      </c>
      <c r="FN60" s="576"/>
      <c r="FO60" s="174">
        <v>5.0</v>
      </c>
      <c r="FP60" s="175" t="s">
        <v>139</v>
      </c>
      <c r="FQ60" s="176" t="s">
        <v>121</v>
      </c>
      <c r="FR60" s="176" t="s">
        <v>152</v>
      </c>
      <c r="FS60" s="177">
        <f t="shared" si="575"/>
        <v>0</v>
      </c>
      <c r="FT60" s="177">
        <f t="shared" si="576"/>
        <v>0</v>
      </c>
      <c r="FU60" s="177">
        <f t="shared" si="577"/>
        <v>0</v>
      </c>
      <c r="FV60" s="178"/>
      <c r="FW60" s="177">
        <f t="shared" si="578"/>
        <v>0</v>
      </c>
      <c r="FX60" s="180"/>
      <c r="FY60" s="180"/>
      <c r="FZ60" s="180"/>
      <c r="GA60" s="177">
        <f t="shared" si="579"/>
        <v>0</v>
      </c>
      <c r="GB60" s="178">
        <v>0.294289866351475</v>
      </c>
      <c r="GC60" s="177">
        <f t="shared" si="580"/>
        <v>0</v>
      </c>
      <c r="GD60" s="194">
        <f t="shared" si="581"/>
        <v>0</v>
      </c>
      <c r="GE60" s="576"/>
      <c r="GF60" s="174">
        <v>5.0</v>
      </c>
      <c r="GG60" s="175" t="s">
        <v>139</v>
      </c>
      <c r="GH60" s="176" t="s">
        <v>121</v>
      </c>
      <c r="GI60" s="176" t="s">
        <v>152</v>
      </c>
      <c r="GJ60" s="177">
        <f t="shared" si="582"/>
        <v>0</v>
      </c>
      <c r="GK60" s="177">
        <f t="shared" si="583"/>
        <v>0</v>
      </c>
      <c r="GL60" s="177">
        <f t="shared" si="584"/>
        <v>0</v>
      </c>
      <c r="GM60" s="178"/>
      <c r="GN60" s="177">
        <f t="shared" si="585"/>
        <v>0</v>
      </c>
      <c r="GO60" s="180"/>
      <c r="GP60" s="180"/>
      <c r="GQ60" s="180"/>
      <c r="GR60" s="177">
        <f t="shared" si="586"/>
        <v>0</v>
      </c>
      <c r="GS60" s="178">
        <v>0.294289866351475</v>
      </c>
      <c r="GT60" s="177">
        <f t="shared" si="587"/>
        <v>0</v>
      </c>
      <c r="GU60" s="194">
        <f t="shared" si="588"/>
        <v>0</v>
      </c>
      <c r="GV60" s="576"/>
      <c r="GW60" s="174">
        <v>5.0</v>
      </c>
      <c r="GX60" s="175" t="s">
        <v>139</v>
      </c>
      <c r="GY60" s="176" t="s">
        <v>121</v>
      </c>
      <c r="GZ60" s="176" t="s">
        <v>152</v>
      </c>
      <c r="HA60" s="177">
        <f t="shared" si="589"/>
        <v>0</v>
      </c>
      <c r="HB60" s="177">
        <f t="shared" si="590"/>
        <v>0</v>
      </c>
      <c r="HC60" s="177">
        <f t="shared" si="591"/>
        <v>0</v>
      </c>
      <c r="HD60" s="178"/>
      <c r="HE60" s="177">
        <f t="shared" si="592"/>
        <v>0</v>
      </c>
      <c r="HF60" s="180"/>
      <c r="HG60" s="180"/>
      <c r="HH60" s="180"/>
      <c r="HI60" s="177">
        <f t="shared" si="593"/>
        <v>0</v>
      </c>
      <c r="HJ60" s="178">
        <v>0.294289866351475</v>
      </c>
      <c r="HK60" s="177">
        <f t="shared" si="594"/>
        <v>0</v>
      </c>
      <c r="HL60" s="194">
        <f t="shared" si="595"/>
        <v>0</v>
      </c>
      <c r="HM60" s="576"/>
      <c r="HN60" s="174">
        <v>5.0</v>
      </c>
      <c r="HO60" s="175" t="s">
        <v>139</v>
      </c>
      <c r="HP60" s="176" t="s">
        <v>121</v>
      </c>
      <c r="HQ60" s="176" t="s">
        <v>152</v>
      </c>
      <c r="HR60" s="177">
        <f t="shared" si="596"/>
        <v>0</v>
      </c>
      <c r="HS60" s="177">
        <f t="shared" si="597"/>
        <v>0</v>
      </c>
      <c r="HT60" s="177">
        <f t="shared" si="598"/>
        <v>0</v>
      </c>
      <c r="HU60" s="178"/>
      <c r="HV60" s="177">
        <f t="shared" si="599"/>
        <v>0</v>
      </c>
      <c r="HW60" s="180"/>
      <c r="HX60" s="180"/>
      <c r="HY60" s="180"/>
      <c r="HZ60" s="177">
        <f t="shared" si="600"/>
        <v>0</v>
      </c>
      <c r="IA60" s="178">
        <v>0.294289866351475</v>
      </c>
      <c r="IB60" s="177">
        <f t="shared" si="601"/>
        <v>0</v>
      </c>
      <c r="IC60" s="194">
        <f t="shared" si="602"/>
        <v>0</v>
      </c>
      <c r="ID60" s="576"/>
      <c r="IE60" s="174">
        <v>5.0</v>
      </c>
      <c r="IF60" s="175" t="s">
        <v>139</v>
      </c>
      <c r="IG60" s="176" t="s">
        <v>121</v>
      </c>
      <c r="IH60" s="176" t="s">
        <v>152</v>
      </c>
      <c r="II60" s="177">
        <f t="shared" si="603"/>
        <v>0</v>
      </c>
      <c r="IJ60" s="177">
        <f t="shared" si="604"/>
        <v>0</v>
      </c>
      <c r="IK60" s="177">
        <f t="shared" si="605"/>
        <v>0</v>
      </c>
      <c r="IL60" s="178"/>
      <c r="IM60" s="177">
        <f t="shared" si="606"/>
        <v>0</v>
      </c>
      <c r="IN60" s="180"/>
      <c r="IO60" s="180"/>
      <c r="IP60" s="180"/>
      <c r="IQ60" s="177">
        <f t="shared" si="607"/>
        <v>0</v>
      </c>
      <c r="IR60" s="178">
        <v>0.294289866351475</v>
      </c>
      <c r="IS60" s="177">
        <f t="shared" si="608"/>
        <v>0</v>
      </c>
      <c r="IT60" s="194">
        <f t="shared" si="609"/>
        <v>0</v>
      </c>
      <c r="IU60" s="576"/>
      <c r="IV60" s="174">
        <v>5.0</v>
      </c>
      <c r="IW60" s="175" t="s">
        <v>139</v>
      </c>
      <c r="IX60" s="176" t="s">
        <v>121</v>
      </c>
      <c r="IY60" s="176" t="s">
        <v>152</v>
      </c>
      <c r="IZ60" s="177">
        <f t="shared" si="610"/>
        <v>0</v>
      </c>
      <c r="JA60" s="177">
        <f t="shared" si="611"/>
        <v>0</v>
      </c>
      <c r="JB60" s="177">
        <f t="shared" si="612"/>
        <v>0</v>
      </c>
      <c r="JC60" s="178"/>
      <c r="JD60" s="177">
        <f t="shared" si="613"/>
        <v>0</v>
      </c>
      <c r="JE60" s="180"/>
      <c r="JF60" s="180"/>
      <c r="JG60" s="180"/>
      <c r="JH60" s="177">
        <f t="shared" si="614"/>
        <v>0</v>
      </c>
      <c r="JI60" s="178">
        <v>0.294289866351475</v>
      </c>
      <c r="JJ60" s="177">
        <f t="shared" si="615"/>
        <v>0</v>
      </c>
      <c r="JK60" s="194">
        <f t="shared" si="616"/>
        <v>0</v>
      </c>
      <c r="JL60" s="576"/>
      <c r="JM60" s="174">
        <v>5.0</v>
      </c>
      <c r="JN60" s="175" t="s">
        <v>139</v>
      </c>
      <c r="JO60" s="176" t="s">
        <v>121</v>
      </c>
      <c r="JP60" s="176" t="s">
        <v>152</v>
      </c>
      <c r="JQ60" s="177">
        <f t="shared" si="617"/>
        <v>0</v>
      </c>
      <c r="JR60" s="177">
        <f t="shared" si="618"/>
        <v>0</v>
      </c>
      <c r="JS60" s="177">
        <f t="shared" si="619"/>
        <v>0</v>
      </c>
      <c r="JT60" s="178"/>
      <c r="JU60" s="177">
        <f t="shared" si="620"/>
        <v>0</v>
      </c>
      <c r="JV60" s="180"/>
      <c r="JW60" s="180"/>
      <c r="JX60" s="180"/>
      <c r="JY60" s="177">
        <f t="shared" si="621"/>
        <v>0</v>
      </c>
      <c r="JZ60" s="178">
        <v>0.294289866351475</v>
      </c>
      <c r="KA60" s="177">
        <f t="shared" si="622"/>
        <v>0</v>
      </c>
      <c r="KB60" s="194">
        <f t="shared" si="623"/>
        <v>0</v>
      </c>
      <c r="KC60" s="576"/>
      <c r="KD60" s="174">
        <v>5.0</v>
      </c>
      <c r="KE60" s="175" t="s">
        <v>139</v>
      </c>
      <c r="KF60" s="176" t="s">
        <v>121</v>
      </c>
      <c r="KG60" s="176" t="s">
        <v>152</v>
      </c>
      <c r="KH60" s="177">
        <f t="shared" si="624"/>
        <v>0</v>
      </c>
      <c r="KI60" s="177">
        <f t="shared" si="625"/>
        <v>0</v>
      </c>
      <c r="KJ60" s="177">
        <f t="shared" si="626"/>
        <v>0</v>
      </c>
      <c r="KK60" s="178"/>
      <c r="KL60" s="177">
        <f t="shared" si="627"/>
        <v>0</v>
      </c>
      <c r="KM60" s="180"/>
      <c r="KN60" s="180"/>
      <c r="KO60" s="180"/>
      <c r="KP60" s="177">
        <f t="shared" si="628"/>
        <v>0</v>
      </c>
      <c r="KQ60" s="178">
        <v>0.294289866351475</v>
      </c>
      <c r="KR60" s="177">
        <f t="shared" si="629"/>
        <v>0</v>
      </c>
      <c r="KS60" s="194">
        <f t="shared" si="630"/>
        <v>0</v>
      </c>
      <c r="KT60" s="576"/>
      <c r="KU60" s="173"/>
    </row>
    <row r="61" ht="15.75" customHeight="1">
      <c r="A61" s="174"/>
      <c r="B61" s="188" t="s">
        <v>141</v>
      </c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578"/>
      <c r="Q61" s="576"/>
      <c r="R61" s="174"/>
      <c r="S61" s="188" t="s">
        <v>141</v>
      </c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578"/>
      <c r="AH61" s="576"/>
      <c r="AI61" s="174"/>
      <c r="AJ61" s="188" t="s">
        <v>141</v>
      </c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578"/>
      <c r="AY61" s="576"/>
      <c r="AZ61" s="174"/>
      <c r="BA61" s="188" t="s">
        <v>141</v>
      </c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578"/>
      <c r="BP61" s="576"/>
      <c r="BQ61" s="174"/>
      <c r="BR61" s="188" t="s">
        <v>141</v>
      </c>
      <c r="BS61" s="189"/>
      <c r="BT61" s="189"/>
      <c r="BU61" s="189"/>
      <c r="BV61" s="189"/>
      <c r="BW61" s="189"/>
      <c r="BX61" s="189"/>
      <c r="BY61" s="189"/>
      <c r="BZ61" s="189"/>
      <c r="CA61" s="189"/>
      <c r="CB61" s="189"/>
      <c r="CC61" s="189"/>
      <c r="CD61" s="189"/>
      <c r="CE61" s="189"/>
      <c r="CF61" s="578"/>
      <c r="CG61" s="576"/>
      <c r="CH61" s="174"/>
      <c r="CI61" s="188" t="s">
        <v>141</v>
      </c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578"/>
      <c r="CX61" s="576"/>
      <c r="CY61" s="174"/>
      <c r="CZ61" s="188" t="s">
        <v>141</v>
      </c>
      <c r="DA61" s="189"/>
      <c r="DB61" s="189"/>
      <c r="DC61" s="189"/>
      <c r="DD61" s="189"/>
      <c r="DE61" s="189"/>
      <c r="DF61" s="189"/>
      <c r="DG61" s="189"/>
      <c r="DH61" s="189"/>
      <c r="DI61" s="189"/>
      <c r="DJ61" s="189"/>
      <c r="DK61" s="189"/>
      <c r="DL61" s="189"/>
      <c r="DM61" s="189"/>
      <c r="DN61" s="578"/>
      <c r="DO61" s="576"/>
      <c r="DP61" s="174"/>
      <c r="DQ61" s="188" t="s">
        <v>141</v>
      </c>
      <c r="DR61" s="189"/>
      <c r="DS61" s="189"/>
      <c r="DT61" s="189"/>
      <c r="DU61" s="189"/>
      <c r="DV61" s="189"/>
      <c r="DW61" s="189"/>
      <c r="DX61" s="189"/>
      <c r="DY61" s="189"/>
      <c r="DZ61" s="189"/>
      <c r="EA61" s="189"/>
      <c r="EB61" s="189"/>
      <c r="EC61" s="189"/>
      <c r="ED61" s="189"/>
      <c r="EE61" s="578"/>
      <c r="EF61" s="576"/>
      <c r="EG61" s="174"/>
      <c r="EH61" s="188" t="s">
        <v>141</v>
      </c>
      <c r="EI61" s="189"/>
      <c r="EJ61" s="189"/>
      <c r="EK61" s="189"/>
      <c r="EL61" s="189"/>
      <c r="EM61" s="189"/>
      <c r="EN61" s="189"/>
      <c r="EO61" s="189"/>
      <c r="EP61" s="189"/>
      <c r="EQ61" s="189"/>
      <c r="ER61" s="189"/>
      <c r="ES61" s="189"/>
      <c r="ET61" s="189"/>
      <c r="EU61" s="189"/>
      <c r="EV61" s="578"/>
      <c r="EW61" s="576"/>
      <c r="EX61" s="174"/>
      <c r="EY61" s="188" t="s">
        <v>141</v>
      </c>
      <c r="EZ61" s="189"/>
      <c r="FA61" s="189"/>
      <c r="FB61" s="189"/>
      <c r="FC61" s="189"/>
      <c r="FD61" s="189"/>
      <c r="FE61" s="189"/>
      <c r="FF61" s="189"/>
      <c r="FG61" s="189"/>
      <c r="FH61" s="189"/>
      <c r="FI61" s="189"/>
      <c r="FJ61" s="189"/>
      <c r="FK61" s="189"/>
      <c r="FL61" s="189"/>
      <c r="FM61" s="578"/>
      <c r="FN61" s="576"/>
      <c r="FO61" s="174"/>
      <c r="FP61" s="188" t="s">
        <v>141</v>
      </c>
      <c r="FQ61" s="189"/>
      <c r="FR61" s="189"/>
      <c r="FS61" s="189"/>
      <c r="FT61" s="189"/>
      <c r="FU61" s="189"/>
      <c r="FV61" s="189"/>
      <c r="FW61" s="189"/>
      <c r="FX61" s="189"/>
      <c r="FY61" s="189"/>
      <c r="FZ61" s="189"/>
      <c r="GA61" s="189"/>
      <c r="GB61" s="189"/>
      <c r="GC61" s="189"/>
      <c r="GD61" s="578"/>
      <c r="GE61" s="576"/>
      <c r="GF61" s="174"/>
      <c r="GG61" s="188" t="s">
        <v>141</v>
      </c>
      <c r="GH61" s="189"/>
      <c r="GI61" s="189"/>
      <c r="GJ61" s="189"/>
      <c r="GK61" s="189"/>
      <c r="GL61" s="189"/>
      <c r="GM61" s="189"/>
      <c r="GN61" s="189"/>
      <c r="GO61" s="189"/>
      <c r="GP61" s="189"/>
      <c r="GQ61" s="189"/>
      <c r="GR61" s="189"/>
      <c r="GS61" s="189"/>
      <c r="GT61" s="189"/>
      <c r="GU61" s="578"/>
      <c r="GV61" s="576"/>
      <c r="GW61" s="174"/>
      <c r="GX61" s="188" t="s">
        <v>141</v>
      </c>
      <c r="GY61" s="189"/>
      <c r="GZ61" s="189"/>
      <c r="HA61" s="189"/>
      <c r="HB61" s="189"/>
      <c r="HC61" s="189"/>
      <c r="HD61" s="189"/>
      <c r="HE61" s="189"/>
      <c r="HF61" s="189"/>
      <c r="HG61" s="189"/>
      <c r="HH61" s="189"/>
      <c r="HI61" s="189"/>
      <c r="HJ61" s="189"/>
      <c r="HK61" s="189"/>
      <c r="HL61" s="578"/>
      <c r="HM61" s="576"/>
      <c r="HN61" s="174"/>
      <c r="HO61" s="188" t="s">
        <v>141</v>
      </c>
      <c r="HP61" s="189"/>
      <c r="HQ61" s="189"/>
      <c r="HR61" s="189"/>
      <c r="HS61" s="189"/>
      <c r="HT61" s="189"/>
      <c r="HU61" s="189"/>
      <c r="HV61" s="189"/>
      <c r="HW61" s="189"/>
      <c r="HX61" s="189"/>
      <c r="HY61" s="189"/>
      <c r="HZ61" s="189"/>
      <c r="IA61" s="189"/>
      <c r="IB61" s="189"/>
      <c r="IC61" s="578"/>
      <c r="ID61" s="576"/>
      <c r="IE61" s="174"/>
      <c r="IF61" s="188" t="s">
        <v>141</v>
      </c>
      <c r="IG61" s="189"/>
      <c r="IH61" s="189"/>
      <c r="II61" s="189"/>
      <c r="IJ61" s="189"/>
      <c r="IK61" s="189"/>
      <c r="IL61" s="189"/>
      <c r="IM61" s="189"/>
      <c r="IN61" s="189"/>
      <c r="IO61" s="189"/>
      <c r="IP61" s="189"/>
      <c r="IQ61" s="189"/>
      <c r="IR61" s="189"/>
      <c r="IS61" s="189"/>
      <c r="IT61" s="578"/>
      <c r="IU61" s="576"/>
      <c r="IV61" s="174"/>
      <c r="IW61" s="188" t="s">
        <v>141</v>
      </c>
      <c r="IX61" s="189"/>
      <c r="IY61" s="189"/>
      <c r="IZ61" s="189"/>
      <c r="JA61" s="189"/>
      <c r="JB61" s="189"/>
      <c r="JC61" s="189"/>
      <c r="JD61" s="189"/>
      <c r="JE61" s="189"/>
      <c r="JF61" s="189"/>
      <c r="JG61" s="189"/>
      <c r="JH61" s="189"/>
      <c r="JI61" s="189"/>
      <c r="JJ61" s="189"/>
      <c r="JK61" s="578"/>
      <c r="JL61" s="576"/>
      <c r="JM61" s="174"/>
      <c r="JN61" s="188" t="s">
        <v>141</v>
      </c>
      <c r="JO61" s="189"/>
      <c r="JP61" s="189"/>
      <c r="JQ61" s="189"/>
      <c r="JR61" s="189"/>
      <c r="JS61" s="189"/>
      <c r="JT61" s="189"/>
      <c r="JU61" s="189"/>
      <c r="JV61" s="189"/>
      <c r="JW61" s="189"/>
      <c r="JX61" s="189"/>
      <c r="JY61" s="189"/>
      <c r="JZ61" s="189"/>
      <c r="KA61" s="189"/>
      <c r="KB61" s="578"/>
      <c r="KC61" s="576"/>
      <c r="KD61" s="174"/>
      <c r="KE61" s="188" t="s">
        <v>141</v>
      </c>
      <c r="KF61" s="189"/>
      <c r="KG61" s="189"/>
      <c r="KH61" s="189"/>
      <c r="KI61" s="189"/>
      <c r="KJ61" s="189"/>
      <c r="KK61" s="189"/>
      <c r="KL61" s="189"/>
      <c r="KM61" s="189"/>
      <c r="KN61" s="189"/>
      <c r="KO61" s="189"/>
      <c r="KP61" s="189"/>
      <c r="KQ61" s="189"/>
      <c r="KR61" s="189"/>
      <c r="KS61" s="578"/>
      <c r="KT61" s="576"/>
      <c r="KU61" s="173"/>
    </row>
    <row r="62" ht="15.75" customHeight="1">
      <c r="A62" s="174">
        <v>1.0</v>
      </c>
      <c r="B62" s="175" t="s">
        <v>155</v>
      </c>
      <c r="C62" s="176" t="s">
        <v>121</v>
      </c>
      <c r="D62" s="176" t="s">
        <v>152</v>
      </c>
      <c r="E62" s="177">
        <f t="shared" ref="E62:E65" si="631">E163+E264+E365+E466</f>
        <v>0</v>
      </c>
      <c r="F62" s="177">
        <f t="shared" ref="F62:F65" si="632">IFERROR(G62/E62*1000000,0)</f>
        <v>0</v>
      </c>
      <c r="G62" s="177">
        <f t="shared" ref="G62:G65" si="633">G163+G264+G365+G466</f>
        <v>0</v>
      </c>
      <c r="H62" s="178"/>
      <c r="I62" s="177">
        <f t="shared" ref="I62:I65" si="634">I163+I264+I365+I466</f>
        <v>0</v>
      </c>
      <c r="J62" s="180"/>
      <c r="K62" s="180"/>
      <c r="L62" s="180"/>
      <c r="M62" s="177">
        <f t="shared" ref="M62:M65" si="635">M163+M264+M365+M466</f>
        <v>0</v>
      </c>
      <c r="N62" s="178">
        <v>0.294289866351475</v>
      </c>
      <c r="O62" s="177">
        <f t="shared" ref="O62:O65" si="636">O163+O264+O365+O466</f>
        <v>0</v>
      </c>
      <c r="P62" s="194">
        <f t="shared" ref="P62:P65" si="637">IFERROR(+(IF(M62="","0",M62))-(IF(O62="","0",O62)),"")</f>
        <v>0</v>
      </c>
      <c r="Q62" s="576"/>
      <c r="R62" s="174">
        <v>1.0</v>
      </c>
      <c r="S62" s="175" t="s">
        <v>155</v>
      </c>
      <c r="T62" s="176" t="s">
        <v>121</v>
      </c>
      <c r="U62" s="176" t="s">
        <v>152</v>
      </c>
      <c r="V62" s="177">
        <f t="shared" ref="V62:V65" si="638">V163+V264+V365+V466</f>
        <v>0</v>
      </c>
      <c r="W62" s="177">
        <f t="shared" ref="W62:W65" si="639">IFERROR(X62/V62*1000000,0)</f>
        <v>0</v>
      </c>
      <c r="X62" s="177">
        <f t="shared" ref="X62:X65" si="640">X163+X264+X365+X466</f>
        <v>0</v>
      </c>
      <c r="Y62" s="178"/>
      <c r="Z62" s="177">
        <f t="shared" ref="Z62:Z65" si="641">Z163+Z264+Z365+Z466</f>
        <v>0</v>
      </c>
      <c r="AA62" s="180"/>
      <c r="AB62" s="180"/>
      <c r="AC62" s="180"/>
      <c r="AD62" s="177">
        <f t="shared" ref="AD62:AD65" si="642">AD163+AD264+AD365+AD466</f>
        <v>0</v>
      </c>
      <c r="AE62" s="178">
        <v>0.294289866351475</v>
      </c>
      <c r="AF62" s="177">
        <f t="shared" ref="AF62:AF65" si="643">AF163+AF264+AF365+AF466</f>
        <v>0</v>
      </c>
      <c r="AG62" s="194">
        <f t="shared" ref="AG62:AG65" si="644">IFERROR(+(IF(AD62="","0",AD62))-(IF(AF62="","0",AF62)),"")</f>
        <v>0</v>
      </c>
      <c r="AH62" s="576"/>
      <c r="AI62" s="174">
        <v>1.0</v>
      </c>
      <c r="AJ62" s="175" t="s">
        <v>155</v>
      </c>
      <c r="AK62" s="176" t="s">
        <v>121</v>
      </c>
      <c r="AL62" s="176" t="s">
        <v>152</v>
      </c>
      <c r="AM62" s="177">
        <f t="shared" ref="AM62:AM65" si="645">AM163+AM264+AM365+AM466</f>
        <v>0</v>
      </c>
      <c r="AN62" s="177">
        <f t="shared" ref="AN62:AN65" si="646">IFERROR(AO62/AM62*1000000,0)</f>
        <v>0</v>
      </c>
      <c r="AO62" s="177">
        <f t="shared" ref="AO62:AO65" si="647">AO163+AO264+AO365+AO466</f>
        <v>0</v>
      </c>
      <c r="AP62" s="178"/>
      <c r="AQ62" s="177">
        <f t="shared" ref="AQ62:AQ65" si="648">AQ163+AQ264+AQ365+AQ466</f>
        <v>0</v>
      </c>
      <c r="AR62" s="180"/>
      <c r="AS62" s="180"/>
      <c r="AT62" s="180"/>
      <c r="AU62" s="177">
        <f t="shared" ref="AU62:AU65" si="649">AU163+AU264+AU365+AU466</f>
        <v>0</v>
      </c>
      <c r="AV62" s="178">
        <v>0.294289866351475</v>
      </c>
      <c r="AW62" s="177">
        <f t="shared" ref="AW62:AW65" si="650">AW163+AW264+AW365+AW466</f>
        <v>0</v>
      </c>
      <c r="AX62" s="194">
        <f t="shared" ref="AX62:AX65" si="651">IFERROR(+(IF(AU62="","0",AU62))-(IF(AW62="","0",AW62)),"")</f>
        <v>0</v>
      </c>
      <c r="AY62" s="576"/>
      <c r="AZ62" s="174">
        <v>1.0</v>
      </c>
      <c r="BA62" s="175" t="s">
        <v>155</v>
      </c>
      <c r="BB62" s="176" t="s">
        <v>121</v>
      </c>
      <c r="BC62" s="176" t="s">
        <v>152</v>
      </c>
      <c r="BD62" s="177">
        <f t="shared" ref="BD62:BD65" si="652">BD163+BD264+BD365+BD466</f>
        <v>0</v>
      </c>
      <c r="BE62" s="177">
        <f t="shared" ref="BE62:BE65" si="653">IFERROR(BF62/BD62*1000000,0)</f>
        <v>0</v>
      </c>
      <c r="BF62" s="177">
        <f t="shared" ref="BF62:BF65" si="654">BF163+BF264+BF365+BF466</f>
        <v>0</v>
      </c>
      <c r="BG62" s="178"/>
      <c r="BH62" s="177">
        <f t="shared" ref="BH62:BH65" si="655">BH163+BH264+BH365+BH466</f>
        <v>0</v>
      </c>
      <c r="BI62" s="180"/>
      <c r="BJ62" s="180"/>
      <c r="BK62" s="180"/>
      <c r="BL62" s="177">
        <f t="shared" ref="BL62:BL65" si="656">BL163+BL264+BL365+BL466</f>
        <v>0</v>
      </c>
      <c r="BM62" s="178">
        <v>0.294289866351475</v>
      </c>
      <c r="BN62" s="177">
        <f t="shared" ref="BN62:BN65" si="657">BN163+BN264+BN365+BN466</f>
        <v>0</v>
      </c>
      <c r="BO62" s="194">
        <f t="shared" ref="BO62:BO65" si="658">IFERROR(+(IF(BL62="","0",BL62))-(IF(BN62="","0",BN62)),"")</f>
        <v>0</v>
      </c>
      <c r="BP62" s="576"/>
      <c r="BQ62" s="174">
        <v>1.0</v>
      </c>
      <c r="BR62" s="175" t="s">
        <v>155</v>
      </c>
      <c r="BS62" s="176" t="s">
        <v>121</v>
      </c>
      <c r="BT62" s="176" t="s">
        <v>152</v>
      </c>
      <c r="BU62" s="177">
        <f t="shared" ref="BU62:BU65" si="659">BU163+BU264+BU365+BU466</f>
        <v>0</v>
      </c>
      <c r="BV62" s="177">
        <f t="shared" ref="BV62:BV65" si="660">IFERROR(BW62/BU62*1000000,0)</f>
        <v>0</v>
      </c>
      <c r="BW62" s="177">
        <f t="shared" ref="BW62:BW65" si="661">BW163+BW264+BW365+BW466</f>
        <v>0</v>
      </c>
      <c r="BX62" s="178"/>
      <c r="BY62" s="177">
        <f t="shared" ref="BY62:BY65" si="662">BY163+BY264+BY365+BY466</f>
        <v>0</v>
      </c>
      <c r="BZ62" s="180"/>
      <c r="CA62" s="180"/>
      <c r="CB62" s="180"/>
      <c r="CC62" s="177">
        <f t="shared" ref="CC62:CC65" si="663">CC163+CC264+CC365+CC466</f>
        <v>0</v>
      </c>
      <c r="CD62" s="178">
        <v>0.294289866351475</v>
      </c>
      <c r="CE62" s="177">
        <f t="shared" ref="CE62:CE65" si="664">CE163+CE264+CE365+CE466</f>
        <v>0</v>
      </c>
      <c r="CF62" s="194">
        <f t="shared" ref="CF62:CF65" si="665">IFERROR(+(IF(CC62="","0",CC62))-(IF(CE62="","0",CE62)),"")</f>
        <v>0</v>
      </c>
      <c r="CG62" s="576"/>
      <c r="CH62" s="174">
        <v>1.0</v>
      </c>
      <c r="CI62" s="175" t="s">
        <v>155</v>
      </c>
      <c r="CJ62" s="176" t="s">
        <v>121</v>
      </c>
      <c r="CK62" s="176" t="s">
        <v>152</v>
      </c>
      <c r="CL62" s="177">
        <f t="shared" ref="CL62:CL65" si="666">CL163+CL264+CL365+CL466</f>
        <v>0</v>
      </c>
      <c r="CM62" s="177">
        <f t="shared" ref="CM62:CM65" si="667">IFERROR(CN62/CL62*1000000,0)</f>
        <v>0</v>
      </c>
      <c r="CN62" s="177">
        <f t="shared" ref="CN62:CN65" si="668">CN163+CN264+CN365+CN466</f>
        <v>0</v>
      </c>
      <c r="CO62" s="178"/>
      <c r="CP62" s="177">
        <f t="shared" ref="CP62:CP65" si="669">CP163+CP264+CP365+CP466</f>
        <v>0</v>
      </c>
      <c r="CQ62" s="180"/>
      <c r="CR62" s="180"/>
      <c r="CS62" s="180"/>
      <c r="CT62" s="177">
        <f t="shared" ref="CT62:CT65" si="670">CT163+CT264+CT365+CT466</f>
        <v>0</v>
      </c>
      <c r="CU62" s="178">
        <v>0.294289866351475</v>
      </c>
      <c r="CV62" s="177">
        <f t="shared" ref="CV62:CV65" si="671">CV163+CV264+CV365+CV466</f>
        <v>0</v>
      </c>
      <c r="CW62" s="194">
        <f t="shared" ref="CW62:CW65" si="672">IFERROR(+(IF(CT62="","0",CT62))-(IF(CV62="","0",CV62)),"")</f>
        <v>0</v>
      </c>
      <c r="CX62" s="576"/>
      <c r="CY62" s="174">
        <v>1.0</v>
      </c>
      <c r="CZ62" s="175" t="s">
        <v>155</v>
      </c>
      <c r="DA62" s="176" t="s">
        <v>121</v>
      </c>
      <c r="DB62" s="176" t="s">
        <v>152</v>
      </c>
      <c r="DC62" s="177">
        <f t="shared" ref="DC62:DC65" si="673">DC163+DC264+DC365+DC466</f>
        <v>0</v>
      </c>
      <c r="DD62" s="177">
        <f t="shared" ref="DD62:DD65" si="674">IFERROR(DE62/DC62*1000000,0)</f>
        <v>0</v>
      </c>
      <c r="DE62" s="177">
        <f t="shared" ref="DE62:DE65" si="675">DE163+DE264+DE365+DE466</f>
        <v>0</v>
      </c>
      <c r="DF62" s="178"/>
      <c r="DG62" s="177">
        <f t="shared" ref="DG62:DG65" si="676">DG163+DG264+DG365+DG466</f>
        <v>0</v>
      </c>
      <c r="DH62" s="180"/>
      <c r="DI62" s="180"/>
      <c r="DJ62" s="180"/>
      <c r="DK62" s="177">
        <f t="shared" ref="DK62:DK65" si="677">DK163+DK264+DK365+DK466</f>
        <v>0</v>
      </c>
      <c r="DL62" s="178">
        <v>0.294289866351475</v>
      </c>
      <c r="DM62" s="177">
        <f t="shared" ref="DM62:DM65" si="678">DM163+DM264+DM365+DM466</f>
        <v>0</v>
      </c>
      <c r="DN62" s="194">
        <f t="shared" ref="DN62:DN65" si="679">IFERROR(+(IF(DK62="","0",DK62))-(IF(DM62="","0",DM62)),"")</f>
        <v>0</v>
      </c>
      <c r="DO62" s="576"/>
      <c r="DP62" s="174">
        <v>1.0</v>
      </c>
      <c r="DQ62" s="175" t="s">
        <v>155</v>
      </c>
      <c r="DR62" s="176" t="s">
        <v>121</v>
      </c>
      <c r="DS62" s="176" t="s">
        <v>152</v>
      </c>
      <c r="DT62" s="177">
        <f t="shared" ref="DT62:DT65" si="680">DT163+DT264+DT365+DT466</f>
        <v>0</v>
      </c>
      <c r="DU62" s="177">
        <f t="shared" ref="DU62:DU65" si="681">IFERROR(DV62/DT62*1000000,0)</f>
        <v>0</v>
      </c>
      <c r="DV62" s="177">
        <f t="shared" ref="DV62:DV65" si="682">DV163+DV264+DV365+DV466</f>
        <v>0</v>
      </c>
      <c r="DW62" s="178"/>
      <c r="DX62" s="177">
        <f t="shared" ref="DX62:DX65" si="683">DX163+DX264+DX365+DX466</f>
        <v>0</v>
      </c>
      <c r="DY62" s="180"/>
      <c r="DZ62" s="180"/>
      <c r="EA62" s="180"/>
      <c r="EB62" s="177">
        <f t="shared" ref="EB62:EB65" si="684">EB163+EB264+EB365+EB466</f>
        <v>0</v>
      </c>
      <c r="EC62" s="178">
        <v>0.294289866351475</v>
      </c>
      <c r="ED62" s="177">
        <f t="shared" ref="ED62:ED65" si="685">ED163+ED264+ED365+ED466</f>
        <v>0</v>
      </c>
      <c r="EE62" s="194">
        <f t="shared" ref="EE62:EE65" si="686">IFERROR(+(IF(EB62="","0",EB62))-(IF(ED62="","0",ED62)),"")</f>
        <v>0</v>
      </c>
      <c r="EF62" s="576"/>
      <c r="EG62" s="174">
        <v>1.0</v>
      </c>
      <c r="EH62" s="175" t="s">
        <v>155</v>
      </c>
      <c r="EI62" s="176" t="s">
        <v>121</v>
      </c>
      <c r="EJ62" s="176" t="s">
        <v>152</v>
      </c>
      <c r="EK62" s="177">
        <f t="shared" ref="EK62:EK65" si="687">EK163+EK264+EK365+EK466</f>
        <v>0</v>
      </c>
      <c r="EL62" s="177">
        <f t="shared" ref="EL62:EL65" si="688">IFERROR(EM62/EK62*1000000,0)</f>
        <v>0</v>
      </c>
      <c r="EM62" s="177">
        <f t="shared" ref="EM62:EM65" si="689">EM163+EM264+EM365+EM466</f>
        <v>0</v>
      </c>
      <c r="EN62" s="178"/>
      <c r="EO62" s="177">
        <f t="shared" ref="EO62:EO65" si="690">EO163+EO264+EO365+EO466</f>
        <v>0</v>
      </c>
      <c r="EP62" s="180"/>
      <c r="EQ62" s="180"/>
      <c r="ER62" s="180"/>
      <c r="ES62" s="177">
        <f t="shared" ref="ES62:ES65" si="691">ES163+ES264+ES365+ES466</f>
        <v>0</v>
      </c>
      <c r="ET62" s="178">
        <v>0.294289866351475</v>
      </c>
      <c r="EU62" s="177">
        <f t="shared" ref="EU62:EU65" si="692">EU163+EU264+EU365+EU466</f>
        <v>0</v>
      </c>
      <c r="EV62" s="194">
        <f t="shared" ref="EV62:EV65" si="693">IFERROR(+(IF(ES62="","0",ES62))-(IF(EU62="","0",EU62)),"")</f>
        <v>0</v>
      </c>
      <c r="EW62" s="576"/>
      <c r="EX62" s="174">
        <v>1.0</v>
      </c>
      <c r="EY62" s="175" t="s">
        <v>155</v>
      </c>
      <c r="EZ62" s="176" t="s">
        <v>121</v>
      </c>
      <c r="FA62" s="176" t="s">
        <v>152</v>
      </c>
      <c r="FB62" s="177">
        <f t="shared" ref="FB62:FB65" si="694">FB163+FB264+FB365+FB466</f>
        <v>0</v>
      </c>
      <c r="FC62" s="177">
        <f t="shared" ref="FC62:FC65" si="695">IFERROR(FD62/FB62*1000000,0)</f>
        <v>0</v>
      </c>
      <c r="FD62" s="177">
        <f t="shared" ref="FD62:FD65" si="696">FD163+FD264+FD365+FD466</f>
        <v>0</v>
      </c>
      <c r="FE62" s="178"/>
      <c r="FF62" s="177">
        <f t="shared" ref="FF62:FF65" si="697">FF163+FF264+FF365+FF466</f>
        <v>0</v>
      </c>
      <c r="FG62" s="180"/>
      <c r="FH62" s="180"/>
      <c r="FI62" s="180"/>
      <c r="FJ62" s="177">
        <f t="shared" ref="FJ62:FJ65" si="698">FJ163+FJ264+FJ365+FJ466</f>
        <v>0</v>
      </c>
      <c r="FK62" s="178">
        <v>0.294289866351475</v>
      </c>
      <c r="FL62" s="177">
        <f t="shared" ref="FL62:FL65" si="699">FL163+FL264+FL365+FL466</f>
        <v>0</v>
      </c>
      <c r="FM62" s="194">
        <f t="shared" ref="FM62:FM65" si="700">IFERROR(+(IF(FJ62="","0",FJ62))-(IF(FL62="","0",FL62)),"")</f>
        <v>0</v>
      </c>
      <c r="FN62" s="576"/>
      <c r="FO62" s="174">
        <v>1.0</v>
      </c>
      <c r="FP62" s="175" t="s">
        <v>155</v>
      </c>
      <c r="FQ62" s="176" t="s">
        <v>121</v>
      </c>
      <c r="FR62" s="176" t="s">
        <v>152</v>
      </c>
      <c r="FS62" s="177">
        <f t="shared" ref="FS62:FS65" si="701">FS163+FS264+FS365+FS466</f>
        <v>0</v>
      </c>
      <c r="FT62" s="177">
        <f t="shared" ref="FT62:FT65" si="702">IFERROR(FU62/FS62*1000000,0)</f>
        <v>0</v>
      </c>
      <c r="FU62" s="177">
        <f t="shared" ref="FU62:FU65" si="703">FU163+FU264+FU365+FU466</f>
        <v>0</v>
      </c>
      <c r="FV62" s="178"/>
      <c r="FW62" s="177">
        <f t="shared" ref="FW62:FW65" si="704">FW163+FW264+FW365+FW466</f>
        <v>0</v>
      </c>
      <c r="FX62" s="180"/>
      <c r="FY62" s="180"/>
      <c r="FZ62" s="180"/>
      <c r="GA62" s="177">
        <f t="shared" ref="GA62:GA65" si="705">GA163+GA264+GA365+GA466</f>
        <v>0</v>
      </c>
      <c r="GB62" s="178">
        <v>0.294289866351475</v>
      </c>
      <c r="GC62" s="177">
        <f t="shared" ref="GC62:GC65" si="706">GC163+GC264+GC365+GC466</f>
        <v>0</v>
      </c>
      <c r="GD62" s="194">
        <f t="shared" ref="GD62:GD65" si="707">IFERROR(+(IF(GA62="","0",GA62))-(IF(GC62="","0",GC62)),"")</f>
        <v>0</v>
      </c>
      <c r="GE62" s="576"/>
      <c r="GF62" s="174">
        <v>1.0</v>
      </c>
      <c r="GG62" s="175" t="s">
        <v>155</v>
      </c>
      <c r="GH62" s="176" t="s">
        <v>121</v>
      </c>
      <c r="GI62" s="176" t="s">
        <v>152</v>
      </c>
      <c r="GJ62" s="177">
        <f t="shared" ref="GJ62:GJ65" si="708">GJ163+GJ264+GJ365+GJ466</f>
        <v>0</v>
      </c>
      <c r="GK62" s="177">
        <f t="shared" ref="GK62:GK65" si="709">IFERROR(GL62/GJ62*1000000,0)</f>
        <v>0</v>
      </c>
      <c r="GL62" s="177">
        <f t="shared" ref="GL62:GL65" si="710">GL163+GL264+GL365+GL466</f>
        <v>0</v>
      </c>
      <c r="GM62" s="178"/>
      <c r="GN62" s="177">
        <f t="shared" ref="GN62:GN65" si="711">GN163+GN264+GN365+GN466</f>
        <v>0</v>
      </c>
      <c r="GO62" s="180"/>
      <c r="GP62" s="180"/>
      <c r="GQ62" s="180"/>
      <c r="GR62" s="177">
        <f t="shared" ref="GR62:GR65" si="712">GR163+GR264+GR365+GR466</f>
        <v>0</v>
      </c>
      <c r="GS62" s="178">
        <v>0.294289866351475</v>
      </c>
      <c r="GT62" s="177">
        <f t="shared" ref="GT62:GT65" si="713">GT163+GT264+GT365+GT466</f>
        <v>0</v>
      </c>
      <c r="GU62" s="194">
        <f t="shared" ref="GU62:GU65" si="714">IFERROR(+(IF(GR62="","0",GR62))-(IF(GT62="","0",GT62)),"")</f>
        <v>0</v>
      </c>
      <c r="GV62" s="576"/>
      <c r="GW62" s="174">
        <v>1.0</v>
      </c>
      <c r="GX62" s="175" t="s">
        <v>155</v>
      </c>
      <c r="GY62" s="176" t="s">
        <v>121</v>
      </c>
      <c r="GZ62" s="176" t="s">
        <v>152</v>
      </c>
      <c r="HA62" s="177">
        <f t="shared" ref="HA62:HA65" si="715">HA163+HA264+HA365+HA466</f>
        <v>0</v>
      </c>
      <c r="HB62" s="177">
        <f t="shared" ref="HB62:HB65" si="716">IFERROR(HC62/HA62*1000000,0)</f>
        <v>0</v>
      </c>
      <c r="HC62" s="177">
        <f t="shared" ref="HC62:HC65" si="717">HC163+HC264+HC365+HC466</f>
        <v>0</v>
      </c>
      <c r="HD62" s="178"/>
      <c r="HE62" s="177">
        <f t="shared" ref="HE62:HE65" si="718">HE163+HE264+HE365+HE466</f>
        <v>0</v>
      </c>
      <c r="HF62" s="180"/>
      <c r="HG62" s="180"/>
      <c r="HH62" s="180"/>
      <c r="HI62" s="177">
        <f t="shared" ref="HI62:HI65" si="719">HI163+HI264+HI365+HI466</f>
        <v>0</v>
      </c>
      <c r="HJ62" s="178">
        <v>0.294289866351475</v>
      </c>
      <c r="HK62" s="177">
        <f t="shared" ref="HK62:HK65" si="720">HK163+HK264+HK365+HK466</f>
        <v>0</v>
      </c>
      <c r="HL62" s="194">
        <f t="shared" ref="HL62:HL65" si="721">IFERROR(+(IF(HI62="","0",HI62))-(IF(HK62="","0",HK62)),"")</f>
        <v>0</v>
      </c>
      <c r="HM62" s="576"/>
      <c r="HN62" s="174">
        <v>1.0</v>
      </c>
      <c r="HO62" s="175" t="s">
        <v>155</v>
      </c>
      <c r="HP62" s="176" t="s">
        <v>121</v>
      </c>
      <c r="HQ62" s="176" t="s">
        <v>152</v>
      </c>
      <c r="HR62" s="177">
        <f t="shared" ref="HR62:HR65" si="722">HR163+HR264+HR365+HR466</f>
        <v>0</v>
      </c>
      <c r="HS62" s="177">
        <f t="shared" ref="HS62:HS65" si="723">IFERROR(HT62/HR62*1000000,0)</f>
        <v>0</v>
      </c>
      <c r="HT62" s="177">
        <f t="shared" ref="HT62:HT65" si="724">HT163+HT264+HT365+HT466</f>
        <v>0</v>
      </c>
      <c r="HU62" s="178"/>
      <c r="HV62" s="177">
        <f t="shared" ref="HV62:HV65" si="725">HV163+HV264+HV365+HV466</f>
        <v>0</v>
      </c>
      <c r="HW62" s="180"/>
      <c r="HX62" s="180"/>
      <c r="HY62" s="180"/>
      <c r="HZ62" s="177">
        <f t="shared" ref="HZ62:HZ65" si="726">HZ163+HZ264+HZ365+HZ466</f>
        <v>0</v>
      </c>
      <c r="IA62" s="178">
        <v>0.294289866351475</v>
      </c>
      <c r="IB62" s="177">
        <f t="shared" ref="IB62:IB65" si="727">IB163+IB264+IB365+IB466</f>
        <v>0</v>
      </c>
      <c r="IC62" s="194">
        <f t="shared" ref="IC62:IC65" si="728">IFERROR(+(IF(HZ62="","0",HZ62))-(IF(IB62="","0",IB62)),"")</f>
        <v>0</v>
      </c>
      <c r="ID62" s="576"/>
      <c r="IE62" s="174">
        <v>1.0</v>
      </c>
      <c r="IF62" s="175" t="s">
        <v>155</v>
      </c>
      <c r="IG62" s="176" t="s">
        <v>121</v>
      </c>
      <c r="IH62" s="176" t="s">
        <v>152</v>
      </c>
      <c r="II62" s="177">
        <f t="shared" ref="II62:II65" si="729">II163+II264+II365+II466</f>
        <v>0</v>
      </c>
      <c r="IJ62" s="177">
        <f t="shared" ref="IJ62:IJ65" si="730">IFERROR(IK62/II62*1000000,0)</f>
        <v>0</v>
      </c>
      <c r="IK62" s="177">
        <f t="shared" ref="IK62:IK65" si="731">IK163+IK264+IK365+IK466</f>
        <v>0</v>
      </c>
      <c r="IL62" s="178"/>
      <c r="IM62" s="177">
        <f t="shared" ref="IM62:IM65" si="732">IM163+IM264+IM365+IM466</f>
        <v>0</v>
      </c>
      <c r="IN62" s="180"/>
      <c r="IO62" s="180"/>
      <c r="IP62" s="180"/>
      <c r="IQ62" s="177">
        <f t="shared" ref="IQ62:IQ65" si="733">IQ163+IQ264+IQ365+IQ466</f>
        <v>0</v>
      </c>
      <c r="IR62" s="178">
        <v>0.294289866351475</v>
      </c>
      <c r="IS62" s="177">
        <f t="shared" ref="IS62:IS65" si="734">IS163+IS264+IS365+IS466</f>
        <v>0</v>
      </c>
      <c r="IT62" s="194">
        <f t="shared" ref="IT62:IT65" si="735">IFERROR(+(IF(IQ62="","0",IQ62))-(IF(IS62="","0",IS62)),"")</f>
        <v>0</v>
      </c>
      <c r="IU62" s="576"/>
      <c r="IV62" s="174">
        <v>1.0</v>
      </c>
      <c r="IW62" s="175" t="s">
        <v>155</v>
      </c>
      <c r="IX62" s="176" t="s">
        <v>121</v>
      </c>
      <c r="IY62" s="176" t="s">
        <v>152</v>
      </c>
      <c r="IZ62" s="177">
        <f t="shared" ref="IZ62:IZ65" si="736">IZ163+IZ264+IZ365+IZ466</f>
        <v>0</v>
      </c>
      <c r="JA62" s="177">
        <f t="shared" ref="JA62:JA65" si="737">IFERROR(JB62/IZ62*1000000,0)</f>
        <v>0</v>
      </c>
      <c r="JB62" s="177">
        <f t="shared" ref="JB62:JB65" si="738">JB163+JB264+JB365+JB466</f>
        <v>0</v>
      </c>
      <c r="JC62" s="178"/>
      <c r="JD62" s="177">
        <f t="shared" ref="JD62:JD65" si="739">JD163+JD264+JD365+JD466</f>
        <v>0</v>
      </c>
      <c r="JE62" s="180"/>
      <c r="JF62" s="180"/>
      <c r="JG62" s="180"/>
      <c r="JH62" s="177">
        <f t="shared" ref="JH62:JH65" si="740">JH163+JH264+JH365+JH466</f>
        <v>0</v>
      </c>
      <c r="JI62" s="178">
        <v>0.294289866351475</v>
      </c>
      <c r="JJ62" s="177">
        <f t="shared" ref="JJ62:JJ65" si="741">JJ163+JJ264+JJ365+JJ466</f>
        <v>0</v>
      </c>
      <c r="JK62" s="194">
        <f t="shared" ref="JK62:JK65" si="742">IFERROR(+(IF(JH62="","0",JH62))-(IF(JJ62="","0",JJ62)),"")</f>
        <v>0</v>
      </c>
      <c r="JL62" s="576"/>
      <c r="JM62" s="174">
        <v>1.0</v>
      </c>
      <c r="JN62" s="175" t="s">
        <v>155</v>
      </c>
      <c r="JO62" s="176" t="s">
        <v>121</v>
      </c>
      <c r="JP62" s="176" t="s">
        <v>152</v>
      </c>
      <c r="JQ62" s="177">
        <f t="shared" ref="JQ62:JQ65" si="743">JQ163+JQ264+JQ365+JQ466</f>
        <v>0</v>
      </c>
      <c r="JR62" s="177">
        <f t="shared" ref="JR62:JR65" si="744">IFERROR(JS62/JQ62*1000000,0)</f>
        <v>0</v>
      </c>
      <c r="JS62" s="177">
        <f t="shared" ref="JS62:JS65" si="745">JS163+JS264+JS365+JS466</f>
        <v>0</v>
      </c>
      <c r="JT62" s="178"/>
      <c r="JU62" s="177">
        <f t="shared" ref="JU62:JU65" si="746">JU163+JU264+JU365+JU466</f>
        <v>0</v>
      </c>
      <c r="JV62" s="180"/>
      <c r="JW62" s="180"/>
      <c r="JX62" s="180"/>
      <c r="JY62" s="177">
        <f t="shared" ref="JY62:JY65" si="747">JY163+JY264+JY365+JY466</f>
        <v>0</v>
      </c>
      <c r="JZ62" s="178">
        <v>0.294289866351475</v>
      </c>
      <c r="KA62" s="177">
        <f t="shared" ref="KA62:KA65" si="748">KA163+KA264+KA365+KA466</f>
        <v>0</v>
      </c>
      <c r="KB62" s="194">
        <f t="shared" ref="KB62:KB65" si="749">IFERROR(+(IF(JY62="","0",JY62))-(IF(KA62="","0",KA62)),"")</f>
        <v>0</v>
      </c>
      <c r="KC62" s="576"/>
      <c r="KD62" s="174">
        <v>1.0</v>
      </c>
      <c r="KE62" s="175" t="s">
        <v>155</v>
      </c>
      <c r="KF62" s="176" t="s">
        <v>121</v>
      </c>
      <c r="KG62" s="176" t="s">
        <v>152</v>
      </c>
      <c r="KH62" s="177">
        <f t="shared" ref="KH62:KH65" si="750">KH163+KH264+KH365+KH466</f>
        <v>0</v>
      </c>
      <c r="KI62" s="177">
        <f t="shared" ref="KI62:KI65" si="751">IFERROR(KJ62/KH62*1000000,0)</f>
        <v>0</v>
      </c>
      <c r="KJ62" s="177">
        <f t="shared" ref="KJ62:KJ65" si="752">KJ163+KJ264+KJ365+KJ466</f>
        <v>0</v>
      </c>
      <c r="KK62" s="178"/>
      <c r="KL62" s="177">
        <f t="shared" ref="KL62:KL65" si="753">KL163+KL264+KL365+KL466</f>
        <v>0</v>
      </c>
      <c r="KM62" s="180"/>
      <c r="KN62" s="180"/>
      <c r="KO62" s="180"/>
      <c r="KP62" s="177">
        <f t="shared" ref="KP62:KP65" si="754">KP163+KP264+KP365+KP466</f>
        <v>0</v>
      </c>
      <c r="KQ62" s="178">
        <v>0.294289866351475</v>
      </c>
      <c r="KR62" s="177">
        <f t="shared" ref="KR62:KR65" si="755">KR163+KR264+KR365+KR466</f>
        <v>0</v>
      </c>
      <c r="KS62" s="194">
        <f t="shared" ref="KS62:KS65" si="756">IFERROR(+(IF(KP62="","0",KP62))-(IF(KR62="","0",KR62)),"")</f>
        <v>0</v>
      </c>
      <c r="KT62" s="576"/>
      <c r="KU62" s="173"/>
    </row>
    <row r="63" ht="15.75" customHeight="1">
      <c r="A63" s="174">
        <v>2.0</v>
      </c>
      <c r="B63" s="175" t="s">
        <v>156</v>
      </c>
      <c r="C63" s="176" t="s">
        <v>121</v>
      </c>
      <c r="D63" s="176" t="s">
        <v>152</v>
      </c>
      <c r="E63" s="177">
        <f t="shared" si="631"/>
        <v>0</v>
      </c>
      <c r="F63" s="177">
        <f t="shared" si="632"/>
        <v>0</v>
      </c>
      <c r="G63" s="177">
        <f t="shared" si="633"/>
        <v>0</v>
      </c>
      <c r="H63" s="178"/>
      <c r="I63" s="177">
        <f t="shared" si="634"/>
        <v>0</v>
      </c>
      <c r="J63" s="180"/>
      <c r="K63" s="180"/>
      <c r="L63" s="180"/>
      <c r="M63" s="177">
        <f t="shared" si="635"/>
        <v>0</v>
      </c>
      <c r="N63" s="178">
        <v>0.294289866351475</v>
      </c>
      <c r="O63" s="177">
        <f t="shared" si="636"/>
        <v>0</v>
      </c>
      <c r="P63" s="194">
        <f t="shared" si="637"/>
        <v>0</v>
      </c>
      <c r="Q63" s="576"/>
      <c r="R63" s="174">
        <v>2.0</v>
      </c>
      <c r="S63" s="175" t="s">
        <v>156</v>
      </c>
      <c r="T63" s="176" t="s">
        <v>121</v>
      </c>
      <c r="U63" s="176" t="s">
        <v>152</v>
      </c>
      <c r="V63" s="177">
        <f t="shared" si="638"/>
        <v>0</v>
      </c>
      <c r="W63" s="177">
        <f t="shared" si="639"/>
        <v>0</v>
      </c>
      <c r="X63" s="177">
        <f t="shared" si="640"/>
        <v>0</v>
      </c>
      <c r="Y63" s="178"/>
      <c r="Z63" s="177">
        <f t="shared" si="641"/>
        <v>0</v>
      </c>
      <c r="AA63" s="180"/>
      <c r="AB63" s="180"/>
      <c r="AC63" s="180"/>
      <c r="AD63" s="177">
        <f t="shared" si="642"/>
        <v>0</v>
      </c>
      <c r="AE63" s="178">
        <v>0.294289866351475</v>
      </c>
      <c r="AF63" s="177">
        <f t="shared" si="643"/>
        <v>0</v>
      </c>
      <c r="AG63" s="194">
        <f t="shared" si="644"/>
        <v>0</v>
      </c>
      <c r="AH63" s="576"/>
      <c r="AI63" s="174">
        <v>2.0</v>
      </c>
      <c r="AJ63" s="175" t="s">
        <v>156</v>
      </c>
      <c r="AK63" s="176" t="s">
        <v>121</v>
      </c>
      <c r="AL63" s="176" t="s">
        <v>152</v>
      </c>
      <c r="AM63" s="177">
        <f t="shared" si="645"/>
        <v>0</v>
      </c>
      <c r="AN63" s="177">
        <f t="shared" si="646"/>
        <v>0</v>
      </c>
      <c r="AO63" s="177">
        <f t="shared" si="647"/>
        <v>0</v>
      </c>
      <c r="AP63" s="178"/>
      <c r="AQ63" s="177">
        <f t="shared" si="648"/>
        <v>0</v>
      </c>
      <c r="AR63" s="180"/>
      <c r="AS63" s="180"/>
      <c r="AT63" s="180"/>
      <c r="AU63" s="177">
        <f t="shared" si="649"/>
        <v>0</v>
      </c>
      <c r="AV63" s="178">
        <v>0.294289866351475</v>
      </c>
      <c r="AW63" s="177">
        <f t="shared" si="650"/>
        <v>0</v>
      </c>
      <c r="AX63" s="194">
        <f t="shared" si="651"/>
        <v>0</v>
      </c>
      <c r="AY63" s="576"/>
      <c r="AZ63" s="174">
        <v>2.0</v>
      </c>
      <c r="BA63" s="175" t="s">
        <v>156</v>
      </c>
      <c r="BB63" s="176" t="s">
        <v>121</v>
      </c>
      <c r="BC63" s="176" t="s">
        <v>152</v>
      </c>
      <c r="BD63" s="177">
        <f t="shared" si="652"/>
        <v>0</v>
      </c>
      <c r="BE63" s="177">
        <f t="shared" si="653"/>
        <v>0</v>
      </c>
      <c r="BF63" s="177">
        <f t="shared" si="654"/>
        <v>0</v>
      </c>
      <c r="BG63" s="178"/>
      <c r="BH63" s="177">
        <f t="shared" si="655"/>
        <v>0</v>
      </c>
      <c r="BI63" s="180"/>
      <c r="BJ63" s="180"/>
      <c r="BK63" s="180"/>
      <c r="BL63" s="177">
        <f t="shared" si="656"/>
        <v>0</v>
      </c>
      <c r="BM63" s="178">
        <v>0.294289866351475</v>
      </c>
      <c r="BN63" s="177">
        <f t="shared" si="657"/>
        <v>0</v>
      </c>
      <c r="BO63" s="194">
        <f t="shared" si="658"/>
        <v>0</v>
      </c>
      <c r="BP63" s="576"/>
      <c r="BQ63" s="174">
        <v>2.0</v>
      </c>
      <c r="BR63" s="175" t="s">
        <v>156</v>
      </c>
      <c r="BS63" s="176" t="s">
        <v>121</v>
      </c>
      <c r="BT63" s="176" t="s">
        <v>152</v>
      </c>
      <c r="BU63" s="177">
        <f t="shared" si="659"/>
        <v>0</v>
      </c>
      <c r="BV63" s="177">
        <f t="shared" si="660"/>
        <v>0</v>
      </c>
      <c r="BW63" s="177">
        <f t="shared" si="661"/>
        <v>0</v>
      </c>
      <c r="BX63" s="178"/>
      <c r="BY63" s="177">
        <f t="shared" si="662"/>
        <v>0</v>
      </c>
      <c r="BZ63" s="180"/>
      <c r="CA63" s="180"/>
      <c r="CB63" s="180"/>
      <c r="CC63" s="177">
        <f t="shared" si="663"/>
        <v>0</v>
      </c>
      <c r="CD63" s="178">
        <v>0.294289866351475</v>
      </c>
      <c r="CE63" s="177">
        <f t="shared" si="664"/>
        <v>0</v>
      </c>
      <c r="CF63" s="194">
        <f t="shared" si="665"/>
        <v>0</v>
      </c>
      <c r="CG63" s="576"/>
      <c r="CH63" s="174">
        <v>2.0</v>
      </c>
      <c r="CI63" s="175" t="s">
        <v>156</v>
      </c>
      <c r="CJ63" s="176" t="s">
        <v>121</v>
      </c>
      <c r="CK63" s="176" t="s">
        <v>152</v>
      </c>
      <c r="CL63" s="177">
        <f t="shared" si="666"/>
        <v>0</v>
      </c>
      <c r="CM63" s="177">
        <f t="shared" si="667"/>
        <v>0</v>
      </c>
      <c r="CN63" s="177">
        <f t="shared" si="668"/>
        <v>0</v>
      </c>
      <c r="CO63" s="178"/>
      <c r="CP63" s="177">
        <f t="shared" si="669"/>
        <v>0</v>
      </c>
      <c r="CQ63" s="180"/>
      <c r="CR63" s="180"/>
      <c r="CS63" s="180"/>
      <c r="CT63" s="177">
        <f t="shared" si="670"/>
        <v>0</v>
      </c>
      <c r="CU63" s="178">
        <v>0.294289866351475</v>
      </c>
      <c r="CV63" s="177">
        <f t="shared" si="671"/>
        <v>0</v>
      </c>
      <c r="CW63" s="194">
        <f t="shared" si="672"/>
        <v>0</v>
      </c>
      <c r="CX63" s="576"/>
      <c r="CY63" s="174">
        <v>2.0</v>
      </c>
      <c r="CZ63" s="175" t="s">
        <v>156</v>
      </c>
      <c r="DA63" s="176" t="s">
        <v>121</v>
      </c>
      <c r="DB63" s="176" t="s">
        <v>152</v>
      </c>
      <c r="DC63" s="177">
        <f t="shared" si="673"/>
        <v>0</v>
      </c>
      <c r="DD63" s="177">
        <f t="shared" si="674"/>
        <v>0</v>
      </c>
      <c r="DE63" s="177">
        <f t="shared" si="675"/>
        <v>0</v>
      </c>
      <c r="DF63" s="178"/>
      <c r="DG63" s="177">
        <f t="shared" si="676"/>
        <v>0</v>
      </c>
      <c r="DH63" s="180"/>
      <c r="DI63" s="180"/>
      <c r="DJ63" s="180"/>
      <c r="DK63" s="177">
        <f t="shared" si="677"/>
        <v>0</v>
      </c>
      <c r="DL63" s="178">
        <v>0.294289866351475</v>
      </c>
      <c r="DM63" s="177">
        <f t="shared" si="678"/>
        <v>0</v>
      </c>
      <c r="DN63" s="194">
        <f t="shared" si="679"/>
        <v>0</v>
      </c>
      <c r="DO63" s="576"/>
      <c r="DP63" s="174">
        <v>2.0</v>
      </c>
      <c r="DQ63" s="175" t="s">
        <v>156</v>
      </c>
      <c r="DR63" s="176" t="s">
        <v>121</v>
      </c>
      <c r="DS63" s="176" t="s">
        <v>152</v>
      </c>
      <c r="DT63" s="177">
        <f t="shared" si="680"/>
        <v>0</v>
      </c>
      <c r="DU63" s="177">
        <f t="shared" si="681"/>
        <v>0</v>
      </c>
      <c r="DV63" s="177">
        <f t="shared" si="682"/>
        <v>0</v>
      </c>
      <c r="DW63" s="178"/>
      <c r="DX63" s="177">
        <f t="shared" si="683"/>
        <v>0</v>
      </c>
      <c r="DY63" s="180"/>
      <c r="DZ63" s="180"/>
      <c r="EA63" s="180"/>
      <c r="EB63" s="177">
        <f t="shared" si="684"/>
        <v>0</v>
      </c>
      <c r="EC63" s="178">
        <v>0.294289866351475</v>
      </c>
      <c r="ED63" s="177">
        <f t="shared" si="685"/>
        <v>0</v>
      </c>
      <c r="EE63" s="194">
        <f t="shared" si="686"/>
        <v>0</v>
      </c>
      <c r="EF63" s="576"/>
      <c r="EG63" s="174">
        <v>2.0</v>
      </c>
      <c r="EH63" s="175" t="s">
        <v>156</v>
      </c>
      <c r="EI63" s="176" t="s">
        <v>121</v>
      </c>
      <c r="EJ63" s="176" t="s">
        <v>152</v>
      </c>
      <c r="EK63" s="177">
        <f t="shared" si="687"/>
        <v>0</v>
      </c>
      <c r="EL63" s="177">
        <f t="shared" si="688"/>
        <v>0</v>
      </c>
      <c r="EM63" s="177">
        <f t="shared" si="689"/>
        <v>0</v>
      </c>
      <c r="EN63" s="178"/>
      <c r="EO63" s="177">
        <f t="shared" si="690"/>
        <v>0</v>
      </c>
      <c r="EP63" s="180"/>
      <c r="EQ63" s="180"/>
      <c r="ER63" s="180"/>
      <c r="ES63" s="177">
        <f t="shared" si="691"/>
        <v>0</v>
      </c>
      <c r="ET63" s="178">
        <v>0.294289866351475</v>
      </c>
      <c r="EU63" s="177">
        <f t="shared" si="692"/>
        <v>0</v>
      </c>
      <c r="EV63" s="194">
        <f t="shared" si="693"/>
        <v>0</v>
      </c>
      <c r="EW63" s="576"/>
      <c r="EX63" s="174">
        <v>2.0</v>
      </c>
      <c r="EY63" s="175" t="s">
        <v>156</v>
      </c>
      <c r="EZ63" s="176" t="s">
        <v>121</v>
      </c>
      <c r="FA63" s="176" t="s">
        <v>152</v>
      </c>
      <c r="FB63" s="177">
        <f t="shared" si="694"/>
        <v>0</v>
      </c>
      <c r="FC63" s="177">
        <f t="shared" si="695"/>
        <v>0</v>
      </c>
      <c r="FD63" s="177">
        <f t="shared" si="696"/>
        <v>0</v>
      </c>
      <c r="FE63" s="178"/>
      <c r="FF63" s="177">
        <f t="shared" si="697"/>
        <v>0</v>
      </c>
      <c r="FG63" s="180"/>
      <c r="FH63" s="180"/>
      <c r="FI63" s="180"/>
      <c r="FJ63" s="177">
        <f t="shared" si="698"/>
        <v>0</v>
      </c>
      <c r="FK63" s="178">
        <v>0.294289866351475</v>
      </c>
      <c r="FL63" s="177">
        <f t="shared" si="699"/>
        <v>0</v>
      </c>
      <c r="FM63" s="194">
        <f t="shared" si="700"/>
        <v>0</v>
      </c>
      <c r="FN63" s="576"/>
      <c r="FO63" s="174">
        <v>2.0</v>
      </c>
      <c r="FP63" s="175" t="s">
        <v>156</v>
      </c>
      <c r="FQ63" s="176" t="s">
        <v>121</v>
      </c>
      <c r="FR63" s="176" t="s">
        <v>152</v>
      </c>
      <c r="FS63" s="177">
        <f t="shared" si="701"/>
        <v>0</v>
      </c>
      <c r="FT63" s="177">
        <f t="shared" si="702"/>
        <v>0</v>
      </c>
      <c r="FU63" s="177">
        <f t="shared" si="703"/>
        <v>0</v>
      </c>
      <c r="FV63" s="178"/>
      <c r="FW63" s="177">
        <f t="shared" si="704"/>
        <v>0</v>
      </c>
      <c r="FX63" s="180"/>
      <c r="FY63" s="180"/>
      <c r="FZ63" s="180"/>
      <c r="GA63" s="177">
        <f t="shared" si="705"/>
        <v>0</v>
      </c>
      <c r="GB63" s="178">
        <v>0.294289866351475</v>
      </c>
      <c r="GC63" s="177">
        <f t="shared" si="706"/>
        <v>0</v>
      </c>
      <c r="GD63" s="194">
        <f t="shared" si="707"/>
        <v>0</v>
      </c>
      <c r="GE63" s="576"/>
      <c r="GF63" s="174">
        <v>2.0</v>
      </c>
      <c r="GG63" s="175" t="s">
        <v>156</v>
      </c>
      <c r="GH63" s="176" t="s">
        <v>121</v>
      </c>
      <c r="GI63" s="176" t="s">
        <v>152</v>
      </c>
      <c r="GJ63" s="177">
        <f t="shared" si="708"/>
        <v>0</v>
      </c>
      <c r="GK63" s="177">
        <f t="shared" si="709"/>
        <v>0</v>
      </c>
      <c r="GL63" s="177">
        <f t="shared" si="710"/>
        <v>0</v>
      </c>
      <c r="GM63" s="178"/>
      <c r="GN63" s="177">
        <f t="shared" si="711"/>
        <v>0</v>
      </c>
      <c r="GO63" s="180"/>
      <c r="GP63" s="180"/>
      <c r="GQ63" s="180"/>
      <c r="GR63" s="177">
        <f t="shared" si="712"/>
        <v>0</v>
      </c>
      <c r="GS63" s="178">
        <v>0.294289866351475</v>
      </c>
      <c r="GT63" s="177">
        <f t="shared" si="713"/>
        <v>0</v>
      </c>
      <c r="GU63" s="194">
        <f t="shared" si="714"/>
        <v>0</v>
      </c>
      <c r="GV63" s="576"/>
      <c r="GW63" s="174">
        <v>2.0</v>
      </c>
      <c r="GX63" s="175" t="s">
        <v>156</v>
      </c>
      <c r="GY63" s="176" t="s">
        <v>121</v>
      </c>
      <c r="GZ63" s="176" t="s">
        <v>152</v>
      </c>
      <c r="HA63" s="177">
        <f t="shared" si="715"/>
        <v>0</v>
      </c>
      <c r="HB63" s="177">
        <f t="shared" si="716"/>
        <v>0</v>
      </c>
      <c r="HC63" s="177">
        <f t="shared" si="717"/>
        <v>0</v>
      </c>
      <c r="HD63" s="178"/>
      <c r="HE63" s="177">
        <f t="shared" si="718"/>
        <v>0</v>
      </c>
      <c r="HF63" s="180"/>
      <c r="HG63" s="180"/>
      <c r="HH63" s="180"/>
      <c r="HI63" s="177">
        <f t="shared" si="719"/>
        <v>0</v>
      </c>
      <c r="HJ63" s="178">
        <v>0.294289866351475</v>
      </c>
      <c r="HK63" s="177">
        <f t="shared" si="720"/>
        <v>0</v>
      </c>
      <c r="HL63" s="194">
        <f t="shared" si="721"/>
        <v>0</v>
      </c>
      <c r="HM63" s="576"/>
      <c r="HN63" s="174">
        <v>2.0</v>
      </c>
      <c r="HO63" s="175" t="s">
        <v>156</v>
      </c>
      <c r="HP63" s="176" t="s">
        <v>121</v>
      </c>
      <c r="HQ63" s="176" t="s">
        <v>152</v>
      </c>
      <c r="HR63" s="177">
        <f t="shared" si="722"/>
        <v>0</v>
      </c>
      <c r="HS63" s="177">
        <f t="shared" si="723"/>
        <v>0</v>
      </c>
      <c r="HT63" s="177">
        <f t="shared" si="724"/>
        <v>0</v>
      </c>
      <c r="HU63" s="178"/>
      <c r="HV63" s="177">
        <f t="shared" si="725"/>
        <v>0</v>
      </c>
      <c r="HW63" s="180"/>
      <c r="HX63" s="180"/>
      <c r="HY63" s="180"/>
      <c r="HZ63" s="177">
        <f t="shared" si="726"/>
        <v>0</v>
      </c>
      <c r="IA63" s="178">
        <v>0.294289866351475</v>
      </c>
      <c r="IB63" s="177">
        <f t="shared" si="727"/>
        <v>0</v>
      </c>
      <c r="IC63" s="194">
        <f t="shared" si="728"/>
        <v>0</v>
      </c>
      <c r="ID63" s="576"/>
      <c r="IE63" s="174">
        <v>2.0</v>
      </c>
      <c r="IF63" s="175" t="s">
        <v>156</v>
      </c>
      <c r="IG63" s="176" t="s">
        <v>121</v>
      </c>
      <c r="IH63" s="176" t="s">
        <v>152</v>
      </c>
      <c r="II63" s="177">
        <f t="shared" si="729"/>
        <v>0</v>
      </c>
      <c r="IJ63" s="177">
        <f t="shared" si="730"/>
        <v>0</v>
      </c>
      <c r="IK63" s="177">
        <f t="shared" si="731"/>
        <v>0</v>
      </c>
      <c r="IL63" s="178"/>
      <c r="IM63" s="177">
        <f t="shared" si="732"/>
        <v>0</v>
      </c>
      <c r="IN63" s="180"/>
      <c r="IO63" s="180"/>
      <c r="IP63" s="180"/>
      <c r="IQ63" s="177">
        <f t="shared" si="733"/>
        <v>0</v>
      </c>
      <c r="IR63" s="178">
        <v>0.294289866351475</v>
      </c>
      <c r="IS63" s="177">
        <f t="shared" si="734"/>
        <v>0</v>
      </c>
      <c r="IT63" s="194">
        <f t="shared" si="735"/>
        <v>0</v>
      </c>
      <c r="IU63" s="576"/>
      <c r="IV63" s="174">
        <v>2.0</v>
      </c>
      <c r="IW63" s="175" t="s">
        <v>156</v>
      </c>
      <c r="IX63" s="176" t="s">
        <v>121</v>
      </c>
      <c r="IY63" s="176" t="s">
        <v>152</v>
      </c>
      <c r="IZ63" s="177">
        <f t="shared" si="736"/>
        <v>0</v>
      </c>
      <c r="JA63" s="177">
        <f t="shared" si="737"/>
        <v>0</v>
      </c>
      <c r="JB63" s="177">
        <f t="shared" si="738"/>
        <v>0</v>
      </c>
      <c r="JC63" s="178"/>
      <c r="JD63" s="177">
        <f t="shared" si="739"/>
        <v>0</v>
      </c>
      <c r="JE63" s="180"/>
      <c r="JF63" s="180"/>
      <c r="JG63" s="180"/>
      <c r="JH63" s="177">
        <f t="shared" si="740"/>
        <v>0</v>
      </c>
      <c r="JI63" s="178">
        <v>0.294289866351475</v>
      </c>
      <c r="JJ63" s="177">
        <f t="shared" si="741"/>
        <v>0</v>
      </c>
      <c r="JK63" s="194">
        <f t="shared" si="742"/>
        <v>0</v>
      </c>
      <c r="JL63" s="576"/>
      <c r="JM63" s="174">
        <v>2.0</v>
      </c>
      <c r="JN63" s="175" t="s">
        <v>156</v>
      </c>
      <c r="JO63" s="176" t="s">
        <v>121</v>
      </c>
      <c r="JP63" s="176" t="s">
        <v>152</v>
      </c>
      <c r="JQ63" s="177">
        <f t="shared" si="743"/>
        <v>0</v>
      </c>
      <c r="JR63" s="177">
        <f t="shared" si="744"/>
        <v>0</v>
      </c>
      <c r="JS63" s="177">
        <f t="shared" si="745"/>
        <v>0</v>
      </c>
      <c r="JT63" s="178"/>
      <c r="JU63" s="177">
        <f t="shared" si="746"/>
        <v>0</v>
      </c>
      <c r="JV63" s="180"/>
      <c r="JW63" s="180"/>
      <c r="JX63" s="180"/>
      <c r="JY63" s="177">
        <f t="shared" si="747"/>
        <v>0</v>
      </c>
      <c r="JZ63" s="178">
        <v>0.294289866351475</v>
      </c>
      <c r="KA63" s="177">
        <f t="shared" si="748"/>
        <v>0</v>
      </c>
      <c r="KB63" s="194">
        <f t="shared" si="749"/>
        <v>0</v>
      </c>
      <c r="KC63" s="576"/>
      <c r="KD63" s="174">
        <v>2.0</v>
      </c>
      <c r="KE63" s="175" t="s">
        <v>156</v>
      </c>
      <c r="KF63" s="176" t="s">
        <v>121</v>
      </c>
      <c r="KG63" s="176" t="s">
        <v>152</v>
      </c>
      <c r="KH63" s="177">
        <f t="shared" si="750"/>
        <v>0</v>
      </c>
      <c r="KI63" s="177">
        <f t="shared" si="751"/>
        <v>0</v>
      </c>
      <c r="KJ63" s="177">
        <f t="shared" si="752"/>
        <v>0</v>
      </c>
      <c r="KK63" s="178"/>
      <c r="KL63" s="177">
        <f t="shared" si="753"/>
        <v>0</v>
      </c>
      <c r="KM63" s="180"/>
      <c r="KN63" s="180"/>
      <c r="KO63" s="180"/>
      <c r="KP63" s="177">
        <f t="shared" si="754"/>
        <v>0</v>
      </c>
      <c r="KQ63" s="178">
        <v>0.294289866351475</v>
      </c>
      <c r="KR63" s="177">
        <f t="shared" si="755"/>
        <v>0</v>
      </c>
      <c r="KS63" s="194">
        <f t="shared" si="756"/>
        <v>0</v>
      </c>
      <c r="KT63" s="576"/>
      <c r="KU63" s="173"/>
    </row>
    <row r="64" ht="15.75" customHeight="1">
      <c r="A64" s="174">
        <v>3.0</v>
      </c>
      <c r="B64" s="175" t="s">
        <v>157</v>
      </c>
      <c r="C64" s="176" t="s">
        <v>121</v>
      </c>
      <c r="D64" s="176" t="s">
        <v>152</v>
      </c>
      <c r="E64" s="177">
        <f t="shared" si="631"/>
        <v>0</v>
      </c>
      <c r="F64" s="177">
        <f t="shared" si="632"/>
        <v>0</v>
      </c>
      <c r="G64" s="177">
        <f t="shared" si="633"/>
        <v>0</v>
      </c>
      <c r="H64" s="178"/>
      <c r="I64" s="177">
        <f t="shared" si="634"/>
        <v>0</v>
      </c>
      <c r="J64" s="180"/>
      <c r="K64" s="180"/>
      <c r="L64" s="180"/>
      <c r="M64" s="177">
        <f t="shared" si="635"/>
        <v>0</v>
      </c>
      <c r="N64" s="178">
        <v>0.294289866351475</v>
      </c>
      <c r="O64" s="177">
        <f t="shared" si="636"/>
        <v>0</v>
      </c>
      <c r="P64" s="194">
        <f t="shared" si="637"/>
        <v>0</v>
      </c>
      <c r="Q64" s="576"/>
      <c r="R64" s="174">
        <v>3.0</v>
      </c>
      <c r="S64" s="175" t="s">
        <v>157</v>
      </c>
      <c r="T64" s="176" t="s">
        <v>121</v>
      </c>
      <c r="U64" s="176" t="s">
        <v>152</v>
      </c>
      <c r="V64" s="177">
        <f t="shared" si="638"/>
        <v>0</v>
      </c>
      <c r="W64" s="177">
        <f t="shared" si="639"/>
        <v>0</v>
      </c>
      <c r="X64" s="177">
        <f t="shared" si="640"/>
        <v>0</v>
      </c>
      <c r="Y64" s="178"/>
      <c r="Z64" s="177">
        <f t="shared" si="641"/>
        <v>0</v>
      </c>
      <c r="AA64" s="180"/>
      <c r="AB64" s="180"/>
      <c r="AC64" s="180"/>
      <c r="AD64" s="177">
        <f t="shared" si="642"/>
        <v>0</v>
      </c>
      <c r="AE64" s="178">
        <v>0.294289866351475</v>
      </c>
      <c r="AF64" s="177">
        <f t="shared" si="643"/>
        <v>0</v>
      </c>
      <c r="AG64" s="194">
        <f t="shared" si="644"/>
        <v>0</v>
      </c>
      <c r="AH64" s="576"/>
      <c r="AI64" s="174">
        <v>3.0</v>
      </c>
      <c r="AJ64" s="175" t="s">
        <v>157</v>
      </c>
      <c r="AK64" s="176" t="s">
        <v>121</v>
      </c>
      <c r="AL64" s="176" t="s">
        <v>152</v>
      </c>
      <c r="AM64" s="177">
        <f t="shared" si="645"/>
        <v>0</v>
      </c>
      <c r="AN64" s="177">
        <f t="shared" si="646"/>
        <v>0</v>
      </c>
      <c r="AO64" s="177">
        <f t="shared" si="647"/>
        <v>0</v>
      </c>
      <c r="AP64" s="178"/>
      <c r="AQ64" s="177">
        <f t="shared" si="648"/>
        <v>0</v>
      </c>
      <c r="AR64" s="180"/>
      <c r="AS64" s="180"/>
      <c r="AT64" s="180"/>
      <c r="AU64" s="177">
        <f t="shared" si="649"/>
        <v>0</v>
      </c>
      <c r="AV64" s="178">
        <v>0.294289866351475</v>
      </c>
      <c r="AW64" s="177">
        <f t="shared" si="650"/>
        <v>0</v>
      </c>
      <c r="AX64" s="194">
        <f t="shared" si="651"/>
        <v>0</v>
      </c>
      <c r="AY64" s="576"/>
      <c r="AZ64" s="174">
        <v>3.0</v>
      </c>
      <c r="BA64" s="175" t="s">
        <v>157</v>
      </c>
      <c r="BB64" s="176" t="s">
        <v>121</v>
      </c>
      <c r="BC64" s="176" t="s">
        <v>152</v>
      </c>
      <c r="BD64" s="177">
        <f t="shared" si="652"/>
        <v>0</v>
      </c>
      <c r="BE64" s="177">
        <f t="shared" si="653"/>
        <v>0</v>
      </c>
      <c r="BF64" s="177">
        <f t="shared" si="654"/>
        <v>0</v>
      </c>
      <c r="BG64" s="178"/>
      <c r="BH64" s="177">
        <f t="shared" si="655"/>
        <v>0</v>
      </c>
      <c r="BI64" s="180"/>
      <c r="BJ64" s="180"/>
      <c r="BK64" s="180"/>
      <c r="BL64" s="177">
        <f t="shared" si="656"/>
        <v>0</v>
      </c>
      <c r="BM64" s="178">
        <v>0.294289866351475</v>
      </c>
      <c r="BN64" s="177">
        <f t="shared" si="657"/>
        <v>0</v>
      </c>
      <c r="BO64" s="194">
        <f t="shared" si="658"/>
        <v>0</v>
      </c>
      <c r="BP64" s="576"/>
      <c r="BQ64" s="174">
        <v>3.0</v>
      </c>
      <c r="BR64" s="175" t="s">
        <v>157</v>
      </c>
      <c r="BS64" s="176" t="s">
        <v>121</v>
      </c>
      <c r="BT64" s="176" t="s">
        <v>152</v>
      </c>
      <c r="BU64" s="177">
        <f t="shared" si="659"/>
        <v>0</v>
      </c>
      <c r="BV64" s="177">
        <f t="shared" si="660"/>
        <v>0</v>
      </c>
      <c r="BW64" s="177">
        <f t="shared" si="661"/>
        <v>0</v>
      </c>
      <c r="BX64" s="178"/>
      <c r="BY64" s="177">
        <f t="shared" si="662"/>
        <v>0</v>
      </c>
      <c r="BZ64" s="180"/>
      <c r="CA64" s="180"/>
      <c r="CB64" s="180"/>
      <c r="CC64" s="177">
        <f t="shared" si="663"/>
        <v>0</v>
      </c>
      <c r="CD64" s="178">
        <v>0.294289866351475</v>
      </c>
      <c r="CE64" s="177">
        <f t="shared" si="664"/>
        <v>0</v>
      </c>
      <c r="CF64" s="194">
        <f t="shared" si="665"/>
        <v>0</v>
      </c>
      <c r="CG64" s="576"/>
      <c r="CH64" s="174">
        <v>3.0</v>
      </c>
      <c r="CI64" s="175" t="s">
        <v>157</v>
      </c>
      <c r="CJ64" s="176" t="s">
        <v>121</v>
      </c>
      <c r="CK64" s="176" t="s">
        <v>152</v>
      </c>
      <c r="CL64" s="177">
        <f t="shared" si="666"/>
        <v>0</v>
      </c>
      <c r="CM64" s="177">
        <f t="shared" si="667"/>
        <v>0</v>
      </c>
      <c r="CN64" s="177">
        <f t="shared" si="668"/>
        <v>0</v>
      </c>
      <c r="CO64" s="178"/>
      <c r="CP64" s="177">
        <f t="shared" si="669"/>
        <v>0</v>
      </c>
      <c r="CQ64" s="180"/>
      <c r="CR64" s="180"/>
      <c r="CS64" s="180"/>
      <c r="CT64" s="177">
        <f t="shared" si="670"/>
        <v>0</v>
      </c>
      <c r="CU64" s="178">
        <v>0.294289866351475</v>
      </c>
      <c r="CV64" s="177">
        <f t="shared" si="671"/>
        <v>0</v>
      </c>
      <c r="CW64" s="194">
        <f t="shared" si="672"/>
        <v>0</v>
      </c>
      <c r="CX64" s="576"/>
      <c r="CY64" s="174">
        <v>3.0</v>
      </c>
      <c r="CZ64" s="175" t="s">
        <v>157</v>
      </c>
      <c r="DA64" s="176" t="s">
        <v>121</v>
      </c>
      <c r="DB64" s="176" t="s">
        <v>152</v>
      </c>
      <c r="DC64" s="177">
        <f t="shared" si="673"/>
        <v>0</v>
      </c>
      <c r="DD64" s="177">
        <f t="shared" si="674"/>
        <v>0</v>
      </c>
      <c r="DE64" s="177">
        <f t="shared" si="675"/>
        <v>0</v>
      </c>
      <c r="DF64" s="178"/>
      <c r="DG64" s="177">
        <f t="shared" si="676"/>
        <v>0</v>
      </c>
      <c r="DH64" s="180"/>
      <c r="DI64" s="180"/>
      <c r="DJ64" s="180"/>
      <c r="DK64" s="177">
        <f t="shared" si="677"/>
        <v>0</v>
      </c>
      <c r="DL64" s="178">
        <v>0.294289866351475</v>
      </c>
      <c r="DM64" s="177">
        <f t="shared" si="678"/>
        <v>0</v>
      </c>
      <c r="DN64" s="194">
        <f t="shared" si="679"/>
        <v>0</v>
      </c>
      <c r="DO64" s="576"/>
      <c r="DP64" s="174">
        <v>3.0</v>
      </c>
      <c r="DQ64" s="175" t="s">
        <v>157</v>
      </c>
      <c r="DR64" s="176" t="s">
        <v>121</v>
      </c>
      <c r="DS64" s="176" t="s">
        <v>152</v>
      </c>
      <c r="DT64" s="177">
        <f t="shared" si="680"/>
        <v>0</v>
      </c>
      <c r="DU64" s="177">
        <f t="shared" si="681"/>
        <v>0</v>
      </c>
      <c r="DV64" s="177">
        <f t="shared" si="682"/>
        <v>0</v>
      </c>
      <c r="DW64" s="178"/>
      <c r="DX64" s="177">
        <f t="shared" si="683"/>
        <v>0</v>
      </c>
      <c r="DY64" s="180"/>
      <c r="DZ64" s="180"/>
      <c r="EA64" s="180"/>
      <c r="EB64" s="177">
        <f t="shared" si="684"/>
        <v>0</v>
      </c>
      <c r="EC64" s="178">
        <v>0.294289866351475</v>
      </c>
      <c r="ED64" s="177">
        <f t="shared" si="685"/>
        <v>0</v>
      </c>
      <c r="EE64" s="194">
        <f t="shared" si="686"/>
        <v>0</v>
      </c>
      <c r="EF64" s="576"/>
      <c r="EG64" s="174">
        <v>3.0</v>
      </c>
      <c r="EH64" s="175" t="s">
        <v>157</v>
      </c>
      <c r="EI64" s="176" t="s">
        <v>121</v>
      </c>
      <c r="EJ64" s="176" t="s">
        <v>152</v>
      </c>
      <c r="EK64" s="177">
        <f t="shared" si="687"/>
        <v>0</v>
      </c>
      <c r="EL64" s="177">
        <f t="shared" si="688"/>
        <v>0</v>
      </c>
      <c r="EM64" s="177">
        <f t="shared" si="689"/>
        <v>0</v>
      </c>
      <c r="EN64" s="178"/>
      <c r="EO64" s="177">
        <f t="shared" si="690"/>
        <v>0</v>
      </c>
      <c r="EP64" s="180"/>
      <c r="EQ64" s="180"/>
      <c r="ER64" s="180"/>
      <c r="ES64" s="177">
        <f t="shared" si="691"/>
        <v>0</v>
      </c>
      <c r="ET64" s="178">
        <v>0.294289866351475</v>
      </c>
      <c r="EU64" s="177">
        <f t="shared" si="692"/>
        <v>0</v>
      </c>
      <c r="EV64" s="194">
        <f t="shared" si="693"/>
        <v>0</v>
      </c>
      <c r="EW64" s="576"/>
      <c r="EX64" s="174">
        <v>3.0</v>
      </c>
      <c r="EY64" s="175" t="s">
        <v>157</v>
      </c>
      <c r="EZ64" s="176" t="s">
        <v>121</v>
      </c>
      <c r="FA64" s="176" t="s">
        <v>152</v>
      </c>
      <c r="FB64" s="177">
        <f t="shared" si="694"/>
        <v>0</v>
      </c>
      <c r="FC64" s="177">
        <f t="shared" si="695"/>
        <v>0</v>
      </c>
      <c r="FD64" s="177">
        <f t="shared" si="696"/>
        <v>0</v>
      </c>
      <c r="FE64" s="178"/>
      <c r="FF64" s="177">
        <f t="shared" si="697"/>
        <v>0</v>
      </c>
      <c r="FG64" s="180"/>
      <c r="FH64" s="180"/>
      <c r="FI64" s="180"/>
      <c r="FJ64" s="177">
        <f t="shared" si="698"/>
        <v>0</v>
      </c>
      <c r="FK64" s="178">
        <v>0.294289866351475</v>
      </c>
      <c r="FL64" s="177">
        <f t="shared" si="699"/>
        <v>0</v>
      </c>
      <c r="FM64" s="194">
        <f t="shared" si="700"/>
        <v>0</v>
      </c>
      <c r="FN64" s="576"/>
      <c r="FO64" s="174">
        <v>3.0</v>
      </c>
      <c r="FP64" s="175" t="s">
        <v>157</v>
      </c>
      <c r="FQ64" s="176" t="s">
        <v>121</v>
      </c>
      <c r="FR64" s="176" t="s">
        <v>152</v>
      </c>
      <c r="FS64" s="177">
        <f t="shared" si="701"/>
        <v>0</v>
      </c>
      <c r="FT64" s="177">
        <f t="shared" si="702"/>
        <v>0</v>
      </c>
      <c r="FU64" s="177">
        <f t="shared" si="703"/>
        <v>0</v>
      </c>
      <c r="FV64" s="178"/>
      <c r="FW64" s="177">
        <f t="shared" si="704"/>
        <v>0</v>
      </c>
      <c r="FX64" s="180"/>
      <c r="FY64" s="180"/>
      <c r="FZ64" s="180"/>
      <c r="GA64" s="177">
        <f t="shared" si="705"/>
        <v>0</v>
      </c>
      <c r="GB64" s="178">
        <v>0.294289866351475</v>
      </c>
      <c r="GC64" s="177">
        <f t="shared" si="706"/>
        <v>0</v>
      </c>
      <c r="GD64" s="194">
        <f t="shared" si="707"/>
        <v>0</v>
      </c>
      <c r="GE64" s="576"/>
      <c r="GF64" s="174">
        <v>3.0</v>
      </c>
      <c r="GG64" s="175" t="s">
        <v>157</v>
      </c>
      <c r="GH64" s="176" t="s">
        <v>121</v>
      </c>
      <c r="GI64" s="176" t="s">
        <v>152</v>
      </c>
      <c r="GJ64" s="177">
        <f t="shared" si="708"/>
        <v>0</v>
      </c>
      <c r="GK64" s="177">
        <f t="shared" si="709"/>
        <v>0</v>
      </c>
      <c r="GL64" s="177">
        <f t="shared" si="710"/>
        <v>0</v>
      </c>
      <c r="GM64" s="178"/>
      <c r="GN64" s="177">
        <f t="shared" si="711"/>
        <v>0</v>
      </c>
      <c r="GO64" s="180"/>
      <c r="GP64" s="180"/>
      <c r="GQ64" s="180"/>
      <c r="GR64" s="177">
        <f t="shared" si="712"/>
        <v>0</v>
      </c>
      <c r="GS64" s="178">
        <v>0.294289866351475</v>
      </c>
      <c r="GT64" s="177">
        <f t="shared" si="713"/>
        <v>0</v>
      </c>
      <c r="GU64" s="194">
        <f t="shared" si="714"/>
        <v>0</v>
      </c>
      <c r="GV64" s="576"/>
      <c r="GW64" s="174">
        <v>3.0</v>
      </c>
      <c r="GX64" s="175" t="s">
        <v>157</v>
      </c>
      <c r="GY64" s="176" t="s">
        <v>121</v>
      </c>
      <c r="GZ64" s="176" t="s">
        <v>152</v>
      </c>
      <c r="HA64" s="177">
        <f t="shared" si="715"/>
        <v>0</v>
      </c>
      <c r="HB64" s="177">
        <f t="shared" si="716"/>
        <v>0</v>
      </c>
      <c r="HC64" s="177">
        <f t="shared" si="717"/>
        <v>0</v>
      </c>
      <c r="HD64" s="178"/>
      <c r="HE64" s="177">
        <f t="shared" si="718"/>
        <v>0</v>
      </c>
      <c r="HF64" s="180"/>
      <c r="HG64" s="180"/>
      <c r="HH64" s="180"/>
      <c r="HI64" s="177">
        <f t="shared" si="719"/>
        <v>0</v>
      </c>
      <c r="HJ64" s="178">
        <v>0.294289866351475</v>
      </c>
      <c r="HK64" s="177">
        <f t="shared" si="720"/>
        <v>0</v>
      </c>
      <c r="HL64" s="194">
        <f t="shared" si="721"/>
        <v>0</v>
      </c>
      <c r="HM64" s="576"/>
      <c r="HN64" s="174">
        <v>3.0</v>
      </c>
      <c r="HO64" s="175" t="s">
        <v>157</v>
      </c>
      <c r="HP64" s="176" t="s">
        <v>121</v>
      </c>
      <c r="HQ64" s="176" t="s">
        <v>152</v>
      </c>
      <c r="HR64" s="177">
        <f t="shared" si="722"/>
        <v>0</v>
      </c>
      <c r="HS64" s="177">
        <f t="shared" si="723"/>
        <v>0</v>
      </c>
      <c r="HT64" s="177">
        <f t="shared" si="724"/>
        <v>0</v>
      </c>
      <c r="HU64" s="178"/>
      <c r="HV64" s="177">
        <f t="shared" si="725"/>
        <v>0</v>
      </c>
      <c r="HW64" s="180"/>
      <c r="HX64" s="180"/>
      <c r="HY64" s="180"/>
      <c r="HZ64" s="177">
        <f t="shared" si="726"/>
        <v>0</v>
      </c>
      <c r="IA64" s="178">
        <v>0.294289866351475</v>
      </c>
      <c r="IB64" s="177">
        <f t="shared" si="727"/>
        <v>0</v>
      </c>
      <c r="IC64" s="194">
        <f t="shared" si="728"/>
        <v>0</v>
      </c>
      <c r="ID64" s="576"/>
      <c r="IE64" s="174">
        <v>3.0</v>
      </c>
      <c r="IF64" s="175" t="s">
        <v>157</v>
      </c>
      <c r="IG64" s="176" t="s">
        <v>121</v>
      </c>
      <c r="IH64" s="176" t="s">
        <v>152</v>
      </c>
      <c r="II64" s="177">
        <f t="shared" si="729"/>
        <v>0</v>
      </c>
      <c r="IJ64" s="177">
        <f t="shared" si="730"/>
        <v>0</v>
      </c>
      <c r="IK64" s="177">
        <f t="shared" si="731"/>
        <v>0</v>
      </c>
      <c r="IL64" s="178"/>
      <c r="IM64" s="177">
        <f t="shared" si="732"/>
        <v>0</v>
      </c>
      <c r="IN64" s="180"/>
      <c r="IO64" s="180"/>
      <c r="IP64" s="180"/>
      <c r="IQ64" s="177">
        <f t="shared" si="733"/>
        <v>0</v>
      </c>
      <c r="IR64" s="178">
        <v>0.294289866351475</v>
      </c>
      <c r="IS64" s="177">
        <f t="shared" si="734"/>
        <v>0</v>
      </c>
      <c r="IT64" s="194">
        <f t="shared" si="735"/>
        <v>0</v>
      </c>
      <c r="IU64" s="576"/>
      <c r="IV64" s="174">
        <v>3.0</v>
      </c>
      <c r="IW64" s="175" t="s">
        <v>157</v>
      </c>
      <c r="IX64" s="176" t="s">
        <v>121</v>
      </c>
      <c r="IY64" s="176" t="s">
        <v>152</v>
      </c>
      <c r="IZ64" s="177">
        <f t="shared" si="736"/>
        <v>0</v>
      </c>
      <c r="JA64" s="177">
        <f t="shared" si="737"/>
        <v>0</v>
      </c>
      <c r="JB64" s="177">
        <f t="shared" si="738"/>
        <v>0</v>
      </c>
      <c r="JC64" s="178"/>
      <c r="JD64" s="177">
        <f t="shared" si="739"/>
        <v>0</v>
      </c>
      <c r="JE64" s="180"/>
      <c r="JF64" s="180"/>
      <c r="JG64" s="180"/>
      <c r="JH64" s="177">
        <f t="shared" si="740"/>
        <v>0</v>
      </c>
      <c r="JI64" s="178">
        <v>0.294289866351475</v>
      </c>
      <c r="JJ64" s="177">
        <f t="shared" si="741"/>
        <v>0</v>
      </c>
      <c r="JK64" s="194">
        <f t="shared" si="742"/>
        <v>0</v>
      </c>
      <c r="JL64" s="576"/>
      <c r="JM64" s="174">
        <v>3.0</v>
      </c>
      <c r="JN64" s="175" t="s">
        <v>157</v>
      </c>
      <c r="JO64" s="176" t="s">
        <v>121</v>
      </c>
      <c r="JP64" s="176" t="s">
        <v>152</v>
      </c>
      <c r="JQ64" s="177">
        <f t="shared" si="743"/>
        <v>0</v>
      </c>
      <c r="JR64" s="177">
        <f t="shared" si="744"/>
        <v>0</v>
      </c>
      <c r="JS64" s="177">
        <f t="shared" si="745"/>
        <v>0</v>
      </c>
      <c r="JT64" s="178"/>
      <c r="JU64" s="177">
        <f t="shared" si="746"/>
        <v>0</v>
      </c>
      <c r="JV64" s="180"/>
      <c r="JW64" s="180"/>
      <c r="JX64" s="180"/>
      <c r="JY64" s="177">
        <f t="shared" si="747"/>
        <v>0</v>
      </c>
      <c r="JZ64" s="178">
        <v>0.294289866351475</v>
      </c>
      <c r="KA64" s="177">
        <f t="shared" si="748"/>
        <v>0</v>
      </c>
      <c r="KB64" s="194">
        <f t="shared" si="749"/>
        <v>0</v>
      </c>
      <c r="KC64" s="576"/>
      <c r="KD64" s="174">
        <v>3.0</v>
      </c>
      <c r="KE64" s="175" t="s">
        <v>157</v>
      </c>
      <c r="KF64" s="176" t="s">
        <v>121</v>
      </c>
      <c r="KG64" s="176" t="s">
        <v>152</v>
      </c>
      <c r="KH64" s="177">
        <f t="shared" si="750"/>
        <v>0</v>
      </c>
      <c r="KI64" s="177">
        <f t="shared" si="751"/>
        <v>0</v>
      </c>
      <c r="KJ64" s="177">
        <f t="shared" si="752"/>
        <v>0</v>
      </c>
      <c r="KK64" s="178"/>
      <c r="KL64" s="177">
        <f t="shared" si="753"/>
        <v>0</v>
      </c>
      <c r="KM64" s="180"/>
      <c r="KN64" s="180"/>
      <c r="KO64" s="180"/>
      <c r="KP64" s="177">
        <f t="shared" si="754"/>
        <v>0</v>
      </c>
      <c r="KQ64" s="178">
        <v>0.294289866351475</v>
      </c>
      <c r="KR64" s="177">
        <f t="shared" si="755"/>
        <v>0</v>
      </c>
      <c r="KS64" s="194">
        <f t="shared" si="756"/>
        <v>0</v>
      </c>
      <c r="KT64" s="576"/>
      <c r="KU64" s="173"/>
    </row>
    <row r="65" ht="15.75" customHeight="1">
      <c r="A65" s="174">
        <v>4.0</v>
      </c>
      <c r="B65" s="175" t="s">
        <v>158</v>
      </c>
      <c r="C65" s="176" t="s">
        <v>121</v>
      </c>
      <c r="D65" s="176" t="s">
        <v>152</v>
      </c>
      <c r="E65" s="177">
        <f t="shared" si="631"/>
        <v>0</v>
      </c>
      <c r="F65" s="177">
        <f t="shared" si="632"/>
        <v>0</v>
      </c>
      <c r="G65" s="177">
        <f t="shared" si="633"/>
        <v>0</v>
      </c>
      <c r="H65" s="178"/>
      <c r="I65" s="177">
        <f t="shared" si="634"/>
        <v>0</v>
      </c>
      <c r="J65" s="180"/>
      <c r="K65" s="180"/>
      <c r="L65" s="180"/>
      <c r="M65" s="177">
        <f t="shared" si="635"/>
        <v>0</v>
      </c>
      <c r="N65" s="178">
        <v>0.294289866351475</v>
      </c>
      <c r="O65" s="177">
        <f t="shared" si="636"/>
        <v>0</v>
      </c>
      <c r="P65" s="194">
        <f t="shared" si="637"/>
        <v>0</v>
      </c>
      <c r="Q65" s="576"/>
      <c r="R65" s="174">
        <v>4.0</v>
      </c>
      <c r="S65" s="175" t="s">
        <v>158</v>
      </c>
      <c r="T65" s="176" t="s">
        <v>121</v>
      </c>
      <c r="U65" s="176" t="s">
        <v>152</v>
      </c>
      <c r="V65" s="177">
        <f t="shared" si="638"/>
        <v>0</v>
      </c>
      <c r="W65" s="177">
        <f t="shared" si="639"/>
        <v>0</v>
      </c>
      <c r="X65" s="177">
        <f t="shared" si="640"/>
        <v>0</v>
      </c>
      <c r="Y65" s="178"/>
      <c r="Z65" s="177">
        <f t="shared" si="641"/>
        <v>0</v>
      </c>
      <c r="AA65" s="180"/>
      <c r="AB65" s="180"/>
      <c r="AC65" s="180"/>
      <c r="AD65" s="177">
        <f t="shared" si="642"/>
        <v>0</v>
      </c>
      <c r="AE65" s="178">
        <v>0.294289866351475</v>
      </c>
      <c r="AF65" s="177">
        <f t="shared" si="643"/>
        <v>0</v>
      </c>
      <c r="AG65" s="194">
        <f t="shared" si="644"/>
        <v>0</v>
      </c>
      <c r="AH65" s="576"/>
      <c r="AI65" s="174">
        <v>4.0</v>
      </c>
      <c r="AJ65" s="175" t="s">
        <v>158</v>
      </c>
      <c r="AK65" s="176" t="s">
        <v>121</v>
      </c>
      <c r="AL65" s="176" t="s">
        <v>152</v>
      </c>
      <c r="AM65" s="177">
        <f t="shared" si="645"/>
        <v>0</v>
      </c>
      <c r="AN65" s="177">
        <f t="shared" si="646"/>
        <v>0</v>
      </c>
      <c r="AO65" s="177">
        <f t="shared" si="647"/>
        <v>0</v>
      </c>
      <c r="AP65" s="178"/>
      <c r="AQ65" s="177">
        <f t="shared" si="648"/>
        <v>0</v>
      </c>
      <c r="AR65" s="180"/>
      <c r="AS65" s="180"/>
      <c r="AT65" s="180"/>
      <c r="AU65" s="177">
        <f t="shared" si="649"/>
        <v>0</v>
      </c>
      <c r="AV65" s="178">
        <v>0.294289866351475</v>
      </c>
      <c r="AW65" s="177">
        <f t="shared" si="650"/>
        <v>0</v>
      </c>
      <c r="AX65" s="194">
        <f t="shared" si="651"/>
        <v>0</v>
      </c>
      <c r="AY65" s="576"/>
      <c r="AZ65" s="174">
        <v>4.0</v>
      </c>
      <c r="BA65" s="175" t="s">
        <v>158</v>
      </c>
      <c r="BB65" s="176" t="s">
        <v>121</v>
      </c>
      <c r="BC65" s="176" t="s">
        <v>152</v>
      </c>
      <c r="BD65" s="177">
        <f t="shared" si="652"/>
        <v>0</v>
      </c>
      <c r="BE65" s="177">
        <f t="shared" si="653"/>
        <v>0</v>
      </c>
      <c r="BF65" s="177">
        <f t="shared" si="654"/>
        <v>0</v>
      </c>
      <c r="BG65" s="178"/>
      <c r="BH65" s="177">
        <f t="shared" si="655"/>
        <v>0</v>
      </c>
      <c r="BI65" s="180"/>
      <c r="BJ65" s="180"/>
      <c r="BK65" s="180"/>
      <c r="BL65" s="177">
        <f t="shared" si="656"/>
        <v>0</v>
      </c>
      <c r="BM65" s="178">
        <v>0.294289866351475</v>
      </c>
      <c r="BN65" s="177">
        <f t="shared" si="657"/>
        <v>0</v>
      </c>
      <c r="BO65" s="194">
        <f t="shared" si="658"/>
        <v>0</v>
      </c>
      <c r="BP65" s="576"/>
      <c r="BQ65" s="174">
        <v>4.0</v>
      </c>
      <c r="BR65" s="175" t="s">
        <v>158</v>
      </c>
      <c r="BS65" s="176" t="s">
        <v>121</v>
      </c>
      <c r="BT65" s="176" t="s">
        <v>152</v>
      </c>
      <c r="BU65" s="177">
        <f t="shared" si="659"/>
        <v>0</v>
      </c>
      <c r="BV65" s="177">
        <f t="shared" si="660"/>
        <v>0</v>
      </c>
      <c r="BW65" s="177">
        <f t="shared" si="661"/>
        <v>0</v>
      </c>
      <c r="BX65" s="178"/>
      <c r="BY65" s="177">
        <f t="shared" si="662"/>
        <v>0</v>
      </c>
      <c r="BZ65" s="180"/>
      <c r="CA65" s="180"/>
      <c r="CB65" s="180"/>
      <c r="CC65" s="177">
        <f t="shared" si="663"/>
        <v>0</v>
      </c>
      <c r="CD65" s="178">
        <v>0.294289866351475</v>
      </c>
      <c r="CE65" s="177">
        <f t="shared" si="664"/>
        <v>0</v>
      </c>
      <c r="CF65" s="194">
        <f t="shared" si="665"/>
        <v>0</v>
      </c>
      <c r="CG65" s="576"/>
      <c r="CH65" s="174">
        <v>4.0</v>
      </c>
      <c r="CI65" s="175" t="s">
        <v>158</v>
      </c>
      <c r="CJ65" s="176" t="s">
        <v>121</v>
      </c>
      <c r="CK65" s="176" t="s">
        <v>152</v>
      </c>
      <c r="CL65" s="177">
        <f t="shared" si="666"/>
        <v>0</v>
      </c>
      <c r="CM65" s="177">
        <f t="shared" si="667"/>
        <v>0</v>
      </c>
      <c r="CN65" s="177">
        <f t="shared" si="668"/>
        <v>0</v>
      </c>
      <c r="CO65" s="178"/>
      <c r="CP65" s="177">
        <f t="shared" si="669"/>
        <v>0</v>
      </c>
      <c r="CQ65" s="180"/>
      <c r="CR65" s="180"/>
      <c r="CS65" s="180"/>
      <c r="CT65" s="177">
        <f t="shared" si="670"/>
        <v>0</v>
      </c>
      <c r="CU65" s="178">
        <v>0.294289866351475</v>
      </c>
      <c r="CV65" s="177">
        <f t="shared" si="671"/>
        <v>0</v>
      </c>
      <c r="CW65" s="194">
        <f t="shared" si="672"/>
        <v>0</v>
      </c>
      <c r="CX65" s="576"/>
      <c r="CY65" s="174">
        <v>4.0</v>
      </c>
      <c r="CZ65" s="175" t="s">
        <v>158</v>
      </c>
      <c r="DA65" s="176" t="s">
        <v>121</v>
      </c>
      <c r="DB65" s="176" t="s">
        <v>152</v>
      </c>
      <c r="DC65" s="177">
        <f t="shared" si="673"/>
        <v>0</v>
      </c>
      <c r="DD65" s="177">
        <f t="shared" si="674"/>
        <v>0</v>
      </c>
      <c r="DE65" s="177">
        <f t="shared" si="675"/>
        <v>0</v>
      </c>
      <c r="DF65" s="178"/>
      <c r="DG65" s="177">
        <f t="shared" si="676"/>
        <v>0</v>
      </c>
      <c r="DH65" s="180"/>
      <c r="DI65" s="180"/>
      <c r="DJ65" s="180"/>
      <c r="DK65" s="177">
        <f t="shared" si="677"/>
        <v>0</v>
      </c>
      <c r="DL65" s="178">
        <v>0.294289866351475</v>
      </c>
      <c r="DM65" s="177">
        <f t="shared" si="678"/>
        <v>0</v>
      </c>
      <c r="DN65" s="194">
        <f t="shared" si="679"/>
        <v>0</v>
      </c>
      <c r="DO65" s="576"/>
      <c r="DP65" s="174">
        <v>4.0</v>
      </c>
      <c r="DQ65" s="175" t="s">
        <v>158</v>
      </c>
      <c r="DR65" s="176" t="s">
        <v>121</v>
      </c>
      <c r="DS65" s="176" t="s">
        <v>152</v>
      </c>
      <c r="DT65" s="177">
        <f t="shared" si="680"/>
        <v>0</v>
      </c>
      <c r="DU65" s="177">
        <f t="shared" si="681"/>
        <v>0</v>
      </c>
      <c r="DV65" s="177">
        <f t="shared" si="682"/>
        <v>0</v>
      </c>
      <c r="DW65" s="178"/>
      <c r="DX65" s="177">
        <f t="shared" si="683"/>
        <v>0</v>
      </c>
      <c r="DY65" s="180"/>
      <c r="DZ65" s="180"/>
      <c r="EA65" s="180"/>
      <c r="EB65" s="177">
        <f t="shared" si="684"/>
        <v>0</v>
      </c>
      <c r="EC65" s="178">
        <v>0.294289866351475</v>
      </c>
      <c r="ED65" s="177">
        <f t="shared" si="685"/>
        <v>0</v>
      </c>
      <c r="EE65" s="194">
        <f t="shared" si="686"/>
        <v>0</v>
      </c>
      <c r="EF65" s="576"/>
      <c r="EG65" s="174">
        <v>4.0</v>
      </c>
      <c r="EH65" s="175" t="s">
        <v>158</v>
      </c>
      <c r="EI65" s="176" t="s">
        <v>121</v>
      </c>
      <c r="EJ65" s="176" t="s">
        <v>152</v>
      </c>
      <c r="EK65" s="177">
        <f t="shared" si="687"/>
        <v>0</v>
      </c>
      <c r="EL65" s="177">
        <f t="shared" si="688"/>
        <v>0</v>
      </c>
      <c r="EM65" s="177">
        <f t="shared" si="689"/>
        <v>0</v>
      </c>
      <c r="EN65" s="178"/>
      <c r="EO65" s="177">
        <f t="shared" si="690"/>
        <v>0</v>
      </c>
      <c r="EP65" s="180"/>
      <c r="EQ65" s="180"/>
      <c r="ER65" s="180"/>
      <c r="ES65" s="177">
        <f t="shared" si="691"/>
        <v>0</v>
      </c>
      <c r="ET65" s="178">
        <v>0.294289866351475</v>
      </c>
      <c r="EU65" s="177">
        <f t="shared" si="692"/>
        <v>0</v>
      </c>
      <c r="EV65" s="194">
        <f t="shared" si="693"/>
        <v>0</v>
      </c>
      <c r="EW65" s="576"/>
      <c r="EX65" s="174">
        <v>4.0</v>
      </c>
      <c r="EY65" s="175" t="s">
        <v>158</v>
      </c>
      <c r="EZ65" s="176" t="s">
        <v>121</v>
      </c>
      <c r="FA65" s="176" t="s">
        <v>152</v>
      </c>
      <c r="FB65" s="177">
        <f t="shared" si="694"/>
        <v>0</v>
      </c>
      <c r="FC65" s="177">
        <f t="shared" si="695"/>
        <v>0</v>
      </c>
      <c r="FD65" s="177">
        <f t="shared" si="696"/>
        <v>0</v>
      </c>
      <c r="FE65" s="178"/>
      <c r="FF65" s="177">
        <f t="shared" si="697"/>
        <v>0</v>
      </c>
      <c r="FG65" s="180"/>
      <c r="FH65" s="180"/>
      <c r="FI65" s="180"/>
      <c r="FJ65" s="177">
        <f t="shared" si="698"/>
        <v>0</v>
      </c>
      <c r="FK65" s="178">
        <v>0.294289866351475</v>
      </c>
      <c r="FL65" s="177">
        <f t="shared" si="699"/>
        <v>0</v>
      </c>
      <c r="FM65" s="194">
        <f t="shared" si="700"/>
        <v>0</v>
      </c>
      <c r="FN65" s="576"/>
      <c r="FO65" s="174">
        <v>4.0</v>
      </c>
      <c r="FP65" s="175" t="s">
        <v>158</v>
      </c>
      <c r="FQ65" s="176" t="s">
        <v>121</v>
      </c>
      <c r="FR65" s="176" t="s">
        <v>152</v>
      </c>
      <c r="FS65" s="177">
        <f t="shared" si="701"/>
        <v>0</v>
      </c>
      <c r="FT65" s="177">
        <f t="shared" si="702"/>
        <v>0</v>
      </c>
      <c r="FU65" s="177">
        <f t="shared" si="703"/>
        <v>0</v>
      </c>
      <c r="FV65" s="178"/>
      <c r="FW65" s="177">
        <f t="shared" si="704"/>
        <v>0</v>
      </c>
      <c r="FX65" s="180"/>
      <c r="FY65" s="180"/>
      <c r="FZ65" s="180"/>
      <c r="GA65" s="177">
        <f t="shared" si="705"/>
        <v>0</v>
      </c>
      <c r="GB65" s="178">
        <v>0.294289866351475</v>
      </c>
      <c r="GC65" s="177">
        <f t="shared" si="706"/>
        <v>0</v>
      </c>
      <c r="GD65" s="194">
        <f t="shared" si="707"/>
        <v>0</v>
      </c>
      <c r="GE65" s="576"/>
      <c r="GF65" s="174">
        <v>4.0</v>
      </c>
      <c r="GG65" s="175" t="s">
        <v>158</v>
      </c>
      <c r="GH65" s="176" t="s">
        <v>121</v>
      </c>
      <c r="GI65" s="176" t="s">
        <v>152</v>
      </c>
      <c r="GJ65" s="177">
        <f t="shared" si="708"/>
        <v>0</v>
      </c>
      <c r="GK65" s="177">
        <f t="shared" si="709"/>
        <v>0</v>
      </c>
      <c r="GL65" s="177">
        <f t="shared" si="710"/>
        <v>0</v>
      </c>
      <c r="GM65" s="178"/>
      <c r="GN65" s="177">
        <f t="shared" si="711"/>
        <v>0</v>
      </c>
      <c r="GO65" s="180"/>
      <c r="GP65" s="180"/>
      <c r="GQ65" s="180"/>
      <c r="GR65" s="177">
        <f t="shared" si="712"/>
        <v>0</v>
      </c>
      <c r="GS65" s="178">
        <v>0.294289866351475</v>
      </c>
      <c r="GT65" s="177">
        <f t="shared" si="713"/>
        <v>0</v>
      </c>
      <c r="GU65" s="194">
        <f t="shared" si="714"/>
        <v>0</v>
      </c>
      <c r="GV65" s="576"/>
      <c r="GW65" s="174">
        <v>4.0</v>
      </c>
      <c r="GX65" s="175" t="s">
        <v>158</v>
      </c>
      <c r="GY65" s="176" t="s">
        <v>121</v>
      </c>
      <c r="GZ65" s="176" t="s">
        <v>152</v>
      </c>
      <c r="HA65" s="177">
        <f t="shared" si="715"/>
        <v>0</v>
      </c>
      <c r="HB65" s="177">
        <f t="shared" si="716"/>
        <v>0</v>
      </c>
      <c r="HC65" s="177">
        <f t="shared" si="717"/>
        <v>0</v>
      </c>
      <c r="HD65" s="178"/>
      <c r="HE65" s="177">
        <f t="shared" si="718"/>
        <v>0</v>
      </c>
      <c r="HF65" s="180"/>
      <c r="HG65" s="180"/>
      <c r="HH65" s="180"/>
      <c r="HI65" s="177">
        <f t="shared" si="719"/>
        <v>0</v>
      </c>
      <c r="HJ65" s="178">
        <v>0.294289866351475</v>
      </c>
      <c r="HK65" s="177">
        <f t="shared" si="720"/>
        <v>0</v>
      </c>
      <c r="HL65" s="194">
        <f t="shared" si="721"/>
        <v>0</v>
      </c>
      <c r="HM65" s="576"/>
      <c r="HN65" s="174">
        <v>4.0</v>
      </c>
      <c r="HO65" s="175" t="s">
        <v>158</v>
      </c>
      <c r="HP65" s="176" t="s">
        <v>121</v>
      </c>
      <c r="HQ65" s="176" t="s">
        <v>152</v>
      </c>
      <c r="HR65" s="177">
        <f t="shared" si="722"/>
        <v>0</v>
      </c>
      <c r="HS65" s="177">
        <f t="shared" si="723"/>
        <v>0</v>
      </c>
      <c r="HT65" s="177">
        <f t="shared" si="724"/>
        <v>0</v>
      </c>
      <c r="HU65" s="178"/>
      <c r="HV65" s="177">
        <f t="shared" si="725"/>
        <v>0</v>
      </c>
      <c r="HW65" s="180"/>
      <c r="HX65" s="180"/>
      <c r="HY65" s="180"/>
      <c r="HZ65" s="177">
        <f t="shared" si="726"/>
        <v>0</v>
      </c>
      <c r="IA65" s="178">
        <v>0.294289866351475</v>
      </c>
      <c r="IB65" s="177">
        <f t="shared" si="727"/>
        <v>0</v>
      </c>
      <c r="IC65" s="194">
        <f t="shared" si="728"/>
        <v>0</v>
      </c>
      <c r="ID65" s="576"/>
      <c r="IE65" s="174">
        <v>4.0</v>
      </c>
      <c r="IF65" s="175" t="s">
        <v>158</v>
      </c>
      <c r="IG65" s="176" t="s">
        <v>121</v>
      </c>
      <c r="IH65" s="176" t="s">
        <v>152</v>
      </c>
      <c r="II65" s="177">
        <f t="shared" si="729"/>
        <v>0</v>
      </c>
      <c r="IJ65" s="177">
        <f t="shared" si="730"/>
        <v>0</v>
      </c>
      <c r="IK65" s="177">
        <f t="shared" si="731"/>
        <v>0</v>
      </c>
      <c r="IL65" s="178"/>
      <c r="IM65" s="177">
        <f t="shared" si="732"/>
        <v>0</v>
      </c>
      <c r="IN65" s="180"/>
      <c r="IO65" s="180"/>
      <c r="IP65" s="180"/>
      <c r="IQ65" s="177">
        <f t="shared" si="733"/>
        <v>0</v>
      </c>
      <c r="IR65" s="178">
        <v>0.294289866351475</v>
      </c>
      <c r="IS65" s="177">
        <f t="shared" si="734"/>
        <v>0</v>
      </c>
      <c r="IT65" s="194">
        <f t="shared" si="735"/>
        <v>0</v>
      </c>
      <c r="IU65" s="576"/>
      <c r="IV65" s="174">
        <v>4.0</v>
      </c>
      <c r="IW65" s="175" t="s">
        <v>158</v>
      </c>
      <c r="IX65" s="176" t="s">
        <v>121</v>
      </c>
      <c r="IY65" s="176" t="s">
        <v>152</v>
      </c>
      <c r="IZ65" s="177">
        <f t="shared" si="736"/>
        <v>0</v>
      </c>
      <c r="JA65" s="177">
        <f t="shared" si="737"/>
        <v>0</v>
      </c>
      <c r="JB65" s="177">
        <f t="shared" si="738"/>
        <v>0</v>
      </c>
      <c r="JC65" s="178"/>
      <c r="JD65" s="177">
        <f t="shared" si="739"/>
        <v>0</v>
      </c>
      <c r="JE65" s="180"/>
      <c r="JF65" s="180"/>
      <c r="JG65" s="180"/>
      <c r="JH65" s="177">
        <f t="shared" si="740"/>
        <v>0</v>
      </c>
      <c r="JI65" s="178">
        <v>0.294289866351475</v>
      </c>
      <c r="JJ65" s="177">
        <f t="shared" si="741"/>
        <v>0</v>
      </c>
      <c r="JK65" s="194">
        <f t="shared" si="742"/>
        <v>0</v>
      </c>
      <c r="JL65" s="576"/>
      <c r="JM65" s="174">
        <v>4.0</v>
      </c>
      <c r="JN65" s="175" t="s">
        <v>158</v>
      </c>
      <c r="JO65" s="176" t="s">
        <v>121</v>
      </c>
      <c r="JP65" s="176" t="s">
        <v>152</v>
      </c>
      <c r="JQ65" s="177">
        <f t="shared" si="743"/>
        <v>0</v>
      </c>
      <c r="JR65" s="177">
        <f t="shared" si="744"/>
        <v>0</v>
      </c>
      <c r="JS65" s="177">
        <f t="shared" si="745"/>
        <v>0</v>
      </c>
      <c r="JT65" s="178"/>
      <c r="JU65" s="177">
        <f t="shared" si="746"/>
        <v>0</v>
      </c>
      <c r="JV65" s="180"/>
      <c r="JW65" s="180"/>
      <c r="JX65" s="180"/>
      <c r="JY65" s="177">
        <f t="shared" si="747"/>
        <v>0</v>
      </c>
      <c r="JZ65" s="178">
        <v>0.294289866351475</v>
      </c>
      <c r="KA65" s="177">
        <f t="shared" si="748"/>
        <v>0</v>
      </c>
      <c r="KB65" s="194">
        <f t="shared" si="749"/>
        <v>0</v>
      </c>
      <c r="KC65" s="576"/>
      <c r="KD65" s="174">
        <v>4.0</v>
      </c>
      <c r="KE65" s="175" t="s">
        <v>158</v>
      </c>
      <c r="KF65" s="176" t="s">
        <v>121</v>
      </c>
      <c r="KG65" s="176" t="s">
        <v>152</v>
      </c>
      <c r="KH65" s="177">
        <f t="shared" si="750"/>
        <v>0</v>
      </c>
      <c r="KI65" s="177">
        <f t="shared" si="751"/>
        <v>0</v>
      </c>
      <c r="KJ65" s="177">
        <f t="shared" si="752"/>
        <v>0</v>
      </c>
      <c r="KK65" s="178"/>
      <c r="KL65" s="177">
        <f t="shared" si="753"/>
        <v>0</v>
      </c>
      <c r="KM65" s="180"/>
      <c r="KN65" s="180"/>
      <c r="KO65" s="180"/>
      <c r="KP65" s="177">
        <f t="shared" si="754"/>
        <v>0</v>
      </c>
      <c r="KQ65" s="178">
        <v>0.294289866351475</v>
      </c>
      <c r="KR65" s="177">
        <f t="shared" si="755"/>
        <v>0</v>
      </c>
      <c r="KS65" s="194">
        <f t="shared" si="756"/>
        <v>0</v>
      </c>
      <c r="KT65" s="576"/>
      <c r="KU65" s="173"/>
    </row>
    <row r="66" ht="15.75" customHeight="1">
      <c r="A66" s="174"/>
      <c r="B66" s="188" t="s">
        <v>147</v>
      </c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578"/>
      <c r="Q66" s="576"/>
      <c r="R66" s="174"/>
      <c r="S66" s="188" t="s">
        <v>147</v>
      </c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578"/>
      <c r="AH66" s="576"/>
      <c r="AI66" s="174"/>
      <c r="AJ66" s="188" t="s">
        <v>147</v>
      </c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578"/>
      <c r="AY66" s="576"/>
      <c r="AZ66" s="174"/>
      <c r="BA66" s="188" t="s">
        <v>147</v>
      </c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578"/>
      <c r="BP66" s="576"/>
      <c r="BQ66" s="174"/>
      <c r="BR66" s="188" t="s">
        <v>147</v>
      </c>
      <c r="BS66" s="189"/>
      <c r="BT66" s="189"/>
      <c r="BU66" s="189"/>
      <c r="BV66" s="189"/>
      <c r="BW66" s="189"/>
      <c r="BX66" s="189"/>
      <c r="BY66" s="189"/>
      <c r="BZ66" s="189"/>
      <c r="CA66" s="189"/>
      <c r="CB66" s="189"/>
      <c r="CC66" s="189"/>
      <c r="CD66" s="189"/>
      <c r="CE66" s="189"/>
      <c r="CF66" s="578"/>
      <c r="CG66" s="576"/>
      <c r="CH66" s="174"/>
      <c r="CI66" s="188" t="s">
        <v>147</v>
      </c>
      <c r="CJ66" s="189"/>
      <c r="CK66" s="189"/>
      <c r="CL66" s="189"/>
      <c r="CM66" s="189"/>
      <c r="CN66" s="189"/>
      <c r="CO66" s="189"/>
      <c r="CP66" s="189"/>
      <c r="CQ66" s="189"/>
      <c r="CR66" s="189"/>
      <c r="CS66" s="189"/>
      <c r="CT66" s="189"/>
      <c r="CU66" s="189"/>
      <c r="CV66" s="189"/>
      <c r="CW66" s="578"/>
      <c r="CX66" s="576"/>
      <c r="CY66" s="174"/>
      <c r="CZ66" s="188" t="s">
        <v>147</v>
      </c>
      <c r="DA66" s="189"/>
      <c r="DB66" s="189"/>
      <c r="DC66" s="189"/>
      <c r="DD66" s="189"/>
      <c r="DE66" s="189"/>
      <c r="DF66" s="189"/>
      <c r="DG66" s="189"/>
      <c r="DH66" s="189"/>
      <c r="DI66" s="189"/>
      <c r="DJ66" s="189"/>
      <c r="DK66" s="189"/>
      <c r="DL66" s="189"/>
      <c r="DM66" s="189"/>
      <c r="DN66" s="578"/>
      <c r="DO66" s="576"/>
      <c r="DP66" s="174"/>
      <c r="DQ66" s="188" t="s">
        <v>147</v>
      </c>
      <c r="DR66" s="189"/>
      <c r="DS66" s="189"/>
      <c r="DT66" s="189"/>
      <c r="DU66" s="189"/>
      <c r="DV66" s="189"/>
      <c r="DW66" s="189"/>
      <c r="DX66" s="189"/>
      <c r="DY66" s="189"/>
      <c r="DZ66" s="189"/>
      <c r="EA66" s="189"/>
      <c r="EB66" s="189"/>
      <c r="EC66" s="189"/>
      <c r="ED66" s="189"/>
      <c r="EE66" s="578"/>
      <c r="EF66" s="576"/>
      <c r="EG66" s="174"/>
      <c r="EH66" s="188" t="s">
        <v>147</v>
      </c>
      <c r="EI66" s="189"/>
      <c r="EJ66" s="189"/>
      <c r="EK66" s="189"/>
      <c r="EL66" s="189"/>
      <c r="EM66" s="189"/>
      <c r="EN66" s="189"/>
      <c r="EO66" s="189"/>
      <c r="EP66" s="189"/>
      <c r="EQ66" s="189"/>
      <c r="ER66" s="189"/>
      <c r="ES66" s="189"/>
      <c r="ET66" s="189"/>
      <c r="EU66" s="189"/>
      <c r="EV66" s="578"/>
      <c r="EW66" s="576"/>
      <c r="EX66" s="174"/>
      <c r="EY66" s="188" t="s">
        <v>147</v>
      </c>
      <c r="EZ66" s="189"/>
      <c r="FA66" s="189"/>
      <c r="FB66" s="189"/>
      <c r="FC66" s="189"/>
      <c r="FD66" s="189"/>
      <c r="FE66" s="189"/>
      <c r="FF66" s="189"/>
      <c r="FG66" s="189"/>
      <c r="FH66" s="189"/>
      <c r="FI66" s="189"/>
      <c r="FJ66" s="189"/>
      <c r="FK66" s="189"/>
      <c r="FL66" s="189"/>
      <c r="FM66" s="578"/>
      <c r="FN66" s="576"/>
      <c r="FO66" s="174"/>
      <c r="FP66" s="188" t="s">
        <v>147</v>
      </c>
      <c r="FQ66" s="189"/>
      <c r="FR66" s="189"/>
      <c r="FS66" s="189"/>
      <c r="FT66" s="189"/>
      <c r="FU66" s="189"/>
      <c r="FV66" s="189"/>
      <c r="FW66" s="189"/>
      <c r="FX66" s="189"/>
      <c r="FY66" s="189"/>
      <c r="FZ66" s="189"/>
      <c r="GA66" s="189"/>
      <c r="GB66" s="189"/>
      <c r="GC66" s="189"/>
      <c r="GD66" s="578"/>
      <c r="GE66" s="576"/>
      <c r="GF66" s="174"/>
      <c r="GG66" s="188" t="s">
        <v>147</v>
      </c>
      <c r="GH66" s="189"/>
      <c r="GI66" s="189"/>
      <c r="GJ66" s="189"/>
      <c r="GK66" s="189"/>
      <c r="GL66" s="189"/>
      <c r="GM66" s="189"/>
      <c r="GN66" s="189"/>
      <c r="GO66" s="189"/>
      <c r="GP66" s="189"/>
      <c r="GQ66" s="189"/>
      <c r="GR66" s="189"/>
      <c r="GS66" s="189"/>
      <c r="GT66" s="189"/>
      <c r="GU66" s="578"/>
      <c r="GV66" s="576"/>
      <c r="GW66" s="174"/>
      <c r="GX66" s="188" t="s">
        <v>147</v>
      </c>
      <c r="GY66" s="189"/>
      <c r="GZ66" s="189"/>
      <c r="HA66" s="189"/>
      <c r="HB66" s="189"/>
      <c r="HC66" s="189"/>
      <c r="HD66" s="189"/>
      <c r="HE66" s="189"/>
      <c r="HF66" s="189"/>
      <c r="HG66" s="189"/>
      <c r="HH66" s="189"/>
      <c r="HI66" s="189"/>
      <c r="HJ66" s="189"/>
      <c r="HK66" s="189"/>
      <c r="HL66" s="578"/>
      <c r="HM66" s="576"/>
      <c r="HN66" s="174"/>
      <c r="HO66" s="188" t="s">
        <v>147</v>
      </c>
      <c r="HP66" s="189"/>
      <c r="HQ66" s="189"/>
      <c r="HR66" s="189"/>
      <c r="HS66" s="189"/>
      <c r="HT66" s="189"/>
      <c r="HU66" s="189"/>
      <c r="HV66" s="189"/>
      <c r="HW66" s="189"/>
      <c r="HX66" s="189"/>
      <c r="HY66" s="189"/>
      <c r="HZ66" s="189"/>
      <c r="IA66" s="189"/>
      <c r="IB66" s="189"/>
      <c r="IC66" s="578"/>
      <c r="ID66" s="576"/>
      <c r="IE66" s="174"/>
      <c r="IF66" s="188" t="s">
        <v>147</v>
      </c>
      <c r="IG66" s="189"/>
      <c r="IH66" s="189"/>
      <c r="II66" s="189"/>
      <c r="IJ66" s="189"/>
      <c r="IK66" s="189"/>
      <c r="IL66" s="189"/>
      <c r="IM66" s="189"/>
      <c r="IN66" s="189"/>
      <c r="IO66" s="189"/>
      <c r="IP66" s="189"/>
      <c r="IQ66" s="189"/>
      <c r="IR66" s="189"/>
      <c r="IS66" s="189"/>
      <c r="IT66" s="578"/>
      <c r="IU66" s="576"/>
      <c r="IV66" s="174"/>
      <c r="IW66" s="188" t="s">
        <v>147</v>
      </c>
      <c r="IX66" s="189"/>
      <c r="IY66" s="189"/>
      <c r="IZ66" s="189"/>
      <c r="JA66" s="189"/>
      <c r="JB66" s="189"/>
      <c r="JC66" s="189"/>
      <c r="JD66" s="189"/>
      <c r="JE66" s="189"/>
      <c r="JF66" s="189"/>
      <c r="JG66" s="189"/>
      <c r="JH66" s="189"/>
      <c r="JI66" s="189"/>
      <c r="JJ66" s="189"/>
      <c r="JK66" s="578"/>
      <c r="JL66" s="576"/>
      <c r="JM66" s="174"/>
      <c r="JN66" s="188" t="s">
        <v>147</v>
      </c>
      <c r="JO66" s="189"/>
      <c r="JP66" s="189"/>
      <c r="JQ66" s="189"/>
      <c r="JR66" s="189"/>
      <c r="JS66" s="189"/>
      <c r="JT66" s="189"/>
      <c r="JU66" s="189"/>
      <c r="JV66" s="189"/>
      <c r="JW66" s="189"/>
      <c r="JX66" s="189"/>
      <c r="JY66" s="189"/>
      <c r="JZ66" s="189"/>
      <c r="KA66" s="189"/>
      <c r="KB66" s="578"/>
      <c r="KC66" s="576"/>
      <c r="KD66" s="174"/>
      <c r="KE66" s="188" t="s">
        <v>147</v>
      </c>
      <c r="KF66" s="189"/>
      <c r="KG66" s="189"/>
      <c r="KH66" s="189"/>
      <c r="KI66" s="189"/>
      <c r="KJ66" s="189"/>
      <c r="KK66" s="189"/>
      <c r="KL66" s="189"/>
      <c r="KM66" s="189"/>
      <c r="KN66" s="189"/>
      <c r="KO66" s="189"/>
      <c r="KP66" s="189"/>
      <c r="KQ66" s="189"/>
      <c r="KR66" s="189"/>
      <c r="KS66" s="578"/>
      <c r="KT66" s="576"/>
      <c r="KU66" s="173"/>
    </row>
    <row r="67" ht="15.75" customHeight="1">
      <c r="A67" s="174">
        <v>1.0</v>
      </c>
      <c r="B67" s="175" t="s">
        <v>159</v>
      </c>
      <c r="C67" s="176" t="s">
        <v>121</v>
      </c>
      <c r="D67" s="176" t="s">
        <v>152</v>
      </c>
      <c r="E67" s="177">
        <f t="shared" ref="E67:E69" si="757">E168+E269+E370+E471</f>
        <v>0</v>
      </c>
      <c r="F67" s="177">
        <f t="shared" ref="F67:F69" si="758">IFERROR(G67/E67*1000000,0)</f>
        <v>0</v>
      </c>
      <c r="G67" s="177">
        <f t="shared" ref="G67:G69" si="759">G168+G269+G370+G471</f>
        <v>0</v>
      </c>
      <c r="H67" s="178"/>
      <c r="I67" s="177">
        <f t="shared" ref="I67:I69" si="760">I168+I269+I370+I471</f>
        <v>0</v>
      </c>
      <c r="J67" s="180"/>
      <c r="K67" s="180"/>
      <c r="L67" s="180"/>
      <c r="M67" s="177">
        <f t="shared" ref="M67:M69" si="761">M168+M269+M370+M471</f>
        <v>0</v>
      </c>
      <c r="N67" s="178">
        <v>0.294289866351475</v>
      </c>
      <c r="O67" s="177">
        <f t="shared" ref="O67:O69" si="762">O168+O269+O370+O471</f>
        <v>0</v>
      </c>
      <c r="P67" s="194">
        <f t="shared" ref="P67:P69" si="763">IFERROR(+(IF(M67="","0",M67))-(IF(O67="","0",O67)),"")</f>
        <v>0</v>
      </c>
      <c r="Q67" s="576"/>
      <c r="R67" s="174">
        <v>1.0</v>
      </c>
      <c r="S67" s="175" t="s">
        <v>159</v>
      </c>
      <c r="T67" s="176" t="s">
        <v>121</v>
      </c>
      <c r="U67" s="176" t="s">
        <v>152</v>
      </c>
      <c r="V67" s="177">
        <f t="shared" ref="V67:V69" si="764">V168+V269+V370+V471</f>
        <v>0</v>
      </c>
      <c r="W67" s="177">
        <f t="shared" ref="W67:W69" si="765">IFERROR(X67/V67*1000000,0)</f>
        <v>0</v>
      </c>
      <c r="X67" s="177">
        <f t="shared" ref="X67:X69" si="766">X168+X269+X370+X471</f>
        <v>0</v>
      </c>
      <c r="Y67" s="178"/>
      <c r="Z67" s="177">
        <f t="shared" ref="Z67:Z69" si="767">Z168+Z269+Z370+Z471</f>
        <v>0</v>
      </c>
      <c r="AA67" s="180"/>
      <c r="AB67" s="180"/>
      <c r="AC67" s="180"/>
      <c r="AD67" s="177">
        <f t="shared" ref="AD67:AD69" si="768">AD168+AD269+AD370+AD471</f>
        <v>0</v>
      </c>
      <c r="AE67" s="178">
        <v>0.294289866351475</v>
      </c>
      <c r="AF67" s="177">
        <f t="shared" ref="AF67:AF69" si="769">AF168+AF269+AF370+AF471</f>
        <v>0</v>
      </c>
      <c r="AG67" s="194">
        <f t="shared" ref="AG67:AG69" si="770">IFERROR(+(IF(AD67="","0",AD67))-(IF(AF67="","0",AF67)),"")</f>
        <v>0</v>
      </c>
      <c r="AH67" s="576"/>
      <c r="AI67" s="174">
        <v>1.0</v>
      </c>
      <c r="AJ67" s="175" t="s">
        <v>159</v>
      </c>
      <c r="AK67" s="176" t="s">
        <v>121</v>
      </c>
      <c r="AL67" s="176" t="s">
        <v>152</v>
      </c>
      <c r="AM67" s="177">
        <f t="shared" ref="AM67:AM69" si="771">AM168+AM269+AM370+AM471</f>
        <v>0</v>
      </c>
      <c r="AN67" s="177">
        <f t="shared" ref="AN67:AN69" si="772">IFERROR(AO67/AM67*1000000,0)</f>
        <v>0</v>
      </c>
      <c r="AO67" s="177">
        <f t="shared" ref="AO67:AO69" si="773">AO168+AO269+AO370+AO471</f>
        <v>0</v>
      </c>
      <c r="AP67" s="178"/>
      <c r="AQ67" s="177">
        <f t="shared" ref="AQ67:AQ69" si="774">AQ168+AQ269+AQ370+AQ471</f>
        <v>0</v>
      </c>
      <c r="AR67" s="180"/>
      <c r="AS67" s="180"/>
      <c r="AT67" s="180"/>
      <c r="AU67" s="177">
        <f t="shared" ref="AU67:AU69" si="775">AU168+AU269+AU370+AU471</f>
        <v>0</v>
      </c>
      <c r="AV67" s="178">
        <v>0.294289866351475</v>
      </c>
      <c r="AW67" s="177">
        <f t="shared" ref="AW67:AW69" si="776">AW168+AW269+AW370+AW471</f>
        <v>0</v>
      </c>
      <c r="AX67" s="194">
        <f t="shared" ref="AX67:AX69" si="777">IFERROR(+(IF(AU67="","0",AU67))-(IF(AW67="","0",AW67)),"")</f>
        <v>0</v>
      </c>
      <c r="AY67" s="576"/>
      <c r="AZ67" s="174">
        <v>1.0</v>
      </c>
      <c r="BA67" s="175" t="s">
        <v>159</v>
      </c>
      <c r="BB67" s="176" t="s">
        <v>121</v>
      </c>
      <c r="BC67" s="176" t="s">
        <v>152</v>
      </c>
      <c r="BD67" s="177">
        <f t="shared" ref="BD67:BD69" si="778">BD168+BD269+BD370+BD471</f>
        <v>0</v>
      </c>
      <c r="BE67" s="177">
        <f t="shared" ref="BE67:BE69" si="779">IFERROR(BF67/BD67*1000000,0)</f>
        <v>0</v>
      </c>
      <c r="BF67" s="177">
        <f t="shared" ref="BF67:BF69" si="780">BF168+BF269+BF370+BF471</f>
        <v>0</v>
      </c>
      <c r="BG67" s="178"/>
      <c r="BH67" s="177">
        <f t="shared" ref="BH67:BH69" si="781">BH168+BH269+BH370+BH471</f>
        <v>0</v>
      </c>
      <c r="BI67" s="180"/>
      <c r="BJ67" s="180"/>
      <c r="BK67" s="180"/>
      <c r="BL67" s="177">
        <f t="shared" ref="BL67:BL69" si="782">BL168+BL269+BL370+BL471</f>
        <v>0</v>
      </c>
      <c r="BM67" s="178">
        <v>0.294289866351475</v>
      </c>
      <c r="BN67" s="177">
        <f t="shared" ref="BN67:BN69" si="783">BN168+BN269+BN370+BN471</f>
        <v>0</v>
      </c>
      <c r="BO67" s="194">
        <f t="shared" ref="BO67:BO69" si="784">IFERROR(+(IF(BL67="","0",BL67))-(IF(BN67="","0",BN67)),"")</f>
        <v>0</v>
      </c>
      <c r="BP67" s="576"/>
      <c r="BQ67" s="174">
        <v>1.0</v>
      </c>
      <c r="BR67" s="175" t="s">
        <v>159</v>
      </c>
      <c r="BS67" s="176" t="s">
        <v>121</v>
      </c>
      <c r="BT67" s="176" t="s">
        <v>152</v>
      </c>
      <c r="BU67" s="177">
        <f t="shared" ref="BU67:BU69" si="785">BU168+BU269+BU370+BU471</f>
        <v>0</v>
      </c>
      <c r="BV67" s="177">
        <f t="shared" ref="BV67:BV69" si="786">IFERROR(BW67/BU67*1000000,0)</f>
        <v>0</v>
      </c>
      <c r="BW67" s="177">
        <f t="shared" ref="BW67:BW69" si="787">BW168+BW269+BW370+BW471</f>
        <v>0</v>
      </c>
      <c r="BX67" s="178"/>
      <c r="BY67" s="177">
        <f t="shared" ref="BY67:BY69" si="788">BY168+BY269+BY370+BY471</f>
        <v>0</v>
      </c>
      <c r="BZ67" s="180"/>
      <c r="CA67" s="180"/>
      <c r="CB67" s="180"/>
      <c r="CC67" s="177">
        <f t="shared" ref="CC67:CC69" si="789">CC168+CC269+CC370+CC471</f>
        <v>0</v>
      </c>
      <c r="CD67" s="178">
        <v>0.294289866351475</v>
      </c>
      <c r="CE67" s="177">
        <f t="shared" ref="CE67:CE69" si="790">CE168+CE269+CE370+CE471</f>
        <v>0</v>
      </c>
      <c r="CF67" s="194">
        <f t="shared" ref="CF67:CF69" si="791">IFERROR(+(IF(CC67="","0",CC67))-(IF(CE67="","0",CE67)),"")</f>
        <v>0</v>
      </c>
      <c r="CG67" s="576"/>
      <c r="CH67" s="174">
        <v>1.0</v>
      </c>
      <c r="CI67" s="175" t="s">
        <v>159</v>
      </c>
      <c r="CJ67" s="176" t="s">
        <v>121</v>
      </c>
      <c r="CK67" s="176" t="s">
        <v>152</v>
      </c>
      <c r="CL67" s="177">
        <f t="shared" ref="CL67:CL69" si="792">CL168+CL269+CL370+CL471</f>
        <v>0</v>
      </c>
      <c r="CM67" s="177">
        <f t="shared" ref="CM67:CM69" si="793">IFERROR(CN67/CL67*1000000,0)</f>
        <v>0</v>
      </c>
      <c r="CN67" s="177">
        <f t="shared" ref="CN67:CN69" si="794">CN168+CN269+CN370+CN471</f>
        <v>0</v>
      </c>
      <c r="CO67" s="178"/>
      <c r="CP67" s="177">
        <f t="shared" ref="CP67:CP69" si="795">CP168+CP269+CP370+CP471</f>
        <v>0</v>
      </c>
      <c r="CQ67" s="180"/>
      <c r="CR67" s="180"/>
      <c r="CS67" s="180"/>
      <c r="CT67" s="177">
        <f t="shared" ref="CT67:CT69" si="796">CT168+CT269+CT370+CT471</f>
        <v>0</v>
      </c>
      <c r="CU67" s="178">
        <v>0.294289866351475</v>
      </c>
      <c r="CV67" s="177">
        <f t="shared" ref="CV67:CV69" si="797">CV168+CV269+CV370+CV471</f>
        <v>0</v>
      </c>
      <c r="CW67" s="194">
        <f t="shared" ref="CW67:CW69" si="798">IFERROR(+(IF(CT67="","0",CT67))-(IF(CV67="","0",CV67)),"")</f>
        <v>0</v>
      </c>
      <c r="CX67" s="576"/>
      <c r="CY67" s="174">
        <v>1.0</v>
      </c>
      <c r="CZ67" s="175" t="s">
        <v>159</v>
      </c>
      <c r="DA67" s="176" t="s">
        <v>121</v>
      </c>
      <c r="DB67" s="176" t="s">
        <v>152</v>
      </c>
      <c r="DC67" s="177">
        <f t="shared" ref="DC67:DC69" si="799">DC168+DC269+DC370+DC471</f>
        <v>0</v>
      </c>
      <c r="DD67" s="177">
        <f t="shared" ref="DD67:DD69" si="800">IFERROR(DE67/DC67*1000000,0)</f>
        <v>0</v>
      </c>
      <c r="DE67" s="177">
        <f t="shared" ref="DE67:DE69" si="801">DE168+DE269+DE370+DE471</f>
        <v>0</v>
      </c>
      <c r="DF67" s="178"/>
      <c r="DG67" s="177">
        <f t="shared" ref="DG67:DG69" si="802">DG168+DG269+DG370+DG471</f>
        <v>0</v>
      </c>
      <c r="DH67" s="180"/>
      <c r="DI67" s="180"/>
      <c r="DJ67" s="180"/>
      <c r="DK67" s="177">
        <f t="shared" ref="DK67:DK69" si="803">DK168+DK269+DK370+DK471</f>
        <v>0</v>
      </c>
      <c r="DL67" s="178">
        <v>0.294289866351475</v>
      </c>
      <c r="DM67" s="177">
        <f t="shared" ref="DM67:DM69" si="804">DM168+DM269+DM370+DM471</f>
        <v>0</v>
      </c>
      <c r="DN67" s="194">
        <f t="shared" ref="DN67:DN69" si="805">IFERROR(+(IF(DK67="","0",DK67))-(IF(DM67="","0",DM67)),"")</f>
        <v>0</v>
      </c>
      <c r="DO67" s="576"/>
      <c r="DP67" s="174">
        <v>1.0</v>
      </c>
      <c r="DQ67" s="175" t="s">
        <v>159</v>
      </c>
      <c r="DR67" s="176" t="s">
        <v>121</v>
      </c>
      <c r="DS67" s="176" t="s">
        <v>152</v>
      </c>
      <c r="DT67" s="177">
        <f t="shared" ref="DT67:DT69" si="806">DT168+DT269+DT370+DT471</f>
        <v>0</v>
      </c>
      <c r="DU67" s="177">
        <f t="shared" ref="DU67:DU69" si="807">IFERROR(DV67/DT67*1000000,0)</f>
        <v>0</v>
      </c>
      <c r="DV67" s="177">
        <f t="shared" ref="DV67:DV69" si="808">DV168+DV269+DV370+DV471</f>
        <v>0</v>
      </c>
      <c r="DW67" s="178"/>
      <c r="DX67" s="177">
        <f t="shared" ref="DX67:DX69" si="809">DX168+DX269+DX370+DX471</f>
        <v>0</v>
      </c>
      <c r="DY67" s="180"/>
      <c r="DZ67" s="180"/>
      <c r="EA67" s="180"/>
      <c r="EB67" s="177">
        <f t="shared" ref="EB67:EB69" si="810">EB168+EB269+EB370+EB471</f>
        <v>0</v>
      </c>
      <c r="EC67" s="178">
        <v>0.294289866351475</v>
      </c>
      <c r="ED67" s="177">
        <f t="shared" ref="ED67:ED69" si="811">ED168+ED269+ED370+ED471</f>
        <v>0</v>
      </c>
      <c r="EE67" s="194">
        <f t="shared" ref="EE67:EE69" si="812">IFERROR(+(IF(EB67="","0",EB67))-(IF(ED67="","0",ED67)),"")</f>
        <v>0</v>
      </c>
      <c r="EF67" s="576"/>
      <c r="EG67" s="174">
        <v>1.0</v>
      </c>
      <c r="EH67" s="175" t="s">
        <v>159</v>
      </c>
      <c r="EI67" s="176" t="s">
        <v>121</v>
      </c>
      <c r="EJ67" s="176" t="s">
        <v>152</v>
      </c>
      <c r="EK67" s="177">
        <f t="shared" ref="EK67:EK69" si="813">EK168+EK269+EK370+EK471</f>
        <v>0</v>
      </c>
      <c r="EL67" s="177">
        <f t="shared" ref="EL67:EL69" si="814">IFERROR(EM67/EK67*1000000,0)</f>
        <v>0</v>
      </c>
      <c r="EM67" s="177">
        <f t="shared" ref="EM67:EM69" si="815">EM168+EM269+EM370+EM471</f>
        <v>0</v>
      </c>
      <c r="EN67" s="178"/>
      <c r="EO67" s="177">
        <f t="shared" ref="EO67:EO69" si="816">EO168+EO269+EO370+EO471</f>
        <v>0</v>
      </c>
      <c r="EP67" s="180"/>
      <c r="EQ67" s="180"/>
      <c r="ER67" s="180"/>
      <c r="ES67" s="177">
        <f t="shared" ref="ES67:ES69" si="817">ES168+ES269+ES370+ES471</f>
        <v>0</v>
      </c>
      <c r="ET67" s="178">
        <v>0.294289866351475</v>
      </c>
      <c r="EU67" s="177">
        <f t="shared" ref="EU67:EU69" si="818">EU168+EU269+EU370+EU471</f>
        <v>0</v>
      </c>
      <c r="EV67" s="194">
        <f t="shared" ref="EV67:EV69" si="819">IFERROR(+(IF(ES67="","0",ES67))-(IF(EU67="","0",EU67)),"")</f>
        <v>0</v>
      </c>
      <c r="EW67" s="576"/>
      <c r="EX67" s="174">
        <v>1.0</v>
      </c>
      <c r="EY67" s="175" t="s">
        <v>159</v>
      </c>
      <c r="EZ67" s="176" t="s">
        <v>121</v>
      </c>
      <c r="FA67" s="176" t="s">
        <v>152</v>
      </c>
      <c r="FB67" s="177">
        <f t="shared" ref="FB67:FB69" si="820">FB168+FB269+FB370+FB471</f>
        <v>0</v>
      </c>
      <c r="FC67" s="177">
        <f t="shared" ref="FC67:FC69" si="821">IFERROR(FD67/FB67*1000000,0)</f>
        <v>0</v>
      </c>
      <c r="FD67" s="177">
        <f t="shared" ref="FD67:FD69" si="822">FD168+FD269+FD370+FD471</f>
        <v>0</v>
      </c>
      <c r="FE67" s="178"/>
      <c r="FF67" s="177">
        <f t="shared" ref="FF67:FF69" si="823">FF168+FF269+FF370+FF471</f>
        <v>0</v>
      </c>
      <c r="FG67" s="180"/>
      <c r="FH67" s="180"/>
      <c r="FI67" s="180"/>
      <c r="FJ67" s="177">
        <f t="shared" ref="FJ67:FJ69" si="824">FJ168+FJ269+FJ370+FJ471</f>
        <v>0</v>
      </c>
      <c r="FK67" s="178">
        <v>0.294289866351475</v>
      </c>
      <c r="FL67" s="177">
        <f t="shared" ref="FL67:FL69" si="825">FL168+FL269+FL370+FL471</f>
        <v>0</v>
      </c>
      <c r="FM67" s="194">
        <f t="shared" ref="FM67:FM69" si="826">IFERROR(+(IF(FJ67="","0",FJ67))-(IF(FL67="","0",FL67)),"")</f>
        <v>0</v>
      </c>
      <c r="FN67" s="576"/>
      <c r="FO67" s="174">
        <v>1.0</v>
      </c>
      <c r="FP67" s="175" t="s">
        <v>159</v>
      </c>
      <c r="FQ67" s="176" t="s">
        <v>121</v>
      </c>
      <c r="FR67" s="176" t="s">
        <v>152</v>
      </c>
      <c r="FS67" s="177">
        <f t="shared" ref="FS67:FS69" si="827">FS168+FS269+FS370+FS471</f>
        <v>0</v>
      </c>
      <c r="FT67" s="177">
        <f t="shared" ref="FT67:FT69" si="828">IFERROR(FU67/FS67*1000000,0)</f>
        <v>0</v>
      </c>
      <c r="FU67" s="177">
        <f t="shared" ref="FU67:FU69" si="829">FU168+FU269+FU370+FU471</f>
        <v>0</v>
      </c>
      <c r="FV67" s="178"/>
      <c r="FW67" s="177">
        <f t="shared" ref="FW67:FW69" si="830">FW168+FW269+FW370+FW471</f>
        <v>0</v>
      </c>
      <c r="FX67" s="180"/>
      <c r="FY67" s="180"/>
      <c r="FZ67" s="180"/>
      <c r="GA67" s="177">
        <f t="shared" ref="GA67:GA69" si="831">GA168+GA269+GA370+GA471</f>
        <v>0</v>
      </c>
      <c r="GB67" s="178">
        <v>0.294289866351475</v>
      </c>
      <c r="GC67" s="177">
        <f t="shared" ref="GC67:GC69" si="832">GC168+GC269+GC370+GC471</f>
        <v>0</v>
      </c>
      <c r="GD67" s="194">
        <f t="shared" ref="GD67:GD69" si="833">IFERROR(+(IF(GA67="","0",GA67))-(IF(GC67="","0",GC67)),"")</f>
        <v>0</v>
      </c>
      <c r="GE67" s="576"/>
      <c r="GF67" s="174">
        <v>1.0</v>
      </c>
      <c r="GG67" s="175" t="s">
        <v>159</v>
      </c>
      <c r="GH67" s="176" t="s">
        <v>121</v>
      </c>
      <c r="GI67" s="176" t="s">
        <v>152</v>
      </c>
      <c r="GJ67" s="177">
        <f t="shared" ref="GJ67:GJ69" si="834">GJ168+GJ269+GJ370+GJ471</f>
        <v>0</v>
      </c>
      <c r="GK67" s="177">
        <f t="shared" ref="GK67:GK69" si="835">IFERROR(GL67/GJ67*1000000,0)</f>
        <v>0</v>
      </c>
      <c r="GL67" s="177">
        <f t="shared" ref="GL67:GL69" si="836">GL168+GL269+GL370+GL471</f>
        <v>0</v>
      </c>
      <c r="GM67" s="178"/>
      <c r="GN67" s="177">
        <f t="shared" ref="GN67:GN69" si="837">GN168+GN269+GN370+GN471</f>
        <v>0</v>
      </c>
      <c r="GO67" s="180"/>
      <c r="GP67" s="180"/>
      <c r="GQ67" s="180"/>
      <c r="GR67" s="177">
        <f t="shared" ref="GR67:GR69" si="838">GR168+GR269+GR370+GR471</f>
        <v>0</v>
      </c>
      <c r="GS67" s="178">
        <v>0.294289866351475</v>
      </c>
      <c r="GT67" s="177">
        <f t="shared" ref="GT67:GT69" si="839">GT168+GT269+GT370+GT471</f>
        <v>0</v>
      </c>
      <c r="GU67" s="194">
        <f t="shared" ref="GU67:GU69" si="840">IFERROR(+(IF(GR67="","0",GR67))-(IF(GT67="","0",GT67)),"")</f>
        <v>0</v>
      </c>
      <c r="GV67" s="576"/>
      <c r="GW67" s="174">
        <v>1.0</v>
      </c>
      <c r="GX67" s="175" t="s">
        <v>159</v>
      </c>
      <c r="GY67" s="176" t="s">
        <v>121</v>
      </c>
      <c r="GZ67" s="176" t="s">
        <v>152</v>
      </c>
      <c r="HA67" s="177">
        <f t="shared" ref="HA67:HA69" si="841">HA168+HA269+HA370+HA471</f>
        <v>0</v>
      </c>
      <c r="HB67" s="177">
        <f t="shared" ref="HB67:HB69" si="842">IFERROR(HC67/HA67*1000000,0)</f>
        <v>0</v>
      </c>
      <c r="HC67" s="177">
        <f t="shared" ref="HC67:HC69" si="843">HC168+HC269+HC370+HC471</f>
        <v>0</v>
      </c>
      <c r="HD67" s="178"/>
      <c r="HE67" s="177">
        <f t="shared" ref="HE67:HE69" si="844">HE168+HE269+HE370+HE471</f>
        <v>0</v>
      </c>
      <c r="HF67" s="180"/>
      <c r="HG67" s="180"/>
      <c r="HH67" s="180"/>
      <c r="HI67" s="177">
        <f t="shared" ref="HI67:HI69" si="845">HI168+HI269+HI370+HI471</f>
        <v>0</v>
      </c>
      <c r="HJ67" s="178">
        <v>0.294289866351475</v>
      </c>
      <c r="HK67" s="177">
        <f t="shared" ref="HK67:HK69" si="846">HK168+HK269+HK370+HK471</f>
        <v>0</v>
      </c>
      <c r="HL67" s="194">
        <f t="shared" ref="HL67:HL69" si="847">IFERROR(+(IF(HI67="","0",HI67))-(IF(HK67="","0",HK67)),"")</f>
        <v>0</v>
      </c>
      <c r="HM67" s="576"/>
      <c r="HN67" s="174">
        <v>1.0</v>
      </c>
      <c r="HO67" s="175" t="s">
        <v>159</v>
      </c>
      <c r="HP67" s="176" t="s">
        <v>121</v>
      </c>
      <c r="HQ67" s="176" t="s">
        <v>152</v>
      </c>
      <c r="HR67" s="177">
        <f t="shared" ref="HR67:HR69" si="848">HR168+HR269+HR370+HR471</f>
        <v>0</v>
      </c>
      <c r="HS67" s="177">
        <f t="shared" ref="HS67:HS69" si="849">IFERROR(HT67/HR67*1000000,0)</f>
        <v>0</v>
      </c>
      <c r="HT67" s="177">
        <f t="shared" ref="HT67:HT69" si="850">HT168+HT269+HT370+HT471</f>
        <v>0</v>
      </c>
      <c r="HU67" s="178"/>
      <c r="HV67" s="177">
        <f t="shared" ref="HV67:HV69" si="851">HV168+HV269+HV370+HV471</f>
        <v>0</v>
      </c>
      <c r="HW67" s="180"/>
      <c r="HX67" s="180"/>
      <c r="HY67" s="180"/>
      <c r="HZ67" s="177">
        <f t="shared" ref="HZ67:HZ69" si="852">HZ168+HZ269+HZ370+HZ471</f>
        <v>0</v>
      </c>
      <c r="IA67" s="178">
        <v>0.294289866351475</v>
      </c>
      <c r="IB67" s="177">
        <f t="shared" ref="IB67:IB69" si="853">IB168+IB269+IB370+IB471</f>
        <v>0</v>
      </c>
      <c r="IC67" s="194">
        <f t="shared" ref="IC67:IC69" si="854">IFERROR(+(IF(HZ67="","0",HZ67))-(IF(IB67="","0",IB67)),"")</f>
        <v>0</v>
      </c>
      <c r="ID67" s="576"/>
      <c r="IE67" s="174">
        <v>1.0</v>
      </c>
      <c r="IF67" s="175" t="s">
        <v>159</v>
      </c>
      <c r="IG67" s="176" t="s">
        <v>121</v>
      </c>
      <c r="IH67" s="176" t="s">
        <v>152</v>
      </c>
      <c r="II67" s="177">
        <f t="shared" ref="II67:II69" si="855">II168+II269+II370+II471</f>
        <v>0</v>
      </c>
      <c r="IJ67" s="177">
        <f t="shared" ref="IJ67:IJ69" si="856">IFERROR(IK67/II67*1000000,0)</f>
        <v>0</v>
      </c>
      <c r="IK67" s="177">
        <f t="shared" ref="IK67:IK69" si="857">IK168+IK269+IK370+IK471</f>
        <v>0</v>
      </c>
      <c r="IL67" s="178"/>
      <c r="IM67" s="177">
        <f t="shared" ref="IM67:IM69" si="858">IM168+IM269+IM370+IM471</f>
        <v>0</v>
      </c>
      <c r="IN67" s="180"/>
      <c r="IO67" s="180"/>
      <c r="IP67" s="180"/>
      <c r="IQ67" s="177">
        <f t="shared" ref="IQ67:IQ69" si="859">IQ168+IQ269+IQ370+IQ471</f>
        <v>0</v>
      </c>
      <c r="IR67" s="178">
        <v>0.294289866351475</v>
      </c>
      <c r="IS67" s="177">
        <f t="shared" ref="IS67:IS69" si="860">IS168+IS269+IS370+IS471</f>
        <v>0</v>
      </c>
      <c r="IT67" s="194">
        <f t="shared" ref="IT67:IT69" si="861">IFERROR(+(IF(IQ67="","0",IQ67))-(IF(IS67="","0",IS67)),"")</f>
        <v>0</v>
      </c>
      <c r="IU67" s="576"/>
      <c r="IV67" s="174">
        <v>1.0</v>
      </c>
      <c r="IW67" s="175" t="s">
        <v>159</v>
      </c>
      <c r="IX67" s="176" t="s">
        <v>121</v>
      </c>
      <c r="IY67" s="176" t="s">
        <v>152</v>
      </c>
      <c r="IZ67" s="177">
        <f t="shared" ref="IZ67:IZ69" si="862">IZ168+IZ269+IZ370+IZ471</f>
        <v>0</v>
      </c>
      <c r="JA67" s="177">
        <f t="shared" ref="JA67:JA69" si="863">IFERROR(JB67/IZ67*1000000,0)</f>
        <v>0</v>
      </c>
      <c r="JB67" s="177">
        <f t="shared" ref="JB67:JB69" si="864">JB168+JB269+JB370+JB471</f>
        <v>0</v>
      </c>
      <c r="JC67" s="178"/>
      <c r="JD67" s="177">
        <f t="shared" ref="JD67:JD69" si="865">JD168+JD269+JD370+JD471</f>
        <v>0</v>
      </c>
      <c r="JE67" s="180"/>
      <c r="JF67" s="180"/>
      <c r="JG67" s="180"/>
      <c r="JH67" s="177">
        <f t="shared" ref="JH67:JH69" si="866">JH168+JH269+JH370+JH471</f>
        <v>0</v>
      </c>
      <c r="JI67" s="178">
        <v>0.294289866351475</v>
      </c>
      <c r="JJ67" s="177">
        <f t="shared" ref="JJ67:JJ69" si="867">JJ168+JJ269+JJ370+JJ471</f>
        <v>0</v>
      </c>
      <c r="JK67" s="194">
        <f t="shared" ref="JK67:JK69" si="868">IFERROR(+(IF(JH67="","0",JH67))-(IF(JJ67="","0",JJ67)),"")</f>
        <v>0</v>
      </c>
      <c r="JL67" s="576"/>
      <c r="JM67" s="174">
        <v>1.0</v>
      </c>
      <c r="JN67" s="175" t="s">
        <v>159</v>
      </c>
      <c r="JO67" s="176" t="s">
        <v>121</v>
      </c>
      <c r="JP67" s="176" t="s">
        <v>152</v>
      </c>
      <c r="JQ67" s="177">
        <f t="shared" ref="JQ67:JQ69" si="869">JQ168+JQ269+JQ370+JQ471</f>
        <v>0</v>
      </c>
      <c r="JR67" s="177">
        <f t="shared" ref="JR67:JR69" si="870">IFERROR(JS67/JQ67*1000000,0)</f>
        <v>0</v>
      </c>
      <c r="JS67" s="177">
        <f t="shared" ref="JS67:JS69" si="871">JS168+JS269+JS370+JS471</f>
        <v>0</v>
      </c>
      <c r="JT67" s="178"/>
      <c r="JU67" s="177">
        <f t="shared" ref="JU67:JU69" si="872">JU168+JU269+JU370+JU471</f>
        <v>0</v>
      </c>
      <c r="JV67" s="180"/>
      <c r="JW67" s="180"/>
      <c r="JX67" s="180"/>
      <c r="JY67" s="177">
        <f t="shared" ref="JY67:JY69" si="873">JY168+JY269+JY370+JY471</f>
        <v>0</v>
      </c>
      <c r="JZ67" s="178">
        <v>0.294289866351475</v>
      </c>
      <c r="KA67" s="177">
        <f t="shared" ref="KA67:KA69" si="874">KA168+KA269+KA370+KA471</f>
        <v>0</v>
      </c>
      <c r="KB67" s="194">
        <f t="shared" ref="KB67:KB69" si="875">IFERROR(+(IF(JY67="","0",JY67))-(IF(KA67="","0",KA67)),"")</f>
        <v>0</v>
      </c>
      <c r="KC67" s="576"/>
      <c r="KD67" s="174">
        <v>1.0</v>
      </c>
      <c r="KE67" s="175" t="s">
        <v>159</v>
      </c>
      <c r="KF67" s="176" t="s">
        <v>121</v>
      </c>
      <c r="KG67" s="176" t="s">
        <v>152</v>
      </c>
      <c r="KH67" s="177">
        <f t="shared" ref="KH67:KH69" si="876">KH168+KH269+KH370+KH471</f>
        <v>0</v>
      </c>
      <c r="KI67" s="177">
        <f t="shared" ref="KI67:KI69" si="877">IFERROR(KJ67/KH67*1000000,0)</f>
        <v>0</v>
      </c>
      <c r="KJ67" s="177">
        <f t="shared" ref="KJ67:KJ69" si="878">KJ168+KJ269+KJ370+KJ471</f>
        <v>0</v>
      </c>
      <c r="KK67" s="178"/>
      <c r="KL67" s="177">
        <f t="shared" ref="KL67:KL69" si="879">KL168+KL269+KL370+KL471</f>
        <v>0</v>
      </c>
      <c r="KM67" s="180"/>
      <c r="KN67" s="180"/>
      <c r="KO67" s="180"/>
      <c r="KP67" s="177">
        <f t="shared" ref="KP67:KP69" si="880">KP168+KP269+KP370+KP471</f>
        <v>0</v>
      </c>
      <c r="KQ67" s="178">
        <v>0.294289866351475</v>
      </c>
      <c r="KR67" s="177">
        <f t="shared" ref="KR67:KR69" si="881">KR168+KR269+KR370+KR471</f>
        <v>0</v>
      </c>
      <c r="KS67" s="194">
        <f t="shared" ref="KS67:KS69" si="882">IFERROR(+(IF(KP67="","0",KP67))-(IF(KR67="","0",KR67)),"")</f>
        <v>0</v>
      </c>
      <c r="KT67" s="576"/>
      <c r="KU67" s="173"/>
    </row>
    <row r="68" ht="15.75" customHeight="1">
      <c r="A68" s="174">
        <v>2.0</v>
      </c>
      <c r="B68" s="175" t="s">
        <v>160</v>
      </c>
      <c r="C68" s="176" t="s">
        <v>121</v>
      </c>
      <c r="D68" s="176" t="s">
        <v>152</v>
      </c>
      <c r="E68" s="177">
        <f t="shared" si="757"/>
        <v>0</v>
      </c>
      <c r="F68" s="177">
        <f t="shared" si="758"/>
        <v>0</v>
      </c>
      <c r="G68" s="177">
        <f t="shared" si="759"/>
        <v>0</v>
      </c>
      <c r="H68" s="178"/>
      <c r="I68" s="177">
        <f t="shared" si="760"/>
        <v>0</v>
      </c>
      <c r="J68" s="180"/>
      <c r="K68" s="180"/>
      <c r="L68" s="180"/>
      <c r="M68" s="177">
        <f t="shared" si="761"/>
        <v>0</v>
      </c>
      <c r="N68" s="178">
        <v>0.294289866351475</v>
      </c>
      <c r="O68" s="177">
        <f t="shared" si="762"/>
        <v>0</v>
      </c>
      <c r="P68" s="194">
        <f t="shared" si="763"/>
        <v>0</v>
      </c>
      <c r="Q68" s="576"/>
      <c r="R68" s="174">
        <v>2.0</v>
      </c>
      <c r="S68" s="175" t="s">
        <v>160</v>
      </c>
      <c r="T68" s="176" t="s">
        <v>121</v>
      </c>
      <c r="U68" s="176" t="s">
        <v>152</v>
      </c>
      <c r="V68" s="177">
        <f t="shared" si="764"/>
        <v>0</v>
      </c>
      <c r="W68" s="177">
        <f t="shared" si="765"/>
        <v>0</v>
      </c>
      <c r="X68" s="177">
        <f t="shared" si="766"/>
        <v>0</v>
      </c>
      <c r="Y68" s="178"/>
      <c r="Z68" s="177">
        <f t="shared" si="767"/>
        <v>0</v>
      </c>
      <c r="AA68" s="180"/>
      <c r="AB68" s="180"/>
      <c r="AC68" s="180"/>
      <c r="AD68" s="177">
        <f t="shared" si="768"/>
        <v>0</v>
      </c>
      <c r="AE68" s="178">
        <v>0.294289866351475</v>
      </c>
      <c r="AF68" s="177">
        <f t="shared" si="769"/>
        <v>0</v>
      </c>
      <c r="AG68" s="194">
        <f t="shared" si="770"/>
        <v>0</v>
      </c>
      <c r="AH68" s="576"/>
      <c r="AI68" s="174">
        <v>2.0</v>
      </c>
      <c r="AJ68" s="175" t="s">
        <v>160</v>
      </c>
      <c r="AK68" s="176" t="s">
        <v>121</v>
      </c>
      <c r="AL68" s="176" t="s">
        <v>152</v>
      </c>
      <c r="AM68" s="177">
        <f t="shared" si="771"/>
        <v>0</v>
      </c>
      <c r="AN68" s="177">
        <f t="shared" si="772"/>
        <v>0</v>
      </c>
      <c r="AO68" s="177">
        <f t="shared" si="773"/>
        <v>0</v>
      </c>
      <c r="AP68" s="178"/>
      <c r="AQ68" s="177">
        <f t="shared" si="774"/>
        <v>0</v>
      </c>
      <c r="AR68" s="180"/>
      <c r="AS68" s="180"/>
      <c r="AT68" s="180"/>
      <c r="AU68" s="177">
        <f t="shared" si="775"/>
        <v>0</v>
      </c>
      <c r="AV68" s="178">
        <v>0.294289866351475</v>
      </c>
      <c r="AW68" s="177">
        <f t="shared" si="776"/>
        <v>0</v>
      </c>
      <c r="AX68" s="194">
        <f t="shared" si="777"/>
        <v>0</v>
      </c>
      <c r="AY68" s="576"/>
      <c r="AZ68" s="174">
        <v>2.0</v>
      </c>
      <c r="BA68" s="175" t="s">
        <v>160</v>
      </c>
      <c r="BB68" s="176" t="s">
        <v>121</v>
      </c>
      <c r="BC68" s="176" t="s">
        <v>152</v>
      </c>
      <c r="BD68" s="177">
        <f t="shared" si="778"/>
        <v>0</v>
      </c>
      <c r="BE68" s="177">
        <f t="shared" si="779"/>
        <v>0</v>
      </c>
      <c r="BF68" s="177">
        <f t="shared" si="780"/>
        <v>0</v>
      </c>
      <c r="BG68" s="178"/>
      <c r="BH68" s="177">
        <f t="shared" si="781"/>
        <v>0</v>
      </c>
      <c r="BI68" s="180"/>
      <c r="BJ68" s="180"/>
      <c r="BK68" s="180"/>
      <c r="BL68" s="177">
        <f t="shared" si="782"/>
        <v>0</v>
      </c>
      <c r="BM68" s="178">
        <v>0.294289866351475</v>
      </c>
      <c r="BN68" s="177">
        <f t="shared" si="783"/>
        <v>0</v>
      </c>
      <c r="BO68" s="194">
        <f t="shared" si="784"/>
        <v>0</v>
      </c>
      <c r="BP68" s="576"/>
      <c r="BQ68" s="174">
        <v>2.0</v>
      </c>
      <c r="BR68" s="175" t="s">
        <v>160</v>
      </c>
      <c r="BS68" s="176" t="s">
        <v>121</v>
      </c>
      <c r="BT68" s="176" t="s">
        <v>152</v>
      </c>
      <c r="BU68" s="177">
        <f t="shared" si="785"/>
        <v>0</v>
      </c>
      <c r="BV68" s="177">
        <f t="shared" si="786"/>
        <v>0</v>
      </c>
      <c r="BW68" s="177">
        <f t="shared" si="787"/>
        <v>0</v>
      </c>
      <c r="BX68" s="178"/>
      <c r="BY68" s="177">
        <f t="shared" si="788"/>
        <v>0</v>
      </c>
      <c r="BZ68" s="180"/>
      <c r="CA68" s="180"/>
      <c r="CB68" s="180"/>
      <c r="CC68" s="177">
        <f t="shared" si="789"/>
        <v>0</v>
      </c>
      <c r="CD68" s="178">
        <v>0.294289866351475</v>
      </c>
      <c r="CE68" s="177">
        <f t="shared" si="790"/>
        <v>0</v>
      </c>
      <c r="CF68" s="194">
        <f t="shared" si="791"/>
        <v>0</v>
      </c>
      <c r="CG68" s="576"/>
      <c r="CH68" s="174">
        <v>2.0</v>
      </c>
      <c r="CI68" s="175" t="s">
        <v>160</v>
      </c>
      <c r="CJ68" s="176" t="s">
        <v>121</v>
      </c>
      <c r="CK68" s="176" t="s">
        <v>152</v>
      </c>
      <c r="CL68" s="177">
        <f t="shared" si="792"/>
        <v>0</v>
      </c>
      <c r="CM68" s="177">
        <f t="shared" si="793"/>
        <v>0</v>
      </c>
      <c r="CN68" s="177">
        <f t="shared" si="794"/>
        <v>0</v>
      </c>
      <c r="CO68" s="178"/>
      <c r="CP68" s="177">
        <f t="shared" si="795"/>
        <v>0</v>
      </c>
      <c r="CQ68" s="180"/>
      <c r="CR68" s="180"/>
      <c r="CS68" s="180"/>
      <c r="CT68" s="177">
        <f t="shared" si="796"/>
        <v>0</v>
      </c>
      <c r="CU68" s="178">
        <v>0.294289866351475</v>
      </c>
      <c r="CV68" s="177">
        <f t="shared" si="797"/>
        <v>0</v>
      </c>
      <c r="CW68" s="194">
        <f t="shared" si="798"/>
        <v>0</v>
      </c>
      <c r="CX68" s="576"/>
      <c r="CY68" s="174">
        <v>2.0</v>
      </c>
      <c r="CZ68" s="175" t="s">
        <v>160</v>
      </c>
      <c r="DA68" s="176" t="s">
        <v>121</v>
      </c>
      <c r="DB68" s="176" t="s">
        <v>152</v>
      </c>
      <c r="DC68" s="177">
        <f t="shared" si="799"/>
        <v>0</v>
      </c>
      <c r="DD68" s="177">
        <f t="shared" si="800"/>
        <v>0</v>
      </c>
      <c r="DE68" s="177">
        <f t="shared" si="801"/>
        <v>0</v>
      </c>
      <c r="DF68" s="178"/>
      <c r="DG68" s="177">
        <f t="shared" si="802"/>
        <v>0</v>
      </c>
      <c r="DH68" s="180"/>
      <c r="DI68" s="180"/>
      <c r="DJ68" s="180"/>
      <c r="DK68" s="177">
        <f t="shared" si="803"/>
        <v>0</v>
      </c>
      <c r="DL68" s="178">
        <v>0.294289866351475</v>
      </c>
      <c r="DM68" s="177">
        <f t="shared" si="804"/>
        <v>0</v>
      </c>
      <c r="DN68" s="194">
        <f t="shared" si="805"/>
        <v>0</v>
      </c>
      <c r="DO68" s="576"/>
      <c r="DP68" s="174">
        <v>2.0</v>
      </c>
      <c r="DQ68" s="175" t="s">
        <v>160</v>
      </c>
      <c r="DR68" s="176" t="s">
        <v>121</v>
      </c>
      <c r="DS68" s="176" t="s">
        <v>152</v>
      </c>
      <c r="DT68" s="177">
        <f t="shared" si="806"/>
        <v>0</v>
      </c>
      <c r="DU68" s="177">
        <f t="shared" si="807"/>
        <v>0</v>
      </c>
      <c r="DV68" s="177">
        <f t="shared" si="808"/>
        <v>0</v>
      </c>
      <c r="DW68" s="178"/>
      <c r="DX68" s="177">
        <f t="shared" si="809"/>
        <v>0</v>
      </c>
      <c r="DY68" s="180"/>
      <c r="DZ68" s="180"/>
      <c r="EA68" s="180"/>
      <c r="EB68" s="177">
        <f t="shared" si="810"/>
        <v>0</v>
      </c>
      <c r="EC68" s="178">
        <v>0.294289866351475</v>
      </c>
      <c r="ED68" s="177">
        <f t="shared" si="811"/>
        <v>0</v>
      </c>
      <c r="EE68" s="194">
        <f t="shared" si="812"/>
        <v>0</v>
      </c>
      <c r="EF68" s="576"/>
      <c r="EG68" s="174">
        <v>2.0</v>
      </c>
      <c r="EH68" s="175" t="s">
        <v>160</v>
      </c>
      <c r="EI68" s="176" t="s">
        <v>121</v>
      </c>
      <c r="EJ68" s="176" t="s">
        <v>152</v>
      </c>
      <c r="EK68" s="177">
        <f t="shared" si="813"/>
        <v>0</v>
      </c>
      <c r="EL68" s="177">
        <f t="shared" si="814"/>
        <v>0</v>
      </c>
      <c r="EM68" s="177">
        <f t="shared" si="815"/>
        <v>0</v>
      </c>
      <c r="EN68" s="178"/>
      <c r="EO68" s="177">
        <f t="shared" si="816"/>
        <v>0</v>
      </c>
      <c r="EP68" s="180"/>
      <c r="EQ68" s="180"/>
      <c r="ER68" s="180"/>
      <c r="ES68" s="177">
        <f t="shared" si="817"/>
        <v>0</v>
      </c>
      <c r="ET68" s="178">
        <v>0.294289866351475</v>
      </c>
      <c r="EU68" s="177">
        <f t="shared" si="818"/>
        <v>0</v>
      </c>
      <c r="EV68" s="194">
        <f t="shared" si="819"/>
        <v>0</v>
      </c>
      <c r="EW68" s="576"/>
      <c r="EX68" s="174">
        <v>2.0</v>
      </c>
      <c r="EY68" s="175" t="s">
        <v>160</v>
      </c>
      <c r="EZ68" s="176" t="s">
        <v>121</v>
      </c>
      <c r="FA68" s="176" t="s">
        <v>152</v>
      </c>
      <c r="FB68" s="177">
        <f t="shared" si="820"/>
        <v>0</v>
      </c>
      <c r="FC68" s="177">
        <f t="shared" si="821"/>
        <v>0</v>
      </c>
      <c r="FD68" s="177">
        <f t="shared" si="822"/>
        <v>0</v>
      </c>
      <c r="FE68" s="178"/>
      <c r="FF68" s="177">
        <f t="shared" si="823"/>
        <v>0</v>
      </c>
      <c r="FG68" s="180"/>
      <c r="FH68" s="180"/>
      <c r="FI68" s="180"/>
      <c r="FJ68" s="177">
        <f t="shared" si="824"/>
        <v>0</v>
      </c>
      <c r="FK68" s="178">
        <v>0.294289866351475</v>
      </c>
      <c r="FL68" s="177">
        <f t="shared" si="825"/>
        <v>0</v>
      </c>
      <c r="FM68" s="194">
        <f t="shared" si="826"/>
        <v>0</v>
      </c>
      <c r="FN68" s="576"/>
      <c r="FO68" s="174">
        <v>2.0</v>
      </c>
      <c r="FP68" s="175" t="s">
        <v>160</v>
      </c>
      <c r="FQ68" s="176" t="s">
        <v>121</v>
      </c>
      <c r="FR68" s="176" t="s">
        <v>152</v>
      </c>
      <c r="FS68" s="177">
        <f t="shared" si="827"/>
        <v>0</v>
      </c>
      <c r="FT68" s="177">
        <f t="shared" si="828"/>
        <v>0</v>
      </c>
      <c r="FU68" s="177">
        <f t="shared" si="829"/>
        <v>0</v>
      </c>
      <c r="FV68" s="178"/>
      <c r="FW68" s="177">
        <f t="shared" si="830"/>
        <v>0</v>
      </c>
      <c r="FX68" s="180"/>
      <c r="FY68" s="180"/>
      <c r="FZ68" s="180"/>
      <c r="GA68" s="177">
        <f t="shared" si="831"/>
        <v>0</v>
      </c>
      <c r="GB68" s="178">
        <v>0.294289866351475</v>
      </c>
      <c r="GC68" s="177">
        <f t="shared" si="832"/>
        <v>0</v>
      </c>
      <c r="GD68" s="194">
        <f t="shared" si="833"/>
        <v>0</v>
      </c>
      <c r="GE68" s="576"/>
      <c r="GF68" s="174">
        <v>2.0</v>
      </c>
      <c r="GG68" s="175" t="s">
        <v>160</v>
      </c>
      <c r="GH68" s="176" t="s">
        <v>121</v>
      </c>
      <c r="GI68" s="176" t="s">
        <v>152</v>
      </c>
      <c r="GJ68" s="177">
        <f t="shared" si="834"/>
        <v>0</v>
      </c>
      <c r="GK68" s="177">
        <f t="shared" si="835"/>
        <v>0</v>
      </c>
      <c r="GL68" s="177">
        <f t="shared" si="836"/>
        <v>0</v>
      </c>
      <c r="GM68" s="178"/>
      <c r="GN68" s="177">
        <f t="shared" si="837"/>
        <v>0</v>
      </c>
      <c r="GO68" s="180"/>
      <c r="GP68" s="180"/>
      <c r="GQ68" s="180"/>
      <c r="GR68" s="177">
        <f t="shared" si="838"/>
        <v>0</v>
      </c>
      <c r="GS68" s="178">
        <v>0.294289866351475</v>
      </c>
      <c r="GT68" s="177">
        <f t="shared" si="839"/>
        <v>0</v>
      </c>
      <c r="GU68" s="194">
        <f t="shared" si="840"/>
        <v>0</v>
      </c>
      <c r="GV68" s="576"/>
      <c r="GW68" s="174">
        <v>2.0</v>
      </c>
      <c r="GX68" s="175" t="s">
        <v>160</v>
      </c>
      <c r="GY68" s="176" t="s">
        <v>121</v>
      </c>
      <c r="GZ68" s="176" t="s">
        <v>152</v>
      </c>
      <c r="HA68" s="177">
        <f t="shared" si="841"/>
        <v>0</v>
      </c>
      <c r="HB68" s="177">
        <f t="shared" si="842"/>
        <v>0</v>
      </c>
      <c r="HC68" s="177">
        <f t="shared" si="843"/>
        <v>0</v>
      </c>
      <c r="HD68" s="178"/>
      <c r="HE68" s="177">
        <f t="shared" si="844"/>
        <v>0</v>
      </c>
      <c r="HF68" s="180"/>
      <c r="HG68" s="180"/>
      <c r="HH68" s="180"/>
      <c r="HI68" s="177">
        <f t="shared" si="845"/>
        <v>0</v>
      </c>
      <c r="HJ68" s="178">
        <v>0.294289866351475</v>
      </c>
      <c r="HK68" s="177">
        <f t="shared" si="846"/>
        <v>0</v>
      </c>
      <c r="HL68" s="194">
        <f t="shared" si="847"/>
        <v>0</v>
      </c>
      <c r="HM68" s="576"/>
      <c r="HN68" s="174">
        <v>2.0</v>
      </c>
      <c r="HO68" s="175" t="s">
        <v>160</v>
      </c>
      <c r="HP68" s="176" t="s">
        <v>121</v>
      </c>
      <c r="HQ68" s="176" t="s">
        <v>152</v>
      </c>
      <c r="HR68" s="177">
        <f t="shared" si="848"/>
        <v>0</v>
      </c>
      <c r="HS68" s="177">
        <f t="shared" si="849"/>
        <v>0</v>
      </c>
      <c r="HT68" s="177">
        <f t="shared" si="850"/>
        <v>0</v>
      </c>
      <c r="HU68" s="178"/>
      <c r="HV68" s="177">
        <f t="shared" si="851"/>
        <v>0</v>
      </c>
      <c r="HW68" s="180"/>
      <c r="HX68" s="180"/>
      <c r="HY68" s="180"/>
      <c r="HZ68" s="177">
        <f t="shared" si="852"/>
        <v>0</v>
      </c>
      <c r="IA68" s="178">
        <v>0.294289866351475</v>
      </c>
      <c r="IB68" s="177">
        <f t="shared" si="853"/>
        <v>0</v>
      </c>
      <c r="IC68" s="194">
        <f t="shared" si="854"/>
        <v>0</v>
      </c>
      <c r="ID68" s="576"/>
      <c r="IE68" s="174">
        <v>2.0</v>
      </c>
      <c r="IF68" s="175" t="s">
        <v>160</v>
      </c>
      <c r="IG68" s="176" t="s">
        <v>121</v>
      </c>
      <c r="IH68" s="176" t="s">
        <v>152</v>
      </c>
      <c r="II68" s="177">
        <f t="shared" si="855"/>
        <v>0</v>
      </c>
      <c r="IJ68" s="177">
        <f t="shared" si="856"/>
        <v>0</v>
      </c>
      <c r="IK68" s="177">
        <f t="shared" si="857"/>
        <v>0</v>
      </c>
      <c r="IL68" s="178"/>
      <c r="IM68" s="177">
        <f t="shared" si="858"/>
        <v>0</v>
      </c>
      <c r="IN68" s="180"/>
      <c r="IO68" s="180"/>
      <c r="IP68" s="180"/>
      <c r="IQ68" s="177">
        <f t="shared" si="859"/>
        <v>0</v>
      </c>
      <c r="IR68" s="178">
        <v>0.294289866351475</v>
      </c>
      <c r="IS68" s="177">
        <f t="shared" si="860"/>
        <v>0</v>
      </c>
      <c r="IT68" s="194">
        <f t="shared" si="861"/>
        <v>0</v>
      </c>
      <c r="IU68" s="576"/>
      <c r="IV68" s="174">
        <v>2.0</v>
      </c>
      <c r="IW68" s="175" t="s">
        <v>160</v>
      </c>
      <c r="IX68" s="176" t="s">
        <v>121</v>
      </c>
      <c r="IY68" s="176" t="s">
        <v>152</v>
      </c>
      <c r="IZ68" s="177">
        <f t="shared" si="862"/>
        <v>0</v>
      </c>
      <c r="JA68" s="177">
        <f t="shared" si="863"/>
        <v>0</v>
      </c>
      <c r="JB68" s="177">
        <f t="shared" si="864"/>
        <v>0</v>
      </c>
      <c r="JC68" s="178"/>
      <c r="JD68" s="177">
        <f t="shared" si="865"/>
        <v>0</v>
      </c>
      <c r="JE68" s="180"/>
      <c r="JF68" s="180"/>
      <c r="JG68" s="180"/>
      <c r="JH68" s="177">
        <f t="shared" si="866"/>
        <v>0</v>
      </c>
      <c r="JI68" s="178">
        <v>0.294289866351475</v>
      </c>
      <c r="JJ68" s="177">
        <f t="shared" si="867"/>
        <v>0</v>
      </c>
      <c r="JK68" s="194">
        <f t="shared" si="868"/>
        <v>0</v>
      </c>
      <c r="JL68" s="576"/>
      <c r="JM68" s="174">
        <v>2.0</v>
      </c>
      <c r="JN68" s="175" t="s">
        <v>160</v>
      </c>
      <c r="JO68" s="176" t="s">
        <v>121</v>
      </c>
      <c r="JP68" s="176" t="s">
        <v>152</v>
      </c>
      <c r="JQ68" s="177">
        <f t="shared" si="869"/>
        <v>0</v>
      </c>
      <c r="JR68" s="177">
        <f t="shared" si="870"/>
        <v>0</v>
      </c>
      <c r="JS68" s="177">
        <f t="shared" si="871"/>
        <v>0</v>
      </c>
      <c r="JT68" s="178"/>
      <c r="JU68" s="177">
        <f t="shared" si="872"/>
        <v>0</v>
      </c>
      <c r="JV68" s="180"/>
      <c r="JW68" s="180"/>
      <c r="JX68" s="180"/>
      <c r="JY68" s="177">
        <f t="shared" si="873"/>
        <v>0</v>
      </c>
      <c r="JZ68" s="178">
        <v>0.294289866351475</v>
      </c>
      <c r="KA68" s="177">
        <f t="shared" si="874"/>
        <v>0</v>
      </c>
      <c r="KB68" s="194">
        <f t="shared" si="875"/>
        <v>0</v>
      </c>
      <c r="KC68" s="576"/>
      <c r="KD68" s="174">
        <v>2.0</v>
      </c>
      <c r="KE68" s="175" t="s">
        <v>160</v>
      </c>
      <c r="KF68" s="176" t="s">
        <v>121</v>
      </c>
      <c r="KG68" s="176" t="s">
        <v>152</v>
      </c>
      <c r="KH68" s="177">
        <f t="shared" si="876"/>
        <v>0</v>
      </c>
      <c r="KI68" s="177">
        <f t="shared" si="877"/>
        <v>0</v>
      </c>
      <c r="KJ68" s="177">
        <f t="shared" si="878"/>
        <v>0</v>
      </c>
      <c r="KK68" s="178"/>
      <c r="KL68" s="177">
        <f t="shared" si="879"/>
        <v>0</v>
      </c>
      <c r="KM68" s="180"/>
      <c r="KN68" s="180"/>
      <c r="KO68" s="180"/>
      <c r="KP68" s="177">
        <f t="shared" si="880"/>
        <v>0</v>
      </c>
      <c r="KQ68" s="178">
        <v>0.294289866351475</v>
      </c>
      <c r="KR68" s="177">
        <f t="shared" si="881"/>
        <v>0</v>
      </c>
      <c r="KS68" s="194">
        <f t="shared" si="882"/>
        <v>0</v>
      </c>
      <c r="KT68" s="576"/>
      <c r="KU68" s="173"/>
    </row>
    <row r="69" ht="15.75" customHeight="1">
      <c r="A69" s="174">
        <v>3.0</v>
      </c>
      <c r="B69" s="175" t="s">
        <v>161</v>
      </c>
      <c r="C69" s="176" t="s">
        <v>121</v>
      </c>
      <c r="D69" s="176" t="s">
        <v>152</v>
      </c>
      <c r="E69" s="177">
        <f t="shared" si="757"/>
        <v>0</v>
      </c>
      <c r="F69" s="177">
        <f t="shared" si="758"/>
        <v>0</v>
      </c>
      <c r="G69" s="177">
        <f t="shared" si="759"/>
        <v>0</v>
      </c>
      <c r="H69" s="178"/>
      <c r="I69" s="177">
        <f t="shared" si="760"/>
        <v>0</v>
      </c>
      <c r="J69" s="180"/>
      <c r="K69" s="180"/>
      <c r="L69" s="180"/>
      <c r="M69" s="177">
        <f t="shared" si="761"/>
        <v>0</v>
      </c>
      <c r="N69" s="178">
        <v>0.294289866351475</v>
      </c>
      <c r="O69" s="177">
        <f t="shared" si="762"/>
        <v>0</v>
      </c>
      <c r="P69" s="194">
        <f t="shared" si="763"/>
        <v>0</v>
      </c>
      <c r="Q69" s="576"/>
      <c r="R69" s="174">
        <v>3.0</v>
      </c>
      <c r="S69" s="175" t="s">
        <v>161</v>
      </c>
      <c r="T69" s="176" t="s">
        <v>121</v>
      </c>
      <c r="U69" s="176" t="s">
        <v>152</v>
      </c>
      <c r="V69" s="177">
        <f t="shared" si="764"/>
        <v>0</v>
      </c>
      <c r="W69" s="177">
        <f t="shared" si="765"/>
        <v>0</v>
      </c>
      <c r="X69" s="177">
        <f t="shared" si="766"/>
        <v>0</v>
      </c>
      <c r="Y69" s="178"/>
      <c r="Z69" s="177">
        <f t="shared" si="767"/>
        <v>0</v>
      </c>
      <c r="AA69" s="180"/>
      <c r="AB69" s="180"/>
      <c r="AC69" s="180"/>
      <c r="AD69" s="177">
        <f t="shared" si="768"/>
        <v>0</v>
      </c>
      <c r="AE69" s="178">
        <v>0.294289866351475</v>
      </c>
      <c r="AF69" s="177">
        <f t="shared" si="769"/>
        <v>0</v>
      </c>
      <c r="AG69" s="194">
        <f t="shared" si="770"/>
        <v>0</v>
      </c>
      <c r="AH69" s="576"/>
      <c r="AI69" s="174">
        <v>3.0</v>
      </c>
      <c r="AJ69" s="175" t="s">
        <v>161</v>
      </c>
      <c r="AK69" s="176" t="s">
        <v>121</v>
      </c>
      <c r="AL69" s="176" t="s">
        <v>152</v>
      </c>
      <c r="AM69" s="177">
        <f t="shared" si="771"/>
        <v>0</v>
      </c>
      <c r="AN69" s="177">
        <f t="shared" si="772"/>
        <v>0</v>
      </c>
      <c r="AO69" s="177">
        <f t="shared" si="773"/>
        <v>0</v>
      </c>
      <c r="AP69" s="178"/>
      <c r="AQ69" s="177">
        <f t="shared" si="774"/>
        <v>0</v>
      </c>
      <c r="AR69" s="180"/>
      <c r="AS69" s="180"/>
      <c r="AT69" s="180"/>
      <c r="AU69" s="177">
        <f t="shared" si="775"/>
        <v>0</v>
      </c>
      <c r="AV69" s="178">
        <v>0.294289866351475</v>
      </c>
      <c r="AW69" s="177">
        <f t="shared" si="776"/>
        <v>0</v>
      </c>
      <c r="AX69" s="194">
        <f t="shared" si="777"/>
        <v>0</v>
      </c>
      <c r="AY69" s="576"/>
      <c r="AZ69" s="174">
        <v>3.0</v>
      </c>
      <c r="BA69" s="175" t="s">
        <v>161</v>
      </c>
      <c r="BB69" s="176" t="s">
        <v>121</v>
      </c>
      <c r="BC69" s="176" t="s">
        <v>152</v>
      </c>
      <c r="BD69" s="177">
        <f t="shared" si="778"/>
        <v>0</v>
      </c>
      <c r="BE69" s="177">
        <f t="shared" si="779"/>
        <v>0</v>
      </c>
      <c r="BF69" s="177">
        <f t="shared" si="780"/>
        <v>0</v>
      </c>
      <c r="BG69" s="178"/>
      <c r="BH69" s="177">
        <f t="shared" si="781"/>
        <v>0</v>
      </c>
      <c r="BI69" s="180"/>
      <c r="BJ69" s="180"/>
      <c r="BK69" s="180"/>
      <c r="BL69" s="177">
        <f t="shared" si="782"/>
        <v>0</v>
      </c>
      <c r="BM69" s="178">
        <v>0.294289866351475</v>
      </c>
      <c r="BN69" s="177">
        <f t="shared" si="783"/>
        <v>0</v>
      </c>
      <c r="BO69" s="194">
        <f t="shared" si="784"/>
        <v>0</v>
      </c>
      <c r="BP69" s="576"/>
      <c r="BQ69" s="174">
        <v>3.0</v>
      </c>
      <c r="BR69" s="175" t="s">
        <v>161</v>
      </c>
      <c r="BS69" s="176" t="s">
        <v>121</v>
      </c>
      <c r="BT69" s="176" t="s">
        <v>152</v>
      </c>
      <c r="BU69" s="177">
        <f t="shared" si="785"/>
        <v>0</v>
      </c>
      <c r="BV69" s="177">
        <f t="shared" si="786"/>
        <v>0</v>
      </c>
      <c r="BW69" s="177">
        <f t="shared" si="787"/>
        <v>0</v>
      </c>
      <c r="BX69" s="178"/>
      <c r="BY69" s="177">
        <f t="shared" si="788"/>
        <v>0</v>
      </c>
      <c r="BZ69" s="180"/>
      <c r="CA69" s="180"/>
      <c r="CB69" s="180"/>
      <c r="CC69" s="177">
        <f t="shared" si="789"/>
        <v>0</v>
      </c>
      <c r="CD69" s="178">
        <v>0.294289866351475</v>
      </c>
      <c r="CE69" s="177">
        <f t="shared" si="790"/>
        <v>0</v>
      </c>
      <c r="CF69" s="194">
        <f t="shared" si="791"/>
        <v>0</v>
      </c>
      <c r="CG69" s="576"/>
      <c r="CH69" s="174">
        <v>3.0</v>
      </c>
      <c r="CI69" s="175" t="s">
        <v>161</v>
      </c>
      <c r="CJ69" s="176" t="s">
        <v>121</v>
      </c>
      <c r="CK69" s="176" t="s">
        <v>152</v>
      </c>
      <c r="CL69" s="177">
        <f t="shared" si="792"/>
        <v>0</v>
      </c>
      <c r="CM69" s="177">
        <f t="shared" si="793"/>
        <v>0</v>
      </c>
      <c r="CN69" s="177">
        <f t="shared" si="794"/>
        <v>0</v>
      </c>
      <c r="CO69" s="178"/>
      <c r="CP69" s="177">
        <f t="shared" si="795"/>
        <v>0</v>
      </c>
      <c r="CQ69" s="180"/>
      <c r="CR69" s="180"/>
      <c r="CS69" s="180"/>
      <c r="CT69" s="177">
        <f t="shared" si="796"/>
        <v>0</v>
      </c>
      <c r="CU69" s="178">
        <v>0.294289866351475</v>
      </c>
      <c r="CV69" s="177">
        <f t="shared" si="797"/>
        <v>0</v>
      </c>
      <c r="CW69" s="194">
        <f t="shared" si="798"/>
        <v>0</v>
      </c>
      <c r="CX69" s="576"/>
      <c r="CY69" s="174">
        <v>3.0</v>
      </c>
      <c r="CZ69" s="175" t="s">
        <v>161</v>
      </c>
      <c r="DA69" s="176" t="s">
        <v>121</v>
      </c>
      <c r="DB69" s="176" t="s">
        <v>152</v>
      </c>
      <c r="DC69" s="177">
        <f t="shared" si="799"/>
        <v>0</v>
      </c>
      <c r="DD69" s="177">
        <f t="shared" si="800"/>
        <v>0</v>
      </c>
      <c r="DE69" s="177">
        <f t="shared" si="801"/>
        <v>0</v>
      </c>
      <c r="DF69" s="178"/>
      <c r="DG69" s="177">
        <f t="shared" si="802"/>
        <v>0</v>
      </c>
      <c r="DH69" s="180"/>
      <c r="DI69" s="180"/>
      <c r="DJ69" s="180"/>
      <c r="DK69" s="177">
        <f t="shared" si="803"/>
        <v>0</v>
      </c>
      <c r="DL69" s="178">
        <v>0.294289866351475</v>
      </c>
      <c r="DM69" s="177">
        <f t="shared" si="804"/>
        <v>0</v>
      </c>
      <c r="DN69" s="194">
        <f t="shared" si="805"/>
        <v>0</v>
      </c>
      <c r="DO69" s="576"/>
      <c r="DP69" s="174">
        <v>3.0</v>
      </c>
      <c r="DQ69" s="175" t="s">
        <v>161</v>
      </c>
      <c r="DR69" s="176" t="s">
        <v>121</v>
      </c>
      <c r="DS69" s="176" t="s">
        <v>152</v>
      </c>
      <c r="DT69" s="177">
        <f t="shared" si="806"/>
        <v>0</v>
      </c>
      <c r="DU69" s="177">
        <f t="shared" si="807"/>
        <v>0</v>
      </c>
      <c r="DV69" s="177">
        <f t="shared" si="808"/>
        <v>0</v>
      </c>
      <c r="DW69" s="178"/>
      <c r="DX69" s="177">
        <f t="shared" si="809"/>
        <v>0</v>
      </c>
      <c r="DY69" s="180"/>
      <c r="DZ69" s="180"/>
      <c r="EA69" s="180"/>
      <c r="EB69" s="177">
        <f t="shared" si="810"/>
        <v>0</v>
      </c>
      <c r="EC69" s="178">
        <v>0.294289866351475</v>
      </c>
      <c r="ED69" s="177">
        <f t="shared" si="811"/>
        <v>0</v>
      </c>
      <c r="EE69" s="194">
        <f t="shared" si="812"/>
        <v>0</v>
      </c>
      <c r="EF69" s="576"/>
      <c r="EG69" s="174">
        <v>3.0</v>
      </c>
      <c r="EH69" s="175" t="s">
        <v>161</v>
      </c>
      <c r="EI69" s="176" t="s">
        <v>121</v>
      </c>
      <c r="EJ69" s="176" t="s">
        <v>152</v>
      </c>
      <c r="EK69" s="177">
        <f t="shared" si="813"/>
        <v>0</v>
      </c>
      <c r="EL69" s="177">
        <f t="shared" si="814"/>
        <v>0</v>
      </c>
      <c r="EM69" s="177">
        <f t="shared" si="815"/>
        <v>0</v>
      </c>
      <c r="EN69" s="178"/>
      <c r="EO69" s="177">
        <f t="shared" si="816"/>
        <v>0</v>
      </c>
      <c r="EP69" s="180"/>
      <c r="EQ69" s="180"/>
      <c r="ER69" s="180"/>
      <c r="ES69" s="177">
        <f t="shared" si="817"/>
        <v>0</v>
      </c>
      <c r="ET69" s="178">
        <v>0.294289866351475</v>
      </c>
      <c r="EU69" s="177">
        <f t="shared" si="818"/>
        <v>0</v>
      </c>
      <c r="EV69" s="194">
        <f t="shared" si="819"/>
        <v>0</v>
      </c>
      <c r="EW69" s="576"/>
      <c r="EX69" s="174">
        <v>3.0</v>
      </c>
      <c r="EY69" s="175" t="s">
        <v>161</v>
      </c>
      <c r="EZ69" s="176" t="s">
        <v>121</v>
      </c>
      <c r="FA69" s="176" t="s">
        <v>152</v>
      </c>
      <c r="FB69" s="177">
        <f t="shared" si="820"/>
        <v>0</v>
      </c>
      <c r="FC69" s="177">
        <f t="shared" si="821"/>
        <v>0</v>
      </c>
      <c r="FD69" s="177">
        <f t="shared" si="822"/>
        <v>0</v>
      </c>
      <c r="FE69" s="178"/>
      <c r="FF69" s="177">
        <f t="shared" si="823"/>
        <v>0</v>
      </c>
      <c r="FG69" s="180"/>
      <c r="FH69" s="180"/>
      <c r="FI69" s="180"/>
      <c r="FJ69" s="177">
        <f t="shared" si="824"/>
        <v>0</v>
      </c>
      <c r="FK69" s="178">
        <v>0.294289866351475</v>
      </c>
      <c r="FL69" s="177">
        <f t="shared" si="825"/>
        <v>0</v>
      </c>
      <c r="FM69" s="194">
        <f t="shared" si="826"/>
        <v>0</v>
      </c>
      <c r="FN69" s="576"/>
      <c r="FO69" s="174">
        <v>3.0</v>
      </c>
      <c r="FP69" s="175" t="s">
        <v>161</v>
      </c>
      <c r="FQ69" s="176" t="s">
        <v>121</v>
      </c>
      <c r="FR69" s="176" t="s">
        <v>152</v>
      </c>
      <c r="FS69" s="177">
        <f t="shared" si="827"/>
        <v>0</v>
      </c>
      <c r="FT69" s="177">
        <f t="shared" si="828"/>
        <v>0</v>
      </c>
      <c r="FU69" s="177">
        <f t="shared" si="829"/>
        <v>0</v>
      </c>
      <c r="FV69" s="178"/>
      <c r="FW69" s="177">
        <f t="shared" si="830"/>
        <v>0</v>
      </c>
      <c r="FX69" s="180"/>
      <c r="FY69" s="180"/>
      <c r="FZ69" s="180"/>
      <c r="GA69" s="177">
        <f t="shared" si="831"/>
        <v>0</v>
      </c>
      <c r="GB69" s="178">
        <v>0.294289866351475</v>
      </c>
      <c r="GC69" s="177">
        <f t="shared" si="832"/>
        <v>0</v>
      </c>
      <c r="GD69" s="194">
        <f t="shared" si="833"/>
        <v>0</v>
      </c>
      <c r="GE69" s="576"/>
      <c r="GF69" s="174">
        <v>3.0</v>
      </c>
      <c r="GG69" s="175" t="s">
        <v>161</v>
      </c>
      <c r="GH69" s="176" t="s">
        <v>121</v>
      </c>
      <c r="GI69" s="176" t="s">
        <v>152</v>
      </c>
      <c r="GJ69" s="177">
        <f t="shared" si="834"/>
        <v>0</v>
      </c>
      <c r="GK69" s="177">
        <f t="shared" si="835"/>
        <v>0</v>
      </c>
      <c r="GL69" s="177">
        <f t="shared" si="836"/>
        <v>0</v>
      </c>
      <c r="GM69" s="178"/>
      <c r="GN69" s="177">
        <f t="shared" si="837"/>
        <v>0</v>
      </c>
      <c r="GO69" s="180"/>
      <c r="GP69" s="180"/>
      <c r="GQ69" s="180"/>
      <c r="GR69" s="177">
        <f t="shared" si="838"/>
        <v>0</v>
      </c>
      <c r="GS69" s="178">
        <v>0.294289866351475</v>
      </c>
      <c r="GT69" s="177">
        <f t="shared" si="839"/>
        <v>0</v>
      </c>
      <c r="GU69" s="194">
        <f t="shared" si="840"/>
        <v>0</v>
      </c>
      <c r="GV69" s="576"/>
      <c r="GW69" s="174">
        <v>3.0</v>
      </c>
      <c r="GX69" s="175" t="s">
        <v>161</v>
      </c>
      <c r="GY69" s="176" t="s">
        <v>121</v>
      </c>
      <c r="GZ69" s="176" t="s">
        <v>152</v>
      </c>
      <c r="HA69" s="177">
        <f t="shared" si="841"/>
        <v>0</v>
      </c>
      <c r="HB69" s="177">
        <f t="shared" si="842"/>
        <v>0</v>
      </c>
      <c r="HC69" s="177">
        <f t="shared" si="843"/>
        <v>0</v>
      </c>
      <c r="HD69" s="178"/>
      <c r="HE69" s="177">
        <f t="shared" si="844"/>
        <v>0</v>
      </c>
      <c r="HF69" s="180"/>
      <c r="HG69" s="180"/>
      <c r="HH69" s="180"/>
      <c r="HI69" s="177">
        <f t="shared" si="845"/>
        <v>0</v>
      </c>
      <c r="HJ69" s="178">
        <v>0.294289866351475</v>
      </c>
      <c r="HK69" s="177">
        <f t="shared" si="846"/>
        <v>0</v>
      </c>
      <c r="HL69" s="194">
        <f t="shared" si="847"/>
        <v>0</v>
      </c>
      <c r="HM69" s="576"/>
      <c r="HN69" s="174">
        <v>3.0</v>
      </c>
      <c r="HO69" s="175" t="s">
        <v>161</v>
      </c>
      <c r="HP69" s="176" t="s">
        <v>121</v>
      </c>
      <c r="HQ69" s="176" t="s">
        <v>152</v>
      </c>
      <c r="HR69" s="177">
        <f t="shared" si="848"/>
        <v>0</v>
      </c>
      <c r="HS69" s="177">
        <f t="shared" si="849"/>
        <v>0</v>
      </c>
      <c r="HT69" s="177">
        <f t="shared" si="850"/>
        <v>0</v>
      </c>
      <c r="HU69" s="178"/>
      <c r="HV69" s="177">
        <f t="shared" si="851"/>
        <v>0</v>
      </c>
      <c r="HW69" s="180"/>
      <c r="HX69" s="180"/>
      <c r="HY69" s="180"/>
      <c r="HZ69" s="177">
        <f t="shared" si="852"/>
        <v>0</v>
      </c>
      <c r="IA69" s="178">
        <v>0.294289866351475</v>
      </c>
      <c r="IB69" s="177">
        <f t="shared" si="853"/>
        <v>0</v>
      </c>
      <c r="IC69" s="194">
        <f t="shared" si="854"/>
        <v>0</v>
      </c>
      <c r="ID69" s="576"/>
      <c r="IE69" s="174">
        <v>3.0</v>
      </c>
      <c r="IF69" s="175" t="s">
        <v>161</v>
      </c>
      <c r="IG69" s="176" t="s">
        <v>121</v>
      </c>
      <c r="IH69" s="176" t="s">
        <v>152</v>
      </c>
      <c r="II69" s="177">
        <f t="shared" si="855"/>
        <v>0</v>
      </c>
      <c r="IJ69" s="177">
        <f t="shared" si="856"/>
        <v>0</v>
      </c>
      <c r="IK69" s="177">
        <f t="shared" si="857"/>
        <v>0</v>
      </c>
      <c r="IL69" s="178"/>
      <c r="IM69" s="177">
        <f t="shared" si="858"/>
        <v>0</v>
      </c>
      <c r="IN69" s="180"/>
      <c r="IO69" s="180"/>
      <c r="IP69" s="180"/>
      <c r="IQ69" s="177">
        <f t="shared" si="859"/>
        <v>0</v>
      </c>
      <c r="IR69" s="178">
        <v>0.294289866351475</v>
      </c>
      <c r="IS69" s="177">
        <f t="shared" si="860"/>
        <v>0</v>
      </c>
      <c r="IT69" s="194">
        <f t="shared" si="861"/>
        <v>0</v>
      </c>
      <c r="IU69" s="576"/>
      <c r="IV69" s="174">
        <v>3.0</v>
      </c>
      <c r="IW69" s="175" t="s">
        <v>161</v>
      </c>
      <c r="IX69" s="176" t="s">
        <v>121</v>
      </c>
      <c r="IY69" s="176" t="s">
        <v>152</v>
      </c>
      <c r="IZ69" s="177">
        <f t="shared" si="862"/>
        <v>0</v>
      </c>
      <c r="JA69" s="177">
        <f t="shared" si="863"/>
        <v>0</v>
      </c>
      <c r="JB69" s="177">
        <f t="shared" si="864"/>
        <v>0</v>
      </c>
      <c r="JC69" s="178"/>
      <c r="JD69" s="177">
        <f t="shared" si="865"/>
        <v>0</v>
      </c>
      <c r="JE69" s="180"/>
      <c r="JF69" s="180"/>
      <c r="JG69" s="180"/>
      <c r="JH69" s="177">
        <f t="shared" si="866"/>
        <v>0</v>
      </c>
      <c r="JI69" s="178">
        <v>0.294289866351475</v>
      </c>
      <c r="JJ69" s="177">
        <f t="shared" si="867"/>
        <v>0</v>
      </c>
      <c r="JK69" s="194">
        <f t="shared" si="868"/>
        <v>0</v>
      </c>
      <c r="JL69" s="576"/>
      <c r="JM69" s="174">
        <v>3.0</v>
      </c>
      <c r="JN69" s="175" t="s">
        <v>161</v>
      </c>
      <c r="JO69" s="176" t="s">
        <v>121</v>
      </c>
      <c r="JP69" s="176" t="s">
        <v>152</v>
      </c>
      <c r="JQ69" s="177">
        <f t="shared" si="869"/>
        <v>0</v>
      </c>
      <c r="JR69" s="177">
        <f t="shared" si="870"/>
        <v>0</v>
      </c>
      <c r="JS69" s="177">
        <f t="shared" si="871"/>
        <v>0</v>
      </c>
      <c r="JT69" s="178"/>
      <c r="JU69" s="177">
        <f t="shared" si="872"/>
        <v>0</v>
      </c>
      <c r="JV69" s="180"/>
      <c r="JW69" s="180"/>
      <c r="JX69" s="180"/>
      <c r="JY69" s="177">
        <f t="shared" si="873"/>
        <v>0</v>
      </c>
      <c r="JZ69" s="178">
        <v>0.294289866351475</v>
      </c>
      <c r="KA69" s="177">
        <f t="shared" si="874"/>
        <v>0</v>
      </c>
      <c r="KB69" s="194">
        <f t="shared" si="875"/>
        <v>0</v>
      </c>
      <c r="KC69" s="576"/>
      <c r="KD69" s="174">
        <v>3.0</v>
      </c>
      <c r="KE69" s="175" t="s">
        <v>161</v>
      </c>
      <c r="KF69" s="176" t="s">
        <v>121</v>
      </c>
      <c r="KG69" s="176" t="s">
        <v>152</v>
      </c>
      <c r="KH69" s="177">
        <f t="shared" si="876"/>
        <v>0</v>
      </c>
      <c r="KI69" s="177">
        <f t="shared" si="877"/>
        <v>0</v>
      </c>
      <c r="KJ69" s="177">
        <f t="shared" si="878"/>
        <v>0</v>
      </c>
      <c r="KK69" s="178"/>
      <c r="KL69" s="177">
        <f t="shared" si="879"/>
        <v>0</v>
      </c>
      <c r="KM69" s="180"/>
      <c r="KN69" s="180"/>
      <c r="KO69" s="180"/>
      <c r="KP69" s="177">
        <f t="shared" si="880"/>
        <v>0</v>
      </c>
      <c r="KQ69" s="178">
        <v>0.294289866351475</v>
      </c>
      <c r="KR69" s="177">
        <f t="shared" si="881"/>
        <v>0</v>
      </c>
      <c r="KS69" s="194">
        <f t="shared" si="882"/>
        <v>0</v>
      </c>
      <c r="KT69" s="576"/>
      <c r="KU69" s="173"/>
    </row>
    <row r="70" ht="15.75" customHeight="1">
      <c r="A70" s="174"/>
      <c r="B70" s="175"/>
      <c r="C70" s="176"/>
      <c r="D70" s="176"/>
      <c r="E70" s="177"/>
      <c r="F70" s="177"/>
      <c r="G70" s="177"/>
      <c r="H70" s="178"/>
      <c r="I70" s="177"/>
      <c r="J70" s="180"/>
      <c r="K70" s="180"/>
      <c r="L70" s="180"/>
      <c r="M70" s="177"/>
      <c r="N70" s="178"/>
      <c r="O70" s="177"/>
      <c r="P70" s="194"/>
      <c r="Q70" s="576"/>
      <c r="R70" s="174"/>
      <c r="S70" s="175"/>
      <c r="T70" s="176"/>
      <c r="U70" s="176"/>
      <c r="V70" s="177"/>
      <c r="W70" s="177"/>
      <c r="X70" s="177"/>
      <c r="Y70" s="178"/>
      <c r="Z70" s="177"/>
      <c r="AA70" s="180"/>
      <c r="AB70" s="180"/>
      <c r="AC70" s="180"/>
      <c r="AD70" s="177"/>
      <c r="AE70" s="178"/>
      <c r="AF70" s="177"/>
      <c r="AG70" s="194"/>
      <c r="AH70" s="576"/>
      <c r="AI70" s="174"/>
      <c r="AJ70" s="175"/>
      <c r="AK70" s="176"/>
      <c r="AL70" s="176"/>
      <c r="AM70" s="177"/>
      <c r="AN70" s="177"/>
      <c r="AO70" s="177"/>
      <c r="AP70" s="178"/>
      <c r="AQ70" s="177"/>
      <c r="AR70" s="180"/>
      <c r="AS70" s="180"/>
      <c r="AT70" s="180"/>
      <c r="AU70" s="177"/>
      <c r="AV70" s="178"/>
      <c r="AW70" s="177"/>
      <c r="AX70" s="194"/>
      <c r="AY70" s="576"/>
      <c r="AZ70" s="174"/>
      <c r="BA70" s="175"/>
      <c r="BB70" s="176"/>
      <c r="BC70" s="176"/>
      <c r="BD70" s="177"/>
      <c r="BE70" s="177"/>
      <c r="BF70" s="177"/>
      <c r="BG70" s="178"/>
      <c r="BH70" s="177"/>
      <c r="BI70" s="180"/>
      <c r="BJ70" s="180"/>
      <c r="BK70" s="180"/>
      <c r="BL70" s="177"/>
      <c r="BM70" s="178"/>
      <c r="BN70" s="177"/>
      <c r="BO70" s="194"/>
      <c r="BP70" s="576"/>
      <c r="BQ70" s="174"/>
      <c r="BR70" s="175"/>
      <c r="BS70" s="176"/>
      <c r="BT70" s="176"/>
      <c r="BU70" s="177"/>
      <c r="BV70" s="177"/>
      <c r="BW70" s="177"/>
      <c r="BX70" s="178"/>
      <c r="BY70" s="177"/>
      <c r="BZ70" s="180"/>
      <c r="CA70" s="180"/>
      <c r="CB70" s="180"/>
      <c r="CC70" s="177"/>
      <c r="CD70" s="178"/>
      <c r="CE70" s="177"/>
      <c r="CF70" s="194"/>
      <c r="CG70" s="576"/>
      <c r="CH70" s="174"/>
      <c r="CI70" s="175"/>
      <c r="CJ70" s="176"/>
      <c r="CK70" s="176"/>
      <c r="CL70" s="177"/>
      <c r="CM70" s="177"/>
      <c r="CN70" s="177"/>
      <c r="CO70" s="178"/>
      <c r="CP70" s="177"/>
      <c r="CQ70" s="180"/>
      <c r="CR70" s="180"/>
      <c r="CS70" s="180"/>
      <c r="CT70" s="177"/>
      <c r="CU70" s="178"/>
      <c r="CV70" s="177"/>
      <c r="CW70" s="194"/>
      <c r="CX70" s="576"/>
      <c r="CY70" s="174"/>
      <c r="CZ70" s="175"/>
      <c r="DA70" s="176"/>
      <c r="DB70" s="176"/>
      <c r="DC70" s="177"/>
      <c r="DD70" s="177"/>
      <c r="DE70" s="177"/>
      <c r="DF70" s="178"/>
      <c r="DG70" s="177"/>
      <c r="DH70" s="180"/>
      <c r="DI70" s="180"/>
      <c r="DJ70" s="180"/>
      <c r="DK70" s="177"/>
      <c r="DL70" s="178"/>
      <c r="DM70" s="177"/>
      <c r="DN70" s="194"/>
      <c r="DO70" s="576"/>
      <c r="DP70" s="174"/>
      <c r="DQ70" s="175"/>
      <c r="DR70" s="176"/>
      <c r="DS70" s="176"/>
      <c r="DT70" s="177"/>
      <c r="DU70" s="177"/>
      <c r="DV70" s="177"/>
      <c r="DW70" s="178"/>
      <c r="DX70" s="177"/>
      <c r="DY70" s="180"/>
      <c r="DZ70" s="180"/>
      <c r="EA70" s="180"/>
      <c r="EB70" s="177"/>
      <c r="EC70" s="178"/>
      <c r="ED70" s="177"/>
      <c r="EE70" s="194"/>
      <c r="EF70" s="576"/>
      <c r="EG70" s="174"/>
      <c r="EH70" s="175"/>
      <c r="EI70" s="176"/>
      <c r="EJ70" s="176"/>
      <c r="EK70" s="177"/>
      <c r="EL70" s="177"/>
      <c r="EM70" s="177"/>
      <c r="EN70" s="178"/>
      <c r="EO70" s="177"/>
      <c r="EP70" s="180"/>
      <c r="EQ70" s="180"/>
      <c r="ER70" s="180"/>
      <c r="ES70" s="177"/>
      <c r="ET70" s="178"/>
      <c r="EU70" s="177"/>
      <c r="EV70" s="194"/>
      <c r="EW70" s="576"/>
      <c r="EX70" s="174"/>
      <c r="EY70" s="175"/>
      <c r="EZ70" s="176"/>
      <c r="FA70" s="176"/>
      <c r="FB70" s="177"/>
      <c r="FC70" s="177"/>
      <c r="FD70" s="177"/>
      <c r="FE70" s="178"/>
      <c r="FF70" s="177"/>
      <c r="FG70" s="180"/>
      <c r="FH70" s="180"/>
      <c r="FI70" s="180"/>
      <c r="FJ70" s="177"/>
      <c r="FK70" s="178"/>
      <c r="FL70" s="177"/>
      <c r="FM70" s="194"/>
      <c r="FN70" s="576"/>
      <c r="FO70" s="174"/>
      <c r="FP70" s="175"/>
      <c r="FQ70" s="176"/>
      <c r="FR70" s="176"/>
      <c r="FS70" s="177"/>
      <c r="FT70" s="177"/>
      <c r="FU70" s="177"/>
      <c r="FV70" s="178"/>
      <c r="FW70" s="177"/>
      <c r="FX70" s="180"/>
      <c r="FY70" s="180"/>
      <c r="FZ70" s="180"/>
      <c r="GA70" s="177"/>
      <c r="GB70" s="178"/>
      <c r="GC70" s="177"/>
      <c r="GD70" s="194"/>
      <c r="GE70" s="576"/>
      <c r="GF70" s="174"/>
      <c r="GG70" s="175"/>
      <c r="GH70" s="176"/>
      <c r="GI70" s="176"/>
      <c r="GJ70" s="177"/>
      <c r="GK70" s="177"/>
      <c r="GL70" s="177"/>
      <c r="GM70" s="178"/>
      <c r="GN70" s="177"/>
      <c r="GO70" s="180"/>
      <c r="GP70" s="180"/>
      <c r="GQ70" s="180"/>
      <c r="GR70" s="177"/>
      <c r="GS70" s="178"/>
      <c r="GT70" s="177"/>
      <c r="GU70" s="194"/>
      <c r="GV70" s="576"/>
      <c r="GW70" s="174"/>
      <c r="GX70" s="175"/>
      <c r="GY70" s="176"/>
      <c r="GZ70" s="176"/>
      <c r="HA70" s="177"/>
      <c r="HB70" s="177"/>
      <c r="HC70" s="177"/>
      <c r="HD70" s="178"/>
      <c r="HE70" s="177"/>
      <c r="HF70" s="180"/>
      <c r="HG70" s="180"/>
      <c r="HH70" s="180"/>
      <c r="HI70" s="177"/>
      <c r="HJ70" s="178"/>
      <c r="HK70" s="177"/>
      <c r="HL70" s="194"/>
      <c r="HM70" s="576"/>
      <c r="HN70" s="174"/>
      <c r="HO70" s="175"/>
      <c r="HP70" s="176"/>
      <c r="HQ70" s="176"/>
      <c r="HR70" s="177"/>
      <c r="HS70" s="177"/>
      <c r="HT70" s="177"/>
      <c r="HU70" s="178"/>
      <c r="HV70" s="177"/>
      <c r="HW70" s="180"/>
      <c r="HX70" s="180"/>
      <c r="HY70" s="180"/>
      <c r="HZ70" s="177"/>
      <c r="IA70" s="178"/>
      <c r="IB70" s="177"/>
      <c r="IC70" s="194"/>
      <c r="ID70" s="576"/>
      <c r="IE70" s="174"/>
      <c r="IF70" s="175"/>
      <c r="IG70" s="176"/>
      <c r="IH70" s="176"/>
      <c r="II70" s="177"/>
      <c r="IJ70" s="177"/>
      <c r="IK70" s="177"/>
      <c r="IL70" s="178"/>
      <c r="IM70" s="177"/>
      <c r="IN70" s="180"/>
      <c r="IO70" s="180"/>
      <c r="IP70" s="180"/>
      <c r="IQ70" s="177"/>
      <c r="IR70" s="178"/>
      <c r="IS70" s="177"/>
      <c r="IT70" s="194"/>
      <c r="IU70" s="576"/>
      <c r="IV70" s="174"/>
      <c r="IW70" s="175"/>
      <c r="IX70" s="176"/>
      <c r="IY70" s="176"/>
      <c r="IZ70" s="177"/>
      <c r="JA70" s="177"/>
      <c r="JB70" s="177"/>
      <c r="JC70" s="178"/>
      <c r="JD70" s="177"/>
      <c r="JE70" s="180"/>
      <c r="JF70" s="180"/>
      <c r="JG70" s="180"/>
      <c r="JH70" s="177"/>
      <c r="JI70" s="178"/>
      <c r="JJ70" s="177"/>
      <c r="JK70" s="194"/>
      <c r="JL70" s="576"/>
      <c r="JM70" s="174"/>
      <c r="JN70" s="175"/>
      <c r="JO70" s="176"/>
      <c r="JP70" s="176"/>
      <c r="JQ70" s="177"/>
      <c r="JR70" s="177"/>
      <c r="JS70" s="177"/>
      <c r="JT70" s="178"/>
      <c r="JU70" s="177"/>
      <c r="JV70" s="180"/>
      <c r="JW70" s="180"/>
      <c r="JX70" s="180"/>
      <c r="JY70" s="177"/>
      <c r="JZ70" s="178"/>
      <c r="KA70" s="177"/>
      <c r="KB70" s="194"/>
      <c r="KC70" s="576"/>
      <c r="KD70" s="174"/>
      <c r="KE70" s="175"/>
      <c r="KF70" s="176"/>
      <c r="KG70" s="176"/>
      <c r="KH70" s="177"/>
      <c r="KI70" s="177"/>
      <c r="KJ70" s="177"/>
      <c r="KK70" s="178"/>
      <c r="KL70" s="177"/>
      <c r="KM70" s="180"/>
      <c r="KN70" s="180"/>
      <c r="KO70" s="180"/>
      <c r="KP70" s="177"/>
      <c r="KQ70" s="178"/>
      <c r="KR70" s="177"/>
      <c r="KS70" s="194"/>
      <c r="KT70" s="576"/>
      <c r="KU70" s="173"/>
    </row>
    <row r="71" ht="15.75" customHeight="1">
      <c r="A71" s="174"/>
      <c r="B71" s="175"/>
      <c r="C71" s="176"/>
      <c r="D71" s="176"/>
      <c r="E71" s="177"/>
      <c r="F71" s="177"/>
      <c r="G71" s="177"/>
      <c r="H71" s="178"/>
      <c r="I71" s="177"/>
      <c r="J71" s="180"/>
      <c r="K71" s="180"/>
      <c r="L71" s="180"/>
      <c r="M71" s="177"/>
      <c r="N71" s="178"/>
      <c r="O71" s="177"/>
      <c r="P71" s="194"/>
      <c r="Q71" s="576"/>
      <c r="R71" s="174"/>
      <c r="S71" s="175"/>
      <c r="T71" s="176"/>
      <c r="U71" s="176"/>
      <c r="V71" s="177"/>
      <c r="W71" s="177"/>
      <c r="X71" s="177"/>
      <c r="Y71" s="178"/>
      <c r="Z71" s="177"/>
      <c r="AA71" s="180"/>
      <c r="AB71" s="180"/>
      <c r="AC71" s="180"/>
      <c r="AD71" s="177"/>
      <c r="AE71" s="178"/>
      <c r="AF71" s="177"/>
      <c r="AG71" s="194"/>
      <c r="AH71" s="576"/>
      <c r="AI71" s="174"/>
      <c r="AJ71" s="175"/>
      <c r="AK71" s="176"/>
      <c r="AL71" s="176"/>
      <c r="AM71" s="177"/>
      <c r="AN71" s="177"/>
      <c r="AO71" s="177"/>
      <c r="AP71" s="178"/>
      <c r="AQ71" s="177"/>
      <c r="AR71" s="180"/>
      <c r="AS71" s="180"/>
      <c r="AT71" s="180"/>
      <c r="AU71" s="177"/>
      <c r="AV71" s="178"/>
      <c r="AW71" s="177"/>
      <c r="AX71" s="194"/>
      <c r="AY71" s="576"/>
      <c r="AZ71" s="174"/>
      <c r="BA71" s="175"/>
      <c r="BB71" s="176"/>
      <c r="BC71" s="176"/>
      <c r="BD71" s="177"/>
      <c r="BE71" s="177"/>
      <c r="BF71" s="177"/>
      <c r="BG71" s="178"/>
      <c r="BH71" s="177"/>
      <c r="BI71" s="180"/>
      <c r="BJ71" s="180"/>
      <c r="BK71" s="180"/>
      <c r="BL71" s="177"/>
      <c r="BM71" s="178"/>
      <c r="BN71" s="177"/>
      <c r="BO71" s="194"/>
      <c r="BP71" s="576"/>
      <c r="BQ71" s="174"/>
      <c r="BR71" s="175"/>
      <c r="BS71" s="176"/>
      <c r="BT71" s="176"/>
      <c r="BU71" s="177"/>
      <c r="BV71" s="177"/>
      <c r="BW71" s="177"/>
      <c r="BX71" s="178"/>
      <c r="BY71" s="177"/>
      <c r="BZ71" s="180"/>
      <c r="CA71" s="180"/>
      <c r="CB71" s="180"/>
      <c r="CC71" s="177"/>
      <c r="CD71" s="178"/>
      <c r="CE71" s="177"/>
      <c r="CF71" s="194"/>
      <c r="CG71" s="576"/>
      <c r="CH71" s="174"/>
      <c r="CI71" s="175"/>
      <c r="CJ71" s="176"/>
      <c r="CK71" s="176"/>
      <c r="CL71" s="177"/>
      <c r="CM71" s="177"/>
      <c r="CN71" s="177"/>
      <c r="CO71" s="178"/>
      <c r="CP71" s="177"/>
      <c r="CQ71" s="180"/>
      <c r="CR71" s="180"/>
      <c r="CS71" s="180"/>
      <c r="CT71" s="177"/>
      <c r="CU71" s="178"/>
      <c r="CV71" s="177"/>
      <c r="CW71" s="194"/>
      <c r="CX71" s="576"/>
      <c r="CY71" s="174"/>
      <c r="CZ71" s="175"/>
      <c r="DA71" s="176"/>
      <c r="DB71" s="176"/>
      <c r="DC71" s="177"/>
      <c r="DD71" s="177"/>
      <c r="DE71" s="177"/>
      <c r="DF71" s="178"/>
      <c r="DG71" s="177"/>
      <c r="DH71" s="180"/>
      <c r="DI71" s="180"/>
      <c r="DJ71" s="180"/>
      <c r="DK71" s="177"/>
      <c r="DL71" s="178"/>
      <c r="DM71" s="177"/>
      <c r="DN71" s="194"/>
      <c r="DO71" s="576"/>
      <c r="DP71" s="174"/>
      <c r="DQ71" s="175"/>
      <c r="DR71" s="176"/>
      <c r="DS71" s="176"/>
      <c r="DT71" s="177"/>
      <c r="DU71" s="177"/>
      <c r="DV71" s="177"/>
      <c r="DW71" s="178"/>
      <c r="DX71" s="177"/>
      <c r="DY71" s="180"/>
      <c r="DZ71" s="180"/>
      <c r="EA71" s="180"/>
      <c r="EB71" s="177"/>
      <c r="EC71" s="178"/>
      <c r="ED71" s="177"/>
      <c r="EE71" s="194"/>
      <c r="EF71" s="576"/>
      <c r="EG71" s="174"/>
      <c r="EH71" s="175"/>
      <c r="EI71" s="176"/>
      <c r="EJ71" s="176"/>
      <c r="EK71" s="177"/>
      <c r="EL71" s="177"/>
      <c r="EM71" s="177"/>
      <c r="EN71" s="178"/>
      <c r="EO71" s="177"/>
      <c r="EP71" s="180"/>
      <c r="EQ71" s="180"/>
      <c r="ER71" s="180"/>
      <c r="ES71" s="177"/>
      <c r="ET71" s="178"/>
      <c r="EU71" s="177"/>
      <c r="EV71" s="194"/>
      <c r="EW71" s="576"/>
      <c r="EX71" s="174"/>
      <c r="EY71" s="175"/>
      <c r="EZ71" s="176"/>
      <c r="FA71" s="176"/>
      <c r="FB71" s="177"/>
      <c r="FC71" s="177"/>
      <c r="FD71" s="177"/>
      <c r="FE71" s="178"/>
      <c r="FF71" s="177"/>
      <c r="FG71" s="180"/>
      <c r="FH71" s="180"/>
      <c r="FI71" s="180"/>
      <c r="FJ71" s="177"/>
      <c r="FK71" s="178"/>
      <c r="FL71" s="177"/>
      <c r="FM71" s="194"/>
      <c r="FN71" s="576"/>
      <c r="FO71" s="174"/>
      <c r="FP71" s="175"/>
      <c r="FQ71" s="176"/>
      <c r="FR71" s="176"/>
      <c r="FS71" s="177"/>
      <c r="FT71" s="177"/>
      <c r="FU71" s="177"/>
      <c r="FV71" s="178"/>
      <c r="FW71" s="177"/>
      <c r="FX71" s="180"/>
      <c r="FY71" s="180"/>
      <c r="FZ71" s="180"/>
      <c r="GA71" s="177"/>
      <c r="GB71" s="178"/>
      <c r="GC71" s="177"/>
      <c r="GD71" s="194"/>
      <c r="GE71" s="576"/>
      <c r="GF71" s="174"/>
      <c r="GG71" s="175"/>
      <c r="GH71" s="176"/>
      <c r="GI71" s="176"/>
      <c r="GJ71" s="177"/>
      <c r="GK71" s="177"/>
      <c r="GL71" s="177"/>
      <c r="GM71" s="178"/>
      <c r="GN71" s="177"/>
      <c r="GO71" s="180"/>
      <c r="GP71" s="180"/>
      <c r="GQ71" s="180"/>
      <c r="GR71" s="177"/>
      <c r="GS71" s="178"/>
      <c r="GT71" s="177"/>
      <c r="GU71" s="194"/>
      <c r="GV71" s="576"/>
      <c r="GW71" s="174"/>
      <c r="GX71" s="175"/>
      <c r="GY71" s="176"/>
      <c r="GZ71" s="176"/>
      <c r="HA71" s="177"/>
      <c r="HB71" s="177"/>
      <c r="HC71" s="177"/>
      <c r="HD71" s="178"/>
      <c r="HE71" s="177"/>
      <c r="HF71" s="180"/>
      <c r="HG71" s="180"/>
      <c r="HH71" s="180"/>
      <c r="HI71" s="177"/>
      <c r="HJ71" s="178"/>
      <c r="HK71" s="177"/>
      <c r="HL71" s="194"/>
      <c r="HM71" s="576"/>
      <c r="HN71" s="174"/>
      <c r="HO71" s="175"/>
      <c r="HP71" s="176"/>
      <c r="HQ71" s="176"/>
      <c r="HR71" s="177"/>
      <c r="HS71" s="177"/>
      <c r="HT71" s="177"/>
      <c r="HU71" s="178"/>
      <c r="HV71" s="177"/>
      <c r="HW71" s="180"/>
      <c r="HX71" s="180"/>
      <c r="HY71" s="180"/>
      <c r="HZ71" s="177"/>
      <c r="IA71" s="178"/>
      <c r="IB71" s="177"/>
      <c r="IC71" s="194"/>
      <c r="ID71" s="576"/>
      <c r="IE71" s="174"/>
      <c r="IF71" s="175"/>
      <c r="IG71" s="176"/>
      <c r="IH71" s="176"/>
      <c r="II71" s="177"/>
      <c r="IJ71" s="177"/>
      <c r="IK71" s="177"/>
      <c r="IL71" s="178"/>
      <c r="IM71" s="177"/>
      <c r="IN71" s="180"/>
      <c r="IO71" s="180"/>
      <c r="IP71" s="180"/>
      <c r="IQ71" s="177"/>
      <c r="IR71" s="178"/>
      <c r="IS71" s="177"/>
      <c r="IT71" s="194"/>
      <c r="IU71" s="576"/>
      <c r="IV71" s="174"/>
      <c r="IW71" s="175"/>
      <c r="IX71" s="176"/>
      <c r="IY71" s="176"/>
      <c r="IZ71" s="177"/>
      <c r="JA71" s="177"/>
      <c r="JB71" s="177"/>
      <c r="JC71" s="178"/>
      <c r="JD71" s="177"/>
      <c r="JE71" s="180"/>
      <c r="JF71" s="180"/>
      <c r="JG71" s="180"/>
      <c r="JH71" s="177"/>
      <c r="JI71" s="178"/>
      <c r="JJ71" s="177"/>
      <c r="JK71" s="194"/>
      <c r="JL71" s="576"/>
      <c r="JM71" s="174"/>
      <c r="JN71" s="175"/>
      <c r="JO71" s="176"/>
      <c r="JP71" s="176"/>
      <c r="JQ71" s="177"/>
      <c r="JR71" s="177"/>
      <c r="JS71" s="177"/>
      <c r="JT71" s="178"/>
      <c r="JU71" s="177"/>
      <c r="JV71" s="180"/>
      <c r="JW71" s="180"/>
      <c r="JX71" s="180"/>
      <c r="JY71" s="177"/>
      <c r="JZ71" s="178"/>
      <c r="KA71" s="177"/>
      <c r="KB71" s="194"/>
      <c r="KC71" s="576"/>
      <c r="KD71" s="174"/>
      <c r="KE71" s="175"/>
      <c r="KF71" s="176"/>
      <c r="KG71" s="176"/>
      <c r="KH71" s="177"/>
      <c r="KI71" s="177"/>
      <c r="KJ71" s="177"/>
      <c r="KK71" s="178"/>
      <c r="KL71" s="177"/>
      <c r="KM71" s="180"/>
      <c r="KN71" s="180"/>
      <c r="KO71" s="180"/>
      <c r="KP71" s="177"/>
      <c r="KQ71" s="178"/>
      <c r="KR71" s="177"/>
      <c r="KS71" s="194"/>
      <c r="KT71" s="576"/>
      <c r="KU71" s="173"/>
    </row>
    <row r="72" ht="15.75" customHeight="1">
      <c r="A72" s="174"/>
      <c r="B72" s="175"/>
      <c r="C72" s="176"/>
      <c r="D72" s="176"/>
      <c r="E72" s="177"/>
      <c r="F72" s="177"/>
      <c r="G72" s="177"/>
      <c r="H72" s="178"/>
      <c r="I72" s="177"/>
      <c r="J72" s="180"/>
      <c r="K72" s="180"/>
      <c r="L72" s="180"/>
      <c r="M72" s="177"/>
      <c r="N72" s="178"/>
      <c r="O72" s="177"/>
      <c r="P72" s="194"/>
      <c r="Q72" s="576"/>
      <c r="R72" s="174"/>
      <c r="S72" s="175"/>
      <c r="T72" s="176"/>
      <c r="U72" s="176"/>
      <c r="V72" s="177"/>
      <c r="W72" s="177"/>
      <c r="X72" s="177"/>
      <c r="Y72" s="178"/>
      <c r="Z72" s="177"/>
      <c r="AA72" s="180"/>
      <c r="AB72" s="180"/>
      <c r="AC72" s="180"/>
      <c r="AD72" s="177"/>
      <c r="AE72" s="178"/>
      <c r="AF72" s="177"/>
      <c r="AG72" s="194"/>
      <c r="AH72" s="576"/>
      <c r="AI72" s="174"/>
      <c r="AJ72" s="175"/>
      <c r="AK72" s="176"/>
      <c r="AL72" s="176"/>
      <c r="AM72" s="177"/>
      <c r="AN72" s="177"/>
      <c r="AO72" s="177"/>
      <c r="AP72" s="178"/>
      <c r="AQ72" s="177"/>
      <c r="AR72" s="180"/>
      <c r="AS72" s="180"/>
      <c r="AT72" s="180"/>
      <c r="AU72" s="177"/>
      <c r="AV72" s="178"/>
      <c r="AW72" s="177"/>
      <c r="AX72" s="194"/>
      <c r="AY72" s="576"/>
      <c r="AZ72" s="174"/>
      <c r="BA72" s="175"/>
      <c r="BB72" s="176"/>
      <c r="BC72" s="176"/>
      <c r="BD72" s="177"/>
      <c r="BE72" s="177"/>
      <c r="BF72" s="177"/>
      <c r="BG72" s="178"/>
      <c r="BH72" s="177"/>
      <c r="BI72" s="180"/>
      <c r="BJ72" s="180"/>
      <c r="BK72" s="180"/>
      <c r="BL72" s="177"/>
      <c r="BM72" s="178"/>
      <c r="BN72" s="177"/>
      <c r="BO72" s="194"/>
      <c r="BP72" s="576"/>
      <c r="BQ72" s="174"/>
      <c r="BR72" s="175"/>
      <c r="BS72" s="176"/>
      <c r="BT72" s="176"/>
      <c r="BU72" s="177"/>
      <c r="BV72" s="177"/>
      <c r="BW72" s="177"/>
      <c r="BX72" s="178"/>
      <c r="BY72" s="177"/>
      <c r="BZ72" s="180"/>
      <c r="CA72" s="180"/>
      <c r="CB72" s="180"/>
      <c r="CC72" s="177"/>
      <c r="CD72" s="178"/>
      <c r="CE72" s="177"/>
      <c r="CF72" s="194"/>
      <c r="CG72" s="576"/>
      <c r="CH72" s="174"/>
      <c r="CI72" s="175"/>
      <c r="CJ72" s="176"/>
      <c r="CK72" s="176"/>
      <c r="CL72" s="177"/>
      <c r="CM72" s="177"/>
      <c r="CN72" s="177"/>
      <c r="CO72" s="178"/>
      <c r="CP72" s="177"/>
      <c r="CQ72" s="180"/>
      <c r="CR72" s="180"/>
      <c r="CS72" s="180"/>
      <c r="CT72" s="177"/>
      <c r="CU72" s="178"/>
      <c r="CV72" s="177"/>
      <c r="CW72" s="194"/>
      <c r="CX72" s="576"/>
      <c r="CY72" s="174"/>
      <c r="CZ72" s="175"/>
      <c r="DA72" s="176"/>
      <c r="DB72" s="176"/>
      <c r="DC72" s="177"/>
      <c r="DD72" s="177"/>
      <c r="DE72" s="177"/>
      <c r="DF72" s="178"/>
      <c r="DG72" s="177"/>
      <c r="DH72" s="180"/>
      <c r="DI72" s="180"/>
      <c r="DJ72" s="180"/>
      <c r="DK72" s="177"/>
      <c r="DL72" s="178"/>
      <c r="DM72" s="177"/>
      <c r="DN72" s="194"/>
      <c r="DO72" s="576"/>
      <c r="DP72" s="174"/>
      <c r="DQ72" s="175"/>
      <c r="DR72" s="176"/>
      <c r="DS72" s="176"/>
      <c r="DT72" s="177"/>
      <c r="DU72" s="177"/>
      <c r="DV72" s="177"/>
      <c r="DW72" s="178"/>
      <c r="DX72" s="177"/>
      <c r="DY72" s="180"/>
      <c r="DZ72" s="180"/>
      <c r="EA72" s="180"/>
      <c r="EB72" s="177"/>
      <c r="EC72" s="178"/>
      <c r="ED72" s="177"/>
      <c r="EE72" s="194"/>
      <c r="EF72" s="576"/>
      <c r="EG72" s="174"/>
      <c r="EH72" s="175"/>
      <c r="EI72" s="176"/>
      <c r="EJ72" s="176"/>
      <c r="EK72" s="177"/>
      <c r="EL72" s="177"/>
      <c r="EM72" s="177"/>
      <c r="EN72" s="178"/>
      <c r="EO72" s="177"/>
      <c r="EP72" s="180"/>
      <c r="EQ72" s="180"/>
      <c r="ER72" s="180"/>
      <c r="ES72" s="177"/>
      <c r="ET72" s="178"/>
      <c r="EU72" s="177"/>
      <c r="EV72" s="194"/>
      <c r="EW72" s="576"/>
      <c r="EX72" s="174"/>
      <c r="EY72" s="175"/>
      <c r="EZ72" s="176"/>
      <c r="FA72" s="176"/>
      <c r="FB72" s="177"/>
      <c r="FC72" s="177"/>
      <c r="FD72" s="177"/>
      <c r="FE72" s="178"/>
      <c r="FF72" s="177"/>
      <c r="FG72" s="180"/>
      <c r="FH72" s="180"/>
      <c r="FI72" s="180"/>
      <c r="FJ72" s="177"/>
      <c r="FK72" s="178"/>
      <c r="FL72" s="177"/>
      <c r="FM72" s="194"/>
      <c r="FN72" s="576"/>
      <c r="FO72" s="174"/>
      <c r="FP72" s="175"/>
      <c r="FQ72" s="176"/>
      <c r="FR72" s="176"/>
      <c r="FS72" s="177"/>
      <c r="FT72" s="177"/>
      <c r="FU72" s="177"/>
      <c r="FV72" s="178"/>
      <c r="FW72" s="177"/>
      <c r="FX72" s="180"/>
      <c r="FY72" s="180"/>
      <c r="FZ72" s="180"/>
      <c r="GA72" s="177"/>
      <c r="GB72" s="178"/>
      <c r="GC72" s="177"/>
      <c r="GD72" s="194"/>
      <c r="GE72" s="576"/>
      <c r="GF72" s="174"/>
      <c r="GG72" s="175"/>
      <c r="GH72" s="176"/>
      <c r="GI72" s="176"/>
      <c r="GJ72" s="177"/>
      <c r="GK72" s="177"/>
      <c r="GL72" s="177"/>
      <c r="GM72" s="178"/>
      <c r="GN72" s="177"/>
      <c r="GO72" s="180"/>
      <c r="GP72" s="180"/>
      <c r="GQ72" s="180"/>
      <c r="GR72" s="177"/>
      <c r="GS72" s="178"/>
      <c r="GT72" s="177"/>
      <c r="GU72" s="194"/>
      <c r="GV72" s="576"/>
      <c r="GW72" s="174"/>
      <c r="GX72" s="175"/>
      <c r="GY72" s="176"/>
      <c r="GZ72" s="176"/>
      <c r="HA72" s="177"/>
      <c r="HB72" s="177"/>
      <c r="HC72" s="177"/>
      <c r="HD72" s="178"/>
      <c r="HE72" s="177"/>
      <c r="HF72" s="180"/>
      <c r="HG72" s="180"/>
      <c r="HH72" s="180"/>
      <c r="HI72" s="177"/>
      <c r="HJ72" s="178"/>
      <c r="HK72" s="177"/>
      <c r="HL72" s="194"/>
      <c r="HM72" s="576"/>
      <c r="HN72" s="174"/>
      <c r="HO72" s="175"/>
      <c r="HP72" s="176"/>
      <c r="HQ72" s="176"/>
      <c r="HR72" s="177"/>
      <c r="HS72" s="177"/>
      <c r="HT72" s="177"/>
      <c r="HU72" s="178"/>
      <c r="HV72" s="177"/>
      <c r="HW72" s="180"/>
      <c r="HX72" s="180"/>
      <c r="HY72" s="180"/>
      <c r="HZ72" s="177"/>
      <c r="IA72" s="178"/>
      <c r="IB72" s="177"/>
      <c r="IC72" s="194"/>
      <c r="ID72" s="576"/>
      <c r="IE72" s="174"/>
      <c r="IF72" s="175"/>
      <c r="IG72" s="176"/>
      <c r="IH72" s="176"/>
      <c r="II72" s="177"/>
      <c r="IJ72" s="177"/>
      <c r="IK72" s="177"/>
      <c r="IL72" s="178"/>
      <c r="IM72" s="177"/>
      <c r="IN72" s="180"/>
      <c r="IO72" s="180"/>
      <c r="IP72" s="180"/>
      <c r="IQ72" s="177"/>
      <c r="IR72" s="178"/>
      <c r="IS72" s="177"/>
      <c r="IT72" s="194"/>
      <c r="IU72" s="576"/>
      <c r="IV72" s="174"/>
      <c r="IW72" s="175"/>
      <c r="IX72" s="176"/>
      <c r="IY72" s="176"/>
      <c r="IZ72" s="177"/>
      <c r="JA72" s="177"/>
      <c r="JB72" s="177"/>
      <c r="JC72" s="178"/>
      <c r="JD72" s="177"/>
      <c r="JE72" s="180"/>
      <c r="JF72" s="180"/>
      <c r="JG72" s="180"/>
      <c r="JH72" s="177"/>
      <c r="JI72" s="178"/>
      <c r="JJ72" s="177"/>
      <c r="JK72" s="194"/>
      <c r="JL72" s="576"/>
      <c r="JM72" s="174"/>
      <c r="JN72" s="175"/>
      <c r="JO72" s="176"/>
      <c r="JP72" s="176"/>
      <c r="JQ72" s="177"/>
      <c r="JR72" s="177"/>
      <c r="JS72" s="177"/>
      <c r="JT72" s="178"/>
      <c r="JU72" s="177"/>
      <c r="JV72" s="180"/>
      <c r="JW72" s="180"/>
      <c r="JX72" s="180"/>
      <c r="JY72" s="177"/>
      <c r="JZ72" s="178"/>
      <c r="KA72" s="177"/>
      <c r="KB72" s="194"/>
      <c r="KC72" s="576"/>
      <c r="KD72" s="174"/>
      <c r="KE72" s="175"/>
      <c r="KF72" s="176"/>
      <c r="KG72" s="176"/>
      <c r="KH72" s="177"/>
      <c r="KI72" s="177"/>
      <c r="KJ72" s="177"/>
      <c r="KK72" s="178"/>
      <c r="KL72" s="177"/>
      <c r="KM72" s="180"/>
      <c r="KN72" s="180"/>
      <c r="KO72" s="180"/>
      <c r="KP72" s="177"/>
      <c r="KQ72" s="178"/>
      <c r="KR72" s="177"/>
      <c r="KS72" s="194"/>
      <c r="KT72" s="576"/>
      <c r="KU72" s="173"/>
    </row>
    <row r="73" ht="15.75" customHeight="1">
      <c r="A73" s="174"/>
      <c r="B73" s="175"/>
      <c r="C73" s="176"/>
      <c r="D73" s="176"/>
      <c r="E73" s="177"/>
      <c r="F73" s="177"/>
      <c r="G73" s="177"/>
      <c r="H73" s="178"/>
      <c r="I73" s="177"/>
      <c r="J73" s="180"/>
      <c r="K73" s="180"/>
      <c r="L73" s="180"/>
      <c r="M73" s="177"/>
      <c r="N73" s="178"/>
      <c r="O73" s="177"/>
      <c r="P73" s="194"/>
      <c r="Q73" s="576"/>
      <c r="R73" s="174"/>
      <c r="S73" s="175"/>
      <c r="T73" s="176"/>
      <c r="U73" s="176"/>
      <c r="V73" s="177"/>
      <c r="W73" s="177"/>
      <c r="X73" s="177"/>
      <c r="Y73" s="178"/>
      <c r="Z73" s="177"/>
      <c r="AA73" s="180"/>
      <c r="AB73" s="180"/>
      <c r="AC73" s="180"/>
      <c r="AD73" s="177"/>
      <c r="AE73" s="178"/>
      <c r="AF73" s="177"/>
      <c r="AG73" s="194"/>
      <c r="AH73" s="576"/>
      <c r="AI73" s="174"/>
      <c r="AJ73" s="175"/>
      <c r="AK73" s="176"/>
      <c r="AL73" s="176"/>
      <c r="AM73" s="177"/>
      <c r="AN73" s="177"/>
      <c r="AO73" s="177"/>
      <c r="AP73" s="178"/>
      <c r="AQ73" s="177"/>
      <c r="AR73" s="180"/>
      <c r="AS73" s="180"/>
      <c r="AT73" s="180"/>
      <c r="AU73" s="177"/>
      <c r="AV73" s="178"/>
      <c r="AW73" s="177"/>
      <c r="AX73" s="194"/>
      <c r="AY73" s="576"/>
      <c r="AZ73" s="174"/>
      <c r="BA73" s="175"/>
      <c r="BB73" s="176"/>
      <c r="BC73" s="176"/>
      <c r="BD73" s="177"/>
      <c r="BE73" s="177"/>
      <c r="BF73" s="177"/>
      <c r="BG73" s="178"/>
      <c r="BH73" s="177"/>
      <c r="BI73" s="180"/>
      <c r="BJ73" s="180"/>
      <c r="BK73" s="180"/>
      <c r="BL73" s="177"/>
      <c r="BM73" s="178"/>
      <c r="BN73" s="177"/>
      <c r="BO73" s="194"/>
      <c r="BP73" s="576"/>
      <c r="BQ73" s="174"/>
      <c r="BR73" s="175"/>
      <c r="BS73" s="176"/>
      <c r="BT73" s="176"/>
      <c r="BU73" s="177"/>
      <c r="BV73" s="177"/>
      <c r="BW73" s="177"/>
      <c r="BX73" s="178"/>
      <c r="BY73" s="177"/>
      <c r="BZ73" s="180"/>
      <c r="CA73" s="180"/>
      <c r="CB73" s="180"/>
      <c r="CC73" s="177"/>
      <c r="CD73" s="178"/>
      <c r="CE73" s="177"/>
      <c r="CF73" s="194"/>
      <c r="CG73" s="576"/>
      <c r="CH73" s="174"/>
      <c r="CI73" s="175"/>
      <c r="CJ73" s="176"/>
      <c r="CK73" s="176"/>
      <c r="CL73" s="177"/>
      <c r="CM73" s="177"/>
      <c r="CN73" s="177"/>
      <c r="CO73" s="178"/>
      <c r="CP73" s="177"/>
      <c r="CQ73" s="180"/>
      <c r="CR73" s="180"/>
      <c r="CS73" s="180"/>
      <c r="CT73" s="177"/>
      <c r="CU73" s="178"/>
      <c r="CV73" s="177"/>
      <c r="CW73" s="194"/>
      <c r="CX73" s="576"/>
      <c r="CY73" s="174"/>
      <c r="CZ73" s="175"/>
      <c r="DA73" s="176"/>
      <c r="DB73" s="176"/>
      <c r="DC73" s="177"/>
      <c r="DD73" s="177"/>
      <c r="DE73" s="177"/>
      <c r="DF73" s="178"/>
      <c r="DG73" s="177"/>
      <c r="DH73" s="180"/>
      <c r="DI73" s="180"/>
      <c r="DJ73" s="180"/>
      <c r="DK73" s="177"/>
      <c r="DL73" s="178"/>
      <c r="DM73" s="177"/>
      <c r="DN73" s="194"/>
      <c r="DO73" s="576"/>
      <c r="DP73" s="174"/>
      <c r="DQ73" s="175"/>
      <c r="DR73" s="176"/>
      <c r="DS73" s="176"/>
      <c r="DT73" s="177"/>
      <c r="DU73" s="177"/>
      <c r="DV73" s="177"/>
      <c r="DW73" s="178"/>
      <c r="DX73" s="177"/>
      <c r="DY73" s="180"/>
      <c r="DZ73" s="180"/>
      <c r="EA73" s="180"/>
      <c r="EB73" s="177"/>
      <c r="EC73" s="178"/>
      <c r="ED73" s="177"/>
      <c r="EE73" s="194"/>
      <c r="EF73" s="576"/>
      <c r="EG73" s="174"/>
      <c r="EH73" s="175"/>
      <c r="EI73" s="176"/>
      <c r="EJ73" s="176"/>
      <c r="EK73" s="177"/>
      <c r="EL73" s="177"/>
      <c r="EM73" s="177"/>
      <c r="EN73" s="178"/>
      <c r="EO73" s="177"/>
      <c r="EP73" s="180"/>
      <c r="EQ73" s="180"/>
      <c r="ER73" s="180"/>
      <c r="ES73" s="177"/>
      <c r="ET73" s="178"/>
      <c r="EU73" s="177"/>
      <c r="EV73" s="194"/>
      <c r="EW73" s="576"/>
      <c r="EX73" s="174"/>
      <c r="EY73" s="175"/>
      <c r="EZ73" s="176"/>
      <c r="FA73" s="176"/>
      <c r="FB73" s="177"/>
      <c r="FC73" s="177"/>
      <c r="FD73" s="177"/>
      <c r="FE73" s="178"/>
      <c r="FF73" s="177"/>
      <c r="FG73" s="180"/>
      <c r="FH73" s="180"/>
      <c r="FI73" s="180"/>
      <c r="FJ73" s="177"/>
      <c r="FK73" s="178"/>
      <c r="FL73" s="177"/>
      <c r="FM73" s="194"/>
      <c r="FN73" s="576"/>
      <c r="FO73" s="174"/>
      <c r="FP73" s="175"/>
      <c r="FQ73" s="176"/>
      <c r="FR73" s="176"/>
      <c r="FS73" s="177"/>
      <c r="FT73" s="177"/>
      <c r="FU73" s="177"/>
      <c r="FV73" s="178"/>
      <c r="FW73" s="177"/>
      <c r="FX73" s="180"/>
      <c r="FY73" s="180"/>
      <c r="FZ73" s="180"/>
      <c r="GA73" s="177"/>
      <c r="GB73" s="178"/>
      <c r="GC73" s="177"/>
      <c r="GD73" s="194"/>
      <c r="GE73" s="576"/>
      <c r="GF73" s="174"/>
      <c r="GG73" s="175"/>
      <c r="GH73" s="176"/>
      <c r="GI73" s="176"/>
      <c r="GJ73" s="177"/>
      <c r="GK73" s="177"/>
      <c r="GL73" s="177"/>
      <c r="GM73" s="178"/>
      <c r="GN73" s="177"/>
      <c r="GO73" s="180"/>
      <c r="GP73" s="180"/>
      <c r="GQ73" s="180"/>
      <c r="GR73" s="177"/>
      <c r="GS73" s="178"/>
      <c r="GT73" s="177"/>
      <c r="GU73" s="194"/>
      <c r="GV73" s="576"/>
      <c r="GW73" s="174"/>
      <c r="GX73" s="175"/>
      <c r="GY73" s="176"/>
      <c r="GZ73" s="176"/>
      <c r="HA73" s="177"/>
      <c r="HB73" s="177"/>
      <c r="HC73" s="177"/>
      <c r="HD73" s="178"/>
      <c r="HE73" s="177"/>
      <c r="HF73" s="180"/>
      <c r="HG73" s="180"/>
      <c r="HH73" s="180"/>
      <c r="HI73" s="177"/>
      <c r="HJ73" s="178"/>
      <c r="HK73" s="177"/>
      <c r="HL73" s="194"/>
      <c r="HM73" s="576"/>
      <c r="HN73" s="174"/>
      <c r="HO73" s="175"/>
      <c r="HP73" s="176"/>
      <c r="HQ73" s="176"/>
      <c r="HR73" s="177"/>
      <c r="HS73" s="177"/>
      <c r="HT73" s="177"/>
      <c r="HU73" s="178"/>
      <c r="HV73" s="177"/>
      <c r="HW73" s="180"/>
      <c r="HX73" s="180"/>
      <c r="HY73" s="180"/>
      <c r="HZ73" s="177"/>
      <c r="IA73" s="178"/>
      <c r="IB73" s="177"/>
      <c r="IC73" s="194"/>
      <c r="ID73" s="576"/>
      <c r="IE73" s="174"/>
      <c r="IF73" s="175"/>
      <c r="IG73" s="176"/>
      <c r="IH73" s="176"/>
      <c r="II73" s="177"/>
      <c r="IJ73" s="177"/>
      <c r="IK73" s="177"/>
      <c r="IL73" s="178"/>
      <c r="IM73" s="177"/>
      <c r="IN73" s="180"/>
      <c r="IO73" s="180"/>
      <c r="IP73" s="180"/>
      <c r="IQ73" s="177"/>
      <c r="IR73" s="178"/>
      <c r="IS73" s="177"/>
      <c r="IT73" s="194"/>
      <c r="IU73" s="576"/>
      <c r="IV73" s="174"/>
      <c r="IW73" s="175"/>
      <c r="IX73" s="176"/>
      <c r="IY73" s="176"/>
      <c r="IZ73" s="177"/>
      <c r="JA73" s="177"/>
      <c r="JB73" s="177"/>
      <c r="JC73" s="178"/>
      <c r="JD73" s="177"/>
      <c r="JE73" s="180"/>
      <c r="JF73" s="180"/>
      <c r="JG73" s="180"/>
      <c r="JH73" s="177"/>
      <c r="JI73" s="178"/>
      <c r="JJ73" s="177"/>
      <c r="JK73" s="194"/>
      <c r="JL73" s="576"/>
      <c r="JM73" s="174"/>
      <c r="JN73" s="175"/>
      <c r="JO73" s="176"/>
      <c r="JP73" s="176"/>
      <c r="JQ73" s="177"/>
      <c r="JR73" s="177"/>
      <c r="JS73" s="177"/>
      <c r="JT73" s="178"/>
      <c r="JU73" s="177"/>
      <c r="JV73" s="180"/>
      <c r="JW73" s="180"/>
      <c r="JX73" s="180"/>
      <c r="JY73" s="177"/>
      <c r="JZ73" s="178"/>
      <c r="KA73" s="177"/>
      <c r="KB73" s="194"/>
      <c r="KC73" s="576"/>
      <c r="KD73" s="174"/>
      <c r="KE73" s="175"/>
      <c r="KF73" s="176"/>
      <c r="KG73" s="176"/>
      <c r="KH73" s="177"/>
      <c r="KI73" s="177"/>
      <c r="KJ73" s="177"/>
      <c r="KK73" s="178"/>
      <c r="KL73" s="177"/>
      <c r="KM73" s="180"/>
      <c r="KN73" s="180"/>
      <c r="KO73" s="180"/>
      <c r="KP73" s="177"/>
      <c r="KQ73" s="178"/>
      <c r="KR73" s="177"/>
      <c r="KS73" s="194"/>
      <c r="KT73" s="576"/>
      <c r="KU73" s="173"/>
    </row>
    <row r="74" ht="15.75" customHeight="1">
      <c r="A74" s="174"/>
      <c r="B74" s="175"/>
      <c r="C74" s="176"/>
      <c r="D74" s="176"/>
      <c r="E74" s="177"/>
      <c r="F74" s="177"/>
      <c r="G74" s="177"/>
      <c r="H74" s="178"/>
      <c r="I74" s="177"/>
      <c r="J74" s="180"/>
      <c r="K74" s="180"/>
      <c r="L74" s="180"/>
      <c r="M74" s="177"/>
      <c r="N74" s="178"/>
      <c r="O74" s="177"/>
      <c r="P74" s="194"/>
      <c r="Q74" s="576"/>
      <c r="R74" s="174"/>
      <c r="S74" s="175"/>
      <c r="T74" s="176"/>
      <c r="U74" s="176"/>
      <c r="V74" s="177"/>
      <c r="W74" s="177"/>
      <c r="X74" s="177"/>
      <c r="Y74" s="178"/>
      <c r="Z74" s="177"/>
      <c r="AA74" s="180"/>
      <c r="AB74" s="180"/>
      <c r="AC74" s="180"/>
      <c r="AD74" s="177"/>
      <c r="AE74" s="178"/>
      <c r="AF74" s="177"/>
      <c r="AG74" s="194"/>
      <c r="AH74" s="576"/>
      <c r="AI74" s="174"/>
      <c r="AJ74" s="175"/>
      <c r="AK74" s="176"/>
      <c r="AL74" s="176"/>
      <c r="AM74" s="177"/>
      <c r="AN74" s="177"/>
      <c r="AO74" s="177"/>
      <c r="AP74" s="178"/>
      <c r="AQ74" s="177"/>
      <c r="AR74" s="180"/>
      <c r="AS74" s="180"/>
      <c r="AT74" s="180"/>
      <c r="AU74" s="177"/>
      <c r="AV74" s="178"/>
      <c r="AW74" s="177"/>
      <c r="AX74" s="194"/>
      <c r="AY74" s="576"/>
      <c r="AZ74" s="174"/>
      <c r="BA74" s="175"/>
      <c r="BB74" s="176"/>
      <c r="BC74" s="176"/>
      <c r="BD74" s="177"/>
      <c r="BE74" s="177"/>
      <c r="BF74" s="177"/>
      <c r="BG74" s="178"/>
      <c r="BH74" s="177"/>
      <c r="BI74" s="180"/>
      <c r="BJ74" s="180"/>
      <c r="BK74" s="180"/>
      <c r="BL74" s="177"/>
      <c r="BM74" s="178"/>
      <c r="BN74" s="177"/>
      <c r="BO74" s="194"/>
      <c r="BP74" s="576"/>
      <c r="BQ74" s="174"/>
      <c r="BR74" s="175"/>
      <c r="BS74" s="176"/>
      <c r="BT74" s="176"/>
      <c r="BU74" s="177"/>
      <c r="BV74" s="177"/>
      <c r="BW74" s="177"/>
      <c r="BX74" s="178"/>
      <c r="BY74" s="177"/>
      <c r="BZ74" s="180"/>
      <c r="CA74" s="180"/>
      <c r="CB74" s="180"/>
      <c r="CC74" s="177"/>
      <c r="CD74" s="178"/>
      <c r="CE74" s="177"/>
      <c r="CF74" s="194"/>
      <c r="CG74" s="576"/>
      <c r="CH74" s="174"/>
      <c r="CI74" s="175"/>
      <c r="CJ74" s="176"/>
      <c r="CK74" s="176"/>
      <c r="CL74" s="177"/>
      <c r="CM74" s="177"/>
      <c r="CN74" s="177"/>
      <c r="CO74" s="178"/>
      <c r="CP74" s="177"/>
      <c r="CQ74" s="180"/>
      <c r="CR74" s="180"/>
      <c r="CS74" s="180"/>
      <c r="CT74" s="177"/>
      <c r="CU74" s="178"/>
      <c r="CV74" s="177"/>
      <c r="CW74" s="194"/>
      <c r="CX74" s="576"/>
      <c r="CY74" s="174"/>
      <c r="CZ74" s="175"/>
      <c r="DA74" s="176"/>
      <c r="DB74" s="176"/>
      <c r="DC74" s="177"/>
      <c r="DD74" s="177"/>
      <c r="DE74" s="177"/>
      <c r="DF74" s="178"/>
      <c r="DG74" s="177"/>
      <c r="DH74" s="180"/>
      <c r="DI74" s="180"/>
      <c r="DJ74" s="180"/>
      <c r="DK74" s="177"/>
      <c r="DL74" s="178"/>
      <c r="DM74" s="177"/>
      <c r="DN74" s="194"/>
      <c r="DO74" s="576"/>
      <c r="DP74" s="174"/>
      <c r="DQ74" s="175"/>
      <c r="DR74" s="176"/>
      <c r="DS74" s="176"/>
      <c r="DT74" s="177"/>
      <c r="DU74" s="177"/>
      <c r="DV74" s="177"/>
      <c r="DW74" s="178"/>
      <c r="DX74" s="177"/>
      <c r="DY74" s="180"/>
      <c r="DZ74" s="180"/>
      <c r="EA74" s="180"/>
      <c r="EB74" s="177"/>
      <c r="EC74" s="178"/>
      <c r="ED74" s="177"/>
      <c r="EE74" s="194"/>
      <c r="EF74" s="576"/>
      <c r="EG74" s="174"/>
      <c r="EH74" s="175"/>
      <c r="EI74" s="176"/>
      <c r="EJ74" s="176"/>
      <c r="EK74" s="177"/>
      <c r="EL74" s="177"/>
      <c r="EM74" s="177"/>
      <c r="EN74" s="178"/>
      <c r="EO74" s="177"/>
      <c r="EP74" s="180"/>
      <c r="EQ74" s="180"/>
      <c r="ER74" s="180"/>
      <c r="ES74" s="177"/>
      <c r="ET74" s="178"/>
      <c r="EU74" s="177"/>
      <c r="EV74" s="194"/>
      <c r="EW74" s="576"/>
      <c r="EX74" s="174"/>
      <c r="EY74" s="175"/>
      <c r="EZ74" s="176"/>
      <c r="FA74" s="176"/>
      <c r="FB74" s="177"/>
      <c r="FC74" s="177"/>
      <c r="FD74" s="177"/>
      <c r="FE74" s="178"/>
      <c r="FF74" s="177"/>
      <c r="FG74" s="180"/>
      <c r="FH74" s="180"/>
      <c r="FI74" s="180"/>
      <c r="FJ74" s="177"/>
      <c r="FK74" s="178"/>
      <c r="FL74" s="177"/>
      <c r="FM74" s="194"/>
      <c r="FN74" s="576"/>
      <c r="FO74" s="174"/>
      <c r="FP74" s="175"/>
      <c r="FQ74" s="176"/>
      <c r="FR74" s="176"/>
      <c r="FS74" s="177"/>
      <c r="FT74" s="177"/>
      <c r="FU74" s="177"/>
      <c r="FV74" s="178"/>
      <c r="FW74" s="177"/>
      <c r="FX74" s="180"/>
      <c r="FY74" s="180"/>
      <c r="FZ74" s="180"/>
      <c r="GA74" s="177"/>
      <c r="GB74" s="178"/>
      <c r="GC74" s="177"/>
      <c r="GD74" s="194"/>
      <c r="GE74" s="576"/>
      <c r="GF74" s="174"/>
      <c r="GG74" s="175"/>
      <c r="GH74" s="176"/>
      <c r="GI74" s="176"/>
      <c r="GJ74" s="177"/>
      <c r="GK74" s="177"/>
      <c r="GL74" s="177"/>
      <c r="GM74" s="178"/>
      <c r="GN74" s="177"/>
      <c r="GO74" s="180"/>
      <c r="GP74" s="180"/>
      <c r="GQ74" s="180"/>
      <c r="GR74" s="177"/>
      <c r="GS74" s="178"/>
      <c r="GT74" s="177"/>
      <c r="GU74" s="194"/>
      <c r="GV74" s="576"/>
      <c r="GW74" s="174"/>
      <c r="GX74" s="175"/>
      <c r="GY74" s="176"/>
      <c r="GZ74" s="176"/>
      <c r="HA74" s="177"/>
      <c r="HB74" s="177"/>
      <c r="HC74" s="177"/>
      <c r="HD74" s="178"/>
      <c r="HE74" s="177"/>
      <c r="HF74" s="180"/>
      <c r="HG74" s="180"/>
      <c r="HH74" s="180"/>
      <c r="HI74" s="177"/>
      <c r="HJ74" s="178"/>
      <c r="HK74" s="177"/>
      <c r="HL74" s="194"/>
      <c r="HM74" s="576"/>
      <c r="HN74" s="174"/>
      <c r="HO74" s="175"/>
      <c r="HP74" s="176"/>
      <c r="HQ74" s="176"/>
      <c r="HR74" s="177"/>
      <c r="HS74" s="177"/>
      <c r="HT74" s="177"/>
      <c r="HU74" s="178"/>
      <c r="HV74" s="177"/>
      <c r="HW74" s="180"/>
      <c r="HX74" s="180"/>
      <c r="HY74" s="180"/>
      <c r="HZ74" s="177"/>
      <c r="IA74" s="178"/>
      <c r="IB74" s="177"/>
      <c r="IC74" s="194"/>
      <c r="ID74" s="576"/>
      <c r="IE74" s="174"/>
      <c r="IF74" s="175"/>
      <c r="IG74" s="176"/>
      <c r="IH74" s="176"/>
      <c r="II74" s="177"/>
      <c r="IJ74" s="177"/>
      <c r="IK74" s="177"/>
      <c r="IL74" s="178"/>
      <c r="IM74" s="177"/>
      <c r="IN74" s="180"/>
      <c r="IO74" s="180"/>
      <c r="IP74" s="180"/>
      <c r="IQ74" s="177"/>
      <c r="IR74" s="178"/>
      <c r="IS74" s="177"/>
      <c r="IT74" s="194"/>
      <c r="IU74" s="576"/>
      <c r="IV74" s="174"/>
      <c r="IW74" s="175"/>
      <c r="IX74" s="176"/>
      <c r="IY74" s="176"/>
      <c r="IZ74" s="177"/>
      <c r="JA74" s="177"/>
      <c r="JB74" s="177"/>
      <c r="JC74" s="178"/>
      <c r="JD74" s="177"/>
      <c r="JE74" s="180"/>
      <c r="JF74" s="180"/>
      <c r="JG74" s="180"/>
      <c r="JH74" s="177"/>
      <c r="JI74" s="178"/>
      <c r="JJ74" s="177"/>
      <c r="JK74" s="194"/>
      <c r="JL74" s="576"/>
      <c r="JM74" s="174"/>
      <c r="JN74" s="175"/>
      <c r="JO74" s="176"/>
      <c r="JP74" s="176"/>
      <c r="JQ74" s="177"/>
      <c r="JR74" s="177"/>
      <c r="JS74" s="177"/>
      <c r="JT74" s="178"/>
      <c r="JU74" s="177"/>
      <c r="JV74" s="180"/>
      <c r="JW74" s="180"/>
      <c r="JX74" s="180"/>
      <c r="JY74" s="177"/>
      <c r="JZ74" s="178"/>
      <c r="KA74" s="177"/>
      <c r="KB74" s="194"/>
      <c r="KC74" s="576"/>
      <c r="KD74" s="174"/>
      <c r="KE74" s="175"/>
      <c r="KF74" s="176"/>
      <c r="KG74" s="176"/>
      <c r="KH74" s="177"/>
      <c r="KI74" s="177"/>
      <c r="KJ74" s="177"/>
      <c r="KK74" s="178"/>
      <c r="KL74" s="177"/>
      <c r="KM74" s="180"/>
      <c r="KN74" s="180"/>
      <c r="KO74" s="180"/>
      <c r="KP74" s="177"/>
      <c r="KQ74" s="178"/>
      <c r="KR74" s="177"/>
      <c r="KS74" s="194"/>
      <c r="KT74" s="576"/>
      <c r="KU74" s="173"/>
    </row>
    <row r="75" ht="15.75" hidden="1" customHeight="1">
      <c r="A75" s="182"/>
      <c r="B75" s="183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579"/>
      <c r="Q75" s="576"/>
      <c r="R75" s="182"/>
      <c r="S75" s="183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579"/>
      <c r="AH75" s="576"/>
      <c r="AI75" s="182"/>
      <c r="AJ75" s="183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579"/>
      <c r="AY75" s="576"/>
      <c r="AZ75" s="182"/>
      <c r="BA75" s="183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579"/>
      <c r="BP75" s="576"/>
      <c r="BQ75" s="182"/>
      <c r="BR75" s="183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579"/>
      <c r="CG75" s="576"/>
      <c r="CH75" s="182"/>
      <c r="CI75" s="183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  <c r="CW75" s="579"/>
      <c r="CX75" s="576"/>
      <c r="CY75" s="182"/>
      <c r="CZ75" s="183"/>
      <c r="DA75" s="184"/>
      <c r="DB75" s="184"/>
      <c r="DC75" s="184"/>
      <c r="DD75" s="184"/>
      <c r="DE75" s="184"/>
      <c r="DF75" s="184"/>
      <c r="DG75" s="184"/>
      <c r="DH75" s="184"/>
      <c r="DI75" s="184"/>
      <c r="DJ75" s="184"/>
      <c r="DK75" s="184"/>
      <c r="DL75" s="184"/>
      <c r="DM75" s="184"/>
      <c r="DN75" s="579"/>
      <c r="DO75" s="576"/>
      <c r="DP75" s="182"/>
      <c r="DQ75" s="183"/>
      <c r="DR75" s="184"/>
      <c r="DS75" s="184"/>
      <c r="DT75" s="184"/>
      <c r="DU75" s="184"/>
      <c r="DV75" s="184"/>
      <c r="DW75" s="184"/>
      <c r="DX75" s="184"/>
      <c r="DY75" s="184"/>
      <c r="DZ75" s="184"/>
      <c r="EA75" s="184"/>
      <c r="EB75" s="184"/>
      <c r="EC75" s="184"/>
      <c r="ED75" s="184"/>
      <c r="EE75" s="579"/>
      <c r="EF75" s="576"/>
      <c r="EG75" s="182"/>
      <c r="EH75" s="183"/>
      <c r="EI75" s="184"/>
      <c r="EJ75" s="184"/>
      <c r="EK75" s="184"/>
      <c r="EL75" s="184"/>
      <c r="EM75" s="184"/>
      <c r="EN75" s="184"/>
      <c r="EO75" s="184"/>
      <c r="EP75" s="184"/>
      <c r="EQ75" s="184"/>
      <c r="ER75" s="184"/>
      <c r="ES75" s="184"/>
      <c r="ET75" s="184"/>
      <c r="EU75" s="184"/>
      <c r="EV75" s="579"/>
      <c r="EW75" s="576"/>
      <c r="EX75" s="182"/>
      <c r="EY75" s="183"/>
      <c r="EZ75" s="184"/>
      <c r="FA75" s="184"/>
      <c r="FB75" s="184"/>
      <c r="FC75" s="184"/>
      <c r="FD75" s="184"/>
      <c r="FE75" s="184"/>
      <c r="FF75" s="184"/>
      <c r="FG75" s="184"/>
      <c r="FH75" s="184"/>
      <c r="FI75" s="184"/>
      <c r="FJ75" s="184"/>
      <c r="FK75" s="184"/>
      <c r="FL75" s="184"/>
      <c r="FM75" s="579"/>
      <c r="FN75" s="576"/>
      <c r="FO75" s="182"/>
      <c r="FP75" s="183"/>
      <c r="FQ75" s="184"/>
      <c r="FR75" s="184"/>
      <c r="FS75" s="184"/>
      <c r="FT75" s="184"/>
      <c r="FU75" s="184"/>
      <c r="FV75" s="184"/>
      <c r="FW75" s="184"/>
      <c r="FX75" s="184"/>
      <c r="FY75" s="184"/>
      <c r="FZ75" s="184"/>
      <c r="GA75" s="184"/>
      <c r="GB75" s="184"/>
      <c r="GC75" s="184"/>
      <c r="GD75" s="579"/>
      <c r="GE75" s="576"/>
      <c r="GF75" s="182"/>
      <c r="GG75" s="183"/>
      <c r="GH75" s="184"/>
      <c r="GI75" s="184"/>
      <c r="GJ75" s="184"/>
      <c r="GK75" s="184"/>
      <c r="GL75" s="184"/>
      <c r="GM75" s="184"/>
      <c r="GN75" s="184"/>
      <c r="GO75" s="184"/>
      <c r="GP75" s="184"/>
      <c r="GQ75" s="184"/>
      <c r="GR75" s="184"/>
      <c r="GS75" s="184"/>
      <c r="GT75" s="184"/>
      <c r="GU75" s="579"/>
      <c r="GV75" s="576"/>
      <c r="GW75" s="182"/>
      <c r="GX75" s="183"/>
      <c r="GY75" s="184"/>
      <c r="GZ75" s="184"/>
      <c r="HA75" s="184"/>
      <c r="HB75" s="184"/>
      <c r="HC75" s="184"/>
      <c r="HD75" s="184"/>
      <c r="HE75" s="184"/>
      <c r="HF75" s="184"/>
      <c r="HG75" s="184"/>
      <c r="HH75" s="184"/>
      <c r="HI75" s="184"/>
      <c r="HJ75" s="184"/>
      <c r="HK75" s="184"/>
      <c r="HL75" s="579"/>
      <c r="HM75" s="576"/>
      <c r="HN75" s="182"/>
      <c r="HO75" s="183"/>
      <c r="HP75" s="184"/>
      <c r="HQ75" s="184"/>
      <c r="HR75" s="184"/>
      <c r="HS75" s="184"/>
      <c r="HT75" s="184"/>
      <c r="HU75" s="184"/>
      <c r="HV75" s="184"/>
      <c r="HW75" s="184"/>
      <c r="HX75" s="184"/>
      <c r="HY75" s="184"/>
      <c r="HZ75" s="184"/>
      <c r="IA75" s="184"/>
      <c r="IB75" s="184"/>
      <c r="IC75" s="579"/>
      <c r="ID75" s="576"/>
      <c r="IE75" s="182"/>
      <c r="IF75" s="183"/>
      <c r="IG75" s="184"/>
      <c r="IH75" s="184"/>
      <c r="II75" s="184"/>
      <c r="IJ75" s="184"/>
      <c r="IK75" s="184"/>
      <c r="IL75" s="184"/>
      <c r="IM75" s="184"/>
      <c r="IN75" s="184"/>
      <c r="IO75" s="184"/>
      <c r="IP75" s="184"/>
      <c r="IQ75" s="184"/>
      <c r="IR75" s="184"/>
      <c r="IS75" s="184"/>
      <c r="IT75" s="579"/>
      <c r="IU75" s="576"/>
      <c r="IV75" s="182"/>
      <c r="IW75" s="183"/>
      <c r="IX75" s="184"/>
      <c r="IY75" s="184"/>
      <c r="IZ75" s="184"/>
      <c r="JA75" s="184"/>
      <c r="JB75" s="184"/>
      <c r="JC75" s="184"/>
      <c r="JD75" s="184"/>
      <c r="JE75" s="184"/>
      <c r="JF75" s="184"/>
      <c r="JG75" s="184"/>
      <c r="JH75" s="184"/>
      <c r="JI75" s="184"/>
      <c r="JJ75" s="184"/>
      <c r="JK75" s="579"/>
      <c r="JL75" s="576"/>
      <c r="JM75" s="182"/>
      <c r="JN75" s="183"/>
      <c r="JO75" s="184"/>
      <c r="JP75" s="184"/>
      <c r="JQ75" s="184"/>
      <c r="JR75" s="184"/>
      <c r="JS75" s="184"/>
      <c r="JT75" s="184"/>
      <c r="JU75" s="184"/>
      <c r="JV75" s="184"/>
      <c r="JW75" s="184"/>
      <c r="JX75" s="184"/>
      <c r="JY75" s="184"/>
      <c r="JZ75" s="184"/>
      <c r="KA75" s="184"/>
      <c r="KB75" s="579"/>
      <c r="KC75" s="576"/>
      <c r="KD75" s="182"/>
      <c r="KE75" s="183"/>
      <c r="KF75" s="184"/>
      <c r="KG75" s="184"/>
      <c r="KH75" s="184"/>
      <c r="KI75" s="184"/>
      <c r="KJ75" s="184"/>
      <c r="KK75" s="184"/>
      <c r="KL75" s="184"/>
      <c r="KM75" s="184"/>
      <c r="KN75" s="184"/>
      <c r="KO75" s="184"/>
      <c r="KP75" s="184"/>
      <c r="KQ75" s="184"/>
      <c r="KR75" s="184"/>
      <c r="KS75" s="579"/>
      <c r="KT75" s="576"/>
      <c r="KU75" s="173"/>
    </row>
    <row r="76" ht="15.75" hidden="1" customHeight="1">
      <c r="A76" s="174"/>
      <c r="B76" s="175"/>
      <c r="C76" s="176"/>
      <c r="D76" s="176"/>
      <c r="E76" s="177"/>
      <c r="F76" s="177"/>
      <c r="G76" s="177"/>
      <c r="H76" s="178"/>
      <c r="I76" s="177"/>
      <c r="J76" s="177"/>
      <c r="K76" s="177"/>
      <c r="L76" s="177"/>
      <c r="M76" s="177"/>
      <c r="N76" s="178"/>
      <c r="O76" s="194"/>
      <c r="P76" s="194"/>
      <c r="Q76" s="576"/>
      <c r="R76" s="174"/>
      <c r="S76" s="175"/>
      <c r="T76" s="176"/>
      <c r="U76" s="176"/>
      <c r="V76" s="177"/>
      <c r="W76" s="177"/>
      <c r="X76" s="177"/>
      <c r="Y76" s="178"/>
      <c r="Z76" s="177"/>
      <c r="AA76" s="177"/>
      <c r="AB76" s="177"/>
      <c r="AC76" s="177"/>
      <c r="AD76" s="177"/>
      <c r="AE76" s="178"/>
      <c r="AF76" s="194"/>
      <c r="AG76" s="194"/>
      <c r="AH76" s="576"/>
      <c r="AI76" s="174"/>
      <c r="AJ76" s="175"/>
      <c r="AK76" s="176"/>
      <c r="AL76" s="176"/>
      <c r="AM76" s="177"/>
      <c r="AN76" s="177"/>
      <c r="AO76" s="177"/>
      <c r="AP76" s="178"/>
      <c r="AQ76" s="177"/>
      <c r="AR76" s="177"/>
      <c r="AS76" s="177"/>
      <c r="AT76" s="177"/>
      <c r="AU76" s="177"/>
      <c r="AV76" s="178"/>
      <c r="AW76" s="194"/>
      <c r="AX76" s="194"/>
      <c r="AY76" s="576"/>
      <c r="AZ76" s="174"/>
      <c r="BA76" s="175"/>
      <c r="BB76" s="176"/>
      <c r="BC76" s="176"/>
      <c r="BD76" s="177"/>
      <c r="BE76" s="177"/>
      <c r="BF76" s="177"/>
      <c r="BG76" s="178"/>
      <c r="BH76" s="177"/>
      <c r="BI76" s="177"/>
      <c r="BJ76" s="177"/>
      <c r="BK76" s="177"/>
      <c r="BL76" s="177"/>
      <c r="BM76" s="178"/>
      <c r="BN76" s="194"/>
      <c r="BO76" s="194"/>
      <c r="BP76" s="576"/>
      <c r="BQ76" s="174"/>
      <c r="BR76" s="175"/>
      <c r="BS76" s="176"/>
      <c r="BT76" s="176"/>
      <c r="BU76" s="177"/>
      <c r="BV76" s="177"/>
      <c r="BW76" s="177"/>
      <c r="BX76" s="178"/>
      <c r="BY76" s="177"/>
      <c r="BZ76" s="177"/>
      <c r="CA76" s="177"/>
      <c r="CB76" s="177"/>
      <c r="CC76" s="177"/>
      <c r="CD76" s="178"/>
      <c r="CE76" s="194"/>
      <c r="CF76" s="194"/>
      <c r="CG76" s="576"/>
      <c r="CH76" s="174"/>
      <c r="CI76" s="175"/>
      <c r="CJ76" s="176"/>
      <c r="CK76" s="176"/>
      <c r="CL76" s="177"/>
      <c r="CM76" s="177"/>
      <c r="CN76" s="177"/>
      <c r="CO76" s="178"/>
      <c r="CP76" s="177"/>
      <c r="CQ76" s="177"/>
      <c r="CR76" s="177"/>
      <c r="CS76" s="177"/>
      <c r="CT76" s="177"/>
      <c r="CU76" s="178"/>
      <c r="CV76" s="194"/>
      <c r="CW76" s="194"/>
      <c r="CX76" s="576"/>
      <c r="CY76" s="174"/>
      <c r="CZ76" s="175"/>
      <c r="DA76" s="176"/>
      <c r="DB76" s="176"/>
      <c r="DC76" s="177"/>
      <c r="DD76" s="177"/>
      <c r="DE76" s="177"/>
      <c r="DF76" s="178"/>
      <c r="DG76" s="177"/>
      <c r="DH76" s="177"/>
      <c r="DI76" s="177"/>
      <c r="DJ76" s="177"/>
      <c r="DK76" s="177"/>
      <c r="DL76" s="178"/>
      <c r="DM76" s="194"/>
      <c r="DN76" s="194"/>
      <c r="DO76" s="576"/>
      <c r="DP76" s="174"/>
      <c r="DQ76" s="175"/>
      <c r="DR76" s="176"/>
      <c r="DS76" s="176"/>
      <c r="DT76" s="177"/>
      <c r="DU76" s="177"/>
      <c r="DV76" s="177"/>
      <c r="DW76" s="178"/>
      <c r="DX76" s="177"/>
      <c r="DY76" s="177"/>
      <c r="DZ76" s="177"/>
      <c r="EA76" s="177"/>
      <c r="EB76" s="177"/>
      <c r="EC76" s="178"/>
      <c r="ED76" s="194"/>
      <c r="EE76" s="194"/>
      <c r="EF76" s="576"/>
      <c r="EG76" s="174"/>
      <c r="EH76" s="175"/>
      <c r="EI76" s="176"/>
      <c r="EJ76" s="176"/>
      <c r="EK76" s="177"/>
      <c r="EL76" s="177"/>
      <c r="EM76" s="177"/>
      <c r="EN76" s="178"/>
      <c r="EO76" s="177"/>
      <c r="EP76" s="177"/>
      <c r="EQ76" s="177"/>
      <c r="ER76" s="177"/>
      <c r="ES76" s="177"/>
      <c r="ET76" s="178"/>
      <c r="EU76" s="194"/>
      <c r="EV76" s="194"/>
      <c r="EW76" s="576"/>
      <c r="EX76" s="174"/>
      <c r="EY76" s="175"/>
      <c r="EZ76" s="176"/>
      <c r="FA76" s="176"/>
      <c r="FB76" s="177"/>
      <c r="FC76" s="177"/>
      <c r="FD76" s="177"/>
      <c r="FE76" s="178"/>
      <c r="FF76" s="177"/>
      <c r="FG76" s="177"/>
      <c r="FH76" s="177"/>
      <c r="FI76" s="177"/>
      <c r="FJ76" s="177"/>
      <c r="FK76" s="178"/>
      <c r="FL76" s="194"/>
      <c r="FM76" s="194"/>
      <c r="FN76" s="576"/>
      <c r="FO76" s="174"/>
      <c r="FP76" s="175"/>
      <c r="FQ76" s="176"/>
      <c r="FR76" s="176"/>
      <c r="FS76" s="177"/>
      <c r="FT76" s="177"/>
      <c r="FU76" s="177"/>
      <c r="FV76" s="178"/>
      <c r="FW76" s="177"/>
      <c r="FX76" s="177"/>
      <c r="FY76" s="177"/>
      <c r="FZ76" s="177"/>
      <c r="GA76" s="177"/>
      <c r="GB76" s="178"/>
      <c r="GC76" s="194"/>
      <c r="GD76" s="194"/>
      <c r="GE76" s="576"/>
      <c r="GF76" s="174"/>
      <c r="GG76" s="175"/>
      <c r="GH76" s="176"/>
      <c r="GI76" s="176"/>
      <c r="GJ76" s="177"/>
      <c r="GK76" s="177"/>
      <c r="GL76" s="177"/>
      <c r="GM76" s="178"/>
      <c r="GN76" s="177"/>
      <c r="GO76" s="177"/>
      <c r="GP76" s="177"/>
      <c r="GQ76" s="177"/>
      <c r="GR76" s="177"/>
      <c r="GS76" s="178"/>
      <c r="GT76" s="194"/>
      <c r="GU76" s="194"/>
      <c r="GV76" s="576"/>
      <c r="GW76" s="174"/>
      <c r="GX76" s="175"/>
      <c r="GY76" s="176"/>
      <c r="GZ76" s="176"/>
      <c r="HA76" s="177"/>
      <c r="HB76" s="177"/>
      <c r="HC76" s="177"/>
      <c r="HD76" s="178"/>
      <c r="HE76" s="177"/>
      <c r="HF76" s="177"/>
      <c r="HG76" s="177"/>
      <c r="HH76" s="177"/>
      <c r="HI76" s="177"/>
      <c r="HJ76" s="178"/>
      <c r="HK76" s="194"/>
      <c r="HL76" s="194"/>
      <c r="HM76" s="576"/>
      <c r="HN76" s="174"/>
      <c r="HO76" s="175"/>
      <c r="HP76" s="176"/>
      <c r="HQ76" s="176"/>
      <c r="HR76" s="177"/>
      <c r="HS76" s="177"/>
      <c r="HT76" s="177"/>
      <c r="HU76" s="178"/>
      <c r="HV76" s="177"/>
      <c r="HW76" s="177"/>
      <c r="HX76" s="177"/>
      <c r="HY76" s="177"/>
      <c r="HZ76" s="177"/>
      <c r="IA76" s="178"/>
      <c r="IB76" s="194"/>
      <c r="IC76" s="194"/>
      <c r="ID76" s="576"/>
      <c r="IE76" s="174"/>
      <c r="IF76" s="175"/>
      <c r="IG76" s="176"/>
      <c r="IH76" s="176"/>
      <c r="II76" s="177"/>
      <c r="IJ76" s="177"/>
      <c r="IK76" s="177"/>
      <c r="IL76" s="178"/>
      <c r="IM76" s="177"/>
      <c r="IN76" s="177"/>
      <c r="IO76" s="177"/>
      <c r="IP76" s="177"/>
      <c r="IQ76" s="177"/>
      <c r="IR76" s="178"/>
      <c r="IS76" s="194"/>
      <c r="IT76" s="194"/>
      <c r="IU76" s="576"/>
      <c r="IV76" s="174"/>
      <c r="IW76" s="175"/>
      <c r="IX76" s="176"/>
      <c r="IY76" s="176"/>
      <c r="IZ76" s="177"/>
      <c r="JA76" s="177"/>
      <c r="JB76" s="177"/>
      <c r="JC76" s="178"/>
      <c r="JD76" s="177"/>
      <c r="JE76" s="177"/>
      <c r="JF76" s="177"/>
      <c r="JG76" s="177"/>
      <c r="JH76" s="177"/>
      <c r="JI76" s="178"/>
      <c r="JJ76" s="194"/>
      <c r="JK76" s="194"/>
      <c r="JL76" s="576"/>
      <c r="JM76" s="174"/>
      <c r="JN76" s="175"/>
      <c r="JO76" s="176"/>
      <c r="JP76" s="176"/>
      <c r="JQ76" s="177"/>
      <c r="JR76" s="177"/>
      <c r="JS76" s="177"/>
      <c r="JT76" s="178"/>
      <c r="JU76" s="177"/>
      <c r="JV76" s="177"/>
      <c r="JW76" s="177"/>
      <c r="JX76" s="177"/>
      <c r="JY76" s="177"/>
      <c r="JZ76" s="178"/>
      <c r="KA76" s="194"/>
      <c r="KB76" s="194"/>
      <c r="KC76" s="576"/>
      <c r="KD76" s="174"/>
      <c r="KE76" s="175"/>
      <c r="KF76" s="176"/>
      <c r="KG76" s="176"/>
      <c r="KH76" s="177"/>
      <c r="KI76" s="177"/>
      <c r="KJ76" s="177"/>
      <c r="KK76" s="178"/>
      <c r="KL76" s="177"/>
      <c r="KM76" s="177"/>
      <c r="KN76" s="177"/>
      <c r="KO76" s="177"/>
      <c r="KP76" s="177"/>
      <c r="KQ76" s="178"/>
      <c r="KR76" s="194"/>
      <c r="KS76" s="194"/>
      <c r="KT76" s="576"/>
      <c r="KU76" s="173"/>
    </row>
    <row r="77" ht="15.75" hidden="1" customHeight="1">
      <c r="A77" s="174"/>
      <c r="B77" s="175"/>
      <c r="C77" s="176"/>
      <c r="D77" s="176"/>
      <c r="E77" s="177"/>
      <c r="F77" s="177"/>
      <c r="G77" s="177"/>
      <c r="H77" s="178"/>
      <c r="I77" s="177"/>
      <c r="J77" s="177"/>
      <c r="K77" s="177"/>
      <c r="L77" s="177"/>
      <c r="M77" s="177"/>
      <c r="N77" s="178"/>
      <c r="O77" s="194"/>
      <c r="P77" s="194"/>
      <c r="Q77" s="576"/>
      <c r="R77" s="174"/>
      <c r="S77" s="175"/>
      <c r="T77" s="176"/>
      <c r="U77" s="176"/>
      <c r="V77" s="177"/>
      <c r="W77" s="177"/>
      <c r="X77" s="177"/>
      <c r="Y77" s="178"/>
      <c r="Z77" s="177"/>
      <c r="AA77" s="177"/>
      <c r="AB77" s="177"/>
      <c r="AC77" s="177"/>
      <c r="AD77" s="177"/>
      <c r="AE77" s="178"/>
      <c r="AF77" s="194"/>
      <c r="AG77" s="194"/>
      <c r="AH77" s="576"/>
      <c r="AI77" s="174"/>
      <c r="AJ77" s="175"/>
      <c r="AK77" s="176"/>
      <c r="AL77" s="176"/>
      <c r="AM77" s="177"/>
      <c r="AN77" s="177"/>
      <c r="AO77" s="177"/>
      <c r="AP77" s="178"/>
      <c r="AQ77" s="177"/>
      <c r="AR77" s="177"/>
      <c r="AS77" s="177"/>
      <c r="AT77" s="177"/>
      <c r="AU77" s="177"/>
      <c r="AV77" s="178"/>
      <c r="AW77" s="194"/>
      <c r="AX77" s="194"/>
      <c r="AY77" s="576"/>
      <c r="AZ77" s="174"/>
      <c r="BA77" s="175"/>
      <c r="BB77" s="176"/>
      <c r="BC77" s="176"/>
      <c r="BD77" s="177"/>
      <c r="BE77" s="177"/>
      <c r="BF77" s="177"/>
      <c r="BG77" s="178"/>
      <c r="BH77" s="177"/>
      <c r="BI77" s="177"/>
      <c r="BJ77" s="177"/>
      <c r="BK77" s="177"/>
      <c r="BL77" s="177"/>
      <c r="BM77" s="178"/>
      <c r="BN77" s="194"/>
      <c r="BO77" s="194"/>
      <c r="BP77" s="576"/>
      <c r="BQ77" s="174"/>
      <c r="BR77" s="175"/>
      <c r="BS77" s="176"/>
      <c r="BT77" s="176"/>
      <c r="BU77" s="177"/>
      <c r="BV77" s="177"/>
      <c r="BW77" s="177"/>
      <c r="BX77" s="178"/>
      <c r="BY77" s="177"/>
      <c r="BZ77" s="177"/>
      <c r="CA77" s="177"/>
      <c r="CB77" s="177"/>
      <c r="CC77" s="177"/>
      <c r="CD77" s="178"/>
      <c r="CE77" s="194"/>
      <c r="CF77" s="194"/>
      <c r="CG77" s="576"/>
      <c r="CH77" s="174"/>
      <c r="CI77" s="175"/>
      <c r="CJ77" s="176"/>
      <c r="CK77" s="176"/>
      <c r="CL77" s="177"/>
      <c r="CM77" s="177"/>
      <c r="CN77" s="177"/>
      <c r="CO77" s="178"/>
      <c r="CP77" s="177"/>
      <c r="CQ77" s="177"/>
      <c r="CR77" s="177"/>
      <c r="CS77" s="177"/>
      <c r="CT77" s="177"/>
      <c r="CU77" s="178"/>
      <c r="CV77" s="194"/>
      <c r="CW77" s="194"/>
      <c r="CX77" s="576"/>
      <c r="CY77" s="174"/>
      <c r="CZ77" s="175"/>
      <c r="DA77" s="176"/>
      <c r="DB77" s="176"/>
      <c r="DC77" s="177"/>
      <c r="DD77" s="177"/>
      <c r="DE77" s="177"/>
      <c r="DF77" s="178"/>
      <c r="DG77" s="177"/>
      <c r="DH77" s="177"/>
      <c r="DI77" s="177"/>
      <c r="DJ77" s="177"/>
      <c r="DK77" s="177"/>
      <c r="DL77" s="178"/>
      <c r="DM77" s="194"/>
      <c r="DN77" s="194"/>
      <c r="DO77" s="576"/>
      <c r="DP77" s="174"/>
      <c r="DQ77" s="175"/>
      <c r="DR77" s="176"/>
      <c r="DS77" s="176"/>
      <c r="DT77" s="177"/>
      <c r="DU77" s="177"/>
      <c r="DV77" s="177"/>
      <c r="DW77" s="178"/>
      <c r="DX77" s="177"/>
      <c r="DY77" s="177"/>
      <c r="DZ77" s="177"/>
      <c r="EA77" s="177"/>
      <c r="EB77" s="177"/>
      <c r="EC77" s="178"/>
      <c r="ED77" s="194"/>
      <c r="EE77" s="194"/>
      <c r="EF77" s="576"/>
      <c r="EG77" s="174"/>
      <c r="EH77" s="175"/>
      <c r="EI77" s="176"/>
      <c r="EJ77" s="176"/>
      <c r="EK77" s="177"/>
      <c r="EL77" s="177"/>
      <c r="EM77" s="177"/>
      <c r="EN77" s="178"/>
      <c r="EO77" s="177"/>
      <c r="EP77" s="177"/>
      <c r="EQ77" s="177"/>
      <c r="ER77" s="177"/>
      <c r="ES77" s="177"/>
      <c r="ET77" s="178"/>
      <c r="EU77" s="194"/>
      <c r="EV77" s="194"/>
      <c r="EW77" s="576"/>
      <c r="EX77" s="174"/>
      <c r="EY77" s="175"/>
      <c r="EZ77" s="176"/>
      <c r="FA77" s="176"/>
      <c r="FB77" s="177"/>
      <c r="FC77" s="177"/>
      <c r="FD77" s="177"/>
      <c r="FE77" s="178"/>
      <c r="FF77" s="177"/>
      <c r="FG77" s="177"/>
      <c r="FH77" s="177"/>
      <c r="FI77" s="177"/>
      <c r="FJ77" s="177"/>
      <c r="FK77" s="178"/>
      <c r="FL77" s="194"/>
      <c r="FM77" s="194"/>
      <c r="FN77" s="576"/>
      <c r="FO77" s="174"/>
      <c r="FP77" s="175"/>
      <c r="FQ77" s="176"/>
      <c r="FR77" s="176"/>
      <c r="FS77" s="177"/>
      <c r="FT77" s="177"/>
      <c r="FU77" s="177"/>
      <c r="FV77" s="178"/>
      <c r="FW77" s="177"/>
      <c r="FX77" s="177"/>
      <c r="FY77" s="177"/>
      <c r="FZ77" s="177"/>
      <c r="GA77" s="177"/>
      <c r="GB77" s="178"/>
      <c r="GC77" s="194"/>
      <c r="GD77" s="194"/>
      <c r="GE77" s="576"/>
      <c r="GF77" s="174"/>
      <c r="GG77" s="175"/>
      <c r="GH77" s="176"/>
      <c r="GI77" s="176"/>
      <c r="GJ77" s="177"/>
      <c r="GK77" s="177"/>
      <c r="GL77" s="177"/>
      <c r="GM77" s="178"/>
      <c r="GN77" s="177"/>
      <c r="GO77" s="177"/>
      <c r="GP77" s="177"/>
      <c r="GQ77" s="177"/>
      <c r="GR77" s="177"/>
      <c r="GS77" s="178"/>
      <c r="GT77" s="194"/>
      <c r="GU77" s="194"/>
      <c r="GV77" s="576"/>
      <c r="GW77" s="174"/>
      <c r="GX77" s="175"/>
      <c r="GY77" s="176"/>
      <c r="GZ77" s="176"/>
      <c r="HA77" s="177"/>
      <c r="HB77" s="177"/>
      <c r="HC77" s="177"/>
      <c r="HD77" s="178"/>
      <c r="HE77" s="177"/>
      <c r="HF77" s="177"/>
      <c r="HG77" s="177"/>
      <c r="HH77" s="177"/>
      <c r="HI77" s="177"/>
      <c r="HJ77" s="178"/>
      <c r="HK77" s="194"/>
      <c r="HL77" s="194"/>
      <c r="HM77" s="576"/>
      <c r="HN77" s="174"/>
      <c r="HO77" s="175"/>
      <c r="HP77" s="176"/>
      <c r="HQ77" s="176"/>
      <c r="HR77" s="177"/>
      <c r="HS77" s="177"/>
      <c r="HT77" s="177"/>
      <c r="HU77" s="178"/>
      <c r="HV77" s="177"/>
      <c r="HW77" s="177"/>
      <c r="HX77" s="177"/>
      <c r="HY77" s="177"/>
      <c r="HZ77" s="177"/>
      <c r="IA77" s="178"/>
      <c r="IB77" s="194"/>
      <c r="IC77" s="194"/>
      <c r="ID77" s="576"/>
      <c r="IE77" s="174"/>
      <c r="IF77" s="175"/>
      <c r="IG77" s="176"/>
      <c r="IH77" s="176"/>
      <c r="II77" s="177"/>
      <c r="IJ77" s="177"/>
      <c r="IK77" s="177"/>
      <c r="IL77" s="178"/>
      <c r="IM77" s="177"/>
      <c r="IN77" s="177"/>
      <c r="IO77" s="177"/>
      <c r="IP77" s="177"/>
      <c r="IQ77" s="177"/>
      <c r="IR77" s="178"/>
      <c r="IS77" s="194"/>
      <c r="IT77" s="194"/>
      <c r="IU77" s="576"/>
      <c r="IV77" s="174"/>
      <c r="IW77" s="175"/>
      <c r="IX77" s="176"/>
      <c r="IY77" s="176"/>
      <c r="IZ77" s="177"/>
      <c r="JA77" s="177"/>
      <c r="JB77" s="177"/>
      <c r="JC77" s="178"/>
      <c r="JD77" s="177"/>
      <c r="JE77" s="177"/>
      <c r="JF77" s="177"/>
      <c r="JG77" s="177"/>
      <c r="JH77" s="177"/>
      <c r="JI77" s="178"/>
      <c r="JJ77" s="194"/>
      <c r="JK77" s="194"/>
      <c r="JL77" s="576"/>
      <c r="JM77" s="174"/>
      <c r="JN77" s="175"/>
      <c r="JO77" s="176"/>
      <c r="JP77" s="176"/>
      <c r="JQ77" s="177"/>
      <c r="JR77" s="177"/>
      <c r="JS77" s="177"/>
      <c r="JT77" s="178"/>
      <c r="JU77" s="177"/>
      <c r="JV77" s="177"/>
      <c r="JW77" s="177"/>
      <c r="JX77" s="177"/>
      <c r="JY77" s="177"/>
      <c r="JZ77" s="178"/>
      <c r="KA77" s="194"/>
      <c r="KB77" s="194"/>
      <c r="KC77" s="576"/>
      <c r="KD77" s="174"/>
      <c r="KE77" s="175"/>
      <c r="KF77" s="176"/>
      <c r="KG77" s="176"/>
      <c r="KH77" s="177"/>
      <c r="KI77" s="177"/>
      <c r="KJ77" s="177"/>
      <c r="KK77" s="178"/>
      <c r="KL77" s="177"/>
      <c r="KM77" s="177"/>
      <c r="KN77" s="177"/>
      <c r="KO77" s="177"/>
      <c r="KP77" s="177"/>
      <c r="KQ77" s="178"/>
      <c r="KR77" s="194"/>
      <c r="KS77" s="194"/>
      <c r="KT77" s="576"/>
      <c r="KU77" s="173"/>
    </row>
    <row r="78" ht="15.75" hidden="1" customHeight="1">
      <c r="A78" s="174"/>
      <c r="B78" s="175"/>
      <c r="C78" s="176"/>
      <c r="D78" s="176"/>
      <c r="E78" s="177"/>
      <c r="F78" s="177"/>
      <c r="G78" s="177"/>
      <c r="H78" s="178"/>
      <c r="I78" s="177"/>
      <c r="J78" s="177"/>
      <c r="K78" s="177"/>
      <c r="L78" s="177"/>
      <c r="M78" s="177"/>
      <c r="N78" s="178"/>
      <c r="O78" s="194"/>
      <c r="P78" s="194"/>
      <c r="Q78" s="576"/>
      <c r="R78" s="174"/>
      <c r="S78" s="175"/>
      <c r="T78" s="176"/>
      <c r="U78" s="176"/>
      <c r="V78" s="177"/>
      <c r="W78" s="177"/>
      <c r="X78" s="177"/>
      <c r="Y78" s="178"/>
      <c r="Z78" s="177"/>
      <c r="AA78" s="177"/>
      <c r="AB78" s="177"/>
      <c r="AC78" s="177"/>
      <c r="AD78" s="177"/>
      <c r="AE78" s="178"/>
      <c r="AF78" s="194"/>
      <c r="AG78" s="194"/>
      <c r="AH78" s="576"/>
      <c r="AI78" s="174"/>
      <c r="AJ78" s="175"/>
      <c r="AK78" s="176"/>
      <c r="AL78" s="176"/>
      <c r="AM78" s="177"/>
      <c r="AN78" s="177"/>
      <c r="AO78" s="177"/>
      <c r="AP78" s="178"/>
      <c r="AQ78" s="177"/>
      <c r="AR78" s="177"/>
      <c r="AS78" s="177"/>
      <c r="AT78" s="177"/>
      <c r="AU78" s="177"/>
      <c r="AV78" s="178"/>
      <c r="AW78" s="194"/>
      <c r="AX78" s="194"/>
      <c r="AY78" s="576"/>
      <c r="AZ78" s="174"/>
      <c r="BA78" s="175"/>
      <c r="BB78" s="176"/>
      <c r="BC78" s="176"/>
      <c r="BD78" s="177"/>
      <c r="BE78" s="177"/>
      <c r="BF78" s="177"/>
      <c r="BG78" s="178"/>
      <c r="BH78" s="177"/>
      <c r="BI78" s="177"/>
      <c r="BJ78" s="177"/>
      <c r="BK78" s="177"/>
      <c r="BL78" s="177"/>
      <c r="BM78" s="178"/>
      <c r="BN78" s="194"/>
      <c r="BO78" s="194"/>
      <c r="BP78" s="576"/>
      <c r="BQ78" s="174"/>
      <c r="BR78" s="175"/>
      <c r="BS78" s="176"/>
      <c r="BT78" s="176"/>
      <c r="BU78" s="177"/>
      <c r="BV78" s="177"/>
      <c r="BW78" s="177"/>
      <c r="BX78" s="178"/>
      <c r="BY78" s="177"/>
      <c r="BZ78" s="177"/>
      <c r="CA78" s="177"/>
      <c r="CB78" s="177"/>
      <c r="CC78" s="177"/>
      <c r="CD78" s="178"/>
      <c r="CE78" s="194"/>
      <c r="CF78" s="194"/>
      <c r="CG78" s="576"/>
      <c r="CH78" s="174"/>
      <c r="CI78" s="175"/>
      <c r="CJ78" s="176"/>
      <c r="CK78" s="176"/>
      <c r="CL78" s="177"/>
      <c r="CM78" s="177"/>
      <c r="CN78" s="177"/>
      <c r="CO78" s="178"/>
      <c r="CP78" s="177"/>
      <c r="CQ78" s="177"/>
      <c r="CR78" s="177"/>
      <c r="CS78" s="177"/>
      <c r="CT78" s="177"/>
      <c r="CU78" s="178"/>
      <c r="CV78" s="194"/>
      <c r="CW78" s="194"/>
      <c r="CX78" s="576"/>
      <c r="CY78" s="174"/>
      <c r="CZ78" s="175"/>
      <c r="DA78" s="176"/>
      <c r="DB78" s="176"/>
      <c r="DC78" s="177"/>
      <c r="DD78" s="177"/>
      <c r="DE78" s="177"/>
      <c r="DF78" s="178"/>
      <c r="DG78" s="177"/>
      <c r="DH78" s="177"/>
      <c r="DI78" s="177"/>
      <c r="DJ78" s="177"/>
      <c r="DK78" s="177"/>
      <c r="DL78" s="178"/>
      <c r="DM78" s="194"/>
      <c r="DN78" s="194"/>
      <c r="DO78" s="576"/>
      <c r="DP78" s="174"/>
      <c r="DQ78" s="175"/>
      <c r="DR78" s="176"/>
      <c r="DS78" s="176"/>
      <c r="DT78" s="177"/>
      <c r="DU78" s="177"/>
      <c r="DV78" s="177"/>
      <c r="DW78" s="178"/>
      <c r="DX78" s="177"/>
      <c r="DY78" s="177"/>
      <c r="DZ78" s="177"/>
      <c r="EA78" s="177"/>
      <c r="EB78" s="177"/>
      <c r="EC78" s="178"/>
      <c r="ED78" s="194"/>
      <c r="EE78" s="194"/>
      <c r="EF78" s="576"/>
      <c r="EG78" s="174"/>
      <c r="EH78" s="175"/>
      <c r="EI78" s="176"/>
      <c r="EJ78" s="176"/>
      <c r="EK78" s="177"/>
      <c r="EL78" s="177"/>
      <c r="EM78" s="177"/>
      <c r="EN78" s="178"/>
      <c r="EO78" s="177"/>
      <c r="EP78" s="177"/>
      <c r="EQ78" s="177"/>
      <c r="ER78" s="177"/>
      <c r="ES78" s="177"/>
      <c r="ET78" s="178"/>
      <c r="EU78" s="194"/>
      <c r="EV78" s="194"/>
      <c r="EW78" s="576"/>
      <c r="EX78" s="174"/>
      <c r="EY78" s="175"/>
      <c r="EZ78" s="176"/>
      <c r="FA78" s="176"/>
      <c r="FB78" s="177"/>
      <c r="FC78" s="177"/>
      <c r="FD78" s="177"/>
      <c r="FE78" s="178"/>
      <c r="FF78" s="177"/>
      <c r="FG78" s="177"/>
      <c r="FH78" s="177"/>
      <c r="FI78" s="177"/>
      <c r="FJ78" s="177"/>
      <c r="FK78" s="178"/>
      <c r="FL78" s="194"/>
      <c r="FM78" s="194"/>
      <c r="FN78" s="576"/>
      <c r="FO78" s="174"/>
      <c r="FP78" s="175"/>
      <c r="FQ78" s="176"/>
      <c r="FR78" s="176"/>
      <c r="FS78" s="177"/>
      <c r="FT78" s="177"/>
      <c r="FU78" s="177"/>
      <c r="FV78" s="178"/>
      <c r="FW78" s="177"/>
      <c r="FX78" s="177"/>
      <c r="FY78" s="177"/>
      <c r="FZ78" s="177"/>
      <c r="GA78" s="177"/>
      <c r="GB78" s="178"/>
      <c r="GC78" s="194"/>
      <c r="GD78" s="194"/>
      <c r="GE78" s="576"/>
      <c r="GF78" s="174"/>
      <c r="GG78" s="175"/>
      <c r="GH78" s="176"/>
      <c r="GI78" s="176"/>
      <c r="GJ78" s="177"/>
      <c r="GK78" s="177"/>
      <c r="GL78" s="177"/>
      <c r="GM78" s="178"/>
      <c r="GN78" s="177"/>
      <c r="GO78" s="177"/>
      <c r="GP78" s="177"/>
      <c r="GQ78" s="177"/>
      <c r="GR78" s="177"/>
      <c r="GS78" s="178"/>
      <c r="GT78" s="194"/>
      <c r="GU78" s="194"/>
      <c r="GV78" s="576"/>
      <c r="GW78" s="174"/>
      <c r="GX78" s="175"/>
      <c r="GY78" s="176"/>
      <c r="GZ78" s="176"/>
      <c r="HA78" s="177"/>
      <c r="HB78" s="177"/>
      <c r="HC78" s="177"/>
      <c r="HD78" s="178"/>
      <c r="HE78" s="177"/>
      <c r="HF78" s="177"/>
      <c r="HG78" s="177"/>
      <c r="HH78" s="177"/>
      <c r="HI78" s="177"/>
      <c r="HJ78" s="178"/>
      <c r="HK78" s="194"/>
      <c r="HL78" s="194"/>
      <c r="HM78" s="576"/>
      <c r="HN78" s="174"/>
      <c r="HO78" s="175"/>
      <c r="HP78" s="176"/>
      <c r="HQ78" s="176"/>
      <c r="HR78" s="177"/>
      <c r="HS78" s="177"/>
      <c r="HT78" s="177"/>
      <c r="HU78" s="178"/>
      <c r="HV78" s="177"/>
      <c r="HW78" s="177"/>
      <c r="HX78" s="177"/>
      <c r="HY78" s="177"/>
      <c r="HZ78" s="177"/>
      <c r="IA78" s="178"/>
      <c r="IB78" s="194"/>
      <c r="IC78" s="194"/>
      <c r="ID78" s="576"/>
      <c r="IE78" s="174"/>
      <c r="IF78" s="175"/>
      <c r="IG78" s="176"/>
      <c r="IH78" s="176"/>
      <c r="II78" s="177"/>
      <c r="IJ78" s="177"/>
      <c r="IK78" s="177"/>
      <c r="IL78" s="178"/>
      <c r="IM78" s="177"/>
      <c r="IN78" s="177"/>
      <c r="IO78" s="177"/>
      <c r="IP78" s="177"/>
      <c r="IQ78" s="177"/>
      <c r="IR78" s="178"/>
      <c r="IS78" s="194"/>
      <c r="IT78" s="194"/>
      <c r="IU78" s="576"/>
      <c r="IV78" s="174"/>
      <c r="IW78" s="175"/>
      <c r="IX78" s="176"/>
      <c r="IY78" s="176"/>
      <c r="IZ78" s="177"/>
      <c r="JA78" s="177"/>
      <c r="JB78" s="177"/>
      <c r="JC78" s="178"/>
      <c r="JD78" s="177"/>
      <c r="JE78" s="177"/>
      <c r="JF78" s="177"/>
      <c r="JG78" s="177"/>
      <c r="JH78" s="177"/>
      <c r="JI78" s="178"/>
      <c r="JJ78" s="194"/>
      <c r="JK78" s="194"/>
      <c r="JL78" s="576"/>
      <c r="JM78" s="174"/>
      <c r="JN78" s="175"/>
      <c r="JO78" s="176"/>
      <c r="JP78" s="176"/>
      <c r="JQ78" s="177"/>
      <c r="JR78" s="177"/>
      <c r="JS78" s="177"/>
      <c r="JT78" s="178"/>
      <c r="JU78" s="177"/>
      <c r="JV78" s="177"/>
      <c r="JW78" s="177"/>
      <c r="JX78" s="177"/>
      <c r="JY78" s="177"/>
      <c r="JZ78" s="178"/>
      <c r="KA78" s="194"/>
      <c r="KB78" s="194"/>
      <c r="KC78" s="576"/>
      <c r="KD78" s="174"/>
      <c r="KE78" s="175"/>
      <c r="KF78" s="176"/>
      <c r="KG78" s="176"/>
      <c r="KH78" s="177"/>
      <c r="KI78" s="177"/>
      <c r="KJ78" s="177"/>
      <c r="KK78" s="178"/>
      <c r="KL78" s="177"/>
      <c r="KM78" s="177"/>
      <c r="KN78" s="177"/>
      <c r="KO78" s="177"/>
      <c r="KP78" s="177"/>
      <c r="KQ78" s="178"/>
      <c r="KR78" s="194"/>
      <c r="KS78" s="194"/>
      <c r="KT78" s="576"/>
      <c r="KU78" s="173"/>
    </row>
    <row r="79" ht="15.75" hidden="1" customHeight="1">
      <c r="A79" s="174"/>
      <c r="B79" s="175"/>
      <c r="C79" s="176"/>
      <c r="D79" s="176"/>
      <c r="E79" s="177"/>
      <c r="F79" s="177"/>
      <c r="G79" s="177"/>
      <c r="H79" s="178"/>
      <c r="I79" s="177"/>
      <c r="J79" s="177"/>
      <c r="K79" s="177"/>
      <c r="L79" s="177"/>
      <c r="M79" s="177"/>
      <c r="N79" s="178"/>
      <c r="O79" s="194"/>
      <c r="P79" s="194"/>
      <c r="Q79" s="576"/>
      <c r="R79" s="174"/>
      <c r="S79" s="175"/>
      <c r="T79" s="176"/>
      <c r="U79" s="176"/>
      <c r="V79" s="177"/>
      <c r="W79" s="177"/>
      <c r="X79" s="177"/>
      <c r="Y79" s="178"/>
      <c r="Z79" s="177"/>
      <c r="AA79" s="177"/>
      <c r="AB79" s="177"/>
      <c r="AC79" s="177"/>
      <c r="AD79" s="177"/>
      <c r="AE79" s="178"/>
      <c r="AF79" s="194"/>
      <c r="AG79" s="194"/>
      <c r="AH79" s="576"/>
      <c r="AI79" s="174"/>
      <c r="AJ79" s="175"/>
      <c r="AK79" s="176"/>
      <c r="AL79" s="176"/>
      <c r="AM79" s="177"/>
      <c r="AN79" s="177"/>
      <c r="AO79" s="177"/>
      <c r="AP79" s="178"/>
      <c r="AQ79" s="177"/>
      <c r="AR79" s="177"/>
      <c r="AS79" s="177"/>
      <c r="AT79" s="177"/>
      <c r="AU79" s="177"/>
      <c r="AV79" s="178"/>
      <c r="AW79" s="194"/>
      <c r="AX79" s="194"/>
      <c r="AY79" s="576"/>
      <c r="AZ79" s="174"/>
      <c r="BA79" s="175"/>
      <c r="BB79" s="176"/>
      <c r="BC79" s="176"/>
      <c r="BD79" s="177"/>
      <c r="BE79" s="177"/>
      <c r="BF79" s="177"/>
      <c r="BG79" s="178"/>
      <c r="BH79" s="177"/>
      <c r="BI79" s="177"/>
      <c r="BJ79" s="177"/>
      <c r="BK79" s="177"/>
      <c r="BL79" s="177"/>
      <c r="BM79" s="178"/>
      <c r="BN79" s="194"/>
      <c r="BO79" s="194"/>
      <c r="BP79" s="576"/>
      <c r="BQ79" s="174"/>
      <c r="BR79" s="175"/>
      <c r="BS79" s="176"/>
      <c r="BT79" s="176"/>
      <c r="BU79" s="177"/>
      <c r="BV79" s="177"/>
      <c r="BW79" s="177"/>
      <c r="BX79" s="178"/>
      <c r="BY79" s="177"/>
      <c r="BZ79" s="177"/>
      <c r="CA79" s="177"/>
      <c r="CB79" s="177"/>
      <c r="CC79" s="177"/>
      <c r="CD79" s="178"/>
      <c r="CE79" s="194"/>
      <c r="CF79" s="194"/>
      <c r="CG79" s="576"/>
      <c r="CH79" s="174"/>
      <c r="CI79" s="175"/>
      <c r="CJ79" s="176"/>
      <c r="CK79" s="176"/>
      <c r="CL79" s="177"/>
      <c r="CM79" s="177"/>
      <c r="CN79" s="177"/>
      <c r="CO79" s="178"/>
      <c r="CP79" s="177"/>
      <c r="CQ79" s="177"/>
      <c r="CR79" s="177"/>
      <c r="CS79" s="177"/>
      <c r="CT79" s="177"/>
      <c r="CU79" s="178"/>
      <c r="CV79" s="194"/>
      <c r="CW79" s="194"/>
      <c r="CX79" s="576"/>
      <c r="CY79" s="174"/>
      <c r="CZ79" s="175"/>
      <c r="DA79" s="176"/>
      <c r="DB79" s="176"/>
      <c r="DC79" s="177"/>
      <c r="DD79" s="177"/>
      <c r="DE79" s="177"/>
      <c r="DF79" s="178"/>
      <c r="DG79" s="177"/>
      <c r="DH79" s="177"/>
      <c r="DI79" s="177"/>
      <c r="DJ79" s="177"/>
      <c r="DK79" s="177"/>
      <c r="DL79" s="178"/>
      <c r="DM79" s="194"/>
      <c r="DN79" s="194"/>
      <c r="DO79" s="576"/>
      <c r="DP79" s="174"/>
      <c r="DQ79" s="175"/>
      <c r="DR79" s="176"/>
      <c r="DS79" s="176"/>
      <c r="DT79" s="177"/>
      <c r="DU79" s="177"/>
      <c r="DV79" s="177"/>
      <c r="DW79" s="178"/>
      <c r="DX79" s="177"/>
      <c r="DY79" s="177"/>
      <c r="DZ79" s="177"/>
      <c r="EA79" s="177"/>
      <c r="EB79" s="177"/>
      <c r="EC79" s="178"/>
      <c r="ED79" s="194"/>
      <c r="EE79" s="194"/>
      <c r="EF79" s="576"/>
      <c r="EG79" s="174"/>
      <c r="EH79" s="175"/>
      <c r="EI79" s="176"/>
      <c r="EJ79" s="176"/>
      <c r="EK79" s="177"/>
      <c r="EL79" s="177"/>
      <c r="EM79" s="177"/>
      <c r="EN79" s="178"/>
      <c r="EO79" s="177"/>
      <c r="EP79" s="177"/>
      <c r="EQ79" s="177"/>
      <c r="ER79" s="177"/>
      <c r="ES79" s="177"/>
      <c r="ET79" s="178"/>
      <c r="EU79" s="194"/>
      <c r="EV79" s="194"/>
      <c r="EW79" s="576"/>
      <c r="EX79" s="174"/>
      <c r="EY79" s="175"/>
      <c r="EZ79" s="176"/>
      <c r="FA79" s="176"/>
      <c r="FB79" s="177"/>
      <c r="FC79" s="177"/>
      <c r="FD79" s="177"/>
      <c r="FE79" s="178"/>
      <c r="FF79" s="177"/>
      <c r="FG79" s="177"/>
      <c r="FH79" s="177"/>
      <c r="FI79" s="177"/>
      <c r="FJ79" s="177"/>
      <c r="FK79" s="178"/>
      <c r="FL79" s="194"/>
      <c r="FM79" s="194"/>
      <c r="FN79" s="576"/>
      <c r="FO79" s="174"/>
      <c r="FP79" s="175"/>
      <c r="FQ79" s="176"/>
      <c r="FR79" s="176"/>
      <c r="FS79" s="177"/>
      <c r="FT79" s="177"/>
      <c r="FU79" s="177"/>
      <c r="FV79" s="178"/>
      <c r="FW79" s="177"/>
      <c r="FX79" s="177"/>
      <c r="FY79" s="177"/>
      <c r="FZ79" s="177"/>
      <c r="GA79" s="177"/>
      <c r="GB79" s="178"/>
      <c r="GC79" s="194"/>
      <c r="GD79" s="194"/>
      <c r="GE79" s="576"/>
      <c r="GF79" s="174"/>
      <c r="GG79" s="175"/>
      <c r="GH79" s="176"/>
      <c r="GI79" s="176"/>
      <c r="GJ79" s="177"/>
      <c r="GK79" s="177"/>
      <c r="GL79" s="177"/>
      <c r="GM79" s="178"/>
      <c r="GN79" s="177"/>
      <c r="GO79" s="177"/>
      <c r="GP79" s="177"/>
      <c r="GQ79" s="177"/>
      <c r="GR79" s="177"/>
      <c r="GS79" s="178"/>
      <c r="GT79" s="194"/>
      <c r="GU79" s="194"/>
      <c r="GV79" s="576"/>
      <c r="GW79" s="174"/>
      <c r="GX79" s="175"/>
      <c r="GY79" s="176"/>
      <c r="GZ79" s="176"/>
      <c r="HA79" s="177"/>
      <c r="HB79" s="177"/>
      <c r="HC79" s="177"/>
      <c r="HD79" s="178"/>
      <c r="HE79" s="177"/>
      <c r="HF79" s="177"/>
      <c r="HG79" s="177"/>
      <c r="HH79" s="177"/>
      <c r="HI79" s="177"/>
      <c r="HJ79" s="178"/>
      <c r="HK79" s="194"/>
      <c r="HL79" s="194"/>
      <c r="HM79" s="576"/>
      <c r="HN79" s="174"/>
      <c r="HO79" s="175"/>
      <c r="HP79" s="176"/>
      <c r="HQ79" s="176"/>
      <c r="HR79" s="177"/>
      <c r="HS79" s="177"/>
      <c r="HT79" s="177"/>
      <c r="HU79" s="178"/>
      <c r="HV79" s="177"/>
      <c r="HW79" s="177"/>
      <c r="HX79" s="177"/>
      <c r="HY79" s="177"/>
      <c r="HZ79" s="177"/>
      <c r="IA79" s="178"/>
      <c r="IB79" s="194"/>
      <c r="IC79" s="194"/>
      <c r="ID79" s="576"/>
      <c r="IE79" s="174"/>
      <c r="IF79" s="175"/>
      <c r="IG79" s="176"/>
      <c r="IH79" s="176"/>
      <c r="II79" s="177"/>
      <c r="IJ79" s="177"/>
      <c r="IK79" s="177"/>
      <c r="IL79" s="178"/>
      <c r="IM79" s="177"/>
      <c r="IN79" s="177"/>
      <c r="IO79" s="177"/>
      <c r="IP79" s="177"/>
      <c r="IQ79" s="177"/>
      <c r="IR79" s="178"/>
      <c r="IS79" s="194"/>
      <c r="IT79" s="194"/>
      <c r="IU79" s="576"/>
      <c r="IV79" s="174"/>
      <c r="IW79" s="175"/>
      <c r="IX79" s="176"/>
      <c r="IY79" s="176"/>
      <c r="IZ79" s="177"/>
      <c r="JA79" s="177"/>
      <c r="JB79" s="177"/>
      <c r="JC79" s="178"/>
      <c r="JD79" s="177"/>
      <c r="JE79" s="177"/>
      <c r="JF79" s="177"/>
      <c r="JG79" s="177"/>
      <c r="JH79" s="177"/>
      <c r="JI79" s="178"/>
      <c r="JJ79" s="194"/>
      <c r="JK79" s="194"/>
      <c r="JL79" s="576"/>
      <c r="JM79" s="174"/>
      <c r="JN79" s="175"/>
      <c r="JO79" s="176"/>
      <c r="JP79" s="176"/>
      <c r="JQ79" s="177"/>
      <c r="JR79" s="177"/>
      <c r="JS79" s="177"/>
      <c r="JT79" s="178"/>
      <c r="JU79" s="177"/>
      <c r="JV79" s="177"/>
      <c r="JW79" s="177"/>
      <c r="JX79" s="177"/>
      <c r="JY79" s="177"/>
      <c r="JZ79" s="178"/>
      <c r="KA79" s="194"/>
      <c r="KB79" s="194"/>
      <c r="KC79" s="576"/>
      <c r="KD79" s="174"/>
      <c r="KE79" s="175"/>
      <c r="KF79" s="176"/>
      <c r="KG79" s="176"/>
      <c r="KH79" s="177"/>
      <c r="KI79" s="177"/>
      <c r="KJ79" s="177"/>
      <c r="KK79" s="178"/>
      <c r="KL79" s="177"/>
      <c r="KM79" s="177"/>
      <c r="KN79" s="177"/>
      <c r="KO79" s="177"/>
      <c r="KP79" s="177"/>
      <c r="KQ79" s="178"/>
      <c r="KR79" s="194"/>
      <c r="KS79" s="194"/>
      <c r="KT79" s="576"/>
      <c r="KU79" s="173"/>
    </row>
    <row r="80" ht="15.75" hidden="1" customHeight="1">
      <c r="A80" s="174"/>
      <c r="B80" s="175"/>
      <c r="C80" s="176"/>
      <c r="D80" s="176"/>
      <c r="E80" s="177"/>
      <c r="F80" s="177"/>
      <c r="G80" s="177"/>
      <c r="H80" s="178"/>
      <c r="I80" s="177"/>
      <c r="J80" s="177"/>
      <c r="K80" s="177"/>
      <c r="L80" s="177"/>
      <c r="M80" s="177"/>
      <c r="N80" s="178"/>
      <c r="O80" s="194"/>
      <c r="P80" s="194"/>
      <c r="Q80" s="576"/>
      <c r="R80" s="174"/>
      <c r="S80" s="175"/>
      <c r="T80" s="176"/>
      <c r="U80" s="176"/>
      <c r="V80" s="177"/>
      <c r="W80" s="177"/>
      <c r="X80" s="177"/>
      <c r="Y80" s="178"/>
      <c r="Z80" s="177"/>
      <c r="AA80" s="177"/>
      <c r="AB80" s="177"/>
      <c r="AC80" s="177"/>
      <c r="AD80" s="177"/>
      <c r="AE80" s="178"/>
      <c r="AF80" s="194"/>
      <c r="AG80" s="194"/>
      <c r="AH80" s="576"/>
      <c r="AI80" s="174"/>
      <c r="AJ80" s="175"/>
      <c r="AK80" s="176"/>
      <c r="AL80" s="176"/>
      <c r="AM80" s="177"/>
      <c r="AN80" s="177"/>
      <c r="AO80" s="177"/>
      <c r="AP80" s="178"/>
      <c r="AQ80" s="177"/>
      <c r="AR80" s="177"/>
      <c r="AS80" s="177"/>
      <c r="AT80" s="177"/>
      <c r="AU80" s="177"/>
      <c r="AV80" s="178"/>
      <c r="AW80" s="194"/>
      <c r="AX80" s="194"/>
      <c r="AY80" s="576"/>
      <c r="AZ80" s="174"/>
      <c r="BA80" s="175"/>
      <c r="BB80" s="176"/>
      <c r="BC80" s="176"/>
      <c r="BD80" s="177"/>
      <c r="BE80" s="177"/>
      <c r="BF80" s="177"/>
      <c r="BG80" s="178"/>
      <c r="BH80" s="177"/>
      <c r="BI80" s="177"/>
      <c r="BJ80" s="177"/>
      <c r="BK80" s="177"/>
      <c r="BL80" s="177"/>
      <c r="BM80" s="178"/>
      <c r="BN80" s="194"/>
      <c r="BO80" s="194"/>
      <c r="BP80" s="576"/>
      <c r="BQ80" s="174"/>
      <c r="BR80" s="175"/>
      <c r="BS80" s="176"/>
      <c r="BT80" s="176"/>
      <c r="BU80" s="177"/>
      <c r="BV80" s="177"/>
      <c r="BW80" s="177"/>
      <c r="BX80" s="178"/>
      <c r="BY80" s="177"/>
      <c r="BZ80" s="177"/>
      <c r="CA80" s="177"/>
      <c r="CB80" s="177"/>
      <c r="CC80" s="177"/>
      <c r="CD80" s="178"/>
      <c r="CE80" s="194"/>
      <c r="CF80" s="194"/>
      <c r="CG80" s="576"/>
      <c r="CH80" s="174"/>
      <c r="CI80" s="175"/>
      <c r="CJ80" s="176"/>
      <c r="CK80" s="176"/>
      <c r="CL80" s="177"/>
      <c r="CM80" s="177"/>
      <c r="CN80" s="177"/>
      <c r="CO80" s="178"/>
      <c r="CP80" s="177"/>
      <c r="CQ80" s="177"/>
      <c r="CR80" s="177"/>
      <c r="CS80" s="177"/>
      <c r="CT80" s="177"/>
      <c r="CU80" s="178"/>
      <c r="CV80" s="194"/>
      <c r="CW80" s="194"/>
      <c r="CX80" s="576"/>
      <c r="CY80" s="174"/>
      <c r="CZ80" s="175"/>
      <c r="DA80" s="176"/>
      <c r="DB80" s="176"/>
      <c r="DC80" s="177"/>
      <c r="DD80" s="177"/>
      <c r="DE80" s="177"/>
      <c r="DF80" s="178"/>
      <c r="DG80" s="177"/>
      <c r="DH80" s="177"/>
      <c r="DI80" s="177"/>
      <c r="DJ80" s="177"/>
      <c r="DK80" s="177"/>
      <c r="DL80" s="178"/>
      <c r="DM80" s="194"/>
      <c r="DN80" s="194"/>
      <c r="DO80" s="576"/>
      <c r="DP80" s="174"/>
      <c r="DQ80" s="175"/>
      <c r="DR80" s="176"/>
      <c r="DS80" s="176"/>
      <c r="DT80" s="177"/>
      <c r="DU80" s="177"/>
      <c r="DV80" s="177"/>
      <c r="DW80" s="178"/>
      <c r="DX80" s="177"/>
      <c r="DY80" s="177"/>
      <c r="DZ80" s="177"/>
      <c r="EA80" s="177"/>
      <c r="EB80" s="177"/>
      <c r="EC80" s="178"/>
      <c r="ED80" s="194"/>
      <c r="EE80" s="194"/>
      <c r="EF80" s="576"/>
      <c r="EG80" s="174"/>
      <c r="EH80" s="175"/>
      <c r="EI80" s="176"/>
      <c r="EJ80" s="176"/>
      <c r="EK80" s="177"/>
      <c r="EL80" s="177"/>
      <c r="EM80" s="177"/>
      <c r="EN80" s="178"/>
      <c r="EO80" s="177"/>
      <c r="EP80" s="177"/>
      <c r="EQ80" s="177"/>
      <c r="ER80" s="177"/>
      <c r="ES80" s="177"/>
      <c r="ET80" s="178"/>
      <c r="EU80" s="194"/>
      <c r="EV80" s="194"/>
      <c r="EW80" s="576"/>
      <c r="EX80" s="174"/>
      <c r="EY80" s="175"/>
      <c r="EZ80" s="176"/>
      <c r="FA80" s="176"/>
      <c r="FB80" s="177"/>
      <c r="FC80" s="177"/>
      <c r="FD80" s="177"/>
      <c r="FE80" s="178"/>
      <c r="FF80" s="177"/>
      <c r="FG80" s="177"/>
      <c r="FH80" s="177"/>
      <c r="FI80" s="177"/>
      <c r="FJ80" s="177"/>
      <c r="FK80" s="178"/>
      <c r="FL80" s="194"/>
      <c r="FM80" s="194"/>
      <c r="FN80" s="576"/>
      <c r="FO80" s="174"/>
      <c r="FP80" s="175"/>
      <c r="FQ80" s="176"/>
      <c r="FR80" s="176"/>
      <c r="FS80" s="177"/>
      <c r="FT80" s="177"/>
      <c r="FU80" s="177"/>
      <c r="FV80" s="178"/>
      <c r="FW80" s="177"/>
      <c r="FX80" s="177"/>
      <c r="FY80" s="177"/>
      <c r="FZ80" s="177"/>
      <c r="GA80" s="177"/>
      <c r="GB80" s="178"/>
      <c r="GC80" s="194"/>
      <c r="GD80" s="194"/>
      <c r="GE80" s="576"/>
      <c r="GF80" s="174"/>
      <c r="GG80" s="175"/>
      <c r="GH80" s="176"/>
      <c r="GI80" s="176"/>
      <c r="GJ80" s="177"/>
      <c r="GK80" s="177"/>
      <c r="GL80" s="177"/>
      <c r="GM80" s="178"/>
      <c r="GN80" s="177"/>
      <c r="GO80" s="177"/>
      <c r="GP80" s="177"/>
      <c r="GQ80" s="177"/>
      <c r="GR80" s="177"/>
      <c r="GS80" s="178"/>
      <c r="GT80" s="194"/>
      <c r="GU80" s="194"/>
      <c r="GV80" s="576"/>
      <c r="GW80" s="174"/>
      <c r="GX80" s="175"/>
      <c r="GY80" s="176"/>
      <c r="GZ80" s="176"/>
      <c r="HA80" s="177"/>
      <c r="HB80" s="177"/>
      <c r="HC80" s="177"/>
      <c r="HD80" s="178"/>
      <c r="HE80" s="177"/>
      <c r="HF80" s="177"/>
      <c r="HG80" s="177"/>
      <c r="HH80" s="177"/>
      <c r="HI80" s="177"/>
      <c r="HJ80" s="178"/>
      <c r="HK80" s="194"/>
      <c r="HL80" s="194"/>
      <c r="HM80" s="576"/>
      <c r="HN80" s="174"/>
      <c r="HO80" s="175"/>
      <c r="HP80" s="176"/>
      <c r="HQ80" s="176"/>
      <c r="HR80" s="177"/>
      <c r="HS80" s="177"/>
      <c r="HT80" s="177"/>
      <c r="HU80" s="178"/>
      <c r="HV80" s="177"/>
      <c r="HW80" s="177"/>
      <c r="HX80" s="177"/>
      <c r="HY80" s="177"/>
      <c r="HZ80" s="177"/>
      <c r="IA80" s="178"/>
      <c r="IB80" s="194"/>
      <c r="IC80" s="194"/>
      <c r="ID80" s="576"/>
      <c r="IE80" s="174"/>
      <c r="IF80" s="175"/>
      <c r="IG80" s="176"/>
      <c r="IH80" s="176"/>
      <c r="II80" s="177"/>
      <c r="IJ80" s="177"/>
      <c r="IK80" s="177"/>
      <c r="IL80" s="178"/>
      <c r="IM80" s="177"/>
      <c r="IN80" s="177"/>
      <c r="IO80" s="177"/>
      <c r="IP80" s="177"/>
      <c r="IQ80" s="177"/>
      <c r="IR80" s="178"/>
      <c r="IS80" s="194"/>
      <c r="IT80" s="194"/>
      <c r="IU80" s="576"/>
      <c r="IV80" s="174"/>
      <c r="IW80" s="175"/>
      <c r="IX80" s="176"/>
      <c r="IY80" s="176"/>
      <c r="IZ80" s="177"/>
      <c r="JA80" s="177"/>
      <c r="JB80" s="177"/>
      <c r="JC80" s="178"/>
      <c r="JD80" s="177"/>
      <c r="JE80" s="177"/>
      <c r="JF80" s="177"/>
      <c r="JG80" s="177"/>
      <c r="JH80" s="177"/>
      <c r="JI80" s="178"/>
      <c r="JJ80" s="194"/>
      <c r="JK80" s="194"/>
      <c r="JL80" s="576"/>
      <c r="JM80" s="174"/>
      <c r="JN80" s="175"/>
      <c r="JO80" s="176"/>
      <c r="JP80" s="176"/>
      <c r="JQ80" s="177"/>
      <c r="JR80" s="177"/>
      <c r="JS80" s="177"/>
      <c r="JT80" s="178"/>
      <c r="JU80" s="177"/>
      <c r="JV80" s="177"/>
      <c r="JW80" s="177"/>
      <c r="JX80" s="177"/>
      <c r="JY80" s="177"/>
      <c r="JZ80" s="178"/>
      <c r="KA80" s="194"/>
      <c r="KB80" s="194"/>
      <c r="KC80" s="576"/>
      <c r="KD80" s="174"/>
      <c r="KE80" s="175"/>
      <c r="KF80" s="176"/>
      <c r="KG80" s="176"/>
      <c r="KH80" s="177"/>
      <c r="KI80" s="177"/>
      <c r="KJ80" s="177"/>
      <c r="KK80" s="178"/>
      <c r="KL80" s="177"/>
      <c r="KM80" s="177"/>
      <c r="KN80" s="177"/>
      <c r="KO80" s="177"/>
      <c r="KP80" s="177"/>
      <c r="KQ80" s="178"/>
      <c r="KR80" s="194"/>
      <c r="KS80" s="194"/>
      <c r="KT80" s="576"/>
      <c r="KU80" s="173"/>
    </row>
    <row r="81" ht="15.75" hidden="1" customHeight="1">
      <c r="A81" s="174"/>
      <c r="B81" s="175"/>
      <c r="C81" s="176"/>
      <c r="D81" s="176"/>
      <c r="E81" s="177"/>
      <c r="F81" s="177"/>
      <c r="G81" s="177"/>
      <c r="H81" s="178"/>
      <c r="I81" s="177"/>
      <c r="J81" s="177"/>
      <c r="K81" s="177"/>
      <c r="L81" s="177"/>
      <c r="M81" s="177"/>
      <c r="N81" s="178"/>
      <c r="O81" s="194"/>
      <c r="P81" s="194"/>
      <c r="Q81" s="576"/>
      <c r="R81" s="174"/>
      <c r="S81" s="175"/>
      <c r="T81" s="176"/>
      <c r="U81" s="176"/>
      <c r="V81" s="177"/>
      <c r="W81" s="177"/>
      <c r="X81" s="177"/>
      <c r="Y81" s="178"/>
      <c r="Z81" s="177"/>
      <c r="AA81" s="177"/>
      <c r="AB81" s="177"/>
      <c r="AC81" s="177"/>
      <c r="AD81" s="177"/>
      <c r="AE81" s="178"/>
      <c r="AF81" s="194"/>
      <c r="AG81" s="194"/>
      <c r="AH81" s="576"/>
      <c r="AI81" s="174"/>
      <c r="AJ81" s="175"/>
      <c r="AK81" s="176"/>
      <c r="AL81" s="176"/>
      <c r="AM81" s="177"/>
      <c r="AN81" s="177"/>
      <c r="AO81" s="177"/>
      <c r="AP81" s="178"/>
      <c r="AQ81" s="177"/>
      <c r="AR81" s="177"/>
      <c r="AS81" s="177"/>
      <c r="AT81" s="177"/>
      <c r="AU81" s="177"/>
      <c r="AV81" s="178"/>
      <c r="AW81" s="194"/>
      <c r="AX81" s="194"/>
      <c r="AY81" s="576"/>
      <c r="AZ81" s="174"/>
      <c r="BA81" s="175"/>
      <c r="BB81" s="176"/>
      <c r="BC81" s="176"/>
      <c r="BD81" s="177"/>
      <c r="BE81" s="177"/>
      <c r="BF81" s="177"/>
      <c r="BG81" s="178"/>
      <c r="BH81" s="177"/>
      <c r="BI81" s="177"/>
      <c r="BJ81" s="177"/>
      <c r="BK81" s="177"/>
      <c r="BL81" s="177"/>
      <c r="BM81" s="178"/>
      <c r="BN81" s="194"/>
      <c r="BO81" s="194"/>
      <c r="BP81" s="576"/>
      <c r="BQ81" s="174"/>
      <c r="BR81" s="175"/>
      <c r="BS81" s="176"/>
      <c r="BT81" s="176"/>
      <c r="BU81" s="177"/>
      <c r="BV81" s="177"/>
      <c r="BW81" s="177"/>
      <c r="BX81" s="178"/>
      <c r="BY81" s="177"/>
      <c r="BZ81" s="177"/>
      <c r="CA81" s="177"/>
      <c r="CB81" s="177"/>
      <c r="CC81" s="177"/>
      <c r="CD81" s="178"/>
      <c r="CE81" s="194"/>
      <c r="CF81" s="194"/>
      <c r="CG81" s="576"/>
      <c r="CH81" s="174"/>
      <c r="CI81" s="175"/>
      <c r="CJ81" s="176"/>
      <c r="CK81" s="176"/>
      <c r="CL81" s="177"/>
      <c r="CM81" s="177"/>
      <c r="CN81" s="177"/>
      <c r="CO81" s="178"/>
      <c r="CP81" s="177"/>
      <c r="CQ81" s="177"/>
      <c r="CR81" s="177"/>
      <c r="CS81" s="177"/>
      <c r="CT81" s="177"/>
      <c r="CU81" s="178"/>
      <c r="CV81" s="194"/>
      <c r="CW81" s="194"/>
      <c r="CX81" s="576"/>
      <c r="CY81" s="174"/>
      <c r="CZ81" s="175"/>
      <c r="DA81" s="176"/>
      <c r="DB81" s="176"/>
      <c r="DC81" s="177"/>
      <c r="DD81" s="177"/>
      <c r="DE81" s="177"/>
      <c r="DF81" s="178"/>
      <c r="DG81" s="177"/>
      <c r="DH81" s="177"/>
      <c r="DI81" s="177"/>
      <c r="DJ81" s="177"/>
      <c r="DK81" s="177"/>
      <c r="DL81" s="178"/>
      <c r="DM81" s="194"/>
      <c r="DN81" s="194"/>
      <c r="DO81" s="576"/>
      <c r="DP81" s="174"/>
      <c r="DQ81" s="175"/>
      <c r="DR81" s="176"/>
      <c r="DS81" s="176"/>
      <c r="DT81" s="177"/>
      <c r="DU81" s="177"/>
      <c r="DV81" s="177"/>
      <c r="DW81" s="178"/>
      <c r="DX81" s="177"/>
      <c r="DY81" s="177"/>
      <c r="DZ81" s="177"/>
      <c r="EA81" s="177"/>
      <c r="EB81" s="177"/>
      <c r="EC81" s="178"/>
      <c r="ED81" s="194"/>
      <c r="EE81" s="194"/>
      <c r="EF81" s="576"/>
      <c r="EG81" s="174"/>
      <c r="EH81" s="175"/>
      <c r="EI81" s="176"/>
      <c r="EJ81" s="176"/>
      <c r="EK81" s="177"/>
      <c r="EL81" s="177"/>
      <c r="EM81" s="177"/>
      <c r="EN81" s="178"/>
      <c r="EO81" s="177"/>
      <c r="EP81" s="177"/>
      <c r="EQ81" s="177"/>
      <c r="ER81" s="177"/>
      <c r="ES81" s="177"/>
      <c r="ET81" s="178"/>
      <c r="EU81" s="194"/>
      <c r="EV81" s="194"/>
      <c r="EW81" s="576"/>
      <c r="EX81" s="174"/>
      <c r="EY81" s="175"/>
      <c r="EZ81" s="176"/>
      <c r="FA81" s="176"/>
      <c r="FB81" s="177"/>
      <c r="FC81" s="177"/>
      <c r="FD81" s="177"/>
      <c r="FE81" s="178"/>
      <c r="FF81" s="177"/>
      <c r="FG81" s="177"/>
      <c r="FH81" s="177"/>
      <c r="FI81" s="177"/>
      <c r="FJ81" s="177"/>
      <c r="FK81" s="178"/>
      <c r="FL81" s="194"/>
      <c r="FM81" s="194"/>
      <c r="FN81" s="576"/>
      <c r="FO81" s="174"/>
      <c r="FP81" s="175"/>
      <c r="FQ81" s="176"/>
      <c r="FR81" s="176"/>
      <c r="FS81" s="177"/>
      <c r="FT81" s="177"/>
      <c r="FU81" s="177"/>
      <c r="FV81" s="178"/>
      <c r="FW81" s="177"/>
      <c r="FX81" s="177"/>
      <c r="FY81" s="177"/>
      <c r="FZ81" s="177"/>
      <c r="GA81" s="177"/>
      <c r="GB81" s="178"/>
      <c r="GC81" s="194"/>
      <c r="GD81" s="194"/>
      <c r="GE81" s="576"/>
      <c r="GF81" s="174"/>
      <c r="GG81" s="175"/>
      <c r="GH81" s="176"/>
      <c r="GI81" s="176"/>
      <c r="GJ81" s="177"/>
      <c r="GK81" s="177"/>
      <c r="GL81" s="177"/>
      <c r="GM81" s="178"/>
      <c r="GN81" s="177"/>
      <c r="GO81" s="177"/>
      <c r="GP81" s="177"/>
      <c r="GQ81" s="177"/>
      <c r="GR81" s="177"/>
      <c r="GS81" s="178"/>
      <c r="GT81" s="194"/>
      <c r="GU81" s="194"/>
      <c r="GV81" s="576"/>
      <c r="GW81" s="174"/>
      <c r="GX81" s="175"/>
      <c r="GY81" s="176"/>
      <c r="GZ81" s="176"/>
      <c r="HA81" s="177"/>
      <c r="HB81" s="177"/>
      <c r="HC81" s="177"/>
      <c r="HD81" s="178"/>
      <c r="HE81" s="177"/>
      <c r="HF81" s="177"/>
      <c r="HG81" s="177"/>
      <c r="HH81" s="177"/>
      <c r="HI81" s="177"/>
      <c r="HJ81" s="178"/>
      <c r="HK81" s="194"/>
      <c r="HL81" s="194"/>
      <c r="HM81" s="576"/>
      <c r="HN81" s="174"/>
      <c r="HO81" s="175"/>
      <c r="HP81" s="176"/>
      <c r="HQ81" s="176"/>
      <c r="HR81" s="177"/>
      <c r="HS81" s="177"/>
      <c r="HT81" s="177"/>
      <c r="HU81" s="178"/>
      <c r="HV81" s="177"/>
      <c r="HW81" s="177"/>
      <c r="HX81" s="177"/>
      <c r="HY81" s="177"/>
      <c r="HZ81" s="177"/>
      <c r="IA81" s="178"/>
      <c r="IB81" s="194"/>
      <c r="IC81" s="194"/>
      <c r="ID81" s="576"/>
      <c r="IE81" s="174"/>
      <c r="IF81" s="175"/>
      <c r="IG81" s="176"/>
      <c r="IH81" s="176"/>
      <c r="II81" s="177"/>
      <c r="IJ81" s="177"/>
      <c r="IK81" s="177"/>
      <c r="IL81" s="178"/>
      <c r="IM81" s="177"/>
      <c r="IN81" s="177"/>
      <c r="IO81" s="177"/>
      <c r="IP81" s="177"/>
      <c r="IQ81" s="177"/>
      <c r="IR81" s="178"/>
      <c r="IS81" s="194"/>
      <c r="IT81" s="194"/>
      <c r="IU81" s="576"/>
      <c r="IV81" s="174"/>
      <c r="IW81" s="175"/>
      <c r="IX81" s="176"/>
      <c r="IY81" s="176"/>
      <c r="IZ81" s="177"/>
      <c r="JA81" s="177"/>
      <c r="JB81" s="177"/>
      <c r="JC81" s="178"/>
      <c r="JD81" s="177"/>
      <c r="JE81" s="177"/>
      <c r="JF81" s="177"/>
      <c r="JG81" s="177"/>
      <c r="JH81" s="177"/>
      <c r="JI81" s="178"/>
      <c r="JJ81" s="194"/>
      <c r="JK81" s="194"/>
      <c r="JL81" s="576"/>
      <c r="JM81" s="174"/>
      <c r="JN81" s="175"/>
      <c r="JO81" s="176"/>
      <c r="JP81" s="176"/>
      <c r="JQ81" s="177"/>
      <c r="JR81" s="177"/>
      <c r="JS81" s="177"/>
      <c r="JT81" s="178"/>
      <c r="JU81" s="177"/>
      <c r="JV81" s="177"/>
      <c r="JW81" s="177"/>
      <c r="JX81" s="177"/>
      <c r="JY81" s="177"/>
      <c r="JZ81" s="178"/>
      <c r="KA81" s="194"/>
      <c r="KB81" s="194"/>
      <c r="KC81" s="576"/>
      <c r="KD81" s="174"/>
      <c r="KE81" s="175"/>
      <c r="KF81" s="176"/>
      <c r="KG81" s="176"/>
      <c r="KH81" s="177"/>
      <c r="KI81" s="177"/>
      <c r="KJ81" s="177"/>
      <c r="KK81" s="178"/>
      <c r="KL81" s="177"/>
      <c r="KM81" s="177"/>
      <c r="KN81" s="177"/>
      <c r="KO81" s="177"/>
      <c r="KP81" s="177"/>
      <c r="KQ81" s="178"/>
      <c r="KR81" s="194"/>
      <c r="KS81" s="194"/>
      <c r="KT81" s="576"/>
      <c r="KU81" s="173"/>
    </row>
    <row r="82" ht="15.75" hidden="1" customHeight="1">
      <c r="A82" s="174"/>
      <c r="B82" s="175"/>
      <c r="C82" s="176"/>
      <c r="D82" s="176"/>
      <c r="E82" s="177"/>
      <c r="F82" s="177"/>
      <c r="G82" s="177"/>
      <c r="H82" s="178"/>
      <c r="I82" s="177"/>
      <c r="J82" s="177"/>
      <c r="K82" s="177"/>
      <c r="L82" s="177"/>
      <c r="M82" s="177"/>
      <c r="N82" s="178"/>
      <c r="O82" s="194"/>
      <c r="P82" s="194"/>
      <c r="Q82" s="576"/>
      <c r="R82" s="174"/>
      <c r="S82" s="175"/>
      <c r="T82" s="176"/>
      <c r="U82" s="176"/>
      <c r="V82" s="177"/>
      <c r="W82" s="177"/>
      <c r="X82" s="177"/>
      <c r="Y82" s="178"/>
      <c r="Z82" s="177"/>
      <c r="AA82" s="177"/>
      <c r="AB82" s="177"/>
      <c r="AC82" s="177"/>
      <c r="AD82" s="177"/>
      <c r="AE82" s="178"/>
      <c r="AF82" s="194"/>
      <c r="AG82" s="194"/>
      <c r="AH82" s="576"/>
      <c r="AI82" s="174"/>
      <c r="AJ82" s="175"/>
      <c r="AK82" s="176"/>
      <c r="AL82" s="176"/>
      <c r="AM82" s="177"/>
      <c r="AN82" s="177"/>
      <c r="AO82" s="177"/>
      <c r="AP82" s="178"/>
      <c r="AQ82" s="177"/>
      <c r="AR82" s="177"/>
      <c r="AS82" s="177"/>
      <c r="AT82" s="177"/>
      <c r="AU82" s="177"/>
      <c r="AV82" s="178"/>
      <c r="AW82" s="194"/>
      <c r="AX82" s="194"/>
      <c r="AY82" s="576"/>
      <c r="AZ82" s="174"/>
      <c r="BA82" s="175"/>
      <c r="BB82" s="176"/>
      <c r="BC82" s="176"/>
      <c r="BD82" s="177"/>
      <c r="BE82" s="177"/>
      <c r="BF82" s="177"/>
      <c r="BG82" s="178"/>
      <c r="BH82" s="177"/>
      <c r="BI82" s="177"/>
      <c r="BJ82" s="177"/>
      <c r="BK82" s="177"/>
      <c r="BL82" s="177"/>
      <c r="BM82" s="178"/>
      <c r="BN82" s="194"/>
      <c r="BO82" s="194"/>
      <c r="BP82" s="576"/>
      <c r="BQ82" s="174"/>
      <c r="BR82" s="175"/>
      <c r="BS82" s="176"/>
      <c r="BT82" s="176"/>
      <c r="BU82" s="177"/>
      <c r="BV82" s="177"/>
      <c r="BW82" s="177"/>
      <c r="BX82" s="178"/>
      <c r="BY82" s="177"/>
      <c r="BZ82" s="177"/>
      <c r="CA82" s="177"/>
      <c r="CB82" s="177"/>
      <c r="CC82" s="177"/>
      <c r="CD82" s="178"/>
      <c r="CE82" s="194"/>
      <c r="CF82" s="194"/>
      <c r="CG82" s="576"/>
      <c r="CH82" s="174"/>
      <c r="CI82" s="175"/>
      <c r="CJ82" s="176"/>
      <c r="CK82" s="176"/>
      <c r="CL82" s="177"/>
      <c r="CM82" s="177"/>
      <c r="CN82" s="177"/>
      <c r="CO82" s="178"/>
      <c r="CP82" s="177"/>
      <c r="CQ82" s="177"/>
      <c r="CR82" s="177"/>
      <c r="CS82" s="177"/>
      <c r="CT82" s="177"/>
      <c r="CU82" s="178"/>
      <c r="CV82" s="194"/>
      <c r="CW82" s="194"/>
      <c r="CX82" s="576"/>
      <c r="CY82" s="174"/>
      <c r="CZ82" s="175"/>
      <c r="DA82" s="176"/>
      <c r="DB82" s="176"/>
      <c r="DC82" s="177"/>
      <c r="DD82" s="177"/>
      <c r="DE82" s="177"/>
      <c r="DF82" s="178"/>
      <c r="DG82" s="177"/>
      <c r="DH82" s="177"/>
      <c r="DI82" s="177"/>
      <c r="DJ82" s="177"/>
      <c r="DK82" s="177"/>
      <c r="DL82" s="178"/>
      <c r="DM82" s="194"/>
      <c r="DN82" s="194"/>
      <c r="DO82" s="576"/>
      <c r="DP82" s="174"/>
      <c r="DQ82" s="175"/>
      <c r="DR82" s="176"/>
      <c r="DS82" s="176"/>
      <c r="DT82" s="177"/>
      <c r="DU82" s="177"/>
      <c r="DV82" s="177"/>
      <c r="DW82" s="178"/>
      <c r="DX82" s="177"/>
      <c r="DY82" s="177"/>
      <c r="DZ82" s="177"/>
      <c r="EA82" s="177"/>
      <c r="EB82" s="177"/>
      <c r="EC82" s="178"/>
      <c r="ED82" s="194"/>
      <c r="EE82" s="194"/>
      <c r="EF82" s="576"/>
      <c r="EG82" s="174"/>
      <c r="EH82" s="175"/>
      <c r="EI82" s="176"/>
      <c r="EJ82" s="176"/>
      <c r="EK82" s="177"/>
      <c r="EL82" s="177"/>
      <c r="EM82" s="177"/>
      <c r="EN82" s="178"/>
      <c r="EO82" s="177"/>
      <c r="EP82" s="177"/>
      <c r="EQ82" s="177"/>
      <c r="ER82" s="177"/>
      <c r="ES82" s="177"/>
      <c r="ET82" s="178"/>
      <c r="EU82" s="194"/>
      <c r="EV82" s="194"/>
      <c r="EW82" s="576"/>
      <c r="EX82" s="174"/>
      <c r="EY82" s="175"/>
      <c r="EZ82" s="176"/>
      <c r="FA82" s="176"/>
      <c r="FB82" s="177"/>
      <c r="FC82" s="177"/>
      <c r="FD82" s="177"/>
      <c r="FE82" s="178"/>
      <c r="FF82" s="177"/>
      <c r="FG82" s="177"/>
      <c r="FH82" s="177"/>
      <c r="FI82" s="177"/>
      <c r="FJ82" s="177"/>
      <c r="FK82" s="178"/>
      <c r="FL82" s="194"/>
      <c r="FM82" s="194"/>
      <c r="FN82" s="576"/>
      <c r="FO82" s="174"/>
      <c r="FP82" s="175"/>
      <c r="FQ82" s="176"/>
      <c r="FR82" s="176"/>
      <c r="FS82" s="177"/>
      <c r="FT82" s="177"/>
      <c r="FU82" s="177"/>
      <c r="FV82" s="178"/>
      <c r="FW82" s="177"/>
      <c r="FX82" s="177"/>
      <c r="FY82" s="177"/>
      <c r="FZ82" s="177"/>
      <c r="GA82" s="177"/>
      <c r="GB82" s="178"/>
      <c r="GC82" s="194"/>
      <c r="GD82" s="194"/>
      <c r="GE82" s="576"/>
      <c r="GF82" s="174"/>
      <c r="GG82" s="175"/>
      <c r="GH82" s="176"/>
      <c r="GI82" s="176"/>
      <c r="GJ82" s="177"/>
      <c r="GK82" s="177"/>
      <c r="GL82" s="177"/>
      <c r="GM82" s="178"/>
      <c r="GN82" s="177"/>
      <c r="GO82" s="177"/>
      <c r="GP82" s="177"/>
      <c r="GQ82" s="177"/>
      <c r="GR82" s="177"/>
      <c r="GS82" s="178"/>
      <c r="GT82" s="194"/>
      <c r="GU82" s="194"/>
      <c r="GV82" s="576"/>
      <c r="GW82" s="174"/>
      <c r="GX82" s="175"/>
      <c r="GY82" s="176"/>
      <c r="GZ82" s="176"/>
      <c r="HA82" s="177"/>
      <c r="HB82" s="177"/>
      <c r="HC82" s="177"/>
      <c r="HD82" s="178"/>
      <c r="HE82" s="177"/>
      <c r="HF82" s="177"/>
      <c r="HG82" s="177"/>
      <c r="HH82" s="177"/>
      <c r="HI82" s="177"/>
      <c r="HJ82" s="178"/>
      <c r="HK82" s="194"/>
      <c r="HL82" s="194"/>
      <c r="HM82" s="576"/>
      <c r="HN82" s="174"/>
      <c r="HO82" s="175"/>
      <c r="HP82" s="176"/>
      <c r="HQ82" s="176"/>
      <c r="HR82" s="177"/>
      <c r="HS82" s="177"/>
      <c r="HT82" s="177"/>
      <c r="HU82" s="178"/>
      <c r="HV82" s="177"/>
      <c r="HW82" s="177"/>
      <c r="HX82" s="177"/>
      <c r="HY82" s="177"/>
      <c r="HZ82" s="177"/>
      <c r="IA82" s="178"/>
      <c r="IB82" s="194"/>
      <c r="IC82" s="194"/>
      <c r="ID82" s="576"/>
      <c r="IE82" s="174"/>
      <c r="IF82" s="175"/>
      <c r="IG82" s="176"/>
      <c r="IH82" s="176"/>
      <c r="II82" s="177"/>
      <c r="IJ82" s="177"/>
      <c r="IK82" s="177"/>
      <c r="IL82" s="178"/>
      <c r="IM82" s="177"/>
      <c r="IN82" s="177"/>
      <c r="IO82" s="177"/>
      <c r="IP82" s="177"/>
      <c r="IQ82" s="177"/>
      <c r="IR82" s="178"/>
      <c r="IS82" s="194"/>
      <c r="IT82" s="194"/>
      <c r="IU82" s="576"/>
      <c r="IV82" s="174"/>
      <c r="IW82" s="175"/>
      <c r="IX82" s="176"/>
      <c r="IY82" s="176"/>
      <c r="IZ82" s="177"/>
      <c r="JA82" s="177"/>
      <c r="JB82" s="177"/>
      <c r="JC82" s="178"/>
      <c r="JD82" s="177"/>
      <c r="JE82" s="177"/>
      <c r="JF82" s="177"/>
      <c r="JG82" s="177"/>
      <c r="JH82" s="177"/>
      <c r="JI82" s="178"/>
      <c r="JJ82" s="194"/>
      <c r="JK82" s="194"/>
      <c r="JL82" s="576"/>
      <c r="JM82" s="174"/>
      <c r="JN82" s="175"/>
      <c r="JO82" s="176"/>
      <c r="JP82" s="176"/>
      <c r="JQ82" s="177"/>
      <c r="JR82" s="177"/>
      <c r="JS82" s="177"/>
      <c r="JT82" s="178"/>
      <c r="JU82" s="177"/>
      <c r="JV82" s="177"/>
      <c r="JW82" s="177"/>
      <c r="JX82" s="177"/>
      <c r="JY82" s="177"/>
      <c r="JZ82" s="178"/>
      <c r="KA82" s="194"/>
      <c r="KB82" s="194"/>
      <c r="KC82" s="576"/>
      <c r="KD82" s="174"/>
      <c r="KE82" s="175"/>
      <c r="KF82" s="176"/>
      <c r="KG82" s="176"/>
      <c r="KH82" s="177"/>
      <c r="KI82" s="177"/>
      <c r="KJ82" s="177"/>
      <c r="KK82" s="178"/>
      <c r="KL82" s="177"/>
      <c r="KM82" s="177"/>
      <c r="KN82" s="177"/>
      <c r="KO82" s="177"/>
      <c r="KP82" s="177"/>
      <c r="KQ82" s="178"/>
      <c r="KR82" s="194"/>
      <c r="KS82" s="194"/>
      <c r="KT82" s="576"/>
      <c r="KU82" s="173"/>
    </row>
    <row r="83" ht="15.75" hidden="1" customHeight="1">
      <c r="A83" s="174"/>
      <c r="B83" s="175"/>
      <c r="C83" s="176"/>
      <c r="D83" s="176"/>
      <c r="E83" s="177"/>
      <c r="F83" s="177"/>
      <c r="G83" s="177"/>
      <c r="H83" s="178"/>
      <c r="I83" s="177"/>
      <c r="J83" s="177"/>
      <c r="K83" s="177"/>
      <c r="L83" s="177"/>
      <c r="M83" s="177"/>
      <c r="N83" s="178"/>
      <c r="O83" s="194"/>
      <c r="P83" s="194"/>
      <c r="Q83" s="576"/>
      <c r="R83" s="174"/>
      <c r="S83" s="175"/>
      <c r="T83" s="176"/>
      <c r="U83" s="176"/>
      <c r="V83" s="177"/>
      <c r="W83" s="177"/>
      <c r="X83" s="177"/>
      <c r="Y83" s="178"/>
      <c r="Z83" s="177"/>
      <c r="AA83" s="177"/>
      <c r="AB83" s="177"/>
      <c r="AC83" s="177"/>
      <c r="AD83" s="177"/>
      <c r="AE83" s="178"/>
      <c r="AF83" s="194"/>
      <c r="AG83" s="194"/>
      <c r="AH83" s="576"/>
      <c r="AI83" s="174"/>
      <c r="AJ83" s="175"/>
      <c r="AK83" s="176"/>
      <c r="AL83" s="176"/>
      <c r="AM83" s="177"/>
      <c r="AN83" s="177"/>
      <c r="AO83" s="177"/>
      <c r="AP83" s="178"/>
      <c r="AQ83" s="177"/>
      <c r="AR83" s="177"/>
      <c r="AS83" s="177"/>
      <c r="AT83" s="177"/>
      <c r="AU83" s="177"/>
      <c r="AV83" s="178"/>
      <c r="AW83" s="194"/>
      <c r="AX83" s="194"/>
      <c r="AY83" s="576"/>
      <c r="AZ83" s="174"/>
      <c r="BA83" s="175"/>
      <c r="BB83" s="176"/>
      <c r="BC83" s="176"/>
      <c r="BD83" s="177"/>
      <c r="BE83" s="177"/>
      <c r="BF83" s="177"/>
      <c r="BG83" s="178"/>
      <c r="BH83" s="177"/>
      <c r="BI83" s="177"/>
      <c r="BJ83" s="177"/>
      <c r="BK83" s="177"/>
      <c r="BL83" s="177"/>
      <c r="BM83" s="178"/>
      <c r="BN83" s="194"/>
      <c r="BO83" s="194"/>
      <c r="BP83" s="576"/>
      <c r="BQ83" s="174"/>
      <c r="BR83" s="175"/>
      <c r="BS83" s="176"/>
      <c r="BT83" s="176"/>
      <c r="BU83" s="177"/>
      <c r="BV83" s="177"/>
      <c r="BW83" s="177"/>
      <c r="BX83" s="178"/>
      <c r="BY83" s="177"/>
      <c r="BZ83" s="177"/>
      <c r="CA83" s="177"/>
      <c r="CB83" s="177"/>
      <c r="CC83" s="177"/>
      <c r="CD83" s="178"/>
      <c r="CE83" s="194"/>
      <c r="CF83" s="194"/>
      <c r="CG83" s="576"/>
      <c r="CH83" s="174"/>
      <c r="CI83" s="175"/>
      <c r="CJ83" s="176"/>
      <c r="CK83" s="176"/>
      <c r="CL83" s="177"/>
      <c r="CM83" s="177"/>
      <c r="CN83" s="177"/>
      <c r="CO83" s="178"/>
      <c r="CP83" s="177"/>
      <c r="CQ83" s="177"/>
      <c r="CR83" s="177"/>
      <c r="CS83" s="177"/>
      <c r="CT83" s="177"/>
      <c r="CU83" s="178"/>
      <c r="CV83" s="194"/>
      <c r="CW83" s="194"/>
      <c r="CX83" s="576"/>
      <c r="CY83" s="174"/>
      <c r="CZ83" s="175"/>
      <c r="DA83" s="176"/>
      <c r="DB83" s="176"/>
      <c r="DC83" s="177"/>
      <c r="DD83" s="177"/>
      <c r="DE83" s="177"/>
      <c r="DF83" s="178"/>
      <c r="DG83" s="177"/>
      <c r="DH83" s="177"/>
      <c r="DI83" s="177"/>
      <c r="DJ83" s="177"/>
      <c r="DK83" s="177"/>
      <c r="DL83" s="178"/>
      <c r="DM83" s="194"/>
      <c r="DN83" s="194"/>
      <c r="DO83" s="576"/>
      <c r="DP83" s="174"/>
      <c r="DQ83" s="175"/>
      <c r="DR83" s="176"/>
      <c r="DS83" s="176"/>
      <c r="DT83" s="177"/>
      <c r="DU83" s="177"/>
      <c r="DV83" s="177"/>
      <c r="DW83" s="178"/>
      <c r="DX83" s="177"/>
      <c r="DY83" s="177"/>
      <c r="DZ83" s="177"/>
      <c r="EA83" s="177"/>
      <c r="EB83" s="177"/>
      <c r="EC83" s="178"/>
      <c r="ED83" s="194"/>
      <c r="EE83" s="194"/>
      <c r="EF83" s="576"/>
      <c r="EG83" s="174"/>
      <c r="EH83" s="175"/>
      <c r="EI83" s="176"/>
      <c r="EJ83" s="176"/>
      <c r="EK83" s="177"/>
      <c r="EL83" s="177"/>
      <c r="EM83" s="177"/>
      <c r="EN83" s="178"/>
      <c r="EO83" s="177"/>
      <c r="EP83" s="177"/>
      <c r="EQ83" s="177"/>
      <c r="ER83" s="177"/>
      <c r="ES83" s="177"/>
      <c r="ET83" s="178"/>
      <c r="EU83" s="194"/>
      <c r="EV83" s="194"/>
      <c r="EW83" s="576"/>
      <c r="EX83" s="174"/>
      <c r="EY83" s="175"/>
      <c r="EZ83" s="176"/>
      <c r="FA83" s="176"/>
      <c r="FB83" s="177"/>
      <c r="FC83" s="177"/>
      <c r="FD83" s="177"/>
      <c r="FE83" s="178"/>
      <c r="FF83" s="177"/>
      <c r="FG83" s="177"/>
      <c r="FH83" s="177"/>
      <c r="FI83" s="177"/>
      <c r="FJ83" s="177"/>
      <c r="FK83" s="178"/>
      <c r="FL83" s="194"/>
      <c r="FM83" s="194"/>
      <c r="FN83" s="576"/>
      <c r="FO83" s="174"/>
      <c r="FP83" s="175"/>
      <c r="FQ83" s="176"/>
      <c r="FR83" s="176"/>
      <c r="FS83" s="177"/>
      <c r="FT83" s="177"/>
      <c r="FU83" s="177"/>
      <c r="FV83" s="178"/>
      <c r="FW83" s="177"/>
      <c r="FX83" s="177"/>
      <c r="FY83" s="177"/>
      <c r="FZ83" s="177"/>
      <c r="GA83" s="177"/>
      <c r="GB83" s="178"/>
      <c r="GC83" s="194"/>
      <c r="GD83" s="194"/>
      <c r="GE83" s="576"/>
      <c r="GF83" s="174"/>
      <c r="GG83" s="175"/>
      <c r="GH83" s="176"/>
      <c r="GI83" s="176"/>
      <c r="GJ83" s="177"/>
      <c r="GK83" s="177"/>
      <c r="GL83" s="177"/>
      <c r="GM83" s="178"/>
      <c r="GN83" s="177"/>
      <c r="GO83" s="177"/>
      <c r="GP83" s="177"/>
      <c r="GQ83" s="177"/>
      <c r="GR83" s="177"/>
      <c r="GS83" s="178"/>
      <c r="GT83" s="194"/>
      <c r="GU83" s="194"/>
      <c r="GV83" s="576"/>
      <c r="GW83" s="174"/>
      <c r="GX83" s="175"/>
      <c r="GY83" s="176"/>
      <c r="GZ83" s="176"/>
      <c r="HA83" s="177"/>
      <c r="HB83" s="177"/>
      <c r="HC83" s="177"/>
      <c r="HD83" s="178"/>
      <c r="HE83" s="177"/>
      <c r="HF83" s="177"/>
      <c r="HG83" s="177"/>
      <c r="HH83" s="177"/>
      <c r="HI83" s="177"/>
      <c r="HJ83" s="178"/>
      <c r="HK83" s="194"/>
      <c r="HL83" s="194"/>
      <c r="HM83" s="576"/>
      <c r="HN83" s="174"/>
      <c r="HO83" s="175"/>
      <c r="HP83" s="176"/>
      <c r="HQ83" s="176"/>
      <c r="HR83" s="177"/>
      <c r="HS83" s="177"/>
      <c r="HT83" s="177"/>
      <c r="HU83" s="178"/>
      <c r="HV83" s="177"/>
      <c r="HW83" s="177"/>
      <c r="HX83" s="177"/>
      <c r="HY83" s="177"/>
      <c r="HZ83" s="177"/>
      <c r="IA83" s="178"/>
      <c r="IB83" s="194"/>
      <c r="IC83" s="194"/>
      <c r="ID83" s="576"/>
      <c r="IE83" s="174"/>
      <c r="IF83" s="175"/>
      <c r="IG83" s="176"/>
      <c r="IH83" s="176"/>
      <c r="II83" s="177"/>
      <c r="IJ83" s="177"/>
      <c r="IK83" s="177"/>
      <c r="IL83" s="178"/>
      <c r="IM83" s="177"/>
      <c r="IN83" s="177"/>
      <c r="IO83" s="177"/>
      <c r="IP83" s="177"/>
      <c r="IQ83" s="177"/>
      <c r="IR83" s="178"/>
      <c r="IS83" s="194"/>
      <c r="IT83" s="194"/>
      <c r="IU83" s="576"/>
      <c r="IV83" s="174"/>
      <c r="IW83" s="175"/>
      <c r="IX83" s="176"/>
      <c r="IY83" s="176"/>
      <c r="IZ83" s="177"/>
      <c r="JA83" s="177"/>
      <c r="JB83" s="177"/>
      <c r="JC83" s="178"/>
      <c r="JD83" s="177"/>
      <c r="JE83" s="177"/>
      <c r="JF83" s="177"/>
      <c r="JG83" s="177"/>
      <c r="JH83" s="177"/>
      <c r="JI83" s="178"/>
      <c r="JJ83" s="194"/>
      <c r="JK83" s="194"/>
      <c r="JL83" s="576"/>
      <c r="JM83" s="174"/>
      <c r="JN83" s="175"/>
      <c r="JO83" s="176"/>
      <c r="JP83" s="176"/>
      <c r="JQ83" s="177"/>
      <c r="JR83" s="177"/>
      <c r="JS83" s="177"/>
      <c r="JT83" s="178"/>
      <c r="JU83" s="177"/>
      <c r="JV83" s="177"/>
      <c r="JW83" s="177"/>
      <c r="JX83" s="177"/>
      <c r="JY83" s="177"/>
      <c r="JZ83" s="178"/>
      <c r="KA83" s="194"/>
      <c r="KB83" s="194"/>
      <c r="KC83" s="576"/>
      <c r="KD83" s="174"/>
      <c r="KE83" s="175"/>
      <c r="KF83" s="176"/>
      <c r="KG83" s="176"/>
      <c r="KH83" s="177"/>
      <c r="KI83" s="177"/>
      <c r="KJ83" s="177"/>
      <c r="KK83" s="178"/>
      <c r="KL83" s="177"/>
      <c r="KM83" s="177"/>
      <c r="KN83" s="177"/>
      <c r="KO83" s="177"/>
      <c r="KP83" s="177"/>
      <c r="KQ83" s="178"/>
      <c r="KR83" s="194"/>
      <c r="KS83" s="194"/>
      <c r="KT83" s="576"/>
      <c r="KU83" s="173"/>
    </row>
    <row r="84" ht="15.75" hidden="1" customHeight="1">
      <c r="A84" s="174"/>
      <c r="B84" s="175"/>
      <c r="C84" s="176"/>
      <c r="D84" s="176"/>
      <c r="E84" s="177"/>
      <c r="F84" s="177"/>
      <c r="G84" s="177"/>
      <c r="H84" s="178"/>
      <c r="I84" s="177"/>
      <c r="J84" s="177"/>
      <c r="K84" s="177"/>
      <c r="L84" s="177"/>
      <c r="M84" s="177"/>
      <c r="N84" s="178"/>
      <c r="O84" s="194"/>
      <c r="P84" s="194"/>
      <c r="Q84" s="576"/>
      <c r="R84" s="174"/>
      <c r="S84" s="175"/>
      <c r="T84" s="176"/>
      <c r="U84" s="176"/>
      <c r="V84" s="177"/>
      <c r="W84" s="177"/>
      <c r="X84" s="177"/>
      <c r="Y84" s="178"/>
      <c r="Z84" s="177"/>
      <c r="AA84" s="177"/>
      <c r="AB84" s="177"/>
      <c r="AC84" s="177"/>
      <c r="AD84" s="177"/>
      <c r="AE84" s="178"/>
      <c r="AF84" s="194"/>
      <c r="AG84" s="194"/>
      <c r="AH84" s="576"/>
      <c r="AI84" s="174"/>
      <c r="AJ84" s="175"/>
      <c r="AK84" s="176"/>
      <c r="AL84" s="176"/>
      <c r="AM84" s="177"/>
      <c r="AN84" s="177"/>
      <c r="AO84" s="177"/>
      <c r="AP84" s="178"/>
      <c r="AQ84" s="177"/>
      <c r="AR84" s="177"/>
      <c r="AS84" s="177"/>
      <c r="AT84" s="177"/>
      <c r="AU84" s="177"/>
      <c r="AV84" s="178"/>
      <c r="AW84" s="194"/>
      <c r="AX84" s="194"/>
      <c r="AY84" s="576"/>
      <c r="AZ84" s="174"/>
      <c r="BA84" s="175"/>
      <c r="BB84" s="176"/>
      <c r="BC84" s="176"/>
      <c r="BD84" s="177"/>
      <c r="BE84" s="177"/>
      <c r="BF84" s="177"/>
      <c r="BG84" s="178"/>
      <c r="BH84" s="177"/>
      <c r="BI84" s="177"/>
      <c r="BJ84" s="177"/>
      <c r="BK84" s="177"/>
      <c r="BL84" s="177"/>
      <c r="BM84" s="178"/>
      <c r="BN84" s="194"/>
      <c r="BO84" s="194"/>
      <c r="BP84" s="576"/>
      <c r="BQ84" s="174"/>
      <c r="BR84" s="175"/>
      <c r="BS84" s="176"/>
      <c r="BT84" s="176"/>
      <c r="BU84" s="177"/>
      <c r="BV84" s="177"/>
      <c r="BW84" s="177"/>
      <c r="BX84" s="178"/>
      <c r="BY84" s="177"/>
      <c r="BZ84" s="177"/>
      <c r="CA84" s="177"/>
      <c r="CB84" s="177"/>
      <c r="CC84" s="177"/>
      <c r="CD84" s="178"/>
      <c r="CE84" s="194"/>
      <c r="CF84" s="194"/>
      <c r="CG84" s="576"/>
      <c r="CH84" s="174"/>
      <c r="CI84" s="175"/>
      <c r="CJ84" s="176"/>
      <c r="CK84" s="176"/>
      <c r="CL84" s="177"/>
      <c r="CM84" s="177"/>
      <c r="CN84" s="177"/>
      <c r="CO84" s="178"/>
      <c r="CP84" s="177"/>
      <c r="CQ84" s="177"/>
      <c r="CR84" s="177"/>
      <c r="CS84" s="177"/>
      <c r="CT84" s="177"/>
      <c r="CU84" s="178"/>
      <c r="CV84" s="194"/>
      <c r="CW84" s="194"/>
      <c r="CX84" s="576"/>
      <c r="CY84" s="174"/>
      <c r="CZ84" s="175"/>
      <c r="DA84" s="176"/>
      <c r="DB84" s="176"/>
      <c r="DC84" s="177"/>
      <c r="DD84" s="177"/>
      <c r="DE84" s="177"/>
      <c r="DF84" s="178"/>
      <c r="DG84" s="177"/>
      <c r="DH84" s="177"/>
      <c r="DI84" s="177"/>
      <c r="DJ84" s="177"/>
      <c r="DK84" s="177"/>
      <c r="DL84" s="178"/>
      <c r="DM84" s="194"/>
      <c r="DN84" s="194"/>
      <c r="DO84" s="576"/>
      <c r="DP84" s="174"/>
      <c r="DQ84" s="175"/>
      <c r="DR84" s="176"/>
      <c r="DS84" s="176"/>
      <c r="DT84" s="177"/>
      <c r="DU84" s="177"/>
      <c r="DV84" s="177"/>
      <c r="DW84" s="178"/>
      <c r="DX84" s="177"/>
      <c r="DY84" s="177"/>
      <c r="DZ84" s="177"/>
      <c r="EA84" s="177"/>
      <c r="EB84" s="177"/>
      <c r="EC84" s="178"/>
      <c r="ED84" s="194"/>
      <c r="EE84" s="194"/>
      <c r="EF84" s="576"/>
      <c r="EG84" s="174"/>
      <c r="EH84" s="175"/>
      <c r="EI84" s="176"/>
      <c r="EJ84" s="176"/>
      <c r="EK84" s="177"/>
      <c r="EL84" s="177"/>
      <c r="EM84" s="177"/>
      <c r="EN84" s="178"/>
      <c r="EO84" s="177"/>
      <c r="EP84" s="177"/>
      <c r="EQ84" s="177"/>
      <c r="ER84" s="177"/>
      <c r="ES84" s="177"/>
      <c r="ET84" s="178"/>
      <c r="EU84" s="194"/>
      <c r="EV84" s="194"/>
      <c r="EW84" s="576"/>
      <c r="EX84" s="174"/>
      <c r="EY84" s="175"/>
      <c r="EZ84" s="176"/>
      <c r="FA84" s="176"/>
      <c r="FB84" s="177"/>
      <c r="FC84" s="177"/>
      <c r="FD84" s="177"/>
      <c r="FE84" s="178"/>
      <c r="FF84" s="177"/>
      <c r="FG84" s="177"/>
      <c r="FH84" s="177"/>
      <c r="FI84" s="177"/>
      <c r="FJ84" s="177"/>
      <c r="FK84" s="178"/>
      <c r="FL84" s="194"/>
      <c r="FM84" s="194"/>
      <c r="FN84" s="576"/>
      <c r="FO84" s="174"/>
      <c r="FP84" s="175"/>
      <c r="FQ84" s="176"/>
      <c r="FR84" s="176"/>
      <c r="FS84" s="177"/>
      <c r="FT84" s="177"/>
      <c r="FU84" s="177"/>
      <c r="FV84" s="178"/>
      <c r="FW84" s="177"/>
      <c r="FX84" s="177"/>
      <c r="FY84" s="177"/>
      <c r="FZ84" s="177"/>
      <c r="GA84" s="177"/>
      <c r="GB84" s="178"/>
      <c r="GC84" s="194"/>
      <c r="GD84" s="194"/>
      <c r="GE84" s="576"/>
      <c r="GF84" s="174"/>
      <c r="GG84" s="175"/>
      <c r="GH84" s="176"/>
      <c r="GI84" s="176"/>
      <c r="GJ84" s="177"/>
      <c r="GK84" s="177"/>
      <c r="GL84" s="177"/>
      <c r="GM84" s="178"/>
      <c r="GN84" s="177"/>
      <c r="GO84" s="177"/>
      <c r="GP84" s="177"/>
      <c r="GQ84" s="177"/>
      <c r="GR84" s="177"/>
      <c r="GS84" s="178"/>
      <c r="GT84" s="194"/>
      <c r="GU84" s="194"/>
      <c r="GV84" s="576"/>
      <c r="GW84" s="174"/>
      <c r="GX84" s="175"/>
      <c r="GY84" s="176"/>
      <c r="GZ84" s="176"/>
      <c r="HA84" s="177"/>
      <c r="HB84" s="177"/>
      <c r="HC84" s="177"/>
      <c r="HD84" s="178"/>
      <c r="HE84" s="177"/>
      <c r="HF84" s="177"/>
      <c r="HG84" s="177"/>
      <c r="HH84" s="177"/>
      <c r="HI84" s="177"/>
      <c r="HJ84" s="178"/>
      <c r="HK84" s="194"/>
      <c r="HL84" s="194"/>
      <c r="HM84" s="576"/>
      <c r="HN84" s="174"/>
      <c r="HO84" s="175"/>
      <c r="HP84" s="176"/>
      <c r="HQ84" s="176"/>
      <c r="HR84" s="177"/>
      <c r="HS84" s="177"/>
      <c r="HT84" s="177"/>
      <c r="HU84" s="178"/>
      <c r="HV84" s="177"/>
      <c r="HW84" s="177"/>
      <c r="HX84" s="177"/>
      <c r="HY84" s="177"/>
      <c r="HZ84" s="177"/>
      <c r="IA84" s="178"/>
      <c r="IB84" s="194"/>
      <c r="IC84" s="194"/>
      <c r="ID84" s="576"/>
      <c r="IE84" s="174"/>
      <c r="IF84" s="175"/>
      <c r="IG84" s="176"/>
      <c r="IH84" s="176"/>
      <c r="II84" s="177"/>
      <c r="IJ84" s="177"/>
      <c r="IK84" s="177"/>
      <c r="IL84" s="178"/>
      <c r="IM84" s="177"/>
      <c r="IN84" s="177"/>
      <c r="IO84" s="177"/>
      <c r="IP84" s="177"/>
      <c r="IQ84" s="177"/>
      <c r="IR84" s="178"/>
      <c r="IS84" s="194"/>
      <c r="IT84" s="194"/>
      <c r="IU84" s="576"/>
      <c r="IV84" s="174"/>
      <c r="IW84" s="175"/>
      <c r="IX84" s="176"/>
      <c r="IY84" s="176"/>
      <c r="IZ84" s="177"/>
      <c r="JA84" s="177"/>
      <c r="JB84" s="177"/>
      <c r="JC84" s="178"/>
      <c r="JD84" s="177"/>
      <c r="JE84" s="177"/>
      <c r="JF84" s="177"/>
      <c r="JG84" s="177"/>
      <c r="JH84" s="177"/>
      <c r="JI84" s="178"/>
      <c r="JJ84" s="194"/>
      <c r="JK84" s="194"/>
      <c r="JL84" s="576"/>
      <c r="JM84" s="174"/>
      <c r="JN84" s="175"/>
      <c r="JO84" s="176"/>
      <c r="JP84" s="176"/>
      <c r="JQ84" s="177"/>
      <c r="JR84" s="177"/>
      <c r="JS84" s="177"/>
      <c r="JT84" s="178"/>
      <c r="JU84" s="177"/>
      <c r="JV84" s="177"/>
      <c r="JW84" s="177"/>
      <c r="JX84" s="177"/>
      <c r="JY84" s="177"/>
      <c r="JZ84" s="178"/>
      <c r="KA84" s="194"/>
      <c r="KB84" s="194"/>
      <c r="KC84" s="576"/>
      <c r="KD84" s="174"/>
      <c r="KE84" s="175"/>
      <c r="KF84" s="176"/>
      <c r="KG84" s="176"/>
      <c r="KH84" s="177"/>
      <c r="KI84" s="177"/>
      <c r="KJ84" s="177"/>
      <c r="KK84" s="178"/>
      <c r="KL84" s="177"/>
      <c r="KM84" s="177"/>
      <c r="KN84" s="177"/>
      <c r="KO84" s="177"/>
      <c r="KP84" s="177"/>
      <c r="KQ84" s="178"/>
      <c r="KR84" s="194"/>
      <c r="KS84" s="194"/>
      <c r="KT84" s="576"/>
      <c r="KU84" s="173"/>
    </row>
    <row r="85" ht="15.75" hidden="1" customHeight="1">
      <c r="A85" s="174"/>
      <c r="B85" s="175"/>
      <c r="C85" s="176"/>
      <c r="D85" s="176"/>
      <c r="E85" s="177"/>
      <c r="F85" s="177"/>
      <c r="G85" s="177"/>
      <c r="H85" s="178"/>
      <c r="I85" s="177"/>
      <c r="J85" s="177"/>
      <c r="K85" s="177"/>
      <c r="L85" s="177"/>
      <c r="M85" s="177"/>
      <c r="N85" s="178"/>
      <c r="O85" s="194"/>
      <c r="P85" s="194"/>
      <c r="Q85" s="576"/>
      <c r="R85" s="174"/>
      <c r="S85" s="175"/>
      <c r="T85" s="176"/>
      <c r="U85" s="176"/>
      <c r="V85" s="177"/>
      <c r="W85" s="177"/>
      <c r="X85" s="177"/>
      <c r="Y85" s="178"/>
      <c r="Z85" s="177"/>
      <c r="AA85" s="177"/>
      <c r="AB85" s="177"/>
      <c r="AC85" s="177"/>
      <c r="AD85" s="177"/>
      <c r="AE85" s="178"/>
      <c r="AF85" s="194"/>
      <c r="AG85" s="194"/>
      <c r="AH85" s="576"/>
      <c r="AI85" s="174"/>
      <c r="AJ85" s="175"/>
      <c r="AK85" s="176"/>
      <c r="AL85" s="176"/>
      <c r="AM85" s="177"/>
      <c r="AN85" s="177"/>
      <c r="AO85" s="177"/>
      <c r="AP85" s="178"/>
      <c r="AQ85" s="177"/>
      <c r="AR85" s="177"/>
      <c r="AS85" s="177"/>
      <c r="AT85" s="177"/>
      <c r="AU85" s="177"/>
      <c r="AV85" s="178"/>
      <c r="AW85" s="194"/>
      <c r="AX85" s="194"/>
      <c r="AY85" s="576"/>
      <c r="AZ85" s="174"/>
      <c r="BA85" s="175"/>
      <c r="BB85" s="176"/>
      <c r="BC85" s="176"/>
      <c r="BD85" s="177"/>
      <c r="BE85" s="177"/>
      <c r="BF85" s="177"/>
      <c r="BG85" s="178"/>
      <c r="BH85" s="177"/>
      <c r="BI85" s="177"/>
      <c r="BJ85" s="177"/>
      <c r="BK85" s="177"/>
      <c r="BL85" s="177"/>
      <c r="BM85" s="178"/>
      <c r="BN85" s="194"/>
      <c r="BO85" s="194"/>
      <c r="BP85" s="576"/>
      <c r="BQ85" s="174"/>
      <c r="BR85" s="175"/>
      <c r="BS85" s="176"/>
      <c r="BT85" s="176"/>
      <c r="BU85" s="177"/>
      <c r="BV85" s="177"/>
      <c r="BW85" s="177"/>
      <c r="BX85" s="178"/>
      <c r="BY85" s="177"/>
      <c r="BZ85" s="177"/>
      <c r="CA85" s="177"/>
      <c r="CB85" s="177"/>
      <c r="CC85" s="177"/>
      <c r="CD85" s="178"/>
      <c r="CE85" s="194"/>
      <c r="CF85" s="194"/>
      <c r="CG85" s="576"/>
      <c r="CH85" s="174"/>
      <c r="CI85" s="175"/>
      <c r="CJ85" s="176"/>
      <c r="CK85" s="176"/>
      <c r="CL85" s="177"/>
      <c r="CM85" s="177"/>
      <c r="CN85" s="177"/>
      <c r="CO85" s="178"/>
      <c r="CP85" s="177"/>
      <c r="CQ85" s="177"/>
      <c r="CR85" s="177"/>
      <c r="CS85" s="177"/>
      <c r="CT85" s="177"/>
      <c r="CU85" s="178"/>
      <c r="CV85" s="194"/>
      <c r="CW85" s="194"/>
      <c r="CX85" s="576"/>
      <c r="CY85" s="174"/>
      <c r="CZ85" s="175"/>
      <c r="DA85" s="176"/>
      <c r="DB85" s="176"/>
      <c r="DC85" s="177"/>
      <c r="DD85" s="177"/>
      <c r="DE85" s="177"/>
      <c r="DF85" s="178"/>
      <c r="DG85" s="177"/>
      <c r="DH85" s="177"/>
      <c r="DI85" s="177"/>
      <c r="DJ85" s="177"/>
      <c r="DK85" s="177"/>
      <c r="DL85" s="178"/>
      <c r="DM85" s="194"/>
      <c r="DN85" s="194"/>
      <c r="DO85" s="576"/>
      <c r="DP85" s="174"/>
      <c r="DQ85" s="175"/>
      <c r="DR85" s="176"/>
      <c r="DS85" s="176"/>
      <c r="DT85" s="177"/>
      <c r="DU85" s="177"/>
      <c r="DV85" s="177"/>
      <c r="DW85" s="178"/>
      <c r="DX85" s="177"/>
      <c r="DY85" s="177"/>
      <c r="DZ85" s="177"/>
      <c r="EA85" s="177"/>
      <c r="EB85" s="177"/>
      <c r="EC85" s="178"/>
      <c r="ED85" s="194"/>
      <c r="EE85" s="194"/>
      <c r="EF85" s="576"/>
      <c r="EG85" s="174"/>
      <c r="EH85" s="175"/>
      <c r="EI85" s="176"/>
      <c r="EJ85" s="176"/>
      <c r="EK85" s="177"/>
      <c r="EL85" s="177"/>
      <c r="EM85" s="177"/>
      <c r="EN85" s="178"/>
      <c r="EO85" s="177"/>
      <c r="EP85" s="177"/>
      <c r="EQ85" s="177"/>
      <c r="ER85" s="177"/>
      <c r="ES85" s="177"/>
      <c r="ET85" s="178"/>
      <c r="EU85" s="194"/>
      <c r="EV85" s="194"/>
      <c r="EW85" s="576"/>
      <c r="EX85" s="174"/>
      <c r="EY85" s="175"/>
      <c r="EZ85" s="176"/>
      <c r="FA85" s="176"/>
      <c r="FB85" s="177"/>
      <c r="FC85" s="177"/>
      <c r="FD85" s="177"/>
      <c r="FE85" s="178"/>
      <c r="FF85" s="177"/>
      <c r="FG85" s="177"/>
      <c r="FH85" s="177"/>
      <c r="FI85" s="177"/>
      <c r="FJ85" s="177"/>
      <c r="FK85" s="178"/>
      <c r="FL85" s="194"/>
      <c r="FM85" s="194"/>
      <c r="FN85" s="576"/>
      <c r="FO85" s="174"/>
      <c r="FP85" s="175"/>
      <c r="FQ85" s="176"/>
      <c r="FR85" s="176"/>
      <c r="FS85" s="177"/>
      <c r="FT85" s="177"/>
      <c r="FU85" s="177"/>
      <c r="FV85" s="178"/>
      <c r="FW85" s="177"/>
      <c r="FX85" s="177"/>
      <c r="FY85" s="177"/>
      <c r="FZ85" s="177"/>
      <c r="GA85" s="177"/>
      <c r="GB85" s="178"/>
      <c r="GC85" s="194"/>
      <c r="GD85" s="194"/>
      <c r="GE85" s="576"/>
      <c r="GF85" s="174"/>
      <c r="GG85" s="175"/>
      <c r="GH85" s="176"/>
      <c r="GI85" s="176"/>
      <c r="GJ85" s="177"/>
      <c r="GK85" s="177"/>
      <c r="GL85" s="177"/>
      <c r="GM85" s="178"/>
      <c r="GN85" s="177"/>
      <c r="GO85" s="177"/>
      <c r="GP85" s="177"/>
      <c r="GQ85" s="177"/>
      <c r="GR85" s="177"/>
      <c r="GS85" s="178"/>
      <c r="GT85" s="194"/>
      <c r="GU85" s="194"/>
      <c r="GV85" s="576"/>
      <c r="GW85" s="174"/>
      <c r="GX85" s="175"/>
      <c r="GY85" s="176"/>
      <c r="GZ85" s="176"/>
      <c r="HA85" s="177"/>
      <c r="HB85" s="177"/>
      <c r="HC85" s="177"/>
      <c r="HD85" s="178"/>
      <c r="HE85" s="177"/>
      <c r="HF85" s="177"/>
      <c r="HG85" s="177"/>
      <c r="HH85" s="177"/>
      <c r="HI85" s="177"/>
      <c r="HJ85" s="178"/>
      <c r="HK85" s="194"/>
      <c r="HL85" s="194"/>
      <c r="HM85" s="576"/>
      <c r="HN85" s="174"/>
      <c r="HO85" s="175"/>
      <c r="HP85" s="176"/>
      <c r="HQ85" s="176"/>
      <c r="HR85" s="177"/>
      <c r="HS85" s="177"/>
      <c r="HT85" s="177"/>
      <c r="HU85" s="178"/>
      <c r="HV85" s="177"/>
      <c r="HW85" s="177"/>
      <c r="HX85" s="177"/>
      <c r="HY85" s="177"/>
      <c r="HZ85" s="177"/>
      <c r="IA85" s="178"/>
      <c r="IB85" s="194"/>
      <c r="IC85" s="194"/>
      <c r="ID85" s="576"/>
      <c r="IE85" s="174"/>
      <c r="IF85" s="175"/>
      <c r="IG85" s="176"/>
      <c r="IH85" s="176"/>
      <c r="II85" s="177"/>
      <c r="IJ85" s="177"/>
      <c r="IK85" s="177"/>
      <c r="IL85" s="178"/>
      <c r="IM85" s="177"/>
      <c r="IN85" s="177"/>
      <c r="IO85" s="177"/>
      <c r="IP85" s="177"/>
      <c r="IQ85" s="177"/>
      <c r="IR85" s="178"/>
      <c r="IS85" s="194"/>
      <c r="IT85" s="194"/>
      <c r="IU85" s="576"/>
      <c r="IV85" s="174"/>
      <c r="IW85" s="175"/>
      <c r="IX85" s="176"/>
      <c r="IY85" s="176"/>
      <c r="IZ85" s="177"/>
      <c r="JA85" s="177"/>
      <c r="JB85" s="177"/>
      <c r="JC85" s="178"/>
      <c r="JD85" s="177"/>
      <c r="JE85" s="177"/>
      <c r="JF85" s="177"/>
      <c r="JG85" s="177"/>
      <c r="JH85" s="177"/>
      <c r="JI85" s="178"/>
      <c r="JJ85" s="194"/>
      <c r="JK85" s="194"/>
      <c r="JL85" s="576"/>
      <c r="JM85" s="174"/>
      <c r="JN85" s="175"/>
      <c r="JO85" s="176"/>
      <c r="JP85" s="176"/>
      <c r="JQ85" s="177"/>
      <c r="JR85" s="177"/>
      <c r="JS85" s="177"/>
      <c r="JT85" s="178"/>
      <c r="JU85" s="177"/>
      <c r="JV85" s="177"/>
      <c r="JW85" s="177"/>
      <c r="JX85" s="177"/>
      <c r="JY85" s="177"/>
      <c r="JZ85" s="178"/>
      <c r="KA85" s="194"/>
      <c r="KB85" s="194"/>
      <c r="KC85" s="576"/>
      <c r="KD85" s="174"/>
      <c r="KE85" s="175"/>
      <c r="KF85" s="176"/>
      <c r="KG85" s="176"/>
      <c r="KH85" s="177"/>
      <c r="KI85" s="177"/>
      <c r="KJ85" s="177"/>
      <c r="KK85" s="178"/>
      <c r="KL85" s="177"/>
      <c r="KM85" s="177"/>
      <c r="KN85" s="177"/>
      <c r="KO85" s="177"/>
      <c r="KP85" s="177"/>
      <c r="KQ85" s="178"/>
      <c r="KR85" s="194"/>
      <c r="KS85" s="194"/>
      <c r="KT85" s="576"/>
      <c r="KU85" s="173"/>
    </row>
    <row r="86" ht="15.75" hidden="1" customHeight="1">
      <c r="A86" s="174"/>
      <c r="B86" s="175"/>
      <c r="C86" s="176"/>
      <c r="D86" s="176"/>
      <c r="E86" s="177"/>
      <c r="F86" s="177"/>
      <c r="G86" s="177"/>
      <c r="H86" s="178"/>
      <c r="I86" s="177"/>
      <c r="J86" s="177"/>
      <c r="K86" s="177"/>
      <c r="L86" s="177"/>
      <c r="M86" s="177"/>
      <c r="N86" s="178"/>
      <c r="O86" s="194"/>
      <c r="P86" s="194"/>
      <c r="Q86" s="576"/>
      <c r="R86" s="174"/>
      <c r="S86" s="175"/>
      <c r="T86" s="176"/>
      <c r="U86" s="176"/>
      <c r="V86" s="177"/>
      <c r="W86" s="177"/>
      <c r="X86" s="177"/>
      <c r="Y86" s="178"/>
      <c r="Z86" s="177"/>
      <c r="AA86" s="177"/>
      <c r="AB86" s="177"/>
      <c r="AC86" s="177"/>
      <c r="AD86" s="177"/>
      <c r="AE86" s="178"/>
      <c r="AF86" s="194"/>
      <c r="AG86" s="194"/>
      <c r="AH86" s="576"/>
      <c r="AI86" s="174"/>
      <c r="AJ86" s="175"/>
      <c r="AK86" s="176"/>
      <c r="AL86" s="176"/>
      <c r="AM86" s="177"/>
      <c r="AN86" s="177"/>
      <c r="AO86" s="177"/>
      <c r="AP86" s="178"/>
      <c r="AQ86" s="177"/>
      <c r="AR86" s="177"/>
      <c r="AS86" s="177"/>
      <c r="AT86" s="177"/>
      <c r="AU86" s="177"/>
      <c r="AV86" s="178"/>
      <c r="AW86" s="194"/>
      <c r="AX86" s="194"/>
      <c r="AY86" s="576"/>
      <c r="AZ86" s="174"/>
      <c r="BA86" s="175"/>
      <c r="BB86" s="176"/>
      <c r="BC86" s="176"/>
      <c r="BD86" s="177"/>
      <c r="BE86" s="177"/>
      <c r="BF86" s="177"/>
      <c r="BG86" s="178"/>
      <c r="BH86" s="177"/>
      <c r="BI86" s="177"/>
      <c r="BJ86" s="177"/>
      <c r="BK86" s="177"/>
      <c r="BL86" s="177"/>
      <c r="BM86" s="178"/>
      <c r="BN86" s="194"/>
      <c r="BO86" s="194"/>
      <c r="BP86" s="576"/>
      <c r="BQ86" s="174"/>
      <c r="BR86" s="175"/>
      <c r="BS86" s="176"/>
      <c r="BT86" s="176"/>
      <c r="BU86" s="177"/>
      <c r="BV86" s="177"/>
      <c r="BW86" s="177"/>
      <c r="BX86" s="178"/>
      <c r="BY86" s="177"/>
      <c r="BZ86" s="177"/>
      <c r="CA86" s="177"/>
      <c r="CB86" s="177"/>
      <c r="CC86" s="177"/>
      <c r="CD86" s="178"/>
      <c r="CE86" s="194"/>
      <c r="CF86" s="194"/>
      <c r="CG86" s="576"/>
      <c r="CH86" s="174"/>
      <c r="CI86" s="175"/>
      <c r="CJ86" s="176"/>
      <c r="CK86" s="176"/>
      <c r="CL86" s="177"/>
      <c r="CM86" s="177"/>
      <c r="CN86" s="177"/>
      <c r="CO86" s="178"/>
      <c r="CP86" s="177"/>
      <c r="CQ86" s="177"/>
      <c r="CR86" s="177"/>
      <c r="CS86" s="177"/>
      <c r="CT86" s="177"/>
      <c r="CU86" s="178"/>
      <c r="CV86" s="194"/>
      <c r="CW86" s="194"/>
      <c r="CX86" s="576"/>
      <c r="CY86" s="174"/>
      <c r="CZ86" s="175"/>
      <c r="DA86" s="176"/>
      <c r="DB86" s="176"/>
      <c r="DC86" s="177"/>
      <c r="DD86" s="177"/>
      <c r="DE86" s="177"/>
      <c r="DF86" s="178"/>
      <c r="DG86" s="177"/>
      <c r="DH86" s="177"/>
      <c r="DI86" s="177"/>
      <c r="DJ86" s="177"/>
      <c r="DK86" s="177"/>
      <c r="DL86" s="178"/>
      <c r="DM86" s="194"/>
      <c r="DN86" s="194"/>
      <c r="DO86" s="576"/>
      <c r="DP86" s="174"/>
      <c r="DQ86" s="175"/>
      <c r="DR86" s="176"/>
      <c r="DS86" s="176"/>
      <c r="DT86" s="177"/>
      <c r="DU86" s="177"/>
      <c r="DV86" s="177"/>
      <c r="DW86" s="178"/>
      <c r="DX86" s="177"/>
      <c r="DY86" s="177"/>
      <c r="DZ86" s="177"/>
      <c r="EA86" s="177"/>
      <c r="EB86" s="177"/>
      <c r="EC86" s="178"/>
      <c r="ED86" s="194"/>
      <c r="EE86" s="194"/>
      <c r="EF86" s="576"/>
      <c r="EG86" s="174"/>
      <c r="EH86" s="175"/>
      <c r="EI86" s="176"/>
      <c r="EJ86" s="176"/>
      <c r="EK86" s="177"/>
      <c r="EL86" s="177"/>
      <c r="EM86" s="177"/>
      <c r="EN86" s="178"/>
      <c r="EO86" s="177"/>
      <c r="EP86" s="177"/>
      <c r="EQ86" s="177"/>
      <c r="ER86" s="177"/>
      <c r="ES86" s="177"/>
      <c r="ET86" s="178"/>
      <c r="EU86" s="194"/>
      <c r="EV86" s="194"/>
      <c r="EW86" s="576"/>
      <c r="EX86" s="174"/>
      <c r="EY86" s="175"/>
      <c r="EZ86" s="176"/>
      <c r="FA86" s="176"/>
      <c r="FB86" s="177"/>
      <c r="FC86" s="177"/>
      <c r="FD86" s="177"/>
      <c r="FE86" s="178"/>
      <c r="FF86" s="177"/>
      <c r="FG86" s="177"/>
      <c r="FH86" s="177"/>
      <c r="FI86" s="177"/>
      <c r="FJ86" s="177"/>
      <c r="FK86" s="178"/>
      <c r="FL86" s="194"/>
      <c r="FM86" s="194"/>
      <c r="FN86" s="576"/>
      <c r="FO86" s="174"/>
      <c r="FP86" s="175"/>
      <c r="FQ86" s="176"/>
      <c r="FR86" s="176"/>
      <c r="FS86" s="177"/>
      <c r="FT86" s="177"/>
      <c r="FU86" s="177"/>
      <c r="FV86" s="178"/>
      <c r="FW86" s="177"/>
      <c r="FX86" s="177"/>
      <c r="FY86" s="177"/>
      <c r="FZ86" s="177"/>
      <c r="GA86" s="177"/>
      <c r="GB86" s="178"/>
      <c r="GC86" s="194"/>
      <c r="GD86" s="194"/>
      <c r="GE86" s="576"/>
      <c r="GF86" s="174"/>
      <c r="GG86" s="175"/>
      <c r="GH86" s="176"/>
      <c r="GI86" s="176"/>
      <c r="GJ86" s="177"/>
      <c r="GK86" s="177"/>
      <c r="GL86" s="177"/>
      <c r="GM86" s="178"/>
      <c r="GN86" s="177"/>
      <c r="GO86" s="177"/>
      <c r="GP86" s="177"/>
      <c r="GQ86" s="177"/>
      <c r="GR86" s="177"/>
      <c r="GS86" s="178"/>
      <c r="GT86" s="194"/>
      <c r="GU86" s="194"/>
      <c r="GV86" s="576"/>
      <c r="GW86" s="174"/>
      <c r="GX86" s="175"/>
      <c r="GY86" s="176"/>
      <c r="GZ86" s="176"/>
      <c r="HA86" s="177"/>
      <c r="HB86" s="177"/>
      <c r="HC86" s="177"/>
      <c r="HD86" s="178"/>
      <c r="HE86" s="177"/>
      <c r="HF86" s="177"/>
      <c r="HG86" s="177"/>
      <c r="HH86" s="177"/>
      <c r="HI86" s="177"/>
      <c r="HJ86" s="178"/>
      <c r="HK86" s="194"/>
      <c r="HL86" s="194"/>
      <c r="HM86" s="576"/>
      <c r="HN86" s="174"/>
      <c r="HO86" s="175"/>
      <c r="HP86" s="176"/>
      <c r="HQ86" s="176"/>
      <c r="HR86" s="177"/>
      <c r="HS86" s="177"/>
      <c r="HT86" s="177"/>
      <c r="HU86" s="178"/>
      <c r="HV86" s="177"/>
      <c r="HW86" s="177"/>
      <c r="HX86" s="177"/>
      <c r="HY86" s="177"/>
      <c r="HZ86" s="177"/>
      <c r="IA86" s="178"/>
      <c r="IB86" s="194"/>
      <c r="IC86" s="194"/>
      <c r="ID86" s="576"/>
      <c r="IE86" s="174"/>
      <c r="IF86" s="175"/>
      <c r="IG86" s="176"/>
      <c r="IH86" s="176"/>
      <c r="II86" s="177"/>
      <c r="IJ86" s="177"/>
      <c r="IK86" s="177"/>
      <c r="IL86" s="178"/>
      <c r="IM86" s="177"/>
      <c r="IN86" s="177"/>
      <c r="IO86" s="177"/>
      <c r="IP86" s="177"/>
      <c r="IQ86" s="177"/>
      <c r="IR86" s="178"/>
      <c r="IS86" s="194"/>
      <c r="IT86" s="194"/>
      <c r="IU86" s="576"/>
      <c r="IV86" s="174"/>
      <c r="IW86" s="175"/>
      <c r="IX86" s="176"/>
      <c r="IY86" s="176"/>
      <c r="IZ86" s="177"/>
      <c r="JA86" s="177"/>
      <c r="JB86" s="177"/>
      <c r="JC86" s="178"/>
      <c r="JD86" s="177"/>
      <c r="JE86" s="177"/>
      <c r="JF86" s="177"/>
      <c r="JG86" s="177"/>
      <c r="JH86" s="177"/>
      <c r="JI86" s="178"/>
      <c r="JJ86" s="194"/>
      <c r="JK86" s="194"/>
      <c r="JL86" s="576"/>
      <c r="JM86" s="174"/>
      <c r="JN86" s="175"/>
      <c r="JO86" s="176"/>
      <c r="JP86" s="176"/>
      <c r="JQ86" s="177"/>
      <c r="JR86" s="177"/>
      <c r="JS86" s="177"/>
      <c r="JT86" s="178"/>
      <c r="JU86" s="177"/>
      <c r="JV86" s="177"/>
      <c r="JW86" s="177"/>
      <c r="JX86" s="177"/>
      <c r="JY86" s="177"/>
      <c r="JZ86" s="178"/>
      <c r="KA86" s="194"/>
      <c r="KB86" s="194"/>
      <c r="KC86" s="576"/>
      <c r="KD86" s="174"/>
      <c r="KE86" s="175"/>
      <c r="KF86" s="176"/>
      <c r="KG86" s="176"/>
      <c r="KH86" s="177"/>
      <c r="KI86" s="177"/>
      <c r="KJ86" s="177"/>
      <c r="KK86" s="178"/>
      <c r="KL86" s="177"/>
      <c r="KM86" s="177"/>
      <c r="KN86" s="177"/>
      <c r="KO86" s="177"/>
      <c r="KP86" s="177"/>
      <c r="KQ86" s="178"/>
      <c r="KR86" s="194"/>
      <c r="KS86" s="194"/>
      <c r="KT86" s="576"/>
      <c r="KU86" s="173"/>
    </row>
    <row r="87" ht="15.75" hidden="1" customHeight="1">
      <c r="A87" s="174"/>
      <c r="B87" s="175"/>
      <c r="C87" s="176"/>
      <c r="D87" s="176"/>
      <c r="E87" s="177"/>
      <c r="F87" s="177"/>
      <c r="G87" s="177"/>
      <c r="H87" s="178"/>
      <c r="I87" s="177"/>
      <c r="J87" s="177"/>
      <c r="K87" s="177"/>
      <c r="L87" s="177"/>
      <c r="M87" s="177"/>
      <c r="N87" s="178"/>
      <c r="O87" s="194"/>
      <c r="P87" s="194"/>
      <c r="Q87" s="576"/>
      <c r="R87" s="174"/>
      <c r="S87" s="175"/>
      <c r="T87" s="176"/>
      <c r="U87" s="176"/>
      <c r="V87" s="177"/>
      <c r="W87" s="177"/>
      <c r="X87" s="177"/>
      <c r="Y87" s="178"/>
      <c r="Z87" s="177"/>
      <c r="AA87" s="177"/>
      <c r="AB87" s="177"/>
      <c r="AC87" s="177"/>
      <c r="AD87" s="177"/>
      <c r="AE87" s="178"/>
      <c r="AF87" s="194"/>
      <c r="AG87" s="194"/>
      <c r="AH87" s="576"/>
      <c r="AI87" s="174"/>
      <c r="AJ87" s="175"/>
      <c r="AK87" s="176"/>
      <c r="AL87" s="176"/>
      <c r="AM87" s="177"/>
      <c r="AN87" s="177"/>
      <c r="AO87" s="177"/>
      <c r="AP87" s="178"/>
      <c r="AQ87" s="177"/>
      <c r="AR87" s="177"/>
      <c r="AS87" s="177"/>
      <c r="AT87" s="177"/>
      <c r="AU87" s="177"/>
      <c r="AV87" s="178"/>
      <c r="AW87" s="194"/>
      <c r="AX87" s="194"/>
      <c r="AY87" s="576"/>
      <c r="AZ87" s="174"/>
      <c r="BA87" s="175"/>
      <c r="BB87" s="176"/>
      <c r="BC87" s="176"/>
      <c r="BD87" s="177"/>
      <c r="BE87" s="177"/>
      <c r="BF87" s="177"/>
      <c r="BG87" s="178"/>
      <c r="BH87" s="177"/>
      <c r="BI87" s="177"/>
      <c r="BJ87" s="177"/>
      <c r="BK87" s="177"/>
      <c r="BL87" s="177"/>
      <c r="BM87" s="178"/>
      <c r="BN87" s="194"/>
      <c r="BO87" s="194"/>
      <c r="BP87" s="576"/>
      <c r="BQ87" s="174"/>
      <c r="BR87" s="175"/>
      <c r="BS87" s="176"/>
      <c r="BT87" s="176"/>
      <c r="BU87" s="177"/>
      <c r="BV87" s="177"/>
      <c r="BW87" s="177"/>
      <c r="BX87" s="178"/>
      <c r="BY87" s="177"/>
      <c r="BZ87" s="177"/>
      <c r="CA87" s="177"/>
      <c r="CB87" s="177"/>
      <c r="CC87" s="177"/>
      <c r="CD87" s="178"/>
      <c r="CE87" s="194"/>
      <c r="CF87" s="194"/>
      <c r="CG87" s="576"/>
      <c r="CH87" s="174"/>
      <c r="CI87" s="175"/>
      <c r="CJ87" s="176"/>
      <c r="CK87" s="176"/>
      <c r="CL87" s="177"/>
      <c r="CM87" s="177"/>
      <c r="CN87" s="177"/>
      <c r="CO87" s="178"/>
      <c r="CP87" s="177"/>
      <c r="CQ87" s="177"/>
      <c r="CR87" s="177"/>
      <c r="CS87" s="177"/>
      <c r="CT87" s="177"/>
      <c r="CU87" s="178"/>
      <c r="CV87" s="194"/>
      <c r="CW87" s="194"/>
      <c r="CX87" s="576"/>
      <c r="CY87" s="174"/>
      <c r="CZ87" s="175"/>
      <c r="DA87" s="176"/>
      <c r="DB87" s="176"/>
      <c r="DC87" s="177"/>
      <c r="DD87" s="177"/>
      <c r="DE87" s="177"/>
      <c r="DF87" s="178"/>
      <c r="DG87" s="177"/>
      <c r="DH87" s="177"/>
      <c r="DI87" s="177"/>
      <c r="DJ87" s="177"/>
      <c r="DK87" s="177"/>
      <c r="DL87" s="178"/>
      <c r="DM87" s="194"/>
      <c r="DN87" s="194"/>
      <c r="DO87" s="576"/>
      <c r="DP87" s="174"/>
      <c r="DQ87" s="175"/>
      <c r="DR87" s="176"/>
      <c r="DS87" s="176"/>
      <c r="DT87" s="177"/>
      <c r="DU87" s="177"/>
      <c r="DV87" s="177"/>
      <c r="DW87" s="178"/>
      <c r="DX87" s="177"/>
      <c r="DY87" s="177"/>
      <c r="DZ87" s="177"/>
      <c r="EA87" s="177"/>
      <c r="EB87" s="177"/>
      <c r="EC87" s="178"/>
      <c r="ED87" s="194"/>
      <c r="EE87" s="194"/>
      <c r="EF87" s="576"/>
      <c r="EG87" s="174"/>
      <c r="EH87" s="175"/>
      <c r="EI87" s="176"/>
      <c r="EJ87" s="176"/>
      <c r="EK87" s="177"/>
      <c r="EL87" s="177"/>
      <c r="EM87" s="177"/>
      <c r="EN87" s="178"/>
      <c r="EO87" s="177"/>
      <c r="EP87" s="177"/>
      <c r="EQ87" s="177"/>
      <c r="ER87" s="177"/>
      <c r="ES87" s="177"/>
      <c r="ET87" s="178"/>
      <c r="EU87" s="194"/>
      <c r="EV87" s="194"/>
      <c r="EW87" s="576"/>
      <c r="EX87" s="174"/>
      <c r="EY87" s="175"/>
      <c r="EZ87" s="176"/>
      <c r="FA87" s="176"/>
      <c r="FB87" s="177"/>
      <c r="FC87" s="177"/>
      <c r="FD87" s="177"/>
      <c r="FE87" s="178"/>
      <c r="FF87" s="177"/>
      <c r="FG87" s="177"/>
      <c r="FH87" s="177"/>
      <c r="FI87" s="177"/>
      <c r="FJ87" s="177"/>
      <c r="FK87" s="178"/>
      <c r="FL87" s="194"/>
      <c r="FM87" s="194"/>
      <c r="FN87" s="576"/>
      <c r="FO87" s="174"/>
      <c r="FP87" s="175"/>
      <c r="FQ87" s="176"/>
      <c r="FR87" s="176"/>
      <c r="FS87" s="177"/>
      <c r="FT87" s="177"/>
      <c r="FU87" s="177"/>
      <c r="FV87" s="178"/>
      <c r="FW87" s="177"/>
      <c r="FX87" s="177"/>
      <c r="FY87" s="177"/>
      <c r="FZ87" s="177"/>
      <c r="GA87" s="177"/>
      <c r="GB87" s="178"/>
      <c r="GC87" s="194"/>
      <c r="GD87" s="194"/>
      <c r="GE87" s="576"/>
      <c r="GF87" s="174"/>
      <c r="GG87" s="175"/>
      <c r="GH87" s="176"/>
      <c r="GI87" s="176"/>
      <c r="GJ87" s="177"/>
      <c r="GK87" s="177"/>
      <c r="GL87" s="177"/>
      <c r="GM87" s="178"/>
      <c r="GN87" s="177"/>
      <c r="GO87" s="177"/>
      <c r="GP87" s="177"/>
      <c r="GQ87" s="177"/>
      <c r="GR87" s="177"/>
      <c r="GS87" s="178"/>
      <c r="GT87" s="194"/>
      <c r="GU87" s="194"/>
      <c r="GV87" s="576"/>
      <c r="GW87" s="174"/>
      <c r="GX87" s="175"/>
      <c r="GY87" s="176"/>
      <c r="GZ87" s="176"/>
      <c r="HA87" s="177"/>
      <c r="HB87" s="177"/>
      <c r="HC87" s="177"/>
      <c r="HD87" s="178"/>
      <c r="HE87" s="177"/>
      <c r="HF87" s="177"/>
      <c r="HG87" s="177"/>
      <c r="HH87" s="177"/>
      <c r="HI87" s="177"/>
      <c r="HJ87" s="178"/>
      <c r="HK87" s="194"/>
      <c r="HL87" s="194"/>
      <c r="HM87" s="576"/>
      <c r="HN87" s="174"/>
      <c r="HO87" s="175"/>
      <c r="HP87" s="176"/>
      <c r="HQ87" s="176"/>
      <c r="HR87" s="177"/>
      <c r="HS87" s="177"/>
      <c r="HT87" s="177"/>
      <c r="HU87" s="178"/>
      <c r="HV87" s="177"/>
      <c r="HW87" s="177"/>
      <c r="HX87" s="177"/>
      <c r="HY87" s="177"/>
      <c r="HZ87" s="177"/>
      <c r="IA87" s="178"/>
      <c r="IB87" s="194"/>
      <c r="IC87" s="194"/>
      <c r="ID87" s="576"/>
      <c r="IE87" s="174"/>
      <c r="IF87" s="175"/>
      <c r="IG87" s="176"/>
      <c r="IH87" s="176"/>
      <c r="II87" s="177"/>
      <c r="IJ87" s="177"/>
      <c r="IK87" s="177"/>
      <c r="IL87" s="178"/>
      <c r="IM87" s="177"/>
      <c r="IN87" s="177"/>
      <c r="IO87" s="177"/>
      <c r="IP87" s="177"/>
      <c r="IQ87" s="177"/>
      <c r="IR87" s="178"/>
      <c r="IS87" s="194"/>
      <c r="IT87" s="194"/>
      <c r="IU87" s="576"/>
      <c r="IV87" s="174"/>
      <c r="IW87" s="175"/>
      <c r="IX87" s="176"/>
      <c r="IY87" s="176"/>
      <c r="IZ87" s="177"/>
      <c r="JA87" s="177"/>
      <c r="JB87" s="177"/>
      <c r="JC87" s="178"/>
      <c r="JD87" s="177"/>
      <c r="JE87" s="177"/>
      <c r="JF87" s="177"/>
      <c r="JG87" s="177"/>
      <c r="JH87" s="177"/>
      <c r="JI87" s="178"/>
      <c r="JJ87" s="194"/>
      <c r="JK87" s="194"/>
      <c r="JL87" s="576"/>
      <c r="JM87" s="174"/>
      <c r="JN87" s="175"/>
      <c r="JO87" s="176"/>
      <c r="JP87" s="176"/>
      <c r="JQ87" s="177"/>
      <c r="JR87" s="177"/>
      <c r="JS87" s="177"/>
      <c r="JT87" s="178"/>
      <c r="JU87" s="177"/>
      <c r="JV87" s="177"/>
      <c r="JW87" s="177"/>
      <c r="JX87" s="177"/>
      <c r="JY87" s="177"/>
      <c r="JZ87" s="178"/>
      <c r="KA87" s="194"/>
      <c r="KB87" s="194"/>
      <c r="KC87" s="576"/>
      <c r="KD87" s="174"/>
      <c r="KE87" s="175"/>
      <c r="KF87" s="176"/>
      <c r="KG87" s="176"/>
      <c r="KH87" s="177"/>
      <c r="KI87" s="177"/>
      <c r="KJ87" s="177"/>
      <c r="KK87" s="178"/>
      <c r="KL87" s="177"/>
      <c r="KM87" s="177"/>
      <c r="KN87" s="177"/>
      <c r="KO87" s="177"/>
      <c r="KP87" s="177"/>
      <c r="KQ87" s="178"/>
      <c r="KR87" s="194"/>
      <c r="KS87" s="194"/>
      <c r="KT87" s="576"/>
      <c r="KU87" s="173"/>
    </row>
    <row r="88" ht="15.75" hidden="1" customHeight="1">
      <c r="A88" s="174"/>
      <c r="B88" s="175"/>
      <c r="C88" s="176"/>
      <c r="D88" s="176"/>
      <c r="E88" s="177"/>
      <c r="F88" s="177"/>
      <c r="G88" s="177"/>
      <c r="H88" s="178"/>
      <c r="I88" s="177"/>
      <c r="J88" s="177"/>
      <c r="K88" s="177"/>
      <c r="L88" s="177"/>
      <c r="M88" s="177"/>
      <c r="N88" s="178"/>
      <c r="O88" s="194"/>
      <c r="P88" s="194"/>
      <c r="Q88" s="576"/>
      <c r="R88" s="174"/>
      <c r="S88" s="175"/>
      <c r="T88" s="176"/>
      <c r="U88" s="176"/>
      <c r="V88" s="177"/>
      <c r="W88" s="177"/>
      <c r="X88" s="177"/>
      <c r="Y88" s="178"/>
      <c r="Z88" s="177"/>
      <c r="AA88" s="177"/>
      <c r="AB88" s="177"/>
      <c r="AC88" s="177"/>
      <c r="AD88" s="177"/>
      <c r="AE88" s="178"/>
      <c r="AF88" s="194"/>
      <c r="AG88" s="194"/>
      <c r="AH88" s="576"/>
      <c r="AI88" s="174"/>
      <c r="AJ88" s="175"/>
      <c r="AK88" s="176"/>
      <c r="AL88" s="176"/>
      <c r="AM88" s="177"/>
      <c r="AN88" s="177"/>
      <c r="AO88" s="177"/>
      <c r="AP88" s="178"/>
      <c r="AQ88" s="177"/>
      <c r="AR88" s="177"/>
      <c r="AS88" s="177"/>
      <c r="AT88" s="177"/>
      <c r="AU88" s="177"/>
      <c r="AV88" s="178"/>
      <c r="AW88" s="194"/>
      <c r="AX88" s="194"/>
      <c r="AY88" s="576"/>
      <c r="AZ88" s="174"/>
      <c r="BA88" s="175"/>
      <c r="BB88" s="176"/>
      <c r="BC88" s="176"/>
      <c r="BD88" s="177"/>
      <c r="BE88" s="177"/>
      <c r="BF88" s="177"/>
      <c r="BG88" s="178"/>
      <c r="BH88" s="177"/>
      <c r="BI88" s="177"/>
      <c r="BJ88" s="177"/>
      <c r="BK88" s="177"/>
      <c r="BL88" s="177"/>
      <c r="BM88" s="178"/>
      <c r="BN88" s="194"/>
      <c r="BO88" s="194"/>
      <c r="BP88" s="576"/>
      <c r="BQ88" s="174"/>
      <c r="BR88" s="175"/>
      <c r="BS88" s="176"/>
      <c r="BT88" s="176"/>
      <c r="BU88" s="177"/>
      <c r="BV88" s="177"/>
      <c r="BW88" s="177"/>
      <c r="BX88" s="178"/>
      <c r="BY88" s="177"/>
      <c r="BZ88" s="177"/>
      <c r="CA88" s="177"/>
      <c r="CB88" s="177"/>
      <c r="CC88" s="177"/>
      <c r="CD88" s="178"/>
      <c r="CE88" s="194"/>
      <c r="CF88" s="194"/>
      <c r="CG88" s="576"/>
      <c r="CH88" s="174"/>
      <c r="CI88" s="175"/>
      <c r="CJ88" s="176"/>
      <c r="CK88" s="176"/>
      <c r="CL88" s="177"/>
      <c r="CM88" s="177"/>
      <c r="CN88" s="177"/>
      <c r="CO88" s="178"/>
      <c r="CP88" s="177"/>
      <c r="CQ88" s="177"/>
      <c r="CR88" s="177"/>
      <c r="CS88" s="177"/>
      <c r="CT88" s="177"/>
      <c r="CU88" s="178"/>
      <c r="CV88" s="194"/>
      <c r="CW88" s="194"/>
      <c r="CX88" s="576"/>
      <c r="CY88" s="174"/>
      <c r="CZ88" s="175"/>
      <c r="DA88" s="176"/>
      <c r="DB88" s="176"/>
      <c r="DC88" s="177"/>
      <c r="DD88" s="177"/>
      <c r="DE88" s="177"/>
      <c r="DF88" s="178"/>
      <c r="DG88" s="177"/>
      <c r="DH88" s="177"/>
      <c r="DI88" s="177"/>
      <c r="DJ88" s="177"/>
      <c r="DK88" s="177"/>
      <c r="DL88" s="178"/>
      <c r="DM88" s="194"/>
      <c r="DN88" s="194"/>
      <c r="DO88" s="576"/>
      <c r="DP88" s="174"/>
      <c r="DQ88" s="175"/>
      <c r="DR88" s="176"/>
      <c r="DS88" s="176"/>
      <c r="DT88" s="177"/>
      <c r="DU88" s="177"/>
      <c r="DV88" s="177"/>
      <c r="DW88" s="178"/>
      <c r="DX88" s="177"/>
      <c r="DY88" s="177"/>
      <c r="DZ88" s="177"/>
      <c r="EA88" s="177"/>
      <c r="EB88" s="177"/>
      <c r="EC88" s="178"/>
      <c r="ED88" s="194"/>
      <c r="EE88" s="194"/>
      <c r="EF88" s="576"/>
      <c r="EG88" s="174"/>
      <c r="EH88" s="175"/>
      <c r="EI88" s="176"/>
      <c r="EJ88" s="176"/>
      <c r="EK88" s="177"/>
      <c r="EL88" s="177"/>
      <c r="EM88" s="177"/>
      <c r="EN88" s="178"/>
      <c r="EO88" s="177"/>
      <c r="EP88" s="177"/>
      <c r="EQ88" s="177"/>
      <c r="ER88" s="177"/>
      <c r="ES88" s="177"/>
      <c r="ET88" s="178"/>
      <c r="EU88" s="194"/>
      <c r="EV88" s="194"/>
      <c r="EW88" s="576"/>
      <c r="EX88" s="174"/>
      <c r="EY88" s="175"/>
      <c r="EZ88" s="176"/>
      <c r="FA88" s="176"/>
      <c r="FB88" s="177"/>
      <c r="FC88" s="177"/>
      <c r="FD88" s="177"/>
      <c r="FE88" s="178"/>
      <c r="FF88" s="177"/>
      <c r="FG88" s="177"/>
      <c r="FH88" s="177"/>
      <c r="FI88" s="177"/>
      <c r="FJ88" s="177"/>
      <c r="FK88" s="178"/>
      <c r="FL88" s="194"/>
      <c r="FM88" s="194"/>
      <c r="FN88" s="576"/>
      <c r="FO88" s="174"/>
      <c r="FP88" s="175"/>
      <c r="FQ88" s="176"/>
      <c r="FR88" s="176"/>
      <c r="FS88" s="177"/>
      <c r="FT88" s="177"/>
      <c r="FU88" s="177"/>
      <c r="FV88" s="178"/>
      <c r="FW88" s="177"/>
      <c r="FX88" s="177"/>
      <c r="FY88" s="177"/>
      <c r="FZ88" s="177"/>
      <c r="GA88" s="177"/>
      <c r="GB88" s="178"/>
      <c r="GC88" s="194"/>
      <c r="GD88" s="194"/>
      <c r="GE88" s="576"/>
      <c r="GF88" s="174"/>
      <c r="GG88" s="175"/>
      <c r="GH88" s="176"/>
      <c r="GI88" s="176"/>
      <c r="GJ88" s="177"/>
      <c r="GK88" s="177"/>
      <c r="GL88" s="177"/>
      <c r="GM88" s="178"/>
      <c r="GN88" s="177"/>
      <c r="GO88" s="177"/>
      <c r="GP88" s="177"/>
      <c r="GQ88" s="177"/>
      <c r="GR88" s="177"/>
      <c r="GS88" s="178"/>
      <c r="GT88" s="194"/>
      <c r="GU88" s="194"/>
      <c r="GV88" s="576"/>
      <c r="GW88" s="174"/>
      <c r="GX88" s="175"/>
      <c r="GY88" s="176"/>
      <c r="GZ88" s="176"/>
      <c r="HA88" s="177"/>
      <c r="HB88" s="177"/>
      <c r="HC88" s="177"/>
      <c r="HD88" s="178"/>
      <c r="HE88" s="177"/>
      <c r="HF88" s="177"/>
      <c r="HG88" s="177"/>
      <c r="HH88" s="177"/>
      <c r="HI88" s="177"/>
      <c r="HJ88" s="178"/>
      <c r="HK88" s="194"/>
      <c r="HL88" s="194"/>
      <c r="HM88" s="576"/>
      <c r="HN88" s="174"/>
      <c r="HO88" s="175"/>
      <c r="HP88" s="176"/>
      <c r="HQ88" s="176"/>
      <c r="HR88" s="177"/>
      <c r="HS88" s="177"/>
      <c r="HT88" s="177"/>
      <c r="HU88" s="178"/>
      <c r="HV88" s="177"/>
      <c r="HW88" s="177"/>
      <c r="HX88" s="177"/>
      <c r="HY88" s="177"/>
      <c r="HZ88" s="177"/>
      <c r="IA88" s="178"/>
      <c r="IB88" s="194"/>
      <c r="IC88" s="194"/>
      <c r="ID88" s="576"/>
      <c r="IE88" s="174"/>
      <c r="IF88" s="175"/>
      <c r="IG88" s="176"/>
      <c r="IH88" s="176"/>
      <c r="II88" s="177"/>
      <c r="IJ88" s="177"/>
      <c r="IK88" s="177"/>
      <c r="IL88" s="178"/>
      <c r="IM88" s="177"/>
      <c r="IN88" s="177"/>
      <c r="IO88" s="177"/>
      <c r="IP88" s="177"/>
      <c r="IQ88" s="177"/>
      <c r="IR88" s="178"/>
      <c r="IS88" s="194"/>
      <c r="IT88" s="194"/>
      <c r="IU88" s="576"/>
      <c r="IV88" s="174"/>
      <c r="IW88" s="175"/>
      <c r="IX88" s="176"/>
      <c r="IY88" s="176"/>
      <c r="IZ88" s="177"/>
      <c r="JA88" s="177"/>
      <c r="JB88" s="177"/>
      <c r="JC88" s="178"/>
      <c r="JD88" s="177"/>
      <c r="JE88" s="177"/>
      <c r="JF88" s="177"/>
      <c r="JG88" s="177"/>
      <c r="JH88" s="177"/>
      <c r="JI88" s="178"/>
      <c r="JJ88" s="194"/>
      <c r="JK88" s="194"/>
      <c r="JL88" s="576"/>
      <c r="JM88" s="174"/>
      <c r="JN88" s="175"/>
      <c r="JO88" s="176"/>
      <c r="JP88" s="176"/>
      <c r="JQ88" s="177"/>
      <c r="JR88" s="177"/>
      <c r="JS88" s="177"/>
      <c r="JT88" s="178"/>
      <c r="JU88" s="177"/>
      <c r="JV88" s="177"/>
      <c r="JW88" s="177"/>
      <c r="JX88" s="177"/>
      <c r="JY88" s="177"/>
      <c r="JZ88" s="178"/>
      <c r="KA88" s="194"/>
      <c r="KB88" s="194"/>
      <c r="KC88" s="576"/>
      <c r="KD88" s="174"/>
      <c r="KE88" s="175"/>
      <c r="KF88" s="176"/>
      <c r="KG88" s="176"/>
      <c r="KH88" s="177"/>
      <c r="KI88" s="177"/>
      <c r="KJ88" s="177"/>
      <c r="KK88" s="178"/>
      <c r="KL88" s="177"/>
      <c r="KM88" s="177"/>
      <c r="KN88" s="177"/>
      <c r="KO88" s="177"/>
      <c r="KP88" s="177"/>
      <c r="KQ88" s="178"/>
      <c r="KR88" s="194"/>
      <c r="KS88" s="194"/>
      <c r="KT88" s="576"/>
      <c r="KU88" s="173"/>
    </row>
    <row r="89" ht="15.75" hidden="1" customHeight="1">
      <c r="A89" s="174"/>
      <c r="B89" s="175"/>
      <c r="C89" s="176"/>
      <c r="D89" s="176"/>
      <c r="E89" s="177"/>
      <c r="F89" s="177"/>
      <c r="G89" s="177"/>
      <c r="H89" s="178"/>
      <c r="I89" s="177"/>
      <c r="J89" s="177"/>
      <c r="K89" s="177"/>
      <c r="L89" s="177"/>
      <c r="M89" s="177"/>
      <c r="N89" s="178"/>
      <c r="O89" s="194"/>
      <c r="P89" s="194"/>
      <c r="Q89" s="576"/>
      <c r="R89" s="174"/>
      <c r="S89" s="175"/>
      <c r="T89" s="176"/>
      <c r="U89" s="176"/>
      <c r="V89" s="177"/>
      <c r="W89" s="177"/>
      <c r="X89" s="177"/>
      <c r="Y89" s="178"/>
      <c r="Z89" s="177"/>
      <c r="AA89" s="177"/>
      <c r="AB89" s="177"/>
      <c r="AC89" s="177"/>
      <c r="AD89" s="177"/>
      <c r="AE89" s="178"/>
      <c r="AF89" s="194"/>
      <c r="AG89" s="194"/>
      <c r="AH89" s="576"/>
      <c r="AI89" s="174"/>
      <c r="AJ89" s="175"/>
      <c r="AK89" s="176"/>
      <c r="AL89" s="176"/>
      <c r="AM89" s="177"/>
      <c r="AN89" s="177"/>
      <c r="AO89" s="177"/>
      <c r="AP89" s="178"/>
      <c r="AQ89" s="177"/>
      <c r="AR89" s="177"/>
      <c r="AS89" s="177"/>
      <c r="AT89" s="177"/>
      <c r="AU89" s="177"/>
      <c r="AV89" s="178"/>
      <c r="AW89" s="194"/>
      <c r="AX89" s="194"/>
      <c r="AY89" s="576"/>
      <c r="AZ89" s="174"/>
      <c r="BA89" s="175"/>
      <c r="BB89" s="176"/>
      <c r="BC89" s="176"/>
      <c r="BD89" s="177"/>
      <c r="BE89" s="177"/>
      <c r="BF89" s="177"/>
      <c r="BG89" s="178"/>
      <c r="BH89" s="177"/>
      <c r="BI89" s="177"/>
      <c r="BJ89" s="177"/>
      <c r="BK89" s="177"/>
      <c r="BL89" s="177"/>
      <c r="BM89" s="178"/>
      <c r="BN89" s="194"/>
      <c r="BO89" s="194"/>
      <c r="BP89" s="576"/>
      <c r="BQ89" s="174"/>
      <c r="BR89" s="175"/>
      <c r="BS89" s="176"/>
      <c r="BT89" s="176"/>
      <c r="BU89" s="177"/>
      <c r="BV89" s="177"/>
      <c r="BW89" s="177"/>
      <c r="BX89" s="178"/>
      <c r="BY89" s="177"/>
      <c r="BZ89" s="177"/>
      <c r="CA89" s="177"/>
      <c r="CB89" s="177"/>
      <c r="CC89" s="177"/>
      <c r="CD89" s="178"/>
      <c r="CE89" s="194"/>
      <c r="CF89" s="194"/>
      <c r="CG89" s="576"/>
      <c r="CH89" s="174"/>
      <c r="CI89" s="175"/>
      <c r="CJ89" s="176"/>
      <c r="CK89" s="176"/>
      <c r="CL89" s="177"/>
      <c r="CM89" s="177"/>
      <c r="CN89" s="177"/>
      <c r="CO89" s="178"/>
      <c r="CP89" s="177"/>
      <c r="CQ89" s="177"/>
      <c r="CR89" s="177"/>
      <c r="CS89" s="177"/>
      <c r="CT89" s="177"/>
      <c r="CU89" s="178"/>
      <c r="CV89" s="194"/>
      <c r="CW89" s="194"/>
      <c r="CX89" s="576"/>
      <c r="CY89" s="174"/>
      <c r="CZ89" s="175"/>
      <c r="DA89" s="176"/>
      <c r="DB89" s="176"/>
      <c r="DC89" s="177"/>
      <c r="DD89" s="177"/>
      <c r="DE89" s="177"/>
      <c r="DF89" s="178"/>
      <c r="DG89" s="177"/>
      <c r="DH89" s="177"/>
      <c r="DI89" s="177"/>
      <c r="DJ89" s="177"/>
      <c r="DK89" s="177"/>
      <c r="DL89" s="178"/>
      <c r="DM89" s="194"/>
      <c r="DN89" s="194"/>
      <c r="DO89" s="576"/>
      <c r="DP89" s="174"/>
      <c r="DQ89" s="175"/>
      <c r="DR89" s="176"/>
      <c r="DS89" s="176"/>
      <c r="DT89" s="177"/>
      <c r="DU89" s="177"/>
      <c r="DV89" s="177"/>
      <c r="DW89" s="178"/>
      <c r="DX89" s="177"/>
      <c r="DY89" s="177"/>
      <c r="DZ89" s="177"/>
      <c r="EA89" s="177"/>
      <c r="EB89" s="177"/>
      <c r="EC89" s="178"/>
      <c r="ED89" s="194"/>
      <c r="EE89" s="194"/>
      <c r="EF89" s="576"/>
      <c r="EG89" s="174"/>
      <c r="EH89" s="175"/>
      <c r="EI89" s="176"/>
      <c r="EJ89" s="176"/>
      <c r="EK89" s="177"/>
      <c r="EL89" s="177"/>
      <c r="EM89" s="177"/>
      <c r="EN89" s="178"/>
      <c r="EO89" s="177"/>
      <c r="EP89" s="177"/>
      <c r="EQ89" s="177"/>
      <c r="ER89" s="177"/>
      <c r="ES89" s="177"/>
      <c r="ET89" s="178"/>
      <c r="EU89" s="194"/>
      <c r="EV89" s="194"/>
      <c r="EW89" s="576"/>
      <c r="EX89" s="174"/>
      <c r="EY89" s="175"/>
      <c r="EZ89" s="176"/>
      <c r="FA89" s="176"/>
      <c r="FB89" s="177"/>
      <c r="FC89" s="177"/>
      <c r="FD89" s="177"/>
      <c r="FE89" s="178"/>
      <c r="FF89" s="177"/>
      <c r="FG89" s="177"/>
      <c r="FH89" s="177"/>
      <c r="FI89" s="177"/>
      <c r="FJ89" s="177"/>
      <c r="FK89" s="178"/>
      <c r="FL89" s="194"/>
      <c r="FM89" s="194"/>
      <c r="FN89" s="576"/>
      <c r="FO89" s="174"/>
      <c r="FP89" s="175"/>
      <c r="FQ89" s="176"/>
      <c r="FR89" s="176"/>
      <c r="FS89" s="177"/>
      <c r="FT89" s="177"/>
      <c r="FU89" s="177"/>
      <c r="FV89" s="178"/>
      <c r="FW89" s="177"/>
      <c r="FX89" s="177"/>
      <c r="FY89" s="177"/>
      <c r="FZ89" s="177"/>
      <c r="GA89" s="177"/>
      <c r="GB89" s="178"/>
      <c r="GC89" s="194"/>
      <c r="GD89" s="194"/>
      <c r="GE89" s="576"/>
      <c r="GF89" s="174"/>
      <c r="GG89" s="175"/>
      <c r="GH89" s="176"/>
      <c r="GI89" s="176"/>
      <c r="GJ89" s="177"/>
      <c r="GK89" s="177"/>
      <c r="GL89" s="177"/>
      <c r="GM89" s="178"/>
      <c r="GN89" s="177"/>
      <c r="GO89" s="177"/>
      <c r="GP89" s="177"/>
      <c r="GQ89" s="177"/>
      <c r="GR89" s="177"/>
      <c r="GS89" s="178"/>
      <c r="GT89" s="194"/>
      <c r="GU89" s="194"/>
      <c r="GV89" s="576"/>
      <c r="GW89" s="174"/>
      <c r="GX89" s="175"/>
      <c r="GY89" s="176"/>
      <c r="GZ89" s="176"/>
      <c r="HA89" s="177"/>
      <c r="HB89" s="177"/>
      <c r="HC89" s="177"/>
      <c r="HD89" s="178"/>
      <c r="HE89" s="177"/>
      <c r="HF89" s="177"/>
      <c r="HG89" s="177"/>
      <c r="HH89" s="177"/>
      <c r="HI89" s="177"/>
      <c r="HJ89" s="178"/>
      <c r="HK89" s="194"/>
      <c r="HL89" s="194"/>
      <c r="HM89" s="576"/>
      <c r="HN89" s="174"/>
      <c r="HO89" s="175"/>
      <c r="HP89" s="176"/>
      <c r="HQ89" s="176"/>
      <c r="HR89" s="177"/>
      <c r="HS89" s="177"/>
      <c r="HT89" s="177"/>
      <c r="HU89" s="178"/>
      <c r="HV89" s="177"/>
      <c r="HW89" s="177"/>
      <c r="HX89" s="177"/>
      <c r="HY89" s="177"/>
      <c r="HZ89" s="177"/>
      <c r="IA89" s="178"/>
      <c r="IB89" s="194"/>
      <c r="IC89" s="194"/>
      <c r="ID89" s="576"/>
      <c r="IE89" s="174"/>
      <c r="IF89" s="175"/>
      <c r="IG89" s="176"/>
      <c r="IH89" s="176"/>
      <c r="II89" s="177"/>
      <c r="IJ89" s="177"/>
      <c r="IK89" s="177"/>
      <c r="IL89" s="178"/>
      <c r="IM89" s="177"/>
      <c r="IN89" s="177"/>
      <c r="IO89" s="177"/>
      <c r="IP89" s="177"/>
      <c r="IQ89" s="177"/>
      <c r="IR89" s="178"/>
      <c r="IS89" s="194"/>
      <c r="IT89" s="194"/>
      <c r="IU89" s="576"/>
      <c r="IV89" s="174"/>
      <c r="IW89" s="175"/>
      <c r="IX89" s="176"/>
      <c r="IY89" s="176"/>
      <c r="IZ89" s="177"/>
      <c r="JA89" s="177"/>
      <c r="JB89" s="177"/>
      <c r="JC89" s="178"/>
      <c r="JD89" s="177"/>
      <c r="JE89" s="177"/>
      <c r="JF89" s="177"/>
      <c r="JG89" s="177"/>
      <c r="JH89" s="177"/>
      <c r="JI89" s="178"/>
      <c r="JJ89" s="194"/>
      <c r="JK89" s="194"/>
      <c r="JL89" s="576"/>
      <c r="JM89" s="174"/>
      <c r="JN89" s="175"/>
      <c r="JO89" s="176"/>
      <c r="JP89" s="176"/>
      <c r="JQ89" s="177"/>
      <c r="JR89" s="177"/>
      <c r="JS89" s="177"/>
      <c r="JT89" s="178"/>
      <c r="JU89" s="177"/>
      <c r="JV89" s="177"/>
      <c r="JW89" s="177"/>
      <c r="JX89" s="177"/>
      <c r="JY89" s="177"/>
      <c r="JZ89" s="178"/>
      <c r="KA89" s="194"/>
      <c r="KB89" s="194"/>
      <c r="KC89" s="576"/>
      <c r="KD89" s="174"/>
      <c r="KE89" s="175"/>
      <c r="KF89" s="176"/>
      <c r="KG89" s="176"/>
      <c r="KH89" s="177"/>
      <c r="KI89" s="177"/>
      <c r="KJ89" s="177"/>
      <c r="KK89" s="178"/>
      <c r="KL89" s="177"/>
      <c r="KM89" s="177"/>
      <c r="KN89" s="177"/>
      <c r="KO89" s="177"/>
      <c r="KP89" s="177"/>
      <c r="KQ89" s="178"/>
      <c r="KR89" s="194"/>
      <c r="KS89" s="194"/>
      <c r="KT89" s="576"/>
      <c r="KU89" s="173"/>
    </row>
    <row r="90" ht="15.75" hidden="1" customHeight="1">
      <c r="A90" s="174"/>
      <c r="B90" s="175"/>
      <c r="C90" s="176"/>
      <c r="D90" s="176"/>
      <c r="E90" s="177"/>
      <c r="F90" s="177"/>
      <c r="G90" s="177"/>
      <c r="H90" s="178"/>
      <c r="I90" s="177"/>
      <c r="J90" s="177"/>
      <c r="K90" s="177"/>
      <c r="L90" s="177"/>
      <c r="M90" s="177"/>
      <c r="N90" s="178"/>
      <c r="O90" s="194"/>
      <c r="P90" s="194"/>
      <c r="Q90" s="576"/>
      <c r="R90" s="174"/>
      <c r="S90" s="175"/>
      <c r="T90" s="176"/>
      <c r="U90" s="176"/>
      <c r="V90" s="177"/>
      <c r="W90" s="177"/>
      <c r="X90" s="177"/>
      <c r="Y90" s="178"/>
      <c r="Z90" s="177"/>
      <c r="AA90" s="177"/>
      <c r="AB90" s="177"/>
      <c r="AC90" s="177"/>
      <c r="AD90" s="177"/>
      <c r="AE90" s="178"/>
      <c r="AF90" s="194"/>
      <c r="AG90" s="194"/>
      <c r="AH90" s="576"/>
      <c r="AI90" s="174"/>
      <c r="AJ90" s="175"/>
      <c r="AK90" s="176"/>
      <c r="AL90" s="176"/>
      <c r="AM90" s="177"/>
      <c r="AN90" s="177"/>
      <c r="AO90" s="177"/>
      <c r="AP90" s="178"/>
      <c r="AQ90" s="177"/>
      <c r="AR90" s="177"/>
      <c r="AS90" s="177"/>
      <c r="AT90" s="177"/>
      <c r="AU90" s="177"/>
      <c r="AV90" s="178"/>
      <c r="AW90" s="194"/>
      <c r="AX90" s="194"/>
      <c r="AY90" s="576"/>
      <c r="AZ90" s="174"/>
      <c r="BA90" s="175"/>
      <c r="BB90" s="176"/>
      <c r="BC90" s="176"/>
      <c r="BD90" s="177"/>
      <c r="BE90" s="177"/>
      <c r="BF90" s="177"/>
      <c r="BG90" s="178"/>
      <c r="BH90" s="177"/>
      <c r="BI90" s="177"/>
      <c r="BJ90" s="177"/>
      <c r="BK90" s="177"/>
      <c r="BL90" s="177"/>
      <c r="BM90" s="178"/>
      <c r="BN90" s="194"/>
      <c r="BO90" s="194"/>
      <c r="BP90" s="576"/>
      <c r="BQ90" s="174"/>
      <c r="BR90" s="175"/>
      <c r="BS90" s="176"/>
      <c r="BT90" s="176"/>
      <c r="BU90" s="177"/>
      <c r="BV90" s="177"/>
      <c r="BW90" s="177"/>
      <c r="BX90" s="178"/>
      <c r="BY90" s="177"/>
      <c r="BZ90" s="177"/>
      <c r="CA90" s="177"/>
      <c r="CB90" s="177"/>
      <c r="CC90" s="177"/>
      <c r="CD90" s="178"/>
      <c r="CE90" s="194"/>
      <c r="CF90" s="194"/>
      <c r="CG90" s="576"/>
      <c r="CH90" s="174"/>
      <c r="CI90" s="175"/>
      <c r="CJ90" s="176"/>
      <c r="CK90" s="176"/>
      <c r="CL90" s="177"/>
      <c r="CM90" s="177"/>
      <c r="CN90" s="177"/>
      <c r="CO90" s="178"/>
      <c r="CP90" s="177"/>
      <c r="CQ90" s="177"/>
      <c r="CR90" s="177"/>
      <c r="CS90" s="177"/>
      <c r="CT90" s="177"/>
      <c r="CU90" s="178"/>
      <c r="CV90" s="194"/>
      <c r="CW90" s="194"/>
      <c r="CX90" s="576"/>
      <c r="CY90" s="174"/>
      <c r="CZ90" s="175"/>
      <c r="DA90" s="176"/>
      <c r="DB90" s="176"/>
      <c r="DC90" s="177"/>
      <c r="DD90" s="177"/>
      <c r="DE90" s="177"/>
      <c r="DF90" s="178"/>
      <c r="DG90" s="177"/>
      <c r="DH90" s="177"/>
      <c r="DI90" s="177"/>
      <c r="DJ90" s="177"/>
      <c r="DK90" s="177"/>
      <c r="DL90" s="178"/>
      <c r="DM90" s="194"/>
      <c r="DN90" s="194"/>
      <c r="DO90" s="576"/>
      <c r="DP90" s="174"/>
      <c r="DQ90" s="175"/>
      <c r="DR90" s="176"/>
      <c r="DS90" s="176"/>
      <c r="DT90" s="177"/>
      <c r="DU90" s="177"/>
      <c r="DV90" s="177"/>
      <c r="DW90" s="178"/>
      <c r="DX90" s="177"/>
      <c r="DY90" s="177"/>
      <c r="DZ90" s="177"/>
      <c r="EA90" s="177"/>
      <c r="EB90" s="177"/>
      <c r="EC90" s="178"/>
      <c r="ED90" s="194"/>
      <c r="EE90" s="194"/>
      <c r="EF90" s="576"/>
      <c r="EG90" s="174"/>
      <c r="EH90" s="175"/>
      <c r="EI90" s="176"/>
      <c r="EJ90" s="176"/>
      <c r="EK90" s="177"/>
      <c r="EL90" s="177"/>
      <c r="EM90" s="177"/>
      <c r="EN90" s="178"/>
      <c r="EO90" s="177"/>
      <c r="EP90" s="177"/>
      <c r="EQ90" s="177"/>
      <c r="ER90" s="177"/>
      <c r="ES90" s="177"/>
      <c r="ET90" s="178"/>
      <c r="EU90" s="194"/>
      <c r="EV90" s="194"/>
      <c r="EW90" s="576"/>
      <c r="EX90" s="174"/>
      <c r="EY90" s="175"/>
      <c r="EZ90" s="176"/>
      <c r="FA90" s="176"/>
      <c r="FB90" s="177"/>
      <c r="FC90" s="177"/>
      <c r="FD90" s="177"/>
      <c r="FE90" s="178"/>
      <c r="FF90" s="177"/>
      <c r="FG90" s="177"/>
      <c r="FH90" s="177"/>
      <c r="FI90" s="177"/>
      <c r="FJ90" s="177"/>
      <c r="FK90" s="178"/>
      <c r="FL90" s="194"/>
      <c r="FM90" s="194"/>
      <c r="FN90" s="576"/>
      <c r="FO90" s="174"/>
      <c r="FP90" s="175"/>
      <c r="FQ90" s="176"/>
      <c r="FR90" s="176"/>
      <c r="FS90" s="177"/>
      <c r="FT90" s="177"/>
      <c r="FU90" s="177"/>
      <c r="FV90" s="178"/>
      <c r="FW90" s="177"/>
      <c r="FX90" s="177"/>
      <c r="FY90" s="177"/>
      <c r="FZ90" s="177"/>
      <c r="GA90" s="177"/>
      <c r="GB90" s="178"/>
      <c r="GC90" s="194"/>
      <c r="GD90" s="194"/>
      <c r="GE90" s="576"/>
      <c r="GF90" s="174"/>
      <c r="GG90" s="175"/>
      <c r="GH90" s="176"/>
      <c r="GI90" s="176"/>
      <c r="GJ90" s="177"/>
      <c r="GK90" s="177"/>
      <c r="GL90" s="177"/>
      <c r="GM90" s="178"/>
      <c r="GN90" s="177"/>
      <c r="GO90" s="177"/>
      <c r="GP90" s="177"/>
      <c r="GQ90" s="177"/>
      <c r="GR90" s="177"/>
      <c r="GS90" s="178"/>
      <c r="GT90" s="194"/>
      <c r="GU90" s="194"/>
      <c r="GV90" s="576"/>
      <c r="GW90" s="174"/>
      <c r="GX90" s="175"/>
      <c r="GY90" s="176"/>
      <c r="GZ90" s="176"/>
      <c r="HA90" s="177"/>
      <c r="HB90" s="177"/>
      <c r="HC90" s="177"/>
      <c r="HD90" s="178"/>
      <c r="HE90" s="177"/>
      <c r="HF90" s="177"/>
      <c r="HG90" s="177"/>
      <c r="HH90" s="177"/>
      <c r="HI90" s="177"/>
      <c r="HJ90" s="178"/>
      <c r="HK90" s="194"/>
      <c r="HL90" s="194"/>
      <c r="HM90" s="576"/>
      <c r="HN90" s="174"/>
      <c r="HO90" s="175"/>
      <c r="HP90" s="176"/>
      <c r="HQ90" s="176"/>
      <c r="HR90" s="177"/>
      <c r="HS90" s="177"/>
      <c r="HT90" s="177"/>
      <c r="HU90" s="178"/>
      <c r="HV90" s="177"/>
      <c r="HW90" s="177"/>
      <c r="HX90" s="177"/>
      <c r="HY90" s="177"/>
      <c r="HZ90" s="177"/>
      <c r="IA90" s="178"/>
      <c r="IB90" s="194"/>
      <c r="IC90" s="194"/>
      <c r="ID90" s="576"/>
      <c r="IE90" s="174"/>
      <c r="IF90" s="175"/>
      <c r="IG90" s="176"/>
      <c r="IH90" s="176"/>
      <c r="II90" s="177"/>
      <c r="IJ90" s="177"/>
      <c r="IK90" s="177"/>
      <c r="IL90" s="178"/>
      <c r="IM90" s="177"/>
      <c r="IN90" s="177"/>
      <c r="IO90" s="177"/>
      <c r="IP90" s="177"/>
      <c r="IQ90" s="177"/>
      <c r="IR90" s="178"/>
      <c r="IS90" s="194"/>
      <c r="IT90" s="194"/>
      <c r="IU90" s="576"/>
      <c r="IV90" s="174"/>
      <c r="IW90" s="175"/>
      <c r="IX90" s="176"/>
      <c r="IY90" s="176"/>
      <c r="IZ90" s="177"/>
      <c r="JA90" s="177"/>
      <c r="JB90" s="177"/>
      <c r="JC90" s="178"/>
      <c r="JD90" s="177"/>
      <c r="JE90" s="177"/>
      <c r="JF90" s="177"/>
      <c r="JG90" s="177"/>
      <c r="JH90" s="177"/>
      <c r="JI90" s="178"/>
      <c r="JJ90" s="194"/>
      <c r="JK90" s="194"/>
      <c r="JL90" s="576"/>
      <c r="JM90" s="174"/>
      <c r="JN90" s="175"/>
      <c r="JO90" s="176"/>
      <c r="JP90" s="176"/>
      <c r="JQ90" s="177"/>
      <c r="JR90" s="177"/>
      <c r="JS90" s="177"/>
      <c r="JT90" s="178"/>
      <c r="JU90" s="177"/>
      <c r="JV90" s="177"/>
      <c r="JW90" s="177"/>
      <c r="JX90" s="177"/>
      <c r="JY90" s="177"/>
      <c r="JZ90" s="178"/>
      <c r="KA90" s="194"/>
      <c r="KB90" s="194"/>
      <c r="KC90" s="576"/>
      <c r="KD90" s="174"/>
      <c r="KE90" s="175"/>
      <c r="KF90" s="176"/>
      <c r="KG90" s="176"/>
      <c r="KH90" s="177"/>
      <c r="KI90" s="177"/>
      <c r="KJ90" s="177"/>
      <c r="KK90" s="178"/>
      <c r="KL90" s="177"/>
      <c r="KM90" s="177"/>
      <c r="KN90" s="177"/>
      <c r="KO90" s="177"/>
      <c r="KP90" s="177"/>
      <c r="KQ90" s="178"/>
      <c r="KR90" s="194"/>
      <c r="KS90" s="194"/>
      <c r="KT90" s="576"/>
      <c r="KU90" s="173"/>
    </row>
    <row r="91" ht="15.75" hidden="1" customHeight="1">
      <c r="A91" s="174"/>
      <c r="B91" s="175"/>
      <c r="C91" s="176"/>
      <c r="D91" s="176"/>
      <c r="E91" s="177"/>
      <c r="F91" s="177"/>
      <c r="G91" s="177"/>
      <c r="H91" s="178"/>
      <c r="I91" s="177"/>
      <c r="J91" s="177"/>
      <c r="K91" s="177"/>
      <c r="L91" s="177"/>
      <c r="M91" s="177"/>
      <c r="N91" s="178"/>
      <c r="O91" s="194"/>
      <c r="P91" s="194"/>
      <c r="Q91" s="576"/>
      <c r="R91" s="174"/>
      <c r="S91" s="175"/>
      <c r="T91" s="176"/>
      <c r="U91" s="176"/>
      <c r="V91" s="177"/>
      <c r="W91" s="177"/>
      <c r="X91" s="177"/>
      <c r="Y91" s="178"/>
      <c r="Z91" s="177"/>
      <c r="AA91" s="177"/>
      <c r="AB91" s="177"/>
      <c r="AC91" s="177"/>
      <c r="AD91" s="177"/>
      <c r="AE91" s="178"/>
      <c r="AF91" s="194"/>
      <c r="AG91" s="194"/>
      <c r="AH91" s="576"/>
      <c r="AI91" s="174"/>
      <c r="AJ91" s="175"/>
      <c r="AK91" s="176"/>
      <c r="AL91" s="176"/>
      <c r="AM91" s="177"/>
      <c r="AN91" s="177"/>
      <c r="AO91" s="177"/>
      <c r="AP91" s="178"/>
      <c r="AQ91" s="177"/>
      <c r="AR91" s="177"/>
      <c r="AS91" s="177"/>
      <c r="AT91" s="177"/>
      <c r="AU91" s="177"/>
      <c r="AV91" s="178"/>
      <c r="AW91" s="194"/>
      <c r="AX91" s="194"/>
      <c r="AY91" s="576"/>
      <c r="AZ91" s="174"/>
      <c r="BA91" s="175"/>
      <c r="BB91" s="176"/>
      <c r="BC91" s="176"/>
      <c r="BD91" s="177"/>
      <c r="BE91" s="177"/>
      <c r="BF91" s="177"/>
      <c r="BG91" s="178"/>
      <c r="BH91" s="177"/>
      <c r="BI91" s="177"/>
      <c r="BJ91" s="177"/>
      <c r="BK91" s="177"/>
      <c r="BL91" s="177"/>
      <c r="BM91" s="178"/>
      <c r="BN91" s="194"/>
      <c r="BO91" s="194"/>
      <c r="BP91" s="576"/>
      <c r="BQ91" s="174"/>
      <c r="BR91" s="175"/>
      <c r="BS91" s="176"/>
      <c r="BT91" s="176"/>
      <c r="BU91" s="177"/>
      <c r="BV91" s="177"/>
      <c r="BW91" s="177"/>
      <c r="BX91" s="178"/>
      <c r="BY91" s="177"/>
      <c r="BZ91" s="177"/>
      <c r="CA91" s="177"/>
      <c r="CB91" s="177"/>
      <c r="CC91" s="177"/>
      <c r="CD91" s="178"/>
      <c r="CE91" s="194"/>
      <c r="CF91" s="194"/>
      <c r="CG91" s="576"/>
      <c r="CH91" s="174"/>
      <c r="CI91" s="175"/>
      <c r="CJ91" s="176"/>
      <c r="CK91" s="176"/>
      <c r="CL91" s="177"/>
      <c r="CM91" s="177"/>
      <c r="CN91" s="177"/>
      <c r="CO91" s="178"/>
      <c r="CP91" s="177"/>
      <c r="CQ91" s="177"/>
      <c r="CR91" s="177"/>
      <c r="CS91" s="177"/>
      <c r="CT91" s="177"/>
      <c r="CU91" s="178"/>
      <c r="CV91" s="194"/>
      <c r="CW91" s="194"/>
      <c r="CX91" s="576"/>
      <c r="CY91" s="174"/>
      <c r="CZ91" s="175"/>
      <c r="DA91" s="176"/>
      <c r="DB91" s="176"/>
      <c r="DC91" s="177"/>
      <c r="DD91" s="177"/>
      <c r="DE91" s="177"/>
      <c r="DF91" s="178"/>
      <c r="DG91" s="177"/>
      <c r="DH91" s="177"/>
      <c r="DI91" s="177"/>
      <c r="DJ91" s="177"/>
      <c r="DK91" s="177"/>
      <c r="DL91" s="178"/>
      <c r="DM91" s="194"/>
      <c r="DN91" s="194"/>
      <c r="DO91" s="576"/>
      <c r="DP91" s="174"/>
      <c r="DQ91" s="175"/>
      <c r="DR91" s="176"/>
      <c r="DS91" s="176"/>
      <c r="DT91" s="177"/>
      <c r="DU91" s="177"/>
      <c r="DV91" s="177"/>
      <c r="DW91" s="178"/>
      <c r="DX91" s="177"/>
      <c r="DY91" s="177"/>
      <c r="DZ91" s="177"/>
      <c r="EA91" s="177"/>
      <c r="EB91" s="177"/>
      <c r="EC91" s="178"/>
      <c r="ED91" s="194"/>
      <c r="EE91" s="194"/>
      <c r="EF91" s="576"/>
      <c r="EG91" s="174"/>
      <c r="EH91" s="175"/>
      <c r="EI91" s="176"/>
      <c r="EJ91" s="176"/>
      <c r="EK91" s="177"/>
      <c r="EL91" s="177"/>
      <c r="EM91" s="177"/>
      <c r="EN91" s="178"/>
      <c r="EO91" s="177"/>
      <c r="EP91" s="177"/>
      <c r="EQ91" s="177"/>
      <c r="ER91" s="177"/>
      <c r="ES91" s="177"/>
      <c r="ET91" s="178"/>
      <c r="EU91" s="194"/>
      <c r="EV91" s="194"/>
      <c r="EW91" s="576"/>
      <c r="EX91" s="174"/>
      <c r="EY91" s="175"/>
      <c r="EZ91" s="176"/>
      <c r="FA91" s="176"/>
      <c r="FB91" s="177"/>
      <c r="FC91" s="177"/>
      <c r="FD91" s="177"/>
      <c r="FE91" s="178"/>
      <c r="FF91" s="177"/>
      <c r="FG91" s="177"/>
      <c r="FH91" s="177"/>
      <c r="FI91" s="177"/>
      <c r="FJ91" s="177"/>
      <c r="FK91" s="178"/>
      <c r="FL91" s="194"/>
      <c r="FM91" s="194"/>
      <c r="FN91" s="576"/>
      <c r="FO91" s="174"/>
      <c r="FP91" s="175"/>
      <c r="FQ91" s="176"/>
      <c r="FR91" s="176"/>
      <c r="FS91" s="177"/>
      <c r="FT91" s="177"/>
      <c r="FU91" s="177"/>
      <c r="FV91" s="178"/>
      <c r="FW91" s="177"/>
      <c r="FX91" s="177"/>
      <c r="FY91" s="177"/>
      <c r="FZ91" s="177"/>
      <c r="GA91" s="177"/>
      <c r="GB91" s="178"/>
      <c r="GC91" s="194"/>
      <c r="GD91" s="194"/>
      <c r="GE91" s="576"/>
      <c r="GF91" s="174"/>
      <c r="GG91" s="175"/>
      <c r="GH91" s="176"/>
      <c r="GI91" s="176"/>
      <c r="GJ91" s="177"/>
      <c r="GK91" s="177"/>
      <c r="GL91" s="177"/>
      <c r="GM91" s="178"/>
      <c r="GN91" s="177"/>
      <c r="GO91" s="177"/>
      <c r="GP91" s="177"/>
      <c r="GQ91" s="177"/>
      <c r="GR91" s="177"/>
      <c r="GS91" s="178"/>
      <c r="GT91" s="194"/>
      <c r="GU91" s="194"/>
      <c r="GV91" s="576"/>
      <c r="GW91" s="174"/>
      <c r="GX91" s="175"/>
      <c r="GY91" s="176"/>
      <c r="GZ91" s="176"/>
      <c r="HA91" s="177"/>
      <c r="HB91" s="177"/>
      <c r="HC91" s="177"/>
      <c r="HD91" s="178"/>
      <c r="HE91" s="177"/>
      <c r="HF91" s="177"/>
      <c r="HG91" s="177"/>
      <c r="HH91" s="177"/>
      <c r="HI91" s="177"/>
      <c r="HJ91" s="178"/>
      <c r="HK91" s="194"/>
      <c r="HL91" s="194"/>
      <c r="HM91" s="576"/>
      <c r="HN91" s="174"/>
      <c r="HO91" s="175"/>
      <c r="HP91" s="176"/>
      <c r="HQ91" s="176"/>
      <c r="HR91" s="177"/>
      <c r="HS91" s="177"/>
      <c r="HT91" s="177"/>
      <c r="HU91" s="178"/>
      <c r="HV91" s="177"/>
      <c r="HW91" s="177"/>
      <c r="HX91" s="177"/>
      <c r="HY91" s="177"/>
      <c r="HZ91" s="177"/>
      <c r="IA91" s="178"/>
      <c r="IB91" s="194"/>
      <c r="IC91" s="194"/>
      <c r="ID91" s="576"/>
      <c r="IE91" s="174"/>
      <c r="IF91" s="175"/>
      <c r="IG91" s="176"/>
      <c r="IH91" s="176"/>
      <c r="II91" s="177"/>
      <c r="IJ91" s="177"/>
      <c r="IK91" s="177"/>
      <c r="IL91" s="178"/>
      <c r="IM91" s="177"/>
      <c r="IN91" s="177"/>
      <c r="IO91" s="177"/>
      <c r="IP91" s="177"/>
      <c r="IQ91" s="177"/>
      <c r="IR91" s="178"/>
      <c r="IS91" s="194"/>
      <c r="IT91" s="194"/>
      <c r="IU91" s="576"/>
      <c r="IV91" s="174"/>
      <c r="IW91" s="175"/>
      <c r="IX91" s="176"/>
      <c r="IY91" s="176"/>
      <c r="IZ91" s="177"/>
      <c r="JA91" s="177"/>
      <c r="JB91" s="177"/>
      <c r="JC91" s="178"/>
      <c r="JD91" s="177"/>
      <c r="JE91" s="177"/>
      <c r="JF91" s="177"/>
      <c r="JG91" s="177"/>
      <c r="JH91" s="177"/>
      <c r="JI91" s="178"/>
      <c r="JJ91" s="194"/>
      <c r="JK91" s="194"/>
      <c r="JL91" s="576"/>
      <c r="JM91" s="174"/>
      <c r="JN91" s="175"/>
      <c r="JO91" s="176"/>
      <c r="JP91" s="176"/>
      <c r="JQ91" s="177"/>
      <c r="JR91" s="177"/>
      <c r="JS91" s="177"/>
      <c r="JT91" s="178"/>
      <c r="JU91" s="177"/>
      <c r="JV91" s="177"/>
      <c r="JW91" s="177"/>
      <c r="JX91" s="177"/>
      <c r="JY91" s="177"/>
      <c r="JZ91" s="178"/>
      <c r="KA91" s="194"/>
      <c r="KB91" s="194"/>
      <c r="KC91" s="576"/>
      <c r="KD91" s="174"/>
      <c r="KE91" s="175"/>
      <c r="KF91" s="176"/>
      <c r="KG91" s="176"/>
      <c r="KH91" s="177"/>
      <c r="KI91" s="177"/>
      <c r="KJ91" s="177"/>
      <c r="KK91" s="178"/>
      <c r="KL91" s="177"/>
      <c r="KM91" s="177"/>
      <c r="KN91" s="177"/>
      <c r="KO91" s="177"/>
      <c r="KP91" s="177"/>
      <c r="KQ91" s="178"/>
      <c r="KR91" s="194"/>
      <c r="KS91" s="194"/>
      <c r="KT91" s="576"/>
      <c r="KU91" s="173"/>
    </row>
    <row r="92" ht="15.75" hidden="1" customHeight="1">
      <c r="A92" s="174"/>
      <c r="B92" s="175"/>
      <c r="C92" s="176"/>
      <c r="D92" s="176"/>
      <c r="E92" s="177"/>
      <c r="F92" s="177"/>
      <c r="G92" s="177"/>
      <c r="H92" s="178"/>
      <c r="I92" s="177"/>
      <c r="J92" s="177"/>
      <c r="K92" s="177"/>
      <c r="L92" s="177"/>
      <c r="M92" s="177"/>
      <c r="N92" s="178"/>
      <c r="O92" s="194"/>
      <c r="P92" s="194"/>
      <c r="Q92" s="576"/>
      <c r="R92" s="174"/>
      <c r="S92" s="175"/>
      <c r="T92" s="176"/>
      <c r="U92" s="176"/>
      <c r="V92" s="177"/>
      <c r="W92" s="177"/>
      <c r="X92" s="177"/>
      <c r="Y92" s="178"/>
      <c r="Z92" s="177"/>
      <c r="AA92" s="177"/>
      <c r="AB92" s="177"/>
      <c r="AC92" s="177"/>
      <c r="AD92" s="177"/>
      <c r="AE92" s="178"/>
      <c r="AF92" s="194"/>
      <c r="AG92" s="194"/>
      <c r="AH92" s="576"/>
      <c r="AI92" s="174"/>
      <c r="AJ92" s="175"/>
      <c r="AK92" s="176"/>
      <c r="AL92" s="176"/>
      <c r="AM92" s="177"/>
      <c r="AN92" s="177"/>
      <c r="AO92" s="177"/>
      <c r="AP92" s="178"/>
      <c r="AQ92" s="177"/>
      <c r="AR92" s="177"/>
      <c r="AS92" s="177"/>
      <c r="AT92" s="177"/>
      <c r="AU92" s="177"/>
      <c r="AV92" s="178"/>
      <c r="AW92" s="194"/>
      <c r="AX92" s="194"/>
      <c r="AY92" s="576"/>
      <c r="AZ92" s="174"/>
      <c r="BA92" s="175"/>
      <c r="BB92" s="176"/>
      <c r="BC92" s="176"/>
      <c r="BD92" s="177"/>
      <c r="BE92" s="177"/>
      <c r="BF92" s="177"/>
      <c r="BG92" s="178"/>
      <c r="BH92" s="177"/>
      <c r="BI92" s="177"/>
      <c r="BJ92" s="177"/>
      <c r="BK92" s="177"/>
      <c r="BL92" s="177"/>
      <c r="BM92" s="178"/>
      <c r="BN92" s="194"/>
      <c r="BO92" s="194"/>
      <c r="BP92" s="576"/>
      <c r="BQ92" s="174"/>
      <c r="BR92" s="175"/>
      <c r="BS92" s="176"/>
      <c r="BT92" s="176"/>
      <c r="BU92" s="177"/>
      <c r="BV92" s="177"/>
      <c r="BW92" s="177"/>
      <c r="BX92" s="178"/>
      <c r="BY92" s="177"/>
      <c r="BZ92" s="177"/>
      <c r="CA92" s="177"/>
      <c r="CB92" s="177"/>
      <c r="CC92" s="177"/>
      <c r="CD92" s="178"/>
      <c r="CE92" s="194"/>
      <c r="CF92" s="194"/>
      <c r="CG92" s="576"/>
      <c r="CH92" s="174"/>
      <c r="CI92" s="175"/>
      <c r="CJ92" s="176"/>
      <c r="CK92" s="176"/>
      <c r="CL92" s="177"/>
      <c r="CM92" s="177"/>
      <c r="CN92" s="177"/>
      <c r="CO92" s="178"/>
      <c r="CP92" s="177"/>
      <c r="CQ92" s="177"/>
      <c r="CR92" s="177"/>
      <c r="CS92" s="177"/>
      <c r="CT92" s="177"/>
      <c r="CU92" s="178"/>
      <c r="CV92" s="194"/>
      <c r="CW92" s="194"/>
      <c r="CX92" s="576"/>
      <c r="CY92" s="174"/>
      <c r="CZ92" s="175"/>
      <c r="DA92" s="176"/>
      <c r="DB92" s="176"/>
      <c r="DC92" s="177"/>
      <c r="DD92" s="177"/>
      <c r="DE92" s="177"/>
      <c r="DF92" s="178"/>
      <c r="DG92" s="177"/>
      <c r="DH92" s="177"/>
      <c r="DI92" s="177"/>
      <c r="DJ92" s="177"/>
      <c r="DK92" s="177"/>
      <c r="DL92" s="178"/>
      <c r="DM92" s="194"/>
      <c r="DN92" s="194"/>
      <c r="DO92" s="576"/>
      <c r="DP92" s="174"/>
      <c r="DQ92" s="175"/>
      <c r="DR92" s="176"/>
      <c r="DS92" s="176"/>
      <c r="DT92" s="177"/>
      <c r="DU92" s="177"/>
      <c r="DV92" s="177"/>
      <c r="DW92" s="178"/>
      <c r="DX92" s="177"/>
      <c r="DY92" s="177"/>
      <c r="DZ92" s="177"/>
      <c r="EA92" s="177"/>
      <c r="EB92" s="177"/>
      <c r="EC92" s="178"/>
      <c r="ED92" s="194"/>
      <c r="EE92" s="194"/>
      <c r="EF92" s="576"/>
      <c r="EG92" s="174"/>
      <c r="EH92" s="175"/>
      <c r="EI92" s="176"/>
      <c r="EJ92" s="176"/>
      <c r="EK92" s="177"/>
      <c r="EL92" s="177"/>
      <c r="EM92" s="177"/>
      <c r="EN92" s="178"/>
      <c r="EO92" s="177"/>
      <c r="EP92" s="177"/>
      <c r="EQ92" s="177"/>
      <c r="ER92" s="177"/>
      <c r="ES92" s="177"/>
      <c r="ET92" s="178"/>
      <c r="EU92" s="194"/>
      <c r="EV92" s="194"/>
      <c r="EW92" s="576"/>
      <c r="EX92" s="174"/>
      <c r="EY92" s="175"/>
      <c r="EZ92" s="176"/>
      <c r="FA92" s="176"/>
      <c r="FB92" s="177"/>
      <c r="FC92" s="177"/>
      <c r="FD92" s="177"/>
      <c r="FE92" s="178"/>
      <c r="FF92" s="177"/>
      <c r="FG92" s="177"/>
      <c r="FH92" s="177"/>
      <c r="FI92" s="177"/>
      <c r="FJ92" s="177"/>
      <c r="FK92" s="178"/>
      <c r="FL92" s="194"/>
      <c r="FM92" s="194"/>
      <c r="FN92" s="576"/>
      <c r="FO92" s="174"/>
      <c r="FP92" s="175"/>
      <c r="FQ92" s="176"/>
      <c r="FR92" s="176"/>
      <c r="FS92" s="177"/>
      <c r="FT92" s="177"/>
      <c r="FU92" s="177"/>
      <c r="FV92" s="178"/>
      <c r="FW92" s="177"/>
      <c r="FX92" s="177"/>
      <c r="FY92" s="177"/>
      <c r="FZ92" s="177"/>
      <c r="GA92" s="177"/>
      <c r="GB92" s="178"/>
      <c r="GC92" s="194"/>
      <c r="GD92" s="194"/>
      <c r="GE92" s="576"/>
      <c r="GF92" s="174"/>
      <c r="GG92" s="175"/>
      <c r="GH92" s="176"/>
      <c r="GI92" s="176"/>
      <c r="GJ92" s="177"/>
      <c r="GK92" s="177"/>
      <c r="GL92" s="177"/>
      <c r="GM92" s="178"/>
      <c r="GN92" s="177"/>
      <c r="GO92" s="177"/>
      <c r="GP92" s="177"/>
      <c r="GQ92" s="177"/>
      <c r="GR92" s="177"/>
      <c r="GS92" s="178"/>
      <c r="GT92" s="194"/>
      <c r="GU92" s="194"/>
      <c r="GV92" s="576"/>
      <c r="GW92" s="174"/>
      <c r="GX92" s="175"/>
      <c r="GY92" s="176"/>
      <c r="GZ92" s="176"/>
      <c r="HA92" s="177"/>
      <c r="HB92" s="177"/>
      <c r="HC92" s="177"/>
      <c r="HD92" s="178"/>
      <c r="HE92" s="177"/>
      <c r="HF92" s="177"/>
      <c r="HG92" s="177"/>
      <c r="HH92" s="177"/>
      <c r="HI92" s="177"/>
      <c r="HJ92" s="178"/>
      <c r="HK92" s="194"/>
      <c r="HL92" s="194"/>
      <c r="HM92" s="576"/>
      <c r="HN92" s="174"/>
      <c r="HO92" s="175"/>
      <c r="HP92" s="176"/>
      <c r="HQ92" s="176"/>
      <c r="HR92" s="177"/>
      <c r="HS92" s="177"/>
      <c r="HT92" s="177"/>
      <c r="HU92" s="178"/>
      <c r="HV92" s="177"/>
      <c r="HW92" s="177"/>
      <c r="HX92" s="177"/>
      <c r="HY92" s="177"/>
      <c r="HZ92" s="177"/>
      <c r="IA92" s="178"/>
      <c r="IB92" s="194"/>
      <c r="IC92" s="194"/>
      <c r="ID92" s="576"/>
      <c r="IE92" s="174"/>
      <c r="IF92" s="175"/>
      <c r="IG92" s="176"/>
      <c r="IH92" s="176"/>
      <c r="II92" s="177"/>
      <c r="IJ92" s="177"/>
      <c r="IK92" s="177"/>
      <c r="IL92" s="178"/>
      <c r="IM92" s="177"/>
      <c r="IN92" s="177"/>
      <c r="IO92" s="177"/>
      <c r="IP92" s="177"/>
      <c r="IQ92" s="177"/>
      <c r="IR92" s="178"/>
      <c r="IS92" s="194"/>
      <c r="IT92" s="194"/>
      <c r="IU92" s="576"/>
      <c r="IV92" s="174"/>
      <c r="IW92" s="175"/>
      <c r="IX92" s="176"/>
      <c r="IY92" s="176"/>
      <c r="IZ92" s="177"/>
      <c r="JA92" s="177"/>
      <c r="JB92" s="177"/>
      <c r="JC92" s="178"/>
      <c r="JD92" s="177"/>
      <c r="JE92" s="177"/>
      <c r="JF92" s="177"/>
      <c r="JG92" s="177"/>
      <c r="JH92" s="177"/>
      <c r="JI92" s="178"/>
      <c r="JJ92" s="194"/>
      <c r="JK92" s="194"/>
      <c r="JL92" s="576"/>
      <c r="JM92" s="174"/>
      <c r="JN92" s="175"/>
      <c r="JO92" s="176"/>
      <c r="JP92" s="176"/>
      <c r="JQ92" s="177"/>
      <c r="JR92" s="177"/>
      <c r="JS92" s="177"/>
      <c r="JT92" s="178"/>
      <c r="JU92" s="177"/>
      <c r="JV92" s="177"/>
      <c r="JW92" s="177"/>
      <c r="JX92" s="177"/>
      <c r="JY92" s="177"/>
      <c r="JZ92" s="178"/>
      <c r="KA92" s="194"/>
      <c r="KB92" s="194"/>
      <c r="KC92" s="576"/>
      <c r="KD92" s="174"/>
      <c r="KE92" s="175"/>
      <c r="KF92" s="176"/>
      <c r="KG92" s="176"/>
      <c r="KH92" s="177"/>
      <c r="KI92" s="177"/>
      <c r="KJ92" s="177"/>
      <c r="KK92" s="178"/>
      <c r="KL92" s="177"/>
      <c r="KM92" s="177"/>
      <c r="KN92" s="177"/>
      <c r="KO92" s="177"/>
      <c r="KP92" s="177"/>
      <c r="KQ92" s="178"/>
      <c r="KR92" s="194"/>
      <c r="KS92" s="194"/>
      <c r="KT92" s="576"/>
      <c r="KU92" s="173"/>
    </row>
    <row r="93" ht="15.75" hidden="1" customHeight="1">
      <c r="A93" s="174"/>
      <c r="B93" s="175"/>
      <c r="C93" s="176"/>
      <c r="D93" s="176"/>
      <c r="E93" s="177"/>
      <c r="F93" s="177"/>
      <c r="G93" s="177"/>
      <c r="H93" s="178"/>
      <c r="I93" s="177"/>
      <c r="J93" s="177"/>
      <c r="K93" s="177"/>
      <c r="L93" s="177"/>
      <c r="M93" s="177"/>
      <c r="N93" s="178"/>
      <c r="O93" s="194"/>
      <c r="P93" s="194"/>
      <c r="Q93" s="576"/>
      <c r="R93" s="174"/>
      <c r="S93" s="175"/>
      <c r="T93" s="176"/>
      <c r="U93" s="176"/>
      <c r="V93" s="177"/>
      <c r="W93" s="177"/>
      <c r="X93" s="177"/>
      <c r="Y93" s="178"/>
      <c r="Z93" s="177"/>
      <c r="AA93" s="177"/>
      <c r="AB93" s="177"/>
      <c r="AC93" s="177"/>
      <c r="AD93" s="177"/>
      <c r="AE93" s="178"/>
      <c r="AF93" s="194"/>
      <c r="AG93" s="194"/>
      <c r="AH93" s="576"/>
      <c r="AI93" s="174"/>
      <c r="AJ93" s="175"/>
      <c r="AK93" s="176"/>
      <c r="AL93" s="176"/>
      <c r="AM93" s="177"/>
      <c r="AN93" s="177"/>
      <c r="AO93" s="177"/>
      <c r="AP93" s="178"/>
      <c r="AQ93" s="177"/>
      <c r="AR93" s="177"/>
      <c r="AS93" s="177"/>
      <c r="AT93" s="177"/>
      <c r="AU93" s="177"/>
      <c r="AV93" s="178"/>
      <c r="AW93" s="194"/>
      <c r="AX93" s="194"/>
      <c r="AY93" s="576"/>
      <c r="AZ93" s="174"/>
      <c r="BA93" s="175"/>
      <c r="BB93" s="176"/>
      <c r="BC93" s="176"/>
      <c r="BD93" s="177"/>
      <c r="BE93" s="177"/>
      <c r="BF93" s="177"/>
      <c r="BG93" s="178"/>
      <c r="BH93" s="177"/>
      <c r="BI93" s="177"/>
      <c r="BJ93" s="177"/>
      <c r="BK93" s="177"/>
      <c r="BL93" s="177"/>
      <c r="BM93" s="178"/>
      <c r="BN93" s="194"/>
      <c r="BO93" s="194"/>
      <c r="BP93" s="576"/>
      <c r="BQ93" s="174"/>
      <c r="BR93" s="175"/>
      <c r="BS93" s="176"/>
      <c r="BT93" s="176"/>
      <c r="BU93" s="177"/>
      <c r="BV93" s="177"/>
      <c r="BW93" s="177"/>
      <c r="BX93" s="178"/>
      <c r="BY93" s="177"/>
      <c r="BZ93" s="177"/>
      <c r="CA93" s="177"/>
      <c r="CB93" s="177"/>
      <c r="CC93" s="177"/>
      <c r="CD93" s="178"/>
      <c r="CE93" s="194"/>
      <c r="CF93" s="194"/>
      <c r="CG93" s="576"/>
      <c r="CH93" s="174"/>
      <c r="CI93" s="175"/>
      <c r="CJ93" s="176"/>
      <c r="CK93" s="176"/>
      <c r="CL93" s="177"/>
      <c r="CM93" s="177"/>
      <c r="CN93" s="177"/>
      <c r="CO93" s="178"/>
      <c r="CP93" s="177"/>
      <c r="CQ93" s="177"/>
      <c r="CR93" s="177"/>
      <c r="CS93" s="177"/>
      <c r="CT93" s="177"/>
      <c r="CU93" s="178"/>
      <c r="CV93" s="194"/>
      <c r="CW93" s="194"/>
      <c r="CX93" s="576"/>
      <c r="CY93" s="174"/>
      <c r="CZ93" s="175"/>
      <c r="DA93" s="176"/>
      <c r="DB93" s="176"/>
      <c r="DC93" s="177"/>
      <c r="DD93" s="177"/>
      <c r="DE93" s="177"/>
      <c r="DF93" s="178"/>
      <c r="DG93" s="177"/>
      <c r="DH93" s="177"/>
      <c r="DI93" s="177"/>
      <c r="DJ93" s="177"/>
      <c r="DK93" s="177"/>
      <c r="DL93" s="178"/>
      <c r="DM93" s="194"/>
      <c r="DN93" s="194"/>
      <c r="DO93" s="576"/>
      <c r="DP93" s="174"/>
      <c r="DQ93" s="175"/>
      <c r="DR93" s="176"/>
      <c r="DS93" s="176"/>
      <c r="DT93" s="177"/>
      <c r="DU93" s="177"/>
      <c r="DV93" s="177"/>
      <c r="DW93" s="178"/>
      <c r="DX93" s="177"/>
      <c r="DY93" s="177"/>
      <c r="DZ93" s="177"/>
      <c r="EA93" s="177"/>
      <c r="EB93" s="177"/>
      <c r="EC93" s="178"/>
      <c r="ED93" s="194"/>
      <c r="EE93" s="194"/>
      <c r="EF93" s="576"/>
      <c r="EG93" s="174"/>
      <c r="EH93" s="175"/>
      <c r="EI93" s="176"/>
      <c r="EJ93" s="176"/>
      <c r="EK93" s="177"/>
      <c r="EL93" s="177"/>
      <c r="EM93" s="177"/>
      <c r="EN93" s="178"/>
      <c r="EO93" s="177"/>
      <c r="EP93" s="177"/>
      <c r="EQ93" s="177"/>
      <c r="ER93" s="177"/>
      <c r="ES93" s="177"/>
      <c r="ET93" s="178"/>
      <c r="EU93" s="194"/>
      <c r="EV93" s="194"/>
      <c r="EW93" s="576"/>
      <c r="EX93" s="174"/>
      <c r="EY93" s="175"/>
      <c r="EZ93" s="176"/>
      <c r="FA93" s="176"/>
      <c r="FB93" s="177"/>
      <c r="FC93" s="177"/>
      <c r="FD93" s="177"/>
      <c r="FE93" s="178"/>
      <c r="FF93" s="177"/>
      <c r="FG93" s="177"/>
      <c r="FH93" s="177"/>
      <c r="FI93" s="177"/>
      <c r="FJ93" s="177"/>
      <c r="FK93" s="178"/>
      <c r="FL93" s="194"/>
      <c r="FM93" s="194"/>
      <c r="FN93" s="576"/>
      <c r="FO93" s="174"/>
      <c r="FP93" s="175"/>
      <c r="FQ93" s="176"/>
      <c r="FR93" s="176"/>
      <c r="FS93" s="177"/>
      <c r="FT93" s="177"/>
      <c r="FU93" s="177"/>
      <c r="FV93" s="178"/>
      <c r="FW93" s="177"/>
      <c r="FX93" s="177"/>
      <c r="FY93" s="177"/>
      <c r="FZ93" s="177"/>
      <c r="GA93" s="177"/>
      <c r="GB93" s="178"/>
      <c r="GC93" s="194"/>
      <c r="GD93" s="194"/>
      <c r="GE93" s="576"/>
      <c r="GF93" s="174"/>
      <c r="GG93" s="175"/>
      <c r="GH93" s="176"/>
      <c r="GI93" s="176"/>
      <c r="GJ93" s="177"/>
      <c r="GK93" s="177"/>
      <c r="GL93" s="177"/>
      <c r="GM93" s="178"/>
      <c r="GN93" s="177"/>
      <c r="GO93" s="177"/>
      <c r="GP93" s="177"/>
      <c r="GQ93" s="177"/>
      <c r="GR93" s="177"/>
      <c r="GS93" s="178"/>
      <c r="GT93" s="194"/>
      <c r="GU93" s="194"/>
      <c r="GV93" s="576"/>
      <c r="GW93" s="174"/>
      <c r="GX93" s="175"/>
      <c r="GY93" s="176"/>
      <c r="GZ93" s="176"/>
      <c r="HA93" s="177"/>
      <c r="HB93" s="177"/>
      <c r="HC93" s="177"/>
      <c r="HD93" s="178"/>
      <c r="HE93" s="177"/>
      <c r="HF93" s="177"/>
      <c r="HG93" s="177"/>
      <c r="HH93" s="177"/>
      <c r="HI93" s="177"/>
      <c r="HJ93" s="178"/>
      <c r="HK93" s="194"/>
      <c r="HL93" s="194"/>
      <c r="HM93" s="576"/>
      <c r="HN93" s="174"/>
      <c r="HO93" s="175"/>
      <c r="HP93" s="176"/>
      <c r="HQ93" s="176"/>
      <c r="HR93" s="177"/>
      <c r="HS93" s="177"/>
      <c r="HT93" s="177"/>
      <c r="HU93" s="178"/>
      <c r="HV93" s="177"/>
      <c r="HW93" s="177"/>
      <c r="HX93" s="177"/>
      <c r="HY93" s="177"/>
      <c r="HZ93" s="177"/>
      <c r="IA93" s="178"/>
      <c r="IB93" s="194"/>
      <c r="IC93" s="194"/>
      <c r="ID93" s="576"/>
      <c r="IE93" s="174"/>
      <c r="IF93" s="175"/>
      <c r="IG93" s="176"/>
      <c r="IH93" s="176"/>
      <c r="II93" s="177"/>
      <c r="IJ93" s="177"/>
      <c r="IK93" s="177"/>
      <c r="IL93" s="178"/>
      <c r="IM93" s="177"/>
      <c r="IN93" s="177"/>
      <c r="IO93" s="177"/>
      <c r="IP93" s="177"/>
      <c r="IQ93" s="177"/>
      <c r="IR93" s="178"/>
      <c r="IS93" s="194"/>
      <c r="IT93" s="194"/>
      <c r="IU93" s="576"/>
      <c r="IV93" s="174"/>
      <c r="IW93" s="175"/>
      <c r="IX93" s="176"/>
      <c r="IY93" s="176"/>
      <c r="IZ93" s="177"/>
      <c r="JA93" s="177"/>
      <c r="JB93" s="177"/>
      <c r="JC93" s="178"/>
      <c r="JD93" s="177"/>
      <c r="JE93" s="177"/>
      <c r="JF93" s="177"/>
      <c r="JG93" s="177"/>
      <c r="JH93" s="177"/>
      <c r="JI93" s="178"/>
      <c r="JJ93" s="194"/>
      <c r="JK93" s="194"/>
      <c r="JL93" s="576"/>
      <c r="JM93" s="174"/>
      <c r="JN93" s="175"/>
      <c r="JO93" s="176"/>
      <c r="JP93" s="176"/>
      <c r="JQ93" s="177"/>
      <c r="JR93" s="177"/>
      <c r="JS93" s="177"/>
      <c r="JT93" s="178"/>
      <c r="JU93" s="177"/>
      <c r="JV93" s="177"/>
      <c r="JW93" s="177"/>
      <c r="JX93" s="177"/>
      <c r="JY93" s="177"/>
      <c r="JZ93" s="178"/>
      <c r="KA93" s="194"/>
      <c r="KB93" s="194"/>
      <c r="KC93" s="576"/>
      <c r="KD93" s="174"/>
      <c r="KE93" s="175"/>
      <c r="KF93" s="176"/>
      <c r="KG93" s="176"/>
      <c r="KH93" s="177"/>
      <c r="KI93" s="177"/>
      <c r="KJ93" s="177"/>
      <c r="KK93" s="178"/>
      <c r="KL93" s="177"/>
      <c r="KM93" s="177"/>
      <c r="KN93" s="177"/>
      <c r="KO93" s="177"/>
      <c r="KP93" s="177"/>
      <c r="KQ93" s="178"/>
      <c r="KR93" s="194"/>
      <c r="KS93" s="194"/>
      <c r="KT93" s="576"/>
      <c r="KU93" s="173"/>
    </row>
    <row r="94" ht="15.75" hidden="1" customHeight="1">
      <c r="A94" s="174"/>
      <c r="B94" s="175"/>
      <c r="C94" s="176"/>
      <c r="D94" s="176"/>
      <c r="E94" s="177"/>
      <c r="F94" s="177"/>
      <c r="G94" s="177"/>
      <c r="H94" s="178"/>
      <c r="I94" s="177"/>
      <c r="J94" s="177"/>
      <c r="K94" s="177"/>
      <c r="L94" s="177"/>
      <c r="M94" s="177"/>
      <c r="N94" s="178"/>
      <c r="O94" s="194"/>
      <c r="P94" s="194"/>
      <c r="Q94" s="576"/>
      <c r="R94" s="174"/>
      <c r="S94" s="175"/>
      <c r="T94" s="176"/>
      <c r="U94" s="176"/>
      <c r="V94" s="177"/>
      <c r="W94" s="177"/>
      <c r="X94" s="177"/>
      <c r="Y94" s="178"/>
      <c r="Z94" s="177"/>
      <c r="AA94" s="177"/>
      <c r="AB94" s="177"/>
      <c r="AC94" s="177"/>
      <c r="AD94" s="177"/>
      <c r="AE94" s="178"/>
      <c r="AF94" s="194"/>
      <c r="AG94" s="194"/>
      <c r="AH94" s="576"/>
      <c r="AI94" s="174"/>
      <c r="AJ94" s="175"/>
      <c r="AK94" s="176"/>
      <c r="AL94" s="176"/>
      <c r="AM94" s="177"/>
      <c r="AN94" s="177"/>
      <c r="AO94" s="177"/>
      <c r="AP94" s="178"/>
      <c r="AQ94" s="177"/>
      <c r="AR94" s="177"/>
      <c r="AS94" s="177"/>
      <c r="AT94" s="177"/>
      <c r="AU94" s="177"/>
      <c r="AV94" s="178"/>
      <c r="AW94" s="194"/>
      <c r="AX94" s="194"/>
      <c r="AY94" s="576"/>
      <c r="AZ94" s="174"/>
      <c r="BA94" s="175"/>
      <c r="BB94" s="176"/>
      <c r="BC94" s="176"/>
      <c r="BD94" s="177"/>
      <c r="BE94" s="177"/>
      <c r="BF94" s="177"/>
      <c r="BG94" s="178"/>
      <c r="BH94" s="177"/>
      <c r="BI94" s="177"/>
      <c r="BJ94" s="177"/>
      <c r="BK94" s="177"/>
      <c r="BL94" s="177"/>
      <c r="BM94" s="178"/>
      <c r="BN94" s="194"/>
      <c r="BO94" s="194"/>
      <c r="BP94" s="576"/>
      <c r="BQ94" s="174"/>
      <c r="BR94" s="175"/>
      <c r="BS94" s="176"/>
      <c r="BT94" s="176"/>
      <c r="BU94" s="177"/>
      <c r="BV94" s="177"/>
      <c r="BW94" s="177"/>
      <c r="BX94" s="178"/>
      <c r="BY94" s="177"/>
      <c r="BZ94" s="177"/>
      <c r="CA94" s="177"/>
      <c r="CB94" s="177"/>
      <c r="CC94" s="177"/>
      <c r="CD94" s="178"/>
      <c r="CE94" s="194"/>
      <c r="CF94" s="194"/>
      <c r="CG94" s="576"/>
      <c r="CH94" s="174"/>
      <c r="CI94" s="175"/>
      <c r="CJ94" s="176"/>
      <c r="CK94" s="176"/>
      <c r="CL94" s="177"/>
      <c r="CM94" s="177"/>
      <c r="CN94" s="177"/>
      <c r="CO94" s="178"/>
      <c r="CP94" s="177"/>
      <c r="CQ94" s="177"/>
      <c r="CR94" s="177"/>
      <c r="CS94" s="177"/>
      <c r="CT94" s="177"/>
      <c r="CU94" s="178"/>
      <c r="CV94" s="194"/>
      <c r="CW94" s="194"/>
      <c r="CX94" s="576"/>
      <c r="CY94" s="174"/>
      <c r="CZ94" s="175"/>
      <c r="DA94" s="176"/>
      <c r="DB94" s="176"/>
      <c r="DC94" s="177"/>
      <c r="DD94" s="177"/>
      <c r="DE94" s="177"/>
      <c r="DF94" s="178"/>
      <c r="DG94" s="177"/>
      <c r="DH94" s="177"/>
      <c r="DI94" s="177"/>
      <c r="DJ94" s="177"/>
      <c r="DK94" s="177"/>
      <c r="DL94" s="178"/>
      <c r="DM94" s="194"/>
      <c r="DN94" s="194"/>
      <c r="DO94" s="576"/>
      <c r="DP94" s="174"/>
      <c r="DQ94" s="175"/>
      <c r="DR94" s="176"/>
      <c r="DS94" s="176"/>
      <c r="DT94" s="177"/>
      <c r="DU94" s="177"/>
      <c r="DV94" s="177"/>
      <c r="DW94" s="178"/>
      <c r="DX94" s="177"/>
      <c r="DY94" s="177"/>
      <c r="DZ94" s="177"/>
      <c r="EA94" s="177"/>
      <c r="EB94" s="177"/>
      <c r="EC94" s="178"/>
      <c r="ED94" s="194"/>
      <c r="EE94" s="194"/>
      <c r="EF94" s="576"/>
      <c r="EG94" s="174"/>
      <c r="EH94" s="175"/>
      <c r="EI94" s="176"/>
      <c r="EJ94" s="176"/>
      <c r="EK94" s="177"/>
      <c r="EL94" s="177"/>
      <c r="EM94" s="177"/>
      <c r="EN94" s="178"/>
      <c r="EO94" s="177"/>
      <c r="EP94" s="177"/>
      <c r="EQ94" s="177"/>
      <c r="ER94" s="177"/>
      <c r="ES94" s="177"/>
      <c r="ET94" s="178"/>
      <c r="EU94" s="194"/>
      <c r="EV94" s="194"/>
      <c r="EW94" s="576"/>
      <c r="EX94" s="174"/>
      <c r="EY94" s="175"/>
      <c r="EZ94" s="176"/>
      <c r="FA94" s="176"/>
      <c r="FB94" s="177"/>
      <c r="FC94" s="177"/>
      <c r="FD94" s="177"/>
      <c r="FE94" s="178"/>
      <c r="FF94" s="177"/>
      <c r="FG94" s="177"/>
      <c r="FH94" s="177"/>
      <c r="FI94" s="177"/>
      <c r="FJ94" s="177"/>
      <c r="FK94" s="178"/>
      <c r="FL94" s="194"/>
      <c r="FM94" s="194"/>
      <c r="FN94" s="576"/>
      <c r="FO94" s="174"/>
      <c r="FP94" s="175"/>
      <c r="FQ94" s="176"/>
      <c r="FR94" s="176"/>
      <c r="FS94" s="177"/>
      <c r="FT94" s="177"/>
      <c r="FU94" s="177"/>
      <c r="FV94" s="178"/>
      <c r="FW94" s="177"/>
      <c r="FX94" s="177"/>
      <c r="FY94" s="177"/>
      <c r="FZ94" s="177"/>
      <c r="GA94" s="177"/>
      <c r="GB94" s="178"/>
      <c r="GC94" s="194"/>
      <c r="GD94" s="194"/>
      <c r="GE94" s="576"/>
      <c r="GF94" s="174"/>
      <c r="GG94" s="175"/>
      <c r="GH94" s="176"/>
      <c r="GI94" s="176"/>
      <c r="GJ94" s="177"/>
      <c r="GK94" s="177"/>
      <c r="GL94" s="177"/>
      <c r="GM94" s="178"/>
      <c r="GN94" s="177"/>
      <c r="GO94" s="177"/>
      <c r="GP94" s="177"/>
      <c r="GQ94" s="177"/>
      <c r="GR94" s="177"/>
      <c r="GS94" s="178"/>
      <c r="GT94" s="194"/>
      <c r="GU94" s="194"/>
      <c r="GV94" s="576"/>
      <c r="GW94" s="174"/>
      <c r="GX94" s="175"/>
      <c r="GY94" s="176"/>
      <c r="GZ94" s="176"/>
      <c r="HA94" s="177"/>
      <c r="HB94" s="177"/>
      <c r="HC94" s="177"/>
      <c r="HD94" s="178"/>
      <c r="HE94" s="177"/>
      <c r="HF94" s="177"/>
      <c r="HG94" s="177"/>
      <c r="HH94" s="177"/>
      <c r="HI94" s="177"/>
      <c r="HJ94" s="178"/>
      <c r="HK94" s="194"/>
      <c r="HL94" s="194"/>
      <c r="HM94" s="576"/>
      <c r="HN94" s="174"/>
      <c r="HO94" s="175"/>
      <c r="HP94" s="176"/>
      <c r="HQ94" s="176"/>
      <c r="HR94" s="177"/>
      <c r="HS94" s="177"/>
      <c r="HT94" s="177"/>
      <c r="HU94" s="178"/>
      <c r="HV94" s="177"/>
      <c r="HW94" s="177"/>
      <c r="HX94" s="177"/>
      <c r="HY94" s="177"/>
      <c r="HZ94" s="177"/>
      <c r="IA94" s="178"/>
      <c r="IB94" s="194"/>
      <c r="IC94" s="194"/>
      <c r="ID94" s="576"/>
      <c r="IE94" s="174"/>
      <c r="IF94" s="175"/>
      <c r="IG94" s="176"/>
      <c r="IH94" s="176"/>
      <c r="II94" s="177"/>
      <c r="IJ94" s="177"/>
      <c r="IK94" s="177"/>
      <c r="IL94" s="178"/>
      <c r="IM94" s="177"/>
      <c r="IN94" s="177"/>
      <c r="IO94" s="177"/>
      <c r="IP94" s="177"/>
      <c r="IQ94" s="177"/>
      <c r="IR94" s="178"/>
      <c r="IS94" s="194"/>
      <c r="IT94" s="194"/>
      <c r="IU94" s="576"/>
      <c r="IV94" s="174"/>
      <c r="IW94" s="175"/>
      <c r="IX94" s="176"/>
      <c r="IY94" s="176"/>
      <c r="IZ94" s="177"/>
      <c r="JA94" s="177"/>
      <c r="JB94" s="177"/>
      <c r="JC94" s="178"/>
      <c r="JD94" s="177"/>
      <c r="JE94" s="177"/>
      <c r="JF94" s="177"/>
      <c r="JG94" s="177"/>
      <c r="JH94" s="177"/>
      <c r="JI94" s="178"/>
      <c r="JJ94" s="194"/>
      <c r="JK94" s="194"/>
      <c r="JL94" s="576"/>
      <c r="JM94" s="174"/>
      <c r="JN94" s="175"/>
      <c r="JO94" s="176"/>
      <c r="JP94" s="176"/>
      <c r="JQ94" s="177"/>
      <c r="JR94" s="177"/>
      <c r="JS94" s="177"/>
      <c r="JT94" s="178"/>
      <c r="JU94" s="177"/>
      <c r="JV94" s="177"/>
      <c r="JW94" s="177"/>
      <c r="JX94" s="177"/>
      <c r="JY94" s="177"/>
      <c r="JZ94" s="178"/>
      <c r="KA94" s="194"/>
      <c r="KB94" s="194"/>
      <c r="KC94" s="576"/>
      <c r="KD94" s="174"/>
      <c r="KE94" s="175"/>
      <c r="KF94" s="176"/>
      <c r="KG94" s="176"/>
      <c r="KH94" s="177"/>
      <c r="KI94" s="177"/>
      <c r="KJ94" s="177"/>
      <c r="KK94" s="178"/>
      <c r="KL94" s="177"/>
      <c r="KM94" s="177"/>
      <c r="KN94" s="177"/>
      <c r="KO94" s="177"/>
      <c r="KP94" s="177"/>
      <c r="KQ94" s="178"/>
      <c r="KR94" s="194"/>
      <c r="KS94" s="194"/>
      <c r="KT94" s="576"/>
      <c r="KU94" s="173"/>
    </row>
    <row r="95" ht="15.75" customHeight="1">
      <c r="A95" s="174"/>
      <c r="B95" s="175"/>
      <c r="C95" s="195"/>
      <c r="D95" s="195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94"/>
      <c r="Q95" s="576"/>
      <c r="R95" s="174"/>
      <c r="S95" s="175"/>
      <c r="T95" s="195"/>
      <c r="U95" s="195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94"/>
      <c r="AH95" s="576"/>
      <c r="AI95" s="174"/>
      <c r="AJ95" s="175"/>
      <c r="AK95" s="195"/>
      <c r="AL95" s="195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94"/>
      <c r="AY95" s="576"/>
      <c r="AZ95" s="174"/>
      <c r="BA95" s="175"/>
      <c r="BB95" s="195"/>
      <c r="BC95" s="195"/>
      <c r="BD95" s="177"/>
      <c r="BE95" s="177"/>
      <c r="BF95" s="177"/>
      <c r="BG95" s="177"/>
      <c r="BH95" s="177"/>
      <c r="BI95" s="177"/>
      <c r="BJ95" s="177"/>
      <c r="BK95" s="177"/>
      <c r="BL95" s="177"/>
      <c r="BM95" s="177"/>
      <c r="BN95" s="177"/>
      <c r="BO95" s="194"/>
      <c r="BP95" s="576"/>
      <c r="BQ95" s="174"/>
      <c r="BR95" s="175"/>
      <c r="BS95" s="195"/>
      <c r="BT95" s="195"/>
      <c r="BU95" s="177"/>
      <c r="BV95" s="177"/>
      <c r="BW95" s="177"/>
      <c r="BX95" s="177"/>
      <c r="BY95" s="177"/>
      <c r="BZ95" s="177"/>
      <c r="CA95" s="177"/>
      <c r="CB95" s="177"/>
      <c r="CC95" s="177"/>
      <c r="CD95" s="177"/>
      <c r="CE95" s="177"/>
      <c r="CF95" s="194"/>
      <c r="CG95" s="576"/>
      <c r="CH95" s="174"/>
      <c r="CI95" s="175"/>
      <c r="CJ95" s="195"/>
      <c r="CK95" s="195"/>
      <c r="CL95" s="177"/>
      <c r="CM95" s="177"/>
      <c r="CN95" s="177"/>
      <c r="CO95" s="177"/>
      <c r="CP95" s="177"/>
      <c r="CQ95" s="177"/>
      <c r="CR95" s="177"/>
      <c r="CS95" s="177"/>
      <c r="CT95" s="177"/>
      <c r="CU95" s="177"/>
      <c r="CV95" s="177"/>
      <c r="CW95" s="194"/>
      <c r="CX95" s="576"/>
      <c r="CY95" s="174"/>
      <c r="CZ95" s="175"/>
      <c r="DA95" s="195"/>
      <c r="DB95" s="195"/>
      <c r="DC95" s="177"/>
      <c r="DD95" s="177"/>
      <c r="DE95" s="177"/>
      <c r="DF95" s="177"/>
      <c r="DG95" s="177"/>
      <c r="DH95" s="177"/>
      <c r="DI95" s="177"/>
      <c r="DJ95" s="177"/>
      <c r="DK95" s="177"/>
      <c r="DL95" s="177"/>
      <c r="DM95" s="177"/>
      <c r="DN95" s="194"/>
      <c r="DO95" s="576"/>
      <c r="DP95" s="174"/>
      <c r="DQ95" s="175"/>
      <c r="DR95" s="195"/>
      <c r="DS95" s="195"/>
      <c r="DT95" s="177"/>
      <c r="DU95" s="177"/>
      <c r="DV95" s="177"/>
      <c r="DW95" s="177"/>
      <c r="DX95" s="177"/>
      <c r="DY95" s="177"/>
      <c r="DZ95" s="177"/>
      <c r="EA95" s="177"/>
      <c r="EB95" s="177"/>
      <c r="EC95" s="177"/>
      <c r="ED95" s="177"/>
      <c r="EE95" s="194"/>
      <c r="EF95" s="576"/>
      <c r="EG95" s="174"/>
      <c r="EH95" s="175"/>
      <c r="EI95" s="195"/>
      <c r="EJ95" s="195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94"/>
      <c r="EW95" s="576"/>
      <c r="EX95" s="174"/>
      <c r="EY95" s="175"/>
      <c r="EZ95" s="195"/>
      <c r="FA95" s="195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94"/>
      <c r="FN95" s="576"/>
      <c r="FO95" s="174"/>
      <c r="FP95" s="175"/>
      <c r="FQ95" s="195"/>
      <c r="FR95" s="195"/>
      <c r="FS95" s="177"/>
      <c r="FT95" s="177"/>
      <c r="FU95" s="177"/>
      <c r="FV95" s="177"/>
      <c r="FW95" s="177"/>
      <c r="FX95" s="177"/>
      <c r="FY95" s="177"/>
      <c r="FZ95" s="177"/>
      <c r="GA95" s="177"/>
      <c r="GB95" s="177"/>
      <c r="GC95" s="177"/>
      <c r="GD95" s="194"/>
      <c r="GE95" s="576"/>
      <c r="GF95" s="174"/>
      <c r="GG95" s="175"/>
      <c r="GH95" s="195"/>
      <c r="GI95" s="195"/>
      <c r="GJ95" s="177"/>
      <c r="GK95" s="177"/>
      <c r="GL95" s="177"/>
      <c r="GM95" s="177"/>
      <c r="GN95" s="177"/>
      <c r="GO95" s="177"/>
      <c r="GP95" s="177"/>
      <c r="GQ95" s="177"/>
      <c r="GR95" s="177"/>
      <c r="GS95" s="177"/>
      <c r="GT95" s="177"/>
      <c r="GU95" s="194"/>
      <c r="GV95" s="576"/>
      <c r="GW95" s="174"/>
      <c r="GX95" s="175"/>
      <c r="GY95" s="195"/>
      <c r="GZ95" s="195"/>
      <c r="HA95" s="177"/>
      <c r="HB95" s="177"/>
      <c r="HC95" s="177"/>
      <c r="HD95" s="177"/>
      <c r="HE95" s="177"/>
      <c r="HF95" s="177"/>
      <c r="HG95" s="177"/>
      <c r="HH95" s="177"/>
      <c r="HI95" s="177"/>
      <c r="HJ95" s="177"/>
      <c r="HK95" s="177"/>
      <c r="HL95" s="194"/>
      <c r="HM95" s="576"/>
      <c r="HN95" s="174"/>
      <c r="HO95" s="175"/>
      <c r="HP95" s="195"/>
      <c r="HQ95" s="195"/>
      <c r="HR95" s="177"/>
      <c r="HS95" s="177"/>
      <c r="HT95" s="177"/>
      <c r="HU95" s="177"/>
      <c r="HV95" s="177"/>
      <c r="HW95" s="177"/>
      <c r="HX95" s="177"/>
      <c r="HY95" s="177"/>
      <c r="HZ95" s="177"/>
      <c r="IA95" s="177"/>
      <c r="IB95" s="177"/>
      <c r="IC95" s="194"/>
      <c r="ID95" s="576"/>
      <c r="IE95" s="174"/>
      <c r="IF95" s="175"/>
      <c r="IG95" s="195"/>
      <c r="IH95" s="195"/>
      <c r="II95" s="177"/>
      <c r="IJ95" s="177"/>
      <c r="IK95" s="177"/>
      <c r="IL95" s="177"/>
      <c r="IM95" s="177"/>
      <c r="IN95" s="177"/>
      <c r="IO95" s="177"/>
      <c r="IP95" s="177"/>
      <c r="IQ95" s="177"/>
      <c r="IR95" s="177"/>
      <c r="IS95" s="177"/>
      <c r="IT95" s="194"/>
      <c r="IU95" s="576"/>
      <c r="IV95" s="174"/>
      <c r="IW95" s="175"/>
      <c r="IX95" s="195"/>
      <c r="IY95" s="195"/>
      <c r="IZ95" s="177"/>
      <c r="JA95" s="177"/>
      <c r="JB95" s="177"/>
      <c r="JC95" s="177"/>
      <c r="JD95" s="177"/>
      <c r="JE95" s="177"/>
      <c r="JF95" s="177"/>
      <c r="JG95" s="177"/>
      <c r="JH95" s="177"/>
      <c r="JI95" s="177"/>
      <c r="JJ95" s="177"/>
      <c r="JK95" s="194"/>
      <c r="JL95" s="576"/>
      <c r="JM95" s="174"/>
      <c r="JN95" s="175"/>
      <c r="JO95" s="195"/>
      <c r="JP95" s="195"/>
      <c r="JQ95" s="177"/>
      <c r="JR95" s="177"/>
      <c r="JS95" s="177"/>
      <c r="JT95" s="177"/>
      <c r="JU95" s="177"/>
      <c r="JV95" s="177"/>
      <c r="JW95" s="177"/>
      <c r="JX95" s="177"/>
      <c r="JY95" s="177"/>
      <c r="JZ95" s="177"/>
      <c r="KA95" s="177"/>
      <c r="KB95" s="194"/>
      <c r="KC95" s="576"/>
      <c r="KD95" s="174"/>
      <c r="KE95" s="175"/>
      <c r="KF95" s="195"/>
      <c r="KG95" s="195"/>
      <c r="KH95" s="177"/>
      <c r="KI95" s="177"/>
      <c r="KJ95" s="177"/>
      <c r="KK95" s="177"/>
      <c r="KL95" s="177"/>
      <c r="KM95" s="177"/>
      <c r="KN95" s="177"/>
      <c r="KO95" s="177"/>
      <c r="KP95" s="177"/>
      <c r="KQ95" s="177"/>
      <c r="KR95" s="177"/>
      <c r="KS95" s="194"/>
      <c r="KT95" s="576"/>
      <c r="KU95" s="173"/>
    </row>
    <row r="96" ht="15.75" customHeight="1">
      <c r="A96" s="196" t="s">
        <v>162</v>
      </c>
      <c r="B96" s="197"/>
      <c r="C96" s="198"/>
      <c r="D96" s="198"/>
      <c r="E96" s="199"/>
      <c r="F96" s="199"/>
      <c r="G96" s="200">
        <f>SUM(G13:G95)</f>
        <v>0</v>
      </c>
      <c r="H96" s="199"/>
      <c r="I96" s="200">
        <f>SUM(I13:I95)</f>
        <v>0</v>
      </c>
      <c r="J96" s="199"/>
      <c r="K96" s="199"/>
      <c r="L96" s="199"/>
      <c r="M96" s="199"/>
      <c r="N96" s="199"/>
      <c r="O96" s="200">
        <f t="shared" ref="O96:P96" si="883">SUM(O13:O95)</f>
        <v>0</v>
      </c>
      <c r="P96" s="580">
        <f t="shared" si="883"/>
        <v>0</v>
      </c>
      <c r="Q96" s="581"/>
      <c r="R96" s="196" t="s">
        <v>162</v>
      </c>
      <c r="S96" s="197"/>
      <c r="T96" s="198"/>
      <c r="U96" s="198"/>
      <c r="V96" s="199"/>
      <c r="W96" s="199"/>
      <c r="X96" s="200">
        <f>SUM(X13:X95)</f>
        <v>0</v>
      </c>
      <c r="Y96" s="199"/>
      <c r="Z96" s="200">
        <f>SUM(Z13:Z95)</f>
        <v>0</v>
      </c>
      <c r="AA96" s="199"/>
      <c r="AB96" s="199"/>
      <c r="AC96" s="199"/>
      <c r="AD96" s="199"/>
      <c r="AE96" s="199"/>
      <c r="AF96" s="200">
        <f t="shared" ref="AF96:AG96" si="884">SUM(AF13:AF95)</f>
        <v>0</v>
      </c>
      <c r="AG96" s="580">
        <f t="shared" si="884"/>
        <v>0</v>
      </c>
      <c r="AH96" s="581"/>
      <c r="AI96" s="196" t="s">
        <v>162</v>
      </c>
      <c r="AJ96" s="197"/>
      <c r="AK96" s="198"/>
      <c r="AL96" s="198"/>
      <c r="AM96" s="199"/>
      <c r="AN96" s="199"/>
      <c r="AO96" s="200">
        <f>SUM(AO13:AO95)</f>
        <v>0</v>
      </c>
      <c r="AP96" s="199"/>
      <c r="AQ96" s="200">
        <f>SUM(AQ13:AQ95)</f>
        <v>0</v>
      </c>
      <c r="AR96" s="199"/>
      <c r="AS96" s="199"/>
      <c r="AT96" s="199"/>
      <c r="AU96" s="199"/>
      <c r="AV96" s="199"/>
      <c r="AW96" s="200">
        <f t="shared" ref="AW96:AX96" si="885">SUM(AW13:AW95)</f>
        <v>0</v>
      </c>
      <c r="AX96" s="580">
        <f t="shared" si="885"/>
        <v>0</v>
      </c>
      <c r="AY96" s="581"/>
      <c r="AZ96" s="196" t="s">
        <v>162</v>
      </c>
      <c r="BA96" s="197"/>
      <c r="BB96" s="198"/>
      <c r="BC96" s="198"/>
      <c r="BD96" s="199"/>
      <c r="BE96" s="199"/>
      <c r="BF96" s="200">
        <f>SUM(BF13:BF95)</f>
        <v>0</v>
      </c>
      <c r="BG96" s="199"/>
      <c r="BH96" s="200">
        <f>SUM(BH13:BH95)</f>
        <v>0</v>
      </c>
      <c r="BI96" s="199"/>
      <c r="BJ96" s="199"/>
      <c r="BK96" s="199"/>
      <c r="BL96" s="199"/>
      <c r="BM96" s="199"/>
      <c r="BN96" s="200">
        <f t="shared" ref="BN96:BO96" si="886">SUM(BN13:BN95)</f>
        <v>0</v>
      </c>
      <c r="BO96" s="580">
        <f t="shared" si="886"/>
        <v>0</v>
      </c>
      <c r="BP96" s="581"/>
      <c r="BQ96" s="196" t="s">
        <v>162</v>
      </c>
      <c r="BR96" s="197"/>
      <c r="BS96" s="198"/>
      <c r="BT96" s="198"/>
      <c r="BU96" s="199"/>
      <c r="BV96" s="199"/>
      <c r="BW96" s="200">
        <f>SUM(BW13:BW95)</f>
        <v>0</v>
      </c>
      <c r="BX96" s="199"/>
      <c r="BY96" s="200">
        <f>SUM(BY13:BY95)</f>
        <v>0</v>
      </c>
      <c r="BZ96" s="199"/>
      <c r="CA96" s="199"/>
      <c r="CB96" s="199"/>
      <c r="CC96" s="199"/>
      <c r="CD96" s="199"/>
      <c r="CE96" s="200">
        <f t="shared" ref="CE96:CF96" si="887">SUM(CE13:CE95)</f>
        <v>0</v>
      </c>
      <c r="CF96" s="580">
        <f t="shared" si="887"/>
        <v>0</v>
      </c>
      <c r="CG96" s="581"/>
      <c r="CH96" s="196" t="s">
        <v>162</v>
      </c>
      <c r="CI96" s="197"/>
      <c r="CJ96" s="198"/>
      <c r="CK96" s="198"/>
      <c r="CL96" s="199"/>
      <c r="CM96" s="199"/>
      <c r="CN96" s="200">
        <f>SUM(CN13:CN95)</f>
        <v>0</v>
      </c>
      <c r="CO96" s="199"/>
      <c r="CP96" s="200">
        <f>SUM(CP13:CP95)</f>
        <v>0</v>
      </c>
      <c r="CQ96" s="199"/>
      <c r="CR96" s="199"/>
      <c r="CS96" s="199"/>
      <c r="CT96" s="199"/>
      <c r="CU96" s="199"/>
      <c r="CV96" s="200">
        <f t="shared" ref="CV96:CW96" si="888">SUM(CV13:CV95)</f>
        <v>0</v>
      </c>
      <c r="CW96" s="580">
        <f t="shared" si="888"/>
        <v>0</v>
      </c>
      <c r="CX96" s="581"/>
      <c r="CY96" s="196" t="s">
        <v>162</v>
      </c>
      <c r="CZ96" s="197"/>
      <c r="DA96" s="198"/>
      <c r="DB96" s="198"/>
      <c r="DC96" s="199"/>
      <c r="DD96" s="199"/>
      <c r="DE96" s="200">
        <f>SUM(DE13:DE95)</f>
        <v>0</v>
      </c>
      <c r="DF96" s="199"/>
      <c r="DG96" s="200">
        <f>SUM(DG13:DG95)</f>
        <v>0</v>
      </c>
      <c r="DH96" s="199"/>
      <c r="DI96" s="199"/>
      <c r="DJ96" s="199"/>
      <c r="DK96" s="199"/>
      <c r="DL96" s="199"/>
      <c r="DM96" s="200">
        <f t="shared" ref="DM96:DN96" si="889">SUM(DM13:DM95)</f>
        <v>0</v>
      </c>
      <c r="DN96" s="580">
        <f t="shared" si="889"/>
        <v>0</v>
      </c>
      <c r="DO96" s="581"/>
      <c r="DP96" s="196" t="s">
        <v>162</v>
      </c>
      <c r="DQ96" s="197"/>
      <c r="DR96" s="198"/>
      <c r="DS96" s="198"/>
      <c r="DT96" s="199"/>
      <c r="DU96" s="199"/>
      <c r="DV96" s="200">
        <f>SUM(DV13:DV95)</f>
        <v>0</v>
      </c>
      <c r="DW96" s="199"/>
      <c r="DX96" s="200">
        <f>SUM(DX13:DX95)</f>
        <v>0</v>
      </c>
      <c r="DY96" s="199"/>
      <c r="DZ96" s="199"/>
      <c r="EA96" s="199"/>
      <c r="EB96" s="199"/>
      <c r="EC96" s="199"/>
      <c r="ED96" s="200">
        <f t="shared" ref="ED96:EE96" si="890">SUM(ED13:ED95)</f>
        <v>0</v>
      </c>
      <c r="EE96" s="580">
        <f t="shared" si="890"/>
        <v>0</v>
      </c>
      <c r="EF96" s="581"/>
      <c r="EG96" s="196" t="s">
        <v>162</v>
      </c>
      <c r="EH96" s="197"/>
      <c r="EI96" s="198"/>
      <c r="EJ96" s="198"/>
      <c r="EK96" s="199"/>
      <c r="EL96" s="199"/>
      <c r="EM96" s="200">
        <f>SUM(EM13:EM95)</f>
        <v>0</v>
      </c>
      <c r="EN96" s="199"/>
      <c r="EO96" s="200">
        <f>SUM(EO13:EO95)</f>
        <v>0</v>
      </c>
      <c r="EP96" s="199"/>
      <c r="EQ96" s="199"/>
      <c r="ER96" s="199"/>
      <c r="ES96" s="199"/>
      <c r="ET96" s="199"/>
      <c r="EU96" s="200">
        <f t="shared" ref="EU96:EV96" si="891">SUM(EU13:EU95)</f>
        <v>0</v>
      </c>
      <c r="EV96" s="580">
        <f t="shared" si="891"/>
        <v>0</v>
      </c>
      <c r="EW96" s="581"/>
      <c r="EX96" s="196" t="s">
        <v>162</v>
      </c>
      <c r="EY96" s="197"/>
      <c r="EZ96" s="198"/>
      <c r="FA96" s="198"/>
      <c r="FB96" s="199"/>
      <c r="FC96" s="199"/>
      <c r="FD96" s="200">
        <f>SUM(FD13:FD95)</f>
        <v>1527711.59</v>
      </c>
      <c r="FE96" s="199"/>
      <c r="FF96" s="200">
        <f>SUM(FF13:FF95)</f>
        <v>0</v>
      </c>
      <c r="FG96" s="199"/>
      <c r="FH96" s="199"/>
      <c r="FI96" s="199"/>
      <c r="FJ96" s="199"/>
      <c r="FK96" s="199"/>
      <c r="FL96" s="200">
        <f t="shared" ref="FL96:FM96" si="892">SUM(FL13:FL95)</f>
        <v>449590.0397</v>
      </c>
      <c r="FM96" s="580">
        <f t="shared" si="892"/>
        <v>1078121.55</v>
      </c>
      <c r="FN96" s="581"/>
      <c r="FO96" s="196" t="s">
        <v>162</v>
      </c>
      <c r="FP96" s="197"/>
      <c r="FQ96" s="198"/>
      <c r="FR96" s="198"/>
      <c r="FS96" s="199"/>
      <c r="FT96" s="199"/>
      <c r="FU96" s="200">
        <f>SUM(FU13:FU95)</f>
        <v>1464180.853</v>
      </c>
      <c r="FV96" s="199"/>
      <c r="FW96" s="200">
        <f>SUM(FW13:FW95)</f>
        <v>0</v>
      </c>
      <c r="FX96" s="199"/>
      <c r="FY96" s="199"/>
      <c r="FZ96" s="199"/>
      <c r="GA96" s="199"/>
      <c r="GB96" s="199"/>
      <c r="GC96" s="200">
        <f t="shared" ref="GC96:GD96" si="893">SUM(GC13:GC95)</f>
        <v>430893.5875</v>
      </c>
      <c r="GD96" s="580">
        <f t="shared" si="893"/>
        <v>1033287.265</v>
      </c>
      <c r="GE96" s="581"/>
      <c r="GF96" s="196" t="s">
        <v>162</v>
      </c>
      <c r="GG96" s="197"/>
      <c r="GH96" s="198"/>
      <c r="GI96" s="198"/>
      <c r="GJ96" s="199"/>
      <c r="GK96" s="199"/>
      <c r="GL96" s="200">
        <f>SUM(GL13:GL95)</f>
        <v>1306610.325</v>
      </c>
      <c r="GM96" s="199"/>
      <c r="GN96" s="200">
        <f>SUM(GN13:GN95)</f>
        <v>0</v>
      </c>
      <c r="GO96" s="199"/>
      <c r="GP96" s="199"/>
      <c r="GQ96" s="199"/>
      <c r="GR96" s="199"/>
      <c r="GS96" s="199"/>
      <c r="GT96" s="200">
        <f t="shared" ref="GT96:GU96" si="894">SUM(GT13:GT95)</f>
        <v>384522.1779</v>
      </c>
      <c r="GU96" s="580">
        <f t="shared" si="894"/>
        <v>922088.1471</v>
      </c>
      <c r="GV96" s="581"/>
      <c r="GW96" s="196" t="s">
        <v>162</v>
      </c>
      <c r="GX96" s="197"/>
      <c r="GY96" s="198"/>
      <c r="GZ96" s="198"/>
      <c r="HA96" s="199"/>
      <c r="HB96" s="199"/>
      <c r="HC96" s="200">
        <f>SUM(HC13:HC95)</f>
        <v>1510517.231</v>
      </c>
      <c r="HD96" s="199"/>
      <c r="HE96" s="200">
        <f>SUM(HE13:HE95)</f>
        <v>0</v>
      </c>
      <c r="HF96" s="199"/>
      <c r="HG96" s="199"/>
      <c r="HH96" s="199"/>
      <c r="HI96" s="199"/>
      <c r="HJ96" s="199"/>
      <c r="HK96" s="200">
        <f t="shared" ref="HK96:HL96" si="895">SUM(HK13:HK95)</f>
        <v>444529.9141</v>
      </c>
      <c r="HL96" s="580">
        <f t="shared" si="895"/>
        <v>1065987.317</v>
      </c>
      <c r="HM96" s="581"/>
      <c r="HN96" s="196" t="s">
        <v>162</v>
      </c>
      <c r="HO96" s="197"/>
      <c r="HP96" s="198"/>
      <c r="HQ96" s="198"/>
      <c r="HR96" s="199"/>
      <c r="HS96" s="199"/>
      <c r="HT96" s="200">
        <f>SUM(HT13:HT95)</f>
        <v>1379265.754</v>
      </c>
      <c r="HU96" s="199"/>
      <c r="HV96" s="200">
        <f>SUM(HV13:HV95)</f>
        <v>0</v>
      </c>
      <c r="HW96" s="199"/>
      <c r="HX96" s="199"/>
      <c r="HY96" s="199"/>
      <c r="HZ96" s="199"/>
      <c r="IA96" s="199"/>
      <c r="IB96" s="200">
        <f t="shared" ref="IB96:IC96" si="896">SUM(IB13:IB95)</f>
        <v>405903.9343</v>
      </c>
      <c r="IC96" s="580">
        <f t="shared" si="896"/>
        <v>973361.8194</v>
      </c>
      <c r="ID96" s="581"/>
      <c r="IE96" s="196" t="s">
        <v>162</v>
      </c>
      <c r="IF96" s="197"/>
      <c r="IG96" s="198"/>
      <c r="IH96" s="198"/>
      <c r="II96" s="199"/>
      <c r="IJ96" s="199"/>
      <c r="IK96" s="200">
        <f>SUM(IK13:IK95)</f>
        <v>1751385.812</v>
      </c>
      <c r="IL96" s="199"/>
      <c r="IM96" s="200">
        <f>SUM(IM13:IM95)</f>
        <v>0</v>
      </c>
      <c r="IN96" s="199"/>
      <c r="IO96" s="199"/>
      <c r="IP96" s="199"/>
      <c r="IQ96" s="199"/>
      <c r="IR96" s="199"/>
      <c r="IS96" s="200">
        <f t="shared" ref="IS96:IT96" si="897">SUM(IS13:IS95)</f>
        <v>515415.0966</v>
      </c>
      <c r="IT96" s="580">
        <f t="shared" si="897"/>
        <v>1235970.716</v>
      </c>
      <c r="IU96" s="581"/>
      <c r="IV96" s="196" t="s">
        <v>162</v>
      </c>
      <c r="IW96" s="197"/>
      <c r="IX96" s="198"/>
      <c r="IY96" s="198"/>
      <c r="IZ96" s="199"/>
      <c r="JA96" s="199"/>
      <c r="JB96" s="200">
        <f>SUM(JB13:JB95)</f>
        <v>1749300.506</v>
      </c>
      <c r="JC96" s="199"/>
      <c r="JD96" s="200">
        <f>SUM(JD13:JD95)</f>
        <v>0</v>
      </c>
      <c r="JE96" s="199"/>
      <c r="JF96" s="199"/>
      <c r="JG96" s="199"/>
      <c r="JH96" s="199"/>
      <c r="JI96" s="199"/>
      <c r="JJ96" s="200">
        <f t="shared" ref="JJ96:JK96" si="898">SUM(JJ13:JJ95)</f>
        <v>514801.4122</v>
      </c>
      <c r="JK96" s="580">
        <f t="shared" si="898"/>
        <v>1234499.094</v>
      </c>
      <c r="JL96" s="581"/>
      <c r="JM96" s="196" t="s">
        <v>162</v>
      </c>
      <c r="JN96" s="197"/>
      <c r="JO96" s="198"/>
      <c r="JP96" s="198"/>
      <c r="JQ96" s="199"/>
      <c r="JR96" s="199"/>
      <c r="JS96" s="200">
        <f>SUM(JS13:JS95)</f>
        <v>465117.4302</v>
      </c>
      <c r="JT96" s="199"/>
      <c r="JU96" s="200">
        <f>SUM(JU13:JU95)</f>
        <v>0</v>
      </c>
      <c r="JV96" s="199"/>
      <c r="JW96" s="199"/>
      <c r="JX96" s="199"/>
      <c r="JY96" s="199"/>
      <c r="JZ96" s="199"/>
      <c r="KA96" s="200">
        <f t="shared" ref="KA96:KB96" si="899">SUM(KA13:KA95)</f>
        <v>136879.3464</v>
      </c>
      <c r="KB96" s="580">
        <f t="shared" si="899"/>
        <v>328238.0838</v>
      </c>
      <c r="KC96" s="581"/>
      <c r="KD96" s="196" t="s">
        <v>162</v>
      </c>
      <c r="KE96" s="197"/>
      <c r="KF96" s="198"/>
      <c r="KG96" s="198"/>
      <c r="KH96" s="199"/>
      <c r="KI96" s="199"/>
      <c r="KJ96" s="200">
        <f>SUM(KJ13:KJ95)</f>
        <v>0</v>
      </c>
      <c r="KK96" s="199"/>
      <c r="KL96" s="200">
        <f>SUM(KL13:KL95)</f>
        <v>0</v>
      </c>
      <c r="KM96" s="199"/>
      <c r="KN96" s="199"/>
      <c r="KO96" s="199"/>
      <c r="KP96" s="199"/>
      <c r="KQ96" s="199"/>
      <c r="KR96" s="200">
        <f t="shared" ref="KR96:KS96" si="900">SUM(KR13:KR95)</f>
        <v>0</v>
      </c>
      <c r="KS96" s="580">
        <f t="shared" si="900"/>
        <v>0</v>
      </c>
      <c r="KT96" s="581"/>
      <c r="KU96" s="202"/>
    </row>
    <row r="97" ht="15.75" customHeight="1">
      <c r="A97" s="174"/>
      <c r="B97" s="195"/>
      <c r="C97" s="195"/>
      <c r="D97" s="195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94"/>
      <c r="P97" s="194"/>
      <c r="Q97" s="576"/>
      <c r="R97" s="174"/>
      <c r="S97" s="195"/>
      <c r="T97" s="195"/>
      <c r="U97" s="195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94"/>
      <c r="AG97" s="194"/>
      <c r="AH97" s="576"/>
      <c r="AI97" s="174"/>
      <c r="AJ97" s="195"/>
      <c r="AK97" s="195"/>
      <c r="AL97" s="195"/>
      <c r="AM97" s="177"/>
      <c r="AN97" s="177"/>
      <c r="AO97" s="177"/>
      <c r="AP97" s="177"/>
      <c r="AQ97" s="177"/>
      <c r="AR97" s="177"/>
      <c r="AS97" s="177"/>
      <c r="AT97" s="177"/>
      <c r="AU97" s="177"/>
      <c r="AV97" s="177"/>
      <c r="AW97" s="194"/>
      <c r="AX97" s="194"/>
      <c r="AY97" s="576"/>
      <c r="AZ97" s="174"/>
      <c r="BA97" s="195"/>
      <c r="BB97" s="195"/>
      <c r="BC97" s="195"/>
      <c r="BD97" s="177"/>
      <c r="BE97" s="177"/>
      <c r="BF97" s="177"/>
      <c r="BG97" s="177"/>
      <c r="BH97" s="177"/>
      <c r="BI97" s="177"/>
      <c r="BJ97" s="177"/>
      <c r="BK97" s="177"/>
      <c r="BL97" s="177"/>
      <c r="BM97" s="177"/>
      <c r="BN97" s="194"/>
      <c r="BO97" s="194"/>
      <c r="BP97" s="576"/>
      <c r="BQ97" s="174"/>
      <c r="BR97" s="195"/>
      <c r="BS97" s="195"/>
      <c r="BT97" s="195"/>
      <c r="BU97" s="177"/>
      <c r="BV97" s="177"/>
      <c r="BW97" s="177"/>
      <c r="BX97" s="177"/>
      <c r="BY97" s="177"/>
      <c r="BZ97" s="177"/>
      <c r="CA97" s="177"/>
      <c r="CB97" s="177"/>
      <c r="CC97" s="177"/>
      <c r="CD97" s="177"/>
      <c r="CE97" s="194"/>
      <c r="CF97" s="194"/>
      <c r="CG97" s="576"/>
      <c r="CH97" s="174"/>
      <c r="CI97" s="195"/>
      <c r="CJ97" s="195"/>
      <c r="CK97" s="195"/>
      <c r="CL97" s="177"/>
      <c r="CM97" s="177"/>
      <c r="CN97" s="177"/>
      <c r="CO97" s="177"/>
      <c r="CP97" s="177"/>
      <c r="CQ97" s="177"/>
      <c r="CR97" s="177"/>
      <c r="CS97" s="177"/>
      <c r="CT97" s="177"/>
      <c r="CU97" s="177"/>
      <c r="CV97" s="194"/>
      <c r="CW97" s="194"/>
      <c r="CX97" s="576"/>
      <c r="CY97" s="174"/>
      <c r="CZ97" s="195"/>
      <c r="DA97" s="195"/>
      <c r="DB97" s="195"/>
      <c r="DC97" s="177"/>
      <c r="DD97" s="177"/>
      <c r="DE97" s="177"/>
      <c r="DF97" s="177"/>
      <c r="DG97" s="177"/>
      <c r="DH97" s="177"/>
      <c r="DI97" s="177"/>
      <c r="DJ97" s="177"/>
      <c r="DK97" s="177"/>
      <c r="DL97" s="177"/>
      <c r="DM97" s="194"/>
      <c r="DN97" s="194"/>
      <c r="DO97" s="576"/>
      <c r="DP97" s="174"/>
      <c r="DQ97" s="195"/>
      <c r="DR97" s="195"/>
      <c r="DS97" s="195"/>
      <c r="DT97" s="177"/>
      <c r="DU97" s="177"/>
      <c r="DV97" s="177"/>
      <c r="DW97" s="177"/>
      <c r="DX97" s="177"/>
      <c r="DY97" s="177"/>
      <c r="DZ97" s="177"/>
      <c r="EA97" s="177"/>
      <c r="EB97" s="177"/>
      <c r="EC97" s="177"/>
      <c r="ED97" s="194"/>
      <c r="EE97" s="194"/>
      <c r="EF97" s="576"/>
      <c r="EG97" s="174"/>
      <c r="EH97" s="195"/>
      <c r="EI97" s="195"/>
      <c r="EJ97" s="195"/>
      <c r="EK97" s="177"/>
      <c r="EL97" s="177"/>
      <c r="EM97" s="177"/>
      <c r="EN97" s="177"/>
      <c r="EO97" s="177"/>
      <c r="EP97" s="177"/>
      <c r="EQ97" s="177"/>
      <c r="ER97" s="177"/>
      <c r="ES97" s="177"/>
      <c r="ET97" s="177"/>
      <c r="EU97" s="194"/>
      <c r="EV97" s="194"/>
      <c r="EW97" s="576"/>
      <c r="EX97" s="174"/>
      <c r="EY97" s="195"/>
      <c r="EZ97" s="195"/>
      <c r="FA97" s="195"/>
      <c r="FB97" s="177"/>
      <c r="FC97" s="177"/>
      <c r="FD97" s="177"/>
      <c r="FE97" s="177"/>
      <c r="FF97" s="177"/>
      <c r="FG97" s="177"/>
      <c r="FH97" s="177"/>
      <c r="FI97" s="177"/>
      <c r="FJ97" s="177"/>
      <c r="FK97" s="177"/>
      <c r="FL97" s="194"/>
      <c r="FM97" s="194"/>
      <c r="FN97" s="576"/>
      <c r="FO97" s="174"/>
      <c r="FP97" s="195"/>
      <c r="FQ97" s="195"/>
      <c r="FR97" s="195"/>
      <c r="FS97" s="177"/>
      <c r="FT97" s="177"/>
      <c r="FU97" s="177"/>
      <c r="FV97" s="177"/>
      <c r="FW97" s="177"/>
      <c r="FX97" s="177"/>
      <c r="FY97" s="177"/>
      <c r="FZ97" s="177"/>
      <c r="GA97" s="177"/>
      <c r="GB97" s="177"/>
      <c r="GC97" s="194"/>
      <c r="GD97" s="194"/>
      <c r="GE97" s="576"/>
      <c r="GF97" s="174"/>
      <c r="GG97" s="195"/>
      <c r="GH97" s="195"/>
      <c r="GI97" s="195"/>
      <c r="GJ97" s="177"/>
      <c r="GK97" s="177"/>
      <c r="GL97" s="177"/>
      <c r="GM97" s="177"/>
      <c r="GN97" s="177"/>
      <c r="GO97" s="177"/>
      <c r="GP97" s="177"/>
      <c r="GQ97" s="177"/>
      <c r="GR97" s="177"/>
      <c r="GS97" s="177"/>
      <c r="GT97" s="194"/>
      <c r="GU97" s="194"/>
      <c r="GV97" s="576"/>
      <c r="GW97" s="174"/>
      <c r="GX97" s="195"/>
      <c r="GY97" s="195"/>
      <c r="GZ97" s="195"/>
      <c r="HA97" s="177"/>
      <c r="HB97" s="177"/>
      <c r="HC97" s="177"/>
      <c r="HD97" s="177"/>
      <c r="HE97" s="177"/>
      <c r="HF97" s="177"/>
      <c r="HG97" s="177"/>
      <c r="HH97" s="177"/>
      <c r="HI97" s="177"/>
      <c r="HJ97" s="177"/>
      <c r="HK97" s="194"/>
      <c r="HL97" s="194"/>
      <c r="HM97" s="576"/>
      <c r="HN97" s="174"/>
      <c r="HO97" s="195"/>
      <c r="HP97" s="195"/>
      <c r="HQ97" s="195"/>
      <c r="HR97" s="177"/>
      <c r="HS97" s="177"/>
      <c r="HT97" s="177"/>
      <c r="HU97" s="177"/>
      <c r="HV97" s="177"/>
      <c r="HW97" s="177"/>
      <c r="HX97" s="177"/>
      <c r="HY97" s="177"/>
      <c r="HZ97" s="177"/>
      <c r="IA97" s="177"/>
      <c r="IB97" s="194"/>
      <c r="IC97" s="194"/>
      <c r="ID97" s="576"/>
      <c r="IE97" s="174"/>
      <c r="IF97" s="195"/>
      <c r="IG97" s="195"/>
      <c r="IH97" s="195"/>
      <c r="II97" s="177"/>
      <c r="IJ97" s="177"/>
      <c r="IK97" s="177"/>
      <c r="IL97" s="177"/>
      <c r="IM97" s="177"/>
      <c r="IN97" s="177"/>
      <c r="IO97" s="177"/>
      <c r="IP97" s="177"/>
      <c r="IQ97" s="177"/>
      <c r="IR97" s="177"/>
      <c r="IS97" s="194"/>
      <c r="IT97" s="194"/>
      <c r="IU97" s="576"/>
      <c r="IV97" s="174"/>
      <c r="IW97" s="195"/>
      <c r="IX97" s="195"/>
      <c r="IY97" s="195"/>
      <c r="IZ97" s="177"/>
      <c r="JA97" s="177"/>
      <c r="JB97" s="177"/>
      <c r="JC97" s="177"/>
      <c r="JD97" s="177"/>
      <c r="JE97" s="177"/>
      <c r="JF97" s="177"/>
      <c r="JG97" s="177"/>
      <c r="JH97" s="177"/>
      <c r="JI97" s="177"/>
      <c r="JJ97" s="194"/>
      <c r="JK97" s="194"/>
      <c r="JL97" s="576"/>
      <c r="JM97" s="174"/>
      <c r="JN97" s="195"/>
      <c r="JO97" s="195"/>
      <c r="JP97" s="195"/>
      <c r="JQ97" s="177"/>
      <c r="JR97" s="177"/>
      <c r="JS97" s="177"/>
      <c r="JT97" s="177"/>
      <c r="JU97" s="177"/>
      <c r="JV97" s="177"/>
      <c r="JW97" s="177"/>
      <c r="JX97" s="177"/>
      <c r="JY97" s="177"/>
      <c r="JZ97" s="177"/>
      <c r="KA97" s="194"/>
      <c r="KB97" s="194"/>
      <c r="KC97" s="576"/>
      <c r="KD97" s="174"/>
      <c r="KE97" s="195"/>
      <c r="KF97" s="195"/>
      <c r="KG97" s="195"/>
      <c r="KH97" s="177"/>
      <c r="KI97" s="177"/>
      <c r="KJ97" s="177"/>
      <c r="KK97" s="177"/>
      <c r="KL97" s="177"/>
      <c r="KM97" s="177"/>
      <c r="KN97" s="177"/>
      <c r="KO97" s="177"/>
      <c r="KP97" s="177"/>
      <c r="KQ97" s="177"/>
      <c r="KR97" s="194"/>
      <c r="KS97" s="194"/>
      <c r="KT97" s="576"/>
      <c r="KU97" s="173"/>
    </row>
    <row r="98" ht="15.75" customHeight="1">
      <c r="A98" s="174"/>
      <c r="B98" s="203" t="str">
        <f>"Output Sekunder "&amp;" %"</f>
        <v>Output Sekunder  %</v>
      </c>
      <c r="C98" s="204"/>
      <c r="D98" s="204"/>
      <c r="E98" s="177"/>
      <c r="F98" s="205"/>
      <c r="G98" s="205"/>
      <c r="H98" s="205"/>
      <c r="I98" s="205"/>
      <c r="J98" s="205"/>
      <c r="K98" s="205"/>
      <c r="L98" s="205"/>
      <c r="M98" s="206">
        <f t="shared" ref="M98:M99" si="901">M199+M300+M401+M502</f>
        <v>0</v>
      </c>
      <c r="N98" s="205"/>
      <c r="O98" s="205"/>
      <c r="P98" s="582">
        <f t="shared" ref="P98:P99" si="902">P199+P300+P401+P502</f>
        <v>0</v>
      </c>
      <c r="Q98" s="576"/>
      <c r="R98" s="174"/>
      <c r="S98" s="203" t="str">
        <f>"Output Sekunder "&amp;" %"</f>
        <v>Output Sekunder  %</v>
      </c>
      <c r="T98" s="204"/>
      <c r="U98" s="204"/>
      <c r="V98" s="177"/>
      <c r="W98" s="205"/>
      <c r="X98" s="205"/>
      <c r="Y98" s="205"/>
      <c r="Z98" s="205"/>
      <c r="AA98" s="205"/>
      <c r="AB98" s="205"/>
      <c r="AC98" s="205"/>
      <c r="AD98" s="206">
        <f t="shared" ref="AD98:AD99" si="903">AD199+AD300+AD401+AD502</f>
        <v>0</v>
      </c>
      <c r="AE98" s="205"/>
      <c r="AF98" s="205"/>
      <c r="AG98" s="582">
        <f t="shared" ref="AG98:AG99" si="904">AG199+AG300+AG401+AG502</f>
        <v>0</v>
      </c>
      <c r="AH98" s="576"/>
      <c r="AI98" s="174"/>
      <c r="AJ98" s="203" t="str">
        <f>"Output Sekunder "&amp;" %"</f>
        <v>Output Sekunder  %</v>
      </c>
      <c r="AK98" s="204"/>
      <c r="AL98" s="204"/>
      <c r="AM98" s="177"/>
      <c r="AN98" s="205"/>
      <c r="AO98" s="205"/>
      <c r="AP98" s="205"/>
      <c r="AQ98" s="205"/>
      <c r="AR98" s="205"/>
      <c r="AS98" s="205"/>
      <c r="AT98" s="205"/>
      <c r="AU98" s="206">
        <f t="shared" ref="AU98:AU99" si="905">AU199+AU300+AU401+AU502</f>
        <v>0</v>
      </c>
      <c r="AV98" s="205"/>
      <c r="AW98" s="205"/>
      <c r="AX98" s="582">
        <f t="shared" ref="AX98:AX99" si="906">AX199+AX300+AX401+AX502</f>
        <v>0</v>
      </c>
      <c r="AY98" s="576"/>
      <c r="AZ98" s="174"/>
      <c r="BA98" s="203" t="str">
        <f>"Output Sekunder "&amp;" %"</f>
        <v>Output Sekunder  %</v>
      </c>
      <c r="BB98" s="204"/>
      <c r="BC98" s="204"/>
      <c r="BD98" s="177"/>
      <c r="BE98" s="205"/>
      <c r="BF98" s="205"/>
      <c r="BG98" s="205"/>
      <c r="BH98" s="205"/>
      <c r="BI98" s="205"/>
      <c r="BJ98" s="205"/>
      <c r="BK98" s="205"/>
      <c r="BL98" s="206">
        <f t="shared" ref="BL98:BL99" si="907">BL199+BL300+BL401+BL502</f>
        <v>0</v>
      </c>
      <c r="BM98" s="205"/>
      <c r="BN98" s="205"/>
      <c r="BO98" s="582">
        <f t="shared" ref="BO98:BO99" si="908">BO199+BO300+BO401+BO502</f>
        <v>0</v>
      </c>
      <c r="BP98" s="576"/>
      <c r="BQ98" s="174"/>
      <c r="BR98" s="203" t="str">
        <f>"Output Sekunder "&amp;" %"</f>
        <v>Output Sekunder  %</v>
      </c>
      <c r="BS98" s="204"/>
      <c r="BT98" s="204"/>
      <c r="BU98" s="177"/>
      <c r="BV98" s="205"/>
      <c r="BW98" s="205"/>
      <c r="BX98" s="205"/>
      <c r="BY98" s="205"/>
      <c r="BZ98" s="205"/>
      <c r="CA98" s="205"/>
      <c r="CB98" s="205"/>
      <c r="CC98" s="206">
        <f t="shared" ref="CC98:CC99" si="909">CC199+CC300+CC401+CC502</f>
        <v>0</v>
      </c>
      <c r="CD98" s="205"/>
      <c r="CE98" s="205"/>
      <c r="CF98" s="582">
        <f t="shared" ref="CF98:CF99" si="910">CF199+CF300+CF401+CF502</f>
        <v>0</v>
      </c>
      <c r="CG98" s="576"/>
      <c r="CH98" s="174"/>
      <c r="CI98" s="203" t="str">
        <f>"Output Sekunder "&amp;" %"</f>
        <v>Output Sekunder  %</v>
      </c>
      <c r="CJ98" s="204"/>
      <c r="CK98" s="204"/>
      <c r="CL98" s="177"/>
      <c r="CM98" s="205"/>
      <c r="CN98" s="205"/>
      <c r="CO98" s="205"/>
      <c r="CP98" s="205"/>
      <c r="CQ98" s="205"/>
      <c r="CR98" s="205"/>
      <c r="CS98" s="205"/>
      <c r="CT98" s="206">
        <f t="shared" ref="CT98:CT99" si="911">CT199+CT300+CT401+CT502</f>
        <v>0</v>
      </c>
      <c r="CU98" s="205"/>
      <c r="CV98" s="205"/>
      <c r="CW98" s="582">
        <f t="shared" ref="CW98:CW99" si="912">CW199+CW300+CW401+CW502</f>
        <v>0</v>
      </c>
      <c r="CX98" s="576"/>
      <c r="CY98" s="174"/>
      <c r="CZ98" s="203" t="str">
        <f>"Output Sekunder "&amp;" %"</f>
        <v>Output Sekunder  %</v>
      </c>
      <c r="DA98" s="204"/>
      <c r="DB98" s="204"/>
      <c r="DC98" s="177"/>
      <c r="DD98" s="205"/>
      <c r="DE98" s="205"/>
      <c r="DF98" s="205"/>
      <c r="DG98" s="205"/>
      <c r="DH98" s="205"/>
      <c r="DI98" s="205"/>
      <c r="DJ98" s="205"/>
      <c r="DK98" s="206">
        <f t="shared" ref="DK98:DK99" si="913">DK199+DK300+DK401+DK502</f>
        <v>0</v>
      </c>
      <c r="DL98" s="205"/>
      <c r="DM98" s="205"/>
      <c r="DN98" s="582">
        <f t="shared" ref="DN98:DN99" si="914">DN199+DN300+DN401+DN502</f>
        <v>0</v>
      </c>
      <c r="DO98" s="576"/>
      <c r="DP98" s="174"/>
      <c r="DQ98" s="203" t="str">
        <f>"Output Sekunder "&amp;" %"</f>
        <v>Output Sekunder  %</v>
      </c>
      <c r="DR98" s="204"/>
      <c r="DS98" s="204"/>
      <c r="DT98" s="177"/>
      <c r="DU98" s="205"/>
      <c r="DV98" s="205"/>
      <c r="DW98" s="205"/>
      <c r="DX98" s="205"/>
      <c r="DY98" s="205"/>
      <c r="DZ98" s="205"/>
      <c r="EA98" s="205"/>
      <c r="EB98" s="206">
        <f t="shared" ref="EB98:EB99" si="915">EB199+EB300+EB401+EB502</f>
        <v>0</v>
      </c>
      <c r="EC98" s="205"/>
      <c r="ED98" s="205"/>
      <c r="EE98" s="582">
        <f t="shared" ref="EE98:EE99" si="916">EE199+EE300+EE401+EE502</f>
        <v>0</v>
      </c>
      <c r="EF98" s="576"/>
      <c r="EG98" s="174"/>
      <c r="EH98" s="203" t="str">
        <f>"Output Sekunder "&amp;" %"</f>
        <v>Output Sekunder  %</v>
      </c>
      <c r="EI98" s="204"/>
      <c r="EJ98" s="204"/>
      <c r="EK98" s="177"/>
      <c r="EL98" s="205"/>
      <c r="EM98" s="205"/>
      <c r="EN98" s="205"/>
      <c r="EO98" s="205"/>
      <c r="EP98" s="205"/>
      <c r="EQ98" s="205"/>
      <c r="ER98" s="205"/>
      <c r="ES98" s="206">
        <f t="shared" ref="ES98:ES99" si="917">ES199+ES300+ES401+ES502</f>
        <v>0</v>
      </c>
      <c r="ET98" s="205"/>
      <c r="EU98" s="205"/>
      <c r="EV98" s="582">
        <f t="shared" ref="EV98:EV99" si="918">EV199+EV300+EV401+EV502</f>
        <v>0</v>
      </c>
      <c r="EW98" s="576"/>
      <c r="EX98" s="174"/>
      <c r="EY98" s="203" t="str">
        <f>"Output Sekunder "&amp;" %"</f>
        <v>Output Sekunder  %</v>
      </c>
      <c r="EZ98" s="204"/>
      <c r="FA98" s="204"/>
      <c r="FB98" s="177"/>
      <c r="FC98" s="205"/>
      <c r="FD98" s="205"/>
      <c r="FE98" s="205"/>
      <c r="FF98" s="205"/>
      <c r="FG98" s="205"/>
      <c r="FH98" s="205"/>
      <c r="FI98" s="205"/>
      <c r="FJ98" s="206">
        <f t="shared" ref="FJ98:FJ99" si="919">FJ199+FJ300+FJ401+FJ502</f>
        <v>0</v>
      </c>
      <c r="FK98" s="205"/>
      <c r="FL98" s="205"/>
      <c r="FM98" s="582">
        <f t="shared" ref="FM98:FM99" si="920">FM199+FM300+FM401+FM502</f>
        <v>0</v>
      </c>
      <c r="FN98" s="576"/>
      <c r="FO98" s="174"/>
      <c r="FP98" s="203" t="str">
        <f>"Output Sekunder "&amp;" %"</f>
        <v>Output Sekunder  %</v>
      </c>
      <c r="FQ98" s="204"/>
      <c r="FR98" s="204"/>
      <c r="FS98" s="177"/>
      <c r="FT98" s="205"/>
      <c r="FU98" s="205"/>
      <c r="FV98" s="205"/>
      <c r="FW98" s="205"/>
      <c r="FX98" s="205"/>
      <c r="FY98" s="205"/>
      <c r="FZ98" s="205"/>
      <c r="GA98" s="206">
        <f t="shared" ref="GA98:GA99" si="921">GA199+GA300+GA401+GA502</f>
        <v>0</v>
      </c>
      <c r="GB98" s="205"/>
      <c r="GC98" s="205"/>
      <c r="GD98" s="582">
        <f t="shared" ref="GD98:GD99" si="922">GD199+GD300+GD401+GD502</f>
        <v>0</v>
      </c>
      <c r="GE98" s="576"/>
      <c r="GF98" s="174"/>
      <c r="GG98" s="203" t="str">
        <f>"Output Sekunder "&amp;" %"</f>
        <v>Output Sekunder  %</v>
      </c>
      <c r="GH98" s="204"/>
      <c r="GI98" s="204"/>
      <c r="GJ98" s="177"/>
      <c r="GK98" s="205"/>
      <c r="GL98" s="205"/>
      <c r="GM98" s="205"/>
      <c r="GN98" s="205"/>
      <c r="GO98" s="205"/>
      <c r="GP98" s="205"/>
      <c r="GQ98" s="205"/>
      <c r="GR98" s="206">
        <f t="shared" ref="GR98:GR99" si="923">GR199+GR300+GR401+GR502</f>
        <v>0</v>
      </c>
      <c r="GS98" s="205"/>
      <c r="GT98" s="205"/>
      <c r="GU98" s="582">
        <f t="shared" ref="GU98:GU99" si="924">GU199+GU300+GU401+GU502</f>
        <v>0</v>
      </c>
      <c r="GV98" s="576"/>
      <c r="GW98" s="174"/>
      <c r="GX98" s="203" t="str">
        <f>"Output Sekunder "&amp;" %"</f>
        <v>Output Sekunder  %</v>
      </c>
      <c r="GY98" s="204"/>
      <c r="GZ98" s="204"/>
      <c r="HA98" s="177"/>
      <c r="HB98" s="205"/>
      <c r="HC98" s="205"/>
      <c r="HD98" s="205"/>
      <c r="HE98" s="205"/>
      <c r="HF98" s="205"/>
      <c r="HG98" s="205"/>
      <c r="HH98" s="205"/>
      <c r="HI98" s="206">
        <f t="shared" ref="HI98:HI99" si="925">HI199+HI300+HI401+HI502</f>
        <v>0</v>
      </c>
      <c r="HJ98" s="205"/>
      <c r="HK98" s="205"/>
      <c r="HL98" s="582">
        <f t="shared" ref="HL98:HL99" si="926">HL199+HL300+HL401+HL502</f>
        <v>0</v>
      </c>
      <c r="HM98" s="576"/>
      <c r="HN98" s="174"/>
      <c r="HO98" s="203" t="str">
        <f>"Output Sekunder "&amp;" %"</f>
        <v>Output Sekunder  %</v>
      </c>
      <c r="HP98" s="204"/>
      <c r="HQ98" s="204"/>
      <c r="HR98" s="177"/>
      <c r="HS98" s="205"/>
      <c r="HT98" s="205"/>
      <c r="HU98" s="205"/>
      <c r="HV98" s="205"/>
      <c r="HW98" s="205"/>
      <c r="HX98" s="205"/>
      <c r="HY98" s="205"/>
      <c r="HZ98" s="206">
        <f t="shared" ref="HZ98:HZ99" si="927">HZ199+HZ300+HZ401+HZ502</f>
        <v>0</v>
      </c>
      <c r="IA98" s="205"/>
      <c r="IB98" s="205"/>
      <c r="IC98" s="582">
        <f t="shared" ref="IC98:IC99" si="928">IC199+IC300+IC401+IC502</f>
        <v>0</v>
      </c>
      <c r="ID98" s="576"/>
      <c r="IE98" s="174"/>
      <c r="IF98" s="203" t="str">
        <f>"Output Sekunder "&amp;" %"</f>
        <v>Output Sekunder  %</v>
      </c>
      <c r="IG98" s="204"/>
      <c r="IH98" s="204"/>
      <c r="II98" s="177"/>
      <c r="IJ98" s="205"/>
      <c r="IK98" s="205"/>
      <c r="IL98" s="205"/>
      <c r="IM98" s="205"/>
      <c r="IN98" s="205"/>
      <c r="IO98" s="205"/>
      <c r="IP98" s="205"/>
      <c r="IQ98" s="206">
        <f t="shared" ref="IQ98:IQ99" si="929">IQ199+IQ300+IQ401+IQ502</f>
        <v>0</v>
      </c>
      <c r="IR98" s="205"/>
      <c r="IS98" s="205"/>
      <c r="IT98" s="582">
        <f t="shared" ref="IT98:IT99" si="930">IT199+IT300+IT401+IT502</f>
        <v>0</v>
      </c>
      <c r="IU98" s="576"/>
      <c r="IV98" s="174"/>
      <c r="IW98" s="203" t="str">
        <f>"Output Sekunder "&amp;" %"</f>
        <v>Output Sekunder  %</v>
      </c>
      <c r="IX98" s="204"/>
      <c r="IY98" s="204"/>
      <c r="IZ98" s="177"/>
      <c r="JA98" s="205"/>
      <c r="JB98" s="205"/>
      <c r="JC98" s="205"/>
      <c r="JD98" s="205"/>
      <c r="JE98" s="205"/>
      <c r="JF98" s="205"/>
      <c r="JG98" s="205"/>
      <c r="JH98" s="206">
        <f t="shared" ref="JH98:JH99" si="931">JH199+JH300+JH401+JH502</f>
        <v>0</v>
      </c>
      <c r="JI98" s="205"/>
      <c r="JJ98" s="205"/>
      <c r="JK98" s="582">
        <f t="shared" ref="JK98:JK99" si="932">JK199+JK300+JK401+JK502</f>
        <v>0</v>
      </c>
      <c r="JL98" s="576"/>
      <c r="JM98" s="174"/>
      <c r="JN98" s="203" t="str">
        <f>"Output Sekunder "&amp;" %"</f>
        <v>Output Sekunder  %</v>
      </c>
      <c r="JO98" s="204"/>
      <c r="JP98" s="204"/>
      <c r="JQ98" s="177"/>
      <c r="JR98" s="205"/>
      <c r="JS98" s="205"/>
      <c r="JT98" s="205"/>
      <c r="JU98" s="205"/>
      <c r="JV98" s="205"/>
      <c r="JW98" s="205"/>
      <c r="JX98" s="205"/>
      <c r="JY98" s="206">
        <f t="shared" ref="JY98:JY99" si="933">JY199+JY300+JY401+JY502</f>
        <v>0</v>
      </c>
      <c r="JZ98" s="205"/>
      <c r="KA98" s="205"/>
      <c r="KB98" s="582">
        <f t="shared" ref="KB98:KB99" si="934">KB199+KB300+KB401+KB502</f>
        <v>0</v>
      </c>
      <c r="KC98" s="576"/>
      <c r="KD98" s="174"/>
      <c r="KE98" s="203" t="str">
        <f>"Output Sekunder "&amp;" %"</f>
        <v>Output Sekunder  %</v>
      </c>
      <c r="KF98" s="204"/>
      <c r="KG98" s="204"/>
      <c r="KH98" s="177"/>
      <c r="KI98" s="205"/>
      <c r="KJ98" s="205"/>
      <c r="KK98" s="205"/>
      <c r="KL98" s="205"/>
      <c r="KM98" s="205"/>
      <c r="KN98" s="205"/>
      <c r="KO98" s="205"/>
      <c r="KP98" s="206">
        <f t="shared" ref="KP98:KP99" si="935">KP199+KP300+KP401+KP502</f>
        <v>0</v>
      </c>
      <c r="KQ98" s="205"/>
      <c r="KR98" s="205"/>
      <c r="KS98" s="582">
        <f t="shared" ref="KS98:KS99" si="936">KS199+KS300+KS401+KS502</f>
        <v>0</v>
      </c>
      <c r="KT98" s="576"/>
      <c r="KU98" s="173"/>
    </row>
    <row r="99" ht="15.75" customHeight="1">
      <c r="A99" s="174"/>
      <c r="B99" s="208" t="str">
        <f>"Adjusment "&amp;" %"</f>
        <v>Adjusment  %</v>
      </c>
      <c r="C99" s="209"/>
      <c r="D99" s="209"/>
      <c r="E99" s="177"/>
      <c r="F99" s="205"/>
      <c r="G99" s="205"/>
      <c r="H99" s="205"/>
      <c r="I99" s="205"/>
      <c r="J99" s="205"/>
      <c r="K99" s="205"/>
      <c r="L99" s="205"/>
      <c r="M99" s="210">
        <f t="shared" si="901"/>
        <v>0</v>
      </c>
      <c r="N99" s="205"/>
      <c r="O99" s="205"/>
      <c r="P99" s="583">
        <f t="shared" si="902"/>
        <v>0</v>
      </c>
      <c r="Q99" s="576"/>
      <c r="R99" s="174"/>
      <c r="S99" s="208" t="str">
        <f>"Adjusment "&amp;" %"</f>
        <v>Adjusment  %</v>
      </c>
      <c r="T99" s="209"/>
      <c r="U99" s="209"/>
      <c r="V99" s="177"/>
      <c r="W99" s="205"/>
      <c r="X99" s="205"/>
      <c r="Y99" s="205"/>
      <c r="Z99" s="205"/>
      <c r="AA99" s="205"/>
      <c r="AB99" s="205"/>
      <c r="AC99" s="205"/>
      <c r="AD99" s="210">
        <f t="shared" si="903"/>
        <v>0</v>
      </c>
      <c r="AE99" s="205"/>
      <c r="AF99" s="205"/>
      <c r="AG99" s="583">
        <f t="shared" si="904"/>
        <v>0</v>
      </c>
      <c r="AH99" s="576"/>
      <c r="AI99" s="174"/>
      <c r="AJ99" s="208" t="str">
        <f>"Adjusment "&amp;" %"</f>
        <v>Adjusment  %</v>
      </c>
      <c r="AK99" s="209"/>
      <c r="AL99" s="209"/>
      <c r="AM99" s="177"/>
      <c r="AN99" s="205"/>
      <c r="AO99" s="205"/>
      <c r="AP99" s="205"/>
      <c r="AQ99" s="205"/>
      <c r="AR99" s="205"/>
      <c r="AS99" s="205"/>
      <c r="AT99" s="205"/>
      <c r="AU99" s="210">
        <f t="shared" si="905"/>
        <v>0</v>
      </c>
      <c r="AV99" s="205"/>
      <c r="AW99" s="205"/>
      <c r="AX99" s="583">
        <f t="shared" si="906"/>
        <v>0</v>
      </c>
      <c r="AY99" s="576"/>
      <c r="AZ99" s="174"/>
      <c r="BA99" s="208" t="str">
        <f>"Adjusment "&amp;" %"</f>
        <v>Adjusment  %</v>
      </c>
      <c r="BB99" s="209"/>
      <c r="BC99" s="209"/>
      <c r="BD99" s="177"/>
      <c r="BE99" s="205"/>
      <c r="BF99" s="205"/>
      <c r="BG99" s="205"/>
      <c r="BH99" s="205"/>
      <c r="BI99" s="205"/>
      <c r="BJ99" s="205"/>
      <c r="BK99" s="205"/>
      <c r="BL99" s="210">
        <f t="shared" si="907"/>
        <v>0</v>
      </c>
      <c r="BM99" s="205"/>
      <c r="BN99" s="205"/>
      <c r="BO99" s="583">
        <f t="shared" si="908"/>
        <v>0</v>
      </c>
      <c r="BP99" s="576"/>
      <c r="BQ99" s="174"/>
      <c r="BR99" s="208" t="str">
        <f>"Adjusment "&amp;" %"</f>
        <v>Adjusment  %</v>
      </c>
      <c r="BS99" s="209"/>
      <c r="BT99" s="209"/>
      <c r="BU99" s="177"/>
      <c r="BV99" s="205"/>
      <c r="BW99" s="205"/>
      <c r="BX99" s="205"/>
      <c r="BY99" s="205"/>
      <c r="BZ99" s="205"/>
      <c r="CA99" s="205"/>
      <c r="CB99" s="205"/>
      <c r="CC99" s="210">
        <f t="shared" si="909"/>
        <v>0</v>
      </c>
      <c r="CD99" s="205"/>
      <c r="CE99" s="205"/>
      <c r="CF99" s="583">
        <f t="shared" si="910"/>
        <v>0</v>
      </c>
      <c r="CG99" s="576"/>
      <c r="CH99" s="174"/>
      <c r="CI99" s="208" t="str">
        <f>"Adjusment "&amp;" %"</f>
        <v>Adjusment  %</v>
      </c>
      <c r="CJ99" s="209"/>
      <c r="CK99" s="209"/>
      <c r="CL99" s="177"/>
      <c r="CM99" s="205"/>
      <c r="CN99" s="205"/>
      <c r="CO99" s="205"/>
      <c r="CP99" s="205"/>
      <c r="CQ99" s="205"/>
      <c r="CR99" s="205"/>
      <c r="CS99" s="205"/>
      <c r="CT99" s="210">
        <f t="shared" si="911"/>
        <v>0</v>
      </c>
      <c r="CU99" s="205"/>
      <c r="CV99" s="205"/>
      <c r="CW99" s="583">
        <f t="shared" si="912"/>
        <v>0</v>
      </c>
      <c r="CX99" s="576"/>
      <c r="CY99" s="174"/>
      <c r="CZ99" s="208" t="str">
        <f>"Adjusment "&amp;" %"</f>
        <v>Adjusment  %</v>
      </c>
      <c r="DA99" s="209"/>
      <c r="DB99" s="209"/>
      <c r="DC99" s="177"/>
      <c r="DD99" s="205"/>
      <c r="DE99" s="205"/>
      <c r="DF99" s="205"/>
      <c r="DG99" s="205"/>
      <c r="DH99" s="205"/>
      <c r="DI99" s="205"/>
      <c r="DJ99" s="205"/>
      <c r="DK99" s="210">
        <f t="shared" si="913"/>
        <v>0</v>
      </c>
      <c r="DL99" s="205"/>
      <c r="DM99" s="205"/>
      <c r="DN99" s="583">
        <f t="shared" si="914"/>
        <v>0</v>
      </c>
      <c r="DO99" s="576"/>
      <c r="DP99" s="174"/>
      <c r="DQ99" s="208" t="str">
        <f>"Adjusment "&amp;" %"</f>
        <v>Adjusment  %</v>
      </c>
      <c r="DR99" s="209"/>
      <c r="DS99" s="209"/>
      <c r="DT99" s="177"/>
      <c r="DU99" s="205"/>
      <c r="DV99" s="205"/>
      <c r="DW99" s="205"/>
      <c r="DX99" s="205"/>
      <c r="DY99" s="205"/>
      <c r="DZ99" s="205"/>
      <c r="EA99" s="205"/>
      <c r="EB99" s="210">
        <f t="shared" si="915"/>
        <v>0</v>
      </c>
      <c r="EC99" s="205"/>
      <c r="ED99" s="205"/>
      <c r="EE99" s="583">
        <f t="shared" si="916"/>
        <v>0</v>
      </c>
      <c r="EF99" s="576"/>
      <c r="EG99" s="174"/>
      <c r="EH99" s="208" t="str">
        <f>"Adjusment "&amp;" %"</f>
        <v>Adjusment  %</v>
      </c>
      <c r="EI99" s="209"/>
      <c r="EJ99" s="209"/>
      <c r="EK99" s="177"/>
      <c r="EL99" s="205"/>
      <c r="EM99" s="205"/>
      <c r="EN99" s="205"/>
      <c r="EO99" s="205"/>
      <c r="EP99" s="205"/>
      <c r="EQ99" s="205"/>
      <c r="ER99" s="205"/>
      <c r="ES99" s="210">
        <f t="shared" si="917"/>
        <v>0</v>
      </c>
      <c r="ET99" s="205"/>
      <c r="EU99" s="205"/>
      <c r="EV99" s="583">
        <f t="shared" si="918"/>
        <v>0</v>
      </c>
      <c r="EW99" s="576"/>
      <c r="EX99" s="174"/>
      <c r="EY99" s="208" t="str">
        <f>"Adjusment "&amp;" %"</f>
        <v>Adjusment  %</v>
      </c>
      <c r="EZ99" s="209"/>
      <c r="FA99" s="209"/>
      <c r="FB99" s="177"/>
      <c r="FC99" s="205"/>
      <c r="FD99" s="205"/>
      <c r="FE99" s="205"/>
      <c r="FF99" s="205"/>
      <c r="FG99" s="205"/>
      <c r="FH99" s="205"/>
      <c r="FI99" s="205"/>
      <c r="FJ99" s="210">
        <f t="shared" si="919"/>
        <v>0</v>
      </c>
      <c r="FK99" s="205"/>
      <c r="FL99" s="205"/>
      <c r="FM99" s="583">
        <f t="shared" si="920"/>
        <v>0</v>
      </c>
      <c r="FN99" s="576"/>
      <c r="FO99" s="174"/>
      <c r="FP99" s="208" t="str">
        <f>"Adjusment "&amp;" %"</f>
        <v>Adjusment  %</v>
      </c>
      <c r="FQ99" s="209"/>
      <c r="FR99" s="209"/>
      <c r="FS99" s="177"/>
      <c r="FT99" s="205"/>
      <c r="FU99" s="205"/>
      <c r="FV99" s="205"/>
      <c r="FW99" s="205"/>
      <c r="FX99" s="205"/>
      <c r="FY99" s="205"/>
      <c r="FZ99" s="205"/>
      <c r="GA99" s="210">
        <f t="shared" si="921"/>
        <v>0</v>
      </c>
      <c r="GB99" s="205"/>
      <c r="GC99" s="205"/>
      <c r="GD99" s="583">
        <f t="shared" si="922"/>
        <v>0</v>
      </c>
      <c r="GE99" s="576"/>
      <c r="GF99" s="174"/>
      <c r="GG99" s="208" t="str">
        <f>"Adjusment "&amp;" %"</f>
        <v>Adjusment  %</v>
      </c>
      <c r="GH99" s="209"/>
      <c r="GI99" s="209"/>
      <c r="GJ99" s="177"/>
      <c r="GK99" s="205"/>
      <c r="GL99" s="205"/>
      <c r="GM99" s="205"/>
      <c r="GN99" s="205"/>
      <c r="GO99" s="205"/>
      <c r="GP99" s="205"/>
      <c r="GQ99" s="205"/>
      <c r="GR99" s="210">
        <f t="shared" si="923"/>
        <v>0</v>
      </c>
      <c r="GS99" s="205"/>
      <c r="GT99" s="205"/>
      <c r="GU99" s="583">
        <f t="shared" si="924"/>
        <v>0</v>
      </c>
      <c r="GV99" s="576"/>
      <c r="GW99" s="174"/>
      <c r="GX99" s="208" t="str">
        <f>"Adjusment "&amp;" %"</f>
        <v>Adjusment  %</v>
      </c>
      <c r="GY99" s="209"/>
      <c r="GZ99" s="209"/>
      <c r="HA99" s="177"/>
      <c r="HB99" s="205"/>
      <c r="HC99" s="205"/>
      <c r="HD99" s="205"/>
      <c r="HE99" s="205"/>
      <c r="HF99" s="205"/>
      <c r="HG99" s="205"/>
      <c r="HH99" s="205"/>
      <c r="HI99" s="210">
        <f t="shared" si="925"/>
        <v>0</v>
      </c>
      <c r="HJ99" s="205"/>
      <c r="HK99" s="205"/>
      <c r="HL99" s="583">
        <f t="shared" si="926"/>
        <v>0</v>
      </c>
      <c r="HM99" s="576"/>
      <c r="HN99" s="174"/>
      <c r="HO99" s="208" t="str">
        <f>"Adjusment "&amp;" %"</f>
        <v>Adjusment  %</v>
      </c>
      <c r="HP99" s="209"/>
      <c r="HQ99" s="209"/>
      <c r="HR99" s="177"/>
      <c r="HS99" s="205"/>
      <c r="HT99" s="205"/>
      <c r="HU99" s="205"/>
      <c r="HV99" s="205"/>
      <c r="HW99" s="205"/>
      <c r="HX99" s="205"/>
      <c r="HY99" s="205"/>
      <c r="HZ99" s="210">
        <f t="shared" si="927"/>
        <v>0</v>
      </c>
      <c r="IA99" s="205"/>
      <c r="IB99" s="205"/>
      <c r="IC99" s="583">
        <f t="shared" si="928"/>
        <v>0</v>
      </c>
      <c r="ID99" s="576"/>
      <c r="IE99" s="174"/>
      <c r="IF99" s="208" t="str">
        <f>"Adjusment "&amp;" %"</f>
        <v>Adjusment  %</v>
      </c>
      <c r="IG99" s="209"/>
      <c r="IH99" s="209"/>
      <c r="II99" s="177"/>
      <c r="IJ99" s="205"/>
      <c r="IK99" s="205"/>
      <c r="IL99" s="205"/>
      <c r="IM99" s="205"/>
      <c r="IN99" s="205"/>
      <c r="IO99" s="205"/>
      <c r="IP99" s="205"/>
      <c r="IQ99" s="210">
        <f t="shared" si="929"/>
        <v>0</v>
      </c>
      <c r="IR99" s="205"/>
      <c r="IS99" s="205"/>
      <c r="IT99" s="583">
        <f t="shared" si="930"/>
        <v>0</v>
      </c>
      <c r="IU99" s="576"/>
      <c r="IV99" s="174"/>
      <c r="IW99" s="208" t="str">
        <f>"Adjusment "&amp;" %"</f>
        <v>Adjusment  %</v>
      </c>
      <c r="IX99" s="209"/>
      <c r="IY99" s="209"/>
      <c r="IZ99" s="177"/>
      <c r="JA99" s="205"/>
      <c r="JB99" s="205"/>
      <c r="JC99" s="205"/>
      <c r="JD99" s="205"/>
      <c r="JE99" s="205"/>
      <c r="JF99" s="205"/>
      <c r="JG99" s="205"/>
      <c r="JH99" s="210">
        <f t="shared" si="931"/>
        <v>0</v>
      </c>
      <c r="JI99" s="205"/>
      <c r="JJ99" s="205"/>
      <c r="JK99" s="583">
        <f t="shared" si="932"/>
        <v>0</v>
      </c>
      <c r="JL99" s="576"/>
      <c r="JM99" s="174"/>
      <c r="JN99" s="208" t="str">
        <f>"Adjusment "&amp;" %"</f>
        <v>Adjusment  %</v>
      </c>
      <c r="JO99" s="209"/>
      <c r="JP99" s="209"/>
      <c r="JQ99" s="177"/>
      <c r="JR99" s="205"/>
      <c r="JS99" s="205"/>
      <c r="JT99" s="205"/>
      <c r="JU99" s="205"/>
      <c r="JV99" s="205"/>
      <c r="JW99" s="205"/>
      <c r="JX99" s="205"/>
      <c r="JY99" s="210">
        <f t="shared" si="933"/>
        <v>0</v>
      </c>
      <c r="JZ99" s="205"/>
      <c r="KA99" s="205"/>
      <c r="KB99" s="583">
        <f t="shared" si="934"/>
        <v>0</v>
      </c>
      <c r="KC99" s="576"/>
      <c r="KD99" s="174"/>
      <c r="KE99" s="208" t="str">
        <f>"Adjusment "&amp;" %"</f>
        <v>Adjusment  %</v>
      </c>
      <c r="KF99" s="209"/>
      <c r="KG99" s="209"/>
      <c r="KH99" s="177"/>
      <c r="KI99" s="205"/>
      <c r="KJ99" s="205"/>
      <c r="KK99" s="205"/>
      <c r="KL99" s="205"/>
      <c r="KM99" s="205"/>
      <c r="KN99" s="205"/>
      <c r="KO99" s="205"/>
      <c r="KP99" s="210">
        <f t="shared" si="935"/>
        <v>0</v>
      </c>
      <c r="KQ99" s="205"/>
      <c r="KR99" s="205"/>
      <c r="KS99" s="583">
        <f t="shared" si="936"/>
        <v>0</v>
      </c>
      <c r="KT99" s="576"/>
      <c r="KU99" s="173"/>
    </row>
    <row r="100" ht="15.75" customHeight="1">
      <c r="A100" s="174"/>
      <c r="B100" s="175"/>
      <c r="C100" s="176"/>
      <c r="D100" s="176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94"/>
      <c r="Q100" s="576"/>
      <c r="R100" s="174"/>
      <c r="S100" s="175"/>
      <c r="T100" s="176"/>
      <c r="U100" s="176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94"/>
      <c r="AH100" s="576"/>
      <c r="AI100" s="174"/>
      <c r="AJ100" s="175"/>
      <c r="AK100" s="176"/>
      <c r="AL100" s="176"/>
      <c r="AM100" s="177"/>
      <c r="AN100" s="177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94"/>
      <c r="AY100" s="576"/>
      <c r="AZ100" s="174"/>
      <c r="BA100" s="175"/>
      <c r="BB100" s="176"/>
      <c r="BC100" s="176"/>
      <c r="BD100" s="177"/>
      <c r="BE100" s="177"/>
      <c r="BF100" s="177"/>
      <c r="BG100" s="177"/>
      <c r="BH100" s="177"/>
      <c r="BI100" s="177"/>
      <c r="BJ100" s="177"/>
      <c r="BK100" s="177"/>
      <c r="BL100" s="177"/>
      <c r="BM100" s="177"/>
      <c r="BN100" s="177"/>
      <c r="BO100" s="194"/>
      <c r="BP100" s="576"/>
      <c r="BQ100" s="174"/>
      <c r="BR100" s="175"/>
      <c r="BS100" s="176"/>
      <c r="BT100" s="176"/>
      <c r="BU100" s="177"/>
      <c r="BV100" s="177"/>
      <c r="BW100" s="177"/>
      <c r="BX100" s="177"/>
      <c r="BY100" s="177"/>
      <c r="BZ100" s="177"/>
      <c r="CA100" s="177"/>
      <c r="CB100" s="177"/>
      <c r="CC100" s="177"/>
      <c r="CD100" s="177"/>
      <c r="CE100" s="177"/>
      <c r="CF100" s="194"/>
      <c r="CG100" s="576"/>
      <c r="CH100" s="174"/>
      <c r="CI100" s="175"/>
      <c r="CJ100" s="176"/>
      <c r="CK100" s="176"/>
      <c r="CL100" s="177"/>
      <c r="CM100" s="177"/>
      <c r="CN100" s="177"/>
      <c r="CO100" s="177"/>
      <c r="CP100" s="177"/>
      <c r="CQ100" s="177"/>
      <c r="CR100" s="177"/>
      <c r="CS100" s="177"/>
      <c r="CT100" s="177"/>
      <c r="CU100" s="177"/>
      <c r="CV100" s="177"/>
      <c r="CW100" s="194"/>
      <c r="CX100" s="576"/>
      <c r="CY100" s="174"/>
      <c r="CZ100" s="175"/>
      <c r="DA100" s="176"/>
      <c r="DB100" s="176"/>
      <c r="DC100" s="177"/>
      <c r="DD100" s="177"/>
      <c r="DE100" s="177"/>
      <c r="DF100" s="177"/>
      <c r="DG100" s="177"/>
      <c r="DH100" s="177"/>
      <c r="DI100" s="177"/>
      <c r="DJ100" s="177"/>
      <c r="DK100" s="177"/>
      <c r="DL100" s="177"/>
      <c r="DM100" s="177"/>
      <c r="DN100" s="194"/>
      <c r="DO100" s="576"/>
      <c r="DP100" s="174"/>
      <c r="DQ100" s="175"/>
      <c r="DR100" s="176"/>
      <c r="DS100" s="176"/>
      <c r="DT100" s="177"/>
      <c r="DU100" s="177"/>
      <c r="DV100" s="177"/>
      <c r="DW100" s="177"/>
      <c r="DX100" s="177"/>
      <c r="DY100" s="177"/>
      <c r="DZ100" s="177"/>
      <c r="EA100" s="177"/>
      <c r="EB100" s="177"/>
      <c r="EC100" s="177"/>
      <c r="ED100" s="177"/>
      <c r="EE100" s="194"/>
      <c r="EF100" s="576"/>
      <c r="EG100" s="174"/>
      <c r="EH100" s="175"/>
      <c r="EI100" s="176"/>
      <c r="EJ100" s="176"/>
      <c r="EK100" s="177"/>
      <c r="EL100" s="177"/>
      <c r="EM100" s="177"/>
      <c r="EN100" s="177"/>
      <c r="EO100" s="177"/>
      <c r="EP100" s="177"/>
      <c r="EQ100" s="177"/>
      <c r="ER100" s="177"/>
      <c r="ES100" s="177"/>
      <c r="ET100" s="177"/>
      <c r="EU100" s="177"/>
      <c r="EV100" s="194"/>
      <c r="EW100" s="576"/>
      <c r="EX100" s="174"/>
      <c r="EY100" s="175"/>
      <c r="EZ100" s="176"/>
      <c r="FA100" s="176"/>
      <c r="FB100" s="177"/>
      <c r="FC100" s="177"/>
      <c r="FD100" s="177"/>
      <c r="FE100" s="177"/>
      <c r="FF100" s="177"/>
      <c r="FG100" s="177"/>
      <c r="FH100" s="177"/>
      <c r="FI100" s="177"/>
      <c r="FJ100" s="177"/>
      <c r="FK100" s="177"/>
      <c r="FL100" s="177"/>
      <c r="FM100" s="194"/>
      <c r="FN100" s="576"/>
      <c r="FO100" s="174"/>
      <c r="FP100" s="175"/>
      <c r="FQ100" s="176"/>
      <c r="FR100" s="176"/>
      <c r="FS100" s="177"/>
      <c r="FT100" s="177"/>
      <c r="FU100" s="177"/>
      <c r="FV100" s="177"/>
      <c r="FW100" s="177"/>
      <c r="FX100" s="177"/>
      <c r="FY100" s="177"/>
      <c r="FZ100" s="177"/>
      <c r="GA100" s="177"/>
      <c r="GB100" s="177"/>
      <c r="GC100" s="177"/>
      <c r="GD100" s="194"/>
      <c r="GE100" s="576"/>
      <c r="GF100" s="174"/>
      <c r="GG100" s="175"/>
      <c r="GH100" s="176"/>
      <c r="GI100" s="176"/>
      <c r="GJ100" s="177"/>
      <c r="GK100" s="177"/>
      <c r="GL100" s="177"/>
      <c r="GM100" s="177"/>
      <c r="GN100" s="177"/>
      <c r="GO100" s="177"/>
      <c r="GP100" s="177"/>
      <c r="GQ100" s="177"/>
      <c r="GR100" s="177"/>
      <c r="GS100" s="177"/>
      <c r="GT100" s="177"/>
      <c r="GU100" s="194"/>
      <c r="GV100" s="576"/>
      <c r="GW100" s="174"/>
      <c r="GX100" s="175"/>
      <c r="GY100" s="176"/>
      <c r="GZ100" s="176"/>
      <c r="HA100" s="177"/>
      <c r="HB100" s="177"/>
      <c r="HC100" s="177"/>
      <c r="HD100" s="177"/>
      <c r="HE100" s="177"/>
      <c r="HF100" s="177"/>
      <c r="HG100" s="177"/>
      <c r="HH100" s="177"/>
      <c r="HI100" s="177"/>
      <c r="HJ100" s="177"/>
      <c r="HK100" s="177"/>
      <c r="HL100" s="194"/>
      <c r="HM100" s="576"/>
      <c r="HN100" s="174"/>
      <c r="HO100" s="175"/>
      <c r="HP100" s="176"/>
      <c r="HQ100" s="176"/>
      <c r="HR100" s="177"/>
      <c r="HS100" s="177"/>
      <c r="HT100" s="177"/>
      <c r="HU100" s="177"/>
      <c r="HV100" s="177"/>
      <c r="HW100" s="177"/>
      <c r="HX100" s="177"/>
      <c r="HY100" s="177"/>
      <c r="HZ100" s="177"/>
      <c r="IA100" s="177"/>
      <c r="IB100" s="177"/>
      <c r="IC100" s="194"/>
      <c r="ID100" s="576"/>
      <c r="IE100" s="174"/>
      <c r="IF100" s="175"/>
      <c r="IG100" s="176"/>
      <c r="IH100" s="176"/>
      <c r="II100" s="177"/>
      <c r="IJ100" s="177"/>
      <c r="IK100" s="177"/>
      <c r="IL100" s="177"/>
      <c r="IM100" s="177"/>
      <c r="IN100" s="177"/>
      <c r="IO100" s="177"/>
      <c r="IP100" s="177"/>
      <c r="IQ100" s="177"/>
      <c r="IR100" s="177"/>
      <c r="IS100" s="177"/>
      <c r="IT100" s="194"/>
      <c r="IU100" s="576"/>
      <c r="IV100" s="174"/>
      <c r="IW100" s="175"/>
      <c r="IX100" s="176"/>
      <c r="IY100" s="176"/>
      <c r="IZ100" s="177"/>
      <c r="JA100" s="177"/>
      <c r="JB100" s="177"/>
      <c r="JC100" s="177"/>
      <c r="JD100" s="177"/>
      <c r="JE100" s="177"/>
      <c r="JF100" s="177"/>
      <c r="JG100" s="177"/>
      <c r="JH100" s="177"/>
      <c r="JI100" s="177"/>
      <c r="JJ100" s="177"/>
      <c r="JK100" s="194"/>
      <c r="JL100" s="576"/>
      <c r="JM100" s="174"/>
      <c r="JN100" s="175"/>
      <c r="JO100" s="176"/>
      <c r="JP100" s="176"/>
      <c r="JQ100" s="177"/>
      <c r="JR100" s="177"/>
      <c r="JS100" s="177"/>
      <c r="JT100" s="177"/>
      <c r="JU100" s="177"/>
      <c r="JV100" s="177"/>
      <c r="JW100" s="177"/>
      <c r="JX100" s="177"/>
      <c r="JY100" s="177"/>
      <c r="JZ100" s="177"/>
      <c r="KA100" s="177"/>
      <c r="KB100" s="194"/>
      <c r="KC100" s="576"/>
      <c r="KD100" s="174"/>
      <c r="KE100" s="175"/>
      <c r="KF100" s="176"/>
      <c r="KG100" s="176"/>
      <c r="KH100" s="177"/>
      <c r="KI100" s="177"/>
      <c r="KJ100" s="177"/>
      <c r="KK100" s="177"/>
      <c r="KL100" s="177"/>
      <c r="KM100" s="177"/>
      <c r="KN100" s="177"/>
      <c r="KO100" s="177"/>
      <c r="KP100" s="177"/>
      <c r="KQ100" s="177"/>
      <c r="KR100" s="177"/>
      <c r="KS100" s="194"/>
      <c r="KT100" s="576"/>
      <c r="KU100" s="173"/>
    </row>
    <row r="101" ht="24.0" customHeight="1">
      <c r="A101" s="212" t="s">
        <v>29</v>
      </c>
      <c r="B101" s="213"/>
      <c r="C101" s="214"/>
      <c r="D101" s="214"/>
      <c r="E101" s="215"/>
      <c r="F101" s="215"/>
      <c r="G101" s="216">
        <f>SUM(G96:G100)</f>
        <v>0</v>
      </c>
      <c r="H101" s="215"/>
      <c r="I101" s="216">
        <f>SUM(I96:I100)</f>
        <v>0</v>
      </c>
      <c r="J101" s="215"/>
      <c r="K101" s="215"/>
      <c r="L101" s="215"/>
      <c r="M101" s="215"/>
      <c r="N101" s="215"/>
      <c r="O101" s="216">
        <f t="shared" ref="O101:P101" si="937">SUM(O96:O100)</f>
        <v>0</v>
      </c>
      <c r="P101" s="584">
        <f t="shared" si="937"/>
        <v>0</v>
      </c>
      <c r="Q101" s="581"/>
      <c r="R101" s="212" t="s">
        <v>29</v>
      </c>
      <c r="S101" s="213"/>
      <c r="T101" s="214"/>
      <c r="U101" s="214"/>
      <c r="V101" s="215"/>
      <c r="W101" s="215"/>
      <c r="X101" s="216">
        <f>SUM(X96:X100)</f>
        <v>0</v>
      </c>
      <c r="Y101" s="215"/>
      <c r="Z101" s="216">
        <f>SUM(Z96:Z100)</f>
        <v>0</v>
      </c>
      <c r="AA101" s="215"/>
      <c r="AB101" s="215"/>
      <c r="AC101" s="215"/>
      <c r="AD101" s="215"/>
      <c r="AE101" s="215"/>
      <c r="AF101" s="216">
        <f t="shared" ref="AF101:AG101" si="938">SUM(AF96:AF100)</f>
        <v>0</v>
      </c>
      <c r="AG101" s="584">
        <f t="shared" si="938"/>
        <v>0</v>
      </c>
      <c r="AH101" s="581"/>
      <c r="AI101" s="212" t="s">
        <v>29</v>
      </c>
      <c r="AJ101" s="213"/>
      <c r="AK101" s="214"/>
      <c r="AL101" s="214"/>
      <c r="AM101" s="215"/>
      <c r="AN101" s="215"/>
      <c r="AO101" s="216">
        <f>SUM(AO96:AO100)</f>
        <v>0</v>
      </c>
      <c r="AP101" s="215"/>
      <c r="AQ101" s="216">
        <f>SUM(AQ96:AQ100)</f>
        <v>0</v>
      </c>
      <c r="AR101" s="215"/>
      <c r="AS101" s="215"/>
      <c r="AT101" s="215"/>
      <c r="AU101" s="215"/>
      <c r="AV101" s="215"/>
      <c r="AW101" s="216">
        <f t="shared" ref="AW101:AX101" si="939">SUM(AW96:AW100)</f>
        <v>0</v>
      </c>
      <c r="AX101" s="584">
        <f t="shared" si="939"/>
        <v>0</v>
      </c>
      <c r="AY101" s="581"/>
      <c r="AZ101" s="212" t="s">
        <v>29</v>
      </c>
      <c r="BA101" s="213"/>
      <c r="BB101" s="214"/>
      <c r="BC101" s="214"/>
      <c r="BD101" s="215"/>
      <c r="BE101" s="215"/>
      <c r="BF101" s="216">
        <f>SUM(BF96:BF100)</f>
        <v>0</v>
      </c>
      <c r="BG101" s="215"/>
      <c r="BH101" s="216">
        <f>SUM(BH96:BH100)</f>
        <v>0</v>
      </c>
      <c r="BI101" s="215"/>
      <c r="BJ101" s="215"/>
      <c r="BK101" s="215"/>
      <c r="BL101" s="215"/>
      <c r="BM101" s="215"/>
      <c r="BN101" s="216">
        <f t="shared" ref="BN101:BO101" si="940">SUM(BN96:BN100)</f>
        <v>0</v>
      </c>
      <c r="BO101" s="584">
        <f t="shared" si="940"/>
        <v>0</v>
      </c>
      <c r="BP101" s="581"/>
      <c r="BQ101" s="212" t="s">
        <v>29</v>
      </c>
      <c r="BR101" s="213"/>
      <c r="BS101" s="214"/>
      <c r="BT101" s="214"/>
      <c r="BU101" s="215"/>
      <c r="BV101" s="215"/>
      <c r="BW101" s="216">
        <f>SUM(BW96:BW100)</f>
        <v>0</v>
      </c>
      <c r="BX101" s="215"/>
      <c r="BY101" s="216">
        <f>SUM(BY96:BY100)</f>
        <v>0</v>
      </c>
      <c r="BZ101" s="215"/>
      <c r="CA101" s="215"/>
      <c r="CB101" s="215"/>
      <c r="CC101" s="215"/>
      <c r="CD101" s="215"/>
      <c r="CE101" s="216">
        <f t="shared" ref="CE101:CF101" si="941">SUM(CE96:CE100)</f>
        <v>0</v>
      </c>
      <c r="CF101" s="584">
        <f t="shared" si="941"/>
        <v>0</v>
      </c>
      <c r="CG101" s="581"/>
      <c r="CH101" s="212" t="s">
        <v>29</v>
      </c>
      <c r="CI101" s="213"/>
      <c r="CJ101" s="214"/>
      <c r="CK101" s="214"/>
      <c r="CL101" s="215"/>
      <c r="CM101" s="215"/>
      <c r="CN101" s="216">
        <f>SUM(CN96:CN100)</f>
        <v>0</v>
      </c>
      <c r="CO101" s="215"/>
      <c r="CP101" s="216">
        <f>SUM(CP96:CP100)</f>
        <v>0</v>
      </c>
      <c r="CQ101" s="215"/>
      <c r="CR101" s="215"/>
      <c r="CS101" s="215"/>
      <c r="CT101" s="215"/>
      <c r="CU101" s="215"/>
      <c r="CV101" s="216">
        <f t="shared" ref="CV101:CW101" si="942">SUM(CV96:CV100)</f>
        <v>0</v>
      </c>
      <c r="CW101" s="584">
        <f t="shared" si="942"/>
        <v>0</v>
      </c>
      <c r="CX101" s="581"/>
      <c r="CY101" s="212" t="s">
        <v>29</v>
      </c>
      <c r="CZ101" s="213"/>
      <c r="DA101" s="214"/>
      <c r="DB101" s="214"/>
      <c r="DC101" s="215"/>
      <c r="DD101" s="215"/>
      <c r="DE101" s="216">
        <f>SUM(DE96:DE100)</f>
        <v>0</v>
      </c>
      <c r="DF101" s="215"/>
      <c r="DG101" s="216">
        <f>SUM(DG96:DG100)</f>
        <v>0</v>
      </c>
      <c r="DH101" s="215"/>
      <c r="DI101" s="215"/>
      <c r="DJ101" s="215"/>
      <c r="DK101" s="215"/>
      <c r="DL101" s="215"/>
      <c r="DM101" s="216">
        <f t="shared" ref="DM101:DN101" si="943">SUM(DM96:DM100)</f>
        <v>0</v>
      </c>
      <c r="DN101" s="584">
        <f t="shared" si="943"/>
        <v>0</v>
      </c>
      <c r="DO101" s="581"/>
      <c r="DP101" s="212" t="s">
        <v>29</v>
      </c>
      <c r="DQ101" s="213"/>
      <c r="DR101" s="214"/>
      <c r="DS101" s="214"/>
      <c r="DT101" s="215"/>
      <c r="DU101" s="215"/>
      <c r="DV101" s="216">
        <f>SUM(DV96:DV100)</f>
        <v>0</v>
      </c>
      <c r="DW101" s="215"/>
      <c r="DX101" s="216">
        <f>SUM(DX96:DX100)</f>
        <v>0</v>
      </c>
      <c r="DY101" s="215"/>
      <c r="DZ101" s="215"/>
      <c r="EA101" s="215"/>
      <c r="EB101" s="215"/>
      <c r="EC101" s="215"/>
      <c r="ED101" s="216">
        <f t="shared" ref="ED101:EE101" si="944">SUM(ED96:ED100)</f>
        <v>0</v>
      </c>
      <c r="EE101" s="584">
        <f t="shared" si="944"/>
        <v>0</v>
      </c>
      <c r="EF101" s="581"/>
      <c r="EG101" s="212" t="s">
        <v>29</v>
      </c>
      <c r="EH101" s="213"/>
      <c r="EI101" s="214"/>
      <c r="EJ101" s="214"/>
      <c r="EK101" s="215"/>
      <c r="EL101" s="215"/>
      <c r="EM101" s="216">
        <f>SUM(EM96:EM100)</f>
        <v>0</v>
      </c>
      <c r="EN101" s="215"/>
      <c r="EO101" s="216">
        <f>SUM(EO96:EO100)</f>
        <v>0</v>
      </c>
      <c r="EP101" s="215"/>
      <c r="EQ101" s="215"/>
      <c r="ER101" s="215"/>
      <c r="ES101" s="215"/>
      <c r="ET101" s="215"/>
      <c r="EU101" s="216">
        <f t="shared" ref="EU101:EV101" si="945">SUM(EU96:EU100)</f>
        <v>0</v>
      </c>
      <c r="EV101" s="584">
        <f t="shared" si="945"/>
        <v>0</v>
      </c>
      <c r="EW101" s="581"/>
      <c r="EX101" s="212" t="s">
        <v>29</v>
      </c>
      <c r="EY101" s="213"/>
      <c r="EZ101" s="214"/>
      <c r="FA101" s="214"/>
      <c r="FB101" s="215"/>
      <c r="FC101" s="215"/>
      <c r="FD101" s="216">
        <f>SUM(FD96:FD100)</f>
        <v>1527711.59</v>
      </c>
      <c r="FE101" s="215"/>
      <c r="FF101" s="216">
        <f>SUM(FF96:FF100)</f>
        <v>0</v>
      </c>
      <c r="FG101" s="215"/>
      <c r="FH101" s="215"/>
      <c r="FI101" s="215"/>
      <c r="FJ101" s="215"/>
      <c r="FK101" s="215"/>
      <c r="FL101" s="216">
        <f t="shared" ref="FL101:FM101" si="946">SUM(FL96:FL100)</f>
        <v>449590.0397</v>
      </c>
      <c r="FM101" s="584">
        <f t="shared" si="946"/>
        <v>1078121.55</v>
      </c>
      <c r="FN101" s="581"/>
      <c r="FO101" s="212" t="s">
        <v>29</v>
      </c>
      <c r="FP101" s="213"/>
      <c r="FQ101" s="214"/>
      <c r="FR101" s="214"/>
      <c r="FS101" s="215"/>
      <c r="FT101" s="215"/>
      <c r="FU101" s="216">
        <f>SUM(FU96:FU100)</f>
        <v>1464180.853</v>
      </c>
      <c r="FV101" s="215"/>
      <c r="FW101" s="216">
        <f>SUM(FW96:FW100)</f>
        <v>0</v>
      </c>
      <c r="FX101" s="215"/>
      <c r="FY101" s="215"/>
      <c r="FZ101" s="215"/>
      <c r="GA101" s="215"/>
      <c r="GB101" s="215"/>
      <c r="GC101" s="216">
        <f t="shared" ref="GC101:GD101" si="947">SUM(GC96:GC100)</f>
        <v>430893.5875</v>
      </c>
      <c r="GD101" s="584">
        <f t="shared" si="947"/>
        <v>1033287.265</v>
      </c>
      <c r="GE101" s="581"/>
      <c r="GF101" s="212" t="s">
        <v>29</v>
      </c>
      <c r="GG101" s="213"/>
      <c r="GH101" s="214"/>
      <c r="GI101" s="214"/>
      <c r="GJ101" s="215"/>
      <c r="GK101" s="215"/>
      <c r="GL101" s="216">
        <f>SUM(GL96:GL100)</f>
        <v>1306610.325</v>
      </c>
      <c r="GM101" s="215"/>
      <c r="GN101" s="216">
        <f>SUM(GN96:GN100)</f>
        <v>0</v>
      </c>
      <c r="GO101" s="215"/>
      <c r="GP101" s="215"/>
      <c r="GQ101" s="215"/>
      <c r="GR101" s="215"/>
      <c r="GS101" s="215"/>
      <c r="GT101" s="216">
        <f t="shared" ref="GT101:GU101" si="948">SUM(GT96:GT100)</f>
        <v>384522.1779</v>
      </c>
      <c r="GU101" s="584">
        <f t="shared" si="948"/>
        <v>922088.1471</v>
      </c>
      <c r="GV101" s="581"/>
      <c r="GW101" s="212" t="s">
        <v>29</v>
      </c>
      <c r="GX101" s="213"/>
      <c r="GY101" s="214"/>
      <c r="GZ101" s="214"/>
      <c r="HA101" s="215"/>
      <c r="HB101" s="215"/>
      <c r="HC101" s="216">
        <f>SUM(HC96:HC100)</f>
        <v>1510517.231</v>
      </c>
      <c r="HD101" s="215"/>
      <c r="HE101" s="216">
        <f>SUM(HE96:HE100)</f>
        <v>0</v>
      </c>
      <c r="HF101" s="215"/>
      <c r="HG101" s="215"/>
      <c r="HH101" s="215"/>
      <c r="HI101" s="215"/>
      <c r="HJ101" s="215"/>
      <c r="HK101" s="216">
        <f t="shared" ref="HK101:HL101" si="949">SUM(HK96:HK100)</f>
        <v>444529.9141</v>
      </c>
      <c r="HL101" s="584">
        <f t="shared" si="949"/>
        <v>1065987.317</v>
      </c>
      <c r="HM101" s="581"/>
      <c r="HN101" s="212" t="s">
        <v>29</v>
      </c>
      <c r="HO101" s="213"/>
      <c r="HP101" s="214"/>
      <c r="HQ101" s="214"/>
      <c r="HR101" s="215"/>
      <c r="HS101" s="215"/>
      <c r="HT101" s="216">
        <f>SUM(HT96:HT100)</f>
        <v>1379265.754</v>
      </c>
      <c r="HU101" s="215"/>
      <c r="HV101" s="216">
        <f>SUM(HV96:HV100)</f>
        <v>0</v>
      </c>
      <c r="HW101" s="215"/>
      <c r="HX101" s="215"/>
      <c r="HY101" s="215"/>
      <c r="HZ101" s="215"/>
      <c r="IA101" s="215"/>
      <c r="IB101" s="216">
        <f t="shared" ref="IB101:IC101" si="950">SUM(IB96:IB100)</f>
        <v>405903.9343</v>
      </c>
      <c r="IC101" s="584">
        <f t="shared" si="950"/>
        <v>973361.8194</v>
      </c>
      <c r="ID101" s="581"/>
      <c r="IE101" s="212" t="s">
        <v>29</v>
      </c>
      <c r="IF101" s="213"/>
      <c r="IG101" s="214"/>
      <c r="IH101" s="214"/>
      <c r="II101" s="215"/>
      <c r="IJ101" s="215"/>
      <c r="IK101" s="216">
        <f>SUM(IK96:IK100)</f>
        <v>1751385.812</v>
      </c>
      <c r="IL101" s="215"/>
      <c r="IM101" s="216">
        <f>SUM(IM96:IM100)</f>
        <v>0</v>
      </c>
      <c r="IN101" s="215"/>
      <c r="IO101" s="215"/>
      <c r="IP101" s="215"/>
      <c r="IQ101" s="215"/>
      <c r="IR101" s="215"/>
      <c r="IS101" s="216">
        <f t="shared" ref="IS101:IT101" si="951">SUM(IS96:IS100)</f>
        <v>515415.0966</v>
      </c>
      <c r="IT101" s="584">
        <f t="shared" si="951"/>
        <v>1235970.716</v>
      </c>
      <c r="IU101" s="581"/>
      <c r="IV101" s="212" t="s">
        <v>29</v>
      </c>
      <c r="IW101" s="213"/>
      <c r="IX101" s="214"/>
      <c r="IY101" s="214"/>
      <c r="IZ101" s="215"/>
      <c r="JA101" s="215"/>
      <c r="JB101" s="216">
        <f>SUM(JB96:JB100)</f>
        <v>1749300.506</v>
      </c>
      <c r="JC101" s="215"/>
      <c r="JD101" s="216">
        <f>SUM(JD96:JD100)</f>
        <v>0</v>
      </c>
      <c r="JE101" s="215"/>
      <c r="JF101" s="215"/>
      <c r="JG101" s="215"/>
      <c r="JH101" s="215"/>
      <c r="JI101" s="215"/>
      <c r="JJ101" s="216">
        <f t="shared" ref="JJ101:JK101" si="952">SUM(JJ96:JJ100)</f>
        <v>514801.4122</v>
      </c>
      <c r="JK101" s="584">
        <f t="shared" si="952"/>
        <v>1234499.094</v>
      </c>
      <c r="JL101" s="581"/>
      <c r="JM101" s="212" t="s">
        <v>29</v>
      </c>
      <c r="JN101" s="213"/>
      <c r="JO101" s="214"/>
      <c r="JP101" s="214"/>
      <c r="JQ101" s="215"/>
      <c r="JR101" s="215"/>
      <c r="JS101" s="216">
        <f>SUM(JS96:JS100)</f>
        <v>465117.4302</v>
      </c>
      <c r="JT101" s="215"/>
      <c r="JU101" s="216">
        <f>SUM(JU96:JU100)</f>
        <v>0</v>
      </c>
      <c r="JV101" s="215"/>
      <c r="JW101" s="215"/>
      <c r="JX101" s="215"/>
      <c r="JY101" s="215"/>
      <c r="JZ101" s="215"/>
      <c r="KA101" s="216">
        <f t="shared" ref="KA101:KB101" si="953">SUM(KA96:KA100)</f>
        <v>136879.3464</v>
      </c>
      <c r="KB101" s="584">
        <f t="shared" si="953"/>
        <v>328238.0838</v>
      </c>
      <c r="KC101" s="581"/>
      <c r="KD101" s="212" t="s">
        <v>29</v>
      </c>
      <c r="KE101" s="213"/>
      <c r="KF101" s="214"/>
      <c r="KG101" s="214"/>
      <c r="KH101" s="215"/>
      <c r="KI101" s="215"/>
      <c r="KJ101" s="216">
        <f>SUM(KJ96:KJ100)</f>
        <v>0</v>
      </c>
      <c r="KK101" s="215"/>
      <c r="KL101" s="216">
        <f>SUM(KL96:KL100)</f>
        <v>0</v>
      </c>
      <c r="KM101" s="215"/>
      <c r="KN101" s="215"/>
      <c r="KO101" s="215"/>
      <c r="KP101" s="215"/>
      <c r="KQ101" s="215"/>
      <c r="KR101" s="216">
        <f t="shared" ref="KR101:KS101" si="954">SUM(KR96:KR100)</f>
        <v>0</v>
      </c>
      <c r="KS101" s="584">
        <f t="shared" si="954"/>
        <v>0</v>
      </c>
      <c r="KT101" s="581"/>
      <c r="KU101" s="202"/>
    </row>
    <row r="102" ht="15.75" customHeight="1">
      <c r="A102" s="131"/>
      <c r="B102" s="136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5"/>
      <c r="R102" s="131"/>
      <c r="S102" s="136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5"/>
      <c r="AI102" s="131"/>
      <c r="AJ102" s="136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5"/>
      <c r="AZ102" s="131"/>
      <c r="BA102" s="136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5"/>
      <c r="BQ102" s="131"/>
      <c r="BR102" s="136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5"/>
      <c r="CH102" s="131"/>
      <c r="CI102" s="136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5"/>
      <c r="CY102" s="131"/>
      <c r="CZ102" s="136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5"/>
      <c r="DP102" s="131"/>
      <c r="DQ102" s="136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5"/>
      <c r="EG102" s="131"/>
      <c r="EH102" s="136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5"/>
      <c r="EX102" s="131"/>
      <c r="EY102" s="136"/>
      <c r="EZ102" s="124"/>
      <c r="FA102" s="124"/>
      <c r="FB102" s="124"/>
      <c r="FC102" s="124"/>
      <c r="FD102" s="124"/>
      <c r="FE102" s="124"/>
      <c r="FF102" s="124"/>
      <c r="FG102" s="124"/>
      <c r="FH102" s="124"/>
      <c r="FI102" s="124"/>
      <c r="FJ102" s="124"/>
      <c r="FK102" s="124"/>
      <c r="FL102" s="124"/>
      <c r="FM102" s="124"/>
      <c r="FN102" s="125"/>
      <c r="FO102" s="131"/>
      <c r="FP102" s="136"/>
      <c r="FQ102" s="124"/>
      <c r="FR102" s="124"/>
      <c r="FS102" s="124"/>
      <c r="FT102" s="124"/>
      <c r="FU102" s="124"/>
      <c r="FV102" s="124"/>
      <c r="FW102" s="124"/>
      <c r="FX102" s="124"/>
      <c r="FY102" s="124"/>
      <c r="FZ102" s="124"/>
      <c r="GA102" s="124"/>
      <c r="GB102" s="124"/>
      <c r="GC102" s="124"/>
      <c r="GD102" s="124"/>
      <c r="GE102" s="125"/>
      <c r="GF102" s="131"/>
      <c r="GG102" s="136"/>
      <c r="GH102" s="124"/>
      <c r="GI102" s="124"/>
      <c r="GJ102" s="124"/>
      <c r="GK102" s="124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5"/>
      <c r="GW102" s="131"/>
      <c r="GX102" s="136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5"/>
      <c r="HN102" s="131"/>
      <c r="HO102" s="136"/>
      <c r="HP102" s="124"/>
      <c r="HQ102" s="124"/>
      <c r="HR102" s="124"/>
      <c r="HS102" s="124"/>
      <c r="HT102" s="124"/>
      <c r="HU102" s="124"/>
      <c r="HV102" s="124"/>
      <c r="HW102" s="124"/>
      <c r="HX102" s="124"/>
      <c r="HY102" s="124"/>
      <c r="HZ102" s="124"/>
      <c r="IA102" s="124"/>
      <c r="IB102" s="124"/>
      <c r="IC102" s="124"/>
      <c r="ID102" s="125"/>
      <c r="IE102" s="131"/>
      <c r="IF102" s="136"/>
      <c r="IG102" s="124"/>
      <c r="IH102" s="124"/>
      <c r="II102" s="124"/>
      <c r="IJ102" s="124"/>
      <c r="IK102" s="124"/>
      <c r="IL102" s="124"/>
      <c r="IM102" s="124"/>
      <c r="IN102" s="124"/>
      <c r="IO102" s="124"/>
      <c r="IP102" s="124"/>
      <c r="IQ102" s="124"/>
      <c r="IR102" s="124"/>
      <c r="IS102" s="124"/>
      <c r="IT102" s="124"/>
      <c r="IU102" s="125"/>
      <c r="IV102" s="131"/>
      <c r="IW102" s="136"/>
      <c r="IX102" s="124"/>
      <c r="IY102" s="124"/>
      <c r="IZ102" s="124"/>
      <c r="JA102" s="124"/>
      <c r="JB102" s="124"/>
      <c r="JC102" s="124"/>
      <c r="JD102" s="124"/>
      <c r="JE102" s="124"/>
      <c r="JF102" s="124"/>
      <c r="JG102" s="124"/>
      <c r="JH102" s="124"/>
      <c r="JI102" s="124"/>
      <c r="JJ102" s="124"/>
      <c r="JK102" s="124"/>
      <c r="JL102" s="125"/>
      <c r="JM102" s="131"/>
      <c r="JN102" s="136"/>
      <c r="JO102" s="124"/>
      <c r="JP102" s="124"/>
      <c r="JQ102" s="124"/>
      <c r="JR102" s="124"/>
      <c r="JS102" s="124"/>
      <c r="JT102" s="124"/>
      <c r="JU102" s="124"/>
      <c r="JV102" s="124"/>
      <c r="JW102" s="124"/>
      <c r="JX102" s="124"/>
      <c r="JY102" s="124"/>
      <c r="JZ102" s="124"/>
      <c r="KA102" s="124"/>
      <c r="KB102" s="124"/>
      <c r="KC102" s="125"/>
      <c r="KD102" s="131"/>
      <c r="KE102" s="136"/>
      <c r="KF102" s="124"/>
      <c r="KG102" s="124"/>
      <c r="KH102" s="124"/>
      <c r="KI102" s="124"/>
      <c r="KJ102" s="124"/>
      <c r="KK102" s="124"/>
      <c r="KL102" s="124"/>
      <c r="KM102" s="124"/>
      <c r="KN102" s="124"/>
      <c r="KO102" s="124"/>
      <c r="KP102" s="124"/>
      <c r="KQ102" s="124"/>
      <c r="KR102" s="124"/>
      <c r="KS102" s="124"/>
      <c r="KT102" s="125"/>
      <c r="KU102" s="124"/>
    </row>
    <row r="103" ht="15.75" customHeight="1">
      <c r="A103" s="131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5"/>
      <c r="R103" s="131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5"/>
      <c r="AI103" s="131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5"/>
      <c r="AZ103" s="131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5"/>
      <c r="BQ103" s="131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5"/>
      <c r="CH103" s="131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5"/>
      <c r="CY103" s="131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5"/>
      <c r="DP103" s="131"/>
      <c r="DQ103" s="124"/>
      <c r="DR103" s="124"/>
      <c r="DS103" s="124"/>
      <c r="DT103" s="124"/>
      <c r="DU103" s="124"/>
      <c r="DV103" s="124"/>
      <c r="DW103" s="124"/>
      <c r="DX103" s="124"/>
      <c r="DY103" s="124"/>
      <c r="DZ103" s="124"/>
      <c r="EA103" s="124"/>
      <c r="EB103" s="124"/>
      <c r="EC103" s="124"/>
      <c r="ED103" s="124"/>
      <c r="EE103" s="124"/>
      <c r="EF103" s="125"/>
      <c r="EG103" s="131"/>
      <c r="EH103" s="124"/>
      <c r="EI103" s="124"/>
      <c r="EJ103" s="124"/>
      <c r="EK103" s="124"/>
      <c r="EL103" s="124"/>
      <c r="EM103" s="124"/>
      <c r="EN103" s="124"/>
      <c r="EO103" s="124"/>
      <c r="EP103" s="124"/>
      <c r="EQ103" s="124"/>
      <c r="ER103" s="124"/>
      <c r="ES103" s="124"/>
      <c r="ET103" s="124"/>
      <c r="EU103" s="124"/>
      <c r="EV103" s="124"/>
      <c r="EW103" s="125"/>
      <c r="EX103" s="131"/>
      <c r="EY103" s="124"/>
      <c r="EZ103" s="124"/>
      <c r="FA103" s="124"/>
      <c r="FB103" s="124"/>
      <c r="FC103" s="124"/>
      <c r="FD103" s="124"/>
      <c r="FE103" s="124"/>
      <c r="FF103" s="124"/>
      <c r="FG103" s="124"/>
      <c r="FH103" s="124"/>
      <c r="FI103" s="124"/>
      <c r="FJ103" s="124"/>
      <c r="FK103" s="124"/>
      <c r="FL103" s="124"/>
      <c r="FM103" s="124"/>
      <c r="FN103" s="125"/>
      <c r="FO103" s="131"/>
      <c r="FP103" s="124"/>
      <c r="FQ103" s="124"/>
      <c r="FR103" s="124"/>
      <c r="FS103" s="124"/>
      <c r="FT103" s="124"/>
      <c r="FU103" s="124"/>
      <c r="FV103" s="124"/>
      <c r="FW103" s="124"/>
      <c r="FX103" s="124"/>
      <c r="FY103" s="124"/>
      <c r="FZ103" s="124"/>
      <c r="GA103" s="124"/>
      <c r="GB103" s="124"/>
      <c r="GC103" s="124"/>
      <c r="GD103" s="124"/>
      <c r="GE103" s="125"/>
      <c r="GF103" s="131"/>
      <c r="GG103" s="124"/>
      <c r="GH103" s="124"/>
      <c r="GI103" s="124"/>
      <c r="GJ103" s="124"/>
      <c r="GK103" s="124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4"/>
      <c r="GV103" s="125"/>
      <c r="GW103" s="131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5"/>
      <c r="HN103" s="131"/>
      <c r="HO103" s="124"/>
      <c r="HP103" s="124"/>
      <c r="HQ103" s="124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5"/>
      <c r="IE103" s="131"/>
      <c r="IF103" s="124"/>
      <c r="IG103" s="124"/>
      <c r="IH103" s="124"/>
      <c r="II103" s="124"/>
      <c r="IJ103" s="124"/>
      <c r="IK103" s="124"/>
      <c r="IL103" s="124"/>
      <c r="IM103" s="124"/>
      <c r="IN103" s="124"/>
      <c r="IO103" s="124"/>
      <c r="IP103" s="124"/>
      <c r="IQ103" s="124"/>
      <c r="IR103" s="124"/>
      <c r="IS103" s="124"/>
      <c r="IT103" s="124"/>
      <c r="IU103" s="125"/>
      <c r="IV103" s="131"/>
      <c r="IW103" s="124"/>
      <c r="IX103" s="124"/>
      <c r="IY103" s="124"/>
      <c r="IZ103" s="124"/>
      <c r="JA103" s="124"/>
      <c r="JB103" s="124"/>
      <c r="JC103" s="124"/>
      <c r="JD103" s="124"/>
      <c r="JE103" s="124"/>
      <c r="JF103" s="124"/>
      <c r="JG103" s="124"/>
      <c r="JH103" s="124"/>
      <c r="JI103" s="124"/>
      <c r="JJ103" s="124"/>
      <c r="JK103" s="124"/>
      <c r="JL103" s="125"/>
      <c r="JM103" s="131"/>
      <c r="JN103" s="124"/>
      <c r="JO103" s="124"/>
      <c r="JP103" s="124"/>
      <c r="JQ103" s="124"/>
      <c r="JR103" s="124"/>
      <c r="JS103" s="124"/>
      <c r="JT103" s="124"/>
      <c r="JU103" s="124"/>
      <c r="JV103" s="124"/>
      <c r="JW103" s="124"/>
      <c r="JX103" s="124"/>
      <c r="JY103" s="124"/>
      <c r="JZ103" s="124"/>
      <c r="KA103" s="124"/>
      <c r="KB103" s="124"/>
      <c r="KC103" s="125"/>
      <c r="KD103" s="131"/>
      <c r="KE103" s="124"/>
      <c r="KF103" s="124"/>
      <c r="KG103" s="124"/>
      <c r="KH103" s="124"/>
      <c r="KI103" s="124"/>
      <c r="KJ103" s="124"/>
      <c r="KK103" s="124"/>
      <c r="KL103" s="124"/>
      <c r="KM103" s="124"/>
      <c r="KN103" s="124"/>
      <c r="KO103" s="124"/>
      <c r="KP103" s="124"/>
      <c r="KQ103" s="124"/>
      <c r="KR103" s="124"/>
      <c r="KS103" s="124"/>
      <c r="KT103" s="125"/>
      <c r="KU103" s="124"/>
    </row>
    <row r="104" ht="15.75" customHeight="1">
      <c r="A104" s="131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5"/>
      <c r="R104" s="131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5"/>
      <c r="AI104" s="131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5"/>
      <c r="AZ104" s="131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5"/>
      <c r="BQ104" s="131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5"/>
      <c r="CH104" s="131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5"/>
      <c r="CY104" s="131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5"/>
      <c r="DP104" s="131"/>
      <c r="DQ104" s="124"/>
      <c r="DR104" s="124"/>
      <c r="DS104" s="124"/>
      <c r="DT104" s="124"/>
      <c r="DU104" s="124"/>
      <c r="DV104" s="124"/>
      <c r="DW104" s="124"/>
      <c r="DX104" s="124"/>
      <c r="DY104" s="124"/>
      <c r="DZ104" s="124"/>
      <c r="EA104" s="124"/>
      <c r="EB104" s="124"/>
      <c r="EC104" s="124"/>
      <c r="ED104" s="124"/>
      <c r="EE104" s="124"/>
      <c r="EF104" s="125"/>
      <c r="EG104" s="131"/>
      <c r="EH104" s="124"/>
      <c r="EI104" s="124"/>
      <c r="EJ104" s="124"/>
      <c r="EK104" s="124"/>
      <c r="EL104" s="124"/>
      <c r="EM104" s="124"/>
      <c r="EN104" s="124"/>
      <c r="EO104" s="124"/>
      <c r="EP104" s="124"/>
      <c r="EQ104" s="124"/>
      <c r="ER104" s="124"/>
      <c r="ES104" s="124"/>
      <c r="ET104" s="124"/>
      <c r="EU104" s="124"/>
      <c r="EV104" s="124"/>
      <c r="EW104" s="125"/>
      <c r="EX104" s="131"/>
      <c r="EY104" s="124"/>
      <c r="EZ104" s="124"/>
      <c r="FA104" s="124"/>
      <c r="FB104" s="124"/>
      <c r="FC104" s="124"/>
      <c r="FD104" s="124"/>
      <c r="FE104" s="124"/>
      <c r="FF104" s="124"/>
      <c r="FG104" s="124"/>
      <c r="FH104" s="124"/>
      <c r="FI104" s="124"/>
      <c r="FJ104" s="124"/>
      <c r="FK104" s="124"/>
      <c r="FL104" s="124"/>
      <c r="FM104" s="124"/>
      <c r="FN104" s="125"/>
      <c r="FO104" s="131"/>
      <c r="FP104" s="124"/>
      <c r="FQ104" s="124"/>
      <c r="FR104" s="124"/>
      <c r="FS104" s="124"/>
      <c r="FT104" s="124"/>
      <c r="FU104" s="124"/>
      <c r="FV104" s="124"/>
      <c r="FW104" s="124"/>
      <c r="FX104" s="124"/>
      <c r="FY104" s="124"/>
      <c r="FZ104" s="124"/>
      <c r="GA104" s="124"/>
      <c r="GB104" s="124"/>
      <c r="GC104" s="124"/>
      <c r="GD104" s="124"/>
      <c r="GE104" s="125"/>
      <c r="GF104" s="131"/>
      <c r="GG104" s="124"/>
      <c r="GH104" s="124"/>
      <c r="GI104" s="124"/>
      <c r="GJ104" s="124"/>
      <c r="GK104" s="124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5"/>
      <c r="GW104" s="131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5"/>
      <c r="HN104" s="131"/>
      <c r="HO104" s="124"/>
      <c r="HP104" s="124"/>
      <c r="HQ104" s="124"/>
      <c r="HR104" s="124"/>
      <c r="HS104" s="124"/>
      <c r="HT104" s="124"/>
      <c r="HU104" s="124"/>
      <c r="HV104" s="124"/>
      <c r="HW104" s="124"/>
      <c r="HX104" s="124"/>
      <c r="HY104" s="124"/>
      <c r="HZ104" s="124"/>
      <c r="IA104" s="124"/>
      <c r="IB104" s="124"/>
      <c r="IC104" s="124"/>
      <c r="ID104" s="125"/>
      <c r="IE104" s="131"/>
      <c r="IF104" s="124"/>
      <c r="IG104" s="124"/>
      <c r="IH104" s="124"/>
      <c r="II104" s="124"/>
      <c r="IJ104" s="124"/>
      <c r="IK104" s="124"/>
      <c r="IL104" s="124"/>
      <c r="IM104" s="124"/>
      <c r="IN104" s="124"/>
      <c r="IO104" s="124"/>
      <c r="IP104" s="124"/>
      <c r="IQ104" s="124"/>
      <c r="IR104" s="124"/>
      <c r="IS104" s="124"/>
      <c r="IT104" s="124"/>
      <c r="IU104" s="125"/>
      <c r="IV104" s="131"/>
      <c r="IW104" s="124"/>
      <c r="IX104" s="124"/>
      <c r="IY104" s="124"/>
      <c r="IZ104" s="124"/>
      <c r="JA104" s="124"/>
      <c r="JB104" s="124"/>
      <c r="JC104" s="124"/>
      <c r="JD104" s="124"/>
      <c r="JE104" s="124"/>
      <c r="JF104" s="124"/>
      <c r="JG104" s="124"/>
      <c r="JH104" s="124"/>
      <c r="JI104" s="124"/>
      <c r="JJ104" s="124"/>
      <c r="JK104" s="124"/>
      <c r="JL104" s="125"/>
      <c r="JM104" s="131"/>
      <c r="JN104" s="124"/>
      <c r="JO104" s="124"/>
      <c r="JP104" s="124"/>
      <c r="JQ104" s="124"/>
      <c r="JR104" s="124"/>
      <c r="JS104" s="124"/>
      <c r="JT104" s="124"/>
      <c r="JU104" s="124"/>
      <c r="JV104" s="124"/>
      <c r="JW104" s="124"/>
      <c r="JX104" s="124"/>
      <c r="JY104" s="124"/>
      <c r="JZ104" s="124"/>
      <c r="KA104" s="124"/>
      <c r="KB104" s="124"/>
      <c r="KC104" s="125"/>
      <c r="KD104" s="131"/>
      <c r="KE104" s="124"/>
      <c r="KF104" s="124"/>
      <c r="KG104" s="124"/>
      <c r="KH104" s="124"/>
      <c r="KI104" s="124"/>
      <c r="KJ104" s="124"/>
      <c r="KK104" s="124"/>
      <c r="KL104" s="124"/>
      <c r="KM104" s="124"/>
      <c r="KN104" s="124"/>
      <c r="KO104" s="124"/>
      <c r="KP104" s="124"/>
      <c r="KQ104" s="124"/>
      <c r="KR104" s="124"/>
      <c r="KS104" s="124"/>
      <c r="KT104" s="125"/>
      <c r="KU104" s="124"/>
    </row>
    <row r="105" ht="15.0" customHeight="1">
      <c r="A105" s="218"/>
      <c r="B105" s="219" t="s">
        <v>89</v>
      </c>
      <c r="C105" s="219" t="str">
        <f>C4</f>
        <v>: Provinsi Sulawesi Tenggara</v>
      </c>
      <c r="D105" s="219"/>
      <c r="E105" s="219"/>
      <c r="F105" s="219"/>
      <c r="G105" s="219" t="s">
        <v>91</v>
      </c>
      <c r="H105" s="219"/>
      <c r="I105" s="220"/>
      <c r="J105" s="221"/>
      <c r="K105" s="221"/>
      <c r="L105" s="221"/>
      <c r="M105" s="221"/>
      <c r="N105" s="221"/>
      <c r="O105" s="221"/>
      <c r="P105" s="137" t="s">
        <v>167</v>
      </c>
      <c r="Q105" s="222"/>
      <c r="R105" s="218"/>
      <c r="S105" s="219" t="s">
        <v>89</v>
      </c>
      <c r="T105" s="219" t="str">
        <f>T4</f>
        <v>: Provinsi Sulawesi Tenggara</v>
      </c>
      <c r="U105" s="219"/>
      <c r="V105" s="219"/>
      <c r="W105" s="219"/>
      <c r="X105" s="219" t="s">
        <v>91</v>
      </c>
      <c r="Y105" s="219"/>
      <c r="Z105" s="220"/>
      <c r="AA105" s="221"/>
      <c r="AB105" s="221"/>
      <c r="AC105" s="221"/>
      <c r="AD105" s="221"/>
      <c r="AE105" s="221"/>
      <c r="AF105" s="221"/>
      <c r="AG105" s="137" t="s">
        <v>167</v>
      </c>
      <c r="AH105" s="222"/>
      <c r="AI105" s="218"/>
      <c r="AJ105" s="219" t="s">
        <v>89</v>
      </c>
      <c r="AK105" s="219" t="str">
        <f>AK4</f>
        <v>: Provinsi Sulawesi Tenggara</v>
      </c>
      <c r="AL105" s="219"/>
      <c r="AM105" s="219"/>
      <c r="AN105" s="219"/>
      <c r="AO105" s="219" t="s">
        <v>91</v>
      </c>
      <c r="AP105" s="219"/>
      <c r="AQ105" s="220"/>
      <c r="AR105" s="221"/>
      <c r="AS105" s="221"/>
      <c r="AT105" s="221"/>
      <c r="AU105" s="221"/>
      <c r="AV105" s="221"/>
      <c r="AW105" s="221"/>
      <c r="AX105" s="137" t="s">
        <v>167</v>
      </c>
      <c r="AY105" s="222"/>
      <c r="AZ105" s="218"/>
      <c r="BA105" s="219" t="s">
        <v>89</v>
      </c>
      <c r="BB105" s="219" t="str">
        <f>BB4</f>
        <v>: Provinsi Sulawesi Tenggara</v>
      </c>
      <c r="BC105" s="219"/>
      <c r="BD105" s="219"/>
      <c r="BE105" s="219"/>
      <c r="BF105" s="219" t="s">
        <v>91</v>
      </c>
      <c r="BG105" s="219"/>
      <c r="BH105" s="220"/>
      <c r="BI105" s="221"/>
      <c r="BJ105" s="221"/>
      <c r="BK105" s="221"/>
      <c r="BL105" s="221"/>
      <c r="BM105" s="221"/>
      <c r="BN105" s="221"/>
      <c r="BO105" s="137" t="s">
        <v>167</v>
      </c>
      <c r="BP105" s="222"/>
      <c r="BQ105" s="218"/>
      <c r="BR105" s="219" t="s">
        <v>89</v>
      </c>
      <c r="BS105" s="219" t="str">
        <f>BS4</f>
        <v>: Provinsi Sulawesi Tenggara</v>
      </c>
      <c r="BT105" s="219"/>
      <c r="BU105" s="219"/>
      <c r="BV105" s="219"/>
      <c r="BW105" s="219" t="s">
        <v>91</v>
      </c>
      <c r="BX105" s="219"/>
      <c r="BY105" s="220"/>
      <c r="BZ105" s="221"/>
      <c r="CA105" s="221"/>
      <c r="CB105" s="221"/>
      <c r="CC105" s="221"/>
      <c r="CD105" s="221"/>
      <c r="CE105" s="221"/>
      <c r="CF105" s="137" t="s">
        <v>167</v>
      </c>
      <c r="CG105" s="222"/>
      <c r="CH105" s="218"/>
      <c r="CI105" s="219" t="s">
        <v>89</v>
      </c>
      <c r="CJ105" s="219" t="str">
        <f>CJ4</f>
        <v>: Provinsi Sulawesi Tenggara</v>
      </c>
      <c r="CK105" s="219"/>
      <c r="CL105" s="219"/>
      <c r="CM105" s="219"/>
      <c r="CN105" s="219" t="s">
        <v>91</v>
      </c>
      <c r="CO105" s="219"/>
      <c r="CP105" s="220"/>
      <c r="CQ105" s="221"/>
      <c r="CR105" s="221"/>
      <c r="CS105" s="221"/>
      <c r="CT105" s="221"/>
      <c r="CU105" s="221"/>
      <c r="CV105" s="221"/>
      <c r="CW105" s="137" t="s">
        <v>167</v>
      </c>
      <c r="CX105" s="222"/>
      <c r="CY105" s="218"/>
      <c r="CZ105" s="219" t="s">
        <v>89</v>
      </c>
      <c r="DA105" s="219" t="str">
        <f>DA4</f>
        <v>: Provinsi Sulawesi Tenggara</v>
      </c>
      <c r="DB105" s="219"/>
      <c r="DC105" s="219"/>
      <c r="DD105" s="219"/>
      <c r="DE105" s="219" t="s">
        <v>91</v>
      </c>
      <c r="DF105" s="219"/>
      <c r="DG105" s="220"/>
      <c r="DH105" s="221"/>
      <c r="DI105" s="221"/>
      <c r="DJ105" s="221"/>
      <c r="DK105" s="221"/>
      <c r="DL105" s="221"/>
      <c r="DM105" s="221"/>
      <c r="DN105" s="137" t="s">
        <v>167</v>
      </c>
      <c r="DO105" s="222"/>
      <c r="DP105" s="218"/>
      <c r="DQ105" s="219" t="s">
        <v>89</v>
      </c>
      <c r="DR105" s="219" t="str">
        <f>DR4</f>
        <v>: Provinsi Sulawesi Tenggara</v>
      </c>
      <c r="DS105" s="219"/>
      <c r="DT105" s="219"/>
      <c r="DU105" s="219"/>
      <c r="DV105" s="219" t="s">
        <v>91</v>
      </c>
      <c r="DW105" s="219"/>
      <c r="DX105" s="220"/>
      <c r="DY105" s="221"/>
      <c r="DZ105" s="221"/>
      <c r="EA105" s="221"/>
      <c r="EB105" s="221"/>
      <c r="EC105" s="221"/>
      <c r="ED105" s="221"/>
      <c r="EE105" s="137" t="s">
        <v>167</v>
      </c>
      <c r="EF105" s="223"/>
      <c r="EG105" s="218"/>
      <c r="EH105" s="219" t="s">
        <v>89</v>
      </c>
      <c r="EI105" s="219" t="str">
        <f>EI4</f>
        <v>: Provinsi Sulawesi Tenggara</v>
      </c>
      <c r="EJ105" s="219"/>
      <c r="EK105" s="219"/>
      <c r="EL105" s="219"/>
      <c r="EM105" s="219" t="s">
        <v>91</v>
      </c>
      <c r="EN105" s="219"/>
      <c r="EO105" s="220"/>
      <c r="EP105" s="221"/>
      <c r="EQ105" s="221"/>
      <c r="ER105" s="221"/>
      <c r="ES105" s="221"/>
      <c r="ET105" s="221"/>
      <c r="EU105" s="221"/>
      <c r="EV105" s="137" t="s">
        <v>167</v>
      </c>
      <c r="EW105" s="223"/>
      <c r="EX105" s="218"/>
      <c r="EY105" s="219" t="s">
        <v>89</v>
      </c>
      <c r="EZ105" s="219" t="str">
        <f>EZ4</f>
        <v>: Provinsi Sulawesi Tenggara</v>
      </c>
      <c r="FA105" s="219"/>
      <c r="FB105" s="219"/>
      <c r="FC105" s="219"/>
      <c r="FD105" s="219" t="s">
        <v>91</v>
      </c>
      <c r="FE105" s="219"/>
      <c r="FF105" s="220"/>
      <c r="FG105" s="221"/>
      <c r="FH105" s="221"/>
      <c r="FI105" s="221"/>
      <c r="FJ105" s="221"/>
      <c r="FK105" s="221"/>
      <c r="FL105" s="221"/>
      <c r="FM105" s="137" t="s">
        <v>167</v>
      </c>
      <c r="FN105" s="222"/>
      <c r="FO105" s="218"/>
      <c r="FP105" s="219" t="s">
        <v>89</v>
      </c>
      <c r="FQ105" s="219" t="str">
        <f>FQ4</f>
        <v>: Provinsi Sulawesi Tenggara</v>
      </c>
      <c r="FR105" s="219"/>
      <c r="FS105" s="219"/>
      <c r="FT105" s="219"/>
      <c r="FU105" s="219" t="s">
        <v>91</v>
      </c>
      <c r="FV105" s="219"/>
      <c r="FW105" s="220"/>
      <c r="FX105" s="221"/>
      <c r="FY105" s="221"/>
      <c r="FZ105" s="221"/>
      <c r="GA105" s="221"/>
      <c r="GB105" s="221"/>
      <c r="GC105" s="221"/>
      <c r="GD105" s="137" t="s">
        <v>167</v>
      </c>
      <c r="GE105" s="223"/>
      <c r="GF105" s="218"/>
      <c r="GG105" s="219" t="s">
        <v>89</v>
      </c>
      <c r="GH105" s="219" t="str">
        <f>GH4</f>
        <v>: Provinsi Sulawesi Tenggara</v>
      </c>
      <c r="GI105" s="219"/>
      <c r="GJ105" s="219"/>
      <c r="GK105" s="219"/>
      <c r="GL105" s="219" t="s">
        <v>91</v>
      </c>
      <c r="GM105" s="219"/>
      <c r="GN105" s="220"/>
      <c r="GO105" s="221"/>
      <c r="GP105" s="221"/>
      <c r="GQ105" s="221"/>
      <c r="GR105" s="221"/>
      <c r="GS105" s="221"/>
      <c r="GT105" s="221"/>
      <c r="GU105" s="137" t="s">
        <v>167</v>
      </c>
      <c r="GV105" s="223"/>
      <c r="GW105" s="218"/>
      <c r="GX105" s="219" t="s">
        <v>89</v>
      </c>
      <c r="GY105" s="219" t="str">
        <f>GY4</f>
        <v>: Provinsi Sulawesi Tenggara</v>
      </c>
      <c r="GZ105" s="219"/>
      <c r="HA105" s="219"/>
      <c r="HB105" s="219"/>
      <c r="HC105" s="219" t="s">
        <v>91</v>
      </c>
      <c r="HD105" s="219"/>
      <c r="HE105" s="220"/>
      <c r="HF105" s="221"/>
      <c r="HG105" s="221"/>
      <c r="HH105" s="221"/>
      <c r="HI105" s="221"/>
      <c r="HJ105" s="221"/>
      <c r="HK105" s="221"/>
      <c r="HL105" s="137" t="s">
        <v>167</v>
      </c>
      <c r="HM105" s="223"/>
      <c r="HN105" s="218"/>
      <c r="HO105" s="219" t="s">
        <v>89</v>
      </c>
      <c r="HP105" s="219" t="str">
        <f>HP4</f>
        <v>: Provinsi Sulawesi Tenggara</v>
      </c>
      <c r="HQ105" s="219"/>
      <c r="HR105" s="219"/>
      <c r="HS105" s="219"/>
      <c r="HT105" s="219" t="s">
        <v>91</v>
      </c>
      <c r="HU105" s="219"/>
      <c r="HV105" s="220"/>
      <c r="HW105" s="221"/>
      <c r="HX105" s="221"/>
      <c r="HY105" s="221"/>
      <c r="HZ105" s="221"/>
      <c r="IA105" s="221"/>
      <c r="IB105" s="221"/>
      <c r="IC105" s="137" t="s">
        <v>167</v>
      </c>
      <c r="ID105" s="223"/>
      <c r="IE105" s="218"/>
      <c r="IF105" s="219" t="s">
        <v>89</v>
      </c>
      <c r="IG105" s="219" t="str">
        <f>IG4</f>
        <v>: Provinsi Sulawesi Tenggara</v>
      </c>
      <c r="IH105" s="219"/>
      <c r="II105" s="219"/>
      <c r="IJ105" s="219"/>
      <c r="IK105" s="219" t="s">
        <v>91</v>
      </c>
      <c r="IL105" s="219"/>
      <c r="IM105" s="220"/>
      <c r="IN105" s="221"/>
      <c r="IO105" s="221"/>
      <c r="IP105" s="221"/>
      <c r="IQ105" s="221"/>
      <c r="IR105" s="221"/>
      <c r="IS105" s="221"/>
      <c r="IT105" s="137" t="s">
        <v>167</v>
      </c>
      <c r="IU105" s="223"/>
      <c r="IV105" s="218"/>
      <c r="IW105" s="219" t="s">
        <v>89</v>
      </c>
      <c r="IX105" s="219" t="str">
        <f>IX4</f>
        <v>: Provinsi Sulawesi Tenggara</v>
      </c>
      <c r="IY105" s="219"/>
      <c r="IZ105" s="219"/>
      <c r="JA105" s="219"/>
      <c r="JB105" s="219" t="s">
        <v>91</v>
      </c>
      <c r="JC105" s="219"/>
      <c r="JD105" s="220"/>
      <c r="JE105" s="221"/>
      <c r="JF105" s="221"/>
      <c r="JG105" s="221"/>
      <c r="JH105" s="221"/>
      <c r="JI105" s="221"/>
      <c r="JJ105" s="221"/>
      <c r="JK105" s="137" t="s">
        <v>167</v>
      </c>
      <c r="JL105" s="223"/>
      <c r="JM105" s="218"/>
      <c r="JN105" s="219" t="s">
        <v>89</v>
      </c>
      <c r="JO105" s="219" t="str">
        <f>JO4</f>
        <v>: Provinsi Sulawesi Tenggara</v>
      </c>
      <c r="JP105" s="219"/>
      <c r="JQ105" s="219"/>
      <c r="JR105" s="219"/>
      <c r="JS105" s="219" t="s">
        <v>91</v>
      </c>
      <c r="JT105" s="219"/>
      <c r="JU105" s="220"/>
      <c r="JV105" s="221"/>
      <c r="JW105" s="221"/>
      <c r="JX105" s="221"/>
      <c r="JY105" s="221"/>
      <c r="JZ105" s="221"/>
      <c r="KA105" s="221"/>
      <c r="KB105" s="137" t="s">
        <v>167</v>
      </c>
      <c r="KC105" s="223"/>
      <c r="KD105" s="218"/>
      <c r="KE105" s="219" t="s">
        <v>89</v>
      </c>
      <c r="KF105" s="219" t="str">
        <f>KF4</f>
        <v>: Provinsi Sulawesi Tenggara</v>
      </c>
      <c r="KG105" s="219"/>
      <c r="KH105" s="219"/>
      <c r="KI105" s="219"/>
      <c r="KJ105" s="219" t="s">
        <v>91</v>
      </c>
      <c r="KK105" s="219"/>
      <c r="KL105" s="220"/>
      <c r="KM105" s="221"/>
      <c r="KN105" s="221"/>
      <c r="KO105" s="221"/>
      <c r="KP105" s="221"/>
      <c r="KQ105" s="221"/>
      <c r="KR105" s="221"/>
      <c r="KS105" s="137" t="s">
        <v>167</v>
      </c>
      <c r="KT105" s="223"/>
      <c r="KU105" s="221"/>
    </row>
    <row r="106" ht="15.0" customHeight="1">
      <c r="A106" s="224"/>
      <c r="B106" s="225" t="s">
        <v>93</v>
      </c>
      <c r="C106" s="225" t="s">
        <v>94</v>
      </c>
      <c r="D106" s="225"/>
      <c r="E106" s="225"/>
      <c r="F106" s="225"/>
      <c r="G106" s="225" t="s">
        <v>95</v>
      </c>
      <c r="H106" s="225"/>
      <c r="I106" s="226"/>
      <c r="J106" s="221"/>
      <c r="K106" s="221"/>
      <c r="L106" s="221"/>
      <c r="M106" s="221"/>
      <c r="N106" s="221"/>
      <c r="O106" s="221"/>
      <c r="P106" s="40"/>
      <c r="Q106" s="222"/>
      <c r="R106" s="224"/>
      <c r="S106" s="225" t="s">
        <v>93</v>
      </c>
      <c r="T106" s="225" t="s">
        <v>94</v>
      </c>
      <c r="U106" s="225"/>
      <c r="V106" s="225"/>
      <c r="W106" s="225"/>
      <c r="X106" s="225" t="s">
        <v>95</v>
      </c>
      <c r="Y106" s="225"/>
      <c r="Z106" s="226"/>
      <c r="AA106" s="221"/>
      <c r="AB106" s="221"/>
      <c r="AC106" s="221"/>
      <c r="AD106" s="221"/>
      <c r="AE106" s="221"/>
      <c r="AF106" s="221"/>
      <c r="AG106" s="40"/>
      <c r="AH106" s="222"/>
      <c r="AI106" s="224"/>
      <c r="AJ106" s="225" t="s">
        <v>93</v>
      </c>
      <c r="AK106" s="225" t="s">
        <v>94</v>
      </c>
      <c r="AL106" s="225"/>
      <c r="AM106" s="225"/>
      <c r="AN106" s="225"/>
      <c r="AO106" s="225" t="s">
        <v>95</v>
      </c>
      <c r="AP106" s="225"/>
      <c r="AQ106" s="226"/>
      <c r="AR106" s="221"/>
      <c r="AS106" s="221"/>
      <c r="AT106" s="221"/>
      <c r="AU106" s="221"/>
      <c r="AV106" s="221"/>
      <c r="AW106" s="221"/>
      <c r="AX106" s="40"/>
      <c r="AY106" s="222"/>
      <c r="AZ106" s="224"/>
      <c r="BA106" s="225" t="s">
        <v>93</v>
      </c>
      <c r="BB106" s="225" t="s">
        <v>94</v>
      </c>
      <c r="BC106" s="225"/>
      <c r="BD106" s="225"/>
      <c r="BE106" s="225"/>
      <c r="BF106" s="225" t="s">
        <v>95</v>
      </c>
      <c r="BG106" s="225"/>
      <c r="BH106" s="226"/>
      <c r="BI106" s="221"/>
      <c r="BJ106" s="221"/>
      <c r="BK106" s="221"/>
      <c r="BL106" s="221"/>
      <c r="BM106" s="221"/>
      <c r="BN106" s="221"/>
      <c r="BO106" s="40"/>
      <c r="BP106" s="222"/>
      <c r="BQ106" s="224"/>
      <c r="BR106" s="225" t="s">
        <v>93</v>
      </c>
      <c r="BS106" s="225" t="s">
        <v>94</v>
      </c>
      <c r="BT106" s="225"/>
      <c r="BU106" s="225"/>
      <c r="BV106" s="225"/>
      <c r="BW106" s="225" t="s">
        <v>95</v>
      </c>
      <c r="BX106" s="225"/>
      <c r="BY106" s="226"/>
      <c r="BZ106" s="221"/>
      <c r="CA106" s="221"/>
      <c r="CB106" s="221"/>
      <c r="CC106" s="221"/>
      <c r="CD106" s="221"/>
      <c r="CE106" s="221"/>
      <c r="CF106" s="40"/>
      <c r="CG106" s="222"/>
      <c r="CH106" s="224"/>
      <c r="CI106" s="225" t="s">
        <v>93</v>
      </c>
      <c r="CJ106" s="225" t="s">
        <v>94</v>
      </c>
      <c r="CK106" s="225"/>
      <c r="CL106" s="225"/>
      <c r="CM106" s="225"/>
      <c r="CN106" s="225" t="s">
        <v>95</v>
      </c>
      <c r="CO106" s="225"/>
      <c r="CP106" s="226"/>
      <c r="CQ106" s="221"/>
      <c r="CR106" s="221"/>
      <c r="CS106" s="221"/>
      <c r="CT106" s="221"/>
      <c r="CU106" s="221"/>
      <c r="CV106" s="221"/>
      <c r="CW106" s="40"/>
      <c r="CX106" s="222"/>
      <c r="CY106" s="224"/>
      <c r="CZ106" s="225" t="s">
        <v>93</v>
      </c>
      <c r="DA106" s="225" t="s">
        <v>94</v>
      </c>
      <c r="DB106" s="225"/>
      <c r="DC106" s="225"/>
      <c r="DD106" s="225"/>
      <c r="DE106" s="225" t="s">
        <v>95</v>
      </c>
      <c r="DF106" s="225"/>
      <c r="DG106" s="226"/>
      <c r="DH106" s="221"/>
      <c r="DI106" s="221"/>
      <c r="DJ106" s="221"/>
      <c r="DK106" s="221"/>
      <c r="DL106" s="221"/>
      <c r="DM106" s="221"/>
      <c r="DN106" s="40"/>
      <c r="DO106" s="222"/>
      <c r="DP106" s="224"/>
      <c r="DQ106" s="225" t="s">
        <v>93</v>
      </c>
      <c r="DR106" s="225" t="s">
        <v>94</v>
      </c>
      <c r="DS106" s="225"/>
      <c r="DT106" s="225"/>
      <c r="DU106" s="225"/>
      <c r="DV106" s="225" t="s">
        <v>95</v>
      </c>
      <c r="DW106" s="225"/>
      <c r="DX106" s="226"/>
      <c r="DY106" s="221"/>
      <c r="DZ106" s="221"/>
      <c r="EA106" s="221"/>
      <c r="EB106" s="221"/>
      <c r="EC106" s="221"/>
      <c r="ED106" s="221"/>
      <c r="EE106" s="40"/>
      <c r="EF106" s="223"/>
      <c r="EG106" s="224"/>
      <c r="EH106" s="225" t="s">
        <v>93</v>
      </c>
      <c r="EI106" s="225" t="s">
        <v>94</v>
      </c>
      <c r="EJ106" s="225"/>
      <c r="EK106" s="225"/>
      <c r="EL106" s="225"/>
      <c r="EM106" s="225" t="s">
        <v>95</v>
      </c>
      <c r="EN106" s="225"/>
      <c r="EO106" s="226"/>
      <c r="EP106" s="221"/>
      <c r="EQ106" s="221"/>
      <c r="ER106" s="221"/>
      <c r="ES106" s="221"/>
      <c r="ET106" s="221"/>
      <c r="EU106" s="221"/>
      <c r="EV106" s="40"/>
      <c r="EW106" s="223"/>
      <c r="EX106" s="224"/>
      <c r="EY106" s="225" t="s">
        <v>93</v>
      </c>
      <c r="EZ106" s="225" t="s">
        <v>94</v>
      </c>
      <c r="FA106" s="225"/>
      <c r="FB106" s="225"/>
      <c r="FC106" s="225"/>
      <c r="FD106" s="225" t="s">
        <v>95</v>
      </c>
      <c r="FE106" s="225"/>
      <c r="FF106" s="226"/>
      <c r="FG106" s="221"/>
      <c r="FH106" s="221"/>
      <c r="FI106" s="221"/>
      <c r="FJ106" s="221"/>
      <c r="FK106" s="221"/>
      <c r="FL106" s="221"/>
      <c r="FM106" s="40"/>
      <c r="FN106" s="222"/>
      <c r="FO106" s="224"/>
      <c r="FP106" s="225" t="s">
        <v>93</v>
      </c>
      <c r="FQ106" s="225" t="s">
        <v>94</v>
      </c>
      <c r="FR106" s="225"/>
      <c r="FS106" s="225"/>
      <c r="FT106" s="225"/>
      <c r="FU106" s="225" t="s">
        <v>95</v>
      </c>
      <c r="FV106" s="225"/>
      <c r="FW106" s="226"/>
      <c r="FX106" s="221"/>
      <c r="FY106" s="221"/>
      <c r="FZ106" s="221"/>
      <c r="GA106" s="221"/>
      <c r="GB106" s="221"/>
      <c r="GC106" s="221"/>
      <c r="GD106" s="40"/>
      <c r="GE106" s="223"/>
      <c r="GF106" s="224"/>
      <c r="GG106" s="225" t="s">
        <v>93</v>
      </c>
      <c r="GH106" s="225" t="s">
        <v>94</v>
      </c>
      <c r="GI106" s="225"/>
      <c r="GJ106" s="225"/>
      <c r="GK106" s="225"/>
      <c r="GL106" s="225" t="s">
        <v>95</v>
      </c>
      <c r="GM106" s="225"/>
      <c r="GN106" s="226"/>
      <c r="GO106" s="221"/>
      <c r="GP106" s="221"/>
      <c r="GQ106" s="221"/>
      <c r="GR106" s="221"/>
      <c r="GS106" s="221"/>
      <c r="GT106" s="221"/>
      <c r="GU106" s="40"/>
      <c r="GV106" s="223"/>
      <c r="GW106" s="224"/>
      <c r="GX106" s="225" t="s">
        <v>93</v>
      </c>
      <c r="GY106" s="225" t="s">
        <v>94</v>
      </c>
      <c r="GZ106" s="225"/>
      <c r="HA106" s="225"/>
      <c r="HB106" s="225"/>
      <c r="HC106" s="225" t="s">
        <v>95</v>
      </c>
      <c r="HD106" s="225"/>
      <c r="HE106" s="226"/>
      <c r="HF106" s="221"/>
      <c r="HG106" s="221"/>
      <c r="HH106" s="221"/>
      <c r="HI106" s="221"/>
      <c r="HJ106" s="221"/>
      <c r="HK106" s="221"/>
      <c r="HL106" s="40"/>
      <c r="HM106" s="223"/>
      <c r="HN106" s="224"/>
      <c r="HO106" s="225" t="s">
        <v>93</v>
      </c>
      <c r="HP106" s="225" t="s">
        <v>94</v>
      </c>
      <c r="HQ106" s="225"/>
      <c r="HR106" s="225"/>
      <c r="HS106" s="225"/>
      <c r="HT106" s="225" t="s">
        <v>95</v>
      </c>
      <c r="HU106" s="225"/>
      <c r="HV106" s="226"/>
      <c r="HW106" s="221"/>
      <c r="HX106" s="221"/>
      <c r="HY106" s="221"/>
      <c r="HZ106" s="221"/>
      <c r="IA106" s="221"/>
      <c r="IB106" s="221"/>
      <c r="IC106" s="40"/>
      <c r="ID106" s="223"/>
      <c r="IE106" s="224"/>
      <c r="IF106" s="225" t="s">
        <v>93</v>
      </c>
      <c r="IG106" s="225" t="s">
        <v>94</v>
      </c>
      <c r="IH106" s="225"/>
      <c r="II106" s="225"/>
      <c r="IJ106" s="225"/>
      <c r="IK106" s="225" t="s">
        <v>95</v>
      </c>
      <c r="IL106" s="225"/>
      <c r="IM106" s="226"/>
      <c r="IN106" s="221"/>
      <c r="IO106" s="221"/>
      <c r="IP106" s="221"/>
      <c r="IQ106" s="221"/>
      <c r="IR106" s="221"/>
      <c r="IS106" s="221"/>
      <c r="IT106" s="40"/>
      <c r="IU106" s="223"/>
      <c r="IV106" s="224"/>
      <c r="IW106" s="225" t="s">
        <v>93</v>
      </c>
      <c r="IX106" s="225" t="s">
        <v>94</v>
      </c>
      <c r="IY106" s="225"/>
      <c r="IZ106" s="225"/>
      <c r="JA106" s="225"/>
      <c r="JB106" s="225" t="s">
        <v>95</v>
      </c>
      <c r="JC106" s="225"/>
      <c r="JD106" s="226"/>
      <c r="JE106" s="221"/>
      <c r="JF106" s="221"/>
      <c r="JG106" s="221"/>
      <c r="JH106" s="221"/>
      <c r="JI106" s="221"/>
      <c r="JJ106" s="221"/>
      <c r="JK106" s="40"/>
      <c r="JL106" s="223"/>
      <c r="JM106" s="224"/>
      <c r="JN106" s="225" t="s">
        <v>93</v>
      </c>
      <c r="JO106" s="225" t="s">
        <v>94</v>
      </c>
      <c r="JP106" s="225"/>
      <c r="JQ106" s="225"/>
      <c r="JR106" s="225"/>
      <c r="JS106" s="225" t="s">
        <v>95</v>
      </c>
      <c r="JT106" s="225"/>
      <c r="JU106" s="226"/>
      <c r="JV106" s="221"/>
      <c r="JW106" s="221"/>
      <c r="JX106" s="221"/>
      <c r="JY106" s="221"/>
      <c r="JZ106" s="221"/>
      <c r="KA106" s="221"/>
      <c r="KB106" s="40"/>
      <c r="KC106" s="223"/>
      <c r="KD106" s="224"/>
      <c r="KE106" s="225" t="s">
        <v>93</v>
      </c>
      <c r="KF106" s="225" t="s">
        <v>94</v>
      </c>
      <c r="KG106" s="225"/>
      <c r="KH106" s="225"/>
      <c r="KI106" s="225"/>
      <c r="KJ106" s="225" t="s">
        <v>95</v>
      </c>
      <c r="KK106" s="225"/>
      <c r="KL106" s="226"/>
      <c r="KM106" s="221"/>
      <c r="KN106" s="221"/>
      <c r="KO106" s="221"/>
      <c r="KP106" s="221"/>
      <c r="KQ106" s="221"/>
      <c r="KR106" s="221"/>
      <c r="KS106" s="40"/>
      <c r="KT106" s="223"/>
      <c r="KU106" s="221"/>
    </row>
    <row r="107" ht="15.0" customHeight="1">
      <c r="A107" s="224"/>
      <c r="B107" s="225" t="s">
        <v>96</v>
      </c>
      <c r="C107" s="225" t="s">
        <v>97</v>
      </c>
      <c r="D107" s="225"/>
      <c r="E107" s="225"/>
      <c r="F107" s="225"/>
      <c r="G107" s="227" t="s">
        <v>168</v>
      </c>
      <c r="H107" s="225"/>
      <c r="I107" s="226"/>
      <c r="J107" s="221"/>
      <c r="K107" s="221"/>
      <c r="L107" s="221"/>
      <c r="M107" s="221"/>
      <c r="N107" s="221"/>
      <c r="O107" s="221"/>
      <c r="P107" s="144" t="str">
        <f>"I/"&amp;P$6</f>
        <v>I/2010</v>
      </c>
      <c r="Q107" s="222"/>
      <c r="R107" s="224"/>
      <c r="S107" s="225" t="s">
        <v>96</v>
      </c>
      <c r="T107" s="225" t="s">
        <v>97</v>
      </c>
      <c r="U107" s="225"/>
      <c r="V107" s="225"/>
      <c r="W107" s="225"/>
      <c r="X107" s="227" t="s">
        <v>168</v>
      </c>
      <c r="Y107" s="225"/>
      <c r="Z107" s="226"/>
      <c r="AA107" s="221"/>
      <c r="AB107" s="221"/>
      <c r="AC107" s="221"/>
      <c r="AD107" s="221"/>
      <c r="AE107" s="221"/>
      <c r="AF107" s="221"/>
      <c r="AG107" s="144" t="str">
        <f>"I/"&amp;AG$6</f>
        <v>I/2011</v>
      </c>
      <c r="AH107" s="222"/>
      <c r="AI107" s="224"/>
      <c r="AJ107" s="225" t="s">
        <v>96</v>
      </c>
      <c r="AK107" s="225" t="s">
        <v>97</v>
      </c>
      <c r="AL107" s="225"/>
      <c r="AM107" s="225"/>
      <c r="AN107" s="225"/>
      <c r="AO107" s="227" t="s">
        <v>168</v>
      </c>
      <c r="AP107" s="225"/>
      <c r="AQ107" s="226"/>
      <c r="AR107" s="221"/>
      <c r="AS107" s="221"/>
      <c r="AT107" s="221"/>
      <c r="AU107" s="221"/>
      <c r="AV107" s="221"/>
      <c r="AW107" s="221"/>
      <c r="AX107" s="144" t="str">
        <f>"I/"&amp;AX$6</f>
        <v>I/2012</v>
      </c>
      <c r="AY107" s="222"/>
      <c r="AZ107" s="224"/>
      <c r="BA107" s="225" t="s">
        <v>96</v>
      </c>
      <c r="BB107" s="225" t="s">
        <v>97</v>
      </c>
      <c r="BC107" s="225"/>
      <c r="BD107" s="225"/>
      <c r="BE107" s="225"/>
      <c r="BF107" s="227" t="s">
        <v>168</v>
      </c>
      <c r="BG107" s="225"/>
      <c r="BH107" s="226"/>
      <c r="BI107" s="221"/>
      <c r="BJ107" s="221"/>
      <c r="BK107" s="221"/>
      <c r="BL107" s="221"/>
      <c r="BM107" s="221"/>
      <c r="BN107" s="221"/>
      <c r="BO107" s="144" t="str">
        <f>"I/"&amp;BO$6</f>
        <v>I/2013</v>
      </c>
      <c r="BP107" s="222"/>
      <c r="BQ107" s="224"/>
      <c r="BR107" s="225" t="s">
        <v>96</v>
      </c>
      <c r="BS107" s="225" t="s">
        <v>97</v>
      </c>
      <c r="BT107" s="225"/>
      <c r="BU107" s="225"/>
      <c r="BV107" s="225"/>
      <c r="BW107" s="227" t="s">
        <v>168</v>
      </c>
      <c r="BX107" s="225"/>
      <c r="BY107" s="226"/>
      <c r="BZ107" s="221"/>
      <c r="CA107" s="221"/>
      <c r="CB107" s="221"/>
      <c r="CC107" s="221"/>
      <c r="CD107" s="221"/>
      <c r="CE107" s="221"/>
      <c r="CF107" s="144" t="str">
        <f>"I/"&amp;CF$6</f>
        <v>I/2014</v>
      </c>
      <c r="CG107" s="222"/>
      <c r="CH107" s="224"/>
      <c r="CI107" s="225" t="s">
        <v>96</v>
      </c>
      <c r="CJ107" s="225" t="s">
        <v>97</v>
      </c>
      <c r="CK107" s="225"/>
      <c r="CL107" s="225"/>
      <c r="CM107" s="225"/>
      <c r="CN107" s="227" t="s">
        <v>168</v>
      </c>
      <c r="CO107" s="225"/>
      <c r="CP107" s="226"/>
      <c r="CQ107" s="221"/>
      <c r="CR107" s="221"/>
      <c r="CS107" s="221"/>
      <c r="CT107" s="221"/>
      <c r="CU107" s="221"/>
      <c r="CV107" s="221"/>
      <c r="CW107" s="144" t="str">
        <f>"I/"&amp;CW$6</f>
        <v>I/2015</v>
      </c>
      <c r="CX107" s="222"/>
      <c r="CY107" s="224"/>
      <c r="CZ107" s="225" t="s">
        <v>96</v>
      </c>
      <c r="DA107" s="225" t="s">
        <v>97</v>
      </c>
      <c r="DB107" s="225"/>
      <c r="DC107" s="225"/>
      <c r="DD107" s="225"/>
      <c r="DE107" s="227" t="s">
        <v>168</v>
      </c>
      <c r="DF107" s="225"/>
      <c r="DG107" s="226"/>
      <c r="DH107" s="221"/>
      <c r="DI107" s="221"/>
      <c r="DJ107" s="221"/>
      <c r="DK107" s="221"/>
      <c r="DL107" s="221"/>
      <c r="DM107" s="221"/>
      <c r="DN107" s="144" t="str">
        <f>"I/"&amp;DN$6</f>
        <v>I/2016</v>
      </c>
      <c r="DO107" s="222"/>
      <c r="DP107" s="224"/>
      <c r="DQ107" s="225" t="s">
        <v>96</v>
      </c>
      <c r="DR107" s="225" t="s">
        <v>97</v>
      </c>
      <c r="DS107" s="225"/>
      <c r="DT107" s="225"/>
      <c r="DU107" s="225"/>
      <c r="DV107" s="227" t="s">
        <v>168</v>
      </c>
      <c r="DW107" s="225"/>
      <c r="DX107" s="226"/>
      <c r="DY107" s="221"/>
      <c r="DZ107" s="221"/>
      <c r="EA107" s="221"/>
      <c r="EB107" s="221"/>
      <c r="EC107" s="221"/>
      <c r="ED107" s="221"/>
      <c r="EE107" s="144" t="str">
        <f>"I/"&amp;EE$6</f>
        <v>I/2017</v>
      </c>
      <c r="EF107" s="223"/>
      <c r="EG107" s="224"/>
      <c r="EH107" s="225" t="s">
        <v>96</v>
      </c>
      <c r="EI107" s="225" t="s">
        <v>97</v>
      </c>
      <c r="EJ107" s="225"/>
      <c r="EK107" s="225"/>
      <c r="EL107" s="225"/>
      <c r="EM107" s="227" t="s">
        <v>168</v>
      </c>
      <c r="EN107" s="225"/>
      <c r="EO107" s="226"/>
      <c r="EP107" s="221"/>
      <c r="EQ107" s="221"/>
      <c r="ER107" s="221"/>
      <c r="ES107" s="221"/>
      <c r="ET107" s="221"/>
      <c r="EU107" s="221"/>
      <c r="EV107" s="144" t="str">
        <f>"I/"&amp;EV$6</f>
        <v>I/2018</v>
      </c>
      <c r="EW107" s="223"/>
      <c r="EX107" s="224"/>
      <c r="EY107" s="225" t="s">
        <v>96</v>
      </c>
      <c r="EZ107" s="225" t="s">
        <v>97</v>
      </c>
      <c r="FA107" s="225"/>
      <c r="FB107" s="225"/>
      <c r="FC107" s="225"/>
      <c r="FD107" s="227" t="s">
        <v>168</v>
      </c>
      <c r="FE107" s="225"/>
      <c r="FF107" s="226"/>
      <c r="FG107" s="221"/>
      <c r="FH107" s="221"/>
      <c r="FI107" s="221"/>
      <c r="FJ107" s="221"/>
      <c r="FK107" s="221"/>
      <c r="FL107" s="221"/>
      <c r="FM107" s="144" t="str">
        <f>"I/"&amp;FM$6</f>
        <v>I/2019</v>
      </c>
      <c r="FN107" s="222"/>
      <c r="FO107" s="224"/>
      <c r="FP107" s="225" t="s">
        <v>96</v>
      </c>
      <c r="FQ107" s="225" t="s">
        <v>97</v>
      </c>
      <c r="FR107" s="225"/>
      <c r="FS107" s="225"/>
      <c r="FT107" s="225"/>
      <c r="FU107" s="227" t="s">
        <v>168</v>
      </c>
      <c r="FV107" s="225"/>
      <c r="FW107" s="226"/>
      <c r="FX107" s="221"/>
      <c r="FY107" s="221"/>
      <c r="FZ107" s="221"/>
      <c r="GA107" s="221"/>
      <c r="GB107" s="221"/>
      <c r="GC107" s="221"/>
      <c r="GD107" s="144" t="str">
        <f>"I/"&amp;GD$6</f>
        <v>I/2020</v>
      </c>
      <c r="GE107" s="223"/>
      <c r="GF107" s="224"/>
      <c r="GG107" s="225" t="s">
        <v>96</v>
      </c>
      <c r="GH107" s="225" t="s">
        <v>97</v>
      </c>
      <c r="GI107" s="225"/>
      <c r="GJ107" s="225"/>
      <c r="GK107" s="225"/>
      <c r="GL107" s="227" t="s">
        <v>168</v>
      </c>
      <c r="GM107" s="225"/>
      <c r="GN107" s="226"/>
      <c r="GO107" s="221"/>
      <c r="GP107" s="221"/>
      <c r="GQ107" s="221"/>
      <c r="GR107" s="221"/>
      <c r="GS107" s="221"/>
      <c r="GT107" s="221"/>
      <c r="GU107" s="144" t="str">
        <f>"I/"&amp;GU$6</f>
        <v>I/2021</v>
      </c>
      <c r="GV107" s="223"/>
      <c r="GW107" s="224"/>
      <c r="GX107" s="225" t="s">
        <v>96</v>
      </c>
      <c r="GY107" s="225" t="s">
        <v>97</v>
      </c>
      <c r="GZ107" s="225"/>
      <c r="HA107" s="225"/>
      <c r="HB107" s="225"/>
      <c r="HC107" s="227" t="s">
        <v>168</v>
      </c>
      <c r="HD107" s="225"/>
      <c r="HE107" s="226"/>
      <c r="HF107" s="221"/>
      <c r="HG107" s="221"/>
      <c r="HH107" s="221"/>
      <c r="HI107" s="221"/>
      <c r="HJ107" s="221"/>
      <c r="HK107" s="221"/>
      <c r="HL107" s="144" t="str">
        <f>"I/"&amp;HL$6</f>
        <v>I/2022</v>
      </c>
      <c r="HM107" s="223"/>
      <c r="HN107" s="224"/>
      <c r="HO107" s="225" t="s">
        <v>96</v>
      </c>
      <c r="HP107" s="225" t="s">
        <v>97</v>
      </c>
      <c r="HQ107" s="225"/>
      <c r="HR107" s="225"/>
      <c r="HS107" s="225"/>
      <c r="HT107" s="227" t="s">
        <v>168</v>
      </c>
      <c r="HU107" s="225"/>
      <c r="HV107" s="226"/>
      <c r="HW107" s="221"/>
      <c r="HX107" s="221"/>
      <c r="HY107" s="221"/>
      <c r="HZ107" s="221"/>
      <c r="IA107" s="221"/>
      <c r="IB107" s="221"/>
      <c r="IC107" s="144" t="str">
        <f>"I/"&amp;IC$6</f>
        <v>I/2023</v>
      </c>
      <c r="ID107" s="223"/>
      <c r="IE107" s="224"/>
      <c r="IF107" s="225" t="s">
        <v>96</v>
      </c>
      <c r="IG107" s="225" t="s">
        <v>97</v>
      </c>
      <c r="IH107" s="225"/>
      <c r="II107" s="225"/>
      <c r="IJ107" s="225"/>
      <c r="IK107" s="227" t="s">
        <v>168</v>
      </c>
      <c r="IL107" s="225"/>
      <c r="IM107" s="226"/>
      <c r="IN107" s="221"/>
      <c r="IO107" s="221"/>
      <c r="IP107" s="221"/>
      <c r="IQ107" s="221"/>
      <c r="IR107" s="221"/>
      <c r="IS107" s="221"/>
      <c r="IT107" s="144" t="str">
        <f>"I/"&amp;IT$6</f>
        <v>I/2024</v>
      </c>
      <c r="IU107" s="223"/>
      <c r="IV107" s="224"/>
      <c r="IW107" s="225" t="s">
        <v>96</v>
      </c>
      <c r="IX107" s="225" t="s">
        <v>97</v>
      </c>
      <c r="IY107" s="225"/>
      <c r="IZ107" s="225"/>
      <c r="JA107" s="225"/>
      <c r="JB107" s="227" t="s">
        <v>168</v>
      </c>
      <c r="JC107" s="225"/>
      <c r="JD107" s="226"/>
      <c r="JE107" s="221"/>
      <c r="JF107" s="221"/>
      <c r="JG107" s="221"/>
      <c r="JH107" s="221"/>
      <c r="JI107" s="221"/>
      <c r="JJ107" s="221"/>
      <c r="JK107" s="144" t="str">
        <f>"I/"&amp;JK$6</f>
        <v>I/2025</v>
      </c>
      <c r="JL107" s="223"/>
      <c r="JM107" s="224"/>
      <c r="JN107" s="225" t="s">
        <v>96</v>
      </c>
      <c r="JO107" s="225" t="s">
        <v>97</v>
      </c>
      <c r="JP107" s="225"/>
      <c r="JQ107" s="225"/>
      <c r="JR107" s="225"/>
      <c r="JS107" s="227" t="s">
        <v>168</v>
      </c>
      <c r="JT107" s="225"/>
      <c r="JU107" s="226"/>
      <c r="JV107" s="221"/>
      <c r="JW107" s="221"/>
      <c r="JX107" s="221"/>
      <c r="JY107" s="221"/>
      <c r="JZ107" s="221"/>
      <c r="KA107" s="221"/>
      <c r="KB107" s="144" t="str">
        <f>"I/"&amp;KB$6</f>
        <v>I/2026</v>
      </c>
      <c r="KC107" s="223"/>
      <c r="KD107" s="224"/>
      <c r="KE107" s="225" t="s">
        <v>96</v>
      </c>
      <c r="KF107" s="225" t="s">
        <v>97</v>
      </c>
      <c r="KG107" s="225"/>
      <c r="KH107" s="225"/>
      <c r="KI107" s="225"/>
      <c r="KJ107" s="227" t="s">
        <v>168</v>
      </c>
      <c r="KK107" s="225"/>
      <c r="KL107" s="226"/>
      <c r="KM107" s="221"/>
      <c r="KN107" s="221"/>
      <c r="KO107" s="221"/>
      <c r="KP107" s="221"/>
      <c r="KQ107" s="221"/>
      <c r="KR107" s="221"/>
      <c r="KS107" s="144" t="str">
        <f>"I/"&amp;KS$6</f>
        <v>I/2027</v>
      </c>
      <c r="KT107" s="223"/>
      <c r="KU107" s="221"/>
    </row>
    <row r="108" ht="15.0" customHeight="1">
      <c r="A108" s="224"/>
      <c r="B108" s="225" t="s">
        <v>99</v>
      </c>
      <c r="C108" s="225" t="s">
        <v>97</v>
      </c>
      <c r="D108" s="225"/>
      <c r="E108" s="225"/>
      <c r="F108" s="225"/>
      <c r="G108" s="228" t="s">
        <v>163</v>
      </c>
      <c r="H108" s="225"/>
      <c r="I108" s="226"/>
      <c r="J108" s="221"/>
      <c r="K108" s="221"/>
      <c r="L108" s="221"/>
      <c r="M108" s="221"/>
      <c r="N108" s="221"/>
      <c r="O108" s="221"/>
      <c r="P108" s="40"/>
      <c r="Q108" s="222"/>
      <c r="R108" s="224"/>
      <c r="S108" s="225" t="s">
        <v>99</v>
      </c>
      <c r="T108" s="225" t="s">
        <v>97</v>
      </c>
      <c r="U108" s="225"/>
      <c r="V108" s="225"/>
      <c r="W108" s="225"/>
      <c r="X108" s="228" t="s">
        <v>163</v>
      </c>
      <c r="Y108" s="225"/>
      <c r="Z108" s="226"/>
      <c r="AA108" s="221"/>
      <c r="AB108" s="221"/>
      <c r="AC108" s="221"/>
      <c r="AD108" s="221"/>
      <c r="AE108" s="221"/>
      <c r="AF108" s="221"/>
      <c r="AG108" s="40"/>
      <c r="AH108" s="222"/>
      <c r="AI108" s="224"/>
      <c r="AJ108" s="225" t="s">
        <v>99</v>
      </c>
      <c r="AK108" s="225" t="s">
        <v>97</v>
      </c>
      <c r="AL108" s="225"/>
      <c r="AM108" s="225"/>
      <c r="AN108" s="225"/>
      <c r="AO108" s="228" t="s">
        <v>163</v>
      </c>
      <c r="AP108" s="225"/>
      <c r="AQ108" s="226"/>
      <c r="AR108" s="221"/>
      <c r="AS108" s="221"/>
      <c r="AT108" s="221"/>
      <c r="AU108" s="221"/>
      <c r="AV108" s="221"/>
      <c r="AW108" s="221"/>
      <c r="AX108" s="40"/>
      <c r="AY108" s="222"/>
      <c r="AZ108" s="224"/>
      <c r="BA108" s="225" t="s">
        <v>99</v>
      </c>
      <c r="BB108" s="225" t="s">
        <v>97</v>
      </c>
      <c r="BC108" s="225"/>
      <c r="BD108" s="225"/>
      <c r="BE108" s="225"/>
      <c r="BF108" s="228" t="s">
        <v>163</v>
      </c>
      <c r="BG108" s="225"/>
      <c r="BH108" s="226"/>
      <c r="BI108" s="221"/>
      <c r="BJ108" s="221"/>
      <c r="BK108" s="221"/>
      <c r="BL108" s="221"/>
      <c r="BM108" s="221"/>
      <c r="BN108" s="221"/>
      <c r="BO108" s="40"/>
      <c r="BP108" s="222"/>
      <c r="BQ108" s="224"/>
      <c r="BR108" s="225" t="s">
        <v>99</v>
      </c>
      <c r="BS108" s="225" t="s">
        <v>97</v>
      </c>
      <c r="BT108" s="225"/>
      <c r="BU108" s="225"/>
      <c r="BV108" s="225"/>
      <c r="BW108" s="228" t="s">
        <v>163</v>
      </c>
      <c r="BX108" s="225"/>
      <c r="BY108" s="226"/>
      <c r="BZ108" s="221"/>
      <c r="CA108" s="221"/>
      <c r="CB108" s="221"/>
      <c r="CC108" s="221"/>
      <c r="CD108" s="221"/>
      <c r="CE108" s="221"/>
      <c r="CF108" s="40"/>
      <c r="CG108" s="222"/>
      <c r="CH108" s="224"/>
      <c r="CI108" s="225" t="s">
        <v>99</v>
      </c>
      <c r="CJ108" s="225" t="s">
        <v>97</v>
      </c>
      <c r="CK108" s="225"/>
      <c r="CL108" s="225"/>
      <c r="CM108" s="225"/>
      <c r="CN108" s="228" t="s">
        <v>163</v>
      </c>
      <c r="CO108" s="225"/>
      <c r="CP108" s="226"/>
      <c r="CQ108" s="221"/>
      <c r="CR108" s="221"/>
      <c r="CS108" s="221"/>
      <c r="CT108" s="221"/>
      <c r="CU108" s="221"/>
      <c r="CV108" s="221"/>
      <c r="CW108" s="40"/>
      <c r="CX108" s="222"/>
      <c r="CY108" s="224"/>
      <c r="CZ108" s="225" t="s">
        <v>99</v>
      </c>
      <c r="DA108" s="225" t="s">
        <v>97</v>
      </c>
      <c r="DB108" s="225"/>
      <c r="DC108" s="225"/>
      <c r="DD108" s="225"/>
      <c r="DE108" s="228" t="s">
        <v>163</v>
      </c>
      <c r="DF108" s="225"/>
      <c r="DG108" s="226"/>
      <c r="DH108" s="221"/>
      <c r="DI108" s="221"/>
      <c r="DJ108" s="221"/>
      <c r="DK108" s="221"/>
      <c r="DL108" s="221"/>
      <c r="DM108" s="221"/>
      <c r="DN108" s="40"/>
      <c r="DO108" s="222"/>
      <c r="DP108" s="224"/>
      <c r="DQ108" s="225" t="s">
        <v>99</v>
      </c>
      <c r="DR108" s="225" t="s">
        <v>97</v>
      </c>
      <c r="DS108" s="225"/>
      <c r="DT108" s="225"/>
      <c r="DU108" s="225"/>
      <c r="DV108" s="228" t="s">
        <v>163</v>
      </c>
      <c r="DW108" s="225"/>
      <c r="DX108" s="226"/>
      <c r="DY108" s="221"/>
      <c r="DZ108" s="221"/>
      <c r="EA108" s="221"/>
      <c r="EB108" s="221"/>
      <c r="EC108" s="221"/>
      <c r="ED108" s="221"/>
      <c r="EE108" s="40"/>
      <c r="EF108" s="223"/>
      <c r="EG108" s="224"/>
      <c r="EH108" s="225" t="s">
        <v>99</v>
      </c>
      <c r="EI108" s="225" t="s">
        <v>97</v>
      </c>
      <c r="EJ108" s="225"/>
      <c r="EK108" s="225"/>
      <c r="EL108" s="225"/>
      <c r="EM108" s="228" t="s">
        <v>163</v>
      </c>
      <c r="EN108" s="225"/>
      <c r="EO108" s="226"/>
      <c r="EP108" s="221"/>
      <c r="EQ108" s="221"/>
      <c r="ER108" s="221"/>
      <c r="ES108" s="221"/>
      <c r="ET108" s="221"/>
      <c r="EU108" s="221"/>
      <c r="EV108" s="40"/>
      <c r="EW108" s="223"/>
      <c r="EX108" s="224"/>
      <c r="EY108" s="225" t="s">
        <v>99</v>
      </c>
      <c r="EZ108" s="225" t="s">
        <v>97</v>
      </c>
      <c r="FA108" s="225"/>
      <c r="FB108" s="225"/>
      <c r="FC108" s="225"/>
      <c r="FD108" s="228" t="s">
        <v>163</v>
      </c>
      <c r="FE108" s="225"/>
      <c r="FF108" s="226"/>
      <c r="FG108" s="221"/>
      <c r="FH108" s="221"/>
      <c r="FI108" s="221"/>
      <c r="FJ108" s="221"/>
      <c r="FK108" s="221"/>
      <c r="FL108" s="221"/>
      <c r="FM108" s="40"/>
      <c r="FN108" s="222"/>
      <c r="FO108" s="224"/>
      <c r="FP108" s="225" t="s">
        <v>99</v>
      </c>
      <c r="FQ108" s="225" t="s">
        <v>97</v>
      </c>
      <c r="FR108" s="225"/>
      <c r="FS108" s="225"/>
      <c r="FT108" s="225"/>
      <c r="FU108" s="228" t="s">
        <v>163</v>
      </c>
      <c r="FV108" s="225"/>
      <c r="FW108" s="226"/>
      <c r="FX108" s="221"/>
      <c r="FY108" s="221"/>
      <c r="FZ108" s="221"/>
      <c r="GA108" s="221"/>
      <c r="GB108" s="221"/>
      <c r="GC108" s="221"/>
      <c r="GD108" s="40"/>
      <c r="GE108" s="223"/>
      <c r="GF108" s="224"/>
      <c r="GG108" s="225" t="s">
        <v>99</v>
      </c>
      <c r="GH108" s="225" t="s">
        <v>97</v>
      </c>
      <c r="GI108" s="225"/>
      <c r="GJ108" s="225"/>
      <c r="GK108" s="225"/>
      <c r="GL108" s="228" t="s">
        <v>163</v>
      </c>
      <c r="GM108" s="225"/>
      <c r="GN108" s="226"/>
      <c r="GO108" s="221"/>
      <c r="GP108" s="221"/>
      <c r="GQ108" s="221"/>
      <c r="GR108" s="221"/>
      <c r="GS108" s="221"/>
      <c r="GT108" s="221"/>
      <c r="GU108" s="40"/>
      <c r="GV108" s="223"/>
      <c r="GW108" s="224"/>
      <c r="GX108" s="225" t="s">
        <v>99</v>
      </c>
      <c r="GY108" s="225" t="s">
        <v>97</v>
      </c>
      <c r="GZ108" s="225"/>
      <c r="HA108" s="225"/>
      <c r="HB108" s="225"/>
      <c r="HC108" s="228" t="s">
        <v>163</v>
      </c>
      <c r="HD108" s="225"/>
      <c r="HE108" s="226"/>
      <c r="HF108" s="221"/>
      <c r="HG108" s="221"/>
      <c r="HH108" s="221"/>
      <c r="HI108" s="221"/>
      <c r="HJ108" s="221"/>
      <c r="HK108" s="221"/>
      <c r="HL108" s="40"/>
      <c r="HM108" s="223"/>
      <c r="HN108" s="224"/>
      <c r="HO108" s="225" t="s">
        <v>99</v>
      </c>
      <c r="HP108" s="225" t="s">
        <v>97</v>
      </c>
      <c r="HQ108" s="225"/>
      <c r="HR108" s="225"/>
      <c r="HS108" s="225"/>
      <c r="HT108" s="228" t="s">
        <v>163</v>
      </c>
      <c r="HU108" s="225"/>
      <c r="HV108" s="226"/>
      <c r="HW108" s="221"/>
      <c r="HX108" s="221"/>
      <c r="HY108" s="221"/>
      <c r="HZ108" s="221"/>
      <c r="IA108" s="221"/>
      <c r="IB108" s="221"/>
      <c r="IC108" s="40"/>
      <c r="ID108" s="223"/>
      <c r="IE108" s="224"/>
      <c r="IF108" s="225" t="s">
        <v>99</v>
      </c>
      <c r="IG108" s="225" t="s">
        <v>97</v>
      </c>
      <c r="IH108" s="225"/>
      <c r="II108" s="225"/>
      <c r="IJ108" s="225"/>
      <c r="IK108" s="228" t="s">
        <v>163</v>
      </c>
      <c r="IL108" s="225"/>
      <c r="IM108" s="226"/>
      <c r="IN108" s="221"/>
      <c r="IO108" s="221"/>
      <c r="IP108" s="221"/>
      <c r="IQ108" s="221"/>
      <c r="IR108" s="221"/>
      <c r="IS108" s="221"/>
      <c r="IT108" s="40"/>
      <c r="IU108" s="223"/>
      <c r="IV108" s="224"/>
      <c r="IW108" s="225" t="s">
        <v>99</v>
      </c>
      <c r="IX108" s="225" t="s">
        <v>97</v>
      </c>
      <c r="IY108" s="225"/>
      <c r="IZ108" s="225"/>
      <c r="JA108" s="225"/>
      <c r="JB108" s="228" t="s">
        <v>163</v>
      </c>
      <c r="JC108" s="225"/>
      <c r="JD108" s="226"/>
      <c r="JE108" s="221"/>
      <c r="JF108" s="221"/>
      <c r="JG108" s="221"/>
      <c r="JH108" s="221"/>
      <c r="JI108" s="221"/>
      <c r="JJ108" s="221"/>
      <c r="JK108" s="40"/>
      <c r="JL108" s="223"/>
      <c r="JM108" s="224"/>
      <c r="JN108" s="225" t="s">
        <v>99</v>
      </c>
      <c r="JO108" s="225" t="s">
        <v>97</v>
      </c>
      <c r="JP108" s="225"/>
      <c r="JQ108" s="225"/>
      <c r="JR108" s="225"/>
      <c r="JS108" s="228" t="s">
        <v>163</v>
      </c>
      <c r="JT108" s="225"/>
      <c r="JU108" s="226"/>
      <c r="JV108" s="221"/>
      <c r="JW108" s="221"/>
      <c r="JX108" s="221"/>
      <c r="JY108" s="221"/>
      <c r="JZ108" s="221"/>
      <c r="KA108" s="221"/>
      <c r="KB108" s="40"/>
      <c r="KC108" s="223"/>
      <c r="KD108" s="224"/>
      <c r="KE108" s="225" t="s">
        <v>99</v>
      </c>
      <c r="KF108" s="225" t="s">
        <v>97</v>
      </c>
      <c r="KG108" s="225"/>
      <c r="KH108" s="225"/>
      <c r="KI108" s="225"/>
      <c r="KJ108" s="228" t="s">
        <v>163</v>
      </c>
      <c r="KK108" s="225"/>
      <c r="KL108" s="226"/>
      <c r="KM108" s="221"/>
      <c r="KN108" s="221"/>
      <c r="KO108" s="221"/>
      <c r="KP108" s="221"/>
      <c r="KQ108" s="221"/>
      <c r="KR108" s="221"/>
      <c r="KS108" s="40"/>
      <c r="KT108" s="223"/>
      <c r="KU108" s="221"/>
    </row>
    <row r="109" ht="15.75" customHeight="1">
      <c r="A109" s="229"/>
      <c r="B109" s="230" t="s">
        <v>100</v>
      </c>
      <c r="C109" s="230" t="s">
        <v>169</v>
      </c>
      <c r="D109" s="230"/>
      <c r="E109" s="230"/>
      <c r="F109" s="230"/>
      <c r="G109" s="230" t="str">
        <f>"Tahun "&amp;P$6</f>
        <v>Tahun 2010</v>
      </c>
      <c r="H109" s="230"/>
      <c r="I109" s="231"/>
      <c r="J109" s="221"/>
      <c r="K109" s="221"/>
      <c r="L109" s="221"/>
      <c r="M109" s="221"/>
      <c r="N109" s="221"/>
      <c r="O109" s="221"/>
      <c r="P109" s="221"/>
      <c r="Q109" s="222"/>
      <c r="R109" s="229"/>
      <c r="S109" s="230" t="s">
        <v>100</v>
      </c>
      <c r="T109" s="230" t="s">
        <v>169</v>
      </c>
      <c r="U109" s="230"/>
      <c r="V109" s="230"/>
      <c r="W109" s="230"/>
      <c r="X109" s="230" t="str">
        <f>"Tahun "&amp;AG$6</f>
        <v>Tahun 2011</v>
      </c>
      <c r="Y109" s="230"/>
      <c r="Z109" s="231"/>
      <c r="AA109" s="221"/>
      <c r="AB109" s="221"/>
      <c r="AC109" s="221"/>
      <c r="AD109" s="221"/>
      <c r="AE109" s="221"/>
      <c r="AF109" s="221"/>
      <c r="AG109" s="221"/>
      <c r="AH109" s="222"/>
      <c r="AI109" s="229"/>
      <c r="AJ109" s="230" t="s">
        <v>100</v>
      </c>
      <c r="AK109" s="230" t="s">
        <v>169</v>
      </c>
      <c r="AL109" s="230"/>
      <c r="AM109" s="230"/>
      <c r="AN109" s="230"/>
      <c r="AO109" s="230" t="str">
        <f>"Tahun "&amp;AX$6</f>
        <v>Tahun 2012</v>
      </c>
      <c r="AP109" s="230"/>
      <c r="AQ109" s="231"/>
      <c r="AR109" s="221"/>
      <c r="AS109" s="221"/>
      <c r="AT109" s="221"/>
      <c r="AU109" s="221"/>
      <c r="AV109" s="221"/>
      <c r="AW109" s="221"/>
      <c r="AX109" s="221"/>
      <c r="AY109" s="222"/>
      <c r="AZ109" s="229"/>
      <c r="BA109" s="230" t="s">
        <v>100</v>
      </c>
      <c r="BB109" s="230" t="s">
        <v>169</v>
      </c>
      <c r="BC109" s="230"/>
      <c r="BD109" s="230"/>
      <c r="BE109" s="230"/>
      <c r="BF109" s="230" t="str">
        <f>"Tahun "&amp;BO$6</f>
        <v>Tahun 2013</v>
      </c>
      <c r="BG109" s="230"/>
      <c r="BH109" s="231"/>
      <c r="BI109" s="221"/>
      <c r="BJ109" s="221"/>
      <c r="BK109" s="221"/>
      <c r="BL109" s="221"/>
      <c r="BM109" s="221"/>
      <c r="BN109" s="221"/>
      <c r="BO109" s="221"/>
      <c r="BP109" s="222"/>
      <c r="BQ109" s="229"/>
      <c r="BR109" s="230" t="s">
        <v>100</v>
      </c>
      <c r="BS109" s="230" t="s">
        <v>169</v>
      </c>
      <c r="BT109" s="230"/>
      <c r="BU109" s="230"/>
      <c r="BV109" s="230"/>
      <c r="BW109" s="230" t="str">
        <f>"Tahun "&amp;CF$6</f>
        <v>Tahun 2014</v>
      </c>
      <c r="BX109" s="230"/>
      <c r="BY109" s="231"/>
      <c r="BZ109" s="221"/>
      <c r="CA109" s="221"/>
      <c r="CB109" s="221"/>
      <c r="CC109" s="221"/>
      <c r="CD109" s="221"/>
      <c r="CE109" s="221"/>
      <c r="CF109" s="221"/>
      <c r="CG109" s="222"/>
      <c r="CH109" s="229"/>
      <c r="CI109" s="230" t="s">
        <v>100</v>
      </c>
      <c r="CJ109" s="230" t="s">
        <v>169</v>
      </c>
      <c r="CK109" s="230"/>
      <c r="CL109" s="230"/>
      <c r="CM109" s="230"/>
      <c r="CN109" s="230" t="str">
        <f>"Tahun "&amp;CW$6</f>
        <v>Tahun 2015</v>
      </c>
      <c r="CO109" s="230"/>
      <c r="CP109" s="231"/>
      <c r="CQ109" s="221"/>
      <c r="CR109" s="221"/>
      <c r="CS109" s="221"/>
      <c r="CT109" s="221"/>
      <c r="CU109" s="221"/>
      <c r="CV109" s="221"/>
      <c r="CW109" s="221"/>
      <c r="CX109" s="222"/>
      <c r="CY109" s="229"/>
      <c r="CZ109" s="230" t="s">
        <v>100</v>
      </c>
      <c r="DA109" s="230" t="s">
        <v>169</v>
      </c>
      <c r="DB109" s="230"/>
      <c r="DC109" s="230"/>
      <c r="DD109" s="230"/>
      <c r="DE109" s="230" t="str">
        <f>"Tahun "&amp;DN$6</f>
        <v>Tahun 2016</v>
      </c>
      <c r="DF109" s="230"/>
      <c r="DG109" s="231"/>
      <c r="DH109" s="221"/>
      <c r="DI109" s="221"/>
      <c r="DJ109" s="221"/>
      <c r="DK109" s="221"/>
      <c r="DL109" s="221"/>
      <c r="DM109" s="221"/>
      <c r="DN109" s="221"/>
      <c r="DO109" s="222"/>
      <c r="DP109" s="229"/>
      <c r="DQ109" s="230" t="s">
        <v>100</v>
      </c>
      <c r="DR109" s="230" t="s">
        <v>169</v>
      </c>
      <c r="DS109" s="230"/>
      <c r="DT109" s="230"/>
      <c r="DU109" s="230"/>
      <c r="DV109" s="230" t="str">
        <f>"Tahun "&amp;EE$6</f>
        <v>Tahun 2017</v>
      </c>
      <c r="DW109" s="230"/>
      <c r="DX109" s="231"/>
      <c r="DY109" s="221"/>
      <c r="DZ109" s="221"/>
      <c r="EA109" s="221"/>
      <c r="EB109" s="221"/>
      <c r="EC109" s="221"/>
      <c r="ED109" s="221"/>
      <c r="EE109" s="221"/>
      <c r="EF109" s="222"/>
      <c r="EG109" s="229"/>
      <c r="EH109" s="230" t="s">
        <v>100</v>
      </c>
      <c r="EI109" s="230" t="s">
        <v>169</v>
      </c>
      <c r="EJ109" s="230"/>
      <c r="EK109" s="230"/>
      <c r="EL109" s="230"/>
      <c r="EM109" s="230" t="str">
        <f>"Tahun "&amp;EV$6</f>
        <v>Tahun 2018</v>
      </c>
      <c r="EN109" s="230"/>
      <c r="EO109" s="231"/>
      <c r="EP109" s="221"/>
      <c r="EQ109" s="221"/>
      <c r="ER109" s="221"/>
      <c r="ES109" s="221"/>
      <c r="ET109" s="221"/>
      <c r="EU109" s="221"/>
      <c r="EV109" s="221"/>
      <c r="EW109" s="222"/>
      <c r="EX109" s="229"/>
      <c r="EY109" s="230" t="s">
        <v>100</v>
      </c>
      <c r="EZ109" s="230" t="s">
        <v>169</v>
      </c>
      <c r="FA109" s="230"/>
      <c r="FB109" s="230"/>
      <c r="FC109" s="230"/>
      <c r="FD109" s="230" t="str">
        <f>"Tahun "&amp;FM$6</f>
        <v>Tahun 2019</v>
      </c>
      <c r="FE109" s="230"/>
      <c r="FF109" s="231"/>
      <c r="FG109" s="221"/>
      <c r="FH109" s="221"/>
      <c r="FI109" s="221"/>
      <c r="FJ109" s="221"/>
      <c r="FK109" s="221"/>
      <c r="FL109" s="221"/>
      <c r="FM109" s="221"/>
      <c r="FN109" s="222"/>
      <c r="FO109" s="229"/>
      <c r="FP109" s="230" t="s">
        <v>100</v>
      </c>
      <c r="FQ109" s="230" t="s">
        <v>169</v>
      </c>
      <c r="FR109" s="230"/>
      <c r="FS109" s="230"/>
      <c r="FT109" s="230"/>
      <c r="FU109" s="230" t="str">
        <f>"Tahun "&amp;GD$6</f>
        <v>Tahun 2020</v>
      </c>
      <c r="FV109" s="230"/>
      <c r="FW109" s="231"/>
      <c r="FX109" s="221"/>
      <c r="FY109" s="221"/>
      <c r="FZ109" s="221"/>
      <c r="GA109" s="221"/>
      <c r="GB109" s="221"/>
      <c r="GC109" s="221"/>
      <c r="GD109" s="221"/>
      <c r="GE109" s="222"/>
      <c r="GF109" s="229"/>
      <c r="GG109" s="230" t="s">
        <v>100</v>
      </c>
      <c r="GH109" s="230" t="s">
        <v>169</v>
      </c>
      <c r="GI109" s="230"/>
      <c r="GJ109" s="230"/>
      <c r="GK109" s="230"/>
      <c r="GL109" s="230" t="str">
        <f>"Tahun "&amp;GU$6</f>
        <v>Tahun 2021</v>
      </c>
      <c r="GM109" s="230"/>
      <c r="GN109" s="231"/>
      <c r="GO109" s="221"/>
      <c r="GP109" s="221"/>
      <c r="GQ109" s="221"/>
      <c r="GR109" s="221"/>
      <c r="GS109" s="221"/>
      <c r="GT109" s="221"/>
      <c r="GU109" s="221"/>
      <c r="GV109" s="222"/>
      <c r="GW109" s="229"/>
      <c r="GX109" s="230" t="s">
        <v>100</v>
      </c>
      <c r="GY109" s="230" t="s">
        <v>169</v>
      </c>
      <c r="GZ109" s="230"/>
      <c r="HA109" s="230"/>
      <c r="HB109" s="230"/>
      <c r="HC109" s="230" t="str">
        <f>"Tahun "&amp;HL$6</f>
        <v>Tahun 2022</v>
      </c>
      <c r="HD109" s="230"/>
      <c r="HE109" s="231"/>
      <c r="HF109" s="221"/>
      <c r="HG109" s="221"/>
      <c r="HH109" s="221"/>
      <c r="HI109" s="221"/>
      <c r="HJ109" s="221"/>
      <c r="HK109" s="221"/>
      <c r="HL109" s="221"/>
      <c r="HM109" s="222"/>
      <c r="HN109" s="229"/>
      <c r="HO109" s="230" t="s">
        <v>100</v>
      </c>
      <c r="HP109" s="230" t="s">
        <v>169</v>
      </c>
      <c r="HQ109" s="230"/>
      <c r="HR109" s="230"/>
      <c r="HS109" s="230"/>
      <c r="HT109" s="230" t="str">
        <f>"Tahun "&amp;IC$6</f>
        <v>Tahun 2023</v>
      </c>
      <c r="HU109" s="230"/>
      <c r="HV109" s="231"/>
      <c r="HW109" s="221"/>
      <c r="HX109" s="221"/>
      <c r="HY109" s="221"/>
      <c r="HZ109" s="221"/>
      <c r="IA109" s="221"/>
      <c r="IB109" s="221"/>
      <c r="IC109" s="221"/>
      <c r="ID109" s="222"/>
      <c r="IE109" s="229"/>
      <c r="IF109" s="230" t="s">
        <v>100</v>
      </c>
      <c r="IG109" s="230" t="s">
        <v>169</v>
      </c>
      <c r="IH109" s="230"/>
      <c r="II109" s="230"/>
      <c r="IJ109" s="230"/>
      <c r="IK109" s="230" t="str">
        <f>"Tahun "&amp;IT$6</f>
        <v>Tahun 2024</v>
      </c>
      <c r="IL109" s="230"/>
      <c r="IM109" s="231"/>
      <c r="IN109" s="221"/>
      <c r="IO109" s="221"/>
      <c r="IP109" s="221"/>
      <c r="IQ109" s="221"/>
      <c r="IR109" s="221"/>
      <c r="IS109" s="221"/>
      <c r="IT109" s="221"/>
      <c r="IU109" s="222"/>
      <c r="IV109" s="229"/>
      <c r="IW109" s="230" t="s">
        <v>100</v>
      </c>
      <c r="IX109" s="230" t="s">
        <v>169</v>
      </c>
      <c r="IY109" s="230"/>
      <c r="IZ109" s="230"/>
      <c r="JA109" s="230"/>
      <c r="JB109" s="230" t="str">
        <f>"Tahun "&amp;JK$6</f>
        <v>Tahun 2025</v>
      </c>
      <c r="JC109" s="230"/>
      <c r="JD109" s="231"/>
      <c r="JE109" s="221"/>
      <c r="JF109" s="221"/>
      <c r="JG109" s="221"/>
      <c r="JH109" s="221"/>
      <c r="JI109" s="221"/>
      <c r="JJ109" s="221"/>
      <c r="JK109" s="221"/>
      <c r="JL109" s="222"/>
      <c r="JM109" s="229"/>
      <c r="JN109" s="230" t="s">
        <v>100</v>
      </c>
      <c r="JO109" s="230" t="s">
        <v>169</v>
      </c>
      <c r="JP109" s="230"/>
      <c r="JQ109" s="230"/>
      <c r="JR109" s="230"/>
      <c r="JS109" s="230" t="str">
        <f>"Tahun "&amp;KB$6</f>
        <v>Tahun 2026</v>
      </c>
      <c r="JT109" s="230"/>
      <c r="JU109" s="231"/>
      <c r="JV109" s="221"/>
      <c r="JW109" s="221"/>
      <c r="JX109" s="221"/>
      <c r="JY109" s="221"/>
      <c r="JZ109" s="221"/>
      <c r="KA109" s="221"/>
      <c r="KB109" s="221"/>
      <c r="KC109" s="222"/>
      <c r="KD109" s="229"/>
      <c r="KE109" s="230" t="s">
        <v>100</v>
      </c>
      <c r="KF109" s="230" t="s">
        <v>169</v>
      </c>
      <c r="KG109" s="230"/>
      <c r="KH109" s="230"/>
      <c r="KI109" s="230"/>
      <c r="KJ109" s="230" t="str">
        <f>"Tahun "&amp;KS$6</f>
        <v>Tahun 2027</v>
      </c>
      <c r="KK109" s="230"/>
      <c r="KL109" s="231"/>
      <c r="KM109" s="221"/>
      <c r="KN109" s="221"/>
      <c r="KO109" s="221"/>
      <c r="KP109" s="221"/>
      <c r="KQ109" s="221"/>
      <c r="KR109" s="221"/>
      <c r="KS109" s="221"/>
      <c r="KT109" s="222"/>
      <c r="KU109" s="221"/>
    </row>
    <row r="110" ht="15.75" customHeight="1">
      <c r="A110" s="131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5"/>
      <c r="R110" s="131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5"/>
      <c r="AI110" s="131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5"/>
      <c r="AZ110" s="131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  <c r="BM110" s="124"/>
      <c r="BN110" s="124"/>
      <c r="BO110" s="124"/>
      <c r="BP110" s="125"/>
      <c r="BQ110" s="131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5"/>
      <c r="CH110" s="131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5"/>
      <c r="CY110" s="131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5"/>
      <c r="DP110" s="131"/>
      <c r="DQ110" s="124"/>
      <c r="DR110" s="124"/>
      <c r="DS110" s="124"/>
      <c r="DT110" s="124"/>
      <c r="DU110" s="124"/>
      <c r="DV110" s="124"/>
      <c r="DW110" s="124"/>
      <c r="DX110" s="124"/>
      <c r="DY110" s="124"/>
      <c r="DZ110" s="124"/>
      <c r="EA110" s="124"/>
      <c r="EB110" s="124"/>
      <c r="EC110" s="124"/>
      <c r="ED110" s="124"/>
      <c r="EE110" s="124"/>
      <c r="EF110" s="125"/>
      <c r="EG110" s="131"/>
      <c r="EH110" s="124"/>
      <c r="EI110" s="124"/>
      <c r="EJ110" s="124"/>
      <c r="EK110" s="124"/>
      <c r="EL110" s="124"/>
      <c r="EM110" s="124"/>
      <c r="EN110" s="124"/>
      <c r="EO110" s="124"/>
      <c r="EP110" s="124"/>
      <c r="EQ110" s="124"/>
      <c r="ER110" s="124"/>
      <c r="ES110" s="124"/>
      <c r="ET110" s="124"/>
      <c r="EU110" s="124"/>
      <c r="EV110" s="124"/>
      <c r="EW110" s="125"/>
      <c r="EX110" s="131"/>
      <c r="EY110" s="124"/>
      <c r="EZ110" s="124"/>
      <c r="FA110" s="124"/>
      <c r="FB110" s="124"/>
      <c r="FC110" s="124"/>
      <c r="FD110" s="124"/>
      <c r="FE110" s="124"/>
      <c r="FF110" s="124"/>
      <c r="FG110" s="124"/>
      <c r="FH110" s="124"/>
      <c r="FI110" s="124"/>
      <c r="FJ110" s="124"/>
      <c r="FK110" s="124"/>
      <c r="FL110" s="124"/>
      <c r="FM110" s="124"/>
      <c r="FN110" s="125"/>
      <c r="FO110" s="131"/>
      <c r="FP110" s="124"/>
      <c r="FQ110" s="124"/>
      <c r="FR110" s="124"/>
      <c r="FS110" s="124"/>
      <c r="FT110" s="124"/>
      <c r="FU110" s="124"/>
      <c r="FV110" s="124"/>
      <c r="FW110" s="124"/>
      <c r="FX110" s="124"/>
      <c r="FY110" s="124"/>
      <c r="FZ110" s="124"/>
      <c r="GA110" s="124"/>
      <c r="GB110" s="124"/>
      <c r="GC110" s="124"/>
      <c r="GD110" s="124"/>
      <c r="GE110" s="125"/>
      <c r="GF110" s="131"/>
      <c r="GG110" s="124"/>
      <c r="GH110" s="124"/>
      <c r="GI110" s="124"/>
      <c r="GJ110" s="124"/>
      <c r="GK110" s="124"/>
      <c r="GL110" s="124"/>
      <c r="GM110" s="124"/>
      <c r="GN110" s="124"/>
      <c r="GO110" s="124"/>
      <c r="GP110" s="124"/>
      <c r="GQ110" s="124"/>
      <c r="GR110" s="124"/>
      <c r="GS110" s="124"/>
      <c r="GT110" s="124"/>
      <c r="GU110" s="124"/>
      <c r="GV110" s="125"/>
      <c r="GW110" s="131"/>
      <c r="GX110" s="124"/>
      <c r="GY110" s="124"/>
      <c r="GZ110" s="124"/>
      <c r="HA110" s="124"/>
      <c r="HB110" s="124"/>
      <c r="HC110" s="124"/>
      <c r="HD110" s="124"/>
      <c r="HE110" s="124"/>
      <c r="HF110" s="124"/>
      <c r="HG110" s="124"/>
      <c r="HH110" s="124"/>
      <c r="HI110" s="124"/>
      <c r="HJ110" s="124"/>
      <c r="HK110" s="124"/>
      <c r="HL110" s="124"/>
      <c r="HM110" s="125"/>
      <c r="HN110" s="131"/>
      <c r="HO110" s="124"/>
      <c r="HP110" s="124"/>
      <c r="HQ110" s="124"/>
      <c r="HR110" s="124"/>
      <c r="HS110" s="124"/>
      <c r="HT110" s="124"/>
      <c r="HU110" s="124"/>
      <c r="HV110" s="124"/>
      <c r="HW110" s="124"/>
      <c r="HX110" s="124"/>
      <c r="HY110" s="124"/>
      <c r="HZ110" s="124"/>
      <c r="IA110" s="124"/>
      <c r="IB110" s="124"/>
      <c r="IC110" s="124"/>
      <c r="ID110" s="125"/>
      <c r="IE110" s="131"/>
      <c r="IF110" s="124"/>
      <c r="IG110" s="124"/>
      <c r="IH110" s="124"/>
      <c r="II110" s="124"/>
      <c r="IJ110" s="124"/>
      <c r="IK110" s="124"/>
      <c r="IL110" s="124"/>
      <c r="IM110" s="124"/>
      <c r="IN110" s="124"/>
      <c r="IO110" s="124"/>
      <c r="IP110" s="124"/>
      <c r="IQ110" s="124"/>
      <c r="IR110" s="124"/>
      <c r="IS110" s="124"/>
      <c r="IT110" s="124"/>
      <c r="IU110" s="125"/>
      <c r="IV110" s="131"/>
      <c r="IW110" s="124"/>
      <c r="IX110" s="124"/>
      <c r="IY110" s="124"/>
      <c r="IZ110" s="124"/>
      <c r="JA110" s="124"/>
      <c r="JB110" s="124"/>
      <c r="JC110" s="124"/>
      <c r="JD110" s="124"/>
      <c r="JE110" s="124"/>
      <c r="JF110" s="124"/>
      <c r="JG110" s="124"/>
      <c r="JH110" s="124"/>
      <c r="JI110" s="124"/>
      <c r="JJ110" s="124"/>
      <c r="JK110" s="124"/>
      <c r="JL110" s="125"/>
      <c r="JM110" s="131"/>
      <c r="JN110" s="124"/>
      <c r="JO110" s="124"/>
      <c r="JP110" s="124"/>
      <c r="JQ110" s="124"/>
      <c r="JR110" s="124"/>
      <c r="JS110" s="124"/>
      <c r="JT110" s="124"/>
      <c r="JU110" s="124"/>
      <c r="JV110" s="124"/>
      <c r="JW110" s="124"/>
      <c r="JX110" s="124"/>
      <c r="JY110" s="124"/>
      <c r="JZ110" s="124"/>
      <c r="KA110" s="124"/>
      <c r="KB110" s="124"/>
      <c r="KC110" s="125"/>
      <c r="KD110" s="131"/>
      <c r="KE110" s="124"/>
      <c r="KF110" s="124"/>
      <c r="KG110" s="124"/>
      <c r="KH110" s="124"/>
      <c r="KI110" s="124"/>
      <c r="KJ110" s="124"/>
      <c r="KK110" s="124"/>
      <c r="KL110" s="124"/>
      <c r="KM110" s="124"/>
      <c r="KN110" s="124"/>
      <c r="KO110" s="124"/>
      <c r="KP110" s="124"/>
      <c r="KQ110" s="124"/>
      <c r="KR110" s="124"/>
      <c r="KS110" s="124"/>
      <c r="KT110" s="125"/>
      <c r="KU110" s="124"/>
    </row>
    <row r="111" ht="33.75" customHeight="1">
      <c r="A111" s="585" t="s">
        <v>102</v>
      </c>
      <c r="B111" s="586" t="s">
        <v>103</v>
      </c>
      <c r="C111" s="587" t="s">
        <v>104</v>
      </c>
      <c r="D111" s="152"/>
      <c r="E111" s="152"/>
      <c r="F111" s="152"/>
      <c r="G111" s="153"/>
      <c r="H111" s="587" t="s">
        <v>105</v>
      </c>
      <c r="I111" s="153"/>
      <c r="J111" s="234" t="s">
        <v>106</v>
      </c>
      <c r="K111" s="152"/>
      <c r="L111" s="153"/>
      <c r="M111" s="233" t="s">
        <v>107</v>
      </c>
      <c r="N111" s="235" t="s">
        <v>108</v>
      </c>
      <c r="O111" s="153"/>
      <c r="P111" s="588" t="s">
        <v>109</v>
      </c>
      <c r="Q111" s="589"/>
      <c r="R111" s="585" t="s">
        <v>102</v>
      </c>
      <c r="S111" s="586" t="s">
        <v>103</v>
      </c>
      <c r="T111" s="587" t="s">
        <v>104</v>
      </c>
      <c r="U111" s="152"/>
      <c r="V111" s="152"/>
      <c r="W111" s="152"/>
      <c r="X111" s="153"/>
      <c r="Y111" s="587" t="s">
        <v>105</v>
      </c>
      <c r="Z111" s="153"/>
      <c r="AA111" s="234" t="s">
        <v>106</v>
      </c>
      <c r="AB111" s="152"/>
      <c r="AC111" s="153"/>
      <c r="AD111" s="233" t="s">
        <v>107</v>
      </c>
      <c r="AE111" s="235" t="s">
        <v>108</v>
      </c>
      <c r="AF111" s="153"/>
      <c r="AG111" s="588" t="s">
        <v>109</v>
      </c>
      <c r="AH111" s="589"/>
      <c r="AI111" s="585" t="s">
        <v>102</v>
      </c>
      <c r="AJ111" s="586" t="s">
        <v>103</v>
      </c>
      <c r="AK111" s="587" t="s">
        <v>104</v>
      </c>
      <c r="AL111" s="152"/>
      <c r="AM111" s="152"/>
      <c r="AN111" s="152"/>
      <c r="AO111" s="153"/>
      <c r="AP111" s="587" t="s">
        <v>105</v>
      </c>
      <c r="AQ111" s="153"/>
      <c r="AR111" s="234" t="s">
        <v>106</v>
      </c>
      <c r="AS111" s="152"/>
      <c r="AT111" s="153"/>
      <c r="AU111" s="233" t="s">
        <v>107</v>
      </c>
      <c r="AV111" s="235" t="s">
        <v>108</v>
      </c>
      <c r="AW111" s="153"/>
      <c r="AX111" s="588" t="s">
        <v>109</v>
      </c>
      <c r="AY111" s="589"/>
      <c r="AZ111" s="585" t="s">
        <v>102</v>
      </c>
      <c r="BA111" s="586" t="s">
        <v>103</v>
      </c>
      <c r="BB111" s="587" t="s">
        <v>104</v>
      </c>
      <c r="BC111" s="152"/>
      <c r="BD111" s="152"/>
      <c r="BE111" s="152"/>
      <c r="BF111" s="153"/>
      <c r="BG111" s="587" t="s">
        <v>105</v>
      </c>
      <c r="BH111" s="153"/>
      <c r="BI111" s="234" t="s">
        <v>106</v>
      </c>
      <c r="BJ111" s="152"/>
      <c r="BK111" s="153"/>
      <c r="BL111" s="233" t="s">
        <v>107</v>
      </c>
      <c r="BM111" s="235" t="s">
        <v>108</v>
      </c>
      <c r="BN111" s="153"/>
      <c r="BO111" s="588" t="s">
        <v>109</v>
      </c>
      <c r="BP111" s="589"/>
      <c r="BQ111" s="585" t="s">
        <v>102</v>
      </c>
      <c r="BR111" s="586" t="s">
        <v>103</v>
      </c>
      <c r="BS111" s="587" t="s">
        <v>104</v>
      </c>
      <c r="BT111" s="152"/>
      <c r="BU111" s="152"/>
      <c r="BV111" s="152"/>
      <c r="BW111" s="153"/>
      <c r="BX111" s="587" t="s">
        <v>105</v>
      </c>
      <c r="BY111" s="153"/>
      <c r="BZ111" s="234" t="s">
        <v>106</v>
      </c>
      <c r="CA111" s="152"/>
      <c r="CB111" s="153"/>
      <c r="CC111" s="233" t="s">
        <v>107</v>
      </c>
      <c r="CD111" s="235" t="s">
        <v>108</v>
      </c>
      <c r="CE111" s="153"/>
      <c r="CF111" s="588" t="s">
        <v>109</v>
      </c>
      <c r="CG111" s="589"/>
      <c r="CH111" s="585" t="s">
        <v>102</v>
      </c>
      <c r="CI111" s="586" t="s">
        <v>103</v>
      </c>
      <c r="CJ111" s="587" t="s">
        <v>104</v>
      </c>
      <c r="CK111" s="152"/>
      <c r="CL111" s="152"/>
      <c r="CM111" s="152"/>
      <c r="CN111" s="153"/>
      <c r="CO111" s="587" t="s">
        <v>105</v>
      </c>
      <c r="CP111" s="153"/>
      <c r="CQ111" s="234" t="s">
        <v>106</v>
      </c>
      <c r="CR111" s="152"/>
      <c r="CS111" s="153"/>
      <c r="CT111" s="233" t="s">
        <v>107</v>
      </c>
      <c r="CU111" s="235" t="s">
        <v>108</v>
      </c>
      <c r="CV111" s="153"/>
      <c r="CW111" s="588" t="s">
        <v>109</v>
      </c>
      <c r="CX111" s="589"/>
      <c r="CY111" s="585" t="s">
        <v>102</v>
      </c>
      <c r="CZ111" s="586" t="s">
        <v>103</v>
      </c>
      <c r="DA111" s="587" t="s">
        <v>104</v>
      </c>
      <c r="DB111" s="152"/>
      <c r="DC111" s="152"/>
      <c r="DD111" s="152"/>
      <c r="DE111" s="153"/>
      <c r="DF111" s="587" t="s">
        <v>105</v>
      </c>
      <c r="DG111" s="153"/>
      <c r="DH111" s="234" t="s">
        <v>106</v>
      </c>
      <c r="DI111" s="152"/>
      <c r="DJ111" s="153"/>
      <c r="DK111" s="233" t="s">
        <v>107</v>
      </c>
      <c r="DL111" s="235" t="s">
        <v>108</v>
      </c>
      <c r="DM111" s="153"/>
      <c r="DN111" s="588" t="s">
        <v>109</v>
      </c>
      <c r="DO111" s="589"/>
      <c r="DP111" s="585" t="s">
        <v>102</v>
      </c>
      <c r="DQ111" s="586" t="s">
        <v>103</v>
      </c>
      <c r="DR111" s="587" t="s">
        <v>104</v>
      </c>
      <c r="DS111" s="152"/>
      <c r="DT111" s="152"/>
      <c r="DU111" s="152"/>
      <c r="DV111" s="153"/>
      <c r="DW111" s="587" t="s">
        <v>105</v>
      </c>
      <c r="DX111" s="153"/>
      <c r="DY111" s="234" t="s">
        <v>106</v>
      </c>
      <c r="DZ111" s="152"/>
      <c r="EA111" s="153"/>
      <c r="EB111" s="233" t="s">
        <v>107</v>
      </c>
      <c r="EC111" s="235" t="s">
        <v>108</v>
      </c>
      <c r="ED111" s="153"/>
      <c r="EE111" s="588" t="s">
        <v>109</v>
      </c>
      <c r="EF111" s="589"/>
      <c r="EG111" s="585" t="s">
        <v>102</v>
      </c>
      <c r="EH111" s="586" t="s">
        <v>103</v>
      </c>
      <c r="EI111" s="587" t="s">
        <v>104</v>
      </c>
      <c r="EJ111" s="152"/>
      <c r="EK111" s="152"/>
      <c r="EL111" s="152"/>
      <c r="EM111" s="153"/>
      <c r="EN111" s="587" t="s">
        <v>105</v>
      </c>
      <c r="EO111" s="153"/>
      <c r="EP111" s="234" t="s">
        <v>106</v>
      </c>
      <c r="EQ111" s="152"/>
      <c r="ER111" s="153"/>
      <c r="ES111" s="233" t="s">
        <v>107</v>
      </c>
      <c r="ET111" s="235" t="s">
        <v>108</v>
      </c>
      <c r="EU111" s="153"/>
      <c r="EV111" s="588" t="s">
        <v>109</v>
      </c>
      <c r="EW111" s="589"/>
      <c r="EX111" s="585" t="s">
        <v>102</v>
      </c>
      <c r="EY111" s="586" t="s">
        <v>103</v>
      </c>
      <c r="EZ111" s="587" t="s">
        <v>104</v>
      </c>
      <c r="FA111" s="152"/>
      <c r="FB111" s="152"/>
      <c r="FC111" s="152"/>
      <c r="FD111" s="153"/>
      <c r="FE111" s="587" t="s">
        <v>105</v>
      </c>
      <c r="FF111" s="153"/>
      <c r="FG111" s="234" t="s">
        <v>106</v>
      </c>
      <c r="FH111" s="152"/>
      <c r="FI111" s="153"/>
      <c r="FJ111" s="233" t="s">
        <v>107</v>
      </c>
      <c r="FK111" s="235" t="s">
        <v>108</v>
      </c>
      <c r="FL111" s="153"/>
      <c r="FM111" s="588" t="s">
        <v>109</v>
      </c>
      <c r="FN111" s="589"/>
      <c r="FO111" s="585" t="s">
        <v>102</v>
      </c>
      <c r="FP111" s="586" t="s">
        <v>103</v>
      </c>
      <c r="FQ111" s="587" t="s">
        <v>104</v>
      </c>
      <c r="FR111" s="152"/>
      <c r="FS111" s="152"/>
      <c r="FT111" s="152"/>
      <c r="FU111" s="153"/>
      <c r="FV111" s="587" t="s">
        <v>105</v>
      </c>
      <c r="FW111" s="153"/>
      <c r="FX111" s="234" t="s">
        <v>106</v>
      </c>
      <c r="FY111" s="152"/>
      <c r="FZ111" s="153"/>
      <c r="GA111" s="233" t="s">
        <v>107</v>
      </c>
      <c r="GB111" s="235" t="s">
        <v>108</v>
      </c>
      <c r="GC111" s="153"/>
      <c r="GD111" s="588" t="s">
        <v>109</v>
      </c>
      <c r="GE111" s="589"/>
      <c r="GF111" s="585" t="s">
        <v>102</v>
      </c>
      <c r="GG111" s="586" t="s">
        <v>103</v>
      </c>
      <c r="GH111" s="587" t="s">
        <v>104</v>
      </c>
      <c r="GI111" s="152"/>
      <c r="GJ111" s="152"/>
      <c r="GK111" s="152"/>
      <c r="GL111" s="153"/>
      <c r="GM111" s="587" t="s">
        <v>105</v>
      </c>
      <c r="GN111" s="153"/>
      <c r="GO111" s="234" t="s">
        <v>106</v>
      </c>
      <c r="GP111" s="152"/>
      <c r="GQ111" s="153"/>
      <c r="GR111" s="233" t="s">
        <v>107</v>
      </c>
      <c r="GS111" s="235" t="s">
        <v>108</v>
      </c>
      <c r="GT111" s="153"/>
      <c r="GU111" s="588" t="s">
        <v>109</v>
      </c>
      <c r="GV111" s="589"/>
      <c r="GW111" s="585" t="s">
        <v>102</v>
      </c>
      <c r="GX111" s="586" t="s">
        <v>103</v>
      </c>
      <c r="GY111" s="587" t="s">
        <v>104</v>
      </c>
      <c r="GZ111" s="152"/>
      <c r="HA111" s="152"/>
      <c r="HB111" s="152"/>
      <c r="HC111" s="153"/>
      <c r="HD111" s="587" t="s">
        <v>105</v>
      </c>
      <c r="HE111" s="153"/>
      <c r="HF111" s="234" t="s">
        <v>106</v>
      </c>
      <c r="HG111" s="152"/>
      <c r="HH111" s="153"/>
      <c r="HI111" s="233" t="s">
        <v>107</v>
      </c>
      <c r="HJ111" s="235" t="s">
        <v>108</v>
      </c>
      <c r="HK111" s="153"/>
      <c r="HL111" s="588" t="s">
        <v>109</v>
      </c>
      <c r="HM111" s="589"/>
      <c r="HN111" s="585" t="s">
        <v>102</v>
      </c>
      <c r="HO111" s="586" t="s">
        <v>103</v>
      </c>
      <c r="HP111" s="587" t="s">
        <v>104</v>
      </c>
      <c r="HQ111" s="152"/>
      <c r="HR111" s="152"/>
      <c r="HS111" s="152"/>
      <c r="HT111" s="153"/>
      <c r="HU111" s="587" t="s">
        <v>105</v>
      </c>
      <c r="HV111" s="153"/>
      <c r="HW111" s="234" t="s">
        <v>106</v>
      </c>
      <c r="HX111" s="152"/>
      <c r="HY111" s="153"/>
      <c r="HZ111" s="233" t="s">
        <v>107</v>
      </c>
      <c r="IA111" s="235" t="s">
        <v>108</v>
      </c>
      <c r="IB111" s="153"/>
      <c r="IC111" s="588" t="s">
        <v>109</v>
      </c>
      <c r="ID111" s="589"/>
      <c r="IE111" s="585" t="s">
        <v>102</v>
      </c>
      <c r="IF111" s="586" t="s">
        <v>103</v>
      </c>
      <c r="IG111" s="587" t="s">
        <v>104</v>
      </c>
      <c r="IH111" s="152"/>
      <c r="II111" s="152"/>
      <c r="IJ111" s="152"/>
      <c r="IK111" s="153"/>
      <c r="IL111" s="587" t="s">
        <v>105</v>
      </c>
      <c r="IM111" s="153"/>
      <c r="IN111" s="234" t="s">
        <v>106</v>
      </c>
      <c r="IO111" s="152"/>
      <c r="IP111" s="153"/>
      <c r="IQ111" s="233" t="s">
        <v>107</v>
      </c>
      <c r="IR111" s="235" t="s">
        <v>108</v>
      </c>
      <c r="IS111" s="153"/>
      <c r="IT111" s="588" t="s">
        <v>109</v>
      </c>
      <c r="IU111" s="589"/>
      <c r="IV111" s="585" t="s">
        <v>102</v>
      </c>
      <c r="IW111" s="586" t="s">
        <v>103</v>
      </c>
      <c r="IX111" s="587" t="s">
        <v>104</v>
      </c>
      <c r="IY111" s="152"/>
      <c r="IZ111" s="152"/>
      <c r="JA111" s="152"/>
      <c r="JB111" s="153"/>
      <c r="JC111" s="587" t="s">
        <v>105</v>
      </c>
      <c r="JD111" s="153"/>
      <c r="JE111" s="234" t="s">
        <v>106</v>
      </c>
      <c r="JF111" s="152"/>
      <c r="JG111" s="153"/>
      <c r="JH111" s="233" t="s">
        <v>107</v>
      </c>
      <c r="JI111" s="235" t="s">
        <v>108</v>
      </c>
      <c r="JJ111" s="153"/>
      <c r="JK111" s="588" t="s">
        <v>109</v>
      </c>
      <c r="JL111" s="589"/>
      <c r="JM111" s="585" t="s">
        <v>102</v>
      </c>
      <c r="JN111" s="586" t="s">
        <v>103</v>
      </c>
      <c r="JO111" s="587" t="s">
        <v>104</v>
      </c>
      <c r="JP111" s="152"/>
      <c r="JQ111" s="152"/>
      <c r="JR111" s="152"/>
      <c r="JS111" s="153"/>
      <c r="JT111" s="587" t="s">
        <v>105</v>
      </c>
      <c r="JU111" s="153"/>
      <c r="JV111" s="234" t="s">
        <v>106</v>
      </c>
      <c r="JW111" s="152"/>
      <c r="JX111" s="153"/>
      <c r="JY111" s="233" t="s">
        <v>107</v>
      </c>
      <c r="JZ111" s="235" t="s">
        <v>108</v>
      </c>
      <c r="KA111" s="153"/>
      <c r="KB111" s="588" t="s">
        <v>109</v>
      </c>
      <c r="KC111" s="589"/>
      <c r="KD111" s="585" t="s">
        <v>102</v>
      </c>
      <c r="KE111" s="586" t="s">
        <v>103</v>
      </c>
      <c r="KF111" s="587" t="s">
        <v>104</v>
      </c>
      <c r="KG111" s="152"/>
      <c r="KH111" s="152"/>
      <c r="KI111" s="152"/>
      <c r="KJ111" s="153"/>
      <c r="KK111" s="587" t="s">
        <v>105</v>
      </c>
      <c r="KL111" s="153"/>
      <c r="KM111" s="234" t="s">
        <v>106</v>
      </c>
      <c r="KN111" s="152"/>
      <c r="KO111" s="153"/>
      <c r="KP111" s="233" t="s">
        <v>107</v>
      </c>
      <c r="KQ111" s="235" t="s">
        <v>108</v>
      </c>
      <c r="KR111" s="153"/>
      <c r="KS111" s="588" t="s">
        <v>109</v>
      </c>
      <c r="KT111" s="589"/>
      <c r="KU111" s="239"/>
    </row>
    <row r="112" ht="66.0" customHeight="1">
      <c r="A112" s="159"/>
      <c r="B112" s="40"/>
      <c r="C112" s="590" t="s">
        <v>110</v>
      </c>
      <c r="D112" s="590" t="s">
        <v>111</v>
      </c>
      <c r="E112" s="591" t="s">
        <v>112</v>
      </c>
      <c r="F112" s="590" t="s">
        <v>170</v>
      </c>
      <c r="G112" s="590" t="s">
        <v>114</v>
      </c>
      <c r="H112" s="592" t="s">
        <v>171</v>
      </c>
      <c r="I112" s="590" t="s">
        <v>116</v>
      </c>
      <c r="J112" s="242" t="str">
        <f>"Total Biaya Perawatan "&amp;G108&amp;" (Juta Rp)"</f>
        <v>Total Biaya Perawatan Triwulan I (Juta Rp)</v>
      </c>
      <c r="K112" s="240" t="str">
        <f>"Total Biaya Perawatan "&amp;G7&amp;" (Juta Rp)"</f>
        <v>Total Biaya Perawatan Tahun 2010 (Juta Rp)</v>
      </c>
      <c r="L112" s="240" t="s">
        <v>172</v>
      </c>
      <c r="M112" s="40"/>
      <c r="N112" s="242" t="s">
        <v>115</v>
      </c>
      <c r="O112" s="242" t="s">
        <v>120</v>
      </c>
      <c r="P112" s="572"/>
      <c r="Q112" s="589"/>
      <c r="R112" s="159"/>
      <c r="S112" s="40"/>
      <c r="T112" s="590" t="s">
        <v>110</v>
      </c>
      <c r="U112" s="590" t="s">
        <v>111</v>
      </c>
      <c r="V112" s="591" t="s">
        <v>112</v>
      </c>
      <c r="W112" s="590" t="s">
        <v>170</v>
      </c>
      <c r="X112" s="590" t="s">
        <v>114</v>
      </c>
      <c r="Y112" s="592" t="s">
        <v>171</v>
      </c>
      <c r="Z112" s="590" t="s">
        <v>116</v>
      </c>
      <c r="AA112" s="242" t="str">
        <f>"Total Biaya Perawatan "&amp;X108&amp;" (Juta Rp)"</f>
        <v>Total Biaya Perawatan Triwulan I (Juta Rp)</v>
      </c>
      <c r="AB112" s="240" t="str">
        <f>"Total Biaya Perawatan "&amp;X7&amp;" (Juta Rp)"</f>
        <v>Total Biaya Perawatan Tahun 2011 (Juta Rp)</v>
      </c>
      <c r="AC112" s="240" t="s">
        <v>172</v>
      </c>
      <c r="AD112" s="40"/>
      <c r="AE112" s="242" t="s">
        <v>115</v>
      </c>
      <c r="AF112" s="242" t="s">
        <v>120</v>
      </c>
      <c r="AG112" s="572"/>
      <c r="AH112" s="589"/>
      <c r="AI112" s="159"/>
      <c r="AJ112" s="40"/>
      <c r="AK112" s="590" t="s">
        <v>110</v>
      </c>
      <c r="AL112" s="590" t="s">
        <v>111</v>
      </c>
      <c r="AM112" s="591" t="s">
        <v>112</v>
      </c>
      <c r="AN112" s="590" t="s">
        <v>170</v>
      </c>
      <c r="AO112" s="590" t="s">
        <v>114</v>
      </c>
      <c r="AP112" s="592" t="s">
        <v>171</v>
      </c>
      <c r="AQ112" s="590" t="s">
        <v>116</v>
      </c>
      <c r="AR112" s="242" t="str">
        <f>"Total Biaya Perawatan "&amp;AO108&amp;" (Juta Rp)"</f>
        <v>Total Biaya Perawatan Triwulan I (Juta Rp)</v>
      </c>
      <c r="AS112" s="240" t="str">
        <f>"Total Biaya Perawatan "&amp;AO7&amp;" (Juta Rp)"</f>
        <v>Total Biaya Perawatan Tahun 2012 (Juta Rp)</v>
      </c>
      <c r="AT112" s="240" t="s">
        <v>172</v>
      </c>
      <c r="AU112" s="40"/>
      <c r="AV112" s="242" t="s">
        <v>115</v>
      </c>
      <c r="AW112" s="242" t="s">
        <v>120</v>
      </c>
      <c r="AX112" s="572"/>
      <c r="AY112" s="589"/>
      <c r="AZ112" s="159"/>
      <c r="BA112" s="40"/>
      <c r="BB112" s="590" t="s">
        <v>110</v>
      </c>
      <c r="BC112" s="590" t="s">
        <v>111</v>
      </c>
      <c r="BD112" s="591" t="s">
        <v>112</v>
      </c>
      <c r="BE112" s="590" t="s">
        <v>170</v>
      </c>
      <c r="BF112" s="590" t="s">
        <v>114</v>
      </c>
      <c r="BG112" s="592" t="s">
        <v>171</v>
      </c>
      <c r="BH112" s="590" t="s">
        <v>116</v>
      </c>
      <c r="BI112" s="242" t="str">
        <f>"Total Biaya Perawatan "&amp;BF108&amp;" (Juta Rp)"</f>
        <v>Total Biaya Perawatan Triwulan I (Juta Rp)</v>
      </c>
      <c r="BJ112" s="240" t="str">
        <f>"Total Biaya Perawatan "&amp;BF7&amp;" (Juta Rp)"</f>
        <v>Total Biaya Perawatan Tahun 2013 (Juta Rp)</v>
      </c>
      <c r="BK112" s="240" t="s">
        <v>172</v>
      </c>
      <c r="BL112" s="40"/>
      <c r="BM112" s="242" t="s">
        <v>115</v>
      </c>
      <c r="BN112" s="242" t="s">
        <v>120</v>
      </c>
      <c r="BO112" s="572"/>
      <c r="BP112" s="589"/>
      <c r="BQ112" s="159"/>
      <c r="BR112" s="40"/>
      <c r="BS112" s="590" t="s">
        <v>110</v>
      </c>
      <c r="BT112" s="590" t="s">
        <v>111</v>
      </c>
      <c r="BU112" s="591" t="s">
        <v>112</v>
      </c>
      <c r="BV112" s="590" t="s">
        <v>170</v>
      </c>
      <c r="BW112" s="590" t="s">
        <v>114</v>
      </c>
      <c r="BX112" s="592" t="s">
        <v>171</v>
      </c>
      <c r="BY112" s="590" t="s">
        <v>116</v>
      </c>
      <c r="BZ112" s="242" t="str">
        <f>"Total Biaya Perawatan "&amp;BW108&amp;" (Juta Rp)"</f>
        <v>Total Biaya Perawatan Triwulan I (Juta Rp)</v>
      </c>
      <c r="CA112" s="240" t="str">
        <f>"Total Biaya Perawatan "&amp;BW7&amp;" (Juta Rp)"</f>
        <v>Total Biaya Perawatan Tahun 2014 (Juta Rp)</v>
      </c>
      <c r="CB112" s="240" t="s">
        <v>172</v>
      </c>
      <c r="CC112" s="40"/>
      <c r="CD112" s="242" t="s">
        <v>115</v>
      </c>
      <c r="CE112" s="242" t="s">
        <v>120</v>
      </c>
      <c r="CF112" s="572"/>
      <c r="CG112" s="589"/>
      <c r="CH112" s="159"/>
      <c r="CI112" s="40"/>
      <c r="CJ112" s="590" t="s">
        <v>110</v>
      </c>
      <c r="CK112" s="590" t="s">
        <v>111</v>
      </c>
      <c r="CL112" s="591" t="s">
        <v>112</v>
      </c>
      <c r="CM112" s="590" t="s">
        <v>170</v>
      </c>
      <c r="CN112" s="590" t="s">
        <v>114</v>
      </c>
      <c r="CO112" s="592" t="s">
        <v>171</v>
      </c>
      <c r="CP112" s="590" t="s">
        <v>116</v>
      </c>
      <c r="CQ112" s="242" t="str">
        <f>"Total Biaya Perawatan "&amp;CN108&amp;" (Juta Rp)"</f>
        <v>Total Biaya Perawatan Triwulan I (Juta Rp)</v>
      </c>
      <c r="CR112" s="240" t="str">
        <f>"Total Biaya Perawatan "&amp;CN7&amp;" (Juta Rp)"</f>
        <v>Total Biaya Perawatan Tahun 2015 (Juta Rp)</v>
      </c>
      <c r="CS112" s="240" t="s">
        <v>172</v>
      </c>
      <c r="CT112" s="40"/>
      <c r="CU112" s="242" t="s">
        <v>115</v>
      </c>
      <c r="CV112" s="242" t="s">
        <v>120</v>
      </c>
      <c r="CW112" s="572"/>
      <c r="CX112" s="589"/>
      <c r="CY112" s="159"/>
      <c r="CZ112" s="40"/>
      <c r="DA112" s="590" t="s">
        <v>110</v>
      </c>
      <c r="DB112" s="590" t="s">
        <v>111</v>
      </c>
      <c r="DC112" s="591" t="s">
        <v>112</v>
      </c>
      <c r="DD112" s="590" t="s">
        <v>170</v>
      </c>
      <c r="DE112" s="590" t="s">
        <v>114</v>
      </c>
      <c r="DF112" s="592" t="s">
        <v>171</v>
      </c>
      <c r="DG112" s="590" t="s">
        <v>116</v>
      </c>
      <c r="DH112" s="242" t="str">
        <f>"Total Biaya Perawatan "&amp;DE108&amp;" (Juta Rp)"</f>
        <v>Total Biaya Perawatan Triwulan I (Juta Rp)</v>
      </c>
      <c r="DI112" s="240" t="str">
        <f>"Total Biaya Perawatan "&amp;DE7&amp;" (Juta Rp)"</f>
        <v>Total Biaya Perawatan Tahun 2016 (Juta Rp)</v>
      </c>
      <c r="DJ112" s="240" t="s">
        <v>172</v>
      </c>
      <c r="DK112" s="40"/>
      <c r="DL112" s="242" t="s">
        <v>115</v>
      </c>
      <c r="DM112" s="242" t="s">
        <v>120</v>
      </c>
      <c r="DN112" s="572"/>
      <c r="DO112" s="589"/>
      <c r="DP112" s="159"/>
      <c r="DQ112" s="40"/>
      <c r="DR112" s="590" t="s">
        <v>110</v>
      </c>
      <c r="DS112" s="590" t="s">
        <v>111</v>
      </c>
      <c r="DT112" s="591" t="s">
        <v>112</v>
      </c>
      <c r="DU112" s="590" t="s">
        <v>170</v>
      </c>
      <c r="DV112" s="590" t="s">
        <v>114</v>
      </c>
      <c r="DW112" s="592" t="s">
        <v>171</v>
      </c>
      <c r="DX112" s="590" t="s">
        <v>116</v>
      </c>
      <c r="DY112" s="242" t="str">
        <f>"Total Biaya Perawatan "&amp;DV108&amp;" (Juta Rp)"</f>
        <v>Total Biaya Perawatan Triwulan I (Juta Rp)</v>
      </c>
      <c r="DZ112" s="240" t="str">
        <f>"Total Biaya Perawatan "&amp;DV7&amp;" (Juta Rp)"</f>
        <v>Total Biaya Perawatan Tahun 2017 (Juta Rp)</v>
      </c>
      <c r="EA112" s="240" t="s">
        <v>172</v>
      </c>
      <c r="EB112" s="40"/>
      <c r="EC112" s="242" t="s">
        <v>115</v>
      </c>
      <c r="ED112" s="242" t="s">
        <v>120</v>
      </c>
      <c r="EE112" s="572"/>
      <c r="EF112" s="589"/>
      <c r="EG112" s="159"/>
      <c r="EH112" s="40"/>
      <c r="EI112" s="590" t="s">
        <v>110</v>
      </c>
      <c r="EJ112" s="590" t="s">
        <v>111</v>
      </c>
      <c r="EK112" s="591" t="s">
        <v>112</v>
      </c>
      <c r="EL112" s="590" t="s">
        <v>170</v>
      </c>
      <c r="EM112" s="590" t="s">
        <v>114</v>
      </c>
      <c r="EN112" s="592" t="s">
        <v>171</v>
      </c>
      <c r="EO112" s="590" t="s">
        <v>116</v>
      </c>
      <c r="EP112" s="242" t="str">
        <f>"Total Biaya Perawatan "&amp;EM108&amp;" (Juta Rp)"</f>
        <v>Total Biaya Perawatan Triwulan I (Juta Rp)</v>
      </c>
      <c r="EQ112" s="240" t="str">
        <f>"Total Biaya Perawatan "&amp;EM7&amp;" (Juta Rp)"</f>
        <v>Total Biaya Perawatan Tahun 2018 (Juta Rp)</v>
      </c>
      <c r="ER112" s="240" t="s">
        <v>172</v>
      </c>
      <c r="ES112" s="40"/>
      <c r="ET112" s="242" t="s">
        <v>115</v>
      </c>
      <c r="EU112" s="242" t="s">
        <v>120</v>
      </c>
      <c r="EV112" s="572"/>
      <c r="EW112" s="589"/>
      <c r="EX112" s="159"/>
      <c r="EY112" s="40"/>
      <c r="EZ112" s="590" t="s">
        <v>110</v>
      </c>
      <c r="FA112" s="590" t="s">
        <v>111</v>
      </c>
      <c r="FB112" s="591" t="s">
        <v>112</v>
      </c>
      <c r="FC112" s="590" t="s">
        <v>170</v>
      </c>
      <c r="FD112" s="590" t="s">
        <v>114</v>
      </c>
      <c r="FE112" s="592" t="s">
        <v>171</v>
      </c>
      <c r="FF112" s="590" t="s">
        <v>116</v>
      </c>
      <c r="FG112" s="242" t="str">
        <f>"Total Biaya Perawatan "&amp;FD108&amp;" (Juta Rp)"</f>
        <v>Total Biaya Perawatan Triwulan I (Juta Rp)</v>
      </c>
      <c r="FH112" s="240" t="str">
        <f>"Total Biaya Perawatan "&amp;FD7&amp;" (Juta Rp)"</f>
        <v>Total Biaya Perawatan Tahun 2019 (Juta Rp)</v>
      </c>
      <c r="FI112" s="240" t="s">
        <v>172</v>
      </c>
      <c r="FJ112" s="40"/>
      <c r="FK112" s="242" t="s">
        <v>115</v>
      </c>
      <c r="FL112" s="242" t="s">
        <v>120</v>
      </c>
      <c r="FM112" s="572"/>
      <c r="FN112" s="589"/>
      <c r="FO112" s="159"/>
      <c r="FP112" s="40"/>
      <c r="FQ112" s="590" t="s">
        <v>110</v>
      </c>
      <c r="FR112" s="590" t="s">
        <v>111</v>
      </c>
      <c r="FS112" s="591" t="s">
        <v>112</v>
      </c>
      <c r="FT112" s="590" t="s">
        <v>170</v>
      </c>
      <c r="FU112" s="590" t="s">
        <v>114</v>
      </c>
      <c r="FV112" s="592" t="s">
        <v>171</v>
      </c>
      <c r="FW112" s="590" t="s">
        <v>116</v>
      </c>
      <c r="FX112" s="242" t="str">
        <f>"Total Biaya Perawatan "&amp;FU108&amp;" (Juta Rp)"</f>
        <v>Total Biaya Perawatan Triwulan I (Juta Rp)</v>
      </c>
      <c r="FY112" s="240" t="str">
        <f>"Total Biaya Perawatan "&amp;FU7&amp;" (Juta Rp)"</f>
        <v>Total Biaya Perawatan Tahun 2020 (Juta Rp)</v>
      </c>
      <c r="FZ112" s="240" t="s">
        <v>172</v>
      </c>
      <c r="GA112" s="40"/>
      <c r="GB112" s="242" t="s">
        <v>115</v>
      </c>
      <c r="GC112" s="242" t="s">
        <v>120</v>
      </c>
      <c r="GD112" s="572"/>
      <c r="GE112" s="589"/>
      <c r="GF112" s="159"/>
      <c r="GG112" s="40"/>
      <c r="GH112" s="590" t="s">
        <v>110</v>
      </c>
      <c r="GI112" s="590" t="s">
        <v>111</v>
      </c>
      <c r="GJ112" s="591" t="s">
        <v>112</v>
      </c>
      <c r="GK112" s="590" t="s">
        <v>170</v>
      </c>
      <c r="GL112" s="590" t="s">
        <v>114</v>
      </c>
      <c r="GM112" s="592" t="s">
        <v>171</v>
      </c>
      <c r="GN112" s="590" t="s">
        <v>116</v>
      </c>
      <c r="GO112" s="242" t="str">
        <f>"Total Biaya Perawatan "&amp;GL108&amp;" (Juta Rp)"</f>
        <v>Total Biaya Perawatan Triwulan I (Juta Rp)</v>
      </c>
      <c r="GP112" s="240" t="str">
        <f>"Total Biaya Perawatan "&amp;GL7&amp;" (Juta Rp)"</f>
        <v>Total Biaya Perawatan Tahun 2021 (Juta Rp)</v>
      </c>
      <c r="GQ112" s="240" t="s">
        <v>172</v>
      </c>
      <c r="GR112" s="40"/>
      <c r="GS112" s="242" t="s">
        <v>115</v>
      </c>
      <c r="GT112" s="242" t="s">
        <v>120</v>
      </c>
      <c r="GU112" s="572"/>
      <c r="GV112" s="589"/>
      <c r="GW112" s="159"/>
      <c r="GX112" s="40"/>
      <c r="GY112" s="590" t="s">
        <v>110</v>
      </c>
      <c r="GZ112" s="590" t="s">
        <v>111</v>
      </c>
      <c r="HA112" s="591" t="s">
        <v>112</v>
      </c>
      <c r="HB112" s="590" t="s">
        <v>170</v>
      </c>
      <c r="HC112" s="590" t="s">
        <v>114</v>
      </c>
      <c r="HD112" s="592" t="s">
        <v>171</v>
      </c>
      <c r="HE112" s="590" t="s">
        <v>116</v>
      </c>
      <c r="HF112" s="242" t="str">
        <f>"Total Biaya Perawatan "&amp;HC108&amp;" (Juta Rp)"</f>
        <v>Total Biaya Perawatan Triwulan I (Juta Rp)</v>
      </c>
      <c r="HG112" s="240" t="str">
        <f>"Total Biaya Perawatan "&amp;HC7&amp;" (Juta Rp)"</f>
        <v>Total Biaya Perawatan Tahun 2022 (Juta Rp)</v>
      </c>
      <c r="HH112" s="240" t="s">
        <v>172</v>
      </c>
      <c r="HI112" s="40"/>
      <c r="HJ112" s="242" t="s">
        <v>115</v>
      </c>
      <c r="HK112" s="242" t="s">
        <v>120</v>
      </c>
      <c r="HL112" s="572"/>
      <c r="HM112" s="589"/>
      <c r="HN112" s="159"/>
      <c r="HO112" s="40"/>
      <c r="HP112" s="590" t="s">
        <v>110</v>
      </c>
      <c r="HQ112" s="590" t="s">
        <v>111</v>
      </c>
      <c r="HR112" s="591" t="s">
        <v>112</v>
      </c>
      <c r="HS112" s="590" t="s">
        <v>170</v>
      </c>
      <c r="HT112" s="590" t="s">
        <v>114</v>
      </c>
      <c r="HU112" s="592" t="s">
        <v>171</v>
      </c>
      <c r="HV112" s="590" t="s">
        <v>116</v>
      </c>
      <c r="HW112" s="242" t="str">
        <f>"Total Biaya Perawatan "&amp;HT108&amp;" (Juta Rp)"</f>
        <v>Total Biaya Perawatan Triwulan I (Juta Rp)</v>
      </c>
      <c r="HX112" s="240" t="str">
        <f>"Total Biaya Perawatan "&amp;HT7&amp;" (Juta Rp)"</f>
        <v>Total Biaya Perawatan Tahun 2023 (Juta Rp)</v>
      </c>
      <c r="HY112" s="240" t="s">
        <v>172</v>
      </c>
      <c r="HZ112" s="40"/>
      <c r="IA112" s="242" t="s">
        <v>115</v>
      </c>
      <c r="IB112" s="242" t="s">
        <v>120</v>
      </c>
      <c r="IC112" s="572"/>
      <c r="ID112" s="589"/>
      <c r="IE112" s="159"/>
      <c r="IF112" s="40"/>
      <c r="IG112" s="590" t="s">
        <v>110</v>
      </c>
      <c r="IH112" s="590" t="s">
        <v>111</v>
      </c>
      <c r="II112" s="591" t="s">
        <v>112</v>
      </c>
      <c r="IJ112" s="590" t="s">
        <v>170</v>
      </c>
      <c r="IK112" s="590" t="s">
        <v>114</v>
      </c>
      <c r="IL112" s="592" t="s">
        <v>171</v>
      </c>
      <c r="IM112" s="590" t="s">
        <v>116</v>
      </c>
      <c r="IN112" s="242" t="str">
        <f>"Total Biaya Perawatan "&amp;IK108&amp;" (Juta Rp)"</f>
        <v>Total Biaya Perawatan Triwulan I (Juta Rp)</v>
      </c>
      <c r="IO112" s="240" t="str">
        <f>"Total Biaya Perawatan "&amp;IK7&amp;" (Juta Rp)"</f>
        <v>Total Biaya Perawatan Tahun 2024 (Juta Rp)</v>
      </c>
      <c r="IP112" s="240" t="s">
        <v>172</v>
      </c>
      <c r="IQ112" s="40"/>
      <c r="IR112" s="242" t="s">
        <v>115</v>
      </c>
      <c r="IS112" s="242" t="s">
        <v>120</v>
      </c>
      <c r="IT112" s="572"/>
      <c r="IU112" s="589"/>
      <c r="IV112" s="159"/>
      <c r="IW112" s="40"/>
      <c r="IX112" s="590" t="s">
        <v>110</v>
      </c>
      <c r="IY112" s="590" t="s">
        <v>111</v>
      </c>
      <c r="IZ112" s="591" t="s">
        <v>112</v>
      </c>
      <c r="JA112" s="590" t="s">
        <v>170</v>
      </c>
      <c r="JB112" s="590" t="s">
        <v>114</v>
      </c>
      <c r="JC112" s="592" t="s">
        <v>171</v>
      </c>
      <c r="JD112" s="590" t="s">
        <v>116</v>
      </c>
      <c r="JE112" s="242" t="str">
        <f>"Total Biaya Perawatan "&amp;JB108&amp;" (Juta Rp)"</f>
        <v>Total Biaya Perawatan Triwulan I (Juta Rp)</v>
      </c>
      <c r="JF112" s="240" t="str">
        <f>"Total Biaya Perawatan "&amp;JB7&amp;" (Juta Rp)"</f>
        <v>Total Biaya Perawatan Tahun 2025 (Juta Rp)</v>
      </c>
      <c r="JG112" s="240" t="s">
        <v>172</v>
      </c>
      <c r="JH112" s="40"/>
      <c r="JI112" s="242" t="s">
        <v>115</v>
      </c>
      <c r="JJ112" s="242" t="s">
        <v>120</v>
      </c>
      <c r="JK112" s="572"/>
      <c r="JL112" s="589"/>
      <c r="JM112" s="159"/>
      <c r="JN112" s="40"/>
      <c r="JO112" s="590" t="s">
        <v>110</v>
      </c>
      <c r="JP112" s="590" t="s">
        <v>111</v>
      </c>
      <c r="JQ112" s="591" t="s">
        <v>112</v>
      </c>
      <c r="JR112" s="590" t="s">
        <v>170</v>
      </c>
      <c r="JS112" s="590" t="s">
        <v>114</v>
      </c>
      <c r="JT112" s="592" t="s">
        <v>171</v>
      </c>
      <c r="JU112" s="590" t="s">
        <v>116</v>
      </c>
      <c r="JV112" s="242" t="str">
        <f>"Total Biaya Perawatan "&amp;JS108&amp;" (Juta Rp)"</f>
        <v>Total Biaya Perawatan Triwulan I (Juta Rp)</v>
      </c>
      <c r="JW112" s="240" t="str">
        <f>"Total Biaya Perawatan "&amp;JS7&amp;" (Juta Rp)"</f>
        <v>Total Biaya Perawatan Tahun 2026 (Juta Rp)</v>
      </c>
      <c r="JX112" s="240" t="s">
        <v>172</v>
      </c>
      <c r="JY112" s="40"/>
      <c r="JZ112" s="242" t="s">
        <v>115</v>
      </c>
      <c r="KA112" s="242" t="s">
        <v>120</v>
      </c>
      <c r="KB112" s="572"/>
      <c r="KC112" s="589"/>
      <c r="KD112" s="159"/>
      <c r="KE112" s="40"/>
      <c r="KF112" s="590" t="s">
        <v>110</v>
      </c>
      <c r="KG112" s="590" t="s">
        <v>111</v>
      </c>
      <c r="KH112" s="591" t="s">
        <v>112</v>
      </c>
      <c r="KI112" s="590" t="s">
        <v>170</v>
      </c>
      <c r="KJ112" s="590" t="s">
        <v>114</v>
      </c>
      <c r="KK112" s="592" t="s">
        <v>171</v>
      </c>
      <c r="KL112" s="590" t="s">
        <v>116</v>
      </c>
      <c r="KM112" s="242" t="str">
        <f>"Total Biaya Perawatan "&amp;KJ108&amp;" (Juta Rp)"</f>
        <v>Total Biaya Perawatan Triwulan I (Juta Rp)</v>
      </c>
      <c r="KN112" s="240" t="str">
        <f>"Total Biaya Perawatan "&amp;KJ7&amp;" (Juta Rp)"</f>
        <v>Total Biaya Perawatan Tahun 2027 (Juta Rp)</v>
      </c>
      <c r="KO112" s="240" t="s">
        <v>172</v>
      </c>
      <c r="KP112" s="40"/>
      <c r="KQ112" s="242" t="s">
        <v>115</v>
      </c>
      <c r="KR112" s="242" t="s">
        <v>120</v>
      </c>
      <c r="KS112" s="572"/>
      <c r="KT112" s="589"/>
      <c r="KU112" s="239"/>
    </row>
    <row r="113" ht="15.75" customHeight="1">
      <c r="A113" s="593">
        <v>-1.0</v>
      </c>
      <c r="B113" s="594">
        <v>-2.0</v>
      </c>
      <c r="C113" s="594">
        <v>-3.0</v>
      </c>
      <c r="D113" s="594">
        <v>-4.0</v>
      </c>
      <c r="E113" s="594">
        <v>-5.0</v>
      </c>
      <c r="F113" s="594">
        <v>-6.0</v>
      </c>
      <c r="G113" s="594">
        <v>-7.0</v>
      </c>
      <c r="H113" s="594">
        <v>-8.0</v>
      </c>
      <c r="I113" s="594">
        <v>-9.0</v>
      </c>
      <c r="J113" s="244">
        <v>-10.0</v>
      </c>
      <c r="K113" s="244">
        <v>-11.0</v>
      </c>
      <c r="L113" s="244">
        <v>-12.0</v>
      </c>
      <c r="M113" s="244">
        <v>-13.0</v>
      </c>
      <c r="N113" s="244">
        <v>-14.0</v>
      </c>
      <c r="O113" s="244">
        <v>-15.0</v>
      </c>
      <c r="P113" s="595">
        <v>-16.0</v>
      </c>
      <c r="Q113" s="596"/>
      <c r="R113" s="593">
        <v>-1.0</v>
      </c>
      <c r="S113" s="594">
        <v>-2.0</v>
      </c>
      <c r="T113" s="594">
        <v>-3.0</v>
      </c>
      <c r="U113" s="594">
        <v>-4.0</v>
      </c>
      <c r="V113" s="594">
        <v>-5.0</v>
      </c>
      <c r="W113" s="594">
        <v>-6.0</v>
      </c>
      <c r="X113" s="594">
        <v>-7.0</v>
      </c>
      <c r="Y113" s="594">
        <v>-8.0</v>
      </c>
      <c r="Z113" s="594">
        <v>-9.0</v>
      </c>
      <c r="AA113" s="244">
        <v>-10.0</v>
      </c>
      <c r="AB113" s="244">
        <v>-11.0</v>
      </c>
      <c r="AC113" s="244">
        <v>-12.0</v>
      </c>
      <c r="AD113" s="244">
        <v>-13.0</v>
      </c>
      <c r="AE113" s="244">
        <v>-14.0</v>
      </c>
      <c r="AF113" s="244">
        <v>-15.0</v>
      </c>
      <c r="AG113" s="595">
        <v>-16.0</v>
      </c>
      <c r="AH113" s="596"/>
      <c r="AI113" s="593">
        <v>-1.0</v>
      </c>
      <c r="AJ113" s="594">
        <v>-2.0</v>
      </c>
      <c r="AK113" s="594">
        <v>-3.0</v>
      </c>
      <c r="AL113" s="594">
        <v>-4.0</v>
      </c>
      <c r="AM113" s="594">
        <v>-5.0</v>
      </c>
      <c r="AN113" s="594">
        <v>-6.0</v>
      </c>
      <c r="AO113" s="594">
        <v>-7.0</v>
      </c>
      <c r="AP113" s="594">
        <v>-8.0</v>
      </c>
      <c r="AQ113" s="594">
        <v>-9.0</v>
      </c>
      <c r="AR113" s="244">
        <v>-10.0</v>
      </c>
      <c r="AS113" s="244">
        <v>-11.0</v>
      </c>
      <c r="AT113" s="244">
        <v>-12.0</v>
      </c>
      <c r="AU113" s="244">
        <v>-13.0</v>
      </c>
      <c r="AV113" s="244">
        <v>-14.0</v>
      </c>
      <c r="AW113" s="244">
        <v>-15.0</v>
      </c>
      <c r="AX113" s="595">
        <v>-16.0</v>
      </c>
      <c r="AY113" s="596"/>
      <c r="AZ113" s="593">
        <v>-1.0</v>
      </c>
      <c r="BA113" s="594">
        <v>-2.0</v>
      </c>
      <c r="BB113" s="594">
        <v>-3.0</v>
      </c>
      <c r="BC113" s="594">
        <v>-4.0</v>
      </c>
      <c r="BD113" s="594">
        <v>-5.0</v>
      </c>
      <c r="BE113" s="594">
        <v>-6.0</v>
      </c>
      <c r="BF113" s="594">
        <v>-7.0</v>
      </c>
      <c r="BG113" s="594">
        <v>-8.0</v>
      </c>
      <c r="BH113" s="594">
        <v>-9.0</v>
      </c>
      <c r="BI113" s="244">
        <v>-10.0</v>
      </c>
      <c r="BJ113" s="244">
        <v>-11.0</v>
      </c>
      <c r="BK113" s="244">
        <v>-12.0</v>
      </c>
      <c r="BL113" s="244">
        <v>-13.0</v>
      </c>
      <c r="BM113" s="244">
        <v>-14.0</v>
      </c>
      <c r="BN113" s="244">
        <v>-15.0</v>
      </c>
      <c r="BO113" s="595">
        <v>-16.0</v>
      </c>
      <c r="BP113" s="596"/>
      <c r="BQ113" s="593">
        <v>-1.0</v>
      </c>
      <c r="BR113" s="594">
        <v>-2.0</v>
      </c>
      <c r="BS113" s="594">
        <v>-3.0</v>
      </c>
      <c r="BT113" s="594">
        <v>-4.0</v>
      </c>
      <c r="BU113" s="594">
        <v>-5.0</v>
      </c>
      <c r="BV113" s="594">
        <v>-6.0</v>
      </c>
      <c r="BW113" s="594">
        <v>-7.0</v>
      </c>
      <c r="BX113" s="594">
        <v>-8.0</v>
      </c>
      <c r="BY113" s="594">
        <v>-9.0</v>
      </c>
      <c r="BZ113" s="244">
        <v>-10.0</v>
      </c>
      <c r="CA113" s="244">
        <v>-11.0</v>
      </c>
      <c r="CB113" s="244">
        <v>-12.0</v>
      </c>
      <c r="CC113" s="244">
        <v>-13.0</v>
      </c>
      <c r="CD113" s="244">
        <v>-14.0</v>
      </c>
      <c r="CE113" s="244">
        <v>-15.0</v>
      </c>
      <c r="CF113" s="595">
        <v>-16.0</v>
      </c>
      <c r="CG113" s="596"/>
      <c r="CH113" s="593">
        <v>-1.0</v>
      </c>
      <c r="CI113" s="594">
        <v>-2.0</v>
      </c>
      <c r="CJ113" s="594">
        <v>-3.0</v>
      </c>
      <c r="CK113" s="594">
        <v>-4.0</v>
      </c>
      <c r="CL113" s="594">
        <v>-5.0</v>
      </c>
      <c r="CM113" s="594">
        <v>-6.0</v>
      </c>
      <c r="CN113" s="594">
        <v>-7.0</v>
      </c>
      <c r="CO113" s="594">
        <v>-8.0</v>
      </c>
      <c r="CP113" s="594">
        <v>-9.0</v>
      </c>
      <c r="CQ113" s="244">
        <v>-10.0</v>
      </c>
      <c r="CR113" s="244">
        <v>-11.0</v>
      </c>
      <c r="CS113" s="244">
        <v>-12.0</v>
      </c>
      <c r="CT113" s="244">
        <v>-13.0</v>
      </c>
      <c r="CU113" s="244">
        <v>-14.0</v>
      </c>
      <c r="CV113" s="244">
        <v>-15.0</v>
      </c>
      <c r="CW113" s="595">
        <v>-16.0</v>
      </c>
      <c r="CX113" s="596"/>
      <c r="CY113" s="593">
        <v>-1.0</v>
      </c>
      <c r="CZ113" s="594">
        <v>-2.0</v>
      </c>
      <c r="DA113" s="594">
        <v>-3.0</v>
      </c>
      <c r="DB113" s="594">
        <v>-4.0</v>
      </c>
      <c r="DC113" s="594">
        <v>-5.0</v>
      </c>
      <c r="DD113" s="594">
        <v>-6.0</v>
      </c>
      <c r="DE113" s="594">
        <v>-7.0</v>
      </c>
      <c r="DF113" s="594">
        <v>-8.0</v>
      </c>
      <c r="DG113" s="594">
        <v>-9.0</v>
      </c>
      <c r="DH113" s="244">
        <v>-10.0</v>
      </c>
      <c r="DI113" s="244">
        <v>-11.0</v>
      </c>
      <c r="DJ113" s="244">
        <v>-12.0</v>
      </c>
      <c r="DK113" s="244">
        <v>-13.0</v>
      </c>
      <c r="DL113" s="244">
        <v>-14.0</v>
      </c>
      <c r="DM113" s="244">
        <v>-15.0</v>
      </c>
      <c r="DN113" s="595">
        <v>-16.0</v>
      </c>
      <c r="DO113" s="596"/>
      <c r="DP113" s="593">
        <v>-1.0</v>
      </c>
      <c r="DQ113" s="594">
        <v>-2.0</v>
      </c>
      <c r="DR113" s="594">
        <v>-3.0</v>
      </c>
      <c r="DS113" s="594">
        <v>-4.0</v>
      </c>
      <c r="DT113" s="594">
        <v>-5.0</v>
      </c>
      <c r="DU113" s="594">
        <v>-6.0</v>
      </c>
      <c r="DV113" s="594">
        <v>-7.0</v>
      </c>
      <c r="DW113" s="594">
        <v>-8.0</v>
      </c>
      <c r="DX113" s="594">
        <v>-9.0</v>
      </c>
      <c r="DY113" s="244">
        <v>-10.0</v>
      </c>
      <c r="DZ113" s="244">
        <v>-11.0</v>
      </c>
      <c r="EA113" s="244">
        <v>-12.0</v>
      </c>
      <c r="EB113" s="244">
        <v>-13.0</v>
      </c>
      <c r="EC113" s="244">
        <v>-14.0</v>
      </c>
      <c r="ED113" s="244">
        <v>-15.0</v>
      </c>
      <c r="EE113" s="595">
        <v>-16.0</v>
      </c>
      <c r="EF113" s="596"/>
      <c r="EG113" s="593">
        <v>-1.0</v>
      </c>
      <c r="EH113" s="594">
        <v>-2.0</v>
      </c>
      <c r="EI113" s="594">
        <v>-3.0</v>
      </c>
      <c r="EJ113" s="594">
        <v>-4.0</v>
      </c>
      <c r="EK113" s="594">
        <v>-5.0</v>
      </c>
      <c r="EL113" s="594">
        <v>-6.0</v>
      </c>
      <c r="EM113" s="594">
        <v>-7.0</v>
      </c>
      <c r="EN113" s="594">
        <v>-8.0</v>
      </c>
      <c r="EO113" s="594">
        <v>-9.0</v>
      </c>
      <c r="EP113" s="244">
        <v>-10.0</v>
      </c>
      <c r="EQ113" s="244">
        <v>-11.0</v>
      </c>
      <c r="ER113" s="244">
        <v>-12.0</v>
      </c>
      <c r="ES113" s="244">
        <v>-13.0</v>
      </c>
      <c r="ET113" s="244">
        <v>-14.0</v>
      </c>
      <c r="EU113" s="244">
        <v>-15.0</v>
      </c>
      <c r="EV113" s="595">
        <v>-16.0</v>
      </c>
      <c r="EW113" s="596"/>
      <c r="EX113" s="593">
        <v>-1.0</v>
      </c>
      <c r="EY113" s="594">
        <v>-2.0</v>
      </c>
      <c r="EZ113" s="594">
        <v>-3.0</v>
      </c>
      <c r="FA113" s="594">
        <v>-4.0</v>
      </c>
      <c r="FB113" s="594">
        <v>-5.0</v>
      </c>
      <c r="FC113" s="594">
        <v>-6.0</v>
      </c>
      <c r="FD113" s="594">
        <v>-7.0</v>
      </c>
      <c r="FE113" s="594">
        <v>-8.0</v>
      </c>
      <c r="FF113" s="594">
        <v>-9.0</v>
      </c>
      <c r="FG113" s="244">
        <v>-10.0</v>
      </c>
      <c r="FH113" s="244">
        <v>-11.0</v>
      </c>
      <c r="FI113" s="244">
        <v>-12.0</v>
      </c>
      <c r="FJ113" s="244">
        <v>-13.0</v>
      </c>
      <c r="FK113" s="244">
        <v>-14.0</v>
      </c>
      <c r="FL113" s="244">
        <v>-15.0</v>
      </c>
      <c r="FM113" s="595">
        <v>-16.0</v>
      </c>
      <c r="FN113" s="596"/>
      <c r="FO113" s="593">
        <v>-1.0</v>
      </c>
      <c r="FP113" s="594">
        <v>-2.0</v>
      </c>
      <c r="FQ113" s="594">
        <v>-3.0</v>
      </c>
      <c r="FR113" s="594">
        <v>-4.0</v>
      </c>
      <c r="FS113" s="594">
        <v>-5.0</v>
      </c>
      <c r="FT113" s="594">
        <v>-6.0</v>
      </c>
      <c r="FU113" s="594">
        <v>-7.0</v>
      </c>
      <c r="FV113" s="594">
        <v>-8.0</v>
      </c>
      <c r="FW113" s="594">
        <v>-9.0</v>
      </c>
      <c r="FX113" s="244">
        <v>-10.0</v>
      </c>
      <c r="FY113" s="244">
        <v>-11.0</v>
      </c>
      <c r="FZ113" s="244">
        <v>-12.0</v>
      </c>
      <c r="GA113" s="244">
        <v>-13.0</v>
      </c>
      <c r="GB113" s="244">
        <v>-14.0</v>
      </c>
      <c r="GC113" s="244">
        <v>-15.0</v>
      </c>
      <c r="GD113" s="595">
        <v>-16.0</v>
      </c>
      <c r="GE113" s="596"/>
      <c r="GF113" s="593">
        <v>-1.0</v>
      </c>
      <c r="GG113" s="594">
        <v>-2.0</v>
      </c>
      <c r="GH113" s="594">
        <v>-3.0</v>
      </c>
      <c r="GI113" s="594">
        <v>-4.0</v>
      </c>
      <c r="GJ113" s="594">
        <v>-5.0</v>
      </c>
      <c r="GK113" s="594">
        <v>-6.0</v>
      </c>
      <c r="GL113" s="594">
        <v>-7.0</v>
      </c>
      <c r="GM113" s="594">
        <v>-8.0</v>
      </c>
      <c r="GN113" s="594">
        <v>-9.0</v>
      </c>
      <c r="GO113" s="244">
        <v>-10.0</v>
      </c>
      <c r="GP113" s="244">
        <v>-11.0</v>
      </c>
      <c r="GQ113" s="244">
        <v>-12.0</v>
      </c>
      <c r="GR113" s="244">
        <v>-13.0</v>
      </c>
      <c r="GS113" s="244">
        <v>-14.0</v>
      </c>
      <c r="GT113" s="244">
        <v>-15.0</v>
      </c>
      <c r="GU113" s="595">
        <v>-16.0</v>
      </c>
      <c r="GV113" s="596"/>
      <c r="GW113" s="593">
        <v>-1.0</v>
      </c>
      <c r="GX113" s="594">
        <v>-2.0</v>
      </c>
      <c r="GY113" s="594">
        <v>-3.0</v>
      </c>
      <c r="GZ113" s="594">
        <v>-4.0</v>
      </c>
      <c r="HA113" s="594">
        <v>-5.0</v>
      </c>
      <c r="HB113" s="594">
        <v>-6.0</v>
      </c>
      <c r="HC113" s="594">
        <v>-7.0</v>
      </c>
      <c r="HD113" s="594">
        <v>-8.0</v>
      </c>
      <c r="HE113" s="594">
        <v>-9.0</v>
      </c>
      <c r="HF113" s="244">
        <v>-10.0</v>
      </c>
      <c r="HG113" s="244">
        <v>-11.0</v>
      </c>
      <c r="HH113" s="244">
        <v>-12.0</v>
      </c>
      <c r="HI113" s="244">
        <v>-13.0</v>
      </c>
      <c r="HJ113" s="244">
        <v>-14.0</v>
      </c>
      <c r="HK113" s="244">
        <v>-15.0</v>
      </c>
      <c r="HL113" s="595">
        <v>-16.0</v>
      </c>
      <c r="HM113" s="596"/>
      <c r="HN113" s="593">
        <v>-1.0</v>
      </c>
      <c r="HO113" s="594">
        <v>-2.0</v>
      </c>
      <c r="HP113" s="594">
        <v>-3.0</v>
      </c>
      <c r="HQ113" s="594">
        <v>-4.0</v>
      </c>
      <c r="HR113" s="594">
        <v>-5.0</v>
      </c>
      <c r="HS113" s="594">
        <v>-6.0</v>
      </c>
      <c r="HT113" s="594">
        <v>-7.0</v>
      </c>
      <c r="HU113" s="594">
        <v>-8.0</v>
      </c>
      <c r="HV113" s="594">
        <v>-9.0</v>
      </c>
      <c r="HW113" s="244">
        <v>-10.0</v>
      </c>
      <c r="HX113" s="244">
        <v>-11.0</v>
      </c>
      <c r="HY113" s="244">
        <v>-12.0</v>
      </c>
      <c r="HZ113" s="244">
        <v>-13.0</v>
      </c>
      <c r="IA113" s="244">
        <v>-14.0</v>
      </c>
      <c r="IB113" s="244">
        <v>-15.0</v>
      </c>
      <c r="IC113" s="595">
        <v>-16.0</v>
      </c>
      <c r="ID113" s="596"/>
      <c r="IE113" s="593">
        <v>-1.0</v>
      </c>
      <c r="IF113" s="594">
        <v>-2.0</v>
      </c>
      <c r="IG113" s="594">
        <v>-3.0</v>
      </c>
      <c r="IH113" s="594">
        <v>-4.0</v>
      </c>
      <c r="II113" s="594">
        <v>-5.0</v>
      </c>
      <c r="IJ113" s="594">
        <v>-6.0</v>
      </c>
      <c r="IK113" s="594">
        <v>-7.0</v>
      </c>
      <c r="IL113" s="594">
        <v>-8.0</v>
      </c>
      <c r="IM113" s="594">
        <v>-9.0</v>
      </c>
      <c r="IN113" s="244">
        <v>-10.0</v>
      </c>
      <c r="IO113" s="244">
        <v>-11.0</v>
      </c>
      <c r="IP113" s="244">
        <v>-12.0</v>
      </c>
      <c r="IQ113" s="244">
        <v>-13.0</v>
      </c>
      <c r="IR113" s="244">
        <v>-14.0</v>
      </c>
      <c r="IS113" s="244">
        <v>-15.0</v>
      </c>
      <c r="IT113" s="595">
        <v>-16.0</v>
      </c>
      <c r="IU113" s="596"/>
      <c r="IV113" s="593">
        <v>-1.0</v>
      </c>
      <c r="IW113" s="594">
        <v>-2.0</v>
      </c>
      <c r="IX113" s="594">
        <v>-3.0</v>
      </c>
      <c r="IY113" s="594">
        <v>-4.0</v>
      </c>
      <c r="IZ113" s="594">
        <v>-5.0</v>
      </c>
      <c r="JA113" s="594">
        <v>-6.0</v>
      </c>
      <c r="JB113" s="594">
        <v>-7.0</v>
      </c>
      <c r="JC113" s="594">
        <v>-8.0</v>
      </c>
      <c r="JD113" s="594">
        <v>-9.0</v>
      </c>
      <c r="JE113" s="244">
        <v>-10.0</v>
      </c>
      <c r="JF113" s="244">
        <v>-11.0</v>
      </c>
      <c r="JG113" s="244">
        <v>-12.0</v>
      </c>
      <c r="JH113" s="244">
        <v>-13.0</v>
      </c>
      <c r="JI113" s="244">
        <v>-14.0</v>
      </c>
      <c r="JJ113" s="244">
        <v>-15.0</v>
      </c>
      <c r="JK113" s="595">
        <v>-16.0</v>
      </c>
      <c r="JL113" s="596"/>
      <c r="JM113" s="593">
        <v>-1.0</v>
      </c>
      <c r="JN113" s="594">
        <v>-2.0</v>
      </c>
      <c r="JO113" s="594">
        <v>-3.0</v>
      </c>
      <c r="JP113" s="594">
        <v>-4.0</v>
      </c>
      <c r="JQ113" s="594">
        <v>-5.0</v>
      </c>
      <c r="JR113" s="594">
        <v>-6.0</v>
      </c>
      <c r="JS113" s="594">
        <v>-7.0</v>
      </c>
      <c r="JT113" s="594">
        <v>-8.0</v>
      </c>
      <c r="JU113" s="594">
        <v>-9.0</v>
      </c>
      <c r="JV113" s="244">
        <v>-10.0</v>
      </c>
      <c r="JW113" s="244">
        <v>-11.0</v>
      </c>
      <c r="JX113" s="244">
        <v>-12.0</v>
      </c>
      <c r="JY113" s="244">
        <v>-13.0</v>
      </c>
      <c r="JZ113" s="244">
        <v>-14.0</v>
      </c>
      <c r="KA113" s="244">
        <v>-15.0</v>
      </c>
      <c r="KB113" s="595">
        <v>-16.0</v>
      </c>
      <c r="KC113" s="596"/>
      <c r="KD113" s="593">
        <v>-1.0</v>
      </c>
      <c r="KE113" s="594">
        <v>-2.0</v>
      </c>
      <c r="KF113" s="594">
        <v>-3.0</v>
      </c>
      <c r="KG113" s="594">
        <v>-4.0</v>
      </c>
      <c r="KH113" s="594">
        <v>-5.0</v>
      </c>
      <c r="KI113" s="594">
        <v>-6.0</v>
      </c>
      <c r="KJ113" s="594">
        <v>-7.0</v>
      </c>
      <c r="KK113" s="594">
        <v>-8.0</v>
      </c>
      <c r="KL113" s="594">
        <v>-9.0</v>
      </c>
      <c r="KM113" s="244">
        <v>-10.0</v>
      </c>
      <c r="KN113" s="244">
        <v>-11.0</v>
      </c>
      <c r="KO113" s="244">
        <v>-12.0</v>
      </c>
      <c r="KP113" s="244">
        <v>-13.0</v>
      </c>
      <c r="KQ113" s="244">
        <v>-14.0</v>
      </c>
      <c r="KR113" s="244">
        <v>-15.0</v>
      </c>
      <c r="KS113" s="595">
        <v>-16.0</v>
      </c>
      <c r="KT113" s="596"/>
      <c r="KU113" s="247"/>
    </row>
    <row r="114" ht="15.0" customHeight="1">
      <c r="A114" s="248"/>
      <c r="B114" s="249" t="s">
        <v>36</v>
      </c>
      <c r="C114" s="250"/>
      <c r="D114" s="250"/>
      <c r="E114" s="250" t="s">
        <v>121</v>
      </c>
      <c r="F114" s="250" t="s">
        <v>121</v>
      </c>
      <c r="G114" s="250" t="s">
        <v>121</v>
      </c>
      <c r="H114" s="250" t="s">
        <v>121</v>
      </c>
      <c r="I114" s="250" t="s">
        <v>121</v>
      </c>
      <c r="J114" s="250" t="s">
        <v>121</v>
      </c>
      <c r="K114" s="250" t="s">
        <v>121</v>
      </c>
      <c r="L114" s="250" t="s">
        <v>121</v>
      </c>
      <c r="M114" s="250" t="s">
        <v>121</v>
      </c>
      <c r="N114" s="250" t="s">
        <v>121</v>
      </c>
      <c r="O114" s="250" t="s">
        <v>121</v>
      </c>
      <c r="P114" s="597" t="s">
        <v>121</v>
      </c>
      <c r="Q114" s="598"/>
      <c r="R114" s="248"/>
      <c r="S114" s="249" t="s">
        <v>36</v>
      </c>
      <c r="T114" s="250"/>
      <c r="U114" s="250"/>
      <c r="V114" s="250" t="s">
        <v>121</v>
      </c>
      <c r="W114" s="250" t="s">
        <v>121</v>
      </c>
      <c r="X114" s="250" t="s">
        <v>121</v>
      </c>
      <c r="Y114" s="250" t="s">
        <v>121</v>
      </c>
      <c r="Z114" s="250" t="s">
        <v>121</v>
      </c>
      <c r="AA114" s="250" t="s">
        <v>121</v>
      </c>
      <c r="AB114" s="250" t="s">
        <v>121</v>
      </c>
      <c r="AC114" s="250" t="s">
        <v>121</v>
      </c>
      <c r="AD114" s="250" t="s">
        <v>121</v>
      </c>
      <c r="AE114" s="250" t="s">
        <v>121</v>
      </c>
      <c r="AF114" s="250" t="s">
        <v>121</v>
      </c>
      <c r="AG114" s="597" t="s">
        <v>121</v>
      </c>
      <c r="AH114" s="598"/>
      <c r="AI114" s="248"/>
      <c r="AJ114" s="249" t="s">
        <v>36</v>
      </c>
      <c r="AK114" s="250"/>
      <c r="AL114" s="250"/>
      <c r="AM114" s="250" t="s">
        <v>121</v>
      </c>
      <c r="AN114" s="250" t="s">
        <v>121</v>
      </c>
      <c r="AO114" s="250" t="s">
        <v>121</v>
      </c>
      <c r="AP114" s="250" t="s">
        <v>121</v>
      </c>
      <c r="AQ114" s="250" t="s">
        <v>121</v>
      </c>
      <c r="AR114" s="250" t="s">
        <v>121</v>
      </c>
      <c r="AS114" s="250" t="s">
        <v>121</v>
      </c>
      <c r="AT114" s="250" t="s">
        <v>121</v>
      </c>
      <c r="AU114" s="250" t="s">
        <v>121</v>
      </c>
      <c r="AV114" s="250" t="s">
        <v>121</v>
      </c>
      <c r="AW114" s="250" t="s">
        <v>121</v>
      </c>
      <c r="AX114" s="597" t="s">
        <v>121</v>
      </c>
      <c r="AY114" s="598"/>
      <c r="AZ114" s="248"/>
      <c r="BA114" s="249" t="s">
        <v>36</v>
      </c>
      <c r="BB114" s="250"/>
      <c r="BC114" s="250"/>
      <c r="BD114" s="250" t="s">
        <v>121</v>
      </c>
      <c r="BE114" s="250" t="s">
        <v>121</v>
      </c>
      <c r="BF114" s="250" t="s">
        <v>121</v>
      </c>
      <c r="BG114" s="250" t="s">
        <v>121</v>
      </c>
      <c r="BH114" s="250" t="s">
        <v>121</v>
      </c>
      <c r="BI114" s="250" t="s">
        <v>121</v>
      </c>
      <c r="BJ114" s="250" t="s">
        <v>121</v>
      </c>
      <c r="BK114" s="250" t="s">
        <v>121</v>
      </c>
      <c r="BL114" s="250" t="s">
        <v>121</v>
      </c>
      <c r="BM114" s="250" t="s">
        <v>121</v>
      </c>
      <c r="BN114" s="250" t="s">
        <v>121</v>
      </c>
      <c r="BO114" s="597" t="s">
        <v>121</v>
      </c>
      <c r="BP114" s="598"/>
      <c r="BQ114" s="248"/>
      <c r="BR114" s="249" t="s">
        <v>36</v>
      </c>
      <c r="BS114" s="250"/>
      <c r="BT114" s="250"/>
      <c r="BU114" s="250" t="s">
        <v>121</v>
      </c>
      <c r="BV114" s="250" t="s">
        <v>121</v>
      </c>
      <c r="BW114" s="250" t="s">
        <v>121</v>
      </c>
      <c r="BX114" s="250" t="s">
        <v>121</v>
      </c>
      <c r="BY114" s="250" t="s">
        <v>121</v>
      </c>
      <c r="BZ114" s="250" t="s">
        <v>121</v>
      </c>
      <c r="CA114" s="250" t="s">
        <v>121</v>
      </c>
      <c r="CB114" s="250" t="s">
        <v>121</v>
      </c>
      <c r="CC114" s="250" t="s">
        <v>121</v>
      </c>
      <c r="CD114" s="250" t="s">
        <v>121</v>
      </c>
      <c r="CE114" s="250" t="s">
        <v>121</v>
      </c>
      <c r="CF114" s="597" t="s">
        <v>121</v>
      </c>
      <c r="CG114" s="598"/>
      <c r="CH114" s="248"/>
      <c r="CI114" s="249" t="s">
        <v>36</v>
      </c>
      <c r="CJ114" s="250"/>
      <c r="CK114" s="250"/>
      <c r="CL114" s="250" t="s">
        <v>121</v>
      </c>
      <c r="CM114" s="250" t="s">
        <v>121</v>
      </c>
      <c r="CN114" s="250" t="s">
        <v>121</v>
      </c>
      <c r="CO114" s="250" t="s">
        <v>121</v>
      </c>
      <c r="CP114" s="250" t="s">
        <v>121</v>
      </c>
      <c r="CQ114" s="250" t="s">
        <v>121</v>
      </c>
      <c r="CR114" s="250" t="s">
        <v>121</v>
      </c>
      <c r="CS114" s="250" t="s">
        <v>121</v>
      </c>
      <c r="CT114" s="250" t="s">
        <v>121</v>
      </c>
      <c r="CU114" s="250" t="s">
        <v>121</v>
      </c>
      <c r="CV114" s="250" t="s">
        <v>121</v>
      </c>
      <c r="CW114" s="597" t="s">
        <v>121</v>
      </c>
      <c r="CX114" s="598"/>
      <c r="CY114" s="248"/>
      <c r="CZ114" s="249" t="s">
        <v>36</v>
      </c>
      <c r="DA114" s="250"/>
      <c r="DB114" s="250"/>
      <c r="DC114" s="250" t="s">
        <v>121</v>
      </c>
      <c r="DD114" s="250" t="s">
        <v>121</v>
      </c>
      <c r="DE114" s="250" t="s">
        <v>121</v>
      </c>
      <c r="DF114" s="250" t="s">
        <v>121</v>
      </c>
      <c r="DG114" s="250" t="s">
        <v>121</v>
      </c>
      <c r="DH114" s="250" t="s">
        <v>121</v>
      </c>
      <c r="DI114" s="250" t="s">
        <v>121</v>
      </c>
      <c r="DJ114" s="250" t="s">
        <v>121</v>
      </c>
      <c r="DK114" s="250" t="s">
        <v>121</v>
      </c>
      <c r="DL114" s="250" t="s">
        <v>121</v>
      </c>
      <c r="DM114" s="250" t="s">
        <v>121</v>
      </c>
      <c r="DN114" s="597" t="s">
        <v>121</v>
      </c>
      <c r="DO114" s="598"/>
      <c r="DP114" s="248"/>
      <c r="DQ114" s="249" t="s">
        <v>36</v>
      </c>
      <c r="DR114" s="250"/>
      <c r="DS114" s="250"/>
      <c r="DT114" s="250" t="s">
        <v>121</v>
      </c>
      <c r="DU114" s="250" t="s">
        <v>121</v>
      </c>
      <c r="DV114" s="250" t="s">
        <v>121</v>
      </c>
      <c r="DW114" s="250" t="s">
        <v>121</v>
      </c>
      <c r="DX114" s="250" t="s">
        <v>121</v>
      </c>
      <c r="DY114" s="250" t="s">
        <v>121</v>
      </c>
      <c r="DZ114" s="250" t="s">
        <v>121</v>
      </c>
      <c r="EA114" s="250" t="s">
        <v>121</v>
      </c>
      <c r="EB114" s="250" t="s">
        <v>121</v>
      </c>
      <c r="EC114" s="250" t="s">
        <v>121</v>
      </c>
      <c r="ED114" s="250" t="s">
        <v>121</v>
      </c>
      <c r="EE114" s="597" t="s">
        <v>121</v>
      </c>
      <c r="EF114" s="598"/>
      <c r="EG114" s="248"/>
      <c r="EH114" s="249" t="s">
        <v>36</v>
      </c>
      <c r="EI114" s="250"/>
      <c r="EJ114" s="250"/>
      <c r="EK114" s="250" t="s">
        <v>121</v>
      </c>
      <c r="EL114" s="250" t="s">
        <v>121</v>
      </c>
      <c r="EM114" s="250" t="s">
        <v>121</v>
      </c>
      <c r="EN114" s="250" t="s">
        <v>121</v>
      </c>
      <c r="EO114" s="250" t="s">
        <v>121</v>
      </c>
      <c r="EP114" s="250" t="s">
        <v>121</v>
      </c>
      <c r="EQ114" s="250" t="s">
        <v>121</v>
      </c>
      <c r="ER114" s="250" t="s">
        <v>121</v>
      </c>
      <c r="ES114" s="250" t="s">
        <v>121</v>
      </c>
      <c r="ET114" s="250" t="s">
        <v>121</v>
      </c>
      <c r="EU114" s="250" t="s">
        <v>121</v>
      </c>
      <c r="EV114" s="597" t="s">
        <v>121</v>
      </c>
      <c r="EW114" s="598"/>
      <c r="EX114" s="248"/>
      <c r="EY114" s="249" t="s">
        <v>36</v>
      </c>
      <c r="EZ114" s="250"/>
      <c r="FA114" s="250"/>
      <c r="FB114" s="250" t="s">
        <v>121</v>
      </c>
      <c r="FC114" s="250" t="s">
        <v>121</v>
      </c>
      <c r="FD114" s="250" t="s">
        <v>121</v>
      </c>
      <c r="FE114" s="250" t="s">
        <v>121</v>
      </c>
      <c r="FF114" s="250" t="s">
        <v>121</v>
      </c>
      <c r="FG114" s="250" t="s">
        <v>121</v>
      </c>
      <c r="FH114" s="250" t="s">
        <v>121</v>
      </c>
      <c r="FI114" s="250" t="s">
        <v>121</v>
      </c>
      <c r="FJ114" s="250" t="s">
        <v>121</v>
      </c>
      <c r="FK114" s="250" t="s">
        <v>121</v>
      </c>
      <c r="FL114" s="250" t="s">
        <v>121</v>
      </c>
      <c r="FM114" s="597" t="s">
        <v>121</v>
      </c>
      <c r="FN114" s="598"/>
      <c r="FO114" s="248"/>
      <c r="FP114" s="249" t="s">
        <v>36</v>
      </c>
      <c r="FQ114" s="250"/>
      <c r="FR114" s="250"/>
      <c r="FS114" s="250" t="s">
        <v>121</v>
      </c>
      <c r="FT114" s="250" t="s">
        <v>121</v>
      </c>
      <c r="FU114" s="250" t="s">
        <v>121</v>
      </c>
      <c r="FV114" s="250" t="s">
        <v>121</v>
      </c>
      <c r="FW114" s="250" t="s">
        <v>121</v>
      </c>
      <c r="FX114" s="250" t="s">
        <v>121</v>
      </c>
      <c r="FY114" s="250" t="s">
        <v>121</v>
      </c>
      <c r="FZ114" s="250" t="s">
        <v>121</v>
      </c>
      <c r="GA114" s="250" t="s">
        <v>121</v>
      </c>
      <c r="GB114" s="250" t="s">
        <v>121</v>
      </c>
      <c r="GC114" s="250" t="s">
        <v>121</v>
      </c>
      <c r="GD114" s="597" t="s">
        <v>121</v>
      </c>
      <c r="GE114" s="598"/>
      <c r="GF114" s="248"/>
      <c r="GG114" s="249" t="s">
        <v>36</v>
      </c>
      <c r="GH114" s="250"/>
      <c r="GI114" s="250"/>
      <c r="GJ114" s="250" t="s">
        <v>121</v>
      </c>
      <c r="GK114" s="250" t="s">
        <v>121</v>
      </c>
      <c r="GL114" s="250" t="s">
        <v>121</v>
      </c>
      <c r="GM114" s="250" t="s">
        <v>121</v>
      </c>
      <c r="GN114" s="250" t="s">
        <v>121</v>
      </c>
      <c r="GO114" s="250" t="s">
        <v>121</v>
      </c>
      <c r="GP114" s="250" t="s">
        <v>121</v>
      </c>
      <c r="GQ114" s="250" t="s">
        <v>121</v>
      </c>
      <c r="GR114" s="250" t="s">
        <v>121</v>
      </c>
      <c r="GS114" s="250" t="s">
        <v>121</v>
      </c>
      <c r="GT114" s="250" t="s">
        <v>121</v>
      </c>
      <c r="GU114" s="597" t="s">
        <v>121</v>
      </c>
      <c r="GV114" s="598"/>
      <c r="GW114" s="248"/>
      <c r="GX114" s="249" t="s">
        <v>36</v>
      </c>
      <c r="GY114" s="250"/>
      <c r="GZ114" s="250"/>
      <c r="HA114" s="250" t="s">
        <v>121</v>
      </c>
      <c r="HB114" s="250" t="s">
        <v>121</v>
      </c>
      <c r="HC114" s="250" t="s">
        <v>121</v>
      </c>
      <c r="HD114" s="250" t="s">
        <v>121</v>
      </c>
      <c r="HE114" s="250" t="s">
        <v>121</v>
      </c>
      <c r="HF114" s="250" t="s">
        <v>121</v>
      </c>
      <c r="HG114" s="250" t="s">
        <v>121</v>
      </c>
      <c r="HH114" s="250" t="s">
        <v>121</v>
      </c>
      <c r="HI114" s="250" t="s">
        <v>121</v>
      </c>
      <c r="HJ114" s="250" t="s">
        <v>121</v>
      </c>
      <c r="HK114" s="250" t="s">
        <v>121</v>
      </c>
      <c r="HL114" s="597" t="s">
        <v>121</v>
      </c>
      <c r="HM114" s="598"/>
      <c r="HN114" s="248"/>
      <c r="HO114" s="249" t="s">
        <v>36</v>
      </c>
      <c r="HP114" s="250"/>
      <c r="HQ114" s="250"/>
      <c r="HR114" s="250" t="s">
        <v>121</v>
      </c>
      <c r="HS114" s="250" t="s">
        <v>121</v>
      </c>
      <c r="HT114" s="250" t="s">
        <v>121</v>
      </c>
      <c r="HU114" s="250" t="s">
        <v>121</v>
      </c>
      <c r="HV114" s="250" t="s">
        <v>121</v>
      </c>
      <c r="HW114" s="250" t="s">
        <v>121</v>
      </c>
      <c r="HX114" s="250" t="s">
        <v>121</v>
      </c>
      <c r="HY114" s="250" t="s">
        <v>121</v>
      </c>
      <c r="HZ114" s="250" t="s">
        <v>121</v>
      </c>
      <c r="IA114" s="250" t="s">
        <v>121</v>
      </c>
      <c r="IB114" s="250" t="s">
        <v>121</v>
      </c>
      <c r="IC114" s="597" t="s">
        <v>121</v>
      </c>
      <c r="ID114" s="598"/>
      <c r="IE114" s="248"/>
      <c r="IF114" s="249" t="s">
        <v>36</v>
      </c>
      <c r="IG114" s="250"/>
      <c r="IH114" s="250"/>
      <c r="II114" s="250" t="s">
        <v>121</v>
      </c>
      <c r="IJ114" s="250" t="s">
        <v>121</v>
      </c>
      <c r="IK114" s="250" t="s">
        <v>121</v>
      </c>
      <c r="IL114" s="250" t="s">
        <v>121</v>
      </c>
      <c r="IM114" s="250" t="s">
        <v>121</v>
      </c>
      <c r="IN114" s="250" t="s">
        <v>121</v>
      </c>
      <c r="IO114" s="250" t="s">
        <v>121</v>
      </c>
      <c r="IP114" s="250" t="s">
        <v>121</v>
      </c>
      <c r="IQ114" s="250" t="s">
        <v>121</v>
      </c>
      <c r="IR114" s="250" t="s">
        <v>121</v>
      </c>
      <c r="IS114" s="250" t="s">
        <v>121</v>
      </c>
      <c r="IT114" s="597" t="s">
        <v>121</v>
      </c>
      <c r="IU114" s="598"/>
      <c r="IV114" s="248"/>
      <c r="IW114" s="249" t="s">
        <v>36</v>
      </c>
      <c r="IX114" s="250"/>
      <c r="IY114" s="250"/>
      <c r="IZ114" s="250" t="s">
        <v>121</v>
      </c>
      <c r="JA114" s="250" t="s">
        <v>121</v>
      </c>
      <c r="JB114" s="250" t="s">
        <v>121</v>
      </c>
      <c r="JC114" s="250" t="s">
        <v>121</v>
      </c>
      <c r="JD114" s="250" t="s">
        <v>121</v>
      </c>
      <c r="JE114" s="250" t="s">
        <v>121</v>
      </c>
      <c r="JF114" s="250" t="s">
        <v>121</v>
      </c>
      <c r="JG114" s="250" t="s">
        <v>121</v>
      </c>
      <c r="JH114" s="250" t="s">
        <v>121</v>
      </c>
      <c r="JI114" s="250" t="s">
        <v>121</v>
      </c>
      <c r="JJ114" s="250" t="s">
        <v>121</v>
      </c>
      <c r="JK114" s="597" t="s">
        <v>121</v>
      </c>
      <c r="JL114" s="598"/>
      <c r="JM114" s="248"/>
      <c r="JN114" s="249" t="s">
        <v>36</v>
      </c>
      <c r="JO114" s="250"/>
      <c r="JP114" s="250"/>
      <c r="JQ114" s="250" t="s">
        <v>121</v>
      </c>
      <c r="JR114" s="250" t="s">
        <v>121</v>
      </c>
      <c r="JS114" s="250" t="s">
        <v>121</v>
      </c>
      <c r="JT114" s="250" t="s">
        <v>121</v>
      </c>
      <c r="JU114" s="250" t="s">
        <v>121</v>
      </c>
      <c r="JV114" s="250" t="s">
        <v>121</v>
      </c>
      <c r="JW114" s="250" t="s">
        <v>121</v>
      </c>
      <c r="JX114" s="250" t="s">
        <v>121</v>
      </c>
      <c r="JY114" s="250" t="s">
        <v>121</v>
      </c>
      <c r="JZ114" s="250" t="s">
        <v>121</v>
      </c>
      <c r="KA114" s="250" t="s">
        <v>121</v>
      </c>
      <c r="KB114" s="597" t="s">
        <v>121</v>
      </c>
      <c r="KC114" s="598"/>
      <c r="KD114" s="248"/>
      <c r="KE114" s="249" t="s">
        <v>36</v>
      </c>
      <c r="KF114" s="250"/>
      <c r="KG114" s="250"/>
      <c r="KH114" s="250" t="s">
        <v>121</v>
      </c>
      <c r="KI114" s="250" t="s">
        <v>121</v>
      </c>
      <c r="KJ114" s="250" t="s">
        <v>121</v>
      </c>
      <c r="KK114" s="250" t="s">
        <v>121</v>
      </c>
      <c r="KL114" s="250" t="s">
        <v>121</v>
      </c>
      <c r="KM114" s="250" t="s">
        <v>121</v>
      </c>
      <c r="KN114" s="250" t="s">
        <v>121</v>
      </c>
      <c r="KO114" s="250" t="s">
        <v>121</v>
      </c>
      <c r="KP114" s="250" t="s">
        <v>121</v>
      </c>
      <c r="KQ114" s="250" t="s">
        <v>121</v>
      </c>
      <c r="KR114" s="250" t="s">
        <v>121</v>
      </c>
      <c r="KS114" s="597" t="s">
        <v>121</v>
      </c>
      <c r="KT114" s="598"/>
      <c r="KU114" s="253"/>
    </row>
    <row r="115" ht="15.75" customHeight="1">
      <c r="A115" s="254">
        <v>1.0</v>
      </c>
      <c r="B115" s="255" t="s">
        <v>122</v>
      </c>
      <c r="C115" s="256" t="s">
        <v>121</v>
      </c>
      <c r="D115" s="256" t="s">
        <v>123</v>
      </c>
      <c r="E115" s="257"/>
      <c r="F115" s="257"/>
      <c r="G115" s="257">
        <f t="shared" ref="G115:G126" si="955">IFERROR(E115*F115/1000000,0)</f>
        <v>0</v>
      </c>
      <c r="H115" s="258"/>
      <c r="I115" s="257">
        <f t="shared" ref="I115:I126" si="956">IFERROR(+G115*H115,"")</f>
        <v>0</v>
      </c>
      <c r="J115" s="259"/>
      <c r="K115" s="260"/>
      <c r="L115" s="260"/>
      <c r="M115" s="257">
        <f t="shared" ref="M115:M126" si="957">IFERROR(+(IF(G115="","0",G115))+(IF(I115="","0",I115))+(IF(L115="","0",L115)),"")</f>
        <v>0</v>
      </c>
      <c r="N115" s="258">
        <v>0.294289866351475</v>
      </c>
      <c r="O115" s="261">
        <f t="shared" ref="O115:O126" si="958">IFERROR(+N115*(M115-L115),"")</f>
        <v>0</v>
      </c>
      <c r="P115" s="261">
        <f t="shared" ref="P115:P126" si="959">IFERROR(+(IF(M115="","0",M115))-(IF(O115="","0",O115)),"")</f>
        <v>0</v>
      </c>
      <c r="Q115" s="599"/>
      <c r="R115" s="254">
        <v>1.0</v>
      </c>
      <c r="S115" s="255" t="s">
        <v>122</v>
      </c>
      <c r="T115" s="256" t="s">
        <v>121</v>
      </c>
      <c r="U115" s="256" t="s">
        <v>123</v>
      </c>
      <c r="V115" s="257"/>
      <c r="W115" s="257"/>
      <c r="X115" s="257">
        <f t="shared" ref="X115:X126" si="960">IFERROR(V115*W115/1000000,0)</f>
        <v>0</v>
      </c>
      <c r="Y115" s="258"/>
      <c r="Z115" s="257">
        <f t="shared" ref="Z115:Z126" si="961">IFERROR(+X115*Y115,"")</f>
        <v>0</v>
      </c>
      <c r="AA115" s="259"/>
      <c r="AB115" s="260"/>
      <c r="AC115" s="260"/>
      <c r="AD115" s="257">
        <f t="shared" ref="AD115:AD126" si="962">IFERROR(+(IF(X115="","0",X115))+(IF(Z115="","0",Z115))+(IF(AC115="","0",AC115)),"")</f>
        <v>0</v>
      </c>
      <c r="AE115" s="258">
        <v>0.294289866351475</v>
      </c>
      <c r="AF115" s="261">
        <f t="shared" ref="AF115:AF126" si="963">IFERROR(+AE115*(AD115-AC115),"")</f>
        <v>0</v>
      </c>
      <c r="AG115" s="261">
        <f t="shared" ref="AG115:AG126" si="964">IFERROR(+(IF(AD115="","0",AD115))-(IF(AF115="","0",AF115)),"")</f>
        <v>0</v>
      </c>
      <c r="AH115" s="599"/>
      <c r="AI115" s="254">
        <v>1.0</v>
      </c>
      <c r="AJ115" s="255" t="s">
        <v>122</v>
      </c>
      <c r="AK115" s="256" t="s">
        <v>121</v>
      </c>
      <c r="AL115" s="256" t="s">
        <v>123</v>
      </c>
      <c r="AM115" s="257"/>
      <c r="AN115" s="257"/>
      <c r="AO115" s="257">
        <f t="shared" ref="AO115:AO126" si="965">IFERROR(AM115*AN115/1000000,0)</f>
        <v>0</v>
      </c>
      <c r="AP115" s="258"/>
      <c r="AQ115" s="257">
        <f t="shared" ref="AQ115:AQ126" si="966">IFERROR(+AO115*AP115,"")</f>
        <v>0</v>
      </c>
      <c r="AR115" s="259"/>
      <c r="AS115" s="260"/>
      <c r="AT115" s="260"/>
      <c r="AU115" s="257">
        <f t="shared" ref="AU115:AU126" si="967">IFERROR(+(IF(AO115="","0",AO115))+(IF(AQ115="","0",AQ115))+(IF(AT115="","0",AT115)),"")</f>
        <v>0</v>
      </c>
      <c r="AV115" s="258">
        <v>0.294289866351475</v>
      </c>
      <c r="AW115" s="261">
        <f t="shared" ref="AW115:AW126" si="968">IFERROR(+AV115*(AU115-AT115),"")</f>
        <v>0</v>
      </c>
      <c r="AX115" s="261">
        <f t="shared" ref="AX115:AX126" si="969">IFERROR(+(IF(AU115="","0",AU115))-(IF(AW115="","0",AW115)),"")</f>
        <v>0</v>
      </c>
      <c r="AY115" s="599"/>
      <c r="AZ115" s="254">
        <v>1.0</v>
      </c>
      <c r="BA115" s="255" t="s">
        <v>122</v>
      </c>
      <c r="BB115" s="256" t="s">
        <v>121</v>
      </c>
      <c r="BC115" s="256" t="s">
        <v>123</v>
      </c>
      <c r="BD115" s="257"/>
      <c r="BE115" s="257"/>
      <c r="BF115" s="257">
        <f t="shared" ref="BF115:BF126" si="970">IFERROR(BD115*BE115/1000000,0)</f>
        <v>0</v>
      </c>
      <c r="BG115" s="258"/>
      <c r="BH115" s="257">
        <f t="shared" ref="BH115:BH126" si="971">IFERROR(+BF115*BG115,"")</f>
        <v>0</v>
      </c>
      <c r="BI115" s="259"/>
      <c r="BJ115" s="260"/>
      <c r="BK115" s="260"/>
      <c r="BL115" s="257">
        <f t="shared" ref="BL115:BL126" si="972">IFERROR(+(IF(BF115="","0",BF115))+(IF(BH115="","0",BH115))+(IF(BK115="","0",BK115)),"")</f>
        <v>0</v>
      </c>
      <c r="BM115" s="258">
        <v>0.294289866351475</v>
      </c>
      <c r="BN115" s="261">
        <f t="shared" ref="BN115:BN126" si="973">IFERROR(+BM115*(BL115-BK115),"")</f>
        <v>0</v>
      </c>
      <c r="BO115" s="261">
        <f t="shared" ref="BO115:BO126" si="974">IFERROR(+(IF(BL115="","0",BL115))-(IF(BN115="","0",BN115)),"")</f>
        <v>0</v>
      </c>
      <c r="BP115" s="599"/>
      <c r="BQ115" s="254">
        <v>1.0</v>
      </c>
      <c r="BR115" s="255" t="s">
        <v>122</v>
      </c>
      <c r="BS115" s="256" t="s">
        <v>121</v>
      </c>
      <c r="BT115" s="256" t="s">
        <v>123</v>
      </c>
      <c r="BU115" s="257"/>
      <c r="BV115" s="257"/>
      <c r="BW115" s="257">
        <f t="shared" ref="BW115:BW126" si="975">IFERROR(BU115*BV115/1000000,0)</f>
        <v>0</v>
      </c>
      <c r="BX115" s="258"/>
      <c r="BY115" s="257">
        <f t="shared" ref="BY115:BY126" si="976">IFERROR(+BW115*BX115,"")</f>
        <v>0</v>
      </c>
      <c r="BZ115" s="259"/>
      <c r="CA115" s="260"/>
      <c r="CB115" s="260"/>
      <c r="CC115" s="257">
        <f t="shared" ref="CC115:CC126" si="977">IFERROR(+(IF(BW115="","0",BW115))+(IF(BY115="","0",BY115))+(IF(CB115="","0",CB115)),"")</f>
        <v>0</v>
      </c>
      <c r="CD115" s="258">
        <v>0.294289866351475</v>
      </c>
      <c r="CE115" s="261">
        <f t="shared" ref="CE115:CE126" si="978">IFERROR(+CD115*(CC115-CB115),"")</f>
        <v>0</v>
      </c>
      <c r="CF115" s="261">
        <f t="shared" ref="CF115:CF126" si="979">IFERROR(+(IF(CC115="","0",CC115))-(IF(CE115="","0",CE115)),"")</f>
        <v>0</v>
      </c>
      <c r="CG115" s="599"/>
      <c r="CH115" s="254">
        <v>1.0</v>
      </c>
      <c r="CI115" s="255" t="s">
        <v>122</v>
      </c>
      <c r="CJ115" s="256" t="s">
        <v>121</v>
      </c>
      <c r="CK115" s="256" t="s">
        <v>123</v>
      </c>
      <c r="CL115" s="257"/>
      <c r="CM115" s="257"/>
      <c r="CN115" s="257">
        <f t="shared" ref="CN115:CN126" si="980">IFERROR(CL115*CM115/1000000,0)</f>
        <v>0</v>
      </c>
      <c r="CO115" s="258"/>
      <c r="CP115" s="257">
        <f t="shared" ref="CP115:CP126" si="981">IFERROR(+CN115*CO115,"")</f>
        <v>0</v>
      </c>
      <c r="CQ115" s="259"/>
      <c r="CR115" s="260"/>
      <c r="CS115" s="260"/>
      <c r="CT115" s="257">
        <f t="shared" ref="CT115:CT126" si="982">IFERROR(+(IF(CN115="","0",CN115))+(IF(CP115="","0",CP115))+(IF(CS115="","0",CS115)),"")</f>
        <v>0</v>
      </c>
      <c r="CU115" s="258">
        <v>0.294289866351475</v>
      </c>
      <c r="CV115" s="261">
        <f t="shared" ref="CV115:CV126" si="983">IFERROR(+CU115*(CT115-CS115),"")</f>
        <v>0</v>
      </c>
      <c r="CW115" s="261">
        <f t="shared" ref="CW115:CW126" si="984">IFERROR(+(IF(CT115="","0",CT115))-(IF(CV115="","0",CV115)),"")</f>
        <v>0</v>
      </c>
      <c r="CX115" s="599"/>
      <c r="CY115" s="254">
        <v>1.0</v>
      </c>
      <c r="CZ115" s="255" t="s">
        <v>122</v>
      </c>
      <c r="DA115" s="256" t="s">
        <v>121</v>
      </c>
      <c r="DB115" s="256" t="s">
        <v>123</v>
      </c>
      <c r="DC115" s="257"/>
      <c r="DD115" s="257"/>
      <c r="DE115" s="257">
        <f t="shared" ref="DE115:DE126" si="985">IFERROR(DC115*DD115/1000000,0)</f>
        <v>0</v>
      </c>
      <c r="DF115" s="258"/>
      <c r="DG115" s="257">
        <f t="shared" ref="DG115:DG126" si="986">IFERROR(+DE115*DF115,"")</f>
        <v>0</v>
      </c>
      <c r="DH115" s="259"/>
      <c r="DI115" s="260"/>
      <c r="DJ115" s="260"/>
      <c r="DK115" s="257">
        <f t="shared" ref="DK115:DK126" si="987">IFERROR(+(IF(DE115="","0",DE115))+(IF(DG115="","0",DG115))+(IF(DJ115="","0",DJ115)),"")</f>
        <v>0</v>
      </c>
      <c r="DL115" s="258">
        <v>0.294289866351475</v>
      </c>
      <c r="DM115" s="261">
        <f t="shared" ref="DM115:DM126" si="988">IFERROR(+DL115*(DK115-DJ115),"")</f>
        <v>0</v>
      </c>
      <c r="DN115" s="261">
        <f t="shared" ref="DN115:DN126" si="989">IFERROR(+(IF(DK115="","0",DK115))-(IF(DM115="","0",DM115)),"")</f>
        <v>0</v>
      </c>
      <c r="DO115" s="599"/>
      <c r="DP115" s="254">
        <v>1.0</v>
      </c>
      <c r="DQ115" s="255" t="s">
        <v>122</v>
      </c>
      <c r="DR115" s="256" t="s">
        <v>121</v>
      </c>
      <c r="DS115" s="256" t="s">
        <v>123</v>
      </c>
      <c r="DT115" s="257"/>
      <c r="DU115" s="257"/>
      <c r="DV115" s="257">
        <f t="shared" ref="DV115:DV126" si="990">IFERROR(DT115*DU115/1000000,0)</f>
        <v>0</v>
      </c>
      <c r="DW115" s="258"/>
      <c r="DX115" s="257">
        <f t="shared" ref="DX115:DX126" si="991">IFERROR(+DV115*DW115,"")</f>
        <v>0</v>
      </c>
      <c r="DY115" s="259"/>
      <c r="DZ115" s="260"/>
      <c r="EA115" s="260"/>
      <c r="EB115" s="257">
        <f t="shared" ref="EB115:EB126" si="992">IFERROR(+(IF(DV115="","0",DV115))+(IF(DX115="","0",DX115))+(IF(EA115="","0",EA115)),"")</f>
        <v>0</v>
      </c>
      <c r="EC115" s="258">
        <v>0.294289866351475</v>
      </c>
      <c r="ED115" s="261">
        <f t="shared" ref="ED115:ED126" si="993">IFERROR(+EC115*(EB115-EA115),"")</f>
        <v>0</v>
      </c>
      <c r="EE115" s="261">
        <f t="shared" ref="EE115:EE126" si="994">IFERROR(+(IF(EB115="","0",EB115))-(IF(ED115="","0",ED115)),"")</f>
        <v>0</v>
      </c>
      <c r="EF115" s="599"/>
      <c r="EG115" s="254">
        <v>1.0</v>
      </c>
      <c r="EH115" s="255" t="s">
        <v>122</v>
      </c>
      <c r="EI115" s="256" t="s">
        <v>121</v>
      </c>
      <c r="EJ115" s="256" t="s">
        <v>123</v>
      </c>
      <c r="EK115" s="257"/>
      <c r="EL115" s="257"/>
      <c r="EM115" s="257">
        <f t="shared" ref="EM115:EM126" si="995">IFERROR(EK115*EL115/1000000,0)</f>
        <v>0</v>
      </c>
      <c r="EN115" s="258"/>
      <c r="EO115" s="257">
        <f t="shared" ref="EO115:EO126" si="996">IFERROR(+EM115*EN115,"")</f>
        <v>0</v>
      </c>
      <c r="EP115" s="259"/>
      <c r="EQ115" s="260"/>
      <c r="ER115" s="260"/>
      <c r="ES115" s="257">
        <f t="shared" ref="ES115:ES126" si="997">IFERROR(+(IF(EM115="","0",EM115))+(IF(EO115="","0",EO115))+(IF(ER115="","0",ER115)),"")</f>
        <v>0</v>
      </c>
      <c r="ET115" s="258">
        <v>0.294289866351475</v>
      </c>
      <c r="EU115" s="261">
        <f t="shared" ref="EU115:EU126" si="998">IFERROR(+ET115*(ES115-ER115),"")</f>
        <v>0</v>
      </c>
      <c r="EV115" s="261">
        <f t="shared" ref="EV115:EV126" si="999">IFERROR(+(IF(ES115="","0",ES115))-(IF(EU115="","0",EU115)),"")</f>
        <v>0</v>
      </c>
      <c r="EW115" s="599"/>
      <c r="EX115" s="254">
        <v>1.0</v>
      </c>
      <c r="EY115" s="255" t="s">
        <v>122</v>
      </c>
      <c r="EZ115" s="256" t="s">
        <v>121</v>
      </c>
      <c r="FA115" s="256" t="s">
        <v>123</v>
      </c>
      <c r="FB115" s="257">
        <f>ADHK!FB115</f>
        <v>25064.636</v>
      </c>
      <c r="FC115" s="257">
        <f>'Produksi dan Harga'!BF24</f>
        <v>11288113.44</v>
      </c>
      <c r="FD115" s="257">
        <f t="shared" ref="FD115:FD126" si="1000">IFERROR(FB115*FC115/1000000,0)</f>
        <v>282932.4545</v>
      </c>
      <c r="FE115" s="258"/>
      <c r="FF115" s="257">
        <f t="shared" ref="FF115:FF126" si="1001">IFERROR(+FD115*FE115,"")</f>
        <v>0</v>
      </c>
      <c r="FG115" s="259"/>
      <c r="FH115" s="260"/>
      <c r="FI115" s="260"/>
      <c r="FJ115" s="257">
        <f t="shared" ref="FJ115:FJ126" si="1002">IFERROR(+(IF(FD115="","0",FD115))+(IF(FF115="","0",FF115))+(IF(FI115="","0",FI115)),"")</f>
        <v>282932.4545</v>
      </c>
      <c r="FK115" s="258">
        <v>0.294289866351475</v>
      </c>
      <c r="FL115" s="261">
        <f t="shared" ref="FL115:FL126" si="1003">IFERROR(+FK115*(FJ115-FI115),"")</f>
        <v>83264.15422</v>
      </c>
      <c r="FM115" s="261">
        <f t="shared" ref="FM115:FM126" si="1004">IFERROR(+(IF(FJ115="","0",FJ115))-(IF(FL115="","0",FL115)),"")</f>
        <v>199668.3003</v>
      </c>
      <c r="FN115" s="599"/>
      <c r="FO115" s="254">
        <v>1.0</v>
      </c>
      <c r="FP115" s="255" t="s">
        <v>122</v>
      </c>
      <c r="FQ115" s="256" t="s">
        <v>121</v>
      </c>
      <c r="FR115" s="256" t="s">
        <v>123</v>
      </c>
      <c r="FS115" s="257">
        <f>ADHK!FS115</f>
        <v>17420.007</v>
      </c>
      <c r="FT115" s="257">
        <f>'Produksi dan Harga'!BK24</f>
        <v>18622075.79</v>
      </c>
      <c r="FU115" s="257">
        <f t="shared" ref="FU115:FU126" si="1005">IFERROR(FS115*FT115/1000000,0)</f>
        <v>324396.6906</v>
      </c>
      <c r="FV115" s="258"/>
      <c r="FW115" s="257">
        <f t="shared" ref="FW115:FW126" si="1006">IFERROR(+FU115*FV115,"")</f>
        <v>0</v>
      </c>
      <c r="FX115" s="259"/>
      <c r="FY115" s="260"/>
      <c r="FZ115" s="260"/>
      <c r="GA115" s="257">
        <f t="shared" ref="GA115:GA126" si="1007">IFERROR(+(IF(FU115="","0",FU115))+(IF(FW115="","0",FW115))+(IF(FZ115="","0",FZ115)),"")</f>
        <v>324396.6906</v>
      </c>
      <c r="GB115" s="258">
        <v>0.294289866351475</v>
      </c>
      <c r="GC115" s="261">
        <f t="shared" ref="GC115:GC126" si="1008">IFERROR(+GB115*(GA115-FZ115),"")</f>
        <v>95466.65873</v>
      </c>
      <c r="GD115" s="261">
        <f t="shared" ref="GD115:GD126" si="1009">IFERROR(+(IF(GA115="","0",GA115))-(IF(GC115="","0",GC115)),"")</f>
        <v>228930.0319</v>
      </c>
      <c r="GE115" s="599"/>
      <c r="GF115" s="254">
        <v>1.0</v>
      </c>
      <c r="GG115" s="255" t="s">
        <v>122</v>
      </c>
      <c r="GH115" s="256" t="s">
        <v>121</v>
      </c>
      <c r="GI115" s="256" t="s">
        <v>123</v>
      </c>
      <c r="GJ115" s="257">
        <f>ADHK!GJ115</f>
        <v>17199.896</v>
      </c>
      <c r="GK115" s="265">
        <f>'Produksi dan Harga'!BP24</f>
        <v>18765433.74</v>
      </c>
      <c r="GL115" s="257">
        <f t="shared" ref="GL115:GL126" si="1010">IFERROR(GJ115*GK115/1000000,0)</f>
        <v>322763.5087</v>
      </c>
      <c r="GM115" s="258"/>
      <c r="GN115" s="257">
        <f t="shared" ref="GN115:GN126" si="1011">IFERROR(+GL115*GM115,"")</f>
        <v>0</v>
      </c>
      <c r="GO115" s="259"/>
      <c r="GP115" s="260"/>
      <c r="GQ115" s="260"/>
      <c r="GR115" s="257">
        <f t="shared" ref="GR115:GR126" si="1012">IFERROR(+(IF(GL115="","0",GL115))+(IF(GN115="","0",GN115))+(IF(GQ115="","0",GQ115)),"")</f>
        <v>322763.5087</v>
      </c>
      <c r="GS115" s="258">
        <v>0.294289866351475</v>
      </c>
      <c r="GT115" s="261">
        <f t="shared" ref="GT115:GT126" si="1013">IFERROR(+GS115*(GR115-GQ115),"")</f>
        <v>94986.02985</v>
      </c>
      <c r="GU115" s="261">
        <f t="shared" ref="GU115:GU126" si="1014">IFERROR(+(IF(GR115="","0",GR115))-(IF(GT115="","0",GT115)),"")</f>
        <v>227777.4789</v>
      </c>
      <c r="GV115" s="599"/>
      <c r="GW115" s="254">
        <v>1.0</v>
      </c>
      <c r="GX115" s="255" t="s">
        <v>122</v>
      </c>
      <c r="GY115" s="256" t="s">
        <v>121</v>
      </c>
      <c r="GZ115" s="256" t="s">
        <v>123</v>
      </c>
      <c r="HA115" s="257">
        <f>ADHK!HA115</f>
        <v>19382.804</v>
      </c>
      <c r="HB115" s="265">
        <f>'Produksi dan Harga'!BU24</f>
        <v>19506558.77</v>
      </c>
      <c r="HC115" s="257">
        <f t="shared" ref="HC115:HC126" si="1015">IFERROR(HA115*HB115/1000000,0)</f>
        <v>378091.8054</v>
      </c>
      <c r="HD115" s="258"/>
      <c r="HE115" s="257">
        <f t="shared" ref="HE115:HE126" si="1016">IFERROR(+HC115*HD115,"")</f>
        <v>0</v>
      </c>
      <c r="HF115" s="259"/>
      <c r="HG115" s="260"/>
      <c r="HH115" s="260"/>
      <c r="HI115" s="257">
        <f t="shared" ref="HI115:HI126" si="1017">IFERROR(+(IF(HC115="","0",HC115))+(IF(HE115="","0",HE115))+(IF(HH115="","0",HH115)),"")</f>
        <v>378091.8054</v>
      </c>
      <c r="HJ115" s="258">
        <v>0.294289866351475</v>
      </c>
      <c r="HK115" s="261">
        <f t="shared" ref="HK115:HK126" si="1018">IFERROR(+HJ115*(HI115-HH115),"")</f>
        <v>111268.5869</v>
      </c>
      <c r="HL115" s="261">
        <f t="shared" ref="HL115:HL126" si="1019">IFERROR(+(IF(HI115="","0",HI115))-(IF(HK115="","0",HK115)),"")</f>
        <v>266823.2185</v>
      </c>
      <c r="HM115" s="599"/>
      <c r="HN115" s="254">
        <v>1.0</v>
      </c>
      <c r="HO115" s="255" t="s">
        <v>122</v>
      </c>
      <c r="HP115" s="256" t="s">
        <v>121</v>
      </c>
      <c r="HQ115" s="256" t="s">
        <v>123</v>
      </c>
      <c r="HR115" s="257">
        <f>ADHK!HR115</f>
        <v>18961.03</v>
      </c>
      <c r="HS115" s="600">
        <f>'Produksi dan Harga'!BZ24</f>
        <v>20901190.32</v>
      </c>
      <c r="HT115" s="257">
        <f t="shared" ref="HT115:HT126" si="1020">IFERROR(HR115*HS115/1000000,0)</f>
        <v>396308.0967</v>
      </c>
      <c r="HU115" s="258"/>
      <c r="HV115" s="257">
        <f t="shared" ref="HV115:HV126" si="1021">IFERROR(+HT115*HU115,"")</f>
        <v>0</v>
      </c>
      <c r="HW115" s="259"/>
      <c r="HX115" s="260"/>
      <c r="HY115" s="260"/>
      <c r="HZ115" s="257">
        <f t="shared" ref="HZ115:HZ126" si="1022">IFERROR(+(IF(HT115="","0",HT115))+(IF(HV115="","0",HV115))+(IF(HY115="","0",HY115)),"")</f>
        <v>396308.0967</v>
      </c>
      <c r="IA115" s="258">
        <v>0.294289866351475</v>
      </c>
      <c r="IB115" s="261">
        <f t="shared" ref="IB115:IB126" si="1023">IFERROR(+IA115*(HZ115-HY115),"")</f>
        <v>116629.4568</v>
      </c>
      <c r="IC115" s="261">
        <f t="shared" ref="IC115:IC126" si="1024">IFERROR(+(IF(HZ115="","0",HZ115))-(IF(IB115="","0",IB115)),"")</f>
        <v>279678.6399</v>
      </c>
      <c r="ID115" s="599"/>
      <c r="IE115" s="254">
        <v>1.0</v>
      </c>
      <c r="IF115" s="255" t="s">
        <v>122</v>
      </c>
      <c r="IG115" s="256" t="s">
        <v>121</v>
      </c>
      <c r="IH115" s="256" t="s">
        <v>123</v>
      </c>
      <c r="II115" s="257">
        <f>ADHK!II115</f>
        <v>21859.53</v>
      </c>
      <c r="IJ115" s="257">
        <f>'Produksi dan Harga'!CE24</f>
        <v>20681316.39</v>
      </c>
      <c r="IK115" s="257">
        <f t="shared" ref="IK115:IK126" si="1025">IFERROR(II115*IJ115/1000000,0)</f>
        <v>452083.8561</v>
      </c>
      <c r="IL115" s="258"/>
      <c r="IM115" s="257">
        <f t="shared" ref="IM115:IM126" si="1026">IFERROR(+IK115*IL115,"")</f>
        <v>0</v>
      </c>
      <c r="IN115" s="259"/>
      <c r="IO115" s="260"/>
      <c r="IP115" s="260"/>
      <c r="IQ115" s="257">
        <f t="shared" ref="IQ115:IQ126" si="1027">IFERROR(+(IF(IK115="","0",IK115))+(IF(IM115="","0",IM115))+(IF(IP115="","0",IP115)),"")</f>
        <v>452083.8561</v>
      </c>
      <c r="IR115" s="258">
        <v>0.294289866351475</v>
      </c>
      <c r="IS115" s="261">
        <f t="shared" ref="IS115:IS126" si="1028">IFERROR(+IR115*(IQ115-IP115),"")</f>
        <v>133043.6976</v>
      </c>
      <c r="IT115" s="261">
        <f t="shared" ref="IT115:IT126" si="1029">IFERROR(+(IF(IQ115="","0",IQ115))-(IF(IS115="","0",IS115)),"")</f>
        <v>319040.1585</v>
      </c>
      <c r="IU115" s="599"/>
      <c r="IV115" s="254">
        <v>1.0</v>
      </c>
      <c r="IW115" s="255" t="s">
        <v>122</v>
      </c>
      <c r="IX115" s="256" t="s">
        <v>121</v>
      </c>
      <c r="IY115" s="256" t="s">
        <v>123</v>
      </c>
      <c r="IZ115" s="257">
        <f>ADHK!IZ115</f>
        <v>19014.09</v>
      </c>
      <c r="JA115" s="257">
        <f>'Produksi dan Harga'!CJ24</f>
        <v>20477635</v>
      </c>
      <c r="JB115" s="257">
        <f t="shared" ref="JB115:JB126" si="1030">IFERROR(IZ115*JA115/1000000,0)</f>
        <v>389363.5949</v>
      </c>
      <c r="JC115" s="258"/>
      <c r="JD115" s="257">
        <f t="shared" ref="JD115:JD126" si="1031">IFERROR(+JB115*JC115,"")</f>
        <v>0</v>
      </c>
      <c r="JE115" s="259"/>
      <c r="JF115" s="260"/>
      <c r="JG115" s="260"/>
      <c r="JH115" s="257">
        <f t="shared" ref="JH115:JH126" si="1032">IFERROR(+(IF(JB115="","0",JB115))+(IF(JD115="","0",JD115))+(IF(JG115="","0",JG115)),"")</f>
        <v>389363.5949</v>
      </c>
      <c r="JI115" s="258">
        <v>0.294289866351475</v>
      </c>
      <c r="JJ115" s="261">
        <f t="shared" ref="JJ115:JJ126" si="1033">IFERROR(+JI115*(JH115-JG115),"")</f>
        <v>114585.7603</v>
      </c>
      <c r="JK115" s="261">
        <f t="shared" ref="JK115:JK126" si="1034">IFERROR(+(IF(JH115="","0",JH115))-(IF(JJ115="","0",JJ115)),"")</f>
        <v>274777.8346</v>
      </c>
      <c r="JL115" s="599"/>
      <c r="JM115" s="254">
        <v>1.0</v>
      </c>
      <c r="JN115" s="255" t="s">
        <v>122</v>
      </c>
      <c r="JO115" s="256" t="s">
        <v>121</v>
      </c>
      <c r="JP115" s="256" t="s">
        <v>123</v>
      </c>
      <c r="JQ115" s="257">
        <f>ADHK!JQ115</f>
        <v>18460.12</v>
      </c>
      <c r="JR115" s="257">
        <f>'Produksi dan Harga'!CO24</f>
        <v>25195796.68</v>
      </c>
      <c r="JS115" s="257">
        <f t="shared" ref="JS115:JS126" si="1035">IFERROR(JQ115*JR115/1000000,0)</f>
        <v>465117.4302</v>
      </c>
      <c r="JT115" s="258"/>
      <c r="JU115" s="257">
        <f t="shared" ref="JU115:JU126" si="1036">IFERROR(+JS115*JT115,"")</f>
        <v>0</v>
      </c>
      <c r="JV115" s="259"/>
      <c r="JW115" s="260"/>
      <c r="JX115" s="260"/>
      <c r="JY115" s="257">
        <f t="shared" ref="JY115:JY126" si="1037">IFERROR(+(IF(JS115="","0",JS115))+(IF(JU115="","0",JU115))+(IF(JX115="","0",JX115)),"")</f>
        <v>465117.4302</v>
      </c>
      <c r="JZ115" s="258">
        <v>0.294289866351475</v>
      </c>
      <c r="KA115" s="261">
        <f t="shared" ref="KA115:KA126" si="1038">IFERROR(+JZ115*(JY115-JX115),"")</f>
        <v>136879.3464</v>
      </c>
      <c r="KB115" s="261">
        <f t="shared" ref="KB115:KB126" si="1039">IFERROR(+(IF(JY115="","0",JY115))-(IF(KA115="","0",KA115)),"")</f>
        <v>328238.0838</v>
      </c>
      <c r="KC115" s="599"/>
      <c r="KD115" s="254">
        <v>1.0</v>
      </c>
      <c r="KE115" s="255" t="s">
        <v>122</v>
      </c>
      <c r="KF115" s="256" t="s">
        <v>121</v>
      </c>
      <c r="KG115" s="256" t="s">
        <v>123</v>
      </c>
      <c r="KH115" s="257" t="str">
        <f>ADHK!KH115</f>
        <v/>
      </c>
      <c r="KI115" s="257"/>
      <c r="KJ115" s="257">
        <f t="shared" ref="KJ115:KJ126" si="1040">IFERROR(KH115*KI115/1000000,0)</f>
        <v>0</v>
      </c>
      <c r="KK115" s="258"/>
      <c r="KL115" s="257">
        <f t="shared" ref="KL115:KL126" si="1041">IFERROR(+KJ115*KK115,"")</f>
        <v>0</v>
      </c>
      <c r="KM115" s="259"/>
      <c r="KN115" s="260"/>
      <c r="KO115" s="260"/>
      <c r="KP115" s="257">
        <f t="shared" ref="KP115:KP126" si="1042">IFERROR(+(IF(KJ115="","0",KJ115))+(IF(KL115="","0",KL115))+(IF(KO115="","0",KO115)),"")</f>
        <v>0</v>
      </c>
      <c r="KQ115" s="258">
        <v>0.294289866351475</v>
      </c>
      <c r="KR115" s="261">
        <f t="shared" ref="KR115:KR126" si="1043">IFERROR(+KQ115*(KP115-KO115),"")</f>
        <v>0</v>
      </c>
      <c r="KS115" s="261">
        <f t="shared" ref="KS115:KS126" si="1044">IFERROR(+(IF(KP115="","0",KP115))-(IF(KR115="","0",KR115)),"")</f>
        <v>0</v>
      </c>
      <c r="KT115" s="599"/>
      <c r="KU115" s="264"/>
    </row>
    <row r="116" ht="15.75" customHeight="1">
      <c r="A116" s="254">
        <v>2.0</v>
      </c>
      <c r="B116" s="255" t="s">
        <v>124</v>
      </c>
      <c r="C116" s="256" t="s">
        <v>121</v>
      </c>
      <c r="D116" s="256" t="s">
        <v>123</v>
      </c>
      <c r="E116" s="257"/>
      <c r="F116" s="257"/>
      <c r="G116" s="257">
        <f t="shared" si="955"/>
        <v>0</v>
      </c>
      <c r="H116" s="258"/>
      <c r="I116" s="257">
        <f t="shared" si="956"/>
        <v>0</v>
      </c>
      <c r="J116" s="259"/>
      <c r="K116" s="260"/>
      <c r="L116" s="260"/>
      <c r="M116" s="257">
        <f t="shared" si="957"/>
        <v>0</v>
      </c>
      <c r="N116" s="258">
        <v>0.294289866351475</v>
      </c>
      <c r="O116" s="261">
        <f t="shared" si="958"/>
        <v>0</v>
      </c>
      <c r="P116" s="261">
        <f t="shared" si="959"/>
        <v>0</v>
      </c>
      <c r="Q116" s="599"/>
      <c r="R116" s="254">
        <v>2.0</v>
      </c>
      <c r="S116" s="255" t="s">
        <v>124</v>
      </c>
      <c r="T116" s="256" t="s">
        <v>121</v>
      </c>
      <c r="U116" s="256" t="s">
        <v>123</v>
      </c>
      <c r="V116" s="257"/>
      <c r="W116" s="257"/>
      <c r="X116" s="257">
        <f t="shared" si="960"/>
        <v>0</v>
      </c>
      <c r="Y116" s="258"/>
      <c r="Z116" s="257">
        <f t="shared" si="961"/>
        <v>0</v>
      </c>
      <c r="AA116" s="259"/>
      <c r="AB116" s="260"/>
      <c r="AC116" s="260"/>
      <c r="AD116" s="257">
        <f t="shared" si="962"/>
        <v>0</v>
      </c>
      <c r="AE116" s="258">
        <v>0.294289866351475</v>
      </c>
      <c r="AF116" s="261">
        <f t="shared" si="963"/>
        <v>0</v>
      </c>
      <c r="AG116" s="261">
        <f t="shared" si="964"/>
        <v>0</v>
      </c>
      <c r="AH116" s="599"/>
      <c r="AI116" s="254">
        <v>2.0</v>
      </c>
      <c r="AJ116" s="255" t="s">
        <v>124</v>
      </c>
      <c r="AK116" s="256" t="s">
        <v>121</v>
      </c>
      <c r="AL116" s="256" t="s">
        <v>123</v>
      </c>
      <c r="AM116" s="257"/>
      <c r="AN116" s="257"/>
      <c r="AO116" s="257">
        <f t="shared" si="965"/>
        <v>0</v>
      </c>
      <c r="AP116" s="258"/>
      <c r="AQ116" s="257">
        <f t="shared" si="966"/>
        <v>0</v>
      </c>
      <c r="AR116" s="259"/>
      <c r="AS116" s="260"/>
      <c r="AT116" s="260"/>
      <c r="AU116" s="257">
        <f t="shared" si="967"/>
        <v>0</v>
      </c>
      <c r="AV116" s="258">
        <v>0.294289866351475</v>
      </c>
      <c r="AW116" s="261">
        <f t="shared" si="968"/>
        <v>0</v>
      </c>
      <c r="AX116" s="261">
        <f t="shared" si="969"/>
        <v>0</v>
      </c>
      <c r="AY116" s="599"/>
      <c r="AZ116" s="254">
        <v>2.0</v>
      </c>
      <c r="BA116" s="255" t="s">
        <v>124</v>
      </c>
      <c r="BB116" s="256" t="s">
        <v>121</v>
      </c>
      <c r="BC116" s="256" t="s">
        <v>123</v>
      </c>
      <c r="BD116" s="257"/>
      <c r="BE116" s="257"/>
      <c r="BF116" s="257">
        <f t="shared" si="970"/>
        <v>0</v>
      </c>
      <c r="BG116" s="258"/>
      <c r="BH116" s="257">
        <f t="shared" si="971"/>
        <v>0</v>
      </c>
      <c r="BI116" s="259"/>
      <c r="BJ116" s="260"/>
      <c r="BK116" s="260"/>
      <c r="BL116" s="257">
        <f t="shared" si="972"/>
        <v>0</v>
      </c>
      <c r="BM116" s="258">
        <v>0.294289866351475</v>
      </c>
      <c r="BN116" s="261">
        <f t="shared" si="973"/>
        <v>0</v>
      </c>
      <c r="BO116" s="261">
        <f t="shared" si="974"/>
        <v>0</v>
      </c>
      <c r="BP116" s="599"/>
      <c r="BQ116" s="254">
        <v>2.0</v>
      </c>
      <c r="BR116" s="255" t="s">
        <v>124</v>
      </c>
      <c r="BS116" s="256" t="s">
        <v>121</v>
      </c>
      <c r="BT116" s="256" t="s">
        <v>123</v>
      </c>
      <c r="BU116" s="257"/>
      <c r="BV116" s="257"/>
      <c r="BW116" s="257">
        <f t="shared" si="975"/>
        <v>0</v>
      </c>
      <c r="BX116" s="258"/>
      <c r="BY116" s="257">
        <f t="shared" si="976"/>
        <v>0</v>
      </c>
      <c r="BZ116" s="259"/>
      <c r="CA116" s="260"/>
      <c r="CB116" s="260"/>
      <c r="CC116" s="257">
        <f t="shared" si="977"/>
        <v>0</v>
      </c>
      <c r="CD116" s="258">
        <v>0.294289866351475</v>
      </c>
      <c r="CE116" s="261">
        <f t="shared" si="978"/>
        <v>0</v>
      </c>
      <c r="CF116" s="261">
        <f t="shared" si="979"/>
        <v>0</v>
      </c>
      <c r="CG116" s="599"/>
      <c r="CH116" s="254">
        <v>2.0</v>
      </c>
      <c r="CI116" s="255" t="s">
        <v>124</v>
      </c>
      <c r="CJ116" s="256" t="s">
        <v>121</v>
      </c>
      <c r="CK116" s="256" t="s">
        <v>123</v>
      </c>
      <c r="CL116" s="257"/>
      <c r="CM116" s="257"/>
      <c r="CN116" s="257">
        <f t="shared" si="980"/>
        <v>0</v>
      </c>
      <c r="CO116" s="258"/>
      <c r="CP116" s="257">
        <f t="shared" si="981"/>
        <v>0</v>
      </c>
      <c r="CQ116" s="259"/>
      <c r="CR116" s="260"/>
      <c r="CS116" s="260"/>
      <c r="CT116" s="257">
        <f t="shared" si="982"/>
        <v>0</v>
      </c>
      <c r="CU116" s="258">
        <v>0.294289866351475</v>
      </c>
      <c r="CV116" s="261">
        <f t="shared" si="983"/>
        <v>0</v>
      </c>
      <c r="CW116" s="261">
        <f t="shared" si="984"/>
        <v>0</v>
      </c>
      <c r="CX116" s="599"/>
      <c r="CY116" s="254">
        <v>2.0</v>
      </c>
      <c r="CZ116" s="255" t="s">
        <v>124</v>
      </c>
      <c r="DA116" s="256" t="s">
        <v>121</v>
      </c>
      <c r="DB116" s="256" t="s">
        <v>123</v>
      </c>
      <c r="DC116" s="257"/>
      <c r="DD116" s="257"/>
      <c r="DE116" s="257">
        <f t="shared" si="985"/>
        <v>0</v>
      </c>
      <c r="DF116" s="258"/>
      <c r="DG116" s="257">
        <f t="shared" si="986"/>
        <v>0</v>
      </c>
      <c r="DH116" s="259"/>
      <c r="DI116" s="260"/>
      <c r="DJ116" s="260"/>
      <c r="DK116" s="257">
        <f t="shared" si="987"/>
        <v>0</v>
      </c>
      <c r="DL116" s="258">
        <v>0.294289866351475</v>
      </c>
      <c r="DM116" s="261">
        <f t="shared" si="988"/>
        <v>0</v>
      </c>
      <c r="DN116" s="261">
        <f t="shared" si="989"/>
        <v>0</v>
      </c>
      <c r="DO116" s="599"/>
      <c r="DP116" s="254">
        <v>2.0</v>
      </c>
      <c r="DQ116" s="255" t="s">
        <v>124</v>
      </c>
      <c r="DR116" s="256" t="s">
        <v>121</v>
      </c>
      <c r="DS116" s="256" t="s">
        <v>123</v>
      </c>
      <c r="DT116" s="257"/>
      <c r="DU116" s="257"/>
      <c r="DV116" s="257">
        <f t="shared" si="990"/>
        <v>0</v>
      </c>
      <c r="DW116" s="258"/>
      <c r="DX116" s="257">
        <f t="shared" si="991"/>
        <v>0</v>
      </c>
      <c r="DY116" s="259"/>
      <c r="DZ116" s="260"/>
      <c r="EA116" s="260"/>
      <c r="EB116" s="257">
        <f t="shared" si="992"/>
        <v>0</v>
      </c>
      <c r="EC116" s="258">
        <v>0.294289866351475</v>
      </c>
      <c r="ED116" s="261">
        <f t="shared" si="993"/>
        <v>0</v>
      </c>
      <c r="EE116" s="261">
        <f t="shared" si="994"/>
        <v>0</v>
      </c>
      <c r="EF116" s="599"/>
      <c r="EG116" s="254">
        <v>2.0</v>
      </c>
      <c r="EH116" s="255" t="s">
        <v>124</v>
      </c>
      <c r="EI116" s="256" t="s">
        <v>121</v>
      </c>
      <c r="EJ116" s="256" t="s">
        <v>123</v>
      </c>
      <c r="EK116" s="257"/>
      <c r="EL116" s="257"/>
      <c r="EM116" s="257">
        <f t="shared" si="995"/>
        <v>0</v>
      </c>
      <c r="EN116" s="258"/>
      <c r="EO116" s="257">
        <f t="shared" si="996"/>
        <v>0</v>
      </c>
      <c r="EP116" s="259"/>
      <c r="EQ116" s="260"/>
      <c r="ER116" s="260"/>
      <c r="ES116" s="257">
        <f t="shared" si="997"/>
        <v>0</v>
      </c>
      <c r="ET116" s="258">
        <v>0.294289866351475</v>
      </c>
      <c r="EU116" s="261">
        <f t="shared" si="998"/>
        <v>0</v>
      </c>
      <c r="EV116" s="261">
        <f t="shared" si="999"/>
        <v>0</v>
      </c>
      <c r="EW116" s="599"/>
      <c r="EX116" s="254">
        <v>2.0</v>
      </c>
      <c r="EY116" s="255" t="s">
        <v>124</v>
      </c>
      <c r="EZ116" s="256" t="s">
        <v>121</v>
      </c>
      <c r="FA116" s="256" t="s">
        <v>123</v>
      </c>
      <c r="FB116" s="257"/>
      <c r="FC116" s="257"/>
      <c r="FD116" s="257">
        <f t="shared" si="1000"/>
        <v>0</v>
      </c>
      <c r="FE116" s="258"/>
      <c r="FF116" s="257">
        <f t="shared" si="1001"/>
        <v>0</v>
      </c>
      <c r="FG116" s="259"/>
      <c r="FH116" s="260"/>
      <c r="FI116" s="260"/>
      <c r="FJ116" s="257">
        <f t="shared" si="1002"/>
        <v>0</v>
      </c>
      <c r="FK116" s="258">
        <v>0.294289866351475</v>
      </c>
      <c r="FL116" s="261">
        <f t="shared" si="1003"/>
        <v>0</v>
      </c>
      <c r="FM116" s="261">
        <f t="shared" si="1004"/>
        <v>0</v>
      </c>
      <c r="FN116" s="599"/>
      <c r="FO116" s="254">
        <v>2.0</v>
      </c>
      <c r="FP116" s="255" t="s">
        <v>124</v>
      </c>
      <c r="FQ116" s="256" t="s">
        <v>121</v>
      </c>
      <c r="FR116" s="256" t="s">
        <v>123</v>
      </c>
      <c r="FS116" s="257"/>
      <c r="FT116" s="257"/>
      <c r="FU116" s="257">
        <f t="shared" si="1005"/>
        <v>0</v>
      </c>
      <c r="FV116" s="258"/>
      <c r="FW116" s="257">
        <f t="shared" si="1006"/>
        <v>0</v>
      </c>
      <c r="FX116" s="259"/>
      <c r="FY116" s="260"/>
      <c r="FZ116" s="260"/>
      <c r="GA116" s="257">
        <f t="shared" si="1007"/>
        <v>0</v>
      </c>
      <c r="GB116" s="258">
        <v>0.294289866351475</v>
      </c>
      <c r="GC116" s="261">
        <f t="shared" si="1008"/>
        <v>0</v>
      </c>
      <c r="GD116" s="261">
        <f t="shared" si="1009"/>
        <v>0</v>
      </c>
      <c r="GE116" s="599"/>
      <c r="GF116" s="254">
        <v>2.0</v>
      </c>
      <c r="GG116" s="255" t="s">
        <v>124</v>
      </c>
      <c r="GH116" s="256" t="s">
        <v>121</v>
      </c>
      <c r="GI116" s="256" t="s">
        <v>123</v>
      </c>
      <c r="GJ116" s="257"/>
      <c r="GK116" s="257"/>
      <c r="GL116" s="257">
        <f t="shared" si="1010"/>
        <v>0</v>
      </c>
      <c r="GM116" s="258"/>
      <c r="GN116" s="257">
        <f t="shared" si="1011"/>
        <v>0</v>
      </c>
      <c r="GO116" s="259"/>
      <c r="GP116" s="260"/>
      <c r="GQ116" s="260"/>
      <c r="GR116" s="257">
        <f t="shared" si="1012"/>
        <v>0</v>
      </c>
      <c r="GS116" s="258">
        <v>0.294289866351475</v>
      </c>
      <c r="GT116" s="261">
        <f t="shared" si="1013"/>
        <v>0</v>
      </c>
      <c r="GU116" s="261">
        <f t="shared" si="1014"/>
        <v>0</v>
      </c>
      <c r="GV116" s="599"/>
      <c r="GW116" s="254">
        <v>2.0</v>
      </c>
      <c r="GX116" s="255" t="s">
        <v>124</v>
      </c>
      <c r="GY116" s="256" t="s">
        <v>121</v>
      </c>
      <c r="GZ116" s="256" t="s">
        <v>123</v>
      </c>
      <c r="HA116" s="257"/>
      <c r="HB116" s="257"/>
      <c r="HC116" s="257">
        <f t="shared" si="1015"/>
        <v>0</v>
      </c>
      <c r="HD116" s="258"/>
      <c r="HE116" s="257">
        <f t="shared" si="1016"/>
        <v>0</v>
      </c>
      <c r="HF116" s="259"/>
      <c r="HG116" s="260"/>
      <c r="HH116" s="260"/>
      <c r="HI116" s="257">
        <f t="shared" si="1017"/>
        <v>0</v>
      </c>
      <c r="HJ116" s="258">
        <v>0.294289866351475</v>
      </c>
      <c r="HK116" s="261">
        <f t="shared" si="1018"/>
        <v>0</v>
      </c>
      <c r="HL116" s="261">
        <f t="shared" si="1019"/>
        <v>0</v>
      </c>
      <c r="HM116" s="599"/>
      <c r="HN116" s="254">
        <v>2.0</v>
      </c>
      <c r="HO116" s="255" t="s">
        <v>124</v>
      </c>
      <c r="HP116" s="256" t="s">
        <v>121</v>
      </c>
      <c r="HQ116" s="256" t="s">
        <v>123</v>
      </c>
      <c r="HR116" s="257"/>
      <c r="HS116" s="257"/>
      <c r="HT116" s="257">
        <f t="shared" si="1020"/>
        <v>0</v>
      </c>
      <c r="HU116" s="258"/>
      <c r="HV116" s="257">
        <f t="shared" si="1021"/>
        <v>0</v>
      </c>
      <c r="HW116" s="259"/>
      <c r="HX116" s="260"/>
      <c r="HY116" s="260"/>
      <c r="HZ116" s="257">
        <f t="shared" si="1022"/>
        <v>0</v>
      </c>
      <c r="IA116" s="258">
        <v>0.294289866351475</v>
      </c>
      <c r="IB116" s="261">
        <f t="shared" si="1023"/>
        <v>0</v>
      </c>
      <c r="IC116" s="261">
        <f t="shared" si="1024"/>
        <v>0</v>
      </c>
      <c r="ID116" s="599"/>
      <c r="IE116" s="254">
        <v>2.0</v>
      </c>
      <c r="IF116" s="255" t="s">
        <v>124</v>
      </c>
      <c r="IG116" s="256" t="s">
        <v>121</v>
      </c>
      <c r="IH116" s="256" t="s">
        <v>123</v>
      </c>
      <c r="II116" s="257"/>
      <c r="IJ116" s="257"/>
      <c r="IK116" s="257">
        <f t="shared" si="1025"/>
        <v>0</v>
      </c>
      <c r="IL116" s="258"/>
      <c r="IM116" s="257">
        <f t="shared" si="1026"/>
        <v>0</v>
      </c>
      <c r="IN116" s="259"/>
      <c r="IO116" s="260"/>
      <c r="IP116" s="260"/>
      <c r="IQ116" s="257">
        <f t="shared" si="1027"/>
        <v>0</v>
      </c>
      <c r="IR116" s="258">
        <v>0.294289866351475</v>
      </c>
      <c r="IS116" s="261">
        <f t="shared" si="1028"/>
        <v>0</v>
      </c>
      <c r="IT116" s="261">
        <f t="shared" si="1029"/>
        <v>0</v>
      </c>
      <c r="IU116" s="599"/>
      <c r="IV116" s="254">
        <v>2.0</v>
      </c>
      <c r="IW116" s="255" t="s">
        <v>124</v>
      </c>
      <c r="IX116" s="256" t="s">
        <v>121</v>
      </c>
      <c r="IY116" s="256" t="s">
        <v>123</v>
      </c>
      <c r="IZ116" s="257"/>
      <c r="JA116" s="257"/>
      <c r="JB116" s="257">
        <f t="shared" si="1030"/>
        <v>0</v>
      </c>
      <c r="JC116" s="258"/>
      <c r="JD116" s="257">
        <f t="shared" si="1031"/>
        <v>0</v>
      </c>
      <c r="JE116" s="259"/>
      <c r="JF116" s="260"/>
      <c r="JG116" s="260"/>
      <c r="JH116" s="257">
        <f t="shared" si="1032"/>
        <v>0</v>
      </c>
      <c r="JI116" s="258">
        <v>0.294289866351475</v>
      </c>
      <c r="JJ116" s="261">
        <f t="shared" si="1033"/>
        <v>0</v>
      </c>
      <c r="JK116" s="261">
        <f t="shared" si="1034"/>
        <v>0</v>
      </c>
      <c r="JL116" s="599"/>
      <c r="JM116" s="254">
        <v>2.0</v>
      </c>
      <c r="JN116" s="255" t="s">
        <v>124</v>
      </c>
      <c r="JO116" s="256" t="s">
        <v>121</v>
      </c>
      <c r="JP116" s="256" t="s">
        <v>123</v>
      </c>
      <c r="JQ116" s="257"/>
      <c r="JR116" s="257"/>
      <c r="JS116" s="257">
        <f t="shared" si="1035"/>
        <v>0</v>
      </c>
      <c r="JT116" s="258"/>
      <c r="JU116" s="257">
        <f t="shared" si="1036"/>
        <v>0</v>
      </c>
      <c r="JV116" s="259"/>
      <c r="JW116" s="260"/>
      <c r="JX116" s="260"/>
      <c r="JY116" s="257">
        <f t="shared" si="1037"/>
        <v>0</v>
      </c>
      <c r="JZ116" s="258">
        <v>0.294289866351475</v>
      </c>
      <c r="KA116" s="261">
        <f t="shared" si="1038"/>
        <v>0</v>
      </c>
      <c r="KB116" s="261">
        <f t="shared" si="1039"/>
        <v>0</v>
      </c>
      <c r="KC116" s="599"/>
      <c r="KD116" s="254">
        <v>2.0</v>
      </c>
      <c r="KE116" s="255" t="s">
        <v>124</v>
      </c>
      <c r="KF116" s="256" t="s">
        <v>121</v>
      </c>
      <c r="KG116" s="256" t="s">
        <v>123</v>
      </c>
      <c r="KH116" s="257"/>
      <c r="KI116" s="257"/>
      <c r="KJ116" s="257">
        <f t="shared" si="1040"/>
        <v>0</v>
      </c>
      <c r="KK116" s="258"/>
      <c r="KL116" s="257">
        <f t="shared" si="1041"/>
        <v>0</v>
      </c>
      <c r="KM116" s="259"/>
      <c r="KN116" s="260"/>
      <c r="KO116" s="260"/>
      <c r="KP116" s="257">
        <f t="shared" si="1042"/>
        <v>0</v>
      </c>
      <c r="KQ116" s="258">
        <v>0.294289866351475</v>
      </c>
      <c r="KR116" s="261">
        <f t="shared" si="1043"/>
        <v>0</v>
      </c>
      <c r="KS116" s="261">
        <f t="shared" si="1044"/>
        <v>0</v>
      </c>
      <c r="KT116" s="599"/>
      <c r="KU116" s="264"/>
    </row>
    <row r="117" ht="15.75" customHeight="1">
      <c r="A117" s="254">
        <v>3.0</v>
      </c>
      <c r="B117" s="255" t="s">
        <v>125</v>
      </c>
      <c r="C117" s="256" t="s">
        <v>121</v>
      </c>
      <c r="D117" s="256" t="s">
        <v>123</v>
      </c>
      <c r="E117" s="257"/>
      <c r="F117" s="257"/>
      <c r="G117" s="257">
        <f t="shared" si="955"/>
        <v>0</v>
      </c>
      <c r="H117" s="258"/>
      <c r="I117" s="257">
        <f t="shared" si="956"/>
        <v>0</v>
      </c>
      <c r="J117" s="259"/>
      <c r="K117" s="260"/>
      <c r="L117" s="260"/>
      <c r="M117" s="257">
        <f t="shared" si="957"/>
        <v>0</v>
      </c>
      <c r="N117" s="258">
        <v>0.294289866351475</v>
      </c>
      <c r="O117" s="261">
        <f t="shared" si="958"/>
        <v>0</v>
      </c>
      <c r="P117" s="261">
        <f t="shared" si="959"/>
        <v>0</v>
      </c>
      <c r="Q117" s="599"/>
      <c r="R117" s="254">
        <v>3.0</v>
      </c>
      <c r="S117" s="255" t="s">
        <v>125</v>
      </c>
      <c r="T117" s="256" t="s">
        <v>121</v>
      </c>
      <c r="U117" s="256" t="s">
        <v>123</v>
      </c>
      <c r="V117" s="257"/>
      <c r="W117" s="257"/>
      <c r="X117" s="257">
        <f t="shared" si="960"/>
        <v>0</v>
      </c>
      <c r="Y117" s="258"/>
      <c r="Z117" s="257">
        <f t="shared" si="961"/>
        <v>0</v>
      </c>
      <c r="AA117" s="259"/>
      <c r="AB117" s="260"/>
      <c r="AC117" s="260"/>
      <c r="AD117" s="257">
        <f t="shared" si="962"/>
        <v>0</v>
      </c>
      <c r="AE117" s="258">
        <v>0.294289866351475</v>
      </c>
      <c r="AF117" s="261">
        <f t="shared" si="963"/>
        <v>0</v>
      </c>
      <c r="AG117" s="261">
        <f t="shared" si="964"/>
        <v>0</v>
      </c>
      <c r="AH117" s="599"/>
      <c r="AI117" s="254">
        <v>3.0</v>
      </c>
      <c r="AJ117" s="255" t="s">
        <v>125</v>
      </c>
      <c r="AK117" s="256" t="s">
        <v>121</v>
      </c>
      <c r="AL117" s="256" t="s">
        <v>123</v>
      </c>
      <c r="AM117" s="257"/>
      <c r="AN117" s="257"/>
      <c r="AO117" s="257">
        <f t="shared" si="965"/>
        <v>0</v>
      </c>
      <c r="AP117" s="258"/>
      <c r="AQ117" s="257">
        <f t="shared" si="966"/>
        <v>0</v>
      </c>
      <c r="AR117" s="259"/>
      <c r="AS117" s="260"/>
      <c r="AT117" s="260"/>
      <c r="AU117" s="257">
        <f t="shared" si="967"/>
        <v>0</v>
      </c>
      <c r="AV117" s="258">
        <v>0.294289866351475</v>
      </c>
      <c r="AW117" s="261">
        <f t="shared" si="968"/>
        <v>0</v>
      </c>
      <c r="AX117" s="261">
        <f t="shared" si="969"/>
        <v>0</v>
      </c>
      <c r="AY117" s="599"/>
      <c r="AZ117" s="254">
        <v>3.0</v>
      </c>
      <c r="BA117" s="255" t="s">
        <v>125</v>
      </c>
      <c r="BB117" s="256" t="s">
        <v>121</v>
      </c>
      <c r="BC117" s="256" t="s">
        <v>123</v>
      </c>
      <c r="BD117" s="257"/>
      <c r="BE117" s="257"/>
      <c r="BF117" s="257">
        <f t="shared" si="970"/>
        <v>0</v>
      </c>
      <c r="BG117" s="258"/>
      <c r="BH117" s="257">
        <f t="shared" si="971"/>
        <v>0</v>
      </c>
      <c r="BI117" s="259"/>
      <c r="BJ117" s="260"/>
      <c r="BK117" s="260"/>
      <c r="BL117" s="257">
        <f t="shared" si="972"/>
        <v>0</v>
      </c>
      <c r="BM117" s="258">
        <v>0.294289866351475</v>
      </c>
      <c r="BN117" s="261">
        <f t="shared" si="973"/>
        <v>0</v>
      </c>
      <c r="BO117" s="261">
        <f t="shared" si="974"/>
        <v>0</v>
      </c>
      <c r="BP117" s="599"/>
      <c r="BQ117" s="254">
        <v>3.0</v>
      </c>
      <c r="BR117" s="255" t="s">
        <v>125</v>
      </c>
      <c r="BS117" s="256" t="s">
        <v>121</v>
      </c>
      <c r="BT117" s="256" t="s">
        <v>123</v>
      </c>
      <c r="BU117" s="257"/>
      <c r="BV117" s="257"/>
      <c r="BW117" s="257">
        <f t="shared" si="975"/>
        <v>0</v>
      </c>
      <c r="BX117" s="258"/>
      <c r="BY117" s="257">
        <f t="shared" si="976"/>
        <v>0</v>
      </c>
      <c r="BZ117" s="259"/>
      <c r="CA117" s="260"/>
      <c r="CB117" s="260"/>
      <c r="CC117" s="257">
        <f t="shared" si="977"/>
        <v>0</v>
      </c>
      <c r="CD117" s="258">
        <v>0.294289866351475</v>
      </c>
      <c r="CE117" s="261">
        <f t="shared" si="978"/>
        <v>0</v>
      </c>
      <c r="CF117" s="261">
        <f t="shared" si="979"/>
        <v>0</v>
      </c>
      <c r="CG117" s="599"/>
      <c r="CH117" s="254">
        <v>3.0</v>
      </c>
      <c r="CI117" s="255" t="s">
        <v>125</v>
      </c>
      <c r="CJ117" s="256" t="s">
        <v>121</v>
      </c>
      <c r="CK117" s="256" t="s">
        <v>123</v>
      </c>
      <c r="CL117" s="257"/>
      <c r="CM117" s="257"/>
      <c r="CN117" s="257">
        <f t="shared" si="980"/>
        <v>0</v>
      </c>
      <c r="CO117" s="258"/>
      <c r="CP117" s="257">
        <f t="shared" si="981"/>
        <v>0</v>
      </c>
      <c r="CQ117" s="259"/>
      <c r="CR117" s="260"/>
      <c r="CS117" s="260"/>
      <c r="CT117" s="257">
        <f t="shared" si="982"/>
        <v>0</v>
      </c>
      <c r="CU117" s="258">
        <v>0.294289866351475</v>
      </c>
      <c r="CV117" s="261">
        <f t="shared" si="983"/>
        <v>0</v>
      </c>
      <c r="CW117" s="261">
        <f t="shared" si="984"/>
        <v>0</v>
      </c>
      <c r="CX117" s="599"/>
      <c r="CY117" s="254">
        <v>3.0</v>
      </c>
      <c r="CZ117" s="255" t="s">
        <v>125</v>
      </c>
      <c r="DA117" s="256" t="s">
        <v>121</v>
      </c>
      <c r="DB117" s="256" t="s">
        <v>123</v>
      </c>
      <c r="DC117" s="257"/>
      <c r="DD117" s="257"/>
      <c r="DE117" s="257">
        <f t="shared" si="985"/>
        <v>0</v>
      </c>
      <c r="DF117" s="258"/>
      <c r="DG117" s="257">
        <f t="shared" si="986"/>
        <v>0</v>
      </c>
      <c r="DH117" s="259"/>
      <c r="DI117" s="260"/>
      <c r="DJ117" s="260"/>
      <c r="DK117" s="257">
        <f t="shared" si="987"/>
        <v>0</v>
      </c>
      <c r="DL117" s="258">
        <v>0.294289866351475</v>
      </c>
      <c r="DM117" s="261">
        <f t="shared" si="988"/>
        <v>0</v>
      </c>
      <c r="DN117" s="261">
        <f t="shared" si="989"/>
        <v>0</v>
      </c>
      <c r="DO117" s="599"/>
      <c r="DP117" s="254">
        <v>3.0</v>
      </c>
      <c r="DQ117" s="255" t="s">
        <v>125</v>
      </c>
      <c r="DR117" s="256" t="s">
        <v>121</v>
      </c>
      <c r="DS117" s="256" t="s">
        <v>123</v>
      </c>
      <c r="DT117" s="257"/>
      <c r="DU117" s="257"/>
      <c r="DV117" s="257">
        <f t="shared" si="990"/>
        <v>0</v>
      </c>
      <c r="DW117" s="258"/>
      <c r="DX117" s="257">
        <f t="shared" si="991"/>
        <v>0</v>
      </c>
      <c r="DY117" s="259"/>
      <c r="DZ117" s="260"/>
      <c r="EA117" s="260"/>
      <c r="EB117" s="257">
        <f t="shared" si="992"/>
        <v>0</v>
      </c>
      <c r="EC117" s="258">
        <v>0.294289866351475</v>
      </c>
      <c r="ED117" s="261">
        <f t="shared" si="993"/>
        <v>0</v>
      </c>
      <c r="EE117" s="261">
        <f t="shared" si="994"/>
        <v>0</v>
      </c>
      <c r="EF117" s="599"/>
      <c r="EG117" s="254">
        <v>3.0</v>
      </c>
      <c r="EH117" s="255" t="s">
        <v>125</v>
      </c>
      <c r="EI117" s="256" t="s">
        <v>121</v>
      </c>
      <c r="EJ117" s="256" t="s">
        <v>123</v>
      </c>
      <c r="EK117" s="257"/>
      <c r="EL117" s="257"/>
      <c r="EM117" s="257">
        <f t="shared" si="995"/>
        <v>0</v>
      </c>
      <c r="EN117" s="258"/>
      <c r="EO117" s="257">
        <f t="shared" si="996"/>
        <v>0</v>
      </c>
      <c r="EP117" s="259"/>
      <c r="EQ117" s="260"/>
      <c r="ER117" s="260"/>
      <c r="ES117" s="257">
        <f t="shared" si="997"/>
        <v>0</v>
      </c>
      <c r="ET117" s="258">
        <v>0.294289866351475</v>
      </c>
      <c r="EU117" s="261">
        <f t="shared" si="998"/>
        <v>0</v>
      </c>
      <c r="EV117" s="261">
        <f t="shared" si="999"/>
        <v>0</v>
      </c>
      <c r="EW117" s="599"/>
      <c r="EX117" s="254">
        <v>3.0</v>
      </c>
      <c r="EY117" s="255" t="s">
        <v>125</v>
      </c>
      <c r="EZ117" s="256" t="s">
        <v>121</v>
      </c>
      <c r="FA117" s="256" t="s">
        <v>123</v>
      </c>
      <c r="FB117" s="257"/>
      <c r="FC117" s="257"/>
      <c r="FD117" s="257">
        <f t="shared" si="1000"/>
        <v>0</v>
      </c>
      <c r="FE117" s="258"/>
      <c r="FF117" s="257">
        <f t="shared" si="1001"/>
        <v>0</v>
      </c>
      <c r="FG117" s="259"/>
      <c r="FH117" s="260"/>
      <c r="FI117" s="260"/>
      <c r="FJ117" s="257">
        <f t="shared" si="1002"/>
        <v>0</v>
      </c>
      <c r="FK117" s="258">
        <v>0.294289866351475</v>
      </c>
      <c r="FL117" s="261">
        <f t="shared" si="1003"/>
        <v>0</v>
      </c>
      <c r="FM117" s="261">
        <f t="shared" si="1004"/>
        <v>0</v>
      </c>
      <c r="FN117" s="599"/>
      <c r="FO117" s="254">
        <v>3.0</v>
      </c>
      <c r="FP117" s="255" t="s">
        <v>125</v>
      </c>
      <c r="FQ117" s="256" t="s">
        <v>121</v>
      </c>
      <c r="FR117" s="256" t="s">
        <v>123</v>
      </c>
      <c r="FS117" s="257"/>
      <c r="FT117" s="257"/>
      <c r="FU117" s="257">
        <f t="shared" si="1005"/>
        <v>0</v>
      </c>
      <c r="FV117" s="258"/>
      <c r="FW117" s="257">
        <f t="shared" si="1006"/>
        <v>0</v>
      </c>
      <c r="FX117" s="259"/>
      <c r="FY117" s="260"/>
      <c r="FZ117" s="260"/>
      <c r="GA117" s="257">
        <f t="shared" si="1007"/>
        <v>0</v>
      </c>
      <c r="GB117" s="258">
        <v>0.294289866351475</v>
      </c>
      <c r="GC117" s="261">
        <f t="shared" si="1008"/>
        <v>0</v>
      </c>
      <c r="GD117" s="261">
        <f t="shared" si="1009"/>
        <v>0</v>
      </c>
      <c r="GE117" s="599"/>
      <c r="GF117" s="254">
        <v>3.0</v>
      </c>
      <c r="GG117" s="255" t="s">
        <v>125</v>
      </c>
      <c r="GH117" s="256" t="s">
        <v>121</v>
      </c>
      <c r="GI117" s="256" t="s">
        <v>123</v>
      </c>
      <c r="GJ117" s="257"/>
      <c r="GK117" s="257"/>
      <c r="GL117" s="257">
        <f t="shared" si="1010"/>
        <v>0</v>
      </c>
      <c r="GM117" s="258"/>
      <c r="GN117" s="257">
        <f t="shared" si="1011"/>
        <v>0</v>
      </c>
      <c r="GO117" s="259"/>
      <c r="GP117" s="260"/>
      <c r="GQ117" s="260"/>
      <c r="GR117" s="257">
        <f t="shared" si="1012"/>
        <v>0</v>
      </c>
      <c r="GS117" s="258">
        <v>0.294289866351475</v>
      </c>
      <c r="GT117" s="261">
        <f t="shared" si="1013"/>
        <v>0</v>
      </c>
      <c r="GU117" s="261">
        <f t="shared" si="1014"/>
        <v>0</v>
      </c>
      <c r="GV117" s="599"/>
      <c r="GW117" s="254">
        <v>3.0</v>
      </c>
      <c r="GX117" s="255" t="s">
        <v>125</v>
      </c>
      <c r="GY117" s="256" t="s">
        <v>121</v>
      </c>
      <c r="GZ117" s="256" t="s">
        <v>123</v>
      </c>
      <c r="HA117" s="257"/>
      <c r="HB117" s="257"/>
      <c r="HC117" s="257">
        <f t="shared" si="1015"/>
        <v>0</v>
      </c>
      <c r="HD117" s="258"/>
      <c r="HE117" s="257">
        <f t="shared" si="1016"/>
        <v>0</v>
      </c>
      <c r="HF117" s="259"/>
      <c r="HG117" s="260"/>
      <c r="HH117" s="260"/>
      <c r="HI117" s="257">
        <f t="shared" si="1017"/>
        <v>0</v>
      </c>
      <c r="HJ117" s="258">
        <v>0.294289866351475</v>
      </c>
      <c r="HK117" s="261">
        <f t="shared" si="1018"/>
        <v>0</v>
      </c>
      <c r="HL117" s="261">
        <f t="shared" si="1019"/>
        <v>0</v>
      </c>
      <c r="HM117" s="599"/>
      <c r="HN117" s="254">
        <v>3.0</v>
      </c>
      <c r="HO117" s="255" t="s">
        <v>125</v>
      </c>
      <c r="HP117" s="256" t="s">
        <v>121</v>
      </c>
      <c r="HQ117" s="256" t="s">
        <v>123</v>
      </c>
      <c r="HR117" s="257"/>
      <c r="HS117" s="257"/>
      <c r="HT117" s="257">
        <f t="shared" si="1020"/>
        <v>0</v>
      </c>
      <c r="HU117" s="258"/>
      <c r="HV117" s="257">
        <f t="shared" si="1021"/>
        <v>0</v>
      </c>
      <c r="HW117" s="259"/>
      <c r="HX117" s="260"/>
      <c r="HY117" s="260"/>
      <c r="HZ117" s="257">
        <f t="shared" si="1022"/>
        <v>0</v>
      </c>
      <c r="IA117" s="258">
        <v>0.294289866351475</v>
      </c>
      <c r="IB117" s="261">
        <f t="shared" si="1023"/>
        <v>0</v>
      </c>
      <c r="IC117" s="261">
        <f t="shared" si="1024"/>
        <v>0</v>
      </c>
      <c r="ID117" s="599"/>
      <c r="IE117" s="254">
        <v>3.0</v>
      </c>
      <c r="IF117" s="255" t="s">
        <v>125</v>
      </c>
      <c r="IG117" s="256" t="s">
        <v>121</v>
      </c>
      <c r="IH117" s="256" t="s">
        <v>123</v>
      </c>
      <c r="II117" s="257"/>
      <c r="IJ117" s="257"/>
      <c r="IK117" s="257">
        <f t="shared" si="1025"/>
        <v>0</v>
      </c>
      <c r="IL117" s="258"/>
      <c r="IM117" s="257">
        <f t="shared" si="1026"/>
        <v>0</v>
      </c>
      <c r="IN117" s="259"/>
      <c r="IO117" s="260"/>
      <c r="IP117" s="260"/>
      <c r="IQ117" s="257">
        <f t="shared" si="1027"/>
        <v>0</v>
      </c>
      <c r="IR117" s="258">
        <v>0.294289866351475</v>
      </c>
      <c r="IS117" s="261">
        <f t="shared" si="1028"/>
        <v>0</v>
      </c>
      <c r="IT117" s="261">
        <f t="shared" si="1029"/>
        <v>0</v>
      </c>
      <c r="IU117" s="599"/>
      <c r="IV117" s="254">
        <v>3.0</v>
      </c>
      <c r="IW117" s="255" t="s">
        <v>125</v>
      </c>
      <c r="IX117" s="256" t="s">
        <v>121</v>
      </c>
      <c r="IY117" s="256" t="s">
        <v>123</v>
      </c>
      <c r="IZ117" s="257"/>
      <c r="JA117" s="257"/>
      <c r="JB117" s="257">
        <f t="shared" si="1030"/>
        <v>0</v>
      </c>
      <c r="JC117" s="258"/>
      <c r="JD117" s="257">
        <f t="shared" si="1031"/>
        <v>0</v>
      </c>
      <c r="JE117" s="259"/>
      <c r="JF117" s="260"/>
      <c r="JG117" s="260"/>
      <c r="JH117" s="257">
        <f t="shared" si="1032"/>
        <v>0</v>
      </c>
      <c r="JI117" s="258">
        <v>0.294289866351475</v>
      </c>
      <c r="JJ117" s="261">
        <f t="shared" si="1033"/>
        <v>0</v>
      </c>
      <c r="JK117" s="261">
        <f t="shared" si="1034"/>
        <v>0</v>
      </c>
      <c r="JL117" s="599"/>
      <c r="JM117" s="254">
        <v>3.0</v>
      </c>
      <c r="JN117" s="255" t="s">
        <v>125</v>
      </c>
      <c r="JO117" s="256" t="s">
        <v>121</v>
      </c>
      <c r="JP117" s="256" t="s">
        <v>123</v>
      </c>
      <c r="JQ117" s="257"/>
      <c r="JR117" s="257"/>
      <c r="JS117" s="257">
        <f t="shared" si="1035"/>
        <v>0</v>
      </c>
      <c r="JT117" s="258"/>
      <c r="JU117" s="257">
        <f t="shared" si="1036"/>
        <v>0</v>
      </c>
      <c r="JV117" s="259"/>
      <c r="JW117" s="260"/>
      <c r="JX117" s="260"/>
      <c r="JY117" s="257">
        <f t="shared" si="1037"/>
        <v>0</v>
      </c>
      <c r="JZ117" s="258">
        <v>0.294289866351475</v>
      </c>
      <c r="KA117" s="261">
        <f t="shared" si="1038"/>
        <v>0</v>
      </c>
      <c r="KB117" s="261">
        <f t="shared" si="1039"/>
        <v>0</v>
      </c>
      <c r="KC117" s="599"/>
      <c r="KD117" s="254">
        <v>3.0</v>
      </c>
      <c r="KE117" s="255" t="s">
        <v>125</v>
      </c>
      <c r="KF117" s="256" t="s">
        <v>121</v>
      </c>
      <c r="KG117" s="256" t="s">
        <v>123</v>
      </c>
      <c r="KH117" s="257"/>
      <c r="KI117" s="257"/>
      <c r="KJ117" s="257">
        <f t="shared" si="1040"/>
        <v>0</v>
      </c>
      <c r="KK117" s="258"/>
      <c r="KL117" s="257">
        <f t="shared" si="1041"/>
        <v>0</v>
      </c>
      <c r="KM117" s="259"/>
      <c r="KN117" s="260"/>
      <c r="KO117" s="260"/>
      <c r="KP117" s="257">
        <f t="shared" si="1042"/>
        <v>0</v>
      </c>
      <c r="KQ117" s="258">
        <v>0.294289866351475</v>
      </c>
      <c r="KR117" s="261">
        <f t="shared" si="1043"/>
        <v>0</v>
      </c>
      <c r="KS117" s="261">
        <f t="shared" si="1044"/>
        <v>0</v>
      </c>
      <c r="KT117" s="599"/>
      <c r="KU117" s="264"/>
    </row>
    <row r="118" ht="15.75" customHeight="1">
      <c r="A118" s="254">
        <v>4.0</v>
      </c>
      <c r="B118" s="255" t="s">
        <v>126</v>
      </c>
      <c r="C118" s="256" t="s">
        <v>121</v>
      </c>
      <c r="D118" s="256" t="s">
        <v>123</v>
      </c>
      <c r="E118" s="257"/>
      <c r="F118" s="257"/>
      <c r="G118" s="257">
        <f t="shared" si="955"/>
        <v>0</v>
      </c>
      <c r="H118" s="258"/>
      <c r="I118" s="257">
        <f t="shared" si="956"/>
        <v>0</v>
      </c>
      <c r="J118" s="259"/>
      <c r="K118" s="260"/>
      <c r="L118" s="260"/>
      <c r="M118" s="257">
        <f t="shared" si="957"/>
        <v>0</v>
      </c>
      <c r="N118" s="258">
        <v>0.294289866351475</v>
      </c>
      <c r="O118" s="261">
        <f t="shared" si="958"/>
        <v>0</v>
      </c>
      <c r="P118" s="261">
        <f t="shared" si="959"/>
        <v>0</v>
      </c>
      <c r="Q118" s="599"/>
      <c r="R118" s="254">
        <v>4.0</v>
      </c>
      <c r="S118" s="255" t="s">
        <v>126</v>
      </c>
      <c r="T118" s="256" t="s">
        <v>121</v>
      </c>
      <c r="U118" s="256" t="s">
        <v>123</v>
      </c>
      <c r="V118" s="257"/>
      <c r="W118" s="257"/>
      <c r="X118" s="257">
        <f t="shared" si="960"/>
        <v>0</v>
      </c>
      <c r="Y118" s="258"/>
      <c r="Z118" s="257">
        <f t="shared" si="961"/>
        <v>0</v>
      </c>
      <c r="AA118" s="259"/>
      <c r="AB118" s="260"/>
      <c r="AC118" s="260"/>
      <c r="AD118" s="257">
        <f t="shared" si="962"/>
        <v>0</v>
      </c>
      <c r="AE118" s="258">
        <v>0.294289866351475</v>
      </c>
      <c r="AF118" s="261">
        <f t="shared" si="963"/>
        <v>0</v>
      </c>
      <c r="AG118" s="261">
        <f t="shared" si="964"/>
        <v>0</v>
      </c>
      <c r="AH118" s="599"/>
      <c r="AI118" s="254">
        <v>4.0</v>
      </c>
      <c r="AJ118" s="255" t="s">
        <v>126</v>
      </c>
      <c r="AK118" s="256" t="s">
        <v>121</v>
      </c>
      <c r="AL118" s="256" t="s">
        <v>123</v>
      </c>
      <c r="AM118" s="257"/>
      <c r="AN118" s="257"/>
      <c r="AO118" s="257">
        <f t="shared" si="965"/>
        <v>0</v>
      </c>
      <c r="AP118" s="258"/>
      <c r="AQ118" s="257">
        <f t="shared" si="966"/>
        <v>0</v>
      </c>
      <c r="AR118" s="259"/>
      <c r="AS118" s="260"/>
      <c r="AT118" s="260"/>
      <c r="AU118" s="257">
        <f t="shared" si="967"/>
        <v>0</v>
      </c>
      <c r="AV118" s="258">
        <v>0.294289866351475</v>
      </c>
      <c r="AW118" s="261">
        <f t="shared" si="968"/>
        <v>0</v>
      </c>
      <c r="AX118" s="261">
        <f t="shared" si="969"/>
        <v>0</v>
      </c>
      <c r="AY118" s="599"/>
      <c r="AZ118" s="254">
        <v>4.0</v>
      </c>
      <c r="BA118" s="255" t="s">
        <v>126</v>
      </c>
      <c r="BB118" s="256" t="s">
        <v>121</v>
      </c>
      <c r="BC118" s="256" t="s">
        <v>123</v>
      </c>
      <c r="BD118" s="257"/>
      <c r="BE118" s="257"/>
      <c r="BF118" s="257">
        <f t="shared" si="970"/>
        <v>0</v>
      </c>
      <c r="BG118" s="258"/>
      <c r="BH118" s="257">
        <f t="shared" si="971"/>
        <v>0</v>
      </c>
      <c r="BI118" s="259"/>
      <c r="BJ118" s="260"/>
      <c r="BK118" s="260"/>
      <c r="BL118" s="257">
        <f t="shared" si="972"/>
        <v>0</v>
      </c>
      <c r="BM118" s="258">
        <v>0.294289866351475</v>
      </c>
      <c r="BN118" s="261">
        <f t="shared" si="973"/>
        <v>0</v>
      </c>
      <c r="BO118" s="261">
        <f t="shared" si="974"/>
        <v>0</v>
      </c>
      <c r="BP118" s="599"/>
      <c r="BQ118" s="254">
        <v>4.0</v>
      </c>
      <c r="BR118" s="255" t="s">
        <v>126</v>
      </c>
      <c r="BS118" s="256" t="s">
        <v>121</v>
      </c>
      <c r="BT118" s="256" t="s">
        <v>123</v>
      </c>
      <c r="BU118" s="257"/>
      <c r="BV118" s="257"/>
      <c r="BW118" s="257">
        <f t="shared" si="975"/>
        <v>0</v>
      </c>
      <c r="BX118" s="258"/>
      <c r="BY118" s="257">
        <f t="shared" si="976"/>
        <v>0</v>
      </c>
      <c r="BZ118" s="259"/>
      <c r="CA118" s="260"/>
      <c r="CB118" s="260"/>
      <c r="CC118" s="257">
        <f t="shared" si="977"/>
        <v>0</v>
      </c>
      <c r="CD118" s="258">
        <v>0.294289866351475</v>
      </c>
      <c r="CE118" s="261">
        <f t="shared" si="978"/>
        <v>0</v>
      </c>
      <c r="CF118" s="261">
        <f t="shared" si="979"/>
        <v>0</v>
      </c>
      <c r="CG118" s="599"/>
      <c r="CH118" s="254">
        <v>4.0</v>
      </c>
      <c r="CI118" s="255" t="s">
        <v>126</v>
      </c>
      <c r="CJ118" s="256" t="s">
        <v>121</v>
      </c>
      <c r="CK118" s="256" t="s">
        <v>123</v>
      </c>
      <c r="CL118" s="257"/>
      <c r="CM118" s="257"/>
      <c r="CN118" s="257">
        <f t="shared" si="980"/>
        <v>0</v>
      </c>
      <c r="CO118" s="258"/>
      <c r="CP118" s="257">
        <f t="shared" si="981"/>
        <v>0</v>
      </c>
      <c r="CQ118" s="259"/>
      <c r="CR118" s="260"/>
      <c r="CS118" s="260"/>
      <c r="CT118" s="257">
        <f t="shared" si="982"/>
        <v>0</v>
      </c>
      <c r="CU118" s="258">
        <v>0.294289866351475</v>
      </c>
      <c r="CV118" s="261">
        <f t="shared" si="983"/>
        <v>0</v>
      </c>
      <c r="CW118" s="261">
        <f t="shared" si="984"/>
        <v>0</v>
      </c>
      <c r="CX118" s="599"/>
      <c r="CY118" s="254">
        <v>4.0</v>
      </c>
      <c r="CZ118" s="255" t="s">
        <v>126</v>
      </c>
      <c r="DA118" s="256" t="s">
        <v>121</v>
      </c>
      <c r="DB118" s="256" t="s">
        <v>123</v>
      </c>
      <c r="DC118" s="257"/>
      <c r="DD118" s="257"/>
      <c r="DE118" s="257">
        <f t="shared" si="985"/>
        <v>0</v>
      </c>
      <c r="DF118" s="258"/>
      <c r="DG118" s="257">
        <f t="shared" si="986"/>
        <v>0</v>
      </c>
      <c r="DH118" s="259"/>
      <c r="DI118" s="260"/>
      <c r="DJ118" s="260"/>
      <c r="DK118" s="257">
        <f t="shared" si="987"/>
        <v>0</v>
      </c>
      <c r="DL118" s="258">
        <v>0.294289866351475</v>
      </c>
      <c r="DM118" s="261">
        <f t="shared" si="988"/>
        <v>0</v>
      </c>
      <c r="DN118" s="261">
        <f t="shared" si="989"/>
        <v>0</v>
      </c>
      <c r="DO118" s="599"/>
      <c r="DP118" s="254">
        <v>4.0</v>
      </c>
      <c r="DQ118" s="255" t="s">
        <v>126</v>
      </c>
      <c r="DR118" s="256" t="s">
        <v>121</v>
      </c>
      <c r="DS118" s="256" t="s">
        <v>123</v>
      </c>
      <c r="DT118" s="257"/>
      <c r="DU118" s="257"/>
      <c r="DV118" s="257">
        <f t="shared" si="990"/>
        <v>0</v>
      </c>
      <c r="DW118" s="258"/>
      <c r="DX118" s="257">
        <f t="shared" si="991"/>
        <v>0</v>
      </c>
      <c r="DY118" s="259"/>
      <c r="DZ118" s="260"/>
      <c r="EA118" s="260"/>
      <c r="EB118" s="257">
        <f t="shared" si="992"/>
        <v>0</v>
      </c>
      <c r="EC118" s="258">
        <v>0.294289866351475</v>
      </c>
      <c r="ED118" s="261">
        <f t="shared" si="993"/>
        <v>0</v>
      </c>
      <c r="EE118" s="261">
        <f t="shared" si="994"/>
        <v>0</v>
      </c>
      <c r="EF118" s="599"/>
      <c r="EG118" s="254">
        <v>4.0</v>
      </c>
      <c r="EH118" s="255" t="s">
        <v>126</v>
      </c>
      <c r="EI118" s="256" t="s">
        <v>121</v>
      </c>
      <c r="EJ118" s="256" t="s">
        <v>123</v>
      </c>
      <c r="EK118" s="257"/>
      <c r="EL118" s="257"/>
      <c r="EM118" s="257">
        <f t="shared" si="995"/>
        <v>0</v>
      </c>
      <c r="EN118" s="258"/>
      <c r="EO118" s="257">
        <f t="shared" si="996"/>
        <v>0</v>
      </c>
      <c r="EP118" s="259"/>
      <c r="EQ118" s="260"/>
      <c r="ER118" s="260"/>
      <c r="ES118" s="257">
        <f t="shared" si="997"/>
        <v>0</v>
      </c>
      <c r="ET118" s="258">
        <v>0.294289866351475</v>
      </c>
      <c r="EU118" s="261">
        <f t="shared" si="998"/>
        <v>0</v>
      </c>
      <c r="EV118" s="261">
        <f t="shared" si="999"/>
        <v>0</v>
      </c>
      <c r="EW118" s="599"/>
      <c r="EX118" s="254">
        <v>4.0</v>
      </c>
      <c r="EY118" s="255" t="s">
        <v>126</v>
      </c>
      <c r="EZ118" s="256" t="s">
        <v>121</v>
      </c>
      <c r="FA118" s="256" t="s">
        <v>123</v>
      </c>
      <c r="FB118" s="257"/>
      <c r="FC118" s="257"/>
      <c r="FD118" s="257">
        <f t="shared" si="1000"/>
        <v>0</v>
      </c>
      <c r="FE118" s="258"/>
      <c r="FF118" s="257">
        <f t="shared" si="1001"/>
        <v>0</v>
      </c>
      <c r="FG118" s="259"/>
      <c r="FH118" s="260"/>
      <c r="FI118" s="260"/>
      <c r="FJ118" s="257">
        <f t="shared" si="1002"/>
        <v>0</v>
      </c>
      <c r="FK118" s="258">
        <v>0.294289866351475</v>
      </c>
      <c r="FL118" s="261">
        <f t="shared" si="1003"/>
        <v>0</v>
      </c>
      <c r="FM118" s="261">
        <f t="shared" si="1004"/>
        <v>0</v>
      </c>
      <c r="FN118" s="599"/>
      <c r="FO118" s="254">
        <v>4.0</v>
      </c>
      <c r="FP118" s="255" t="s">
        <v>126</v>
      </c>
      <c r="FQ118" s="256" t="s">
        <v>121</v>
      </c>
      <c r="FR118" s="256" t="s">
        <v>123</v>
      </c>
      <c r="FS118" s="257"/>
      <c r="FT118" s="257"/>
      <c r="FU118" s="257">
        <f t="shared" si="1005"/>
        <v>0</v>
      </c>
      <c r="FV118" s="258"/>
      <c r="FW118" s="257">
        <f t="shared" si="1006"/>
        <v>0</v>
      </c>
      <c r="FX118" s="259"/>
      <c r="FY118" s="260"/>
      <c r="FZ118" s="260"/>
      <c r="GA118" s="257">
        <f t="shared" si="1007"/>
        <v>0</v>
      </c>
      <c r="GB118" s="258">
        <v>0.294289866351475</v>
      </c>
      <c r="GC118" s="261">
        <f t="shared" si="1008"/>
        <v>0</v>
      </c>
      <c r="GD118" s="261">
        <f t="shared" si="1009"/>
        <v>0</v>
      </c>
      <c r="GE118" s="599"/>
      <c r="GF118" s="254">
        <v>4.0</v>
      </c>
      <c r="GG118" s="255" t="s">
        <v>126</v>
      </c>
      <c r="GH118" s="256" t="s">
        <v>121</v>
      </c>
      <c r="GI118" s="256" t="s">
        <v>123</v>
      </c>
      <c r="GJ118" s="257"/>
      <c r="GK118" s="257"/>
      <c r="GL118" s="257">
        <f t="shared" si="1010"/>
        <v>0</v>
      </c>
      <c r="GM118" s="258"/>
      <c r="GN118" s="257">
        <f t="shared" si="1011"/>
        <v>0</v>
      </c>
      <c r="GO118" s="259"/>
      <c r="GP118" s="260"/>
      <c r="GQ118" s="260"/>
      <c r="GR118" s="257">
        <f t="shared" si="1012"/>
        <v>0</v>
      </c>
      <c r="GS118" s="258">
        <v>0.294289866351475</v>
      </c>
      <c r="GT118" s="261">
        <f t="shared" si="1013"/>
        <v>0</v>
      </c>
      <c r="GU118" s="261">
        <f t="shared" si="1014"/>
        <v>0</v>
      </c>
      <c r="GV118" s="599"/>
      <c r="GW118" s="254">
        <v>4.0</v>
      </c>
      <c r="GX118" s="255" t="s">
        <v>126</v>
      </c>
      <c r="GY118" s="256" t="s">
        <v>121</v>
      </c>
      <c r="GZ118" s="256" t="s">
        <v>123</v>
      </c>
      <c r="HA118" s="257"/>
      <c r="HB118" s="257"/>
      <c r="HC118" s="257">
        <f t="shared" si="1015"/>
        <v>0</v>
      </c>
      <c r="HD118" s="258"/>
      <c r="HE118" s="257">
        <f t="shared" si="1016"/>
        <v>0</v>
      </c>
      <c r="HF118" s="259"/>
      <c r="HG118" s="260"/>
      <c r="HH118" s="260"/>
      <c r="HI118" s="257">
        <f t="shared" si="1017"/>
        <v>0</v>
      </c>
      <c r="HJ118" s="258">
        <v>0.294289866351475</v>
      </c>
      <c r="HK118" s="261">
        <f t="shared" si="1018"/>
        <v>0</v>
      </c>
      <c r="HL118" s="261">
        <f t="shared" si="1019"/>
        <v>0</v>
      </c>
      <c r="HM118" s="599"/>
      <c r="HN118" s="254">
        <v>4.0</v>
      </c>
      <c r="HO118" s="255" t="s">
        <v>126</v>
      </c>
      <c r="HP118" s="256" t="s">
        <v>121</v>
      </c>
      <c r="HQ118" s="256" t="s">
        <v>123</v>
      </c>
      <c r="HR118" s="257"/>
      <c r="HS118" s="257"/>
      <c r="HT118" s="257">
        <f t="shared" si="1020"/>
        <v>0</v>
      </c>
      <c r="HU118" s="258"/>
      <c r="HV118" s="257">
        <f t="shared" si="1021"/>
        <v>0</v>
      </c>
      <c r="HW118" s="259"/>
      <c r="HX118" s="260"/>
      <c r="HY118" s="260"/>
      <c r="HZ118" s="257">
        <f t="shared" si="1022"/>
        <v>0</v>
      </c>
      <c r="IA118" s="258">
        <v>0.294289866351475</v>
      </c>
      <c r="IB118" s="261">
        <f t="shared" si="1023"/>
        <v>0</v>
      </c>
      <c r="IC118" s="261">
        <f t="shared" si="1024"/>
        <v>0</v>
      </c>
      <c r="ID118" s="599"/>
      <c r="IE118" s="254">
        <v>4.0</v>
      </c>
      <c r="IF118" s="255" t="s">
        <v>126</v>
      </c>
      <c r="IG118" s="256" t="s">
        <v>121</v>
      </c>
      <c r="IH118" s="256" t="s">
        <v>123</v>
      </c>
      <c r="II118" s="257"/>
      <c r="IJ118" s="257"/>
      <c r="IK118" s="257">
        <f t="shared" si="1025"/>
        <v>0</v>
      </c>
      <c r="IL118" s="258"/>
      <c r="IM118" s="257">
        <f t="shared" si="1026"/>
        <v>0</v>
      </c>
      <c r="IN118" s="259"/>
      <c r="IO118" s="260"/>
      <c r="IP118" s="260"/>
      <c r="IQ118" s="257">
        <f t="shared" si="1027"/>
        <v>0</v>
      </c>
      <c r="IR118" s="258">
        <v>0.294289866351475</v>
      </c>
      <c r="IS118" s="261">
        <f t="shared" si="1028"/>
        <v>0</v>
      </c>
      <c r="IT118" s="261">
        <f t="shared" si="1029"/>
        <v>0</v>
      </c>
      <c r="IU118" s="599"/>
      <c r="IV118" s="254">
        <v>4.0</v>
      </c>
      <c r="IW118" s="255" t="s">
        <v>126</v>
      </c>
      <c r="IX118" s="256" t="s">
        <v>121</v>
      </c>
      <c r="IY118" s="256" t="s">
        <v>123</v>
      </c>
      <c r="IZ118" s="257"/>
      <c r="JA118" s="257"/>
      <c r="JB118" s="257">
        <f t="shared" si="1030"/>
        <v>0</v>
      </c>
      <c r="JC118" s="258"/>
      <c r="JD118" s="257">
        <f t="shared" si="1031"/>
        <v>0</v>
      </c>
      <c r="JE118" s="259"/>
      <c r="JF118" s="260"/>
      <c r="JG118" s="260"/>
      <c r="JH118" s="257">
        <f t="shared" si="1032"/>
        <v>0</v>
      </c>
      <c r="JI118" s="258">
        <v>0.294289866351475</v>
      </c>
      <c r="JJ118" s="261">
        <f t="shared" si="1033"/>
        <v>0</v>
      </c>
      <c r="JK118" s="261">
        <f t="shared" si="1034"/>
        <v>0</v>
      </c>
      <c r="JL118" s="599"/>
      <c r="JM118" s="254">
        <v>4.0</v>
      </c>
      <c r="JN118" s="255" t="s">
        <v>126</v>
      </c>
      <c r="JO118" s="256" t="s">
        <v>121</v>
      </c>
      <c r="JP118" s="256" t="s">
        <v>123</v>
      </c>
      <c r="JQ118" s="257"/>
      <c r="JR118" s="257"/>
      <c r="JS118" s="257">
        <f t="shared" si="1035"/>
        <v>0</v>
      </c>
      <c r="JT118" s="258"/>
      <c r="JU118" s="257">
        <f t="shared" si="1036"/>
        <v>0</v>
      </c>
      <c r="JV118" s="259"/>
      <c r="JW118" s="260"/>
      <c r="JX118" s="260"/>
      <c r="JY118" s="257">
        <f t="shared" si="1037"/>
        <v>0</v>
      </c>
      <c r="JZ118" s="258">
        <v>0.294289866351475</v>
      </c>
      <c r="KA118" s="261">
        <f t="shared" si="1038"/>
        <v>0</v>
      </c>
      <c r="KB118" s="261">
        <f t="shared" si="1039"/>
        <v>0</v>
      </c>
      <c r="KC118" s="599"/>
      <c r="KD118" s="254">
        <v>4.0</v>
      </c>
      <c r="KE118" s="255" t="s">
        <v>126</v>
      </c>
      <c r="KF118" s="256" t="s">
        <v>121</v>
      </c>
      <c r="KG118" s="256" t="s">
        <v>123</v>
      </c>
      <c r="KH118" s="257"/>
      <c r="KI118" s="257"/>
      <c r="KJ118" s="257">
        <f t="shared" si="1040"/>
        <v>0</v>
      </c>
      <c r="KK118" s="258"/>
      <c r="KL118" s="257">
        <f t="shared" si="1041"/>
        <v>0</v>
      </c>
      <c r="KM118" s="259"/>
      <c r="KN118" s="260"/>
      <c r="KO118" s="260"/>
      <c r="KP118" s="257">
        <f t="shared" si="1042"/>
        <v>0</v>
      </c>
      <c r="KQ118" s="258">
        <v>0.294289866351475</v>
      </c>
      <c r="KR118" s="261">
        <f t="shared" si="1043"/>
        <v>0</v>
      </c>
      <c r="KS118" s="261">
        <f t="shared" si="1044"/>
        <v>0</v>
      </c>
      <c r="KT118" s="599"/>
      <c r="KU118" s="264"/>
    </row>
    <row r="119" ht="15.75" customHeight="1">
      <c r="A119" s="254">
        <v>5.0</v>
      </c>
      <c r="B119" s="255" t="s">
        <v>127</v>
      </c>
      <c r="C119" s="256" t="s">
        <v>121</v>
      </c>
      <c r="D119" s="256" t="s">
        <v>123</v>
      </c>
      <c r="E119" s="257"/>
      <c r="F119" s="257"/>
      <c r="G119" s="257">
        <f t="shared" si="955"/>
        <v>0</v>
      </c>
      <c r="H119" s="258"/>
      <c r="I119" s="257">
        <f t="shared" si="956"/>
        <v>0</v>
      </c>
      <c r="J119" s="259"/>
      <c r="K119" s="260"/>
      <c r="L119" s="260"/>
      <c r="M119" s="257">
        <f t="shared" si="957"/>
        <v>0</v>
      </c>
      <c r="N119" s="258">
        <v>0.294289866351475</v>
      </c>
      <c r="O119" s="261">
        <f t="shared" si="958"/>
        <v>0</v>
      </c>
      <c r="P119" s="261">
        <f t="shared" si="959"/>
        <v>0</v>
      </c>
      <c r="Q119" s="599"/>
      <c r="R119" s="254">
        <v>5.0</v>
      </c>
      <c r="S119" s="255" t="s">
        <v>127</v>
      </c>
      <c r="T119" s="256" t="s">
        <v>121</v>
      </c>
      <c r="U119" s="256" t="s">
        <v>123</v>
      </c>
      <c r="V119" s="257"/>
      <c r="W119" s="257"/>
      <c r="X119" s="257">
        <f t="shared" si="960"/>
        <v>0</v>
      </c>
      <c r="Y119" s="258"/>
      <c r="Z119" s="257">
        <f t="shared" si="961"/>
        <v>0</v>
      </c>
      <c r="AA119" s="259"/>
      <c r="AB119" s="260"/>
      <c r="AC119" s="260"/>
      <c r="AD119" s="257">
        <f t="shared" si="962"/>
        <v>0</v>
      </c>
      <c r="AE119" s="258">
        <v>0.294289866351475</v>
      </c>
      <c r="AF119" s="261">
        <f t="shared" si="963"/>
        <v>0</v>
      </c>
      <c r="AG119" s="261">
        <f t="shared" si="964"/>
        <v>0</v>
      </c>
      <c r="AH119" s="599"/>
      <c r="AI119" s="254">
        <v>5.0</v>
      </c>
      <c r="AJ119" s="255" t="s">
        <v>127</v>
      </c>
      <c r="AK119" s="256" t="s">
        <v>121</v>
      </c>
      <c r="AL119" s="256" t="s">
        <v>123</v>
      </c>
      <c r="AM119" s="257"/>
      <c r="AN119" s="257"/>
      <c r="AO119" s="257">
        <f t="shared" si="965"/>
        <v>0</v>
      </c>
      <c r="AP119" s="258"/>
      <c r="AQ119" s="257">
        <f t="shared" si="966"/>
        <v>0</v>
      </c>
      <c r="AR119" s="259"/>
      <c r="AS119" s="260"/>
      <c r="AT119" s="260"/>
      <c r="AU119" s="257">
        <f t="shared" si="967"/>
        <v>0</v>
      </c>
      <c r="AV119" s="258">
        <v>0.294289866351475</v>
      </c>
      <c r="AW119" s="261">
        <f t="shared" si="968"/>
        <v>0</v>
      </c>
      <c r="AX119" s="261">
        <f t="shared" si="969"/>
        <v>0</v>
      </c>
      <c r="AY119" s="599"/>
      <c r="AZ119" s="254">
        <v>5.0</v>
      </c>
      <c r="BA119" s="255" t="s">
        <v>127</v>
      </c>
      <c r="BB119" s="256" t="s">
        <v>121</v>
      </c>
      <c r="BC119" s="256" t="s">
        <v>123</v>
      </c>
      <c r="BD119" s="257"/>
      <c r="BE119" s="257"/>
      <c r="BF119" s="257">
        <f t="shared" si="970"/>
        <v>0</v>
      </c>
      <c r="BG119" s="258"/>
      <c r="BH119" s="257">
        <f t="shared" si="971"/>
        <v>0</v>
      </c>
      <c r="BI119" s="259"/>
      <c r="BJ119" s="260"/>
      <c r="BK119" s="260"/>
      <c r="BL119" s="257">
        <f t="shared" si="972"/>
        <v>0</v>
      </c>
      <c r="BM119" s="258">
        <v>0.294289866351475</v>
      </c>
      <c r="BN119" s="261">
        <f t="shared" si="973"/>
        <v>0</v>
      </c>
      <c r="BO119" s="261">
        <f t="shared" si="974"/>
        <v>0</v>
      </c>
      <c r="BP119" s="599"/>
      <c r="BQ119" s="254">
        <v>5.0</v>
      </c>
      <c r="BR119" s="255" t="s">
        <v>127</v>
      </c>
      <c r="BS119" s="256" t="s">
        <v>121</v>
      </c>
      <c r="BT119" s="256" t="s">
        <v>123</v>
      </c>
      <c r="BU119" s="257"/>
      <c r="BV119" s="257"/>
      <c r="BW119" s="257">
        <f t="shared" si="975"/>
        <v>0</v>
      </c>
      <c r="BX119" s="258"/>
      <c r="BY119" s="257">
        <f t="shared" si="976"/>
        <v>0</v>
      </c>
      <c r="BZ119" s="259"/>
      <c r="CA119" s="260"/>
      <c r="CB119" s="260"/>
      <c r="CC119" s="257">
        <f t="shared" si="977"/>
        <v>0</v>
      </c>
      <c r="CD119" s="258">
        <v>0.294289866351475</v>
      </c>
      <c r="CE119" s="261">
        <f t="shared" si="978"/>
        <v>0</v>
      </c>
      <c r="CF119" s="261">
        <f t="shared" si="979"/>
        <v>0</v>
      </c>
      <c r="CG119" s="599"/>
      <c r="CH119" s="254">
        <v>5.0</v>
      </c>
      <c r="CI119" s="255" t="s">
        <v>127</v>
      </c>
      <c r="CJ119" s="256" t="s">
        <v>121</v>
      </c>
      <c r="CK119" s="256" t="s">
        <v>123</v>
      </c>
      <c r="CL119" s="257"/>
      <c r="CM119" s="257"/>
      <c r="CN119" s="257">
        <f t="shared" si="980"/>
        <v>0</v>
      </c>
      <c r="CO119" s="258"/>
      <c r="CP119" s="257">
        <f t="shared" si="981"/>
        <v>0</v>
      </c>
      <c r="CQ119" s="259"/>
      <c r="CR119" s="260"/>
      <c r="CS119" s="260"/>
      <c r="CT119" s="257">
        <f t="shared" si="982"/>
        <v>0</v>
      </c>
      <c r="CU119" s="258">
        <v>0.294289866351475</v>
      </c>
      <c r="CV119" s="261">
        <f t="shared" si="983"/>
        <v>0</v>
      </c>
      <c r="CW119" s="261">
        <f t="shared" si="984"/>
        <v>0</v>
      </c>
      <c r="CX119" s="599"/>
      <c r="CY119" s="254">
        <v>5.0</v>
      </c>
      <c r="CZ119" s="255" t="s">
        <v>127</v>
      </c>
      <c r="DA119" s="256" t="s">
        <v>121</v>
      </c>
      <c r="DB119" s="256" t="s">
        <v>123</v>
      </c>
      <c r="DC119" s="257"/>
      <c r="DD119" s="257"/>
      <c r="DE119" s="257">
        <f t="shared" si="985"/>
        <v>0</v>
      </c>
      <c r="DF119" s="258"/>
      <c r="DG119" s="257">
        <f t="shared" si="986"/>
        <v>0</v>
      </c>
      <c r="DH119" s="259"/>
      <c r="DI119" s="260"/>
      <c r="DJ119" s="260"/>
      <c r="DK119" s="257">
        <f t="shared" si="987"/>
        <v>0</v>
      </c>
      <c r="DL119" s="258">
        <v>0.294289866351475</v>
      </c>
      <c r="DM119" s="261">
        <f t="shared" si="988"/>
        <v>0</v>
      </c>
      <c r="DN119" s="261">
        <f t="shared" si="989"/>
        <v>0</v>
      </c>
      <c r="DO119" s="599"/>
      <c r="DP119" s="254">
        <v>5.0</v>
      </c>
      <c r="DQ119" s="255" t="s">
        <v>127</v>
      </c>
      <c r="DR119" s="256" t="s">
        <v>121</v>
      </c>
      <c r="DS119" s="256" t="s">
        <v>123</v>
      </c>
      <c r="DT119" s="257"/>
      <c r="DU119" s="257"/>
      <c r="DV119" s="257">
        <f t="shared" si="990"/>
        <v>0</v>
      </c>
      <c r="DW119" s="258"/>
      <c r="DX119" s="257">
        <f t="shared" si="991"/>
        <v>0</v>
      </c>
      <c r="DY119" s="259"/>
      <c r="DZ119" s="260"/>
      <c r="EA119" s="260"/>
      <c r="EB119" s="257">
        <f t="shared" si="992"/>
        <v>0</v>
      </c>
      <c r="EC119" s="258">
        <v>0.294289866351475</v>
      </c>
      <c r="ED119" s="261">
        <f t="shared" si="993"/>
        <v>0</v>
      </c>
      <c r="EE119" s="261">
        <f t="shared" si="994"/>
        <v>0</v>
      </c>
      <c r="EF119" s="599"/>
      <c r="EG119" s="254">
        <v>5.0</v>
      </c>
      <c r="EH119" s="255" t="s">
        <v>127</v>
      </c>
      <c r="EI119" s="256" t="s">
        <v>121</v>
      </c>
      <c r="EJ119" s="256" t="s">
        <v>123</v>
      </c>
      <c r="EK119" s="257"/>
      <c r="EL119" s="257"/>
      <c r="EM119" s="257">
        <f t="shared" si="995"/>
        <v>0</v>
      </c>
      <c r="EN119" s="258"/>
      <c r="EO119" s="257">
        <f t="shared" si="996"/>
        <v>0</v>
      </c>
      <c r="EP119" s="259"/>
      <c r="EQ119" s="260"/>
      <c r="ER119" s="260"/>
      <c r="ES119" s="257">
        <f t="shared" si="997"/>
        <v>0</v>
      </c>
      <c r="ET119" s="258">
        <v>0.294289866351475</v>
      </c>
      <c r="EU119" s="261">
        <f t="shared" si="998"/>
        <v>0</v>
      </c>
      <c r="EV119" s="261">
        <f t="shared" si="999"/>
        <v>0</v>
      </c>
      <c r="EW119" s="599"/>
      <c r="EX119" s="254">
        <v>5.0</v>
      </c>
      <c r="EY119" s="255" t="s">
        <v>127</v>
      </c>
      <c r="EZ119" s="256" t="s">
        <v>121</v>
      </c>
      <c r="FA119" s="256" t="s">
        <v>123</v>
      </c>
      <c r="FB119" s="257"/>
      <c r="FC119" s="257"/>
      <c r="FD119" s="257">
        <f t="shared" si="1000"/>
        <v>0</v>
      </c>
      <c r="FE119" s="258"/>
      <c r="FF119" s="257">
        <f t="shared" si="1001"/>
        <v>0</v>
      </c>
      <c r="FG119" s="259"/>
      <c r="FH119" s="260"/>
      <c r="FI119" s="260"/>
      <c r="FJ119" s="257">
        <f t="shared" si="1002"/>
        <v>0</v>
      </c>
      <c r="FK119" s="258">
        <v>0.294289866351475</v>
      </c>
      <c r="FL119" s="261">
        <f t="shared" si="1003"/>
        <v>0</v>
      </c>
      <c r="FM119" s="261">
        <f t="shared" si="1004"/>
        <v>0</v>
      </c>
      <c r="FN119" s="599"/>
      <c r="FO119" s="254">
        <v>5.0</v>
      </c>
      <c r="FP119" s="255" t="s">
        <v>127</v>
      </c>
      <c r="FQ119" s="256" t="s">
        <v>121</v>
      </c>
      <c r="FR119" s="256" t="s">
        <v>123</v>
      </c>
      <c r="FS119" s="257"/>
      <c r="FT119" s="257"/>
      <c r="FU119" s="257">
        <f t="shared" si="1005"/>
        <v>0</v>
      </c>
      <c r="FV119" s="258"/>
      <c r="FW119" s="257">
        <f t="shared" si="1006"/>
        <v>0</v>
      </c>
      <c r="FX119" s="259"/>
      <c r="FY119" s="260"/>
      <c r="FZ119" s="260"/>
      <c r="GA119" s="257">
        <f t="shared" si="1007"/>
        <v>0</v>
      </c>
      <c r="GB119" s="258">
        <v>0.294289866351475</v>
      </c>
      <c r="GC119" s="261">
        <f t="shared" si="1008"/>
        <v>0</v>
      </c>
      <c r="GD119" s="261">
        <f t="shared" si="1009"/>
        <v>0</v>
      </c>
      <c r="GE119" s="599"/>
      <c r="GF119" s="254">
        <v>5.0</v>
      </c>
      <c r="GG119" s="255" t="s">
        <v>127</v>
      </c>
      <c r="GH119" s="256" t="s">
        <v>121</v>
      </c>
      <c r="GI119" s="256" t="s">
        <v>123</v>
      </c>
      <c r="GJ119" s="257"/>
      <c r="GK119" s="257"/>
      <c r="GL119" s="257">
        <f t="shared" si="1010"/>
        <v>0</v>
      </c>
      <c r="GM119" s="258"/>
      <c r="GN119" s="257">
        <f t="shared" si="1011"/>
        <v>0</v>
      </c>
      <c r="GO119" s="259"/>
      <c r="GP119" s="260"/>
      <c r="GQ119" s="260"/>
      <c r="GR119" s="257">
        <f t="shared" si="1012"/>
        <v>0</v>
      </c>
      <c r="GS119" s="258">
        <v>0.294289866351475</v>
      </c>
      <c r="GT119" s="261">
        <f t="shared" si="1013"/>
        <v>0</v>
      </c>
      <c r="GU119" s="261">
        <f t="shared" si="1014"/>
        <v>0</v>
      </c>
      <c r="GV119" s="599"/>
      <c r="GW119" s="254">
        <v>5.0</v>
      </c>
      <c r="GX119" s="255" t="s">
        <v>127</v>
      </c>
      <c r="GY119" s="256" t="s">
        <v>121</v>
      </c>
      <c r="GZ119" s="256" t="s">
        <v>123</v>
      </c>
      <c r="HA119" s="257"/>
      <c r="HB119" s="257"/>
      <c r="HC119" s="257">
        <f t="shared" si="1015"/>
        <v>0</v>
      </c>
      <c r="HD119" s="258"/>
      <c r="HE119" s="257">
        <f t="shared" si="1016"/>
        <v>0</v>
      </c>
      <c r="HF119" s="259"/>
      <c r="HG119" s="260"/>
      <c r="HH119" s="260"/>
      <c r="HI119" s="257">
        <f t="shared" si="1017"/>
        <v>0</v>
      </c>
      <c r="HJ119" s="258">
        <v>0.294289866351475</v>
      </c>
      <c r="HK119" s="261">
        <f t="shared" si="1018"/>
        <v>0</v>
      </c>
      <c r="HL119" s="261">
        <f t="shared" si="1019"/>
        <v>0</v>
      </c>
      <c r="HM119" s="599"/>
      <c r="HN119" s="254">
        <v>5.0</v>
      </c>
      <c r="HO119" s="255" t="s">
        <v>127</v>
      </c>
      <c r="HP119" s="256" t="s">
        <v>121</v>
      </c>
      <c r="HQ119" s="256" t="s">
        <v>123</v>
      </c>
      <c r="HR119" s="257"/>
      <c r="HS119" s="257"/>
      <c r="HT119" s="257">
        <f t="shared" si="1020"/>
        <v>0</v>
      </c>
      <c r="HU119" s="258"/>
      <c r="HV119" s="257">
        <f t="shared" si="1021"/>
        <v>0</v>
      </c>
      <c r="HW119" s="259"/>
      <c r="HX119" s="260"/>
      <c r="HY119" s="260"/>
      <c r="HZ119" s="257">
        <f t="shared" si="1022"/>
        <v>0</v>
      </c>
      <c r="IA119" s="258">
        <v>0.294289866351475</v>
      </c>
      <c r="IB119" s="261">
        <f t="shared" si="1023"/>
        <v>0</v>
      </c>
      <c r="IC119" s="261">
        <f t="shared" si="1024"/>
        <v>0</v>
      </c>
      <c r="ID119" s="599"/>
      <c r="IE119" s="254">
        <v>5.0</v>
      </c>
      <c r="IF119" s="255" t="s">
        <v>127</v>
      </c>
      <c r="IG119" s="256" t="s">
        <v>121</v>
      </c>
      <c r="IH119" s="256" t="s">
        <v>123</v>
      </c>
      <c r="II119" s="257"/>
      <c r="IJ119" s="257"/>
      <c r="IK119" s="257">
        <f t="shared" si="1025"/>
        <v>0</v>
      </c>
      <c r="IL119" s="258"/>
      <c r="IM119" s="257">
        <f t="shared" si="1026"/>
        <v>0</v>
      </c>
      <c r="IN119" s="259"/>
      <c r="IO119" s="260"/>
      <c r="IP119" s="260"/>
      <c r="IQ119" s="257">
        <f t="shared" si="1027"/>
        <v>0</v>
      </c>
      <c r="IR119" s="258">
        <v>0.294289866351475</v>
      </c>
      <c r="IS119" s="261">
        <f t="shared" si="1028"/>
        <v>0</v>
      </c>
      <c r="IT119" s="261">
        <f t="shared" si="1029"/>
        <v>0</v>
      </c>
      <c r="IU119" s="599"/>
      <c r="IV119" s="254">
        <v>5.0</v>
      </c>
      <c r="IW119" s="255" t="s">
        <v>127</v>
      </c>
      <c r="IX119" s="256" t="s">
        <v>121</v>
      </c>
      <c r="IY119" s="256" t="s">
        <v>123</v>
      </c>
      <c r="IZ119" s="257"/>
      <c r="JA119" s="257"/>
      <c r="JB119" s="257">
        <f t="shared" si="1030"/>
        <v>0</v>
      </c>
      <c r="JC119" s="258"/>
      <c r="JD119" s="257">
        <f t="shared" si="1031"/>
        <v>0</v>
      </c>
      <c r="JE119" s="259"/>
      <c r="JF119" s="260"/>
      <c r="JG119" s="260"/>
      <c r="JH119" s="257">
        <f t="shared" si="1032"/>
        <v>0</v>
      </c>
      <c r="JI119" s="258">
        <v>0.294289866351475</v>
      </c>
      <c r="JJ119" s="261">
        <f t="shared" si="1033"/>
        <v>0</v>
      </c>
      <c r="JK119" s="261">
        <f t="shared" si="1034"/>
        <v>0</v>
      </c>
      <c r="JL119" s="599"/>
      <c r="JM119" s="254">
        <v>5.0</v>
      </c>
      <c r="JN119" s="255" t="s">
        <v>127</v>
      </c>
      <c r="JO119" s="256" t="s">
        <v>121</v>
      </c>
      <c r="JP119" s="256" t="s">
        <v>123</v>
      </c>
      <c r="JQ119" s="257"/>
      <c r="JR119" s="257"/>
      <c r="JS119" s="257">
        <f t="shared" si="1035"/>
        <v>0</v>
      </c>
      <c r="JT119" s="258"/>
      <c r="JU119" s="257">
        <f t="shared" si="1036"/>
        <v>0</v>
      </c>
      <c r="JV119" s="259"/>
      <c r="JW119" s="260"/>
      <c r="JX119" s="260"/>
      <c r="JY119" s="257">
        <f t="shared" si="1037"/>
        <v>0</v>
      </c>
      <c r="JZ119" s="258">
        <v>0.294289866351475</v>
      </c>
      <c r="KA119" s="261">
        <f t="shared" si="1038"/>
        <v>0</v>
      </c>
      <c r="KB119" s="261">
        <f t="shared" si="1039"/>
        <v>0</v>
      </c>
      <c r="KC119" s="599"/>
      <c r="KD119" s="254">
        <v>5.0</v>
      </c>
      <c r="KE119" s="255" t="s">
        <v>127</v>
      </c>
      <c r="KF119" s="256" t="s">
        <v>121</v>
      </c>
      <c r="KG119" s="256" t="s">
        <v>123</v>
      </c>
      <c r="KH119" s="257"/>
      <c r="KI119" s="257"/>
      <c r="KJ119" s="257">
        <f t="shared" si="1040"/>
        <v>0</v>
      </c>
      <c r="KK119" s="258"/>
      <c r="KL119" s="257">
        <f t="shared" si="1041"/>
        <v>0</v>
      </c>
      <c r="KM119" s="259"/>
      <c r="KN119" s="260"/>
      <c r="KO119" s="260"/>
      <c r="KP119" s="257">
        <f t="shared" si="1042"/>
        <v>0</v>
      </c>
      <c r="KQ119" s="258">
        <v>0.294289866351475</v>
      </c>
      <c r="KR119" s="261">
        <f t="shared" si="1043"/>
        <v>0</v>
      </c>
      <c r="KS119" s="261">
        <f t="shared" si="1044"/>
        <v>0</v>
      </c>
      <c r="KT119" s="599"/>
      <c r="KU119" s="264"/>
    </row>
    <row r="120" ht="15.75" customHeight="1">
      <c r="A120" s="254">
        <v>6.0</v>
      </c>
      <c r="B120" s="255" t="s">
        <v>128</v>
      </c>
      <c r="C120" s="256" t="s">
        <v>121</v>
      </c>
      <c r="D120" s="256" t="s">
        <v>123</v>
      </c>
      <c r="E120" s="257"/>
      <c r="F120" s="257"/>
      <c r="G120" s="257">
        <f t="shared" si="955"/>
        <v>0</v>
      </c>
      <c r="H120" s="258"/>
      <c r="I120" s="257">
        <f t="shared" si="956"/>
        <v>0</v>
      </c>
      <c r="J120" s="259"/>
      <c r="K120" s="260"/>
      <c r="L120" s="260"/>
      <c r="M120" s="257">
        <f t="shared" si="957"/>
        <v>0</v>
      </c>
      <c r="N120" s="258">
        <v>0.294289866351475</v>
      </c>
      <c r="O120" s="261">
        <f t="shared" si="958"/>
        <v>0</v>
      </c>
      <c r="P120" s="261">
        <f t="shared" si="959"/>
        <v>0</v>
      </c>
      <c r="Q120" s="599"/>
      <c r="R120" s="254">
        <v>6.0</v>
      </c>
      <c r="S120" s="255" t="s">
        <v>128</v>
      </c>
      <c r="T120" s="256" t="s">
        <v>121</v>
      </c>
      <c r="U120" s="256" t="s">
        <v>123</v>
      </c>
      <c r="V120" s="257"/>
      <c r="W120" s="257"/>
      <c r="X120" s="257">
        <f t="shared" si="960"/>
        <v>0</v>
      </c>
      <c r="Y120" s="258"/>
      <c r="Z120" s="257">
        <f t="shared" si="961"/>
        <v>0</v>
      </c>
      <c r="AA120" s="259"/>
      <c r="AB120" s="260"/>
      <c r="AC120" s="260"/>
      <c r="AD120" s="257">
        <f t="shared" si="962"/>
        <v>0</v>
      </c>
      <c r="AE120" s="258">
        <v>0.294289866351475</v>
      </c>
      <c r="AF120" s="261">
        <f t="shared" si="963"/>
        <v>0</v>
      </c>
      <c r="AG120" s="261">
        <f t="shared" si="964"/>
        <v>0</v>
      </c>
      <c r="AH120" s="599"/>
      <c r="AI120" s="254">
        <v>6.0</v>
      </c>
      <c r="AJ120" s="255" t="s">
        <v>128</v>
      </c>
      <c r="AK120" s="256" t="s">
        <v>121</v>
      </c>
      <c r="AL120" s="256" t="s">
        <v>123</v>
      </c>
      <c r="AM120" s="257"/>
      <c r="AN120" s="257"/>
      <c r="AO120" s="257">
        <f t="shared" si="965"/>
        <v>0</v>
      </c>
      <c r="AP120" s="258"/>
      <c r="AQ120" s="257">
        <f t="shared" si="966"/>
        <v>0</v>
      </c>
      <c r="AR120" s="259"/>
      <c r="AS120" s="260"/>
      <c r="AT120" s="260"/>
      <c r="AU120" s="257">
        <f t="shared" si="967"/>
        <v>0</v>
      </c>
      <c r="AV120" s="258">
        <v>0.294289866351475</v>
      </c>
      <c r="AW120" s="261">
        <f t="shared" si="968"/>
        <v>0</v>
      </c>
      <c r="AX120" s="261">
        <f t="shared" si="969"/>
        <v>0</v>
      </c>
      <c r="AY120" s="599"/>
      <c r="AZ120" s="254">
        <v>6.0</v>
      </c>
      <c r="BA120" s="255" t="s">
        <v>128</v>
      </c>
      <c r="BB120" s="256" t="s">
        <v>121</v>
      </c>
      <c r="BC120" s="256" t="s">
        <v>123</v>
      </c>
      <c r="BD120" s="257"/>
      <c r="BE120" s="257"/>
      <c r="BF120" s="257">
        <f t="shared" si="970"/>
        <v>0</v>
      </c>
      <c r="BG120" s="258"/>
      <c r="BH120" s="257">
        <f t="shared" si="971"/>
        <v>0</v>
      </c>
      <c r="BI120" s="259"/>
      <c r="BJ120" s="260"/>
      <c r="BK120" s="260"/>
      <c r="BL120" s="257">
        <f t="shared" si="972"/>
        <v>0</v>
      </c>
      <c r="BM120" s="258">
        <v>0.294289866351475</v>
      </c>
      <c r="BN120" s="261">
        <f t="shared" si="973"/>
        <v>0</v>
      </c>
      <c r="BO120" s="261">
        <f t="shared" si="974"/>
        <v>0</v>
      </c>
      <c r="BP120" s="599"/>
      <c r="BQ120" s="254">
        <v>6.0</v>
      </c>
      <c r="BR120" s="255" t="s">
        <v>128</v>
      </c>
      <c r="BS120" s="256" t="s">
        <v>121</v>
      </c>
      <c r="BT120" s="256" t="s">
        <v>123</v>
      </c>
      <c r="BU120" s="257"/>
      <c r="BV120" s="257"/>
      <c r="BW120" s="257">
        <f t="shared" si="975"/>
        <v>0</v>
      </c>
      <c r="BX120" s="258"/>
      <c r="BY120" s="257">
        <f t="shared" si="976"/>
        <v>0</v>
      </c>
      <c r="BZ120" s="259"/>
      <c r="CA120" s="260"/>
      <c r="CB120" s="260"/>
      <c r="CC120" s="257">
        <f t="shared" si="977"/>
        <v>0</v>
      </c>
      <c r="CD120" s="258">
        <v>0.294289866351475</v>
      </c>
      <c r="CE120" s="261">
        <f t="shared" si="978"/>
        <v>0</v>
      </c>
      <c r="CF120" s="261">
        <f t="shared" si="979"/>
        <v>0</v>
      </c>
      <c r="CG120" s="599"/>
      <c r="CH120" s="254">
        <v>6.0</v>
      </c>
      <c r="CI120" s="255" t="s">
        <v>128</v>
      </c>
      <c r="CJ120" s="256" t="s">
        <v>121</v>
      </c>
      <c r="CK120" s="256" t="s">
        <v>123</v>
      </c>
      <c r="CL120" s="257"/>
      <c r="CM120" s="257"/>
      <c r="CN120" s="257">
        <f t="shared" si="980"/>
        <v>0</v>
      </c>
      <c r="CO120" s="258"/>
      <c r="CP120" s="257">
        <f t="shared" si="981"/>
        <v>0</v>
      </c>
      <c r="CQ120" s="259"/>
      <c r="CR120" s="260"/>
      <c r="CS120" s="260"/>
      <c r="CT120" s="257">
        <f t="shared" si="982"/>
        <v>0</v>
      </c>
      <c r="CU120" s="258">
        <v>0.294289866351475</v>
      </c>
      <c r="CV120" s="261">
        <f t="shared" si="983"/>
        <v>0</v>
      </c>
      <c r="CW120" s="261">
        <f t="shared" si="984"/>
        <v>0</v>
      </c>
      <c r="CX120" s="599"/>
      <c r="CY120" s="254">
        <v>6.0</v>
      </c>
      <c r="CZ120" s="255" t="s">
        <v>128</v>
      </c>
      <c r="DA120" s="256" t="s">
        <v>121</v>
      </c>
      <c r="DB120" s="256" t="s">
        <v>123</v>
      </c>
      <c r="DC120" s="257"/>
      <c r="DD120" s="257"/>
      <c r="DE120" s="257">
        <f t="shared" si="985"/>
        <v>0</v>
      </c>
      <c r="DF120" s="258"/>
      <c r="DG120" s="257">
        <f t="shared" si="986"/>
        <v>0</v>
      </c>
      <c r="DH120" s="259"/>
      <c r="DI120" s="260"/>
      <c r="DJ120" s="260"/>
      <c r="DK120" s="257">
        <f t="shared" si="987"/>
        <v>0</v>
      </c>
      <c r="DL120" s="258">
        <v>0.294289866351475</v>
      </c>
      <c r="DM120" s="261">
        <f t="shared" si="988"/>
        <v>0</v>
      </c>
      <c r="DN120" s="261">
        <f t="shared" si="989"/>
        <v>0</v>
      </c>
      <c r="DO120" s="599"/>
      <c r="DP120" s="254">
        <v>6.0</v>
      </c>
      <c r="DQ120" s="255" t="s">
        <v>128</v>
      </c>
      <c r="DR120" s="256" t="s">
        <v>121</v>
      </c>
      <c r="DS120" s="256" t="s">
        <v>123</v>
      </c>
      <c r="DT120" s="257"/>
      <c r="DU120" s="257"/>
      <c r="DV120" s="257">
        <f t="shared" si="990"/>
        <v>0</v>
      </c>
      <c r="DW120" s="258"/>
      <c r="DX120" s="257">
        <f t="shared" si="991"/>
        <v>0</v>
      </c>
      <c r="DY120" s="259"/>
      <c r="DZ120" s="260"/>
      <c r="EA120" s="260"/>
      <c r="EB120" s="257">
        <f t="shared" si="992"/>
        <v>0</v>
      </c>
      <c r="EC120" s="258">
        <v>0.294289866351475</v>
      </c>
      <c r="ED120" s="261">
        <f t="shared" si="993"/>
        <v>0</v>
      </c>
      <c r="EE120" s="261">
        <f t="shared" si="994"/>
        <v>0</v>
      </c>
      <c r="EF120" s="599"/>
      <c r="EG120" s="254">
        <v>6.0</v>
      </c>
      <c r="EH120" s="255" t="s">
        <v>128</v>
      </c>
      <c r="EI120" s="256" t="s">
        <v>121</v>
      </c>
      <c r="EJ120" s="256" t="s">
        <v>123</v>
      </c>
      <c r="EK120" s="257"/>
      <c r="EL120" s="257"/>
      <c r="EM120" s="257">
        <f t="shared" si="995"/>
        <v>0</v>
      </c>
      <c r="EN120" s="258"/>
      <c r="EO120" s="257">
        <f t="shared" si="996"/>
        <v>0</v>
      </c>
      <c r="EP120" s="259"/>
      <c r="EQ120" s="260"/>
      <c r="ER120" s="260"/>
      <c r="ES120" s="257">
        <f t="shared" si="997"/>
        <v>0</v>
      </c>
      <c r="ET120" s="258">
        <v>0.294289866351475</v>
      </c>
      <c r="EU120" s="261">
        <f t="shared" si="998"/>
        <v>0</v>
      </c>
      <c r="EV120" s="261">
        <f t="shared" si="999"/>
        <v>0</v>
      </c>
      <c r="EW120" s="599"/>
      <c r="EX120" s="254">
        <v>6.0</v>
      </c>
      <c r="EY120" s="255" t="s">
        <v>128</v>
      </c>
      <c r="EZ120" s="256" t="s">
        <v>121</v>
      </c>
      <c r="FA120" s="256" t="s">
        <v>123</v>
      </c>
      <c r="FB120" s="257"/>
      <c r="FC120" s="257"/>
      <c r="FD120" s="257">
        <f t="shared" si="1000"/>
        <v>0</v>
      </c>
      <c r="FE120" s="258"/>
      <c r="FF120" s="257">
        <f t="shared" si="1001"/>
        <v>0</v>
      </c>
      <c r="FG120" s="259"/>
      <c r="FH120" s="260"/>
      <c r="FI120" s="260"/>
      <c r="FJ120" s="257">
        <f t="shared" si="1002"/>
        <v>0</v>
      </c>
      <c r="FK120" s="258">
        <v>0.294289866351475</v>
      </c>
      <c r="FL120" s="261">
        <f t="shared" si="1003"/>
        <v>0</v>
      </c>
      <c r="FM120" s="261">
        <f t="shared" si="1004"/>
        <v>0</v>
      </c>
      <c r="FN120" s="599"/>
      <c r="FO120" s="254">
        <v>6.0</v>
      </c>
      <c r="FP120" s="255" t="s">
        <v>128</v>
      </c>
      <c r="FQ120" s="256" t="s">
        <v>121</v>
      </c>
      <c r="FR120" s="256" t="s">
        <v>123</v>
      </c>
      <c r="FS120" s="257"/>
      <c r="FT120" s="257"/>
      <c r="FU120" s="257">
        <f t="shared" si="1005"/>
        <v>0</v>
      </c>
      <c r="FV120" s="258"/>
      <c r="FW120" s="257">
        <f t="shared" si="1006"/>
        <v>0</v>
      </c>
      <c r="FX120" s="259"/>
      <c r="FY120" s="260"/>
      <c r="FZ120" s="260"/>
      <c r="GA120" s="257">
        <f t="shared" si="1007"/>
        <v>0</v>
      </c>
      <c r="GB120" s="258">
        <v>0.294289866351475</v>
      </c>
      <c r="GC120" s="261">
        <f t="shared" si="1008"/>
        <v>0</v>
      </c>
      <c r="GD120" s="261">
        <f t="shared" si="1009"/>
        <v>0</v>
      </c>
      <c r="GE120" s="599"/>
      <c r="GF120" s="254">
        <v>6.0</v>
      </c>
      <c r="GG120" s="255" t="s">
        <v>128</v>
      </c>
      <c r="GH120" s="256" t="s">
        <v>121</v>
      </c>
      <c r="GI120" s="256" t="s">
        <v>123</v>
      </c>
      <c r="GJ120" s="257"/>
      <c r="GK120" s="257"/>
      <c r="GL120" s="257">
        <f t="shared" si="1010"/>
        <v>0</v>
      </c>
      <c r="GM120" s="258"/>
      <c r="GN120" s="257">
        <f t="shared" si="1011"/>
        <v>0</v>
      </c>
      <c r="GO120" s="259"/>
      <c r="GP120" s="260"/>
      <c r="GQ120" s="260"/>
      <c r="GR120" s="257">
        <f t="shared" si="1012"/>
        <v>0</v>
      </c>
      <c r="GS120" s="258">
        <v>0.294289866351475</v>
      </c>
      <c r="GT120" s="261">
        <f t="shared" si="1013"/>
        <v>0</v>
      </c>
      <c r="GU120" s="261">
        <f t="shared" si="1014"/>
        <v>0</v>
      </c>
      <c r="GV120" s="599"/>
      <c r="GW120" s="254">
        <v>6.0</v>
      </c>
      <c r="GX120" s="255" t="s">
        <v>128</v>
      </c>
      <c r="GY120" s="256" t="s">
        <v>121</v>
      </c>
      <c r="GZ120" s="256" t="s">
        <v>123</v>
      </c>
      <c r="HA120" s="257"/>
      <c r="HB120" s="257"/>
      <c r="HC120" s="257">
        <f t="shared" si="1015"/>
        <v>0</v>
      </c>
      <c r="HD120" s="258"/>
      <c r="HE120" s="257">
        <f t="shared" si="1016"/>
        <v>0</v>
      </c>
      <c r="HF120" s="259"/>
      <c r="HG120" s="260"/>
      <c r="HH120" s="260"/>
      <c r="HI120" s="257">
        <f t="shared" si="1017"/>
        <v>0</v>
      </c>
      <c r="HJ120" s="258">
        <v>0.294289866351475</v>
      </c>
      <c r="HK120" s="261">
        <f t="shared" si="1018"/>
        <v>0</v>
      </c>
      <c r="HL120" s="261">
        <f t="shared" si="1019"/>
        <v>0</v>
      </c>
      <c r="HM120" s="599"/>
      <c r="HN120" s="254">
        <v>6.0</v>
      </c>
      <c r="HO120" s="255" t="s">
        <v>128</v>
      </c>
      <c r="HP120" s="256" t="s">
        <v>121</v>
      </c>
      <c r="HQ120" s="256" t="s">
        <v>123</v>
      </c>
      <c r="HR120" s="257"/>
      <c r="HS120" s="257"/>
      <c r="HT120" s="257">
        <f t="shared" si="1020"/>
        <v>0</v>
      </c>
      <c r="HU120" s="258"/>
      <c r="HV120" s="257">
        <f t="shared" si="1021"/>
        <v>0</v>
      </c>
      <c r="HW120" s="259"/>
      <c r="HX120" s="260"/>
      <c r="HY120" s="260"/>
      <c r="HZ120" s="257">
        <f t="shared" si="1022"/>
        <v>0</v>
      </c>
      <c r="IA120" s="258">
        <v>0.294289866351475</v>
      </c>
      <c r="IB120" s="261">
        <f t="shared" si="1023"/>
        <v>0</v>
      </c>
      <c r="IC120" s="261">
        <f t="shared" si="1024"/>
        <v>0</v>
      </c>
      <c r="ID120" s="599"/>
      <c r="IE120" s="254">
        <v>6.0</v>
      </c>
      <c r="IF120" s="255" t="s">
        <v>128</v>
      </c>
      <c r="IG120" s="256" t="s">
        <v>121</v>
      </c>
      <c r="IH120" s="256" t="s">
        <v>123</v>
      </c>
      <c r="II120" s="257"/>
      <c r="IJ120" s="257"/>
      <c r="IK120" s="257">
        <f t="shared" si="1025"/>
        <v>0</v>
      </c>
      <c r="IL120" s="258"/>
      <c r="IM120" s="257">
        <f t="shared" si="1026"/>
        <v>0</v>
      </c>
      <c r="IN120" s="259"/>
      <c r="IO120" s="260"/>
      <c r="IP120" s="260"/>
      <c r="IQ120" s="257">
        <f t="shared" si="1027"/>
        <v>0</v>
      </c>
      <c r="IR120" s="258">
        <v>0.294289866351475</v>
      </c>
      <c r="IS120" s="261">
        <f t="shared" si="1028"/>
        <v>0</v>
      </c>
      <c r="IT120" s="261">
        <f t="shared" si="1029"/>
        <v>0</v>
      </c>
      <c r="IU120" s="599"/>
      <c r="IV120" s="254">
        <v>6.0</v>
      </c>
      <c r="IW120" s="255" t="s">
        <v>128</v>
      </c>
      <c r="IX120" s="256" t="s">
        <v>121</v>
      </c>
      <c r="IY120" s="256" t="s">
        <v>123</v>
      </c>
      <c r="IZ120" s="257"/>
      <c r="JA120" s="257"/>
      <c r="JB120" s="257">
        <f t="shared" si="1030"/>
        <v>0</v>
      </c>
      <c r="JC120" s="258"/>
      <c r="JD120" s="257">
        <f t="shared" si="1031"/>
        <v>0</v>
      </c>
      <c r="JE120" s="259"/>
      <c r="JF120" s="260"/>
      <c r="JG120" s="260"/>
      <c r="JH120" s="257">
        <f t="shared" si="1032"/>
        <v>0</v>
      </c>
      <c r="JI120" s="258">
        <v>0.294289866351475</v>
      </c>
      <c r="JJ120" s="261">
        <f t="shared" si="1033"/>
        <v>0</v>
      </c>
      <c r="JK120" s="261">
        <f t="shared" si="1034"/>
        <v>0</v>
      </c>
      <c r="JL120" s="599"/>
      <c r="JM120" s="254">
        <v>6.0</v>
      </c>
      <c r="JN120" s="255" t="s">
        <v>128</v>
      </c>
      <c r="JO120" s="256" t="s">
        <v>121</v>
      </c>
      <c r="JP120" s="256" t="s">
        <v>123</v>
      </c>
      <c r="JQ120" s="257"/>
      <c r="JR120" s="257"/>
      <c r="JS120" s="257">
        <f t="shared" si="1035"/>
        <v>0</v>
      </c>
      <c r="JT120" s="258"/>
      <c r="JU120" s="257">
        <f t="shared" si="1036"/>
        <v>0</v>
      </c>
      <c r="JV120" s="259"/>
      <c r="JW120" s="260"/>
      <c r="JX120" s="260"/>
      <c r="JY120" s="257">
        <f t="shared" si="1037"/>
        <v>0</v>
      </c>
      <c r="JZ120" s="258">
        <v>0.294289866351475</v>
      </c>
      <c r="KA120" s="261">
        <f t="shared" si="1038"/>
        <v>0</v>
      </c>
      <c r="KB120" s="261">
        <f t="shared" si="1039"/>
        <v>0</v>
      </c>
      <c r="KC120" s="599"/>
      <c r="KD120" s="254">
        <v>6.0</v>
      </c>
      <c r="KE120" s="255" t="s">
        <v>128</v>
      </c>
      <c r="KF120" s="256" t="s">
        <v>121</v>
      </c>
      <c r="KG120" s="256" t="s">
        <v>123</v>
      </c>
      <c r="KH120" s="257"/>
      <c r="KI120" s="257"/>
      <c r="KJ120" s="257">
        <f t="shared" si="1040"/>
        <v>0</v>
      </c>
      <c r="KK120" s="258"/>
      <c r="KL120" s="257">
        <f t="shared" si="1041"/>
        <v>0</v>
      </c>
      <c r="KM120" s="259"/>
      <c r="KN120" s="260"/>
      <c r="KO120" s="260"/>
      <c r="KP120" s="257">
        <f t="shared" si="1042"/>
        <v>0</v>
      </c>
      <c r="KQ120" s="258">
        <v>0.294289866351475</v>
      </c>
      <c r="KR120" s="261">
        <f t="shared" si="1043"/>
        <v>0</v>
      </c>
      <c r="KS120" s="261">
        <f t="shared" si="1044"/>
        <v>0</v>
      </c>
      <c r="KT120" s="599"/>
      <c r="KU120" s="264"/>
    </row>
    <row r="121" ht="15.75" customHeight="1">
      <c r="A121" s="254">
        <v>7.0</v>
      </c>
      <c r="B121" s="255" t="s">
        <v>129</v>
      </c>
      <c r="C121" s="256" t="s">
        <v>121</v>
      </c>
      <c r="D121" s="256" t="s">
        <v>123</v>
      </c>
      <c r="E121" s="257"/>
      <c r="F121" s="257"/>
      <c r="G121" s="257">
        <f t="shared" si="955"/>
        <v>0</v>
      </c>
      <c r="H121" s="258"/>
      <c r="I121" s="257">
        <f t="shared" si="956"/>
        <v>0</v>
      </c>
      <c r="J121" s="259"/>
      <c r="K121" s="260"/>
      <c r="L121" s="260"/>
      <c r="M121" s="257">
        <f t="shared" si="957"/>
        <v>0</v>
      </c>
      <c r="N121" s="258">
        <v>0.294289866351475</v>
      </c>
      <c r="O121" s="261">
        <f t="shared" si="958"/>
        <v>0</v>
      </c>
      <c r="P121" s="261">
        <f t="shared" si="959"/>
        <v>0</v>
      </c>
      <c r="Q121" s="599"/>
      <c r="R121" s="254">
        <v>7.0</v>
      </c>
      <c r="S121" s="255" t="s">
        <v>129</v>
      </c>
      <c r="T121" s="256" t="s">
        <v>121</v>
      </c>
      <c r="U121" s="256" t="s">
        <v>123</v>
      </c>
      <c r="V121" s="257"/>
      <c r="W121" s="257"/>
      <c r="X121" s="257">
        <f t="shared" si="960"/>
        <v>0</v>
      </c>
      <c r="Y121" s="258"/>
      <c r="Z121" s="257">
        <f t="shared" si="961"/>
        <v>0</v>
      </c>
      <c r="AA121" s="259"/>
      <c r="AB121" s="260"/>
      <c r="AC121" s="260"/>
      <c r="AD121" s="257">
        <f t="shared" si="962"/>
        <v>0</v>
      </c>
      <c r="AE121" s="258">
        <v>0.294289866351475</v>
      </c>
      <c r="AF121" s="261">
        <f t="shared" si="963"/>
        <v>0</v>
      </c>
      <c r="AG121" s="261">
        <f t="shared" si="964"/>
        <v>0</v>
      </c>
      <c r="AH121" s="599"/>
      <c r="AI121" s="254">
        <v>7.0</v>
      </c>
      <c r="AJ121" s="255" t="s">
        <v>129</v>
      </c>
      <c r="AK121" s="256" t="s">
        <v>121</v>
      </c>
      <c r="AL121" s="256" t="s">
        <v>123</v>
      </c>
      <c r="AM121" s="257"/>
      <c r="AN121" s="257"/>
      <c r="AO121" s="257">
        <f t="shared" si="965"/>
        <v>0</v>
      </c>
      <c r="AP121" s="258"/>
      <c r="AQ121" s="257">
        <f t="shared" si="966"/>
        <v>0</v>
      </c>
      <c r="AR121" s="259"/>
      <c r="AS121" s="260"/>
      <c r="AT121" s="260"/>
      <c r="AU121" s="257">
        <f t="shared" si="967"/>
        <v>0</v>
      </c>
      <c r="AV121" s="258">
        <v>0.294289866351475</v>
      </c>
      <c r="AW121" s="261">
        <f t="shared" si="968"/>
        <v>0</v>
      </c>
      <c r="AX121" s="261">
        <f t="shared" si="969"/>
        <v>0</v>
      </c>
      <c r="AY121" s="599"/>
      <c r="AZ121" s="254">
        <v>7.0</v>
      </c>
      <c r="BA121" s="255" t="s">
        <v>129</v>
      </c>
      <c r="BB121" s="256" t="s">
        <v>121</v>
      </c>
      <c r="BC121" s="256" t="s">
        <v>123</v>
      </c>
      <c r="BD121" s="257"/>
      <c r="BE121" s="257"/>
      <c r="BF121" s="257">
        <f t="shared" si="970"/>
        <v>0</v>
      </c>
      <c r="BG121" s="258"/>
      <c r="BH121" s="257">
        <f t="shared" si="971"/>
        <v>0</v>
      </c>
      <c r="BI121" s="259"/>
      <c r="BJ121" s="260"/>
      <c r="BK121" s="260"/>
      <c r="BL121" s="257">
        <f t="shared" si="972"/>
        <v>0</v>
      </c>
      <c r="BM121" s="258">
        <v>0.294289866351475</v>
      </c>
      <c r="BN121" s="261">
        <f t="shared" si="973"/>
        <v>0</v>
      </c>
      <c r="BO121" s="261">
        <f t="shared" si="974"/>
        <v>0</v>
      </c>
      <c r="BP121" s="599"/>
      <c r="BQ121" s="254">
        <v>7.0</v>
      </c>
      <c r="BR121" s="255" t="s">
        <v>129</v>
      </c>
      <c r="BS121" s="256" t="s">
        <v>121</v>
      </c>
      <c r="BT121" s="256" t="s">
        <v>123</v>
      </c>
      <c r="BU121" s="257"/>
      <c r="BV121" s="257"/>
      <c r="BW121" s="257">
        <f t="shared" si="975"/>
        <v>0</v>
      </c>
      <c r="BX121" s="258"/>
      <c r="BY121" s="257">
        <f t="shared" si="976"/>
        <v>0</v>
      </c>
      <c r="BZ121" s="259"/>
      <c r="CA121" s="260"/>
      <c r="CB121" s="260"/>
      <c r="CC121" s="257">
        <f t="shared" si="977"/>
        <v>0</v>
      </c>
      <c r="CD121" s="258">
        <v>0.294289866351475</v>
      </c>
      <c r="CE121" s="261">
        <f t="shared" si="978"/>
        <v>0</v>
      </c>
      <c r="CF121" s="261">
        <f t="shared" si="979"/>
        <v>0</v>
      </c>
      <c r="CG121" s="599"/>
      <c r="CH121" s="254">
        <v>7.0</v>
      </c>
      <c r="CI121" s="255" t="s">
        <v>129</v>
      </c>
      <c r="CJ121" s="256" t="s">
        <v>121</v>
      </c>
      <c r="CK121" s="256" t="s">
        <v>123</v>
      </c>
      <c r="CL121" s="257"/>
      <c r="CM121" s="257"/>
      <c r="CN121" s="257">
        <f t="shared" si="980"/>
        <v>0</v>
      </c>
      <c r="CO121" s="258"/>
      <c r="CP121" s="257">
        <f t="shared" si="981"/>
        <v>0</v>
      </c>
      <c r="CQ121" s="259"/>
      <c r="CR121" s="260"/>
      <c r="CS121" s="260"/>
      <c r="CT121" s="257">
        <f t="shared" si="982"/>
        <v>0</v>
      </c>
      <c r="CU121" s="258">
        <v>0.294289866351475</v>
      </c>
      <c r="CV121" s="261">
        <f t="shared" si="983"/>
        <v>0</v>
      </c>
      <c r="CW121" s="261">
        <f t="shared" si="984"/>
        <v>0</v>
      </c>
      <c r="CX121" s="599"/>
      <c r="CY121" s="254">
        <v>7.0</v>
      </c>
      <c r="CZ121" s="255" t="s">
        <v>129</v>
      </c>
      <c r="DA121" s="256" t="s">
        <v>121</v>
      </c>
      <c r="DB121" s="256" t="s">
        <v>123</v>
      </c>
      <c r="DC121" s="257"/>
      <c r="DD121" s="257"/>
      <c r="DE121" s="257">
        <f t="shared" si="985"/>
        <v>0</v>
      </c>
      <c r="DF121" s="258"/>
      <c r="DG121" s="257">
        <f t="shared" si="986"/>
        <v>0</v>
      </c>
      <c r="DH121" s="259"/>
      <c r="DI121" s="260"/>
      <c r="DJ121" s="260"/>
      <c r="DK121" s="257">
        <f t="shared" si="987"/>
        <v>0</v>
      </c>
      <c r="DL121" s="258">
        <v>0.294289866351475</v>
      </c>
      <c r="DM121" s="261">
        <f t="shared" si="988"/>
        <v>0</v>
      </c>
      <c r="DN121" s="261">
        <f t="shared" si="989"/>
        <v>0</v>
      </c>
      <c r="DO121" s="599"/>
      <c r="DP121" s="254">
        <v>7.0</v>
      </c>
      <c r="DQ121" s="255" t="s">
        <v>129</v>
      </c>
      <c r="DR121" s="256" t="s">
        <v>121</v>
      </c>
      <c r="DS121" s="256" t="s">
        <v>123</v>
      </c>
      <c r="DT121" s="257"/>
      <c r="DU121" s="257"/>
      <c r="DV121" s="257">
        <f t="shared" si="990"/>
        <v>0</v>
      </c>
      <c r="DW121" s="258"/>
      <c r="DX121" s="257">
        <f t="shared" si="991"/>
        <v>0</v>
      </c>
      <c r="DY121" s="259"/>
      <c r="DZ121" s="260"/>
      <c r="EA121" s="260"/>
      <c r="EB121" s="257">
        <f t="shared" si="992"/>
        <v>0</v>
      </c>
      <c r="EC121" s="258">
        <v>0.294289866351475</v>
      </c>
      <c r="ED121" s="261">
        <f t="shared" si="993"/>
        <v>0</v>
      </c>
      <c r="EE121" s="261">
        <f t="shared" si="994"/>
        <v>0</v>
      </c>
      <c r="EF121" s="599"/>
      <c r="EG121" s="254">
        <v>7.0</v>
      </c>
      <c r="EH121" s="255" t="s">
        <v>129</v>
      </c>
      <c r="EI121" s="256" t="s">
        <v>121</v>
      </c>
      <c r="EJ121" s="256" t="s">
        <v>123</v>
      </c>
      <c r="EK121" s="257"/>
      <c r="EL121" s="257"/>
      <c r="EM121" s="257">
        <f t="shared" si="995"/>
        <v>0</v>
      </c>
      <c r="EN121" s="258"/>
      <c r="EO121" s="257">
        <f t="shared" si="996"/>
        <v>0</v>
      </c>
      <c r="EP121" s="259"/>
      <c r="EQ121" s="260"/>
      <c r="ER121" s="260"/>
      <c r="ES121" s="257">
        <f t="shared" si="997"/>
        <v>0</v>
      </c>
      <c r="ET121" s="258">
        <v>0.294289866351475</v>
      </c>
      <c r="EU121" s="261">
        <f t="shared" si="998"/>
        <v>0</v>
      </c>
      <c r="EV121" s="261">
        <f t="shared" si="999"/>
        <v>0</v>
      </c>
      <c r="EW121" s="599"/>
      <c r="EX121" s="254">
        <v>7.0</v>
      </c>
      <c r="EY121" s="255" t="s">
        <v>129</v>
      </c>
      <c r="EZ121" s="256" t="s">
        <v>121</v>
      </c>
      <c r="FA121" s="256" t="s">
        <v>123</v>
      </c>
      <c r="FB121" s="257"/>
      <c r="FC121" s="257"/>
      <c r="FD121" s="257">
        <f t="shared" si="1000"/>
        <v>0</v>
      </c>
      <c r="FE121" s="258"/>
      <c r="FF121" s="257">
        <f t="shared" si="1001"/>
        <v>0</v>
      </c>
      <c r="FG121" s="259"/>
      <c r="FH121" s="260"/>
      <c r="FI121" s="260"/>
      <c r="FJ121" s="257">
        <f t="shared" si="1002"/>
        <v>0</v>
      </c>
      <c r="FK121" s="258">
        <v>0.294289866351475</v>
      </c>
      <c r="FL121" s="261">
        <f t="shared" si="1003"/>
        <v>0</v>
      </c>
      <c r="FM121" s="261">
        <f t="shared" si="1004"/>
        <v>0</v>
      </c>
      <c r="FN121" s="599"/>
      <c r="FO121" s="254">
        <v>7.0</v>
      </c>
      <c r="FP121" s="255" t="s">
        <v>129</v>
      </c>
      <c r="FQ121" s="256" t="s">
        <v>121</v>
      </c>
      <c r="FR121" s="256" t="s">
        <v>123</v>
      </c>
      <c r="FS121" s="257"/>
      <c r="FT121" s="257"/>
      <c r="FU121" s="257">
        <f t="shared" si="1005"/>
        <v>0</v>
      </c>
      <c r="FV121" s="258"/>
      <c r="FW121" s="257">
        <f t="shared" si="1006"/>
        <v>0</v>
      </c>
      <c r="FX121" s="259"/>
      <c r="FY121" s="260"/>
      <c r="FZ121" s="260"/>
      <c r="GA121" s="257">
        <f t="shared" si="1007"/>
        <v>0</v>
      </c>
      <c r="GB121" s="258">
        <v>0.294289866351475</v>
      </c>
      <c r="GC121" s="261">
        <f t="shared" si="1008"/>
        <v>0</v>
      </c>
      <c r="GD121" s="261">
        <f t="shared" si="1009"/>
        <v>0</v>
      </c>
      <c r="GE121" s="599"/>
      <c r="GF121" s="254">
        <v>7.0</v>
      </c>
      <c r="GG121" s="255" t="s">
        <v>129</v>
      </c>
      <c r="GH121" s="256" t="s">
        <v>121</v>
      </c>
      <c r="GI121" s="256" t="s">
        <v>123</v>
      </c>
      <c r="GJ121" s="257"/>
      <c r="GK121" s="257"/>
      <c r="GL121" s="257">
        <f t="shared" si="1010"/>
        <v>0</v>
      </c>
      <c r="GM121" s="258"/>
      <c r="GN121" s="257">
        <f t="shared" si="1011"/>
        <v>0</v>
      </c>
      <c r="GO121" s="259"/>
      <c r="GP121" s="260"/>
      <c r="GQ121" s="260"/>
      <c r="GR121" s="257">
        <f t="shared" si="1012"/>
        <v>0</v>
      </c>
      <c r="GS121" s="258">
        <v>0.294289866351475</v>
      </c>
      <c r="GT121" s="261">
        <f t="shared" si="1013"/>
        <v>0</v>
      </c>
      <c r="GU121" s="261">
        <f t="shared" si="1014"/>
        <v>0</v>
      </c>
      <c r="GV121" s="599"/>
      <c r="GW121" s="254">
        <v>7.0</v>
      </c>
      <c r="GX121" s="255" t="s">
        <v>129</v>
      </c>
      <c r="GY121" s="256" t="s">
        <v>121</v>
      </c>
      <c r="GZ121" s="256" t="s">
        <v>123</v>
      </c>
      <c r="HA121" s="257"/>
      <c r="HB121" s="257"/>
      <c r="HC121" s="257">
        <f t="shared" si="1015"/>
        <v>0</v>
      </c>
      <c r="HD121" s="258"/>
      <c r="HE121" s="257">
        <f t="shared" si="1016"/>
        <v>0</v>
      </c>
      <c r="HF121" s="259"/>
      <c r="HG121" s="260"/>
      <c r="HH121" s="260"/>
      <c r="HI121" s="257">
        <f t="shared" si="1017"/>
        <v>0</v>
      </c>
      <c r="HJ121" s="258">
        <v>0.294289866351475</v>
      </c>
      <c r="HK121" s="261">
        <f t="shared" si="1018"/>
        <v>0</v>
      </c>
      <c r="HL121" s="261">
        <f t="shared" si="1019"/>
        <v>0</v>
      </c>
      <c r="HM121" s="599"/>
      <c r="HN121" s="254">
        <v>7.0</v>
      </c>
      <c r="HO121" s="255" t="s">
        <v>129</v>
      </c>
      <c r="HP121" s="256" t="s">
        <v>121</v>
      </c>
      <c r="HQ121" s="256" t="s">
        <v>123</v>
      </c>
      <c r="HR121" s="257"/>
      <c r="HS121" s="257"/>
      <c r="HT121" s="257">
        <f t="shared" si="1020"/>
        <v>0</v>
      </c>
      <c r="HU121" s="258"/>
      <c r="HV121" s="257">
        <f t="shared" si="1021"/>
        <v>0</v>
      </c>
      <c r="HW121" s="259"/>
      <c r="HX121" s="260"/>
      <c r="HY121" s="260"/>
      <c r="HZ121" s="257">
        <f t="shared" si="1022"/>
        <v>0</v>
      </c>
      <c r="IA121" s="258">
        <v>0.294289866351475</v>
      </c>
      <c r="IB121" s="261">
        <f t="shared" si="1023"/>
        <v>0</v>
      </c>
      <c r="IC121" s="261">
        <f t="shared" si="1024"/>
        <v>0</v>
      </c>
      <c r="ID121" s="599"/>
      <c r="IE121" s="254">
        <v>7.0</v>
      </c>
      <c r="IF121" s="255" t="s">
        <v>129</v>
      </c>
      <c r="IG121" s="256" t="s">
        <v>121</v>
      </c>
      <c r="IH121" s="256" t="s">
        <v>123</v>
      </c>
      <c r="II121" s="257"/>
      <c r="IJ121" s="257"/>
      <c r="IK121" s="257">
        <f t="shared" si="1025"/>
        <v>0</v>
      </c>
      <c r="IL121" s="258"/>
      <c r="IM121" s="257">
        <f t="shared" si="1026"/>
        <v>0</v>
      </c>
      <c r="IN121" s="259"/>
      <c r="IO121" s="260"/>
      <c r="IP121" s="260"/>
      <c r="IQ121" s="257">
        <f t="shared" si="1027"/>
        <v>0</v>
      </c>
      <c r="IR121" s="258">
        <v>0.294289866351475</v>
      </c>
      <c r="IS121" s="261">
        <f t="shared" si="1028"/>
        <v>0</v>
      </c>
      <c r="IT121" s="261">
        <f t="shared" si="1029"/>
        <v>0</v>
      </c>
      <c r="IU121" s="599"/>
      <c r="IV121" s="254">
        <v>7.0</v>
      </c>
      <c r="IW121" s="255" t="s">
        <v>129</v>
      </c>
      <c r="IX121" s="256" t="s">
        <v>121</v>
      </c>
      <c r="IY121" s="256" t="s">
        <v>123</v>
      </c>
      <c r="IZ121" s="257"/>
      <c r="JA121" s="257"/>
      <c r="JB121" s="257">
        <f t="shared" si="1030"/>
        <v>0</v>
      </c>
      <c r="JC121" s="258"/>
      <c r="JD121" s="257">
        <f t="shared" si="1031"/>
        <v>0</v>
      </c>
      <c r="JE121" s="259"/>
      <c r="JF121" s="260"/>
      <c r="JG121" s="260"/>
      <c r="JH121" s="257">
        <f t="shared" si="1032"/>
        <v>0</v>
      </c>
      <c r="JI121" s="258">
        <v>0.294289866351475</v>
      </c>
      <c r="JJ121" s="261">
        <f t="shared" si="1033"/>
        <v>0</v>
      </c>
      <c r="JK121" s="261">
        <f t="shared" si="1034"/>
        <v>0</v>
      </c>
      <c r="JL121" s="599"/>
      <c r="JM121" s="254">
        <v>7.0</v>
      </c>
      <c r="JN121" s="255" t="s">
        <v>129</v>
      </c>
      <c r="JO121" s="256" t="s">
        <v>121</v>
      </c>
      <c r="JP121" s="256" t="s">
        <v>123</v>
      </c>
      <c r="JQ121" s="257"/>
      <c r="JR121" s="257"/>
      <c r="JS121" s="257">
        <f t="shared" si="1035"/>
        <v>0</v>
      </c>
      <c r="JT121" s="258"/>
      <c r="JU121" s="257">
        <f t="shared" si="1036"/>
        <v>0</v>
      </c>
      <c r="JV121" s="259"/>
      <c r="JW121" s="260"/>
      <c r="JX121" s="260"/>
      <c r="JY121" s="257">
        <f t="shared" si="1037"/>
        <v>0</v>
      </c>
      <c r="JZ121" s="258">
        <v>0.294289866351475</v>
      </c>
      <c r="KA121" s="261">
        <f t="shared" si="1038"/>
        <v>0</v>
      </c>
      <c r="KB121" s="261">
        <f t="shared" si="1039"/>
        <v>0</v>
      </c>
      <c r="KC121" s="599"/>
      <c r="KD121" s="254">
        <v>7.0</v>
      </c>
      <c r="KE121" s="255" t="s">
        <v>129</v>
      </c>
      <c r="KF121" s="256" t="s">
        <v>121</v>
      </c>
      <c r="KG121" s="256" t="s">
        <v>123</v>
      </c>
      <c r="KH121" s="257"/>
      <c r="KI121" s="257"/>
      <c r="KJ121" s="257">
        <f t="shared" si="1040"/>
        <v>0</v>
      </c>
      <c r="KK121" s="258"/>
      <c r="KL121" s="257">
        <f t="shared" si="1041"/>
        <v>0</v>
      </c>
      <c r="KM121" s="259"/>
      <c r="KN121" s="260"/>
      <c r="KO121" s="260"/>
      <c r="KP121" s="257">
        <f t="shared" si="1042"/>
        <v>0</v>
      </c>
      <c r="KQ121" s="258">
        <v>0.294289866351475</v>
      </c>
      <c r="KR121" s="261">
        <f t="shared" si="1043"/>
        <v>0</v>
      </c>
      <c r="KS121" s="261">
        <f t="shared" si="1044"/>
        <v>0</v>
      </c>
      <c r="KT121" s="599"/>
      <c r="KU121" s="264"/>
    </row>
    <row r="122" ht="15.75" customHeight="1">
      <c r="A122" s="254">
        <v>8.0</v>
      </c>
      <c r="B122" s="255" t="s">
        <v>130</v>
      </c>
      <c r="C122" s="256" t="s">
        <v>121</v>
      </c>
      <c r="D122" s="256" t="s">
        <v>123</v>
      </c>
      <c r="E122" s="257"/>
      <c r="F122" s="257"/>
      <c r="G122" s="257">
        <f t="shared" si="955"/>
        <v>0</v>
      </c>
      <c r="H122" s="258"/>
      <c r="I122" s="257">
        <f t="shared" si="956"/>
        <v>0</v>
      </c>
      <c r="J122" s="259"/>
      <c r="K122" s="260"/>
      <c r="L122" s="260"/>
      <c r="M122" s="257">
        <f t="shared" si="957"/>
        <v>0</v>
      </c>
      <c r="N122" s="258">
        <v>0.294289866351475</v>
      </c>
      <c r="O122" s="261">
        <f t="shared" si="958"/>
        <v>0</v>
      </c>
      <c r="P122" s="261">
        <f t="shared" si="959"/>
        <v>0</v>
      </c>
      <c r="Q122" s="599"/>
      <c r="R122" s="254">
        <v>8.0</v>
      </c>
      <c r="S122" s="255" t="s">
        <v>130</v>
      </c>
      <c r="T122" s="256" t="s">
        <v>121</v>
      </c>
      <c r="U122" s="256" t="s">
        <v>123</v>
      </c>
      <c r="V122" s="257"/>
      <c r="W122" s="257"/>
      <c r="X122" s="257">
        <f t="shared" si="960"/>
        <v>0</v>
      </c>
      <c r="Y122" s="258"/>
      <c r="Z122" s="257">
        <f t="shared" si="961"/>
        <v>0</v>
      </c>
      <c r="AA122" s="259"/>
      <c r="AB122" s="260"/>
      <c r="AC122" s="260"/>
      <c r="AD122" s="257">
        <f t="shared" si="962"/>
        <v>0</v>
      </c>
      <c r="AE122" s="258">
        <v>0.294289866351475</v>
      </c>
      <c r="AF122" s="261">
        <f t="shared" si="963"/>
        <v>0</v>
      </c>
      <c r="AG122" s="261">
        <f t="shared" si="964"/>
        <v>0</v>
      </c>
      <c r="AH122" s="599"/>
      <c r="AI122" s="254">
        <v>8.0</v>
      </c>
      <c r="AJ122" s="255" t="s">
        <v>130</v>
      </c>
      <c r="AK122" s="256" t="s">
        <v>121</v>
      </c>
      <c r="AL122" s="256" t="s">
        <v>123</v>
      </c>
      <c r="AM122" s="257"/>
      <c r="AN122" s="257"/>
      <c r="AO122" s="257">
        <f t="shared" si="965"/>
        <v>0</v>
      </c>
      <c r="AP122" s="258"/>
      <c r="AQ122" s="257">
        <f t="shared" si="966"/>
        <v>0</v>
      </c>
      <c r="AR122" s="259"/>
      <c r="AS122" s="260"/>
      <c r="AT122" s="260"/>
      <c r="AU122" s="257">
        <f t="shared" si="967"/>
        <v>0</v>
      </c>
      <c r="AV122" s="258">
        <v>0.294289866351475</v>
      </c>
      <c r="AW122" s="261">
        <f t="shared" si="968"/>
        <v>0</v>
      </c>
      <c r="AX122" s="261">
        <f t="shared" si="969"/>
        <v>0</v>
      </c>
      <c r="AY122" s="599"/>
      <c r="AZ122" s="254">
        <v>8.0</v>
      </c>
      <c r="BA122" s="255" t="s">
        <v>130</v>
      </c>
      <c r="BB122" s="256" t="s">
        <v>121</v>
      </c>
      <c r="BC122" s="256" t="s">
        <v>123</v>
      </c>
      <c r="BD122" s="257"/>
      <c r="BE122" s="257"/>
      <c r="BF122" s="257">
        <f t="shared" si="970"/>
        <v>0</v>
      </c>
      <c r="BG122" s="258"/>
      <c r="BH122" s="257">
        <f t="shared" si="971"/>
        <v>0</v>
      </c>
      <c r="BI122" s="259"/>
      <c r="BJ122" s="260"/>
      <c r="BK122" s="260"/>
      <c r="BL122" s="257">
        <f t="shared" si="972"/>
        <v>0</v>
      </c>
      <c r="BM122" s="258">
        <v>0.294289866351475</v>
      </c>
      <c r="BN122" s="261">
        <f t="shared" si="973"/>
        <v>0</v>
      </c>
      <c r="BO122" s="261">
        <f t="shared" si="974"/>
        <v>0</v>
      </c>
      <c r="BP122" s="599"/>
      <c r="BQ122" s="254">
        <v>8.0</v>
      </c>
      <c r="BR122" s="255" t="s">
        <v>130</v>
      </c>
      <c r="BS122" s="256" t="s">
        <v>121</v>
      </c>
      <c r="BT122" s="256" t="s">
        <v>123</v>
      </c>
      <c r="BU122" s="257"/>
      <c r="BV122" s="257"/>
      <c r="BW122" s="257">
        <f t="shared" si="975"/>
        <v>0</v>
      </c>
      <c r="BX122" s="258"/>
      <c r="BY122" s="257">
        <f t="shared" si="976"/>
        <v>0</v>
      </c>
      <c r="BZ122" s="259"/>
      <c r="CA122" s="260"/>
      <c r="CB122" s="260"/>
      <c r="CC122" s="257">
        <f t="shared" si="977"/>
        <v>0</v>
      </c>
      <c r="CD122" s="258">
        <v>0.294289866351475</v>
      </c>
      <c r="CE122" s="261">
        <f t="shared" si="978"/>
        <v>0</v>
      </c>
      <c r="CF122" s="261">
        <f t="shared" si="979"/>
        <v>0</v>
      </c>
      <c r="CG122" s="599"/>
      <c r="CH122" s="254">
        <v>8.0</v>
      </c>
      <c r="CI122" s="255" t="s">
        <v>130</v>
      </c>
      <c r="CJ122" s="256" t="s">
        <v>121</v>
      </c>
      <c r="CK122" s="256" t="s">
        <v>123</v>
      </c>
      <c r="CL122" s="257"/>
      <c r="CM122" s="257"/>
      <c r="CN122" s="257">
        <f t="shared" si="980"/>
        <v>0</v>
      </c>
      <c r="CO122" s="258"/>
      <c r="CP122" s="257">
        <f t="shared" si="981"/>
        <v>0</v>
      </c>
      <c r="CQ122" s="259"/>
      <c r="CR122" s="260"/>
      <c r="CS122" s="260"/>
      <c r="CT122" s="257">
        <f t="shared" si="982"/>
        <v>0</v>
      </c>
      <c r="CU122" s="258">
        <v>0.294289866351475</v>
      </c>
      <c r="CV122" s="261">
        <f t="shared" si="983"/>
        <v>0</v>
      </c>
      <c r="CW122" s="261">
        <f t="shared" si="984"/>
        <v>0</v>
      </c>
      <c r="CX122" s="599"/>
      <c r="CY122" s="254">
        <v>8.0</v>
      </c>
      <c r="CZ122" s="255" t="s">
        <v>130</v>
      </c>
      <c r="DA122" s="256" t="s">
        <v>121</v>
      </c>
      <c r="DB122" s="256" t="s">
        <v>123</v>
      </c>
      <c r="DC122" s="257"/>
      <c r="DD122" s="257"/>
      <c r="DE122" s="257">
        <f t="shared" si="985"/>
        <v>0</v>
      </c>
      <c r="DF122" s="258"/>
      <c r="DG122" s="257">
        <f t="shared" si="986"/>
        <v>0</v>
      </c>
      <c r="DH122" s="259"/>
      <c r="DI122" s="260"/>
      <c r="DJ122" s="260"/>
      <c r="DK122" s="257">
        <f t="shared" si="987"/>
        <v>0</v>
      </c>
      <c r="DL122" s="258">
        <v>0.294289866351475</v>
      </c>
      <c r="DM122" s="261">
        <f t="shared" si="988"/>
        <v>0</v>
      </c>
      <c r="DN122" s="261">
        <f t="shared" si="989"/>
        <v>0</v>
      </c>
      <c r="DO122" s="599"/>
      <c r="DP122" s="254">
        <v>8.0</v>
      </c>
      <c r="DQ122" s="255" t="s">
        <v>130</v>
      </c>
      <c r="DR122" s="256" t="s">
        <v>121</v>
      </c>
      <c r="DS122" s="256" t="s">
        <v>123</v>
      </c>
      <c r="DT122" s="257"/>
      <c r="DU122" s="257"/>
      <c r="DV122" s="257">
        <f t="shared" si="990"/>
        <v>0</v>
      </c>
      <c r="DW122" s="258"/>
      <c r="DX122" s="257">
        <f t="shared" si="991"/>
        <v>0</v>
      </c>
      <c r="DY122" s="259"/>
      <c r="DZ122" s="260"/>
      <c r="EA122" s="260"/>
      <c r="EB122" s="257">
        <f t="shared" si="992"/>
        <v>0</v>
      </c>
      <c r="EC122" s="258">
        <v>0.294289866351475</v>
      </c>
      <c r="ED122" s="261">
        <f t="shared" si="993"/>
        <v>0</v>
      </c>
      <c r="EE122" s="261">
        <f t="shared" si="994"/>
        <v>0</v>
      </c>
      <c r="EF122" s="599"/>
      <c r="EG122" s="254">
        <v>8.0</v>
      </c>
      <c r="EH122" s="255" t="s">
        <v>130</v>
      </c>
      <c r="EI122" s="256" t="s">
        <v>121</v>
      </c>
      <c r="EJ122" s="256" t="s">
        <v>123</v>
      </c>
      <c r="EK122" s="257"/>
      <c r="EL122" s="257"/>
      <c r="EM122" s="257">
        <f t="shared" si="995"/>
        <v>0</v>
      </c>
      <c r="EN122" s="258"/>
      <c r="EO122" s="257">
        <f t="shared" si="996"/>
        <v>0</v>
      </c>
      <c r="EP122" s="259"/>
      <c r="EQ122" s="260"/>
      <c r="ER122" s="260"/>
      <c r="ES122" s="257">
        <f t="shared" si="997"/>
        <v>0</v>
      </c>
      <c r="ET122" s="258">
        <v>0.294289866351475</v>
      </c>
      <c r="EU122" s="261">
        <f t="shared" si="998"/>
        <v>0</v>
      </c>
      <c r="EV122" s="261">
        <f t="shared" si="999"/>
        <v>0</v>
      </c>
      <c r="EW122" s="599"/>
      <c r="EX122" s="254">
        <v>8.0</v>
      </c>
      <c r="EY122" s="255" t="s">
        <v>130</v>
      </c>
      <c r="EZ122" s="256" t="s">
        <v>121</v>
      </c>
      <c r="FA122" s="256" t="s">
        <v>123</v>
      </c>
      <c r="FB122" s="257"/>
      <c r="FC122" s="257"/>
      <c r="FD122" s="257">
        <f t="shared" si="1000"/>
        <v>0</v>
      </c>
      <c r="FE122" s="258"/>
      <c r="FF122" s="257">
        <f t="shared" si="1001"/>
        <v>0</v>
      </c>
      <c r="FG122" s="259"/>
      <c r="FH122" s="260"/>
      <c r="FI122" s="260"/>
      <c r="FJ122" s="257">
        <f t="shared" si="1002"/>
        <v>0</v>
      </c>
      <c r="FK122" s="258">
        <v>0.294289866351475</v>
      </c>
      <c r="FL122" s="261">
        <f t="shared" si="1003"/>
        <v>0</v>
      </c>
      <c r="FM122" s="261">
        <f t="shared" si="1004"/>
        <v>0</v>
      </c>
      <c r="FN122" s="599"/>
      <c r="FO122" s="254">
        <v>8.0</v>
      </c>
      <c r="FP122" s="255" t="s">
        <v>130</v>
      </c>
      <c r="FQ122" s="256" t="s">
        <v>121</v>
      </c>
      <c r="FR122" s="256" t="s">
        <v>123</v>
      </c>
      <c r="FS122" s="257"/>
      <c r="FT122" s="257"/>
      <c r="FU122" s="257">
        <f t="shared" si="1005"/>
        <v>0</v>
      </c>
      <c r="FV122" s="258"/>
      <c r="FW122" s="257">
        <f t="shared" si="1006"/>
        <v>0</v>
      </c>
      <c r="FX122" s="259"/>
      <c r="FY122" s="260"/>
      <c r="FZ122" s="260"/>
      <c r="GA122" s="257">
        <f t="shared" si="1007"/>
        <v>0</v>
      </c>
      <c r="GB122" s="258">
        <v>0.294289866351475</v>
      </c>
      <c r="GC122" s="261">
        <f t="shared" si="1008"/>
        <v>0</v>
      </c>
      <c r="GD122" s="261">
        <f t="shared" si="1009"/>
        <v>0</v>
      </c>
      <c r="GE122" s="599"/>
      <c r="GF122" s="254">
        <v>8.0</v>
      </c>
      <c r="GG122" s="255" t="s">
        <v>130</v>
      </c>
      <c r="GH122" s="256" t="s">
        <v>121</v>
      </c>
      <c r="GI122" s="256" t="s">
        <v>123</v>
      </c>
      <c r="GJ122" s="257"/>
      <c r="GK122" s="257"/>
      <c r="GL122" s="257">
        <f t="shared" si="1010"/>
        <v>0</v>
      </c>
      <c r="GM122" s="258"/>
      <c r="GN122" s="257">
        <f t="shared" si="1011"/>
        <v>0</v>
      </c>
      <c r="GO122" s="259"/>
      <c r="GP122" s="260"/>
      <c r="GQ122" s="260"/>
      <c r="GR122" s="257">
        <f t="shared" si="1012"/>
        <v>0</v>
      </c>
      <c r="GS122" s="258">
        <v>0.294289866351475</v>
      </c>
      <c r="GT122" s="261">
        <f t="shared" si="1013"/>
        <v>0</v>
      </c>
      <c r="GU122" s="261">
        <f t="shared" si="1014"/>
        <v>0</v>
      </c>
      <c r="GV122" s="599"/>
      <c r="GW122" s="254">
        <v>8.0</v>
      </c>
      <c r="GX122" s="255" t="s">
        <v>130</v>
      </c>
      <c r="GY122" s="256" t="s">
        <v>121</v>
      </c>
      <c r="GZ122" s="256" t="s">
        <v>123</v>
      </c>
      <c r="HA122" s="257"/>
      <c r="HB122" s="257"/>
      <c r="HC122" s="257">
        <f t="shared" si="1015"/>
        <v>0</v>
      </c>
      <c r="HD122" s="258"/>
      <c r="HE122" s="257">
        <f t="shared" si="1016"/>
        <v>0</v>
      </c>
      <c r="HF122" s="259"/>
      <c r="HG122" s="260"/>
      <c r="HH122" s="260"/>
      <c r="HI122" s="257">
        <f t="shared" si="1017"/>
        <v>0</v>
      </c>
      <c r="HJ122" s="258">
        <v>0.294289866351475</v>
      </c>
      <c r="HK122" s="261">
        <f t="shared" si="1018"/>
        <v>0</v>
      </c>
      <c r="HL122" s="261">
        <f t="shared" si="1019"/>
        <v>0</v>
      </c>
      <c r="HM122" s="599"/>
      <c r="HN122" s="254">
        <v>8.0</v>
      </c>
      <c r="HO122" s="255" t="s">
        <v>130</v>
      </c>
      <c r="HP122" s="256" t="s">
        <v>121</v>
      </c>
      <c r="HQ122" s="256" t="s">
        <v>123</v>
      </c>
      <c r="HR122" s="257"/>
      <c r="HS122" s="257"/>
      <c r="HT122" s="257">
        <f t="shared" si="1020"/>
        <v>0</v>
      </c>
      <c r="HU122" s="258"/>
      <c r="HV122" s="257">
        <f t="shared" si="1021"/>
        <v>0</v>
      </c>
      <c r="HW122" s="259"/>
      <c r="HX122" s="260"/>
      <c r="HY122" s="260"/>
      <c r="HZ122" s="257">
        <f t="shared" si="1022"/>
        <v>0</v>
      </c>
      <c r="IA122" s="258">
        <v>0.294289866351475</v>
      </c>
      <c r="IB122" s="261">
        <f t="shared" si="1023"/>
        <v>0</v>
      </c>
      <c r="IC122" s="261">
        <f t="shared" si="1024"/>
        <v>0</v>
      </c>
      <c r="ID122" s="599"/>
      <c r="IE122" s="254">
        <v>8.0</v>
      </c>
      <c r="IF122" s="255" t="s">
        <v>130</v>
      </c>
      <c r="IG122" s="256" t="s">
        <v>121</v>
      </c>
      <c r="IH122" s="256" t="s">
        <v>123</v>
      </c>
      <c r="II122" s="257"/>
      <c r="IJ122" s="257"/>
      <c r="IK122" s="257">
        <f t="shared" si="1025"/>
        <v>0</v>
      </c>
      <c r="IL122" s="258"/>
      <c r="IM122" s="257">
        <f t="shared" si="1026"/>
        <v>0</v>
      </c>
      <c r="IN122" s="259"/>
      <c r="IO122" s="260"/>
      <c r="IP122" s="260"/>
      <c r="IQ122" s="257">
        <f t="shared" si="1027"/>
        <v>0</v>
      </c>
      <c r="IR122" s="258">
        <v>0.294289866351475</v>
      </c>
      <c r="IS122" s="261">
        <f t="shared" si="1028"/>
        <v>0</v>
      </c>
      <c r="IT122" s="261">
        <f t="shared" si="1029"/>
        <v>0</v>
      </c>
      <c r="IU122" s="599"/>
      <c r="IV122" s="254">
        <v>8.0</v>
      </c>
      <c r="IW122" s="255" t="s">
        <v>130</v>
      </c>
      <c r="IX122" s="256" t="s">
        <v>121</v>
      </c>
      <c r="IY122" s="256" t="s">
        <v>123</v>
      </c>
      <c r="IZ122" s="257"/>
      <c r="JA122" s="257"/>
      <c r="JB122" s="257">
        <f t="shared" si="1030"/>
        <v>0</v>
      </c>
      <c r="JC122" s="258"/>
      <c r="JD122" s="257">
        <f t="shared" si="1031"/>
        <v>0</v>
      </c>
      <c r="JE122" s="259"/>
      <c r="JF122" s="260"/>
      <c r="JG122" s="260"/>
      <c r="JH122" s="257">
        <f t="shared" si="1032"/>
        <v>0</v>
      </c>
      <c r="JI122" s="258">
        <v>0.294289866351475</v>
      </c>
      <c r="JJ122" s="261">
        <f t="shared" si="1033"/>
        <v>0</v>
      </c>
      <c r="JK122" s="261">
        <f t="shared" si="1034"/>
        <v>0</v>
      </c>
      <c r="JL122" s="599"/>
      <c r="JM122" s="254">
        <v>8.0</v>
      </c>
      <c r="JN122" s="255" t="s">
        <v>130</v>
      </c>
      <c r="JO122" s="256" t="s">
        <v>121</v>
      </c>
      <c r="JP122" s="256" t="s">
        <v>123</v>
      </c>
      <c r="JQ122" s="257"/>
      <c r="JR122" s="257"/>
      <c r="JS122" s="257">
        <f t="shared" si="1035"/>
        <v>0</v>
      </c>
      <c r="JT122" s="258"/>
      <c r="JU122" s="257">
        <f t="shared" si="1036"/>
        <v>0</v>
      </c>
      <c r="JV122" s="259"/>
      <c r="JW122" s="260"/>
      <c r="JX122" s="260"/>
      <c r="JY122" s="257">
        <f t="shared" si="1037"/>
        <v>0</v>
      </c>
      <c r="JZ122" s="258">
        <v>0.294289866351475</v>
      </c>
      <c r="KA122" s="261">
        <f t="shared" si="1038"/>
        <v>0</v>
      </c>
      <c r="KB122" s="261">
        <f t="shared" si="1039"/>
        <v>0</v>
      </c>
      <c r="KC122" s="599"/>
      <c r="KD122" s="254">
        <v>8.0</v>
      </c>
      <c r="KE122" s="255" t="s">
        <v>130</v>
      </c>
      <c r="KF122" s="256" t="s">
        <v>121</v>
      </c>
      <c r="KG122" s="256" t="s">
        <v>123</v>
      </c>
      <c r="KH122" s="257"/>
      <c r="KI122" s="257"/>
      <c r="KJ122" s="257">
        <f t="shared" si="1040"/>
        <v>0</v>
      </c>
      <c r="KK122" s="258"/>
      <c r="KL122" s="257">
        <f t="shared" si="1041"/>
        <v>0</v>
      </c>
      <c r="KM122" s="259"/>
      <c r="KN122" s="260"/>
      <c r="KO122" s="260"/>
      <c r="KP122" s="257">
        <f t="shared" si="1042"/>
        <v>0</v>
      </c>
      <c r="KQ122" s="258">
        <v>0.294289866351475</v>
      </c>
      <c r="KR122" s="261">
        <f t="shared" si="1043"/>
        <v>0</v>
      </c>
      <c r="KS122" s="261">
        <f t="shared" si="1044"/>
        <v>0</v>
      </c>
      <c r="KT122" s="599"/>
      <c r="KU122" s="264"/>
    </row>
    <row r="123" ht="15.75" customHeight="1">
      <c r="A123" s="254">
        <v>9.0</v>
      </c>
      <c r="B123" s="255" t="s">
        <v>131</v>
      </c>
      <c r="C123" s="256" t="s">
        <v>121</v>
      </c>
      <c r="D123" s="256" t="s">
        <v>123</v>
      </c>
      <c r="E123" s="257"/>
      <c r="F123" s="257"/>
      <c r="G123" s="257">
        <f t="shared" si="955"/>
        <v>0</v>
      </c>
      <c r="H123" s="258"/>
      <c r="I123" s="257">
        <f t="shared" si="956"/>
        <v>0</v>
      </c>
      <c r="J123" s="259"/>
      <c r="K123" s="260"/>
      <c r="L123" s="260"/>
      <c r="M123" s="257">
        <f t="shared" si="957"/>
        <v>0</v>
      </c>
      <c r="N123" s="258">
        <v>0.294289866351475</v>
      </c>
      <c r="O123" s="261">
        <f t="shared" si="958"/>
        <v>0</v>
      </c>
      <c r="P123" s="261">
        <f t="shared" si="959"/>
        <v>0</v>
      </c>
      <c r="Q123" s="599"/>
      <c r="R123" s="254">
        <v>9.0</v>
      </c>
      <c r="S123" s="255" t="s">
        <v>131</v>
      </c>
      <c r="T123" s="256" t="s">
        <v>121</v>
      </c>
      <c r="U123" s="256" t="s">
        <v>123</v>
      </c>
      <c r="V123" s="257"/>
      <c r="W123" s="257"/>
      <c r="X123" s="257">
        <f t="shared" si="960"/>
        <v>0</v>
      </c>
      <c r="Y123" s="258"/>
      <c r="Z123" s="257">
        <f t="shared" si="961"/>
        <v>0</v>
      </c>
      <c r="AA123" s="259"/>
      <c r="AB123" s="260"/>
      <c r="AC123" s="260"/>
      <c r="AD123" s="257">
        <f t="shared" si="962"/>
        <v>0</v>
      </c>
      <c r="AE123" s="258">
        <v>0.294289866351475</v>
      </c>
      <c r="AF123" s="261">
        <f t="shared" si="963"/>
        <v>0</v>
      </c>
      <c r="AG123" s="261">
        <f t="shared" si="964"/>
        <v>0</v>
      </c>
      <c r="AH123" s="599"/>
      <c r="AI123" s="254">
        <v>9.0</v>
      </c>
      <c r="AJ123" s="255" t="s">
        <v>131</v>
      </c>
      <c r="AK123" s="256" t="s">
        <v>121</v>
      </c>
      <c r="AL123" s="256" t="s">
        <v>123</v>
      </c>
      <c r="AM123" s="257"/>
      <c r="AN123" s="257"/>
      <c r="AO123" s="257">
        <f t="shared" si="965"/>
        <v>0</v>
      </c>
      <c r="AP123" s="258"/>
      <c r="AQ123" s="257">
        <f t="shared" si="966"/>
        <v>0</v>
      </c>
      <c r="AR123" s="259"/>
      <c r="AS123" s="260"/>
      <c r="AT123" s="260"/>
      <c r="AU123" s="257">
        <f t="shared" si="967"/>
        <v>0</v>
      </c>
      <c r="AV123" s="258">
        <v>0.294289866351475</v>
      </c>
      <c r="AW123" s="261">
        <f t="shared" si="968"/>
        <v>0</v>
      </c>
      <c r="AX123" s="261">
        <f t="shared" si="969"/>
        <v>0</v>
      </c>
      <c r="AY123" s="599"/>
      <c r="AZ123" s="254">
        <v>9.0</v>
      </c>
      <c r="BA123" s="255" t="s">
        <v>131</v>
      </c>
      <c r="BB123" s="256" t="s">
        <v>121</v>
      </c>
      <c r="BC123" s="256" t="s">
        <v>123</v>
      </c>
      <c r="BD123" s="257"/>
      <c r="BE123" s="257"/>
      <c r="BF123" s="257">
        <f t="shared" si="970"/>
        <v>0</v>
      </c>
      <c r="BG123" s="258"/>
      <c r="BH123" s="257">
        <f t="shared" si="971"/>
        <v>0</v>
      </c>
      <c r="BI123" s="259"/>
      <c r="BJ123" s="260"/>
      <c r="BK123" s="260"/>
      <c r="BL123" s="257">
        <f t="shared" si="972"/>
        <v>0</v>
      </c>
      <c r="BM123" s="258">
        <v>0.294289866351475</v>
      </c>
      <c r="BN123" s="261">
        <f t="shared" si="973"/>
        <v>0</v>
      </c>
      <c r="BO123" s="261">
        <f t="shared" si="974"/>
        <v>0</v>
      </c>
      <c r="BP123" s="599"/>
      <c r="BQ123" s="254">
        <v>9.0</v>
      </c>
      <c r="BR123" s="255" t="s">
        <v>131</v>
      </c>
      <c r="BS123" s="256" t="s">
        <v>121</v>
      </c>
      <c r="BT123" s="256" t="s">
        <v>123</v>
      </c>
      <c r="BU123" s="257"/>
      <c r="BV123" s="257"/>
      <c r="BW123" s="257">
        <f t="shared" si="975"/>
        <v>0</v>
      </c>
      <c r="BX123" s="258"/>
      <c r="BY123" s="257">
        <f t="shared" si="976"/>
        <v>0</v>
      </c>
      <c r="BZ123" s="259"/>
      <c r="CA123" s="260"/>
      <c r="CB123" s="260"/>
      <c r="CC123" s="257">
        <f t="shared" si="977"/>
        <v>0</v>
      </c>
      <c r="CD123" s="258">
        <v>0.294289866351475</v>
      </c>
      <c r="CE123" s="261">
        <f t="shared" si="978"/>
        <v>0</v>
      </c>
      <c r="CF123" s="261">
        <f t="shared" si="979"/>
        <v>0</v>
      </c>
      <c r="CG123" s="599"/>
      <c r="CH123" s="254">
        <v>9.0</v>
      </c>
      <c r="CI123" s="255" t="s">
        <v>131</v>
      </c>
      <c r="CJ123" s="256" t="s">
        <v>121</v>
      </c>
      <c r="CK123" s="256" t="s">
        <v>123</v>
      </c>
      <c r="CL123" s="257"/>
      <c r="CM123" s="257"/>
      <c r="CN123" s="257">
        <f t="shared" si="980"/>
        <v>0</v>
      </c>
      <c r="CO123" s="258"/>
      <c r="CP123" s="257">
        <f t="shared" si="981"/>
        <v>0</v>
      </c>
      <c r="CQ123" s="259"/>
      <c r="CR123" s="260"/>
      <c r="CS123" s="260"/>
      <c r="CT123" s="257">
        <f t="shared" si="982"/>
        <v>0</v>
      </c>
      <c r="CU123" s="258">
        <v>0.294289866351475</v>
      </c>
      <c r="CV123" s="261">
        <f t="shared" si="983"/>
        <v>0</v>
      </c>
      <c r="CW123" s="261">
        <f t="shared" si="984"/>
        <v>0</v>
      </c>
      <c r="CX123" s="599"/>
      <c r="CY123" s="254">
        <v>9.0</v>
      </c>
      <c r="CZ123" s="255" t="s">
        <v>131</v>
      </c>
      <c r="DA123" s="256" t="s">
        <v>121</v>
      </c>
      <c r="DB123" s="256" t="s">
        <v>123</v>
      </c>
      <c r="DC123" s="257"/>
      <c r="DD123" s="257"/>
      <c r="DE123" s="257">
        <f t="shared" si="985"/>
        <v>0</v>
      </c>
      <c r="DF123" s="258"/>
      <c r="DG123" s="257">
        <f t="shared" si="986"/>
        <v>0</v>
      </c>
      <c r="DH123" s="259"/>
      <c r="DI123" s="260"/>
      <c r="DJ123" s="260"/>
      <c r="DK123" s="257">
        <f t="shared" si="987"/>
        <v>0</v>
      </c>
      <c r="DL123" s="258">
        <v>0.294289866351475</v>
      </c>
      <c r="DM123" s="261">
        <f t="shared" si="988"/>
        <v>0</v>
      </c>
      <c r="DN123" s="261">
        <f t="shared" si="989"/>
        <v>0</v>
      </c>
      <c r="DO123" s="599"/>
      <c r="DP123" s="254">
        <v>9.0</v>
      </c>
      <c r="DQ123" s="255" t="s">
        <v>131</v>
      </c>
      <c r="DR123" s="256" t="s">
        <v>121</v>
      </c>
      <c r="DS123" s="256" t="s">
        <v>123</v>
      </c>
      <c r="DT123" s="257"/>
      <c r="DU123" s="257"/>
      <c r="DV123" s="257">
        <f t="shared" si="990"/>
        <v>0</v>
      </c>
      <c r="DW123" s="258"/>
      <c r="DX123" s="257">
        <f t="shared" si="991"/>
        <v>0</v>
      </c>
      <c r="DY123" s="259"/>
      <c r="DZ123" s="260"/>
      <c r="EA123" s="260"/>
      <c r="EB123" s="257">
        <f t="shared" si="992"/>
        <v>0</v>
      </c>
      <c r="EC123" s="258">
        <v>0.294289866351475</v>
      </c>
      <c r="ED123" s="261">
        <f t="shared" si="993"/>
        <v>0</v>
      </c>
      <c r="EE123" s="261">
        <f t="shared" si="994"/>
        <v>0</v>
      </c>
      <c r="EF123" s="599"/>
      <c r="EG123" s="254">
        <v>9.0</v>
      </c>
      <c r="EH123" s="255" t="s">
        <v>131</v>
      </c>
      <c r="EI123" s="256" t="s">
        <v>121</v>
      </c>
      <c r="EJ123" s="256" t="s">
        <v>123</v>
      </c>
      <c r="EK123" s="257"/>
      <c r="EL123" s="257"/>
      <c r="EM123" s="257">
        <f t="shared" si="995"/>
        <v>0</v>
      </c>
      <c r="EN123" s="258"/>
      <c r="EO123" s="257">
        <f t="shared" si="996"/>
        <v>0</v>
      </c>
      <c r="EP123" s="259"/>
      <c r="EQ123" s="260"/>
      <c r="ER123" s="260"/>
      <c r="ES123" s="257">
        <f t="shared" si="997"/>
        <v>0</v>
      </c>
      <c r="ET123" s="258">
        <v>0.294289866351475</v>
      </c>
      <c r="EU123" s="261">
        <f t="shared" si="998"/>
        <v>0</v>
      </c>
      <c r="EV123" s="261">
        <f t="shared" si="999"/>
        <v>0</v>
      </c>
      <c r="EW123" s="599"/>
      <c r="EX123" s="254">
        <v>9.0</v>
      </c>
      <c r="EY123" s="255" t="s">
        <v>131</v>
      </c>
      <c r="EZ123" s="256" t="s">
        <v>121</v>
      </c>
      <c r="FA123" s="256" t="s">
        <v>123</v>
      </c>
      <c r="FB123" s="257"/>
      <c r="FC123" s="257"/>
      <c r="FD123" s="257">
        <f t="shared" si="1000"/>
        <v>0</v>
      </c>
      <c r="FE123" s="258"/>
      <c r="FF123" s="257">
        <f t="shared" si="1001"/>
        <v>0</v>
      </c>
      <c r="FG123" s="259"/>
      <c r="FH123" s="260"/>
      <c r="FI123" s="260"/>
      <c r="FJ123" s="257">
        <f t="shared" si="1002"/>
        <v>0</v>
      </c>
      <c r="FK123" s="258">
        <v>0.294289866351475</v>
      </c>
      <c r="FL123" s="261">
        <f t="shared" si="1003"/>
        <v>0</v>
      </c>
      <c r="FM123" s="261">
        <f t="shared" si="1004"/>
        <v>0</v>
      </c>
      <c r="FN123" s="599"/>
      <c r="FO123" s="254">
        <v>9.0</v>
      </c>
      <c r="FP123" s="255" t="s">
        <v>131</v>
      </c>
      <c r="FQ123" s="256" t="s">
        <v>121</v>
      </c>
      <c r="FR123" s="256" t="s">
        <v>123</v>
      </c>
      <c r="FS123" s="257"/>
      <c r="FT123" s="257"/>
      <c r="FU123" s="257">
        <f t="shared" si="1005"/>
        <v>0</v>
      </c>
      <c r="FV123" s="258"/>
      <c r="FW123" s="257">
        <f t="shared" si="1006"/>
        <v>0</v>
      </c>
      <c r="FX123" s="259"/>
      <c r="FY123" s="260"/>
      <c r="FZ123" s="260"/>
      <c r="GA123" s="257">
        <f t="shared" si="1007"/>
        <v>0</v>
      </c>
      <c r="GB123" s="258">
        <v>0.294289866351475</v>
      </c>
      <c r="GC123" s="261">
        <f t="shared" si="1008"/>
        <v>0</v>
      </c>
      <c r="GD123" s="261">
        <f t="shared" si="1009"/>
        <v>0</v>
      </c>
      <c r="GE123" s="599"/>
      <c r="GF123" s="254">
        <v>9.0</v>
      </c>
      <c r="GG123" s="255" t="s">
        <v>131</v>
      </c>
      <c r="GH123" s="256" t="s">
        <v>121</v>
      </c>
      <c r="GI123" s="256" t="s">
        <v>123</v>
      </c>
      <c r="GJ123" s="257"/>
      <c r="GK123" s="257"/>
      <c r="GL123" s="257">
        <f t="shared" si="1010"/>
        <v>0</v>
      </c>
      <c r="GM123" s="258"/>
      <c r="GN123" s="257">
        <f t="shared" si="1011"/>
        <v>0</v>
      </c>
      <c r="GO123" s="259"/>
      <c r="GP123" s="260"/>
      <c r="GQ123" s="260"/>
      <c r="GR123" s="257">
        <f t="shared" si="1012"/>
        <v>0</v>
      </c>
      <c r="GS123" s="258">
        <v>0.294289866351475</v>
      </c>
      <c r="GT123" s="261">
        <f t="shared" si="1013"/>
        <v>0</v>
      </c>
      <c r="GU123" s="261">
        <f t="shared" si="1014"/>
        <v>0</v>
      </c>
      <c r="GV123" s="599"/>
      <c r="GW123" s="254">
        <v>9.0</v>
      </c>
      <c r="GX123" s="255" t="s">
        <v>131</v>
      </c>
      <c r="GY123" s="256" t="s">
        <v>121</v>
      </c>
      <c r="GZ123" s="256" t="s">
        <v>123</v>
      </c>
      <c r="HA123" s="257"/>
      <c r="HB123" s="257"/>
      <c r="HC123" s="257">
        <f t="shared" si="1015"/>
        <v>0</v>
      </c>
      <c r="HD123" s="258"/>
      <c r="HE123" s="257">
        <f t="shared" si="1016"/>
        <v>0</v>
      </c>
      <c r="HF123" s="259"/>
      <c r="HG123" s="260"/>
      <c r="HH123" s="260"/>
      <c r="HI123" s="257">
        <f t="shared" si="1017"/>
        <v>0</v>
      </c>
      <c r="HJ123" s="258">
        <v>0.294289866351475</v>
      </c>
      <c r="HK123" s="261">
        <f t="shared" si="1018"/>
        <v>0</v>
      </c>
      <c r="HL123" s="261">
        <f t="shared" si="1019"/>
        <v>0</v>
      </c>
      <c r="HM123" s="599"/>
      <c r="HN123" s="254">
        <v>9.0</v>
      </c>
      <c r="HO123" s="255" t="s">
        <v>131</v>
      </c>
      <c r="HP123" s="256" t="s">
        <v>121</v>
      </c>
      <c r="HQ123" s="256" t="s">
        <v>123</v>
      </c>
      <c r="HR123" s="257"/>
      <c r="HS123" s="257"/>
      <c r="HT123" s="257">
        <f t="shared" si="1020"/>
        <v>0</v>
      </c>
      <c r="HU123" s="258"/>
      <c r="HV123" s="257">
        <f t="shared" si="1021"/>
        <v>0</v>
      </c>
      <c r="HW123" s="259"/>
      <c r="HX123" s="260"/>
      <c r="HY123" s="260"/>
      <c r="HZ123" s="257">
        <f t="shared" si="1022"/>
        <v>0</v>
      </c>
      <c r="IA123" s="258">
        <v>0.294289866351475</v>
      </c>
      <c r="IB123" s="261">
        <f t="shared" si="1023"/>
        <v>0</v>
      </c>
      <c r="IC123" s="261">
        <f t="shared" si="1024"/>
        <v>0</v>
      </c>
      <c r="ID123" s="599"/>
      <c r="IE123" s="254">
        <v>9.0</v>
      </c>
      <c r="IF123" s="255" t="s">
        <v>131</v>
      </c>
      <c r="IG123" s="256" t="s">
        <v>121</v>
      </c>
      <c r="IH123" s="256" t="s">
        <v>123</v>
      </c>
      <c r="II123" s="257"/>
      <c r="IJ123" s="257"/>
      <c r="IK123" s="257">
        <f t="shared" si="1025"/>
        <v>0</v>
      </c>
      <c r="IL123" s="258"/>
      <c r="IM123" s="257">
        <f t="shared" si="1026"/>
        <v>0</v>
      </c>
      <c r="IN123" s="259"/>
      <c r="IO123" s="260"/>
      <c r="IP123" s="260"/>
      <c r="IQ123" s="257">
        <f t="shared" si="1027"/>
        <v>0</v>
      </c>
      <c r="IR123" s="258">
        <v>0.294289866351475</v>
      </c>
      <c r="IS123" s="261">
        <f t="shared" si="1028"/>
        <v>0</v>
      </c>
      <c r="IT123" s="261">
        <f t="shared" si="1029"/>
        <v>0</v>
      </c>
      <c r="IU123" s="599"/>
      <c r="IV123" s="254">
        <v>9.0</v>
      </c>
      <c r="IW123" s="255" t="s">
        <v>131</v>
      </c>
      <c r="IX123" s="256" t="s">
        <v>121</v>
      </c>
      <c r="IY123" s="256" t="s">
        <v>123</v>
      </c>
      <c r="IZ123" s="257"/>
      <c r="JA123" s="257"/>
      <c r="JB123" s="257">
        <f t="shared" si="1030"/>
        <v>0</v>
      </c>
      <c r="JC123" s="258"/>
      <c r="JD123" s="257">
        <f t="shared" si="1031"/>
        <v>0</v>
      </c>
      <c r="JE123" s="259"/>
      <c r="JF123" s="260"/>
      <c r="JG123" s="260"/>
      <c r="JH123" s="257">
        <f t="shared" si="1032"/>
        <v>0</v>
      </c>
      <c r="JI123" s="258">
        <v>0.294289866351475</v>
      </c>
      <c r="JJ123" s="261">
        <f t="shared" si="1033"/>
        <v>0</v>
      </c>
      <c r="JK123" s="261">
        <f t="shared" si="1034"/>
        <v>0</v>
      </c>
      <c r="JL123" s="599"/>
      <c r="JM123" s="254">
        <v>9.0</v>
      </c>
      <c r="JN123" s="255" t="s">
        <v>131</v>
      </c>
      <c r="JO123" s="256" t="s">
        <v>121</v>
      </c>
      <c r="JP123" s="256" t="s">
        <v>123</v>
      </c>
      <c r="JQ123" s="257"/>
      <c r="JR123" s="257"/>
      <c r="JS123" s="257">
        <f t="shared" si="1035"/>
        <v>0</v>
      </c>
      <c r="JT123" s="258"/>
      <c r="JU123" s="257">
        <f t="shared" si="1036"/>
        <v>0</v>
      </c>
      <c r="JV123" s="259"/>
      <c r="JW123" s="260"/>
      <c r="JX123" s="260"/>
      <c r="JY123" s="257">
        <f t="shared" si="1037"/>
        <v>0</v>
      </c>
      <c r="JZ123" s="258">
        <v>0.294289866351475</v>
      </c>
      <c r="KA123" s="261">
        <f t="shared" si="1038"/>
        <v>0</v>
      </c>
      <c r="KB123" s="261">
        <f t="shared" si="1039"/>
        <v>0</v>
      </c>
      <c r="KC123" s="599"/>
      <c r="KD123" s="254">
        <v>9.0</v>
      </c>
      <c r="KE123" s="255" t="s">
        <v>131</v>
      </c>
      <c r="KF123" s="256" t="s">
        <v>121</v>
      </c>
      <c r="KG123" s="256" t="s">
        <v>123</v>
      </c>
      <c r="KH123" s="257"/>
      <c r="KI123" s="257"/>
      <c r="KJ123" s="257">
        <f t="shared" si="1040"/>
        <v>0</v>
      </c>
      <c r="KK123" s="258"/>
      <c r="KL123" s="257">
        <f t="shared" si="1041"/>
        <v>0</v>
      </c>
      <c r="KM123" s="259"/>
      <c r="KN123" s="260"/>
      <c r="KO123" s="260"/>
      <c r="KP123" s="257">
        <f t="shared" si="1042"/>
        <v>0</v>
      </c>
      <c r="KQ123" s="258">
        <v>0.294289866351475</v>
      </c>
      <c r="KR123" s="261">
        <f t="shared" si="1043"/>
        <v>0</v>
      </c>
      <c r="KS123" s="261">
        <f t="shared" si="1044"/>
        <v>0</v>
      </c>
      <c r="KT123" s="599"/>
      <c r="KU123" s="264"/>
    </row>
    <row r="124" ht="15.75" customHeight="1">
      <c r="A124" s="254">
        <v>10.0</v>
      </c>
      <c r="B124" s="255" t="s">
        <v>132</v>
      </c>
      <c r="C124" s="256" t="s">
        <v>121</v>
      </c>
      <c r="D124" s="256" t="s">
        <v>123</v>
      </c>
      <c r="E124" s="257"/>
      <c r="F124" s="257"/>
      <c r="G124" s="257">
        <f t="shared" si="955"/>
        <v>0</v>
      </c>
      <c r="H124" s="258"/>
      <c r="I124" s="257">
        <f t="shared" si="956"/>
        <v>0</v>
      </c>
      <c r="J124" s="259"/>
      <c r="K124" s="260"/>
      <c r="L124" s="260"/>
      <c r="M124" s="257">
        <f t="shared" si="957"/>
        <v>0</v>
      </c>
      <c r="N124" s="258">
        <v>0.294289866351475</v>
      </c>
      <c r="O124" s="261">
        <f t="shared" si="958"/>
        <v>0</v>
      </c>
      <c r="P124" s="261">
        <f t="shared" si="959"/>
        <v>0</v>
      </c>
      <c r="Q124" s="599"/>
      <c r="R124" s="254">
        <v>10.0</v>
      </c>
      <c r="S124" s="255" t="s">
        <v>132</v>
      </c>
      <c r="T124" s="256" t="s">
        <v>121</v>
      </c>
      <c r="U124" s="256" t="s">
        <v>123</v>
      </c>
      <c r="V124" s="257"/>
      <c r="W124" s="257"/>
      <c r="X124" s="257">
        <f t="shared" si="960"/>
        <v>0</v>
      </c>
      <c r="Y124" s="258"/>
      <c r="Z124" s="257">
        <f t="shared" si="961"/>
        <v>0</v>
      </c>
      <c r="AA124" s="259"/>
      <c r="AB124" s="260"/>
      <c r="AC124" s="260"/>
      <c r="AD124" s="257">
        <f t="shared" si="962"/>
        <v>0</v>
      </c>
      <c r="AE124" s="258">
        <v>0.294289866351475</v>
      </c>
      <c r="AF124" s="261">
        <f t="shared" si="963"/>
        <v>0</v>
      </c>
      <c r="AG124" s="261">
        <f t="shared" si="964"/>
        <v>0</v>
      </c>
      <c r="AH124" s="599"/>
      <c r="AI124" s="254">
        <v>10.0</v>
      </c>
      <c r="AJ124" s="255" t="s">
        <v>132</v>
      </c>
      <c r="AK124" s="256" t="s">
        <v>121</v>
      </c>
      <c r="AL124" s="256" t="s">
        <v>123</v>
      </c>
      <c r="AM124" s="257"/>
      <c r="AN124" s="257"/>
      <c r="AO124" s="257">
        <f t="shared" si="965"/>
        <v>0</v>
      </c>
      <c r="AP124" s="258"/>
      <c r="AQ124" s="257">
        <f t="shared" si="966"/>
        <v>0</v>
      </c>
      <c r="AR124" s="259"/>
      <c r="AS124" s="260"/>
      <c r="AT124" s="260"/>
      <c r="AU124" s="257">
        <f t="shared" si="967"/>
        <v>0</v>
      </c>
      <c r="AV124" s="258">
        <v>0.294289866351475</v>
      </c>
      <c r="AW124" s="261">
        <f t="shared" si="968"/>
        <v>0</v>
      </c>
      <c r="AX124" s="261">
        <f t="shared" si="969"/>
        <v>0</v>
      </c>
      <c r="AY124" s="599"/>
      <c r="AZ124" s="254">
        <v>10.0</v>
      </c>
      <c r="BA124" s="255" t="s">
        <v>132</v>
      </c>
      <c r="BB124" s="256" t="s">
        <v>121</v>
      </c>
      <c r="BC124" s="256" t="s">
        <v>123</v>
      </c>
      <c r="BD124" s="257"/>
      <c r="BE124" s="257"/>
      <c r="BF124" s="257">
        <f t="shared" si="970"/>
        <v>0</v>
      </c>
      <c r="BG124" s="258"/>
      <c r="BH124" s="257">
        <f t="shared" si="971"/>
        <v>0</v>
      </c>
      <c r="BI124" s="259"/>
      <c r="BJ124" s="260"/>
      <c r="BK124" s="260"/>
      <c r="BL124" s="257">
        <f t="shared" si="972"/>
        <v>0</v>
      </c>
      <c r="BM124" s="258">
        <v>0.294289866351475</v>
      </c>
      <c r="BN124" s="261">
        <f t="shared" si="973"/>
        <v>0</v>
      </c>
      <c r="BO124" s="261">
        <f t="shared" si="974"/>
        <v>0</v>
      </c>
      <c r="BP124" s="599"/>
      <c r="BQ124" s="254">
        <v>10.0</v>
      </c>
      <c r="BR124" s="255" t="s">
        <v>132</v>
      </c>
      <c r="BS124" s="256" t="s">
        <v>121</v>
      </c>
      <c r="BT124" s="256" t="s">
        <v>123</v>
      </c>
      <c r="BU124" s="257"/>
      <c r="BV124" s="257"/>
      <c r="BW124" s="257">
        <f t="shared" si="975"/>
        <v>0</v>
      </c>
      <c r="BX124" s="258"/>
      <c r="BY124" s="257">
        <f t="shared" si="976"/>
        <v>0</v>
      </c>
      <c r="BZ124" s="259"/>
      <c r="CA124" s="260"/>
      <c r="CB124" s="260"/>
      <c r="CC124" s="257">
        <f t="shared" si="977"/>
        <v>0</v>
      </c>
      <c r="CD124" s="258">
        <v>0.294289866351475</v>
      </c>
      <c r="CE124" s="261">
        <f t="shared" si="978"/>
        <v>0</v>
      </c>
      <c r="CF124" s="261">
        <f t="shared" si="979"/>
        <v>0</v>
      </c>
      <c r="CG124" s="599"/>
      <c r="CH124" s="254">
        <v>10.0</v>
      </c>
      <c r="CI124" s="255" t="s">
        <v>132</v>
      </c>
      <c r="CJ124" s="256" t="s">
        <v>121</v>
      </c>
      <c r="CK124" s="256" t="s">
        <v>123</v>
      </c>
      <c r="CL124" s="257"/>
      <c r="CM124" s="257"/>
      <c r="CN124" s="257">
        <f t="shared" si="980"/>
        <v>0</v>
      </c>
      <c r="CO124" s="258"/>
      <c r="CP124" s="257">
        <f t="shared" si="981"/>
        <v>0</v>
      </c>
      <c r="CQ124" s="259"/>
      <c r="CR124" s="260"/>
      <c r="CS124" s="260"/>
      <c r="CT124" s="257">
        <f t="shared" si="982"/>
        <v>0</v>
      </c>
      <c r="CU124" s="258">
        <v>0.294289866351475</v>
      </c>
      <c r="CV124" s="261">
        <f t="shared" si="983"/>
        <v>0</v>
      </c>
      <c r="CW124" s="261">
        <f t="shared" si="984"/>
        <v>0</v>
      </c>
      <c r="CX124" s="599"/>
      <c r="CY124" s="254">
        <v>10.0</v>
      </c>
      <c r="CZ124" s="255" t="s">
        <v>132</v>
      </c>
      <c r="DA124" s="256" t="s">
        <v>121</v>
      </c>
      <c r="DB124" s="256" t="s">
        <v>123</v>
      </c>
      <c r="DC124" s="257"/>
      <c r="DD124" s="257"/>
      <c r="DE124" s="257">
        <f t="shared" si="985"/>
        <v>0</v>
      </c>
      <c r="DF124" s="258"/>
      <c r="DG124" s="257">
        <f t="shared" si="986"/>
        <v>0</v>
      </c>
      <c r="DH124" s="259"/>
      <c r="DI124" s="260"/>
      <c r="DJ124" s="260"/>
      <c r="DK124" s="257">
        <f t="shared" si="987"/>
        <v>0</v>
      </c>
      <c r="DL124" s="258">
        <v>0.294289866351475</v>
      </c>
      <c r="DM124" s="261">
        <f t="shared" si="988"/>
        <v>0</v>
      </c>
      <c r="DN124" s="261">
        <f t="shared" si="989"/>
        <v>0</v>
      </c>
      <c r="DO124" s="599"/>
      <c r="DP124" s="254">
        <v>10.0</v>
      </c>
      <c r="DQ124" s="255" t="s">
        <v>132</v>
      </c>
      <c r="DR124" s="256" t="s">
        <v>121</v>
      </c>
      <c r="DS124" s="256" t="s">
        <v>123</v>
      </c>
      <c r="DT124" s="257"/>
      <c r="DU124" s="257"/>
      <c r="DV124" s="257">
        <f t="shared" si="990"/>
        <v>0</v>
      </c>
      <c r="DW124" s="258"/>
      <c r="DX124" s="257">
        <f t="shared" si="991"/>
        <v>0</v>
      </c>
      <c r="DY124" s="259"/>
      <c r="DZ124" s="260"/>
      <c r="EA124" s="260"/>
      <c r="EB124" s="257">
        <f t="shared" si="992"/>
        <v>0</v>
      </c>
      <c r="EC124" s="258">
        <v>0.294289866351475</v>
      </c>
      <c r="ED124" s="261">
        <f t="shared" si="993"/>
        <v>0</v>
      </c>
      <c r="EE124" s="261">
        <f t="shared" si="994"/>
        <v>0</v>
      </c>
      <c r="EF124" s="599"/>
      <c r="EG124" s="254">
        <v>10.0</v>
      </c>
      <c r="EH124" s="255" t="s">
        <v>132</v>
      </c>
      <c r="EI124" s="256" t="s">
        <v>121</v>
      </c>
      <c r="EJ124" s="256" t="s">
        <v>123</v>
      </c>
      <c r="EK124" s="257"/>
      <c r="EL124" s="257"/>
      <c r="EM124" s="257">
        <f t="shared" si="995"/>
        <v>0</v>
      </c>
      <c r="EN124" s="258"/>
      <c r="EO124" s="257">
        <f t="shared" si="996"/>
        <v>0</v>
      </c>
      <c r="EP124" s="259"/>
      <c r="EQ124" s="260"/>
      <c r="ER124" s="260"/>
      <c r="ES124" s="257">
        <f t="shared" si="997"/>
        <v>0</v>
      </c>
      <c r="ET124" s="258">
        <v>0.294289866351475</v>
      </c>
      <c r="EU124" s="261">
        <f t="shared" si="998"/>
        <v>0</v>
      </c>
      <c r="EV124" s="261">
        <f t="shared" si="999"/>
        <v>0</v>
      </c>
      <c r="EW124" s="599"/>
      <c r="EX124" s="254">
        <v>10.0</v>
      </c>
      <c r="EY124" s="255" t="s">
        <v>132</v>
      </c>
      <c r="EZ124" s="256" t="s">
        <v>121</v>
      </c>
      <c r="FA124" s="256" t="s">
        <v>123</v>
      </c>
      <c r="FB124" s="257"/>
      <c r="FC124" s="257"/>
      <c r="FD124" s="257">
        <f t="shared" si="1000"/>
        <v>0</v>
      </c>
      <c r="FE124" s="258"/>
      <c r="FF124" s="257">
        <f t="shared" si="1001"/>
        <v>0</v>
      </c>
      <c r="FG124" s="259"/>
      <c r="FH124" s="260"/>
      <c r="FI124" s="260"/>
      <c r="FJ124" s="257">
        <f t="shared" si="1002"/>
        <v>0</v>
      </c>
      <c r="FK124" s="258">
        <v>0.294289866351475</v>
      </c>
      <c r="FL124" s="261">
        <f t="shared" si="1003"/>
        <v>0</v>
      </c>
      <c r="FM124" s="261">
        <f t="shared" si="1004"/>
        <v>0</v>
      </c>
      <c r="FN124" s="599"/>
      <c r="FO124" s="254">
        <v>10.0</v>
      </c>
      <c r="FP124" s="255" t="s">
        <v>132</v>
      </c>
      <c r="FQ124" s="256" t="s">
        <v>121</v>
      </c>
      <c r="FR124" s="256" t="s">
        <v>123</v>
      </c>
      <c r="FS124" s="257"/>
      <c r="FT124" s="257"/>
      <c r="FU124" s="257">
        <f t="shared" si="1005"/>
        <v>0</v>
      </c>
      <c r="FV124" s="258"/>
      <c r="FW124" s="257">
        <f t="shared" si="1006"/>
        <v>0</v>
      </c>
      <c r="FX124" s="259"/>
      <c r="FY124" s="260"/>
      <c r="FZ124" s="260"/>
      <c r="GA124" s="257">
        <f t="shared" si="1007"/>
        <v>0</v>
      </c>
      <c r="GB124" s="258">
        <v>0.294289866351475</v>
      </c>
      <c r="GC124" s="261">
        <f t="shared" si="1008"/>
        <v>0</v>
      </c>
      <c r="GD124" s="261">
        <f t="shared" si="1009"/>
        <v>0</v>
      </c>
      <c r="GE124" s="599"/>
      <c r="GF124" s="254">
        <v>10.0</v>
      </c>
      <c r="GG124" s="255" t="s">
        <v>132</v>
      </c>
      <c r="GH124" s="256" t="s">
        <v>121</v>
      </c>
      <c r="GI124" s="256" t="s">
        <v>123</v>
      </c>
      <c r="GJ124" s="257"/>
      <c r="GK124" s="257"/>
      <c r="GL124" s="257">
        <f t="shared" si="1010"/>
        <v>0</v>
      </c>
      <c r="GM124" s="258"/>
      <c r="GN124" s="257">
        <f t="shared" si="1011"/>
        <v>0</v>
      </c>
      <c r="GO124" s="259"/>
      <c r="GP124" s="260"/>
      <c r="GQ124" s="260"/>
      <c r="GR124" s="257">
        <f t="shared" si="1012"/>
        <v>0</v>
      </c>
      <c r="GS124" s="258">
        <v>0.294289866351475</v>
      </c>
      <c r="GT124" s="261">
        <f t="shared" si="1013"/>
        <v>0</v>
      </c>
      <c r="GU124" s="261">
        <f t="shared" si="1014"/>
        <v>0</v>
      </c>
      <c r="GV124" s="599"/>
      <c r="GW124" s="254">
        <v>10.0</v>
      </c>
      <c r="GX124" s="255" t="s">
        <v>132</v>
      </c>
      <c r="GY124" s="256" t="s">
        <v>121</v>
      </c>
      <c r="GZ124" s="256" t="s">
        <v>123</v>
      </c>
      <c r="HA124" s="257"/>
      <c r="HB124" s="257"/>
      <c r="HC124" s="257">
        <f t="shared" si="1015"/>
        <v>0</v>
      </c>
      <c r="HD124" s="258"/>
      <c r="HE124" s="257">
        <f t="shared" si="1016"/>
        <v>0</v>
      </c>
      <c r="HF124" s="259"/>
      <c r="HG124" s="260"/>
      <c r="HH124" s="260"/>
      <c r="HI124" s="257">
        <f t="shared" si="1017"/>
        <v>0</v>
      </c>
      <c r="HJ124" s="258">
        <v>0.294289866351475</v>
      </c>
      <c r="HK124" s="261">
        <f t="shared" si="1018"/>
        <v>0</v>
      </c>
      <c r="HL124" s="261">
        <f t="shared" si="1019"/>
        <v>0</v>
      </c>
      <c r="HM124" s="599"/>
      <c r="HN124" s="254">
        <v>10.0</v>
      </c>
      <c r="HO124" s="255" t="s">
        <v>132</v>
      </c>
      <c r="HP124" s="256" t="s">
        <v>121</v>
      </c>
      <c r="HQ124" s="256" t="s">
        <v>123</v>
      </c>
      <c r="HR124" s="257"/>
      <c r="HS124" s="257"/>
      <c r="HT124" s="257">
        <f t="shared" si="1020"/>
        <v>0</v>
      </c>
      <c r="HU124" s="258"/>
      <c r="HV124" s="257">
        <f t="shared" si="1021"/>
        <v>0</v>
      </c>
      <c r="HW124" s="259"/>
      <c r="HX124" s="260"/>
      <c r="HY124" s="260"/>
      <c r="HZ124" s="257">
        <f t="shared" si="1022"/>
        <v>0</v>
      </c>
      <c r="IA124" s="258">
        <v>0.294289866351475</v>
      </c>
      <c r="IB124" s="261">
        <f t="shared" si="1023"/>
        <v>0</v>
      </c>
      <c r="IC124" s="261">
        <f t="shared" si="1024"/>
        <v>0</v>
      </c>
      <c r="ID124" s="599"/>
      <c r="IE124" s="254">
        <v>10.0</v>
      </c>
      <c r="IF124" s="255" t="s">
        <v>132</v>
      </c>
      <c r="IG124" s="256" t="s">
        <v>121</v>
      </c>
      <c r="IH124" s="256" t="s">
        <v>123</v>
      </c>
      <c r="II124" s="257"/>
      <c r="IJ124" s="257"/>
      <c r="IK124" s="257">
        <f t="shared" si="1025"/>
        <v>0</v>
      </c>
      <c r="IL124" s="258"/>
      <c r="IM124" s="257">
        <f t="shared" si="1026"/>
        <v>0</v>
      </c>
      <c r="IN124" s="259"/>
      <c r="IO124" s="260"/>
      <c r="IP124" s="260"/>
      <c r="IQ124" s="257">
        <f t="shared" si="1027"/>
        <v>0</v>
      </c>
      <c r="IR124" s="258">
        <v>0.294289866351475</v>
      </c>
      <c r="IS124" s="261">
        <f t="shared" si="1028"/>
        <v>0</v>
      </c>
      <c r="IT124" s="261">
        <f t="shared" si="1029"/>
        <v>0</v>
      </c>
      <c r="IU124" s="599"/>
      <c r="IV124" s="254">
        <v>10.0</v>
      </c>
      <c r="IW124" s="255" t="s">
        <v>132</v>
      </c>
      <c r="IX124" s="256" t="s">
        <v>121</v>
      </c>
      <c r="IY124" s="256" t="s">
        <v>123</v>
      </c>
      <c r="IZ124" s="257"/>
      <c r="JA124" s="257"/>
      <c r="JB124" s="257">
        <f t="shared" si="1030"/>
        <v>0</v>
      </c>
      <c r="JC124" s="258"/>
      <c r="JD124" s="257">
        <f t="shared" si="1031"/>
        <v>0</v>
      </c>
      <c r="JE124" s="259"/>
      <c r="JF124" s="260"/>
      <c r="JG124" s="260"/>
      <c r="JH124" s="257">
        <f t="shared" si="1032"/>
        <v>0</v>
      </c>
      <c r="JI124" s="258">
        <v>0.294289866351475</v>
      </c>
      <c r="JJ124" s="261">
        <f t="shared" si="1033"/>
        <v>0</v>
      </c>
      <c r="JK124" s="261">
        <f t="shared" si="1034"/>
        <v>0</v>
      </c>
      <c r="JL124" s="599"/>
      <c r="JM124" s="254">
        <v>10.0</v>
      </c>
      <c r="JN124" s="255" t="s">
        <v>132</v>
      </c>
      <c r="JO124" s="256" t="s">
        <v>121</v>
      </c>
      <c r="JP124" s="256" t="s">
        <v>123</v>
      </c>
      <c r="JQ124" s="257"/>
      <c r="JR124" s="257"/>
      <c r="JS124" s="257">
        <f t="shared" si="1035"/>
        <v>0</v>
      </c>
      <c r="JT124" s="258"/>
      <c r="JU124" s="257">
        <f t="shared" si="1036"/>
        <v>0</v>
      </c>
      <c r="JV124" s="259"/>
      <c r="JW124" s="260"/>
      <c r="JX124" s="260"/>
      <c r="JY124" s="257">
        <f t="shared" si="1037"/>
        <v>0</v>
      </c>
      <c r="JZ124" s="258">
        <v>0.294289866351475</v>
      </c>
      <c r="KA124" s="261">
        <f t="shared" si="1038"/>
        <v>0</v>
      </c>
      <c r="KB124" s="261">
        <f t="shared" si="1039"/>
        <v>0</v>
      </c>
      <c r="KC124" s="599"/>
      <c r="KD124" s="254">
        <v>10.0</v>
      </c>
      <c r="KE124" s="255" t="s">
        <v>132</v>
      </c>
      <c r="KF124" s="256" t="s">
        <v>121</v>
      </c>
      <c r="KG124" s="256" t="s">
        <v>123</v>
      </c>
      <c r="KH124" s="257"/>
      <c r="KI124" s="257"/>
      <c r="KJ124" s="257">
        <f t="shared" si="1040"/>
        <v>0</v>
      </c>
      <c r="KK124" s="258"/>
      <c r="KL124" s="257">
        <f t="shared" si="1041"/>
        <v>0</v>
      </c>
      <c r="KM124" s="259"/>
      <c r="KN124" s="260"/>
      <c r="KO124" s="260"/>
      <c r="KP124" s="257">
        <f t="shared" si="1042"/>
        <v>0</v>
      </c>
      <c r="KQ124" s="258">
        <v>0.294289866351475</v>
      </c>
      <c r="KR124" s="261">
        <f t="shared" si="1043"/>
        <v>0</v>
      </c>
      <c r="KS124" s="261">
        <f t="shared" si="1044"/>
        <v>0</v>
      </c>
      <c r="KT124" s="599"/>
      <c r="KU124" s="264"/>
    </row>
    <row r="125" ht="15.75" customHeight="1">
      <c r="A125" s="254">
        <v>11.0</v>
      </c>
      <c r="B125" s="255" t="s">
        <v>132</v>
      </c>
      <c r="C125" s="256" t="s">
        <v>121</v>
      </c>
      <c r="D125" s="256" t="s">
        <v>123</v>
      </c>
      <c r="E125" s="257"/>
      <c r="F125" s="257"/>
      <c r="G125" s="257">
        <f t="shared" si="955"/>
        <v>0</v>
      </c>
      <c r="H125" s="258"/>
      <c r="I125" s="257">
        <f t="shared" si="956"/>
        <v>0</v>
      </c>
      <c r="J125" s="259"/>
      <c r="K125" s="260"/>
      <c r="L125" s="260"/>
      <c r="M125" s="257">
        <f t="shared" si="957"/>
        <v>0</v>
      </c>
      <c r="N125" s="258">
        <v>0.294289866351475</v>
      </c>
      <c r="O125" s="261">
        <f t="shared" si="958"/>
        <v>0</v>
      </c>
      <c r="P125" s="261">
        <f t="shared" si="959"/>
        <v>0</v>
      </c>
      <c r="Q125" s="599"/>
      <c r="R125" s="254">
        <v>11.0</v>
      </c>
      <c r="S125" s="255" t="s">
        <v>132</v>
      </c>
      <c r="T125" s="256" t="s">
        <v>121</v>
      </c>
      <c r="U125" s="256" t="s">
        <v>123</v>
      </c>
      <c r="V125" s="257"/>
      <c r="W125" s="257"/>
      <c r="X125" s="257">
        <f t="shared" si="960"/>
        <v>0</v>
      </c>
      <c r="Y125" s="258"/>
      <c r="Z125" s="257">
        <f t="shared" si="961"/>
        <v>0</v>
      </c>
      <c r="AA125" s="259"/>
      <c r="AB125" s="260"/>
      <c r="AC125" s="260"/>
      <c r="AD125" s="257">
        <f t="shared" si="962"/>
        <v>0</v>
      </c>
      <c r="AE125" s="258">
        <v>0.294289866351475</v>
      </c>
      <c r="AF125" s="261">
        <f t="shared" si="963"/>
        <v>0</v>
      </c>
      <c r="AG125" s="261">
        <f t="shared" si="964"/>
        <v>0</v>
      </c>
      <c r="AH125" s="599"/>
      <c r="AI125" s="254">
        <v>11.0</v>
      </c>
      <c r="AJ125" s="255" t="s">
        <v>132</v>
      </c>
      <c r="AK125" s="256" t="s">
        <v>121</v>
      </c>
      <c r="AL125" s="256" t="s">
        <v>123</v>
      </c>
      <c r="AM125" s="257"/>
      <c r="AN125" s="257"/>
      <c r="AO125" s="257">
        <f t="shared" si="965"/>
        <v>0</v>
      </c>
      <c r="AP125" s="258"/>
      <c r="AQ125" s="257">
        <f t="shared" si="966"/>
        <v>0</v>
      </c>
      <c r="AR125" s="259"/>
      <c r="AS125" s="260"/>
      <c r="AT125" s="260"/>
      <c r="AU125" s="257">
        <f t="shared" si="967"/>
        <v>0</v>
      </c>
      <c r="AV125" s="258">
        <v>0.294289866351475</v>
      </c>
      <c r="AW125" s="261">
        <f t="shared" si="968"/>
        <v>0</v>
      </c>
      <c r="AX125" s="261">
        <f t="shared" si="969"/>
        <v>0</v>
      </c>
      <c r="AY125" s="599"/>
      <c r="AZ125" s="254">
        <v>11.0</v>
      </c>
      <c r="BA125" s="255" t="s">
        <v>132</v>
      </c>
      <c r="BB125" s="256" t="s">
        <v>121</v>
      </c>
      <c r="BC125" s="256" t="s">
        <v>123</v>
      </c>
      <c r="BD125" s="257"/>
      <c r="BE125" s="257"/>
      <c r="BF125" s="257">
        <f t="shared" si="970"/>
        <v>0</v>
      </c>
      <c r="BG125" s="258"/>
      <c r="BH125" s="257">
        <f t="shared" si="971"/>
        <v>0</v>
      </c>
      <c r="BI125" s="259"/>
      <c r="BJ125" s="260"/>
      <c r="BK125" s="260"/>
      <c r="BL125" s="257">
        <f t="shared" si="972"/>
        <v>0</v>
      </c>
      <c r="BM125" s="258">
        <v>0.294289866351475</v>
      </c>
      <c r="BN125" s="261">
        <f t="shared" si="973"/>
        <v>0</v>
      </c>
      <c r="BO125" s="261">
        <f t="shared" si="974"/>
        <v>0</v>
      </c>
      <c r="BP125" s="599"/>
      <c r="BQ125" s="254">
        <v>11.0</v>
      </c>
      <c r="BR125" s="255" t="s">
        <v>132</v>
      </c>
      <c r="BS125" s="256" t="s">
        <v>121</v>
      </c>
      <c r="BT125" s="256" t="s">
        <v>123</v>
      </c>
      <c r="BU125" s="257"/>
      <c r="BV125" s="257"/>
      <c r="BW125" s="257">
        <f t="shared" si="975"/>
        <v>0</v>
      </c>
      <c r="BX125" s="258"/>
      <c r="BY125" s="257">
        <f t="shared" si="976"/>
        <v>0</v>
      </c>
      <c r="BZ125" s="259"/>
      <c r="CA125" s="260"/>
      <c r="CB125" s="260"/>
      <c r="CC125" s="257">
        <f t="shared" si="977"/>
        <v>0</v>
      </c>
      <c r="CD125" s="258">
        <v>0.294289866351475</v>
      </c>
      <c r="CE125" s="261">
        <f t="shared" si="978"/>
        <v>0</v>
      </c>
      <c r="CF125" s="261">
        <f t="shared" si="979"/>
        <v>0</v>
      </c>
      <c r="CG125" s="599"/>
      <c r="CH125" s="254">
        <v>11.0</v>
      </c>
      <c r="CI125" s="255" t="s">
        <v>132</v>
      </c>
      <c r="CJ125" s="256" t="s">
        <v>121</v>
      </c>
      <c r="CK125" s="256" t="s">
        <v>123</v>
      </c>
      <c r="CL125" s="257"/>
      <c r="CM125" s="257"/>
      <c r="CN125" s="257">
        <f t="shared" si="980"/>
        <v>0</v>
      </c>
      <c r="CO125" s="258"/>
      <c r="CP125" s="257">
        <f t="shared" si="981"/>
        <v>0</v>
      </c>
      <c r="CQ125" s="259"/>
      <c r="CR125" s="260"/>
      <c r="CS125" s="260"/>
      <c r="CT125" s="257">
        <f t="shared" si="982"/>
        <v>0</v>
      </c>
      <c r="CU125" s="258">
        <v>0.294289866351475</v>
      </c>
      <c r="CV125" s="261">
        <f t="shared" si="983"/>
        <v>0</v>
      </c>
      <c r="CW125" s="261">
        <f t="shared" si="984"/>
        <v>0</v>
      </c>
      <c r="CX125" s="599"/>
      <c r="CY125" s="254">
        <v>11.0</v>
      </c>
      <c r="CZ125" s="255" t="s">
        <v>132</v>
      </c>
      <c r="DA125" s="256" t="s">
        <v>121</v>
      </c>
      <c r="DB125" s="256" t="s">
        <v>123</v>
      </c>
      <c r="DC125" s="257"/>
      <c r="DD125" s="257"/>
      <c r="DE125" s="257">
        <f t="shared" si="985"/>
        <v>0</v>
      </c>
      <c r="DF125" s="258"/>
      <c r="DG125" s="257">
        <f t="shared" si="986"/>
        <v>0</v>
      </c>
      <c r="DH125" s="259"/>
      <c r="DI125" s="260"/>
      <c r="DJ125" s="260"/>
      <c r="DK125" s="257">
        <f t="shared" si="987"/>
        <v>0</v>
      </c>
      <c r="DL125" s="258">
        <v>0.294289866351475</v>
      </c>
      <c r="DM125" s="261">
        <f t="shared" si="988"/>
        <v>0</v>
      </c>
      <c r="DN125" s="261">
        <f t="shared" si="989"/>
        <v>0</v>
      </c>
      <c r="DO125" s="599"/>
      <c r="DP125" s="254">
        <v>11.0</v>
      </c>
      <c r="DQ125" s="255" t="s">
        <v>132</v>
      </c>
      <c r="DR125" s="256" t="s">
        <v>121</v>
      </c>
      <c r="DS125" s="256" t="s">
        <v>123</v>
      </c>
      <c r="DT125" s="257"/>
      <c r="DU125" s="257"/>
      <c r="DV125" s="257">
        <f t="shared" si="990"/>
        <v>0</v>
      </c>
      <c r="DW125" s="258"/>
      <c r="DX125" s="257">
        <f t="shared" si="991"/>
        <v>0</v>
      </c>
      <c r="DY125" s="259"/>
      <c r="DZ125" s="260"/>
      <c r="EA125" s="260"/>
      <c r="EB125" s="257">
        <f t="shared" si="992"/>
        <v>0</v>
      </c>
      <c r="EC125" s="258">
        <v>0.294289866351475</v>
      </c>
      <c r="ED125" s="261">
        <f t="shared" si="993"/>
        <v>0</v>
      </c>
      <c r="EE125" s="261">
        <f t="shared" si="994"/>
        <v>0</v>
      </c>
      <c r="EF125" s="599"/>
      <c r="EG125" s="254">
        <v>11.0</v>
      </c>
      <c r="EH125" s="255" t="s">
        <v>132</v>
      </c>
      <c r="EI125" s="256" t="s">
        <v>121</v>
      </c>
      <c r="EJ125" s="256" t="s">
        <v>123</v>
      </c>
      <c r="EK125" s="257"/>
      <c r="EL125" s="257"/>
      <c r="EM125" s="257">
        <f t="shared" si="995"/>
        <v>0</v>
      </c>
      <c r="EN125" s="258"/>
      <c r="EO125" s="257">
        <f t="shared" si="996"/>
        <v>0</v>
      </c>
      <c r="EP125" s="259"/>
      <c r="EQ125" s="260"/>
      <c r="ER125" s="260"/>
      <c r="ES125" s="257">
        <f t="shared" si="997"/>
        <v>0</v>
      </c>
      <c r="ET125" s="258">
        <v>0.294289866351475</v>
      </c>
      <c r="EU125" s="261">
        <f t="shared" si="998"/>
        <v>0</v>
      </c>
      <c r="EV125" s="261">
        <f t="shared" si="999"/>
        <v>0</v>
      </c>
      <c r="EW125" s="599"/>
      <c r="EX125" s="254">
        <v>11.0</v>
      </c>
      <c r="EY125" s="255" t="s">
        <v>132</v>
      </c>
      <c r="EZ125" s="256" t="s">
        <v>121</v>
      </c>
      <c r="FA125" s="256" t="s">
        <v>123</v>
      </c>
      <c r="FB125" s="257"/>
      <c r="FC125" s="257"/>
      <c r="FD125" s="257">
        <f t="shared" si="1000"/>
        <v>0</v>
      </c>
      <c r="FE125" s="258"/>
      <c r="FF125" s="257">
        <f t="shared" si="1001"/>
        <v>0</v>
      </c>
      <c r="FG125" s="259"/>
      <c r="FH125" s="260"/>
      <c r="FI125" s="260"/>
      <c r="FJ125" s="257">
        <f t="shared" si="1002"/>
        <v>0</v>
      </c>
      <c r="FK125" s="258">
        <v>0.294289866351475</v>
      </c>
      <c r="FL125" s="261">
        <f t="shared" si="1003"/>
        <v>0</v>
      </c>
      <c r="FM125" s="261">
        <f t="shared" si="1004"/>
        <v>0</v>
      </c>
      <c r="FN125" s="599"/>
      <c r="FO125" s="254">
        <v>11.0</v>
      </c>
      <c r="FP125" s="255" t="s">
        <v>132</v>
      </c>
      <c r="FQ125" s="256" t="s">
        <v>121</v>
      </c>
      <c r="FR125" s="256" t="s">
        <v>123</v>
      </c>
      <c r="FS125" s="257"/>
      <c r="FT125" s="257"/>
      <c r="FU125" s="257">
        <f t="shared" si="1005"/>
        <v>0</v>
      </c>
      <c r="FV125" s="258"/>
      <c r="FW125" s="257">
        <f t="shared" si="1006"/>
        <v>0</v>
      </c>
      <c r="FX125" s="259"/>
      <c r="FY125" s="260"/>
      <c r="FZ125" s="260"/>
      <c r="GA125" s="257">
        <f t="shared" si="1007"/>
        <v>0</v>
      </c>
      <c r="GB125" s="258">
        <v>0.294289866351475</v>
      </c>
      <c r="GC125" s="261">
        <f t="shared" si="1008"/>
        <v>0</v>
      </c>
      <c r="GD125" s="261">
        <f t="shared" si="1009"/>
        <v>0</v>
      </c>
      <c r="GE125" s="599"/>
      <c r="GF125" s="254">
        <v>11.0</v>
      </c>
      <c r="GG125" s="255" t="s">
        <v>132</v>
      </c>
      <c r="GH125" s="256" t="s">
        <v>121</v>
      </c>
      <c r="GI125" s="256" t="s">
        <v>123</v>
      </c>
      <c r="GJ125" s="257"/>
      <c r="GK125" s="257"/>
      <c r="GL125" s="257">
        <f t="shared" si="1010"/>
        <v>0</v>
      </c>
      <c r="GM125" s="258"/>
      <c r="GN125" s="257">
        <f t="shared" si="1011"/>
        <v>0</v>
      </c>
      <c r="GO125" s="259"/>
      <c r="GP125" s="260"/>
      <c r="GQ125" s="260"/>
      <c r="GR125" s="257">
        <f t="shared" si="1012"/>
        <v>0</v>
      </c>
      <c r="GS125" s="258">
        <v>0.294289866351475</v>
      </c>
      <c r="GT125" s="261">
        <f t="shared" si="1013"/>
        <v>0</v>
      </c>
      <c r="GU125" s="261">
        <f t="shared" si="1014"/>
        <v>0</v>
      </c>
      <c r="GV125" s="599"/>
      <c r="GW125" s="254">
        <v>11.0</v>
      </c>
      <c r="GX125" s="255" t="s">
        <v>132</v>
      </c>
      <c r="GY125" s="256" t="s">
        <v>121</v>
      </c>
      <c r="GZ125" s="256" t="s">
        <v>123</v>
      </c>
      <c r="HA125" s="257"/>
      <c r="HB125" s="257"/>
      <c r="HC125" s="257">
        <f t="shared" si="1015"/>
        <v>0</v>
      </c>
      <c r="HD125" s="258"/>
      <c r="HE125" s="257">
        <f t="shared" si="1016"/>
        <v>0</v>
      </c>
      <c r="HF125" s="259"/>
      <c r="HG125" s="260"/>
      <c r="HH125" s="260"/>
      <c r="HI125" s="257">
        <f t="shared" si="1017"/>
        <v>0</v>
      </c>
      <c r="HJ125" s="258">
        <v>0.294289866351475</v>
      </c>
      <c r="HK125" s="261">
        <f t="shared" si="1018"/>
        <v>0</v>
      </c>
      <c r="HL125" s="261">
        <f t="shared" si="1019"/>
        <v>0</v>
      </c>
      <c r="HM125" s="599"/>
      <c r="HN125" s="254">
        <v>11.0</v>
      </c>
      <c r="HO125" s="255" t="s">
        <v>132</v>
      </c>
      <c r="HP125" s="256" t="s">
        <v>121</v>
      </c>
      <c r="HQ125" s="256" t="s">
        <v>123</v>
      </c>
      <c r="HR125" s="257"/>
      <c r="HS125" s="257"/>
      <c r="HT125" s="257">
        <f t="shared" si="1020"/>
        <v>0</v>
      </c>
      <c r="HU125" s="258"/>
      <c r="HV125" s="257">
        <f t="shared" si="1021"/>
        <v>0</v>
      </c>
      <c r="HW125" s="259"/>
      <c r="HX125" s="260"/>
      <c r="HY125" s="260"/>
      <c r="HZ125" s="257">
        <f t="shared" si="1022"/>
        <v>0</v>
      </c>
      <c r="IA125" s="258">
        <v>0.294289866351475</v>
      </c>
      <c r="IB125" s="261">
        <f t="shared" si="1023"/>
        <v>0</v>
      </c>
      <c r="IC125" s="261">
        <f t="shared" si="1024"/>
        <v>0</v>
      </c>
      <c r="ID125" s="599"/>
      <c r="IE125" s="254">
        <v>11.0</v>
      </c>
      <c r="IF125" s="255" t="s">
        <v>132</v>
      </c>
      <c r="IG125" s="256" t="s">
        <v>121</v>
      </c>
      <c r="IH125" s="256" t="s">
        <v>123</v>
      </c>
      <c r="II125" s="257"/>
      <c r="IJ125" s="257"/>
      <c r="IK125" s="257">
        <f t="shared" si="1025"/>
        <v>0</v>
      </c>
      <c r="IL125" s="258"/>
      <c r="IM125" s="257">
        <f t="shared" si="1026"/>
        <v>0</v>
      </c>
      <c r="IN125" s="259"/>
      <c r="IO125" s="260"/>
      <c r="IP125" s="260"/>
      <c r="IQ125" s="257">
        <f t="shared" si="1027"/>
        <v>0</v>
      </c>
      <c r="IR125" s="258">
        <v>0.294289866351475</v>
      </c>
      <c r="IS125" s="261">
        <f t="shared" si="1028"/>
        <v>0</v>
      </c>
      <c r="IT125" s="261">
        <f t="shared" si="1029"/>
        <v>0</v>
      </c>
      <c r="IU125" s="599"/>
      <c r="IV125" s="254">
        <v>11.0</v>
      </c>
      <c r="IW125" s="255" t="s">
        <v>132</v>
      </c>
      <c r="IX125" s="256" t="s">
        <v>121</v>
      </c>
      <c r="IY125" s="256" t="s">
        <v>123</v>
      </c>
      <c r="IZ125" s="257"/>
      <c r="JA125" s="257"/>
      <c r="JB125" s="257">
        <f t="shared" si="1030"/>
        <v>0</v>
      </c>
      <c r="JC125" s="258"/>
      <c r="JD125" s="257">
        <f t="shared" si="1031"/>
        <v>0</v>
      </c>
      <c r="JE125" s="259"/>
      <c r="JF125" s="260"/>
      <c r="JG125" s="260"/>
      <c r="JH125" s="257">
        <f t="shared" si="1032"/>
        <v>0</v>
      </c>
      <c r="JI125" s="258">
        <v>0.294289866351475</v>
      </c>
      <c r="JJ125" s="261">
        <f t="shared" si="1033"/>
        <v>0</v>
      </c>
      <c r="JK125" s="261">
        <f t="shared" si="1034"/>
        <v>0</v>
      </c>
      <c r="JL125" s="599"/>
      <c r="JM125" s="254">
        <v>11.0</v>
      </c>
      <c r="JN125" s="255" t="s">
        <v>132</v>
      </c>
      <c r="JO125" s="256" t="s">
        <v>121</v>
      </c>
      <c r="JP125" s="256" t="s">
        <v>123</v>
      </c>
      <c r="JQ125" s="257"/>
      <c r="JR125" s="257"/>
      <c r="JS125" s="257">
        <f t="shared" si="1035"/>
        <v>0</v>
      </c>
      <c r="JT125" s="258"/>
      <c r="JU125" s="257">
        <f t="shared" si="1036"/>
        <v>0</v>
      </c>
      <c r="JV125" s="259"/>
      <c r="JW125" s="260"/>
      <c r="JX125" s="260"/>
      <c r="JY125" s="257">
        <f t="shared" si="1037"/>
        <v>0</v>
      </c>
      <c r="JZ125" s="258">
        <v>0.294289866351475</v>
      </c>
      <c r="KA125" s="261">
        <f t="shared" si="1038"/>
        <v>0</v>
      </c>
      <c r="KB125" s="261">
        <f t="shared" si="1039"/>
        <v>0</v>
      </c>
      <c r="KC125" s="599"/>
      <c r="KD125" s="254">
        <v>11.0</v>
      </c>
      <c r="KE125" s="255" t="s">
        <v>132</v>
      </c>
      <c r="KF125" s="256" t="s">
        <v>121</v>
      </c>
      <c r="KG125" s="256" t="s">
        <v>123</v>
      </c>
      <c r="KH125" s="257"/>
      <c r="KI125" s="257"/>
      <c r="KJ125" s="257">
        <f t="shared" si="1040"/>
        <v>0</v>
      </c>
      <c r="KK125" s="258"/>
      <c r="KL125" s="257">
        <f t="shared" si="1041"/>
        <v>0</v>
      </c>
      <c r="KM125" s="259"/>
      <c r="KN125" s="260"/>
      <c r="KO125" s="260"/>
      <c r="KP125" s="257">
        <f t="shared" si="1042"/>
        <v>0</v>
      </c>
      <c r="KQ125" s="258">
        <v>0.294289866351475</v>
      </c>
      <c r="KR125" s="261">
        <f t="shared" si="1043"/>
        <v>0</v>
      </c>
      <c r="KS125" s="261">
        <f t="shared" si="1044"/>
        <v>0</v>
      </c>
      <c r="KT125" s="599"/>
      <c r="KU125" s="264"/>
    </row>
    <row r="126" ht="15.75" customHeight="1">
      <c r="A126" s="254">
        <v>12.0</v>
      </c>
      <c r="B126" s="255" t="s">
        <v>132</v>
      </c>
      <c r="C126" s="256" t="s">
        <v>121</v>
      </c>
      <c r="D126" s="256" t="s">
        <v>123</v>
      </c>
      <c r="E126" s="257"/>
      <c r="F126" s="257"/>
      <c r="G126" s="257">
        <f t="shared" si="955"/>
        <v>0</v>
      </c>
      <c r="H126" s="258"/>
      <c r="I126" s="257">
        <f t="shared" si="956"/>
        <v>0</v>
      </c>
      <c r="J126" s="259"/>
      <c r="K126" s="260"/>
      <c r="L126" s="260"/>
      <c r="M126" s="257">
        <f t="shared" si="957"/>
        <v>0</v>
      </c>
      <c r="N126" s="258">
        <v>0.294289866351475</v>
      </c>
      <c r="O126" s="261">
        <f t="shared" si="958"/>
        <v>0</v>
      </c>
      <c r="P126" s="261">
        <f t="shared" si="959"/>
        <v>0</v>
      </c>
      <c r="Q126" s="599"/>
      <c r="R126" s="254">
        <v>12.0</v>
      </c>
      <c r="S126" s="255" t="s">
        <v>132</v>
      </c>
      <c r="T126" s="256" t="s">
        <v>121</v>
      </c>
      <c r="U126" s="256" t="s">
        <v>123</v>
      </c>
      <c r="V126" s="257"/>
      <c r="W126" s="257"/>
      <c r="X126" s="257">
        <f t="shared" si="960"/>
        <v>0</v>
      </c>
      <c r="Y126" s="258"/>
      <c r="Z126" s="257">
        <f t="shared" si="961"/>
        <v>0</v>
      </c>
      <c r="AA126" s="259"/>
      <c r="AB126" s="260"/>
      <c r="AC126" s="260"/>
      <c r="AD126" s="257">
        <f t="shared" si="962"/>
        <v>0</v>
      </c>
      <c r="AE126" s="258">
        <v>0.294289866351475</v>
      </c>
      <c r="AF126" s="261">
        <f t="shared" si="963"/>
        <v>0</v>
      </c>
      <c r="AG126" s="261">
        <f t="shared" si="964"/>
        <v>0</v>
      </c>
      <c r="AH126" s="599"/>
      <c r="AI126" s="254">
        <v>12.0</v>
      </c>
      <c r="AJ126" s="255" t="s">
        <v>132</v>
      </c>
      <c r="AK126" s="256" t="s">
        <v>121</v>
      </c>
      <c r="AL126" s="256" t="s">
        <v>123</v>
      </c>
      <c r="AM126" s="257"/>
      <c r="AN126" s="257"/>
      <c r="AO126" s="257">
        <f t="shared" si="965"/>
        <v>0</v>
      </c>
      <c r="AP126" s="258"/>
      <c r="AQ126" s="257">
        <f t="shared" si="966"/>
        <v>0</v>
      </c>
      <c r="AR126" s="259"/>
      <c r="AS126" s="260"/>
      <c r="AT126" s="260"/>
      <c r="AU126" s="257">
        <f t="shared" si="967"/>
        <v>0</v>
      </c>
      <c r="AV126" s="258">
        <v>0.294289866351475</v>
      </c>
      <c r="AW126" s="261">
        <f t="shared" si="968"/>
        <v>0</v>
      </c>
      <c r="AX126" s="261">
        <f t="shared" si="969"/>
        <v>0</v>
      </c>
      <c r="AY126" s="599"/>
      <c r="AZ126" s="254">
        <v>12.0</v>
      </c>
      <c r="BA126" s="255" t="s">
        <v>132</v>
      </c>
      <c r="BB126" s="256" t="s">
        <v>121</v>
      </c>
      <c r="BC126" s="256" t="s">
        <v>123</v>
      </c>
      <c r="BD126" s="257"/>
      <c r="BE126" s="257"/>
      <c r="BF126" s="257">
        <f t="shared" si="970"/>
        <v>0</v>
      </c>
      <c r="BG126" s="258"/>
      <c r="BH126" s="257">
        <f t="shared" si="971"/>
        <v>0</v>
      </c>
      <c r="BI126" s="259"/>
      <c r="BJ126" s="260"/>
      <c r="BK126" s="260"/>
      <c r="BL126" s="257">
        <f t="shared" si="972"/>
        <v>0</v>
      </c>
      <c r="BM126" s="258">
        <v>0.294289866351475</v>
      </c>
      <c r="BN126" s="261">
        <f t="shared" si="973"/>
        <v>0</v>
      </c>
      <c r="BO126" s="261">
        <f t="shared" si="974"/>
        <v>0</v>
      </c>
      <c r="BP126" s="599"/>
      <c r="BQ126" s="254">
        <v>12.0</v>
      </c>
      <c r="BR126" s="255" t="s">
        <v>132</v>
      </c>
      <c r="BS126" s="256" t="s">
        <v>121</v>
      </c>
      <c r="BT126" s="256" t="s">
        <v>123</v>
      </c>
      <c r="BU126" s="257"/>
      <c r="BV126" s="257"/>
      <c r="BW126" s="257">
        <f t="shared" si="975"/>
        <v>0</v>
      </c>
      <c r="BX126" s="258"/>
      <c r="BY126" s="257">
        <f t="shared" si="976"/>
        <v>0</v>
      </c>
      <c r="BZ126" s="259"/>
      <c r="CA126" s="260"/>
      <c r="CB126" s="260"/>
      <c r="CC126" s="257">
        <f t="shared" si="977"/>
        <v>0</v>
      </c>
      <c r="CD126" s="258">
        <v>0.294289866351475</v>
      </c>
      <c r="CE126" s="261">
        <f t="shared" si="978"/>
        <v>0</v>
      </c>
      <c r="CF126" s="261">
        <f t="shared" si="979"/>
        <v>0</v>
      </c>
      <c r="CG126" s="599"/>
      <c r="CH126" s="254">
        <v>12.0</v>
      </c>
      <c r="CI126" s="255" t="s">
        <v>132</v>
      </c>
      <c r="CJ126" s="256" t="s">
        <v>121</v>
      </c>
      <c r="CK126" s="256" t="s">
        <v>123</v>
      </c>
      <c r="CL126" s="257"/>
      <c r="CM126" s="257"/>
      <c r="CN126" s="257">
        <f t="shared" si="980"/>
        <v>0</v>
      </c>
      <c r="CO126" s="258"/>
      <c r="CP126" s="257">
        <f t="shared" si="981"/>
        <v>0</v>
      </c>
      <c r="CQ126" s="259"/>
      <c r="CR126" s="260"/>
      <c r="CS126" s="260"/>
      <c r="CT126" s="257">
        <f t="shared" si="982"/>
        <v>0</v>
      </c>
      <c r="CU126" s="258">
        <v>0.294289866351475</v>
      </c>
      <c r="CV126" s="261">
        <f t="shared" si="983"/>
        <v>0</v>
      </c>
      <c r="CW126" s="261">
        <f t="shared" si="984"/>
        <v>0</v>
      </c>
      <c r="CX126" s="599"/>
      <c r="CY126" s="254">
        <v>12.0</v>
      </c>
      <c r="CZ126" s="255" t="s">
        <v>132</v>
      </c>
      <c r="DA126" s="256" t="s">
        <v>121</v>
      </c>
      <c r="DB126" s="256" t="s">
        <v>123</v>
      </c>
      <c r="DC126" s="257"/>
      <c r="DD126" s="257"/>
      <c r="DE126" s="257">
        <f t="shared" si="985"/>
        <v>0</v>
      </c>
      <c r="DF126" s="258"/>
      <c r="DG126" s="257">
        <f t="shared" si="986"/>
        <v>0</v>
      </c>
      <c r="DH126" s="259"/>
      <c r="DI126" s="260"/>
      <c r="DJ126" s="260"/>
      <c r="DK126" s="257">
        <f t="shared" si="987"/>
        <v>0</v>
      </c>
      <c r="DL126" s="258">
        <v>0.294289866351475</v>
      </c>
      <c r="DM126" s="261">
        <f t="shared" si="988"/>
        <v>0</v>
      </c>
      <c r="DN126" s="261">
        <f t="shared" si="989"/>
        <v>0</v>
      </c>
      <c r="DO126" s="599"/>
      <c r="DP126" s="254">
        <v>12.0</v>
      </c>
      <c r="DQ126" s="255" t="s">
        <v>132</v>
      </c>
      <c r="DR126" s="256" t="s">
        <v>121</v>
      </c>
      <c r="DS126" s="256" t="s">
        <v>123</v>
      </c>
      <c r="DT126" s="257"/>
      <c r="DU126" s="257"/>
      <c r="DV126" s="257">
        <f t="shared" si="990"/>
        <v>0</v>
      </c>
      <c r="DW126" s="258"/>
      <c r="DX126" s="257">
        <f t="shared" si="991"/>
        <v>0</v>
      </c>
      <c r="DY126" s="259"/>
      <c r="DZ126" s="260"/>
      <c r="EA126" s="260"/>
      <c r="EB126" s="257">
        <f t="shared" si="992"/>
        <v>0</v>
      </c>
      <c r="EC126" s="258">
        <v>0.294289866351475</v>
      </c>
      <c r="ED126" s="261">
        <f t="shared" si="993"/>
        <v>0</v>
      </c>
      <c r="EE126" s="261">
        <f t="shared" si="994"/>
        <v>0</v>
      </c>
      <c r="EF126" s="599"/>
      <c r="EG126" s="254">
        <v>12.0</v>
      </c>
      <c r="EH126" s="255" t="s">
        <v>132</v>
      </c>
      <c r="EI126" s="256" t="s">
        <v>121</v>
      </c>
      <c r="EJ126" s="256" t="s">
        <v>123</v>
      </c>
      <c r="EK126" s="257"/>
      <c r="EL126" s="257"/>
      <c r="EM126" s="257">
        <f t="shared" si="995"/>
        <v>0</v>
      </c>
      <c r="EN126" s="258"/>
      <c r="EO126" s="257">
        <f t="shared" si="996"/>
        <v>0</v>
      </c>
      <c r="EP126" s="259"/>
      <c r="EQ126" s="260"/>
      <c r="ER126" s="260"/>
      <c r="ES126" s="257">
        <f t="shared" si="997"/>
        <v>0</v>
      </c>
      <c r="ET126" s="258">
        <v>0.294289866351475</v>
      </c>
      <c r="EU126" s="261">
        <f t="shared" si="998"/>
        <v>0</v>
      </c>
      <c r="EV126" s="261">
        <f t="shared" si="999"/>
        <v>0</v>
      </c>
      <c r="EW126" s="599"/>
      <c r="EX126" s="254">
        <v>12.0</v>
      </c>
      <c r="EY126" s="255" t="s">
        <v>132</v>
      </c>
      <c r="EZ126" s="256" t="s">
        <v>121</v>
      </c>
      <c r="FA126" s="256" t="s">
        <v>123</v>
      </c>
      <c r="FB126" s="257"/>
      <c r="FC126" s="257"/>
      <c r="FD126" s="257">
        <f t="shared" si="1000"/>
        <v>0</v>
      </c>
      <c r="FE126" s="258"/>
      <c r="FF126" s="257">
        <f t="shared" si="1001"/>
        <v>0</v>
      </c>
      <c r="FG126" s="259"/>
      <c r="FH126" s="260"/>
      <c r="FI126" s="260"/>
      <c r="FJ126" s="257">
        <f t="shared" si="1002"/>
        <v>0</v>
      </c>
      <c r="FK126" s="258">
        <v>0.294289866351475</v>
      </c>
      <c r="FL126" s="261">
        <f t="shared" si="1003"/>
        <v>0</v>
      </c>
      <c r="FM126" s="261">
        <f t="shared" si="1004"/>
        <v>0</v>
      </c>
      <c r="FN126" s="599"/>
      <c r="FO126" s="254">
        <v>12.0</v>
      </c>
      <c r="FP126" s="255" t="s">
        <v>132</v>
      </c>
      <c r="FQ126" s="256" t="s">
        <v>121</v>
      </c>
      <c r="FR126" s="256" t="s">
        <v>123</v>
      </c>
      <c r="FS126" s="257"/>
      <c r="FT126" s="257"/>
      <c r="FU126" s="257">
        <f t="shared" si="1005"/>
        <v>0</v>
      </c>
      <c r="FV126" s="258"/>
      <c r="FW126" s="257">
        <f t="shared" si="1006"/>
        <v>0</v>
      </c>
      <c r="FX126" s="259"/>
      <c r="FY126" s="260"/>
      <c r="FZ126" s="260"/>
      <c r="GA126" s="257">
        <f t="shared" si="1007"/>
        <v>0</v>
      </c>
      <c r="GB126" s="258">
        <v>0.294289866351475</v>
      </c>
      <c r="GC126" s="261">
        <f t="shared" si="1008"/>
        <v>0</v>
      </c>
      <c r="GD126" s="261">
        <f t="shared" si="1009"/>
        <v>0</v>
      </c>
      <c r="GE126" s="599"/>
      <c r="GF126" s="254">
        <v>12.0</v>
      </c>
      <c r="GG126" s="255" t="s">
        <v>132</v>
      </c>
      <c r="GH126" s="256" t="s">
        <v>121</v>
      </c>
      <c r="GI126" s="256" t="s">
        <v>123</v>
      </c>
      <c r="GJ126" s="257"/>
      <c r="GK126" s="257"/>
      <c r="GL126" s="257">
        <f t="shared" si="1010"/>
        <v>0</v>
      </c>
      <c r="GM126" s="258"/>
      <c r="GN126" s="257">
        <f t="shared" si="1011"/>
        <v>0</v>
      </c>
      <c r="GO126" s="259"/>
      <c r="GP126" s="260"/>
      <c r="GQ126" s="260"/>
      <c r="GR126" s="257">
        <f t="shared" si="1012"/>
        <v>0</v>
      </c>
      <c r="GS126" s="258">
        <v>0.294289866351475</v>
      </c>
      <c r="GT126" s="261">
        <f t="shared" si="1013"/>
        <v>0</v>
      </c>
      <c r="GU126" s="261">
        <f t="shared" si="1014"/>
        <v>0</v>
      </c>
      <c r="GV126" s="599"/>
      <c r="GW126" s="254">
        <v>12.0</v>
      </c>
      <c r="GX126" s="255" t="s">
        <v>132</v>
      </c>
      <c r="GY126" s="256" t="s">
        <v>121</v>
      </c>
      <c r="GZ126" s="256" t="s">
        <v>123</v>
      </c>
      <c r="HA126" s="257"/>
      <c r="HB126" s="257"/>
      <c r="HC126" s="257">
        <f t="shared" si="1015"/>
        <v>0</v>
      </c>
      <c r="HD126" s="258"/>
      <c r="HE126" s="257">
        <f t="shared" si="1016"/>
        <v>0</v>
      </c>
      <c r="HF126" s="259"/>
      <c r="HG126" s="260"/>
      <c r="HH126" s="260"/>
      <c r="HI126" s="257">
        <f t="shared" si="1017"/>
        <v>0</v>
      </c>
      <c r="HJ126" s="258">
        <v>0.294289866351475</v>
      </c>
      <c r="HK126" s="261">
        <f t="shared" si="1018"/>
        <v>0</v>
      </c>
      <c r="HL126" s="261">
        <f t="shared" si="1019"/>
        <v>0</v>
      </c>
      <c r="HM126" s="599"/>
      <c r="HN126" s="254">
        <v>12.0</v>
      </c>
      <c r="HO126" s="255" t="s">
        <v>132</v>
      </c>
      <c r="HP126" s="256" t="s">
        <v>121</v>
      </c>
      <c r="HQ126" s="256" t="s">
        <v>123</v>
      </c>
      <c r="HR126" s="257"/>
      <c r="HS126" s="257"/>
      <c r="HT126" s="257">
        <f t="shared" si="1020"/>
        <v>0</v>
      </c>
      <c r="HU126" s="258"/>
      <c r="HV126" s="257">
        <f t="shared" si="1021"/>
        <v>0</v>
      </c>
      <c r="HW126" s="259"/>
      <c r="HX126" s="260"/>
      <c r="HY126" s="260"/>
      <c r="HZ126" s="257">
        <f t="shared" si="1022"/>
        <v>0</v>
      </c>
      <c r="IA126" s="258">
        <v>0.294289866351475</v>
      </c>
      <c r="IB126" s="261">
        <f t="shared" si="1023"/>
        <v>0</v>
      </c>
      <c r="IC126" s="261">
        <f t="shared" si="1024"/>
        <v>0</v>
      </c>
      <c r="ID126" s="599"/>
      <c r="IE126" s="254">
        <v>12.0</v>
      </c>
      <c r="IF126" s="255" t="s">
        <v>132</v>
      </c>
      <c r="IG126" s="256" t="s">
        <v>121</v>
      </c>
      <c r="IH126" s="256" t="s">
        <v>123</v>
      </c>
      <c r="II126" s="257"/>
      <c r="IJ126" s="257"/>
      <c r="IK126" s="257">
        <f t="shared" si="1025"/>
        <v>0</v>
      </c>
      <c r="IL126" s="258"/>
      <c r="IM126" s="257">
        <f t="shared" si="1026"/>
        <v>0</v>
      </c>
      <c r="IN126" s="259"/>
      <c r="IO126" s="260"/>
      <c r="IP126" s="260"/>
      <c r="IQ126" s="257">
        <f t="shared" si="1027"/>
        <v>0</v>
      </c>
      <c r="IR126" s="258">
        <v>0.294289866351475</v>
      </c>
      <c r="IS126" s="261">
        <f t="shared" si="1028"/>
        <v>0</v>
      </c>
      <c r="IT126" s="261">
        <f t="shared" si="1029"/>
        <v>0</v>
      </c>
      <c r="IU126" s="599"/>
      <c r="IV126" s="254">
        <v>12.0</v>
      </c>
      <c r="IW126" s="255" t="s">
        <v>132</v>
      </c>
      <c r="IX126" s="256" t="s">
        <v>121</v>
      </c>
      <c r="IY126" s="256" t="s">
        <v>123</v>
      </c>
      <c r="IZ126" s="257"/>
      <c r="JA126" s="257"/>
      <c r="JB126" s="257">
        <f t="shared" si="1030"/>
        <v>0</v>
      </c>
      <c r="JC126" s="258"/>
      <c r="JD126" s="257">
        <f t="shared" si="1031"/>
        <v>0</v>
      </c>
      <c r="JE126" s="259"/>
      <c r="JF126" s="260"/>
      <c r="JG126" s="260"/>
      <c r="JH126" s="257">
        <f t="shared" si="1032"/>
        <v>0</v>
      </c>
      <c r="JI126" s="258">
        <v>0.294289866351475</v>
      </c>
      <c r="JJ126" s="261">
        <f t="shared" si="1033"/>
        <v>0</v>
      </c>
      <c r="JK126" s="261">
        <f t="shared" si="1034"/>
        <v>0</v>
      </c>
      <c r="JL126" s="599"/>
      <c r="JM126" s="254">
        <v>12.0</v>
      </c>
      <c r="JN126" s="255" t="s">
        <v>132</v>
      </c>
      <c r="JO126" s="256" t="s">
        <v>121</v>
      </c>
      <c r="JP126" s="256" t="s">
        <v>123</v>
      </c>
      <c r="JQ126" s="257"/>
      <c r="JR126" s="257"/>
      <c r="JS126" s="257">
        <f t="shared" si="1035"/>
        <v>0</v>
      </c>
      <c r="JT126" s="258"/>
      <c r="JU126" s="257">
        <f t="shared" si="1036"/>
        <v>0</v>
      </c>
      <c r="JV126" s="259"/>
      <c r="JW126" s="260"/>
      <c r="JX126" s="260"/>
      <c r="JY126" s="257">
        <f t="shared" si="1037"/>
        <v>0</v>
      </c>
      <c r="JZ126" s="258">
        <v>0.294289866351475</v>
      </c>
      <c r="KA126" s="261">
        <f t="shared" si="1038"/>
        <v>0</v>
      </c>
      <c r="KB126" s="261">
        <f t="shared" si="1039"/>
        <v>0</v>
      </c>
      <c r="KC126" s="599"/>
      <c r="KD126" s="254">
        <v>12.0</v>
      </c>
      <c r="KE126" s="255" t="s">
        <v>132</v>
      </c>
      <c r="KF126" s="256" t="s">
        <v>121</v>
      </c>
      <c r="KG126" s="256" t="s">
        <v>123</v>
      </c>
      <c r="KH126" s="257"/>
      <c r="KI126" s="257"/>
      <c r="KJ126" s="257">
        <f t="shared" si="1040"/>
        <v>0</v>
      </c>
      <c r="KK126" s="258"/>
      <c r="KL126" s="257">
        <f t="shared" si="1041"/>
        <v>0</v>
      </c>
      <c r="KM126" s="259"/>
      <c r="KN126" s="260"/>
      <c r="KO126" s="260"/>
      <c r="KP126" s="257">
        <f t="shared" si="1042"/>
        <v>0</v>
      </c>
      <c r="KQ126" s="258">
        <v>0.294289866351475</v>
      </c>
      <c r="KR126" s="261">
        <f t="shared" si="1043"/>
        <v>0</v>
      </c>
      <c r="KS126" s="261">
        <f t="shared" si="1044"/>
        <v>0</v>
      </c>
      <c r="KT126" s="599"/>
      <c r="KU126" s="264"/>
    </row>
    <row r="127" ht="15.75" customHeight="1">
      <c r="A127" s="266"/>
      <c r="B127" s="267" t="s">
        <v>133</v>
      </c>
      <c r="C127" s="268"/>
      <c r="D127" s="268"/>
      <c r="E127" s="269"/>
      <c r="F127" s="269"/>
      <c r="G127" s="269"/>
      <c r="H127" s="270"/>
      <c r="I127" s="269"/>
      <c r="J127" s="270"/>
      <c r="K127" s="269"/>
      <c r="L127" s="269"/>
      <c r="M127" s="269"/>
      <c r="N127" s="270"/>
      <c r="O127" s="271"/>
      <c r="P127" s="271"/>
      <c r="Q127" s="598"/>
      <c r="R127" s="266"/>
      <c r="S127" s="267" t="s">
        <v>133</v>
      </c>
      <c r="T127" s="268"/>
      <c r="U127" s="268"/>
      <c r="V127" s="269"/>
      <c r="W127" s="269"/>
      <c r="X127" s="269"/>
      <c r="Y127" s="270"/>
      <c r="Z127" s="269"/>
      <c r="AA127" s="270"/>
      <c r="AB127" s="269"/>
      <c r="AC127" s="269"/>
      <c r="AD127" s="269"/>
      <c r="AE127" s="270"/>
      <c r="AF127" s="271"/>
      <c r="AG127" s="271"/>
      <c r="AH127" s="598"/>
      <c r="AI127" s="266"/>
      <c r="AJ127" s="267" t="s">
        <v>133</v>
      </c>
      <c r="AK127" s="268"/>
      <c r="AL127" s="268"/>
      <c r="AM127" s="269"/>
      <c r="AN127" s="269"/>
      <c r="AO127" s="269"/>
      <c r="AP127" s="270"/>
      <c r="AQ127" s="269"/>
      <c r="AR127" s="270"/>
      <c r="AS127" s="269"/>
      <c r="AT127" s="269"/>
      <c r="AU127" s="269"/>
      <c r="AV127" s="270"/>
      <c r="AW127" s="271"/>
      <c r="AX127" s="271"/>
      <c r="AY127" s="598"/>
      <c r="AZ127" s="266"/>
      <c r="BA127" s="267" t="s">
        <v>133</v>
      </c>
      <c r="BB127" s="268"/>
      <c r="BC127" s="268"/>
      <c r="BD127" s="269"/>
      <c r="BE127" s="269"/>
      <c r="BF127" s="269"/>
      <c r="BG127" s="270"/>
      <c r="BH127" s="269"/>
      <c r="BI127" s="270"/>
      <c r="BJ127" s="269"/>
      <c r="BK127" s="269"/>
      <c r="BL127" s="269"/>
      <c r="BM127" s="270"/>
      <c r="BN127" s="271"/>
      <c r="BO127" s="271"/>
      <c r="BP127" s="598"/>
      <c r="BQ127" s="266"/>
      <c r="BR127" s="267" t="s">
        <v>133</v>
      </c>
      <c r="BS127" s="268"/>
      <c r="BT127" s="268"/>
      <c r="BU127" s="269"/>
      <c r="BV127" s="269"/>
      <c r="BW127" s="269"/>
      <c r="BX127" s="270"/>
      <c r="BY127" s="269"/>
      <c r="BZ127" s="270"/>
      <c r="CA127" s="269"/>
      <c r="CB127" s="269"/>
      <c r="CC127" s="269"/>
      <c r="CD127" s="270"/>
      <c r="CE127" s="271"/>
      <c r="CF127" s="271"/>
      <c r="CG127" s="598"/>
      <c r="CH127" s="266"/>
      <c r="CI127" s="267" t="s">
        <v>133</v>
      </c>
      <c r="CJ127" s="268"/>
      <c r="CK127" s="268"/>
      <c r="CL127" s="269"/>
      <c r="CM127" s="269"/>
      <c r="CN127" s="269"/>
      <c r="CO127" s="270"/>
      <c r="CP127" s="269"/>
      <c r="CQ127" s="270"/>
      <c r="CR127" s="269"/>
      <c r="CS127" s="269"/>
      <c r="CT127" s="269"/>
      <c r="CU127" s="270"/>
      <c r="CV127" s="271"/>
      <c r="CW127" s="271"/>
      <c r="CX127" s="598"/>
      <c r="CY127" s="266"/>
      <c r="CZ127" s="267" t="s">
        <v>133</v>
      </c>
      <c r="DA127" s="268"/>
      <c r="DB127" s="268"/>
      <c r="DC127" s="269"/>
      <c r="DD127" s="269"/>
      <c r="DE127" s="269"/>
      <c r="DF127" s="270"/>
      <c r="DG127" s="269"/>
      <c r="DH127" s="270"/>
      <c r="DI127" s="269"/>
      <c r="DJ127" s="269"/>
      <c r="DK127" s="269"/>
      <c r="DL127" s="270"/>
      <c r="DM127" s="271"/>
      <c r="DN127" s="271"/>
      <c r="DO127" s="598"/>
      <c r="DP127" s="266"/>
      <c r="DQ127" s="267" t="s">
        <v>133</v>
      </c>
      <c r="DR127" s="268"/>
      <c r="DS127" s="268"/>
      <c r="DT127" s="269"/>
      <c r="DU127" s="269"/>
      <c r="DV127" s="269"/>
      <c r="DW127" s="270"/>
      <c r="DX127" s="269"/>
      <c r="DY127" s="270"/>
      <c r="DZ127" s="269"/>
      <c r="EA127" s="269"/>
      <c r="EB127" s="269"/>
      <c r="EC127" s="270"/>
      <c r="ED127" s="271"/>
      <c r="EE127" s="271"/>
      <c r="EF127" s="598"/>
      <c r="EG127" s="266"/>
      <c r="EH127" s="267" t="s">
        <v>133</v>
      </c>
      <c r="EI127" s="268"/>
      <c r="EJ127" s="268"/>
      <c r="EK127" s="269"/>
      <c r="EL127" s="269"/>
      <c r="EM127" s="269"/>
      <c r="EN127" s="270"/>
      <c r="EO127" s="269"/>
      <c r="EP127" s="270"/>
      <c r="EQ127" s="269"/>
      <c r="ER127" s="269"/>
      <c r="ES127" s="269"/>
      <c r="ET127" s="270"/>
      <c r="EU127" s="271"/>
      <c r="EV127" s="271"/>
      <c r="EW127" s="598"/>
      <c r="EX127" s="266"/>
      <c r="EY127" s="267" t="s">
        <v>133</v>
      </c>
      <c r="EZ127" s="268"/>
      <c r="FA127" s="268"/>
      <c r="FB127" s="269"/>
      <c r="FC127" s="269"/>
      <c r="FD127" s="269"/>
      <c r="FE127" s="270"/>
      <c r="FF127" s="269"/>
      <c r="FG127" s="270"/>
      <c r="FH127" s="269"/>
      <c r="FI127" s="269"/>
      <c r="FJ127" s="269"/>
      <c r="FK127" s="270"/>
      <c r="FL127" s="271"/>
      <c r="FM127" s="271"/>
      <c r="FN127" s="598"/>
      <c r="FO127" s="266"/>
      <c r="FP127" s="267" t="s">
        <v>133</v>
      </c>
      <c r="FQ127" s="268"/>
      <c r="FR127" s="268"/>
      <c r="FS127" s="269"/>
      <c r="FT127" s="269"/>
      <c r="FU127" s="269"/>
      <c r="FV127" s="270"/>
      <c r="FW127" s="269"/>
      <c r="FX127" s="270"/>
      <c r="FY127" s="269"/>
      <c r="FZ127" s="269"/>
      <c r="GA127" s="269"/>
      <c r="GB127" s="270"/>
      <c r="GC127" s="271"/>
      <c r="GD127" s="271"/>
      <c r="GE127" s="598"/>
      <c r="GF127" s="266"/>
      <c r="GG127" s="267" t="s">
        <v>133</v>
      </c>
      <c r="GH127" s="268"/>
      <c r="GI127" s="268"/>
      <c r="GJ127" s="269"/>
      <c r="GK127" s="269"/>
      <c r="GL127" s="269"/>
      <c r="GM127" s="270"/>
      <c r="GN127" s="269"/>
      <c r="GO127" s="270"/>
      <c r="GP127" s="269"/>
      <c r="GQ127" s="269"/>
      <c r="GR127" s="269"/>
      <c r="GS127" s="270"/>
      <c r="GT127" s="271"/>
      <c r="GU127" s="271"/>
      <c r="GV127" s="598"/>
      <c r="GW127" s="266"/>
      <c r="GX127" s="267" t="s">
        <v>133</v>
      </c>
      <c r="GY127" s="268"/>
      <c r="GZ127" s="268"/>
      <c r="HA127" s="269"/>
      <c r="HB127" s="269"/>
      <c r="HC127" s="269"/>
      <c r="HD127" s="270"/>
      <c r="HE127" s="269"/>
      <c r="HF127" s="270"/>
      <c r="HG127" s="269"/>
      <c r="HH127" s="269"/>
      <c r="HI127" s="269"/>
      <c r="HJ127" s="270"/>
      <c r="HK127" s="271"/>
      <c r="HL127" s="271"/>
      <c r="HM127" s="598"/>
      <c r="HN127" s="266"/>
      <c r="HO127" s="267" t="s">
        <v>133</v>
      </c>
      <c r="HP127" s="268"/>
      <c r="HQ127" s="268"/>
      <c r="HR127" s="269"/>
      <c r="HS127" s="269"/>
      <c r="HT127" s="269"/>
      <c r="HU127" s="270"/>
      <c r="HV127" s="269"/>
      <c r="HW127" s="270"/>
      <c r="HX127" s="269"/>
      <c r="HY127" s="269"/>
      <c r="HZ127" s="269"/>
      <c r="IA127" s="270"/>
      <c r="IB127" s="271"/>
      <c r="IC127" s="271"/>
      <c r="ID127" s="598"/>
      <c r="IE127" s="266"/>
      <c r="IF127" s="267" t="s">
        <v>133</v>
      </c>
      <c r="IG127" s="268"/>
      <c r="IH127" s="268"/>
      <c r="II127" s="269"/>
      <c r="IJ127" s="269"/>
      <c r="IK127" s="269"/>
      <c r="IL127" s="270"/>
      <c r="IM127" s="269"/>
      <c r="IN127" s="270"/>
      <c r="IO127" s="269"/>
      <c r="IP127" s="269"/>
      <c r="IQ127" s="269"/>
      <c r="IR127" s="270"/>
      <c r="IS127" s="271"/>
      <c r="IT127" s="271"/>
      <c r="IU127" s="598"/>
      <c r="IV127" s="266"/>
      <c r="IW127" s="267" t="s">
        <v>133</v>
      </c>
      <c r="IX127" s="268"/>
      <c r="IY127" s="268"/>
      <c r="IZ127" s="269"/>
      <c r="JA127" s="269"/>
      <c r="JB127" s="269"/>
      <c r="JC127" s="270"/>
      <c r="JD127" s="269"/>
      <c r="JE127" s="270"/>
      <c r="JF127" s="269"/>
      <c r="JG127" s="269"/>
      <c r="JH127" s="269"/>
      <c r="JI127" s="270"/>
      <c r="JJ127" s="271"/>
      <c r="JK127" s="271"/>
      <c r="JL127" s="598"/>
      <c r="JM127" s="266"/>
      <c r="JN127" s="267" t="s">
        <v>133</v>
      </c>
      <c r="JO127" s="268"/>
      <c r="JP127" s="268"/>
      <c r="JQ127" s="269"/>
      <c r="JR127" s="269"/>
      <c r="JS127" s="269"/>
      <c r="JT127" s="270"/>
      <c r="JU127" s="269"/>
      <c r="JV127" s="270"/>
      <c r="JW127" s="269"/>
      <c r="JX127" s="269"/>
      <c r="JY127" s="269"/>
      <c r="JZ127" s="270"/>
      <c r="KA127" s="271"/>
      <c r="KB127" s="271"/>
      <c r="KC127" s="598"/>
      <c r="KD127" s="266"/>
      <c r="KE127" s="267" t="s">
        <v>133</v>
      </c>
      <c r="KF127" s="268"/>
      <c r="KG127" s="268"/>
      <c r="KH127" s="269"/>
      <c r="KI127" s="269"/>
      <c r="KJ127" s="269"/>
      <c r="KK127" s="270"/>
      <c r="KL127" s="269"/>
      <c r="KM127" s="270"/>
      <c r="KN127" s="269"/>
      <c r="KO127" s="269"/>
      <c r="KP127" s="269"/>
      <c r="KQ127" s="270"/>
      <c r="KR127" s="271"/>
      <c r="KS127" s="271"/>
      <c r="KT127" s="598"/>
      <c r="KU127" s="264"/>
    </row>
    <row r="128" ht="15.75" customHeight="1">
      <c r="A128" s="254"/>
      <c r="B128" s="274" t="s">
        <v>134</v>
      </c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601"/>
      <c r="Q128" s="599"/>
      <c r="R128" s="254"/>
      <c r="S128" s="274" t="s">
        <v>134</v>
      </c>
      <c r="T128" s="275"/>
      <c r="U128" s="275"/>
      <c r="V128" s="275"/>
      <c r="W128" s="275"/>
      <c r="X128" s="275"/>
      <c r="Y128" s="275"/>
      <c r="Z128" s="275"/>
      <c r="AA128" s="275"/>
      <c r="AB128" s="275"/>
      <c r="AC128" s="275"/>
      <c r="AD128" s="275"/>
      <c r="AE128" s="275"/>
      <c r="AF128" s="275"/>
      <c r="AG128" s="601"/>
      <c r="AH128" s="599"/>
      <c r="AI128" s="254"/>
      <c r="AJ128" s="274" t="s">
        <v>134</v>
      </c>
      <c r="AK128" s="275"/>
      <c r="AL128" s="275"/>
      <c r="AM128" s="275"/>
      <c r="AN128" s="275"/>
      <c r="AO128" s="275"/>
      <c r="AP128" s="275"/>
      <c r="AQ128" s="275"/>
      <c r="AR128" s="275"/>
      <c r="AS128" s="275"/>
      <c r="AT128" s="275"/>
      <c r="AU128" s="275"/>
      <c r="AV128" s="275"/>
      <c r="AW128" s="275"/>
      <c r="AX128" s="601"/>
      <c r="AY128" s="599"/>
      <c r="AZ128" s="254"/>
      <c r="BA128" s="274" t="s">
        <v>134</v>
      </c>
      <c r="BB128" s="275"/>
      <c r="BC128" s="275"/>
      <c r="BD128" s="275"/>
      <c r="BE128" s="275"/>
      <c r="BF128" s="275"/>
      <c r="BG128" s="275"/>
      <c r="BH128" s="275"/>
      <c r="BI128" s="275"/>
      <c r="BJ128" s="275"/>
      <c r="BK128" s="275"/>
      <c r="BL128" s="275"/>
      <c r="BM128" s="275"/>
      <c r="BN128" s="275"/>
      <c r="BO128" s="601"/>
      <c r="BP128" s="599"/>
      <c r="BQ128" s="254"/>
      <c r="BR128" s="274" t="s">
        <v>134</v>
      </c>
      <c r="BS128" s="275"/>
      <c r="BT128" s="275"/>
      <c r="BU128" s="275"/>
      <c r="BV128" s="275"/>
      <c r="BW128" s="275"/>
      <c r="BX128" s="275"/>
      <c r="BY128" s="275"/>
      <c r="BZ128" s="275"/>
      <c r="CA128" s="275"/>
      <c r="CB128" s="275"/>
      <c r="CC128" s="275"/>
      <c r="CD128" s="275"/>
      <c r="CE128" s="275"/>
      <c r="CF128" s="601"/>
      <c r="CG128" s="599"/>
      <c r="CH128" s="254"/>
      <c r="CI128" s="274" t="s">
        <v>134</v>
      </c>
      <c r="CJ128" s="275"/>
      <c r="CK128" s="275"/>
      <c r="CL128" s="275"/>
      <c r="CM128" s="275"/>
      <c r="CN128" s="275"/>
      <c r="CO128" s="275"/>
      <c r="CP128" s="275"/>
      <c r="CQ128" s="275"/>
      <c r="CR128" s="275"/>
      <c r="CS128" s="275"/>
      <c r="CT128" s="275"/>
      <c r="CU128" s="275"/>
      <c r="CV128" s="275"/>
      <c r="CW128" s="601"/>
      <c r="CX128" s="599"/>
      <c r="CY128" s="254"/>
      <c r="CZ128" s="274" t="s">
        <v>134</v>
      </c>
      <c r="DA128" s="275"/>
      <c r="DB128" s="275"/>
      <c r="DC128" s="275"/>
      <c r="DD128" s="275"/>
      <c r="DE128" s="275"/>
      <c r="DF128" s="275"/>
      <c r="DG128" s="275"/>
      <c r="DH128" s="275"/>
      <c r="DI128" s="275"/>
      <c r="DJ128" s="275"/>
      <c r="DK128" s="275"/>
      <c r="DL128" s="275"/>
      <c r="DM128" s="275"/>
      <c r="DN128" s="601"/>
      <c r="DO128" s="599"/>
      <c r="DP128" s="254"/>
      <c r="DQ128" s="274" t="s">
        <v>134</v>
      </c>
      <c r="DR128" s="275"/>
      <c r="DS128" s="275"/>
      <c r="DT128" s="275"/>
      <c r="DU128" s="275"/>
      <c r="DV128" s="275"/>
      <c r="DW128" s="275"/>
      <c r="DX128" s="275"/>
      <c r="DY128" s="275"/>
      <c r="DZ128" s="275"/>
      <c r="EA128" s="275"/>
      <c r="EB128" s="275"/>
      <c r="EC128" s="275"/>
      <c r="ED128" s="275"/>
      <c r="EE128" s="601"/>
      <c r="EF128" s="599"/>
      <c r="EG128" s="254"/>
      <c r="EH128" s="274" t="s">
        <v>134</v>
      </c>
      <c r="EI128" s="275"/>
      <c r="EJ128" s="275"/>
      <c r="EK128" s="275"/>
      <c r="EL128" s="275"/>
      <c r="EM128" s="275"/>
      <c r="EN128" s="275"/>
      <c r="EO128" s="275"/>
      <c r="EP128" s="275"/>
      <c r="EQ128" s="275"/>
      <c r="ER128" s="275"/>
      <c r="ES128" s="275"/>
      <c r="ET128" s="275"/>
      <c r="EU128" s="275"/>
      <c r="EV128" s="601"/>
      <c r="EW128" s="599"/>
      <c r="EX128" s="254"/>
      <c r="EY128" s="274" t="s">
        <v>134</v>
      </c>
      <c r="EZ128" s="275"/>
      <c r="FA128" s="275"/>
      <c r="FB128" s="275"/>
      <c r="FC128" s="275"/>
      <c r="FD128" s="275"/>
      <c r="FE128" s="275"/>
      <c r="FF128" s="275"/>
      <c r="FG128" s="275"/>
      <c r="FH128" s="275"/>
      <c r="FI128" s="275"/>
      <c r="FJ128" s="275"/>
      <c r="FK128" s="275"/>
      <c r="FL128" s="275"/>
      <c r="FM128" s="601"/>
      <c r="FN128" s="599"/>
      <c r="FO128" s="254"/>
      <c r="FP128" s="274" t="s">
        <v>134</v>
      </c>
      <c r="FQ128" s="275"/>
      <c r="FR128" s="275"/>
      <c r="FS128" s="275"/>
      <c r="FT128" s="275"/>
      <c r="FU128" s="275"/>
      <c r="FV128" s="275"/>
      <c r="FW128" s="275"/>
      <c r="FX128" s="275"/>
      <c r="FY128" s="275"/>
      <c r="FZ128" s="275"/>
      <c r="GA128" s="275"/>
      <c r="GB128" s="275"/>
      <c r="GC128" s="275"/>
      <c r="GD128" s="601"/>
      <c r="GE128" s="599"/>
      <c r="GF128" s="254"/>
      <c r="GG128" s="274" t="s">
        <v>134</v>
      </c>
      <c r="GH128" s="275"/>
      <c r="GI128" s="275"/>
      <c r="GJ128" s="275"/>
      <c r="GK128" s="275"/>
      <c r="GL128" s="275"/>
      <c r="GM128" s="275"/>
      <c r="GN128" s="275"/>
      <c r="GO128" s="275"/>
      <c r="GP128" s="275"/>
      <c r="GQ128" s="275"/>
      <c r="GR128" s="275"/>
      <c r="GS128" s="275"/>
      <c r="GT128" s="275"/>
      <c r="GU128" s="601"/>
      <c r="GV128" s="599"/>
      <c r="GW128" s="254"/>
      <c r="GX128" s="274" t="s">
        <v>134</v>
      </c>
      <c r="GY128" s="275"/>
      <c r="GZ128" s="275"/>
      <c r="HA128" s="275"/>
      <c r="HB128" s="275"/>
      <c r="HC128" s="275"/>
      <c r="HD128" s="275"/>
      <c r="HE128" s="275"/>
      <c r="HF128" s="275"/>
      <c r="HG128" s="275"/>
      <c r="HH128" s="275"/>
      <c r="HI128" s="275"/>
      <c r="HJ128" s="275"/>
      <c r="HK128" s="275"/>
      <c r="HL128" s="601"/>
      <c r="HM128" s="599"/>
      <c r="HN128" s="254"/>
      <c r="HO128" s="274" t="s">
        <v>134</v>
      </c>
      <c r="HP128" s="275"/>
      <c r="HQ128" s="275"/>
      <c r="HR128" s="275"/>
      <c r="HS128" s="275"/>
      <c r="HT128" s="275"/>
      <c r="HU128" s="275"/>
      <c r="HV128" s="275"/>
      <c r="HW128" s="275"/>
      <c r="HX128" s="275"/>
      <c r="HY128" s="275"/>
      <c r="HZ128" s="275"/>
      <c r="IA128" s="275"/>
      <c r="IB128" s="275"/>
      <c r="IC128" s="601"/>
      <c r="ID128" s="599"/>
      <c r="IE128" s="254"/>
      <c r="IF128" s="274" t="s">
        <v>134</v>
      </c>
      <c r="IG128" s="275"/>
      <c r="IH128" s="275"/>
      <c r="II128" s="275"/>
      <c r="IJ128" s="275"/>
      <c r="IK128" s="275"/>
      <c r="IL128" s="275"/>
      <c r="IM128" s="275"/>
      <c r="IN128" s="275"/>
      <c r="IO128" s="275"/>
      <c r="IP128" s="275"/>
      <c r="IQ128" s="275"/>
      <c r="IR128" s="275"/>
      <c r="IS128" s="275"/>
      <c r="IT128" s="601"/>
      <c r="IU128" s="599"/>
      <c r="IV128" s="254"/>
      <c r="IW128" s="274" t="s">
        <v>134</v>
      </c>
      <c r="IX128" s="275"/>
      <c r="IY128" s="275"/>
      <c r="IZ128" s="275"/>
      <c r="JA128" s="275"/>
      <c r="JB128" s="275"/>
      <c r="JC128" s="275"/>
      <c r="JD128" s="275"/>
      <c r="JE128" s="275"/>
      <c r="JF128" s="275"/>
      <c r="JG128" s="275"/>
      <c r="JH128" s="275"/>
      <c r="JI128" s="275"/>
      <c r="JJ128" s="275"/>
      <c r="JK128" s="601"/>
      <c r="JL128" s="599"/>
      <c r="JM128" s="254"/>
      <c r="JN128" s="274" t="s">
        <v>134</v>
      </c>
      <c r="JO128" s="275"/>
      <c r="JP128" s="275"/>
      <c r="JQ128" s="275"/>
      <c r="JR128" s="275"/>
      <c r="JS128" s="275"/>
      <c r="JT128" s="275"/>
      <c r="JU128" s="275"/>
      <c r="JV128" s="275"/>
      <c r="JW128" s="275"/>
      <c r="JX128" s="275"/>
      <c r="JY128" s="275"/>
      <c r="JZ128" s="275"/>
      <c r="KA128" s="275"/>
      <c r="KB128" s="601"/>
      <c r="KC128" s="599"/>
      <c r="KD128" s="254"/>
      <c r="KE128" s="274" t="s">
        <v>134</v>
      </c>
      <c r="KF128" s="275"/>
      <c r="KG128" s="275"/>
      <c r="KH128" s="275"/>
      <c r="KI128" s="275"/>
      <c r="KJ128" s="275"/>
      <c r="KK128" s="275"/>
      <c r="KL128" s="275"/>
      <c r="KM128" s="275"/>
      <c r="KN128" s="275"/>
      <c r="KO128" s="275"/>
      <c r="KP128" s="275"/>
      <c r="KQ128" s="275"/>
      <c r="KR128" s="275"/>
      <c r="KS128" s="601"/>
      <c r="KT128" s="599"/>
      <c r="KU128" s="264"/>
    </row>
    <row r="129" ht="15.75" customHeight="1">
      <c r="A129" s="254">
        <v>1.0</v>
      </c>
      <c r="B129" s="255" t="s">
        <v>135</v>
      </c>
      <c r="C129" s="256" t="s">
        <v>121</v>
      </c>
      <c r="D129" s="256" t="s">
        <v>123</v>
      </c>
      <c r="E129" s="257"/>
      <c r="F129" s="257"/>
      <c r="G129" s="257">
        <f t="shared" ref="G129:G138" si="1045">IFERROR(E129*F129/1000000,0)</f>
        <v>0</v>
      </c>
      <c r="H129" s="258"/>
      <c r="I129" s="257">
        <f t="shared" ref="I129:I138" si="1046">IFERROR(+G129*H129,"")</f>
        <v>0</v>
      </c>
      <c r="J129" s="259"/>
      <c r="K129" s="260"/>
      <c r="L129" s="260"/>
      <c r="M129" s="257">
        <f t="shared" ref="M129:M138" si="1047">IFERROR(+(IF(G129="","0",G129))+(IF(I129="","0",I129))+(IF(L129="","0",L129)),"")</f>
        <v>0</v>
      </c>
      <c r="N129" s="258">
        <v>0.294289866351475</v>
      </c>
      <c r="O129" s="261">
        <f t="shared" ref="O129:O138" si="1048">IFERROR(+N129*(M129-L129),"")</f>
        <v>0</v>
      </c>
      <c r="P129" s="261">
        <f t="shared" ref="P129:P138" si="1049">IFERROR(+(IF(M129="","0",M129))-(IF(O129="","0",O129)),"")</f>
        <v>0</v>
      </c>
      <c r="Q129" s="599"/>
      <c r="R129" s="254">
        <v>1.0</v>
      </c>
      <c r="S129" s="255" t="s">
        <v>135</v>
      </c>
      <c r="T129" s="256" t="s">
        <v>121</v>
      </c>
      <c r="U129" s="256" t="s">
        <v>123</v>
      </c>
      <c r="V129" s="257"/>
      <c r="W129" s="257"/>
      <c r="X129" s="257">
        <f t="shared" ref="X129:X138" si="1050">IFERROR(V129*W129/1000000,0)</f>
        <v>0</v>
      </c>
      <c r="Y129" s="258"/>
      <c r="Z129" s="257">
        <f t="shared" ref="Z129:Z138" si="1051">IFERROR(+X129*Y129,"")</f>
        <v>0</v>
      </c>
      <c r="AA129" s="259"/>
      <c r="AB129" s="260"/>
      <c r="AC129" s="260"/>
      <c r="AD129" s="257">
        <f t="shared" ref="AD129:AD138" si="1052">IFERROR(+(IF(X129="","0",X129))+(IF(Z129="","0",Z129))+(IF(AC129="","0",AC129)),"")</f>
        <v>0</v>
      </c>
      <c r="AE129" s="258">
        <v>0.294289866351475</v>
      </c>
      <c r="AF129" s="261">
        <f t="shared" ref="AF129:AF138" si="1053">IFERROR(+AE129*(AD129-AC129),"")</f>
        <v>0</v>
      </c>
      <c r="AG129" s="261">
        <f t="shared" ref="AG129:AG138" si="1054">IFERROR(+(IF(AD129="","0",AD129))-(IF(AF129="","0",AF129)),"")</f>
        <v>0</v>
      </c>
      <c r="AH129" s="599"/>
      <c r="AI129" s="254">
        <v>1.0</v>
      </c>
      <c r="AJ129" s="255" t="s">
        <v>135</v>
      </c>
      <c r="AK129" s="256" t="s">
        <v>121</v>
      </c>
      <c r="AL129" s="256" t="s">
        <v>123</v>
      </c>
      <c r="AM129" s="257"/>
      <c r="AN129" s="257"/>
      <c r="AO129" s="257">
        <f t="shared" ref="AO129:AO138" si="1055">IFERROR(AM129*AN129/1000000,0)</f>
        <v>0</v>
      </c>
      <c r="AP129" s="258"/>
      <c r="AQ129" s="257">
        <f t="shared" ref="AQ129:AQ138" si="1056">IFERROR(+AO129*AP129,"")</f>
        <v>0</v>
      </c>
      <c r="AR129" s="259"/>
      <c r="AS129" s="260"/>
      <c r="AT129" s="260"/>
      <c r="AU129" s="257">
        <f t="shared" ref="AU129:AU138" si="1057">IFERROR(+(IF(AO129="","0",AO129))+(IF(AQ129="","0",AQ129))+(IF(AT129="","0",AT129)),"")</f>
        <v>0</v>
      </c>
      <c r="AV129" s="258">
        <v>0.294289866351475</v>
      </c>
      <c r="AW129" s="261">
        <f t="shared" ref="AW129:AW138" si="1058">IFERROR(+AV129*(AU129-AT129),"")</f>
        <v>0</v>
      </c>
      <c r="AX129" s="261">
        <f t="shared" ref="AX129:AX138" si="1059">IFERROR(+(IF(AU129="","0",AU129))-(IF(AW129="","0",AW129)),"")</f>
        <v>0</v>
      </c>
      <c r="AY129" s="599"/>
      <c r="AZ129" s="254">
        <v>1.0</v>
      </c>
      <c r="BA129" s="255" t="s">
        <v>135</v>
      </c>
      <c r="BB129" s="256" t="s">
        <v>121</v>
      </c>
      <c r="BC129" s="256" t="s">
        <v>123</v>
      </c>
      <c r="BD129" s="257"/>
      <c r="BE129" s="257"/>
      <c r="BF129" s="257">
        <f t="shared" ref="BF129:BF138" si="1060">IFERROR(BD129*BE129/1000000,0)</f>
        <v>0</v>
      </c>
      <c r="BG129" s="258"/>
      <c r="BH129" s="257">
        <f t="shared" ref="BH129:BH138" si="1061">IFERROR(+BF129*BG129,"")</f>
        <v>0</v>
      </c>
      <c r="BI129" s="259"/>
      <c r="BJ129" s="260"/>
      <c r="BK129" s="260"/>
      <c r="BL129" s="257">
        <f t="shared" ref="BL129:BL138" si="1062">IFERROR(+(IF(BF129="","0",BF129))+(IF(BH129="","0",BH129))+(IF(BK129="","0",BK129)),"")</f>
        <v>0</v>
      </c>
      <c r="BM129" s="258">
        <v>0.294289866351475</v>
      </c>
      <c r="BN129" s="261">
        <f t="shared" ref="BN129:BN138" si="1063">IFERROR(+BM129*(BL129-BK129),"")</f>
        <v>0</v>
      </c>
      <c r="BO129" s="261">
        <f t="shared" ref="BO129:BO138" si="1064">IFERROR(+(IF(BL129="","0",BL129))-(IF(BN129="","0",BN129)),"")</f>
        <v>0</v>
      </c>
      <c r="BP129" s="599"/>
      <c r="BQ129" s="254">
        <v>1.0</v>
      </c>
      <c r="BR129" s="255" t="s">
        <v>135</v>
      </c>
      <c r="BS129" s="256" t="s">
        <v>121</v>
      </c>
      <c r="BT129" s="256" t="s">
        <v>123</v>
      </c>
      <c r="BU129" s="257"/>
      <c r="BV129" s="257"/>
      <c r="BW129" s="257">
        <f t="shared" ref="BW129:BW138" si="1065">IFERROR(BU129*BV129/1000000,0)</f>
        <v>0</v>
      </c>
      <c r="BX129" s="258"/>
      <c r="BY129" s="257">
        <f t="shared" ref="BY129:BY138" si="1066">IFERROR(+BW129*BX129,"")</f>
        <v>0</v>
      </c>
      <c r="BZ129" s="259"/>
      <c r="CA129" s="260"/>
      <c r="CB129" s="260"/>
      <c r="CC129" s="257">
        <f t="shared" ref="CC129:CC138" si="1067">IFERROR(+(IF(BW129="","0",BW129))+(IF(BY129="","0",BY129))+(IF(CB129="","0",CB129)),"")</f>
        <v>0</v>
      </c>
      <c r="CD129" s="258">
        <v>0.294289866351475</v>
      </c>
      <c r="CE129" s="261">
        <f t="shared" ref="CE129:CE138" si="1068">IFERROR(+CD129*(CC129-CB129),"")</f>
        <v>0</v>
      </c>
      <c r="CF129" s="261">
        <f t="shared" ref="CF129:CF138" si="1069">IFERROR(+(IF(CC129="","0",CC129))-(IF(CE129="","0",CE129)),"")</f>
        <v>0</v>
      </c>
      <c r="CG129" s="599"/>
      <c r="CH129" s="254">
        <v>1.0</v>
      </c>
      <c r="CI129" s="255" t="s">
        <v>135</v>
      </c>
      <c r="CJ129" s="256" t="s">
        <v>121</v>
      </c>
      <c r="CK129" s="256" t="s">
        <v>123</v>
      </c>
      <c r="CL129" s="257"/>
      <c r="CM129" s="257"/>
      <c r="CN129" s="257">
        <f t="shared" ref="CN129:CN138" si="1070">IFERROR(CL129*CM129/1000000,0)</f>
        <v>0</v>
      </c>
      <c r="CO129" s="258"/>
      <c r="CP129" s="257">
        <f t="shared" ref="CP129:CP138" si="1071">IFERROR(+CN129*CO129,"")</f>
        <v>0</v>
      </c>
      <c r="CQ129" s="259"/>
      <c r="CR129" s="260"/>
      <c r="CS129" s="260"/>
      <c r="CT129" s="257">
        <f t="shared" ref="CT129:CT138" si="1072">IFERROR(+(IF(CN129="","0",CN129))+(IF(CP129="","0",CP129))+(IF(CS129="","0",CS129)),"")</f>
        <v>0</v>
      </c>
      <c r="CU129" s="258">
        <v>0.294289866351475</v>
      </c>
      <c r="CV129" s="261">
        <f t="shared" ref="CV129:CV138" si="1073">IFERROR(+CU129*(CT129-CS129),"")</f>
        <v>0</v>
      </c>
      <c r="CW129" s="261">
        <f t="shared" ref="CW129:CW138" si="1074">IFERROR(+(IF(CT129="","0",CT129))-(IF(CV129="","0",CV129)),"")</f>
        <v>0</v>
      </c>
      <c r="CX129" s="599"/>
      <c r="CY129" s="254">
        <v>1.0</v>
      </c>
      <c r="CZ129" s="255" t="s">
        <v>135</v>
      </c>
      <c r="DA129" s="256" t="s">
        <v>121</v>
      </c>
      <c r="DB129" s="256" t="s">
        <v>123</v>
      </c>
      <c r="DC129" s="257"/>
      <c r="DD129" s="257"/>
      <c r="DE129" s="257">
        <f t="shared" ref="DE129:DE138" si="1075">IFERROR(DC129*DD129/1000000,0)</f>
        <v>0</v>
      </c>
      <c r="DF129" s="258"/>
      <c r="DG129" s="257">
        <f t="shared" ref="DG129:DG138" si="1076">IFERROR(+DE129*DF129,"")</f>
        <v>0</v>
      </c>
      <c r="DH129" s="259"/>
      <c r="DI129" s="260"/>
      <c r="DJ129" s="260"/>
      <c r="DK129" s="257">
        <f t="shared" ref="DK129:DK138" si="1077">IFERROR(+(IF(DE129="","0",DE129))+(IF(DG129="","0",DG129))+(IF(DJ129="","0",DJ129)),"")</f>
        <v>0</v>
      </c>
      <c r="DL129" s="258">
        <v>0.294289866351475</v>
      </c>
      <c r="DM129" s="261">
        <f t="shared" ref="DM129:DM138" si="1078">IFERROR(+DL129*(DK129-DJ129),"")</f>
        <v>0</v>
      </c>
      <c r="DN129" s="261">
        <f t="shared" ref="DN129:DN138" si="1079">IFERROR(+(IF(DK129="","0",DK129))-(IF(DM129="","0",DM129)),"")</f>
        <v>0</v>
      </c>
      <c r="DO129" s="599"/>
      <c r="DP129" s="254">
        <v>1.0</v>
      </c>
      <c r="DQ129" s="255" t="s">
        <v>135</v>
      </c>
      <c r="DR129" s="256" t="s">
        <v>121</v>
      </c>
      <c r="DS129" s="256" t="s">
        <v>123</v>
      </c>
      <c r="DT129" s="257"/>
      <c r="DU129" s="257"/>
      <c r="DV129" s="257">
        <f t="shared" ref="DV129:DV138" si="1080">IFERROR(DT129*DU129/1000000,0)</f>
        <v>0</v>
      </c>
      <c r="DW129" s="258"/>
      <c r="DX129" s="257">
        <f t="shared" ref="DX129:DX138" si="1081">IFERROR(+DV129*DW129,"")</f>
        <v>0</v>
      </c>
      <c r="DY129" s="259"/>
      <c r="DZ129" s="260"/>
      <c r="EA129" s="260"/>
      <c r="EB129" s="257">
        <f t="shared" ref="EB129:EB138" si="1082">IFERROR(+(IF(DV129="","0",DV129))+(IF(DX129="","0",DX129))+(IF(EA129="","0",EA129)),"")</f>
        <v>0</v>
      </c>
      <c r="EC129" s="258">
        <v>0.294289866351475</v>
      </c>
      <c r="ED129" s="261">
        <f t="shared" ref="ED129:ED138" si="1083">IFERROR(+EC129*(EB129-EA129),"")</f>
        <v>0</v>
      </c>
      <c r="EE129" s="261">
        <f t="shared" ref="EE129:EE138" si="1084">IFERROR(+(IF(EB129="","0",EB129))-(IF(ED129="","0",ED129)),"")</f>
        <v>0</v>
      </c>
      <c r="EF129" s="599"/>
      <c r="EG129" s="254">
        <v>1.0</v>
      </c>
      <c r="EH129" s="255" t="s">
        <v>135</v>
      </c>
      <c r="EI129" s="256" t="s">
        <v>121</v>
      </c>
      <c r="EJ129" s="256" t="s">
        <v>123</v>
      </c>
      <c r="EK129" s="257"/>
      <c r="EL129" s="257"/>
      <c r="EM129" s="257">
        <f t="shared" ref="EM129:EM138" si="1085">IFERROR(EK129*EL129/1000000,0)</f>
        <v>0</v>
      </c>
      <c r="EN129" s="258"/>
      <c r="EO129" s="257">
        <f t="shared" ref="EO129:EO138" si="1086">IFERROR(+EM129*EN129,"")</f>
        <v>0</v>
      </c>
      <c r="EP129" s="259"/>
      <c r="EQ129" s="260"/>
      <c r="ER129" s="260"/>
      <c r="ES129" s="257">
        <f t="shared" ref="ES129:ES138" si="1087">IFERROR(+(IF(EM129="","0",EM129))+(IF(EO129="","0",EO129))+(IF(ER129="","0",ER129)),"")</f>
        <v>0</v>
      </c>
      <c r="ET129" s="258">
        <v>0.294289866351475</v>
      </c>
      <c r="EU129" s="261">
        <f t="shared" ref="EU129:EU138" si="1088">IFERROR(+ET129*(ES129-ER129),"")</f>
        <v>0</v>
      </c>
      <c r="EV129" s="261">
        <f t="shared" ref="EV129:EV138" si="1089">IFERROR(+(IF(ES129="","0",ES129))-(IF(EU129="","0",EU129)),"")</f>
        <v>0</v>
      </c>
      <c r="EW129" s="599"/>
      <c r="EX129" s="254">
        <v>1.0</v>
      </c>
      <c r="EY129" s="255" t="s">
        <v>135</v>
      </c>
      <c r="EZ129" s="256" t="s">
        <v>121</v>
      </c>
      <c r="FA129" s="256" t="s">
        <v>123</v>
      </c>
      <c r="FB129" s="257"/>
      <c r="FC129" s="257"/>
      <c r="FD129" s="257">
        <f t="shared" ref="FD129:FD138" si="1090">IFERROR(FB129*FC129/1000000,0)</f>
        <v>0</v>
      </c>
      <c r="FE129" s="258"/>
      <c r="FF129" s="257">
        <f t="shared" ref="FF129:FF138" si="1091">IFERROR(+FD129*FE129,"")</f>
        <v>0</v>
      </c>
      <c r="FG129" s="259"/>
      <c r="FH129" s="260"/>
      <c r="FI129" s="260"/>
      <c r="FJ129" s="257">
        <f t="shared" ref="FJ129:FJ138" si="1092">IFERROR(+(IF(FD129="","0",FD129))+(IF(FF129="","0",FF129))+(IF(FI129="","0",FI129)),"")</f>
        <v>0</v>
      </c>
      <c r="FK129" s="258">
        <v>0.294289866351475</v>
      </c>
      <c r="FL129" s="261">
        <f t="shared" ref="FL129:FL138" si="1093">IFERROR(+FK129*(FJ129-FI129),"")</f>
        <v>0</v>
      </c>
      <c r="FM129" s="261">
        <f t="shared" ref="FM129:FM138" si="1094">IFERROR(+(IF(FJ129="","0",FJ129))-(IF(FL129="","0",FL129)),"")</f>
        <v>0</v>
      </c>
      <c r="FN129" s="599"/>
      <c r="FO129" s="254">
        <v>1.0</v>
      </c>
      <c r="FP129" s="255" t="s">
        <v>135</v>
      </c>
      <c r="FQ129" s="256" t="s">
        <v>121</v>
      </c>
      <c r="FR129" s="256" t="s">
        <v>123</v>
      </c>
      <c r="FS129" s="257"/>
      <c r="FT129" s="257"/>
      <c r="FU129" s="257">
        <f t="shared" ref="FU129:FU138" si="1095">IFERROR(FS129*FT129/1000000,0)</f>
        <v>0</v>
      </c>
      <c r="FV129" s="258"/>
      <c r="FW129" s="257">
        <f t="shared" ref="FW129:FW138" si="1096">IFERROR(+FU129*FV129,"")</f>
        <v>0</v>
      </c>
      <c r="FX129" s="259"/>
      <c r="FY129" s="260"/>
      <c r="FZ129" s="260"/>
      <c r="GA129" s="257">
        <f t="shared" ref="GA129:GA138" si="1097">IFERROR(+(IF(FU129="","0",FU129))+(IF(FW129="","0",FW129))+(IF(FZ129="","0",FZ129)),"")</f>
        <v>0</v>
      </c>
      <c r="GB129" s="258">
        <v>0.294289866351475</v>
      </c>
      <c r="GC129" s="261">
        <f t="shared" ref="GC129:GC138" si="1098">IFERROR(+GB129*(GA129-FZ129),"")</f>
        <v>0</v>
      </c>
      <c r="GD129" s="261">
        <f t="shared" ref="GD129:GD138" si="1099">IFERROR(+(IF(GA129="","0",GA129))-(IF(GC129="","0",GC129)),"")</f>
        <v>0</v>
      </c>
      <c r="GE129" s="599"/>
      <c r="GF129" s="254">
        <v>1.0</v>
      </c>
      <c r="GG129" s="255" t="s">
        <v>135</v>
      </c>
      <c r="GH129" s="256" t="s">
        <v>121</v>
      </c>
      <c r="GI129" s="256" t="s">
        <v>123</v>
      </c>
      <c r="GJ129" s="257"/>
      <c r="GK129" s="257"/>
      <c r="GL129" s="257">
        <f t="shared" ref="GL129:GL138" si="1100">IFERROR(GJ129*GK129/1000000,0)</f>
        <v>0</v>
      </c>
      <c r="GM129" s="258"/>
      <c r="GN129" s="257">
        <f t="shared" ref="GN129:GN138" si="1101">IFERROR(+GL129*GM129,"")</f>
        <v>0</v>
      </c>
      <c r="GO129" s="259"/>
      <c r="GP129" s="260"/>
      <c r="GQ129" s="260"/>
      <c r="GR129" s="257">
        <f t="shared" ref="GR129:GR138" si="1102">IFERROR(+(IF(GL129="","0",GL129))+(IF(GN129="","0",GN129))+(IF(GQ129="","0",GQ129)),"")</f>
        <v>0</v>
      </c>
      <c r="GS129" s="258">
        <v>0.294289866351475</v>
      </c>
      <c r="GT129" s="261">
        <f t="shared" ref="GT129:GT138" si="1103">IFERROR(+GS129*(GR129-GQ129),"")</f>
        <v>0</v>
      </c>
      <c r="GU129" s="261">
        <f t="shared" ref="GU129:GU138" si="1104">IFERROR(+(IF(GR129="","0",GR129))-(IF(GT129="","0",GT129)),"")</f>
        <v>0</v>
      </c>
      <c r="GV129" s="599"/>
      <c r="GW129" s="254">
        <v>1.0</v>
      </c>
      <c r="GX129" s="255" t="s">
        <v>135</v>
      </c>
      <c r="GY129" s="256" t="s">
        <v>121</v>
      </c>
      <c r="GZ129" s="256" t="s">
        <v>123</v>
      </c>
      <c r="HA129" s="257"/>
      <c r="HB129" s="257"/>
      <c r="HC129" s="257">
        <f t="shared" ref="HC129:HC138" si="1105">IFERROR(HA129*HB129/1000000,0)</f>
        <v>0</v>
      </c>
      <c r="HD129" s="258"/>
      <c r="HE129" s="257">
        <f t="shared" ref="HE129:HE138" si="1106">IFERROR(+HC129*HD129,"")</f>
        <v>0</v>
      </c>
      <c r="HF129" s="259"/>
      <c r="HG129" s="260"/>
      <c r="HH129" s="260"/>
      <c r="HI129" s="257">
        <f t="shared" ref="HI129:HI138" si="1107">IFERROR(+(IF(HC129="","0",HC129))+(IF(HE129="","0",HE129))+(IF(HH129="","0",HH129)),"")</f>
        <v>0</v>
      </c>
      <c r="HJ129" s="258">
        <v>0.294289866351475</v>
      </c>
      <c r="HK129" s="261">
        <f t="shared" ref="HK129:HK138" si="1108">IFERROR(+HJ129*(HI129-HH129),"")</f>
        <v>0</v>
      </c>
      <c r="HL129" s="261">
        <f t="shared" ref="HL129:HL138" si="1109">IFERROR(+(IF(HI129="","0",HI129))-(IF(HK129="","0",HK129)),"")</f>
        <v>0</v>
      </c>
      <c r="HM129" s="599"/>
      <c r="HN129" s="254">
        <v>1.0</v>
      </c>
      <c r="HO129" s="255" t="s">
        <v>135</v>
      </c>
      <c r="HP129" s="256" t="s">
        <v>121</v>
      </c>
      <c r="HQ129" s="256" t="s">
        <v>123</v>
      </c>
      <c r="HR129" s="257"/>
      <c r="HS129" s="257"/>
      <c r="HT129" s="257">
        <f t="shared" ref="HT129:HT138" si="1110">IFERROR(HR129*HS129/1000000,0)</f>
        <v>0</v>
      </c>
      <c r="HU129" s="258"/>
      <c r="HV129" s="257">
        <f t="shared" ref="HV129:HV138" si="1111">IFERROR(+HT129*HU129,"")</f>
        <v>0</v>
      </c>
      <c r="HW129" s="259"/>
      <c r="HX129" s="260"/>
      <c r="HY129" s="260"/>
      <c r="HZ129" s="257">
        <f t="shared" ref="HZ129:HZ138" si="1112">IFERROR(+(IF(HT129="","0",HT129))+(IF(HV129="","0",HV129))+(IF(HY129="","0",HY129)),"")</f>
        <v>0</v>
      </c>
      <c r="IA129" s="258">
        <v>0.294289866351475</v>
      </c>
      <c r="IB129" s="261">
        <f t="shared" ref="IB129:IB138" si="1113">IFERROR(+IA129*(HZ129-HY129),"")</f>
        <v>0</v>
      </c>
      <c r="IC129" s="261">
        <f t="shared" ref="IC129:IC138" si="1114">IFERROR(+(IF(HZ129="","0",HZ129))-(IF(IB129="","0",IB129)),"")</f>
        <v>0</v>
      </c>
      <c r="ID129" s="599"/>
      <c r="IE129" s="254">
        <v>1.0</v>
      </c>
      <c r="IF129" s="255" t="s">
        <v>135</v>
      </c>
      <c r="IG129" s="256" t="s">
        <v>121</v>
      </c>
      <c r="IH129" s="256" t="s">
        <v>123</v>
      </c>
      <c r="II129" s="257"/>
      <c r="IJ129" s="257"/>
      <c r="IK129" s="257">
        <f t="shared" ref="IK129:IK138" si="1115">IFERROR(II129*IJ129/1000000,0)</f>
        <v>0</v>
      </c>
      <c r="IL129" s="258"/>
      <c r="IM129" s="257">
        <f t="shared" ref="IM129:IM138" si="1116">IFERROR(+IK129*IL129,"")</f>
        <v>0</v>
      </c>
      <c r="IN129" s="259"/>
      <c r="IO129" s="260"/>
      <c r="IP129" s="260"/>
      <c r="IQ129" s="257">
        <f t="shared" ref="IQ129:IQ138" si="1117">IFERROR(+(IF(IK129="","0",IK129))+(IF(IM129="","0",IM129))+(IF(IP129="","0",IP129)),"")</f>
        <v>0</v>
      </c>
      <c r="IR129" s="258">
        <v>0.294289866351475</v>
      </c>
      <c r="IS129" s="261">
        <f t="shared" ref="IS129:IS138" si="1118">IFERROR(+IR129*(IQ129-IP129),"")</f>
        <v>0</v>
      </c>
      <c r="IT129" s="261">
        <f t="shared" ref="IT129:IT138" si="1119">IFERROR(+(IF(IQ129="","0",IQ129))-(IF(IS129="","0",IS129)),"")</f>
        <v>0</v>
      </c>
      <c r="IU129" s="599"/>
      <c r="IV129" s="254">
        <v>1.0</v>
      </c>
      <c r="IW129" s="255" t="s">
        <v>135</v>
      </c>
      <c r="IX129" s="256" t="s">
        <v>121</v>
      </c>
      <c r="IY129" s="256" t="s">
        <v>123</v>
      </c>
      <c r="IZ129" s="257"/>
      <c r="JA129" s="257"/>
      <c r="JB129" s="257">
        <f t="shared" ref="JB129:JB138" si="1120">IFERROR(IZ129*JA129/1000000,0)</f>
        <v>0</v>
      </c>
      <c r="JC129" s="258"/>
      <c r="JD129" s="257">
        <f t="shared" ref="JD129:JD138" si="1121">IFERROR(+JB129*JC129,"")</f>
        <v>0</v>
      </c>
      <c r="JE129" s="259"/>
      <c r="JF129" s="260"/>
      <c r="JG129" s="260"/>
      <c r="JH129" s="257">
        <f t="shared" ref="JH129:JH138" si="1122">IFERROR(+(IF(JB129="","0",JB129))+(IF(JD129="","0",JD129))+(IF(JG129="","0",JG129)),"")</f>
        <v>0</v>
      </c>
      <c r="JI129" s="258">
        <v>0.294289866351475</v>
      </c>
      <c r="JJ129" s="261">
        <f t="shared" ref="JJ129:JJ138" si="1123">IFERROR(+JI129*(JH129-JG129),"")</f>
        <v>0</v>
      </c>
      <c r="JK129" s="261">
        <f t="shared" ref="JK129:JK138" si="1124">IFERROR(+(IF(JH129="","0",JH129))-(IF(JJ129="","0",JJ129)),"")</f>
        <v>0</v>
      </c>
      <c r="JL129" s="599"/>
      <c r="JM129" s="254">
        <v>1.0</v>
      </c>
      <c r="JN129" s="255" t="s">
        <v>135</v>
      </c>
      <c r="JO129" s="256" t="s">
        <v>121</v>
      </c>
      <c r="JP129" s="256" t="s">
        <v>123</v>
      </c>
      <c r="JQ129" s="257"/>
      <c r="JR129" s="257"/>
      <c r="JS129" s="257">
        <f t="shared" ref="JS129:JS138" si="1125">IFERROR(JQ129*JR129/1000000,0)</f>
        <v>0</v>
      </c>
      <c r="JT129" s="258"/>
      <c r="JU129" s="257">
        <f t="shared" ref="JU129:JU138" si="1126">IFERROR(+JS129*JT129,"")</f>
        <v>0</v>
      </c>
      <c r="JV129" s="259"/>
      <c r="JW129" s="260"/>
      <c r="JX129" s="260"/>
      <c r="JY129" s="257">
        <f t="shared" ref="JY129:JY138" si="1127">IFERROR(+(IF(JS129="","0",JS129))+(IF(JU129="","0",JU129))+(IF(JX129="","0",JX129)),"")</f>
        <v>0</v>
      </c>
      <c r="JZ129" s="258">
        <v>0.294289866351475</v>
      </c>
      <c r="KA129" s="261">
        <f t="shared" ref="KA129:KA138" si="1128">IFERROR(+JZ129*(JY129-JX129),"")</f>
        <v>0</v>
      </c>
      <c r="KB129" s="261">
        <f t="shared" ref="KB129:KB138" si="1129">IFERROR(+(IF(JY129="","0",JY129))-(IF(KA129="","0",KA129)),"")</f>
        <v>0</v>
      </c>
      <c r="KC129" s="599"/>
      <c r="KD129" s="254">
        <v>1.0</v>
      </c>
      <c r="KE129" s="255" t="s">
        <v>135</v>
      </c>
      <c r="KF129" s="256" t="s">
        <v>121</v>
      </c>
      <c r="KG129" s="256" t="s">
        <v>123</v>
      </c>
      <c r="KH129" s="257"/>
      <c r="KI129" s="257"/>
      <c r="KJ129" s="257">
        <f t="shared" ref="KJ129:KJ138" si="1130">IFERROR(KH129*KI129/1000000,0)</f>
        <v>0</v>
      </c>
      <c r="KK129" s="258"/>
      <c r="KL129" s="257">
        <f t="shared" ref="KL129:KL138" si="1131">IFERROR(+KJ129*KK129,"")</f>
        <v>0</v>
      </c>
      <c r="KM129" s="259"/>
      <c r="KN129" s="260"/>
      <c r="KO129" s="260"/>
      <c r="KP129" s="257">
        <f t="shared" ref="KP129:KP138" si="1132">IFERROR(+(IF(KJ129="","0",KJ129))+(IF(KL129="","0",KL129))+(IF(KO129="","0",KO129)),"")</f>
        <v>0</v>
      </c>
      <c r="KQ129" s="258">
        <v>0.294289866351475</v>
      </c>
      <c r="KR129" s="261">
        <f t="shared" ref="KR129:KR138" si="1133">IFERROR(+KQ129*(KP129-KO129),"")</f>
        <v>0</v>
      </c>
      <c r="KS129" s="261">
        <f t="shared" ref="KS129:KS138" si="1134">IFERROR(+(IF(KP129="","0",KP129))-(IF(KR129="","0",KR129)),"")</f>
        <v>0</v>
      </c>
      <c r="KT129" s="599"/>
      <c r="KU129" s="264"/>
    </row>
    <row r="130" ht="15.75" customHeight="1">
      <c r="A130" s="254">
        <v>2.0</v>
      </c>
      <c r="B130" s="255" t="s">
        <v>136</v>
      </c>
      <c r="C130" s="256" t="s">
        <v>121</v>
      </c>
      <c r="D130" s="256" t="s">
        <v>123</v>
      </c>
      <c r="E130" s="257"/>
      <c r="F130" s="257"/>
      <c r="G130" s="257">
        <f t="shared" si="1045"/>
        <v>0</v>
      </c>
      <c r="H130" s="258"/>
      <c r="I130" s="257">
        <f t="shared" si="1046"/>
        <v>0</v>
      </c>
      <c r="J130" s="259"/>
      <c r="K130" s="260"/>
      <c r="L130" s="260"/>
      <c r="M130" s="257">
        <f t="shared" si="1047"/>
        <v>0</v>
      </c>
      <c r="N130" s="258">
        <v>0.294289866351475</v>
      </c>
      <c r="O130" s="261">
        <f t="shared" si="1048"/>
        <v>0</v>
      </c>
      <c r="P130" s="261">
        <f t="shared" si="1049"/>
        <v>0</v>
      </c>
      <c r="Q130" s="599"/>
      <c r="R130" s="254">
        <v>2.0</v>
      </c>
      <c r="S130" s="255" t="s">
        <v>136</v>
      </c>
      <c r="T130" s="256" t="s">
        <v>121</v>
      </c>
      <c r="U130" s="256" t="s">
        <v>123</v>
      </c>
      <c r="V130" s="257"/>
      <c r="W130" s="257"/>
      <c r="X130" s="257">
        <f t="shared" si="1050"/>
        <v>0</v>
      </c>
      <c r="Y130" s="258"/>
      <c r="Z130" s="257">
        <f t="shared" si="1051"/>
        <v>0</v>
      </c>
      <c r="AA130" s="259"/>
      <c r="AB130" s="260"/>
      <c r="AC130" s="260"/>
      <c r="AD130" s="257">
        <f t="shared" si="1052"/>
        <v>0</v>
      </c>
      <c r="AE130" s="258">
        <v>0.294289866351475</v>
      </c>
      <c r="AF130" s="261">
        <f t="shared" si="1053"/>
        <v>0</v>
      </c>
      <c r="AG130" s="261">
        <f t="shared" si="1054"/>
        <v>0</v>
      </c>
      <c r="AH130" s="599"/>
      <c r="AI130" s="254">
        <v>2.0</v>
      </c>
      <c r="AJ130" s="255" t="s">
        <v>136</v>
      </c>
      <c r="AK130" s="256" t="s">
        <v>121</v>
      </c>
      <c r="AL130" s="256" t="s">
        <v>123</v>
      </c>
      <c r="AM130" s="257"/>
      <c r="AN130" s="257"/>
      <c r="AO130" s="257">
        <f t="shared" si="1055"/>
        <v>0</v>
      </c>
      <c r="AP130" s="258"/>
      <c r="AQ130" s="257">
        <f t="shared" si="1056"/>
        <v>0</v>
      </c>
      <c r="AR130" s="259"/>
      <c r="AS130" s="260"/>
      <c r="AT130" s="260"/>
      <c r="AU130" s="257">
        <f t="shared" si="1057"/>
        <v>0</v>
      </c>
      <c r="AV130" s="258">
        <v>0.294289866351475</v>
      </c>
      <c r="AW130" s="261">
        <f t="shared" si="1058"/>
        <v>0</v>
      </c>
      <c r="AX130" s="261">
        <f t="shared" si="1059"/>
        <v>0</v>
      </c>
      <c r="AY130" s="599"/>
      <c r="AZ130" s="254">
        <v>2.0</v>
      </c>
      <c r="BA130" s="255" t="s">
        <v>136</v>
      </c>
      <c r="BB130" s="256" t="s">
        <v>121</v>
      </c>
      <c r="BC130" s="256" t="s">
        <v>123</v>
      </c>
      <c r="BD130" s="257"/>
      <c r="BE130" s="257"/>
      <c r="BF130" s="257">
        <f t="shared" si="1060"/>
        <v>0</v>
      </c>
      <c r="BG130" s="258"/>
      <c r="BH130" s="257">
        <f t="shared" si="1061"/>
        <v>0</v>
      </c>
      <c r="BI130" s="259"/>
      <c r="BJ130" s="260"/>
      <c r="BK130" s="260"/>
      <c r="BL130" s="257">
        <f t="shared" si="1062"/>
        <v>0</v>
      </c>
      <c r="BM130" s="258">
        <v>0.294289866351475</v>
      </c>
      <c r="BN130" s="261">
        <f t="shared" si="1063"/>
        <v>0</v>
      </c>
      <c r="BO130" s="261">
        <f t="shared" si="1064"/>
        <v>0</v>
      </c>
      <c r="BP130" s="599"/>
      <c r="BQ130" s="254">
        <v>2.0</v>
      </c>
      <c r="BR130" s="255" t="s">
        <v>136</v>
      </c>
      <c r="BS130" s="256" t="s">
        <v>121</v>
      </c>
      <c r="BT130" s="256" t="s">
        <v>123</v>
      </c>
      <c r="BU130" s="257"/>
      <c r="BV130" s="257"/>
      <c r="BW130" s="257">
        <f t="shared" si="1065"/>
        <v>0</v>
      </c>
      <c r="BX130" s="258"/>
      <c r="BY130" s="257">
        <f t="shared" si="1066"/>
        <v>0</v>
      </c>
      <c r="BZ130" s="259"/>
      <c r="CA130" s="260"/>
      <c r="CB130" s="260"/>
      <c r="CC130" s="257">
        <f t="shared" si="1067"/>
        <v>0</v>
      </c>
      <c r="CD130" s="258">
        <v>0.294289866351475</v>
      </c>
      <c r="CE130" s="261">
        <f t="shared" si="1068"/>
        <v>0</v>
      </c>
      <c r="CF130" s="261">
        <f t="shared" si="1069"/>
        <v>0</v>
      </c>
      <c r="CG130" s="599"/>
      <c r="CH130" s="254">
        <v>2.0</v>
      </c>
      <c r="CI130" s="255" t="s">
        <v>136</v>
      </c>
      <c r="CJ130" s="256" t="s">
        <v>121</v>
      </c>
      <c r="CK130" s="256" t="s">
        <v>123</v>
      </c>
      <c r="CL130" s="257"/>
      <c r="CM130" s="257"/>
      <c r="CN130" s="257">
        <f t="shared" si="1070"/>
        <v>0</v>
      </c>
      <c r="CO130" s="258"/>
      <c r="CP130" s="257">
        <f t="shared" si="1071"/>
        <v>0</v>
      </c>
      <c r="CQ130" s="259"/>
      <c r="CR130" s="260"/>
      <c r="CS130" s="260"/>
      <c r="CT130" s="257">
        <f t="shared" si="1072"/>
        <v>0</v>
      </c>
      <c r="CU130" s="258">
        <v>0.294289866351475</v>
      </c>
      <c r="CV130" s="261">
        <f t="shared" si="1073"/>
        <v>0</v>
      </c>
      <c r="CW130" s="261">
        <f t="shared" si="1074"/>
        <v>0</v>
      </c>
      <c r="CX130" s="599"/>
      <c r="CY130" s="254">
        <v>2.0</v>
      </c>
      <c r="CZ130" s="255" t="s">
        <v>136</v>
      </c>
      <c r="DA130" s="256" t="s">
        <v>121</v>
      </c>
      <c r="DB130" s="256" t="s">
        <v>123</v>
      </c>
      <c r="DC130" s="257"/>
      <c r="DD130" s="257"/>
      <c r="DE130" s="257">
        <f t="shared" si="1075"/>
        <v>0</v>
      </c>
      <c r="DF130" s="258"/>
      <c r="DG130" s="257">
        <f t="shared" si="1076"/>
        <v>0</v>
      </c>
      <c r="DH130" s="259"/>
      <c r="DI130" s="260"/>
      <c r="DJ130" s="260"/>
      <c r="DK130" s="257">
        <f t="shared" si="1077"/>
        <v>0</v>
      </c>
      <c r="DL130" s="258">
        <v>0.294289866351475</v>
      </c>
      <c r="DM130" s="261">
        <f t="shared" si="1078"/>
        <v>0</v>
      </c>
      <c r="DN130" s="261">
        <f t="shared" si="1079"/>
        <v>0</v>
      </c>
      <c r="DO130" s="599"/>
      <c r="DP130" s="254">
        <v>2.0</v>
      </c>
      <c r="DQ130" s="255" t="s">
        <v>136</v>
      </c>
      <c r="DR130" s="256" t="s">
        <v>121</v>
      </c>
      <c r="DS130" s="256" t="s">
        <v>123</v>
      </c>
      <c r="DT130" s="257"/>
      <c r="DU130" s="257"/>
      <c r="DV130" s="257">
        <f t="shared" si="1080"/>
        <v>0</v>
      </c>
      <c r="DW130" s="258"/>
      <c r="DX130" s="257">
        <f t="shared" si="1081"/>
        <v>0</v>
      </c>
      <c r="DY130" s="259"/>
      <c r="DZ130" s="260"/>
      <c r="EA130" s="260"/>
      <c r="EB130" s="257">
        <f t="shared" si="1082"/>
        <v>0</v>
      </c>
      <c r="EC130" s="258">
        <v>0.294289866351475</v>
      </c>
      <c r="ED130" s="261">
        <f t="shared" si="1083"/>
        <v>0</v>
      </c>
      <c r="EE130" s="261">
        <f t="shared" si="1084"/>
        <v>0</v>
      </c>
      <c r="EF130" s="599"/>
      <c r="EG130" s="254">
        <v>2.0</v>
      </c>
      <c r="EH130" s="255" t="s">
        <v>136</v>
      </c>
      <c r="EI130" s="256" t="s">
        <v>121</v>
      </c>
      <c r="EJ130" s="256" t="s">
        <v>123</v>
      </c>
      <c r="EK130" s="257"/>
      <c r="EL130" s="257"/>
      <c r="EM130" s="257">
        <f t="shared" si="1085"/>
        <v>0</v>
      </c>
      <c r="EN130" s="258"/>
      <c r="EO130" s="257">
        <f t="shared" si="1086"/>
        <v>0</v>
      </c>
      <c r="EP130" s="259"/>
      <c r="EQ130" s="260"/>
      <c r="ER130" s="260"/>
      <c r="ES130" s="257">
        <f t="shared" si="1087"/>
        <v>0</v>
      </c>
      <c r="ET130" s="258">
        <v>0.294289866351475</v>
      </c>
      <c r="EU130" s="261">
        <f t="shared" si="1088"/>
        <v>0</v>
      </c>
      <c r="EV130" s="261">
        <f t="shared" si="1089"/>
        <v>0</v>
      </c>
      <c r="EW130" s="599"/>
      <c r="EX130" s="254">
        <v>2.0</v>
      </c>
      <c r="EY130" s="255" t="s">
        <v>136</v>
      </c>
      <c r="EZ130" s="256" t="s">
        <v>121</v>
      </c>
      <c r="FA130" s="256" t="s">
        <v>123</v>
      </c>
      <c r="FB130" s="257"/>
      <c r="FC130" s="257"/>
      <c r="FD130" s="257">
        <f t="shared" si="1090"/>
        <v>0</v>
      </c>
      <c r="FE130" s="258"/>
      <c r="FF130" s="257">
        <f t="shared" si="1091"/>
        <v>0</v>
      </c>
      <c r="FG130" s="259"/>
      <c r="FH130" s="260"/>
      <c r="FI130" s="260"/>
      <c r="FJ130" s="257">
        <f t="shared" si="1092"/>
        <v>0</v>
      </c>
      <c r="FK130" s="258">
        <v>0.294289866351475</v>
      </c>
      <c r="FL130" s="261">
        <f t="shared" si="1093"/>
        <v>0</v>
      </c>
      <c r="FM130" s="261">
        <f t="shared" si="1094"/>
        <v>0</v>
      </c>
      <c r="FN130" s="599"/>
      <c r="FO130" s="254">
        <v>2.0</v>
      </c>
      <c r="FP130" s="255" t="s">
        <v>136</v>
      </c>
      <c r="FQ130" s="256" t="s">
        <v>121</v>
      </c>
      <c r="FR130" s="256" t="s">
        <v>123</v>
      </c>
      <c r="FS130" s="257"/>
      <c r="FT130" s="257"/>
      <c r="FU130" s="257">
        <f t="shared" si="1095"/>
        <v>0</v>
      </c>
      <c r="FV130" s="258"/>
      <c r="FW130" s="257">
        <f t="shared" si="1096"/>
        <v>0</v>
      </c>
      <c r="FX130" s="259"/>
      <c r="FY130" s="260"/>
      <c r="FZ130" s="260"/>
      <c r="GA130" s="257">
        <f t="shared" si="1097"/>
        <v>0</v>
      </c>
      <c r="GB130" s="258">
        <v>0.294289866351475</v>
      </c>
      <c r="GC130" s="261">
        <f t="shared" si="1098"/>
        <v>0</v>
      </c>
      <c r="GD130" s="261">
        <f t="shared" si="1099"/>
        <v>0</v>
      </c>
      <c r="GE130" s="599"/>
      <c r="GF130" s="254">
        <v>2.0</v>
      </c>
      <c r="GG130" s="255" t="s">
        <v>136</v>
      </c>
      <c r="GH130" s="256" t="s">
        <v>121</v>
      </c>
      <c r="GI130" s="256" t="s">
        <v>123</v>
      </c>
      <c r="GJ130" s="257"/>
      <c r="GK130" s="257"/>
      <c r="GL130" s="257">
        <f t="shared" si="1100"/>
        <v>0</v>
      </c>
      <c r="GM130" s="258"/>
      <c r="GN130" s="257">
        <f t="shared" si="1101"/>
        <v>0</v>
      </c>
      <c r="GO130" s="259"/>
      <c r="GP130" s="260"/>
      <c r="GQ130" s="260"/>
      <c r="GR130" s="257">
        <f t="shared" si="1102"/>
        <v>0</v>
      </c>
      <c r="GS130" s="258">
        <v>0.294289866351475</v>
      </c>
      <c r="GT130" s="261">
        <f t="shared" si="1103"/>
        <v>0</v>
      </c>
      <c r="GU130" s="261">
        <f t="shared" si="1104"/>
        <v>0</v>
      </c>
      <c r="GV130" s="599"/>
      <c r="GW130" s="254">
        <v>2.0</v>
      </c>
      <c r="GX130" s="255" t="s">
        <v>136</v>
      </c>
      <c r="GY130" s="256" t="s">
        <v>121</v>
      </c>
      <c r="GZ130" s="256" t="s">
        <v>123</v>
      </c>
      <c r="HA130" s="257"/>
      <c r="HB130" s="257"/>
      <c r="HC130" s="257">
        <f t="shared" si="1105"/>
        <v>0</v>
      </c>
      <c r="HD130" s="258"/>
      <c r="HE130" s="257">
        <f t="shared" si="1106"/>
        <v>0</v>
      </c>
      <c r="HF130" s="259"/>
      <c r="HG130" s="260"/>
      <c r="HH130" s="260"/>
      <c r="HI130" s="257">
        <f t="shared" si="1107"/>
        <v>0</v>
      </c>
      <c r="HJ130" s="258">
        <v>0.294289866351475</v>
      </c>
      <c r="HK130" s="261">
        <f t="shared" si="1108"/>
        <v>0</v>
      </c>
      <c r="HL130" s="261">
        <f t="shared" si="1109"/>
        <v>0</v>
      </c>
      <c r="HM130" s="599"/>
      <c r="HN130" s="254">
        <v>2.0</v>
      </c>
      <c r="HO130" s="255" t="s">
        <v>136</v>
      </c>
      <c r="HP130" s="256" t="s">
        <v>121</v>
      </c>
      <c r="HQ130" s="256" t="s">
        <v>123</v>
      </c>
      <c r="HR130" s="257"/>
      <c r="HS130" s="257"/>
      <c r="HT130" s="257">
        <f t="shared" si="1110"/>
        <v>0</v>
      </c>
      <c r="HU130" s="258"/>
      <c r="HV130" s="257">
        <f t="shared" si="1111"/>
        <v>0</v>
      </c>
      <c r="HW130" s="259"/>
      <c r="HX130" s="260"/>
      <c r="HY130" s="260"/>
      <c r="HZ130" s="257">
        <f t="shared" si="1112"/>
        <v>0</v>
      </c>
      <c r="IA130" s="258">
        <v>0.294289866351475</v>
      </c>
      <c r="IB130" s="261">
        <f t="shared" si="1113"/>
        <v>0</v>
      </c>
      <c r="IC130" s="261">
        <f t="shared" si="1114"/>
        <v>0</v>
      </c>
      <c r="ID130" s="599"/>
      <c r="IE130" s="254">
        <v>2.0</v>
      </c>
      <c r="IF130" s="255" t="s">
        <v>136</v>
      </c>
      <c r="IG130" s="256" t="s">
        <v>121</v>
      </c>
      <c r="IH130" s="256" t="s">
        <v>123</v>
      </c>
      <c r="II130" s="257"/>
      <c r="IJ130" s="257"/>
      <c r="IK130" s="257">
        <f t="shared" si="1115"/>
        <v>0</v>
      </c>
      <c r="IL130" s="258"/>
      <c r="IM130" s="257">
        <f t="shared" si="1116"/>
        <v>0</v>
      </c>
      <c r="IN130" s="259"/>
      <c r="IO130" s="260"/>
      <c r="IP130" s="260"/>
      <c r="IQ130" s="257">
        <f t="shared" si="1117"/>
        <v>0</v>
      </c>
      <c r="IR130" s="258">
        <v>0.294289866351475</v>
      </c>
      <c r="IS130" s="261">
        <f t="shared" si="1118"/>
        <v>0</v>
      </c>
      <c r="IT130" s="261">
        <f t="shared" si="1119"/>
        <v>0</v>
      </c>
      <c r="IU130" s="599"/>
      <c r="IV130" s="254">
        <v>2.0</v>
      </c>
      <c r="IW130" s="255" t="s">
        <v>136</v>
      </c>
      <c r="IX130" s="256" t="s">
        <v>121</v>
      </c>
      <c r="IY130" s="256" t="s">
        <v>123</v>
      </c>
      <c r="IZ130" s="257"/>
      <c r="JA130" s="257"/>
      <c r="JB130" s="257">
        <f t="shared" si="1120"/>
        <v>0</v>
      </c>
      <c r="JC130" s="258"/>
      <c r="JD130" s="257">
        <f t="shared" si="1121"/>
        <v>0</v>
      </c>
      <c r="JE130" s="259"/>
      <c r="JF130" s="260"/>
      <c r="JG130" s="260"/>
      <c r="JH130" s="257">
        <f t="shared" si="1122"/>
        <v>0</v>
      </c>
      <c r="JI130" s="258">
        <v>0.294289866351475</v>
      </c>
      <c r="JJ130" s="261">
        <f t="shared" si="1123"/>
        <v>0</v>
      </c>
      <c r="JK130" s="261">
        <f t="shared" si="1124"/>
        <v>0</v>
      </c>
      <c r="JL130" s="599"/>
      <c r="JM130" s="254">
        <v>2.0</v>
      </c>
      <c r="JN130" s="255" t="s">
        <v>136</v>
      </c>
      <c r="JO130" s="256" t="s">
        <v>121</v>
      </c>
      <c r="JP130" s="256" t="s">
        <v>123</v>
      </c>
      <c r="JQ130" s="257"/>
      <c r="JR130" s="257"/>
      <c r="JS130" s="257">
        <f t="shared" si="1125"/>
        <v>0</v>
      </c>
      <c r="JT130" s="258"/>
      <c r="JU130" s="257">
        <f t="shared" si="1126"/>
        <v>0</v>
      </c>
      <c r="JV130" s="259"/>
      <c r="JW130" s="260"/>
      <c r="JX130" s="260"/>
      <c r="JY130" s="257">
        <f t="shared" si="1127"/>
        <v>0</v>
      </c>
      <c r="JZ130" s="258">
        <v>0.294289866351475</v>
      </c>
      <c r="KA130" s="261">
        <f t="shared" si="1128"/>
        <v>0</v>
      </c>
      <c r="KB130" s="261">
        <f t="shared" si="1129"/>
        <v>0</v>
      </c>
      <c r="KC130" s="599"/>
      <c r="KD130" s="254">
        <v>2.0</v>
      </c>
      <c r="KE130" s="255" t="s">
        <v>136</v>
      </c>
      <c r="KF130" s="256" t="s">
        <v>121</v>
      </c>
      <c r="KG130" s="256" t="s">
        <v>123</v>
      </c>
      <c r="KH130" s="257"/>
      <c r="KI130" s="257"/>
      <c r="KJ130" s="257">
        <f t="shared" si="1130"/>
        <v>0</v>
      </c>
      <c r="KK130" s="258"/>
      <c r="KL130" s="257">
        <f t="shared" si="1131"/>
        <v>0</v>
      </c>
      <c r="KM130" s="259"/>
      <c r="KN130" s="260"/>
      <c r="KO130" s="260"/>
      <c r="KP130" s="257">
        <f t="shared" si="1132"/>
        <v>0</v>
      </c>
      <c r="KQ130" s="258">
        <v>0.294289866351475</v>
      </c>
      <c r="KR130" s="261">
        <f t="shared" si="1133"/>
        <v>0</v>
      </c>
      <c r="KS130" s="261">
        <f t="shared" si="1134"/>
        <v>0</v>
      </c>
      <c r="KT130" s="599"/>
      <c r="KU130" s="264"/>
    </row>
    <row r="131" ht="15.75" customHeight="1">
      <c r="A131" s="254">
        <v>3.0</v>
      </c>
      <c r="B131" s="255" t="s">
        <v>137</v>
      </c>
      <c r="C131" s="256" t="s">
        <v>121</v>
      </c>
      <c r="D131" s="256" t="s">
        <v>123</v>
      </c>
      <c r="E131" s="257"/>
      <c r="F131" s="257"/>
      <c r="G131" s="257">
        <f t="shared" si="1045"/>
        <v>0</v>
      </c>
      <c r="H131" s="258"/>
      <c r="I131" s="257">
        <f t="shared" si="1046"/>
        <v>0</v>
      </c>
      <c r="J131" s="259"/>
      <c r="K131" s="260"/>
      <c r="L131" s="260"/>
      <c r="M131" s="257">
        <f t="shared" si="1047"/>
        <v>0</v>
      </c>
      <c r="N131" s="258">
        <v>0.294289866351475</v>
      </c>
      <c r="O131" s="261">
        <f t="shared" si="1048"/>
        <v>0</v>
      </c>
      <c r="P131" s="261">
        <f t="shared" si="1049"/>
        <v>0</v>
      </c>
      <c r="Q131" s="599"/>
      <c r="R131" s="254">
        <v>3.0</v>
      </c>
      <c r="S131" s="255" t="s">
        <v>137</v>
      </c>
      <c r="T131" s="256" t="s">
        <v>121</v>
      </c>
      <c r="U131" s="256" t="s">
        <v>123</v>
      </c>
      <c r="V131" s="257"/>
      <c r="W131" s="257"/>
      <c r="X131" s="257">
        <f t="shared" si="1050"/>
        <v>0</v>
      </c>
      <c r="Y131" s="258"/>
      <c r="Z131" s="257">
        <f t="shared" si="1051"/>
        <v>0</v>
      </c>
      <c r="AA131" s="259"/>
      <c r="AB131" s="260"/>
      <c r="AC131" s="260"/>
      <c r="AD131" s="257">
        <f t="shared" si="1052"/>
        <v>0</v>
      </c>
      <c r="AE131" s="258">
        <v>0.294289866351475</v>
      </c>
      <c r="AF131" s="261">
        <f t="shared" si="1053"/>
        <v>0</v>
      </c>
      <c r="AG131" s="261">
        <f t="shared" si="1054"/>
        <v>0</v>
      </c>
      <c r="AH131" s="599"/>
      <c r="AI131" s="254">
        <v>3.0</v>
      </c>
      <c r="AJ131" s="255" t="s">
        <v>137</v>
      </c>
      <c r="AK131" s="256" t="s">
        <v>121</v>
      </c>
      <c r="AL131" s="256" t="s">
        <v>123</v>
      </c>
      <c r="AM131" s="257"/>
      <c r="AN131" s="257"/>
      <c r="AO131" s="257">
        <f t="shared" si="1055"/>
        <v>0</v>
      </c>
      <c r="AP131" s="258"/>
      <c r="AQ131" s="257">
        <f t="shared" si="1056"/>
        <v>0</v>
      </c>
      <c r="AR131" s="259"/>
      <c r="AS131" s="260"/>
      <c r="AT131" s="260"/>
      <c r="AU131" s="257">
        <f t="shared" si="1057"/>
        <v>0</v>
      </c>
      <c r="AV131" s="258">
        <v>0.294289866351475</v>
      </c>
      <c r="AW131" s="261">
        <f t="shared" si="1058"/>
        <v>0</v>
      </c>
      <c r="AX131" s="261">
        <f t="shared" si="1059"/>
        <v>0</v>
      </c>
      <c r="AY131" s="599"/>
      <c r="AZ131" s="254">
        <v>3.0</v>
      </c>
      <c r="BA131" s="255" t="s">
        <v>137</v>
      </c>
      <c r="BB131" s="256" t="s">
        <v>121</v>
      </c>
      <c r="BC131" s="256" t="s">
        <v>123</v>
      </c>
      <c r="BD131" s="257"/>
      <c r="BE131" s="257"/>
      <c r="BF131" s="257">
        <f t="shared" si="1060"/>
        <v>0</v>
      </c>
      <c r="BG131" s="258"/>
      <c r="BH131" s="257">
        <f t="shared" si="1061"/>
        <v>0</v>
      </c>
      <c r="BI131" s="259"/>
      <c r="BJ131" s="260"/>
      <c r="BK131" s="260"/>
      <c r="BL131" s="257">
        <f t="shared" si="1062"/>
        <v>0</v>
      </c>
      <c r="BM131" s="258">
        <v>0.294289866351475</v>
      </c>
      <c r="BN131" s="261">
        <f t="shared" si="1063"/>
        <v>0</v>
      </c>
      <c r="BO131" s="261">
        <f t="shared" si="1064"/>
        <v>0</v>
      </c>
      <c r="BP131" s="599"/>
      <c r="BQ131" s="254">
        <v>3.0</v>
      </c>
      <c r="BR131" s="255" t="s">
        <v>137</v>
      </c>
      <c r="BS131" s="256" t="s">
        <v>121</v>
      </c>
      <c r="BT131" s="256" t="s">
        <v>123</v>
      </c>
      <c r="BU131" s="257"/>
      <c r="BV131" s="257"/>
      <c r="BW131" s="257">
        <f t="shared" si="1065"/>
        <v>0</v>
      </c>
      <c r="BX131" s="258"/>
      <c r="BY131" s="257">
        <f t="shared" si="1066"/>
        <v>0</v>
      </c>
      <c r="BZ131" s="259"/>
      <c r="CA131" s="260"/>
      <c r="CB131" s="260"/>
      <c r="CC131" s="257">
        <f t="shared" si="1067"/>
        <v>0</v>
      </c>
      <c r="CD131" s="258">
        <v>0.294289866351475</v>
      </c>
      <c r="CE131" s="261">
        <f t="shared" si="1068"/>
        <v>0</v>
      </c>
      <c r="CF131" s="261">
        <f t="shared" si="1069"/>
        <v>0</v>
      </c>
      <c r="CG131" s="599"/>
      <c r="CH131" s="254">
        <v>3.0</v>
      </c>
      <c r="CI131" s="255" t="s">
        <v>137</v>
      </c>
      <c r="CJ131" s="256" t="s">
        <v>121</v>
      </c>
      <c r="CK131" s="256" t="s">
        <v>123</v>
      </c>
      <c r="CL131" s="257"/>
      <c r="CM131" s="257"/>
      <c r="CN131" s="257">
        <f t="shared" si="1070"/>
        <v>0</v>
      </c>
      <c r="CO131" s="258"/>
      <c r="CP131" s="257">
        <f t="shared" si="1071"/>
        <v>0</v>
      </c>
      <c r="CQ131" s="259"/>
      <c r="CR131" s="260"/>
      <c r="CS131" s="260"/>
      <c r="CT131" s="257">
        <f t="shared" si="1072"/>
        <v>0</v>
      </c>
      <c r="CU131" s="258">
        <v>0.294289866351475</v>
      </c>
      <c r="CV131" s="261">
        <f t="shared" si="1073"/>
        <v>0</v>
      </c>
      <c r="CW131" s="261">
        <f t="shared" si="1074"/>
        <v>0</v>
      </c>
      <c r="CX131" s="599"/>
      <c r="CY131" s="254">
        <v>3.0</v>
      </c>
      <c r="CZ131" s="255" t="s">
        <v>137</v>
      </c>
      <c r="DA131" s="256" t="s">
        <v>121</v>
      </c>
      <c r="DB131" s="256" t="s">
        <v>123</v>
      </c>
      <c r="DC131" s="257"/>
      <c r="DD131" s="257"/>
      <c r="DE131" s="257">
        <f t="shared" si="1075"/>
        <v>0</v>
      </c>
      <c r="DF131" s="258"/>
      <c r="DG131" s="257">
        <f t="shared" si="1076"/>
        <v>0</v>
      </c>
      <c r="DH131" s="259"/>
      <c r="DI131" s="260"/>
      <c r="DJ131" s="260"/>
      <c r="DK131" s="257">
        <f t="shared" si="1077"/>
        <v>0</v>
      </c>
      <c r="DL131" s="258">
        <v>0.294289866351475</v>
      </c>
      <c r="DM131" s="261">
        <f t="shared" si="1078"/>
        <v>0</v>
      </c>
      <c r="DN131" s="261">
        <f t="shared" si="1079"/>
        <v>0</v>
      </c>
      <c r="DO131" s="599"/>
      <c r="DP131" s="254">
        <v>3.0</v>
      </c>
      <c r="DQ131" s="255" t="s">
        <v>137</v>
      </c>
      <c r="DR131" s="256" t="s">
        <v>121</v>
      </c>
      <c r="DS131" s="256" t="s">
        <v>123</v>
      </c>
      <c r="DT131" s="257"/>
      <c r="DU131" s="257"/>
      <c r="DV131" s="257">
        <f t="shared" si="1080"/>
        <v>0</v>
      </c>
      <c r="DW131" s="258"/>
      <c r="DX131" s="257">
        <f t="shared" si="1081"/>
        <v>0</v>
      </c>
      <c r="DY131" s="259"/>
      <c r="DZ131" s="260"/>
      <c r="EA131" s="260"/>
      <c r="EB131" s="257">
        <f t="shared" si="1082"/>
        <v>0</v>
      </c>
      <c r="EC131" s="258">
        <v>0.294289866351475</v>
      </c>
      <c r="ED131" s="261">
        <f t="shared" si="1083"/>
        <v>0</v>
      </c>
      <c r="EE131" s="261">
        <f t="shared" si="1084"/>
        <v>0</v>
      </c>
      <c r="EF131" s="599"/>
      <c r="EG131" s="254">
        <v>3.0</v>
      </c>
      <c r="EH131" s="255" t="s">
        <v>137</v>
      </c>
      <c r="EI131" s="256" t="s">
        <v>121</v>
      </c>
      <c r="EJ131" s="256" t="s">
        <v>123</v>
      </c>
      <c r="EK131" s="257"/>
      <c r="EL131" s="257"/>
      <c r="EM131" s="257">
        <f t="shared" si="1085"/>
        <v>0</v>
      </c>
      <c r="EN131" s="258"/>
      <c r="EO131" s="257">
        <f t="shared" si="1086"/>
        <v>0</v>
      </c>
      <c r="EP131" s="259"/>
      <c r="EQ131" s="260"/>
      <c r="ER131" s="260"/>
      <c r="ES131" s="257">
        <f t="shared" si="1087"/>
        <v>0</v>
      </c>
      <c r="ET131" s="258">
        <v>0.294289866351475</v>
      </c>
      <c r="EU131" s="261">
        <f t="shared" si="1088"/>
        <v>0</v>
      </c>
      <c r="EV131" s="261">
        <f t="shared" si="1089"/>
        <v>0</v>
      </c>
      <c r="EW131" s="599"/>
      <c r="EX131" s="254">
        <v>3.0</v>
      </c>
      <c r="EY131" s="255" t="s">
        <v>137</v>
      </c>
      <c r="EZ131" s="256" t="s">
        <v>121</v>
      </c>
      <c r="FA131" s="256" t="s">
        <v>123</v>
      </c>
      <c r="FB131" s="257"/>
      <c r="FC131" s="257"/>
      <c r="FD131" s="257">
        <f t="shared" si="1090"/>
        <v>0</v>
      </c>
      <c r="FE131" s="258"/>
      <c r="FF131" s="257">
        <f t="shared" si="1091"/>
        <v>0</v>
      </c>
      <c r="FG131" s="259"/>
      <c r="FH131" s="260"/>
      <c r="FI131" s="260"/>
      <c r="FJ131" s="257">
        <f t="shared" si="1092"/>
        <v>0</v>
      </c>
      <c r="FK131" s="258">
        <v>0.294289866351475</v>
      </c>
      <c r="FL131" s="261">
        <f t="shared" si="1093"/>
        <v>0</v>
      </c>
      <c r="FM131" s="261">
        <f t="shared" si="1094"/>
        <v>0</v>
      </c>
      <c r="FN131" s="599"/>
      <c r="FO131" s="254">
        <v>3.0</v>
      </c>
      <c r="FP131" s="255" t="s">
        <v>137</v>
      </c>
      <c r="FQ131" s="256" t="s">
        <v>121</v>
      </c>
      <c r="FR131" s="256" t="s">
        <v>123</v>
      </c>
      <c r="FS131" s="257"/>
      <c r="FT131" s="257"/>
      <c r="FU131" s="257">
        <f t="shared" si="1095"/>
        <v>0</v>
      </c>
      <c r="FV131" s="258"/>
      <c r="FW131" s="257">
        <f t="shared" si="1096"/>
        <v>0</v>
      </c>
      <c r="FX131" s="259"/>
      <c r="FY131" s="260"/>
      <c r="FZ131" s="260"/>
      <c r="GA131" s="257">
        <f t="shared" si="1097"/>
        <v>0</v>
      </c>
      <c r="GB131" s="258">
        <v>0.294289866351475</v>
      </c>
      <c r="GC131" s="261">
        <f t="shared" si="1098"/>
        <v>0</v>
      </c>
      <c r="GD131" s="261">
        <f t="shared" si="1099"/>
        <v>0</v>
      </c>
      <c r="GE131" s="599"/>
      <c r="GF131" s="254">
        <v>3.0</v>
      </c>
      <c r="GG131" s="255" t="s">
        <v>137</v>
      </c>
      <c r="GH131" s="256" t="s">
        <v>121</v>
      </c>
      <c r="GI131" s="256" t="s">
        <v>123</v>
      </c>
      <c r="GJ131" s="257"/>
      <c r="GK131" s="257"/>
      <c r="GL131" s="257">
        <f t="shared" si="1100"/>
        <v>0</v>
      </c>
      <c r="GM131" s="258"/>
      <c r="GN131" s="257">
        <f t="shared" si="1101"/>
        <v>0</v>
      </c>
      <c r="GO131" s="259"/>
      <c r="GP131" s="260"/>
      <c r="GQ131" s="260"/>
      <c r="GR131" s="257">
        <f t="shared" si="1102"/>
        <v>0</v>
      </c>
      <c r="GS131" s="258">
        <v>0.294289866351475</v>
      </c>
      <c r="GT131" s="261">
        <f t="shared" si="1103"/>
        <v>0</v>
      </c>
      <c r="GU131" s="261">
        <f t="shared" si="1104"/>
        <v>0</v>
      </c>
      <c r="GV131" s="599"/>
      <c r="GW131" s="254">
        <v>3.0</v>
      </c>
      <c r="GX131" s="255" t="s">
        <v>137</v>
      </c>
      <c r="GY131" s="256" t="s">
        <v>121</v>
      </c>
      <c r="GZ131" s="256" t="s">
        <v>123</v>
      </c>
      <c r="HA131" s="257"/>
      <c r="HB131" s="257"/>
      <c r="HC131" s="257">
        <f t="shared" si="1105"/>
        <v>0</v>
      </c>
      <c r="HD131" s="258"/>
      <c r="HE131" s="257">
        <f t="shared" si="1106"/>
        <v>0</v>
      </c>
      <c r="HF131" s="259"/>
      <c r="HG131" s="260"/>
      <c r="HH131" s="260"/>
      <c r="HI131" s="257">
        <f t="shared" si="1107"/>
        <v>0</v>
      </c>
      <c r="HJ131" s="258">
        <v>0.294289866351475</v>
      </c>
      <c r="HK131" s="261">
        <f t="shared" si="1108"/>
        <v>0</v>
      </c>
      <c r="HL131" s="261">
        <f t="shared" si="1109"/>
        <v>0</v>
      </c>
      <c r="HM131" s="599"/>
      <c r="HN131" s="254">
        <v>3.0</v>
      </c>
      <c r="HO131" s="255" t="s">
        <v>137</v>
      </c>
      <c r="HP131" s="256" t="s">
        <v>121</v>
      </c>
      <c r="HQ131" s="256" t="s">
        <v>123</v>
      </c>
      <c r="HR131" s="257"/>
      <c r="HS131" s="257"/>
      <c r="HT131" s="257">
        <f t="shared" si="1110"/>
        <v>0</v>
      </c>
      <c r="HU131" s="258"/>
      <c r="HV131" s="257">
        <f t="shared" si="1111"/>
        <v>0</v>
      </c>
      <c r="HW131" s="259"/>
      <c r="HX131" s="260"/>
      <c r="HY131" s="260"/>
      <c r="HZ131" s="257">
        <f t="shared" si="1112"/>
        <v>0</v>
      </c>
      <c r="IA131" s="258">
        <v>0.294289866351475</v>
      </c>
      <c r="IB131" s="261">
        <f t="shared" si="1113"/>
        <v>0</v>
      </c>
      <c r="IC131" s="261">
        <f t="shared" si="1114"/>
        <v>0</v>
      </c>
      <c r="ID131" s="599"/>
      <c r="IE131" s="254">
        <v>3.0</v>
      </c>
      <c r="IF131" s="255" t="s">
        <v>137</v>
      </c>
      <c r="IG131" s="256" t="s">
        <v>121</v>
      </c>
      <c r="IH131" s="256" t="s">
        <v>123</v>
      </c>
      <c r="II131" s="257"/>
      <c r="IJ131" s="257"/>
      <c r="IK131" s="257">
        <f t="shared" si="1115"/>
        <v>0</v>
      </c>
      <c r="IL131" s="258"/>
      <c r="IM131" s="257">
        <f t="shared" si="1116"/>
        <v>0</v>
      </c>
      <c r="IN131" s="259"/>
      <c r="IO131" s="260"/>
      <c r="IP131" s="260"/>
      <c r="IQ131" s="257">
        <f t="shared" si="1117"/>
        <v>0</v>
      </c>
      <c r="IR131" s="258">
        <v>0.294289866351475</v>
      </c>
      <c r="IS131" s="261">
        <f t="shared" si="1118"/>
        <v>0</v>
      </c>
      <c r="IT131" s="261">
        <f t="shared" si="1119"/>
        <v>0</v>
      </c>
      <c r="IU131" s="599"/>
      <c r="IV131" s="254">
        <v>3.0</v>
      </c>
      <c r="IW131" s="255" t="s">
        <v>137</v>
      </c>
      <c r="IX131" s="256" t="s">
        <v>121</v>
      </c>
      <c r="IY131" s="256" t="s">
        <v>123</v>
      </c>
      <c r="IZ131" s="257"/>
      <c r="JA131" s="257"/>
      <c r="JB131" s="257">
        <f t="shared" si="1120"/>
        <v>0</v>
      </c>
      <c r="JC131" s="258"/>
      <c r="JD131" s="257">
        <f t="shared" si="1121"/>
        <v>0</v>
      </c>
      <c r="JE131" s="259"/>
      <c r="JF131" s="260"/>
      <c r="JG131" s="260"/>
      <c r="JH131" s="257">
        <f t="shared" si="1122"/>
        <v>0</v>
      </c>
      <c r="JI131" s="258">
        <v>0.294289866351475</v>
      </c>
      <c r="JJ131" s="261">
        <f t="shared" si="1123"/>
        <v>0</v>
      </c>
      <c r="JK131" s="261">
        <f t="shared" si="1124"/>
        <v>0</v>
      </c>
      <c r="JL131" s="599"/>
      <c r="JM131" s="254">
        <v>3.0</v>
      </c>
      <c r="JN131" s="255" t="s">
        <v>137</v>
      </c>
      <c r="JO131" s="256" t="s">
        <v>121</v>
      </c>
      <c r="JP131" s="256" t="s">
        <v>123</v>
      </c>
      <c r="JQ131" s="257"/>
      <c r="JR131" s="257"/>
      <c r="JS131" s="257">
        <f t="shared" si="1125"/>
        <v>0</v>
      </c>
      <c r="JT131" s="258"/>
      <c r="JU131" s="257">
        <f t="shared" si="1126"/>
        <v>0</v>
      </c>
      <c r="JV131" s="259"/>
      <c r="JW131" s="260"/>
      <c r="JX131" s="260"/>
      <c r="JY131" s="257">
        <f t="shared" si="1127"/>
        <v>0</v>
      </c>
      <c r="JZ131" s="258">
        <v>0.294289866351475</v>
      </c>
      <c r="KA131" s="261">
        <f t="shared" si="1128"/>
        <v>0</v>
      </c>
      <c r="KB131" s="261">
        <f t="shared" si="1129"/>
        <v>0</v>
      </c>
      <c r="KC131" s="599"/>
      <c r="KD131" s="254">
        <v>3.0</v>
      </c>
      <c r="KE131" s="255" t="s">
        <v>137</v>
      </c>
      <c r="KF131" s="256" t="s">
        <v>121</v>
      </c>
      <c r="KG131" s="256" t="s">
        <v>123</v>
      </c>
      <c r="KH131" s="257"/>
      <c r="KI131" s="257"/>
      <c r="KJ131" s="257">
        <f t="shared" si="1130"/>
        <v>0</v>
      </c>
      <c r="KK131" s="258"/>
      <c r="KL131" s="257">
        <f t="shared" si="1131"/>
        <v>0</v>
      </c>
      <c r="KM131" s="259"/>
      <c r="KN131" s="260"/>
      <c r="KO131" s="260"/>
      <c r="KP131" s="257">
        <f t="shared" si="1132"/>
        <v>0</v>
      </c>
      <c r="KQ131" s="258">
        <v>0.294289866351475</v>
      </c>
      <c r="KR131" s="261">
        <f t="shared" si="1133"/>
        <v>0</v>
      </c>
      <c r="KS131" s="261">
        <f t="shared" si="1134"/>
        <v>0</v>
      </c>
      <c r="KT131" s="599"/>
      <c r="KU131" s="264"/>
    </row>
    <row r="132" ht="15.75" customHeight="1">
      <c r="A132" s="254">
        <v>4.0</v>
      </c>
      <c r="B132" s="255" t="s">
        <v>138</v>
      </c>
      <c r="C132" s="256" t="s">
        <v>121</v>
      </c>
      <c r="D132" s="256" t="s">
        <v>123</v>
      </c>
      <c r="E132" s="257"/>
      <c r="F132" s="257"/>
      <c r="G132" s="257">
        <f t="shared" si="1045"/>
        <v>0</v>
      </c>
      <c r="H132" s="258"/>
      <c r="I132" s="257">
        <f t="shared" si="1046"/>
        <v>0</v>
      </c>
      <c r="J132" s="259"/>
      <c r="K132" s="260"/>
      <c r="L132" s="260"/>
      <c r="M132" s="257">
        <f t="shared" si="1047"/>
        <v>0</v>
      </c>
      <c r="N132" s="258">
        <v>0.294289866351475</v>
      </c>
      <c r="O132" s="261">
        <f t="shared" si="1048"/>
        <v>0</v>
      </c>
      <c r="P132" s="261">
        <f t="shared" si="1049"/>
        <v>0</v>
      </c>
      <c r="Q132" s="599"/>
      <c r="R132" s="254">
        <v>4.0</v>
      </c>
      <c r="S132" s="255" t="s">
        <v>138</v>
      </c>
      <c r="T132" s="256" t="s">
        <v>121</v>
      </c>
      <c r="U132" s="256" t="s">
        <v>123</v>
      </c>
      <c r="V132" s="257"/>
      <c r="W132" s="257"/>
      <c r="X132" s="257">
        <f t="shared" si="1050"/>
        <v>0</v>
      </c>
      <c r="Y132" s="258"/>
      <c r="Z132" s="257">
        <f t="shared" si="1051"/>
        <v>0</v>
      </c>
      <c r="AA132" s="259"/>
      <c r="AB132" s="260"/>
      <c r="AC132" s="260"/>
      <c r="AD132" s="257">
        <f t="shared" si="1052"/>
        <v>0</v>
      </c>
      <c r="AE132" s="258">
        <v>0.294289866351475</v>
      </c>
      <c r="AF132" s="261">
        <f t="shared" si="1053"/>
        <v>0</v>
      </c>
      <c r="AG132" s="261">
        <f t="shared" si="1054"/>
        <v>0</v>
      </c>
      <c r="AH132" s="599"/>
      <c r="AI132" s="254">
        <v>4.0</v>
      </c>
      <c r="AJ132" s="255" t="s">
        <v>138</v>
      </c>
      <c r="AK132" s="256" t="s">
        <v>121</v>
      </c>
      <c r="AL132" s="256" t="s">
        <v>123</v>
      </c>
      <c r="AM132" s="257"/>
      <c r="AN132" s="257"/>
      <c r="AO132" s="257">
        <f t="shared" si="1055"/>
        <v>0</v>
      </c>
      <c r="AP132" s="258"/>
      <c r="AQ132" s="257">
        <f t="shared" si="1056"/>
        <v>0</v>
      </c>
      <c r="AR132" s="259"/>
      <c r="AS132" s="260"/>
      <c r="AT132" s="260"/>
      <c r="AU132" s="257">
        <f t="shared" si="1057"/>
        <v>0</v>
      </c>
      <c r="AV132" s="258">
        <v>0.294289866351475</v>
      </c>
      <c r="AW132" s="261">
        <f t="shared" si="1058"/>
        <v>0</v>
      </c>
      <c r="AX132" s="261">
        <f t="shared" si="1059"/>
        <v>0</v>
      </c>
      <c r="AY132" s="599"/>
      <c r="AZ132" s="254">
        <v>4.0</v>
      </c>
      <c r="BA132" s="255" t="s">
        <v>138</v>
      </c>
      <c r="BB132" s="256" t="s">
        <v>121</v>
      </c>
      <c r="BC132" s="256" t="s">
        <v>123</v>
      </c>
      <c r="BD132" s="257"/>
      <c r="BE132" s="257"/>
      <c r="BF132" s="257">
        <f t="shared" si="1060"/>
        <v>0</v>
      </c>
      <c r="BG132" s="258"/>
      <c r="BH132" s="257">
        <f t="shared" si="1061"/>
        <v>0</v>
      </c>
      <c r="BI132" s="259"/>
      <c r="BJ132" s="260"/>
      <c r="BK132" s="260"/>
      <c r="BL132" s="257">
        <f t="shared" si="1062"/>
        <v>0</v>
      </c>
      <c r="BM132" s="258">
        <v>0.294289866351475</v>
      </c>
      <c r="BN132" s="261">
        <f t="shared" si="1063"/>
        <v>0</v>
      </c>
      <c r="BO132" s="261">
        <f t="shared" si="1064"/>
        <v>0</v>
      </c>
      <c r="BP132" s="599"/>
      <c r="BQ132" s="254">
        <v>4.0</v>
      </c>
      <c r="BR132" s="255" t="s">
        <v>138</v>
      </c>
      <c r="BS132" s="256" t="s">
        <v>121</v>
      </c>
      <c r="BT132" s="256" t="s">
        <v>123</v>
      </c>
      <c r="BU132" s="257"/>
      <c r="BV132" s="257"/>
      <c r="BW132" s="257">
        <f t="shared" si="1065"/>
        <v>0</v>
      </c>
      <c r="BX132" s="258"/>
      <c r="BY132" s="257">
        <f t="shared" si="1066"/>
        <v>0</v>
      </c>
      <c r="BZ132" s="259"/>
      <c r="CA132" s="260"/>
      <c r="CB132" s="260"/>
      <c r="CC132" s="257">
        <f t="shared" si="1067"/>
        <v>0</v>
      </c>
      <c r="CD132" s="258">
        <v>0.294289866351475</v>
      </c>
      <c r="CE132" s="261">
        <f t="shared" si="1068"/>
        <v>0</v>
      </c>
      <c r="CF132" s="261">
        <f t="shared" si="1069"/>
        <v>0</v>
      </c>
      <c r="CG132" s="599"/>
      <c r="CH132" s="254">
        <v>4.0</v>
      </c>
      <c r="CI132" s="255" t="s">
        <v>138</v>
      </c>
      <c r="CJ132" s="256" t="s">
        <v>121</v>
      </c>
      <c r="CK132" s="256" t="s">
        <v>123</v>
      </c>
      <c r="CL132" s="257"/>
      <c r="CM132" s="257"/>
      <c r="CN132" s="257">
        <f t="shared" si="1070"/>
        <v>0</v>
      </c>
      <c r="CO132" s="258"/>
      <c r="CP132" s="257">
        <f t="shared" si="1071"/>
        <v>0</v>
      </c>
      <c r="CQ132" s="259"/>
      <c r="CR132" s="260"/>
      <c r="CS132" s="260"/>
      <c r="CT132" s="257">
        <f t="shared" si="1072"/>
        <v>0</v>
      </c>
      <c r="CU132" s="258">
        <v>0.294289866351475</v>
      </c>
      <c r="CV132" s="261">
        <f t="shared" si="1073"/>
        <v>0</v>
      </c>
      <c r="CW132" s="261">
        <f t="shared" si="1074"/>
        <v>0</v>
      </c>
      <c r="CX132" s="599"/>
      <c r="CY132" s="254">
        <v>4.0</v>
      </c>
      <c r="CZ132" s="255" t="s">
        <v>138</v>
      </c>
      <c r="DA132" s="256" t="s">
        <v>121</v>
      </c>
      <c r="DB132" s="256" t="s">
        <v>123</v>
      </c>
      <c r="DC132" s="257"/>
      <c r="DD132" s="257"/>
      <c r="DE132" s="257">
        <f t="shared" si="1075"/>
        <v>0</v>
      </c>
      <c r="DF132" s="258"/>
      <c r="DG132" s="257">
        <f t="shared" si="1076"/>
        <v>0</v>
      </c>
      <c r="DH132" s="259"/>
      <c r="DI132" s="260"/>
      <c r="DJ132" s="260"/>
      <c r="DK132" s="257">
        <f t="shared" si="1077"/>
        <v>0</v>
      </c>
      <c r="DL132" s="258">
        <v>0.294289866351475</v>
      </c>
      <c r="DM132" s="261">
        <f t="shared" si="1078"/>
        <v>0</v>
      </c>
      <c r="DN132" s="261">
        <f t="shared" si="1079"/>
        <v>0</v>
      </c>
      <c r="DO132" s="599"/>
      <c r="DP132" s="254">
        <v>4.0</v>
      </c>
      <c r="DQ132" s="255" t="s">
        <v>138</v>
      </c>
      <c r="DR132" s="256" t="s">
        <v>121</v>
      </c>
      <c r="DS132" s="256" t="s">
        <v>123</v>
      </c>
      <c r="DT132" s="257"/>
      <c r="DU132" s="257"/>
      <c r="DV132" s="257">
        <f t="shared" si="1080"/>
        <v>0</v>
      </c>
      <c r="DW132" s="258"/>
      <c r="DX132" s="257">
        <f t="shared" si="1081"/>
        <v>0</v>
      </c>
      <c r="DY132" s="259"/>
      <c r="DZ132" s="260"/>
      <c r="EA132" s="260"/>
      <c r="EB132" s="257">
        <f t="shared" si="1082"/>
        <v>0</v>
      </c>
      <c r="EC132" s="258">
        <v>0.294289866351475</v>
      </c>
      <c r="ED132" s="261">
        <f t="shared" si="1083"/>
        <v>0</v>
      </c>
      <c r="EE132" s="261">
        <f t="shared" si="1084"/>
        <v>0</v>
      </c>
      <c r="EF132" s="599"/>
      <c r="EG132" s="254">
        <v>4.0</v>
      </c>
      <c r="EH132" s="255" t="s">
        <v>138</v>
      </c>
      <c r="EI132" s="256" t="s">
        <v>121</v>
      </c>
      <c r="EJ132" s="256" t="s">
        <v>123</v>
      </c>
      <c r="EK132" s="257"/>
      <c r="EL132" s="257"/>
      <c r="EM132" s="257">
        <f t="shared" si="1085"/>
        <v>0</v>
      </c>
      <c r="EN132" s="258"/>
      <c r="EO132" s="257">
        <f t="shared" si="1086"/>
        <v>0</v>
      </c>
      <c r="EP132" s="259"/>
      <c r="EQ132" s="260"/>
      <c r="ER132" s="260"/>
      <c r="ES132" s="257">
        <f t="shared" si="1087"/>
        <v>0</v>
      </c>
      <c r="ET132" s="258">
        <v>0.294289866351475</v>
      </c>
      <c r="EU132" s="261">
        <f t="shared" si="1088"/>
        <v>0</v>
      </c>
      <c r="EV132" s="261">
        <f t="shared" si="1089"/>
        <v>0</v>
      </c>
      <c r="EW132" s="599"/>
      <c r="EX132" s="254">
        <v>4.0</v>
      </c>
      <c r="EY132" s="255" t="s">
        <v>138</v>
      </c>
      <c r="EZ132" s="256" t="s">
        <v>121</v>
      </c>
      <c r="FA132" s="256" t="s">
        <v>123</v>
      </c>
      <c r="FB132" s="257"/>
      <c r="FC132" s="257"/>
      <c r="FD132" s="257">
        <f t="shared" si="1090"/>
        <v>0</v>
      </c>
      <c r="FE132" s="258"/>
      <c r="FF132" s="257">
        <f t="shared" si="1091"/>
        <v>0</v>
      </c>
      <c r="FG132" s="259"/>
      <c r="FH132" s="260"/>
      <c r="FI132" s="260"/>
      <c r="FJ132" s="257">
        <f t="shared" si="1092"/>
        <v>0</v>
      </c>
      <c r="FK132" s="258">
        <v>0.294289866351475</v>
      </c>
      <c r="FL132" s="261">
        <f t="shared" si="1093"/>
        <v>0</v>
      </c>
      <c r="FM132" s="261">
        <f t="shared" si="1094"/>
        <v>0</v>
      </c>
      <c r="FN132" s="599"/>
      <c r="FO132" s="254">
        <v>4.0</v>
      </c>
      <c r="FP132" s="255" t="s">
        <v>138</v>
      </c>
      <c r="FQ132" s="256" t="s">
        <v>121</v>
      </c>
      <c r="FR132" s="256" t="s">
        <v>123</v>
      </c>
      <c r="FS132" s="257"/>
      <c r="FT132" s="257"/>
      <c r="FU132" s="257">
        <f t="shared" si="1095"/>
        <v>0</v>
      </c>
      <c r="FV132" s="258"/>
      <c r="FW132" s="257">
        <f t="shared" si="1096"/>
        <v>0</v>
      </c>
      <c r="FX132" s="259"/>
      <c r="FY132" s="260"/>
      <c r="FZ132" s="260"/>
      <c r="GA132" s="257">
        <f t="shared" si="1097"/>
        <v>0</v>
      </c>
      <c r="GB132" s="258">
        <v>0.294289866351475</v>
      </c>
      <c r="GC132" s="261">
        <f t="shared" si="1098"/>
        <v>0</v>
      </c>
      <c r="GD132" s="261">
        <f t="shared" si="1099"/>
        <v>0</v>
      </c>
      <c r="GE132" s="599"/>
      <c r="GF132" s="254">
        <v>4.0</v>
      </c>
      <c r="GG132" s="255" t="s">
        <v>138</v>
      </c>
      <c r="GH132" s="256" t="s">
        <v>121</v>
      </c>
      <c r="GI132" s="256" t="s">
        <v>123</v>
      </c>
      <c r="GJ132" s="257"/>
      <c r="GK132" s="257"/>
      <c r="GL132" s="257">
        <f t="shared" si="1100"/>
        <v>0</v>
      </c>
      <c r="GM132" s="258"/>
      <c r="GN132" s="257">
        <f t="shared" si="1101"/>
        <v>0</v>
      </c>
      <c r="GO132" s="259"/>
      <c r="GP132" s="260"/>
      <c r="GQ132" s="260"/>
      <c r="GR132" s="257">
        <f t="shared" si="1102"/>
        <v>0</v>
      </c>
      <c r="GS132" s="258">
        <v>0.294289866351475</v>
      </c>
      <c r="GT132" s="261">
        <f t="shared" si="1103"/>
        <v>0</v>
      </c>
      <c r="GU132" s="261">
        <f t="shared" si="1104"/>
        <v>0</v>
      </c>
      <c r="GV132" s="599"/>
      <c r="GW132" s="254">
        <v>4.0</v>
      </c>
      <c r="GX132" s="255" t="s">
        <v>138</v>
      </c>
      <c r="GY132" s="256" t="s">
        <v>121</v>
      </c>
      <c r="GZ132" s="256" t="s">
        <v>123</v>
      </c>
      <c r="HA132" s="257"/>
      <c r="HB132" s="257"/>
      <c r="HC132" s="257">
        <f t="shared" si="1105"/>
        <v>0</v>
      </c>
      <c r="HD132" s="258"/>
      <c r="HE132" s="257">
        <f t="shared" si="1106"/>
        <v>0</v>
      </c>
      <c r="HF132" s="259"/>
      <c r="HG132" s="260"/>
      <c r="HH132" s="260"/>
      <c r="HI132" s="257">
        <f t="shared" si="1107"/>
        <v>0</v>
      </c>
      <c r="HJ132" s="258">
        <v>0.294289866351475</v>
      </c>
      <c r="HK132" s="261">
        <f t="shared" si="1108"/>
        <v>0</v>
      </c>
      <c r="HL132" s="261">
        <f t="shared" si="1109"/>
        <v>0</v>
      </c>
      <c r="HM132" s="599"/>
      <c r="HN132" s="254">
        <v>4.0</v>
      </c>
      <c r="HO132" s="255" t="s">
        <v>138</v>
      </c>
      <c r="HP132" s="256" t="s">
        <v>121</v>
      </c>
      <c r="HQ132" s="256" t="s">
        <v>123</v>
      </c>
      <c r="HR132" s="257"/>
      <c r="HS132" s="257"/>
      <c r="HT132" s="257">
        <f t="shared" si="1110"/>
        <v>0</v>
      </c>
      <c r="HU132" s="258"/>
      <c r="HV132" s="257">
        <f t="shared" si="1111"/>
        <v>0</v>
      </c>
      <c r="HW132" s="259"/>
      <c r="HX132" s="260"/>
      <c r="HY132" s="260"/>
      <c r="HZ132" s="257">
        <f t="shared" si="1112"/>
        <v>0</v>
      </c>
      <c r="IA132" s="258">
        <v>0.294289866351475</v>
      </c>
      <c r="IB132" s="261">
        <f t="shared" si="1113"/>
        <v>0</v>
      </c>
      <c r="IC132" s="261">
        <f t="shared" si="1114"/>
        <v>0</v>
      </c>
      <c r="ID132" s="599"/>
      <c r="IE132" s="254">
        <v>4.0</v>
      </c>
      <c r="IF132" s="255" t="s">
        <v>138</v>
      </c>
      <c r="IG132" s="256" t="s">
        <v>121</v>
      </c>
      <c r="IH132" s="256" t="s">
        <v>123</v>
      </c>
      <c r="II132" s="257"/>
      <c r="IJ132" s="257"/>
      <c r="IK132" s="257">
        <f t="shared" si="1115"/>
        <v>0</v>
      </c>
      <c r="IL132" s="258"/>
      <c r="IM132" s="257">
        <f t="shared" si="1116"/>
        <v>0</v>
      </c>
      <c r="IN132" s="259"/>
      <c r="IO132" s="260"/>
      <c r="IP132" s="260"/>
      <c r="IQ132" s="257">
        <f t="shared" si="1117"/>
        <v>0</v>
      </c>
      <c r="IR132" s="258">
        <v>0.294289866351475</v>
      </c>
      <c r="IS132" s="261">
        <f t="shared" si="1118"/>
        <v>0</v>
      </c>
      <c r="IT132" s="261">
        <f t="shared" si="1119"/>
        <v>0</v>
      </c>
      <c r="IU132" s="599"/>
      <c r="IV132" s="254">
        <v>4.0</v>
      </c>
      <c r="IW132" s="255" t="s">
        <v>138</v>
      </c>
      <c r="IX132" s="256" t="s">
        <v>121</v>
      </c>
      <c r="IY132" s="256" t="s">
        <v>123</v>
      </c>
      <c r="IZ132" s="257"/>
      <c r="JA132" s="257"/>
      <c r="JB132" s="257">
        <f t="shared" si="1120"/>
        <v>0</v>
      </c>
      <c r="JC132" s="258"/>
      <c r="JD132" s="257">
        <f t="shared" si="1121"/>
        <v>0</v>
      </c>
      <c r="JE132" s="259"/>
      <c r="JF132" s="260"/>
      <c r="JG132" s="260"/>
      <c r="JH132" s="257">
        <f t="shared" si="1122"/>
        <v>0</v>
      </c>
      <c r="JI132" s="258">
        <v>0.294289866351475</v>
      </c>
      <c r="JJ132" s="261">
        <f t="shared" si="1123"/>
        <v>0</v>
      </c>
      <c r="JK132" s="261">
        <f t="shared" si="1124"/>
        <v>0</v>
      </c>
      <c r="JL132" s="599"/>
      <c r="JM132" s="254">
        <v>4.0</v>
      </c>
      <c r="JN132" s="255" t="s">
        <v>138</v>
      </c>
      <c r="JO132" s="256" t="s">
        <v>121</v>
      </c>
      <c r="JP132" s="256" t="s">
        <v>123</v>
      </c>
      <c r="JQ132" s="257"/>
      <c r="JR132" s="257"/>
      <c r="JS132" s="257">
        <f t="shared" si="1125"/>
        <v>0</v>
      </c>
      <c r="JT132" s="258"/>
      <c r="JU132" s="257">
        <f t="shared" si="1126"/>
        <v>0</v>
      </c>
      <c r="JV132" s="259"/>
      <c r="JW132" s="260"/>
      <c r="JX132" s="260"/>
      <c r="JY132" s="257">
        <f t="shared" si="1127"/>
        <v>0</v>
      </c>
      <c r="JZ132" s="258">
        <v>0.294289866351475</v>
      </c>
      <c r="KA132" s="261">
        <f t="shared" si="1128"/>
        <v>0</v>
      </c>
      <c r="KB132" s="261">
        <f t="shared" si="1129"/>
        <v>0</v>
      </c>
      <c r="KC132" s="599"/>
      <c r="KD132" s="254">
        <v>4.0</v>
      </c>
      <c r="KE132" s="255" t="s">
        <v>138</v>
      </c>
      <c r="KF132" s="256" t="s">
        <v>121</v>
      </c>
      <c r="KG132" s="256" t="s">
        <v>123</v>
      </c>
      <c r="KH132" s="257"/>
      <c r="KI132" s="257"/>
      <c r="KJ132" s="257">
        <f t="shared" si="1130"/>
        <v>0</v>
      </c>
      <c r="KK132" s="258"/>
      <c r="KL132" s="257">
        <f t="shared" si="1131"/>
        <v>0</v>
      </c>
      <c r="KM132" s="259"/>
      <c r="KN132" s="260"/>
      <c r="KO132" s="260"/>
      <c r="KP132" s="257">
        <f t="shared" si="1132"/>
        <v>0</v>
      </c>
      <c r="KQ132" s="258">
        <v>0.294289866351475</v>
      </c>
      <c r="KR132" s="261">
        <f t="shared" si="1133"/>
        <v>0</v>
      </c>
      <c r="KS132" s="261">
        <f t="shared" si="1134"/>
        <v>0</v>
      </c>
      <c r="KT132" s="599"/>
      <c r="KU132" s="264"/>
    </row>
    <row r="133" ht="15.75" customHeight="1">
      <c r="A133" s="254">
        <v>5.0</v>
      </c>
      <c r="B133" s="255" t="s">
        <v>139</v>
      </c>
      <c r="C133" s="256" t="s">
        <v>121</v>
      </c>
      <c r="D133" s="256" t="s">
        <v>123</v>
      </c>
      <c r="E133" s="257"/>
      <c r="F133" s="257"/>
      <c r="G133" s="257">
        <f t="shared" si="1045"/>
        <v>0</v>
      </c>
      <c r="H133" s="258"/>
      <c r="I133" s="257">
        <f t="shared" si="1046"/>
        <v>0</v>
      </c>
      <c r="J133" s="259"/>
      <c r="K133" s="260"/>
      <c r="L133" s="260"/>
      <c r="M133" s="257">
        <f t="shared" si="1047"/>
        <v>0</v>
      </c>
      <c r="N133" s="258">
        <v>0.294289866351475</v>
      </c>
      <c r="O133" s="261">
        <f t="shared" si="1048"/>
        <v>0</v>
      </c>
      <c r="P133" s="261">
        <f t="shared" si="1049"/>
        <v>0</v>
      </c>
      <c r="Q133" s="599"/>
      <c r="R133" s="254">
        <v>5.0</v>
      </c>
      <c r="S133" s="255" t="s">
        <v>139</v>
      </c>
      <c r="T133" s="256" t="s">
        <v>121</v>
      </c>
      <c r="U133" s="256" t="s">
        <v>123</v>
      </c>
      <c r="V133" s="257"/>
      <c r="W133" s="257"/>
      <c r="X133" s="257">
        <f t="shared" si="1050"/>
        <v>0</v>
      </c>
      <c r="Y133" s="258"/>
      <c r="Z133" s="257">
        <f t="shared" si="1051"/>
        <v>0</v>
      </c>
      <c r="AA133" s="259"/>
      <c r="AB133" s="260"/>
      <c r="AC133" s="260"/>
      <c r="AD133" s="257">
        <f t="shared" si="1052"/>
        <v>0</v>
      </c>
      <c r="AE133" s="258">
        <v>0.294289866351475</v>
      </c>
      <c r="AF133" s="261">
        <f t="shared" si="1053"/>
        <v>0</v>
      </c>
      <c r="AG133" s="261">
        <f t="shared" si="1054"/>
        <v>0</v>
      </c>
      <c r="AH133" s="599"/>
      <c r="AI133" s="254">
        <v>5.0</v>
      </c>
      <c r="AJ133" s="255" t="s">
        <v>139</v>
      </c>
      <c r="AK133" s="256" t="s">
        <v>121</v>
      </c>
      <c r="AL133" s="256" t="s">
        <v>123</v>
      </c>
      <c r="AM133" s="257"/>
      <c r="AN133" s="257"/>
      <c r="AO133" s="257">
        <f t="shared" si="1055"/>
        <v>0</v>
      </c>
      <c r="AP133" s="258"/>
      <c r="AQ133" s="257">
        <f t="shared" si="1056"/>
        <v>0</v>
      </c>
      <c r="AR133" s="259"/>
      <c r="AS133" s="260"/>
      <c r="AT133" s="260"/>
      <c r="AU133" s="257">
        <f t="shared" si="1057"/>
        <v>0</v>
      </c>
      <c r="AV133" s="258">
        <v>0.294289866351475</v>
      </c>
      <c r="AW133" s="261">
        <f t="shared" si="1058"/>
        <v>0</v>
      </c>
      <c r="AX133" s="261">
        <f t="shared" si="1059"/>
        <v>0</v>
      </c>
      <c r="AY133" s="599"/>
      <c r="AZ133" s="254">
        <v>5.0</v>
      </c>
      <c r="BA133" s="255" t="s">
        <v>139</v>
      </c>
      <c r="BB133" s="256" t="s">
        <v>121</v>
      </c>
      <c r="BC133" s="256" t="s">
        <v>123</v>
      </c>
      <c r="BD133" s="257"/>
      <c r="BE133" s="257"/>
      <c r="BF133" s="257">
        <f t="shared" si="1060"/>
        <v>0</v>
      </c>
      <c r="BG133" s="258"/>
      <c r="BH133" s="257">
        <f t="shared" si="1061"/>
        <v>0</v>
      </c>
      <c r="BI133" s="259"/>
      <c r="BJ133" s="260"/>
      <c r="BK133" s="260"/>
      <c r="BL133" s="257">
        <f t="shared" si="1062"/>
        <v>0</v>
      </c>
      <c r="BM133" s="258">
        <v>0.294289866351475</v>
      </c>
      <c r="BN133" s="261">
        <f t="shared" si="1063"/>
        <v>0</v>
      </c>
      <c r="BO133" s="261">
        <f t="shared" si="1064"/>
        <v>0</v>
      </c>
      <c r="BP133" s="599"/>
      <c r="BQ133" s="254">
        <v>5.0</v>
      </c>
      <c r="BR133" s="255" t="s">
        <v>139</v>
      </c>
      <c r="BS133" s="256" t="s">
        <v>121</v>
      </c>
      <c r="BT133" s="256" t="s">
        <v>123</v>
      </c>
      <c r="BU133" s="257"/>
      <c r="BV133" s="257"/>
      <c r="BW133" s="257">
        <f t="shared" si="1065"/>
        <v>0</v>
      </c>
      <c r="BX133" s="258"/>
      <c r="BY133" s="257">
        <f t="shared" si="1066"/>
        <v>0</v>
      </c>
      <c r="BZ133" s="259"/>
      <c r="CA133" s="260"/>
      <c r="CB133" s="260"/>
      <c r="CC133" s="257">
        <f t="shared" si="1067"/>
        <v>0</v>
      </c>
      <c r="CD133" s="258">
        <v>0.294289866351475</v>
      </c>
      <c r="CE133" s="261">
        <f t="shared" si="1068"/>
        <v>0</v>
      </c>
      <c r="CF133" s="261">
        <f t="shared" si="1069"/>
        <v>0</v>
      </c>
      <c r="CG133" s="599"/>
      <c r="CH133" s="254">
        <v>5.0</v>
      </c>
      <c r="CI133" s="255" t="s">
        <v>139</v>
      </c>
      <c r="CJ133" s="256" t="s">
        <v>121</v>
      </c>
      <c r="CK133" s="256" t="s">
        <v>123</v>
      </c>
      <c r="CL133" s="257"/>
      <c r="CM133" s="257"/>
      <c r="CN133" s="257">
        <f t="shared" si="1070"/>
        <v>0</v>
      </c>
      <c r="CO133" s="258"/>
      <c r="CP133" s="257">
        <f t="shared" si="1071"/>
        <v>0</v>
      </c>
      <c r="CQ133" s="259"/>
      <c r="CR133" s="260"/>
      <c r="CS133" s="260"/>
      <c r="CT133" s="257">
        <f t="shared" si="1072"/>
        <v>0</v>
      </c>
      <c r="CU133" s="258">
        <v>0.294289866351475</v>
      </c>
      <c r="CV133" s="261">
        <f t="shared" si="1073"/>
        <v>0</v>
      </c>
      <c r="CW133" s="261">
        <f t="shared" si="1074"/>
        <v>0</v>
      </c>
      <c r="CX133" s="599"/>
      <c r="CY133" s="254">
        <v>5.0</v>
      </c>
      <c r="CZ133" s="255" t="s">
        <v>139</v>
      </c>
      <c r="DA133" s="256" t="s">
        <v>121</v>
      </c>
      <c r="DB133" s="256" t="s">
        <v>123</v>
      </c>
      <c r="DC133" s="257"/>
      <c r="DD133" s="257"/>
      <c r="DE133" s="257">
        <f t="shared" si="1075"/>
        <v>0</v>
      </c>
      <c r="DF133" s="258"/>
      <c r="DG133" s="257">
        <f t="shared" si="1076"/>
        <v>0</v>
      </c>
      <c r="DH133" s="259"/>
      <c r="DI133" s="260"/>
      <c r="DJ133" s="260"/>
      <c r="DK133" s="257">
        <f t="shared" si="1077"/>
        <v>0</v>
      </c>
      <c r="DL133" s="258">
        <v>0.294289866351475</v>
      </c>
      <c r="DM133" s="261">
        <f t="shared" si="1078"/>
        <v>0</v>
      </c>
      <c r="DN133" s="261">
        <f t="shared" si="1079"/>
        <v>0</v>
      </c>
      <c r="DO133" s="599"/>
      <c r="DP133" s="254">
        <v>5.0</v>
      </c>
      <c r="DQ133" s="255" t="s">
        <v>139</v>
      </c>
      <c r="DR133" s="256" t="s">
        <v>121</v>
      </c>
      <c r="DS133" s="256" t="s">
        <v>123</v>
      </c>
      <c r="DT133" s="257"/>
      <c r="DU133" s="257"/>
      <c r="DV133" s="257">
        <f t="shared" si="1080"/>
        <v>0</v>
      </c>
      <c r="DW133" s="258"/>
      <c r="DX133" s="257">
        <f t="shared" si="1081"/>
        <v>0</v>
      </c>
      <c r="DY133" s="259"/>
      <c r="DZ133" s="260"/>
      <c r="EA133" s="260"/>
      <c r="EB133" s="257">
        <f t="shared" si="1082"/>
        <v>0</v>
      </c>
      <c r="EC133" s="258">
        <v>0.294289866351475</v>
      </c>
      <c r="ED133" s="261">
        <f t="shared" si="1083"/>
        <v>0</v>
      </c>
      <c r="EE133" s="261">
        <f t="shared" si="1084"/>
        <v>0</v>
      </c>
      <c r="EF133" s="599"/>
      <c r="EG133" s="254">
        <v>5.0</v>
      </c>
      <c r="EH133" s="255" t="s">
        <v>139</v>
      </c>
      <c r="EI133" s="256" t="s">
        <v>121</v>
      </c>
      <c r="EJ133" s="256" t="s">
        <v>123</v>
      </c>
      <c r="EK133" s="257"/>
      <c r="EL133" s="257"/>
      <c r="EM133" s="257">
        <f t="shared" si="1085"/>
        <v>0</v>
      </c>
      <c r="EN133" s="258"/>
      <c r="EO133" s="257">
        <f t="shared" si="1086"/>
        <v>0</v>
      </c>
      <c r="EP133" s="259"/>
      <c r="EQ133" s="260"/>
      <c r="ER133" s="260"/>
      <c r="ES133" s="257">
        <f t="shared" si="1087"/>
        <v>0</v>
      </c>
      <c r="ET133" s="258">
        <v>0.294289866351475</v>
      </c>
      <c r="EU133" s="261">
        <f t="shared" si="1088"/>
        <v>0</v>
      </c>
      <c r="EV133" s="261">
        <f t="shared" si="1089"/>
        <v>0</v>
      </c>
      <c r="EW133" s="599"/>
      <c r="EX133" s="254">
        <v>5.0</v>
      </c>
      <c r="EY133" s="255" t="s">
        <v>139</v>
      </c>
      <c r="EZ133" s="256" t="s">
        <v>121</v>
      </c>
      <c r="FA133" s="256" t="s">
        <v>123</v>
      </c>
      <c r="FB133" s="257"/>
      <c r="FC133" s="257"/>
      <c r="FD133" s="257">
        <f t="shared" si="1090"/>
        <v>0</v>
      </c>
      <c r="FE133" s="258"/>
      <c r="FF133" s="257">
        <f t="shared" si="1091"/>
        <v>0</v>
      </c>
      <c r="FG133" s="259"/>
      <c r="FH133" s="260"/>
      <c r="FI133" s="260"/>
      <c r="FJ133" s="257">
        <f t="shared" si="1092"/>
        <v>0</v>
      </c>
      <c r="FK133" s="258">
        <v>0.294289866351475</v>
      </c>
      <c r="FL133" s="261">
        <f t="shared" si="1093"/>
        <v>0</v>
      </c>
      <c r="FM133" s="261">
        <f t="shared" si="1094"/>
        <v>0</v>
      </c>
      <c r="FN133" s="599"/>
      <c r="FO133" s="254">
        <v>5.0</v>
      </c>
      <c r="FP133" s="255" t="s">
        <v>139</v>
      </c>
      <c r="FQ133" s="256" t="s">
        <v>121</v>
      </c>
      <c r="FR133" s="256" t="s">
        <v>123</v>
      </c>
      <c r="FS133" s="257"/>
      <c r="FT133" s="257"/>
      <c r="FU133" s="257">
        <f t="shared" si="1095"/>
        <v>0</v>
      </c>
      <c r="FV133" s="258"/>
      <c r="FW133" s="257">
        <f t="shared" si="1096"/>
        <v>0</v>
      </c>
      <c r="FX133" s="259"/>
      <c r="FY133" s="260"/>
      <c r="FZ133" s="260"/>
      <c r="GA133" s="257">
        <f t="shared" si="1097"/>
        <v>0</v>
      </c>
      <c r="GB133" s="258">
        <v>0.294289866351475</v>
      </c>
      <c r="GC133" s="261">
        <f t="shared" si="1098"/>
        <v>0</v>
      </c>
      <c r="GD133" s="261">
        <f t="shared" si="1099"/>
        <v>0</v>
      </c>
      <c r="GE133" s="599"/>
      <c r="GF133" s="254">
        <v>5.0</v>
      </c>
      <c r="GG133" s="255" t="s">
        <v>139</v>
      </c>
      <c r="GH133" s="256" t="s">
        <v>121</v>
      </c>
      <c r="GI133" s="256" t="s">
        <v>123</v>
      </c>
      <c r="GJ133" s="257"/>
      <c r="GK133" s="257"/>
      <c r="GL133" s="257">
        <f t="shared" si="1100"/>
        <v>0</v>
      </c>
      <c r="GM133" s="258"/>
      <c r="GN133" s="257">
        <f t="shared" si="1101"/>
        <v>0</v>
      </c>
      <c r="GO133" s="259"/>
      <c r="GP133" s="260"/>
      <c r="GQ133" s="260"/>
      <c r="GR133" s="257">
        <f t="shared" si="1102"/>
        <v>0</v>
      </c>
      <c r="GS133" s="258">
        <v>0.294289866351475</v>
      </c>
      <c r="GT133" s="261">
        <f t="shared" si="1103"/>
        <v>0</v>
      </c>
      <c r="GU133" s="261">
        <f t="shared" si="1104"/>
        <v>0</v>
      </c>
      <c r="GV133" s="599"/>
      <c r="GW133" s="254">
        <v>5.0</v>
      </c>
      <c r="GX133" s="255" t="s">
        <v>139</v>
      </c>
      <c r="GY133" s="256" t="s">
        <v>121</v>
      </c>
      <c r="GZ133" s="256" t="s">
        <v>123</v>
      </c>
      <c r="HA133" s="257"/>
      <c r="HB133" s="257"/>
      <c r="HC133" s="257">
        <f t="shared" si="1105"/>
        <v>0</v>
      </c>
      <c r="HD133" s="258"/>
      <c r="HE133" s="257">
        <f t="shared" si="1106"/>
        <v>0</v>
      </c>
      <c r="HF133" s="259"/>
      <c r="HG133" s="260"/>
      <c r="HH133" s="260"/>
      <c r="HI133" s="257">
        <f t="shared" si="1107"/>
        <v>0</v>
      </c>
      <c r="HJ133" s="258">
        <v>0.294289866351475</v>
      </c>
      <c r="HK133" s="261">
        <f t="shared" si="1108"/>
        <v>0</v>
      </c>
      <c r="HL133" s="261">
        <f t="shared" si="1109"/>
        <v>0</v>
      </c>
      <c r="HM133" s="599"/>
      <c r="HN133" s="254">
        <v>5.0</v>
      </c>
      <c r="HO133" s="255" t="s">
        <v>139</v>
      </c>
      <c r="HP133" s="256" t="s">
        <v>121</v>
      </c>
      <c r="HQ133" s="256" t="s">
        <v>123</v>
      </c>
      <c r="HR133" s="257"/>
      <c r="HS133" s="257"/>
      <c r="HT133" s="257">
        <f t="shared" si="1110"/>
        <v>0</v>
      </c>
      <c r="HU133" s="258"/>
      <c r="HV133" s="257">
        <f t="shared" si="1111"/>
        <v>0</v>
      </c>
      <c r="HW133" s="259"/>
      <c r="HX133" s="260"/>
      <c r="HY133" s="260"/>
      <c r="HZ133" s="257">
        <f t="shared" si="1112"/>
        <v>0</v>
      </c>
      <c r="IA133" s="258">
        <v>0.294289866351475</v>
      </c>
      <c r="IB133" s="261">
        <f t="shared" si="1113"/>
        <v>0</v>
      </c>
      <c r="IC133" s="261">
        <f t="shared" si="1114"/>
        <v>0</v>
      </c>
      <c r="ID133" s="599"/>
      <c r="IE133" s="254">
        <v>5.0</v>
      </c>
      <c r="IF133" s="255" t="s">
        <v>139</v>
      </c>
      <c r="IG133" s="256" t="s">
        <v>121</v>
      </c>
      <c r="IH133" s="256" t="s">
        <v>123</v>
      </c>
      <c r="II133" s="257"/>
      <c r="IJ133" s="257"/>
      <c r="IK133" s="257">
        <f t="shared" si="1115"/>
        <v>0</v>
      </c>
      <c r="IL133" s="258"/>
      <c r="IM133" s="257">
        <f t="shared" si="1116"/>
        <v>0</v>
      </c>
      <c r="IN133" s="259"/>
      <c r="IO133" s="260"/>
      <c r="IP133" s="260"/>
      <c r="IQ133" s="257">
        <f t="shared" si="1117"/>
        <v>0</v>
      </c>
      <c r="IR133" s="258">
        <v>0.294289866351475</v>
      </c>
      <c r="IS133" s="261">
        <f t="shared" si="1118"/>
        <v>0</v>
      </c>
      <c r="IT133" s="261">
        <f t="shared" si="1119"/>
        <v>0</v>
      </c>
      <c r="IU133" s="599"/>
      <c r="IV133" s="254">
        <v>5.0</v>
      </c>
      <c r="IW133" s="255" t="s">
        <v>139</v>
      </c>
      <c r="IX133" s="256" t="s">
        <v>121</v>
      </c>
      <c r="IY133" s="256" t="s">
        <v>123</v>
      </c>
      <c r="IZ133" s="257"/>
      <c r="JA133" s="257"/>
      <c r="JB133" s="257">
        <f t="shared" si="1120"/>
        <v>0</v>
      </c>
      <c r="JC133" s="258"/>
      <c r="JD133" s="257">
        <f t="shared" si="1121"/>
        <v>0</v>
      </c>
      <c r="JE133" s="259"/>
      <c r="JF133" s="260"/>
      <c r="JG133" s="260"/>
      <c r="JH133" s="257">
        <f t="shared" si="1122"/>
        <v>0</v>
      </c>
      <c r="JI133" s="258">
        <v>0.294289866351475</v>
      </c>
      <c r="JJ133" s="261">
        <f t="shared" si="1123"/>
        <v>0</v>
      </c>
      <c r="JK133" s="261">
        <f t="shared" si="1124"/>
        <v>0</v>
      </c>
      <c r="JL133" s="599"/>
      <c r="JM133" s="254">
        <v>5.0</v>
      </c>
      <c r="JN133" s="255" t="s">
        <v>139</v>
      </c>
      <c r="JO133" s="256" t="s">
        <v>121</v>
      </c>
      <c r="JP133" s="256" t="s">
        <v>123</v>
      </c>
      <c r="JQ133" s="257"/>
      <c r="JR133" s="257"/>
      <c r="JS133" s="257">
        <f t="shared" si="1125"/>
        <v>0</v>
      </c>
      <c r="JT133" s="258"/>
      <c r="JU133" s="257">
        <f t="shared" si="1126"/>
        <v>0</v>
      </c>
      <c r="JV133" s="259"/>
      <c r="JW133" s="260"/>
      <c r="JX133" s="260"/>
      <c r="JY133" s="257">
        <f t="shared" si="1127"/>
        <v>0</v>
      </c>
      <c r="JZ133" s="258">
        <v>0.294289866351475</v>
      </c>
      <c r="KA133" s="261">
        <f t="shared" si="1128"/>
        <v>0</v>
      </c>
      <c r="KB133" s="261">
        <f t="shared" si="1129"/>
        <v>0</v>
      </c>
      <c r="KC133" s="599"/>
      <c r="KD133" s="254">
        <v>5.0</v>
      </c>
      <c r="KE133" s="255" t="s">
        <v>139</v>
      </c>
      <c r="KF133" s="256" t="s">
        <v>121</v>
      </c>
      <c r="KG133" s="256" t="s">
        <v>123</v>
      </c>
      <c r="KH133" s="257"/>
      <c r="KI133" s="257"/>
      <c r="KJ133" s="257">
        <f t="shared" si="1130"/>
        <v>0</v>
      </c>
      <c r="KK133" s="258"/>
      <c r="KL133" s="257">
        <f t="shared" si="1131"/>
        <v>0</v>
      </c>
      <c r="KM133" s="259"/>
      <c r="KN133" s="260"/>
      <c r="KO133" s="260"/>
      <c r="KP133" s="257">
        <f t="shared" si="1132"/>
        <v>0</v>
      </c>
      <c r="KQ133" s="258">
        <v>0.294289866351475</v>
      </c>
      <c r="KR133" s="261">
        <f t="shared" si="1133"/>
        <v>0</v>
      </c>
      <c r="KS133" s="261">
        <f t="shared" si="1134"/>
        <v>0</v>
      </c>
      <c r="KT133" s="599"/>
      <c r="KU133" s="264"/>
    </row>
    <row r="134" ht="15.75" customHeight="1">
      <c r="A134" s="254">
        <v>6.0</v>
      </c>
      <c r="B134" s="255" t="s">
        <v>140</v>
      </c>
      <c r="C134" s="256" t="s">
        <v>121</v>
      </c>
      <c r="D134" s="256" t="s">
        <v>123</v>
      </c>
      <c r="E134" s="257"/>
      <c r="F134" s="257"/>
      <c r="G134" s="257">
        <f t="shared" si="1045"/>
        <v>0</v>
      </c>
      <c r="H134" s="258"/>
      <c r="I134" s="257">
        <f t="shared" si="1046"/>
        <v>0</v>
      </c>
      <c r="J134" s="259"/>
      <c r="K134" s="260"/>
      <c r="L134" s="260"/>
      <c r="M134" s="257">
        <f t="shared" si="1047"/>
        <v>0</v>
      </c>
      <c r="N134" s="258">
        <v>0.294289866351475</v>
      </c>
      <c r="O134" s="261">
        <f t="shared" si="1048"/>
        <v>0</v>
      </c>
      <c r="P134" s="261">
        <f t="shared" si="1049"/>
        <v>0</v>
      </c>
      <c r="Q134" s="599"/>
      <c r="R134" s="254">
        <v>6.0</v>
      </c>
      <c r="S134" s="255" t="s">
        <v>140</v>
      </c>
      <c r="T134" s="256" t="s">
        <v>121</v>
      </c>
      <c r="U134" s="256" t="s">
        <v>123</v>
      </c>
      <c r="V134" s="257"/>
      <c r="W134" s="257"/>
      <c r="X134" s="257">
        <f t="shared" si="1050"/>
        <v>0</v>
      </c>
      <c r="Y134" s="258"/>
      <c r="Z134" s="257">
        <f t="shared" si="1051"/>
        <v>0</v>
      </c>
      <c r="AA134" s="259"/>
      <c r="AB134" s="260"/>
      <c r="AC134" s="260"/>
      <c r="AD134" s="257">
        <f t="shared" si="1052"/>
        <v>0</v>
      </c>
      <c r="AE134" s="258">
        <v>0.294289866351475</v>
      </c>
      <c r="AF134" s="261">
        <f t="shared" si="1053"/>
        <v>0</v>
      </c>
      <c r="AG134" s="261">
        <f t="shared" si="1054"/>
        <v>0</v>
      </c>
      <c r="AH134" s="599"/>
      <c r="AI134" s="254">
        <v>6.0</v>
      </c>
      <c r="AJ134" s="255" t="s">
        <v>140</v>
      </c>
      <c r="AK134" s="256" t="s">
        <v>121</v>
      </c>
      <c r="AL134" s="256" t="s">
        <v>123</v>
      </c>
      <c r="AM134" s="257"/>
      <c r="AN134" s="257"/>
      <c r="AO134" s="257">
        <f t="shared" si="1055"/>
        <v>0</v>
      </c>
      <c r="AP134" s="258"/>
      <c r="AQ134" s="257">
        <f t="shared" si="1056"/>
        <v>0</v>
      </c>
      <c r="AR134" s="259"/>
      <c r="AS134" s="260"/>
      <c r="AT134" s="260"/>
      <c r="AU134" s="257">
        <f t="shared" si="1057"/>
        <v>0</v>
      </c>
      <c r="AV134" s="258">
        <v>0.294289866351475</v>
      </c>
      <c r="AW134" s="261">
        <f t="shared" si="1058"/>
        <v>0</v>
      </c>
      <c r="AX134" s="261">
        <f t="shared" si="1059"/>
        <v>0</v>
      </c>
      <c r="AY134" s="599"/>
      <c r="AZ134" s="254">
        <v>6.0</v>
      </c>
      <c r="BA134" s="255" t="s">
        <v>140</v>
      </c>
      <c r="BB134" s="256" t="s">
        <v>121</v>
      </c>
      <c r="BC134" s="256" t="s">
        <v>123</v>
      </c>
      <c r="BD134" s="257"/>
      <c r="BE134" s="257"/>
      <c r="BF134" s="257">
        <f t="shared" si="1060"/>
        <v>0</v>
      </c>
      <c r="BG134" s="258"/>
      <c r="BH134" s="257">
        <f t="shared" si="1061"/>
        <v>0</v>
      </c>
      <c r="BI134" s="259"/>
      <c r="BJ134" s="260"/>
      <c r="BK134" s="260"/>
      <c r="BL134" s="257">
        <f t="shared" si="1062"/>
        <v>0</v>
      </c>
      <c r="BM134" s="258">
        <v>0.294289866351475</v>
      </c>
      <c r="BN134" s="261">
        <f t="shared" si="1063"/>
        <v>0</v>
      </c>
      <c r="BO134" s="261">
        <f t="shared" si="1064"/>
        <v>0</v>
      </c>
      <c r="BP134" s="599"/>
      <c r="BQ134" s="254">
        <v>6.0</v>
      </c>
      <c r="BR134" s="255" t="s">
        <v>140</v>
      </c>
      <c r="BS134" s="256" t="s">
        <v>121</v>
      </c>
      <c r="BT134" s="256" t="s">
        <v>123</v>
      </c>
      <c r="BU134" s="257"/>
      <c r="BV134" s="257"/>
      <c r="BW134" s="257">
        <f t="shared" si="1065"/>
        <v>0</v>
      </c>
      <c r="BX134" s="258"/>
      <c r="BY134" s="257">
        <f t="shared" si="1066"/>
        <v>0</v>
      </c>
      <c r="BZ134" s="259"/>
      <c r="CA134" s="260"/>
      <c r="CB134" s="260"/>
      <c r="CC134" s="257">
        <f t="shared" si="1067"/>
        <v>0</v>
      </c>
      <c r="CD134" s="258">
        <v>0.294289866351475</v>
      </c>
      <c r="CE134" s="261">
        <f t="shared" si="1068"/>
        <v>0</v>
      </c>
      <c r="CF134" s="261">
        <f t="shared" si="1069"/>
        <v>0</v>
      </c>
      <c r="CG134" s="599"/>
      <c r="CH134" s="254">
        <v>6.0</v>
      </c>
      <c r="CI134" s="255" t="s">
        <v>140</v>
      </c>
      <c r="CJ134" s="256" t="s">
        <v>121</v>
      </c>
      <c r="CK134" s="256" t="s">
        <v>123</v>
      </c>
      <c r="CL134" s="257"/>
      <c r="CM134" s="257"/>
      <c r="CN134" s="257">
        <f t="shared" si="1070"/>
        <v>0</v>
      </c>
      <c r="CO134" s="258"/>
      <c r="CP134" s="257">
        <f t="shared" si="1071"/>
        <v>0</v>
      </c>
      <c r="CQ134" s="259"/>
      <c r="CR134" s="260"/>
      <c r="CS134" s="260"/>
      <c r="CT134" s="257">
        <f t="shared" si="1072"/>
        <v>0</v>
      </c>
      <c r="CU134" s="258">
        <v>0.294289866351475</v>
      </c>
      <c r="CV134" s="261">
        <f t="shared" si="1073"/>
        <v>0</v>
      </c>
      <c r="CW134" s="261">
        <f t="shared" si="1074"/>
        <v>0</v>
      </c>
      <c r="CX134" s="599"/>
      <c r="CY134" s="254">
        <v>6.0</v>
      </c>
      <c r="CZ134" s="255" t="s">
        <v>140</v>
      </c>
      <c r="DA134" s="256" t="s">
        <v>121</v>
      </c>
      <c r="DB134" s="256" t="s">
        <v>123</v>
      </c>
      <c r="DC134" s="257"/>
      <c r="DD134" s="257"/>
      <c r="DE134" s="257">
        <f t="shared" si="1075"/>
        <v>0</v>
      </c>
      <c r="DF134" s="258"/>
      <c r="DG134" s="257">
        <f t="shared" si="1076"/>
        <v>0</v>
      </c>
      <c r="DH134" s="259"/>
      <c r="DI134" s="260"/>
      <c r="DJ134" s="260"/>
      <c r="DK134" s="257">
        <f t="shared" si="1077"/>
        <v>0</v>
      </c>
      <c r="DL134" s="258">
        <v>0.294289866351475</v>
      </c>
      <c r="DM134" s="261">
        <f t="shared" si="1078"/>
        <v>0</v>
      </c>
      <c r="DN134" s="261">
        <f t="shared" si="1079"/>
        <v>0</v>
      </c>
      <c r="DO134" s="599"/>
      <c r="DP134" s="254">
        <v>6.0</v>
      </c>
      <c r="DQ134" s="255" t="s">
        <v>140</v>
      </c>
      <c r="DR134" s="256" t="s">
        <v>121</v>
      </c>
      <c r="DS134" s="256" t="s">
        <v>123</v>
      </c>
      <c r="DT134" s="257"/>
      <c r="DU134" s="257"/>
      <c r="DV134" s="257">
        <f t="shared" si="1080"/>
        <v>0</v>
      </c>
      <c r="DW134" s="258"/>
      <c r="DX134" s="257">
        <f t="shared" si="1081"/>
        <v>0</v>
      </c>
      <c r="DY134" s="259"/>
      <c r="DZ134" s="260"/>
      <c r="EA134" s="260"/>
      <c r="EB134" s="257">
        <f t="shared" si="1082"/>
        <v>0</v>
      </c>
      <c r="EC134" s="258">
        <v>0.294289866351475</v>
      </c>
      <c r="ED134" s="261">
        <f t="shared" si="1083"/>
        <v>0</v>
      </c>
      <c r="EE134" s="261">
        <f t="shared" si="1084"/>
        <v>0</v>
      </c>
      <c r="EF134" s="599"/>
      <c r="EG134" s="254">
        <v>6.0</v>
      </c>
      <c r="EH134" s="255" t="s">
        <v>140</v>
      </c>
      <c r="EI134" s="256" t="s">
        <v>121</v>
      </c>
      <c r="EJ134" s="256" t="s">
        <v>123</v>
      </c>
      <c r="EK134" s="257"/>
      <c r="EL134" s="257"/>
      <c r="EM134" s="257">
        <f t="shared" si="1085"/>
        <v>0</v>
      </c>
      <c r="EN134" s="258"/>
      <c r="EO134" s="257">
        <f t="shared" si="1086"/>
        <v>0</v>
      </c>
      <c r="EP134" s="259"/>
      <c r="EQ134" s="260"/>
      <c r="ER134" s="260"/>
      <c r="ES134" s="257">
        <f t="shared" si="1087"/>
        <v>0</v>
      </c>
      <c r="ET134" s="258">
        <v>0.294289866351475</v>
      </c>
      <c r="EU134" s="261">
        <f t="shared" si="1088"/>
        <v>0</v>
      </c>
      <c r="EV134" s="261">
        <f t="shared" si="1089"/>
        <v>0</v>
      </c>
      <c r="EW134" s="599"/>
      <c r="EX134" s="254">
        <v>6.0</v>
      </c>
      <c r="EY134" s="255" t="s">
        <v>140</v>
      </c>
      <c r="EZ134" s="256" t="s">
        <v>121</v>
      </c>
      <c r="FA134" s="256" t="s">
        <v>123</v>
      </c>
      <c r="FB134" s="257"/>
      <c r="FC134" s="257"/>
      <c r="FD134" s="257">
        <f t="shared" si="1090"/>
        <v>0</v>
      </c>
      <c r="FE134" s="258"/>
      <c r="FF134" s="257">
        <f t="shared" si="1091"/>
        <v>0</v>
      </c>
      <c r="FG134" s="259"/>
      <c r="FH134" s="260"/>
      <c r="FI134" s="260"/>
      <c r="FJ134" s="257">
        <f t="shared" si="1092"/>
        <v>0</v>
      </c>
      <c r="FK134" s="258">
        <v>0.294289866351475</v>
      </c>
      <c r="FL134" s="261">
        <f t="shared" si="1093"/>
        <v>0</v>
      </c>
      <c r="FM134" s="261">
        <f t="shared" si="1094"/>
        <v>0</v>
      </c>
      <c r="FN134" s="599"/>
      <c r="FO134" s="254">
        <v>6.0</v>
      </c>
      <c r="FP134" s="255" t="s">
        <v>140</v>
      </c>
      <c r="FQ134" s="256" t="s">
        <v>121</v>
      </c>
      <c r="FR134" s="256" t="s">
        <v>123</v>
      </c>
      <c r="FS134" s="257"/>
      <c r="FT134" s="257"/>
      <c r="FU134" s="257">
        <f t="shared" si="1095"/>
        <v>0</v>
      </c>
      <c r="FV134" s="258"/>
      <c r="FW134" s="257">
        <f t="shared" si="1096"/>
        <v>0</v>
      </c>
      <c r="FX134" s="259"/>
      <c r="FY134" s="260"/>
      <c r="FZ134" s="260"/>
      <c r="GA134" s="257">
        <f t="shared" si="1097"/>
        <v>0</v>
      </c>
      <c r="GB134" s="258">
        <v>0.294289866351475</v>
      </c>
      <c r="GC134" s="261">
        <f t="shared" si="1098"/>
        <v>0</v>
      </c>
      <c r="GD134" s="261">
        <f t="shared" si="1099"/>
        <v>0</v>
      </c>
      <c r="GE134" s="599"/>
      <c r="GF134" s="254">
        <v>6.0</v>
      </c>
      <c r="GG134" s="255" t="s">
        <v>140</v>
      </c>
      <c r="GH134" s="256" t="s">
        <v>121</v>
      </c>
      <c r="GI134" s="256" t="s">
        <v>123</v>
      </c>
      <c r="GJ134" s="257"/>
      <c r="GK134" s="257"/>
      <c r="GL134" s="257">
        <f t="shared" si="1100"/>
        <v>0</v>
      </c>
      <c r="GM134" s="258"/>
      <c r="GN134" s="257">
        <f t="shared" si="1101"/>
        <v>0</v>
      </c>
      <c r="GO134" s="259"/>
      <c r="GP134" s="260"/>
      <c r="GQ134" s="260"/>
      <c r="GR134" s="257">
        <f t="shared" si="1102"/>
        <v>0</v>
      </c>
      <c r="GS134" s="258">
        <v>0.294289866351475</v>
      </c>
      <c r="GT134" s="261">
        <f t="shared" si="1103"/>
        <v>0</v>
      </c>
      <c r="GU134" s="261">
        <f t="shared" si="1104"/>
        <v>0</v>
      </c>
      <c r="GV134" s="599"/>
      <c r="GW134" s="254">
        <v>6.0</v>
      </c>
      <c r="GX134" s="255" t="s">
        <v>140</v>
      </c>
      <c r="GY134" s="256" t="s">
        <v>121</v>
      </c>
      <c r="GZ134" s="256" t="s">
        <v>123</v>
      </c>
      <c r="HA134" s="257"/>
      <c r="HB134" s="257"/>
      <c r="HC134" s="257">
        <f t="shared" si="1105"/>
        <v>0</v>
      </c>
      <c r="HD134" s="258"/>
      <c r="HE134" s="257">
        <f t="shared" si="1106"/>
        <v>0</v>
      </c>
      <c r="HF134" s="259"/>
      <c r="HG134" s="260"/>
      <c r="HH134" s="260"/>
      <c r="HI134" s="257">
        <f t="shared" si="1107"/>
        <v>0</v>
      </c>
      <c r="HJ134" s="258">
        <v>0.294289866351475</v>
      </c>
      <c r="HK134" s="261">
        <f t="shared" si="1108"/>
        <v>0</v>
      </c>
      <c r="HL134" s="261">
        <f t="shared" si="1109"/>
        <v>0</v>
      </c>
      <c r="HM134" s="599"/>
      <c r="HN134" s="254">
        <v>6.0</v>
      </c>
      <c r="HO134" s="255" t="s">
        <v>140</v>
      </c>
      <c r="HP134" s="256" t="s">
        <v>121</v>
      </c>
      <c r="HQ134" s="256" t="s">
        <v>123</v>
      </c>
      <c r="HR134" s="257"/>
      <c r="HS134" s="257"/>
      <c r="HT134" s="257">
        <f t="shared" si="1110"/>
        <v>0</v>
      </c>
      <c r="HU134" s="258"/>
      <c r="HV134" s="257">
        <f t="shared" si="1111"/>
        <v>0</v>
      </c>
      <c r="HW134" s="259"/>
      <c r="HX134" s="260"/>
      <c r="HY134" s="260"/>
      <c r="HZ134" s="257">
        <f t="shared" si="1112"/>
        <v>0</v>
      </c>
      <c r="IA134" s="258">
        <v>0.294289866351475</v>
      </c>
      <c r="IB134" s="261">
        <f t="shared" si="1113"/>
        <v>0</v>
      </c>
      <c r="IC134" s="261">
        <f t="shared" si="1114"/>
        <v>0</v>
      </c>
      <c r="ID134" s="599"/>
      <c r="IE134" s="254">
        <v>6.0</v>
      </c>
      <c r="IF134" s="255" t="s">
        <v>140</v>
      </c>
      <c r="IG134" s="256" t="s">
        <v>121</v>
      </c>
      <c r="IH134" s="256" t="s">
        <v>123</v>
      </c>
      <c r="II134" s="257"/>
      <c r="IJ134" s="257"/>
      <c r="IK134" s="257">
        <f t="shared" si="1115"/>
        <v>0</v>
      </c>
      <c r="IL134" s="258"/>
      <c r="IM134" s="257">
        <f t="shared" si="1116"/>
        <v>0</v>
      </c>
      <c r="IN134" s="259"/>
      <c r="IO134" s="260"/>
      <c r="IP134" s="260"/>
      <c r="IQ134" s="257">
        <f t="shared" si="1117"/>
        <v>0</v>
      </c>
      <c r="IR134" s="258">
        <v>0.294289866351475</v>
      </c>
      <c r="IS134" s="261">
        <f t="shared" si="1118"/>
        <v>0</v>
      </c>
      <c r="IT134" s="261">
        <f t="shared" si="1119"/>
        <v>0</v>
      </c>
      <c r="IU134" s="599"/>
      <c r="IV134" s="254">
        <v>6.0</v>
      </c>
      <c r="IW134" s="255" t="s">
        <v>140</v>
      </c>
      <c r="IX134" s="256" t="s">
        <v>121</v>
      </c>
      <c r="IY134" s="256" t="s">
        <v>123</v>
      </c>
      <c r="IZ134" s="257"/>
      <c r="JA134" s="257"/>
      <c r="JB134" s="257">
        <f t="shared" si="1120"/>
        <v>0</v>
      </c>
      <c r="JC134" s="258"/>
      <c r="JD134" s="257">
        <f t="shared" si="1121"/>
        <v>0</v>
      </c>
      <c r="JE134" s="259"/>
      <c r="JF134" s="260"/>
      <c r="JG134" s="260"/>
      <c r="JH134" s="257">
        <f t="shared" si="1122"/>
        <v>0</v>
      </c>
      <c r="JI134" s="258">
        <v>0.294289866351475</v>
      </c>
      <c r="JJ134" s="261">
        <f t="shared" si="1123"/>
        <v>0</v>
      </c>
      <c r="JK134" s="261">
        <f t="shared" si="1124"/>
        <v>0</v>
      </c>
      <c r="JL134" s="599"/>
      <c r="JM134" s="254">
        <v>6.0</v>
      </c>
      <c r="JN134" s="255" t="s">
        <v>140</v>
      </c>
      <c r="JO134" s="256" t="s">
        <v>121</v>
      </c>
      <c r="JP134" s="256" t="s">
        <v>123</v>
      </c>
      <c r="JQ134" s="257"/>
      <c r="JR134" s="257"/>
      <c r="JS134" s="257">
        <f t="shared" si="1125"/>
        <v>0</v>
      </c>
      <c r="JT134" s="258"/>
      <c r="JU134" s="257">
        <f t="shared" si="1126"/>
        <v>0</v>
      </c>
      <c r="JV134" s="259"/>
      <c r="JW134" s="260"/>
      <c r="JX134" s="260"/>
      <c r="JY134" s="257">
        <f t="shared" si="1127"/>
        <v>0</v>
      </c>
      <c r="JZ134" s="258">
        <v>0.294289866351475</v>
      </c>
      <c r="KA134" s="261">
        <f t="shared" si="1128"/>
        <v>0</v>
      </c>
      <c r="KB134" s="261">
        <f t="shared" si="1129"/>
        <v>0</v>
      </c>
      <c r="KC134" s="599"/>
      <c r="KD134" s="254">
        <v>6.0</v>
      </c>
      <c r="KE134" s="255" t="s">
        <v>140</v>
      </c>
      <c r="KF134" s="256" t="s">
        <v>121</v>
      </c>
      <c r="KG134" s="256" t="s">
        <v>123</v>
      </c>
      <c r="KH134" s="257"/>
      <c r="KI134" s="257"/>
      <c r="KJ134" s="257">
        <f t="shared" si="1130"/>
        <v>0</v>
      </c>
      <c r="KK134" s="258"/>
      <c r="KL134" s="257">
        <f t="shared" si="1131"/>
        <v>0</v>
      </c>
      <c r="KM134" s="259"/>
      <c r="KN134" s="260"/>
      <c r="KO134" s="260"/>
      <c r="KP134" s="257">
        <f t="shared" si="1132"/>
        <v>0</v>
      </c>
      <c r="KQ134" s="258">
        <v>0.294289866351475</v>
      </c>
      <c r="KR134" s="261">
        <f t="shared" si="1133"/>
        <v>0</v>
      </c>
      <c r="KS134" s="261">
        <f t="shared" si="1134"/>
        <v>0</v>
      </c>
      <c r="KT134" s="599"/>
      <c r="KU134" s="264"/>
    </row>
    <row r="135" ht="15.75" customHeight="1">
      <c r="A135" s="254">
        <v>7.0</v>
      </c>
      <c r="B135" s="255" t="s">
        <v>132</v>
      </c>
      <c r="C135" s="256" t="s">
        <v>121</v>
      </c>
      <c r="D135" s="256" t="s">
        <v>123</v>
      </c>
      <c r="E135" s="257"/>
      <c r="F135" s="257"/>
      <c r="G135" s="257">
        <f t="shared" si="1045"/>
        <v>0</v>
      </c>
      <c r="H135" s="258"/>
      <c r="I135" s="257">
        <f t="shared" si="1046"/>
        <v>0</v>
      </c>
      <c r="J135" s="259"/>
      <c r="K135" s="260"/>
      <c r="L135" s="260"/>
      <c r="M135" s="257">
        <f t="shared" si="1047"/>
        <v>0</v>
      </c>
      <c r="N135" s="258">
        <v>0.294289866351475</v>
      </c>
      <c r="O135" s="261">
        <f t="shared" si="1048"/>
        <v>0</v>
      </c>
      <c r="P135" s="261">
        <f t="shared" si="1049"/>
        <v>0</v>
      </c>
      <c r="Q135" s="599"/>
      <c r="R135" s="254">
        <v>7.0</v>
      </c>
      <c r="S135" s="255" t="s">
        <v>132</v>
      </c>
      <c r="T135" s="256" t="s">
        <v>121</v>
      </c>
      <c r="U135" s="256" t="s">
        <v>123</v>
      </c>
      <c r="V135" s="257"/>
      <c r="W135" s="257"/>
      <c r="X135" s="257">
        <f t="shared" si="1050"/>
        <v>0</v>
      </c>
      <c r="Y135" s="258"/>
      <c r="Z135" s="257">
        <f t="shared" si="1051"/>
        <v>0</v>
      </c>
      <c r="AA135" s="259"/>
      <c r="AB135" s="260"/>
      <c r="AC135" s="260"/>
      <c r="AD135" s="257">
        <f t="shared" si="1052"/>
        <v>0</v>
      </c>
      <c r="AE135" s="258">
        <v>0.294289866351475</v>
      </c>
      <c r="AF135" s="261">
        <f t="shared" si="1053"/>
        <v>0</v>
      </c>
      <c r="AG135" s="261">
        <f t="shared" si="1054"/>
        <v>0</v>
      </c>
      <c r="AH135" s="599"/>
      <c r="AI135" s="254">
        <v>7.0</v>
      </c>
      <c r="AJ135" s="255" t="s">
        <v>132</v>
      </c>
      <c r="AK135" s="256" t="s">
        <v>121</v>
      </c>
      <c r="AL135" s="256" t="s">
        <v>123</v>
      </c>
      <c r="AM135" s="257"/>
      <c r="AN135" s="257"/>
      <c r="AO135" s="257">
        <f t="shared" si="1055"/>
        <v>0</v>
      </c>
      <c r="AP135" s="258"/>
      <c r="AQ135" s="257">
        <f t="shared" si="1056"/>
        <v>0</v>
      </c>
      <c r="AR135" s="259"/>
      <c r="AS135" s="260"/>
      <c r="AT135" s="260"/>
      <c r="AU135" s="257">
        <f t="shared" si="1057"/>
        <v>0</v>
      </c>
      <c r="AV135" s="258">
        <v>0.294289866351475</v>
      </c>
      <c r="AW135" s="261">
        <f t="shared" si="1058"/>
        <v>0</v>
      </c>
      <c r="AX135" s="261">
        <f t="shared" si="1059"/>
        <v>0</v>
      </c>
      <c r="AY135" s="599"/>
      <c r="AZ135" s="254">
        <v>7.0</v>
      </c>
      <c r="BA135" s="255" t="s">
        <v>132</v>
      </c>
      <c r="BB135" s="256" t="s">
        <v>121</v>
      </c>
      <c r="BC135" s="256" t="s">
        <v>123</v>
      </c>
      <c r="BD135" s="257"/>
      <c r="BE135" s="257"/>
      <c r="BF135" s="257">
        <f t="shared" si="1060"/>
        <v>0</v>
      </c>
      <c r="BG135" s="258"/>
      <c r="BH135" s="257">
        <f t="shared" si="1061"/>
        <v>0</v>
      </c>
      <c r="BI135" s="259"/>
      <c r="BJ135" s="260"/>
      <c r="BK135" s="260"/>
      <c r="BL135" s="257">
        <f t="shared" si="1062"/>
        <v>0</v>
      </c>
      <c r="BM135" s="258">
        <v>0.294289866351475</v>
      </c>
      <c r="BN135" s="261">
        <f t="shared" si="1063"/>
        <v>0</v>
      </c>
      <c r="BO135" s="261">
        <f t="shared" si="1064"/>
        <v>0</v>
      </c>
      <c r="BP135" s="599"/>
      <c r="BQ135" s="254">
        <v>7.0</v>
      </c>
      <c r="BR135" s="255" t="s">
        <v>132</v>
      </c>
      <c r="BS135" s="256" t="s">
        <v>121</v>
      </c>
      <c r="BT135" s="256" t="s">
        <v>123</v>
      </c>
      <c r="BU135" s="257"/>
      <c r="BV135" s="257"/>
      <c r="BW135" s="257">
        <f t="shared" si="1065"/>
        <v>0</v>
      </c>
      <c r="BX135" s="258"/>
      <c r="BY135" s="257">
        <f t="shared" si="1066"/>
        <v>0</v>
      </c>
      <c r="BZ135" s="259"/>
      <c r="CA135" s="260"/>
      <c r="CB135" s="260"/>
      <c r="CC135" s="257">
        <f t="shared" si="1067"/>
        <v>0</v>
      </c>
      <c r="CD135" s="258">
        <v>0.294289866351475</v>
      </c>
      <c r="CE135" s="261">
        <f t="shared" si="1068"/>
        <v>0</v>
      </c>
      <c r="CF135" s="261">
        <f t="shared" si="1069"/>
        <v>0</v>
      </c>
      <c r="CG135" s="599"/>
      <c r="CH135" s="254">
        <v>7.0</v>
      </c>
      <c r="CI135" s="255" t="s">
        <v>132</v>
      </c>
      <c r="CJ135" s="256" t="s">
        <v>121</v>
      </c>
      <c r="CK135" s="256" t="s">
        <v>123</v>
      </c>
      <c r="CL135" s="257"/>
      <c r="CM135" s="257"/>
      <c r="CN135" s="257">
        <f t="shared" si="1070"/>
        <v>0</v>
      </c>
      <c r="CO135" s="258"/>
      <c r="CP135" s="257">
        <f t="shared" si="1071"/>
        <v>0</v>
      </c>
      <c r="CQ135" s="259"/>
      <c r="CR135" s="260"/>
      <c r="CS135" s="260"/>
      <c r="CT135" s="257">
        <f t="shared" si="1072"/>
        <v>0</v>
      </c>
      <c r="CU135" s="258">
        <v>0.294289866351475</v>
      </c>
      <c r="CV135" s="261">
        <f t="shared" si="1073"/>
        <v>0</v>
      </c>
      <c r="CW135" s="261">
        <f t="shared" si="1074"/>
        <v>0</v>
      </c>
      <c r="CX135" s="599"/>
      <c r="CY135" s="254">
        <v>7.0</v>
      </c>
      <c r="CZ135" s="255" t="s">
        <v>132</v>
      </c>
      <c r="DA135" s="256" t="s">
        <v>121</v>
      </c>
      <c r="DB135" s="256" t="s">
        <v>123</v>
      </c>
      <c r="DC135" s="257"/>
      <c r="DD135" s="257"/>
      <c r="DE135" s="257">
        <f t="shared" si="1075"/>
        <v>0</v>
      </c>
      <c r="DF135" s="258"/>
      <c r="DG135" s="257">
        <f t="shared" si="1076"/>
        <v>0</v>
      </c>
      <c r="DH135" s="259"/>
      <c r="DI135" s="260"/>
      <c r="DJ135" s="260"/>
      <c r="DK135" s="257">
        <f t="shared" si="1077"/>
        <v>0</v>
      </c>
      <c r="DL135" s="258">
        <v>0.294289866351475</v>
      </c>
      <c r="DM135" s="261">
        <f t="shared" si="1078"/>
        <v>0</v>
      </c>
      <c r="DN135" s="261">
        <f t="shared" si="1079"/>
        <v>0</v>
      </c>
      <c r="DO135" s="599"/>
      <c r="DP135" s="254">
        <v>7.0</v>
      </c>
      <c r="DQ135" s="255" t="s">
        <v>132</v>
      </c>
      <c r="DR135" s="256" t="s">
        <v>121</v>
      </c>
      <c r="DS135" s="256" t="s">
        <v>123</v>
      </c>
      <c r="DT135" s="257"/>
      <c r="DU135" s="257"/>
      <c r="DV135" s="257">
        <f t="shared" si="1080"/>
        <v>0</v>
      </c>
      <c r="DW135" s="258"/>
      <c r="DX135" s="257">
        <f t="shared" si="1081"/>
        <v>0</v>
      </c>
      <c r="DY135" s="259"/>
      <c r="DZ135" s="260"/>
      <c r="EA135" s="260"/>
      <c r="EB135" s="257">
        <f t="shared" si="1082"/>
        <v>0</v>
      </c>
      <c r="EC135" s="258">
        <v>0.294289866351475</v>
      </c>
      <c r="ED135" s="261">
        <f t="shared" si="1083"/>
        <v>0</v>
      </c>
      <c r="EE135" s="261">
        <f t="shared" si="1084"/>
        <v>0</v>
      </c>
      <c r="EF135" s="599"/>
      <c r="EG135" s="254">
        <v>7.0</v>
      </c>
      <c r="EH135" s="255" t="s">
        <v>132</v>
      </c>
      <c r="EI135" s="256" t="s">
        <v>121</v>
      </c>
      <c r="EJ135" s="256" t="s">
        <v>123</v>
      </c>
      <c r="EK135" s="257"/>
      <c r="EL135" s="257"/>
      <c r="EM135" s="257">
        <f t="shared" si="1085"/>
        <v>0</v>
      </c>
      <c r="EN135" s="258"/>
      <c r="EO135" s="257">
        <f t="shared" si="1086"/>
        <v>0</v>
      </c>
      <c r="EP135" s="259"/>
      <c r="EQ135" s="260"/>
      <c r="ER135" s="260"/>
      <c r="ES135" s="257">
        <f t="shared" si="1087"/>
        <v>0</v>
      </c>
      <c r="ET135" s="258">
        <v>0.294289866351475</v>
      </c>
      <c r="EU135" s="261">
        <f t="shared" si="1088"/>
        <v>0</v>
      </c>
      <c r="EV135" s="261">
        <f t="shared" si="1089"/>
        <v>0</v>
      </c>
      <c r="EW135" s="599"/>
      <c r="EX135" s="254">
        <v>7.0</v>
      </c>
      <c r="EY135" s="255" t="s">
        <v>132</v>
      </c>
      <c r="EZ135" s="256" t="s">
        <v>121</v>
      </c>
      <c r="FA135" s="256" t="s">
        <v>123</v>
      </c>
      <c r="FB135" s="257"/>
      <c r="FC135" s="257"/>
      <c r="FD135" s="257">
        <f t="shared" si="1090"/>
        <v>0</v>
      </c>
      <c r="FE135" s="258"/>
      <c r="FF135" s="257">
        <f t="shared" si="1091"/>
        <v>0</v>
      </c>
      <c r="FG135" s="259"/>
      <c r="FH135" s="260"/>
      <c r="FI135" s="260"/>
      <c r="FJ135" s="257">
        <f t="shared" si="1092"/>
        <v>0</v>
      </c>
      <c r="FK135" s="258">
        <v>0.294289866351475</v>
      </c>
      <c r="FL135" s="261">
        <f t="shared" si="1093"/>
        <v>0</v>
      </c>
      <c r="FM135" s="261">
        <f t="shared" si="1094"/>
        <v>0</v>
      </c>
      <c r="FN135" s="599"/>
      <c r="FO135" s="254">
        <v>7.0</v>
      </c>
      <c r="FP135" s="255" t="s">
        <v>132</v>
      </c>
      <c r="FQ135" s="256" t="s">
        <v>121</v>
      </c>
      <c r="FR135" s="256" t="s">
        <v>123</v>
      </c>
      <c r="FS135" s="257"/>
      <c r="FT135" s="257"/>
      <c r="FU135" s="257">
        <f t="shared" si="1095"/>
        <v>0</v>
      </c>
      <c r="FV135" s="258"/>
      <c r="FW135" s="257">
        <f t="shared" si="1096"/>
        <v>0</v>
      </c>
      <c r="FX135" s="259"/>
      <c r="FY135" s="260"/>
      <c r="FZ135" s="260"/>
      <c r="GA135" s="257">
        <f t="shared" si="1097"/>
        <v>0</v>
      </c>
      <c r="GB135" s="258">
        <v>0.294289866351475</v>
      </c>
      <c r="GC135" s="261">
        <f t="shared" si="1098"/>
        <v>0</v>
      </c>
      <c r="GD135" s="261">
        <f t="shared" si="1099"/>
        <v>0</v>
      </c>
      <c r="GE135" s="599"/>
      <c r="GF135" s="254">
        <v>7.0</v>
      </c>
      <c r="GG135" s="255" t="s">
        <v>132</v>
      </c>
      <c r="GH135" s="256" t="s">
        <v>121</v>
      </c>
      <c r="GI135" s="256" t="s">
        <v>123</v>
      </c>
      <c r="GJ135" s="257"/>
      <c r="GK135" s="257"/>
      <c r="GL135" s="257">
        <f t="shared" si="1100"/>
        <v>0</v>
      </c>
      <c r="GM135" s="258"/>
      <c r="GN135" s="257">
        <f t="shared" si="1101"/>
        <v>0</v>
      </c>
      <c r="GO135" s="259"/>
      <c r="GP135" s="260"/>
      <c r="GQ135" s="260"/>
      <c r="GR135" s="257">
        <f t="shared" si="1102"/>
        <v>0</v>
      </c>
      <c r="GS135" s="258">
        <v>0.294289866351475</v>
      </c>
      <c r="GT135" s="261">
        <f t="shared" si="1103"/>
        <v>0</v>
      </c>
      <c r="GU135" s="261">
        <f t="shared" si="1104"/>
        <v>0</v>
      </c>
      <c r="GV135" s="599"/>
      <c r="GW135" s="254">
        <v>7.0</v>
      </c>
      <c r="GX135" s="255" t="s">
        <v>132</v>
      </c>
      <c r="GY135" s="256" t="s">
        <v>121</v>
      </c>
      <c r="GZ135" s="256" t="s">
        <v>123</v>
      </c>
      <c r="HA135" s="257"/>
      <c r="HB135" s="257"/>
      <c r="HC135" s="257">
        <f t="shared" si="1105"/>
        <v>0</v>
      </c>
      <c r="HD135" s="258"/>
      <c r="HE135" s="257">
        <f t="shared" si="1106"/>
        <v>0</v>
      </c>
      <c r="HF135" s="259"/>
      <c r="HG135" s="260"/>
      <c r="HH135" s="260"/>
      <c r="HI135" s="257">
        <f t="shared" si="1107"/>
        <v>0</v>
      </c>
      <c r="HJ135" s="258">
        <v>0.294289866351475</v>
      </c>
      <c r="HK135" s="261">
        <f t="shared" si="1108"/>
        <v>0</v>
      </c>
      <c r="HL135" s="261">
        <f t="shared" si="1109"/>
        <v>0</v>
      </c>
      <c r="HM135" s="599"/>
      <c r="HN135" s="254">
        <v>7.0</v>
      </c>
      <c r="HO135" s="255" t="s">
        <v>132</v>
      </c>
      <c r="HP135" s="256" t="s">
        <v>121</v>
      </c>
      <c r="HQ135" s="256" t="s">
        <v>123</v>
      </c>
      <c r="HR135" s="257"/>
      <c r="HS135" s="257"/>
      <c r="HT135" s="257">
        <f t="shared" si="1110"/>
        <v>0</v>
      </c>
      <c r="HU135" s="258"/>
      <c r="HV135" s="257">
        <f t="shared" si="1111"/>
        <v>0</v>
      </c>
      <c r="HW135" s="259"/>
      <c r="HX135" s="260"/>
      <c r="HY135" s="260"/>
      <c r="HZ135" s="257">
        <f t="shared" si="1112"/>
        <v>0</v>
      </c>
      <c r="IA135" s="258">
        <v>0.294289866351475</v>
      </c>
      <c r="IB135" s="261">
        <f t="shared" si="1113"/>
        <v>0</v>
      </c>
      <c r="IC135" s="261">
        <f t="shared" si="1114"/>
        <v>0</v>
      </c>
      <c r="ID135" s="599"/>
      <c r="IE135" s="254">
        <v>7.0</v>
      </c>
      <c r="IF135" s="255" t="s">
        <v>132</v>
      </c>
      <c r="IG135" s="256" t="s">
        <v>121</v>
      </c>
      <c r="IH135" s="256" t="s">
        <v>123</v>
      </c>
      <c r="II135" s="257"/>
      <c r="IJ135" s="257"/>
      <c r="IK135" s="257">
        <f t="shared" si="1115"/>
        <v>0</v>
      </c>
      <c r="IL135" s="258"/>
      <c r="IM135" s="257">
        <f t="shared" si="1116"/>
        <v>0</v>
      </c>
      <c r="IN135" s="259"/>
      <c r="IO135" s="260"/>
      <c r="IP135" s="260"/>
      <c r="IQ135" s="257">
        <f t="shared" si="1117"/>
        <v>0</v>
      </c>
      <c r="IR135" s="258">
        <v>0.294289866351475</v>
      </c>
      <c r="IS135" s="261">
        <f t="shared" si="1118"/>
        <v>0</v>
      </c>
      <c r="IT135" s="261">
        <f t="shared" si="1119"/>
        <v>0</v>
      </c>
      <c r="IU135" s="599"/>
      <c r="IV135" s="254">
        <v>7.0</v>
      </c>
      <c r="IW135" s="255" t="s">
        <v>132</v>
      </c>
      <c r="IX135" s="256" t="s">
        <v>121</v>
      </c>
      <c r="IY135" s="256" t="s">
        <v>123</v>
      </c>
      <c r="IZ135" s="257"/>
      <c r="JA135" s="257"/>
      <c r="JB135" s="257">
        <f t="shared" si="1120"/>
        <v>0</v>
      </c>
      <c r="JC135" s="258"/>
      <c r="JD135" s="257">
        <f t="shared" si="1121"/>
        <v>0</v>
      </c>
      <c r="JE135" s="259"/>
      <c r="JF135" s="260"/>
      <c r="JG135" s="260"/>
      <c r="JH135" s="257">
        <f t="shared" si="1122"/>
        <v>0</v>
      </c>
      <c r="JI135" s="258">
        <v>0.294289866351475</v>
      </c>
      <c r="JJ135" s="261">
        <f t="shared" si="1123"/>
        <v>0</v>
      </c>
      <c r="JK135" s="261">
        <f t="shared" si="1124"/>
        <v>0</v>
      </c>
      <c r="JL135" s="599"/>
      <c r="JM135" s="254">
        <v>7.0</v>
      </c>
      <c r="JN135" s="255" t="s">
        <v>132</v>
      </c>
      <c r="JO135" s="256" t="s">
        <v>121</v>
      </c>
      <c r="JP135" s="256" t="s">
        <v>123</v>
      </c>
      <c r="JQ135" s="257"/>
      <c r="JR135" s="257"/>
      <c r="JS135" s="257">
        <f t="shared" si="1125"/>
        <v>0</v>
      </c>
      <c r="JT135" s="258"/>
      <c r="JU135" s="257">
        <f t="shared" si="1126"/>
        <v>0</v>
      </c>
      <c r="JV135" s="259"/>
      <c r="JW135" s="260"/>
      <c r="JX135" s="260"/>
      <c r="JY135" s="257">
        <f t="shared" si="1127"/>
        <v>0</v>
      </c>
      <c r="JZ135" s="258">
        <v>0.294289866351475</v>
      </c>
      <c r="KA135" s="261">
        <f t="shared" si="1128"/>
        <v>0</v>
      </c>
      <c r="KB135" s="261">
        <f t="shared" si="1129"/>
        <v>0</v>
      </c>
      <c r="KC135" s="599"/>
      <c r="KD135" s="254">
        <v>7.0</v>
      </c>
      <c r="KE135" s="255" t="s">
        <v>132</v>
      </c>
      <c r="KF135" s="256" t="s">
        <v>121</v>
      </c>
      <c r="KG135" s="256" t="s">
        <v>123</v>
      </c>
      <c r="KH135" s="257"/>
      <c r="KI135" s="257"/>
      <c r="KJ135" s="257">
        <f t="shared" si="1130"/>
        <v>0</v>
      </c>
      <c r="KK135" s="258"/>
      <c r="KL135" s="257">
        <f t="shared" si="1131"/>
        <v>0</v>
      </c>
      <c r="KM135" s="259"/>
      <c r="KN135" s="260"/>
      <c r="KO135" s="260"/>
      <c r="KP135" s="257">
        <f t="shared" si="1132"/>
        <v>0</v>
      </c>
      <c r="KQ135" s="258">
        <v>0.294289866351475</v>
      </c>
      <c r="KR135" s="261">
        <f t="shared" si="1133"/>
        <v>0</v>
      </c>
      <c r="KS135" s="261">
        <f t="shared" si="1134"/>
        <v>0</v>
      </c>
      <c r="KT135" s="599"/>
      <c r="KU135" s="264"/>
    </row>
    <row r="136" ht="15.75" customHeight="1">
      <c r="A136" s="254">
        <v>8.0</v>
      </c>
      <c r="B136" s="255" t="s">
        <v>132</v>
      </c>
      <c r="C136" s="256" t="s">
        <v>121</v>
      </c>
      <c r="D136" s="256" t="s">
        <v>123</v>
      </c>
      <c r="E136" s="257"/>
      <c r="F136" s="257"/>
      <c r="G136" s="257">
        <f t="shared" si="1045"/>
        <v>0</v>
      </c>
      <c r="H136" s="258"/>
      <c r="I136" s="257">
        <f t="shared" si="1046"/>
        <v>0</v>
      </c>
      <c r="J136" s="259"/>
      <c r="K136" s="260"/>
      <c r="L136" s="260"/>
      <c r="M136" s="257">
        <f t="shared" si="1047"/>
        <v>0</v>
      </c>
      <c r="N136" s="258">
        <v>0.294289866351475</v>
      </c>
      <c r="O136" s="261">
        <f t="shared" si="1048"/>
        <v>0</v>
      </c>
      <c r="P136" s="261">
        <f t="shared" si="1049"/>
        <v>0</v>
      </c>
      <c r="Q136" s="599"/>
      <c r="R136" s="254">
        <v>8.0</v>
      </c>
      <c r="S136" s="255" t="s">
        <v>132</v>
      </c>
      <c r="T136" s="256" t="s">
        <v>121</v>
      </c>
      <c r="U136" s="256" t="s">
        <v>123</v>
      </c>
      <c r="V136" s="257"/>
      <c r="W136" s="257"/>
      <c r="X136" s="257">
        <f t="shared" si="1050"/>
        <v>0</v>
      </c>
      <c r="Y136" s="258"/>
      <c r="Z136" s="257">
        <f t="shared" si="1051"/>
        <v>0</v>
      </c>
      <c r="AA136" s="259"/>
      <c r="AB136" s="260"/>
      <c r="AC136" s="260"/>
      <c r="AD136" s="257">
        <f t="shared" si="1052"/>
        <v>0</v>
      </c>
      <c r="AE136" s="258">
        <v>0.294289866351475</v>
      </c>
      <c r="AF136" s="261">
        <f t="shared" si="1053"/>
        <v>0</v>
      </c>
      <c r="AG136" s="261">
        <f t="shared" si="1054"/>
        <v>0</v>
      </c>
      <c r="AH136" s="599"/>
      <c r="AI136" s="254">
        <v>8.0</v>
      </c>
      <c r="AJ136" s="255" t="s">
        <v>132</v>
      </c>
      <c r="AK136" s="256" t="s">
        <v>121</v>
      </c>
      <c r="AL136" s="256" t="s">
        <v>123</v>
      </c>
      <c r="AM136" s="257"/>
      <c r="AN136" s="257"/>
      <c r="AO136" s="257">
        <f t="shared" si="1055"/>
        <v>0</v>
      </c>
      <c r="AP136" s="258"/>
      <c r="AQ136" s="257">
        <f t="shared" si="1056"/>
        <v>0</v>
      </c>
      <c r="AR136" s="259"/>
      <c r="AS136" s="260"/>
      <c r="AT136" s="260"/>
      <c r="AU136" s="257">
        <f t="shared" si="1057"/>
        <v>0</v>
      </c>
      <c r="AV136" s="258">
        <v>0.294289866351475</v>
      </c>
      <c r="AW136" s="261">
        <f t="shared" si="1058"/>
        <v>0</v>
      </c>
      <c r="AX136" s="261">
        <f t="shared" si="1059"/>
        <v>0</v>
      </c>
      <c r="AY136" s="599"/>
      <c r="AZ136" s="254">
        <v>8.0</v>
      </c>
      <c r="BA136" s="255" t="s">
        <v>132</v>
      </c>
      <c r="BB136" s="256" t="s">
        <v>121</v>
      </c>
      <c r="BC136" s="256" t="s">
        <v>123</v>
      </c>
      <c r="BD136" s="257"/>
      <c r="BE136" s="257"/>
      <c r="BF136" s="257">
        <f t="shared" si="1060"/>
        <v>0</v>
      </c>
      <c r="BG136" s="258"/>
      <c r="BH136" s="257">
        <f t="shared" si="1061"/>
        <v>0</v>
      </c>
      <c r="BI136" s="259"/>
      <c r="BJ136" s="260"/>
      <c r="BK136" s="260"/>
      <c r="BL136" s="257">
        <f t="shared" si="1062"/>
        <v>0</v>
      </c>
      <c r="BM136" s="258">
        <v>0.294289866351475</v>
      </c>
      <c r="BN136" s="261">
        <f t="shared" si="1063"/>
        <v>0</v>
      </c>
      <c r="BO136" s="261">
        <f t="shared" si="1064"/>
        <v>0</v>
      </c>
      <c r="BP136" s="599"/>
      <c r="BQ136" s="254">
        <v>8.0</v>
      </c>
      <c r="BR136" s="255" t="s">
        <v>132</v>
      </c>
      <c r="BS136" s="256" t="s">
        <v>121</v>
      </c>
      <c r="BT136" s="256" t="s">
        <v>123</v>
      </c>
      <c r="BU136" s="257"/>
      <c r="BV136" s="257"/>
      <c r="BW136" s="257">
        <f t="shared" si="1065"/>
        <v>0</v>
      </c>
      <c r="BX136" s="258"/>
      <c r="BY136" s="257">
        <f t="shared" si="1066"/>
        <v>0</v>
      </c>
      <c r="BZ136" s="259"/>
      <c r="CA136" s="260"/>
      <c r="CB136" s="260"/>
      <c r="CC136" s="257">
        <f t="shared" si="1067"/>
        <v>0</v>
      </c>
      <c r="CD136" s="258">
        <v>0.294289866351475</v>
      </c>
      <c r="CE136" s="261">
        <f t="shared" si="1068"/>
        <v>0</v>
      </c>
      <c r="CF136" s="261">
        <f t="shared" si="1069"/>
        <v>0</v>
      </c>
      <c r="CG136" s="599"/>
      <c r="CH136" s="254">
        <v>8.0</v>
      </c>
      <c r="CI136" s="255" t="s">
        <v>132</v>
      </c>
      <c r="CJ136" s="256" t="s">
        <v>121</v>
      </c>
      <c r="CK136" s="256" t="s">
        <v>123</v>
      </c>
      <c r="CL136" s="257"/>
      <c r="CM136" s="257"/>
      <c r="CN136" s="257">
        <f t="shared" si="1070"/>
        <v>0</v>
      </c>
      <c r="CO136" s="258"/>
      <c r="CP136" s="257">
        <f t="shared" si="1071"/>
        <v>0</v>
      </c>
      <c r="CQ136" s="259"/>
      <c r="CR136" s="260"/>
      <c r="CS136" s="260"/>
      <c r="CT136" s="257">
        <f t="shared" si="1072"/>
        <v>0</v>
      </c>
      <c r="CU136" s="258">
        <v>0.294289866351475</v>
      </c>
      <c r="CV136" s="261">
        <f t="shared" si="1073"/>
        <v>0</v>
      </c>
      <c r="CW136" s="261">
        <f t="shared" si="1074"/>
        <v>0</v>
      </c>
      <c r="CX136" s="599"/>
      <c r="CY136" s="254">
        <v>8.0</v>
      </c>
      <c r="CZ136" s="255" t="s">
        <v>132</v>
      </c>
      <c r="DA136" s="256" t="s">
        <v>121</v>
      </c>
      <c r="DB136" s="256" t="s">
        <v>123</v>
      </c>
      <c r="DC136" s="257"/>
      <c r="DD136" s="257"/>
      <c r="DE136" s="257">
        <f t="shared" si="1075"/>
        <v>0</v>
      </c>
      <c r="DF136" s="258"/>
      <c r="DG136" s="257">
        <f t="shared" si="1076"/>
        <v>0</v>
      </c>
      <c r="DH136" s="259"/>
      <c r="DI136" s="260"/>
      <c r="DJ136" s="260"/>
      <c r="DK136" s="257">
        <f t="shared" si="1077"/>
        <v>0</v>
      </c>
      <c r="DL136" s="258">
        <v>0.294289866351475</v>
      </c>
      <c r="DM136" s="261">
        <f t="shared" si="1078"/>
        <v>0</v>
      </c>
      <c r="DN136" s="261">
        <f t="shared" si="1079"/>
        <v>0</v>
      </c>
      <c r="DO136" s="599"/>
      <c r="DP136" s="254">
        <v>8.0</v>
      </c>
      <c r="DQ136" s="255" t="s">
        <v>132</v>
      </c>
      <c r="DR136" s="256" t="s">
        <v>121</v>
      </c>
      <c r="DS136" s="256" t="s">
        <v>123</v>
      </c>
      <c r="DT136" s="257"/>
      <c r="DU136" s="257"/>
      <c r="DV136" s="257">
        <f t="shared" si="1080"/>
        <v>0</v>
      </c>
      <c r="DW136" s="258"/>
      <c r="DX136" s="257">
        <f t="shared" si="1081"/>
        <v>0</v>
      </c>
      <c r="DY136" s="259"/>
      <c r="DZ136" s="260"/>
      <c r="EA136" s="260"/>
      <c r="EB136" s="257">
        <f t="shared" si="1082"/>
        <v>0</v>
      </c>
      <c r="EC136" s="258">
        <v>0.294289866351475</v>
      </c>
      <c r="ED136" s="261">
        <f t="shared" si="1083"/>
        <v>0</v>
      </c>
      <c r="EE136" s="261">
        <f t="shared" si="1084"/>
        <v>0</v>
      </c>
      <c r="EF136" s="599"/>
      <c r="EG136" s="254">
        <v>8.0</v>
      </c>
      <c r="EH136" s="255" t="s">
        <v>132</v>
      </c>
      <c r="EI136" s="256" t="s">
        <v>121</v>
      </c>
      <c r="EJ136" s="256" t="s">
        <v>123</v>
      </c>
      <c r="EK136" s="257"/>
      <c r="EL136" s="257"/>
      <c r="EM136" s="257">
        <f t="shared" si="1085"/>
        <v>0</v>
      </c>
      <c r="EN136" s="258"/>
      <c r="EO136" s="257">
        <f t="shared" si="1086"/>
        <v>0</v>
      </c>
      <c r="EP136" s="259"/>
      <c r="EQ136" s="260"/>
      <c r="ER136" s="260"/>
      <c r="ES136" s="257">
        <f t="shared" si="1087"/>
        <v>0</v>
      </c>
      <c r="ET136" s="258">
        <v>0.294289866351475</v>
      </c>
      <c r="EU136" s="261">
        <f t="shared" si="1088"/>
        <v>0</v>
      </c>
      <c r="EV136" s="261">
        <f t="shared" si="1089"/>
        <v>0</v>
      </c>
      <c r="EW136" s="599"/>
      <c r="EX136" s="254">
        <v>8.0</v>
      </c>
      <c r="EY136" s="255" t="s">
        <v>132</v>
      </c>
      <c r="EZ136" s="256" t="s">
        <v>121</v>
      </c>
      <c r="FA136" s="256" t="s">
        <v>123</v>
      </c>
      <c r="FB136" s="257"/>
      <c r="FC136" s="257"/>
      <c r="FD136" s="257">
        <f t="shared" si="1090"/>
        <v>0</v>
      </c>
      <c r="FE136" s="258"/>
      <c r="FF136" s="257">
        <f t="shared" si="1091"/>
        <v>0</v>
      </c>
      <c r="FG136" s="259"/>
      <c r="FH136" s="260"/>
      <c r="FI136" s="260"/>
      <c r="FJ136" s="257">
        <f t="shared" si="1092"/>
        <v>0</v>
      </c>
      <c r="FK136" s="258">
        <v>0.294289866351475</v>
      </c>
      <c r="FL136" s="261">
        <f t="shared" si="1093"/>
        <v>0</v>
      </c>
      <c r="FM136" s="261">
        <f t="shared" si="1094"/>
        <v>0</v>
      </c>
      <c r="FN136" s="599"/>
      <c r="FO136" s="254">
        <v>8.0</v>
      </c>
      <c r="FP136" s="255" t="s">
        <v>132</v>
      </c>
      <c r="FQ136" s="256" t="s">
        <v>121</v>
      </c>
      <c r="FR136" s="256" t="s">
        <v>123</v>
      </c>
      <c r="FS136" s="257"/>
      <c r="FT136" s="257"/>
      <c r="FU136" s="257">
        <f t="shared" si="1095"/>
        <v>0</v>
      </c>
      <c r="FV136" s="258"/>
      <c r="FW136" s="257">
        <f t="shared" si="1096"/>
        <v>0</v>
      </c>
      <c r="FX136" s="259"/>
      <c r="FY136" s="260"/>
      <c r="FZ136" s="260"/>
      <c r="GA136" s="257">
        <f t="shared" si="1097"/>
        <v>0</v>
      </c>
      <c r="GB136" s="258">
        <v>0.294289866351475</v>
      </c>
      <c r="GC136" s="261">
        <f t="shared" si="1098"/>
        <v>0</v>
      </c>
      <c r="GD136" s="261">
        <f t="shared" si="1099"/>
        <v>0</v>
      </c>
      <c r="GE136" s="599"/>
      <c r="GF136" s="254">
        <v>8.0</v>
      </c>
      <c r="GG136" s="255" t="s">
        <v>132</v>
      </c>
      <c r="GH136" s="256" t="s">
        <v>121</v>
      </c>
      <c r="GI136" s="256" t="s">
        <v>123</v>
      </c>
      <c r="GJ136" s="257"/>
      <c r="GK136" s="257"/>
      <c r="GL136" s="257">
        <f t="shared" si="1100"/>
        <v>0</v>
      </c>
      <c r="GM136" s="258"/>
      <c r="GN136" s="257">
        <f t="shared" si="1101"/>
        <v>0</v>
      </c>
      <c r="GO136" s="259"/>
      <c r="GP136" s="260"/>
      <c r="GQ136" s="260"/>
      <c r="GR136" s="257">
        <f t="shared" si="1102"/>
        <v>0</v>
      </c>
      <c r="GS136" s="258">
        <v>0.294289866351475</v>
      </c>
      <c r="GT136" s="261">
        <f t="shared" si="1103"/>
        <v>0</v>
      </c>
      <c r="GU136" s="261">
        <f t="shared" si="1104"/>
        <v>0</v>
      </c>
      <c r="GV136" s="599"/>
      <c r="GW136" s="254">
        <v>8.0</v>
      </c>
      <c r="GX136" s="255" t="s">
        <v>132</v>
      </c>
      <c r="GY136" s="256" t="s">
        <v>121</v>
      </c>
      <c r="GZ136" s="256" t="s">
        <v>123</v>
      </c>
      <c r="HA136" s="257"/>
      <c r="HB136" s="257"/>
      <c r="HC136" s="257">
        <f t="shared" si="1105"/>
        <v>0</v>
      </c>
      <c r="HD136" s="258"/>
      <c r="HE136" s="257">
        <f t="shared" si="1106"/>
        <v>0</v>
      </c>
      <c r="HF136" s="259"/>
      <c r="HG136" s="260"/>
      <c r="HH136" s="260"/>
      <c r="HI136" s="257">
        <f t="shared" si="1107"/>
        <v>0</v>
      </c>
      <c r="HJ136" s="258">
        <v>0.294289866351475</v>
      </c>
      <c r="HK136" s="261">
        <f t="shared" si="1108"/>
        <v>0</v>
      </c>
      <c r="HL136" s="261">
        <f t="shared" si="1109"/>
        <v>0</v>
      </c>
      <c r="HM136" s="599"/>
      <c r="HN136" s="254">
        <v>8.0</v>
      </c>
      <c r="HO136" s="255" t="s">
        <v>132</v>
      </c>
      <c r="HP136" s="256" t="s">
        <v>121</v>
      </c>
      <c r="HQ136" s="256" t="s">
        <v>123</v>
      </c>
      <c r="HR136" s="257"/>
      <c r="HS136" s="257"/>
      <c r="HT136" s="257">
        <f t="shared" si="1110"/>
        <v>0</v>
      </c>
      <c r="HU136" s="258"/>
      <c r="HV136" s="257">
        <f t="shared" si="1111"/>
        <v>0</v>
      </c>
      <c r="HW136" s="259"/>
      <c r="HX136" s="260"/>
      <c r="HY136" s="260"/>
      <c r="HZ136" s="257">
        <f t="shared" si="1112"/>
        <v>0</v>
      </c>
      <c r="IA136" s="258">
        <v>0.294289866351475</v>
      </c>
      <c r="IB136" s="261">
        <f t="shared" si="1113"/>
        <v>0</v>
      </c>
      <c r="IC136" s="261">
        <f t="shared" si="1114"/>
        <v>0</v>
      </c>
      <c r="ID136" s="599"/>
      <c r="IE136" s="254">
        <v>8.0</v>
      </c>
      <c r="IF136" s="255" t="s">
        <v>132</v>
      </c>
      <c r="IG136" s="256" t="s">
        <v>121</v>
      </c>
      <c r="IH136" s="256" t="s">
        <v>123</v>
      </c>
      <c r="II136" s="257"/>
      <c r="IJ136" s="257"/>
      <c r="IK136" s="257">
        <f t="shared" si="1115"/>
        <v>0</v>
      </c>
      <c r="IL136" s="258"/>
      <c r="IM136" s="257">
        <f t="shared" si="1116"/>
        <v>0</v>
      </c>
      <c r="IN136" s="259"/>
      <c r="IO136" s="260"/>
      <c r="IP136" s="260"/>
      <c r="IQ136" s="257">
        <f t="shared" si="1117"/>
        <v>0</v>
      </c>
      <c r="IR136" s="258">
        <v>0.294289866351475</v>
      </c>
      <c r="IS136" s="261">
        <f t="shared" si="1118"/>
        <v>0</v>
      </c>
      <c r="IT136" s="261">
        <f t="shared" si="1119"/>
        <v>0</v>
      </c>
      <c r="IU136" s="599"/>
      <c r="IV136" s="254">
        <v>8.0</v>
      </c>
      <c r="IW136" s="255" t="s">
        <v>132</v>
      </c>
      <c r="IX136" s="256" t="s">
        <v>121</v>
      </c>
      <c r="IY136" s="256" t="s">
        <v>123</v>
      </c>
      <c r="IZ136" s="257"/>
      <c r="JA136" s="257"/>
      <c r="JB136" s="257">
        <f t="shared" si="1120"/>
        <v>0</v>
      </c>
      <c r="JC136" s="258"/>
      <c r="JD136" s="257">
        <f t="shared" si="1121"/>
        <v>0</v>
      </c>
      <c r="JE136" s="259"/>
      <c r="JF136" s="260"/>
      <c r="JG136" s="260"/>
      <c r="JH136" s="257">
        <f t="shared" si="1122"/>
        <v>0</v>
      </c>
      <c r="JI136" s="258">
        <v>0.294289866351475</v>
      </c>
      <c r="JJ136" s="261">
        <f t="shared" si="1123"/>
        <v>0</v>
      </c>
      <c r="JK136" s="261">
        <f t="shared" si="1124"/>
        <v>0</v>
      </c>
      <c r="JL136" s="599"/>
      <c r="JM136" s="254">
        <v>8.0</v>
      </c>
      <c r="JN136" s="255" t="s">
        <v>132</v>
      </c>
      <c r="JO136" s="256" t="s">
        <v>121</v>
      </c>
      <c r="JP136" s="256" t="s">
        <v>123</v>
      </c>
      <c r="JQ136" s="257"/>
      <c r="JR136" s="257"/>
      <c r="JS136" s="257">
        <f t="shared" si="1125"/>
        <v>0</v>
      </c>
      <c r="JT136" s="258"/>
      <c r="JU136" s="257">
        <f t="shared" si="1126"/>
        <v>0</v>
      </c>
      <c r="JV136" s="259"/>
      <c r="JW136" s="260"/>
      <c r="JX136" s="260"/>
      <c r="JY136" s="257">
        <f t="shared" si="1127"/>
        <v>0</v>
      </c>
      <c r="JZ136" s="258">
        <v>0.294289866351475</v>
      </c>
      <c r="KA136" s="261">
        <f t="shared" si="1128"/>
        <v>0</v>
      </c>
      <c r="KB136" s="261">
        <f t="shared" si="1129"/>
        <v>0</v>
      </c>
      <c r="KC136" s="599"/>
      <c r="KD136" s="254">
        <v>8.0</v>
      </c>
      <c r="KE136" s="255" t="s">
        <v>132</v>
      </c>
      <c r="KF136" s="256" t="s">
        <v>121</v>
      </c>
      <c r="KG136" s="256" t="s">
        <v>123</v>
      </c>
      <c r="KH136" s="257"/>
      <c r="KI136" s="257"/>
      <c r="KJ136" s="257">
        <f t="shared" si="1130"/>
        <v>0</v>
      </c>
      <c r="KK136" s="258"/>
      <c r="KL136" s="257">
        <f t="shared" si="1131"/>
        <v>0</v>
      </c>
      <c r="KM136" s="259"/>
      <c r="KN136" s="260"/>
      <c r="KO136" s="260"/>
      <c r="KP136" s="257">
        <f t="shared" si="1132"/>
        <v>0</v>
      </c>
      <c r="KQ136" s="258">
        <v>0.294289866351475</v>
      </c>
      <c r="KR136" s="261">
        <f t="shared" si="1133"/>
        <v>0</v>
      </c>
      <c r="KS136" s="261">
        <f t="shared" si="1134"/>
        <v>0</v>
      </c>
      <c r="KT136" s="599"/>
      <c r="KU136" s="264"/>
    </row>
    <row r="137" ht="15.75" customHeight="1">
      <c r="A137" s="254">
        <v>9.0</v>
      </c>
      <c r="B137" s="255" t="s">
        <v>132</v>
      </c>
      <c r="C137" s="256" t="s">
        <v>121</v>
      </c>
      <c r="D137" s="256" t="s">
        <v>123</v>
      </c>
      <c r="E137" s="257"/>
      <c r="F137" s="257"/>
      <c r="G137" s="257">
        <f t="shared" si="1045"/>
        <v>0</v>
      </c>
      <c r="H137" s="258"/>
      <c r="I137" s="257">
        <f t="shared" si="1046"/>
        <v>0</v>
      </c>
      <c r="J137" s="259"/>
      <c r="K137" s="260"/>
      <c r="L137" s="260"/>
      <c r="M137" s="257">
        <f t="shared" si="1047"/>
        <v>0</v>
      </c>
      <c r="N137" s="258">
        <v>0.294289866351475</v>
      </c>
      <c r="O137" s="261">
        <f t="shared" si="1048"/>
        <v>0</v>
      </c>
      <c r="P137" s="261">
        <f t="shared" si="1049"/>
        <v>0</v>
      </c>
      <c r="Q137" s="599"/>
      <c r="R137" s="254">
        <v>9.0</v>
      </c>
      <c r="S137" s="255" t="s">
        <v>132</v>
      </c>
      <c r="T137" s="256" t="s">
        <v>121</v>
      </c>
      <c r="U137" s="256" t="s">
        <v>123</v>
      </c>
      <c r="V137" s="257"/>
      <c r="W137" s="257"/>
      <c r="X137" s="257">
        <f t="shared" si="1050"/>
        <v>0</v>
      </c>
      <c r="Y137" s="258"/>
      <c r="Z137" s="257">
        <f t="shared" si="1051"/>
        <v>0</v>
      </c>
      <c r="AA137" s="259"/>
      <c r="AB137" s="260"/>
      <c r="AC137" s="260"/>
      <c r="AD137" s="257">
        <f t="shared" si="1052"/>
        <v>0</v>
      </c>
      <c r="AE137" s="258">
        <v>0.294289866351475</v>
      </c>
      <c r="AF137" s="261">
        <f t="shared" si="1053"/>
        <v>0</v>
      </c>
      <c r="AG137" s="261">
        <f t="shared" si="1054"/>
        <v>0</v>
      </c>
      <c r="AH137" s="599"/>
      <c r="AI137" s="254">
        <v>9.0</v>
      </c>
      <c r="AJ137" s="255" t="s">
        <v>132</v>
      </c>
      <c r="AK137" s="256" t="s">
        <v>121</v>
      </c>
      <c r="AL137" s="256" t="s">
        <v>123</v>
      </c>
      <c r="AM137" s="257"/>
      <c r="AN137" s="257"/>
      <c r="AO137" s="257">
        <f t="shared" si="1055"/>
        <v>0</v>
      </c>
      <c r="AP137" s="258"/>
      <c r="AQ137" s="257">
        <f t="shared" si="1056"/>
        <v>0</v>
      </c>
      <c r="AR137" s="259"/>
      <c r="AS137" s="260"/>
      <c r="AT137" s="260"/>
      <c r="AU137" s="257">
        <f t="shared" si="1057"/>
        <v>0</v>
      </c>
      <c r="AV137" s="258">
        <v>0.294289866351475</v>
      </c>
      <c r="AW137" s="261">
        <f t="shared" si="1058"/>
        <v>0</v>
      </c>
      <c r="AX137" s="261">
        <f t="shared" si="1059"/>
        <v>0</v>
      </c>
      <c r="AY137" s="599"/>
      <c r="AZ137" s="254">
        <v>9.0</v>
      </c>
      <c r="BA137" s="255" t="s">
        <v>132</v>
      </c>
      <c r="BB137" s="256" t="s">
        <v>121</v>
      </c>
      <c r="BC137" s="256" t="s">
        <v>123</v>
      </c>
      <c r="BD137" s="257"/>
      <c r="BE137" s="257"/>
      <c r="BF137" s="257">
        <f t="shared" si="1060"/>
        <v>0</v>
      </c>
      <c r="BG137" s="258"/>
      <c r="BH137" s="257">
        <f t="shared" si="1061"/>
        <v>0</v>
      </c>
      <c r="BI137" s="259"/>
      <c r="BJ137" s="260"/>
      <c r="BK137" s="260"/>
      <c r="BL137" s="257">
        <f t="shared" si="1062"/>
        <v>0</v>
      </c>
      <c r="BM137" s="258">
        <v>0.294289866351475</v>
      </c>
      <c r="BN137" s="261">
        <f t="shared" si="1063"/>
        <v>0</v>
      </c>
      <c r="BO137" s="261">
        <f t="shared" si="1064"/>
        <v>0</v>
      </c>
      <c r="BP137" s="599"/>
      <c r="BQ137" s="254">
        <v>9.0</v>
      </c>
      <c r="BR137" s="255" t="s">
        <v>132</v>
      </c>
      <c r="BS137" s="256" t="s">
        <v>121</v>
      </c>
      <c r="BT137" s="256" t="s">
        <v>123</v>
      </c>
      <c r="BU137" s="257"/>
      <c r="BV137" s="257"/>
      <c r="BW137" s="257">
        <f t="shared" si="1065"/>
        <v>0</v>
      </c>
      <c r="BX137" s="258"/>
      <c r="BY137" s="257">
        <f t="shared" si="1066"/>
        <v>0</v>
      </c>
      <c r="BZ137" s="259"/>
      <c r="CA137" s="260"/>
      <c r="CB137" s="260"/>
      <c r="CC137" s="257">
        <f t="shared" si="1067"/>
        <v>0</v>
      </c>
      <c r="CD137" s="258">
        <v>0.294289866351475</v>
      </c>
      <c r="CE137" s="261">
        <f t="shared" si="1068"/>
        <v>0</v>
      </c>
      <c r="CF137" s="261">
        <f t="shared" si="1069"/>
        <v>0</v>
      </c>
      <c r="CG137" s="599"/>
      <c r="CH137" s="254">
        <v>9.0</v>
      </c>
      <c r="CI137" s="255" t="s">
        <v>132</v>
      </c>
      <c r="CJ137" s="256" t="s">
        <v>121</v>
      </c>
      <c r="CK137" s="256" t="s">
        <v>123</v>
      </c>
      <c r="CL137" s="257"/>
      <c r="CM137" s="257"/>
      <c r="CN137" s="257">
        <f t="shared" si="1070"/>
        <v>0</v>
      </c>
      <c r="CO137" s="258"/>
      <c r="CP137" s="257">
        <f t="shared" si="1071"/>
        <v>0</v>
      </c>
      <c r="CQ137" s="259"/>
      <c r="CR137" s="260"/>
      <c r="CS137" s="260"/>
      <c r="CT137" s="257">
        <f t="shared" si="1072"/>
        <v>0</v>
      </c>
      <c r="CU137" s="258">
        <v>0.294289866351475</v>
      </c>
      <c r="CV137" s="261">
        <f t="shared" si="1073"/>
        <v>0</v>
      </c>
      <c r="CW137" s="261">
        <f t="shared" si="1074"/>
        <v>0</v>
      </c>
      <c r="CX137" s="599"/>
      <c r="CY137" s="254">
        <v>9.0</v>
      </c>
      <c r="CZ137" s="255" t="s">
        <v>132</v>
      </c>
      <c r="DA137" s="256" t="s">
        <v>121</v>
      </c>
      <c r="DB137" s="256" t="s">
        <v>123</v>
      </c>
      <c r="DC137" s="257"/>
      <c r="DD137" s="257"/>
      <c r="DE137" s="257">
        <f t="shared" si="1075"/>
        <v>0</v>
      </c>
      <c r="DF137" s="258"/>
      <c r="DG137" s="257">
        <f t="shared" si="1076"/>
        <v>0</v>
      </c>
      <c r="DH137" s="259"/>
      <c r="DI137" s="260"/>
      <c r="DJ137" s="260"/>
      <c r="DK137" s="257">
        <f t="shared" si="1077"/>
        <v>0</v>
      </c>
      <c r="DL137" s="258">
        <v>0.294289866351475</v>
      </c>
      <c r="DM137" s="261">
        <f t="shared" si="1078"/>
        <v>0</v>
      </c>
      <c r="DN137" s="261">
        <f t="shared" si="1079"/>
        <v>0</v>
      </c>
      <c r="DO137" s="599"/>
      <c r="DP137" s="254">
        <v>9.0</v>
      </c>
      <c r="DQ137" s="255" t="s">
        <v>132</v>
      </c>
      <c r="DR137" s="256" t="s">
        <v>121</v>
      </c>
      <c r="DS137" s="256" t="s">
        <v>123</v>
      </c>
      <c r="DT137" s="257"/>
      <c r="DU137" s="257"/>
      <c r="DV137" s="257">
        <f t="shared" si="1080"/>
        <v>0</v>
      </c>
      <c r="DW137" s="258"/>
      <c r="DX137" s="257">
        <f t="shared" si="1081"/>
        <v>0</v>
      </c>
      <c r="DY137" s="259"/>
      <c r="DZ137" s="260"/>
      <c r="EA137" s="260"/>
      <c r="EB137" s="257">
        <f t="shared" si="1082"/>
        <v>0</v>
      </c>
      <c r="EC137" s="258">
        <v>0.294289866351475</v>
      </c>
      <c r="ED137" s="261">
        <f t="shared" si="1083"/>
        <v>0</v>
      </c>
      <c r="EE137" s="261">
        <f t="shared" si="1084"/>
        <v>0</v>
      </c>
      <c r="EF137" s="599"/>
      <c r="EG137" s="254">
        <v>9.0</v>
      </c>
      <c r="EH137" s="255" t="s">
        <v>132</v>
      </c>
      <c r="EI137" s="256" t="s">
        <v>121</v>
      </c>
      <c r="EJ137" s="256" t="s">
        <v>123</v>
      </c>
      <c r="EK137" s="257"/>
      <c r="EL137" s="257"/>
      <c r="EM137" s="257">
        <f t="shared" si="1085"/>
        <v>0</v>
      </c>
      <c r="EN137" s="258"/>
      <c r="EO137" s="257">
        <f t="shared" si="1086"/>
        <v>0</v>
      </c>
      <c r="EP137" s="259"/>
      <c r="EQ137" s="260"/>
      <c r="ER137" s="260"/>
      <c r="ES137" s="257">
        <f t="shared" si="1087"/>
        <v>0</v>
      </c>
      <c r="ET137" s="258">
        <v>0.294289866351475</v>
      </c>
      <c r="EU137" s="261">
        <f t="shared" si="1088"/>
        <v>0</v>
      </c>
      <c r="EV137" s="261">
        <f t="shared" si="1089"/>
        <v>0</v>
      </c>
      <c r="EW137" s="599"/>
      <c r="EX137" s="254">
        <v>9.0</v>
      </c>
      <c r="EY137" s="255" t="s">
        <v>132</v>
      </c>
      <c r="EZ137" s="256" t="s">
        <v>121</v>
      </c>
      <c r="FA137" s="256" t="s">
        <v>123</v>
      </c>
      <c r="FB137" s="257"/>
      <c r="FC137" s="257"/>
      <c r="FD137" s="257">
        <f t="shared" si="1090"/>
        <v>0</v>
      </c>
      <c r="FE137" s="258"/>
      <c r="FF137" s="257">
        <f t="shared" si="1091"/>
        <v>0</v>
      </c>
      <c r="FG137" s="259"/>
      <c r="FH137" s="260"/>
      <c r="FI137" s="260"/>
      <c r="FJ137" s="257">
        <f t="shared" si="1092"/>
        <v>0</v>
      </c>
      <c r="FK137" s="258">
        <v>0.294289866351475</v>
      </c>
      <c r="FL137" s="261">
        <f t="shared" si="1093"/>
        <v>0</v>
      </c>
      <c r="FM137" s="261">
        <f t="shared" si="1094"/>
        <v>0</v>
      </c>
      <c r="FN137" s="599"/>
      <c r="FO137" s="254">
        <v>9.0</v>
      </c>
      <c r="FP137" s="255" t="s">
        <v>132</v>
      </c>
      <c r="FQ137" s="256" t="s">
        <v>121</v>
      </c>
      <c r="FR137" s="256" t="s">
        <v>123</v>
      </c>
      <c r="FS137" s="257"/>
      <c r="FT137" s="257"/>
      <c r="FU137" s="257">
        <f t="shared" si="1095"/>
        <v>0</v>
      </c>
      <c r="FV137" s="258"/>
      <c r="FW137" s="257">
        <f t="shared" si="1096"/>
        <v>0</v>
      </c>
      <c r="FX137" s="259"/>
      <c r="FY137" s="260"/>
      <c r="FZ137" s="260"/>
      <c r="GA137" s="257">
        <f t="shared" si="1097"/>
        <v>0</v>
      </c>
      <c r="GB137" s="258">
        <v>0.294289866351475</v>
      </c>
      <c r="GC137" s="261">
        <f t="shared" si="1098"/>
        <v>0</v>
      </c>
      <c r="GD137" s="261">
        <f t="shared" si="1099"/>
        <v>0</v>
      </c>
      <c r="GE137" s="599"/>
      <c r="GF137" s="254">
        <v>9.0</v>
      </c>
      <c r="GG137" s="255" t="s">
        <v>132</v>
      </c>
      <c r="GH137" s="256" t="s">
        <v>121</v>
      </c>
      <c r="GI137" s="256" t="s">
        <v>123</v>
      </c>
      <c r="GJ137" s="257"/>
      <c r="GK137" s="257"/>
      <c r="GL137" s="257">
        <f t="shared" si="1100"/>
        <v>0</v>
      </c>
      <c r="GM137" s="258"/>
      <c r="GN137" s="257">
        <f t="shared" si="1101"/>
        <v>0</v>
      </c>
      <c r="GO137" s="259"/>
      <c r="GP137" s="260"/>
      <c r="GQ137" s="260"/>
      <c r="GR137" s="257">
        <f t="shared" si="1102"/>
        <v>0</v>
      </c>
      <c r="GS137" s="258">
        <v>0.294289866351475</v>
      </c>
      <c r="GT137" s="261">
        <f t="shared" si="1103"/>
        <v>0</v>
      </c>
      <c r="GU137" s="261">
        <f t="shared" si="1104"/>
        <v>0</v>
      </c>
      <c r="GV137" s="599"/>
      <c r="GW137" s="254">
        <v>9.0</v>
      </c>
      <c r="GX137" s="255" t="s">
        <v>132</v>
      </c>
      <c r="GY137" s="256" t="s">
        <v>121</v>
      </c>
      <c r="GZ137" s="256" t="s">
        <v>123</v>
      </c>
      <c r="HA137" s="257"/>
      <c r="HB137" s="257"/>
      <c r="HC137" s="257">
        <f t="shared" si="1105"/>
        <v>0</v>
      </c>
      <c r="HD137" s="258"/>
      <c r="HE137" s="257">
        <f t="shared" si="1106"/>
        <v>0</v>
      </c>
      <c r="HF137" s="259"/>
      <c r="HG137" s="260"/>
      <c r="HH137" s="260"/>
      <c r="HI137" s="257">
        <f t="shared" si="1107"/>
        <v>0</v>
      </c>
      <c r="HJ137" s="258">
        <v>0.294289866351475</v>
      </c>
      <c r="HK137" s="261">
        <f t="shared" si="1108"/>
        <v>0</v>
      </c>
      <c r="HL137" s="261">
        <f t="shared" si="1109"/>
        <v>0</v>
      </c>
      <c r="HM137" s="599"/>
      <c r="HN137" s="254">
        <v>9.0</v>
      </c>
      <c r="HO137" s="255" t="s">
        <v>132</v>
      </c>
      <c r="HP137" s="256" t="s">
        <v>121</v>
      </c>
      <c r="HQ137" s="256" t="s">
        <v>123</v>
      </c>
      <c r="HR137" s="257"/>
      <c r="HS137" s="257"/>
      <c r="HT137" s="257">
        <f t="shared" si="1110"/>
        <v>0</v>
      </c>
      <c r="HU137" s="258"/>
      <c r="HV137" s="257">
        <f t="shared" si="1111"/>
        <v>0</v>
      </c>
      <c r="HW137" s="259"/>
      <c r="HX137" s="260"/>
      <c r="HY137" s="260"/>
      <c r="HZ137" s="257">
        <f t="shared" si="1112"/>
        <v>0</v>
      </c>
      <c r="IA137" s="258">
        <v>0.294289866351475</v>
      </c>
      <c r="IB137" s="261">
        <f t="shared" si="1113"/>
        <v>0</v>
      </c>
      <c r="IC137" s="261">
        <f t="shared" si="1114"/>
        <v>0</v>
      </c>
      <c r="ID137" s="599"/>
      <c r="IE137" s="254">
        <v>9.0</v>
      </c>
      <c r="IF137" s="255" t="s">
        <v>132</v>
      </c>
      <c r="IG137" s="256" t="s">
        <v>121</v>
      </c>
      <c r="IH137" s="256" t="s">
        <v>123</v>
      </c>
      <c r="II137" s="257"/>
      <c r="IJ137" s="257"/>
      <c r="IK137" s="257">
        <f t="shared" si="1115"/>
        <v>0</v>
      </c>
      <c r="IL137" s="258"/>
      <c r="IM137" s="257">
        <f t="shared" si="1116"/>
        <v>0</v>
      </c>
      <c r="IN137" s="259"/>
      <c r="IO137" s="260"/>
      <c r="IP137" s="260"/>
      <c r="IQ137" s="257">
        <f t="shared" si="1117"/>
        <v>0</v>
      </c>
      <c r="IR137" s="258">
        <v>0.294289866351475</v>
      </c>
      <c r="IS137" s="261">
        <f t="shared" si="1118"/>
        <v>0</v>
      </c>
      <c r="IT137" s="261">
        <f t="shared" si="1119"/>
        <v>0</v>
      </c>
      <c r="IU137" s="599"/>
      <c r="IV137" s="254">
        <v>9.0</v>
      </c>
      <c r="IW137" s="255" t="s">
        <v>132</v>
      </c>
      <c r="IX137" s="256" t="s">
        <v>121</v>
      </c>
      <c r="IY137" s="256" t="s">
        <v>123</v>
      </c>
      <c r="IZ137" s="257"/>
      <c r="JA137" s="257"/>
      <c r="JB137" s="257">
        <f t="shared" si="1120"/>
        <v>0</v>
      </c>
      <c r="JC137" s="258"/>
      <c r="JD137" s="257">
        <f t="shared" si="1121"/>
        <v>0</v>
      </c>
      <c r="JE137" s="259"/>
      <c r="JF137" s="260"/>
      <c r="JG137" s="260"/>
      <c r="JH137" s="257">
        <f t="shared" si="1122"/>
        <v>0</v>
      </c>
      <c r="JI137" s="258">
        <v>0.294289866351475</v>
      </c>
      <c r="JJ137" s="261">
        <f t="shared" si="1123"/>
        <v>0</v>
      </c>
      <c r="JK137" s="261">
        <f t="shared" si="1124"/>
        <v>0</v>
      </c>
      <c r="JL137" s="599"/>
      <c r="JM137" s="254">
        <v>9.0</v>
      </c>
      <c r="JN137" s="255" t="s">
        <v>132</v>
      </c>
      <c r="JO137" s="256" t="s">
        <v>121</v>
      </c>
      <c r="JP137" s="256" t="s">
        <v>123</v>
      </c>
      <c r="JQ137" s="257"/>
      <c r="JR137" s="257"/>
      <c r="JS137" s="257">
        <f t="shared" si="1125"/>
        <v>0</v>
      </c>
      <c r="JT137" s="258"/>
      <c r="JU137" s="257">
        <f t="shared" si="1126"/>
        <v>0</v>
      </c>
      <c r="JV137" s="259"/>
      <c r="JW137" s="260"/>
      <c r="JX137" s="260"/>
      <c r="JY137" s="257">
        <f t="shared" si="1127"/>
        <v>0</v>
      </c>
      <c r="JZ137" s="258">
        <v>0.294289866351475</v>
      </c>
      <c r="KA137" s="261">
        <f t="shared" si="1128"/>
        <v>0</v>
      </c>
      <c r="KB137" s="261">
        <f t="shared" si="1129"/>
        <v>0</v>
      </c>
      <c r="KC137" s="599"/>
      <c r="KD137" s="254">
        <v>9.0</v>
      </c>
      <c r="KE137" s="255" t="s">
        <v>132</v>
      </c>
      <c r="KF137" s="256" t="s">
        <v>121</v>
      </c>
      <c r="KG137" s="256" t="s">
        <v>123</v>
      </c>
      <c r="KH137" s="257"/>
      <c r="KI137" s="257"/>
      <c r="KJ137" s="257">
        <f t="shared" si="1130"/>
        <v>0</v>
      </c>
      <c r="KK137" s="258"/>
      <c r="KL137" s="257">
        <f t="shared" si="1131"/>
        <v>0</v>
      </c>
      <c r="KM137" s="259"/>
      <c r="KN137" s="260"/>
      <c r="KO137" s="260"/>
      <c r="KP137" s="257">
        <f t="shared" si="1132"/>
        <v>0</v>
      </c>
      <c r="KQ137" s="258">
        <v>0.294289866351475</v>
      </c>
      <c r="KR137" s="261">
        <f t="shared" si="1133"/>
        <v>0</v>
      </c>
      <c r="KS137" s="261">
        <f t="shared" si="1134"/>
        <v>0</v>
      </c>
      <c r="KT137" s="599"/>
      <c r="KU137" s="264"/>
    </row>
    <row r="138" ht="15.75" customHeight="1">
      <c r="A138" s="254">
        <v>10.0</v>
      </c>
      <c r="B138" s="255" t="s">
        <v>132</v>
      </c>
      <c r="C138" s="256" t="s">
        <v>121</v>
      </c>
      <c r="D138" s="256" t="s">
        <v>123</v>
      </c>
      <c r="E138" s="257"/>
      <c r="F138" s="256"/>
      <c r="G138" s="257">
        <f t="shared" si="1045"/>
        <v>0</v>
      </c>
      <c r="H138" s="258"/>
      <c r="I138" s="257">
        <f t="shared" si="1046"/>
        <v>0</v>
      </c>
      <c r="J138" s="259"/>
      <c r="K138" s="260"/>
      <c r="L138" s="260"/>
      <c r="M138" s="257">
        <f t="shared" si="1047"/>
        <v>0</v>
      </c>
      <c r="N138" s="258">
        <v>0.294289866351475</v>
      </c>
      <c r="O138" s="261">
        <f t="shared" si="1048"/>
        <v>0</v>
      </c>
      <c r="P138" s="261">
        <f t="shared" si="1049"/>
        <v>0</v>
      </c>
      <c r="Q138" s="599"/>
      <c r="R138" s="254">
        <v>10.0</v>
      </c>
      <c r="S138" s="255" t="s">
        <v>132</v>
      </c>
      <c r="T138" s="256" t="s">
        <v>121</v>
      </c>
      <c r="U138" s="256" t="s">
        <v>123</v>
      </c>
      <c r="V138" s="257"/>
      <c r="W138" s="256"/>
      <c r="X138" s="257">
        <f t="shared" si="1050"/>
        <v>0</v>
      </c>
      <c r="Y138" s="258"/>
      <c r="Z138" s="257">
        <f t="shared" si="1051"/>
        <v>0</v>
      </c>
      <c r="AA138" s="259"/>
      <c r="AB138" s="260"/>
      <c r="AC138" s="260"/>
      <c r="AD138" s="257">
        <f t="shared" si="1052"/>
        <v>0</v>
      </c>
      <c r="AE138" s="258">
        <v>0.294289866351475</v>
      </c>
      <c r="AF138" s="261">
        <f t="shared" si="1053"/>
        <v>0</v>
      </c>
      <c r="AG138" s="261">
        <f t="shared" si="1054"/>
        <v>0</v>
      </c>
      <c r="AH138" s="599"/>
      <c r="AI138" s="254">
        <v>10.0</v>
      </c>
      <c r="AJ138" s="255" t="s">
        <v>132</v>
      </c>
      <c r="AK138" s="256" t="s">
        <v>121</v>
      </c>
      <c r="AL138" s="256" t="s">
        <v>123</v>
      </c>
      <c r="AM138" s="257"/>
      <c r="AN138" s="256"/>
      <c r="AO138" s="257">
        <f t="shared" si="1055"/>
        <v>0</v>
      </c>
      <c r="AP138" s="258"/>
      <c r="AQ138" s="257">
        <f t="shared" si="1056"/>
        <v>0</v>
      </c>
      <c r="AR138" s="259"/>
      <c r="AS138" s="260"/>
      <c r="AT138" s="260"/>
      <c r="AU138" s="257">
        <f t="shared" si="1057"/>
        <v>0</v>
      </c>
      <c r="AV138" s="258">
        <v>0.294289866351475</v>
      </c>
      <c r="AW138" s="261">
        <f t="shared" si="1058"/>
        <v>0</v>
      </c>
      <c r="AX138" s="261">
        <f t="shared" si="1059"/>
        <v>0</v>
      </c>
      <c r="AY138" s="599"/>
      <c r="AZ138" s="254">
        <v>10.0</v>
      </c>
      <c r="BA138" s="255" t="s">
        <v>132</v>
      </c>
      <c r="BB138" s="256" t="s">
        <v>121</v>
      </c>
      <c r="BC138" s="256" t="s">
        <v>123</v>
      </c>
      <c r="BD138" s="257"/>
      <c r="BE138" s="256"/>
      <c r="BF138" s="257">
        <f t="shared" si="1060"/>
        <v>0</v>
      </c>
      <c r="BG138" s="258"/>
      <c r="BH138" s="257">
        <f t="shared" si="1061"/>
        <v>0</v>
      </c>
      <c r="BI138" s="259"/>
      <c r="BJ138" s="260"/>
      <c r="BK138" s="260"/>
      <c r="BL138" s="257">
        <f t="shared" si="1062"/>
        <v>0</v>
      </c>
      <c r="BM138" s="258">
        <v>0.294289866351475</v>
      </c>
      <c r="BN138" s="261">
        <f t="shared" si="1063"/>
        <v>0</v>
      </c>
      <c r="BO138" s="261">
        <f t="shared" si="1064"/>
        <v>0</v>
      </c>
      <c r="BP138" s="599"/>
      <c r="BQ138" s="254">
        <v>10.0</v>
      </c>
      <c r="BR138" s="255" t="s">
        <v>132</v>
      </c>
      <c r="BS138" s="256" t="s">
        <v>121</v>
      </c>
      <c r="BT138" s="256" t="s">
        <v>123</v>
      </c>
      <c r="BU138" s="257"/>
      <c r="BV138" s="256"/>
      <c r="BW138" s="257">
        <f t="shared" si="1065"/>
        <v>0</v>
      </c>
      <c r="BX138" s="258"/>
      <c r="BY138" s="257">
        <f t="shared" si="1066"/>
        <v>0</v>
      </c>
      <c r="BZ138" s="259"/>
      <c r="CA138" s="260"/>
      <c r="CB138" s="260"/>
      <c r="CC138" s="257">
        <f t="shared" si="1067"/>
        <v>0</v>
      </c>
      <c r="CD138" s="258">
        <v>0.294289866351475</v>
      </c>
      <c r="CE138" s="261">
        <f t="shared" si="1068"/>
        <v>0</v>
      </c>
      <c r="CF138" s="261">
        <f t="shared" si="1069"/>
        <v>0</v>
      </c>
      <c r="CG138" s="599"/>
      <c r="CH138" s="254">
        <v>10.0</v>
      </c>
      <c r="CI138" s="255" t="s">
        <v>132</v>
      </c>
      <c r="CJ138" s="256" t="s">
        <v>121</v>
      </c>
      <c r="CK138" s="256" t="s">
        <v>123</v>
      </c>
      <c r="CL138" s="257"/>
      <c r="CM138" s="256"/>
      <c r="CN138" s="257">
        <f t="shared" si="1070"/>
        <v>0</v>
      </c>
      <c r="CO138" s="258"/>
      <c r="CP138" s="257">
        <f t="shared" si="1071"/>
        <v>0</v>
      </c>
      <c r="CQ138" s="259"/>
      <c r="CR138" s="260"/>
      <c r="CS138" s="260"/>
      <c r="CT138" s="257">
        <f t="shared" si="1072"/>
        <v>0</v>
      </c>
      <c r="CU138" s="258">
        <v>0.294289866351475</v>
      </c>
      <c r="CV138" s="261">
        <f t="shared" si="1073"/>
        <v>0</v>
      </c>
      <c r="CW138" s="261">
        <f t="shared" si="1074"/>
        <v>0</v>
      </c>
      <c r="CX138" s="599"/>
      <c r="CY138" s="254">
        <v>10.0</v>
      </c>
      <c r="CZ138" s="255" t="s">
        <v>132</v>
      </c>
      <c r="DA138" s="256" t="s">
        <v>121</v>
      </c>
      <c r="DB138" s="256" t="s">
        <v>123</v>
      </c>
      <c r="DC138" s="257"/>
      <c r="DD138" s="256"/>
      <c r="DE138" s="257">
        <f t="shared" si="1075"/>
        <v>0</v>
      </c>
      <c r="DF138" s="258"/>
      <c r="DG138" s="257">
        <f t="shared" si="1076"/>
        <v>0</v>
      </c>
      <c r="DH138" s="259"/>
      <c r="DI138" s="260"/>
      <c r="DJ138" s="260"/>
      <c r="DK138" s="257">
        <f t="shared" si="1077"/>
        <v>0</v>
      </c>
      <c r="DL138" s="258">
        <v>0.294289866351475</v>
      </c>
      <c r="DM138" s="261">
        <f t="shared" si="1078"/>
        <v>0</v>
      </c>
      <c r="DN138" s="261">
        <f t="shared" si="1079"/>
        <v>0</v>
      </c>
      <c r="DO138" s="599"/>
      <c r="DP138" s="254">
        <v>10.0</v>
      </c>
      <c r="DQ138" s="255" t="s">
        <v>132</v>
      </c>
      <c r="DR138" s="256" t="s">
        <v>121</v>
      </c>
      <c r="DS138" s="256" t="s">
        <v>123</v>
      </c>
      <c r="DT138" s="257"/>
      <c r="DU138" s="256"/>
      <c r="DV138" s="257">
        <f t="shared" si="1080"/>
        <v>0</v>
      </c>
      <c r="DW138" s="258"/>
      <c r="DX138" s="257">
        <f t="shared" si="1081"/>
        <v>0</v>
      </c>
      <c r="DY138" s="259"/>
      <c r="DZ138" s="260"/>
      <c r="EA138" s="260"/>
      <c r="EB138" s="257">
        <f t="shared" si="1082"/>
        <v>0</v>
      </c>
      <c r="EC138" s="258">
        <v>0.294289866351475</v>
      </c>
      <c r="ED138" s="261">
        <f t="shared" si="1083"/>
        <v>0</v>
      </c>
      <c r="EE138" s="261">
        <f t="shared" si="1084"/>
        <v>0</v>
      </c>
      <c r="EF138" s="599"/>
      <c r="EG138" s="254">
        <v>10.0</v>
      </c>
      <c r="EH138" s="255" t="s">
        <v>132</v>
      </c>
      <c r="EI138" s="256" t="s">
        <v>121</v>
      </c>
      <c r="EJ138" s="256" t="s">
        <v>123</v>
      </c>
      <c r="EK138" s="257"/>
      <c r="EL138" s="256"/>
      <c r="EM138" s="257">
        <f t="shared" si="1085"/>
        <v>0</v>
      </c>
      <c r="EN138" s="258"/>
      <c r="EO138" s="257">
        <f t="shared" si="1086"/>
        <v>0</v>
      </c>
      <c r="EP138" s="259"/>
      <c r="EQ138" s="260"/>
      <c r="ER138" s="260"/>
      <c r="ES138" s="257">
        <f t="shared" si="1087"/>
        <v>0</v>
      </c>
      <c r="ET138" s="258">
        <v>0.294289866351475</v>
      </c>
      <c r="EU138" s="261">
        <f t="shared" si="1088"/>
        <v>0</v>
      </c>
      <c r="EV138" s="261">
        <f t="shared" si="1089"/>
        <v>0</v>
      </c>
      <c r="EW138" s="599"/>
      <c r="EX138" s="254">
        <v>10.0</v>
      </c>
      <c r="EY138" s="255" t="s">
        <v>132</v>
      </c>
      <c r="EZ138" s="256" t="s">
        <v>121</v>
      </c>
      <c r="FA138" s="256" t="s">
        <v>123</v>
      </c>
      <c r="FB138" s="257"/>
      <c r="FC138" s="256"/>
      <c r="FD138" s="257">
        <f t="shared" si="1090"/>
        <v>0</v>
      </c>
      <c r="FE138" s="258"/>
      <c r="FF138" s="257">
        <f t="shared" si="1091"/>
        <v>0</v>
      </c>
      <c r="FG138" s="259"/>
      <c r="FH138" s="260"/>
      <c r="FI138" s="260"/>
      <c r="FJ138" s="257">
        <f t="shared" si="1092"/>
        <v>0</v>
      </c>
      <c r="FK138" s="258">
        <v>0.294289866351475</v>
      </c>
      <c r="FL138" s="261">
        <f t="shared" si="1093"/>
        <v>0</v>
      </c>
      <c r="FM138" s="261">
        <f t="shared" si="1094"/>
        <v>0</v>
      </c>
      <c r="FN138" s="599"/>
      <c r="FO138" s="254">
        <v>10.0</v>
      </c>
      <c r="FP138" s="255" t="s">
        <v>132</v>
      </c>
      <c r="FQ138" s="256" t="s">
        <v>121</v>
      </c>
      <c r="FR138" s="256" t="s">
        <v>123</v>
      </c>
      <c r="FS138" s="257"/>
      <c r="FT138" s="256"/>
      <c r="FU138" s="257">
        <f t="shared" si="1095"/>
        <v>0</v>
      </c>
      <c r="FV138" s="258"/>
      <c r="FW138" s="257">
        <f t="shared" si="1096"/>
        <v>0</v>
      </c>
      <c r="FX138" s="259"/>
      <c r="FY138" s="260"/>
      <c r="FZ138" s="260"/>
      <c r="GA138" s="257">
        <f t="shared" si="1097"/>
        <v>0</v>
      </c>
      <c r="GB138" s="258">
        <v>0.294289866351475</v>
      </c>
      <c r="GC138" s="261">
        <f t="shared" si="1098"/>
        <v>0</v>
      </c>
      <c r="GD138" s="261">
        <f t="shared" si="1099"/>
        <v>0</v>
      </c>
      <c r="GE138" s="599"/>
      <c r="GF138" s="254">
        <v>10.0</v>
      </c>
      <c r="GG138" s="255" t="s">
        <v>132</v>
      </c>
      <c r="GH138" s="256" t="s">
        <v>121</v>
      </c>
      <c r="GI138" s="256" t="s">
        <v>123</v>
      </c>
      <c r="GJ138" s="257"/>
      <c r="GK138" s="256"/>
      <c r="GL138" s="257">
        <f t="shared" si="1100"/>
        <v>0</v>
      </c>
      <c r="GM138" s="258"/>
      <c r="GN138" s="257">
        <f t="shared" si="1101"/>
        <v>0</v>
      </c>
      <c r="GO138" s="259"/>
      <c r="GP138" s="260"/>
      <c r="GQ138" s="260"/>
      <c r="GR138" s="257">
        <f t="shared" si="1102"/>
        <v>0</v>
      </c>
      <c r="GS138" s="258">
        <v>0.294289866351475</v>
      </c>
      <c r="GT138" s="261">
        <f t="shared" si="1103"/>
        <v>0</v>
      </c>
      <c r="GU138" s="261">
        <f t="shared" si="1104"/>
        <v>0</v>
      </c>
      <c r="GV138" s="599"/>
      <c r="GW138" s="254">
        <v>10.0</v>
      </c>
      <c r="GX138" s="255" t="s">
        <v>132</v>
      </c>
      <c r="GY138" s="256" t="s">
        <v>121</v>
      </c>
      <c r="GZ138" s="256" t="s">
        <v>123</v>
      </c>
      <c r="HA138" s="257"/>
      <c r="HB138" s="256"/>
      <c r="HC138" s="257">
        <f t="shared" si="1105"/>
        <v>0</v>
      </c>
      <c r="HD138" s="258"/>
      <c r="HE138" s="257">
        <f t="shared" si="1106"/>
        <v>0</v>
      </c>
      <c r="HF138" s="259"/>
      <c r="HG138" s="260"/>
      <c r="HH138" s="260"/>
      <c r="HI138" s="257">
        <f t="shared" si="1107"/>
        <v>0</v>
      </c>
      <c r="HJ138" s="258">
        <v>0.294289866351475</v>
      </c>
      <c r="HK138" s="261">
        <f t="shared" si="1108"/>
        <v>0</v>
      </c>
      <c r="HL138" s="261">
        <f t="shared" si="1109"/>
        <v>0</v>
      </c>
      <c r="HM138" s="599"/>
      <c r="HN138" s="254">
        <v>10.0</v>
      </c>
      <c r="HO138" s="255" t="s">
        <v>132</v>
      </c>
      <c r="HP138" s="256" t="s">
        <v>121</v>
      </c>
      <c r="HQ138" s="256" t="s">
        <v>123</v>
      </c>
      <c r="HR138" s="257"/>
      <c r="HS138" s="256"/>
      <c r="HT138" s="257">
        <f t="shared" si="1110"/>
        <v>0</v>
      </c>
      <c r="HU138" s="258"/>
      <c r="HV138" s="257">
        <f t="shared" si="1111"/>
        <v>0</v>
      </c>
      <c r="HW138" s="259"/>
      <c r="HX138" s="260"/>
      <c r="HY138" s="260"/>
      <c r="HZ138" s="257">
        <f t="shared" si="1112"/>
        <v>0</v>
      </c>
      <c r="IA138" s="258">
        <v>0.294289866351475</v>
      </c>
      <c r="IB138" s="261">
        <f t="shared" si="1113"/>
        <v>0</v>
      </c>
      <c r="IC138" s="261">
        <f t="shared" si="1114"/>
        <v>0</v>
      </c>
      <c r="ID138" s="599"/>
      <c r="IE138" s="254">
        <v>10.0</v>
      </c>
      <c r="IF138" s="255" t="s">
        <v>132</v>
      </c>
      <c r="IG138" s="256" t="s">
        <v>121</v>
      </c>
      <c r="IH138" s="256" t="s">
        <v>123</v>
      </c>
      <c r="II138" s="257"/>
      <c r="IJ138" s="256"/>
      <c r="IK138" s="257">
        <f t="shared" si="1115"/>
        <v>0</v>
      </c>
      <c r="IL138" s="258"/>
      <c r="IM138" s="257">
        <f t="shared" si="1116"/>
        <v>0</v>
      </c>
      <c r="IN138" s="259"/>
      <c r="IO138" s="260"/>
      <c r="IP138" s="260"/>
      <c r="IQ138" s="257">
        <f t="shared" si="1117"/>
        <v>0</v>
      </c>
      <c r="IR138" s="258">
        <v>0.294289866351475</v>
      </c>
      <c r="IS138" s="261">
        <f t="shared" si="1118"/>
        <v>0</v>
      </c>
      <c r="IT138" s="261">
        <f t="shared" si="1119"/>
        <v>0</v>
      </c>
      <c r="IU138" s="599"/>
      <c r="IV138" s="254">
        <v>10.0</v>
      </c>
      <c r="IW138" s="255" t="s">
        <v>132</v>
      </c>
      <c r="IX138" s="256" t="s">
        <v>121</v>
      </c>
      <c r="IY138" s="256" t="s">
        <v>123</v>
      </c>
      <c r="IZ138" s="257"/>
      <c r="JA138" s="256"/>
      <c r="JB138" s="257">
        <f t="shared" si="1120"/>
        <v>0</v>
      </c>
      <c r="JC138" s="258"/>
      <c r="JD138" s="257">
        <f t="shared" si="1121"/>
        <v>0</v>
      </c>
      <c r="JE138" s="259"/>
      <c r="JF138" s="260"/>
      <c r="JG138" s="260"/>
      <c r="JH138" s="257">
        <f t="shared" si="1122"/>
        <v>0</v>
      </c>
      <c r="JI138" s="258">
        <v>0.294289866351475</v>
      </c>
      <c r="JJ138" s="261">
        <f t="shared" si="1123"/>
        <v>0</v>
      </c>
      <c r="JK138" s="261">
        <f t="shared" si="1124"/>
        <v>0</v>
      </c>
      <c r="JL138" s="599"/>
      <c r="JM138" s="254">
        <v>10.0</v>
      </c>
      <c r="JN138" s="255" t="s">
        <v>132</v>
      </c>
      <c r="JO138" s="256" t="s">
        <v>121</v>
      </c>
      <c r="JP138" s="256" t="s">
        <v>123</v>
      </c>
      <c r="JQ138" s="257"/>
      <c r="JR138" s="256"/>
      <c r="JS138" s="257">
        <f t="shared" si="1125"/>
        <v>0</v>
      </c>
      <c r="JT138" s="258"/>
      <c r="JU138" s="257">
        <f t="shared" si="1126"/>
        <v>0</v>
      </c>
      <c r="JV138" s="259"/>
      <c r="JW138" s="260"/>
      <c r="JX138" s="260"/>
      <c r="JY138" s="257">
        <f t="shared" si="1127"/>
        <v>0</v>
      </c>
      <c r="JZ138" s="258">
        <v>0.294289866351475</v>
      </c>
      <c r="KA138" s="261">
        <f t="shared" si="1128"/>
        <v>0</v>
      </c>
      <c r="KB138" s="261">
        <f t="shared" si="1129"/>
        <v>0</v>
      </c>
      <c r="KC138" s="599"/>
      <c r="KD138" s="254">
        <v>10.0</v>
      </c>
      <c r="KE138" s="255" t="s">
        <v>132</v>
      </c>
      <c r="KF138" s="256" t="s">
        <v>121</v>
      </c>
      <c r="KG138" s="256" t="s">
        <v>123</v>
      </c>
      <c r="KH138" s="257"/>
      <c r="KI138" s="256"/>
      <c r="KJ138" s="257">
        <f t="shared" si="1130"/>
        <v>0</v>
      </c>
      <c r="KK138" s="258"/>
      <c r="KL138" s="257">
        <f t="shared" si="1131"/>
        <v>0</v>
      </c>
      <c r="KM138" s="259"/>
      <c r="KN138" s="260"/>
      <c r="KO138" s="260"/>
      <c r="KP138" s="257">
        <f t="shared" si="1132"/>
        <v>0</v>
      </c>
      <c r="KQ138" s="258">
        <v>0.294289866351475</v>
      </c>
      <c r="KR138" s="261">
        <f t="shared" si="1133"/>
        <v>0</v>
      </c>
      <c r="KS138" s="261">
        <f t="shared" si="1134"/>
        <v>0</v>
      </c>
      <c r="KT138" s="599"/>
      <c r="KU138" s="253"/>
    </row>
    <row r="139" ht="15.75" customHeight="1">
      <c r="A139" s="254"/>
      <c r="B139" s="274" t="s">
        <v>141</v>
      </c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601"/>
      <c r="Q139" s="599"/>
      <c r="R139" s="254"/>
      <c r="S139" s="274" t="s">
        <v>141</v>
      </c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75"/>
      <c r="AE139" s="275"/>
      <c r="AF139" s="275"/>
      <c r="AG139" s="601"/>
      <c r="AH139" s="599"/>
      <c r="AI139" s="254"/>
      <c r="AJ139" s="274" t="s">
        <v>141</v>
      </c>
      <c r="AK139" s="275"/>
      <c r="AL139" s="275"/>
      <c r="AM139" s="275"/>
      <c r="AN139" s="275"/>
      <c r="AO139" s="275"/>
      <c r="AP139" s="275"/>
      <c r="AQ139" s="275"/>
      <c r="AR139" s="275"/>
      <c r="AS139" s="275"/>
      <c r="AT139" s="275"/>
      <c r="AU139" s="275"/>
      <c r="AV139" s="275"/>
      <c r="AW139" s="275"/>
      <c r="AX139" s="601"/>
      <c r="AY139" s="599"/>
      <c r="AZ139" s="254"/>
      <c r="BA139" s="274" t="s">
        <v>141</v>
      </c>
      <c r="BB139" s="275"/>
      <c r="BC139" s="275"/>
      <c r="BD139" s="275"/>
      <c r="BE139" s="275"/>
      <c r="BF139" s="275"/>
      <c r="BG139" s="275"/>
      <c r="BH139" s="275"/>
      <c r="BI139" s="275"/>
      <c r="BJ139" s="275"/>
      <c r="BK139" s="275"/>
      <c r="BL139" s="275"/>
      <c r="BM139" s="275"/>
      <c r="BN139" s="275"/>
      <c r="BO139" s="601"/>
      <c r="BP139" s="599"/>
      <c r="BQ139" s="254"/>
      <c r="BR139" s="274" t="s">
        <v>141</v>
      </c>
      <c r="BS139" s="275"/>
      <c r="BT139" s="275"/>
      <c r="BU139" s="275"/>
      <c r="BV139" s="275"/>
      <c r="BW139" s="275"/>
      <c r="BX139" s="275"/>
      <c r="BY139" s="275"/>
      <c r="BZ139" s="275"/>
      <c r="CA139" s="275"/>
      <c r="CB139" s="275"/>
      <c r="CC139" s="275"/>
      <c r="CD139" s="275"/>
      <c r="CE139" s="275"/>
      <c r="CF139" s="601"/>
      <c r="CG139" s="599"/>
      <c r="CH139" s="254"/>
      <c r="CI139" s="274" t="s">
        <v>141</v>
      </c>
      <c r="CJ139" s="275"/>
      <c r="CK139" s="275"/>
      <c r="CL139" s="275"/>
      <c r="CM139" s="275"/>
      <c r="CN139" s="275"/>
      <c r="CO139" s="275"/>
      <c r="CP139" s="275"/>
      <c r="CQ139" s="275"/>
      <c r="CR139" s="275"/>
      <c r="CS139" s="275"/>
      <c r="CT139" s="275"/>
      <c r="CU139" s="275"/>
      <c r="CV139" s="275"/>
      <c r="CW139" s="601"/>
      <c r="CX139" s="599"/>
      <c r="CY139" s="254"/>
      <c r="CZ139" s="274" t="s">
        <v>141</v>
      </c>
      <c r="DA139" s="275"/>
      <c r="DB139" s="275"/>
      <c r="DC139" s="275"/>
      <c r="DD139" s="275"/>
      <c r="DE139" s="275"/>
      <c r="DF139" s="275"/>
      <c r="DG139" s="275"/>
      <c r="DH139" s="275"/>
      <c r="DI139" s="275"/>
      <c r="DJ139" s="275"/>
      <c r="DK139" s="275"/>
      <c r="DL139" s="275"/>
      <c r="DM139" s="275"/>
      <c r="DN139" s="601"/>
      <c r="DO139" s="599"/>
      <c r="DP139" s="254"/>
      <c r="DQ139" s="274" t="s">
        <v>141</v>
      </c>
      <c r="DR139" s="275"/>
      <c r="DS139" s="275"/>
      <c r="DT139" s="275"/>
      <c r="DU139" s="275"/>
      <c r="DV139" s="275"/>
      <c r="DW139" s="275"/>
      <c r="DX139" s="275"/>
      <c r="DY139" s="275"/>
      <c r="DZ139" s="275"/>
      <c r="EA139" s="275"/>
      <c r="EB139" s="275"/>
      <c r="EC139" s="275"/>
      <c r="ED139" s="275"/>
      <c r="EE139" s="601"/>
      <c r="EF139" s="599"/>
      <c r="EG139" s="254"/>
      <c r="EH139" s="274" t="s">
        <v>141</v>
      </c>
      <c r="EI139" s="275"/>
      <c r="EJ139" s="275"/>
      <c r="EK139" s="275"/>
      <c r="EL139" s="275"/>
      <c r="EM139" s="275"/>
      <c r="EN139" s="275"/>
      <c r="EO139" s="275"/>
      <c r="EP139" s="275"/>
      <c r="EQ139" s="275"/>
      <c r="ER139" s="275"/>
      <c r="ES139" s="275"/>
      <c r="ET139" s="275"/>
      <c r="EU139" s="275"/>
      <c r="EV139" s="601"/>
      <c r="EW139" s="599"/>
      <c r="EX139" s="254"/>
      <c r="EY139" s="274" t="s">
        <v>141</v>
      </c>
      <c r="EZ139" s="275"/>
      <c r="FA139" s="275"/>
      <c r="FB139" s="275"/>
      <c r="FC139" s="275"/>
      <c r="FD139" s="275"/>
      <c r="FE139" s="275"/>
      <c r="FF139" s="275"/>
      <c r="FG139" s="275"/>
      <c r="FH139" s="275"/>
      <c r="FI139" s="275"/>
      <c r="FJ139" s="275"/>
      <c r="FK139" s="275"/>
      <c r="FL139" s="275"/>
      <c r="FM139" s="601"/>
      <c r="FN139" s="599"/>
      <c r="FO139" s="254"/>
      <c r="FP139" s="274" t="s">
        <v>141</v>
      </c>
      <c r="FQ139" s="275"/>
      <c r="FR139" s="275"/>
      <c r="FS139" s="275"/>
      <c r="FT139" s="275"/>
      <c r="FU139" s="275"/>
      <c r="FV139" s="275"/>
      <c r="FW139" s="275"/>
      <c r="FX139" s="275"/>
      <c r="FY139" s="275"/>
      <c r="FZ139" s="275"/>
      <c r="GA139" s="275"/>
      <c r="GB139" s="275"/>
      <c r="GC139" s="275"/>
      <c r="GD139" s="601"/>
      <c r="GE139" s="599"/>
      <c r="GF139" s="254"/>
      <c r="GG139" s="274" t="s">
        <v>141</v>
      </c>
      <c r="GH139" s="275"/>
      <c r="GI139" s="275"/>
      <c r="GJ139" s="275"/>
      <c r="GK139" s="275"/>
      <c r="GL139" s="275"/>
      <c r="GM139" s="275"/>
      <c r="GN139" s="275"/>
      <c r="GO139" s="275"/>
      <c r="GP139" s="275"/>
      <c r="GQ139" s="275"/>
      <c r="GR139" s="275"/>
      <c r="GS139" s="275"/>
      <c r="GT139" s="275"/>
      <c r="GU139" s="601"/>
      <c r="GV139" s="599"/>
      <c r="GW139" s="254"/>
      <c r="GX139" s="274" t="s">
        <v>141</v>
      </c>
      <c r="GY139" s="275"/>
      <c r="GZ139" s="275"/>
      <c r="HA139" s="275"/>
      <c r="HB139" s="275"/>
      <c r="HC139" s="275"/>
      <c r="HD139" s="275"/>
      <c r="HE139" s="275"/>
      <c r="HF139" s="275"/>
      <c r="HG139" s="275"/>
      <c r="HH139" s="275"/>
      <c r="HI139" s="275"/>
      <c r="HJ139" s="275"/>
      <c r="HK139" s="275"/>
      <c r="HL139" s="601"/>
      <c r="HM139" s="599"/>
      <c r="HN139" s="254"/>
      <c r="HO139" s="274" t="s">
        <v>141</v>
      </c>
      <c r="HP139" s="275"/>
      <c r="HQ139" s="275"/>
      <c r="HR139" s="275"/>
      <c r="HS139" s="275"/>
      <c r="HT139" s="275"/>
      <c r="HU139" s="275"/>
      <c r="HV139" s="275"/>
      <c r="HW139" s="275"/>
      <c r="HX139" s="275"/>
      <c r="HY139" s="275"/>
      <c r="HZ139" s="275"/>
      <c r="IA139" s="275"/>
      <c r="IB139" s="275"/>
      <c r="IC139" s="601"/>
      <c r="ID139" s="599"/>
      <c r="IE139" s="254"/>
      <c r="IF139" s="274" t="s">
        <v>141</v>
      </c>
      <c r="IG139" s="275"/>
      <c r="IH139" s="275"/>
      <c r="II139" s="275"/>
      <c r="IJ139" s="275"/>
      <c r="IK139" s="275"/>
      <c r="IL139" s="275"/>
      <c r="IM139" s="275"/>
      <c r="IN139" s="275"/>
      <c r="IO139" s="275"/>
      <c r="IP139" s="275"/>
      <c r="IQ139" s="275"/>
      <c r="IR139" s="275"/>
      <c r="IS139" s="275"/>
      <c r="IT139" s="601"/>
      <c r="IU139" s="599"/>
      <c r="IV139" s="254"/>
      <c r="IW139" s="274" t="s">
        <v>141</v>
      </c>
      <c r="IX139" s="275"/>
      <c r="IY139" s="275"/>
      <c r="IZ139" s="275"/>
      <c r="JA139" s="275"/>
      <c r="JB139" s="275"/>
      <c r="JC139" s="275"/>
      <c r="JD139" s="275"/>
      <c r="JE139" s="275"/>
      <c r="JF139" s="275"/>
      <c r="JG139" s="275"/>
      <c r="JH139" s="275"/>
      <c r="JI139" s="275"/>
      <c r="JJ139" s="275"/>
      <c r="JK139" s="601"/>
      <c r="JL139" s="599"/>
      <c r="JM139" s="254"/>
      <c r="JN139" s="274" t="s">
        <v>141</v>
      </c>
      <c r="JO139" s="275"/>
      <c r="JP139" s="275"/>
      <c r="JQ139" s="275"/>
      <c r="JR139" s="275"/>
      <c r="JS139" s="275"/>
      <c r="JT139" s="275"/>
      <c r="JU139" s="275"/>
      <c r="JV139" s="275"/>
      <c r="JW139" s="275"/>
      <c r="JX139" s="275"/>
      <c r="JY139" s="275"/>
      <c r="JZ139" s="275"/>
      <c r="KA139" s="275"/>
      <c r="KB139" s="601"/>
      <c r="KC139" s="599"/>
      <c r="KD139" s="254"/>
      <c r="KE139" s="274" t="s">
        <v>141</v>
      </c>
      <c r="KF139" s="275"/>
      <c r="KG139" s="275"/>
      <c r="KH139" s="275"/>
      <c r="KI139" s="275"/>
      <c r="KJ139" s="275"/>
      <c r="KK139" s="275"/>
      <c r="KL139" s="275"/>
      <c r="KM139" s="275"/>
      <c r="KN139" s="275"/>
      <c r="KO139" s="275"/>
      <c r="KP139" s="275"/>
      <c r="KQ139" s="275"/>
      <c r="KR139" s="275"/>
      <c r="KS139" s="601"/>
      <c r="KT139" s="599"/>
      <c r="KU139" s="264"/>
    </row>
    <row r="140" ht="15.75" customHeight="1">
      <c r="A140" s="254">
        <v>1.0</v>
      </c>
      <c r="B140" s="255" t="s">
        <v>142</v>
      </c>
      <c r="C140" s="256" t="s">
        <v>121</v>
      </c>
      <c r="D140" s="256" t="s">
        <v>123</v>
      </c>
      <c r="E140" s="257"/>
      <c r="F140" s="257"/>
      <c r="G140" s="257">
        <f t="shared" ref="G140:G147" si="1135">IFERROR(E140*F140/1000000,0)</f>
        <v>0</v>
      </c>
      <c r="H140" s="258"/>
      <c r="I140" s="257">
        <f t="shared" ref="I140:I147" si="1136">IFERROR(+G140*H140,"")</f>
        <v>0</v>
      </c>
      <c r="J140" s="259"/>
      <c r="K140" s="260"/>
      <c r="L140" s="260"/>
      <c r="M140" s="257">
        <f t="shared" ref="M140:M147" si="1137">IFERROR(+(IF(G140="","0",G140))+(IF(I140="","0",I140))+(IF(L140="","0",L140)),"")</f>
        <v>0</v>
      </c>
      <c r="N140" s="258">
        <v>0.294289866351475</v>
      </c>
      <c r="O140" s="261">
        <f t="shared" ref="O140:O147" si="1138">IFERROR(+N140*(M140-L140),"")</f>
        <v>0</v>
      </c>
      <c r="P140" s="261">
        <f t="shared" ref="P140:P147" si="1139">IFERROR(+(IF(M140="","0",M140))-(IF(O140="","0",O140)),"")</f>
        <v>0</v>
      </c>
      <c r="Q140" s="599"/>
      <c r="R140" s="254">
        <v>1.0</v>
      </c>
      <c r="S140" s="255" t="s">
        <v>142</v>
      </c>
      <c r="T140" s="256" t="s">
        <v>121</v>
      </c>
      <c r="U140" s="256" t="s">
        <v>123</v>
      </c>
      <c r="V140" s="257"/>
      <c r="W140" s="257"/>
      <c r="X140" s="257">
        <f t="shared" ref="X140:X147" si="1140">IFERROR(V140*W140/1000000,0)</f>
        <v>0</v>
      </c>
      <c r="Y140" s="258"/>
      <c r="Z140" s="257">
        <f t="shared" ref="Z140:Z147" si="1141">IFERROR(+X140*Y140,"")</f>
        <v>0</v>
      </c>
      <c r="AA140" s="259"/>
      <c r="AB140" s="260"/>
      <c r="AC140" s="260"/>
      <c r="AD140" s="257">
        <f t="shared" ref="AD140:AD147" si="1142">IFERROR(+(IF(X140="","0",X140))+(IF(Z140="","0",Z140))+(IF(AC140="","0",AC140)),"")</f>
        <v>0</v>
      </c>
      <c r="AE140" s="258">
        <v>0.294289866351475</v>
      </c>
      <c r="AF140" s="261">
        <f t="shared" ref="AF140:AF147" si="1143">IFERROR(+AE140*(AD140-AC140),"")</f>
        <v>0</v>
      </c>
      <c r="AG140" s="261">
        <f t="shared" ref="AG140:AG147" si="1144">IFERROR(+(IF(AD140="","0",AD140))-(IF(AF140="","0",AF140)),"")</f>
        <v>0</v>
      </c>
      <c r="AH140" s="599"/>
      <c r="AI140" s="254">
        <v>1.0</v>
      </c>
      <c r="AJ140" s="255" t="s">
        <v>142</v>
      </c>
      <c r="AK140" s="256" t="s">
        <v>121</v>
      </c>
      <c r="AL140" s="256" t="s">
        <v>123</v>
      </c>
      <c r="AM140" s="257"/>
      <c r="AN140" s="257"/>
      <c r="AO140" s="257">
        <f t="shared" ref="AO140:AO147" si="1145">IFERROR(AM140*AN140/1000000,0)</f>
        <v>0</v>
      </c>
      <c r="AP140" s="258"/>
      <c r="AQ140" s="257">
        <f t="shared" ref="AQ140:AQ147" si="1146">IFERROR(+AO140*AP140,"")</f>
        <v>0</v>
      </c>
      <c r="AR140" s="259"/>
      <c r="AS140" s="260"/>
      <c r="AT140" s="260"/>
      <c r="AU140" s="257">
        <f t="shared" ref="AU140:AU147" si="1147">IFERROR(+(IF(AO140="","0",AO140))+(IF(AQ140="","0",AQ140))+(IF(AT140="","0",AT140)),"")</f>
        <v>0</v>
      </c>
      <c r="AV140" s="258">
        <v>0.294289866351475</v>
      </c>
      <c r="AW140" s="261">
        <f t="shared" ref="AW140:AW147" si="1148">IFERROR(+AV140*(AU140-AT140),"")</f>
        <v>0</v>
      </c>
      <c r="AX140" s="261">
        <f t="shared" ref="AX140:AX147" si="1149">IFERROR(+(IF(AU140="","0",AU140))-(IF(AW140="","0",AW140)),"")</f>
        <v>0</v>
      </c>
      <c r="AY140" s="599"/>
      <c r="AZ140" s="254">
        <v>1.0</v>
      </c>
      <c r="BA140" s="255" t="s">
        <v>142</v>
      </c>
      <c r="BB140" s="256" t="s">
        <v>121</v>
      </c>
      <c r="BC140" s="256" t="s">
        <v>123</v>
      </c>
      <c r="BD140" s="257"/>
      <c r="BE140" s="257"/>
      <c r="BF140" s="257">
        <f t="shared" ref="BF140:BF147" si="1150">IFERROR(BD140*BE140/1000000,0)</f>
        <v>0</v>
      </c>
      <c r="BG140" s="258"/>
      <c r="BH140" s="257">
        <f t="shared" ref="BH140:BH147" si="1151">IFERROR(+BF140*BG140,"")</f>
        <v>0</v>
      </c>
      <c r="BI140" s="259"/>
      <c r="BJ140" s="260"/>
      <c r="BK140" s="260"/>
      <c r="BL140" s="257">
        <f t="shared" ref="BL140:BL147" si="1152">IFERROR(+(IF(BF140="","0",BF140))+(IF(BH140="","0",BH140))+(IF(BK140="","0",BK140)),"")</f>
        <v>0</v>
      </c>
      <c r="BM140" s="258">
        <v>0.294289866351475</v>
      </c>
      <c r="BN140" s="261">
        <f t="shared" ref="BN140:BN147" si="1153">IFERROR(+BM140*(BL140-BK140),"")</f>
        <v>0</v>
      </c>
      <c r="BO140" s="261">
        <f t="shared" ref="BO140:BO147" si="1154">IFERROR(+(IF(BL140="","0",BL140))-(IF(BN140="","0",BN140)),"")</f>
        <v>0</v>
      </c>
      <c r="BP140" s="599"/>
      <c r="BQ140" s="254">
        <v>1.0</v>
      </c>
      <c r="BR140" s="255" t="s">
        <v>142</v>
      </c>
      <c r="BS140" s="256" t="s">
        <v>121</v>
      </c>
      <c r="BT140" s="256" t="s">
        <v>123</v>
      </c>
      <c r="BU140" s="257"/>
      <c r="BV140" s="257"/>
      <c r="BW140" s="257">
        <f t="shared" ref="BW140:BW147" si="1155">IFERROR(BU140*BV140/1000000,0)</f>
        <v>0</v>
      </c>
      <c r="BX140" s="258"/>
      <c r="BY140" s="257">
        <f t="shared" ref="BY140:BY147" si="1156">IFERROR(+BW140*BX140,"")</f>
        <v>0</v>
      </c>
      <c r="BZ140" s="259"/>
      <c r="CA140" s="260"/>
      <c r="CB140" s="260"/>
      <c r="CC140" s="257">
        <f t="shared" ref="CC140:CC147" si="1157">IFERROR(+(IF(BW140="","0",BW140))+(IF(BY140="","0",BY140))+(IF(CB140="","0",CB140)),"")</f>
        <v>0</v>
      </c>
      <c r="CD140" s="258">
        <v>0.294289866351475</v>
      </c>
      <c r="CE140" s="261">
        <f t="shared" ref="CE140:CE147" si="1158">IFERROR(+CD140*(CC140-CB140),"")</f>
        <v>0</v>
      </c>
      <c r="CF140" s="261">
        <f t="shared" ref="CF140:CF147" si="1159">IFERROR(+(IF(CC140="","0",CC140))-(IF(CE140="","0",CE140)),"")</f>
        <v>0</v>
      </c>
      <c r="CG140" s="599"/>
      <c r="CH140" s="254">
        <v>1.0</v>
      </c>
      <c r="CI140" s="255" t="s">
        <v>142</v>
      </c>
      <c r="CJ140" s="256" t="s">
        <v>121</v>
      </c>
      <c r="CK140" s="256" t="s">
        <v>123</v>
      </c>
      <c r="CL140" s="257"/>
      <c r="CM140" s="257"/>
      <c r="CN140" s="257">
        <f t="shared" ref="CN140:CN147" si="1160">IFERROR(CL140*CM140/1000000,0)</f>
        <v>0</v>
      </c>
      <c r="CO140" s="258"/>
      <c r="CP140" s="257">
        <f t="shared" ref="CP140:CP147" si="1161">IFERROR(+CN140*CO140,"")</f>
        <v>0</v>
      </c>
      <c r="CQ140" s="259"/>
      <c r="CR140" s="260"/>
      <c r="CS140" s="260"/>
      <c r="CT140" s="257">
        <f t="shared" ref="CT140:CT147" si="1162">IFERROR(+(IF(CN140="","0",CN140))+(IF(CP140="","0",CP140))+(IF(CS140="","0",CS140)),"")</f>
        <v>0</v>
      </c>
      <c r="CU140" s="258">
        <v>0.294289866351475</v>
      </c>
      <c r="CV140" s="261">
        <f t="shared" ref="CV140:CV147" si="1163">IFERROR(+CU140*(CT140-CS140),"")</f>
        <v>0</v>
      </c>
      <c r="CW140" s="261">
        <f t="shared" ref="CW140:CW147" si="1164">IFERROR(+(IF(CT140="","0",CT140))-(IF(CV140="","0",CV140)),"")</f>
        <v>0</v>
      </c>
      <c r="CX140" s="599"/>
      <c r="CY140" s="254">
        <v>1.0</v>
      </c>
      <c r="CZ140" s="255" t="s">
        <v>142</v>
      </c>
      <c r="DA140" s="256" t="s">
        <v>121</v>
      </c>
      <c r="DB140" s="256" t="s">
        <v>123</v>
      </c>
      <c r="DC140" s="257"/>
      <c r="DD140" s="257"/>
      <c r="DE140" s="257">
        <f t="shared" ref="DE140:DE147" si="1165">IFERROR(DC140*DD140/1000000,0)</f>
        <v>0</v>
      </c>
      <c r="DF140" s="258"/>
      <c r="DG140" s="257">
        <f t="shared" ref="DG140:DG147" si="1166">IFERROR(+DE140*DF140,"")</f>
        <v>0</v>
      </c>
      <c r="DH140" s="259"/>
      <c r="DI140" s="260"/>
      <c r="DJ140" s="260"/>
      <c r="DK140" s="257">
        <f t="shared" ref="DK140:DK147" si="1167">IFERROR(+(IF(DE140="","0",DE140))+(IF(DG140="","0",DG140))+(IF(DJ140="","0",DJ140)),"")</f>
        <v>0</v>
      </c>
      <c r="DL140" s="258">
        <v>0.294289866351475</v>
      </c>
      <c r="DM140" s="261">
        <f t="shared" ref="DM140:DM147" si="1168">IFERROR(+DL140*(DK140-DJ140),"")</f>
        <v>0</v>
      </c>
      <c r="DN140" s="261">
        <f t="shared" ref="DN140:DN147" si="1169">IFERROR(+(IF(DK140="","0",DK140))-(IF(DM140="","0",DM140)),"")</f>
        <v>0</v>
      </c>
      <c r="DO140" s="599"/>
      <c r="DP140" s="254">
        <v>1.0</v>
      </c>
      <c r="DQ140" s="255" t="s">
        <v>142</v>
      </c>
      <c r="DR140" s="256" t="s">
        <v>121</v>
      </c>
      <c r="DS140" s="256" t="s">
        <v>123</v>
      </c>
      <c r="DT140" s="257"/>
      <c r="DU140" s="257"/>
      <c r="DV140" s="257">
        <f t="shared" ref="DV140:DV147" si="1170">IFERROR(DT140*DU140/1000000,0)</f>
        <v>0</v>
      </c>
      <c r="DW140" s="258"/>
      <c r="DX140" s="257">
        <f t="shared" ref="DX140:DX147" si="1171">IFERROR(+DV140*DW140,"")</f>
        <v>0</v>
      </c>
      <c r="DY140" s="259"/>
      <c r="DZ140" s="260"/>
      <c r="EA140" s="260"/>
      <c r="EB140" s="257">
        <f t="shared" ref="EB140:EB147" si="1172">IFERROR(+(IF(DV140="","0",DV140))+(IF(DX140="","0",DX140))+(IF(EA140="","0",EA140)),"")</f>
        <v>0</v>
      </c>
      <c r="EC140" s="258">
        <v>0.294289866351475</v>
      </c>
      <c r="ED140" s="261">
        <f t="shared" ref="ED140:ED147" si="1173">IFERROR(+EC140*(EB140-EA140),"")</f>
        <v>0</v>
      </c>
      <c r="EE140" s="261">
        <f t="shared" ref="EE140:EE147" si="1174">IFERROR(+(IF(EB140="","0",EB140))-(IF(ED140="","0",ED140)),"")</f>
        <v>0</v>
      </c>
      <c r="EF140" s="599"/>
      <c r="EG140" s="254">
        <v>1.0</v>
      </c>
      <c r="EH140" s="255" t="s">
        <v>142</v>
      </c>
      <c r="EI140" s="256" t="s">
        <v>121</v>
      </c>
      <c r="EJ140" s="256" t="s">
        <v>123</v>
      </c>
      <c r="EK140" s="257"/>
      <c r="EL140" s="257"/>
      <c r="EM140" s="257">
        <f t="shared" ref="EM140:EM147" si="1175">IFERROR(EK140*EL140/1000000,0)</f>
        <v>0</v>
      </c>
      <c r="EN140" s="258"/>
      <c r="EO140" s="257">
        <f t="shared" ref="EO140:EO147" si="1176">IFERROR(+EM140*EN140,"")</f>
        <v>0</v>
      </c>
      <c r="EP140" s="259"/>
      <c r="EQ140" s="260"/>
      <c r="ER140" s="260"/>
      <c r="ES140" s="257">
        <f t="shared" ref="ES140:ES147" si="1177">IFERROR(+(IF(EM140="","0",EM140))+(IF(EO140="","0",EO140))+(IF(ER140="","0",ER140)),"")</f>
        <v>0</v>
      </c>
      <c r="ET140" s="258">
        <v>0.294289866351475</v>
      </c>
      <c r="EU140" s="261">
        <f t="shared" ref="EU140:EU147" si="1178">IFERROR(+ET140*(ES140-ER140),"")</f>
        <v>0</v>
      </c>
      <c r="EV140" s="261">
        <f t="shared" ref="EV140:EV147" si="1179">IFERROR(+(IF(ES140="","0",ES140))-(IF(EU140="","0",EU140)),"")</f>
        <v>0</v>
      </c>
      <c r="EW140" s="599"/>
      <c r="EX140" s="254">
        <v>1.0</v>
      </c>
      <c r="EY140" s="255" t="s">
        <v>142</v>
      </c>
      <c r="EZ140" s="256" t="s">
        <v>121</v>
      </c>
      <c r="FA140" s="256" t="s">
        <v>123</v>
      </c>
      <c r="FB140" s="257"/>
      <c r="FC140" s="257"/>
      <c r="FD140" s="257">
        <f t="shared" ref="FD140:FD147" si="1180">IFERROR(FB140*FC140/1000000,0)</f>
        <v>0</v>
      </c>
      <c r="FE140" s="258"/>
      <c r="FF140" s="257">
        <f t="shared" ref="FF140:FF147" si="1181">IFERROR(+FD140*FE140,"")</f>
        <v>0</v>
      </c>
      <c r="FG140" s="259"/>
      <c r="FH140" s="260"/>
      <c r="FI140" s="260"/>
      <c r="FJ140" s="257">
        <f t="shared" ref="FJ140:FJ147" si="1182">IFERROR(+(IF(FD140="","0",FD140))+(IF(FF140="","0",FF140))+(IF(FI140="","0",FI140)),"")</f>
        <v>0</v>
      </c>
      <c r="FK140" s="258">
        <v>0.294289866351475</v>
      </c>
      <c r="FL140" s="261">
        <f t="shared" ref="FL140:FL147" si="1183">IFERROR(+FK140*(FJ140-FI140),"")</f>
        <v>0</v>
      </c>
      <c r="FM140" s="261">
        <f t="shared" ref="FM140:FM147" si="1184">IFERROR(+(IF(FJ140="","0",FJ140))-(IF(FL140="","0",FL140)),"")</f>
        <v>0</v>
      </c>
      <c r="FN140" s="599"/>
      <c r="FO140" s="254">
        <v>1.0</v>
      </c>
      <c r="FP140" s="255" t="s">
        <v>142</v>
      </c>
      <c r="FQ140" s="256" t="s">
        <v>121</v>
      </c>
      <c r="FR140" s="256" t="s">
        <v>123</v>
      </c>
      <c r="FS140" s="257"/>
      <c r="FT140" s="257"/>
      <c r="FU140" s="257">
        <f t="shared" ref="FU140:FU147" si="1185">IFERROR(FS140*FT140/1000000,0)</f>
        <v>0</v>
      </c>
      <c r="FV140" s="258"/>
      <c r="FW140" s="257">
        <f t="shared" ref="FW140:FW147" si="1186">IFERROR(+FU140*FV140,"")</f>
        <v>0</v>
      </c>
      <c r="FX140" s="259"/>
      <c r="FY140" s="260"/>
      <c r="FZ140" s="260"/>
      <c r="GA140" s="257">
        <f t="shared" ref="GA140:GA147" si="1187">IFERROR(+(IF(FU140="","0",FU140))+(IF(FW140="","0",FW140))+(IF(FZ140="","0",FZ140)),"")</f>
        <v>0</v>
      </c>
      <c r="GB140" s="258">
        <v>0.294289866351475</v>
      </c>
      <c r="GC140" s="261">
        <f t="shared" ref="GC140:GC147" si="1188">IFERROR(+GB140*(GA140-FZ140),"")</f>
        <v>0</v>
      </c>
      <c r="GD140" s="261">
        <f t="shared" ref="GD140:GD147" si="1189">IFERROR(+(IF(GA140="","0",GA140))-(IF(GC140="","0",GC140)),"")</f>
        <v>0</v>
      </c>
      <c r="GE140" s="599"/>
      <c r="GF140" s="254">
        <v>1.0</v>
      </c>
      <c r="GG140" s="255" t="s">
        <v>142</v>
      </c>
      <c r="GH140" s="256" t="s">
        <v>121</v>
      </c>
      <c r="GI140" s="256" t="s">
        <v>123</v>
      </c>
      <c r="GJ140" s="257"/>
      <c r="GK140" s="257"/>
      <c r="GL140" s="257">
        <f t="shared" ref="GL140:GL147" si="1190">IFERROR(GJ140*GK140/1000000,0)</f>
        <v>0</v>
      </c>
      <c r="GM140" s="258"/>
      <c r="GN140" s="257">
        <f t="shared" ref="GN140:GN147" si="1191">IFERROR(+GL140*GM140,"")</f>
        <v>0</v>
      </c>
      <c r="GO140" s="259"/>
      <c r="GP140" s="260"/>
      <c r="GQ140" s="260"/>
      <c r="GR140" s="257">
        <f t="shared" ref="GR140:GR147" si="1192">IFERROR(+(IF(GL140="","0",GL140))+(IF(GN140="","0",GN140))+(IF(GQ140="","0",GQ140)),"")</f>
        <v>0</v>
      </c>
      <c r="GS140" s="258">
        <v>0.294289866351475</v>
      </c>
      <c r="GT140" s="261">
        <f t="shared" ref="GT140:GT147" si="1193">IFERROR(+GS140*(GR140-GQ140),"")</f>
        <v>0</v>
      </c>
      <c r="GU140" s="261">
        <f t="shared" ref="GU140:GU147" si="1194">IFERROR(+(IF(GR140="","0",GR140))-(IF(GT140="","0",GT140)),"")</f>
        <v>0</v>
      </c>
      <c r="GV140" s="599"/>
      <c r="GW140" s="254">
        <v>1.0</v>
      </c>
      <c r="GX140" s="255" t="s">
        <v>142</v>
      </c>
      <c r="GY140" s="256" t="s">
        <v>121</v>
      </c>
      <c r="GZ140" s="256" t="s">
        <v>123</v>
      </c>
      <c r="HA140" s="257"/>
      <c r="HB140" s="257"/>
      <c r="HC140" s="257">
        <f t="shared" ref="HC140:HC147" si="1195">IFERROR(HA140*HB140/1000000,0)</f>
        <v>0</v>
      </c>
      <c r="HD140" s="258"/>
      <c r="HE140" s="257">
        <f t="shared" ref="HE140:HE147" si="1196">IFERROR(+HC140*HD140,"")</f>
        <v>0</v>
      </c>
      <c r="HF140" s="259"/>
      <c r="HG140" s="260"/>
      <c r="HH140" s="260"/>
      <c r="HI140" s="257">
        <f t="shared" ref="HI140:HI147" si="1197">IFERROR(+(IF(HC140="","0",HC140))+(IF(HE140="","0",HE140))+(IF(HH140="","0",HH140)),"")</f>
        <v>0</v>
      </c>
      <c r="HJ140" s="258">
        <v>0.294289866351475</v>
      </c>
      <c r="HK140" s="261">
        <f t="shared" ref="HK140:HK147" si="1198">IFERROR(+HJ140*(HI140-HH140),"")</f>
        <v>0</v>
      </c>
      <c r="HL140" s="261">
        <f t="shared" ref="HL140:HL147" si="1199">IFERROR(+(IF(HI140="","0",HI140))-(IF(HK140="","0",HK140)),"")</f>
        <v>0</v>
      </c>
      <c r="HM140" s="599"/>
      <c r="HN140" s="254">
        <v>1.0</v>
      </c>
      <c r="HO140" s="255" t="s">
        <v>142</v>
      </c>
      <c r="HP140" s="256" t="s">
        <v>121</v>
      </c>
      <c r="HQ140" s="256" t="s">
        <v>123</v>
      </c>
      <c r="HR140" s="257"/>
      <c r="HS140" s="257"/>
      <c r="HT140" s="257">
        <f t="shared" ref="HT140:HT147" si="1200">IFERROR(HR140*HS140/1000000,0)</f>
        <v>0</v>
      </c>
      <c r="HU140" s="258"/>
      <c r="HV140" s="257">
        <f t="shared" ref="HV140:HV147" si="1201">IFERROR(+HT140*HU140,"")</f>
        <v>0</v>
      </c>
      <c r="HW140" s="259"/>
      <c r="HX140" s="260"/>
      <c r="HY140" s="260"/>
      <c r="HZ140" s="257">
        <f t="shared" ref="HZ140:HZ147" si="1202">IFERROR(+(IF(HT140="","0",HT140))+(IF(HV140="","0",HV140))+(IF(HY140="","0",HY140)),"")</f>
        <v>0</v>
      </c>
      <c r="IA140" s="258">
        <v>0.294289866351475</v>
      </c>
      <c r="IB140" s="261">
        <f t="shared" ref="IB140:IB147" si="1203">IFERROR(+IA140*(HZ140-HY140),"")</f>
        <v>0</v>
      </c>
      <c r="IC140" s="261">
        <f t="shared" ref="IC140:IC147" si="1204">IFERROR(+(IF(HZ140="","0",HZ140))-(IF(IB140="","0",IB140)),"")</f>
        <v>0</v>
      </c>
      <c r="ID140" s="599"/>
      <c r="IE140" s="254">
        <v>1.0</v>
      </c>
      <c r="IF140" s="255" t="s">
        <v>142</v>
      </c>
      <c r="IG140" s="256" t="s">
        <v>121</v>
      </c>
      <c r="IH140" s="256" t="s">
        <v>123</v>
      </c>
      <c r="II140" s="257"/>
      <c r="IJ140" s="257"/>
      <c r="IK140" s="257">
        <f t="shared" ref="IK140:IK147" si="1205">IFERROR(II140*IJ140/1000000,0)</f>
        <v>0</v>
      </c>
      <c r="IL140" s="258"/>
      <c r="IM140" s="257">
        <f t="shared" ref="IM140:IM147" si="1206">IFERROR(+IK140*IL140,"")</f>
        <v>0</v>
      </c>
      <c r="IN140" s="259"/>
      <c r="IO140" s="260"/>
      <c r="IP140" s="260"/>
      <c r="IQ140" s="257">
        <f t="shared" ref="IQ140:IQ147" si="1207">IFERROR(+(IF(IK140="","0",IK140))+(IF(IM140="","0",IM140))+(IF(IP140="","0",IP140)),"")</f>
        <v>0</v>
      </c>
      <c r="IR140" s="258">
        <v>0.294289866351475</v>
      </c>
      <c r="IS140" s="261">
        <f t="shared" ref="IS140:IS147" si="1208">IFERROR(+IR140*(IQ140-IP140),"")</f>
        <v>0</v>
      </c>
      <c r="IT140" s="261">
        <f t="shared" ref="IT140:IT147" si="1209">IFERROR(+(IF(IQ140="","0",IQ140))-(IF(IS140="","0",IS140)),"")</f>
        <v>0</v>
      </c>
      <c r="IU140" s="599"/>
      <c r="IV140" s="254">
        <v>1.0</v>
      </c>
      <c r="IW140" s="255" t="s">
        <v>142</v>
      </c>
      <c r="IX140" s="256" t="s">
        <v>121</v>
      </c>
      <c r="IY140" s="256" t="s">
        <v>123</v>
      </c>
      <c r="IZ140" s="257"/>
      <c r="JA140" s="257"/>
      <c r="JB140" s="257">
        <f t="shared" ref="JB140:JB147" si="1210">IFERROR(IZ140*JA140/1000000,0)</f>
        <v>0</v>
      </c>
      <c r="JC140" s="258"/>
      <c r="JD140" s="257">
        <f t="shared" ref="JD140:JD147" si="1211">IFERROR(+JB140*JC140,"")</f>
        <v>0</v>
      </c>
      <c r="JE140" s="259"/>
      <c r="JF140" s="260"/>
      <c r="JG140" s="260"/>
      <c r="JH140" s="257">
        <f t="shared" ref="JH140:JH147" si="1212">IFERROR(+(IF(JB140="","0",JB140))+(IF(JD140="","0",JD140))+(IF(JG140="","0",JG140)),"")</f>
        <v>0</v>
      </c>
      <c r="JI140" s="258">
        <v>0.294289866351475</v>
      </c>
      <c r="JJ140" s="261">
        <f t="shared" ref="JJ140:JJ147" si="1213">IFERROR(+JI140*(JH140-JG140),"")</f>
        <v>0</v>
      </c>
      <c r="JK140" s="261">
        <f t="shared" ref="JK140:JK147" si="1214">IFERROR(+(IF(JH140="","0",JH140))-(IF(JJ140="","0",JJ140)),"")</f>
        <v>0</v>
      </c>
      <c r="JL140" s="599"/>
      <c r="JM140" s="254">
        <v>1.0</v>
      </c>
      <c r="JN140" s="255" t="s">
        <v>142</v>
      </c>
      <c r="JO140" s="256" t="s">
        <v>121</v>
      </c>
      <c r="JP140" s="256" t="s">
        <v>123</v>
      </c>
      <c r="JQ140" s="257"/>
      <c r="JR140" s="257"/>
      <c r="JS140" s="257">
        <f t="shared" ref="JS140:JS147" si="1215">IFERROR(JQ140*JR140/1000000,0)</f>
        <v>0</v>
      </c>
      <c r="JT140" s="258"/>
      <c r="JU140" s="257">
        <f t="shared" ref="JU140:JU147" si="1216">IFERROR(+JS140*JT140,"")</f>
        <v>0</v>
      </c>
      <c r="JV140" s="259"/>
      <c r="JW140" s="260"/>
      <c r="JX140" s="260"/>
      <c r="JY140" s="257">
        <f t="shared" ref="JY140:JY147" si="1217">IFERROR(+(IF(JS140="","0",JS140))+(IF(JU140="","0",JU140))+(IF(JX140="","0",JX140)),"")</f>
        <v>0</v>
      </c>
      <c r="JZ140" s="258">
        <v>0.294289866351475</v>
      </c>
      <c r="KA140" s="261">
        <f t="shared" ref="KA140:KA147" si="1218">IFERROR(+JZ140*(JY140-JX140),"")</f>
        <v>0</v>
      </c>
      <c r="KB140" s="261">
        <f t="shared" ref="KB140:KB147" si="1219">IFERROR(+(IF(JY140="","0",JY140))-(IF(KA140="","0",KA140)),"")</f>
        <v>0</v>
      </c>
      <c r="KC140" s="599"/>
      <c r="KD140" s="254">
        <v>1.0</v>
      </c>
      <c r="KE140" s="255" t="s">
        <v>142</v>
      </c>
      <c r="KF140" s="256" t="s">
        <v>121</v>
      </c>
      <c r="KG140" s="256" t="s">
        <v>123</v>
      </c>
      <c r="KH140" s="257"/>
      <c r="KI140" s="257"/>
      <c r="KJ140" s="257">
        <f t="shared" ref="KJ140:KJ147" si="1220">IFERROR(KH140*KI140/1000000,0)</f>
        <v>0</v>
      </c>
      <c r="KK140" s="258"/>
      <c r="KL140" s="257">
        <f t="shared" ref="KL140:KL147" si="1221">IFERROR(+KJ140*KK140,"")</f>
        <v>0</v>
      </c>
      <c r="KM140" s="259"/>
      <c r="KN140" s="260"/>
      <c r="KO140" s="260"/>
      <c r="KP140" s="257">
        <f t="shared" ref="KP140:KP147" si="1222">IFERROR(+(IF(KJ140="","0",KJ140))+(IF(KL140="","0",KL140))+(IF(KO140="","0",KO140)),"")</f>
        <v>0</v>
      </c>
      <c r="KQ140" s="258">
        <v>0.294289866351475</v>
      </c>
      <c r="KR140" s="261">
        <f t="shared" ref="KR140:KR147" si="1223">IFERROR(+KQ140*(KP140-KO140),"")</f>
        <v>0</v>
      </c>
      <c r="KS140" s="261">
        <f t="shared" ref="KS140:KS147" si="1224">IFERROR(+(IF(KP140="","0",KP140))-(IF(KR140="","0",KR140)),"")</f>
        <v>0</v>
      </c>
      <c r="KT140" s="599"/>
      <c r="KU140" s="264"/>
    </row>
    <row r="141" ht="15.75" customHeight="1">
      <c r="A141" s="254">
        <v>2.0</v>
      </c>
      <c r="B141" s="255" t="s">
        <v>143</v>
      </c>
      <c r="C141" s="256" t="s">
        <v>121</v>
      </c>
      <c r="D141" s="256" t="s">
        <v>123</v>
      </c>
      <c r="E141" s="257"/>
      <c r="F141" s="257"/>
      <c r="G141" s="257">
        <f t="shared" si="1135"/>
        <v>0</v>
      </c>
      <c r="H141" s="258"/>
      <c r="I141" s="257">
        <f t="shared" si="1136"/>
        <v>0</v>
      </c>
      <c r="J141" s="259"/>
      <c r="K141" s="260"/>
      <c r="L141" s="260"/>
      <c r="M141" s="257">
        <f t="shared" si="1137"/>
        <v>0</v>
      </c>
      <c r="N141" s="258">
        <v>0.294289866351475</v>
      </c>
      <c r="O141" s="261">
        <f t="shared" si="1138"/>
        <v>0</v>
      </c>
      <c r="P141" s="261">
        <f t="shared" si="1139"/>
        <v>0</v>
      </c>
      <c r="Q141" s="599"/>
      <c r="R141" s="254">
        <v>2.0</v>
      </c>
      <c r="S141" s="255" t="s">
        <v>143</v>
      </c>
      <c r="T141" s="256" t="s">
        <v>121</v>
      </c>
      <c r="U141" s="256" t="s">
        <v>123</v>
      </c>
      <c r="V141" s="257"/>
      <c r="W141" s="257"/>
      <c r="X141" s="257">
        <f t="shared" si="1140"/>
        <v>0</v>
      </c>
      <c r="Y141" s="258"/>
      <c r="Z141" s="257">
        <f t="shared" si="1141"/>
        <v>0</v>
      </c>
      <c r="AA141" s="259"/>
      <c r="AB141" s="260"/>
      <c r="AC141" s="260"/>
      <c r="AD141" s="257">
        <f t="shared" si="1142"/>
        <v>0</v>
      </c>
      <c r="AE141" s="258">
        <v>0.294289866351475</v>
      </c>
      <c r="AF141" s="261">
        <f t="shared" si="1143"/>
        <v>0</v>
      </c>
      <c r="AG141" s="261">
        <f t="shared" si="1144"/>
        <v>0</v>
      </c>
      <c r="AH141" s="599"/>
      <c r="AI141" s="254">
        <v>2.0</v>
      </c>
      <c r="AJ141" s="255" t="s">
        <v>143</v>
      </c>
      <c r="AK141" s="256" t="s">
        <v>121</v>
      </c>
      <c r="AL141" s="256" t="s">
        <v>123</v>
      </c>
      <c r="AM141" s="257"/>
      <c r="AN141" s="257"/>
      <c r="AO141" s="257">
        <f t="shared" si="1145"/>
        <v>0</v>
      </c>
      <c r="AP141" s="258"/>
      <c r="AQ141" s="257">
        <f t="shared" si="1146"/>
        <v>0</v>
      </c>
      <c r="AR141" s="259"/>
      <c r="AS141" s="260"/>
      <c r="AT141" s="260"/>
      <c r="AU141" s="257">
        <f t="shared" si="1147"/>
        <v>0</v>
      </c>
      <c r="AV141" s="258">
        <v>0.294289866351475</v>
      </c>
      <c r="AW141" s="261">
        <f t="shared" si="1148"/>
        <v>0</v>
      </c>
      <c r="AX141" s="261">
        <f t="shared" si="1149"/>
        <v>0</v>
      </c>
      <c r="AY141" s="599"/>
      <c r="AZ141" s="254">
        <v>2.0</v>
      </c>
      <c r="BA141" s="255" t="s">
        <v>143</v>
      </c>
      <c r="BB141" s="256" t="s">
        <v>121</v>
      </c>
      <c r="BC141" s="256" t="s">
        <v>123</v>
      </c>
      <c r="BD141" s="257"/>
      <c r="BE141" s="257"/>
      <c r="BF141" s="257">
        <f t="shared" si="1150"/>
        <v>0</v>
      </c>
      <c r="BG141" s="258"/>
      <c r="BH141" s="257">
        <f t="shared" si="1151"/>
        <v>0</v>
      </c>
      <c r="BI141" s="259"/>
      <c r="BJ141" s="260"/>
      <c r="BK141" s="260"/>
      <c r="BL141" s="257">
        <f t="shared" si="1152"/>
        <v>0</v>
      </c>
      <c r="BM141" s="258">
        <v>0.294289866351475</v>
      </c>
      <c r="BN141" s="261">
        <f t="shared" si="1153"/>
        <v>0</v>
      </c>
      <c r="BO141" s="261">
        <f t="shared" si="1154"/>
        <v>0</v>
      </c>
      <c r="BP141" s="599"/>
      <c r="BQ141" s="254">
        <v>2.0</v>
      </c>
      <c r="BR141" s="255" t="s">
        <v>143</v>
      </c>
      <c r="BS141" s="256" t="s">
        <v>121</v>
      </c>
      <c r="BT141" s="256" t="s">
        <v>123</v>
      </c>
      <c r="BU141" s="257"/>
      <c r="BV141" s="257"/>
      <c r="BW141" s="257">
        <f t="shared" si="1155"/>
        <v>0</v>
      </c>
      <c r="BX141" s="258"/>
      <c r="BY141" s="257">
        <f t="shared" si="1156"/>
        <v>0</v>
      </c>
      <c r="BZ141" s="259"/>
      <c r="CA141" s="260"/>
      <c r="CB141" s="260"/>
      <c r="CC141" s="257">
        <f t="shared" si="1157"/>
        <v>0</v>
      </c>
      <c r="CD141" s="258">
        <v>0.294289866351475</v>
      </c>
      <c r="CE141" s="261">
        <f t="shared" si="1158"/>
        <v>0</v>
      </c>
      <c r="CF141" s="261">
        <f t="shared" si="1159"/>
        <v>0</v>
      </c>
      <c r="CG141" s="599"/>
      <c r="CH141" s="254">
        <v>2.0</v>
      </c>
      <c r="CI141" s="255" t="s">
        <v>143</v>
      </c>
      <c r="CJ141" s="256" t="s">
        <v>121</v>
      </c>
      <c r="CK141" s="256" t="s">
        <v>123</v>
      </c>
      <c r="CL141" s="257"/>
      <c r="CM141" s="257"/>
      <c r="CN141" s="257">
        <f t="shared" si="1160"/>
        <v>0</v>
      </c>
      <c r="CO141" s="258"/>
      <c r="CP141" s="257">
        <f t="shared" si="1161"/>
        <v>0</v>
      </c>
      <c r="CQ141" s="259"/>
      <c r="CR141" s="260"/>
      <c r="CS141" s="260"/>
      <c r="CT141" s="257">
        <f t="shared" si="1162"/>
        <v>0</v>
      </c>
      <c r="CU141" s="258">
        <v>0.294289866351475</v>
      </c>
      <c r="CV141" s="261">
        <f t="shared" si="1163"/>
        <v>0</v>
      </c>
      <c r="CW141" s="261">
        <f t="shared" si="1164"/>
        <v>0</v>
      </c>
      <c r="CX141" s="599"/>
      <c r="CY141" s="254">
        <v>2.0</v>
      </c>
      <c r="CZ141" s="255" t="s">
        <v>143</v>
      </c>
      <c r="DA141" s="256" t="s">
        <v>121</v>
      </c>
      <c r="DB141" s="256" t="s">
        <v>123</v>
      </c>
      <c r="DC141" s="257"/>
      <c r="DD141" s="257"/>
      <c r="DE141" s="257">
        <f t="shared" si="1165"/>
        <v>0</v>
      </c>
      <c r="DF141" s="258"/>
      <c r="DG141" s="257">
        <f t="shared" si="1166"/>
        <v>0</v>
      </c>
      <c r="DH141" s="259"/>
      <c r="DI141" s="260"/>
      <c r="DJ141" s="260"/>
      <c r="DK141" s="257">
        <f t="shared" si="1167"/>
        <v>0</v>
      </c>
      <c r="DL141" s="258">
        <v>0.294289866351475</v>
      </c>
      <c r="DM141" s="261">
        <f t="shared" si="1168"/>
        <v>0</v>
      </c>
      <c r="DN141" s="261">
        <f t="shared" si="1169"/>
        <v>0</v>
      </c>
      <c r="DO141" s="599"/>
      <c r="DP141" s="254">
        <v>2.0</v>
      </c>
      <c r="DQ141" s="255" t="s">
        <v>143</v>
      </c>
      <c r="DR141" s="256" t="s">
        <v>121</v>
      </c>
      <c r="DS141" s="256" t="s">
        <v>123</v>
      </c>
      <c r="DT141" s="257"/>
      <c r="DU141" s="257"/>
      <c r="DV141" s="257">
        <f t="shared" si="1170"/>
        <v>0</v>
      </c>
      <c r="DW141" s="258"/>
      <c r="DX141" s="257">
        <f t="shared" si="1171"/>
        <v>0</v>
      </c>
      <c r="DY141" s="259"/>
      <c r="DZ141" s="260"/>
      <c r="EA141" s="260"/>
      <c r="EB141" s="257">
        <f t="shared" si="1172"/>
        <v>0</v>
      </c>
      <c r="EC141" s="258">
        <v>0.294289866351475</v>
      </c>
      <c r="ED141" s="261">
        <f t="shared" si="1173"/>
        <v>0</v>
      </c>
      <c r="EE141" s="261">
        <f t="shared" si="1174"/>
        <v>0</v>
      </c>
      <c r="EF141" s="599"/>
      <c r="EG141" s="254">
        <v>2.0</v>
      </c>
      <c r="EH141" s="255" t="s">
        <v>143</v>
      </c>
      <c r="EI141" s="256" t="s">
        <v>121</v>
      </c>
      <c r="EJ141" s="256" t="s">
        <v>123</v>
      </c>
      <c r="EK141" s="257"/>
      <c r="EL141" s="257"/>
      <c r="EM141" s="257">
        <f t="shared" si="1175"/>
        <v>0</v>
      </c>
      <c r="EN141" s="258"/>
      <c r="EO141" s="257">
        <f t="shared" si="1176"/>
        <v>0</v>
      </c>
      <c r="EP141" s="259"/>
      <c r="EQ141" s="260"/>
      <c r="ER141" s="260"/>
      <c r="ES141" s="257">
        <f t="shared" si="1177"/>
        <v>0</v>
      </c>
      <c r="ET141" s="258">
        <v>0.294289866351475</v>
      </c>
      <c r="EU141" s="261">
        <f t="shared" si="1178"/>
        <v>0</v>
      </c>
      <c r="EV141" s="261">
        <f t="shared" si="1179"/>
        <v>0</v>
      </c>
      <c r="EW141" s="599"/>
      <c r="EX141" s="254">
        <v>2.0</v>
      </c>
      <c r="EY141" s="255" t="s">
        <v>143</v>
      </c>
      <c r="EZ141" s="256" t="s">
        <v>121</v>
      </c>
      <c r="FA141" s="256" t="s">
        <v>123</v>
      </c>
      <c r="FB141" s="257"/>
      <c r="FC141" s="257"/>
      <c r="FD141" s="257">
        <f t="shared" si="1180"/>
        <v>0</v>
      </c>
      <c r="FE141" s="258"/>
      <c r="FF141" s="257">
        <f t="shared" si="1181"/>
        <v>0</v>
      </c>
      <c r="FG141" s="259"/>
      <c r="FH141" s="260"/>
      <c r="FI141" s="260"/>
      <c r="FJ141" s="257">
        <f t="shared" si="1182"/>
        <v>0</v>
      </c>
      <c r="FK141" s="258">
        <v>0.294289866351475</v>
      </c>
      <c r="FL141" s="261">
        <f t="shared" si="1183"/>
        <v>0</v>
      </c>
      <c r="FM141" s="261">
        <f t="shared" si="1184"/>
        <v>0</v>
      </c>
      <c r="FN141" s="599"/>
      <c r="FO141" s="254">
        <v>2.0</v>
      </c>
      <c r="FP141" s="255" t="s">
        <v>143</v>
      </c>
      <c r="FQ141" s="256" t="s">
        <v>121</v>
      </c>
      <c r="FR141" s="256" t="s">
        <v>123</v>
      </c>
      <c r="FS141" s="257"/>
      <c r="FT141" s="257"/>
      <c r="FU141" s="257">
        <f t="shared" si="1185"/>
        <v>0</v>
      </c>
      <c r="FV141" s="258"/>
      <c r="FW141" s="257">
        <f t="shared" si="1186"/>
        <v>0</v>
      </c>
      <c r="FX141" s="259"/>
      <c r="FY141" s="260"/>
      <c r="FZ141" s="260"/>
      <c r="GA141" s="257">
        <f t="shared" si="1187"/>
        <v>0</v>
      </c>
      <c r="GB141" s="258">
        <v>0.294289866351475</v>
      </c>
      <c r="GC141" s="261">
        <f t="shared" si="1188"/>
        <v>0</v>
      </c>
      <c r="GD141" s="261">
        <f t="shared" si="1189"/>
        <v>0</v>
      </c>
      <c r="GE141" s="599"/>
      <c r="GF141" s="254">
        <v>2.0</v>
      </c>
      <c r="GG141" s="255" t="s">
        <v>143</v>
      </c>
      <c r="GH141" s="256" t="s">
        <v>121</v>
      </c>
      <c r="GI141" s="256" t="s">
        <v>123</v>
      </c>
      <c r="GJ141" s="257"/>
      <c r="GK141" s="257"/>
      <c r="GL141" s="257">
        <f t="shared" si="1190"/>
        <v>0</v>
      </c>
      <c r="GM141" s="258"/>
      <c r="GN141" s="257">
        <f t="shared" si="1191"/>
        <v>0</v>
      </c>
      <c r="GO141" s="259"/>
      <c r="GP141" s="260"/>
      <c r="GQ141" s="260"/>
      <c r="GR141" s="257">
        <f t="shared" si="1192"/>
        <v>0</v>
      </c>
      <c r="GS141" s="258">
        <v>0.294289866351475</v>
      </c>
      <c r="GT141" s="261">
        <f t="shared" si="1193"/>
        <v>0</v>
      </c>
      <c r="GU141" s="261">
        <f t="shared" si="1194"/>
        <v>0</v>
      </c>
      <c r="GV141" s="599"/>
      <c r="GW141" s="254">
        <v>2.0</v>
      </c>
      <c r="GX141" s="255" t="s">
        <v>143</v>
      </c>
      <c r="GY141" s="256" t="s">
        <v>121</v>
      </c>
      <c r="GZ141" s="256" t="s">
        <v>123</v>
      </c>
      <c r="HA141" s="257"/>
      <c r="HB141" s="257"/>
      <c r="HC141" s="257">
        <f t="shared" si="1195"/>
        <v>0</v>
      </c>
      <c r="HD141" s="258"/>
      <c r="HE141" s="257">
        <f t="shared" si="1196"/>
        <v>0</v>
      </c>
      <c r="HF141" s="259"/>
      <c r="HG141" s="260"/>
      <c r="HH141" s="260"/>
      <c r="HI141" s="257">
        <f t="shared" si="1197"/>
        <v>0</v>
      </c>
      <c r="HJ141" s="258">
        <v>0.294289866351475</v>
      </c>
      <c r="HK141" s="261">
        <f t="shared" si="1198"/>
        <v>0</v>
      </c>
      <c r="HL141" s="261">
        <f t="shared" si="1199"/>
        <v>0</v>
      </c>
      <c r="HM141" s="599"/>
      <c r="HN141" s="254">
        <v>2.0</v>
      </c>
      <c r="HO141" s="255" t="s">
        <v>143</v>
      </c>
      <c r="HP141" s="256" t="s">
        <v>121</v>
      </c>
      <c r="HQ141" s="256" t="s">
        <v>123</v>
      </c>
      <c r="HR141" s="257"/>
      <c r="HS141" s="257"/>
      <c r="HT141" s="257">
        <f t="shared" si="1200"/>
        <v>0</v>
      </c>
      <c r="HU141" s="258"/>
      <c r="HV141" s="257">
        <f t="shared" si="1201"/>
        <v>0</v>
      </c>
      <c r="HW141" s="259"/>
      <c r="HX141" s="260"/>
      <c r="HY141" s="260"/>
      <c r="HZ141" s="257">
        <f t="shared" si="1202"/>
        <v>0</v>
      </c>
      <c r="IA141" s="258">
        <v>0.294289866351475</v>
      </c>
      <c r="IB141" s="261">
        <f t="shared" si="1203"/>
        <v>0</v>
      </c>
      <c r="IC141" s="261">
        <f t="shared" si="1204"/>
        <v>0</v>
      </c>
      <c r="ID141" s="599"/>
      <c r="IE141" s="254">
        <v>2.0</v>
      </c>
      <c r="IF141" s="255" t="s">
        <v>143</v>
      </c>
      <c r="IG141" s="256" t="s">
        <v>121</v>
      </c>
      <c r="IH141" s="256" t="s">
        <v>123</v>
      </c>
      <c r="II141" s="257"/>
      <c r="IJ141" s="257"/>
      <c r="IK141" s="257">
        <f t="shared" si="1205"/>
        <v>0</v>
      </c>
      <c r="IL141" s="258"/>
      <c r="IM141" s="257">
        <f t="shared" si="1206"/>
        <v>0</v>
      </c>
      <c r="IN141" s="259"/>
      <c r="IO141" s="260"/>
      <c r="IP141" s="260"/>
      <c r="IQ141" s="257">
        <f t="shared" si="1207"/>
        <v>0</v>
      </c>
      <c r="IR141" s="258">
        <v>0.294289866351475</v>
      </c>
      <c r="IS141" s="261">
        <f t="shared" si="1208"/>
        <v>0</v>
      </c>
      <c r="IT141" s="261">
        <f t="shared" si="1209"/>
        <v>0</v>
      </c>
      <c r="IU141" s="599"/>
      <c r="IV141" s="254">
        <v>2.0</v>
      </c>
      <c r="IW141" s="255" t="s">
        <v>143</v>
      </c>
      <c r="IX141" s="256" t="s">
        <v>121</v>
      </c>
      <c r="IY141" s="256" t="s">
        <v>123</v>
      </c>
      <c r="IZ141" s="257"/>
      <c r="JA141" s="257"/>
      <c r="JB141" s="257">
        <f t="shared" si="1210"/>
        <v>0</v>
      </c>
      <c r="JC141" s="258"/>
      <c r="JD141" s="257">
        <f t="shared" si="1211"/>
        <v>0</v>
      </c>
      <c r="JE141" s="259"/>
      <c r="JF141" s="260"/>
      <c r="JG141" s="260"/>
      <c r="JH141" s="257">
        <f t="shared" si="1212"/>
        <v>0</v>
      </c>
      <c r="JI141" s="258">
        <v>0.294289866351475</v>
      </c>
      <c r="JJ141" s="261">
        <f t="shared" si="1213"/>
        <v>0</v>
      </c>
      <c r="JK141" s="261">
        <f t="shared" si="1214"/>
        <v>0</v>
      </c>
      <c r="JL141" s="599"/>
      <c r="JM141" s="254">
        <v>2.0</v>
      </c>
      <c r="JN141" s="255" t="s">
        <v>143</v>
      </c>
      <c r="JO141" s="256" t="s">
        <v>121</v>
      </c>
      <c r="JP141" s="256" t="s">
        <v>123</v>
      </c>
      <c r="JQ141" s="257"/>
      <c r="JR141" s="257"/>
      <c r="JS141" s="257">
        <f t="shared" si="1215"/>
        <v>0</v>
      </c>
      <c r="JT141" s="258"/>
      <c r="JU141" s="257">
        <f t="shared" si="1216"/>
        <v>0</v>
      </c>
      <c r="JV141" s="259"/>
      <c r="JW141" s="260"/>
      <c r="JX141" s="260"/>
      <c r="JY141" s="257">
        <f t="shared" si="1217"/>
        <v>0</v>
      </c>
      <c r="JZ141" s="258">
        <v>0.294289866351475</v>
      </c>
      <c r="KA141" s="261">
        <f t="shared" si="1218"/>
        <v>0</v>
      </c>
      <c r="KB141" s="261">
        <f t="shared" si="1219"/>
        <v>0</v>
      </c>
      <c r="KC141" s="599"/>
      <c r="KD141" s="254">
        <v>2.0</v>
      </c>
      <c r="KE141" s="255" t="s">
        <v>143</v>
      </c>
      <c r="KF141" s="256" t="s">
        <v>121</v>
      </c>
      <c r="KG141" s="256" t="s">
        <v>123</v>
      </c>
      <c r="KH141" s="257"/>
      <c r="KI141" s="257"/>
      <c r="KJ141" s="257">
        <f t="shared" si="1220"/>
        <v>0</v>
      </c>
      <c r="KK141" s="258"/>
      <c r="KL141" s="257">
        <f t="shared" si="1221"/>
        <v>0</v>
      </c>
      <c r="KM141" s="259"/>
      <c r="KN141" s="260"/>
      <c r="KO141" s="260"/>
      <c r="KP141" s="257">
        <f t="shared" si="1222"/>
        <v>0</v>
      </c>
      <c r="KQ141" s="258">
        <v>0.294289866351475</v>
      </c>
      <c r="KR141" s="261">
        <f t="shared" si="1223"/>
        <v>0</v>
      </c>
      <c r="KS141" s="261">
        <f t="shared" si="1224"/>
        <v>0</v>
      </c>
      <c r="KT141" s="599"/>
      <c r="KU141" s="264"/>
    </row>
    <row r="142" ht="15.75" customHeight="1">
      <c r="A142" s="254">
        <v>3.0</v>
      </c>
      <c r="B142" s="255" t="s">
        <v>144</v>
      </c>
      <c r="C142" s="256" t="s">
        <v>121</v>
      </c>
      <c r="D142" s="256" t="s">
        <v>123</v>
      </c>
      <c r="E142" s="257"/>
      <c r="F142" s="257"/>
      <c r="G142" s="257">
        <f t="shared" si="1135"/>
        <v>0</v>
      </c>
      <c r="H142" s="258"/>
      <c r="I142" s="257">
        <f t="shared" si="1136"/>
        <v>0</v>
      </c>
      <c r="J142" s="259"/>
      <c r="K142" s="260"/>
      <c r="L142" s="260"/>
      <c r="M142" s="257">
        <f t="shared" si="1137"/>
        <v>0</v>
      </c>
      <c r="N142" s="258">
        <v>0.294289866351475</v>
      </c>
      <c r="O142" s="261">
        <f t="shared" si="1138"/>
        <v>0</v>
      </c>
      <c r="P142" s="261">
        <f t="shared" si="1139"/>
        <v>0</v>
      </c>
      <c r="Q142" s="599"/>
      <c r="R142" s="254">
        <v>3.0</v>
      </c>
      <c r="S142" s="255" t="s">
        <v>144</v>
      </c>
      <c r="T142" s="256" t="s">
        <v>121</v>
      </c>
      <c r="U142" s="256" t="s">
        <v>123</v>
      </c>
      <c r="V142" s="257"/>
      <c r="W142" s="257"/>
      <c r="X142" s="257">
        <f t="shared" si="1140"/>
        <v>0</v>
      </c>
      <c r="Y142" s="258"/>
      <c r="Z142" s="257">
        <f t="shared" si="1141"/>
        <v>0</v>
      </c>
      <c r="AA142" s="259"/>
      <c r="AB142" s="260"/>
      <c r="AC142" s="260"/>
      <c r="AD142" s="257">
        <f t="shared" si="1142"/>
        <v>0</v>
      </c>
      <c r="AE142" s="258">
        <v>0.294289866351475</v>
      </c>
      <c r="AF142" s="261">
        <f t="shared" si="1143"/>
        <v>0</v>
      </c>
      <c r="AG142" s="261">
        <f t="shared" si="1144"/>
        <v>0</v>
      </c>
      <c r="AH142" s="599"/>
      <c r="AI142" s="254">
        <v>3.0</v>
      </c>
      <c r="AJ142" s="255" t="s">
        <v>144</v>
      </c>
      <c r="AK142" s="256" t="s">
        <v>121</v>
      </c>
      <c r="AL142" s="256" t="s">
        <v>123</v>
      </c>
      <c r="AM142" s="257"/>
      <c r="AN142" s="257"/>
      <c r="AO142" s="257">
        <f t="shared" si="1145"/>
        <v>0</v>
      </c>
      <c r="AP142" s="258"/>
      <c r="AQ142" s="257">
        <f t="shared" si="1146"/>
        <v>0</v>
      </c>
      <c r="AR142" s="259"/>
      <c r="AS142" s="260"/>
      <c r="AT142" s="260"/>
      <c r="AU142" s="257">
        <f t="shared" si="1147"/>
        <v>0</v>
      </c>
      <c r="AV142" s="258">
        <v>0.294289866351475</v>
      </c>
      <c r="AW142" s="261">
        <f t="shared" si="1148"/>
        <v>0</v>
      </c>
      <c r="AX142" s="261">
        <f t="shared" si="1149"/>
        <v>0</v>
      </c>
      <c r="AY142" s="599"/>
      <c r="AZ142" s="254">
        <v>3.0</v>
      </c>
      <c r="BA142" s="255" t="s">
        <v>144</v>
      </c>
      <c r="BB142" s="256" t="s">
        <v>121</v>
      </c>
      <c r="BC142" s="256" t="s">
        <v>123</v>
      </c>
      <c r="BD142" s="257"/>
      <c r="BE142" s="257"/>
      <c r="BF142" s="257">
        <f t="shared" si="1150"/>
        <v>0</v>
      </c>
      <c r="BG142" s="258"/>
      <c r="BH142" s="257">
        <f t="shared" si="1151"/>
        <v>0</v>
      </c>
      <c r="BI142" s="259"/>
      <c r="BJ142" s="260"/>
      <c r="BK142" s="260"/>
      <c r="BL142" s="257">
        <f t="shared" si="1152"/>
        <v>0</v>
      </c>
      <c r="BM142" s="258">
        <v>0.294289866351475</v>
      </c>
      <c r="BN142" s="261">
        <f t="shared" si="1153"/>
        <v>0</v>
      </c>
      <c r="BO142" s="261">
        <f t="shared" si="1154"/>
        <v>0</v>
      </c>
      <c r="BP142" s="599"/>
      <c r="BQ142" s="254">
        <v>3.0</v>
      </c>
      <c r="BR142" s="255" t="s">
        <v>144</v>
      </c>
      <c r="BS142" s="256" t="s">
        <v>121</v>
      </c>
      <c r="BT142" s="256" t="s">
        <v>123</v>
      </c>
      <c r="BU142" s="257"/>
      <c r="BV142" s="257"/>
      <c r="BW142" s="257">
        <f t="shared" si="1155"/>
        <v>0</v>
      </c>
      <c r="BX142" s="258"/>
      <c r="BY142" s="257">
        <f t="shared" si="1156"/>
        <v>0</v>
      </c>
      <c r="BZ142" s="259"/>
      <c r="CA142" s="260"/>
      <c r="CB142" s="260"/>
      <c r="CC142" s="257">
        <f t="shared" si="1157"/>
        <v>0</v>
      </c>
      <c r="CD142" s="258">
        <v>0.294289866351475</v>
      </c>
      <c r="CE142" s="261">
        <f t="shared" si="1158"/>
        <v>0</v>
      </c>
      <c r="CF142" s="261">
        <f t="shared" si="1159"/>
        <v>0</v>
      </c>
      <c r="CG142" s="599"/>
      <c r="CH142" s="254">
        <v>3.0</v>
      </c>
      <c r="CI142" s="255" t="s">
        <v>144</v>
      </c>
      <c r="CJ142" s="256" t="s">
        <v>121</v>
      </c>
      <c r="CK142" s="256" t="s">
        <v>123</v>
      </c>
      <c r="CL142" s="257"/>
      <c r="CM142" s="257"/>
      <c r="CN142" s="257">
        <f t="shared" si="1160"/>
        <v>0</v>
      </c>
      <c r="CO142" s="258"/>
      <c r="CP142" s="257">
        <f t="shared" si="1161"/>
        <v>0</v>
      </c>
      <c r="CQ142" s="259"/>
      <c r="CR142" s="260"/>
      <c r="CS142" s="260"/>
      <c r="CT142" s="257">
        <f t="shared" si="1162"/>
        <v>0</v>
      </c>
      <c r="CU142" s="258">
        <v>0.294289866351475</v>
      </c>
      <c r="CV142" s="261">
        <f t="shared" si="1163"/>
        <v>0</v>
      </c>
      <c r="CW142" s="261">
        <f t="shared" si="1164"/>
        <v>0</v>
      </c>
      <c r="CX142" s="599"/>
      <c r="CY142" s="254">
        <v>3.0</v>
      </c>
      <c r="CZ142" s="255" t="s">
        <v>144</v>
      </c>
      <c r="DA142" s="256" t="s">
        <v>121</v>
      </c>
      <c r="DB142" s="256" t="s">
        <v>123</v>
      </c>
      <c r="DC142" s="257"/>
      <c r="DD142" s="257"/>
      <c r="DE142" s="257">
        <f t="shared" si="1165"/>
        <v>0</v>
      </c>
      <c r="DF142" s="258"/>
      <c r="DG142" s="257">
        <f t="shared" si="1166"/>
        <v>0</v>
      </c>
      <c r="DH142" s="259"/>
      <c r="DI142" s="260"/>
      <c r="DJ142" s="260"/>
      <c r="DK142" s="257">
        <f t="shared" si="1167"/>
        <v>0</v>
      </c>
      <c r="DL142" s="258">
        <v>0.294289866351475</v>
      </c>
      <c r="DM142" s="261">
        <f t="shared" si="1168"/>
        <v>0</v>
      </c>
      <c r="DN142" s="261">
        <f t="shared" si="1169"/>
        <v>0</v>
      </c>
      <c r="DO142" s="599"/>
      <c r="DP142" s="254">
        <v>3.0</v>
      </c>
      <c r="DQ142" s="255" t="s">
        <v>144</v>
      </c>
      <c r="DR142" s="256" t="s">
        <v>121</v>
      </c>
      <c r="DS142" s="256" t="s">
        <v>123</v>
      </c>
      <c r="DT142" s="257"/>
      <c r="DU142" s="257"/>
      <c r="DV142" s="257">
        <f t="shared" si="1170"/>
        <v>0</v>
      </c>
      <c r="DW142" s="258"/>
      <c r="DX142" s="257">
        <f t="shared" si="1171"/>
        <v>0</v>
      </c>
      <c r="DY142" s="259"/>
      <c r="DZ142" s="260"/>
      <c r="EA142" s="260"/>
      <c r="EB142" s="257">
        <f t="shared" si="1172"/>
        <v>0</v>
      </c>
      <c r="EC142" s="258">
        <v>0.294289866351475</v>
      </c>
      <c r="ED142" s="261">
        <f t="shared" si="1173"/>
        <v>0</v>
      </c>
      <c r="EE142" s="261">
        <f t="shared" si="1174"/>
        <v>0</v>
      </c>
      <c r="EF142" s="599"/>
      <c r="EG142" s="254">
        <v>3.0</v>
      </c>
      <c r="EH142" s="255" t="s">
        <v>144</v>
      </c>
      <c r="EI142" s="256" t="s">
        <v>121</v>
      </c>
      <c r="EJ142" s="256" t="s">
        <v>123</v>
      </c>
      <c r="EK142" s="257"/>
      <c r="EL142" s="257"/>
      <c r="EM142" s="257">
        <f t="shared" si="1175"/>
        <v>0</v>
      </c>
      <c r="EN142" s="258"/>
      <c r="EO142" s="257">
        <f t="shared" si="1176"/>
        <v>0</v>
      </c>
      <c r="EP142" s="259"/>
      <c r="EQ142" s="260"/>
      <c r="ER142" s="260"/>
      <c r="ES142" s="257">
        <f t="shared" si="1177"/>
        <v>0</v>
      </c>
      <c r="ET142" s="258">
        <v>0.294289866351475</v>
      </c>
      <c r="EU142" s="261">
        <f t="shared" si="1178"/>
        <v>0</v>
      </c>
      <c r="EV142" s="261">
        <f t="shared" si="1179"/>
        <v>0</v>
      </c>
      <c r="EW142" s="599"/>
      <c r="EX142" s="254">
        <v>3.0</v>
      </c>
      <c r="EY142" s="255" t="s">
        <v>144</v>
      </c>
      <c r="EZ142" s="256" t="s">
        <v>121</v>
      </c>
      <c r="FA142" s="256" t="s">
        <v>123</v>
      </c>
      <c r="FB142" s="257"/>
      <c r="FC142" s="257"/>
      <c r="FD142" s="257">
        <f t="shared" si="1180"/>
        <v>0</v>
      </c>
      <c r="FE142" s="258"/>
      <c r="FF142" s="257">
        <f t="shared" si="1181"/>
        <v>0</v>
      </c>
      <c r="FG142" s="259"/>
      <c r="FH142" s="260"/>
      <c r="FI142" s="260"/>
      <c r="FJ142" s="257">
        <f t="shared" si="1182"/>
        <v>0</v>
      </c>
      <c r="FK142" s="258">
        <v>0.294289866351475</v>
      </c>
      <c r="FL142" s="261">
        <f t="shared" si="1183"/>
        <v>0</v>
      </c>
      <c r="FM142" s="261">
        <f t="shared" si="1184"/>
        <v>0</v>
      </c>
      <c r="FN142" s="599"/>
      <c r="FO142" s="254">
        <v>3.0</v>
      </c>
      <c r="FP142" s="255" t="s">
        <v>144</v>
      </c>
      <c r="FQ142" s="256" t="s">
        <v>121</v>
      </c>
      <c r="FR142" s="256" t="s">
        <v>123</v>
      </c>
      <c r="FS142" s="257"/>
      <c r="FT142" s="257"/>
      <c r="FU142" s="257">
        <f t="shared" si="1185"/>
        <v>0</v>
      </c>
      <c r="FV142" s="258"/>
      <c r="FW142" s="257">
        <f t="shared" si="1186"/>
        <v>0</v>
      </c>
      <c r="FX142" s="259"/>
      <c r="FY142" s="260"/>
      <c r="FZ142" s="260"/>
      <c r="GA142" s="257">
        <f t="shared" si="1187"/>
        <v>0</v>
      </c>
      <c r="GB142" s="258">
        <v>0.294289866351475</v>
      </c>
      <c r="GC142" s="261">
        <f t="shared" si="1188"/>
        <v>0</v>
      </c>
      <c r="GD142" s="261">
        <f t="shared" si="1189"/>
        <v>0</v>
      </c>
      <c r="GE142" s="599"/>
      <c r="GF142" s="254">
        <v>3.0</v>
      </c>
      <c r="GG142" s="255" t="s">
        <v>144</v>
      </c>
      <c r="GH142" s="256" t="s">
        <v>121</v>
      </c>
      <c r="GI142" s="256" t="s">
        <v>123</v>
      </c>
      <c r="GJ142" s="257"/>
      <c r="GK142" s="257"/>
      <c r="GL142" s="257">
        <f t="shared" si="1190"/>
        <v>0</v>
      </c>
      <c r="GM142" s="258"/>
      <c r="GN142" s="257">
        <f t="shared" si="1191"/>
        <v>0</v>
      </c>
      <c r="GO142" s="259"/>
      <c r="GP142" s="260"/>
      <c r="GQ142" s="260"/>
      <c r="GR142" s="257">
        <f t="shared" si="1192"/>
        <v>0</v>
      </c>
      <c r="GS142" s="258">
        <v>0.294289866351475</v>
      </c>
      <c r="GT142" s="261">
        <f t="shared" si="1193"/>
        <v>0</v>
      </c>
      <c r="GU142" s="261">
        <f t="shared" si="1194"/>
        <v>0</v>
      </c>
      <c r="GV142" s="599"/>
      <c r="GW142" s="254">
        <v>3.0</v>
      </c>
      <c r="GX142" s="255" t="s">
        <v>144</v>
      </c>
      <c r="GY142" s="256" t="s">
        <v>121</v>
      </c>
      <c r="GZ142" s="256" t="s">
        <v>123</v>
      </c>
      <c r="HA142" s="257"/>
      <c r="HB142" s="257"/>
      <c r="HC142" s="257">
        <f t="shared" si="1195"/>
        <v>0</v>
      </c>
      <c r="HD142" s="258"/>
      <c r="HE142" s="257">
        <f t="shared" si="1196"/>
        <v>0</v>
      </c>
      <c r="HF142" s="259"/>
      <c r="HG142" s="260"/>
      <c r="HH142" s="260"/>
      <c r="HI142" s="257">
        <f t="shared" si="1197"/>
        <v>0</v>
      </c>
      <c r="HJ142" s="258">
        <v>0.294289866351475</v>
      </c>
      <c r="HK142" s="261">
        <f t="shared" si="1198"/>
        <v>0</v>
      </c>
      <c r="HL142" s="261">
        <f t="shared" si="1199"/>
        <v>0</v>
      </c>
      <c r="HM142" s="599"/>
      <c r="HN142" s="254">
        <v>3.0</v>
      </c>
      <c r="HO142" s="255" t="s">
        <v>144</v>
      </c>
      <c r="HP142" s="256" t="s">
        <v>121</v>
      </c>
      <c r="HQ142" s="256" t="s">
        <v>123</v>
      </c>
      <c r="HR142" s="257"/>
      <c r="HS142" s="257"/>
      <c r="HT142" s="257">
        <f t="shared" si="1200"/>
        <v>0</v>
      </c>
      <c r="HU142" s="258"/>
      <c r="HV142" s="257">
        <f t="shared" si="1201"/>
        <v>0</v>
      </c>
      <c r="HW142" s="259"/>
      <c r="HX142" s="260"/>
      <c r="HY142" s="260"/>
      <c r="HZ142" s="257">
        <f t="shared" si="1202"/>
        <v>0</v>
      </c>
      <c r="IA142" s="258">
        <v>0.294289866351475</v>
      </c>
      <c r="IB142" s="261">
        <f t="shared" si="1203"/>
        <v>0</v>
      </c>
      <c r="IC142" s="261">
        <f t="shared" si="1204"/>
        <v>0</v>
      </c>
      <c r="ID142" s="599"/>
      <c r="IE142" s="254">
        <v>3.0</v>
      </c>
      <c r="IF142" s="255" t="s">
        <v>144</v>
      </c>
      <c r="IG142" s="256" t="s">
        <v>121</v>
      </c>
      <c r="IH142" s="256" t="s">
        <v>123</v>
      </c>
      <c r="II142" s="257"/>
      <c r="IJ142" s="257"/>
      <c r="IK142" s="257">
        <f t="shared" si="1205"/>
        <v>0</v>
      </c>
      <c r="IL142" s="258"/>
      <c r="IM142" s="257">
        <f t="shared" si="1206"/>
        <v>0</v>
      </c>
      <c r="IN142" s="259"/>
      <c r="IO142" s="260"/>
      <c r="IP142" s="260"/>
      <c r="IQ142" s="257">
        <f t="shared" si="1207"/>
        <v>0</v>
      </c>
      <c r="IR142" s="258">
        <v>0.294289866351475</v>
      </c>
      <c r="IS142" s="261">
        <f t="shared" si="1208"/>
        <v>0</v>
      </c>
      <c r="IT142" s="261">
        <f t="shared" si="1209"/>
        <v>0</v>
      </c>
      <c r="IU142" s="599"/>
      <c r="IV142" s="254">
        <v>3.0</v>
      </c>
      <c r="IW142" s="255" t="s">
        <v>144</v>
      </c>
      <c r="IX142" s="256" t="s">
        <v>121</v>
      </c>
      <c r="IY142" s="256" t="s">
        <v>123</v>
      </c>
      <c r="IZ142" s="257"/>
      <c r="JA142" s="257"/>
      <c r="JB142" s="257">
        <f t="shared" si="1210"/>
        <v>0</v>
      </c>
      <c r="JC142" s="258"/>
      <c r="JD142" s="257">
        <f t="shared" si="1211"/>
        <v>0</v>
      </c>
      <c r="JE142" s="259"/>
      <c r="JF142" s="260"/>
      <c r="JG142" s="260"/>
      <c r="JH142" s="257">
        <f t="shared" si="1212"/>
        <v>0</v>
      </c>
      <c r="JI142" s="258">
        <v>0.294289866351475</v>
      </c>
      <c r="JJ142" s="261">
        <f t="shared" si="1213"/>
        <v>0</v>
      </c>
      <c r="JK142" s="261">
        <f t="shared" si="1214"/>
        <v>0</v>
      </c>
      <c r="JL142" s="599"/>
      <c r="JM142" s="254">
        <v>3.0</v>
      </c>
      <c r="JN142" s="255" t="s">
        <v>144</v>
      </c>
      <c r="JO142" s="256" t="s">
        <v>121</v>
      </c>
      <c r="JP142" s="256" t="s">
        <v>123</v>
      </c>
      <c r="JQ142" s="257"/>
      <c r="JR142" s="257"/>
      <c r="JS142" s="257">
        <f t="shared" si="1215"/>
        <v>0</v>
      </c>
      <c r="JT142" s="258"/>
      <c r="JU142" s="257">
        <f t="shared" si="1216"/>
        <v>0</v>
      </c>
      <c r="JV142" s="259"/>
      <c r="JW142" s="260"/>
      <c r="JX142" s="260"/>
      <c r="JY142" s="257">
        <f t="shared" si="1217"/>
        <v>0</v>
      </c>
      <c r="JZ142" s="258">
        <v>0.294289866351475</v>
      </c>
      <c r="KA142" s="261">
        <f t="shared" si="1218"/>
        <v>0</v>
      </c>
      <c r="KB142" s="261">
        <f t="shared" si="1219"/>
        <v>0</v>
      </c>
      <c r="KC142" s="599"/>
      <c r="KD142" s="254">
        <v>3.0</v>
      </c>
      <c r="KE142" s="255" t="s">
        <v>144</v>
      </c>
      <c r="KF142" s="256" t="s">
        <v>121</v>
      </c>
      <c r="KG142" s="256" t="s">
        <v>123</v>
      </c>
      <c r="KH142" s="257"/>
      <c r="KI142" s="257"/>
      <c r="KJ142" s="257">
        <f t="shared" si="1220"/>
        <v>0</v>
      </c>
      <c r="KK142" s="258"/>
      <c r="KL142" s="257">
        <f t="shared" si="1221"/>
        <v>0</v>
      </c>
      <c r="KM142" s="259"/>
      <c r="KN142" s="260"/>
      <c r="KO142" s="260"/>
      <c r="KP142" s="257">
        <f t="shared" si="1222"/>
        <v>0</v>
      </c>
      <c r="KQ142" s="258">
        <v>0.294289866351475</v>
      </c>
      <c r="KR142" s="261">
        <f t="shared" si="1223"/>
        <v>0</v>
      </c>
      <c r="KS142" s="261">
        <f t="shared" si="1224"/>
        <v>0</v>
      </c>
      <c r="KT142" s="599"/>
      <c r="KU142" s="264"/>
    </row>
    <row r="143" ht="15.75" customHeight="1">
      <c r="A143" s="254">
        <v>4.0</v>
      </c>
      <c r="B143" s="255" t="s">
        <v>145</v>
      </c>
      <c r="C143" s="256" t="s">
        <v>121</v>
      </c>
      <c r="D143" s="256" t="s">
        <v>123</v>
      </c>
      <c r="E143" s="257"/>
      <c r="F143" s="257"/>
      <c r="G143" s="257">
        <f t="shared" si="1135"/>
        <v>0</v>
      </c>
      <c r="H143" s="258"/>
      <c r="I143" s="257">
        <f t="shared" si="1136"/>
        <v>0</v>
      </c>
      <c r="J143" s="259"/>
      <c r="K143" s="260"/>
      <c r="L143" s="260"/>
      <c r="M143" s="257">
        <f t="shared" si="1137"/>
        <v>0</v>
      </c>
      <c r="N143" s="258">
        <v>0.294289866351475</v>
      </c>
      <c r="O143" s="261">
        <f t="shared" si="1138"/>
        <v>0</v>
      </c>
      <c r="P143" s="261">
        <f t="shared" si="1139"/>
        <v>0</v>
      </c>
      <c r="Q143" s="599"/>
      <c r="R143" s="254">
        <v>4.0</v>
      </c>
      <c r="S143" s="255" t="s">
        <v>145</v>
      </c>
      <c r="T143" s="256" t="s">
        <v>121</v>
      </c>
      <c r="U143" s="256" t="s">
        <v>123</v>
      </c>
      <c r="V143" s="257"/>
      <c r="W143" s="257"/>
      <c r="X143" s="257">
        <f t="shared" si="1140"/>
        <v>0</v>
      </c>
      <c r="Y143" s="258"/>
      <c r="Z143" s="257">
        <f t="shared" si="1141"/>
        <v>0</v>
      </c>
      <c r="AA143" s="259"/>
      <c r="AB143" s="260"/>
      <c r="AC143" s="260"/>
      <c r="AD143" s="257">
        <f t="shared" si="1142"/>
        <v>0</v>
      </c>
      <c r="AE143" s="258">
        <v>0.294289866351475</v>
      </c>
      <c r="AF143" s="261">
        <f t="shared" si="1143"/>
        <v>0</v>
      </c>
      <c r="AG143" s="261">
        <f t="shared" si="1144"/>
        <v>0</v>
      </c>
      <c r="AH143" s="599"/>
      <c r="AI143" s="254">
        <v>4.0</v>
      </c>
      <c r="AJ143" s="255" t="s">
        <v>145</v>
      </c>
      <c r="AK143" s="256" t="s">
        <v>121</v>
      </c>
      <c r="AL143" s="256" t="s">
        <v>123</v>
      </c>
      <c r="AM143" s="257"/>
      <c r="AN143" s="257"/>
      <c r="AO143" s="257">
        <f t="shared" si="1145"/>
        <v>0</v>
      </c>
      <c r="AP143" s="258"/>
      <c r="AQ143" s="257">
        <f t="shared" si="1146"/>
        <v>0</v>
      </c>
      <c r="AR143" s="259"/>
      <c r="AS143" s="260"/>
      <c r="AT143" s="260"/>
      <c r="AU143" s="257">
        <f t="shared" si="1147"/>
        <v>0</v>
      </c>
      <c r="AV143" s="258">
        <v>0.294289866351475</v>
      </c>
      <c r="AW143" s="261">
        <f t="shared" si="1148"/>
        <v>0</v>
      </c>
      <c r="AX143" s="261">
        <f t="shared" si="1149"/>
        <v>0</v>
      </c>
      <c r="AY143" s="599"/>
      <c r="AZ143" s="254">
        <v>4.0</v>
      </c>
      <c r="BA143" s="255" t="s">
        <v>145</v>
      </c>
      <c r="BB143" s="256" t="s">
        <v>121</v>
      </c>
      <c r="BC143" s="256" t="s">
        <v>123</v>
      </c>
      <c r="BD143" s="257"/>
      <c r="BE143" s="257"/>
      <c r="BF143" s="257">
        <f t="shared" si="1150"/>
        <v>0</v>
      </c>
      <c r="BG143" s="258"/>
      <c r="BH143" s="257">
        <f t="shared" si="1151"/>
        <v>0</v>
      </c>
      <c r="BI143" s="259"/>
      <c r="BJ143" s="260"/>
      <c r="BK143" s="260"/>
      <c r="BL143" s="257">
        <f t="shared" si="1152"/>
        <v>0</v>
      </c>
      <c r="BM143" s="258">
        <v>0.294289866351475</v>
      </c>
      <c r="BN143" s="261">
        <f t="shared" si="1153"/>
        <v>0</v>
      </c>
      <c r="BO143" s="261">
        <f t="shared" si="1154"/>
        <v>0</v>
      </c>
      <c r="BP143" s="599"/>
      <c r="BQ143" s="254">
        <v>4.0</v>
      </c>
      <c r="BR143" s="255" t="s">
        <v>145</v>
      </c>
      <c r="BS143" s="256" t="s">
        <v>121</v>
      </c>
      <c r="BT143" s="256" t="s">
        <v>123</v>
      </c>
      <c r="BU143" s="257"/>
      <c r="BV143" s="257"/>
      <c r="BW143" s="257">
        <f t="shared" si="1155"/>
        <v>0</v>
      </c>
      <c r="BX143" s="258"/>
      <c r="BY143" s="257">
        <f t="shared" si="1156"/>
        <v>0</v>
      </c>
      <c r="BZ143" s="259"/>
      <c r="CA143" s="260"/>
      <c r="CB143" s="260"/>
      <c r="CC143" s="257">
        <f t="shared" si="1157"/>
        <v>0</v>
      </c>
      <c r="CD143" s="258">
        <v>0.294289866351475</v>
      </c>
      <c r="CE143" s="261">
        <f t="shared" si="1158"/>
        <v>0</v>
      </c>
      <c r="CF143" s="261">
        <f t="shared" si="1159"/>
        <v>0</v>
      </c>
      <c r="CG143" s="599"/>
      <c r="CH143" s="254">
        <v>4.0</v>
      </c>
      <c r="CI143" s="255" t="s">
        <v>145</v>
      </c>
      <c r="CJ143" s="256" t="s">
        <v>121</v>
      </c>
      <c r="CK143" s="256" t="s">
        <v>123</v>
      </c>
      <c r="CL143" s="257"/>
      <c r="CM143" s="257"/>
      <c r="CN143" s="257">
        <f t="shared" si="1160"/>
        <v>0</v>
      </c>
      <c r="CO143" s="258"/>
      <c r="CP143" s="257">
        <f t="shared" si="1161"/>
        <v>0</v>
      </c>
      <c r="CQ143" s="259"/>
      <c r="CR143" s="260"/>
      <c r="CS143" s="260"/>
      <c r="CT143" s="257">
        <f t="shared" si="1162"/>
        <v>0</v>
      </c>
      <c r="CU143" s="258">
        <v>0.294289866351475</v>
      </c>
      <c r="CV143" s="261">
        <f t="shared" si="1163"/>
        <v>0</v>
      </c>
      <c r="CW143" s="261">
        <f t="shared" si="1164"/>
        <v>0</v>
      </c>
      <c r="CX143" s="599"/>
      <c r="CY143" s="254">
        <v>4.0</v>
      </c>
      <c r="CZ143" s="255" t="s">
        <v>145</v>
      </c>
      <c r="DA143" s="256" t="s">
        <v>121</v>
      </c>
      <c r="DB143" s="256" t="s">
        <v>123</v>
      </c>
      <c r="DC143" s="257"/>
      <c r="DD143" s="257"/>
      <c r="DE143" s="257">
        <f t="shared" si="1165"/>
        <v>0</v>
      </c>
      <c r="DF143" s="258"/>
      <c r="DG143" s="257">
        <f t="shared" si="1166"/>
        <v>0</v>
      </c>
      <c r="DH143" s="259"/>
      <c r="DI143" s="260"/>
      <c r="DJ143" s="260"/>
      <c r="DK143" s="257">
        <f t="shared" si="1167"/>
        <v>0</v>
      </c>
      <c r="DL143" s="258">
        <v>0.294289866351475</v>
      </c>
      <c r="DM143" s="261">
        <f t="shared" si="1168"/>
        <v>0</v>
      </c>
      <c r="DN143" s="261">
        <f t="shared" si="1169"/>
        <v>0</v>
      </c>
      <c r="DO143" s="599"/>
      <c r="DP143" s="254">
        <v>4.0</v>
      </c>
      <c r="DQ143" s="255" t="s">
        <v>145</v>
      </c>
      <c r="DR143" s="256" t="s">
        <v>121</v>
      </c>
      <c r="DS143" s="256" t="s">
        <v>123</v>
      </c>
      <c r="DT143" s="257"/>
      <c r="DU143" s="257"/>
      <c r="DV143" s="257">
        <f t="shared" si="1170"/>
        <v>0</v>
      </c>
      <c r="DW143" s="258"/>
      <c r="DX143" s="257">
        <f t="shared" si="1171"/>
        <v>0</v>
      </c>
      <c r="DY143" s="259"/>
      <c r="DZ143" s="260"/>
      <c r="EA143" s="260"/>
      <c r="EB143" s="257">
        <f t="shared" si="1172"/>
        <v>0</v>
      </c>
      <c r="EC143" s="258">
        <v>0.294289866351475</v>
      </c>
      <c r="ED143" s="261">
        <f t="shared" si="1173"/>
        <v>0</v>
      </c>
      <c r="EE143" s="261">
        <f t="shared" si="1174"/>
        <v>0</v>
      </c>
      <c r="EF143" s="599"/>
      <c r="EG143" s="254">
        <v>4.0</v>
      </c>
      <c r="EH143" s="255" t="s">
        <v>145</v>
      </c>
      <c r="EI143" s="256" t="s">
        <v>121</v>
      </c>
      <c r="EJ143" s="256" t="s">
        <v>123</v>
      </c>
      <c r="EK143" s="257"/>
      <c r="EL143" s="257"/>
      <c r="EM143" s="257">
        <f t="shared" si="1175"/>
        <v>0</v>
      </c>
      <c r="EN143" s="258"/>
      <c r="EO143" s="257">
        <f t="shared" si="1176"/>
        <v>0</v>
      </c>
      <c r="EP143" s="259"/>
      <c r="EQ143" s="260"/>
      <c r="ER143" s="260"/>
      <c r="ES143" s="257">
        <f t="shared" si="1177"/>
        <v>0</v>
      </c>
      <c r="ET143" s="258">
        <v>0.294289866351475</v>
      </c>
      <c r="EU143" s="261">
        <f t="shared" si="1178"/>
        <v>0</v>
      </c>
      <c r="EV143" s="261">
        <f t="shared" si="1179"/>
        <v>0</v>
      </c>
      <c r="EW143" s="599"/>
      <c r="EX143" s="254">
        <v>4.0</v>
      </c>
      <c r="EY143" s="255" t="s">
        <v>145</v>
      </c>
      <c r="EZ143" s="256" t="s">
        <v>121</v>
      </c>
      <c r="FA143" s="256" t="s">
        <v>123</v>
      </c>
      <c r="FB143" s="257"/>
      <c r="FC143" s="257"/>
      <c r="FD143" s="257">
        <f t="shared" si="1180"/>
        <v>0</v>
      </c>
      <c r="FE143" s="258"/>
      <c r="FF143" s="257">
        <f t="shared" si="1181"/>
        <v>0</v>
      </c>
      <c r="FG143" s="259"/>
      <c r="FH143" s="260"/>
      <c r="FI143" s="260"/>
      <c r="FJ143" s="257">
        <f t="shared" si="1182"/>
        <v>0</v>
      </c>
      <c r="FK143" s="258">
        <v>0.294289866351475</v>
      </c>
      <c r="FL143" s="261">
        <f t="shared" si="1183"/>
        <v>0</v>
      </c>
      <c r="FM143" s="261">
        <f t="shared" si="1184"/>
        <v>0</v>
      </c>
      <c r="FN143" s="599"/>
      <c r="FO143" s="254">
        <v>4.0</v>
      </c>
      <c r="FP143" s="255" t="s">
        <v>145</v>
      </c>
      <c r="FQ143" s="256" t="s">
        <v>121</v>
      </c>
      <c r="FR143" s="256" t="s">
        <v>123</v>
      </c>
      <c r="FS143" s="257"/>
      <c r="FT143" s="257"/>
      <c r="FU143" s="257">
        <f t="shared" si="1185"/>
        <v>0</v>
      </c>
      <c r="FV143" s="258"/>
      <c r="FW143" s="257">
        <f t="shared" si="1186"/>
        <v>0</v>
      </c>
      <c r="FX143" s="259"/>
      <c r="FY143" s="260"/>
      <c r="FZ143" s="260"/>
      <c r="GA143" s="257">
        <f t="shared" si="1187"/>
        <v>0</v>
      </c>
      <c r="GB143" s="258">
        <v>0.294289866351475</v>
      </c>
      <c r="GC143" s="261">
        <f t="shared" si="1188"/>
        <v>0</v>
      </c>
      <c r="GD143" s="261">
        <f t="shared" si="1189"/>
        <v>0</v>
      </c>
      <c r="GE143" s="599"/>
      <c r="GF143" s="254">
        <v>4.0</v>
      </c>
      <c r="GG143" s="255" t="s">
        <v>145</v>
      </c>
      <c r="GH143" s="256" t="s">
        <v>121</v>
      </c>
      <c r="GI143" s="256" t="s">
        <v>123</v>
      </c>
      <c r="GJ143" s="257"/>
      <c r="GK143" s="257"/>
      <c r="GL143" s="257">
        <f t="shared" si="1190"/>
        <v>0</v>
      </c>
      <c r="GM143" s="258"/>
      <c r="GN143" s="257">
        <f t="shared" si="1191"/>
        <v>0</v>
      </c>
      <c r="GO143" s="259"/>
      <c r="GP143" s="260"/>
      <c r="GQ143" s="260"/>
      <c r="GR143" s="257">
        <f t="shared" si="1192"/>
        <v>0</v>
      </c>
      <c r="GS143" s="258">
        <v>0.294289866351475</v>
      </c>
      <c r="GT143" s="261">
        <f t="shared" si="1193"/>
        <v>0</v>
      </c>
      <c r="GU143" s="261">
        <f t="shared" si="1194"/>
        <v>0</v>
      </c>
      <c r="GV143" s="599"/>
      <c r="GW143" s="254">
        <v>4.0</v>
      </c>
      <c r="GX143" s="255" t="s">
        <v>145</v>
      </c>
      <c r="GY143" s="256" t="s">
        <v>121</v>
      </c>
      <c r="GZ143" s="256" t="s">
        <v>123</v>
      </c>
      <c r="HA143" s="257"/>
      <c r="HB143" s="257"/>
      <c r="HC143" s="257">
        <f t="shared" si="1195"/>
        <v>0</v>
      </c>
      <c r="HD143" s="258"/>
      <c r="HE143" s="257">
        <f t="shared" si="1196"/>
        <v>0</v>
      </c>
      <c r="HF143" s="259"/>
      <c r="HG143" s="260"/>
      <c r="HH143" s="260"/>
      <c r="HI143" s="257">
        <f t="shared" si="1197"/>
        <v>0</v>
      </c>
      <c r="HJ143" s="258">
        <v>0.294289866351475</v>
      </c>
      <c r="HK143" s="261">
        <f t="shared" si="1198"/>
        <v>0</v>
      </c>
      <c r="HL143" s="261">
        <f t="shared" si="1199"/>
        <v>0</v>
      </c>
      <c r="HM143" s="599"/>
      <c r="HN143" s="254">
        <v>4.0</v>
      </c>
      <c r="HO143" s="255" t="s">
        <v>145</v>
      </c>
      <c r="HP143" s="256" t="s">
        <v>121</v>
      </c>
      <c r="HQ143" s="256" t="s">
        <v>123</v>
      </c>
      <c r="HR143" s="257"/>
      <c r="HS143" s="257"/>
      <c r="HT143" s="257">
        <f t="shared" si="1200"/>
        <v>0</v>
      </c>
      <c r="HU143" s="258"/>
      <c r="HV143" s="257">
        <f t="shared" si="1201"/>
        <v>0</v>
      </c>
      <c r="HW143" s="259"/>
      <c r="HX143" s="260"/>
      <c r="HY143" s="260"/>
      <c r="HZ143" s="257">
        <f t="shared" si="1202"/>
        <v>0</v>
      </c>
      <c r="IA143" s="258">
        <v>0.294289866351475</v>
      </c>
      <c r="IB143" s="261">
        <f t="shared" si="1203"/>
        <v>0</v>
      </c>
      <c r="IC143" s="261">
        <f t="shared" si="1204"/>
        <v>0</v>
      </c>
      <c r="ID143" s="599"/>
      <c r="IE143" s="254">
        <v>4.0</v>
      </c>
      <c r="IF143" s="255" t="s">
        <v>145</v>
      </c>
      <c r="IG143" s="256" t="s">
        <v>121</v>
      </c>
      <c r="IH143" s="256" t="s">
        <v>123</v>
      </c>
      <c r="II143" s="257"/>
      <c r="IJ143" s="257"/>
      <c r="IK143" s="257">
        <f t="shared" si="1205"/>
        <v>0</v>
      </c>
      <c r="IL143" s="258"/>
      <c r="IM143" s="257">
        <f t="shared" si="1206"/>
        <v>0</v>
      </c>
      <c r="IN143" s="259"/>
      <c r="IO143" s="260"/>
      <c r="IP143" s="260"/>
      <c r="IQ143" s="257">
        <f t="shared" si="1207"/>
        <v>0</v>
      </c>
      <c r="IR143" s="258">
        <v>0.294289866351475</v>
      </c>
      <c r="IS143" s="261">
        <f t="shared" si="1208"/>
        <v>0</v>
      </c>
      <c r="IT143" s="261">
        <f t="shared" si="1209"/>
        <v>0</v>
      </c>
      <c r="IU143" s="599"/>
      <c r="IV143" s="254">
        <v>4.0</v>
      </c>
      <c r="IW143" s="255" t="s">
        <v>145</v>
      </c>
      <c r="IX143" s="256" t="s">
        <v>121</v>
      </c>
      <c r="IY143" s="256" t="s">
        <v>123</v>
      </c>
      <c r="IZ143" s="257"/>
      <c r="JA143" s="257"/>
      <c r="JB143" s="257">
        <f t="shared" si="1210"/>
        <v>0</v>
      </c>
      <c r="JC143" s="258"/>
      <c r="JD143" s="257">
        <f t="shared" si="1211"/>
        <v>0</v>
      </c>
      <c r="JE143" s="259"/>
      <c r="JF143" s="260"/>
      <c r="JG143" s="260"/>
      <c r="JH143" s="257">
        <f t="shared" si="1212"/>
        <v>0</v>
      </c>
      <c r="JI143" s="258">
        <v>0.294289866351475</v>
      </c>
      <c r="JJ143" s="261">
        <f t="shared" si="1213"/>
        <v>0</v>
      </c>
      <c r="JK143" s="261">
        <f t="shared" si="1214"/>
        <v>0</v>
      </c>
      <c r="JL143" s="599"/>
      <c r="JM143" s="254">
        <v>4.0</v>
      </c>
      <c r="JN143" s="255" t="s">
        <v>145</v>
      </c>
      <c r="JO143" s="256" t="s">
        <v>121</v>
      </c>
      <c r="JP143" s="256" t="s">
        <v>123</v>
      </c>
      <c r="JQ143" s="257"/>
      <c r="JR143" s="257"/>
      <c r="JS143" s="257">
        <f t="shared" si="1215"/>
        <v>0</v>
      </c>
      <c r="JT143" s="258"/>
      <c r="JU143" s="257">
        <f t="shared" si="1216"/>
        <v>0</v>
      </c>
      <c r="JV143" s="259"/>
      <c r="JW143" s="260"/>
      <c r="JX143" s="260"/>
      <c r="JY143" s="257">
        <f t="shared" si="1217"/>
        <v>0</v>
      </c>
      <c r="JZ143" s="258">
        <v>0.294289866351475</v>
      </c>
      <c r="KA143" s="261">
        <f t="shared" si="1218"/>
        <v>0</v>
      </c>
      <c r="KB143" s="261">
        <f t="shared" si="1219"/>
        <v>0</v>
      </c>
      <c r="KC143" s="599"/>
      <c r="KD143" s="254">
        <v>4.0</v>
      </c>
      <c r="KE143" s="255" t="s">
        <v>145</v>
      </c>
      <c r="KF143" s="256" t="s">
        <v>121</v>
      </c>
      <c r="KG143" s="256" t="s">
        <v>123</v>
      </c>
      <c r="KH143" s="257"/>
      <c r="KI143" s="257"/>
      <c r="KJ143" s="257">
        <f t="shared" si="1220"/>
        <v>0</v>
      </c>
      <c r="KK143" s="258"/>
      <c r="KL143" s="257">
        <f t="shared" si="1221"/>
        <v>0</v>
      </c>
      <c r="KM143" s="259"/>
      <c r="KN143" s="260"/>
      <c r="KO143" s="260"/>
      <c r="KP143" s="257">
        <f t="shared" si="1222"/>
        <v>0</v>
      </c>
      <c r="KQ143" s="258">
        <v>0.294289866351475</v>
      </c>
      <c r="KR143" s="261">
        <f t="shared" si="1223"/>
        <v>0</v>
      </c>
      <c r="KS143" s="261">
        <f t="shared" si="1224"/>
        <v>0</v>
      </c>
      <c r="KT143" s="599"/>
      <c r="KU143" s="264"/>
    </row>
    <row r="144" ht="15.75" customHeight="1">
      <c r="A144" s="254">
        <v>5.0</v>
      </c>
      <c r="B144" s="255" t="s">
        <v>146</v>
      </c>
      <c r="C144" s="256" t="s">
        <v>121</v>
      </c>
      <c r="D144" s="256" t="s">
        <v>123</v>
      </c>
      <c r="E144" s="257"/>
      <c r="F144" s="257"/>
      <c r="G144" s="257">
        <f t="shared" si="1135"/>
        <v>0</v>
      </c>
      <c r="H144" s="258"/>
      <c r="I144" s="257">
        <f t="shared" si="1136"/>
        <v>0</v>
      </c>
      <c r="J144" s="259"/>
      <c r="K144" s="260"/>
      <c r="L144" s="260"/>
      <c r="M144" s="257">
        <f t="shared" si="1137"/>
        <v>0</v>
      </c>
      <c r="N144" s="258">
        <v>0.294289866351475</v>
      </c>
      <c r="O144" s="261">
        <f t="shared" si="1138"/>
        <v>0</v>
      </c>
      <c r="P144" s="261">
        <f t="shared" si="1139"/>
        <v>0</v>
      </c>
      <c r="Q144" s="599"/>
      <c r="R144" s="254">
        <v>5.0</v>
      </c>
      <c r="S144" s="255" t="s">
        <v>146</v>
      </c>
      <c r="T144" s="256" t="s">
        <v>121</v>
      </c>
      <c r="U144" s="256" t="s">
        <v>123</v>
      </c>
      <c r="V144" s="257"/>
      <c r="W144" s="257"/>
      <c r="X144" s="257">
        <f t="shared" si="1140"/>
        <v>0</v>
      </c>
      <c r="Y144" s="258"/>
      <c r="Z144" s="257">
        <f t="shared" si="1141"/>
        <v>0</v>
      </c>
      <c r="AA144" s="259"/>
      <c r="AB144" s="260"/>
      <c r="AC144" s="260"/>
      <c r="AD144" s="257">
        <f t="shared" si="1142"/>
        <v>0</v>
      </c>
      <c r="AE144" s="258">
        <v>0.294289866351475</v>
      </c>
      <c r="AF144" s="261">
        <f t="shared" si="1143"/>
        <v>0</v>
      </c>
      <c r="AG144" s="261">
        <f t="shared" si="1144"/>
        <v>0</v>
      </c>
      <c r="AH144" s="599"/>
      <c r="AI144" s="254">
        <v>5.0</v>
      </c>
      <c r="AJ144" s="255" t="s">
        <v>146</v>
      </c>
      <c r="AK144" s="256" t="s">
        <v>121</v>
      </c>
      <c r="AL144" s="256" t="s">
        <v>123</v>
      </c>
      <c r="AM144" s="257"/>
      <c r="AN144" s="257"/>
      <c r="AO144" s="257">
        <f t="shared" si="1145"/>
        <v>0</v>
      </c>
      <c r="AP144" s="258"/>
      <c r="AQ144" s="257">
        <f t="shared" si="1146"/>
        <v>0</v>
      </c>
      <c r="AR144" s="259"/>
      <c r="AS144" s="260"/>
      <c r="AT144" s="260"/>
      <c r="AU144" s="257">
        <f t="shared" si="1147"/>
        <v>0</v>
      </c>
      <c r="AV144" s="258">
        <v>0.294289866351475</v>
      </c>
      <c r="AW144" s="261">
        <f t="shared" si="1148"/>
        <v>0</v>
      </c>
      <c r="AX144" s="261">
        <f t="shared" si="1149"/>
        <v>0</v>
      </c>
      <c r="AY144" s="599"/>
      <c r="AZ144" s="254">
        <v>5.0</v>
      </c>
      <c r="BA144" s="255" t="s">
        <v>146</v>
      </c>
      <c r="BB144" s="256" t="s">
        <v>121</v>
      </c>
      <c r="BC144" s="256" t="s">
        <v>123</v>
      </c>
      <c r="BD144" s="257"/>
      <c r="BE144" s="257"/>
      <c r="BF144" s="257">
        <f t="shared" si="1150"/>
        <v>0</v>
      </c>
      <c r="BG144" s="258"/>
      <c r="BH144" s="257">
        <f t="shared" si="1151"/>
        <v>0</v>
      </c>
      <c r="BI144" s="259"/>
      <c r="BJ144" s="260"/>
      <c r="BK144" s="260"/>
      <c r="BL144" s="257">
        <f t="shared" si="1152"/>
        <v>0</v>
      </c>
      <c r="BM144" s="258">
        <v>0.294289866351475</v>
      </c>
      <c r="BN144" s="261">
        <f t="shared" si="1153"/>
        <v>0</v>
      </c>
      <c r="BO144" s="261">
        <f t="shared" si="1154"/>
        <v>0</v>
      </c>
      <c r="BP144" s="599"/>
      <c r="BQ144" s="254">
        <v>5.0</v>
      </c>
      <c r="BR144" s="255" t="s">
        <v>146</v>
      </c>
      <c r="BS144" s="256" t="s">
        <v>121</v>
      </c>
      <c r="BT144" s="256" t="s">
        <v>123</v>
      </c>
      <c r="BU144" s="257"/>
      <c r="BV144" s="257"/>
      <c r="BW144" s="257">
        <f t="shared" si="1155"/>
        <v>0</v>
      </c>
      <c r="BX144" s="258"/>
      <c r="BY144" s="257">
        <f t="shared" si="1156"/>
        <v>0</v>
      </c>
      <c r="BZ144" s="259"/>
      <c r="CA144" s="260"/>
      <c r="CB144" s="260"/>
      <c r="CC144" s="257">
        <f t="shared" si="1157"/>
        <v>0</v>
      </c>
      <c r="CD144" s="258">
        <v>0.294289866351475</v>
      </c>
      <c r="CE144" s="261">
        <f t="shared" si="1158"/>
        <v>0</v>
      </c>
      <c r="CF144" s="261">
        <f t="shared" si="1159"/>
        <v>0</v>
      </c>
      <c r="CG144" s="599"/>
      <c r="CH144" s="254">
        <v>5.0</v>
      </c>
      <c r="CI144" s="255" t="s">
        <v>146</v>
      </c>
      <c r="CJ144" s="256" t="s">
        <v>121</v>
      </c>
      <c r="CK144" s="256" t="s">
        <v>123</v>
      </c>
      <c r="CL144" s="257"/>
      <c r="CM144" s="257"/>
      <c r="CN144" s="257">
        <f t="shared" si="1160"/>
        <v>0</v>
      </c>
      <c r="CO144" s="258"/>
      <c r="CP144" s="257">
        <f t="shared" si="1161"/>
        <v>0</v>
      </c>
      <c r="CQ144" s="259"/>
      <c r="CR144" s="260"/>
      <c r="CS144" s="260"/>
      <c r="CT144" s="257">
        <f t="shared" si="1162"/>
        <v>0</v>
      </c>
      <c r="CU144" s="258">
        <v>0.294289866351475</v>
      </c>
      <c r="CV144" s="261">
        <f t="shared" si="1163"/>
        <v>0</v>
      </c>
      <c r="CW144" s="261">
        <f t="shared" si="1164"/>
        <v>0</v>
      </c>
      <c r="CX144" s="599"/>
      <c r="CY144" s="254">
        <v>5.0</v>
      </c>
      <c r="CZ144" s="255" t="s">
        <v>146</v>
      </c>
      <c r="DA144" s="256" t="s">
        <v>121</v>
      </c>
      <c r="DB144" s="256" t="s">
        <v>123</v>
      </c>
      <c r="DC144" s="257"/>
      <c r="DD144" s="257"/>
      <c r="DE144" s="257">
        <f t="shared" si="1165"/>
        <v>0</v>
      </c>
      <c r="DF144" s="258"/>
      <c r="DG144" s="257">
        <f t="shared" si="1166"/>
        <v>0</v>
      </c>
      <c r="DH144" s="259"/>
      <c r="DI144" s="260"/>
      <c r="DJ144" s="260"/>
      <c r="DK144" s="257">
        <f t="shared" si="1167"/>
        <v>0</v>
      </c>
      <c r="DL144" s="258">
        <v>0.294289866351475</v>
      </c>
      <c r="DM144" s="261">
        <f t="shared" si="1168"/>
        <v>0</v>
      </c>
      <c r="DN144" s="261">
        <f t="shared" si="1169"/>
        <v>0</v>
      </c>
      <c r="DO144" s="599"/>
      <c r="DP144" s="254">
        <v>5.0</v>
      </c>
      <c r="DQ144" s="255" t="s">
        <v>146</v>
      </c>
      <c r="DR144" s="256" t="s">
        <v>121</v>
      </c>
      <c r="DS144" s="256" t="s">
        <v>123</v>
      </c>
      <c r="DT144" s="257"/>
      <c r="DU144" s="257"/>
      <c r="DV144" s="257">
        <f t="shared" si="1170"/>
        <v>0</v>
      </c>
      <c r="DW144" s="258"/>
      <c r="DX144" s="257">
        <f t="shared" si="1171"/>
        <v>0</v>
      </c>
      <c r="DY144" s="259"/>
      <c r="DZ144" s="260"/>
      <c r="EA144" s="260"/>
      <c r="EB144" s="257">
        <f t="shared" si="1172"/>
        <v>0</v>
      </c>
      <c r="EC144" s="258">
        <v>0.294289866351475</v>
      </c>
      <c r="ED144" s="261">
        <f t="shared" si="1173"/>
        <v>0</v>
      </c>
      <c r="EE144" s="261">
        <f t="shared" si="1174"/>
        <v>0</v>
      </c>
      <c r="EF144" s="599"/>
      <c r="EG144" s="254">
        <v>5.0</v>
      </c>
      <c r="EH144" s="255" t="s">
        <v>146</v>
      </c>
      <c r="EI144" s="256" t="s">
        <v>121</v>
      </c>
      <c r="EJ144" s="256" t="s">
        <v>123</v>
      </c>
      <c r="EK144" s="257"/>
      <c r="EL144" s="257"/>
      <c r="EM144" s="257">
        <f t="shared" si="1175"/>
        <v>0</v>
      </c>
      <c r="EN144" s="258"/>
      <c r="EO144" s="257">
        <f t="shared" si="1176"/>
        <v>0</v>
      </c>
      <c r="EP144" s="259"/>
      <c r="EQ144" s="260"/>
      <c r="ER144" s="260"/>
      <c r="ES144" s="257">
        <f t="shared" si="1177"/>
        <v>0</v>
      </c>
      <c r="ET144" s="258">
        <v>0.294289866351475</v>
      </c>
      <c r="EU144" s="261">
        <f t="shared" si="1178"/>
        <v>0</v>
      </c>
      <c r="EV144" s="261">
        <f t="shared" si="1179"/>
        <v>0</v>
      </c>
      <c r="EW144" s="599"/>
      <c r="EX144" s="254">
        <v>5.0</v>
      </c>
      <c r="EY144" s="255" t="s">
        <v>146</v>
      </c>
      <c r="EZ144" s="256" t="s">
        <v>121</v>
      </c>
      <c r="FA144" s="256" t="s">
        <v>123</v>
      </c>
      <c r="FB144" s="257"/>
      <c r="FC144" s="257"/>
      <c r="FD144" s="257">
        <f t="shared" si="1180"/>
        <v>0</v>
      </c>
      <c r="FE144" s="258"/>
      <c r="FF144" s="257">
        <f t="shared" si="1181"/>
        <v>0</v>
      </c>
      <c r="FG144" s="259"/>
      <c r="FH144" s="260"/>
      <c r="FI144" s="260"/>
      <c r="FJ144" s="257">
        <f t="shared" si="1182"/>
        <v>0</v>
      </c>
      <c r="FK144" s="258">
        <v>0.294289866351475</v>
      </c>
      <c r="FL144" s="261">
        <f t="shared" si="1183"/>
        <v>0</v>
      </c>
      <c r="FM144" s="261">
        <f t="shared" si="1184"/>
        <v>0</v>
      </c>
      <c r="FN144" s="599"/>
      <c r="FO144" s="254">
        <v>5.0</v>
      </c>
      <c r="FP144" s="255" t="s">
        <v>146</v>
      </c>
      <c r="FQ144" s="256" t="s">
        <v>121</v>
      </c>
      <c r="FR144" s="256" t="s">
        <v>123</v>
      </c>
      <c r="FS144" s="257"/>
      <c r="FT144" s="257"/>
      <c r="FU144" s="257">
        <f t="shared" si="1185"/>
        <v>0</v>
      </c>
      <c r="FV144" s="258"/>
      <c r="FW144" s="257">
        <f t="shared" si="1186"/>
        <v>0</v>
      </c>
      <c r="FX144" s="259"/>
      <c r="FY144" s="260"/>
      <c r="FZ144" s="260"/>
      <c r="GA144" s="257">
        <f t="shared" si="1187"/>
        <v>0</v>
      </c>
      <c r="GB144" s="258">
        <v>0.294289866351475</v>
      </c>
      <c r="GC144" s="261">
        <f t="shared" si="1188"/>
        <v>0</v>
      </c>
      <c r="GD144" s="261">
        <f t="shared" si="1189"/>
        <v>0</v>
      </c>
      <c r="GE144" s="599"/>
      <c r="GF144" s="254">
        <v>5.0</v>
      </c>
      <c r="GG144" s="255" t="s">
        <v>146</v>
      </c>
      <c r="GH144" s="256" t="s">
        <v>121</v>
      </c>
      <c r="GI144" s="256" t="s">
        <v>123</v>
      </c>
      <c r="GJ144" s="257"/>
      <c r="GK144" s="257"/>
      <c r="GL144" s="257">
        <f t="shared" si="1190"/>
        <v>0</v>
      </c>
      <c r="GM144" s="258"/>
      <c r="GN144" s="257">
        <f t="shared" si="1191"/>
        <v>0</v>
      </c>
      <c r="GO144" s="259"/>
      <c r="GP144" s="260"/>
      <c r="GQ144" s="260"/>
      <c r="GR144" s="257">
        <f t="shared" si="1192"/>
        <v>0</v>
      </c>
      <c r="GS144" s="258">
        <v>0.294289866351475</v>
      </c>
      <c r="GT144" s="261">
        <f t="shared" si="1193"/>
        <v>0</v>
      </c>
      <c r="GU144" s="261">
        <f t="shared" si="1194"/>
        <v>0</v>
      </c>
      <c r="GV144" s="599"/>
      <c r="GW144" s="254">
        <v>5.0</v>
      </c>
      <c r="GX144" s="255" t="s">
        <v>146</v>
      </c>
      <c r="GY144" s="256" t="s">
        <v>121</v>
      </c>
      <c r="GZ144" s="256" t="s">
        <v>123</v>
      </c>
      <c r="HA144" s="257"/>
      <c r="HB144" s="257"/>
      <c r="HC144" s="257">
        <f t="shared" si="1195"/>
        <v>0</v>
      </c>
      <c r="HD144" s="258"/>
      <c r="HE144" s="257">
        <f t="shared" si="1196"/>
        <v>0</v>
      </c>
      <c r="HF144" s="259"/>
      <c r="HG144" s="260"/>
      <c r="HH144" s="260"/>
      <c r="HI144" s="257">
        <f t="shared" si="1197"/>
        <v>0</v>
      </c>
      <c r="HJ144" s="258">
        <v>0.294289866351475</v>
      </c>
      <c r="HK144" s="261">
        <f t="shared" si="1198"/>
        <v>0</v>
      </c>
      <c r="HL144" s="261">
        <f t="shared" si="1199"/>
        <v>0</v>
      </c>
      <c r="HM144" s="599"/>
      <c r="HN144" s="254">
        <v>5.0</v>
      </c>
      <c r="HO144" s="255" t="s">
        <v>146</v>
      </c>
      <c r="HP144" s="256" t="s">
        <v>121</v>
      </c>
      <c r="HQ144" s="256" t="s">
        <v>123</v>
      </c>
      <c r="HR144" s="257"/>
      <c r="HS144" s="257"/>
      <c r="HT144" s="257">
        <f t="shared" si="1200"/>
        <v>0</v>
      </c>
      <c r="HU144" s="258"/>
      <c r="HV144" s="257">
        <f t="shared" si="1201"/>
        <v>0</v>
      </c>
      <c r="HW144" s="259"/>
      <c r="HX144" s="260"/>
      <c r="HY144" s="260"/>
      <c r="HZ144" s="257">
        <f t="shared" si="1202"/>
        <v>0</v>
      </c>
      <c r="IA144" s="258">
        <v>0.294289866351475</v>
      </c>
      <c r="IB144" s="261">
        <f t="shared" si="1203"/>
        <v>0</v>
      </c>
      <c r="IC144" s="261">
        <f t="shared" si="1204"/>
        <v>0</v>
      </c>
      <c r="ID144" s="599"/>
      <c r="IE144" s="254">
        <v>5.0</v>
      </c>
      <c r="IF144" s="255" t="s">
        <v>146</v>
      </c>
      <c r="IG144" s="256" t="s">
        <v>121</v>
      </c>
      <c r="IH144" s="256" t="s">
        <v>123</v>
      </c>
      <c r="II144" s="257"/>
      <c r="IJ144" s="257"/>
      <c r="IK144" s="257">
        <f t="shared" si="1205"/>
        <v>0</v>
      </c>
      <c r="IL144" s="258"/>
      <c r="IM144" s="257">
        <f t="shared" si="1206"/>
        <v>0</v>
      </c>
      <c r="IN144" s="259"/>
      <c r="IO144" s="260"/>
      <c r="IP144" s="260"/>
      <c r="IQ144" s="257">
        <f t="shared" si="1207"/>
        <v>0</v>
      </c>
      <c r="IR144" s="258">
        <v>0.294289866351475</v>
      </c>
      <c r="IS144" s="261">
        <f t="shared" si="1208"/>
        <v>0</v>
      </c>
      <c r="IT144" s="261">
        <f t="shared" si="1209"/>
        <v>0</v>
      </c>
      <c r="IU144" s="599"/>
      <c r="IV144" s="254">
        <v>5.0</v>
      </c>
      <c r="IW144" s="255" t="s">
        <v>146</v>
      </c>
      <c r="IX144" s="256" t="s">
        <v>121</v>
      </c>
      <c r="IY144" s="256" t="s">
        <v>123</v>
      </c>
      <c r="IZ144" s="257"/>
      <c r="JA144" s="257"/>
      <c r="JB144" s="257">
        <f t="shared" si="1210"/>
        <v>0</v>
      </c>
      <c r="JC144" s="258"/>
      <c r="JD144" s="257">
        <f t="shared" si="1211"/>
        <v>0</v>
      </c>
      <c r="JE144" s="259"/>
      <c r="JF144" s="260"/>
      <c r="JG144" s="260"/>
      <c r="JH144" s="257">
        <f t="shared" si="1212"/>
        <v>0</v>
      </c>
      <c r="JI144" s="258">
        <v>0.294289866351475</v>
      </c>
      <c r="JJ144" s="261">
        <f t="shared" si="1213"/>
        <v>0</v>
      </c>
      <c r="JK144" s="261">
        <f t="shared" si="1214"/>
        <v>0</v>
      </c>
      <c r="JL144" s="599"/>
      <c r="JM144" s="254">
        <v>5.0</v>
      </c>
      <c r="JN144" s="255" t="s">
        <v>146</v>
      </c>
      <c r="JO144" s="256" t="s">
        <v>121</v>
      </c>
      <c r="JP144" s="256" t="s">
        <v>123</v>
      </c>
      <c r="JQ144" s="257"/>
      <c r="JR144" s="257"/>
      <c r="JS144" s="257">
        <f t="shared" si="1215"/>
        <v>0</v>
      </c>
      <c r="JT144" s="258"/>
      <c r="JU144" s="257">
        <f t="shared" si="1216"/>
        <v>0</v>
      </c>
      <c r="JV144" s="259"/>
      <c r="JW144" s="260"/>
      <c r="JX144" s="260"/>
      <c r="JY144" s="257">
        <f t="shared" si="1217"/>
        <v>0</v>
      </c>
      <c r="JZ144" s="258">
        <v>0.294289866351475</v>
      </c>
      <c r="KA144" s="261">
        <f t="shared" si="1218"/>
        <v>0</v>
      </c>
      <c r="KB144" s="261">
        <f t="shared" si="1219"/>
        <v>0</v>
      </c>
      <c r="KC144" s="599"/>
      <c r="KD144" s="254">
        <v>5.0</v>
      </c>
      <c r="KE144" s="255" t="s">
        <v>146</v>
      </c>
      <c r="KF144" s="256" t="s">
        <v>121</v>
      </c>
      <c r="KG144" s="256" t="s">
        <v>123</v>
      </c>
      <c r="KH144" s="257"/>
      <c r="KI144" s="257"/>
      <c r="KJ144" s="257">
        <f t="shared" si="1220"/>
        <v>0</v>
      </c>
      <c r="KK144" s="258"/>
      <c r="KL144" s="257">
        <f t="shared" si="1221"/>
        <v>0</v>
      </c>
      <c r="KM144" s="259"/>
      <c r="KN144" s="260"/>
      <c r="KO144" s="260"/>
      <c r="KP144" s="257">
        <f t="shared" si="1222"/>
        <v>0</v>
      </c>
      <c r="KQ144" s="258">
        <v>0.294289866351475</v>
      </c>
      <c r="KR144" s="261">
        <f t="shared" si="1223"/>
        <v>0</v>
      </c>
      <c r="KS144" s="261">
        <f t="shared" si="1224"/>
        <v>0</v>
      </c>
      <c r="KT144" s="599"/>
      <c r="KU144" s="264"/>
    </row>
    <row r="145" ht="15.75" customHeight="1">
      <c r="A145" s="254">
        <v>6.0</v>
      </c>
      <c r="B145" s="255" t="s">
        <v>132</v>
      </c>
      <c r="C145" s="256" t="s">
        <v>121</v>
      </c>
      <c r="D145" s="256" t="s">
        <v>123</v>
      </c>
      <c r="E145" s="257"/>
      <c r="F145" s="257"/>
      <c r="G145" s="257">
        <f t="shared" si="1135"/>
        <v>0</v>
      </c>
      <c r="H145" s="258"/>
      <c r="I145" s="257">
        <f t="shared" si="1136"/>
        <v>0</v>
      </c>
      <c r="J145" s="259"/>
      <c r="K145" s="260"/>
      <c r="L145" s="260"/>
      <c r="M145" s="257">
        <f t="shared" si="1137"/>
        <v>0</v>
      </c>
      <c r="N145" s="258">
        <v>0.294289866351475</v>
      </c>
      <c r="O145" s="261">
        <f t="shared" si="1138"/>
        <v>0</v>
      </c>
      <c r="P145" s="261">
        <f t="shared" si="1139"/>
        <v>0</v>
      </c>
      <c r="Q145" s="599"/>
      <c r="R145" s="254">
        <v>6.0</v>
      </c>
      <c r="S145" s="255" t="s">
        <v>132</v>
      </c>
      <c r="T145" s="256" t="s">
        <v>121</v>
      </c>
      <c r="U145" s="256" t="s">
        <v>123</v>
      </c>
      <c r="V145" s="257"/>
      <c r="W145" s="257"/>
      <c r="X145" s="257">
        <f t="shared" si="1140"/>
        <v>0</v>
      </c>
      <c r="Y145" s="258"/>
      <c r="Z145" s="257">
        <f t="shared" si="1141"/>
        <v>0</v>
      </c>
      <c r="AA145" s="259"/>
      <c r="AB145" s="260"/>
      <c r="AC145" s="260"/>
      <c r="AD145" s="257">
        <f t="shared" si="1142"/>
        <v>0</v>
      </c>
      <c r="AE145" s="258">
        <v>0.294289866351475</v>
      </c>
      <c r="AF145" s="261">
        <f t="shared" si="1143"/>
        <v>0</v>
      </c>
      <c r="AG145" s="261">
        <f t="shared" si="1144"/>
        <v>0</v>
      </c>
      <c r="AH145" s="599"/>
      <c r="AI145" s="254">
        <v>6.0</v>
      </c>
      <c r="AJ145" s="255" t="s">
        <v>132</v>
      </c>
      <c r="AK145" s="256" t="s">
        <v>121</v>
      </c>
      <c r="AL145" s="256" t="s">
        <v>123</v>
      </c>
      <c r="AM145" s="257"/>
      <c r="AN145" s="257"/>
      <c r="AO145" s="257">
        <f t="shared" si="1145"/>
        <v>0</v>
      </c>
      <c r="AP145" s="258"/>
      <c r="AQ145" s="257">
        <f t="shared" si="1146"/>
        <v>0</v>
      </c>
      <c r="AR145" s="259"/>
      <c r="AS145" s="260"/>
      <c r="AT145" s="260"/>
      <c r="AU145" s="257">
        <f t="shared" si="1147"/>
        <v>0</v>
      </c>
      <c r="AV145" s="258">
        <v>0.294289866351475</v>
      </c>
      <c r="AW145" s="261">
        <f t="shared" si="1148"/>
        <v>0</v>
      </c>
      <c r="AX145" s="261">
        <f t="shared" si="1149"/>
        <v>0</v>
      </c>
      <c r="AY145" s="599"/>
      <c r="AZ145" s="254">
        <v>6.0</v>
      </c>
      <c r="BA145" s="255" t="s">
        <v>132</v>
      </c>
      <c r="BB145" s="256" t="s">
        <v>121</v>
      </c>
      <c r="BC145" s="256" t="s">
        <v>123</v>
      </c>
      <c r="BD145" s="257"/>
      <c r="BE145" s="257"/>
      <c r="BF145" s="257">
        <f t="shared" si="1150"/>
        <v>0</v>
      </c>
      <c r="BG145" s="258"/>
      <c r="BH145" s="257">
        <f t="shared" si="1151"/>
        <v>0</v>
      </c>
      <c r="BI145" s="259"/>
      <c r="BJ145" s="260"/>
      <c r="BK145" s="260"/>
      <c r="BL145" s="257">
        <f t="shared" si="1152"/>
        <v>0</v>
      </c>
      <c r="BM145" s="258">
        <v>0.294289866351475</v>
      </c>
      <c r="BN145" s="261">
        <f t="shared" si="1153"/>
        <v>0</v>
      </c>
      <c r="BO145" s="261">
        <f t="shared" si="1154"/>
        <v>0</v>
      </c>
      <c r="BP145" s="599"/>
      <c r="BQ145" s="254">
        <v>6.0</v>
      </c>
      <c r="BR145" s="255" t="s">
        <v>132</v>
      </c>
      <c r="BS145" s="256" t="s">
        <v>121</v>
      </c>
      <c r="BT145" s="256" t="s">
        <v>123</v>
      </c>
      <c r="BU145" s="257"/>
      <c r="BV145" s="257"/>
      <c r="BW145" s="257">
        <f t="shared" si="1155"/>
        <v>0</v>
      </c>
      <c r="BX145" s="258"/>
      <c r="BY145" s="257">
        <f t="shared" si="1156"/>
        <v>0</v>
      </c>
      <c r="BZ145" s="259"/>
      <c r="CA145" s="260"/>
      <c r="CB145" s="260"/>
      <c r="CC145" s="257">
        <f t="shared" si="1157"/>
        <v>0</v>
      </c>
      <c r="CD145" s="258">
        <v>0.294289866351475</v>
      </c>
      <c r="CE145" s="261">
        <f t="shared" si="1158"/>
        <v>0</v>
      </c>
      <c r="CF145" s="261">
        <f t="shared" si="1159"/>
        <v>0</v>
      </c>
      <c r="CG145" s="599"/>
      <c r="CH145" s="254">
        <v>6.0</v>
      </c>
      <c r="CI145" s="255" t="s">
        <v>132</v>
      </c>
      <c r="CJ145" s="256" t="s">
        <v>121</v>
      </c>
      <c r="CK145" s="256" t="s">
        <v>123</v>
      </c>
      <c r="CL145" s="257"/>
      <c r="CM145" s="257"/>
      <c r="CN145" s="257">
        <f t="shared" si="1160"/>
        <v>0</v>
      </c>
      <c r="CO145" s="258"/>
      <c r="CP145" s="257">
        <f t="shared" si="1161"/>
        <v>0</v>
      </c>
      <c r="CQ145" s="259"/>
      <c r="CR145" s="260"/>
      <c r="CS145" s="260"/>
      <c r="CT145" s="257">
        <f t="shared" si="1162"/>
        <v>0</v>
      </c>
      <c r="CU145" s="258">
        <v>0.294289866351475</v>
      </c>
      <c r="CV145" s="261">
        <f t="shared" si="1163"/>
        <v>0</v>
      </c>
      <c r="CW145" s="261">
        <f t="shared" si="1164"/>
        <v>0</v>
      </c>
      <c r="CX145" s="599"/>
      <c r="CY145" s="254">
        <v>6.0</v>
      </c>
      <c r="CZ145" s="255" t="s">
        <v>132</v>
      </c>
      <c r="DA145" s="256" t="s">
        <v>121</v>
      </c>
      <c r="DB145" s="256" t="s">
        <v>123</v>
      </c>
      <c r="DC145" s="257"/>
      <c r="DD145" s="257"/>
      <c r="DE145" s="257">
        <f t="shared" si="1165"/>
        <v>0</v>
      </c>
      <c r="DF145" s="258"/>
      <c r="DG145" s="257">
        <f t="shared" si="1166"/>
        <v>0</v>
      </c>
      <c r="DH145" s="259"/>
      <c r="DI145" s="260"/>
      <c r="DJ145" s="260"/>
      <c r="DK145" s="257">
        <f t="shared" si="1167"/>
        <v>0</v>
      </c>
      <c r="DL145" s="258">
        <v>0.294289866351475</v>
      </c>
      <c r="DM145" s="261">
        <f t="shared" si="1168"/>
        <v>0</v>
      </c>
      <c r="DN145" s="261">
        <f t="shared" si="1169"/>
        <v>0</v>
      </c>
      <c r="DO145" s="599"/>
      <c r="DP145" s="254">
        <v>6.0</v>
      </c>
      <c r="DQ145" s="255" t="s">
        <v>132</v>
      </c>
      <c r="DR145" s="256" t="s">
        <v>121</v>
      </c>
      <c r="DS145" s="256" t="s">
        <v>123</v>
      </c>
      <c r="DT145" s="257"/>
      <c r="DU145" s="257"/>
      <c r="DV145" s="257">
        <f t="shared" si="1170"/>
        <v>0</v>
      </c>
      <c r="DW145" s="258"/>
      <c r="DX145" s="257">
        <f t="shared" si="1171"/>
        <v>0</v>
      </c>
      <c r="DY145" s="259"/>
      <c r="DZ145" s="260"/>
      <c r="EA145" s="260"/>
      <c r="EB145" s="257">
        <f t="shared" si="1172"/>
        <v>0</v>
      </c>
      <c r="EC145" s="258">
        <v>0.294289866351475</v>
      </c>
      <c r="ED145" s="261">
        <f t="shared" si="1173"/>
        <v>0</v>
      </c>
      <c r="EE145" s="261">
        <f t="shared" si="1174"/>
        <v>0</v>
      </c>
      <c r="EF145" s="599"/>
      <c r="EG145" s="254">
        <v>6.0</v>
      </c>
      <c r="EH145" s="255" t="s">
        <v>132</v>
      </c>
      <c r="EI145" s="256" t="s">
        <v>121</v>
      </c>
      <c r="EJ145" s="256" t="s">
        <v>123</v>
      </c>
      <c r="EK145" s="257"/>
      <c r="EL145" s="257"/>
      <c r="EM145" s="257">
        <f t="shared" si="1175"/>
        <v>0</v>
      </c>
      <c r="EN145" s="258"/>
      <c r="EO145" s="257">
        <f t="shared" si="1176"/>
        <v>0</v>
      </c>
      <c r="EP145" s="259"/>
      <c r="EQ145" s="260"/>
      <c r="ER145" s="260"/>
      <c r="ES145" s="257">
        <f t="shared" si="1177"/>
        <v>0</v>
      </c>
      <c r="ET145" s="258">
        <v>0.294289866351475</v>
      </c>
      <c r="EU145" s="261">
        <f t="shared" si="1178"/>
        <v>0</v>
      </c>
      <c r="EV145" s="261">
        <f t="shared" si="1179"/>
        <v>0</v>
      </c>
      <c r="EW145" s="599"/>
      <c r="EX145" s="254">
        <v>6.0</v>
      </c>
      <c r="EY145" s="255" t="s">
        <v>132</v>
      </c>
      <c r="EZ145" s="256" t="s">
        <v>121</v>
      </c>
      <c r="FA145" s="256" t="s">
        <v>123</v>
      </c>
      <c r="FB145" s="257"/>
      <c r="FC145" s="257"/>
      <c r="FD145" s="257">
        <f t="shared" si="1180"/>
        <v>0</v>
      </c>
      <c r="FE145" s="258"/>
      <c r="FF145" s="257">
        <f t="shared" si="1181"/>
        <v>0</v>
      </c>
      <c r="FG145" s="259"/>
      <c r="FH145" s="260"/>
      <c r="FI145" s="260"/>
      <c r="FJ145" s="257">
        <f t="shared" si="1182"/>
        <v>0</v>
      </c>
      <c r="FK145" s="258">
        <v>0.294289866351475</v>
      </c>
      <c r="FL145" s="261">
        <f t="shared" si="1183"/>
        <v>0</v>
      </c>
      <c r="FM145" s="261">
        <f t="shared" si="1184"/>
        <v>0</v>
      </c>
      <c r="FN145" s="599"/>
      <c r="FO145" s="254">
        <v>6.0</v>
      </c>
      <c r="FP145" s="255" t="s">
        <v>132</v>
      </c>
      <c r="FQ145" s="256" t="s">
        <v>121</v>
      </c>
      <c r="FR145" s="256" t="s">
        <v>123</v>
      </c>
      <c r="FS145" s="257"/>
      <c r="FT145" s="257"/>
      <c r="FU145" s="257">
        <f t="shared" si="1185"/>
        <v>0</v>
      </c>
      <c r="FV145" s="258"/>
      <c r="FW145" s="257">
        <f t="shared" si="1186"/>
        <v>0</v>
      </c>
      <c r="FX145" s="259"/>
      <c r="FY145" s="260"/>
      <c r="FZ145" s="260"/>
      <c r="GA145" s="257">
        <f t="shared" si="1187"/>
        <v>0</v>
      </c>
      <c r="GB145" s="258">
        <v>0.294289866351475</v>
      </c>
      <c r="GC145" s="261">
        <f t="shared" si="1188"/>
        <v>0</v>
      </c>
      <c r="GD145" s="261">
        <f t="shared" si="1189"/>
        <v>0</v>
      </c>
      <c r="GE145" s="599"/>
      <c r="GF145" s="254">
        <v>6.0</v>
      </c>
      <c r="GG145" s="255" t="s">
        <v>132</v>
      </c>
      <c r="GH145" s="256" t="s">
        <v>121</v>
      </c>
      <c r="GI145" s="256" t="s">
        <v>123</v>
      </c>
      <c r="GJ145" s="257"/>
      <c r="GK145" s="257"/>
      <c r="GL145" s="257">
        <f t="shared" si="1190"/>
        <v>0</v>
      </c>
      <c r="GM145" s="258"/>
      <c r="GN145" s="257">
        <f t="shared" si="1191"/>
        <v>0</v>
      </c>
      <c r="GO145" s="259"/>
      <c r="GP145" s="260"/>
      <c r="GQ145" s="260"/>
      <c r="GR145" s="257">
        <f t="shared" si="1192"/>
        <v>0</v>
      </c>
      <c r="GS145" s="258">
        <v>0.294289866351475</v>
      </c>
      <c r="GT145" s="261">
        <f t="shared" si="1193"/>
        <v>0</v>
      </c>
      <c r="GU145" s="261">
        <f t="shared" si="1194"/>
        <v>0</v>
      </c>
      <c r="GV145" s="599"/>
      <c r="GW145" s="254">
        <v>6.0</v>
      </c>
      <c r="GX145" s="255" t="s">
        <v>132</v>
      </c>
      <c r="GY145" s="256" t="s">
        <v>121</v>
      </c>
      <c r="GZ145" s="256" t="s">
        <v>123</v>
      </c>
      <c r="HA145" s="257"/>
      <c r="HB145" s="257"/>
      <c r="HC145" s="257">
        <f t="shared" si="1195"/>
        <v>0</v>
      </c>
      <c r="HD145" s="258"/>
      <c r="HE145" s="257">
        <f t="shared" si="1196"/>
        <v>0</v>
      </c>
      <c r="HF145" s="259"/>
      <c r="HG145" s="260"/>
      <c r="HH145" s="260"/>
      <c r="HI145" s="257">
        <f t="shared" si="1197"/>
        <v>0</v>
      </c>
      <c r="HJ145" s="258">
        <v>0.294289866351475</v>
      </c>
      <c r="HK145" s="261">
        <f t="shared" si="1198"/>
        <v>0</v>
      </c>
      <c r="HL145" s="261">
        <f t="shared" si="1199"/>
        <v>0</v>
      </c>
      <c r="HM145" s="599"/>
      <c r="HN145" s="254">
        <v>6.0</v>
      </c>
      <c r="HO145" s="255" t="s">
        <v>132</v>
      </c>
      <c r="HP145" s="256" t="s">
        <v>121</v>
      </c>
      <c r="HQ145" s="256" t="s">
        <v>123</v>
      </c>
      <c r="HR145" s="257"/>
      <c r="HS145" s="257"/>
      <c r="HT145" s="257">
        <f t="shared" si="1200"/>
        <v>0</v>
      </c>
      <c r="HU145" s="258"/>
      <c r="HV145" s="257">
        <f t="shared" si="1201"/>
        <v>0</v>
      </c>
      <c r="HW145" s="259"/>
      <c r="HX145" s="260"/>
      <c r="HY145" s="260"/>
      <c r="HZ145" s="257">
        <f t="shared" si="1202"/>
        <v>0</v>
      </c>
      <c r="IA145" s="258">
        <v>0.294289866351475</v>
      </c>
      <c r="IB145" s="261">
        <f t="shared" si="1203"/>
        <v>0</v>
      </c>
      <c r="IC145" s="261">
        <f t="shared" si="1204"/>
        <v>0</v>
      </c>
      <c r="ID145" s="599"/>
      <c r="IE145" s="254">
        <v>6.0</v>
      </c>
      <c r="IF145" s="255" t="s">
        <v>132</v>
      </c>
      <c r="IG145" s="256" t="s">
        <v>121</v>
      </c>
      <c r="IH145" s="256" t="s">
        <v>123</v>
      </c>
      <c r="II145" s="257"/>
      <c r="IJ145" s="257"/>
      <c r="IK145" s="257">
        <f t="shared" si="1205"/>
        <v>0</v>
      </c>
      <c r="IL145" s="258"/>
      <c r="IM145" s="257">
        <f t="shared" si="1206"/>
        <v>0</v>
      </c>
      <c r="IN145" s="259"/>
      <c r="IO145" s="260"/>
      <c r="IP145" s="260"/>
      <c r="IQ145" s="257">
        <f t="shared" si="1207"/>
        <v>0</v>
      </c>
      <c r="IR145" s="258">
        <v>0.294289866351475</v>
      </c>
      <c r="IS145" s="261">
        <f t="shared" si="1208"/>
        <v>0</v>
      </c>
      <c r="IT145" s="261">
        <f t="shared" si="1209"/>
        <v>0</v>
      </c>
      <c r="IU145" s="599"/>
      <c r="IV145" s="254">
        <v>6.0</v>
      </c>
      <c r="IW145" s="255" t="s">
        <v>132</v>
      </c>
      <c r="IX145" s="256" t="s">
        <v>121</v>
      </c>
      <c r="IY145" s="256" t="s">
        <v>123</v>
      </c>
      <c r="IZ145" s="257"/>
      <c r="JA145" s="257"/>
      <c r="JB145" s="257">
        <f t="shared" si="1210"/>
        <v>0</v>
      </c>
      <c r="JC145" s="258"/>
      <c r="JD145" s="257">
        <f t="shared" si="1211"/>
        <v>0</v>
      </c>
      <c r="JE145" s="259"/>
      <c r="JF145" s="260"/>
      <c r="JG145" s="260"/>
      <c r="JH145" s="257">
        <f t="shared" si="1212"/>
        <v>0</v>
      </c>
      <c r="JI145" s="258">
        <v>0.294289866351475</v>
      </c>
      <c r="JJ145" s="261">
        <f t="shared" si="1213"/>
        <v>0</v>
      </c>
      <c r="JK145" s="261">
        <f t="shared" si="1214"/>
        <v>0</v>
      </c>
      <c r="JL145" s="599"/>
      <c r="JM145" s="254">
        <v>6.0</v>
      </c>
      <c r="JN145" s="255" t="s">
        <v>132</v>
      </c>
      <c r="JO145" s="256" t="s">
        <v>121</v>
      </c>
      <c r="JP145" s="256" t="s">
        <v>123</v>
      </c>
      <c r="JQ145" s="257"/>
      <c r="JR145" s="257"/>
      <c r="JS145" s="257">
        <f t="shared" si="1215"/>
        <v>0</v>
      </c>
      <c r="JT145" s="258"/>
      <c r="JU145" s="257">
        <f t="shared" si="1216"/>
        <v>0</v>
      </c>
      <c r="JV145" s="259"/>
      <c r="JW145" s="260"/>
      <c r="JX145" s="260"/>
      <c r="JY145" s="257">
        <f t="shared" si="1217"/>
        <v>0</v>
      </c>
      <c r="JZ145" s="258">
        <v>0.294289866351475</v>
      </c>
      <c r="KA145" s="261">
        <f t="shared" si="1218"/>
        <v>0</v>
      </c>
      <c r="KB145" s="261">
        <f t="shared" si="1219"/>
        <v>0</v>
      </c>
      <c r="KC145" s="599"/>
      <c r="KD145" s="254">
        <v>6.0</v>
      </c>
      <c r="KE145" s="255" t="s">
        <v>132</v>
      </c>
      <c r="KF145" s="256" t="s">
        <v>121</v>
      </c>
      <c r="KG145" s="256" t="s">
        <v>123</v>
      </c>
      <c r="KH145" s="257"/>
      <c r="KI145" s="257"/>
      <c r="KJ145" s="257">
        <f t="shared" si="1220"/>
        <v>0</v>
      </c>
      <c r="KK145" s="258"/>
      <c r="KL145" s="257">
        <f t="shared" si="1221"/>
        <v>0</v>
      </c>
      <c r="KM145" s="259"/>
      <c r="KN145" s="260"/>
      <c r="KO145" s="260"/>
      <c r="KP145" s="257">
        <f t="shared" si="1222"/>
        <v>0</v>
      </c>
      <c r="KQ145" s="258">
        <v>0.294289866351475</v>
      </c>
      <c r="KR145" s="261">
        <f t="shared" si="1223"/>
        <v>0</v>
      </c>
      <c r="KS145" s="261">
        <f t="shared" si="1224"/>
        <v>0</v>
      </c>
      <c r="KT145" s="599"/>
      <c r="KU145" s="264"/>
    </row>
    <row r="146" ht="15.75" customHeight="1">
      <c r="A146" s="254">
        <v>7.0</v>
      </c>
      <c r="B146" s="255" t="s">
        <v>132</v>
      </c>
      <c r="C146" s="256" t="s">
        <v>121</v>
      </c>
      <c r="D146" s="256" t="s">
        <v>123</v>
      </c>
      <c r="E146" s="257"/>
      <c r="F146" s="257"/>
      <c r="G146" s="257">
        <f t="shared" si="1135"/>
        <v>0</v>
      </c>
      <c r="H146" s="258"/>
      <c r="I146" s="257">
        <f t="shared" si="1136"/>
        <v>0</v>
      </c>
      <c r="J146" s="259"/>
      <c r="K146" s="260"/>
      <c r="L146" s="260"/>
      <c r="M146" s="257">
        <f t="shared" si="1137"/>
        <v>0</v>
      </c>
      <c r="N146" s="258">
        <v>0.294289866351475</v>
      </c>
      <c r="O146" s="261">
        <f t="shared" si="1138"/>
        <v>0</v>
      </c>
      <c r="P146" s="261">
        <f t="shared" si="1139"/>
        <v>0</v>
      </c>
      <c r="Q146" s="599"/>
      <c r="R146" s="254">
        <v>7.0</v>
      </c>
      <c r="S146" s="255" t="s">
        <v>132</v>
      </c>
      <c r="T146" s="256" t="s">
        <v>121</v>
      </c>
      <c r="U146" s="256" t="s">
        <v>123</v>
      </c>
      <c r="V146" s="257"/>
      <c r="W146" s="257"/>
      <c r="X146" s="257">
        <f t="shared" si="1140"/>
        <v>0</v>
      </c>
      <c r="Y146" s="258"/>
      <c r="Z146" s="257">
        <f t="shared" si="1141"/>
        <v>0</v>
      </c>
      <c r="AA146" s="259"/>
      <c r="AB146" s="260"/>
      <c r="AC146" s="260"/>
      <c r="AD146" s="257">
        <f t="shared" si="1142"/>
        <v>0</v>
      </c>
      <c r="AE146" s="258">
        <v>0.294289866351475</v>
      </c>
      <c r="AF146" s="261">
        <f t="shared" si="1143"/>
        <v>0</v>
      </c>
      <c r="AG146" s="261">
        <f t="shared" si="1144"/>
        <v>0</v>
      </c>
      <c r="AH146" s="599"/>
      <c r="AI146" s="254">
        <v>7.0</v>
      </c>
      <c r="AJ146" s="255" t="s">
        <v>132</v>
      </c>
      <c r="AK146" s="256" t="s">
        <v>121</v>
      </c>
      <c r="AL146" s="256" t="s">
        <v>123</v>
      </c>
      <c r="AM146" s="257"/>
      <c r="AN146" s="257"/>
      <c r="AO146" s="257">
        <f t="shared" si="1145"/>
        <v>0</v>
      </c>
      <c r="AP146" s="258"/>
      <c r="AQ146" s="257">
        <f t="shared" si="1146"/>
        <v>0</v>
      </c>
      <c r="AR146" s="259"/>
      <c r="AS146" s="260"/>
      <c r="AT146" s="260"/>
      <c r="AU146" s="257">
        <f t="shared" si="1147"/>
        <v>0</v>
      </c>
      <c r="AV146" s="258">
        <v>0.294289866351475</v>
      </c>
      <c r="AW146" s="261">
        <f t="shared" si="1148"/>
        <v>0</v>
      </c>
      <c r="AX146" s="261">
        <f t="shared" si="1149"/>
        <v>0</v>
      </c>
      <c r="AY146" s="599"/>
      <c r="AZ146" s="254">
        <v>7.0</v>
      </c>
      <c r="BA146" s="255" t="s">
        <v>132</v>
      </c>
      <c r="BB146" s="256" t="s">
        <v>121</v>
      </c>
      <c r="BC146" s="256" t="s">
        <v>123</v>
      </c>
      <c r="BD146" s="257"/>
      <c r="BE146" s="257"/>
      <c r="BF146" s="257">
        <f t="shared" si="1150"/>
        <v>0</v>
      </c>
      <c r="BG146" s="258"/>
      <c r="BH146" s="257">
        <f t="shared" si="1151"/>
        <v>0</v>
      </c>
      <c r="BI146" s="259"/>
      <c r="BJ146" s="260"/>
      <c r="BK146" s="260"/>
      <c r="BL146" s="257">
        <f t="shared" si="1152"/>
        <v>0</v>
      </c>
      <c r="BM146" s="258">
        <v>0.294289866351475</v>
      </c>
      <c r="BN146" s="261">
        <f t="shared" si="1153"/>
        <v>0</v>
      </c>
      <c r="BO146" s="261">
        <f t="shared" si="1154"/>
        <v>0</v>
      </c>
      <c r="BP146" s="599"/>
      <c r="BQ146" s="254">
        <v>7.0</v>
      </c>
      <c r="BR146" s="255" t="s">
        <v>132</v>
      </c>
      <c r="BS146" s="256" t="s">
        <v>121</v>
      </c>
      <c r="BT146" s="256" t="s">
        <v>123</v>
      </c>
      <c r="BU146" s="257"/>
      <c r="BV146" s="257"/>
      <c r="BW146" s="257">
        <f t="shared" si="1155"/>
        <v>0</v>
      </c>
      <c r="BX146" s="258"/>
      <c r="BY146" s="257">
        <f t="shared" si="1156"/>
        <v>0</v>
      </c>
      <c r="BZ146" s="259"/>
      <c r="CA146" s="260"/>
      <c r="CB146" s="260"/>
      <c r="CC146" s="257">
        <f t="shared" si="1157"/>
        <v>0</v>
      </c>
      <c r="CD146" s="258">
        <v>0.294289866351475</v>
      </c>
      <c r="CE146" s="261">
        <f t="shared" si="1158"/>
        <v>0</v>
      </c>
      <c r="CF146" s="261">
        <f t="shared" si="1159"/>
        <v>0</v>
      </c>
      <c r="CG146" s="599"/>
      <c r="CH146" s="254">
        <v>7.0</v>
      </c>
      <c r="CI146" s="255" t="s">
        <v>132</v>
      </c>
      <c r="CJ146" s="256" t="s">
        <v>121</v>
      </c>
      <c r="CK146" s="256" t="s">
        <v>123</v>
      </c>
      <c r="CL146" s="257"/>
      <c r="CM146" s="257"/>
      <c r="CN146" s="257">
        <f t="shared" si="1160"/>
        <v>0</v>
      </c>
      <c r="CO146" s="258"/>
      <c r="CP146" s="257">
        <f t="shared" si="1161"/>
        <v>0</v>
      </c>
      <c r="CQ146" s="259"/>
      <c r="CR146" s="260"/>
      <c r="CS146" s="260"/>
      <c r="CT146" s="257">
        <f t="shared" si="1162"/>
        <v>0</v>
      </c>
      <c r="CU146" s="258">
        <v>0.294289866351475</v>
      </c>
      <c r="CV146" s="261">
        <f t="shared" si="1163"/>
        <v>0</v>
      </c>
      <c r="CW146" s="261">
        <f t="shared" si="1164"/>
        <v>0</v>
      </c>
      <c r="CX146" s="599"/>
      <c r="CY146" s="254">
        <v>7.0</v>
      </c>
      <c r="CZ146" s="255" t="s">
        <v>132</v>
      </c>
      <c r="DA146" s="256" t="s">
        <v>121</v>
      </c>
      <c r="DB146" s="256" t="s">
        <v>123</v>
      </c>
      <c r="DC146" s="257"/>
      <c r="DD146" s="257"/>
      <c r="DE146" s="257">
        <f t="shared" si="1165"/>
        <v>0</v>
      </c>
      <c r="DF146" s="258"/>
      <c r="DG146" s="257">
        <f t="shared" si="1166"/>
        <v>0</v>
      </c>
      <c r="DH146" s="259"/>
      <c r="DI146" s="260"/>
      <c r="DJ146" s="260"/>
      <c r="DK146" s="257">
        <f t="shared" si="1167"/>
        <v>0</v>
      </c>
      <c r="DL146" s="258">
        <v>0.294289866351475</v>
      </c>
      <c r="DM146" s="261">
        <f t="shared" si="1168"/>
        <v>0</v>
      </c>
      <c r="DN146" s="261">
        <f t="shared" si="1169"/>
        <v>0</v>
      </c>
      <c r="DO146" s="599"/>
      <c r="DP146" s="254">
        <v>7.0</v>
      </c>
      <c r="DQ146" s="255" t="s">
        <v>132</v>
      </c>
      <c r="DR146" s="256" t="s">
        <v>121</v>
      </c>
      <c r="DS146" s="256" t="s">
        <v>123</v>
      </c>
      <c r="DT146" s="257"/>
      <c r="DU146" s="257"/>
      <c r="DV146" s="257">
        <f t="shared" si="1170"/>
        <v>0</v>
      </c>
      <c r="DW146" s="258"/>
      <c r="DX146" s="257">
        <f t="shared" si="1171"/>
        <v>0</v>
      </c>
      <c r="DY146" s="259"/>
      <c r="DZ146" s="260"/>
      <c r="EA146" s="260"/>
      <c r="EB146" s="257">
        <f t="shared" si="1172"/>
        <v>0</v>
      </c>
      <c r="EC146" s="258">
        <v>0.294289866351475</v>
      </c>
      <c r="ED146" s="261">
        <f t="shared" si="1173"/>
        <v>0</v>
      </c>
      <c r="EE146" s="261">
        <f t="shared" si="1174"/>
        <v>0</v>
      </c>
      <c r="EF146" s="599"/>
      <c r="EG146" s="254">
        <v>7.0</v>
      </c>
      <c r="EH146" s="255" t="s">
        <v>132</v>
      </c>
      <c r="EI146" s="256" t="s">
        <v>121</v>
      </c>
      <c r="EJ146" s="256" t="s">
        <v>123</v>
      </c>
      <c r="EK146" s="257"/>
      <c r="EL146" s="257"/>
      <c r="EM146" s="257">
        <f t="shared" si="1175"/>
        <v>0</v>
      </c>
      <c r="EN146" s="258"/>
      <c r="EO146" s="257">
        <f t="shared" si="1176"/>
        <v>0</v>
      </c>
      <c r="EP146" s="259"/>
      <c r="EQ146" s="260"/>
      <c r="ER146" s="260"/>
      <c r="ES146" s="257">
        <f t="shared" si="1177"/>
        <v>0</v>
      </c>
      <c r="ET146" s="258">
        <v>0.294289866351475</v>
      </c>
      <c r="EU146" s="261">
        <f t="shared" si="1178"/>
        <v>0</v>
      </c>
      <c r="EV146" s="261">
        <f t="shared" si="1179"/>
        <v>0</v>
      </c>
      <c r="EW146" s="599"/>
      <c r="EX146" s="254">
        <v>7.0</v>
      </c>
      <c r="EY146" s="255" t="s">
        <v>132</v>
      </c>
      <c r="EZ146" s="256" t="s">
        <v>121</v>
      </c>
      <c r="FA146" s="256" t="s">
        <v>123</v>
      </c>
      <c r="FB146" s="257"/>
      <c r="FC146" s="257"/>
      <c r="FD146" s="257">
        <f t="shared" si="1180"/>
        <v>0</v>
      </c>
      <c r="FE146" s="258"/>
      <c r="FF146" s="257">
        <f t="shared" si="1181"/>
        <v>0</v>
      </c>
      <c r="FG146" s="259"/>
      <c r="FH146" s="260"/>
      <c r="FI146" s="260"/>
      <c r="FJ146" s="257">
        <f t="shared" si="1182"/>
        <v>0</v>
      </c>
      <c r="FK146" s="258">
        <v>0.294289866351475</v>
      </c>
      <c r="FL146" s="261">
        <f t="shared" si="1183"/>
        <v>0</v>
      </c>
      <c r="FM146" s="261">
        <f t="shared" si="1184"/>
        <v>0</v>
      </c>
      <c r="FN146" s="599"/>
      <c r="FO146" s="254">
        <v>7.0</v>
      </c>
      <c r="FP146" s="255" t="s">
        <v>132</v>
      </c>
      <c r="FQ146" s="256" t="s">
        <v>121</v>
      </c>
      <c r="FR146" s="256" t="s">
        <v>123</v>
      </c>
      <c r="FS146" s="257"/>
      <c r="FT146" s="257"/>
      <c r="FU146" s="257">
        <f t="shared" si="1185"/>
        <v>0</v>
      </c>
      <c r="FV146" s="258"/>
      <c r="FW146" s="257">
        <f t="shared" si="1186"/>
        <v>0</v>
      </c>
      <c r="FX146" s="259"/>
      <c r="FY146" s="260"/>
      <c r="FZ146" s="260"/>
      <c r="GA146" s="257">
        <f t="shared" si="1187"/>
        <v>0</v>
      </c>
      <c r="GB146" s="258">
        <v>0.294289866351475</v>
      </c>
      <c r="GC146" s="261">
        <f t="shared" si="1188"/>
        <v>0</v>
      </c>
      <c r="GD146" s="261">
        <f t="shared" si="1189"/>
        <v>0</v>
      </c>
      <c r="GE146" s="599"/>
      <c r="GF146" s="254">
        <v>7.0</v>
      </c>
      <c r="GG146" s="255" t="s">
        <v>132</v>
      </c>
      <c r="GH146" s="256" t="s">
        <v>121</v>
      </c>
      <c r="GI146" s="256" t="s">
        <v>123</v>
      </c>
      <c r="GJ146" s="257"/>
      <c r="GK146" s="257"/>
      <c r="GL146" s="257">
        <f t="shared" si="1190"/>
        <v>0</v>
      </c>
      <c r="GM146" s="258"/>
      <c r="GN146" s="257">
        <f t="shared" si="1191"/>
        <v>0</v>
      </c>
      <c r="GO146" s="259"/>
      <c r="GP146" s="260"/>
      <c r="GQ146" s="260"/>
      <c r="GR146" s="257">
        <f t="shared" si="1192"/>
        <v>0</v>
      </c>
      <c r="GS146" s="258">
        <v>0.294289866351475</v>
      </c>
      <c r="GT146" s="261">
        <f t="shared" si="1193"/>
        <v>0</v>
      </c>
      <c r="GU146" s="261">
        <f t="shared" si="1194"/>
        <v>0</v>
      </c>
      <c r="GV146" s="599"/>
      <c r="GW146" s="254">
        <v>7.0</v>
      </c>
      <c r="GX146" s="255" t="s">
        <v>132</v>
      </c>
      <c r="GY146" s="256" t="s">
        <v>121</v>
      </c>
      <c r="GZ146" s="256" t="s">
        <v>123</v>
      </c>
      <c r="HA146" s="257"/>
      <c r="HB146" s="257"/>
      <c r="HC146" s="257">
        <f t="shared" si="1195"/>
        <v>0</v>
      </c>
      <c r="HD146" s="258"/>
      <c r="HE146" s="257">
        <f t="shared" si="1196"/>
        <v>0</v>
      </c>
      <c r="HF146" s="259"/>
      <c r="HG146" s="260"/>
      <c r="HH146" s="260"/>
      <c r="HI146" s="257">
        <f t="shared" si="1197"/>
        <v>0</v>
      </c>
      <c r="HJ146" s="258">
        <v>0.294289866351475</v>
      </c>
      <c r="HK146" s="261">
        <f t="shared" si="1198"/>
        <v>0</v>
      </c>
      <c r="HL146" s="261">
        <f t="shared" si="1199"/>
        <v>0</v>
      </c>
      <c r="HM146" s="599"/>
      <c r="HN146" s="254">
        <v>7.0</v>
      </c>
      <c r="HO146" s="255" t="s">
        <v>132</v>
      </c>
      <c r="HP146" s="256" t="s">
        <v>121</v>
      </c>
      <c r="HQ146" s="256" t="s">
        <v>123</v>
      </c>
      <c r="HR146" s="257"/>
      <c r="HS146" s="257"/>
      <c r="HT146" s="257">
        <f t="shared" si="1200"/>
        <v>0</v>
      </c>
      <c r="HU146" s="258"/>
      <c r="HV146" s="257">
        <f t="shared" si="1201"/>
        <v>0</v>
      </c>
      <c r="HW146" s="259"/>
      <c r="HX146" s="260"/>
      <c r="HY146" s="260"/>
      <c r="HZ146" s="257">
        <f t="shared" si="1202"/>
        <v>0</v>
      </c>
      <c r="IA146" s="258">
        <v>0.294289866351475</v>
      </c>
      <c r="IB146" s="261">
        <f t="shared" si="1203"/>
        <v>0</v>
      </c>
      <c r="IC146" s="261">
        <f t="shared" si="1204"/>
        <v>0</v>
      </c>
      <c r="ID146" s="599"/>
      <c r="IE146" s="254">
        <v>7.0</v>
      </c>
      <c r="IF146" s="255" t="s">
        <v>132</v>
      </c>
      <c r="IG146" s="256" t="s">
        <v>121</v>
      </c>
      <c r="IH146" s="256" t="s">
        <v>123</v>
      </c>
      <c r="II146" s="257"/>
      <c r="IJ146" s="257"/>
      <c r="IK146" s="257">
        <f t="shared" si="1205"/>
        <v>0</v>
      </c>
      <c r="IL146" s="258"/>
      <c r="IM146" s="257">
        <f t="shared" si="1206"/>
        <v>0</v>
      </c>
      <c r="IN146" s="259"/>
      <c r="IO146" s="260"/>
      <c r="IP146" s="260"/>
      <c r="IQ146" s="257">
        <f t="shared" si="1207"/>
        <v>0</v>
      </c>
      <c r="IR146" s="258">
        <v>0.294289866351475</v>
      </c>
      <c r="IS146" s="261">
        <f t="shared" si="1208"/>
        <v>0</v>
      </c>
      <c r="IT146" s="261">
        <f t="shared" si="1209"/>
        <v>0</v>
      </c>
      <c r="IU146" s="599"/>
      <c r="IV146" s="254">
        <v>7.0</v>
      </c>
      <c r="IW146" s="255" t="s">
        <v>132</v>
      </c>
      <c r="IX146" s="256" t="s">
        <v>121</v>
      </c>
      <c r="IY146" s="256" t="s">
        <v>123</v>
      </c>
      <c r="IZ146" s="257"/>
      <c r="JA146" s="257"/>
      <c r="JB146" s="257">
        <f t="shared" si="1210"/>
        <v>0</v>
      </c>
      <c r="JC146" s="258"/>
      <c r="JD146" s="257">
        <f t="shared" si="1211"/>
        <v>0</v>
      </c>
      <c r="JE146" s="259"/>
      <c r="JF146" s="260"/>
      <c r="JG146" s="260"/>
      <c r="JH146" s="257">
        <f t="shared" si="1212"/>
        <v>0</v>
      </c>
      <c r="JI146" s="258">
        <v>0.294289866351475</v>
      </c>
      <c r="JJ146" s="261">
        <f t="shared" si="1213"/>
        <v>0</v>
      </c>
      <c r="JK146" s="261">
        <f t="shared" si="1214"/>
        <v>0</v>
      </c>
      <c r="JL146" s="599"/>
      <c r="JM146" s="254">
        <v>7.0</v>
      </c>
      <c r="JN146" s="255" t="s">
        <v>132</v>
      </c>
      <c r="JO146" s="256" t="s">
        <v>121</v>
      </c>
      <c r="JP146" s="256" t="s">
        <v>123</v>
      </c>
      <c r="JQ146" s="257"/>
      <c r="JR146" s="257"/>
      <c r="JS146" s="257">
        <f t="shared" si="1215"/>
        <v>0</v>
      </c>
      <c r="JT146" s="258"/>
      <c r="JU146" s="257">
        <f t="shared" si="1216"/>
        <v>0</v>
      </c>
      <c r="JV146" s="259"/>
      <c r="JW146" s="260"/>
      <c r="JX146" s="260"/>
      <c r="JY146" s="257">
        <f t="shared" si="1217"/>
        <v>0</v>
      </c>
      <c r="JZ146" s="258">
        <v>0.294289866351475</v>
      </c>
      <c r="KA146" s="261">
        <f t="shared" si="1218"/>
        <v>0</v>
      </c>
      <c r="KB146" s="261">
        <f t="shared" si="1219"/>
        <v>0</v>
      </c>
      <c r="KC146" s="599"/>
      <c r="KD146" s="254">
        <v>7.0</v>
      </c>
      <c r="KE146" s="255" t="s">
        <v>132</v>
      </c>
      <c r="KF146" s="256" t="s">
        <v>121</v>
      </c>
      <c r="KG146" s="256" t="s">
        <v>123</v>
      </c>
      <c r="KH146" s="257"/>
      <c r="KI146" s="257"/>
      <c r="KJ146" s="257">
        <f t="shared" si="1220"/>
        <v>0</v>
      </c>
      <c r="KK146" s="258"/>
      <c r="KL146" s="257">
        <f t="shared" si="1221"/>
        <v>0</v>
      </c>
      <c r="KM146" s="259"/>
      <c r="KN146" s="260"/>
      <c r="KO146" s="260"/>
      <c r="KP146" s="257">
        <f t="shared" si="1222"/>
        <v>0</v>
      </c>
      <c r="KQ146" s="258">
        <v>0.294289866351475</v>
      </c>
      <c r="KR146" s="261">
        <f t="shared" si="1223"/>
        <v>0</v>
      </c>
      <c r="KS146" s="261">
        <f t="shared" si="1224"/>
        <v>0</v>
      </c>
      <c r="KT146" s="599"/>
      <c r="KU146" s="264"/>
    </row>
    <row r="147" ht="15.75" customHeight="1">
      <c r="A147" s="254">
        <v>8.0</v>
      </c>
      <c r="B147" s="255" t="s">
        <v>132</v>
      </c>
      <c r="C147" s="256" t="s">
        <v>121</v>
      </c>
      <c r="D147" s="256" t="s">
        <v>123</v>
      </c>
      <c r="E147" s="257"/>
      <c r="F147" s="256"/>
      <c r="G147" s="257">
        <f t="shared" si="1135"/>
        <v>0</v>
      </c>
      <c r="H147" s="258"/>
      <c r="I147" s="257">
        <f t="shared" si="1136"/>
        <v>0</v>
      </c>
      <c r="J147" s="259"/>
      <c r="K147" s="260"/>
      <c r="L147" s="260"/>
      <c r="M147" s="257">
        <f t="shared" si="1137"/>
        <v>0</v>
      </c>
      <c r="N147" s="258">
        <v>0.294289866351475</v>
      </c>
      <c r="O147" s="261">
        <f t="shared" si="1138"/>
        <v>0</v>
      </c>
      <c r="P147" s="261">
        <f t="shared" si="1139"/>
        <v>0</v>
      </c>
      <c r="Q147" s="599"/>
      <c r="R147" s="254">
        <v>8.0</v>
      </c>
      <c r="S147" s="255" t="s">
        <v>132</v>
      </c>
      <c r="T147" s="256" t="s">
        <v>121</v>
      </c>
      <c r="U147" s="256" t="s">
        <v>123</v>
      </c>
      <c r="V147" s="257"/>
      <c r="W147" s="256"/>
      <c r="X147" s="257">
        <f t="shared" si="1140"/>
        <v>0</v>
      </c>
      <c r="Y147" s="258"/>
      <c r="Z147" s="257">
        <f t="shared" si="1141"/>
        <v>0</v>
      </c>
      <c r="AA147" s="259"/>
      <c r="AB147" s="260"/>
      <c r="AC147" s="260"/>
      <c r="AD147" s="257">
        <f t="shared" si="1142"/>
        <v>0</v>
      </c>
      <c r="AE147" s="258">
        <v>0.294289866351475</v>
      </c>
      <c r="AF147" s="261">
        <f t="shared" si="1143"/>
        <v>0</v>
      </c>
      <c r="AG147" s="261">
        <f t="shared" si="1144"/>
        <v>0</v>
      </c>
      <c r="AH147" s="599"/>
      <c r="AI147" s="254">
        <v>8.0</v>
      </c>
      <c r="AJ147" s="255" t="s">
        <v>132</v>
      </c>
      <c r="AK147" s="256" t="s">
        <v>121</v>
      </c>
      <c r="AL147" s="256" t="s">
        <v>123</v>
      </c>
      <c r="AM147" s="257"/>
      <c r="AN147" s="256"/>
      <c r="AO147" s="257">
        <f t="shared" si="1145"/>
        <v>0</v>
      </c>
      <c r="AP147" s="258"/>
      <c r="AQ147" s="257">
        <f t="shared" si="1146"/>
        <v>0</v>
      </c>
      <c r="AR147" s="259"/>
      <c r="AS147" s="260"/>
      <c r="AT147" s="260"/>
      <c r="AU147" s="257">
        <f t="shared" si="1147"/>
        <v>0</v>
      </c>
      <c r="AV147" s="258">
        <v>0.294289866351475</v>
      </c>
      <c r="AW147" s="261">
        <f t="shared" si="1148"/>
        <v>0</v>
      </c>
      <c r="AX147" s="261">
        <f t="shared" si="1149"/>
        <v>0</v>
      </c>
      <c r="AY147" s="599"/>
      <c r="AZ147" s="254">
        <v>8.0</v>
      </c>
      <c r="BA147" s="255" t="s">
        <v>132</v>
      </c>
      <c r="BB147" s="256" t="s">
        <v>121</v>
      </c>
      <c r="BC147" s="256" t="s">
        <v>123</v>
      </c>
      <c r="BD147" s="257"/>
      <c r="BE147" s="256"/>
      <c r="BF147" s="257">
        <f t="shared" si="1150"/>
        <v>0</v>
      </c>
      <c r="BG147" s="258"/>
      <c r="BH147" s="257">
        <f t="shared" si="1151"/>
        <v>0</v>
      </c>
      <c r="BI147" s="259"/>
      <c r="BJ147" s="260"/>
      <c r="BK147" s="260"/>
      <c r="BL147" s="257">
        <f t="shared" si="1152"/>
        <v>0</v>
      </c>
      <c r="BM147" s="258">
        <v>0.294289866351475</v>
      </c>
      <c r="BN147" s="261">
        <f t="shared" si="1153"/>
        <v>0</v>
      </c>
      <c r="BO147" s="261">
        <f t="shared" si="1154"/>
        <v>0</v>
      </c>
      <c r="BP147" s="599"/>
      <c r="BQ147" s="254">
        <v>8.0</v>
      </c>
      <c r="BR147" s="255" t="s">
        <v>132</v>
      </c>
      <c r="BS147" s="256" t="s">
        <v>121</v>
      </c>
      <c r="BT147" s="256" t="s">
        <v>123</v>
      </c>
      <c r="BU147" s="257"/>
      <c r="BV147" s="256"/>
      <c r="BW147" s="257">
        <f t="shared" si="1155"/>
        <v>0</v>
      </c>
      <c r="BX147" s="258"/>
      <c r="BY147" s="257">
        <f t="shared" si="1156"/>
        <v>0</v>
      </c>
      <c r="BZ147" s="259"/>
      <c r="CA147" s="260"/>
      <c r="CB147" s="260"/>
      <c r="CC147" s="257">
        <f t="shared" si="1157"/>
        <v>0</v>
      </c>
      <c r="CD147" s="258">
        <v>0.294289866351475</v>
      </c>
      <c r="CE147" s="261">
        <f t="shared" si="1158"/>
        <v>0</v>
      </c>
      <c r="CF147" s="261">
        <f t="shared" si="1159"/>
        <v>0</v>
      </c>
      <c r="CG147" s="599"/>
      <c r="CH147" s="254">
        <v>8.0</v>
      </c>
      <c r="CI147" s="255" t="s">
        <v>132</v>
      </c>
      <c r="CJ147" s="256" t="s">
        <v>121</v>
      </c>
      <c r="CK147" s="256" t="s">
        <v>123</v>
      </c>
      <c r="CL147" s="257"/>
      <c r="CM147" s="256"/>
      <c r="CN147" s="257">
        <f t="shared" si="1160"/>
        <v>0</v>
      </c>
      <c r="CO147" s="258"/>
      <c r="CP147" s="257">
        <f t="shared" si="1161"/>
        <v>0</v>
      </c>
      <c r="CQ147" s="259"/>
      <c r="CR147" s="260"/>
      <c r="CS147" s="260"/>
      <c r="CT147" s="257">
        <f t="shared" si="1162"/>
        <v>0</v>
      </c>
      <c r="CU147" s="258">
        <v>0.294289866351475</v>
      </c>
      <c r="CV147" s="261">
        <f t="shared" si="1163"/>
        <v>0</v>
      </c>
      <c r="CW147" s="261">
        <f t="shared" si="1164"/>
        <v>0</v>
      </c>
      <c r="CX147" s="599"/>
      <c r="CY147" s="254">
        <v>8.0</v>
      </c>
      <c r="CZ147" s="255" t="s">
        <v>132</v>
      </c>
      <c r="DA147" s="256" t="s">
        <v>121</v>
      </c>
      <c r="DB147" s="256" t="s">
        <v>123</v>
      </c>
      <c r="DC147" s="257"/>
      <c r="DD147" s="256"/>
      <c r="DE147" s="257">
        <f t="shared" si="1165"/>
        <v>0</v>
      </c>
      <c r="DF147" s="258"/>
      <c r="DG147" s="257">
        <f t="shared" si="1166"/>
        <v>0</v>
      </c>
      <c r="DH147" s="259"/>
      <c r="DI147" s="260"/>
      <c r="DJ147" s="260"/>
      <c r="DK147" s="257">
        <f t="shared" si="1167"/>
        <v>0</v>
      </c>
      <c r="DL147" s="258">
        <v>0.294289866351475</v>
      </c>
      <c r="DM147" s="261">
        <f t="shared" si="1168"/>
        <v>0</v>
      </c>
      <c r="DN147" s="261">
        <f t="shared" si="1169"/>
        <v>0</v>
      </c>
      <c r="DO147" s="599"/>
      <c r="DP147" s="254">
        <v>8.0</v>
      </c>
      <c r="DQ147" s="255" t="s">
        <v>132</v>
      </c>
      <c r="DR147" s="256" t="s">
        <v>121</v>
      </c>
      <c r="DS147" s="256" t="s">
        <v>123</v>
      </c>
      <c r="DT147" s="257"/>
      <c r="DU147" s="256"/>
      <c r="DV147" s="257">
        <f t="shared" si="1170"/>
        <v>0</v>
      </c>
      <c r="DW147" s="258"/>
      <c r="DX147" s="257">
        <f t="shared" si="1171"/>
        <v>0</v>
      </c>
      <c r="DY147" s="259"/>
      <c r="DZ147" s="260"/>
      <c r="EA147" s="260"/>
      <c r="EB147" s="257">
        <f t="shared" si="1172"/>
        <v>0</v>
      </c>
      <c r="EC147" s="258">
        <v>0.294289866351475</v>
      </c>
      <c r="ED147" s="261">
        <f t="shared" si="1173"/>
        <v>0</v>
      </c>
      <c r="EE147" s="261">
        <f t="shared" si="1174"/>
        <v>0</v>
      </c>
      <c r="EF147" s="599"/>
      <c r="EG147" s="254">
        <v>8.0</v>
      </c>
      <c r="EH147" s="255" t="s">
        <v>132</v>
      </c>
      <c r="EI147" s="256" t="s">
        <v>121</v>
      </c>
      <c r="EJ147" s="256" t="s">
        <v>123</v>
      </c>
      <c r="EK147" s="257"/>
      <c r="EL147" s="256"/>
      <c r="EM147" s="257">
        <f t="shared" si="1175"/>
        <v>0</v>
      </c>
      <c r="EN147" s="258"/>
      <c r="EO147" s="257">
        <f t="shared" si="1176"/>
        <v>0</v>
      </c>
      <c r="EP147" s="259"/>
      <c r="EQ147" s="260"/>
      <c r="ER147" s="260"/>
      <c r="ES147" s="257">
        <f t="shared" si="1177"/>
        <v>0</v>
      </c>
      <c r="ET147" s="258">
        <v>0.294289866351475</v>
      </c>
      <c r="EU147" s="261">
        <f t="shared" si="1178"/>
        <v>0</v>
      </c>
      <c r="EV147" s="261">
        <f t="shared" si="1179"/>
        <v>0</v>
      </c>
      <c r="EW147" s="599"/>
      <c r="EX147" s="254">
        <v>8.0</v>
      </c>
      <c r="EY147" s="255" t="s">
        <v>132</v>
      </c>
      <c r="EZ147" s="256" t="s">
        <v>121</v>
      </c>
      <c r="FA147" s="256" t="s">
        <v>123</v>
      </c>
      <c r="FB147" s="257"/>
      <c r="FC147" s="256"/>
      <c r="FD147" s="257">
        <f t="shared" si="1180"/>
        <v>0</v>
      </c>
      <c r="FE147" s="258"/>
      <c r="FF147" s="257">
        <f t="shared" si="1181"/>
        <v>0</v>
      </c>
      <c r="FG147" s="259"/>
      <c r="FH147" s="260"/>
      <c r="FI147" s="260"/>
      <c r="FJ147" s="257">
        <f t="shared" si="1182"/>
        <v>0</v>
      </c>
      <c r="FK147" s="258">
        <v>0.294289866351475</v>
      </c>
      <c r="FL147" s="261">
        <f t="shared" si="1183"/>
        <v>0</v>
      </c>
      <c r="FM147" s="261">
        <f t="shared" si="1184"/>
        <v>0</v>
      </c>
      <c r="FN147" s="599"/>
      <c r="FO147" s="254">
        <v>8.0</v>
      </c>
      <c r="FP147" s="255" t="s">
        <v>132</v>
      </c>
      <c r="FQ147" s="256" t="s">
        <v>121</v>
      </c>
      <c r="FR147" s="256" t="s">
        <v>123</v>
      </c>
      <c r="FS147" s="257"/>
      <c r="FT147" s="256"/>
      <c r="FU147" s="257">
        <f t="shared" si="1185"/>
        <v>0</v>
      </c>
      <c r="FV147" s="258"/>
      <c r="FW147" s="257">
        <f t="shared" si="1186"/>
        <v>0</v>
      </c>
      <c r="FX147" s="259"/>
      <c r="FY147" s="260"/>
      <c r="FZ147" s="260"/>
      <c r="GA147" s="257">
        <f t="shared" si="1187"/>
        <v>0</v>
      </c>
      <c r="GB147" s="258">
        <v>0.294289866351475</v>
      </c>
      <c r="GC147" s="261">
        <f t="shared" si="1188"/>
        <v>0</v>
      </c>
      <c r="GD147" s="261">
        <f t="shared" si="1189"/>
        <v>0</v>
      </c>
      <c r="GE147" s="599"/>
      <c r="GF147" s="254">
        <v>8.0</v>
      </c>
      <c r="GG147" s="255" t="s">
        <v>132</v>
      </c>
      <c r="GH147" s="256" t="s">
        <v>121</v>
      </c>
      <c r="GI147" s="256" t="s">
        <v>123</v>
      </c>
      <c r="GJ147" s="257"/>
      <c r="GK147" s="256"/>
      <c r="GL147" s="257">
        <f t="shared" si="1190"/>
        <v>0</v>
      </c>
      <c r="GM147" s="258"/>
      <c r="GN147" s="257">
        <f t="shared" si="1191"/>
        <v>0</v>
      </c>
      <c r="GO147" s="259"/>
      <c r="GP147" s="260"/>
      <c r="GQ147" s="260"/>
      <c r="GR147" s="257">
        <f t="shared" si="1192"/>
        <v>0</v>
      </c>
      <c r="GS147" s="258">
        <v>0.294289866351475</v>
      </c>
      <c r="GT147" s="261">
        <f t="shared" si="1193"/>
        <v>0</v>
      </c>
      <c r="GU147" s="261">
        <f t="shared" si="1194"/>
        <v>0</v>
      </c>
      <c r="GV147" s="599"/>
      <c r="GW147" s="254">
        <v>8.0</v>
      </c>
      <c r="GX147" s="255" t="s">
        <v>132</v>
      </c>
      <c r="GY147" s="256" t="s">
        <v>121</v>
      </c>
      <c r="GZ147" s="256" t="s">
        <v>123</v>
      </c>
      <c r="HA147" s="257"/>
      <c r="HB147" s="256"/>
      <c r="HC147" s="257">
        <f t="shared" si="1195"/>
        <v>0</v>
      </c>
      <c r="HD147" s="258"/>
      <c r="HE147" s="257">
        <f t="shared" si="1196"/>
        <v>0</v>
      </c>
      <c r="HF147" s="259"/>
      <c r="HG147" s="260"/>
      <c r="HH147" s="260"/>
      <c r="HI147" s="257">
        <f t="shared" si="1197"/>
        <v>0</v>
      </c>
      <c r="HJ147" s="258">
        <v>0.294289866351475</v>
      </c>
      <c r="HK147" s="261">
        <f t="shared" si="1198"/>
        <v>0</v>
      </c>
      <c r="HL147" s="261">
        <f t="shared" si="1199"/>
        <v>0</v>
      </c>
      <c r="HM147" s="599"/>
      <c r="HN147" s="254">
        <v>8.0</v>
      </c>
      <c r="HO147" s="255" t="s">
        <v>132</v>
      </c>
      <c r="HP147" s="256" t="s">
        <v>121</v>
      </c>
      <c r="HQ147" s="256" t="s">
        <v>123</v>
      </c>
      <c r="HR147" s="257"/>
      <c r="HS147" s="256"/>
      <c r="HT147" s="257">
        <f t="shared" si="1200"/>
        <v>0</v>
      </c>
      <c r="HU147" s="258"/>
      <c r="HV147" s="257">
        <f t="shared" si="1201"/>
        <v>0</v>
      </c>
      <c r="HW147" s="259"/>
      <c r="HX147" s="260"/>
      <c r="HY147" s="260"/>
      <c r="HZ147" s="257">
        <f t="shared" si="1202"/>
        <v>0</v>
      </c>
      <c r="IA147" s="258">
        <v>0.294289866351475</v>
      </c>
      <c r="IB147" s="261">
        <f t="shared" si="1203"/>
        <v>0</v>
      </c>
      <c r="IC147" s="261">
        <f t="shared" si="1204"/>
        <v>0</v>
      </c>
      <c r="ID147" s="599"/>
      <c r="IE147" s="254">
        <v>8.0</v>
      </c>
      <c r="IF147" s="255" t="s">
        <v>132</v>
      </c>
      <c r="IG147" s="256" t="s">
        <v>121</v>
      </c>
      <c r="IH147" s="256" t="s">
        <v>123</v>
      </c>
      <c r="II147" s="257"/>
      <c r="IJ147" s="256"/>
      <c r="IK147" s="257">
        <f t="shared" si="1205"/>
        <v>0</v>
      </c>
      <c r="IL147" s="258"/>
      <c r="IM147" s="257">
        <f t="shared" si="1206"/>
        <v>0</v>
      </c>
      <c r="IN147" s="259"/>
      <c r="IO147" s="260"/>
      <c r="IP147" s="260"/>
      <c r="IQ147" s="257">
        <f t="shared" si="1207"/>
        <v>0</v>
      </c>
      <c r="IR147" s="258">
        <v>0.294289866351475</v>
      </c>
      <c r="IS147" s="261">
        <f t="shared" si="1208"/>
        <v>0</v>
      </c>
      <c r="IT147" s="261">
        <f t="shared" si="1209"/>
        <v>0</v>
      </c>
      <c r="IU147" s="599"/>
      <c r="IV147" s="254">
        <v>8.0</v>
      </c>
      <c r="IW147" s="255" t="s">
        <v>132</v>
      </c>
      <c r="IX147" s="256" t="s">
        <v>121</v>
      </c>
      <c r="IY147" s="256" t="s">
        <v>123</v>
      </c>
      <c r="IZ147" s="257"/>
      <c r="JA147" s="256"/>
      <c r="JB147" s="257">
        <f t="shared" si="1210"/>
        <v>0</v>
      </c>
      <c r="JC147" s="258"/>
      <c r="JD147" s="257">
        <f t="shared" si="1211"/>
        <v>0</v>
      </c>
      <c r="JE147" s="259"/>
      <c r="JF147" s="260"/>
      <c r="JG147" s="260"/>
      <c r="JH147" s="257">
        <f t="shared" si="1212"/>
        <v>0</v>
      </c>
      <c r="JI147" s="258">
        <v>0.294289866351475</v>
      </c>
      <c r="JJ147" s="261">
        <f t="shared" si="1213"/>
        <v>0</v>
      </c>
      <c r="JK147" s="261">
        <f t="shared" si="1214"/>
        <v>0</v>
      </c>
      <c r="JL147" s="599"/>
      <c r="JM147" s="254">
        <v>8.0</v>
      </c>
      <c r="JN147" s="255" t="s">
        <v>132</v>
      </c>
      <c r="JO147" s="256" t="s">
        <v>121</v>
      </c>
      <c r="JP147" s="256" t="s">
        <v>123</v>
      </c>
      <c r="JQ147" s="257"/>
      <c r="JR147" s="256"/>
      <c r="JS147" s="257">
        <f t="shared" si="1215"/>
        <v>0</v>
      </c>
      <c r="JT147" s="258"/>
      <c r="JU147" s="257">
        <f t="shared" si="1216"/>
        <v>0</v>
      </c>
      <c r="JV147" s="259"/>
      <c r="JW147" s="260"/>
      <c r="JX147" s="260"/>
      <c r="JY147" s="257">
        <f t="shared" si="1217"/>
        <v>0</v>
      </c>
      <c r="JZ147" s="258">
        <v>0.294289866351475</v>
      </c>
      <c r="KA147" s="261">
        <f t="shared" si="1218"/>
        <v>0</v>
      </c>
      <c r="KB147" s="261">
        <f t="shared" si="1219"/>
        <v>0</v>
      </c>
      <c r="KC147" s="599"/>
      <c r="KD147" s="254">
        <v>8.0</v>
      </c>
      <c r="KE147" s="255" t="s">
        <v>132</v>
      </c>
      <c r="KF147" s="256" t="s">
        <v>121</v>
      </c>
      <c r="KG147" s="256" t="s">
        <v>123</v>
      </c>
      <c r="KH147" s="257"/>
      <c r="KI147" s="256"/>
      <c r="KJ147" s="257">
        <f t="shared" si="1220"/>
        <v>0</v>
      </c>
      <c r="KK147" s="258"/>
      <c r="KL147" s="257">
        <f t="shared" si="1221"/>
        <v>0</v>
      </c>
      <c r="KM147" s="259"/>
      <c r="KN147" s="260"/>
      <c r="KO147" s="260"/>
      <c r="KP147" s="257">
        <f t="shared" si="1222"/>
        <v>0</v>
      </c>
      <c r="KQ147" s="258">
        <v>0.294289866351475</v>
      </c>
      <c r="KR147" s="261">
        <f t="shared" si="1223"/>
        <v>0</v>
      </c>
      <c r="KS147" s="261">
        <f t="shared" si="1224"/>
        <v>0</v>
      </c>
      <c r="KT147" s="599"/>
      <c r="KU147" s="253"/>
    </row>
    <row r="148" ht="15.75" customHeight="1">
      <c r="A148" s="254"/>
      <c r="B148" s="274" t="s">
        <v>147</v>
      </c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601"/>
      <c r="Q148" s="599"/>
      <c r="R148" s="254"/>
      <c r="S148" s="274" t="s">
        <v>147</v>
      </c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5"/>
      <c r="AD148" s="275"/>
      <c r="AE148" s="275"/>
      <c r="AF148" s="275"/>
      <c r="AG148" s="601"/>
      <c r="AH148" s="599"/>
      <c r="AI148" s="254"/>
      <c r="AJ148" s="274" t="s">
        <v>147</v>
      </c>
      <c r="AK148" s="275"/>
      <c r="AL148" s="275"/>
      <c r="AM148" s="275"/>
      <c r="AN148" s="275"/>
      <c r="AO148" s="275"/>
      <c r="AP148" s="275"/>
      <c r="AQ148" s="275"/>
      <c r="AR148" s="275"/>
      <c r="AS148" s="275"/>
      <c r="AT148" s="275"/>
      <c r="AU148" s="275"/>
      <c r="AV148" s="275"/>
      <c r="AW148" s="275"/>
      <c r="AX148" s="601"/>
      <c r="AY148" s="599"/>
      <c r="AZ148" s="254"/>
      <c r="BA148" s="274" t="s">
        <v>147</v>
      </c>
      <c r="BB148" s="275"/>
      <c r="BC148" s="275"/>
      <c r="BD148" s="275"/>
      <c r="BE148" s="275"/>
      <c r="BF148" s="275"/>
      <c r="BG148" s="275"/>
      <c r="BH148" s="275"/>
      <c r="BI148" s="275"/>
      <c r="BJ148" s="275"/>
      <c r="BK148" s="275"/>
      <c r="BL148" s="275"/>
      <c r="BM148" s="275"/>
      <c r="BN148" s="275"/>
      <c r="BO148" s="601"/>
      <c r="BP148" s="599"/>
      <c r="BQ148" s="254"/>
      <c r="BR148" s="274" t="s">
        <v>147</v>
      </c>
      <c r="BS148" s="275"/>
      <c r="BT148" s="275"/>
      <c r="BU148" s="275"/>
      <c r="BV148" s="275"/>
      <c r="BW148" s="275"/>
      <c r="BX148" s="275"/>
      <c r="BY148" s="275"/>
      <c r="BZ148" s="275"/>
      <c r="CA148" s="275"/>
      <c r="CB148" s="275"/>
      <c r="CC148" s="275"/>
      <c r="CD148" s="275"/>
      <c r="CE148" s="275"/>
      <c r="CF148" s="601"/>
      <c r="CG148" s="599"/>
      <c r="CH148" s="254"/>
      <c r="CI148" s="274" t="s">
        <v>147</v>
      </c>
      <c r="CJ148" s="275"/>
      <c r="CK148" s="275"/>
      <c r="CL148" s="275"/>
      <c r="CM148" s="275"/>
      <c r="CN148" s="275"/>
      <c r="CO148" s="275"/>
      <c r="CP148" s="275"/>
      <c r="CQ148" s="275"/>
      <c r="CR148" s="275"/>
      <c r="CS148" s="275"/>
      <c r="CT148" s="275"/>
      <c r="CU148" s="275"/>
      <c r="CV148" s="275"/>
      <c r="CW148" s="601"/>
      <c r="CX148" s="599"/>
      <c r="CY148" s="254"/>
      <c r="CZ148" s="274" t="s">
        <v>147</v>
      </c>
      <c r="DA148" s="275"/>
      <c r="DB148" s="275"/>
      <c r="DC148" s="275"/>
      <c r="DD148" s="275"/>
      <c r="DE148" s="275"/>
      <c r="DF148" s="275"/>
      <c r="DG148" s="275"/>
      <c r="DH148" s="275"/>
      <c r="DI148" s="275"/>
      <c r="DJ148" s="275"/>
      <c r="DK148" s="275"/>
      <c r="DL148" s="275"/>
      <c r="DM148" s="275"/>
      <c r="DN148" s="601"/>
      <c r="DO148" s="599"/>
      <c r="DP148" s="254"/>
      <c r="DQ148" s="274" t="s">
        <v>147</v>
      </c>
      <c r="DR148" s="275"/>
      <c r="DS148" s="275"/>
      <c r="DT148" s="275"/>
      <c r="DU148" s="275"/>
      <c r="DV148" s="275"/>
      <c r="DW148" s="275"/>
      <c r="DX148" s="275"/>
      <c r="DY148" s="275"/>
      <c r="DZ148" s="275"/>
      <c r="EA148" s="275"/>
      <c r="EB148" s="275"/>
      <c r="EC148" s="275"/>
      <c r="ED148" s="275"/>
      <c r="EE148" s="601"/>
      <c r="EF148" s="599"/>
      <c r="EG148" s="254"/>
      <c r="EH148" s="274" t="s">
        <v>147</v>
      </c>
      <c r="EI148" s="275"/>
      <c r="EJ148" s="275"/>
      <c r="EK148" s="275"/>
      <c r="EL148" s="275"/>
      <c r="EM148" s="275"/>
      <c r="EN148" s="275"/>
      <c r="EO148" s="275"/>
      <c r="EP148" s="275"/>
      <c r="EQ148" s="275"/>
      <c r="ER148" s="275"/>
      <c r="ES148" s="275"/>
      <c r="ET148" s="275"/>
      <c r="EU148" s="275"/>
      <c r="EV148" s="601"/>
      <c r="EW148" s="599"/>
      <c r="EX148" s="254"/>
      <c r="EY148" s="274" t="s">
        <v>147</v>
      </c>
      <c r="EZ148" s="275"/>
      <c r="FA148" s="275"/>
      <c r="FB148" s="275"/>
      <c r="FC148" s="275"/>
      <c r="FD148" s="275"/>
      <c r="FE148" s="275"/>
      <c r="FF148" s="275"/>
      <c r="FG148" s="275"/>
      <c r="FH148" s="275"/>
      <c r="FI148" s="275"/>
      <c r="FJ148" s="275"/>
      <c r="FK148" s="275"/>
      <c r="FL148" s="275"/>
      <c r="FM148" s="601"/>
      <c r="FN148" s="599"/>
      <c r="FO148" s="254"/>
      <c r="FP148" s="274" t="s">
        <v>147</v>
      </c>
      <c r="FQ148" s="275"/>
      <c r="FR148" s="275"/>
      <c r="FS148" s="275"/>
      <c r="FT148" s="275"/>
      <c r="FU148" s="275"/>
      <c r="FV148" s="275"/>
      <c r="FW148" s="275"/>
      <c r="FX148" s="275"/>
      <c r="FY148" s="275"/>
      <c r="FZ148" s="275"/>
      <c r="GA148" s="275"/>
      <c r="GB148" s="275"/>
      <c r="GC148" s="275"/>
      <c r="GD148" s="601"/>
      <c r="GE148" s="599"/>
      <c r="GF148" s="254"/>
      <c r="GG148" s="274" t="s">
        <v>147</v>
      </c>
      <c r="GH148" s="275"/>
      <c r="GI148" s="275"/>
      <c r="GJ148" s="275"/>
      <c r="GK148" s="275"/>
      <c r="GL148" s="275"/>
      <c r="GM148" s="275"/>
      <c r="GN148" s="275"/>
      <c r="GO148" s="275"/>
      <c r="GP148" s="275"/>
      <c r="GQ148" s="275"/>
      <c r="GR148" s="275"/>
      <c r="GS148" s="275"/>
      <c r="GT148" s="275"/>
      <c r="GU148" s="601"/>
      <c r="GV148" s="599"/>
      <c r="GW148" s="254"/>
      <c r="GX148" s="274" t="s">
        <v>147</v>
      </c>
      <c r="GY148" s="275"/>
      <c r="GZ148" s="275"/>
      <c r="HA148" s="275"/>
      <c r="HB148" s="275"/>
      <c r="HC148" s="275"/>
      <c r="HD148" s="275"/>
      <c r="HE148" s="275"/>
      <c r="HF148" s="275"/>
      <c r="HG148" s="275"/>
      <c r="HH148" s="275"/>
      <c r="HI148" s="275"/>
      <c r="HJ148" s="275"/>
      <c r="HK148" s="275"/>
      <c r="HL148" s="601"/>
      <c r="HM148" s="599"/>
      <c r="HN148" s="254"/>
      <c r="HO148" s="274" t="s">
        <v>147</v>
      </c>
      <c r="HP148" s="275"/>
      <c r="HQ148" s="275"/>
      <c r="HR148" s="275"/>
      <c r="HS148" s="275"/>
      <c r="HT148" s="275"/>
      <c r="HU148" s="275"/>
      <c r="HV148" s="275"/>
      <c r="HW148" s="275"/>
      <c r="HX148" s="275"/>
      <c r="HY148" s="275"/>
      <c r="HZ148" s="275"/>
      <c r="IA148" s="275"/>
      <c r="IB148" s="275"/>
      <c r="IC148" s="601"/>
      <c r="ID148" s="599"/>
      <c r="IE148" s="254"/>
      <c r="IF148" s="274" t="s">
        <v>147</v>
      </c>
      <c r="IG148" s="275"/>
      <c r="IH148" s="275"/>
      <c r="II148" s="275"/>
      <c r="IJ148" s="275"/>
      <c r="IK148" s="275"/>
      <c r="IL148" s="275"/>
      <c r="IM148" s="275"/>
      <c r="IN148" s="275"/>
      <c r="IO148" s="275"/>
      <c r="IP148" s="275"/>
      <c r="IQ148" s="275"/>
      <c r="IR148" s="275"/>
      <c r="IS148" s="275"/>
      <c r="IT148" s="601"/>
      <c r="IU148" s="599"/>
      <c r="IV148" s="254"/>
      <c r="IW148" s="274" t="s">
        <v>147</v>
      </c>
      <c r="IX148" s="275"/>
      <c r="IY148" s="275"/>
      <c r="IZ148" s="275"/>
      <c r="JA148" s="275"/>
      <c r="JB148" s="275"/>
      <c r="JC148" s="275"/>
      <c r="JD148" s="275"/>
      <c r="JE148" s="275"/>
      <c r="JF148" s="275"/>
      <c r="JG148" s="275"/>
      <c r="JH148" s="275"/>
      <c r="JI148" s="275"/>
      <c r="JJ148" s="275"/>
      <c r="JK148" s="601"/>
      <c r="JL148" s="599"/>
      <c r="JM148" s="254"/>
      <c r="JN148" s="274" t="s">
        <v>147</v>
      </c>
      <c r="JO148" s="275"/>
      <c r="JP148" s="275"/>
      <c r="JQ148" s="275"/>
      <c r="JR148" s="275"/>
      <c r="JS148" s="275"/>
      <c r="JT148" s="275"/>
      <c r="JU148" s="275"/>
      <c r="JV148" s="275"/>
      <c r="JW148" s="275"/>
      <c r="JX148" s="275"/>
      <c r="JY148" s="275"/>
      <c r="JZ148" s="275"/>
      <c r="KA148" s="275"/>
      <c r="KB148" s="601"/>
      <c r="KC148" s="599"/>
      <c r="KD148" s="254"/>
      <c r="KE148" s="274" t="s">
        <v>147</v>
      </c>
      <c r="KF148" s="275"/>
      <c r="KG148" s="275"/>
      <c r="KH148" s="275"/>
      <c r="KI148" s="275"/>
      <c r="KJ148" s="275"/>
      <c r="KK148" s="275"/>
      <c r="KL148" s="275"/>
      <c r="KM148" s="275"/>
      <c r="KN148" s="275"/>
      <c r="KO148" s="275"/>
      <c r="KP148" s="275"/>
      <c r="KQ148" s="275"/>
      <c r="KR148" s="275"/>
      <c r="KS148" s="601"/>
      <c r="KT148" s="599"/>
      <c r="KU148" s="264"/>
    </row>
    <row r="149" ht="15.75" customHeight="1">
      <c r="A149" s="254">
        <v>1.0</v>
      </c>
      <c r="B149" s="255" t="s">
        <v>142</v>
      </c>
      <c r="C149" s="256" t="s">
        <v>121</v>
      </c>
      <c r="D149" s="256" t="s">
        <v>123</v>
      </c>
      <c r="E149" s="257"/>
      <c r="F149" s="257"/>
      <c r="G149" s="257">
        <f t="shared" ref="G149:G154" si="1225">IFERROR(E149*F149/1000000,0)</f>
        <v>0</v>
      </c>
      <c r="H149" s="258"/>
      <c r="I149" s="257">
        <f t="shared" ref="I149:I154" si="1226">IFERROR(+G149*H149,"")</f>
        <v>0</v>
      </c>
      <c r="J149" s="259"/>
      <c r="K149" s="260"/>
      <c r="L149" s="260"/>
      <c r="M149" s="257">
        <f t="shared" ref="M149:M154" si="1227">IFERROR(+(IF(G149="","0",G149))+(IF(I149="","0",I149))+(IF(L149="","0",L149)),"")</f>
        <v>0</v>
      </c>
      <c r="N149" s="258">
        <v>0.294289866351475</v>
      </c>
      <c r="O149" s="261">
        <f t="shared" ref="O149:O154" si="1228">IFERROR(+N149*(M149-L149),"")</f>
        <v>0</v>
      </c>
      <c r="P149" s="261">
        <f t="shared" ref="P149:P154" si="1229">IFERROR(+(IF(M149="","0",M149))-(IF(O149="","0",O149)),"")</f>
        <v>0</v>
      </c>
      <c r="Q149" s="599"/>
      <c r="R149" s="254">
        <v>1.0</v>
      </c>
      <c r="S149" s="255" t="s">
        <v>142</v>
      </c>
      <c r="T149" s="256" t="s">
        <v>121</v>
      </c>
      <c r="U149" s="256" t="s">
        <v>123</v>
      </c>
      <c r="V149" s="257"/>
      <c r="W149" s="257"/>
      <c r="X149" s="257">
        <f t="shared" ref="X149:X154" si="1230">IFERROR(V149*W149/1000000,0)</f>
        <v>0</v>
      </c>
      <c r="Y149" s="258"/>
      <c r="Z149" s="257">
        <f t="shared" ref="Z149:Z154" si="1231">IFERROR(+X149*Y149,"")</f>
        <v>0</v>
      </c>
      <c r="AA149" s="259"/>
      <c r="AB149" s="260"/>
      <c r="AC149" s="260"/>
      <c r="AD149" s="257">
        <f t="shared" ref="AD149:AD154" si="1232">IFERROR(+(IF(X149="","0",X149))+(IF(Z149="","0",Z149))+(IF(AC149="","0",AC149)),"")</f>
        <v>0</v>
      </c>
      <c r="AE149" s="258">
        <v>0.294289866351475</v>
      </c>
      <c r="AF149" s="261">
        <f t="shared" ref="AF149:AF154" si="1233">IFERROR(+AE149*(AD149-AC149),"")</f>
        <v>0</v>
      </c>
      <c r="AG149" s="261">
        <f t="shared" ref="AG149:AG154" si="1234">IFERROR(+(IF(AD149="","0",AD149))-(IF(AF149="","0",AF149)),"")</f>
        <v>0</v>
      </c>
      <c r="AH149" s="599"/>
      <c r="AI149" s="254">
        <v>1.0</v>
      </c>
      <c r="AJ149" s="255" t="s">
        <v>142</v>
      </c>
      <c r="AK149" s="256" t="s">
        <v>121</v>
      </c>
      <c r="AL149" s="256" t="s">
        <v>123</v>
      </c>
      <c r="AM149" s="257"/>
      <c r="AN149" s="257"/>
      <c r="AO149" s="257">
        <f t="shared" ref="AO149:AO154" si="1235">IFERROR(AM149*AN149/1000000,0)</f>
        <v>0</v>
      </c>
      <c r="AP149" s="258"/>
      <c r="AQ149" s="257">
        <f t="shared" ref="AQ149:AQ154" si="1236">IFERROR(+AO149*AP149,"")</f>
        <v>0</v>
      </c>
      <c r="AR149" s="259"/>
      <c r="AS149" s="260"/>
      <c r="AT149" s="260"/>
      <c r="AU149" s="257">
        <f t="shared" ref="AU149:AU154" si="1237">IFERROR(+(IF(AO149="","0",AO149))+(IF(AQ149="","0",AQ149))+(IF(AT149="","0",AT149)),"")</f>
        <v>0</v>
      </c>
      <c r="AV149" s="258">
        <v>0.294289866351475</v>
      </c>
      <c r="AW149" s="261">
        <f t="shared" ref="AW149:AW154" si="1238">IFERROR(+AV149*(AU149-AT149),"")</f>
        <v>0</v>
      </c>
      <c r="AX149" s="261">
        <f t="shared" ref="AX149:AX154" si="1239">IFERROR(+(IF(AU149="","0",AU149))-(IF(AW149="","0",AW149)),"")</f>
        <v>0</v>
      </c>
      <c r="AY149" s="599"/>
      <c r="AZ149" s="254">
        <v>1.0</v>
      </c>
      <c r="BA149" s="255" t="s">
        <v>142</v>
      </c>
      <c r="BB149" s="256" t="s">
        <v>121</v>
      </c>
      <c r="BC149" s="256" t="s">
        <v>123</v>
      </c>
      <c r="BD149" s="257"/>
      <c r="BE149" s="257"/>
      <c r="BF149" s="257">
        <f t="shared" ref="BF149:BF154" si="1240">IFERROR(BD149*BE149/1000000,0)</f>
        <v>0</v>
      </c>
      <c r="BG149" s="258"/>
      <c r="BH149" s="257">
        <f t="shared" ref="BH149:BH154" si="1241">IFERROR(+BF149*BG149,"")</f>
        <v>0</v>
      </c>
      <c r="BI149" s="259"/>
      <c r="BJ149" s="260"/>
      <c r="BK149" s="260"/>
      <c r="BL149" s="257">
        <f t="shared" ref="BL149:BL154" si="1242">IFERROR(+(IF(BF149="","0",BF149))+(IF(BH149="","0",BH149))+(IF(BK149="","0",BK149)),"")</f>
        <v>0</v>
      </c>
      <c r="BM149" s="258">
        <v>0.294289866351475</v>
      </c>
      <c r="BN149" s="261">
        <f t="shared" ref="BN149:BN154" si="1243">IFERROR(+BM149*(BL149-BK149),"")</f>
        <v>0</v>
      </c>
      <c r="BO149" s="261">
        <f t="shared" ref="BO149:BO154" si="1244">IFERROR(+(IF(BL149="","0",BL149))-(IF(BN149="","0",BN149)),"")</f>
        <v>0</v>
      </c>
      <c r="BP149" s="599"/>
      <c r="BQ149" s="254">
        <v>1.0</v>
      </c>
      <c r="BR149" s="255" t="s">
        <v>142</v>
      </c>
      <c r="BS149" s="256" t="s">
        <v>121</v>
      </c>
      <c r="BT149" s="256" t="s">
        <v>123</v>
      </c>
      <c r="BU149" s="257"/>
      <c r="BV149" s="257"/>
      <c r="BW149" s="257">
        <f t="shared" ref="BW149:BW154" si="1245">IFERROR(BU149*BV149/1000000,0)</f>
        <v>0</v>
      </c>
      <c r="BX149" s="258"/>
      <c r="BY149" s="257">
        <f t="shared" ref="BY149:BY154" si="1246">IFERROR(+BW149*BX149,"")</f>
        <v>0</v>
      </c>
      <c r="BZ149" s="259"/>
      <c r="CA149" s="260"/>
      <c r="CB149" s="260"/>
      <c r="CC149" s="257">
        <f t="shared" ref="CC149:CC154" si="1247">IFERROR(+(IF(BW149="","0",BW149))+(IF(BY149="","0",BY149))+(IF(CB149="","0",CB149)),"")</f>
        <v>0</v>
      </c>
      <c r="CD149" s="258">
        <v>0.294289866351475</v>
      </c>
      <c r="CE149" s="261">
        <f t="shared" ref="CE149:CE154" si="1248">IFERROR(+CD149*(CC149-CB149),"")</f>
        <v>0</v>
      </c>
      <c r="CF149" s="261">
        <f t="shared" ref="CF149:CF154" si="1249">IFERROR(+(IF(CC149="","0",CC149))-(IF(CE149="","0",CE149)),"")</f>
        <v>0</v>
      </c>
      <c r="CG149" s="599"/>
      <c r="CH149" s="254">
        <v>1.0</v>
      </c>
      <c r="CI149" s="255" t="s">
        <v>142</v>
      </c>
      <c r="CJ149" s="256" t="s">
        <v>121</v>
      </c>
      <c r="CK149" s="256" t="s">
        <v>123</v>
      </c>
      <c r="CL149" s="257"/>
      <c r="CM149" s="257"/>
      <c r="CN149" s="257">
        <f t="shared" ref="CN149:CN154" si="1250">IFERROR(CL149*CM149/1000000,0)</f>
        <v>0</v>
      </c>
      <c r="CO149" s="258"/>
      <c r="CP149" s="257">
        <f t="shared" ref="CP149:CP154" si="1251">IFERROR(+CN149*CO149,"")</f>
        <v>0</v>
      </c>
      <c r="CQ149" s="259"/>
      <c r="CR149" s="260"/>
      <c r="CS149" s="260"/>
      <c r="CT149" s="257">
        <f t="shared" ref="CT149:CT154" si="1252">IFERROR(+(IF(CN149="","0",CN149))+(IF(CP149="","0",CP149))+(IF(CS149="","0",CS149)),"")</f>
        <v>0</v>
      </c>
      <c r="CU149" s="258">
        <v>0.294289866351475</v>
      </c>
      <c r="CV149" s="261">
        <f t="shared" ref="CV149:CV154" si="1253">IFERROR(+CU149*(CT149-CS149),"")</f>
        <v>0</v>
      </c>
      <c r="CW149" s="261">
        <f t="shared" ref="CW149:CW154" si="1254">IFERROR(+(IF(CT149="","0",CT149))-(IF(CV149="","0",CV149)),"")</f>
        <v>0</v>
      </c>
      <c r="CX149" s="599"/>
      <c r="CY149" s="254">
        <v>1.0</v>
      </c>
      <c r="CZ149" s="255" t="s">
        <v>142</v>
      </c>
      <c r="DA149" s="256" t="s">
        <v>121</v>
      </c>
      <c r="DB149" s="256" t="s">
        <v>123</v>
      </c>
      <c r="DC149" s="257"/>
      <c r="DD149" s="257"/>
      <c r="DE149" s="257">
        <f t="shared" ref="DE149:DE154" si="1255">IFERROR(DC149*DD149/1000000,0)</f>
        <v>0</v>
      </c>
      <c r="DF149" s="258"/>
      <c r="DG149" s="257">
        <f t="shared" ref="DG149:DG154" si="1256">IFERROR(+DE149*DF149,"")</f>
        <v>0</v>
      </c>
      <c r="DH149" s="259"/>
      <c r="DI149" s="260"/>
      <c r="DJ149" s="260"/>
      <c r="DK149" s="257">
        <f t="shared" ref="DK149:DK154" si="1257">IFERROR(+(IF(DE149="","0",DE149))+(IF(DG149="","0",DG149))+(IF(DJ149="","0",DJ149)),"")</f>
        <v>0</v>
      </c>
      <c r="DL149" s="258">
        <v>0.294289866351475</v>
      </c>
      <c r="DM149" s="261">
        <f t="shared" ref="DM149:DM154" si="1258">IFERROR(+DL149*(DK149-DJ149),"")</f>
        <v>0</v>
      </c>
      <c r="DN149" s="261">
        <f t="shared" ref="DN149:DN154" si="1259">IFERROR(+(IF(DK149="","0",DK149))-(IF(DM149="","0",DM149)),"")</f>
        <v>0</v>
      </c>
      <c r="DO149" s="599"/>
      <c r="DP149" s="254">
        <v>1.0</v>
      </c>
      <c r="DQ149" s="255" t="s">
        <v>142</v>
      </c>
      <c r="DR149" s="256" t="s">
        <v>121</v>
      </c>
      <c r="DS149" s="256" t="s">
        <v>123</v>
      </c>
      <c r="DT149" s="257"/>
      <c r="DU149" s="257"/>
      <c r="DV149" s="257">
        <f t="shared" ref="DV149:DV154" si="1260">IFERROR(DT149*DU149/1000000,0)</f>
        <v>0</v>
      </c>
      <c r="DW149" s="258"/>
      <c r="DX149" s="257">
        <f t="shared" ref="DX149:DX154" si="1261">IFERROR(+DV149*DW149,"")</f>
        <v>0</v>
      </c>
      <c r="DY149" s="259"/>
      <c r="DZ149" s="260"/>
      <c r="EA149" s="260"/>
      <c r="EB149" s="257">
        <f t="shared" ref="EB149:EB154" si="1262">IFERROR(+(IF(DV149="","0",DV149))+(IF(DX149="","0",DX149))+(IF(EA149="","0",EA149)),"")</f>
        <v>0</v>
      </c>
      <c r="EC149" s="258">
        <v>0.294289866351475</v>
      </c>
      <c r="ED149" s="261">
        <f t="shared" ref="ED149:ED154" si="1263">IFERROR(+EC149*(EB149-EA149),"")</f>
        <v>0</v>
      </c>
      <c r="EE149" s="261">
        <f t="shared" ref="EE149:EE154" si="1264">IFERROR(+(IF(EB149="","0",EB149))-(IF(ED149="","0",ED149)),"")</f>
        <v>0</v>
      </c>
      <c r="EF149" s="599"/>
      <c r="EG149" s="254">
        <v>1.0</v>
      </c>
      <c r="EH149" s="255" t="s">
        <v>142</v>
      </c>
      <c r="EI149" s="256" t="s">
        <v>121</v>
      </c>
      <c r="EJ149" s="256" t="s">
        <v>123</v>
      </c>
      <c r="EK149" s="257"/>
      <c r="EL149" s="257"/>
      <c r="EM149" s="257">
        <f t="shared" ref="EM149:EM154" si="1265">IFERROR(EK149*EL149/1000000,0)</f>
        <v>0</v>
      </c>
      <c r="EN149" s="258"/>
      <c r="EO149" s="257">
        <f t="shared" ref="EO149:EO154" si="1266">IFERROR(+EM149*EN149,"")</f>
        <v>0</v>
      </c>
      <c r="EP149" s="259"/>
      <c r="EQ149" s="260"/>
      <c r="ER149" s="260"/>
      <c r="ES149" s="257">
        <f t="shared" ref="ES149:ES154" si="1267">IFERROR(+(IF(EM149="","0",EM149))+(IF(EO149="","0",EO149))+(IF(ER149="","0",ER149)),"")</f>
        <v>0</v>
      </c>
      <c r="ET149" s="258">
        <v>0.294289866351475</v>
      </c>
      <c r="EU149" s="261">
        <f t="shared" ref="EU149:EU154" si="1268">IFERROR(+ET149*(ES149-ER149),"")</f>
        <v>0</v>
      </c>
      <c r="EV149" s="261">
        <f t="shared" ref="EV149:EV154" si="1269">IFERROR(+(IF(ES149="","0",ES149))-(IF(EU149="","0",EU149)),"")</f>
        <v>0</v>
      </c>
      <c r="EW149" s="599"/>
      <c r="EX149" s="254">
        <v>1.0</v>
      </c>
      <c r="EY149" s="255" t="s">
        <v>142</v>
      </c>
      <c r="EZ149" s="256" t="s">
        <v>121</v>
      </c>
      <c r="FA149" s="256" t="s">
        <v>123</v>
      </c>
      <c r="FB149" s="257"/>
      <c r="FC149" s="257"/>
      <c r="FD149" s="257">
        <f t="shared" ref="FD149:FD154" si="1270">IFERROR(FB149*FC149/1000000,0)</f>
        <v>0</v>
      </c>
      <c r="FE149" s="258"/>
      <c r="FF149" s="257">
        <f t="shared" ref="FF149:FF154" si="1271">IFERROR(+FD149*FE149,"")</f>
        <v>0</v>
      </c>
      <c r="FG149" s="259"/>
      <c r="FH149" s="260"/>
      <c r="FI149" s="260"/>
      <c r="FJ149" s="257">
        <f t="shared" ref="FJ149:FJ154" si="1272">IFERROR(+(IF(FD149="","0",FD149))+(IF(FF149="","0",FF149))+(IF(FI149="","0",FI149)),"")</f>
        <v>0</v>
      </c>
      <c r="FK149" s="258">
        <v>0.294289866351475</v>
      </c>
      <c r="FL149" s="261">
        <f t="shared" ref="FL149:FL154" si="1273">IFERROR(+FK149*(FJ149-FI149),"")</f>
        <v>0</v>
      </c>
      <c r="FM149" s="261">
        <f t="shared" ref="FM149:FM154" si="1274">IFERROR(+(IF(FJ149="","0",FJ149))-(IF(FL149="","0",FL149)),"")</f>
        <v>0</v>
      </c>
      <c r="FN149" s="599"/>
      <c r="FO149" s="254">
        <v>1.0</v>
      </c>
      <c r="FP149" s="255" t="s">
        <v>142</v>
      </c>
      <c r="FQ149" s="256" t="s">
        <v>121</v>
      </c>
      <c r="FR149" s="256" t="s">
        <v>123</v>
      </c>
      <c r="FS149" s="257"/>
      <c r="FT149" s="257"/>
      <c r="FU149" s="257">
        <f t="shared" ref="FU149:FU154" si="1275">IFERROR(FS149*FT149/1000000,0)</f>
        <v>0</v>
      </c>
      <c r="FV149" s="258"/>
      <c r="FW149" s="257">
        <f t="shared" ref="FW149:FW154" si="1276">IFERROR(+FU149*FV149,"")</f>
        <v>0</v>
      </c>
      <c r="FX149" s="259"/>
      <c r="FY149" s="260"/>
      <c r="FZ149" s="260"/>
      <c r="GA149" s="257">
        <f t="shared" ref="GA149:GA154" si="1277">IFERROR(+(IF(FU149="","0",FU149))+(IF(FW149="","0",FW149))+(IF(FZ149="","0",FZ149)),"")</f>
        <v>0</v>
      </c>
      <c r="GB149" s="258">
        <v>0.294289866351475</v>
      </c>
      <c r="GC149" s="261">
        <f t="shared" ref="GC149:GC154" si="1278">IFERROR(+GB149*(GA149-FZ149),"")</f>
        <v>0</v>
      </c>
      <c r="GD149" s="261">
        <f t="shared" ref="GD149:GD154" si="1279">IFERROR(+(IF(GA149="","0",GA149))-(IF(GC149="","0",GC149)),"")</f>
        <v>0</v>
      </c>
      <c r="GE149" s="599"/>
      <c r="GF149" s="254">
        <v>1.0</v>
      </c>
      <c r="GG149" s="255" t="s">
        <v>142</v>
      </c>
      <c r="GH149" s="256" t="s">
        <v>121</v>
      </c>
      <c r="GI149" s="256" t="s">
        <v>123</v>
      </c>
      <c r="GJ149" s="257"/>
      <c r="GK149" s="257"/>
      <c r="GL149" s="257">
        <f t="shared" ref="GL149:GL154" si="1280">IFERROR(GJ149*GK149/1000000,0)</f>
        <v>0</v>
      </c>
      <c r="GM149" s="258"/>
      <c r="GN149" s="257">
        <f t="shared" ref="GN149:GN154" si="1281">IFERROR(+GL149*GM149,"")</f>
        <v>0</v>
      </c>
      <c r="GO149" s="259"/>
      <c r="GP149" s="260"/>
      <c r="GQ149" s="260"/>
      <c r="GR149" s="257">
        <f t="shared" ref="GR149:GR154" si="1282">IFERROR(+(IF(GL149="","0",GL149))+(IF(GN149="","0",GN149))+(IF(GQ149="","0",GQ149)),"")</f>
        <v>0</v>
      </c>
      <c r="GS149" s="258">
        <v>0.294289866351475</v>
      </c>
      <c r="GT149" s="261">
        <f t="shared" ref="GT149:GT154" si="1283">IFERROR(+GS149*(GR149-GQ149),"")</f>
        <v>0</v>
      </c>
      <c r="GU149" s="261">
        <f t="shared" ref="GU149:GU154" si="1284">IFERROR(+(IF(GR149="","0",GR149))-(IF(GT149="","0",GT149)),"")</f>
        <v>0</v>
      </c>
      <c r="GV149" s="599"/>
      <c r="GW149" s="254">
        <v>1.0</v>
      </c>
      <c r="GX149" s="255" t="s">
        <v>142</v>
      </c>
      <c r="GY149" s="256" t="s">
        <v>121</v>
      </c>
      <c r="GZ149" s="256" t="s">
        <v>123</v>
      </c>
      <c r="HA149" s="257"/>
      <c r="HB149" s="257"/>
      <c r="HC149" s="257">
        <f t="shared" ref="HC149:HC154" si="1285">IFERROR(HA149*HB149/1000000,0)</f>
        <v>0</v>
      </c>
      <c r="HD149" s="258"/>
      <c r="HE149" s="257">
        <f t="shared" ref="HE149:HE154" si="1286">IFERROR(+HC149*HD149,"")</f>
        <v>0</v>
      </c>
      <c r="HF149" s="259"/>
      <c r="HG149" s="260"/>
      <c r="HH149" s="260"/>
      <c r="HI149" s="257">
        <f t="shared" ref="HI149:HI154" si="1287">IFERROR(+(IF(HC149="","0",HC149))+(IF(HE149="","0",HE149))+(IF(HH149="","0",HH149)),"")</f>
        <v>0</v>
      </c>
      <c r="HJ149" s="258">
        <v>0.294289866351475</v>
      </c>
      <c r="HK149" s="261">
        <f t="shared" ref="HK149:HK154" si="1288">IFERROR(+HJ149*(HI149-HH149),"")</f>
        <v>0</v>
      </c>
      <c r="HL149" s="261">
        <f t="shared" ref="HL149:HL154" si="1289">IFERROR(+(IF(HI149="","0",HI149))-(IF(HK149="","0",HK149)),"")</f>
        <v>0</v>
      </c>
      <c r="HM149" s="599"/>
      <c r="HN149" s="254">
        <v>1.0</v>
      </c>
      <c r="HO149" s="255" t="s">
        <v>142</v>
      </c>
      <c r="HP149" s="256" t="s">
        <v>121</v>
      </c>
      <c r="HQ149" s="256" t="s">
        <v>123</v>
      </c>
      <c r="HR149" s="257"/>
      <c r="HS149" s="257"/>
      <c r="HT149" s="257">
        <f t="shared" ref="HT149:HT154" si="1290">IFERROR(HR149*HS149/1000000,0)</f>
        <v>0</v>
      </c>
      <c r="HU149" s="258"/>
      <c r="HV149" s="257">
        <f t="shared" ref="HV149:HV154" si="1291">IFERROR(+HT149*HU149,"")</f>
        <v>0</v>
      </c>
      <c r="HW149" s="259"/>
      <c r="HX149" s="260"/>
      <c r="HY149" s="260"/>
      <c r="HZ149" s="257">
        <f t="shared" ref="HZ149:HZ154" si="1292">IFERROR(+(IF(HT149="","0",HT149))+(IF(HV149="","0",HV149))+(IF(HY149="","0",HY149)),"")</f>
        <v>0</v>
      </c>
      <c r="IA149" s="258">
        <v>0.294289866351475</v>
      </c>
      <c r="IB149" s="261">
        <f t="shared" ref="IB149:IB154" si="1293">IFERROR(+IA149*(HZ149-HY149),"")</f>
        <v>0</v>
      </c>
      <c r="IC149" s="261">
        <f t="shared" ref="IC149:IC154" si="1294">IFERROR(+(IF(HZ149="","0",HZ149))-(IF(IB149="","0",IB149)),"")</f>
        <v>0</v>
      </c>
      <c r="ID149" s="599"/>
      <c r="IE149" s="254">
        <v>1.0</v>
      </c>
      <c r="IF149" s="255" t="s">
        <v>142</v>
      </c>
      <c r="IG149" s="256" t="s">
        <v>121</v>
      </c>
      <c r="IH149" s="256" t="s">
        <v>123</v>
      </c>
      <c r="II149" s="257"/>
      <c r="IJ149" s="257"/>
      <c r="IK149" s="257">
        <f t="shared" ref="IK149:IK154" si="1295">IFERROR(II149*IJ149/1000000,0)</f>
        <v>0</v>
      </c>
      <c r="IL149" s="258"/>
      <c r="IM149" s="257">
        <f t="shared" ref="IM149:IM154" si="1296">IFERROR(+IK149*IL149,"")</f>
        <v>0</v>
      </c>
      <c r="IN149" s="259"/>
      <c r="IO149" s="260"/>
      <c r="IP149" s="260"/>
      <c r="IQ149" s="257">
        <f t="shared" ref="IQ149:IQ154" si="1297">IFERROR(+(IF(IK149="","0",IK149))+(IF(IM149="","0",IM149))+(IF(IP149="","0",IP149)),"")</f>
        <v>0</v>
      </c>
      <c r="IR149" s="258">
        <v>0.294289866351475</v>
      </c>
      <c r="IS149" s="261">
        <f t="shared" ref="IS149:IS154" si="1298">IFERROR(+IR149*(IQ149-IP149),"")</f>
        <v>0</v>
      </c>
      <c r="IT149" s="261">
        <f t="shared" ref="IT149:IT154" si="1299">IFERROR(+(IF(IQ149="","0",IQ149))-(IF(IS149="","0",IS149)),"")</f>
        <v>0</v>
      </c>
      <c r="IU149" s="599"/>
      <c r="IV149" s="254">
        <v>1.0</v>
      </c>
      <c r="IW149" s="255" t="s">
        <v>142</v>
      </c>
      <c r="IX149" s="256" t="s">
        <v>121</v>
      </c>
      <c r="IY149" s="256" t="s">
        <v>123</v>
      </c>
      <c r="IZ149" s="257"/>
      <c r="JA149" s="257"/>
      <c r="JB149" s="257">
        <f t="shared" ref="JB149:JB154" si="1300">IFERROR(IZ149*JA149/1000000,0)</f>
        <v>0</v>
      </c>
      <c r="JC149" s="258"/>
      <c r="JD149" s="257">
        <f t="shared" ref="JD149:JD154" si="1301">IFERROR(+JB149*JC149,"")</f>
        <v>0</v>
      </c>
      <c r="JE149" s="259"/>
      <c r="JF149" s="260"/>
      <c r="JG149" s="260"/>
      <c r="JH149" s="257">
        <f t="shared" ref="JH149:JH154" si="1302">IFERROR(+(IF(JB149="","0",JB149))+(IF(JD149="","0",JD149))+(IF(JG149="","0",JG149)),"")</f>
        <v>0</v>
      </c>
      <c r="JI149" s="258">
        <v>0.294289866351475</v>
      </c>
      <c r="JJ149" s="261">
        <f t="shared" ref="JJ149:JJ154" si="1303">IFERROR(+JI149*(JH149-JG149),"")</f>
        <v>0</v>
      </c>
      <c r="JK149" s="261">
        <f t="shared" ref="JK149:JK154" si="1304">IFERROR(+(IF(JH149="","0",JH149))-(IF(JJ149="","0",JJ149)),"")</f>
        <v>0</v>
      </c>
      <c r="JL149" s="599"/>
      <c r="JM149" s="254">
        <v>1.0</v>
      </c>
      <c r="JN149" s="255" t="s">
        <v>142</v>
      </c>
      <c r="JO149" s="256" t="s">
        <v>121</v>
      </c>
      <c r="JP149" s="256" t="s">
        <v>123</v>
      </c>
      <c r="JQ149" s="257"/>
      <c r="JR149" s="257"/>
      <c r="JS149" s="257">
        <f t="shared" ref="JS149:JS154" si="1305">IFERROR(JQ149*JR149/1000000,0)</f>
        <v>0</v>
      </c>
      <c r="JT149" s="258"/>
      <c r="JU149" s="257">
        <f t="shared" ref="JU149:JU154" si="1306">IFERROR(+JS149*JT149,"")</f>
        <v>0</v>
      </c>
      <c r="JV149" s="259"/>
      <c r="JW149" s="260"/>
      <c r="JX149" s="260"/>
      <c r="JY149" s="257">
        <f t="shared" ref="JY149:JY154" si="1307">IFERROR(+(IF(JS149="","0",JS149))+(IF(JU149="","0",JU149))+(IF(JX149="","0",JX149)),"")</f>
        <v>0</v>
      </c>
      <c r="JZ149" s="258">
        <v>0.294289866351475</v>
      </c>
      <c r="KA149" s="261">
        <f t="shared" ref="KA149:KA154" si="1308">IFERROR(+JZ149*(JY149-JX149),"")</f>
        <v>0</v>
      </c>
      <c r="KB149" s="261">
        <f t="shared" ref="KB149:KB154" si="1309">IFERROR(+(IF(JY149="","0",JY149))-(IF(KA149="","0",KA149)),"")</f>
        <v>0</v>
      </c>
      <c r="KC149" s="599"/>
      <c r="KD149" s="254">
        <v>1.0</v>
      </c>
      <c r="KE149" s="255" t="s">
        <v>142</v>
      </c>
      <c r="KF149" s="256" t="s">
        <v>121</v>
      </c>
      <c r="KG149" s="256" t="s">
        <v>123</v>
      </c>
      <c r="KH149" s="257"/>
      <c r="KI149" s="257"/>
      <c r="KJ149" s="257">
        <f t="shared" ref="KJ149:KJ154" si="1310">IFERROR(KH149*KI149/1000000,0)</f>
        <v>0</v>
      </c>
      <c r="KK149" s="258"/>
      <c r="KL149" s="257">
        <f t="shared" ref="KL149:KL154" si="1311">IFERROR(+KJ149*KK149,"")</f>
        <v>0</v>
      </c>
      <c r="KM149" s="259"/>
      <c r="KN149" s="260"/>
      <c r="KO149" s="260"/>
      <c r="KP149" s="257">
        <f t="shared" ref="KP149:KP154" si="1312">IFERROR(+(IF(KJ149="","0",KJ149))+(IF(KL149="","0",KL149))+(IF(KO149="","0",KO149)),"")</f>
        <v>0</v>
      </c>
      <c r="KQ149" s="258">
        <v>0.294289866351475</v>
      </c>
      <c r="KR149" s="261">
        <f t="shared" ref="KR149:KR154" si="1313">IFERROR(+KQ149*(KP149-KO149),"")</f>
        <v>0</v>
      </c>
      <c r="KS149" s="261">
        <f t="shared" ref="KS149:KS154" si="1314">IFERROR(+(IF(KP149="","0",KP149))-(IF(KR149="","0",KR149)),"")</f>
        <v>0</v>
      </c>
      <c r="KT149" s="599"/>
      <c r="KU149" s="264"/>
    </row>
    <row r="150" ht="15.75" customHeight="1">
      <c r="A150" s="254">
        <v>2.0</v>
      </c>
      <c r="B150" s="255" t="s">
        <v>148</v>
      </c>
      <c r="C150" s="256" t="s">
        <v>121</v>
      </c>
      <c r="D150" s="256" t="s">
        <v>123</v>
      </c>
      <c r="E150" s="257"/>
      <c r="F150" s="257"/>
      <c r="G150" s="257">
        <f t="shared" si="1225"/>
        <v>0</v>
      </c>
      <c r="H150" s="258"/>
      <c r="I150" s="257">
        <f t="shared" si="1226"/>
        <v>0</v>
      </c>
      <c r="J150" s="259"/>
      <c r="K150" s="260"/>
      <c r="L150" s="260"/>
      <c r="M150" s="257">
        <f t="shared" si="1227"/>
        <v>0</v>
      </c>
      <c r="N150" s="258">
        <v>0.294289866351475</v>
      </c>
      <c r="O150" s="261">
        <f t="shared" si="1228"/>
        <v>0</v>
      </c>
      <c r="P150" s="261">
        <f t="shared" si="1229"/>
        <v>0</v>
      </c>
      <c r="Q150" s="599"/>
      <c r="R150" s="254">
        <v>2.0</v>
      </c>
      <c r="S150" s="255" t="s">
        <v>148</v>
      </c>
      <c r="T150" s="256" t="s">
        <v>121</v>
      </c>
      <c r="U150" s="256" t="s">
        <v>123</v>
      </c>
      <c r="V150" s="257"/>
      <c r="W150" s="257"/>
      <c r="X150" s="257">
        <f t="shared" si="1230"/>
        <v>0</v>
      </c>
      <c r="Y150" s="258"/>
      <c r="Z150" s="257">
        <f t="shared" si="1231"/>
        <v>0</v>
      </c>
      <c r="AA150" s="259"/>
      <c r="AB150" s="260"/>
      <c r="AC150" s="260"/>
      <c r="AD150" s="257">
        <f t="shared" si="1232"/>
        <v>0</v>
      </c>
      <c r="AE150" s="258">
        <v>0.294289866351475</v>
      </c>
      <c r="AF150" s="261">
        <f t="shared" si="1233"/>
        <v>0</v>
      </c>
      <c r="AG150" s="261">
        <f t="shared" si="1234"/>
        <v>0</v>
      </c>
      <c r="AH150" s="599"/>
      <c r="AI150" s="254">
        <v>2.0</v>
      </c>
      <c r="AJ150" s="255" t="s">
        <v>148</v>
      </c>
      <c r="AK150" s="256" t="s">
        <v>121</v>
      </c>
      <c r="AL150" s="256" t="s">
        <v>123</v>
      </c>
      <c r="AM150" s="257"/>
      <c r="AN150" s="257"/>
      <c r="AO150" s="257">
        <f t="shared" si="1235"/>
        <v>0</v>
      </c>
      <c r="AP150" s="258"/>
      <c r="AQ150" s="257">
        <f t="shared" si="1236"/>
        <v>0</v>
      </c>
      <c r="AR150" s="259"/>
      <c r="AS150" s="260"/>
      <c r="AT150" s="260"/>
      <c r="AU150" s="257">
        <f t="shared" si="1237"/>
        <v>0</v>
      </c>
      <c r="AV150" s="258">
        <v>0.294289866351475</v>
      </c>
      <c r="AW150" s="261">
        <f t="shared" si="1238"/>
        <v>0</v>
      </c>
      <c r="AX150" s="261">
        <f t="shared" si="1239"/>
        <v>0</v>
      </c>
      <c r="AY150" s="599"/>
      <c r="AZ150" s="254">
        <v>2.0</v>
      </c>
      <c r="BA150" s="255" t="s">
        <v>148</v>
      </c>
      <c r="BB150" s="256" t="s">
        <v>121</v>
      </c>
      <c r="BC150" s="256" t="s">
        <v>123</v>
      </c>
      <c r="BD150" s="257"/>
      <c r="BE150" s="257"/>
      <c r="BF150" s="257">
        <f t="shared" si="1240"/>
        <v>0</v>
      </c>
      <c r="BG150" s="258"/>
      <c r="BH150" s="257">
        <f t="shared" si="1241"/>
        <v>0</v>
      </c>
      <c r="BI150" s="259"/>
      <c r="BJ150" s="260"/>
      <c r="BK150" s="260"/>
      <c r="BL150" s="257">
        <f t="shared" si="1242"/>
        <v>0</v>
      </c>
      <c r="BM150" s="258">
        <v>0.294289866351475</v>
      </c>
      <c r="BN150" s="261">
        <f t="shared" si="1243"/>
        <v>0</v>
      </c>
      <c r="BO150" s="261">
        <f t="shared" si="1244"/>
        <v>0</v>
      </c>
      <c r="BP150" s="599"/>
      <c r="BQ150" s="254">
        <v>2.0</v>
      </c>
      <c r="BR150" s="255" t="s">
        <v>148</v>
      </c>
      <c r="BS150" s="256" t="s">
        <v>121</v>
      </c>
      <c r="BT150" s="256" t="s">
        <v>123</v>
      </c>
      <c r="BU150" s="257"/>
      <c r="BV150" s="257"/>
      <c r="BW150" s="257">
        <f t="shared" si="1245"/>
        <v>0</v>
      </c>
      <c r="BX150" s="258"/>
      <c r="BY150" s="257">
        <f t="shared" si="1246"/>
        <v>0</v>
      </c>
      <c r="BZ150" s="259"/>
      <c r="CA150" s="260"/>
      <c r="CB150" s="260"/>
      <c r="CC150" s="257">
        <f t="shared" si="1247"/>
        <v>0</v>
      </c>
      <c r="CD150" s="258">
        <v>0.294289866351475</v>
      </c>
      <c r="CE150" s="261">
        <f t="shared" si="1248"/>
        <v>0</v>
      </c>
      <c r="CF150" s="261">
        <f t="shared" si="1249"/>
        <v>0</v>
      </c>
      <c r="CG150" s="599"/>
      <c r="CH150" s="254">
        <v>2.0</v>
      </c>
      <c r="CI150" s="255" t="s">
        <v>148</v>
      </c>
      <c r="CJ150" s="256" t="s">
        <v>121</v>
      </c>
      <c r="CK150" s="256" t="s">
        <v>123</v>
      </c>
      <c r="CL150" s="257"/>
      <c r="CM150" s="257"/>
      <c r="CN150" s="257">
        <f t="shared" si="1250"/>
        <v>0</v>
      </c>
      <c r="CO150" s="258"/>
      <c r="CP150" s="257">
        <f t="shared" si="1251"/>
        <v>0</v>
      </c>
      <c r="CQ150" s="259"/>
      <c r="CR150" s="260"/>
      <c r="CS150" s="260"/>
      <c r="CT150" s="257">
        <f t="shared" si="1252"/>
        <v>0</v>
      </c>
      <c r="CU150" s="258">
        <v>0.294289866351475</v>
      </c>
      <c r="CV150" s="261">
        <f t="shared" si="1253"/>
        <v>0</v>
      </c>
      <c r="CW150" s="261">
        <f t="shared" si="1254"/>
        <v>0</v>
      </c>
      <c r="CX150" s="599"/>
      <c r="CY150" s="254">
        <v>2.0</v>
      </c>
      <c r="CZ150" s="255" t="s">
        <v>148</v>
      </c>
      <c r="DA150" s="256" t="s">
        <v>121</v>
      </c>
      <c r="DB150" s="256" t="s">
        <v>123</v>
      </c>
      <c r="DC150" s="257"/>
      <c r="DD150" s="257"/>
      <c r="DE150" s="257">
        <f t="shared" si="1255"/>
        <v>0</v>
      </c>
      <c r="DF150" s="258"/>
      <c r="DG150" s="257">
        <f t="shared" si="1256"/>
        <v>0</v>
      </c>
      <c r="DH150" s="259"/>
      <c r="DI150" s="260"/>
      <c r="DJ150" s="260"/>
      <c r="DK150" s="257">
        <f t="shared" si="1257"/>
        <v>0</v>
      </c>
      <c r="DL150" s="258">
        <v>0.294289866351475</v>
      </c>
      <c r="DM150" s="261">
        <f t="shared" si="1258"/>
        <v>0</v>
      </c>
      <c r="DN150" s="261">
        <f t="shared" si="1259"/>
        <v>0</v>
      </c>
      <c r="DO150" s="599"/>
      <c r="DP150" s="254">
        <v>2.0</v>
      </c>
      <c r="DQ150" s="255" t="s">
        <v>148</v>
      </c>
      <c r="DR150" s="256" t="s">
        <v>121</v>
      </c>
      <c r="DS150" s="256" t="s">
        <v>123</v>
      </c>
      <c r="DT150" s="257"/>
      <c r="DU150" s="257"/>
      <c r="DV150" s="257">
        <f t="shared" si="1260"/>
        <v>0</v>
      </c>
      <c r="DW150" s="258"/>
      <c r="DX150" s="257">
        <f t="shared" si="1261"/>
        <v>0</v>
      </c>
      <c r="DY150" s="259"/>
      <c r="DZ150" s="260"/>
      <c r="EA150" s="260"/>
      <c r="EB150" s="257">
        <f t="shared" si="1262"/>
        <v>0</v>
      </c>
      <c r="EC150" s="258">
        <v>0.294289866351475</v>
      </c>
      <c r="ED150" s="261">
        <f t="shared" si="1263"/>
        <v>0</v>
      </c>
      <c r="EE150" s="261">
        <f t="shared" si="1264"/>
        <v>0</v>
      </c>
      <c r="EF150" s="599"/>
      <c r="EG150" s="254">
        <v>2.0</v>
      </c>
      <c r="EH150" s="255" t="s">
        <v>148</v>
      </c>
      <c r="EI150" s="256" t="s">
        <v>121</v>
      </c>
      <c r="EJ150" s="256" t="s">
        <v>123</v>
      </c>
      <c r="EK150" s="257"/>
      <c r="EL150" s="257"/>
      <c r="EM150" s="257">
        <f t="shared" si="1265"/>
        <v>0</v>
      </c>
      <c r="EN150" s="258"/>
      <c r="EO150" s="257">
        <f t="shared" si="1266"/>
        <v>0</v>
      </c>
      <c r="EP150" s="259"/>
      <c r="EQ150" s="260"/>
      <c r="ER150" s="260"/>
      <c r="ES150" s="257">
        <f t="shared" si="1267"/>
        <v>0</v>
      </c>
      <c r="ET150" s="258">
        <v>0.294289866351475</v>
      </c>
      <c r="EU150" s="261">
        <f t="shared" si="1268"/>
        <v>0</v>
      </c>
      <c r="EV150" s="261">
        <f t="shared" si="1269"/>
        <v>0</v>
      </c>
      <c r="EW150" s="599"/>
      <c r="EX150" s="254">
        <v>2.0</v>
      </c>
      <c r="EY150" s="255" t="s">
        <v>148</v>
      </c>
      <c r="EZ150" s="256" t="s">
        <v>121</v>
      </c>
      <c r="FA150" s="256" t="s">
        <v>123</v>
      </c>
      <c r="FB150" s="257"/>
      <c r="FC150" s="257"/>
      <c r="FD150" s="257">
        <f t="shared" si="1270"/>
        <v>0</v>
      </c>
      <c r="FE150" s="258"/>
      <c r="FF150" s="257">
        <f t="shared" si="1271"/>
        <v>0</v>
      </c>
      <c r="FG150" s="259"/>
      <c r="FH150" s="260"/>
      <c r="FI150" s="260"/>
      <c r="FJ150" s="257">
        <f t="shared" si="1272"/>
        <v>0</v>
      </c>
      <c r="FK150" s="258">
        <v>0.294289866351475</v>
      </c>
      <c r="FL150" s="261">
        <f t="shared" si="1273"/>
        <v>0</v>
      </c>
      <c r="FM150" s="261">
        <f t="shared" si="1274"/>
        <v>0</v>
      </c>
      <c r="FN150" s="599"/>
      <c r="FO150" s="254">
        <v>2.0</v>
      </c>
      <c r="FP150" s="255" t="s">
        <v>148</v>
      </c>
      <c r="FQ150" s="256" t="s">
        <v>121</v>
      </c>
      <c r="FR150" s="256" t="s">
        <v>123</v>
      </c>
      <c r="FS150" s="257"/>
      <c r="FT150" s="257"/>
      <c r="FU150" s="257">
        <f t="shared" si="1275"/>
        <v>0</v>
      </c>
      <c r="FV150" s="258"/>
      <c r="FW150" s="257">
        <f t="shared" si="1276"/>
        <v>0</v>
      </c>
      <c r="FX150" s="259"/>
      <c r="FY150" s="260"/>
      <c r="FZ150" s="260"/>
      <c r="GA150" s="257">
        <f t="shared" si="1277"/>
        <v>0</v>
      </c>
      <c r="GB150" s="258">
        <v>0.294289866351475</v>
      </c>
      <c r="GC150" s="261">
        <f t="shared" si="1278"/>
        <v>0</v>
      </c>
      <c r="GD150" s="261">
        <f t="shared" si="1279"/>
        <v>0</v>
      </c>
      <c r="GE150" s="599"/>
      <c r="GF150" s="254">
        <v>2.0</v>
      </c>
      <c r="GG150" s="255" t="s">
        <v>148</v>
      </c>
      <c r="GH150" s="256" t="s">
        <v>121</v>
      </c>
      <c r="GI150" s="256" t="s">
        <v>123</v>
      </c>
      <c r="GJ150" s="257"/>
      <c r="GK150" s="257"/>
      <c r="GL150" s="257">
        <f t="shared" si="1280"/>
        <v>0</v>
      </c>
      <c r="GM150" s="258"/>
      <c r="GN150" s="257">
        <f t="shared" si="1281"/>
        <v>0</v>
      </c>
      <c r="GO150" s="259"/>
      <c r="GP150" s="260"/>
      <c r="GQ150" s="260"/>
      <c r="GR150" s="257">
        <f t="shared" si="1282"/>
        <v>0</v>
      </c>
      <c r="GS150" s="258">
        <v>0.294289866351475</v>
      </c>
      <c r="GT150" s="261">
        <f t="shared" si="1283"/>
        <v>0</v>
      </c>
      <c r="GU150" s="261">
        <f t="shared" si="1284"/>
        <v>0</v>
      </c>
      <c r="GV150" s="599"/>
      <c r="GW150" s="254">
        <v>2.0</v>
      </c>
      <c r="GX150" s="255" t="s">
        <v>148</v>
      </c>
      <c r="GY150" s="256" t="s">
        <v>121</v>
      </c>
      <c r="GZ150" s="256" t="s">
        <v>123</v>
      </c>
      <c r="HA150" s="257"/>
      <c r="HB150" s="257"/>
      <c r="HC150" s="257">
        <f t="shared" si="1285"/>
        <v>0</v>
      </c>
      <c r="HD150" s="258"/>
      <c r="HE150" s="257">
        <f t="shared" si="1286"/>
        <v>0</v>
      </c>
      <c r="HF150" s="259"/>
      <c r="HG150" s="260"/>
      <c r="HH150" s="260"/>
      <c r="HI150" s="257">
        <f t="shared" si="1287"/>
        <v>0</v>
      </c>
      <c r="HJ150" s="258">
        <v>0.294289866351475</v>
      </c>
      <c r="HK150" s="261">
        <f t="shared" si="1288"/>
        <v>0</v>
      </c>
      <c r="HL150" s="261">
        <f t="shared" si="1289"/>
        <v>0</v>
      </c>
      <c r="HM150" s="599"/>
      <c r="HN150" s="254">
        <v>2.0</v>
      </c>
      <c r="HO150" s="255" t="s">
        <v>148</v>
      </c>
      <c r="HP150" s="256" t="s">
        <v>121</v>
      </c>
      <c r="HQ150" s="256" t="s">
        <v>123</v>
      </c>
      <c r="HR150" s="257"/>
      <c r="HS150" s="257"/>
      <c r="HT150" s="257">
        <f t="shared" si="1290"/>
        <v>0</v>
      </c>
      <c r="HU150" s="258"/>
      <c r="HV150" s="257">
        <f t="shared" si="1291"/>
        <v>0</v>
      </c>
      <c r="HW150" s="259"/>
      <c r="HX150" s="260"/>
      <c r="HY150" s="260"/>
      <c r="HZ150" s="257">
        <f t="shared" si="1292"/>
        <v>0</v>
      </c>
      <c r="IA150" s="258">
        <v>0.294289866351475</v>
      </c>
      <c r="IB150" s="261">
        <f t="shared" si="1293"/>
        <v>0</v>
      </c>
      <c r="IC150" s="261">
        <f t="shared" si="1294"/>
        <v>0</v>
      </c>
      <c r="ID150" s="599"/>
      <c r="IE150" s="254">
        <v>2.0</v>
      </c>
      <c r="IF150" s="255" t="s">
        <v>148</v>
      </c>
      <c r="IG150" s="256" t="s">
        <v>121</v>
      </c>
      <c r="IH150" s="256" t="s">
        <v>123</v>
      </c>
      <c r="II150" s="257"/>
      <c r="IJ150" s="257"/>
      <c r="IK150" s="257">
        <f t="shared" si="1295"/>
        <v>0</v>
      </c>
      <c r="IL150" s="258"/>
      <c r="IM150" s="257">
        <f t="shared" si="1296"/>
        <v>0</v>
      </c>
      <c r="IN150" s="259"/>
      <c r="IO150" s="260"/>
      <c r="IP150" s="260"/>
      <c r="IQ150" s="257">
        <f t="shared" si="1297"/>
        <v>0</v>
      </c>
      <c r="IR150" s="258">
        <v>0.294289866351475</v>
      </c>
      <c r="IS150" s="261">
        <f t="shared" si="1298"/>
        <v>0</v>
      </c>
      <c r="IT150" s="261">
        <f t="shared" si="1299"/>
        <v>0</v>
      </c>
      <c r="IU150" s="599"/>
      <c r="IV150" s="254">
        <v>2.0</v>
      </c>
      <c r="IW150" s="255" t="s">
        <v>148</v>
      </c>
      <c r="IX150" s="256" t="s">
        <v>121</v>
      </c>
      <c r="IY150" s="256" t="s">
        <v>123</v>
      </c>
      <c r="IZ150" s="257"/>
      <c r="JA150" s="257"/>
      <c r="JB150" s="257">
        <f t="shared" si="1300"/>
        <v>0</v>
      </c>
      <c r="JC150" s="258"/>
      <c r="JD150" s="257">
        <f t="shared" si="1301"/>
        <v>0</v>
      </c>
      <c r="JE150" s="259"/>
      <c r="JF150" s="260"/>
      <c r="JG150" s="260"/>
      <c r="JH150" s="257">
        <f t="shared" si="1302"/>
        <v>0</v>
      </c>
      <c r="JI150" s="258">
        <v>0.294289866351475</v>
      </c>
      <c r="JJ150" s="261">
        <f t="shared" si="1303"/>
        <v>0</v>
      </c>
      <c r="JK150" s="261">
        <f t="shared" si="1304"/>
        <v>0</v>
      </c>
      <c r="JL150" s="599"/>
      <c r="JM150" s="254">
        <v>2.0</v>
      </c>
      <c r="JN150" s="255" t="s">
        <v>148</v>
      </c>
      <c r="JO150" s="256" t="s">
        <v>121</v>
      </c>
      <c r="JP150" s="256" t="s">
        <v>123</v>
      </c>
      <c r="JQ150" s="257"/>
      <c r="JR150" s="257"/>
      <c r="JS150" s="257">
        <f t="shared" si="1305"/>
        <v>0</v>
      </c>
      <c r="JT150" s="258"/>
      <c r="JU150" s="257">
        <f t="shared" si="1306"/>
        <v>0</v>
      </c>
      <c r="JV150" s="259"/>
      <c r="JW150" s="260"/>
      <c r="JX150" s="260"/>
      <c r="JY150" s="257">
        <f t="shared" si="1307"/>
        <v>0</v>
      </c>
      <c r="JZ150" s="258">
        <v>0.294289866351475</v>
      </c>
      <c r="KA150" s="261">
        <f t="shared" si="1308"/>
        <v>0</v>
      </c>
      <c r="KB150" s="261">
        <f t="shared" si="1309"/>
        <v>0</v>
      </c>
      <c r="KC150" s="599"/>
      <c r="KD150" s="254">
        <v>2.0</v>
      </c>
      <c r="KE150" s="255" t="s">
        <v>148</v>
      </c>
      <c r="KF150" s="256" t="s">
        <v>121</v>
      </c>
      <c r="KG150" s="256" t="s">
        <v>123</v>
      </c>
      <c r="KH150" s="257"/>
      <c r="KI150" s="257"/>
      <c r="KJ150" s="257">
        <f t="shared" si="1310"/>
        <v>0</v>
      </c>
      <c r="KK150" s="258"/>
      <c r="KL150" s="257">
        <f t="shared" si="1311"/>
        <v>0</v>
      </c>
      <c r="KM150" s="259"/>
      <c r="KN150" s="260"/>
      <c r="KO150" s="260"/>
      <c r="KP150" s="257">
        <f t="shared" si="1312"/>
        <v>0</v>
      </c>
      <c r="KQ150" s="258">
        <v>0.294289866351475</v>
      </c>
      <c r="KR150" s="261">
        <f t="shared" si="1313"/>
        <v>0</v>
      </c>
      <c r="KS150" s="261">
        <f t="shared" si="1314"/>
        <v>0</v>
      </c>
      <c r="KT150" s="599"/>
      <c r="KU150" s="264"/>
    </row>
    <row r="151" ht="15.75" customHeight="1">
      <c r="A151" s="254">
        <v>3.0</v>
      </c>
      <c r="B151" s="255" t="s">
        <v>149</v>
      </c>
      <c r="C151" s="256" t="s">
        <v>121</v>
      </c>
      <c r="D151" s="256" t="s">
        <v>123</v>
      </c>
      <c r="E151" s="257"/>
      <c r="F151" s="257"/>
      <c r="G151" s="257">
        <f t="shared" si="1225"/>
        <v>0</v>
      </c>
      <c r="H151" s="258"/>
      <c r="I151" s="257">
        <f t="shared" si="1226"/>
        <v>0</v>
      </c>
      <c r="J151" s="259"/>
      <c r="K151" s="260"/>
      <c r="L151" s="260"/>
      <c r="M151" s="257">
        <f t="shared" si="1227"/>
        <v>0</v>
      </c>
      <c r="N151" s="258">
        <v>0.294289866351475</v>
      </c>
      <c r="O151" s="261">
        <f t="shared" si="1228"/>
        <v>0</v>
      </c>
      <c r="P151" s="261">
        <f t="shared" si="1229"/>
        <v>0</v>
      </c>
      <c r="Q151" s="599"/>
      <c r="R151" s="254">
        <v>3.0</v>
      </c>
      <c r="S151" s="255" t="s">
        <v>149</v>
      </c>
      <c r="T151" s="256" t="s">
        <v>121</v>
      </c>
      <c r="U151" s="256" t="s">
        <v>123</v>
      </c>
      <c r="V151" s="257"/>
      <c r="W151" s="257"/>
      <c r="X151" s="257">
        <f t="shared" si="1230"/>
        <v>0</v>
      </c>
      <c r="Y151" s="258"/>
      <c r="Z151" s="257">
        <f t="shared" si="1231"/>
        <v>0</v>
      </c>
      <c r="AA151" s="259"/>
      <c r="AB151" s="260"/>
      <c r="AC151" s="260"/>
      <c r="AD151" s="257">
        <f t="shared" si="1232"/>
        <v>0</v>
      </c>
      <c r="AE151" s="258">
        <v>0.294289866351475</v>
      </c>
      <c r="AF151" s="261">
        <f t="shared" si="1233"/>
        <v>0</v>
      </c>
      <c r="AG151" s="261">
        <f t="shared" si="1234"/>
        <v>0</v>
      </c>
      <c r="AH151" s="599"/>
      <c r="AI151" s="254">
        <v>3.0</v>
      </c>
      <c r="AJ151" s="255" t="s">
        <v>149</v>
      </c>
      <c r="AK151" s="256" t="s">
        <v>121</v>
      </c>
      <c r="AL151" s="256" t="s">
        <v>123</v>
      </c>
      <c r="AM151" s="257"/>
      <c r="AN151" s="257"/>
      <c r="AO151" s="257">
        <f t="shared" si="1235"/>
        <v>0</v>
      </c>
      <c r="AP151" s="258"/>
      <c r="AQ151" s="257">
        <f t="shared" si="1236"/>
        <v>0</v>
      </c>
      <c r="AR151" s="259"/>
      <c r="AS151" s="260"/>
      <c r="AT151" s="260"/>
      <c r="AU151" s="257">
        <f t="shared" si="1237"/>
        <v>0</v>
      </c>
      <c r="AV151" s="258">
        <v>0.294289866351475</v>
      </c>
      <c r="AW151" s="261">
        <f t="shared" si="1238"/>
        <v>0</v>
      </c>
      <c r="AX151" s="261">
        <f t="shared" si="1239"/>
        <v>0</v>
      </c>
      <c r="AY151" s="599"/>
      <c r="AZ151" s="254">
        <v>3.0</v>
      </c>
      <c r="BA151" s="255" t="s">
        <v>149</v>
      </c>
      <c r="BB151" s="256" t="s">
        <v>121</v>
      </c>
      <c r="BC151" s="256" t="s">
        <v>123</v>
      </c>
      <c r="BD151" s="257"/>
      <c r="BE151" s="257"/>
      <c r="BF151" s="257">
        <f t="shared" si="1240"/>
        <v>0</v>
      </c>
      <c r="BG151" s="258"/>
      <c r="BH151" s="257">
        <f t="shared" si="1241"/>
        <v>0</v>
      </c>
      <c r="BI151" s="259"/>
      <c r="BJ151" s="260"/>
      <c r="BK151" s="260"/>
      <c r="BL151" s="257">
        <f t="shared" si="1242"/>
        <v>0</v>
      </c>
      <c r="BM151" s="258">
        <v>0.294289866351475</v>
      </c>
      <c r="BN151" s="261">
        <f t="shared" si="1243"/>
        <v>0</v>
      </c>
      <c r="BO151" s="261">
        <f t="shared" si="1244"/>
        <v>0</v>
      </c>
      <c r="BP151" s="599"/>
      <c r="BQ151" s="254">
        <v>3.0</v>
      </c>
      <c r="BR151" s="255" t="s">
        <v>149</v>
      </c>
      <c r="BS151" s="256" t="s">
        <v>121</v>
      </c>
      <c r="BT151" s="256" t="s">
        <v>123</v>
      </c>
      <c r="BU151" s="257"/>
      <c r="BV151" s="257"/>
      <c r="BW151" s="257">
        <f t="shared" si="1245"/>
        <v>0</v>
      </c>
      <c r="BX151" s="258"/>
      <c r="BY151" s="257">
        <f t="shared" si="1246"/>
        <v>0</v>
      </c>
      <c r="BZ151" s="259"/>
      <c r="CA151" s="260"/>
      <c r="CB151" s="260"/>
      <c r="CC151" s="257">
        <f t="shared" si="1247"/>
        <v>0</v>
      </c>
      <c r="CD151" s="258">
        <v>0.294289866351475</v>
      </c>
      <c r="CE151" s="261">
        <f t="shared" si="1248"/>
        <v>0</v>
      </c>
      <c r="CF151" s="261">
        <f t="shared" si="1249"/>
        <v>0</v>
      </c>
      <c r="CG151" s="599"/>
      <c r="CH151" s="254">
        <v>3.0</v>
      </c>
      <c r="CI151" s="255" t="s">
        <v>149</v>
      </c>
      <c r="CJ151" s="256" t="s">
        <v>121</v>
      </c>
      <c r="CK151" s="256" t="s">
        <v>123</v>
      </c>
      <c r="CL151" s="257"/>
      <c r="CM151" s="257"/>
      <c r="CN151" s="257">
        <f t="shared" si="1250"/>
        <v>0</v>
      </c>
      <c r="CO151" s="258"/>
      <c r="CP151" s="257">
        <f t="shared" si="1251"/>
        <v>0</v>
      </c>
      <c r="CQ151" s="259"/>
      <c r="CR151" s="260"/>
      <c r="CS151" s="260"/>
      <c r="CT151" s="257">
        <f t="shared" si="1252"/>
        <v>0</v>
      </c>
      <c r="CU151" s="258">
        <v>0.294289866351475</v>
      </c>
      <c r="CV151" s="261">
        <f t="shared" si="1253"/>
        <v>0</v>
      </c>
      <c r="CW151" s="261">
        <f t="shared" si="1254"/>
        <v>0</v>
      </c>
      <c r="CX151" s="599"/>
      <c r="CY151" s="254">
        <v>3.0</v>
      </c>
      <c r="CZ151" s="255" t="s">
        <v>149</v>
      </c>
      <c r="DA151" s="256" t="s">
        <v>121</v>
      </c>
      <c r="DB151" s="256" t="s">
        <v>123</v>
      </c>
      <c r="DC151" s="257"/>
      <c r="DD151" s="257"/>
      <c r="DE151" s="257">
        <f t="shared" si="1255"/>
        <v>0</v>
      </c>
      <c r="DF151" s="258"/>
      <c r="DG151" s="257">
        <f t="shared" si="1256"/>
        <v>0</v>
      </c>
      <c r="DH151" s="259"/>
      <c r="DI151" s="260"/>
      <c r="DJ151" s="260"/>
      <c r="DK151" s="257">
        <f t="shared" si="1257"/>
        <v>0</v>
      </c>
      <c r="DL151" s="258">
        <v>0.294289866351475</v>
      </c>
      <c r="DM151" s="261">
        <f t="shared" si="1258"/>
        <v>0</v>
      </c>
      <c r="DN151" s="261">
        <f t="shared" si="1259"/>
        <v>0</v>
      </c>
      <c r="DO151" s="599"/>
      <c r="DP151" s="254">
        <v>3.0</v>
      </c>
      <c r="DQ151" s="255" t="s">
        <v>149</v>
      </c>
      <c r="DR151" s="256" t="s">
        <v>121</v>
      </c>
      <c r="DS151" s="256" t="s">
        <v>123</v>
      </c>
      <c r="DT151" s="257"/>
      <c r="DU151" s="257"/>
      <c r="DV151" s="257">
        <f t="shared" si="1260"/>
        <v>0</v>
      </c>
      <c r="DW151" s="258"/>
      <c r="DX151" s="257">
        <f t="shared" si="1261"/>
        <v>0</v>
      </c>
      <c r="DY151" s="259"/>
      <c r="DZ151" s="260"/>
      <c r="EA151" s="260"/>
      <c r="EB151" s="257">
        <f t="shared" si="1262"/>
        <v>0</v>
      </c>
      <c r="EC151" s="258">
        <v>0.294289866351475</v>
      </c>
      <c r="ED151" s="261">
        <f t="shared" si="1263"/>
        <v>0</v>
      </c>
      <c r="EE151" s="261">
        <f t="shared" si="1264"/>
        <v>0</v>
      </c>
      <c r="EF151" s="599"/>
      <c r="EG151" s="254">
        <v>3.0</v>
      </c>
      <c r="EH151" s="255" t="s">
        <v>149</v>
      </c>
      <c r="EI151" s="256" t="s">
        <v>121</v>
      </c>
      <c r="EJ151" s="256" t="s">
        <v>123</v>
      </c>
      <c r="EK151" s="257"/>
      <c r="EL151" s="257"/>
      <c r="EM151" s="257">
        <f t="shared" si="1265"/>
        <v>0</v>
      </c>
      <c r="EN151" s="258"/>
      <c r="EO151" s="257">
        <f t="shared" si="1266"/>
        <v>0</v>
      </c>
      <c r="EP151" s="259"/>
      <c r="EQ151" s="260"/>
      <c r="ER151" s="260"/>
      <c r="ES151" s="257">
        <f t="shared" si="1267"/>
        <v>0</v>
      </c>
      <c r="ET151" s="258">
        <v>0.294289866351475</v>
      </c>
      <c r="EU151" s="261">
        <f t="shared" si="1268"/>
        <v>0</v>
      </c>
      <c r="EV151" s="261">
        <f t="shared" si="1269"/>
        <v>0</v>
      </c>
      <c r="EW151" s="599"/>
      <c r="EX151" s="254">
        <v>3.0</v>
      </c>
      <c r="EY151" s="255" t="s">
        <v>149</v>
      </c>
      <c r="EZ151" s="256" t="s">
        <v>121</v>
      </c>
      <c r="FA151" s="256" t="s">
        <v>123</v>
      </c>
      <c r="FB151" s="257"/>
      <c r="FC151" s="257"/>
      <c r="FD151" s="257">
        <f t="shared" si="1270"/>
        <v>0</v>
      </c>
      <c r="FE151" s="258"/>
      <c r="FF151" s="257">
        <f t="shared" si="1271"/>
        <v>0</v>
      </c>
      <c r="FG151" s="259"/>
      <c r="FH151" s="260"/>
      <c r="FI151" s="260"/>
      <c r="FJ151" s="257">
        <f t="shared" si="1272"/>
        <v>0</v>
      </c>
      <c r="FK151" s="258">
        <v>0.294289866351475</v>
      </c>
      <c r="FL151" s="261">
        <f t="shared" si="1273"/>
        <v>0</v>
      </c>
      <c r="FM151" s="261">
        <f t="shared" si="1274"/>
        <v>0</v>
      </c>
      <c r="FN151" s="599"/>
      <c r="FO151" s="254">
        <v>3.0</v>
      </c>
      <c r="FP151" s="255" t="s">
        <v>149</v>
      </c>
      <c r="FQ151" s="256" t="s">
        <v>121</v>
      </c>
      <c r="FR151" s="256" t="s">
        <v>123</v>
      </c>
      <c r="FS151" s="257"/>
      <c r="FT151" s="257"/>
      <c r="FU151" s="257">
        <f t="shared" si="1275"/>
        <v>0</v>
      </c>
      <c r="FV151" s="258"/>
      <c r="FW151" s="257">
        <f t="shared" si="1276"/>
        <v>0</v>
      </c>
      <c r="FX151" s="259"/>
      <c r="FY151" s="260"/>
      <c r="FZ151" s="260"/>
      <c r="GA151" s="257">
        <f t="shared" si="1277"/>
        <v>0</v>
      </c>
      <c r="GB151" s="258">
        <v>0.294289866351475</v>
      </c>
      <c r="GC151" s="261">
        <f t="shared" si="1278"/>
        <v>0</v>
      </c>
      <c r="GD151" s="261">
        <f t="shared" si="1279"/>
        <v>0</v>
      </c>
      <c r="GE151" s="599"/>
      <c r="GF151" s="254">
        <v>3.0</v>
      </c>
      <c r="GG151" s="255" t="s">
        <v>149</v>
      </c>
      <c r="GH151" s="256" t="s">
        <v>121</v>
      </c>
      <c r="GI151" s="256" t="s">
        <v>123</v>
      </c>
      <c r="GJ151" s="257"/>
      <c r="GK151" s="257"/>
      <c r="GL151" s="257">
        <f t="shared" si="1280"/>
        <v>0</v>
      </c>
      <c r="GM151" s="258"/>
      <c r="GN151" s="257">
        <f t="shared" si="1281"/>
        <v>0</v>
      </c>
      <c r="GO151" s="259"/>
      <c r="GP151" s="260"/>
      <c r="GQ151" s="260"/>
      <c r="GR151" s="257">
        <f t="shared" si="1282"/>
        <v>0</v>
      </c>
      <c r="GS151" s="258">
        <v>0.294289866351475</v>
      </c>
      <c r="GT151" s="261">
        <f t="shared" si="1283"/>
        <v>0</v>
      </c>
      <c r="GU151" s="261">
        <f t="shared" si="1284"/>
        <v>0</v>
      </c>
      <c r="GV151" s="599"/>
      <c r="GW151" s="254">
        <v>3.0</v>
      </c>
      <c r="GX151" s="255" t="s">
        <v>149</v>
      </c>
      <c r="GY151" s="256" t="s">
        <v>121</v>
      </c>
      <c r="GZ151" s="256" t="s">
        <v>123</v>
      </c>
      <c r="HA151" s="257"/>
      <c r="HB151" s="257"/>
      <c r="HC151" s="257">
        <f t="shared" si="1285"/>
        <v>0</v>
      </c>
      <c r="HD151" s="258"/>
      <c r="HE151" s="257">
        <f t="shared" si="1286"/>
        <v>0</v>
      </c>
      <c r="HF151" s="259"/>
      <c r="HG151" s="260"/>
      <c r="HH151" s="260"/>
      <c r="HI151" s="257">
        <f t="shared" si="1287"/>
        <v>0</v>
      </c>
      <c r="HJ151" s="258">
        <v>0.294289866351475</v>
      </c>
      <c r="HK151" s="261">
        <f t="shared" si="1288"/>
        <v>0</v>
      </c>
      <c r="HL151" s="261">
        <f t="shared" si="1289"/>
        <v>0</v>
      </c>
      <c r="HM151" s="599"/>
      <c r="HN151" s="254">
        <v>3.0</v>
      </c>
      <c r="HO151" s="255" t="s">
        <v>149</v>
      </c>
      <c r="HP151" s="256" t="s">
        <v>121</v>
      </c>
      <c r="HQ151" s="256" t="s">
        <v>123</v>
      </c>
      <c r="HR151" s="257"/>
      <c r="HS151" s="257"/>
      <c r="HT151" s="257">
        <f t="shared" si="1290"/>
        <v>0</v>
      </c>
      <c r="HU151" s="258"/>
      <c r="HV151" s="257">
        <f t="shared" si="1291"/>
        <v>0</v>
      </c>
      <c r="HW151" s="259"/>
      <c r="HX151" s="260"/>
      <c r="HY151" s="260"/>
      <c r="HZ151" s="257">
        <f t="shared" si="1292"/>
        <v>0</v>
      </c>
      <c r="IA151" s="258">
        <v>0.294289866351475</v>
      </c>
      <c r="IB151" s="261">
        <f t="shared" si="1293"/>
        <v>0</v>
      </c>
      <c r="IC151" s="261">
        <f t="shared" si="1294"/>
        <v>0</v>
      </c>
      <c r="ID151" s="599"/>
      <c r="IE151" s="254">
        <v>3.0</v>
      </c>
      <c r="IF151" s="255" t="s">
        <v>149</v>
      </c>
      <c r="IG151" s="256" t="s">
        <v>121</v>
      </c>
      <c r="IH151" s="256" t="s">
        <v>123</v>
      </c>
      <c r="II151" s="257"/>
      <c r="IJ151" s="257"/>
      <c r="IK151" s="257">
        <f t="shared" si="1295"/>
        <v>0</v>
      </c>
      <c r="IL151" s="258"/>
      <c r="IM151" s="257">
        <f t="shared" si="1296"/>
        <v>0</v>
      </c>
      <c r="IN151" s="259"/>
      <c r="IO151" s="260"/>
      <c r="IP151" s="260"/>
      <c r="IQ151" s="257">
        <f t="shared" si="1297"/>
        <v>0</v>
      </c>
      <c r="IR151" s="258">
        <v>0.294289866351475</v>
      </c>
      <c r="IS151" s="261">
        <f t="shared" si="1298"/>
        <v>0</v>
      </c>
      <c r="IT151" s="261">
        <f t="shared" si="1299"/>
        <v>0</v>
      </c>
      <c r="IU151" s="599"/>
      <c r="IV151" s="254">
        <v>3.0</v>
      </c>
      <c r="IW151" s="255" t="s">
        <v>149</v>
      </c>
      <c r="IX151" s="256" t="s">
        <v>121</v>
      </c>
      <c r="IY151" s="256" t="s">
        <v>123</v>
      </c>
      <c r="IZ151" s="257"/>
      <c r="JA151" s="257"/>
      <c r="JB151" s="257">
        <f t="shared" si="1300"/>
        <v>0</v>
      </c>
      <c r="JC151" s="258"/>
      <c r="JD151" s="257">
        <f t="shared" si="1301"/>
        <v>0</v>
      </c>
      <c r="JE151" s="259"/>
      <c r="JF151" s="260"/>
      <c r="JG151" s="260"/>
      <c r="JH151" s="257">
        <f t="shared" si="1302"/>
        <v>0</v>
      </c>
      <c r="JI151" s="258">
        <v>0.294289866351475</v>
      </c>
      <c r="JJ151" s="261">
        <f t="shared" si="1303"/>
        <v>0</v>
      </c>
      <c r="JK151" s="261">
        <f t="shared" si="1304"/>
        <v>0</v>
      </c>
      <c r="JL151" s="599"/>
      <c r="JM151" s="254">
        <v>3.0</v>
      </c>
      <c r="JN151" s="255" t="s">
        <v>149</v>
      </c>
      <c r="JO151" s="256" t="s">
        <v>121</v>
      </c>
      <c r="JP151" s="256" t="s">
        <v>123</v>
      </c>
      <c r="JQ151" s="257"/>
      <c r="JR151" s="257"/>
      <c r="JS151" s="257">
        <f t="shared" si="1305"/>
        <v>0</v>
      </c>
      <c r="JT151" s="258"/>
      <c r="JU151" s="257">
        <f t="shared" si="1306"/>
        <v>0</v>
      </c>
      <c r="JV151" s="259"/>
      <c r="JW151" s="260"/>
      <c r="JX151" s="260"/>
      <c r="JY151" s="257">
        <f t="shared" si="1307"/>
        <v>0</v>
      </c>
      <c r="JZ151" s="258">
        <v>0.294289866351475</v>
      </c>
      <c r="KA151" s="261">
        <f t="shared" si="1308"/>
        <v>0</v>
      </c>
      <c r="KB151" s="261">
        <f t="shared" si="1309"/>
        <v>0</v>
      </c>
      <c r="KC151" s="599"/>
      <c r="KD151" s="254">
        <v>3.0</v>
      </c>
      <c r="KE151" s="255" t="s">
        <v>149</v>
      </c>
      <c r="KF151" s="256" t="s">
        <v>121</v>
      </c>
      <c r="KG151" s="256" t="s">
        <v>123</v>
      </c>
      <c r="KH151" s="257"/>
      <c r="KI151" s="257"/>
      <c r="KJ151" s="257">
        <f t="shared" si="1310"/>
        <v>0</v>
      </c>
      <c r="KK151" s="258"/>
      <c r="KL151" s="257">
        <f t="shared" si="1311"/>
        <v>0</v>
      </c>
      <c r="KM151" s="259"/>
      <c r="KN151" s="260"/>
      <c r="KO151" s="260"/>
      <c r="KP151" s="257">
        <f t="shared" si="1312"/>
        <v>0</v>
      </c>
      <c r="KQ151" s="258">
        <v>0.294289866351475</v>
      </c>
      <c r="KR151" s="261">
        <f t="shared" si="1313"/>
        <v>0</v>
      </c>
      <c r="KS151" s="261">
        <f t="shared" si="1314"/>
        <v>0</v>
      </c>
      <c r="KT151" s="599"/>
      <c r="KU151" s="264"/>
    </row>
    <row r="152" ht="15.75" customHeight="1">
      <c r="A152" s="254">
        <v>4.0</v>
      </c>
      <c r="B152" s="255" t="s">
        <v>132</v>
      </c>
      <c r="C152" s="256" t="s">
        <v>121</v>
      </c>
      <c r="D152" s="256" t="s">
        <v>123</v>
      </c>
      <c r="E152" s="257"/>
      <c r="F152" s="257"/>
      <c r="G152" s="257">
        <f t="shared" si="1225"/>
        <v>0</v>
      </c>
      <c r="H152" s="258"/>
      <c r="I152" s="257">
        <f t="shared" si="1226"/>
        <v>0</v>
      </c>
      <c r="J152" s="259"/>
      <c r="K152" s="260"/>
      <c r="L152" s="260"/>
      <c r="M152" s="257">
        <f t="shared" si="1227"/>
        <v>0</v>
      </c>
      <c r="N152" s="258">
        <v>0.294289866351475</v>
      </c>
      <c r="O152" s="261">
        <f t="shared" si="1228"/>
        <v>0</v>
      </c>
      <c r="P152" s="261">
        <f t="shared" si="1229"/>
        <v>0</v>
      </c>
      <c r="Q152" s="599"/>
      <c r="R152" s="254">
        <v>4.0</v>
      </c>
      <c r="S152" s="255" t="s">
        <v>132</v>
      </c>
      <c r="T152" s="256" t="s">
        <v>121</v>
      </c>
      <c r="U152" s="256" t="s">
        <v>123</v>
      </c>
      <c r="V152" s="257"/>
      <c r="W152" s="257"/>
      <c r="X152" s="257">
        <f t="shared" si="1230"/>
        <v>0</v>
      </c>
      <c r="Y152" s="258"/>
      <c r="Z152" s="257">
        <f t="shared" si="1231"/>
        <v>0</v>
      </c>
      <c r="AA152" s="259"/>
      <c r="AB152" s="260"/>
      <c r="AC152" s="260"/>
      <c r="AD152" s="257">
        <f t="shared" si="1232"/>
        <v>0</v>
      </c>
      <c r="AE152" s="258">
        <v>0.294289866351475</v>
      </c>
      <c r="AF152" s="261">
        <f t="shared" si="1233"/>
        <v>0</v>
      </c>
      <c r="AG152" s="261">
        <f t="shared" si="1234"/>
        <v>0</v>
      </c>
      <c r="AH152" s="599"/>
      <c r="AI152" s="254">
        <v>4.0</v>
      </c>
      <c r="AJ152" s="255" t="s">
        <v>132</v>
      </c>
      <c r="AK152" s="256" t="s">
        <v>121</v>
      </c>
      <c r="AL152" s="256" t="s">
        <v>123</v>
      </c>
      <c r="AM152" s="257"/>
      <c r="AN152" s="257"/>
      <c r="AO152" s="257">
        <f t="shared" si="1235"/>
        <v>0</v>
      </c>
      <c r="AP152" s="258"/>
      <c r="AQ152" s="257">
        <f t="shared" si="1236"/>
        <v>0</v>
      </c>
      <c r="AR152" s="259"/>
      <c r="AS152" s="260"/>
      <c r="AT152" s="260"/>
      <c r="AU152" s="257">
        <f t="shared" si="1237"/>
        <v>0</v>
      </c>
      <c r="AV152" s="258">
        <v>0.294289866351475</v>
      </c>
      <c r="AW152" s="261">
        <f t="shared" si="1238"/>
        <v>0</v>
      </c>
      <c r="AX152" s="261">
        <f t="shared" si="1239"/>
        <v>0</v>
      </c>
      <c r="AY152" s="599"/>
      <c r="AZ152" s="254">
        <v>4.0</v>
      </c>
      <c r="BA152" s="255" t="s">
        <v>132</v>
      </c>
      <c r="BB152" s="256" t="s">
        <v>121</v>
      </c>
      <c r="BC152" s="256" t="s">
        <v>123</v>
      </c>
      <c r="BD152" s="257"/>
      <c r="BE152" s="257"/>
      <c r="BF152" s="257">
        <f t="shared" si="1240"/>
        <v>0</v>
      </c>
      <c r="BG152" s="258"/>
      <c r="BH152" s="257">
        <f t="shared" si="1241"/>
        <v>0</v>
      </c>
      <c r="BI152" s="259"/>
      <c r="BJ152" s="260"/>
      <c r="BK152" s="260"/>
      <c r="BL152" s="257">
        <f t="shared" si="1242"/>
        <v>0</v>
      </c>
      <c r="BM152" s="258">
        <v>0.294289866351475</v>
      </c>
      <c r="BN152" s="261">
        <f t="shared" si="1243"/>
        <v>0</v>
      </c>
      <c r="BO152" s="261">
        <f t="shared" si="1244"/>
        <v>0</v>
      </c>
      <c r="BP152" s="599"/>
      <c r="BQ152" s="254">
        <v>4.0</v>
      </c>
      <c r="BR152" s="255" t="s">
        <v>132</v>
      </c>
      <c r="BS152" s="256" t="s">
        <v>121</v>
      </c>
      <c r="BT152" s="256" t="s">
        <v>123</v>
      </c>
      <c r="BU152" s="257"/>
      <c r="BV152" s="257"/>
      <c r="BW152" s="257">
        <f t="shared" si="1245"/>
        <v>0</v>
      </c>
      <c r="BX152" s="258"/>
      <c r="BY152" s="257">
        <f t="shared" si="1246"/>
        <v>0</v>
      </c>
      <c r="BZ152" s="259"/>
      <c r="CA152" s="260"/>
      <c r="CB152" s="260"/>
      <c r="CC152" s="257">
        <f t="shared" si="1247"/>
        <v>0</v>
      </c>
      <c r="CD152" s="258">
        <v>0.294289866351475</v>
      </c>
      <c r="CE152" s="261">
        <f t="shared" si="1248"/>
        <v>0</v>
      </c>
      <c r="CF152" s="261">
        <f t="shared" si="1249"/>
        <v>0</v>
      </c>
      <c r="CG152" s="599"/>
      <c r="CH152" s="254">
        <v>4.0</v>
      </c>
      <c r="CI152" s="255" t="s">
        <v>132</v>
      </c>
      <c r="CJ152" s="256" t="s">
        <v>121</v>
      </c>
      <c r="CK152" s="256" t="s">
        <v>123</v>
      </c>
      <c r="CL152" s="257"/>
      <c r="CM152" s="257"/>
      <c r="CN152" s="257">
        <f t="shared" si="1250"/>
        <v>0</v>
      </c>
      <c r="CO152" s="258"/>
      <c r="CP152" s="257">
        <f t="shared" si="1251"/>
        <v>0</v>
      </c>
      <c r="CQ152" s="259"/>
      <c r="CR152" s="260"/>
      <c r="CS152" s="260"/>
      <c r="CT152" s="257">
        <f t="shared" si="1252"/>
        <v>0</v>
      </c>
      <c r="CU152" s="258">
        <v>0.294289866351475</v>
      </c>
      <c r="CV152" s="261">
        <f t="shared" si="1253"/>
        <v>0</v>
      </c>
      <c r="CW152" s="261">
        <f t="shared" si="1254"/>
        <v>0</v>
      </c>
      <c r="CX152" s="599"/>
      <c r="CY152" s="254">
        <v>4.0</v>
      </c>
      <c r="CZ152" s="255" t="s">
        <v>132</v>
      </c>
      <c r="DA152" s="256" t="s">
        <v>121</v>
      </c>
      <c r="DB152" s="256" t="s">
        <v>123</v>
      </c>
      <c r="DC152" s="257"/>
      <c r="DD152" s="257"/>
      <c r="DE152" s="257">
        <f t="shared" si="1255"/>
        <v>0</v>
      </c>
      <c r="DF152" s="258"/>
      <c r="DG152" s="257">
        <f t="shared" si="1256"/>
        <v>0</v>
      </c>
      <c r="DH152" s="259"/>
      <c r="DI152" s="260"/>
      <c r="DJ152" s="260"/>
      <c r="DK152" s="257">
        <f t="shared" si="1257"/>
        <v>0</v>
      </c>
      <c r="DL152" s="258">
        <v>0.294289866351475</v>
      </c>
      <c r="DM152" s="261">
        <f t="shared" si="1258"/>
        <v>0</v>
      </c>
      <c r="DN152" s="261">
        <f t="shared" si="1259"/>
        <v>0</v>
      </c>
      <c r="DO152" s="599"/>
      <c r="DP152" s="254">
        <v>4.0</v>
      </c>
      <c r="DQ152" s="255" t="s">
        <v>132</v>
      </c>
      <c r="DR152" s="256" t="s">
        <v>121</v>
      </c>
      <c r="DS152" s="256" t="s">
        <v>123</v>
      </c>
      <c r="DT152" s="257"/>
      <c r="DU152" s="257"/>
      <c r="DV152" s="257">
        <f t="shared" si="1260"/>
        <v>0</v>
      </c>
      <c r="DW152" s="258"/>
      <c r="DX152" s="257">
        <f t="shared" si="1261"/>
        <v>0</v>
      </c>
      <c r="DY152" s="259"/>
      <c r="DZ152" s="260"/>
      <c r="EA152" s="260"/>
      <c r="EB152" s="257">
        <f t="shared" si="1262"/>
        <v>0</v>
      </c>
      <c r="EC152" s="258">
        <v>0.294289866351475</v>
      </c>
      <c r="ED152" s="261">
        <f t="shared" si="1263"/>
        <v>0</v>
      </c>
      <c r="EE152" s="261">
        <f t="shared" si="1264"/>
        <v>0</v>
      </c>
      <c r="EF152" s="599"/>
      <c r="EG152" s="254">
        <v>4.0</v>
      </c>
      <c r="EH152" s="255" t="s">
        <v>132</v>
      </c>
      <c r="EI152" s="256" t="s">
        <v>121</v>
      </c>
      <c r="EJ152" s="256" t="s">
        <v>123</v>
      </c>
      <c r="EK152" s="257"/>
      <c r="EL152" s="257"/>
      <c r="EM152" s="257">
        <f t="shared" si="1265"/>
        <v>0</v>
      </c>
      <c r="EN152" s="258"/>
      <c r="EO152" s="257">
        <f t="shared" si="1266"/>
        <v>0</v>
      </c>
      <c r="EP152" s="259"/>
      <c r="EQ152" s="260"/>
      <c r="ER152" s="260"/>
      <c r="ES152" s="257">
        <f t="shared" si="1267"/>
        <v>0</v>
      </c>
      <c r="ET152" s="258">
        <v>0.294289866351475</v>
      </c>
      <c r="EU152" s="261">
        <f t="shared" si="1268"/>
        <v>0</v>
      </c>
      <c r="EV152" s="261">
        <f t="shared" si="1269"/>
        <v>0</v>
      </c>
      <c r="EW152" s="599"/>
      <c r="EX152" s="254">
        <v>4.0</v>
      </c>
      <c r="EY152" s="255" t="s">
        <v>132</v>
      </c>
      <c r="EZ152" s="256" t="s">
        <v>121</v>
      </c>
      <c r="FA152" s="256" t="s">
        <v>123</v>
      </c>
      <c r="FB152" s="257"/>
      <c r="FC152" s="257"/>
      <c r="FD152" s="257">
        <f t="shared" si="1270"/>
        <v>0</v>
      </c>
      <c r="FE152" s="258"/>
      <c r="FF152" s="257">
        <f t="shared" si="1271"/>
        <v>0</v>
      </c>
      <c r="FG152" s="259"/>
      <c r="FH152" s="260"/>
      <c r="FI152" s="260"/>
      <c r="FJ152" s="257">
        <f t="shared" si="1272"/>
        <v>0</v>
      </c>
      <c r="FK152" s="258">
        <v>0.294289866351475</v>
      </c>
      <c r="FL152" s="261">
        <f t="shared" si="1273"/>
        <v>0</v>
      </c>
      <c r="FM152" s="261">
        <f t="shared" si="1274"/>
        <v>0</v>
      </c>
      <c r="FN152" s="599"/>
      <c r="FO152" s="254">
        <v>4.0</v>
      </c>
      <c r="FP152" s="255" t="s">
        <v>132</v>
      </c>
      <c r="FQ152" s="256" t="s">
        <v>121</v>
      </c>
      <c r="FR152" s="256" t="s">
        <v>123</v>
      </c>
      <c r="FS152" s="257"/>
      <c r="FT152" s="257"/>
      <c r="FU152" s="257">
        <f t="shared" si="1275"/>
        <v>0</v>
      </c>
      <c r="FV152" s="258"/>
      <c r="FW152" s="257">
        <f t="shared" si="1276"/>
        <v>0</v>
      </c>
      <c r="FX152" s="259"/>
      <c r="FY152" s="260"/>
      <c r="FZ152" s="260"/>
      <c r="GA152" s="257">
        <f t="shared" si="1277"/>
        <v>0</v>
      </c>
      <c r="GB152" s="258">
        <v>0.294289866351475</v>
      </c>
      <c r="GC152" s="261">
        <f t="shared" si="1278"/>
        <v>0</v>
      </c>
      <c r="GD152" s="261">
        <f t="shared" si="1279"/>
        <v>0</v>
      </c>
      <c r="GE152" s="599"/>
      <c r="GF152" s="254">
        <v>4.0</v>
      </c>
      <c r="GG152" s="255" t="s">
        <v>132</v>
      </c>
      <c r="GH152" s="256" t="s">
        <v>121</v>
      </c>
      <c r="GI152" s="256" t="s">
        <v>123</v>
      </c>
      <c r="GJ152" s="257"/>
      <c r="GK152" s="257"/>
      <c r="GL152" s="257">
        <f t="shared" si="1280"/>
        <v>0</v>
      </c>
      <c r="GM152" s="258"/>
      <c r="GN152" s="257">
        <f t="shared" si="1281"/>
        <v>0</v>
      </c>
      <c r="GO152" s="259"/>
      <c r="GP152" s="260"/>
      <c r="GQ152" s="260"/>
      <c r="GR152" s="257">
        <f t="shared" si="1282"/>
        <v>0</v>
      </c>
      <c r="GS152" s="258">
        <v>0.294289866351475</v>
      </c>
      <c r="GT152" s="261">
        <f t="shared" si="1283"/>
        <v>0</v>
      </c>
      <c r="GU152" s="261">
        <f t="shared" si="1284"/>
        <v>0</v>
      </c>
      <c r="GV152" s="599"/>
      <c r="GW152" s="254">
        <v>4.0</v>
      </c>
      <c r="GX152" s="255" t="s">
        <v>132</v>
      </c>
      <c r="GY152" s="256" t="s">
        <v>121</v>
      </c>
      <c r="GZ152" s="256" t="s">
        <v>123</v>
      </c>
      <c r="HA152" s="257"/>
      <c r="HB152" s="257"/>
      <c r="HC152" s="257">
        <f t="shared" si="1285"/>
        <v>0</v>
      </c>
      <c r="HD152" s="258"/>
      <c r="HE152" s="257">
        <f t="shared" si="1286"/>
        <v>0</v>
      </c>
      <c r="HF152" s="259"/>
      <c r="HG152" s="260"/>
      <c r="HH152" s="260"/>
      <c r="HI152" s="257">
        <f t="shared" si="1287"/>
        <v>0</v>
      </c>
      <c r="HJ152" s="258">
        <v>0.294289866351475</v>
      </c>
      <c r="HK152" s="261">
        <f t="shared" si="1288"/>
        <v>0</v>
      </c>
      <c r="HL152" s="261">
        <f t="shared" si="1289"/>
        <v>0</v>
      </c>
      <c r="HM152" s="599"/>
      <c r="HN152" s="254">
        <v>4.0</v>
      </c>
      <c r="HO152" s="255" t="s">
        <v>132</v>
      </c>
      <c r="HP152" s="256" t="s">
        <v>121</v>
      </c>
      <c r="HQ152" s="256" t="s">
        <v>123</v>
      </c>
      <c r="HR152" s="257"/>
      <c r="HS152" s="257"/>
      <c r="HT152" s="257">
        <f t="shared" si="1290"/>
        <v>0</v>
      </c>
      <c r="HU152" s="258"/>
      <c r="HV152" s="257">
        <f t="shared" si="1291"/>
        <v>0</v>
      </c>
      <c r="HW152" s="259"/>
      <c r="HX152" s="260"/>
      <c r="HY152" s="260"/>
      <c r="HZ152" s="257">
        <f t="shared" si="1292"/>
        <v>0</v>
      </c>
      <c r="IA152" s="258">
        <v>0.294289866351475</v>
      </c>
      <c r="IB152" s="261">
        <f t="shared" si="1293"/>
        <v>0</v>
      </c>
      <c r="IC152" s="261">
        <f t="shared" si="1294"/>
        <v>0</v>
      </c>
      <c r="ID152" s="599"/>
      <c r="IE152" s="254">
        <v>4.0</v>
      </c>
      <c r="IF152" s="255" t="s">
        <v>132</v>
      </c>
      <c r="IG152" s="256" t="s">
        <v>121</v>
      </c>
      <c r="IH152" s="256" t="s">
        <v>123</v>
      </c>
      <c r="II152" s="257"/>
      <c r="IJ152" s="257"/>
      <c r="IK152" s="257">
        <f t="shared" si="1295"/>
        <v>0</v>
      </c>
      <c r="IL152" s="258"/>
      <c r="IM152" s="257">
        <f t="shared" si="1296"/>
        <v>0</v>
      </c>
      <c r="IN152" s="259"/>
      <c r="IO152" s="260"/>
      <c r="IP152" s="260"/>
      <c r="IQ152" s="257">
        <f t="shared" si="1297"/>
        <v>0</v>
      </c>
      <c r="IR152" s="258">
        <v>0.294289866351475</v>
      </c>
      <c r="IS152" s="261">
        <f t="shared" si="1298"/>
        <v>0</v>
      </c>
      <c r="IT152" s="261">
        <f t="shared" si="1299"/>
        <v>0</v>
      </c>
      <c r="IU152" s="599"/>
      <c r="IV152" s="254">
        <v>4.0</v>
      </c>
      <c r="IW152" s="255" t="s">
        <v>132</v>
      </c>
      <c r="IX152" s="256" t="s">
        <v>121</v>
      </c>
      <c r="IY152" s="256" t="s">
        <v>123</v>
      </c>
      <c r="IZ152" s="257"/>
      <c r="JA152" s="257"/>
      <c r="JB152" s="257">
        <f t="shared" si="1300"/>
        <v>0</v>
      </c>
      <c r="JC152" s="258"/>
      <c r="JD152" s="257">
        <f t="shared" si="1301"/>
        <v>0</v>
      </c>
      <c r="JE152" s="259"/>
      <c r="JF152" s="260"/>
      <c r="JG152" s="260"/>
      <c r="JH152" s="257">
        <f t="shared" si="1302"/>
        <v>0</v>
      </c>
      <c r="JI152" s="258">
        <v>0.294289866351475</v>
      </c>
      <c r="JJ152" s="261">
        <f t="shared" si="1303"/>
        <v>0</v>
      </c>
      <c r="JK152" s="261">
        <f t="shared" si="1304"/>
        <v>0</v>
      </c>
      <c r="JL152" s="599"/>
      <c r="JM152" s="254">
        <v>4.0</v>
      </c>
      <c r="JN152" s="255" t="s">
        <v>132</v>
      </c>
      <c r="JO152" s="256" t="s">
        <v>121</v>
      </c>
      <c r="JP152" s="256" t="s">
        <v>123</v>
      </c>
      <c r="JQ152" s="257"/>
      <c r="JR152" s="257"/>
      <c r="JS152" s="257">
        <f t="shared" si="1305"/>
        <v>0</v>
      </c>
      <c r="JT152" s="258"/>
      <c r="JU152" s="257">
        <f t="shared" si="1306"/>
        <v>0</v>
      </c>
      <c r="JV152" s="259"/>
      <c r="JW152" s="260"/>
      <c r="JX152" s="260"/>
      <c r="JY152" s="257">
        <f t="shared" si="1307"/>
        <v>0</v>
      </c>
      <c r="JZ152" s="258">
        <v>0.294289866351475</v>
      </c>
      <c r="KA152" s="261">
        <f t="shared" si="1308"/>
        <v>0</v>
      </c>
      <c r="KB152" s="261">
        <f t="shared" si="1309"/>
        <v>0</v>
      </c>
      <c r="KC152" s="599"/>
      <c r="KD152" s="254">
        <v>4.0</v>
      </c>
      <c r="KE152" s="255" t="s">
        <v>132</v>
      </c>
      <c r="KF152" s="256" t="s">
        <v>121</v>
      </c>
      <c r="KG152" s="256" t="s">
        <v>123</v>
      </c>
      <c r="KH152" s="257"/>
      <c r="KI152" s="257"/>
      <c r="KJ152" s="257">
        <f t="shared" si="1310"/>
        <v>0</v>
      </c>
      <c r="KK152" s="258"/>
      <c r="KL152" s="257">
        <f t="shared" si="1311"/>
        <v>0</v>
      </c>
      <c r="KM152" s="259"/>
      <c r="KN152" s="260"/>
      <c r="KO152" s="260"/>
      <c r="KP152" s="257">
        <f t="shared" si="1312"/>
        <v>0</v>
      </c>
      <c r="KQ152" s="258">
        <v>0.294289866351475</v>
      </c>
      <c r="KR152" s="261">
        <f t="shared" si="1313"/>
        <v>0</v>
      </c>
      <c r="KS152" s="261">
        <f t="shared" si="1314"/>
        <v>0</v>
      </c>
      <c r="KT152" s="599"/>
      <c r="KU152" s="264"/>
    </row>
    <row r="153" ht="15.75" customHeight="1">
      <c r="A153" s="254">
        <v>5.0</v>
      </c>
      <c r="B153" s="255" t="s">
        <v>132</v>
      </c>
      <c r="C153" s="256" t="s">
        <v>121</v>
      </c>
      <c r="D153" s="256" t="s">
        <v>123</v>
      </c>
      <c r="E153" s="257"/>
      <c r="F153" s="257"/>
      <c r="G153" s="257">
        <f t="shared" si="1225"/>
        <v>0</v>
      </c>
      <c r="H153" s="258"/>
      <c r="I153" s="257">
        <f t="shared" si="1226"/>
        <v>0</v>
      </c>
      <c r="J153" s="259"/>
      <c r="K153" s="260"/>
      <c r="L153" s="260"/>
      <c r="M153" s="257">
        <f t="shared" si="1227"/>
        <v>0</v>
      </c>
      <c r="N153" s="258">
        <v>0.294289866351475</v>
      </c>
      <c r="O153" s="261">
        <f t="shared" si="1228"/>
        <v>0</v>
      </c>
      <c r="P153" s="261">
        <f t="shared" si="1229"/>
        <v>0</v>
      </c>
      <c r="Q153" s="599"/>
      <c r="R153" s="254">
        <v>5.0</v>
      </c>
      <c r="S153" s="255" t="s">
        <v>132</v>
      </c>
      <c r="T153" s="256" t="s">
        <v>121</v>
      </c>
      <c r="U153" s="256" t="s">
        <v>123</v>
      </c>
      <c r="V153" s="257"/>
      <c r="W153" s="257"/>
      <c r="X153" s="257">
        <f t="shared" si="1230"/>
        <v>0</v>
      </c>
      <c r="Y153" s="258"/>
      <c r="Z153" s="257">
        <f t="shared" si="1231"/>
        <v>0</v>
      </c>
      <c r="AA153" s="259"/>
      <c r="AB153" s="260"/>
      <c r="AC153" s="260"/>
      <c r="AD153" s="257">
        <f t="shared" si="1232"/>
        <v>0</v>
      </c>
      <c r="AE153" s="258">
        <v>0.294289866351475</v>
      </c>
      <c r="AF153" s="261">
        <f t="shared" si="1233"/>
        <v>0</v>
      </c>
      <c r="AG153" s="261">
        <f t="shared" si="1234"/>
        <v>0</v>
      </c>
      <c r="AH153" s="599"/>
      <c r="AI153" s="254">
        <v>5.0</v>
      </c>
      <c r="AJ153" s="255" t="s">
        <v>132</v>
      </c>
      <c r="AK153" s="256" t="s">
        <v>121</v>
      </c>
      <c r="AL153" s="256" t="s">
        <v>123</v>
      </c>
      <c r="AM153" s="257"/>
      <c r="AN153" s="257"/>
      <c r="AO153" s="257">
        <f t="shared" si="1235"/>
        <v>0</v>
      </c>
      <c r="AP153" s="258"/>
      <c r="AQ153" s="257">
        <f t="shared" si="1236"/>
        <v>0</v>
      </c>
      <c r="AR153" s="259"/>
      <c r="AS153" s="260"/>
      <c r="AT153" s="260"/>
      <c r="AU153" s="257">
        <f t="shared" si="1237"/>
        <v>0</v>
      </c>
      <c r="AV153" s="258">
        <v>0.294289866351475</v>
      </c>
      <c r="AW153" s="261">
        <f t="shared" si="1238"/>
        <v>0</v>
      </c>
      <c r="AX153" s="261">
        <f t="shared" si="1239"/>
        <v>0</v>
      </c>
      <c r="AY153" s="599"/>
      <c r="AZ153" s="254">
        <v>5.0</v>
      </c>
      <c r="BA153" s="255" t="s">
        <v>132</v>
      </c>
      <c r="BB153" s="256" t="s">
        <v>121</v>
      </c>
      <c r="BC153" s="256" t="s">
        <v>123</v>
      </c>
      <c r="BD153" s="257"/>
      <c r="BE153" s="257"/>
      <c r="BF153" s="257">
        <f t="shared" si="1240"/>
        <v>0</v>
      </c>
      <c r="BG153" s="258"/>
      <c r="BH153" s="257">
        <f t="shared" si="1241"/>
        <v>0</v>
      </c>
      <c r="BI153" s="259"/>
      <c r="BJ153" s="260"/>
      <c r="BK153" s="260"/>
      <c r="BL153" s="257">
        <f t="shared" si="1242"/>
        <v>0</v>
      </c>
      <c r="BM153" s="258">
        <v>0.294289866351475</v>
      </c>
      <c r="BN153" s="261">
        <f t="shared" si="1243"/>
        <v>0</v>
      </c>
      <c r="BO153" s="261">
        <f t="shared" si="1244"/>
        <v>0</v>
      </c>
      <c r="BP153" s="599"/>
      <c r="BQ153" s="254">
        <v>5.0</v>
      </c>
      <c r="BR153" s="255" t="s">
        <v>132</v>
      </c>
      <c r="BS153" s="256" t="s">
        <v>121</v>
      </c>
      <c r="BT153" s="256" t="s">
        <v>123</v>
      </c>
      <c r="BU153" s="257"/>
      <c r="BV153" s="257"/>
      <c r="BW153" s="257">
        <f t="shared" si="1245"/>
        <v>0</v>
      </c>
      <c r="BX153" s="258"/>
      <c r="BY153" s="257">
        <f t="shared" si="1246"/>
        <v>0</v>
      </c>
      <c r="BZ153" s="259"/>
      <c r="CA153" s="260"/>
      <c r="CB153" s="260"/>
      <c r="CC153" s="257">
        <f t="shared" si="1247"/>
        <v>0</v>
      </c>
      <c r="CD153" s="258">
        <v>0.294289866351475</v>
      </c>
      <c r="CE153" s="261">
        <f t="shared" si="1248"/>
        <v>0</v>
      </c>
      <c r="CF153" s="261">
        <f t="shared" si="1249"/>
        <v>0</v>
      </c>
      <c r="CG153" s="599"/>
      <c r="CH153" s="254">
        <v>5.0</v>
      </c>
      <c r="CI153" s="255" t="s">
        <v>132</v>
      </c>
      <c r="CJ153" s="256" t="s">
        <v>121</v>
      </c>
      <c r="CK153" s="256" t="s">
        <v>123</v>
      </c>
      <c r="CL153" s="257"/>
      <c r="CM153" s="257"/>
      <c r="CN153" s="257">
        <f t="shared" si="1250"/>
        <v>0</v>
      </c>
      <c r="CO153" s="258"/>
      <c r="CP153" s="257">
        <f t="shared" si="1251"/>
        <v>0</v>
      </c>
      <c r="CQ153" s="259"/>
      <c r="CR153" s="260"/>
      <c r="CS153" s="260"/>
      <c r="CT153" s="257">
        <f t="shared" si="1252"/>
        <v>0</v>
      </c>
      <c r="CU153" s="258">
        <v>0.294289866351475</v>
      </c>
      <c r="CV153" s="261">
        <f t="shared" si="1253"/>
        <v>0</v>
      </c>
      <c r="CW153" s="261">
        <f t="shared" si="1254"/>
        <v>0</v>
      </c>
      <c r="CX153" s="599"/>
      <c r="CY153" s="254">
        <v>5.0</v>
      </c>
      <c r="CZ153" s="255" t="s">
        <v>132</v>
      </c>
      <c r="DA153" s="256" t="s">
        <v>121</v>
      </c>
      <c r="DB153" s="256" t="s">
        <v>123</v>
      </c>
      <c r="DC153" s="257"/>
      <c r="DD153" s="257"/>
      <c r="DE153" s="257">
        <f t="shared" si="1255"/>
        <v>0</v>
      </c>
      <c r="DF153" s="258"/>
      <c r="DG153" s="257">
        <f t="shared" si="1256"/>
        <v>0</v>
      </c>
      <c r="DH153" s="259"/>
      <c r="DI153" s="260"/>
      <c r="DJ153" s="260"/>
      <c r="DK153" s="257">
        <f t="shared" si="1257"/>
        <v>0</v>
      </c>
      <c r="DL153" s="258">
        <v>0.294289866351475</v>
      </c>
      <c r="DM153" s="261">
        <f t="shared" si="1258"/>
        <v>0</v>
      </c>
      <c r="DN153" s="261">
        <f t="shared" si="1259"/>
        <v>0</v>
      </c>
      <c r="DO153" s="599"/>
      <c r="DP153" s="254">
        <v>5.0</v>
      </c>
      <c r="DQ153" s="255" t="s">
        <v>132</v>
      </c>
      <c r="DR153" s="256" t="s">
        <v>121</v>
      </c>
      <c r="DS153" s="256" t="s">
        <v>123</v>
      </c>
      <c r="DT153" s="257"/>
      <c r="DU153" s="257"/>
      <c r="DV153" s="257">
        <f t="shared" si="1260"/>
        <v>0</v>
      </c>
      <c r="DW153" s="258"/>
      <c r="DX153" s="257">
        <f t="shared" si="1261"/>
        <v>0</v>
      </c>
      <c r="DY153" s="259"/>
      <c r="DZ153" s="260"/>
      <c r="EA153" s="260"/>
      <c r="EB153" s="257">
        <f t="shared" si="1262"/>
        <v>0</v>
      </c>
      <c r="EC153" s="258">
        <v>0.294289866351475</v>
      </c>
      <c r="ED153" s="261">
        <f t="shared" si="1263"/>
        <v>0</v>
      </c>
      <c r="EE153" s="261">
        <f t="shared" si="1264"/>
        <v>0</v>
      </c>
      <c r="EF153" s="599"/>
      <c r="EG153" s="254">
        <v>5.0</v>
      </c>
      <c r="EH153" s="255" t="s">
        <v>132</v>
      </c>
      <c r="EI153" s="256" t="s">
        <v>121</v>
      </c>
      <c r="EJ153" s="256" t="s">
        <v>123</v>
      </c>
      <c r="EK153" s="257"/>
      <c r="EL153" s="257"/>
      <c r="EM153" s="257">
        <f t="shared" si="1265"/>
        <v>0</v>
      </c>
      <c r="EN153" s="258"/>
      <c r="EO153" s="257">
        <f t="shared" si="1266"/>
        <v>0</v>
      </c>
      <c r="EP153" s="259"/>
      <c r="EQ153" s="260"/>
      <c r="ER153" s="260"/>
      <c r="ES153" s="257">
        <f t="shared" si="1267"/>
        <v>0</v>
      </c>
      <c r="ET153" s="258">
        <v>0.294289866351475</v>
      </c>
      <c r="EU153" s="261">
        <f t="shared" si="1268"/>
        <v>0</v>
      </c>
      <c r="EV153" s="261">
        <f t="shared" si="1269"/>
        <v>0</v>
      </c>
      <c r="EW153" s="599"/>
      <c r="EX153" s="254">
        <v>5.0</v>
      </c>
      <c r="EY153" s="255" t="s">
        <v>132</v>
      </c>
      <c r="EZ153" s="256" t="s">
        <v>121</v>
      </c>
      <c r="FA153" s="256" t="s">
        <v>123</v>
      </c>
      <c r="FB153" s="257"/>
      <c r="FC153" s="257"/>
      <c r="FD153" s="257">
        <f t="shared" si="1270"/>
        <v>0</v>
      </c>
      <c r="FE153" s="258"/>
      <c r="FF153" s="257">
        <f t="shared" si="1271"/>
        <v>0</v>
      </c>
      <c r="FG153" s="259"/>
      <c r="FH153" s="260"/>
      <c r="FI153" s="260"/>
      <c r="FJ153" s="257">
        <f t="shared" si="1272"/>
        <v>0</v>
      </c>
      <c r="FK153" s="258">
        <v>0.294289866351475</v>
      </c>
      <c r="FL153" s="261">
        <f t="shared" si="1273"/>
        <v>0</v>
      </c>
      <c r="FM153" s="261">
        <f t="shared" si="1274"/>
        <v>0</v>
      </c>
      <c r="FN153" s="599"/>
      <c r="FO153" s="254">
        <v>5.0</v>
      </c>
      <c r="FP153" s="255" t="s">
        <v>132</v>
      </c>
      <c r="FQ153" s="256" t="s">
        <v>121</v>
      </c>
      <c r="FR153" s="256" t="s">
        <v>123</v>
      </c>
      <c r="FS153" s="257"/>
      <c r="FT153" s="257"/>
      <c r="FU153" s="257">
        <f t="shared" si="1275"/>
        <v>0</v>
      </c>
      <c r="FV153" s="258"/>
      <c r="FW153" s="257">
        <f t="shared" si="1276"/>
        <v>0</v>
      </c>
      <c r="FX153" s="259"/>
      <c r="FY153" s="260"/>
      <c r="FZ153" s="260"/>
      <c r="GA153" s="257">
        <f t="shared" si="1277"/>
        <v>0</v>
      </c>
      <c r="GB153" s="258">
        <v>0.294289866351475</v>
      </c>
      <c r="GC153" s="261">
        <f t="shared" si="1278"/>
        <v>0</v>
      </c>
      <c r="GD153" s="261">
        <f t="shared" si="1279"/>
        <v>0</v>
      </c>
      <c r="GE153" s="599"/>
      <c r="GF153" s="254">
        <v>5.0</v>
      </c>
      <c r="GG153" s="255" t="s">
        <v>132</v>
      </c>
      <c r="GH153" s="256" t="s">
        <v>121</v>
      </c>
      <c r="GI153" s="256" t="s">
        <v>123</v>
      </c>
      <c r="GJ153" s="257"/>
      <c r="GK153" s="257"/>
      <c r="GL153" s="257">
        <f t="shared" si="1280"/>
        <v>0</v>
      </c>
      <c r="GM153" s="258"/>
      <c r="GN153" s="257">
        <f t="shared" si="1281"/>
        <v>0</v>
      </c>
      <c r="GO153" s="259"/>
      <c r="GP153" s="260"/>
      <c r="GQ153" s="260"/>
      <c r="GR153" s="257">
        <f t="shared" si="1282"/>
        <v>0</v>
      </c>
      <c r="GS153" s="258">
        <v>0.294289866351475</v>
      </c>
      <c r="GT153" s="261">
        <f t="shared" si="1283"/>
        <v>0</v>
      </c>
      <c r="GU153" s="261">
        <f t="shared" si="1284"/>
        <v>0</v>
      </c>
      <c r="GV153" s="599"/>
      <c r="GW153" s="254">
        <v>5.0</v>
      </c>
      <c r="GX153" s="255" t="s">
        <v>132</v>
      </c>
      <c r="GY153" s="256" t="s">
        <v>121</v>
      </c>
      <c r="GZ153" s="256" t="s">
        <v>123</v>
      </c>
      <c r="HA153" s="257"/>
      <c r="HB153" s="257"/>
      <c r="HC153" s="257">
        <f t="shared" si="1285"/>
        <v>0</v>
      </c>
      <c r="HD153" s="258"/>
      <c r="HE153" s="257">
        <f t="shared" si="1286"/>
        <v>0</v>
      </c>
      <c r="HF153" s="259"/>
      <c r="HG153" s="260"/>
      <c r="HH153" s="260"/>
      <c r="HI153" s="257">
        <f t="shared" si="1287"/>
        <v>0</v>
      </c>
      <c r="HJ153" s="258">
        <v>0.294289866351475</v>
      </c>
      <c r="HK153" s="261">
        <f t="shared" si="1288"/>
        <v>0</v>
      </c>
      <c r="HL153" s="261">
        <f t="shared" si="1289"/>
        <v>0</v>
      </c>
      <c r="HM153" s="599"/>
      <c r="HN153" s="254">
        <v>5.0</v>
      </c>
      <c r="HO153" s="255" t="s">
        <v>132</v>
      </c>
      <c r="HP153" s="256" t="s">
        <v>121</v>
      </c>
      <c r="HQ153" s="256" t="s">
        <v>123</v>
      </c>
      <c r="HR153" s="257"/>
      <c r="HS153" s="257"/>
      <c r="HT153" s="257">
        <f t="shared" si="1290"/>
        <v>0</v>
      </c>
      <c r="HU153" s="258"/>
      <c r="HV153" s="257">
        <f t="shared" si="1291"/>
        <v>0</v>
      </c>
      <c r="HW153" s="259"/>
      <c r="HX153" s="260"/>
      <c r="HY153" s="260"/>
      <c r="HZ153" s="257">
        <f t="shared" si="1292"/>
        <v>0</v>
      </c>
      <c r="IA153" s="258">
        <v>0.294289866351475</v>
      </c>
      <c r="IB153" s="261">
        <f t="shared" si="1293"/>
        <v>0</v>
      </c>
      <c r="IC153" s="261">
        <f t="shared" si="1294"/>
        <v>0</v>
      </c>
      <c r="ID153" s="599"/>
      <c r="IE153" s="254">
        <v>5.0</v>
      </c>
      <c r="IF153" s="255" t="s">
        <v>132</v>
      </c>
      <c r="IG153" s="256" t="s">
        <v>121</v>
      </c>
      <c r="IH153" s="256" t="s">
        <v>123</v>
      </c>
      <c r="II153" s="257"/>
      <c r="IJ153" s="257"/>
      <c r="IK153" s="257">
        <f t="shared" si="1295"/>
        <v>0</v>
      </c>
      <c r="IL153" s="258"/>
      <c r="IM153" s="257">
        <f t="shared" si="1296"/>
        <v>0</v>
      </c>
      <c r="IN153" s="259"/>
      <c r="IO153" s="260"/>
      <c r="IP153" s="260"/>
      <c r="IQ153" s="257">
        <f t="shared" si="1297"/>
        <v>0</v>
      </c>
      <c r="IR153" s="258">
        <v>0.294289866351475</v>
      </c>
      <c r="IS153" s="261">
        <f t="shared" si="1298"/>
        <v>0</v>
      </c>
      <c r="IT153" s="261">
        <f t="shared" si="1299"/>
        <v>0</v>
      </c>
      <c r="IU153" s="599"/>
      <c r="IV153" s="254">
        <v>5.0</v>
      </c>
      <c r="IW153" s="255" t="s">
        <v>132</v>
      </c>
      <c r="IX153" s="256" t="s">
        <v>121</v>
      </c>
      <c r="IY153" s="256" t="s">
        <v>123</v>
      </c>
      <c r="IZ153" s="257"/>
      <c r="JA153" s="257"/>
      <c r="JB153" s="257">
        <f t="shared" si="1300"/>
        <v>0</v>
      </c>
      <c r="JC153" s="258"/>
      <c r="JD153" s="257">
        <f t="shared" si="1301"/>
        <v>0</v>
      </c>
      <c r="JE153" s="259"/>
      <c r="JF153" s="260"/>
      <c r="JG153" s="260"/>
      <c r="JH153" s="257">
        <f t="shared" si="1302"/>
        <v>0</v>
      </c>
      <c r="JI153" s="258">
        <v>0.294289866351475</v>
      </c>
      <c r="JJ153" s="261">
        <f t="shared" si="1303"/>
        <v>0</v>
      </c>
      <c r="JK153" s="261">
        <f t="shared" si="1304"/>
        <v>0</v>
      </c>
      <c r="JL153" s="599"/>
      <c r="JM153" s="254">
        <v>5.0</v>
      </c>
      <c r="JN153" s="255" t="s">
        <v>132</v>
      </c>
      <c r="JO153" s="256" t="s">
        <v>121</v>
      </c>
      <c r="JP153" s="256" t="s">
        <v>123</v>
      </c>
      <c r="JQ153" s="257"/>
      <c r="JR153" s="257"/>
      <c r="JS153" s="257">
        <f t="shared" si="1305"/>
        <v>0</v>
      </c>
      <c r="JT153" s="258"/>
      <c r="JU153" s="257">
        <f t="shared" si="1306"/>
        <v>0</v>
      </c>
      <c r="JV153" s="259"/>
      <c r="JW153" s="260"/>
      <c r="JX153" s="260"/>
      <c r="JY153" s="257">
        <f t="shared" si="1307"/>
        <v>0</v>
      </c>
      <c r="JZ153" s="258">
        <v>0.294289866351475</v>
      </c>
      <c r="KA153" s="261">
        <f t="shared" si="1308"/>
        <v>0</v>
      </c>
      <c r="KB153" s="261">
        <f t="shared" si="1309"/>
        <v>0</v>
      </c>
      <c r="KC153" s="599"/>
      <c r="KD153" s="254">
        <v>5.0</v>
      </c>
      <c r="KE153" s="255" t="s">
        <v>132</v>
      </c>
      <c r="KF153" s="256" t="s">
        <v>121</v>
      </c>
      <c r="KG153" s="256" t="s">
        <v>123</v>
      </c>
      <c r="KH153" s="257"/>
      <c r="KI153" s="257"/>
      <c r="KJ153" s="257">
        <f t="shared" si="1310"/>
        <v>0</v>
      </c>
      <c r="KK153" s="258"/>
      <c r="KL153" s="257">
        <f t="shared" si="1311"/>
        <v>0</v>
      </c>
      <c r="KM153" s="259"/>
      <c r="KN153" s="260"/>
      <c r="KO153" s="260"/>
      <c r="KP153" s="257">
        <f t="shared" si="1312"/>
        <v>0</v>
      </c>
      <c r="KQ153" s="258">
        <v>0.294289866351475</v>
      </c>
      <c r="KR153" s="261">
        <f t="shared" si="1313"/>
        <v>0</v>
      </c>
      <c r="KS153" s="261">
        <f t="shared" si="1314"/>
        <v>0</v>
      </c>
      <c r="KT153" s="599"/>
      <c r="KU153" s="264"/>
    </row>
    <row r="154" ht="15.75" customHeight="1">
      <c r="A154" s="254">
        <v>6.0</v>
      </c>
      <c r="B154" s="255" t="s">
        <v>132</v>
      </c>
      <c r="C154" s="256" t="s">
        <v>121</v>
      </c>
      <c r="D154" s="256" t="s">
        <v>123</v>
      </c>
      <c r="E154" s="257"/>
      <c r="F154" s="257"/>
      <c r="G154" s="257">
        <f t="shared" si="1225"/>
        <v>0</v>
      </c>
      <c r="H154" s="258"/>
      <c r="I154" s="257">
        <f t="shared" si="1226"/>
        <v>0</v>
      </c>
      <c r="J154" s="259"/>
      <c r="K154" s="260"/>
      <c r="L154" s="260"/>
      <c r="M154" s="257">
        <f t="shared" si="1227"/>
        <v>0</v>
      </c>
      <c r="N154" s="258">
        <v>0.294289866351475</v>
      </c>
      <c r="O154" s="261">
        <f t="shared" si="1228"/>
        <v>0</v>
      </c>
      <c r="P154" s="261">
        <f t="shared" si="1229"/>
        <v>0</v>
      </c>
      <c r="Q154" s="599"/>
      <c r="R154" s="254">
        <v>6.0</v>
      </c>
      <c r="S154" s="255" t="s">
        <v>132</v>
      </c>
      <c r="T154" s="256" t="s">
        <v>121</v>
      </c>
      <c r="U154" s="256" t="s">
        <v>123</v>
      </c>
      <c r="V154" s="257"/>
      <c r="W154" s="257"/>
      <c r="X154" s="257">
        <f t="shared" si="1230"/>
        <v>0</v>
      </c>
      <c r="Y154" s="258"/>
      <c r="Z154" s="257">
        <f t="shared" si="1231"/>
        <v>0</v>
      </c>
      <c r="AA154" s="259"/>
      <c r="AB154" s="260"/>
      <c r="AC154" s="260"/>
      <c r="AD154" s="257">
        <f t="shared" si="1232"/>
        <v>0</v>
      </c>
      <c r="AE154" s="258">
        <v>0.294289866351475</v>
      </c>
      <c r="AF154" s="261">
        <f t="shared" si="1233"/>
        <v>0</v>
      </c>
      <c r="AG154" s="261">
        <f t="shared" si="1234"/>
        <v>0</v>
      </c>
      <c r="AH154" s="599"/>
      <c r="AI154" s="254">
        <v>6.0</v>
      </c>
      <c r="AJ154" s="255" t="s">
        <v>132</v>
      </c>
      <c r="AK154" s="256" t="s">
        <v>121</v>
      </c>
      <c r="AL154" s="256" t="s">
        <v>123</v>
      </c>
      <c r="AM154" s="257"/>
      <c r="AN154" s="257"/>
      <c r="AO154" s="257">
        <f t="shared" si="1235"/>
        <v>0</v>
      </c>
      <c r="AP154" s="258"/>
      <c r="AQ154" s="257">
        <f t="shared" si="1236"/>
        <v>0</v>
      </c>
      <c r="AR154" s="259"/>
      <c r="AS154" s="260"/>
      <c r="AT154" s="260"/>
      <c r="AU154" s="257">
        <f t="shared" si="1237"/>
        <v>0</v>
      </c>
      <c r="AV154" s="258">
        <v>0.294289866351475</v>
      </c>
      <c r="AW154" s="261">
        <f t="shared" si="1238"/>
        <v>0</v>
      </c>
      <c r="AX154" s="261">
        <f t="shared" si="1239"/>
        <v>0</v>
      </c>
      <c r="AY154" s="599"/>
      <c r="AZ154" s="254">
        <v>6.0</v>
      </c>
      <c r="BA154" s="255" t="s">
        <v>132</v>
      </c>
      <c r="BB154" s="256" t="s">
        <v>121</v>
      </c>
      <c r="BC154" s="256" t="s">
        <v>123</v>
      </c>
      <c r="BD154" s="257"/>
      <c r="BE154" s="257"/>
      <c r="BF154" s="257">
        <f t="shared" si="1240"/>
        <v>0</v>
      </c>
      <c r="BG154" s="258"/>
      <c r="BH154" s="257">
        <f t="shared" si="1241"/>
        <v>0</v>
      </c>
      <c r="BI154" s="259"/>
      <c r="BJ154" s="260"/>
      <c r="BK154" s="260"/>
      <c r="BL154" s="257">
        <f t="shared" si="1242"/>
        <v>0</v>
      </c>
      <c r="BM154" s="258">
        <v>0.294289866351475</v>
      </c>
      <c r="BN154" s="261">
        <f t="shared" si="1243"/>
        <v>0</v>
      </c>
      <c r="BO154" s="261">
        <f t="shared" si="1244"/>
        <v>0</v>
      </c>
      <c r="BP154" s="599"/>
      <c r="BQ154" s="254">
        <v>6.0</v>
      </c>
      <c r="BR154" s="255" t="s">
        <v>132</v>
      </c>
      <c r="BS154" s="256" t="s">
        <v>121</v>
      </c>
      <c r="BT154" s="256" t="s">
        <v>123</v>
      </c>
      <c r="BU154" s="257"/>
      <c r="BV154" s="257"/>
      <c r="BW154" s="257">
        <f t="shared" si="1245"/>
        <v>0</v>
      </c>
      <c r="BX154" s="258"/>
      <c r="BY154" s="257">
        <f t="shared" si="1246"/>
        <v>0</v>
      </c>
      <c r="BZ154" s="259"/>
      <c r="CA154" s="260"/>
      <c r="CB154" s="260"/>
      <c r="CC154" s="257">
        <f t="shared" si="1247"/>
        <v>0</v>
      </c>
      <c r="CD154" s="258">
        <v>0.294289866351475</v>
      </c>
      <c r="CE154" s="261">
        <f t="shared" si="1248"/>
        <v>0</v>
      </c>
      <c r="CF154" s="261">
        <f t="shared" si="1249"/>
        <v>0</v>
      </c>
      <c r="CG154" s="599"/>
      <c r="CH154" s="254">
        <v>6.0</v>
      </c>
      <c r="CI154" s="255" t="s">
        <v>132</v>
      </c>
      <c r="CJ154" s="256" t="s">
        <v>121</v>
      </c>
      <c r="CK154" s="256" t="s">
        <v>123</v>
      </c>
      <c r="CL154" s="257"/>
      <c r="CM154" s="257"/>
      <c r="CN154" s="257">
        <f t="shared" si="1250"/>
        <v>0</v>
      </c>
      <c r="CO154" s="258"/>
      <c r="CP154" s="257">
        <f t="shared" si="1251"/>
        <v>0</v>
      </c>
      <c r="CQ154" s="259"/>
      <c r="CR154" s="260"/>
      <c r="CS154" s="260"/>
      <c r="CT154" s="257">
        <f t="shared" si="1252"/>
        <v>0</v>
      </c>
      <c r="CU154" s="258">
        <v>0.294289866351475</v>
      </c>
      <c r="CV154" s="261">
        <f t="shared" si="1253"/>
        <v>0</v>
      </c>
      <c r="CW154" s="261">
        <f t="shared" si="1254"/>
        <v>0</v>
      </c>
      <c r="CX154" s="599"/>
      <c r="CY154" s="254">
        <v>6.0</v>
      </c>
      <c r="CZ154" s="255" t="s">
        <v>132</v>
      </c>
      <c r="DA154" s="256" t="s">
        <v>121</v>
      </c>
      <c r="DB154" s="256" t="s">
        <v>123</v>
      </c>
      <c r="DC154" s="257"/>
      <c r="DD154" s="257"/>
      <c r="DE154" s="257">
        <f t="shared" si="1255"/>
        <v>0</v>
      </c>
      <c r="DF154" s="258"/>
      <c r="DG154" s="257">
        <f t="shared" si="1256"/>
        <v>0</v>
      </c>
      <c r="DH154" s="259"/>
      <c r="DI154" s="260"/>
      <c r="DJ154" s="260"/>
      <c r="DK154" s="257">
        <f t="shared" si="1257"/>
        <v>0</v>
      </c>
      <c r="DL154" s="258">
        <v>0.294289866351475</v>
      </c>
      <c r="DM154" s="261">
        <f t="shared" si="1258"/>
        <v>0</v>
      </c>
      <c r="DN154" s="261">
        <f t="shared" si="1259"/>
        <v>0</v>
      </c>
      <c r="DO154" s="599"/>
      <c r="DP154" s="254">
        <v>6.0</v>
      </c>
      <c r="DQ154" s="255" t="s">
        <v>132</v>
      </c>
      <c r="DR154" s="256" t="s">
        <v>121</v>
      </c>
      <c r="DS154" s="256" t="s">
        <v>123</v>
      </c>
      <c r="DT154" s="257"/>
      <c r="DU154" s="257"/>
      <c r="DV154" s="257">
        <f t="shared" si="1260"/>
        <v>0</v>
      </c>
      <c r="DW154" s="258"/>
      <c r="DX154" s="257">
        <f t="shared" si="1261"/>
        <v>0</v>
      </c>
      <c r="DY154" s="259"/>
      <c r="DZ154" s="260"/>
      <c r="EA154" s="260"/>
      <c r="EB154" s="257">
        <f t="shared" si="1262"/>
        <v>0</v>
      </c>
      <c r="EC154" s="258">
        <v>0.294289866351475</v>
      </c>
      <c r="ED154" s="261">
        <f t="shared" si="1263"/>
        <v>0</v>
      </c>
      <c r="EE154" s="261">
        <f t="shared" si="1264"/>
        <v>0</v>
      </c>
      <c r="EF154" s="599"/>
      <c r="EG154" s="254">
        <v>6.0</v>
      </c>
      <c r="EH154" s="255" t="s">
        <v>132</v>
      </c>
      <c r="EI154" s="256" t="s">
        <v>121</v>
      </c>
      <c r="EJ154" s="256" t="s">
        <v>123</v>
      </c>
      <c r="EK154" s="257"/>
      <c r="EL154" s="257"/>
      <c r="EM154" s="257">
        <f t="shared" si="1265"/>
        <v>0</v>
      </c>
      <c r="EN154" s="258"/>
      <c r="EO154" s="257">
        <f t="shared" si="1266"/>
        <v>0</v>
      </c>
      <c r="EP154" s="259"/>
      <c r="EQ154" s="260"/>
      <c r="ER154" s="260"/>
      <c r="ES154" s="257">
        <f t="shared" si="1267"/>
        <v>0</v>
      </c>
      <c r="ET154" s="258">
        <v>0.294289866351475</v>
      </c>
      <c r="EU154" s="261">
        <f t="shared" si="1268"/>
        <v>0</v>
      </c>
      <c r="EV154" s="261">
        <f t="shared" si="1269"/>
        <v>0</v>
      </c>
      <c r="EW154" s="599"/>
      <c r="EX154" s="254">
        <v>6.0</v>
      </c>
      <c r="EY154" s="255" t="s">
        <v>132</v>
      </c>
      <c r="EZ154" s="256" t="s">
        <v>121</v>
      </c>
      <c r="FA154" s="256" t="s">
        <v>123</v>
      </c>
      <c r="FB154" s="257"/>
      <c r="FC154" s="257"/>
      <c r="FD154" s="257">
        <f t="shared" si="1270"/>
        <v>0</v>
      </c>
      <c r="FE154" s="258"/>
      <c r="FF154" s="257">
        <f t="shared" si="1271"/>
        <v>0</v>
      </c>
      <c r="FG154" s="259"/>
      <c r="FH154" s="260"/>
      <c r="FI154" s="260"/>
      <c r="FJ154" s="257">
        <f t="shared" si="1272"/>
        <v>0</v>
      </c>
      <c r="FK154" s="258">
        <v>0.294289866351475</v>
      </c>
      <c r="FL154" s="261">
        <f t="shared" si="1273"/>
        <v>0</v>
      </c>
      <c r="FM154" s="261">
        <f t="shared" si="1274"/>
        <v>0</v>
      </c>
      <c r="FN154" s="599"/>
      <c r="FO154" s="254">
        <v>6.0</v>
      </c>
      <c r="FP154" s="255" t="s">
        <v>132</v>
      </c>
      <c r="FQ154" s="256" t="s">
        <v>121</v>
      </c>
      <c r="FR154" s="256" t="s">
        <v>123</v>
      </c>
      <c r="FS154" s="257"/>
      <c r="FT154" s="257"/>
      <c r="FU154" s="257">
        <f t="shared" si="1275"/>
        <v>0</v>
      </c>
      <c r="FV154" s="258"/>
      <c r="FW154" s="257">
        <f t="shared" si="1276"/>
        <v>0</v>
      </c>
      <c r="FX154" s="259"/>
      <c r="FY154" s="260"/>
      <c r="FZ154" s="260"/>
      <c r="GA154" s="257">
        <f t="shared" si="1277"/>
        <v>0</v>
      </c>
      <c r="GB154" s="258">
        <v>0.294289866351475</v>
      </c>
      <c r="GC154" s="261">
        <f t="shared" si="1278"/>
        <v>0</v>
      </c>
      <c r="GD154" s="261">
        <f t="shared" si="1279"/>
        <v>0</v>
      </c>
      <c r="GE154" s="599"/>
      <c r="GF154" s="254">
        <v>6.0</v>
      </c>
      <c r="GG154" s="255" t="s">
        <v>132</v>
      </c>
      <c r="GH154" s="256" t="s">
        <v>121</v>
      </c>
      <c r="GI154" s="256" t="s">
        <v>123</v>
      </c>
      <c r="GJ154" s="257"/>
      <c r="GK154" s="257"/>
      <c r="GL154" s="257">
        <f t="shared" si="1280"/>
        <v>0</v>
      </c>
      <c r="GM154" s="258"/>
      <c r="GN154" s="257">
        <f t="shared" si="1281"/>
        <v>0</v>
      </c>
      <c r="GO154" s="259"/>
      <c r="GP154" s="260"/>
      <c r="GQ154" s="260"/>
      <c r="GR154" s="257">
        <f t="shared" si="1282"/>
        <v>0</v>
      </c>
      <c r="GS154" s="258">
        <v>0.294289866351475</v>
      </c>
      <c r="GT154" s="261">
        <f t="shared" si="1283"/>
        <v>0</v>
      </c>
      <c r="GU154" s="261">
        <f t="shared" si="1284"/>
        <v>0</v>
      </c>
      <c r="GV154" s="599"/>
      <c r="GW154" s="254">
        <v>6.0</v>
      </c>
      <c r="GX154" s="255" t="s">
        <v>132</v>
      </c>
      <c r="GY154" s="256" t="s">
        <v>121</v>
      </c>
      <c r="GZ154" s="256" t="s">
        <v>123</v>
      </c>
      <c r="HA154" s="257"/>
      <c r="HB154" s="257"/>
      <c r="HC154" s="257">
        <f t="shared" si="1285"/>
        <v>0</v>
      </c>
      <c r="HD154" s="258"/>
      <c r="HE154" s="257">
        <f t="shared" si="1286"/>
        <v>0</v>
      </c>
      <c r="HF154" s="259"/>
      <c r="HG154" s="260"/>
      <c r="HH154" s="260"/>
      <c r="HI154" s="257">
        <f t="shared" si="1287"/>
        <v>0</v>
      </c>
      <c r="HJ154" s="258">
        <v>0.294289866351475</v>
      </c>
      <c r="HK154" s="261">
        <f t="shared" si="1288"/>
        <v>0</v>
      </c>
      <c r="HL154" s="261">
        <f t="shared" si="1289"/>
        <v>0</v>
      </c>
      <c r="HM154" s="599"/>
      <c r="HN154" s="254">
        <v>6.0</v>
      </c>
      <c r="HO154" s="255" t="s">
        <v>132</v>
      </c>
      <c r="HP154" s="256" t="s">
        <v>121</v>
      </c>
      <c r="HQ154" s="256" t="s">
        <v>123</v>
      </c>
      <c r="HR154" s="257"/>
      <c r="HS154" s="257"/>
      <c r="HT154" s="257">
        <f t="shared" si="1290"/>
        <v>0</v>
      </c>
      <c r="HU154" s="258"/>
      <c r="HV154" s="257">
        <f t="shared" si="1291"/>
        <v>0</v>
      </c>
      <c r="HW154" s="259"/>
      <c r="HX154" s="260"/>
      <c r="HY154" s="260"/>
      <c r="HZ154" s="257">
        <f t="shared" si="1292"/>
        <v>0</v>
      </c>
      <c r="IA154" s="258">
        <v>0.294289866351475</v>
      </c>
      <c r="IB154" s="261">
        <f t="shared" si="1293"/>
        <v>0</v>
      </c>
      <c r="IC154" s="261">
        <f t="shared" si="1294"/>
        <v>0</v>
      </c>
      <c r="ID154" s="599"/>
      <c r="IE154" s="254">
        <v>6.0</v>
      </c>
      <c r="IF154" s="255" t="s">
        <v>132</v>
      </c>
      <c r="IG154" s="256" t="s">
        <v>121</v>
      </c>
      <c r="IH154" s="256" t="s">
        <v>123</v>
      </c>
      <c r="II154" s="257"/>
      <c r="IJ154" s="257"/>
      <c r="IK154" s="257">
        <f t="shared" si="1295"/>
        <v>0</v>
      </c>
      <c r="IL154" s="258"/>
      <c r="IM154" s="257">
        <f t="shared" si="1296"/>
        <v>0</v>
      </c>
      <c r="IN154" s="259"/>
      <c r="IO154" s="260"/>
      <c r="IP154" s="260"/>
      <c r="IQ154" s="257">
        <f t="shared" si="1297"/>
        <v>0</v>
      </c>
      <c r="IR154" s="258">
        <v>0.294289866351475</v>
      </c>
      <c r="IS154" s="261">
        <f t="shared" si="1298"/>
        <v>0</v>
      </c>
      <c r="IT154" s="261">
        <f t="shared" si="1299"/>
        <v>0</v>
      </c>
      <c r="IU154" s="599"/>
      <c r="IV154" s="254">
        <v>6.0</v>
      </c>
      <c r="IW154" s="255" t="s">
        <v>132</v>
      </c>
      <c r="IX154" s="256" t="s">
        <v>121</v>
      </c>
      <c r="IY154" s="256" t="s">
        <v>123</v>
      </c>
      <c r="IZ154" s="257"/>
      <c r="JA154" s="257"/>
      <c r="JB154" s="257">
        <f t="shared" si="1300"/>
        <v>0</v>
      </c>
      <c r="JC154" s="258"/>
      <c r="JD154" s="257">
        <f t="shared" si="1301"/>
        <v>0</v>
      </c>
      <c r="JE154" s="259"/>
      <c r="JF154" s="260"/>
      <c r="JG154" s="260"/>
      <c r="JH154" s="257">
        <f t="shared" si="1302"/>
        <v>0</v>
      </c>
      <c r="JI154" s="258">
        <v>0.294289866351475</v>
      </c>
      <c r="JJ154" s="261">
        <f t="shared" si="1303"/>
        <v>0</v>
      </c>
      <c r="JK154" s="261">
        <f t="shared" si="1304"/>
        <v>0</v>
      </c>
      <c r="JL154" s="599"/>
      <c r="JM154" s="254">
        <v>6.0</v>
      </c>
      <c r="JN154" s="255" t="s">
        <v>132</v>
      </c>
      <c r="JO154" s="256" t="s">
        <v>121</v>
      </c>
      <c r="JP154" s="256" t="s">
        <v>123</v>
      </c>
      <c r="JQ154" s="257"/>
      <c r="JR154" s="257"/>
      <c r="JS154" s="257">
        <f t="shared" si="1305"/>
        <v>0</v>
      </c>
      <c r="JT154" s="258"/>
      <c r="JU154" s="257">
        <f t="shared" si="1306"/>
        <v>0</v>
      </c>
      <c r="JV154" s="259"/>
      <c r="JW154" s="260"/>
      <c r="JX154" s="260"/>
      <c r="JY154" s="257">
        <f t="shared" si="1307"/>
        <v>0</v>
      </c>
      <c r="JZ154" s="258">
        <v>0.294289866351475</v>
      </c>
      <c r="KA154" s="261">
        <f t="shared" si="1308"/>
        <v>0</v>
      </c>
      <c r="KB154" s="261">
        <f t="shared" si="1309"/>
        <v>0</v>
      </c>
      <c r="KC154" s="599"/>
      <c r="KD154" s="254">
        <v>6.0</v>
      </c>
      <c r="KE154" s="255" t="s">
        <v>132</v>
      </c>
      <c r="KF154" s="256" t="s">
        <v>121</v>
      </c>
      <c r="KG154" s="256" t="s">
        <v>123</v>
      </c>
      <c r="KH154" s="257"/>
      <c r="KI154" s="257"/>
      <c r="KJ154" s="257">
        <f t="shared" si="1310"/>
        <v>0</v>
      </c>
      <c r="KK154" s="258"/>
      <c r="KL154" s="257">
        <f t="shared" si="1311"/>
        <v>0</v>
      </c>
      <c r="KM154" s="259"/>
      <c r="KN154" s="260"/>
      <c r="KO154" s="260"/>
      <c r="KP154" s="257">
        <f t="shared" si="1312"/>
        <v>0</v>
      </c>
      <c r="KQ154" s="258">
        <v>0.294289866351475</v>
      </c>
      <c r="KR154" s="261">
        <f t="shared" si="1313"/>
        <v>0</v>
      </c>
      <c r="KS154" s="261">
        <f t="shared" si="1314"/>
        <v>0</v>
      </c>
      <c r="KT154" s="599"/>
      <c r="KU154" s="264"/>
    </row>
    <row r="155" ht="15.75" customHeight="1">
      <c r="A155" s="266"/>
      <c r="B155" s="267" t="s">
        <v>150</v>
      </c>
      <c r="C155" s="268"/>
      <c r="D155" s="268"/>
      <c r="E155" s="269"/>
      <c r="F155" s="269"/>
      <c r="G155" s="269"/>
      <c r="H155" s="270"/>
      <c r="I155" s="269"/>
      <c r="J155" s="270"/>
      <c r="K155" s="269"/>
      <c r="L155" s="269"/>
      <c r="M155" s="269"/>
      <c r="N155" s="270"/>
      <c r="O155" s="271"/>
      <c r="P155" s="271"/>
      <c r="Q155" s="598"/>
      <c r="R155" s="266"/>
      <c r="S155" s="267" t="s">
        <v>150</v>
      </c>
      <c r="T155" s="268"/>
      <c r="U155" s="268"/>
      <c r="V155" s="269"/>
      <c r="W155" s="269"/>
      <c r="X155" s="269"/>
      <c r="Y155" s="270"/>
      <c r="Z155" s="269"/>
      <c r="AA155" s="270"/>
      <c r="AB155" s="269"/>
      <c r="AC155" s="269"/>
      <c r="AD155" s="269"/>
      <c r="AE155" s="270"/>
      <c r="AF155" s="271"/>
      <c r="AG155" s="271"/>
      <c r="AH155" s="598"/>
      <c r="AI155" s="266"/>
      <c r="AJ155" s="267" t="s">
        <v>150</v>
      </c>
      <c r="AK155" s="268"/>
      <c r="AL155" s="268"/>
      <c r="AM155" s="269"/>
      <c r="AN155" s="269"/>
      <c r="AO155" s="269"/>
      <c r="AP155" s="270"/>
      <c r="AQ155" s="269"/>
      <c r="AR155" s="270"/>
      <c r="AS155" s="269"/>
      <c r="AT155" s="269"/>
      <c r="AU155" s="269"/>
      <c r="AV155" s="270"/>
      <c r="AW155" s="271"/>
      <c r="AX155" s="271"/>
      <c r="AY155" s="598"/>
      <c r="AZ155" s="266"/>
      <c r="BA155" s="267" t="s">
        <v>150</v>
      </c>
      <c r="BB155" s="268"/>
      <c r="BC155" s="268"/>
      <c r="BD155" s="269"/>
      <c r="BE155" s="269"/>
      <c r="BF155" s="269"/>
      <c r="BG155" s="270"/>
      <c r="BH155" s="269"/>
      <c r="BI155" s="270"/>
      <c r="BJ155" s="269"/>
      <c r="BK155" s="269"/>
      <c r="BL155" s="269"/>
      <c r="BM155" s="270"/>
      <c r="BN155" s="271"/>
      <c r="BO155" s="271"/>
      <c r="BP155" s="598"/>
      <c r="BQ155" s="266"/>
      <c r="BR155" s="267" t="s">
        <v>150</v>
      </c>
      <c r="BS155" s="268"/>
      <c r="BT155" s="268"/>
      <c r="BU155" s="269"/>
      <c r="BV155" s="269"/>
      <c r="BW155" s="269"/>
      <c r="BX155" s="270"/>
      <c r="BY155" s="269"/>
      <c r="BZ155" s="270"/>
      <c r="CA155" s="269"/>
      <c r="CB155" s="269"/>
      <c r="CC155" s="269"/>
      <c r="CD155" s="270"/>
      <c r="CE155" s="271"/>
      <c r="CF155" s="271"/>
      <c r="CG155" s="598"/>
      <c r="CH155" s="266"/>
      <c r="CI155" s="267" t="s">
        <v>150</v>
      </c>
      <c r="CJ155" s="268"/>
      <c r="CK155" s="268"/>
      <c r="CL155" s="269"/>
      <c r="CM155" s="269"/>
      <c r="CN155" s="269"/>
      <c r="CO155" s="270"/>
      <c r="CP155" s="269"/>
      <c r="CQ155" s="270"/>
      <c r="CR155" s="269"/>
      <c r="CS155" s="269"/>
      <c r="CT155" s="269"/>
      <c r="CU155" s="270"/>
      <c r="CV155" s="271"/>
      <c r="CW155" s="271"/>
      <c r="CX155" s="598"/>
      <c r="CY155" s="266"/>
      <c r="CZ155" s="267" t="s">
        <v>150</v>
      </c>
      <c r="DA155" s="268"/>
      <c r="DB155" s="268"/>
      <c r="DC155" s="269"/>
      <c r="DD155" s="269"/>
      <c r="DE155" s="269"/>
      <c r="DF155" s="270"/>
      <c r="DG155" s="269"/>
      <c r="DH155" s="270"/>
      <c r="DI155" s="269"/>
      <c r="DJ155" s="269"/>
      <c r="DK155" s="269"/>
      <c r="DL155" s="270"/>
      <c r="DM155" s="271"/>
      <c r="DN155" s="271"/>
      <c r="DO155" s="598"/>
      <c r="DP155" s="266"/>
      <c r="DQ155" s="267" t="s">
        <v>150</v>
      </c>
      <c r="DR155" s="268"/>
      <c r="DS155" s="268"/>
      <c r="DT155" s="269"/>
      <c r="DU155" s="269"/>
      <c r="DV155" s="269"/>
      <c r="DW155" s="270"/>
      <c r="DX155" s="269"/>
      <c r="DY155" s="270"/>
      <c r="DZ155" s="269"/>
      <c r="EA155" s="269"/>
      <c r="EB155" s="269"/>
      <c r="EC155" s="270"/>
      <c r="ED155" s="271"/>
      <c r="EE155" s="271"/>
      <c r="EF155" s="598"/>
      <c r="EG155" s="266"/>
      <c r="EH155" s="267" t="s">
        <v>150</v>
      </c>
      <c r="EI155" s="268"/>
      <c r="EJ155" s="268"/>
      <c r="EK155" s="269"/>
      <c r="EL155" s="269"/>
      <c r="EM155" s="269"/>
      <c r="EN155" s="270"/>
      <c r="EO155" s="269"/>
      <c r="EP155" s="270"/>
      <c r="EQ155" s="269"/>
      <c r="ER155" s="269"/>
      <c r="ES155" s="269"/>
      <c r="ET155" s="270"/>
      <c r="EU155" s="271"/>
      <c r="EV155" s="271"/>
      <c r="EW155" s="598"/>
      <c r="EX155" s="266"/>
      <c r="EY155" s="267" t="s">
        <v>150</v>
      </c>
      <c r="EZ155" s="268"/>
      <c r="FA155" s="268"/>
      <c r="FB155" s="269"/>
      <c r="FC155" s="269"/>
      <c r="FD155" s="269"/>
      <c r="FE155" s="270"/>
      <c r="FF155" s="269"/>
      <c r="FG155" s="270"/>
      <c r="FH155" s="269"/>
      <c r="FI155" s="269"/>
      <c r="FJ155" s="269"/>
      <c r="FK155" s="270"/>
      <c r="FL155" s="271"/>
      <c r="FM155" s="271"/>
      <c r="FN155" s="598"/>
      <c r="FO155" s="266"/>
      <c r="FP155" s="267" t="s">
        <v>150</v>
      </c>
      <c r="FQ155" s="268"/>
      <c r="FR155" s="268"/>
      <c r="FS155" s="269"/>
      <c r="FT155" s="269"/>
      <c r="FU155" s="269"/>
      <c r="FV155" s="270"/>
      <c r="FW155" s="269"/>
      <c r="FX155" s="270"/>
      <c r="FY155" s="269"/>
      <c r="FZ155" s="269"/>
      <c r="GA155" s="269"/>
      <c r="GB155" s="270"/>
      <c r="GC155" s="271"/>
      <c r="GD155" s="271"/>
      <c r="GE155" s="598"/>
      <c r="GF155" s="266"/>
      <c r="GG155" s="267" t="s">
        <v>150</v>
      </c>
      <c r="GH155" s="268"/>
      <c r="GI155" s="268"/>
      <c r="GJ155" s="269"/>
      <c r="GK155" s="269"/>
      <c r="GL155" s="269"/>
      <c r="GM155" s="270"/>
      <c r="GN155" s="269"/>
      <c r="GO155" s="270"/>
      <c r="GP155" s="269"/>
      <c r="GQ155" s="269"/>
      <c r="GR155" s="269"/>
      <c r="GS155" s="270"/>
      <c r="GT155" s="271"/>
      <c r="GU155" s="271"/>
      <c r="GV155" s="598"/>
      <c r="GW155" s="266"/>
      <c r="GX155" s="267" t="s">
        <v>150</v>
      </c>
      <c r="GY155" s="268"/>
      <c r="GZ155" s="268"/>
      <c r="HA155" s="269"/>
      <c r="HB155" s="269"/>
      <c r="HC155" s="269"/>
      <c r="HD155" s="270"/>
      <c r="HE155" s="269"/>
      <c r="HF155" s="270"/>
      <c r="HG155" s="269"/>
      <c r="HH155" s="269"/>
      <c r="HI155" s="269"/>
      <c r="HJ155" s="270"/>
      <c r="HK155" s="271"/>
      <c r="HL155" s="271"/>
      <c r="HM155" s="598"/>
      <c r="HN155" s="266"/>
      <c r="HO155" s="267" t="s">
        <v>150</v>
      </c>
      <c r="HP155" s="268"/>
      <c r="HQ155" s="268"/>
      <c r="HR155" s="269"/>
      <c r="HS155" s="269"/>
      <c r="HT155" s="269"/>
      <c r="HU155" s="270"/>
      <c r="HV155" s="269"/>
      <c r="HW155" s="270"/>
      <c r="HX155" s="269"/>
      <c r="HY155" s="269"/>
      <c r="HZ155" s="269"/>
      <c r="IA155" s="270"/>
      <c r="IB155" s="271"/>
      <c r="IC155" s="271"/>
      <c r="ID155" s="598"/>
      <c r="IE155" s="266"/>
      <c r="IF155" s="267" t="s">
        <v>150</v>
      </c>
      <c r="IG155" s="268"/>
      <c r="IH155" s="268"/>
      <c r="II155" s="269"/>
      <c r="IJ155" s="269"/>
      <c r="IK155" s="269"/>
      <c r="IL155" s="270"/>
      <c r="IM155" s="269"/>
      <c r="IN155" s="270"/>
      <c r="IO155" s="269"/>
      <c r="IP155" s="269"/>
      <c r="IQ155" s="269"/>
      <c r="IR155" s="270"/>
      <c r="IS155" s="271"/>
      <c r="IT155" s="271"/>
      <c r="IU155" s="598"/>
      <c r="IV155" s="266"/>
      <c r="IW155" s="267" t="s">
        <v>150</v>
      </c>
      <c r="IX155" s="268"/>
      <c r="IY155" s="268"/>
      <c r="IZ155" s="269"/>
      <c r="JA155" s="269"/>
      <c r="JB155" s="269"/>
      <c r="JC155" s="270"/>
      <c r="JD155" s="269"/>
      <c r="JE155" s="270"/>
      <c r="JF155" s="269"/>
      <c r="JG155" s="269"/>
      <c r="JH155" s="269"/>
      <c r="JI155" s="270"/>
      <c r="JJ155" s="271"/>
      <c r="JK155" s="271"/>
      <c r="JL155" s="598"/>
      <c r="JM155" s="266"/>
      <c r="JN155" s="267" t="s">
        <v>150</v>
      </c>
      <c r="JO155" s="268"/>
      <c r="JP155" s="268"/>
      <c r="JQ155" s="269"/>
      <c r="JR155" s="269"/>
      <c r="JS155" s="269"/>
      <c r="JT155" s="270"/>
      <c r="JU155" s="269"/>
      <c r="JV155" s="270"/>
      <c r="JW155" s="269"/>
      <c r="JX155" s="269"/>
      <c r="JY155" s="269"/>
      <c r="JZ155" s="270"/>
      <c r="KA155" s="271"/>
      <c r="KB155" s="271"/>
      <c r="KC155" s="598"/>
      <c r="KD155" s="266"/>
      <c r="KE155" s="267" t="s">
        <v>150</v>
      </c>
      <c r="KF155" s="268"/>
      <c r="KG155" s="268"/>
      <c r="KH155" s="269"/>
      <c r="KI155" s="269"/>
      <c r="KJ155" s="269"/>
      <c r="KK155" s="270"/>
      <c r="KL155" s="269"/>
      <c r="KM155" s="270"/>
      <c r="KN155" s="269"/>
      <c r="KO155" s="269"/>
      <c r="KP155" s="269"/>
      <c r="KQ155" s="270"/>
      <c r="KR155" s="271"/>
      <c r="KS155" s="271"/>
      <c r="KT155" s="598"/>
      <c r="KU155" s="264"/>
    </row>
    <row r="156" ht="15.75" customHeight="1">
      <c r="A156" s="254"/>
      <c r="B156" s="274" t="s">
        <v>134</v>
      </c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601"/>
      <c r="Q156" s="599"/>
      <c r="R156" s="254"/>
      <c r="S156" s="274" t="s">
        <v>134</v>
      </c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  <c r="AD156" s="275"/>
      <c r="AE156" s="275"/>
      <c r="AF156" s="275"/>
      <c r="AG156" s="601"/>
      <c r="AH156" s="599"/>
      <c r="AI156" s="254"/>
      <c r="AJ156" s="274" t="s">
        <v>134</v>
      </c>
      <c r="AK156" s="275"/>
      <c r="AL156" s="275"/>
      <c r="AM156" s="275"/>
      <c r="AN156" s="275"/>
      <c r="AO156" s="275"/>
      <c r="AP156" s="275"/>
      <c r="AQ156" s="275"/>
      <c r="AR156" s="275"/>
      <c r="AS156" s="275"/>
      <c r="AT156" s="275"/>
      <c r="AU156" s="275"/>
      <c r="AV156" s="275"/>
      <c r="AW156" s="275"/>
      <c r="AX156" s="601"/>
      <c r="AY156" s="599"/>
      <c r="AZ156" s="254"/>
      <c r="BA156" s="274" t="s">
        <v>134</v>
      </c>
      <c r="BB156" s="275"/>
      <c r="BC156" s="275"/>
      <c r="BD156" s="275"/>
      <c r="BE156" s="275"/>
      <c r="BF156" s="275"/>
      <c r="BG156" s="275"/>
      <c r="BH156" s="275"/>
      <c r="BI156" s="275"/>
      <c r="BJ156" s="275"/>
      <c r="BK156" s="275"/>
      <c r="BL156" s="275"/>
      <c r="BM156" s="275"/>
      <c r="BN156" s="275"/>
      <c r="BO156" s="601"/>
      <c r="BP156" s="599"/>
      <c r="BQ156" s="254"/>
      <c r="BR156" s="274" t="s">
        <v>134</v>
      </c>
      <c r="BS156" s="275"/>
      <c r="BT156" s="275"/>
      <c r="BU156" s="275"/>
      <c r="BV156" s="275"/>
      <c r="BW156" s="275"/>
      <c r="BX156" s="275"/>
      <c r="BY156" s="275"/>
      <c r="BZ156" s="275"/>
      <c r="CA156" s="275"/>
      <c r="CB156" s="275"/>
      <c r="CC156" s="275"/>
      <c r="CD156" s="275"/>
      <c r="CE156" s="275"/>
      <c r="CF156" s="601"/>
      <c r="CG156" s="599"/>
      <c r="CH156" s="254"/>
      <c r="CI156" s="274" t="s">
        <v>134</v>
      </c>
      <c r="CJ156" s="275"/>
      <c r="CK156" s="275"/>
      <c r="CL156" s="275"/>
      <c r="CM156" s="275"/>
      <c r="CN156" s="275"/>
      <c r="CO156" s="275"/>
      <c r="CP156" s="275"/>
      <c r="CQ156" s="275"/>
      <c r="CR156" s="275"/>
      <c r="CS156" s="275"/>
      <c r="CT156" s="275"/>
      <c r="CU156" s="275"/>
      <c r="CV156" s="275"/>
      <c r="CW156" s="601"/>
      <c r="CX156" s="599"/>
      <c r="CY156" s="254"/>
      <c r="CZ156" s="274" t="s">
        <v>134</v>
      </c>
      <c r="DA156" s="275"/>
      <c r="DB156" s="275"/>
      <c r="DC156" s="275"/>
      <c r="DD156" s="275"/>
      <c r="DE156" s="275"/>
      <c r="DF156" s="275"/>
      <c r="DG156" s="275"/>
      <c r="DH156" s="275"/>
      <c r="DI156" s="275"/>
      <c r="DJ156" s="275"/>
      <c r="DK156" s="275"/>
      <c r="DL156" s="275"/>
      <c r="DM156" s="275"/>
      <c r="DN156" s="601"/>
      <c r="DO156" s="599"/>
      <c r="DP156" s="254"/>
      <c r="DQ156" s="274" t="s">
        <v>134</v>
      </c>
      <c r="DR156" s="275"/>
      <c r="DS156" s="275"/>
      <c r="DT156" s="275"/>
      <c r="DU156" s="275"/>
      <c r="DV156" s="275"/>
      <c r="DW156" s="275"/>
      <c r="DX156" s="275"/>
      <c r="DY156" s="275"/>
      <c r="DZ156" s="275"/>
      <c r="EA156" s="275"/>
      <c r="EB156" s="275"/>
      <c r="EC156" s="275"/>
      <c r="ED156" s="275"/>
      <c r="EE156" s="601"/>
      <c r="EF156" s="599"/>
      <c r="EG156" s="254"/>
      <c r="EH156" s="274" t="s">
        <v>134</v>
      </c>
      <c r="EI156" s="275"/>
      <c r="EJ156" s="275"/>
      <c r="EK156" s="275"/>
      <c r="EL156" s="275"/>
      <c r="EM156" s="275"/>
      <c r="EN156" s="275"/>
      <c r="EO156" s="275"/>
      <c r="EP156" s="275"/>
      <c r="EQ156" s="275"/>
      <c r="ER156" s="275"/>
      <c r="ES156" s="275"/>
      <c r="ET156" s="275"/>
      <c r="EU156" s="275"/>
      <c r="EV156" s="601"/>
      <c r="EW156" s="599"/>
      <c r="EX156" s="254"/>
      <c r="EY156" s="274" t="s">
        <v>134</v>
      </c>
      <c r="EZ156" s="275"/>
      <c r="FA156" s="275"/>
      <c r="FB156" s="275"/>
      <c r="FC156" s="275"/>
      <c r="FD156" s="275"/>
      <c r="FE156" s="275"/>
      <c r="FF156" s="275"/>
      <c r="FG156" s="275"/>
      <c r="FH156" s="275"/>
      <c r="FI156" s="275"/>
      <c r="FJ156" s="275"/>
      <c r="FK156" s="275"/>
      <c r="FL156" s="275"/>
      <c r="FM156" s="601"/>
      <c r="FN156" s="599"/>
      <c r="FO156" s="254"/>
      <c r="FP156" s="274" t="s">
        <v>134</v>
      </c>
      <c r="FQ156" s="275"/>
      <c r="FR156" s="275"/>
      <c r="FS156" s="275"/>
      <c r="FT156" s="275"/>
      <c r="FU156" s="275"/>
      <c r="FV156" s="275"/>
      <c r="FW156" s="275"/>
      <c r="FX156" s="275"/>
      <c r="FY156" s="275"/>
      <c r="FZ156" s="275"/>
      <c r="GA156" s="275"/>
      <c r="GB156" s="275"/>
      <c r="GC156" s="275"/>
      <c r="GD156" s="601"/>
      <c r="GE156" s="599"/>
      <c r="GF156" s="254"/>
      <c r="GG156" s="274" t="s">
        <v>134</v>
      </c>
      <c r="GH156" s="275"/>
      <c r="GI156" s="275"/>
      <c r="GJ156" s="275"/>
      <c r="GK156" s="275"/>
      <c r="GL156" s="275"/>
      <c r="GM156" s="275"/>
      <c r="GN156" s="275"/>
      <c r="GO156" s="275"/>
      <c r="GP156" s="275"/>
      <c r="GQ156" s="275"/>
      <c r="GR156" s="275"/>
      <c r="GS156" s="275"/>
      <c r="GT156" s="275"/>
      <c r="GU156" s="601"/>
      <c r="GV156" s="599"/>
      <c r="GW156" s="254"/>
      <c r="GX156" s="274" t="s">
        <v>134</v>
      </c>
      <c r="GY156" s="275"/>
      <c r="GZ156" s="275"/>
      <c r="HA156" s="275"/>
      <c r="HB156" s="275"/>
      <c r="HC156" s="275"/>
      <c r="HD156" s="275"/>
      <c r="HE156" s="275"/>
      <c r="HF156" s="275"/>
      <c r="HG156" s="275"/>
      <c r="HH156" s="275"/>
      <c r="HI156" s="275"/>
      <c r="HJ156" s="275"/>
      <c r="HK156" s="275"/>
      <c r="HL156" s="601"/>
      <c r="HM156" s="599"/>
      <c r="HN156" s="254"/>
      <c r="HO156" s="274" t="s">
        <v>134</v>
      </c>
      <c r="HP156" s="275"/>
      <c r="HQ156" s="275"/>
      <c r="HR156" s="275"/>
      <c r="HS156" s="275"/>
      <c r="HT156" s="275"/>
      <c r="HU156" s="275"/>
      <c r="HV156" s="275"/>
      <c r="HW156" s="275"/>
      <c r="HX156" s="275"/>
      <c r="HY156" s="275"/>
      <c r="HZ156" s="275"/>
      <c r="IA156" s="275"/>
      <c r="IB156" s="275"/>
      <c r="IC156" s="601"/>
      <c r="ID156" s="599"/>
      <c r="IE156" s="254"/>
      <c r="IF156" s="274" t="s">
        <v>134</v>
      </c>
      <c r="IG156" s="275"/>
      <c r="IH156" s="275"/>
      <c r="II156" s="275"/>
      <c r="IJ156" s="275"/>
      <c r="IK156" s="275"/>
      <c r="IL156" s="275"/>
      <c r="IM156" s="275"/>
      <c r="IN156" s="275"/>
      <c r="IO156" s="275"/>
      <c r="IP156" s="275"/>
      <c r="IQ156" s="275"/>
      <c r="IR156" s="275"/>
      <c r="IS156" s="275"/>
      <c r="IT156" s="601"/>
      <c r="IU156" s="599"/>
      <c r="IV156" s="254"/>
      <c r="IW156" s="274" t="s">
        <v>134</v>
      </c>
      <c r="IX156" s="275"/>
      <c r="IY156" s="275"/>
      <c r="IZ156" s="275"/>
      <c r="JA156" s="275"/>
      <c r="JB156" s="275"/>
      <c r="JC156" s="275"/>
      <c r="JD156" s="275"/>
      <c r="JE156" s="275"/>
      <c r="JF156" s="275"/>
      <c r="JG156" s="275"/>
      <c r="JH156" s="275"/>
      <c r="JI156" s="275"/>
      <c r="JJ156" s="275"/>
      <c r="JK156" s="601"/>
      <c r="JL156" s="599"/>
      <c r="JM156" s="254"/>
      <c r="JN156" s="274" t="s">
        <v>134</v>
      </c>
      <c r="JO156" s="275"/>
      <c r="JP156" s="275"/>
      <c r="JQ156" s="275"/>
      <c r="JR156" s="275"/>
      <c r="JS156" s="275"/>
      <c r="JT156" s="275"/>
      <c r="JU156" s="275"/>
      <c r="JV156" s="275"/>
      <c r="JW156" s="275"/>
      <c r="JX156" s="275"/>
      <c r="JY156" s="275"/>
      <c r="JZ156" s="275"/>
      <c r="KA156" s="275"/>
      <c r="KB156" s="601"/>
      <c r="KC156" s="599"/>
      <c r="KD156" s="254"/>
      <c r="KE156" s="274" t="s">
        <v>134</v>
      </c>
      <c r="KF156" s="275"/>
      <c r="KG156" s="275"/>
      <c r="KH156" s="275"/>
      <c r="KI156" s="275"/>
      <c r="KJ156" s="275"/>
      <c r="KK156" s="275"/>
      <c r="KL156" s="275"/>
      <c r="KM156" s="275"/>
      <c r="KN156" s="275"/>
      <c r="KO156" s="275"/>
      <c r="KP156" s="275"/>
      <c r="KQ156" s="275"/>
      <c r="KR156" s="275"/>
      <c r="KS156" s="601"/>
      <c r="KT156" s="599"/>
      <c r="KU156" s="264"/>
    </row>
    <row r="157" ht="15.75" customHeight="1">
      <c r="A157" s="254">
        <v>1.0</v>
      </c>
      <c r="B157" s="255" t="s">
        <v>151</v>
      </c>
      <c r="C157" s="256" t="s">
        <v>121</v>
      </c>
      <c r="D157" s="256" t="s">
        <v>152</v>
      </c>
      <c r="E157" s="257"/>
      <c r="F157" s="257"/>
      <c r="G157" s="257">
        <f t="shared" ref="G157:G161" si="1315">IFERROR(E157*F157/1000000,0)</f>
        <v>0</v>
      </c>
      <c r="H157" s="258"/>
      <c r="I157" s="257">
        <f t="shared" ref="I157:I161" si="1316">IFERROR(+G157*H157,"")</f>
        <v>0</v>
      </c>
      <c r="J157" s="259"/>
      <c r="K157" s="260"/>
      <c r="L157" s="260"/>
      <c r="M157" s="257">
        <f t="shared" ref="M157:M161" si="1317">IFERROR(+(IF(G157="","0",G157))+(IF(I157="","0",I157))+(IF(L157="","0",L157)),"")</f>
        <v>0</v>
      </c>
      <c r="N157" s="258">
        <v>0.294289866351475</v>
      </c>
      <c r="O157" s="261">
        <f t="shared" ref="O157:O161" si="1318">IFERROR(+N157*(M157-L157),"")</f>
        <v>0</v>
      </c>
      <c r="P157" s="261">
        <f t="shared" ref="P157:P161" si="1319">IFERROR(+(IF(M157="","0",M157))-(IF(O157="","0",O157)),"")</f>
        <v>0</v>
      </c>
      <c r="Q157" s="599"/>
      <c r="R157" s="254">
        <v>1.0</v>
      </c>
      <c r="S157" s="255" t="s">
        <v>151</v>
      </c>
      <c r="T157" s="256" t="s">
        <v>121</v>
      </c>
      <c r="U157" s="256" t="s">
        <v>152</v>
      </c>
      <c r="V157" s="257"/>
      <c r="W157" s="257"/>
      <c r="X157" s="257">
        <f t="shared" ref="X157:X161" si="1320">IFERROR(V157*W157/1000000,0)</f>
        <v>0</v>
      </c>
      <c r="Y157" s="258"/>
      <c r="Z157" s="257">
        <f t="shared" ref="Z157:Z161" si="1321">IFERROR(+X157*Y157,"")</f>
        <v>0</v>
      </c>
      <c r="AA157" s="259"/>
      <c r="AB157" s="260"/>
      <c r="AC157" s="260"/>
      <c r="AD157" s="257">
        <f t="shared" ref="AD157:AD161" si="1322">IFERROR(+(IF(X157="","0",X157))+(IF(Z157="","0",Z157))+(IF(AC157="","0",AC157)),"")</f>
        <v>0</v>
      </c>
      <c r="AE157" s="258">
        <v>0.294289866351475</v>
      </c>
      <c r="AF157" s="261">
        <f t="shared" ref="AF157:AF161" si="1323">IFERROR(+AE157*(AD157-AC157),"")</f>
        <v>0</v>
      </c>
      <c r="AG157" s="261">
        <f t="shared" ref="AG157:AG161" si="1324">IFERROR(+(IF(AD157="","0",AD157))-(IF(AF157="","0",AF157)),"")</f>
        <v>0</v>
      </c>
      <c r="AH157" s="599"/>
      <c r="AI157" s="254">
        <v>1.0</v>
      </c>
      <c r="AJ157" s="255" t="s">
        <v>151</v>
      </c>
      <c r="AK157" s="256" t="s">
        <v>121</v>
      </c>
      <c r="AL157" s="256" t="s">
        <v>152</v>
      </c>
      <c r="AM157" s="257"/>
      <c r="AN157" s="257"/>
      <c r="AO157" s="257">
        <f t="shared" ref="AO157:AO161" si="1325">IFERROR(AM157*AN157/1000000,0)</f>
        <v>0</v>
      </c>
      <c r="AP157" s="258"/>
      <c r="AQ157" s="257">
        <f t="shared" ref="AQ157:AQ161" si="1326">IFERROR(+AO157*AP157,"")</f>
        <v>0</v>
      </c>
      <c r="AR157" s="259"/>
      <c r="AS157" s="260"/>
      <c r="AT157" s="260"/>
      <c r="AU157" s="257">
        <f t="shared" ref="AU157:AU161" si="1327">IFERROR(+(IF(AO157="","0",AO157))+(IF(AQ157="","0",AQ157))+(IF(AT157="","0",AT157)),"")</f>
        <v>0</v>
      </c>
      <c r="AV157" s="258">
        <v>0.294289866351475</v>
      </c>
      <c r="AW157" s="261">
        <f t="shared" ref="AW157:AW161" si="1328">IFERROR(+AV157*(AU157-AT157),"")</f>
        <v>0</v>
      </c>
      <c r="AX157" s="261">
        <f t="shared" ref="AX157:AX161" si="1329">IFERROR(+(IF(AU157="","0",AU157))-(IF(AW157="","0",AW157)),"")</f>
        <v>0</v>
      </c>
      <c r="AY157" s="599"/>
      <c r="AZ157" s="254">
        <v>1.0</v>
      </c>
      <c r="BA157" s="255" t="s">
        <v>151</v>
      </c>
      <c r="BB157" s="256" t="s">
        <v>121</v>
      </c>
      <c r="BC157" s="256" t="s">
        <v>152</v>
      </c>
      <c r="BD157" s="257"/>
      <c r="BE157" s="257"/>
      <c r="BF157" s="257">
        <f t="shared" ref="BF157:BF161" si="1330">IFERROR(BD157*BE157/1000000,0)</f>
        <v>0</v>
      </c>
      <c r="BG157" s="258"/>
      <c r="BH157" s="257">
        <f t="shared" ref="BH157:BH161" si="1331">IFERROR(+BF157*BG157,"")</f>
        <v>0</v>
      </c>
      <c r="BI157" s="259"/>
      <c r="BJ157" s="260"/>
      <c r="BK157" s="260"/>
      <c r="BL157" s="257">
        <f t="shared" ref="BL157:BL161" si="1332">IFERROR(+(IF(BF157="","0",BF157))+(IF(BH157="","0",BH157))+(IF(BK157="","0",BK157)),"")</f>
        <v>0</v>
      </c>
      <c r="BM157" s="258">
        <v>0.294289866351475</v>
      </c>
      <c r="BN157" s="261">
        <f t="shared" ref="BN157:BN161" si="1333">IFERROR(+BM157*(BL157-BK157),"")</f>
        <v>0</v>
      </c>
      <c r="BO157" s="261">
        <f t="shared" ref="BO157:BO161" si="1334">IFERROR(+(IF(BL157="","0",BL157))-(IF(BN157="","0",BN157)),"")</f>
        <v>0</v>
      </c>
      <c r="BP157" s="599"/>
      <c r="BQ157" s="254">
        <v>1.0</v>
      </c>
      <c r="BR157" s="255" t="s">
        <v>151</v>
      </c>
      <c r="BS157" s="256" t="s">
        <v>121</v>
      </c>
      <c r="BT157" s="256" t="s">
        <v>152</v>
      </c>
      <c r="BU157" s="257"/>
      <c r="BV157" s="257"/>
      <c r="BW157" s="257">
        <f t="shared" ref="BW157:BW161" si="1335">IFERROR(BU157*BV157/1000000,0)</f>
        <v>0</v>
      </c>
      <c r="BX157" s="258"/>
      <c r="BY157" s="257">
        <f t="shared" ref="BY157:BY161" si="1336">IFERROR(+BW157*BX157,"")</f>
        <v>0</v>
      </c>
      <c r="BZ157" s="259"/>
      <c r="CA157" s="260"/>
      <c r="CB157" s="260"/>
      <c r="CC157" s="257">
        <f t="shared" ref="CC157:CC161" si="1337">IFERROR(+(IF(BW157="","0",BW157))+(IF(BY157="","0",BY157))+(IF(CB157="","0",CB157)),"")</f>
        <v>0</v>
      </c>
      <c r="CD157" s="258">
        <v>0.294289866351475</v>
      </c>
      <c r="CE157" s="261">
        <f t="shared" ref="CE157:CE161" si="1338">IFERROR(+CD157*(CC157-CB157),"")</f>
        <v>0</v>
      </c>
      <c r="CF157" s="261">
        <f t="shared" ref="CF157:CF161" si="1339">IFERROR(+(IF(CC157="","0",CC157))-(IF(CE157="","0",CE157)),"")</f>
        <v>0</v>
      </c>
      <c r="CG157" s="599"/>
      <c r="CH157" s="254">
        <v>1.0</v>
      </c>
      <c r="CI157" s="255" t="s">
        <v>151</v>
      </c>
      <c r="CJ157" s="256" t="s">
        <v>121</v>
      </c>
      <c r="CK157" s="256" t="s">
        <v>152</v>
      </c>
      <c r="CL157" s="257"/>
      <c r="CM157" s="257"/>
      <c r="CN157" s="257">
        <f t="shared" ref="CN157:CN161" si="1340">IFERROR(CL157*CM157/1000000,0)</f>
        <v>0</v>
      </c>
      <c r="CO157" s="258"/>
      <c r="CP157" s="257">
        <f t="shared" ref="CP157:CP161" si="1341">IFERROR(+CN157*CO157,"")</f>
        <v>0</v>
      </c>
      <c r="CQ157" s="259"/>
      <c r="CR157" s="260"/>
      <c r="CS157" s="260"/>
      <c r="CT157" s="257">
        <f t="shared" ref="CT157:CT161" si="1342">IFERROR(+(IF(CN157="","0",CN157))+(IF(CP157="","0",CP157))+(IF(CS157="","0",CS157)),"")</f>
        <v>0</v>
      </c>
      <c r="CU157" s="258">
        <v>0.294289866351475</v>
      </c>
      <c r="CV157" s="261">
        <f t="shared" ref="CV157:CV161" si="1343">IFERROR(+CU157*(CT157-CS157),"")</f>
        <v>0</v>
      </c>
      <c r="CW157" s="261">
        <f t="shared" ref="CW157:CW161" si="1344">IFERROR(+(IF(CT157="","0",CT157))-(IF(CV157="","0",CV157)),"")</f>
        <v>0</v>
      </c>
      <c r="CX157" s="599"/>
      <c r="CY157" s="254">
        <v>1.0</v>
      </c>
      <c r="CZ157" s="255" t="s">
        <v>151</v>
      </c>
      <c r="DA157" s="256" t="s">
        <v>121</v>
      </c>
      <c r="DB157" s="256" t="s">
        <v>152</v>
      </c>
      <c r="DC157" s="257"/>
      <c r="DD157" s="257"/>
      <c r="DE157" s="257">
        <f t="shared" ref="DE157:DE161" si="1345">IFERROR(DC157*DD157/1000000,0)</f>
        <v>0</v>
      </c>
      <c r="DF157" s="258"/>
      <c r="DG157" s="257">
        <f t="shared" ref="DG157:DG161" si="1346">IFERROR(+DE157*DF157,"")</f>
        <v>0</v>
      </c>
      <c r="DH157" s="259"/>
      <c r="DI157" s="260"/>
      <c r="DJ157" s="260"/>
      <c r="DK157" s="257">
        <f t="shared" ref="DK157:DK161" si="1347">IFERROR(+(IF(DE157="","0",DE157))+(IF(DG157="","0",DG157))+(IF(DJ157="","0",DJ157)),"")</f>
        <v>0</v>
      </c>
      <c r="DL157" s="258">
        <v>0.294289866351475</v>
      </c>
      <c r="DM157" s="261">
        <f t="shared" ref="DM157:DM161" si="1348">IFERROR(+DL157*(DK157-DJ157),"")</f>
        <v>0</v>
      </c>
      <c r="DN157" s="261">
        <f t="shared" ref="DN157:DN161" si="1349">IFERROR(+(IF(DK157="","0",DK157))-(IF(DM157="","0",DM157)),"")</f>
        <v>0</v>
      </c>
      <c r="DO157" s="599"/>
      <c r="DP157" s="254">
        <v>1.0</v>
      </c>
      <c r="DQ157" s="255" t="s">
        <v>151</v>
      </c>
      <c r="DR157" s="256" t="s">
        <v>121</v>
      </c>
      <c r="DS157" s="256" t="s">
        <v>152</v>
      </c>
      <c r="DT157" s="257"/>
      <c r="DU157" s="257"/>
      <c r="DV157" s="257">
        <f t="shared" ref="DV157:DV161" si="1350">IFERROR(DT157*DU157/1000000,0)</f>
        <v>0</v>
      </c>
      <c r="DW157" s="258"/>
      <c r="DX157" s="257">
        <f t="shared" ref="DX157:DX161" si="1351">IFERROR(+DV157*DW157,"")</f>
        <v>0</v>
      </c>
      <c r="DY157" s="259"/>
      <c r="DZ157" s="260"/>
      <c r="EA157" s="260"/>
      <c r="EB157" s="257">
        <f t="shared" ref="EB157:EB161" si="1352">IFERROR(+(IF(DV157="","0",DV157))+(IF(DX157="","0",DX157))+(IF(EA157="","0",EA157)),"")</f>
        <v>0</v>
      </c>
      <c r="EC157" s="258">
        <v>0.294289866351475</v>
      </c>
      <c r="ED157" s="261">
        <f t="shared" ref="ED157:ED161" si="1353">IFERROR(+EC157*(EB157-EA157),"")</f>
        <v>0</v>
      </c>
      <c r="EE157" s="261">
        <f t="shared" ref="EE157:EE161" si="1354">IFERROR(+(IF(EB157="","0",EB157))-(IF(ED157="","0",ED157)),"")</f>
        <v>0</v>
      </c>
      <c r="EF157" s="599"/>
      <c r="EG157" s="254">
        <v>1.0</v>
      </c>
      <c r="EH157" s="255" t="s">
        <v>151</v>
      </c>
      <c r="EI157" s="256" t="s">
        <v>121</v>
      </c>
      <c r="EJ157" s="256" t="s">
        <v>152</v>
      </c>
      <c r="EK157" s="257"/>
      <c r="EL157" s="257"/>
      <c r="EM157" s="257">
        <f t="shared" ref="EM157:EM161" si="1355">IFERROR(EK157*EL157/1000000,0)</f>
        <v>0</v>
      </c>
      <c r="EN157" s="258"/>
      <c r="EO157" s="257">
        <f t="shared" ref="EO157:EO161" si="1356">IFERROR(+EM157*EN157,"")</f>
        <v>0</v>
      </c>
      <c r="EP157" s="259"/>
      <c r="EQ157" s="260"/>
      <c r="ER157" s="260"/>
      <c r="ES157" s="257">
        <f t="shared" ref="ES157:ES161" si="1357">IFERROR(+(IF(EM157="","0",EM157))+(IF(EO157="","0",EO157))+(IF(ER157="","0",ER157)),"")</f>
        <v>0</v>
      </c>
      <c r="ET157" s="258">
        <v>0.294289866351475</v>
      </c>
      <c r="EU157" s="261">
        <f t="shared" ref="EU157:EU161" si="1358">IFERROR(+ET157*(ES157-ER157),"")</f>
        <v>0</v>
      </c>
      <c r="EV157" s="261">
        <f t="shared" ref="EV157:EV161" si="1359">IFERROR(+(IF(ES157="","0",ES157))-(IF(EU157="","0",EU157)),"")</f>
        <v>0</v>
      </c>
      <c r="EW157" s="599"/>
      <c r="EX157" s="254">
        <v>1.0</v>
      </c>
      <c r="EY157" s="255" t="s">
        <v>151</v>
      </c>
      <c r="EZ157" s="256" t="s">
        <v>121</v>
      </c>
      <c r="FA157" s="256" t="s">
        <v>152</v>
      </c>
      <c r="FB157" s="257"/>
      <c r="FC157" s="257"/>
      <c r="FD157" s="257">
        <f t="shared" ref="FD157:FD161" si="1360">IFERROR(FB157*FC157/1000000,0)</f>
        <v>0</v>
      </c>
      <c r="FE157" s="258"/>
      <c r="FF157" s="257">
        <f t="shared" ref="FF157:FF161" si="1361">IFERROR(+FD157*FE157,"")</f>
        <v>0</v>
      </c>
      <c r="FG157" s="259"/>
      <c r="FH157" s="260"/>
      <c r="FI157" s="260"/>
      <c r="FJ157" s="257">
        <f t="shared" ref="FJ157:FJ161" si="1362">IFERROR(+(IF(FD157="","0",FD157))+(IF(FF157="","0",FF157))+(IF(FI157="","0",FI157)),"")</f>
        <v>0</v>
      </c>
      <c r="FK157" s="258">
        <v>0.294289866351475</v>
      </c>
      <c r="FL157" s="261">
        <f t="shared" ref="FL157:FL161" si="1363">IFERROR(+FK157*(FJ157-FI157),"")</f>
        <v>0</v>
      </c>
      <c r="FM157" s="261">
        <f t="shared" ref="FM157:FM161" si="1364">IFERROR(+(IF(FJ157="","0",FJ157))-(IF(FL157="","0",FL157)),"")</f>
        <v>0</v>
      </c>
      <c r="FN157" s="599"/>
      <c r="FO157" s="254">
        <v>1.0</v>
      </c>
      <c r="FP157" s="255" t="s">
        <v>151</v>
      </c>
      <c r="FQ157" s="256" t="s">
        <v>121</v>
      </c>
      <c r="FR157" s="256" t="s">
        <v>152</v>
      </c>
      <c r="FS157" s="257"/>
      <c r="FT157" s="257"/>
      <c r="FU157" s="257">
        <f t="shared" ref="FU157:FU161" si="1365">IFERROR(FS157*FT157/1000000,0)</f>
        <v>0</v>
      </c>
      <c r="FV157" s="258"/>
      <c r="FW157" s="257">
        <f t="shared" ref="FW157:FW161" si="1366">IFERROR(+FU157*FV157,"")</f>
        <v>0</v>
      </c>
      <c r="FX157" s="259"/>
      <c r="FY157" s="260"/>
      <c r="FZ157" s="260"/>
      <c r="GA157" s="257">
        <f t="shared" ref="GA157:GA161" si="1367">IFERROR(+(IF(FU157="","0",FU157))+(IF(FW157="","0",FW157))+(IF(FZ157="","0",FZ157)),"")</f>
        <v>0</v>
      </c>
      <c r="GB157" s="258">
        <v>0.294289866351475</v>
      </c>
      <c r="GC157" s="261">
        <f t="shared" ref="GC157:GC161" si="1368">IFERROR(+GB157*(GA157-FZ157),"")</f>
        <v>0</v>
      </c>
      <c r="GD157" s="261">
        <f t="shared" ref="GD157:GD161" si="1369">IFERROR(+(IF(GA157="","0",GA157))-(IF(GC157="","0",GC157)),"")</f>
        <v>0</v>
      </c>
      <c r="GE157" s="599"/>
      <c r="GF157" s="254">
        <v>1.0</v>
      </c>
      <c r="GG157" s="255" t="s">
        <v>151</v>
      </c>
      <c r="GH157" s="256" t="s">
        <v>121</v>
      </c>
      <c r="GI157" s="256" t="s">
        <v>152</v>
      </c>
      <c r="GJ157" s="257"/>
      <c r="GK157" s="257"/>
      <c r="GL157" s="257">
        <f t="shared" ref="GL157:GL161" si="1370">IFERROR(GJ157*GK157/1000000,0)</f>
        <v>0</v>
      </c>
      <c r="GM157" s="258"/>
      <c r="GN157" s="257">
        <f t="shared" ref="GN157:GN161" si="1371">IFERROR(+GL157*GM157,"")</f>
        <v>0</v>
      </c>
      <c r="GO157" s="259"/>
      <c r="GP157" s="260"/>
      <c r="GQ157" s="260"/>
      <c r="GR157" s="257">
        <f t="shared" ref="GR157:GR161" si="1372">IFERROR(+(IF(GL157="","0",GL157))+(IF(GN157="","0",GN157))+(IF(GQ157="","0",GQ157)),"")</f>
        <v>0</v>
      </c>
      <c r="GS157" s="258">
        <v>0.294289866351475</v>
      </c>
      <c r="GT157" s="261">
        <f t="shared" ref="GT157:GT161" si="1373">IFERROR(+GS157*(GR157-GQ157),"")</f>
        <v>0</v>
      </c>
      <c r="GU157" s="261">
        <f t="shared" ref="GU157:GU161" si="1374">IFERROR(+(IF(GR157="","0",GR157))-(IF(GT157="","0",GT157)),"")</f>
        <v>0</v>
      </c>
      <c r="GV157" s="599"/>
      <c r="GW157" s="254">
        <v>1.0</v>
      </c>
      <c r="GX157" s="255" t="s">
        <v>151</v>
      </c>
      <c r="GY157" s="256" t="s">
        <v>121</v>
      </c>
      <c r="GZ157" s="256" t="s">
        <v>152</v>
      </c>
      <c r="HA157" s="257"/>
      <c r="HB157" s="257"/>
      <c r="HC157" s="257">
        <f t="shared" ref="HC157:HC161" si="1375">IFERROR(HA157*HB157/1000000,0)</f>
        <v>0</v>
      </c>
      <c r="HD157" s="258"/>
      <c r="HE157" s="257">
        <f t="shared" ref="HE157:HE161" si="1376">IFERROR(+HC157*HD157,"")</f>
        <v>0</v>
      </c>
      <c r="HF157" s="259"/>
      <c r="HG157" s="260"/>
      <c r="HH157" s="260"/>
      <c r="HI157" s="257">
        <f t="shared" ref="HI157:HI161" si="1377">IFERROR(+(IF(HC157="","0",HC157))+(IF(HE157="","0",HE157))+(IF(HH157="","0",HH157)),"")</f>
        <v>0</v>
      </c>
      <c r="HJ157" s="258">
        <v>0.294289866351475</v>
      </c>
      <c r="HK157" s="261">
        <f t="shared" ref="HK157:HK161" si="1378">IFERROR(+HJ157*(HI157-HH157),"")</f>
        <v>0</v>
      </c>
      <c r="HL157" s="261">
        <f t="shared" ref="HL157:HL161" si="1379">IFERROR(+(IF(HI157="","0",HI157))-(IF(HK157="","0",HK157)),"")</f>
        <v>0</v>
      </c>
      <c r="HM157" s="599"/>
      <c r="HN157" s="254">
        <v>1.0</v>
      </c>
      <c r="HO157" s="255" t="s">
        <v>151</v>
      </c>
      <c r="HP157" s="256" t="s">
        <v>121</v>
      </c>
      <c r="HQ157" s="256" t="s">
        <v>152</v>
      </c>
      <c r="HR157" s="257"/>
      <c r="HS157" s="257"/>
      <c r="HT157" s="257">
        <f t="shared" ref="HT157:HT161" si="1380">IFERROR(HR157*HS157/1000000,0)</f>
        <v>0</v>
      </c>
      <c r="HU157" s="258"/>
      <c r="HV157" s="257">
        <f t="shared" ref="HV157:HV161" si="1381">IFERROR(+HT157*HU157,"")</f>
        <v>0</v>
      </c>
      <c r="HW157" s="259"/>
      <c r="HX157" s="260"/>
      <c r="HY157" s="260"/>
      <c r="HZ157" s="257">
        <f t="shared" ref="HZ157:HZ161" si="1382">IFERROR(+(IF(HT157="","0",HT157))+(IF(HV157="","0",HV157))+(IF(HY157="","0",HY157)),"")</f>
        <v>0</v>
      </c>
      <c r="IA157" s="258">
        <v>0.294289866351475</v>
      </c>
      <c r="IB157" s="261">
        <f t="shared" ref="IB157:IB161" si="1383">IFERROR(+IA157*(HZ157-HY157),"")</f>
        <v>0</v>
      </c>
      <c r="IC157" s="261">
        <f t="shared" ref="IC157:IC161" si="1384">IFERROR(+(IF(HZ157="","0",HZ157))-(IF(IB157="","0",IB157)),"")</f>
        <v>0</v>
      </c>
      <c r="ID157" s="599"/>
      <c r="IE157" s="254">
        <v>1.0</v>
      </c>
      <c r="IF157" s="255" t="s">
        <v>151</v>
      </c>
      <c r="IG157" s="256" t="s">
        <v>121</v>
      </c>
      <c r="IH157" s="256" t="s">
        <v>152</v>
      </c>
      <c r="II157" s="257"/>
      <c r="IJ157" s="257"/>
      <c r="IK157" s="257">
        <f t="shared" ref="IK157:IK161" si="1385">IFERROR(II157*IJ157/1000000,0)</f>
        <v>0</v>
      </c>
      <c r="IL157" s="258"/>
      <c r="IM157" s="257">
        <f t="shared" ref="IM157:IM161" si="1386">IFERROR(+IK157*IL157,"")</f>
        <v>0</v>
      </c>
      <c r="IN157" s="259"/>
      <c r="IO157" s="260"/>
      <c r="IP157" s="260"/>
      <c r="IQ157" s="257">
        <f t="shared" ref="IQ157:IQ161" si="1387">IFERROR(+(IF(IK157="","0",IK157))+(IF(IM157="","0",IM157))+(IF(IP157="","0",IP157)),"")</f>
        <v>0</v>
      </c>
      <c r="IR157" s="258">
        <v>0.294289866351475</v>
      </c>
      <c r="IS157" s="261">
        <f t="shared" ref="IS157:IS161" si="1388">IFERROR(+IR157*(IQ157-IP157),"")</f>
        <v>0</v>
      </c>
      <c r="IT157" s="261">
        <f t="shared" ref="IT157:IT161" si="1389">IFERROR(+(IF(IQ157="","0",IQ157))-(IF(IS157="","0",IS157)),"")</f>
        <v>0</v>
      </c>
      <c r="IU157" s="599"/>
      <c r="IV157" s="254">
        <v>1.0</v>
      </c>
      <c r="IW157" s="255" t="s">
        <v>151</v>
      </c>
      <c r="IX157" s="256" t="s">
        <v>121</v>
      </c>
      <c r="IY157" s="256" t="s">
        <v>152</v>
      </c>
      <c r="IZ157" s="257"/>
      <c r="JA157" s="257"/>
      <c r="JB157" s="257">
        <f t="shared" ref="JB157:JB161" si="1390">IFERROR(IZ157*JA157/1000000,0)</f>
        <v>0</v>
      </c>
      <c r="JC157" s="258"/>
      <c r="JD157" s="257">
        <f t="shared" ref="JD157:JD161" si="1391">IFERROR(+JB157*JC157,"")</f>
        <v>0</v>
      </c>
      <c r="JE157" s="259"/>
      <c r="JF157" s="260"/>
      <c r="JG157" s="260"/>
      <c r="JH157" s="257">
        <f t="shared" ref="JH157:JH161" si="1392">IFERROR(+(IF(JB157="","0",JB157))+(IF(JD157="","0",JD157))+(IF(JG157="","0",JG157)),"")</f>
        <v>0</v>
      </c>
      <c r="JI157" s="258">
        <v>0.294289866351475</v>
      </c>
      <c r="JJ157" s="261">
        <f t="shared" ref="JJ157:JJ161" si="1393">IFERROR(+JI157*(JH157-JG157),"")</f>
        <v>0</v>
      </c>
      <c r="JK157" s="261">
        <f t="shared" ref="JK157:JK161" si="1394">IFERROR(+(IF(JH157="","0",JH157))-(IF(JJ157="","0",JJ157)),"")</f>
        <v>0</v>
      </c>
      <c r="JL157" s="599"/>
      <c r="JM157" s="254">
        <v>1.0</v>
      </c>
      <c r="JN157" s="255" t="s">
        <v>151</v>
      </c>
      <c r="JO157" s="256" t="s">
        <v>121</v>
      </c>
      <c r="JP157" s="256" t="s">
        <v>152</v>
      </c>
      <c r="JQ157" s="257"/>
      <c r="JR157" s="257"/>
      <c r="JS157" s="257">
        <f t="shared" ref="JS157:JS161" si="1395">IFERROR(JQ157*JR157/1000000,0)</f>
        <v>0</v>
      </c>
      <c r="JT157" s="258"/>
      <c r="JU157" s="257">
        <f t="shared" ref="JU157:JU161" si="1396">IFERROR(+JS157*JT157,"")</f>
        <v>0</v>
      </c>
      <c r="JV157" s="259"/>
      <c r="JW157" s="260"/>
      <c r="JX157" s="260"/>
      <c r="JY157" s="257">
        <f t="shared" ref="JY157:JY161" si="1397">IFERROR(+(IF(JS157="","0",JS157))+(IF(JU157="","0",JU157))+(IF(JX157="","0",JX157)),"")</f>
        <v>0</v>
      </c>
      <c r="JZ157" s="258">
        <v>0.294289866351475</v>
      </c>
      <c r="KA157" s="261">
        <f t="shared" ref="KA157:KA161" si="1398">IFERROR(+JZ157*(JY157-JX157),"")</f>
        <v>0</v>
      </c>
      <c r="KB157" s="261">
        <f t="shared" ref="KB157:KB161" si="1399">IFERROR(+(IF(JY157="","0",JY157))-(IF(KA157="","0",KA157)),"")</f>
        <v>0</v>
      </c>
      <c r="KC157" s="599"/>
      <c r="KD157" s="254">
        <v>1.0</v>
      </c>
      <c r="KE157" s="255" t="s">
        <v>151</v>
      </c>
      <c r="KF157" s="256" t="s">
        <v>121</v>
      </c>
      <c r="KG157" s="256" t="s">
        <v>152</v>
      </c>
      <c r="KH157" s="257"/>
      <c r="KI157" s="257"/>
      <c r="KJ157" s="257">
        <f t="shared" ref="KJ157:KJ161" si="1400">IFERROR(KH157*KI157/1000000,0)</f>
        <v>0</v>
      </c>
      <c r="KK157" s="258"/>
      <c r="KL157" s="257">
        <f t="shared" ref="KL157:KL161" si="1401">IFERROR(+KJ157*KK157,"")</f>
        <v>0</v>
      </c>
      <c r="KM157" s="259"/>
      <c r="KN157" s="260"/>
      <c r="KO157" s="260"/>
      <c r="KP157" s="257">
        <f t="shared" ref="KP157:KP161" si="1402">IFERROR(+(IF(KJ157="","0",KJ157))+(IF(KL157="","0",KL157))+(IF(KO157="","0",KO157)),"")</f>
        <v>0</v>
      </c>
      <c r="KQ157" s="258">
        <v>0.294289866351475</v>
      </c>
      <c r="KR157" s="261">
        <f t="shared" ref="KR157:KR161" si="1403">IFERROR(+KQ157*(KP157-KO157),"")</f>
        <v>0</v>
      </c>
      <c r="KS157" s="261">
        <f t="shared" ref="KS157:KS161" si="1404">IFERROR(+(IF(KP157="","0",KP157))-(IF(KR157="","0",KR157)),"")</f>
        <v>0</v>
      </c>
      <c r="KT157" s="599"/>
      <c r="KU157" s="264"/>
    </row>
    <row r="158" ht="15.75" customHeight="1">
      <c r="A158" s="254">
        <v>2.0</v>
      </c>
      <c r="B158" s="255" t="s">
        <v>153</v>
      </c>
      <c r="C158" s="256" t="s">
        <v>121</v>
      </c>
      <c r="D158" s="256" t="s">
        <v>152</v>
      </c>
      <c r="E158" s="257"/>
      <c r="F158" s="257"/>
      <c r="G158" s="257">
        <f t="shared" si="1315"/>
        <v>0</v>
      </c>
      <c r="H158" s="258"/>
      <c r="I158" s="257">
        <f t="shared" si="1316"/>
        <v>0</v>
      </c>
      <c r="J158" s="259"/>
      <c r="K158" s="260"/>
      <c r="L158" s="260"/>
      <c r="M158" s="257">
        <f t="shared" si="1317"/>
        <v>0</v>
      </c>
      <c r="N158" s="258">
        <v>0.294289866351475</v>
      </c>
      <c r="O158" s="261">
        <f t="shared" si="1318"/>
        <v>0</v>
      </c>
      <c r="P158" s="261">
        <f t="shared" si="1319"/>
        <v>0</v>
      </c>
      <c r="Q158" s="599"/>
      <c r="R158" s="254">
        <v>2.0</v>
      </c>
      <c r="S158" s="255" t="s">
        <v>153</v>
      </c>
      <c r="T158" s="256" t="s">
        <v>121</v>
      </c>
      <c r="U158" s="256" t="s">
        <v>152</v>
      </c>
      <c r="V158" s="257"/>
      <c r="W158" s="257"/>
      <c r="X158" s="257">
        <f t="shared" si="1320"/>
        <v>0</v>
      </c>
      <c r="Y158" s="258"/>
      <c r="Z158" s="257">
        <f t="shared" si="1321"/>
        <v>0</v>
      </c>
      <c r="AA158" s="259"/>
      <c r="AB158" s="260"/>
      <c r="AC158" s="260"/>
      <c r="AD158" s="257">
        <f t="shared" si="1322"/>
        <v>0</v>
      </c>
      <c r="AE158" s="258">
        <v>0.294289866351475</v>
      </c>
      <c r="AF158" s="261">
        <f t="shared" si="1323"/>
        <v>0</v>
      </c>
      <c r="AG158" s="261">
        <f t="shared" si="1324"/>
        <v>0</v>
      </c>
      <c r="AH158" s="599"/>
      <c r="AI158" s="254">
        <v>2.0</v>
      </c>
      <c r="AJ158" s="255" t="s">
        <v>153</v>
      </c>
      <c r="AK158" s="256" t="s">
        <v>121</v>
      </c>
      <c r="AL158" s="256" t="s">
        <v>152</v>
      </c>
      <c r="AM158" s="257"/>
      <c r="AN158" s="257"/>
      <c r="AO158" s="257">
        <f t="shared" si="1325"/>
        <v>0</v>
      </c>
      <c r="AP158" s="258"/>
      <c r="AQ158" s="257">
        <f t="shared" si="1326"/>
        <v>0</v>
      </c>
      <c r="AR158" s="259"/>
      <c r="AS158" s="260"/>
      <c r="AT158" s="260"/>
      <c r="AU158" s="257">
        <f t="shared" si="1327"/>
        <v>0</v>
      </c>
      <c r="AV158" s="258">
        <v>0.294289866351475</v>
      </c>
      <c r="AW158" s="261">
        <f t="shared" si="1328"/>
        <v>0</v>
      </c>
      <c r="AX158" s="261">
        <f t="shared" si="1329"/>
        <v>0</v>
      </c>
      <c r="AY158" s="599"/>
      <c r="AZ158" s="254">
        <v>2.0</v>
      </c>
      <c r="BA158" s="255" t="s">
        <v>153</v>
      </c>
      <c r="BB158" s="256" t="s">
        <v>121</v>
      </c>
      <c r="BC158" s="256" t="s">
        <v>152</v>
      </c>
      <c r="BD158" s="257"/>
      <c r="BE158" s="257"/>
      <c r="BF158" s="257">
        <f t="shared" si="1330"/>
        <v>0</v>
      </c>
      <c r="BG158" s="258"/>
      <c r="BH158" s="257">
        <f t="shared" si="1331"/>
        <v>0</v>
      </c>
      <c r="BI158" s="259"/>
      <c r="BJ158" s="260"/>
      <c r="BK158" s="260"/>
      <c r="BL158" s="257">
        <f t="shared" si="1332"/>
        <v>0</v>
      </c>
      <c r="BM158" s="258">
        <v>0.294289866351475</v>
      </c>
      <c r="BN158" s="261">
        <f t="shared" si="1333"/>
        <v>0</v>
      </c>
      <c r="BO158" s="261">
        <f t="shared" si="1334"/>
        <v>0</v>
      </c>
      <c r="BP158" s="599"/>
      <c r="BQ158" s="254">
        <v>2.0</v>
      </c>
      <c r="BR158" s="255" t="s">
        <v>153</v>
      </c>
      <c r="BS158" s="256" t="s">
        <v>121</v>
      </c>
      <c r="BT158" s="256" t="s">
        <v>152</v>
      </c>
      <c r="BU158" s="257"/>
      <c r="BV158" s="257"/>
      <c r="BW158" s="257">
        <f t="shared" si="1335"/>
        <v>0</v>
      </c>
      <c r="BX158" s="258"/>
      <c r="BY158" s="257">
        <f t="shared" si="1336"/>
        <v>0</v>
      </c>
      <c r="BZ158" s="259"/>
      <c r="CA158" s="260"/>
      <c r="CB158" s="260"/>
      <c r="CC158" s="257">
        <f t="shared" si="1337"/>
        <v>0</v>
      </c>
      <c r="CD158" s="258">
        <v>0.294289866351475</v>
      </c>
      <c r="CE158" s="261">
        <f t="shared" si="1338"/>
        <v>0</v>
      </c>
      <c r="CF158" s="261">
        <f t="shared" si="1339"/>
        <v>0</v>
      </c>
      <c r="CG158" s="599"/>
      <c r="CH158" s="254">
        <v>2.0</v>
      </c>
      <c r="CI158" s="255" t="s">
        <v>153</v>
      </c>
      <c r="CJ158" s="256" t="s">
        <v>121</v>
      </c>
      <c r="CK158" s="256" t="s">
        <v>152</v>
      </c>
      <c r="CL158" s="257"/>
      <c r="CM158" s="257"/>
      <c r="CN158" s="257">
        <f t="shared" si="1340"/>
        <v>0</v>
      </c>
      <c r="CO158" s="258"/>
      <c r="CP158" s="257">
        <f t="shared" si="1341"/>
        <v>0</v>
      </c>
      <c r="CQ158" s="259"/>
      <c r="CR158" s="260"/>
      <c r="CS158" s="260"/>
      <c r="CT158" s="257">
        <f t="shared" si="1342"/>
        <v>0</v>
      </c>
      <c r="CU158" s="258">
        <v>0.294289866351475</v>
      </c>
      <c r="CV158" s="261">
        <f t="shared" si="1343"/>
        <v>0</v>
      </c>
      <c r="CW158" s="261">
        <f t="shared" si="1344"/>
        <v>0</v>
      </c>
      <c r="CX158" s="599"/>
      <c r="CY158" s="254">
        <v>2.0</v>
      </c>
      <c r="CZ158" s="255" t="s">
        <v>153</v>
      </c>
      <c r="DA158" s="256" t="s">
        <v>121</v>
      </c>
      <c r="DB158" s="256" t="s">
        <v>152</v>
      </c>
      <c r="DC158" s="257"/>
      <c r="DD158" s="257"/>
      <c r="DE158" s="257">
        <f t="shared" si="1345"/>
        <v>0</v>
      </c>
      <c r="DF158" s="258"/>
      <c r="DG158" s="257">
        <f t="shared" si="1346"/>
        <v>0</v>
      </c>
      <c r="DH158" s="259"/>
      <c r="DI158" s="260"/>
      <c r="DJ158" s="260"/>
      <c r="DK158" s="257">
        <f t="shared" si="1347"/>
        <v>0</v>
      </c>
      <c r="DL158" s="258">
        <v>0.294289866351475</v>
      </c>
      <c r="DM158" s="261">
        <f t="shared" si="1348"/>
        <v>0</v>
      </c>
      <c r="DN158" s="261">
        <f t="shared" si="1349"/>
        <v>0</v>
      </c>
      <c r="DO158" s="599"/>
      <c r="DP158" s="254">
        <v>2.0</v>
      </c>
      <c r="DQ158" s="255" t="s">
        <v>153</v>
      </c>
      <c r="DR158" s="256" t="s">
        <v>121</v>
      </c>
      <c r="DS158" s="256" t="s">
        <v>152</v>
      </c>
      <c r="DT158" s="257"/>
      <c r="DU158" s="257"/>
      <c r="DV158" s="257">
        <f t="shared" si="1350"/>
        <v>0</v>
      </c>
      <c r="DW158" s="258"/>
      <c r="DX158" s="257">
        <f t="shared" si="1351"/>
        <v>0</v>
      </c>
      <c r="DY158" s="259"/>
      <c r="DZ158" s="260"/>
      <c r="EA158" s="260"/>
      <c r="EB158" s="257">
        <f t="shared" si="1352"/>
        <v>0</v>
      </c>
      <c r="EC158" s="258">
        <v>0.294289866351475</v>
      </c>
      <c r="ED158" s="261">
        <f t="shared" si="1353"/>
        <v>0</v>
      </c>
      <c r="EE158" s="261">
        <f t="shared" si="1354"/>
        <v>0</v>
      </c>
      <c r="EF158" s="599"/>
      <c r="EG158" s="254">
        <v>2.0</v>
      </c>
      <c r="EH158" s="255" t="s">
        <v>153</v>
      </c>
      <c r="EI158" s="256" t="s">
        <v>121</v>
      </c>
      <c r="EJ158" s="256" t="s">
        <v>152</v>
      </c>
      <c r="EK158" s="257"/>
      <c r="EL158" s="257"/>
      <c r="EM158" s="257">
        <f t="shared" si="1355"/>
        <v>0</v>
      </c>
      <c r="EN158" s="258"/>
      <c r="EO158" s="257">
        <f t="shared" si="1356"/>
        <v>0</v>
      </c>
      <c r="EP158" s="259"/>
      <c r="EQ158" s="260"/>
      <c r="ER158" s="260"/>
      <c r="ES158" s="257">
        <f t="shared" si="1357"/>
        <v>0</v>
      </c>
      <c r="ET158" s="258">
        <v>0.294289866351475</v>
      </c>
      <c r="EU158" s="261">
        <f t="shared" si="1358"/>
        <v>0</v>
      </c>
      <c r="EV158" s="261">
        <f t="shared" si="1359"/>
        <v>0</v>
      </c>
      <c r="EW158" s="599"/>
      <c r="EX158" s="254">
        <v>2.0</v>
      </c>
      <c r="EY158" s="255" t="s">
        <v>153</v>
      </c>
      <c r="EZ158" s="256" t="s">
        <v>121</v>
      </c>
      <c r="FA158" s="256" t="s">
        <v>152</v>
      </c>
      <c r="FB158" s="257"/>
      <c r="FC158" s="257"/>
      <c r="FD158" s="257">
        <f t="shared" si="1360"/>
        <v>0</v>
      </c>
      <c r="FE158" s="258"/>
      <c r="FF158" s="257">
        <f t="shared" si="1361"/>
        <v>0</v>
      </c>
      <c r="FG158" s="259"/>
      <c r="FH158" s="260"/>
      <c r="FI158" s="260"/>
      <c r="FJ158" s="257">
        <f t="shared" si="1362"/>
        <v>0</v>
      </c>
      <c r="FK158" s="258">
        <v>0.294289866351475</v>
      </c>
      <c r="FL158" s="261">
        <f t="shared" si="1363"/>
        <v>0</v>
      </c>
      <c r="FM158" s="261">
        <f t="shared" si="1364"/>
        <v>0</v>
      </c>
      <c r="FN158" s="599"/>
      <c r="FO158" s="254">
        <v>2.0</v>
      </c>
      <c r="FP158" s="255" t="s">
        <v>153</v>
      </c>
      <c r="FQ158" s="256" t="s">
        <v>121</v>
      </c>
      <c r="FR158" s="256" t="s">
        <v>152</v>
      </c>
      <c r="FS158" s="257"/>
      <c r="FT158" s="257"/>
      <c r="FU158" s="257">
        <f t="shared" si="1365"/>
        <v>0</v>
      </c>
      <c r="FV158" s="258"/>
      <c r="FW158" s="257">
        <f t="shared" si="1366"/>
        <v>0</v>
      </c>
      <c r="FX158" s="259"/>
      <c r="FY158" s="260"/>
      <c r="FZ158" s="260"/>
      <c r="GA158" s="257">
        <f t="shared" si="1367"/>
        <v>0</v>
      </c>
      <c r="GB158" s="258">
        <v>0.294289866351475</v>
      </c>
      <c r="GC158" s="261">
        <f t="shared" si="1368"/>
        <v>0</v>
      </c>
      <c r="GD158" s="261">
        <f t="shared" si="1369"/>
        <v>0</v>
      </c>
      <c r="GE158" s="599"/>
      <c r="GF158" s="254">
        <v>2.0</v>
      </c>
      <c r="GG158" s="255" t="s">
        <v>153</v>
      </c>
      <c r="GH158" s="256" t="s">
        <v>121</v>
      </c>
      <c r="GI158" s="256" t="s">
        <v>152</v>
      </c>
      <c r="GJ158" s="257"/>
      <c r="GK158" s="257"/>
      <c r="GL158" s="257">
        <f t="shared" si="1370"/>
        <v>0</v>
      </c>
      <c r="GM158" s="258"/>
      <c r="GN158" s="257">
        <f t="shared" si="1371"/>
        <v>0</v>
      </c>
      <c r="GO158" s="259"/>
      <c r="GP158" s="260"/>
      <c r="GQ158" s="260"/>
      <c r="GR158" s="257">
        <f t="shared" si="1372"/>
        <v>0</v>
      </c>
      <c r="GS158" s="258">
        <v>0.294289866351475</v>
      </c>
      <c r="GT158" s="261">
        <f t="shared" si="1373"/>
        <v>0</v>
      </c>
      <c r="GU158" s="261">
        <f t="shared" si="1374"/>
        <v>0</v>
      </c>
      <c r="GV158" s="599"/>
      <c r="GW158" s="254">
        <v>2.0</v>
      </c>
      <c r="GX158" s="255" t="s">
        <v>153</v>
      </c>
      <c r="GY158" s="256" t="s">
        <v>121</v>
      </c>
      <c r="GZ158" s="256" t="s">
        <v>152</v>
      </c>
      <c r="HA158" s="257"/>
      <c r="HB158" s="257"/>
      <c r="HC158" s="257">
        <f t="shared" si="1375"/>
        <v>0</v>
      </c>
      <c r="HD158" s="258"/>
      <c r="HE158" s="257">
        <f t="shared" si="1376"/>
        <v>0</v>
      </c>
      <c r="HF158" s="259"/>
      <c r="HG158" s="260"/>
      <c r="HH158" s="260"/>
      <c r="HI158" s="257">
        <f t="shared" si="1377"/>
        <v>0</v>
      </c>
      <c r="HJ158" s="258">
        <v>0.294289866351475</v>
      </c>
      <c r="HK158" s="261">
        <f t="shared" si="1378"/>
        <v>0</v>
      </c>
      <c r="HL158" s="261">
        <f t="shared" si="1379"/>
        <v>0</v>
      </c>
      <c r="HM158" s="599"/>
      <c r="HN158" s="254">
        <v>2.0</v>
      </c>
      <c r="HO158" s="255" t="s">
        <v>153</v>
      </c>
      <c r="HP158" s="256" t="s">
        <v>121</v>
      </c>
      <c r="HQ158" s="256" t="s">
        <v>152</v>
      </c>
      <c r="HR158" s="257"/>
      <c r="HS158" s="257"/>
      <c r="HT158" s="257">
        <f t="shared" si="1380"/>
        <v>0</v>
      </c>
      <c r="HU158" s="258"/>
      <c r="HV158" s="257">
        <f t="shared" si="1381"/>
        <v>0</v>
      </c>
      <c r="HW158" s="259"/>
      <c r="HX158" s="260"/>
      <c r="HY158" s="260"/>
      <c r="HZ158" s="257">
        <f t="shared" si="1382"/>
        <v>0</v>
      </c>
      <c r="IA158" s="258">
        <v>0.294289866351475</v>
      </c>
      <c r="IB158" s="261">
        <f t="shared" si="1383"/>
        <v>0</v>
      </c>
      <c r="IC158" s="261">
        <f t="shared" si="1384"/>
        <v>0</v>
      </c>
      <c r="ID158" s="599"/>
      <c r="IE158" s="254">
        <v>2.0</v>
      </c>
      <c r="IF158" s="255" t="s">
        <v>153</v>
      </c>
      <c r="IG158" s="256" t="s">
        <v>121</v>
      </c>
      <c r="IH158" s="256" t="s">
        <v>152</v>
      </c>
      <c r="II158" s="257"/>
      <c r="IJ158" s="257"/>
      <c r="IK158" s="257">
        <f t="shared" si="1385"/>
        <v>0</v>
      </c>
      <c r="IL158" s="258"/>
      <c r="IM158" s="257">
        <f t="shared" si="1386"/>
        <v>0</v>
      </c>
      <c r="IN158" s="259"/>
      <c r="IO158" s="260"/>
      <c r="IP158" s="260"/>
      <c r="IQ158" s="257">
        <f t="shared" si="1387"/>
        <v>0</v>
      </c>
      <c r="IR158" s="258">
        <v>0.294289866351475</v>
      </c>
      <c r="IS158" s="261">
        <f t="shared" si="1388"/>
        <v>0</v>
      </c>
      <c r="IT158" s="261">
        <f t="shared" si="1389"/>
        <v>0</v>
      </c>
      <c r="IU158" s="599"/>
      <c r="IV158" s="254">
        <v>2.0</v>
      </c>
      <c r="IW158" s="255" t="s">
        <v>153</v>
      </c>
      <c r="IX158" s="256" t="s">
        <v>121</v>
      </c>
      <c r="IY158" s="256" t="s">
        <v>152</v>
      </c>
      <c r="IZ158" s="257"/>
      <c r="JA158" s="257"/>
      <c r="JB158" s="257">
        <f t="shared" si="1390"/>
        <v>0</v>
      </c>
      <c r="JC158" s="258"/>
      <c r="JD158" s="257">
        <f t="shared" si="1391"/>
        <v>0</v>
      </c>
      <c r="JE158" s="259"/>
      <c r="JF158" s="260"/>
      <c r="JG158" s="260"/>
      <c r="JH158" s="257">
        <f t="shared" si="1392"/>
        <v>0</v>
      </c>
      <c r="JI158" s="258">
        <v>0.294289866351475</v>
      </c>
      <c r="JJ158" s="261">
        <f t="shared" si="1393"/>
        <v>0</v>
      </c>
      <c r="JK158" s="261">
        <f t="shared" si="1394"/>
        <v>0</v>
      </c>
      <c r="JL158" s="599"/>
      <c r="JM158" s="254">
        <v>2.0</v>
      </c>
      <c r="JN158" s="255" t="s">
        <v>153</v>
      </c>
      <c r="JO158" s="256" t="s">
        <v>121</v>
      </c>
      <c r="JP158" s="256" t="s">
        <v>152</v>
      </c>
      <c r="JQ158" s="257"/>
      <c r="JR158" s="257"/>
      <c r="JS158" s="257">
        <f t="shared" si="1395"/>
        <v>0</v>
      </c>
      <c r="JT158" s="258"/>
      <c r="JU158" s="257">
        <f t="shared" si="1396"/>
        <v>0</v>
      </c>
      <c r="JV158" s="259"/>
      <c r="JW158" s="260"/>
      <c r="JX158" s="260"/>
      <c r="JY158" s="257">
        <f t="shared" si="1397"/>
        <v>0</v>
      </c>
      <c r="JZ158" s="258">
        <v>0.294289866351475</v>
      </c>
      <c r="KA158" s="261">
        <f t="shared" si="1398"/>
        <v>0</v>
      </c>
      <c r="KB158" s="261">
        <f t="shared" si="1399"/>
        <v>0</v>
      </c>
      <c r="KC158" s="599"/>
      <c r="KD158" s="254">
        <v>2.0</v>
      </c>
      <c r="KE158" s="255" t="s">
        <v>153</v>
      </c>
      <c r="KF158" s="256" t="s">
        <v>121</v>
      </c>
      <c r="KG158" s="256" t="s">
        <v>152</v>
      </c>
      <c r="KH158" s="257"/>
      <c r="KI158" s="257"/>
      <c r="KJ158" s="257">
        <f t="shared" si="1400"/>
        <v>0</v>
      </c>
      <c r="KK158" s="258"/>
      <c r="KL158" s="257">
        <f t="shared" si="1401"/>
        <v>0</v>
      </c>
      <c r="KM158" s="259"/>
      <c r="KN158" s="260"/>
      <c r="KO158" s="260"/>
      <c r="KP158" s="257">
        <f t="shared" si="1402"/>
        <v>0</v>
      </c>
      <c r="KQ158" s="258">
        <v>0.294289866351475</v>
      </c>
      <c r="KR158" s="261">
        <f t="shared" si="1403"/>
        <v>0</v>
      </c>
      <c r="KS158" s="261">
        <f t="shared" si="1404"/>
        <v>0</v>
      </c>
      <c r="KT158" s="599"/>
      <c r="KU158" s="264"/>
    </row>
    <row r="159" ht="15.75" customHeight="1">
      <c r="A159" s="254">
        <v>3.0</v>
      </c>
      <c r="B159" s="255" t="s">
        <v>154</v>
      </c>
      <c r="C159" s="256" t="s">
        <v>121</v>
      </c>
      <c r="D159" s="256" t="s">
        <v>152</v>
      </c>
      <c r="E159" s="257"/>
      <c r="F159" s="257"/>
      <c r="G159" s="257">
        <f t="shared" si="1315"/>
        <v>0</v>
      </c>
      <c r="H159" s="258"/>
      <c r="I159" s="257">
        <f t="shared" si="1316"/>
        <v>0</v>
      </c>
      <c r="J159" s="259"/>
      <c r="K159" s="260"/>
      <c r="L159" s="260"/>
      <c r="M159" s="257">
        <f t="shared" si="1317"/>
        <v>0</v>
      </c>
      <c r="N159" s="258">
        <v>0.294289866351475</v>
      </c>
      <c r="O159" s="261">
        <f t="shared" si="1318"/>
        <v>0</v>
      </c>
      <c r="P159" s="261">
        <f t="shared" si="1319"/>
        <v>0</v>
      </c>
      <c r="Q159" s="599"/>
      <c r="R159" s="254">
        <v>3.0</v>
      </c>
      <c r="S159" s="255" t="s">
        <v>154</v>
      </c>
      <c r="T159" s="256" t="s">
        <v>121</v>
      </c>
      <c r="U159" s="256" t="s">
        <v>152</v>
      </c>
      <c r="V159" s="257"/>
      <c r="W159" s="257"/>
      <c r="X159" s="257">
        <f t="shared" si="1320"/>
        <v>0</v>
      </c>
      <c r="Y159" s="258"/>
      <c r="Z159" s="257">
        <f t="shared" si="1321"/>
        <v>0</v>
      </c>
      <c r="AA159" s="259"/>
      <c r="AB159" s="260"/>
      <c r="AC159" s="260"/>
      <c r="AD159" s="257">
        <f t="shared" si="1322"/>
        <v>0</v>
      </c>
      <c r="AE159" s="258">
        <v>0.294289866351475</v>
      </c>
      <c r="AF159" s="261">
        <f t="shared" si="1323"/>
        <v>0</v>
      </c>
      <c r="AG159" s="261">
        <f t="shared" si="1324"/>
        <v>0</v>
      </c>
      <c r="AH159" s="599"/>
      <c r="AI159" s="254">
        <v>3.0</v>
      </c>
      <c r="AJ159" s="255" t="s">
        <v>154</v>
      </c>
      <c r="AK159" s="256" t="s">
        <v>121</v>
      </c>
      <c r="AL159" s="256" t="s">
        <v>152</v>
      </c>
      <c r="AM159" s="257"/>
      <c r="AN159" s="257"/>
      <c r="AO159" s="257">
        <f t="shared" si="1325"/>
        <v>0</v>
      </c>
      <c r="AP159" s="258"/>
      <c r="AQ159" s="257">
        <f t="shared" si="1326"/>
        <v>0</v>
      </c>
      <c r="AR159" s="259"/>
      <c r="AS159" s="260"/>
      <c r="AT159" s="260"/>
      <c r="AU159" s="257">
        <f t="shared" si="1327"/>
        <v>0</v>
      </c>
      <c r="AV159" s="258">
        <v>0.294289866351475</v>
      </c>
      <c r="AW159" s="261">
        <f t="shared" si="1328"/>
        <v>0</v>
      </c>
      <c r="AX159" s="261">
        <f t="shared" si="1329"/>
        <v>0</v>
      </c>
      <c r="AY159" s="599"/>
      <c r="AZ159" s="254">
        <v>3.0</v>
      </c>
      <c r="BA159" s="255" t="s">
        <v>154</v>
      </c>
      <c r="BB159" s="256" t="s">
        <v>121</v>
      </c>
      <c r="BC159" s="256" t="s">
        <v>152</v>
      </c>
      <c r="BD159" s="257"/>
      <c r="BE159" s="257"/>
      <c r="BF159" s="257">
        <f t="shared" si="1330"/>
        <v>0</v>
      </c>
      <c r="BG159" s="258"/>
      <c r="BH159" s="257">
        <f t="shared" si="1331"/>
        <v>0</v>
      </c>
      <c r="BI159" s="259"/>
      <c r="BJ159" s="260"/>
      <c r="BK159" s="260"/>
      <c r="BL159" s="257">
        <f t="shared" si="1332"/>
        <v>0</v>
      </c>
      <c r="BM159" s="258">
        <v>0.294289866351475</v>
      </c>
      <c r="BN159" s="261">
        <f t="shared" si="1333"/>
        <v>0</v>
      </c>
      <c r="BO159" s="261">
        <f t="shared" si="1334"/>
        <v>0</v>
      </c>
      <c r="BP159" s="599"/>
      <c r="BQ159" s="254">
        <v>3.0</v>
      </c>
      <c r="BR159" s="255" t="s">
        <v>154</v>
      </c>
      <c r="BS159" s="256" t="s">
        <v>121</v>
      </c>
      <c r="BT159" s="256" t="s">
        <v>152</v>
      </c>
      <c r="BU159" s="257"/>
      <c r="BV159" s="257"/>
      <c r="BW159" s="257">
        <f t="shared" si="1335"/>
        <v>0</v>
      </c>
      <c r="BX159" s="258"/>
      <c r="BY159" s="257">
        <f t="shared" si="1336"/>
        <v>0</v>
      </c>
      <c r="BZ159" s="259"/>
      <c r="CA159" s="260"/>
      <c r="CB159" s="260"/>
      <c r="CC159" s="257">
        <f t="shared" si="1337"/>
        <v>0</v>
      </c>
      <c r="CD159" s="258">
        <v>0.294289866351475</v>
      </c>
      <c r="CE159" s="261">
        <f t="shared" si="1338"/>
        <v>0</v>
      </c>
      <c r="CF159" s="261">
        <f t="shared" si="1339"/>
        <v>0</v>
      </c>
      <c r="CG159" s="599"/>
      <c r="CH159" s="254">
        <v>3.0</v>
      </c>
      <c r="CI159" s="255" t="s">
        <v>154</v>
      </c>
      <c r="CJ159" s="256" t="s">
        <v>121</v>
      </c>
      <c r="CK159" s="256" t="s">
        <v>152</v>
      </c>
      <c r="CL159" s="257"/>
      <c r="CM159" s="257"/>
      <c r="CN159" s="257">
        <f t="shared" si="1340"/>
        <v>0</v>
      </c>
      <c r="CO159" s="258"/>
      <c r="CP159" s="257">
        <f t="shared" si="1341"/>
        <v>0</v>
      </c>
      <c r="CQ159" s="259"/>
      <c r="CR159" s="260"/>
      <c r="CS159" s="260"/>
      <c r="CT159" s="257">
        <f t="shared" si="1342"/>
        <v>0</v>
      </c>
      <c r="CU159" s="258">
        <v>0.294289866351475</v>
      </c>
      <c r="CV159" s="261">
        <f t="shared" si="1343"/>
        <v>0</v>
      </c>
      <c r="CW159" s="261">
        <f t="shared" si="1344"/>
        <v>0</v>
      </c>
      <c r="CX159" s="599"/>
      <c r="CY159" s="254">
        <v>3.0</v>
      </c>
      <c r="CZ159" s="255" t="s">
        <v>154</v>
      </c>
      <c r="DA159" s="256" t="s">
        <v>121</v>
      </c>
      <c r="DB159" s="256" t="s">
        <v>152</v>
      </c>
      <c r="DC159" s="257"/>
      <c r="DD159" s="257"/>
      <c r="DE159" s="257">
        <f t="shared" si="1345"/>
        <v>0</v>
      </c>
      <c r="DF159" s="258"/>
      <c r="DG159" s="257">
        <f t="shared" si="1346"/>
        <v>0</v>
      </c>
      <c r="DH159" s="259"/>
      <c r="DI159" s="260"/>
      <c r="DJ159" s="260"/>
      <c r="DK159" s="257">
        <f t="shared" si="1347"/>
        <v>0</v>
      </c>
      <c r="DL159" s="258">
        <v>0.294289866351475</v>
      </c>
      <c r="DM159" s="261">
        <f t="shared" si="1348"/>
        <v>0</v>
      </c>
      <c r="DN159" s="261">
        <f t="shared" si="1349"/>
        <v>0</v>
      </c>
      <c r="DO159" s="599"/>
      <c r="DP159" s="254">
        <v>3.0</v>
      </c>
      <c r="DQ159" s="255" t="s">
        <v>154</v>
      </c>
      <c r="DR159" s="256" t="s">
        <v>121</v>
      </c>
      <c r="DS159" s="256" t="s">
        <v>152</v>
      </c>
      <c r="DT159" s="257"/>
      <c r="DU159" s="257"/>
      <c r="DV159" s="257">
        <f t="shared" si="1350"/>
        <v>0</v>
      </c>
      <c r="DW159" s="258"/>
      <c r="DX159" s="257">
        <f t="shared" si="1351"/>
        <v>0</v>
      </c>
      <c r="DY159" s="259"/>
      <c r="DZ159" s="260"/>
      <c r="EA159" s="260"/>
      <c r="EB159" s="257">
        <f t="shared" si="1352"/>
        <v>0</v>
      </c>
      <c r="EC159" s="258">
        <v>0.294289866351475</v>
      </c>
      <c r="ED159" s="261">
        <f t="shared" si="1353"/>
        <v>0</v>
      </c>
      <c r="EE159" s="261">
        <f t="shared" si="1354"/>
        <v>0</v>
      </c>
      <c r="EF159" s="599"/>
      <c r="EG159" s="254">
        <v>3.0</v>
      </c>
      <c r="EH159" s="255" t="s">
        <v>154</v>
      </c>
      <c r="EI159" s="256" t="s">
        <v>121</v>
      </c>
      <c r="EJ159" s="256" t="s">
        <v>152</v>
      </c>
      <c r="EK159" s="257"/>
      <c r="EL159" s="257"/>
      <c r="EM159" s="257">
        <f t="shared" si="1355"/>
        <v>0</v>
      </c>
      <c r="EN159" s="258"/>
      <c r="EO159" s="257">
        <f t="shared" si="1356"/>
        <v>0</v>
      </c>
      <c r="EP159" s="259"/>
      <c r="EQ159" s="260"/>
      <c r="ER159" s="260"/>
      <c r="ES159" s="257">
        <f t="shared" si="1357"/>
        <v>0</v>
      </c>
      <c r="ET159" s="258">
        <v>0.294289866351475</v>
      </c>
      <c r="EU159" s="261">
        <f t="shared" si="1358"/>
        <v>0</v>
      </c>
      <c r="EV159" s="261">
        <f t="shared" si="1359"/>
        <v>0</v>
      </c>
      <c r="EW159" s="599"/>
      <c r="EX159" s="254">
        <v>3.0</v>
      </c>
      <c r="EY159" s="255" t="s">
        <v>154</v>
      </c>
      <c r="EZ159" s="256" t="s">
        <v>121</v>
      </c>
      <c r="FA159" s="256" t="s">
        <v>152</v>
      </c>
      <c r="FB159" s="257"/>
      <c r="FC159" s="257"/>
      <c r="FD159" s="257">
        <f t="shared" si="1360"/>
        <v>0</v>
      </c>
      <c r="FE159" s="258"/>
      <c r="FF159" s="257">
        <f t="shared" si="1361"/>
        <v>0</v>
      </c>
      <c r="FG159" s="259"/>
      <c r="FH159" s="260"/>
      <c r="FI159" s="260"/>
      <c r="FJ159" s="257">
        <f t="shared" si="1362"/>
        <v>0</v>
      </c>
      <c r="FK159" s="258">
        <v>0.294289866351475</v>
      </c>
      <c r="FL159" s="261">
        <f t="shared" si="1363"/>
        <v>0</v>
      </c>
      <c r="FM159" s="261">
        <f t="shared" si="1364"/>
        <v>0</v>
      </c>
      <c r="FN159" s="599"/>
      <c r="FO159" s="254">
        <v>3.0</v>
      </c>
      <c r="FP159" s="255" t="s">
        <v>154</v>
      </c>
      <c r="FQ159" s="256" t="s">
        <v>121</v>
      </c>
      <c r="FR159" s="256" t="s">
        <v>152</v>
      </c>
      <c r="FS159" s="257"/>
      <c r="FT159" s="257"/>
      <c r="FU159" s="257">
        <f t="shared" si="1365"/>
        <v>0</v>
      </c>
      <c r="FV159" s="258"/>
      <c r="FW159" s="257">
        <f t="shared" si="1366"/>
        <v>0</v>
      </c>
      <c r="FX159" s="259"/>
      <c r="FY159" s="260"/>
      <c r="FZ159" s="260"/>
      <c r="GA159" s="257">
        <f t="shared" si="1367"/>
        <v>0</v>
      </c>
      <c r="GB159" s="258">
        <v>0.294289866351475</v>
      </c>
      <c r="GC159" s="261">
        <f t="shared" si="1368"/>
        <v>0</v>
      </c>
      <c r="GD159" s="261">
        <f t="shared" si="1369"/>
        <v>0</v>
      </c>
      <c r="GE159" s="599"/>
      <c r="GF159" s="254">
        <v>3.0</v>
      </c>
      <c r="GG159" s="255" t="s">
        <v>154</v>
      </c>
      <c r="GH159" s="256" t="s">
        <v>121</v>
      </c>
      <c r="GI159" s="256" t="s">
        <v>152</v>
      </c>
      <c r="GJ159" s="257"/>
      <c r="GK159" s="257"/>
      <c r="GL159" s="257">
        <f t="shared" si="1370"/>
        <v>0</v>
      </c>
      <c r="GM159" s="258"/>
      <c r="GN159" s="257">
        <f t="shared" si="1371"/>
        <v>0</v>
      </c>
      <c r="GO159" s="259"/>
      <c r="GP159" s="260"/>
      <c r="GQ159" s="260"/>
      <c r="GR159" s="257">
        <f t="shared" si="1372"/>
        <v>0</v>
      </c>
      <c r="GS159" s="258">
        <v>0.294289866351475</v>
      </c>
      <c r="GT159" s="261">
        <f t="shared" si="1373"/>
        <v>0</v>
      </c>
      <c r="GU159" s="261">
        <f t="shared" si="1374"/>
        <v>0</v>
      </c>
      <c r="GV159" s="599"/>
      <c r="GW159" s="254">
        <v>3.0</v>
      </c>
      <c r="GX159" s="255" t="s">
        <v>154</v>
      </c>
      <c r="GY159" s="256" t="s">
        <v>121</v>
      </c>
      <c r="GZ159" s="256" t="s">
        <v>152</v>
      </c>
      <c r="HA159" s="257"/>
      <c r="HB159" s="257"/>
      <c r="HC159" s="257">
        <f t="shared" si="1375"/>
        <v>0</v>
      </c>
      <c r="HD159" s="258"/>
      <c r="HE159" s="257">
        <f t="shared" si="1376"/>
        <v>0</v>
      </c>
      <c r="HF159" s="259"/>
      <c r="HG159" s="260"/>
      <c r="HH159" s="260"/>
      <c r="HI159" s="257">
        <f t="shared" si="1377"/>
        <v>0</v>
      </c>
      <c r="HJ159" s="258">
        <v>0.294289866351475</v>
      </c>
      <c r="HK159" s="261">
        <f t="shared" si="1378"/>
        <v>0</v>
      </c>
      <c r="HL159" s="261">
        <f t="shared" si="1379"/>
        <v>0</v>
      </c>
      <c r="HM159" s="599"/>
      <c r="HN159" s="254">
        <v>3.0</v>
      </c>
      <c r="HO159" s="255" t="s">
        <v>154</v>
      </c>
      <c r="HP159" s="256" t="s">
        <v>121</v>
      </c>
      <c r="HQ159" s="256" t="s">
        <v>152</v>
      </c>
      <c r="HR159" s="257"/>
      <c r="HS159" s="257"/>
      <c r="HT159" s="257">
        <f t="shared" si="1380"/>
        <v>0</v>
      </c>
      <c r="HU159" s="258"/>
      <c r="HV159" s="257">
        <f t="shared" si="1381"/>
        <v>0</v>
      </c>
      <c r="HW159" s="259"/>
      <c r="HX159" s="260"/>
      <c r="HY159" s="260"/>
      <c r="HZ159" s="257">
        <f t="shared" si="1382"/>
        <v>0</v>
      </c>
      <c r="IA159" s="258">
        <v>0.294289866351475</v>
      </c>
      <c r="IB159" s="261">
        <f t="shared" si="1383"/>
        <v>0</v>
      </c>
      <c r="IC159" s="261">
        <f t="shared" si="1384"/>
        <v>0</v>
      </c>
      <c r="ID159" s="599"/>
      <c r="IE159" s="254">
        <v>3.0</v>
      </c>
      <c r="IF159" s="255" t="s">
        <v>154</v>
      </c>
      <c r="IG159" s="256" t="s">
        <v>121</v>
      </c>
      <c r="IH159" s="256" t="s">
        <v>152</v>
      </c>
      <c r="II159" s="257"/>
      <c r="IJ159" s="257"/>
      <c r="IK159" s="257">
        <f t="shared" si="1385"/>
        <v>0</v>
      </c>
      <c r="IL159" s="258"/>
      <c r="IM159" s="257">
        <f t="shared" si="1386"/>
        <v>0</v>
      </c>
      <c r="IN159" s="259"/>
      <c r="IO159" s="260"/>
      <c r="IP159" s="260"/>
      <c r="IQ159" s="257">
        <f t="shared" si="1387"/>
        <v>0</v>
      </c>
      <c r="IR159" s="258">
        <v>0.294289866351475</v>
      </c>
      <c r="IS159" s="261">
        <f t="shared" si="1388"/>
        <v>0</v>
      </c>
      <c r="IT159" s="261">
        <f t="shared" si="1389"/>
        <v>0</v>
      </c>
      <c r="IU159" s="599"/>
      <c r="IV159" s="254">
        <v>3.0</v>
      </c>
      <c r="IW159" s="255" t="s">
        <v>154</v>
      </c>
      <c r="IX159" s="256" t="s">
        <v>121</v>
      </c>
      <c r="IY159" s="256" t="s">
        <v>152</v>
      </c>
      <c r="IZ159" s="257"/>
      <c r="JA159" s="257"/>
      <c r="JB159" s="257">
        <f t="shared" si="1390"/>
        <v>0</v>
      </c>
      <c r="JC159" s="258"/>
      <c r="JD159" s="257">
        <f t="shared" si="1391"/>
        <v>0</v>
      </c>
      <c r="JE159" s="259"/>
      <c r="JF159" s="260"/>
      <c r="JG159" s="260"/>
      <c r="JH159" s="257">
        <f t="shared" si="1392"/>
        <v>0</v>
      </c>
      <c r="JI159" s="258">
        <v>0.294289866351475</v>
      </c>
      <c r="JJ159" s="261">
        <f t="shared" si="1393"/>
        <v>0</v>
      </c>
      <c r="JK159" s="261">
        <f t="shared" si="1394"/>
        <v>0</v>
      </c>
      <c r="JL159" s="599"/>
      <c r="JM159" s="254">
        <v>3.0</v>
      </c>
      <c r="JN159" s="255" t="s">
        <v>154</v>
      </c>
      <c r="JO159" s="256" t="s">
        <v>121</v>
      </c>
      <c r="JP159" s="256" t="s">
        <v>152</v>
      </c>
      <c r="JQ159" s="257"/>
      <c r="JR159" s="257"/>
      <c r="JS159" s="257">
        <f t="shared" si="1395"/>
        <v>0</v>
      </c>
      <c r="JT159" s="258"/>
      <c r="JU159" s="257">
        <f t="shared" si="1396"/>
        <v>0</v>
      </c>
      <c r="JV159" s="259"/>
      <c r="JW159" s="260"/>
      <c r="JX159" s="260"/>
      <c r="JY159" s="257">
        <f t="shared" si="1397"/>
        <v>0</v>
      </c>
      <c r="JZ159" s="258">
        <v>0.294289866351475</v>
      </c>
      <c r="KA159" s="261">
        <f t="shared" si="1398"/>
        <v>0</v>
      </c>
      <c r="KB159" s="261">
        <f t="shared" si="1399"/>
        <v>0</v>
      </c>
      <c r="KC159" s="599"/>
      <c r="KD159" s="254">
        <v>3.0</v>
      </c>
      <c r="KE159" s="255" t="s">
        <v>154</v>
      </c>
      <c r="KF159" s="256" t="s">
        <v>121</v>
      </c>
      <c r="KG159" s="256" t="s">
        <v>152</v>
      </c>
      <c r="KH159" s="257"/>
      <c r="KI159" s="257"/>
      <c r="KJ159" s="257">
        <f t="shared" si="1400"/>
        <v>0</v>
      </c>
      <c r="KK159" s="258"/>
      <c r="KL159" s="257">
        <f t="shared" si="1401"/>
        <v>0</v>
      </c>
      <c r="KM159" s="259"/>
      <c r="KN159" s="260"/>
      <c r="KO159" s="260"/>
      <c r="KP159" s="257">
        <f t="shared" si="1402"/>
        <v>0</v>
      </c>
      <c r="KQ159" s="258">
        <v>0.294289866351475</v>
      </c>
      <c r="KR159" s="261">
        <f t="shared" si="1403"/>
        <v>0</v>
      </c>
      <c r="KS159" s="261">
        <f t="shared" si="1404"/>
        <v>0</v>
      </c>
      <c r="KT159" s="599"/>
      <c r="KU159" s="264"/>
    </row>
    <row r="160" ht="15.75" customHeight="1">
      <c r="A160" s="254">
        <v>4.0</v>
      </c>
      <c r="B160" s="255" t="s">
        <v>138</v>
      </c>
      <c r="C160" s="256" t="s">
        <v>121</v>
      </c>
      <c r="D160" s="256" t="s">
        <v>152</v>
      </c>
      <c r="E160" s="257"/>
      <c r="F160" s="257"/>
      <c r="G160" s="257">
        <f t="shared" si="1315"/>
        <v>0</v>
      </c>
      <c r="H160" s="258"/>
      <c r="I160" s="257">
        <f t="shared" si="1316"/>
        <v>0</v>
      </c>
      <c r="J160" s="259"/>
      <c r="K160" s="260"/>
      <c r="L160" s="260"/>
      <c r="M160" s="257">
        <f t="shared" si="1317"/>
        <v>0</v>
      </c>
      <c r="N160" s="258">
        <v>0.294289866351475</v>
      </c>
      <c r="O160" s="261">
        <f t="shared" si="1318"/>
        <v>0</v>
      </c>
      <c r="P160" s="261">
        <f t="shared" si="1319"/>
        <v>0</v>
      </c>
      <c r="Q160" s="599"/>
      <c r="R160" s="254">
        <v>4.0</v>
      </c>
      <c r="S160" s="255" t="s">
        <v>138</v>
      </c>
      <c r="T160" s="256" t="s">
        <v>121</v>
      </c>
      <c r="U160" s="256" t="s">
        <v>152</v>
      </c>
      <c r="V160" s="257"/>
      <c r="W160" s="257"/>
      <c r="X160" s="257">
        <f t="shared" si="1320"/>
        <v>0</v>
      </c>
      <c r="Y160" s="258"/>
      <c r="Z160" s="257">
        <f t="shared" si="1321"/>
        <v>0</v>
      </c>
      <c r="AA160" s="259"/>
      <c r="AB160" s="260"/>
      <c r="AC160" s="260"/>
      <c r="AD160" s="257">
        <f t="shared" si="1322"/>
        <v>0</v>
      </c>
      <c r="AE160" s="258">
        <v>0.294289866351475</v>
      </c>
      <c r="AF160" s="261">
        <f t="shared" si="1323"/>
        <v>0</v>
      </c>
      <c r="AG160" s="261">
        <f t="shared" si="1324"/>
        <v>0</v>
      </c>
      <c r="AH160" s="599"/>
      <c r="AI160" s="254">
        <v>4.0</v>
      </c>
      <c r="AJ160" s="255" t="s">
        <v>138</v>
      </c>
      <c r="AK160" s="256" t="s">
        <v>121</v>
      </c>
      <c r="AL160" s="256" t="s">
        <v>152</v>
      </c>
      <c r="AM160" s="257"/>
      <c r="AN160" s="257"/>
      <c r="AO160" s="257">
        <f t="shared" si="1325"/>
        <v>0</v>
      </c>
      <c r="AP160" s="258"/>
      <c r="AQ160" s="257">
        <f t="shared" si="1326"/>
        <v>0</v>
      </c>
      <c r="AR160" s="259"/>
      <c r="AS160" s="260"/>
      <c r="AT160" s="260"/>
      <c r="AU160" s="257">
        <f t="shared" si="1327"/>
        <v>0</v>
      </c>
      <c r="AV160" s="258">
        <v>0.294289866351475</v>
      </c>
      <c r="AW160" s="261">
        <f t="shared" si="1328"/>
        <v>0</v>
      </c>
      <c r="AX160" s="261">
        <f t="shared" si="1329"/>
        <v>0</v>
      </c>
      <c r="AY160" s="599"/>
      <c r="AZ160" s="254">
        <v>4.0</v>
      </c>
      <c r="BA160" s="255" t="s">
        <v>138</v>
      </c>
      <c r="BB160" s="256" t="s">
        <v>121</v>
      </c>
      <c r="BC160" s="256" t="s">
        <v>152</v>
      </c>
      <c r="BD160" s="257"/>
      <c r="BE160" s="257"/>
      <c r="BF160" s="257">
        <f t="shared" si="1330"/>
        <v>0</v>
      </c>
      <c r="BG160" s="258"/>
      <c r="BH160" s="257">
        <f t="shared" si="1331"/>
        <v>0</v>
      </c>
      <c r="BI160" s="259"/>
      <c r="BJ160" s="260"/>
      <c r="BK160" s="260"/>
      <c r="BL160" s="257">
        <f t="shared" si="1332"/>
        <v>0</v>
      </c>
      <c r="BM160" s="258">
        <v>0.294289866351475</v>
      </c>
      <c r="BN160" s="261">
        <f t="shared" si="1333"/>
        <v>0</v>
      </c>
      <c r="BO160" s="261">
        <f t="shared" si="1334"/>
        <v>0</v>
      </c>
      <c r="BP160" s="599"/>
      <c r="BQ160" s="254">
        <v>4.0</v>
      </c>
      <c r="BR160" s="255" t="s">
        <v>138</v>
      </c>
      <c r="BS160" s="256" t="s">
        <v>121</v>
      </c>
      <c r="BT160" s="256" t="s">
        <v>152</v>
      </c>
      <c r="BU160" s="257"/>
      <c r="BV160" s="257"/>
      <c r="BW160" s="257">
        <f t="shared" si="1335"/>
        <v>0</v>
      </c>
      <c r="BX160" s="258"/>
      <c r="BY160" s="257">
        <f t="shared" si="1336"/>
        <v>0</v>
      </c>
      <c r="BZ160" s="259"/>
      <c r="CA160" s="260"/>
      <c r="CB160" s="260"/>
      <c r="CC160" s="257">
        <f t="shared" si="1337"/>
        <v>0</v>
      </c>
      <c r="CD160" s="258">
        <v>0.294289866351475</v>
      </c>
      <c r="CE160" s="261">
        <f t="shared" si="1338"/>
        <v>0</v>
      </c>
      <c r="CF160" s="261">
        <f t="shared" si="1339"/>
        <v>0</v>
      </c>
      <c r="CG160" s="599"/>
      <c r="CH160" s="254">
        <v>4.0</v>
      </c>
      <c r="CI160" s="255" t="s">
        <v>138</v>
      </c>
      <c r="CJ160" s="256" t="s">
        <v>121</v>
      </c>
      <c r="CK160" s="256" t="s">
        <v>152</v>
      </c>
      <c r="CL160" s="257"/>
      <c r="CM160" s="257"/>
      <c r="CN160" s="257">
        <f t="shared" si="1340"/>
        <v>0</v>
      </c>
      <c r="CO160" s="258"/>
      <c r="CP160" s="257">
        <f t="shared" si="1341"/>
        <v>0</v>
      </c>
      <c r="CQ160" s="259"/>
      <c r="CR160" s="260"/>
      <c r="CS160" s="260"/>
      <c r="CT160" s="257">
        <f t="shared" si="1342"/>
        <v>0</v>
      </c>
      <c r="CU160" s="258">
        <v>0.294289866351475</v>
      </c>
      <c r="CV160" s="261">
        <f t="shared" si="1343"/>
        <v>0</v>
      </c>
      <c r="CW160" s="261">
        <f t="shared" si="1344"/>
        <v>0</v>
      </c>
      <c r="CX160" s="599"/>
      <c r="CY160" s="254">
        <v>4.0</v>
      </c>
      <c r="CZ160" s="255" t="s">
        <v>138</v>
      </c>
      <c r="DA160" s="256" t="s">
        <v>121</v>
      </c>
      <c r="DB160" s="256" t="s">
        <v>152</v>
      </c>
      <c r="DC160" s="257"/>
      <c r="DD160" s="257"/>
      <c r="DE160" s="257">
        <f t="shared" si="1345"/>
        <v>0</v>
      </c>
      <c r="DF160" s="258"/>
      <c r="DG160" s="257">
        <f t="shared" si="1346"/>
        <v>0</v>
      </c>
      <c r="DH160" s="259"/>
      <c r="DI160" s="260"/>
      <c r="DJ160" s="260"/>
      <c r="DK160" s="257">
        <f t="shared" si="1347"/>
        <v>0</v>
      </c>
      <c r="DL160" s="258">
        <v>0.294289866351475</v>
      </c>
      <c r="DM160" s="261">
        <f t="shared" si="1348"/>
        <v>0</v>
      </c>
      <c r="DN160" s="261">
        <f t="shared" si="1349"/>
        <v>0</v>
      </c>
      <c r="DO160" s="599"/>
      <c r="DP160" s="254">
        <v>4.0</v>
      </c>
      <c r="DQ160" s="255" t="s">
        <v>138</v>
      </c>
      <c r="DR160" s="256" t="s">
        <v>121</v>
      </c>
      <c r="DS160" s="256" t="s">
        <v>152</v>
      </c>
      <c r="DT160" s="257"/>
      <c r="DU160" s="257"/>
      <c r="DV160" s="257">
        <f t="shared" si="1350"/>
        <v>0</v>
      </c>
      <c r="DW160" s="258"/>
      <c r="DX160" s="257">
        <f t="shared" si="1351"/>
        <v>0</v>
      </c>
      <c r="DY160" s="259"/>
      <c r="DZ160" s="260"/>
      <c r="EA160" s="260"/>
      <c r="EB160" s="257">
        <f t="shared" si="1352"/>
        <v>0</v>
      </c>
      <c r="EC160" s="258">
        <v>0.294289866351475</v>
      </c>
      <c r="ED160" s="261">
        <f t="shared" si="1353"/>
        <v>0</v>
      </c>
      <c r="EE160" s="261">
        <f t="shared" si="1354"/>
        <v>0</v>
      </c>
      <c r="EF160" s="599"/>
      <c r="EG160" s="254">
        <v>4.0</v>
      </c>
      <c r="EH160" s="255" t="s">
        <v>138</v>
      </c>
      <c r="EI160" s="256" t="s">
        <v>121</v>
      </c>
      <c r="EJ160" s="256" t="s">
        <v>152</v>
      </c>
      <c r="EK160" s="257"/>
      <c r="EL160" s="257"/>
      <c r="EM160" s="257">
        <f t="shared" si="1355"/>
        <v>0</v>
      </c>
      <c r="EN160" s="258"/>
      <c r="EO160" s="257">
        <f t="shared" si="1356"/>
        <v>0</v>
      </c>
      <c r="EP160" s="259"/>
      <c r="EQ160" s="260"/>
      <c r="ER160" s="260"/>
      <c r="ES160" s="257">
        <f t="shared" si="1357"/>
        <v>0</v>
      </c>
      <c r="ET160" s="258">
        <v>0.294289866351475</v>
      </c>
      <c r="EU160" s="261">
        <f t="shared" si="1358"/>
        <v>0</v>
      </c>
      <c r="EV160" s="261">
        <f t="shared" si="1359"/>
        <v>0</v>
      </c>
      <c r="EW160" s="599"/>
      <c r="EX160" s="254">
        <v>4.0</v>
      </c>
      <c r="EY160" s="255" t="s">
        <v>138</v>
      </c>
      <c r="EZ160" s="256" t="s">
        <v>121</v>
      </c>
      <c r="FA160" s="256" t="s">
        <v>152</v>
      </c>
      <c r="FB160" s="257"/>
      <c r="FC160" s="257"/>
      <c r="FD160" s="257">
        <f t="shared" si="1360"/>
        <v>0</v>
      </c>
      <c r="FE160" s="258"/>
      <c r="FF160" s="257">
        <f t="shared" si="1361"/>
        <v>0</v>
      </c>
      <c r="FG160" s="259"/>
      <c r="FH160" s="260"/>
      <c r="FI160" s="260"/>
      <c r="FJ160" s="257">
        <f t="shared" si="1362"/>
        <v>0</v>
      </c>
      <c r="FK160" s="258">
        <v>0.294289866351475</v>
      </c>
      <c r="FL160" s="261">
        <f t="shared" si="1363"/>
        <v>0</v>
      </c>
      <c r="FM160" s="261">
        <f t="shared" si="1364"/>
        <v>0</v>
      </c>
      <c r="FN160" s="599"/>
      <c r="FO160" s="254">
        <v>4.0</v>
      </c>
      <c r="FP160" s="255" t="s">
        <v>138</v>
      </c>
      <c r="FQ160" s="256" t="s">
        <v>121</v>
      </c>
      <c r="FR160" s="256" t="s">
        <v>152</v>
      </c>
      <c r="FS160" s="257"/>
      <c r="FT160" s="257"/>
      <c r="FU160" s="257">
        <f t="shared" si="1365"/>
        <v>0</v>
      </c>
      <c r="FV160" s="258"/>
      <c r="FW160" s="257">
        <f t="shared" si="1366"/>
        <v>0</v>
      </c>
      <c r="FX160" s="259"/>
      <c r="FY160" s="260"/>
      <c r="FZ160" s="260"/>
      <c r="GA160" s="257">
        <f t="shared" si="1367"/>
        <v>0</v>
      </c>
      <c r="GB160" s="258">
        <v>0.294289866351475</v>
      </c>
      <c r="GC160" s="261">
        <f t="shared" si="1368"/>
        <v>0</v>
      </c>
      <c r="GD160" s="261">
        <f t="shared" si="1369"/>
        <v>0</v>
      </c>
      <c r="GE160" s="599"/>
      <c r="GF160" s="254">
        <v>4.0</v>
      </c>
      <c r="GG160" s="255" t="s">
        <v>138</v>
      </c>
      <c r="GH160" s="256" t="s">
        <v>121</v>
      </c>
      <c r="GI160" s="256" t="s">
        <v>152</v>
      </c>
      <c r="GJ160" s="257"/>
      <c r="GK160" s="257"/>
      <c r="GL160" s="257">
        <f t="shared" si="1370"/>
        <v>0</v>
      </c>
      <c r="GM160" s="258"/>
      <c r="GN160" s="257">
        <f t="shared" si="1371"/>
        <v>0</v>
      </c>
      <c r="GO160" s="259"/>
      <c r="GP160" s="260"/>
      <c r="GQ160" s="260"/>
      <c r="GR160" s="257">
        <f t="shared" si="1372"/>
        <v>0</v>
      </c>
      <c r="GS160" s="258">
        <v>0.294289866351475</v>
      </c>
      <c r="GT160" s="261">
        <f t="shared" si="1373"/>
        <v>0</v>
      </c>
      <c r="GU160" s="261">
        <f t="shared" si="1374"/>
        <v>0</v>
      </c>
      <c r="GV160" s="599"/>
      <c r="GW160" s="254">
        <v>4.0</v>
      </c>
      <c r="GX160" s="255" t="s">
        <v>138</v>
      </c>
      <c r="GY160" s="256" t="s">
        <v>121</v>
      </c>
      <c r="GZ160" s="256" t="s">
        <v>152</v>
      </c>
      <c r="HA160" s="257"/>
      <c r="HB160" s="257"/>
      <c r="HC160" s="257">
        <f t="shared" si="1375"/>
        <v>0</v>
      </c>
      <c r="HD160" s="258"/>
      <c r="HE160" s="257">
        <f t="shared" si="1376"/>
        <v>0</v>
      </c>
      <c r="HF160" s="259"/>
      <c r="HG160" s="260"/>
      <c r="HH160" s="260"/>
      <c r="HI160" s="257">
        <f t="shared" si="1377"/>
        <v>0</v>
      </c>
      <c r="HJ160" s="258">
        <v>0.294289866351475</v>
      </c>
      <c r="HK160" s="261">
        <f t="shared" si="1378"/>
        <v>0</v>
      </c>
      <c r="HL160" s="261">
        <f t="shared" si="1379"/>
        <v>0</v>
      </c>
      <c r="HM160" s="599"/>
      <c r="HN160" s="254">
        <v>4.0</v>
      </c>
      <c r="HO160" s="255" t="s">
        <v>138</v>
      </c>
      <c r="HP160" s="256" t="s">
        <v>121</v>
      </c>
      <c r="HQ160" s="256" t="s">
        <v>152</v>
      </c>
      <c r="HR160" s="257"/>
      <c r="HS160" s="257"/>
      <c r="HT160" s="257">
        <f t="shared" si="1380"/>
        <v>0</v>
      </c>
      <c r="HU160" s="258"/>
      <c r="HV160" s="257">
        <f t="shared" si="1381"/>
        <v>0</v>
      </c>
      <c r="HW160" s="259"/>
      <c r="HX160" s="260"/>
      <c r="HY160" s="260"/>
      <c r="HZ160" s="257">
        <f t="shared" si="1382"/>
        <v>0</v>
      </c>
      <c r="IA160" s="258">
        <v>0.294289866351475</v>
      </c>
      <c r="IB160" s="261">
        <f t="shared" si="1383"/>
        <v>0</v>
      </c>
      <c r="IC160" s="261">
        <f t="shared" si="1384"/>
        <v>0</v>
      </c>
      <c r="ID160" s="599"/>
      <c r="IE160" s="254">
        <v>4.0</v>
      </c>
      <c r="IF160" s="255" t="s">
        <v>138</v>
      </c>
      <c r="IG160" s="256" t="s">
        <v>121</v>
      </c>
      <c r="IH160" s="256" t="s">
        <v>152</v>
      </c>
      <c r="II160" s="257"/>
      <c r="IJ160" s="257"/>
      <c r="IK160" s="257">
        <f t="shared" si="1385"/>
        <v>0</v>
      </c>
      <c r="IL160" s="258"/>
      <c r="IM160" s="257">
        <f t="shared" si="1386"/>
        <v>0</v>
      </c>
      <c r="IN160" s="259"/>
      <c r="IO160" s="260"/>
      <c r="IP160" s="260"/>
      <c r="IQ160" s="257">
        <f t="shared" si="1387"/>
        <v>0</v>
      </c>
      <c r="IR160" s="258">
        <v>0.294289866351475</v>
      </c>
      <c r="IS160" s="261">
        <f t="shared" si="1388"/>
        <v>0</v>
      </c>
      <c r="IT160" s="261">
        <f t="shared" si="1389"/>
        <v>0</v>
      </c>
      <c r="IU160" s="599"/>
      <c r="IV160" s="254">
        <v>4.0</v>
      </c>
      <c r="IW160" s="255" t="s">
        <v>138</v>
      </c>
      <c r="IX160" s="256" t="s">
        <v>121</v>
      </c>
      <c r="IY160" s="256" t="s">
        <v>152</v>
      </c>
      <c r="IZ160" s="257"/>
      <c r="JA160" s="257"/>
      <c r="JB160" s="257">
        <f t="shared" si="1390"/>
        <v>0</v>
      </c>
      <c r="JC160" s="258"/>
      <c r="JD160" s="257">
        <f t="shared" si="1391"/>
        <v>0</v>
      </c>
      <c r="JE160" s="259"/>
      <c r="JF160" s="260"/>
      <c r="JG160" s="260"/>
      <c r="JH160" s="257">
        <f t="shared" si="1392"/>
        <v>0</v>
      </c>
      <c r="JI160" s="258">
        <v>0.294289866351475</v>
      </c>
      <c r="JJ160" s="261">
        <f t="shared" si="1393"/>
        <v>0</v>
      </c>
      <c r="JK160" s="261">
        <f t="shared" si="1394"/>
        <v>0</v>
      </c>
      <c r="JL160" s="599"/>
      <c r="JM160" s="254">
        <v>4.0</v>
      </c>
      <c r="JN160" s="255" t="s">
        <v>138</v>
      </c>
      <c r="JO160" s="256" t="s">
        <v>121</v>
      </c>
      <c r="JP160" s="256" t="s">
        <v>152</v>
      </c>
      <c r="JQ160" s="257"/>
      <c r="JR160" s="257"/>
      <c r="JS160" s="257">
        <f t="shared" si="1395"/>
        <v>0</v>
      </c>
      <c r="JT160" s="258"/>
      <c r="JU160" s="257">
        <f t="shared" si="1396"/>
        <v>0</v>
      </c>
      <c r="JV160" s="259"/>
      <c r="JW160" s="260"/>
      <c r="JX160" s="260"/>
      <c r="JY160" s="257">
        <f t="shared" si="1397"/>
        <v>0</v>
      </c>
      <c r="JZ160" s="258">
        <v>0.294289866351475</v>
      </c>
      <c r="KA160" s="261">
        <f t="shared" si="1398"/>
        <v>0</v>
      </c>
      <c r="KB160" s="261">
        <f t="shared" si="1399"/>
        <v>0</v>
      </c>
      <c r="KC160" s="599"/>
      <c r="KD160" s="254">
        <v>4.0</v>
      </c>
      <c r="KE160" s="255" t="s">
        <v>138</v>
      </c>
      <c r="KF160" s="256" t="s">
        <v>121</v>
      </c>
      <c r="KG160" s="256" t="s">
        <v>152</v>
      </c>
      <c r="KH160" s="257"/>
      <c r="KI160" s="257"/>
      <c r="KJ160" s="257">
        <f t="shared" si="1400"/>
        <v>0</v>
      </c>
      <c r="KK160" s="258"/>
      <c r="KL160" s="257">
        <f t="shared" si="1401"/>
        <v>0</v>
      </c>
      <c r="KM160" s="259"/>
      <c r="KN160" s="260"/>
      <c r="KO160" s="260"/>
      <c r="KP160" s="257">
        <f t="shared" si="1402"/>
        <v>0</v>
      </c>
      <c r="KQ160" s="258">
        <v>0.294289866351475</v>
      </c>
      <c r="KR160" s="261">
        <f t="shared" si="1403"/>
        <v>0</v>
      </c>
      <c r="KS160" s="261">
        <f t="shared" si="1404"/>
        <v>0</v>
      </c>
      <c r="KT160" s="599"/>
      <c r="KU160" s="264"/>
    </row>
    <row r="161" ht="15.75" customHeight="1">
      <c r="A161" s="254">
        <v>5.0</v>
      </c>
      <c r="B161" s="255" t="s">
        <v>139</v>
      </c>
      <c r="C161" s="256" t="s">
        <v>121</v>
      </c>
      <c r="D161" s="256" t="s">
        <v>152</v>
      </c>
      <c r="E161" s="257"/>
      <c r="F161" s="257"/>
      <c r="G161" s="257">
        <f t="shared" si="1315"/>
        <v>0</v>
      </c>
      <c r="H161" s="258"/>
      <c r="I161" s="257">
        <f t="shared" si="1316"/>
        <v>0</v>
      </c>
      <c r="J161" s="259"/>
      <c r="K161" s="260"/>
      <c r="L161" s="260"/>
      <c r="M161" s="257">
        <f t="shared" si="1317"/>
        <v>0</v>
      </c>
      <c r="N161" s="258">
        <v>0.294289866351475</v>
      </c>
      <c r="O161" s="261">
        <f t="shared" si="1318"/>
        <v>0</v>
      </c>
      <c r="P161" s="261">
        <f t="shared" si="1319"/>
        <v>0</v>
      </c>
      <c r="Q161" s="599"/>
      <c r="R161" s="254">
        <v>5.0</v>
      </c>
      <c r="S161" s="255" t="s">
        <v>139</v>
      </c>
      <c r="T161" s="256" t="s">
        <v>121</v>
      </c>
      <c r="U161" s="256" t="s">
        <v>152</v>
      </c>
      <c r="V161" s="257"/>
      <c r="W161" s="257"/>
      <c r="X161" s="257">
        <f t="shared" si="1320"/>
        <v>0</v>
      </c>
      <c r="Y161" s="258"/>
      <c r="Z161" s="257">
        <f t="shared" si="1321"/>
        <v>0</v>
      </c>
      <c r="AA161" s="259"/>
      <c r="AB161" s="260"/>
      <c r="AC161" s="260"/>
      <c r="AD161" s="257">
        <f t="shared" si="1322"/>
        <v>0</v>
      </c>
      <c r="AE161" s="258">
        <v>0.294289866351475</v>
      </c>
      <c r="AF161" s="261">
        <f t="shared" si="1323"/>
        <v>0</v>
      </c>
      <c r="AG161" s="261">
        <f t="shared" si="1324"/>
        <v>0</v>
      </c>
      <c r="AH161" s="599"/>
      <c r="AI161" s="254">
        <v>5.0</v>
      </c>
      <c r="AJ161" s="255" t="s">
        <v>139</v>
      </c>
      <c r="AK161" s="256" t="s">
        <v>121</v>
      </c>
      <c r="AL161" s="256" t="s">
        <v>152</v>
      </c>
      <c r="AM161" s="257"/>
      <c r="AN161" s="257"/>
      <c r="AO161" s="257">
        <f t="shared" si="1325"/>
        <v>0</v>
      </c>
      <c r="AP161" s="258"/>
      <c r="AQ161" s="257">
        <f t="shared" si="1326"/>
        <v>0</v>
      </c>
      <c r="AR161" s="259"/>
      <c r="AS161" s="260"/>
      <c r="AT161" s="260"/>
      <c r="AU161" s="257">
        <f t="shared" si="1327"/>
        <v>0</v>
      </c>
      <c r="AV161" s="258">
        <v>0.294289866351475</v>
      </c>
      <c r="AW161" s="261">
        <f t="shared" si="1328"/>
        <v>0</v>
      </c>
      <c r="AX161" s="261">
        <f t="shared" si="1329"/>
        <v>0</v>
      </c>
      <c r="AY161" s="599"/>
      <c r="AZ161" s="254">
        <v>5.0</v>
      </c>
      <c r="BA161" s="255" t="s">
        <v>139</v>
      </c>
      <c r="BB161" s="256" t="s">
        <v>121</v>
      </c>
      <c r="BC161" s="256" t="s">
        <v>152</v>
      </c>
      <c r="BD161" s="257"/>
      <c r="BE161" s="257"/>
      <c r="BF161" s="257">
        <f t="shared" si="1330"/>
        <v>0</v>
      </c>
      <c r="BG161" s="258"/>
      <c r="BH161" s="257">
        <f t="shared" si="1331"/>
        <v>0</v>
      </c>
      <c r="BI161" s="259"/>
      <c r="BJ161" s="260"/>
      <c r="BK161" s="260"/>
      <c r="BL161" s="257">
        <f t="shared" si="1332"/>
        <v>0</v>
      </c>
      <c r="BM161" s="258">
        <v>0.294289866351475</v>
      </c>
      <c r="BN161" s="261">
        <f t="shared" si="1333"/>
        <v>0</v>
      </c>
      <c r="BO161" s="261">
        <f t="shared" si="1334"/>
        <v>0</v>
      </c>
      <c r="BP161" s="599"/>
      <c r="BQ161" s="254">
        <v>5.0</v>
      </c>
      <c r="BR161" s="255" t="s">
        <v>139</v>
      </c>
      <c r="BS161" s="256" t="s">
        <v>121</v>
      </c>
      <c r="BT161" s="256" t="s">
        <v>152</v>
      </c>
      <c r="BU161" s="257"/>
      <c r="BV161" s="257"/>
      <c r="BW161" s="257">
        <f t="shared" si="1335"/>
        <v>0</v>
      </c>
      <c r="BX161" s="258"/>
      <c r="BY161" s="257">
        <f t="shared" si="1336"/>
        <v>0</v>
      </c>
      <c r="BZ161" s="259"/>
      <c r="CA161" s="260"/>
      <c r="CB161" s="260"/>
      <c r="CC161" s="257">
        <f t="shared" si="1337"/>
        <v>0</v>
      </c>
      <c r="CD161" s="258">
        <v>0.294289866351475</v>
      </c>
      <c r="CE161" s="261">
        <f t="shared" si="1338"/>
        <v>0</v>
      </c>
      <c r="CF161" s="261">
        <f t="shared" si="1339"/>
        <v>0</v>
      </c>
      <c r="CG161" s="599"/>
      <c r="CH161" s="254">
        <v>5.0</v>
      </c>
      <c r="CI161" s="255" t="s">
        <v>139</v>
      </c>
      <c r="CJ161" s="256" t="s">
        <v>121</v>
      </c>
      <c r="CK161" s="256" t="s">
        <v>152</v>
      </c>
      <c r="CL161" s="257"/>
      <c r="CM161" s="257"/>
      <c r="CN161" s="257">
        <f t="shared" si="1340"/>
        <v>0</v>
      </c>
      <c r="CO161" s="258"/>
      <c r="CP161" s="257">
        <f t="shared" si="1341"/>
        <v>0</v>
      </c>
      <c r="CQ161" s="259"/>
      <c r="CR161" s="260"/>
      <c r="CS161" s="260"/>
      <c r="CT161" s="257">
        <f t="shared" si="1342"/>
        <v>0</v>
      </c>
      <c r="CU161" s="258">
        <v>0.294289866351475</v>
      </c>
      <c r="CV161" s="261">
        <f t="shared" si="1343"/>
        <v>0</v>
      </c>
      <c r="CW161" s="261">
        <f t="shared" si="1344"/>
        <v>0</v>
      </c>
      <c r="CX161" s="599"/>
      <c r="CY161" s="254">
        <v>5.0</v>
      </c>
      <c r="CZ161" s="255" t="s">
        <v>139</v>
      </c>
      <c r="DA161" s="256" t="s">
        <v>121</v>
      </c>
      <c r="DB161" s="256" t="s">
        <v>152</v>
      </c>
      <c r="DC161" s="257"/>
      <c r="DD161" s="257"/>
      <c r="DE161" s="257">
        <f t="shared" si="1345"/>
        <v>0</v>
      </c>
      <c r="DF161" s="258"/>
      <c r="DG161" s="257">
        <f t="shared" si="1346"/>
        <v>0</v>
      </c>
      <c r="DH161" s="259"/>
      <c r="DI161" s="260"/>
      <c r="DJ161" s="260"/>
      <c r="DK161" s="257">
        <f t="shared" si="1347"/>
        <v>0</v>
      </c>
      <c r="DL161" s="258">
        <v>0.294289866351475</v>
      </c>
      <c r="DM161" s="261">
        <f t="shared" si="1348"/>
        <v>0</v>
      </c>
      <c r="DN161" s="261">
        <f t="shared" si="1349"/>
        <v>0</v>
      </c>
      <c r="DO161" s="599"/>
      <c r="DP161" s="254">
        <v>5.0</v>
      </c>
      <c r="DQ161" s="255" t="s">
        <v>139</v>
      </c>
      <c r="DR161" s="256" t="s">
        <v>121</v>
      </c>
      <c r="DS161" s="256" t="s">
        <v>152</v>
      </c>
      <c r="DT161" s="257"/>
      <c r="DU161" s="257"/>
      <c r="DV161" s="257">
        <f t="shared" si="1350"/>
        <v>0</v>
      </c>
      <c r="DW161" s="258"/>
      <c r="DX161" s="257">
        <f t="shared" si="1351"/>
        <v>0</v>
      </c>
      <c r="DY161" s="259"/>
      <c r="DZ161" s="260"/>
      <c r="EA161" s="260"/>
      <c r="EB161" s="257">
        <f t="shared" si="1352"/>
        <v>0</v>
      </c>
      <c r="EC161" s="258">
        <v>0.294289866351475</v>
      </c>
      <c r="ED161" s="261">
        <f t="shared" si="1353"/>
        <v>0</v>
      </c>
      <c r="EE161" s="261">
        <f t="shared" si="1354"/>
        <v>0</v>
      </c>
      <c r="EF161" s="599"/>
      <c r="EG161" s="254">
        <v>5.0</v>
      </c>
      <c r="EH161" s="255" t="s">
        <v>139</v>
      </c>
      <c r="EI161" s="256" t="s">
        <v>121</v>
      </c>
      <c r="EJ161" s="256" t="s">
        <v>152</v>
      </c>
      <c r="EK161" s="257"/>
      <c r="EL161" s="257"/>
      <c r="EM161" s="257">
        <f t="shared" si="1355"/>
        <v>0</v>
      </c>
      <c r="EN161" s="258"/>
      <c r="EO161" s="257">
        <f t="shared" si="1356"/>
        <v>0</v>
      </c>
      <c r="EP161" s="259"/>
      <c r="EQ161" s="260"/>
      <c r="ER161" s="260"/>
      <c r="ES161" s="257">
        <f t="shared" si="1357"/>
        <v>0</v>
      </c>
      <c r="ET161" s="258">
        <v>0.294289866351475</v>
      </c>
      <c r="EU161" s="261">
        <f t="shared" si="1358"/>
        <v>0</v>
      </c>
      <c r="EV161" s="261">
        <f t="shared" si="1359"/>
        <v>0</v>
      </c>
      <c r="EW161" s="599"/>
      <c r="EX161" s="254">
        <v>5.0</v>
      </c>
      <c r="EY161" s="255" t="s">
        <v>139</v>
      </c>
      <c r="EZ161" s="256" t="s">
        <v>121</v>
      </c>
      <c r="FA161" s="256" t="s">
        <v>152</v>
      </c>
      <c r="FB161" s="257"/>
      <c r="FC161" s="257"/>
      <c r="FD161" s="257">
        <f t="shared" si="1360"/>
        <v>0</v>
      </c>
      <c r="FE161" s="258"/>
      <c r="FF161" s="257">
        <f t="shared" si="1361"/>
        <v>0</v>
      </c>
      <c r="FG161" s="259"/>
      <c r="FH161" s="260"/>
      <c r="FI161" s="260"/>
      <c r="FJ161" s="257">
        <f t="shared" si="1362"/>
        <v>0</v>
      </c>
      <c r="FK161" s="258">
        <v>0.294289866351475</v>
      </c>
      <c r="FL161" s="261">
        <f t="shared" si="1363"/>
        <v>0</v>
      </c>
      <c r="FM161" s="261">
        <f t="shared" si="1364"/>
        <v>0</v>
      </c>
      <c r="FN161" s="599"/>
      <c r="FO161" s="254">
        <v>5.0</v>
      </c>
      <c r="FP161" s="255" t="s">
        <v>139</v>
      </c>
      <c r="FQ161" s="256" t="s">
        <v>121</v>
      </c>
      <c r="FR161" s="256" t="s">
        <v>152</v>
      </c>
      <c r="FS161" s="257"/>
      <c r="FT161" s="257"/>
      <c r="FU161" s="257">
        <f t="shared" si="1365"/>
        <v>0</v>
      </c>
      <c r="FV161" s="258"/>
      <c r="FW161" s="257">
        <f t="shared" si="1366"/>
        <v>0</v>
      </c>
      <c r="FX161" s="259"/>
      <c r="FY161" s="260"/>
      <c r="FZ161" s="260"/>
      <c r="GA161" s="257">
        <f t="shared" si="1367"/>
        <v>0</v>
      </c>
      <c r="GB161" s="258">
        <v>0.294289866351475</v>
      </c>
      <c r="GC161" s="261">
        <f t="shared" si="1368"/>
        <v>0</v>
      </c>
      <c r="GD161" s="261">
        <f t="shared" si="1369"/>
        <v>0</v>
      </c>
      <c r="GE161" s="599"/>
      <c r="GF161" s="254">
        <v>5.0</v>
      </c>
      <c r="GG161" s="255" t="s">
        <v>139</v>
      </c>
      <c r="GH161" s="256" t="s">
        <v>121</v>
      </c>
      <c r="GI161" s="256" t="s">
        <v>152</v>
      </c>
      <c r="GJ161" s="257"/>
      <c r="GK161" s="257"/>
      <c r="GL161" s="257">
        <f t="shared" si="1370"/>
        <v>0</v>
      </c>
      <c r="GM161" s="258"/>
      <c r="GN161" s="257">
        <f t="shared" si="1371"/>
        <v>0</v>
      </c>
      <c r="GO161" s="259"/>
      <c r="GP161" s="260"/>
      <c r="GQ161" s="260"/>
      <c r="GR161" s="257">
        <f t="shared" si="1372"/>
        <v>0</v>
      </c>
      <c r="GS161" s="258">
        <v>0.294289866351475</v>
      </c>
      <c r="GT161" s="261">
        <f t="shared" si="1373"/>
        <v>0</v>
      </c>
      <c r="GU161" s="261">
        <f t="shared" si="1374"/>
        <v>0</v>
      </c>
      <c r="GV161" s="599"/>
      <c r="GW161" s="254">
        <v>5.0</v>
      </c>
      <c r="GX161" s="255" t="s">
        <v>139</v>
      </c>
      <c r="GY161" s="256" t="s">
        <v>121</v>
      </c>
      <c r="GZ161" s="256" t="s">
        <v>152</v>
      </c>
      <c r="HA161" s="257"/>
      <c r="HB161" s="257"/>
      <c r="HC161" s="257">
        <f t="shared" si="1375"/>
        <v>0</v>
      </c>
      <c r="HD161" s="258"/>
      <c r="HE161" s="257">
        <f t="shared" si="1376"/>
        <v>0</v>
      </c>
      <c r="HF161" s="259"/>
      <c r="HG161" s="260"/>
      <c r="HH161" s="260"/>
      <c r="HI161" s="257">
        <f t="shared" si="1377"/>
        <v>0</v>
      </c>
      <c r="HJ161" s="258">
        <v>0.294289866351475</v>
      </c>
      <c r="HK161" s="261">
        <f t="shared" si="1378"/>
        <v>0</v>
      </c>
      <c r="HL161" s="261">
        <f t="shared" si="1379"/>
        <v>0</v>
      </c>
      <c r="HM161" s="599"/>
      <c r="HN161" s="254">
        <v>5.0</v>
      </c>
      <c r="HO161" s="255" t="s">
        <v>139</v>
      </c>
      <c r="HP161" s="256" t="s">
        <v>121</v>
      </c>
      <c r="HQ161" s="256" t="s">
        <v>152</v>
      </c>
      <c r="HR161" s="257"/>
      <c r="HS161" s="257"/>
      <c r="HT161" s="257">
        <f t="shared" si="1380"/>
        <v>0</v>
      </c>
      <c r="HU161" s="258"/>
      <c r="HV161" s="257">
        <f t="shared" si="1381"/>
        <v>0</v>
      </c>
      <c r="HW161" s="259"/>
      <c r="HX161" s="260"/>
      <c r="HY161" s="260"/>
      <c r="HZ161" s="257">
        <f t="shared" si="1382"/>
        <v>0</v>
      </c>
      <c r="IA161" s="258">
        <v>0.294289866351475</v>
      </c>
      <c r="IB161" s="261">
        <f t="shared" si="1383"/>
        <v>0</v>
      </c>
      <c r="IC161" s="261">
        <f t="shared" si="1384"/>
        <v>0</v>
      </c>
      <c r="ID161" s="599"/>
      <c r="IE161" s="254">
        <v>5.0</v>
      </c>
      <c r="IF161" s="255" t="s">
        <v>139</v>
      </c>
      <c r="IG161" s="256" t="s">
        <v>121</v>
      </c>
      <c r="IH161" s="256" t="s">
        <v>152</v>
      </c>
      <c r="II161" s="257"/>
      <c r="IJ161" s="257"/>
      <c r="IK161" s="257">
        <f t="shared" si="1385"/>
        <v>0</v>
      </c>
      <c r="IL161" s="258"/>
      <c r="IM161" s="257">
        <f t="shared" si="1386"/>
        <v>0</v>
      </c>
      <c r="IN161" s="259"/>
      <c r="IO161" s="260"/>
      <c r="IP161" s="260"/>
      <c r="IQ161" s="257">
        <f t="shared" si="1387"/>
        <v>0</v>
      </c>
      <c r="IR161" s="258">
        <v>0.294289866351475</v>
      </c>
      <c r="IS161" s="261">
        <f t="shared" si="1388"/>
        <v>0</v>
      </c>
      <c r="IT161" s="261">
        <f t="shared" si="1389"/>
        <v>0</v>
      </c>
      <c r="IU161" s="599"/>
      <c r="IV161" s="254">
        <v>5.0</v>
      </c>
      <c r="IW161" s="255" t="s">
        <v>139</v>
      </c>
      <c r="IX161" s="256" t="s">
        <v>121</v>
      </c>
      <c r="IY161" s="256" t="s">
        <v>152</v>
      </c>
      <c r="IZ161" s="257"/>
      <c r="JA161" s="257"/>
      <c r="JB161" s="257">
        <f t="shared" si="1390"/>
        <v>0</v>
      </c>
      <c r="JC161" s="258"/>
      <c r="JD161" s="257">
        <f t="shared" si="1391"/>
        <v>0</v>
      </c>
      <c r="JE161" s="259"/>
      <c r="JF161" s="260"/>
      <c r="JG161" s="260"/>
      <c r="JH161" s="257">
        <f t="shared" si="1392"/>
        <v>0</v>
      </c>
      <c r="JI161" s="258">
        <v>0.294289866351475</v>
      </c>
      <c r="JJ161" s="261">
        <f t="shared" si="1393"/>
        <v>0</v>
      </c>
      <c r="JK161" s="261">
        <f t="shared" si="1394"/>
        <v>0</v>
      </c>
      <c r="JL161" s="599"/>
      <c r="JM161" s="254">
        <v>5.0</v>
      </c>
      <c r="JN161" s="255" t="s">
        <v>139</v>
      </c>
      <c r="JO161" s="256" t="s">
        <v>121</v>
      </c>
      <c r="JP161" s="256" t="s">
        <v>152</v>
      </c>
      <c r="JQ161" s="257"/>
      <c r="JR161" s="257"/>
      <c r="JS161" s="257">
        <f t="shared" si="1395"/>
        <v>0</v>
      </c>
      <c r="JT161" s="258"/>
      <c r="JU161" s="257">
        <f t="shared" si="1396"/>
        <v>0</v>
      </c>
      <c r="JV161" s="259"/>
      <c r="JW161" s="260"/>
      <c r="JX161" s="260"/>
      <c r="JY161" s="257">
        <f t="shared" si="1397"/>
        <v>0</v>
      </c>
      <c r="JZ161" s="258">
        <v>0.294289866351475</v>
      </c>
      <c r="KA161" s="261">
        <f t="shared" si="1398"/>
        <v>0</v>
      </c>
      <c r="KB161" s="261">
        <f t="shared" si="1399"/>
        <v>0</v>
      </c>
      <c r="KC161" s="599"/>
      <c r="KD161" s="254">
        <v>5.0</v>
      </c>
      <c r="KE161" s="255" t="s">
        <v>139</v>
      </c>
      <c r="KF161" s="256" t="s">
        <v>121</v>
      </c>
      <c r="KG161" s="256" t="s">
        <v>152</v>
      </c>
      <c r="KH161" s="257"/>
      <c r="KI161" s="257"/>
      <c r="KJ161" s="257">
        <f t="shared" si="1400"/>
        <v>0</v>
      </c>
      <c r="KK161" s="258"/>
      <c r="KL161" s="257">
        <f t="shared" si="1401"/>
        <v>0</v>
      </c>
      <c r="KM161" s="259"/>
      <c r="KN161" s="260"/>
      <c r="KO161" s="260"/>
      <c r="KP161" s="257">
        <f t="shared" si="1402"/>
        <v>0</v>
      </c>
      <c r="KQ161" s="258">
        <v>0.294289866351475</v>
      </c>
      <c r="KR161" s="261">
        <f t="shared" si="1403"/>
        <v>0</v>
      </c>
      <c r="KS161" s="261">
        <f t="shared" si="1404"/>
        <v>0</v>
      </c>
      <c r="KT161" s="599"/>
      <c r="KU161" s="264"/>
    </row>
    <row r="162" ht="15.75" customHeight="1">
      <c r="A162" s="254"/>
      <c r="B162" s="274" t="s">
        <v>141</v>
      </c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601"/>
      <c r="Q162" s="599"/>
      <c r="R162" s="254"/>
      <c r="S162" s="274" t="s">
        <v>141</v>
      </c>
      <c r="T162" s="275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5"/>
      <c r="AG162" s="601"/>
      <c r="AH162" s="599"/>
      <c r="AI162" s="254"/>
      <c r="AJ162" s="274" t="s">
        <v>141</v>
      </c>
      <c r="AK162" s="275"/>
      <c r="AL162" s="275"/>
      <c r="AM162" s="275"/>
      <c r="AN162" s="275"/>
      <c r="AO162" s="275"/>
      <c r="AP162" s="275"/>
      <c r="AQ162" s="275"/>
      <c r="AR162" s="275"/>
      <c r="AS162" s="275"/>
      <c r="AT162" s="275"/>
      <c r="AU162" s="275"/>
      <c r="AV162" s="275"/>
      <c r="AW162" s="275"/>
      <c r="AX162" s="601"/>
      <c r="AY162" s="599"/>
      <c r="AZ162" s="254"/>
      <c r="BA162" s="274" t="s">
        <v>141</v>
      </c>
      <c r="BB162" s="275"/>
      <c r="BC162" s="275"/>
      <c r="BD162" s="275"/>
      <c r="BE162" s="275"/>
      <c r="BF162" s="275"/>
      <c r="BG162" s="275"/>
      <c r="BH162" s="275"/>
      <c r="BI162" s="275"/>
      <c r="BJ162" s="275"/>
      <c r="BK162" s="275"/>
      <c r="BL162" s="275"/>
      <c r="BM162" s="275"/>
      <c r="BN162" s="275"/>
      <c r="BO162" s="601"/>
      <c r="BP162" s="599"/>
      <c r="BQ162" s="254"/>
      <c r="BR162" s="274" t="s">
        <v>141</v>
      </c>
      <c r="BS162" s="275"/>
      <c r="BT162" s="275"/>
      <c r="BU162" s="275"/>
      <c r="BV162" s="275"/>
      <c r="BW162" s="275"/>
      <c r="BX162" s="275"/>
      <c r="BY162" s="275"/>
      <c r="BZ162" s="275"/>
      <c r="CA162" s="275"/>
      <c r="CB162" s="275"/>
      <c r="CC162" s="275"/>
      <c r="CD162" s="275"/>
      <c r="CE162" s="275"/>
      <c r="CF162" s="601"/>
      <c r="CG162" s="599"/>
      <c r="CH162" s="254"/>
      <c r="CI162" s="274" t="s">
        <v>141</v>
      </c>
      <c r="CJ162" s="275"/>
      <c r="CK162" s="275"/>
      <c r="CL162" s="275"/>
      <c r="CM162" s="275"/>
      <c r="CN162" s="275"/>
      <c r="CO162" s="275"/>
      <c r="CP162" s="275"/>
      <c r="CQ162" s="275"/>
      <c r="CR162" s="275"/>
      <c r="CS162" s="275"/>
      <c r="CT162" s="275"/>
      <c r="CU162" s="275"/>
      <c r="CV162" s="275"/>
      <c r="CW162" s="601"/>
      <c r="CX162" s="599"/>
      <c r="CY162" s="254"/>
      <c r="CZ162" s="274" t="s">
        <v>141</v>
      </c>
      <c r="DA162" s="275"/>
      <c r="DB162" s="275"/>
      <c r="DC162" s="275"/>
      <c r="DD162" s="275"/>
      <c r="DE162" s="275"/>
      <c r="DF162" s="275"/>
      <c r="DG162" s="275"/>
      <c r="DH162" s="275"/>
      <c r="DI162" s="275"/>
      <c r="DJ162" s="275"/>
      <c r="DK162" s="275"/>
      <c r="DL162" s="275"/>
      <c r="DM162" s="275"/>
      <c r="DN162" s="601"/>
      <c r="DO162" s="599"/>
      <c r="DP162" s="254"/>
      <c r="DQ162" s="274" t="s">
        <v>141</v>
      </c>
      <c r="DR162" s="275"/>
      <c r="DS162" s="275"/>
      <c r="DT162" s="275"/>
      <c r="DU162" s="275"/>
      <c r="DV162" s="275"/>
      <c r="DW162" s="275"/>
      <c r="DX162" s="275"/>
      <c r="DY162" s="275"/>
      <c r="DZ162" s="275"/>
      <c r="EA162" s="275"/>
      <c r="EB162" s="275"/>
      <c r="EC162" s="275"/>
      <c r="ED162" s="275"/>
      <c r="EE162" s="601"/>
      <c r="EF162" s="599"/>
      <c r="EG162" s="254"/>
      <c r="EH162" s="274" t="s">
        <v>141</v>
      </c>
      <c r="EI162" s="275"/>
      <c r="EJ162" s="275"/>
      <c r="EK162" s="275"/>
      <c r="EL162" s="275"/>
      <c r="EM162" s="275"/>
      <c r="EN162" s="275"/>
      <c r="EO162" s="275"/>
      <c r="EP162" s="275"/>
      <c r="EQ162" s="275"/>
      <c r="ER162" s="275"/>
      <c r="ES162" s="275"/>
      <c r="ET162" s="275"/>
      <c r="EU162" s="275"/>
      <c r="EV162" s="601"/>
      <c r="EW162" s="599"/>
      <c r="EX162" s="254"/>
      <c r="EY162" s="274" t="s">
        <v>141</v>
      </c>
      <c r="EZ162" s="275"/>
      <c r="FA162" s="275"/>
      <c r="FB162" s="275"/>
      <c r="FC162" s="275"/>
      <c r="FD162" s="275"/>
      <c r="FE162" s="275"/>
      <c r="FF162" s="275"/>
      <c r="FG162" s="275"/>
      <c r="FH162" s="275"/>
      <c r="FI162" s="275"/>
      <c r="FJ162" s="275"/>
      <c r="FK162" s="275"/>
      <c r="FL162" s="275"/>
      <c r="FM162" s="601"/>
      <c r="FN162" s="599"/>
      <c r="FO162" s="254"/>
      <c r="FP162" s="274" t="s">
        <v>141</v>
      </c>
      <c r="FQ162" s="275"/>
      <c r="FR162" s="275"/>
      <c r="FS162" s="275"/>
      <c r="FT162" s="275"/>
      <c r="FU162" s="275"/>
      <c r="FV162" s="275"/>
      <c r="FW162" s="275"/>
      <c r="FX162" s="275"/>
      <c r="FY162" s="275"/>
      <c r="FZ162" s="275"/>
      <c r="GA162" s="275"/>
      <c r="GB162" s="275"/>
      <c r="GC162" s="275"/>
      <c r="GD162" s="601"/>
      <c r="GE162" s="599"/>
      <c r="GF162" s="254"/>
      <c r="GG162" s="274" t="s">
        <v>141</v>
      </c>
      <c r="GH162" s="275"/>
      <c r="GI162" s="275"/>
      <c r="GJ162" s="275"/>
      <c r="GK162" s="275"/>
      <c r="GL162" s="275"/>
      <c r="GM162" s="275"/>
      <c r="GN162" s="275"/>
      <c r="GO162" s="275"/>
      <c r="GP162" s="275"/>
      <c r="GQ162" s="275"/>
      <c r="GR162" s="275"/>
      <c r="GS162" s="275"/>
      <c r="GT162" s="275"/>
      <c r="GU162" s="601"/>
      <c r="GV162" s="599"/>
      <c r="GW162" s="254"/>
      <c r="GX162" s="274" t="s">
        <v>141</v>
      </c>
      <c r="GY162" s="275"/>
      <c r="GZ162" s="275"/>
      <c r="HA162" s="275"/>
      <c r="HB162" s="275"/>
      <c r="HC162" s="275"/>
      <c r="HD162" s="275"/>
      <c r="HE162" s="275"/>
      <c r="HF162" s="275"/>
      <c r="HG162" s="275"/>
      <c r="HH162" s="275"/>
      <c r="HI162" s="275"/>
      <c r="HJ162" s="275"/>
      <c r="HK162" s="275"/>
      <c r="HL162" s="601"/>
      <c r="HM162" s="599"/>
      <c r="HN162" s="254"/>
      <c r="HO162" s="274" t="s">
        <v>141</v>
      </c>
      <c r="HP162" s="275"/>
      <c r="HQ162" s="275"/>
      <c r="HR162" s="275"/>
      <c r="HS162" s="275"/>
      <c r="HT162" s="275"/>
      <c r="HU162" s="275"/>
      <c r="HV162" s="275"/>
      <c r="HW162" s="275"/>
      <c r="HX162" s="275"/>
      <c r="HY162" s="275"/>
      <c r="HZ162" s="275"/>
      <c r="IA162" s="275"/>
      <c r="IB162" s="275"/>
      <c r="IC162" s="601"/>
      <c r="ID162" s="599"/>
      <c r="IE162" s="254"/>
      <c r="IF162" s="274" t="s">
        <v>141</v>
      </c>
      <c r="IG162" s="275"/>
      <c r="IH162" s="275"/>
      <c r="II162" s="275"/>
      <c r="IJ162" s="275"/>
      <c r="IK162" s="275"/>
      <c r="IL162" s="275"/>
      <c r="IM162" s="275"/>
      <c r="IN162" s="275"/>
      <c r="IO162" s="275"/>
      <c r="IP162" s="275"/>
      <c r="IQ162" s="275"/>
      <c r="IR162" s="275"/>
      <c r="IS162" s="275"/>
      <c r="IT162" s="601"/>
      <c r="IU162" s="599"/>
      <c r="IV162" s="254"/>
      <c r="IW162" s="274" t="s">
        <v>141</v>
      </c>
      <c r="IX162" s="275"/>
      <c r="IY162" s="275"/>
      <c r="IZ162" s="275"/>
      <c r="JA162" s="275"/>
      <c r="JB162" s="275"/>
      <c r="JC162" s="275"/>
      <c r="JD162" s="275"/>
      <c r="JE162" s="275"/>
      <c r="JF162" s="275"/>
      <c r="JG162" s="275"/>
      <c r="JH162" s="275"/>
      <c r="JI162" s="275"/>
      <c r="JJ162" s="275"/>
      <c r="JK162" s="601"/>
      <c r="JL162" s="599"/>
      <c r="JM162" s="254"/>
      <c r="JN162" s="274" t="s">
        <v>141</v>
      </c>
      <c r="JO162" s="275"/>
      <c r="JP162" s="275"/>
      <c r="JQ162" s="275"/>
      <c r="JR162" s="275"/>
      <c r="JS162" s="275"/>
      <c r="JT162" s="275"/>
      <c r="JU162" s="275"/>
      <c r="JV162" s="275"/>
      <c r="JW162" s="275"/>
      <c r="JX162" s="275"/>
      <c r="JY162" s="275"/>
      <c r="JZ162" s="275"/>
      <c r="KA162" s="275"/>
      <c r="KB162" s="601"/>
      <c r="KC162" s="599"/>
      <c r="KD162" s="254"/>
      <c r="KE162" s="274" t="s">
        <v>141</v>
      </c>
      <c r="KF162" s="275"/>
      <c r="KG162" s="275"/>
      <c r="KH162" s="275"/>
      <c r="KI162" s="275"/>
      <c r="KJ162" s="275"/>
      <c r="KK162" s="275"/>
      <c r="KL162" s="275"/>
      <c r="KM162" s="275"/>
      <c r="KN162" s="275"/>
      <c r="KO162" s="275"/>
      <c r="KP162" s="275"/>
      <c r="KQ162" s="275"/>
      <c r="KR162" s="275"/>
      <c r="KS162" s="601"/>
      <c r="KT162" s="599"/>
      <c r="KU162" s="264"/>
    </row>
    <row r="163" ht="15.75" customHeight="1">
      <c r="A163" s="254">
        <v>1.0</v>
      </c>
      <c r="B163" s="255" t="s">
        <v>155</v>
      </c>
      <c r="C163" s="256" t="s">
        <v>121</v>
      </c>
      <c r="D163" s="256" t="s">
        <v>152</v>
      </c>
      <c r="E163" s="257"/>
      <c r="F163" s="257"/>
      <c r="G163" s="257">
        <f t="shared" ref="G163:G166" si="1405">IFERROR(E163*F163/1000000,0)</f>
        <v>0</v>
      </c>
      <c r="H163" s="258"/>
      <c r="I163" s="257">
        <f t="shared" ref="I163:I166" si="1406">IFERROR(+G163*H163,"")</f>
        <v>0</v>
      </c>
      <c r="J163" s="259"/>
      <c r="K163" s="260"/>
      <c r="L163" s="260"/>
      <c r="M163" s="257">
        <f t="shared" ref="M163:M166" si="1407">IFERROR(+(IF(G163="","0",G163))+(IF(I163="","0",I163))+(IF(L163="","0",L163)),"")</f>
        <v>0</v>
      </c>
      <c r="N163" s="258">
        <v>0.294289866351475</v>
      </c>
      <c r="O163" s="261">
        <f t="shared" ref="O163:O166" si="1408">IFERROR(+N163*(M163-L163),"")</f>
        <v>0</v>
      </c>
      <c r="P163" s="261">
        <f t="shared" ref="P163:P166" si="1409">IFERROR(+(IF(M163="","0",M163))-(IF(O163="","0",O163)),"")</f>
        <v>0</v>
      </c>
      <c r="Q163" s="599"/>
      <c r="R163" s="254">
        <v>1.0</v>
      </c>
      <c r="S163" s="255" t="s">
        <v>155</v>
      </c>
      <c r="T163" s="256" t="s">
        <v>121</v>
      </c>
      <c r="U163" s="256" t="s">
        <v>152</v>
      </c>
      <c r="V163" s="257"/>
      <c r="W163" s="257"/>
      <c r="X163" s="257">
        <f t="shared" ref="X163:X166" si="1410">IFERROR(V163*W163/1000000,0)</f>
        <v>0</v>
      </c>
      <c r="Y163" s="258"/>
      <c r="Z163" s="257">
        <f t="shared" ref="Z163:Z166" si="1411">IFERROR(+X163*Y163,"")</f>
        <v>0</v>
      </c>
      <c r="AA163" s="259"/>
      <c r="AB163" s="260"/>
      <c r="AC163" s="260"/>
      <c r="AD163" s="257">
        <f t="shared" ref="AD163:AD166" si="1412">IFERROR(+(IF(X163="","0",X163))+(IF(Z163="","0",Z163))+(IF(AC163="","0",AC163)),"")</f>
        <v>0</v>
      </c>
      <c r="AE163" s="258">
        <v>0.294289866351475</v>
      </c>
      <c r="AF163" s="261">
        <f t="shared" ref="AF163:AF166" si="1413">IFERROR(+AE163*(AD163-AC163),"")</f>
        <v>0</v>
      </c>
      <c r="AG163" s="261">
        <f t="shared" ref="AG163:AG166" si="1414">IFERROR(+(IF(AD163="","0",AD163))-(IF(AF163="","0",AF163)),"")</f>
        <v>0</v>
      </c>
      <c r="AH163" s="599"/>
      <c r="AI163" s="254">
        <v>1.0</v>
      </c>
      <c r="AJ163" s="255" t="s">
        <v>155</v>
      </c>
      <c r="AK163" s="256" t="s">
        <v>121</v>
      </c>
      <c r="AL163" s="256" t="s">
        <v>152</v>
      </c>
      <c r="AM163" s="257"/>
      <c r="AN163" s="257"/>
      <c r="AO163" s="257">
        <f t="shared" ref="AO163:AO166" si="1415">IFERROR(AM163*AN163/1000000,0)</f>
        <v>0</v>
      </c>
      <c r="AP163" s="258"/>
      <c r="AQ163" s="257">
        <f t="shared" ref="AQ163:AQ166" si="1416">IFERROR(+AO163*AP163,"")</f>
        <v>0</v>
      </c>
      <c r="AR163" s="259"/>
      <c r="AS163" s="260"/>
      <c r="AT163" s="260"/>
      <c r="AU163" s="257">
        <f t="shared" ref="AU163:AU166" si="1417">IFERROR(+(IF(AO163="","0",AO163))+(IF(AQ163="","0",AQ163))+(IF(AT163="","0",AT163)),"")</f>
        <v>0</v>
      </c>
      <c r="AV163" s="258">
        <v>0.294289866351475</v>
      </c>
      <c r="AW163" s="261">
        <f t="shared" ref="AW163:AW166" si="1418">IFERROR(+AV163*(AU163-AT163),"")</f>
        <v>0</v>
      </c>
      <c r="AX163" s="261">
        <f t="shared" ref="AX163:AX166" si="1419">IFERROR(+(IF(AU163="","0",AU163))-(IF(AW163="","0",AW163)),"")</f>
        <v>0</v>
      </c>
      <c r="AY163" s="599"/>
      <c r="AZ163" s="254">
        <v>1.0</v>
      </c>
      <c r="BA163" s="255" t="s">
        <v>155</v>
      </c>
      <c r="BB163" s="256" t="s">
        <v>121</v>
      </c>
      <c r="BC163" s="256" t="s">
        <v>152</v>
      </c>
      <c r="BD163" s="257"/>
      <c r="BE163" s="257"/>
      <c r="BF163" s="257">
        <f t="shared" ref="BF163:BF166" si="1420">IFERROR(BD163*BE163/1000000,0)</f>
        <v>0</v>
      </c>
      <c r="BG163" s="258"/>
      <c r="BH163" s="257">
        <f t="shared" ref="BH163:BH166" si="1421">IFERROR(+BF163*BG163,"")</f>
        <v>0</v>
      </c>
      <c r="BI163" s="259"/>
      <c r="BJ163" s="260"/>
      <c r="BK163" s="260"/>
      <c r="BL163" s="257">
        <f t="shared" ref="BL163:BL166" si="1422">IFERROR(+(IF(BF163="","0",BF163))+(IF(BH163="","0",BH163))+(IF(BK163="","0",BK163)),"")</f>
        <v>0</v>
      </c>
      <c r="BM163" s="258">
        <v>0.294289866351475</v>
      </c>
      <c r="BN163" s="261">
        <f t="shared" ref="BN163:BN166" si="1423">IFERROR(+BM163*(BL163-BK163),"")</f>
        <v>0</v>
      </c>
      <c r="BO163" s="261">
        <f t="shared" ref="BO163:BO166" si="1424">IFERROR(+(IF(BL163="","0",BL163))-(IF(BN163="","0",BN163)),"")</f>
        <v>0</v>
      </c>
      <c r="BP163" s="599"/>
      <c r="BQ163" s="254">
        <v>1.0</v>
      </c>
      <c r="BR163" s="255" t="s">
        <v>155</v>
      </c>
      <c r="BS163" s="256" t="s">
        <v>121</v>
      </c>
      <c r="BT163" s="256" t="s">
        <v>152</v>
      </c>
      <c r="BU163" s="257"/>
      <c r="BV163" s="257"/>
      <c r="BW163" s="257">
        <f t="shared" ref="BW163:BW166" si="1425">IFERROR(BU163*BV163/1000000,0)</f>
        <v>0</v>
      </c>
      <c r="BX163" s="258"/>
      <c r="BY163" s="257">
        <f t="shared" ref="BY163:BY166" si="1426">IFERROR(+BW163*BX163,"")</f>
        <v>0</v>
      </c>
      <c r="BZ163" s="259"/>
      <c r="CA163" s="260"/>
      <c r="CB163" s="260"/>
      <c r="CC163" s="257">
        <f t="shared" ref="CC163:CC166" si="1427">IFERROR(+(IF(BW163="","0",BW163))+(IF(BY163="","0",BY163))+(IF(CB163="","0",CB163)),"")</f>
        <v>0</v>
      </c>
      <c r="CD163" s="258">
        <v>0.294289866351475</v>
      </c>
      <c r="CE163" s="261">
        <f t="shared" ref="CE163:CE166" si="1428">IFERROR(+CD163*(CC163-CB163),"")</f>
        <v>0</v>
      </c>
      <c r="CF163" s="261">
        <f t="shared" ref="CF163:CF166" si="1429">IFERROR(+(IF(CC163="","0",CC163))-(IF(CE163="","0",CE163)),"")</f>
        <v>0</v>
      </c>
      <c r="CG163" s="599"/>
      <c r="CH163" s="254">
        <v>1.0</v>
      </c>
      <c r="CI163" s="255" t="s">
        <v>155</v>
      </c>
      <c r="CJ163" s="256" t="s">
        <v>121</v>
      </c>
      <c r="CK163" s="256" t="s">
        <v>152</v>
      </c>
      <c r="CL163" s="257"/>
      <c r="CM163" s="257"/>
      <c r="CN163" s="257">
        <f t="shared" ref="CN163:CN166" si="1430">IFERROR(CL163*CM163/1000000,0)</f>
        <v>0</v>
      </c>
      <c r="CO163" s="258"/>
      <c r="CP163" s="257">
        <f t="shared" ref="CP163:CP166" si="1431">IFERROR(+CN163*CO163,"")</f>
        <v>0</v>
      </c>
      <c r="CQ163" s="259"/>
      <c r="CR163" s="260"/>
      <c r="CS163" s="260"/>
      <c r="CT163" s="257">
        <f t="shared" ref="CT163:CT166" si="1432">IFERROR(+(IF(CN163="","0",CN163))+(IF(CP163="","0",CP163))+(IF(CS163="","0",CS163)),"")</f>
        <v>0</v>
      </c>
      <c r="CU163" s="258">
        <v>0.294289866351475</v>
      </c>
      <c r="CV163" s="261">
        <f t="shared" ref="CV163:CV166" si="1433">IFERROR(+CU163*(CT163-CS163),"")</f>
        <v>0</v>
      </c>
      <c r="CW163" s="261">
        <f t="shared" ref="CW163:CW166" si="1434">IFERROR(+(IF(CT163="","0",CT163))-(IF(CV163="","0",CV163)),"")</f>
        <v>0</v>
      </c>
      <c r="CX163" s="599"/>
      <c r="CY163" s="254">
        <v>1.0</v>
      </c>
      <c r="CZ163" s="255" t="s">
        <v>155</v>
      </c>
      <c r="DA163" s="256" t="s">
        <v>121</v>
      </c>
      <c r="DB163" s="256" t="s">
        <v>152</v>
      </c>
      <c r="DC163" s="257"/>
      <c r="DD163" s="257"/>
      <c r="DE163" s="257">
        <f t="shared" ref="DE163:DE166" si="1435">IFERROR(DC163*DD163/1000000,0)</f>
        <v>0</v>
      </c>
      <c r="DF163" s="258"/>
      <c r="DG163" s="257">
        <f t="shared" ref="DG163:DG166" si="1436">IFERROR(+DE163*DF163,"")</f>
        <v>0</v>
      </c>
      <c r="DH163" s="259"/>
      <c r="DI163" s="260"/>
      <c r="DJ163" s="260"/>
      <c r="DK163" s="257">
        <f t="shared" ref="DK163:DK166" si="1437">IFERROR(+(IF(DE163="","0",DE163))+(IF(DG163="","0",DG163))+(IF(DJ163="","0",DJ163)),"")</f>
        <v>0</v>
      </c>
      <c r="DL163" s="258">
        <v>0.294289866351475</v>
      </c>
      <c r="DM163" s="261">
        <f t="shared" ref="DM163:DM166" si="1438">IFERROR(+DL163*(DK163-DJ163),"")</f>
        <v>0</v>
      </c>
      <c r="DN163" s="261">
        <f t="shared" ref="DN163:DN166" si="1439">IFERROR(+(IF(DK163="","0",DK163))-(IF(DM163="","0",DM163)),"")</f>
        <v>0</v>
      </c>
      <c r="DO163" s="599"/>
      <c r="DP163" s="254">
        <v>1.0</v>
      </c>
      <c r="DQ163" s="255" t="s">
        <v>155</v>
      </c>
      <c r="DR163" s="256" t="s">
        <v>121</v>
      </c>
      <c r="DS163" s="256" t="s">
        <v>152</v>
      </c>
      <c r="DT163" s="257"/>
      <c r="DU163" s="257"/>
      <c r="DV163" s="257">
        <f t="shared" ref="DV163:DV166" si="1440">IFERROR(DT163*DU163/1000000,0)</f>
        <v>0</v>
      </c>
      <c r="DW163" s="258"/>
      <c r="DX163" s="257">
        <f t="shared" ref="DX163:DX166" si="1441">IFERROR(+DV163*DW163,"")</f>
        <v>0</v>
      </c>
      <c r="DY163" s="259"/>
      <c r="DZ163" s="260"/>
      <c r="EA163" s="260"/>
      <c r="EB163" s="257">
        <f t="shared" ref="EB163:EB166" si="1442">IFERROR(+(IF(DV163="","0",DV163))+(IF(DX163="","0",DX163))+(IF(EA163="","0",EA163)),"")</f>
        <v>0</v>
      </c>
      <c r="EC163" s="258">
        <v>0.294289866351475</v>
      </c>
      <c r="ED163" s="261">
        <f t="shared" ref="ED163:ED166" si="1443">IFERROR(+EC163*(EB163-EA163),"")</f>
        <v>0</v>
      </c>
      <c r="EE163" s="261">
        <f t="shared" ref="EE163:EE166" si="1444">IFERROR(+(IF(EB163="","0",EB163))-(IF(ED163="","0",ED163)),"")</f>
        <v>0</v>
      </c>
      <c r="EF163" s="599"/>
      <c r="EG163" s="254">
        <v>1.0</v>
      </c>
      <c r="EH163" s="255" t="s">
        <v>155</v>
      </c>
      <c r="EI163" s="256" t="s">
        <v>121</v>
      </c>
      <c r="EJ163" s="256" t="s">
        <v>152</v>
      </c>
      <c r="EK163" s="257"/>
      <c r="EL163" s="257"/>
      <c r="EM163" s="257">
        <f t="shared" ref="EM163:EM166" si="1445">IFERROR(EK163*EL163/1000000,0)</f>
        <v>0</v>
      </c>
      <c r="EN163" s="258"/>
      <c r="EO163" s="257">
        <f t="shared" ref="EO163:EO166" si="1446">IFERROR(+EM163*EN163,"")</f>
        <v>0</v>
      </c>
      <c r="EP163" s="259"/>
      <c r="EQ163" s="260"/>
      <c r="ER163" s="260"/>
      <c r="ES163" s="257">
        <f t="shared" ref="ES163:ES166" si="1447">IFERROR(+(IF(EM163="","0",EM163))+(IF(EO163="","0",EO163))+(IF(ER163="","0",ER163)),"")</f>
        <v>0</v>
      </c>
      <c r="ET163" s="258">
        <v>0.294289866351475</v>
      </c>
      <c r="EU163" s="261">
        <f t="shared" ref="EU163:EU166" si="1448">IFERROR(+ET163*(ES163-ER163),"")</f>
        <v>0</v>
      </c>
      <c r="EV163" s="261">
        <f t="shared" ref="EV163:EV166" si="1449">IFERROR(+(IF(ES163="","0",ES163))-(IF(EU163="","0",EU163)),"")</f>
        <v>0</v>
      </c>
      <c r="EW163" s="599"/>
      <c r="EX163" s="254">
        <v>1.0</v>
      </c>
      <c r="EY163" s="255" t="s">
        <v>155</v>
      </c>
      <c r="EZ163" s="256" t="s">
        <v>121</v>
      </c>
      <c r="FA163" s="256" t="s">
        <v>152</v>
      </c>
      <c r="FB163" s="257"/>
      <c r="FC163" s="257"/>
      <c r="FD163" s="257">
        <f t="shared" ref="FD163:FD166" si="1450">IFERROR(FB163*FC163/1000000,0)</f>
        <v>0</v>
      </c>
      <c r="FE163" s="258"/>
      <c r="FF163" s="257">
        <f t="shared" ref="FF163:FF166" si="1451">IFERROR(+FD163*FE163,"")</f>
        <v>0</v>
      </c>
      <c r="FG163" s="259"/>
      <c r="FH163" s="260"/>
      <c r="FI163" s="260"/>
      <c r="FJ163" s="257">
        <f t="shared" ref="FJ163:FJ166" si="1452">IFERROR(+(IF(FD163="","0",FD163))+(IF(FF163="","0",FF163))+(IF(FI163="","0",FI163)),"")</f>
        <v>0</v>
      </c>
      <c r="FK163" s="258">
        <v>0.294289866351475</v>
      </c>
      <c r="FL163" s="261">
        <f t="shared" ref="FL163:FL166" si="1453">IFERROR(+FK163*(FJ163-FI163),"")</f>
        <v>0</v>
      </c>
      <c r="FM163" s="261">
        <f t="shared" ref="FM163:FM166" si="1454">IFERROR(+(IF(FJ163="","0",FJ163))-(IF(FL163="","0",FL163)),"")</f>
        <v>0</v>
      </c>
      <c r="FN163" s="599"/>
      <c r="FO163" s="254">
        <v>1.0</v>
      </c>
      <c r="FP163" s="255" t="s">
        <v>155</v>
      </c>
      <c r="FQ163" s="256" t="s">
        <v>121</v>
      </c>
      <c r="FR163" s="256" t="s">
        <v>152</v>
      </c>
      <c r="FS163" s="257"/>
      <c r="FT163" s="257"/>
      <c r="FU163" s="257">
        <f t="shared" ref="FU163:FU166" si="1455">IFERROR(FS163*FT163/1000000,0)</f>
        <v>0</v>
      </c>
      <c r="FV163" s="258"/>
      <c r="FW163" s="257">
        <f t="shared" ref="FW163:FW166" si="1456">IFERROR(+FU163*FV163,"")</f>
        <v>0</v>
      </c>
      <c r="FX163" s="259"/>
      <c r="FY163" s="260"/>
      <c r="FZ163" s="260"/>
      <c r="GA163" s="257">
        <f t="shared" ref="GA163:GA166" si="1457">IFERROR(+(IF(FU163="","0",FU163))+(IF(FW163="","0",FW163))+(IF(FZ163="","0",FZ163)),"")</f>
        <v>0</v>
      </c>
      <c r="GB163" s="258">
        <v>0.294289866351475</v>
      </c>
      <c r="GC163" s="261">
        <f t="shared" ref="GC163:GC166" si="1458">IFERROR(+GB163*(GA163-FZ163),"")</f>
        <v>0</v>
      </c>
      <c r="GD163" s="261">
        <f t="shared" ref="GD163:GD166" si="1459">IFERROR(+(IF(GA163="","0",GA163))-(IF(GC163="","0",GC163)),"")</f>
        <v>0</v>
      </c>
      <c r="GE163" s="599"/>
      <c r="GF163" s="254">
        <v>1.0</v>
      </c>
      <c r="GG163" s="255" t="s">
        <v>155</v>
      </c>
      <c r="GH163" s="256" t="s">
        <v>121</v>
      </c>
      <c r="GI163" s="256" t="s">
        <v>152</v>
      </c>
      <c r="GJ163" s="257"/>
      <c r="GK163" s="257"/>
      <c r="GL163" s="257">
        <f t="shared" ref="GL163:GL166" si="1460">IFERROR(GJ163*GK163/1000000,0)</f>
        <v>0</v>
      </c>
      <c r="GM163" s="258"/>
      <c r="GN163" s="257">
        <f t="shared" ref="GN163:GN166" si="1461">IFERROR(+GL163*GM163,"")</f>
        <v>0</v>
      </c>
      <c r="GO163" s="259"/>
      <c r="GP163" s="260"/>
      <c r="GQ163" s="260"/>
      <c r="GR163" s="257">
        <f t="shared" ref="GR163:GR166" si="1462">IFERROR(+(IF(GL163="","0",GL163))+(IF(GN163="","0",GN163))+(IF(GQ163="","0",GQ163)),"")</f>
        <v>0</v>
      </c>
      <c r="GS163" s="258">
        <v>0.294289866351475</v>
      </c>
      <c r="GT163" s="261">
        <f t="shared" ref="GT163:GT166" si="1463">IFERROR(+GS163*(GR163-GQ163),"")</f>
        <v>0</v>
      </c>
      <c r="GU163" s="261">
        <f t="shared" ref="GU163:GU166" si="1464">IFERROR(+(IF(GR163="","0",GR163))-(IF(GT163="","0",GT163)),"")</f>
        <v>0</v>
      </c>
      <c r="GV163" s="599"/>
      <c r="GW163" s="254">
        <v>1.0</v>
      </c>
      <c r="GX163" s="255" t="s">
        <v>155</v>
      </c>
      <c r="GY163" s="256" t="s">
        <v>121</v>
      </c>
      <c r="GZ163" s="256" t="s">
        <v>152</v>
      </c>
      <c r="HA163" s="257"/>
      <c r="HB163" s="257"/>
      <c r="HC163" s="257">
        <f t="shared" ref="HC163:HC166" si="1465">IFERROR(HA163*HB163/1000000,0)</f>
        <v>0</v>
      </c>
      <c r="HD163" s="258"/>
      <c r="HE163" s="257">
        <f t="shared" ref="HE163:HE166" si="1466">IFERROR(+HC163*HD163,"")</f>
        <v>0</v>
      </c>
      <c r="HF163" s="259"/>
      <c r="HG163" s="260"/>
      <c r="HH163" s="260"/>
      <c r="HI163" s="257">
        <f t="shared" ref="HI163:HI166" si="1467">IFERROR(+(IF(HC163="","0",HC163))+(IF(HE163="","0",HE163))+(IF(HH163="","0",HH163)),"")</f>
        <v>0</v>
      </c>
      <c r="HJ163" s="258">
        <v>0.294289866351475</v>
      </c>
      <c r="HK163" s="261">
        <f t="shared" ref="HK163:HK166" si="1468">IFERROR(+HJ163*(HI163-HH163),"")</f>
        <v>0</v>
      </c>
      <c r="HL163" s="261">
        <f t="shared" ref="HL163:HL166" si="1469">IFERROR(+(IF(HI163="","0",HI163))-(IF(HK163="","0",HK163)),"")</f>
        <v>0</v>
      </c>
      <c r="HM163" s="599"/>
      <c r="HN163" s="254">
        <v>1.0</v>
      </c>
      <c r="HO163" s="255" t="s">
        <v>155</v>
      </c>
      <c r="HP163" s="256" t="s">
        <v>121</v>
      </c>
      <c r="HQ163" s="256" t="s">
        <v>152</v>
      </c>
      <c r="HR163" s="257"/>
      <c r="HS163" s="257"/>
      <c r="HT163" s="257">
        <f t="shared" ref="HT163:HT166" si="1470">IFERROR(HR163*HS163/1000000,0)</f>
        <v>0</v>
      </c>
      <c r="HU163" s="258"/>
      <c r="HV163" s="257">
        <f t="shared" ref="HV163:HV166" si="1471">IFERROR(+HT163*HU163,"")</f>
        <v>0</v>
      </c>
      <c r="HW163" s="259"/>
      <c r="HX163" s="260"/>
      <c r="HY163" s="260"/>
      <c r="HZ163" s="257">
        <f t="shared" ref="HZ163:HZ166" si="1472">IFERROR(+(IF(HT163="","0",HT163))+(IF(HV163="","0",HV163))+(IF(HY163="","0",HY163)),"")</f>
        <v>0</v>
      </c>
      <c r="IA163" s="258">
        <v>0.294289866351475</v>
      </c>
      <c r="IB163" s="261">
        <f t="shared" ref="IB163:IB166" si="1473">IFERROR(+IA163*(HZ163-HY163),"")</f>
        <v>0</v>
      </c>
      <c r="IC163" s="261">
        <f t="shared" ref="IC163:IC166" si="1474">IFERROR(+(IF(HZ163="","0",HZ163))-(IF(IB163="","0",IB163)),"")</f>
        <v>0</v>
      </c>
      <c r="ID163" s="599"/>
      <c r="IE163" s="254">
        <v>1.0</v>
      </c>
      <c r="IF163" s="255" t="s">
        <v>155</v>
      </c>
      <c r="IG163" s="256" t="s">
        <v>121</v>
      </c>
      <c r="IH163" s="256" t="s">
        <v>152</v>
      </c>
      <c r="II163" s="257"/>
      <c r="IJ163" s="257"/>
      <c r="IK163" s="257">
        <f t="shared" ref="IK163:IK166" si="1475">IFERROR(II163*IJ163/1000000,0)</f>
        <v>0</v>
      </c>
      <c r="IL163" s="258"/>
      <c r="IM163" s="257">
        <f t="shared" ref="IM163:IM166" si="1476">IFERROR(+IK163*IL163,"")</f>
        <v>0</v>
      </c>
      <c r="IN163" s="259"/>
      <c r="IO163" s="260"/>
      <c r="IP163" s="260"/>
      <c r="IQ163" s="257">
        <f t="shared" ref="IQ163:IQ166" si="1477">IFERROR(+(IF(IK163="","0",IK163))+(IF(IM163="","0",IM163))+(IF(IP163="","0",IP163)),"")</f>
        <v>0</v>
      </c>
      <c r="IR163" s="258">
        <v>0.294289866351475</v>
      </c>
      <c r="IS163" s="261">
        <f t="shared" ref="IS163:IS166" si="1478">IFERROR(+IR163*(IQ163-IP163),"")</f>
        <v>0</v>
      </c>
      <c r="IT163" s="261">
        <f t="shared" ref="IT163:IT166" si="1479">IFERROR(+(IF(IQ163="","0",IQ163))-(IF(IS163="","0",IS163)),"")</f>
        <v>0</v>
      </c>
      <c r="IU163" s="599"/>
      <c r="IV163" s="254">
        <v>1.0</v>
      </c>
      <c r="IW163" s="255" t="s">
        <v>155</v>
      </c>
      <c r="IX163" s="256" t="s">
        <v>121</v>
      </c>
      <c r="IY163" s="256" t="s">
        <v>152</v>
      </c>
      <c r="IZ163" s="257"/>
      <c r="JA163" s="257"/>
      <c r="JB163" s="257">
        <f t="shared" ref="JB163:JB166" si="1480">IFERROR(IZ163*JA163/1000000,0)</f>
        <v>0</v>
      </c>
      <c r="JC163" s="258"/>
      <c r="JD163" s="257">
        <f t="shared" ref="JD163:JD166" si="1481">IFERROR(+JB163*JC163,"")</f>
        <v>0</v>
      </c>
      <c r="JE163" s="259"/>
      <c r="JF163" s="260"/>
      <c r="JG163" s="260"/>
      <c r="JH163" s="257">
        <f t="shared" ref="JH163:JH166" si="1482">IFERROR(+(IF(JB163="","0",JB163))+(IF(JD163="","0",JD163))+(IF(JG163="","0",JG163)),"")</f>
        <v>0</v>
      </c>
      <c r="JI163" s="258">
        <v>0.294289866351475</v>
      </c>
      <c r="JJ163" s="261">
        <f t="shared" ref="JJ163:JJ166" si="1483">IFERROR(+JI163*(JH163-JG163),"")</f>
        <v>0</v>
      </c>
      <c r="JK163" s="261">
        <f t="shared" ref="JK163:JK166" si="1484">IFERROR(+(IF(JH163="","0",JH163))-(IF(JJ163="","0",JJ163)),"")</f>
        <v>0</v>
      </c>
      <c r="JL163" s="599"/>
      <c r="JM163" s="254">
        <v>1.0</v>
      </c>
      <c r="JN163" s="255" t="s">
        <v>155</v>
      </c>
      <c r="JO163" s="256" t="s">
        <v>121</v>
      </c>
      <c r="JP163" s="256" t="s">
        <v>152</v>
      </c>
      <c r="JQ163" s="257"/>
      <c r="JR163" s="257"/>
      <c r="JS163" s="257">
        <f t="shared" ref="JS163:JS166" si="1485">IFERROR(JQ163*JR163/1000000,0)</f>
        <v>0</v>
      </c>
      <c r="JT163" s="258"/>
      <c r="JU163" s="257">
        <f t="shared" ref="JU163:JU166" si="1486">IFERROR(+JS163*JT163,"")</f>
        <v>0</v>
      </c>
      <c r="JV163" s="259"/>
      <c r="JW163" s="260"/>
      <c r="JX163" s="260"/>
      <c r="JY163" s="257">
        <f t="shared" ref="JY163:JY166" si="1487">IFERROR(+(IF(JS163="","0",JS163))+(IF(JU163="","0",JU163))+(IF(JX163="","0",JX163)),"")</f>
        <v>0</v>
      </c>
      <c r="JZ163" s="258">
        <v>0.294289866351475</v>
      </c>
      <c r="KA163" s="261">
        <f t="shared" ref="KA163:KA166" si="1488">IFERROR(+JZ163*(JY163-JX163),"")</f>
        <v>0</v>
      </c>
      <c r="KB163" s="261">
        <f t="shared" ref="KB163:KB166" si="1489">IFERROR(+(IF(JY163="","0",JY163))-(IF(KA163="","0",KA163)),"")</f>
        <v>0</v>
      </c>
      <c r="KC163" s="599"/>
      <c r="KD163" s="254">
        <v>1.0</v>
      </c>
      <c r="KE163" s="255" t="s">
        <v>155</v>
      </c>
      <c r="KF163" s="256" t="s">
        <v>121</v>
      </c>
      <c r="KG163" s="256" t="s">
        <v>152</v>
      </c>
      <c r="KH163" s="257"/>
      <c r="KI163" s="257"/>
      <c r="KJ163" s="257">
        <f t="shared" ref="KJ163:KJ166" si="1490">IFERROR(KH163*KI163/1000000,0)</f>
        <v>0</v>
      </c>
      <c r="KK163" s="258"/>
      <c r="KL163" s="257">
        <f t="shared" ref="KL163:KL166" si="1491">IFERROR(+KJ163*KK163,"")</f>
        <v>0</v>
      </c>
      <c r="KM163" s="259"/>
      <c r="KN163" s="260"/>
      <c r="KO163" s="260"/>
      <c r="KP163" s="257">
        <f t="shared" ref="KP163:KP166" si="1492">IFERROR(+(IF(KJ163="","0",KJ163))+(IF(KL163="","0",KL163))+(IF(KO163="","0",KO163)),"")</f>
        <v>0</v>
      </c>
      <c r="KQ163" s="258">
        <v>0.294289866351475</v>
      </c>
      <c r="KR163" s="261">
        <f t="shared" ref="KR163:KR166" si="1493">IFERROR(+KQ163*(KP163-KO163),"")</f>
        <v>0</v>
      </c>
      <c r="KS163" s="261">
        <f t="shared" ref="KS163:KS166" si="1494">IFERROR(+(IF(KP163="","0",KP163))-(IF(KR163="","0",KR163)),"")</f>
        <v>0</v>
      </c>
      <c r="KT163" s="599"/>
      <c r="KU163" s="264"/>
    </row>
    <row r="164" ht="15.75" customHeight="1">
      <c r="A164" s="254">
        <v>2.0</v>
      </c>
      <c r="B164" s="255" t="s">
        <v>156</v>
      </c>
      <c r="C164" s="256" t="s">
        <v>121</v>
      </c>
      <c r="D164" s="256" t="s">
        <v>152</v>
      </c>
      <c r="E164" s="257"/>
      <c r="F164" s="257"/>
      <c r="G164" s="257">
        <f t="shared" si="1405"/>
        <v>0</v>
      </c>
      <c r="H164" s="258"/>
      <c r="I164" s="257">
        <f t="shared" si="1406"/>
        <v>0</v>
      </c>
      <c r="J164" s="259"/>
      <c r="K164" s="260"/>
      <c r="L164" s="260"/>
      <c r="M164" s="257">
        <f t="shared" si="1407"/>
        <v>0</v>
      </c>
      <c r="N164" s="258">
        <v>0.294289866351475</v>
      </c>
      <c r="O164" s="261">
        <f t="shared" si="1408"/>
        <v>0</v>
      </c>
      <c r="P164" s="261">
        <f t="shared" si="1409"/>
        <v>0</v>
      </c>
      <c r="Q164" s="599"/>
      <c r="R164" s="254">
        <v>2.0</v>
      </c>
      <c r="S164" s="255" t="s">
        <v>156</v>
      </c>
      <c r="T164" s="256" t="s">
        <v>121</v>
      </c>
      <c r="U164" s="256" t="s">
        <v>152</v>
      </c>
      <c r="V164" s="257"/>
      <c r="W164" s="257"/>
      <c r="X164" s="257">
        <f t="shared" si="1410"/>
        <v>0</v>
      </c>
      <c r="Y164" s="258"/>
      <c r="Z164" s="257">
        <f t="shared" si="1411"/>
        <v>0</v>
      </c>
      <c r="AA164" s="259"/>
      <c r="AB164" s="260"/>
      <c r="AC164" s="260"/>
      <c r="AD164" s="257">
        <f t="shared" si="1412"/>
        <v>0</v>
      </c>
      <c r="AE164" s="258">
        <v>0.294289866351475</v>
      </c>
      <c r="AF164" s="261">
        <f t="shared" si="1413"/>
        <v>0</v>
      </c>
      <c r="AG164" s="261">
        <f t="shared" si="1414"/>
        <v>0</v>
      </c>
      <c r="AH164" s="599"/>
      <c r="AI164" s="254">
        <v>2.0</v>
      </c>
      <c r="AJ164" s="255" t="s">
        <v>156</v>
      </c>
      <c r="AK164" s="256" t="s">
        <v>121</v>
      </c>
      <c r="AL164" s="256" t="s">
        <v>152</v>
      </c>
      <c r="AM164" s="257"/>
      <c r="AN164" s="257"/>
      <c r="AO164" s="257">
        <f t="shared" si="1415"/>
        <v>0</v>
      </c>
      <c r="AP164" s="258"/>
      <c r="AQ164" s="257">
        <f t="shared" si="1416"/>
        <v>0</v>
      </c>
      <c r="AR164" s="259"/>
      <c r="AS164" s="260"/>
      <c r="AT164" s="260"/>
      <c r="AU164" s="257">
        <f t="shared" si="1417"/>
        <v>0</v>
      </c>
      <c r="AV164" s="258">
        <v>0.294289866351475</v>
      </c>
      <c r="AW164" s="261">
        <f t="shared" si="1418"/>
        <v>0</v>
      </c>
      <c r="AX164" s="261">
        <f t="shared" si="1419"/>
        <v>0</v>
      </c>
      <c r="AY164" s="599"/>
      <c r="AZ164" s="254">
        <v>2.0</v>
      </c>
      <c r="BA164" s="255" t="s">
        <v>156</v>
      </c>
      <c r="BB164" s="256" t="s">
        <v>121</v>
      </c>
      <c r="BC164" s="256" t="s">
        <v>152</v>
      </c>
      <c r="BD164" s="257"/>
      <c r="BE164" s="257"/>
      <c r="BF164" s="257">
        <f t="shared" si="1420"/>
        <v>0</v>
      </c>
      <c r="BG164" s="258"/>
      <c r="BH164" s="257">
        <f t="shared" si="1421"/>
        <v>0</v>
      </c>
      <c r="BI164" s="259"/>
      <c r="BJ164" s="260"/>
      <c r="BK164" s="260"/>
      <c r="BL164" s="257">
        <f t="shared" si="1422"/>
        <v>0</v>
      </c>
      <c r="BM164" s="258">
        <v>0.294289866351475</v>
      </c>
      <c r="BN164" s="261">
        <f t="shared" si="1423"/>
        <v>0</v>
      </c>
      <c r="BO164" s="261">
        <f t="shared" si="1424"/>
        <v>0</v>
      </c>
      <c r="BP164" s="599"/>
      <c r="BQ164" s="254">
        <v>2.0</v>
      </c>
      <c r="BR164" s="255" t="s">
        <v>156</v>
      </c>
      <c r="BS164" s="256" t="s">
        <v>121</v>
      </c>
      <c r="BT164" s="256" t="s">
        <v>152</v>
      </c>
      <c r="BU164" s="257"/>
      <c r="BV164" s="257"/>
      <c r="BW164" s="257">
        <f t="shared" si="1425"/>
        <v>0</v>
      </c>
      <c r="BX164" s="258"/>
      <c r="BY164" s="257">
        <f t="shared" si="1426"/>
        <v>0</v>
      </c>
      <c r="BZ164" s="259"/>
      <c r="CA164" s="260"/>
      <c r="CB164" s="260"/>
      <c r="CC164" s="257">
        <f t="shared" si="1427"/>
        <v>0</v>
      </c>
      <c r="CD164" s="258">
        <v>0.294289866351475</v>
      </c>
      <c r="CE164" s="261">
        <f t="shared" si="1428"/>
        <v>0</v>
      </c>
      <c r="CF164" s="261">
        <f t="shared" si="1429"/>
        <v>0</v>
      </c>
      <c r="CG164" s="599"/>
      <c r="CH164" s="254">
        <v>2.0</v>
      </c>
      <c r="CI164" s="255" t="s">
        <v>156</v>
      </c>
      <c r="CJ164" s="256" t="s">
        <v>121</v>
      </c>
      <c r="CK164" s="256" t="s">
        <v>152</v>
      </c>
      <c r="CL164" s="257"/>
      <c r="CM164" s="257"/>
      <c r="CN164" s="257">
        <f t="shared" si="1430"/>
        <v>0</v>
      </c>
      <c r="CO164" s="258"/>
      <c r="CP164" s="257">
        <f t="shared" si="1431"/>
        <v>0</v>
      </c>
      <c r="CQ164" s="259"/>
      <c r="CR164" s="260"/>
      <c r="CS164" s="260"/>
      <c r="CT164" s="257">
        <f t="shared" si="1432"/>
        <v>0</v>
      </c>
      <c r="CU164" s="258">
        <v>0.294289866351475</v>
      </c>
      <c r="CV164" s="261">
        <f t="shared" si="1433"/>
        <v>0</v>
      </c>
      <c r="CW164" s="261">
        <f t="shared" si="1434"/>
        <v>0</v>
      </c>
      <c r="CX164" s="599"/>
      <c r="CY164" s="254">
        <v>2.0</v>
      </c>
      <c r="CZ164" s="255" t="s">
        <v>156</v>
      </c>
      <c r="DA164" s="256" t="s">
        <v>121</v>
      </c>
      <c r="DB164" s="256" t="s">
        <v>152</v>
      </c>
      <c r="DC164" s="257"/>
      <c r="DD164" s="257"/>
      <c r="DE164" s="257">
        <f t="shared" si="1435"/>
        <v>0</v>
      </c>
      <c r="DF164" s="258"/>
      <c r="DG164" s="257">
        <f t="shared" si="1436"/>
        <v>0</v>
      </c>
      <c r="DH164" s="259"/>
      <c r="DI164" s="260"/>
      <c r="DJ164" s="260"/>
      <c r="DK164" s="257">
        <f t="shared" si="1437"/>
        <v>0</v>
      </c>
      <c r="DL164" s="258">
        <v>0.294289866351475</v>
      </c>
      <c r="DM164" s="261">
        <f t="shared" si="1438"/>
        <v>0</v>
      </c>
      <c r="DN164" s="261">
        <f t="shared" si="1439"/>
        <v>0</v>
      </c>
      <c r="DO164" s="599"/>
      <c r="DP164" s="254">
        <v>2.0</v>
      </c>
      <c r="DQ164" s="255" t="s">
        <v>156</v>
      </c>
      <c r="DR164" s="256" t="s">
        <v>121</v>
      </c>
      <c r="DS164" s="256" t="s">
        <v>152</v>
      </c>
      <c r="DT164" s="257"/>
      <c r="DU164" s="257"/>
      <c r="DV164" s="257">
        <f t="shared" si="1440"/>
        <v>0</v>
      </c>
      <c r="DW164" s="258"/>
      <c r="DX164" s="257">
        <f t="shared" si="1441"/>
        <v>0</v>
      </c>
      <c r="DY164" s="259"/>
      <c r="DZ164" s="260"/>
      <c r="EA164" s="260"/>
      <c r="EB164" s="257">
        <f t="shared" si="1442"/>
        <v>0</v>
      </c>
      <c r="EC164" s="258">
        <v>0.294289866351475</v>
      </c>
      <c r="ED164" s="261">
        <f t="shared" si="1443"/>
        <v>0</v>
      </c>
      <c r="EE164" s="261">
        <f t="shared" si="1444"/>
        <v>0</v>
      </c>
      <c r="EF164" s="599"/>
      <c r="EG164" s="254">
        <v>2.0</v>
      </c>
      <c r="EH164" s="255" t="s">
        <v>156</v>
      </c>
      <c r="EI164" s="256" t="s">
        <v>121</v>
      </c>
      <c r="EJ164" s="256" t="s">
        <v>152</v>
      </c>
      <c r="EK164" s="257"/>
      <c r="EL164" s="257"/>
      <c r="EM164" s="257">
        <f t="shared" si="1445"/>
        <v>0</v>
      </c>
      <c r="EN164" s="258"/>
      <c r="EO164" s="257">
        <f t="shared" si="1446"/>
        <v>0</v>
      </c>
      <c r="EP164" s="259"/>
      <c r="EQ164" s="260"/>
      <c r="ER164" s="260"/>
      <c r="ES164" s="257">
        <f t="shared" si="1447"/>
        <v>0</v>
      </c>
      <c r="ET164" s="258">
        <v>0.294289866351475</v>
      </c>
      <c r="EU164" s="261">
        <f t="shared" si="1448"/>
        <v>0</v>
      </c>
      <c r="EV164" s="261">
        <f t="shared" si="1449"/>
        <v>0</v>
      </c>
      <c r="EW164" s="599"/>
      <c r="EX164" s="254">
        <v>2.0</v>
      </c>
      <c r="EY164" s="255" t="s">
        <v>156</v>
      </c>
      <c r="EZ164" s="256" t="s">
        <v>121</v>
      </c>
      <c r="FA164" s="256" t="s">
        <v>152</v>
      </c>
      <c r="FB164" s="257"/>
      <c r="FC164" s="257"/>
      <c r="FD164" s="257">
        <f t="shared" si="1450"/>
        <v>0</v>
      </c>
      <c r="FE164" s="258"/>
      <c r="FF164" s="257">
        <f t="shared" si="1451"/>
        <v>0</v>
      </c>
      <c r="FG164" s="259"/>
      <c r="FH164" s="260"/>
      <c r="FI164" s="260"/>
      <c r="FJ164" s="257">
        <f t="shared" si="1452"/>
        <v>0</v>
      </c>
      <c r="FK164" s="258">
        <v>0.294289866351475</v>
      </c>
      <c r="FL164" s="261">
        <f t="shared" si="1453"/>
        <v>0</v>
      </c>
      <c r="FM164" s="261">
        <f t="shared" si="1454"/>
        <v>0</v>
      </c>
      <c r="FN164" s="599"/>
      <c r="FO164" s="254">
        <v>2.0</v>
      </c>
      <c r="FP164" s="255" t="s">
        <v>156</v>
      </c>
      <c r="FQ164" s="256" t="s">
        <v>121</v>
      </c>
      <c r="FR164" s="256" t="s">
        <v>152</v>
      </c>
      <c r="FS164" s="257"/>
      <c r="FT164" s="257"/>
      <c r="FU164" s="257">
        <f t="shared" si="1455"/>
        <v>0</v>
      </c>
      <c r="FV164" s="258"/>
      <c r="FW164" s="257">
        <f t="shared" si="1456"/>
        <v>0</v>
      </c>
      <c r="FX164" s="259"/>
      <c r="FY164" s="260"/>
      <c r="FZ164" s="260"/>
      <c r="GA164" s="257">
        <f t="shared" si="1457"/>
        <v>0</v>
      </c>
      <c r="GB164" s="258">
        <v>0.294289866351475</v>
      </c>
      <c r="GC164" s="261">
        <f t="shared" si="1458"/>
        <v>0</v>
      </c>
      <c r="GD164" s="261">
        <f t="shared" si="1459"/>
        <v>0</v>
      </c>
      <c r="GE164" s="599"/>
      <c r="GF164" s="254">
        <v>2.0</v>
      </c>
      <c r="GG164" s="255" t="s">
        <v>156</v>
      </c>
      <c r="GH164" s="256" t="s">
        <v>121</v>
      </c>
      <c r="GI164" s="256" t="s">
        <v>152</v>
      </c>
      <c r="GJ164" s="257"/>
      <c r="GK164" s="257"/>
      <c r="GL164" s="257">
        <f t="shared" si="1460"/>
        <v>0</v>
      </c>
      <c r="GM164" s="258"/>
      <c r="GN164" s="257">
        <f t="shared" si="1461"/>
        <v>0</v>
      </c>
      <c r="GO164" s="259"/>
      <c r="GP164" s="260"/>
      <c r="GQ164" s="260"/>
      <c r="GR164" s="257">
        <f t="shared" si="1462"/>
        <v>0</v>
      </c>
      <c r="GS164" s="258">
        <v>0.294289866351475</v>
      </c>
      <c r="GT164" s="261">
        <f t="shared" si="1463"/>
        <v>0</v>
      </c>
      <c r="GU164" s="261">
        <f t="shared" si="1464"/>
        <v>0</v>
      </c>
      <c r="GV164" s="599"/>
      <c r="GW164" s="254">
        <v>2.0</v>
      </c>
      <c r="GX164" s="255" t="s">
        <v>156</v>
      </c>
      <c r="GY164" s="256" t="s">
        <v>121</v>
      </c>
      <c r="GZ164" s="256" t="s">
        <v>152</v>
      </c>
      <c r="HA164" s="257"/>
      <c r="HB164" s="257"/>
      <c r="HC164" s="257">
        <f t="shared" si="1465"/>
        <v>0</v>
      </c>
      <c r="HD164" s="258"/>
      <c r="HE164" s="257">
        <f t="shared" si="1466"/>
        <v>0</v>
      </c>
      <c r="HF164" s="259"/>
      <c r="HG164" s="260"/>
      <c r="HH164" s="260"/>
      <c r="HI164" s="257">
        <f t="shared" si="1467"/>
        <v>0</v>
      </c>
      <c r="HJ164" s="258">
        <v>0.294289866351475</v>
      </c>
      <c r="HK164" s="261">
        <f t="shared" si="1468"/>
        <v>0</v>
      </c>
      <c r="HL164" s="261">
        <f t="shared" si="1469"/>
        <v>0</v>
      </c>
      <c r="HM164" s="599"/>
      <c r="HN164" s="254">
        <v>2.0</v>
      </c>
      <c r="HO164" s="255" t="s">
        <v>156</v>
      </c>
      <c r="HP164" s="256" t="s">
        <v>121</v>
      </c>
      <c r="HQ164" s="256" t="s">
        <v>152</v>
      </c>
      <c r="HR164" s="257"/>
      <c r="HS164" s="257"/>
      <c r="HT164" s="257">
        <f t="shared" si="1470"/>
        <v>0</v>
      </c>
      <c r="HU164" s="258"/>
      <c r="HV164" s="257">
        <f t="shared" si="1471"/>
        <v>0</v>
      </c>
      <c r="HW164" s="259"/>
      <c r="HX164" s="260"/>
      <c r="HY164" s="260"/>
      <c r="HZ164" s="257">
        <f t="shared" si="1472"/>
        <v>0</v>
      </c>
      <c r="IA164" s="258">
        <v>0.294289866351475</v>
      </c>
      <c r="IB164" s="261">
        <f t="shared" si="1473"/>
        <v>0</v>
      </c>
      <c r="IC164" s="261">
        <f t="shared" si="1474"/>
        <v>0</v>
      </c>
      <c r="ID164" s="599"/>
      <c r="IE164" s="254">
        <v>2.0</v>
      </c>
      <c r="IF164" s="255" t="s">
        <v>156</v>
      </c>
      <c r="IG164" s="256" t="s">
        <v>121</v>
      </c>
      <c r="IH164" s="256" t="s">
        <v>152</v>
      </c>
      <c r="II164" s="257"/>
      <c r="IJ164" s="257"/>
      <c r="IK164" s="257">
        <f t="shared" si="1475"/>
        <v>0</v>
      </c>
      <c r="IL164" s="258"/>
      <c r="IM164" s="257">
        <f t="shared" si="1476"/>
        <v>0</v>
      </c>
      <c r="IN164" s="259"/>
      <c r="IO164" s="260"/>
      <c r="IP164" s="260"/>
      <c r="IQ164" s="257">
        <f t="shared" si="1477"/>
        <v>0</v>
      </c>
      <c r="IR164" s="258">
        <v>0.294289866351475</v>
      </c>
      <c r="IS164" s="261">
        <f t="shared" si="1478"/>
        <v>0</v>
      </c>
      <c r="IT164" s="261">
        <f t="shared" si="1479"/>
        <v>0</v>
      </c>
      <c r="IU164" s="599"/>
      <c r="IV164" s="254">
        <v>2.0</v>
      </c>
      <c r="IW164" s="255" t="s">
        <v>156</v>
      </c>
      <c r="IX164" s="256" t="s">
        <v>121</v>
      </c>
      <c r="IY164" s="256" t="s">
        <v>152</v>
      </c>
      <c r="IZ164" s="257"/>
      <c r="JA164" s="257"/>
      <c r="JB164" s="257">
        <f t="shared" si="1480"/>
        <v>0</v>
      </c>
      <c r="JC164" s="258"/>
      <c r="JD164" s="257">
        <f t="shared" si="1481"/>
        <v>0</v>
      </c>
      <c r="JE164" s="259"/>
      <c r="JF164" s="260"/>
      <c r="JG164" s="260"/>
      <c r="JH164" s="257">
        <f t="shared" si="1482"/>
        <v>0</v>
      </c>
      <c r="JI164" s="258">
        <v>0.294289866351475</v>
      </c>
      <c r="JJ164" s="261">
        <f t="shared" si="1483"/>
        <v>0</v>
      </c>
      <c r="JK164" s="261">
        <f t="shared" si="1484"/>
        <v>0</v>
      </c>
      <c r="JL164" s="599"/>
      <c r="JM164" s="254">
        <v>2.0</v>
      </c>
      <c r="JN164" s="255" t="s">
        <v>156</v>
      </c>
      <c r="JO164" s="256" t="s">
        <v>121</v>
      </c>
      <c r="JP164" s="256" t="s">
        <v>152</v>
      </c>
      <c r="JQ164" s="257"/>
      <c r="JR164" s="257"/>
      <c r="JS164" s="257">
        <f t="shared" si="1485"/>
        <v>0</v>
      </c>
      <c r="JT164" s="258"/>
      <c r="JU164" s="257">
        <f t="shared" si="1486"/>
        <v>0</v>
      </c>
      <c r="JV164" s="259"/>
      <c r="JW164" s="260"/>
      <c r="JX164" s="260"/>
      <c r="JY164" s="257">
        <f t="shared" si="1487"/>
        <v>0</v>
      </c>
      <c r="JZ164" s="258">
        <v>0.294289866351475</v>
      </c>
      <c r="KA164" s="261">
        <f t="shared" si="1488"/>
        <v>0</v>
      </c>
      <c r="KB164" s="261">
        <f t="shared" si="1489"/>
        <v>0</v>
      </c>
      <c r="KC164" s="599"/>
      <c r="KD164" s="254">
        <v>2.0</v>
      </c>
      <c r="KE164" s="255" t="s">
        <v>156</v>
      </c>
      <c r="KF164" s="256" t="s">
        <v>121</v>
      </c>
      <c r="KG164" s="256" t="s">
        <v>152</v>
      </c>
      <c r="KH164" s="257"/>
      <c r="KI164" s="257"/>
      <c r="KJ164" s="257">
        <f t="shared" si="1490"/>
        <v>0</v>
      </c>
      <c r="KK164" s="258"/>
      <c r="KL164" s="257">
        <f t="shared" si="1491"/>
        <v>0</v>
      </c>
      <c r="KM164" s="259"/>
      <c r="KN164" s="260"/>
      <c r="KO164" s="260"/>
      <c r="KP164" s="257">
        <f t="shared" si="1492"/>
        <v>0</v>
      </c>
      <c r="KQ164" s="258">
        <v>0.294289866351475</v>
      </c>
      <c r="KR164" s="261">
        <f t="shared" si="1493"/>
        <v>0</v>
      </c>
      <c r="KS164" s="261">
        <f t="shared" si="1494"/>
        <v>0</v>
      </c>
      <c r="KT164" s="599"/>
      <c r="KU164" s="264"/>
    </row>
    <row r="165" ht="15.75" customHeight="1">
      <c r="A165" s="254">
        <v>3.0</v>
      </c>
      <c r="B165" s="255" t="s">
        <v>157</v>
      </c>
      <c r="C165" s="256" t="s">
        <v>121</v>
      </c>
      <c r="D165" s="256" t="s">
        <v>152</v>
      </c>
      <c r="E165" s="257"/>
      <c r="F165" s="257"/>
      <c r="G165" s="257">
        <f t="shared" si="1405"/>
        <v>0</v>
      </c>
      <c r="H165" s="258"/>
      <c r="I165" s="257">
        <f t="shared" si="1406"/>
        <v>0</v>
      </c>
      <c r="J165" s="259"/>
      <c r="K165" s="260"/>
      <c r="L165" s="260"/>
      <c r="M165" s="257">
        <f t="shared" si="1407"/>
        <v>0</v>
      </c>
      <c r="N165" s="258">
        <v>0.294289866351475</v>
      </c>
      <c r="O165" s="261">
        <f t="shared" si="1408"/>
        <v>0</v>
      </c>
      <c r="P165" s="261">
        <f t="shared" si="1409"/>
        <v>0</v>
      </c>
      <c r="Q165" s="599"/>
      <c r="R165" s="254">
        <v>3.0</v>
      </c>
      <c r="S165" s="255" t="s">
        <v>157</v>
      </c>
      <c r="T165" s="256" t="s">
        <v>121</v>
      </c>
      <c r="U165" s="256" t="s">
        <v>152</v>
      </c>
      <c r="V165" s="257"/>
      <c r="W165" s="257"/>
      <c r="X165" s="257">
        <f t="shared" si="1410"/>
        <v>0</v>
      </c>
      <c r="Y165" s="258"/>
      <c r="Z165" s="257">
        <f t="shared" si="1411"/>
        <v>0</v>
      </c>
      <c r="AA165" s="259"/>
      <c r="AB165" s="260"/>
      <c r="AC165" s="260"/>
      <c r="AD165" s="257">
        <f t="shared" si="1412"/>
        <v>0</v>
      </c>
      <c r="AE165" s="258">
        <v>0.294289866351475</v>
      </c>
      <c r="AF165" s="261">
        <f t="shared" si="1413"/>
        <v>0</v>
      </c>
      <c r="AG165" s="261">
        <f t="shared" si="1414"/>
        <v>0</v>
      </c>
      <c r="AH165" s="599"/>
      <c r="AI165" s="254">
        <v>3.0</v>
      </c>
      <c r="AJ165" s="255" t="s">
        <v>157</v>
      </c>
      <c r="AK165" s="256" t="s">
        <v>121</v>
      </c>
      <c r="AL165" s="256" t="s">
        <v>152</v>
      </c>
      <c r="AM165" s="257"/>
      <c r="AN165" s="257"/>
      <c r="AO165" s="257">
        <f t="shared" si="1415"/>
        <v>0</v>
      </c>
      <c r="AP165" s="258"/>
      <c r="AQ165" s="257">
        <f t="shared" si="1416"/>
        <v>0</v>
      </c>
      <c r="AR165" s="259"/>
      <c r="AS165" s="260"/>
      <c r="AT165" s="260"/>
      <c r="AU165" s="257">
        <f t="shared" si="1417"/>
        <v>0</v>
      </c>
      <c r="AV165" s="258">
        <v>0.294289866351475</v>
      </c>
      <c r="AW165" s="261">
        <f t="shared" si="1418"/>
        <v>0</v>
      </c>
      <c r="AX165" s="261">
        <f t="shared" si="1419"/>
        <v>0</v>
      </c>
      <c r="AY165" s="599"/>
      <c r="AZ165" s="254">
        <v>3.0</v>
      </c>
      <c r="BA165" s="255" t="s">
        <v>157</v>
      </c>
      <c r="BB165" s="256" t="s">
        <v>121</v>
      </c>
      <c r="BC165" s="256" t="s">
        <v>152</v>
      </c>
      <c r="BD165" s="257"/>
      <c r="BE165" s="257"/>
      <c r="BF165" s="257">
        <f t="shared" si="1420"/>
        <v>0</v>
      </c>
      <c r="BG165" s="258"/>
      <c r="BH165" s="257">
        <f t="shared" si="1421"/>
        <v>0</v>
      </c>
      <c r="BI165" s="259"/>
      <c r="BJ165" s="260"/>
      <c r="BK165" s="260"/>
      <c r="BL165" s="257">
        <f t="shared" si="1422"/>
        <v>0</v>
      </c>
      <c r="BM165" s="258">
        <v>0.294289866351475</v>
      </c>
      <c r="BN165" s="261">
        <f t="shared" si="1423"/>
        <v>0</v>
      </c>
      <c r="BO165" s="261">
        <f t="shared" si="1424"/>
        <v>0</v>
      </c>
      <c r="BP165" s="599"/>
      <c r="BQ165" s="254">
        <v>3.0</v>
      </c>
      <c r="BR165" s="255" t="s">
        <v>157</v>
      </c>
      <c r="BS165" s="256" t="s">
        <v>121</v>
      </c>
      <c r="BT165" s="256" t="s">
        <v>152</v>
      </c>
      <c r="BU165" s="257"/>
      <c r="BV165" s="257"/>
      <c r="BW165" s="257">
        <f t="shared" si="1425"/>
        <v>0</v>
      </c>
      <c r="BX165" s="258"/>
      <c r="BY165" s="257">
        <f t="shared" si="1426"/>
        <v>0</v>
      </c>
      <c r="BZ165" s="259"/>
      <c r="CA165" s="260"/>
      <c r="CB165" s="260"/>
      <c r="CC165" s="257">
        <f t="shared" si="1427"/>
        <v>0</v>
      </c>
      <c r="CD165" s="258">
        <v>0.294289866351475</v>
      </c>
      <c r="CE165" s="261">
        <f t="shared" si="1428"/>
        <v>0</v>
      </c>
      <c r="CF165" s="261">
        <f t="shared" si="1429"/>
        <v>0</v>
      </c>
      <c r="CG165" s="599"/>
      <c r="CH165" s="254">
        <v>3.0</v>
      </c>
      <c r="CI165" s="255" t="s">
        <v>157</v>
      </c>
      <c r="CJ165" s="256" t="s">
        <v>121</v>
      </c>
      <c r="CK165" s="256" t="s">
        <v>152</v>
      </c>
      <c r="CL165" s="257"/>
      <c r="CM165" s="257"/>
      <c r="CN165" s="257">
        <f t="shared" si="1430"/>
        <v>0</v>
      </c>
      <c r="CO165" s="258"/>
      <c r="CP165" s="257">
        <f t="shared" si="1431"/>
        <v>0</v>
      </c>
      <c r="CQ165" s="259"/>
      <c r="CR165" s="260"/>
      <c r="CS165" s="260"/>
      <c r="CT165" s="257">
        <f t="shared" si="1432"/>
        <v>0</v>
      </c>
      <c r="CU165" s="258">
        <v>0.294289866351475</v>
      </c>
      <c r="CV165" s="261">
        <f t="shared" si="1433"/>
        <v>0</v>
      </c>
      <c r="CW165" s="261">
        <f t="shared" si="1434"/>
        <v>0</v>
      </c>
      <c r="CX165" s="599"/>
      <c r="CY165" s="254">
        <v>3.0</v>
      </c>
      <c r="CZ165" s="255" t="s">
        <v>157</v>
      </c>
      <c r="DA165" s="256" t="s">
        <v>121</v>
      </c>
      <c r="DB165" s="256" t="s">
        <v>152</v>
      </c>
      <c r="DC165" s="257"/>
      <c r="DD165" s="257"/>
      <c r="DE165" s="257">
        <f t="shared" si="1435"/>
        <v>0</v>
      </c>
      <c r="DF165" s="258"/>
      <c r="DG165" s="257">
        <f t="shared" si="1436"/>
        <v>0</v>
      </c>
      <c r="DH165" s="259"/>
      <c r="DI165" s="260"/>
      <c r="DJ165" s="260"/>
      <c r="DK165" s="257">
        <f t="shared" si="1437"/>
        <v>0</v>
      </c>
      <c r="DL165" s="258">
        <v>0.294289866351475</v>
      </c>
      <c r="DM165" s="261">
        <f t="shared" si="1438"/>
        <v>0</v>
      </c>
      <c r="DN165" s="261">
        <f t="shared" si="1439"/>
        <v>0</v>
      </c>
      <c r="DO165" s="599"/>
      <c r="DP165" s="254">
        <v>3.0</v>
      </c>
      <c r="DQ165" s="255" t="s">
        <v>157</v>
      </c>
      <c r="DR165" s="256" t="s">
        <v>121</v>
      </c>
      <c r="DS165" s="256" t="s">
        <v>152</v>
      </c>
      <c r="DT165" s="257"/>
      <c r="DU165" s="257"/>
      <c r="DV165" s="257">
        <f t="shared" si="1440"/>
        <v>0</v>
      </c>
      <c r="DW165" s="258"/>
      <c r="DX165" s="257">
        <f t="shared" si="1441"/>
        <v>0</v>
      </c>
      <c r="DY165" s="259"/>
      <c r="DZ165" s="260"/>
      <c r="EA165" s="260"/>
      <c r="EB165" s="257">
        <f t="shared" si="1442"/>
        <v>0</v>
      </c>
      <c r="EC165" s="258">
        <v>0.294289866351475</v>
      </c>
      <c r="ED165" s="261">
        <f t="shared" si="1443"/>
        <v>0</v>
      </c>
      <c r="EE165" s="261">
        <f t="shared" si="1444"/>
        <v>0</v>
      </c>
      <c r="EF165" s="599"/>
      <c r="EG165" s="254">
        <v>3.0</v>
      </c>
      <c r="EH165" s="255" t="s">
        <v>157</v>
      </c>
      <c r="EI165" s="256" t="s">
        <v>121</v>
      </c>
      <c r="EJ165" s="256" t="s">
        <v>152</v>
      </c>
      <c r="EK165" s="257"/>
      <c r="EL165" s="257"/>
      <c r="EM165" s="257">
        <f t="shared" si="1445"/>
        <v>0</v>
      </c>
      <c r="EN165" s="258"/>
      <c r="EO165" s="257">
        <f t="shared" si="1446"/>
        <v>0</v>
      </c>
      <c r="EP165" s="259"/>
      <c r="EQ165" s="260"/>
      <c r="ER165" s="260"/>
      <c r="ES165" s="257">
        <f t="shared" si="1447"/>
        <v>0</v>
      </c>
      <c r="ET165" s="258">
        <v>0.294289866351475</v>
      </c>
      <c r="EU165" s="261">
        <f t="shared" si="1448"/>
        <v>0</v>
      </c>
      <c r="EV165" s="261">
        <f t="shared" si="1449"/>
        <v>0</v>
      </c>
      <c r="EW165" s="599"/>
      <c r="EX165" s="254">
        <v>3.0</v>
      </c>
      <c r="EY165" s="255" t="s">
        <v>157</v>
      </c>
      <c r="EZ165" s="256" t="s">
        <v>121</v>
      </c>
      <c r="FA165" s="256" t="s">
        <v>152</v>
      </c>
      <c r="FB165" s="257"/>
      <c r="FC165" s="257"/>
      <c r="FD165" s="257">
        <f t="shared" si="1450"/>
        <v>0</v>
      </c>
      <c r="FE165" s="258"/>
      <c r="FF165" s="257">
        <f t="shared" si="1451"/>
        <v>0</v>
      </c>
      <c r="FG165" s="259"/>
      <c r="FH165" s="260"/>
      <c r="FI165" s="260"/>
      <c r="FJ165" s="257">
        <f t="shared" si="1452"/>
        <v>0</v>
      </c>
      <c r="FK165" s="258">
        <v>0.294289866351475</v>
      </c>
      <c r="FL165" s="261">
        <f t="shared" si="1453"/>
        <v>0</v>
      </c>
      <c r="FM165" s="261">
        <f t="shared" si="1454"/>
        <v>0</v>
      </c>
      <c r="FN165" s="599"/>
      <c r="FO165" s="254">
        <v>3.0</v>
      </c>
      <c r="FP165" s="255" t="s">
        <v>157</v>
      </c>
      <c r="FQ165" s="256" t="s">
        <v>121</v>
      </c>
      <c r="FR165" s="256" t="s">
        <v>152</v>
      </c>
      <c r="FS165" s="257"/>
      <c r="FT165" s="257"/>
      <c r="FU165" s="257">
        <f t="shared" si="1455"/>
        <v>0</v>
      </c>
      <c r="FV165" s="258"/>
      <c r="FW165" s="257">
        <f t="shared" si="1456"/>
        <v>0</v>
      </c>
      <c r="FX165" s="259"/>
      <c r="FY165" s="260"/>
      <c r="FZ165" s="260"/>
      <c r="GA165" s="257">
        <f t="shared" si="1457"/>
        <v>0</v>
      </c>
      <c r="GB165" s="258">
        <v>0.294289866351475</v>
      </c>
      <c r="GC165" s="261">
        <f t="shared" si="1458"/>
        <v>0</v>
      </c>
      <c r="GD165" s="261">
        <f t="shared" si="1459"/>
        <v>0</v>
      </c>
      <c r="GE165" s="599"/>
      <c r="GF165" s="254">
        <v>3.0</v>
      </c>
      <c r="GG165" s="255" t="s">
        <v>157</v>
      </c>
      <c r="GH165" s="256" t="s">
        <v>121</v>
      </c>
      <c r="GI165" s="256" t="s">
        <v>152</v>
      </c>
      <c r="GJ165" s="257"/>
      <c r="GK165" s="257"/>
      <c r="GL165" s="257">
        <f t="shared" si="1460"/>
        <v>0</v>
      </c>
      <c r="GM165" s="258"/>
      <c r="GN165" s="257">
        <f t="shared" si="1461"/>
        <v>0</v>
      </c>
      <c r="GO165" s="259"/>
      <c r="GP165" s="260"/>
      <c r="GQ165" s="260"/>
      <c r="GR165" s="257">
        <f t="shared" si="1462"/>
        <v>0</v>
      </c>
      <c r="GS165" s="258">
        <v>0.294289866351475</v>
      </c>
      <c r="GT165" s="261">
        <f t="shared" si="1463"/>
        <v>0</v>
      </c>
      <c r="GU165" s="261">
        <f t="shared" si="1464"/>
        <v>0</v>
      </c>
      <c r="GV165" s="599"/>
      <c r="GW165" s="254">
        <v>3.0</v>
      </c>
      <c r="GX165" s="255" t="s">
        <v>157</v>
      </c>
      <c r="GY165" s="256" t="s">
        <v>121</v>
      </c>
      <c r="GZ165" s="256" t="s">
        <v>152</v>
      </c>
      <c r="HA165" s="257"/>
      <c r="HB165" s="257"/>
      <c r="HC165" s="257">
        <f t="shared" si="1465"/>
        <v>0</v>
      </c>
      <c r="HD165" s="258"/>
      <c r="HE165" s="257">
        <f t="shared" si="1466"/>
        <v>0</v>
      </c>
      <c r="HF165" s="259"/>
      <c r="HG165" s="260"/>
      <c r="HH165" s="260"/>
      <c r="HI165" s="257">
        <f t="shared" si="1467"/>
        <v>0</v>
      </c>
      <c r="HJ165" s="258">
        <v>0.294289866351475</v>
      </c>
      <c r="HK165" s="261">
        <f t="shared" si="1468"/>
        <v>0</v>
      </c>
      <c r="HL165" s="261">
        <f t="shared" si="1469"/>
        <v>0</v>
      </c>
      <c r="HM165" s="599"/>
      <c r="HN165" s="254">
        <v>3.0</v>
      </c>
      <c r="HO165" s="255" t="s">
        <v>157</v>
      </c>
      <c r="HP165" s="256" t="s">
        <v>121</v>
      </c>
      <c r="HQ165" s="256" t="s">
        <v>152</v>
      </c>
      <c r="HR165" s="257"/>
      <c r="HS165" s="257"/>
      <c r="HT165" s="257">
        <f t="shared" si="1470"/>
        <v>0</v>
      </c>
      <c r="HU165" s="258"/>
      <c r="HV165" s="257">
        <f t="shared" si="1471"/>
        <v>0</v>
      </c>
      <c r="HW165" s="259"/>
      <c r="HX165" s="260"/>
      <c r="HY165" s="260"/>
      <c r="HZ165" s="257">
        <f t="shared" si="1472"/>
        <v>0</v>
      </c>
      <c r="IA165" s="258">
        <v>0.294289866351475</v>
      </c>
      <c r="IB165" s="261">
        <f t="shared" si="1473"/>
        <v>0</v>
      </c>
      <c r="IC165" s="261">
        <f t="shared" si="1474"/>
        <v>0</v>
      </c>
      <c r="ID165" s="599"/>
      <c r="IE165" s="254">
        <v>3.0</v>
      </c>
      <c r="IF165" s="255" t="s">
        <v>157</v>
      </c>
      <c r="IG165" s="256" t="s">
        <v>121</v>
      </c>
      <c r="IH165" s="256" t="s">
        <v>152</v>
      </c>
      <c r="II165" s="257"/>
      <c r="IJ165" s="257"/>
      <c r="IK165" s="257">
        <f t="shared" si="1475"/>
        <v>0</v>
      </c>
      <c r="IL165" s="258"/>
      <c r="IM165" s="257">
        <f t="shared" si="1476"/>
        <v>0</v>
      </c>
      <c r="IN165" s="259"/>
      <c r="IO165" s="260"/>
      <c r="IP165" s="260"/>
      <c r="IQ165" s="257">
        <f t="shared" si="1477"/>
        <v>0</v>
      </c>
      <c r="IR165" s="258">
        <v>0.294289866351475</v>
      </c>
      <c r="IS165" s="261">
        <f t="shared" si="1478"/>
        <v>0</v>
      </c>
      <c r="IT165" s="261">
        <f t="shared" si="1479"/>
        <v>0</v>
      </c>
      <c r="IU165" s="599"/>
      <c r="IV165" s="254">
        <v>3.0</v>
      </c>
      <c r="IW165" s="255" t="s">
        <v>157</v>
      </c>
      <c r="IX165" s="256" t="s">
        <v>121</v>
      </c>
      <c r="IY165" s="256" t="s">
        <v>152</v>
      </c>
      <c r="IZ165" s="257"/>
      <c r="JA165" s="257"/>
      <c r="JB165" s="257">
        <f t="shared" si="1480"/>
        <v>0</v>
      </c>
      <c r="JC165" s="258"/>
      <c r="JD165" s="257">
        <f t="shared" si="1481"/>
        <v>0</v>
      </c>
      <c r="JE165" s="259"/>
      <c r="JF165" s="260"/>
      <c r="JG165" s="260"/>
      <c r="JH165" s="257">
        <f t="shared" si="1482"/>
        <v>0</v>
      </c>
      <c r="JI165" s="258">
        <v>0.294289866351475</v>
      </c>
      <c r="JJ165" s="261">
        <f t="shared" si="1483"/>
        <v>0</v>
      </c>
      <c r="JK165" s="261">
        <f t="shared" si="1484"/>
        <v>0</v>
      </c>
      <c r="JL165" s="599"/>
      <c r="JM165" s="254">
        <v>3.0</v>
      </c>
      <c r="JN165" s="255" t="s">
        <v>157</v>
      </c>
      <c r="JO165" s="256" t="s">
        <v>121</v>
      </c>
      <c r="JP165" s="256" t="s">
        <v>152</v>
      </c>
      <c r="JQ165" s="257"/>
      <c r="JR165" s="257"/>
      <c r="JS165" s="257">
        <f t="shared" si="1485"/>
        <v>0</v>
      </c>
      <c r="JT165" s="258"/>
      <c r="JU165" s="257">
        <f t="shared" si="1486"/>
        <v>0</v>
      </c>
      <c r="JV165" s="259"/>
      <c r="JW165" s="260"/>
      <c r="JX165" s="260"/>
      <c r="JY165" s="257">
        <f t="shared" si="1487"/>
        <v>0</v>
      </c>
      <c r="JZ165" s="258">
        <v>0.294289866351475</v>
      </c>
      <c r="KA165" s="261">
        <f t="shared" si="1488"/>
        <v>0</v>
      </c>
      <c r="KB165" s="261">
        <f t="shared" si="1489"/>
        <v>0</v>
      </c>
      <c r="KC165" s="599"/>
      <c r="KD165" s="254">
        <v>3.0</v>
      </c>
      <c r="KE165" s="255" t="s">
        <v>157</v>
      </c>
      <c r="KF165" s="256" t="s">
        <v>121</v>
      </c>
      <c r="KG165" s="256" t="s">
        <v>152</v>
      </c>
      <c r="KH165" s="257"/>
      <c r="KI165" s="257"/>
      <c r="KJ165" s="257">
        <f t="shared" si="1490"/>
        <v>0</v>
      </c>
      <c r="KK165" s="258"/>
      <c r="KL165" s="257">
        <f t="shared" si="1491"/>
        <v>0</v>
      </c>
      <c r="KM165" s="259"/>
      <c r="KN165" s="260"/>
      <c r="KO165" s="260"/>
      <c r="KP165" s="257">
        <f t="shared" si="1492"/>
        <v>0</v>
      </c>
      <c r="KQ165" s="258">
        <v>0.294289866351475</v>
      </c>
      <c r="KR165" s="261">
        <f t="shared" si="1493"/>
        <v>0</v>
      </c>
      <c r="KS165" s="261">
        <f t="shared" si="1494"/>
        <v>0</v>
      </c>
      <c r="KT165" s="599"/>
      <c r="KU165" s="264"/>
    </row>
    <row r="166" ht="15.75" customHeight="1">
      <c r="A166" s="254">
        <v>4.0</v>
      </c>
      <c r="B166" s="255" t="s">
        <v>158</v>
      </c>
      <c r="C166" s="256" t="s">
        <v>121</v>
      </c>
      <c r="D166" s="256" t="s">
        <v>152</v>
      </c>
      <c r="E166" s="257"/>
      <c r="F166" s="257"/>
      <c r="G166" s="257">
        <f t="shared" si="1405"/>
        <v>0</v>
      </c>
      <c r="H166" s="258"/>
      <c r="I166" s="257">
        <f t="shared" si="1406"/>
        <v>0</v>
      </c>
      <c r="J166" s="259"/>
      <c r="K166" s="260"/>
      <c r="L166" s="260"/>
      <c r="M166" s="257">
        <f t="shared" si="1407"/>
        <v>0</v>
      </c>
      <c r="N166" s="258">
        <v>0.294289866351475</v>
      </c>
      <c r="O166" s="261">
        <f t="shared" si="1408"/>
        <v>0</v>
      </c>
      <c r="P166" s="261">
        <f t="shared" si="1409"/>
        <v>0</v>
      </c>
      <c r="Q166" s="599"/>
      <c r="R166" s="254">
        <v>4.0</v>
      </c>
      <c r="S166" s="255" t="s">
        <v>158</v>
      </c>
      <c r="T166" s="256" t="s">
        <v>121</v>
      </c>
      <c r="U166" s="256" t="s">
        <v>152</v>
      </c>
      <c r="V166" s="257"/>
      <c r="W166" s="257"/>
      <c r="X166" s="257">
        <f t="shared" si="1410"/>
        <v>0</v>
      </c>
      <c r="Y166" s="258"/>
      <c r="Z166" s="257">
        <f t="shared" si="1411"/>
        <v>0</v>
      </c>
      <c r="AA166" s="259"/>
      <c r="AB166" s="260"/>
      <c r="AC166" s="260"/>
      <c r="AD166" s="257">
        <f t="shared" si="1412"/>
        <v>0</v>
      </c>
      <c r="AE166" s="258">
        <v>0.294289866351475</v>
      </c>
      <c r="AF166" s="261">
        <f t="shared" si="1413"/>
        <v>0</v>
      </c>
      <c r="AG166" s="261">
        <f t="shared" si="1414"/>
        <v>0</v>
      </c>
      <c r="AH166" s="599"/>
      <c r="AI166" s="254">
        <v>4.0</v>
      </c>
      <c r="AJ166" s="255" t="s">
        <v>158</v>
      </c>
      <c r="AK166" s="256" t="s">
        <v>121</v>
      </c>
      <c r="AL166" s="256" t="s">
        <v>152</v>
      </c>
      <c r="AM166" s="257"/>
      <c r="AN166" s="257"/>
      <c r="AO166" s="257">
        <f t="shared" si="1415"/>
        <v>0</v>
      </c>
      <c r="AP166" s="258"/>
      <c r="AQ166" s="257">
        <f t="shared" si="1416"/>
        <v>0</v>
      </c>
      <c r="AR166" s="259"/>
      <c r="AS166" s="260"/>
      <c r="AT166" s="260"/>
      <c r="AU166" s="257">
        <f t="shared" si="1417"/>
        <v>0</v>
      </c>
      <c r="AV166" s="258">
        <v>0.294289866351475</v>
      </c>
      <c r="AW166" s="261">
        <f t="shared" si="1418"/>
        <v>0</v>
      </c>
      <c r="AX166" s="261">
        <f t="shared" si="1419"/>
        <v>0</v>
      </c>
      <c r="AY166" s="599"/>
      <c r="AZ166" s="254">
        <v>4.0</v>
      </c>
      <c r="BA166" s="255" t="s">
        <v>158</v>
      </c>
      <c r="BB166" s="256" t="s">
        <v>121</v>
      </c>
      <c r="BC166" s="256" t="s">
        <v>152</v>
      </c>
      <c r="BD166" s="257"/>
      <c r="BE166" s="257"/>
      <c r="BF166" s="257">
        <f t="shared" si="1420"/>
        <v>0</v>
      </c>
      <c r="BG166" s="258"/>
      <c r="BH166" s="257">
        <f t="shared" si="1421"/>
        <v>0</v>
      </c>
      <c r="BI166" s="259"/>
      <c r="BJ166" s="260"/>
      <c r="BK166" s="260"/>
      <c r="BL166" s="257">
        <f t="shared" si="1422"/>
        <v>0</v>
      </c>
      <c r="BM166" s="258">
        <v>0.294289866351475</v>
      </c>
      <c r="BN166" s="261">
        <f t="shared" si="1423"/>
        <v>0</v>
      </c>
      <c r="BO166" s="261">
        <f t="shared" si="1424"/>
        <v>0</v>
      </c>
      <c r="BP166" s="599"/>
      <c r="BQ166" s="254">
        <v>4.0</v>
      </c>
      <c r="BR166" s="255" t="s">
        <v>158</v>
      </c>
      <c r="BS166" s="256" t="s">
        <v>121</v>
      </c>
      <c r="BT166" s="256" t="s">
        <v>152</v>
      </c>
      <c r="BU166" s="257"/>
      <c r="BV166" s="257"/>
      <c r="BW166" s="257">
        <f t="shared" si="1425"/>
        <v>0</v>
      </c>
      <c r="BX166" s="258"/>
      <c r="BY166" s="257">
        <f t="shared" si="1426"/>
        <v>0</v>
      </c>
      <c r="BZ166" s="259"/>
      <c r="CA166" s="260"/>
      <c r="CB166" s="260"/>
      <c r="CC166" s="257">
        <f t="shared" si="1427"/>
        <v>0</v>
      </c>
      <c r="CD166" s="258">
        <v>0.294289866351475</v>
      </c>
      <c r="CE166" s="261">
        <f t="shared" si="1428"/>
        <v>0</v>
      </c>
      <c r="CF166" s="261">
        <f t="shared" si="1429"/>
        <v>0</v>
      </c>
      <c r="CG166" s="599"/>
      <c r="CH166" s="254">
        <v>4.0</v>
      </c>
      <c r="CI166" s="255" t="s">
        <v>158</v>
      </c>
      <c r="CJ166" s="256" t="s">
        <v>121</v>
      </c>
      <c r="CK166" s="256" t="s">
        <v>152</v>
      </c>
      <c r="CL166" s="257"/>
      <c r="CM166" s="257"/>
      <c r="CN166" s="257">
        <f t="shared" si="1430"/>
        <v>0</v>
      </c>
      <c r="CO166" s="258"/>
      <c r="CP166" s="257">
        <f t="shared" si="1431"/>
        <v>0</v>
      </c>
      <c r="CQ166" s="259"/>
      <c r="CR166" s="260"/>
      <c r="CS166" s="260"/>
      <c r="CT166" s="257">
        <f t="shared" si="1432"/>
        <v>0</v>
      </c>
      <c r="CU166" s="258">
        <v>0.294289866351475</v>
      </c>
      <c r="CV166" s="261">
        <f t="shared" si="1433"/>
        <v>0</v>
      </c>
      <c r="CW166" s="261">
        <f t="shared" si="1434"/>
        <v>0</v>
      </c>
      <c r="CX166" s="599"/>
      <c r="CY166" s="254">
        <v>4.0</v>
      </c>
      <c r="CZ166" s="255" t="s">
        <v>158</v>
      </c>
      <c r="DA166" s="256" t="s">
        <v>121</v>
      </c>
      <c r="DB166" s="256" t="s">
        <v>152</v>
      </c>
      <c r="DC166" s="257"/>
      <c r="DD166" s="257"/>
      <c r="DE166" s="257">
        <f t="shared" si="1435"/>
        <v>0</v>
      </c>
      <c r="DF166" s="258"/>
      <c r="DG166" s="257">
        <f t="shared" si="1436"/>
        <v>0</v>
      </c>
      <c r="DH166" s="259"/>
      <c r="DI166" s="260"/>
      <c r="DJ166" s="260"/>
      <c r="DK166" s="257">
        <f t="shared" si="1437"/>
        <v>0</v>
      </c>
      <c r="DL166" s="258">
        <v>0.294289866351475</v>
      </c>
      <c r="DM166" s="261">
        <f t="shared" si="1438"/>
        <v>0</v>
      </c>
      <c r="DN166" s="261">
        <f t="shared" si="1439"/>
        <v>0</v>
      </c>
      <c r="DO166" s="599"/>
      <c r="DP166" s="254">
        <v>4.0</v>
      </c>
      <c r="DQ166" s="255" t="s">
        <v>158</v>
      </c>
      <c r="DR166" s="256" t="s">
        <v>121</v>
      </c>
      <c r="DS166" s="256" t="s">
        <v>152</v>
      </c>
      <c r="DT166" s="257"/>
      <c r="DU166" s="257"/>
      <c r="DV166" s="257">
        <f t="shared" si="1440"/>
        <v>0</v>
      </c>
      <c r="DW166" s="258"/>
      <c r="DX166" s="257">
        <f t="shared" si="1441"/>
        <v>0</v>
      </c>
      <c r="DY166" s="259"/>
      <c r="DZ166" s="260"/>
      <c r="EA166" s="260"/>
      <c r="EB166" s="257">
        <f t="shared" si="1442"/>
        <v>0</v>
      </c>
      <c r="EC166" s="258">
        <v>0.294289866351475</v>
      </c>
      <c r="ED166" s="261">
        <f t="shared" si="1443"/>
        <v>0</v>
      </c>
      <c r="EE166" s="261">
        <f t="shared" si="1444"/>
        <v>0</v>
      </c>
      <c r="EF166" s="599"/>
      <c r="EG166" s="254">
        <v>4.0</v>
      </c>
      <c r="EH166" s="255" t="s">
        <v>158</v>
      </c>
      <c r="EI166" s="256" t="s">
        <v>121</v>
      </c>
      <c r="EJ166" s="256" t="s">
        <v>152</v>
      </c>
      <c r="EK166" s="257"/>
      <c r="EL166" s="257"/>
      <c r="EM166" s="257">
        <f t="shared" si="1445"/>
        <v>0</v>
      </c>
      <c r="EN166" s="258"/>
      <c r="EO166" s="257">
        <f t="shared" si="1446"/>
        <v>0</v>
      </c>
      <c r="EP166" s="259"/>
      <c r="EQ166" s="260"/>
      <c r="ER166" s="260"/>
      <c r="ES166" s="257">
        <f t="shared" si="1447"/>
        <v>0</v>
      </c>
      <c r="ET166" s="258">
        <v>0.294289866351475</v>
      </c>
      <c r="EU166" s="261">
        <f t="shared" si="1448"/>
        <v>0</v>
      </c>
      <c r="EV166" s="261">
        <f t="shared" si="1449"/>
        <v>0</v>
      </c>
      <c r="EW166" s="599"/>
      <c r="EX166" s="254">
        <v>4.0</v>
      </c>
      <c r="EY166" s="255" t="s">
        <v>158</v>
      </c>
      <c r="EZ166" s="256" t="s">
        <v>121</v>
      </c>
      <c r="FA166" s="256" t="s">
        <v>152</v>
      </c>
      <c r="FB166" s="257"/>
      <c r="FC166" s="257"/>
      <c r="FD166" s="257">
        <f t="shared" si="1450"/>
        <v>0</v>
      </c>
      <c r="FE166" s="258"/>
      <c r="FF166" s="257">
        <f t="shared" si="1451"/>
        <v>0</v>
      </c>
      <c r="FG166" s="259"/>
      <c r="FH166" s="260"/>
      <c r="FI166" s="260"/>
      <c r="FJ166" s="257">
        <f t="shared" si="1452"/>
        <v>0</v>
      </c>
      <c r="FK166" s="258">
        <v>0.294289866351475</v>
      </c>
      <c r="FL166" s="261">
        <f t="shared" si="1453"/>
        <v>0</v>
      </c>
      <c r="FM166" s="261">
        <f t="shared" si="1454"/>
        <v>0</v>
      </c>
      <c r="FN166" s="599"/>
      <c r="FO166" s="254">
        <v>4.0</v>
      </c>
      <c r="FP166" s="255" t="s">
        <v>158</v>
      </c>
      <c r="FQ166" s="256" t="s">
        <v>121</v>
      </c>
      <c r="FR166" s="256" t="s">
        <v>152</v>
      </c>
      <c r="FS166" s="257"/>
      <c r="FT166" s="257"/>
      <c r="FU166" s="257">
        <f t="shared" si="1455"/>
        <v>0</v>
      </c>
      <c r="FV166" s="258"/>
      <c r="FW166" s="257">
        <f t="shared" si="1456"/>
        <v>0</v>
      </c>
      <c r="FX166" s="259"/>
      <c r="FY166" s="260"/>
      <c r="FZ166" s="260"/>
      <c r="GA166" s="257">
        <f t="shared" si="1457"/>
        <v>0</v>
      </c>
      <c r="GB166" s="258">
        <v>0.294289866351475</v>
      </c>
      <c r="GC166" s="261">
        <f t="shared" si="1458"/>
        <v>0</v>
      </c>
      <c r="GD166" s="261">
        <f t="shared" si="1459"/>
        <v>0</v>
      </c>
      <c r="GE166" s="599"/>
      <c r="GF166" s="254">
        <v>4.0</v>
      </c>
      <c r="GG166" s="255" t="s">
        <v>158</v>
      </c>
      <c r="GH166" s="256" t="s">
        <v>121</v>
      </c>
      <c r="GI166" s="256" t="s">
        <v>152</v>
      </c>
      <c r="GJ166" s="257"/>
      <c r="GK166" s="257"/>
      <c r="GL166" s="257">
        <f t="shared" si="1460"/>
        <v>0</v>
      </c>
      <c r="GM166" s="258"/>
      <c r="GN166" s="257">
        <f t="shared" si="1461"/>
        <v>0</v>
      </c>
      <c r="GO166" s="259"/>
      <c r="GP166" s="260"/>
      <c r="GQ166" s="260"/>
      <c r="GR166" s="257">
        <f t="shared" si="1462"/>
        <v>0</v>
      </c>
      <c r="GS166" s="258">
        <v>0.294289866351475</v>
      </c>
      <c r="GT166" s="261">
        <f t="shared" si="1463"/>
        <v>0</v>
      </c>
      <c r="GU166" s="261">
        <f t="shared" si="1464"/>
        <v>0</v>
      </c>
      <c r="GV166" s="599"/>
      <c r="GW166" s="254">
        <v>4.0</v>
      </c>
      <c r="GX166" s="255" t="s">
        <v>158</v>
      </c>
      <c r="GY166" s="256" t="s">
        <v>121</v>
      </c>
      <c r="GZ166" s="256" t="s">
        <v>152</v>
      </c>
      <c r="HA166" s="257"/>
      <c r="HB166" s="257"/>
      <c r="HC166" s="257">
        <f t="shared" si="1465"/>
        <v>0</v>
      </c>
      <c r="HD166" s="258"/>
      <c r="HE166" s="257">
        <f t="shared" si="1466"/>
        <v>0</v>
      </c>
      <c r="HF166" s="259"/>
      <c r="HG166" s="260"/>
      <c r="HH166" s="260"/>
      <c r="HI166" s="257">
        <f t="shared" si="1467"/>
        <v>0</v>
      </c>
      <c r="HJ166" s="258">
        <v>0.294289866351475</v>
      </c>
      <c r="HK166" s="261">
        <f t="shared" si="1468"/>
        <v>0</v>
      </c>
      <c r="HL166" s="261">
        <f t="shared" si="1469"/>
        <v>0</v>
      </c>
      <c r="HM166" s="599"/>
      <c r="HN166" s="254">
        <v>4.0</v>
      </c>
      <c r="HO166" s="255" t="s">
        <v>158</v>
      </c>
      <c r="HP166" s="256" t="s">
        <v>121</v>
      </c>
      <c r="HQ166" s="256" t="s">
        <v>152</v>
      </c>
      <c r="HR166" s="257"/>
      <c r="HS166" s="257"/>
      <c r="HT166" s="257">
        <f t="shared" si="1470"/>
        <v>0</v>
      </c>
      <c r="HU166" s="258"/>
      <c r="HV166" s="257">
        <f t="shared" si="1471"/>
        <v>0</v>
      </c>
      <c r="HW166" s="259"/>
      <c r="HX166" s="260"/>
      <c r="HY166" s="260"/>
      <c r="HZ166" s="257">
        <f t="shared" si="1472"/>
        <v>0</v>
      </c>
      <c r="IA166" s="258">
        <v>0.294289866351475</v>
      </c>
      <c r="IB166" s="261">
        <f t="shared" si="1473"/>
        <v>0</v>
      </c>
      <c r="IC166" s="261">
        <f t="shared" si="1474"/>
        <v>0</v>
      </c>
      <c r="ID166" s="599"/>
      <c r="IE166" s="254">
        <v>4.0</v>
      </c>
      <c r="IF166" s="255" t="s">
        <v>158</v>
      </c>
      <c r="IG166" s="256" t="s">
        <v>121</v>
      </c>
      <c r="IH166" s="256" t="s">
        <v>152</v>
      </c>
      <c r="II166" s="257"/>
      <c r="IJ166" s="257"/>
      <c r="IK166" s="257">
        <f t="shared" si="1475"/>
        <v>0</v>
      </c>
      <c r="IL166" s="258"/>
      <c r="IM166" s="257">
        <f t="shared" si="1476"/>
        <v>0</v>
      </c>
      <c r="IN166" s="259"/>
      <c r="IO166" s="260"/>
      <c r="IP166" s="260"/>
      <c r="IQ166" s="257">
        <f t="shared" si="1477"/>
        <v>0</v>
      </c>
      <c r="IR166" s="258">
        <v>0.294289866351475</v>
      </c>
      <c r="IS166" s="261">
        <f t="shared" si="1478"/>
        <v>0</v>
      </c>
      <c r="IT166" s="261">
        <f t="shared" si="1479"/>
        <v>0</v>
      </c>
      <c r="IU166" s="599"/>
      <c r="IV166" s="254">
        <v>4.0</v>
      </c>
      <c r="IW166" s="255" t="s">
        <v>158</v>
      </c>
      <c r="IX166" s="256" t="s">
        <v>121</v>
      </c>
      <c r="IY166" s="256" t="s">
        <v>152</v>
      </c>
      <c r="IZ166" s="257"/>
      <c r="JA166" s="257"/>
      <c r="JB166" s="257">
        <f t="shared" si="1480"/>
        <v>0</v>
      </c>
      <c r="JC166" s="258"/>
      <c r="JD166" s="257">
        <f t="shared" si="1481"/>
        <v>0</v>
      </c>
      <c r="JE166" s="259"/>
      <c r="JF166" s="260"/>
      <c r="JG166" s="260"/>
      <c r="JH166" s="257">
        <f t="shared" si="1482"/>
        <v>0</v>
      </c>
      <c r="JI166" s="258">
        <v>0.294289866351475</v>
      </c>
      <c r="JJ166" s="261">
        <f t="shared" si="1483"/>
        <v>0</v>
      </c>
      <c r="JK166" s="261">
        <f t="shared" si="1484"/>
        <v>0</v>
      </c>
      <c r="JL166" s="599"/>
      <c r="JM166" s="254">
        <v>4.0</v>
      </c>
      <c r="JN166" s="255" t="s">
        <v>158</v>
      </c>
      <c r="JO166" s="256" t="s">
        <v>121</v>
      </c>
      <c r="JP166" s="256" t="s">
        <v>152</v>
      </c>
      <c r="JQ166" s="257"/>
      <c r="JR166" s="257"/>
      <c r="JS166" s="257">
        <f t="shared" si="1485"/>
        <v>0</v>
      </c>
      <c r="JT166" s="258"/>
      <c r="JU166" s="257">
        <f t="shared" si="1486"/>
        <v>0</v>
      </c>
      <c r="JV166" s="259"/>
      <c r="JW166" s="260"/>
      <c r="JX166" s="260"/>
      <c r="JY166" s="257">
        <f t="shared" si="1487"/>
        <v>0</v>
      </c>
      <c r="JZ166" s="258">
        <v>0.294289866351475</v>
      </c>
      <c r="KA166" s="261">
        <f t="shared" si="1488"/>
        <v>0</v>
      </c>
      <c r="KB166" s="261">
        <f t="shared" si="1489"/>
        <v>0</v>
      </c>
      <c r="KC166" s="599"/>
      <c r="KD166" s="254">
        <v>4.0</v>
      </c>
      <c r="KE166" s="255" t="s">
        <v>158</v>
      </c>
      <c r="KF166" s="256" t="s">
        <v>121</v>
      </c>
      <c r="KG166" s="256" t="s">
        <v>152</v>
      </c>
      <c r="KH166" s="257"/>
      <c r="KI166" s="257"/>
      <c r="KJ166" s="257">
        <f t="shared" si="1490"/>
        <v>0</v>
      </c>
      <c r="KK166" s="258"/>
      <c r="KL166" s="257">
        <f t="shared" si="1491"/>
        <v>0</v>
      </c>
      <c r="KM166" s="259"/>
      <c r="KN166" s="260"/>
      <c r="KO166" s="260"/>
      <c r="KP166" s="257">
        <f t="shared" si="1492"/>
        <v>0</v>
      </c>
      <c r="KQ166" s="258">
        <v>0.294289866351475</v>
      </c>
      <c r="KR166" s="261">
        <f t="shared" si="1493"/>
        <v>0</v>
      </c>
      <c r="KS166" s="261">
        <f t="shared" si="1494"/>
        <v>0</v>
      </c>
      <c r="KT166" s="599"/>
      <c r="KU166" s="264"/>
    </row>
    <row r="167" ht="15.75" customHeight="1">
      <c r="A167" s="254"/>
      <c r="B167" s="274" t="s">
        <v>147</v>
      </c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601"/>
      <c r="Q167" s="599"/>
      <c r="R167" s="254"/>
      <c r="S167" s="274" t="s">
        <v>147</v>
      </c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  <c r="AD167" s="275"/>
      <c r="AE167" s="275"/>
      <c r="AF167" s="275"/>
      <c r="AG167" s="601"/>
      <c r="AH167" s="599"/>
      <c r="AI167" s="254"/>
      <c r="AJ167" s="274" t="s">
        <v>147</v>
      </c>
      <c r="AK167" s="275"/>
      <c r="AL167" s="275"/>
      <c r="AM167" s="275"/>
      <c r="AN167" s="275"/>
      <c r="AO167" s="275"/>
      <c r="AP167" s="275"/>
      <c r="AQ167" s="275"/>
      <c r="AR167" s="275"/>
      <c r="AS167" s="275"/>
      <c r="AT167" s="275"/>
      <c r="AU167" s="275"/>
      <c r="AV167" s="275"/>
      <c r="AW167" s="275"/>
      <c r="AX167" s="601"/>
      <c r="AY167" s="599"/>
      <c r="AZ167" s="254"/>
      <c r="BA167" s="274" t="s">
        <v>147</v>
      </c>
      <c r="BB167" s="275"/>
      <c r="BC167" s="275"/>
      <c r="BD167" s="275"/>
      <c r="BE167" s="275"/>
      <c r="BF167" s="275"/>
      <c r="BG167" s="275"/>
      <c r="BH167" s="275"/>
      <c r="BI167" s="275"/>
      <c r="BJ167" s="275"/>
      <c r="BK167" s="275"/>
      <c r="BL167" s="275"/>
      <c r="BM167" s="275"/>
      <c r="BN167" s="275"/>
      <c r="BO167" s="601"/>
      <c r="BP167" s="599"/>
      <c r="BQ167" s="254"/>
      <c r="BR167" s="274" t="s">
        <v>147</v>
      </c>
      <c r="BS167" s="275"/>
      <c r="BT167" s="275"/>
      <c r="BU167" s="275"/>
      <c r="BV167" s="275"/>
      <c r="BW167" s="275"/>
      <c r="BX167" s="275"/>
      <c r="BY167" s="275"/>
      <c r="BZ167" s="275"/>
      <c r="CA167" s="275"/>
      <c r="CB167" s="275"/>
      <c r="CC167" s="275"/>
      <c r="CD167" s="275"/>
      <c r="CE167" s="275"/>
      <c r="CF167" s="601"/>
      <c r="CG167" s="599"/>
      <c r="CH167" s="254"/>
      <c r="CI167" s="274" t="s">
        <v>147</v>
      </c>
      <c r="CJ167" s="275"/>
      <c r="CK167" s="275"/>
      <c r="CL167" s="275"/>
      <c r="CM167" s="275"/>
      <c r="CN167" s="275"/>
      <c r="CO167" s="275"/>
      <c r="CP167" s="275"/>
      <c r="CQ167" s="275"/>
      <c r="CR167" s="275"/>
      <c r="CS167" s="275"/>
      <c r="CT167" s="275"/>
      <c r="CU167" s="275"/>
      <c r="CV167" s="275"/>
      <c r="CW167" s="601"/>
      <c r="CX167" s="599"/>
      <c r="CY167" s="254"/>
      <c r="CZ167" s="274" t="s">
        <v>147</v>
      </c>
      <c r="DA167" s="275"/>
      <c r="DB167" s="275"/>
      <c r="DC167" s="275"/>
      <c r="DD167" s="275"/>
      <c r="DE167" s="275"/>
      <c r="DF167" s="275"/>
      <c r="DG167" s="275"/>
      <c r="DH167" s="275"/>
      <c r="DI167" s="275"/>
      <c r="DJ167" s="275"/>
      <c r="DK167" s="275"/>
      <c r="DL167" s="275"/>
      <c r="DM167" s="275"/>
      <c r="DN167" s="601"/>
      <c r="DO167" s="599"/>
      <c r="DP167" s="254"/>
      <c r="DQ167" s="274" t="s">
        <v>147</v>
      </c>
      <c r="DR167" s="275"/>
      <c r="DS167" s="275"/>
      <c r="DT167" s="275"/>
      <c r="DU167" s="275"/>
      <c r="DV167" s="275"/>
      <c r="DW167" s="275"/>
      <c r="DX167" s="275"/>
      <c r="DY167" s="275"/>
      <c r="DZ167" s="275"/>
      <c r="EA167" s="275"/>
      <c r="EB167" s="275"/>
      <c r="EC167" s="275"/>
      <c r="ED167" s="275"/>
      <c r="EE167" s="601"/>
      <c r="EF167" s="599"/>
      <c r="EG167" s="254"/>
      <c r="EH167" s="274" t="s">
        <v>147</v>
      </c>
      <c r="EI167" s="275"/>
      <c r="EJ167" s="275"/>
      <c r="EK167" s="275"/>
      <c r="EL167" s="275"/>
      <c r="EM167" s="275"/>
      <c r="EN167" s="275"/>
      <c r="EO167" s="275"/>
      <c r="EP167" s="275"/>
      <c r="EQ167" s="275"/>
      <c r="ER167" s="275"/>
      <c r="ES167" s="275"/>
      <c r="ET167" s="275"/>
      <c r="EU167" s="275"/>
      <c r="EV167" s="601"/>
      <c r="EW167" s="599"/>
      <c r="EX167" s="254"/>
      <c r="EY167" s="274" t="s">
        <v>147</v>
      </c>
      <c r="EZ167" s="275"/>
      <c r="FA167" s="275"/>
      <c r="FB167" s="275"/>
      <c r="FC167" s="275"/>
      <c r="FD167" s="275"/>
      <c r="FE167" s="275"/>
      <c r="FF167" s="275"/>
      <c r="FG167" s="275"/>
      <c r="FH167" s="275"/>
      <c r="FI167" s="275"/>
      <c r="FJ167" s="275"/>
      <c r="FK167" s="275"/>
      <c r="FL167" s="275"/>
      <c r="FM167" s="601"/>
      <c r="FN167" s="599"/>
      <c r="FO167" s="254"/>
      <c r="FP167" s="274" t="s">
        <v>147</v>
      </c>
      <c r="FQ167" s="275"/>
      <c r="FR167" s="275"/>
      <c r="FS167" s="275"/>
      <c r="FT167" s="275"/>
      <c r="FU167" s="275"/>
      <c r="FV167" s="275"/>
      <c r="FW167" s="275"/>
      <c r="FX167" s="275"/>
      <c r="FY167" s="275"/>
      <c r="FZ167" s="275"/>
      <c r="GA167" s="275"/>
      <c r="GB167" s="275"/>
      <c r="GC167" s="275"/>
      <c r="GD167" s="601"/>
      <c r="GE167" s="599"/>
      <c r="GF167" s="254"/>
      <c r="GG167" s="274" t="s">
        <v>147</v>
      </c>
      <c r="GH167" s="275"/>
      <c r="GI167" s="275"/>
      <c r="GJ167" s="275"/>
      <c r="GK167" s="275"/>
      <c r="GL167" s="275"/>
      <c r="GM167" s="275"/>
      <c r="GN167" s="275"/>
      <c r="GO167" s="275"/>
      <c r="GP167" s="275"/>
      <c r="GQ167" s="275"/>
      <c r="GR167" s="275"/>
      <c r="GS167" s="275"/>
      <c r="GT167" s="275"/>
      <c r="GU167" s="601"/>
      <c r="GV167" s="599"/>
      <c r="GW167" s="254"/>
      <c r="GX167" s="274" t="s">
        <v>147</v>
      </c>
      <c r="GY167" s="275"/>
      <c r="GZ167" s="275"/>
      <c r="HA167" s="275"/>
      <c r="HB167" s="275"/>
      <c r="HC167" s="275"/>
      <c r="HD167" s="275"/>
      <c r="HE167" s="275"/>
      <c r="HF167" s="275"/>
      <c r="HG167" s="275"/>
      <c r="HH167" s="275"/>
      <c r="HI167" s="275"/>
      <c r="HJ167" s="275"/>
      <c r="HK167" s="275"/>
      <c r="HL167" s="601"/>
      <c r="HM167" s="599"/>
      <c r="HN167" s="254"/>
      <c r="HO167" s="274" t="s">
        <v>147</v>
      </c>
      <c r="HP167" s="275"/>
      <c r="HQ167" s="275"/>
      <c r="HR167" s="275"/>
      <c r="HS167" s="275"/>
      <c r="HT167" s="275"/>
      <c r="HU167" s="275"/>
      <c r="HV167" s="275"/>
      <c r="HW167" s="275"/>
      <c r="HX167" s="275"/>
      <c r="HY167" s="275"/>
      <c r="HZ167" s="275"/>
      <c r="IA167" s="275"/>
      <c r="IB167" s="275"/>
      <c r="IC167" s="601"/>
      <c r="ID167" s="599"/>
      <c r="IE167" s="254"/>
      <c r="IF167" s="274" t="s">
        <v>147</v>
      </c>
      <c r="IG167" s="275"/>
      <c r="IH167" s="275"/>
      <c r="II167" s="275"/>
      <c r="IJ167" s="275"/>
      <c r="IK167" s="275"/>
      <c r="IL167" s="275"/>
      <c r="IM167" s="275"/>
      <c r="IN167" s="275"/>
      <c r="IO167" s="275"/>
      <c r="IP167" s="275"/>
      <c r="IQ167" s="275"/>
      <c r="IR167" s="275"/>
      <c r="IS167" s="275"/>
      <c r="IT167" s="601"/>
      <c r="IU167" s="599"/>
      <c r="IV167" s="254"/>
      <c r="IW167" s="274" t="s">
        <v>147</v>
      </c>
      <c r="IX167" s="275"/>
      <c r="IY167" s="275"/>
      <c r="IZ167" s="275"/>
      <c r="JA167" s="275"/>
      <c r="JB167" s="275"/>
      <c r="JC167" s="275"/>
      <c r="JD167" s="275"/>
      <c r="JE167" s="275"/>
      <c r="JF167" s="275"/>
      <c r="JG167" s="275"/>
      <c r="JH167" s="275"/>
      <c r="JI167" s="275"/>
      <c r="JJ167" s="275"/>
      <c r="JK167" s="601"/>
      <c r="JL167" s="599"/>
      <c r="JM167" s="254"/>
      <c r="JN167" s="274" t="s">
        <v>147</v>
      </c>
      <c r="JO167" s="275"/>
      <c r="JP167" s="275"/>
      <c r="JQ167" s="275"/>
      <c r="JR167" s="275"/>
      <c r="JS167" s="275"/>
      <c r="JT167" s="275"/>
      <c r="JU167" s="275"/>
      <c r="JV167" s="275"/>
      <c r="JW167" s="275"/>
      <c r="JX167" s="275"/>
      <c r="JY167" s="275"/>
      <c r="JZ167" s="275"/>
      <c r="KA167" s="275"/>
      <c r="KB167" s="601"/>
      <c r="KC167" s="599"/>
      <c r="KD167" s="254"/>
      <c r="KE167" s="274" t="s">
        <v>147</v>
      </c>
      <c r="KF167" s="275"/>
      <c r="KG167" s="275"/>
      <c r="KH167" s="275"/>
      <c r="KI167" s="275"/>
      <c r="KJ167" s="275"/>
      <c r="KK167" s="275"/>
      <c r="KL167" s="275"/>
      <c r="KM167" s="275"/>
      <c r="KN167" s="275"/>
      <c r="KO167" s="275"/>
      <c r="KP167" s="275"/>
      <c r="KQ167" s="275"/>
      <c r="KR167" s="275"/>
      <c r="KS167" s="601"/>
      <c r="KT167" s="599"/>
      <c r="KU167" s="264"/>
    </row>
    <row r="168" ht="15.75" customHeight="1">
      <c r="A168" s="254">
        <v>1.0</v>
      </c>
      <c r="B168" s="255" t="s">
        <v>159</v>
      </c>
      <c r="C168" s="256" t="s">
        <v>121</v>
      </c>
      <c r="D168" s="256" t="s">
        <v>152</v>
      </c>
      <c r="E168" s="257"/>
      <c r="F168" s="257"/>
      <c r="G168" s="257">
        <f t="shared" ref="G168:G170" si="1495">IFERROR(E168*F168/1000000,0)</f>
        <v>0</v>
      </c>
      <c r="H168" s="258"/>
      <c r="I168" s="257">
        <f t="shared" ref="I168:I170" si="1496">IFERROR(+G168*H168,"")</f>
        <v>0</v>
      </c>
      <c r="J168" s="259"/>
      <c r="K168" s="260"/>
      <c r="L168" s="260"/>
      <c r="M168" s="257">
        <f t="shared" ref="M168:M170" si="1497">IFERROR(+(IF(G168="","0",G168))+(IF(I168="","0",I168))+(IF(L168="","0",L168)),"")</f>
        <v>0</v>
      </c>
      <c r="N168" s="258">
        <v>0.294289866351475</v>
      </c>
      <c r="O168" s="261">
        <f t="shared" ref="O168:O170" si="1498">IFERROR(+N168*(M168-L168),"")</f>
        <v>0</v>
      </c>
      <c r="P168" s="261">
        <f t="shared" ref="P168:P170" si="1499">IFERROR(+(IF(M168="","0",M168))-(IF(O168="","0",O168)),"")</f>
        <v>0</v>
      </c>
      <c r="Q168" s="599"/>
      <c r="R168" s="254">
        <v>1.0</v>
      </c>
      <c r="S168" s="255" t="s">
        <v>159</v>
      </c>
      <c r="T168" s="256" t="s">
        <v>121</v>
      </c>
      <c r="U168" s="256" t="s">
        <v>152</v>
      </c>
      <c r="V168" s="257"/>
      <c r="W168" s="257"/>
      <c r="X168" s="257">
        <f t="shared" ref="X168:X170" si="1500">IFERROR(V168*W168/1000000,0)</f>
        <v>0</v>
      </c>
      <c r="Y168" s="258"/>
      <c r="Z168" s="257">
        <f t="shared" ref="Z168:Z170" si="1501">IFERROR(+X168*Y168,"")</f>
        <v>0</v>
      </c>
      <c r="AA168" s="259"/>
      <c r="AB168" s="260"/>
      <c r="AC168" s="260"/>
      <c r="AD168" s="257">
        <f t="shared" ref="AD168:AD170" si="1502">IFERROR(+(IF(X168="","0",X168))+(IF(Z168="","0",Z168))+(IF(AC168="","0",AC168)),"")</f>
        <v>0</v>
      </c>
      <c r="AE168" s="258">
        <v>0.294289866351475</v>
      </c>
      <c r="AF168" s="261">
        <f t="shared" ref="AF168:AF170" si="1503">IFERROR(+AE168*(AD168-AC168),"")</f>
        <v>0</v>
      </c>
      <c r="AG168" s="261">
        <f t="shared" ref="AG168:AG170" si="1504">IFERROR(+(IF(AD168="","0",AD168))-(IF(AF168="","0",AF168)),"")</f>
        <v>0</v>
      </c>
      <c r="AH168" s="599"/>
      <c r="AI168" s="254">
        <v>1.0</v>
      </c>
      <c r="AJ168" s="255" t="s">
        <v>159</v>
      </c>
      <c r="AK168" s="256" t="s">
        <v>121</v>
      </c>
      <c r="AL168" s="256" t="s">
        <v>152</v>
      </c>
      <c r="AM168" s="257"/>
      <c r="AN168" s="257"/>
      <c r="AO168" s="257">
        <f t="shared" ref="AO168:AO170" si="1505">IFERROR(AM168*AN168/1000000,0)</f>
        <v>0</v>
      </c>
      <c r="AP168" s="258"/>
      <c r="AQ168" s="257">
        <f t="shared" ref="AQ168:AQ170" si="1506">IFERROR(+AO168*AP168,"")</f>
        <v>0</v>
      </c>
      <c r="AR168" s="259"/>
      <c r="AS168" s="260"/>
      <c r="AT168" s="260"/>
      <c r="AU168" s="257">
        <f t="shared" ref="AU168:AU170" si="1507">IFERROR(+(IF(AO168="","0",AO168))+(IF(AQ168="","0",AQ168))+(IF(AT168="","0",AT168)),"")</f>
        <v>0</v>
      </c>
      <c r="AV168" s="258">
        <v>0.294289866351475</v>
      </c>
      <c r="AW168" s="261">
        <f t="shared" ref="AW168:AW170" si="1508">IFERROR(+AV168*(AU168-AT168),"")</f>
        <v>0</v>
      </c>
      <c r="AX168" s="261">
        <f t="shared" ref="AX168:AX170" si="1509">IFERROR(+(IF(AU168="","0",AU168))-(IF(AW168="","0",AW168)),"")</f>
        <v>0</v>
      </c>
      <c r="AY168" s="599"/>
      <c r="AZ168" s="254">
        <v>1.0</v>
      </c>
      <c r="BA168" s="255" t="s">
        <v>159</v>
      </c>
      <c r="BB168" s="256" t="s">
        <v>121</v>
      </c>
      <c r="BC168" s="256" t="s">
        <v>152</v>
      </c>
      <c r="BD168" s="257"/>
      <c r="BE168" s="257"/>
      <c r="BF168" s="257">
        <f t="shared" ref="BF168:BF170" si="1510">IFERROR(BD168*BE168/1000000,0)</f>
        <v>0</v>
      </c>
      <c r="BG168" s="258"/>
      <c r="BH168" s="257">
        <f t="shared" ref="BH168:BH170" si="1511">IFERROR(+BF168*BG168,"")</f>
        <v>0</v>
      </c>
      <c r="BI168" s="259"/>
      <c r="BJ168" s="260"/>
      <c r="BK168" s="260"/>
      <c r="BL168" s="257">
        <f t="shared" ref="BL168:BL170" si="1512">IFERROR(+(IF(BF168="","0",BF168))+(IF(BH168="","0",BH168))+(IF(BK168="","0",BK168)),"")</f>
        <v>0</v>
      </c>
      <c r="BM168" s="258">
        <v>0.294289866351475</v>
      </c>
      <c r="BN168" s="261">
        <f t="shared" ref="BN168:BN170" si="1513">IFERROR(+BM168*(BL168-BK168),"")</f>
        <v>0</v>
      </c>
      <c r="BO168" s="261">
        <f t="shared" ref="BO168:BO170" si="1514">IFERROR(+(IF(BL168="","0",BL168))-(IF(BN168="","0",BN168)),"")</f>
        <v>0</v>
      </c>
      <c r="BP168" s="599"/>
      <c r="BQ168" s="254">
        <v>1.0</v>
      </c>
      <c r="BR168" s="255" t="s">
        <v>159</v>
      </c>
      <c r="BS168" s="256" t="s">
        <v>121</v>
      </c>
      <c r="BT168" s="256" t="s">
        <v>152</v>
      </c>
      <c r="BU168" s="257"/>
      <c r="BV168" s="257"/>
      <c r="BW168" s="257">
        <f t="shared" ref="BW168:BW170" si="1515">IFERROR(BU168*BV168/1000000,0)</f>
        <v>0</v>
      </c>
      <c r="BX168" s="258"/>
      <c r="BY168" s="257">
        <f t="shared" ref="BY168:BY170" si="1516">IFERROR(+BW168*BX168,"")</f>
        <v>0</v>
      </c>
      <c r="BZ168" s="259"/>
      <c r="CA168" s="260"/>
      <c r="CB168" s="260"/>
      <c r="CC168" s="257">
        <f t="shared" ref="CC168:CC170" si="1517">IFERROR(+(IF(BW168="","0",BW168))+(IF(BY168="","0",BY168))+(IF(CB168="","0",CB168)),"")</f>
        <v>0</v>
      </c>
      <c r="CD168" s="258">
        <v>0.294289866351475</v>
      </c>
      <c r="CE168" s="261">
        <f t="shared" ref="CE168:CE170" si="1518">IFERROR(+CD168*(CC168-CB168),"")</f>
        <v>0</v>
      </c>
      <c r="CF168" s="261">
        <f t="shared" ref="CF168:CF170" si="1519">IFERROR(+(IF(CC168="","0",CC168))-(IF(CE168="","0",CE168)),"")</f>
        <v>0</v>
      </c>
      <c r="CG168" s="599"/>
      <c r="CH168" s="254">
        <v>1.0</v>
      </c>
      <c r="CI168" s="255" t="s">
        <v>159</v>
      </c>
      <c r="CJ168" s="256" t="s">
        <v>121</v>
      </c>
      <c r="CK168" s="256" t="s">
        <v>152</v>
      </c>
      <c r="CL168" s="257"/>
      <c r="CM168" s="257"/>
      <c r="CN168" s="257">
        <f t="shared" ref="CN168:CN170" si="1520">IFERROR(CL168*CM168/1000000,0)</f>
        <v>0</v>
      </c>
      <c r="CO168" s="258"/>
      <c r="CP168" s="257">
        <f t="shared" ref="CP168:CP170" si="1521">IFERROR(+CN168*CO168,"")</f>
        <v>0</v>
      </c>
      <c r="CQ168" s="259"/>
      <c r="CR168" s="260"/>
      <c r="CS168" s="260"/>
      <c r="CT168" s="257">
        <f t="shared" ref="CT168:CT170" si="1522">IFERROR(+(IF(CN168="","0",CN168))+(IF(CP168="","0",CP168))+(IF(CS168="","0",CS168)),"")</f>
        <v>0</v>
      </c>
      <c r="CU168" s="258">
        <v>0.294289866351475</v>
      </c>
      <c r="CV168" s="261">
        <f t="shared" ref="CV168:CV170" si="1523">IFERROR(+CU168*(CT168-CS168),"")</f>
        <v>0</v>
      </c>
      <c r="CW168" s="261">
        <f t="shared" ref="CW168:CW170" si="1524">IFERROR(+(IF(CT168="","0",CT168))-(IF(CV168="","0",CV168)),"")</f>
        <v>0</v>
      </c>
      <c r="CX168" s="599"/>
      <c r="CY168" s="254">
        <v>1.0</v>
      </c>
      <c r="CZ168" s="255" t="s">
        <v>159</v>
      </c>
      <c r="DA168" s="256" t="s">
        <v>121</v>
      </c>
      <c r="DB168" s="256" t="s">
        <v>152</v>
      </c>
      <c r="DC168" s="257"/>
      <c r="DD168" s="257"/>
      <c r="DE168" s="257">
        <f t="shared" ref="DE168:DE170" si="1525">IFERROR(DC168*DD168/1000000,0)</f>
        <v>0</v>
      </c>
      <c r="DF168" s="258"/>
      <c r="DG168" s="257">
        <f t="shared" ref="DG168:DG170" si="1526">IFERROR(+DE168*DF168,"")</f>
        <v>0</v>
      </c>
      <c r="DH168" s="259"/>
      <c r="DI168" s="260"/>
      <c r="DJ168" s="260"/>
      <c r="DK168" s="257">
        <f t="shared" ref="DK168:DK170" si="1527">IFERROR(+(IF(DE168="","0",DE168))+(IF(DG168="","0",DG168))+(IF(DJ168="","0",DJ168)),"")</f>
        <v>0</v>
      </c>
      <c r="DL168" s="258">
        <v>0.294289866351475</v>
      </c>
      <c r="DM168" s="261">
        <f t="shared" ref="DM168:DM170" si="1528">IFERROR(+DL168*(DK168-DJ168),"")</f>
        <v>0</v>
      </c>
      <c r="DN168" s="261">
        <f t="shared" ref="DN168:DN170" si="1529">IFERROR(+(IF(DK168="","0",DK168))-(IF(DM168="","0",DM168)),"")</f>
        <v>0</v>
      </c>
      <c r="DO168" s="599"/>
      <c r="DP168" s="254">
        <v>1.0</v>
      </c>
      <c r="DQ168" s="255" t="s">
        <v>159</v>
      </c>
      <c r="DR168" s="256" t="s">
        <v>121</v>
      </c>
      <c r="DS168" s="256" t="s">
        <v>152</v>
      </c>
      <c r="DT168" s="257"/>
      <c r="DU168" s="257"/>
      <c r="DV168" s="257">
        <f t="shared" ref="DV168:DV170" si="1530">IFERROR(DT168*DU168/1000000,0)</f>
        <v>0</v>
      </c>
      <c r="DW168" s="258"/>
      <c r="DX168" s="257">
        <f t="shared" ref="DX168:DX170" si="1531">IFERROR(+DV168*DW168,"")</f>
        <v>0</v>
      </c>
      <c r="DY168" s="259"/>
      <c r="DZ168" s="260"/>
      <c r="EA168" s="260"/>
      <c r="EB168" s="257">
        <f t="shared" ref="EB168:EB170" si="1532">IFERROR(+(IF(DV168="","0",DV168))+(IF(DX168="","0",DX168))+(IF(EA168="","0",EA168)),"")</f>
        <v>0</v>
      </c>
      <c r="EC168" s="258">
        <v>0.294289866351475</v>
      </c>
      <c r="ED168" s="261">
        <f t="shared" ref="ED168:ED170" si="1533">IFERROR(+EC168*(EB168-EA168),"")</f>
        <v>0</v>
      </c>
      <c r="EE168" s="261">
        <f t="shared" ref="EE168:EE170" si="1534">IFERROR(+(IF(EB168="","0",EB168))-(IF(ED168="","0",ED168)),"")</f>
        <v>0</v>
      </c>
      <c r="EF168" s="599"/>
      <c r="EG168" s="254">
        <v>1.0</v>
      </c>
      <c r="EH168" s="255" t="s">
        <v>159</v>
      </c>
      <c r="EI168" s="256" t="s">
        <v>121</v>
      </c>
      <c r="EJ168" s="256" t="s">
        <v>152</v>
      </c>
      <c r="EK168" s="257"/>
      <c r="EL168" s="257"/>
      <c r="EM168" s="257">
        <f t="shared" ref="EM168:EM170" si="1535">IFERROR(EK168*EL168/1000000,0)</f>
        <v>0</v>
      </c>
      <c r="EN168" s="258"/>
      <c r="EO168" s="257">
        <f t="shared" ref="EO168:EO170" si="1536">IFERROR(+EM168*EN168,"")</f>
        <v>0</v>
      </c>
      <c r="EP168" s="259"/>
      <c r="EQ168" s="260"/>
      <c r="ER168" s="260"/>
      <c r="ES168" s="257">
        <f t="shared" ref="ES168:ES170" si="1537">IFERROR(+(IF(EM168="","0",EM168))+(IF(EO168="","0",EO168))+(IF(ER168="","0",ER168)),"")</f>
        <v>0</v>
      </c>
      <c r="ET168" s="258">
        <v>0.294289866351475</v>
      </c>
      <c r="EU168" s="261">
        <f t="shared" ref="EU168:EU170" si="1538">IFERROR(+ET168*(ES168-ER168),"")</f>
        <v>0</v>
      </c>
      <c r="EV168" s="261">
        <f t="shared" ref="EV168:EV170" si="1539">IFERROR(+(IF(ES168="","0",ES168))-(IF(EU168="","0",EU168)),"")</f>
        <v>0</v>
      </c>
      <c r="EW168" s="599"/>
      <c r="EX168" s="254">
        <v>1.0</v>
      </c>
      <c r="EY168" s="255" t="s">
        <v>159</v>
      </c>
      <c r="EZ168" s="256" t="s">
        <v>121</v>
      </c>
      <c r="FA168" s="256" t="s">
        <v>152</v>
      </c>
      <c r="FB168" s="257"/>
      <c r="FC168" s="257"/>
      <c r="FD168" s="257">
        <f t="shared" ref="FD168:FD170" si="1540">IFERROR(FB168*FC168/1000000,0)</f>
        <v>0</v>
      </c>
      <c r="FE168" s="258"/>
      <c r="FF168" s="257">
        <f t="shared" ref="FF168:FF170" si="1541">IFERROR(+FD168*FE168,"")</f>
        <v>0</v>
      </c>
      <c r="FG168" s="259"/>
      <c r="FH168" s="260"/>
      <c r="FI168" s="260"/>
      <c r="FJ168" s="257">
        <f t="shared" ref="FJ168:FJ170" si="1542">IFERROR(+(IF(FD168="","0",FD168))+(IF(FF168="","0",FF168))+(IF(FI168="","0",FI168)),"")</f>
        <v>0</v>
      </c>
      <c r="FK168" s="258">
        <v>0.294289866351475</v>
      </c>
      <c r="FL168" s="261">
        <f t="shared" ref="FL168:FL170" si="1543">IFERROR(+FK168*(FJ168-FI168),"")</f>
        <v>0</v>
      </c>
      <c r="FM168" s="261">
        <f t="shared" ref="FM168:FM170" si="1544">IFERROR(+(IF(FJ168="","0",FJ168))-(IF(FL168="","0",FL168)),"")</f>
        <v>0</v>
      </c>
      <c r="FN168" s="599"/>
      <c r="FO168" s="254">
        <v>1.0</v>
      </c>
      <c r="FP168" s="255" t="s">
        <v>159</v>
      </c>
      <c r="FQ168" s="256" t="s">
        <v>121</v>
      </c>
      <c r="FR168" s="256" t="s">
        <v>152</v>
      </c>
      <c r="FS168" s="257"/>
      <c r="FT168" s="257"/>
      <c r="FU168" s="257">
        <f t="shared" ref="FU168:FU170" si="1545">IFERROR(FS168*FT168/1000000,0)</f>
        <v>0</v>
      </c>
      <c r="FV168" s="258"/>
      <c r="FW168" s="257">
        <f t="shared" ref="FW168:FW170" si="1546">IFERROR(+FU168*FV168,"")</f>
        <v>0</v>
      </c>
      <c r="FX168" s="259"/>
      <c r="FY168" s="260"/>
      <c r="FZ168" s="260"/>
      <c r="GA168" s="257">
        <f t="shared" ref="GA168:GA170" si="1547">IFERROR(+(IF(FU168="","0",FU168))+(IF(FW168="","0",FW168))+(IF(FZ168="","0",FZ168)),"")</f>
        <v>0</v>
      </c>
      <c r="GB168" s="258">
        <v>0.294289866351475</v>
      </c>
      <c r="GC168" s="261">
        <f t="shared" ref="GC168:GC170" si="1548">IFERROR(+GB168*(GA168-FZ168),"")</f>
        <v>0</v>
      </c>
      <c r="GD168" s="261">
        <f t="shared" ref="GD168:GD170" si="1549">IFERROR(+(IF(GA168="","0",GA168))-(IF(GC168="","0",GC168)),"")</f>
        <v>0</v>
      </c>
      <c r="GE168" s="599"/>
      <c r="GF168" s="254">
        <v>1.0</v>
      </c>
      <c r="GG168" s="255" t="s">
        <v>159</v>
      </c>
      <c r="GH168" s="256" t="s">
        <v>121</v>
      </c>
      <c r="GI168" s="256" t="s">
        <v>152</v>
      </c>
      <c r="GJ168" s="257"/>
      <c r="GK168" s="257"/>
      <c r="GL168" s="257">
        <f t="shared" ref="GL168:GL170" si="1550">IFERROR(GJ168*GK168/1000000,0)</f>
        <v>0</v>
      </c>
      <c r="GM168" s="258"/>
      <c r="GN168" s="257">
        <f t="shared" ref="GN168:GN170" si="1551">IFERROR(+GL168*GM168,"")</f>
        <v>0</v>
      </c>
      <c r="GO168" s="259"/>
      <c r="GP168" s="260"/>
      <c r="GQ168" s="260"/>
      <c r="GR168" s="257">
        <f t="shared" ref="GR168:GR170" si="1552">IFERROR(+(IF(GL168="","0",GL168))+(IF(GN168="","0",GN168))+(IF(GQ168="","0",GQ168)),"")</f>
        <v>0</v>
      </c>
      <c r="GS168" s="258">
        <v>0.294289866351475</v>
      </c>
      <c r="GT168" s="261">
        <f t="shared" ref="GT168:GT170" si="1553">IFERROR(+GS168*(GR168-GQ168),"")</f>
        <v>0</v>
      </c>
      <c r="GU168" s="261">
        <f t="shared" ref="GU168:GU170" si="1554">IFERROR(+(IF(GR168="","0",GR168))-(IF(GT168="","0",GT168)),"")</f>
        <v>0</v>
      </c>
      <c r="GV168" s="599"/>
      <c r="GW168" s="254">
        <v>1.0</v>
      </c>
      <c r="GX168" s="255" t="s">
        <v>159</v>
      </c>
      <c r="GY168" s="256" t="s">
        <v>121</v>
      </c>
      <c r="GZ168" s="256" t="s">
        <v>152</v>
      </c>
      <c r="HA168" s="257"/>
      <c r="HB168" s="257"/>
      <c r="HC168" s="257">
        <f t="shared" ref="HC168:HC170" si="1555">IFERROR(HA168*HB168/1000000,0)</f>
        <v>0</v>
      </c>
      <c r="HD168" s="258"/>
      <c r="HE168" s="257">
        <f t="shared" ref="HE168:HE170" si="1556">IFERROR(+HC168*HD168,"")</f>
        <v>0</v>
      </c>
      <c r="HF168" s="259"/>
      <c r="HG168" s="260"/>
      <c r="HH168" s="260"/>
      <c r="HI168" s="257">
        <f t="shared" ref="HI168:HI170" si="1557">IFERROR(+(IF(HC168="","0",HC168))+(IF(HE168="","0",HE168))+(IF(HH168="","0",HH168)),"")</f>
        <v>0</v>
      </c>
      <c r="HJ168" s="258">
        <v>0.294289866351475</v>
      </c>
      <c r="HK168" s="261">
        <f t="shared" ref="HK168:HK170" si="1558">IFERROR(+HJ168*(HI168-HH168),"")</f>
        <v>0</v>
      </c>
      <c r="HL168" s="261">
        <f t="shared" ref="HL168:HL170" si="1559">IFERROR(+(IF(HI168="","0",HI168))-(IF(HK168="","0",HK168)),"")</f>
        <v>0</v>
      </c>
      <c r="HM168" s="599"/>
      <c r="HN168" s="254">
        <v>1.0</v>
      </c>
      <c r="HO168" s="255" t="s">
        <v>159</v>
      </c>
      <c r="HP168" s="256" t="s">
        <v>121</v>
      </c>
      <c r="HQ168" s="256" t="s">
        <v>152</v>
      </c>
      <c r="HR168" s="257"/>
      <c r="HS168" s="257"/>
      <c r="HT168" s="257">
        <f t="shared" ref="HT168:HT170" si="1560">IFERROR(HR168*HS168/1000000,0)</f>
        <v>0</v>
      </c>
      <c r="HU168" s="258"/>
      <c r="HV168" s="257">
        <f t="shared" ref="HV168:HV170" si="1561">IFERROR(+HT168*HU168,"")</f>
        <v>0</v>
      </c>
      <c r="HW168" s="259"/>
      <c r="HX168" s="260"/>
      <c r="HY168" s="260"/>
      <c r="HZ168" s="257">
        <f t="shared" ref="HZ168:HZ170" si="1562">IFERROR(+(IF(HT168="","0",HT168))+(IF(HV168="","0",HV168))+(IF(HY168="","0",HY168)),"")</f>
        <v>0</v>
      </c>
      <c r="IA168" s="258">
        <v>0.294289866351475</v>
      </c>
      <c r="IB168" s="261">
        <f t="shared" ref="IB168:IB170" si="1563">IFERROR(+IA168*(HZ168-HY168),"")</f>
        <v>0</v>
      </c>
      <c r="IC168" s="261">
        <f t="shared" ref="IC168:IC170" si="1564">IFERROR(+(IF(HZ168="","0",HZ168))-(IF(IB168="","0",IB168)),"")</f>
        <v>0</v>
      </c>
      <c r="ID168" s="599"/>
      <c r="IE168" s="254">
        <v>1.0</v>
      </c>
      <c r="IF168" s="255" t="s">
        <v>159</v>
      </c>
      <c r="IG168" s="256" t="s">
        <v>121</v>
      </c>
      <c r="IH168" s="256" t="s">
        <v>152</v>
      </c>
      <c r="II168" s="257"/>
      <c r="IJ168" s="257"/>
      <c r="IK168" s="257">
        <f t="shared" ref="IK168:IK170" si="1565">IFERROR(II168*IJ168/1000000,0)</f>
        <v>0</v>
      </c>
      <c r="IL168" s="258"/>
      <c r="IM168" s="257">
        <f t="shared" ref="IM168:IM170" si="1566">IFERROR(+IK168*IL168,"")</f>
        <v>0</v>
      </c>
      <c r="IN168" s="259"/>
      <c r="IO168" s="260"/>
      <c r="IP168" s="260"/>
      <c r="IQ168" s="257">
        <f t="shared" ref="IQ168:IQ170" si="1567">IFERROR(+(IF(IK168="","0",IK168))+(IF(IM168="","0",IM168))+(IF(IP168="","0",IP168)),"")</f>
        <v>0</v>
      </c>
      <c r="IR168" s="258">
        <v>0.294289866351475</v>
      </c>
      <c r="IS168" s="261">
        <f t="shared" ref="IS168:IS170" si="1568">IFERROR(+IR168*(IQ168-IP168),"")</f>
        <v>0</v>
      </c>
      <c r="IT168" s="261">
        <f t="shared" ref="IT168:IT170" si="1569">IFERROR(+(IF(IQ168="","0",IQ168))-(IF(IS168="","0",IS168)),"")</f>
        <v>0</v>
      </c>
      <c r="IU168" s="599"/>
      <c r="IV168" s="254">
        <v>1.0</v>
      </c>
      <c r="IW168" s="255" t="s">
        <v>159</v>
      </c>
      <c r="IX168" s="256" t="s">
        <v>121</v>
      </c>
      <c r="IY168" s="256" t="s">
        <v>152</v>
      </c>
      <c r="IZ168" s="257"/>
      <c r="JA168" s="257"/>
      <c r="JB168" s="257">
        <f t="shared" ref="JB168:JB170" si="1570">IFERROR(IZ168*JA168/1000000,0)</f>
        <v>0</v>
      </c>
      <c r="JC168" s="258"/>
      <c r="JD168" s="257">
        <f t="shared" ref="JD168:JD170" si="1571">IFERROR(+JB168*JC168,"")</f>
        <v>0</v>
      </c>
      <c r="JE168" s="259"/>
      <c r="JF168" s="260"/>
      <c r="JG168" s="260"/>
      <c r="JH168" s="257">
        <f t="shared" ref="JH168:JH170" si="1572">IFERROR(+(IF(JB168="","0",JB168))+(IF(JD168="","0",JD168))+(IF(JG168="","0",JG168)),"")</f>
        <v>0</v>
      </c>
      <c r="JI168" s="258">
        <v>0.294289866351475</v>
      </c>
      <c r="JJ168" s="261">
        <f t="shared" ref="JJ168:JJ170" si="1573">IFERROR(+JI168*(JH168-JG168),"")</f>
        <v>0</v>
      </c>
      <c r="JK168" s="261">
        <f t="shared" ref="JK168:JK170" si="1574">IFERROR(+(IF(JH168="","0",JH168))-(IF(JJ168="","0",JJ168)),"")</f>
        <v>0</v>
      </c>
      <c r="JL168" s="599"/>
      <c r="JM168" s="254">
        <v>1.0</v>
      </c>
      <c r="JN168" s="255" t="s">
        <v>159</v>
      </c>
      <c r="JO168" s="256" t="s">
        <v>121</v>
      </c>
      <c r="JP168" s="256" t="s">
        <v>152</v>
      </c>
      <c r="JQ168" s="257"/>
      <c r="JR168" s="257"/>
      <c r="JS168" s="257">
        <f t="shared" ref="JS168:JS170" si="1575">IFERROR(JQ168*JR168/1000000,0)</f>
        <v>0</v>
      </c>
      <c r="JT168" s="258"/>
      <c r="JU168" s="257">
        <f t="shared" ref="JU168:JU170" si="1576">IFERROR(+JS168*JT168,"")</f>
        <v>0</v>
      </c>
      <c r="JV168" s="259"/>
      <c r="JW168" s="260"/>
      <c r="JX168" s="260"/>
      <c r="JY168" s="257">
        <f t="shared" ref="JY168:JY170" si="1577">IFERROR(+(IF(JS168="","0",JS168))+(IF(JU168="","0",JU168))+(IF(JX168="","0",JX168)),"")</f>
        <v>0</v>
      </c>
      <c r="JZ168" s="258">
        <v>0.294289866351475</v>
      </c>
      <c r="KA168" s="261">
        <f t="shared" ref="KA168:KA170" si="1578">IFERROR(+JZ168*(JY168-JX168),"")</f>
        <v>0</v>
      </c>
      <c r="KB168" s="261">
        <f t="shared" ref="KB168:KB170" si="1579">IFERROR(+(IF(JY168="","0",JY168))-(IF(KA168="","0",KA168)),"")</f>
        <v>0</v>
      </c>
      <c r="KC168" s="599"/>
      <c r="KD168" s="254">
        <v>1.0</v>
      </c>
      <c r="KE168" s="255" t="s">
        <v>159</v>
      </c>
      <c r="KF168" s="256" t="s">
        <v>121</v>
      </c>
      <c r="KG168" s="256" t="s">
        <v>152</v>
      </c>
      <c r="KH168" s="257"/>
      <c r="KI168" s="257"/>
      <c r="KJ168" s="257">
        <f t="shared" ref="KJ168:KJ170" si="1580">IFERROR(KH168*KI168/1000000,0)</f>
        <v>0</v>
      </c>
      <c r="KK168" s="258"/>
      <c r="KL168" s="257">
        <f t="shared" ref="KL168:KL170" si="1581">IFERROR(+KJ168*KK168,"")</f>
        <v>0</v>
      </c>
      <c r="KM168" s="259"/>
      <c r="KN168" s="260"/>
      <c r="KO168" s="260"/>
      <c r="KP168" s="257">
        <f t="shared" ref="KP168:KP170" si="1582">IFERROR(+(IF(KJ168="","0",KJ168))+(IF(KL168="","0",KL168))+(IF(KO168="","0",KO168)),"")</f>
        <v>0</v>
      </c>
      <c r="KQ168" s="258">
        <v>0.294289866351475</v>
      </c>
      <c r="KR168" s="261">
        <f t="shared" ref="KR168:KR170" si="1583">IFERROR(+KQ168*(KP168-KO168),"")</f>
        <v>0</v>
      </c>
      <c r="KS168" s="261">
        <f t="shared" ref="KS168:KS170" si="1584">IFERROR(+(IF(KP168="","0",KP168))-(IF(KR168="","0",KR168)),"")</f>
        <v>0</v>
      </c>
      <c r="KT168" s="599"/>
      <c r="KU168" s="264"/>
    </row>
    <row r="169" ht="15.75" customHeight="1">
      <c r="A169" s="254">
        <v>2.0</v>
      </c>
      <c r="B169" s="255" t="s">
        <v>160</v>
      </c>
      <c r="C169" s="256" t="s">
        <v>121</v>
      </c>
      <c r="D169" s="256" t="s">
        <v>152</v>
      </c>
      <c r="E169" s="257"/>
      <c r="F169" s="257"/>
      <c r="G169" s="257">
        <f t="shared" si="1495"/>
        <v>0</v>
      </c>
      <c r="H169" s="258"/>
      <c r="I169" s="257">
        <f t="shared" si="1496"/>
        <v>0</v>
      </c>
      <c r="J169" s="259"/>
      <c r="K169" s="260"/>
      <c r="L169" s="260"/>
      <c r="M169" s="257">
        <f t="shared" si="1497"/>
        <v>0</v>
      </c>
      <c r="N169" s="258">
        <v>0.294289866351475</v>
      </c>
      <c r="O169" s="261">
        <f t="shared" si="1498"/>
        <v>0</v>
      </c>
      <c r="P169" s="261">
        <f t="shared" si="1499"/>
        <v>0</v>
      </c>
      <c r="Q169" s="599"/>
      <c r="R169" s="254">
        <v>2.0</v>
      </c>
      <c r="S169" s="255" t="s">
        <v>160</v>
      </c>
      <c r="T169" s="256" t="s">
        <v>121</v>
      </c>
      <c r="U169" s="256" t="s">
        <v>152</v>
      </c>
      <c r="V169" s="257"/>
      <c r="W169" s="257"/>
      <c r="X169" s="257">
        <f t="shared" si="1500"/>
        <v>0</v>
      </c>
      <c r="Y169" s="258"/>
      <c r="Z169" s="257">
        <f t="shared" si="1501"/>
        <v>0</v>
      </c>
      <c r="AA169" s="259"/>
      <c r="AB169" s="260"/>
      <c r="AC169" s="260"/>
      <c r="AD169" s="257">
        <f t="shared" si="1502"/>
        <v>0</v>
      </c>
      <c r="AE169" s="258">
        <v>0.294289866351475</v>
      </c>
      <c r="AF169" s="261">
        <f t="shared" si="1503"/>
        <v>0</v>
      </c>
      <c r="AG169" s="261">
        <f t="shared" si="1504"/>
        <v>0</v>
      </c>
      <c r="AH169" s="599"/>
      <c r="AI169" s="254">
        <v>2.0</v>
      </c>
      <c r="AJ169" s="255" t="s">
        <v>160</v>
      </c>
      <c r="AK169" s="256" t="s">
        <v>121</v>
      </c>
      <c r="AL169" s="256" t="s">
        <v>152</v>
      </c>
      <c r="AM169" s="257"/>
      <c r="AN169" s="257"/>
      <c r="AO169" s="257">
        <f t="shared" si="1505"/>
        <v>0</v>
      </c>
      <c r="AP169" s="258"/>
      <c r="AQ169" s="257">
        <f t="shared" si="1506"/>
        <v>0</v>
      </c>
      <c r="AR169" s="259"/>
      <c r="AS169" s="260"/>
      <c r="AT169" s="260"/>
      <c r="AU169" s="257">
        <f t="shared" si="1507"/>
        <v>0</v>
      </c>
      <c r="AV169" s="258">
        <v>0.294289866351475</v>
      </c>
      <c r="AW169" s="261">
        <f t="shared" si="1508"/>
        <v>0</v>
      </c>
      <c r="AX169" s="261">
        <f t="shared" si="1509"/>
        <v>0</v>
      </c>
      <c r="AY169" s="599"/>
      <c r="AZ169" s="254">
        <v>2.0</v>
      </c>
      <c r="BA169" s="255" t="s">
        <v>160</v>
      </c>
      <c r="BB169" s="256" t="s">
        <v>121</v>
      </c>
      <c r="BC169" s="256" t="s">
        <v>152</v>
      </c>
      <c r="BD169" s="257"/>
      <c r="BE169" s="257"/>
      <c r="BF169" s="257">
        <f t="shared" si="1510"/>
        <v>0</v>
      </c>
      <c r="BG169" s="258"/>
      <c r="BH169" s="257">
        <f t="shared" si="1511"/>
        <v>0</v>
      </c>
      <c r="BI169" s="259"/>
      <c r="BJ169" s="260"/>
      <c r="BK169" s="260"/>
      <c r="BL169" s="257">
        <f t="shared" si="1512"/>
        <v>0</v>
      </c>
      <c r="BM169" s="258">
        <v>0.294289866351475</v>
      </c>
      <c r="BN169" s="261">
        <f t="shared" si="1513"/>
        <v>0</v>
      </c>
      <c r="BO169" s="261">
        <f t="shared" si="1514"/>
        <v>0</v>
      </c>
      <c r="BP169" s="599"/>
      <c r="BQ169" s="254">
        <v>2.0</v>
      </c>
      <c r="BR169" s="255" t="s">
        <v>160</v>
      </c>
      <c r="BS169" s="256" t="s">
        <v>121</v>
      </c>
      <c r="BT169" s="256" t="s">
        <v>152</v>
      </c>
      <c r="BU169" s="257"/>
      <c r="BV169" s="257"/>
      <c r="BW169" s="257">
        <f t="shared" si="1515"/>
        <v>0</v>
      </c>
      <c r="BX169" s="258"/>
      <c r="BY169" s="257">
        <f t="shared" si="1516"/>
        <v>0</v>
      </c>
      <c r="BZ169" s="259"/>
      <c r="CA169" s="260"/>
      <c r="CB169" s="260"/>
      <c r="CC169" s="257">
        <f t="shared" si="1517"/>
        <v>0</v>
      </c>
      <c r="CD169" s="258">
        <v>0.294289866351475</v>
      </c>
      <c r="CE169" s="261">
        <f t="shared" si="1518"/>
        <v>0</v>
      </c>
      <c r="CF169" s="261">
        <f t="shared" si="1519"/>
        <v>0</v>
      </c>
      <c r="CG169" s="599"/>
      <c r="CH169" s="254">
        <v>2.0</v>
      </c>
      <c r="CI169" s="255" t="s">
        <v>160</v>
      </c>
      <c r="CJ169" s="256" t="s">
        <v>121</v>
      </c>
      <c r="CK169" s="256" t="s">
        <v>152</v>
      </c>
      <c r="CL169" s="257"/>
      <c r="CM169" s="257"/>
      <c r="CN169" s="257">
        <f t="shared" si="1520"/>
        <v>0</v>
      </c>
      <c r="CO169" s="258"/>
      <c r="CP169" s="257">
        <f t="shared" si="1521"/>
        <v>0</v>
      </c>
      <c r="CQ169" s="259"/>
      <c r="CR169" s="260"/>
      <c r="CS169" s="260"/>
      <c r="CT169" s="257">
        <f t="shared" si="1522"/>
        <v>0</v>
      </c>
      <c r="CU169" s="258">
        <v>0.294289866351475</v>
      </c>
      <c r="CV169" s="261">
        <f t="shared" si="1523"/>
        <v>0</v>
      </c>
      <c r="CW169" s="261">
        <f t="shared" si="1524"/>
        <v>0</v>
      </c>
      <c r="CX169" s="599"/>
      <c r="CY169" s="254">
        <v>2.0</v>
      </c>
      <c r="CZ169" s="255" t="s">
        <v>160</v>
      </c>
      <c r="DA169" s="256" t="s">
        <v>121</v>
      </c>
      <c r="DB169" s="256" t="s">
        <v>152</v>
      </c>
      <c r="DC169" s="257"/>
      <c r="DD169" s="257"/>
      <c r="DE169" s="257">
        <f t="shared" si="1525"/>
        <v>0</v>
      </c>
      <c r="DF169" s="258"/>
      <c r="DG169" s="257">
        <f t="shared" si="1526"/>
        <v>0</v>
      </c>
      <c r="DH169" s="259"/>
      <c r="DI169" s="260"/>
      <c r="DJ169" s="260"/>
      <c r="DK169" s="257">
        <f t="shared" si="1527"/>
        <v>0</v>
      </c>
      <c r="DL169" s="258">
        <v>0.294289866351475</v>
      </c>
      <c r="DM169" s="261">
        <f t="shared" si="1528"/>
        <v>0</v>
      </c>
      <c r="DN169" s="261">
        <f t="shared" si="1529"/>
        <v>0</v>
      </c>
      <c r="DO169" s="599"/>
      <c r="DP169" s="254">
        <v>2.0</v>
      </c>
      <c r="DQ169" s="255" t="s">
        <v>160</v>
      </c>
      <c r="DR169" s="256" t="s">
        <v>121</v>
      </c>
      <c r="DS169" s="256" t="s">
        <v>152</v>
      </c>
      <c r="DT169" s="257"/>
      <c r="DU169" s="257"/>
      <c r="DV169" s="257">
        <f t="shared" si="1530"/>
        <v>0</v>
      </c>
      <c r="DW169" s="258"/>
      <c r="DX169" s="257">
        <f t="shared" si="1531"/>
        <v>0</v>
      </c>
      <c r="DY169" s="259"/>
      <c r="DZ169" s="260"/>
      <c r="EA169" s="260"/>
      <c r="EB169" s="257">
        <f t="shared" si="1532"/>
        <v>0</v>
      </c>
      <c r="EC169" s="258">
        <v>0.294289866351475</v>
      </c>
      <c r="ED169" s="261">
        <f t="shared" si="1533"/>
        <v>0</v>
      </c>
      <c r="EE169" s="261">
        <f t="shared" si="1534"/>
        <v>0</v>
      </c>
      <c r="EF169" s="599"/>
      <c r="EG169" s="254">
        <v>2.0</v>
      </c>
      <c r="EH169" s="255" t="s">
        <v>160</v>
      </c>
      <c r="EI169" s="256" t="s">
        <v>121</v>
      </c>
      <c r="EJ169" s="256" t="s">
        <v>152</v>
      </c>
      <c r="EK169" s="257"/>
      <c r="EL169" s="257"/>
      <c r="EM169" s="257">
        <f t="shared" si="1535"/>
        <v>0</v>
      </c>
      <c r="EN169" s="258"/>
      <c r="EO169" s="257">
        <f t="shared" si="1536"/>
        <v>0</v>
      </c>
      <c r="EP169" s="259"/>
      <c r="EQ169" s="260"/>
      <c r="ER169" s="260"/>
      <c r="ES169" s="257">
        <f t="shared" si="1537"/>
        <v>0</v>
      </c>
      <c r="ET169" s="258">
        <v>0.294289866351475</v>
      </c>
      <c r="EU169" s="261">
        <f t="shared" si="1538"/>
        <v>0</v>
      </c>
      <c r="EV169" s="261">
        <f t="shared" si="1539"/>
        <v>0</v>
      </c>
      <c r="EW169" s="599"/>
      <c r="EX169" s="254">
        <v>2.0</v>
      </c>
      <c r="EY169" s="255" t="s">
        <v>160</v>
      </c>
      <c r="EZ169" s="256" t="s">
        <v>121</v>
      </c>
      <c r="FA169" s="256" t="s">
        <v>152</v>
      </c>
      <c r="FB169" s="257"/>
      <c r="FC169" s="257"/>
      <c r="FD169" s="257">
        <f t="shared" si="1540"/>
        <v>0</v>
      </c>
      <c r="FE169" s="258"/>
      <c r="FF169" s="257">
        <f t="shared" si="1541"/>
        <v>0</v>
      </c>
      <c r="FG169" s="259"/>
      <c r="FH169" s="260"/>
      <c r="FI169" s="260"/>
      <c r="FJ169" s="257">
        <f t="shared" si="1542"/>
        <v>0</v>
      </c>
      <c r="FK169" s="258">
        <v>0.294289866351475</v>
      </c>
      <c r="FL169" s="261">
        <f t="shared" si="1543"/>
        <v>0</v>
      </c>
      <c r="FM169" s="261">
        <f t="shared" si="1544"/>
        <v>0</v>
      </c>
      <c r="FN169" s="599"/>
      <c r="FO169" s="254">
        <v>2.0</v>
      </c>
      <c r="FP169" s="255" t="s">
        <v>160</v>
      </c>
      <c r="FQ169" s="256" t="s">
        <v>121</v>
      </c>
      <c r="FR169" s="256" t="s">
        <v>152</v>
      </c>
      <c r="FS169" s="257"/>
      <c r="FT169" s="257"/>
      <c r="FU169" s="257">
        <f t="shared" si="1545"/>
        <v>0</v>
      </c>
      <c r="FV169" s="258"/>
      <c r="FW169" s="257">
        <f t="shared" si="1546"/>
        <v>0</v>
      </c>
      <c r="FX169" s="259"/>
      <c r="FY169" s="260"/>
      <c r="FZ169" s="260"/>
      <c r="GA169" s="257">
        <f t="shared" si="1547"/>
        <v>0</v>
      </c>
      <c r="GB169" s="258">
        <v>0.294289866351475</v>
      </c>
      <c r="GC169" s="261">
        <f t="shared" si="1548"/>
        <v>0</v>
      </c>
      <c r="GD169" s="261">
        <f t="shared" si="1549"/>
        <v>0</v>
      </c>
      <c r="GE169" s="599"/>
      <c r="GF169" s="254">
        <v>2.0</v>
      </c>
      <c r="GG169" s="255" t="s">
        <v>160</v>
      </c>
      <c r="GH169" s="256" t="s">
        <v>121</v>
      </c>
      <c r="GI169" s="256" t="s">
        <v>152</v>
      </c>
      <c r="GJ169" s="257"/>
      <c r="GK169" s="257"/>
      <c r="GL169" s="257">
        <f t="shared" si="1550"/>
        <v>0</v>
      </c>
      <c r="GM169" s="258"/>
      <c r="GN169" s="257">
        <f t="shared" si="1551"/>
        <v>0</v>
      </c>
      <c r="GO169" s="259"/>
      <c r="GP169" s="260"/>
      <c r="GQ169" s="260"/>
      <c r="GR169" s="257">
        <f t="shared" si="1552"/>
        <v>0</v>
      </c>
      <c r="GS169" s="258">
        <v>0.294289866351475</v>
      </c>
      <c r="GT169" s="261">
        <f t="shared" si="1553"/>
        <v>0</v>
      </c>
      <c r="GU169" s="261">
        <f t="shared" si="1554"/>
        <v>0</v>
      </c>
      <c r="GV169" s="599"/>
      <c r="GW169" s="254">
        <v>2.0</v>
      </c>
      <c r="GX169" s="255" t="s">
        <v>160</v>
      </c>
      <c r="GY169" s="256" t="s">
        <v>121</v>
      </c>
      <c r="GZ169" s="256" t="s">
        <v>152</v>
      </c>
      <c r="HA169" s="257"/>
      <c r="HB169" s="257"/>
      <c r="HC169" s="257">
        <f t="shared" si="1555"/>
        <v>0</v>
      </c>
      <c r="HD169" s="258"/>
      <c r="HE169" s="257">
        <f t="shared" si="1556"/>
        <v>0</v>
      </c>
      <c r="HF169" s="259"/>
      <c r="HG169" s="260"/>
      <c r="HH169" s="260"/>
      <c r="HI169" s="257">
        <f t="shared" si="1557"/>
        <v>0</v>
      </c>
      <c r="HJ169" s="258">
        <v>0.294289866351475</v>
      </c>
      <c r="HK169" s="261">
        <f t="shared" si="1558"/>
        <v>0</v>
      </c>
      <c r="HL169" s="261">
        <f t="shared" si="1559"/>
        <v>0</v>
      </c>
      <c r="HM169" s="599"/>
      <c r="HN169" s="254">
        <v>2.0</v>
      </c>
      <c r="HO169" s="255" t="s">
        <v>160</v>
      </c>
      <c r="HP169" s="256" t="s">
        <v>121</v>
      </c>
      <c r="HQ169" s="256" t="s">
        <v>152</v>
      </c>
      <c r="HR169" s="257"/>
      <c r="HS169" s="257"/>
      <c r="HT169" s="257">
        <f t="shared" si="1560"/>
        <v>0</v>
      </c>
      <c r="HU169" s="258"/>
      <c r="HV169" s="257">
        <f t="shared" si="1561"/>
        <v>0</v>
      </c>
      <c r="HW169" s="259"/>
      <c r="HX169" s="260"/>
      <c r="HY169" s="260"/>
      <c r="HZ169" s="257">
        <f t="shared" si="1562"/>
        <v>0</v>
      </c>
      <c r="IA169" s="258">
        <v>0.294289866351475</v>
      </c>
      <c r="IB169" s="261">
        <f t="shared" si="1563"/>
        <v>0</v>
      </c>
      <c r="IC169" s="261">
        <f t="shared" si="1564"/>
        <v>0</v>
      </c>
      <c r="ID169" s="599"/>
      <c r="IE169" s="254">
        <v>2.0</v>
      </c>
      <c r="IF169" s="255" t="s">
        <v>160</v>
      </c>
      <c r="IG169" s="256" t="s">
        <v>121</v>
      </c>
      <c r="IH169" s="256" t="s">
        <v>152</v>
      </c>
      <c r="II169" s="257"/>
      <c r="IJ169" s="257"/>
      <c r="IK169" s="257">
        <f t="shared" si="1565"/>
        <v>0</v>
      </c>
      <c r="IL169" s="258"/>
      <c r="IM169" s="257">
        <f t="shared" si="1566"/>
        <v>0</v>
      </c>
      <c r="IN169" s="259"/>
      <c r="IO169" s="260"/>
      <c r="IP169" s="260"/>
      <c r="IQ169" s="257">
        <f t="shared" si="1567"/>
        <v>0</v>
      </c>
      <c r="IR169" s="258">
        <v>0.294289866351475</v>
      </c>
      <c r="IS169" s="261">
        <f t="shared" si="1568"/>
        <v>0</v>
      </c>
      <c r="IT169" s="261">
        <f t="shared" si="1569"/>
        <v>0</v>
      </c>
      <c r="IU169" s="599"/>
      <c r="IV169" s="254">
        <v>2.0</v>
      </c>
      <c r="IW169" s="255" t="s">
        <v>160</v>
      </c>
      <c r="IX169" s="256" t="s">
        <v>121</v>
      </c>
      <c r="IY169" s="256" t="s">
        <v>152</v>
      </c>
      <c r="IZ169" s="257"/>
      <c r="JA169" s="257"/>
      <c r="JB169" s="257">
        <f t="shared" si="1570"/>
        <v>0</v>
      </c>
      <c r="JC169" s="258"/>
      <c r="JD169" s="257">
        <f t="shared" si="1571"/>
        <v>0</v>
      </c>
      <c r="JE169" s="259"/>
      <c r="JF169" s="260"/>
      <c r="JG169" s="260"/>
      <c r="JH169" s="257">
        <f t="shared" si="1572"/>
        <v>0</v>
      </c>
      <c r="JI169" s="258">
        <v>0.294289866351475</v>
      </c>
      <c r="JJ169" s="261">
        <f t="shared" si="1573"/>
        <v>0</v>
      </c>
      <c r="JK169" s="261">
        <f t="shared" si="1574"/>
        <v>0</v>
      </c>
      <c r="JL169" s="599"/>
      <c r="JM169" s="254">
        <v>2.0</v>
      </c>
      <c r="JN169" s="255" t="s">
        <v>160</v>
      </c>
      <c r="JO169" s="256" t="s">
        <v>121</v>
      </c>
      <c r="JP169" s="256" t="s">
        <v>152</v>
      </c>
      <c r="JQ169" s="257"/>
      <c r="JR169" s="257"/>
      <c r="JS169" s="257">
        <f t="shared" si="1575"/>
        <v>0</v>
      </c>
      <c r="JT169" s="258"/>
      <c r="JU169" s="257">
        <f t="shared" si="1576"/>
        <v>0</v>
      </c>
      <c r="JV169" s="259"/>
      <c r="JW169" s="260"/>
      <c r="JX169" s="260"/>
      <c r="JY169" s="257">
        <f t="shared" si="1577"/>
        <v>0</v>
      </c>
      <c r="JZ169" s="258">
        <v>0.294289866351475</v>
      </c>
      <c r="KA169" s="261">
        <f t="shared" si="1578"/>
        <v>0</v>
      </c>
      <c r="KB169" s="261">
        <f t="shared" si="1579"/>
        <v>0</v>
      </c>
      <c r="KC169" s="599"/>
      <c r="KD169" s="254">
        <v>2.0</v>
      </c>
      <c r="KE169" s="255" t="s">
        <v>160</v>
      </c>
      <c r="KF169" s="256" t="s">
        <v>121</v>
      </c>
      <c r="KG169" s="256" t="s">
        <v>152</v>
      </c>
      <c r="KH169" s="257"/>
      <c r="KI169" s="257"/>
      <c r="KJ169" s="257">
        <f t="shared" si="1580"/>
        <v>0</v>
      </c>
      <c r="KK169" s="258"/>
      <c r="KL169" s="257">
        <f t="shared" si="1581"/>
        <v>0</v>
      </c>
      <c r="KM169" s="259"/>
      <c r="KN169" s="260"/>
      <c r="KO169" s="260"/>
      <c r="KP169" s="257">
        <f t="shared" si="1582"/>
        <v>0</v>
      </c>
      <c r="KQ169" s="258">
        <v>0.294289866351475</v>
      </c>
      <c r="KR169" s="261">
        <f t="shared" si="1583"/>
        <v>0</v>
      </c>
      <c r="KS169" s="261">
        <f t="shared" si="1584"/>
        <v>0</v>
      </c>
      <c r="KT169" s="599"/>
      <c r="KU169" s="264"/>
    </row>
    <row r="170" ht="15.75" customHeight="1">
      <c r="A170" s="254">
        <v>3.0</v>
      </c>
      <c r="B170" s="255" t="s">
        <v>161</v>
      </c>
      <c r="C170" s="256" t="s">
        <v>121</v>
      </c>
      <c r="D170" s="256" t="s">
        <v>152</v>
      </c>
      <c r="E170" s="257"/>
      <c r="F170" s="257"/>
      <c r="G170" s="257">
        <f t="shared" si="1495"/>
        <v>0</v>
      </c>
      <c r="H170" s="258"/>
      <c r="I170" s="257">
        <f t="shared" si="1496"/>
        <v>0</v>
      </c>
      <c r="J170" s="259"/>
      <c r="K170" s="260"/>
      <c r="L170" s="260"/>
      <c r="M170" s="257">
        <f t="shared" si="1497"/>
        <v>0</v>
      </c>
      <c r="N170" s="258">
        <v>0.294289866351475</v>
      </c>
      <c r="O170" s="261">
        <f t="shared" si="1498"/>
        <v>0</v>
      </c>
      <c r="P170" s="261">
        <f t="shared" si="1499"/>
        <v>0</v>
      </c>
      <c r="Q170" s="599"/>
      <c r="R170" s="254">
        <v>3.0</v>
      </c>
      <c r="S170" s="255" t="s">
        <v>161</v>
      </c>
      <c r="T170" s="256" t="s">
        <v>121</v>
      </c>
      <c r="U170" s="256" t="s">
        <v>152</v>
      </c>
      <c r="V170" s="257"/>
      <c r="W170" s="257"/>
      <c r="X170" s="257">
        <f t="shared" si="1500"/>
        <v>0</v>
      </c>
      <c r="Y170" s="258"/>
      <c r="Z170" s="257">
        <f t="shared" si="1501"/>
        <v>0</v>
      </c>
      <c r="AA170" s="259"/>
      <c r="AB170" s="260"/>
      <c r="AC170" s="260"/>
      <c r="AD170" s="257">
        <f t="shared" si="1502"/>
        <v>0</v>
      </c>
      <c r="AE170" s="258">
        <v>0.294289866351475</v>
      </c>
      <c r="AF170" s="261">
        <f t="shared" si="1503"/>
        <v>0</v>
      </c>
      <c r="AG170" s="261">
        <f t="shared" si="1504"/>
        <v>0</v>
      </c>
      <c r="AH170" s="599"/>
      <c r="AI170" s="254">
        <v>3.0</v>
      </c>
      <c r="AJ170" s="255" t="s">
        <v>161</v>
      </c>
      <c r="AK170" s="256" t="s">
        <v>121</v>
      </c>
      <c r="AL170" s="256" t="s">
        <v>152</v>
      </c>
      <c r="AM170" s="257"/>
      <c r="AN170" s="257"/>
      <c r="AO170" s="257">
        <f t="shared" si="1505"/>
        <v>0</v>
      </c>
      <c r="AP170" s="258"/>
      <c r="AQ170" s="257">
        <f t="shared" si="1506"/>
        <v>0</v>
      </c>
      <c r="AR170" s="259"/>
      <c r="AS170" s="260"/>
      <c r="AT170" s="260"/>
      <c r="AU170" s="257">
        <f t="shared" si="1507"/>
        <v>0</v>
      </c>
      <c r="AV170" s="258">
        <v>0.294289866351475</v>
      </c>
      <c r="AW170" s="261">
        <f t="shared" si="1508"/>
        <v>0</v>
      </c>
      <c r="AX170" s="261">
        <f t="shared" si="1509"/>
        <v>0</v>
      </c>
      <c r="AY170" s="599"/>
      <c r="AZ170" s="254">
        <v>3.0</v>
      </c>
      <c r="BA170" s="255" t="s">
        <v>161</v>
      </c>
      <c r="BB170" s="256" t="s">
        <v>121</v>
      </c>
      <c r="BC170" s="256" t="s">
        <v>152</v>
      </c>
      <c r="BD170" s="257"/>
      <c r="BE170" s="257"/>
      <c r="BF170" s="257">
        <f t="shared" si="1510"/>
        <v>0</v>
      </c>
      <c r="BG170" s="258"/>
      <c r="BH170" s="257">
        <f t="shared" si="1511"/>
        <v>0</v>
      </c>
      <c r="BI170" s="259"/>
      <c r="BJ170" s="260"/>
      <c r="BK170" s="260"/>
      <c r="BL170" s="257">
        <f t="shared" si="1512"/>
        <v>0</v>
      </c>
      <c r="BM170" s="258">
        <v>0.294289866351475</v>
      </c>
      <c r="BN170" s="261">
        <f t="shared" si="1513"/>
        <v>0</v>
      </c>
      <c r="BO170" s="261">
        <f t="shared" si="1514"/>
        <v>0</v>
      </c>
      <c r="BP170" s="599"/>
      <c r="BQ170" s="254">
        <v>3.0</v>
      </c>
      <c r="BR170" s="255" t="s">
        <v>161</v>
      </c>
      <c r="BS170" s="256" t="s">
        <v>121</v>
      </c>
      <c r="BT170" s="256" t="s">
        <v>152</v>
      </c>
      <c r="BU170" s="257"/>
      <c r="BV170" s="257"/>
      <c r="BW170" s="257">
        <f t="shared" si="1515"/>
        <v>0</v>
      </c>
      <c r="BX170" s="258"/>
      <c r="BY170" s="257">
        <f t="shared" si="1516"/>
        <v>0</v>
      </c>
      <c r="BZ170" s="259"/>
      <c r="CA170" s="260"/>
      <c r="CB170" s="260"/>
      <c r="CC170" s="257">
        <f t="shared" si="1517"/>
        <v>0</v>
      </c>
      <c r="CD170" s="258">
        <v>0.294289866351475</v>
      </c>
      <c r="CE170" s="261">
        <f t="shared" si="1518"/>
        <v>0</v>
      </c>
      <c r="CF170" s="261">
        <f t="shared" si="1519"/>
        <v>0</v>
      </c>
      <c r="CG170" s="599"/>
      <c r="CH170" s="254">
        <v>3.0</v>
      </c>
      <c r="CI170" s="255" t="s">
        <v>161</v>
      </c>
      <c r="CJ170" s="256" t="s">
        <v>121</v>
      </c>
      <c r="CK170" s="256" t="s">
        <v>152</v>
      </c>
      <c r="CL170" s="257"/>
      <c r="CM170" s="257"/>
      <c r="CN170" s="257">
        <f t="shared" si="1520"/>
        <v>0</v>
      </c>
      <c r="CO170" s="258"/>
      <c r="CP170" s="257">
        <f t="shared" si="1521"/>
        <v>0</v>
      </c>
      <c r="CQ170" s="259"/>
      <c r="CR170" s="260"/>
      <c r="CS170" s="260"/>
      <c r="CT170" s="257">
        <f t="shared" si="1522"/>
        <v>0</v>
      </c>
      <c r="CU170" s="258">
        <v>0.294289866351475</v>
      </c>
      <c r="CV170" s="261">
        <f t="shared" si="1523"/>
        <v>0</v>
      </c>
      <c r="CW170" s="261">
        <f t="shared" si="1524"/>
        <v>0</v>
      </c>
      <c r="CX170" s="599"/>
      <c r="CY170" s="254">
        <v>3.0</v>
      </c>
      <c r="CZ170" s="255" t="s">
        <v>161</v>
      </c>
      <c r="DA170" s="256" t="s">
        <v>121</v>
      </c>
      <c r="DB170" s="256" t="s">
        <v>152</v>
      </c>
      <c r="DC170" s="257"/>
      <c r="DD170" s="257"/>
      <c r="DE170" s="257">
        <f t="shared" si="1525"/>
        <v>0</v>
      </c>
      <c r="DF170" s="258"/>
      <c r="DG170" s="257">
        <f t="shared" si="1526"/>
        <v>0</v>
      </c>
      <c r="DH170" s="259"/>
      <c r="DI170" s="260"/>
      <c r="DJ170" s="260"/>
      <c r="DK170" s="257">
        <f t="shared" si="1527"/>
        <v>0</v>
      </c>
      <c r="DL170" s="258">
        <v>0.294289866351475</v>
      </c>
      <c r="DM170" s="261">
        <f t="shared" si="1528"/>
        <v>0</v>
      </c>
      <c r="DN170" s="261">
        <f t="shared" si="1529"/>
        <v>0</v>
      </c>
      <c r="DO170" s="599"/>
      <c r="DP170" s="254">
        <v>3.0</v>
      </c>
      <c r="DQ170" s="255" t="s">
        <v>161</v>
      </c>
      <c r="DR170" s="256" t="s">
        <v>121</v>
      </c>
      <c r="DS170" s="256" t="s">
        <v>152</v>
      </c>
      <c r="DT170" s="257"/>
      <c r="DU170" s="257"/>
      <c r="DV170" s="257">
        <f t="shared" si="1530"/>
        <v>0</v>
      </c>
      <c r="DW170" s="258"/>
      <c r="DX170" s="257">
        <f t="shared" si="1531"/>
        <v>0</v>
      </c>
      <c r="DY170" s="259"/>
      <c r="DZ170" s="260"/>
      <c r="EA170" s="260"/>
      <c r="EB170" s="257">
        <f t="shared" si="1532"/>
        <v>0</v>
      </c>
      <c r="EC170" s="258">
        <v>0.294289866351475</v>
      </c>
      <c r="ED170" s="261">
        <f t="shared" si="1533"/>
        <v>0</v>
      </c>
      <c r="EE170" s="261">
        <f t="shared" si="1534"/>
        <v>0</v>
      </c>
      <c r="EF170" s="599"/>
      <c r="EG170" s="254">
        <v>3.0</v>
      </c>
      <c r="EH170" s="255" t="s">
        <v>161</v>
      </c>
      <c r="EI170" s="256" t="s">
        <v>121</v>
      </c>
      <c r="EJ170" s="256" t="s">
        <v>152</v>
      </c>
      <c r="EK170" s="257"/>
      <c r="EL170" s="257"/>
      <c r="EM170" s="257">
        <f t="shared" si="1535"/>
        <v>0</v>
      </c>
      <c r="EN170" s="258"/>
      <c r="EO170" s="257">
        <f t="shared" si="1536"/>
        <v>0</v>
      </c>
      <c r="EP170" s="259"/>
      <c r="EQ170" s="260"/>
      <c r="ER170" s="260"/>
      <c r="ES170" s="257">
        <f t="shared" si="1537"/>
        <v>0</v>
      </c>
      <c r="ET170" s="258">
        <v>0.294289866351475</v>
      </c>
      <c r="EU170" s="261">
        <f t="shared" si="1538"/>
        <v>0</v>
      </c>
      <c r="EV170" s="261">
        <f t="shared" si="1539"/>
        <v>0</v>
      </c>
      <c r="EW170" s="599"/>
      <c r="EX170" s="254">
        <v>3.0</v>
      </c>
      <c r="EY170" s="255" t="s">
        <v>161</v>
      </c>
      <c r="EZ170" s="256" t="s">
        <v>121</v>
      </c>
      <c r="FA170" s="256" t="s">
        <v>152</v>
      </c>
      <c r="FB170" s="257"/>
      <c r="FC170" s="257"/>
      <c r="FD170" s="257">
        <f t="shared" si="1540"/>
        <v>0</v>
      </c>
      <c r="FE170" s="258"/>
      <c r="FF170" s="257">
        <f t="shared" si="1541"/>
        <v>0</v>
      </c>
      <c r="FG170" s="259"/>
      <c r="FH170" s="260"/>
      <c r="FI170" s="260"/>
      <c r="FJ170" s="257">
        <f t="shared" si="1542"/>
        <v>0</v>
      </c>
      <c r="FK170" s="258">
        <v>0.294289866351475</v>
      </c>
      <c r="FL170" s="261">
        <f t="shared" si="1543"/>
        <v>0</v>
      </c>
      <c r="FM170" s="261">
        <f t="shared" si="1544"/>
        <v>0</v>
      </c>
      <c r="FN170" s="599"/>
      <c r="FO170" s="254">
        <v>3.0</v>
      </c>
      <c r="FP170" s="255" t="s">
        <v>161</v>
      </c>
      <c r="FQ170" s="256" t="s">
        <v>121</v>
      </c>
      <c r="FR170" s="256" t="s">
        <v>152</v>
      </c>
      <c r="FS170" s="257"/>
      <c r="FT170" s="257"/>
      <c r="FU170" s="257">
        <f t="shared" si="1545"/>
        <v>0</v>
      </c>
      <c r="FV170" s="258"/>
      <c r="FW170" s="257">
        <f t="shared" si="1546"/>
        <v>0</v>
      </c>
      <c r="FX170" s="259"/>
      <c r="FY170" s="260"/>
      <c r="FZ170" s="260"/>
      <c r="GA170" s="257">
        <f t="shared" si="1547"/>
        <v>0</v>
      </c>
      <c r="GB170" s="258">
        <v>0.294289866351475</v>
      </c>
      <c r="GC170" s="261">
        <f t="shared" si="1548"/>
        <v>0</v>
      </c>
      <c r="GD170" s="261">
        <f t="shared" si="1549"/>
        <v>0</v>
      </c>
      <c r="GE170" s="599"/>
      <c r="GF170" s="254">
        <v>3.0</v>
      </c>
      <c r="GG170" s="255" t="s">
        <v>161</v>
      </c>
      <c r="GH170" s="256" t="s">
        <v>121</v>
      </c>
      <c r="GI170" s="256" t="s">
        <v>152</v>
      </c>
      <c r="GJ170" s="257"/>
      <c r="GK170" s="257"/>
      <c r="GL170" s="257">
        <f t="shared" si="1550"/>
        <v>0</v>
      </c>
      <c r="GM170" s="258"/>
      <c r="GN170" s="257">
        <f t="shared" si="1551"/>
        <v>0</v>
      </c>
      <c r="GO170" s="259"/>
      <c r="GP170" s="260"/>
      <c r="GQ170" s="260"/>
      <c r="GR170" s="257">
        <f t="shared" si="1552"/>
        <v>0</v>
      </c>
      <c r="GS170" s="258">
        <v>0.294289866351475</v>
      </c>
      <c r="GT170" s="261">
        <f t="shared" si="1553"/>
        <v>0</v>
      </c>
      <c r="GU170" s="261">
        <f t="shared" si="1554"/>
        <v>0</v>
      </c>
      <c r="GV170" s="599"/>
      <c r="GW170" s="254">
        <v>3.0</v>
      </c>
      <c r="GX170" s="255" t="s">
        <v>161</v>
      </c>
      <c r="GY170" s="256" t="s">
        <v>121</v>
      </c>
      <c r="GZ170" s="256" t="s">
        <v>152</v>
      </c>
      <c r="HA170" s="257"/>
      <c r="HB170" s="257"/>
      <c r="HC170" s="257">
        <f t="shared" si="1555"/>
        <v>0</v>
      </c>
      <c r="HD170" s="258"/>
      <c r="HE170" s="257">
        <f t="shared" si="1556"/>
        <v>0</v>
      </c>
      <c r="HF170" s="259"/>
      <c r="HG170" s="260"/>
      <c r="HH170" s="260"/>
      <c r="HI170" s="257">
        <f t="shared" si="1557"/>
        <v>0</v>
      </c>
      <c r="HJ170" s="258">
        <v>0.294289866351475</v>
      </c>
      <c r="HK170" s="261">
        <f t="shared" si="1558"/>
        <v>0</v>
      </c>
      <c r="HL170" s="261">
        <f t="shared" si="1559"/>
        <v>0</v>
      </c>
      <c r="HM170" s="599"/>
      <c r="HN170" s="254">
        <v>3.0</v>
      </c>
      <c r="HO170" s="255" t="s">
        <v>161</v>
      </c>
      <c r="HP170" s="256" t="s">
        <v>121</v>
      </c>
      <c r="HQ170" s="256" t="s">
        <v>152</v>
      </c>
      <c r="HR170" s="257"/>
      <c r="HS170" s="257"/>
      <c r="HT170" s="257">
        <f t="shared" si="1560"/>
        <v>0</v>
      </c>
      <c r="HU170" s="258"/>
      <c r="HV170" s="257">
        <f t="shared" si="1561"/>
        <v>0</v>
      </c>
      <c r="HW170" s="259"/>
      <c r="HX170" s="260"/>
      <c r="HY170" s="260"/>
      <c r="HZ170" s="257">
        <f t="shared" si="1562"/>
        <v>0</v>
      </c>
      <c r="IA170" s="258">
        <v>0.294289866351475</v>
      </c>
      <c r="IB170" s="261">
        <f t="shared" si="1563"/>
        <v>0</v>
      </c>
      <c r="IC170" s="261">
        <f t="shared" si="1564"/>
        <v>0</v>
      </c>
      <c r="ID170" s="599"/>
      <c r="IE170" s="254">
        <v>3.0</v>
      </c>
      <c r="IF170" s="255" t="s">
        <v>161</v>
      </c>
      <c r="IG170" s="256" t="s">
        <v>121</v>
      </c>
      <c r="IH170" s="256" t="s">
        <v>152</v>
      </c>
      <c r="II170" s="257"/>
      <c r="IJ170" s="257"/>
      <c r="IK170" s="257">
        <f t="shared" si="1565"/>
        <v>0</v>
      </c>
      <c r="IL170" s="258"/>
      <c r="IM170" s="257">
        <f t="shared" si="1566"/>
        <v>0</v>
      </c>
      <c r="IN170" s="259"/>
      <c r="IO170" s="260"/>
      <c r="IP170" s="260"/>
      <c r="IQ170" s="257">
        <f t="shared" si="1567"/>
        <v>0</v>
      </c>
      <c r="IR170" s="258">
        <v>0.294289866351475</v>
      </c>
      <c r="IS170" s="261">
        <f t="shared" si="1568"/>
        <v>0</v>
      </c>
      <c r="IT170" s="261">
        <f t="shared" si="1569"/>
        <v>0</v>
      </c>
      <c r="IU170" s="599"/>
      <c r="IV170" s="254">
        <v>3.0</v>
      </c>
      <c r="IW170" s="255" t="s">
        <v>161</v>
      </c>
      <c r="IX170" s="256" t="s">
        <v>121</v>
      </c>
      <c r="IY170" s="256" t="s">
        <v>152</v>
      </c>
      <c r="IZ170" s="257"/>
      <c r="JA170" s="257"/>
      <c r="JB170" s="257">
        <f t="shared" si="1570"/>
        <v>0</v>
      </c>
      <c r="JC170" s="258"/>
      <c r="JD170" s="257">
        <f t="shared" si="1571"/>
        <v>0</v>
      </c>
      <c r="JE170" s="259"/>
      <c r="JF170" s="260"/>
      <c r="JG170" s="260"/>
      <c r="JH170" s="257">
        <f t="shared" si="1572"/>
        <v>0</v>
      </c>
      <c r="JI170" s="258">
        <v>0.294289866351475</v>
      </c>
      <c r="JJ170" s="261">
        <f t="shared" si="1573"/>
        <v>0</v>
      </c>
      <c r="JK170" s="261">
        <f t="shared" si="1574"/>
        <v>0</v>
      </c>
      <c r="JL170" s="599"/>
      <c r="JM170" s="254">
        <v>3.0</v>
      </c>
      <c r="JN170" s="255" t="s">
        <v>161</v>
      </c>
      <c r="JO170" s="256" t="s">
        <v>121</v>
      </c>
      <c r="JP170" s="256" t="s">
        <v>152</v>
      </c>
      <c r="JQ170" s="257"/>
      <c r="JR170" s="257"/>
      <c r="JS170" s="257">
        <f t="shared" si="1575"/>
        <v>0</v>
      </c>
      <c r="JT170" s="258"/>
      <c r="JU170" s="257">
        <f t="shared" si="1576"/>
        <v>0</v>
      </c>
      <c r="JV170" s="259"/>
      <c r="JW170" s="260"/>
      <c r="JX170" s="260"/>
      <c r="JY170" s="257">
        <f t="shared" si="1577"/>
        <v>0</v>
      </c>
      <c r="JZ170" s="258">
        <v>0.294289866351475</v>
      </c>
      <c r="KA170" s="261">
        <f t="shared" si="1578"/>
        <v>0</v>
      </c>
      <c r="KB170" s="261">
        <f t="shared" si="1579"/>
        <v>0</v>
      </c>
      <c r="KC170" s="599"/>
      <c r="KD170" s="254">
        <v>3.0</v>
      </c>
      <c r="KE170" s="255" t="s">
        <v>161</v>
      </c>
      <c r="KF170" s="256" t="s">
        <v>121</v>
      </c>
      <c r="KG170" s="256" t="s">
        <v>152</v>
      </c>
      <c r="KH170" s="257"/>
      <c r="KI170" s="257"/>
      <c r="KJ170" s="257">
        <f t="shared" si="1580"/>
        <v>0</v>
      </c>
      <c r="KK170" s="258"/>
      <c r="KL170" s="257">
        <f t="shared" si="1581"/>
        <v>0</v>
      </c>
      <c r="KM170" s="259"/>
      <c r="KN170" s="260"/>
      <c r="KO170" s="260"/>
      <c r="KP170" s="257">
        <f t="shared" si="1582"/>
        <v>0</v>
      </c>
      <c r="KQ170" s="258">
        <v>0.294289866351475</v>
      </c>
      <c r="KR170" s="261">
        <f t="shared" si="1583"/>
        <v>0</v>
      </c>
      <c r="KS170" s="261">
        <f t="shared" si="1584"/>
        <v>0</v>
      </c>
      <c r="KT170" s="599"/>
      <c r="KU170" s="264"/>
    </row>
    <row r="171" ht="15.75" customHeight="1">
      <c r="A171" s="254"/>
      <c r="B171" s="255"/>
      <c r="C171" s="256"/>
      <c r="D171" s="256"/>
      <c r="E171" s="257"/>
      <c r="F171" s="257"/>
      <c r="G171" s="257"/>
      <c r="H171" s="258"/>
      <c r="I171" s="257"/>
      <c r="J171" s="259"/>
      <c r="K171" s="260"/>
      <c r="L171" s="260"/>
      <c r="M171" s="257"/>
      <c r="N171" s="258"/>
      <c r="O171" s="261"/>
      <c r="P171" s="261"/>
      <c r="Q171" s="599"/>
      <c r="R171" s="254"/>
      <c r="S171" s="255"/>
      <c r="T171" s="256"/>
      <c r="U171" s="256"/>
      <c r="V171" s="257"/>
      <c r="W171" s="257"/>
      <c r="X171" s="257"/>
      <c r="Y171" s="258"/>
      <c r="Z171" s="257"/>
      <c r="AA171" s="259"/>
      <c r="AB171" s="260"/>
      <c r="AC171" s="260"/>
      <c r="AD171" s="257"/>
      <c r="AE171" s="258"/>
      <c r="AF171" s="261"/>
      <c r="AG171" s="261"/>
      <c r="AH171" s="599"/>
      <c r="AI171" s="254"/>
      <c r="AJ171" s="255"/>
      <c r="AK171" s="256"/>
      <c r="AL171" s="256"/>
      <c r="AM171" s="257"/>
      <c r="AN171" s="257"/>
      <c r="AO171" s="257"/>
      <c r="AP171" s="258"/>
      <c r="AQ171" s="257"/>
      <c r="AR171" s="259"/>
      <c r="AS171" s="260"/>
      <c r="AT171" s="260"/>
      <c r="AU171" s="257"/>
      <c r="AV171" s="258"/>
      <c r="AW171" s="261"/>
      <c r="AX171" s="261"/>
      <c r="AY171" s="599"/>
      <c r="AZ171" s="254"/>
      <c r="BA171" s="255"/>
      <c r="BB171" s="256"/>
      <c r="BC171" s="256"/>
      <c r="BD171" s="257"/>
      <c r="BE171" s="257"/>
      <c r="BF171" s="257"/>
      <c r="BG171" s="258"/>
      <c r="BH171" s="257"/>
      <c r="BI171" s="259"/>
      <c r="BJ171" s="260"/>
      <c r="BK171" s="260"/>
      <c r="BL171" s="257"/>
      <c r="BM171" s="258"/>
      <c r="BN171" s="261"/>
      <c r="BO171" s="261"/>
      <c r="BP171" s="599"/>
      <c r="BQ171" s="254"/>
      <c r="BR171" s="255"/>
      <c r="BS171" s="256"/>
      <c r="BT171" s="256"/>
      <c r="BU171" s="257"/>
      <c r="BV171" s="257"/>
      <c r="BW171" s="257"/>
      <c r="BX171" s="258"/>
      <c r="BY171" s="257"/>
      <c r="BZ171" s="259"/>
      <c r="CA171" s="260"/>
      <c r="CB171" s="260"/>
      <c r="CC171" s="257"/>
      <c r="CD171" s="258"/>
      <c r="CE171" s="261"/>
      <c r="CF171" s="261"/>
      <c r="CG171" s="599"/>
      <c r="CH171" s="254"/>
      <c r="CI171" s="255"/>
      <c r="CJ171" s="256"/>
      <c r="CK171" s="256"/>
      <c r="CL171" s="257"/>
      <c r="CM171" s="257"/>
      <c r="CN171" s="257"/>
      <c r="CO171" s="258"/>
      <c r="CP171" s="257"/>
      <c r="CQ171" s="259"/>
      <c r="CR171" s="260"/>
      <c r="CS171" s="260"/>
      <c r="CT171" s="257"/>
      <c r="CU171" s="258"/>
      <c r="CV171" s="261"/>
      <c r="CW171" s="261"/>
      <c r="CX171" s="599"/>
      <c r="CY171" s="254"/>
      <c r="CZ171" s="255"/>
      <c r="DA171" s="256"/>
      <c r="DB171" s="256"/>
      <c r="DC171" s="257"/>
      <c r="DD171" s="257"/>
      <c r="DE171" s="257"/>
      <c r="DF171" s="258"/>
      <c r="DG171" s="257"/>
      <c r="DH171" s="259"/>
      <c r="DI171" s="260"/>
      <c r="DJ171" s="260"/>
      <c r="DK171" s="257"/>
      <c r="DL171" s="258"/>
      <c r="DM171" s="261"/>
      <c r="DN171" s="261"/>
      <c r="DO171" s="599"/>
      <c r="DP171" s="254"/>
      <c r="DQ171" s="255"/>
      <c r="DR171" s="256"/>
      <c r="DS171" s="256"/>
      <c r="DT171" s="257"/>
      <c r="DU171" s="257"/>
      <c r="DV171" s="257"/>
      <c r="DW171" s="258"/>
      <c r="DX171" s="257"/>
      <c r="DY171" s="259"/>
      <c r="DZ171" s="260"/>
      <c r="EA171" s="260"/>
      <c r="EB171" s="257"/>
      <c r="EC171" s="258"/>
      <c r="ED171" s="261"/>
      <c r="EE171" s="261"/>
      <c r="EF171" s="599"/>
      <c r="EG171" s="254"/>
      <c r="EH171" s="255"/>
      <c r="EI171" s="256"/>
      <c r="EJ171" s="256"/>
      <c r="EK171" s="257"/>
      <c r="EL171" s="257"/>
      <c r="EM171" s="257"/>
      <c r="EN171" s="258"/>
      <c r="EO171" s="257"/>
      <c r="EP171" s="259"/>
      <c r="EQ171" s="260"/>
      <c r="ER171" s="260"/>
      <c r="ES171" s="257"/>
      <c r="ET171" s="258"/>
      <c r="EU171" s="261"/>
      <c r="EV171" s="261"/>
      <c r="EW171" s="599"/>
      <c r="EX171" s="254"/>
      <c r="EY171" s="255"/>
      <c r="EZ171" s="256"/>
      <c r="FA171" s="256"/>
      <c r="FB171" s="257"/>
      <c r="FC171" s="257"/>
      <c r="FD171" s="257"/>
      <c r="FE171" s="258"/>
      <c r="FF171" s="257"/>
      <c r="FG171" s="259"/>
      <c r="FH171" s="260"/>
      <c r="FI171" s="260"/>
      <c r="FJ171" s="257"/>
      <c r="FK171" s="258"/>
      <c r="FL171" s="261"/>
      <c r="FM171" s="261"/>
      <c r="FN171" s="599"/>
      <c r="FO171" s="254"/>
      <c r="FP171" s="255"/>
      <c r="FQ171" s="256"/>
      <c r="FR171" s="256"/>
      <c r="FS171" s="257"/>
      <c r="FT171" s="257"/>
      <c r="FU171" s="257"/>
      <c r="FV171" s="258"/>
      <c r="FW171" s="257"/>
      <c r="FX171" s="259"/>
      <c r="FY171" s="260"/>
      <c r="FZ171" s="260"/>
      <c r="GA171" s="257"/>
      <c r="GB171" s="258"/>
      <c r="GC171" s="261"/>
      <c r="GD171" s="261"/>
      <c r="GE171" s="599"/>
      <c r="GF171" s="254"/>
      <c r="GG171" s="255"/>
      <c r="GH171" s="256"/>
      <c r="GI171" s="256"/>
      <c r="GJ171" s="257"/>
      <c r="GK171" s="257"/>
      <c r="GL171" s="257"/>
      <c r="GM171" s="258"/>
      <c r="GN171" s="257"/>
      <c r="GO171" s="259"/>
      <c r="GP171" s="260"/>
      <c r="GQ171" s="260"/>
      <c r="GR171" s="257"/>
      <c r="GS171" s="258"/>
      <c r="GT171" s="261"/>
      <c r="GU171" s="261"/>
      <c r="GV171" s="599"/>
      <c r="GW171" s="254"/>
      <c r="GX171" s="255"/>
      <c r="GY171" s="256"/>
      <c r="GZ171" s="256"/>
      <c r="HA171" s="257"/>
      <c r="HB171" s="257"/>
      <c r="HC171" s="257"/>
      <c r="HD171" s="258"/>
      <c r="HE171" s="257"/>
      <c r="HF171" s="259"/>
      <c r="HG171" s="260"/>
      <c r="HH171" s="260"/>
      <c r="HI171" s="257"/>
      <c r="HJ171" s="258"/>
      <c r="HK171" s="261"/>
      <c r="HL171" s="261"/>
      <c r="HM171" s="599"/>
      <c r="HN171" s="254"/>
      <c r="HO171" s="255"/>
      <c r="HP171" s="256"/>
      <c r="HQ171" s="256"/>
      <c r="HR171" s="257"/>
      <c r="HS171" s="257"/>
      <c r="HT171" s="257"/>
      <c r="HU171" s="258"/>
      <c r="HV171" s="257"/>
      <c r="HW171" s="259"/>
      <c r="HX171" s="260"/>
      <c r="HY171" s="260"/>
      <c r="HZ171" s="257"/>
      <c r="IA171" s="258"/>
      <c r="IB171" s="261"/>
      <c r="IC171" s="261"/>
      <c r="ID171" s="599"/>
      <c r="IE171" s="254"/>
      <c r="IF171" s="255"/>
      <c r="IG171" s="256"/>
      <c r="IH171" s="256"/>
      <c r="II171" s="257"/>
      <c r="IJ171" s="257"/>
      <c r="IK171" s="257"/>
      <c r="IL171" s="258"/>
      <c r="IM171" s="257"/>
      <c r="IN171" s="259"/>
      <c r="IO171" s="260"/>
      <c r="IP171" s="260"/>
      <c r="IQ171" s="257"/>
      <c r="IR171" s="258"/>
      <c r="IS171" s="261"/>
      <c r="IT171" s="261"/>
      <c r="IU171" s="599"/>
      <c r="IV171" s="254"/>
      <c r="IW171" s="255"/>
      <c r="IX171" s="256"/>
      <c r="IY171" s="256"/>
      <c r="IZ171" s="257"/>
      <c r="JA171" s="257"/>
      <c r="JB171" s="257"/>
      <c r="JC171" s="258"/>
      <c r="JD171" s="257"/>
      <c r="JE171" s="259"/>
      <c r="JF171" s="260"/>
      <c r="JG171" s="260"/>
      <c r="JH171" s="257"/>
      <c r="JI171" s="258"/>
      <c r="JJ171" s="261"/>
      <c r="JK171" s="261"/>
      <c r="JL171" s="599"/>
      <c r="JM171" s="254"/>
      <c r="JN171" s="255"/>
      <c r="JO171" s="256"/>
      <c r="JP171" s="256"/>
      <c r="JQ171" s="257"/>
      <c r="JR171" s="257"/>
      <c r="JS171" s="257"/>
      <c r="JT171" s="258"/>
      <c r="JU171" s="257"/>
      <c r="JV171" s="259"/>
      <c r="JW171" s="260"/>
      <c r="JX171" s="260"/>
      <c r="JY171" s="257"/>
      <c r="JZ171" s="258"/>
      <c r="KA171" s="261"/>
      <c r="KB171" s="261"/>
      <c r="KC171" s="599"/>
      <c r="KD171" s="254"/>
      <c r="KE171" s="255"/>
      <c r="KF171" s="256"/>
      <c r="KG171" s="256"/>
      <c r="KH171" s="257"/>
      <c r="KI171" s="257"/>
      <c r="KJ171" s="257"/>
      <c r="KK171" s="258"/>
      <c r="KL171" s="257"/>
      <c r="KM171" s="259"/>
      <c r="KN171" s="260"/>
      <c r="KO171" s="260"/>
      <c r="KP171" s="257"/>
      <c r="KQ171" s="258"/>
      <c r="KR171" s="261"/>
      <c r="KS171" s="261"/>
      <c r="KT171" s="599"/>
      <c r="KU171" s="264"/>
    </row>
    <row r="172" ht="15.75" customHeight="1">
      <c r="A172" s="254"/>
      <c r="B172" s="255"/>
      <c r="C172" s="256"/>
      <c r="D172" s="256"/>
      <c r="E172" s="257"/>
      <c r="F172" s="257"/>
      <c r="G172" s="257"/>
      <c r="H172" s="258"/>
      <c r="I172" s="257"/>
      <c r="J172" s="259"/>
      <c r="K172" s="260"/>
      <c r="L172" s="260"/>
      <c r="M172" s="257"/>
      <c r="N172" s="258"/>
      <c r="O172" s="261"/>
      <c r="P172" s="261"/>
      <c r="Q172" s="599"/>
      <c r="R172" s="254"/>
      <c r="S172" s="255"/>
      <c r="T172" s="256"/>
      <c r="U172" s="256"/>
      <c r="V172" s="257"/>
      <c r="W172" s="257"/>
      <c r="X172" s="257"/>
      <c r="Y172" s="258"/>
      <c r="Z172" s="257"/>
      <c r="AA172" s="259"/>
      <c r="AB172" s="260"/>
      <c r="AC172" s="260"/>
      <c r="AD172" s="257"/>
      <c r="AE172" s="258"/>
      <c r="AF172" s="261"/>
      <c r="AG172" s="261"/>
      <c r="AH172" s="599"/>
      <c r="AI172" s="254"/>
      <c r="AJ172" s="255"/>
      <c r="AK172" s="256"/>
      <c r="AL172" s="256"/>
      <c r="AM172" s="257"/>
      <c r="AN172" s="257"/>
      <c r="AO172" s="257"/>
      <c r="AP172" s="258"/>
      <c r="AQ172" s="257"/>
      <c r="AR172" s="259"/>
      <c r="AS172" s="260"/>
      <c r="AT172" s="260"/>
      <c r="AU172" s="257"/>
      <c r="AV172" s="258"/>
      <c r="AW172" s="261"/>
      <c r="AX172" s="261"/>
      <c r="AY172" s="599"/>
      <c r="AZ172" s="254"/>
      <c r="BA172" s="255"/>
      <c r="BB172" s="256"/>
      <c r="BC172" s="256"/>
      <c r="BD172" s="257"/>
      <c r="BE172" s="257"/>
      <c r="BF172" s="257"/>
      <c r="BG172" s="258"/>
      <c r="BH172" s="257"/>
      <c r="BI172" s="259"/>
      <c r="BJ172" s="260"/>
      <c r="BK172" s="260"/>
      <c r="BL172" s="257"/>
      <c r="BM172" s="258"/>
      <c r="BN172" s="261"/>
      <c r="BO172" s="261"/>
      <c r="BP172" s="599"/>
      <c r="BQ172" s="254"/>
      <c r="BR172" s="255"/>
      <c r="BS172" s="256"/>
      <c r="BT172" s="256"/>
      <c r="BU172" s="257"/>
      <c r="BV172" s="257"/>
      <c r="BW172" s="257"/>
      <c r="BX172" s="258"/>
      <c r="BY172" s="257"/>
      <c r="BZ172" s="259"/>
      <c r="CA172" s="260"/>
      <c r="CB172" s="260"/>
      <c r="CC172" s="257"/>
      <c r="CD172" s="258"/>
      <c r="CE172" s="261"/>
      <c r="CF172" s="261"/>
      <c r="CG172" s="599"/>
      <c r="CH172" s="254"/>
      <c r="CI172" s="255"/>
      <c r="CJ172" s="256"/>
      <c r="CK172" s="256"/>
      <c r="CL172" s="257"/>
      <c r="CM172" s="257"/>
      <c r="CN172" s="257"/>
      <c r="CO172" s="258"/>
      <c r="CP172" s="257"/>
      <c r="CQ172" s="259"/>
      <c r="CR172" s="260"/>
      <c r="CS172" s="260"/>
      <c r="CT172" s="257"/>
      <c r="CU172" s="258"/>
      <c r="CV172" s="261"/>
      <c r="CW172" s="261"/>
      <c r="CX172" s="599"/>
      <c r="CY172" s="254"/>
      <c r="CZ172" s="255"/>
      <c r="DA172" s="256"/>
      <c r="DB172" s="256"/>
      <c r="DC172" s="257"/>
      <c r="DD172" s="257"/>
      <c r="DE172" s="257"/>
      <c r="DF172" s="258"/>
      <c r="DG172" s="257"/>
      <c r="DH172" s="259"/>
      <c r="DI172" s="260"/>
      <c r="DJ172" s="260"/>
      <c r="DK172" s="257"/>
      <c r="DL172" s="258"/>
      <c r="DM172" s="261"/>
      <c r="DN172" s="261"/>
      <c r="DO172" s="599"/>
      <c r="DP172" s="254"/>
      <c r="DQ172" s="255"/>
      <c r="DR172" s="256"/>
      <c r="DS172" s="256"/>
      <c r="DT172" s="257"/>
      <c r="DU172" s="257"/>
      <c r="DV172" s="257"/>
      <c r="DW172" s="258"/>
      <c r="DX172" s="257"/>
      <c r="DY172" s="259"/>
      <c r="DZ172" s="260"/>
      <c r="EA172" s="260"/>
      <c r="EB172" s="257"/>
      <c r="EC172" s="258"/>
      <c r="ED172" s="261"/>
      <c r="EE172" s="261"/>
      <c r="EF172" s="599"/>
      <c r="EG172" s="254"/>
      <c r="EH172" s="255"/>
      <c r="EI172" s="256"/>
      <c r="EJ172" s="256"/>
      <c r="EK172" s="257"/>
      <c r="EL172" s="257"/>
      <c r="EM172" s="257"/>
      <c r="EN172" s="258"/>
      <c r="EO172" s="257"/>
      <c r="EP172" s="259"/>
      <c r="EQ172" s="260"/>
      <c r="ER172" s="260"/>
      <c r="ES172" s="257"/>
      <c r="ET172" s="258"/>
      <c r="EU172" s="261"/>
      <c r="EV172" s="261"/>
      <c r="EW172" s="599"/>
      <c r="EX172" s="254"/>
      <c r="EY172" s="255"/>
      <c r="EZ172" s="256"/>
      <c r="FA172" s="256"/>
      <c r="FB172" s="257"/>
      <c r="FC172" s="257"/>
      <c r="FD172" s="257"/>
      <c r="FE172" s="258"/>
      <c r="FF172" s="257"/>
      <c r="FG172" s="259"/>
      <c r="FH172" s="260"/>
      <c r="FI172" s="260"/>
      <c r="FJ172" s="257"/>
      <c r="FK172" s="258"/>
      <c r="FL172" s="261"/>
      <c r="FM172" s="261"/>
      <c r="FN172" s="599"/>
      <c r="FO172" s="254"/>
      <c r="FP172" s="255"/>
      <c r="FQ172" s="256"/>
      <c r="FR172" s="256"/>
      <c r="FS172" s="257"/>
      <c r="FT172" s="257"/>
      <c r="FU172" s="257"/>
      <c r="FV172" s="258"/>
      <c r="FW172" s="257"/>
      <c r="FX172" s="259"/>
      <c r="FY172" s="260"/>
      <c r="FZ172" s="260"/>
      <c r="GA172" s="257"/>
      <c r="GB172" s="258"/>
      <c r="GC172" s="261"/>
      <c r="GD172" s="261"/>
      <c r="GE172" s="599"/>
      <c r="GF172" s="254"/>
      <c r="GG172" s="255"/>
      <c r="GH172" s="256"/>
      <c r="GI172" s="256"/>
      <c r="GJ172" s="257"/>
      <c r="GK172" s="257"/>
      <c r="GL172" s="257"/>
      <c r="GM172" s="258"/>
      <c r="GN172" s="257"/>
      <c r="GO172" s="259"/>
      <c r="GP172" s="260"/>
      <c r="GQ172" s="260"/>
      <c r="GR172" s="257"/>
      <c r="GS172" s="258"/>
      <c r="GT172" s="261"/>
      <c r="GU172" s="261"/>
      <c r="GV172" s="599"/>
      <c r="GW172" s="254"/>
      <c r="GX172" s="255"/>
      <c r="GY172" s="256"/>
      <c r="GZ172" s="256"/>
      <c r="HA172" s="257"/>
      <c r="HB172" s="257"/>
      <c r="HC172" s="257"/>
      <c r="HD172" s="258"/>
      <c r="HE172" s="257"/>
      <c r="HF172" s="259"/>
      <c r="HG172" s="260"/>
      <c r="HH172" s="260"/>
      <c r="HI172" s="257"/>
      <c r="HJ172" s="258"/>
      <c r="HK172" s="261"/>
      <c r="HL172" s="261"/>
      <c r="HM172" s="599"/>
      <c r="HN172" s="254"/>
      <c r="HO172" s="255"/>
      <c r="HP172" s="256"/>
      <c r="HQ172" s="256"/>
      <c r="HR172" s="257"/>
      <c r="HS172" s="257"/>
      <c r="HT172" s="257"/>
      <c r="HU172" s="258"/>
      <c r="HV172" s="257"/>
      <c r="HW172" s="259"/>
      <c r="HX172" s="260"/>
      <c r="HY172" s="260"/>
      <c r="HZ172" s="257"/>
      <c r="IA172" s="258"/>
      <c r="IB172" s="261"/>
      <c r="IC172" s="261"/>
      <c r="ID172" s="599"/>
      <c r="IE172" s="254"/>
      <c r="IF172" s="255"/>
      <c r="IG172" s="256"/>
      <c r="IH172" s="256"/>
      <c r="II172" s="257"/>
      <c r="IJ172" s="257"/>
      <c r="IK172" s="257"/>
      <c r="IL172" s="258"/>
      <c r="IM172" s="257"/>
      <c r="IN172" s="259"/>
      <c r="IO172" s="260"/>
      <c r="IP172" s="260"/>
      <c r="IQ172" s="257"/>
      <c r="IR172" s="258"/>
      <c r="IS172" s="261"/>
      <c r="IT172" s="261"/>
      <c r="IU172" s="599"/>
      <c r="IV172" s="254"/>
      <c r="IW172" s="255"/>
      <c r="IX172" s="256"/>
      <c r="IY172" s="256"/>
      <c r="IZ172" s="257"/>
      <c r="JA172" s="257"/>
      <c r="JB172" s="257"/>
      <c r="JC172" s="258"/>
      <c r="JD172" s="257"/>
      <c r="JE172" s="259"/>
      <c r="JF172" s="260"/>
      <c r="JG172" s="260"/>
      <c r="JH172" s="257"/>
      <c r="JI172" s="258"/>
      <c r="JJ172" s="261"/>
      <c r="JK172" s="261"/>
      <c r="JL172" s="599"/>
      <c r="JM172" s="254"/>
      <c r="JN172" s="255"/>
      <c r="JO172" s="256"/>
      <c r="JP172" s="256"/>
      <c r="JQ172" s="257"/>
      <c r="JR172" s="257"/>
      <c r="JS172" s="257"/>
      <c r="JT172" s="258"/>
      <c r="JU172" s="257"/>
      <c r="JV172" s="259"/>
      <c r="JW172" s="260"/>
      <c r="JX172" s="260"/>
      <c r="JY172" s="257"/>
      <c r="JZ172" s="258"/>
      <c r="KA172" s="261"/>
      <c r="KB172" s="261"/>
      <c r="KC172" s="599"/>
      <c r="KD172" s="254"/>
      <c r="KE172" s="255"/>
      <c r="KF172" s="256"/>
      <c r="KG172" s="256"/>
      <c r="KH172" s="257"/>
      <c r="KI172" s="257"/>
      <c r="KJ172" s="257"/>
      <c r="KK172" s="258"/>
      <c r="KL172" s="257"/>
      <c r="KM172" s="259"/>
      <c r="KN172" s="260"/>
      <c r="KO172" s="260"/>
      <c r="KP172" s="257"/>
      <c r="KQ172" s="258"/>
      <c r="KR172" s="261"/>
      <c r="KS172" s="261"/>
      <c r="KT172" s="599"/>
      <c r="KU172" s="264"/>
    </row>
    <row r="173" ht="15.75" customHeight="1">
      <c r="A173" s="254"/>
      <c r="B173" s="255"/>
      <c r="C173" s="256"/>
      <c r="D173" s="256"/>
      <c r="E173" s="257"/>
      <c r="F173" s="257"/>
      <c r="G173" s="257"/>
      <c r="H173" s="258"/>
      <c r="I173" s="257"/>
      <c r="J173" s="259"/>
      <c r="K173" s="260"/>
      <c r="L173" s="260"/>
      <c r="M173" s="257"/>
      <c r="N173" s="258"/>
      <c r="O173" s="261"/>
      <c r="P173" s="261"/>
      <c r="Q173" s="599"/>
      <c r="R173" s="254"/>
      <c r="S173" s="255"/>
      <c r="T173" s="256"/>
      <c r="U173" s="256"/>
      <c r="V173" s="257"/>
      <c r="W173" s="257"/>
      <c r="X173" s="257"/>
      <c r="Y173" s="258"/>
      <c r="Z173" s="257"/>
      <c r="AA173" s="259"/>
      <c r="AB173" s="260"/>
      <c r="AC173" s="260"/>
      <c r="AD173" s="257"/>
      <c r="AE173" s="258"/>
      <c r="AF173" s="261"/>
      <c r="AG173" s="261"/>
      <c r="AH173" s="599"/>
      <c r="AI173" s="254"/>
      <c r="AJ173" s="255"/>
      <c r="AK173" s="256"/>
      <c r="AL173" s="256"/>
      <c r="AM173" s="257"/>
      <c r="AN173" s="257"/>
      <c r="AO173" s="257"/>
      <c r="AP173" s="258"/>
      <c r="AQ173" s="257"/>
      <c r="AR173" s="259"/>
      <c r="AS173" s="260"/>
      <c r="AT173" s="260"/>
      <c r="AU173" s="257"/>
      <c r="AV173" s="258"/>
      <c r="AW173" s="261"/>
      <c r="AX173" s="261"/>
      <c r="AY173" s="599"/>
      <c r="AZ173" s="254"/>
      <c r="BA173" s="255"/>
      <c r="BB173" s="256"/>
      <c r="BC173" s="256"/>
      <c r="BD173" s="257"/>
      <c r="BE173" s="257"/>
      <c r="BF173" s="257"/>
      <c r="BG173" s="258"/>
      <c r="BH173" s="257"/>
      <c r="BI173" s="259"/>
      <c r="BJ173" s="260"/>
      <c r="BK173" s="260"/>
      <c r="BL173" s="257"/>
      <c r="BM173" s="258"/>
      <c r="BN173" s="261"/>
      <c r="BO173" s="261"/>
      <c r="BP173" s="599"/>
      <c r="BQ173" s="254"/>
      <c r="BR173" s="255"/>
      <c r="BS173" s="256"/>
      <c r="BT173" s="256"/>
      <c r="BU173" s="257"/>
      <c r="BV173" s="257"/>
      <c r="BW173" s="257"/>
      <c r="BX173" s="258"/>
      <c r="BY173" s="257"/>
      <c r="BZ173" s="259"/>
      <c r="CA173" s="260"/>
      <c r="CB173" s="260"/>
      <c r="CC173" s="257"/>
      <c r="CD173" s="258"/>
      <c r="CE173" s="261"/>
      <c r="CF173" s="261"/>
      <c r="CG173" s="599"/>
      <c r="CH173" s="254"/>
      <c r="CI173" s="255"/>
      <c r="CJ173" s="256"/>
      <c r="CK173" s="256"/>
      <c r="CL173" s="257"/>
      <c r="CM173" s="257"/>
      <c r="CN173" s="257"/>
      <c r="CO173" s="258"/>
      <c r="CP173" s="257"/>
      <c r="CQ173" s="259"/>
      <c r="CR173" s="260"/>
      <c r="CS173" s="260"/>
      <c r="CT173" s="257"/>
      <c r="CU173" s="258"/>
      <c r="CV173" s="261"/>
      <c r="CW173" s="261"/>
      <c r="CX173" s="599"/>
      <c r="CY173" s="254"/>
      <c r="CZ173" s="255"/>
      <c r="DA173" s="256"/>
      <c r="DB173" s="256"/>
      <c r="DC173" s="257"/>
      <c r="DD173" s="257"/>
      <c r="DE173" s="257"/>
      <c r="DF173" s="258"/>
      <c r="DG173" s="257"/>
      <c r="DH173" s="259"/>
      <c r="DI173" s="260"/>
      <c r="DJ173" s="260"/>
      <c r="DK173" s="257"/>
      <c r="DL173" s="258"/>
      <c r="DM173" s="261"/>
      <c r="DN173" s="261"/>
      <c r="DO173" s="599"/>
      <c r="DP173" s="254"/>
      <c r="DQ173" s="255"/>
      <c r="DR173" s="256"/>
      <c r="DS173" s="256"/>
      <c r="DT173" s="257"/>
      <c r="DU173" s="257"/>
      <c r="DV173" s="257"/>
      <c r="DW173" s="258"/>
      <c r="DX173" s="257"/>
      <c r="DY173" s="259"/>
      <c r="DZ173" s="260"/>
      <c r="EA173" s="260"/>
      <c r="EB173" s="257"/>
      <c r="EC173" s="258"/>
      <c r="ED173" s="261"/>
      <c r="EE173" s="261"/>
      <c r="EF173" s="599"/>
      <c r="EG173" s="254"/>
      <c r="EH173" s="255"/>
      <c r="EI173" s="256"/>
      <c r="EJ173" s="256"/>
      <c r="EK173" s="257"/>
      <c r="EL173" s="257"/>
      <c r="EM173" s="257"/>
      <c r="EN173" s="258"/>
      <c r="EO173" s="257"/>
      <c r="EP173" s="259"/>
      <c r="EQ173" s="260"/>
      <c r="ER173" s="260"/>
      <c r="ES173" s="257"/>
      <c r="ET173" s="258"/>
      <c r="EU173" s="261"/>
      <c r="EV173" s="261"/>
      <c r="EW173" s="599"/>
      <c r="EX173" s="254"/>
      <c r="EY173" s="255"/>
      <c r="EZ173" s="256"/>
      <c r="FA173" s="256"/>
      <c r="FB173" s="257"/>
      <c r="FC173" s="257"/>
      <c r="FD173" s="257"/>
      <c r="FE173" s="258"/>
      <c r="FF173" s="257"/>
      <c r="FG173" s="259"/>
      <c r="FH173" s="260"/>
      <c r="FI173" s="260"/>
      <c r="FJ173" s="257"/>
      <c r="FK173" s="258"/>
      <c r="FL173" s="261"/>
      <c r="FM173" s="261"/>
      <c r="FN173" s="599"/>
      <c r="FO173" s="254"/>
      <c r="FP173" s="255"/>
      <c r="FQ173" s="256"/>
      <c r="FR173" s="256"/>
      <c r="FS173" s="257"/>
      <c r="FT173" s="257"/>
      <c r="FU173" s="257"/>
      <c r="FV173" s="258"/>
      <c r="FW173" s="257"/>
      <c r="FX173" s="259"/>
      <c r="FY173" s="260"/>
      <c r="FZ173" s="260"/>
      <c r="GA173" s="257"/>
      <c r="GB173" s="258"/>
      <c r="GC173" s="261"/>
      <c r="GD173" s="261"/>
      <c r="GE173" s="599"/>
      <c r="GF173" s="254"/>
      <c r="GG173" s="255"/>
      <c r="GH173" s="256"/>
      <c r="GI173" s="256"/>
      <c r="GJ173" s="257"/>
      <c r="GK173" s="257"/>
      <c r="GL173" s="257"/>
      <c r="GM173" s="258"/>
      <c r="GN173" s="257"/>
      <c r="GO173" s="259"/>
      <c r="GP173" s="260"/>
      <c r="GQ173" s="260"/>
      <c r="GR173" s="257"/>
      <c r="GS173" s="258"/>
      <c r="GT173" s="261"/>
      <c r="GU173" s="261"/>
      <c r="GV173" s="599"/>
      <c r="GW173" s="254"/>
      <c r="GX173" s="255"/>
      <c r="GY173" s="256"/>
      <c r="GZ173" s="256"/>
      <c r="HA173" s="257"/>
      <c r="HB173" s="257"/>
      <c r="HC173" s="257"/>
      <c r="HD173" s="258"/>
      <c r="HE173" s="257"/>
      <c r="HF173" s="259"/>
      <c r="HG173" s="260"/>
      <c r="HH173" s="260"/>
      <c r="HI173" s="257"/>
      <c r="HJ173" s="258"/>
      <c r="HK173" s="261"/>
      <c r="HL173" s="261"/>
      <c r="HM173" s="599"/>
      <c r="HN173" s="254"/>
      <c r="HO173" s="255"/>
      <c r="HP173" s="256"/>
      <c r="HQ173" s="256"/>
      <c r="HR173" s="257"/>
      <c r="HS173" s="257"/>
      <c r="HT173" s="257"/>
      <c r="HU173" s="258"/>
      <c r="HV173" s="257"/>
      <c r="HW173" s="259"/>
      <c r="HX173" s="260"/>
      <c r="HY173" s="260"/>
      <c r="HZ173" s="257"/>
      <c r="IA173" s="258"/>
      <c r="IB173" s="261"/>
      <c r="IC173" s="261"/>
      <c r="ID173" s="599"/>
      <c r="IE173" s="254"/>
      <c r="IF173" s="255"/>
      <c r="IG173" s="256"/>
      <c r="IH173" s="256"/>
      <c r="II173" s="257"/>
      <c r="IJ173" s="257"/>
      <c r="IK173" s="257"/>
      <c r="IL173" s="258"/>
      <c r="IM173" s="257"/>
      <c r="IN173" s="259"/>
      <c r="IO173" s="260"/>
      <c r="IP173" s="260"/>
      <c r="IQ173" s="257"/>
      <c r="IR173" s="258"/>
      <c r="IS173" s="261"/>
      <c r="IT173" s="261"/>
      <c r="IU173" s="599"/>
      <c r="IV173" s="254"/>
      <c r="IW173" s="255"/>
      <c r="IX173" s="256"/>
      <c r="IY173" s="256"/>
      <c r="IZ173" s="257"/>
      <c r="JA173" s="257"/>
      <c r="JB173" s="257"/>
      <c r="JC173" s="258"/>
      <c r="JD173" s="257"/>
      <c r="JE173" s="259"/>
      <c r="JF173" s="260"/>
      <c r="JG173" s="260"/>
      <c r="JH173" s="257"/>
      <c r="JI173" s="258"/>
      <c r="JJ173" s="261"/>
      <c r="JK173" s="261"/>
      <c r="JL173" s="599"/>
      <c r="JM173" s="254"/>
      <c r="JN173" s="255"/>
      <c r="JO173" s="256"/>
      <c r="JP173" s="256"/>
      <c r="JQ173" s="257"/>
      <c r="JR173" s="257"/>
      <c r="JS173" s="257"/>
      <c r="JT173" s="258"/>
      <c r="JU173" s="257"/>
      <c r="JV173" s="259"/>
      <c r="JW173" s="260"/>
      <c r="JX173" s="260"/>
      <c r="JY173" s="257"/>
      <c r="JZ173" s="258"/>
      <c r="KA173" s="261"/>
      <c r="KB173" s="261"/>
      <c r="KC173" s="599"/>
      <c r="KD173" s="254"/>
      <c r="KE173" s="255"/>
      <c r="KF173" s="256"/>
      <c r="KG173" s="256"/>
      <c r="KH173" s="257"/>
      <c r="KI173" s="257"/>
      <c r="KJ173" s="257"/>
      <c r="KK173" s="258"/>
      <c r="KL173" s="257"/>
      <c r="KM173" s="259"/>
      <c r="KN173" s="260"/>
      <c r="KO173" s="260"/>
      <c r="KP173" s="257"/>
      <c r="KQ173" s="258"/>
      <c r="KR173" s="261"/>
      <c r="KS173" s="261"/>
      <c r="KT173" s="599"/>
      <c r="KU173" s="264"/>
    </row>
    <row r="174" ht="15.75" customHeight="1">
      <c r="A174" s="254"/>
      <c r="B174" s="255"/>
      <c r="C174" s="256"/>
      <c r="D174" s="256"/>
      <c r="E174" s="257"/>
      <c r="F174" s="257"/>
      <c r="G174" s="257"/>
      <c r="H174" s="258"/>
      <c r="I174" s="257"/>
      <c r="J174" s="259"/>
      <c r="K174" s="260"/>
      <c r="L174" s="260"/>
      <c r="M174" s="257"/>
      <c r="N174" s="258"/>
      <c r="O174" s="261"/>
      <c r="P174" s="261"/>
      <c r="Q174" s="599"/>
      <c r="R174" s="254"/>
      <c r="S174" s="255"/>
      <c r="T174" s="256"/>
      <c r="U174" s="256"/>
      <c r="V174" s="257"/>
      <c r="W174" s="257"/>
      <c r="X174" s="257"/>
      <c r="Y174" s="258"/>
      <c r="Z174" s="257"/>
      <c r="AA174" s="259"/>
      <c r="AB174" s="260"/>
      <c r="AC174" s="260"/>
      <c r="AD174" s="257"/>
      <c r="AE174" s="258"/>
      <c r="AF174" s="261"/>
      <c r="AG174" s="261"/>
      <c r="AH174" s="599"/>
      <c r="AI174" s="254"/>
      <c r="AJ174" s="255"/>
      <c r="AK174" s="256"/>
      <c r="AL174" s="256"/>
      <c r="AM174" s="257"/>
      <c r="AN174" s="257"/>
      <c r="AO174" s="257"/>
      <c r="AP174" s="258"/>
      <c r="AQ174" s="257"/>
      <c r="AR174" s="259"/>
      <c r="AS174" s="260"/>
      <c r="AT174" s="260"/>
      <c r="AU174" s="257"/>
      <c r="AV174" s="258"/>
      <c r="AW174" s="261"/>
      <c r="AX174" s="261"/>
      <c r="AY174" s="599"/>
      <c r="AZ174" s="254"/>
      <c r="BA174" s="255"/>
      <c r="BB174" s="256"/>
      <c r="BC174" s="256"/>
      <c r="BD174" s="257"/>
      <c r="BE174" s="257"/>
      <c r="BF174" s="257"/>
      <c r="BG174" s="258"/>
      <c r="BH174" s="257"/>
      <c r="BI174" s="259"/>
      <c r="BJ174" s="260"/>
      <c r="BK174" s="260"/>
      <c r="BL174" s="257"/>
      <c r="BM174" s="258"/>
      <c r="BN174" s="261"/>
      <c r="BO174" s="261"/>
      <c r="BP174" s="599"/>
      <c r="BQ174" s="254"/>
      <c r="BR174" s="255"/>
      <c r="BS174" s="256"/>
      <c r="BT174" s="256"/>
      <c r="BU174" s="257"/>
      <c r="BV174" s="257"/>
      <c r="BW174" s="257"/>
      <c r="BX174" s="258"/>
      <c r="BY174" s="257"/>
      <c r="BZ174" s="259"/>
      <c r="CA174" s="260"/>
      <c r="CB174" s="260"/>
      <c r="CC174" s="257"/>
      <c r="CD174" s="258"/>
      <c r="CE174" s="261"/>
      <c r="CF174" s="261"/>
      <c r="CG174" s="599"/>
      <c r="CH174" s="254"/>
      <c r="CI174" s="255"/>
      <c r="CJ174" s="256"/>
      <c r="CK174" s="256"/>
      <c r="CL174" s="257"/>
      <c r="CM174" s="257"/>
      <c r="CN174" s="257"/>
      <c r="CO174" s="258"/>
      <c r="CP174" s="257"/>
      <c r="CQ174" s="259"/>
      <c r="CR174" s="260"/>
      <c r="CS174" s="260"/>
      <c r="CT174" s="257"/>
      <c r="CU174" s="258"/>
      <c r="CV174" s="261"/>
      <c r="CW174" s="261"/>
      <c r="CX174" s="599"/>
      <c r="CY174" s="254"/>
      <c r="CZ174" s="255"/>
      <c r="DA174" s="256"/>
      <c r="DB174" s="256"/>
      <c r="DC174" s="257"/>
      <c r="DD174" s="257"/>
      <c r="DE174" s="257"/>
      <c r="DF174" s="258"/>
      <c r="DG174" s="257"/>
      <c r="DH174" s="259"/>
      <c r="DI174" s="260"/>
      <c r="DJ174" s="260"/>
      <c r="DK174" s="257"/>
      <c r="DL174" s="258"/>
      <c r="DM174" s="261"/>
      <c r="DN174" s="261"/>
      <c r="DO174" s="599"/>
      <c r="DP174" s="254"/>
      <c r="DQ174" s="255"/>
      <c r="DR174" s="256"/>
      <c r="DS174" s="256"/>
      <c r="DT174" s="257"/>
      <c r="DU174" s="257"/>
      <c r="DV174" s="257"/>
      <c r="DW174" s="258"/>
      <c r="DX174" s="257"/>
      <c r="DY174" s="259"/>
      <c r="DZ174" s="260"/>
      <c r="EA174" s="260"/>
      <c r="EB174" s="257"/>
      <c r="EC174" s="258"/>
      <c r="ED174" s="261"/>
      <c r="EE174" s="261"/>
      <c r="EF174" s="599"/>
      <c r="EG174" s="254"/>
      <c r="EH174" s="255"/>
      <c r="EI174" s="256"/>
      <c r="EJ174" s="256"/>
      <c r="EK174" s="257"/>
      <c r="EL174" s="257"/>
      <c r="EM174" s="257"/>
      <c r="EN174" s="258"/>
      <c r="EO174" s="257"/>
      <c r="EP174" s="259"/>
      <c r="EQ174" s="260"/>
      <c r="ER174" s="260"/>
      <c r="ES174" s="257"/>
      <c r="ET174" s="258"/>
      <c r="EU174" s="261"/>
      <c r="EV174" s="261"/>
      <c r="EW174" s="599"/>
      <c r="EX174" s="254"/>
      <c r="EY174" s="255"/>
      <c r="EZ174" s="256"/>
      <c r="FA174" s="256"/>
      <c r="FB174" s="257"/>
      <c r="FC174" s="257"/>
      <c r="FD174" s="257"/>
      <c r="FE174" s="258"/>
      <c r="FF174" s="257"/>
      <c r="FG174" s="259"/>
      <c r="FH174" s="260"/>
      <c r="FI174" s="260"/>
      <c r="FJ174" s="257"/>
      <c r="FK174" s="258"/>
      <c r="FL174" s="261"/>
      <c r="FM174" s="261"/>
      <c r="FN174" s="599"/>
      <c r="FO174" s="254"/>
      <c r="FP174" s="255"/>
      <c r="FQ174" s="256"/>
      <c r="FR174" s="256"/>
      <c r="FS174" s="257"/>
      <c r="FT174" s="257"/>
      <c r="FU174" s="257"/>
      <c r="FV174" s="258"/>
      <c r="FW174" s="257"/>
      <c r="FX174" s="259"/>
      <c r="FY174" s="260"/>
      <c r="FZ174" s="260"/>
      <c r="GA174" s="257"/>
      <c r="GB174" s="258"/>
      <c r="GC174" s="261"/>
      <c r="GD174" s="261"/>
      <c r="GE174" s="599"/>
      <c r="GF174" s="254"/>
      <c r="GG174" s="255"/>
      <c r="GH174" s="256"/>
      <c r="GI174" s="256"/>
      <c r="GJ174" s="257"/>
      <c r="GK174" s="257"/>
      <c r="GL174" s="257"/>
      <c r="GM174" s="258"/>
      <c r="GN174" s="257"/>
      <c r="GO174" s="259"/>
      <c r="GP174" s="260"/>
      <c r="GQ174" s="260"/>
      <c r="GR174" s="257"/>
      <c r="GS174" s="258"/>
      <c r="GT174" s="261"/>
      <c r="GU174" s="261"/>
      <c r="GV174" s="599"/>
      <c r="GW174" s="254"/>
      <c r="GX174" s="255"/>
      <c r="GY174" s="256"/>
      <c r="GZ174" s="256"/>
      <c r="HA174" s="257"/>
      <c r="HB174" s="257"/>
      <c r="HC174" s="257"/>
      <c r="HD174" s="258"/>
      <c r="HE174" s="257"/>
      <c r="HF174" s="259"/>
      <c r="HG174" s="260"/>
      <c r="HH174" s="260"/>
      <c r="HI174" s="257"/>
      <c r="HJ174" s="258"/>
      <c r="HK174" s="261"/>
      <c r="HL174" s="261"/>
      <c r="HM174" s="599"/>
      <c r="HN174" s="254"/>
      <c r="HO174" s="255"/>
      <c r="HP174" s="256"/>
      <c r="HQ174" s="256"/>
      <c r="HR174" s="257"/>
      <c r="HS174" s="257"/>
      <c r="HT174" s="257"/>
      <c r="HU174" s="258"/>
      <c r="HV174" s="257"/>
      <c r="HW174" s="259"/>
      <c r="HX174" s="260"/>
      <c r="HY174" s="260"/>
      <c r="HZ174" s="257"/>
      <c r="IA174" s="258"/>
      <c r="IB174" s="261"/>
      <c r="IC174" s="261"/>
      <c r="ID174" s="599"/>
      <c r="IE174" s="254"/>
      <c r="IF174" s="255"/>
      <c r="IG174" s="256"/>
      <c r="IH174" s="256"/>
      <c r="II174" s="257"/>
      <c r="IJ174" s="257"/>
      <c r="IK174" s="257"/>
      <c r="IL174" s="258"/>
      <c r="IM174" s="257"/>
      <c r="IN174" s="259"/>
      <c r="IO174" s="260"/>
      <c r="IP174" s="260"/>
      <c r="IQ174" s="257"/>
      <c r="IR174" s="258"/>
      <c r="IS174" s="261"/>
      <c r="IT174" s="261"/>
      <c r="IU174" s="599"/>
      <c r="IV174" s="254"/>
      <c r="IW174" s="255"/>
      <c r="IX174" s="256"/>
      <c r="IY174" s="256"/>
      <c r="IZ174" s="257"/>
      <c r="JA174" s="257"/>
      <c r="JB174" s="257"/>
      <c r="JC174" s="258"/>
      <c r="JD174" s="257"/>
      <c r="JE174" s="259"/>
      <c r="JF174" s="260"/>
      <c r="JG174" s="260"/>
      <c r="JH174" s="257"/>
      <c r="JI174" s="258"/>
      <c r="JJ174" s="261"/>
      <c r="JK174" s="261"/>
      <c r="JL174" s="599"/>
      <c r="JM174" s="254"/>
      <c r="JN174" s="255"/>
      <c r="JO174" s="256"/>
      <c r="JP174" s="256"/>
      <c r="JQ174" s="257"/>
      <c r="JR174" s="257"/>
      <c r="JS174" s="257"/>
      <c r="JT174" s="258"/>
      <c r="JU174" s="257"/>
      <c r="JV174" s="259"/>
      <c r="JW174" s="260"/>
      <c r="JX174" s="260"/>
      <c r="JY174" s="257"/>
      <c r="JZ174" s="258"/>
      <c r="KA174" s="261"/>
      <c r="KB174" s="261"/>
      <c r="KC174" s="599"/>
      <c r="KD174" s="254"/>
      <c r="KE174" s="255"/>
      <c r="KF174" s="256"/>
      <c r="KG174" s="256"/>
      <c r="KH174" s="257"/>
      <c r="KI174" s="257"/>
      <c r="KJ174" s="257"/>
      <c r="KK174" s="258"/>
      <c r="KL174" s="257"/>
      <c r="KM174" s="259"/>
      <c r="KN174" s="260"/>
      <c r="KO174" s="260"/>
      <c r="KP174" s="257"/>
      <c r="KQ174" s="258"/>
      <c r="KR174" s="261"/>
      <c r="KS174" s="261"/>
      <c r="KT174" s="599"/>
      <c r="KU174" s="264"/>
    </row>
    <row r="175" ht="15.75" customHeight="1">
      <c r="A175" s="254"/>
      <c r="B175" s="255"/>
      <c r="C175" s="256"/>
      <c r="D175" s="256"/>
      <c r="E175" s="257"/>
      <c r="F175" s="257"/>
      <c r="G175" s="257"/>
      <c r="H175" s="258"/>
      <c r="I175" s="257"/>
      <c r="J175" s="259"/>
      <c r="K175" s="260"/>
      <c r="L175" s="260"/>
      <c r="M175" s="257"/>
      <c r="N175" s="258"/>
      <c r="O175" s="261"/>
      <c r="P175" s="261"/>
      <c r="Q175" s="599"/>
      <c r="R175" s="254"/>
      <c r="S175" s="255"/>
      <c r="T175" s="256"/>
      <c r="U175" s="256"/>
      <c r="V175" s="257"/>
      <c r="W175" s="257"/>
      <c r="X175" s="257"/>
      <c r="Y175" s="258"/>
      <c r="Z175" s="257"/>
      <c r="AA175" s="259"/>
      <c r="AB175" s="260"/>
      <c r="AC175" s="260"/>
      <c r="AD175" s="257"/>
      <c r="AE175" s="258"/>
      <c r="AF175" s="261"/>
      <c r="AG175" s="261"/>
      <c r="AH175" s="599"/>
      <c r="AI175" s="254"/>
      <c r="AJ175" s="255"/>
      <c r="AK175" s="256"/>
      <c r="AL175" s="256"/>
      <c r="AM175" s="257"/>
      <c r="AN175" s="257"/>
      <c r="AO175" s="257"/>
      <c r="AP175" s="258"/>
      <c r="AQ175" s="257"/>
      <c r="AR175" s="259"/>
      <c r="AS175" s="260"/>
      <c r="AT175" s="260"/>
      <c r="AU175" s="257"/>
      <c r="AV175" s="258"/>
      <c r="AW175" s="261"/>
      <c r="AX175" s="261"/>
      <c r="AY175" s="599"/>
      <c r="AZ175" s="254"/>
      <c r="BA175" s="255"/>
      <c r="BB175" s="256"/>
      <c r="BC175" s="256"/>
      <c r="BD175" s="257"/>
      <c r="BE175" s="257"/>
      <c r="BF175" s="257"/>
      <c r="BG175" s="258"/>
      <c r="BH175" s="257"/>
      <c r="BI175" s="259"/>
      <c r="BJ175" s="260"/>
      <c r="BK175" s="260"/>
      <c r="BL175" s="257"/>
      <c r="BM175" s="258"/>
      <c r="BN175" s="261"/>
      <c r="BO175" s="261"/>
      <c r="BP175" s="599"/>
      <c r="BQ175" s="254"/>
      <c r="BR175" s="255"/>
      <c r="BS175" s="256"/>
      <c r="BT175" s="256"/>
      <c r="BU175" s="257"/>
      <c r="BV175" s="257"/>
      <c r="BW175" s="257"/>
      <c r="BX175" s="258"/>
      <c r="BY175" s="257"/>
      <c r="BZ175" s="259"/>
      <c r="CA175" s="260"/>
      <c r="CB175" s="260"/>
      <c r="CC175" s="257"/>
      <c r="CD175" s="258"/>
      <c r="CE175" s="261"/>
      <c r="CF175" s="261"/>
      <c r="CG175" s="599"/>
      <c r="CH175" s="254"/>
      <c r="CI175" s="255"/>
      <c r="CJ175" s="256"/>
      <c r="CK175" s="256"/>
      <c r="CL175" s="257"/>
      <c r="CM175" s="257"/>
      <c r="CN175" s="257"/>
      <c r="CO175" s="258"/>
      <c r="CP175" s="257"/>
      <c r="CQ175" s="259"/>
      <c r="CR175" s="260"/>
      <c r="CS175" s="260"/>
      <c r="CT175" s="257"/>
      <c r="CU175" s="258"/>
      <c r="CV175" s="261"/>
      <c r="CW175" s="261"/>
      <c r="CX175" s="599"/>
      <c r="CY175" s="254"/>
      <c r="CZ175" s="255"/>
      <c r="DA175" s="256"/>
      <c r="DB175" s="256"/>
      <c r="DC175" s="257"/>
      <c r="DD175" s="257"/>
      <c r="DE175" s="257"/>
      <c r="DF175" s="258"/>
      <c r="DG175" s="257"/>
      <c r="DH175" s="259"/>
      <c r="DI175" s="260"/>
      <c r="DJ175" s="260"/>
      <c r="DK175" s="257"/>
      <c r="DL175" s="258"/>
      <c r="DM175" s="261"/>
      <c r="DN175" s="261"/>
      <c r="DO175" s="599"/>
      <c r="DP175" s="254"/>
      <c r="DQ175" s="255"/>
      <c r="DR175" s="256"/>
      <c r="DS175" s="256"/>
      <c r="DT175" s="257"/>
      <c r="DU175" s="257"/>
      <c r="DV175" s="257"/>
      <c r="DW175" s="258"/>
      <c r="DX175" s="257"/>
      <c r="DY175" s="259"/>
      <c r="DZ175" s="260"/>
      <c r="EA175" s="260"/>
      <c r="EB175" s="257"/>
      <c r="EC175" s="258"/>
      <c r="ED175" s="261"/>
      <c r="EE175" s="261"/>
      <c r="EF175" s="599"/>
      <c r="EG175" s="254"/>
      <c r="EH175" s="255"/>
      <c r="EI175" s="256"/>
      <c r="EJ175" s="256"/>
      <c r="EK175" s="257"/>
      <c r="EL175" s="257"/>
      <c r="EM175" s="257"/>
      <c r="EN175" s="258"/>
      <c r="EO175" s="257"/>
      <c r="EP175" s="259"/>
      <c r="EQ175" s="260"/>
      <c r="ER175" s="260"/>
      <c r="ES175" s="257"/>
      <c r="ET175" s="258"/>
      <c r="EU175" s="261"/>
      <c r="EV175" s="261"/>
      <c r="EW175" s="599"/>
      <c r="EX175" s="254"/>
      <c r="EY175" s="255"/>
      <c r="EZ175" s="256"/>
      <c r="FA175" s="256"/>
      <c r="FB175" s="257"/>
      <c r="FC175" s="257"/>
      <c r="FD175" s="257"/>
      <c r="FE175" s="258"/>
      <c r="FF175" s="257"/>
      <c r="FG175" s="259"/>
      <c r="FH175" s="260"/>
      <c r="FI175" s="260"/>
      <c r="FJ175" s="257"/>
      <c r="FK175" s="258"/>
      <c r="FL175" s="261"/>
      <c r="FM175" s="261"/>
      <c r="FN175" s="599"/>
      <c r="FO175" s="254"/>
      <c r="FP175" s="255"/>
      <c r="FQ175" s="256"/>
      <c r="FR175" s="256"/>
      <c r="FS175" s="257"/>
      <c r="FT175" s="257"/>
      <c r="FU175" s="257"/>
      <c r="FV175" s="258"/>
      <c r="FW175" s="257"/>
      <c r="FX175" s="259"/>
      <c r="FY175" s="260"/>
      <c r="FZ175" s="260"/>
      <c r="GA175" s="257"/>
      <c r="GB175" s="258"/>
      <c r="GC175" s="261"/>
      <c r="GD175" s="261"/>
      <c r="GE175" s="599"/>
      <c r="GF175" s="254"/>
      <c r="GG175" s="255"/>
      <c r="GH175" s="256"/>
      <c r="GI175" s="256"/>
      <c r="GJ175" s="257"/>
      <c r="GK175" s="257"/>
      <c r="GL175" s="257"/>
      <c r="GM175" s="258"/>
      <c r="GN175" s="257"/>
      <c r="GO175" s="259"/>
      <c r="GP175" s="260"/>
      <c r="GQ175" s="260"/>
      <c r="GR175" s="257"/>
      <c r="GS175" s="258"/>
      <c r="GT175" s="261"/>
      <c r="GU175" s="261"/>
      <c r="GV175" s="599"/>
      <c r="GW175" s="254"/>
      <c r="GX175" s="255"/>
      <c r="GY175" s="256"/>
      <c r="GZ175" s="256"/>
      <c r="HA175" s="257"/>
      <c r="HB175" s="257"/>
      <c r="HC175" s="257"/>
      <c r="HD175" s="258"/>
      <c r="HE175" s="257"/>
      <c r="HF175" s="259"/>
      <c r="HG175" s="260"/>
      <c r="HH175" s="260"/>
      <c r="HI175" s="257"/>
      <c r="HJ175" s="258"/>
      <c r="HK175" s="261"/>
      <c r="HL175" s="261"/>
      <c r="HM175" s="599"/>
      <c r="HN175" s="254"/>
      <c r="HO175" s="255"/>
      <c r="HP175" s="256"/>
      <c r="HQ175" s="256"/>
      <c r="HR175" s="257"/>
      <c r="HS175" s="257"/>
      <c r="HT175" s="257"/>
      <c r="HU175" s="258"/>
      <c r="HV175" s="257"/>
      <c r="HW175" s="259"/>
      <c r="HX175" s="260"/>
      <c r="HY175" s="260"/>
      <c r="HZ175" s="257"/>
      <c r="IA175" s="258"/>
      <c r="IB175" s="261"/>
      <c r="IC175" s="261"/>
      <c r="ID175" s="599"/>
      <c r="IE175" s="254"/>
      <c r="IF175" s="255"/>
      <c r="IG175" s="256"/>
      <c r="IH175" s="256"/>
      <c r="II175" s="257"/>
      <c r="IJ175" s="257"/>
      <c r="IK175" s="257"/>
      <c r="IL175" s="258"/>
      <c r="IM175" s="257"/>
      <c r="IN175" s="259"/>
      <c r="IO175" s="260"/>
      <c r="IP175" s="260"/>
      <c r="IQ175" s="257"/>
      <c r="IR175" s="258"/>
      <c r="IS175" s="261"/>
      <c r="IT175" s="261"/>
      <c r="IU175" s="599"/>
      <c r="IV175" s="254"/>
      <c r="IW175" s="255"/>
      <c r="IX175" s="256"/>
      <c r="IY175" s="256"/>
      <c r="IZ175" s="257"/>
      <c r="JA175" s="257"/>
      <c r="JB175" s="257"/>
      <c r="JC175" s="258"/>
      <c r="JD175" s="257"/>
      <c r="JE175" s="259"/>
      <c r="JF175" s="260"/>
      <c r="JG175" s="260"/>
      <c r="JH175" s="257"/>
      <c r="JI175" s="258"/>
      <c r="JJ175" s="261"/>
      <c r="JK175" s="261"/>
      <c r="JL175" s="599"/>
      <c r="JM175" s="254"/>
      <c r="JN175" s="255"/>
      <c r="JO175" s="256"/>
      <c r="JP175" s="256"/>
      <c r="JQ175" s="257"/>
      <c r="JR175" s="257"/>
      <c r="JS175" s="257"/>
      <c r="JT175" s="258"/>
      <c r="JU175" s="257"/>
      <c r="JV175" s="259"/>
      <c r="JW175" s="260"/>
      <c r="JX175" s="260"/>
      <c r="JY175" s="257"/>
      <c r="JZ175" s="258"/>
      <c r="KA175" s="261"/>
      <c r="KB175" s="261"/>
      <c r="KC175" s="599"/>
      <c r="KD175" s="254"/>
      <c r="KE175" s="255"/>
      <c r="KF175" s="256"/>
      <c r="KG175" s="256"/>
      <c r="KH175" s="257"/>
      <c r="KI175" s="257"/>
      <c r="KJ175" s="257"/>
      <c r="KK175" s="258"/>
      <c r="KL175" s="257"/>
      <c r="KM175" s="259"/>
      <c r="KN175" s="260"/>
      <c r="KO175" s="260"/>
      <c r="KP175" s="257"/>
      <c r="KQ175" s="258"/>
      <c r="KR175" s="261"/>
      <c r="KS175" s="261"/>
      <c r="KT175" s="599"/>
      <c r="KU175" s="264"/>
    </row>
    <row r="176" ht="15.75" hidden="1" customHeight="1">
      <c r="A176" s="266"/>
      <c r="B176" s="267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602"/>
      <c r="Q176" s="598"/>
      <c r="R176" s="266"/>
      <c r="S176" s="267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  <c r="AE176" s="268"/>
      <c r="AF176" s="268"/>
      <c r="AG176" s="602"/>
      <c r="AH176" s="598"/>
      <c r="AI176" s="266"/>
      <c r="AJ176" s="267"/>
      <c r="AK176" s="268"/>
      <c r="AL176" s="268"/>
      <c r="AM176" s="268"/>
      <c r="AN176" s="268"/>
      <c r="AO176" s="268"/>
      <c r="AP176" s="268"/>
      <c r="AQ176" s="268"/>
      <c r="AR176" s="268"/>
      <c r="AS176" s="268"/>
      <c r="AT176" s="268"/>
      <c r="AU176" s="268"/>
      <c r="AV176" s="268"/>
      <c r="AW176" s="268"/>
      <c r="AX176" s="602"/>
      <c r="AY176" s="598"/>
      <c r="AZ176" s="266"/>
      <c r="BA176" s="267"/>
      <c r="BB176" s="268"/>
      <c r="BC176" s="268"/>
      <c r="BD176" s="268"/>
      <c r="BE176" s="268"/>
      <c r="BF176" s="268"/>
      <c r="BG176" s="268"/>
      <c r="BH176" s="268"/>
      <c r="BI176" s="268"/>
      <c r="BJ176" s="268"/>
      <c r="BK176" s="268"/>
      <c r="BL176" s="268"/>
      <c r="BM176" s="268"/>
      <c r="BN176" s="268"/>
      <c r="BO176" s="602"/>
      <c r="BP176" s="598"/>
      <c r="BQ176" s="266"/>
      <c r="BR176" s="267"/>
      <c r="BS176" s="268"/>
      <c r="BT176" s="268"/>
      <c r="BU176" s="268"/>
      <c r="BV176" s="268"/>
      <c r="BW176" s="268"/>
      <c r="BX176" s="268"/>
      <c r="BY176" s="268"/>
      <c r="BZ176" s="268"/>
      <c r="CA176" s="268"/>
      <c r="CB176" s="268"/>
      <c r="CC176" s="268"/>
      <c r="CD176" s="268"/>
      <c r="CE176" s="268"/>
      <c r="CF176" s="602"/>
      <c r="CG176" s="598"/>
      <c r="CH176" s="266"/>
      <c r="CI176" s="267"/>
      <c r="CJ176" s="268"/>
      <c r="CK176" s="268"/>
      <c r="CL176" s="268"/>
      <c r="CM176" s="268"/>
      <c r="CN176" s="268"/>
      <c r="CO176" s="268"/>
      <c r="CP176" s="268"/>
      <c r="CQ176" s="268"/>
      <c r="CR176" s="268"/>
      <c r="CS176" s="268"/>
      <c r="CT176" s="268"/>
      <c r="CU176" s="268"/>
      <c r="CV176" s="268"/>
      <c r="CW176" s="602"/>
      <c r="CX176" s="598"/>
      <c r="CY176" s="266"/>
      <c r="CZ176" s="267"/>
      <c r="DA176" s="268"/>
      <c r="DB176" s="268"/>
      <c r="DC176" s="268"/>
      <c r="DD176" s="268"/>
      <c r="DE176" s="268"/>
      <c r="DF176" s="268"/>
      <c r="DG176" s="268"/>
      <c r="DH176" s="268"/>
      <c r="DI176" s="268"/>
      <c r="DJ176" s="268"/>
      <c r="DK176" s="268"/>
      <c r="DL176" s="268"/>
      <c r="DM176" s="268"/>
      <c r="DN176" s="602"/>
      <c r="DO176" s="598"/>
      <c r="DP176" s="266"/>
      <c r="DQ176" s="267"/>
      <c r="DR176" s="268"/>
      <c r="DS176" s="268"/>
      <c r="DT176" s="268"/>
      <c r="DU176" s="268"/>
      <c r="DV176" s="268"/>
      <c r="DW176" s="268"/>
      <c r="DX176" s="268"/>
      <c r="DY176" s="268"/>
      <c r="DZ176" s="268"/>
      <c r="EA176" s="268"/>
      <c r="EB176" s="268"/>
      <c r="EC176" s="268"/>
      <c r="ED176" s="268"/>
      <c r="EE176" s="602"/>
      <c r="EF176" s="598"/>
      <c r="EG176" s="266"/>
      <c r="EH176" s="267"/>
      <c r="EI176" s="268"/>
      <c r="EJ176" s="268"/>
      <c r="EK176" s="268"/>
      <c r="EL176" s="268"/>
      <c r="EM176" s="268"/>
      <c r="EN176" s="268"/>
      <c r="EO176" s="268"/>
      <c r="EP176" s="268"/>
      <c r="EQ176" s="268"/>
      <c r="ER176" s="268"/>
      <c r="ES176" s="268"/>
      <c r="ET176" s="268"/>
      <c r="EU176" s="268"/>
      <c r="EV176" s="602"/>
      <c r="EW176" s="598"/>
      <c r="EX176" s="266"/>
      <c r="EY176" s="267"/>
      <c r="EZ176" s="268"/>
      <c r="FA176" s="268"/>
      <c r="FB176" s="268"/>
      <c r="FC176" s="268"/>
      <c r="FD176" s="268"/>
      <c r="FE176" s="268"/>
      <c r="FF176" s="268"/>
      <c r="FG176" s="268"/>
      <c r="FH176" s="268"/>
      <c r="FI176" s="268"/>
      <c r="FJ176" s="268"/>
      <c r="FK176" s="268"/>
      <c r="FL176" s="268"/>
      <c r="FM176" s="602"/>
      <c r="FN176" s="598"/>
      <c r="FO176" s="266"/>
      <c r="FP176" s="267"/>
      <c r="FQ176" s="268"/>
      <c r="FR176" s="268"/>
      <c r="FS176" s="268"/>
      <c r="FT176" s="268"/>
      <c r="FU176" s="268"/>
      <c r="FV176" s="268"/>
      <c r="FW176" s="268"/>
      <c r="FX176" s="268"/>
      <c r="FY176" s="268"/>
      <c r="FZ176" s="268"/>
      <c r="GA176" s="268"/>
      <c r="GB176" s="268"/>
      <c r="GC176" s="268"/>
      <c r="GD176" s="602"/>
      <c r="GE176" s="598"/>
      <c r="GF176" s="266"/>
      <c r="GG176" s="267"/>
      <c r="GH176" s="268"/>
      <c r="GI176" s="268"/>
      <c r="GJ176" s="268"/>
      <c r="GK176" s="268"/>
      <c r="GL176" s="268"/>
      <c r="GM176" s="268"/>
      <c r="GN176" s="268"/>
      <c r="GO176" s="268"/>
      <c r="GP176" s="268"/>
      <c r="GQ176" s="268"/>
      <c r="GR176" s="268"/>
      <c r="GS176" s="268"/>
      <c r="GT176" s="268"/>
      <c r="GU176" s="602"/>
      <c r="GV176" s="598"/>
      <c r="GW176" s="266"/>
      <c r="GX176" s="267"/>
      <c r="GY176" s="268"/>
      <c r="GZ176" s="268"/>
      <c r="HA176" s="268"/>
      <c r="HB176" s="268"/>
      <c r="HC176" s="268"/>
      <c r="HD176" s="268"/>
      <c r="HE176" s="268"/>
      <c r="HF176" s="268"/>
      <c r="HG176" s="268"/>
      <c r="HH176" s="268"/>
      <c r="HI176" s="268"/>
      <c r="HJ176" s="268"/>
      <c r="HK176" s="268"/>
      <c r="HL176" s="602"/>
      <c r="HM176" s="598"/>
      <c r="HN176" s="266"/>
      <c r="HO176" s="267"/>
      <c r="HP176" s="268"/>
      <c r="HQ176" s="268"/>
      <c r="HR176" s="268"/>
      <c r="HS176" s="268"/>
      <c r="HT176" s="268"/>
      <c r="HU176" s="268"/>
      <c r="HV176" s="268"/>
      <c r="HW176" s="268"/>
      <c r="HX176" s="268"/>
      <c r="HY176" s="268"/>
      <c r="HZ176" s="268"/>
      <c r="IA176" s="268"/>
      <c r="IB176" s="268"/>
      <c r="IC176" s="602"/>
      <c r="ID176" s="598"/>
      <c r="IE176" s="266"/>
      <c r="IF176" s="267"/>
      <c r="IG176" s="268"/>
      <c r="IH176" s="268"/>
      <c r="II176" s="268"/>
      <c r="IJ176" s="268"/>
      <c r="IK176" s="268"/>
      <c r="IL176" s="268"/>
      <c r="IM176" s="268"/>
      <c r="IN176" s="268"/>
      <c r="IO176" s="268"/>
      <c r="IP176" s="268"/>
      <c r="IQ176" s="268"/>
      <c r="IR176" s="268"/>
      <c r="IS176" s="268"/>
      <c r="IT176" s="602"/>
      <c r="IU176" s="598"/>
      <c r="IV176" s="266"/>
      <c r="IW176" s="267"/>
      <c r="IX176" s="268"/>
      <c r="IY176" s="268"/>
      <c r="IZ176" s="268"/>
      <c r="JA176" s="268"/>
      <c r="JB176" s="268"/>
      <c r="JC176" s="268"/>
      <c r="JD176" s="268"/>
      <c r="JE176" s="268"/>
      <c r="JF176" s="268"/>
      <c r="JG176" s="268"/>
      <c r="JH176" s="268"/>
      <c r="JI176" s="268"/>
      <c r="JJ176" s="268"/>
      <c r="JK176" s="602"/>
      <c r="JL176" s="598"/>
      <c r="JM176" s="266"/>
      <c r="JN176" s="267"/>
      <c r="JO176" s="268"/>
      <c r="JP176" s="268"/>
      <c r="JQ176" s="268"/>
      <c r="JR176" s="268"/>
      <c r="JS176" s="268"/>
      <c r="JT176" s="268"/>
      <c r="JU176" s="268"/>
      <c r="JV176" s="268"/>
      <c r="JW176" s="268"/>
      <c r="JX176" s="268"/>
      <c r="JY176" s="268"/>
      <c r="JZ176" s="268"/>
      <c r="KA176" s="268"/>
      <c r="KB176" s="602"/>
      <c r="KC176" s="598"/>
      <c r="KD176" s="266"/>
      <c r="KE176" s="267"/>
      <c r="KF176" s="268"/>
      <c r="KG176" s="268"/>
      <c r="KH176" s="268"/>
      <c r="KI176" s="268"/>
      <c r="KJ176" s="268"/>
      <c r="KK176" s="268"/>
      <c r="KL176" s="268"/>
      <c r="KM176" s="268"/>
      <c r="KN176" s="268"/>
      <c r="KO176" s="268"/>
      <c r="KP176" s="268"/>
      <c r="KQ176" s="268"/>
      <c r="KR176" s="268"/>
      <c r="KS176" s="602"/>
      <c r="KT176" s="598"/>
      <c r="KU176" s="253"/>
    </row>
    <row r="177" ht="15.75" hidden="1" customHeight="1">
      <c r="A177" s="254"/>
      <c r="B177" s="255"/>
      <c r="C177" s="256"/>
      <c r="D177" s="256"/>
      <c r="E177" s="257"/>
      <c r="F177" s="257"/>
      <c r="G177" s="257"/>
      <c r="H177" s="258"/>
      <c r="I177" s="257"/>
      <c r="J177" s="258"/>
      <c r="K177" s="257"/>
      <c r="L177" s="257"/>
      <c r="M177" s="257"/>
      <c r="N177" s="258"/>
      <c r="O177" s="261"/>
      <c r="P177" s="261"/>
      <c r="Q177" s="599"/>
      <c r="R177" s="254"/>
      <c r="S177" s="255"/>
      <c r="T177" s="256"/>
      <c r="U177" s="256"/>
      <c r="V177" s="257"/>
      <c r="W177" s="257"/>
      <c r="X177" s="257"/>
      <c r="Y177" s="258"/>
      <c r="Z177" s="257"/>
      <c r="AA177" s="258"/>
      <c r="AB177" s="257"/>
      <c r="AC177" s="257"/>
      <c r="AD177" s="257"/>
      <c r="AE177" s="258"/>
      <c r="AF177" s="261"/>
      <c r="AG177" s="261"/>
      <c r="AH177" s="599"/>
      <c r="AI177" s="254"/>
      <c r="AJ177" s="255"/>
      <c r="AK177" s="256"/>
      <c r="AL177" s="256"/>
      <c r="AM177" s="257"/>
      <c r="AN177" s="257"/>
      <c r="AO177" s="257"/>
      <c r="AP177" s="258"/>
      <c r="AQ177" s="257"/>
      <c r="AR177" s="258"/>
      <c r="AS177" s="257"/>
      <c r="AT177" s="257"/>
      <c r="AU177" s="257"/>
      <c r="AV177" s="258"/>
      <c r="AW177" s="261"/>
      <c r="AX177" s="261"/>
      <c r="AY177" s="599"/>
      <c r="AZ177" s="254"/>
      <c r="BA177" s="255"/>
      <c r="BB177" s="256"/>
      <c r="BC177" s="256"/>
      <c r="BD177" s="257"/>
      <c r="BE177" s="257"/>
      <c r="BF177" s="257"/>
      <c r="BG177" s="258"/>
      <c r="BH177" s="257"/>
      <c r="BI177" s="258"/>
      <c r="BJ177" s="257"/>
      <c r="BK177" s="257"/>
      <c r="BL177" s="257"/>
      <c r="BM177" s="258"/>
      <c r="BN177" s="261"/>
      <c r="BO177" s="261"/>
      <c r="BP177" s="599"/>
      <c r="BQ177" s="254"/>
      <c r="BR177" s="255"/>
      <c r="BS177" s="256"/>
      <c r="BT177" s="256"/>
      <c r="BU177" s="257"/>
      <c r="BV177" s="257"/>
      <c r="BW177" s="257"/>
      <c r="BX177" s="258"/>
      <c r="BY177" s="257"/>
      <c r="BZ177" s="258"/>
      <c r="CA177" s="257"/>
      <c r="CB177" s="257"/>
      <c r="CC177" s="257"/>
      <c r="CD177" s="258"/>
      <c r="CE177" s="261"/>
      <c r="CF177" s="261"/>
      <c r="CG177" s="599"/>
      <c r="CH177" s="254"/>
      <c r="CI177" s="255"/>
      <c r="CJ177" s="256"/>
      <c r="CK177" s="256"/>
      <c r="CL177" s="257"/>
      <c r="CM177" s="257"/>
      <c r="CN177" s="257"/>
      <c r="CO177" s="258"/>
      <c r="CP177" s="257"/>
      <c r="CQ177" s="258"/>
      <c r="CR177" s="257"/>
      <c r="CS177" s="257"/>
      <c r="CT177" s="257"/>
      <c r="CU177" s="258"/>
      <c r="CV177" s="261"/>
      <c r="CW177" s="261"/>
      <c r="CX177" s="599"/>
      <c r="CY177" s="254"/>
      <c r="CZ177" s="255"/>
      <c r="DA177" s="256"/>
      <c r="DB177" s="256"/>
      <c r="DC177" s="257"/>
      <c r="DD177" s="257"/>
      <c r="DE177" s="257"/>
      <c r="DF177" s="258"/>
      <c r="DG177" s="257"/>
      <c r="DH177" s="258"/>
      <c r="DI177" s="257"/>
      <c r="DJ177" s="257"/>
      <c r="DK177" s="257"/>
      <c r="DL177" s="258"/>
      <c r="DM177" s="261"/>
      <c r="DN177" s="261"/>
      <c r="DO177" s="599"/>
      <c r="DP177" s="254"/>
      <c r="DQ177" s="255"/>
      <c r="DR177" s="256"/>
      <c r="DS177" s="256"/>
      <c r="DT177" s="257"/>
      <c r="DU177" s="257"/>
      <c r="DV177" s="257"/>
      <c r="DW177" s="258"/>
      <c r="DX177" s="257"/>
      <c r="DY177" s="258"/>
      <c r="DZ177" s="257"/>
      <c r="EA177" s="257"/>
      <c r="EB177" s="257"/>
      <c r="EC177" s="258"/>
      <c r="ED177" s="261"/>
      <c r="EE177" s="261"/>
      <c r="EF177" s="599"/>
      <c r="EG177" s="254"/>
      <c r="EH177" s="255"/>
      <c r="EI177" s="256"/>
      <c r="EJ177" s="256"/>
      <c r="EK177" s="257"/>
      <c r="EL177" s="257"/>
      <c r="EM177" s="257"/>
      <c r="EN177" s="258"/>
      <c r="EO177" s="257"/>
      <c r="EP177" s="258"/>
      <c r="EQ177" s="257"/>
      <c r="ER177" s="257"/>
      <c r="ES177" s="257"/>
      <c r="ET177" s="258"/>
      <c r="EU177" s="261"/>
      <c r="EV177" s="261"/>
      <c r="EW177" s="599"/>
      <c r="EX177" s="254"/>
      <c r="EY177" s="255"/>
      <c r="EZ177" s="256"/>
      <c r="FA177" s="256"/>
      <c r="FB177" s="257"/>
      <c r="FC177" s="257"/>
      <c r="FD177" s="257"/>
      <c r="FE177" s="258"/>
      <c r="FF177" s="257"/>
      <c r="FG177" s="258"/>
      <c r="FH177" s="257"/>
      <c r="FI177" s="257"/>
      <c r="FJ177" s="257"/>
      <c r="FK177" s="258"/>
      <c r="FL177" s="261"/>
      <c r="FM177" s="261"/>
      <c r="FN177" s="599"/>
      <c r="FO177" s="254"/>
      <c r="FP177" s="255"/>
      <c r="FQ177" s="256"/>
      <c r="FR177" s="256"/>
      <c r="FS177" s="257"/>
      <c r="FT177" s="257"/>
      <c r="FU177" s="257"/>
      <c r="FV177" s="258"/>
      <c r="FW177" s="257"/>
      <c r="FX177" s="258"/>
      <c r="FY177" s="257"/>
      <c r="FZ177" s="257"/>
      <c r="GA177" s="257"/>
      <c r="GB177" s="258"/>
      <c r="GC177" s="261"/>
      <c r="GD177" s="261"/>
      <c r="GE177" s="599"/>
      <c r="GF177" s="254"/>
      <c r="GG177" s="255"/>
      <c r="GH177" s="256"/>
      <c r="GI177" s="256"/>
      <c r="GJ177" s="257"/>
      <c r="GK177" s="257"/>
      <c r="GL177" s="257"/>
      <c r="GM177" s="258"/>
      <c r="GN177" s="257"/>
      <c r="GO177" s="258"/>
      <c r="GP177" s="257"/>
      <c r="GQ177" s="257"/>
      <c r="GR177" s="257"/>
      <c r="GS177" s="258"/>
      <c r="GT177" s="261"/>
      <c r="GU177" s="261"/>
      <c r="GV177" s="599"/>
      <c r="GW177" s="254"/>
      <c r="GX177" s="255"/>
      <c r="GY177" s="256"/>
      <c r="GZ177" s="256"/>
      <c r="HA177" s="257"/>
      <c r="HB177" s="257"/>
      <c r="HC177" s="257"/>
      <c r="HD177" s="258"/>
      <c r="HE177" s="257"/>
      <c r="HF177" s="258"/>
      <c r="HG177" s="257"/>
      <c r="HH177" s="257"/>
      <c r="HI177" s="257"/>
      <c r="HJ177" s="258"/>
      <c r="HK177" s="261"/>
      <c r="HL177" s="261"/>
      <c r="HM177" s="599"/>
      <c r="HN177" s="254"/>
      <c r="HO177" s="255"/>
      <c r="HP177" s="256"/>
      <c r="HQ177" s="256"/>
      <c r="HR177" s="257"/>
      <c r="HS177" s="257"/>
      <c r="HT177" s="257"/>
      <c r="HU177" s="258"/>
      <c r="HV177" s="257"/>
      <c r="HW177" s="258"/>
      <c r="HX177" s="257"/>
      <c r="HY177" s="257"/>
      <c r="HZ177" s="257"/>
      <c r="IA177" s="258"/>
      <c r="IB177" s="261"/>
      <c r="IC177" s="261"/>
      <c r="ID177" s="599"/>
      <c r="IE177" s="254"/>
      <c r="IF177" s="255"/>
      <c r="IG177" s="256"/>
      <c r="IH177" s="256"/>
      <c r="II177" s="257"/>
      <c r="IJ177" s="257"/>
      <c r="IK177" s="257"/>
      <c r="IL177" s="258"/>
      <c r="IM177" s="257"/>
      <c r="IN177" s="258"/>
      <c r="IO177" s="257"/>
      <c r="IP177" s="257"/>
      <c r="IQ177" s="257"/>
      <c r="IR177" s="258"/>
      <c r="IS177" s="261"/>
      <c r="IT177" s="261"/>
      <c r="IU177" s="599"/>
      <c r="IV177" s="254"/>
      <c r="IW177" s="255"/>
      <c r="IX177" s="256"/>
      <c r="IY177" s="256"/>
      <c r="IZ177" s="257"/>
      <c r="JA177" s="257"/>
      <c r="JB177" s="257"/>
      <c r="JC177" s="258"/>
      <c r="JD177" s="257"/>
      <c r="JE177" s="258"/>
      <c r="JF177" s="257"/>
      <c r="JG177" s="257"/>
      <c r="JH177" s="257"/>
      <c r="JI177" s="258"/>
      <c r="JJ177" s="261"/>
      <c r="JK177" s="261"/>
      <c r="JL177" s="599"/>
      <c r="JM177" s="254"/>
      <c r="JN177" s="255"/>
      <c r="JO177" s="256"/>
      <c r="JP177" s="256"/>
      <c r="JQ177" s="257"/>
      <c r="JR177" s="257"/>
      <c r="JS177" s="257"/>
      <c r="JT177" s="258"/>
      <c r="JU177" s="257"/>
      <c r="JV177" s="258"/>
      <c r="JW177" s="257"/>
      <c r="JX177" s="257"/>
      <c r="JY177" s="257"/>
      <c r="JZ177" s="258"/>
      <c r="KA177" s="261"/>
      <c r="KB177" s="261"/>
      <c r="KC177" s="599"/>
      <c r="KD177" s="254"/>
      <c r="KE177" s="255"/>
      <c r="KF177" s="256"/>
      <c r="KG177" s="256"/>
      <c r="KH177" s="257"/>
      <c r="KI177" s="257"/>
      <c r="KJ177" s="257"/>
      <c r="KK177" s="258"/>
      <c r="KL177" s="257"/>
      <c r="KM177" s="258"/>
      <c r="KN177" s="257"/>
      <c r="KO177" s="257"/>
      <c r="KP177" s="257"/>
      <c r="KQ177" s="258"/>
      <c r="KR177" s="261"/>
      <c r="KS177" s="261"/>
      <c r="KT177" s="599"/>
      <c r="KU177" s="264"/>
    </row>
    <row r="178" ht="15.75" hidden="1" customHeight="1">
      <c r="A178" s="254"/>
      <c r="B178" s="255"/>
      <c r="C178" s="256"/>
      <c r="D178" s="256"/>
      <c r="E178" s="257"/>
      <c r="F178" s="257"/>
      <c r="G178" s="257"/>
      <c r="H178" s="258"/>
      <c r="I178" s="257"/>
      <c r="J178" s="258"/>
      <c r="K178" s="257"/>
      <c r="L178" s="257"/>
      <c r="M178" s="257"/>
      <c r="N178" s="258"/>
      <c r="O178" s="261"/>
      <c r="P178" s="261"/>
      <c r="Q178" s="599"/>
      <c r="R178" s="254"/>
      <c r="S178" s="255"/>
      <c r="T178" s="256"/>
      <c r="U178" s="256"/>
      <c r="V178" s="257"/>
      <c r="W178" s="257"/>
      <c r="X178" s="257"/>
      <c r="Y178" s="258"/>
      <c r="Z178" s="257"/>
      <c r="AA178" s="258"/>
      <c r="AB178" s="257"/>
      <c r="AC178" s="257"/>
      <c r="AD178" s="257"/>
      <c r="AE178" s="258"/>
      <c r="AF178" s="261"/>
      <c r="AG178" s="261"/>
      <c r="AH178" s="599"/>
      <c r="AI178" s="254"/>
      <c r="AJ178" s="255"/>
      <c r="AK178" s="256"/>
      <c r="AL178" s="256"/>
      <c r="AM178" s="257"/>
      <c r="AN178" s="257"/>
      <c r="AO178" s="257"/>
      <c r="AP178" s="258"/>
      <c r="AQ178" s="257"/>
      <c r="AR178" s="258"/>
      <c r="AS178" s="257"/>
      <c r="AT178" s="257"/>
      <c r="AU178" s="257"/>
      <c r="AV178" s="258"/>
      <c r="AW178" s="261"/>
      <c r="AX178" s="261"/>
      <c r="AY178" s="599"/>
      <c r="AZ178" s="254"/>
      <c r="BA178" s="255"/>
      <c r="BB178" s="256"/>
      <c r="BC178" s="256"/>
      <c r="BD178" s="257"/>
      <c r="BE178" s="257"/>
      <c r="BF178" s="257"/>
      <c r="BG178" s="258"/>
      <c r="BH178" s="257"/>
      <c r="BI178" s="258"/>
      <c r="BJ178" s="257"/>
      <c r="BK178" s="257"/>
      <c r="BL178" s="257"/>
      <c r="BM178" s="258"/>
      <c r="BN178" s="261"/>
      <c r="BO178" s="261"/>
      <c r="BP178" s="599"/>
      <c r="BQ178" s="254"/>
      <c r="BR178" s="255"/>
      <c r="BS178" s="256"/>
      <c r="BT178" s="256"/>
      <c r="BU178" s="257"/>
      <c r="BV178" s="257"/>
      <c r="BW178" s="257"/>
      <c r="BX178" s="258"/>
      <c r="BY178" s="257"/>
      <c r="BZ178" s="258"/>
      <c r="CA178" s="257"/>
      <c r="CB178" s="257"/>
      <c r="CC178" s="257"/>
      <c r="CD178" s="258"/>
      <c r="CE178" s="261"/>
      <c r="CF178" s="261"/>
      <c r="CG178" s="599"/>
      <c r="CH178" s="254"/>
      <c r="CI178" s="255"/>
      <c r="CJ178" s="256"/>
      <c r="CK178" s="256"/>
      <c r="CL178" s="257"/>
      <c r="CM178" s="257"/>
      <c r="CN178" s="257"/>
      <c r="CO178" s="258"/>
      <c r="CP178" s="257"/>
      <c r="CQ178" s="258"/>
      <c r="CR178" s="257"/>
      <c r="CS178" s="257"/>
      <c r="CT178" s="257"/>
      <c r="CU178" s="258"/>
      <c r="CV178" s="261"/>
      <c r="CW178" s="261"/>
      <c r="CX178" s="599"/>
      <c r="CY178" s="254"/>
      <c r="CZ178" s="255"/>
      <c r="DA178" s="256"/>
      <c r="DB178" s="256"/>
      <c r="DC178" s="257"/>
      <c r="DD178" s="257"/>
      <c r="DE178" s="257"/>
      <c r="DF178" s="258"/>
      <c r="DG178" s="257"/>
      <c r="DH178" s="258"/>
      <c r="DI178" s="257"/>
      <c r="DJ178" s="257"/>
      <c r="DK178" s="257"/>
      <c r="DL178" s="258"/>
      <c r="DM178" s="261"/>
      <c r="DN178" s="261"/>
      <c r="DO178" s="599"/>
      <c r="DP178" s="254"/>
      <c r="DQ178" s="255"/>
      <c r="DR178" s="256"/>
      <c r="DS178" s="256"/>
      <c r="DT178" s="257"/>
      <c r="DU178" s="257"/>
      <c r="DV178" s="257"/>
      <c r="DW178" s="258"/>
      <c r="DX178" s="257"/>
      <c r="DY178" s="258"/>
      <c r="DZ178" s="257"/>
      <c r="EA178" s="257"/>
      <c r="EB178" s="257"/>
      <c r="EC178" s="258"/>
      <c r="ED178" s="261"/>
      <c r="EE178" s="261"/>
      <c r="EF178" s="599"/>
      <c r="EG178" s="254"/>
      <c r="EH178" s="255"/>
      <c r="EI178" s="256"/>
      <c r="EJ178" s="256"/>
      <c r="EK178" s="257"/>
      <c r="EL178" s="257"/>
      <c r="EM178" s="257"/>
      <c r="EN178" s="258"/>
      <c r="EO178" s="257"/>
      <c r="EP178" s="258"/>
      <c r="EQ178" s="257"/>
      <c r="ER178" s="257"/>
      <c r="ES178" s="257"/>
      <c r="ET178" s="258"/>
      <c r="EU178" s="261"/>
      <c r="EV178" s="261"/>
      <c r="EW178" s="599"/>
      <c r="EX178" s="254"/>
      <c r="EY178" s="255"/>
      <c r="EZ178" s="256"/>
      <c r="FA178" s="256"/>
      <c r="FB178" s="257"/>
      <c r="FC178" s="257"/>
      <c r="FD178" s="257"/>
      <c r="FE178" s="258"/>
      <c r="FF178" s="257"/>
      <c r="FG178" s="258"/>
      <c r="FH178" s="257"/>
      <c r="FI178" s="257"/>
      <c r="FJ178" s="257"/>
      <c r="FK178" s="258"/>
      <c r="FL178" s="261"/>
      <c r="FM178" s="261"/>
      <c r="FN178" s="599"/>
      <c r="FO178" s="254"/>
      <c r="FP178" s="255"/>
      <c r="FQ178" s="256"/>
      <c r="FR178" s="256"/>
      <c r="FS178" s="257"/>
      <c r="FT178" s="257"/>
      <c r="FU178" s="257"/>
      <c r="FV178" s="258"/>
      <c r="FW178" s="257"/>
      <c r="FX178" s="258"/>
      <c r="FY178" s="257"/>
      <c r="FZ178" s="257"/>
      <c r="GA178" s="257"/>
      <c r="GB178" s="258"/>
      <c r="GC178" s="261"/>
      <c r="GD178" s="261"/>
      <c r="GE178" s="599"/>
      <c r="GF178" s="254"/>
      <c r="GG178" s="255"/>
      <c r="GH178" s="256"/>
      <c r="GI178" s="256"/>
      <c r="GJ178" s="257"/>
      <c r="GK178" s="257"/>
      <c r="GL178" s="257"/>
      <c r="GM178" s="258"/>
      <c r="GN178" s="257"/>
      <c r="GO178" s="258"/>
      <c r="GP178" s="257"/>
      <c r="GQ178" s="257"/>
      <c r="GR178" s="257"/>
      <c r="GS178" s="258"/>
      <c r="GT178" s="261"/>
      <c r="GU178" s="261"/>
      <c r="GV178" s="599"/>
      <c r="GW178" s="254"/>
      <c r="GX178" s="255"/>
      <c r="GY178" s="256"/>
      <c r="GZ178" s="256"/>
      <c r="HA178" s="257"/>
      <c r="HB178" s="257"/>
      <c r="HC178" s="257"/>
      <c r="HD178" s="258"/>
      <c r="HE178" s="257"/>
      <c r="HF178" s="258"/>
      <c r="HG178" s="257"/>
      <c r="HH178" s="257"/>
      <c r="HI178" s="257"/>
      <c r="HJ178" s="258"/>
      <c r="HK178" s="261"/>
      <c r="HL178" s="261"/>
      <c r="HM178" s="599"/>
      <c r="HN178" s="254"/>
      <c r="HO178" s="255"/>
      <c r="HP178" s="256"/>
      <c r="HQ178" s="256"/>
      <c r="HR178" s="257"/>
      <c r="HS178" s="257"/>
      <c r="HT178" s="257"/>
      <c r="HU178" s="258"/>
      <c r="HV178" s="257"/>
      <c r="HW178" s="258"/>
      <c r="HX178" s="257"/>
      <c r="HY178" s="257"/>
      <c r="HZ178" s="257"/>
      <c r="IA178" s="258"/>
      <c r="IB178" s="261"/>
      <c r="IC178" s="261"/>
      <c r="ID178" s="599"/>
      <c r="IE178" s="254"/>
      <c r="IF178" s="255"/>
      <c r="IG178" s="256"/>
      <c r="IH178" s="256"/>
      <c r="II178" s="257"/>
      <c r="IJ178" s="257"/>
      <c r="IK178" s="257"/>
      <c r="IL178" s="258"/>
      <c r="IM178" s="257"/>
      <c r="IN178" s="258"/>
      <c r="IO178" s="257"/>
      <c r="IP178" s="257"/>
      <c r="IQ178" s="257"/>
      <c r="IR178" s="258"/>
      <c r="IS178" s="261"/>
      <c r="IT178" s="261"/>
      <c r="IU178" s="599"/>
      <c r="IV178" s="254"/>
      <c r="IW178" s="255"/>
      <c r="IX178" s="256"/>
      <c r="IY178" s="256"/>
      <c r="IZ178" s="257"/>
      <c r="JA178" s="257"/>
      <c r="JB178" s="257"/>
      <c r="JC178" s="258"/>
      <c r="JD178" s="257"/>
      <c r="JE178" s="258"/>
      <c r="JF178" s="257"/>
      <c r="JG178" s="257"/>
      <c r="JH178" s="257"/>
      <c r="JI178" s="258"/>
      <c r="JJ178" s="261"/>
      <c r="JK178" s="261"/>
      <c r="JL178" s="599"/>
      <c r="JM178" s="254"/>
      <c r="JN178" s="255"/>
      <c r="JO178" s="256"/>
      <c r="JP178" s="256"/>
      <c r="JQ178" s="257"/>
      <c r="JR178" s="257"/>
      <c r="JS178" s="257"/>
      <c r="JT178" s="258"/>
      <c r="JU178" s="257"/>
      <c r="JV178" s="258"/>
      <c r="JW178" s="257"/>
      <c r="JX178" s="257"/>
      <c r="JY178" s="257"/>
      <c r="JZ178" s="258"/>
      <c r="KA178" s="261"/>
      <c r="KB178" s="261"/>
      <c r="KC178" s="599"/>
      <c r="KD178" s="254"/>
      <c r="KE178" s="255"/>
      <c r="KF178" s="256"/>
      <c r="KG178" s="256"/>
      <c r="KH178" s="257"/>
      <c r="KI178" s="257"/>
      <c r="KJ178" s="257"/>
      <c r="KK178" s="258"/>
      <c r="KL178" s="257"/>
      <c r="KM178" s="258"/>
      <c r="KN178" s="257"/>
      <c r="KO178" s="257"/>
      <c r="KP178" s="257"/>
      <c r="KQ178" s="258"/>
      <c r="KR178" s="261"/>
      <c r="KS178" s="261"/>
      <c r="KT178" s="599"/>
      <c r="KU178" s="264"/>
    </row>
    <row r="179" ht="15.75" hidden="1" customHeight="1">
      <c r="A179" s="254"/>
      <c r="B179" s="255"/>
      <c r="C179" s="256"/>
      <c r="D179" s="256"/>
      <c r="E179" s="257"/>
      <c r="F179" s="257"/>
      <c r="G179" s="257"/>
      <c r="H179" s="258"/>
      <c r="I179" s="257"/>
      <c r="J179" s="258"/>
      <c r="K179" s="257"/>
      <c r="L179" s="257"/>
      <c r="M179" s="257"/>
      <c r="N179" s="258"/>
      <c r="O179" s="261"/>
      <c r="P179" s="261"/>
      <c r="Q179" s="599"/>
      <c r="R179" s="254"/>
      <c r="S179" s="255"/>
      <c r="T179" s="256"/>
      <c r="U179" s="256"/>
      <c r="V179" s="257"/>
      <c r="W179" s="257"/>
      <c r="X179" s="257"/>
      <c r="Y179" s="258"/>
      <c r="Z179" s="257"/>
      <c r="AA179" s="258"/>
      <c r="AB179" s="257"/>
      <c r="AC179" s="257"/>
      <c r="AD179" s="257"/>
      <c r="AE179" s="258"/>
      <c r="AF179" s="261"/>
      <c r="AG179" s="261"/>
      <c r="AH179" s="599"/>
      <c r="AI179" s="254"/>
      <c r="AJ179" s="255"/>
      <c r="AK179" s="256"/>
      <c r="AL179" s="256"/>
      <c r="AM179" s="257"/>
      <c r="AN179" s="257"/>
      <c r="AO179" s="257"/>
      <c r="AP179" s="258"/>
      <c r="AQ179" s="257"/>
      <c r="AR179" s="258"/>
      <c r="AS179" s="257"/>
      <c r="AT179" s="257"/>
      <c r="AU179" s="257"/>
      <c r="AV179" s="258"/>
      <c r="AW179" s="261"/>
      <c r="AX179" s="261"/>
      <c r="AY179" s="599"/>
      <c r="AZ179" s="254"/>
      <c r="BA179" s="255"/>
      <c r="BB179" s="256"/>
      <c r="BC179" s="256"/>
      <c r="BD179" s="257"/>
      <c r="BE179" s="257"/>
      <c r="BF179" s="257"/>
      <c r="BG179" s="258"/>
      <c r="BH179" s="257"/>
      <c r="BI179" s="258"/>
      <c r="BJ179" s="257"/>
      <c r="BK179" s="257"/>
      <c r="BL179" s="257"/>
      <c r="BM179" s="258"/>
      <c r="BN179" s="261"/>
      <c r="BO179" s="261"/>
      <c r="BP179" s="599"/>
      <c r="BQ179" s="254"/>
      <c r="BR179" s="255"/>
      <c r="BS179" s="256"/>
      <c r="BT179" s="256"/>
      <c r="BU179" s="257"/>
      <c r="BV179" s="257"/>
      <c r="BW179" s="257"/>
      <c r="BX179" s="258"/>
      <c r="BY179" s="257"/>
      <c r="BZ179" s="258"/>
      <c r="CA179" s="257"/>
      <c r="CB179" s="257"/>
      <c r="CC179" s="257"/>
      <c r="CD179" s="258"/>
      <c r="CE179" s="261"/>
      <c r="CF179" s="261"/>
      <c r="CG179" s="599"/>
      <c r="CH179" s="254"/>
      <c r="CI179" s="255"/>
      <c r="CJ179" s="256"/>
      <c r="CK179" s="256"/>
      <c r="CL179" s="257"/>
      <c r="CM179" s="257"/>
      <c r="CN179" s="257"/>
      <c r="CO179" s="258"/>
      <c r="CP179" s="257"/>
      <c r="CQ179" s="258"/>
      <c r="CR179" s="257"/>
      <c r="CS179" s="257"/>
      <c r="CT179" s="257"/>
      <c r="CU179" s="258"/>
      <c r="CV179" s="261"/>
      <c r="CW179" s="261"/>
      <c r="CX179" s="599"/>
      <c r="CY179" s="254"/>
      <c r="CZ179" s="255"/>
      <c r="DA179" s="256"/>
      <c r="DB179" s="256"/>
      <c r="DC179" s="257"/>
      <c r="DD179" s="257"/>
      <c r="DE179" s="257"/>
      <c r="DF179" s="258"/>
      <c r="DG179" s="257"/>
      <c r="DH179" s="258"/>
      <c r="DI179" s="257"/>
      <c r="DJ179" s="257"/>
      <c r="DK179" s="257"/>
      <c r="DL179" s="258"/>
      <c r="DM179" s="261"/>
      <c r="DN179" s="261"/>
      <c r="DO179" s="599"/>
      <c r="DP179" s="254"/>
      <c r="DQ179" s="255"/>
      <c r="DR179" s="256"/>
      <c r="DS179" s="256"/>
      <c r="DT179" s="257"/>
      <c r="DU179" s="257"/>
      <c r="DV179" s="257"/>
      <c r="DW179" s="258"/>
      <c r="DX179" s="257"/>
      <c r="DY179" s="258"/>
      <c r="DZ179" s="257"/>
      <c r="EA179" s="257"/>
      <c r="EB179" s="257"/>
      <c r="EC179" s="258"/>
      <c r="ED179" s="261"/>
      <c r="EE179" s="261"/>
      <c r="EF179" s="599"/>
      <c r="EG179" s="254"/>
      <c r="EH179" s="255"/>
      <c r="EI179" s="256"/>
      <c r="EJ179" s="256"/>
      <c r="EK179" s="257"/>
      <c r="EL179" s="257"/>
      <c r="EM179" s="257"/>
      <c r="EN179" s="258"/>
      <c r="EO179" s="257"/>
      <c r="EP179" s="258"/>
      <c r="EQ179" s="257"/>
      <c r="ER179" s="257"/>
      <c r="ES179" s="257"/>
      <c r="ET179" s="258"/>
      <c r="EU179" s="261"/>
      <c r="EV179" s="261"/>
      <c r="EW179" s="599"/>
      <c r="EX179" s="254"/>
      <c r="EY179" s="255"/>
      <c r="EZ179" s="256"/>
      <c r="FA179" s="256"/>
      <c r="FB179" s="257"/>
      <c r="FC179" s="257"/>
      <c r="FD179" s="257"/>
      <c r="FE179" s="258"/>
      <c r="FF179" s="257"/>
      <c r="FG179" s="258"/>
      <c r="FH179" s="257"/>
      <c r="FI179" s="257"/>
      <c r="FJ179" s="257"/>
      <c r="FK179" s="258"/>
      <c r="FL179" s="261"/>
      <c r="FM179" s="261"/>
      <c r="FN179" s="599"/>
      <c r="FO179" s="254"/>
      <c r="FP179" s="255"/>
      <c r="FQ179" s="256"/>
      <c r="FR179" s="256"/>
      <c r="FS179" s="257"/>
      <c r="FT179" s="257"/>
      <c r="FU179" s="257"/>
      <c r="FV179" s="258"/>
      <c r="FW179" s="257"/>
      <c r="FX179" s="258"/>
      <c r="FY179" s="257"/>
      <c r="FZ179" s="257"/>
      <c r="GA179" s="257"/>
      <c r="GB179" s="258"/>
      <c r="GC179" s="261"/>
      <c r="GD179" s="261"/>
      <c r="GE179" s="599"/>
      <c r="GF179" s="254"/>
      <c r="GG179" s="255"/>
      <c r="GH179" s="256"/>
      <c r="GI179" s="256"/>
      <c r="GJ179" s="257"/>
      <c r="GK179" s="257"/>
      <c r="GL179" s="257"/>
      <c r="GM179" s="258"/>
      <c r="GN179" s="257"/>
      <c r="GO179" s="258"/>
      <c r="GP179" s="257"/>
      <c r="GQ179" s="257"/>
      <c r="GR179" s="257"/>
      <c r="GS179" s="258"/>
      <c r="GT179" s="261"/>
      <c r="GU179" s="261"/>
      <c r="GV179" s="599"/>
      <c r="GW179" s="254"/>
      <c r="GX179" s="255"/>
      <c r="GY179" s="256"/>
      <c r="GZ179" s="256"/>
      <c r="HA179" s="257"/>
      <c r="HB179" s="257"/>
      <c r="HC179" s="257"/>
      <c r="HD179" s="258"/>
      <c r="HE179" s="257"/>
      <c r="HF179" s="258"/>
      <c r="HG179" s="257"/>
      <c r="HH179" s="257"/>
      <c r="HI179" s="257"/>
      <c r="HJ179" s="258"/>
      <c r="HK179" s="261"/>
      <c r="HL179" s="261"/>
      <c r="HM179" s="599"/>
      <c r="HN179" s="254"/>
      <c r="HO179" s="255"/>
      <c r="HP179" s="256"/>
      <c r="HQ179" s="256"/>
      <c r="HR179" s="257"/>
      <c r="HS179" s="257"/>
      <c r="HT179" s="257"/>
      <c r="HU179" s="258"/>
      <c r="HV179" s="257"/>
      <c r="HW179" s="258"/>
      <c r="HX179" s="257"/>
      <c r="HY179" s="257"/>
      <c r="HZ179" s="257"/>
      <c r="IA179" s="258"/>
      <c r="IB179" s="261"/>
      <c r="IC179" s="261"/>
      <c r="ID179" s="599"/>
      <c r="IE179" s="254"/>
      <c r="IF179" s="255"/>
      <c r="IG179" s="256"/>
      <c r="IH179" s="256"/>
      <c r="II179" s="257"/>
      <c r="IJ179" s="257"/>
      <c r="IK179" s="257"/>
      <c r="IL179" s="258"/>
      <c r="IM179" s="257"/>
      <c r="IN179" s="258"/>
      <c r="IO179" s="257"/>
      <c r="IP179" s="257"/>
      <c r="IQ179" s="257"/>
      <c r="IR179" s="258"/>
      <c r="IS179" s="261"/>
      <c r="IT179" s="261"/>
      <c r="IU179" s="599"/>
      <c r="IV179" s="254"/>
      <c r="IW179" s="255"/>
      <c r="IX179" s="256"/>
      <c r="IY179" s="256"/>
      <c r="IZ179" s="257"/>
      <c r="JA179" s="257"/>
      <c r="JB179" s="257"/>
      <c r="JC179" s="258"/>
      <c r="JD179" s="257"/>
      <c r="JE179" s="258"/>
      <c r="JF179" s="257"/>
      <c r="JG179" s="257"/>
      <c r="JH179" s="257"/>
      <c r="JI179" s="258"/>
      <c r="JJ179" s="261"/>
      <c r="JK179" s="261"/>
      <c r="JL179" s="599"/>
      <c r="JM179" s="254"/>
      <c r="JN179" s="255"/>
      <c r="JO179" s="256"/>
      <c r="JP179" s="256"/>
      <c r="JQ179" s="257"/>
      <c r="JR179" s="257"/>
      <c r="JS179" s="257"/>
      <c r="JT179" s="258"/>
      <c r="JU179" s="257"/>
      <c r="JV179" s="258"/>
      <c r="JW179" s="257"/>
      <c r="JX179" s="257"/>
      <c r="JY179" s="257"/>
      <c r="JZ179" s="258"/>
      <c r="KA179" s="261"/>
      <c r="KB179" s="261"/>
      <c r="KC179" s="599"/>
      <c r="KD179" s="254"/>
      <c r="KE179" s="255"/>
      <c r="KF179" s="256"/>
      <c r="KG179" s="256"/>
      <c r="KH179" s="257"/>
      <c r="KI179" s="257"/>
      <c r="KJ179" s="257"/>
      <c r="KK179" s="258"/>
      <c r="KL179" s="257"/>
      <c r="KM179" s="258"/>
      <c r="KN179" s="257"/>
      <c r="KO179" s="257"/>
      <c r="KP179" s="257"/>
      <c r="KQ179" s="258"/>
      <c r="KR179" s="261"/>
      <c r="KS179" s="261"/>
      <c r="KT179" s="599"/>
      <c r="KU179" s="264"/>
    </row>
    <row r="180" ht="15.75" hidden="1" customHeight="1">
      <c r="A180" s="254"/>
      <c r="B180" s="255"/>
      <c r="C180" s="256"/>
      <c r="D180" s="256"/>
      <c r="E180" s="257"/>
      <c r="F180" s="257"/>
      <c r="G180" s="257"/>
      <c r="H180" s="258"/>
      <c r="I180" s="257"/>
      <c r="J180" s="258"/>
      <c r="K180" s="257"/>
      <c r="L180" s="257"/>
      <c r="M180" s="257"/>
      <c r="N180" s="258"/>
      <c r="O180" s="261"/>
      <c r="P180" s="261"/>
      <c r="Q180" s="599"/>
      <c r="R180" s="254"/>
      <c r="S180" s="255"/>
      <c r="T180" s="256"/>
      <c r="U180" s="256"/>
      <c r="V180" s="257"/>
      <c r="W180" s="257"/>
      <c r="X180" s="257"/>
      <c r="Y180" s="258"/>
      <c r="Z180" s="257"/>
      <c r="AA180" s="258"/>
      <c r="AB180" s="257"/>
      <c r="AC180" s="257"/>
      <c r="AD180" s="257"/>
      <c r="AE180" s="258"/>
      <c r="AF180" s="261"/>
      <c r="AG180" s="261"/>
      <c r="AH180" s="599"/>
      <c r="AI180" s="254"/>
      <c r="AJ180" s="255"/>
      <c r="AK180" s="256"/>
      <c r="AL180" s="256"/>
      <c r="AM180" s="257"/>
      <c r="AN180" s="257"/>
      <c r="AO180" s="257"/>
      <c r="AP180" s="258"/>
      <c r="AQ180" s="257"/>
      <c r="AR180" s="258"/>
      <c r="AS180" s="257"/>
      <c r="AT180" s="257"/>
      <c r="AU180" s="257"/>
      <c r="AV180" s="258"/>
      <c r="AW180" s="261"/>
      <c r="AX180" s="261"/>
      <c r="AY180" s="599"/>
      <c r="AZ180" s="254"/>
      <c r="BA180" s="255"/>
      <c r="BB180" s="256"/>
      <c r="BC180" s="256"/>
      <c r="BD180" s="257"/>
      <c r="BE180" s="257"/>
      <c r="BF180" s="257"/>
      <c r="BG180" s="258"/>
      <c r="BH180" s="257"/>
      <c r="BI180" s="258"/>
      <c r="BJ180" s="257"/>
      <c r="BK180" s="257"/>
      <c r="BL180" s="257"/>
      <c r="BM180" s="258"/>
      <c r="BN180" s="261"/>
      <c r="BO180" s="261"/>
      <c r="BP180" s="599"/>
      <c r="BQ180" s="254"/>
      <c r="BR180" s="255"/>
      <c r="BS180" s="256"/>
      <c r="BT180" s="256"/>
      <c r="BU180" s="257"/>
      <c r="BV180" s="257"/>
      <c r="BW180" s="257"/>
      <c r="BX180" s="258"/>
      <c r="BY180" s="257"/>
      <c r="BZ180" s="258"/>
      <c r="CA180" s="257"/>
      <c r="CB180" s="257"/>
      <c r="CC180" s="257"/>
      <c r="CD180" s="258"/>
      <c r="CE180" s="261"/>
      <c r="CF180" s="261"/>
      <c r="CG180" s="599"/>
      <c r="CH180" s="254"/>
      <c r="CI180" s="255"/>
      <c r="CJ180" s="256"/>
      <c r="CK180" s="256"/>
      <c r="CL180" s="257"/>
      <c r="CM180" s="257"/>
      <c r="CN180" s="257"/>
      <c r="CO180" s="258"/>
      <c r="CP180" s="257"/>
      <c r="CQ180" s="258"/>
      <c r="CR180" s="257"/>
      <c r="CS180" s="257"/>
      <c r="CT180" s="257"/>
      <c r="CU180" s="258"/>
      <c r="CV180" s="261"/>
      <c r="CW180" s="261"/>
      <c r="CX180" s="599"/>
      <c r="CY180" s="254"/>
      <c r="CZ180" s="255"/>
      <c r="DA180" s="256"/>
      <c r="DB180" s="256"/>
      <c r="DC180" s="257"/>
      <c r="DD180" s="257"/>
      <c r="DE180" s="257"/>
      <c r="DF180" s="258"/>
      <c r="DG180" s="257"/>
      <c r="DH180" s="258"/>
      <c r="DI180" s="257"/>
      <c r="DJ180" s="257"/>
      <c r="DK180" s="257"/>
      <c r="DL180" s="258"/>
      <c r="DM180" s="261"/>
      <c r="DN180" s="261"/>
      <c r="DO180" s="599"/>
      <c r="DP180" s="254"/>
      <c r="DQ180" s="255"/>
      <c r="DR180" s="256"/>
      <c r="DS180" s="256"/>
      <c r="DT180" s="257"/>
      <c r="DU180" s="257"/>
      <c r="DV180" s="257"/>
      <c r="DW180" s="258"/>
      <c r="DX180" s="257"/>
      <c r="DY180" s="258"/>
      <c r="DZ180" s="257"/>
      <c r="EA180" s="257"/>
      <c r="EB180" s="257"/>
      <c r="EC180" s="258"/>
      <c r="ED180" s="261"/>
      <c r="EE180" s="261"/>
      <c r="EF180" s="599"/>
      <c r="EG180" s="254"/>
      <c r="EH180" s="255"/>
      <c r="EI180" s="256"/>
      <c r="EJ180" s="256"/>
      <c r="EK180" s="257"/>
      <c r="EL180" s="257"/>
      <c r="EM180" s="257"/>
      <c r="EN180" s="258"/>
      <c r="EO180" s="257"/>
      <c r="EP180" s="258"/>
      <c r="EQ180" s="257"/>
      <c r="ER180" s="257"/>
      <c r="ES180" s="257"/>
      <c r="ET180" s="258"/>
      <c r="EU180" s="261"/>
      <c r="EV180" s="261"/>
      <c r="EW180" s="599"/>
      <c r="EX180" s="254"/>
      <c r="EY180" s="255"/>
      <c r="EZ180" s="256"/>
      <c r="FA180" s="256"/>
      <c r="FB180" s="257"/>
      <c r="FC180" s="257"/>
      <c r="FD180" s="257"/>
      <c r="FE180" s="258"/>
      <c r="FF180" s="257"/>
      <c r="FG180" s="258"/>
      <c r="FH180" s="257"/>
      <c r="FI180" s="257"/>
      <c r="FJ180" s="257"/>
      <c r="FK180" s="258"/>
      <c r="FL180" s="261"/>
      <c r="FM180" s="261"/>
      <c r="FN180" s="599"/>
      <c r="FO180" s="254"/>
      <c r="FP180" s="255"/>
      <c r="FQ180" s="256"/>
      <c r="FR180" s="256"/>
      <c r="FS180" s="257"/>
      <c r="FT180" s="257"/>
      <c r="FU180" s="257"/>
      <c r="FV180" s="258"/>
      <c r="FW180" s="257"/>
      <c r="FX180" s="258"/>
      <c r="FY180" s="257"/>
      <c r="FZ180" s="257"/>
      <c r="GA180" s="257"/>
      <c r="GB180" s="258"/>
      <c r="GC180" s="261"/>
      <c r="GD180" s="261"/>
      <c r="GE180" s="599"/>
      <c r="GF180" s="254"/>
      <c r="GG180" s="255"/>
      <c r="GH180" s="256"/>
      <c r="GI180" s="256"/>
      <c r="GJ180" s="257"/>
      <c r="GK180" s="257"/>
      <c r="GL180" s="257"/>
      <c r="GM180" s="258"/>
      <c r="GN180" s="257"/>
      <c r="GO180" s="258"/>
      <c r="GP180" s="257"/>
      <c r="GQ180" s="257"/>
      <c r="GR180" s="257"/>
      <c r="GS180" s="258"/>
      <c r="GT180" s="261"/>
      <c r="GU180" s="261"/>
      <c r="GV180" s="599"/>
      <c r="GW180" s="254"/>
      <c r="GX180" s="255"/>
      <c r="GY180" s="256"/>
      <c r="GZ180" s="256"/>
      <c r="HA180" s="257"/>
      <c r="HB180" s="257"/>
      <c r="HC180" s="257"/>
      <c r="HD180" s="258"/>
      <c r="HE180" s="257"/>
      <c r="HF180" s="258"/>
      <c r="HG180" s="257"/>
      <c r="HH180" s="257"/>
      <c r="HI180" s="257"/>
      <c r="HJ180" s="258"/>
      <c r="HK180" s="261"/>
      <c r="HL180" s="261"/>
      <c r="HM180" s="599"/>
      <c r="HN180" s="254"/>
      <c r="HO180" s="255"/>
      <c r="HP180" s="256"/>
      <c r="HQ180" s="256"/>
      <c r="HR180" s="257"/>
      <c r="HS180" s="257"/>
      <c r="HT180" s="257"/>
      <c r="HU180" s="258"/>
      <c r="HV180" s="257"/>
      <c r="HW180" s="258"/>
      <c r="HX180" s="257"/>
      <c r="HY180" s="257"/>
      <c r="HZ180" s="257"/>
      <c r="IA180" s="258"/>
      <c r="IB180" s="261"/>
      <c r="IC180" s="261"/>
      <c r="ID180" s="599"/>
      <c r="IE180" s="254"/>
      <c r="IF180" s="255"/>
      <c r="IG180" s="256"/>
      <c r="IH180" s="256"/>
      <c r="II180" s="257"/>
      <c r="IJ180" s="257"/>
      <c r="IK180" s="257"/>
      <c r="IL180" s="258"/>
      <c r="IM180" s="257"/>
      <c r="IN180" s="258"/>
      <c r="IO180" s="257"/>
      <c r="IP180" s="257"/>
      <c r="IQ180" s="257"/>
      <c r="IR180" s="258"/>
      <c r="IS180" s="261"/>
      <c r="IT180" s="261"/>
      <c r="IU180" s="599"/>
      <c r="IV180" s="254"/>
      <c r="IW180" s="255"/>
      <c r="IX180" s="256"/>
      <c r="IY180" s="256"/>
      <c r="IZ180" s="257"/>
      <c r="JA180" s="257"/>
      <c r="JB180" s="257"/>
      <c r="JC180" s="258"/>
      <c r="JD180" s="257"/>
      <c r="JE180" s="258"/>
      <c r="JF180" s="257"/>
      <c r="JG180" s="257"/>
      <c r="JH180" s="257"/>
      <c r="JI180" s="258"/>
      <c r="JJ180" s="261"/>
      <c r="JK180" s="261"/>
      <c r="JL180" s="599"/>
      <c r="JM180" s="254"/>
      <c r="JN180" s="255"/>
      <c r="JO180" s="256"/>
      <c r="JP180" s="256"/>
      <c r="JQ180" s="257"/>
      <c r="JR180" s="257"/>
      <c r="JS180" s="257"/>
      <c r="JT180" s="258"/>
      <c r="JU180" s="257"/>
      <c r="JV180" s="258"/>
      <c r="JW180" s="257"/>
      <c r="JX180" s="257"/>
      <c r="JY180" s="257"/>
      <c r="JZ180" s="258"/>
      <c r="KA180" s="261"/>
      <c r="KB180" s="261"/>
      <c r="KC180" s="599"/>
      <c r="KD180" s="254"/>
      <c r="KE180" s="255"/>
      <c r="KF180" s="256"/>
      <c r="KG180" s="256"/>
      <c r="KH180" s="257"/>
      <c r="KI180" s="257"/>
      <c r="KJ180" s="257"/>
      <c r="KK180" s="258"/>
      <c r="KL180" s="257"/>
      <c r="KM180" s="258"/>
      <c r="KN180" s="257"/>
      <c r="KO180" s="257"/>
      <c r="KP180" s="257"/>
      <c r="KQ180" s="258"/>
      <c r="KR180" s="261"/>
      <c r="KS180" s="261"/>
      <c r="KT180" s="599"/>
      <c r="KU180" s="264"/>
    </row>
    <row r="181" ht="15.75" hidden="1" customHeight="1">
      <c r="A181" s="254"/>
      <c r="B181" s="255"/>
      <c r="C181" s="256"/>
      <c r="D181" s="256"/>
      <c r="E181" s="257"/>
      <c r="F181" s="257"/>
      <c r="G181" s="257"/>
      <c r="H181" s="258"/>
      <c r="I181" s="257"/>
      <c r="J181" s="258"/>
      <c r="K181" s="257"/>
      <c r="L181" s="257"/>
      <c r="M181" s="257"/>
      <c r="N181" s="258"/>
      <c r="O181" s="261"/>
      <c r="P181" s="261"/>
      <c r="Q181" s="599"/>
      <c r="R181" s="254"/>
      <c r="S181" s="255"/>
      <c r="T181" s="256"/>
      <c r="U181" s="256"/>
      <c r="V181" s="257"/>
      <c r="W181" s="257"/>
      <c r="X181" s="257"/>
      <c r="Y181" s="258"/>
      <c r="Z181" s="257"/>
      <c r="AA181" s="258"/>
      <c r="AB181" s="257"/>
      <c r="AC181" s="257"/>
      <c r="AD181" s="257"/>
      <c r="AE181" s="258"/>
      <c r="AF181" s="261"/>
      <c r="AG181" s="261"/>
      <c r="AH181" s="599"/>
      <c r="AI181" s="254"/>
      <c r="AJ181" s="255"/>
      <c r="AK181" s="256"/>
      <c r="AL181" s="256"/>
      <c r="AM181" s="257"/>
      <c r="AN181" s="257"/>
      <c r="AO181" s="257"/>
      <c r="AP181" s="258"/>
      <c r="AQ181" s="257"/>
      <c r="AR181" s="258"/>
      <c r="AS181" s="257"/>
      <c r="AT181" s="257"/>
      <c r="AU181" s="257"/>
      <c r="AV181" s="258"/>
      <c r="AW181" s="261"/>
      <c r="AX181" s="261"/>
      <c r="AY181" s="599"/>
      <c r="AZ181" s="254"/>
      <c r="BA181" s="255"/>
      <c r="BB181" s="256"/>
      <c r="BC181" s="256"/>
      <c r="BD181" s="257"/>
      <c r="BE181" s="257"/>
      <c r="BF181" s="257"/>
      <c r="BG181" s="258"/>
      <c r="BH181" s="257"/>
      <c r="BI181" s="258"/>
      <c r="BJ181" s="257"/>
      <c r="BK181" s="257"/>
      <c r="BL181" s="257"/>
      <c r="BM181" s="258"/>
      <c r="BN181" s="261"/>
      <c r="BO181" s="261"/>
      <c r="BP181" s="599"/>
      <c r="BQ181" s="254"/>
      <c r="BR181" s="255"/>
      <c r="BS181" s="256"/>
      <c r="BT181" s="256"/>
      <c r="BU181" s="257"/>
      <c r="BV181" s="257"/>
      <c r="BW181" s="257"/>
      <c r="BX181" s="258"/>
      <c r="BY181" s="257"/>
      <c r="BZ181" s="258"/>
      <c r="CA181" s="257"/>
      <c r="CB181" s="257"/>
      <c r="CC181" s="257"/>
      <c r="CD181" s="258"/>
      <c r="CE181" s="261"/>
      <c r="CF181" s="261"/>
      <c r="CG181" s="599"/>
      <c r="CH181" s="254"/>
      <c r="CI181" s="255"/>
      <c r="CJ181" s="256"/>
      <c r="CK181" s="256"/>
      <c r="CL181" s="257"/>
      <c r="CM181" s="257"/>
      <c r="CN181" s="257"/>
      <c r="CO181" s="258"/>
      <c r="CP181" s="257"/>
      <c r="CQ181" s="258"/>
      <c r="CR181" s="257"/>
      <c r="CS181" s="257"/>
      <c r="CT181" s="257"/>
      <c r="CU181" s="258"/>
      <c r="CV181" s="261"/>
      <c r="CW181" s="261"/>
      <c r="CX181" s="599"/>
      <c r="CY181" s="254"/>
      <c r="CZ181" s="255"/>
      <c r="DA181" s="256"/>
      <c r="DB181" s="256"/>
      <c r="DC181" s="257"/>
      <c r="DD181" s="257"/>
      <c r="DE181" s="257"/>
      <c r="DF181" s="258"/>
      <c r="DG181" s="257"/>
      <c r="DH181" s="258"/>
      <c r="DI181" s="257"/>
      <c r="DJ181" s="257"/>
      <c r="DK181" s="257"/>
      <c r="DL181" s="258"/>
      <c r="DM181" s="261"/>
      <c r="DN181" s="261"/>
      <c r="DO181" s="599"/>
      <c r="DP181" s="254"/>
      <c r="DQ181" s="255"/>
      <c r="DR181" s="256"/>
      <c r="DS181" s="256"/>
      <c r="DT181" s="257"/>
      <c r="DU181" s="257"/>
      <c r="DV181" s="257"/>
      <c r="DW181" s="258"/>
      <c r="DX181" s="257"/>
      <c r="DY181" s="258"/>
      <c r="DZ181" s="257"/>
      <c r="EA181" s="257"/>
      <c r="EB181" s="257"/>
      <c r="EC181" s="258"/>
      <c r="ED181" s="261"/>
      <c r="EE181" s="261"/>
      <c r="EF181" s="599"/>
      <c r="EG181" s="254"/>
      <c r="EH181" s="255"/>
      <c r="EI181" s="256"/>
      <c r="EJ181" s="256"/>
      <c r="EK181" s="257"/>
      <c r="EL181" s="257"/>
      <c r="EM181" s="257"/>
      <c r="EN181" s="258"/>
      <c r="EO181" s="257"/>
      <c r="EP181" s="258"/>
      <c r="EQ181" s="257"/>
      <c r="ER181" s="257"/>
      <c r="ES181" s="257"/>
      <c r="ET181" s="258"/>
      <c r="EU181" s="261"/>
      <c r="EV181" s="261"/>
      <c r="EW181" s="599"/>
      <c r="EX181" s="254"/>
      <c r="EY181" s="255"/>
      <c r="EZ181" s="256"/>
      <c r="FA181" s="256"/>
      <c r="FB181" s="257"/>
      <c r="FC181" s="257"/>
      <c r="FD181" s="257"/>
      <c r="FE181" s="258"/>
      <c r="FF181" s="257"/>
      <c r="FG181" s="258"/>
      <c r="FH181" s="257"/>
      <c r="FI181" s="257"/>
      <c r="FJ181" s="257"/>
      <c r="FK181" s="258"/>
      <c r="FL181" s="261"/>
      <c r="FM181" s="261"/>
      <c r="FN181" s="599"/>
      <c r="FO181" s="254"/>
      <c r="FP181" s="255"/>
      <c r="FQ181" s="256"/>
      <c r="FR181" s="256"/>
      <c r="FS181" s="257"/>
      <c r="FT181" s="257"/>
      <c r="FU181" s="257"/>
      <c r="FV181" s="258"/>
      <c r="FW181" s="257"/>
      <c r="FX181" s="258"/>
      <c r="FY181" s="257"/>
      <c r="FZ181" s="257"/>
      <c r="GA181" s="257"/>
      <c r="GB181" s="258"/>
      <c r="GC181" s="261"/>
      <c r="GD181" s="261"/>
      <c r="GE181" s="599"/>
      <c r="GF181" s="254"/>
      <c r="GG181" s="255"/>
      <c r="GH181" s="256"/>
      <c r="GI181" s="256"/>
      <c r="GJ181" s="257"/>
      <c r="GK181" s="257"/>
      <c r="GL181" s="257"/>
      <c r="GM181" s="258"/>
      <c r="GN181" s="257"/>
      <c r="GO181" s="258"/>
      <c r="GP181" s="257"/>
      <c r="GQ181" s="257"/>
      <c r="GR181" s="257"/>
      <c r="GS181" s="258"/>
      <c r="GT181" s="261"/>
      <c r="GU181" s="261"/>
      <c r="GV181" s="599"/>
      <c r="GW181" s="254"/>
      <c r="GX181" s="255"/>
      <c r="GY181" s="256"/>
      <c r="GZ181" s="256"/>
      <c r="HA181" s="257"/>
      <c r="HB181" s="257"/>
      <c r="HC181" s="257"/>
      <c r="HD181" s="258"/>
      <c r="HE181" s="257"/>
      <c r="HF181" s="258"/>
      <c r="HG181" s="257"/>
      <c r="HH181" s="257"/>
      <c r="HI181" s="257"/>
      <c r="HJ181" s="258"/>
      <c r="HK181" s="261"/>
      <c r="HL181" s="261"/>
      <c r="HM181" s="599"/>
      <c r="HN181" s="254"/>
      <c r="HO181" s="255"/>
      <c r="HP181" s="256"/>
      <c r="HQ181" s="256"/>
      <c r="HR181" s="257"/>
      <c r="HS181" s="257"/>
      <c r="HT181" s="257"/>
      <c r="HU181" s="258"/>
      <c r="HV181" s="257"/>
      <c r="HW181" s="258"/>
      <c r="HX181" s="257"/>
      <c r="HY181" s="257"/>
      <c r="HZ181" s="257"/>
      <c r="IA181" s="258"/>
      <c r="IB181" s="261"/>
      <c r="IC181" s="261"/>
      <c r="ID181" s="599"/>
      <c r="IE181" s="254"/>
      <c r="IF181" s="255"/>
      <c r="IG181" s="256"/>
      <c r="IH181" s="256"/>
      <c r="II181" s="257"/>
      <c r="IJ181" s="257"/>
      <c r="IK181" s="257"/>
      <c r="IL181" s="258"/>
      <c r="IM181" s="257"/>
      <c r="IN181" s="258"/>
      <c r="IO181" s="257"/>
      <c r="IP181" s="257"/>
      <c r="IQ181" s="257"/>
      <c r="IR181" s="258"/>
      <c r="IS181" s="261"/>
      <c r="IT181" s="261"/>
      <c r="IU181" s="599"/>
      <c r="IV181" s="254"/>
      <c r="IW181" s="255"/>
      <c r="IX181" s="256"/>
      <c r="IY181" s="256"/>
      <c r="IZ181" s="257"/>
      <c r="JA181" s="257"/>
      <c r="JB181" s="257"/>
      <c r="JC181" s="258"/>
      <c r="JD181" s="257"/>
      <c r="JE181" s="258"/>
      <c r="JF181" s="257"/>
      <c r="JG181" s="257"/>
      <c r="JH181" s="257"/>
      <c r="JI181" s="258"/>
      <c r="JJ181" s="261"/>
      <c r="JK181" s="261"/>
      <c r="JL181" s="599"/>
      <c r="JM181" s="254"/>
      <c r="JN181" s="255"/>
      <c r="JO181" s="256"/>
      <c r="JP181" s="256"/>
      <c r="JQ181" s="257"/>
      <c r="JR181" s="257"/>
      <c r="JS181" s="257"/>
      <c r="JT181" s="258"/>
      <c r="JU181" s="257"/>
      <c r="JV181" s="258"/>
      <c r="JW181" s="257"/>
      <c r="JX181" s="257"/>
      <c r="JY181" s="257"/>
      <c r="JZ181" s="258"/>
      <c r="KA181" s="261"/>
      <c r="KB181" s="261"/>
      <c r="KC181" s="599"/>
      <c r="KD181" s="254"/>
      <c r="KE181" s="255"/>
      <c r="KF181" s="256"/>
      <c r="KG181" s="256"/>
      <c r="KH181" s="257"/>
      <c r="KI181" s="257"/>
      <c r="KJ181" s="257"/>
      <c r="KK181" s="258"/>
      <c r="KL181" s="257"/>
      <c r="KM181" s="258"/>
      <c r="KN181" s="257"/>
      <c r="KO181" s="257"/>
      <c r="KP181" s="257"/>
      <c r="KQ181" s="258"/>
      <c r="KR181" s="261"/>
      <c r="KS181" s="261"/>
      <c r="KT181" s="599"/>
      <c r="KU181" s="264"/>
    </row>
    <row r="182" ht="15.75" hidden="1" customHeight="1">
      <c r="A182" s="254"/>
      <c r="B182" s="255"/>
      <c r="C182" s="256"/>
      <c r="D182" s="256"/>
      <c r="E182" s="257"/>
      <c r="F182" s="257"/>
      <c r="G182" s="257"/>
      <c r="H182" s="258"/>
      <c r="I182" s="257"/>
      <c r="J182" s="258"/>
      <c r="K182" s="257"/>
      <c r="L182" s="257"/>
      <c r="M182" s="257"/>
      <c r="N182" s="258"/>
      <c r="O182" s="261"/>
      <c r="P182" s="261"/>
      <c r="Q182" s="599"/>
      <c r="R182" s="254"/>
      <c r="S182" s="255"/>
      <c r="T182" s="256"/>
      <c r="U182" s="256"/>
      <c r="V182" s="257"/>
      <c r="W182" s="257"/>
      <c r="X182" s="257"/>
      <c r="Y182" s="258"/>
      <c r="Z182" s="257"/>
      <c r="AA182" s="258"/>
      <c r="AB182" s="257"/>
      <c r="AC182" s="257"/>
      <c r="AD182" s="257"/>
      <c r="AE182" s="258"/>
      <c r="AF182" s="261"/>
      <c r="AG182" s="261"/>
      <c r="AH182" s="599"/>
      <c r="AI182" s="254"/>
      <c r="AJ182" s="255"/>
      <c r="AK182" s="256"/>
      <c r="AL182" s="256"/>
      <c r="AM182" s="257"/>
      <c r="AN182" s="257"/>
      <c r="AO182" s="257"/>
      <c r="AP182" s="258"/>
      <c r="AQ182" s="257"/>
      <c r="AR182" s="258"/>
      <c r="AS182" s="257"/>
      <c r="AT182" s="257"/>
      <c r="AU182" s="257"/>
      <c r="AV182" s="258"/>
      <c r="AW182" s="261"/>
      <c r="AX182" s="261"/>
      <c r="AY182" s="599"/>
      <c r="AZ182" s="254"/>
      <c r="BA182" s="255"/>
      <c r="BB182" s="256"/>
      <c r="BC182" s="256"/>
      <c r="BD182" s="257"/>
      <c r="BE182" s="257"/>
      <c r="BF182" s="257"/>
      <c r="BG182" s="258"/>
      <c r="BH182" s="257"/>
      <c r="BI182" s="258"/>
      <c r="BJ182" s="257"/>
      <c r="BK182" s="257"/>
      <c r="BL182" s="257"/>
      <c r="BM182" s="258"/>
      <c r="BN182" s="261"/>
      <c r="BO182" s="261"/>
      <c r="BP182" s="599"/>
      <c r="BQ182" s="254"/>
      <c r="BR182" s="255"/>
      <c r="BS182" s="256"/>
      <c r="BT182" s="256"/>
      <c r="BU182" s="257"/>
      <c r="BV182" s="257"/>
      <c r="BW182" s="257"/>
      <c r="BX182" s="258"/>
      <c r="BY182" s="257"/>
      <c r="BZ182" s="258"/>
      <c r="CA182" s="257"/>
      <c r="CB182" s="257"/>
      <c r="CC182" s="257"/>
      <c r="CD182" s="258"/>
      <c r="CE182" s="261"/>
      <c r="CF182" s="261"/>
      <c r="CG182" s="599"/>
      <c r="CH182" s="254"/>
      <c r="CI182" s="255"/>
      <c r="CJ182" s="256"/>
      <c r="CK182" s="256"/>
      <c r="CL182" s="257"/>
      <c r="CM182" s="257"/>
      <c r="CN182" s="257"/>
      <c r="CO182" s="258"/>
      <c r="CP182" s="257"/>
      <c r="CQ182" s="258"/>
      <c r="CR182" s="257"/>
      <c r="CS182" s="257"/>
      <c r="CT182" s="257"/>
      <c r="CU182" s="258"/>
      <c r="CV182" s="261"/>
      <c r="CW182" s="261"/>
      <c r="CX182" s="599"/>
      <c r="CY182" s="254"/>
      <c r="CZ182" s="255"/>
      <c r="DA182" s="256"/>
      <c r="DB182" s="256"/>
      <c r="DC182" s="257"/>
      <c r="DD182" s="257"/>
      <c r="DE182" s="257"/>
      <c r="DF182" s="258"/>
      <c r="DG182" s="257"/>
      <c r="DH182" s="258"/>
      <c r="DI182" s="257"/>
      <c r="DJ182" s="257"/>
      <c r="DK182" s="257"/>
      <c r="DL182" s="258"/>
      <c r="DM182" s="261"/>
      <c r="DN182" s="261"/>
      <c r="DO182" s="599"/>
      <c r="DP182" s="254"/>
      <c r="DQ182" s="255"/>
      <c r="DR182" s="256"/>
      <c r="DS182" s="256"/>
      <c r="DT182" s="257"/>
      <c r="DU182" s="257"/>
      <c r="DV182" s="257"/>
      <c r="DW182" s="258"/>
      <c r="DX182" s="257"/>
      <c r="DY182" s="258"/>
      <c r="DZ182" s="257"/>
      <c r="EA182" s="257"/>
      <c r="EB182" s="257"/>
      <c r="EC182" s="258"/>
      <c r="ED182" s="261"/>
      <c r="EE182" s="261"/>
      <c r="EF182" s="599"/>
      <c r="EG182" s="254"/>
      <c r="EH182" s="255"/>
      <c r="EI182" s="256"/>
      <c r="EJ182" s="256"/>
      <c r="EK182" s="257"/>
      <c r="EL182" s="257"/>
      <c r="EM182" s="257"/>
      <c r="EN182" s="258"/>
      <c r="EO182" s="257"/>
      <c r="EP182" s="258"/>
      <c r="EQ182" s="257"/>
      <c r="ER182" s="257"/>
      <c r="ES182" s="257"/>
      <c r="ET182" s="258"/>
      <c r="EU182" s="261"/>
      <c r="EV182" s="261"/>
      <c r="EW182" s="599"/>
      <c r="EX182" s="254"/>
      <c r="EY182" s="255"/>
      <c r="EZ182" s="256"/>
      <c r="FA182" s="256"/>
      <c r="FB182" s="257"/>
      <c r="FC182" s="257"/>
      <c r="FD182" s="257"/>
      <c r="FE182" s="258"/>
      <c r="FF182" s="257"/>
      <c r="FG182" s="258"/>
      <c r="FH182" s="257"/>
      <c r="FI182" s="257"/>
      <c r="FJ182" s="257"/>
      <c r="FK182" s="258"/>
      <c r="FL182" s="261"/>
      <c r="FM182" s="261"/>
      <c r="FN182" s="599"/>
      <c r="FO182" s="254"/>
      <c r="FP182" s="255"/>
      <c r="FQ182" s="256"/>
      <c r="FR182" s="256"/>
      <c r="FS182" s="257"/>
      <c r="FT182" s="257"/>
      <c r="FU182" s="257"/>
      <c r="FV182" s="258"/>
      <c r="FW182" s="257"/>
      <c r="FX182" s="258"/>
      <c r="FY182" s="257"/>
      <c r="FZ182" s="257"/>
      <c r="GA182" s="257"/>
      <c r="GB182" s="258"/>
      <c r="GC182" s="261"/>
      <c r="GD182" s="261"/>
      <c r="GE182" s="599"/>
      <c r="GF182" s="254"/>
      <c r="GG182" s="255"/>
      <c r="GH182" s="256"/>
      <c r="GI182" s="256"/>
      <c r="GJ182" s="257"/>
      <c r="GK182" s="257"/>
      <c r="GL182" s="257"/>
      <c r="GM182" s="258"/>
      <c r="GN182" s="257"/>
      <c r="GO182" s="258"/>
      <c r="GP182" s="257"/>
      <c r="GQ182" s="257"/>
      <c r="GR182" s="257"/>
      <c r="GS182" s="258"/>
      <c r="GT182" s="261"/>
      <c r="GU182" s="261"/>
      <c r="GV182" s="599"/>
      <c r="GW182" s="254"/>
      <c r="GX182" s="255"/>
      <c r="GY182" s="256"/>
      <c r="GZ182" s="256"/>
      <c r="HA182" s="257"/>
      <c r="HB182" s="257"/>
      <c r="HC182" s="257"/>
      <c r="HD182" s="258"/>
      <c r="HE182" s="257"/>
      <c r="HF182" s="258"/>
      <c r="HG182" s="257"/>
      <c r="HH182" s="257"/>
      <c r="HI182" s="257"/>
      <c r="HJ182" s="258"/>
      <c r="HK182" s="261"/>
      <c r="HL182" s="261"/>
      <c r="HM182" s="599"/>
      <c r="HN182" s="254"/>
      <c r="HO182" s="255"/>
      <c r="HP182" s="256"/>
      <c r="HQ182" s="256"/>
      <c r="HR182" s="257"/>
      <c r="HS182" s="257"/>
      <c r="HT182" s="257"/>
      <c r="HU182" s="258"/>
      <c r="HV182" s="257"/>
      <c r="HW182" s="258"/>
      <c r="HX182" s="257"/>
      <c r="HY182" s="257"/>
      <c r="HZ182" s="257"/>
      <c r="IA182" s="258"/>
      <c r="IB182" s="261"/>
      <c r="IC182" s="261"/>
      <c r="ID182" s="599"/>
      <c r="IE182" s="254"/>
      <c r="IF182" s="255"/>
      <c r="IG182" s="256"/>
      <c r="IH182" s="256"/>
      <c r="II182" s="257"/>
      <c r="IJ182" s="257"/>
      <c r="IK182" s="257"/>
      <c r="IL182" s="258"/>
      <c r="IM182" s="257"/>
      <c r="IN182" s="258"/>
      <c r="IO182" s="257"/>
      <c r="IP182" s="257"/>
      <c r="IQ182" s="257"/>
      <c r="IR182" s="258"/>
      <c r="IS182" s="261"/>
      <c r="IT182" s="261"/>
      <c r="IU182" s="599"/>
      <c r="IV182" s="254"/>
      <c r="IW182" s="255"/>
      <c r="IX182" s="256"/>
      <c r="IY182" s="256"/>
      <c r="IZ182" s="257"/>
      <c r="JA182" s="257"/>
      <c r="JB182" s="257"/>
      <c r="JC182" s="258"/>
      <c r="JD182" s="257"/>
      <c r="JE182" s="258"/>
      <c r="JF182" s="257"/>
      <c r="JG182" s="257"/>
      <c r="JH182" s="257"/>
      <c r="JI182" s="258"/>
      <c r="JJ182" s="261"/>
      <c r="JK182" s="261"/>
      <c r="JL182" s="599"/>
      <c r="JM182" s="254"/>
      <c r="JN182" s="255"/>
      <c r="JO182" s="256"/>
      <c r="JP182" s="256"/>
      <c r="JQ182" s="257"/>
      <c r="JR182" s="257"/>
      <c r="JS182" s="257"/>
      <c r="JT182" s="258"/>
      <c r="JU182" s="257"/>
      <c r="JV182" s="258"/>
      <c r="JW182" s="257"/>
      <c r="JX182" s="257"/>
      <c r="JY182" s="257"/>
      <c r="JZ182" s="258"/>
      <c r="KA182" s="261"/>
      <c r="KB182" s="261"/>
      <c r="KC182" s="599"/>
      <c r="KD182" s="254"/>
      <c r="KE182" s="255"/>
      <c r="KF182" s="256"/>
      <c r="KG182" s="256"/>
      <c r="KH182" s="257"/>
      <c r="KI182" s="257"/>
      <c r="KJ182" s="257"/>
      <c r="KK182" s="258"/>
      <c r="KL182" s="257"/>
      <c r="KM182" s="258"/>
      <c r="KN182" s="257"/>
      <c r="KO182" s="257"/>
      <c r="KP182" s="257"/>
      <c r="KQ182" s="258"/>
      <c r="KR182" s="261"/>
      <c r="KS182" s="261"/>
      <c r="KT182" s="599"/>
      <c r="KU182" s="264"/>
    </row>
    <row r="183" ht="15.75" hidden="1" customHeight="1">
      <c r="A183" s="254"/>
      <c r="B183" s="255"/>
      <c r="C183" s="256"/>
      <c r="D183" s="256"/>
      <c r="E183" s="257"/>
      <c r="F183" s="257"/>
      <c r="G183" s="257"/>
      <c r="H183" s="258"/>
      <c r="I183" s="257"/>
      <c r="J183" s="258"/>
      <c r="K183" s="257"/>
      <c r="L183" s="257"/>
      <c r="M183" s="257"/>
      <c r="N183" s="258"/>
      <c r="O183" s="261"/>
      <c r="P183" s="261"/>
      <c r="Q183" s="599"/>
      <c r="R183" s="254"/>
      <c r="S183" s="255"/>
      <c r="T183" s="256"/>
      <c r="U183" s="256"/>
      <c r="V183" s="257"/>
      <c r="W183" s="257"/>
      <c r="X183" s="257"/>
      <c r="Y183" s="258"/>
      <c r="Z183" s="257"/>
      <c r="AA183" s="258"/>
      <c r="AB183" s="257"/>
      <c r="AC183" s="257"/>
      <c r="AD183" s="257"/>
      <c r="AE183" s="258"/>
      <c r="AF183" s="261"/>
      <c r="AG183" s="261"/>
      <c r="AH183" s="599"/>
      <c r="AI183" s="254"/>
      <c r="AJ183" s="255"/>
      <c r="AK183" s="256"/>
      <c r="AL183" s="256"/>
      <c r="AM183" s="257"/>
      <c r="AN183" s="257"/>
      <c r="AO183" s="257"/>
      <c r="AP183" s="258"/>
      <c r="AQ183" s="257"/>
      <c r="AR183" s="258"/>
      <c r="AS183" s="257"/>
      <c r="AT183" s="257"/>
      <c r="AU183" s="257"/>
      <c r="AV183" s="258"/>
      <c r="AW183" s="261"/>
      <c r="AX183" s="261"/>
      <c r="AY183" s="599"/>
      <c r="AZ183" s="254"/>
      <c r="BA183" s="255"/>
      <c r="BB183" s="256"/>
      <c r="BC183" s="256"/>
      <c r="BD183" s="257"/>
      <c r="BE183" s="257"/>
      <c r="BF183" s="257"/>
      <c r="BG183" s="258"/>
      <c r="BH183" s="257"/>
      <c r="BI183" s="258"/>
      <c r="BJ183" s="257"/>
      <c r="BK183" s="257"/>
      <c r="BL183" s="257"/>
      <c r="BM183" s="258"/>
      <c r="BN183" s="261"/>
      <c r="BO183" s="261"/>
      <c r="BP183" s="599"/>
      <c r="BQ183" s="254"/>
      <c r="BR183" s="255"/>
      <c r="BS183" s="256"/>
      <c r="BT183" s="256"/>
      <c r="BU183" s="257"/>
      <c r="BV183" s="257"/>
      <c r="BW183" s="257"/>
      <c r="BX183" s="258"/>
      <c r="BY183" s="257"/>
      <c r="BZ183" s="258"/>
      <c r="CA183" s="257"/>
      <c r="CB183" s="257"/>
      <c r="CC183" s="257"/>
      <c r="CD183" s="258"/>
      <c r="CE183" s="261"/>
      <c r="CF183" s="261"/>
      <c r="CG183" s="599"/>
      <c r="CH183" s="254"/>
      <c r="CI183" s="255"/>
      <c r="CJ183" s="256"/>
      <c r="CK183" s="256"/>
      <c r="CL183" s="257"/>
      <c r="CM183" s="257"/>
      <c r="CN183" s="257"/>
      <c r="CO183" s="258"/>
      <c r="CP183" s="257"/>
      <c r="CQ183" s="258"/>
      <c r="CR183" s="257"/>
      <c r="CS183" s="257"/>
      <c r="CT183" s="257"/>
      <c r="CU183" s="258"/>
      <c r="CV183" s="261"/>
      <c r="CW183" s="261"/>
      <c r="CX183" s="599"/>
      <c r="CY183" s="254"/>
      <c r="CZ183" s="255"/>
      <c r="DA183" s="256"/>
      <c r="DB183" s="256"/>
      <c r="DC183" s="257"/>
      <c r="DD183" s="257"/>
      <c r="DE183" s="257"/>
      <c r="DF183" s="258"/>
      <c r="DG183" s="257"/>
      <c r="DH183" s="258"/>
      <c r="DI183" s="257"/>
      <c r="DJ183" s="257"/>
      <c r="DK183" s="257"/>
      <c r="DL183" s="258"/>
      <c r="DM183" s="261"/>
      <c r="DN183" s="261"/>
      <c r="DO183" s="599"/>
      <c r="DP183" s="254"/>
      <c r="DQ183" s="255"/>
      <c r="DR183" s="256"/>
      <c r="DS183" s="256"/>
      <c r="DT183" s="257"/>
      <c r="DU183" s="257"/>
      <c r="DV183" s="257"/>
      <c r="DW183" s="258"/>
      <c r="DX183" s="257"/>
      <c r="DY183" s="258"/>
      <c r="DZ183" s="257"/>
      <c r="EA183" s="257"/>
      <c r="EB183" s="257"/>
      <c r="EC183" s="258"/>
      <c r="ED183" s="261"/>
      <c r="EE183" s="261"/>
      <c r="EF183" s="599"/>
      <c r="EG183" s="254"/>
      <c r="EH183" s="255"/>
      <c r="EI183" s="256"/>
      <c r="EJ183" s="256"/>
      <c r="EK183" s="257"/>
      <c r="EL183" s="257"/>
      <c r="EM183" s="257"/>
      <c r="EN183" s="258"/>
      <c r="EO183" s="257"/>
      <c r="EP183" s="258"/>
      <c r="EQ183" s="257"/>
      <c r="ER183" s="257"/>
      <c r="ES183" s="257"/>
      <c r="ET183" s="258"/>
      <c r="EU183" s="261"/>
      <c r="EV183" s="261"/>
      <c r="EW183" s="599"/>
      <c r="EX183" s="254"/>
      <c r="EY183" s="255"/>
      <c r="EZ183" s="256"/>
      <c r="FA183" s="256"/>
      <c r="FB183" s="257"/>
      <c r="FC183" s="257"/>
      <c r="FD183" s="257"/>
      <c r="FE183" s="258"/>
      <c r="FF183" s="257"/>
      <c r="FG183" s="258"/>
      <c r="FH183" s="257"/>
      <c r="FI183" s="257"/>
      <c r="FJ183" s="257"/>
      <c r="FK183" s="258"/>
      <c r="FL183" s="261"/>
      <c r="FM183" s="261"/>
      <c r="FN183" s="599"/>
      <c r="FO183" s="254"/>
      <c r="FP183" s="255"/>
      <c r="FQ183" s="256"/>
      <c r="FR183" s="256"/>
      <c r="FS183" s="257"/>
      <c r="FT183" s="257"/>
      <c r="FU183" s="257"/>
      <c r="FV183" s="258"/>
      <c r="FW183" s="257"/>
      <c r="FX183" s="258"/>
      <c r="FY183" s="257"/>
      <c r="FZ183" s="257"/>
      <c r="GA183" s="257"/>
      <c r="GB183" s="258"/>
      <c r="GC183" s="261"/>
      <c r="GD183" s="261"/>
      <c r="GE183" s="599"/>
      <c r="GF183" s="254"/>
      <c r="GG183" s="255"/>
      <c r="GH183" s="256"/>
      <c r="GI183" s="256"/>
      <c r="GJ183" s="257"/>
      <c r="GK183" s="257"/>
      <c r="GL183" s="257"/>
      <c r="GM183" s="258"/>
      <c r="GN183" s="257"/>
      <c r="GO183" s="258"/>
      <c r="GP183" s="257"/>
      <c r="GQ183" s="257"/>
      <c r="GR183" s="257"/>
      <c r="GS183" s="258"/>
      <c r="GT183" s="261"/>
      <c r="GU183" s="261"/>
      <c r="GV183" s="599"/>
      <c r="GW183" s="254"/>
      <c r="GX183" s="255"/>
      <c r="GY183" s="256"/>
      <c r="GZ183" s="256"/>
      <c r="HA183" s="257"/>
      <c r="HB183" s="257"/>
      <c r="HC183" s="257"/>
      <c r="HD183" s="258"/>
      <c r="HE183" s="257"/>
      <c r="HF183" s="258"/>
      <c r="HG183" s="257"/>
      <c r="HH183" s="257"/>
      <c r="HI183" s="257"/>
      <c r="HJ183" s="258"/>
      <c r="HK183" s="261"/>
      <c r="HL183" s="261"/>
      <c r="HM183" s="599"/>
      <c r="HN183" s="254"/>
      <c r="HO183" s="255"/>
      <c r="HP183" s="256"/>
      <c r="HQ183" s="256"/>
      <c r="HR183" s="257"/>
      <c r="HS183" s="257"/>
      <c r="HT183" s="257"/>
      <c r="HU183" s="258"/>
      <c r="HV183" s="257"/>
      <c r="HW183" s="258"/>
      <c r="HX183" s="257"/>
      <c r="HY183" s="257"/>
      <c r="HZ183" s="257"/>
      <c r="IA183" s="258"/>
      <c r="IB183" s="261"/>
      <c r="IC183" s="261"/>
      <c r="ID183" s="599"/>
      <c r="IE183" s="254"/>
      <c r="IF183" s="255"/>
      <c r="IG183" s="256"/>
      <c r="IH183" s="256"/>
      <c r="II183" s="257"/>
      <c r="IJ183" s="257"/>
      <c r="IK183" s="257"/>
      <c r="IL183" s="258"/>
      <c r="IM183" s="257"/>
      <c r="IN183" s="258"/>
      <c r="IO183" s="257"/>
      <c r="IP183" s="257"/>
      <c r="IQ183" s="257"/>
      <c r="IR183" s="258"/>
      <c r="IS183" s="261"/>
      <c r="IT183" s="261"/>
      <c r="IU183" s="599"/>
      <c r="IV183" s="254"/>
      <c r="IW183" s="255"/>
      <c r="IX183" s="256"/>
      <c r="IY183" s="256"/>
      <c r="IZ183" s="257"/>
      <c r="JA183" s="257"/>
      <c r="JB183" s="257"/>
      <c r="JC183" s="258"/>
      <c r="JD183" s="257"/>
      <c r="JE183" s="258"/>
      <c r="JF183" s="257"/>
      <c r="JG183" s="257"/>
      <c r="JH183" s="257"/>
      <c r="JI183" s="258"/>
      <c r="JJ183" s="261"/>
      <c r="JK183" s="261"/>
      <c r="JL183" s="599"/>
      <c r="JM183" s="254"/>
      <c r="JN183" s="255"/>
      <c r="JO183" s="256"/>
      <c r="JP183" s="256"/>
      <c r="JQ183" s="257"/>
      <c r="JR183" s="257"/>
      <c r="JS183" s="257"/>
      <c r="JT183" s="258"/>
      <c r="JU183" s="257"/>
      <c r="JV183" s="258"/>
      <c r="JW183" s="257"/>
      <c r="JX183" s="257"/>
      <c r="JY183" s="257"/>
      <c r="JZ183" s="258"/>
      <c r="KA183" s="261"/>
      <c r="KB183" s="261"/>
      <c r="KC183" s="599"/>
      <c r="KD183" s="254"/>
      <c r="KE183" s="255"/>
      <c r="KF183" s="256"/>
      <c r="KG183" s="256"/>
      <c r="KH183" s="257"/>
      <c r="KI183" s="257"/>
      <c r="KJ183" s="257"/>
      <c r="KK183" s="258"/>
      <c r="KL183" s="257"/>
      <c r="KM183" s="258"/>
      <c r="KN183" s="257"/>
      <c r="KO183" s="257"/>
      <c r="KP183" s="257"/>
      <c r="KQ183" s="258"/>
      <c r="KR183" s="261"/>
      <c r="KS183" s="261"/>
      <c r="KT183" s="599"/>
      <c r="KU183" s="264"/>
    </row>
    <row r="184" ht="15.75" hidden="1" customHeight="1">
      <c r="A184" s="254"/>
      <c r="B184" s="255"/>
      <c r="C184" s="256"/>
      <c r="D184" s="256"/>
      <c r="E184" s="257"/>
      <c r="F184" s="257"/>
      <c r="G184" s="257"/>
      <c r="H184" s="258"/>
      <c r="I184" s="257"/>
      <c r="J184" s="258"/>
      <c r="K184" s="257"/>
      <c r="L184" s="257"/>
      <c r="M184" s="257"/>
      <c r="N184" s="258"/>
      <c r="O184" s="261"/>
      <c r="P184" s="261"/>
      <c r="Q184" s="599"/>
      <c r="R184" s="254"/>
      <c r="S184" s="255"/>
      <c r="T184" s="256"/>
      <c r="U184" s="256"/>
      <c r="V184" s="257"/>
      <c r="W184" s="257"/>
      <c r="X184" s="257"/>
      <c r="Y184" s="258"/>
      <c r="Z184" s="257"/>
      <c r="AA184" s="258"/>
      <c r="AB184" s="257"/>
      <c r="AC184" s="257"/>
      <c r="AD184" s="257"/>
      <c r="AE184" s="258"/>
      <c r="AF184" s="261"/>
      <c r="AG184" s="261"/>
      <c r="AH184" s="599"/>
      <c r="AI184" s="254"/>
      <c r="AJ184" s="255"/>
      <c r="AK184" s="256"/>
      <c r="AL184" s="256"/>
      <c r="AM184" s="257"/>
      <c r="AN184" s="257"/>
      <c r="AO184" s="257"/>
      <c r="AP184" s="258"/>
      <c r="AQ184" s="257"/>
      <c r="AR184" s="258"/>
      <c r="AS184" s="257"/>
      <c r="AT184" s="257"/>
      <c r="AU184" s="257"/>
      <c r="AV184" s="258"/>
      <c r="AW184" s="261"/>
      <c r="AX184" s="261"/>
      <c r="AY184" s="599"/>
      <c r="AZ184" s="254"/>
      <c r="BA184" s="255"/>
      <c r="BB184" s="256"/>
      <c r="BC184" s="256"/>
      <c r="BD184" s="257"/>
      <c r="BE184" s="257"/>
      <c r="BF184" s="257"/>
      <c r="BG184" s="258"/>
      <c r="BH184" s="257"/>
      <c r="BI184" s="258"/>
      <c r="BJ184" s="257"/>
      <c r="BK184" s="257"/>
      <c r="BL184" s="257"/>
      <c r="BM184" s="258"/>
      <c r="BN184" s="261"/>
      <c r="BO184" s="261"/>
      <c r="BP184" s="599"/>
      <c r="BQ184" s="254"/>
      <c r="BR184" s="255"/>
      <c r="BS184" s="256"/>
      <c r="BT184" s="256"/>
      <c r="BU184" s="257"/>
      <c r="BV184" s="257"/>
      <c r="BW184" s="257"/>
      <c r="BX184" s="258"/>
      <c r="BY184" s="257"/>
      <c r="BZ184" s="258"/>
      <c r="CA184" s="257"/>
      <c r="CB184" s="257"/>
      <c r="CC184" s="257"/>
      <c r="CD184" s="258"/>
      <c r="CE184" s="261"/>
      <c r="CF184" s="261"/>
      <c r="CG184" s="599"/>
      <c r="CH184" s="254"/>
      <c r="CI184" s="255"/>
      <c r="CJ184" s="256"/>
      <c r="CK184" s="256"/>
      <c r="CL184" s="257"/>
      <c r="CM184" s="257"/>
      <c r="CN184" s="257"/>
      <c r="CO184" s="258"/>
      <c r="CP184" s="257"/>
      <c r="CQ184" s="258"/>
      <c r="CR184" s="257"/>
      <c r="CS184" s="257"/>
      <c r="CT184" s="257"/>
      <c r="CU184" s="258"/>
      <c r="CV184" s="261"/>
      <c r="CW184" s="261"/>
      <c r="CX184" s="599"/>
      <c r="CY184" s="254"/>
      <c r="CZ184" s="255"/>
      <c r="DA184" s="256"/>
      <c r="DB184" s="256"/>
      <c r="DC184" s="257"/>
      <c r="DD184" s="257"/>
      <c r="DE184" s="257"/>
      <c r="DF184" s="258"/>
      <c r="DG184" s="257"/>
      <c r="DH184" s="258"/>
      <c r="DI184" s="257"/>
      <c r="DJ184" s="257"/>
      <c r="DK184" s="257"/>
      <c r="DL184" s="258"/>
      <c r="DM184" s="261"/>
      <c r="DN184" s="261"/>
      <c r="DO184" s="599"/>
      <c r="DP184" s="254"/>
      <c r="DQ184" s="255"/>
      <c r="DR184" s="256"/>
      <c r="DS184" s="256"/>
      <c r="DT184" s="257"/>
      <c r="DU184" s="257"/>
      <c r="DV184" s="257"/>
      <c r="DW184" s="258"/>
      <c r="DX184" s="257"/>
      <c r="DY184" s="258"/>
      <c r="DZ184" s="257"/>
      <c r="EA184" s="257"/>
      <c r="EB184" s="257"/>
      <c r="EC184" s="258"/>
      <c r="ED184" s="261"/>
      <c r="EE184" s="261"/>
      <c r="EF184" s="599"/>
      <c r="EG184" s="254"/>
      <c r="EH184" s="255"/>
      <c r="EI184" s="256"/>
      <c r="EJ184" s="256"/>
      <c r="EK184" s="257"/>
      <c r="EL184" s="257"/>
      <c r="EM184" s="257"/>
      <c r="EN184" s="258"/>
      <c r="EO184" s="257"/>
      <c r="EP184" s="258"/>
      <c r="EQ184" s="257"/>
      <c r="ER184" s="257"/>
      <c r="ES184" s="257"/>
      <c r="ET184" s="258"/>
      <c r="EU184" s="261"/>
      <c r="EV184" s="261"/>
      <c r="EW184" s="599"/>
      <c r="EX184" s="254"/>
      <c r="EY184" s="255"/>
      <c r="EZ184" s="256"/>
      <c r="FA184" s="256"/>
      <c r="FB184" s="257"/>
      <c r="FC184" s="257"/>
      <c r="FD184" s="257"/>
      <c r="FE184" s="258"/>
      <c r="FF184" s="257"/>
      <c r="FG184" s="258"/>
      <c r="FH184" s="257"/>
      <c r="FI184" s="257"/>
      <c r="FJ184" s="257"/>
      <c r="FK184" s="258"/>
      <c r="FL184" s="261"/>
      <c r="FM184" s="261"/>
      <c r="FN184" s="599"/>
      <c r="FO184" s="254"/>
      <c r="FP184" s="255"/>
      <c r="FQ184" s="256"/>
      <c r="FR184" s="256"/>
      <c r="FS184" s="257"/>
      <c r="FT184" s="257"/>
      <c r="FU184" s="257"/>
      <c r="FV184" s="258"/>
      <c r="FW184" s="257"/>
      <c r="FX184" s="258"/>
      <c r="FY184" s="257"/>
      <c r="FZ184" s="257"/>
      <c r="GA184" s="257"/>
      <c r="GB184" s="258"/>
      <c r="GC184" s="261"/>
      <c r="GD184" s="261"/>
      <c r="GE184" s="599"/>
      <c r="GF184" s="254"/>
      <c r="GG184" s="255"/>
      <c r="GH184" s="256"/>
      <c r="GI184" s="256"/>
      <c r="GJ184" s="257"/>
      <c r="GK184" s="257"/>
      <c r="GL184" s="257"/>
      <c r="GM184" s="258"/>
      <c r="GN184" s="257"/>
      <c r="GO184" s="258"/>
      <c r="GP184" s="257"/>
      <c r="GQ184" s="257"/>
      <c r="GR184" s="257"/>
      <c r="GS184" s="258"/>
      <c r="GT184" s="261"/>
      <c r="GU184" s="261"/>
      <c r="GV184" s="599"/>
      <c r="GW184" s="254"/>
      <c r="GX184" s="255"/>
      <c r="GY184" s="256"/>
      <c r="GZ184" s="256"/>
      <c r="HA184" s="257"/>
      <c r="HB184" s="257"/>
      <c r="HC184" s="257"/>
      <c r="HD184" s="258"/>
      <c r="HE184" s="257"/>
      <c r="HF184" s="258"/>
      <c r="HG184" s="257"/>
      <c r="HH184" s="257"/>
      <c r="HI184" s="257"/>
      <c r="HJ184" s="258"/>
      <c r="HK184" s="261"/>
      <c r="HL184" s="261"/>
      <c r="HM184" s="599"/>
      <c r="HN184" s="254"/>
      <c r="HO184" s="255"/>
      <c r="HP184" s="256"/>
      <c r="HQ184" s="256"/>
      <c r="HR184" s="257"/>
      <c r="HS184" s="257"/>
      <c r="HT184" s="257"/>
      <c r="HU184" s="258"/>
      <c r="HV184" s="257"/>
      <c r="HW184" s="258"/>
      <c r="HX184" s="257"/>
      <c r="HY184" s="257"/>
      <c r="HZ184" s="257"/>
      <c r="IA184" s="258"/>
      <c r="IB184" s="261"/>
      <c r="IC184" s="261"/>
      <c r="ID184" s="599"/>
      <c r="IE184" s="254"/>
      <c r="IF184" s="255"/>
      <c r="IG184" s="256"/>
      <c r="IH184" s="256"/>
      <c r="II184" s="257"/>
      <c r="IJ184" s="257"/>
      <c r="IK184" s="257"/>
      <c r="IL184" s="258"/>
      <c r="IM184" s="257"/>
      <c r="IN184" s="258"/>
      <c r="IO184" s="257"/>
      <c r="IP184" s="257"/>
      <c r="IQ184" s="257"/>
      <c r="IR184" s="258"/>
      <c r="IS184" s="261"/>
      <c r="IT184" s="261"/>
      <c r="IU184" s="599"/>
      <c r="IV184" s="254"/>
      <c r="IW184" s="255"/>
      <c r="IX184" s="256"/>
      <c r="IY184" s="256"/>
      <c r="IZ184" s="257"/>
      <c r="JA184" s="257"/>
      <c r="JB184" s="257"/>
      <c r="JC184" s="258"/>
      <c r="JD184" s="257"/>
      <c r="JE184" s="258"/>
      <c r="JF184" s="257"/>
      <c r="JG184" s="257"/>
      <c r="JH184" s="257"/>
      <c r="JI184" s="258"/>
      <c r="JJ184" s="261"/>
      <c r="JK184" s="261"/>
      <c r="JL184" s="599"/>
      <c r="JM184" s="254"/>
      <c r="JN184" s="255"/>
      <c r="JO184" s="256"/>
      <c r="JP184" s="256"/>
      <c r="JQ184" s="257"/>
      <c r="JR184" s="257"/>
      <c r="JS184" s="257"/>
      <c r="JT184" s="258"/>
      <c r="JU184" s="257"/>
      <c r="JV184" s="258"/>
      <c r="JW184" s="257"/>
      <c r="JX184" s="257"/>
      <c r="JY184" s="257"/>
      <c r="JZ184" s="258"/>
      <c r="KA184" s="261"/>
      <c r="KB184" s="261"/>
      <c r="KC184" s="599"/>
      <c r="KD184" s="254"/>
      <c r="KE184" s="255"/>
      <c r="KF184" s="256"/>
      <c r="KG184" s="256"/>
      <c r="KH184" s="257"/>
      <c r="KI184" s="257"/>
      <c r="KJ184" s="257"/>
      <c r="KK184" s="258"/>
      <c r="KL184" s="257"/>
      <c r="KM184" s="258"/>
      <c r="KN184" s="257"/>
      <c r="KO184" s="257"/>
      <c r="KP184" s="257"/>
      <c r="KQ184" s="258"/>
      <c r="KR184" s="261"/>
      <c r="KS184" s="261"/>
      <c r="KT184" s="599"/>
      <c r="KU184" s="264"/>
    </row>
    <row r="185" ht="15.75" hidden="1" customHeight="1">
      <c r="A185" s="254"/>
      <c r="B185" s="255"/>
      <c r="C185" s="256"/>
      <c r="D185" s="256"/>
      <c r="E185" s="257"/>
      <c r="F185" s="257"/>
      <c r="G185" s="257"/>
      <c r="H185" s="258"/>
      <c r="I185" s="257"/>
      <c r="J185" s="258"/>
      <c r="K185" s="257"/>
      <c r="L185" s="257"/>
      <c r="M185" s="257"/>
      <c r="N185" s="258"/>
      <c r="O185" s="261"/>
      <c r="P185" s="261"/>
      <c r="Q185" s="599"/>
      <c r="R185" s="254"/>
      <c r="S185" s="255"/>
      <c r="T185" s="256"/>
      <c r="U185" s="256"/>
      <c r="V185" s="257"/>
      <c r="W185" s="257"/>
      <c r="X185" s="257"/>
      <c r="Y185" s="258"/>
      <c r="Z185" s="257"/>
      <c r="AA185" s="258"/>
      <c r="AB185" s="257"/>
      <c r="AC185" s="257"/>
      <c r="AD185" s="257"/>
      <c r="AE185" s="258"/>
      <c r="AF185" s="261"/>
      <c r="AG185" s="261"/>
      <c r="AH185" s="599"/>
      <c r="AI185" s="254"/>
      <c r="AJ185" s="255"/>
      <c r="AK185" s="256"/>
      <c r="AL185" s="256"/>
      <c r="AM185" s="257"/>
      <c r="AN185" s="257"/>
      <c r="AO185" s="257"/>
      <c r="AP185" s="258"/>
      <c r="AQ185" s="257"/>
      <c r="AR185" s="258"/>
      <c r="AS185" s="257"/>
      <c r="AT185" s="257"/>
      <c r="AU185" s="257"/>
      <c r="AV185" s="258"/>
      <c r="AW185" s="261"/>
      <c r="AX185" s="261"/>
      <c r="AY185" s="599"/>
      <c r="AZ185" s="254"/>
      <c r="BA185" s="255"/>
      <c r="BB185" s="256"/>
      <c r="BC185" s="256"/>
      <c r="BD185" s="257"/>
      <c r="BE185" s="257"/>
      <c r="BF185" s="257"/>
      <c r="BG185" s="258"/>
      <c r="BH185" s="257"/>
      <c r="BI185" s="258"/>
      <c r="BJ185" s="257"/>
      <c r="BK185" s="257"/>
      <c r="BL185" s="257"/>
      <c r="BM185" s="258"/>
      <c r="BN185" s="261"/>
      <c r="BO185" s="261"/>
      <c r="BP185" s="599"/>
      <c r="BQ185" s="254"/>
      <c r="BR185" s="255"/>
      <c r="BS185" s="256"/>
      <c r="BT185" s="256"/>
      <c r="BU185" s="257"/>
      <c r="BV185" s="257"/>
      <c r="BW185" s="257"/>
      <c r="BX185" s="258"/>
      <c r="BY185" s="257"/>
      <c r="BZ185" s="258"/>
      <c r="CA185" s="257"/>
      <c r="CB185" s="257"/>
      <c r="CC185" s="257"/>
      <c r="CD185" s="258"/>
      <c r="CE185" s="261"/>
      <c r="CF185" s="261"/>
      <c r="CG185" s="599"/>
      <c r="CH185" s="254"/>
      <c r="CI185" s="255"/>
      <c r="CJ185" s="256"/>
      <c r="CK185" s="256"/>
      <c r="CL185" s="257"/>
      <c r="CM185" s="257"/>
      <c r="CN185" s="257"/>
      <c r="CO185" s="258"/>
      <c r="CP185" s="257"/>
      <c r="CQ185" s="258"/>
      <c r="CR185" s="257"/>
      <c r="CS185" s="257"/>
      <c r="CT185" s="257"/>
      <c r="CU185" s="258"/>
      <c r="CV185" s="261"/>
      <c r="CW185" s="261"/>
      <c r="CX185" s="599"/>
      <c r="CY185" s="254"/>
      <c r="CZ185" s="255"/>
      <c r="DA185" s="256"/>
      <c r="DB185" s="256"/>
      <c r="DC185" s="257"/>
      <c r="DD185" s="257"/>
      <c r="DE185" s="257"/>
      <c r="DF185" s="258"/>
      <c r="DG185" s="257"/>
      <c r="DH185" s="258"/>
      <c r="DI185" s="257"/>
      <c r="DJ185" s="257"/>
      <c r="DK185" s="257"/>
      <c r="DL185" s="258"/>
      <c r="DM185" s="261"/>
      <c r="DN185" s="261"/>
      <c r="DO185" s="599"/>
      <c r="DP185" s="254"/>
      <c r="DQ185" s="255"/>
      <c r="DR185" s="256"/>
      <c r="DS185" s="256"/>
      <c r="DT185" s="257"/>
      <c r="DU185" s="257"/>
      <c r="DV185" s="257"/>
      <c r="DW185" s="258"/>
      <c r="DX185" s="257"/>
      <c r="DY185" s="258"/>
      <c r="DZ185" s="257"/>
      <c r="EA185" s="257"/>
      <c r="EB185" s="257"/>
      <c r="EC185" s="258"/>
      <c r="ED185" s="261"/>
      <c r="EE185" s="261"/>
      <c r="EF185" s="599"/>
      <c r="EG185" s="254"/>
      <c r="EH185" s="255"/>
      <c r="EI185" s="256"/>
      <c r="EJ185" s="256"/>
      <c r="EK185" s="257"/>
      <c r="EL185" s="257"/>
      <c r="EM185" s="257"/>
      <c r="EN185" s="258"/>
      <c r="EO185" s="257"/>
      <c r="EP185" s="258"/>
      <c r="EQ185" s="257"/>
      <c r="ER185" s="257"/>
      <c r="ES185" s="257"/>
      <c r="ET185" s="258"/>
      <c r="EU185" s="261"/>
      <c r="EV185" s="261"/>
      <c r="EW185" s="599"/>
      <c r="EX185" s="254"/>
      <c r="EY185" s="255"/>
      <c r="EZ185" s="256"/>
      <c r="FA185" s="256"/>
      <c r="FB185" s="257"/>
      <c r="FC185" s="257"/>
      <c r="FD185" s="257"/>
      <c r="FE185" s="258"/>
      <c r="FF185" s="257"/>
      <c r="FG185" s="258"/>
      <c r="FH185" s="257"/>
      <c r="FI185" s="257"/>
      <c r="FJ185" s="257"/>
      <c r="FK185" s="258"/>
      <c r="FL185" s="261"/>
      <c r="FM185" s="261"/>
      <c r="FN185" s="599"/>
      <c r="FO185" s="254"/>
      <c r="FP185" s="255"/>
      <c r="FQ185" s="256"/>
      <c r="FR185" s="256"/>
      <c r="FS185" s="257"/>
      <c r="FT185" s="257"/>
      <c r="FU185" s="257"/>
      <c r="FV185" s="258"/>
      <c r="FW185" s="257"/>
      <c r="FX185" s="258"/>
      <c r="FY185" s="257"/>
      <c r="FZ185" s="257"/>
      <c r="GA185" s="257"/>
      <c r="GB185" s="258"/>
      <c r="GC185" s="261"/>
      <c r="GD185" s="261"/>
      <c r="GE185" s="599"/>
      <c r="GF185" s="254"/>
      <c r="GG185" s="255"/>
      <c r="GH185" s="256"/>
      <c r="GI185" s="256"/>
      <c r="GJ185" s="257"/>
      <c r="GK185" s="257"/>
      <c r="GL185" s="257"/>
      <c r="GM185" s="258"/>
      <c r="GN185" s="257"/>
      <c r="GO185" s="258"/>
      <c r="GP185" s="257"/>
      <c r="GQ185" s="257"/>
      <c r="GR185" s="257"/>
      <c r="GS185" s="258"/>
      <c r="GT185" s="261"/>
      <c r="GU185" s="261"/>
      <c r="GV185" s="599"/>
      <c r="GW185" s="254"/>
      <c r="GX185" s="255"/>
      <c r="GY185" s="256"/>
      <c r="GZ185" s="256"/>
      <c r="HA185" s="257"/>
      <c r="HB185" s="257"/>
      <c r="HC185" s="257"/>
      <c r="HD185" s="258"/>
      <c r="HE185" s="257"/>
      <c r="HF185" s="258"/>
      <c r="HG185" s="257"/>
      <c r="HH185" s="257"/>
      <c r="HI185" s="257"/>
      <c r="HJ185" s="258"/>
      <c r="HK185" s="261"/>
      <c r="HL185" s="261"/>
      <c r="HM185" s="599"/>
      <c r="HN185" s="254"/>
      <c r="HO185" s="255"/>
      <c r="HP185" s="256"/>
      <c r="HQ185" s="256"/>
      <c r="HR185" s="257"/>
      <c r="HS185" s="257"/>
      <c r="HT185" s="257"/>
      <c r="HU185" s="258"/>
      <c r="HV185" s="257"/>
      <c r="HW185" s="258"/>
      <c r="HX185" s="257"/>
      <c r="HY185" s="257"/>
      <c r="HZ185" s="257"/>
      <c r="IA185" s="258"/>
      <c r="IB185" s="261"/>
      <c r="IC185" s="261"/>
      <c r="ID185" s="599"/>
      <c r="IE185" s="254"/>
      <c r="IF185" s="255"/>
      <c r="IG185" s="256"/>
      <c r="IH185" s="256"/>
      <c r="II185" s="257"/>
      <c r="IJ185" s="257"/>
      <c r="IK185" s="257"/>
      <c r="IL185" s="258"/>
      <c r="IM185" s="257"/>
      <c r="IN185" s="258"/>
      <c r="IO185" s="257"/>
      <c r="IP185" s="257"/>
      <c r="IQ185" s="257"/>
      <c r="IR185" s="258"/>
      <c r="IS185" s="261"/>
      <c r="IT185" s="261"/>
      <c r="IU185" s="599"/>
      <c r="IV185" s="254"/>
      <c r="IW185" s="255"/>
      <c r="IX185" s="256"/>
      <c r="IY185" s="256"/>
      <c r="IZ185" s="257"/>
      <c r="JA185" s="257"/>
      <c r="JB185" s="257"/>
      <c r="JC185" s="258"/>
      <c r="JD185" s="257"/>
      <c r="JE185" s="258"/>
      <c r="JF185" s="257"/>
      <c r="JG185" s="257"/>
      <c r="JH185" s="257"/>
      <c r="JI185" s="258"/>
      <c r="JJ185" s="261"/>
      <c r="JK185" s="261"/>
      <c r="JL185" s="599"/>
      <c r="JM185" s="254"/>
      <c r="JN185" s="255"/>
      <c r="JO185" s="256"/>
      <c r="JP185" s="256"/>
      <c r="JQ185" s="257"/>
      <c r="JR185" s="257"/>
      <c r="JS185" s="257"/>
      <c r="JT185" s="258"/>
      <c r="JU185" s="257"/>
      <c r="JV185" s="258"/>
      <c r="JW185" s="257"/>
      <c r="JX185" s="257"/>
      <c r="JY185" s="257"/>
      <c r="JZ185" s="258"/>
      <c r="KA185" s="261"/>
      <c r="KB185" s="261"/>
      <c r="KC185" s="599"/>
      <c r="KD185" s="254"/>
      <c r="KE185" s="255"/>
      <c r="KF185" s="256"/>
      <c r="KG185" s="256"/>
      <c r="KH185" s="257"/>
      <c r="KI185" s="257"/>
      <c r="KJ185" s="257"/>
      <c r="KK185" s="258"/>
      <c r="KL185" s="257"/>
      <c r="KM185" s="258"/>
      <c r="KN185" s="257"/>
      <c r="KO185" s="257"/>
      <c r="KP185" s="257"/>
      <c r="KQ185" s="258"/>
      <c r="KR185" s="261"/>
      <c r="KS185" s="261"/>
      <c r="KT185" s="599"/>
      <c r="KU185" s="264"/>
    </row>
    <row r="186" ht="15.75" hidden="1" customHeight="1">
      <c r="A186" s="254"/>
      <c r="B186" s="255"/>
      <c r="C186" s="256"/>
      <c r="D186" s="256"/>
      <c r="E186" s="257"/>
      <c r="F186" s="257"/>
      <c r="G186" s="257"/>
      <c r="H186" s="258"/>
      <c r="I186" s="257"/>
      <c r="J186" s="258"/>
      <c r="K186" s="257"/>
      <c r="L186" s="257"/>
      <c r="M186" s="257"/>
      <c r="N186" s="258"/>
      <c r="O186" s="261"/>
      <c r="P186" s="261"/>
      <c r="Q186" s="599"/>
      <c r="R186" s="254"/>
      <c r="S186" s="255"/>
      <c r="T186" s="256"/>
      <c r="U186" s="256"/>
      <c r="V186" s="257"/>
      <c r="W186" s="257"/>
      <c r="X186" s="257"/>
      <c r="Y186" s="258"/>
      <c r="Z186" s="257"/>
      <c r="AA186" s="258"/>
      <c r="AB186" s="257"/>
      <c r="AC186" s="257"/>
      <c r="AD186" s="257"/>
      <c r="AE186" s="258"/>
      <c r="AF186" s="261"/>
      <c r="AG186" s="261"/>
      <c r="AH186" s="599"/>
      <c r="AI186" s="254"/>
      <c r="AJ186" s="255"/>
      <c r="AK186" s="256"/>
      <c r="AL186" s="256"/>
      <c r="AM186" s="257"/>
      <c r="AN186" s="257"/>
      <c r="AO186" s="257"/>
      <c r="AP186" s="258"/>
      <c r="AQ186" s="257"/>
      <c r="AR186" s="258"/>
      <c r="AS186" s="257"/>
      <c r="AT186" s="257"/>
      <c r="AU186" s="257"/>
      <c r="AV186" s="258"/>
      <c r="AW186" s="261"/>
      <c r="AX186" s="261"/>
      <c r="AY186" s="599"/>
      <c r="AZ186" s="254"/>
      <c r="BA186" s="255"/>
      <c r="BB186" s="256"/>
      <c r="BC186" s="256"/>
      <c r="BD186" s="257"/>
      <c r="BE186" s="257"/>
      <c r="BF186" s="257"/>
      <c r="BG186" s="258"/>
      <c r="BH186" s="257"/>
      <c r="BI186" s="258"/>
      <c r="BJ186" s="257"/>
      <c r="BK186" s="257"/>
      <c r="BL186" s="257"/>
      <c r="BM186" s="258"/>
      <c r="BN186" s="261"/>
      <c r="BO186" s="261"/>
      <c r="BP186" s="599"/>
      <c r="BQ186" s="254"/>
      <c r="BR186" s="255"/>
      <c r="BS186" s="256"/>
      <c r="BT186" s="256"/>
      <c r="BU186" s="257"/>
      <c r="BV186" s="257"/>
      <c r="BW186" s="257"/>
      <c r="BX186" s="258"/>
      <c r="BY186" s="257"/>
      <c r="BZ186" s="258"/>
      <c r="CA186" s="257"/>
      <c r="CB186" s="257"/>
      <c r="CC186" s="257"/>
      <c r="CD186" s="258"/>
      <c r="CE186" s="261"/>
      <c r="CF186" s="261"/>
      <c r="CG186" s="599"/>
      <c r="CH186" s="254"/>
      <c r="CI186" s="255"/>
      <c r="CJ186" s="256"/>
      <c r="CK186" s="256"/>
      <c r="CL186" s="257"/>
      <c r="CM186" s="257"/>
      <c r="CN186" s="257"/>
      <c r="CO186" s="258"/>
      <c r="CP186" s="257"/>
      <c r="CQ186" s="258"/>
      <c r="CR186" s="257"/>
      <c r="CS186" s="257"/>
      <c r="CT186" s="257"/>
      <c r="CU186" s="258"/>
      <c r="CV186" s="261"/>
      <c r="CW186" s="261"/>
      <c r="CX186" s="599"/>
      <c r="CY186" s="254"/>
      <c r="CZ186" s="255"/>
      <c r="DA186" s="256"/>
      <c r="DB186" s="256"/>
      <c r="DC186" s="257"/>
      <c r="DD186" s="257"/>
      <c r="DE186" s="257"/>
      <c r="DF186" s="258"/>
      <c r="DG186" s="257"/>
      <c r="DH186" s="258"/>
      <c r="DI186" s="257"/>
      <c r="DJ186" s="257"/>
      <c r="DK186" s="257"/>
      <c r="DL186" s="258"/>
      <c r="DM186" s="261"/>
      <c r="DN186" s="261"/>
      <c r="DO186" s="599"/>
      <c r="DP186" s="254"/>
      <c r="DQ186" s="255"/>
      <c r="DR186" s="256"/>
      <c r="DS186" s="256"/>
      <c r="DT186" s="257"/>
      <c r="DU186" s="257"/>
      <c r="DV186" s="257"/>
      <c r="DW186" s="258"/>
      <c r="DX186" s="257"/>
      <c r="DY186" s="258"/>
      <c r="DZ186" s="257"/>
      <c r="EA186" s="257"/>
      <c r="EB186" s="257"/>
      <c r="EC186" s="258"/>
      <c r="ED186" s="261"/>
      <c r="EE186" s="261"/>
      <c r="EF186" s="599"/>
      <c r="EG186" s="254"/>
      <c r="EH186" s="255"/>
      <c r="EI186" s="256"/>
      <c r="EJ186" s="256"/>
      <c r="EK186" s="257"/>
      <c r="EL186" s="257"/>
      <c r="EM186" s="257"/>
      <c r="EN186" s="258"/>
      <c r="EO186" s="257"/>
      <c r="EP186" s="258"/>
      <c r="EQ186" s="257"/>
      <c r="ER186" s="257"/>
      <c r="ES186" s="257"/>
      <c r="ET186" s="258"/>
      <c r="EU186" s="261"/>
      <c r="EV186" s="261"/>
      <c r="EW186" s="599"/>
      <c r="EX186" s="254"/>
      <c r="EY186" s="255"/>
      <c r="EZ186" s="256"/>
      <c r="FA186" s="256"/>
      <c r="FB186" s="257"/>
      <c r="FC186" s="257"/>
      <c r="FD186" s="257"/>
      <c r="FE186" s="258"/>
      <c r="FF186" s="257"/>
      <c r="FG186" s="258"/>
      <c r="FH186" s="257"/>
      <c r="FI186" s="257"/>
      <c r="FJ186" s="257"/>
      <c r="FK186" s="258"/>
      <c r="FL186" s="261"/>
      <c r="FM186" s="261"/>
      <c r="FN186" s="599"/>
      <c r="FO186" s="254"/>
      <c r="FP186" s="255"/>
      <c r="FQ186" s="256"/>
      <c r="FR186" s="256"/>
      <c r="FS186" s="257"/>
      <c r="FT186" s="257"/>
      <c r="FU186" s="257"/>
      <c r="FV186" s="258"/>
      <c r="FW186" s="257"/>
      <c r="FX186" s="258"/>
      <c r="FY186" s="257"/>
      <c r="FZ186" s="257"/>
      <c r="GA186" s="257"/>
      <c r="GB186" s="258"/>
      <c r="GC186" s="261"/>
      <c r="GD186" s="261"/>
      <c r="GE186" s="599"/>
      <c r="GF186" s="254"/>
      <c r="GG186" s="255"/>
      <c r="GH186" s="256"/>
      <c r="GI186" s="256"/>
      <c r="GJ186" s="257"/>
      <c r="GK186" s="257"/>
      <c r="GL186" s="257"/>
      <c r="GM186" s="258"/>
      <c r="GN186" s="257"/>
      <c r="GO186" s="258"/>
      <c r="GP186" s="257"/>
      <c r="GQ186" s="257"/>
      <c r="GR186" s="257"/>
      <c r="GS186" s="258"/>
      <c r="GT186" s="261"/>
      <c r="GU186" s="261"/>
      <c r="GV186" s="599"/>
      <c r="GW186" s="254"/>
      <c r="GX186" s="255"/>
      <c r="GY186" s="256"/>
      <c r="GZ186" s="256"/>
      <c r="HA186" s="257"/>
      <c r="HB186" s="257"/>
      <c r="HC186" s="257"/>
      <c r="HD186" s="258"/>
      <c r="HE186" s="257"/>
      <c r="HF186" s="258"/>
      <c r="HG186" s="257"/>
      <c r="HH186" s="257"/>
      <c r="HI186" s="257"/>
      <c r="HJ186" s="258"/>
      <c r="HK186" s="261"/>
      <c r="HL186" s="261"/>
      <c r="HM186" s="599"/>
      <c r="HN186" s="254"/>
      <c r="HO186" s="255"/>
      <c r="HP186" s="256"/>
      <c r="HQ186" s="256"/>
      <c r="HR186" s="257"/>
      <c r="HS186" s="257"/>
      <c r="HT186" s="257"/>
      <c r="HU186" s="258"/>
      <c r="HV186" s="257"/>
      <c r="HW186" s="258"/>
      <c r="HX186" s="257"/>
      <c r="HY186" s="257"/>
      <c r="HZ186" s="257"/>
      <c r="IA186" s="258"/>
      <c r="IB186" s="261"/>
      <c r="IC186" s="261"/>
      <c r="ID186" s="599"/>
      <c r="IE186" s="254"/>
      <c r="IF186" s="255"/>
      <c r="IG186" s="256"/>
      <c r="IH186" s="256"/>
      <c r="II186" s="257"/>
      <c r="IJ186" s="257"/>
      <c r="IK186" s="257"/>
      <c r="IL186" s="258"/>
      <c r="IM186" s="257"/>
      <c r="IN186" s="258"/>
      <c r="IO186" s="257"/>
      <c r="IP186" s="257"/>
      <c r="IQ186" s="257"/>
      <c r="IR186" s="258"/>
      <c r="IS186" s="261"/>
      <c r="IT186" s="261"/>
      <c r="IU186" s="599"/>
      <c r="IV186" s="254"/>
      <c r="IW186" s="255"/>
      <c r="IX186" s="256"/>
      <c r="IY186" s="256"/>
      <c r="IZ186" s="257"/>
      <c r="JA186" s="257"/>
      <c r="JB186" s="257"/>
      <c r="JC186" s="258"/>
      <c r="JD186" s="257"/>
      <c r="JE186" s="258"/>
      <c r="JF186" s="257"/>
      <c r="JG186" s="257"/>
      <c r="JH186" s="257"/>
      <c r="JI186" s="258"/>
      <c r="JJ186" s="261"/>
      <c r="JK186" s="261"/>
      <c r="JL186" s="599"/>
      <c r="JM186" s="254"/>
      <c r="JN186" s="255"/>
      <c r="JO186" s="256"/>
      <c r="JP186" s="256"/>
      <c r="JQ186" s="257"/>
      <c r="JR186" s="257"/>
      <c r="JS186" s="257"/>
      <c r="JT186" s="258"/>
      <c r="JU186" s="257"/>
      <c r="JV186" s="258"/>
      <c r="JW186" s="257"/>
      <c r="JX186" s="257"/>
      <c r="JY186" s="257"/>
      <c r="JZ186" s="258"/>
      <c r="KA186" s="261"/>
      <c r="KB186" s="261"/>
      <c r="KC186" s="599"/>
      <c r="KD186" s="254"/>
      <c r="KE186" s="255"/>
      <c r="KF186" s="256"/>
      <c r="KG186" s="256"/>
      <c r="KH186" s="257"/>
      <c r="KI186" s="257"/>
      <c r="KJ186" s="257"/>
      <c r="KK186" s="258"/>
      <c r="KL186" s="257"/>
      <c r="KM186" s="258"/>
      <c r="KN186" s="257"/>
      <c r="KO186" s="257"/>
      <c r="KP186" s="257"/>
      <c r="KQ186" s="258"/>
      <c r="KR186" s="261"/>
      <c r="KS186" s="261"/>
      <c r="KT186" s="599"/>
      <c r="KU186" s="264"/>
    </row>
    <row r="187" ht="15.75" hidden="1" customHeight="1">
      <c r="A187" s="254"/>
      <c r="B187" s="255"/>
      <c r="C187" s="256"/>
      <c r="D187" s="256"/>
      <c r="E187" s="257"/>
      <c r="F187" s="257"/>
      <c r="G187" s="257"/>
      <c r="H187" s="258"/>
      <c r="I187" s="257"/>
      <c r="J187" s="258"/>
      <c r="K187" s="257"/>
      <c r="L187" s="257"/>
      <c r="M187" s="257"/>
      <c r="N187" s="258"/>
      <c r="O187" s="261"/>
      <c r="P187" s="261"/>
      <c r="Q187" s="599"/>
      <c r="R187" s="254"/>
      <c r="S187" s="255"/>
      <c r="T187" s="256"/>
      <c r="U187" s="256"/>
      <c r="V187" s="257"/>
      <c r="W187" s="257"/>
      <c r="X187" s="257"/>
      <c r="Y187" s="258"/>
      <c r="Z187" s="257"/>
      <c r="AA187" s="258"/>
      <c r="AB187" s="257"/>
      <c r="AC187" s="257"/>
      <c r="AD187" s="257"/>
      <c r="AE187" s="258"/>
      <c r="AF187" s="261"/>
      <c r="AG187" s="261"/>
      <c r="AH187" s="599"/>
      <c r="AI187" s="254"/>
      <c r="AJ187" s="255"/>
      <c r="AK187" s="256"/>
      <c r="AL187" s="256"/>
      <c r="AM187" s="257"/>
      <c r="AN187" s="257"/>
      <c r="AO187" s="257"/>
      <c r="AP187" s="258"/>
      <c r="AQ187" s="257"/>
      <c r="AR187" s="258"/>
      <c r="AS187" s="257"/>
      <c r="AT187" s="257"/>
      <c r="AU187" s="257"/>
      <c r="AV187" s="258"/>
      <c r="AW187" s="261"/>
      <c r="AX187" s="261"/>
      <c r="AY187" s="599"/>
      <c r="AZ187" s="254"/>
      <c r="BA187" s="255"/>
      <c r="BB187" s="256"/>
      <c r="BC187" s="256"/>
      <c r="BD187" s="257"/>
      <c r="BE187" s="257"/>
      <c r="BF187" s="257"/>
      <c r="BG187" s="258"/>
      <c r="BH187" s="257"/>
      <c r="BI187" s="258"/>
      <c r="BJ187" s="257"/>
      <c r="BK187" s="257"/>
      <c r="BL187" s="257"/>
      <c r="BM187" s="258"/>
      <c r="BN187" s="261"/>
      <c r="BO187" s="261"/>
      <c r="BP187" s="599"/>
      <c r="BQ187" s="254"/>
      <c r="BR187" s="255"/>
      <c r="BS187" s="256"/>
      <c r="BT187" s="256"/>
      <c r="BU187" s="257"/>
      <c r="BV187" s="257"/>
      <c r="BW187" s="257"/>
      <c r="BX187" s="258"/>
      <c r="BY187" s="257"/>
      <c r="BZ187" s="258"/>
      <c r="CA187" s="257"/>
      <c r="CB187" s="257"/>
      <c r="CC187" s="257"/>
      <c r="CD187" s="258"/>
      <c r="CE187" s="261"/>
      <c r="CF187" s="261"/>
      <c r="CG187" s="599"/>
      <c r="CH187" s="254"/>
      <c r="CI187" s="255"/>
      <c r="CJ187" s="256"/>
      <c r="CK187" s="256"/>
      <c r="CL187" s="257"/>
      <c r="CM187" s="257"/>
      <c r="CN187" s="257"/>
      <c r="CO187" s="258"/>
      <c r="CP187" s="257"/>
      <c r="CQ187" s="258"/>
      <c r="CR187" s="257"/>
      <c r="CS187" s="257"/>
      <c r="CT187" s="257"/>
      <c r="CU187" s="258"/>
      <c r="CV187" s="261"/>
      <c r="CW187" s="261"/>
      <c r="CX187" s="599"/>
      <c r="CY187" s="254"/>
      <c r="CZ187" s="255"/>
      <c r="DA187" s="256"/>
      <c r="DB187" s="256"/>
      <c r="DC187" s="257"/>
      <c r="DD187" s="257"/>
      <c r="DE187" s="257"/>
      <c r="DF187" s="258"/>
      <c r="DG187" s="257"/>
      <c r="DH187" s="258"/>
      <c r="DI187" s="257"/>
      <c r="DJ187" s="257"/>
      <c r="DK187" s="257"/>
      <c r="DL187" s="258"/>
      <c r="DM187" s="261"/>
      <c r="DN187" s="261"/>
      <c r="DO187" s="599"/>
      <c r="DP187" s="254"/>
      <c r="DQ187" s="255"/>
      <c r="DR187" s="256"/>
      <c r="DS187" s="256"/>
      <c r="DT187" s="257"/>
      <c r="DU187" s="257"/>
      <c r="DV187" s="257"/>
      <c r="DW187" s="258"/>
      <c r="DX187" s="257"/>
      <c r="DY187" s="258"/>
      <c r="DZ187" s="257"/>
      <c r="EA187" s="257"/>
      <c r="EB187" s="257"/>
      <c r="EC187" s="258"/>
      <c r="ED187" s="261"/>
      <c r="EE187" s="261"/>
      <c r="EF187" s="599"/>
      <c r="EG187" s="254"/>
      <c r="EH187" s="255"/>
      <c r="EI187" s="256"/>
      <c r="EJ187" s="256"/>
      <c r="EK187" s="257"/>
      <c r="EL187" s="257"/>
      <c r="EM187" s="257"/>
      <c r="EN187" s="258"/>
      <c r="EO187" s="257"/>
      <c r="EP187" s="258"/>
      <c r="EQ187" s="257"/>
      <c r="ER187" s="257"/>
      <c r="ES187" s="257"/>
      <c r="ET187" s="258"/>
      <c r="EU187" s="261"/>
      <c r="EV187" s="261"/>
      <c r="EW187" s="599"/>
      <c r="EX187" s="254"/>
      <c r="EY187" s="255"/>
      <c r="EZ187" s="256"/>
      <c r="FA187" s="256"/>
      <c r="FB187" s="257"/>
      <c r="FC187" s="257"/>
      <c r="FD187" s="257"/>
      <c r="FE187" s="258"/>
      <c r="FF187" s="257"/>
      <c r="FG187" s="258"/>
      <c r="FH187" s="257"/>
      <c r="FI187" s="257"/>
      <c r="FJ187" s="257"/>
      <c r="FK187" s="258"/>
      <c r="FL187" s="261"/>
      <c r="FM187" s="261"/>
      <c r="FN187" s="599"/>
      <c r="FO187" s="254"/>
      <c r="FP187" s="255"/>
      <c r="FQ187" s="256"/>
      <c r="FR187" s="256"/>
      <c r="FS187" s="257"/>
      <c r="FT187" s="257"/>
      <c r="FU187" s="257"/>
      <c r="FV187" s="258"/>
      <c r="FW187" s="257"/>
      <c r="FX187" s="258"/>
      <c r="FY187" s="257"/>
      <c r="FZ187" s="257"/>
      <c r="GA187" s="257"/>
      <c r="GB187" s="258"/>
      <c r="GC187" s="261"/>
      <c r="GD187" s="261"/>
      <c r="GE187" s="599"/>
      <c r="GF187" s="254"/>
      <c r="GG187" s="255"/>
      <c r="GH187" s="256"/>
      <c r="GI187" s="256"/>
      <c r="GJ187" s="257"/>
      <c r="GK187" s="257"/>
      <c r="GL187" s="257"/>
      <c r="GM187" s="258"/>
      <c r="GN187" s="257"/>
      <c r="GO187" s="258"/>
      <c r="GP187" s="257"/>
      <c r="GQ187" s="257"/>
      <c r="GR187" s="257"/>
      <c r="GS187" s="258"/>
      <c r="GT187" s="261"/>
      <c r="GU187" s="261"/>
      <c r="GV187" s="599"/>
      <c r="GW187" s="254"/>
      <c r="GX187" s="255"/>
      <c r="GY187" s="256"/>
      <c r="GZ187" s="256"/>
      <c r="HA187" s="257"/>
      <c r="HB187" s="257"/>
      <c r="HC187" s="257"/>
      <c r="HD187" s="258"/>
      <c r="HE187" s="257"/>
      <c r="HF187" s="258"/>
      <c r="HG187" s="257"/>
      <c r="HH187" s="257"/>
      <c r="HI187" s="257"/>
      <c r="HJ187" s="258"/>
      <c r="HK187" s="261"/>
      <c r="HL187" s="261"/>
      <c r="HM187" s="599"/>
      <c r="HN187" s="254"/>
      <c r="HO187" s="255"/>
      <c r="HP187" s="256"/>
      <c r="HQ187" s="256"/>
      <c r="HR187" s="257"/>
      <c r="HS187" s="257"/>
      <c r="HT187" s="257"/>
      <c r="HU187" s="258"/>
      <c r="HV187" s="257"/>
      <c r="HW187" s="258"/>
      <c r="HX187" s="257"/>
      <c r="HY187" s="257"/>
      <c r="HZ187" s="257"/>
      <c r="IA187" s="258"/>
      <c r="IB187" s="261"/>
      <c r="IC187" s="261"/>
      <c r="ID187" s="599"/>
      <c r="IE187" s="254"/>
      <c r="IF187" s="255"/>
      <c r="IG187" s="256"/>
      <c r="IH187" s="256"/>
      <c r="II187" s="257"/>
      <c r="IJ187" s="257"/>
      <c r="IK187" s="257"/>
      <c r="IL187" s="258"/>
      <c r="IM187" s="257"/>
      <c r="IN187" s="258"/>
      <c r="IO187" s="257"/>
      <c r="IP187" s="257"/>
      <c r="IQ187" s="257"/>
      <c r="IR187" s="258"/>
      <c r="IS187" s="261"/>
      <c r="IT187" s="261"/>
      <c r="IU187" s="599"/>
      <c r="IV187" s="254"/>
      <c r="IW187" s="255"/>
      <c r="IX187" s="256"/>
      <c r="IY187" s="256"/>
      <c r="IZ187" s="257"/>
      <c r="JA187" s="257"/>
      <c r="JB187" s="257"/>
      <c r="JC187" s="258"/>
      <c r="JD187" s="257"/>
      <c r="JE187" s="258"/>
      <c r="JF187" s="257"/>
      <c r="JG187" s="257"/>
      <c r="JH187" s="257"/>
      <c r="JI187" s="258"/>
      <c r="JJ187" s="261"/>
      <c r="JK187" s="261"/>
      <c r="JL187" s="599"/>
      <c r="JM187" s="254"/>
      <c r="JN187" s="255"/>
      <c r="JO187" s="256"/>
      <c r="JP187" s="256"/>
      <c r="JQ187" s="257"/>
      <c r="JR187" s="257"/>
      <c r="JS187" s="257"/>
      <c r="JT187" s="258"/>
      <c r="JU187" s="257"/>
      <c r="JV187" s="258"/>
      <c r="JW187" s="257"/>
      <c r="JX187" s="257"/>
      <c r="JY187" s="257"/>
      <c r="JZ187" s="258"/>
      <c r="KA187" s="261"/>
      <c r="KB187" s="261"/>
      <c r="KC187" s="599"/>
      <c r="KD187" s="254"/>
      <c r="KE187" s="255"/>
      <c r="KF187" s="256"/>
      <c r="KG187" s="256"/>
      <c r="KH187" s="257"/>
      <c r="KI187" s="257"/>
      <c r="KJ187" s="257"/>
      <c r="KK187" s="258"/>
      <c r="KL187" s="257"/>
      <c r="KM187" s="258"/>
      <c r="KN187" s="257"/>
      <c r="KO187" s="257"/>
      <c r="KP187" s="257"/>
      <c r="KQ187" s="258"/>
      <c r="KR187" s="261"/>
      <c r="KS187" s="261"/>
      <c r="KT187" s="599"/>
      <c r="KU187" s="264"/>
    </row>
    <row r="188" ht="15.75" hidden="1" customHeight="1">
      <c r="A188" s="254"/>
      <c r="B188" s="255"/>
      <c r="C188" s="256"/>
      <c r="D188" s="256"/>
      <c r="E188" s="257"/>
      <c r="F188" s="257"/>
      <c r="G188" s="257"/>
      <c r="H188" s="258"/>
      <c r="I188" s="257"/>
      <c r="J188" s="258"/>
      <c r="K188" s="257"/>
      <c r="L188" s="257"/>
      <c r="M188" s="257"/>
      <c r="N188" s="258"/>
      <c r="O188" s="261"/>
      <c r="P188" s="261"/>
      <c r="Q188" s="599"/>
      <c r="R188" s="254"/>
      <c r="S188" s="255"/>
      <c r="T188" s="256"/>
      <c r="U188" s="256"/>
      <c r="V188" s="257"/>
      <c r="W188" s="257"/>
      <c r="X188" s="257"/>
      <c r="Y188" s="258"/>
      <c r="Z188" s="257"/>
      <c r="AA188" s="258"/>
      <c r="AB188" s="257"/>
      <c r="AC188" s="257"/>
      <c r="AD188" s="257"/>
      <c r="AE188" s="258"/>
      <c r="AF188" s="261"/>
      <c r="AG188" s="261"/>
      <c r="AH188" s="599"/>
      <c r="AI188" s="254"/>
      <c r="AJ188" s="255"/>
      <c r="AK188" s="256"/>
      <c r="AL188" s="256"/>
      <c r="AM188" s="257"/>
      <c r="AN188" s="257"/>
      <c r="AO188" s="257"/>
      <c r="AP188" s="258"/>
      <c r="AQ188" s="257"/>
      <c r="AR188" s="258"/>
      <c r="AS188" s="257"/>
      <c r="AT188" s="257"/>
      <c r="AU188" s="257"/>
      <c r="AV188" s="258"/>
      <c r="AW188" s="261"/>
      <c r="AX188" s="261"/>
      <c r="AY188" s="599"/>
      <c r="AZ188" s="254"/>
      <c r="BA188" s="255"/>
      <c r="BB188" s="256"/>
      <c r="BC188" s="256"/>
      <c r="BD188" s="257"/>
      <c r="BE188" s="257"/>
      <c r="BF188" s="257"/>
      <c r="BG188" s="258"/>
      <c r="BH188" s="257"/>
      <c r="BI188" s="258"/>
      <c r="BJ188" s="257"/>
      <c r="BK188" s="257"/>
      <c r="BL188" s="257"/>
      <c r="BM188" s="258"/>
      <c r="BN188" s="261"/>
      <c r="BO188" s="261"/>
      <c r="BP188" s="599"/>
      <c r="BQ188" s="254"/>
      <c r="BR188" s="255"/>
      <c r="BS188" s="256"/>
      <c r="BT188" s="256"/>
      <c r="BU188" s="257"/>
      <c r="BV188" s="257"/>
      <c r="BW188" s="257"/>
      <c r="BX188" s="258"/>
      <c r="BY188" s="257"/>
      <c r="BZ188" s="258"/>
      <c r="CA188" s="257"/>
      <c r="CB188" s="257"/>
      <c r="CC188" s="257"/>
      <c r="CD188" s="258"/>
      <c r="CE188" s="261"/>
      <c r="CF188" s="261"/>
      <c r="CG188" s="599"/>
      <c r="CH188" s="254"/>
      <c r="CI188" s="255"/>
      <c r="CJ188" s="256"/>
      <c r="CK188" s="256"/>
      <c r="CL188" s="257"/>
      <c r="CM188" s="257"/>
      <c r="CN188" s="257"/>
      <c r="CO188" s="258"/>
      <c r="CP188" s="257"/>
      <c r="CQ188" s="258"/>
      <c r="CR188" s="257"/>
      <c r="CS188" s="257"/>
      <c r="CT188" s="257"/>
      <c r="CU188" s="258"/>
      <c r="CV188" s="261"/>
      <c r="CW188" s="261"/>
      <c r="CX188" s="599"/>
      <c r="CY188" s="254"/>
      <c r="CZ188" s="255"/>
      <c r="DA188" s="256"/>
      <c r="DB188" s="256"/>
      <c r="DC188" s="257"/>
      <c r="DD188" s="257"/>
      <c r="DE188" s="257"/>
      <c r="DF188" s="258"/>
      <c r="DG188" s="257"/>
      <c r="DH188" s="258"/>
      <c r="DI188" s="257"/>
      <c r="DJ188" s="257"/>
      <c r="DK188" s="257"/>
      <c r="DL188" s="258"/>
      <c r="DM188" s="261"/>
      <c r="DN188" s="261"/>
      <c r="DO188" s="599"/>
      <c r="DP188" s="254"/>
      <c r="DQ188" s="255"/>
      <c r="DR188" s="256"/>
      <c r="DS188" s="256"/>
      <c r="DT188" s="257"/>
      <c r="DU188" s="257"/>
      <c r="DV188" s="257"/>
      <c r="DW188" s="258"/>
      <c r="DX188" s="257"/>
      <c r="DY188" s="258"/>
      <c r="DZ188" s="257"/>
      <c r="EA188" s="257"/>
      <c r="EB188" s="257"/>
      <c r="EC188" s="258"/>
      <c r="ED188" s="261"/>
      <c r="EE188" s="261"/>
      <c r="EF188" s="599"/>
      <c r="EG188" s="254"/>
      <c r="EH188" s="255"/>
      <c r="EI188" s="256"/>
      <c r="EJ188" s="256"/>
      <c r="EK188" s="257"/>
      <c r="EL188" s="257"/>
      <c r="EM188" s="257"/>
      <c r="EN188" s="258"/>
      <c r="EO188" s="257"/>
      <c r="EP188" s="258"/>
      <c r="EQ188" s="257"/>
      <c r="ER188" s="257"/>
      <c r="ES188" s="257"/>
      <c r="ET188" s="258"/>
      <c r="EU188" s="261"/>
      <c r="EV188" s="261"/>
      <c r="EW188" s="599"/>
      <c r="EX188" s="254"/>
      <c r="EY188" s="255"/>
      <c r="EZ188" s="256"/>
      <c r="FA188" s="256"/>
      <c r="FB188" s="257"/>
      <c r="FC188" s="257"/>
      <c r="FD188" s="257"/>
      <c r="FE188" s="258"/>
      <c r="FF188" s="257"/>
      <c r="FG188" s="258"/>
      <c r="FH188" s="257"/>
      <c r="FI188" s="257"/>
      <c r="FJ188" s="257"/>
      <c r="FK188" s="258"/>
      <c r="FL188" s="261"/>
      <c r="FM188" s="261"/>
      <c r="FN188" s="599"/>
      <c r="FO188" s="254"/>
      <c r="FP188" s="255"/>
      <c r="FQ188" s="256"/>
      <c r="FR188" s="256"/>
      <c r="FS188" s="257"/>
      <c r="FT188" s="257"/>
      <c r="FU188" s="257"/>
      <c r="FV188" s="258"/>
      <c r="FW188" s="257"/>
      <c r="FX188" s="258"/>
      <c r="FY188" s="257"/>
      <c r="FZ188" s="257"/>
      <c r="GA188" s="257"/>
      <c r="GB188" s="258"/>
      <c r="GC188" s="261"/>
      <c r="GD188" s="261"/>
      <c r="GE188" s="599"/>
      <c r="GF188" s="254"/>
      <c r="GG188" s="255"/>
      <c r="GH188" s="256"/>
      <c r="GI188" s="256"/>
      <c r="GJ188" s="257"/>
      <c r="GK188" s="257"/>
      <c r="GL188" s="257"/>
      <c r="GM188" s="258"/>
      <c r="GN188" s="257"/>
      <c r="GO188" s="258"/>
      <c r="GP188" s="257"/>
      <c r="GQ188" s="257"/>
      <c r="GR188" s="257"/>
      <c r="GS188" s="258"/>
      <c r="GT188" s="261"/>
      <c r="GU188" s="261"/>
      <c r="GV188" s="599"/>
      <c r="GW188" s="254"/>
      <c r="GX188" s="255"/>
      <c r="GY188" s="256"/>
      <c r="GZ188" s="256"/>
      <c r="HA188" s="257"/>
      <c r="HB188" s="257"/>
      <c r="HC188" s="257"/>
      <c r="HD188" s="258"/>
      <c r="HE188" s="257"/>
      <c r="HF188" s="258"/>
      <c r="HG188" s="257"/>
      <c r="HH188" s="257"/>
      <c r="HI188" s="257"/>
      <c r="HJ188" s="258"/>
      <c r="HK188" s="261"/>
      <c r="HL188" s="261"/>
      <c r="HM188" s="599"/>
      <c r="HN188" s="254"/>
      <c r="HO188" s="255"/>
      <c r="HP188" s="256"/>
      <c r="HQ188" s="256"/>
      <c r="HR188" s="257"/>
      <c r="HS188" s="257"/>
      <c r="HT188" s="257"/>
      <c r="HU188" s="258"/>
      <c r="HV188" s="257"/>
      <c r="HW188" s="258"/>
      <c r="HX188" s="257"/>
      <c r="HY188" s="257"/>
      <c r="HZ188" s="257"/>
      <c r="IA188" s="258"/>
      <c r="IB188" s="261"/>
      <c r="IC188" s="261"/>
      <c r="ID188" s="599"/>
      <c r="IE188" s="254"/>
      <c r="IF188" s="255"/>
      <c r="IG188" s="256"/>
      <c r="IH188" s="256"/>
      <c r="II188" s="257"/>
      <c r="IJ188" s="257"/>
      <c r="IK188" s="257"/>
      <c r="IL188" s="258"/>
      <c r="IM188" s="257"/>
      <c r="IN188" s="258"/>
      <c r="IO188" s="257"/>
      <c r="IP188" s="257"/>
      <c r="IQ188" s="257"/>
      <c r="IR188" s="258"/>
      <c r="IS188" s="261"/>
      <c r="IT188" s="261"/>
      <c r="IU188" s="599"/>
      <c r="IV188" s="254"/>
      <c r="IW188" s="255"/>
      <c r="IX188" s="256"/>
      <c r="IY188" s="256"/>
      <c r="IZ188" s="257"/>
      <c r="JA188" s="257"/>
      <c r="JB188" s="257"/>
      <c r="JC188" s="258"/>
      <c r="JD188" s="257"/>
      <c r="JE188" s="258"/>
      <c r="JF188" s="257"/>
      <c r="JG188" s="257"/>
      <c r="JH188" s="257"/>
      <c r="JI188" s="258"/>
      <c r="JJ188" s="261"/>
      <c r="JK188" s="261"/>
      <c r="JL188" s="599"/>
      <c r="JM188" s="254"/>
      <c r="JN188" s="255"/>
      <c r="JO188" s="256"/>
      <c r="JP188" s="256"/>
      <c r="JQ188" s="257"/>
      <c r="JR188" s="257"/>
      <c r="JS188" s="257"/>
      <c r="JT188" s="258"/>
      <c r="JU188" s="257"/>
      <c r="JV188" s="258"/>
      <c r="JW188" s="257"/>
      <c r="JX188" s="257"/>
      <c r="JY188" s="257"/>
      <c r="JZ188" s="258"/>
      <c r="KA188" s="261"/>
      <c r="KB188" s="261"/>
      <c r="KC188" s="599"/>
      <c r="KD188" s="254"/>
      <c r="KE188" s="255"/>
      <c r="KF188" s="256"/>
      <c r="KG188" s="256"/>
      <c r="KH188" s="257"/>
      <c r="KI188" s="257"/>
      <c r="KJ188" s="257"/>
      <c r="KK188" s="258"/>
      <c r="KL188" s="257"/>
      <c r="KM188" s="258"/>
      <c r="KN188" s="257"/>
      <c r="KO188" s="257"/>
      <c r="KP188" s="257"/>
      <c r="KQ188" s="258"/>
      <c r="KR188" s="261"/>
      <c r="KS188" s="261"/>
      <c r="KT188" s="599"/>
      <c r="KU188" s="264"/>
    </row>
    <row r="189" ht="15.75" hidden="1" customHeight="1">
      <c r="A189" s="254"/>
      <c r="B189" s="255"/>
      <c r="C189" s="256"/>
      <c r="D189" s="256"/>
      <c r="E189" s="257"/>
      <c r="F189" s="257"/>
      <c r="G189" s="257"/>
      <c r="H189" s="258"/>
      <c r="I189" s="257"/>
      <c r="J189" s="258"/>
      <c r="K189" s="257"/>
      <c r="L189" s="257"/>
      <c r="M189" s="257"/>
      <c r="N189" s="258"/>
      <c r="O189" s="261"/>
      <c r="P189" s="261"/>
      <c r="Q189" s="599"/>
      <c r="R189" s="254"/>
      <c r="S189" s="255"/>
      <c r="T189" s="256"/>
      <c r="U189" s="256"/>
      <c r="V189" s="257"/>
      <c r="W189" s="257"/>
      <c r="X189" s="257"/>
      <c r="Y189" s="258"/>
      <c r="Z189" s="257"/>
      <c r="AA189" s="258"/>
      <c r="AB189" s="257"/>
      <c r="AC189" s="257"/>
      <c r="AD189" s="257"/>
      <c r="AE189" s="258"/>
      <c r="AF189" s="261"/>
      <c r="AG189" s="261"/>
      <c r="AH189" s="599"/>
      <c r="AI189" s="254"/>
      <c r="AJ189" s="255"/>
      <c r="AK189" s="256"/>
      <c r="AL189" s="256"/>
      <c r="AM189" s="257"/>
      <c r="AN189" s="257"/>
      <c r="AO189" s="257"/>
      <c r="AP189" s="258"/>
      <c r="AQ189" s="257"/>
      <c r="AR189" s="258"/>
      <c r="AS189" s="257"/>
      <c r="AT189" s="257"/>
      <c r="AU189" s="257"/>
      <c r="AV189" s="258"/>
      <c r="AW189" s="261"/>
      <c r="AX189" s="261"/>
      <c r="AY189" s="599"/>
      <c r="AZ189" s="254"/>
      <c r="BA189" s="255"/>
      <c r="BB189" s="256"/>
      <c r="BC189" s="256"/>
      <c r="BD189" s="257"/>
      <c r="BE189" s="257"/>
      <c r="BF189" s="257"/>
      <c r="BG189" s="258"/>
      <c r="BH189" s="257"/>
      <c r="BI189" s="258"/>
      <c r="BJ189" s="257"/>
      <c r="BK189" s="257"/>
      <c r="BL189" s="257"/>
      <c r="BM189" s="258"/>
      <c r="BN189" s="261"/>
      <c r="BO189" s="261"/>
      <c r="BP189" s="599"/>
      <c r="BQ189" s="254"/>
      <c r="BR189" s="255"/>
      <c r="BS189" s="256"/>
      <c r="BT189" s="256"/>
      <c r="BU189" s="257"/>
      <c r="BV189" s="257"/>
      <c r="BW189" s="257"/>
      <c r="BX189" s="258"/>
      <c r="BY189" s="257"/>
      <c r="BZ189" s="258"/>
      <c r="CA189" s="257"/>
      <c r="CB189" s="257"/>
      <c r="CC189" s="257"/>
      <c r="CD189" s="258"/>
      <c r="CE189" s="261"/>
      <c r="CF189" s="261"/>
      <c r="CG189" s="599"/>
      <c r="CH189" s="254"/>
      <c r="CI189" s="255"/>
      <c r="CJ189" s="256"/>
      <c r="CK189" s="256"/>
      <c r="CL189" s="257"/>
      <c r="CM189" s="257"/>
      <c r="CN189" s="257"/>
      <c r="CO189" s="258"/>
      <c r="CP189" s="257"/>
      <c r="CQ189" s="258"/>
      <c r="CR189" s="257"/>
      <c r="CS189" s="257"/>
      <c r="CT189" s="257"/>
      <c r="CU189" s="258"/>
      <c r="CV189" s="261"/>
      <c r="CW189" s="261"/>
      <c r="CX189" s="599"/>
      <c r="CY189" s="254"/>
      <c r="CZ189" s="255"/>
      <c r="DA189" s="256"/>
      <c r="DB189" s="256"/>
      <c r="DC189" s="257"/>
      <c r="DD189" s="257"/>
      <c r="DE189" s="257"/>
      <c r="DF189" s="258"/>
      <c r="DG189" s="257"/>
      <c r="DH189" s="258"/>
      <c r="DI189" s="257"/>
      <c r="DJ189" s="257"/>
      <c r="DK189" s="257"/>
      <c r="DL189" s="258"/>
      <c r="DM189" s="261"/>
      <c r="DN189" s="261"/>
      <c r="DO189" s="599"/>
      <c r="DP189" s="254"/>
      <c r="DQ189" s="255"/>
      <c r="DR189" s="256"/>
      <c r="DS189" s="256"/>
      <c r="DT189" s="257"/>
      <c r="DU189" s="257"/>
      <c r="DV189" s="257"/>
      <c r="DW189" s="258"/>
      <c r="DX189" s="257"/>
      <c r="DY189" s="258"/>
      <c r="DZ189" s="257"/>
      <c r="EA189" s="257"/>
      <c r="EB189" s="257"/>
      <c r="EC189" s="258"/>
      <c r="ED189" s="261"/>
      <c r="EE189" s="261"/>
      <c r="EF189" s="599"/>
      <c r="EG189" s="254"/>
      <c r="EH189" s="255"/>
      <c r="EI189" s="256"/>
      <c r="EJ189" s="256"/>
      <c r="EK189" s="257"/>
      <c r="EL189" s="257"/>
      <c r="EM189" s="257"/>
      <c r="EN189" s="258"/>
      <c r="EO189" s="257"/>
      <c r="EP189" s="258"/>
      <c r="EQ189" s="257"/>
      <c r="ER189" s="257"/>
      <c r="ES189" s="257"/>
      <c r="ET189" s="258"/>
      <c r="EU189" s="261"/>
      <c r="EV189" s="261"/>
      <c r="EW189" s="599"/>
      <c r="EX189" s="254"/>
      <c r="EY189" s="255"/>
      <c r="EZ189" s="256"/>
      <c r="FA189" s="256"/>
      <c r="FB189" s="257"/>
      <c r="FC189" s="257"/>
      <c r="FD189" s="257"/>
      <c r="FE189" s="258"/>
      <c r="FF189" s="257"/>
      <c r="FG189" s="258"/>
      <c r="FH189" s="257"/>
      <c r="FI189" s="257"/>
      <c r="FJ189" s="257"/>
      <c r="FK189" s="258"/>
      <c r="FL189" s="261"/>
      <c r="FM189" s="261"/>
      <c r="FN189" s="599"/>
      <c r="FO189" s="254"/>
      <c r="FP189" s="255"/>
      <c r="FQ189" s="256"/>
      <c r="FR189" s="256"/>
      <c r="FS189" s="257"/>
      <c r="FT189" s="257"/>
      <c r="FU189" s="257"/>
      <c r="FV189" s="258"/>
      <c r="FW189" s="257"/>
      <c r="FX189" s="258"/>
      <c r="FY189" s="257"/>
      <c r="FZ189" s="257"/>
      <c r="GA189" s="257"/>
      <c r="GB189" s="258"/>
      <c r="GC189" s="261"/>
      <c r="GD189" s="261"/>
      <c r="GE189" s="599"/>
      <c r="GF189" s="254"/>
      <c r="GG189" s="255"/>
      <c r="GH189" s="256"/>
      <c r="GI189" s="256"/>
      <c r="GJ189" s="257"/>
      <c r="GK189" s="257"/>
      <c r="GL189" s="257"/>
      <c r="GM189" s="258"/>
      <c r="GN189" s="257"/>
      <c r="GO189" s="258"/>
      <c r="GP189" s="257"/>
      <c r="GQ189" s="257"/>
      <c r="GR189" s="257"/>
      <c r="GS189" s="258"/>
      <c r="GT189" s="261"/>
      <c r="GU189" s="261"/>
      <c r="GV189" s="599"/>
      <c r="GW189" s="254"/>
      <c r="GX189" s="255"/>
      <c r="GY189" s="256"/>
      <c r="GZ189" s="256"/>
      <c r="HA189" s="257"/>
      <c r="HB189" s="257"/>
      <c r="HC189" s="257"/>
      <c r="HD189" s="258"/>
      <c r="HE189" s="257"/>
      <c r="HF189" s="258"/>
      <c r="HG189" s="257"/>
      <c r="HH189" s="257"/>
      <c r="HI189" s="257"/>
      <c r="HJ189" s="258"/>
      <c r="HK189" s="261"/>
      <c r="HL189" s="261"/>
      <c r="HM189" s="599"/>
      <c r="HN189" s="254"/>
      <c r="HO189" s="255"/>
      <c r="HP189" s="256"/>
      <c r="HQ189" s="256"/>
      <c r="HR189" s="257"/>
      <c r="HS189" s="257"/>
      <c r="HT189" s="257"/>
      <c r="HU189" s="258"/>
      <c r="HV189" s="257"/>
      <c r="HW189" s="258"/>
      <c r="HX189" s="257"/>
      <c r="HY189" s="257"/>
      <c r="HZ189" s="257"/>
      <c r="IA189" s="258"/>
      <c r="IB189" s="261"/>
      <c r="IC189" s="261"/>
      <c r="ID189" s="599"/>
      <c r="IE189" s="254"/>
      <c r="IF189" s="255"/>
      <c r="IG189" s="256"/>
      <c r="IH189" s="256"/>
      <c r="II189" s="257"/>
      <c r="IJ189" s="257"/>
      <c r="IK189" s="257"/>
      <c r="IL189" s="258"/>
      <c r="IM189" s="257"/>
      <c r="IN189" s="258"/>
      <c r="IO189" s="257"/>
      <c r="IP189" s="257"/>
      <c r="IQ189" s="257"/>
      <c r="IR189" s="258"/>
      <c r="IS189" s="261"/>
      <c r="IT189" s="261"/>
      <c r="IU189" s="599"/>
      <c r="IV189" s="254"/>
      <c r="IW189" s="255"/>
      <c r="IX189" s="256"/>
      <c r="IY189" s="256"/>
      <c r="IZ189" s="257"/>
      <c r="JA189" s="257"/>
      <c r="JB189" s="257"/>
      <c r="JC189" s="258"/>
      <c r="JD189" s="257"/>
      <c r="JE189" s="258"/>
      <c r="JF189" s="257"/>
      <c r="JG189" s="257"/>
      <c r="JH189" s="257"/>
      <c r="JI189" s="258"/>
      <c r="JJ189" s="261"/>
      <c r="JK189" s="261"/>
      <c r="JL189" s="599"/>
      <c r="JM189" s="254"/>
      <c r="JN189" s="255"/>
      <c r="JO189" s="256"/>
      <c r="JP189" s="256"/>
      <c r="JQ189" s="257"/>
      <c r="JR189" s="257"/>
      <c r="JS189" s="257"/>
      <c r="JT189" s="258"/>
      <c r="JU189" s="257"/>
      <c r="JV189" s="258"/>
      <c r="JW189" s="257"/>
      <c r="JX189" s="257"/>
      <c r="JY189" s="257"/>
      <c r="JZ189" s="258"/>
      <c r="KA189" s="261"/>
      <c r="KB189" s="261"/>
      <c r="KC189" s="599"/>
      <c r="KD189" s="254"/>
      <c r="KE189" s="255"/>
      <c r="KF189" s="256"/>
      <c r="KG189" s="256"/>
      <c r="KH189" s="257"/>
      <c r="KI189" s="257"/>
      <c r="KJ189" s="257"/>
      <c r="KK189" s="258"/>
      <c r="KL189" s="257"/>
      <c r="KM189" s="258"/>
      <c r="KN189" s="257"/>
      <c r="KO189" s="257"/>
      <c r="KP189" s="257"/>
      <c r="KQ189" s="258"/>
      <c r="KR189" s="261"/>
      <c r="KS189" s="261"/>
      <c r="KT189" s="599"/>
      <c r="KU189" s="264"/>
    </row>
    <row r="190" ht="15.75" hidden="1" customHeight="1">
      <c r="A190" s="254"/>
      <c r="B190" s="255"/>
      <c r="C190" s="256"/>
      <c r="D190" s="256"/>
      <c r="E190" s="257"/>
      <c r="F190" s="257"/>
      <c r="G190" s="257"/>
      <c r="H190" s="258"/>
      <c r="I190" s="257"/>
      <c r="J190" s="258"/>
      <c r="K190" s="257"/>
      <c r="L190" s="257"/>
      <c r="M190" s="257"/>
      <c r="N190" s="258"/>
      <c r="O190" s="261"/>
      <c r="P190" s="261"/>
      <c r="Q190" s="599"/>
      <c r="R190" s="254"/>
      <c r="S190" s="255"/>
      <c r="T190" s="256"/>
      <c r="U190" s="256"/>
      <c r="V190" s="257"/>
      <c r="W190" s="257"/>
      <c r="X190" s="257"/>
      <c r="Y190" s="258"/>
      <c r="Z190" s="257"/>
      <c r="AA190" s="258"/>
      <c r="AB190" s="257"/>
      <c r="AC190" s="257"/>
      <c r="AD190" s="257"/>
      <c r="AE190" s="258"/>
      <c r="AF190" s="261"/>
      <c r="AG190" s="261"/>
      <c r="AH190" s="599"/>
      <c r="AI190" s="254"/>
      <c r="AJ190" s="255"/>
      <c r="AK190" s="256"/>
      <c r="AL190" s="256"/>
      <c r="AM190" s="257"/>
      <c r="AN190" s="257"/>
      <c r="AO190" s="257"/>
      <c r="AP190" s="258"/>
      <c r="AQ190" s="257"/>
      <c r="AR190" s="258"/>
      <c r="AS190" s="257"/>
      <c r="AT190" s="257"/>
      <c r="AU190" s="257"/>
      <c r="AV190" s="258"/>
      <c r="AW190" s="261"/>
      <c r="AX190" s="261"/>
      <c r="AY190" s="599"/>
      <c r="AZ190" s="254"/>
      <c r="BA190" s="255"/>
      <c r="BB190" s="256"/>
      <c r="BC190" s="256"/>
      <c r="BD190" s="257"/>
      <c r="BE190" s="257"/>
      <c r="BF190" s="257"/>
      <c r="BG190" s="258"/>
      <c r="BH190" s="257"/>
      <c r="BI190" s="258"/>
      <c r="BJ190" s="257"/>
      <c r="BK190" s="257"/>
      <c r="BL190" s="257"/>
      <c r="BM190" s="258"/>
      <c r="BN190" s="261"/>
      <c r="BO190" s="261"/>
      <c r="BP190" s="599"/>
      <c r="BQ190" s="254"/>
      <c r="BR190" s="255"/>
      <c r="BS190" s="256"/>
      <c r="BT190" s="256"/>
      <c r="BU190" s="257"/>
      <c r="BV190" s="257"/>
      <c r="BW190" s="257"/>
      <c r="BX190" s="258"/>
      <c r="BY190" s="257"/>
      <c r="BZ190" s="258"/>
      <c r="CA190" s="257"/>
      <c r="CB190" s="257"/>
      <c r="CC190" s="257"/>
      <c r="CD190" s="258"/>
      <c r="CE190" s="261"/>
      <c r="CF190" s="261"/>
      <c r="CG190" s="599"/>
      <c r="CH190" s="254"/>
      <c r="CI190" s="255"/>
      <c r="CJ190" s="256"/>
      <c r="CK190" s="256"/>
      <c r="CL190" s="257"/>
      <c r="CM190" s="257"/>
      <c r="CN190" s="257"/>
      <c r="CO190" s="258"/>
      <c r="CP190" s="257"/>
      <c r="CQ190" s="258"/>
      <c r="CR190" s="257"/>
      <c r="CS190" s="257"/>
      <c r="CT190" s="257"/>
      <c r="CU190" s="258"/>
      <c r="CV190" s="261"/>
      <c r="CW190" s="261"/>
      <c r="CX190" s="599"/>
      <c r="CY190" s="254"/>
      <c r="CZ190" s="255"/>
      <c r="DA190" s="256"/>
      <c r="DB190" s="256"/>
      <c r="DC190" s="257"/>
      <c r="DD190" s="257"/>
      <c r="DE190" s="257"/>
      <c r="DF190" s="258"/>
      <c r="DG190" s="257"/>
      <c r="DH190" s="258"/>
      <c r="DI190" s="257"/>
      <c r="DJ190" s="257"/>
      <c r="DK190" s="257"/>
      <c r="DL190" s="258"/>
      <c r="DM190" s="261"/>
      <c r="DN190" s="261"/>
      <c r="DO190" s="599"/>
      <c r="DP190" s="254"/>
      <c r="DQ190" s="255"/>
      <c r="DR190" s="256"/>
      <c r="DS190" s="256"/>
      <c r="DT190" s="257"/>
      <c r="DU190" s="257"/>
      <c r="DV190" s="257"/>
      <c r="DW190" s="258"/>
      <c r="DX190" s="257"/>
      <c r="DY190" s="258"/>
      <c r="DZ190" s="257"/>
      <c r="EA190" s="257"/>
      <c r="EB190" s="257"/>
      <c r="EC190" s="258"/>
      <c r="ED190" s="261"/>
      <c r="EE190" s="261"/>
      <c r="EF190" s="599"/>
      <c r="EG190" s="254"/>
      <c r="EH190" s="255"/>
      <c r="EI190" s="256"/>
      <c r="EJ190" s="256"/>
      <c r="EK190" s="257"/>
      <c r="EL190" s="257"/>
      <c r="EM190" s="257"/>
      <c r="EN190" s="258"/>
      <c r="EO190" s="257"/>
      <c r="EP190" s="258"/>
      <c r="EQ190" s="257"/>
      <c r="ER190" s="257"/>
      <c r="ES190" s="257"/>
      <c r="ET190" s="258"/>
      <c r="EU190" s="261"/>
      <c r="EV190" s="261"/>
      <c r="EW190" s="599"/>
      <c r="EX190" s="254"/>
      <c r="EY190" s="255"/>
      <c r="EZ190" s="256"/>
      <c r="FA190" s="256"/>
      <c r="FB190" s="257"/>
      <c r="FC190" s="257"/>
      <c r="FD190" s="257"/>
      <c r="FE190" s="258"/>
      <c r="FF190" s="257"/>
      <c r="FG190" s="258"/>
      <c r="FH190" s="257"/>
      <c r="FI190" s="257"/>
      <c r="FJ190" s="257"/>
      <c r="FK190" s="258"/>
      <c r="FL190" s="261"/>
      <c r="FM190" s="261"/>
      <c r="FN190" s="599"/>
      <c r="FO190" s="254"/>
      <c r="FP190" s="255"/>
      <c r="FQ190" s="256"/>
      <c r="FR190" s="256"/>
      <c r="FS190" s="257"/>
      <c r="FT190" s="257"/>
      <c r="FU190" s="257"/>
      <c r="FV190" s="258"/>
      <c r="FW190" s="257"/>
      <c r="FX190" s="258"/>
      <c r="FY190" s="257"/>
      <c r="FZ190" s="257"/>
      <c r="GA190" s="257"/>
      <c r="GB190" s="258"/>
      <c r="GC190" s="261"/>
      <c r="GD190" s="261"/>
      <c r="GE190" s="599"/>
      <c r="GF190" s="254"/>
      <c r="GG190" s="255"/>
      <c r="GH190" s="256"/>
      <c r="GI190" s="256"/>
      <c r="GJ190" s="257"/>
      <c r="GK190" s="257"/>
      <c r="GL190" s="257"/>
      <c r="GM190" s="258"/>
      <c r="GN190" s="257"/>
      <c r="GO190" s="258"/>
      <c r="GP190" s="257"/>
      <c r="GQ190" s="257"/>
      <c r="GR190" s="257"/>
      <c r="GS190" s="258"/>
      <c r="GT190" s="261"/>
      <c r="GU190" s="261"/>
      <c r="GV190" s="599"/>
      <c r="GW190" s="254"/>
      <c r="GX190" s="255"/>
      <c r="GY190" s="256"/>
      <c r="GZ190" s="256"/>
      <c r="HA190" s="257"/>
      <c r="HB190" s="257"/>
      <c r="HC190" s="257"/>
      <c r="HD190" s="258"/>
      <c r="HE190" s="257"/>
      <c r="HF190" s="258"/>
      <c r="HG190" s="257"/>
      <c r="HH190" s="257"/>
      <c r="HI190" s="257"/>
      <c r="HJ190" s="258"/>
      <c r="HK190" s="261"/>
      <c r="HL190" s="261"/>
      <c r="HM190" s="599"/>
      <c r="HN190" s="254"/>
      <c r="HO190" s="255"/>
      <c r="HP190" s="256"/>
      <c r="HQ190" s="256"/>
      <c r="HR190" s="257"/>
      <c r="HS190" s="257"/>
      <c r="HT190" s="257"/>
      <c r="HU190" s="258"/>
      <c r="HV190" s="257"/>
      <c r="HW190" s="258"/>
      <c r="HX190" s="257"/>
      <c r="HY190" s="257"/>
      <c r="HZ190" s="257"/>
      <c r="IA190" s="258"/>
      <c r="IB190" s="261"/>
      <c r="IC190" s="261"/>
      <c r="ID190" s="599"/>
      <c r="IE190" s="254"/>
      <c r="IF190" s="255"/>
      <c r="IG190" s="256"/>
      <c r="IH190" s="256"/>
      <c r="II190" s="257"/>
      <c r="IJ190" s="257"/>
      <c r="IK190" s="257"/>
      <c r="IL190" s="258"/>
      <c r="IM190" s="257"/>
      <c r="IN190" s="258"/>
      <c r="IO190" s="257"/>
      <c r="IP190" s="257"/>
      <c r="IQ190" s="257"/>
      <c r="IR190" s="258"/>
      <c r="IS190" s="261"/>
      <c r="IT190" s="261"/>
      <c r="IU190" s="599"/>
      <c r="IV190" s="254"/>
      <c r="IW190" s="255"/>
      <c r="IX190" s="256"/>
      <c r="IY190" s="256"/>
      <c r="IZ190" s="257"/>
      <c r="JA190" s="257"/>
      <c r="JB190" s="257"/>
      <c r="JC190" s="258"/>
      <c r="JD190" s="257"/>
      <c r="JE190" s="258"/>
      <c r="JF190" s="257"/>
      <c r="JG190" s="257"/>
      <c r="JH190" s="257"/>
      <c r="JI190" s="258"/>
      <c r="JJ190" s="261"/>
      <c r="JK190" s="261"/>
      <c r="JL190" s="599"/>
      <c r="JM190" s="254"/>
      <c r="JN190" s="255"/>
      <c r="JO190" s="256"/>
      <c r="JP190" s="256"/>
      <c r="JQ190" s="257"/>
      <c r="JR190" s="257"/>
      <c r="JS190" s="257"/>
      <c r="JT190" s="258"/>
      <c r="JU190" s="257"/>
      <c r="JV190" s="258"/>
      <c r="JW190" s="257"/>
      <c r="JX190" s="257"/>
      <c r="JY190" s="257"/>
      <c r="JZ190" s="258"/>
      <c r="KA190" s="261"/>
      <c r="KB190" s="261"/>
      <c r="KC190" s="599"/>
      <c r="KD190" s="254"/>
      <c r="KE190" s="255"/>
      <c r="KF190" s="256"/>
      <c r="KG190" s="256"/>
      <c r="KH190" s="257"/>
      <c r="KI190" s="257"/>
      <c r="KJ190" s="257"/>
      <c r="KK190" s="258"/>
      <c r="KL190" s="257"/>
      <c r="KM190" s="258"/>
      <c r="KN190" s="257"/>
      <c r="KO190" s="257"/>
      <c r="KP190" s="257"/>
      <c r="KQ190" s="258"/>
      <c r="KR190" s="261"/>
      <c r="KS190" s="261"/>
      <c r="KT190" s="599"/>
      <c r="KU190" s="264"/>
    </row>
    <row r="191" ht="15.75" hidden="1" customHeight="1">
      <c r="A191" s="254"/>
      <c r="B191" s="255"/>
      <c r="C191" s="256"/>
      <c r="D191" s="256"/>
      <c r="E191" s="257"/>
      <c r="F191" s="257"/>
      <c r="G191" s="257"/>
      <c r="H191" s="258"/>
      <c r="I191" s="257"/>
      <c r="J191" s="258"/>
      <c r="K191" s="257"/>
      <c r="L191" s="257"/>
      <c r="M191" s="257"/>
      <c r="N191" s="258"/>
      <c r="O191" s="261"/>
      <c r="P191" s="261"/>
      <c r="Q191" s="599"/>
      <c r="R191" s="254"/>
      <c r="S191" s="255"/>
      <c r="T191" s="256"/>
      <c r="U191" s="256"/>
      <c r="V191" s="257"/>
      <c r="W191" s="257"/>
      <c r="X191" s="257"/>
      <c r="Y191" s="258"/>
      <c r="Z191" s="257"/>
      <c r="AA191" s="258"/>
      <c r="AB191" s="257"/>
      <c r="AC191" s="257"/>
      <c r="AD191" s="257"/>
      <c r="AE191" s="258"/>
      <c r="AF191" s="261"/>
      <c r="AG191" s="261"/>
      <c r="AH191" s="599"/>
      <c r="AI191" s="254"/>
      <c r="AJ191" s="255"/>
      <c r="AK191" s="256"/>
      <c r="AL191" s="256"/>
      <c r="AM191" s="257"/>
      <c r="AN191" s="257"/>
      <c r="AO191" s="257"/>
      <c r="AP191" s="258"/>
      <c r="AQ191" s="257"/>
      <c r="AR191" s="258"/>
      <c r="AS191" s="257"/>
      <c r="AT191" s="257"/>
      <c r="AU191" s="257"/>
      <c r="AV191" s="258"/>
      <c r="AW191" s="261"/>
      <c r="AX191" s="261"/>
      <c r="AY191" s="599"/>
      <c r="AZ191" s="254"/>
      <c r="BA191" s="255"/>
      <c r="BB191" s="256"/>
      <c r="BC191" s="256"/>
      <c r="BD191" s="257"/>
      <c r="BE191" s="257"/>
      <c r="BF191" s="257"/>
      <c r="BG191" s="258"/>
      <c r="BH191" s="257"/>
      <c r="BI191" s="258"/>
      <c r="BJ191" s="257"/>
      <c r="BK191" s="257"/>
      <c r="BL191" s="257"/>
      <c r="BM191" s="258"/>
      <c r="BN191" s="261"/>
      <c r="BO191" s="261"/>
      <c r="BP191" s="599"/>
      <c r="BQ191" s="254"/>
      <c r="BR191" s="255"/>
      <c r="BS191" s="256"/>
      <c r="BT191" s="256"/>
      <c r="BU191" s="257"/>
      <c r="BV191" s="257"/>
      <c r="BW191" s="257"/>
      <c r="BX191" s="258"/>
      <c r="BY191" s="257"/>
      <c r="BZ191" s="258"/>
      <c r="CA191" s="257"/>
      <c r="CB191" s="257"/>
      <c r="CC191" s="257"/>
      <c r="CD191" s="258"/>
      <c r="CE191" s="261"/>
      <c r="CF191" s="261"/>
      <c r="CG191" s="599"/>
      <c r="CH191" s="254"/>
      <c r="CI191" s="255"/>
      <c r="CJ191" s="256"/>
      <c r="CK191" s="256"/>
      <c r="CL191" s="257"/>
      <c r="CM191" s="257"/>
      <c r="CN191" s="257"/>
      <c r="CO191" s="258"/>
      <c r="CP191" s="257"/>
      <c r="CQ191" s="258"/>
      <c r="CR191" s="257"/>
      <c r="CS191" s="257"/>
      <c r="CT191" s="257"/>
      <c r="CU191" s="258"/>
      <c r="CV191" s="261"/>
      <c r="CW191" s="261"/>
      <c r="CX191" s="599"/>
      <c r="CY191" s="254"/>
      <c r="CZ191" s="255"/>
      <c r="DA191" s="256"/>
      <c r="DB191" s="256"/>
      <c r="DC191" s="257"/>
      <c r="DD191" s="257"/>
      <c r="DE191" s="257"/>
      <c r="DF191" s="258"/>
      <c r="DG191" s="257"/>
      <c r="DH191" s="258"/>
      <c r="DI191" s="257"/>
      <c r="DJ191" s="257"/>
      <c r="DK191" s="257"/>
      <c r="DL191" s="258"/>
      <c r="DM191" s="261"/>
      <c r="DN191" s="261"/>
      <c r="DO191" s="599"/>
      <c r="DP191" s="254"/>
      <c r="DQ191" s="255"/>
      <c r="DR191" s="256"/>
      <c r="DS191" s="256"/>
      <c r="DT191" s="257"/>
      <c r="DU191" s="257"/>
      <c r="DV191" s="257"/>
      <c r="DW191" s="258"/>
      <c r="DX191" s="257"/>
      <c r="DY191" s="258"/>
      <c r="DZ191" s="257"/>
      <c r="EA191" s="257"/>
      <c r="EB191" s="257"/>
      <c r="EC191" s="258"/>
      <c r="ED191" s="261"/>
      <c r="EE191" s="261"/>
      <c r="EF191" s="599"/>
      <c r="EG191" s="254"/>
      <c r="EH191" s="255"/>
      <c r="EI191" s="256"/>
      <c r="EJ191" s="256"/>
      <c r="EK191" s="257"/>
      <c r="EL191" s="257"/>
      <c r="EM191" s="257"/>
      <c r="EN191" s="258"/>
      <c r="EO191" s="257"/>
      <c r="EP191" s="258"/>
      <c r="EQ191" s="257"/>
      <c r="ER191" s="257"/>
      <c r="ES191" s="257"/>
      <c r="ET191" s="258"/>
      <c r="EU191" s="261"/>
      <c r="EV191" s="261"/>
      <c r="EW191" s="599"/>
      <c r="EX191" s="254"/>
      <c r="EY191" s="255"/>
      <c r="EZ191" s="256"/>
      <c r="FA191" s="256"/>
      <c r="FB191" s="257"/>
      <c r="FC191" s="257"/>
      <c r="FD191" s="257"/>
      <c r="FE191" s="258"/>
      <c r="FF191" s="257"/>
      <c r="FG191" s="258"/>
      <c r="FH191" s="257"/>
      <c r="FI191" s="257"/>
      <c r="FJ191" s="257"/>
      <c r="FK191" s="258"/>
      <c r="FL191" s="261"/>
      <c r="FM191" s="261"/>
      <c r="FN191" s="599"/>
      <c r="FO191" s="254"/>
      <c r="FP191" s="255"/>
      <c r="FQ191" s="256"/>
      <c r="FR191" s="256"/>
      <c r="FS191" s="257"/>
      <c r="FT191" s="257"/>
      <c r="FU191" s="257"/>
      <c r="FV191" s="258"/>
      <c r="FW191" s="257"/>
      <c r="FX191" s="258"/>
      <c r="FY191" s="257"/>
      <c r="FZ191" s="257"/>
      <c r="GA191" s="257"/>
      <c r="GB191" s="258"/>
      <c r="GC191" s="261"/>
      <c r="GD191" s="261"/>
      <c r="GE191" s="599"/>
      <c r="GF191" s="254"/>
      <c r="GG191" s="255"/>
      <c r="GH191" s="256"/>
      <c r="GI191" s="256"/>
      <c r="GJ191" s="257"/>
      <c r="GK191" s="257"/>
      <c r="GL191" s="257"/>
      <c r="GM191" s="258"/>
      <c r="GN191" s="257"/>
      <c r="GO191" s="258"/>
      <c r="GP191" s="257"/>
      <c r="GQ191" s="257"/>
      <c r="GR191" s="257"/>
      <c r="GS191" s="258"/>
      <c r="GT191" s="261"/>
      <c r="GU191" s="261"/>
      <c r="GV191" s="599"/>
      <c r="GW191" s="254"/>
      <c r="GX191" s="255"/>
      <c r="GY191" s="256"/>
      <c r="GZ191" s="256"/>
      <c r="HA191" s="257"/>
      <c r="HB191" s="257"/>
      <c r="HC191" s="257"/>
      <c r="HD191" s="258"/>
      <c r="HE191" s="257"/>
      <c r="HF191" s="258"/>
      <c r="HG191" s="257"/>
      <c r="HH191" s="257"/>
      <c r="HI191" s="257"/>
      <c r="HJ191" s="258"/>
      <c r="HK191" s="261"/>
      <c r="HL191" s="261"/>
      <c r="HM191" s="599"/>
      <c r="HN191" s="254"/>
      <c r="HO191" s="255"/>
      <c r="HP191" s="256"/>
      <c r="HQ191" s="256"/>
      <c r="HR191" s="257"/>
      <c r="HS191" s="257"/>
      <c r="HT191" s="257"/>
      <c r="HU191" s="258"/>
      <c r="HV191" s="257"/>
      <c r="HW191" s="258"/>
      <c r="HX191" s="257"/>
      <c r="HY191" s="257"/>
      <c r="HZ191" s="257"/>
      <c r="IA191" s="258"/>
      <c r="IB191" s="261"/>
      <c r="IC191" s="261"/>
      <c r="ID191" s="599"/>
      <c r="IE191" s="254"/>
      <c r="IF191" s="255"/>
      <c r="IG191" s="256"/>
      <c r="IH191" s="256"/>
      <c r="II191" s="257"/>
      <c r="IJ191" s="257"/>
      <c r="IK191" s="257"/>
      <c r="IL191" s="258"/>
      <c r="IM191" s="257"/>
      <c r="IN191" s="258"/>
      <c r="IO191" s="257"/>
      <c r="IP191" s="257"/>
      <c r="IQ191" s="257"/>
      <c r="IR191" s="258"/>
      <c r="IS191" s="261"/>
      <c r="IT191" s="261"/>
      <c r="IU191" s="599"/>
      <c r="IV191" s="254"/>
      <c r="IW191" s="255"/>
      <c r="IX191" s="256"/>
      <c r="IY191" s="256"/>
      <c r="IZ191" s="257"/>
      <c r="JA191" s="257"/>
      <c r="JB191" s="257"/>
      <c r="JC191" s="258"/>
      <c r="JD191" s="257"/>
      <c r="JE191" s="258"/>
      <c r="JF191" s="257"/>
      <c r="JG191" s="257"/>
      <c r="JH191" s="257"/>
      <c r="JI191" s="258"/>
      <c r="JJ191" s="261"/>
      <c r="JK191" s="261"/>
      <c r="JL191" s="599"/>
      <c r="JM191" s="254"/>
      <c r="JN191" s="255"/>
      <c r="JO191" s="256"/>
      <c r="JP191" s="256"/>
      <c r="JQ191" s="257"/>
      <c r="JR191" s="257"/>
      <c r="JS191" s="257"/>
      <c r="JT191" s="258"/>
      <c r="JU191" s="257"/>
      <c r="JV191" s="258"/>
      <c r="JW191" s="257"/>
      <c r="JX191" s="257"/>
      <c r="JY191" s="257"/>
      <c r="JZ191" s="258"/>
      <c r="KA191" s="261"/>
      <c r="KB191" s="261"/>
      <c r="KC191" s="599"/>
      <c r="KD191" s="254"/>
      <c r="KE191" s="255"/>
      <c r="KF191" s="256"/>
      <c r="KG191" s="256"/>
      <c r="KH191" s="257"/>
      <c r="KI191" s="257"/>
      <c r="KJ191" s="257"/>
      <c r="KK191" s="258"/>
      <c r="KL191" s="257"/>
      <c r="KM191" s="258"/>
      <c r="KN191" s="257"/>
      <c r="KO191" s="257"/>
      <c r="KP191" s="257"/>
      <c r="KQ191" s="258"/>
      <c r="KR191" s="261"/>
      <c r="KS191" s="261"/>
      <c r="KT191" s="599"/>
      <c r="KU191" s="264"/>
    </row>
    <row r="192" ht="15.75" hidden="1" customHeight="1">
      <c r="A192" s="254"/>
      <c r="B192" s="255"/>
      <c r="C192" s="256"/>
      <c r="D192" s="256"/>
      <c r="E192" s="257"/>
      <c r="F192" s="257"/>
      <c r="G192" s="257"/>
      <c r="H192" s="258"/>
      <c r="I192" s="257"/>
      <c r="J192" s="258"/>
      <c r="K192" s="257"/>
      <c r="L192" s="257"/>
      <c r="M192" s="257"/>
      <c r="N192" s="258"/>
      <c r="O192" s="261"/>
      <c r="P192" s="261"/>
      <c r="Q192" s="599"/>
      <c r="R192" s="254"/>
      <c r="S192" s="255"/>
      <c r="T192" s="256"/>
      <c r="U192" s="256"/>
      <c r="V192" s="257"/>
      <c r="W192" s="257"/>
      <c r="X192" s="257"/>
      <c r="Y192" s="258"/>
      <c r="Z192" s="257"/>
      <c r="AA192" s="258"/>
      <c r="AB192" s="257"/>
      <c r="AC192" s="257"/>
      <c r="AD192" s="257"/>
      <c r="AE192" s="258"/>
      <c r="AF192" s="261"/>
      <c r="AG192" s="261"/>
      <c r="AH192" s="599"/>
      <c r="AI192" s="254"/>
      <c r="AJ192" s="255"/>
      <c r="AK192" s="256"/>
      <c r="AL192" s="256"/>
      <c r="AM192" s="257"/>
      <c r="AN192" s="257"/>
      <c r="AO192" s="257"/>
      <c r="AP192" s="258"/>
      <c r="AQ192" s="257"/>
      <c r="AR192" s="258"/>
      <c r="AS192" s="257"/>
      <c r="AT192" s="257"/>
      <c r="AU192" s="257"/>
      <c r="AV192" s="258"/>
      <c r="AW192" s="261"/>
      <c r="AX192" s="261"/>
      <c r="AY192" s="599"/>
      <c r="AZ192" s="254"/>
      <c r="BA192" s="255"/>
      <c r="BB192" s="256"/>
      <c r="BC192" s="256"/>
      <c r="BD192" s="257"/>
      <c r="BE192" s="257"/>
      <c r="BF192" s="257"/>
      <c r="BG192" s="258"/>
      <c r="BH192" s="257"/>
      <c r="BI192" s="258"/>
      <c r="BJ192" s="257"/>
      <c r="BK192" s="257"/>
      <c r="BL192" s="257"/>
      <c r="BM192" s="258"/>
      <c r="BN192" s="261"/>
      <c r="BO192" s="261"/>
      <c r="BP192" s="599"/>
      <c r="BQ192" s="254"/>
      <c r="BR192" s="255"/>
      <c r="BS192" s="256"/>
      <c r="BT192" s="256"/>
      <c r="BU192" s="257"/>
      <c r="BV192" s="257"/>
      <c r="BW192" s="257"/>
      <c r="BX192" s="258"/>
      <c r="BY192" s="257"/>
      <c r="BZ192" s="258"/>
      <c r="CA192" s="257"/>
      <c r="CB192" s="257"/>
      <c r="CC192" s="257"/>
      <c r="CD192" s="258"/>
      <c r="CE192" s="261"/>
      <c r="CF192" s="261"/>
      <c r="CG192" s="599"/>
      <c r="CH192" s="254"/>
      <c r="CI192" s="255"/>
      <c r="CJ192" s="256"/>
      <c r="CK192" s="256"/>
      <c r="CL192" s="257"/>
      <c r="CM192" s="257"/>
      <c r="CN192" s="257"/>
      <c r="CO192" s="258"/>
      <c r="CP192" s="257"/>
      <c r="CQ192" s="258"/>
      <c r="CR192" s="257"/>
      <c r="CS192" s="257"/>
      <c r="CT192" s="257"/>
      <c r="CU192" s="258"/>
      <c r="CV192" s="261"/>
      <c r="CW192" s="261"/>
      <c r="CX192" s="599"/>
      <c r="CY192" s="254"/>
      <c r="CZ192" s="255"/>
      <c r="DA192" s="256"/>
      <c r="DB192" s="256"/>
      <c r="DC192" s="257"/>
      <c r="DD192" s="257"/>
      <c r="DE192" s="257"/>
      <c r="DF192" s="258"/>
      <c r="DG192" s="257"/>
      <c r="DH192" s="258"/>
      <c r="DI192" s="257"/>
      <c r="DJ192" s="257"/>
      <c r="DK192" s="257"/>
      <c r="DL192" s="258"/>
      <c r="DM192" s="261"/>
      <c r="DN192" s="261"/>
      <c r="DO192" s="599"/>
      <c r="DP192" s="254"/>
      <c r="DQ192" s="255"/>
      <c r="DR192" s="256"/>
      <c r="DS192" s="256"/>
      <c r="DT192" s="257"/>
      <c r="DU192" s="257"/>
      <c r="DV192" s="257"/>
      <c r="DW192" s="258"/>
      <c r="DX192" s="257"/>
      <c r="DY192" s="258"/>
      <c r="DZ192" s="257"/>
      <c r="EA192" s="257"/>
      <c r="EB192" s="257"/>
      <c r="EC192" s="258"/>
      <c r="ED192" s="261"/>
      <c r="EE192" s="261"/>
      <c r="EF192" s="599"/>
      <c r="EG192" s="254"/>
      <c r="EH192" s="255"/>
      <c r="EI192" s="256"/>
      <c r="EJ192" s="256"/>
      <c r="EK192" s="257"/>
      <c r="EL192" s="257"/>
      <c r="EM192" s="257"/>
      <c r="EN192" s="258"/>
      <c r="EO192" s="257"/>
      <c r="EP192" s="258"/>
      <c r="EQ192" s="257"/>
      <c r="ER192" s="257"/>
      <c r="ES192" s="257"/>
      <c r="ET192" s="258"/>
      <c r="EU192" s="261"/>
      <c r="EV192" s="261"/>
      <c r="EW192" s="599"/>
      <c r="EX192" s="254"/>
      <c r="EY192" s="255"/>
      <c r="EZ192" s="256"/>
      <c r="FA192" s="256"/>
      <c r="FB192" s="257"/>
      <c r="FC192" s="257"/>
      <c r="FD192" s="257"/>
      <c r="FE192" s="258"/>
      <c r="FF192" s="257"/>
      <c r="FG192" s="258"/>
      <c r="FH192" s="257"/>
      <c r="FI192" s="257"/>
      <c r="FJ192" s="257"/>
      <c r="FK192" s="258"/>
      <c r="FL192" s="261"/>
      <c r="FM192" s="261"/>
      <c r="FN192" s="599"/>
      <c r="FO192" s="254"/>
      <c r="FP192" s="255"/>
      <c r="FQ192" s="256"/>
      <c r="FR192" s="256"/>
      <c r="FS192" s="257"/>
      <c r="FT192" s="257"/>
      <c r="FU192" s="257"/>
      <c r="FV192" s="258"/>
      <c r="FW192" s="257"/>
      <c r="FX192" s="258"/>
      <c r="FY192" s="257"/>
      <c r="FZ192" s="257"/>
      <c r="GA192" s="257"/>
      <c r="GB192" s="258"/>
      <c r="GC192" s="261"/>
      <c r="GD192" s="261"/>
      <c r="GE192" s="599"/>
      <c r="GF192" s="254"/>
      <c r="GG192" s="255"/>
      <c r="GH192" s="256"/>
      <c r="GI192" s="256"/>
      <c r="GJ192" s="257"/>
      <c r="GK192" s="257"/>
      <c r="GL192" s="257"/>
      <c r="GM192" s="258"/>
      <c r="GN192" s="257"/>
      <c r="GO192" s="258"/>
      <c r="GP192" s="257"/>
      <c r="GQ192" s="257"/>
      <c r="GR192" s="257"/>
      <c r="GS192" s="258"/>
      <c r="GT192" s="261"/>
      <c r="GU192" s="261"/>
      <c r="GV192" s="599"/>
      <c r="GW192" s="254"/>
      <c r="GX192" s="255"/>
      <c r="GY192" s="256"/>
      <c r="GZ192" s="256"/>
      <c r="HA192" s="257"/>
      <c r="HB192" s="257"/>
      <c r="HC192" s="257"/>
      <c r="HD192" s="258"/>
      <c r="HE192" s="257"/>
      <c r="HF192" s="258"/>
      <c r="HG192" s="257"/>
      <c r="HH192" s="257"/>
      <c r="HI192" s="257"/>
      <c r="HJ192" s="258"/>
      <c r="HK192" s="261"/>
      <c r="HL192" s="261"/>
      <c r="HM192" s="599"/>
      <c r="HN192" s="254"/>
      <c r="HO192" s="255"/>
      <c r="HP192" s="256"/>
      <c r="HQ192" s="256"/>
      <c r="HR192" s="257"/>
      <c r="HS192" s="257"/>
      <c r="HT192" s="257"/>
      <c r="HU192" s="258"/>
      <c r="HV192" s="257"/>
      <c r="HW192" s="258"/>
      <c r="HX192" s="257"/>
      <c r="HY192" s="257"/>
      <c r="HZ192" s="257"/>
      <c r="IA192" s="258"/>
      <c r="IB192" s="261"/>
      <c r="IC192" s="261"/>
      <c r="ID192" s="599"/>
      <c r="IE192" s="254"/>
      <c r="IF192" s="255"/>
      <c r="IG192" s="256"/>
      <c r="IH192" s="256"/>
      <c r="II192" s="257"/>
      <c r="IJ192" s="257"/>
      <c r="IK192" s="257"/>
      <c r="IL192" s="258"/>
      <c r="IM192" s="257"/>
      <c r="IN192" s="258"/>
      <c r="IO192" s="257"/>
      <c r="IP192" s="257"/>
      <c r="IQ192" s="257"/>
      <c r="IR192" s="258"/>
      <c r="IS192" s="261"/>
      <c r="IT192" s="261"/>
      <c r="IU192" s="599"/>
      <c r="IV192" s="254"/>
      <c r="IW192" s="255"/>
      <c r="IX192" s="256"/>
      <c r="IY192" s="256"/>
      <c r="IZ192" s="257"/>
      <c r="JA192" s="257"/>
      <c r="JB192" s="257"/>
      <c r="JC192" s="258"/>
      <c r="JD192" s="257"/>
      <c r="JE192" s="258"/>
      <c r="JF192" s="257"/>
      <c r="JG192" s="257"/>
      <c r="JH192" s="257"/>
      <c r="JI192" s="258"/>
      <c r="JJ192" s="261"/>
      <c r="JK192" s="261"/>
      <c r="JL192" s="599"/>
      <c r="JM192" s="254"/>
      <c r="JN192" s="255"/>
      <c r="JO192" s="256"/>
      <c r="JP192" s="256"/>
      <c r="JQ192" s="257"/>
      <c r="JR192" s="257"/>
      <c r="JS192" s="257"/>
      <c r="JT192" s="258"/>
      <c r="JU192" s="257"/>
      <c r="JV192" s="258"/>
      <c r="JW192" s="257"/>
      <c r="JX192" s="257"/>
      <c r="JY192" s="257"/>
      <c r="JZ192" s="258"/>
      <c r="KA192" s="261"/>
      <c r="KB192" s="261"/>
      <c r="KC192" s="599"/>
      <c r="KD192" s="254"/>
      <c r="KE192" s="255"/>
      <c r="KF192" s="256"/>
      <c r="KG192" s="256"/>
      <c r="KH192" s="257"/>
      <c r="KI192" s="257"/>
      <c r="KJ192" s="257"/>
      <c r="KK192" s="258"/>
      <c r="KL192" s="257"/>
      <c r="KM192" s="258"/>
      <c r="KN192" s="257"/>
      <c r="KO192" s="257"/>
      <c r="KP192" s="257"/>
      <c r="KQ192" s="258"/>
      <c r="KR192" s="261"/>
      <c r="KS192" s="261"/>
      <c r="KT192" s="599"/>
      <c r="KU192" s="264"/>
    </row>
    <row r="193" ht="15.75" hidden="1" customHeight="1">
      <c r="A193" s="254"/>
      <c r="B193" s="255"/>
      <c r="C193" s="256"/>
      <c r="D193" s="256"/>
      <c r="E193" s="257"/>
      <c r="F193" s="257"/>
      <c r="G193" s="257"/>
      <c r="H193" s="258"/>
      <c r="I193" s="257"/>
      <c r="J193" s="258"/>
      <c r="K193" s="257"/>
      <c r="L193" s="257"/>
      <c r="M193" s="257"/>
      <c r="N193" s="258"/>
      <c r="O193" s="261"/>
      <c r="P193" s="261"/>
      <c r="Q193" s="599"/>
      <c r="R193" s="254"/>
      <c r="S193" s="255"/>
      <c r="T193" s="256"/>
      <c r="U193" s="256"/>
      <c r="V193" s="257"/>
      <c r="W193" s="257"/>
      <c r="X193" s="257"/>
      <c r="Y193" s="258"/>
      <c r="Z193" s="257"/>
      <c r="AA193" s="258"/>
      <c r="AB193" s="257"/>
      <c r="AC193" s="257"/>
      <c r="AD193" s="257"/>
      <c r="AE193" s="258"/>
      <c r="AF193" s="261"/>
      <c r="AG193" s="261"/>
      <c r="AH193" s="599"/>
      <c r="AI193" s="254"/>
      <c r="AJ193" s="255"/>
      <c r="AK193" s="256"/>
      <c r="AL193" s="256"/>
      <c r="AM193" s="257"/>
      <c r="AN193" s="257"/>
      <c r="AO193" s="257"/>
      <c r="AP193" s="258"/>
      <c r="AQ193" s="257"/>
      <c r="AR193" s="258"/>
      <c r="AS193" s="257"/>
      <c r="AT193" s="257"/>
      <c r="AU193" s="257"/>
      <c r="AV193" s="258"/>
      <c r="AW193" s="261"/>
      <c r="AX193" s="261"/>
      <c r="AY193" s="599"/>
      <c r="AZ193" s="254"/>
      <c r="BA193" s="255"/>
      <c r="BB193" s="256"/>
      <c r="BC193" s="256"/>
      <c r="BD193" s="257"/>
      <c r="BE193" s="257"/>
      <c r="BF193" s="257"/>
      <c r="BG193" s="258"/>
      <c r="BH193" s="257"/>
      <c r="BI193" s="258"/>
      <c r="BJ193" s="257"/>
      <c r="BK193" s="257"/>
      <c r="BL193" s="257"/>
      <c r="BM193" s="258"/>
      <c r="BN193" s="261"/>
      <c r="BO193" s="261"/>
      <c r="BP193" s="599"/>
      <c r="BQ193" s="254"/>
      <c r="BR193" s="255"/>
      <c r="BS193" s="256"/>
      <c r="BT193" s="256"/>
      <c r="BU193" s="257"/>
      <c r="BV193" s="257"/>
      <c r="BW193" s="257"/>
      <c r="BX193" s="258"/>
      <c r="BY193" s="257"/>
      <c r="BZ193" s="258"/>
      <c r="CA193" s="257"/>
      <c r="CB193" s="257"/>
      <c r="CC193" s="257"/>
      <c r="CD193" s="258"/>
      <c r="CE193" s="261"/>
      <c r="CF193" s="261"/>
      <c r="CG193" s="599"/>
      <c r="CH193" s="254"/>
      <c r="CI193" s="255"/>
      <c r="CJ193" s="256"/>
      <c r="CK193" s="256"/>
      <c r="CL193" s="257"/>
      <c r="CM193" s="257"/>
      <c r="CN193" s="257"/>
      <c r="CO193" s="258"/>
      <c r="CP193" s="257"/>
      <c r="CQ193" s="258"/>
      <c r="CR193" s="257"/>
      <c r="CS193" s="257"/>
      <c r="CT193" s="257"/>
      <c r="CU193" s="258"/>
      <c r="CV193" s="261"/>
      <c r="CW193" s="261"/>
      <c r="CX193" s="599"/>
      <c r="CY193" s="254"/>
      <c r="CZ193" s="255"/>
      <c r="DA193" s="256"/>
      <c r="DB193" s="256"/>
      <c r="DC193" s="257"/>
      <c r="DD193" s="257"/>
      <c r="DE193" s="257"/>
      <c r="DF193" s="258"/>
      <c r="DG193" s="257"/>
      <c r="DH193" s="258"/>
      <c r="DI193" s="257"/>
      <c r="DJ193" s="257"/>
      <c r="DK193" s="257"/>
      <c r="DL193" s="258"/>
      <c r="DM193" s="261"/>
      <c r="DN193" s="261"/>
      <c r="DO193" s="599"/>
      <c r="DP193" s="254"/>
      <c r="DQ193" s="255"/>
      <c r="DR193" s="256"/>
      <c r="DS193" s="256"/>
      <c r="DT193" s="257"/>
      <c r="DU193" s="257"/>
      <c r="DV193" s="257"/>
      <c r="DW193" s="258"/>
      <c r="DX193" s="257"/>
      <c r="DY193" s="258"/>
      <c r="DZ193" s="257"/>
      <c r="EA193" s="257"/>
      <c r="EB193" s="257"/>
      <c r="EC193" s="258"/>
      <c r="ED193" s="261"/>
      <c r="EE193" s="261"/>
      <c r="EF193" s="599"/>
      <c r="EG193" s="254"/>
      <c r="EH193" s="255"/>
      <c r="EI193" s="256"/>
      <c r="EJ193" s="256"/>
      <c r="EK193" s="257"/>
      <c r="EL193" s="257"/>
      <c r="EM193" s="257"/>
      <c r="EN193" s="258"/>
      <c r="EO193" s="257"/>
      <c r="EP193" s="258"/>
      <c r="EQ193" s="257"/>
      <c r="ER193" s="257"/>
      <c r="ES193" s="257"/>
      <c r="ET193" s="258"/>
      <c r="EU193" s="261"/>
      <c r="EV193" s="261"/>
      <c r="EW193" s="599"/>
      <c r="EX193" s="254"/>
      <c r="EY193" s="255"/>
      <c r="EZ193" s="256"/>
      <c r="FA193" s="256"/>
      <c r="FB193" s="257"/>
      <c r="FC193" s="257"/>
      <c r="FD193" s="257"/>
      <c r="FE193" s="258"/>
      <c r="FF193" s="257"/>
      <c r="FG193" s="258"/>
      <c r="FH193" s="257"/>
      <c r="FI193" s="257"/>
      <c r="FJ193" s="257"/>
      <c r="FK193" s="258"/>
      <c r="FL193" s="261"/>
      <c r="FM193" s="261"/>
      <c r="FN193" s="599"/>
      <c r="FO193" s="254"/>
      <c r="FP193" s="255"/>
      <c r="FQ193" s="256"/>
      <c r="FR193" s="256"/>
      <c r="FS193" s="257"/>
      <c r="FT193" s="257"/>
      <c r="FU193" s="257"/>
      <c r="FV193" s="258"/>
      <c r="FW193" s="257"/>
      <c r="FX193" s="258"/>
      <c r="FY193" s="257"/>
      <c r="FZ193" s="257"/>
      <c r="GA193" s="257"/>
      <c r="GB193" s="258"/>
      <c r="GC193" s="261"/>
      <c r="GD193" s="261"/>
      <c r="GE193" s="599"/>
      <c r="GF193" s="254"/>
      <c r="GG193" s="255"/>
      <c r="GH193" s="256"/>
      <c r="GI193" s="256"/>
      <c r="GJ193" s="257"/>
      <c r="GK193" s="257"/>
      <c r="GL193" s="257"/>
      <c r="GM193" s="258"/>
      <c r="GN193" s="257"/>
      <c r="GO193" s="258"/>
      <c r="GP193" s="257"/>
      <c r="GQ193" s="257"/>
      <c r="GR193" s="257"/>
      <c r="GS193" s="258"/>
      <c r="GT193" s="261"/>
      <c r="GU193" s="261"/>
      <c r="GV193" s="599"/>
      <c r="GW193" s="254"/>
      <c r="GX193" s="255"/>
      <c r="GY193" s="256"/>
      <c r="GZ193" s="256"/>
      <c r="HA193" s="257"/>
      <c r="HB193" s="257"/>
      <c r="HC193" s="257"/>
      <c r="HD193" s="258"/>
      <c r="HE193" s="257"/>
      <c r="HF193" s="258"/>
      <c r="HG193" s="257"/>
      <c r="HH193" s="257"/>
      <c r="HI193" s="257"/>
      <c r="HJ193" s="258"/>
      <c r="HK193" s="261"/>
      <c r="HL193" s="261"/>
      <c r="HM193" s="599"/>
      <c r="HN193" s="254"/>
      <c r="HO193" s="255"/>
      <c r="HP193" s="256"/>
      <c r="HQ193" s="256"/>
      <c r="HR193" s="257"/>
      <c r="HS193" s="257"/>
      <c r="HT193" s="257"/>
      <c r="HU193" s="258"/>
      <c r="HV193" s="257"/>
      <c r="HW193" s="258"/>
      <c r="HX193" s="257"/>
      <c r="HY193" s="257"/>
      <c r="HZ193" s="257"/>
      <c r="IA193" s="258"/>
      <c r="IB193" s="261"/>
      <c r="IC193" s="261"/>
      <c r="ID193" s="599"/>
      <c r="IE193" s="254"/>
      <c r="IF193" s="255"/>
      <c r="IG193" s="256"/>
      <c r="IH193" s="256"/>
      <c r="II193" s="257"/>
      <c r="IJ193" s="257"/>
      <c r="IK193" s="257"/>
      <c r="IL193" s="258"/>
      <c r="IM193" s="257"/>
      <c r="IN193" s="258"/>
      <c r="IO193" s="257"/>
      <c r="IP193" s="257"/>
      <c r="IQ193" s="257"/>
      <c r="IR193" s="258"/>
      <c r="IS193" s="261"/>
      <c r="IT193" s="261"/>
      <c r="IU193" s="599"/>
      <c r="IV193" s="254"/>
      <c r="IW193" s="255"/>
      <c r="IX193" s="256"/>
      <c r="IY193" s="256"/>
      <c r="IZ193" s="257"/>
      <c r="JA193" s="257"/>
      <c r="JB193" s="257"/>
      <c r="JC193" s="258"/>
      <c r="JD193" s="257"/>
      <c r="JE193" s="258"/>
      <c r="JF193" s="257"/>
      <c r="JG193" s="257"/>
      <c r="JH193" s="257"/>
      <c r="JI193" s="258"/>
      <c r="JJ193" s="261"/>
      <c r="JK193" s="261"/>
      <c r="JL193" s="599"/>
      <c r="JM193" s="254"/>
      <c r="JN193" s="255"/>
      <c r="JO193" s="256"/>
      <c r="JP193" s="256"/>
      <c r="JQ193" s="257"/>
      <c r="JR193" s="257"/>
      <c r="JS193" s="257"/>
      <c r="JT193" s="258"/>
      <c r="JU193" s="257"/>
      <c r="JV193" s="258"/>
      <c r="JW193" s="257"/>
      <c r="JX193" s="257"/>
      <c r="JY193" s="257"/>
      <c r="JZ193" s="258"/>
      <c r="KA193" s="261"/>
      <c r="KB193" s="261"/>
      <c r="KC193" s="599"/>
      <c r="KD193" s="254"/>
      <c r="KE193" s="255"/>
      <c r="KF193" s="256"/>
      <c r="KG193" s="256"/>
      <c r="KH193" s="257"/>
      <c r="KI193" s="257"/>
      <c r="KJ193" s="257"/>
      <c r="KK193" s="258"/>
      <c r="KL193" s="257"/>
      <c r="KM193" s="258"/>
      <c r="KN193" s="257"/>
      <c r="KO193" s="257"/>
      <c r="KP193" s="257"/>
      <c r="KQ193" s="258"/>
      <c r="KR193" s="261"/>
      <c r="KS193" s="261"/>
      <c r="KT193" s="599"/>
      <c r="KU193" s="264"/>
    </row>
    <row r="194" ht="15.75" hidden="1" customHeight="1">
      <c r="A194" s="254"/>
      <c r="B194" s="255"/>
      <c r="C194" s="256"/>
      <c r="D194" s="256"/>
      <c r="E194" s="257"/>
      <c r="F194" s="257"/>
      <c r="G194" s="257"/>
      <c r="H194" s="258"/>
      <c r="I194" s="257"/>
      <c r="J194" s="258"/>
      <c r="K194" s="257"/>
      <c r="L194" s="257"/>
      <c r="M194" s="257"/>
      <c r="N194" s="258"/>
      <c r="O194" s="261"/>
      <c r="P194" s="261"/>
      <c r="Q194" s="599"/>
      <c r="R194" s="254"/>
      <c r="S194" s="255"/>
      <c r="T194" s="256"/>
      <c r="U194" s="256"/>
      <c r="V194" s="257"/>
      <c r="W194" s="257"/>
      <c r="X194" s="257"/>
      <c r="Y194" s="258"/>
      <c r="Z194" s="257"/>
      <c r="AA194" s="258"/>
      <c r="AB194" s="257"/>
      <c r="AC194" s="257"/>
      <c r="AD194" s="257"/>
      <c r="AE194" s="258"/>
      <c r="AF194" s="261"/>
      <c r="AG194" s="261"/>
      <c r="AH194" s="599"/>
      <c r="AI194" s="254"/>
      <c r="AJ194" s="255"/>
      <c r="AK194" s="256"/>
      <c r="AL194" s="256"/>
      <c r="AM194" s="257"/>
      <c r="AN194" s="257"/>
      <c r="AO194" s="257"/>
      <c r="AP194" s="258"/>
      <c r="AQ194" s="257"/>
      <c r="AR194" s="258"/>
      <c r="AS194" s="257"/>
      <c r="AT194" s="257"/>
      <c r="AU194" s="257"/>
      <c r="AV194" s="258"/>
      <c r="AW194" s="261"/>
      <c r="AX194" s="261"/>
      <c r="AY194" s="599"/>
      <c r="AZ194" s="254"/>
      <c r="BA194" s="255"/>
      <c r="BB194" s="256"/>
      <c r="BC194" s="256"/>
      <c r="BD194" s="257"/>
      <c r="BE194" s="257"/>
      <c r="BF194" s="257"/>
      <c r="BG194" s="258"/>
      <c r="BH194" s="257"/>
      <c r="BI194" s="258"/>
      <c r="BJ194" s="257"/>
      <c r="BK194" s="257"/>
      <c r="BL194" s="257"/>
      <c r="BM194" s="258"/>
      <c r="BN194" s="261"/>
      <c r="BO194" s="261"/>
      <c r="BP194" s="599"/>
      <c r="BQ194" s="254"/>
      <c r="BR194" s="255"/>
      <c r="BS194" s="256"/>
      <c r="BT194" s="256"/>
      <c r="BU194" s="257"/>
      <c r="BV194" s="257"/>
      <c r="BW194" s="257"/>
      <c r="BX194" s="258"/>
      <c r="BY194" s="257"/>
      <c r="BZ194" s="258"/>
      <c r="CA194" s="257"/>
      <c r="CB194" s="257"/>
      <c r="CC194" s="257"/>
      <c r="CD194" s="258"/>
      <c r="CE194" s="261"/>
      <c r="CF194" s="261"/>
      <c r="CG194" s="599"/>
      <c r="CH194" s="254"/>
      <c r="CI194" s="255"/>
      <c r="CJ194" s="256"/>
      <c r="CK194" s="256"/>
      <c r="CL194" s="257"/>
      <c r="CM194" s="257"/>
      <c r="CN194" s="257"/>
      <c r="CO194" s="258"/>
      <c r="CP194" s="257"/>
      <c r="CQ194" s="258"/>
      <c r="CR194" s="257"/>
      <c r="CS194" s="257"/>
      <c r="CT194" s="257"/>
      <c r="CU194" s="258"/>
      <c r="CV194" s="261"/>
      <c r="CW194" s="261"/>
      <c r="CX194" s="599"/>
      <c r="CY194" s="254"/>
      <c r="CZ194" s="255"/>
      <c r="DA194" s="256"/>
      <c r="DB194" s="256"/>
      <c r="DC194" s="257"/>
      <c r="DD194" s="257"/>
      <c r="DE194" s="257"/>
      <c r="DF194" s="258"/>
      <c r="DG194" s="257"/>
      <c r="DH194" s="258"/>
      <c r="DI194" s="257"/>
      <c r="DJ194" s="257"/>
      <c r="DK194" s="257"/>
      <c r="DL194" s="258"/>
      <c r="DM194" s="261"/>
      <c r="DN194" s="261"/>
      <c r="DO194" s="599"/>
      <c r="DP194" s="254"/>
      <c r="DQ194" s="255"/>
      <c r="DR194" s="256"/>
      <c r="DS194" s="256"/>
      <c r="DT194" s="257"/>
      <c r="DU194" s="257"/>
      <c r="DV194" s="257"/>
      <c r="DW194" s="258"/>
      <c r="DX194" s="257"/>
      <c r="DY194" s="258"/>
      <c r="DZ194" s="257"/>
      <c r="EA194" s="257"/>
      <c r="EB194" s="257"/>
      <c r="EC194" s="258"/>
      <c r="ED194" s="261"/>
      <c r="EE194" s="261"/>
      <c r="EF194" s="599"/>
      <c r="EG194" s="254"/>
      <c r="EH194" s="255"/>
      <c r="EI194" s="256"/>
      <c r="EJ194" s="256"/>
      <c r="EK194" s="257"/>
      <c r="EL194" s="257"/>
      <c r="EM194" s="257"/>
      <c r="EN194" s="258"/>
      <c r="EO194" s="257"/>
      <c r="EP194" s="258"/>
      <c r="EQ194" s="257"/>
      <c r="ER194" s="257"/>
      <c r="ES194" s="257"/>
      <c r="ET194" s="258"/>
      <c r="EU194" s="261"/>
      <c r="EV194" s="261"/>
      <c r="EW194" s="599"/>
      <c r="EX194" s="254"/>
      <c r="EY194" s="255"/>
      <c r="EZ194" s="256"/>
      <c r="FA194" s="256"/>
      <c r="FB194" s="257"/>
      <c r="FC194" s="257"/>
      <c r="FD194" s="257"/>
      <c r="FE194" s="258"/>
      <c r="FF194" s="257"/>
      <c r="FG194" s="258"/>
      <c r="FH194" s="257"/>
      <c r="FI194" s="257"/>
      <c r="FJ194" s="257"/>
      <c r="FK194" s="258"/>
      <c r="FL194" s="261"/>
      <c r="FM194" s="261"/>
      <c r="FN194" s="599"/>
      <c r="FO194" s="254"/>
      <c r="FP194" s="255"/>
      <c r="FQ194" s="256"/>
      <c r="FR194" s="256"/>
      <c r="FS194" s="257"/>
      <c r="FT194" s="257"/>
      <c r="FU194" s="257"/>
      <c r="FV194" s="258"/>
      <c r="FW194" s="257"/>
      <c r="FX194" s="258"/>
      <c r="FY194" s="257"/>
      <c r="FZ194" s="257"/>
      <c r="GA194" s="257"/>
      <c r="GB194" s="258"/>
      <c r="GC194" s="261"/>
      <c r="GD194" s="261"/>
      <c r="GE194" s="599"/>
      <c r="GF194" s="254"/>
      <c r="GG194" s="255"/>
      <c r="GH194" s="256"/>
      <c r="GI194" s="256"/>
      <c r="GJ194" s="257"/>
      <c r="GK194" s="257"/>
      <c r="GL194" s="257"/>
      <c r="GM194" s="258"/>
      <c r="GN194" s="257"/>
      <c r="GO194" s="258"/>
      <c r="GP194" s="257"/>
      <c r="GQ194" s="257"/>
      <c r="GR194" s="257"/>
      <c r="GS194" s="258"/>
      <c r="GT194" s="261"/>
      <c r="GU194" s="261"/>
      <c r="GV194" s="599"/>
      <c r="GW194" s="254"/>
      <c r="GX194" s="255"/>
      <c r="GY194" s="256"/>
      <c r="GZ194" s="256"/>
      <c r="HA194" s="257"/>
      <c r="HB194" s="257"/>
      <c r="HC194" s="257"/>
      <c r="HD194" s="258"/>
      <c r="HE194" s="257"/>
      <c r="HF194" s="258"/>
      <c r="HG194" s="257"/>
      <c r="HH194" s="257"/>
      <c r="HI194" s="257"/>
      <c r="HJ194" s="258"/>
      <c r="HK194" s="261"/>
      <c r="HL194" s="261"/>
      <c r="HM194" s="599"/>
      <c r="HN194" s="254"/>
      <c r="HO194" s="255"/>
      <c r="HP194" s="256"/>
      <c r="HQ194" s="256"/>
      <c r="HR194" s="257"/>
      <c r="HS194" s="257"/>
      <c r="HT194" s="257"/>
      <c r="HU194" s="258"/>
      <c r="HV194" s="257"/>
      <c r="HW194" s="258"/>
      <c r="HX194" s="257"/>
      <c r="HY194" s="257"/>
      <c r="HZ194" s="257"/>
      <c r="IA194" s="258"/>
      <c r="IB194" s="261"/>
      <c r="IC194" s="261"/>
      <c r="ID194" s="599"/>
      <c r="IE194" s="254"/>
      <c r="IF194" s="255"/>
      <c r="IG194" s="256"/>
      <c r="IH194" s="256"/>
      <c r="II194" s="257"/>
      <c r="IJ194" s="257"/>
      <c r="IK194" s="257"/>
      <c r="IL194" s="258"/>
      <c r="IM194" s="257"/>
      <c r="IN194" s="258"/>
      <c r="IO194" s="257"/>
      <c r="IP194" s="257"/>
      <c r="IQ194" s="257"/>
      <c r="IR194" s="258"/>
      <c r="IS194" s="261"/>
      <c r="IT194" s="261"/>
      <c r="IU194" s="599"/>
      <c r="IV194" s="254"/>
      <c r="IW194" s="255"/>
      <c r="IX194" s="256"/>
      <c r="IY194" s="256"/>
      <c r="IZ194" s="257"/>
      <c r="JA194" s="257"/>
      <c r="JB194" s="257"/>
      <c r="JC194" s="258"/>
      <c r="JD194" s="257"/>
      <c r="JE194" s="258"/>
      <c r="JF194" s="257"/>
      <c r="JG194" s="257"/>
      <c r="JH194" s="257"/>
      <c r="JI194" s="258"/>
      <c r="JJ194" s="261"/>
      <c r="JK194" s="261"/>
      <c r="JL194" s="599"/>
      <c r="JM194" s="254"/>
      <c r="JN194" s="255"/>
      <c r="JO194" s="256"/>
      <c r="JP194" s="256"/>
      <c r="JQ194" s="257"/>
      <c r="JR194" s="257"/>
      <c r="JS194" s="257"/>
      <c r="JT194" s="258"/>
      <c r="JU194" s="257"/>
      <c r="JV194" s="258"/>
      <c r="JW194" s="257"/>
      <c r="JX194" s="257"/>
      <c r="JY194" s="257"/>
      <c r="JZ194" s="258"/>
      <c r="KA194" s="261"/>
      <c r="KB194" s="261"/>
      <c r="KC194" s="599"/>
      <c r="KD194" s="254"/>
      <c r="KE194" s="255"/>
      <c r="KF194" s="256"/>
      <c r="KG194" s="256"/>
      <c r="KH194" s="257"/>
      <c r="KI194" s="257"/>
      <c r="KJ194" s="257"/>
      <c r="KK194" s="258"/>
      <c r="KL194" s="257"/>
      <c r="KM194" s="258"/>
      <c r="KN194" s="257"/>
      <c r="KO194" s="257"/>
      <c r="KP194" s="257"/>
      <c r="KQ194" s="258"/>
      <c r="KR194" s="261"/>
      <c r="KS194" s="261"/>
      <c r="KT194" s="599"/>
      <c r="KU194" s="264"/>
    </row>
    <row r="195" ht="15.75" hidden="1" customHeight="1">
      <c r="A195" s="254"/>
      <c r="B195" s="255"/>
      <c r="C195" s="256"/>
      <c r="D195" s="256"/>
      <c r="E195" s="257"/>
      <c r="F195" s="257"/>
      <c r="G195" s="257"/>
      <c r="H195" s="258"/>
      <c r="I195" s="257"/>
      <c r="J195" s="258"/>
      <c r="K195" s="257"/>
      <c r="L195" s="257"/>
      <c r="M195" s="257"/>
      <c r="N195" s="258"/>
      <c r="O195" s="261"/>
      <c r="P195" s="261"/>
      <c r="Q195" s="599"/>
      <c r="R195" s="254"/>
      <c r="S195" s="255"/>
      <c r="T195" s="256"/>
      <c r="U195" s="256"/>
      <c r="V195" s="257"/>
      <c r="W195" s="257"/>
      <c r="X195" s="257"/>
      <c r="Y195" s="258"/>
      <c r="Z195" s="257"/>
      <c r="AA195" s="258"/>
      <c r="AB195" s="257"/>
      <c r="AC195" s="257"/>
      <c r="AD195" s="257"/>
      <c r="AE195" s="258"/>
      <c r="AF195" s="261"/>
      <c r="AG195" s="261"/>
      <c r="AH195" s="599"/>
      <c r="AI195" s="254"/>
      <c r="AJ195" s="255"/>
      <c r="AK195" s="256"/>
      <c r="AL195" s="256"/>
      <c r="AM195" s="257"/>
      <c r="AN195" s="257"/>
      <c r="AO195" s="257"/>
      <c r="AP195" s="258"/>
      <c r="AQ195" s="257"/>
      <c r="AR195" s="258"/>
      <c r="AS195" s="257"/>
      <c r="AT195" s="257"/>
      <c r="AU195" s="257"/>
      <c r="AV195" s="258"/>
      <c r="AW195" s="261"/>
      <c r="AX195" s="261"/>
      <c r="AY195" s="599"/>
      <c r="AZ195" s="254"/>
      <c r="BA195" s="255"/>
      <c r="BB195" s="256"/>
      <c r="BC195" s="256"/>
      <c r="BD195" s="257"/>
      <c r="BE195" s="257"/>
      <c r="BF195" s="257"/>
      <c r="BG195" s="258"/>
      <c r="BH195" s="257"/>
      <c r="BI195" s="258"/>
      <c r="BJ195" s="257"/>
      <c r="BK195" s="257"/>
      <c r="BL195" s="257"/>
      <c r="BM195" s="258"/>
      <c r="BN195" s="261"/>
      <c r="BO195" s="261"/>
      <c r="BP195" s="599"/>
      <c r="BQ195" s="254"/>
      <c r="BR195" s="255"/>
      <c r="BS195" s="256"/>
      <c r="BT195" s="256"/>
      <c r="BU195" s="257"/>
      <c r="BV195" s="257"/>
      <c r="BW195" s="257"/>
      <c r="BX195" s="258"/>
      <c r="BY195" s="257"/>
      <c r="BZ195" s="258"/>
      <c r="CA195" s="257"/>
      <c r="CB195" s="257"/>
      <c r="CC195" s="257"/>
      <c r="CD195" s="258"/>
      <c r="CE195" s="261"/>
      <c r="CF195" s="261"/>
      <c r="CG195" s="599"/>
      <c r="CH195" s="254"/>
      <c r="CI195" s="255"/>
      <c r="CJ195" s="256"/>
      <c r="CK195" s="256"/>
      <c r="CL195" s="257"/>
      <c r="CM195" s="257"/>
      <c r="CN195" s="257"/>
      <c r="CO195" s="258"/>
      <c r="CP195" s="257"/>
      <c r="CQ195" s="258"/>
      <c r="CR195" s="257"/>
      <c r="CS195" s="257"/>
      <c r="CT195" s="257"/>
      <c r="CU195" s="258"/>
      <c r="CV195" s="261"/>
      <c r="CW195" s="261"/>
      <c r="CX195" s="599"/>
      <c r="CY195" s="254"/>
      <c r="CZ195" s="255"/>
      <c r="DA195" s="256"/>
      <c r="DB195" s="256"/>
      <c r="DC195" s="257"/>
      <c r="DD195" s="257"/>
      <c r="DE195" s="257"/>
      <c r="DF195" s="258"/>
      <c r="DG195" s="257"/>
      <c r="DH195" s="258"/>
      <c r="DI195" s="257"/>
      <c r="DJ195" s="257"/>
      <c r="DK195" s="257"/>
      <c r="DL195" s="258"/>
      <c r="DM195" s="261"/>
      <c r="DN195" s="261"/>
      <c r="DO195" s="599"/>
      <c r="DP195" s="254"/>
      <c r="DQ195" s="255"/>
      <c r="DR195" s="256"/>
      <c r="DS195" s="256"/>
      <c r="DT195" s="257"/>
      <c r="DU195" s="257"/>
      <c r="DV195" s="257"/>
      <c r="DW195" s="258"/>
      <c r="DX195" s="257"/>
      <c r="DY195" s="258"/>
      <c r="DZ195" s="257"/>
      <c r="EA195" s="257"/>
      <c r="EB195" s="257"/>
      <c r="EC195" s="258"/>
      <c r="ED195" s="261"/>
      <c r="EE195" s="261"/>
      <c r="EF195" s="599"/>
      <c r="EG195" s="254"/>
      <c r="EH195" s="255"/>
      <c r="EI195" s="256"/>
      <c r="EJ195" s="256"/>
      <c r="EK195" s="257"/>
      <c r="EL195" s="257"/>
      <c r="EM195" s="257"/>
      <c r="EN195" s="258"/>
      <c r="EO195" s="257"/>
      <c r="EP195" s="258"/>
      <c r="EQ195" s="257"/>
      <c r="ER195" s="257"/>
      <c r="ES195" s="257"/>
      <c r="ET195" s="258"/>
      <c r="EU195" s="261"/>
      <c r="EV195" s="261"/>
      <c r="EW195" s="599"/>
      <c r="EX195" s="254"/>
      <c r="EY195" s="255"/>
      <c r="EZ195" s="256"/>
      <c r="FA195" s="256"/>
      <c r="FB195" s="257"/>
      <c r="FC195" s="257"/>
      <c r="FD195" s="257"/>
      <c r="FE195" s="258"/>
      <c r="FF195" s="257"/>
      <c r="FG195" s="258"/>
      <c r="FH195" s="257"/>
      <c r="FI195" s="257"/>
      <c r="FJ195" s="257"/>
      <c r="FK195" s="258"/>
      <c r="FL195" s="261"/>
      <c r="FM195" s="261"/>
      <c r="FN195" s="599"/>
      <c r="FO195" s="254"/>
      <c r="FP195" s="255"/>
      <c r="FQ195" s="256"/>
      <c r="FR195" s="256"/>
      <c r="FS195" s="257"/>
      <c r="FT195" s="257"/>
      <c r="FU195" s="257"/>
      <c r="FV195" s="258"/>
      <c r="FW195" s="257"/>
      <c r="FX195" s="258"/>
      <c r="FY195" s="257"/>
      <c r="FZ195" s="257"/>
      <c r="GA195" s="257"/>
      <c r="GB195" s="258"/>
      <c r="GC195" s="261"/>
      <c r="GD195" s="261"/>
      <c r="GE195" s="599"/>
      <c r="GF195" s="254"/>
      <c r="GG195" s="255"/>
      <c r="GH195" s="256"/>
      <c r="GI195" s="256"/>
      <c r="GJ195" s="257"/>
      <c r="GK195" s="257"/>
      <c r="GL195" s="257"/>
      <c r="GM195" s="258"/>
      <c r="GN195" s="257"/>
      <c r="GO195" s="258"/>
      <c r="GP195" s="257"/>
      <c r="GQ195" s="257"/>
      <c r="GR195" s="257"/>
      <c r="GS195" s="258"/>
      <c r="GT195" s="261"/>
      <c r="GU195" s="261"/>
      <c r="GV195" s="599"/>
      <c r="GW195" s="254"/>
      <c r="GX195" s="255"/>
      <c r="GY195" s="256"/>
      <c r="GZ195" s="256"/>
      <c r="HA195" s="257"/>
      <c r="HB195" s="257"/>
      <c r="HC195" s="257"/>
      <c r="HD195" s="258"/>
      <c r="HE195" s="257"/>
      <c r="HF195" s="258"/>
      <c r="HG195" s="257"/>
      <c r="HH195" s="257"/>
      <c r="HI195" s="257"/>
      <c r="HJ195" s="258"/>
      <c r="HK195" s="261"/>
      <c r="HL195" s="261"/>
      <c r="HM195" s="599"/>
      <c r="HN195" s="254"/>
      <c r="HO195" s="255"/>
      <c r="HP195" s="256"/>
      <c r="HQ195" s="256"/>
      <c r="HR195" s="257"/>
      <c r="HS195" s="257"/>
      <c r="HT195" s="257"/>
      <c r="HU195" s="258"/>
      <c r="HV195" s="257"/>
      <c r="HW195" s="258"/>
      <c r="HX195" s="257"/>
      <c r="HY195" s="257"/>
      <c r="HZ195" s="257"/>
      <c r="IA195" s="258"/>
      <c r="IB195" s="261"/>
      <c r="IC195" s="261"/>
      <c r="ID195" s="599"/>
      <c r="IE195" s="254"/>
      <c r="IF195" s="255"/>
      <c r="IG195" s="256"/>
      <c r="IH195" s="256"/>
      <c r="II195" s="257"/>
      <c r="IJ195" s="257"/>
      <c r="IK195" s="257"/>
      <c r="IL195" s="258"/>
      <c r="IM195" s="257"/>
      <c r="IN195" s="258"/>
      <c r="IO195" s="257"/>
      <c r="IP195" s="257"/>
      <c r="IQ195" s="257"/>
      <c r="IR195" s="258"/>
      <c r="IS195" s="261"/>
      <c r="IT195" s="261"/>
      <c r="IU195" s="599"/>
      <c r="IV195" s="254"/>
      <c r="IW195" s="255"/>
      <c r="IX195" s="256"/>
      <c r="IY195" s="256"/>
      <c r="IZ195" s="257"/>
      <c r="JA195" s="257"/>
      <c r="JB195" s="257"/>
      <c r="JC195" s="258"/>
      <c r="JD195" s="257"/>
      <c r="JE195" s="258"/>
      <c r="JF195" s="257"/>
      <c r="JG195" s="257"/>
      <c r="JH195" s="257"/>
      <c r="JI195" s="258"/>
      <c r="JJ195" s="261"/>
      <c r="JK195" s="261"/>
      <c r="JL195" s="599"/>
      <c r="JM195" s="254"/>
      <c r="JN195" s="255"/>
      <c r="JO195" s="256"/>
      <c r="JP195" s="256"/>
      <c r="JQ195" s="257"/>
      <c r="JR195" s="257"/>
      <c r="JS195" s="257"/>
      <c r="JT195" s="258"/>
      <c r="JU195" s="257"/>
      <c r="JV195" s="258"/>
      <c r="JW195" s="257"/>
      <c r="JX195" s="257"/>
      <c r="JY195" s="257"/>
      <c r="JZ195" s="258"/>
      <c r="KA195" s="261"/>
      <c r="KB195" s="261"/>
      <c r="KC195" s="599"/>
      <c r="KD195" s="254"/>
      <c r="KE195" s="255"/>
      <c r="KF195" s="256"/>
      <c r="KG195" s="256"/>
      <c r="KH195" s="257"/>
      <c r="KI195" s="257"/>
      <c r="KJ195" s="257"/>
      <c r="KK195" s="258"/>
      <c r="KL195" s="257"/>
      <c r="KM195" s="258"/>
      <c r="KN195" s="257"/>
      <c r="KO195" s="257"/>
      <c r="KP195" s="257"/>
      <c r="KQ195" s="258"/>
      <c r="KR195" s="261"/>
      <c r="KS195" s="261"/>
      <c r="KT195" s="599"/>
      <c r="KU195" s="264"/>
    </row>
    <row r="196" ht="15.75" customHeight="1">
      <c r="A196" s="254"/>
      <c r="B196" s="255"/>
      <c r="C196" s="281"/>
      <c r="D196" s="281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61"/>
      <c r="Q196" s="599"/>
      <c r="R196" s="254"/>
      <c r="S196" s="255"/>
      <c r="T196" s="281"/>
      <c r="U196" s="281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257"/>
      <c r="AG196" s="261"/>
      <c r="AH196" s="599"/>
      <c r="AI196" s="254"/>
      <c r="AJ196" s="255"/>
      <c r="AK196" s="281"/>
      <c r="AL196" s="281"/>
      <c r="AM196" s="257"/>
      <c r="AN196" s="257"/>
      <c r="AO196" s="257"/>
      <c r="AP196" s="257"/>
      <c r="AQ196" s="257"/>
      <c r="AR196" s="257"/>
      <c r="AS196" s="257"/>
      <c r="AT196" s="257"/>
      <c r="AU196" s="257"/>
      <c r="AV196" s="257"/>
      <c r="AW196" s="257"/>
      <c r="AX196" s="261"/>
      <c r="AY196" s="599"/>
      <c r="AZ196" s="254"/>
      <c r="BA196" s="255"/>
      <c r="BB196" s="281"/>
      <c r="BC196" s="281"/>
      <c r="BD196" s="257"/>
      <c r="BE196" s="257"/>
      <c r="BF196" s="257"/>
      <c r="BG196" s="257"/>
      <c r="BH196" s="257"/>
      <c r="BI196" s="257"/>
      <c r="BJ196" s="257"/>
      <c r="BK196" s="257"/>
      <c r="BL196" s="257"/>
      <c r="BM196" s="257"/>
      <c r="BN196" s="257"/>
      <c r="BO196" s="261"/>
      <c r="BP196" s="599"/>
      <c r="BQ196" s="254"/>
      <c r="BR196" s="255"/>
      <c r="BS196" s="281"/>
      <c r="BT196" s="281"/>
      <c r="BU196" s="257"/>
      <c r="BV196" s="257"/>
      <c r="BW196" s="257"/>
      <c r="BX196" s="257"/>
      <c r="BY196" s="257"/>
      <c r="BZ196" s="257"/>
      <c r="CA196" s="257"/>
      <c r="CB196" s="257"/>
      <c r="CC196" s="257"/>
      <c r="CD196" s="257"/>
      <c r="CE196" s="257"/>
      <c r="CF196" s="261"/>
      <c r="CG196" s="599"/>
      <c r="CH196" s="254"/>
      <c r="CI196" s="255"/>
      <c r="CJ196" s="281"/>
      <c r="CK196" s="281"/>
      <c r="CL196" s="257"/>
      <c r="CM196" s="257"/>
      <c r="CN196" s="257"/>
      <c r="CO196" s="257"/>
      <c r="CP196" s="257"/>
      <c r="CQ196" s="257"/>
      <c r="CR196" s="257"/>
      <c r="CS196" s="257"/>
      <c r="CT196" s="257"/>
      <c r="CU196" s="257"/>
      <c r="CV196" s="257"/>
      <c r="CW196" s="261"/>
      <c r="CX196" s="599"/>
      <c r="CY196" s="254"/>
      <c r="CZ196" s="255"/>
      <c r="DA196" s="281"/>
      <c r="DB196" s="281"/>
      <c r="DC196" s="257"/>
      <c r="DD196" s="257"/>
      <c r="DE196" s="257"/>
      <c r="DF196" s="257"/>
      <c r="DG196" s="257"/>
      <c r="DH196" s="257"/>
      <c r="DI196" s="257"/>
      <c r="DJ196" s="257"/>
      <c r="DK196" s="257"/>
      <c r="DL196" s="257"/>
      <c r="DM196" s="257"/>
      <c r="DN196" s="261"/>
      <c r="DO196" s="599"/>
      <c r="DP196" s="254"/>
      <c r="DQ196" s="255"/>
      <c r="DR196" s="281"/>
      <c r="DS196" s="281"/>
      <c r="DT196" s="257"/>
      <c r="DU196" s="257"/>
      <c r="DV196" s="257"/>
      <c r="DW196" s="257"/>
      <c r="DX196" s="257"/>
      <c r="DY196" s="257"/>
      <c r="DZ196" s="257"/>
      <c r="EA196" s="257"/>
      <c r="EB196" s="257"/>
      <c r="EC196" s="257"/>
      <c r="ED196" s="257"/>
      <c r="EE196" s="261"/>
      <c r="EF196" s="599"/>
      <c r="EG196" s="254"/>
      <c r="EH196" s="255"/>
      <c r="EI196" s="281"/>
      <c r="EJ196" s="281"/>
      <c r="EK196" s="257"/>
      <c r="EL196" s="257"/>
      <c r="EM196" s="257"/>
      <c r="EN196" s="257"/>
      <c r="EO196" s="257"/>
      <c r="EP196" s="257"/>
      <c r="EQ196" s="257"/>
      <c r="ER196" s="257"/>
      <c r="ES196" s="257"/>
      <c r="ET196" s="257"/>
      <c r="EU196" s="257"/>
      <c r="EV196" s="261"/>
      <c r="EW196" s="599"/>
      <c r="EX196" s="254"/>
      <c r="EY196" s="255"/>
      <c r="EZ196" s="281"/>
      <c r="FA196" s="281"/>
      <c r="FB196" s="257"/>
      <c r="FC196" s="257"/>
      <c r="FD196" s="257"/>
      <c r="FE196" s="257"/>
      <c r="FF196" s="257"/>
      <c r="FG196" s="257"/>
      <c r="FH196" s="257"/>
      <c r="FI196" s="257"/>
      <c r="FJ196" s="257"/>
      <c r="FK196" s="257"/>
      <c r="FL196" s="257"/>
      <c r="FM196" s="261"/>
      <c r="FN196" s="599"/>
      <c r="FO196" s="254"/>
      <c r="FP196" s="255"/>
      <c r="FQ196" s="281"/>
      <c r="FR196" s="281"/>
      <c r="FS196" s="257"/>
      <c r="FT196" s="257"/>
      <c r="FU196" s="257"/>
      <c r="FV196" s="257"/>
      <c r="FW196" s="257"/>
      <c r="FX196" s="257"/>
      <c r="FY196" s="257"/>
      <c r="FZ196" s="257"/>
      <c r="GA196" s="257"/>
      <c r="GB196" s="257"/>
      <c r="GC196" s="257"/>
      <c r="GD196" s="261"/>
      <c r="GE196" s="599"/>
      <c r="GF196" s="254"/>
      <c r="GG196" s="255"/>
      <c r="GH196" s="281"/>
      <c r="GI196" s="281"/>
      <c r="GJ196" s="257"/>
      <c r="GK196" s="257"/>
      <c r="GL196" s="257"/>
      <c r="GM196" s="257"/>
      <c r="GN196" s="257"/>
      <c r="GO196" s="257"/>
      <c r="GP196" s="257"/>
      <c r="GQ196" s="257"/>
      <c r="GR196" s="257"/>
      <c r="GS196" s="257"/>
      <c r="GT196" s="257"/>
      <c r="GU196" s="261"/>
      <c r="GV196" s="599"/>
      <c r="GW196" s="254"/>
      <c r="GX196" s="255"/>
      <c r="GY196" s="281"/>
      <c r="GZ196" s="281"/>
      <c r="HA196" s="257"/>
      <c r="HB196" s="257"/>
      <c r="HC196" s="257"/>
      <c r="HD196" s="257"/>
      <c r="HE196" s="257"/>
      <c r="HF196" s="257"/>
      <c r="HG196" s="257"/>
      <c r="HH196" s="257"/>
      <c r="HI196" s="257"/>
      <c r="HJ196" s="257"/>
      <c r="HK196" s="257"/>
      <c r="HL196" s="261"/>
      <c r="HM196" s="599"/>
      <c r="HN196" s="254"/>
      <c r="HO196" s="255"/>
      <c r="HP196" s="281"/>
      <c r="HQ196" s="281"/>
      <c r="HR196" s="257"/>
      <c r="HS196" s="257"/>
      <c r="HT196" s="257"/>
      <c r="HU196" s="257"/>
      <c r="HV196" s="257"/>
      <c r="HW196" s="257"/>
      <c r="HX196" s="257"/>
      <c r="HY196" s="257"/>
      <c r="HZ196" s="257"/>
      <c r="IA196" s="257"/>
      <c r="IB196" s="257"/>
      <c r="IC196" s="261"/>
      <c r="ID196" s="599"/>
      <c r="IE196" s="254"/>
      <c r="IF196" s="255"/>
      <c r="IG196" s="281"/>
      <c r="IH196" s="281"/>
      <c r="II196" s="257"/>
      <c r="IJ196" s="257"/>
      <c r="IK196" s="257"/>
      <c r="IL196" s="257"/>
      <c r="IM196" s="257"/>
      <c r="IN196" s="257"/>
      <c r="IO196" s="257"/>
      <c r="IP196" s="257"/>
      <c r="IQ196" s="257"/>
      <c r="IR196" s="257"/>
      <c r="IS196" s="257"/>
      <c r="IT196" s="261"/>
      <c r="IU196" s="599"/>
      <c r="IV196" s="254"/>
      <c r="IW196" s="255"/>
      <c r="IX196" s="281"/>
      <c r="IY196" s="281"/>
      <c r="IZ196" s="257"/>
      <c r="JA196" s="257"/>
      <c r="JB196" s="257"/>
      <c r="JC196" s="257"/>
      <c r="JD196" s="257"/>
      <c r="JE196" s="257"/>
      <c r="JF196" s="257"/>
      <c r="JG196" s="257"/>
      <c r="JH196" s="257"/>
      <c r="JI196" s="257"/>
      <c r="JJ196" s="257"/>
      <c r="JK196" s="261"/>
      <c r="JL196" s="599"/>
      <c r="JM196" s="254"/>
      <c r="JN196" s="255"/>
      <c r="JO196" s="281"/>
      <c r="JP196" s="281"/>
      <c r="JQ196" s="257"/>
      <c r="JR196" s="257"/>
      <c r="JS196" s="257"/>
      <c r="JT196" s="257"/>
      <c r="JU196" s="257"/>
      <c r="JV196" s="257"/>
      <c r="JW196" s="257"/>
      <c r="JX196" s="257"/>
      <c r="JY196" s="257"/>
      <c r="JZ196" s="257"/>
      <c r="KA196" s="257"/>
      <c r="KB196" s="261"/>
      <c r="KC196" s="599"/>
      <c r="KD196" s="254"/>
      <c r="KE196" s="255"/>
      <c r="KF196" s="281"/>
      <c r="KG196" s="281"/>
      <c r="KH196" s="257"/>
      <c r="KI196" s="257"/>
      <c r="KJ196" s="257"/>
      <c r="KK196" s="257"/>
      <c r="KL196" s="257"/>
      <c r="KM196" s="257"/>
      <c r="KN196" s="257"/>
      <c r="KO196" s="257"/>
      <c r="KP196" s="257"/>
      <c r="KQ196" s="257"/>
      <c r="KR196" s="257"/>
      <c r="KS196" s="261"/>
      <c r="KT196" s="599"/>
      <c r="KU196" s="282"/>
    </row>
    <row r="197" ht="15.75" customHeight="1">
      <c r="A197" s="283" t="s">
        <v>162</v>
      </c>
      <c r="B197" s="197"/>
      <c r="C197" s="284"/>
      <c r="D197" s="284"/>
      <c r="E197" s="285"/>
      <c r="F197" s="285"/>
      <c r="G197" s="286">
        <f>SUM(G114:G196)</f>
        <v>0</v>
      </c>
      <c r="H197" s="285"/>
      <c r="I197" s="286">
        <f>SUM(I114:I196)</f>
        <v>0</v>
      </c>
      <c r="J197" s="285"/>
      <c r="K197" s="285"/>
      <c r="L197" s="285"/>
      <c r="M197" s="286">
        <f>SUM(M114:M196)</f>
        <v>0</v>
      </c>
      <c r="N197" s="285"/>
      <c r="O197" s="286">
        <f t="shared" ref="O197:P197" si="1585">SUM(O114:O196)</f>
        <v>0</v>
      </c>
      <c r="P197" s="603">
        <f t="shared" si="1585"/>
        <v>0</v>
      </c>
      <c r="Q197" s="598"/>
      <c r="R197" s="283" t="s">
        <v>162</v>
      </c>
      <c r="S197" s="197"/>
      <c r="T197" s="284"/>
      <c r="U197" s="284"/>
      <c r="V197" s="285"/>
      <c r="W197" s="285"/>
      <c r="X197" s="286">
        <f>SUM(X114:X196)</f>
        <v>0</v>
      </c>
      <c r="Y197" s="285"/>
      <c r="Z197" s="286">
        <f>SUM(Z114:Z196)</f>
        <v>0</v>
      </c>
      <c r="AA197" s="285"/>
      <c r="AB197" s="285"/>
      <c r="AC197" s="285"/>
      <c r="AD197" s="286">
        <f>SUM(AD114:AD196)</f>
        <v>0</v>
      </c>
      <c r="AE197" s="285"/>
      <c r="AF197" s="286">
        <f t="shared" ref="AF197:AG197" si="1586">SUM(AF114:AF196)</f>
        <v>0</v>
      </c>
      <c r="AG197" s="603">
        <f t="shared" si="1586"/>
        <v>0</v>
      </c>
      <c r="AH197" s="598"/>
      <c r="AI197" s="283" t="s">
        <v>162</v>
      </c>
      <c r="AJ197" s="197"/>
      <c r="AK197" s="284"/>
      <c r="AL197" s="284"/>
      <c r="AM197" s="285"/>
      <c r="AN197" s="285"/>
      <c r="AO197" s="286">
        <f>SUM(AO114:AO196)</f>
        <v>0</v>
      </c>
      <c r="AP197" s="285"/>
      <c r="AQ197" s="286">
        <f>SUM(AQ114:AQ196)</f>
        <v>0</v>
      </c>
      <c r="AR197" s="285"/>
      <c r="AS197" s="285"/>
      <c r="AT197" s="285"/>
      <c r="AU197" s="286">
        <f>SUM(AU114:AU196)</f>
        <v>0</v>
      </c>
      <c r="AV197" s="285"/>
      <c r="AW197" s="286">
        <f t="shared" ref="AW197:AX197" si="1587">SUM(AW114:AW196)</f>
        <v>0</v>
      </c>
      <c r="AX197" s="603">
        <f t="shared" si="1587"/>
        <v>0</v>
      </c>
      <c r="AY197" s="598"/>
      <c r="AZ197" s="283" t="s">
        <v>162</v>
      </c>
      <c r="BA197" s="197"/>
      <c r="BB197" s="284"/>
      <c r="BC197" s="284"/>
      <c r="BD197" s="285"/>
      <c r="BE197" s="285"/>
      <c r="BF197" s="286">
        <f>SUM(BF114:BF196)</f>
        <v>0</v>
      </c>
      <c r="BG197" s="285"/>
      <c r="BH197" s="286">
        <f>SUM(BH114:BH196)</f>
        <v>0</v>
      </c>
      <c r="BI197" s="285"/>
      <c r="BJ197" s="285"/>
      <c r="BK197" s="285"/>
      <c r="BL197" s="286">
        <f>SUM(BL114:BL196)</f>
        <v>0</v>
      </c>
      <c r="BM197" s="285"/>
      <c r="BN197" s="286">
        <f t="shared" ref="BN197:BO197" si="1588">SUM(BN114:BN196)</f>
        <v>0</v>
      </c>
      <c r="BO197" s="603">
        <f t="shared" si="1588"/>
        <v>0</v>
      </c>
      <c r="BP197" s="598"/>
      <c r="BQ197" s="283" t="s">
        <v>162</v>
      </c>
      <c r="BR197" s="197"/>
      <c r="BS197" s="284"/>
      <c r="BT197" s="284"/>
      <c r="BU197" s="285"/>
      <c r="BV197" s="285"/>
      <c r="BW197" s="286">
        <f>SUM(BW114:BW196)</f>
        <v>0</v>
      </c>
      <c r="BX197" s="285"/>
      <c r="BY197" s="286">
        <f>SUM(BY114:BY196)</f>
        <v>0</v>
      </c>
      <c r="BZ197" s="285"/>
      <c r="CA197" s="285"/>
      <c r="CB197" s="285"/>
      <c r="CC197" s="286">
        <f>SUM(CC114:CC196)</f>
        <v>0</v>
      </c>
      <c r="CD197" s="285"/>
      <c r="CE197" s="286">
        <f t="shared" ref="CE197:CF197" si="1589">SUM(CE114:CE196)</f>
        <v>0</v>
      </c>
      <c r="CF197" s="603">
        <f t="shared" si="1589"/>
        <v>0</v>
      </c>
      <c r="CG197" s="598"/>
      <c r="CH197" s="283" t="s">
        <v>162</v>
      </c>
      <c r="CI197" s="197"/>
      <c r="CJ197" s="284"/>
      <c r="CK197" s="284"/>
      <c r="CL197" s="285"/>
      <c r="CM197" s="285"/>
      <c r="CN197" s="286">
        <f>SUM(CN114:CN196)</f>
        <v>0</v>
      </c>
      <c r="CO197" s="285"/>
      <c r="CP197" s="286">
        <f>SUM(CP114:CP196)</f>
        <v>0</v>
      </c>
      <c r="CQ197" s="285"/>
      <c r="CR197" s="285"/>
      <c r="CS197" s="285"/>
      <c r="CT197" s="286">
        <f>SUM(CT114:CT196)</f>
        <v>0</v>
      </c>
      <c r="CU197" s="285"/>
      <c r="CV197" s="286">
        <f t="shared" ref="CV197:CW197" si="1590">SUM(CV114:CV196)</f>
        <v>0</v>
      </c>
      <c r="CW197" s="603">
        <f t="shared" si="1590"/>
        <v>0</v>
      </c>
      <c r="CX197" s="598"/>
      <c r="CY197" s="283" t="s">
        <v>162</v>
      </c>
      <c r="CZ197" s="197"/>
      <c r="DA197" s="284"/>
      <c r="DB197" s="284"/>
      <c r="DC197" s="285"/>
      <c r="DD197" s="285"/>
      <c r="DE197" s="286">
        <f>SUM(DE114:DE196)</f>
        <v>0</v>
      </c>
      <c r="DF197" s="285"/>
      <c r="DG197" s="286">
        <f>SUM(DG114:DG196)</f>
        <v>0</v>
      </c>
      <c r="DH197" s="285"/>
      <c r="DI197" s="285"/>
      <c r="DJ197" s="285"/>
      <c r="DK197" s="286">
        <f>SUM(DK114:DK196)</f>
        <v>0</v>
      </c>
      <c r="DL197" s="285"/>
      <c r="DM197" s="286">
        <f t="shared" ref="DM197:DN197" si="1591">SUM(DM114:DM196)</f>
        <v>0</v>
      </c>
      <c r="DN197" s="603">
        <f t="shared" si="1591"/>
        <v>0</v>
      </c>
      <c r="DO197" s="598"/>
      <c r="DP197" s="283" t="s">
        <v>162</v>
      </c>
      <c r="DQ197" s="197"/>
      <c r="DR197" s="284"/>
      <c r="DS197" s="284"/>
      <c r="DT197" s="285"/>
      <c r="DU197" s="285"/>
      <c r="DV197" s="286">
        <f>SUM(DV114:DV196)</f>
        <v>0</v>
      </c>
      <c r="DW197" s="285"/>
      <c r="DX197" s="286">
        <f>SUM(DX114:DX196)</f>
        <v>0</v>
      </c>
      <c r="DY197" s="285"/>
      <c r="DZ197" s="285"/>
      <c r="EA197" s="285"/>
      <c r="EB197" s="286">
        <f>SUM(EB114:EB196)</f>
        <v>0</v>
      </c>
      <c r="EC197" s="285"/>
      <c r="ED197" s="286">
        <f t="shared" ref="ED197:EE197" si="1592">SUM(ED114:ED196)</f>
        <v>0</v>
      </c>
      <c r="EE197" s="603">
        <f t="shared" si="1592"/>
        <v>0</v>
      </c>
      <c r="EF197" s="598"/>
      <c r="EG197" s="283" t="s">
        <v>162</v>
      </c>
      <c r="EH197" s="197"/>
      <c r="EI197" s="284"/>
      <c r="EJ197" s="284"/>
      <c r="EK197" s="285"/>
      <c r="EL197" s="285"/>
      <c r="EM197" s="286">
        <f>SUM(EM114:EM196)</f>
        <v>0</v>
      </c>
      <c r="EN197" s="285"/>
      <c r="EO197" s="286">
        <f>SUM(EO114:EO196)</f>
        <v>0</v>
      </c>
      <c r="EP197" s="285"/>
      <c r="EQ197" s="285"/>
      <c r="ER197" s="285"/>
      <c r="ES197" s="286">
        <f>SUM(ES114:ES196)</f>
        <v>0</v>
      </c>
      <c r="ET197" s="285"/>
      <c r="EU197" s="286">
        <f t="shared" ref="EU197:EV197" si="1593">SUM(EU114:EU196)</f>
        <v>0</v>
      </c>
      <c r="EV197" s="603">
        <f t="shared" si="1593"/>
        <v>0</v>
      </c>
      <c r="EW197" s="598"/>
      <c r="EX197" s="283" t="s">
        <v>162</v>
      </c>
      <c r="EY197" s="197"/>
      <c r="EZ197" s="284"/>
      <c r="FA197" s="284"/>
      <c r="FB197" s="285"/>
      <c r="FC197" s="285"/>
      <c r="FD197" s="286">
        <f>SUM(FD114:FD196)</f>
        <v>282932.4545</v>
      </c>
      <c r="FE197" s="285"/>
      <c r="FF197" s="286">
        <f>SUM(FF114:FF196)</f>
        <v>0</v>
      </c>
      <c r="FG197" s="285"/>
      <c r="FH197" s="285"/>
      <c r="FI197" s="285"/>
      <c r="FJ197" s="286">
        <f>SUM(FJ114:FJ196)</f>
        <v>282932.4545</v>
      </c>
      <c r="FK197" s="285"/>
      <c r="FL197" s="286">
        <f t="shared" ref="FL197:FM197" si="1594">SUM(FL114:FL196)</f>
        <v>83264.15422</v>
      </c>
      <c r="FM197" s="603">
        <f t="shared" si="1594"/>
        <v>199668.3003</v>
      </c>
      <c r="FN197" s="598"/>
      <c r="FO197" s="283" t="s">
        <v>162</v>
      </c>
      <c r="FP197" s="197"/>
      <c r="FQ197" s="284"/>
      <c r="FR197" s="284"/>
      <c r="FS197" s="285"/>
      <c r="FT197" s="285"/>
      <c r="FU197" s="286">
        <f>SUM(FU114:FU196)</f>
        <v>324396.6906</v>
      </c>
      <c r="FV197" s="285"/>
      <c r="FW197" s="286">
        <f>SUM(FW114:FW196)</f>
        <v>0</v>
      </c>
      <c r="FX197" s="285"/>
      <c r="FY197" s="285"/>
      <c r="FZ197" s="285"/>
      <c r="GA197" s="286">
        <f>SUM(GA114:GA196)</f>
        <v>324396.6906</v>
      </c>
      <c r="GB197" s="285"/>
      <c r="GC197" s="286">
        <f t="shared" ref="GC197:GD197" si="1595">SUM(GC114:GC196)</f>
        <v>95466.65873</v>
      </c>
      <c r="GD197" s="603">
        <f t="shared" si="1595"/>
        <v>228930.0319</v>
      </c>
      <c r="GE197" s="598"/>
      <c r="GF197" s="283" t="s">
        <v>162</v>
      </c>
      <c r="GG197" s="197"/>
      <c r="GH197" s="284"/>
      <c r="GI197" s="284"/>
      <c r="GJ197" s="285"/>
      <c r="GK197" s="285"/>
      <c r="GL197" s="286">
        <f>SUM(GL114:GL196)</f>
        <v>322763.5087</v>
      </c>
      <c r="GM197" s="285"/>
      <c r="GN197" s="286">
        <f>SUM(GN114:GN196)</f>
        <v>0</v>
      </c>
      <c r="GO197" s="285"/>
      <c r="GP197" s="285"/>
      <c r="GQ197" s="285"/>
      <c r="GR197" s="286">
        <f>SUM(GR114:GR196)</f>
        <v>322763.5087</v>
      </c>
      <c r="GS197" s="285"/>
      <c r="GT197" s="286">
        <f t="shared" ref="GT197:GU197" si="1596">SUM(GT114:GT196)</f>
        <v>94986.02985</v>
      </c>
      <c r="GU197" s="603">
        <f t="shared" si="1596"/>
        <v>227777.4789</v>
      </c>
      <c r="GV197" s="598"/>
      <c r="GW197" s="283" t="s">
        <v>162</v>
      </c>
      <c r="GX197" s="197"/>
      <c r="GY197" s="284"/>
      <c r="GZ197" s="284"/>
      <c r="HA197" s="285"/>
      <c r="HB197" s="285"/>
      <c r="HC197" s="286">
        <f>SUM(HC114:HC196)</f>
        <v>378091.8054</v>
      </c>
      <c r="HD197" s="285"/>
      <c r="HE197" s="286">
        <f>SUM(HE114:HE196)</f>
        <v>0</v>
      </c>
      <c r="HF197" s="285"/>
      <c r="HG197" s="285"/>
      <c r="HH197" s="285"/>
      <c r="HI197" s="286">
        <f>SUM(HI114:HI196)</f>
        <v>378091.8054</v>
      </c>
      <c r="HJ197" s="285"/>
      <c r="HK197" s="286">
        <f t="shared" ref="HK197:HL197" si="1597">SUM(HK114:HK196)</f>
        <v>111268.5869</v>
      </c>
      <c r="HL197" s="603">
        <f t="shared" si="1597"/>
        <v>266823.2185</v>
      </c>
      <c r="HM197" s="598"/>
      <c r="HN197" s="283" t="s">
        <v>162</v>
      </c>
      <c r="HO197" s="197"/>
      <c r="HP197" s="284"/>
      <c r="HQ197" s="284"/>
      <c r="HR197" s="285"/>
      <c r="HS197" s="285"/>
      <c r="HT197" s="286">
        <f>SUM(HT114:HT196)</f>
        <v>396308.0967</v>
      </c>
      <c r="HU197" s="285"/>
      <c r="HV197" s="286">
        <f>SUM(HV114:HV196)</f>
        <v>0</v>
      </c>
      <c r="HW197" s="285"/>
      <c r="HX197" s="285"/>
      <c r="HY197" s="285"/>
      <c r="HZ197" s="286">
        <f>SUM(HZ114:HZ196)</f>
        <v>396308.0967</v>
      </c>
      <c r="IA197" s="285"/>
      <c r="IB197" s="286">
        <f t="shared" ref="IB197:IC197" si="1598">SUM(IB114:IB196)</f>
        <v>116629.4568</v>
      </c>
      <c r="IC197" s="603">
        <f t="shared" si="1598"/>
        <v>279678.6399</v>
      </c>
      <c r="ID197" s="598"/>
      <c r="IE197" s="283" t="s">
        <v>162</v>
      </c>
      <c r="IF197" s="197"/>
      <c r="IG197" s="284"/>
      <c r="IH197" s="284"/>
      <c r="II197" s="285"/>
      <c r="IJ197" s="285"/>
      <c r="IK197" s="286">
        <f>SUM(IK114:IK196)</f>
        <v>452083.8561</v>
      </c>
      <c r="IL197" s="285"/>
      <c r="IM197" s="286">
        <f>SUM(IM114:IM196)</f>
        <v>0</v>
      </c>
      <c r="IN197" s="285"/>
      <c r="IO197" s="285"/>
      <c r="IP197" s="285"/>
      <c r="IQ197" s="286">
        <f>SUM(IQ114:IQ196)</f>
        <v>452083.8561</v>
      </c>
      <c r="IR197" s="285"/>
      <c r="IS197" s="286">
        <f t="shared" ref="IS197:IT197" si="1599">SUM(IS114:IS196)</f>
        <v>133043.6976</v>
      </c>
      <c r="IT197" s="603">
        <f t="shared" si="1599"/>
        <v>319040.1585</v>
      </c>
      <c r="IU197" s="598"/>
      <c r="IV197" s="283" t="s">
        <v>162</v>
      </c>
      <c r="IW197" s="197"/>
      <c r="IX197" s="284"/>
      <c r="IY197" s="284"/>
      <c r="IZ197" s="285"/>
      <c r="JA197" s="285"/>
      <c r="JB197" s="286">
        <f>SUM(JB114:JB196)</f>
        <v>389363.5949</v>
      </c>
      <c r="JC197" s="285"/>
      <c r="JD197" s="286">
        <f>SUM(JD114:JD196)</f>
        <v>0</v>
      </c>
      <c r="JE197" s="285"/>
      <c r="JF197" s="285"/>
      <c r="JG197" s="285"/>
      <c r="JH197" s="286">
        <f>SUM(JH114:JH196)</f>
        <v>389363.5949</v>
      </c>
      <c r="JI197" s="285"/>
      <c r="JJ197" s="286">
        <f t="shared" ref="JJ197:JK197" si="1600">SUM(JJ114:JJ196)</f>
        <v>114585.7603</v>
      </c>
      <c r="JK197" s="603">
        <f t="shared" si="1600"/>
        <v>274777.8346</v>
      </c>
      <c r="JL197" s="598"/>
      <c r="JM197" s="283" t="s">
        <v>162</v>
      </c>
      <c r="JN197" s="197"/>
      <c r="JO197" s="284"/>
      <c r="JP197" s="284"/>
      <c r="JQ197" s="285"/>
      <c r="JR197" s="285"/>
      <c r="JS197" s="286">
        <f>SUM(JS114:JS196)</f>
        <v>465117.4302</v>
      </c>
      <c r="JT197" s="285"/>
      <c r="JU197" s="286">
        <f>SUM(JU114:JU196)</f>
        <v>0</v>
      </c>
      <c r="JV197" s="285"/>
      <c r="JW197" s="285"/>
      <c r="JX197" s="285"/>
      <c r="JY197" s="286">
        <f>SUM(JY114:JY196)</f>
        <v>465117.4302</v>
      </c>
      <c r="JZ197" s="285"/>
      <c r="KA197" s="286">
        <f t="shared" ref="KA197:KB197" si="1601">SUM(KA114:KA196)</f>
        <v>136879.3464</v>
      </c>
      <c r="KB197" s="603">
        <f t="shared" si="1601"/>
        <v>328238.0838</v>
      </c>
      <c r="KC197" s="598"/>
      <c r="KD197" s="283" t="s">
        <v>162</v>
      </c>
      <c r="KE197" s="197"/>
      <c r="KF197" s="284"/>
      <c r="KG197" s="284"/>
      <c r="KH197" s="285"/>
      <c r="KI197" s="285"/>
      <c r="KJ197" s="286">
        <f>SUM(KJ114:KJ196)</f>
        <v>0</v>
      </c>
      <c r="KK197" s="285"/>
      <c r="KL197" s="286">
        <f>SUM(KL114:KL196)</f>
        <v>0</v>
      </c>
      <c r="KM197" s="285"/>
      <c r="KN197" s="285"/>
      <c r="KO197" s="285"/>
      <c r="KP197" s="286">
        <f>SUM(KP114:KP196)</f>
        <v>0</v>
      </c>
      <c r="KQ197" s="285"/>
      <c r="KR197" s="286">
        <f t="shared" ref="KR197:KS197" si="1602">SUM(KR114:KR196)</f>
        <v>0</v>
      </c>
      <c r="KS197" s="603">
        <f t="shared" si="1602"/>
        <v>0</v>
      </c>
      <c r="KT197" s="598"/>
      <c r="KU197" s="287"/>
    </row>
    <row r="198" ht="15.75" customHeight="1">
      <c r="A198" s="254"/>
      <c r="B198" s="281"/>
      <c r="C198" s="281"/>
      <c r="D198" s="281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61"/>
      <c r="P198" s="261"/>
      <c r="Q198" s="599"/>
      <c r="R198" s="254"/>
      <c r="S198" s="281"/>
      <c r="T198" s="281"/>
      <c r="U198" s="281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  <c r="AF198" s="261"/>
      <c r="AG198" s="261"/>
      <c r="AH198" s="599"/>
      <c r="AI198" s="254"/>
      <c r="AJ198" s="281"/>
      <c r="AK198" s="281"/>
      <c r="AL198" s="281"/>
      <c r="AM198" s="257"/>
      <c r="AN198" s="257"/>
      <c r="AO198" s="257"/>
      <c r="AP198" s="257"/>
      <c r="AQ198" s="257"/>
      <c r="AR198" s="257"/>
      <c r="AS198" s="257"/>
      <c r="AT198" s="257"/>
      <c r="AU198" s="257"/>
      <c r="AV198" s="257"/>
      <c r="AW198" s="261"/>
      <c r="AX198" s="261"/>
      <c r="AY198" s="599"/>
      <c r="AZ198" s="254"/>
      <c r="BA198" s="281"/>
      <c r="BB198" s="281"/>
      <c r="BC198" s="281"/>
      <c r="BD198" s="257"/>
      <c r="BE198" s="257"/>
      <c r="BF198" s="257"/>
      <c r="BG198" s="257"/>
      <c r="BH198" s="257"/>
      <c r="BI198" s="257"/>
      <c r="BJ198" s="257"/>
      <c r="BK198" s="257"/>
      <c r="BL198" s="257"/>
      <c r="BM198" s="257"/>
      <c r="BN198" s="261"/>
      <c r="BO198" s="261"/>
      <c r="BP198" s="599"/>
      <c r="BQ198" s="254"/>
      <c r="BR198" s="281"/>
      <c r="BS198" s="281"/>
      <c r="BT198" s="281"/>
      <c r="BU198" s="257"/>
      <c r="BV198" s="257"/>
      <c r="BW198" s="257"/>
      <c r="BX198" s="257"/>
      <c r="BY198" s="257"/>
      <c r="BZ198" s="257"/>
      <c r="CA198" s="257"/>
      <c r="CB198" s="257"/>
      <c r="CC198" s="257"/>
      <c r="CD198" s="257"/>
      <c r="CE198" s="261"/>
      <c r="CF198" s="261"/>
      <c r="CG198" s="599"/>
      <c r="CH198" s="254"/>
      <c r="CI198" s="281"/>
      <c r="CJ198" s="281"/>
      <c r="CK198" s="281"/>
      <c r="CL198" s="257"/>
      <c r="CM198" s="257"/>
      <c r="CN198" s="257"/>
      <c r="CO198" s="257"/>
      <c r="CP198" s="257"/>
      <c r="CQ198" s="257"/>
      <c r="CR198" s="257"/>
      <c r="CS198" s="257"/>
      <c r="CT198" s="257"/>
      <c r="CU198" s="257"/>
      <c r="CV198" s="261"/>
      <c r="CW198" s="261"/>
      <c r="CX198" s="599"/>
      <c r="CY198" s="254"/>
      <c r="CZ198" s="281"/>
      <c r="DA198" s="281"/>
      <c r="DB198" s="281"/>
      <c r="DC198" s="257"/>
      <c r="DD198" s="257"/>
      <c r="DE198" s="257"/>
      <c r="DF198" s="257"/>
      <c r="DG198" s="257"/>
      <c r="DH198" s="257"/>
      <c r="DI198" s="257"/>
      <c r="DJ198" s="257"/>
      <c r="DK198" s="257"/>
      <c r="DL198" s="257"/>
      <c r="DM198" s="261"/>
      <c r="DN198" s="261"/>
      <c r="DO198" s="599"/>
      <c r="DP198" s="254"/>
      <c r="DQ198" s="281"/>
      <c r="DR198" s="281"/>
      <c r="DS198" s="281"/>
      <c r="DT198" s="257"/>
      <c r="DU198" s="257"/>
      <c r="DV198" s="257"/>
      <c r="DW198" s="257"/>
      <c r="DX198" s="257"/>
      <c r="DY198" s="257"/>
      <c r="DZ198" s="257"/>
      <c r="EA198" s="257"/>
      <c r="EB198" s="257"/>
      <c r="EC198" s="257"/>
      <c r="ED198" s="261"/>
      <c r="EE198" s="261"/>
      <c r="EF198" s="599"/>
      <c r="EG198" s="254"/>
      <c r="EH198" s="281"/>
      <c r="EI198" s="281"/>
      <c r="EJ198" s="281"/>
      <c r="EK198" s="257"/>
      <c r="EL198" s="257"/>
      <c r="EM198" s="257"/>
      <c r="EN198" s="257"/>
      <c r="EO198" s="257"/>
      <c r="EP198" s="257"/>
      <c r="EQ198" s="257"/>
      <c r="ER198" s="257"/>
      <c r="ES198" s="257"/>
      <c r="ET198" s="257"/>
      <c r="EU198" s="261"/>
      <c r="EV198" s="261"/>
      <c r="EW198" s="599"/>
      <c r="EX198" s="254"/>
      <c r="EY198" s="281"/>
      <c r="EZ198" s="281"/>
      <c r="FA198" s="281"/>
      <c r="FB198" s="257"/>
      <c r="FC198" s="257"/>
      <c r="FD198" s="257"/>
      <c r="FE198" s="257"/>
      <c r="FF198" s="257"/>
      <c r="FG198" s="257"/>
      <c r="FH198" s="257"/>
      <c r="FI198" s="257"/>
      <c r="FJ198" s="257"/>
      <c r="FK198" s="257"/>
      <c r="FL198" s="261"/>
      <c r="FM198" s="261"/>
      <c r="FN198" s="599"/>
      <c r="FO198" s="254"/>
      <c r="FP198" s="281"/>
      <c r="FQ198" s="281"/>
      <c r="FR198" s="281"/>
      <c r="FS198" s="257"/>
      <c r="FT198" s="257"/>
      <c r="FU198" s="257"/>
      <c r="FV198" s="257"/>
      <c r="FW198" s="257"/>
      <c r="FX198" s="257"/>
      <c r="FY198" s="257"/>
      <c r="FZ198" s="257"/>
      <c r="GA198" s="257"/>
      <c r="GB198" s="257"/>
      <c r="GC198" s="261"/>
      <c r="GD198" s="261"/>
      <c r="GE198" s="599"/>
      <c r="GF198" s="254"/>
      <c r="GG198" s="281"/>
      <c r="GH198" s="281"/>
      <c r="GI198" s="281"/>
      <c r="GJ198" s="257"/>
      <c r="GK198" s="257"/>
      <c r="GL198" s="257"/>
      <c r="GM198" s="257"/>
      <c r="GN198" s="257"/>
      <c r="GO198" s="257"/>
      <c r="GP198" s="257"/>
      <c r="GQ198" s="257"/>
      <c r="GR198" s="257"/>
      <c r="GS198" s="257"/>
      <c r="GT198" s="261"/>
      <c r="GU198" s="261"/>
      <c r="GV198" s="599"/>
      <c r="GW198" s="254"/>
      <c r="GX198" s="281"/>
      <c r="GY198" s="281"/>
      <c r="GZ198" s="281"/>
      <c r="HA198" s="257"/>
      <c r="HB198" s="257"/>
      <c r="HC198" s="257"/>
      <c r="HD198" s="257"/>
      <c r="HE198" s="257"/>
      <c r="HF198" s="257"/>
      <c r="HG198" s="257"/>
      <c r="HH198" s="257"/>
      <c r="HI198" s="257"/>
      <c r="HJ198" s="257"/>
      <c r="HK198" s="261"/>
      <c r="HL198" s="261"/>
      <c r="HM198" s="599"/>
      <c r="HN198" s="254"/>
      <c r="HO198" s="281"/>
      <c r="HP198" s="281"/>
      <c r="HQ198" s="281"/>
      <c r="HR198" s="257"/>
      <c r="HS198" s="257"/>
      <c r="HT198" s="257"/>
      <c r="HU198" s="257"/>
      <c r="HV198" s="257"/>
      <c r="HW198" s="257"/>
      <c r="HX198" s="257"/>
      <c r="HY198" s="257"/>
      <c r="HZ198" s="257"/>
      <c r="IA198" s="257"/>
      <c r="IB198" s="261"/>
      <c r="IC198" s="261"/>
      <c r="ID198" s="599"/>
      <c r="IE198" s="254"/>
      <c r="IF198" s="281"/>
      <c r="IG198" s="281"/>
      <c r="IH198" s="281"/>
      <c r="II198" s="257"/>
      <c r="IJ198" s="257"/>
      <c r="IK198" s="257"/>
      <c r="IL198" s="257"/>
      <c r="IM198" s="257"/>
      <c r="IN198" s="257"/>
      <c r="IO198" s="257"/>
      <c r="IP198" s="257"/>
      <c r="IQ198" s="257"/>
      <c r="IR198" s="257"/>
      <c r="IS198" s="261"/>
      <c r="IT198" s="261"/>
      <c r="IU198" s="599"/>
      <c r="IV198" s="254"/>
      <c r="IW198" s="281"/>
      <c r="IX198" s="281"/>
      <c r="IY198" s="281"/>
      <c r="IZ198" s="257"/>
      <c r="JA198" s="257"/>
      <c r="JB198" s="257"/>
      <c r="JC198" s="257"/>
      <c r="JD198" s="257"/>
      <c r="JE198" s="257"/>
      <c r="JF198" s="257"/>
      <c r="JG198" s="257"/>
      <c r="JH198" s="257"/>
      <c r="JI198" s="257"/>
      <c r="JJ198" s="261"/>
      <c r="JK198" s="261"/>
      <c r="JL198" s="599"/>
      <c r="JM198" s="254"/>
      <c r="JN198" s="281"/>
      <c r="JO198" s="281"/>
      <c r="JP198" s="281"/>
      <c r="JQ198" s="257"/>
      <c r="JR198" s="257"/>
      <c r="JS198" s="257"/>
      <c r="JT198" s="257"/>
      <c r="JU198" s="257"/>
      <c r="JV198" s="257"/>
      <c r="JW198" s="257"/>
      <c r="JX198" s="257"/>
      <c r="JY198" s="257"/>
      <c r="JZ198" s="257"/>
      <c r="KA198" s="261"/>
      <c r="KB198" s="261"/>
      <c r="KC198" s="599"/>
      <c r="KD198" s="254"/>
      <c r="KE198" s="281"/>
      <c r="KF198" s="281"/>
      <c r="KG198" s="281"/>
      <c r="KH198" s="257"/>
      <c r="KI198" s="257"/>
      <c r="KJ198" s="257"/>
      <c r="KK198" s="257"/>
      <c r="KL198" s="257"/>
      <c r="KM198" s="257"/>
      <c r="KN198" s="257"/>
      <c r="KO198" s="257"/>
      <c r="KP198" s="257"/>
      <c r="KQ198" s="257"/>
      <c r="KR198" s="261"/>
      <c r="KS198" s="261"/>
      <c r="KT198" s="599"/>
      <c r="KU198" s="282"/>
    </row>
    <row r="199" ht="15.75" customHeight="1">
      <c r="A199" s="254"/>
      <c r="B199" s="288" t="str">
        <f>"Output Sekunder "&amp;" %"</f>
        <v>Output Sekunder  %</v>
      </c>
      <c r="C199" s="289"/>
      <c r="D199" s="289"/>
      <c r="E199" s="257"/>
      <c r="F199" s="290"/>
      <c r="G199" s="290"/>
      <c r="H199" s="290"/>
      <c r="I199" s="290"/>
      <c r="J199" s="290"/>
      <c r="K199" s="290"/>
      <c r="L199" s="290"/>
      <c r="M199" s="291">
        <f>E199/100*M197</f>
        <v>0</v>
      </c>
      <c r="N199" s="290"/>
      <c r="O199" s="290"/>
      <c r="P199" s="604">
        <f t="shared" ref="P199:P200" si="1603">M199</f>
        <v>0</v>
      </c>
      <c r="Q199" s="599"/>
      <c r="R199" s="254"/>
      <c r="S199" s="288" t="str">
        <f>"Output Sekunder "&amp;" %"</f>
        <v>Output Sekunder  %</v>
      </c>
      <c r="T199" s="289"/>
      <c r="U199" s="289"/>
      <c r="V199" s="257"/>
      <c r="W199" s="290"/>
      <c r="X199" s="290"/>
      <c r="Y199" s="290"/>
      <c r="Z199" s="290"/>
      <c r="AA199" s="290"/>
      <c r="AB199" s="290"/>
      <c r="AC199" s="290"/>
      <c r="AD199" s="291">
        <f>V199/100*AD197</f>
        <v>0</v>
      </c>
      <c r="AE199" s="290"/>
      <c r="AF199" s="290"/>
      <c r="AG199" s="604">
        <f t="shared" ref="AG199:AG200" si="1604">AD199</f>
        <v>0</v>
      </c>
      <c r="AH199" s="599"/>
      <c r="AI199" s="254"/>
      <c r="AJ199" s="288" t="str">
        <f>"Output Sekunder "&amp;" %"</f>
        <v>Output Sekunder  %</v>
      </c>
      <c r="AK199" s="289"/>
      <c r="AL199" s="289"/>
      <c r="AM199" s="257"/>
      <c r="AN199" s="290"/>
      <c r="AO199" s="290"/>
      <c r="AP199" s="290"/>
      <c r="AQ199" s="290"/>
      <c r="AR199" s="290"/>
      <c r="AS199" s="290"/>
      <c r="AT199" s="290"/>
      <c r="AU199" s="291">
        <f>AM199/100*AU197</f>
        <v>0</v>
      </c>
      <c r="AV199" s="290"/>
      <c r="AW199" s="290"/>
      <c r="AX199" s="604">
        <f t="shared" ref="AX199:AX200" si="1605">AU199</f>
        <v>0</v>
      </c>
      <c r="AY199" s="599"/>
      <c r="AZ199" s="254"/>
      <c r="BA199" s="288" t="str">
        <f>"Output Sekunder "&amp;" %"</f>
        <v>Output Sekunder  %</v>
      </c>
      <c r="BB199" s="289"/>
      <c r="BC199" s="289"/>
      <c r="BD199" s="257"/>
      <c r="BE199" s="290"/>
      <c r="BF199" s="290"/>
      <c r="BG199" s="290"/>
      <c r="BH199" s="290"/>
      <c r="BI199" s="290"/>
      <c r="BJ199" s="290"/>
      <c r="BK199" s="290"/>
      <c r="BL199" s="291">
        <f>BD199/100*BL197</f>
        <v>0</v>
      </c>
      <c r="BM199" s="290"/>
      <c r="BN199" s="290"/>
      <c r="BO199" s="604">
        <f t="shared" ref="BO199:BO200" si="1606">BL199</f>
        <v>0</v>
      </c>
      <c r="BP199" s="599"/>
      <c r="BQ199" s="254"/>
      <c r="BR199" s="288" t="str">
        <f>"Output Sekunder "&amp;" %"</f>
        <v>Output Sekunder  %</v>
      </c>
      <c r="BS199" s="289"/>
      <c r="BT199" s="289"/>
      <c r="BU199" s="257"/>
      <c r="BV199" s="290"/>
      <c r="BW199" s="290"/>
      <c r="BX199" s="290"/>
      <c r="BY199" s="290"/>
      <c r="BZ199" s="290"/>
      <c r="CA199" s="290"/>
      <c r="CB199" s="290"/>
      <c r="CC199" s="291">
        <f>BU199/100*CC197</f>
        <v>0</v>
      </c>
      <c r="CD199" s="290"/>
      <c r="CE199" s="290"/>
      <c r="CF199" s="604">
        <f t="shared" ref="CF199:CF200" si="1607">CC199</f>
        <v>0</v>
      </c>
      <c r="CG199" s="599"/>
      <c r="CH199" s="254"/>
      <c r="CI199" s="288" t="str">
        <f>"Output Sekunder "&amp;" %"</f>
        <v>Output Sekunder  %</v>
      </c>
      <c r="CJ199" s="289"/>
      <c r="CK199" s="289"/>
      <c r="CL199" s="257"/>
      <c r="CM199" s="290"/>
      <c r="CN199" s="290"/>
      <c r="CO199" s="290"/>
      <c r="CP199" s="290"/>
      <c r="CQ199" s="290"/>
      <c r="CR199" s="290"/>
      <c r="CS199" s="290"/>
      <c r="CT199" s="291">
        <f>CL199/100*CT197</f>
        <v>0</v>
      </c>
      <c r="CU199" s="290"/>
      <c r="CV199" s="290"/>
      <c r="CW199" s="604">
        <f t="shared" ref="CW199:CW200" si="1608">CT199</f>
        <v>0</v>
      </c>
      <c r="CX199" s="599"/>
      <c r="CY199" s="254"/>
      <c r="CZ199" s="288" t="str">
        <f>"Output Sekunder "&amp;" %"</f>
        <v>Output Sekunder  %</v>
      </c>
      <c r="DA199" s="289"/>
      <c r="DB199" s="289"/>
      <c r="DC199" s="257"/>
      <c r="DD199" s="290"/>
      <c r="DE199" s="290"/>
      <c r="DF199" s="290"/>
      <c r="DG199" s="290"/>
      <c r="DH199" s="290"/>
      <c r="DI199" s="290"/>
      <c r="DJ199" s="290"/>
      <c r="DK199" s="291">
        <f>DC199/100*DK197</f>
        <v>0</v>
      </c>
      <c r="DL199" s="290"/>
      <c r="DM199" s="290"/>
      <c r="DN199" s="604">
        <f t="shared" ref="DN199:DN200" si="1609">DK199</f>
        <v>0</v>
      </c>
      <c r="DO199" s="599"/>
      <c r="DP199" s="254"/>
      <c r="DQ199" s="288" t="str">
        <f>"Output Sekunder "&amp;" %"</f>
        <v>Output Sekunder  %</v>
      </c>
      <c r="DR199" s="289"/>
      <c r="DS199" s="289"/>
      <c r="DT199" s="257"/>
      <c r="DU199" s="290"/>
      <c r="DV199" s="290"/>
      <c r="DW199" s="290"/>
      <c r="DX199" s="290"/>
      <c r="DY199" s="290"/>
      <c r="DZ199" s="290"/>
      <c r="EA199" s="290"/>
      <c r="EB199" s="291">
        <f>DT199/100*EB197</f>
        <v>0</v>
      </c>
      <c r="EC199" s="290"/>
      <c r="ED199" s="290"/>
      <c r="EE199" s="604">
        <f t="shared" ref="EE199:EE200" si="1610">EB199</f>
        <v>0</v>
      </c>
      <c r="EF199" s="599"/>
      <c r="EG199" s="254"/>
      <c r="EH199" s="288" t="str">
        <f>"Output Sekunder "&amp;" %"</f>
        <v>Output Sekunder  %</v>
      </c>
      <c r="EI199" s="289"/>
      <c r="EJ199" s="289"/>
      <c r="EK199" s="257"/>
      <c r="EL199" s="290"/>
      <c r="EM199" s="290"/>
      <c r="EN199" s="290"/>
      <c r="EO199" s="290"/>
      <c r="EP199" s="290"/>
      <c r="EQ199" s="290"/>
      <c r="ER199" s="290"/>
      <c r="ES199" s="291">
        <f>EK199/100*ES197</f>
        <v>0</v>
      </c>
      <c r="ET199" s="290"/>
      <c r="EU199" s="290"/>
      <c r="EV199" s="604">
        <f t="shared" ref="EV199:EV200" si="1611">ES199</f>
        <v>0</v>
      </c>
      <c r="EW199" s="599"/>
      <c r="EX199" s="254"/>
      <c r="EY199" s="288" t="str">
        <f>"Output Sekunder "&amp;" %"</f>
        <v>Output Sekunder  %</v>
      </c>
      <c r="EZ199" s="289"/>
      <c r="FA199" s="289"/>
      <c r="FB199" s="257"/>
      <c r="FC199" s="290"/>
      <c r="FD199" s="290"/>
      <c r="FE199" s="290"/>
      <c r="FF199" s="290"/>
      <c r="FG199" s="290"/>
      <c r="FH199" s="290"/>
      <c r="FI199" s="290"/>
      <c r="FJ199" s="291">
        <f>FB199/100*FJ197</f>
        <v>0</v>
      </c>
      <c r="FK199" s="290"/>
      <c r="FL199" s="290"/>
      <c r="FM199" s="604">
        <f t="shared" ref="FM199:FM200" si="1612">FJ199</f>
        <v>0</v>
      </c>
      <c r="FN199" s="599"/>
      <c r="FO199" s="254"/>
      <c r="FP199" s="288" t="str">
        <f>"Output Sekunder "&amp;" %"</f>
        <v>Output Sekunder  %</v>
      </c>
      <c r="FQ199" s="289"/>
      <c r="FR199" s="289"/>
      <c r="FS199" s="257"/>
      <c r="FT199" s="290"/>
      <c r="FU199" s="290"/>
      <c r="FV199" s="290"/>
      <c r="FW199" s="290"/>
      <c r="FX199" s="290"/>
      <c r="FY199" s="290"/>
      <c r="FZ199" s="290"/>
      <c r="GA199" s="291">
        <f>FS199/100*GA197</f>
        <v>0</v>
      </c>
      <c r="GB199" s="290"/>
      <c r="GC199" s="290"/>
      <c r="GD199" s="604">
        <f t="shared" ref="GD199:GD200" si="1613">GA199</f>
        <v>0</v>
      </c>
      <c r="GE199" s="599"/>
      <c r="GF199" s="254"/>
      <c r="GG199" s="288" t="str">
        <f>"Output Sekunder "&amp;" %"</f>
        <v>Output Sekunder  %</v>
      </c>
      <c r="GH199" s="289"/>
      <c r="GI199" s="289"/>
      <c r="GJ199" s="257"/>
      <c r="GK199" s="290"/>
      <c r="GL199" s="290"/>
      <c r="GM199" s="290"/>
      <c r="GN199" s="290"/>
      <c r="GO199" s="290"/>
      <c r="GP199" s="290"/>
      <c r="GQ199" s="290"/>
      <c r="GR199" s="291">
        <f>GJ199/100*GR197</f>
        <v>0</v>
      </c>
      <c r="GS199" s="290"/>
      <c r="GT199" s="290"/>
      <c r="GU199" s="604">
        <f t="shared" ref="GU199:GU200" si="1614">GR199</f>
        <v>0</v>
      </c>
      <c r="GV199" s="599"/>
      <c r="GW199" s="254"/>
      <c r="GX199" s="288" t="str">
        <f>"Output Sekunder "&amp;" %"</f>
        <v>Output Sekunder  %</v>
      </c>
      <c r="GY199" s="289"/>
      <c r="GZ199" s="289"/>
      <c r="HA199" s="257"/>
      <c r="HB199" s="290"/>
      <c r="HC199" s="290"/>
      <c r="HD199" s="290"/>
      <c r="HE199" s="290"/>
      <c r="HF199" s="290"/>
      <c r="HG199" s="290"/>
      <c r="HH199" s="290"/>
      <c r="HI199" s="291">
        <f>HA199/100*HI197</f>
        <v>0</v>
      </c>
      <c r="HJ199" s="290"/>
      <c r="HK199" s="290"/>
      <c r="HL199" s="604">
        <f t="shared" ref="HL199:HL200" si="1615">HI199</f>
        <v>0</v>
      </c>
      <c r="HM199" s="599"/>
      <c r="HN199" s="254"/>
      <c r="HO199" s="288" t="str">
        <f>"Output Sekunder "&amp;" %"</f>
        <v>Output Sekunder  %</v>
      </c>
      <c r="HP199" s="289"/>
      <c r="HQ199" s="289"/>
      <c r="HR199" s="257"/>
      <c r="HS199" s="290"/>
      <c r="HT199" s="290"/>
      <c r="HU199" s="290"/>
      <c r="HV199" s="290"/>
      <c r="HW199" s="290"/>
      <c r="HX199" s="290"/>
      <c r="HY199" s="290"/>
      <c r="HZ199" s="291">
        <f>HR199/100*HZ197</f>
        <v>0</v>
      </c>
      <c r="IA199" s="290"/>
      <c r="IB199" s="290"/>
      <c r="IC199" s="604">
        <f t="shared" ref="IC199:IC200" si="1616">HZ199</f>
        <v>0</v>
      </c>
      <c r="ID199" s="599"/>
      <c r="IE199" s="254"/>
      <c r="IF199" s="288" t="str">
        <f>"Output Sekunder "&amp;" %"</f>
        <v>Output Sekunder  %</v>
      </c>
      <c r="IG199" s="289"/>
      <c r="IH199" s="289"/>
      <c r="II199" s="257"/>
      <c r="IJ199" s="290"/>
      <c r="IK199" s="290"/>
      <c r="IL199" s="290"/>
      <c r="IM199" s="290"/>
      <c r="IN199" s="290"/>
      <c r="IO199" s="290"/>
      <c r="IP199" s="290"/>
      <c r="IQ199" s="291">
        <f>II199/100*IQ197</f>
        <v>0</v>
      </c>
      <c r="IR199" s="290"/>
      <c r="IS199" s="290"/>
      <c r="IT199" s="604">
        <f t="shared" ref="IT199:IT200" si="1617">IQ199</f>
        <v>0</v>
      </c>
      <c r="IU199" s="599"/>
      <c r="IV199" s="254"/>
      <c r="IW199" s="288" t="str">
        <f>"Output Sekunder "&amp;" %"</f>
        <v>Output Sekunder  %</v>
      </c>
      <c r="IX199" s="289"/>
      <c r="IY199" s="289"/>
      <c r="IZ199" s="257"/>
      <c r="JA199" s="290"/>
      <c r="JB199" s="290"/>
      <c r="JC199" s="290"/>
      <c r="JD199" s="290"/>
      <c r="JE199" s="290"/>
      <c r="JF199" s="290"/>
      <c r="JG199" s="290"/>
      <c r="JH199" s="291">
        <f>IZ199/100*JH197</f>
        <v>0</v>
      </c>
      <c r="JI199" s="290"/>
      <c r="JJ199" s="290"/>
      <c r="JK199" s="604">
        <f t="shared" ref="JK199:JK200" si="1618">JH199</f>
        <v>0</v>
      </c>
      <c r="JL199" s="599"/>
      <c r="JM199" s="254"/>
      <c r="JN199" s="288" t="str">
        <f>"Output Sekunder "&amp;" %"</f>
        <v>Output Sekunder  %</v>
      </c>
      <c r="JO199" s="289"/>
      <c r="JP199" s="289"/>
      <c r="JQ199" s="257"/>
      <c r="JR199" s="290"/>
      <c r="JS199" s="290"/>
      <c r="JT199" s="290"/>
      <c r="JU199" s="290"/>
      <c r="JV199" s="290"/>
      <c r="JW199" s="290"/>
      <c r="JX199" s="290"/>
      <c r="JY199" s="291">
        <f>JQ199/100*JY197</f>
        <v>0</v>
      </c>
      <c r="JZ199" s="290"/>
      <c r="KA199" s="290"/>
      <c r="KB199" s="604">
        <f t="shared" ref="KB199:KB200" si="1619">JY199</f>
        <v>0</v>
      </c>
      <c r="KC199" s="599"/>
      <c r="KD199" s="254"/>
      <c r="KE199" s="288" t="str">
        <f>"Output Sekunder "&amp;" %"</f>
        <v>Output Sekunder  %</v>
      </c>
      <c r="KF199" s="289"/>
      <c r="KG199" s="289"/>
      <c r="KH199" s="257"/>
      <c r="KI199" s="290"/>
      <c r="KJ199" s="290"/>
      <c r="KK199" s="290"/>
      <c r="KL199" s="290"/>
      <c r="KM199" s="290"/>
      <c r="KN199" s="290"/>
      <c r="KO199" s="290"/>
      <c r="KP199" s="291">
        <f>KH199/100*KP197</f>
        <v>0</v>
      </c>
      <c r="KQ199" s="290"/>
      <c r="KR199" s="290"/>
      <c r="KS199" s="604">
        <f t="shared" ref="KS199:KS200" si="1620">KP199</f>
        <v>0</v>
      </c>
      <c r="KT199" s="599"/>
      <c r="KU199" s="282"/>
    </row>
    <row r="200" ht="15.75" customHeight="1">
      <c r="A200" s="254"/>
      <c r="B200" s="293" t="str">
        <f>"Adjusment "&amp;" %"</f>
        <v>Adjusment  %</v>
      </c>
      <c r="C200" s="294"/>
      <c r="D200" s="294"/>
      <c r="E200" s="257"/>
      <c r="F200" s="290"/>
      <c r="G200" s="290"/>
      <c r="H200" s="290"/>
      <c r="I200" s="290"/>
      <c r="J200" s="290"/>
      <c r="K200" s="290"/>
      <c r="L200" s="290"/>
      <c r="M200" s="295">
        <f>E200/100*(M197+M199)</f>
        <v>0</v>
      </c>
      <c r="N200" s="290"/>
      <c r="O200" s="290"/>
      <c r="P200" s="605">
        <f t="shared" si="1603"/>
        <v>0</v>
      </c>
      <c r="Q200" s="599"/>
      <c r="R200" s="254"/>
      <c r="S200" s="293" t="str">
        <f>"Adjusment "&amp;" %"</f>
        <v>Adjusment  %</v>
      </c>
      <c r="T200" s="294"/>
      <c r="U200" s="294"/>
      <c r="V200" s="257"/>
      <c r="W200" s="290"/>
      <c r="X200" s="290"/>
      <c r="Y200" s="290"/>
      <c r="Z200" s="290"/>
      <c r="AA200" s="290"/>
      <c r="AB200" s="290"/>
      <c r="AC200" s="290"/>
      <c r="AD200" s="295">
        <f>V200/100*(AD197+AD199)</f>
        <v>0</v>
      </c>
      <c r="AE200" s="290"/>
      <c r="AF200" s="290"/>
      <c r="AG200" s="605">
        <f t="shared" si="1604"/>
        <v>0</v>
      </c>
      <c r="AH200" s="599"/>
      <c r="AI200" s="254"/>
      <c r="AJ200" s="293" t="str">
        <f>"Adjusment "&amp;" %"</f>
        <v>Adjusment  %</v>
      </c>
      <c r="AK200" s="294"/>
      <c r="AL200" s="294"/>
      <c r="AM200" s="257"/>
      <c r="AN200" s="290"/>
      <c r="AO200" s="290"/>
      <c r="AP200" s="290"/>
      <c r="AQ200" s="290"/>
      <c r="AR200" s="290"/>
      <c r="AS200" s="290"/>
      <c r="AT200" s="290"/>
      <c r="AU200" s="295">
        <f>AM200/100*(AU197+AU199)</f>
        <v>0</v>
      </c>
      <c r="AV200" s="290"/>
      <c r="AW200" s="290"/>
      <c r="AX200" s="605">
        <f t="shared" si="1605"/>
        <v>0</v>
      </c>
      <c r="AY200" s="599"/>
      <c r="AZ200" s="254"/>
      <c r="BA200" s="293" t="str">
        <f>"Adjusment "&amp;" %"</f>
        <v>Adjusment  %</v>
      </c>
      <c r="BB200" s="294"/>
      <c r="BC200" s="294"/>
      <c r="BD200" s="257"/>
      <c r="BE200" s="290"/>
      <c r="BF200" s="290"/>
      <c r="BG200" s="290"/>
      <c r="BH200" s="290"/>
      <c r="BI200" s="290"/>
      <c r="BJ200" s="290"/>
      <c r="BK200" s="290"/>
      <c r="BL200" s="295">
        <f>BD200/100*(BL197+BL199)</f>
        <v>0</v>
      </c>
      <c r="BM200" s="290"/>
      <c r="BN200" s="290"/>
      <c r="BO200" s="605">
        <f t="shared" si="1606"/>
        <v>0</v>
      </c>
      <c r="BP200" s="599"/>
      <c r="BQ200" s="254"/>
      <c r="BR200" s="293" t="str">
        <f>"Adjusment "&amp;" %"</f>
        <v>Adjusment  %</v>
      </c>
      <c r="BS200" s="294"/>
      <c r="BT200" s="294"/>
      <c r="BU200" s="257"/>
      <c r="BV200" s="290"/>
      <c r="BW200" s="290"/>
      <c r="BX200" s="290"/>
      <c r="BY200" s="290"/>
      <c r="BZ200" s="290"/>
      <c r="CA200" s="290"/>
      <c r="CB200" s="290"/>
      <c r="CC200" s="295">
        <f>BU200/100*(CC197+CC199)</f>
        <v>0</v>
      </c>
      <c r="CD200" s="290"/>
      <c r="CE200" s="290"/>
      <c r="CF200" s="605">
        <f t="shared" si="1607"/>
        <v>0</v>
      </c>
      <c r="CG200" s="599"/>
      <c r="CH200" s="254"/>
      <c r="CI200" s="293" t="str">
        <f>"Adjusment "&amp;" %"</f>
        <v>Adjusment  %</v>
      </c>
      <c r="CJ200" s="294"/>
      <c r="CK200" s="294"/>
      <c r="CL200" s="257"/>
      <c r="CM200" s="290"/>
      <c r="CN200" s="290"/>
      <c r="CO200" s="290"/>
      <c r="CP200" s="290"/>
      <c r="CQ200" s="290"/>
      <c r="CR200" s="290"/>
      <c r="CS200" s="290"/>
      <c r="CT200" s="295">
        <f>CL200/100*(CT197+CT199)</f>
        <v>0</v>
      </c>
      <c r="CU200" s="290"/>
      <c r="CV200" s="290"/>
      <c r="CW200" s="605">
        <f t="shared" si="1608"/>
        <v>0</v>
      </c>
      <c r="CX200" s="599"/>
      <c r="CY200" s="254"/>
      <c r="CZ200" s="293" t="str">
        <f>"Adjusment "&amp;" %"</f>
        <v>Adjusment  %</v>
      </c>
      <c r="DA200" s="294"/>
      <c r="DB200" s="294"/>
      <c r="DC200" s="257"/>
      <c r="DD200" s="290"/>
      <c r="DE200" s="290"/>
      <c r="DF200" s="290"/>
      <c r="DG200" s="290"/>
      <c r="DH200" s="290"/>
      <c r="DI200" s="290"/>
      <c r="DJ200" s="290"/>
      <c r="DK200" s="295">
        <f>DC200/100*(DK197+DK199)</f>
        <v>0</v>
      </c>
      <c r="DL200" s="290"/>
      <c r="DM200" s="290"/>
      <c r="DN200" s="605">
        <f t="shared" si="1609"/>
        <v>0</v>
      </c>
      <c r="DO200" s="599"/>
      <c r="DP200" s="254"/>
      <c r="DQ200" s="293" t="str">
        <f>"Adjusment "&amp;" %"</f>
        <v>Adjusment  %</v>
      </c>
      <c r="DR200" s="294"/>
      <c r="DS200" s="294"/>
      <c r="DT200" s="257"/>
      <c r="DU200" s="290"/>
      <c r="DV200" s="290"/>
      <c r="DW200" s="290"/>
      <c r="DX200" s="290"/>
      <c r="DY200" s="290"/>
      <c r="DZ200" s="290"/>
      <c r="EA200" s="290"/>
      <c r="EB200" s="295">
        <f>DT200/100*(EB197+EB199)</f>
        <v>0</v>
      </c>
      <c r="EC200" s="290"/>
      <c r="ED200" s="290"/>
      <c r="EE200" s="605">
        <f t="shared" si="1610"/>
        <v>0</v>
      </c>
      <c r="EF200" s="599"/>
      <c r="EG200" s="254"/>
      <c r="EH200" s="293" t="str">
        <f>"Adjusment "&amp;" %"</f>
        <v>Adjusment  %</v>
      </c>
      <c r="EI200" s="294"/>
      <c r="EJ200" s="294"/>
      <c r="EK200" s="257"/>
      <c r="EL200" s="290"/>
      <c r="EM200" s="290"/>
      <c r="EN200" s="290"/>
      <c r="EO200" s="290"/>
      <c r="EP200" s="290"/>
      <c r="EQ200" s="290"/>
      <c r="ER200" s="290"/>
      <c r="ES200" s="295">
        <f>EK200/100*(ES197+ES199)</f>
        <v>0</v>
      </c>
      <c r="ET200" s="290"/>
      <c r="EU200" s="290"/>
      <c r="EV200" s="605">
        <f t="shared" si="1611"/>
        <v>0</v>
      </c>
      <c r="EW200" s="599"/>
      <c r="EX200" s="254"/>
      <c r="EY200" s="293" t="str">
        <f>"Adjusment "&amp;" %"</f>
        <v>Adjusment  %</v>
      </c>
      <c r="EZ200" s="294"/>
      <c r="FA200" s="294"/>
      <c r="FB200" s="257"/>
      <c r="FC200" s="290"/>
      <c r="FD200" s="290"/>
      <c r="FE200" s="290"/>
      <c r="FF200" s="290"/>
      <c r="FG200" s="290"/>
      <c r="FH200" s="290"/>
      <c r="FI200" s="290"/>
      <c r="FJ200" s="295">
        <f>FB200/100*(FJ197+FJ199)</f>
        <v>0</v>
      </c>
      <c r="FK200" s="290"/>
      <c r="FL200" s="290"/>
      <c r="FM200" s="605">
        <f t="shared" si="1612"/>
        <v>0</v>
      </c>
      <c r="FN200" s="599"/>
      <c r="FO200" s="254"/>
      <c r="FP200" s="293" t="str">
        <f>"Adjusment "&amp;" %"</f>
        <v>Adjusment  %</v>
      </c>
      <c r="FQ200" s="294"/>
      <c r="FR200" s="294"/>
      <c r="FS200" s="257"/>
      <c r="FT200" s="290"/>
      <c r="FU200" s="290"/>
      <c r="FV200" s="290"/>
      <c r="FW200" s="290"/>
      <c r="FX200" s="290"/>
      <c r="FY200" s="290"/>
      <c r="FZ200" s="290"/>
      <c r="GA200" s="295">
        <f>FS200/100*(GA197+GA199)</f>
        <v>0</v>
      </c>
      <c r="GB200" s="290"/>
      <c r="GC200" s="290"/>
      <c r="GD200" s="605">
        <f t="shared" si="1613"/>
        <v>0</v>
      </c>
      <c r="GE200" s="599"/>
      <c r="GF200" s="254"/>
      <c r="GG200" s="293" t="str">
        <f>"Adjusment "&amp;" %"</f>
        <v>Adjusment  %</v>
      </c>
      <c r="GH200" s="294"/>
      <c r="GI200" s="294"/>
      <c r="GJ200" s="257"/>
      <c r="GK200" s="290"/>
      <c r="GL200" s="290"/>
      <c r="GM200" s="290"/>
      <c r="GN200" s="290"/>
      <c r="GO200" s="290"/>
      <c r="GP200" s="290"/>
      <c r="GQ200" s="290"/>
      <c r="GR200" s="295">
        <f>GJ200/100*(GR197+GR199)</f>
        <v>0</v>
      </c>
      <c r="GS200" s="290"/>
      <c r="GT200" s="290"/>
      <c r="GU200" s="605">
        <f t="shared" si="1614"/>
        <v>0</v>
      </c>
      <c r="GV200" s="599"/>
      <c r="GW200" s="254"/>
      <c r="GX200" s="293" t="str">
        <f>"Adjusment "&amp;" %"</f>
        <v>Adjusment  %</v>
      </c>
      <c r="GY200" s="294"/>
      <c r="GZ200" s="294"/>
      <c r="HA200" s="257"/>
      <c r="HB200" s="290"/>
      <c r="HC200" s="290"/>
      <c r="HD200" s="290"/>
      <c r="HE200" s="290"/>
      <c r="HF200" s="290"/>
      <c r="HG200" s="290"/>
      <c r="HH200" s="290"/>
      <c r="HI200" s="295">
        <f>HA200/100*(HI197+HI199)</f>
        <v>0</v>
      </c>
      <c r="HJ200" s="290"/>
      <c r="HK200" s="290"/>
      <c r="HL200" s="605">
        <f t="shared" si="1615"/>
        <v>0</v>
      </c>
      <c r="HM200" s="599"/>
      <c r="HN200" s="254"/>
      <c r="HO200" s="293" t="str">
        <f>"Adjusment "&amp;" %"</f>
        <v>Adjusment  %</v>
      </c>
      <c r="HP200" s="294"/>
      <c r="HQ200" s="294"/>
      <c r="HR200" s="257"/>
      <c r="HS200" s="290"/>
      <c r="HT200" s="290"/>
      <c r="HU200" s="290"/>
      <c r="HV200" s="290"/>
      <c r="HW200" s="290"/>
      <c r="HX200" s="290"/>
      <c r="HY200" s="290"/>
      <c r="HZ200" s="295">
        <f>HR200/100*(HZ197+HZ199)</f>
        <v>0</v>
      </c>
      <c r="IA200" s="290"/>
      <c r="IB200" s="290"/>
      <c r="IC200" s="605">
        <f t="shared" si="1616"/>
        <v>0</v>
      </c>
      <c r="ID200" s="599"/>
      <c r="IE200" s="254"/>
      <c r="IF200" s="293" t="str">
        <f>"Adjusment "&amp;" %"</f>
        <v>Adjusment  %</v>
      </c>
      <c r="IG200" s="294"/>
      <c r="IH200" s="294"/>
      <c r="II200" s="257"/>
      <c r="IJ200" s="290"/>
      <c r="IK200" s="290"/>
      <c r="IL200" s="290"/>
      <c r="IM200" s="290"/>
      <c r="IN200" s="290"/>
      <c r="IO200" s="290"/>
      <c r="IP200" s="290"/>
      <c r="IQ200" s="295">
        <f>II200/100*(IQ197+IQ199)</f>
        <v>0</v>
      </c>
      <c r="IR200" s="290"/>
      <c r="IS200" s="290"/>
      <c r="IT200" s="605">
        <f t="shared" si="1617"/>
        <v>0</v>
      </c>
      <c r="IU200" s="599"/>
      <c r="IV200" s="254"/>
      <c r="IW200" s="293" t="str">
        <f>"Adjusment "&amp;" %"</f>
        <v>Adjusment  %</v>
      </c>
      <c r="IX200" s="294"/>
      <c r="IY200" s="294"/>
      <c r="IZ200" s="257"/>
      <c r="JA200" s="290"/>
      <c r="JB200" s="290"/>
      <c r="JC200" s="290"/>
      <c r="JD200" s="290"/>
      <c r="JE200" s="290"/>
      <c r="JF200" s="290"/>
      <c r="JG200" s="290"/>
      <c r="JH200" s="295">
        <f>IZ200/100*(JH197+JH199)</f>
        <v>0</v>
      </c>
      <c r="JI200" s="290"/>
      <c r="JJ200" s="290"/>
      <c r="JK200" s="605">
        <f t="shared" si="1618"/>
        <v>0</v>
      </c>
      <c r="JL200" s="599"/>
      <c r="JM200" s="254"/>
      <c r="JN200" s="293" t="str">
        <f>"Adjusment "&amp;" %"</f>
        <v>Adjusment  %</v>
      </c>
      <c r="JO200" s="294"/>
      <c r="JP200" s="294"/>
      <c r="JQ200" s="257"/>
      <c r="JR200" s="290"/>
      <c r="JS200" s="290"/>
      <c r="JT200" s="290"/>
      <c r="JU200" s="290"/>
      <c r="JV200" s="290"/>
      <c r="JW200" s="290"/>
      <c r="JX200" s="290"/>
      <c r="JY200" s="295">
        <f>JQ200/100*(JY197+JY199)</f>
        <v>0</v>
      </c>
      <c r="JZ200" s="290"/>
      <c r="KA200" s="290"/>
      <c r="KB200" s="605">
        <f t="shared" si="1619"/>
        <v>0</v>
      </c>
      <c r="KC200" s="599"/>
      <c r="KD200" s="254"/>
      <c r="KE200" s="293" t="str">
        <f>"Adjusment "&amp;" %"</f>
        <v>Adjusment  %</v>
      </c>
      <c r="KF200" s="294"/>
      <c r="KG200" s="294"/>
      <c r="KH200" s="257"/>
      <c r="KI200" s="290"/>
      <c r="KJ200" s="290"/>
      <c r="KK200" s="290"/>
      <c r="KL200" s="290"/>
      <c r="KM200" s="290"/>
      <c r="KN200" s="290"/>
      <c r="KO200" s="290"/>
      <c r="KP200" s="295">
        <f>KH200/100*(KP197+KP199)</f>
        <v>0</v>
      </c>
      <c r="KQ200" s="290"/>
      <c r="KR200" s="290"/>
      <c r="KS200" s="605">
        <f t="shared" si="1620"/>
        <v>0</v>
      </c>
      <c r="KT200" s="599"/>
      <c r="KU200" s="282"/>
    </row>
    <row r="201" ht="15.75" customHeight="1">
      <c r="A201" s="254"/>
      <c r="B201" s="255"/>
      <c r="C201" s="256"/>
      <c r="D201" s="256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61"/>
      <c r="Q201" s="599"/>
      <c r="R201" s="254"/>
      <c r="S201" s="255"/>
      <c r="T201" s="256"/>
      <c r="U201" s="256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  <c r="AF201" s="257"/>
      <c r="AG201" s="261"/>
      <c r="AH201" s="599"/>
      <c r="AI201" s="254"/>
      <c r="AJ201" s="255"/>
      <c r="AK201" s="256"/>
      <c r="AL201" s="256"/>
      <c r="AM201" s="257"/>
      <c r="AN201" s="257"/>
      <c r="AO201" s="257"/>
      <c r="AP201" s="257"/>
      <c r="AQ201" s="257"/>
      <c r="AR201" s="257"/>
      <c r="AS201" s="257"/>
      <c r="AT201" s="257"/>
      <c r="AU201" s="257"/>
      <c r="AV201" s="257"/>
      <c r="AW201" s="257"/>
      <c r="AX201" s="261"/>
      <c r="AY201" s="599"/>
      <c r="AZ201" s="254"/>
      <c r="BA201" s="255"/>
      <c r="BB201" s="256"/>
      <c r="BC201" s="256"/>
      <c r="BD201" s="257"/>
      <c r="BE201" s="257"/>
      <c r="BF201" s="257"/>
      <c r="BG201" s="257"/>
      <c r="BH201" s="257"/>
      <c r="BI201" s="257"/>
      <c r="BJ201" s="257"/>
      <c r="BK201" s="257"/>
      <c r="BL201" s="257"/>
      <c r="BM201" s="257"/>
      <c r="BN201" s="257"/>
      <c r="BO201" s="261"/>
      <c r="BP201" s="599"/>
      <c r="BQ201" s="254"/>
      <c r="BR201" s="255"/>
      <c r="BS201" s="256"/>
      <c r="BT201" s="256"/>
      <c r="BU201" s="257"/>
      <c r="BV201" s="257"/>
      <c r="BW201" s="257"/>
      <c r="BX201" s="257"/>
      <c r="BY201" s="257"/>
      <c r="BZ201" s="257"/>
      <c r="CA201" s="257"/>
      <c r="CB201" s="257"/>
      <c r="CC201" s="257"/>
      <c r="CD201" s="257"/>
      <c r="CE201" s="257"/>
      <c r="CF201" s="261"/>
      <c r="CG201" s="599"/>
      <c r="CH201" s="254"/>
      <c r="CI201" s="255"/>
      <c r="CJ201" s="256"/>
      <c r="CK201" s="256"/>
      <c r="CL201" s="257"/>
      <c r="CM201" s="257"/>
      <c r="CN201" s="257"/>
      <c r="CO201" s="257"/>
      <c r="CP201" s="257"/>
      <c r="CQ201" s="257"/>
      <c r="CR201" s="257"/>
      <c r="CS201" s="257"/>
      <c r="CT201" s="257"/>
      <c r="CU201" s="257"/>
      <c r="CV201" s="257"/>
      <c r="CW201" s="261"/>
      <c r="CX201" s="599"/>
      <c r="CY201" s="254"/>
      <c r="CZ201" s="255"/>
      <c r="DA201" s="256"/>
      <c r="DB201" s="256"/>
      <c r="DC201" s="257"/>
      <c r="DD201" s="257"/>
      <c r="DE201" s="257"/>
      <c r="DF201" s="257"/>
      <c r="DG201" s="257"/>
      <c r="DH201" s="257"/>
      <c r="DI201" s="257"/>
      <c r="DJ201" s="257"/>
      <c r="DK201" s="257"/>
      <c r="DL201" s="257"/>
      <c r="DM201" s="257"/>
      <c r="DN201" s="261"/>
      <c r="DO201" s="599"/>
      <c r="DP201" s="254"/>
      <c r="DQ201" s="255"/>
      <c r="DR201" s="256"/>
      <c r="DS201" s="256"/>
      <c r="DT201" s="257"/>
      <c r="DU201" s="257"/>
      <c r="DV201" s="257"/>
      <c r="DW201" s="257"/>
      <c r="DX201" s="257"/>
      <c r="DY201" s="257"/>
      <c r="DZ201" s="257"/>
      <c r="EA201" s="257"/>
      <c r="EB201" s="257"/>
      <c r="EC201" s="257"/>
      <c r="ED201" s="257"/>
      <c r="EE201" s="261"/>
      <c r="EF201" s="599"/>
      <c r="EG201" s="254"/>
      <c r="EH201" s="255"/>
      <c r="EI201" s="256"/>
      <c r="EJ201" s="256"/>
      <c r="EK201" s="257"/>
      <c r="EL201" s="257"/>
      <c r="EM201" s="257"/>
      <c r="EN201" s="257"/>
      <c r="EO201" s="257"/>
      <c r="EP201" s="257"/>
      <c r="EQ201" s="257"/>
      <c r="ER201" s="257"/>
      <c r="ES201" s="257"/>
      <c r="ET201" s="257"/>
      <c r="EU201" s="257"/>
      <c r="EV201" s="261"/>
      <c r="EW201" s="599"/>
      <c r="EX201" s="254"/>
      <c r="EY201" s="255"/>
      <c r="EZ201" s="256"/>
      <c r="FA201" s="256"/>
      <c r="FB201" s="257"/>
      <c r="FC201" s="257"/>
      <c r="FD201" s="257"/>
      <c r="FE201" s="257"/>
      <c r="FF201" s="257"/>
      <c r="FG201" s="257"/>
      <c r="FH201" s="257"/>
      <c r="FI201" s="257"/>
      <c r="FJ201" s="257"/>
      <c r="FK201" s="257"/>
      <c r="FL201" s="257"/>
      <c r="FM201" s="261"/>
      <c r="FN201" s="599"/>
      <c r="FO201" s="254"/>
      <c r="FP201" s="255"/>
      <c r="FQ201" s="256"/>
      <c r="FR201" s="256"/>
      <c r="FS201" s="257"/>
      <c r="FT201" s="257"/>
      <c r="FU201" s="257"/>
      <c r="FV201" s="257"/>
      <c r="FW201" s="257"/>
      <c r="FX201" s="257"/>
      <c r="FY201" s="257"/>
      <c r="FZ201" s="257"/>
      <c r="GA201" s="257"/>
      <c r="GB201" s="257"/>
      <c r="GC201" s="257"/>
      <c r="GD201" s="261"/>
      <c r="GE201" s="599"/>
      <c r="GF201" s="254"/>
      <c r="GG201" s="255"/>
      <c r="GH201" s="256"/>
      <c r="GI201" s="256"/>
      <c r="GJ201" s="257"/>
      <c r="GK201" s="257"/>
      <c r="GL201" s="257"/>
      <c r="GM201" s="257"/>
      <c r="GN201" s="257"/>
      <c r="GO201" s="257"/>
      <c r="GP201" s="257"/>
      <c r="GQ201" s="257"/>
      <c r="GR201" s="257"/>
      <c r="GS201" s="257"/>
      <c r="GT201" s="257"/>
      <c r="GU201" s="261"/>
      <c r="GV201" s="599"/>
      <c r="GW201" s="254"/>
      <c r="GX201" s="255"/>
      <c r="GY201" s="256"/>
      <c r="GZ201" s="256"/>
      <c r="HA201" s="257"/>
      <c r="HB201" s="257"/>
      <c r="HC201" s="257"/>
      <c r="HD201" s="257"/>
      <c r="HE201" s="257"/>
      <c r="HF201" s="257"/>
      <c r="HG201" s="257"/>
      <c r="HH201" s="257"/>
      <c r="HI201" s="257"/>
      <c r="HJ201" s="257"/>
      <c r="HK201" s="257"/>
      <c r="HL201" s="261"/>
      <c r="HM201" s="599"/>
      <c r="HN201" s="254"/>
      <c r="HO201" s="255"/>
      <c r="HP201" s="256"/>
      <c r="HQ201" s="256"/>
      <c r="HR201" s="257"/>
      <c r="HS201" s="257"/>
      <c r="HT201" s="257"/>
      <c r="HU201" s="257"/>
      <c r="HV201" s="257"/>
      <c r="HW201" s="257"/>
      <c r="HX201" s="257"/>
      <c r="HY201" s="257"/>
      <c r="HZ201" s="257"/>
      <c r="IA201" s="257"/>
      <c r="IB201" s="257"/>
      <c r="IC201" s="261"/>
      <c r="ID201" s="599"/>
      <c r="IE201" s="254"/>
      <c r="IF201" s="255"/>
      <c r="IG201" s="256"/>
      <c r="IH201" s="256"/>
      <c r="II201" s="257"/>
      <c r="IJ201" s="257"/>
      <c r="IK201" s="257"/>
      <c r="IL201" s="257"/>
      <c r="IM201" s="257"/>
      <c r="IN201" s="257"/>
      <c r="IO201" s="257"/>
      <c r="IP201" s="257"/>
      <c r="IQ201" s="257"/>
      <c r="IR201" s="257"/>
      <c r="IS201" s="257"/>
      <c r="IT201" s="261"/>
      <c r="IU201" s="599"/>
      <c r="IV201" s="254"/>
      <c r="IW201" s="255"/>
      <c r="IX201" s="256"/>
      <c r="IY201" s="256"/>
      <c r="IZ201" s="257"/>
      <c r="JA201" s="257"/>
      <c r="JB201" s="257"/>
      <c r="JC201" s="257"/>
      <c r="JD201" s="257"/>
      <c r="JE201" s="257"/>
      <c r="JF201" s="257"/>
      <c r="JG201" s="257"/>
      <c r="JH201" s="257"/>
      <c r="JI201" s="257"/>
      <c r="JJ201" s="257"/>
      <c r="JK201" s="261"/>
      <c r="JL201" s="599"/>
      <c r="JM201" s="254"/>
      <c r="JN201" s="255"/>
      <c r="JO201" s="256"/>
      <c r="JP201" s="256"/>
      <c r="JQ201" s="257"/>
      <c r="JR201" s="257"/>
      <c r="JS201" s="257"/>
      <c r="JT201" s="257"/>
      <c r="JU201" s="257"/>
      <c r="JV201" s="257"/>
      <c r="JW201" s="257"/>
      <c r="JX201" s="257"/>
      <c r="JY201" s="257"/>
      <c r="JZ201" s="257"/>
      <c r="KA201" s="257"/>
      <c r="KB201" s="261"/>
      <c r="KC201" s="599"/>
      <c r="KD201" s="254"/>
      <c r="KE201" s="255"/>
      <c r="KF201" s="256"/>
      <c r="KG201" s="256"/>
      <c r="KH201" s="257"/>
      <c r="KI201" s="257"/>
      <c r="KJ201" s="257"/>
      <c r="KK201" s="257"/>
      <c r="KL201" s="257"/>
      <c r="KM201" s="257"/>
      <c r="KN201" s="257"/>
      <c r="KO201" s="257"/>
      <c r="KP201" s="257"/>
      <c r="KQ201" s="257"/>
      <c r="KR201" s="257"/>
      <c r="KS201" s="261"/>
      <c r="KT201" s="599"/>
      <c r="KU201" s="282"/>
    </row>
    <row r="202" ht="24.0" customHeight="1">
      <c r="A202" s="297" t="s">
        <v>29</v>
      </c>
      <c r="B202" s="213"/>
      <c r="C202" s="298"/>
      <c r="D202" s="298"/>
      <c r="E202" s="299"/>
      <c r="F202" s="299"/>
      <c r="G202" s="300">
        <f>SUM(G197:G201)</f>
        <v>0</v>
      </c>
      <c r="H202" s="299"/>
      <c r="I202" s="300">
        <f>SUM(I197:I201)</f>
        <v>0</v>
      </c>
      <c r="J202" s="299"/>
      <c r="K202" s="299"/>
      <c r="L202" s="299"/>
      <c r="M202" s="300">
        <f>SUM(M197:M201)</f>
        <v>0</v>
      </c>
      <c r="N202" s="299"/>
      <c r="O202" s="300">
        <f t="shared" ref="O202:P202" si="1621">SUM(O197:O201)</f>
        <v>0</v>
      </c>
      <c r="P202" s="301">
        <f t="shared" si="1621"/>
        <v>0</v>
      </c>
      <c r="Q202" s="252"/>
      <c r="R202" s="297" t="s">
        <v>29</v>
      </c>
      <c r="S202" s="213"/>
      <c r="T202" s="298"/>
      <c r="U202" s="298"/>
      <c r="V202" s="299"/>
      <c r="W202" s="299"/>
      <c r="X202" s="300">
        <f>SUM(X197:X201)</f>
        <v>0</v>
      </c>
      <c r="Y202" s="299"/>
      <c r="Z202" s="300">
        <f>SUM(Z197:Z201)</f>
        <v>0</v>
      </c>
      <c r="AA202" s="299"/>
      <c r="AB202" s="299"/>
      <c r="AC202" s="299"/>
      <c r="AD202" s="300">
        <f>SUM(AD197:AD201)</f>
        <v>0</v>
      </c>
      <c r="AE202" s="299"/>
      <c r="AF202" s="300">
        <f t="shared" ref="AF202:AG202" si="1622">SUM(AF197:AF201)</f>
        <v>0</v>
      </c>
      <c r="AG202" s="301">
        <f t="shared" si="1622"/>
        <v>0</v>
      </c>
      <c r="AH202" s="252"/>
      <c r="AI202" s="297" t="s">
        <v>29</v>
      </c>
      <c r="AJ202" s="213"/>
      <c r="AK202" s="298"/>
      <c r="AL202" s="298"/>
      <c r="AM202" s="299"/>
      <c r="AN202" s="299"/>
      <c r="AO202" s="300">
        <f>SUM(AO197:AO201)</f>
        <v>0</v>
      </c>
      <c r="AP202" s="299"/>
      <c r="AQ202" s="300">
        <f>SUM(AQ197:AQ201)</f>
        <v>0</v>
      </c>
      <c r="AR202" s="299"/>
      <c r="AS202" s="299"/>
      <c r="AT202" s="299"/>
      <c r="AU202" s="300">
        <f>SUM(AU197:AU201)</f>
        <v>0</v>
      </c>
      <c r="AV202" s="299"/>
      <c r="AW202" s="300">
        <f t="shared" ref="AW202:AX202" si="1623">SUM(AW197:AW201)</f>
        <v>0</v>
      </c>
      <c r="AX202" s="301">
        <f t="shared" si="1623"/>
        <v>0</v>
      </c>
      <c r="AY202" s="252"/>
      <c r="AZ202" s="297" t="s">
        <v>29</v>
      </c>
      <c r="BA202" s="213"/>
      <c r="BB202" s="298"/>
      <c r="BC202" s="298"/>
      <c r="BD202" s="299"/>
      <c r="BE202" s="299"/>
      <c r="BF202" s="300">
        <f>SUM(BF197:BF201)</f>
        <v>0</v>
      </c>
      <c r="BG202" s="299"/>
      <c r="BH202" s="300">
        <f>SUM(BH197:BH201)</f>
        <v>0</v>
      </c>
      <c r="BI202" s="299"/>
      <c r="BJ202" s="299"/>
      <c r="BK202" s="299"/>
      <c r="BL202" s="300">
        <f>SUM(BL197:BL201)</f>
        <v>0</v>
      </c>
      <c r="BM202" s="299"/>
      <c r="BN202" s="300">
        <f t="shared" ref="BN202:BO202" si="1624">SUM(BN197:BN201)</f>
        <v>0</v>
      </c>
      <c r="BO202" s="301">
        <f t="shared" si="1624"/>
        <v>0</v>
      </c>
      <c r="BP202" s="252"/>
      <c r="BQ202" s="297" t="s">
        <v>29</v>
      </c>
      <c r="BR202" s="213"/>
      <c r="BS202" s="298"/>
      <c r="BT202" s="298"/>
      <c r="BU202" s="299"/>
      <c r="BV202" s="299"/>
      <c r="BW202" s="300">
        <f>SUM(BW197:BW201)</f>
        <v>0</v>
      </c>
      <c r="BX202" s="299"/>
      <c r="BY202" s="300">
        <f>SUM(BY197:BY201)</f>
        <v>0</v>
      </c>
      <c r="BZ202" s="299"/>
      <c r="CA202" s="299"/>
      <c r="CB202" s="299"/>
      <c r="CC202" s="300">
        <f>SUM(CC197:CC201)</f>
        <v>0</v>
      </c>
      <c r="CD202" s="299"/>
      <c r="CE202" s="300">
        <f t="shared" ref="CE202:CF202" si="1625">SUM(CE197:CE201)</f>
        <v>0</v>
      </c>
      <c r="CF202" s="301">
        <f t="shared" si="1625"/>
        <v>0</v>
      </c>
      <c r="CG202" s="252"/>
      <c r="CH202" s="297" t="s">
        <v>29</v>
      </c>
      <c r="CI202" s="213"/>
      <c r="CJ202" s="298"/>
      <c r="CK202" s="298"/>
      <c r="CL202" s="299"/>
      <c r="CM202" s="299"/>
      <c r="CN202" s="300">
        <f>SUM(CN197:CN201)</f>
        <v>0</v>
      </c>
      <c r="CO202" s="299"/>
      <c r="CP202" s="300">
        <f>SUM(CP197:CP201)</f>
        <v>0</v>
      </c>
      <c r="CQ202" s="299"/>
      <c r="CR202" s="299"/>
      <c r="CS202" s="299"/>
      <c r="CT202" s="300">
        <f>SUM(CT197:CT201)</f>
        <v>0</v>
      </c>
      <c r="CU202" s="299"/>
      <c r="CV202" s="300">
        <f t="shared" ref="CV202:CW202" si="1626">SUM(CV197:CV201)</f>
        <v>0</v>
      </c>
      <c r="CW202" s="301">
        <f t="shared" si="1626"/>
        <v>0</v>
      </c>
      <c r="CX202" s="252"/>
      <c r="CY202" s="297" t="s">
        <v>29</v>
      </c>
      <c r="CZ202" s="213"/>
      <c r="DA202" s="298"/>
      <c r="DB202" s="298"/>
      <c r="DC202" s="299"/>
      <c r="DD202" s="299"/>
      <c r="DE202" s="300">
        <f>SUM(DE197:DE201)</f>
        <v>0</v>
      </c>
      <c r="DF202" s="299"/>
      <c r="DG202" s="300">
        <f>SUM(DG197:DG201)</f>
        <v>0</v>
      </c>
      <c r="DH202" s="299"/>
      <c r="DI202" s="299"/>
      <c r="DJ202" s="299"/>
      <c r="DK202" s="300">
        <f>SUM(DK197:DK201)</f>
        <v>0</v>
      </c>
      <c r="DL202" s="299"/>
      <c r="DM202" s="300">
        <f t="shared" ref="DM202:DN202" si="1627">SUM(DM197:DM201)</f>
        <v>0</v>
      </c>
      <c r="DN202" s="301">
        <f t="shared" si="1627"/>
        <v>0</v>
      </c>
      <c r="DO202" s="252"/>
      <c r="DP202" s="297" t="s">
        <v>29</v>
      </c>
      <c r="DQ202" s="213"/>
      <c r="DR202" s="298"/>
      <c r="DS202" s="298"/>
      <c r="DT202" s="299"/>
      <c r="DU202" s="299"/>
      <c r="DV202" s="300">
        <f>SUM(DV197:DV201)</f>
        <v>0</v>
      </c>
      <c r="DW202" s="299"/>
      <c r="DX202" s="300">
        <f>SUM(DX197:DX201)</f>
        <v>0</v>
      </c>
      <c r="DY202" s="299"/>
      <c r="DZ202" s="299"/>
      <c r="EA202" s="299"/>
      <c r="EB202" s="300">
        <f>SUM(EB197:EB201)</f>
        <v>0</v>
      </c>
      <c r="EC202" s="299"/>
      <c r="ED202" s="300">
        <f t="shared" ref="ED202:EE202" si="1628">SUM(ED197:ED201)</f>
        <v>0</v>
      </c>
      <c r="EE202" s="301">
        <f t="shared" si="1628"/>
        <v>0</v>
      </c>
      <c r="EF202" s="252"/>
      <c r="EG202" s="297" t="s">
        <v>29</v>
      </c>
      <c r="EH202" s="213"/>
      <c r="EI202" s="298"/>
      <c r="EJ202" s="298"/>
      <c r="EK202" s="299"/>
      <c r="EL202" s="299"/>
      <c r="EM202" s="300">
        <f>SUM(EM197:EM201)</f>
        <v>0</v>
      </c>
      <c r="EN202" s="299"/>
      <c r="EO202" s="300">
        <f>SUM(EO197:EO201)</f>
        <v>0</v>
      </c>
      <c r="EP202" s="299"/>
      <c r="EQ202" s="299"/>
      <c r="ER202" s="299"/>
      <c r="ES202" s="300">
        <f>SUM(ES197:ES201)</f>
        <v>0</v>
      </c>
      <c r="ET202" s="299"/>
      <c r="EU202" s="300">
        <f t="shared" ref="EU202:EV202" si="1629">SUM(EU197:EU201)</f>
        <v>0</v>
      </c>
      <c r="EV202" s="301">
        <f t="shared" si="1629"/>
        <v>0</v>
      </c>
      <c r="EW202" s="252"/>
      <c r="EX202" s="297" t="s">
        <v>29</v>
      </c>
      <c r="EY202" s="213"/>
      <c r="EZ202" s="298"/>
      <c r="FA202" s="298"/>
      <c r="FB202" s="299"/>
      <c r="FC202" s="299"/>
      <c r="FD202" s="300">
        <f>SUM(FD197:FD201)</f>
        <v>282932.4545</v>
      </c>
      <c r="FE202" s="299"/>
      <c r="FF202" s="300">
        <f>SUM(FF197:FF201)</f>
        <v>0</v>
      </c>
      <c r="FG202" s="299"/>
      <c r="FH202" s="299"/>
      <c r="FI202" s="299"/>
      <c r="FJ202" s="300">
        <f>SUM(FJ197:FJ201)</f>
        <v>282932.4545</v>
      </c>
      <c r="FK202" s="299"/>
      <c r="FL202" s="300">
        <f t="shared" ref="FL202:FM202" si="1630">SUM(FL197:FL201)</f>
        <v>83264.15422</v>
      </c>
      <c r="FM202" s="301">
        <f t="shared" si="1630"/>
        <v>199668.3003</v>
      </c>
      <c r="FN202" s="252"/>
      <c r="FO202" s="297" t="s">
        <v>29</v>
      </c>
      <c r="FP202" s="213"/>
      <c r="FQ202" s="298"/>
      <c r="FR202" s="298"/>
      <c r="FS202" s="299"/>
      <c r="FT202" s="299"/>
      <c r="FU202" s="300">
        <f>SUM(FU197:FU201)</f>
        <v>324396.6906</v>
      </c>
      <c r="FV202" s="299"/>
      <c r="FW202" s="300">
        <f>SUM(FW197:FW201)</f>
        <v>0</v>
      </c>
      <c r="FX202" s="299"/>
      <c r="FY202" s="299"/>
      <c r="FZ202" s="299"/>
      <c r="GA202" s="300">
        <f>SUM(GA197:GA201)</f>
        <v>324396.6906</v>
      </c>
      <c r="GB202" s="299"/>
      <c r="GC202" s="300">
        <f t="shared" ref="GC202:GD202" si="1631">SUM(GC197:GC201)</f>
        <v>95466.65873</v>
      </c>
      <c r="GD202" s="301">
        <f t="shared" si="1631"/>
        <v>228930.0319</v>
      </c>
      <c r="GE202" s="252"/>
      <c r="GF202" s="297" t="s">
        <v>29</v>
      </c>
      <c r="GG202" s="213"/>
      <c r="GH202" s="298"/>
      <c r="GI202" s="298"/>
      <c r="GJ202" s="299"/>
      <c r="GK202" s="299"/>
      <c r="GL202" s="300">
        <f>SUM(GL197:GL201)</f>
        <v>322763.5087</v>
      </c>
      <c r="GM202" s="299"/>
      <c r="GN202" s="300">
        <f>SUM(GN197:GN201)</f>
        <v>0</v>
      </c>
      <c r="GO202" s="299"/>
      <c r="GP202" s="299"/>
      <c r="GQ202" s="299"/>
      <c r="GR202" s="300">
        <f>SUM(GR197:GR201)</f>
        <v>322763.5087</v>
      </c>
      <c r="GS202" s="299"/>
      <c r="GT202" s="300">
        <f t="shared" ref="GT202:GU202" si="1632">SUM(GT197:GT201)</f>
        <v>94986.02985</v>
      </c>
      <c r="GU202" s="301">
        <f t="shared" si="1632"/>
        <v>227777.4789</v>
      </c>
      <c r="GV202" s="252"/>
      <c r="GW202" s="297" t="s">
        <v>29</v>
      </c>
      <c r="GX202" s="213"/>
      <c r="GY202" s="298"/>
      <c r="GZ202" s="298"/>
      <c r="HA202" s="299"/>
      <c r="HB202" s="299"/>
      <c r="HC202" s="300">
        <f>SUM(HC197:HC201)</f>
        <v>378091.8054</v>
      </c>
      <c r="HD202" s="299"/>
      <c r="HE202" s="300">
        <f>SUM(HE197:HE201)</f>
        <v>0</v>
      </c>
      <c r="HF202" s="299"/>
      <c r="HG202" s="299"/>
      <c r="HH202" s="299"/>
      <c r="HI202" s="300">
        <f>SUM(HI197:HI201)</f>
        <v>378091.8054</v>
      </c>
      <c r="HJ202" s="299"/>
      <c r="HK202" s="300">
        <f t="shared" ref="HK202:HL202" si="1633">SUM(HK197:HK201)</f>
        <v>111268.5869</v>
      </c>
      <c r="HL202" s="301">
        <f t="shared" si="1633"/>
        <v>266823.2185</v>
      </c>
      <c r="HM202" s="252"/>
      <c r="HN202" s="297" t="s">
        <v>29</v>
      </c>
      <c r="HO202" s="213"/>
      <c r="HP202" s="298"/>
      <c r="HQ202" s="298"/>
      <c r="HR202" s="299"/>
      <c r="HS202" s="299"/>
      <c r="HT202" s="300">
        <f>SUM(HT197:HT201)</f>
        <v>396308.0967</v>
      </c>
      <c r="HU202" s="299"/>
      <c r="HV202" s="300">
        <f>SUM(HV197:HV201)</f>
        <v>0</v>
      </c>
      <c r="HW202" s="299"/>
      <c r="HX202" s="299"/>
      <c r="HY202" s="299"/>
      <c r="HZ202" s="300">
        <f>SUM(HZ197:HZ201)</f>
        <v>396308.0967</v>
      </c>
      <c r="IA202" s="299"/>
      <c r="IB202" s="300">
        <f t="shared" ref="IB202:IC202" si="1634">SUM(IB197:IB201)</f>
        <v>116629.4568</v>
      </c>
      <c r="IC202" s="301">
        <f t="shared" si="1634"/>
        <v>279678.6399</v>
      </c>
      <c r="ID202" s="252"/>
      <c r="IE202" s="297" t="s">
        <v>29</v>
      </c>
      <c r="IF202" s="213"/>
      <c r="IG202" s="298"/>
      <c r="IH202" s="298"/>
      <c r="II202" s="299"/>
      <c r="IJ202" s="299"/>
      <c r="IK202" s="300">
        <f>SUM(IK197:IK201)</f>
        <v>452083.8561</v>
      </c>
      <c r="IL202" s="299"/>
      <c r="IM202" s="300">
        <f>SUM(IM197:IM201)</f>
        <v>0</v>
      </c>
      <c r="IN202" s="299"/>
      <c r="IO202" s="299"/>
      <c r="IP202" s="299"/>
      <c r="IQ202" s="300">
        <f>SUM(IQ197:IQ201)</f>
        <v>452083.8561</v>
      </c>
      <c r="IR202" s="299"/>
      <c r="IS202" s="300">
        <f t="shared" ref="IS202:IT202" si="1635">SUM(IS197:IS201)</f>
        <v>133043.6976</v>
      </c>
      <c r="IT202" s="301">
        <f t="shared" si="1635"/>
        <v>319040.1585</v>
      </c>
      <c r="IU202" s="252"/>
      <c r="IV202" s="297" t="s">
        <v>29</v>
      </c>
      <c r="IW202" s="213"/>
      <c r="IX202" s="298"/>
      <c r="IY202" s="298"/>
      <c r="IZ202" s="299"/>
      <c r="JA202" s="299"/>
      <c r="JB202" s="300">
        <f>SUM(JB197:JB201)</f>
        <v>389363.5949</v>
      </c>
      <c r="JC202" s="299"/>
      <c r="JD202" s="300">
        <f>SUM(JD197:JD201)</f>
        <v>0</v>
      </c>
      <c r="JE202" s="299"/>
      <c r="JF202" s="299"/>
      <c r="JG202" s="299"/>
      <c r="JH202" s="300">
        <f>SUM(JH197:JH201)</f>
        <v>389363.5949</v>
      </c>
      <c r="JI202" s="299"/>
      <c r="JJ202" s="300">
        <f t="shared" ref="JJ202:JK202" si="1636">SUM(JJ197:JJ201)</f>
        <v>114585.7603</v>
      </c>
      <c r="JK202" s="301">
        <f t="shared" si="1636"/>
        <v>274777.8346</v>
      </c>
      <c r="JL202" s="252"/>
      <c r="JM202" s="297" t="s">
        <v>29</v>
      </c>
      <c r="JN202" s="213"/>
      <c r="JO202" s="298"/>
      <c r="JP202" s="298"/>
      <c r="JQ202" s="299"/>
      <c r="JR202" s="299"/>
      <c r="JS202" s="300">
        <f>SUM(JS197:JS201)</f>
        <v>465117.4302</v>
      </c>
      <c r="JT202" s="299"/>
      <c r="JU202" s="300">
        <f>SUM(JU197:JU201)</f>
        <v>0</v>
      </c>
      <c r="JV202" s="299"/>
      <c r="JW202" s="299"/>
      <c r="JX202" s="299"/>
      <c r="JY202" s="300">
        <f>SUM(JY197:JY201)</f>
        <v>465117.4302</v>
      </c>
      <c r="JZ202" s="299"/>
      <c r="KA202" s="300">
        <f t="shared" ref="KA202:KB202" si="1637">SUM(KA197:KA201)</f>
        <v>136879.3464</v>
      </c>
      <c r="KB202" s="301">
        <f t="shared" si="1637"/>
        <v>328238.0838</v>
      </c>
      <c r="KC202" s="252"/>
      <c r="KD202" s="297" t="s">
        <v>29</v>
      </c>
      <c r="KE202" s="213"/>
      <c r="KF202" s="298"/>
      <c r="KG202" s="298"/>
      <c r="KH202" s="299"/>
      <c r="KI202" s="299"/>
      <c r="KJ202" s="300">
        <f>SUM(KJ197:KJ201)</f>
        <v>0</v>
      </c>
      <c r="KK202" s="299"/>
      <c r="KL202" s="300">
        <f>SUM(KL197:KL201)</f>
        <v>0</v>
      </c>
      <c r="KM202" s="299"/>
      <c r="KN202" s="299"/>
      <c r="KO202" s="299"/>
      <c r="KP202" s="300">
        <f>SUM(KP197:KP201)</f>
        <v>0</v>
      </c>
      <c r="KQ202" s="299"/>
      <c r="KR202" s="300">
        <f t="shared" ref="KR202:KS202" si="1638">SUM(KR197:KR201)</f>
        <v>0</v>
      </c>
      <c r="KS202" s="301">
        <f t="shared" si="1638"/>
        <v>0</v>
      </c>
      <c r="KT202" s="252"/>
      <c r="KU202" s="287"/>
    </row>
    <row r="203" ht="15.0" customHeight="1">
      <c r="A203" s="131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5"/>
      <c r="R203" s="131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5"/>
      <c r="AI203" s="131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5"/>
      <c r="AZ203" s="131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  <c r="BK203" s="124"/>
      <c r="BL203" s="124"/>
      <c r="BM203" s="124"/>
      <c r="BN203" s="124"/>
      <c r="BO203" s="124"/>
      <c r="BP203" s="125"/>
      <c r="BQ203" s="131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5"/>
      <c r="CH203" s="131"/>
      <c r="CI203" s="124"/>
      <c r="CJ203" s="124"/>
      <c r="CK203" s="124"/>
      <c r="CL203" s="124"/>
      <c r="CM203" s="124"/>
      <c r="CN203" s="124"/>
      <c r="CO203" s="124"/>
      <c r="CP203" s="124"/>
      <c r="CQ203" s="124"/>
      <c r="CR203" s="124"/>
      <c r="CS203" s="124"/>
      <c r="CT203" s="124"/>
      <c r="CU203" s="124"/>
      <c r="CV203" s="124"/>
      <c r="CW203" s="124"/>
      <c r="CX203" s="125"/>
      <c r="CY203" s="131"/>
      <c r="CZ203" s="124"/>
      <c r="DA203" s="124"/>
      <c r="DB203" s="124"/>
      <c r="DC203" s="124"/>
      <c r="DD203" s="124"/>
      <c r="DE203" s="124"/>
      <c r="DF203" s="124"/>
      <c r="DG203" s="124"/>
      <c r="DH203" s="124"/>
      <c r="DI203" s="124"/>
      <c r="DJ203" s="124"/>
      <c r="DK203" s="124"/>
      <c r="DL203" s="124"/>
      <c r="DM203" s="124"/>
      <c r="DN203" s="124"/>
      <c r="DO203" s="125"/>
      <c r="DP203" s="131"/>
      <c r="DQ203" s="124"/>
      <c r="DR203" s="124"/>
      <c r="DS203" s="124"/>
      <c r="DT203" s="124"/>
      <c r="DU203" s="124"/>
      <c r="DV203" s="124"/>
      <c r="DW203" s="124"/>
      <c r="DX203" s="124"/>
      <c r="DY203" s="124"/>
      <c r="DZ203" s="124"/>
      <c r="EA203" s="124"/>
      <c r="EB203" s="124"/>
      <c r="EC203" s="124"/>
      <c r="ED203" s="124"/>
      <c r="EE203" s="124"/>
      <c r="EF203" s="125"/>
      <c r="EG203" s="131"/>
      <c r="EH203" s="124"/>
      <c r="EI203" s="124"/>
      <c r="EJ203" s="124"/>
      <c r="EK203" s="124"/>
      <c r="EL203" s="124"/>
      <c r="EM203" s="124"/>
      <c r="EN203" s="124"/>
      <c r="EO203" s="124"/>
      <c r="EP203" s="124"/>
      <c r="EQ203" s="124"/>
      <c r="ER203" s="124"/>
      <c r="ES203" s="124"/>
      <c r="ET203" s="124"/>
      <c r="EU203" s="124"/>
      <c r="EV203" s="124"/>
      <c r="EW203" s="125"/>
      <c r="EX203" s="131"/>
      <c r="EY203" s="124"/>
      <c r="EZ203" s="124"/>
      <c r="FA203" s="124"/>
      <c r="FB203" s="124"/>
      <c r="FC203" s="124"/>
      <c r="FD203" s="124"/>
      <c r="FE203" s="124"/>
      <c r="FF203" s="124"/>
      <c r="FG203" s="124"/>
      <c r="FH203" s="124"/>
      <c r="FI203" s="124"/>
      <c r="FJ203" s="124"/>
      <c r="FK203" s="124"/>
      <c r="FL203" s="124"/>
      <c r="FM203" s="124"/>
      <c r="FN203" s="125"/>
      <c r="FO203" s="131"/>
      <c r="FP203" s="124"/>
      <c r="FQ203" s="124"/>
      <c r="FR203" s="124"/>
      <c r="FS203" s="124"/>
      <c r="FT203" s="124"/>
      <c r="FU203" s="124"/>
      <c r="FV203" s="124"/>
      <c r="FW203" s="124"/>
      <c r="FX203" s="124"/>
      <c r="FY203" s="124"/>
      <c r="FZ203" s="124"/>
      <c r="GA203" s="124"/>
      <c r="GB203" s="124"/>
      <c r="GC203" s="124"/>
      <c r="GD203" s="124"/>
      <c r="GE203" s="125"/>
      <c r="GF203" s="131"/>
      <c r="GG203" s="124"/>
      <c r="GH203" s="124"/>
      <c r="GI203" s="124"/>
      <c r="GJ203" s="124"/>
      <c r="GK203" s="124"/>
      <c r="GL203" s="124"/>
      <c r="GM203" s="124"/>
      <c r="GN203" s="124"/>
      <c r="GO203" s="124"/>
      <c r="GP203" s="124"/>
      <c r="GQ203" s="124"/>
      <c r="GR203" s="124"/>
      <c r="GS203" s="124"/>
      <c r="GT203" s="124"/>
      <c r="GU203" s="124"/>
      <c r="GV203" s="125"/>
      <c r="GW203" s="131"/>
      <c r="GX203" s="124"/>
      <c r="GY203" s="124"/>
      <c r="GZ203" s="124"/>
      <c r="HA203" s="124"/>
      <c r="HB203" s="124"/>
      <c r="HC203" s="124"/>
      <c r="HD203" s="124"/>
      <c r="HE203" s="124"/>
      <c r="HF203" s="124"/>
      <c r="HG203" s="124"/>
      <c r="HH203" s="124"/>
      <c r="HI203" s="124"/>
      <c r="HJ203" s="124"/>
      <c r="HK203" s="124"/>
      <c r="HL203" s="124"/>
      <c r="HM203" s="125"/>
      <c r="HN203" s="131"/>
      <c r="HO203" s="124"/>
      <c r="HP203" s="124"/>
      <c r="HQ203" s="124"/>
      <c r="HR203" s="124"/>
      <c r="HS203" s="124"/>
      <c r="HT203" s="124"/>
      <c r="HU203" s="124"/>
      <c r="HV203" s="124"/>
      <c r="HW203" s="124"/>
      <c r="HX203" s="124"/>
      <c r="HY203" s="124"/>
      <c r="HZ203" s="124"/>
      <c r="IA203" s="124"/>
      <c r="IB203" s="124"/>
      <c r="IC203" s="124"/>
      <c r="ID203" s="125"/>
      <c r="IE203" s="131"/>
      <c r="IF203" s="124"/>
      <c r="IG203" s="124"/>
      <c r="IH203" s="124"/>
      <c r="II203" s="124"/>
      <c r="IJ203" s="124"/>
      <c r="IK203" s="124"/>
      <c r="IL203" s="124"/>
      <c r="IM203" s="124"/>
      <c r="IN203" s="124"/>
      <c r="IO203" s="124"/>
      <c r="IP203" s="124"/>
      <c r="IQ203" s="124"/>
      <c r="IR203" s="124"/>
      <c r="IS203" s="124"/>
      <c r="IT203" s="124"/>
      <c r="IU203" s="125"/>
      <c r="IV203" s="131"/>
      <c r="IW203" s="124"/>
      <c r="IX203" s="124"/>
      <c r="IY203" s="124"/>
      <c r="IZ203" s="124"/>
      <c r="JA203" s="124"/>
      <c r="JB203" s="124"/>
      <c r="JC203" s="124"/>
      <c r="JD203" s="124"/>
      <c r="JE203" s="124"/>
      <c r="JF203" s="124"/>
      <c r="JG203" s="124"/>
      <c r="JH203" s="124"/>
      <c r="JI203" s="124"/>
      <c r="JJ203" s="124"/>
      <c r="JK203" s="124"/>
      <c r="JL203" s="125"/>
      <c r="JM203" s="131"/>
      <c r="JN203" s="124"/>
      <c r="JO203" s="124"/>
      <c r="JP203" s="124"/>
      <c r="JQ203" s="124"/>
      <c r="JR203" s="124"/>
      <c r="JS203" s="124"/>
      <c r="JT203" s="124"/>
      <c r="JU203" s="124"/>
      <c r="JV203" s="124"/>
      <c r="JW203" s="124"/>
      <c r="JX203" s="124"/>
      <c r="JY203" s="124"/>
      <c r="JZ203" s="124"/>
      <c r="KA203" s="124"/>
      <c r="KB203" s="124"/>
      <c r="KC203" s="125"/>
      <c r="KD203" s="131"/>
      <c r="KE203" s="124"/>
      <c r="KF203" s="124"/>
      <c r="KG203" s="124"/>
      <c r="KH203" s="124"/>
      <c r="KI203" s="124"/>
      <c r="KJ203" s="124"/>
      <c r="KK203" s="124"/>
      <c r="KL203" s="124"/>
      <c r="KM203" s="124"/>
      <c r="KN203" s="124"/>
      <c r="KO203" s="124"/>
      <c r="KP203" s="124"/>
      <c r="KQ203" s="124"/>
      <c r="KR203" s="124"/>
      <c r="KS203" s="124"/>
      <c r="KT203" s="125"/>
      <c r="KU203" s="124"/>
    </row>
    <row r="204" ht="15.0" customHeight="1">
      <c r="A204" s="131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5"/>
      <c r="R204" s="131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5"/>
      <c r="AI204" s="131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5"/>
      <c r="AZ204" s="131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4"/>
      <c r="BK204" s="124"/>
      <c r="BL204" s="124"/>
      <c r="BM204" s="124"/>
      <c r="BN204" s="124"/>
      <c r="BO204" s="124"/>
      <c r="BP204" s="125"/>
      <c r="BQ204" s="131"/>
      <c r="BR204" s="124"/>
      <c r="BS204" s="124"/>
      <c r="BT204" s="124"/>
      <c r="BU204" s="124"/>
      <c r="BV204" s="124"/>
      <c r="BW204" s="124"/>
      <c r="BX204" s="124"/>
      <c r="BY204" s="124"/>
      <c r="BZ204" s="124"/>
      <c r="CA204" s="124"/>
      <c r="CB204" s="124"/>
      <c r="CC204" s="124"/>
      <c r="CD204" s="124"/>
      <c r="CE204" s="124"/>
      <c r="CF204" s="124"/>
      <c r="CG204" s="125"/>
      <c r="CH204" s="131"/>
      <c r="CI204" s="124"/>
      <c r="CJ204" s="124"/>
      <c r="CK204" s="124"/>
      <c r="CL204" s="124"/>
      <c r="CM204" s="124"/>
      <c r="CN204" s="124"/>
      <c r="CO204" s="124"/>
      <c r="CP204" s="124"/>
      <c r="CQ204" s="124"/>
      <c r="CR204" s="124"/>
      <c r="CS204" s="124"/>
      <c r="CT204" s="124"/>
      <c r="CU204" s="124"/>
      <c r="CV204" s="124"/>
      <c r="CW204" s="124"/>
      <c r="CX204" s="125"/>
      <c r="CY204" s="131"/>
      <c r="CZ204" s="124"/>
      <c r="DA204" s="124"/>
      <c r="DB204" s="124"/>
      <c r="DC204" s="124"/>
      <c r="DD204" s="124"/>
      <c r="DE204" s="124"/>
      <c r="DF204" s="124"/>
      <c r="DG204" s="124"/>
      <c r="DH204" s="124"/>
      <c r="DI204" s="124"/>
      <c r="DJ204" s="124"/>
      <c r="DK204" s="124"/>
      <c r="DL204" s="124"/>
      <c r="DM204" s="124"/>
      <c r="DN204" s="124"/>
      <c r="DO204" s="125"/>
      <c r="DP204" s="131"/>
      <c r="DQ204" s="124"/>
      <c r="DR204" s="124"/>
      <c r="DS204" s="124"/>
      <c r="DT204" s="124"/>
      <c r="DU204" s="124"/>
      <c r="DV204" s="124"/>
      <c r="DW204" s="124"/>
      <c r="DX204" s="124"/>
      <c r="DY204" s="124"/>
      <c r="DZ204" s="124"/>
      <c r="EA204" s="124"/>
      <c r="EB204" s="124"/>
      <c r="EC204" s="124"/>
      <c r="ED204" s="124"/>
      <c r="EE204" s="124"/>
      <c r="EF204" s="125"/>
      <c r="EG204" s="131"/>
      <c r="EH204" s="124"/>
      <c r="EI204" s="124"/>
      <c r="EJ204" s="124"/>
      <c r="EK204" s="124"/>
      <c r="EL204" s="124"/>
      <c r="EM204" s="124"/>
      <c r="EN204" s="124"/>
      <c r="EO204" s="124"/>
      <c r="EP204" s="124"/>
      <c r="EQ204" s="124"/>
      <c r="ER204" s="124"/>
      <c r="ES204" s="124"/>
      <c r="ET204" s="124"/>
      <c r="EU204" s="124"/>
      <c r="EV204" s="124"/>
      <c r="EW204" s="125"/>
      <c r="EX204" s="131"/>
      <c r="EY204" s="124"/>
      <c r="EZ204" s="124"/>
      <c r="FA204" s="124"/>
      <c r="FB204" s="124"/>
      <c r="FC204" s="124"/>
      <c r="FD204" s="124"/>
      <c r="FE204" s="124"/>
      <c r="FF204" s="124"/>
      <c r="FG204" s="124"/>
      <c r="FH204" s="124"/>
      <c r="FI204" s="124"/>
      <c r="FJ204" s="124"/>
      <c r="FK204" s="124"/>
      <c r="FL204" s="124"/>
      <c r="FM204" s="124"/>
      <c r="FN204" s="125"/>
      <c r="FO204" s="131"/>
      <c r="FP204" s="124"/>
      <c r="FQ204" s="124"/>
      <c r="FR204" s="124"/>
      <c r="FS204" s="124"/>
      <c r="FT204" s="124"/>
      <c r="FU204" s="124"/>
      <c r="FV204" s="124"/>
      <c r="FW204" s="124"/>
      <c r="FX204" s="124"/>
      <c r="FY204" s="124"/>
      <c r="FZ204" s="124"/>
      <c r="GA204" s="124"/>
      <c r="GB204" s="124"/>
      <c r="GC204" s="124"/>
      <c r="GD204" s="124"/>
      <c r="GE204" s="125"/>
      <c r="GF204" s="131"/>
      <c r="GG204" s="124"/>
      <c r="GH204" s="124"/>
      <c r="GI204" s="124"/>
      <c r="GJ204" s="124"/>
      <c r="GK204" s="124"/>
      <c r="GL204" s="124"/>
      <c r="GM204" s="124"/>
      <c r="GN204" s="124"/>
      <c r="GO204" s="124"/>
      <c r="GP204" s="124"/>
      <c r="GQ204" s="124"/>
      <c r="GR204" s="124"/>
      <c r="GS204" s="124"/>
      <c r="GT204" s="124"/>
      <c r="GU204" s="124"/>
      <c r="GV204" s="125"/>
      <c r="GW204" s="131"/>
      <c r="GX204" s="124"/>
      <c r="GY204" s="124"/>
      <c r="GZ204" s="124"/>
      <c r="HA204" s="124"/>
      <c r="HB204" s="124"/>
      <c r="HC204" s="124"/>
      <c r="HD204" s="124"/>
      <c r="HE204" s="124"/>
      <c r="HF204" s="124"/>
      <c r="HG204" s="124"/>
      <c r="HH204" s="124"/>
      <c r="HI204" s="124"/>
      <c r="HJ204" s="124"/>
      <c r="HK204" s="124"/>
      <c r="HL204" s="124"/>
      <c r="HM204" s="125"/>
      <c r="HN204" s="131"/>
      <c r="HO204" s="124"/>
      <c r="HP204" s="124"/>
      <c r="HQ204" s="124"/>
      <c r="HR204" s="124"/>
      <c r="HS204" s="124"/>
      <c r="HT204" s="124"/>
      <c r="HU204" s="124"/>
      <c r="HV204" s="124"/>
      <c r="HW204" s="124"/>
      <c r="HX204" s="124"/>
      <c r="HY204" s="124"/>
      <c r="HZ204" s="124"/>
      <c r="IA204" s="124"/>
      <c r="IB204" s="124"/>
      <c r="IC204" s="124"/>
      <c r="ID204" s="125"/>
      <c r="IE204" s="131"/>
      <c r="IF204" s="124"/>
      <c r="IG204" s="124"/>
      <c r="IH204" s="124"/>
      <c r="II204" s="124"/>
      <c r="IJ204" s="124"/>
      <c r="IK204" s="124"/>
      <c r="IL204" s="124"/>
      <c r="IM204" s="124"/>
      <c r="IN204" s="124"/>
      <c r="IO204" s="124"/>
      <c r="IP204" s="124"/>
      <c r="IQ204" s="124"/>
      <c r="IR204" s="124"/>
      <c r="IS204" s="124"/>
      <c r="IT204" s="124"/>
      <c r="IU204" s="125"/>
      <c r="IV204" s="131"/>
      <c r="IW204" s="124"/>
      <c r="IX204" s="124"/>
      <c r="IY204" s="124"/>
      <c r="IZ204" s="124"/>
      <c r="JA204" s="124"/>
      <c r="JB204" s="124"/>
      <c r="JC204" s="124"/>
      <c r="JD204" s="124"/>
      <c r="JE204" s="124"/>
      <c r="JF204" s="124"/>
      <c r="JG204" s="124"/>
      <c r="JH204" s="124"/>
      <c r="JI204" s="124"/>
      <c r="JJ204" s="124"/>
      <c r="JK204" s="124"/>
      <c r="JL204" s="125"/>
      <c r="JM204" s="131"/>
      <c r="JN204" s="124"/>
      <c r="JO204" s="124"/>
      <c r="JP204" s="124"/>
      <c r="JQ204" s="124"/>
      <c r="JR204" s="124"/>
      <c r="JS204" s="124"/>
      <c r="JT204" s="124"/>
      <c r="JU204" s="124"/>
      <c r="JV204" s="124"/>
      <c r="JW204" s="124"/>
      <c r="JX204" s="124"/>
      <c r="JY204" s="124"/>
      <c r="JZ204" s="124"/>
      <c r="KA204" s="124"/>
      <c r="KB204" s="124"/>
      <c r="KC204" s="125"/>
      <c r="KD204" s="131"/>
      <c r="KE204" s="124"/>
      <c r="KF204" s="124"/>
      <c r="KG204" s="124"/>
      <c r="KH204" s="124"/>
      <c r="KI204" s="124"/>
      <c r="KJ204" s="124"/>
      <c r="KK204" s="124"/>
      <c r="KL204" s="124"/>
      <c r="KM204" s="124"/>
      <c r="KN204" s="124"/>
      <c r="KO204" s="124"/>
      <c r="KP204" s="124"/>
      <c r="KQ204" s="124"/>
      <c r="KR204" s="124"/>
      <c r="KS204" s="124"/>
      <c r="KT204" s="125"/>
      <c r="KU204" s="124"/>
    </row>
    <row r="205" ht="15.0" customHeight="1">
      <c r="A205" s="131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5"/>
      <c r="R205" s="131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5"/>
      <c r="AI205" s="131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5"/>
      <c r="AZ205" s="131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  <c r="BK205" s="124"/>
      <c r="BL205" s="124"/>
      <c r="BM205" s="124"/>
      <c r="BN205" s="124"/>
      <c r="BO205" s="124"/>
      <c r="BP205" s="125"/>
      <c r="BQ205" s="131"/>
      <c r="BR205" s="124"/>
      <c r="BS205" s="124"/>
      <c r="BT205" s="124"/>
      <c r="BU205" s="124"/>
      <c r="BV205" s="124"/>
      <c r="BW205" s="124"/>
      <c r="BX205" s="124"/>
      <c r="BY205" s="124"/>
      <c r="BZ205" s="124"/>
      <c r="CA205" s="124"/>
      <c r="CB205" s="124"/>
      <c r="CC205" s="124"/>
      <c r="CD205" s="124"/>
      <c r="CE205" s="124"/>
      <c r="CF205" s="124"/>
      <c r="CG205" s="125"/>
      <c r="CH205" s="131"/>
      <c r="CI205" s="124"/>
      <c r="CJ205" s="124"/>
      <c r="CK205" s="124"/>
      <c r="CL205" s="124"/>
      <c r="CM205" s="124"/>
      <c r="CN205" s="124"/>
      <c r="CO205" s="124"/>
      <c r="CP205" s="124"/>
      <c r="CQ205" s="124"/>
      <c r="CR205" s="124"/>
      <c r="CS205" s="124"/>
      <c r="CT205" s="124"/>
      <c r="CU205" s="124"/>
      <c r="CV205" s="124"/>
      <c r="CW205" s="124"/>
      <c r="CX205" s="125"/>
      <c r="CY205" s="131"/>
      <c r="CZ205" s="124"/>
      <c r="DA205" s="124"/>
      <c r="DB205" s="124"/>
      <c r="DC205" s="124"/>
      <c r="DD205" s="124"/>
      <c r="DE205" s="124"/>
      <c r="DF205" s="124"/>
      <c r="DG205" s="124"/>
      <c r="DH205" s="124"/>
      <c r="DI205" s="124"/>
      <c r="DJ205" s="124"/>
      <c r="DK205" s="124"/>
      <c r="DL205" s="124"/>
      <c r="DM205" s="124"/>
      <c r="DN205" s="124"/>
      <c r="DO205" s="125"/>
      <c r="DP205" s="131"/>
      <c r="DQ205" s="124"/>
      <c r="DR205" s="124"/>
      <c r="DS205" s="124"/>
      <c r="DT205" s="124"/>
      <c r="DU205" s="124"/>
      <c r="DV205" s="124"/>
      <c r="DW205" s="124"/>
      <c r="DX205" s="124"/>
      <c r="DY205" s="124"/>
      <c r="DZ205" s="124"/>
      <c r="EA205" s="124"/>
      <c r="EB205" s="124"/>
      <c r="EC205" s="124"/>
      <c r="ED205" s="124"/>
      <c r="EE205" s="124"/>
      <c r="EF205" s="125"/>
      <c r="EG205" s="131"/>
      <c r="EH205" s="124"/>
      <c r="EI205" s="124"/>
      <c r="EJ205" s="124"/>
      <c r="EK205" s="124"/>
      <c r="EL205" s="124"/>
      <c r="EM205" s="124"/>
      <c r="EN205" s="124"/>
      <c r="EO205" s="124"/>
      <c r="EP205" s="124"/>
      <c r="EQ205" s="124"/>
      <c r="ER205" s="124"/>
      <c r="ES205" s="124"/>
      <c r="ET205" s="124"/>
      <c r="EU205" s="124"/>
      <c r="EV205" s="124"/>
      <c r="EW205" s="125"/>
      <c r="EX205" s="131"/>
      <c r="EY205" s="124"/>
      <c r="EZ205" s="124"/>
      <c r="FA205" s="124"/>
      <c r="FB205" s="124"/>
      <c r="FC205" s="124"/>
      <c r="FD205" s="124"/>
      <c r="FE205" s="124"/>
      <c r="FF205" s="124"/>
      <c r="FG205" s="124"/>
      <c r="FH205" s="124"/>
      <c r="FI205" s="124"/>
      <c r="FJ205" s="124"/>
      <c r="FK205" s="124"/>
      <c r="FL205" s="124"/>
      <c r="FM205" s="124"/>
      <c r="FN205" s="125"/>
      <c r="FO205" s="131"/>
      <c r="FP205" s="124"/>
      <c r="FQ205" s="124"/>
      <c r="FR205" s="124"/>
      <c r="FS205" s="124"/>
      <c r="FT205" s="124"/>
      <c r="FU205" s="124"/>
      <c r="FV205" s="124"/>
      <c r="FW205" s="124"/>
      <c r="FX205" s="124"/>
      <c r="FY205" s="124"/>
      <c r="FZ205" s="124"/>
      <c r="GA205" s="124"/>
      <c r="GB205" s="124"/>
      <c r="GC205" s="124"/>
      <c r="GD205" s="124"/>
      <c r="GE205" s="125"/>
      <c r="GF205" s="131"/>
      <c r="GG205" s="124"/>
      <c r="GH205" s="124"/>
      <c r="GI205" s="124"/>
      <c r="GJ205" s="124"/>
      <c r="GK205" s="124"/>
      <c r="GL205" s="124"/>
      <c r="GM205" s="124"/>
      <c r="GN205" s="124"/>
      <c r="GO205" s="124"/>
      <c r="GP205" s="124"/>
      <c r="GQ205" s="124"/>
      <c r="GR205" s="124"/>
      <c r="GS205" s="124"/>
      <c r="GT205" s="124"/>
      <c r="GU205" s="124"/>
      <c r="GV205" s="125"/>
      <c r="GW205" s="131"/>
      <c r="GX205" s="124"/>
      <c r="GY205" s="124"/>
      <c r="GZ205" s="124"/>
      <c r="HA205" s="124"/>
      <c r="HB205" s="124"/>
      <c r="HC205" s="124"/>
      <c r="HD205" s="124"/>
      <c r="HE205" s="124"/>
      <c r="HF205" s="124"/>
      <c r="HG205" s="124"/>
      <c r="HH205" s="124"/>
      <c r="HI205" s="124"/>
      <c r="HJ205" s="124"/>
      <c r="HK205" s="124"/>
      <c r="HL205" s="124"/>
      <c r="HM205" s="125"/>
      <c r="HN205" s="131"/>
      <c r="HO205" s="124"/>
      <c r="HP205" s="124"/>
      <c r="HQ205" s="124"/>
      <c r="HR205" s="124"/>
      <c r="HS205" s="124"/>
      <c r="HT205" s="124"/>
      <c r="HU205" s="124"/>
      <c r="HV205" s="124"/>
      <c r="HW205" s="124"/>
      <c r="HX205" s="124"/>
      <c r="HY205" s="124"/>
      <c r="HZ205" s="124"/>
      <c r="IA205" s="124"/>
      <c r="IB205" s="124"/>
      <c r="IC205" s="124"/>
      <c r="ID205" s="125"/>
      <c r="IE205" s="131"/>
      <c r="IF205" s="124"/>
      <c r="IG205" s="124"/>
      <c r="IH205" s="124"/>
      <c r="II205" s="124"/>
      <c r="IJ205" s="124"/>
      <c r="IK205" s="124"/>
      <c r="IL205" s="124"/>
      <c r="IM205" s="124"/>
      <c r="IN205" s="124"/>
      <c r="IO205" s="124"/>
      <c r="IP205" s="124"/>
      <c r="IQ205" s="124"/>
      <c r="IR205" s="124"/>
      <c r="IS205" s="124"/>
      <c r="IT205" s="124"/>
      <c r="IU205" s="125"/>
      <c r="IV205" s="131"/>
      <c r="IW205" s="124"/>
      <c r="IX205" s="124"/>
      <c r="IY205" s="124"/>
      <c r="IZ205" s="124"/>
      <c r="JA205" s="124"/>
      <c r="JB205" s="124"/>
      <c r="JC205" s="124"/>
      <c r="JD205" s="124"/>
      <c r="JE205" s="124"/>
      <c r="JF205" s="124"/>
      <c r="JG205" s="124"/>
      <c r="JH205" s="124"/>
      <c r="JI205" s="124"/>
      <c r="JJ205" s="124"/>
      <c r="JK205" s="124"/>
      <c r="JL205" s="125"/>
      <c r="JM205" s="131"/>
      <c r="JN205" s="124"/>
      <c r="JO205" s="124"/>
      <c r="JP205" s="124"/>
      <c r="JQ205" s="124"/>
      <c r="JR205" s="124"/>
      <c r="JS205" s="124"/>
      <c r="JT205" s="124"/>
      <c r="JU205" s="124"/>
      <c r="JV205" s="124"/>
      <c r="JW205" s="124"/>
      <c r="JX205" s="124"/>
      <c r="JY205" s="124"/>
      <c r="JZ205" s="124"/>
      <c r="KA205" s="124"/>
      <c r="KB205" s="124"/>
      <c r="KC205" s="125"/>
      <c r="KD205" s="131"/>
      <c r="KE205" s="124"/>
      <c r="KF205" s="124"/>
      <c r="KG205" s="124"/>
      <c r="KH205" s="124"/>
      <c r="KI205" s="124"/>
      <c r="KJ205" s="124"/>
      <c r="KK205" s="124"/>
      <c r="KL205" s="124"/>
      <c r="KM205" s="124"/>
      <c r="KN205" s="124"/>
      <c r="KO205" s="124"/>
      <c r="KP205" s="124"/>
      <c r="KQ205" s="124"/>
      <c r="KR205" s="124"/>
      <c r="KS205" s="124"/>
      <c r="KT205" s="125"/>
      <c r="KU205" s="124"/>
    </row>
    <row r="206" ht="15.0" customHeight="1">
      <c r="A206" s="302"/>
      <c r="B206" s="303" t="s">
        <v>89</v>
      </c>
      <c r="C206" s="303" t="str">
        <f>C105</f>
        <v>: Provinsi Sulawesi Tenggara</v>
      </c>
      <c r="D206" s="303"/>
      <c r="E206" s="303"/>
      <c r="F206" s="303"/>
      <c r="G206" s="303" t="s">
        <v>91</v>
      </c>
      <c r="H206" s="303"/>
      <c r="I206" s="304"/>
      <c r="J206" s="305"/>
      <c r="K206" s="305"/>
      <c r="L206" s="305"/>
      <c r="M206" s="305"/>
      <c r="N206" s="305"/>
      <c r="O206" s="305"/>
      <c r="P206" s="137" t="s">
        <v>167</v>
      </c>
      <c r="Q206" s="306"/>
      <c r="R206" s="302"/>
      <c r="S206" s="303" t="s">
        <v>89</v>
      </c>
      <c r="T206" s="303" t="str">
        <f>T105</f>
        <v>: Provinsi Sulawesi Tenggara</v>
      </c>
      <c r="U206" s="303"/>
      <c r="V206" s="303"/>
      <c r="W206" s="303"/>
      <c r="X206" s="303" t="s">
        <v>91</v>
      </c>
      <c r="Y206" s="303"/>
      <c r="Z206" s="304"/>
      <c r="AA206" s="305"/>
      <c r="AB206" s="305"/>
      <c r="AC206" s="305"/>
      <c r="AD206" s="305"/>
      <c r="AE206" s="305"/>
      <c r="AF206" s="305"/>
      <c r="AG206" s="137" t="s">
        <v>167</v>
      </c>
      <c r="AH206" s="306"/>
      <c r="AI206" s="302"/>
      <c r="AJ206" s="303" t="s">
        <v>89</v>
      </c>
      <c r="AK206" s="303" t="str">
        <f>AK105</f>
        <v>: Provinsi Sulawesi Tenggara</v>
      </c>
      <c r="AL206" s="303"/>
      <c r="AM206" s="303"/>
      <c r="AN206" s="303"/>
      <c r="AO206" s="303" t="s">
        <v>91</v>
      </c>
      <c r="AP206" s="303"/>
      <c r="AQ206" s="304"/>
      <c r="AR206" s="305"/>
      <c r="AS206" s="305"/>
      <c r="AT206" s="305"/>
      <c r="AU206" s="305"/>
      <c r="AV206" s="305"/>
      <c r="AW206" s="305"/>
      <c r="AX206" s="137" t="s">
        <v>167</v>
      </c>
      <c r="AY206" s="306"/>
      <c r="AZ206" s="302"/>
      <c r="BA206" s="303" t="s">
        <v>89</v>
      </c>
      <c r="BB206" s="303" t="str">
        <f>BB105</f>
        <v>: Provinsi Sulawesi Tenggara</v>
      </c>
      <c r="BC206" s="303"/>
      <c r="BD206" s="303"/>
      <c r="BE206" s="303"/>
      <c r="BF206" s="303" t="s">
        <v>91</v>
      </c>
      <c r="BG206" s="303"/>
      <c r="BH206" s="304"/>
      <c r="BI206" s="305"/>
      <c r="BJ206" s="305"/>
      <c r="BK206" s="305"/>
      <c r="BL206" s="305"/>
      <c r="BM206" s="305"/>
      <c r="BN206" s="305"/>
      <c r="BO206" s="137" t="s">
        <v>167</v>
      </c>
      <c r="BP206" s="306"/>
      <c r="BQ206" s="302"/>
      <c r="BR206" s="303" t="s">
        <v>89</v>
      </c>
      <c r="BS206" s="303" t="str">
        <f>BS105</f>
        <v>: Provinsi Sulawesi Tenggara</v>
      </c>
      <c r="BT206" s="303"/>
      <c r="BU206" s="303"/>
      <c r="BV206" s="303"/>
      <c r="BW206" s="303" t="s">
        <v>91</v>
      </c>
      <c r="BX206" s="303"/>
      <c r="BY206" s="304"/>
      <c r="BZ206" s="305"/>
      <c r="CA206" s="305"/>
      <c r="CB206" s="305"/>
      <c r="CC206" s="305"/>
      <c r="CD206" s="305"/>
      <c r="CE206" s="305"/>
      <c r="CF206" s="137" t="s">
        <v>167</v>
      </c>
      <c r="CG206" s="306"/>
      <c r="CH206" s="302"/>
      <c r="CI206" s="303" t="s">
        <v>89</v>
      </c>
      <c r="CJ206" s="303" t="str">
        <f>CJ105</f>
        <v>: Provinsi Sulawesi Tenggara</v>
      </c>
      <c r="CK206" s="303"/>
      <c r="CL206" s="303"/>
      <c r="CM206" s="303"/>
      <c r="CN206" s="303" t="s">
        <v>91</v>
      </c>
      <c r="CO206" s="303"/>
      <c r="CP206" s="304"/>
      <c r="CQ206" s="305"/>
      <c r="CR206" s="305"/>
      <c r="CS206" s="305"/>
      <c r="CT206" s="305"/>
      <c r="CU206" s="305"/>
      <c r="CV206" s="305"/>
      <c r="CW206" s="137" t="s">
        <v>167</v>
      </c>
      <c r="CX206" s="306"/>
      <c r="CY206" s="302"/>
      <c r="CZ206" s="303" t="s">
        <v>89</v>
      </c>
      <c r="DA206" s="303" t="str">
        <f>DA105</f>
        <v>: Provinsi Sulawesi Tenggara</v>
      </c>
      <c r="DB206" s="303"/>
      <c r="DC206" s="303"/>
      <c r="DD206" s="303"/>
      <c r="DE206" s="303" t="s">
        <v>91</v>
      </c>
      <c r="DF206" s="303"/>
      <c r="DG206" s="304"/>
      <c r="DH206" s="305"/>
      <c r="DI206" s="305"/>
      <c r="DJ206" s="305"/>
      <c r="DK206" s="305"/>
      <c r="DL206" s="305"/>
      <c r="DM206" s="305"/>
      <c r="DN206" s="137" t="s">
        <v>167</v>
      </c>
      <c r="DO206" s="306"/>
      <c r="DP206" s="302"/>
      <c r="DQ206" s="303" t="s">
        <v>89</v>
      </c>
      <c r="DR206" s="303" t="str">
        <f>DR105</f>
        <v>: Provinsi Sulawesi Tenggara</v>
      </c>
      <c r="DS206" s="303"/>
      <c r="DT206" s="303"/>
      <c r="DU206" s="303"/>
      <c r="DV206" s="303" t="s">
        <v>91</v>
      </c>
      <c r="DW206" s="303"/>
      <c r="DX206" s="304"/>
      <c r="DY206" s="305"/>
      <c r="DZ206" s="305"/>
      <c r="EA206" s="305"/>
      <c r="EB206" s="305"/>
      <c r="EC206" s="305"/>
      <c r="ED206" s="305"/>
      <c r="EE206" s="137" t="s">
        <v>167</v>
      </c>
      <c r="EF206" s="307"/>
      <c r="EG206" s="302"/>
      <c r="EH206" s="303" t="s">
        <v>89</v>
      </c>
      <c r="EI206" s="303" t="str">
        <f>EI105</f>
        <v>: Provinsi Sulawesi Tenggara</v>
      </c>
      <c r="EJ206" s="303"/>
      <c r="EK206" s="303"/>
      <c r="EL206" s="303"/>
      <c r="EM206" s="303" t="s">
        <v>91</v>
      </c>
      <c r="EN206" s="303"/>
      <c r="EO206" s="304"/>
      <c r="EP206" s="305"/>
      <c r="EQ206" s="305"/>
      <c r="ER206" s="305"/>
      <c r="ES206" s="305"/>
      <c r="ET206" s="305"/>
      <c r="EU206" s="305"/>
      <c r="EV206" s="137" t="s">
        <v>167</v>
      </c>
      <c r="EW206" s="307"/>
      <c r="EX206" s="302"/>
      <c r="EY206" s="303" t="s">
        <v>89</v>
      </c>
      <c r="EZ206" s="303" t="str">
        <f>EZ105</f>
        <v>: Provinsi Sulawesi Tenggara</v>
      </c>
      <c r="FA206" s="303"/>
      <c r="FB206" s="303"/>
      <c r="FC206" s="303"/>
      <c r="FD206" s="303" t="s">
        <v>91</v>
      </c>
      <c r="FE206" s="303"/>
      <c r="FF206" s="304"/>
      <c r="FG206" s="305"/>
      <c r="FH206" s="305"/>
      <c r="FI206" s="305"/>
      <c r="FJ206" s="305"/>
      <c r="FK206" s="305"/>
      <c r="FL206" s="305"/>
      <c r="FM206" s="137" t="s">
        <v>167</v>
      </c>
      <c r="FN206" s="306"/>
      <c r="FO206" s="302"/>
      <c r="FP206" s="303" t="s">
        <v>89</v>
      </c>
      <c r="FQ206" s="303" t="str">
        <f>FQ105</f>
        <v>: Provinsi Sulawesi Tenggara</v>
      </c>
      <c r="FR206" s="303"/>
      <c r="FS206" s="303"/>
      <c r="FT206" s="303"/>
      <c r="FU206" s="303" t="s">
        <v>91</v>
      </c>
      <c r="FV206" s="303"/>
      <c r="FW206" s="304"/>
      <c r="FX206" s="305"/>
      <c r="FY206" s="305"/>
      <c r="FZ206" s="305"/>
      <c r="GA206" s="305"/>
      <c r="GB206" s="305"/>
      <c r="GC206" s="305"/>
      <c r="GD206" s="137" t="s">
        <v>167</v>
      </c>
      <c r="GE206" s="307"/>
      <c r="GF206" s="302"/>
      <c r="GG206" s="303" t="s">
        <v>89</v>
      </c>
      <c r="GH206" s="303" t="str">
        <f>GH105</f>
        <v>: Provinsi Sulawesi Tenggara</v>
      </c>
      <c r="GI206" s="303"/>
      <c r="GJ206" s="303"/>
      <c r="GK206" s="303"/>
      <c r="GL206" s="303" t="s">
        <v>91</v>
      </c>
      <c r="GM206" s="303"/>
      <c r="GN206" s="304"/>
      <c r="GO206" s="305"/>
      <c r="GP206" s="305"/>
      <c r="GQ206" s="305"/>
      <c r="GR206" s="305"/>
      <c r="GS206" s="305"/>
      <c r="GT206" s="305"/>
      <c r="GU206" s="137" t="s">
        <v>167</v>
      </c>
      <c r="GV206" s="307"/>
      <c r="GW206" s="302"/>
      <c r="GX206" s="303" t="s">
        <v>89</v>
      </c>
      <c r="GY206" s="303" t="str">
        <f>GY105</f>
        <v>: Provinsi Sulawesi Tenggara</v>
      </c>
      <c r="GZ206" s="303"/>
      <c r="HA206" s="303"/>
      <c r="HB206" s="303"/>
      <c r="HC206" s="303" t="s">
        <v>91</v>
      </c>
      <c r="HD206" s="303"/>
      <c r="HE206" s="304"/>
      <c r="HF206" s="305"/>
      <c r="HG206" s="305"/>
      <c r="HH206" s="305"/>
      <c r="HI206" s="305"/>
      <c r="HJ206" s="305"/>
      <c r="HK206" s="305"/>
      <c r="HL206" s="137" t="s">
        <v>167</v>
      </c>
      <c r="HM206" s="307"/>
      <c r="HN206" s="302"/>
      <c r="HO206" s="303" t="s">
        <v>89</v>
      </c>
      <c r="HP206" s="303" t="str">
        <f>HP105</f>
        <v>: Provinsi Sulawesi Tenggara</v>
      </c>
      <c r="HQ206" s="303"/>
      <c r="HR206" s="303"/>
      <c r="HS206" s="303"/>
      <c r="HT206" s="303" t="s">
        <v>91</v>
      </c>
      <c r="HU206" s="303"/>
      <c r="HV206" s="304"/>
      <c r="HW206" s="305"/>
      <c r="HX206" s="305"/>
      <c r="HY206" s="305"/>
      <c r="HZ206" s="305"/>
      <c r="IA206" s="305"/>
      <c r="IB206" s="305"/>
      <c r="IC206" s="137" t="s">
        <v>167</v>
      </c>
      <c r="ID206" s="307"/>
      <c r="IE206" s="302"/>
      <c r="IF206" s="303" t="s">
        <v>89</v>
      </c>
      <c r="IG206" s="303" t="str">
        <f>IG105</f>
        <v>: Provinsi Sulawesi Tenggara</v>
      </c>
      <c r="IH206" s="303"/>
      <c r="II206" s="303"/>
      <c r="IJ206" s="303"/>
      <c r="IK206" s="303" t="s">
        <v>91</v>
      </c>
      <c r="IL206" s="303"/>
      <c r="IM206" s="304"/>
      <c r="IN206" s="305"/>
      <c r="IO206" s="305"/>
      <c r="IP206" s="305"/>
      <c r="IQ206" s="305"/>
      <c r="IR206" s="305"/>
      <c r="IS206" s="305"/>
      <c r="IT206" s="137" t="s">
        <v>167</v>
      </c>
      <c r="IU206" s="307"/>
      <c r="IV206" s="302"/>
      <c r="IW206" s="303" t="s">
        <v>89</v>
      </c>
      <c r="IX206" s="303" t="str">
        <f>IX105</f>
        <v>: Provinsi Sulawesi Tenggara</v>
      </c>
      <c r="IY206" s="303"/>
      <c r="IZ206" s="303"/>
      <c r="JA206" s="303"/>
      <c r="JB206" s="303" t="s">
        <v>91</v>
      </c>
      <c r="JC206" s="303"/>
      <c r="JD206" s="304"/>
      <c r="JE206" s="305"/>
      <c r="JF206" s="305"/>
      <c r="JG206" s="305"/>
      <c r="JH206" s="305"/>
      <c r="JI206" s="305"/>
      <c r="JJ206" s="305"/>
      <c r="JK206" s="137" t="s">
        <v>167</v>
      </c>
      <c r="JL206" s="307"/>
      <c r="JM206" s="302"/>
      <c r="JN206" s="303" t="s">
        <v>89</v>
      </c>
      <c r="JO206" s="303" t="str">
        <f>JO105</f>
        <v>: Provinsi Sulawesi Tenggara</v>
      </c>
      <c r="JP206" s="303"/>
      <c r="JQ206" s="303"/>
      <c r="JR206" s="303"/>
      <c r="JS206" s="303" t="s">
        <v>91</v>
      </c>
      <c r="JT206" s="303"/>
      <c r="JU206" s="304"/>
      <c r="JV206" s="305"/>
      <c r="JW206" s="305"/>
      <c r="JX206" s="305"/>
      <c r="JY206" s="305"/>
      <c r="JZ206" s="305"/>
      <c r="KA206" s="305"/>
      <c r="KB206" s="137" t="s">
        <v>167</v>
      </c>
      <c r="KC206" s="307"/>
      <c r="KD206" s="302"/>
      <c r="KE206" s="303" t="s">
        <v>89</v>
      </c>
      <c r="KF206" s="303" t="str">
        <f>KF105</f>
        <v>: Provinsi Sulawesi Tenggara</v>
      </c>
      <c r="KG206" s="303"/>
      <c r="KH206" s="303"/>
      <c r="KI206" s="303"/>
      <c r="KJ206" s="303" t="s">
        <v>91</v>
      </c>
      <c r="KK206" s="303"/>
      <c r="KL206" s="304"/>
      <c r="KM206" s="305"/>
      <c r="KN206" s="305"/>
      <c r="KO206" s="305"/>
      <c r="KP206" s="305"/>
      <c r="KQ206" s="305"/>
      <c r="KR206" s="305"/>
      <c r="KS206" s="137" t="s">
        <v>167</v>
      </c>
      <c r="KT206" s="307"/>
      <c r="KU206" s="305"/>
    </row>
    <row r="207" ht="15.0" customHeight="1">
      <c r="A207" s="308"/>
      <c r="B207" s="309" t="s">
        <v>93</v>
      </c>
      <c r="C207" s="309" t="s">
        <v>94</v>
      </c>
      <c r="D207" s="309"/>
      <c r="E207" s="309"/>
      <c r="F207" s="309"/>
      <c r="G207" s="309" t="s">
        <v>95</v>
      </c>
      <c r="H207" s="309"/>
      <c r="I207" s="310"/>
      <c r="J207" s="305"/>
      <c r="K207" s="305"/>
      <c r="L207" s="305"/>
      <c r="M207" s="305"/>
      <c r="N207" s="305"/>
      <c r="O207" s="305"/>
      <c r="P207" s="40"/>
      <c r="Q207" s="306"/>
      <c r="R207" s="308"/>
      <c r="S207" s="309" t="s">
        <v>93</v>
      </c>
      <c r="T207" s="309" t="s">
        <v>94</v>
      </c>
      <c r="U207" s="309"/>
      <c r="V207" s="309"/>
      <c r="W207" s="309"/>
      <c r="X207" s="309" t="s">
        <v>95</v>
      </c>
      <c r="Y207" s="309"/>
      <c r="Z207" s="310"/>
      <c r="AA207" s="305"/>
      <c r="AB207" s="305"/>
      <c r="AC207" s="305"/>
      <c r="AD207" s="305"/>
      <c r="AE207" s="305"/>
      <c r="AF207" s="305"/>
      <c r="AG207" s="40"/>
      <c r="AH207" s="306"/>
      <c r="AI207" s="308"/>
      <c r="AJ207" s="309" t="s">
        <v>93</v>
      </c>
      <c r="AK207" s="309" t="s">
        <v>94</v>
      </c>
      <c r="AL207" s="309"/>
      <c r="AM207" s="309"/>
      <c r="AN207" s="309"/>
      <c r="AO207" s="309" t="s">
        <v>95</v>
      </c>
      <c r="AP207" s="309"/>
      <c r="AQ207" s="310"/>
      <c r="AR207" s="305"/>
      <c r="AS207" s="305"/>
      <c r="AT207" s="305"/>
      <c r="AU207" s="305"/>
      <c r="AV207" s="305"/>
      <c r="AW207" s="305"/>
      <c r="AX207" s="40"/>
      <c r="AY207" s="306"/>
      <c r="AZ207" s="308"/>
      <c r="BA207" s="309" t="s">
        <v>93</v>
      </c>
      <c r="BB207" s="309" t="s">
        <v>94</v>
      </c>
      <c r="BC207" s="309"/>
      <c r="BD207" s="309"/>
      <c r="BE207" s="309"/>
      <c r="BF207" s="309" t="s">
        <v>95</v>
      </c>
      <c r="BG207" s="309"/>
      <c r="BH207" s="310"/>
      <c r="BI207" s="305"/>
      <c r="BJ207" s="305"/>
      <c r="BK207" s="305"/>
      <c r="BL207" s="305"/>
      <c r="BM207" s="305"/>
      <c r="BN207" s="305"/>
      <c r="BO207" s="40"/>
      <c r="BP207" s="306"/>
      <c r="BQ207" s="308"/>
      <c r="BR207" s="309" t="s">
        <v>93</v>
      </c>
      <c r="BS207" s="309" t="s">
        <v>94</v>
      </c>
      <c r="BT207" s="309"/>
      <c r="BU207" s="309"/>
      <c r="BV207" s="309"/>
      <c r="BW207" s="309" t="s">
        <v>95</v>
      </c>
      <c r="BX207" s="309"/>
      <c r="BY207" s="310"/>
      <c r="BZ207" s="305"/>
      <c r="CA207" s="305"/>
      <c r="CB207" s="305"/>
      <c r="CC207" s="305"/>
      <c r="CD207" s="305"/>
      <c r="CE207" s="305"/>
      <c r="CF207" s="40"/>
      <c r="CG207" s="306"/>
      <c r="CH207" s="308"/>
      <c r="CI207" s="309" t="s">
        <v>93</v>
      </c>
      <c r="CJ207" s="309" t="s">
        <v>94</v>
      </c>
      <c r="CK207" s="309"/>
      <c r="CL207" s="309"/>
      <c r="CM207" s="309"/>
      <c r="CN207" s="309" t="s">
        <v>95</v>
      </c>
      <c r="CO207" s="309"/>
      <c r="CP207" s="310"/>
      <c r="CQ207" s="305"/>
      <c r="CR207" s="305"/>
      <c r="CS207" s="305"/>
      <c r="CT207" s="305"/>
      <c r="CU207" s="305"/>
      <c r="CV207" s="305"/>
      <c r="CW207" s="40"/>
      <c r="CX207" s="306"/>
      <c r="CY207" s="308"/>
      <c r="CZ207" s="309" t="s">
        <v>93</v>
      </c>
      <c r="DA207" s="309" t="s">
        <v>94</v>
      </c>
      <c r="DB207" s="309"/>
      <c r="DC207" s="309"/>
      <c r="DD207" s="309"/>
      <c r="DE207" s="309" t="s">
        <v>95</v>
      </c>
      <c r="DF207" s="309"/>
      <c r="DG207" s="310"/>
      <c r="DH207" s="305"/>
      <c r="DI207" s="305"/>
      <c r="DJ207" s="305"/>
      <c r="DK207" s="305"/>
      <c r="DL207" s="305"/>
      <c r="DM207" s="305"/>
      <c r="DN207" s="40"/>
      <c r="DO207" s="306"/>
      <c r="DP207" s="308"/>
      <c r="DQ207" s="309" t="s">
        <v>93</v>
      </c>
      <c r="DR207" s="309" t="s">
        <v>94</v>
      </c>
      <c r="DS207" s="309"/>
      <c r="DT207" s="309"/>
      <c r="DU207" s="309"/>
      <c r="DV207" s="309" t="s">
        <v>95</v>
      </c>
      <c r="DW207" s="309"/>
      <c r="DX207" s="310"/>
      <c r="DY207" s="305"/>
      <c r="DZ207" s="305"/>
      <c r="EA207" s="305"/>
      <c r="EB207" s="305"/>
      <c r="EC207" s="305"/>
      <c r="ED207" s="305"/>
      <c r="EE207" s="40"/>
      <c r="EF207" s="307"/>
      <c r="EG207" s="308"/>
      <c r="EH207" s="309" t="s">
        <v>93</v>
      </c>
      <c r="EI207" s="309" t="s">
        <v>94</v>
      </c>
      <c r="EJ207" s="309"/>
      <c r="EK207" s="309"/>
      <c r="EL207" s="309"/>
      <c r="EM207" s="309" t="s">
        <v>95</v>
      </c>
      <c r="EN207" s="309"/>
      <c r="EO207" s="310"/>
      <c r="EP207" s="305"/>
      <c r="EQ207" s="305"/>
      <c r="ER207" s="305"/>
      <c r="ES207" s="305"/>
      <c r="ET207" s="305"/>
      <c r="EU207" s="305"/>
      <c r="EV207" s="40"/>
      <c r="EW207" s="307"/>
      <c r="EX207" s="308"/>
      <c r="EY207" s="309" t="s">
        <v>93</v>
      </c>
      <c r="EZ207" s="309" t="s">
        <v>94</v>
      </c>
      <c r="FA207" s="309"/>
      <c r="FB207" s="309"/>
      <c r="FC207" s="309"/>
      <c r="FD207" s="309" t="s">
        <v>95</v>
      </c>
      <c r="FE207" s="309"/>
      <c r="FF207" s="310"/>
      <c r="FG207" s="305"/>
      <c r="FH207" s="305"/>
      <c r="FI207" s="305"/>
      <c r="FJ207" s="305"/>
      <c r="FK207" s="305"/>
      <c r="FL207" s="305"/>
      <c r="FM207" s="40"/>
      <c r="FN207" s="306"/>
      <c r="FO207" s="308"/>
      <c r="FP207" s="309" t="s">
        <v>93</v>
      </c>
      <c r="FQ207" s="309" t="s">
        <v>94</v>
      </c>
      <c r="FR207" s="309"/>
      <c r="FS207" s="309"/>
      <c r="FT207" s="309"/>
      <c r="FU207" s="309" t="s">
        <v>95</v>
      </c>
      <c r="FV207" s="309"/>
      <c r="FW207" s="310"/>
      <c r="FX207" s="305"/>
      <c r="FY207" s="305"/>
      <c r="FZ207" s="305"/>
      <c r="GA207" s="305"/>
      <c r="GB207" s="305"/>
      <c r="GC207" s="305"/>
      <c r="GD207" s="40"/>
      <c r="GE207" s="307"/>
      <c r="GF207" s="308"/>
      <c r="GG207" s="309" t="s">
        <v>93</v>
      </c>
      <c r="GH207" s="309" t="s">
        <v>94</v>
      </c>
      <c r="GI207" s="309"/>
      <c r="GJ207" s="309"/>
      <c r="GK207" s="309"/>
      <c r="GL207" s="309" t="s">
        <v>95</v>
      </c>
      <c r="GM207" s="309"/>
      <c r="GN207" s="310"/>
      <c r="GO207" s="305"/>
      <c r="GP207" s="305"/>
      <c r="GQ207" s="305"/>
      <c r="GR207" s="305"/>
      <c r="GS207" s="305"/>
      <c r="GT207" s="305"/>
      <c r="GU207" s="40"/>
      <c r="GV207" s="307"/>
      <c r="GW207" s="308"/>
      <c r="GX207" s="309" t="s">
        <v>93</v>
      </c>
      <c r="GY207" s="309" t="s">
        <v>94</v>
      </c>
      <c r="GZ207" s="309"/>
      <c r="HA207" s="309"/>
      <c r="HB207" s="309"/>
      <c r="HC207" s="309" t="s">
        <v>95</v>
      </c>
      <c r="HD207" s="309"/>
      <c r="HE207" s="310"/>
      <c r="HF207" s="305"/>
      <c r="HG207" s="305"/>
      <c r="HH207" s="305"/>
      <c r="HI207" s="305"/>
      <c r="HJ207" s="305"/>
      <c r="HK207" s="305"/>
      <c r="HL207" s="40"/>
      <c r="HM207" s="307"/>
      <c r="HN207" s="308"/>
      <c r="HO207" s="309" t="s">
        <v>93</v>
      </c>
      <c r="HP207" s="309" t="s">
        <v>94</v>
      </c>
      <c r="HQ207" s="309"/>
      <c r="HR207" s="309"/>
      <c r="HS207" s="309"/>
      <c r="HT207" s="309" t="s">
        <v>95</v>
      </c>
      <c r="HU207" s="309"/>
      <c r="HV207" s="310"/>
      <c r="HW207" s="305"/>
      <c r="HX207" s="305"/>
      <c r="HY207" s="305"/>
      <c r="HZ207" s="305"/>
      <c r="IA207" s="305"/>
      <c r="IB207" s="305"/>
      <c r="IC207" s="40"/>
      <c r="ID207" s="307"/>
      <c r="IE207" s="308"/>
      <c r="IF207" s="309" t="s">
        <v>93</v>
      </c>
      <c r="IG207" s="309" t="s">
        <v>94</v>
      </c>
      <c r="IH207" s="309"/>
      <c r="II207" s="309"/>
      <c r="IJ207" s="309"/>
      <c r="IK207" s="309" t="s">
        <v>95</v>
      </c>
      <c r="IL207" s="309"/>
      <c r="IM207" s="310"/>
      <c r="IN207" s="305"/>
      <c r="IO207" s="305"/>
      <c r="IP207" s="305"/>
      <c r="IQ207" s="305"/>
      <c r="IR207" s="305"/>
      <c r="IS207" s="305"/>
      <c r="IT207" s="40"/>
      <c r="IU207" s="307"/>
      <c r="IV207" s="308"/>
      <c r="IW207" s="309" t="s">
        <v>93</v>
      </c>
      <c r="IX207" s="309" t="s">
        <v>94</v>
      </c>
      <c r="IY207" s="309"/>
      <c r="IZ207" s="309"/>
      <c r="JA207" s="309"/>
      <c r="JB207" s="309" t="s">
        <v>95</v>
      </c>
      <c r="JC207" s="309"/>
      <c r="JD207" s="310"/>
      <c r="JE207" s="305"/>
      <c r="JF207" s="305"/>
      <c r="JG207" s="305"/>
      <c r="JH207" s="305"/>
      <c r="JI207" s="305"/>
      <c r="JJ207" s="305"/>
      <c r="JK207" s="40"/>
      <c r="JL207" s="307"/>
      <c r="JM207" s="308"/>
      <c r="JN207" s="309" t="s">
        <v>93</v>
      </c>
      <c r="JO207" s="309" t="s">
        <v>94</v>
      </c>
      <c r="JP207" s="309"/>
      <c r="JQ207" s="309"/>
      <c r="JR207" s="309"/>
      <c r="JS207" s="309" t="s">
        <v>95</v>
      </c>
      <c r="JT207" s="309"/>
      <c r="JU207" s="310"/>
      <c r="JV207" s="305"/>
      <c r="JW207" s="305"/>
      <c r="JX207" s="305"/>
      <c r="JY207" s="305"/>
      <c r="JZ207" s="305"/>
      <c r="KA207" s="305"/>
      <c r="KB207" s="40"/>
      <c r="KC207" s="307"/>
      <c r="KD207" s="308"/>
      <c r="KE207" s="309" t="s">
        <v>93</v>
      </c>
      <c r="KF207" s="309" t="s">
        <v>94</v>
      </c>
      <c r="KG207" s="309"/>
      <c r="KH207" s="309"/>
      <c r="KI207" s="309"/>
      <c r="KJ207" s="309" t="s">
        <v>95</v>
      </c>
      <c r="KK207" s="309"/>
      <c r="KL207" s="310"/>
      <c r="KM207" s="305"/>
      <c r="KN207" s="305"/>
      <c r="KO207" s="305"/>
      <c r="KP207" s="305"/>
      <c r="KQ207" s="305"/>
      <c r="KR207" s="305"/>
      <c r="KS207" s="40"/>
      <c r="KT207" s="307"/>
      <c r="KU207" s="305"/>
    </row>
    <row r="208" ht="15.0" customHeight="1">
      <c r="A208" s="308"/>
      <c r="B208" s="309" t="s">
        <v>96</v>
      </c>
      <c r="C208" s="309" t="s">
        <v>97</v>
      </c>
      <c r="D208" s="309"/>
      <c r="E208" s="309"/>
      <c r="F208" s="309"/>
      <c r="G208" s="311" t="s">
        <v>168</v>
      </c>
      <c r="H208" s="309"/>
      <c r="I208" s="310"/>
      <c r="J208" s="305"/>
      <c r="K208" s="305"/>
      <c r="L208" s="305"/>
      <c r="M208" s="305"/>
      <c r="N208" s="305"/>
      <c r="O208" s="305"/>
      <c r="P208" s="144" t="str">
        <f>"II/"&amp;P$6</f>
        <v>II/2010</v>
      </c>
      <c r="Q208" s="306"/>
      <c r="R208" s="308"/>
      <c r="S208" s="309" t="s">
        <v>96</v>
      </c>
      <c r="T208" s="309" t="s">
        <v>97</v>
      </c>
      <c r="U208" s="309"/>
      <c r="V208" s="309"/>
      <c r="W208" s="309"/>
      <c r="X208" s="311" t="s">
        <v>168</v>
      </c>
      <c r="Y208" s="309"/>
      <c r="Z208" s="310"/>
      <c r="AA208" s="305"/>
      <c r="AB208" s="305"/>
      <c r="AC208" s="305"/>
      <c r="AD208" s="305"/>
      <c r="AE208" s="305"/>
      <c r="AF208" s="305"/>
      <c r="AG208" s="144" t="str">
        <f>"II/"&amp;AG$6</f>
        <v>II/2011</v>
      </c>
      <c r="AH208" s="306"/>
      <c r="AI208" s="308"/>
      <c r="AJ208" s="309" t="s">
        <v>96</v>
      </c>
      <c r="AK208" s="309" t="s">
        <v>97</v>
      </c>
      <c r="AL208" s="309"/>
      <c r="AM208" s="309"/>
      <c r="AN208" s="309"/>
      <c r="AO208" s="311" t="s">
        <v>168</v>
      </c>
      <c r="AP208" s="309"/>
      <c r="AQ208" s="310"/>
      <c r="AR208" s="305"/>
      <c r="AS208" s="305"/>
      <c r="AT208" s="305"/>
      <c r="AU208" s="305"/>
      <c r="AV208" s="305"/>
      <c r="AW208" s="305"/>
      <c r="AX208" s="144" t="str">
        <f>"II/"&amp;AX$6</f>
        <v>II/2012</v>
      </c>
      <c r="AY208" s="306"/>
      <c r="AZ208" s="308"/>
      <c r="BA208" s="309" t="s">
        <v>96</v>
      </c>
      <c r="BB208" s="309" t="s">
        <v>97</v>
      </c>
      <c r="BC208" s="309"/>
      <c r="BD208" s="309"/>
      <c r="BE208" s="309"/>
      <c r="BF208" s="311" t="s">
        <v>168</v>
      </c>
      <c r="BG208" s="309"/>
      <c r="BH208" s="310"/>
      <c r="BI208" s="305"/>
      <c r="BJ208" s="305"/>
      <c r="BK208" s="305"/>
      <c r="BL208" s="305"/>
      <c r="BM208" s="305"/>
      <c r="BN208" s="305"/>
      <c r="BO208" s="144" t="str">
        <f>"II/"&amp;BO$6</f>
        <v>II/2013</v>
      </c>
      <c r="BP208" s="306"/>
      <c r="BQ208" s="308"/>
      <c r="BR208" s="309" t="s">
        <v>96</v>
      </c>
      <c r="BS208" s="309" t="s">
        <v>97</v>
      </c>
      <c r="BT208" s="309"/>
      <c r="BU208" s="309"/>
      <c r="BV208" s="309"/>
      <c r="BW208" s="311" t="s">
        <v>168</v>
      </c>
      <c r="BX208" s="309"/>
      <c r="BY208" s="310"/>
      <c r="BZ208" s="305"/>
      <c r="CA208" s="305"/>
      <c r="CB208" s="305"/>
      <c r="CC208" s="305"/>
      <c r="CD208" s="305"/>
      <c r="CE208" s="305"/>
      <c r="CF208" s="144" t="str">
        <f>"II/"&amp;CF$6</f>
        <v>II/2014</v>
      </c>
      <c r="CG208" s="306"/>
      <c r="CH208" s="308"/>
      <c r="CI208" s="309" t="s">
        <v>96</v>
      </c>
      <c r="CJ208" s="309" t="s">
        <v>97</v>
      </c>
      <c r="CK208" s="309"/>
      <c r="CL208" s="309"/>
      <c r="CM208" s="309"/>
      <c r="CN208" s="311" t="s">
        <v>168</v>
      </c>
      <c r="CO208" s="309"/>
      <c r="CP208" s="310"/>
      <c r="CQ208" s="305"/>
      <c r="CR208" s="305"/>
      <c r="CS208" s="305"/>
      <c r="CT208" s="305"/>
      <c r="CU208" s="305"/>
      <c r="CV208" s="305"/>
      <c r="CW208" s="144" t="str">
        <f>"II/"&amp;CW$6</f>
        <v>II/2015</v>
      </c>
      <c r="CX208" s="306"/>
      <c r="CY208" s="308"/>
      <c r="CZ208" s="309" t="s">
        <v>96</v>
      </c>
      <c r="DA208" s="309" t="s">
        <v>97</v>
      </c>
      <c r="DB208" s="309"/>
      <c r="DC208" s="309"/>
      <c r="DD208" s="309"/>
      <c r="DE208" s="311" t="s">
        <v>168</v>
      </c>
      <c r="DF208" s="309"/>
      <c r="DG208" s="310"/>
      <c r="DH208" s="305"/>
      <c r="DI208" s="305"/>
      <c r="DJ208" s="305"/>
      <c r="DK208" s="305"/>
      <c r="DL208" s="305"/>
      <c r="DM208" s="305"/>
      <c r="DN208" s="144" t="str">
        <f>"II/"&amp;DN$6</f>
        <v>II/2016</v>
      </c>
      <c r="DO208" s="306"/>
      <c r="DP208" s="308"/>
      <c r="DQ208" s="309" t="s">
        <v>96</v>
      </c>
      <c r="DR208" s="309" t="s">
        <v>97</v>
      </c>
      <c r="DS208" s="309"/>
      <c r="DT208" s="309"/>
      <c r="DU208" s="309"/>
      <c r="DV208" s="311" t="s">
        <v>168</v>
      </c>
      <c r="DW208" s="309"/>
      <c r="DX208" s="310"/>
      <c r="DY208" s="305"/>
      <c r="DZ208" s="305"/>
      <c r="EA208" s="305"/>
      <c r="EB208" s="305"/>
      <c r="EC208" s="305"/>
      <c r="ED208" s="305"/>
      <c r="EE208" s="144" t="str">
        <f>"II/"&amp;EE$6</f>
        <v>II/2017</v>
      </c>
      <c r="EF208" s="307"/>
      <c r="EG208" s="308"/>
      <c r="EH208" s="309" t="s">
        <v>96</v>
      </c>
      <c r="EI208" s="309" t="s">
        <v>97</v>
      </c>
      <c r="EJ208" s="309"/>
      <c r="EK208" s="309"/>
      <c r="EL208" s="309"/>
      <c r="EM208" s="311" t="s">
        <v>168</v>
      </c>
      <c r="EN208" s="309"/>
      <c r="EO208" s="310"/>
      <c r="EP208" s="305"/>
      <c r="EQ208" s="305"/>
      <c r="ER208" s="305"/>
      <c r="ES208" s="305"/>
      <c r="ET208" s="305"/>
      <c r="EU208" s="305"/>
      <c r="EV208" s="144" t="str">
        <f>"II/"&amp;EV$6</f>
        <v>II/2018</v>
      </c>
      <c r="EW208" s="307"/>
      <c r="EX208" s="308"/>
      <c r="EY208" s="309" t="s">
        <v>96</v>
      </c>
      <c r="EZ208" s="309" t="s">
        <v>97</v>
      </c>
      <c r="FA208" s="309"/>
      <c r="FB208" s="309"/>
      <c r="FC208" s="309"/>
      <c r="FD208" s="311" t="s">
        <v>168</v>
      </c>
      <c r="FE208" s="309"/>
      <c r="FF208" s="310"/>
      <c r="FG208" s="305"/>
      <c r="FH208" s="305"/>
      <c r="FI208" s="305"/>
      <c r="FJ208" s="305"/>
      <c r="FK208" s="305"/>
      <c r="FL208" s="305"/>
      <c r="FM208" s="144" t="str">
        <f>"II/"&amp;FM$6</f>
        <v>II/2019</v>
      </c>
      <c r="FN208" s="306"/>
      <c r="FO208" s="308"/>
      <c r="FP208" s="309" t="s">
        <v>96</v>
      </c>
      <c r="FQ208" s="309" t="s">
        <v>97</v>
      </c>
      <c r="FR208" s="309"/>
      <c r="FS208" s="309"/>
      <c r="FT208" s="309"/>
      <c r="FU208" s="311" t="s">
        <v>168</v>
      </c>
      <c r="FV208" s="309"/>
      <c r="FW208" s="310"/>
      <c r="FX208" s="305"/>
      <c r="FY208" s="305"/>
      <c r="FZ208" s="305"/>
      <c r="GA208" s="305"/>
      <c r="GB208" s="305"/>
      <c r="GC208" s="305"/>
      <c r="GD208" s="144" t="str">
        <f>"II/"&amp;GD$6</f>
        <v>II/2020</v>
      </c>
      <c r="GE208" s="307"/>
      <c r="GF208" s="308"/>
      <c r="GG208" s="309" t="s">
        <v>96</v>
      </c>
      <c r="GH208" s="309" t="s">
        <v>97</v>
      </c>
      <c r="GI208" s="309"/>
      <c r="GJ208" s="309"/>
      <c r="GK208" s="309"/>
      <c r="GL208" s="311" t="s">
        <v>168</v>
      </c>
      <c r="GM208" s="309"/>
      <c r="GN208" s="310"/>
      <c r="GO208" s="305"/>
      <c r="GP208" s="305"/>
      <c r="GQ208" s="305"/>
      <c r="GR208" s="305"/>
      <c r="GS208" s="305"/>
      <c r="GT208" s="305"/>
      <c r="GU208" s="144" t="str">
        <f>"II/"&amp;GU$6</f>
        <v>II/2021</v>
      </c>
      <c r="GV208" s="307"/>
      <c r="GW208" s="308"/>
      <c r="GX208" s="309" t="s">
        <v>96</v>
      </c>
      <c r="GY208" s="309" t="s">
        <v>97</v>
      </c>
      <c r="GZ208" s="309"/>
      <c r="HA208" s="309"/>
      <c r="HB208" s="309"/>
      <c r="HC208" s="311" t="s">
        <v>168</v>
      </c>
      <c r="HD208" s="309"/>
      <c r="HE208" s="310"/>
      <c r="HF208" s="305"/>
      <c r="HG208" s="305"/>
      <c r="HH208" s="305"/>
      <c r="HI208" s="305"/>
      <c r="HJ208" s="305"/>
      <c r="HK208" s="305"/>
      <c r="HL208" s="144" t="str">
        <f>"II/"&amp;HL$6</f>
        <v>II/2022</v>
      </c>
      <c r="HM208" s="307"/>
      <c r="HN208" s="308"/>
      <c r="HO208" s="309" t="s">
        <v>96</v>
      </c>
      <c r="HP208" s="309" t="s">
        <v>97</v>
      </c>
      <c r="HQ208" s="309"/>
      <c r="HR208" s="309"/>
      <c r="HS208" s="309"/>
      <c r="HT208" s="311" t="s">
        <v>168</v>
      </c>
      <c r="HU208" s="309"/>
      <c r="HV208" s="310"/>
      <c r="HW208" s="305"/>
      <c r="HX208" s="305"/>
      <c r="HY208" s="305"/>
      <c r="HZ208" s="305"/>
      <c r="IA208" s="305"/>
      <c r="IB208" s="305"/>
      <c r="IC208" s="144" t="str">
        <f>"II/"&amp;IC$6</f>
        <v>II/2023</v>
      </c>
      <c r="ID208" s="307"/>
      <c r="IE208" s="308"/>
      <c r="IF208" s="309" t="s">
        <v>96</v>
      </c>
      <c r="IG208" s="309" t="s">
        <v>97</v>
      </c>
      <c r="IH208" s="309"/>
      <c r="II208" s="309"/>
      <c r="IJ208" s="309"/>
      <c r="IK208" s="311" t="s">
        <v>168</v>
      </c>
      <c r="IL208" s="309"/>
      <c r="IM208" s="310"/>
      <c r="IN208" s="305"/>
      <c r="IO208" s="305"/>
      <c r="IP208" s="305"/>
      <c r="IQ208" s="305"/>
      <c r="IR208" s="305"/>
      <c r="IS208" s="305"/>
      <c r="IT208" s="144" t="str">
        <f>"II/"&amp;IT$6</f>
        <v>II/2024</v>
      </c>
      <c r="IU208" s="307"/>
      <c r="IV208" s="308"/>
      <c r="IW208" s="309" t="s">
        <v>96</v>
      </c>
      <c r="IX208" s="309" t="s">
        <v>97</v>
      </c>
      <c r="IY208" s="309"/>
      <c r="IZ208" s="309"/>
      <c r="JA208" s="309"/>
      <c r="JB208" s="311" t="s">
        <v>168</v>
      </c>
      <c r="JC208" s="309"/>
      <c r="JD208" s="310"/>
      <c r="JE208" s="305"/>
      <c r="JF208" s="305"/>
      <c r="JG208" s="305"/>
      <c r="JH208" s="305"/>
      <c r="JI208" s="305"/>
      <c r="JJ208" s="305"/>
      <c r="JK208" s="144" t="str">
        <f>"II/"&amp;JK$6</f>
        <v>II/2025</v>
      </c>
      <c r="JL208" s="307"/>
      <c r="JM208" s="308"/>
      <c r="JN208" s="309" t="s">
        <v>96</v>
      </c>
      <c r="JO208" s="309" t="s">
        <v>97</v>
      </c>
      <c r="JP208" s="309"/>
      <c r="JQ208" s="309"/>
      <c r="JR208" s="309"/>
      <c r="JS208" s="311" t="s">
        <v>168</v>
      </c>
      <c r="JT208" s="309"/>
      <c r="JU208" s="310"/>
      <c r="JV208" s="305"/>
      <c r="JW208" s="305"/>
      <c r="JX208" s="305"/>
      <c r="JY208" s="305"/>
      <c r="JZ208" s="305"/>
      <c r="KA208" s="305"/>
      <c r="KB208" s="144" t="str">
        <f>"II/"&amp;KB$6</f>
        <v>II/2026</v>
      </c>
      <c r="KC208" s="307"/>
      <c r="KD208" s="308"/>
      <c r="KE208" s="309" t="s">
        <v>96</v>
      </c>
      <c r="KF208" s="309" t="s">
        <v>97</v>
      </c>
      <c r="KG208" s="309"/>
      <c r="KH208" s="309"/>
      <c r="KI208" s="309"/>
      <c r="KJ208" s="311" t="s">
        <v>168</v>
      </c>
      <c r="KK208" s="309"/>
      <c r="KL208" s="310"/>
      <c r="KM208" s="305"/>
      <c r="KN208" s="305"/>
      <c r="KO208" s="305"/>
      <c r="KP208" s="305"/>
      <c r="KQ208" s="305"/>
      <c r="KR208" s="305"/>
      <c r="KS208" s="144" t="str">
        <f>"II/"&amp;KS$6</f>
        <v>II/2027</v>
      </c>
      <c r="KT208" s="307"/>
      <c r="KU208" s="305"/>
    </row>
    <row r="209" ht="15.0" customHeight="1">
      <c r="A209" s="308"/>
      <c r="B209" s="309" t="s">
        <v>99</v>
      </c>
      <c r="C209" s="309" t="s">
        <v>97</v>
      </c>
      <c r="D209" s="309"/>
      <c r="E209" s="309"/>
      <c r="F209" s="309"/>
      <c r="G209" s="312" t="s">
        <v>164</v>
      </c>
      <c r="H209" s="309"/>
      <c r="I209" s="310"/>
      <c r="J209" s="305"/>
      <c r="K209" s="305"/>
      <c r="L209" s="305"/>
      <c r="M209" s="305"/>
      <c r="N209" s="305"/>
      <c r="O209" s="305"/>
      <c r="P209" s="40"/>
      <c r="Q209" s="306"/>
      <c r="R209" s="308"/>
      <c r="S209" s="309" t="s">
        <v>99</v>
      </c>
      <c r="T209" s="309" t="s">
        <v>97</v>
      </c>
      <c r="U209" s="309"/>
      <c r="V209" s="309"/>
      <c r="W209" s="309"/>
      <c r="X209" s="312" t="s">
        <v>164</v>
      </c>
      <c r="Y209" s="309"/>
      <c r="Z209" s="310"/>
      <c r="AA209" s="305"/>
      <c r="AB209" s="305"/>
      <c r="AC209" s="305"/>
      <c r="AD209" s="305"/>
      <c r="AE209" s="305"/>
      <c r="AF209" s="305"/>
      <c r="AG209" s="40"/>
      <c r="AH209" s="306"/>
      <c r="AI209" s="308"/>
      <c r="AJ209" s="309" t="s">
        <v>99</v>
      </c>
      <c r="AK209" s="309" t="s">
        <v>97</v>
      </c>
      <c r="AL209" s="309"/>
      <c r="AM209" s="309"/>
      <c r="AN209" s="309"/>
      <c r="AO209" s="312" t="s">
        <v>164</v>
      </c>
      <c r="AP209" s="309"/>
      <c r="AQ209" s="310"/>
      <c r="AR209" s="305"/>
      <c r="AS209" s="305"/>
      <c r="AT209" s="305"/>
      <c r="AU209" s="305"/>
      <c r="AV209" s="305"/>
      <c r="AW209" s="305"/>
      <c r="AX209" s="40"/>
      <c r="AY209" s="306"/>
      <c r="AZ209" s="308"/>
      <c r="BA209" s="309" t="s">
        <v>99</v>
      </c>
      <c r="BB209" s="309" t="s">
        <v>97</v>
      </c>
      <c r="BC209" s="309"/>
      <c r="BD209" s="309"/>
      <c r="BE209" s="309"/>
      <c r="BF209" s="312" t="s">
        <v>164</v>
      </c>
      <c r="BG209" s="309"/>
      <c r="BH209" s="310"/>
      <c r="BI209" s="305"/>
      <c r="BJ209" s="305"/>
      <c r="BK209" s="305"/>
      <c r="BL209" s="305"/>
      <c r="BM209" s="305"/>
      <c r="BN209" s="305"/>
      <c r="BO209" s="40"/>
      <c r="BP209" s="306"/>
      <c r="BQ209" s="308"/>
      <c r="BR209" s="309" t="s">
        <v>99</v>
      </c>
      <c r="BS209" s="309" t="s">
        <v>97</v>
      </c>
      <c r="BT209" s="309"/>
      <c r="BU209" s="309"/>
      <c r="BV209" s="309"/>
      <c r="BW209" s="312" t="s">
        <v>164</v>
      </c>
      <c r="BX209" s="309"/>
      <c r="BY209" s="310"/>
      <c r="BZ209" s="305"/>
      <c r="CA209" s="305"/>
      <c r="CB209" s="305"/>
      <c r="CC209" s="305"/>
      <c r="CD209" s="305"/>
      <c r="CE209" s="305"/>
      <c r="CF209" s="40"/>
      <c r="CG209" s="306"/>
      <c r="CH209" s="308"/>
      <c r="CI209" s="309" t="s">
        <v>99</v>
      </c>
      <c r="CJ209" s="309" t="s">
        <v>97</v>
      </c>
      <c r="CK209" s="309"/>
      <c r="CL209" s="309"/>
      <c r="CM209" s="309"/>
      <c r="CN209" s="312" t="s">
        <v>164</v>
      </c>
      <c r="CO209" s="309"/>
      <c r="CP209" s="310"/>
      <c r="CQ209" s="305"/>
      <c r="CR209" s="305"/>
      <c r="CS209" s="305"/>
      <c r="CT209" s="305"/>
      <c r="CU209" s="305"/>
      <c r="CV209" s="305"/>
      <c r="CW209" s="40"/>
      <c r="CX209" s="306"/>
      <c r="CY209" s="308"/>
      <c r="CZ209" s="309" t="s">
        <v>99</v>
      </c>
      <c r="DA209" s="309" t="s">
        <v>97</v>
      </c>
      <c r="DB209" s="309"/>
      <c r="DC209" s="309"/>
      <c r="DD209" s="309"/>
      <c r="DE209" s="312" t="s">
        <v>164</v>
      </c>
      <c r="DF209" s="309"/>
      <c r="DG209" s="310"/>
      <c r="DH209" s="305"/>
      <c r="DI209" s="305"/>
      <c r="DJ209" s="305"/>
      <c r="DK209" s="305"/>
      <c r="DL209" s="305"/>
      <c r="DM209" s="305"/>
      <c r="DN209" s="40"/>
      <c r="DO209" s="306"/>
      <c r="DP209" s="308"/>
      <c r="DQ209" s="309" t="s">
        <v>99</v>
      </c>
      <c r="DR209" s="309" t="s">
        <v>97</v>
      </c>
      <c r="DS209" s="309"/>
      <c r="DT209" s="309"/>
      <c r="DU209" s="309"/>
      <c r="DV209" s="312" t="s">
        <v>164</v>
      </c>
      <c r="DW209" s="309"/>
      <c r="DX209" s="310"/>
      <c r="DY209" s="305"/>
      <c r="DZ209" s="305"/>
      <c r="EA209" s="305"/>
      <c r="EB209" s="305"/>
      <c r="EC209" s="305"/>
      <c r="ED209" s="305"/>
      <c r="EE209" s="40"/>
      <c r="EF209" s="307"/>
      <c r="EG209" s="308"/>
      <c r="EH209" s="309" t="s">
        <v>99</v>
      </c>
      <c r="EI209" s="309" t="s">
        <v>97</v>
      </c>
      <c r="EJ209" s="309"/>
      <c r="EK209" s="309"/>
      <c r="EL209" s="309"/>
      <c r="EM209" s="312" t="s">
        <v>164</v>
      </c>
      <c r="EN209" s="309"/>
      <c r="EO209" s="310"/>
      <c r="EP209" s="305"/>
      <c r="EQ209" s="305"/>
      <c r="ER209" s="305"/>
      <c r="ES209" s="305"/>
      <c r="ET209" s="305"/>
      <c r="EU209" s="305"/>
      <c r="EV209" s="40"/>
      <c r="EW209" s="307"/>
      <c r="EX209" s="308"/>
      <c r="EY209" s="309" t="s">
        <v>99</v>
      </c>
      <c r="EZ209" s="309" t="s">
        <v>97</v>
      </c>
      <c r="FA209" s="309"/>
      <c r="FB209" s="309"/>
      <c r="FC209" s="309"/>
      <c r="FD209" s="312" t="s">
        <v>164</v>
      </c>
      <c r="FE209" s="309"/>
      <c r="FF209" s="310"/>
      <c r="FG209" s="305"/>
      <c r="FH209" s="305"/>
      <c r="FI209" s="305"/>
      <c r="FJ209" s="305"/>
      <c r="FK209" s="305"/>
      <c r="FL209" s="305"/>
      <c r="FM209" s="40"/>
      <c r="FN209" s="306"/>
      <c r="FO209" s="308"/>
      <c r="FP209" s="309" t="s">
        <v>99</v>
      </c>
      <c r="FQ209" s="309" t="s">
        <v>97</v>
      </c>
      <c r="FR209" s="309"/>
      <c r="FS209" s="309"/>
      <c r="FT209" s="309"/>
      <c r="FU209" s="312" t="s">
        <v>164</v>
      </c>
      <c r="FV209" s="309"/>
      <c r="FW209" s="310"/>
      <c r="FX209" s="305"/>
      <c r="FY209" s="305"/>
      <c r="FZ209" s="305"/>
      <c r="GA209" s="305"/>
      <c r="GB209" s="305"/>
      <c r="GC209" s="305"/>
      <c r="GD209" s="40"/>
      <c r="GE209" s="307"/>
      <c r="GF209" s="308"/>
      <c r="GG209" s="309" t="s">
        <v>99</v>
      </c>
      <c r="GH209" s="309" t="s">
        <v>97</v>
      </c>
      <c r="GI209" s="309"/>
      <c r="GJ209" s="309"/>
      <c r="GK209" s="309"/>
      <c r="GL209" s="312" t="s">
        <v>164</v>
      </c>
      <c r="GM209" s="309"/>
      <c r="GN209" s="310"/>
      <c r="GO209" s="305"/>
      <c r="GP209" s="305"/>
      <c r="GQ209" s="305"/>
      <c r="GR209" s="305"/>
      <c r="GS209" s="305"/>
      <c r="GT209" s="305"/>
      <c r="GU209" s="40"/>
      <c r="GV209" s="307"/>
      <c r="GW209" s="308"/>
      <c r="GX209" s="309" t="s">
        <v>99</v>
      </c>
      <c r="GY209" s="309" t="s">
        <v>97</v>
      </c>
      <c r="GZ209" s="309"/>
      <c r="HA209" s="309"/>
      <c r="HB209" s="309"/>
      <c r="HC209" s="312" t="s">
        <v>164</v>
      </c>
      <c r="HD209" s="309"/>
      <c r="HE209" s="310"/>
      <c r="HF209" s="305"/>
      <c r="HG209" s="305"/>
      <c r="HH209" s="305"/>
      <c r="HI209" s="305"/>
      <c r="HJ209" s="305"/>
      <c r="HK209" s="305"/>
      <c r="HL209" s="40"/>
      <c r="HM209" s="307"/>
      <c r="HN209" s="308"/>
      <c r="HO209" s="309" t="s">
        <v>99</v>
      </c>
      <c r="HP209" s="309" t="s">
        <v>97</v>
      </c>
      <c r="HQ209" s="309"/>
      <c r="HR209" s="309"/>
      <c r="HS209" s="309"/>
      <c r="HT209" s="312" t="s">
        <v>164</v>
      </c>
      <c r="HU209" s="309"/>
      <c r="HV209" s="310"/>
      <c r="HW209" s="305"/>
      <c r="HX209" s="305"/>
      <c r="HY209" s="305"/>
      <c r="HZ209" s="305"/>
      <c r="IA209" s="305"/>
      <c r="IB209" s="305"/>
      <c r="IC209" s="40"/>
      <c r="ID209" s="307"/>
      <c r="IE209" s="308"/>
      <c r="IF209" s="309" t="s">
        <v>99</v>
      </c>
      <c r="IG209" s="309" t="s">
        <v>97</v>
      </c>
      <c r="IH209" s="309"/>
      <c r="II209" s="309"/>
      <c r="IJ209" s="309"/>
      <c r="IK209" s="312" t="s">
        <v>164</v>
      </c>
      <c r="IL209" s="309"/>
      <c r="IM209" s="310"/>
      <c r="IN209" s="305"/>
      <c r="IO209" s="305"/>
      <c r="IP209" s="305"/>
      <c r="IQ209" s="305"/>
      <c r="IR209" s="305"/>
      <c r="IS209" s="305"/>
      <c r="IT209" s="40"/>
      <c r="IU209" s="307"/>
      <c r="IV209" s="308"/>
      <c r="IW209" s="309" t="s">
        <v>99</v>
      </c>
      <c r="IX209" s="309" t="s">
        <v>97</v>
      </c>
      <c r="IY209" s="309"/>
      <c r="IZ209" s="309"/>
      <c r="JA209" s="309"/>
      <c r="JB209" s="312" t="s">
        <v>164</v>
      </c>
      <c r="JC209" s="309"/>
      <c r="JD209" s="310"/>
      <c r="JE209" s="305"/>
      <c r="JF209" s="305"/>
      <c r="JG209" s="305"/>
      <c r="JH209" s="305"/>
      <c r="JI209" s="305"/>
      <c r="JJ209" s="305"/>
      <c r="JK209" s="40"/>
      <c r="JL209" s="307"/>
      <c r="JM209" s="308"/>
      <c r="JN209" s="309" t="s">
        <v>99</v>
      </c>
      <c r="JO209" s="309" t="s">
        <v>97</v>
      </c>
      <c r="JP209" s="309"/>
      <c r="JQ209" s="309"/>
      <c r="JR209" s="309"/>
      <c r="JS209" s="312" t="s">
        <v>164</v>
      </c>
      <c r="JT209" s="309"/>
      <c r="JU209" s="310"/>
      <c r="JV209" s="305"/>
      <c r="JW209" s="305"/>
      <c r="JX209" s="305"/>
      <c r="JY209" s="305"/>
      <c r="JZ209" s="305"/>
      <c r="KA209" s="305"/>
      <c r="KB209" s="40"/>
      <c r="KC209" s="307"/>
      <c r="KD209" s="308"/>
      <c r="KE209" s="309" t="s">
        <v>99</v>
      </c>
      <c r="KF209" s="309" t="s">
        <v>97</v>
      </c>
      <c r="KG209" s="309"/>
      <c r="KH209" s="309"/>
      <c r="KI209" s="309"/>
      <c r="KJ209" s="312" t="s">
        <v>164</v>
      </c>
      <c r="KK209" s="309"/>
      <c r="KL209" s="310"/>
      <c r="KM209" s="305"/>
      <c r="KN209" s="305"/>
      <c r="KO209" s="305"/>
      <c r="KP209" s="305"/>
      <c r="KQ209" s="305"/>
      <c r="KR209" s="305"/>
      <c r="KS209" s="40"/>
      <c r="KT209" s="307"/>
      <c r="KU209" s="305"/>
    </row>
    <row r="210" ht="15.75" customHeight="1">
      <c r="A210" s="313"/>
      <c r="B210" s="314" t="s">
        <v>100</v>
      </c>
      <c r="C210" s="314" t="s">
        <v>169</v>
      </c>
      <c r="D210" s="314"/>
      <c r="E210" s="314"/>
      <c r="F210" s="314"/>
      <c r="G210" s="314" t="str">
        <f>"Tahun "&amp;P$6</f>
        <v>Tahun 2010</v>
      </c>
      <c r="H210" s="314"/>
      <c r="I210" s="315"/>
      <c r="J210" s="305"/>
      <c r="K210" s="305"/>
      <c r="L210" s="305"/>
      <c r="M210" s="305"/>
      <c r="N210" s="305"/>
      <c r="O210" s="305"/>
      <c r="P210" s="305"/>
      <c r="Q210" s="306"/>
      <c r="R210" s="313"/>
      <c r="S210" s="314" t="s">
        <v>100</v>
      </c>
      <c r="T210" s="314" t="s">
        <v>169</v>
      </c>
      <c r="U210" s="314"/>
      <c r="V210" s="314"/>
      <c r="W210" s="314"/>
      <c r="X210" s="314" t="str">
        <f>"Tahun "&amp;AG$6</f>
        <v>Tahun 2011</v>
      </c>
      <c r="Y210" s="314"/>
      <c r="Z210" s="315"/>
      <c r="AA210" s="305"/>
      <c r="AB210" s="305"/>
      <c r="AC210" s="305"/>
      <c r="AD210" s="305"/>
      <c r="AE210" s="305"/>
      <c r="AF210" s="305"/>
      <c r="AG210" s="305"/>
      <c r="AH210" s="306"/>
      <c r="AI210" s="313"/>
      <c r="AJ210" s="314" t="s">
        <v>100</v>
      </c>
      <c r="AK210" s="314" t="s">
        <v>169</v>
      </c>
      <c r="AL210" s="314"/>
      <c r="AM210" s="314"/>
      <c r="AN210" s="314"/>
      <c r="AO210" s="314" t="str">
        <f>"Tahun "&amp;AX$6</f>
        <v>Tahun 2012</v>
      </c>
      <c r="AP210" s="314"/>
      <c r="AQ210" s="315"/>
      <c r="AR210" s="305"/>
      <c r="AS210" s="305"/>
      <c r="AT210" s="305"/>
      <c r="AU210" s="305"/>
      <c r="AV210" s="305"/>
      <c r="AW210" s="305"/>
      <c r="AX210" s="305"/>
      <c r="AY210" s="306"/>
      <c r="AZ210" s="313"/>
      <c r="BA210" s="314" t="s">
        <v>100</v>
      </c>
      <c r="BB210" s="314" t="s">
        <v>169</v>
      </c>
      <c r="BC210" s="314"/>
      <c r="BD210" s="314"/>
      <c r="BE210" s="314"/>
      <c r="BF210" s="314" t="str">
        <f>"Tahun "&amp;BO$6</f>
        <v>Tahun 2013</v>
      </c>
      <c r="BG210" s="314"/>
      <c r="BH210" s="315"/>
      <c r="BI210" s="305"/>
      <c r="BJ210" s="305"/>
      <c r="BK210" s="305"/>
      <c r="BL210" s="305"/>
      <c r="BM210" s="305"/>
      <c r="BN210" s="305"/>
      <c r="BO210" s="305"/>
      <c r="BP210" s="306"/>
      <c r="BQ210" s="313"/>
      <c r="BR210" s="314" t="s">
        <v>100</v>
      </c>
      <c r="BS210" s="314" t="s">
        <v>169</v>
      </c>
      <c r="BT210" s="314"/>
      <c r="BU210" s="314"/>
      <c r="BV210" s="314"/>
      <c r="BW210" s="314" t="str">
        <f>"Tahun "&amp;CF$6</f>
        <v>Tahun 2014</v>
      </c>
      <c r="BX210" s="314"/>
      <c r="BY210" s="315"/>
      <c r="BZ210" s="305"/>
      <c r="CA210" s="305"/>
      <c r="CB210" s="305"/>
      <c r="CC210" s="305"/>
      <c r="CD210" s="305"/>
      <c r="CE210" s="305"/>
      <c r="CF210" s="305"/>
      <c r="CG210" s="306"/>
      <c r="CH210" s="313"/>
      <c r="CI210" s="314" t="s">
        <v>100</v>
      </c>
      <c r="CJ210" s="314" t="s">
        <v>169</v>
      </c>
      <c r="CK210" s="314"/>
      <c r="CL210" s="314"/>
      <c r="CM210" s="314"/>
      <c r="CN210" s="314" t="str">
        <f>"Tahun "&amp;CW$6</f>
        <v>Tahun 2015</v>
      </c>
      <c r="CO210" s="314"/>
      <c r="CP210" s="315"/>
      <c r="CQ210" s="305"/>
      <c r="CR210" s="305"/>
      <c r="CS210" s="305"/>
      <c r="CT210" s="305"/>
      <c r="CU210" s="305"/>
      <c r="CV210" s="305"/>
      <c r="CW210" s="305"/>
      <c r="CX210" s="306"/>
      <c r="CY210" s="313"/>
      <c r="CZ210" s="314" t="s">
        <v>100</v>
      </c>
      <c r="DA210" s="314" t="s">
        <v>169</v>
      </c>
      <c r="DB210" s="314"/>
      <c r="DC210" s="314"/>
      <c r="DD210" s="314"/>
      <c r="DE210" s="314" t="str">
        <f>"Tahun "&amp;DN$6</f>
        <v>Tahun 2016</v>
      </c>
      <c r="DF210" s="314"/>
      <c r="DG210" s="315"/>
      <c r="DH210" s="305"/>
      <c r="DI210" s="305"/>
      <c r="DJ210" s="305"/>
      <c r="DK210" s="305"/>
      <c r="DL210" s="305"/>
      <c r="DM210" s="305"/>
      <c r="DN210" s="305"/>
      <c r="DO210" s="306"/>
      <c r="DP210" s="313"/>
      <c r="DQ210" s="314" t="s">
        <v>100</v>
      </c>
      <c r="DR210" s="314" t="s">
        <v>169</v>
      </c>
      <c r="DS210" s="314"/>
      <c r="DT210" s="314"/>
      <c r="DU210" s="314"/>
      <c r="DV210" s="314" t="str">
        <f>"Tahun "&amp;EE$6</f>
        <v>Tahun 2017</v>
      </c>
      <c r="DW210" s="314"/>
      <c r="DX210" s="315"/>
      <c r="DY210" s="305"/>
      <c r="DZ210" s="305"/>
      <c r="EA210" s="305"/>
      <c r="EB210" s="305"/>
      <c r="EC210" s="305"/>
      <c r="ED210" s="305"/>
      <c r="EE210" s="305"/>
      <c r="EF210" s="306"/>
      <c r="EG210" s="313"/>
      <c r="EH210" s="314" t="s">
        <v>100</v>
      </c>
      <c r="EI210" s="314" t="s">
        <v>169</v>
      </c>
      <c r="EJ210" s="314"/>
      <c r="EK210" s="314"/>
      <c r="EL210" s="314"/>
      <c r="EM210" s="314" t="str">
        <f>"Tahun "&amp;EV$6</f>
        <v>Tahun 2018</v>
      </c>
      <c r="EN210" s="314"/>
      <c r="EO210" s="315"/>
      <c r="EP210" s="305"/>
      <c r="EQ210" s="305"/>
      <c r="ER210" s="305"/>
      <c r="ES210" s="305"/>
      <c r="ET210" s="305"/>
      <c r="EU210" s="305"/>
      <c r="EV210" s="305"/>
      <c r="EW210" s="306"/>
      <c r="EX210" s="313"/>
      <c r="EY210" s="314" t="s">
        <v>100</v>
      </c>
      <c r="EZ210" s="314" t="s">
        <v>169</v>
      </c>
      <c r="FA210" s="314"/>
      <c r="FB210" s="314"/>
      <c r="FC210" s="314"/>
      <c r="FD210" s="314" t="str">
        <f>"Tahun "&amp;FM$6</f>
        <v>Tahun 2019</v>
      </c>
      <c r="FE210" s="314"/>
      <c r="FF210" s="315"/>
      <c r="FG210" s="305"/>
      <c r="FH210" s="305"/>
      <c r="FI210" s="305"/>
      <c r="FJ210" s="305"/>
      <c r="FK210" s="305"/>
      <c r="FL210" s="305"/>
      <c r="FM210" s="305"/>
      <c r="FN210" s="306"/>
      <c r="FO210" s="313"/>
      <c r="FP210" s="314" t="s">
        <v>100</v>
      </c>
      <c r="FQ210" s="314" t="s">
        <v>169</v>
      </c>
      <c r="FR210" s="314"/>
      <c r="FS210" s="314"/>
      <c r="FT210" s="314"/>
      <c r="FU210" s="314" t="str">
        <f>"Tahun "&amp;GD$6</f>
        <v>Tahun 2020</v>
      </c>
      <c r="FV210" s="314"/>
      <c r="FW210" s="315"/>
      <c r="FX210" s="305"/>
      <c r="FY210" s="305"/>
      <c r="FZ210" s="305"/>
      <c r="GA210" s="305"/>
      <c r="GB210" s="305"/>
      <c r="GC210" s="305"/>
      <c r="GD210" s="305"/>
      <c r="GE210" s="306"/>
      <c r="GF210" s="313"/>
      <c r="GG210" s="314" t="s">
        <v>100</v>
      </c>
      <c r="GH210" s="314" t="s">
        <v>169</v>
      </c>
      <c r="GI210" s="314"/>
      <c r="GJ210" s="314"/>
      <c r="GK210" s="314"/>
      <c r="GL210" s="314" t="str">
        <f>"Tahun "&amp;GU$6</f>
        <v>Tahun 2021</v>
      </c>
      <c r="GM210" s="314"/>
      <c r="GN210" s="315"/>
      <c r="GO210" s="305"/>
      <c r="GP210" s="305"/>
      <c r="GQ210" s="305"/>
      <c r="GR210" s="305"/>
      <c r="GS210" s="305"/>
      <c r="GT210" s="305"/>
      <c r="GU210" s="305"/>
      <c r="GV210" s="306"/>
      <c r="GW210" s="313"/>
      <c r="GX210" s="314" t="s">
        <v>100</v>
      </c>
      <c r="GY210" s="314" t="s">
        <v>169</v>
      </c>
      <c r="GZ210" s="314"/>
      <c r="HA210" s="314"/>
      <c r="HB210" s="314"/>
      <c r="HC210" s="314" t="str">
        <f>"Tahun "&amp;HL$6</f>
        <v>Tahun 2022</v>
      </c>
      <c r="HD210" s="314"/>
      <c r="HE210" s="315"/>
      <c r="HF210" s="305"/>
      <c r="HG210" s="305"/>
      <c r="HH210" s="305"/>
      <c r="HI210" s="305"/>
      <c r="HJ210" s="305"/>
      <c r="HK210" s="305"/>
      <c r="HL210" s="305"/>
      <c r="HM210" s="306"/>
      <c r="HN210" s="313"/>
      <c r="HO210" s="314" t="s">
        <v>100</v>
      </c>
      <c r="HP210" s="314" t="s">
        <v>169</v>
      </c>
      <c r="HQ210" s="314"/>
      <c r="HR210" s="314"/>
      <c r="HS210" s="314"/>
      <c r="HT210" s="314" t="str">
        <f>"Tahun "&amp;IC$6</f>
        <v>Tahun 2023</v>
      </c>
      <c r="HU210" s="314"/>
      <c r="HV210" s="315"/>
      <c r="HW210" s="305"/>
      <c r="HX210" s="305"/>
      <c r="HY210" s="305"/>
      <c r="HZ210" s="305"/>
      <c r="IA210" s="305"/>
      <c r="IB210" s="305"/>
      <c r="IC210" s="305"/>
      <c r="ID210" s="306"/>
      <c r="IE210" s="313"/>
      <c r="IF210" s="314" t="s">
        <v>100</v>
      </c>
      <c r="IG210" s="314" t="s">
        <v>169</v>
      </c>
      <c r="IH210" s="314"/>
      <c r="II210" s="314"/>
      <c r="IJ210" s="314"/>
      <c r="IK210" s="314" t="str">
        <f>"Tahun "&amp;IT$6</f>
        <v>Tahun 2024</v>
      </c>
      <c r="IL210" s="314"/>
      <c r="IM210" s="315"/>
      <c r="IN210" s="305"/>
      <c r="IO210" s="305"/>
      <c r="IP210" s="305"/>
      <c r="IQ210" s="305"/>
      <c r="IR210" s="305"/>
      <c r="IS210" s="305"/>
      <c r="IT210" s="305"/>
      <c r="IU210" s="306"/>
      <c r="IV210" s="313"/>
      <c r="IW210" s="314" t="s">
        <v>100</v>
      </c>
      <c r="IX210" s="314" t="s">
        <v>169</v>
      </c>
      <c r="IY210" s="314"/>
      <c r="IZ210" s="314"/>
      <c r="JA210" s="314"/>
      <c r="JB210" s="314" t="str">
        <f>"Tahun "&amp;JK$6</f>
        <v>Tahun 2025</v>
      </c>
      <c r="JC210" s="314"/>
      <c r="JD210" s="315"/>
      <c r="JE210" s="305"/>
      <c r="JF210" s="305"/>
      <c r="JG210" s="305"/>
      <c r="JH210" s="305"/>
      <c r="JI210" s="305"/>
      <c r="JJ210" s="305"/>
      <c r="JK210" s="305"/>
      <c r="JL210" s="306"/>
      <c r="JM210" s="313"/>
      <c r="JN210" s="314" t="s">
        <v>100</v>
      </c>
      <c r="JO210" s="314" t="s">
        <v>169</v>
      </c>
      <c r="JP210" s="314"/>
      <c r="JQ210" s="314"/>
      <c r="JR210" s="314"/>
      <c r="JS210" s="314" t="str">
        <f>"Tahun "&amp;KB$6</f>
        <v>Tahun 2026</v>
      </c>
      <c r="JT210" s="314"/>
      <c r="JU210" s="315"/>
      <c r="JV210" s="305"/>
      <c r="JW210" s="305"/>
      <c r="JX210" s="305"/>
      <c r="JY210" s="305"/>
      <c r="JZ210" s="305"/>
      <c r="KA210" s="305"/>
      <c r="KB210" s="305"/>
      <c r="KC210" s="306"/>
      <c r="KD210" s="313"/>
      <c r="KE210" s="314" t="s">
        <v>100</v>
      </c>
      <c r="KF210" s="314" t="s">
        <v>169</v>
      </c>
      <c r="KG210" s="314"/>
      <c r="KH210" s="314"/>
      <c r="KI210" s="314"/>
      <c r="KJ210" s="314" t="str">
        <f>"Tahun "&amp;KS$6</f>
        <v>Tahun 2027</v>
      </c>
      <c r="KK210" s="314"/>
      <c r="KL210" s="315"/>
      <c r="KM210" s="305"/>
      <c r="KN210" s="305"/>
      <c r="KO210" s="305"/>
      <c r="KP210" s="305"/>
      <c r="KQ210" s="305"/>
      <c r="KR210" s="305"/>
      <c r="KS210" s="305"/>
      <c r="KT210" s="306"/>
      <c r="KU210" s="305"/>
    </row>
    <row r="211" ht="15.75" customHeight="1">
      <c r="A211" s="316"/>
      <c r="B211" s="317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8"/>
      <c r="R211" s="316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8"/>
      <c r="AI211" s="316"/>
      <c r="AJ211" s="317"/>
      <c r="AK211" s="317"/>
      <c r="AL211" s="317"/>
      <c r="AM211" s="317"/>
      <c r="AN211" s="317"/>
      <c r="AO211" s="317"/>
      <c r="AP211" s="317"/>
      <c r="AQ211" s="317"/>
      <c r="AR211" s="317"/>
      <c r="AS211" s="317"/>
      <c r="AT211" s="317"/>
      <c r="AU211" s="317"/>
      <c r="AV211" s="317"/>
      <c r="AW211" s="317"/>
      <c r="AX211" s="317"/>
      <c r="AY211" s="318"/>
      <c r="AZ211" s="316"/>
      <c r="BA211" s="317"/>
      <c r="BB211" s="317"/>
      <c r="BC211" s="317"/>
      <c r="BD211" s="317"/>
      <c r="BE211" s="317"/>
      <c r="BF211" s="317"/>
      <c r="BG211" s="317"/>
      <c r="BH211" s="317"/>
      <c r="BI211" s="317"/>
      <c r="BJ211" s="317"/>
      <c r="BK211" s="317"/>
      <c r="BL211" s="317"/>
      <c r="BM211" s="317"/>
      <c r="BN211" s="317"/>
      <c r="BO211" s="317"/>
      <c r="BP211" s="318"/>
      <c r="BQ211" s="316"/>
      <c r="BR211" s="317"/>
      <c r="BS211" s="317"/>
      <c r="BT211" s="317"/>
      <c r="BU211" s="317"/>
      <c r="BV211" s="317"/>
      <c r="BW211" s="317"/>
      <c r="BX211" s="317"/>
      <c r="BY211" s="317"/>
      <c r="BZ211" s="317"/>
      <c r="CA211" s="317"/>
      <c r="CB211" s="317"/>
      <c r="CC211" s="317"/>
      <c r="CD211" s="317"/>
      <c r="CE211" s="317"/>
      <c r="CF211" s="317"/>
      <c r="CG211" s="318"/>
      <c r="CH211" s="316"/>
      <c r="CI211" s="317"/>
      <c r="CJ211" s="317"/>
      <c r="CK211" s="317"/>
      <c r="CL211" s="317"/>
      <c r="CM211" s="317"/>
      <c r="CN211" s="317"/>
      <c r="CO211" s="317"/>
      <c r="CP211" s="317"/>
      <c r="CQ211" s="317"/>
      <c r="CR211" s="317"/>
      <c r="CS211" s="317"/>
      <c r="CT211" s="317"/>
      <c r="CU211" s="317"/>
      <c r="CV211" s="317"/>
      <c r="CW211" s="317"/>
      <c r="CX211" s="318"/>
      <c r="CY211" s="316"/>
      <c r="CZ211" s="317"/>
      <c r="DA211" s="317"/>
      <c r="DB211" s="317"/>
      <c r="DC211" s="317"/>
      <c r="DD211" s="317"/>
      <c r="DE211" s="317"/>
      <c r="DF211" s="317"/>
      <c r="DG211" s="317"/>
      <c r="DH211" s="317"/>
      <c r="DI211" s="317"/>
      <c r="DJ211" s="317"/>
      <c r="DK211" s="317"/>
      <c r="DL211" s="317"/>
      <c r="DM211" s="317"/>
      <c r="DN211" s="317"/>
      <c r="DO211" s="318"/>
      <c r="DP211" s="316"/>
      <c r="DQ211" s="317"/>
      <c r="DR211" s="317"/>
      <c r="DS211" s="317"/>
      <c r="DT211" s="317"/>
      <c r="DU211" s="317"/>
      <c r="DV211" s="317"/>
      <c r="DW211" s="317"/>
      <c r="DX211" s="317"/>
      <c r="DY211" s="317"/>
      <c r="DZ211" s="317"/>
      <c r="EA211" s="317"/>
      <c r="EB211" s="317"/>
      <c r="EC211" s="317"/>
      <c r="ED211" s="317"/>
      <c r="EE211" s="317"/>
      <c r="EF211" s="318"/>
      <c r="EG211" s="316"/>
      <c r="EH211" s="317"/>
      <c r="EI211" s="317"/>
      <c r="EJ211" s="317"/>
      <c r="EK211" s="317"/>
      <c r="EL211" s="317"/>
      <c r="EM211" s="317"/>
      <c r="EN211" s="317"/>
      <c r="EO211" s="317"/>
      <c r="EP211" s="317"/>
      <c r="EQ211" s="317"/>
      <c r="ER211" s="317"/>
      <c r="ES211" s="317"/>
      <c r="ET211" s="317"/>
      <c r="EU211" s="317"/>
      <c r="EV211" s="317"/>
      <c r="EW211" s="318"/>
      <c r="EX211" s="316"/>
      <c r="EY211" s="317"/>
      <c r="EZ211" s="317"/>
      <c r="FA211" s="317"/>
      <c r="FB211" s="317"/>
      <c r="FC211" s="317"/>
      <c r="FD211" s="317"/>
      <c r="FE211" s="317"/>
      <c r="FF211" s="317"/>
      <c r="FG211" s="317"/>
      <c r="FH211" s="317"/>
      <c r="FI211" s="317"/>
      <c r="FJ211" s="317"/>
      <c r="FK211" s="317"/>
      <c r="FL211" s="317"/>
      <c r="FM211" s="317"/>
      <c r="FN211" s="318"/>
      <c r="FO211" s="316"/>
      <c r="FP211" s="317"/>
      <c r="FQ211" s="317"/>
      <c r="FR211" s="317"/>
      <c r="FS211" s="317"/>
      <c r="FT211" s="317"/>
      <c r="FU211" s="317"/>
      <c r="FV211" s="317"/>
      <c r="FW211" s="317"/>
      <c r="FX211" s="317"/>
      <c r="FY211" s="317"/>
      <c r="FZ211" s="317"/>
      <c r="GA211" s="317"/>
      <c r="GB211" s="317"/>
      <c r="GC211" s="317"/>
      <c r="GD211" s="317"/>
      <c r="GE211" s="318"/>
      <c r="GF211" s="316"/>
      <c r="GG211" s="317"/>
      <c r="GH211" s="317"/>
      <c r="GI211" s="317"/>
      <c r="GJ211" s="317"/>
      <c r="GK211" s="317"/>
      <c r="GL211" s="317"/>
      <c r="GM211" s="317"/>
      <c r="GN211" s="317"/>
      <c r="GO211" s="317"/>
      <c r="GP211" s="317"/>
      <c r="GQ211" s="317"/>
      <c r="GR211" s="317"/>
      <c r="GS211" s="317"/>
      <c r="GT211" s="317"/>
      <c r="GU211" s="317"/>
      <c r="GV211" s="318"/>
      <c r="GW211" s="316"/>
      <c r="GX211" s="317"/>
      <c r="GY211" s="317"/>
      <c r="GZ211" s="317"/>
      <c r="HA211" s="317"/>
      <c r="HB211" s="317"/>
      <c r="HC211" s="317"/>
      <c r="HD211" s="317"/>
      <c r="HE211" s="317"/>
      <c r="HF211" s="317"/>
      <c r="HG211" s="317"/>
      <c r="HH211" s="317"/>
      <c r="HI211" s="317"/>
      <c r="HJ211" s="317"/>
      <c r="HK211" s="317"/>
      <c r="HL211" s="317"/>
      <c r="HM211" s="318"/>
      <c r="HN211" s="316"/>
      <c r="HO211" s="317"/>
      <c r="HP211" s="317"/>
      <c r="HQ211" s="317"/>
      <c r="HR211" s="317"/>
      <c r="HS211" s="317"/>
      <c r="HT211" s="317"/>
      <c r="HU211" s="317"/>
      <c r="HV211" s="317"/>
      <c r="HW211" s="317"/>
      <c r="HX211" s="317"/>
      <c r="HY211" s="317"/>
      <c r="HZ211" s="317"/>
      <c r="IA211" s="317"/>
      <c r="IB211" s="317"/>
      <c r="IC211" s="317"/>
      <c r="ID211" s="318"/>
      <c r="IE211" s="316"/>
      <c r="IF211" s="317"/>
      <c r="IG211" s="317"/>
      <c r="IH211" s="317"/>
      <c r="II211" s="317"/>
      <c r="IJ211" s="317"/>
      <c r="IK211" s="317"/>
      <c r="IL211" s="317"/>
      <c r="IM211" s="317"/>
      <c r="IN211" s="317"/>
      <c r="IO211" s="317"/>
      <c r="IP211" s="317"/>
      <c r="IQ211" s="317"/>
      <c r="IR211" s="317"/>
      <c r="IS211" s="317"/>
      <c r="IT211" s="317"/>
      <c r="IU211" s="318"/>
      <c r="IV211" s="316"/>
      <c r="IW211" s="317"/>
      <c r="IX211" s="317"/>
      <c r="IY211" s="317"/>
      <c r="IZ211" s="317"/>
      <c r="JA211" s="317"/>
      <c r="JB211" s="317"/>
      <c r="JC211" s="317"/>
      <c r="JD211" s="317"/>
      <c r="JE211" s="317"/>
      <c r="JF211" s="317"/>
      <c r="JG211" s="317"/>
      <c r="JH211" s="317"/>
      <c r="JI211" s="317"/>
      <c r="JJ211" s="317"/>
      <c r="JK211" s="317"/>
      <c r="JL211" s="318"/>
      <c r="JM211" s="316"/>
      <c r="JN211" s="317"/>
      <c r="JO211" s="317"/>
      <c r="JP211" s="317"/>
      <c r="JQ211" s="317"/>
      <c r="JR211" s="317"/>
      <c r="JS211" s="317"/>
      <c r="JT211" s="317"/>
      <c r="JU211" s="317"/>
      <c r="JV211" s="317"/>
      <c r="JW211" s="317"/>
      <c r="JX211" s="317"/>
      <c r="JY211" s="317"/>
      <c r="JZ211" s="317"/>
      <c r="KA211" s="317"/>
      <c r="KB211" s="317"/>
      <c r="KC211" s="318"/>
      <c r="KD211" s="316"/>
      <c r="KE211" s="317"/>
      <c r="KF211" s="317"/>
      <c r="KG211" s="317"/>
      <c r="KH211" s="317"/>
      <c r="KI211" s="317"/>
      <c r="KJ211" s="317"/>
      <c r="KK211" s="317"/>
      <c r="KL211" s="317"/>
      <c r="KM211" s="317"/>
      <c r="KN211" s="317"/>
      <c r="KO211" s="317"/>
      <c r="KP211" s="317"/>
      <c r="KQ211" s="317"/>
      <c r="KR211" s="317"/>
      <c r="KS211" s="317"/>
      <c r="KT211" s="318"/>
      <c r="KU211" s="317"/>
    </row>
    <row r="212" ht="33.75" customHeight="1">
      <c r="A212" s="319" t="s">
        <v>102</v>
      </c>
      <c r="B212" s="320" t="s">
        <v>103</v>
      </c>
      <c r="C212" s="321" t="s">
        <v>104</v>
      </c>
      <c r="D212" s="152"/>
      <c r="E212" s="152"/>
      <c r="F212" s="152"/>
      <c r="G212" s="153"/>
      <c r="H212" s="321" t="s">
        <v>105</v>
      </c>
      <c r="I212" s="153"/>
      <c r="J212" s="321" t="s">
        <v>106</v>
      </c>
      <c r="K212" s="152"/>
      <c r="L212" s="153"/>
      <c r="M212" s="320" t="s">
        <v>107</v>
      </c>
      <c r="N212" s="322" t="s">
        <v>108</v>
      </c>
      <c r="O212" s="153"/>
      <c r="P212" s="606" t="s">
        <v>109</v>
      </c>
      <c r="Q212" s="607"/>
      <c r="R212" s="319" t="s">
        <v>102</v>
      </c>
      <c r="S212" s="320" t="s">
        <v>103</v>
      </c>
      <c r="T212" s="321" t="s">
        <v>104</v>
      </c>
      <c r="U212" s="152"/>
      <c r="V212" s="152"/>
      <c r="W212" s="152"/>
      <c r="X212" s="153"/>
      <c r="Y212" s="321" t="s">
        <v>105</v>
      </c>
      <c r="Z212" s="153"/>
      <c r="AA212" s="321" t="s">
        <v>106</v>
      </c>
      <c r="AB212" s="152"/>
      <c r="AC212" s="153"/>
      <c r="AD212" s="320" t="s">
        <v>107</v>
      </c>
      <c r="AE212" s="322" t="s">
        <v>108</v>
      </c>
      <c r="AF212" s="153"/>
      <c r="AG212" s="606" t="s">
        <v>109</v>
      </c>
      <c r="AH212" s="607"/>
      <c r="AI212" s="319" t="s">
        <v>102</v>
      </c>
      <c r="AJ212" s="320" t="s">
        <v>103</v>
      </c>
      <c r="AK212" s="321" t="s">
        <v>104</v>
      </c>
      <c r="AL212" s="152"/>
      <c r="AM212" s="152"/>
      <c r="AN212" s="152"/>
      <c r="AO212" s="153"/>
      <c r="AP212" s="321" t="s">
        <v>105</v>
      </c>
      <c r="AQ212" s="153"/>
      <c r="AR212" s="321" t="s">
        <v>106</v>
      </c>
      <c r="AS212" s="152"/>
      <c r="AT212" s="153"/>
      <c r="AU212" s="320" t="s">
        <v>107</v>
      </c>
      <c r="AV212" s="322" t="s">
        <v>108</v>
      </c>
      <c r="AW212" s="153"/>
      <c r="AX212" s="606" t="s">
        <v>109</v>
      </c>
      <c r="AY212" s="607"/>
      <c r="AZ212" s="319" t="s">
        <v>102</v>
      </c>
      <c r="BA212" s="320" t="s">
        <v>103</v>
      </c>
      <c r="BB212" s="321" t="s">
        <v>104</v>
      </c>
      <c r="BC212" s="152"/>
      <c r="BD212" s="152"/>
      <c r="BE212" s="152"/>
      <c r="BF212" s="153"/>
      <c r="BG212" s="321" t="s">
        <v>105</v>
      </c>
      <c r="BH212" s="153"/>
      <c r="BI212" s="321" t="s">
        <v>106</v>
      </c>
      <c r="BJ212" s="152"/>
      <c r="BK212" s="153"/>
      <c r="BL212" s="320" t="s">
        <v>107</v>
      </c>
      <c r="BM212" s="322" t="s">
        <v>108</v>
      </c>
      <c r="BN212" s="153"/>
      <c r="BO212" s="606" t="s">
        <v>109</v>
      </c>
      <c r="BP212" s="607"/>
      <c r="BQ212" s="319" t="s">
        <v>102</v>
      </c>
      <c r="BR212" s="320" t="s">
        <v>103</v>
      </c>
      <c r="BS212" s="321" t="s">
        <v>104</v>
      </c>
      <c r="BT212" s="152"/>
      <c r="BU212" s="152"/>
      <c r="BV212" s="152"/>
      <c r="BW212" s="153"/>
      <c r="BX212" s="321" t="s">
        <v>105</v>
      </c>
      <c r="BY212" s="153"/>
      <c r="BZ212" s="321" t="s">
        <v>106</v>
      </c>
      <c r="CA212" s="152"/>
      <c r="CB212" s="153"/>
      <c r="CC212" s="320" t="s">
        <v>107</v>
      </c>
      <c r="CD212" s="322" t="s">
        <v>108</v>
      </c>
      <c r="CE212" s="153"/>
      <c r="CF212" s="606" t="s">
        <v>109</v>
      </c>
      <c r="CG212" s="607"/>
      <c r="CH212" s="319" t="s">
        <v>102</v>
      </c>
      <c r="CI212" s="320" t="s">
        <v>103</v>
      </c>
      <c r="CJ212" s="321" t="s">
        <v>104</v>
      </c>
      <c r="CK212" s="152"/>
      <c r="CL212" s="152"/>
      <c r="CM212" s="152"/>
      <c r="CN212" s="153"/>
      <c r="CO212" s="321" t="s">
        <v>105</v>
      </c>
      <c r="CP212" s="153"/>
      <c r="CQ212" s="321" t="s">
        <v>106</v>
      </c>
      <c r="CR212" s="152"/>
      <c r="CS212" s="153"/>
      <c r="CT212" s="320" t="s">
        <v>107</v>
      </c>
      <c r="CU212" s="322" t="s">
        <v>108</v>
      </c>
      <c r="CV212" s="153"/>
      <c r="CW212" s="606" t="s">
        <v>109</v>
      </c>
      <c r="CX212" s="607"/>
      <c r="CY212" s="319" t="s">
        <v>102</v>
      </c>
      <c r="CZ212" s="320" t="s">
        <v>103</v>
      </c>
      <c r="DA212" s="321" t="s">
        <v>104</v>
      </c>
      <c r="DB212" s="152"/>
      <c r="DC212" s="152"/>
      <c r="DD212" s="152"/>
      <c r="DE212" s="153"/>
      <c r="DF212" s="321" t="s">
        <v>105</v>
      </c>
      <c r="DG212" s="153"/>
      <c r="DH212" s="321" t="s">
        <v>106</v>
      </c>
      <c r="DI212" s="152"/>
      <c r="DJ212" s="153"/>
      <c r="DK212" s="320" t="s">
        <v>107</v>
      </c>
      <c r="DL212" s="322" t="s">
        <v>108</v>
      </c>
      <c r="DM212" s="153"/>
      <c r="DN212" s="606" t="s">
        <v>109</v>
      </c>
      <c r="DO212" s="607"/>
      <c r="DP212" s="319" t="s">
        <v>102</v>
      </c>
      <c r="DQ212" s="320" t="s">
        <v>103</v>
      </c>
      <c r="DR212" s="321" t="s">
        <v>104</v>
      </c>
      <c r="DS212" s="152"/>
      <c r="DT212" s="152"/>
      <c r="DU212" s="152"/>
      <c r="DV212" s="153"/>
      <c r="DW212" s="321" t="s">
        <v>105</v>
      </c>
      <c r="DX212" s="153"/>
      <c r="DY212" s="321" t="s">
        <v>106</v>
      </c>
      <c r="DZ212" s="152"/>
      <c r="EA212" s="153"/>
      <c r="EB212" s="320" t="s">
        <v>107</v>
      </c>
      <c r="EC212" s="322" t="s">
        <v>108</v>
      </c>
      <c r="ED212" s="153"/>
      <c r="EE212" s="606" t="s">
        <v>109</v>
      </c>
      <c r="EF212" s="607"/>
      <c r="EG212" s="319" t="s">
        <v>102</v>
      </c>
      <c r="EH212" s="320" t="s">
        <v>103</v>
      </c>
      <c r="EI212" s="321" t="s">
        <v>104</v>
      </c>
      <c r="EJ212" s="152"/>
      <c r="EK212" s="152"/>
      <c r="EL212" s="152"/>
      <c r="EM212" s="153"/>
      <c r="EN212" s="321" t="s">
        <v>105</v>
      </c>
      <c r="EO212" s="153"/>
      <c r="EP212" s="321" t="s">
        <v>106</v>
      </c>
      <c r="EQ212" s="152"/>
      <c r="ER212" s="153"/>
      <c r="ES212" s="320" t="s">
        <v>107</v>
      </c>
      <c r="ET212" s="322" t="s">
        <v>108</v>
      </c>
      <c r="EU212" s="153"/>
      <c r="EV212" s="606" t="s">
        <v>109</v>
      </c>
      <c r="EW212" s="607"/>
      <c r="EX212" s="319" t="s">
        <v>102</v>
      </c>
      <c r="EY212" s="320" t="s">
        <v>103</v>
      </c>
      <c r="EZ212" s="321" t="s">
        <v>104</v>
      </c>
      <c r="FA212" s="152"/>
      <c r="FB212" s="152"/>
      <c r="FC212" s="152"/>
      <c r="FD212" s="153"/>
      <c r="FE212" s="321" t="s">
        <v>105</v>
      </c>
      <c r="FF212" s="153"/>
      <c r="FG212" s="321" t="s">
        <v>106</v>
      </c>
      <c r="FH212" s="152"/>
      <c r="FI212" s="153"/>
      <c r="FJ212" s="320" t="s">
        <v>107</v>
      </c>
      <c r="FK212" s="322" t="s">
        <v>108</v>
      </c>
      <c r="FL212" s="153"/>
      <c r="FM212" s="606" t="s">
        <v>109</v>
      </c>
      <c r="FN212" s="607"/>
      <c r="FO212" s="319" t="s">
        <v>102</v>
      </c>
      <c r="FP212" s="320" t="s">
        <v>103</v>
      </c>
      <c r="FQ212" s="321" t="s">
        <v>104</v>
      </c>
      <c r="FR212" s="152"/>
      <c r="FS212" s="152"/>
      <c r="FT212" s="152"/>
      <c r="FU212" s="153"/>
      <c r="FV212" s="321" t="s">
        <v>105</v>
      </c>
      <c r="FW212" s="153"/>
      <c r="FX212" s="321" t="s">
        <v>106</v>
      </c>
      <c r="FY212" s="152"/>
      <c r="FZ212" s="153"/>
      <c r="GA212" s="320" t="s">
        <v>107</v>
      </c>
      <c r="GB212" s="322" t="s">
        <v>108</v>
      </c>
      <c r="GC212" s="153"/>
      <c r="GD212" s="606" t="s">
        <v>109</v>
      </c>
      <c r="GE212" s="607"/>
      <c r="GF212" s="319" t="s">
        <v>102</v>
      </c>
      <c r="GG212" s="320" t="s">
        <v>103</v>
      </c>
      <c r="GH212" s="321" t="s">
        <v>104</v>
      </c>
      <c r="GI212" s="152"/>
      <c r="GJ212" s="152"/>
      <c r="GK212" s="152"/>
      <c r="GL212" s="153"/>
      <c r="GM212" s="321" t="s">
        <v>105</v>
      </c>
      <c r="GN212" s="153"/>
      <c r="GO212" s="321" t="s">
        <v>106</v>
      </c>
      <c r="GP212" s="152"/>
      <c r="GQ212" s="153"/>
      <c r="GR212" s="320" t="s">
        <v>107</v>
      </c>
      <c r="GS212" s="322" t="s">
        <v>108</v>
      </c>
      <c r="GT212" s="153"/>
      <c r="GU212" s="606" t="s">
        <v>109</v>
      </c>
      <c r="GV212" s="607"/>
      <c r="GW212" s="319" t="s">
        <v>102</v>
      </c>
      <c r="GX212" s="320" t="s">
        <v>103</v>
      </c>
      <c r="GY212" s="321" t="s">
        <v>104</v>
      </c>
      <c r="GZ212" s="152"/>
      <c r="HA212" s="152"/>
      <c r="HB212" s="152"/>
      <c r="HC212" s="153"/>
      <c r="HD212" s="321" t="s">
        <v>105</v>
      </c>
      <c r="HE212" s="153"/>
      <c r="HF212" s="321" t="s">
        <v>106</v>
      </c>
      <c r="HG212" s="152"/>
      <c r="HH212" s="153"/>
      <c r="HI212" s="320" t="s">
        <v>107</v>
      </c>
      <c r="HJ212" s="322" t="s">
        <v>108</v>
      </c>
      <c r="HK212" s="153"/>
      <c r="HL212" s="606" t="s">
        <v>109</v>
      </c>
      <c r="HM212" s="607"/>
      <c r="HN212" s="319" t="s">
        <v>102</v>
      </c>
      <c r="HO212" s="320" t="s">
        <v>103</v>
      </c>
      <c r="HP212" s="321" t="s">
        <v>104</v>
      </c>
      <c r="HQ212" s="152"/>
      <c r="HR212" s="152"/>
      <c r="HS212" s="152"/>
      <c r="HT212" s="153"/>
      <c r="HU212" s="321" t="s">
        <v>105</v>
      </c>
      <c r="HV212" s="153"/>
      <c r="HW212" s="321" t="s">
        <v>106</v>
      </c>
      <c r="HX212" s="152"/>
      <c r="HY212" s="153"/>
      <c r="HZ212" s="320" t="s">
        <v>107</v>
      </c>
      <c r="IA212" s="322" t="s">
        <v>108</v>
      </c>
      <c r="IB212" s="153"/>
      <c r="IC212" s="606" t="s">
        <v>109</v>
      </c>
      <c r="ID212" s="607"/>
      <c r="IE212" s="319" t="s">
        <v>102</v>
      </c>
      <c r="IF212" s="320" t="s">
        <v>103</v>
      </c>
      <c r="IG212" s="321" t="s">
        <v>104</v>
      </c>
      <c r="IH212" s="152"/>
      <c r="II212" s="152"/>
      <c r="IJ212" s="152"/>
      <c r="IK212" s="153"/>
      <c r="IL212" s="321" t="s">
        <v>105</v>
      </c>
      <c r="IM212" s="153"/>
      <c r="IN212" s="321" t="s">
        <v>106</v>
      </c>
      <c r="IO212" s="152"/>
      <c r="IP212" s="153"/>
      <c r="IQ212" s="320" t="s">
        <v>107</v>
      </c>
      <c r="IR212" s="322" t="s">
        <v>108</v>
      </c>
      <c r="IS212" s="153"/>
      <c r="IT212" s="606" t="s">
        <v>109</v>
      </c>
      <c r="IU212" s="607"/>
      <c r="IV212" s="319" t="s">
        <v>102</v>
      </c>
      <c r="IW212" s="320" t="s">
        <v>103</v>
      </c>
      <c r="IX212" s="321" t="s">
        <v>104</v>
      </c>
      <c r="IY212" s="152"/>
      <c r="IZ212" s="152"/>
      <c r="JA212" s="152"/>
      <c r="JB212" s="153"/>
      <c r="JC212" s="321" t="s">
        <v>105</v>
      </c>
      <c r="JD212" s="153"/>
      <c r="JE212" s="321" t="s">
        <v>106</v>
      </c>
      <c r="JF212" s="152"/>
      <c r="JG212" s="153"/>
      <c r="JH212" s="320" t="s">
        <v>107</v>
      </c>
      <c r="JI212" s="322" t="s">
        <v>108</v>
      </c>
      <c r="JJ212" s="153"/>
      <c r="JK212" s="606" t="s">
        <v>109</v>
      </c>
      <c r="JL212" s="607"/>
      <c r="JM212" s="319" t="s">
        <v>102</v>
      </c>
      <c r="JN212" s="320" t="s">
        <v>103</v>
      </c>
      <c r="JO212" s="321" t="s">
        <v>104</v>
      </c>
      <c r="JP212" s="152"/>
      <c r="JQ212" s="152"/>
      <c r="JR212" s="152"/>
      <c r="JS212" s="153"/>
      <c r="JT212" s="321" t="s">
        <v>105</v>
      </c>
      <c r="JU212" s="153"/>
      <c r="JV212" s="321" t="s">
        <v>106</v>
      </c>
      <c r="JW212" s="152"/>
      <c r="JX212" s="153"/>
      <c r="JY212" s="320" t="s">
        <v>107</v>
      </c>
      <c r="JZ212" s="322" t="s">
        <v>108</v>
      </c>
      <c r="KA212" s="153"/>
      <c r="KB212" s="606" t="s">
        <v>109</v>
      </c>
      <c r="KC212" s="607"/>
      <c r="KD212" s="319" t="s">
        <v>102</v>
      </c>
      <c r="KE212" s="320" t="s">
        <v>103</v>
      </c>
      <c r="KF212" s="321" t="s">
        <v>104</v>
      </c>
      <c r="KG212" s="152"/>
      <c r="KH212" s="152"/>
      <c r="KI212" s="152"/>
      <c r="KJ212" s="153"/>
      <c r="KK212" s="321" t="s">
        <v>105</v>
      </c>
      <c r="KL212" s="153"/>
      <c r="KM212" s="321" t="s">
        <v>106</v>
      </c>
      <c r="KN212" s="152"/>
      <c r="KO212" s="153"/>
      <c r="KP212" s="320" t="s">
        <v>107</v>
      </c>
      <c r="KQ212" s="322" t="s">
        <v>108</v>
      </c>
      <c r="KR212" s="153"/>
      <c r="KS212" s="606" t="s">
        <v>109</v>
      </c>
      <c r="KT212" s="607"/>
      <c r="KU212" s="326"/>
    </row>
    <row r="213" ht="66.0" customHeight="1">
      <c r="A213" s="159"/>
      <c r="B213" s="40"/>
      <c r="C213" s="327" t="s">
        <v>110</v>
      </c>
      <c r="D213" s="327" t="s">
        <v>111</v>
      </c>
      <c r="E213" s="328" t="s">
        <v>112</v>
      </c>
      <c r="F213" s="327" t="s">
        <v>170</v>
      </c>
      <c r="G213" s="327" t="s">
        <v>114</v>
      </c>
      <c r="H213" s="329" t="s">
        <v>171</v>
      </c>
      <c r="I213" s="327" t="s">
        <v>116</v>
      </c>
      <c r="J213" s="329" t="str">
        <f>"Total Biaya Perawatan "&amp;G209&amp;" (Juta Rp)"</f>
        <v>Total Biaya Perawatan Triwulan II (Juta Rp)</v>
      </c>
      <c r="K213" s="327" t="str">
        <f>"Total Biaya Perawatan "&amp;G108&amp;" (Juta Rp)"</f>
        <v>Total Biaya Perawatan Triwulan I (Juta Rp)</v>
      </c>
      <c r="L213" s="327" t="s">
        <v>172</v>
      </c>
      <c r="M213" s="40"/>
      <c r="N213" s="329" t="s">
        <v>115</v>
      </c>
      <c r="O213" s="329" t="s">
        <v>120</v>
      </c>
      <c r="P213" s="572"/>
      <c r="Q213" s="607"/>
      <c r="R213" s="159"/>
      <c r="S213" s="40"/>
      <c r="T213" s="327" t="s">
        <v>110</v>
      </c>
      <c r="U213" s="327" t="s">
        <v>111</v>
      </c>
      <c r="V213" s="328" t="s">
        <v>112</v>
      </c>
      <c r="W213" s="327" t="s">
        <v>170</v>
      </c>
      <c r="X213" s="327" t="s">
        <v>114</v>
      </c>
      <c r="Y213" s="329" t="s">
        <v>171</v>
      </c>
      <c r="Z213" s="327" t="s">
        <v>116</v>
      </c>
      <c r="AA213" s="329" t="str">
        <f>"Total Biaya Perawatan "&amp;X209&amp;" (Juta Rp)"</f>
        <v>Total Biaya Perawatan Triwulan II (Juta Rp)</v>
      </c>
      <c r="AB213" s="327" t="str">
        <f>"Total Biaya Perawatan "&amp;X108&amp;" (Juta Rp)"</f>
        <v>Total Biaya Perawatan Triwulan I (Juta Rp)</v>
      </c>
      <c r="AC213" s="327" t="s">
        <v>172</v>
      </c>
      <c r="AD213" s="40"/>
      <c r="AE213" s="329" t="s">
        <v>115</v>
      </c>
      <c r="AF213" s="329" t="s">
        <v>120</v>
      </c>
      <c r="AG213" s="572"/>
      <c r="AH213" s="607"/>
      <c r="AI213" s="159"/>
      <c r="AJ213" s="40"/>
      <c r="AK213" s="327" t="s">
        <v>110</v>
      </c>
      <c r="AL213" s="327" t="s">
        <v>111</v>
      </c>
      <c r="AM213" s="328" t="s">
        <v>112</v>
      </c>
      <c r="AN213" s="327" t="s">
        <v>170</v>
      </c>
      <c r="AO213" s="327" t="s">
        <v>114</v>
      </c>
      <c r="AP213" s="329" t="s">
        <v>171</v>
      </c>
      <c r="AQ213" s="327" t="s">
        <v>116</v>
      </c>
      <c r="AR213" s="329" t="str">
        <f>"Total Biaya Perawatan "&amp;AO209&amp;" (Juta Rp)"</f>
        <v>Total Biaya Perawatan Triwulan II (Juta Rp)</v>
      </c>
      <c r="AS213" s="327" t="str">
        <f>"Total Biaya Perawatan "&amp;AO108&amp;" (Juta Rp)"</f>
        <v>Total Biaya Perawatan Triwulan I (Juta Rp)</v>
      </c>
      <c r="AT213" s="327" t="s">
        <v>172</v>
      </c>
      <c r="AU213" s="40"/>
      <c r="AV213" s="329" t="s">
        <v>115</v>
      </c>
      <c r="AW213" s="329" t="s">
        <v>120</v>
      </c>
      <c r="AX213" s="572"/>
      <c r="AY213" s="607"/>
      <c r="AZ213" s="159"/>
      <c r="BA213" s="40"/>
      <c r="BB213" s="327" t="s">
        <v>110</v>
      </c>
      <c r="BC213" s="327" t="s">
        <v>111</v>
      </c>
      <c r="BD213" s="328" t="s">
        <v>112</v>
      </c>
      <c r="BE213" s="327" t="s">
        <v>170</v>
      </c>
      <c r="BF213" s="327" t="s">
        <v>114</v>
      </c>
      <c r="BG213" s="329" t="s">
        <v>171</v>
      </c>
      <c r="BH213" s="327" t="s">
        <v>116</v>
      </c>
      <c r="BI213" s="329" t="str">
        <f>"Total Biaya Perawatan "&amp;BF209&amp;" (Juta Rp)"</f>
        <v>Total Biaya Perawatan Triwulan II (Juta Rp)</v>
      </c>
      <c r="BJ213" s="327" t="str">
        <f>"Total Biaya Perawatan "&amp;BF108&amp;" (Juta Rp)"</f>
        <v>Total Biaya Perawatan Triwulan I (Juta Rp)</v>
      </c>
      <c r="BK213" s="327" t="s">
        <v>172</v>
      </c>
      <c r="BL213" s="40"/>
      <c r="BM213" s="329" t="s">
        <v>115</v>
      </c>
      <c r="BN213" s="329" t="s">
        <v>120</v>
      </c>
      <c r="BO213" s="572"/>
      <c r="BP213" s="607"/>
      <c r="BQ213" s="159"/>
      <c r="BR213" s="40"/>
      <c r="BS213" s="327" t="s">
        <v>110</v>
      </c>
      <c r="BT213" s="327" t="s">
        <v>111</v>
      </c>
      <c r="BU213" s="328" t="s">
        <v>112</v>
      </c>
      <c r="BV213" s="327" t="s">
        <v>170</v>
      </c>
      <c r="BW213" s="327" t="s">
        <v>114</v>
      </c>
      <c r="BX213" s="329" t="s">
        <v>171</v>
      </c>
      <c r="BY213" s="327" t="s">
        <v>116</v>
      </c>
      <c r="BZ213" s="329" t="str">
        <f>"Total Biaya Perawatan "&amp;BW209&amp;" (Juta Rp)"</f>
        <v>Total Biaya Perawatan Triwulan II (Juta Rp)</v>
      </c>
      <c r="CA213" s="327" t="str">
        <f>"Total Biaya Perawatan "&amp;BW108&amp;" (Juta Rp)"</f>
        <v>Total Biaya Perawatan Triwulan I (Juta Rp)</v>
      </c>
      <c r="CB213" s="327" t="s">
        <v>172</v>
      </c>
      <c r="CC213" s="40"/>
      <c r="CD213" s="329" t="s">
        <v>115</v>
      </c>
      <c r="CE213" s="329" t="s">
        <v>120</v>
      </c>
      <c r="CF213" s="572"/>
      <c r="CG213" s="607"/>
      <c r="CH213" s="159"/>
      <c r="CI213" s="40"/>
      <c r="CJ213" s="327" t="s">
        <v>110</v>
      </c>
      <c r="CK213" s="327" t="s">
        <v>111</v>
      </c>
      <c r="CL213" s="328" t="s">
        <v>112</v>
      </c>
      <c r="CM213" s="327" t="s">
        <v>170</v>
      </c>
      <c r="CN213" s="327" t="s">
        <v>114</v>
      </c>
      <c r="CO213" s="329" t="s">
        <v>171</v>
      </c>
      <c r="CP213" s="327" t="s">
        <v>116</v>
      </c>
      <c r="CQ213" s="329" t="str">
        <f>"Total Biaya Perawatan "&amp;CN209&amp;" (Juta Rp)"</f>
        <v>Total Biaya Perawatan Triwulan II (Juta Rp)</v>
      </c>
      <c r="CR213" s="327" t="str">
        <f>"Total Biaya Perawatan "&amp;CN108&amp;" (Juta Rp)"</f>
        <v>Total Biaya Perawatan Triwulan I (Juta Rp)</v>
      </c>
      <c r="CS213" s="327" t="s">
        <v>172</v>
      </c>
      <c r="CT213" s="40"/>
      <c r="CU213" s="329" t="s">
        <v>115</v>
      </c>
      <c r="CV213" s="329" t="s">
        <v>120</v>
      </c>
      <c r="CW213" s="572"/>
      <c r="CX213" s="607"/>
      <c r="CY213" s="159"/>
      <c r="CZ213" s="40"/>
      <c r="DA213" s="327" t="s">
        <v>110</v>
      </c>
      <c r="DB213" s="327" t="s">
        <v>111</v>
      </c>
      <c r="DC213" s="328" t="s">
        <v>112</v>
      </c>
      <c r="DD213" s="327" t="s">
        <v>170</v>
      </c>
      <c r="DE213" s="327" t="s">
        <v>114</v>
      </c>
      <c r="DF213" s="329" t="s">
        <v>171</v>
      </c>
      <c r="DG213" s="327" t="s">
        <v>116</v>
      </c>
      <c r="DH213" s="329" t="str">
        <f>"Total Biaya Perawatan "&amp;DE209&amp;" (Juta Rp)"</f>
        <v>Total Biaya Perawatan Triwulan II (Juta Rp)</v>
      </c>
      <c r="DI213" s="327" t="str">
        <f>"Total Biaya Perawatan "&amp;DE108&amp;" (Juta Rp)"</f>
        <v>Total Biaya Perawatan Triwulan I (Juta Rp)</v>
      </c>
      <c r="DJ213" s="327" t="s">
        <v>172</v>
      </c>
      <c r="DK213" s="40"/>
      <c r="DL213" s="329" t="s">
        <v>115</v>
      </c>
      <c r="DM213" s="329" t="s">
        <v>120</v>
      </c>
      <c r="DN213" s="572"/>
      <c r="DO213" s="607"/>
      <c r="DP213" s="159"/>
      <c r="DQ213" s="40"/>
      <c r="DR213" s="327" t="s">
        <v>110</v>
      </c>
      <c r="DS213" s="327" t="s">
        <v>111</v>
      </c>
      <c r="DT213" s="328" t="s">
        <v>112</v>
      </c>
      <c r="DU213" s="327" t="s">
        <v>170</v>
      </c>
      <c r="DV213" s="327" t="s">
        <v>114</v>
      </c>
      <c r="DW213" s="329" t="s">
        <v>171</v>
      </c>
      <c r="DX213" s="327" t="s">
        <v>116</v>
      </c>
      <c r="DY213" s="329" t="str">
        <f>"Total Biaya Perawatan "&amp;DV209&amp;" (Juta Rp)"</f>
        <v>Total Biaya Perawatan Triwulan II (Juta Rp)</v>
      </c>
      <c r="DZ213" s="327" t="str">
        <f>"Total Biaya Perawatan "&amp;DV108&amp;" (Juta Rp)"</f>
        <v>Total Biaya Perawatan Triwulan I (Juta Rp)</v>
      </c>
      <c r="EA213" s="327" t="s">
        <v>172</v>
      </c>
      <c r="EB213" s="40"/>
      <c r="EC213" s="329" t="s">
        <v>115</v>
      </c>
      <c r="ED213" s="329" t="s">
        <v>120</v>
      </c>
      <c r="EE213" s="572"/>
      <c r="EF213" s="607"/>
      <c r="EG213" s="159"/>
      <c r="EH213" s="40"/>
      <c r="EI213" s="327" t="s">
        <v>110</v>
      </c>
      <c r="EJ213" s="327" t="s">
        <v>111</v>
      </c>
      <c r="EK213" s="328" t="s">
        <v>112</v>
      </c>
      <c r="EL213" s="327" t="s">
        <v>170</v>
      </c>
      <c r="EM213" s="327" t="s">
        <v>114</v>
      </c>
      <c r="EN213" s="329" t="s">
        <v>171</v>
      </c>
      <c r="EO213" s="327" t="s">
        <v>116</v>
      </c>
      <c r="EP213" s="329" t="str">
        <f>"Total Biaya Perawatan "&amp;EM209&amp;" (Juta Rp)"</f>
        <v>Total Biaya Perawatan Triwulan II (Juta Rp)</v>
      </c>
      <c r="EQ213" s="327" t="str">
        <f>"Total Biaya Perawatan "&amp;EM108&amp;" (Juta Rp)"</f>
        <v>Total Biaya Perawatan Triwulan I (Juta Rp)</v>
      </c>
      <c r="ER213" s="327" t="s">
        <v>172</v>
      </c>
      <c r="ES213" s="40"/>
      <c r="ET213" s="329" t="s">
        <v>115</v>
      </c>
      <c r="EU213" s="329" t="s">
        <v>120</v>
      </c>
      <c r="EV213" s="572"/>
      <c r="EW213" s="607"/>
      <c r="EX213" s="159"/>
      <c r="EY213" s="40"/>
      <c r="EZ213" s="327" t="s">
        <v>110</v>
      </c>
      <c r="FA213" s="327" t="s">
        <v>111</v>
      </c>
      <c r="FB213" s="328" t="s">
        <v>112</v>
      </c>
      <c r="FC213" s="327" t="s">
        <v>170</v>
      </c>
      <c r="FD213" s="327" t="s">
        <v>114</v>
      </c>
      <c r="FE213" s="329" t="s">
        <v>171</v>
      </c>
      <c r="FF213" s="327" t="s">
        <v>116</v>
      </c>
      <c r="FG213" s="329" t="str">
        <f>"Total Biaya Perawatan "&amp;FD209&amp;" (Juta Rp)"</f>
        <v>Total Biaya Perawatan Triwulan II (Juta Rp)</v>
      </c>
      <c r="FH213" s="327" t="str">
        <f>"Total Biaya Perawatan "&amp;FD108&amp;" (Juta Rp)"</f>
        <v>Total Biaya Perawatan Triwulan I (Juta Rp)</v>
      </c>
      <c r="FI213" s="327" t="s">
        <v>172</v>
      </c>
      <c r="FJ213" s="40"/>
      <c r="FK213" s="329" t="s">
        <v>115</v>
      </c>
      <c r="FL213" s="329" t="s">
        <v>120</v>
      </c>
      <c r="FM213" s="572"/>
      <c r="FN213" s="607"/>
      <c r="FO213" s="159"/>
      <c r="FP213" s="40"/>
      <c r="FQ213" s="327" t="s">
        <v>110</v>
      </c>
      <c r="FR213" s="327" t="s">
        <v>111</v>
      </c>
      <c r="FS213" s="328" t="s">
        <v>112</v>
      </c>
      <c r="FT213" s="327" t="s">
        <v>170</v>
      </c>
      <c r="FU213" s="327" t="s">
        <v>114</v>
      </c>
      <c r="FV213" s="329" t="s">
        <v>171</v>
      </c>
      <c r="FW213" s="327" t="s">
        <v>116</v>
      </c>
      <c r="FX213" s="329" t="str">
        <f>"Total Biaya Perawatan "&amp;FU209&amp;" (Juta Rp)"</f>
        <v>Total Biaya Perawatan Triwulan II (Juta Rp)</v>
      </c>
      <c r="FY213" s="327" t="str">
        <f>"Total Biaya Perawatan "&amp;FU108&amp;" (Juta Rp)"</f>
        <v>Total Biaya Perawatan Triwulan I (Juta Rp)</v>
      </c>
      <c r="FZ213" s="327" t="s">
        <v>172</v>
      </c>
      <c r="GA213" s="40"/>
      <c r="GB213" s="329" t="s">
        <v>115</v>
      </c>
      <c r="GC213" s="329" t="s">
        <v>120</v>
      </c>
      <c r="GD213" s="572"/>
      <c r="GE213" s="607"/>
      <c r="GF213" s="159"/>
      <c r="GG213" s="40"/>
      <c r="GH213" s="327" t="s">
        <v>110</v>
      </c>
      <c r="GI213" s="327" t="s">
        <v>111</v>
      </c>
      <c r="GJ213" s="328" t="s">
        <v>112</v>
      </c>
      <c r="GK213" s="327" t="s">
        <v>170</v>
      </c>
      <c r="GL213" s="327" t="s">
        <v>114</v>
      </c>
      <c r="GM213" s="329" t="s">
        <v>171</v>
      </c>
      <c r="GN213" s="327" t="s">
        <v>116</v>
      </c>
      <c r="GO213" s="329" t="str">
        <f>"Total Biaya Perawatan "&amp;GL209&amp;" (Juta Rp)"</f>
        <v>Total Biaya Perawatan Triwulan II (Juta Rp)</v>
      </c>
      <c r="GP213" s="327" t="str">
        <f>"Total Biaya Perawatan "&amp;GL108&amp;" (Juta Rp)"</f>
        <v>Total Biaya Perawatan Triwulan I (Juta Rp)</v>
      </c>
      <c r="GQ213" s="327" t="s">
        <v>172</v>
      </c>
      <c r="GR213" s="40"/>
      <c r="GS213" s="329" t="s">
        <v>115</v>
      </c>
      <c r="GT213" s="329" t="s">
        <v>120</v>
      </c>
      <c r="GU213" s="572"/>
      <c r="GV213" s="607"/>
      <c r="GW213" s="159"/>
      <c r="GX213" s="40"/>
      <c r="GY213" s="327" t="s">
        <v>110</v>
      </c>
      <c r="GZ213" s="327" t="s">
        <v>111</v>
      </c>
      <c r="HA213" s="328" t="s">
        <v>112</v>
      </c>
      <c r="HB213" s="327" t="s">
        <v>170</v>
      </c>
      <c r="HC213" s="327" t="s">
        <v>114</v>
      </c>
      <c r="HD213" s="329" t="s">
        <v>171</v>
      </c>
      <c r="HE213" s="327" t="s">
        <v>116</v>
      </c>
      <c r="HF213" s="329" t="str">
        <f>"Total Biaya Perawatan "&amp;HC209&amp;" (Juta Rp)"</f>
        <v>Total Biaya Perawatan Triwulan II (Juta Rp)</v>
      </c>
      <c r="HG213" s="327" t="str">
        <f>"Total Biaya Perawatan "&amp;HC108&amp;" (Juta Rp)"</f>
        <v>Total Biaya Perawatan Triwulan I (Juta Rp)</v>
      </c>
      <c r="HH213" s="327" t="s">
        <v>172</v>
      </c>
      <c r="HI213" s="40"/>
      <c r="HJ213" s="329" t="s">
        <v>115</v>
      </c>
      <c r="HK213" s="329" t="s">
        <v>120</v>
      </c>
      <c r="HL213" s="572"/>
      <c r="HM213" s="607"/>
      <c r="HN213" s="159"/>
      <c r="HO213" s="40"/>
      <c r="HP213" s="327" t="s">
        <v>110</v>
      </c>
      <c r="HQ213" s="327" t="s">
        <v>111</v>
      </c>
      <c r="HR213" s="328" t="s">
        <v>112</v>
      </c>
      <c r="HS213" s="327" t="s">
        <v>170</v>
      </c>
      <c r="HT213" s="327" t="s">
        <v>114</v>
      </c>
      <c r="HU213" s="329" t="s">
        <v>171</v>
      </c>
      <c r="HV213" s="327" t="s">
        <v>116</v>
      </c>
      <c r="HW213" s="329" t="str">
        <f>"Total Biaya Perawatan "&amp;HT209&amp;" (Juta Rp)"</f>
        <v>Total Biaya Perawatan Triwulan II (Juta Rp)</v>
      </c>
      <c r="HX213" s="327" t="str">
        <f>"Total Biaya Perawatan "&amp;HT108&amp;" (Juta Rp)"</f>
        <v>Total Biaya Perawatan Triwulan I (Juta Rp)</v>
      </c>
      <c r="HY213" s="327" t="s">
        <v>172</v>
      </c>
      <c r="HZ213" s="40"/>
      <c r="IA213" s="329" t="s">
        <v>115</v>
      </c>
      <c r="IB213" s="329" t="s">
        <v>120</v>
      </c>
      <c r="IC213" s="572"/>
      <c r="ID213" s="607"/>
      <c r="IE213" s="159"/>
      <c r="IF213" s="40"/>
      <c r="IG213" s="327" t="s">
        <v>110</v>
      </c>
      <c r="IH213" s="327" t="s">
        <v>111</v>
      </c>
      <c r="II213" s="328" t="s">
        <v>112</v>
      </c>
      <c r="IJ213" s="327" t="s">
        <v>170</v>
      </c>
      <c r="IK213" s="327" t="s">
        <v>114</v>
      </c>
      <c r="IL213" s="329" t="s">
        <v>171</v>
      </c>
      <c r="IM213" s="327" t="s">
        <v>116</v>
      </c>
      <c r="IN213" s="329" t="str">
        <f>"Total Biaya Perawatan "&amp;IK209&amp;" (Juta Rp)"</f>
        <v>Total Biaya Perawatan Triwulan II (Juta Rp)</v>
      </c>
      <c r="IO213" s="327" t="str">
        <f>"Total Biaya Perawatan "&amp;IK108&amp;" (Juta Rp)"</f>
        <v>Total Biaya Perawatan Triwulan I (Juta Rp)</v>
      </c>
      <c r="IP213" s="327" t="s">
        <v>172</v>
      </c>
      <c r="IQ213" s="40"/>
      <c r="IR213" s="329" t="s">
        <v>115</v>
      </c>
      <c r="IS213" s="329" t="s">
        <v>120</v>
      </c>
      <c r="IT213" s="572"/>
      <c r="IU213" s="607"/>
      <c r="IV213" s="159"/>
      <c r="IW213" s="40"/>
      <c r="IX213" s="327" t="s">
        <v>110</v>
      </c>
      <c r="IY213" s="327" t="s">
        <v>111</v>
      </c>
      <c r="IZ213" s="328" t="s">
        <v>112</v>
      </c>
      <c r="JA213" s="327" t="s">
        <v>170</v>
      </c>
      <c r="JB213" s="327" t="s">
        <v>114</v>
      </c>
      <c r="JC213" s="329" t="s">
        <v>171</v>
      </c>
      <c r="JD213" s="327" t="s">
        <v>116</v>
      </c>
      <c r="JE213" s="329" t="str">
        <f>"Total Biaya Perawatan "&amp;JB209&amp;" (Juta Rp)"</f>
        <v>Total Biaya Perawatan Triwulan II (Juta Rp)</v>
      </c>
      <c r="JF213" s="327" t="str">
        <f>"Total Biaya Perawatan "&amp;JB108&amp;" (Juta Rp)"</f>
        <v>Total Biaya Perawatan Triwulan I (Juta Rp)</v>
      </c>
      <c r="JG213" s="327" t="s">
        <v>172</v>
      </c>
      <c r="JH213" s="40"/>
      <c r="JI213" s="329" t="s">
        <v>115</v>
      </c>
      <c r="JJ213" s="329" t="s">
        <v>120</v>
      </c>
      <c r="JK213" s="572"/>
      <c r="JL213" s="607"/>
      <c r="JM213" s="159"/>
      <c r="JN213" s="40"/>
      <c r="JO213" s="327" t="s">
        <v>110</v>
      </c>
      <c r="JP213" s="327" t="s">
        <v>111</v>
      </c>
      <c r="JQ213" s="328" t="s">
        <v>112</v>
      </c>
      <c r="JR213" s="327" t="s">
        <v>170</v>
      </c>
      <c r="JS213" s="327" t="s">
        <v>114</v>
      </c>
      <c r="JT213" s="329" t="s">
        <v>171</v>
      </c>
      <c r="JU213" s="327" t="s">
        <v>116</v>
      </c>
      <c r="JV213" s="329" t="str">
        <f>"Total Biaya Perawatan "&amp;JS209&amp;" (Juta Rp)"</f>
        <v>Total Biaya Perawatan Triwulan II (Juta Rp)</v>
      </c>
      <c r="JW213" s="327" t="str">
        <f>"Total Biaya Perawatan "&amp;JS108&amp;" (Juta Rp)"</f>
        <v>Total Biaya Perawatan Triwulan I (Juta Rp)</v>
      </c>
      <c r="JX213" s="327" t="s">
        <v>172</v>
      </c>
      <c r="JY213" s="40"/>
      <c r="JZ213" s="329" t="s">
        <v>115</v>
      </c>
      <c r="KA213" s="329" t="s">
        <v>120</v>
      </c>
      <c r="KB213" s="572"/>
      <c r="KC213" s="607"/>
      <c r="KD213" s="159"/>
      <c r="KE213" s="40"/>
      <c r="KF213" s="327" t="s">
        <v>110</v>
      </c>
      <c r="KG213" s="327" t="s">
        <v>111</v>
      </c>
      <c r="KH213" s="328" t="s">
        <v>112</v>
      </c>
      <c r="KI213" s="327" t="s">
        <v>170</v>
      </c>
      <c r="KJ213" s="327" t="s">
        <v>114</v>
      </c>
      <c r="KK213" s="329" t="s">
        <v>171</v>
      </c>
      <c r="KL213" s="327" t="s">
        <v>116</v>
      </c>
      <c r="KM213" s="329" t="str">
        <f>"Total Biaya Perawatan "&amp;KJ209&amp;" (Juta Rp)"</f>
        <v>Total Biaya Perawatan Triwulan II (Juta Rp)</v>
      </c>
      <c r="KN213" s="327" t="str">
        <f>"Total Biaya Perawatan "&amp;KJ108&amp;" (Juta Rp)"</f>
        <v>Total Biaya Perawatan Triwulan I (Juta Rp)</v>
      </c>
      <c r="KO213" s="327" t="s">
        <v>172</v>
      </c>
      <c r="KP213" s="40"/>
      <c r="KQ213" s="329" t="s">
        <v>115</v>
      </c>
      <c r="KR213" s="329" t="s">
        <v>120</v>
      </c>
      <c r="KS213" s="572"/>
      <c r="KT213" s="607"/>
      <c r="KU213" s="326"/>
    </row>
    <row r="214" ht="15.75" customHeight="1">
      <c r="A214" s="330">
        <v>-1.0</v>
      </c>
      <c r="B214" s="331">
        <v>-2.0</v>
      </c>
      <c r="C214" s="331">
        <v>-3.0</v>
      </c>
      <c r="D214" s="331">
        <v>-4.0</v>
      </c>
      <c r="E214" s="331">
        <v>-5.0</v>
      </c>
      <c r="F214" s="331">
        <v>-6.0</v>
      </c>
      <c r="G214" s="331">
        <v>-7.0</v>
      </c>
      <c r="H214" s="331">
        <v>-8.0</v>
      </c>
      <c r="I214" s="331">
        <v>-9.0</v>
      </c>
      <c r="J214" s="331">
        <v>-10.0</v>
      </c>
      <c r="K214" s="331">
        <v>-11.0</v>
      </c>
      <c r="L214" s="331">
        <v>-12.0</v>
      </c>
      <c r="M214" s="331">
        <v>-13.0</v>
      </c>
      <c r="N214" s="331">
        <v>-14.0</v>
      </c>
      <c r="O214" s="331">
        <v>-15.0</v>
      </c>
      <c r="P214" s="608">
        <v>-16.0</v>
      </c>
      <c r="Q214" s="609"/>
      <c r="R214" s="330">
        <v>-1.0</v>
      </c>
      <c r="S214" s="331">
        <v>-2.0</v>
      </c>
      <c r="T214" s="331">
        <v>-3.0</v>
      </c>
      <c r="U214" s="331">
        <v>-4.0</v>
      </c>
      <c r="V214" s="331">
        <v>-5.0</v>
      </c>
      <c r="W214" s="331">
        <v>-6.0</v>
      </c>
      <c r="X214" s="331">
        <v>-7.0</v>
      </c>
      <c r="Y214" s="331">
        <v>-8.0</v>
      </c>
      <c r="Z214" s="331">
        <v>-9.0</v>
      </c>
      <c r="AA214" s="331">
        <v>-10.0</v>
      </c>
      <c r="AB214" s="331">
        <v>-11.0</v>
      </c>
      <c r="AC214" s="331">
        <v>-12.0</v>
      </c>
      <c r="AD214" s="331">
        <v>-13.0</v>
      </c>
      <c r="AE214" s="331">
        <v>-14.0</v>
      </c>
      <c r="AF214" s="331">
        <v>-15.0</v>
      </c>
      <c r="AG214" s="608">
        <v>-16.0</v>
      </c>
      <c r="AH214" s="609"/>
      <c r="AI214" s="330">
        <v>-1.0</v>
      </c>
      <c r="AJ214" s="331">
        <v>-2.0</v>
      </c>
      <c r="AK214" s="331">
        <v>-3.0</v>
      </c>
      <c r="AL214" s="331">
        <v>-4.0</v>
      </c>
      <c r="AM214" s="331">
        <v>-5.0</v>
      </c>
      <c r="AN214" s="331">
        <v>-6.0</v>
      </c>
      <c r="AO214" s="331">
        <v>-7.0</v>
      </c>
      <c r="AP214" s="331">
        <v>-8.0</v>
      </c>
      <c r="AQ214" s="331">
        <v>-9.0</v>
      </c>
      <c r="AR214" s="331">
        <v>-10.0</v>
      </c>
      <c r="AS214" s="331">
        <v>-11.0</v>
      </c>
      <c r="AT214" s="331">
        <v>-12.0</v>
      </c>
      <c r="AU214" s="331">
        <v>-13.0</v>
      </c>
      <c r="AV214" s="331">
        <v>-14.0</v>
      </c>
      <c r="AW214" s="331">
        <v>-15.0</v>
      </c>
      <c r="AX214" s="608">
        <v>-16.0</v>
      </c>
      <c r="AY214" s="609"/>
      <c r="AZ214" s="330">
        <v>-1.0</v>
      </c>
      <c r="BA214" s="331">
        <v>-2.0</v>
      </c>
      <c r="BB214" s="331">
        <v>-3.0</v>
      </c>
      <c r="BC214" s="331">
        <v>-4.0</v>
      </c>
      <c r="BD214" s="331">
        <v>-5.0</v>
      </c>
      <c r="BE214" s="331">
        <v>-6.0</v>
      </c>
      <c r="BF214" s="331">
        <v>-7.0</v>
      </c>
      <c r="BG214" s="331">
        <v>-8.0</v>
      </c>
      <c r="BH214" s="331">
        <v>-9.0</v>
      </c>
      <c r="BI214" s="331">
        <v>-10.0</v>
      </c>
      <c r="BJ214" s="331">
        <v>-11.0</v>
      </c>
      <c r="BK214" s="331">
        <v>-12.0</v>
      </c>
      <c r="BL214" s="331">
        <v>-13.0</v>
      </c>
      <c r="BM214" s="331">
        <v>-14.0</v>
      </c>
      <c r="BN214" s="331">
        <v>-15.0</v>
      </c>
      <c r="BO214" s="608">
        <v>-16.0</v>
      </c>
      <c r="BP214" s="609"/>
      <c r="BQ214" s="330">
        <v>-1.0</v>
      </c>
      <c r="BR214" s="331">
        <v>-2.0</v>
      </c>
      <c r="BS214" s="331">
        <v>-3.0</v>
      </c>
      <c r="BT214" s="331">
        <v>-4.0</v>
      </c>
      <c r="BU214" s="331">
        <v>-5.0</v>
      </c>
      <c r="BV214" s="331">
        <v>-6.0</v>
      </c>
      <c r="BW214" s="331">
        <v>-7.0</v>
      </c>
      <c r="BX214" s="331">
        <v>-8.0</v>
      </c>
      <c r="BY214" s="331">
        <v>-9.0</v>
      </c>
      <c r="BZ214" s="331">
        <v>-10.0</v>
      </c>
      <c r="CA214" s="331">
        <v>-11.0</v>
      </c>
      <c r="CB214" s="331">
        <v>-12.0</v>
      </c>
      <c r="CC214" s="331">
        <v>-13.0</v>
      </c>
      <c r="CD214" s="331">
        <v>-14.0</v>
      </c>
      <c r="CE214" s="331">
        <v>-15.0</v>
      </c>
      <c r="CF214" s="608">
        <v>-16.0</v>
      </c>
      <c r="CG214" s="609"/>
      <c r="CH214" s="330">
        <v>-1.0</v>
      </c>
      <c r="CI214" s="331">
        <v>-2.0</v>
      </c>
      <c r="CJ214" s="331">
        <v>-3.0</v>
      </c>
      <c r="CK214" s="331">
        <v>-4.0</v>
      </c>
      <c r="CL214" s="331">
        <v>-5.0</v>
      </c>
      <c r="CM214" s="331">
        <v>-6.0</v>
      </c>
      <c r="CN214" s="331">
        <v>-7.0</v>
      </c>
      <c r="CO214" s="331">
        <v>-8.0</v>
      </c>
      <c r="CP214" s="331">
        <v>-9.0</v>
      </c>
      <c r="CQ214" s="331">
        <v>-10.0</v>
      </c>
      <c r="CR214" s="331">
        <v>-11.0</v>
      </c>
      <c r="CS214" s="331">
        <v>-12.0</v>
      </c>
      <c r="CT214" s="331">
        <v>-13.0</v>
      </c>
      <c r="CU214" s="331">
        <v>-14.0</v>
      </c>
      <c r="CV214" s="331">
        <v>-15.0</v>
      </c>
      <c r="CW214" s="608">
        <v>-16.0</v>
      </c>
      <c r="CX214" s="609"/>
      <c r="CY214" s="330">
        <v>-1.0</v>
      </c>
      <c r="CZ214" s="331">
        <v>-2.0</v>
      </c>
      <c r="DA214" s="331">
        <v>-3.0</v>
      </c>
      <c r="DB214" s="331">
        <v>-4.0</v>
      </c>
      <c r="DC214" s="331">
        <v>-5.0</v>
      </c>
      <c r="DD214" s="331">
        <v>-6.0</v>
      </c>
      <c r="DE214" s="331">
        <v>-7.0</v>
      </c>
      <c r="DF214" s="331">
        <v>-8.0</v>
      </c>
      <c r="DG214" s="331">
        <v>-9.0</v>
      </c>
      <c r="DH214" s="331">
        <v>-10.0</v>
      </c>
      <c r="DI214" s="331">
        <v>-11.0</v>
      </c>
      <c r="DJ214" s="331">
        <v>-12.0</v>
      </c>
      <c r="DK214" s="331">
        <v>-13.0</v>
      </c>
      <c r="DL214" s="331">
        <v>-14.0</v>
      </c>
      <c r="DM214" s="331">
        <v>-15.0</v>
      </c>
      <c r="DN214" s="608">
        <v>-16.0</v>
      </c>
      <c r="DO214" s="609"/>
      <c r="DP214" s="330">
        <v>-1.0</v>
      </c>
      <c r="DQ214" s="331">
        <v>-2.0</v>
      </c>
      <c r="DR214" s="331">
        <v>-3.0</v>
      </c>
      <c r="DS214" s="331">
        <v>-4.0</v>
      </c>
      <c r="DT214" s="331">
        <v>-5.0</v>
      </c>
      <c r="DU214" s="331">
        <v>-6.0</v>
      </c>
      <c r="DV214" s="331">
        <v>-7.0</v>
      </c>
      <c r="DW214" s="331">
        <v>-8.0</v>
      </c>
      <c r="DX214" s="331">
        <v>-9.0</v>
      </c>
      <c r="DY214" s="331">
        <v>-10.0</v>
      </c>
      <c r="DZ214" s="331">
        <v>-11.0</v>
      </c>
      <c r="EA214" s="331">
        <v>-12.0</v>
      </c>
      <c r="EB214" s="331">
        <v>-13.0</v>
      </c>
      <c r="EC214" s="331">
        <v>-14.0</v>
      </c>
      <c r="ED214" s="331">
        <v>-15.0</v>
      </c>
      <c r="EE214" s="608">
        <v>-16.0</v>
      </c>
      <c r="EF214" s="609"/>
      <c r="EG214" s="330">
        <v>-1.0</v>
      </c>
      <c r="EH214" s="331">
        <v>-2.0</v>
      </c>
      <c r="EI214" s="331">
        <v>-3.0</v>
      </c>
      <c r="EJ214" s="331">
        <v>-4.0</v>
      </c>
      <c r="EK214" s="331">
        <v>-5.0</v>
      </c>
      <c r="EL214" s="331">
        <v>-6.0</v>
      </c>
      <c r="EM214" s="331">
        <v>-7.0</v>
      </c>
      <c r="EN214" s="331">
        <v>-8.0</v>
      </c>
      <c r="EO214" s="331">
        <v>-9.0</v>
      </c>
      <c r="EP214" s="331">
        <v>-10.0</v>
      </c>
      <c r="EQ214" s="331">
        <v>-11.0</v>
      </c>
      <c r="ER214" s="331">
        <v>-12.0</v>
      </c>
      <c r="ES214" s="331">
        <v>-13.0</v>
      </c>
      <c r="ET214" s="331">
        <v>-14.0</v>
      </c>
      <c r="EU214" s="331">
        <v>-15.0</v>
      </c>
      <c r="EV214" s="608">
        <v>-16.0</v>
      </c>
      <c r="EW214" s="609"/>
      <c r="EX214" s="330">
        <v>-1.0</v>
      </c>
      <c r="EY214" s="331">
        <v>-2.0</v>
      </c>
      <c r="EZ214" s="331">
        <v>-3.0</v>
      </c>
      <c r="FA214" s="331">
        <v>-4.0</v>
      </c>
      <c r="FB214" s="331">
        <v>-5.0</v>
      </c>
      <c r="FC214" s="331">
        <v>-6.0</v>
      </c>
      <c r="FD214" s="331">
        <v>-7.0</v>
      </c>
      <c r="FE214" s="331">
        <v>-8.0</v>
      </c>
      <c r="FF214" s="331">
        <v>-9.0</v>
      </c>
      <c r="FG214" s="331">
        <v>-10.0</v>
      </c>
      <c r="FH214" s="331">
        <v>-11.0</v>
      </c>
      <c r="FI214" s="331">
        <v>-12.0</v>
      </c>
      <c r="FJ214" s="331">
        <v>-13.0</v>
      </c>
      <c r="FK214" s="331">
        <v>-14.0</v>
      </c>
      <c r="FL214" s="331">
        <v>-15.0</v>
      </c>
      <c r="FM214" s="608">
        <v>-16.0</v>
      </c>
      <c r="FN214" s="609"/>
      <c r="FO214" s="330">
        <v>-1.0</v>
      </c>
      <c r="FP214" s="331">
        <v>-2.0</v>
      </c>
      <c r="FQ214" s="331">
        <v>-3.0</v>
      </c>
      <c r="FR214" s="331">
        <v>-4.0</v>
      </c>
      <c r="FS214" s="331">
        <v>-5.0</v>
      </c>
      <c r="FT214" s="331">
        <v>-6.0</v>
      </c>
      <c r="FU214" s="331">
        <v>-7.0</v>
      </c>
      <c r="FV214" s="331">
        <v>-8.0</v>
      </c>
      <c r="FW214" s="331">
        <v>-9.0</v>
      </c>
      <c r="FX214" s="331">
        <v>-10.0</v>
      </c>
      <c r="FY214" s="331">
        <v>-11.0</v>
      </c>
      <c r="FZ214" s="331">
        <v>-12.0</v>
      </c>
      <c r="GA214" s="331">
        <v>-13.0</v>
      </c>
      <c r="GB214" s="331">
        <v>-14.0</v>
      </c>
      <c r="GC214" s="331">
        <v>-15.0</v>
      </c>
      <c r="GD214" s="608">
        <v>-16.0</v>
      </c>
      <c r="GE214" s="609"/>
      <c r="GF214" s="330">
        <v>-1.0</v>
      </c>
      <c r="GG214" s="331">
        <v>-2.0</v>
      </c>
      <c r="GH214" s="331">
        <v>-3.0</v>
      </c>
      <c r="GI214" s="331">
        <v>-4.0</v>
      </c>
      <c r="GJ214" s="331">
        <v>-5.0</v>
      </c>
      <c r="GK214" s="331">
        <v>-6.0</v>
      </c>
      <c r="GL214" s="331">
        <v>-7.0</v>
      </c>
      <c r="GM214" s="331">
        <v>-8.0</v>
      </c>
      <c r="GN214" s="331">
        <v>-9.0</v>
      </c>
      <c r="GO214" s="331">
        <v>-10.0</v>
      </c>
      <c r="GP214" s="331">
        <v>-11.0</v>
      </c>
      <c r="GQ214" s="331">
        <v>-12.0</v>
      </c>
      <c r="GR214" s="331">
        <v>-13.0</v>
      </c>
      <c r="GS214" s="331">
        <v>-14.0</v>
      </c>
      <c r="GT214" s="331">
        <v>-15.0</v>
      </c>
      <c r="GU214" s="608">
        <v>-16.0</v>
      </c>
      <c r="GV214" s="609"/>
      <c r="GW214" s="330">
        <v>-1.0</v>
      </c>
      <c r="GX214" s="331">
        <v>-2.0</v>
      </c>
      <c r="GY214" s="331">
        <v>-3.0</v>
      </c>
      <c r="GZ214" s="331">
        <v>-4.0</v>
      </c>
      <c r="HA214" s="331">
        <v>-5.0</v>
      </c>
      <c r="HB214" s="331">
        <v>-6.0</v>
      </c>
      <c r="HC214" s="331">
        <v>-7.0</v>
      </c>
      <c r="HD214" s="331">
        <v>-8.0</v>
      </c>
      <c r="HE214" s="331">
        <v>-9.0</v>
      </c>
      <c r="HF214" s="331">
        <v>-10.0</v>
      </c>
      <c r="HG214" s="331">
        <v>-11.0</v>
      </c>
      <c r="HH214" s="331">
        <v>-12.0</v>
      </c>
      <c r="HI214" s="331">
        <v>-13.0</v>
      </c>
      <c r="HJ214" s="331">
        <v>-14.0</v>
      </c>
      <c r="HK214" s="331">
        <v>-15.0</v>
      </c>
      <c r="HL214" s="608">
        <v>-16.0</v>
      </c>
      <c r="HM214" s="609"/>
      <c r="HN214" s="330">
        <v>-1.0</v>
      </c>
      <c r="HO214" s="331">
        <v>-2.0</v>
      </c>
      <c r="HP214" s="331">
        <v>-3.0</v>
      </c>
      <c r="HQ214" s="331">
        <v>-4.0</v>
      </c>
      <c r="HR214" s="331">
        <v>-5.0</v>
      </c>
      <c r="HS214" s="331">
        <v>-6.0</v>
      </c>
      <c r="HT214" s="331">
        <v>-7.0</v>
      </c>
      <c r="HU214" s="331">
        <v>-8.0</v>
      </c>
      <c r="HV214" s="331">
        <v>-9.0</v>
      </c>
      <c r="HW214" s="331">
        <v>-10.0</v>
      </c>
      <c r="HX214" s="331">
        <v>-11.0</v>
      </c>
      <c r="HY214" s="331">
        <v>-12.0</v>
      </c>
      <c r="HZ214" s="331">
        <v>-13.0</v>
      </c>
      <c r="IA214" s="331">
        <v>-14.0</v>
      </c>
      <c r="IB214" s="331">
        <v>-15.0</v>
      </c>
      <c r="IC214" s="608">
        <v>-16.0</v>
      </c>
      <c r="ID214" s="609"/>
      <c r="IE214" s="330">
        <v>-1.0</v>
      </c>
      <c r="IF214" s="331">
        <v>-2.0</v>
      </c>
      <c r="IG214" s="331">
        <v>-3.0</v>
      </c>
      <c r="IH214" s="331">
        <v>-4.0</v>
      </c>
      <c r="II214" s="331">
        <v>-5.0</v>
      </c>
      <c r="IJ214" s="331">
        <v>-6.0</v>
      </c>
      <c r="IK214" s="331">
        <v>-7.0</v>
      </c>
      <c r="IL214" s="331">
        <v>-8.0</v>
      </c>
      <c r="IM214" s="331">
        <v>-9.0</v>
      </c>
      <c r="IN214" s="331">
        <v>-10.0</v>
      </c>
      <c r="IO214" s="331">
        <v>-11.0</v>
      </c>
      <c r="IP214" s="331">
        <v>-12.0</v>
      </c>
      <c r="IQ214" s="331">
        <v>-13.0</v>
      </c>
      <c r="IR214" s="331">
        <v>-14.0</v>
      </c>
      <c r="IS214" s="331">
        <v>-15.0</v>
      </c>
      <c r="IT214" s="608">
        <v>-16.0</v>
      </c>
      <c r="IU214" s="609"/>
      <c r="IV214" s="330">
        <v>-1.0</v>
      </c>
      <c r="IW214" s="331">
        <v>-2.0</v>
      </c>
      <c r="IX214" s="331">
        <v>-3.0</v>
      </c>
      <c r="IY214" s="331">
        <v>-4.0</v>
      </c>
      <c r="IZ214" s="331">
        <v>-5.0</v>
      </c>
      <c r="JA214" s="331">
        <v>-6.0</v>
      </c>
      <c r="JB214" s="331">
        <v>-7.0</v>
      </c>
      <c r="JC214" s="331">
        <v>-8.0</v>
      </c>
      <c r="JD214" s="331">
        <v>-9.0</v>
      </c>
      <c r="JE214" s="331">
        <v>-10.0</v>
      </c>
      <c r="JF214" s="331">
        <v>-11.0</v>
      </c>
      <c r="JG214" s="331">
        <v>-12.0</v>
      </c>
      <c r="JH214" s="331">
        <v>-13.0</v>
      </c>
      <c r="JI214" s="331">
        <v>-14.0</v>
      </c>
      <c r="JJ214" s="331">
        <v>-15.0</v>
      </c>
      <c r="JK214" s="608">
        <v>-16.0</v>
      </c>
      <c r="JL214" s="609"/>
      <c r="JM214" s="330">
        <v>-1.0</v>
      </c>
      <c r="JN214" s="331">
        <v>-2.0</v>
      </c>
      <c r="JO214" s="331">
        <v>-3.0</v>
      </c>
      <c r="JP214" s="331">
        <v>-4.0</v>
      </c>
      <c r="JQ214" s="331">
        <v>-5.0</v>
      </c>
      <c r="JR214" s="331">
        <v>-6.0</v>
      </c>
      <c r="JS214" s="331">
        <v>-7.0</v>
      </c>
      <c r="JT214" s="331">
        <v>-8.0</v>
      </c>
      <c r="JU214" s="331">
        <v>-9.0</v>
      </c>
      <c r="JV214" s="331">
        <v>-10.0</v>
      </c>
      <c r="JW214" s="331">
        <v>-11.0</v>
      </c>
      <c r="JX214" s="331">
        <v>-12.0</v>
      </c>
      <c r="JY214" s="331">
        <v>-13.0</v>
      </c>
      <c r="JZ214" s="331">
        <v>-14.0</v>
      </c>
      <c r="KA214" s="331">
        <v>-15.0</v>
      </c>
      <c r="KB214" s="608">
        <v>-16.0</v>
      </c>
      <c r="KC214" s="609"/>
      <c r="KD214" s="330">
        <v>-1.0</v>
      </c>
      <c r="KE214" s="331">
        <v>-2.0</v>
      </c>
      <c r="KF214" s="331">
        <v>-3.0</v>
      </c>
      <c r="KG214" s="331">
        <v>-4.0</v>
      </c>
      <c r="KH214" s="331">
        <v>-5.0</v>
      </c>
      <c r="KI214" s="331">
        <v>-6.0</v>
      </c>
      <c r="KJ214" s="331">
        <v>-7.0</v>
      </c>
      <c r="KK214" s="331">
        <v>-8.0</v>
      </c>
      <c r="KL214" s="331">
        <v>-9.0</v>
      </c>
      <c r="KM214" s="331">
        <v>-10.0</v>
      </c>
      <c r="KN214" s="331">
        <v>-11.0</v>
      </c>
      <c r="KO214" s="331">
        <v>-12.0</v>
      </c>
      <c r="KP214" s="331">
        <v>-13.0</v>
      </c>
      <c r="KQ214" s="331">
        <v>-14.0</v>
      </c>
      <c r="KR214" s="331">
        <v>-15.0</v>
      </c>
      <c r="KS214" s="608">
        <v>-16.0</v>
      </c>
      <c r="KT214" s="609"/>
      <c r="KU214" s="334"/>
    </row>
    <row r="215" ht="15.0" customHeight="1">
      <c r="A215" s="248"/>
      <c r="B215" s="336" t="s">
        <v>36</v>
      </c>
      <c r="C215" s="337"/>
      <c r="D215" s="337"/>
      <c r="E215" s="337" t="s">
        <v>121</v>
      </c>
      <c r="F215" s="337" t="s">
        <v>121</v>
      </c>
      <c r="G215" s="337" t="s">
        <v>121</v>
      </c>
      <c r="H215" s="337" t="s">
        <v>121</v>
      </c>
      <c r="I215" s="337" t="s">
        <v>121</v>
      </c>
      <c r="J215" s="337" t="s">
        <v>121</v>
      </c>
      <c r="K215" s="337" t="s">
        <v>121</v>
      </c>
      <c r="L215" s="337" t="s">
        <v>121</v>
      </c>
      <c r="M215" s="337" t="s">
        <v>121</v>
      </c>
      <c r="N215" s="337" t="s">
        <v>121</v>
      </c>
      <c r="O215" s="337" t="s">
        <v>121</v>
      </c>
      <c r="P215" s="610" t="s">
        <v>121</v>
      </c>
      <c r="Q215" s="611"/>
      <c r="R215" s="248"/>
      <c r="S215" s="336" t="s">
        <v>36</v>
      </c>
      <c r="T215" s="337"/>
      <c r="U215" s="337"/>
      <c r="V215" s="337" t="s">
        <v>121</v>
      </c>
      <c r="W215" s="337" t="s">
        <v>121</v>
      </c>
      <c r="X215" s="337" t="s">
        <v>121</v>
      </c>
      <c r="Y215" s="337" t="s">
        <v>121</v>
      </c>
      <c r="Z215" s="337" t="s">
        <v>121</v>
      </c>
      <c r="AA215" s="337" t="s">
        <v>121</v>
      </c>
      <c r="AB215" s="337" t="s">
        <v>121</v>
      </c>
      <c r="AC215" s="337" t="s">
        <v>121</v>
      </c>
      <c r="AD215" s="337" t="s">
        <v>121</v>
      </c>
      <c r="AE215" s="337" t="s">
        <v>121</v>
      </c>
      <c r="AF215" s="337" t="s">
        <v>121</v>
      </c>
      <c r="AG215" s="610" t="s">
        <v>121</v>
      </c>
      <c r="AH215" s="611"/>
      <c r="AI215" s="248"/>
      <c r="AJ215" s="336" t="s">
        <v>36</v>
      </c>
      <c r="AK215" s="337"/>
      <c r="AL215" s="337"/>
      <c r="AM215" s="337" t="s">
        <v>121</v>
      </c>
      <c r="AN215" s="337" t="s">
        <v>121</v>
      </c>
      <c r="AO215" s="337" t="s">
        <v>121</v>
      </c>
      <c r="AP215" s="337" t="s">
        <v>121</v>
      </c>
      <c r="AQ215" s="337" t="s">
        <v>121</v>
      </c>
      <c r="AR215" s="337" t="s">
        <v>121</v>
      </c>
      <c r="AS215" s="337" t="s">
        <v>121</v>
      </c>
      <c r="AT215" s="337" t="s">
        <v>121</v>
      </c>
      <c r="AU215" s="337" t="s">
        <v>121</v>
      </c>
      <c r="AV215" s="337" t="s">
        <v>121</v>
      </c>
      <c r="AW215" s="337" t="s">
        <v>121</v>
      </c>
      <c r="AX215" s="610" t="s">
        <v>121</v>
      </c>
      <c r="AY215" s="611"/>
      <c r="AZ215" s="248"/>
      <c r="BA215" s="336" t="s">
        <v>36</v>
      </c>
      <c r="BB215" s="337"/>
      <c r="BC215" s="337"/>
      <c r="BD215" s="337" t="s">
        <v>121</v>
      </c>
      <c r="BE215" s="337" t="s">
        <v>121</v>
      </c>
      <c r="BF215" s="337" t="s">
        <v>121</v>
      </c>
      <c r="BG215" s="337" t="s">
        <v>121</v>
      </c>
      <c r="BH215" s="337" t="s">
        <v>121</v>
      </c>
      <c r="BI215" s="337" t="s">
        <v>121</v>
      </c>
      <c r="BJ215" s="337" t="s">
        <v>121</v>
      </c>
      <c r="BK215" s="337" t="s">
        <v>121</v>
      </c>
      <c r="BL215" s="337" t="s">
        <v>121</v>
      </c>
      <c r="BM215" s="337" t="s">
        <v>121</v>
      </c>
      <c r="BN215" s="337" t="s">
        <v>121</v>
      </c>
      <c r="BO215" s="610" t="s">
        <v>121</v>
      </c>
      <c r="BP215" s="611"/>
      <c r="BQ215" s="248"/>
      <c r="BR215" s="336" t="s">
        <v>36</v>
      </c>
      <c r="BS215" s="337"/>
      <c r="BT215" s="337"/>
      <c r="BU215" s="337" t="s">
        <v>121</v>
      </c>
      <c r="BV215" s="337" t="s">
        <v>121</v>
      </c>
      <c r="BW215" s="337" t="s">
        <v>121</v>
      </c>
      <c r="BX215" s="337" t="s">
        <v>121</v>
      </c>
      <c r="BY215" s="337" t="s">
        <v>121</v>
      </c>
      <c r="BZ215" s="337" t="s">
        <v>121</v>
      </c>
      <c r="CA215" s="337" t="s">
        <v>121</v>
      </c>
      <c r="CB215" s="337" t="s">
        <v>121</v>
      </c>
      <c r="CC215" s="337" t="s">
        <v>121</v>
      </c>
      <c r="CD215" s="337" t="s">
        <v>121</v>
      </c>
      <c r="CE215" s="337" t="s">
        <v>121</v>
      </c>
      <c r="CF215" s="610" t="s">
        <v>121</v>
      </c>
      <c r="CG215" s="611"/>
      <c r="CH215" s="248"/>
      <c r="CI215" s="336" t="s">
        <v>36</v>
      </c>
      <c r="CJ215" s="337"/>
      <c r="CK215" s="337"/>
      <c r="CL215" s="337" t="s">
        <v>121</v>
      </c>
      <c r="CM215" s="337" t="s">
        <v>121</v>
      </c>
      <c r="CN215" s="337" t="s">
        <v>121</v>
      </c>
      <c r="CO215" s="337" t="s">
        <v>121</v>
      </c>
      <c r="CP215" s="337" t="s">
        <v>121</v>
      </c>
      <c r="CQ215" s="337" t="s">
        <v>121</v>
      </c>
      <c r="CR215" s="337" t="s">
        <v>121</v>
      </c>
      <c r="CS215" s="337" t="s">
        <v>121</v>
      </c>
      <c r="CT215" s="337" t="s">
        <v>121</v>
      </c>
      <c r="CU215" s="337" t="s">
        <v>121</v>
      </c>
      <c r="CV215" s="337" t="s">
        <v>121</v>
      </c>
      <c r="CW215" s="610" t="s">
        <v>121</v>
      </c>
      <c r="CX215" s="611"/>
      <c r="CY215" s="248"/>
      <c r="CZ215" s="336" t="s">
        <v>36</v>
      </c>
      <c r="DA215" s="337"/>
      <c r="DB215" s="337"/>
      <c r="DC215" s="337" t="s">
        <v>121</v>
      </c>
      <c r="DD215" s="337" t="s">
        <v>121</v>
      </c>
      <c r="DE215" s="337" t="s">
        <v>121</v>
      </c>
      <c r="DF215" s="337" t="s">
        <v>121</v>
      </c>
      <c r="DG215" s="337" t="s">
        <v>121</v>
      </c>
      <c r="DH215" s="337" t="s">
        <v>121</v>
      </c>
      <c r="DI215" s="337" t="s">
        <v>121</v>
      </c>
      <c r="DJ215" s="337" t="s">
        <v>121</v>
      </c>
      <c r="DK215" s="337" t="s">
        <v>121</v>
      </c>
      <c r="DL215" s="337" t="s">
        <v>121</v>
      </c>
      <c r="DM215" s="337" t="s">
        <v>121</v>
      </c>
      <c r="DN215" s="610" t="s">
        <v>121</v>
      </c>
      <c r="DO215" s="611"/>
      <c r="DP215" s="248"/>
      <c r="DQ215" s="336" t="s">
        <v>36</v>
      </c>
      <c r="DR215" s="337"/>
      <c r="DS215" s="337"/>
      <c r="DT215" s="337" t="s">
        <v>121</v>
      </c>
      <c r="DU215" s="337" t="s">
        <v>121</v>
      </c>
      <c r="DV215" s="337" t="s">
        <v>121</v>
      </c>
      <c r="DW215" s="337" t="s">
        <v>121</v>
      </c>
      <c r="DX215" s="337" t="s">
        <v>121</v>
      </c>
      <c r="DY215" s="337" t="s">
        <v>121</v>
      </c>
      <c r="DZ215" s="337" t="s">
        <v>121</v>
      </c>
      <c r="EA215" s="337" t="s">
        <v>121</v>
      </c>
      <c r="EB215" s="337" t="s">
        <v>121</v>
      </c>
      <c r="EC215" s="337" t="s">
        <v>121</v>
      </c>
      <c r="ED215" s="337" t="s">
        <v>121</v>
      </c>
      <c r="EE215" s="610" t="s">
        <v>121</v>
      </c>
      <c r="EF215" s="611"/>
      <c r="EG215" s="248"/>
      <c r="EH215" s="336" t="s">
        <v>36</v>
      </c>
      <c r="EI215" s="337"/>
      <c r="EJ215" s="337"/>
      <c r="EK215" s="337" t="s">
        <v>121</v>
      </c>
      <c r="EL215" s="337" t="s">
        <v>121</v>
      </c>
      <c r="EM215" s="337" t="s">
        <v>121</v>
      </c>
      <c r="EN215" s="337" t="s">
        <v>121</v>
      </c>
      <c r="EO215" s="337" t="s">
        <v>121</v>
      </c>
      <c r="EP215" s="337" t="s">
        <v>121</v>
      </c>
      <c r="EQ215" s="337" t="s">
        <v>121</v>
      </c>
      <c r="ER215" s="337" t="s">
        <v>121</v>
      </c>
      <c r="ES215" s="337" t="s">
        <v>121</v>
      </c>
      <c r="ET215" s="337" t="s">
        <v>121</v>
      </c>
      <c r="EU215" s="337" t="s">
        <v>121</v>
      </c>
      <c r="EV215" s="610" t="s">
        <v>121</v>
      </c>
      <c r="EW215" s="611"/>
      <c r="EX215" s="248"/>
      <c r="EY215" s="336" t="s">
        <v>36</v>
      </c>
      <c r="EZ215" s="337"/>
      <c r="FA215" s="337"/>
      <c r="FB215" s="337" t="s">
        <v>121</v>
      </c>
      <c r="FC215" s="337" t="s">
        <v>121</v>
      </c>
      <c r="FD215" s="337" t="s">
        <v>121</v>
      </c>
      <c r="FE215" s="337" t="s">
        <v>121</v>
      </c>
      <c r="FF215" s="337" t="s">
        <v>121</v>
      </c>
      <c r="FG215" s="337" t="s">
        <v>121</v>
      </c>
      <c r="FH215" s="337" t="s">
        <v>121</v>
      </c>
      <c r="FI215" s="337" t="s">
        <v>121</v>
      </c>
      <c r="FJ215" s="337" t="s">
        <v>121</v>
      </c>
      <c r="FK215" s="337" t="s">
        <v>121</v>
      </c>
      <c r="FL215" s="337" t="s">
        <v>121</v>
      </c>
      <c r="FM215" s="610" t="s">
        <v>121</v>
      </c>
      <c r="FN215" s="611"/>
      <c r="FO215" s="248"/>
      <c r="FP215" s="336" t="s">
        <v>36</v>
      </c>
      <c r="FQ215" s="337"/>
      <c r="FR215" s="337"/>
      <c r="FS215" s="337" t="s">
        <v>121</v>
      </c>
      <c r="FT215" s="337" t="s">
        <v>121</v>
      </c>
      <c r="FU215" s="337" t="s">
        <v>121</v>
      </c>
      <c r="FV215" s="337" t="s">
        <v>121</v>
      </c>
      <c r="FW215" s="337" t="s">
        <v>121</v>
      </c>
      <c r="FX215" s="337" t="s">
        <v>121</v>
      </c>
      <c r="FY215" s="337" t="s">
        <v>121</v>
      </c>
      <c r="FZ215" s="337" t="s">
        <v>121</v>
      </c>
      <c r="GA215" s="337" t="s">
        <v>121</v>
      </c>
      <c r="GB215" s="337" t="s">
        <v>121</v>
      </c>
      <c r="GC215" s="337" t="s">
        <v>121</v>
      </c>
      <c r="GD215" s="610" t="s">
        <v>121</v>
      </c>
      <c r="GE215" s="611"/>
      <c r="GF215" s="248"/>
      <c r="GG215" s="336" t="s">
        <v>36</v>
      </c>
      <c r="GH215" s="337"/>
      <c r="GI215" s="337"/>
      <c r="GJ215" s="337" t="s">
        <v>121</v>
      </c>
      <c r="GK215" s="337" t="s">
        <v>121</v>
      </c>
      <c r="GL215" s="337" t="s">
        <v>121</v>
      </c>
      <c r="GM215" s="337" t="s">
        <v>121</v>
      </c>
      <c r="GN215" s="337" t="s">
        <v>121</v>
      </c>
      <c r="GO215" s="337" t="s">
        <v>121</v>
      </c>
      <c r="GP215" s="337" t="s">
        <v>121</v>
      </c>
      <c r="GQ215" s="337" t="s">
        <v>121</v>
      </c>
      <c r="GR215" s="337" t="s">
        <v>121</v>
      </c>
      <c r="GS215" s="337" t="s">
        <v>121</v>
      </c>
      <c r="GT215" s="337" t="s">
        <v>121</v>
      </c>
      <c r="GU215" s="610" t="s">
        <v>121</v>
      </c>
      <c r="GV215" s="611"/>
      <c r="GW215" s="248"/>
      <c r="GX215" s="336" t="s">
        <v>36</v>
      </c>
      <c r="GY215" s="337"/>
      <c r="GZ215" s="337"/>
      <c r="HA215" s="337" t="s">
        <v>121</v>
      </c>
      <c r="HB215" s="337" t="s">
        <v>121</v>
      </c>
      <c r="HC215" s="337" t="s">
        <v>121</v>
      </c>
      <c r="HD215" s="337" t="s">
        <v>121</v>
      </c>
      <c r="HE215" s="337" t="s">
        <v>121</v>
      </c>
      <c r="HF215" s="337" t="s">
        <v>121</v>
      </c>
      <c r="HG215" s="337" t="s">
        <v>121</v>
      </c>
      <c r="HH215" s="337" t="s">
        <v>121</v>
      </c>
      <c r="HI215" s="337" t="s">
        <v>121</v>
      </c>
      <c r="HJ215" s="337" t="s">
        <v>121</v>
      </c>
      <c r="HK215" s="337" t="s">
        <v>121</v>
      </c>
      <c r="HL215" s="610" t="s">
        <v>121</v>
      </c>
      <c r="HM215" s="611"/>
      <c r="HN215" s="248"/>
      <c r="HO215" s="336" t="s">
        <v>36</v>
      </c>
      <c r="HP215" s="337"/>
      <c r="HQ215" s="337"/>
      <c r="HR215" s="337" t="s">
        <v>121</v>
      </c>
      <c r="HS215" s="337" t="s">
        <v>121</v>
      </c>
      <c r="HT215" s="337" t="s">
        <v>121</v>
      </c>
      <c r="HU215" s="337" t="s">
        <v>121</v>
      </c>
      <c r="HV215" s="337" t="s">
        <v>121</v>
      </c>
      <c r="HW215" s="337" t="s">
        <v>121</v>
      </c>
      <c r="HX215" s="337" t="s">
        <v>121</v>
      </c>
      <c r="HY215" s="337" t="s">
        <v>121</v>
      </c>
      <c r="HZ215" s="337" t="s">
        <v>121</v>
      </c>
      <c r="IA215" s="337" t="s">
        <v>121</v>
      </c>
      <c r="IB215" s="337" t="s">
        <v>121</v>
      </c>
      <c r="IC215" s="610" t="s">
        <v>121</v>
      </c>
      <c r="ID215" s="611"/>
      <c r="IE215" s="248"/>
      <c r="IF215" s="336" t="s">
        <v>36</v>
      </c>
      <c r="IG215" s="337"/>
      <c r="IH215" s="337"/>
      <c r="II215" s="337" t="s">
        <v>121</v>
      </c>
      <c r="IJ215" s="337" t="s">
        <v>121</v>
      </c>
      <c r="IK215" s="337" t="s">
        <v>121</v>
      </c>
      <c r="IL215" s="337" t="s">
        <v>121</v>
      </c>
      <c r="IM215" s="337" t="s">
        <v>121</v>
      </c>
      <c r="IN215" s="337" t="s">
        <v>121</v>
      </c>
      <c r="IO215" s="337" t="s">
        <v>121</v>
      </c>
      <c r="IP215" s="337" t="s">
        <v>121</v>
      </c>
      <c r="IQ215" s="337" t="s">
        <v>121</v>
      </c>
      <c r="IR215" s="337" t="s">
        <v>121</v>
      </c>
      <c r="IS215" s="337" t="s">
        <v>121</v>
      </c>
      <c r="IT215" s="610" t="s">
        <v>121</v>
      </c>
      <c r="IU215" s="611"/>
      <c r="IV215" s="248"/>
      <c r="IW215" s="336" t="s">
        <v>36</v>
      </c>
      <c r="IX215" s="337"/>
      <c r="IY215" s="337"/>
      <c r="IZ215" s="337" t="s">
        <v>121</v>
      </c>
      <c r="JA215" s="337" t="s">
        <v>121</v>
      </c>
      <c r="JB215" s="337" t="s">
        <v>121</v>
      </c>
      <c r="JC215" s="337" t="s">
        <v>121</v>
      </c>
      <c r="JD215" s="337" t="s">
        <v>121</v>
      </c>
      <c r="JE215" s="337" t="s">
        <v>121</v>
      </c>
      <c r="JF215" s="337" t="s">
        <v>121</v>
      </c>
      <c r="JG215" s="337" t="s">
        <v>121</v>
      </c>
      <c r="JH215" s="337" t="s">
        <v>121</v>
      </c>
      <c r="JI215" s="337" t="s">
        <v>121</v>
      </c>
      <c r="JJ215" s="337" t="s">
        <v>121</v>
      </c>
      <c r="JK215" s="610" t="s">
        <v>121</v>
      </c>
      <c r="JL215" s="611"/>
      <c r="JM215" s="248"/>
      <c r="JN215" s="336" t="s">
        <v>36</v>
      </c>
      <c r="JO215" s="337"/>
      <c r="JP215" s="337"/>
      <c r="JQ215" s="337" t="s">
        <v>121</v>
      </c>
      <c r="JR215" s="337" t="s">
        <v>121</v>
      </c>
      <c r="JS215" s="337" t="s">
        <v>121</v>
      </c>
      <c r="JT215" s="337" t="s">
        <v>121</v>
      </c>
      <c r="JU215" s="337" t="s">
        <v>121</v>
      </c>
      <c r="JV215" s="337" t="s">
        <v>121</v>
      </c>
      <c r="JW215" s="337" t="s">
        <v>121</v>
      </c>
      <c r="JX215" s="337" t="s">
        <v>121</v>
      </c>
      <c r="JY215" s="337" t="s">
        <v>121</v>
      </c>
      <c r="JZ215" s="337" t="s">
        <v>121</v>
      </c>
      <c r="KA215" s="337" t="s">
        <v>121</v>
      </c>
      <c r="KB215" s="610" t="s">
        <v>121</v>
      </c>
      <c r="KC215" s="611"/>
      <c r="KD215" s="248"/>
      <c r="KE215" s="336" t="s">
        <v>36</v>
      </c>
      <c r="KF215" s="337"/>
      <c r="KG215" s="337"/>
      <c r="KH215" s="337" t="s">
        <v>121</v>
      </c>
      <c r="KI215" s="337" t="s">
        <v>121</v>
      </c>
      <c r="KJ215" s="337" t="s">
        <v>121</v>
      </c>
      <c r="KK215" s="337" t="s">
        <v>121</v>
      </c>
      <c r="KL215" s="337" t="s">
        <v>121</v>
      </c>
      <c r="KM215" s="337" t="s">
        <v>121</v>
      </c>
      <c r="KN215" s="337" t="s">
        <v>121</v>
      </c>
      <c r="KO215" s="337" t="s">
        <v>121</v>
      </c>
      <c r="KP215" s="337" t="s">
        <v>121</v>
      </c>
      <c r="KQ215" s="337" t="s">
        <v>121</v>
      </c>
      <c r="KR215" s="337" t="s">
        <v>121</v>
      </c>
      <c r="KS215" s="610" t="s">
        <v>121</v>
      </c>
      <c r="KT215" s="611"/>
      <c r="KU215" s="340"/>
    </row>
    <row r="216" ht="15.75" customHeight="1">
      <c r="A216" s="341">
        <v>1.0</v>
      </c>
      <c r="B216" s="342" t="s">
        <v>122</v>
      </c>
      <c r="C216" s="343" t="s">
        <v>121</v>
      </c>
      <c r="D216" s="343" t="s">
        <v>123</v>
      </c>
      <c r="E216" s="344"/>
      <c r="F216" s="344"/>
      <c r="G216" s="344">
        <f t="shared" ref="G216:G227" si="1639">IFERROR(E216*F216/1000000,0)</f>
        <v>0</v>
      </c>
      <c r="H216" s="345"/>
      <c r="I216" s="344">
        <f t="shared" ref="I216:I227" si="1640">IFERROR(+G216*H216,"")</f>
        <v>0</v>
      </c>
      <c r="J216" s="346"/>
      <c r="K216" s="347"/>
      <c r="L216" s="347"/>
      <c r="M216" s="344">
        <f t="shared" ref="M216:M227" si="1641">IFERROR(+(IF(G216="","0",G216))+(IF(I216="","0",I216))+(IF(L216="","0",L216)),"")</f>
        <v>0</v>
      </c>
      <c r="N216" s="345">
        <v>0.294289866351475</v>
      </c>
      <c r="O216" s="348">
        <f t="shared" ref="O216:O227" si="1642">IFERROR(+N216*(M216-L216),"")</f>
        <v>0</v>
      </c>
      <c r="P216" s="348">
        <f t="shared" ref="P216:P227" si="1643">IFERROR(+(IF(M216="","0",M216))-(IF(O216="","0",O216)),"")</f>
        <v>0</v>
      </c>
      <c r="Q216" s="612"/>
      <c r="R216" s="341">
        <v>1.0</v>
      </c>
      <c r="S216" s="342" t="s">
        <v>122</v>
      </c>
      <c r="T216" s="343" t="s">
        <v>121</v>
      </c>
      <c r="U216" s="343" t="s">
        <v>123</v>
      </c>
      <c r="V216" s="344"/>
      <c r="W216" s="344"/>
      <c r="X216" s="344">
        <f t="shared" ref="X216:X227" si="1644">IFERROR(V216*W216/1000000,0)</f>
        <v>0</v>
      </c>
      <c r="Y216" s="345"/>
      <c r="Z216" s="344">
        <f t="shared" ref="Z216:Z227" si="1645">IFERROR(+X216*Y216,"")</f>
        <v>0</v>
      </c>
      <c r="AA216" s="346"/>
      <c r="AB216" s="347"/>
      <c r="AC216" s="347"/>
      <c r="AD216" s="344">
        <f t="shared" ref="AD216:AD227" si="1646">IFERROR(+(IF(X216="","0",X216))+(IF(Z216="","0",Z216))+(IF(AC216="","0",AC216)),"")</f>
        <v>0</v>
      </c>
      <c r="AE216" s="345">
        <v>0.294289866351475</v>
      </c>
      <c r="AF216" s="348">
        <f t="shared" ref="AF216:AF227" si="1647">IFERROR(+AE216*(AD216-AC216),"")</f>
        <v>0</v>
      </c>
      <c r="AG216" s="348">
        <f t="shared" ref="AG216:AG227" si="1648">IFERROR(+(IF(AD216="","0",AD216))-(IF(AF216="","0",AF216)),"")</f>
        <v>0</v>
      </c>
      <c r="AH216" s="612"/>
      <c r="AI216" s="341">
        <v>1.0</v>
      </c>
      <c r="AJ216" s="342" t="s">
        <v>122</v>
      </c>
      <c r="AK216" s="343" t="s">
        <v>121</v>
      </c>
      <c r="AL216" s="343" t="s">
        <v>123</v>
      </c>
      <c r="AM216" s="344"/>
      <c r="AN216" s="344"/>
      <c r="AO216" s="344">
        <f t="shared" ref="AO216:AO227" si="1649">IFERROR(AM216*AN216/1000000,0)</f>
        <v>0</v>
      </c>
      <c r="AP216" s="345"/>
      <c r="AQ216" s="344">
        <f t="shared" ref="AQ216:AQ227" si="1650">IFERROR(+AO216*AP216,"")</f>
        <v>0</v>
      </c>
      <c r="AR216" s="346"/>
      <c r="AS216" s="347"/>
      <c r="AT216" s="347"/>
      <c r="AU216" s="344">
        <f t="shared" ref="AU216:AU227" si="1651">IFERROR(+(IF(AO216="","0",AO216))+(IF(AQ216="","0",AQ216))+(IF(AT216="","0",AT216)),"")</f>
        <v>0</v>
      </c>
      <c r="AV216" s="345">
        <v>0.294289866351475</v>
      </c>
      <c r="AW216" s="348">
        <f t="shared" ref="AW216:AW227" si="1652">IFERROR(+AV216*(AU216-AT216),"")</f>
        <v>0</v>
      </c>
      <c r="AX216" s="348">
        <f t="shared" ref="AX216:AX227" si="1653">IFERROR(+(IF(AU216="","0",AU216))-(IF(AW216="","0",AW216)),"")</f>
        <v>0</v>
      </c>
      <c r="AY216" s="612"/>
      <c r="AZ216" s="341">
        <v>1.0</v>
      </c>
      <c r="BA216" s="342" t="s">
        <v>122</v>
      </c>
      <c r="BB216" s="343" t="s">
        <v>121</v>
      </c>
      <c r="BC216" s="343" t="s">
        <v>123</v>
      </c>
      <c r="BD216" s="344"/>
      <c r="BE216" s="344"/>
      <c r="BF216" s="344">
        <f t="shared" ref="BF216:BF227" si="1654">IFERROR(BD216*BE216/1000000,0)</f>
        <v>0</v>
      </c>
      <c r="BG216" s="345"/>
      <c r="BH216" s="344">
        <f t="shared" ref="BH216:BH227" si="1655">IFERROR(+BF216*BG216,"")</f>
        <v>0</v>
      </c>
      <c r="BI216" s="346"/>
      <c r="BJ216" s="347"/>
      <c r="BK216" s="347"/>
      <c r="BL216" s="344">
        <f t="shared" ref="BL216:BL227" si="1656">IFERROR(+(IF(BF216="","0",BF216))+(IF(BH216="","0",BH216))+(IF(BK216="","0",BK216)),"")</f>
        <v>0</v>
      </c>
      <c r="BM216" s="345">
        <v>0.294289866351475</v>
      </c>
      <c r="BN216" s="348">
        <f t="shared" ref="BN216:BN227" si="1657">IFERROR(+BM216*(BL216-BK216),"")</f>
        <v>0</v>
      </c>
      <c r="BO216" s="348">
        <f t="shared" ref="BO216:BO227" si="1658">IFERROR(+(IF(BL216="","0",BL216))-(IF(BN216="","0",BN216)),"")</f>
        <v>0</v>
      </c>
      <c r="BP216" s="612"/>
      <c r="BQ216" s="341">
        <v>1.0</v>
      </c>
      <c r="BR216" s="342" t="s">
        <v>122</v>
      </c>
      <c r="BS216" s="343" t="s">
        <v>121</v>
      </c>
      <c r="BT216" s="343" t="s">
        <v>123</v>
      </c>
      <c r="BU216" s="344"/>
      <c r="BV216" s="344"/>
      <c r="BW216" s="344">
        <f t="shared" ref="BW216:BW227" si="1659">IFERROR(BU216*BV216/1000000,0)</f>
        <v>0</v>
      </c>
      <c r="BX216" s="345"/>
      <c r="BY216" s="344">
        <f t="shared" ref="BY216:BY227" si="1660">IFERROR(+BW216*BX216,"")</f>
        <v>0</v>
      </c>
      <c r="BZ216" s="346"/>
      <c r="CA216" s="347"/>
      <c r="CB216" s="347"/>
      <c r="CC216" s="344">
        <f t="shared" ref="CC216:CC227" si="1661">IFERROR(+(IF(BW216="","0",BW216))+(IF(BY216="","0",BY216))+(IF(CB216="","0",CB216)),"")</f>
        <v>0</v>
      </c>
      <c r="CD216" s="345">
        <v>0.294289866351475</v>
      </c>
      <c r="CE216" s="348">
        <f t="shared" ref="CE216:CE227" si="1662">IFERROR(+CD216*(CC216-CB216),"")</f>
        <v>0</v>
      </c>
      <c r="CF216" s="348">
        <f t="shared" ref="CF216:CF227" si="1663">IFERROR(+(IF(CC216="","0",CC216))-(IF(CE216="","0",CE216)),"")</f>
        <v>0</v>
      </c>
      <c r="CG216" s="612"/>
      <c r="CH216" s="341">
        <v>1.0</v>
      </c>
      <c r="CI216" s="342" t="s">
        <v>122</v>
      </c>
      <c r="CJ216" s="343" t="s">
        <v>121</v>
      </c>
      <c r="CK216" s="343" t="s">
        <v>123</v>
      </c>
      <c r="CL216" s="344"/>
      <c r="CM216" s="344"/>
      <c r="CN216" s="344">
        <f t="shared" ref="CN216:CN227" si="1664">IFERROR(CL216*CM216/1000000,0)</f>
        <v>0</v>
      </c>
      <c r="CO216" s="345"/>
      <c r="CP216" s="344">
        <f t="shared" ref="CP216:CP227" si="1665">IFERROR(+CN216*CO216,"")</f>
        <v>0</v>
      </c>
      <c r="CQ216" s="346"/>
      <c r="CR216" s="347"/>
      <c r="CS216" s="347"/>
      <c r="CT216" s="344">
        <f t="shared" ref="CT216:CT227" si="1666">IFERROR(+(IF(CN216="","0",CN216))+(IF(CP216="","0",CP216))+(IF(CS216="","0",CS216)),"")</f>
        <v>0</v>
      </c>
      <c r="CU216" s="345">
        <v>0.294289866351475</v>
      </c>
      <c r="CV216" s="348">
        <f t="shared" ref="CV216:CV227" si="1667">IFERROR(+CU216*(CT216-CS216),"")</f>
        <v>0</v>
      </c>
      <c r="CW216" s="348">
        <f t="shared" ref="CW216:CW227" si="1668">IFERROR(+(IF(CT216="","0",CT216))-(IF(CV216="","0",CV216)),"")</f>
        <v>0</v>
      </c>
      <c r="CX216" s="612"/>
      <c r="CY216" s="341">
        <v>1.0</v>
      </c>
      <c r="CZ216" s="342" t="s">
        <v>122</v>
      </c>
      <c r="DA216" s="343" t="s">
        <v>121</v>
      </c>
      <c r="DB216" s="343" t="s">
        <v>123</v>
      </c>
      <c r="DC216" s="344"/>
      <c r="DD216" s="344"/>
      <c r="DE216" s="344">
        <f t="shared" ref="DE216:DE227" si="1669">IFERROR(DC216*DD216/1000000,0)</f>
        <v>0</v>
      </c>
      <c r="DF216" s="345"/>
      <c r="DG216" s="344">
        <f t="shared" ref="DG216:DG227" si="1670">IFERROR(+DE216*DF216,"")</f>
        <v>0</v>
      </c>
      <c r="DH216" s="346"/>
      <c r="DI216" s="347"/>
      <c r="DJ216" s="347"/>
      <c r="DK216" s="344">
        <f t="shared" ref="DK216:DK227" si="1671">IFERROR(+(IF(DE216="","0",DE216))+(IF(DG216="","0",DG216))+(IF(DJ216="","0",DJ216)),"")</f>
        <v>0</v>
      </c>
      <c r="DL216" s="345">
        <v>0.294289866351475</v>
      </c>
      <c r="DM216" s="348">
        <f t="shared" ref="DM216:DM227" si="1672">IFERROR(+DL216*(DK216-DJ216),"")</f>
        <v>0</v>
      </c>
      <c r="DN216" s="348">
        <f t="shared" ref="DN216:DN227" si="1673">IFERROR(+(IF(DK216="","0",DK216))-(IF(DM216="","0",DM216)),"")</f>
        <v>0</v>
      </c>
      <c r="DO216" s="612"/>
      <c r="DP216" s="341">
        <v>1.0</v>
      </c>
      <c r="DQ216" s="342" t="s">
        <v>122</v>
      </c>
      <c r="DR216" s="343" t="s">
        <v>121</v>
      </c>
      <c r="DS216" s="343" t="s">
        <v>123</v>
      </c>
      <c r="DT216" s="344"/>
      <c r="DU216" s="344"/>
      <c r="DV216" s="344">
        <f t="shared" ref="DV216:DV227" si="1674">IFERROR(DT216*DU216/1000000,0)</f>
        <v>0</v>
      </c>
      <c r="DW216" s="345"/>
      <c r="DX216" s="344">
        <f t="shared" ref="DX216:DX227" si="1675">IFERROR(+DV216*DW216,"")</f>
        <v>0</v>
      </c>
      <c r="DY216" s="346"/>
      <c r="DZ216" s="347"/>
      <c r="EA216" s="347"/>
      <c r="EB216" s="344">
        <f t="shared" ref="EB216:EB227" si="1676">IFERROR(+(IF(DV216="","0",DV216))+(IF(DX216="","0",DX216))+(IF(EA216="","0",EA216)),"")</f>
        <v>0</v>
      </c>
      <c r="EC216" s="345">
        <v>0.294289866351475</v>
      </c>
      <c r="ED216" s="348">
        <f t="shared" ref="ED216:ED227" si="1677">IFERROR(+EC216*(EB216-EA216),"")</f>
        <v>0</v>
      </c>
      <c r="EE216" s="348">
        <f t="shared" ref="EE216:EE227" si="1678">IFERROR(+(IF(EB216="","0",EB216))-(IF(ED216="","0",ED216)),"")</f>
        <v>0</v>
      </c>
      <c r="EF216" s="612"/>
      <c r="EG216" s="341">
        <v>1.0</v>
      </c>
      <c r="EH216" s="342" t="s">
        <v>122</v>
      </c>
      <c r="EI216" s="343" t="s">
        <v>121</v>
      </c>
      <c r="EJ216" s="343" t="s">
        <v>123</v>
      </c>
      <c r="EK216" s="344"/>
      <c r="EL216" s="344"/>
      <c r="EM216" s="344">
        <f t="shared" ref="EM216:EM227" si="1679">IFERROR(EK216*EL216/1000000,0)</f>
        <v>0</v>
      </c>
      <c r="EN216" s="345"/>
      <c r="EO216" s="344">
        <f t="shared" ref="EO216:EO227" si="1680">IFERROR(+EM216*EN216,"")</f>
        <v>0</v>
      </c>
      <c r="EP216" s="346"/>
      <c r="EQ216" s="347"/>
      <c r="ER216" s="347"/>
      <c r="ES216" s="344">
        <f t="shared" ref="ES216:ES227" si="1681">IFERROR(+(IF(EM216="","0",EM216))+(IF(EO216="","0",EO216))+(IF(ER216="","0",ER216)),"")</f>
        <v>0</v>
      </c>
      <c r="ET216" s="345">
        <v>0.294289866351475</v>
      </c>
      <c r="EU216" s="348">
        <f t="shared" ref="EU216:EU227" si="1682">IFERROR(+ET216*(ES216-ER216),"")</f>
        <v>0</v>
      </c>
      <c r="EV216" s="348">
        <f t="shared" ref="EV216:EV227" si="1683">IFERROR(+(IF(ES216="","0",ES216))-(IF(EU216="","0",EU216)),"")</f>
        <v>0</v>
      </c>
      <c r="EW216" s="612"/>
      <c r="EX216" s="341">
        <v>1.0</v>
      </c>
      <c r="EY216" s="342" t="s">
        <v>122</v>
      </c>
      <c r="EZ216" s="343" t="s">
        <v>121</v>
      </c>
      <c r="FA216" s="343" t="s">
        <v>123</v>
      </c>
      <c r="FB216" s="344">
        <f>ADHK!FB216</f>
        <v>15205.424</v>
      </c>
      <c r="FC216" s="344">
        <f>'Produksi dan Harga'!BG24</f>
        <v>25123395.78</v>
      </c>
      <c r="FD216" s="344">
        <f t="shared" ref="FD216:FD227" si="1684">IFERROR(FB216*FC216/1000000,0)</f>
        <v>382011.8852</v>
      </c>
      <c r="FE216" s="345"/>
      <c r="FF216" s="344">
        <f t="shared" ref="FF216:FF227" si="1685">IFERROR(+FD216*FE216,"")</f>
        <v>0</v>
      </c>
      <c r="FG216" s="346"/>
      <c r="FH216" s="347"/>
      <c r="FI216" s="347"/>
      <c r="FJ216" s="344">
        <f t="shared" ref="FJ216:FJ227" si="1686">IFERROR(+(IF(FD216="","0",FD216))+(IF(FF216="","0",FF216))+(IF(FI216="","0",FI216)),"")</f>
        <v>382011.8852</v>
      </c>
      <c r="FK216" s="345">
        <v>0.294289866351475</v>
      </c>
      <c r="FL216" s="348">
        <f t="shared" ref="FL216:FL227" si="1687">IFERROR(+FK216*(FJ216-FI216),"")</f>
        <v>112422.2266</v>
      </c>
      <c r="FM216" s="348">
        <f t="shared" ref="FM216:FM227" si="1688">IFERROR(+(IF(FJ216="","0",FJ216))-(IF(FL216="","0",FL216)),"")</f>
        <v>269589.6585</v>
      </c>
      <c r="FN216" s="612"/>
      <c r="FO216" s="341">
        <v>1.0</v>
      </c>
      <c r="FP216" s="342" t="s">
        <v>122</v>
      </c>
      <c r="FQ216" s="343" t="s">
        <v>121</v>
      </c>
      <c r="FR216" s="343" t="s">
        <v>123</v>
      </c>
      <c r="FS216" s="344">
        <f>ADHK!FS216</f>
        <v>14586.017</v>
      </c>
      <c r="FT216" s="344">
        <f>'Produksi dan Harga'!BL24</f>
        <v>23659216.43</v>
      </c>
      <c r="FU216" s="344">
        <f t="shared" ref="FU216:FU227" si="1689">IFERROR(FS216*FT216/1000000,0)</f>
        <v>345093.7331</v>
      </c>
      <c r="FV216" s="345"/>
      <c r="FW216" s="344">
        <f t="shared" ref="FW216:FW227" si="1690">IFERROR(+FU216*FV216,"")</f>
        <v>0</v>
      </c>
      <c r="FX216" s="346"/>
      <c r="FY216" s="347"/>
      <c r="FZ216" s="347"/>
      <c r="GA216" s="344">
        <f t="shared" ref="GA216:GA227" si="1691">IFERROR(+(IF(FU216="","0",FU216))+(IF(FW216="","0",FW216))+(IF(FZ216="","0",FZ216)),"")</f>
        <v>345093.7331</v>
      </c>
      <c r="GB216" s="345">
        <v>0.294289866351475</v>
      </c>
      <c r="GC216" s="348">
        <f t="shared" ref="GC216:GC227" si="1692">IFERROR(+GB216*(GA216-FZ216),"")</f>
        <v>101557.5886</v>
      </c>
      <c r="GD216" s="348">
        <f t="shared" ref="GD216:GD227" si="1693">IFERROR(+(IF(GA216="","0",GA216))-(IF(GC216="","0",GC216)),"")</f>
        <v>243536.1445</v>
      </c>
      <c r="GE216" s="612"/>
      <c r="GF216" s="341">
        <v>1.0</v>
      </c>
      <c r="GG216" s="342" t="s">
        <v>122</v>
      </c>
      <c r="GH216" s="343" t="s">
        <v>121</v>
      </c>
      <c r="GI216" s="343" t="s">
        <v>123</v>
      </c>
      <c r="GJ216" s="344">
        <f>ADHK!GJ216</f>
        <v>14363.107</v>
      </c>
      <c r="GK216" s="344">
        <f>'Produksi dan Harga'!BQ24</f>
        <v>22958305.74</v>
      </c>
      <c r="GL216" s="344">
        <f t="shared" ref="GL216:GL227" si="1694">IFERROR(GJ216*GK216/1000000,0)</f>
        <v>329752.6019</v>
      </c>
      <c r="GM216" s="345"/>
      <c r="GN216" s="344">
        <f t="shared" ref="GN216:GN227" si="1695">IFERROR(+GL216*GM216,"")</f>
        <v>0</v>
      </c>
      <c r="GO216" s="346"/>
      <c r="GP216" s="347"/>
      <c r="GQ216" s="347"/>
      <c r="GR216" s="344">
        <f t="shared" ref="GR216:GR227" si="1696">IFERROR(+(IF(GL216="","0",GL216))+(IF(GN216="","0",GN216))+(IF(GQ216="","0",GQ216)),"")</f>
        <v>329752.6019</v>
      </c>
      <c r="GS216" s="345">
        <v>0.294289866351475</v>
      </c>
      <c r="GT216" s="348">
        <f t="shared" ref="GT216:GT227" si="1697">IFERROR(+GS216*(GR216-GQ216),"")</f>
        <v>97042.84914</v>
      </c>
      <c r="GU216" s="348">
        <f t="shared" ref="GU216:GU227" si="1698">IFERROR(+(IF(GR216="","0",GR216))-(IF(GT216="","0",GT216)),"")</f>
        <v>232709.7527</v>
      </c>
      <c r="GV216" s="612"/>
      <c r="GW216" s="341">
        <v>1.0</v>
      </c>
      <c r="GX216" s="342" t="s">
        <v>122</v>
      </c>
      <c r="GY216" s="343" t="s">
        <v>121</v>
      </c>
      <c r="GZ216" s="343" t="s">
        <v>123</v>
      </c>
      <c r="HA216" s="344">
        <f>ADHK!HA216</f>
        <v>18023.656</v>
      </c>
      <c r="HB216" s="352">
        <f>'Produksi dan Harga'!BV24</f>
        <v>23117364.63</v>
      </c>
      <c r="HC216" s="344">
        <f t="shared" ref="HC216:HC227" si="1699">IFERROR(HA216*HB216/1000000,0)</f>
        <v>416659.4277</v>
      </c>
      <c r="HD216" s="345"/>
      <c r="HE216" s="344">
        <f t="shared" ref="HE216:HE227" si="1700">IFERROR(+HC216*HD216,"")</f>
        <v>0</v>
      </c>
      <c r="HF216" s="346"/>
      <c r="HG216" s="347"/>
      <c r="HH216" s="347"/>
      <c r="HI216" s="344">
        <f t="shared" ref="HI216:HI227" si="1701">IFERROR(+(IF(HC216="","0",HC216))+(IF(HE216="","0",HE216))+(IF(HH216="","0",HH216)),"")</f>
        <v>416659.4277</v>
      </c>
      <c r="HJ216" s="345">
        <v>0.294289866351475</v>
      </c>
      <c r="HK216" s="348">
        <f t="shared" ref="HK216:HK227" si="1702">IFERROR(+HJ216*(HI216-HH216),"")</f>
        <v>122618.6473</v>
      </c>
      <c r="HL216" s="348">
        <f t="shared" ref="HL216:HL227" si="1703">IFERROR(+(IF(HI216="","0",HI216))-(IF(HK216="","0",HK216)),"")</f>
        <v>294040.7804</v>
      </c>
      <c r="HM216" s="612"/>
      <c r="HN216" s="341">
        <v>1.0</v>
      </c>
      <c r="HO216" s="342" t="s">
        <v>122</v>
      </c>
      <c r="HP216" s="343" t="s">
        <v>121</v>
      </c>
      <c r="HQ216" s="343" t="s">
        <v>123</v>
      </c>
      <c r="HR216" s="344">
        <f>ADHK!HR216</f>
        <v>13346.72</v>
      </c>
      <c r="HS216" s="352">
        <f>'Produksi dan Harga'!CA24</f>
        <v>25575243.76</v>
      </c>
      <c r="HT216" s="344">
        <f t="shared" ref="HT216:HT227" si="1704">IFERROR(HR216*HS216/1000000,0)</f>
        <v>341345.6174</v>
      </c>
      <c r="HU216" s="345"/>
      <c r="HV216" s="344">
        <f t="shared" ref="HV216:HV227" si="1705">IFERROR(+HT216*HU216,"")</f>
        <v>0</v>
      </c>
      <c r="HW216" s="346"/>
      <c r="HX216" s="347"/>
      <c r="HY216" s="347"/>
      <c r="HZ216" s="344">
        <f t="shared" ref="HZ216:HZ227" si="1706">IFERROR(+(IF(HT216="","0",HT216))+(IF(HV216="","0",HV216))+(IF(HY216="","0",HY216)),"")</f>
        <v>341345.6174</v>
      </c>
      <c r="IA216" s="345">
        <v>0.294289866351475</v>
      </c>
      <c r="IB216" s="348">
        <f t="shared" ref="IB216:IB227" si="1707">IFERROR(+IA216*(HZ216-HY216),"")</f>
        <v>100454.5561</v>
      </c>
      <c r="IC216" s="348">
        <f t="shared" ref="IC216:IC227" si="1708">IFERROR(+(IF(HZ216="","0",HZ216))-(IF(IB216="","0",IB216)),"")</f>
        <v>240891.0613</v>
      </c>
      <c r="ID216" s="612"/>
      <c r="IE216" s="341">
        <v>1.0</v>
      </c>
      <c r="IF216" s="342" t="s">
        <v>122</v>
      </c>
      <c r="IG216" s="343" t="s">
        <v>121</v>
      </c>
      <c r="IH216" s="343" t="s">
        <v>123</v>
      </c>
      <c r="II216" s="344">
        <f>ADHK!II216</f>
        <v>17665.09</v>
      </c>
      <c r="IJ216" s="344">
        <f>'Produksi dan Harga'!CF24</f>
        <v>23873976.14</v>
      </c>
      <c r="IK216" s="344">
        <f t="shared" ref="IK216:IK227" si="1709">IFERROR(II216*IJ216/1000000,0)</f>
        <v>421735.9371</v>
      </c>
      <c r="IL216" s="345"/>
      <c r="IM216" s="344">
        <f t="shared" ref="IM216:IM227" si="1710">IFERROR(+IK216*IL216,"")</f>
        <v>0</v>
      </c>
      <c r="IN216" s="346"/>
      <c r="IO216" s="347"/>
      <c r="IP216" s="347"/>
      <c r="IQ216" s="344">
        <f t="shared" ref="IQ216:IQ227" si="1711">IFERROR(+(IF(IK216="","0",IK216))+(IF(IM216="","0",IM216))+(IF(IP216="","0",IP216)),"")</f>
        <v>421735.9371</v>
      </c>
      <c r="IR216" s="345">
        <v>0.294289866351475</v>
      </c>
      <c r="IS216" s="348">
        <f t="shared" ref="IS216:IS227" si="1712">IFERROR(+IR216*(IQ216-IP216),"")</f>
        <v>124112.6126</v>
      </c>
      <c r="IT216" s="348">
        <f t="shared" ref="IT216:IT227" si="1713">IFERROR(+(IF(IQ216="","0",IQ216))-(IF(IS216="","0",IS216)),"")</f>
        <v>297623.3245</v>
      </c>
      <c r="IU216" s="612"/>
      <c r="IV216" s="341">
        <v>1.0</v>
      </c>
      <c r="IW216" s="342" t="s">
        <v>122</v>
      </c>
      <c r="IX216" s="343" t="s">
        <v>121</v>
      </c>
      <c r="IY216" s="343" t="s">
        <v>123</v>
      </c>
      <c r="IZ216" s="257">
        <f>ADHK!IZ216</f>
        <v>18184.52</v>
      </c>
      <c r="JA216" s="344">
        <f>'Produksi dan Harga'!CK24</f>
        <v>21417172</v>
      </c>
      <c r="JB216" s="344">
        <f t="shared" ref="JB216:JB227" si="1714">IFERROR(IZ216*JA216/1000000,0)</f>
        <v>389460.9926</v>
      </c>
      <c r="JC216" s="345"/>
      <c r="JD216" s="344">
        <f t="shared" ref="JD216:JD227" si="1715">IFERROR(+JB216*JC216,"")</f>
        <v>0</v>
      </c>
      <c r="JE216" s="346"/>
      <c r="JF216" s="347"/>
      <c r="JG216" s="347"/>
      <c r="JH216" s="344">
        <f t="shared" ref="JH216:JH227" si="1716">IFERROR(+(IF(JB216="","0",JB216))+(IF(JD216="","0",JD216))+(IF(JG216="","0",JG216)),"")</f>
        <v>389460.9926</v>
      </c>
      <c r="JI216" s="345">
        <v>0.294289866351475</v>
      </c>
      <c r="JJ216" s="348">
        <f t="shared" ref="JJ216:JJ227" si="1717">IFERROR(+JI216*(JH216-JG216),"")</f>
        <v>114614.4235</v>
      </c>
      <c r="JK216" s="348">
        <f t="shared" ref="JK216:JK227" si="1718">IFERROR(+(IF(JH216="","0",JH216))-(IF(JJ216="","0",JJ216)),"")</f>
        <v>274846.5691</v>
      </c>
      <c r="JL216" s="612"/>
      <c r="JM216" s="341">
        <v>1.0</v>
      </c>
      <c r="JN216" s="342" t="s">
        <v>122</v>
      </c>
      <c r="JO216" s="343" t="s">
        <v>121</v>
      </c>
      <c r="JP216" s="343" t="s">
        <v>123</v>
      </c>
      <c r="JQ216" s="257" t="str">
        <f>ADHK!JQ216</f>
        <v/>
      </c>
      <c r="JR216" s="344"/>
      <c r="JS216" s="344">
        <f t="shared" ref="JS216:JS227" si="1719">IFERROR(JQ216*JR216/1000000,0)</f>
        <v>0</v>
      </c>
      <c r="JT216" s="345"/>
      <c r="JU216" s="344">
        <f t="shared" ref="JU216:JU227" si="1720">IFERROR(+JS216*JT216,"")</f>
        <v>0</v>
      </c>
      <c r="JV216" s="346"/>
      <c r="JW216" s="347"/>
      <c r="JX216" s="347"/>
      <c r="JY216" s="344">
        <f t="shared" ref="JY216:JY227" si="1721">IFERROR(+(IF(JS216="","0",JS216))+(IF(JU216="","0",JU216))+(IF(JX216="","0",JX216)),"")</f>
        <v>0</v>
      </c>
      <c r="JZ216" s="345">
        <v>0.294289866351475</v>
      </c>
      <c r="KA216" s="348">
        <f t="shared" ref="KA216:KA227" si="1722">IFERROR(+JZ216*(JY216-JX216),"")</f>
        <v>0</v>
      </c>
      <c r="KB216" s="348">
        <f t="shared" ref="KB216:KB227" si="1723">IFERROR(+(IF(JY216="","0",JY216))-(IF(KA216="","0",KA216)),"")</f>
        <v>0</v>
      </c>
      <c r="KC216" s="612"/>
      <c r="KD216" s="341">
        <v>1.0</v>
      </c>
      <c r="KE216" s="342" t="s">
        <v>122</v>
      </c>
      <c r="KF216" s="343" t="s">
        <v>121</v>
      </c>
      <c r="KG216" s="343" t="s">
        <v>123</v>
      </c>
      <c r="KH216" s="257" t="str">
        <f>ADHK!KH216</f>
        <v/>
      </c>
      <c r="KI216" s="344"/>
      <c r="KJ216" s="344">
        <f t="shared" ref="KJ216:KJ227" si="1724">IFERROR(KH216*KI216/1000000,0)</f>
        <v>0</v>
      </c>
      <c r="KK216" s="345"/>
      <c r="KL216" s="344">
        <f t="shared" ref="KL216:KL227" si="1725">IFERROR(+KJ216*KK216,"")</f>
        <v>0</v>
      </c>
      <c r="KM216" s="346"/>
      <c r="KN216" s="347"/>
      <c r="KO216" s="347"/>
      <c r="KP216" s="344">
        <f t="shared" ref="KP216:KP227" si="1726">IFERROR(+(IF(KJ216="","0",KJ216))+(IF(KL216="","0",KL216))+(IF(KO216="","0",KO216)),"")</f>
        <v>0</v>
      </c>
      <c r="KQ216" s="345">
        <v>0.294289866351475</v>
      </c>
      <c r="KR216" s="348">
        <f t="shared" ref="KR216:KR227" si="1727">IFERROR(+KQ216*(KP216-KO216),"")</f>
        <v>0</v>
      </c>
      <c r="KS216" s="348">
        <f t="shared" ref="KS216:KS227" si="1728">IFERROR(+(IF(KP216="","0",KP216))-(IF(KR216="","0",KR216)),"")</f>
        <v>0</v>
      </c>
      <c r="KT216" s="612"/>
      <c r="KU216" s="351"/>
    </row>
    <row r="217" ht="15.75" customHeight="1">
      <c r="A217" s="341">
        <v>2.0</v>
      </c>
      <c r="B217" s="342" t="s">
        <v>124</v>
      </c>
      <c r="C217" s="343" t="s">
        <v>121</v>
      </c>
      <c r="D217" s="343" t="s">
        <v>123</v>
      </c>
      <c r="E217" s="344"/>
      <c r="F217" s="344"/>
      <c r="G217" s="344">
        <f t="shared" si="1639"/>
        <v>0</v>
      </c>
      <c r="H217" s="345"/>
      <c r="I217" s="344">
        <f t="shared" si="1640"/>
        <v>0</v>
      </c>
      <c r="J217" s="346"/>
      <c r="K217" s="347"/>
      <c r="L217" s="347"/>
      <c r="M217" s="344">
        <f t="shared" si="1641"/>
        <v>0</v>
      </c>
      <c r="N217" s="345">
        <v>0.294289866351475</v>
      </c>
      <c r="O217" s="348">
        <f t="shared" si="1642"/>
        <v>0</v>
      </c>
      <c r="P217" s="348">
        <f t="shared" si="1643"/>
        <v>0</v>
      </c>
      <c r="Q217" s="612"/>
      <c r="R217" s="341">
        <v>2.0</v>
      </c>
      <c r="S217" s="342" t="s">
        <v>124</v>
      </c>
      <c r="T217" s="343" t="s">
        <v>121</v>
      </c>
      <c r="U217" s="343" t="s">
        <v>123</v>
      </c>
      <c r="V217" s="344"/>
      <c r="W217" s="344"/>
      <c r="X217" s="344">
        <f t="shared" si="1644"/>
        <v>0</v>
      </c>
      <c r="Y217" s="345"/>
      <c r="Z217" s="344">
        <f t="shared" si="1645"/>
        <v>0</v>
      </c>
      <c r="AA217" s="346"/>
      <c r="AB217" s="347"/>
      <c r="AC217" s="347"/>
      <c r="AD217" s="344">
        <f t="shared" si="1646"/>
        <v>0</v>
      </c>
      <c r="AE217" s="345">
        <v>0.294289866351475</v>
      </c>
      <c r="AF217" s="348">
        <f t="shared" si="1647"/>
        <v>0</v>
      </c>
      <c r="AG217" s="348">
        <f t="shared" si="1648"/>
        <v>0</v>
      </c>
      <c r="AH217" s="612"/>
      <c r="AI217" s="341">
        <v>2.0</v>
      </c>
      <c r="AJ217" s="342" t="s">
        <v>124</v>
      </c>
      <c r="AK217" s="343" t="s">
        <v>121</v>
      </c>
      <c r="AL217" s="343" t="s">
        <v>123</v>
      </c>
      <c r="AM217" s="344"/>
      <c r="AN217" s="344"/>
      <c r="AO217" s="344">
        <f t="shared" si="1649"/>
        <v>0</v>
      </c>
      <c r="AP217" s="345"/>
      <c r="AQ217" s="344">
        <f t="shared" si="1650"/>
        <v>0</v>
      </c>
      <c r="AR217" s="346"/>
      <c r="AS217" s="347"/>
      <c r="AT217" s="347"/>
      <c r="AU217" s="344">
        <f t="shared" si="1651"/>
        <v>0</v>
      </c>
      <c r="AV217" s="345">
        <v>0.294289866351475</v>
      </c>
      <c r="AW217" s="348">
        <f t="shared" si="1652"/>
        <v>0</v>
      </c>
      <c r="AX217" s="348">
        <f t="shared" si="1653"/>
        <v>0</v>
      </c>
      <c r="AY217" s="612"/>
      <c r="AZ217" s="341">
        <v>2.0</v>
      </c>
      <c r="BA217" s="342" t="s">
        <v>124</v>
      </c>
      <c r="BB217" s="343" t="s">
        <v>121</v>
      </c>
      <c r="BC217" s="343" t="s">
        <v>123</v>
      </c>
      <c r="BD217" s="344"/>
      <c r="BE217" s="344"/>
      <c r="BF217" s="344">
        <f t="shared" si="1654"/>
        <v>0</v>
      </c>
      <c r="BG217" s="345"/>
      <c r="BH217" s="344">
        <f t="shared" si="1655"/>
        <v>0</v>
      </c>
      <c r="BI217" s="346"/>
      <c r="BJ217" s="347"/>
      <c r="BK217" s="347"/>
      <c r="BL217" s="344">
        <f t="shared" si="1656"/>
        <v>0</v>
      </c>
      <c r="BM217" s="345">
        <v>0.294289866351475</v>
      </c>
      <c r="BN217" s="348">
        <f t="shared" si="1657"/>
        <v>0</v>
      </c>
      <c r="BO217" s="348">
        <f t="shared" si="1658"/>
        <v>0</v>
      </c>
      <c r="BP217" s="612"/>
      <c r="BQ217" s="341">
        <v>2.0</v>
      </c>
      <c r="BR217" s="342" t="s">
        <v>124</v>
      </c>
      <c r="BS217" s="343" t="s">
        <v>121</v>
      </c>
      <c r="BT217" s="343" t="s">
        <v>123</v>
      </c>
      <c r="BU217" s="344"/>
      <c r="BV217" s="344"/>
      <c r="BW217" s="344">
        <f t="shared" si="1659"/>
        <v>0</v>
      </c>
      <c r="BX217" s="345"/>
      <c r="BY217" s="344">
        <f t="shared" si="1660"/>
        <v>0</v>
      </c>
      <c r="BZ217" s="346"/>
      <c r="CA217" s="347"/>
      <c r="CB217" s="347"/>
      <c r="CC217" s="344">
        <f t="shared" si="1661"/>
        <v>0</v>
      </c>
      <c r="CD217" s="345">
        <v>0.294289866351475</v>
      </c>
      <c r="CE217" s="348">
        <f t="shared" si="1662"/>
        <v>0</v>
      </c>
      <c r="CF217" s="348">
        <f t="shared" si="1663"/>
        <v>0</v>
      </c>
      <c r="CG217" s="612"/>
      <c r="CH217" s="341">
        <v>2.0</v>
      </c>
      <c r="CI217" s="342" t="s">
        <v>124</v>
      </c>
      <c r="CJ217" s="343" t="s">
        <v>121</v>
      </c>
      <c r="CK217" s="343" t="s">
        <v>123</v>
      </c>
      <c r="CL217" s="344"/>
      <c r="CM217" s="344"/>
      <c r="CN217" s="344">
        <f t="shared" si="1664"/>
        <v>0</v>
      </c>
      <c r="CO217" s="345"/>
      <c r="CP217" s="344">
        <f t="shared" si="1665"/>
        <v>0</v>
      </c>
      <c r="CQ217" s="346"/>
      <c r="CR217" s="347"/>
      <c r="CS217" s="347"/>
      <c r="CT217" s="344">
        <f t="shared" si="1666"/>
        <v>0</v>
      </c>
      <c r="CU217" s="345">
        <v>0.294289866351475</v>
      </c>
      <c r="CV217" s="348">
        <f t="shared" si="1667"/>
        <v>0</v>
      </c>
      <c r="CW217" s="348">
        <f t="shared" si="1668"/>
        <v>0</v>
      </c>
      <c r="CX217" s="612"/>
      <c r="CY217" s="341">
        <v>2.0</v>
      </c>
      <c r="CZ217" s="342" t="s">
        <v>124</v>
      </c>
      <c r="DA217" s="343" t="s">
        <v>121</v>
      </c>
      <c r="DB217" s="343" t="s">
        <v>123</v>
      </c>
      <c r="DC217" s="344"/>
      <c r="DD217" s="344"/>
      <c r="DE217" s="344">
        <f t="shared" si="1669"/>
        <v>0</v>
      </c>
      <c r="DF217" s="345"/>
      <c r="DG217" s="344">
        <f t="shared" si="1670"/>
        <v>0</v>
      </c>
      <c r="DH217" s="346"/>
      <c r="DI217" s="347"/>
      <c r="DJ217" s="347"/>
      <c r="DK217" s="344">
        <f t="shared" si="1671"/>
        <v>0</v>
      </c>
      <c r="DL217" s="345">
        <v>0.294289866351475</v>
      </c>
      <c r="DM217" s="348">
        <f t="shared" si="1672"/>
        <v>0</v>
      </c>
      <c r="DN217" s="348">
        <f t="shared" si="1673"/>
        <v>0</v>
      </c>
      <c r="DO217" s="612"/>
      <c r="DP217" s="341">
        <v>2.0</v>
      </c>
      <c r="DQ217" s="342" t="s">
        <v>124</v>
      </c>
      <c r="DR217" s="343" t="s">
        <v>121</v>
      </c>
      <c r="DS217" s="343" t="s">
        <v>123</v>
      </c>
      <c r="DT217" s="344"/>
      <c r="DU217" s="344"/>
      <c r="DV217" s="344">
        <f t="shared" si="1674"/>
        <v>0</v>
      </c>
      <c r="DW217" s="345"/>
      <c r="DX217" s="344">
        <f t="shared" si="1675"/>
        <v>0</v>
      </c>
      <c r="DY217" s="346"/>
      <c r="DZ217" s="347"/>
      <c r="EA217" s="347"/>
      <c r="EB217" s="344">
        <f t="shared" si="1676"/>
        <v>0</v>
      </c>
      <c r="EC217" s="345">
        <v>0.294289866351475</v>
      </c>
      <c r="ED217" s="348">
        <f t="shared" si="1677"/>
        <v>0</v>
      </c>
      <c r="EE217" s="348">
        <f t="shared" si="1678"/>
        <v>0</v>
      </c>
      <c r="EF217" s="612"/>
      <c r="EG217" s="341">
        <v>2.0</v>
      </c>
      <c r="EH217" s="342" t="s">
        <v>124</v>
      </c>
      <c r="EI217" s="343" t="s">
        <v>121</v>
      </c>
      <c r="EJ217" s="343" t="s">
        <v>123</v>
      </c>
      <c r="EK217" s="344"/>
      <c r="EL217" s="344"/>
      <c r="EM217" s="344">
        <f t="shared" si="1679"/>
        <v>0</v>
      </c>
      <c r="EN217" s="345"/>
      <c r="EO217" s="344">
        <f t="shared" si="1680"/>
        <v>0</v>
      </c>
      <c r="EP217" s="346"/>
      <c r="EQ217" s="347"/>
      <c r="ER217" s="347"/>
      <c r="ES217" s="344">
        <f t="shared" si="1681"/>
        <v>0</v>
      </c>
      <c r="ET217" s="345">
        <v>0.294289866351475</v>
      </c>
      <c r="EU217" s="348">
        <f t="shared" si="1682"/>
        <v>0</v>
      </c>
      <c r="EV217" s="348">
        <f t="shared" si="1683"/>
        <v>0</v>
      </c>
      <c r="EW217" s="612"/>
      <c r="EX217" s="341">
        <v>2.0</v>
      </c>
      <c r="EY217" s="342" t="s">
        <v>124</v>
      </c>
      <c r="EZ217" s="343" t="s">
        <v>121</v>
      </c>
      <c r="FA217" s="343" t="s">
        <v>123</v>
      </c>
      <c r="FB217" s="344"/>
      <c r="FC217" s="344"/>
      <c r="FD217" s="344">
        <f t="shared" si="1684"/>
        <v>0</v>
      </c>
      <c r="FE217" s="345"/>
      <c r="FF217" s="344">
        <f t="shared" si="1685"/>
        <v>0</v>
      </c>
      <c r="FG217" s="346"/>
      <c r="FH217" s="347"/>
      <c r="FI217" s="347"/>
      <c r="FJ217" s="344">
        <f t="shared" si="1686"/>
        <v>0</v>
      </c>
      <c r="FK217" s="345">
        <v>0.294289866351475</v>
      </c>
      <c r="FL217" s="348">
        <f t="shared" si="1687"/>
        <v>0</v>
      </c>
      <c r="FM217" s="348">
        <f t="shared" si="1688"/>
        <v>0</v>
      </c>
      <c r="FN217" s="612"/>
      <c r="FO217" s="341">
        <v>2.0</v>
      </c>
      <c r="FP217" s="342" t="s">
        <v>124</v>
      </c>
      <c r="FQ217" s="343" t="s">
        <v>121</v>
      </c>
      <c r="FR217" s="343" t="s">
        <v>123</v>
      </c>
      <c r="FS217" s="344"/>
      <c r="FT217" s="344"/>
      <c r="FU217" s="344">
        <f t="shared" si="1689"/>
        <v>0</v>
      </c>
      <c r="FV217" s="345"/>
      <c r="FW217" s="344">
        <f t="shared" si="1690"/>
        <v>0</v>
      </c>
      <c r="FX217" s="346"/>
      <c r="FY217" s="347"/>
      <c r="FZ217" s="347"/>
      <c r="GA217" s="344">
        <f t="shared" si="1691"/>
        <v>0</v>
      </c>
      <c r="GB217" s="345">
        <v>0.294289866351475</v>
      </c>
      <c r="GC217" s="348">
        <f t="shared" si="1692"/>
        <v>0</v>
      </c>
      <c r="GD217" s="348">
        <f t="shared" si="1693"/>
        <v>0</v>
      </c>
      <c r="GE217" s="612"/>
      <c r="GF217" s="341">
        <v>2.0</v>
      </c>
      <c r="GG217" s="342" t="s">
        <v>124</v>
      </c>
      <c r="GH217" s="343" t="s">
        <v>121</v>
      </c>
      <c r="GI217" s="343" t="s">
        <v>123</v>
      </c>
      <c r="GJ217" s="344"/>
      <c r="GK217" s="344"/>
      <c r="GL217" s="344">
        <f t="shared" si="1694"/>
        <v>0</v>
      </c>
      <c r="GM217" s="345"/>
      <c r="GN217" s="344">
        <f t="shared" si="1695"/>
        <v>0</v>
      </c>
      <c r="GO217" s="346"/>
      <c r="GP217" s="347"/>
      <c r="GQ217" s="347"/>
      <c r="GR217" s="344">
        <f t="shared" si="1696"/>
        <v>0</v>
      </c>
      <c r="GS217" s="345">
        <v>0.294289866351475</v>
      </c>
      <c r="GT217" s="348">
        <f t="shared" si="1697"/>
        <v>0</v>
      </c>
      <c r="GU217" s="348">
        <f t="shared" si="1698"/>
        <v>0</v>
      </c>
      <c r="GV217" s="612"/>
      <c r="GW217" s="341">
        <v>2.0</v>
      </c>
      <c r="GX217" s="342" t="s">
        <v>124</v>
      </c>
      <c r="GY217" s="343" t="s">
        <v>121</v>
      </c>
      <c r="GZ217" s="343" t="s">
        <v>123</v>
      </c>
      <c r="HA217" s="344"/>
      <c r="HB217" s="344"/>
      <c r="HC217" s="344">
        <f t="shared" si="1699"/>
        <v>0</v>
      </c>
      <c r="HD217" s="345"/>
      <c r="HE217" s="344">
        <f t="shared" si="1700"/>
        <v>0</v>
      </c>
      <c r="HF217" s="346"/>
      <c r="HG217" s="347"/>
      <c r="HH217" s="347"/>
      <c r="HI217" s="344">
        <f t="shared" si="1701"/>
        <v>0</v>
      </c>
      <c r="HJ217" s="345">
        <v>0.294289866351475</v>
      </c>
      <c r="HK217" s="348">
        <f t="shared" si="1702"/>
        <v>0</v>
      </c>
      <c r="HL217" s="348">
        <f t="shared" si="1703"/>
        <v>0</v>
      </c>
      <c r="HM217" s="612"/>
      <c r="HN217" s="341">
        <v>2.0</v>
      </c>
      <c r="HO217" s="342" t="s">
        <v>124</v>
      </c>
      <c r="HP217" s="343" t="s">
        <v>121</v>
      </c>
      <c r="HQ217" s="343" t="s">
        <v>123</v>
      </c>
      <c r="HR217" s="344"/>
      <c r="HS217" s="344"/>
      <c r="HT217" s="344">
        <f t="shared" si="1704"/>
        <v>0</v>
      </c>
      <c r="HU217" s="345"/>
      <c r="HV217" s="344">
        <f t="shared" si="1705"/>
        <v>0</v>
      </c>
      <c r="HW217" s="346"/>
      <c r="HX217" s="347"/>
      <c r="HY217" s="347"/>
      <c r="HZ217" s="344">
        <f t="shared" si="1706"/>
        <v>0</v>
      </c>
      <c r="IA217" s="345">
        <v>0.294289866351475</v>
      </c>
      <c r="IB217" s="348">
        <f t="shared" si="1707"/>
        <v>0</v>
      </c>
      <c r="IC217" s="348">
        <f t="shared" si="1708"/>
        <v>0</v>
      </c>
      <c r="ID217" s="612"/>
      <c r="IE217" s="341">
        <v>2.0</v>
      </c>
      <c r="IF217" s="342" t="s">
        <v>124</v>
      </c>
      <c r="IG217" s="343" t="s">
        <v>121</v>
      </c>
      <c r="IH217" s="343" t="s">
        <v>123</v>
      </c>
      <c r="II217" s="344"/>
      <c r="IJ217" s="344"/>
      <c r="IK217" s="344">
        <f t="shared" si="1709"/>
        <v>0</v>
      </c>
      <c r="IL217" s="345"/>
      <c r="IM217" s="344">
        <f t="shared" si="1710"/>
        <v>0</v>
      </c>
      <c r="IN217" s="346"/>
      <c r="IO217" s="347"/>
      <c r="IP217" s="347"/>
      <c r="IQ217" s="344">
        <f t="shared" si="1711"/>
        <v>0</v>
      </c>
      <c r="IR217" s="345">
        <v>0.294289866351475</v>
      </c>
      <c r="IS217" s="348">
        <f t="shared" si="1712"/>
        <v>0</v>
      </c>
      <c r="IT217" s="348">
        <f t="shared" si="1713"/>
        <v>0</v>
      </c>
      <c r="IU217" s="612"/>
      <c r="IV217" s="341">
        <v>2.0</v>
      </c>
      <c r="IW217" s="342" t="s">
        <v>124</v>
      </c>
      <c r="IX217" s="343" t="s">
        <v>121</v>
      </c>
      <c r="IY217" s="343" t="s">
        <v>123</v>
      </c>
      <c r="IZ217" s="344"/>
      <c r="JA217" s="344"/>
      <c r="JB217" s="344">
        <f t="shared" si="1714"/>
        <v>0</v>
      </c>
      <c r="JC217" s="345"/>
      <c r="JD217" s="344">
        <f t="shared" si="1715"/>
        <v>0</v>
      </c>
      <c r="JE217" s="346"/>
      <c r="JF217" s="347"/>
      <c r="JG217" s="347"/>
      <c r="JH217" s="344">
        <f t="shared" si="1716"/>
        <v>0</v>
      </c>
      <c r="JI217" s="345">
        <v>0.294289866351475</v>
      </c>
      <c r="JJ217" s="348">
        <f t="shared" si="1717"/>
        <v>0</v>
      </c>
      <c r="JK217" s="348">
        <f t="shared" si="1718"/>
        <v>0</v>
      </c>
      <c r="JL217" s="612"/>
      <c r="JM217" s="341">
        <v>2.0</v>
      </c>
      <c r="JN217" s="342" t="s">
        <v>124</v>
      </c>
      <c r="JO217" s="343" t="s">
        <v>121</v>
      </c>
      <c r="JP217" s="343" t="s">
        <v>123</v>
      </c>
      <c r="JQ217" s="344"/>
      <c r="JR217" s="344"/>
      <c r="JS217" s="344">
        <f t="shared" si="1719"/>
        <v>0</v>
      </c>
      <c r="JT217" s="345"/>
      <c r="JU217" s="344">
        <f t="shared" si="1720"/>
        <v>0</v>
      </c>
      <c r="JV217" s="346"/>
      <c r="JW217" s="347"/>
      <c r="JX217" s="347"/>
      <c r="JY217" s="344">
        <f t="shared" si="1721"/>
        <v>0</v>
      </c>
      <c r="JZ217" s="345">
        <v>0.294289866351475</v>
      </c>
      <c r="KA217" s="348">
        <f t="shared" si="1722"/>
        <v>0</v>
      </c>
      <c r="KB217" s="348">
        <f t="shared" si="1723"/>
        <v>0</v>
      </c>
      <c r="KC217" s="612"/>
      <c r="KD217" s="341">
        <v>2.0</v>
      </c>
      <c r="KE217" s="342" t="s">
        <v>124</v>
      </c>
      <c r="KF217" s="343" t="s">
        <v>121</v>
      </c>
      <c r="KG217" s="343" t="s">
        <v>123</v>
      </c>
      <c r="KH217" s="344"/>
      <c r="KI217" s="344"/>
      <c r="KJ217" s="344">
        <f t="shared" si="1724"/>
        <v>0</v>
      </c>
      <c r="KK217" s="345"/>
      <c r="KL217" s="344">
        <f t="shared" si="1725"/>
        <v>0</v>
      </c>
      <c r="KM217" s="346"/>
      <c r="KN217" s="347"/>
      <c r="KO217" s="347"/>
      <c r="KP217" s="344">
        <f t="shared" si="1726"/>
        <v>0</v>
      </c>
      <c r="KQ217" s="345">
        <v>0.294289866351475</v>
      </c>
      <c r="KR217" s="348">
        <f t="shared" si="1727"/>
        <v>0</v>
      </c>
      <c r="KS217" s="348">
        <f t="shared" si="1728"/>
        <v>0</v>
      </c>
      <c r="KT217" s="612"/>
      <c r="KU217" s="351"/>
    </row>
    <row r="218" ht="15.75" customHeight="1">
      <c r="A218" s="341">
        <v>3.0</v>
      </c>
      <c r="B218" s="342" t="s">
        <v>125</v>
      </c>
      <c r="C218" s="343" t="s">
        <v>121</v>
      </c>
      <c r="D218" s="343" t="s">
        <v>123</v>
      </c>
      <c r="E218" s="344"/>
      <c r="F218" s="344"/>
      <c r="G218" s="344">
        <f t="shared" si="1639"/>
        <v>0</v>
      </c>
      <c r="H218" s="345"/>
      <c r="I218" s="344">
        <f t="shared" si="1640"/>
        <v>0</v>
      </c>
      <c r="J218" s="346"/>
      <c r="K218" s="347"/>
      <c r="L218" s="347"/>
      <c r="M218" s="344">
        <f t="shared" si="1641"/>
        <v>0</v>
      </c>
      <c r="N218" s="345">
        <v>0.294289866351475</v>
      </c>
      <c r="O218" s="348">
        <f t="shared" si="1642"/>
        <v>0</v>
      </c>
      <c r="P218" s="348">
        <f t="shared" si="1643"/>
        <v>0</v>
      </c>
      <c r="Q218" s="612"/>
      <c r="R218" s="341">
        <v>3.0</v>
      </c>
      <c r="S218" s="342" t="s">
        <v>125</v>
      </c>
      <c r="T218" s="343" t="s">
        <v>121</v>
      </c>
      <c r="U218" s="343" t="s">
        <v>123</v>
      </c>
      <c r="V218" s="344"/>
      <c r="W218" s="344"/>
      <c r="X218" s="344">
        <f t="shared" si="1644"/>
        <v>0</v>
      </c>
      <c r="Y218" s="345"/>
      <c r="Z218" s="344">
        <f t="shared" si="1645"/>
        <v>0</v>
      </c>
      <c r="AA218" s="346"/>
      <c r="AB218" s="347"/>
      <c r="AC218" s="347"/>
      <c r="AD218" s="344">
        <f t="shared" si="1646"/>
        <v>0</v>
      </c>
      <c r="AE218" s="345">
        <v>0.294289866351475</v>
      </c>
      <c r="AF218" s="348">
        <f t="shared" si="1647"/>
        <v>0</v>
      </c>
      <c r="AG218" s="348">
        <f t="shared" si="1648"/>
        <v>0</v>
      </c>
      <c r="AH218" s="612"/>
      <c r="AI218" s="341">
        <v>3.0</v>
      </c>
      <c r="AJ218" s="342" t="s">
        <v>125</v>
      </c>
      <c r="AK218" s="343" t="s">
        <v>121</v>
      </c>
      <c r="AL218" s="343" t="s">
        <v>123</v>
      </c>
      <c r="AM218" s="344"/>
      <c r="AN218" s="344"/>
      <c r="AO218" s="344">
        <f t="shared" si="1649"/>
        <v>0</v>
      </c>
      <c r="AP218" s="345"/>
      <c r="AQ218" s="344">
        <f t="shared" si="1650"/>
        <v>0</v>
      </c>
      <c r="AR218" s="346"/>
      <c r="AS218" s="347"/>
      <c r="AT218" s="347"/>
      <c r="AU218" s="344">
        <f t="shared" si="1651"/>
        <v>0</v>
      </c>
      <c r="AV218" s="345">
        <v>0.294289866351475</v>
      </c>
      <c r="AW218" s="348">
        <f t="shared" si="1652"/>
        <v>0</v>
      </c>
      <c r="AX218" s="348">
        <f t="shared" si="1653"/>
        <v>0</v>
      </c>
      <c r="AY218" s="612"/>
      <c r="AZ218" s="341">
        <v>3.0</v>
      </c>
      <c r="BA218" s="342" t="s">
        <v>125</v>
      </c>
      <c r="BB218" s="343" t="s">
        <v>121</v>
      </c>
      <c r="BC218" s="343" t="s">
        <v>123</v>
      </c>
      <c r="BD218" s="344"/>
      <c r="BE218" s="344"/>
      <c r="BF218" s="344">
        <f t="shared" si="1654"/>
        <v>0</v>
      </c>
      <c r="BG218" s="345"/>
      <c r="BH218" s="344">
        <f t="shared" si="1655"/>
        <v>0</v>
      </c>
      <c r="BI218" s="346"/>
      <c r="BJ218" s="347"/>
      <c r="BK218" s="347"/>
      <c r="BL218" s="344">
        <f t="shared" si="1656"/>
        <v>0</v>
      </c>
      <c r="BM218" s="345">
        <v>0.294289866351475</v>
      </c>
      <c r="BN218" s="348">
        <f t="shared" si="1657"/>
        <v>0</v>
      </c>
      <c r="BO218" s="348">
        <f t="shared" si="1658"/>
        <v>0</v>
      </c>
      <c r="BP218" s="612"/>
      <c r="BQ218" s="341">
        <v>3.0</v>
      </c>
      <c r="BR218" s="342" t="s">
        <v>125</v>
      </c>
      <c r="BS218" s="343" t="s">
        <v>121</v>
      </c>
      <c r="BT218" s="343" t="s">
        <v>123</v>
      </c>
      <c r="BU218" s="344"/>
      <c r="BV218" s="344"/>
      <c r="BW218" s="344">
        <f t="shared" si="1659"/>
        <v>0</v>
      </c>
      <c r="BX218" s="345"/>
      <c r="BY218" s="344">
        <f t="shared" si="1660"/>
        <v>0</v>
      </c>
      <c r="BZ218" s="346"/>
      <c r="CA218" s="347"/>
      <c r="CB218" s="347"/>
      <c r="CC218" s="344">
        <f t="shared" si="1661"/>
        <v>0</v>
      </c>
      <c r="CD218" s="345">
        <v>0.294289866351475</v>
      </c>
      <c r="CE218" s="348">
        <f t="shared" si="1662"/>
        <v>0</v>
      </c>
      <c r="CF218" s="348">
        <f t="shared" si="1663"/>
        <v>0</v>
      </c>
      <c r="CG218" s="612"/>
      <c r="CH218" s="341">
        <v>3.0</v>
      </c>
      <c r="CI218" s="342" t="s">
        <v>125</v>
      </c>
      <c r="CJ218" s="343" t="s">
        <v>121</v>
      </c>
      <c r="CK218" s="343" t="s">
        <v>123</v>
      </c>
      <c r="CL218" s="344"/>
      <c r="CM218" s="344"/>
      <c r="CN218" s="344">
        <f t="shared" si="1664"/>
        <v>0</v>
      </c>
      <c r="CO218" s="345"/>
      <c r="CP218" s="344">
        <f t="shared" si="1665"/>
        <v>0</v>
      </c>
      <c r="CQ218" s="346"/>
      <c r="CR218" s="347"/>
      <c r="CS218" s="347"/>
      <c r="CT218" s="344">
        <f t="shared" si="1666"/>
        <v>0</v>
      </c>
      <c r="CU218" s="345">
        <v>0.294289866351475</v>
      </c>
      <c r="CV218" s="348">
        <f t="shared" si="1667"/>
        <v>0</v>
      </c>
      <c r="CW218" s="348">
        <f t="shared" si="1668"/>
        <v>0</v>
      </c>
      <c r="CX218" s="612"/>
      <c r="CY218" s="341">
        <v>3.0</v>
      </c>
      <c r="CZ218" s="342" t="s">
        <v>125</v>
      </c>
      <c r="DA218" s="343" t="s">
        <v>121</v>
      </c>
      <c r="DB218" s="343" t="s">
        <v>123</v>
      </c>
      <c r="DC218" s="344"/>
      <c r="DD218" s="344"/>
      <c r="DE218" s="344">
        <f t="shared" si="1669"/>
        <v>0</v>
      </c>
      <c r="DF218" s="345"/>
      <c r="DG218" s="344">
        <f t="shared" si="1670"/>
        <v>0</v>
      </c>
      <c r="DH218" s="346"/>
      <c r="DI218" s="347"/>
      <c r="DJ218" s="347"/>
      <c r="DK218" s="344">
        <f t="shared" si="1671"/>
        <v>0</v>
      </c>
      <c r="DL218" s="345">
        <v>0.294289866351475</v>
      </c>
      <c r="DM218" s="348">
        <f t="shared" si="1672"/>
        <v>0</v>
      </c>
      <c r="DN218" s="348">
        <f t="shared" si="1673"/>
        <v>0</v>
      </c>
      <c r="DO218" s="612"/>
      <c r="DP218" s="341">
        <v>3.0</v>
      </c>
      <c r="DQ218" s="342" t="s">
        <v>125</v>
      </c>
      <c r="DR218" s="343" t="s">
        <v>121</v>
      </c>
      <c r="DS218" s="343" t="s">
        <v>123</v>
      </c>
      <c r="DT218" s="344"/>
      <c r="DU218" s="344"/>
      <c r="DV218" s="344">
        <f t="shared" si="1674"/>
        <v>0</v>
      </c>
      <c r="DW218" s="345"/>
      <c r="DX218" s="344">
        <f t="shared" si="1675"/>
        <v>0</v>
      </c>
      <c r="DY218" s="346"/>
      <c r="DZ218" s="347"/>
      <c r="EA218" s="347"/>
      <c r="EB218" s="344">
        <f t="shared" si="1676"/>
        <v>0</v>
      </c>
      <c r="EC218" s="345">
        <v>0.294289866351475</v>
      </c>
      <c r="ED218" s="348">
        <f t="shared" si="1677"/>
        <v>0</v>
      </c>
      <c r="EE218" s="348">
        <f t="shared" si="1678"/>
        <v>0</v>
      </c>
      <c r="EF218" s="612"/>
      <c r="EG218" s="341">
        <v>3.0</v>
      </c>
      <c r="EH218" s="342" t="s">
        <v>125</v>
      </c>
      <c r="EI218" s="343" t="s">
        <v>121</v>
      </c>
      <c r="EJ218" s="343" t="s">
        <v>123</v>
      </c>
      <c r="EK218" s="344"/>
      <c r="EL218" s="344"/>
      <c r="EM218" s="344">
        <f t="shared" si="1679"/>
        <v>0</v>
      </c>
      <c r="EN218" s="345"/>
      <c r="EO218" s="344">
        <f t="shared" si="1680"/>
        <v>0</v>
      </c>
      <c r="EP218" s="346"/>
      <c r="EQ218" s="347"/>
      <c r="ER218" s="347"/>
      <c r="ES218" s="344">
        <f t="shared" si="1681"/>
        <v>0</v>
      </c>
      <c r="ET218" s="345">
        <v>0.294289866351475</v>
      </c>
      <c r="EU218" s="348">
        <f t="shared" si="1682"/>
        <v>0</v>
      </c>
      <c r="EV218" s="348">
        <f t="shared" si="1683"/>
        <v>0</v>
      </c>
      <c r="EW218" s="612"/>
      <c r="EX218" s="341">
        <v>3.0</v>
      </c>
      <c r="EY218" s="342" t="s">
        <v>125</v>
      </c>
      <c r="EZ218" s="343" t="s">
        <v>121</v>
      </c>
      <c r="FA218" s="343" t="s">
        <v>123</v>
      </c>
      <c r="FB218" s="344"/>
      <c r="FC218" s="344"/>
      <c r="FD218" s="344">
        <f t="shared" si="1684"/>
        <v>0</v>
      </c>
      <c r="FE218" s="345"/>
      <c r="FF218" s="344">
        <f t="shared" si="1685"/>
        <v>0</v>
      </c>
      <c r="FG218" s="346"/>
      <c r="FH218" s="347"/>
      <c r="FI218" s="347"/>
      <c r="FJ218" s="344">
        <f t="shared" si="1686"/>
        <v>0</v>
      </c>
      <c r="FK218" s="345">
        <v>0.294289866351475</v>
      </c>
      <c r="FL218" s="348">
        <f t="shared" si="1687"/>
        <v>0</v>
      </c>
      <c r="FM218" s="348">
        <f t="shared" si="1688"/>
        <v>0</v>
      </c>
      <c r="FN218" s="612"/>
      <c r="FO218" s="341">
        <v>3.0</v>
      </c>
      <c r="FP218" s="342" t="s">
        <v>125</v>
      </c>
      <c r="FQ218" s="343" t="s">
        <v>121</v>
      </c>
      <c r="FR218" s="343" t="s">
        <v>123</v>
      </c>
      <c r="FS218" s="344"/>
      <c r="FT218" s="344"/>
      <c r="FU218" s="344">
        <f t="shared" si="1689"/>
        <v>0</v>
      </c>
      <c r="FV218" s="345"/>
      <c r="FW218" s="344">
        <f t="shared" si="1690"/>
        <v>0</v>
      </c>
      <c r="FX218" s="346"/>
      <c r="FY218" s="347"/>
      <c r="FZ218" s="347"/>
      <c r="GA218" s="344">
        <f t="shared" si="1691"/>
        <v>0</v>
      </c>
      <c r="GB218" s="345">
        <v>0.294289866351475</v>
      </c>
      <c r="GC218" s="348">
        <f t="shared" si="1692"/>
        <v>0</v>
      </c>
      <c r="GD218" s="348">
        <f t="shared" si="1693"/>
        <v>0</v>
      </c>
      <c r="GE218" s="612"/>
      <c r="GF218" s="341">
        <v>3.0</v>
      </c>
      <c r="GG218" s="342" t="s">
        <v>125</v>
      </c>
      <c r="GH218" s="343" t="s">
        <v>121</v>
      </c>
      <c r="GI218" s="343" t="s">
        <v>123</v>
      </c>
      <c r="GJ218" s="344"/>
      <c r="GK218" s="344"/>
      <c r="GL218" s="344">
        <f t="shared" si="1694"/>
        <v>0</v>
      </c>
      <c r="GM218" s="345"/>
      <c r="GN218" s="344">
        <f t="shared" si="1695"/>
        <v>0</v>
      </c>
      <c r="GO218" s="346"/>
      <c r="GP218" s="347"/>
      <c r="GQ218" s="347"/>
      <c r="GR218" s="344">
        <f t="shared" si="1696"/>
        <v>0</v>
      </c>
      <c r="GS218" s="345">
        <v>0.294289866351475</v>
      </c>
      <c r="GT218" s="348">
        <f t="shared" si="1697"/>
        <v>0</v>
      </c>
      <c r="GU218" s="348">
        <f t="shared" si="1698"/>
        <v>0</v>
      </c>
      <c r="GV218" s="612"/>
      <c r="GW218" s="341">
        <v>3.0</v>
      </c>
      <c r="GX218" s="342" t="s">
        <v>125</v>
      </c>
      <c r="GY218" s="343" t="s">
        <v>121</v>
      </c>
      <c r="GZ218" s="343" t="s">
        <v>123</v>
      </c>
      <c r="HA218" s="344"/>
      <c r="HB218" s="344"/>
      <c r="HC218" s="344">
        <f t="shared" si="1699"/>
        <v>0</v>
      </c>
      <c r="HD218" s="345"/>
      <c r="HE218" s="344">
        <f t="shared" si="1700"/>
        <v>0</v>
      </c>
      <c r="HF218" s="346"/>
      <c r="HG218" s="347"/>
      <c r="HH218" s="347"/>
      <c r="HI218" s="344">
        <f t="shared" si="1701"/>
        <v>0</v>
      </c>
      <c r="HJ218" s="345">
        <v>0.294289866351475</v>
      </c>
      <c r="HK218" s="348">
        <f t="shared" si="1702"/>
        <v>0</v>
      </c>
      <c r="HL218" s="348">
        <f t="shared" si="1703"/>
        <v>0</v>
      </c>
      <c r="HM218" s="612"/>
      <c r="HN218" s="341">
        <v>3.0</v>
      </c>
      <c r="HO218" s="342" t="s">
        <v>125</v>
      </c>
      <c r="HP218" s="343" t="s">
        <v>121</v>
      </c>
      <c r="HQ218" s="343" t="s">
        <v>123</v>
      </c>
      <c r="HR218" s="344"/>
      <c r="HS218" s="344"/>
      <c r="HT218" s="344">
        <f t="shared" si="1704"/>
        <v>0</v>
      </c>
      <c r="HU218" s="345"/>
      <c r="HV218" s="344">
        <f t="shared" si="1705"/>
        <v>0</v>
      </c>
      <c r="HW218" s="346"/>
      <c r="HX218" s="347"/>
      <c r="HY218" s="347"/>
      <c r="HZ218" s="344">
        <f t="shared" si="1706"/>
        <v>0</v>
      </c>
      <c r="IA218" s="345">
        <v>0.294289866351475</v>
      </c>
      <c r="IB218" s="348">
        <f t="shared" si="1707"/>
        <v>0</v>
      </c>
      <c r="IC218" s="348">
        <f t="shared" si="1708"/>
        <v>0</v>
      </c>
      <c r="ID218" s="612"/>
      <c r="IE218" s="341">
        <v>3.0</v>
      </c>
      <c r="IF218" s="342" t="s">
        <v>125</v>
      </c>
      <c r="IG218" s="343" t="s">
        <v>121</v>
      </c>
      <c r="IH218" s="343" t="s">
        <v>123</v>
      </c>
      <c r="II218" s="344"/>
      <c r="IJ218" s="344"/>
      <c r="IK218" s="344">
        <f t="shared" si="1709"/>
        <v>0</v>
      </c>
      <c r="IL218" s="345"/>
      <c r="IM218" s="344">
        <f t="shared" si="1710"/>
        <v>0</v>
      </c>
      <c r="IN218" s="346"/>
      <c r="IO218" s="347"/>
      <c r="IP218" s="347"/>
      <c r="IQ218" s="344">
        <f t="shared" si="1711"/>
        <v>0</v>
      </c>
      <c r="IR218" s="345">
        <v>0.294289866351475</v>
      </c>
      <c r="IS218" s="348">
        <f t="shared" si="1712"/>
        <v>0</v>
      </c>
      <c r="IT218" s="348">
        <f t="shared" si="1713"/>
        <v>0</v>
      </c>
      <c r="IU218" s="612"/>
      <c r="IV218" s="341">
        <v>3.0</v>
      </c>
      <c r="IW218" s="342" t="s">
        <v>125</v>
      </c>
      <c r="IX218" s="343" t="s">
        <v>121</v>
      </c>
      <c r="IY218" s="343" t="s">
        <v>123</v>
      </c>
      <c r="IZ218" s="344"/>
      <c r="JA218" s="344"/>
      <c r="JB218" s="344">
        <f t="shared" si="1714"/>
        <v>0</v>
      </c>
      <c r="JC218" s="345"/>
      <c r="JD218" s="344">
        <f t="shared" si="1715"/>
        <v>0</v>
      </c>
      <c r="JE218" s="346"/>
      <c r="JF218" s="347"/>
      <c r="JG218" s="347"/>
      <c r="JH218" s="344">
        <f t="shared" si="1716"/>
        <v>0</v>
      </c>
      <c r="JI218" s="345">
        <v>0.294289866351475</v>
      </c>
      <c r="JJ218" s="348">
        <f t="shared" si="1717"/>
        <v>0</v>
      </c>
      <c r="JK218" s="348">
        <f t="shared" si="1718"/>
        <v>0</v>
      </c>
      <c r="JL218" s="612"/>
      <c r="JM218" s="341">
        <v>3.0</v>
      </c>
      <c r="JN218" s="342" t="s">
        <v>125</v>
      </c>
      <c r="JO218" s="343" t="s">
        <v>121</v>
      </c>
      <c r="JP218" s="343" t="s">
        <v>123</v>
      </c>
      <c r="JQ218" s="344"/>
      <c r="JR218" s="344"/>
      <c r="JS218" s="344">
        <f t="shared" si="1719"/>
        <v>0</v>
      </c>
      <c r="JT218" s="345"/>
      <c r="JU218" s="344">
        <f t="shared" si="1720"/>
        <v>0</v>
      </c>
      <c r="JV218" s="346"/>
      <c r="JW218" s="347"/>
      <c r="JX218" s="347"/>
      <c r="JY218" s="344">
        <f t="shared" si="1721"/>
        <v>0</v>
      </c>
      <c r="JZ218" s="345">
        <v>0.294289866351475</v>
      </c>
      <c r="KA218" s="348">
        <f t="shared" si="1722"/>
        <v>0</v>
      </c>
      <c r="KB218" s="348">
        <f t="shared" si="1723"/>
        <v>0</v>
      </c>
      <c r="KC218" s="612"/>
      <c r="KD218" s="341">
        <v>3.0</v>
      </c>
      <c r="KE218" s="342" t="s">
        <v>125</v>
      </c>
      <c r="KF218" s="343" t="s">
        <v>121</v>
      </c>
      <c r="KG218" s="343" t="s">
        <v>123</v>
      </c>
      <c r="KH218" s="344"/>
      <c r="KI218" s="344"/>
      <c r="KJ218" s="344">
        <f t="shared" si="1724"/>
        <v>0</v>
      </c>
      <c r="KK218" s="345"/>
      <c r="KL218" s="344">
        <f t="shared" si="1725"/>
        <v>0</v>
      </c>
      <c r="KM218" s="346"/>
      <c r="KN218" s="347"/>
      <c r="KO218" s="347"/>
      <c r="KP218" s="344">
        <f t="shared" si="1726"/>
        <v>0</v>
      </c>
      <c r="KQ218" s="345">
        <v>0.294289866351475</v>
      </c>
      <c r="KR218" s="348">
        <f t="shared" si="1727"/>
        <v>0</v>
      </c>
      <c r="KS218" s="348">
        <f t="shared" si="1728"/>
        <v>0</v>
      </c>
      <c r="KT218" s="612"/>
      <c r="KU218" s="351"/>
    </row>
    <row r="219" ht="15.75" customHeight="1">
      <c r="A219" s="341">
        <v>4.0</v>
      </c>
      <c r="B219" s="342" t="s">
        <v>126</v>
      </c>
      <c r="C219" s="343" t="s">
        <v>121</v>
      </c>
      <c r="D219" s="343" t="s">
        <v>123</v>
      </c>
      <c r="E219" s="344"/>
      <c r="F219" s="344"/>
      <c r="G219" s="344">
        <f t="shared" si="1639"/>
        <v>0</v>
      </c>
      <c r="H219" s="345"/>
      <c r="I219" s="344">
        <f t="shared" si="1640"/>
        <v>0</v>
      </c>
      <c r="J219" s="346"/>
      <c r="K219" s="347"/>
      <c r="L219" s="347"/>
      <c r="M219" s="344">
        <f t="shared" si="1641"/>
        <v>0</v>
      </c>
      <c r="N219" s="345">
        <v>0.294289866351475</v>
      </c>
      <c r="O219" s="348">
        <f t="shared" si="1642"/>
        <v>0</v>
      </c>
      <c r="P219" s="348">
        <f t="shared" si="1643"/>
        <v>0</v>
      </c>
      <c r="Q219" s="612"/>
      <c r="R219" s="341">
        <v>4.0</v>
      </c>
      <c r="S219" s="342" t="s">
        <v>126</v>
      </c>
      <c r="T219" s="343" t="s">
        <v>121</v>
      </c>
      <c r="U219" s="343" t="s">
        <v>123</v>
      </c>
      <c r="V219" s="344"/>
      <c r="W219" s="344"/>
      <c r="X219" s="344">
        <f t="shared" si="1644"/>
        <v>0</v>
      </c>
      <c r="Y219" s="345"/>
      <c r="Z219" s="344">
        <f t="shared" si="1645"/>
        <v>0</v>
      </c>
      <c r="AA219" s="346"/>
      <c r="AB219" s="347"/>
      <c r="AC219" s="347"/>
      <c r="AD219" s="344">
        <f t="shared" si="1646"/>
        <v>0</v>
      </c>
      <c r="AE219" s="345">
        <v>0.294289866351475</v>
      </c>
      <c r="AF219" s="348">
        <f t="shared" si="1647"/>
        <v>0</v>
      </c>
      <c r="AG219" s="348">
        <f t="shared" si="1648"/>
        <v>0</v>
      </c>
      <c r="AH219" s="612"/>
      <c r="AI219" s="341">
        <v>4.0</v>
      </c>
      <c r="AJ219" s="342" t="s">
        <v>126</v>
      </c>
      <c r="AK219" s="343" t="s">
        <v>121</v>
      </c>
      <c r="AL219" s="343" t="s">
        <v>123</v>
      </c>
      <c r="AM219" s="344"/>
      <c r="AN219" s="344"/>
      <c r="AO219" s="344">
        <f t="shared" si="1649"/>
        <v>0</v>
      </c>
      <c r="AP219" s="345"/>
      <c r="AQ219" s="344">
        <f t="shared" si="1650"/>
        <v>0</v>
      </c>
      <c r="AR219" s="346"/>
      <c r="AS219" s="347"/>
      <c r="AT219" s="347"/>
      <c r="AU219" s="344">
        <f t="shared" si="1651"/>
        <v>0</v>
      </c>
      <c r="AV219" s="345">
        <v>0.294289866351475</v>
      </c>
      <c r="AW219" s="348">
        <f t="shared" si="1652"/>
        <v>0</v>
      </c>
      <c r="AX219" s="348">
        <f t="shared" si="1653"/>
        <v>0</v>
      </c>
      <c r="AY219" s="612"/>
      <c r="AZ219" s="341">
        <v>4.0</v>
      </c>
      <c r="BA219" s="342" t="s">
        <v>126</v>
      </c>
      <c r="BB219" s="343" t="s">
        <v>121</v>
      </c>
      <c r="BC219" s="343" t="s">
        <v>123</v>
      </c>
      <c r="BD219" s="344"/>
      <c r="BE219" s="344"/>
      <c r="BF219" s="344">
        <f t="shared" si="1654"/>
        <v>0</v>
      </c>
      <c r="BG219" s="345"/>
      <c r="BH219" s="344">
        <f t="shared" si="1655"/>
        <v>0</v>
      </c>
      <c r="BI219" s="346"/>
      <c r="BJ219" s="347"/>
      <c r="BK219" s="347"/>
      <c r="BL219" s="344">
        <f t="shared" si="1656"/>
        <v>0</v>
      </c>
      <c r="BM219" s="345">
        <v>0.294289866351475</v>
      </c>
      <c r="BN219" s="348">
        <f t="shared" si="1657"/>
        <v>0</v>
      </c>
      <c r="BO219" s="348">
        <f t="shared" si="1658"/>
        <v>0</v>
      </c>
      <c r="BP219" s="612"/>
      <c r="BQ219" s="341">
        <v>4.0</v>
      </c>
      <c r="BR219" s="342" t="s">
        <v>126</v>
      </c>
      <c r="BS219" s="343" t="s">
        <v>121</v>
      </c>
      <c r="BT219" s="343" t="s">
        <v>123</v>
      </c>
      <c r="BU219" s="344"/>
      <c r="BV219" s="344"/>
      <c r="BW219" s="344">
        <f t="shared" si="1659"/>
        <v>0</v>
      </c>
      <c r="BX219" s="345"/>
      <c r="BY219" s="344">
        <f t="shared" si="1660"/>
        <v>0</v>
      </c>
      <c r="BZ219" s="346"/>
      <c r="CA219" s="347"/>
      <c r="CB219" s="347"/>
      <c r="CC219" s="344">
        <f t="shared" si="1661"/>
        <v>0</v>
      </c>
      <c r="CD219" s="345">
        <v>0.294289866351475</v>
      </c>
      <c r="CE219" s="348">
        <f t="shared" si="1662"/>
        <v>0</v>
      </c>
      <c r="CF219" s="348">
        <f t="shared" si="1663"/>
        <v>0</v>
      </c>
      <c r="CG219" s="612"/>
      <c r="CH219" s="341">
        <v>4.0</v>
      </c>
      <c r="CI219" s="342" t="s">
        <v>126</v>
      </c>
      <c r="CJ219" s="343" t="s">
        <v>121</v>
      </c>
      <c r="CK219" s="343" t="s">
        <v>123</v>
      </c>
      <c r="CL219" s="344"/>
      <c r="CM219" s="344"/>
      <c r="CN219" s="344">
        <f t="shared" si="1664"/>
        <v>0</v>
      </c>
      <c r="CO219" s="345"/>
      <c r="CP219" s="344">
        <f t="shared" si="1665"/>
        <v>0</v>
      </c>
      <c r="CQ219" s="346"/>
      <c r="CR219" s="347"/>
      <c r="CS219" s="347"/>
      <c r="CT219" s="344">
        <f t="shared" si="1666"/>
        <v>0</v>
      </c>
      <c r="CU219" s="345">
        <v>0.294289866351475</v>
      </c>
      <c r="CV219" s="348">
        <f t="shared" si="1667"/>
        <v>0</v>
      </c>
      <c r="CW219" s="348">
        <f t="shared" si="1668"/>
        <v>0</v>
      </c>
      <c r="CX219" s="612"/>
      <c r="CY219" s="341">
        <v>4.0</v>
      </c>
      <c r="CZ219" s="342" t="s">
        <v>126</v>
      </c>
      <c r="DA219" s="343" t="s">
        <v>121</v>
      </c>
      <c r="DB219" s="343" t="s">
        <v>123</v>
      </c>
      <c r="DC219" s="344"/>
      <c r="DD219" s="344"/>
      <c r="DE219" s="344">
        <f t="shared" si="1669"/>
        <v>0</v>
      </c>
      <c r="DF219" s="345"/>
      <c r="DG219" s="344">
        <f t="shared" si="1670"/>
        <v>0</v>
      </c>
      <c r="DH219" s="346"/>
      <c r="DI219" s="347"/>
      <c r="DJ219" s="347"/>
      <c r="DK219" s="344">
        <f t="shared" si="1671"/>
        <v>0</v>
      </c>
      <c r="DL219" s="345">
        <v>0.294289866351475</v>
      </c>
      <c r="DM219" s="348">
        <f t="shared" si="1672"/>
        <v>0</v>
      </c>
      <c r="DN219" s="348">
        <f t="shared" si="1673"/>
        <v>0</v>
      </c>
      <c r="DO219" s="612"/>
      <c r="DP219" s="341">
        <v>4.0</v>
      </c>
      <c r="DQ219" s="342" t="s">
        <v>126</v>
      </c>
      <c r="DR219" s="343" t="s">
        <v>121</v>
      </c>
      <c r="DS219" s="343" t="s">
        <v>123</v>
      </c>
      <c r="DT219" s="344"/>
      <c r="DU219" s="344"/>
      <c r="DV219" s="344">
        <f t="shared" si="1674"/>
        <v>0</v>
      </c>
      <c r="DW219" s="345"/>
      <c r="DX219" s="344">
        <f t="shared" si="1675"/>
        <v>0</v>
      </c>
      <c r="DY219" s="346"/>
      <c r="DZ219" s="347"/>
      <c r="EA219" s="347"/>
      <c r="EB219" s="344">
        <f t="shared" si="1676"/>
        <v>0</v>
      </c>
      <c r="EC219" s="345">
        <v>0.294289866351475</v>
      </c>
      <c r="ED219" s="348">
        <f t="shared" si="1677"/>
        <v>0</v>
      </c>
      <c r="EE219" s="348">
        <f t="shared" si="1678"/>
        <v>0</v>
      </c>
      <c r="EF219" s="612"/>
      <c r="EG219" s="341">
        <v>4.0</v>
      </c>
      <c r="EH219" s="342" t="s">
        <v>126</v>
      </c>
      <c r="EI219" s="343" t="s">
        <v>121</v>
      </c>
      <c r="EJ219" s="343" t="s">
        <v>123</v>
      </c>
      <c r="EK219" s="344"/>
      <c r="EL219" s="344"/>
      <c r="EM219" s="344">
        <f t="shared" si="1679"/>
        <v>0</v>
      </c>
      <c r="EN219" s="345"/>
      <c r="EO219" s="344">
        <f t="shared" si="1680"/>
        <v>0</v>
      </c>
      <c r="EP219" s="346"/>
      <c r="EQ219" s="347"/>
      <c r="ER219" s="347"/>
      <c r="ES219" s="344">
        <f t="shared" si="1681"/>
        <v>0</v>
      </c>
      <c r="ET219" s="345">
        <v>0.294289866351475</v>
      </c>
      <c r="EU219" s="348">
        <f t="shared" si="1682"/>
        <v>0</v>
      </c>
      <c r="EV219" s="348">
        <f t="shared" si="1683"/>
        <v>0</v>
      </c>
      <c r="EW219" s="612"/>
      <c r="EX219" s="341">
        <v>4.0</v>
      </c>
      <c r="EY219" s="342" t="s">
        <v>126</v>
      </c>
      <c r="EZ219" s="343" t="s">
        <v>121</v>
      </c>
      <c r="FA219" s="343" t="s">
        <v>123</v>
      </c>
      <c r="FB219" s="344"/>
      <c r="FC219" s="344"/>
      <c r="FD219" s="344">
        <f t="shared" si="1684"/>
        <v>0</v>
      </c>
      <c r="FE219" s="345"/>
      <c r="FF219" s="344">
        <f t="shared" si="1685"/>
        <v>0</v>
      </c>
      <c r="FG219" s="346"/>
      <c r="FH219" s="347"/>
      <c r="FI219" s="347"/>
      <c r="FJ219" s="344">
        <f t="shared" si="1686"/>
        <v>0</v>
      </c>
      <c r="FK219" s="345">
        <v>0.294289866351475</v>
      </c>
      <c r="FL219" s="348">
        <f t="shared" si="1687"/>
        <v>0</v>
      </c>
      <c r="FM219" s="348">
        <f t="shared" si="1688"/>
        <v>0</v>
      </c>
      <c r="FN219" s="612"/>
      <c r="FO219" s="341">
        <v>4.0</v>
      </c>
      <c r="FP219" s="342" t="s">
        <v>126</v>
      </c>
      <c r="FQ219" s="343" t="s">
        <v>121</v>
      </c>
      <c r="FR219" s="343" t="s">
        <v>123</v>
      </c>
      <c r="FS219" s="344"/>
      <c r="FT219" s="344"/>
      <c r="FU219" s="344">
        <f t="shared" si="1689"/>
        <v>0</v>
      </c>
      <c r="FV219" s="345"/>
      <c r="FW219" s="344">
        <f t="shared" si="1690"/>
        <v>0</v>
      </c>
      <c r="FX219" s="346"/>
      <c r="FY219" s="347"/>
      <c r="FZ219" s="347"/>
      <c r="GA219" s="344">
        <f t="shared" si="1691"/>
        <v>0</v>
      </c>
      <c r="GB219" s="345">
        <v>0.294289866351475</v>
      </c>
      <c r="GC219" s="348">
        <f t="shared" si="1692"/>
        <v>0</v>
      </c>
      <c r="GD219" s="348">
        <f t="shared" si="1693"/>
        <v>0</v>
      </c>
      <c r="GE219" s="612"/>
      <c r="GF219" s="341">
        <v>4.0</v>
      </c>
      <c r="GG219" s="342" t="s">
        <v>126</v>
      </c>
      <c r="GH219" s="343" t="s">
        <v>121</v>
      </c>
      <c r="GI219" s="343" t="s">
        <v>123</v>
      </c>
      <c r="GJ219" s="344"/>
      <c r="GK219" s="344"/>
      <c r="GL219" s="344">
        <f t="shared" si="1694"/>
        <v>0</v>
      </c>
      <c r="GM219" s="345"/>
      <c r="GN219" s="344">
        <f t="shared" si="1695"/>
        <v>0</v>
      </c>
      <c r="GO219" s="346"/>
      <c r="GP219" s="347"/>
      <c r="GQ219" s="347"/>
      <c r="GR219" s="344">
        <f t="shared" si="1696"/>
        <v>0</v>
      </c>
      <c r="GS219" s="345">
        <v>0.294289866351475</v>
      </c>
      <c r="GT219" s="348">
        <f t="shared" si="1697"/>
        <v>0</v>
      </c>
      <c r="GU219" s="348">
        <f t="shared" si="1698"/>
        <v>0</v>
      </c>
      <c r="GV219" s="612"/>
      <c r="GW219" s="341">
        <v>4.0</v>
      </c>
      <c r="GX219" s="342" t="s">
        <v>126</v>
      </c>
      <c r="GY219" s="343" t="s">
        <v>121</v>
      </c>
      <c r="GZ219" s="343" t="s">
        <v>123</v>
      </c>
      <c r="HA219" s="344"/>
      <c r="HB219" s="344"/>
      <c r="HC219" s="344">
        <f t="shared" si="1699"/>
        <v>0</v>
      </c>
      <c r="HD219" s="345"/>
      <c r="HE219" s="344">
        <f t="shared" si="1700"/>
        <v>0</v>
      </c>
      <c r="HF219" s="346"/>
      <c r="HG219" s="347"/>
      <c r="HH219" s="347"/>
      <c r="HI219" s="344">
        <f t="shared" si="1701"/>
        <v>0</v>
      </c>
      <c r="HJ219" s="345">
        <v>0.294289866351475</v>
      </c>
      <c r="HK219" s="348">
        <f t="shared" si="1702"/>
        <v>0</v>
      </c>
      <c r="HL219" s="348">
        <f t="shared" si="1703"/>
        <v>0</v>
      </c>
      <c r="HM219" s="612"/>
      <c r="HN219" s="341">
        <v>4.0</v>
      </c>
      <c r="HO219" s="342" t="s">
        <v>126</v>
      </c>
      <c r="HP219" s="343" t="s">
        <v>121</v>
      </c>
      <c r="HQ219" s="343" t="s">
        <v>123</v>
      </c>
      <c r="HR219" s="344"/>
      <c r="HS219" s="344"/>
      <c r="HT219" s="344">
        <f t="shared" si="1704"/>
        <v>0</v>
      </c>
      <c r="HU219" s="345"/>
      <c r="HV219" s="344">
        <f t="shared" si="1705"/>
        <v>0</v>
      </c>
      <c r="HW219" s="346"/>
      <c r="HX219" s="347"/>
      <c r="HY219" s="347"/>
      <c r="HZ219" s="344">
        <f t="shared" si="1706"/>
        <v>0</v>
      </c>
      <c r="IA219" s="345">
        <v>0.294289866351475</v>
      </c>
      <c r="IB219" s="348">
        <f t="shared" si="1707"/>
        <v>0</v>
      </c>
      <c r="IC219" s="348">
        <f t="shared" si="1708"/>
        <v>0</v>
      </c>
      <c r="ID219" s="612"/>
      <c r="IE219" s="341">
        <v>4.0</v>
      </c>
      <c r="IF219" s="342" t="s">
        <v>126</v>
      </c>
      <c r="IG219" s="343" t="s">
        <v>121</v>
      </c>
      <c r="IH219" s="343" t="s">
        <v>123</v>
      </c>
      <c r="II219" s="344"/>
      <c r="IJ219" s="344"/>
      <c r="IK219" s="344">
        <f t="shared" si="1709"/>
        <v>0</v>
      </c>
      <c r="IL219" s="345"/>
      <c r="IM219" s="344">
        <f t="shared" si="1710"/>
        <v>0</v>
      </c>
      <c r="IN219" s="346"/>
      <c r="IO219" s="347"/>
      <c r="IP219" s="347"/>
      <c r="IQ219" s="344">
        <f t="shared" si="1711"/>
        <v>0</v>
      </c>
      <c r="IR219" s="345">
        <v>0.294289866351475</v>
      </c>
      <c r="IS219" s="348">
        <f t="shared" si="1712"/>
        <v>0</v>
      </c>
      <c r="IT219" s="348">
        <f t="shared" si="1713"/>
        <v>0</v>
      </c>
      <c r="IU219" s="612"/>
      <c r="IV219" s="341">
        <v>4.0</v>
      </c>
      <c r="IW219" s="342" t="s">
        <v>126</v>
      </c>
      <c r="IX219" s="343" t="s">
        <v>121</v>
      </c>
      <c r="IY219" s="343" t="s">
        <v>123</v>
      </c>
      <c r="IZ219" s="344"/>
      <c r="JA219" s="344"/>
      <c r="JB219" s="344">
        <f t="shared" si="1714"/>
        <v>0</v>
      </c>
      <c r="JC219" s="345"/>
      <c r="JD219" s="344">
        <f t="shared" si="1715"/>
        <v>0</v>
      </c>
      <c r="JE219" s="346"/>
      <c r="JF219" s="347"/>
      <c r="JG219" s="347"/>
      <c r="JH219" s="344">
        <f t="shared" si="1716"/>
        <v>0</v>
      </c>
      <c r="JI219" s="345">
        <v>0.294289866351475</v>
      </c>
      <c r="JJ219" s="348">
        <f t="shared" si="1717"/>
        <v>0</v>
      </c>
      <c r="JK219" s="348">
        <f t="shared" si="1718"/>
        <v>0</v>
      </c>
      <c r="JL219" s="612"/>
      <c r="JM219" s="341">
        <v>4.0</v>
      </c>
      <c r="JN219" s="342" t="s">
        <v>126</v>
      </c>
      <c r="JO219" s="343" t="s">
        <v>121</v>
      </c>
      <c r="JP219" s="343" t="s">
        <v>123</v>
      </c>
      <c r="JQ219" s="344"/>
      <c r="JR219" s="344"/>
      <c r="JS219" s="344">
        <f t="shared" si="1719"/>
        <v>0</v>
      </c>
      <c r="JT219" s="345"/>
      <c r="JU219" s="344">
        <f t="shared" si="1720"/>
        <v>0</v>
      </c>
      <c r="JV219" s="346"/>
      <c r="JW219" s="347"/>
      <c r="JX219" s="347"/>
      <c r="JY219" s="344">
        <f t="shared" si="1721"/>
        <v>0</v>
      </c>
      <c r="JZ219" s="345">
        <v>0.294289866351475</v>
      </c>
      <c r="KA219" s="348">
        <f t="shared" si="1722"/>
        <v>0</v>
      </c>
      <c r="KB219" s="348">
        <f t="shared" si="1723"/>
        <v>0</v>
      </c>
      <c r="KC219" s="612"/>
      <c r="KD219" s="341">
        <v>4.0</v>
      </c>
      <c r="KE219" s="342" t="s">
        <v>126</v>
      </c>
      <c r="KF219" s="343" t="s">
        <v>121</v>
      </c>
      <c r="KG219" s="343" t="s">
        <v>123</v>
      </c>
      <c r="KH219" s="344"/>
      <c r="KI219" s="344"/>
      <c r="KJ219" s="344">
        <f t="shared" si="1724"/>
        <v>0</v>
      </c>
      <c r="KK219" s="345"/>
      <c r="KL219" s="344">
        <f t="shared" si="1725"/>
        <v>0</v>
      </c>
      <c r="KM219" s="346"/>
      <c r="KN219" s="347"/>
      <c r="KO219" s="347"/>
      <c r="KP219" s="344">
        <f t="shared" si="1726"/>
        <v>0</v>
      </c>
      <c r="KQ219" s="345">
        <v>0.294289866351475</v>
      </c>
      <c r="KR219" s="348">
        <f t="shared" si="1727"/>
        <v>0</v>
      </c>
      <c r="KS219" s="348">
        <f t="shared" si="1728"/>
        <v>0</v>
      </c>
      <c r="KT219" s="612"/>
      <c r="KU219" s="351"/>
    </row>
    <row r="220" ht="15.75" customHeight="1">
      <c r="A220" s="341">
        <v>5.0</v>
      </c>
      <c r="B220" s="342" t="s">
        <v>127</v>
      </c>
      <c r="C220" s="343" t="s">
        <v>121</v>
      </c>
      <c r="D220" s="343" t="s">
        <v>123</v>
      </c>
      <c r="E220" s="344"/>
      <c r="F220" s="344"/>
      <c r="G220" s="344">
        <f t="shared" si="1639"/>
        <v>0</v>
      </c>
      <c r="H220" s="345"/>
      <c r="I220" s="344">
        <f t="shared" si="1640"/>
        <v>0</v>
      </c>
      <c r="J220" s="346"/>
      <c r="K220" s="347"/>
      <c r="L220" s="347"/>
      <c r="M220" s="344">
        <f t="shared" si="1641"/>
        <v>0</v>
      </c>
      <c r="N220" s="345">
        <v>0.294289866351475</v>
      </c>
      <c r="O220" s="348">
        <f t="shared" si="1642"/>
        <v>0</v>
      </c>
      <c r="P220" s="348">
        <f t="shared" si="1643"/>
        <v>0</v>
      </c>
      <c r="Q220" s="612"/>
      <c r="R220" s="341">
        <v>5.0</v>
      </c>
      <c r="S220" s="342" t="s">
        <v>127</v>
      </c>
      <c r="T220" s="343" t="s">
        <v>121</v>
      </c>
      <c r="U220" s="343" t="s">
        <v>123</v>
      </c>
      <c r="V220" s="344"/>
      <c r="W220" s="344"/>
      <c r="X220" s="344">
        <f t="shared" si="1644"/>
        <v>0</v>
      </c>
      <c r="Y220" s="345"/>
      <c r="Z220" s="344">
        <f t="shared" si="1645"/>
        <v>0</v>
      </c>
      <c r="AA220" s="346"/>
      <c r="AB220" s="347"/>
      <c r="AC220" s="347"/>
      <c r="AD220" s="344">
        <f t="shared" si="1646"/>
        <v>0</v>
      </c>
      <c r="AE220" s="345">
        <v>0.294289866351475</v>
      </c>
      <c r="AF220" s="348">
        <f t="shared" si="1647"/>
        <v>0</v>
      </c>
      <c r="AG220" s="348">
        <f t="shared" si="1648"/>
        <v>0</v>
      </c>
      <c r="AH220" s="612"/>
      <c r="AI220" s="341">
        <v>5.0</v>
      </c>
      <c r="AJ220" s="342" t="s">
        <v>127</v>
      </c>
      <c r="AK220" s="343" t="s">
        <v>121</v>
      </c>
      <c r="AL220" s="343" t="s">
        <v>123</v>
      </c>
      <c r="AM220" s="344"/>
      <c r="AN220" s="344"/>
      <c r="AO220" s="344">
        <f t="shared" si="1649"/>
        <v>0</v>
      </c>
      <c r="AP220" s="345"/>
      <c r="AQ220" s="344">
        <f t="shared" si="1650"/>
        <v>0</v>
      </c>
      <c r="AR220" s="346"/>
      <c r="AS220" s="347"/>
      <c r="AT220" s="347"/>
      <c r="AU220" s="344">
        <f t="shared" si="1651"/>
        <v>0</v>
      </c>
      <c r="AV220" s="345">
        <v>0.294289866351475</v>
      </c>
      <c r="AW220" s="348">
        <f t="shared" si="1652"/>
        <v>0</v>
      </c>
      <c r="AX220" s="348">
        <f t="shared" si="1653"/>
        <v>0</v>
      </c>
      <c r="AY220" s="612"/>
      <c r="AZ220" s="341">
        <v>5.0</v>
      </c>
      <c r="BA220" s="342" t="s">
        <v>127</v>
      </c>
      <c r="BB220" s="343" t="s">
        <v>121</v>
      </c>
      <c r="BC220" s="343" t="s">
        <v>123</v>
      </c>
      <c r="BD220" s="344"/>
      <c r="BE220" s="344"/>
      <c r="BF220" s="344">
        <f t="shared" si="1654"/>
        <v>0</v>
      </c>
      <c r="BG220" s="345"/>
      <c r="BH220" s="344">
        <f t="shared" si="1655"/>
        <v>0</v>
      </c>
      <c r="BI220" s="346"/>
      <c r="BJ220" s="347"/>
      <c r="BK220" s="347"/>
      <c r="BL220" s="344">
        <f t="shared" si="1656"/>
        <v>0</v>
      </c>
      <c r="BM220" s="345">
        <v>0.294289866351475</v>
      </c>
      <c r="BN220" s="348">
        <f t="shared" si="1657"/>
        <v>0</v>
      </c>
      <c r="BO220" s="348">
        <f t="shared" si="1658"/>
        <v>0</v>
      </c>
      <c r="BP220" s="612"/>
      <c r="BQ220" s="341">
        <v>5.0</v>
      </c>
      <c r="BR220" s="342" t="s">
        <v>127</v>
      </c>
      <c r="BS220" s="343" t="s">
        <v>121</v>
      </c>
      <c r="BT220" s="343" t="s">
        <v>123</v>
      </c>
      <c r="BU220" s="344"/>
      <c r="BV220" s="344"/>
      <c r="BW220" s="344">
        <f t="shared" si="1659"/>
        <v>0</v>
      </c>
      <c r="BX220" s="345"/>
      <c r="BY220" s="344">
        <f t="shared" si="1660"/>
        <v>0</v>
      </c>
      <c r="BZ220" s="346"/>
      <c r="CA220" s="347"/>
      <c r="CB220" s="347"/>
      <c r="CC220" s="344">
        <f t="shared" si="1661"/>
        <v>0</v>
      </c>
      <c r="CD220" s="345">
        <v>0.294289866351475</v>
      </c>
      <c r="CE220" s="348">
        <f t="shared" si="1662"/>
        <v>0</v>
      </c>
      <c r="CF220" s="348">
        <f t="shared" si="1663"/>
        <v>0</v>
      </c>
      <c r="CG220" s="612"/>
      <c r="CH220" s="341">
        <v>5.0</v>
      </c>
      <c r="CI220" s="342" t="s">
        <v>127</v>
      </c>
      <c r="CJ220" s="343" t="s">
        <v>121</v>
      </c>
      <c r="CK220" s="343" t="s">
        <v>123</v>
      </c>
      <c r="CL220" s="344"/>
      <c r="CM220" s="344"/>
      <c r="CN220" s="344">
        <f t="shared" si="1664"/>
        <v>0</v>
      </c>
      <c r="CO220" s="345"/>
      <c r="CP220" s="344">
        <f t="shared" si="1665"/>
        <v>0</v>
      </c>
      <c r="CQ220" s="346"/>
      <c r="CR220" s="347"/>
      <c r="CS220" s="347"/>
      <c r="CT220" s="344">
        <f t="shared" si="1666"/>
        <v>0</v>
      </c>
      <c r="CU220" s="345">
        <v>0.294289866351475</v>
      </c>
      <c r="CV220" s="348">
        <f t="shared" si="1667"/>
        <v>0</v>
      </c>
      <c r="CW220" s="348">
        <f t="shared" si="1668"/>
        <v>0</v>
      </c>
      <c r="CX220" s="612"/>
      <c r="CY220" s="341">
        <v>5.0</v>
      </c>
      <c r="CZ220" s="342" t="s">
        <v>127</v>
      </c>
      <c r="DA220" s="343" t="s">
        <v>121</v>
      </c>
      <c r="DB220" s="343" t="s">
        <v>123</v>
      </c>
      <c r="DC220" s="344"/>
      <c r="DD220" s="344"/>
      <c r="DE220" s="344">
        <f t="shared" si="1669"/>
        <v>0</v>
      </c>
      <c r="DF220" s="345"/>
      <c r="DG220" s="344">
        <f t="shared" si="1670"/>
        <v>0</v>
      </c>
      <c r="DH220" s="346"/>
      <c r="DI220" s="347"/>
      <c r="DJ220" s="347"/>
      <c r="DK220" s="344">
        <f t="shared" si="1671"/>
        <v>0</v>
      </c>
      <c r="DL220" s="345">
        <v>0.294289866351475</v>
      </c>
      <c r="DM220" s="348">
        <f t="shared" si="1672"/>
        <v>0</v>
      </c>
      <c r="DN220" s="348">
        <f t="shared" si="1673"/>
        <v>0</v>
      </c>
      <c r="DO220" s="612"/>
      <c r="DP220" s="341">
        <v>5.0</v>
      </c>
      <c r="DQ220" s="342" t="s">
        <v>127</v>
      </c>
      <c r="DR220" s="343" t="s">
        <v>121</v>
      </c>
      <c r="DS220" s="343" t="s">
        <v>123</v>
      </c>
      <c r="DT220" s="344"/>
      <c r="DU220" s="344"/>
      <c r="DV220" s="344">
        <f t="shared" si="1674"/>
        <v>0</v>
      </c>
      <c r="DW220" s="345"/>
      <c r="DX220" s="344">
        <f t="shared" si="1675"/>
        <v>0</v>
      </c>
      <c r="DY220" s="346"/>
      <c r="DZ220" s="347"/>
      <c r="EA220" s="347"/>
      <c r="EB220" s="344">
        <f t="shared" si="1676"/>
        <v>0</v>
      </c>
      <c r="EC220" s="345">
        <v>0.294289866351475</v>
      </c>
      <c r="ED220" s="348">
        <f t="shared" si="1677"/>
        <v>0</v>
      </c>
      <c r="EE220" s="348">
        <f t="shared" si="1678"/>
        <v>0</v>
      </c>
      <c r="EF220" s="612"/>
      <c r="EG220" s="341">
        <v>5.0</v>
      </c>
      <c r="EH220" s="342" t="s">
        <v>127</v>
      </c>
      <c r="EI220" s="343" t="s">
        <v>121</v>
      </c>
      <c r="EJ220" s="343" t="s">
        <v>123</v>
      </c>
      <c r="EK220" s="344"/>
      <c r="EL220" s="344"/>
      <c r="EM220" s="344">
        <f t="shared" si="1679"/>
        <v>0</v>
      </c>
      <c r="EN220" s="345"/>
      <c r="EO220" s="344">
        <f t="shared" si="1680"/>
        <v>0</v>
      </c>
      <c r="EP220" s="346"/>
      <c r="EQ220" s="347"/>
      <c r="ER220" s="347"/>
      <c r="ES220" s="344">
        <f t="shared" si="1681"/>
        <v>0</v>
      </c>
      <c r="ET220" s="345">
        <v>0.294289866351475</v>
      </c>
      <c r="EU220" s="348">
        <f t="shared" si="1682"/>
        <v>0</v>
      </c>
      <c r="EV220" s="348">
        <f t="shared" si="1683"/>
        <v>0</v>
      </c>
      <c r="EW220" s="612"/>
      <c r="EX220" s="341">
        <v>5.0</v>
      </c>
      <c r="EY220" s="342" t="s">
        <v>127</v>
      </c>
      <c r="EZ220" s="343" t="s">
        <v>121</v>
      </c>
      <c r="FA220" s="343" t="s">
        <v>123</v>
      </c>
      <c r="FB220" s="344"/>
      <c r="FC220" s="344"/>
      <c r="FD220" s="344">
        <f t="shared" si="1684"/>
        <v>0</v>
      </c>
      <c r="FE220" s="345"/>
      <c r="FF220" s="344">
        <f t="shared" si="1685"/>
        <v>0</v>
      </c>
      <c r="FG220" s="346"/>
      <c r="FH220" s="347"/>
      <c r="FI220" s="347"/>
      <c r="FJ220" s="344">
        <f t="shared" si="1686"/>
        <v>0</v>
      </c>
      <c r="FK220" s="345">
        <v>0.294289866351475</v>
      </c>
      <c r="FL220" s="348">
        <f t="shared" si="1687"/>
        <v>0</v>
      </c>
      <c r="FM220" s="348">
        <f t="shared" si="1688"/>
        <v>0</v>
      </c>
      <c r="FN220" s="612"/>
      <c r="FO220" s="341">
        <v>5.0</v>
      </c>
      <c r="FP220" s="342" t="s">
        <v>127</v>
      </c>
      <c r="FQ220" s="343" t="s">
        <v>121</v>
      </c>
      <c r="FR220" s="343" t="s">
        <v>123</v>
      </c>
      <c r="FS220" s="344"/>
      <c r="FT220" s="344"/>
      <c r="FU220" s="344">
        <f t="shared" si="1689"/>
        <v>0</v>
      </c>
      <c r="FV220" s="345"/>
      <c r="FW220" s="344">
        <f t="shared" si="1690"/>
        <v>0</v>
      </c>
      <c r="FX220" s="346"/>
      <c r="FY220" s="347"/>
      <c r="FZ220" s="347"/>
      <c r="GA220" s="344">
        <f t="shared" si="1691"/>
        <v>0</v>
      </c>
      <c r="GB220" s="345">
        <v>0.294289866351475</v>
      </c>
      <c r="GC220" s="348">
        <f t="shared" si="1692"/>
        <v>0</v>
      </c>
      <c r="GD220" s="348">
        <f t="shared" si="1693"/>
        <v>0</v>
      </c>
      <c r="GE220" s="612"/>
      <c r="GF220" s="341">
        <v>5.0</v>
      </c>
      <c r="GG220" s="342" t="s">
        <v>127</v>
      </c>
      <c r="GH220" s="343" t="s">
        <v>121</v>
      </c>
      <c r="GI220" s="343" t="s">
        <v>123</v>
      </c>
      <c r="GJ220" s="344"/>
      <c r="GK220" s="344"/>
      <c r="GL220" s="344">
        <f t="shared" si="1694"/>
        <v>0</v>
      </c>
      <c r="GM220" s="345"/>
      <c r="GN220" s="344">
        <f t="shared" si="1695"/>
        <v>0</v>
      </c>
      <c r="GO220" s="346"/>
      <c r="GP220" s="347"/>
      <c r="GQ220" s="347"/>
      <c r="GR220" s="344">
        <f t="shared" si="1696"/>
        <v>0</v>
      </c>
      <c r="GS220" s="345">
        <v>0.294289866351475</v>
      </c>
      <c r="GT220" s="348">
        <f t="shared" si="1697"/>
        <v>0</v>
      </c>
      <c r="GU220" s="348">
        <f t="shared" si="1698"/>
        <v>0</v>
      </c>
      <c r="GV220" s="612"/>
      <c r="GW220" s="341">
        <v>5.0</v>
      </c>
      <c r="GX220" s="342" t="s">
        <v>127</v>
      </c>
      <c r="GY220" s="343" t="s">
        <v>121</v>
      </c>
      <c r="GZ220" s="343" t="s">
        <v>123</v>
      </c>
      <c r="HA220" s="344"/>
      <c r="HB220" s="344"/>
      <c r="HC220" s="344">
        <f t="shared" si="1699"/>
        <v>0</v>
      </c>
      <c r="HD220" s="345"/>
      <c r="HE220" s="344">
        <f t="shared" si="1700"/>
        <v>0</v>
      </c>
      <c r="HF220" s="346"/>
      <c r="HG220" s="347"/>
      <c r="HH220" s="347"/>
      <c r="HI220" s="344">
        <f t="shared" si="1701"/>
        <v>0</v>
      </c>
      <c r="HJ220" s="345">
        <v>0.294289866351475</v>
      </c>
      <c r="HK220" s="348">
        <f t="shared" si="1702"/>
        <v>0</v>
      </c>
      <c r="HL220" s="348">
        <f t="shared" si="1703"/>
        <v>0</v>
      </c>
      <c r="HM220" s="612"/>
      <c r="HN220" s="341">
        <v>5.0</v>
      </c>
      <c r="HO220" s="342" t="s">
        <v>127</v>
      </c>
      <c r="HP220" s="343" t="s">
        <v>121</v>
      </c>
      <c r="HQ220" s="343" t="s">
        <v>123</v>
      </c>
      <c r="HR220" s="344"/>
      <c r="HS220" s="344"/>
      <c r="HT220" s="344">
        <f t="shared" si="1704"/>
        <v>0</v>
      </c>
      <c r="HU220" s="345"/>
      <c r="HV220" s="344">
        <f t="shared" si="1705"/>
        <v>0</v>
      </c>
      <c r="HW220" s="346"/>
      <c r="HX220" s="347"/>
      <c r="HY220" s="347"/>
      <c r="HZ220" s="344">
        <f t="shared" si="1706"/>
        <v>0</v>
      </c>
      <c r="IA220" s="345">
        <v>0.294289866351475</v>
      </c>
      <c r="IB220" s="348">
        <f t="shared" si="1707"/>
        <v>0</v>
      </c>
      <c r="IC220" s="348">
        <f t="shared" si="1708"/>
        <v>0</v>
      </c>
      <c r="ID220" s="612"/>
      <c r="IE220" s="341">
        <v>5.0</v>
      </c>
      <c r="IF220" s="342" t="s">
        <v>127</v>
      </c>
      <c r="IG220" s="343" t="s">
        <v>121</v>
      </c>
      <c r="IH220" s="343" t="s">
        <v>123</v>
      </c>
      <c r="II220" s="344"/>
      <c r="IJ220" s="344"/>
      <c r="IK220" s="344">
        <f t="shared" si="1709"/>
        <v>0</v>
      </c>
      <c r="IL220" s="345"/>
      <c r="IM220" s="344">
        <f t="shared" si="1710"/>
        <v>0</v>
      </c>
      <c r="IN220" s="346"/>
      <c r="IO220" s="347"/>
      <c r="IP220" s="347"/>
      <c r="IQ220" s="344">
        <f t="shared" si="1711"/>
        <v>0</v>
      </c>
      <c r="IR220" s="345">
        <v>0.294289866351475</v>
      </c>
      <c r="IS220" s="348">
        <f t="shared" si="1712"/>
        <v>0</v>
      </c>
      <c r="IT220" s="348">
        <f t="shared" si="1713"/>
        <v>0</v>
      </c>
      <c r="IU220" s="612"/>
      <c r="IV220" s="341">
        <v>5.0</v>
      </c>
      <c r="IW220" s="342" t="s">
        <v>127</v>
      </c>
      <c r="IX220" s="343" t="s">
        <v>121</v>
      </c>
      <c r="IY220" s="343" t="s">
        <v>123</v>
      </c>
      <c r="IZ220" s="344"/>
      <c r="JA220" s="344"/>
      <c r="JB220" s="344">
        <f t="shared" si="1714"/>
        <v>0</v>
      </c>
      <c r="JC220" s="345"/>
      <c r="JD220" s="344">
        <f t="shared" si="1715"/>
        <v>0</v>
      </c>
      <c r="JE220" s="346"/>
      <c r="JF220" s="347"/>
      <c r="JG220" s="347"/>
      <c r="JH220" s="344">
        <f t="shared" si="1716"/>
        <v>0</v>
      </c>
      <c r="JI220" s="345">
        <v>0.294289866351475</v>
      </c>
      <c r="JJ220" s="348">
        <f t="shared" si="1717"/>
        <v>0</v>
      </c>
      <c r="JK220" s="348">
        <f t="shared" si="1718"/>
        <v>0</v>
      </c>
      <c r="JL220" s="612"/>
      <c r="JM220" s="341">
        <v>5.0</v>
      </c>
      <c r="JN220" s="342" t="s">
        <v>127</v>
      </c>
      <c r="JO220" s="343" t="s">
        <v>121</v>
      </c>
      <c r="JP220" s="343" t="s">
        <v>123</v>
      </c>
      <c r="JQ220" s="344"/>
      <c r="JR220" s="344"/>
      <c r="JS220" s="344">
        <f t="shared" si="1719"/>
        <v>0</v>
      </c>
      <c r="JT220" s="345"/>
      <c r="JU220" s="344">
        <f t="shared" si="1720"/>
        <v>0</v>
      </c>
      <c r="JV220" s="346"/>
      <c r="JW220" s="347"/>
      <c r="JX220" s="347"/>
      <c r="JY220" s="344">
        <f t="shared" si="1721"/>
        <v>0</v>
      </c>
      <c r="JZ220" s="345">
        <v>0.294289866351475</v>
      </c>
      <c r="KA220" s="348">
        <f t="shared" si="1722"/>
        <v>0</v>
      </c>
      <c r="KB220" s="348">
        <f t="shared" si="1723"/>
        <v>0</v>
      </c>
      <c r="KC220" s="612"/>
      <c r="KD220" s="341">
        <v>5.0</v>
      </c>
      <c r="KE220" s="342" t="s">
        <v>127</v>
      </c>
      <c r="KF220" s="343" t="s">
        <v>121</v>
      </c>
      <c r="KG220" s="343" t="s">
        <v>123</v>
      </c>
      <c r="KH220" s="344"/>
      <c r="KI220" s="344"/>
      <c r="KJ220" s="344">
        <f t="shared" si="1724"/>
        <v>0</v>
      </c>
      <c r="KK220" s="345"/>
      <c r="KL220" s="344">
        <f t="shared" si="1725"/>
        <v>0</v>
      </c>
      <c r="KM220" s="346"/>
      <c r="KN220" s="347"/>
      <c r="KO220" s="347"/>
      <c r="KP220" s="344">
        <f t="shared" si="1726"/>
        <v>0</v>
      </c>
      <c r="KQ220" s="345">
        <v>0.294289866351475</v>
      </c>
      <c r="KR220" s="348">
        <f t="shared" si="1727"/>
        <v>0</v>
      </c>
      <c r="KS220" s="348">
        <f t="shared" si="1728"/>
        <v>0</v>
      </c>
      <c r="KT220" s="612"/>
      <c r="KU220" s="351"/>
    </row>
    <row r="221" ht="15.75" customHeight="1">
      <c r="A221" s="341">
        <v>6.0</v>
      </c>
      <c r="B221" s="342" t="s">
        <v>128</v>
      </c>
      <c r="C221" s="343" t="s">
        <v>121</v>
      </c>
      <c r="D221" s="343" t="s">
        <v>123</v>
      </c>
      <c r="E221" s="344"/>
      <c r="F221" s="344"/>
      <c r="G221" s="344">
        <f t="shared" si="1639"/>
        <v>0</v>
      </c>
      <c r="H221" s="345"/>
      <c r="I221" s="344">
        <f t="shared" si="1640"/>
        <v>0</v>
      </c>
      <c r="J221" s="346"/>
      <c r="K221" s="347"/>
      <c r="L221" s="347"/>
      <c r="M221" s="344">
        <f t="shared" si="1641"/>
        <v>0</v>
      </c>
      <c r="N221" s="345">
        <v>0.294289866351475</v>
      </c>
      <c r="O221" s="348">
        <f t="shared" si="1642"/>
        <v>0</v>
      </c>
      <c r="P221" s="348">
        <f t="shared" si="1643"/>
        <v>0</v>
      </c>
      <c r="Q221" s="612"/>
      <c r="R221" s="341">
        <v>6.0</v>
      </c>
      <c r="S221" s="342" t="s">
        <v>128</v>
      </c>
      <c r="T221" s="343" t="s">
        <v>121</v>
      </c>
      <c r="U221" s="343" t="s">
        <v>123</v>
      </c>
      <c r="V221" s="344"/>
      <c r="W221" s="344"/>
      <c r="X221" s="344">
        <f t="shared" si="1644"/>
        <v>0</v>
      </c>
      <c r="Y221" s="345"/>
      <c r="Z221" s="344">
        <f t="shared" si="1645"/>
        <v>0</v>
      </c>
      <c r="AA221" s="346"/>
      <c r="AB221" s="347"/>
      <c r="AC221" s="347"/>
      <c r="AD221" s="344">
        <f t="shared" si="1646"/>
        <v>0</v>
      </c>
      <c r="AE221" s="345">
        <v>0.294289866351475</v>
      </c>
      <c r="AF221" s="348">
        <f t="shared" si="1647"/>
        <v>0</v>
      </c>
      <c r="AG221" s="348">
        <f t="shared" si="1648"/>
        <v>0</v>
      </c>
      <c r="AH221" s="612"/>
      <c r="AI221" s="341">
        <v>6.0</v>
      </c>
      <c r="AJ221" s="342" t="s">
        <v>128</v>
      </c>
      <c r="AK221" s="343" t="s">
        <v>121</v>
      </c>
      <c r="AL221" s="343" t="s">
        <v>123</v>
      </c>
      <c r="AM221" s="344"/>
      <c r="AN221" s="344"/>
      <c r="AO221" s="344">
        <f t="shared" si="1649"/>
        <v>0</v>
      </c>
      <c r="AP221" s="345"/>
      <c r="AQ221" s="344">
        <f t="shared" si="1650"/>
        <v>0</v>
      </c>
      <c r="AR221" s="346"/>
      <c r="AS221" s="347"/>
      <c r="AT221" s="347"/>
      <c r="AU221" s="344">
        <f t="shared" si="1651"/>
        <v>0</v>
      </c>
      <c r="AV221" s="345">
        <v>0.294289866351475</v>
      </c>
      <c r="AW221" s="348">
        <f t="shared" si="1652"/>
        <v>0</v>
      </c>
      <c r="AX221" s="348">
        <f t="shared" si="1653"/>
        <v>0</v>
      </c>
      <c r="AY221" s="612"/>
      <c r="AZ221" s="341">
        <v>6.0</v>
      </c>
      <c r="BA221" s="342" t="s">
        <v>128</v>
      </c>
      <c r="BB221" s="343" t="s">
        <v>121</v>
      </c>
      <c r="BC221" s="343" t="s">
        <v>123</v>
      </c>
      <c r="BD221" s="344"/>
      <c r="BE221" s="344"/>
      <c r="BF221" s="344">
        <f t="shared" si="1654"/>
        <v>0</v>
      </c>
      <c r="BG221" s="345"/>
      <c r="BH221" s="344">
        <f t="shared" si="1655"/>
        <v>0</v>
      </c>
      <c r="BI221" s="346"/>
      <c r="BJ221" s="347"/>
      <c r="BK221" s="347"/>
      <c r="BL221" s="344">
        <f t="shared" si="1656"/>
        <v>0</v>
      </c>
      <c r="BM221" s="345">
        <v>0.294289866351475</v>
      </c>
      <c r="BN221" s="348">
        <f t="shared" si="1657"/>
        <v>0</v>
      </c>
      <c r="BO221" s="348">
        <f t="shared" si="1658"/>
        <v>0</v>
      </c>
      <c r="BP221" s="612"/>
      <c r="BQ221" s="341">
        <v>6.0</v>
      </c>
      <c r="BR221" s="342" t="s">
        <v>128</v>
      </c>
      <c r="BS221" s="343" t="s">
        <v>121</v>
      </c>
      <c r="BT221" s="343" t="s">
        <v>123</v>
      </c>
      <c r="BU221" s="344"/>
      <c r="BV221" s="344"/>
      <c r="BW221" s="344">
        <f t="shared" si="1659"/>
        <v>0</v>
      </c>
      <c r="BX221" s="345"/>
      <c r="BY221" s="344">
        <f t="shared" si="1660"/>
        <v>0</v>
      </c>
      <c r="BZ221" s="346"/>
      <c r="CA221" s="347"/>
      <c r="CB221" s="347"/>
      <c r="CC221" s="344">
        <f t="shared" si="1661"/>
        <v>0</v>
      </c>
      <c r="CD221" s="345">
        <v>0.294289866351475</v>
      </c>
      <c r="CE221" s="348">
        <f t="shared" si="1662"/>
        <v>0</v>
      </c>
      <c r="CF221" s="348">
        <f t="shared" si="1663"/>
        <v>0</v>
      </c>
      <c r="CG221" s="612"/>
      <c r="CH221" s="341">
        <v>6.0</v>
      </c>
      <c r="CI221" s="342" t="s">
        <v>128</v>
      </c>
      <c r="CJ221" s="343" t="s">
        <v>121</v>
      </c>
      <c r="CK221" s="343" t="s">
        <v>123</v>
      </c>
      <c r="CL221" s="344"/>
      <c r="CM221" s="344"/>
      <c r="CN221" s="344">
        <f t="shared" si="1664"/>
        <v>0</v>
      </c>
      <c r="CO221" s="345"/>
      <c r="CP221" s="344">
        <f t="shared" si="1665"/>
        <v>0</v>
      </c>
      <c r="CQ221" s="346"/>
      <c r="CR221" s="347"/>
      <c r="CS221" s="347"/>
      <c r="CT221" s="344">
        <f t="shared" si="1666"/>
        <v>0</v>
      </c>
      <c r="CU221" s="345">
        <v>0.294289866351475</v>
      </c>
      <c r="CV221" s="348">
        <f t="shared" si="1667"/>
        <v>0</v>
      </c>
      <c r="CW221" s="348">
        <f t="shared" si="1668"/>
        <v>0</v>
      </c>
      <c r="CX221" s="612"/>
      <c r="CY221" s="341">
        <v>6.0</v>
      </c>
      <c r="CZ221" s="342" t="s">
        <v>128</v>
      </c>
      <c r="DA221" s="343" t="s">
        <v>121</v>
      </c>
      <c r="DB221" s="343" t="s">
        <v>123</v>
      </c>
      <c r="DC221" s="344"/>
      <c r="DD221" s="344"/>
      <c r="DE221" s="344">
        <f t="shared" si="1669"/>
        <v>0</v>
      </c>
      <c r="DF221" s="345"/>
      <c r="DG221" s="344">
        <f t="shared" si="1670"/>
        <v>0</v>
      </c>
      <c r="DH221" s="346"/>
      <c r="DI221" s="347"/>
      <c r="DJ221" s="347"/>
      <c r="DK221" s="344">
        <f t="shared" si="1671"/>
        <v>0</v>
      </c>
      <c r="DL221" s="345">
        <v>0.294289866351475</v>
      </c>
      <c r="DM221" s="348">
        <f t="shared" si="1672"/>
        <v>0</v>
      </c>
      <c r="DN221" s="348">
        <f t="shared" si="1673"/>
        <v>0</v>
      </c>
      <c r="DO221" s="612"/>
      <c r="DP221" s="341">
        <v>6.0</v>
      </c>
      <c r="DQ221" s="342" t="s">
        <v>128</v>
      </c>
      <c r="DR221" s="343" t="s">
        <v>121</v>
      </c>
      <c r="DS221" s="343" t="s">
        <v>123</v>
      </c>
      <c r="DT221" s="344"/>
      <c r="DU221" s="344"/>
      <c r="DV221" s="344">
        <f t="shared" si="1674"/>
        <v>0</v>
      </c>
      <c r="DW221" s="345"/>
      <c r="DX221" s="344">
        <f t="shared" si="1675"/>
        <v>0</v>
      </c>
      <c r="DY221" s="346"/>
      <c r="DZ221" s="347"/>
      <c r="EA221" s="347"/>
      <c r="EB221" s="344">
        <f t="shared" si="1676"/>
        <v>0</v>
      </c>
      <c r="EC221" s="345">
        <v>0.294289866351475</v>
      </c>
      <c r="ED221" s="348">
        <f t="shared" si="1677"/>
        <v>0</v>
      </c>
      <c r="EE221" s="348">
        <f t="shared" si="1678"/>
        <v>0</v>
      </c>
      <c r="EF221" s="612"/>
      <c r="EG221" s="341">
        <v>6.0</v>
      </c>
      <c r="EH221" s="342" t="s">
        <v>128</v>
      </c>
      <c r="EI221" s="343" t="s">
        <v>121</v>
      </c>
      <c r="EJ221" s="343" t="s">
        <v>123</v>
      </c>
      <c r="EK221" s="344"/>
      <c r="EL221" s="344"/>
      <c r="EM221" s="344">
        <f t="shared" si="1679"/>
        <v>0</v>
      </c>
      <c r="EN221" s="345"/>
      <c r="EO221" s="344">
        <f t="shared" si="1680"/>
        <v>0</v>
      </c>
      <c r="EP221" s="346"/>
      <c r="EQ221" s="347"/>
      <c r="ER221" s="347"/>
      <c r="ES221" s="344">
        <f t="shared" si="1681"/>
        <v>0</v>
      </c>
      <c r="ET221" s="345">
        <v>0.294289866351475</v>
      </c>
      <c r="EU221" s="348">
        <f t="shared" si="1682"/>
        <v>0</v>
      </c>
      <c r="EV221" s="348">
        <f t="shared" si="1683"/>
        <v>0</v>
      </c>
      <c r="EW221" s="612"/>
      <c r="EX221" s="341">
        <v>6.0</v>
      </c>
      <c r="EY221" s="342" t="s">
        <v>128</v>
      </c>
      <c r="EZ221" s="343" t="s">
        <v>121</v>
      </c>
      <c r="FA221" s="343" t="s">
        <v>123</v>
      </c>
      <c r="FB221" s="344"/>
      <c r="FC221" s="344"/>
      <c r="FD221" s="344">
        <f t="shared" si="1684"/>
        <v>0</v>
      </c>
      <c r="FE221" s="345"/>
      <c r="FF221" s="344">
        <f t="shared" si="1685"/>
        <v>0</v>
      </c>
      <c r="FG221" s="346"/>
      <c r="FH221" s="347"/>
      <c r="FI221" s="347"/>
      <c r="FJ221" s="344">
        <f t="shared" si="1686"/>
        <v>0</v>
      </c>
      <c r="FK221" s="345">
        <v>0.294289866351475</v>
      </c>
      <c r="FL221" s="348">
        <f t="shared" si="1687"/>
        <v>0</v>
      </c>
      <c r="FM221" s="348">
        <f t="shared" si="1688"/>
        <v>0</v>
      </c>
      <c r="FN221" s="612"/>
      <c r="FO221" s="341">
        <v>6.0</v>
      </c>
      <c r="FP221" s="342" t="s">
        <v>128</v>
      </c>
      <c r="FQ221" s="343" t="s">
        <v>121</v>
      </c>
      <c r="FR221" s="343" t="s">
        <v>123</v>
      </c>
      <c r="FS221" s="344"/>
      <c r="FT221" s="344"/>
      <c r="FU221" s="344">
        <f t="shared" si="1689"/>
        <v>0</v>
      </c>
      <c r="FV221" s="345"/>
      <c r="FW221" s="344">
        <f t="shared" si="1690"/>
        <v>0</v>
      </c>
      <c r="FX221" s="346"/>
      <c r="FY221" s="347"/>
      <c r="FZ221" s="347"/>
      <c r="GA221" s="344">
        <f t="shared" si="1691"/>
        <v>0</v>
      </c>
      <c r="GB221" s="345">
        <v>0.294289866351475</v>
      </c>
      <c r="GC221" s="348">
        <f t="shared" si="1692"/>
        <v>0</v>
      </c>
      <c r="GD221" s="348">
        <f t="shared" si="1693"/>
        <v>0</v>
      </c>
      <c r="GE221" s="612"/>
      <c r="GF221" s="341">
        <v>6.0</v>
      </c>
      <c r="GG221" s="342" t="s">
        <v>128</v>
      </c>
      <c r="GH221" s="343" t="s">
        <v>121</v>
      </c>
      <c r="GI221" s="343" t="s">
        <v>123</v>
      </c>
      <c r="GJ221" s="344"/>
      <c r="GK221" s="344"/>
      <c r="GL221" s="344">
        <f t="shared" si="1694"/>
        <v>0</v>
      </c>
      <c r="GM221" s="345"/>
      <c r="GN221" s="344">
        <f t="shared" si="1695"/>
        <v>0</v>
      </c>
      <c r="GO221" s="346"/>
      <c r="GP221" s="347"/>
      <c r="GQ221" s="347"/>
      <c r="GR221" s="344">
        <f t="shared" si="1696"/>
        <v>0</v>
      </c>
      <c r="GS221" s="345">
        <v>0.294289866351475</v>
      </c>
      <c r="GT221" s="348">
        <f t="shared" si="1697"/>
        <v>0</v>
      </c>
      <c r="GU221" s="348">
        <f t="shared" si="1698"/>
        <v>0</v>
      </c>
      <c r="GV221" s="612"/>
      <c r="GW221" s="341">
        <v>6.0</v>
      </c>
      <c r="GX221" s="342" t="s">
        <v>128</v>
      </c>
      <c r="GY221" s="343" t="s">
        <v>121</v>
      </c>
      <c r="GZ221" s="343" t="s">
        <v>123</v>
      </c>
      <c r="HA221" s="344"/>
      <c r="HB221" s="344"/>
      <c r="HC221" s="344">
        <f t="shared" si="1699"/>
        <v>0</v>
      </c>
      <c r="HD221" s="345"/>
      <c r="HE221" s="344">
        <f t="shared" si="1700"/>
        <v>0</v>
      </c>
      <c r="HF221" s="346"/>
      <c r="HG221" s="347"/>
      <c r="HH221" s="347"/>
      <c r="HI221" s="344">
        <f t="shared" si="1701"/>
        <v>0</v>
      </c>
      <c r="HJ221" s="345">
        <v>0.294289866351475</v>
      </c>
      <c r="HK221" s="348">
        <f t="shared" si="1702"/>
        <v>0</v>
      </c>
      <c r="HL221" s="348">
        <f t="shared" si="1703"/>
        <v>0</v>
      </c>
      <c r="HM221" s="612"/>
      <c r="HN221" s="341">
        <v>6.0</v>
      </c>
      <c r="HO221" s="342" t="s">
        <v>128</v>
      </c>
      <c r="HP221" s="343" t="s">
        <v>121</v>
      </c>
      <c r="HQ221" s="343" t="s">
        <v>123</v>
      </c>
      <c r="HR221" s="344"/>
      <c r="HS221" s="344"/>
      <c r="HT221" s="344">
        <f t="shared" si="1704"/>
        <v>0</v>
      </c>
      <c r="HU221" s="345"/>
      <c r="HV221" s="344">
        <f t="shared" si="1705"/>
        <v>0</v>
      </c>
      <c r="HW221" s="346"/>
      <c r="HX221" s="347"/>
      <c r="HY221" s="347"/>
      <c r="HZ221" s="344">
        <f t="shared" si="1706"/>
        <v>0</v>
      </c>
      <c r="IA221" s="345">
        <v>0.294289866351475</v>
      </c>
      <c r="IB221" s="348">
        <f t="shared" si="1707"/>
        <v>0</v>
      </c>
      <c r="IC221" s="348">
        <f t="shared" si="1708"/>
        <v>0</v>
      </c>
      <c r="ID221" s="612"/>
      <c r="IE221" s="341">
        <v>6.0</v>
      </c>
      <c r="IF221" s="342" t="s">
        <v>128</v>
      </c>
      <c r="IG221" s="343" t="s">
        <v>121</v>
      </c>
      <c r="IH221" s="343" t="s">
        <v>123</v>
      </c>
      <c r="II221" s="344"/>
      <c r="IJ221" s="344"/>
      <c r="IK221" s="344">
        <f t="shared" si="1709"/>
        <v>0</v>
      </c>
      <c r="IL221" s="345"/>
      <c r="IM221" s="344">
        <f t="shared" si="1710"/>
        <v>0</v>
      </c>
      <c r="IN221" s="346"/>
      <c r="IO221" s="347"/>
      <c r="IP221" s="347"/>
      <c r="IQ221" s="344">
        <f t="shared" si="1711"/>
        <v>0</v>
      </c>
      <c r="IR221" s="345">
        <v>0.294289866351475</v>
      </c>
      <c r="IS221" s="348">
        <f t="shared" si="1712"/>
        <v>0</v>
      </c>
      <c r="IT221" s="348">
        <f t="shared" si="1713"/>
        <v>0</v>
      </c>
      <c r="IU221" s="612"/>
      <c r="IV221" s="341">
        <v>6.0</v>
      </c>
      <c r="IW221" s="342" t="s">
        <v>128</v>
      </c>
      <c r="IX221" s="343" t="s">
        <v>121</v>
      </c>
      <c r="IY221" s="343" t="s">
        <v>123</v>
      </c>
      <c r="IZ221" s="344"/>
      <c r="JA221" s="344"/>
      <c r="JB221" s="344">
        <f t="shared" si="1714"/>
        <v>0</v>
      </c>
      <c r="JC221" s="345"/>
      <c r="JD221" s="344">
        <f t="shared" si="1715"/>
        <v>0</v>
      </c>
      <c r="JE221" s="346"/>
      <c r="JF221" s="347"/>
      <c r="JG221" s="347"/>
      <c r="JH221" s="344">
        <f t="shared" si="1716"/>
        <v>0</v>
      </c>
      <c r="JI221" s="345">
        <v>0.294289866351475</v>
      </c>
      <c r="JJ221" s="348">
        <f t="shared" si="1717"/>
        <v>0</v>
      </c>
      <c r="JK221" s="348">
        <f t="shared" si="1718"/>
        <v>0</v>
      </c>
      <c r="JL221" s="612"/>
      <c r="JM221" s="341">
        <v>6.0</v>
      </c>
      <c r="JN221" s="342" t="s">
        <v>128</v>
      </c>
      <c r="JO221" s="343" t="s">
        <v>121</v>
      </c>
      <c r="JP221" s="343" t="s">
        <v>123</v>
      </c>
      <c r="JQ221" s="344"/>
      <c r="JR221" s="344"/>
      <c r="JS221" s="344">
        <f t="shared" si="1719"/>
        <v>0</v>
      </c>
      <c r="JT221" s="345"/>
      <c r="JU221" s="344">
        <f t="shared" si="1720"/>
        <v>0</v>
      </c>
      <c r="JV221" s="346"/>
      <c r="JW221" s="347"/>
      <c r="JX221" s="347"/>
      <c r="JY221" s="344">
        <f t="shared" si="1721"/>
        <v>0</v>
      </c>
      <c r="JZ221" s="345">
        <v>0.294289866351475</v>
      </c>
      <c r="KA221" s="348">
        <f t="shared" si="1722"/>
        <v>0</v>
      </c>
      <c r="KB221" s="348">
        <f t="shared" si="1723"/>
        <v>0</v>
      </c>
      <c r="KC221" s="612"/>
      <c r="KD221" s="341">
        <v>6.0</v>
      </c>
      <c r="KE221" s="342" t="s">
        <v>128</v>
      </c>
      <c r="KF221" s="343" t="s">
        <v>121</v>
      </c>
      <c r="KG221" s="343" t="s">
        <v>123</v>
      </c>
      <c r="KH221" s="344"/>
      <c r="KI221" s="344"/>
      <c r="KJ221" s="344">
        <f t="shared" si="1724"/>
        <v>0</v>
      </c>
      <c r="KK221" s="345"/>
      <c r="KL221" s="344">
        <f t="shared" si="1725"/>
        <v>0</v>
      </c>
      <c r="KM221" s="346"/>
      <c r="KN221" s="347"/>
      <c r="KO221" s="347"/>
      <c r="KP221" s="344">
        <f t="shared" si="1726"/>
        <v>0</v>
      </c>
      <c r="KQ221" s="345">
        <v>0.294289866351475</v>
      </c>
      <c r="KR221" s="348">
        <f t="shared" si="1727"/>
        <v>0</v>
      </c>
      <c r="KS221" s="348">
        <f t="shared" si="1728"/>
        <v>0</v>
      </c>
      <c r="KT221" s="612"/>
      <c r="KU221" s="351"/>
    </row>
    <row r="222" ht="15.75" customHeight="1">
      <c r="A222" s="341">
        <v>7.0</v>
      </c>
      <c r="B222" s="342" t="s">
        <v>129</v>
      </c>
      <c r="C222" s="343" t="s">
        <v>121</v>
      </c>
      <c r="D222" s="343" t="s">
        <v>123</v>
      </c>
      <c r="E222" s="344"/>
      <c r="F222" s="344"/>
      <c r="G222" s="344">
        <f t="shared" si="1639"/>
        <v>0</v>
      </c>
      <c r="H222" s="345"/>
      <c r="I222" s="344">
        <f t="shared" si="1640"/>
        <v>0</v>
      </c>
      <c r="J222" s="346"/>
      <c r="K222" s="347"/>
      <c r="L222" s="347"/>
      <c r="M222" s="344">
        <f t="shared" si="1641"/>
        <v>0</v>
      </c>
      <c r="N222" s="345">
        <v>0.294289866351475</v>
      </c>
      <c r="O222" s="348">
        <f t="shared" si="1642"/>
        <v>0</v>
      </c>
      <c r="P222" s="348">
        <f t="shared" si="1643"/>
        <v>0</v>
      </c>
      <c r="Q222" s="612"/>
      <c r="R222" s="341">
        <v>7.0</v>
      </c>
      <c r="S222" s="342" t="s">
        <v>129</v>
      </c>
      <c r="T222" s="343" t="s">
        <v>121</v>
      </c>
      <c r="U222" s="343" t="s">
        <v>123</v>
      </c>
      <c r="V222" s="344"/>
      <c r="W222" s="344"/>
      <c r="X222" s="344">
        <f t="shared" si="1644"/>
        <v>0</v>
      </c>
      <c r="Y222" s="345"/>
      <c r="Z222" s="344">
        <f t="shared" si="1645"/>
        <v>0</v>
      </c>
      <c r="AA222" s="346"/>
      <c r="AB222" s="347"/>
      <c r="AC222" s="347"/>
      <c r="AD222" s="344">
        <f t="shared" si="1646"/>
        <v>0</v>
      </c>
      <c r="AE222" s="345">
        <v>0.294289866351475</v>
      </c>
      <c r="AF222" s="348">
        <f t="shared" si="1647"/>
        <v>0</v>
      </c>
      <c r="AG222" s="348">
        <f t="shared" si="1648"/>
        <v>0</v>
      </c>
      <c r="AH222" s="612"/>
      <c r="AI222" s="341">
        <v>7.0</v>
      </c>
      <c r="AJ222" s="342" t="s">
        <v>129</v>
      </c>
      <c r="AK222" s="343" t="s">
        <v>121</v>
      </c>
      <c r="AL222" s="343" t="s">
        <v>123</v>
      </c>
      <c r="AM222" s="344"/>
      <c r="AN222" s="344"/>
      <c r="AO222" s="344">
        <f t="shared" si="1649"/>
        <v>0</v>
      </c>
      <c r="AP222" s="345"/>
      <c r="AQ222" s="344">
        <f t="shared" si="1650"/>
        <v>0</v>
      </c>
      <c r="AR222" s="346"/>
      <c r="AS222" s="347"/>
      <c r="AT222" s="347"/>
      <c r="AU222" s="344">
        <f t="shared" si="1651"/>
        <v>0</v>
      </c>
      <c r="AV222" s="345">
        <v>0.294289866351475</v>
      </c>
      <c r="AW222" s="348">
        <f t="shared" si="1652"/>
        <v>0</v>
      </c>
      <c r="AX222" s="348">
        <f t="shared" si="1653"/>
        <v>0</v>
      </c>
      <c r="AY222" s="612"/>
      <c r="AZ222" s="341">
        <v>7.0</v>
      </c>
      <c r="BA222" s="342" t="s">
        <v>129</v>
      </c>
      <c r="BB222" s="343" t="s">
        <v>121</v>
      </c>
      <c r="BC222" s="343" t="s">
        <v>123</v>
      </c>
      <c r="BD222" s="344"/>
      <c r="BE222" s="344"/>
      <c r="BF222" s="344">
        <f t="shared" si="1654"/>
        <v>0</v>
      </c>
      <c r="BG222" s="345"/>
      <c r="BH222" s="344">
        <f t="shared" si="1655"/>
        <v>0</v>
      </c>
      <c r="BI222" s="346"/>
      <c r="BJ222" s="347"/>
      <c r="BK222" s="347"/>
      <c r="BL222" s="344">
        <f t="shared" si="1656"/>
        <v>0</v>
      </c>
      <c r="BM222" s="345">
        <v>0.294289866351475</v>
      </c>
      <c r="BN222" s="348">
        <f t="shared" si="1657"/>
        <v>0</v>
      </c>
      <c r="BO222" s="348">
        <f t="shared" si="1658"/>
        <v>0</v>
      </c>
      <c r="BP222" s="612"/>
      <c r="BQ222" s="341">
        <v>7.0</v>
      </c>
      <c r="BR222" s="342" t="s">
        <v>129</v>
      </c>
      <c r="BS222" s="343" t="s">
        <v>121</v>
      </c>
      <c r="BT222" s="343" t="s">
        <v>123</v>
      </c>
      <c r="BU222" s="344"/>
      <c r="BV222" s="344"/>
      <c r="BW222" s="344">
        <f t="shared" si="1659"/>
        <v>0</v>
      </c>
      <c r="BX222" s="345"/>
      <c r="BY222" s="344">
        <f t="shared" si="1660"/>
        <v>0</v>
      </c>
      <c r="BZ222" s="346"/>
      <c r="CA222" s="347"/>
      <c r="CB222" s="347"/>
      <c r="CC222" s="344">
        <f t="shared" si="1661"/>
        <v>0</v>
      </c>
      <c r="CD222" s="345">
        <v>0.294289866351475</v>
      </c>
      <c r="CE222" s="348">
        <f t="shared" si="1662"/>
        <v>0</v>
      </c>
      <c r="CF222" s="348">
        <f t="shared" si="1663"/>
        <v>0</v>
      </c>
      <c r="CG222" s="612"/>
      <c r="CH222" s="341">
        <v>7.0</v>
      </c>
      <c r="CI222" s="342" t="s">
        <v>129</v>
      </c>
      <c r="CJ222" s="343" t="s">
        <v>121</v>
      </c>
      <c r="CK222" s="343" t="s">
        <v>123</v>
      </c>
      <c r="CL222" s="344"/>
      <c r="CM222" s="344"/>
      <c r="CN222" s="344">
        <f t="shared" si="1664"/>
        <v>0</v>
      </c>
      <c r="CO222" s="345"/>
      <c r="CP222" s="344">
        <f t="shared" si="1665"/>
        <v>0</v>
      </c>
      <c r="CQ222" s="346"/>
      <c r="CR222" s="347"/>
      <c r="CS222" s="347"/>
      <c r="CT222" s="344">
        <f t="shared" si="1666"/>
        <v>0</v>
      </c>
      <c r="CU222" s="345">
        <v>0.294289866351475</v>
      </c>
      <c r="CV222" s="348">
        <f t="shared" si="1667"/>
        <v>0</v>
      </c>
      <c r="CW222" s="348">
        <f t="shared" si="1668"/>
        <v>0</v>
      </c>
      <c r="CX222" s="612"/>
      <c r="CY222" s="341">
        <v>7.0</v>
      </c>
      <c r="CZ222" s="342" t="s">
        <v>129</v>
      </c>
      <c r="DA222" s="343" t="s">
        <v>121</v>
      </c>
      <c r="DB222" s="343" t="s">
        <v>123</v>
      </c>
      <c r="DC222" s="344"/>
      <c r="DD222" s="344"/>
      <c r="DE222" s="344">
        <f t="shared" si="1669"/>
        <v>0</v>
      </c>
      <c r="DF222" s="345"/>
      <c r="DG222" s="344">
        <f t="shared" si="1670"/>
        <v>0</v>
      </c>
      <c r="DH222" s="346"/>
      <c r="DI222" s="347"/>
      <c r="DJ222" s="347"/>
      <c r="DK222" s="344">
        <f t="shared" si="1671"/>
        <v>0</v>
      </c>
      <c r="DL222" s="345">
        <v>0.294289866351475</v>
      </c>
      <c r="DM222" s="348">
        <f t="shared" si="1672"/>
        <v>0</v>
      </c>
      <c r="DN222" s="348">
        <f t="shared" si="1673"/>
        <v>0</v>
      </c>
      <c r="DO222" s="612"/>
      <c r="DP222" s="341">
        <v>7.0</v>
      </c>
      <c r="DQ222" s="342" t="s">
        <v>129</v>
      </c>
      <c r="DR222" s="343" t="s">
        <v>121</v>
      </c>
      <c r="DS222" s="343" t="s">
        <v>123</v>
      </c>
      <c r="DT222" s="344"/>
      <c r="DU222" s="344"/>
      <c r="DV222" s="344">
        <f t="shared" si="1674"/>
        <v>0</v>
      </c>
      <c r="DW222" s="345"/>
      <c r="DX222" s="344">
        <f t="shared" si="1675"/>
        <v>0</v>
      </c>
      <c r="DY222" s="346"/>
      <c r="DZ222" s="347"/>
      <c r="EA222" s="347"/>
      <c r="EB222" s="344">
        <f t="shared" si="1676"/>
        <v>0</v>
      </c>
      <c r="EC222" s="345">
        <v>0.294289866351475</v>
      </c>
      <c r="ED222" s="348">
        <f t="shared" si="1677"/>
        <v>0</v>
      </c>
      <c r="EE222" s="348">
        <f t="shared" si="1678"/>
        <v>0</v>
      </c>
      <c r="EF222" s="612"/>
      <c r="EG222" s="341">
        <v>7.0</v>
      </c>
      <c r="EH222" s="342" t="s">
        <v>129</v>
      </c>
      <c r="EI222" s="343" t="s">
        <v>121</v>
      </c>
      <c r="EJ222" s="343" t="s">
        <v>123</v>
      </c>
      <c r="EK222" s="344"/>
      <c r="EL222" s="344"/>
      <c r="EM222" s="344">
        <f t="shared" si="1679"/>
        <v>0</v>
      </c>
      <c r="EN222" s="345"/>
      <c r="EO222" s="344">
        <f t="shared" si="1680"/>
        <v>0</v>
      </c>
      <c r="EP222" s="346"/>
      <c r="EQ222" s="347"/>
      <c r="ER222" s="347"/>
      <c r="ES222" s="344">
        <f t="shared" si="1681"/>
        <v>0</v>
      </c>
      <c r="ET222" s="345">
        <v>0.294289866351475</v>
      </c>
      <c r="EU222" s="348">
        <f t="shared" si="1682"/>
        <v>0</v>
      </c>
      <c r="EV222" s="348">
        <f t="shared" si="1683"/>
        <v>0</v>
      </c>
      <c r="EW222" s="612"/>
      <c r="EX222" s="341">
        <v>7.0</v>
      </c>
      <c r="EY222" s="342" t="s">
        <v>129</v>
      </c>
      <c r="EZ222" s="343" t="s">
        <v>121</v>
      </c>
      <c r="FA222" s="343" t="s">
        <v>123</v>
      </c>
      <c r="FB222" s="344"/>
      <c r="FC222" s="344"/>
      <c r="FD222" s="344">
        <f t="shared" si="1684"/>
        <v>0</v>
      </c>
      <c r="FE222" s="345"/>
      <c r="FF222" s="344">
        <f t="shared" si="1685"/>
        <v>0</v>
      </c>
      <c r="FG222" s="346"/>
      <c r="FH222" s="347"/>
      <c r="FI222" s="347"/>
      <c r="FJ222" s="344">
        <f t="shared" si="1686"/>
        <v>0</v>
      </c>
      <c r="FK222" s="345">
        <v>0.294289866351475</v>
      </c>
      <c r="FL222" s="348">
        <f t="shared" si="1687"/>
        <v>0</v>
      </c>
      <c r="FM222" s="348">
        <f t="shared" si="1688"/>
        <v>0</v>
      </c>
      <c r="FN222" s="612"/>
      <c r="FO222" s="341">
        <v>7.0</v>
      </c>
      <c r="FP222" s="342" t="s">
        <v>129</v>
      </c>
      <c r="FQ222" s="343" t="s">
        <v>121</v>
      </c>
      <c r="FR222" s="343" t="s">
        <v>123</v>
      </c>
      <c r="FS222" s="344"/>
      <c r="FT222" s="344"/>
      <c r="FU222" s="344">
        <f t="shared" si="1689"/>
        <v>0</v>
      </c>
      <c r="FV222" s="345"/>
      <c r="FW222" s="344">
        <f t="shared" si="1690"/>
        <v>0</v>
      </c>
      <c r="FX222" s="346"/>
      <c r="FY222" s="347"/>
      <c r="FZ222" s="347"/>
      <c r="GA222" s="344">
        <f t="shared" si="1691"/>
        <v>0</v>
      </c>
      <c r="GB222" s="345">
        <v>0.294289866351475</v>
      </c>
      <c r="GC222" s="348">
        <f t="shared" si="1692"/>
        <v>0</v>
      </c>
      <c r="GD222" s="348">
        <f t="shared" si="1693"/>
        <v>0</v>
      </c>
      <c r="GE222" s="612"/>
      <c r="GF222" s="341">
        <v>7.0</v>
      </c>
      <c r="GG222" s="342" t="s">
        <v>129</v>
      </c>
      <c r="GH222" s="343" t="s">
        <v>121</v>
      </c>
      <c r="GI222" s="343" t="s">
        <v>123</v>
      </c>
      <c r="GJ222" s="344"/>
      <c r="GK222" s="344"/>
      <c r="GL222" s="344">
        <f t="shared" si="1694"/>
        <v>0</v>
      </c>
      <c r="GM222" s="345"/>
      <c r="GN222" s="344">
        <f t="shared" si="1695"/>
        <v>0</v>
      </c>
      <c r="GO222" s="346"/>
      <c r="GP222" s="347"/>
      <c r="GQ222" s="347"/>
      <c r="GR222" s="344">
        <f t="shared" si="1696"/>
        <v>0</v>
      </c>
      <c r="GS222" s="345">
        <v>0.294289866351475</v>
      </c>
      <c r="GT222" s="348">
        <f t="shared" si="1697"/>
        <v>0</v>
      </c>
      <c r="GU222" s="348">
        <f t="shared" si="1698"/>
        <v>0</v>
      </c>
      <c r="GV222" s="612"/>
      <c r="GW222" s="341">
        <v>7.0</v>
      </c>
      <c r="GX222" s="342" t="s">
        <v>129</v>
      </c>
      <c r="GY222" s="343" t="s">
        <v>121</v>
      </c>
      <c r="GZ222" s="343" t="s">
        <v>123</v>
      </c>
      <c r="HA222" s="344"/>
      <c r="HB222" s="344"/>
      <c r="HC222" s="344">
        <f t="shared" si="1699"/>
        <v>0</v>
      </c>
      <c r="HD222" s="345"/>
      <c r="HE222" s="344">
        <f t="shared" si="1700"/>
        <v>0</v>
      </c>
      <c r="HF222" s="346"/>
      <c r="HG222" s="347"/>
      <c r="HH222" s="347"/>
      <c r="HI222" s="344">
        <f t="shared" si="1701"/>
        <v>0</v>
      </c>
      <c r="HJ222" s="345">
        <v>0.294289866351475</v>
      </c>
      <c r="HK222" s="348">
        <f t="shared" si="1702"/>
        <v>0</v>
      </c>
      <c r="HL222" s="348">
        <f t="shared" si="1703"/>
        <v>0</v>
      </c>
      <c r="HM222" s="612"/>
      <c r="HN222" s="341">
        <v>7.0</v>
      </c>
      <c r="HO222" s="342" t="s">
        <v>129</v>
      </c>
      <c r="HP222" s="343" t="s">
        <v>121</v>
      </c>
      <c r="HQ222" s="343" t="s">
        <v>123</v>
      </c>
      <c r="HR222" s="344"/>
      <c r="HS222" s="344"/>
      <c r="HT222" s="344">
        <f t="shared" si="1704"/>
        <v>0</v>
      </c>
      <c r="HU222" s="345"/>
      <c r="HV222" s="344">
        <f t="shared" si="1705"/>
        <v>0</v>
      </c>
      <c r="HW222" s="346"/>
      <c r="HX222" s="347"/>
      <c r="HY222" s="347"/>
      <c r="HZ222" s="344">
        <f t="shared" si="1706"/>
        <v>0</v>
      </c>
      <c r="IA222" s="345">
        <v>0.294289866351475</v>
      </c>
      <c r="IB222" s="348">
        <f t="shared" si="1707"/>
        <v>0</v>
      </c>
      <c r="IC222" s="348">
        <f t="shared" si="1708"/>
        <v>0</v>
      </c>
      <c r="ID222" s="612"/>
      <c r="IE222" s="341">
        <v>7.0</v>
      </c>
      <c r="IF222" s="342" t="s">
        <v>129</v>
      </c>
      <c r="IG222" s="343" t="s">
        <v>121</v>
      </c>
      <c r="IH222" s="343" t="s">
        <v>123</v>
      </c>
      <c r="II222" s="344"/>
      <c r="IJ222" s="344"/>
      <c r="IK222" s="344">
        <f t="shared" si="1709"/>
        <v>0</v>
      </c>
      <c r="IL222" s="345"/>
      <c r="IM222" s="344">
        <f t="shared" si="1710"/>
        <v>0</v>
      </c>
      <c r="IN222" s="346"/>
      <c r="IO222" s="347"/>
      <c r="IP222" s="347"/>
      <c r="IQ222" s="344">
        <f t="shared" si="1711"/>
        <v>0</v>
      </c>
      <c r="IR222" s="345">
        <v>0.294289866351475</v>
      </c>
      <c r="IS222" s="348">
        <f t="shared" si="1712"/>
        <v>0</v>
      </c>
      <c r="IT222" s="348">
        <f t="shared" si="1713"/>
        <v>0</v>
      </c>
      <c r="IU222" s="612"/>
      <c r="IV222" s="341">
        <v>7.0</v>
      </c>
      <c r="IW222" s="342" t="s">
        <v>129</v>
      </c>
      <c r="IX222" s="343" t="s">
        <v>121</v>
      </c>
      <c r="IY222" s="343" t="s">
        <v>123</v>
      </c>
      <c r="IZ222" s="344"/>
      <c r="JA222" s="344"/>
      <c r="JB222" s="344">
        <f t="shared" si="1714"/>
        <v>0</v>
      </c>
      <c r="JC222" s="345"/>
      <c r="JD222" s="344">
        <f t="shared" si="1715"/>
        <v>0</v>
      </c>
      <c r="JE222" s="346"/>
      <c r="JF222" s="347"/>
      <c r="JG222" s="347"/>
      <c r="JH222" s="344">
        <f t="shared" si="1716"/>
        <v>0</v>
      </c>
      <c r="JI222" s="345">
        <v>0.294289866351475</v>
      </c>
      <c r="JJ222" s="348">
        <f t="shared" si="1717"/>
        <v>0</v>
      </c>
      <c r="JK222" s="348">
        <f t="shared" si="1718"/>
        <v>0</v>
      </c>
      <c r="JL222" s="612"/>
      <c r="JM222" s="341">
        <v>7.0</v>
      </c>
      <c r="JN222" s="342" t="s">
        <v>129</v>
      </c>
      <c r="JO222" s="343" t="s">
        <v>121</v>
      </c>
      <c r="JP222" s="343" t="s">
        <v>123</v>
      </c>
      <c r="JQ222" s="344"/>
      <c r="JR222" s="344"/>
      <c r="JS222" s="344">
        <f t="shared" si="1719"/>
        <v>0</v>
      </c>
      <c r="JT222" s="345"/>
      <c r="JU222" s="344">
        <f t="shared" si="1720"/>
        <v>0</v>
      </c>
      <c r="JV222" s="346"/>
      <c r="JW222" s="347"/>
      <c r="JX222" s="347"/>
      <c r="JY222" s="344">
        <f t="shared" si="1721"/>
        <v>0</v>
      </c>
      <c r="JZ222" s="345">
        <v>0.294289866351475</v>
      </c>
      <c r="KA222" s="348">
        <f t="shared" si="1722"/>
        <v>0</v>
      </c>
      <c r="KB222" s="348">
        <f t="shared" si="1723"/>
        <v>0</v>
      </c>
      <c r="KC222" s="612"/>
      <c r="KD222" s="341">
        <v>7.0</v>
      </c>
      <c r="KE222" s="342" t="s">
        <v>129</v>
      </c>
      <c r="KF222" s="343" t="s">
        <v>121</v>
      </c>
      <c r="KG222" s="343" t="s">
        <v>123</v>
      </c>
      <c r="KH222" s="344"/>
      <c r="KI222" s="344"/>
      <c r="KJ222" s="344">
        <f t="shared" si="1724"/>
        <v>0</v>
      </c>
      <c r="KK222" s="345"/>
      <c r="KL222" s="344">
        <f t="shared" si="1725"/>
        <v>0</v>
      </c>
      <c r="KM222" s="346"/>
      <c r="KN222" s="347"/>
      <c r="KO222" s="347"/>
      <c r="KP222" s="344">
        <f t="shared" si="1726"/>
        <v>0</v>
      </c>
      <c r="KQ222" s="345">
        <v>0.294289866351475</v>
      </c>
      <c r="KR222" s="348">
        <f t="shared" si="1727"/>
        <v>0</v>
      </c>
      <c r="KS222" s="348">
        <f t="shared" si="1728"/>
        <v>0</v>
      </c>
      <c r="KT222" s="612"/>
      <c r="KU222" s="351"/>
    </row>
    <row r="223" ht="15.75" customHeight="1">
      <c r="A223" s="341">
        <v>8.0</v>
      </c>
      <c r="B223" s="342" t="s">
        <v>130</v>
      </c>
      <c r="C223" s="343" t="s">
        <v>121</v>
      </c>
      <c r="D223" s="343" t="s">
        <v>123</v>
      </c>
      <c r="E223" s="344"/>
      <c r="F223" s="344"/>
      <c r="G223" s="344">
        <f t="shared" si="1639"/>
        <v>0</v>
      </c>
      <c r="H223" s="345"/>
      <c r="I223" s="344">
        <f t="shared" si="1640"/>
        <v>0</v>
      </c>
      <c r="J223" s="346"/>
      <c r="K223" s="347"/>
      <c r="L223" s="347"/>
      <c r="M223" s="344">
        <f t="shared" si="1641"/>
        <v>0</v>
      </c>
      <c r="N223" s="345">
        <v>0.294289866351475</v>
      </c>
      <c r="O223" s="348">
        <f t="shared" si="1642"/>
        <v>0</v>
      </c>
      <c r="P223" s="348">
        <f t="shared" si="1643"/>
        <v>0</v>
      </c>
      <c r="Q223" s="612"/>
      <c r="R223" s="341">
        <v>8.0</v>
      </c>
      <c r="S223" s="342" t="s">
        <v>130</v>
      </c>
      <c r="T223" s="343" t="s">
        <v>121</v>
      </c>
      <c r="U223" s="343" t="s">
        <v>123</v>
      </c>
      <c r="V223" s="344"/>
      <c r="W223" s="344"/>
      <c r="X223" s="344">
        <f t="shared" si="1644"/>
        <v>0</v>
      </c>
      <c r="Y223" s="345"/>
      <c r="Z223" s="344">
        <f t="shared" si="1645"/>
        <v>0</v>
      </c>
      <c r="AA223" s="346"/>
      <c r="AB223" s="347"/>
      <c r="AC223" s="347"/>
      <c r="AD223" s="344">
        <f t="shared" si="1646"/>
        <v>0</v>
      </c>
      <c r="AE223" s="345">
        <v>0.294289866351475</v>
      </c>
      <c r="AF223" s="348">
        <f t="shared" si="1647"/>
        <v>0</v>
      </c>
      <c r="AG223" s="348">
        <f t="shared" si="1648"/>
        <v>0</v>
      </c>
      <c r="AH223" s="612"/>
      <c r="AI223" s="341">
        <v>8.0</v>
      </c>
      <c r="AJ223" s="342" t="s">
        <v>130</v>
      </c>
      <c r="AK223" s="343" t="s">
        <v>121</v>
      </c>
      <c r="AL223" s="343" t="s">
        <v>123</v>
      </c>
      <c r="AM223" s="344"/>
      <c r="AN223" s="344"/>
      <c r="AO223" s="344">
        <f t="shared" si="1649"/>
        <v>0</v>
      </c>
      <c r="AP223" s="345"/>
      <c r="AQ223" s="344">
        <f t="shared" si="1650"/>
        <v>0</v>
      </c>
      <c r="AR223" s="346"/>
      <c r="AS223" s="347"/>
      <c r="AT223" s="347"/>
      <c r="AU223" s="344">
        <f t="shared" si="1651"/>
        <v>0</v>
      </c>
      <c r="AV223" s="345">
        <v>0.294289866351475</v>
      </c>
      <c r="AW223" s="348">
        <f t="shared" si="1652"/>
        <v>0</v>
      </c>
      <c r="AX223" s="348">
        <f t="shared" si="1653"/>
        <v>0</v>
      </c>
      <c r="AY223" s="612"/>
      <c r="AZ223" s="341">
        <v>8.0</v>
      </c>
      <c r="BA223" s="342" t="s">
        <v>130</v>
      </c>
      <c r="BB223" s="343" t="s">
        <v>121</v>
      </c>
      <c r="BC223" s="343" t="s">
        <v>123</v>
      </c>
      <c r="BD223" s="344"/>
      <c r="BE223" s="344"/>
      <c r="BF223" s="344">
        <f t="shared" si="1654"/>
        <v>0</v>
      </c>
      <c r="BG223" s="345"/>
      <c r="BH223" s="344">
        <f t="shared" si="1655"/>
        <v>0</v>
      </c>
      <c r="BI223" s="346"/>
      <c r="BJ223" s="347"/>
      <c r="BK223" s="347"/>
      <c r="BL223" s="344">
        <f t="shared" si="1656"/>
        <v>0</v>
      </c>
      <c r="BM223" s="345">
        <v>0.294289866351475</v>
      </c>
      <c r="BN223" s="348">
        <f t="shared" si="1657"/>
        <v>0</v>
      </c>
      <c r="BO223" s="348">
        <f t="shared" si="1658"/>
        <v>0</v>
      </c>
      <c r="BP223" s="612"/>
      <c r="BQ223" s="341">
        <v>8.0</v>
      </c>
      <c r="BR223" s="342" t="s">
        <v>130</v>
      </c>
      <c r="BS223" s="343" t="s">
        <v>121</v>
      </c>
      <c r="BT223" s="343" t="s">
        <v>123</v>
      </c>
      <c r="BU223" s="344"/>
      <c r="BV223" s="344"/>
      <c r="BW223" s="344">
        <f t="shared" si="1659"/>
        <v>0</v>
      </c>
      <c r="BX223" s="345"/>
      <c r="BY223" s="344">
        <f t="shared" si="1660"/>
        <v>0</v>
      </c>
      <c r="BZ223" s="346"/>
      <c r="CA223" s="347"/>
      <c r="CB223" s="347"/>
      <c r="CC223" s="344">
        <f t="shared" si="1661"/>
        <v>0</v>
      </c>
      <c r="CD223" s="345">
        <v>0.294289866351475</v>
      </c>
      <c r="CE223" s="348">
        <f t="shared" si="1662"/>
        <v>0</v>
      </c>
      <c r="CF223" s="348">
        <f t="shared" si="1663"/>
        <v>0</v>
      </c>
      <c r="CG223" s="612"/>
      <c r="CH223" s="341">
        <v>8.0</v>
      </c>
      <c r="CI223" s="342" t="s">
        <v>130</v>
      </c>
      <c r="CJ223" s="343" t="s">
        <v>121</v>
      </c>
      <c r="CK223" s="343" t="s">
        <v>123</v>
      </c>
      <c r="CL223" s="344"/>
      <c r="CM223" s="344"/>
      <c r="CN223" s="344">
        <f t="shared" si="1664"/>
        <v>0</v>
      </c>
      <c r="CO223" s="345"/>
      <c r="CP223" s="344">
        <f t="shared" si="1665"/>
        <v>0</v>
      </c>
      <c r="CQ223" s="346"/>
      <c r="CR223" s="347"/>
      <c r="CS223" s="347"/>
      <c r="CT223" s="344">
        <f t="shared" si="1666"/>
        <v>0</v>
      </c>
      <c r="CU223" s="345">
        <v>0.294289866351475</v>
      </c>
      <c r="CV223" s="348">
        <f t="shared" si="1667"/>
        <v>0</v>
      </c>
      <c r="CW223" s="348">
        <f t="shared" si="1668"/>
        <v>0</v>
      </c>
      <c r="CX223" s="612"/>
      <c r="CY223" s="341">
        <v>8.0</v>
      </c>
      <c r="CZ223" s="342" t="s">
        <v>130</v>
      </c>
      <c r="DA223" s="343" t="s">
        <v>121</v>
      </c>
      <c r="DB223" s="343" t="s">
        <v>123</v>
      </c>
      <c r="DC223" s="344"/>
      <c r="DD223" s="344"/>
      <c r="DE223" s="344">
        <f t="shared" si="1669"/>
        <v>0</v>
      </c>
      <c r="DF223" s="345"/>
      <c r="DG223" s="344">
        <f t="shared" si="1670"/>
        <v>0</v>
      </c>
      <c r="DH223" s="346"/>
      <c r="DI223" s="347"/>
      <c r="DJ223" s="347"/>
      <c r="DK223" s="344">
        <f t="shared" si="1671"/>
        <v>0</v>
      </c>
      <c r="DL223" s="345">
        <v>0.294289866351475</v>
      </c>
      <c r="DM223" s="348">
        <f t="shared" si="1672"/>
        <v>0</v>
      </c>
      <c r="DN223" s="348">
        <f t="shared" si="1673"/>
        <v>0</v>
      </c>
      <c r="DO223" s="612"/>
      <c r="DP223" s="341">
        <v>8.0</v>
      </c>
      <c r="DQ223" s="342" t="s">
        <v>130</v>
      </c>
      <c r="DR223" s="343" t="s">
        <v>121</v>
      </c>
      <c r="DS223" s="343" t="s">
        <v>123</v>
      </c>
      <c r="DT223" s="344"/>
      <c r="DU223" s="344"/>
      <c r="DV223" s="344">
        <f t="shared" si="1674"/>
        <v>0</v>
      </c>
      <c r="DW223" s="345"/>
      <c r="DX223" s="344">
        <f t="shared" si="1675"/>
        <v>0</v>
      </c>
      <c r="DY223" s="346"/>
      <c r="DZ223" s="347"/>
      <c r="EA223" s="347"/>
      <c r="EB223" s="344">
        <f t="shared" si="1676"/>
        <v>0</v>
      </c>
      <c r="EC223" s="345">
        <v>0.294289866351475</v>
      </c>
      <c r="ED223" s="348">
        <f t="shared" si="1677"/>
        <v>0</v>
      </c>
      <c r="EE223" s="348">
        <f t="shared" si="1678"/>
        <v>0</v>
      </c>
      <c r="EF223" s="612"/>
      <c r="EG223" s="341">
        <v>8.0</v>
      </c>
      <c r="EH223" s="342" t="s">
        <v>130</v>
      </c>
      <c r="EI223" s="343" t="s">
        <v>121</v>
      </c>
      <c r="EJ223" s="343" t="s">
        <v>123</v>
      </c>
      <c r="EK223" s="344"/>
      <c r="EL223" s="344"/>
      <c r="EM223" s="344">
        <f t="shared" si="1679"/>
        <v>0</v>
      </c>
      <c r="EN223" s="345"/>
      <c r="EO223" s="344">
        <f t="shared" si="1680"/>
        <v>0</v>
      </c>
      <c r="EP223" s="346"/>
      <c r="EQ223" s="347"/>
      <c r="ER223" s="347"/>
      <c r="ES223" s="344">
        <f t="shared" si="1681"/>
        <v>0</v>
      </c>
      <c r="ET223" s="345">
        <v>0.294289866351475</v>
      </c>
      <c r="EU223" s="348">
        <f t="shared" si="1682"/>
        <v>0</v>
      </c>
      <c r="EV223" s="348">
        <f t="shared" si="1683"/>
        <v>0</v>
      </c>
      <c r="EW223" s="612"/>
      <c r="EX223" s="341">
        <v>8.0</v>
      </c>
      <c r="EY223" s="342" t="s">
        <v>130</v>
      </c>
      <c r="EZ223" s="343" t="s">
        <v>121</v>
      </c>
      <c r="FA223" s="343" t="s">
        <v>123</v>
      </c>
      <c r="FB223" s="344"/>
      <c r="FC223" s="344"/>
      <c r="FD223" s="344">
        <f t="shared" si="1684"/>
        <v>0</v>
      </c>
      <c r="FE223" s="345"/>
      <c r="FF223" s="344">
        <f t="shared" si="1685"/>
        <v>0</v>
      </c>
      <c r="FG223" s="346"/>
      <c r="FH223" s="347"/>
      <c r="FI223" s="347"/>
      <c r="FJ223" s="344">
        <f t="shared" si="1686"/>
        <v>0</v>
      </c>
      <c r="FK223" s="345">
        <v>0.294289866351475</v>
      </c>
      <c r="FL223" s="348">
        <f t="shared" si="1687"/>
        <v>0</v>
      </c>
      <c r="FM223" s="348">
        <f t="shared" si="1688"/>
        <v>0</v>
      </c>
      <c r="FN223" s="612"/>
      <c r="FO223" s="341">
        <v>8.0</v>
      </c>
      <c r="FP223" s="342" t="s">
        <v>130</v>
      </c>
      <c r="FQ223" s="343" t="s">
        <v>121</v>
      </c>
      <c r="FR223" s="343" t="s">
        <v>123</v>
      </c>
      <c r="FS223" s="344"/>
      <c r="FT223" s="344"/>
      <c r="FU223" s="344">
        <f t="shared" si="1689"/>
        <v>0</v>
      </c>
      <c r="FV223" s="345"/>
      <c r="FW223" s="344">
        <f t="shared" si="1690"/>
        <v>0</v>
      </c>
      <c r="FX223" s="346"/>
      <c r="FY223" s="347"/>
      <c r="FZ223" s="347"/>
      <c r="GA223" s="344">
        <f t="shared" si="1691"/>
        <v>0</v>
      </c>
      <c r="GB223" s="345">
        <v>0.294289866351475</v>
      </c>
      <c r="GC223" s="348">
        <f t="shared" si="1692"/>
        <v>0</v>
      </c>
      <c r="GD223" s="348">
        <f t="shared" si="1693"/>
        <v>0</v>
      </c>
      <c r="GE223" s="612"/>
      <c r="GF223" s="341">
        <v>8.0</v>
      </c>
      <c r="GG223" s="342" t="s">
        <v>130</v>
      </c>
      <c r="GH223" s="343" t="s">
        <v>121</v>
      </c>
      <c r="GI223" s="343" t="s">
        <v>123</v>
      </c>
      <c r="GJ223" s="344"/>
      <c r="GK223" s="344"/>
      <c r="GL223" s="344">
        <f t="shared" si="1694"/>
        <v>0</v>
      </c>
      <c r="GM223" s="345"/>
      <c r="GN223" s="344">
        <f t="shared" si="1695"/>
        <v>0</v>
      </c>
      <c r="GO223" s="346"/>
      <c r="GP223" s="347"/>
      <c r="GQ223" s="347"/>
      <c r="GR223" s="344">
        <f t="shared" si="1696"/>
        <v>0</v>
      </c>
      <c r="GS223" s="345">
        <v>0.294289866351475</v>
      </c>
      <c r="GT223" s="348">
        <f t="shared" si="1697"/>
        <v>0</v>
      </c>
      <c r="GU223" s="348">
        <f t="shared" si="1698"/>
        <v>0</v>
      </c>
      <c r="GV223" s="612"/>
      <c r="GW223" s="341">
        <v>8.0</v>
      </c>
      <c r="GX223" s="342" t="s">
        <v>130</v>
      </c>
      <c r="GY223" s="343" t="s">
        <v>121</v>
      </c>
      <c r="GZ223" s="343" t="s">
        <v>123</v>
      </c>
      <c r="HA223" s="344"/>
      <c r="HB223" s="344"/>
      <c r="HC223" s="344">
        <f t="shared" si="1699"/>
        <v>0</v>
      </c>
      <c r="HD223" s="345"/>
      <c r="HE223" s="344">
        <f t="shared" si="1700"/>
        <v>0</v>
      </c>
      <c r="HF223" s="346"/>
      <c r="HG223" s="347"/>
      <c r="HH223" s="347"/>
      <c r="HI223" s="344">
        <f t="shared" si="1701"/>
        <v>0</v>
      </c>
      <c r="HJ223" s="345">
        <v>0.294289866351475</v>
      </c>
      <c r="HK223" s="348">
        <f t="shared" si="1702"/>
        <v>0</v>
      </c>
      <c r="HL223" s="348">
        <f t="shared" si="1703"/>
        <v>0</v>
      </c>
      <c r="HM223" s="612"/>
      <c r="HN223" s="341">
        <v>8.0</v>
      </c>
      <c r="HO223" s="342" t="s">
        <v>130</v>
      </c>
      <c r="HP223" s="343" t="s">
        <v>121</v>
      </c>
      <c r="HQ223" s="343" t="s">
        <v>123</v>
      </c>
      <c r="HR223" s="344"/>
      <c r="HS223" s="344"/>
      <c r="HT223" s="344">
        <f t="shared" si="1704"/>
        <v>0</v>
      </c>
      <c r="HU223" s="345"/>
      <c r="HV223" s="344">
        <f t="shared" si="1705"/>
        <v>0</v>
      </c>
      <c r="HW223" s="346"/>
      <c r="HX223" s="347"/>
      <c r="HY223" s="347"/>
      <c r="HZ223" s="344">
        <f t="shared" si="1706"/>
        <v>0</v>
      </c>
      <c r="IA223" s="345">
        <v>0.294289866351475</v>
      </c>
      <c r="IB223" s="348">
        <f t="shared" si="1707"/>
        <v>0</v>
      </c>
      <c r="IC223" s="348">
        <f t="shared" si="1708"/>
        <v>0</v>
      </c>
      <c r="ID223" s="612"/>
      <c r="IE223" s="341">
        <v>8.0</v>
      </c>
      <c r="IF223" s="342" t="s">
        <v>130</v>
      </c>
      <c r="IG223" s="343" t="s">
        <v>121</v>
      </c>
      <c r="IH223" s="343" t="s">
        <v>123</v>
      </c>
      <c r="II223" s="344"/>
      <c r="IJ223" s="344"/>
      <c r="IK223" s="344">
        <f t="shared" si="1709"/>
        <v>0</v>
      </c>
      <c r="IL223" s="345"/>
      <c r="IM223" s="344">
        <f t="shared" si="1710"/>
        <v>0</v>
      </c>
      <c r="IN223" s="346"/>
      <c r="IO223" s="347"/>
      <c r="IP223" s="347"/>
      <c r="IQ223" s="344">
        <f t="shared" si="1711"/>
        <v>0</v>
      </c>
      <c r="IR223" s="345">
        <v>0.294289866351475</v>
      </c>
      <c r="IS223" s="348">
        <f t="shared" si="1712"/>
        <v>0</v>
      </c>
      <c r="IT223" s="348">
        <f t="shared" si="1713"/>
        <v>0</v>
      </c>
      <c r="IU223" s="612"/>
      <c r="IV223" s="341">
        <v>8.0</v>
      </c>
      <c r="IW223" s="342" t="s">
        <v>130</v>
      </c>
      <c r="IX223" s="343" t="s">
        <v>121</v>
      </c>
      <c r="IY223" s="343" t="s">
        <v>123</v>
      </c>
      <c r="IZ223" s="344"/>
      <c r="JA223" s="344"/>
      <c r="JB223" s="344">
        <f t="shared" si="1714"/>
        <v>0</v>
      </c>
      <c r="JC223" s="345"/>
      <c r="JD223" s="344">
        <f t="shared" si="1715"/>
        <v>0</v>
      </c>
      <c r="JE223" s="346"/>
      <c r="JF223" s="347"/>
      <c r="JG223" s="347"/>
      <c r="JH223" s="344">
        <f t="shared" si="1716"/>
        <v>0</v>
      </c>
      <c r="JI223" s="345">
        <v>0.294289866351475</v>
      </c>
      <c r="JJ223" s="348">
        <f t="shared" si="1717"/>
        <v>0</v>
      </c>
      <c r="JK223" s="348">
        <f t="shared" si="1718"/>
        <v>0</v>
      </c>
      <c r="JL223" s="612"/>
      <c r="JM223" s="341">
        <v>8.0</v>
      </c>
      <c r="JN223" s="342" t="s">
        <v>130</v>
      </c>
      <c r="JO223" s="343" t="s">
        <v>121</v>
      </c>
      <c r="JP223" s="343" t="s">
        <v>123</v>
      </c>
      <c r="JQ223" s="344"/>
      <c r="JR223" s="344"/>
      <c r="JS223" s="344">
        <f t="shared" si="1719"/>
        <v>0</v>
      </c>
      <c r="JT223" s="345"/>
      <c r="JU223" s="344">
        <f t="shared" si="1720"/>
        <v>0</v>
      </c>
      <c r="JV223" s="346"/>
      <c r="JW223" s="347"/>
      <c r="JX223" s="347"/>
      <c r="JY223" s="344">
        <f t="shared" si="1721"/>
        <v>0</v>
      </c>
      <c r="JZ223" s="345">
        <v>0.294289866351475</v>
      </c>
      <c r="KA223" s="348">
        <f t="shared" si="1722"/>
        <v>0</v>
      </c>
      <c r="KB223" s="348">
        <f t="shared" si="1723"/>
        <v>0</v>
      </c>
      <c r="KC223" s="612"/>
      <c r="KD223" s="341">
        <v>8.0</v>
      </c>
      <c r="KE223" s="342" t="s">
        <v>130</v>
      </c>
      <c r="KF223" s="343" t="s">
        <v>121</v>
      </c>
      <c r="KG223" s="343" t="s">
        <v>123</v>
      </c>
      <c r="KH223" s="344"/>
      <c r="KI223" s="344"/>
      <c r="KJ223" s="344">
        <f t="shared" si="1724"/>
        <v>0</v>
      </c>
      <c r="KK223" s="345"/>
      <c r="KL223" s="344">
        <f t="shared" si="1725"/>
        <v>0</v>
      </c>
      <c r="KM223" s="346"/>
      <c r="KN223" s="347"/>
      <c r="KO223" s="347"/>
      <c r="KP223" s="344">
        <f t="shared" si="1726"/>
        <v>0</v>
      </c>
      <c r="KQ223" s="345">
        <v>0.294289866351475</v>
      </c>
      <c r="KR223" s="348">
        <f t="shared" si="1727"/>
        <v>0</v>
      </c>
      <c r="KS223" s="348">
        <f t="shared" si="1728"/>
        <v>0</v>
      </c>
      <c r="KT223" s="612"/>
      <c r="KU223" s="351"/>
    </row>
    <row r="224" ht="15.75" customHeight="1">
      <c r="A224" s="341">
        <v>9.0</v>
      </c>
      <c r="B224" s="342" t="s">
        <v>131</v>
      </c>
      <c r="C224" s="343" t="s">
        <v>121</v>
      </c>
      <c r="D224" s="343" t="s">
        <v>123</v>
      </c>
      <c r="E224" s="344"/>
      <c r="F224" s="344"/>
      <c r="G224" s="344">
        <f t="shared" si="1639"/>
        <v>0</v>
      </c>
      <c r="H224" s="345"/>
      <c r="I224" s="344">
        <f t="shared" si="1640"/>
        <v>0</v>
      </c>
      <c r="J224" s="346"/>
      <c r="K224" s="347"/>
      <c r="L224" s="347"/>
      <c r="M224" s="344">
        <f t="shared" si="1641"/>
        <v>0</v>
      </c>
      <c r="N224" s="345">
        <v>0.294289866351475</v>
      </c>
      <c r="O224" s="348">
        <f t="shared" si="1642"/>
        <v>0</v>
      </c>
      <c r="P224" s="348">
        <f t="shared" si="1643"/>
        <v>0</v>
      </c>
      <c r="Q224" s="612"/>
      <c r="R224" s="341">
        <v>9.0</v>
      </c>
      <c r="S224" s="342" t="s">
        <v>131</v>
      </c>
      <c r="T224" s="343" t="s">
        <v>121</v>
      </c>
      <c r="U224" s="343" t="s">
        <v>123</v>
      </c>
      <c r="V224" s="344"/>
      <c r="W224" s="344"/>
      <c r="X224" s="344">
        <f t="shared" si="1644"/>
        <v>0</v>
      </c>
      <c r="Y224" s="345"/>
      <c r="Z224" s="344">
        <f t="shared" si="1645"/>
        <v>0</v>
      </c>
      <c r="AA224" s="346"/>
      <c r="AB224" s="347"/>
      <c r="AC224" s="347"/>
      <c r="AD224" s="344">
        <f t="shared" si="1646"/>
        <v>0</v>
      </c>
      <c r="AE224" s="345">
        <v>0.294289866351475</v>
      </c>
      <c r="AF224" s="348">
        <f t="shared" si="1647"/>
        <v>0</v>
      </c>
      <c r="AG224" s="348">
        <f t="shared" si="1648"/>
        <v>0</v>
      </c>
      <c r="AH224" s="612"/>
      <c r="AI224" s="341">
        <v>9.0</v>
      </c>
      <c r="AJ224" s="342" t="s">
        <v>131</v>
      </c>
      <c r="AK224" s="343" t="s">
        <v>121</v>
      </c>
      <c r="AL224" s="343" t="s">
        <v>123</v>
      </c>
      <c r="AM224" s="344"/>
      <c r="AN224" s="344"/>
      <c r="AO224" s="344">
        <f t="shared" si="1649"/>
        <v>0</v>
      </c>
      <c r="AP224" s="345"/>
      <c r="AQ224" s="344">
        <f t="shared" si="1650"/>
        <v>0</v>
      </c>
      <c r="AR224" s="346"/>
      <c r="AS224" s="347"/>
      <c r="AT224" s="347"/>
      <c r="AU224" s="344">
        <f t="shared" si="1651"/>
        <v>0</v>
      </c>
      <c r="AV224" s="345">
        <v>0.294289866351475</v>
      </c>
      <c r="AW224" s="348">
        <f t="shared" si="1652"/>
        <v>0</v>
      </c>
      <c r="AX224" s="348">
        <f t="shared" si="1653"/>
        <v>0</v>
      </c>
      <c r="AY224" s="612"/>
      <c r="AZ224" s="341">
        <v>9.0</v>
      </c>
      <c r="BA224" s="342" t="s">
        <v>131</v>
      </c>
      <c r="BB224" s="343" t="s">
        <v>121</v>
      </c>
      <c r="BC224" s="343" t="s">
        <v>123</v>
      </c>
      <c r="BD224" s="344"/>
      <c r="BE224" s="344"/>
      <c r="BF224" s="344">
        <f t="shared" si="1654"/>
        <v>0</v>
      </c>
      <c r="BG224" s="345"/>
      <c r="BH224" s="344">
        <f t="shared" si="1655"/>
        <v>0</v>
      </c>
      <c r="BI224" s="346"/>
      <c r="BJ224" s="347"/>
      <c r="BK224" s="347"/>
      <c r="BL224" s="344">
        <f t="shared" si="1656"/>
        <v>0</v>
      </c>
      <c r="BM224" s="345">
        <v>0.294289866351475</v>
      </c>
      <c r="BN224" s="348">
        <f t="shared" si="1657"/>
        <v>0</v>
      </c>
      <c r="BO224" s="348">
        <f t="shared" si="1658"/>
        <v>0</v>
      </c>
      <c r="BP224" s="612"/>
      <c r="BQ224" s="341">
        <v>9.0</v>
      </c>
      <c r="BR224" s="342" t="s">
        <v>131</v>
      </c>
      <c r="BS224" s="343" t="s">
        <v>121</v>
      </c>
      <c r="BT224" s="343" t="s">
        <v>123</v>
      </c>
      <c r="BU224" s="344"/>
      <c r="BV224" s="344"/>
      <c r="BW224" s="344">
        <f t="shared" si="1659"/>
        <v>0</v>
      </c>
      <c r="BX224" s="345"/>
      <c r="BY224" s="344">
        <f t="shared" si="1660"/>
        <v>0</v>
      </c>
      <c r="BZ224" s="346"/>
      <c r="CA224" s="347"/>
      <c r="CB224" s="347"/>
      <c r="CC224" s="344">
        <f t="shared" si="1661"/>
        <v>0</v>
      </c>
      <c r="CD224" s="345">
        <v>0.294289866351475</v>
      </c>
      <c r="CE224" s="348">
        <f t="shared" si="1662"/>
        <v>0</v>
      </c>
      <c r="CF224" s="348">
        <f t="shared" si="1663"/>
        <v>0</v>
      </c>
      <c r="CG224" s="612"/>
      <c r="CH224" s="341">
        <v>9.0</v>
      </c>
      <c r="CI224" s="342" t="s">
        <v>131</v>
      </c>
      <c r="CJ224" s="343" t="s">
        <v>121</v>
      </c>
      <c r="CK224" s="343" t="s">
        <v>123</v>
      </c>
      <c r="CL224" s="344"/>
      <c r="CM224" s="344"/>
      <c r="CN224" s="344">
        <f t="shared" si="1664"/>
        <v>0</v>
      </c>
      <c r="CO224" s="345"/>
      <c r="CP224" s="344">
        <f t="shared" si="1665"/>
        <v>0</v>
      </c>
      <c r="CQ224" s="346"/>
      <c r="CR224" s="347"/>
      <c r="CS224" s="347"/>
      <c r="CT224" s="344">
        <f t="shared" si="1666"/>
        <v>0</v>
      </c>
      <c r="CU224" s="345">
        <v>0.294289866351475</v>
      </c>
      <c r="CV224" s="348">
        <f t="shared" si="1667"/>
        <v>0</v>
      </c>
      <c r="CW224" s="348">
        <f t="shared" si="1668"/>
        <v>0</v>
      </c>
      <c r="CX224" s="612"/>
      <c r="CY224" s="341">
        <v>9.0</v>
      </c>
      <c r="CZ224" s="342" t="s">
        <v>131</v>
      </c>
      <c r="DA224" s="343" t="s">
        <v>121</v>
      </c>
      <c r="DB224" s="343" t="s">
        <v>123</v>
      </c>
      <c r="DC224" s="344"/>
      <c r="DD224" s="344"/>
      <c r="DE224" s="344">
        <f t="shared" si="1669"/>
        <v>0</v>
      </c>
      <c r="DF224" s="345"/>
      <c r="DG224" s="344">
        <f t="shared" si="1670"/>
        <v>0</v>
      </c>
      <c r="DH224" s="346"/>
      <c r="DI224" s="347"/>
      <c r="DJ224" s="347"/>
      <c r="DK224" s="344">
        <f t="shared" si="1671"/>
        <v>0</v>
      </c>
      <c r="DL224" s="345">
        <v>0.294289866351475</v>
      </c>
      <c r="DM224" s="348">
        <f t="shared" si="1672"/>
        <v>0</v>
      </c>
      <c r="DN224" s="348">
        <f t="shared" si="1673"/>
        <v>0</v>
      </c>
      <c r="DO224" s="612"/>
      <c r="DP224" s="341">
        <v>9.0</v>
      </c>
      <c r="DQ224" s="342" t="s">
        <v>131</v>
      </c>
      <c r="DR224" s="343" t="s">
        <v>121</v>
      </c>
      <c r="DS224" s="343" t="s">
        <v>123</v>
      </c>
      <c r="DT224" s="344"/>
      <c r="DU224" s="344"/>
      <c r="DV224" s="344">
        <f t="shared" si="1674"/>
        <v>0</v>
      </c>
      <c r="DW224" s="345"/>
      <c r="DX224" s="344">
        <f t="shared" si="1675"/>
        <v>0</v>
      </c>
      <c r="DY224" s="346"/>
      <c r="DZ224" s="347"/>
      <c r="EA224" s="347"/>
      <c r="EB224" s="344">
        <f t="shared" si="1676"/>
        <v>0</v>
      </c>
      <c r="EC224" s="345">
        <v>0.294289866351475</v>
      </c>
      <c r="ED224" s="348">
        <f t="shared" si="1677"/>
        <v>0</v>
      </c>
      <c r="EE224" s="348">
        <f t="shared" si="1678"/>
        <v>0</v>
      </c>
      <c r="EF224" s="612"/>
      <c r="EG224" s="341">
        <v>9.0</v>
      </c>
      <c r="EH224" s="342" t="s">
        <v>131</v>
      </c>
      <c r="EI224" s="343" t="s">
        <v>121</v>
      </c>
      <c r="EJ224" s="343" t="s">
        <v>123</v>
      </c>
      <c r="EK224" s="344"/>
      <c r="EL224" s="344"/>
      <c r="EM224" s="344">
        <f t="shared" si="1679"/>
        <v>0</v>
      </c>
      <c r="EN224" s="345"/>
      <c r="EO224" s="344">
        <f t="shared" si="1680"/>
        <v>0</v>
      </c>
      <c r="EP224" s="346"/>
      <c r="EQ224" s="347"/>
      <c r="ER224" s="347"/>
      <c r="ES224" s="344">
        <f t="shared" si="1681"/>
        <v>0</v>
      </c>
      <c r="ET224" s="345">
        <v>0.294289866351475</v>
      </c>
      <c r="EU224" s="348">
        <f t="shared" si="1682"/>
        <v>0</v>
      </c>
      <c r="EV224" s="348">
        <f t="shared" si="1683"/>
        <v>0</v>
      </c>
      <c r="EW224" s="612"/>
      <c r="EX224" s="341">
        <v>9.0</v>
      </c>
      <c r="EY224" s="342" t="s">
        <v>131</v>
      </c>
      <c r="EZ224" s="343" t="s">
        <v>121</v>
      </c>
      <c r="FA224" s="343" t="s">
        <v>123</v>
      </c>
      <c r="FB224" s="344"/>
      <c r="FC224" s="344"/>
      <c r="FD224" s="344">
        <f t="shared" si="1684"/>
        <v>0</v>
      </c>
      <c r="FE224" s="345"/>
      <c r="FF224" s="344">
        <f t="shared" si="1685"/>
        <v>0</v>
      </c>
      <c r="FG224" s="346"/>
      <c r="FH224" s="347"/>
      <c r="FI224" s="347"/>
      <c r="FJ224" s="344">
        <f t="shared" si="1686"/>
        <v>0</v>
      </c>
      <c r="FK224" s="345">
        <v>0.294289866351475</v>
      </c>
      <c r="FL224" s="348">
        <f t="shared" si="1687"/>
        <v>0</v>
      </c>
      <c r="FM224" s="348">
        <f t="shared" si="1688"/>
        <v>0</v>
      </c>
      <c r="FN224" s="612"/>
      <c r="FO224" s="341">
        <v>9.0</v>
      </c>
      <c r="FP224" s="342" t="s">
        <v>131</v>
      </c>
      <c r="FQ224" s="343" t="s">
        <v>121</v>
      </c>
      <c r="FR224" s="343" t="s">
        <v>123</v>
      </c>
      <c r="FS224" s="344"/>
      <c r="FT224" s="344"/>
      <c r="FU224" s="344">
        <f t="shared" si="1689"/>
        <v>0</v>
      </c>
      <c r="FV224" s="345"/>
      <c r="FW224" s="344">
        <f t="shared" si="1690"/>
        <v>0</v>
      </c>
      <c r="FX224" s="346"/>
      <c r="FY224" s="347"/>
      <c r="FZ224" s="347"/>
      <c r="GA224" s="344">
        <f t="shared" si="1691"/>
        <v>0</v>
      </c>
      <c r="GB224" s="345">
        <v>0.294289866351475</v>
      </c>
      <c r="GC224" s="348">
        <f t="shared" si="1692"/>
        <v>0</v>
      </c>
      <c r="GD224" s="348">
        <f t="shared" si="1693"/>
        <v>0</v>
      </c>
      <c r="GE224" s="612"/>
      <c r="GF224" s="341">
        <v>9.0</v>
      </c>
      <c r="GG224" s="342" t="s">
        <v>131</v>
      </c>
      <c r="GH224" s="343" t="s">
        <v>121</v>
      </c>
      <c r="GI224" s="343" t="s">
        <v>123</v>
      </c>
      <c r="GJ224" s="344"/>
      <c r="GK224" s="344"/>
      <c r="GL224" s="344">
        <f t="shared" si="1694"/>
        <v>0</v>
      </c>
      <c r="GM224" s="345"/>
      <c r="GN224" s="344">
        <f t="shared" si="1695"/>
        <v>0</v>
      </c>
      <c r="GO224" s="346"/>
      <c r="GP224" s="347"/>
      <c r="GQ224" s="347"/>
      <c r="GR224" s="344">
        <f t="shared" si="1696"/>
        <v>0</v>
      </c>
      <c r="GS224" s="345">
        <v>0.294289866351475</v>
      </c>
      <c r="GT224" s="348">
        <f t="shared" si="1697"/>
        <v>0</v>
      </c>
      <c r="GU224" s="348">
        <f t="shared" si="1698"/>
        <v>0</v>
      </c>
      <c r="GV224" s="612"/>
      <c r="GW224" s="341">
        <v>9.0</v>
      </c>
      <c r="GX224" s="342" t="s">
        <v>131</v>
      </c>
      <c r="GY224" s="343" t="s">
        <v>121</v>
      </c>
      <c r="GZ224" s="343" t="s">
        <v>123</v>
      </c>
      <c r="HA224" s="344"/>
      <c r="HB224" s="344"/>
      <c r="HC224" s="344">
        <f t="shared" si="1699"/>
        <v>0</v>
      </c>
      <c r="HD224" s="345"/>
      <c r="HE224" s="344">
        <f t="shared" si="1700"/>
        <v>0</v>
      </c>
      <c r="HF224" s="346"/>
      <c r="HG224" s="347"/>
      <c r="HH224" s="347"/>
      <c r="HI224" s="344">
        <f t="shared" si="1701"/>
        <v>0</v>
      </c>
      <c r="HJ224" s="345">
        <v>0.294289866351475</v>
      </c>
      <c r="HK224" s="348">
        <f t="shared" si="1702"/>
        <v>0</v>
      </c>
      <c r="HL224" s="348">
        <f t="shared" si="1703"/>
        <v>0</v>
      </c>
      <c r="HM224" s="612"/>
      <c r="HN224" s="341">
        <v>9.0</v>
      </c>
      <c r="HO224" s="342" t="s">
        <v>131</v>
      </c>
      <c r="HP224" s="343" t="s">
        <v>121</v>
      </c>
      <c r="HQ224" s="343" t="s">
        <v>123</v>
      </c>
      <c r="HR224" s="344"/>
      <c r="HS224" s="344"/>
      <c r="HT224" s="344">
        <f t="shared" si="1704"/>
        <v>0</v>
      </c>
      <c r="HU224" s="345"/>
      <c r="HV224" s="344">
        <f t="shared" si="1705"/>
        <v>0</v>
      </c>
      <c r="HW224" s="346"/>
      <c r="HX224" s="347"/>
      <c r="HY224" s="347"/>
      <c r="HZ224" s="344">
        <f t="shared" si="1706"/>
        <v>0</v>
      </c>
      <c r="IA224" s="345">
        <v>0.294289866351475</v>
      </c>
      <c r="IB224" s="348">
        <f t="shared" si="1707"/>
        <v>0</v>
      </c>
      <c r="IC224" s="348">
        <f t="shared" si="1708"/>
        <v>0</v>
      </c>
      <c r="ID224" s="612"/>
      <c r="IE224" s="341">
        <v>9.0</v>
      </c>
      <c r="IF224" s="342" t="s">
        <v>131</v>
      </c>
      <c r="IG224" s="343" t="s">
        <v>121</v>
      </c>
      <c r="IH224" s="343" t="s">
        <v>123</v>
      </c>
      <c r="II224" s="344"/>
      <c r="IJ224" s="344"/>
      <c r="IK224" s="344">
        <f t="shared" si="1709"/>
        <v>0</v>
      </c>
      <c r="IL224" s="345"/>
      <c r="IM224" s="344">
        <f t="shared" si="1710"/>
        <v>0</v>
      </c>
      <c r="IN224" s="346"/>
      <c r="IO224" s="347"/>
      <c r="IP224" s="347"/>
      <c r="IQ224" s="344">
        <f t="shared" si="1711"/>
        <v>0</v>
      </c>
      <c r="IR224" s="345">
        <v>0.294289866351475</v>
      </c>
      <c r="IS224" s="348">
        <f t="shared" si="1712"/>
        <v>0</v>
      </c>
      <c r="IT224" s="348">
        <f t="shared" si="1713"/>
        <v>0</v>
      </c>
      <c r="IU224" s="612"/>
      <c r="IV224" s="341">
        <v>9.0</v>
      </c>
      <c r="IW224" s="342" t="s">
        <v>131</v>
      </c>
      <c r="IX224" s="343" t="s">
        <v>121</v>
      </c>
      <c r="IY224" s="343" t="s">
        <v>123</v>
      </c>
      <c r="IZ224" s="344"/>
      <c r="JA224" s="344"/>
      <c r="JB224" s="344">
        <f t="shared" si="1714"/>
        <v>0</v>
      </c>
      <c r="JC224" s="345"/>
      <c r="JD224" s="344">
        <f t="shared" si="1715"/>
        <v>0</v>
      </c>
      <c r="JE224" s="346"/>
      <c r="JF224" s="347"/>
      <c r="JG224" s="347"/>
      <c r="JH224" s="344">
        <f t="shared" si="1716"/>
        <v>0</v>
      </c>
      <c r="JI224" s="345">
        <v>0.294289866351475</v>
      </c>
      <c r="JJ224" s="348">
        <f t="shared" si="1717"/>
        <v>0</v>
      </c>
      <c r="JK224" s="348">
        <f t="shared" si="1718"/>
        <v>0</v>
      </c>
      <c r="JL224" s="612"/>
      <c r="JM224" s="341">
        <v>9.0</v>
      </c>
      <c r="JN224" s="342" t="s">
        <v>131</v>
      </c>
      <c r="JO224" s="343" t="s">
        <v>121</v>
      </c>
      <c r="JP224" s="343" t="s">
        <v>123</v>
      </c>
      <c r="JQ224" s="344"/>
      <c r="JR224" s="344"/>
      <c r="JS224" s="344">
        <f t="shared" si="1719"/>
        <v>0</v>
      </c>
      <c r="JT224" s="345"/>
      <c r="JU224" s="344">
        <f t="shared" si="1720"/>
        <v>0</v>
      </c>
      <c r="JV224" s="346"/>
      <c r="JW224" s="347"/>
      <c r="JX224" s="347"/>
      <c r="JY224" s="344">
        <f t="shared" si="1721"/>
        <v>0</v>
      </c>
      <c r="JZ224" s="345">
        <v>0.294289866351475</v>
      </c>
      <c r="KA224" s="348">
        <f t="shared" si="1722"/>
        <v>0</v>
      </c>
      <c r="KB224" s="348">
        <f t="shared" si="1723"/>
        <v>0</v>
      </c>
      <c r="KC224" s="612"/>
      <c r="KD224" s="341">
        <v>9.0</v>
      </c>
      <c r="KE224" s="342" t="s">
        <v>131</v>
      </c>
      <c r="KF224" s="343" t="s">
        <v>121</v>
      </c>
      <c r="KG224" s="343" t="s">
        <v>123</v>
      </c>
      <c r="KH224" s="344"/>
      <c r="KI224" s="344"/>
      <c r="KJ224" s="344">
        <f t="shared" si="1724"/>
        <v>0</v>
      </c>
      <c r="KK224" s="345"/>
      <c r="KL224" s="344">
        <f t="shared" si="1725"/>
        <v>0</v>
      </c>
      <c r="KM224" s="346"/>
      <c r="KN224" s="347"/>
      <c r="KO224" s="347"/>
      <c r="KP224" s="344">
        <f t="shared" si="1726"/>
        <v>0</v>
      </c>
      <c r="KQ224" s="345">
        <v>0.294289866351475</v>
      </c>
      <c r="KR224" s="348">
        <f t="shared" si="1727"/>
        <v>0</v>
      </c>
      <c r="KS224" s="348">
        <f t="shared" si="1728"/>
        <v>0</v>
      </c>
      <c r="KT224" s="612"/>
      <c r="KU224" s="351"/>
    </row>
    <row r="225" ht="15.75" customHeight="1">
      <c r="A225" s="341">
        <v>10.0</v>
      </c>
      <c r="B225" s="342" t="s">
        <v>132</v>
      </c>
      <c r="C225" s="343" t="s">
        <v>121</v>
      </c>
      <c r="D225" s="343" t="s">
        <v>123</v>
      </c>
      <c r="E225" s="344"/>
      <c r="F225" s="344"/>
      <c r="G225" s="344">
        <f t="shared" si="1639"/>
        <v>0</v>
      </c>
      <c r="H225" s="345"/>
      <c r="I225" s="344">
        <f t="shared" si="1640"/>
        <v>0</v>
      </c>
      <c r="J225" s="346"/>
      <c r="K225" s="347"/>
      <c r="L225" s="347"/>
      <c r="M225" s="344">
        <f t="shared" si="1641"/>
        <v>0</v>
      </c>
      <c r="N225" s="345">
        <v>0.294289866351475</v>
      </c>
      <c r="O225" s="348">
        <f t="shared" si="1642"/>
        <v>0</v>
      </c>
      <c r="P225" s="348">
        <f t="shared" si="1643"/>
        <v>0</v>
      </c>
      <c r="Q225" s="612"/>
      <c r="R225" s="341">
        <v>10.0</v>
      </c>
      <c r="S225" s="342" t="s">
        <v>132</v>
      </c>
      <c r="T225" s="343" t="s">
        <v>121</v>
      </c>
      <c r="U225" s="343" t="s">
        <v>123</v>
      </c>
      <c r="V225" s="344"/>
      <c r="W225" s="344"/>
      <c r="X225" s="344">
        <f t="shared" si="1644"/>
        <v>0</v>
      </c>
      <c r="Y225" s="345"/>
      <c r="Z225" s="344">
        <f t="shared" si="1645"/>
        <v>0</v>
      </c>
      <c r="AA225" s="346"/>
      <c r="AB225" s="347"/>
      <c r="AC225" s="347"/>
      <c r="AD225" s="344">
        <f t="shared" si="1646"/>
        <v>0</v>
      </c>
      <c r="AE225" s="345">
        <v>0.294289866351475</v>
      </c>
      <c r="AF225" s="348">
        <f t="shared" si="1647"/>
        <v>0</v>
      </c>
      <c r="AG225" s="348">
        <f t="shared" si="1648"/>
        <v>0</v>
      </c>
      <c r="AH225" s="612"/>
      <c r="AI225" s="341">
        <v>10.0</v>
      </c>
      <c r="AJ225" s="342" t="s">
        <v>132</v>
      </c>
      <c r="AK225" s="343" t="s">
        <v>121</v>
      </c>
      <c r="AL225" s="343" t="s">
        <v>123</v>
      </c>
      <c r="AM225" s="344"/>
      <c r="AN225" s="344"/>
      <c r="AO225" s="344">
        <f t="shared" si="1649"/>
        <v>0</v>
      </c>
      <c r="AP225" s="345"/>
      <c r="AQ225" s="344">
        <f t="shared" si="1650"/>
        <v>0</v>
      </c>
      <c r="AR225" s="346"/>
      <c r="AS225" s="347"/>
      <c r="AT225" s="347"/>
      <c r="AU225" s="344">
        <f t="shared" si="1651"/>
        <v>0</v>
      </c>
      <c r="AV225" s="345">
        <v>0.294289866351475</v>
      </c>
      <c r="AW225" s="348">
        <f t="shared" si="1652"/>
        <v>0</v>
      </c>
      <c r="AX225" s="348">
        <f t="shared" si="1653"/>
        <v>0</v>
      </c>
      <c r="AY225" s="612"/>
      <c r="AZ225" s="341">
        <v>10.0</v>
      </c>
      <c r="BA225" s="342" t="s">
        <v>132</v>
      </c>
      <c r="BB225" s="343" t="s">
        <v>121</v>
      </c>
      <c r="BC225" s="343" t="s">
        <v>123</v>
      </c>
      <c r="BD225" s="344"/>
      <c r="BE225" s="344"/>
      <c r="BF225" s="344">
        <f t="shared" si="1654"/>
        <v>0</v>
      </c>
      <c r="BG225" s="345"/>
      <c r="BH225" s="344">
        <f t="shared" si="1655"/>
        <v>0</v>
      </c>
      <c r="BI225" s="346"/>
      <c r="BJ225" s="347"/>
      <c r="BK225" s="347"/>
      <c r="BL225" s="344">
        <f t="shared" si="1656"/>
        <v>0</v>
      </c>
      <c r="BM225" s="345">
        <v>0.294289866351475</v>
      </c>
      <c r="BN225" s="348">
        <f t="shared" si="1657"/>
        <v>0</v>
      </c>
      <c r="BO225" s="348">
        <f t="shared" si="1658"/>
        <v>0</v>
      </c>
      <c r="BP225" s="612"/>
      <c r="BQ225" s="341">
        <v>10.0</v>
      </c>
      <c r="BR225" s="342" t="s">
        <v>132</v>
      </c>
      <c r="BS225" s="343" t="s">
        <v>121</v>
      </c>
      <c r="BT225" s="343" t="s">
        <v>123</v>
      </c>
      <c r="BU225" s="344"/>
      <c r="BV225" s="344"/>
      <c r="BW225" s="344">
        <f t="shared" si="1659"/>
        <v>0</v>
      </c>
      <c r="BX225" s="345"/>
      <c r="BY225" s="344">
        <f t="shared" si="1660"/>
        <v>0</v>
      </c>
      <c r="BZ225" s="346"/>
      <c r="CA225" s="347"/>
      <c r="CB225" s="347"/>
      <c r="CC225" s="344">
        <f t="shared" si="1661"/>
        <v>0</v>
      </c>
      <c r="CD225" s="345">
        <v>0.294289866351475</v>
      </c>
      <c r="CE225" s="348">
        <f t="shared" si="1662"/>
        <v>0</v>
      </c>
      <c r="CF225" s="348">
        <f t="shared" si="1663"/>
        <v>0</v>
      </c>
      <c r="CG225" s="612"/>
      <c r="CH225" s="341">
        <v>10.0</v>
      </c>
      <c r="CI225" s="342" t="s">
        <v>132</v>
      </c>
      <c r="CJ225" s="343" t="s">
        <v>121</v>
      </c>
      <c r="CK225" s="343" t="s">
        <v>123</v>
      </c>
      <c r="CL225" s="344"/>
      <c r="CM225" s="344"/>
      <c r="CN225" s="344">
        <f t="shared" si="1664"/>
        <v>0</v>
      </c>
      <c r="CO225" s="345"/>
      <c r="CP225" s="344">
        <f t="shared" si="1665"/>
        <v>0</v>
      </c>
      <c r="CQ225" s="346"/>
      <c r="CR225" s="347"/>
      <c r="CS225" s="347"/>
      <c r="CT225" s="344">
        <f t="shared" si="1666"/>
        <v>0</v>
      </c>
      <c r="CU225" s="345">
        <v>0.294289866351475</v>
      </c>
      <c r="CV225" s="348">
        <f t="shared" si="1667"/>
        <v>0</v>
      </c>
      <c r="CW225" s="348">
        <f t="shared" si="1668"/>
        <v>0</v>
      </c>
      <c r="CX225" s="612"/>
      <c r="CY225" s="341">
        <v>10.0</v>
      </c>
      <c r="CZ225" s="342" t="s">
        <v>132</v>
      </c>
      <c r="DA225" s="343" t="s">
        <v>121</v>
      </c>
      <c r="DB225" s="343" t="s">
        <v>123</v>
      </c>
      <c r="DC225" s="344"/>
      <c r="DD225" s="344"/>
      <c r="DE225" s="344">
        <f t="shared" si="1669"/>
        <v>0</v>
      </c>
      <c r="DF225" s="345"/>
      <c r="DG225" s="344">
        <f t="shared" si="1670"/>
        <v>0</v>
      </c>
      <c r="DH225" s="346"/>
      <c r="DI225" s="347"/>
      <c r="DJ225" s="347"/>
      <c r="DK225" s="344">
        <f t="shared" si="1671"/>
        <v>0</v>
      </c>
      <c r="DL225" s="345">
        <v>0.294289866351475</v>
      </c>
      <c r="DM225" s="348">
        <f t="shared" si="1672"/>
        <v>0</v>
      </c>
      <c r="DN225" s="348">
        <f t="shared" si="1673"/>
        <v>0</v>
      </c>
      <c r="DO225" s="612"/>
      <c r="DP225" s="341">
        <v>10.0</v>
      </c>
      <c r="DQ225" s="342" t="s">
        <v>132</v>
      </c>
      <c r="DR225" s="343" t="s">
        <v>121</v>
      </c>
      <c r="DS225" s="343" t="s">
        <v>123</v>
      </c>
      <c r="DT225" s="344"/>
      <c r="DU225" s="344"/>
      <c r="DV225" s="344">
        <f t="shared" si="1674"/>
        <v>0</v>
      </c>
      <c r="DW225" s="345"/>
      <c r="DX225" s="344">
        <f t="shared" si="1675"/>
        <v>0</v>
      </c>
      <c r="DY225" s="346"/>
      <c r="DZ225" s="347"/>
      <c r="EA225" s="347"/>
      <c r="EB225" s="344">
        <f t="shared" si="1676"/>
        <v>0</v>
      </c>
      <c r="EC225" s="345">
        <v>0.294289866351475</v>
      </c>
      <c r="ED225" s="348">
        <f t="shared" si="1677"/>
        <v>0</v>
      </c>
      <c r="EE225" s="348">
        <f t="shared" si="1678"/>
        <v>0</v>
      </c>
      <c r="EF225" s="612"/>
      <c r="EG225" s="341">
        <v>10.0</v>
      </c>
      <c r="EH225" s="342" t="s">
        <v>132</v>
      </c>
      <c r="EI225" s="343" t="s">
        <v>121</v>
      </c>
      <c r="EJ225" s="343" t="s">
        <v>123</v>
      </c>
      <c r="EK225" s="344"/>
      <c r="EL225" s="344"/>
      <c r="EM225" s="344">
        <f t="shared" si="1679"/>
        <v>0</v>
      </c>
      <c r="EN225" s="345"/>
      <c r="EO225" s="344">
        <f t="shared" si="1680"/>
        <v>0</v>
      </c>
      <c r="EP225" s="346"/>
      <c r="EQ225" s="347"/>
      <c r="ER225" s="347"/>
      <c r="ES225" s="344">
        <f t="shared" si="1681"/>
        <v>0</v>
      </c>
      <c r="ET225" s="345">
        <v>0.294289866351475</v>
      </c>
      <c r="EU225" s="348">
        <f t="shared" si="1682"/>
        <v>0</v>
      </c>
      <c r="EV225" s="348">
        <f t="shared" si="1683"/>
        <v>0</v>
      </c>
      <c r="EW225" s="612"/>
      <c r="EX225" s="341">
        <v>10.0</v>
      </c>
      <c r="EY225" s="342" t="s">
        <v>132</v>
      </c>
      <c r="EZ225" s="343" t="s">
        <v>121</v>
      </c>
      <c r="FA225" s="343" t="s">
        <v>123</v>
      </c>
      <c r="FB225" s="344"/>
      <c r="FC225" s="344"/>
      <c r="FD225" s="344">
        <f t="shared" si="1684"/>
        <v>0</v>
      </c>
      <c r="FE225" s="345"/>
      <c r="FF225" s="344">
        <f t="shared" si="1685"/>
        <v>0</v>
      </c>
      <c r="FG225" s="346"/>
      <c r="FH225" s="347"/>
      <c r="FI225" s="347"/>
      <c r="FJ225" s="344">
        <f t="shared" si="1686"/>
        <v>0</v>
      </c>
      <c r="FK225" s="345">
        <v>0.294289866351475</v>
      </c>
      <c r="FL225" s="348">
        <f t="shared" si="1687"/>
        <v>0</v>
      </c>
      <c r="FM225" s="348">
        <f t="shared" si="1688"/>
        <v>0</v>
      </c>
      <c r="FN225" s="612"/>
      <c r="FO225" s="341">
        <v>10.0</v>
      </c>
      <c r="FP225" s="342" t="s">
        <v>132</v>
      </c>
      <c r="FQ225" s="343" t="s">
        <v>121</v>
      </c>
      <c r="FR225" s="343" t="s">
        <v>123</v>
      </c>
      <c r="FS225" s="344"/>
      <c r="FT225" s="344"/>
      <c r="FU225" s="344">
        <f t="shared" si="1689"/>
        <v>0</v>
      </c>
      <c r="FV225" s="345"/>
      <c r="FW225" s="344">
        <f t="shared" si="1690"/>
        <v>0</v>
      </c>
      <c r="FX225" s="346"/>
      <c r="FY225" s="347"/>
      <c r="FZ225" s="347"/>
      <c r="GA225" s="344">
        <f t="shared" si="1691"/>
        <v>0</v>
      </c>
      <c r="GB225" s="345">
        <v>0.294289866351475</v>
      </c>
      <c r="GC225" s="348">
        <f t="shared" si="1692"/>
        <v>0</v>
      </c>
      <c r="GD225" s="348">
        <f t="shared" si="1693"/>
        <v>0</v>
      </c>
      <c r="GE225" s="612"/>
      <c r="GF225" s="341">
        <v>10.0</v>
      </c>
      <c r="GG225" s="342" t="s">
        <v>132</v>
      </c>
      <c r="GH225" s="343" t="s">
        <v>121</v>
      </c>
      <c r="GI225" s="343" t="s">
        <v>123</v>
      </c>
      <c r="GJ225" s="344"/>
      <c r="GK225" s="344"/>
      <c r="GL225" s="344">
        <f t="shared" si="1694"/>
        <v>0</v>
      </c>
      <c r="GM225" s="345"/>
      <c r="GN225" s="344">
        <f t="shared" si="1695"/>
        <v>0</v>
      </c>
      <c r="GO225" s="346"/>
      <c r="GP225" s="347"/>
      <c r="GQ225" s="347"/>
      <c r="GR225" s="344">
        <f t="shared" si="1696"/>
        <v>0</v>
      </c>
      <c r="GS225" s="345">
        <v>0.294289866351475</v>
      </c>
      <c r="GT225" s="348">
        <f t="shared" si="1697"/>
        <v>0</v>
      </c>
      <c r="GU225" s="348">
        <f t="shared" si="1698"/>
        <v>0</v>
      </c>
      <c r="GV225" s="612"/>
      <c r="GW225" s="341">
        <v>10.0</v>
      </c>
      <c r="GX225" s="342" t="s">
        <v>132</v>
      </c>
      <c r="GY225" s="343" t="s">
        <v>121</v>
      </c>
      <c r="GZ225" s="343" t="s">
        <v>123</v>
      </c>
      <c r="HA225" s="344"/>
      <c r="HB225" s="344"/>
      <c r="HC225" s="344">
        <f t="shared" si="1699"/>
        <v>0</v>
      </c>
      <c r="HD225" s="345"/>
      <c r="HE225" s="344">
        <f t="shared" si="1700"/>
        <v>0</v>
      </c>
      <c r="HF225" s="346"/>
      <c r="HG225" s="347"/>
      <c r="HH225" s="347"/>
      <c r="HI225" s="344">
        <f t="shared" si="1701"/>
        <v>0</v>
      </c>
      <c r="HJ225" s="345">
        <v>0.294289866351475</v>
      </c>
      <c r="HK225" s="348">
        <f t="shared" si="1702"/>
        <v>0</v>
      </c>
      <c r="HL225" s="348">
        <f t="shared" si="1703"/>
        <v>0</v>
      </c>
      <c r="HM225" s="612"/>
      <c r="HN225" s="341">
        <v>10.0</v>
      </c>
      <c r="HO225" s="342" t="s">
        <v>132</v>
      </c>
      <c r="HP225" s="343" t="s">
        <v>121</v>
      </c>
      <c r="HQ225" s="343" t="s">
        <v>123</v>
      </c>
      <c r="HR225" s="344"/>
      <c r="HS225" s="344"/>
      <c r="HT225" s="344">
        <f t="shared" si="1704"/>
        <v>0</v>
      </c>
      <c r="HU225" s="345"/>
      <c r="HV225" s="344">
        <f t="shared" si="1705"/>
        <v>0</v>
      </c>
      <c r="HW225" s="346"/>
      <c r="HX225" s="347"/>
      <c r="HY225" s="347"/>
      <c r="HZ225" s="344">
        <f t="shared" si="1706"/>
        <v>0</v>
      </c>
      <c r="IA225" s="345">
        <v>0.294289866351475</v>
      </c>
      <c r="IB225" s="348">
        <f t="shared" si="1707"/>
        <v>0</v>
      </c>
      <c r="IC225" s="348">
        <f t="shared" si="1708"/>
        <v>0</v>
      </c>
      <c r="ID225" s="612"/>
      <c r="IE225" s="341">
        <v>10.0</v>
      </c>
      <c r="IF225" s="342" t="s">
        <v>132</v>
      </c>
      <c r="IG225" s="343" t="s">
        <v>121</v>
      </c>
      <c r="IH225" s="343" t="s">
        <v>123</v>
      </c>
      <c r="II225" s="344"/>
      <c r="IJ225" s="344"/>
      <c r="IK225" s="344">
        <f t="shared" si="1709"/>
        <v>0</v>
      </c>
      <c r="IL225" s="345"/>
      <c r="IM225" s="344">
        <f t="shared" si="1710"/>
        <v>0</v>
      </c>
      <c r="IN225" s="346"/>
      <c r="IO225" s="347"/>
      <c r="IP225" s="347"/>
      <c r="IQ225" s="344">
        <f t="shared" si="1711"/>
        <v>0</v>
      </c>
      <c r="IR225" s="345">
        <v>0.294289866351475</v>
      </c>
      <c r="IS225" s="348">
        <f t="shared" si="1712"/>
        <v>0</v>
      </c>
      <c r="IT225" s="348">
        <f t="shared" si="1713"/>
        <v>0</v>
      </c>
      <c r="IU225" s="612"/>
      <c r="IV225" s="341">
        <v>10.0</v>
      </c>
      <c r="IW225" s="342" t="s">
        <v>132</v>
      </c>
      <c r="IX225" s="343" t="s">
        <v>121</v>
      </c>
      <c r="IY225" s="343" t="s">
        <v>123</v>
      </c>
      <c r="IZ225" s="344"/>
      <c r="JA225" s="344"/>
      <c r="JB225" s="344">
        <f t="shared" si="1714"/>
        <v>0</v>
      </c>
      <c r="JC225" s="345"/>
      <c r="JD225" s="344">
        <f t="shared" si="1715"/>
        <v>0</v>
      </c>
      <c r="JE225" s="346"/>
      <c r="JF225" s="347"/>
      <c r="JG225" s="347"/>
      <c r="JH225" s="344">
        <f t="shared" si="1716"/>
        <v>0</v>
      </c>
      <c r="JI225" s="345">
        <v>0.294289866351475</v>
      </c>
      <c r="JJ225" s="348">
        <f t="shared" si="1717"/>
        <v>0</v>
      </c>
      <c r="JK225" s="348">
        <f t="shared" si="1718"/>
        <v>0</v>
      </c>
      <c r="JL225" s="612"/>
      <c r="JM225" s="341">
        <v>10.0</v>
      </c>
      <c r="JN225" s="342" t="s">
        <v>132</v>
      </c>
      <c r="JO225" s="343" t="s">
        <v>121</v>
      </c>
      <c r="JP225" s="343" t="s">
        <v>123</v>
      </c>
      <c r="JQ225" s="344"/>
      <c r="JR225" s="344"/>
      <c r="JS225" s="344">
        <f t="shared" si="1719"/>
        <v>0</v>
      </c>
      <c r="JT225" s="345"/>
      <c r="JU225" s="344">
        <f t="shared" si="1720"/>
        <v>0</v>
      </c>
      <c r="JV225" s="346"/>
      <c r="JW225" s="347"/>
      <c r="JX225" s="347"/>
      <c r="JY225" s="344">
        <f t="shared" si="1721"/>
        <v>0</v>
      </c>
      <c r="JZ225" s="345">
        <v>0.294289866351475</v>
      </c>
      <c r="KA225" s="348">
        <f t="shared" si="1722"/>
        <v>0</v>
      </c>
      <c r="KB225" s="348">
        <f t="shared" si="1723"/>
        <v>0</v>
      </c>
      <c r="KC225" s="612"/>
      <c r="KD225" s="341">
        <v>10.0</v>
      </c>
      <c r="KE225" s="342" t="s">
        <v>132</v>
      </c>
      <c r="KF225" s="343" t="s">
        <v>121</v>
      </c>
      <c r="KG225" s="343" t="s">
        <v>123</v>
      </c>
      <c r="KH225" s="344"/>
      <c r="KI225" s="344"/>
      <c r="KJ225" s="344">
        <f t="shared" si="1724"/>
        <v>0</v>
      </c>
      <c r="KK225" s="345"/>
      <c r="KL225" s="344">
        <f t="shared" si="1725"/>
        <v>0</v>
      </c>
      <c r="KM225" s="346"/>
      <c r="KN225" s="347"/>
      <c r="KO225" s="347"/>
      <c r="KP225" s="344">
        <f t="shared" si="1726"/>
        <v>0</v>
      </c>
      <c r="KQ225" s="345">
        <v>0.294289866351475</v>
      </c>
      <c r="KR225" s="348">
        <f t="shared" si="1727"/>
        <v>0</v>
      </c>
      <c r="KS225" s="348">
        <f t="shared" si="1728"/>
        <v>0</v>
      </c>
      <c r="KT225" s="612"/>
      <c r="KU225" s="351"/>
    </row>
    <row r="226" ht="15.75" customHeight="1">
      <c r="A226" s="341">
        <v>11.0</v>
      </c>
      <c r="B226" s="342" t="s">
        <v>132</v>
      </c>
      <c r="C226" s="343" t="s">
        <v>121</v>
      </c>
      <c r="D226" s="343" t="s">
        <v>123</v>
      </c>
      <c r="E226" s="344"/>
      <c r="F226" s="344"/>
      <c r="G226" s="344">
        <f t="shared" si="1639"/>
        <v>0</v>
      </c>
      <c r="H226" s="345"/>
      <c r="I226" s="344">
        <f t="shared" si="1640"/>
        <v>0</v>
      </c>
      <c r="J226" s="346"/>
      <c r="K226" s="347"/>
      <c r="L226" s="347"/>
      <c r="M226" s="344">
        <f t="shared" si="1641"/>
        <v>0</v>
      </c>
      <c r="N226" s="345">
        <v>0.294289866351475</v>
      </c>
      <c r="O226" s="348">
        <f t="shared" si="1642"/>
        <v>0</v>
      </c>
      <c r="P226" s="348">
        <f t="shared" si="1643"/>
        <v>0</v>
      </c>
      <c r="Q226" s="612"/>
      <c r="R226" s="341">
        <v>11.0</v>
      </c>
      <c r="S226" s="342" t="s">
        <v>132</v>
      </c>
      <c r="T226" s="343" t="s">
        <v>121</v>
      </c>
      <c r="U226" s="343" t="s">
        <v>123</v>
      </c>
      <c r="V226" s="344"/>
      <c r="W226" s="344"/>
      <c r="X226" s="344">
        <f t="shared" si="1644"/>
        <v>0</v>
      </c>
      <c r="Y226" s="345"/>
      <c r="Z226" s="344">
        <f t="shared" si="1645"/>
        <v>0</v>
      </c>
      <c r="AA226" s="346"/>
      <c r="AB226" s="347"/>
      <c r="AC226" s="347"/>
      <c r="AD226" s="344">
        <f t="shared" si="1646"/>
        <v>0</v>
      </c>
      <c r="AE226" s="345">
        <v>0.294289866351475</v>
      </c>
      <c r="AF226" s="348">
        <f t="shared" si="1647"/>
        <v>0</v>
      </c>
      <c r="AG226" s="348">
        <f t="shared" si="1648"/>
        <v>0</v>
      </c>
      <c r="AH226" s="612"/>
      <c r="AI226" s="341">
        <v>11.0</v>
      </c>
      <c r="AJ226" s="342" t="s">
        <v>132</v>
      </c>
      <c r="AK226" s="343" t="s">
        <v>121</v>
      </c>
      <c r="AL226" s="343" t="s">
        <v>123</v>
      </c>
      <c r="AM226" s="344"/>
      <c r="AN226" s="344"/>
      <c r="AO226" s="344">
        <f t="shared" si="1649"/>
        <v>0</v>
      </c>
      <c r="AP226" s="345"/>
      <c r="AQ226" s="344">
        <f t="shared" si="1650"/>
        <v>0</v>
      </c>
      <c r="AR226" s="346"/>
      <c r="AS226" s="347"/>
      <c r="AT226" s="347"/>
      <c r="AU226" s="344">
        <f t="shared" si="1651"/>
        <v>0</v>
      </c>
      <c r="AV226" s="345">
        <v>0.294289866351475</v>
      </c>
      <c r="AW226" s="348">
        <f t="shared" si="1652"/>
        <v>0</v>
      </c>
      <c r="AX226" s="348">
        <f t="shared" si="1653"/>
        <v>0</v>
      </c>
      <c r="AY226" s="612"/>
      <c r="AZ226" s="341">
        <v>11.0</v>
      </c>
      <c r="BA226" s="342" t="s">
        <v>132</v>
      </c>
      <c r="BB226" s="343" t="s">
        <v>121</v>
      </c>
      <c r="BC226" s="343" t="s">
        <v>123</v>
      </c>
      <c r="BD226" s="344"/>
      <c r="BE226" s="344"/>
      <c r="BF226" s="344">
        <f t="shared" si="1654"/>
        <v>0</v>
      </c>
      <c r="BG226" s="345"/>
      <c r="BH226" s="344">
        <f t="shared" si="1655"/>
        <v>0</v>
      </c>
      <c r="BI226" s="346"/>
      <c r="BJ226" s="347"/>
      <c r="BK226" s="347"/>
      <c r="BL226" s="344">
        <f t="shared" si="1656"/>
        <v>0</v>
      </c>
      <c r="BM226" s="345">
        <v>0.294289866351475</v>
      </c>
      <c r="BN226" s="348">
        <f t="shared" si="1657"/>
        <v>0</v>
      </c>
      <c r="BO226" s="348">
        <f t="shared" si="1658"/>
        <v>0</v>
      </c>
      <c r="BP226" s="612"/>
      <c r="BQ226" s="341">
        <v>11.0</v>
      </c>
      <c r="BR226" s="342" t="s">
        <v>132</v>
      </c>
      <c r="BS226" s="343" t="s">
        <v>121</v>
      </c>
      <c r="BT226" s="343" t="s">
        <v>123</v>
      </c>
      <c r="BU226" s="344"/>
      <c r="BV226" s="344"/>
      <c r="BW226" s="344">
        <f t="shared" si="1659"/>
        <v>0</v>
      </c>
      <c r="BX226" s="345"/>
      <c r="BY226" s="344">
        <f t="shared" si="1660"/>
        <v>0</v>
      </c>
      <c r="BZ226" s="346"/>
      <c r="CA226" s="347"/>
      <c r="CB226" s="347"/>
      <c r="CC226" s="344">
        <f t="shared" si="1661"/>
        <v>0</v>
      </c>
      <c r="CD226" s="345">
        <v>0.294289866351475</v>
      </c>
      <c r="CE226" s="348">
        <f t="shared" si="1662"/>
        <v>0</v>
      </c>
      <c r="CF226" s="348">
        <f t="shared" si="1663"/>
        <v>0</v>
      </c>
      <c r="CG226" s="612"/>
      <c r="CH226" s="341">
        <v>11.0</v>
      </c>
      <c r="CI226" s="342" t="s">
        <v>132</v>
      </c>
      <c r="CJ226" s="343" t="s">
        <v>121</v>
      </c>
      <c r="CK226" s="343" t="s">
        <v>123</v>
      </c>
      <c r="CL226" s="344"/>
      <c r="CM226" s="344"/>
      <c r="CN226" s="344">
        <f t="shared" si="1664"/>
        <v>0</v>
      </c>
      <c r="CO226" s="345"/>
      <c r="CP226" s="344">
        <f t="shared" si="1665"/>
        <v>0</v>
      </c>
      <c r="CQ226" s="346"/>
      <c r="CR226" s="347"/>
      <c r="CS226" s="347"/>
      <c r="CT226" s="344">
        <f t="shared" si="1666"/>
        <v>0</v>
      </c>
      <c r="CU226" s="345">
        <v>0.294289866351475</v>
      </c>
      <c r="CV226" s="348">
        <f t="shared" si="1667"/>
        <v>0</v>
      </c>
      <c r="CW226" s="348">
        <f t="shared" si="1668"/>
        <v>0</v>
      </c>
      <c r="CX226" s="612"/>
      <c r="CY226" s="341">
        <v>11.0</v>
      </c>
      <c r="CZ226" s="342" t="s">
        <v>132</v>
      </c>
      <c r="DA226" s="343" t="s">
        <v>121</v>
      </c>
      <c r="DB226" s="343" t="s">
        <v>123</v>
      </c>
      <c r="DC226" s="344"/>
      <c r="DD226" s="344"/>
      <c r="DE226" s="344">
        <f t="shared" si="1669"/>
        <v>0</v>
      </c>
      <c r="DF226" s="345"/>
      <c r="DG226" s="344">
        <f t="shared" si="1670"/>
        <v>0</v>
      </c>
      <c r="DH226" s="346"/>
      <c r="DI226" s="347"/>
      <c r="DJ226" s="347"/>
      <c r="DK226" s="344">
        <f t="shared" si="1671"/>
        <v>0</v>
      </c>
      <c r="DL226" s="345">
        <v>0.294289866351475</v>
      </c>
      <c r="DM226" s="348">
        <f t="shared" si="1672"/>
        <v>0</v>
      </c>
      <c r="DN226" s="348">
        <f t="shared" si="1673"/>
        <v>0</v>
      </c>
      <c r="DO226" s="612"/>
      <c r="DP226" s="341">
        <v>11.0</v>
      </c>
      <c r="DQ226" s="342" t="s">
        <v>132</v>
      </c>
      <c r="DR226" s="343" t="s">
        <v>121</v>
      </c>
      <c r="DS226" s="343" t="s">
        <v>123</v>
      </c>
      <c r="DT226" s="344"/>
      <c r="DU226" s="344"/>
      <c r="DV226" s="344">
        <f t="shared" si="1674"/>
        <v>0</v>
      </c>
      <c r="DW226" s="345"/>
      <c r="DX226" s="344">
        <f t="shared" si="1675"/>
        <v>0</v>
      </c>
      <c r="DY226" s="346"/>
      <c r="DZ226" s="347"/>
      <c r="EA226" s="347"/>
      <c r="EB226" s="344">
        <f t="shared" si="1676"/>
        <v>0</v>
      </c>
      <c r="EC226" s="345">
        <v>0.294289866351475</v>
      </c>
      <c r="ED226" s="348">
        <f t="shared" si="1677"/>
        <v>0</v>
      </c>
      <c r="EE226" s="348">
        <f t="shared" si="1678"/>
        <v>0</v>
      </c>
      <c r="EF226" s="612"/>
      <c r="EG226" s="341">
        <v>11.0</v>
      </c>
      <c r="EH226" s="342" t="s">
        <v>132</v>
      </c>
      <c r="EI226" s="343" t="s">
        <v>121</v>
      </c>
      <c r="EJ226" s="343" t="s">
        <v>123</v>
      </c>
      <c r="EK226" s="344"/>
      <c r="EL226" s="344"/>
      <c r="EM226" s="344">
        <f t="shared" si="1679"/>
        <v>0</v>
      </c>
      <c r="EN226" s="345"/>
      <c r="EO226" s="344">
        <f t="shared" si="1680"/>
        <v>0</v>
      </c>
      <c r="EP226" s="346"/>
      <c r="EQ226" s="347"/>
      <c r="ER226" s="347"/>
      <c r="ES226" s="344">
        <f t="shared" si="1681"/>
        <v>0</v>
      </c>
      <c r="ET226" s="345">
        <v>0.294289866351475</v>
      </c>
      <c r="EU226" s="348">
        <f t="shared" si="1682"/>
        <v>0</v>
      </c>
      <c r="EV226" s="348">
        <f t="shared" si="1683"/>
        <v>0</v>
      </c>
      <c r="EW226" s="612"/>
      <c r="EX226" s="341">
        <v>11.0</v>
      </c>
      <c r="EY226" s="342" t="s">
        <v>132</v>
      </c>
      <c r="EZ226" s="343" t="s">
        <v>121</v>
      </c>
      <c r="FA226" s="343" t="s">
        <v>123</v>
      </c>
      <c r="FB226" s="344"/>
      <c r="FC226" s="344"/>
      <c r="FD226" s="344">
        <f t="shared" si="1684"/>
        <v>0</v>
      </c>
      <c r="FE226" s="345"/>
      <c r="FF226" s="344">
        <f t="shared" si="1685"/>
        <v>0</v>
      </c>
      <c r="FG226" s="346"/>
      <c r="FH226" s="347"/>
      <c r="FI226" s="347"/>
      <c r="FJ226" s="344">
        <f t="shared" si="1686"/>
        <v>0</v>
      </c>
      <c r="FK226" s="345">
        <v>0.294289866351475</v>
      </c>
      <c r="FL226" s="348">
        <f t="shared" si="1687"/>
        <v>0</v>
      </c>
      <c r="FM226" s="348">
        <f t="shared" si="1688"/>
        <v>0</v>
      </c>
      <c r="FN226" s="612"/>
      <c r="FO226" s="341">
        <v>11.0</v>
      </c>
      <c r="FP226" s="342" t="s">
        <v>132</v>
      </c>
      <c r="FQ226" s="343" t="s">
        <v>121</v>
      </c>
      <c r="FR226" s="343" t="s">
        <v>123</v>
      </c>
      <c r="FS226" s="344"/>
      <c r="FT226" s="344"/>
      <c r="FU226" s="344">
        <f t="shared" si="1689"/>
        <v>0</v>
      </c>
      <c r="FV226" s="345"/>
      <c r="FW226" s="344">
        <f t="shared" si="1690"/>
        <v>0</v>
      </c>
      <c r="FX226" s="346"/>
      <c r="FY226" s="347"/>
      <c r="FZ226" s="347"/>
      <c r="GA226" s="344">
        <f t="shared" si="1691"/>
        <v>0</v>
      </c>
      <c r="GB226" s="345">
        <v>0.294289866351475</v>
      </c>
      <c r="GC226" s="348">
        <f t="shared" si="1692"/>
        <v>0</v>
      </c>
      <c r="GD226" s="348">
        <f t="shared" si="1693"/>
        <v>0</v>
      </c>
      <c r="GE226" s="612"/>
      <c r="GF226" s="341">
        <v>11.0</v>
      </c>
      <c r="GG226" s="342" t="s">
        <v>132</v>
      </c>
      <c r="GH226" s="343" t="s">
        <v>121</v>
      </c>
      <c r="GI226" s="343" t="s">
        <v>123</v>
      </c>
      <c r="GJ226" s="344"/>
      <c r="GK226" s="344"/>
      <c r="GL226" s="344">
        <f t="shared" si="1694"/>
        <v>0</v>
      </c>
      <c r="GM226" s="345"/>
      <c r="GN226" s="344">
        <f t="shared" si="1695"/>
        <v>0</v>
      </c>
      <c r="GO226" s="346"/>
      <c r="GP226" s="347"/>
      <c r="GQ226" s="347"/>
      <c r="GR226" s="344">
        <f t="shared" si="1696"/>
        <v>0</v>
      </c>
      <c r="GS226" s="345">
        <v>0.294289866351475</v>
      </c>
      <c r="GT226" s="348">
        <f t="shared" si="1697"/>
        <v>0</v>
      </c>
      <c r="GU226" s="348">
        <f t="shared" si="1698"/>
        <v>0</v>
      </c>
      <c r="GV226" s="612"/>
      <c r="GW226" s="341">
        <v>11.0</v>
      </c>
      <c r="GX226" s="342" t="s">
        <v>132</v>
      </c>
      <c r="GY226" s="343" t="s">
        <v>121</v>
      </c>
      <c r="GZ226" s="343" t="s">
        <v>123</v>
      </c>
      <c r="HA226" s="344"/>
      <c r="HB226" s="344"/>
      <c r="HC226" s="344">
        <f t="shared" si="1699"/>
        <v>0</v>
      </c>
      <c r="HD226" s="345"/>
      <c r="HE226" s="344">
        <f t="shared" si="1700"/>
        <v>0</v>
      </c>
      <c r="HF226" s="346"/>
      <c r="HG226" s="347"/>
      <c r="HH226" s="347"/>
      <c r="HI226" s="344">
        <f t="shared" si="1701"/>
        <v>0</v>
      </c>
      <c r="HJ226" s="345">
        <v>0.294289866351475</v>
      </c>
      <c r="HK226" s="348">
        <f t="shared" si="1702"/>
        <v>0</v>
      </c>
      <c r="HL226" s="348">
        <f t="shared" si="1703"/>
        <v>0</v>
      </c>
      <c r="HM226" s="612"/>
      <c r="HN226" s="341">
        <v>11.0</v>
      </c>
      <c r="HO226" s="342" t="s">
        <v>132</v>
      </c>
      <c r="HP226" s="343" t="s">
        <v>121</v>
      </c>
      <c r="HQ226" s="343" t="s">
        <v>123</v>
      </c>
      <c r="HR226" s="344"/>
      <c r="HS226" s="344"/>
      <c r="HT226" s="344">
        <f t="shared" si="1704"/>
        <v>0</v>
      </c>
      <c r="HU226" s="345"/>
      <c r="HV226" s="344">
        <f t="shared" si="1705"/>
        <v>0</v>
      </c>
      <c r="HW226" s="346"/>
      <c r="HX226" s="347"/>
      <c r="HY226" s="347"/>
      <c r="HZ226" s="344">
        <f t="shared" si="1706"/>
        <v>0</v>
      </c>
      <c r="IA226" s="345">
        <v>0.294289866351475</v>
      </c>
      <c r="IB226" s="348">
        <f t="shared" si="1707"/>
        <v>0</v>
      </c>
      <c r="IC226" s="348">
        <f t="shared" si="1708"/>
        <v>0</v>
      </c>
      <c r="ID226" s="612"/>
      <c r="IE226" s="341">
        <v>11.0</v>
      </c>
      <c r="IF226" s="342" t="s">
        <v>132</v>
      </c>
      <c r="IG226" s="343" t="s">
        <v>121</v>
      </c>
      <c r="IH226" s="343" t="s">
        <v>123</v>
      </c>
      <c r="II226" s="344"/>
      <c r="IJ226" s="344"/>
      <c r="IK226" s="344">
        <f t="shared" si="1709"/>
        <v>0</v>
      </c>
      <c r="IL226" s="345"/>
      <c r="IM226" s="344">
        <f t="shared" si="1710"/>
        <v>0</v>
      </c>
      <c r="IN226" s="346"/>
      <c r="IO226" s="347"/>
      <c r="IP226" s="347"/>
      <c r="IQ226" s="344">
        <f t="shared" si="1711"/>
        <v>0</v>
      </c>
      <c r="IR226" s="345">
        <v>0.294289866351475</v>
      </c>
      <c r="IS226" s="348">
        <f t="shared" si="1712"/>
        <v>0</v>
      </c>
      <c r="IT226" s="348">
        <f t="shared" si="1713"/>
        <v>0</v>
      </c>
      <c r="IU226" s="612"/>
      <c r="IV226" s="341">
        <v>11.0</v>
      </c>
      <c r="IW226" s="342" t="s">
        <v>132</v>
      </c>
      <c r="IX226" s="343" t="s">
        <v>121</v>
      </c>
      <c r="IY226" s="343" t="s">
        <v>123</v>
      </c>
      <c r="IZ226" s="344"/>
      <c r="JA226" s="344"/>
      <c r="JB226" s="344">
        <f t="shared" si="1714"/>
        <v>0</v>
      </c>
      <c r="JC226" s="345"/>
      <c r="JD226" s="344">
        <f t="shared" si="1715"/>
        <v>0</v>
      </c>
      <c r="JE226" s="346"/>
      <c r="JF226" s="347"/>
      <c r="JG226" s="347"/>
      <c r="JH226" s="344">
        <f t="shared" si="1716"/>
        <v>0</v>
      </c>
      <c r="JI226" s="345">
        <v>0.294289866351475</v>
      </c>
      <c r="JJ226" s="348">
        <f t="shared" si="1717"/>
        <v>0</v>
      </c>
      <c r="JK226" s="348">
        <f t="shared" si="1718"/>
        <v>0</v>
      </c>
      <c r="JL226" s="612"/>
      <c r="JM226" s="341">
        <v>11.0</v>
      </c>
      <c r="JN226" s="342" t="s">
        <v>132</v>
      </c>
      <c r="JO226" s="343" t="s">
        <v>121</v>
      </c>
      <c r="JP226" s="343" t="s">
        <v>123</v>
      </c>
      <c r="JQ226" s="344"/>
      <c r="JR226" s="344"/>
      <c r="JS226" s="344">
        <f t="shared" si="1719"/>
        <v>0</v>
      </c>
      <c r="JT226" s="345"/>
      <c r="JU226" s="344">
        <f t="shared" si="1720"/>
        <v>0</v>
      </c>
      <c r="JV226" s="346"/>
      <c r="JW226" s="347"/>
      <c r="JX226" s="347"/>
      <c r="JY226" s="344">
        <f t="shared" si="1721"/>
        <v>0</v>
      </c>
      <c r="JZ226" s="345">
        <v>0.294289866351475</v>
      </c>
      <c r="KA226" s="348">
        <f t="shared" si="1722"/>
        <v>0</v>
      </c>
      <c r="KB226" s="348">
        <f t="shared" si="1723"/>
        <v>0</v>
      </c>
      <c r="KC226" s="612"/>
      <c r="KD226" s="341">
        <v>11.0</v>
      </c>
      <c r="KE226" s="342" t="s">
        <v>132</v>
      </c>
      <c r="KF226" s="343" t="s">
        <v>121</v>
      </c>
      <c r="KG226" s="343" t="s">
        <v>123</v>
      </c>
      <c r="KH226" s="344"/>
      <c r="KI226" s="344"/>
      <c r="KJ226" s="344">
        <f t="shared" si="1724"/>
        <v>0</v>
      </c>
      <c r="KK226" s="345"/>
      <c r="KL226" s="344">
        <f t="shared" si="1725"/>
        <v>0</v>
      </c>
      <c r="KM226" s="346"/>
      <c r="KN226" s="347"/>
      <c r="KO226" s="347"/>
      <c r="KP226" s="344">
        <f t="shared" si="1726"/>
        <v>0</v>
      </c>
      <c r="KQ226" s="345">
        <v>0.294289866351475</v>
      </c>
      <c r="KR226" s="348">
        <f t="shared" si="1727"/>
        <v>0</v>
      </c>
      <c r="KS226" s="348">
        <f t="shared" si="1728"/>
        <v>0</v>
      </c>
      <c r="KT226" s="612"/>
      <c r="KU226" s="351"/>
    </row>
    <row r="227" ht="15.75" customHeight="1">
      <c r="A227" s="341">
        <v>12.0</v>
      </c>
      <c r="B227" s="342" t="s">
        <v>132</v>
      </c>
      <c r="C227" s="343" t="s">
        <v>121</v>
      </c>
      <c r="D227" s="343" t="s">
        <v>123</v>
      </c>
      <c r="E227" s="344"/>
      <c r="F227" s="344"/>
      <c r="G227" s="344">
        <f t="shared" si="1639"/>
        <v>0</v>
      </c>
      <c r="H227" s="345"/>
      <c r="I227" s="344">
        <f t="shared" si="1640"/>
        <v>0</v>
      </c>
      <c r="J227" s="346"/>
      <c r="K227" s="347"/>
      <c r="L227" s="347"/>
      <c r="M227" s="344">
        <f t="shared" si="1641"/>
        <v>0</v>
      </c>
      <c r="N227" s="345">
        <v>0.294289866351475</v>
      </c>
      <c r="O227" s="348">
        <f t="shared" si="1642"/>
        <v>0</v>
      </c>
      <c r="P227" s="348">
        <f t="shared" si="1643"/>
        <v>0</v>
      </c>
      <c r="Q227" s="612"/>
      <c r="R227" s="341">
        <v>12.0</v>
      </c>
      <c r="S227" s="342" t="s">
        <v>132</v>
      </c>
      <c r="T227" s="343" t="s">
        <v>121</v>
      </c>
      <c r="U227" s="343" t="s">
        <v>123</v>
      </c>
      <c r="V227" s="344"/>
      <c r="W227" s="344"/>
      <c r="X227" s="344">
        <f t="shared" si="1644"/>
        <v>0</v>
      </c>
      <c r="Y227" s="345"/>
      <c r="Z227" s="344">
        <f t="shared" si="1645"/>
        <v>0</v>
      </c>
      <c r="AA227" s="346"/>
      <c r="AB227" s="347"/>
      <c r="AC227" s="347"/>
      <c r="AD227" s="344">
        <f t="shared" si="1646"/>
        <v>0</v>
      </c>
      <c r="AE227" s="345">
        <v>0.294289866351475</v>
      </c>
      <c r="AF227" s="348">
        <f t="shared" si="1647"/>
        <v>0</v>
      </c>
      <c r="AG227" s="348">
        <f t="shared" si="1648"/>
        <v>0</v>
      </c>
      <c r="AH227" s="612"/>
      <c r="AI227" s="341">
        <v>12.0</v>
      </c>
      <c r="AJ227" s="342" t="s">
        <v>132</v>
      </c>
      <c r="AK227" s="343" t="s">
        <v>121</v>
      </c>
      <c r="AL227" s="343" t="s">
        <v>123</v>
      </c>
      <c r="AM227" s="344"/>
      <c r="AN227" s="344"/>
      <c r="AO227" s="344">
        <f t="shared" si="1649"/>
        <v>0</v>
      </c>
      <c r="AP227" s="345"/>
      <c r="AQ227" s="344">
        <f t="shared" si="1650"/>
        <v>0</v>
      </c>
      <c r="AR227" s="346"/>
      <c r="AS227" s="347"/>
      <c r="AT227" s="347"/>
      <c r="AU227" s="344">
        <f t="shared" si="1651"/>
        <v>0</v>
      </c>
      <c r="AV227" s="345">
        <v>0.294289866351475</v>
      </c>
      <c r="AW227" s="348">
        <f t="shared" si="1652"/>
        <v>0</v>
      </c>
      <c r="AX227" s="348">
        <f t="shared" si="1653"/>
        <v>0</v>
      </c>
      <c r="AY227" s="612"/>
      <c r="AZ227" s="341">
        <v>12.0</v>
      </c>
      <c r="BA227" s="342" t="s">
        <v>132</v>
      </c>
      <c r="BB227" s="343" t="s">
        <v>121</v>
      </c>
      <c r="BC227" s="343" t="s">
        <v>123</v>
      </c>
      <c r="BD227" s="344"/>
      <c r="BE227" s="344"/>
      <c r="BF227" s="344">
        <f t="shared" si="1654"/>
        <v>0</v>
      </c>
      <c r="BG227" s="345"/>
      <c r="BH227" s="344">
        <f t="shared" si="1655"/>
        <v>0</v>
      </c>
      <c r="BI227" s="346"/>
      <c r="BJ227" s="347"/>
      <c r="BK227" s="347"/>
      <c r="BL227" s="344">
        <f t="shared" si="1656"/>
        <v>0</v>
      </c>
      <c r="BM227" s="345">
        <v>0.294289866351475</v>
      </c>
      <c r="BN227" s="348">
        <f t="shared" si="1657"/>
        <v>0</v>
      </c>
      <c r="BO227" s="348">
        <f t="shared" si="1658"/>
        <v>0</v>
      </c>
      <c r="BP227" s="612"/>
      <c r="BQ227" s="341">
        <v>12.0</v>
      </c>
      <c r="BR227" s="342" t="s">
        <v>132</v>
      </c>
      <c r="BS227" s="343" t="s">
        <v>121</v>
      </c>
      <c r="BT227" s="343" t="s">
        <v>123</v>
      </c>
      <c r="BU227" s="344"/>
      <c r="BV227" s="344"/>
      <c r="BW227" s="344">
        <f t="shared" si="1659"/>
        <v>0</v>
      </c>
      <c r="BX227" s="345"/>
      <c r="BY227" s="344">
        <f t="shared" si="1660"/>
        <v>0</v>
      </c>
      <c r="BZ227" s="346"/>
      <c r="CA227" s="347"/>
      <c r="CB227" s="347"/>
      <c r="CC227" s="344">
        <f t="shared" si="1661"/>
        <v>0</v>
      </c>
      <c r="CD227" s="345">
        <v>0.294289866351475</v>
      </c>
      <c r="CE227" s="348">
        <f t="shared" si="1662"/>
        <v>0</v>
      </c>
      <c r="CF227" s="348">
        <f t="shared" si="1663"/>
        <v>0</v>
      </c>
      <c r="CG227" s="612"/>
      <c r="CH227" s="341">
        <v>12.0</v>
      </c>
      <c r="CI227" s="342" t="s">
        <v>132</v>
      </c>
      <c r="CJ227" s="343" t="s">
        <v>121</v>
      </c>
      <c r="CK227" s="343" t="s">
        <v>123</v>
      </c>
      <c r="CL227" s="344"/>
      <c r="CM227" s="344"/>
      <c r="CN227" s="344">
        <f t="shared" si="1664"/>
        <v>0</v>
      </c>
      <c r="CO227" s="345"/>
      <c r="CP227" s="344">
        <f t="shared" si="1665"/>
        <v>0</v>
      </c>
      <c r="CQ227" s="346"/>
      <c r="CR227" s="347"/>
      <c r="CS227" s="347"/>
      <c r="CT227" s="344">
        <f t="shared" si="1666"/>
        <v>0</v>
      </c>
      <c r="CU227" s="345">
        <v>0.294289866351475</v>
      </c>
      <c r="CV227" s="348">
        <f t="shared" si="1667"/>
        <v>0</v>
      </c>
      <c r="CW227" s="348">
        <f t="shared" si="1668"/>
        <v>0</v>
      </c>
      <c r="CX227" s="612"/>
      <c r="CY227" s="341">
        <v>12.0</v>
      </c>
      <c r="CZ227" s="342" t="s">
        <v>132</v>
      </c>
      <c r="DA227" s="343" t="s">
        <v>121</v>
      </c>
      <c r="DB227" s="343" t="s">
        <v>123</v>
      </c>
      <c r="DC227" s="344"/>
      <c r="DD227" s="344"/>
      <c r="DE227" s="344">
        <f t="shared" si="1669"/>
        <v>0</v>
      </c>
      <c r="DF227" s="345"/>
      <c r="DG227" s="344">
        <f t="shared" si="1670"/>
        <v>0</v>
      </c>
      <c r="DH227" s="346"/>
      <c r="DI227" s="347"/>
      <c r="DJ227" s="347"/>
      <c r="DK227" s="344">
        <f t="shared" si="1671"/>
        <v>0</v>
      </c>
      <c r="DL227" s="345">
        <v>0.294289866351475</v>
      </c>
      <c r="DM227" s="348">
        <f t="shared" si="1672"/>
        <v>0</v>
      </c>
      <c r="DN227" s="348">
        <f t="shared" si="1673"/>
        <v>0</v>
      </c>
      <c r="DO227" s="612"/>
      <c r="DP227" s="341">
        <v>12.0</v>
      </c>
      <c r="DQ227" s="342" t="s">
        <v>132</v>
      </c>
      <c r="DR227" s="343" t="s">
        <v>121</v>
      </c>
      <c r="DS227" s="343" t="s">
        <v>123</v>
      </c>
      <c r="DT227" s="344"/>
      <c r="DU227" s="344"/>
      <c r="DV227" s="344">
        <f t="shared" si="1674"/>
        <v>0</v>
      </c>
      <c r="DW227" s="345"/>
      <c r="DX227" s="344">
        <f t="shared" si="1675"/>
        <v>0</v>
      </c>
      <c r="DY227" s="346"/>
      <c r="DZ227" s="347"/>
      <c r="EA227" s="347"/>
      <c r="EB227" s="344">
        <f t="shared" si="1676"/>
        <v>0</v>
      </c>
      <c r="EC227" s="345">
        <v>0.294289866351475</v>
      </c>
      <c r="ED227" s="348">
        <f t="shared" si="1677"/>
        <v>0</v>
      </c>
      <c r="EE227" s="348">
        <f t="shared" si="1678"/>
        <v>0</v>
      </c>
      <c r="EF227" s="612"/>
      <c r="EG227" s="341">
        <v>12.0</v>
      </c>
      <c r="EH227" s="342" t="s">
        <v>132</v>
      </c>
      <c r="EI227" s="343" t="s">
        <v>121</v>
      </c>
      <c r="EJ227" s="343" t="s">
        <v>123</v>
      </c>
      <c r="EK227" s="344"/>
      <c r="EL227" s="344"/>
      <c r="EM227" s="344">
        <f t="shared" si="1679"/>
        <v>0</v>
      </c>
      <c r="EN227" s="345"/>
      <c r="EO227" s="344">
        <f t="shared" si="1680"/>
        <v>0</v>
      </c>
      <c r="EP227" s="346"/>
      <c r="EQ227" s="347"/>
      <c r="ER227" s="347"/>
      <c r="ES227" s="344">
        <f t="shared" si="1681"/>
        <v>0</v>
      </c>
      <c r="ET227" s="345">
        <v>0.294289866351475</v>
      </c>
      <c r="EU227" s="348">
        <f t="shared" si="1682"/>
        <v>0</v>
      </c>
      <c r="EV227" s="348">
        <f t="shared" si="1683"/>
        <v>0</v>
      </c>
      <c r="EW227" s="612"/>
      <c r="EX227" s="341">
        <v>12.0</v>
      </c>
      <c r="EY227" s="342" t="s">
        <v>132</v>
      </c>
      <c r="EZ227" s="343" t="s">
        <v>121</v>
      </c>
      <c r="FA227" s="343" t="s">
        <v>123</v>
      </c>
      <c r="FB227" s="344"/>
      <c r="FC227" s="344"/>
      <c r="FD227" s="344">
        <f t="shared" si="1684"/>
        <v>0</v>
      </c>
      <c r="FE227" s="345"/>
      <c r="FF227" s="344">
        <f t="shared" si="1685"/>
        <v>0</v>
      </c>
      <c r="FG227" s="346"/>
      <c r="FH227" s="347"/>
      <c r="FI227" s="347"/>
      <c r="FJ227" s="344">
        <f t="shared" si="1686"/>
        <v>0</v>
      </c>
      <c r="FK227" s="345">
        <v>0.294289866351475</v>
      </c>
      <c r="FL227" s="348">
        <f t="shared" si="1687"/>
        <v>0</v>
      </c>
      <c r="FM227" s="348">
        <f t="shared" si="1688"/>
        <v>0</v>
      </c>
      <c r="FN227" s="612"/>
      <c r="FO227" s="341">
        <v>12.0</v>
      </c>
      <c r="FP227" s="342" t="s">
        <v>132</v>
      </c>
      <c r="FQ227" s="343" t="s">
        <v>121</v>
      </c>
      <c r="FR227" s="343" t="s">
        <v>123</v>
      </c>
      <c r="FS227" s="344"/>
      <c r="FT227" s="344"/>
      <c r="FU227" s="344">
        <f t="shared" si="1689"/>
        <v>0</v>
      </c>
      <c r="FV227" s="345"/>
      <c r="FW227" s="344">
        <f t="shared" si="1690"/>
        <v>0</v>
      </c>
      <c r="FX227" s="346"/>
      <c r="FY227" s="347"/>
      <c r="FZ227" s="347"/>
      <c r="GA227" s="344">
        <f t="shared" si="1691"/>
        <v>0</v>
      </c>
      <c r="GB227" s="345">
        <v>0.294289866351475</v>
      </c>
      <c r="GC227" s="348">
        <f t="shared" si="1692"/>
        <v>0</v>
      </c>
      <c r="GD227" s="348">
        <f t="shared" si="1693"/>
        <v>0</v>
      </c>
      <c r="GE227" s="612"/>
      <c r="GF227" s="341">
        <v>12.0</v>
      </c>
      <c r="GG227" s="342" t="s">
        <v>132</v>
      </c>
      <c r="GH227" s="343" t="s">
        <v>121</v>
      </c>
      <c r="GI227" s="343" t="s">
        <v>123</v>
      </c>
      <c r="GJ227" s="344"/>
      <c r="GK227" s="344"/>
      <c r="GL227" s="344">
        <f t="shared" si="1694"/>
        <v>0</v>
      </c>
      <c r="GM227" s="345"/>
      <c r="GN227" s="344">
        <f t="shared" si="1695"/>
        <v>0</v>
      </c>
      <c r="GO227" s="346"/>
      <c r="GP227" s="347"/>
      <c r="GQ227" s="347"/>
      <c r="GR227" s="344">
        <f t="shared" si="1696"/>
        <v>0</v>
      </c>
      <c r="GS227" s="345">
        <v>0.294289866351475</v>
      </c>
      <c r="GT227" s="348">
        <f t="shared" si="1697"/>
        <v>0</v>
      </c>
      <c r="GU227" s="348">
        <f t="shared" si="1698"/>
        <v>0</v>
      </c>
      <c r="GV227" s="612"/>
      <c r="GW227" s="341">
        <v>12.0</v>
      </c>
      <c r="GX227" s="342" t="s">
        <v>132</v>
      </c>
      <c r="GY227" s="343" t="s">
        <v>121</v>
      </c>
      <c r="GZ227" s="343" t="s">
        <v>123</v>
      </c>
      <c r="HA227" s="344"/>
      <c r="HB227" s="344"/>
      <c r="HC227" s="344">
        <f t="shared" si="1699"/>
        <v>0</v>
      </c>
      <c r="HD227" s="345"/>
      <c r="HE227" s="344">
        <f t="shared" si="1700"/>
        <v>0</v>
      </c>
      <c r="HF227" s="346"/>
      <c r="HG227" s="347"/>
      <c r="HH227" s="347"/>
      <c r="HI227" s="344">
        <f t="shared" si="1701"/>
        <v>0</v>
      </c>
      <c r="HJ227" s="345">
        <v>0.294289866351475</v>
      </c>
      <c r="HK227" s="348">
        <f t="shared" si="1702"/>
        <v>0</v>
      </c>
      <c r="HL227" s="348">
        <f t="shared" si="1703"/>
        <v>0</v>
      </c>
      <c r="HM227" s="612"/>
      <c r="HN227" s="341">
        <v>12.0</v>
      </c>
      <c r="HO227" s="342" t="s">
        <v>132</v>
      </c>
      <c r="HP227" s="343" t="s">
        <v>121</v>
      </c>
      <c r="HQ227" s="343" t="s">
        <v>123</v>
      </c>
      <c r="HR227" s="344"/>
      <c r="HS227" s="344"/>
      <c r="HT227" s="344">
        <f t="shared" si="1704"/>
        <v>0</v>
      </c>
      <c r="HU227" s="345"/>
      <c r="HV227" s="344">
        <f t="shared" si="1705"/>
        <v>0</v>
      </c>
      <c r="HW227" s="346"/>
      <c r="HX227" s="347"/>
      <c r="HY227" s="347"/>
      <c r="HZ227" s="344">
        <f t="shared" si="1706"/>
        <v>0</v>
      </c>
      <c r="IA227" s="345">
        <v>0.294289866351475</v>
      </c>
      <c r="IB227" s="348">
        <f t="shared" si="1707"/>
        <v>0</v>
      </c>
      <c r="IC227" s="348">
        <f t="shared" si="1708"/>
        <v>0</v>
      </c>
      <c r="ID227" s="612"/>
      <c r="IE227" s="341">
        <v>12.0</v>
      </c>
      <c r="IF227" s="342" t="s">
        <v>132</v>
      </c>
      <c r="IG227" s="343" t="s">
        <v>121</v>
      </c>
      <c r="IH227" s="343" t="s">
        <v>123</v>
      </c>
      <c r="II227" s="344"/>
      <c r="IJ227" s="344"/>
      <c r="IK227" s="344">
        <f t="shared" si="1709"/>
        <v>0</v>
      </c>
      <c r="IL227" s="345"/>
      <c r="IM227" s="344">
        <f t="shared" si="1710"/>
        <v>0</v>
      </c>
      <c r="IN227" s="346"/>
      <c r="IO227" s="347"/>
      <c r="IP227" s="347"/>
      <c r="IQ227" s="344">
        <f t="shared" si="1711"/>
        <v>0</v>
      </c>
      <c r="IR227" s="345">
        <v>0.294289866351475</v>
      </c>
      <c r="IS227" s="348">
        <f t="shared" si="1712"/>
        <v>0</v>
      </c>
      <c r="IT227" s="348">
        <f t="shared" si="1713"/>
        <v>0</v>
      </c>
      <c r="IU227" s="612"/>
      <c r="IV227" s="341">
        <v>12.0</v>
      </c>
      <c r="IW227" s="342" t="s">
        <v>132</v>
      </c>
      <c r="IX227" s="343" t="s">
        <v>121</v>
      </c>
      <c r="IY227" s="343" t="s">
        <v>123</v>
      </c>
      <c r="IZ227" s="344"/>
      <c r="JA227" s="344"/>
      <c r="JB227" s="344">
        <f t="shared" si="1714"/>
        <v>0</v>
      </c>
      <c r="JC227" s="345"/>
      <c r="JD227" s="344">
        <f t="shared" si="1715"/>
        <v>0</v>
      </c>
      <c r="JE227" s="346"/>
      <c r="JF227" s="347"/>
      <c r="JG227" s="347"/>
      <c r="JH227" s="344">
        <f t="shared" si="1716"/>
        <v>0</v>
      </c>
      <c r="JI227" s="345">
        <v>0.294289866351475</v>
      </c>
      <c r="JJ227" s="348">
        <f t="shared" si="1717"/>
        <v>0</v>
      </c>
      <c r="JK227" s="348">
        <f t="shared" si="1718"/>
        <v>0</v>
      </c>
      <c r="JL227" s="612"/>
      <c r="JM227" s="341">
        <v>12.0</v>
      </c>
      <c r="JN227" s="342" t="s">
        <v>132</v>
      </c>
      <c r="JO227" s="343" t="s">
        <v>121</v>
      </c>
      <c r="JP227" s="343" t="s">
        <v>123</v>
      </c>
      <c r="JQ227" s="344"/>
      <c r="JR227" s="344"/>
      <c r="JS227" s="344">
        <f t="shared" si="1719"/>
        <v>0</v>
      </c>
      <c r="JT227" s="345"/>
      <c r="JU227" s="344">
        <f t="shared" si="1720"/>
        <v>0</v>
      </c>
      <c r="JV227" s="346"/>
      <c r="JW227" s="347"/>
      <c r="JX227" s="347"/>
      <c r="JY227" s="344">
        <f t="shared" si="1721"/>
        <v>0</v>
      </c>
      <c r="JZ227" s="345">
        <v>0.294289866351475</v>
      </c>
      <c r="KA227" s="348">
        <f t="shared" si="1722"/>
        <v>0</v>
      </c>
      <c r="KB227" s="348">
        <f t="shared" si="1723"/>
        <v>0</v>
      </c>
      <c r="KC227" s="612"/>
      <c r="KD227" s="341">
        <v>12.0</v>
      </c>
      <c r="KE227" s="342" t="s">
        <v>132</v>
      </c>
      <c r="KF227" s="343" t="s">
        <v>121</v>
      </c>
      <c r="KG227" s="343" t="s">
        <v>123</v>
      </c>
      <c r="KH227" s="344"/>
      <c r="KI227" s="344"/>
      <c r="KJ227" s="344">
        <f t="shared" si="1724"/>
        <v>0</v>
      </c>
      <c r="KK227" s="345"/>
      <c r="KL227" s="344">
        <f t="shared" si="1725"/>
        <v>0</v>
      </c>
      <c r="KM227" s="346"/>
      <c r="KN227" s="347"/>
      <c r="KO227" s="347"/>
      <c r="KP227" s="344">
        <f t="shared" si="1726"/>
        <v>0</v>
      </c>
      <c r="KQ227" s="345">
        <v>0.294289866351475</v>
      </c>
      <c r="KR227" s="348">
        <f t="shared" si="1727"/>
        <v>0</v>
      </c>
      <c r="KS227" s="348">
        <f t="shared" si="1728"/>
        <v>0</v>
      </c>
      <c r="KT227" s="612"/>
      <c r="KU227" s="351"/>
    </row>
    <row r="228" ht="15.75" customHeight="1">
      <c r="A228" s="353"/>
      <c r="B228" s="354" t="s">
        <v>133</v>
      </c>
      <c r="C228" s="355"/>
      <c r="D228" s="355"/>
      <c r="E228" s="356"/>
      <c r="F228" s="356"/>
      <c r="G228" s="356"/>
      <c r="H228" s="357"/>
      <c r="I228" s="356"/>
      <c r="J228" s="357"/>
      <c r="K228" s="356"/>
      <c r="L228" s="356"/>
      <c r="M228" s="356"/>
      <c r="N228" s="357"/>
      <c r="O228" s="358"/>
      <c r="P228" s="358"/>
      <c r="Q228" s="611"/>
      <c r="R228" s="353"/>
      <c r="S228" s="354" t="s">
        <v>133</v>
      </c>
      <c r="T228" s="355"/>
      <c r="U228" s="355"/>
      <c r="V228" s="356"/>
      <c r="W228" s="356"/>
      <c r="X228" s="356"/>
      <c r="Y228" s="357"/>
      <c r="Z228" s="356"/>
      <c r="AA228" s="357"/>
      <c r="AB228" s="356"/>
      <c r="AC228" s="356"/>
      <c r="AD228" s="356"/>
      <c r="AE228" s="357"/>
      <c r="AF228" s="358"/>
      <c r="AG228" s="358"/>
      <c r="AH228" s="611"/>
      <c r="AI228" s="353"/>
      <c r="AJ228" s="354" t="s">
        <v>133</v>
      </c>
      <c r="AK228" s="355"/>
      <c r="AL228" s="355"/>
      <c r="AM228" s="356"/>
      <c r="AN228" s="356"/>
      <c r="AO228" s="356"/>
      <c r="AP228" s="357"/>
      <c r="AQ228" s="356"/>
      <c r="AR228" s="357"/>
      <c r="AS228" s="356"/>
      <c r="AT228" s="356"/>
      <c r="AU228" s="356"/>
      <c r="AV228" s="357"/>
      <c r="AW228" s="358"/>
      <c r="AX228" s="358"/>
      <c r="AY228" s="611"/>
      <c r="AZ228" s="353"/>
      <c r="BA228" s="354" t="s">
        <v>133</v>
      </c>
      <c r="BB228" s="355"/>
      <c r="BC228" s="355"/>
      <c r="BD228" s="356"/>
      <c r="BE228" s="356"/>
      <c r="BF228" s="356"/>
      <c r="BG228" s="357"/>
      <c r="BH228" s="356"/>
      <c r="BI228" s="357"/>
      <c r="BJ228" s="356"/>
      <c r="BK228" s="356"/>
      <c r="BL228" s="356"/>
      <c r="BM228" s="357"/>
      <c r="BN228" s="358"/>
      <c r="BO228" s="358"/>
      <c r="BP228" s="611"/>
      <c r="BQ228" s="353"/>
      <c r="BR228" s="354" t="s">
        <v>133</v>
      </c>
      <c r="BS228" s="355"/>
      <c r="BT228" s="355"/>
      <c r="BU228" s="356"/>
      <c r="BV228" s="356"/>
      <c r="BW228" s="356"/>
      <c r="BX228" s="357"/>
      <c r="BY228" s="356"/>
      <c r="BZ228" s="357"/>
      <c r="CA228" s="356"/>
      <c r="CB228" s="356"/>
      <c r="CC228" s="356"/>
      <c r="CD228" s="357"/>
      <c r="CE228" s="358"/>
      <c r="CF228" s="358"/>
      <c r="CG228" s="611"/>
      <c r="CH228" s="353"/>
      <c r="CI228" s="354" t="s">
        <v>133</v>
      </c>
      <c r="CJ228" s="355"/>
      <c r="CK228" s="355"/>
      <c r="CL228" s="356"/>
      <c r="CM228" s="356"/>
      <c r="CN228" s="356"/>
      <c r="CO228" s="357"/>
      <c r="CP228" s="356"/>
      <c r="CQ228" s="357"/>
      <c r="CR228" s="356"/>
      <c r="CS228" s="356"/>
      <c r="CT228" s="356"/>
      <c r="CU228" s="357"/>
      <c r="CV228" s="358"/>
      <c r="CW228" s="358"/>
      <c r="CX228" s="611"/>
      <c r="CY228" s="353"/>
      <c r="CZ228" s="354" t="s">
        <v>133</v>
      </c>
      <c r="DA228" s="355"/>
      <c r="DB228" s="355"/>
      <c r="DC228" s="356"/>
      <c r="DD228" s="356"/>
      <c r="DE228" s="356"/>
      <c r="DF228" s="357"/>
      <c r="DG228" s="356"/>
      <c r="DH228" s="357"/>
      <c r="DI228" s="356"/>
      <c r="DJ228" s="356"/>
      <c r="DK228" s="356"/>
      <c r="DL228" s="357"/>
      <c r="DM228" s="358"/>
      <c r="DN228" s="358"/>
      <c r="DO228" s="611"/>
      <c r="DP228" s="353"/>
      <c r="DQ228" s="354" t="s">
        <v>133</v>
      </c>
      <c r="DR228" s="355"/>
      <c r="DS228" s="355"/>
      <c r="DT228" s="356"/>
      <c r="DU228" s="356"/>
      <c r="DV228" s="356"/>
      <c r="DW228" s="357"/>
      <c r="DX228" s="356"/>
      <c r="DY228" s="357"/>
      <c r="DZ228" s="356"/>
      <c r="EA228" s="356"/>
      <c r="EB228" s="356"/>
      <c r="EC228" s="357"/>
      <c r="ED228" s="358"/>
      <c r="EE228" s="358"/>
      <c r="EF228" s="611"/>
      <c r="EG228" s="353"/>
      <c r="EH228" s="354" t="s">
        <v>133</v>
      </c>
      <c r="EI228" s="355"/>
      <c r="EJ228" s="355"/>
      <c r="EK228" s="356"/>
      <c r="EL228" s="356"/>
      <c r="EM228" s="356"/>
      <c r="EN228" s="357"/>
      <c r="EO228" s="356"/>
      <c r="EP228" s="357"/>
      <c r="EQ228" s="356"/>
      <c r="ER228" s="356"/>
      <c r="ES228" s="356"/>
      <c r="ET228" s="357"/>
      <c r="EU228" s="358"/>
      <c r="EV228" s="358"/>
      <c r="EW228" s="611"/>
      <c r="EX228" s="353"/>
      <c r="EY228" s="354" t="s">
        <v>133</v>
      </c>
      <c r="EZ228" s="355"/>
      <c r="FA228" s="355"/>
      <c r="FB228" s="356"/>
      <c r="FC228" s="356"/>
      <c r="FD228" s="356"/>
      <c r="FE228" s="357"/>
      <c r="FF228" s="356"/>
      <c r="FG228" s="357"/>
      <c r="FH228" s="356"/>
      <c r="FI228" s="356"/>
      <c r="FJ228" s="356"/>
      <c r="FK228" s="357"/>
      <c r="FL228" s="358"/>
      <c r="FM228" s="358"/>
      <c r="FN228" s="611"/>
      <c r="FO228" s="353"/>
      <c r="FP228" s="354" t="s">
        <v>133</v>
      </c>
      <c r="FQ228" s="355"/>
      <c r="FR228" s="355"/>
      <c r="FS228" s="356"/>
      <c r="FT228" s="356"/>
      <c r="FU228" s="356"/>
      <c r="FV228" s="357"/>
      <c r="FW228" s="356"/>
      <c r="FX228" s="357"/>
      <c r="FY228" s="356"/>
      <c r="FZ228" s="356"/>
      <c r="GA228" s="356"/>
      <c r="GB228" s="357"/>
      <c r="GC228" s="358"/>
      <c r="GD228" s="358"/>
      <c r="GE228" s="611"/>
      <c r="GF228" s="353"/>
      <c r="GG228" s="354" t="s">
        <v>133</v>
      </c>
      <c r="GH228" s="355"/>
      <c r="GI228" s="355"/>
      <c r="GJ228" s="356"/>
      <c r="GK228" s="356"/>
      <c r="GL228" s="356"/>
      <c r="GM228" s="357"/>
      <c r="GN228" s="356"/>
      <c r="GO228" s="357"/>
      <c r="GP228" s="356"/>
      <c r="GQ228" s="356"/>
      <c r="GR228" s="356"/>
      <c r="GS228" s="357"/>
      <c r="GT228" s="358"/>
      <c r="GU228" s="358"/>
      <c r="GV228" s="611"/>
      <c r="GW228" s="353"/>
      <c r="GX228" s="354" t="s">
        <v>133</v>
      </c>
      <c r="GY228" s="355"/>
      <c r="GZ228" s="355"/>
      <c r="HA228" s="356"/>
      <c r="HB228" s="356"/>
      <c r="HC228" s="356"/>
      <c r="HD228" s="357"/>
      <c r="HE228" s="356"/>
      <c r="HF228" s="357"/>
      <c r="HG228" s="356"/>
      <c r="HH228" s="356"/>
      <c r="HI228" s="356"/>
      <c r="HJ228" s="357"/>
      <c r="HK228" s="358"/>
      <c r="HL228" s="358"/>
      <c r="HM228" s="611"/>
      <c r="HN228" s="353"/>
      <c r="HO228" s="354" t="s">
        <v>133</v>
      </c>
      <c r="HP228" s="355"/>
      <c r="HQ228" s="355"/>
      <c r="HR228" s="356"/>
      <c r="HS228" s="356"/>
      <c r="HT228" s="356"/>
      <c r="HU228" s="357"/>
      <c r="HV228" s="356"/>
      <c r="HW228" s="357"/>
      <c r="HX228" s="356"/>
      <c r="HY228" s="356"/>
      <c r="HZ228" s="356"/>
      <c r="IA228" s="357"/>
      <c r="IB228" s="358"/>
      <c r="IC228" s="358"/>
      <c r="ID228" s="611"/>
      <c r="IE228" s="353"/>
      <c r="IF228" s="354" t="s">
        <v>133</v>
      </c>
      <c r="IG228" s="355"/>
      <c r="IH228" s="355"/>
      <c r="II228" s="356"/>
      <c r="IJ228" s="356"/>
      <c r="IK228" s="356"/>
      <c r="IL228" s="357"/>
      <c r="IM228" s="356"/>
      <c r="IN228" s="357"/>
      <c r="IO228" s="356"/>
      <c r="IP228" s="356"/>
      <c r="IQ228" s="356"/>
      <c r="IR228" s="357"/>
      <c r="IS228" s="358"/>
      <c r="IT228" s="358"/>
      <c r="IU228" s="611"/>
      <c r="IV228" s="353"/>
      <c r="IW228" s="354" t="s">
        <v>133</v>
      </c>
      <c r="IX228" s="355"/>
      <c r="IY228" s="355"/>
      <c r="IZ228" s="356"/>
      <c r="JA228" s="356"/>
      <c r="JB228" s="356"/>
      <c r="JC228" s="357"/>
      <c r="JD228" s="356"/>
      <c r="JE228" s="357"/>
      <c r="JF228" s="356"/>
      <c r="JG228" s="356"/>
      <c r="JH228" s="356"/>
      <c r="JI228" s="357"/>
      <c r="JJ228" s="358"/>
      <c r="JK228" s="358"/>
      <c r="JL228" s="611"/>
      <c r="JM228" s="353"/>
      <c r="JN228" s="354" t="s">
        <v>133</v>
      </c>
      <c r="JO228" s="355"/>
      <c r="JP228" s="355"/>
      <c r="JQ228" s="356"/>
      <c r="JR228" s="356"/>
      <c r="JS228" s="356"/>
      <c r="JT228" s="357"/>
      <c r="JU228" s="356"/>
      <c r="JV228" s="357"/>
      <c r="JW228" s="356"/>
      <c r="JX228" s="356"/>
      <c r="JY228" s="356"/>
      <c r="JZ228" s="357"/>
      <c r="KA228" s="358"/>
      <c r="KB228" s="358"/>
      <c r="KC228" s="611"/>
      <c r="KD228" s="353"/>
      <c r="KE228" s="354" t="s">
        <v>133</v>
      </c>
      <c r="KF228" s="355"/>
      <c r="KG228" s="355"/>
      <c r="KH228" s="356"/>
      <c r="KI228" s="356"/>
      <c r="KJ228" s="356"/>
      <c r="KK228" s="357"/>
      <c r="KL228" s="356"/>
      <c r="KM228" s="357"/>
      <c r="KN228" s="356"/>
      <c r="KO228" s="356"/>
      <c r="KP228" s="356"/>
      <c r="KQ228" s="357"/>
      <c r="KR228" s="358"/>
      <c r="KS228" s="358"/>
      <c r="KT228" s="611"/>
      <c r="KU228" s="351"/>
    </row>
    <row r="229" ht="15.75" customHeight="1">
      <c r="A229" s="341"/>
      <c r="B229" s="361" t="s">
        <v>134</v>
      </c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2"/>
      <c r="P229" s="613"/>
      <c r="Q229" s="612"/>
      <c r="R229" s="341"/>
      <c r="S229" s="361" t="s">
        <v>134</v>
      </c>
      <c r="T229" s="362"/>
      <c r="U229" s="362"/>
      <c r="V229" s="362"/>
      <c r="W229" s="362"/>
      <c r="X229" s="362"/>
      <c r="Y229" s="362"/>
      <c r="Z229" s="362"/>
      <c r="AA229" s="362"/>
      <c r="AB229" s="362"/>
      <c r="AC229" s="362"/>
      <c r="AD229" s="362"/>
      <c r="AE229" s="362"/>
      <c r="AF229" s="362"/>
      <c r="AG229" s="613"/>
      <c r="AH229" s="612"/>
      <c r="AI229" s="341"/>
      <c r="AJ229" s="361" t="s">
        <v>134</v>
      </c>
      <c r="AK229" s="362"/>
      <c r="AL229" s="362"/>
      <c r="AM229" s="362"/>
      <c r="AN229" s="362"/>
      <c r="AO229" s="362"/>
      <c r="AP229" s="362"/>
      <c r="AQ229" s="362"/>
      <c r="AR229" s="362"/>
      <c r="AS229" s="362"/>
      <c r="AT229" s="362"/>
      <c r="AU229" s="362"/>
      <c r="AV229" s="362"/>
      <c r="AW229" s="362"/>
      <c r="AX229" s="613"/>
      <c r="AY229" s="612"/>
      <c r="AZ229" s="341"/>
      <c r="BA229" s="361" t="s">
        <v>134</v>
      </c>
      <c r="BB229" s="362"/>
      <c r="BC229" s="362"/>
      <c r="BD229" s="362"/>
      <c r="BE229" s="362"/>
      <c r="BF229" s="362"/>
      <c r="BG229" s="362"/>
      <c r="BH229" s="362"/>
      <c r="BI229" s="362"/>
      <c r="BJ229" s="362"/>
      <c r="BK229" s="362"/>
      <c r="BL229" s="362"/>
      <c r="BM229" s="362"/>
      <c r="BN229" s="362"/>
      <c r="BO229" s="613"/>
      <c r="BP229" s="612"/>
      <c r="BQ229" s="341"/>
      <c r="BR229" s="361" t="s">
        <v>134</v>
      </c>
      <c r="BS229" s="362"/>
      <c r="BT229" s="362"/>
      <c r="BU229" s="362"/>
      <c r="BV229" s="362"/>
      <c r="BW229" s="362"/>
      <c r="BX229" s="362"/>
      <c r="BY229" s="362"/>
      <c r="BZ229" s="362"/>
      <c r="CA229" s="362"/>
      <c r="CB229" s="362"/>
      <c r="CC229" s="362"/>
      <c r="CD229" s="362"/>
      <c r="CE229" s="362"/>
      <c r="CF229" s="613"/>
      <c r="CG229" s="612"/>
      <c r="CH229" s="341"/>
      <c r="CI229" s="361" t="s">
        <v>134</v>
      </c>
      <c r="CJ229" s="362"/>
      <c r="CK229" s="362"/>
      <c r="CL229" s="362"/>
      <c r="CM229" s="362"/>
      <c r="CN229" s="362"/>
      <c r="CO229" s="362"/>
      <c r="CP229" s="362"/>
      <c r="CQ229" s="362"/>
      <c r="CR229" s="362"/>
      <c r="CS229" s="362"/>
      <c r="CT229" s="362"/>
      <c r="CU229" s="362"/>
      <c r="CV229" s="362"/>
      <c r="CW229" s="613"/>
      <c r="CX229" s="612"/>
      <c r="CY229" s="341"/>
      <c r="CZ229" s="361" t="s">
        <v>134</v>
      </c>
      <c r="DA229" s="362"/>
      <c r="DB229" s="362"/>
      <c r="DC229" s="362"/>
      <c r="DD229" s="362"/>
      <c r="DE229" s="362"/>
      <c r="DF229" s="362"/>
      <c r="DG229" s="362"/>
      <c r="DH229" s="362"/>
      <c r="DI229" s="362"/>
      <c r="DJ229" s="362"/>
      <c r="DK229" s="362"/>
      <c r="DL229" s="362"/>
      <c r="DM229" s="362"/>
      <c r="DN229" s="613"/>
      <c r="DO229" s="612"/>
      <c r="DP229" s="341"/>
      <c r="DQ229" s="361" t="s">
        <v>134</v>
      </c>
      <c r="DR229" s="362"/>
      <c r="DS229" s="362"/>
      <c r="DT229" s="362"/>
      <c r="DU229" s="362"/>
      <c r="DV229" s="362"/>
      <c r="DW229" s="362"/>
      <c r="DX229" s="362"/>
      <c r="DY229" s="362"/>
      <c r="DZ229" s="362"/>
      <c r="EA229" s="362"/>
      <c r="EB229" s="362"/>
      <c r="EC229" s="362"/>
      <c r="ED229" s="362"/>
      <c r="EE229" s="613"/>
      <c r="EF229" s="612"/>
      <c r="EG229" s="341"/>
      <c r="EH229" s="361" t="s">
        <v>134</v>
      </c>
      <c r="EI229" s="362"/>
      <c r="EJ229" s="362"/>
      <c r="EK229" s="362"/>
      <c r="EL229" s="362"/>
      <c r="EM229" s="362"/>
      <c r="EN229" s="362"/>
      <c r="EO229" s="362"/>
      <c r="EP229" s="362"/>
      <c r="EQ229" s="362"/>
      <c r="ER229" s="362"/>
      <c r="ES229" s="362"/>
      <c r="ET229" s="362"/>
      <c r="EU229" s="362"/>
      <c r="EV229" s="613"/>
      <c r="EW229" s="612"/>
      <c r="EX229" s="341"/>
      <c r="EY229" s="361" t="s">
        <v>134</v>
      </c>
      <c r="EZ229" s="362"/>
      <c r="FA229" s="362"/>
      <c r="FB229" s="362"/>
      <c r="FC229" s="362"/>
      <c r="FD229" s="362"/>
      <c r="FE229" s="362"/>
      <c r="FF229" s="362"/>
      <c r="FG229" s="362"/>
      <c r="FH229" s="362"/>
      <c r="FI229" s="362"/>
      <c r="FJ229" s="362"/>
      <c r="FK229" s="362"/>
      <c r="FL229" s="362"/>
      <c r="FM229" s="613"/>
      <c r="FN229" s="612"/>
      <c r="FO229" s="341"/>
      <c r="FP229" s="361" t="s">
        <v>134</v>
      </c>
      <c r="FQ229" s="362"/>
      <c r="FR229" s="362"/>
      <c r="FS229" s="362"/>
      <c r="FT229" s="362"/>
      <c r="FU229" s="362"/>
      <c r="FV229" s="362"/>
      <c r="FW229" s="362"/>
      <c r="FX229" s="362"/>
      <c r="FY229" s="362"/>
      <c r="FZ229" s="362"/>
      <c r="GA229" s="362"/>
      <c r="GB229" s="362"/>
      <c r="GC229" s="362"/>
      <c r="GD229" s="613"/>
      <c r="GE229" s="612"/>
      <c r="GF229" s="341"/>
      <c r="GG229" s="361" t="s">
        <v>134</v>
      </c>
      <c r="GH229" s="362"/>
      <c r="GI229" s="362"/>
      <c r="GJ229" s="362"/>
      <c r="GK229" s="362"/>
      <c r="GL229" s="362"/>
      <c r="GM229" s="362"/>
      <c r="GN229" s="362"/>
      <c r="GO229" s="362"/>
      <c r="GP229" s="362"/>
      <c r="GQ229" s="362"/>
      <c r="GR229" s="362"/>
      <c r="GS229" s="362"/>
      <c r="GT229" s="362"/>
      <c r="GU229" s="613"/>
      <c r="GV229" s="612"/>
      <c r="GW229" s="341"/>
      <c r="GX229" s="361" t="s">
        <v>134</v>
      </c>
      <c r="GY229" s="362"/>
      <c r="GZ229" s="362"/>
      <c r="HA229" s="362"/>
      <c r="HB229" s="362"/>
      <c r="HC229" s="362"/>
      <c r="HD229" s="362"/>
      <c r="HE229" s="362"/>
      <c r="HF229" s="362"/>
      <c r="HG229" s="362"/>
      <c r="HH229" s="362"/>
      <c r="HI229" s="362"/>
      <c r="HJ229" s="362"/>
      <c r="HK229" s="362"/>
      <c r="HL229" s="613"/>
      <c r="HM229" s="612"/>
      <c r="HN229" s="341"/>
      <c r="HO229" s="361" t="s">
        <v>134</v>
      </c>
      <c r="HP229" s="362"/>
      <c r="HQ229" s="362"/>
      <c r="HR229" s="362"/>
      <c r="HS229" s="362"/>
      <c r="HT229" s="362"/>
      <c r="HU229" s="362"/>
      <c r="HV229" s="362"/>
      <c r="HW229" s="362"/>
      <c r="HX229" s="362"/>
      <c r="HY229" s="362"/>
      <c r="HZ229" s="362"/>
      <c r="IA229" s="362"/>
      <c r="IB229" s="362"/>
      <c r="IC229" s="613"/>
      <c r="ID229" s="612"/>
      <c r="IE229" s="341"/>
      <c r="IF229" s="361" t="s">
        <v>134</v>
      </c>
      <c r="IG229" s="362"/>
      <c r="IH229" s="362"/>
      <c r="II229" s="362"/>
      <c r="IJ229" s="362"/>
      <c r="IK229" s="362"/>
      <c r="IL229" s="362"/>
      <c r="IM229" s="362"/>
      <c r="IN229" s="362"/>
      <c r="IO229" s="362"/>
      <c r="IP229" s="362"/>
      <c r="IQ229" s="362"/>
      <c r="IR229" s="362"/>
      <c r="IS229" s="362"/>
      <c r="IT229" s="613"/>
      <c r="IU229" s="612"/>
      <c r="IV229" s="341"/>
      <c r="IW229" s="361" t="s">
        <v>134</v>
      </c>
      <c r="IX229" s="362"/>
      <c r="IY229" s="362"/>
      <c r="IZ229" s="362"/>
      <c r="JA229" s="362"/>
      <c r="JB229" s="362"/>
      <c r="JC229" s="362"/>
      <c r="JD229" s="362"/>
      <c r="JE229" s="362"/>
      <c r="JF229" s="362"/>
      <c r="JG229" s="362"/>
      <c r="JH229" s="362"/>
      <c r="JI229" s="362"/>
      <c r="JJ229" s="362"/>
      <c r="JK229" s="613"/>
      <c r="JL229" s="612"/>
      <c r="JM229" s="341"/>
      <c r="JN229" s="361" t="s">
        <v>134</v>
      </c>
      <c r="JO229" s="362"/>
      <c r="JP229" s="362"/>
      <c r="JQ229" s="362"/>
      <c r="JR229" s="362"/>
      <c r="JS229" s="362"/>
      <c r="JT229" s="362"/>
      <c r="JU229" s="362"/>
      <c r="JV229" s="362"/>
      <c r="JW229" s="362"/>
      <c r="JX229" s="362"/>
      <c r="JY229" s="362"/>
      <c r="JZ229" s="362"/>
      <c r="KA229" s="362"/>
      <c r="KB229" s="613"/>
      <c r="KC229" s="612"/>
      <c r="KD229" s="341"/>
      <c r="KE229" s="361" t="s">
        <v>134</v>
      </c>
      <c r="KF229" s="362"/>
      <c r="KG229" s="362"/>
      <c r="KH229" s="362"/>
      <c r="KI229" s="362"/>
      <c r="KJ229" s="362"/>
      <c r="KK229" s="362"/>
      <c r="KL229" s="362"/>
      <c r="KM229" s="362"/>
      <c r="KN229" s="362"/>
      <c r="KO229" s="362"/>
      <c r="KP229" s="362"/>
      <c r="KQ229" s="362"/>
      <c r="KR229" s="362"/>
      <c r="KS229" s="613"/>
      <c r="KT229" s="612"/>
      <c r="KU229" s="351"/>
    </row>
    <row r="230" ht="15.75" customHeight="1">
      <c r="A230" s="341">
        <v>1.0</v>
      </c>
      <c r="B230" s="342" t="s">
        <v>135</v>
      </c>
      <c r="C230" s="343" t="s">
        <v>121</v>
      </c>
      <c r="D230" s="343" t="s">
        <v>123</v>
      </c>
      <c r="E230" s="344"/>
      <c r="F230" s="344"/>
      <c r="G230" s="344">
        <f t="shared" ref="G230:G239" si="1729">IFERROR(E230*F230/1000000,0)</f>
        <v>0</v>
      </c>
      <c r="H230" s="345"/>
      <c r="I230" s="344">
        <f t="shared" ref="I230:I239" si="1730">IFERROR(+G230*H230,"")</f>
        <v>0</v>
      </c>
      <c r="J230" s="346"/>
      <c r="K230" s="347"/>
      <c r="L230" s="347"/>
      <c r="M230" s="344">
        <f t="shared" ref="M230:M239" si="1731">IFERROR(+(IF(G230="","0",G230))+(IF(I230="","0",I230))+(IF(L230="","0",L230)),"")</f>
        <v>0</v>
      </c>
      <c r="N230" s="345">
        <v>0.294289866351475</v>
      </c>
      <c r="O230" s="348">
        <f t="shared" ref="O230:O239" si="1732">IFERROR(+N230*(M230-L230),"")</f>
        <v>0</v>
      </c>
      <c r="P230" s="348">
        <f t="shared" ref="P230:P239" si="1733">IFERROR(+(IF(M230="","0",M230))-(IF(O230="","0",O230)),"")</f>
        <v>0</v>
      </c>
      <c r="Q230" s="612"/>
      <c r="R230" s="341">
        <v>1.0</v>
      </c>
      <c r="S230" s="342" t="s">
        <v>135</v>
      </c>
      <c r="T230" s="343" t="s">
        <v>121</v>
      </c>
      <c r="U230" s="343" t="s">
        <v>123</v>
      </c>
      <c r="V230" s="344"/>
      <c r="W230" s="344"/>
      <c r="X230" s="344">
        <f t="shared" ref="X230:X239" si="1734">IFERROR(V230*W230/1000000,0)</f>
        <v>0</v>
      </c>
      <c r="Y230" s="345"/>
      <c r="Z230" s="344">
        <f t="shared" ref="Z230:Z239" si="1735">IFERROR(+X230*Y230,"")</f>
        <v>0</v>
      </c>
      <c r="AA230" s="346"/>
      <c r="AB230" s="347"/>
      <c r="AC230" s="347"/>
      <c r="AD230" s="344">
        <f t="shared" ref="AD230:AD239" si="1736">IFERROR(+(IF(X230="","0",X230))+(IF(Z230="","0",Z230))+(IF(AC230="","0",AC230)),"")</f>
        <v>0</v>
      </c>
      <c r="AE230" s="345">
        <v>0.294289866351475</v>
      </c>
      <c r="AF230" s="348">
        <f t="shared" ref="AF230:AF239" si="1737">IFERROR(+AE230*(AD230-AC230),"")</f>
        <v>0</v>
      </c>
      <c r="AG230" s="348">
        <f t="shared" ref="AG230:AG239" si="1738">IFERROR(+(IF(AD230="","0",AD230))-(IF(AF230="","0",AF230)),"")</f>
        <v>0</v>
      </c>
      <c r="AH230" s="612"/>
      <c r="AI230" s="341">
        <v>1.0</v>
      </c>
      <c r="AJ230" s="342" t="s">
        <v>135</v>
      </c>
      <c r="AK230" s="343" t="s">
        <v>121</v>
      </c>
      <c r="AL230" s="343" t="s">
        <v>123</v>
      </c>
      <c r="AM230" s="344"/>
      <c r="AN230" s="344"/>
      <c r="AO230" s="344">
        <f t="shared" ref="AO230:AO239" si="1739">IFERROR(AM230*AN230/1000000,0)</f>
        <v>0</v>
      </c>
      <c r="AP230" s="345"/>
      <c r="AQ230" s="344">
        <f t="shared" ref="AQ230:AQ239" si="1740">IFERROR(+AO230*AP230,"")</f>
        <v>0</v>
      </c>
      <c r="AR230" s="346"/>
      <c r="AS230" s="347"/>
      <c r="AT230" s="347"/>
      <c r="AU230" s="344">
        <f t="shared" ref="AU230:AU239" si="1741">IFERROR(+(IF(AO230="","0",AO230))+(IF(AQ230="","0",AQ230))+(IF(AT230="","0",AT230)),"")</f>
        <v>0</v>
      </c>
      <c r="AV230" s="345">
        <v>0.294289866351475</v>
      </c>
      <c r="AW230" s="348">
        <f t="shared" ref="AW230:AW239" si="1742">IFERROR(+AV230*(AU230-AT230),"")</f>
        <v>0</v>
      </c>
      <c r="AX230" s="348">
        <f t="shared" ref="AX230:AX239" si="1743">IFERROR(+(IF(AU230="","0",AU230))-(IF(AW230="","0",AW230)),"")</f>
        <v>0</v>
      </c>
      <c r="AY230" s="612"/>
      <c r="AZ230" s="341">
        <v>1.0</v>
      </c>
      <c r="BA230" s="342" t="s">
        <v>135</v>
      </c>
      <c r="BB230" s="343" t="s">
        <v>121</v>
      </c>
      <c r="BC230" s="343" t="s">
        <v>123</v>
      </c>
      <c r="BD230" s="344"/>
      <c r="BE230" s="344"/>
      <c r="BF230" s="344">
        <f t="shared" ref="BF230:BF239" si="1744">IFERROR(BD230*BE230/1000000,0)</f>
        <v>0</v>
      </c>
      <c r="BG230" s="345"/>
      <c r="BH230" s="344">
        <f t="shared" ref="BH230:BH239" si="1745">IFERROR(+BF230*BG230,"")</f>
        <v>0</v>
      </c>
      <c r="BI230" s="346"/>
      <c r="BJ230" s="347"/>
      <c r="BK230" s="347"/>
      <c r="BL230" s="344">
        <f t="shared" ref="BL230:BL239" si="1746">IFERROR(+(IF(BF230="","0",BF230))+(IF(BH230="","0",BH230))+(IF(BK230="","0",BK230)),"")</f>
        <v>0</v>
      </c>
      <c r="BM230" s="345">
        <v>0.294289866351475</v>
      </c>
      <c r="BN230" s="348">
        <f t="shared" ref="BN230:BN239" si="1747">IFERROR(+BM230*(BL230-BK230),"")</f>
        <v>0</v>
      </c>
      <c r="BO230" s="348">
        <f t="shared" ref="BO230:BO239" si="1748">IFERROR(+(IF(BL230="","0",BL230))-(IF(BN230="","0",BN230)),"")</f>
        <v>0</v>
      </c>
      <c r="BP230" s="612"/>
      <c r="BQ230" s="341">
        <v>1.0</v>
      </c>
      <c r="BR230" s="342" t="s">
        <v>135</v>
      </c>
      <c r="BS230" s="343" t="s">
        <v>121</v>
      </c>
      <c r="BT230" s="343" t="s">
        <v>123</v>
      </c>
      <c r="BU230" s="344"/>
      <c r="BV230" s="344"/>
      <c r="BW230" s="344">
        <f t="shared" ref="BW230:BW239" si="1749">IFERROR(BU230*BV230/1000000,0)</f>
        <v>0</v>
      </c>
      <c r="BX230" s="345"/>
      <c r="BY230" s="344">
        <f t="shared" ref="BY230:BY239" si="1750">IFERROR(+BW230*BX230,"")</f>
        <v>0</v>
      </c>
      <c r="BZ230" s="346"/>
      <c r="CA230" s="347"/>
      <c r="CB230" s="347"/>
      <c r="CC230" s="344">
        <f t="shared" ref="CC230:CC239" si="1751">IFERROR(+(IF(BW230="","0",BW230))+(IF(BY230="","0",BY230))+(IF(CB230="","0",CB230)),"")</f>
        <v>0</v>
      </c>
      <c r="CD230" s="345">
        <v>0.294289866351475</v>
      </c>
      <c r="CE230" s="348">
        <f t="shared" ref="CE230:CE239" si="1752">IFERROR(+CD230*(CC230-CB230),"")</f>
        <v>0</v>
      </c>
      <c r="CF230" s="348">
        <f t="shared" ref="CF230:CF239" si="1753">IFERROR(+(IF(CC230="","0",CC230))-(IF(CE230="","0",CE230)),"")</f>
        <v>0</v>
      </c>
      <c r="CG230" s="612"/>
      <c r="CH230" s="341">
        <v>1.0</v>
      </c>
      <c r="CI230" s="342" t="s">
        <v>135</v>
      </c>
      <c r="CJ230" s="343" t="s">
        <v>121</v>
      </c>
      <c r="CK230" s="343" t="s">
        <v>123</v>
      </c>
      <c r="CL230" s="344"/>
      <c r="CM230" s="344"/>
      <c r="CN230" s="344">
        <f t="shared" ref="CN230:CN239" si="1754">IFERROR(CL230*CM230/1000000,0)</f>
        <v>0</v>
      </c>
      <c r="CO230" s="345"/>
      <c r="CP230" s="344">
        <f t="shared" ref="CP230:CP239" si="1755">IFERROR(+CN230*CO230,"")</f>
        <v>0</v>
      </c>
      <c r="CQ230" s="346"/>
      <c r="CR230" s="347"/>
      <c r="CS230" s="347"/>
      <c r="CT230" s="344">
        <f t="shared" ref="CT230:CT239" si="1756">IFERROR(+(IF(CN230="","0",CN230))+(IF(CP230="","0",CP230))+(IF(CS230="","0",CS230)),"")</f>
        <v>0</v>
      </c>
      <c r="CU230" s="345">
        <v>0.294289866351475</v>
      </c>
      <c r="CV230" s="348">
        <f t="shared" ref="CV230:CV239" si="1757">IFERROR(+CU230*(CT230-CS230),"")</f>
        <v>0</v>
      </c>
      <c r="CW230" s="348">
        <f t="shared" ref="CW230:CW239" si="1758">IFERROR(+(IF(CT230="","0",CT230))-(IF(CV230="","0",CV230)),"")</f>
        <v>0</v>
      </c>
      <c r="CX230" s="612"/>
      <c r="CY230" s="341">
        <v>1.0</v>
      </c>
      <c r="CZ230" s="342" t="s">
        <v>135</v>
      </c>
      <c r="DA230" s="343" t="s">
        <v>121</v>
      </c>
      <c r="DB230" s="343" t="s">
        <v>123</v>
      </c>
      <c r="DC230" s="344"/>
      <c r="DD230" s="344"/>
      <c r="DE230" s="344">
        <f t="shared" ref="DE230:DE239" si="1759">IFERROR(DC230*DD230/1000000,0)</f>
        <v>0</v>
      </c>
      <c r="DF230" s="345"/>
      <c r="DG230" s="344">
        <f t="shared" ref="DG230:DG239" si="1760">IFERROR(+DE230*DF230,"")</f>
        <v>0</v>
      </c>
      <c r="DH230" s="346"/>
      <c r="DI230" s="347"/>
      <c r="DJ230" s="347"/>
      <c r="DK230" s="344">
        <f t="shared" ref="DK230:DK239" si="1761">IFERROR(+(IF(DE230="","0",DE230))+(IF(DG230="","0",DG230))+(IF(DJ230="","0",DJ230)),"")</f>
        <v>0</v>
      </c>
      <c r="DL230" s="345">
        <v>0.294289866351475</v>
      </c>
      <c r="DM230" s="348">
        <f t="shared" ref="DM230:DM239" si="1762">IFERROR(+DL230*(DK230-DJ230),"")</f>
        <v>0</v>
      </c>
      <c r="DN230" s="348">
        <f t="shared" ref="DN230:DN239" si="1763">IFERROR(+(IF(DK230="","0",DK230))-(IF(DM230="","0",DM230)),"")</f>
        <v>0</v>
      </c>
      <c r="DO230" s="612"/>
      <c r="DP230" s="341">
        <v>1.0</v>
      </c>
      <c r="DQ230" s="342" t="s">
        <v>135</v>
      </c>
      <c r="DR230" s="343" t="s">
        <v>121</v>
      </c>
      <c r="DS230" s="343" t="s">
        <v>123</v>
      </c>
      <c r="DT230" s="344"/>
      <c r="DU230" s="344"/>
      <c r="DV230" s="344">
        <f t="shared" ref="DV230:DV239" si="1764">IFERROR(DT230*DU230/1000000,0)</f>
        <v>0</v>
      </c>
      <c r="DW230" s="345"/>
      <c r="DX230" s="344">
        <f t="shared" ref="DX230:DX239" si="1765">IFERROR(+DV230*DW230,"")</f>
        <v>0</v>
      </c>
      <c r="DY230" s="346"/>
      <c r="DZ230" s="347"/>
      <c r="EA230" s="347"/>
      <c r="EB230" s="344">
        <f t="shared" ref="EB230:EB239" si="1766">IFERROR(+(IF(DV230="","0",DV230))+(IF(DX230="","0",DX230))+(IF(EA230="","0",EA230)),"")</f>
        <v>0</v>
      </c>
      <c r="EC230" s="345">
        <v>0.294289866351475</v>
      </c>
      <c r="ED230" s="348">
        <f t="shared" ref="ED230:ED239" si="1767">IFERROR(+EC230*(EB230-EA230),"")</f>
        <v>0</v>
      </c>
      <c r="EE230" s="348">
        <f t="shared" ref="EE230:EE239" si="1768">IFERROR(+(IF(EB230="","0",EB230))-(IF(ED230="","0",ED230)),"")</f>
        <v>0</v>
      </c>
      <c r="EF230" s="612"/>
      <c r="EG230" s="341">
        <v>1.0</v>
      </c>
      <c r="EH230" s="342" t="s">
        <v>135</v>
      </c>
      <c r="EI230" s="343" t="s">
        <v>121</v>
      </c>
      <c r="EJ230" s="343" t="s">
        <v>123</v>
      </c>
      <c r="EK230" s="344"/>
      <c r="EL230" s="344"/>
      <c r="EM230" s="344">
        <f t="shared" ref="EM230:EM239" si="1769">IFERROR(EK230*EL230/1000000,0)</f>
        <v>0</v>
      </c>
      <c r="EN230" s="345"/>
      <c r="EO230" s="344">
        <f t="shared" ref="EO230:EO239" si="1770">IFERROR(+EM230*EN230,"")</f>
        <v>0</v>
      </c>
      <c r="EP230" s="346"/>
      <c r="EQ230" s="347"/>
      <c r="ER230" s="347"/>
      <c r="ES230" s="344">
        <f t="shared" ref="ES230:ES239" si="1771">IFERROR(+(IF(EM230="","0",EM230))+(IF(EO230="","0",EO230))+(IF(ER230="","0",ER230)),"")</f>
        <v>0</v>
      </c>
      <c r="ET230" s="345">
        <v>0.294289866351475</v>
      </c>
      <c r="EU230" s="348">
        <f t="shared" ref="EU230:EU239" si="1772">IFERROR(+ET230*(ES230-ER230),"")</f>
        <v>0</v>
      </c>
      <c r="EV230" s="348">
        <f t="shared" ref="EV230:EV239" si="1773">IFERROR(+(IF(ES230="","0",ES230))-(IF(EU230="","0",EU230)),"")</f>
        <v>0</v>
      </c>
      <c r="EW230" s="612"/>
      <c r="EX230" s="341">
        <v>1.0</v>
      </c>
      <c r="EY230" s="342" t="s">
        <v>135</v>
      </c>
      <c r="EZ230" s="343" t="s">
        <v>121</v>
      </c>
      <c r="FA230" s="343" t="s">
        <v>123</v>
      </c>
      <c r="FB230" s="344"/>
      <c r="FC230" s="344"/>
      <c r="FD230" s="344">
        <f t="shared" ref="FD230:FD239" si="1774">IFERROR(FB230*FC230/1000000,0)</f>
        <v>0</v>
      </c>
      <c r="FE230" s="345"/>
      <c r="FF230" s="344">
        <f t="shared" ref="FF230:FF239" si="1775">IFERROR(+FD230*FE230,"")</f>
        <v>0</v>
      </c>
      <c r="FG230" s="346"/>
      <c r="FH230" s="347"/>
      <c r="FI230" s="347"/>
      <c r="FJ230" s="344">
        <f t="shared" ref="FJ230:FJ239" si="1776">IFERROR(+(IF(FD230="","0",FD230))+(IF(FF230="","0",FF230))+(IF(FI230="","0",FI230)),"")</f>
        <v>0</v>
      </c>
      <c r="FK230" s="345">
        <v>0.294289866351475</v>
      </c>
      <c r="FL230" s="348">
        <f t="shared" ref="FL230:FL239" si="1777">IFERROR(+FK230*(FJ230-FI230),"")</f>
        <v>0</v>
      </c>
      <c r="FM230" s="348">
        <f t="shared" ref="FM230:FM239" si="1778">IFERROR(+(IF(FJ230="","0",FJ230))-(IF(FL230="","0",FL230)),"")</f>
        <v>0</v>
      </c>
      <c r="FN230" s="612"/>
      <c r="FO230" s="341">
        <v>1.0</v>
      </c>
      <c r="FP230" s="342" t="s">
        <v>135</v>
      </c>
      <c r="FQ230" s="343" t="s">
        <v>121</v>
      </c>
      <c r="FR230" s="343" t="s">
        <v>123</v>
      </c>
      <c r="FS230" s="344"/>
      <c r="FT230" s="344"/>
      <c r="FU230" s="344">
        <f t="shared" ref="FU230:FU239" si="1779">IFERROR(FS230*FT230/1000000,0)</f>
        <v>0</v>
      </c>
      <c r="FV230" s="345"/>
      <c r="FW230" s="344">
        <f t="shared" ref="FW230:FW239" si="1780">IFERROR(+FU230*FV230,"")</f>
        <v>0</v>
      </c>
      <c r="FX230" s="346"/>
      <c r="FY230" s="347"/>
      <c r="FZ230" s="347"/>
      <c r="GA230" s="344">
        <f t="shared" ref="GA230:GA239" si="1781">IFERROR(+(IF(FU230="","0",FU230))+(IF(FW230="","0",FW230))+(IF(FZ230="","0",FZ230)),"")</f>
        <v>0</v>
      </c>
      <c r="GB230" s="345">
        <v>0.294289866351475</v>
      </c>
      <c r="GC230" s="348">
        <f t="shared" ref="GC230:GC239" si="1782">IFERROR(+GB230*(GA230-FZ230),"")</f>
        <v>0</v>
      </c>
      <c r="GD230" s="348">
        <f t="shared" ref="GD230:GD239" si="1783">IFERROR(+(IF(GA230="","0",GA230))-(IF(GC230="","0",GC230)),"")</f>
        <v>0</v>
      </c>
      <c r="GE230" s="612"/>
      <c r="GF230" s="341">
        <v>1.0</v>
      </c>
      <c r="GG230" s="342" t="s">
        <v>135</v>
      </c>
      <c r="GH230" s="343" t="s">
        <v>121</v>
      </c>
      <c r="GI230" s="343" t="s">
        <v>123</v>
      </c>
      <c r="GJ230" s="344"/>
      <c r="GK230" s="344"/>
      <c r="GL230" s="344">
        <f t="shared" ref="GL230:GL239" si="1784">IFERROR(GJ230*GK230/1000000,0)</f>
        <v>0</v>
      </c>
      <c r="GM230" s="345"/>
      <c r="GN230" s="344">
        <f t="shared" ref="GN230:GN239" si="1785">IFERROR(+GL230*GM230,"")</f>
        <v>0</v>
      </c>
      <c r="GO230" s="346"/>
      <c r="GP230" s="347"/>
      <c r="GQ230" s="347"/>
      <c r="GR230" s="344">
        <f t="shared" ref="GR230:GR239" si="1786">IFERROR(+(IF(GL230="","0",GL230))+(IF(GN230="","0",GN230))+(IF(GQ230="","0",GQ230)),"")</f>
        <v>0</v>
      </c>
      <c r="GS230" s="345">
        <v>0.294289866351475</v>
      </c>
      <c r="GT230" s="348">
        <f t="shared" ref="GT230:GT239" si="1787">IFERROR(+GS230*(GR230-GQ230),"")</f>
        <v>0</v>
      </c>
      <c r="GU230" s="348">
        <f t="shared" ref="GU230:GU239" si="1788">IFERROR(+(IF(GR230="","0",GR230))-(IF(GT230="","0",GT230)),"")</f>
        <v>0</v>
      </c>
      <c r="GV230" s="612"/>
      <c r="GW230" s="341">
        <v>1.0</v>
      </c>
      <c r="GX230" s="342" t="s">
        <v>135</v>
      </c>
      <c r="GY230" s="343" t="s">
        <v>121</v>
      </c>
      <c r="GZ230" s="343" t="s">
        <v>123</v>
      </c>
      <c r="HA230" s="344"/>
      <c r="HB230" s="344"/>
      <c r="HC230" s="344">
        <f t="shared" ref="HC230:HC239" si="1789">IFERROR(HA230*HB230/1000000,0)</f>
        <v>0</v>
      </c>
      <c r="HD230" s="345"/>
      <c r="HE230" s="344">
        <f t="shared" ref="HE230:HE239" si="1790">IFERROR(+HC230*HD230,"")</f>
        <v>0</v>
      </c>
      <c r="HF230" s="346"/>
      <c r="HG230" s="347"/>
      <c r="HH230" s="347"/>
      <c r="HI230" s="344">
        <f t="shared" ref="HI230:HI239" si="1791">IFERROR(+(IF(HC230="","0",HC230))+(IF(HE230="","0",HE230))+(IF(HH230="","0",HH230)),"")</f>
        <v>0</v>
      </c>
      <c r="HJ230" s="345">
        <v>0.294289866351475</v>
      </c>
      <c r="HK230" s="348">
        <f t="shared" ref="HK230:HK239" si="1792">IFERROR(+HJ230*(HI230-HH230),"")</f>
        <v>0</v>
      </c>
      <c r="HL230" s="348">
        <f t="shared" ref="HL230:HL239" si="1793">IFERROR(+(IF(HI230="","0",HI230))-(IF(HK230="","0",HK230)),"")</f>
        <v>0</v>
      </c>
      <c r="HM230" s="612"/>
      <c r="HN230" s="341">
        <v>1.0</v>
      </c>
      <c r="HO230" s="342" t="s">
        <v>135</v>
      </c>
      <c r="HP230" s="343" t="s">
        <v>121</v>
      </c>
      <c r="HQ230" s="343" t="s">
        <v>123</v>
      </c>
      <c r="HR230" s="344"/>
      <c r="HS230" s="344"/>
      <c r="HT230" s="344">
        <f t="shared" ref="HT230:HT239" si="1794">IFERROR(HR230*HS230/1000000,0)</f>
        <v>0</v>
      </c>
      <c r="HU230" s="345"/>
      <c r="HV230" s="344">
        <f t="shared" ref="HV230:HV239" si="1795">IFERROR(+HT230*HU230,"")</f>
        <v>0</v>
      </c>
      <c r="HW230" s="346"/>
      <c r="HX230" s="347"/>
      <c r="HY230" s="347"/>
      <c r="HZ230" s="344">
        <f t="shared" ref="HZ230:HZ239" si="1796">IFERROR(+(IF(HT230="","0",HT230))+(IF(HV230="","0",HV230))+(IF(HY230="","0",HY230)),"")</f>
        <v>0</v>
      </c>
      <c r="IA230" s="345">
        <v>0.294289866351475</v>
      </c>
      <c r="IB230" s="348">
        <f t="shared" ref="IB230:IB239" si="1797">IFERROR(+IA230*(HZ230-HY230),"")</f>
        <v>0</v>
      </c>
      <c r="IC230" s="348">
        <f t="shared" ref="IC230:IC239" si="1798">IFERROR(+(IF(HZ230="","0",HZ230))-(IF(IB230="","0",IB230)),"")</f>
        <v>0</v>
      </c>
      <c r="ID230" s="612"/>
      <c r="IE230" s="341">
        <v>1.0</v>
      </c>
      <c r="IF230" s="342" t="s">
        <v>135</v>
      </c>
      <c r="IG230" s="343" t="s">
        <v>121</v>
      </c>
      <c r="IH230" s="343" t="s">
        <v>123</v>
      </c>
      <c r="II230" s="344"/>
      <c r="IJ230" s="344"/>
      <c r="IK230" s="344">
        <f t="shared" ref="IK230:IK239" si="1799">IFERROR(II230*IJ230/1000000,0)</f>
        <v>0</v>
      </c>
      <c r="IL230" s="345"/>
      <c r="IM230" s="344">
        <f t="shared" ref="IM230:IM239" si="1800">IFERROR(+IK230*IL230,"")</f>
        <v>0</v>
      </c>
      <c r="IN230" s="346"/>
      <c r="IO230" s="347"/>
      <c r="IP230" s="347"/>
      <c r="IQ230" s="344">
        <f t="shared" ref="IQ230:IQ239" si="1801">IFERROR(+(IF(IK230="","0",IK230))+(IF(IM230="","0",IM230))+(IF(IP230="","0",IP230)),"")</f>
        <v>0</v>
      </c>
      <c r="IR230" s="345">
        <v>0.294289866351475</v>
      </c>
      <c r="IS230" s="348">
        <f t="shared" ref="IS230:IS239" si="1802">IFERROR(+IR230*(IQ230-IP230),"")</f>
        <v>0</v>
      </c>
      <c r="IT230" s="348">
        <f t="shared" ref="IT230:IT239" si="1803">IFERROR(+(IF(IQ230="","0",IQ230))-(IF(IS230="","0",IS230)),"")</f>
        <v>0</v>
      </c>
      <c r="IU230" s="612"/>
      <c r="IV230" s="341">
        <v>1.0</v>
      </c>
      <c r="IW230" s="342" t="s">
        <v>135</v>
      </c>
      <c r="IX230" s="343" t="s">
        <v>121</v>
      </c>
      <c r="IY230" s="343" t="s">
        <v>123</v>
      </c>
      <c r="IZ230" s="344"/>
      <c r="JA230" s="344"/>
      <c r="JB230" s="344">
        <f t="shared" ref="JB230:JB239" si="1804">IFERROR(IZ230*JA230/1000000,0)</f>
        <v>0</v>
      </c>
      <c r="JC230" s="345"/>
      <c r="JD230" s="344">
        <f t="shared" ref="JD230:JD239" si="1805">IFERROR(+JB230*JC230,"")</f>
        <v>0</v>
      </c>
      <c r="JE230" s="346"/>
      <c r="JF230" s="347"/>
      <c r="JG230" s="347"/>
      <c r="JH230" s="344">
        <f t="shared" ref="JH230:JH239" si="1806">IFERROR(+(IF(JB230="","0",JB230))+(IF(JD230="","0",JD230))+(IF(JG230="","0",JG230)),"")</f>
        <v>0</v>
      </c>
      <c r="JI230" s="345">
        <v>0.294289866351475</v>
      </c>
      <c r="JJ230" s="348">
        <f t="shared" ref="JJ230:JJ239" si="1807">IFERROR(+JI230*(JH230-JG230),"")</f>
        <v>0</v>
      </c>
      <c r="JK230" s="348">
        <f t="shared" ref="JK230:JK239" si="1808">IFERROR(+(IF(JH230="","0",JH230))-(IF(JJ230="","0",JJ230)),"")</f>
        <v>0</v>
      </c>
      <c r="JL230" s="612"/>
      <c r="JM230" s="341">
        <v>1.0</v>
      </c>
      <c r="JN230" s="342" t="s">
        <v>135</v>
      </c>
      <c r="JO230" s="343" t="s">
        <v>121</v>
      </c>
      <c r="JP230" s="343" t="s">
        <v>123</v>
      </c>
      <c r="JQ230" s="344"/>
      <c r="JR230" s="344"/>
      <c r="JS230" s="344">
        <f t="shared" ref="JS230:JS239" si="1809">IFERROR(JQ230*JR230/1000000,0)</f>
        <v>0</v>
      </c>
      <c r="JT230" s="345"/>
      <c r="JU230" s="344">
        <f t="shared" ref="JU230:JU239" si="1810">IFERROR(+JS230*JT230,"")</f>
        <v>0</v>
      </c>
      <c r="JV230" s="346"/>
      <c r="JW230" s="347"/>
      <c r="JX230" s="347"/>
      <c r="JY230" s="344">
        <f t="shared" ref="JY230:JY239" si="1811">IFERROR(+(IF(JS230="","0",JS230))+(IF(JU230="","0",JU230))+(IF(JX230="","0",JX230)),"")</f>
        <v>0</v>
      </c>
      <c r="JZ230" s="345">
        <v>0.294289866351475</v>
      </c>
      <c r="KA230" s="348">
        <f t="shared" ref="KA230:KA239" si="1812">IFERROR(+JZ230*(JY230-JX230),"")</f>
        <v>0</v>
      </c>
      <c r="KB230" s="348">
        <f t="shared" ref="KB230:KB239" si="1813">IFERROR(+(IF(JY230="","0",JY230))-(IF(KA230="","0",KA230)),"")</f>
        <v>0</v>
      </c>
      <c r="KC230" s="612"/>
      <c r="KD230" s="341">
        <v>1.0</v>
      </c>
      <c r="KE230" s="342" t="s">
        <v>135</v>
      </c>
      <c r="KF230" s="343" t="s">
        <v>121</v>
      </c>
      <c r="KG230" s="343" t="s">
        <v>123</v>
      </c>
      <c r="KH230" s="344"/>
      <c r="KI230" s="344"/>
      <c r="KJ230" s="344">
        <f t="shared" ref="KJ230:KJ239" si="1814">IFERROR(KH230*KI230/1000000,0)</f>
        <v>0</v>
      </c>
      <c r="KK230" s="345"/>
      <c r="KL230" s="344">
        <f t="shared" ref="KL230:KL239" si="1815">IFERROR(+KJ230*KK230,"")</f>
        <v>0</v>
      </c>
      <c r="KM230" s="346"/>
      <c r="KN230" s="347"/>
      <c r="KO230" s="347"/>
      <c r="KP230" s="344">
        <f t="shared" ref="KP230:KP239" si="1816">IFERROR(+(IF(KJ230="","0",KJ230))+(IF(KL230="","0",KL230))+(IF(KO230="","0",KO230)),"")</f>
        <v>0</v>
      </c>
      <c r="KQ230" s="345">
        <v>0.294289866351475</v>
      </c>
      <c r="KR230" s="348">
        <f t="shared" ref="KR230:KR239" si="1817">IFERROR(+KQ230*(KP230-KO230),"")</f>
        <v>0</v>
      </c>
      <c r="KS230" s="348">
        <f t="shared" ref="KS230:KS239" si="1818">IFERROR(+(IF(KP230="","0",KP230))-(IF(KR230="","0",KR230)),"")</f>
        <v>0</v>
      </c>
      <c r="KT230" s="612"/>
      <c r="KU230" s="351"/>
    </row>
    <row r="231" ht="15.75" customHeight="1">
      <c r="A231" s="341">
        <v>2.0</v>
      </c>
      <c r="B231" s="342" t="s">
        <v>136</v>
      </c>
      <c r="C231" s="343" t="s">
        <v>121</v>
      </c>
      <c r="D231" s="343" t="s">
        <v>123</v>
      </c>
      <c r="E231" s="344"/>
      <c r="F231" s="344"/>
      <c r="G231" s="344">
        <f t="shared" si="1729"/>
        <v>0</v>
      </c>
      <c r="H231" s="345"/>
      <c r="I231" s="344">
        <f t="shared" si="1730"/>
        <v>0</v>
      </c>
      <c r="J231" s="346"/>
      <c r="K231" s="347"/>
      <c r="L231" s="347"/>
      <c r="M231" s="344">
        <f t="shared" si="1731"/>
        <v>0</v>
      </c>
      <c r="N231" s="345">
        <v>0.294289866351475</v>
      </c>
      <c r="O231" s="348">
        <f t="shared" si="1732"/>
        <v>0</v>
      </c>
      <c r="P231" s="348">
        <f t="shared" si="1733"/>
        <v>0</v>
      </c>
      <c r="Q231" s="612"/>
      <c r="R231" s="341">
        <v>2.0</v>
      </c>
      <c r="S231" s="342" t="s">
        <v>136</v>
      </c>
      <c r="T231" s="343" t="s">
        <v>121</v>
      </c>
      <c r="U231" s="343" t="s">
        <v>123</v>
      </c>
      <c r="V231" s="344"/>
      <c r="W231" s="344"/>
      <c r="X231" s="344">
        <f t="shared" si="1734"/>
        <v>0</v>
      </c>
      <c r="Y231" s="345"/>
      <c r="Z231" s="344">
        <f t="shared" si="1735"/>
        <v>0</v>
      </c>
      <c r="AA231" s="346"/>
      <c r="AB231" s="347"/>
      <c r="AC231" s="347"/>
      <c r="AD231" s="344">
        <f t="shared" si="1736"/>
        <v>0</v>
      </c>
      <c r="AE231" s="345">
        <v>0.294289866351475</v>
      </c>
      <c r="AF231" s="348">
        <f t="shared" si="1737"/>
        <v>0</v>
      </c>
      <c r="AG231" s="348">
        <f t="shared" si="1738"/>
        <v>0</v>
      </c>
      <c r="AH231" s="612"/>
      <c r="AI231" s="341">
        <v>2.0</v>
      </c>
      <c r="AJ231" s="342" t="s">
        <v>136</v>
      </c>
      <c r="AK231" s="343" t="s">
        <v>121</v>
      </c>
      <c r="AL231" s="343" t="s">
        <v>123</v>
      </c>
      <c r="AM231" s="344"/>
      <c r="AN231" s="344"/>
      <c r="AO231" s="344">
        <f t="shared" si="1739"/>
        <v>0</v>
      </c>
      <c r="AP231" s="345"/>
      <c r="AQ231" s="344">
        <f t="shared" si="1740"/>
        <v>0</v>
      </c>
      <c r="AR231" s="346"/>
      <c r="AS231" s="347"/>
      <c r="AT231" s="347"/>
      <c r="AU231" s="344">
        <f t="shared" si="1741"/>
        <v>0</v>
      </c>
      <c r="AV231" s="345">
        <v>0.294289866351475</v>
      </c>
      <c r="AW231" s="348">
        <f t="shared" si="1742"/>
        <v>0</v>
      </c>
      <c r="AX231" s="348">
        <f t="shared" si="1743"/>
        <v>0</v>
      </c>
      <c r="AY231" s="612"/>
      <c r="AZ231" s="341">
        <v>2.0</v>
      </c>
      <c r="BA231" s="342" t="s">
        <v>136</v>
      </c>
      <c r="BB231" s="343" t="s">
        <v>121</v>
      </c>
      <c r="BC231" s="343" t="s">
        <v>123</v>
      </c>
      <c r="BD231" s="344"/>
      <c r="BE231" s="344"/>
      <c r="BF231" s="344">
        <f t="shared" si="1744"/>
        <v>0</v>
      </c>
      <c r="BG231" s="345"/>
      <c r="BH231" s="344">
        <f t="shared" si="1745"/>
        <v>0</v>
      </c>
      <c r="BI231" s="346"/>
      <c r="BJ231" s="347"/>
      <c r="BK231" s="347"/>
      <c r="BL231" s="344">
        <f t="shared" si="1746"/>
        <v>0</v>
      </c>
      <c r="BM231" s="345">
        <v>0.294289866351475</v>
      </c>
      <c r="BN231" s="348">
        <f t="shared" si="1747"/>
        <v>0</v>
      </c>
      <c r="BO231" s="348">
        <f t="shared" si="1748"/>
        <v>0</v>
      </c>
      <c r="BP231" s="612"/>
      <c r="BQ231" s="341">
        <v>2.0</v>
      </c>
      <c r="BR231" s="342" t="s">
        <v>136</v>
      </c>
      <c r="BS231" s="343" t="s">
        <v>121</v>
      </c>
      <c r="BT231" s="343" t="s">
        <v>123</v>
      </c>
      <c r="BU231" s="344"/>
      <c r="BV231" s="344"/>
      <c r="BW231" s="344">
        <f t="shared" si="1749"/>
        <v>0</v>
      </c>
      <c r="BX231" s="345"/>
      <c r="BY231" s="344">
        <f t="shared" si="1750"/>
        <v>0</v>
      </c>
      <c r="BZ231" s="346"/>
      <c r="CA231" s="347"/>
      <c r="CB231" s="347"/>
      <c r="CC231" s="344">
        <f t="shared" si="1751"/>
        <v>0</v>
      </c>
      <c r="CD231" s="345">
        <v>0.294289866351475</v>
      </c>
      <c r="CE231" s="348">
        <f t="shared" si="1752"/>
        <v>0</v>
      </c>
      <c r="CF231" s="348">
        <f t="shared" si="1753"/>
        <v>0</v>
      </c>
      <c r="CG231" s="612"/>
      <c r="CH231" s="341">
        <v>2.0</v>
      </c>
      <c r="CI231" s="342" t="s">
        <v>136</v>
      </c>
      <c r="CJ231" s="343" t="s">
        <v>121</v>
      </c>
      <c r="CK231" s="343" t="s">
        <v>123</v>
      </c>
      <c r="CL231" s="344"/>
      <c r="CM231" s="344"/>
      <c r="CN231" s="344">
        <f t="shared" si="1754"/>
        <v>0</v>
      </c>
      <c r="CO231" s="345"/>
      <c r="CP231" s="344">
        <f t="shared" si="1755"/>
        <v>0</v>
      </c>
      <c r="CQ231" s="346"/>
      <c r="CR231" s="347"/>
      <c r="CS231" s="347"/>
      <c r="CT231" s="344">
        <f t="shared" si="1756"/>
        <v>0</v>
      </c>
      <c r="CU231" s="345">
        <v>0.294289866351475</v>
      </c>
      <c r="CV231" s="348">
        <f t="shared" si="1757"/>
        <v>0</v>
      </c>
      <c r="CW231" s="348">
        <f t="shared" si="1758"/>
        <v>0</v>
      </c>
      <c r="CX231" s="612"/>
      <c r="CY231" s="341">
        <v>2.0</v>
      </c>
      <c r="CZ231" s="342" t="s">
        <v>136</v>
      </c>
      <c r="DA231" s="343" t="s">
        <v>121</v>
      </c>
      <c r="DB231" s="343" t="s">
        <v>123</v>
      </c>
      <c r="DC231" s="344"/>
      <c r="DD231" s="344"/>
      <c r="DE231" s="344">
        <f t="shared" si="1759"/>
        <v>0</v>
      </c>
      <c r="DF231" s="345"/>
      <c r="DG231" s="344">
        <f t="shared" si="1760"/>
        <v>0</v>
      </c>
      <c r="DH231" s="346"/>
      <c r="DI231" s="347"/>
      <c r="DJ231" s="347"/>
      <c r="DK231" s="344">
        <f t="shared" si="1761"/>
        <v>0</v>
      </c>
      <c r="DL231" s="345">
        <v>0.294289866351475</v>
      </c>
      <c r="DM231" s="348">
        <f t="shared" si="1762"/>
        <v>0</v>
      </c>
      <c r="DN231" s="348">
        <f t="shared" si="1763"/>
        <v>0</v>
      </c>
      <c r="DO231" s="612"/>
      <c r="DP231" s="341">
        <v>2.0</v>
      </c>
      <c r="DQ231" s="342" t="s">
        <v>136</v>
      </c>
      <c r="DR231" s="343" t="s">
        <v>121</v>
      </c>
      <c r="DS231" s="343" t="s">
        <v>123</v>
      </c>
      <c r="DT231" s="344"/>
      <c r="DU231" s="344"/>
      <c r="DV231" s="344">
        <f t="shared" si="1764"/>
        <v>0</v>
      </c>
      <c r="DW231" s="345"/>
      <c r="DX231" s="344">
        <f t="shared" si="1765"/>
        <v>0</v>
      </c>
      <c r="DY231" s="346"/>
      <c r="DZ231" s="347"/>
      <c r="EA231" s="347"/>
      <c r="EB231" s="344">
        <f t="shared" si="1766"/>
        <v>0</v>
      </c>
      <c r="EC231" s="345">
        <v>0.294289866351475</v>
      </c>
      <c r="ED231" s="348">
        <f t="shared" si="1767"/>
        <v>0</v>
      </c>
      <c r="EE231" s="348">
        <f t="shared" si="1768"/>
        <v>0</v>
      </c>
      <c r="EF231" s="612"/>
      <c r="EG231" s="341">
        <v>2.0</v>
      </c>
      <c r="EH231" s="342" t="s">
        <v>136</v>
      </c>
      <c r="EI231" s="343" t="s">
        <v>121</v>
      </c>
      <c r="EJ231" s="343" t="s">
        <v>123</v>
      </c>
      <c r="EK231" s="344"/>
      <c r="EL231" s="344"/>
      <c r="EM231" s="344">
        <f t="shared" si="1769"/>
        <v>0</v>
      </c>
      <c r="EN231" s="345"/>
      <c r="EO231" s="344">
        <f t="shared" si="1770"/>
        <v>0</v>
      </c>
      <c r="EP231" s="346"/>
      <c r="EQ231" s="347"/>
      <c r="ER231" s="347"/>
      <c r="ES231" s="344">
        <f t="shared" si="1771"/>
        <v>0</v>
      </c>
      <c r="ET231" s="345">
        <v>0.294289866351475</v>
      </c>
      <c r="EU231" s="348">
        <f t="shared" si="1772"/>
        <v>0</v>
      </c>
      <c r="EV231" s="348">
        <f t="shared" si="1773"/>
        <v>0</v>
      </c>
      <c r="EW231" s="612"/>
      <c r="EX231" s="341">
        <v>2.0</v>
      </c>
      <c r="EY231" s="342" t="s">
        <v>136</v>
      </c>
      <c r="EZ231" s="343" t="s">
        <v>121</v>
      </c>
      <c r="FA231" s="343" t="s">
        <v>123</v>
      </c>
      <c r="FB231" s="344"/>
      <c r="FC231" s="344"/>
      <c r="FD231" s="344">
        <f t="shared" si="1774"/>
        <v>0</v>
      </c>
      <c r="FE231" s="345"/>
      <c r="FF231" s="344">
        <f t="shared" si="1775"/>
        <v>0</v>
      </c>
      <c r="FG231" s="346"/>
      <c r="FH231" s="347"/>
      <c r="FI231" s="347"/>
      <c r="FJ231" s="344">
        <f t="shared" si="1776"/>
        <v>0</v>
      </c>
      <c r="FK231" s="345">
        <v>0.294289866351475</v>
      </c>
      <c r="FL231" s="348">
        <f t="shared" si="1777"/>
        <v>0</v>
      </c>
      <c r="FM231" s="348">
        <f t="shared" si="1778"/>
        <v>0</v>
      </c>
      <c r="FN231" s="612"/>
      <c r="FO231" s="341">
        <v>2.0</v>
      </c>
      <c r="FP231" s="342" t="s">
        <v>136</v>
      </c>
      <c r="FQ231" s="343" t="s">
        <v>121</v>
      </c>
      <c r="FR231" s="343" t="s">
        <v>123</v>
      </c>
      <c r="FS231" s="344"/>
      <c r="FT231" s="344"/>
      <c r="FU231" s="344">
        <f t="shared" si="1779"/>
        <v>0</v>
      </c>
      <c r="FV231" s="345"/>
      <c r="FW231" s="344">
        <f t="shared" si="1780"/>
        <v>0</v>
      </c>
      <c r="FX231" s="346"/>
      <c r="FY231" s="347"/>
      <c r="FZ231" s="347"/>
      <c r="GA231" s="344">
        <f t="shared" si="1781"/>
        <v>0</v>
      </c>
      <c r="GB231" s="345">
        <v>0.294289866351475</v>
      </c>
      <c r="GC231" s="348">
        <f t="shared" si="1782"/>
        <v>0</v>
      </c>
      <c r="GD231" s="348">
        <f t="shared" si="1783"/>
        <v>0</v>
      </c>
      <c r="GE231" s="612"/>
      <c r="GF231" s="341">
        <v>2.0</v>
      </c>
      <c r="GG231" s="342" t="s">
        <v>136</v>
      </c>
      <c r="GH231" s="343" t="s">
        <v>121</v>
      </c>
      <c r="GI231" s="343" t="s">
        <v>123</v>
      </c>
      <c r="GJ231" s="344"/>
      <c r="GK231" s="344"/>
      <c r="GL231" s="344">
        <f t="shared" si="1784"/>
        <v>0</v>
      </c>
      <c r="GM231" s="345"/>
      <c r="GN231" s="344">
        <f t="shared" si="1785"/>
        <v>0</v>
      </c>
      <c r="GO231" s="346"/>
      <c r="GP231" s="347"/>
      <c r="GQ231" s="347"/>
      <c r="GR231" s="344">
        <f t="shared" si="1786"/>
        <v>0</v>
      </c>
      <c r="GS231" s="345">
        <v>0.294289866351475</v>
      </c>
      <c r="GT231" s="348">
        <f t="shared" si="1787"/>
        <v>0</v>
      </c>
      <c r="GU231" s="348">
        <f t="shared" si="1788"/>
        <v>0</v>
      </c>
      <c r="GV231" s="612"/>
      <c r="GW231" s="341">
        <v>2.0</v>
      </c>
      <c r="GX231" s="342" t="s">
        <v>136</v>
      </c>
      <c r="GY231" s="343" t="s">
        <v>121</v>
      </c>
      <c r="GZ231" s="343" t="s">
        <v>123</v>
      </c>
      <c r="HA231" s="344"/>
      <c r="HB231" s="344"/>
      <c r="HC231" s="344">
        <f t="shared" si="1789"/>
        <v>0</v>
      </c>
      <c r="HD231" s="345"/>
      <c r="HE231" s="344">
        <f t="shared" si="1790"/>
        <v>0</v>
      </c>
      <c r="HF231" s="346"/>
      <c r="HG231" s="347"/>
      <c r="HH231" s="347"/>
      <c r="HI231" s="344">
        <f t="shared" si="1791"/>
        <v>0</v>
      </c>
      <c r="HJ231" s="345">
        <v>0.294289866351475</v>
      </c>
      <c r="HK231" s="348">
        <f t="shared" si="1792"/>
        <v>0</v>
      </c>
      <c r="HL231" s="348">
        <f t="shared" si="1793"/>
        <v>0</v>
      </c>
      <c r="HM231" s="612"/>
      <c r="HN231" s="341">
        <v>2.0</v>
      </c>
      <c r="HO231" s="342" t="s">
        <v>136</v>
      </c>
      <c r="HP231" s="343" t="s">
        <v>121</v>
      </c>
      <c r="HQ231" s="343" t="s">
        <v>123</v>
      </c>
      <c r="HR231" s="344"/>
      <c r="HS231" s="344"/>
      <c r="HT231" s="344">
        <f t="shared" si="1794"/>
        <v>0</v>
      </c>
      <c r="HU231" s="345"/>
      <c r="HV231" s="344">
        <f t="shared" si="1795"/>
        <v>0</v>
      </c>
      <c r="HW231" s="346"/>
      <c r="HX231" s="347"/>
      <c r="HY231" s="347"/>
      <c r="HZ231" s="344">
        <f t="shared" si="1796"/>
        <v>0</v>
      </c>
      <c r="IA231" s="345">
        <v>0.294289866351475</v>
      </c>
      <c r="IB231" s="348">
        <f t="shared" si="1797"/>
        <v>0</v>
      </c>
      <c r="IC231" s="348">
        <f t="shared" si="1798"/>
        <v>0</v>
      </c>
      <c r="ID231" s="612"/>
      <c r="IE231" s="341">
        <v>2.0</v>
      </c>
      <c r="IF231" s="342" t="s">
        <v>136</v>
      </c>
      <c r="IG231" s="343" t="s">
        <v>121</v>
      </c>
      <c r="IH231" s="343" t="s">
        <v>123</v>
      </c>
      <c r="II231" s="344"/>
      <c r="IJ231" s="344"/>
      <c r="IK231" s="344">
        <f t="shared" si="1799"/>
        <v>0</v>
      </c>
      <c r="IL231" s="345"/>
      <c r="IM231" s="344">
        <f t="shared" si="1800"/>
        <v>0</v>
      </c>
      <c r="IN231" s="346"/>
      <c r="IO231" s="347"/>
      <c r="IP231" s="347"/>
      <c r="IQ231" s="344">
        <f t="shared" si="1801"/>
        <v>0</v>
      </c>
      <c r="IR231" s="345">
        <v>0.294289866351475</v>
      </c>
      <c r="IS231" s="348">
        <f t="shared" si="1802"/>
        <v>0</v>
      </c>
      <c r="IT231" s="348">
        <f t="shared" si="1803"/>
        <v>0</v>
      </c>
      <c r="IU231" s="612"/>
      <c r="IV231" s="341">
        <v>2.0</v>
      </c>
      <c r="IW231" s="342" t="s">
        <v>136</v>
      </c>
      <c r="IX231" s="343" t="s">
        <v>121</v>
      </c>
      <c r="IY231" s="343" t="s">
        <v>123</v>
      </c>
      <c r="IZ231" s="344"/>
      <c r="JA231" s="344"/>
      <c r="JB231" s="344">
        <f t="shared" si="1804"/>
        <v>0</v>
      </c>
      <c r="JC231" s="345"/>
      <c r="JD231" s="344">
        <f t="shared" si="1805"/>
        <v>0</v>
      </c>
      <c r="JE231" s="346"/>
      <c r="JF231" s="347"/>
      <c r="JG231" s="347"/>
      <c r="JH231" s="344">
        <f t="shared" si="1806"/>
        <v>0</v>
      </c>
      <c r="JI231" s="345">
        <v>0.294289866351475</v>
      </c>
      <c r="JJ231" s="348">
        <f t="shared" si="1807"/>
        <v>0</v>
      </c>
      <c r="JK231" s="348">
        <f t="shared" si="1808"/>
        <v>0</v>
      </c>
      <c r="JL231" s="612"/>
      <c r="JM231" s="341">
        <v>2.0</v>
      </c>
      <c r="JN231" s="342" t="s">
        <v>136</v>
      </c>
      <c r="JO231" s="343" t="s">
        <v>121</v>
      </c>
      <c r="JP231" s="343" t="s">
        <v>123</v>
      </c>
      <c r="JQ231" s="344"/>
      <c r="JR231" s="344"/>
      <c r="JS231" s="344">
        <f t="shared" si="1809"/>
        <v>0</v>
      </c>
      <c r="JT231" s="345"/>
      <c r="JU231" s="344">
        <f t="shared" si="1810"/>
        <v>0</v>
      </c>
      <c r="JV231" s="346"/>
      <c r="JW231" s="347"/>
      <c r="JX231" s="347"/>
      <c r="JY231" s="344">
        <f t="shared" si="1811"/>
        <v>0</v>
      </c>
      <c r="JZ231" s="345">
        <v>0.294289866351475</v>
      </c>
      <c r="KA231" s="348">
        <f t="shared" si="1812"/>
        <v>0</v>
      </c>
      <c r="KB231" s="348">
        <f t="shared" si="1813"/>
        <v>0</v>
      </c>
      <c r="KC231" s="612"/>
      <c r="KD231" s="341">
        <v>2.0</v>
      </c>
      <c r="KE231" s="342" t="s">
        <v>136</v>
      </c>
      <c r="KF231" s="343" t="s">
        <v>121</v>
      </c>
      <c r="KG231" s="343" t="s">
        <v>123</v>
      </c>
      <c r="KH231" s="344"/>
      <c r="KI231" s="344"/>
      <c r="KJ231" s="344">
        <f t="shared" si="1814"/>
        <v>0</v>
      </c>
      <c r="KK231" s="345"/>
      <c r="KL231" s="344">
        <f t="shared" si="1815"/>
        <v>0</v>
      </c>
      <c r="KM231" s="346"/>
      <c r="KN231" s="347"/>
      <c r="KO231" s="347"/>
      <c r="KP231" s="344">
        <f t="shared" si="1816"/>
        <v>0</v>
      </c>
      <c r="KQ231" s="345">
        <v>0.294289866351475</v>
      </c>
      <c r="KR231" s="348">
        <f t="shared" si="1817"/>
        <v>0</v>
      </c>
      <c r="KS231" s="348">
        <f t="shared" si="1818"/>
        <v>0</v>
      </c>
      <c r="KT231" s="612"/>
      <c r="KU231" s="351"/>
    </row>
    <row r="232" ht="15.75" customHeight="1">
      <c r="A232" s="341">
        <v>3.0</v>
      </c>
      <c r="B232" s="342" t="s">
        <v>137</v>
      </c>
      <c r="C232" s="343" t="s">
        <v>121</v>
      </c>
      <c r="D232" s="343" t="s">
        <v>123</v>
      </c>
      <c r="E232" s="344"/>
      <c r="F232" s="344"/>
      <c r="G232" s="344">
        <f t="shared" si="1729"/>
        <v>0</v>
      </c>
      <c r="H232" s="345"/>
      <c r="I232" s="344">
        <f t="shared" si="1730"/>
        <v>0</v>
      </c>
      <c r="J232" s="346"/>
      <c r="K232" s="347"/>
      <c r="L232" s="347"/>
      <c r="M232" s="344">
        <f t="shared" si="1731"/>
        <v>0</v>
      </c>
      <c r="N232" s="345">
        <v>0.294289866351475</v>
      </c>
      <c r="O232" s="348">
        <f t="shared" si="1732"/>
        <v>0</v>
      </c>
      <c r="P232" s="348">
        <f t="shared" si="1733"/>
        <v>0</v>
      </c>
      <c r="Q232" s="612"/>
      <c r="R232" s="341">
        <v>3.0</v>
      </c>
      <c r="S232" s="342" t="s">
        <v>137</v>
      </c>
      <c r="T232" s="343" t="s">
        <v>121</v>
      </c>
      <c r="U232" s="343" t="s">
        <v>123</v>
      </c>
      <c r="V232" s="344"/>
      <c r="W232" s="344"/>
      <c r="X232" s="344">
        <f t="shared" si="1734"/>
        <v>0</v>
      </c>
      <c r="Y232" s="345"/>
      <c r="Z232" s="344">
        <f t="shared" si="1735"/>
        <v>0</v>
      </c>
      <c r="AA232" s="346"/>
      <c r="AB232" s="347"/>
      <c r="AC232" s="347"/>
      <c r="AD232" s="344">
        <f t="shared" si="1736"/>
        <v>0</v>
      </c>
      <c r="AE232" s="345">
        <v>0.294289866351475</v>
      </c>
      <c r="AF232" s="348">
        <f t="shared" si="1737"/>
        <v>0</v>
      </c>
      <c r="AG232" s="348">
        <f t="shared" si="1738"/>
        <v>0</v>
      </c>
      <c r="AH232" s="612"/>
      <c r="AI232" s="341">
        <v>3.0</v>
      </c>
      <c r="AJ232" s="342" t="s">
        <v>137</v>
      </c>
      <c r="AK232" s="343" t="s">
        <v>121</v>
      </c>
      <c r="AL232" s="343" t="s">
        <v>123</v>
      </c>
      <c r="AM232" s="344"/>
      <c r="AN232" s="344"/>
      <c r="AO232" s="344">
        <f t="shared" si="1739"/>
        <v>0</v>
      </c>
      <c r="AP232" s="345"/>
      <c r="AQ232" s="344">
        <f t="shared" si="1740"/>
        <v>0</v>
      </c>
      <c r="AR232" s="346"/>
      <c r="AS232" s="347"/>
      <c r="AT232" s="347"/>
      <c r="AU232" s="344">
        <f t="shared" si="1741"/>
        <v>0</v>
      </c>
      <c r="AV232" s="345">
        <v>0.294289866351475</v>
      </c>
      <c r="AW232" s="348">
        <f t="shared" si="1742"/>
        <v>0</v>
      </c>
      <c r="AX232" s="348">
        <f t="shared" si="1743"/>
        <v>0</v>
      </c>
      <c r="AY232" s="612"/>
      <c r="AZ232" s="341">
        <v>3.0</v>
      </c>
      <c r="BA232" s="342" t="s">
        <v>137</v>
      </c>
      <c r="BB232" s="343" t="s">
        <v>121</v>
      </c>
      <c r="BC232" s="343" t="s">
        <v>123</v>
      </c>
      <c r="BD232" s="344"/>
      <c r="BE232" s="344"/>
      <c r="BF232" s="344">
        <f t="shared" si="1744"/>
        <v>0</v>
      </c>
      <c r="BG232" s="345"/>
      <c r="BH232" s="344">
        <f t="shared" si="1745"/>
        <v>0</v>
      </c>
      <c r="BI232" s="346"/>
      <c r="BJ232" s="347"/>
      <c r="BK232" s="347"/>
      <c r="BL232" s="344">
        <f t="shared" si="1746"/>
        <v>0</v>
      </c>
      <c r="BM232" s="345">
        <v>0.294289866351475</v>
      </c>
      <c r="BN232" s="348">
        <f t="shared" si="1747"/>
        <v>0</v>
      </c>
      <c r="BO232" s="348">
        <f t="shared" si="1748"/>
        <v>0</v>
      </c>
      <c r="BP232" s="612"/>
      <c r="BQ232" s="341">
        <v>3.0</v>
      </c>
      <c r="BR232" s="342" t="s">
        <v>137</v>
      </c>
      <c r="BS232" s="343" t="s">
        <v>121</v>
      </c>
      <c r="BT232" s="343" t="s">
        <v>123</v>
      </c>
      <c r="BU232" s="344"/>
      <c r="BV232" s="344"/>
      <c r="BW232" s="344">
        <f t="shared" si="1749"/>
        <v>0</v>
      </c>
      <c r="BX232" s="345"/>
      <c r="BY232" s="344">
        <f t="shared" si="1750"/>
        <v>0</v>
      </c>
      <c r="BZ232" s="346"/>
      <c r="CA232" s="347"/>
      <c r="CB232" s="347"/>
      <c r="CC232" s="344">
        <f t="shared" si="1751"/>
        <v>0</v>
      </c>
      <c r="CD232" s="345">
        <v>0.294289866351475</v>
      </c>
      <c r="CE232" s="348">
        <f t="shared" si="1752"/>
        <v>0</v>
      </c>
      <c r="CF232" s="348">
        <f t="shared" si="1753"/>
        <v>0</v>
      </c>
      <c r="CG232" s="612"/>
      <c r="CH232" s="341">
        <v>3.0</v>
      </c>
      <c r="CI232" s="342" t="s">
        <v>137</v>
      </c>
      <c r="CJ232" s="343" t="s">
        <v>121</v>
      </c>
      <c r="CK232" s="343" t="s">
        <v>123</v>
      </c>
      <c r="CL232" s="344"/>
      <c r="CM232" s="344"/>
      <c r="CN232" s="344">
        <f t="shared" si="1754"/>
        <v>0</v>
      </c>
      <c r="CO232" s="345"/>
      <c r="CP232" s="344">
        <f t="shared" si="1755"/>
        <v>0</v>
      </c>
      <c r="CQ232" s="346"/>
      <c r="CR232" s="347"/>
      <c r="CS232" s="347"/>
      <c r="CT232" s="344">
        <f t="shared" si="1756"/>
        <v>0</v>
      </c>
      <c r="CU232" s="345">
        <v>0.294289866351475</v>
      </c>
      <c r="CV232" s="348">
        <f t="shared" si="1757"/>
        <v>0</v>
      </c>
      <c r="CW232" s="348">
        <f t="shared" si="1758"/>
        <v>0</v>
      </c>
      <c r="CX232" s="612"/>
      <c r="CY232" s="341">
        <v>3.0</v>
      </c>
      <c r="CZ232" s="342" t="s">
        <v>137</v>
      </c>
      <c r="DA232" s="343" t="s">
        <v>121</v>
      </c>
      <c r="DB232" s="343" t="s">
        <v>123</v>
      </c>
      <c r="DC232" s="344"/>
      <c r="DD232" s="344"/>
      <c r="DE232" s="344">
        <f t="shared" si="1759"/>
        <v>0</v>
      </c>
      <c r="DF232" s="345"/>
      <c r="DG232" s="344">
        <f t="shared" si="1760"/>
        <v>0</v>
      </c>
      <c r="DH232" s="346"/>
      <c r="DI232" s="347"/>
      <c r="DJ232" s="347"/>
      <c r="DK232" s="344">
        <f t="shared" si="1761"/>
        <v>0</v>
      </c>
      <c r="DL232" s="345">
        <v>0.294289866351475</v>
      </c>
      <c r="DM232" s="348">
        <f t="shared" si="1762"/>
        <v>0</v>
      </c>
      <c r="DN232" s="348">
        <f t="shared" si="1763"/>
        <v>0</v>
      </c>
      <c r="DO232" s="612"/>
      <c r="DP232" s="341">
        <v>3.0</v>
      </c>
      <c r="DQ232" s="342" t="s">
        <v>137</v>
      </c>
      <c r="DR232" s="343" t="s">
        <v>121</v>
      </c>
      <c r="DS232" s="343" t="s">
        <v>123</v>
      </c>
      <c r="DT232" s="344"/>
      <c r="DU232" s="344"/>
      <c r="DV232" s="344">
        <f t="shared" si="1764"/>
        <v>0</v>
      </c>
      <c r="DW232" s="345"/>
      <c r="DX232" s="344">
        <f t="shared" si="1765"/>
        <v>0</v>
      </c>
      <c r="DY232" s="346"/>
      <c r="DZ232" s="347"/>
      <c r="EA232" s="347"/>
      <c r="EB232" s="344">
        <f t="shared" si="1766"/>
        <v>0</v>
      </c>
      <c r="EC232" s="345">
        <v>0.294289866351475</v>
      </c>
      <c r="ED232" s="348">
        <f t="shared" si="1767"/>
        <v>0</v>
      </c>
      <c r="EE232" s="348">
        <f t="shared" si="1768"/>
        <v>0</v>
      </c>
      <c r="EF232" s="612"/>
      <c r="EG232" s="341">
        <v>3.0</v>
      </c>
      <c r="EH232" s="342" t="s">
        <v>137</v>
      </c>
      <c r="EI232" s="343" t="s">
        <v>121</v>
      </c>
      <c r="EJ232" s="343" t="s">
        <v>123</v>
      </c>
      <c r="EK232" s="344"/>
      <c r="EL232" s="344"/>
      <c r="EM232" s="344">
        <f t="shared" si="1769"/>
        <v>0</v>
      </c>
      <c r="EN232" s="345"/>
      <c r="EO232" s="344">
        <f t="shared" si="1770"/>
        <v>0</v>
      </c>
      <c r="EP232" s="346"/>
      <c r="EQ232" s="347"/>
      <c r="ER232" s="347"/>
      <c r="ES232" s="344">
        <f t="shared" si="1771"/>
        <v>0</v>
      </c>
      <c r="ET232" s="345">
        <v>0.294289866351475</v>
      </c>
      <c r="EU232" s="348">
        <f t="shared" si="1772"/>
        <v>0</v>
      </c>
      <c r="EV232" s="348">
        <f t="shared" si="1773"/>
        <v>0</v>
      </c>
      <c r="EW232" s="612"/>
      <c r="EX232" s="341">
        <v>3.0</v>
      </c>
      <c r="EY232" s="342" t="s">
        <v>137</v>
      </c>
      <c r="EZ232" s="343" t="s">
        <v>121</v>
      </c>
      <c r="FA232" s="343" t="s">
        <v>123</v>
      </c>
      <c r="FB232" s="344"/>
      <c r="FC232" s="344"/>
      <c r="FD232" s="344">
        <f t="shared" si="1774"/>
        <v>0</v>
      </c>
      <c r="FE232" s="345"/>
      <c r="FF232" s="344">
        <f t="shared" si="1775"/>
        <v>0</v>
      </c>
      <c r="FG232" s="346"/>
      <c r="FH232" s="347"/>
      <c r="FI232" s="347"/>
      <c r="FJ232" s="344">
        <f t="shared" si="1776"/>
        <v>0</v>
      </c>
      <c r="FK232" s="345">
        <v>0.294289866351475</v>
      </c>
      <c r="FL232" s="348">
        <f t="shared" si="1777"/>
        <v>0</v>
      </c>
      <c r="FM232" s="348">
        <f t="shared" si="1778"/>
        <v>0</v>
      </c>
      <c r="FN232" s="612"/>
      <c r="FO232" s="341">
        <v>3.0</v>
      </c>
      <c r="FP232" s="342" t="s">
        <v>137</v>
      </c>
      <c r="FQ232" s="343" t="s">
        <v>121</v>
      </c>
      <c r="FR232" s="343" t="s">
        <v>123</v>
      </c>
      <c r="FS232" s="344"/>
      <c r="FT232" s="344"/>
      <c r="FU232" s="344">
        <f t="shared" si="1779"/>
        <v>0</v>
      </c>
      <c r="FV232" s="345"/>
      <c r="FW232" s="344">
        <f t="shared" si="1780"/>
        <v>0</v>
      </c>
      <c r="FX232" s="346"/>
      <c r="FY232" s="347"/>
      <c r="FZ232" s="347"/>
      <c r="GA232" s="344">
        <f t="shared" si="1781"/>
        <v>0</v>
      </c>
      <c r="GB232" s="345">
        <v>0.294289866351475</v>
      </c>
      <c r="GC232" s="348">
        <f t="shared" si="1782"/>
        <v>0</v>
      </c>
      <c r="GD232" s="348">
        <f t="shared" si="1783"/>
        <v>0</v>
      </c>
      <c r="GE232" s="612"/>
      <c r="GF232" s="341">
        <v>3.0</v>
      </c>
      <c r="GG232" s="342" t="s">
        <v>137</v>
      </c>
      <c r="GH232" s="343" t="s">
        <v>121</v>
      </c>
      <c r="GI232" s="343" t="s">
        <v>123</v>
      </c>
      <c r="GJ232" s="344"/>
      <c r="GK232" s="344"/>
      <c r="GL232" s="344">
        <f t="shared" si="1784"/>
        <v>0</v>
      </c>
      <c r="GM232" s="345"/>
      <c r="GN232" s="344">
        <f t="shared" si="1785"/>
        <v>0</v>
      </c>
      <c r="GO232" s="346"/>
      <c r="GP232" s="347"/>
      <c r="GQ232" s="347"/>
      <c r="GR232" s="344">
        <f t="shared" si="1786"/>
        <v>0</v>
      </c>
      <c r="GS232" s="345">
        <v>0.294289866351475</v>
      </c>
      <c r="GT232" s="348">
        <f t="shared" si="1787"/>
        <v>0</v>
      </c>
      <c r="GU232" s="348">
        <f t="shared" si="1788"/>
        <v>0</v>
      </c>
      <c r="GV232" s="612"/>
      <c r="GW232" s="341">
        <v>3.0</v>
      </c>
      <c r="GX232" s="342" t="s">
        <v>137</v>
      </c>
      <c r="GY232" s="343" t="s">
        <v>121</v>
      </c>
      <c r="GZ232" s="343" t="s">
        <v>123</v>
      </c>
      <c r="HA232" s="344"/>
      <c r="HB232" s="344"/>
      <c r="HC232" s="344">
        <f t="shared" si="1789"/>
        <v>0</v>
      </c>
      <c r="HD232" s="345"/>
      <c r="HE232" s="344">
        <f t="shared" si="1790"/>
        <v>0</v>
      </c>
      <c r="HF232" s="346"/>
      <c r="HG232" s="347"/>
      <c r="HH232" s="347"/>
      <c r="HI232" s="344">
        <f t="shared" si="1791"/>
        <v>0</v>
      </c>
      <c r="HJ232" s="345">
        <v>0.294289866351475</v>
      </c>
      <c r="HK232" s="348">
        <f t="shared" si="1792"/>
        <v>0</v>
      </c>
      <c r="HL232" s="348">
        <f t="shared" si="1793"/>
        <v>0</v>
      </c>
      <c r="HM232" s="612"/>
      <c r="HN232" s="341">
        <v>3.0</v>
      </c>
      <c r="HO232" s="342" t="s">
        <v>137</v>
      </c>
      <c r="HP232" s="343" t="s">
        <v>121</v>
      </c>
      <c r="HQ232" s="343" t="s">
        <v>123</v>
      </c>
      <c r="HR232" s="344"/>
      <c r="HS232" s="344"/>
      <c r="HT232" s="344">
        <f t="shared" si="1794"/>
        <v>0</v>
      </c>
      <c r="HU232" s="345"/>
      <c r="HV232" s="344">
        <f t="shared" si="1795"/>
        <v>0</v>
      </c>
      <c r="HW232" s="346"/>
      <c r="HX232" s="347"/>
      <c r="HY232" s="347"/>
      <c r="HZ232" s="344">
        <f t="shared" si="1796"/>
        <v>0</v>
      </c>
      <c r="IA232" s="345">
        <v>0.294289866351475</v>
      </c>
      <c r="IB232" s="348">
        <f t="shared" si="1797"/>
        <v>0</v>
      </c>
      <c r="IC232" s="348">
        <f t="shared" si="1798"/>
        <v>0</v>
      </c>
      <c r="ID232" s="612"/>
      <c r="IE232" s="341">
        <v>3.0</v>
      </c>
      <c r="IF232" s="342" t="s">
        <v>137</v>
      </c>
      <c r="IG232" s="343" t="s">
        <v>121</v>
      </c>
      <c r="IH232" s="343" t="s">
        <v>123</v>
      </c>
      <c r="II232" s="344"/>
      <c r="IJ232" s="344"/>
      <c r="IK232" s="344">
        <f t="shared" si="1799"/>
        <v>0</v>
      </c>
      <c r="IL232" s="345"/>
      <c r="IM232" s="344">
        <f t="shared" si="1800"/>
        <v>0</v>
      </c>
      <c r="IN232" s="346"/>
      <c r="IO232" s="347"/>
      <c r="IP232" s="347"/>
      <c r="IQ232" s="344">
        <f t="shared" si="1801"/>
        <v>0</v>
      </c>
      <c r="IR232" s="345">
        <v>0.294289866351475</v>
      </c>
      <c r="IS232" s="348">
        <f t="shared" si="1802"/>
        <v>0</v>
      </c>
      <c r="IT232" s="348">
        <f t="shared" si="1803"/>
        <v>0</v>
      </c>
      <c r="IU232" s="612"/>
      <c r="IV232" s="341">
        <v>3.0</v>
      </c>
      <c r="IW232" s="342" t="s">
        <v>137</v>
      </c>
      <c r="IX232" s="343" t="s">
        <v>121</v>
      </c>
      <c r="IY232" s="343" t="s">
        <v>123</v>
      </c>
      <c r="IZ232" s="344"/>
      <c r="JA232" s="344"/>
      <c r="JB232" s="344">
        <f t="shared" si="1804"/>
        <v>0</v>
      </c>
      <c r="JC232" s="345"/>
      <c r="JD232" s="344">
        <f t="shared" si="1805"/>
        <v>0</v>
      </c>
      <c r="JE232" s="346"/>
      <c r="JF232" s="347"/>
      <c r="JG232" s="347"/>
      <c r="JH232" s="344">
        <f t="shared" si="1806"/>
        <v>0</v>
      </c>
      <c r="JI232" s="345">
        <v>0.294289866351475</v>
      </c>
      <c r="JJ232" s="348">
        <f t="shared" si="1807"/>
        <v>0</v>
      </c>
      <c r="JK232" s="348">
        <f t="shared" si="1808"/>
        <v>0</v>
      </c>
      <c r="JL232" s="612"/>
      <c r="JM232" s="341">
        <v>3.0</v>
      </c>
      <c r="JN232" s="342" t="s">
        <v>137</v>
      </c>
      <c r="JO232" s="343" t="s">
        <v>121</v>
      </c>
      <c r="JP232" s="343" t="s">
        <v>123</v>
      </c>
      <c r="JQ232" s="344"/>
      <c r="JR232" s="344"/>
      <c r="JS232" s="344">
        <f t="shared" si="1809"/>
        <v>0</v>
      </c>
      <c r="JT232" s="345"/>
      <c r="JU232" s="344">
        <f t="shared" si="1810"/>
        <v>0</v>
      </c>
      <c r="JV232" s="346"/>
      <c r="JW232" s="347"/>
      <c r="JX232" s="347"/>
      <c r="JY232" s="344">
        <f t="shared" si="1811"/>
        <v>0</v>
      </c>
      <c r="JZ232" s="345">
        <v>0.294289866351475</v>
      </c>
      <c r="KA232" s="348">
        <f t="shared" si="1812"/>
        <v>0</v>
      </c>
      <c r="KB232" s="348">
        <f t="shared" si="1813"/>
        <v>0</v>
      </c>
      <c r="KC232" s="612"/>
      <c r="KD232" s="341">
        <v>3.0</v>
      </c>
      <c r="KE232" s="342" t="s">
        <v>137</v>
      </c>
      <c r="KF232" s="343" t="s">
        <v>121</v>
      </c>
      <c r="KG232" s="343" t="s">
        <v>123</v>
      </c>
      <c r="KH232" s="344"/>
      <c r="KI232" s="344"/>
      <c r="KJ232" s="344">
        <f t="shared" si="1814"/>
        <v>0</v>
      </c>
      <c r="KK232" s="345"/>
      <c r="KL232" s="344">
        <f t="shared" si="1815"/>
        <v>0</v>
      </c>
      <c r="KM232" s="346"/>
      <c r="KN232" s="347"/>
      <c r="KO232" s="347"/>
      <c r="KP232" s="344">
        <f t="shared" si="1816"/>
        <v>0</v>
      </c>
      <c r="KQ232" s="345">
        <v>0.294289866351475</v>
      </c>
      <c r="KR232" s="348">
        <f t="shared" si="1817"/>
        <v>0</v>
      </c>
      <c r="KS232" s="348">
        <f t="shared" si="1818"/>
        <v>0</v>
      </c>
      <c r="KT232" s="612"/>
      <c r="KU232" s="351"/>
    </row>
    <row r="233" ht="15.75" customHeight="1">
      <c r="A233" s="341">
        <v>4.0</v>
      </c>
      <c r="B233" s="342" t="s">
        <v>138</v>
      </c>
      <c r="C233" s="343" t="s">
        <v>121</v>
      </c>
      <c r="D233" s="343" t="s">
        <v>123</v>
      </c>
      <c r="E233" s="344"/>
      <c r="F233" s="344"/>
      <c r="G233" s="344">
        <f t="shared" si="1729"/>
        <v>0</v>
      </c>
      <c r="H233" s="345"/>
      <c r="I233" s="344">
        <f t="shared" si="1730"/>
        <v>0</v>
      </c>
      <c r="J233" s="346"/>
      <c r="K233" s="347"/>
      <c r="L233" s="347"/>
      <c r="M233" s="344">
        <f t="shared" si="1731"/>
        <v>0</v>
      </c>
      <c r="N233" s="345">
        <v>0.294289866351475</v>
      </c>
      <c r="O233" s="348">
        <f t="shared" si="1732"/>
        <v>0</v>
      </c>
      <c r="P233" s="348">
        <f t="shared" si="1733"/>
        <v>0</v>
      </c>
      <c r="Q233" s="612"/>
      <c r="R233" s="341">
        <v>4.0</v>
      </c>
      <c r="S233" s="342" t="s">
        <v>138</v>
      </c>
      <c r="T233" s="343" t="s">
        <v>121</v>
      </c>
      <c r="U233" s="343" t="s">
        <v>123</v>
      </c>
      <c r="V233" s="344"/>
      <c r="W233" s="344"/>
      <c r="X233" s="344">
        <f t="shared" si="1734"/>
        <v>0</v>
      </c>
      <c r="Y233" s="345"/>
      <c r="Z233" s="344">
        <f t="shared" si="1735"/>
        <v>0</v>
      </c>
      <c r="AA233" s="346"/>
      <c r="AB233" s="347"/>
      <c r="AC233" s="347"/>
      <c r="AD233" s="344">
        <f t="shared" si="1736"/>
        <v>0</v>
      </c>
      <c r="AE233" s="345">
        <v>0.294289866351475</v>
      </c>
      <c r="AF233" s="348">
        <f t="shared" si="1737"/>
        <v>0</v>
      </c>
      <c r="AG233" s="348">
        <f t="shared" si="1738"/>
        <v>0</v>
      </c>
      <c r="AH233" s="612"/>
      <c r="AI233" s="341">
        <v>4.0</v>
      </c>
      <c r="AJ233" s="342" t="s">
        <v>138</v>
      </c>
      <c r="AK233" s="343" t="s">
        <v>121</v>
      </c>
      <c r="AL233" s="343" t="s">
        <v>123</v>
      </c>
      <c r="AM233" s="344"/>
      <c r="AN233" s="344"/>
      <c r="AO233" s="344">
        <f t="shared" si="1739"/>
        <v>0</v>
      </c>
      <c r="AP233" s="345"/>
      <c r="AQ233" s="344">
        <f t="shared" si="1740"/>
        <v>0</v>
      </c>
      <c r="AR233" s="346"/>
      <c r="AS233" s="347"/>
      <c r="AT233" s="347"/>
      <c r="AU233" s="344">
        <f t="shared" si="1741"/>
        <v>0</v>
      </c>
      <c r="AV233" s="345">
        <v>0.294289866351475</v>
      </c>
      <c r="AW233" s="348">
        <f t="shared" si="1742"/>
        <v>0</v>
      </c>
      <c r="AX233" s="348">
        <f t="shared" si="1743"/>
        <v>0</v>
      </c>
      <c r="AY233" s="612"/>
      <c r="AZ233" s="341">
        <v>4.0</v>
      </c>
      <c r="BA233" s="342" t="s">
        <v>138</v>
      </c>
      <c r="BB233" s="343" t="s">
        <v>121</v>
      </c>
      <c r="BC233" s="343" t="s">
        <v>123</v>
      </c>
      <c r="BD233" s="344"/>
      <c r="BE233" s="344"/>
      <c r="BF233" s="344">
        <f t="shared" si="1744"/>
        <v>0</v>
      </c>
      <c r="BG233" s="345"/>
      <c r="BH233" s="344">
        <f t="shared" si="1745"/>
        <v>0</v>
      </c>
      <c r="BI233" s="346"/>
      <c r="BJ233" s="347"/>
      <c r="BK233" s="347"/>
      <c r="BL233" s="344">
        <f t="shared" si="1746"/>
        <v>0</v>
      </c>
      <c r="BM233" s="345">
        <v>0.294289866351475</v>
      </c>
      <c r="BN233" s="348">
        <f t="shared" si="1747"/>
        <v>0</v>
      </c>
      <c r="BO233" s="348">
        <f t="shared" si="1748"/>
        <v>0</v>
      </c>
      <c r="BP233" s="612"/>
      <c r="BQ233" s="341">
        <v>4.0</v>
      </c>
      <c r="BR233" s="342" t="s">
        <v>138</v>
      </c>
      <c r="BS233" s="343" t="s">
        <v>121</v>
      </c>
      <c r="BT233" s="343" t="s">
        <v>123</v>
      </c>
      <c r="BU233" s="344"/>
      <c r="BV233" s="344"/>
      <c r="BW233" s="344">
        <f t="shared" si="1749"/>
        <v>0</v>
      </c>
      <c r="BX233" s="345"/>
      <c r="BY233" s="344">
        <f t="shared" si="1750"/>
        <v>0</v>
      </c>
      <c r="BZ233" s="346"/>
      <c r="CA233" s="347"/>
      <c r="CB233" s="347"/>
      <c r="CC233" s="344">
        <f t="shared" si="1751"/>
        <v>0</v>
      </c>
      <c r="CD233" s="345">
        <v>0.294289866351475</v>
      </c>
      <c r="CE233" s="348">
        <f t="shared" si="1752"/>
        <v>0</v>
      </c>
      <c r="CF233" s="348">
        <f t="shared" si="1753"/>
        <v>0</v>
      </c>
      <c r="CG233" s="612"/>
      <c r="CH233" s="341">
        <v>4.0</v>
      </c>
      <c r="CI233" s="342" t="s">
        <v>138</v>
      </c>
      <c r="CJ233" s="343" t="s">
        <v>121</v>
      </c>
      <c r="CK233" s="343" t="s">
        <v>123</v>
      </c>
      <c r="CL233" s="344"/>
      <c r="CM233" s="344"/>
      <c r="CN233" s="344">
        <f t="shared" si="1754"/>
        <v>0</v>
      </c>
      <c r="CO233" s="345"/>
      <c r="CP233" s="344">
        <f t="shared" si="1755"/>
        <v>0</v>
      </c>
      <c r="CQ233" s="346"/>
      <c r="CR233" s="347"/>
      <c r="CS233" s="347"/>
      <c r="CT233" s="344">
        <f t="shared" si="1756"/>
        <v>0</v>
      </c>
      <c r="CU233" s="345">
        <v>0.294289866351475</v>
      </c>
      <c r="CV233" s="348">
        <f t="shared" si="1757"/>
        <v>0</v>
      </c>
      <c r="CW233" s="348">
        <f t="shared" si="1758"/>
        <v>0</v>
      </c>
      <c r="CX233" s="612"/>
      <c r="CY233" s="341">
        <v>4.0</v>
      </c>
      <c r="CZ233" s="342" t="s">
        <v>138</v>
      </c>
      <c r="DA233" s="343" t="s">
        <v>121</v>
      </c>
      <c r="DB233" s="343" t="s">
        <v>123</v>
      </c>
      <c r="DC233" s="344"/>
      <c r="DD233" s="344"/>
      <c r="DE233" s="344">
        <f t="shared" si="1759"/>
        <v>0</v>
      </c>
      <c r="DF233" s="345"/>
      <c r="DG233" s="344">
        <f t="shared" si="1760"/>
        <v>0</v>
      </c>
      <c r="DH233" s="346"/>
      <c r="DI233" s="347"/>
      <c r="DJ233" s="347"/>
      <c r="DK233" s="344">
        <f t="shared" si="1761"/>
        <v>0</v>
      </c>
      <c r="DL233" s="345">
        <v>0.294289866351475</v>
      </c>
      <c r="DM233" s="348">
        <f t="shared" si="1762"/>
        <v>0</v>
      </c>
      <c r="DN233" s="348">
        <f t="shared" si="1763"/>
        <v>0</v>
      </c>
      <c r="DO233" s="612"/>
      <c r="DP233" s="341">
        <v>4.0</v>
      </c>
      <c r="DQ233" s="342" t="s">
        <v>138</v>
      </c>
      <c r="DR233" s="343" t="s">
        <v>121</v>
      </c>
      <c r="DS233" s="343" t="s">
        <v>123</v>
      </c>
      <c r="DT233" s="344"/>
      <c r="DU233" s="344"/>
      <c r="DV233" s="344">
        <f t="shared" si="1764"/>
        <v>0</v>
      </c>
      <c r="DW233" s="345"/>
      <c r="DX233" s="344">
        <f t="shared" si="1765"/>
        <v>0</v>
      </c>
      <c r="DY233" s="346"/>
      <c r="DZ233" s="347"/>
      <c r="EA233" s="347"/>
      <c r="EB233" s="344">
        <f t="shared" si="1766"/>
        <v>0</v>
      </c>
      <c r="EC233" s="345">
        <v>0.294289866351475</v>
      </c>
      <c r="ED233" s="348">
        <f t="shared" si="1767"/>
        <v>0</v>
      </c>
      <c r="EE233" s="348">
        <f t="shared" si="1768"/>
        <v>0</v>
      </c>
      <c r="EF233" s="612"/>
      <c r="EG233" s="341">
        <v>4.0</v>
      </c>
      <c r="EH233" s="342" t="s">
        <v>138</v>
      </c>
      <c r="EI233" s="343" t="s">
        <v>121</v>
      </c>
      <c r="EJ233" s="343" t="s">
        <v>123</v>
      </c>
      <c r="EK233" s="344"/>
      <c r="EL233" s="344"/>
      <c r="EM233" s="344">
        <f t="shared" si="1769"/>
        <v>0</v>
      </c>
      <c r="EN233" s="345"/>
      <c r="EO233" s="344">
        <f t="shared" si="1770"/>
        <v>0</v>
      </c>
      <c r="EP233" s="346"/>
      <c r="EQ233" s="347"/>
      <c r="ER233" s="347"/>
      <c r="ES233" s="344">
        <f t="shared" si="1771"/>
        <v>0</v>
      </c>
      <c r="ET233" s="345">
        <v>0.294289866351475</v>
      </c>
      <c r="EU233" s="348">
        <f t="shared" si="1772"/>
        <v>0</v>
      </c>
      <c r="EV233" s="348">
        <f t="shared" si="1773"/>
        <v>0</v>
      </c>
      <c r="EW233" s="612"/>
      <c r="EX233" s="341">
        <v>4.0</v>
      </c>
      <c r="EY233" s="342" t="s">
        <v>138</v>
      </c>
      <c r="EZ233" s="343" t="s">
        <v>121</v>
      </c>
      <c r="FA233" s="343" t="s">
        <v>123</v>
      </c>
      <c r="FB233" s="344"/>
      <c r="FC233" s="344"/>
      <c r="FD233" s="344">
        <f t="shared" si="1774"/>
        <v>0</v>
      </c>
      <c r="FE233" s="345"/>
      <c r="FF233" s="344">
        <f t="shared" si="1775"/>
        <v>0</v>
      </c>
      <c r="FG233" s="346"/>
      <c r="FH233" s="347"/>
      <c r="FI233" s="347"/>
      <c r="FJ233" s="344">
        <f t="shared" si="1776"/>
        <v>0</v>
      </c>
      <c r="FK233" s="345">
        <v>0.294289866351475</v>
      </c>
      <c r="FL233" s="348">
        <f t="shared" si="1777"/>
        <v>0</v>
      </c>
      <c r="FM233" s="348">
        <f t="shared" si="1778"/>
        <v>0</v>
      </c>
      <c r="FN233" s="612"/>
      <c r="FO233" s="341">
        <v>4.0</v>
      </c>
      <c r="FP233" s="342" t="s">
        <v>138</v>
      </c>
      <c r="FQ233" s="343" t="s">
        <v>121</v>
      </c>
      <c r="FR233" s="343" t="s">
        <v>123</v>
      </c>
      <c r="FS233" s="344"/>
      <c r="FT233" s="344"/>
      <c r="FU233" s="344">
        <f t="shared" si="1779"/>
        <v>0</v>
      </c>
      <c r="FV233" s="345"/>
      <c r="FW233" s="344">
        <f t="shared" si="1780"/>
        <v>0</v>
      </c>
      <c r="FX233" s="346"/>
      <c r="FY233" s="347"/>
      <c r="FZ233" s="347"/>
      <c r="GA233" s="344">
        <f t="shared" si="1781"/>
        <v>0</v>
      </c>
      <c r="GB233" s="345">
        <v>0.294289866351475</v>
      </c>
      <c r="GC233" s="348">
        <f t="shared" si="1782"/>
        <v>0</v>
      </c>
      <c r="GD233" s="348">
        <f t="shared" si="1783"/>
        <v>0</v>
      </c>
      <c r="GE233" s="612"/>
      <c r="GF233" s="341">
        <v>4.0</v>
      </c>
      <c r="GG233" s="342" t="s">
        <v>138</v>
      </c>
      <c r="GH233" s="343" t="s">
        <v>121</v>
      </c>
      <c r="GI233" s="343" t="s">
        <v>123</v>
      </c>
      <c r="GJ233" s="344"/>
      <c r="GK233" s="344"/>
      <c r="GL233" s="344">
        <f t="shared" si="1784"/>
        <v>0</v>
      </c>
      <c r="GM233" s="345"/>
      <c r="GN233" s="344">
        <f t="shared" si="1785"/>
        <v>0</v>
      </c>
      <c r="GO233" s="346"/>
      <c r="GP233" s="347"/>
      <c r="GQ233" s="347"/>
      <c r="GR233" s="344">
        <f t="shared" si="1786"/>
        <v>0</v>
      </c>
      <c r="GS233" s="345">
        <v>0.294289866351475</v>
      </c>
      <c r="GT233" s="348">
        <f t="shared" si="1787"/>
        <v>0</v>
      </c>
      <c r="GU233" s="348">
        <f t="shared" si="1788"/>
        <v>0</v>
      </c>
      <c r="GV233" s="612"/>
      <c r="GW233" s="341">
        <v>4.0</v>
      </c>
      <c r="GX233" s="342" t="s">
        <v>138</v>
      </c>
      <c r="GY233" s="343" t="s">
        <v>121</v>
      </c>
      <c r="GZ233" s="343" t="s">
        <v>123</v>
      </c>
      <c r="HA233" s="344"/>
      <c r="HB233" s="344"/>
      <c r="HC233" s="344">
        <f t="shared" si="1789"/>
        <v>0</v>
      </c>
      <c r="HD233" s="345"/>
      <c r="HE233" s="344">
        <f t="shared" si="1790"/>
        <v>0</v>
      </c>
      <c r="HF233" s="346"/>
      <c r="HG233" s="347"/>
      <c r="HH233" s="347"/>
      <c r="HI233" s="344">
        <f t="shared" si="1791"/>
        <v>0</v>
      </c>
      <c r="HJ233" s="345">
        <v>0.294289866351475</v>
      </c>
      <c r="HK233" s="348">
        <f t="shared" si="1792"/>
        <v>0</v>
      </c>
      <c r="HL233" s="348">
        <f t="shared" si="1793"/>
        <v>0</v>
      </c>
      <c r="HM233" s="612"/>
      <c r="HN233" s="341">
        <v>4.0</v>
      </c>
      <c r="HO233" s="342" t="s">
        <v>138</v>
      </c>
      <c r="HP233" s="343" t="s">
        <v>121</v>
      </c>
      <c r="HQ233" s="343" t="s">
        <v>123</v>
      </c>
      <c r="HR233" s="344"/>
      <c r="HS233" s="344"/>
      <c r="HT233" s="344">
        <f t="shared" si="1794"/>
        <v>0</v>
      </c>
      <c r="HU233" s="345"/>
      <c r="HV233" s="344">
        <f t="shared" si="1795"/>
        <v>0</v>
      </c>
      <c r="HW233" s="346"/>
      <c r="HX233" s="347"/>
      <c r="HY233" s="347"/>
      <c r="HZ233" s="344">
        <f t="shared" si="1796"/>
        <v>0</v>
      </c>
      <c r="IA233" s="345">
        <v>0.294289866351475</v>
      </c>
      <c r="IB233" s="348">
        <f t="shared" si="1797"/>
        <v>0</v>
      </c>
      <c r="IC233" s="348">
        <f t="shared" si="1798"/>
        <v>0</v>
      </c>
      <c r="ID233" s="612"/>
      <c r="IE233" s="341">
        <v>4.0</v>
      </c>
      <c r="IF233" s="342" t="s">
        <v>138</v>
      </c>
      <c r="IG233" s="343" t="s">
        <v>121</v>
      </c>
      <c r="IH233" s="343" t="s">
        <v>123</v>
      </c>
      <c r="II233" s="344"/>
      <c r="IJ233" s="344"/>
      <c r="IK233" s="344">
        <f t="shared" si="1799"/>
        <v>0</v>
      </c>
      <c r="IL233" s="345"/>
      <c r="IM233" s="344">
        <f t="shared" si="1800"/>
        <v>0</v>
      </c>
      <c r="IN233" s="346"/>
      <c r="IO233" s="347"/>
      <c r="IP233" s="347"/>
      <c r="IQ233" s="344">
        <f t="shared" si="1801"/>
        <v>0</v>
      </c>
      <c r="IR233" s="345">
        <v>0.294289866351475</v>
      </c>
      <c r="IS233" s="348">
        <f t="shared" si="1802"/>
        <v>0</v>
      </c>
      <c r="IT233" s="348">
        <f t="shared" si="1803"/>
        <v>0</v>
      </c>
      <c r="IU233" s="612"/>
      <c r="IV233" s="341">
        <v>4.0</v>
      </c>
      <c r="IW233" s="342" t="s">
        <v>138</v>
      </c>
      <c r="IX233" s="343" t="s">
        <v>121</v>
      </c>
      <c r="IY233" s="343" t="s">
        <v>123</v>
      </c>
      <c r="IZ233" s="344"/>
      <c r="JA233" s="344"/>
      <c r="JB233" s="344">
        <f t="shared" si="1804"/>
        <v>0</v>
      </c>
      <c r="JC233" s="345"/>
      <c r="JD233" s="344">
        <f t="shared" si="1805"/>
        <v>0</v>
      </c>
      <c r="JE233" s="346"/>
      <c r="JF233" s="347"/>
      <c r="JG233" s="347"/>
      <c r="JH233" s="344">
        <f t="shared" si="1806"/>
        <v>0</v>
      </c>
      <c r="JI233" s="345">
        <v>0.294289866351475</v>
      </c>
      <c r="JJ233" s="348">
        <f t="shared" si="1807"/>
        <v>0</v>
      </c>
      <c r="JK233" s="348">
        <f t="shared" si="1808"/>
        <v>0</v>
      </c>
      <c r="JL233" s="612"/>
      <c r="JM233" s="341">
        <v>4.0</v>
      </c>
      <c r="JN233" s="342" t="s">
        <v>138</v>
      </c>
      <c r="JO233" s="343" t="s">
        <v>121</v>
      </c>
      <c r="JP233" s="343" t="s">
        <v>123</v>
      </c>
      <c r="JQ233" s="344"/>
      <c r="JR233" s="344"/>
      <c r="JS233" s="344">
        <f t="shared" si="1809"/>
        <v>0</v>
      </c>
      <c r="JT233" s="345"/>
      <c r="JU233" s="344">
        <f t="shared" si="1810"/>
        <v>0</v>
      </c>
      <c r="JV233" s="346"/>
      <c r="JW233" s="347"/>
      <c r="JX233" s="347"/>
      <c r="JY233" s="344">
        <f t="shared" si="1811"/>
        <v>0</v>
      </c>
      <c r="JZ233" s="345">
        <v>0.294289866351475</v>
      </c>
      <c r="KA233" s="348">
        <f t="shared" si="1812"/>
        <v>0</v>
      </c>
      <c r="KB233" s="348">
        <f t="shared" si="1813"/>
        <v>0</v>
      </c>
      <c r="KC233" s="612"/>
      <c r="KD233" s="341">
        <v>4.0</v>
      </c>
      <c r="KE233" s="342" t="s">
        <v>138</v>
      </c>
      <c r="KF233" s="343" t="s">
        <v>121</v>
      </c>
      <c r="KG233" s="343" t="s">
        <v>123</v>
      </c>
      <c r="KH233" s="344"/>
      <c r="KI233" s="344"/>
      <c r="KJ233" s="344">
        <f t="shared" si="1814"/>
        <v>0</v>
      </c>
      <c r="KK233" s="345"/>
      <c r="KL233" s="344">
        <f t="shared" si="1815"/>
        <v>0</v>
      </c>
      <c r="KM233" s="346"/>
      <c r="KN233" s="347"/>
      <c r="KO233" s="347"/>
      <c r="KP233" s="344">
        <f t="shared" si="1816"/>
        <v>0</v>
      </c>
      <c r="KQ233" s="345">
        <v>0.294289866351475</v>
      </c>
      <c r="KR233" s="348">
        <f t="shared" si="1817"/>
        <v>0</v>
      </c>
      <c r="KS233" s="348">
        <f t="shared" si="1818"/>
        <v>0</v>
      </c>
      <c r="KT233" s="612"/>
      <c r="KU233" s="351"/>
    </row>
    <row r="234" ht="15.75" customHeight="1">
      <c r="A234" s="341">
        <v>5.0</v>
      </c>
      <c r="B234" s="342" t="s">
        <v>139</v>
      </c>
      <c r="C234" s="343" t="s">
        <v>121</v>
      </c>
      <c r="D234" s="343" t="s">
        <v>123</v>
      </c>
      <c r="E234" s="344"/>
      <c r="F234" s="344"/>
      <c r="G234" s="344">
        <f t="shared" si="1729"/>
        <v>0</v>
      </c>
      <c r="H234" s="345"/>
      <c r="I234" s="344">
        <f t="shared" si="1730"/>
        <v>0</v>
      </c>
      <c r="J234" s="346"/>
      <c r="K234" s="347"/>
      <c r="L234" s="347"/>
      <c r="M234" s="344">
        <f t="shared" si="1731"/>
        <v>0</v>
      </c>
      <c r="N234" s="345">
        <v>0.294289866351475</v>
      </c>
      <c r="O234" s="348">
        <f t="shared" si="1732"/>
        <v>0</v>
      </c>
      <c r="P234" s="348">
        <f t="shared" si="1733"/>
        <v>0</v>
      </c>
      <c r="Q234" s="612"/>
      <c r="R234" s="341">
        <v>5.0</v>
      </c>
      <c r="S234" s="342" t="s">
        <v>139</v>
      </c>
      <c r="T234" s="343" t="s">
        <v>121</v>
      </c>
      <c r="U234" s="343" t="s">
        <v>123</v>
      </c>
      <c r="V234" s="344"/>
      <c r="W234" s="344"/>
      <c r="X234" s="344">
        <f t="shared" si="1734"/>
        <v>0</v>
      </c>
      <c r="Y234" s="345"/>
      <c r="Z234" s="344">
        <f t="shared" si="1735"/>
        <v>0</v>
      </c>
      <c r="AA234" s="346"/>
      <c r="AB234" s="347"/>
      <c r="AC234" s="347"/>
      <c r="AD234" s="344">
        <f t="shared" si="1736"/>
        <v>0</v>
      </c>
      <c r="AE234" s="345">
        <v>0.294289866351475</v>
      </c>
      <c r="AF234" s="348">
        <f t="shared" si="1737"/>
        <v>0</v>
      </c>
      <c r="AG234" s="348">
        <f t="shared" si="1738"/>
        <v>0</v>
      </c>
      <c r="AH234" s="612"/>
      <c r="AI234" s="341">
        <v>5.0</v>
      </c>
      <c r="AJ234" s="342" t="s">
        <v>139</v>
      </c>
      <c r="AK234" s="343" t="s">
        <v>121</v>
      </c>
      <c r="AL234" s="343" t="s">
        <v>123</v>
      </c>
      <c r="AM234" s="344"/>
      <c r="AN234" s="344"/>
      <c r="AO234" s="344">
        <f t="shared" si="1739"/>
        <v>0</v>
      </c>
      <c r="AP234" s="345"/>
      <c r="AQ234" s="344">
        <f t="shared" si="1740"/>
        <v>0</v>
      </c>
      <c r="AR234" s="346"/>
      <c r="AS234" s="347"/>
      <c r="AT234" s="347"/>
      <c r="AU234" s="344">
        <f t="shared" si="1741"/>
        <v>0</v>
      </c>
      <c r="AV234" s="345">
        <v>0.294289866351475</v>
      </c>
      <c r="AW234" s="348">
        <f t="shared" si="1742"/>
        <v>0</v>
      </c>
      <c r="AX234" s="348">
        <f t="shared" si="1743"/>
        <v>0</v>
      </c>
      <c r="AY234" s="612"/>
      <c r="AZ234" s="341">
        <v>5.0</v>
      </c>
      <c r="BA234" s="342" t="s">
        <v>139</v>
      </c>
      <c r="BB234" s="343" t="s">
        <v>121</v>
      </c>
      <c r="BC234" s="343" t="s">
        <v>123</v>
      </c>
      <c r="BD234" s="344"/>
      <c r="BE234" s="344"/>
      <c r="BF234" s="344">
        <f t="shared" si="1744"/>
        <v>0</v>
      </c>
      <c r="BG234" s="345"/>
      <c r="BH234" s="344">
        <f t="shared" si="1745"/>
        <v>0</v>
      </c>
      <c r="BI234" s="346"/>
      <c r="BJ234" s="347"/>
      <c r="BK234" s="347"/>
      <c r="BL234" s="344">
        <f t="shared" si="1746"/>
        <v>0</v>
      </c>
      <c r="BM234" s="345">
        <v>0.294289866351475</v>
      </c>
      <c r="BN234" s="348">
        <f t="shared" si="1747"/>
        <v>0</v>
      </c>
      <c r="BO234" s="348">
        <f t="shared" si="1748"/>
        <v>0</v>
      </c>
      <c r="BP234" s="612"/>
      <c r="BQ234" s="341">
        <v>5.0</v>
      </c>
      <c r="BR234" s="342" t="s">
        <v>139</v>
      </c>
      <c r="BS234" s="343" t="s">
        <v>121</v>
      </c>
      <c r="BT234" s="343" t="s">
        <v>123</v>
      </c>
      <c r="BU234" s="344"/>
      <c r="BV234" s="344"/>
      <c r="BW234" s="344">
        <f t="shared" si="1749"/>
        <v>0</v>
      </c>
      <c r="BX234" s="345"/>
      <c r="BY234" s="344">
        <f t="shared" si="1750"/>
        <v>0</v>
      </c>
      <c r="BZ234" s="346"/>
      <c r="CA234" s="347"/>
      <c r="CB234" s="347"/>
      <c r="CC234" s="344">
        <f t="shared" si="1751"/>
        <v>0</v>
      </c>
      <c r="CD234" s="345">
        <v>0.294289866351475</v>
      </c>
      <c r="CE234" s="348">
        <f t="shared" si="1752"/>
        <v>0</v>
      </c>
      <c r="CF234" s="348">
        <f t="shared" si="1753"/>
        <v>0</v>
      </c>
      <c r="CG234" s="612"/>
      <c r="CH234" s="341">
        <v>5.0</v>
      </c>
      <c r="CI234" s="342" t="s">
        <v>139</v>
      </c>
      <c r="CJ234" s="343" t="s">
        <v>121</v>
      </c>
      <c r="CK234" s="343" t="s">
        <v>123</v>
      </c>
      <c r="CL234" s="344"/>
      <c r="CM234" s="344"/>
      <c r="CN234" s="344">
        <f t="shared" si="1754"/>
        <v>0</v>
      </c>
      <c r="CO234" s="345"/>
      <c r="CP234" s="344">
        <f t="shared" si="1755"/>
        <v>0</v>
      </c>
      <c r="CQ234" s="346"/>
      <c r="CR234" s="347"/>
      <c r="CS234" s="347"/>
      <c r="CT234" s="344">
        <f t="shared" si="1756"/>
        <v>0</v>
      </c>
      <c r="CU234" s="345">
        <v>0.294289866351475</v>
      </c>
      <c r="CV234" s="348">
        <f t="shared" si="1757"/>
        <v>0</v>
      </c>
      <c r="CW234" s="348">
        <f t="shared" si="1758"/>
        <v>0</v>
      </c>
      <c r="CX234" s="612"/>
      <c r="CY234" s="341">
        <v>5.0</v>
      </c>
      <c r="CZ234" s="342" t="s">
        <v>139</v>
      </c>
      <c r="DA234" s="343" t="s">
        <v>121</v>
      </c>
      <c r="DB234" s="343" t="s">
        <v>123</v>
      </c>
      <c r="DC234" s="344"/>
      <c r="DD234" s="344"/>
      <c r="DE234" s="344">
        <f t="shared" si="1759"/>
        <v>0</v>
      </c>
      <c r="DF234" s="345"/>
      <c r="DG234" s="344">
        <f t="shared" si="1760"/>
        <v>0</v>
      </c>
      <c r="DH234" s="346"/>
      <c r="DI234" s="347"/>
      <c r="DJ234" s="347"/>
      <c r="DK234" s="344">
        <f t="shared" si="1761"/>
        <v>0</v>
      </c>
      <c r="DL234" s="345">
        <v>0.294289866351475</v>
      </c>
      <c r="DM234" s="348">
        <f t="shared" si="1762"/>
        <v>0</v>
      </c>
      <c r="DN234" s="348">
        <f t="shared" si="1763"/>
        <v>0</v>
      </c>
      <c r="DO234" s="612"/>
      <c r="DP234" s="341">
        <v>5.0</v>
      </c>
      <c r="DQ234" s="342" t="s">
        <v>139</v>
      </c>
      <c r="DR234" s="343" t="s">
        <v>121</v>
      </c>
      <c r="DS234" s="343" t="s">
        <v>123</v>
      </c>
      <c r="DT234" s="344"/>
      <c r="DU234" s="344"/>
      <c r="DV234" s="344">
        <f t="shared" si="1764"/>
        <v>0</v>
      </c>
      <c r="DW234" s="345"/>
      <c r="DX234" s="344">
        <f t="shared" si="1765"/>
        <v>0</v>
      </c>
      <c r="DY234" s="346"/>
      <c r="DZ234" s="347"/>
      <c r="EA234" s="347"/>
      <c r="EB234" s="344">
        <f t="shared" si="1766"/>
        <v>0</v>
      </c>
      <c r="EC234" s="345">
        <v>0.294289866351475</v>
      </c>
      <c r="ED234" s="348">
        <f t="shared" si="1767"/>
        <v>0</v>
      </c>
      <c r="EE234" s="348">
        <f t="shared" si="1768"/>
        <v>0</v>
      </c>
      <c r="EF234" s="612"/>
      <c r="EG234" s="341">
        <v>5.0</v>
      </c>
      <c r="EH234" s="342" t="s">
        <v>139</v>
      </c>
      <c r="EI234" s="343" t="s">
        <v>121</v>
      </c>
      <c r="EJ234" s="343" t="s">
        <v>123</v>
      </c>
      <c r="EK234" s="344"/>
      <c r="EL234" s="344"/>
      <c r="EM234" s="344">
        <f t="shared" si="1769"/>
        <v>0</v>
      </c>
      <c r="EN234" s="345"/>
      <c r="EO234" s="344">
        <f t="shared" si="1770"/>
        <v>0</v>
      </c>
      <c r="EP234" s="346"/>
      <c r="EQ234" s="347"/>
      <c r="ER234" s="347"/>
      <c r="ES234" s="344">
        <f t="shared" si="1771"/>
        <v>0</v>
      </c>
      <c r="ET234" s="345">
        <v>0.294289866351475</v>
      </c>
      <c r="EU234" s="348">
        <f t="shared" si="1772"/>
        <v>0</v>
      </c>
      <c r="EV234" s="348">
        <f t="shared" si="1773"/>
        <v>0</v>
      </c>
      <c r="EW234" s="612"/>
      <c r="EX234" s="341">
        <v>5.0</v>
      </c>
      <c r="EY234" s="342" t="s">
        <v>139</v>
      </c>
      <c r="EZ234" s="343" t="s">
        <v>121</v>
      </c>
      <c r="FA234" s="343" t="s">
        <v>123</v>
      </c>
      <c r="FB234" s="344"/>
      <c r="FC234" s="344"/>
      <c r="FD234" s="344">
        <f t="shared" si="1774"/>
        <v>0</v>
      </c>
      <c r="FE234" s="345"/>
      <c r="FF234" s="344">
        <f t="shared" si="1775"/>
        <v>0</v>
      </c>
      <c r="FG234" s="346"/>
      <c r="FH234" s="347"/>
      <c r="FI234" s="347"/>
      <c r="FJ234" s="344">
        <f t="shared" si="1776"/>
        <v>0</v>
      </c>
      <c r="FK234" s="345">
        <v>0.294289866351475</v>
      </c>
      <c r="FL234" s="348">
        <f t="shared" si="1777"/>
        <v>0</v>
      </c>
      <c r="FM234" s="348">
        <f t="shared" si="1778"/>
        <v>0</v>
      </c>
      <c r="FN234" s="612"/>
      <c r="FO234" s="341">
        <v>5.0</v>
      </c>
      <c r="FP234" s="342" t="s">
        <v>139</v>
      </c>
      <c r="FQ234" s="343" t="s">
        <v>121</v>
      </c>
      <c r="FR234" s="343" t="s">
        <v>123</v>
      </c>
      <c r="FS234" s="344"/>
      <c r="FT234" s="344"/>
      <c r="FU234" s="344">
        <f t="shared" si="1779"/>
        <v>0</v>
      </c>
      <c r="FV234" s="345"/>
      <c r="FW234" s="344">
        <f t="shared" si="1780"/>
        <v>0</v>
      </c>
      <c r="FX234" s="346"/>
      <c r="FY234" s="347"/>
      <c r="FZ234" s="347"/>
      <c r="GA234" s="344">
        <f t="shared" si="1781"/>
        <v>0</v>
      </c>
      <c r="GB234" s="345">
        <v>0.294289866351475</v>
      </c>
      <c r="GC234" s="348">
        <f t="shared" si="1782"/>
        <v>0</v>
      </c>
      <c r="GD234" s="348">
        <f t="shared" si="1783"/>
        <v>0</v>
      </c>
      <c r="GE234" s="612"/>
      <c r="GF234" s="341">
        <v>5.0</v>
      </c>
      <c r="GG234" s="342" t="s">
        <v>139</v>
      </c>
      <c r="GH234" s="343" t="s">
        <v>121</v>
      </c>
      <c r="GI234" s="343" t="s">
        <v>123</v>
      </c>
      <c r="GJ234" s="344"/>
      <c r="GK234" s="344"/>
      <c r="GL234" s="344">
        <f t="shared" si="1784"/>
        <v>0</v>
      </c>
      <c r="GM234" s="345"/>
      <c r="GN234" s="344">
        <f t="shared" si="1785"/>
        <v>0</v>
      </c>
      <c r="GO234" s="346"/>
      <c r="GP234" s="347"/>
      <c r="GQ234" s="347"/>
      <c r="GR234" s="344">
        <f t="shared" si="1786"/>
        <v>0</v>
      </c>
      <c r="GS234" s="345">
        <v>0.294289866351475</v>
      </c>
      <c r="GT234" s="348">
        <f t="shared" si="1787"/>
        <v>0</v>
      </c>
      <c r="GU234" s="348">
        <f t="shared" si="1788"/>
        <v>0</v>
      </c>
      <c r="GV234" s="612"/>
      <c r="GW234" s="341">
        <v>5.0</v>
      </c>
      <c r="GX234" s="342" t="s">
        <v>139</v>
      </c>
      <c r="GY234" s="343" t="s">
        <v>121</v>
      </c>
      <c r="GZ234" s="343" t="s">
        <v>123</v>
      </c>
      <c r="HA234" s="344"/>
      <c r="HB234" s="344"/>
      <c r="HC234" s="344">
        <f t="shared" si="1789"/>
        <v>0</v>
      </c>
      <c r="HD234" s="345"/>
      <c r="HE234" s="344">
        <f t="shared" si="1790"/>
        <v>0</v>
      </c>
      <c r="HF234" s="346"/>
      <c r="HG234" s="347"/>
      <c r="HH234" s="347"/>
      <c r="HI234" s="344">
        <f t="shared" si="1791"/>
        <v>0</v>
      </c>
      <c r="HJ234" s="345">
        <v>0.294289866351475</v>
      </c>
      <c r="HK234" s="348">
        <f t="shared" si="1792"/>
        <v>0</v>
      </c>
      <c r="HL234" s="348">
        <f t="shared" si="1793"/>
        <v>0</v>
      </c>
      <c r="HM234" s="612"/>
      <c r="HN234" s="341">
        <v>5.0</v>
      </c>
      <c r="HO234" s="342" t="s">
        <v>139</v>
      </c>
      <c r="HP234" s="343" t="s">
        <v>121</v>
      </c>
      <c r="HQ234" s="343" t="s">
        <v>123</v>
      </c>
      <c r="HR234" s="344"/>
      <c r="HS234" s="344"/>
      <c r="HT234" s="344">
        <f t="shared" si="1794"/>
        <v>0</v>
      </c>
      <c r="HU234" s="345"/>
      <c r="HV234" s="344">
        <f t="shared" si="1795"/>
        <v>0</v>
      </c>
      <c r="HW234" s="346"/>
      <c r="HX234" s="347"/>
      <c r="HY234" s="347"/>
      <c r="HZ234" s="344">
        <f t="shared" si="1796"/>
        <v>0</v>
      </c>
      <c r="IA234" s="345">
        <v>0.294289866351475</v>
      </c>
      <c r="IB234" s="348">
        <f t="shared" si="1797"/>
        <v>0</v>
      </c>
      <c r="IC234" s="348">
        <f t="shared" si="1798"/>
        <v>0</v>
      </c>
      <c r="ID234" s="612"/>
      <c r="IE234" s="341">
        <v>5.0</v>
      </c>
      <c r="IF234" s="342" t="s">
        <v>139</v>
      </c>
      <c r="IG234" s="343" t="s">
        <v>121</v>
      </c>
      <c r="IH234" s="343" t="s">
        <v>123</v>
      </c>
      <c r="II234" s="344"/>
      <c r="IJ234" s="344"/>
      <c r="IK234" s="344">
        <f t="shared" si="1799"/>
        <v>0</v>
      </c>
      <c r="IL234" s="345"/>
      <c r="IM234" s="344">
        <f t="shared" si="1800"/>
        <v>0</v>
      </c>
      <c r="IN234" s="346"/>
      <c r="IO234" s="347"/>
      <c r="IP234" s="347"/>
      <c r="IQ234" s="344">
        <f t="shared" si="1801"/>
        <v>0</v>
      </c>
      <c r="IR234" s="345">
        <v>0.294289866351475</v>
      </c>
      <c r="IS234" s="348">
        <f t="shared" si="1802"/>
        <v>0</v>
      </c>
      <c r="IT234" s="348">
        <f t="shared" si="1803"/>
        <v>0</v>
      </c>
      <c r="IU234" s="612"/>
      <c r="IV234" s="341">
        <v>5.0</v>
      </c>
      <c r="IW234" s="342" t="s">
        <v>139</v>
      </c>
      <c r="IX234" s="343" t="s">
        <v>121</v>
      </c>
      <c r="IY234" s="343" t="s">
        <v>123</v>
      </c>
      <c r="IZ234" s="344"/>
      <c r="JA234" s="344"/>
      <c r="JB234" s="344">
        <f t="shared" si="1804"/>
        <v>0</v>
      </c>
      <c r="JC234" s="345"/>
      <c r="JD234" s="344">
        <f t="shared" si="1805"/>
        <v>0</v>
      </c>
      <c r="JE234" s="346"/>
      <c r="JF234" s="347"/>
      <c r="JG234" s="347"/>
      <c r="JH234" s="344">
        <f t="shared" si="1806"/>
        <v>0</v>
      </c>
      <c r="JI234" s="345">
        <v>0.294289866351475</v>
      </c>
      <c r="JJ234" s="348">
        <f t="shared" si="1807"/>
        <v>0</v>
      </c>
      <c r="JK234" s="348">
        <f t="shared" si="1808"/>
        <v>0</v>
      </c>
      <c r="JL234" s="612"/>
      <c r="JM234" s="341">
        <v>5.0</v>
      </c>
      <c r="JN234" s="342" t="s">
        <v>139</v>
      </c>
      <c r="JO234" s="343" t="s">
        <v>121</v>
      </c>
      <c r="JP234" s="343" t="s">
        <v>123</v>
      </c>
      <c r="JQ234" s="344"/>
      <c r="JR234" s="344"/>
      <c r="JS234" s="344">
        <f t="shared" si="1809"/>
        <v>0</v>
      </c>
      <c r="JT234" s="345"/>
      <c r="JU234" s="344">
        <f t="shared" si="1810"/>
        <v>0</v>
      </c>
      <c r="JV234" s="346"/>
      <c r="JW234" s="347"/>
      <c r="JX234" s="347"/>
      <c r="JY234" s="344">
        <f t="shared" si="1811"/>
        <v>0</v>
      </c>
      <c r="JZ234" s="345">
        <v>0.294289866351475</v>
      </c>
      <c r="KA234" s="348">
        <f t="shared" si="1812"/>
        <v>0</v>
      </c>
      <c r="KB234" s="348">
        <f t="shared" si="1813"/>
        <v>0</v>
      </c>
      <c r="KC234" s="612"/>
      <c r="KD234" s="341">
        <v>5.0</v>
      </c>
      <c r="KE234" s="342" t="s">
        <v>139</v>
      </c>
      <c r="KF234" s="343" t="s">
        <v>121</v>
      </c>
      <c r="KG234" s="343" t="s">
        <v>123</v>
      </c>
      <c r="KH234" s="344"/>
      <c r="KI234" s="344"/>
      <c r="KJ234" s="344">
        <f t="shared" si="1814"/>
        <v>0</v>
      </c>
      <c r="KK234" s="345"/>
      <c r="KL234" s="344">
        <f t="shared" si="1815"/>
        <v>0</v>
      </c>
      <c r="KM234" s="346"/>
      <c r="KN234" s="347"/>
      <c r="KO234" s="347"/>
      <c r="KP234" s="344">
        <f t="shared" si="1816"/>
        <v>0</v>
      </c>
      <c r="KQ234" s="345">
        <v>0.294289866351475</v>
      </c>
      <c r="KR234" s="348">
        <f t="shared" si="1817"/>
        <v>0</v>
      </c>
      <c r="KS234" s="348">
        <f t="shared" si="1818"/>
        <v>0</v>
      </c>
      <c r="KT234" s="612"/>
      <c r="KU234" s="351"/>
    </row>
    <row r="235" ht="15.75" customHeight="1">
      <c r="A235" s="341">
        <v>6.0</v>
      </c>
      <c r="B235" s="342" t="s">
        <v>140</v>
      </c>
      <c r="C235" s="343" t="s">
        <v>121</v>
      </c>
      <c r="D235" s="343" t="s">
        <v>123</v>
      </c>
      <c r="E235" s="344"/>
      <c r="F235" s="344"/>
      <c r="G235" s="344">
        <f t="shared" si="1729"/>
        <v>0</v>
      </c>
      <c r="H235" s="345"/>
      <c r="I235" s="344">
        <f t="shared" si="1730"/>
        <v>0</v>
      </c>
      <c r="J235" s="346"/>
      <c r="K235" s="347"/>
      <c r="L235" s="347"/>
      <c r="M235" s="344">
        <f t="shared" si="1731"/>
        <v>0</v>
      </c>
      <c r="N235" s="345">
        <v>0.294289866351475</v>
      </c>
      <c r="O235" s="348">
        <f t="shared" si="1732"/>
        <v>0</v>
      </c>
      <c r="P235" s="348">
        <f t="shared" si="1733"/>
        <v>0</v>
      </c>
      <c r="Q235" s="612"/>
      <c r="R235" s="341">
        <v>6.0</v>
      </c>
      <c r="S235" s="342" t="s">
        <v>140</v>
      </c>
      <c r="T235" s="343" t="s">
        <v>121</v>
      </c>
      <c r="U235" s="343" t="s">
        <v>123</v>
      </c>
      <c r="V235" s="344"/>
      <c r="W235" s="344"/>
      <c r="X235" s="344">
        <f t="shared" si="1734"/>
        <v>0</v>
      </c>
      <c r="Y235" s="345"/>
      <c r="Z235" s="344">
        <f t="shared" si="1735"/>
        <v>0</v>
      </c>
      <c r="AA235" s="346"/>
      <c r="AB235" s="347"/>
      <c r="AC235" s="347"/>
      <c r="AD235" s="344">
        <f t="shared" si="1736"/>
        <v>0</v>
      </c>
      <c r="AE235" s="345">
        <v>0.294289866351475</v>
      </c>
      <c r="AF235" s="348">
        <f t="shared" si="1737"/>
        <v>0</v>
      </c>
      <c r="AG235" s="348">
        <f t="shared" si="1738"/>
        <v>0</v>
      </c>
      <c r="AH235" s="612"/>
      <c r="AI235" s="341">
        <v>6.0</v>
      </c>
      <c r="AJ235" s="342" t="s">
        <v>140</v>
      </c>
      <c r="AK235" s="343" t="s">
        <v>121</v>
      </c>
      <c r="AL235" s="343" t="s">
        <v>123</v>
      </c>
      <c r="AM235" s="344"/>
      <c r="AN235" s="344"/>
      <c r="AO235" s="344">
        <f t="shared" si="1739"/>
        <v>0</v>
      </c>
      <c r="AP235" s="345"/>
      <c r="AQ235" s="344">
        <f t="shared" si="1740"/>
        <v>0</v>
      </c>
      <c r="AR235" s="346"/>
      <c r="AS235" s="347"/>
      <c r="AT235" s="347"/>
      <c r="AU235" s="344">
        <f t="shared" si="1741"/>
        <v>0</v>
      </c>
      <c r="AV235" s="345">
        <v>0.294289866351475</v>
      </c>
      <c r="AW235" s="348">
        <f t="shared" si="1742"/>
        <v>0</v>
      </c>
      <c r="AX235" s="348">
        <f t="shared" si="1743"/>
        <v>0</v>
      </c>
      <c r="AY235" s="612"/>
      <c r="AZ235" s="341">
        <v>6.0</v>
      </c>
      <c r="BA235" s="342" t="s">
        <v>140</v>
      </c>
      <c r="BB235" s="343" t="s">
        <v>121</v>
      </c>
      <c r="BC235" s="343" t="s">
        <v>123</v>
      </c>
      <c r="BD235" s="344"/>
      <c r="BE235" s="344"/>
      <c r="BF235" s="344">
        <f t="shared" si="1744"/>
        <v>0</v>
      </c>
      <c r="BG235" s="345"/>
      <c r="BH235" s="344">
        <f t="shared" si="1745"/>
        <v>0</v>
      </c>
      <c r="BI235" s="346"/>
      <c r="BJ235" s="347"/>
      <c r="BK235" s="347"/>
      <c r="BL235" s="344">
        <f t="shared" si="1746"/>
        <v>0</v>
      </c>
      <c r="BM235" s="345">
        <v>0.294289866351475</v>
      </c>
      <c r="BN235" s="348">
        <f t="shared" si="1747"/>
        <v>0</v>
      </c>
      <c r="BO235" s="348">
        <f t="shared" si="1748"/>
        <v>0</v>
      </c>
      <c r="BP235" s="612"/>
      <c r="BQ235" s="341">
        <v>6.0</v>
      </c>
      <c r="BR235" s="342" t="s">
        <v>140</v>
      </c>
      <c r="BS235" s="343" t="s">
        <v>121</v>
      </c>
      <c r="BT235" s="343" t="s">
        <v>123</v>
      </c>
      <c r="BU235" s="344"/>
      <c r="BV235" s="344"/>
      <c r="BW235" s="344">
        <f t="shared" si="1749"/>
        <v>0</v>
      </c>
      <c r="BX235" s="345"/>
      <c r="BY235" s="344">
        <f t="shared" si="1750"/>
        <v>0</v>
      </c>
      <c r="BZ235" s="346"/>
      <c r="CA235" s="347"/>
      <c r="CB235" s="347"/>
      <c r="CC235" s="344">
        <f t="shared" si="1751"/>
        <v>0</v>
      </c>
      <c r="CD235" s="345">
        <v>0.294289866351475</v>
      </c>
      <c r="CE235" s="348">
        <f t="shared" si="1752"/>
        <v>0</v>
      </c>
      <c r="CF235" s="348">
        <f t="shared" si="1753"/>
        <v>0</v>
      </c>
      <c r="CG235" s="612"/>
      <c r="CH235" s="341">
        <v>6.0</v>
      </c>
      <c r="CI235" s="342" t="s">
        <v>140</v>
      </c>
      <c r="CJ235" s="343" t="s">
        <v>121</v>
      </c>
      <c r="CK235" s="343" t="s">
        <v>123</v>
      </c>
      <c r="CL235" s="344"/>
      <c r="CM235" s="344"/>
      <c r="CN235" s="344">
        <f t="shared" si="1754"/>
        <v>0</v>
      </c>
      <c r="CO235" s="345"/>
      <c r="CP235" s="344">
        <f t="shared" si="1755"/>
        <v>0</v>
      </c>
      <c r="CQ235" s="346"/>
      <c r="CR235" s="347"/>
      <c r="CS235" s="347"/>
      <c r="CT235" s="344">
        <f t="shared" si="1756"/>
        <v>0</v>
      </c>
      <c r="CU235" s="345">
        <v>0.294289866351475</v>
      </c>
      <c r="CV235" s="348">
        <f t="shared" si="1757"/>
        <v>0</v>
      </c>
      <c r="CW235" s="348">
        <f t="shared" si="1758"/>
        <v>0</v>
      </c>
      <c r="CX235" s="612"/>
      <c r="CY235" s="341">
        <v>6.0</v>
      </c>
      <c r="CZ235" s="342" t="s">
        <v>140</v>
      </c>
      <c r="DA235" s="343" t="s">
        <v>121</v>
      </c>
      <c r="DB235" s="343" t="s">
        <v>123</v>
      </c>
      <c r="DC235" s="344"/>
      <c r="DD235" s="344"/>
      <c r="DE235" s="344">
        <f t="shared" si="1759"/>
        <v>0</v>
      </c>
      <c r="DF235" s="345"/>
      <c r="DG235" s="344">
        <f t="shared" si="1760"/>
        <v>0</v>
      </c>
      <c r="DH235" s="346"/>
      <c r="DI235" s="347"/>
      <c r="DJ235" s="347"/>
      <c r="DK235" s="344">
        <f t="shared" si="1761"/>
        <v>0</v>
      </c>
      <c r="DL235" s="345">
        <v>0.294289866351475</v>
      </c>
      <c r="DM235" s="348">
        <f t="shared" si="1762"/>
        <v>0</v>
      </c>
      <c r="DN235" s="348">
        <f t="shared" si="1763"/>
        <v>0</v>
      </c>
      <c r="DO235" s="612"/>
      <c r="DP235" s="341">
        <v>6.0</v>
      </c>
      <c r="DQ235" s="342" t="s">
        <v>140</v>
      </c>
      <c r="DR235" s="343" t="s">
        <v>121</v>
      </c>
      <c r="DS235" s="343" t="s">
        <v>123</v>
      </c>
      <c r="DT235" s="344"/>
      <c r="DU235" s="344"/>
      <c r="DV235" s="344">
        <f t="shared" si="1764"/>
        <v>0</v>
      </c>
      <c r="DW235" s="345"/>
      <c r="DX235" s="344">
        <f t="shared" si="1765"/>
        <v>0</v>
      </c>
      <c r="DY235" s="346"/>
      <c r="DZ235" s="347"/>
      <c r="EA235" s="347"/>
      <c r="EB235" s="344">
        <f t="shared" si="1766"/>
        <v>0</v>
      </c>
      <c r="EC235" s="345">
        <v>0.294289866351475</v>
      </c>
      <c r="ED235" s="348">
        <f t="shared" si="1767"/>
        <v>0</v>
      </c>
      <c r="EE235" s="348">
        <f t="shared" si="1768"/>
        <v>0</v>
      </c>
      <c r="EF235" s="612"/>
      <c r="EG235" s="341">
        <v>6.0</v>
      </c>
      <c r="EH235" s="342" t="s">
        <v>140</v>
      </c>
      <c r="EI235" s="343" t="s">
        <v>121</v>
      </c>
      <c r="EJ235" s="343" t="s">
        <v>123</v>
      </c>
      <c r="EK235" s="344"/>
      <c r="EL235" s="344"/>
      <c r="EM235" s="344">
        <f t="shared" si="1769"/>
        <v>0</v>
      </c>
      <c r="EN235" s="345"/>
      <c r="EO235" s="344">
        <f t="shared" si="1770"/>
        <v>0</v>
      </c>
      <c r="EP235" s="346"/>
      <c r="EQ235" s="347"/>
      <c r="ER235" s="347"/>
      <c r="ES235" s="344">
        <f t="shared" si="1771"/>
        <v>0</v>
      </c>
      <c r="ET235" s="345">
        <v>0.294289866351475</v>
      </c>
      <c r="EU235" s="348">
        <f t="shared" si="1772"/>
        <v>0</v>
      </c>
      <c r="EV235" s="348">
        <f t="shared" si="1773"/>
        <v>0</v>
      </c>
      <c r="EW235" s="612"/>
      <c r="EX235" s="341">
        <v>6.0</v>
      </c>
      <c r="EY235" s="342" t="s">
        <v>140</v>
      </c>
      <c r="EZ235" s="343" t="s">
        <v>121</v>
      </c>
      <c r="FA235" s="343" t="s">
        <v>123</v>
      </c>
      <c r="FB235" s="344"/>
      <c r="FC235" s="344"/>
      <c r="FD235" s="344">
        <f t="shared" si="1774"/>
        <v>0</v>
      </c>
      <c r="FE235" s="345"/>
      <c r="FF235" s="344">
        <f t="shared" si="1775"/>
        <v>0</v>
      </c>
      <c r="FG235" s="346"/>
      <c r="FH235" s="347"/>
      <c r="FI235" s="347"/>
      <c r="FJ235" s="344">
        <f t="shared" si="1776"/>
        <v>0</v>
      </c>
      <c r="FK235" s="345">
        <v>0.294289866351475</v>
      </c>
      <c r="FL235" s="348">
        <f t="shared" si="1777"/>
        <v>0</v>
      </c>
      <c r="FM235" s="348">
        <f t="shared" si="1778"/>
        <v>0</v>
      </c>
      <c r="FN235" s="612"/>
      <c r="FO235" s="341">
        <v>6.0</v>
      </c>
      <c r="FP235" s="342" t="s">
        <v>140</v>
      </c>
      <c r="FQ235" s="343" t="s">
        <v>121</v>
      </c>
      <c r="FR235" s="343" t="s">
        <v>123</v>
      </c>
      <c r="FS235" s="344"/>
      <c r="FT235" s="344"/>
      <c r="FU235" s="344">
        <f t="shared" si="1779"/>
        <v>0</v>
      </c>
      <c r="FV235" s="345"/>
      <c r="FW235" s="344">
        <f t="shared" si="1780"/>
        <v>0</v>
      </c>
      <c r="FX235" s="346"/>
      <c r="FY235" s="347"/>
      <c r="FZ235" s="347"/>
      <c r="GA235" s="344">
        <f t="shared" si="1781"/>
        <v>0</v>
      </c>
      <c r="GB235" s="345">
        <v>0.294289866351475</v>
      </c>
      <c r="GC235" s="348">
        <f t="shared" si="1782"/>
        <v>0</v>
      </c>
      <c r="GD235" s="348">
        <f t="shared" si="1783"/>
        <v>0</v>
      </c>
      <c r="GE235" s="612"/>
      <c r="GF235" s="341">
        <v>6.0</v>
      </c>
      <c r="GG235" s="342" t="s">
        <v>140</v>
      </c>
      <c r="GH235" s="343" t="s">
        <v>121</v>
      </c>
      <c r="GI235" s="343" t="s">
        <v>123</v>
      </c>
      <c r="GJ235" s="344"/>
      <c r="GK235" s="344"/>
      <c r="GL235" s="344">
        <f t="shared" si="1784"/>
        <v>0</v>
      </c>
      <c r="GM235" s="345"/>
      <c r="GN235" s="344">
        <f t="shared" si="1785"/>
        <v>0</v>
      </c>
      <c r="GO235" s="346"/>
      <c r="GP235" s="347"/>
      <c r="GQ235" s="347"/>
      <c r="GR235" s="344">
        <f t="shared" si="1786"/>
        <v>0</v>
      </c>
      <c r="GS235" s="345">
        <v>0.294289866351475</v>
      </c>
      <c r="GT235" s="348">
        <f t="shared" si="1787"/>
        <v>0</v>
      </c>
      <c r="GU235" s="348">
        <f t="shared" si="1788"/>
        <v>0</v>
      </c>
      <c r="GV235" s="612"/>
      <c r="GW235" s="341">
        <v>6.0</v>
      </c>
      <c r="GX235" s="342" t="s">
        <v>140</v>
      </c>
      <c r="GY235" s="343" t="s">
        <v>121</v>
      </c>
      <c r="GZ235" s="343" t="s">
        <v>123</v>
      </c>
      <c r="HA235" s="344"/>
      <c r="HB235" s="344"/>
      <c r="HC235" s="344">
        <f t="shared" si="1789"/>
        <v>0</v>
      </c>
      <c r="HD235" s="345"/>
      <c r="HE235" s="344">
        <f t="shared" si="1790"/>
        <v>0</v>
      </c>
      <c r="HF235" s="346"/>
      <c r="HG235" s="347"/>
      <c r="HH235" s="347"/>
      <c r="HI235" s="344">
        <f t="shared" si="1791"/>
        <v>0</v>
      </c>
      <c r="HJ235" s="345">
        <v>0.294289866351475</v>
      </c>
      <c r="HK235" s="348">
        <f t="shared" si="1792"/>
        <v>0</v>
      </c>
      <c r="HL235" s="348">
        <f t="shared" si="1793"/>
        <v>0</v>
      </c>
      <c r="HM235" s="612"/>
      <c r="HN235" s="341">
        <v>6.0</v>
      </c>
      <c r="HO235" s="342" t="s">
        <v>140</v>
      </c>
      <c r="HP235" s="343" t="s">
        <v>121</v>
      </c>
      <c r="HQ235" s="343" t="s">
        <v>123</v>
      </c>
      <c r="HR235" s="344"/>
      <c r="HS235" s="344"/>
      <c r="HT235" s="344">
        <f t="shared" si="1794"/>
        <v>0</v>
      </c>
      <c r="HU235" s="345"/>
      <c r="HV235" s="344">
        <f t="shared" si="1795"/>
        <v>0</v>
      </c>
      <c r="HW235" s="346"/>
      <c r="HX235" s="347"/>
      <c r="HY235" s="347"/>
      <c r="HZ235" s="344">
        <f t="shared" si="1796"/>
        <v>0</v>
      </c>
      <c r="IA235" s="345">
        <v>0.294289866351475</v>
      </c>
      <c r="IB235" s="348">
        <f t="shared" si="1797"/>
        <v>0</v>
      </c>
      <c r="IC235" s="348">
        <f t="shared" si="1798"/>
        <v>0</v>
      </c>
      <c r="ID235" s="612"/>
      <c r="IE235" s="341">
        <v>6.0</v>
      </c>
      <c r="IF235" s="342" t="s">
        <v>140</v>
      </c>
      <c r="IG235" s="343" t="s">
        <v>121</v>
      </c>
      <c r="IH235" s="343" t="s">
        <v>123</v>
      </c>
      <c r="II235" s="344"/>
      <c r="IJ235" s="344"/>
      <c r="IK235" s="344">
        <f t="shared" si="1799"/>
        <v>0</v>
      </c>
      <c r="IL235" s="345"/>
      <c r="IM235" s="344">
        <f t="shared" si="1800"/>
        <v>0</v>
      </c>
      <c r="IN235" s="346"/>
      <c r="IO235" s="347"/>
      <c r="IP235" s="347"/>
      <c r="IQ235" s="344">
        <f t="shared" si="1801"/>
        <v>0</v>
      </c>
      <c r="IR235" s="345">
        <v>0.294289866351475</v>
      </c>
      <c r="IS235" s="348">
        <f t="shared" si="1802"/>
        <v>0</v>
      </c>
      <c r="IT235" s="348">
        <f t="shared" si="1803"/>
        <v>0</v>
      </c>
      <c r="IU235" s="612"/>
      <c r="IV235" s="341">
        <v>6.0</v>
      </c>
      <c r="IW235" s="342" t="s">
        <v>140</v>
      </c>
      <c r="IX235" s="343" t="s">
        <v>121</v>
      </c>
      <c r="IY235" s="343" t="s">
        <v>123</v>
      </c>
      <c r="IZ235" s="344"/>
      <c r="JA235" s="344"/>
      <c r="JB235" s="344">
        <f t="shared" si="1804"/>
        <v>0</v>
      </c>
      <c r="JC235" s="345"/>
      <c r="JD235" s="344">
        <f t="shared" si="1805"/>
        <v>0</v>
      </c>
      <c r="JE235" s="346"/>
      <c r="JF235" s="347"/>
      <c r="JG235" s="347"/>
      <c r="JH235" s="344">
        <f t="shared" si="1806"/>
        <v>0</v>
      </c>
      <c r="JI235" s="345">
        <v>0.294289866351475</v>
      </c>
      <c r="JJ235" s="348">
        <f t="shared" si="1807"/>
        <v>0</v>
      </c>
      <c r="JK235" s="348">
        <f t="shared" si="1808"/>
        <v>0</v>
      </c>
      <c r="JL235" s="612"/>
      <c r="JM235" s="341">
        <v>6.0</v>
      </c>
      <c r="JN235" s="342" t="s">
        <v>140</v>
      </c>
      <c r="JO235" s="343" t="s">
        <v>121</v>
      </c>
      <c r="JP235" s="343" t="s">
        <v>123</v>
      </c>
      <c r="JQ235" s="344"/>
      <c r="JR235" s="344"/>
      <c r="JS235" s="344">
        <f t="shared" si="1809"/>
        <v>0</v>
      </c>
      <c r="JT235" s="345"/>
      <c r="JU235" s="344">
        <f t="shared" si="1810"/>
        <v>0</v>
      </c>
      <c r="JV235" s="346"/>
      <c r="JW235" s="347"/>
      <c r="JX235" s="347"/>
      <c r="JY235" s="344">
        <f t="shared" si="1811"/>
        <v>0</v>
      </c>
      <c r="JZ235" s="345">
        <v>0.294289866351475</v>
      </c>
      <c r="KA235" s="348">
        <f t="shared" si="1812"/>
        <v>0</v>
      </c>
      <c r="KB235" s="348">
        <f t="shared" si="1813"/>
        <v>0</v>
      </c>
      <c r="KC235" s="612"/>
      <c r="KD235" s="341">
        <v>6.0</v>
      </c>
      <c r="KE235" s="342" t="s">
        <v>140</v>
      </c>
      <c r="KF235" s="343" t="s">
        <v>121</v>
      </c>
      <c r="KG235" s="343" t="s">
        <v>123</v>
      </c>
      <c r="KH235" s="344"/>
      <c r="KI235" s="344"/>
      <c r="KJ235" s="344">
        <f t="shared" si="1814"/>
        <v>0</v>
      </c>
      <c r="KK235" s="345"/>
      <c r="KL235" s="344">
        <f t="shared" si="1815"/>
        <v>0</v>
      </c>
      <c r="KM235" s="346"/>
      <c r="KN235" s="347"/>
      <c r="KO235" s="347"/>
      <c r="KP235" s="344">
        <f t="shared" si="1816"/>
        <v>0</v>
      </c>
      <c r="KQ235" s="345">
        <v>0.294289866351475</v>
      </c>
      <c r="KR235" s="348">
        <f t="shared" si="1817"/>
        <v>0</v>
      </c>
      <c r="KS235" s="348">
        <f t="shared" si="1818"/>
        <v>0</v>
      </c>
      <c r="KT235" s="612"/>
      <c r="KU235" s="351"/>
    </row>
    <row r="236" ht="15.75" customHeight="1">
      <c r="A236" s="341">
        <v>7.0</v>
      </c>
      <c r="B236" s="342" t="s">
        <v>132</v>
      </c>
      <c r="C236" s="343" t="s">
        <v>121</v>
      </c>
      <c r="D236" s="343" t="s">
        <v>123</v>
      </c>
      <c r="E236" s="344"/>
      <c r="F236" s="344"/>
      <c r="G236" s="344">
        <f t="shared" si="1729"/>
        <v>0</v>
      </c>
      <c r="H236" s="345"/>
      <c r="I236" s="344">
        <f t="shared" si="1730"/>
        <v>0</v>
      </c>
      <c r="J236" s="346"/>
      <c r="K236" s="347"/>
      <c r="L236" s="347"/>
      <c r="M236" s="344">
        <f t="shared" si="1731"/>
        <v>0</v>
      </c>
      <c r="N236" s="345">
        <v>0.294289866351475</v>
      </c>
      <c r="O236" s="348">
        <f t="shared" si="1732"/>
        <v>0</v>
      </c>
      <c r="P236" s="348">
        <f t="shared" si="1733"/>
        <v>0</v>
      </c>
      <c r="Q236" s="612"/>
      <c r="R236" s="341">
        <v>7.0</v>
      </c>
      <c r="S236" s="342" t="s">
        <v>132</v>
      </c>
      <c r="T236" s="343" t="s">
        <v>121</v>
      </c>
      <c r="U236" s="343" t="s">
        <v>123</v>
      </c>
      <c r="V236" s="344"/>
      <c r="W236" s="344"/>
      <c r="X236" s="344">
        <f t="shared" si="1734"/>
        <v>0</v>
      </c>
      <c r="Y236" s="345"/>
      <c r="Z236" s="344">
        <f t="shared" si="1735"/>
        <v>0</v>
      </c>
      <c r="AA236" s="346"/>
      <c r="AB236" s="347"/>
      <c r="AC236" s="347"/>
      <c r="AD236" s="344">
        <f t="shared" si="1736"/>
        <v>0</v>
      </c>
      <c r="AE236" s="345">
        <v>0.294289866351475</v>
      </c>
      <c r="AF236" s="348">
        <f t="shared" si="1737"/>
        <v>0</v>
      </c>
      <c r="AG236" s="348">
        <f t="shared" si="1738"/>
        <v>0</v>
      </c>
      <c r="AH236" s="612"/>
      <c r="AI236" s="341">
        <v>7.0</v>
      </c>
      <c r="AJ236" s="342" t="s">
        <v>132</v>
      </c>
      <c r="AK236" s="343" t="s">
        <v>121</v>
      </c>
      <c r="AL236" s="343" t="s">
        <v>123</v>
      </c>
      <c r="AM236" s="344"/>
      <c r="AN236" s="344"/>
      <c r="AO236" s="344">
        <f t="shared" si="1739"/>
        <v>0</v>
      </c>
      <c r="AP236" s="345"/>
      <c r="AQ236" s="344">
        <f t="shared" si="1740"/>
        <v>0</v>
      </c>
      <c r="AR236" s="346"/>
      <c r="AS236" s="347"/>
      <c r="AT236" s="347"/>
      <c r="AU236" s="344">
        <f t="shared" si="1741"/>
        <v>0</v>
      </c>
      <c r="AV236" s="345">
        <v>0.294289866351475</v>
      </c>
      <c r="AW236" s="348">
        <f t="shared" si="1742"/>
        <v>0</v>
      </c>
      <c r="AX236" s="348">
        <f t="shared" si="1743"/>
        <v>0</v>
      </c>
      <c r="AY236" s="612"/>
      <c r="AZ236" s="341">
        <v>7.0</v>
      </c>
      <c r="BA236" s="342" t="s">
        <v>132</v>
      </c>
      <c r="BB236" s="343" t="s">
        <v>121</v>
      </c>
      <c r="BC236" s="343" t="s">
        <v>123</v>
      </c>
      <c r="BD236" s="344"/>
      <c r="BE236" s="344"/>
      <c r="BF236" s="344">
        <f t="shared" si="1744"/>
        <v>0</v>
      </c>
      <c r="BG236" s="345"/>
      <c r="BH236" s="344">
        <f t="shared" si="1745"/>
        <v>0</v>
      </c>
      <c r="BI236" s="346"/>
      <c r="BJ236" s="347"/>
      <c r="BK236" s="347"/>
      <c r="BL236" s="344">
        <f t="shared" si="1746"/>
        <v>0</v>
      </c>
      <c r="BM236" s="345">
        <v>0.294289866351475</v>
      </c>
      <c r="BN236" s="348">
        <f t="shared" si="1747"/>
        <v>0</v>
      </c>
      <c r="BO236" s="348">
        <f t="shared" si="1748"/>
        <v>0</v>
      </c>
      <c r="BP236" s="612"/>
      <c r="BQ236" s="341">
        <v>7.0</v>
      </c>
      <c r="BR236" s="342" t="s">
        <v>132</v>
      </c>
      <c r="BS236" s="343" t="s">
        <v>121</v>
      </c>
      <c r="BT236" s="343" t="s">
        <v>123</v>
      </c>
      <c r="BU236" s="344"/>
      <c r="BV236" s="344"/>
      <c r="BW236" s="344">
        <f t="shared" si="1749"/>
        <v>0</v>
      </c>
      <c r="BX236" s="345"/>
      <c r="BY236" s="344">
        <f t="shared" si="1750"/>
        <v>0</v>
      </c>
      <c r="BZ236" s="346"/>
      <c r="CA236" s="347"/>
      <c r="CB236" s="347"/>
      <c r="CC236" s="344">
        <f t="shared" si="1751"/>
        <v>0</v>
      </c>
      <c r="CD236" s="345">
        <v>0.294289866351475</v>
      </c>
      <c r="CE236" s="348">
        <f t="shared" si="1752"/>
        <v>0</v>
      </c>
      <c r="CF236" s="348">
        <f t="shared" si="1753"/>
        <v>0</v>
      </c>
      <c r="CG236" s="612"/>
      <c r="CH236" s="341">
        <v>7.0</v>
      </c>
      <c r="CI236" s="342" t="s">
        <v>132</v>
      </c>
      <c r="CJ236" s="343" t="s">
        <v>121</v>
      </c>
      <c r="CK236" s="343" t="s">
        <v>123</v>
      </c>
      <c r="CL236" s="344"/>
      <c r="CM236" s="344"/>
      <c r="CN236" s="344">
        <f t="shared" si="1754"/>
        <v>0</v>
      </c>
      <c r="CO236" s="345"/>
      <c r="CP236" s="344">
        <f t="shared" si="1755"/>
        <v>0</v>
      </c>
      <c r="CQ236" s="346"/>
      <c r="CR236" s="347"/>
      <c r="CS236" s="347"/>
      <c r="CT236" s="344">
        <f t="shared" si="1756"/>
        <v>0</v>
      </c>
      <c r="CU236" s="345">
        <v>0.294289866351475</v>
      </c>
      <c r="CV236" s="348">
        <f t="shared" si="1757"/>
        <v>0</v>
      </c>
      <c r="CW236" s="348">
        <f t="shared" si="1758"/>
        <v>0</v>
      </c>
      <c r="CX236" s="612"/>
      <c r="CY236" s="341">
        <v>7.0</v>
      </c>
      <c r="CZ236" s="342" t="s">
        <v>132</v>
      </c>
      <c r="DA236" s="343" t="s">
        <v>121</v>
      </c>
      <c r="DB236" s="343" t="s">
        <v>123</v>
      </c>
      <c r="DC236" s="344"/>
      <c r="DD236" s="344"/>
      <c r="DE236" s="344">
        <f t="shared" si="1759"/>
        <v>0</v>
      </c>
      <c r="DF236" s="345"/>
      <c r="DG236" s="344">
        <f t="shared" si="1760"/>
        <v>0</v>
      </c>
      <c r="DH236" s="346"/>
      <c r="DI236" s="347"/>
      <c r="DJ236" s="347"/>
      <c r="DK236" s="344">
        <f t="shared" si="1761"/>
        <v>0</v>
      </c>
      <c r="DL236" s="345">
        <v>0.294289866351475</v>
      </c>
      <c r="DM236" s="348">
        <f t="shared" si="1762"/>
        <v>0</v>
      </c>
      <c r="DN236" s="348">
        <f t="shared" si="1763"/>
        <v>0</v>
      </c>
      <c r="DO236" s="612"/>
      <c r="DP236" s="341">
        <v>7.0</v>
      </c>
      <c r="DQ236" s="342" t="s">
        <v>132</v>
      </c>
      <c r="DR236" s="343" t="s">
        <v>121</v>
      </c>
      <c r="DS236" s="343" t="s">
        <v>123</v>
      </c>
      <c r="DT236" s="344"/>
      <c r="DU236" s="344"/>
      <c r="DV236" s="344">
        <f t="shared" si="1764"/>
        <v>0</v>
      </c>
      <c r="DW236" s="345"/>
      <c r="DX236" s="344">
        <f t="shared" si="1765"/>
        <v>0</v>
      </c>
      <c r="DY236" s="346"/>
      <c r="DZ236" s="347"/>
      <c r="EA236" s="347"/>
      <c r="EB236" s="344">
        <f t="shared" si="1766"/>
        <v>0</v>
      </c>
      <c r="EC236" s="345">
        <v>0.294289866351475</v>
      </c>
      <c r="ED236" s="348">
        <f t="shared" si="1767"/>
        <v>0</v>
      </c>
      <c r="EE236" s="348">
        <f t="shared" si="1768"/>
        <v>0</v>
      </c>
      <c r="EF236" s="612"/>
      <c r="EG236" s="341">
        <v>7.0</v>
      </c>
      <c r="EH236" s="342" t="s">
        <v>132</v>
      </c>
      <c r="EI236" s="343" t="s">
        <v>121</v>
      </c>
      <c r="EJ236" s="343" t="s">
        <v>123</v>
      </c>
      <c r="EK236" s="344"/>
      <c r="EL236" s="344"/>
      <c r="EM236" s="344">
        <f t="shared" si="1769"/>
        <v>0</v>
      </c>
      <c r="EN236" s="345"/>
      <c r="EO236" s="344">
        <f t="shared" si="1770"/>
        <v>0</v>
      </c>
      <c r="EP236" s="346"/>
      <c r="EQ236" s="347"/>
      <c r="ER236" s="347"/>
      <c r="ES236" s="344">
        <f t="shared" si="1771"/>
        <v>0</v>
      </c>
      <c r="ET236" s="345">
        <v>0.294289866351475</v>
      </c>
      <c r="EU236" s="348">
        <f t="shared" si="1772"/>
        <v>0</v>
      </c>
      <c r="EV236" s="348">
        <f t="shared" si="1773"/>
        <v>0</v>
      </c>
      <c r="EW236" s="612"/>
      <c r="EX236" s="341">
        <v>7.0</v>
      </c>
      <c r="EY236" s="342" t="s">
        <v>132</v>
      </c>
      <c r="EZ236" s="343" t="s">
        <v>121</v>
      </c>
      <c r="FA236" s="343" t="s">
        <v>123</v>
      </c>
      <c r="FB236" s="344"/>
      <c r="FC236" s="344"/>
      <c r="FD236" s="344">
        <f t="shared" si="1774"/>
        <v>0</v>
      </c>
      <c r="FE236" s="345"/>
      <c r="FF236" s="344">
        <f t="shared" si="1775"/>
        <v>0</v>
      </c>
      <c r="FG236" s="346"/>
      <c r="FH236" s="347"/>
      <c r="FI236" s="347"/>
      <c r="FJ236" s="344">
        <f t="shared" si="1776"/>
        <v>0</v>
      </c>
      <c r="FK236" s="345">
        <v>0.294289866351475</v>
      </c>
      <c r="FL236" s="348">
        <f t="shared" si="1777"/>
        <v>0</v>
      </c>
      <c r="FM236" s="348">
        <f t="shared" si="1778"/>
        <v>0</v>
      </c>
      <c r="FN236" s="612"/>
      <c r="FO236" s="341">
        <v>7.0</v>
      </c>
      <c r="FP236" s="342" t="s">
        <v>132</v>
      </c>
      <c r="FQ236" s="343" t="s">
        <v>121</v>
      </c>
      <c r="FR236" s="343" t="s">
        <v>123</v>
      </c>
      <c r="FS236" s="344"/>
      <c r="FT236" s="344"/>
      <c r="FU236" s="344">
        <f t="shared" si="1779"/>
        <v>0</v>
      </c>
      <c r="FV236" s="345"/>
      <c r="FW236" s="344">
        <f t="shared" si="1780"/>
        <v>0</v>
      </c>
      <c r="FX236" s="346"/>
      <c r="FY236" s="347"/>
      <c r="FZ236" s="347"/>
      <c r="GA236" s="344">
        <f t="shared" si="1781"/>
        <v>0</v>
      </c>
      <c r="GB236" s="345">
        <v>0.294289866351475</v>
      </c>
      <c r="GC236" s="348">
        <f t="shared" si="1782"/>
        <v>0</v>
      </c>
      <c r="GD236" s="348">
        <f t="shared" si="1783"/>
        <v>0</v>
      </c>
      <c r="GE236" s="612"/>
      <c r="GF236" s="341">
        <v>7.0</v>
      </c>
      <c r="GG236" s="342" t="s">
        <v>132</v>
      </c>
      <c r="GH236" s="343" t="s">
        <v>121</v>
      </c>
      <c r="GI236" s="343" t="s">
        <v>123</v>
      </c>
      <c r="GJ236" s="344"/>
      <c r="GK236" s="344"/>
      <c r="GL236" s="344">
        <f t="shared" si="1784"/>
        <v>0</v>
      </c>
      <c r="GM236" s="345"/>
      <c r="GN236" s="344">
        <f t="shared" si="1785"/>
        <v>0</v>
      </c>
      <c r="GO236" s="346"/>
      <c r="GP236" s="347"/>
      <c r="GQ236" s="347"/>
      <c r="GR236" s="344">
        <f t="shared" si="1786"/>
        <v>0</v>
      </c>
      <c r="GS236" s="345">
        <v>0.294289866351475</v>
      </c>
      <c r="GT236" s="348">
        <f t="shared" si="1787"/>
        <v>0</v>
      </c>
      <c r="GU236" s="348">
        <f t="shared" si="1788"/>
        <v>0</v>
      </c>
      <c r="GV236" s="612"/>
      <c r="GW236" s="341">
        <v>7.0</v>
      </c>
      <c r="GX236" s="342" t="s">
        <v>132</v>
      </c>
      <c r="GY236" s="343" t="s">
        <v>121</v>
      </c>
      <c r="GZ236" s="343" t="s">
        <v>123</v>
      </c>
      <c r="HA236" s="344"/>
      <c r="HB236" s="344"/>
      <c r="HC236" s="344">
        <f t="shared" si="1789"/>
        <v>0</v>
      </c>
      <c r="HD236" s="345"/>
      <c r="HE236" s="344">
        <f t="shared" si="1790"/>
        <v>0</v>
      </c>
      <c r="HF236" s="346"/>
      <c r="HG236" s="347"/>
      <c r="HH236" s="347"/>
      <c r="HI236" s="344">
        <f t="shared" si="1791"/>
        <v>0</v>
      </c>
      <c r="HJ236" s="345">
        <v>0.294289866351475</v>
      </c>
      <c r="HK236" s="348">
        <f t="shared" si="1792"/>
        <v>0</v>
      </c>
      <c r="HL236" s="348">
        <f t="shared" si="1793"/>
        <v>0</v>
      </c>
      <c r="HM236" s="612"/>
      <c r="HN236" s="341">
        <v>7.0</v>
      </c>
      <c r="HO236" s="342" t="s">
        <v>132</v>
      </c>
      <c r="HP236" s="343" t="s">
        <v>121</v>
      </c>
      <c r="HQ236" s="343" t="s">
        <v>123</v>
      </c>
      <c r="HR236" s="344"/>
      <c r="HS236" s="344"/>
      <c r="HT236" s="344">
        <f t="shared" si="1794"/>
        <v>0</v>
      </c>
      <c r="HU236" s="345"/>
      <c r="HV236" s="344">
        <f t="shared" si="1795"/>
        <v>0</v>
      </c>
      <c r="HW236" s="346"/>
      <c r="HX236" s="347"/>
      <c r="HY236" s="347"/>
      <c r="HZ236" s="344">
        <f t="shared" si="1796"/>
        <v>0</v>
      </c>
      <c r="IA236" s="345">
        <v>0.294289866351475</v>
      </c>
      <c r="IB236" s="348">
        <f t="shared" si="1797"/>
        <v>0</v>
      </c>
      <c r="IC236" s="348">
        <f t="shared" si="1798"/>
        <v>0</v>
      </c>
      <c r="ID236" s="612"/>
      <c r="IE236" s="341">
        <v>7.0</v>
      </c>
      <c r="IF236" s="342" t="s">
        <v>132</v>
      </c>
      <c r="IG236" s="343" t="s">
        <v>121</v>
      </c>
      <c r="IH236" s="343" t="s">
        <v>123</v>
      </c>
      <c r="II236" s="344"/>
      <c r="IJ236" s="344"/>
      <c r="IK236" s="344">
        <f t="shared" si="1799"/>
        <v>0</v>
      </c>
      <c r="IL236" s="345"/>
      <c r="IM236" s="344">
        <f t="shared" si="1800"/>
        <v>0</v>
      </c>
      <c r="IN236" s="346"/>
      <c r="IO236" s="347"/>
      <c r="IP236" s="347"/>
      <c r="IQ236" s="344">
        <f t="shared" si="1801"/>
        <v>0</v>
      </c>
      <c r="IR236" s="345">
        <v>0.294289866351475</v>
      </c>
      <c r="IS236" s="348">
        <f t="shared" si="1802"/>
        <v>0</v>
      </c>
      <c r="IT236" s="348">
        <f t="shared" si="1803"/>
        <v>0</v>
      </c>
      <c r="IU236" s="612"/>
      <c r="IV236" s="341">
        <v>7.0</v>
      </c>
      <c r="IW236" s="342" t="s">
        <v>132</v>
      </c>
      <c r="IX236" s="343" t="s">
        <v>121</v>
      </c>
      <c r="IY236" s="343" t="s">
        <v>123</v>
      </c>
      <c r="IZ236" s="344"/>
      <c r="JA236" s="344"/>
      <c r="JB236" s="344">
        <f t="shared" si="1804"/>
        <v>0</v>
      </c>
      <c r="JC236" s="345"/>
      <c r="JD236" s="344">
        <f t="shared" si="1805"/>
        <v>0</v>
      </c>
      <c r="JE236" s="346"/>
      <c r="JF236" s="347"/>
      <c r="JG236" s="347"/>
      <c r="JH236" s="344">
        <f t="shared" si="1806"/>
        <v>0</v>
      </c>
      <c r="JI236" s="345">
        <v>0.294289866351475</v>
      </c>
      <c r="JJ236" s="348">
        <f t="shared" si="1807"/>
        <v>0</v>
      </c>
      <c r="JK236" s="348">
        <f t="shared" si="1808"/>
        <v>0</v>
      </c>
      <c r="JL236" s="612"/>
      <c r="JM236" s="341">
        <v>7.0</v>
      </c>
      <c r="JN236" s="342" t="s">
        <v>132</v>
      </c>
      <c r="JO236" s="343" t="s">
        <v>121</v>
      </c>
      <c r="JP236" s="343" t="s">
        <v>123</v>
      </c>
      <c r="JQ236" s="344"/>
      <c r="JR236" s="344"/>
      <c r="JS236" s="344">
        <f t="shared" si="1809"/>
        <v>0</v>
      </c>
      <c r="JT236" s="345"/>
      <c r="JU236" s="344">
        <f t="shared" si="1810"/>
        <v>0</v>
      </c>
      <c r="JV236" s="346"/>
      <c r="JW236" s="347"/>
      <c r="JX236" s="347"/>
      <c r="JY236" s="344">
        <f t="shared" si="1811"/>
        <v>0</v>
      </c>
      <c r="JZ236" s="345">
        <v>0.294289866351475</v>
      </c>
      <c r="KA236" s="348">
        <f t="shared" si="1812"/>
        <v>0</v>
      </c>
      <c r="KB236" s="348">
        <f t="shared" si="1813"/>
        <v>0</v>
      </c>
      <c r="KC236" s="612"/>
      <c r="KD236" s="341">
        <v>7.0</v>
      </c>
      <c r="KE236" s="342" t="s">
        <v>132</v>
      </c>
      <c r="KF236" s="343" t="s">
        <v>121</v>
      </c>
      <c r="KG236" s="343" t="s">
        <v>123</v>
      </c>
      <c r="KH236" s="344"/>
      <c r="KI236" s="344"/>
      <c r="KJ236" s="344">
        <f t="shared" si="1814"/>
        <v>0</v>
      </c>
      <c r="KK236" s="345"/>
      <c r="KL236" s="344">
        <f t="shared" si="1815"/>
        <v>0</v>
      </c>
      <c r="KM236" s="346"/>
      <c r="KN236" s="347"/>
      <c r="KO236" s="347"/>
      <c r="KP236" s="344">
        <f t="shared" si="1816"/>
        <v>0</v>
      </c>
      <c r="KQ236" s="345">
        <v>0.294289866351475</v>
      </c>
      <c r="KR236" s="348">
        <f t="shared" si="1817"/>
        <v>0</v>
      </c>
      <c r="KS236" s="348">
        <f t="shared" si="1818"/>
        <v>0</v>
      </c>
      <c r="KT236" s="612"/>
      <c r="KU236" s="351"/>
    </row>
    <row r="237" ht="15.75" customHeight="1">
      <c r="A237" s="341">
        <v>8.0</v>
      </c>
      <c r="B237" s="342" t="s">
        <v>132</v>
      </c>
      <c r="C237" s="343" t="s">
        <v>121</v>
      </c>
      <c r="D237" s="343" t="s">
        <v>123</v>
      </c>
      <c r="E237" s="344"/>
      <c r="F237" s="344"/>
      <c r="G237" s="344">
        <f t="shared" si="1729"/>
        <v>0</v>
      </c>
      <c r="H237" s="345"/>
      <c r="I237" s="344">
        <f t="shared" si="1730"/>
        <v>0</v>
      </c>
      <c r="J237" s="346"/>
      <c r="K237" s="347"/>
      <c r="L237" s="347"/>
      <c r="M237" s="344">
        <f t="shared" si="1731"/>
        <v>0</v>
      </c>
      <c r="N237" s="345">
        <v>0.294289866351475</v>
      </c>
      <c r="O237" s="348">
        <f t="shared" si="1732"/>
        <v>0</v>
      </c>
      <c r="P237" s="348">
        <f t="shared" si="1733"/>
        <v>0</v>
      </c>
      <c r="Q237" s="612"/>
      <c r="R237" s="341">
        <v>8.0</v>
      </c>
      <c r="S237" s="342" t="s">
        <v>132</v>
      </c>
      <c r="T237" s="343" t="s">
        <v>121</v>
      </c>
      <c r="U237" s="343" t="s">
        <v>123</v>
      </c>
      <c r="V237" s="344"/>
      <c r="W237" s="344"/>
      <c r="X237" s="344">
        <f t="shared" si="1734"/>
        <v>0</v>
      </c>
      <c r="Y237" s="345"/>
      <c r="Z237" s="344">
        <f t="shared" si="1735"/>
        <v>0</v>
      </c>
      <c r="AA237" s="346"/>
      <c r="AB237" s="347"/>
      <c r="AC237" s="347"/>
      <c r="AD237" s="344">
        <f t="shared" si="1736"/>
        <v>0</v>
      </c>
      <c r="AE237" s="345">
        <v>0.294289866351475</v>
      </c>
      <c r="AF237" s="348">
        <f t="shared" si="1737"/>
        <v>0</v>
      </c>
      <c r="AG237" s="348">
        <f t="shared" si="1738"/>
        <v>0</v>
      </c>
      <c r="AH237" s="612"/>
      <c r="AI237" s="341">
        <v>8.0</v>
      </c>
      <c r="AJ237" s="342" t="s">
        <v>132</v>
      </c>
      <c r="AK237" s="343" t="s">
        <v>121</v>
      </c>
      <c r="AL237" s="343" t="s">
        <v>123</v>
      </c>
      <c r="AM237" s="344"/>
      <c r="AN237" s="344"/>
      <c r="AO237" s="344">
        <f t="shared" si="1739"/>
        <v>0</v>
      </c>
      <c r="AP237" s="345"/>
      <c r="AQ237" s="344">
        <f t="shared" si="1740"/>
        <v>0</v>
      </c>
      <c r="AR237" s="346"/>
      <c r="AS237" s="347"/>
      <c r="AT237" s="347"/>
      <c r="AU237" s="344">
        <f t="shared" si="1741"/>
        <v>0</v>
      </c>
      <c r="AV237" s="345">
        <v>0.294289866351475</v>
      </c>
      <c r="AW237" s="348">
        <f t="shared" si="1742"/>
        <v>0</v>
      </c>
      <c r="AX237" s="348">
        <f t="shared" si="1743"/>
        <v>0</v>
      </c>
      <c r="AY237" s="612"/>
      <c r="AZ237" s="341">
        <v>8.0</v>
      </c>
      <c r="BA237" s="342" t="s">
        <v>132</v>
      </c>
      <c r="BB237" s="343" t="s">
        <v>121</v>
      </c>
      <c r="BC237" s="343" t="s">
        <v>123</v>
      </c>
      <c r="BD237" s="344"/>
      <c r="BE237" s="344"/>
      <c r="BF237" s="344">
        <f t="shared" si="1744"/>
        <v>0</v>
      </c>
      <c r="BG237" s="345"/>
      <c r="BH237" s="344">
        <f t="shared" si="1745"/>
        <v>0</v>
      </c>
      <c r="BI237" s="346"/>
      <c r="BJ237" s="347"/>
      <c r="BK237" s="347"/>
      <c r="BL237" s="344">
        <f t="shared" si="1746"/>
        <v>0</v>
      </c>
      <c r="BM237" s="345">
        <v>0.294289866351475</v>
      </c>
      <c r="BN237" s="348">
        <f t="shared" si="1747"/>
        <v>0</v>
      </c>
      <c r="BO237" s="348">
        <f t="shared" si="1748"/>
        <v>0</v>
      </c>
      <c r="BP237" s="612"/>
      <c r="BQ237" s="341">
        <v>8.0</v>
      </c>
      <c r="BR237" s="342" t="s">
        <v>132</v>
      </c>
      <c r="BS237" s="343" t="s">
        <v>121</v>
      </c>
      <c r="BT237" s="343" t="s">
        <v>123</v>
      </c>
      <c r="BU237" s="344"/>
      <c r="BV237" s="344"/>
      <c r="BW237" s="344">
        <f t="shared" si="1749"/>
        <v>0</v>
      </c>
      <c r="BX237" s="345"/>
      <c r="BY237" s="344">
        <f t="shared" si="1750"/>
        <v>0</v>
      </c>
      <c r="BZ237" s="346"/>
      <c r="CA237" s="347"/>
      <c r="CB237" s="347"/>
      <c r="CC237" s="344">
        <f t="shared" si="1751"/>
        <v>0</v>
      </c>
      <c r="CD237" s="345">
        <v>0.294289866351475</v>
      </c>
      <c r="CE237" s="348">
        <f t="shared" si="1752"/>
        <v>0</v>
      </c>
      <c r="CF237" s="348">
        <f t="shared" si="1753"/>
        <v>0</v>
      </c>
      <c r="CG237" s="612"/>
      <c r="CH237" s="341">
        <v>8.0</v>
      </c>
      <c r="CI237" s="342" t="s">
        <v>132</v>
      </c>
      <c r="CJ237" s="343" t="s">
        <v>121</v>
      </c>
      <c r="CK237" s="343" t="s">
        <v>123</v>
      </c>
      <c r="CL237" s="344"/>
      <c r="CM237" s="344"/>
      <c r="CN237" s="344">
        <f t="shared" si="1754"/>
        <v>0</v>
      </c>
      <c r="CO237" s="345"/>
      <c r="CP237" s="344">
        <f t="shared" si="1755"/>
        <v>0</v>
      </c>
      <c r="CQ237" s="346"/>
      <c r="CR237" s="347"/>
      <c r="CS237" s="347"/>
      <c r="CT237" s="344">
        <f t="shared" si="1756"/>
        <v>0</v>
      </c>
      <c r="CU237" s="345">
        <v>0.294289866351475</v>
      </c>
      <c r="CV237" s="348">
        <f t="shared" si="1757"/>
        <v>0</v>
      </c>
      <c r="CW237" s="348">
        <f t="shared" si="1758"/>
        <v>0</v>
      </c>
      <c r="CX237" s="612"/>
      <c r="CY237" s="341">
        <v>8.0</v>
      </c>
      <c r="CZ237" s="342" t="s">
        <v>132</v>
      </c>
      <c r="DA237" s="343" t="s">
        <v>121</v>
      </c>
      <c r="DB237" s="343" t="s">
        <v>123</v>
      </c>
      <c r="DC237" s="344"/>
      <c r="DD237" s="344"/>
      <c r="DE237" s="344">
        <f t="shared" si="1759"/>
        <v>0</v>
      </c>
      <c r="DF237" s="345"/>
      <c r="DG237" s="344">
        <f t="shared" si="1760"/>
        <v>0</v>
      </c>
      <c r="DH237" s="346"/>
      <c r="DI237" s="347"/>
      <c r="DJ237" s="347"/>
      <c r="DK237" s="344">
        <f t="shared" si="1761"/>
        <v>0</v>
      </c>
      <c r="DL237" s="345">
        <v>0.294289866351475</v>
      </c>
      <c r="DM237" s="348">
        <f t="shared" si="1762"/>
        <v>0</v>
      </c>
      <c r="DN237" s="348">
        <f t="shared" si="1763"/>
        <v>0</v>
      </c>
      <c r="DO237" s="612"/>
      <c r="DP237" s="341">
        <v>8.0</v>
      </c>
      <c r="DQ237" s="342" t="s">
        <v>132</v>
      </c>
      <c r="DR237" s="343" t="s">
        <v>121</v>
      </c>
      <c r="DS237" s="343" t="s">
        <v>123</v>
      </c>
      <c r="DT237" s="344"/>
      <c r="DU237" s="344"/>
      <c r="DV237" s="344">
        <f t="shared" si="1764"/>
        <v>0</v>
      </c>
      <c r="DW237" s="345"/>
      <c r="DX237" s="344">
        <f t="shared" si="1765"/>
        <v>0</v>
      </c>
      <c r="DY237" s="346"/>
      <c r="DZ237" s="347"/>
      <c r="EA237" s="347"/>
      <c r="EB237" s="344">
        <f t="shared" si="1766"/>
        <v>0</v>
      </c>
      <c r="EC237" s="345">
        <v>0.294289866351475</v>
      </c>
      <c r="ED237" s="348">
        <f t="shared" si="1767"/>
        <v>0</v>
      </c>
      <c r="EE237" s="348">
        <f t="shared" si="1768"/>
        <v>0</v>
      </c>
      <c r="EF237" s="612"/>
      <c r="EG237" s="341">
        <v>8.0</v>
      </c>
      <c r="EH237" s="342" t="s">
        <v>132</v>
      </c>
      <c r="EI237" s="343" t="s">
        <v>121</v>
      </c>
      <c r="EJ237" s="343" t="s">
        <v>123</v>
      </c>
      <c r="EK237" s="344"/>
      <c r="EL237" s="344"/>
      <c r="EM237" s="344">
        <f t="shared" si="1769"/>
        <v>0</v>
      </c>
      <c r="EN237" s="345"/>
      <c r="EO237" s="344">
        <f t="shared" si="1770"/>
        <v>0</v>
      </c>
      <c r="EP237" s="346"/>
      <c r="EQ237" s="347"/>
      <c r="ER237" s="347"/>
      <c r="ES237" s="344">
        <f t="shared" si="1771"/>
        <v>0</v>
      </c>
      <c r="ET237" s="345">
        <v>0.294289866351475</v>
      </c>
      <c r="EU237" s="348">
        <f t="shared" si="1772"/>
        <v>0</v>
      </c>
      <c r="EV237" s="348">
        <f t="shared" si="1773"/>
        <v>0</v>
      </c>
      <c r="EW237" s="612"/>
      <c r="EX237" s="341">
        <v>8.0</v>
      </c>
      <c r="EY237" s="342" t="s">
        <v>132</v>
      </c>
      <c r="EZ237" s="343" t="s">
        <v>121</v>
      </c>
      <c r="FA237" s="343" t="s">
        <v>123</v>
      </c>
      <c r="FB237" s="344"/>
      <c r="FC237" s="344"/>
      <c r="FD237" s="344">
        <f t="shared" si="1774"/>
        <v>0</v>
      </c>
      <c r="FE237" s="345"/>
      <c r="FF237" s="344">
        <f t="shared" si="1775"/>
        <v>0</v>
      </c>
      <c r="FG237" s="346"/>
      <c r="FH237" s="347"/>
      <c r="FI237" s="347"/>
      <c r="FJ237" s="344">
        <f t="shared" si="1776"/>
        <v>0</v>
      </c>
      <c r="FK237" s="345">
        <v>0.294289866351475</v>
      </c>
      <c r="FL237" s="348">
        <f t="shared" si="1777"/>
        <v>0</v>
      </c>
      <c r="FM237" s="348">
        <f t="shared" si="1778"/>
        <v>0</v>
      </c>
      <c r="FN237" s="612"/>
      <c r="FO237" s="341">
        <v>8.0</v>
      </c>
      <c r="FP237" s="342" t="s">
        <v>132</v>
      </c>
      <c r="FQ237" s="343" t="s">
        <v>121</v>
      </c>
      <c r="FR237" s="343" t="s">
        <v>123</v>
      </c>
      <c r="FS237" s="344"/>
      <c r="FT237" s="344"/>
      <c r="FU237" s="344">
        <f t="shared" si="1779"/>
        <v>0</v>
      </c>
      <c r="FV237" s="345"/>
      <c r="FW237" s="344">
        <f t="shared" si="1780"/>
        <v>0</v>
      </c>
      <c r="FX237" s="346"/>
      <c r="FY237" s="347"/>
      <c r="FZ237" s="347"/>
      <c r="GA237" s="344">
        <f t="shared" si="1781"/>
        <v>0</v>
      </c>
      <c r="GB237" s="345">
        <v>0.294289866351475</v>
      </c>
      <c r="GC237" s="348">
        <f t="shared" si="1782"/>
        <v>0</v>
      </c>
      <c r="GD237" s="348">
        <f t="shared" si="1783"/>
        <v>0</v>
      </c>
      <c r="GE237" s="612"/>
      <c r="GF237" s="341">
        <v>8.0</v>
      </c>
      <c r="GG237" s="342" t="s">
        <v>132</v>
      </c>
      <c r="GH237" s="343" t="s">
        <v>121</v>
      </c>
      <c r="GI237" s="343" t="s">
        <v>123</v>
      </c>
      <c r="GJ237" s="344"/>
      <c r="GK237" s="344"/>
      <c r="GL237" s="344">
        <f t="shared" si="1784"/>
        <v>0</v>
      </c>
      <c r="GM237" s="345"/>
      <c r="GN237" s="344">
        <f t="shared" si="1785"/>
        <v>0</v>
      </c>
      <c r="GO237" s="346"/>
      <c r="GP237" s="347"/>
      <c r="GQ237" s="347"/>
      <c r="GR237" s="344">
        <f t="shared" si="1786"/>
        <v>0</v>
      </c>
      <c r="GS237" s="345">
        <v>0.294289866351475</v>
      </c>
      <c r="GT237" s="348">
        <f t="shared" si="1787"/>
        <v>0</v>
      </c>
      <c r="GU237" s="348">
        <f t="shared" si="1788"/>
        <v>0</v>
      </c>
      <c r="GV237" s="612"/>
      <c r="GW237" s="341">
        <v>8.0</v>
      </c>
      <c r="GX237" s="342" t="s">
        <v>132</v>
      </c>
      <c r="GY237" s="343" t="s">
        <v>121</v>
      </c>
      <c r="GZ237" s="343" t="s">
        <v>123</v>
      </c>
      <c r="HA237" s="344"/>
      <c r="HB237" s="344"/>
      <c r="HC237" s="344">
        <f t="shared" si="1789"/>
        <v>0</v>
      </c>
      <c r="HD237" s="345"/>
      <c r="HE237" s="344">
        <f t="shared" si="1790"/>
        <v>0</v>
      </c>
      <c r="HF237" s="346"/>
      <c r="HG237" s="347"/>
      <c r="HH237" s="347"/>
      <c r="HI237" s="344">
        <f t="shared" si="1791"/>
        <v>0</v>
      </c>
      <c r="HJ237" s="345">
        <v>0.294289866351475</v>
      </c>
      <c r="HK237" s="348">
        <f t="shared" si="1792"/>
        <v>0</v>
      </c>
      <c r="HL237" s="348">
        <f t="shared" si="1793"/>
        <v>0</v>
      </c>
      <c r="HM237" s="612"/>
      <c r="HN237" s="341">
        <v>8.0</v>
      </c>
      <c r="HO237" s="342" t="s">
        <v>132</v>
      </c>
      <c r="HP237" s="343" t="s">
        <v>121</v>
      </c>
      <c r="HQ237" s="343" t="s">
        <v>123</v>
      </c>
      <c r="HR237" s="344"/>
      <c r="HS237" s="344"/>
      <c r="HT237" s="344">
        <f t="shared" si="1794"/>
        <v>0</v>
      </c>
      <c r="HU237" s="345"/>
      <c r="HV237" s="344">
        <f t="shared" si="1795"/>
        <v>0</v>
      </c>
      <c r="HW237" s="346"/>
      <c r="HX237" s="347"/>
      <c r="HY237" s="347"/>
      <c r="HZ237" s="344">
        <f t="shared" si="1796"/>
        <v>0</v>
      </c>
      <c r="IA237" s="345">
        <v>0.294289866351475</v>
      </c>
      <c r="IB237" s="348">
        <f t="shared" si="1797"/>
        <v>0</v>
      </c>
      <c r="IC237" s="348">
        <f t="shared" si="1798"/>
        <v>0</v>
      </c>
      <c r="ID237" s="612"/>
      <c r="IE237" s="341">
        <v>8.0</v>
      </c>
      <c r="IF237" s="342" t="s">
        <v>132</v>
      </c>
      <c r="IG237" s="343" t="s">
        <v>121</v>
      </c>
      <c r="IH237" s="343" t="s">
        <v>123</v>
      </c>
      <c r="II237" s="344"/>
      <c r="IJ237" s="344"/>
      <c r="IK237" s="344">
        <f t="shared" si="1799"/>
        <v>0</v>
      </c>
      <c r="IL237" s="345"/>
      <c r="IM237" s="344">
        <f t="shared" si="1800"/>
        <v>0</v>
      </c>
      <c r="IN237" s="346"/>
      <c r="IO237" s="347"/>
      <c r="IP237" s="347"/>
      <c r="IQ237" s="344">
        <f t="shared" si="1801"/>
        <v>0</v>
      </c>
      <c r="IR237" s="345">
        <v>0.294289866351475</v>
      </c>
      <c r="IS237" s="348">
        <f t="shared" si="1802"/>
        <v>0</v>
      </c>
      <c r="IT237" s="348">
        <f t="shared" si="1803"/>
        <v>0</v>
      </c>
      <c r="IU237" s="612"/>
      <c r="IV237" s="341">
        <v>8.0</v>
      </c>
      <c r="IW237" s="342" t="s">
        <v>132</v>
      </c>
      <c r="IX237" s="343" t="s">
        <v>121</v>
      </c>
      <c r="IY237" s="343" t="s">
        <v>123</v>
      </c>
      <c r="IZ237" s="344"/>
      <c r="JA237" s="344"/>
      <c r="JB237" s="344">
        <f t="shared" si="1804"/>
        <v>0</v>
      </c>
      <c r="JC237" s="345"/>
      <c r="JD237" s="344">
        <f t="shared" si="1805"/>
        <v>0</v>
      </c>
      <c r="JE237" s="346"/>
      <c r="JF237" s="347"/>
      <c r="JG237" s="347"/>
      <c r="JH237" s="344">
        <f t="shared" si="1806"/>
        <v>0</v>
      </c>
      <c r="JI237" s="345">
        <v>0.294289866351475</v>
      </c>
      <c r="JJ237" s="348">
        <f t="shared" si="1807"/>
        <v>0</v>
      </c>
      <c r="JK237" s="348">
        <f t="shared" si="1808"/>
        <v>0</v>
      </c>
      <c r="JL237" s="612"/>
      <c r="JM237" s="341">
        <v>8.0</v>
      </c>
      <c r="JN237" s="342" t="s">
        <v>132</v>
      </c>
      <c r="JO237" s="343" t="s">
        <v>121</v>
      </c>
      <c r="JP237" s="343" t="s">
        <v>123</v>
      </c>
      <c r="JQ237" s="344"/>
      <c r="JR237" s="344"/>
      <c r="JS237" s="344">
        <f t="shared" si="1809"/>
        <v>0</v>
      </c>
      <c r="JT237" s="345"/>
      <c r="JU237" s="344">
        <f t="shared" si="1810"/>
        <v>0</v>
      </c>
      <c r="JV237" s="346"/>
      <c r="JW237" s="347"/>
      <c r="JX237" s="347"/>
      <c r="JY237" s="344">
        <f t="shared" si="1811"/>
        <v>0</v>
      </c>
      <c r="JZ237" s="345">
        <v>0.294289866351475</v>
      </c>
      <c r="KA237" s="348">
        <f t="shared" si="1812"/>
        <v>0</v>
      </c>
      <c r="KB237" s="348">
        <f t="shared" si="1813"/>
        <v>0</v>
      </c>
      <c r="KC237" s="612"/>
      <c r="KD237" s="341">
        <v>8.0</v>
      </c>
      <c r="KE237" s="342" t="s">
        <v>132</v>
      </c>
      <c r="KF237" s="343" t="s">
        <v>121</v>
      </c>
      <c r="KG237" s="343" t="s">
        <v>123</v>
      </c>
      <c r="KH237" s="344"/>
      <c r="KI237" s="344"/>
      <c r="KJ237" s="344">
        <f t="shared" si="1814"/>
        <v>0</v>
      </c>
      <c r="KK237" s="345"/>
      <c r="KL237" s="344">
        <f t="shared" si="1815"/>
        <v>0</v>
      </c>
      <c r="KM237" s="346"/>
      <c r="KN237" s="347"/>
      <c r="KO237" s="347"/>
      <c r="KP237" s="344">
        <f t="shared" si="1816"/>
        <v>0</v>
      </c>
      <c r="KQ237" s="345">
        <v>0.294289866351475</v>
      </c>
      <c r="KR237" s="348">
        <f t="shared" si="1817"/>
        <v>0</v>
      </c>
      <c r="KS237" s="348">
        <f t="shared" si="1818"/>
        <v>0</v>
      </c>
      <c r="KT237" s="612"/>
      <c r="KU237" s="351"/>
    </row>
    <row r="238" ht="15.75" customHeight="1">
      <c r="A238" s="341">
        <v>9.0</v>
      </c>
      <c r="B238" s="342" t="s">
        <v>132</v>
      </c>
      <c r="C238" s="343" t="s">
        <v>121</v>
      </c>
      <c r="D238" s="343" t="s">
        <v>123</v>
      </c>
      <c r="E238" s="344"/>
      <c r="F238" s="344"/>
      <c r="G238" s="344">
        <f t="shared" si="1729"/>
        <v>0</v>
      </c>
      <c r="H238" s="345"/>
      <c r="I238" s="344">
        <f t="shared" si="1730"/>
        <v>0</v>
      </c>
      <c r="J238" s="346"/>
      <c r="K238" s="347"/>
      <c r="L238" s="347"/>
      <c r="M238" s="344">
        <f t="shared" si="1731"/>
        <v>0</v>
      </c>
      <c r="N238" s="345">
        <v>0.294289866351475</v>
      </c>
      <c r="O238" s="348">
        <f t="shared" si="1732"/>
        <v>0</v>
      </c>
      <c r="P238" s="348">
        <f t="shared" si="1733"/>
        <v>0</v>
      </c>
      <c r="Q238" s="612"/>
      <c r="R238" s="341">
        <v>9.0</v>
      </c>
      <c r="S238" s="342" t="s">
        <v>132</v>
      </c>
      <c r="T238" s="343" t="s">
        <v>121</v>
      </c>
      <c r="U238" s="343" t="s">
        <v>123</v>
      </c>
      <c r="V238" s="344"/>
      <c r="W238" s="344"/>
      <c r="X238" s="344">
        <f t="shared" si="1734"/>
        <v>0</v>
      </c>
      <c r="Y238" s="345"/>
      <c r="Z238" s="344">
        <f t="shared" si="1735"/>
        <v>0</v>
      </c>
      <c r="AA238" s="346"/>
      <c r="AB238" s="347"/>
      <c r="AC238" s="347"/>
      <c r="AD238" s="344">
        <f t="shared" si="1736"/>
        <v>0</v>
      </c>
      <c r="AE238" s="345">
        <v>0.294289866351475</v>
      </c>
      <c r="AF238" s="348">
        <f t="shared" si="1737"/>
        <v>0</v>
      </c>
      <c r="AG238" s="348">
        <f t="shared" si="1738"/>
        <v>0</v>
      </c>
      <c r="AH238" s="612"/>
      <c r="AI238" s="341">
        <v>9.0</v>
      </c>
      <c r="AJ238" s="342" t="s">
        <v>132</v>
      </c>
      <c r="AK238" s="343" t="s">
        <v>121</v>
      </c>
      <c r="AL238" s="343" t="s">
        <v>123</v>
      </c>
      <c r="AM238" s="344"/>
      <c r="AN238" s="344"/>
      <c r="AO238" s="344">
        <f t="shared" si="1739"/>
        <v>0</v>
      </c>
      <c r="AP238" s="345"/>
      <c r="AQ238" s="344">
        <f t="shared" si="1740"/>
        <v>0</v>
      </c>
      <c r="AR238" s="346"/>
      <c r="AS238" s="347"/>
      <c r="AT238" s="347"/>
      <c r="AU238" s="344">
        <f t="shared" si="1741"/>
        <v>0</v>
      </c>
      <c r="AV238" s="345">
        <v>0.294289866351475</v>
      </c>
      <c r="AW238" s="348">
        <f t="shared" si="1742"/>
        <v>0</v>
      </c>
      <c r="AX238" s="348">
        <f t="shared" si="1743"/>
        <v>0</v>
      </c>
      <c r="AY238" s="612"/>
      <c r="AZ238" s="341">
        <v>9.0</v>
      </c>
      <c r="BA238" s="342" t="s">
        <v>132</v>
      </c>
      <c r="BB238" s="343" t="s">
        <v>121</v>
      </c>
      <c r="BC238" s="343" t="s">
        <v>123</v>
      </c>
      <c r="BD238" s="344"/>
      <c r="BE238" s="344"/>
      <c r="BF238" s="344">
        <f t="shared" si="1744"/>
        <v>0</v>
      </c>
      <c r="BG238" s="345"/>
      <c r="BH238" s="344">
        <f t="shared" si="1745"/>
        <v>0</v>
      </c>
      <c r="BI238" s="346"/>
      <c r="BJ238" s="347"/>
      <c r="BK238" s="347"/>
      <c r="BL238" s="344">
        <f t="shared" si="1746"/>
        <v>0</v>
      </c>
      <c r="BM238" s="345">
        <v>0.294289866351475</v>
      </c>
      <c r="BN238" s="348">
        <f t="shared" si="1747"/>
        <v>0</v>
      </c>
      <c r="BO238" s="348">
        <f t="shared" si="1748"/>
        <v>0</v>
      </c>
      <c r="BP238" s="612"/>
      <c r="BQ238" s="341">
        <v>9.0</v>
      </c>
      <c r="BR238" s="342" t="s">
        <v>132</v>
      </c>
      <c r="BS238" s="343" t="s">
        <v>121</v>
      </c>
      <c r="BT238" s="343" t="s">
        <v>123</v>
      </c>
      <c r="BU238" s="344"/>
      <c r="BV238" s="344"/>
      <c r="BW238" s="344">
        <f t="shared" si="1749"/>
        <v>0</v>
      </c>
      <c r="BX238" s="345"/>
      <c r="BY238" s="344">
        <f t="shared" si="1750"/>
        <v>0</v>
      </c>
      <c r="BZ238" s="346"/>
      <c r="CA238" s="347"/>
      <c r="CB238" s="347"/>
      <c r="CC238" s="344">
        <f t="shared" si="1751"/>
        <v>0</v>
      </c>
      <c r="CD238" s="345">
        <v>0.294289866351475</v>
      </c>
      <c r="CE238" s="348">
        <f t="shared" si="1752"/>
        <v>0</v>
      </c>
      <c r="CF238" s="348">
        <f t="shared" si="1753"/>
        <v>0</v>
      </c>
      <c r="CG238" s="612"/>
      <c r="CH238" s="341">
        <v>9.0</v>
      </c>
      <c r="CI238" s="342" t="s">
        <v>132</v>
      </c>
      <c r="CJ238" s="343" t="s">
        <v>121</v>
      </c>
      <c r="CK238" s="343" t="s">
        <v>123</v>
      </c>
      <c r="CL238" s="344"/>
      <c r="CM238" s="344"/>
      <c r="CN238" s="344">
        <f t="shared" si="1754"/>
        <v>0</v>
      </c>
      <c r="CO238" s="345"/>
      <c r="CP238" s="344">
        <f t="shared" si="1755"/>
        <v>0</v>
      </c>
      <c r="CQ238" s="346"/>
      <c r="CR238" s="347"/>
      <c r="CS238" s="347"/>
      <c r="CT238" s="344">
        <f t="shared" si="1756"/>
        <v>0</v>
      </c>
      <c r="CU238" s="345">
        <v>0.294289866351475</v>
      </c>
      <c r="CV238" s="348">
        <f t="shared" si="1757"/>
        <v>0</v>
      </c>
      <c r="CW238" s="348">
        <f t="shared" si="1758"/>
        <v>0</v>
      </c>
      <c r="CX238" s="612"/>
      <c r="CY238" s="341">
        <v>9.0</v>
      </c>
      <c r="CZ238" s="342" t="s">
        <v>132</v>
      </c>
      <c r="DA238" s="343" t="s">
        <v>121</v>
      </c>
      <c r="DB238" s="343" t="s">
        <v>123</v>
      </c>
      <c r="DC238" s="344"/>
      <c r="DD238" s="344"/>
      <c r="DE238" s="344">
        <f t="shared" si="1759"/>
        <v>0</v>
      </c>
      <c r="DF238" s="345"/>
      <c r="DG238" s="344">
        <f t="shared" si="1760"/>
        <v>0</v>
      </c>
      <c r="DH238" s="346"/>
      <c r="DI238" s="347"/>
      <c r="DJ238" s="347"/>
      <c r="DK238" s="344">
        <f t="shared" si="1761"/>
        <v>0</v>
      </c>
      <c r="DL238" s="345">
        <v>0.294289866351475</v>
      </c>
      <c r="DM238" s="348">
        <f t="shared" si="1762"/>
        <v>0</v>
      </c>
      <c r="DN238" s="348">
        <f t="shared" si="1763"/>
        <v>0</v>
      </c>
      <c r="DO238" s="612"/>
      <c r="DP238" s="341">
        <v>9.0</v>
      </c>
      <c r="DQ238" s="342" t="s">
        <v>132</v>
      </c>
      <c r="DR238" s="343" t="s">
        <v>121</v>
      </c>
      <c r="DS238" s="343" t="s">
        <v>123</v>
      </c>
      <c r="DT238" s="344"/>
      <c r="DU238" s="344"/>
      <c r="DV238" s="344">
        <f t="shared" si="1764"/>
        <v>0</v>
      </c>
      <c r="DW238" s="345"/>
      <c r="DX238" s="344">
        <f t="shared" si="1765"/>
        <v>0</v>
      </c>
      <c r="DY238" s="346"/>
      <c r="DZ238" s="347"/>
      <c r="EA238" s="347"/>
      <c r="EB238" s="344">
        <f t="shared" si="1766"/>
        <v>0</v>
      </c>
      <c r="EC238" s="345">
        <v>0.294289866351475</v>
      </c>
      <c r="ED238" s="348">
        <f t="shared" si="1767"/>
        <v>0</v>
      </c>
      <c r="EE238" s="348">
        <f t="shared" si="1768"/>
        <v>0</v>
      </c>
      <c r="EF238" s="612"/>
      <c r="EG238" s="341">
        <v>9.0</v>
      </c>
      <c r="EH238" s="342" t="s">
        <v>132</v>
      </c>
      <c r="EI238" s="343" t="s">
        <v>121</v>
      </c>
      <c r="EJ238" s="343" t="s">
        <v>123</v>
      </c>
      <c r="EK238" s="344"/>
      <c r="EL238" s="344"/>
      <c r="EM238" s="344">
        <f t="shared" si="1769"/>
        <v>0</v>
      </c>
      <c r="EN238" s="345"/>
      <c r="EO238" s="344">
        <f t="shared" si="1770"/>
        <v>0</v>
      </c>
      <c r="EP238" s="346"/>
      <c r="EQ238" s="347"/>
      <c r="ER238" s="347"/>
      <c r="ES238" s="344">
        <f t="shared" si="1771"/>
        <v>0</v>
      </c>
      <c r="ET238" s="345">
        <v>0.294289866351475</v>
      </c>
      <c r="EU238" s="348">
        <f t="shared" si="1772"/>
        <v>0</v>
      </c>
      <c r="EV238" s="348">
        <f t="shared" si="1773"/>
        <v>0</v>
      </c>
      <c r="EW238" s="612"/>
      <c r="EX238" s="341">
        <v>9.0</v>
      </c>
      <c r="EY238" s="342" t="s">
        <v>132</v>
      </c>
      <c r="EZ238" s="343" t="s">
        <v>121</v>
      </c>
      <c r="FA238" s="343" t="s">
        <v>123</v>
      </c>
      <c r="FB238" s="344"/>
      <c r="FC238" s="344"/>
      <c r="FD238" s="344">
        <f t="shared" si="1774"/>
        <v>0</v>
      </c>
      <c r="FE238" s="345"/>
      <c r="FF238" s="344">
        <f t="shared" si="1775"/>
        <v>0</v>
      </c>
      <c r="FG238" s="346"/>
      <c r="FH238" s="347"/>
      <c r="FI238" s="347"/>
      <c r="FJ238" s="344">
        <f t="shared" si="1776"/>
        <v>0</v>
      </c>
      <c r="FK238" s="345">
        <v>0.294289866351475</v>
      </c>
      <c r="FL238" s="348">
        <f t="shared" si="1777"/>
        <v>0</v>
      </c>
      <c r="FM238" s="348">
        <f t="shared" si="1778"/>
        <v>0</v>
      </c>
      <c r="FN238" s="612"/>
      <c r="FO238" s="341">
        <v>9.0</v>
      </c>
      <c r="FP238" s="342" t="s">
        <v>132</v>
      </c>
      <c r="FQ238" s="343" t="s">
        <v>121</v>
      </c>
      <c r="FR238" s="343" t="s">
        <v>123</v>
      </c>
      <c r="FS238" s="344"/>
      <c r="FT238" s="344"/>
      <c r="FU238" s="344">
        <f t="shared" si="1779"/>
        <v>0</v>
      </c>
      <c r="FV238" s="345"/>
      <c r="FW238" s="344">
        <f t="shared" si="1780"/>
        <v>0</v>
      </c>
      <c r="FX238" s="346"/>
      <c r="FY238" s="347"/>
      <c r="FZ238" s="347"/>
      <c r="GA238" s="344">
        <f t="shared" si="1781"/>
        <v>0</v>
      </c>
      <c r="GB238" s="345">
        <v>0.294289866351475</v>
      </c>
      <c r="GC238" s="348">
        <f t="shared" si="1782"/>
        <v>0</v>
      </c>
      <c r="GD238" s="348">
        <f t="shared" si="1783"/>
        <v>0</v>
      </c>
      <c r="GE238" s="612"/>
      <c r="GF238" s="341">
        <v>9.0</v>
      </c>
      <c r="GG238" s="342" t="s">
        <v>132</v>
      </c>
      <c r="GH238" s="343" t="s">
        <v>121</v>
      </c>
      <c r="GI238" s="343" t="s">
        <v>123</v>
      </c>
      <c r="GJ238" s="344"/>
      <c r="GK238" s="344"/>
      <c r="GL238" s="344">
        <f t="shared" si="1784"/>
        <v>0</v>
      </c>
      <c r="GM238" s="345"/>
      <c r="GN238" s="344">
        <f t="shared" si="1785"/>
        <v>0</v>
      </c>
      <c r="GO238" s="346"/>
      <c r="GP238" s="347"/>
      <c r="GQ238" s="347"/>
      <c r="GR238" s="344">
        <f t="shared" si="1786"/>
        <v>0</v>
      </c>
      <c r="GS238" s="345">
        <v>0.294289866351475</v>
      </c>
      <c r="GT238" s="348">
        <f t="shared" si="1787"/>
        <v>0</v>
      </c>
      <c r="GU238" s="348">
        <f t="shared" si="1788"/>
        <v>0</v>
      </c>
      <c r="GV238" s="612"/>
      <c r="GW238" s="341">
        <v>9.0</v>
      </c>
      <c r="GX238" s="342" t="s">
        <v>132</v>
      </c>
      <c r="GY238" s="343" t="s">
        <v>121</v>
      </c>
      <c r="GZ238" s="343" t="s">
        <v>123</v>
      </c>
      <c r="HA238" s="344"/>
      <c r="HB238" s="344"/>
      <c r="HC238" s="344">
        <f t="shared" si="1789"/>
        <v>0</v>
      </c>
      <c r="HD238" s="345"/>
      <c r="HE238" s="344">
        <f t="shared" si="1790"/>
        <v>0</v>
      </c>
      <c r="HF238" s="346"/>
      <c r="HG238" s="347"/>
      <c r="HH238" s="347"/>
      <c r="HI238" s="344">
        <f t="shared" si="1791"/>
        <v>0</v>
      </c>
      <c r="HJ238" s="345">
        <v>0.294289866351475</v>
      </c>
      <c r="HK238" s="348">
        <f t="shared" si="1792"/>
        <v>0</v>
      </c>
      <c r="HL238" s="348">
        <f t="shared" si="1793"/>
        <v>0</v>
      </c>
      <c r="HM238" s="612"/>
      <c r="HN238" s="341">
        <v>9.0</v>
      </c>
      <c r="HO238" s="342" t="s">
        <v>132</v>
      </c>
      <c r="HP238" s="343" t="s">
        <v>121</v>
      </c>
      <c r="HQ238" s="343" t="s">
        <v>123</v>
      </c>
      <c r="HR238" s="344"/>
      <c r="HS238" s="344"/>
      <c r="HT238" s="344">
        <f t="shared" si="1794"/>
        <v>0</v>
      </c>
      <c r="HU238" s="345"/>
      <c r="HV238" s="344">
        <f t="shared" si="1795"/>
        <v>0</v>
      </c>
      <c r="HW238" s="346"/>
      <c r="HX238" s="347"/>
      <c r="HY238" s="347"/>
      <c r="HZ238" s="344">
        <f t="shared" si="1796"/>
        <v>0</v>
      </c>
      <c r="IA238" s="345">
        <v>0.294289866351475</v>
      </c>
      <c r="IB238" s="348">
        <f t="shared" si="1797"/>
        <v>0</v>
      </c>
      <c r="IC238" s="348">
        <f t="shared" si="1798"/>
        <v>0</v>
      </c>
      <c r="ID238" s="612"/>
      <c r="IE238" s="341">
        <v>9.0</v>
      </c>
      <c r="IF238" s="342" t="s">
        <v>132</v>
      </c>
      <c r="IG238" s="343" t="s">
        <v>121</v>
      </c>
      <c r="IH238" s="343" t="s">
        <v>123</v>
      </c>
      <c r="II238" s="344"/>
      <c r="IJ238" s="344"/>
      <c r="IK238" s="344">
        <f t="shared" si="1799"/>
        <v>0</v>
      </c>
      <c r="IL238" s="345"/>
      <c r="IM238" s="344">
        <f t="shared" si="1800"/>
        <v>0</v>
      </c>
      <c r="IN238" s="346"/>
      <c r="IO238" s="347"/>
      <c r="IP238" s="347"/>
      <c r="IQ238" s="344">
        <f t="shared" si="1801"/>
        <v>0</v>
      </c>
      <c r="IR238" s="345">
        <v>0.294289866351475</v>
      </c>
      <c r="IS238" s="348">
        <f t="shared" si="1802"/>
        <v>0</v>
      </c>
      <c r="IT238" s="348">
        <f t="shared" si="1803"/>
        <v>0</v>
      </c>
      <c r="IU238" s="612"/>
      <c r="IV238" s="341">
        <v>9.0</v>
      </c>
      <c r="IW238" s="342" t="s">
        <v>132</v>
      </c>
      <c r="IX238" s="343" t="s">
        <v>121</v>
      </c>
      <c r="IY238" s="343" t="s">
        <v>123</v>
      </c>
      <c r="IZ238" s="344"/>
      <c r="JA238" s="344"/>
      <c r="JB238" s="344">
        <f t="shared" si="1804"/>
        <v>0</v>
      </c>
      <c r="JC238" s="345"/>
      <c r="JD238" s="344">
        <f t="shared" si="1805"/>
        <v>0</v>
      </c>
      <c r="JE238" s="346"/>
      <c r="JF238" s="347"/>
      <c r="JG238" s="347"/>
      <c r="JH238" s="344">
        <f t="shared" si="1806"/>
        <v>0</v>
      </c>
      <c r="JI238" s="345">
        <v>0.294289866351475</v>
      </c>
      <c r="JJ238" s="348">
        <f t="shared" si="1807"/>
        <v>0</v>
      </c>
      <c r="JK238" s="348">
        <f t="shared" si="1808"/>
        <v>0</v>
      </c>
      <c r="JL238" s="612"/>
      <c r="JM238" s="341">
        <v>9.0</v>
      </c>
      <c r="JN238" s="342" t="s">
        <v>132</v>
      </c>
      <c r="JO238" s="343" t="s">
        <v>121</v>
      </c>
      <c r="JP238" s="343" t="s">
        <v>123</v>
      </c>
      <c r="JQ238" s="344"/>
      <c r="JR238" s="344"/>
      <c r="JS238" s="344">
        <f t="shared" si="1809"/>
        <v>0</v>
      </c>
      <c r="JT238" s="345"/>
      <c r="JU238" s="344">
        <f t="shared" si="1810"/>
        <v>0</v>
      </c>
      <c r="JV238" s="346"/>
      <c r="JW238" s="347"/>
      <c r="JX238" s="347"/>
      <c r="JY238" s="344">
        <f t="shared" si="1811"/>
        <v>0</v>
      </c>
      <c r="JZ238" s="345">
        <v>0.294289866351475</v>
      </c>
      <c r="KA238" s="348">
        <f t="shared" si="1812"/>
        <v>0</v>
      </c>
      <c r="KB238" s="348">
        <f t="shared" si="1813"/>
        <v>0</v>
      </c>
      <c r="KC238" s="612"/>
      <c r="KD238" s="341">
        <v>9.0</v>
      </c>
      <c r="KE238" s="342" t="s">
        <v>132</v>
      </c>
      <c r="KF238" s="343" t="s">
        <v>121</v>
      </c>
      <c r="KG238" s="343" t="s">
        <v>123</v>
      </c>
      <c r="KH238" s="344"/>
      <c r="KI238" s="344"/>
      <c r="KJ238" s="344">
        <f t="shared" si="1814"/>
        <v>0</v>
      </c>
      <c r="KK238" s="345"/>
      <c r="KL238" s="344">
        <f t="shared" si="1815"/>
        <v>0</v>
      </c>
      <c r="KM238" s="346"/>
      <c r="KN238" s="347"/>
      <c r="KO238" s="347"/>
      <c r="KP238" s="344">
        <f t="shared" si="1816"/>
        <v>0</v>
      </c>
      <c r="KQ238" s="345">
        <v>0.294289866351475</v>
      </c>
      <c r="KR238" s="348">
        <f t="shared" si="1817"/>
        <v>0</v>
      </c>
      <c r="KS238" s="348">
        <f t="shared" si="1818"/>
        <v>0</v>
      </c>
      <c r="KT238" s="612"/>
      <c r="KU238" s="351"/>
    </row>
    <row r="239" ht="15.75" customHeight="1">
      <c r="A239" s="341">
        <v>10.0</v>
      </c>
      <c r="B239" s="342" t="s">
        <v>132</v>
      </c>
      <c r="C239" s="343" t="s">
        <v>121</v>
      </c>
      <c r="D239" s="343" t="s">
        <v>123</v>
      </c>
      <c r="E239" s="344"/>
      <c r="F239" s="343"/>
      <c r="G239" s="344">
        <f t="shared" si="1729"/>
        <v>0</v>
      </c>
      <c r="H239" s="345"/>
      <c r="I239" s="344">
        <f t="shared" si="1730"/>
        <v>0</v>
      </c>
      <c r="J239" s="346"/>
      <c r="K239" s="347"/>
      <c r="L239" s="347"/>
      <c r="M239" s="344">
        <f t="shared" si="1731"/>
        <v>0</v>
      </c>
      <c r="N239" s="345">
        <v>0.294289866351475</v>
      </c>
      <c r="O239" s="348">
        <f t="shared" si="1732"/>
        <v>0</v>
      </c>
      <c r="P239" s="348">
        <f t="shared" si="1733"/>
        <v>0</v>
      </c>
      <c r="Q239" s="612"/>
      <c r="R239" s="341">
        <v>10.0</v>
      </c>
      <c r="S239" s="342" t="s">
        <v>132</v>
      </c>
      <c r="T239" s="343" t="s">
        <v>121</v>
      </c>
      <c r="U239" s="343" t="s">
        <v>123</v>
      </c>
      <c r="V239" s="344"/>
      <c r="W239" s="343"/>
      <c r="X239" s="344">
        <f t="shared" si="1734"/>
        <v>0</v>
      </c>
      <c r="Y239" s="345"/>
      <c r="Z239" s="344">
        <f t="shared" si="1735"/>
        <v>0</v>
      </c>
      <c r="AA239" s="346"/>
      <c r="AB239" s="347"/>
      <c r="AC239" s="347"/>
      <c r="AD239" s="344">
        <f t="shared" si="1736"/>
        <v>0</v>
      </c>
      <c r="AE239" s="345">
        <v>0.294289866351475</v>
      </c>
      <c r="AF239" s="348">
        <f t="shared" si="1737"/>
        <v>0</v>
      </c>
      <c r="AG239" s="348">
        <f t="shared" si="1738"/>
        <v>0</v>
      </c>
      <c r="AH239" s="612"/>
      <c r="AI239" s="341">
        <v>10.0</v>
      </c>
      <c r="AJ239" s="342" t="s">
        <v>132</v>
      </c>
      <c r="AK239" s="343" t="s">
        <v>121</v>
      </c>
      <c r="AL239" s="343" t="s">
        <v>123</v>
      </c>
      <c r="AM239" s="344"/>
      <c r="AN239" s="343"/>
      <c r="AO239" s="344">
        <f t="shared" si="1739"/>
        <v>0</v>
      </c>
      <c r="AP239" s="345"/>
      <c r="AQ239" s="344">
        <f t="shared" si="1740"/>
        <v>0</v>
      </c>
      <c r="AR239" s="346"/>
      <c r="AS239" s="347"/>
      <c r="AT239" s="347"/>
      <c r="AU239" s="344">
        <f t="shared" si="1741"/>
        <v>0</v>
      </c>
      <c r="AV239" s="345">
        <v>0.294289866351475</v>
      </c>
      <c r="AW239" s="348">
        <f t="shared" si="1742"/>
        <v>0</v>
      </c>
      <c r="AX239" s="348">
        <f t="shared" si="1743"/>
        <v>0</v>
      </c>
      <c r="AY239" s="612"/>
      <c r="AZ239" s="341">
        <v>10.0</v>
      </c>
      <c r="BA239" s="342" t="s">
        <v>132</v>
      </c>
      <c r="BB239" s="343" t="s">
        <v>121</v>
      </c>
      <c r="BC239" s="343" t="s">
        <v>123</v>
      </c>
      <c r="BD239" s="344"/>
      <c r="BE239" s="343"/>
      <c r="BF239" s="344">
        <f t="shared" si="1744"/>
        <v>0</v>
      </c>
      <c r="BG239" s="345"/>
      <c r="BH239" s="344">
        <f t="shared" si="1745"/>
        <v>0</v>
      </c>
      <c r="BI239" s="346"/>
      <c r="BJ239" s="347"/>
      <c r="BK239" s="347"/>
      <c r="BL239" s="344">
        <f t="shared" si="1746"/>
        <v>0</v>
      </c>
      <c r="BM239" s="345">
        <v>0.294289866351475</v>
      </c>
      <c r="BN239" s="348">
        <f t="shared" si="1747"/>
        <v>0</v>
      </c>
      <c r="BO239" s="348">
        <f t="shared" si="1748"/>
        <v>0</v>
      </c>
      <c r="BP239" s="612"/>
      <c r="BQ239" s="341">
        <v>10.0</v>
      </c>
      <c r="BR239" s="342" t="s">
        <v>132</v>
      </c>
      <c r="BS239" s="343" t="s">
        <v>121</v>
      </c>
      <c r="BT239" s="343" t="s">
        <v>123</v>
      </c>
      <c r="BU239" s="344"/>
      <c r="BV239" s="343"/>
      <c r="BW239" s="344">
        <f t="shared" si="1749"/>
        <v>0</v>
      </c>
      <c r="BX239" s="345"/>
      <c r="BY239" s="344">
        <f t="shared" si="1750"/>
        <v>0</v>
      </c>
      <c r="BZ239" s="346"/>
      <c r="CA239" s="347"/>
      <c r="CB239" s="347"/>
      <c r="CC239" s="344">
        <f t="shared" si="1751"/>
        <v>0</v>
      </c>
      <c r="CD239" s="345">
        <v>0.294289866351475</v>
      </c>
      <c r="CE239" s="348">
        <f t="shared" si="1752"/>
        <v>0</v>
      </c>
      <c r="CF239" s="348">
        <f t="shared" si="1753"/>
        <v>0</v>
      </c>
      <c r="CG239" s="612"/>
      <c r="CH239" s="341">
        <v>10.0</v>
      </c>
      <c r="CI239" s="342" t="s">
        <v>132</v>
      </c>
      <c r="CJ239" s="343" t="s">
        <v>121</v>
      </c>
      <c r="CK239" s="343" t="s">
        <v>123</v>
      </c>
      <c r="CL239" s="344"/>
      <c r="CM239" s="343"/>
      <c r="CN239" s="344">
        <f t="shared" si="1754"/>
        <v>0</v>
      </c>
      <c r="CO239" s="345"/>
      <c r="CP239" s="344">
        <f t="shared" si="1755"/>
        <v>0</v>
      </c>
      <c r="CQ239" s="346"/>
      <c r="CR239" s="347"/>
      <c r="CS239" s="347"/>
      <c r="CT239" s="344">
        <f t="shared" si="1756"/>
        <v>0</v>
      </c>
      <c r="CU239" s="345">
        <v>0.294289866351475</v>
      </c>
      <c r="CV239" s="348">
        <f t="shared" si="1757"/>
        <v>0</v>
      </c>
      <c r="CW239" s="348">
        <f t="shared" si="1758"/>
        <v>0</v>
      </c>
      <c r="CX239" s="612"/>
      <c r="CY239" s="341">
        <v>10.0</v>
      </c>
      <c r="CZ239" s="342" t="s">
        <v>132</v>
      </c>
      <c r="DA239" s="343" t="s">
        <v>121</v>
      </c>
      <c r="DB239" s="343" t="s">
        <v>123</v>
      </c>
      <c r="DC239" s="344"/>
      <c r="DD239" s="343"/>
      <c r="DE239" s="344">
        <f t="shared" si="1759"/>
        <v>0</v>
      </c>
      <c r="DF239" s="345"/>
      <c r="DG239" s="344">
        <f t="shared" si="1760"/>
        <v>0</v>
      </c>
      <c r="DH239" s="346"/>
      <c r="DI239" s="347"/>
      <c r="DJ239" s="347"/>
      <c r="DK239" s="344">
        <f t="shared" si="1761"/>
        <v>0</v>
      </c>
      <c r="DL239" s="345">
        <v>0.294289866351475</v>
      </c>
      <c r="DM239" s="348">
        <f t="shared" si="1762"/>
        <v>0</v>
      </c>
      <c r="DN239" s="348">
        <f t="shared" si="1763"/>
        <v>0</v>
      </c>
      <c r="DO239" s="612"/>
      <c r="DP239" s="341">
        <v>10.0</v>
      </c>
      <c r="DQ239" s="342" t="s">
        <v>132</v>
      </c>
      <c r="DR239" s="343" t="s">
        <v>121</v>
      </c>
      <c r="DS239" s="343" t="s">
        <v>123</v>
      </c>
      <c r="DT239" s="344"/>
      <c r="DU239" s="343"/>
      <c r="DV239" s="344">
        <f t="shared" si="1764"/>
        <v>0</v>
      </c>
      <c r="DW239" s="345"/>
      <c r="DX239" s="344">
        <f t="shared" si="1765"/>
        <v>0</v>
      </c>
      <c r="DY239" s="346"/>
      <c r="DZ239" s="347"/>
      <c r="EA239" s="347"/>
      <c r="EB239" s="344">
        <f t="shared" si="1766"/>
        <v>0</v>
      </c>
      <c r="EC239" s="345">
        <v>0.294289866351475</v>
      </c>
      <c r="ED239" s="348">
        <f t="shared" si="1767"/>
        <v>0</v>
      </c>
      <c r="EE239" s="348">
        <f t="shared" si="1768"/>
        <v>0</v>
      </c>
      <c r="EF239" s="612"/>
      <c r="EG239" s="341">
        <v>10.0</v>
      </c>
      <c r="EH239" s="342" t="s">
        <v>132</v>
      </c>
      <c r="EI239" s="343" t="s">
        <v>121</v>
      </c>
      <c r="EJ239" s="343" t="s">
        <v>123</v>
      </c>
      <c r="EK239" s="344"/>
      <c r="EL239" s="343"/>
      <c r="EM239" s="344">
        <f t="shared" si="1769"/>
        <v>0</v>
      </c>
      <c r="EN239" s="345"/>
      <c r="EO239" s="344">
        <f t="shared" si="1770"/>
        <v>0</v>
      </c>
      <c r="EP239" s="346"/>
      <c r="EQ239" s="347"/>
      <c r="ER239" s="347"/>
      <c r="ES239" s="344">
        <f t="shared" si="1771"/>
        <v>0</v>
      </c>
      <c r="ET239" s="345">
        <v>0.294289866351475</v>
      </c>
      <c r="EU239" s="348">
        <f t="shared" si="1772"/>
        <v>0</v>
      </c>
      <c r="EV239" s="348">
        <f t="shared" si="1773"/>
        <v>0</v>
      </c>
      <c r="EW239" s="612"/>
      <c r="EX239" s="341">
        <v>10.0</v>
      </c>
      <c r="EY239" s="342" t="s">
        <v>132</v>
      </c>
      <c r="EZ239" s="343" t="s">
        <v>121</v>
      </c>
      <c r="FA239" s="343" t="s">
        <v>123</v>
      </c>
      <c r="FB239" s="344"/>
      <c r="FC239" s="343"/>
      <c r="FD239" s="344">
        <f t="shared" si="1774"/>
        <v>0</v>
      </c>
      <c r="FE239" s="345"/>
      <c r="FF239" s="344">
        <f t="shared" si="1775"/>
        <v>0</v>
      </c>
      <c r="FG239" s="346"/>
      <c r="FH239" s="347"/>
      <c r="FI239" s="347"/>
      <c r="FJ239" s="344">
        <f t="shared" si="1776"/>
        <v>0</v>
      </c>
      <c r="FK239" s="345">
        <v>0.294289866351475</v>
      </c>
      <c r="FL239" s="348">
        <f t="shared" si="1777"/>
        <v>0</v>
      </c>
      <c r="FM239" s="348">
        <f t="shared" si="1778"/>
        <v>0</v>
      </c>
      <c r="FN239" s="612"/>
      <c r="FO239" s="341">
        <v>10.0</v>
      </c>
      <c r="FP239" s="342" t="s">
        <v>132</v>
      </c>
      <c r="FQ239" s="343" t="s">
        <v>121</v>
      </c>
      <c r="FR239" s="343" t="s">
        <v>123</v>
      </c>
      <c r="FS239" s="344"/>
      <c r="FT239" s="343"/>
      <c r="FU239" s="344">
        <f t="shared" si="1779"/>
        <v>0</v>
      </c>
      <c r="FV239" s="345"/>
      <c r="FW239" s="344">
        <f t="shared" si="1780"/>
        <v>0</v>
      </c>
      <c r="FX239" s="346"/>
      <c r="FY239" s="347"/>
      <c r="FZ239" s="347"/>
      <c r="GA239" s="344">
        <f t="shared" si="1781"/>
        <v>0</v>
      </c>
      <c r="GB239" s="345">
        <v>0.294289866351475</v>
      </c>
      <c r="GC239" s="348">
        <f t="shared" si="1782"/>
        <v>0</v>
      </c>
      <c r="GD239" s="348">
        <f t="shared" si="1783"/>
        <v>0</v>
      </c>
      <c r="GE239" s="612"/>
      <c r="GF239" s="341">
        <v>10.0</v>
      </c>
      <c r="GG239" s="342" t="s">
        <v>132</v>
      </c>
      <c r="GH239" s="343" t="s">
        <v>121</v>
      </c>
      <c r="GI239" s="343" t="s">
        <v>123</v>
      </c>
      <c r="GJ239" s="344"/>
      <c r="GK239" s="343"/>
      <c r="GL239" s="344">
        <f t="shared" si="1784"/>
        <v>0</v>
      </c>
      <c r="GM239" s="345"/>
      <c r="GN239" s="344">
        <f t="shared" si="1785"/>
        <v>0</v>
      </c>
      <c r="GO239" s="346"/>
      <c r="GP239" s="347"/>
      <c r="GQ239" s="347"/>
      <c r="GR239" s="344">
        <f t="shared" si="1786"/>
        <v>0</v>
      </c>
      <c r="GS239" s="345">
        <v>0.294289866351475</v>
      </c>
      <c r="GT239" s="348">
        <f t="shared" si="1787"/>
        <v>0</v>
      </c>
      <c r="GU239" s="348">
        <f t="shared" si="1788"/>
        <v>0</v>
      </c>
      <c r="GV239" s="612"/>
      <c r="GW239" s="341">
        <v>10.0</v>
      </c>
      <c r="GX239" s="342" t="s">
        <v>132</v>
      </c>
      <c r="GY239" s="343" t="s">
        <v>121</v>
      </c>
      <c r="GZ239" s="343" t="s">
        <v>123</v>
      </c>
      <c r="HA239" s="344"/>
      <c r="HB239" s="343"/>
      <c r="HC239" s="344">
        <f t="shared" si="1789"/>
        <v>0</v>
      </c>
      <c r="HD239" s="345"/>
      <c r="HE239" s="344">
        <f t="shared" si="1790"/>
        <v>0</v>
      </c>
      <c r="HF239" s="346"/>
      <c r="HG239" s="347"/>
      <c r="HH239" s="347"/>
      <c r="HI239" s="344">
        <f t="shared" si="1791"/>
        <v>0</v>
      </c>
      <c r="HJ239" s="345">
        <v>0.294289866351475</v>
      </c>
      <c r="HK239" s="348">
        <f t="shared" si="1792"/>
        <v>0</v>
      </c>
      <c r="HL239" s="348">
        <f t="shared" si="1793"/>
        <v>0</v>
      </c>
      <c r="HM239" s="612"/>
      <c r="HN239" s="341">
        <v>10.0</v>
      </c>
      <c r="HO239" s="342" t="s">
        <v>132</v>
      </c>
      <c r="HP239" s="343" t="s">
        <v>121</v>
      </c>
      <c r="HQ239" s="343" t="s">
        <v>123</v>
      </c>
      <c r="HR239" s="344"/>
      <c r="HS239" s="343"/>
      <c r="HT239" s="344">
        <f t="shared" si="1794"/>
        <v>0</v>
      </c>
      <c r="HU239" s="345"/>
      <c r="HV239" s="344">
        <f t="shared" si="1795"/>
        <v>0</v>
      </c>
      <c r="HW239" s="346"/>
      <c r="HX239" s="347"/>
      <c r="HY239" s="347"/>
      <c r="HZ239" s="344">
        <f t="shared" si="1796"/>
        <v>0</v>
      </c>
      <c r="IA239" s="345">
        <v>0.294289866351475</v>
      </c>
      <c r="IB239" s="348">
        <f t="shared" si="1797"/>
        <v>0</v>
      </c>
      <c r="IC239" s="348">
        <f t="shared" si="1798"/>
        <v>0</v>
      </c>
      <c r="ID239" s="612"/>
      <c r="IE239" s="341">
        <v>10.0</v>
      </c>
      <c r="IF239" s="342" t="s">
        <v>132</v>
      </c>
      <c r="IG239" s="343" t="s">
        <v>121</v>
      </c>
      <c r="IH239" s="343" t="s">
        <v>123</v>
      </c>
      <c r="II239" s="344"/>
      <c r="IJ239" s="343"/>
      <c r="IK239" s="344">
        <f t="shared" si="1799"/>
        <v>0</v>
      </c>
      <c r="IL239" s="345"/>
      <c r="IM239" s="344">
        <f t="shared" si="1800"/>
        <v>0</v>
      </c>
      <c r="IN239" s="346"/>
      <c r="IO239" s="347"/>
      <c r="IP239" s="347"/>
      <c r="IQ239" s="344">
        <f t="shared" si="1801"/>
        <v>0</v>
      </c>
      <c r="IR239" s="345">
        <v>0.294289866351475</v>
      </c>
      <c r="IS239" s="348">
        <f t="shared" si="1802"/>
        <v>0</v>
      </c>
      <c r="IT239" s="348">
        <f t="shared" si="1803"/>
        <v>0</v>
      </c>
      <c r="IU239" s="612"/>
      <c r="IV239" s="341">
        <v>10.0</v>
      </c>
      <c r="IW239" s="342" t="s">
        <v>132</v>
      </c>
      <c r="IX239" s="343" t="s">
        <v>121</v>
      </c>
      <c r="IY239" s="343" t="s">
        <v>123</v>
      </c>
      <c r="IZ239" s="344"/>
      <c r="JA239" s="343"/>
      <c r="JB239" s="344">
        <f t="shared" si="1804"/>
        <v>0</v>
      </c>
      <c r="JC239" s="345"/>
      <c r="JD239" s="344">
        <f t="shared" si="1805"/>
        <v>0</v>
      </c>
      <c r="JE239" s="346"/>
      <c r="JF239" s="347"/>
      <c r="JG239" s="347"/>
      <c r="JH239" s="344">
        <f t="shared" si="1806"/>
        <v>0</v>
      </c>
      <c r="JI239" s="345">
        <v>0.294289866351475</v>
      </c>
      <c r="JJ239" s="348">
        <f t="shared" si="1807"/>
        <v>0</v>
      </c>
      <c r="JK239" s="348">
        <f t="shared" si="1808"/>
        <v>0</v>
      </c>
      <c r="JL239" s="612"/>
      <c r="JM239" s="341">
        <v>10.0</v>
      </c>
      <c r="JN239" s="342" t="s">
        <v>132</v>
      </c>
      <c r="JO239" s="343" t="s">
        <v>121</v>
      </c>
      <c r="JP239" s="343" t="s">
        <v>123</v>
      </c>
      <c r="JQ239" s="344"/>
      <c r="JR239" s="343"/>
      <c r="JS239" s="344">
        <f t="shared" si="1809"/>
        <v>0</v>
      </c>
      <c r="JT239" s="345"/>
      <c r="JU239" s="344">
        <f t="shared" si="1810"/>
        <v>0</v>
      </c>
      <c r="JV239" s="346"/>
      <c r="JW239" s="347"/>
      <c r="JX239" s="347"/>
      <c r="JY239" s="344">
        <f t="shared" si="1811"/>
        <v>0</v>
      </c>
      <c r="JZ239" s="345">
        <v>0.294289866351475</v>
      </c>
      <c r="KA239" s="348">
        <f t="shared" si="1812"/>
        <v>0</v>
      </c>
      <c r="KB239" s="348">
        <f t="shared" si="1813"/>
        <v>0</v>
      </c>
      <c r="KC239" s="612"/>
      <c r="KD239" s="341">
        <v>10.0</v>
      </c>
      <c r="KE239" s="342" t="s">
        <v>132</v>
      </c>
      <c r="KF239" s="343" t="s">
        <v>121</v>
      </c>
      <c r="KG239" s="343" t="s">
        <v>123</v>
      </c>
      <c r="KH239" s="344"/>
      <c r="KI239" s="343"/>
      <c r="KJ239" s="344">
        <f t="shared" si="1814"/>
        <v>0</v>
      </c>
      <c r="KK239" s="345"/>
      <c r="KL239" s="344">
        <f t="shared" si="1815"/>
        <v>0</v>
      </c>
      <c r="KM239" s="346"/>
      <c r="KN239" s="347"/>
      <c r="KO239" s="347"/>
      <c r="KP239" s="344">
        <f t="shared" si="1816"/>
        <v>0</v>
      </c>
      <c r="KQ239" s="345">
        <v>0.294289866351475</v>
      </c>
      <c r="KR239" s="348">
        <f t="shared" si="1817"/>
        <v>0</v>
      </c>
      <c r="KS239" s="348">
        <f t="shared" si="1818"/>
        <v>0</v>
      </c>
      <c r="KT239" s="612"/>
      <c r="KU239" s="340"/>
    </row>
    <row r="240" ht="15.75" customHeight="1">
      <c r="A240" s="341"/>
      <c r="B240" s="361" t="s">
        <v>141</v>
      </c>
      <c r="C240" s="362"/>
      <c r="D240" s="362"/>
      <c r="E240" s="362"/>
      <c r="F240" s="362"/>
      <c r="G240" s="362"/>
      <c r="H240" s="362"/>
      <c r="I240" s="362"/>
      <c r="J240" s="362"/>
      <c r="K240" s="362"/>
      <c r="L240" s="362"/>
      <c r="M240" s="362"/>
      <c r="N240" s="362"/>
      <c r="O240" s="362"/>
      <c r="P240" s="613"/>
      <c r="Q240" s="612"/>
      <c r="R240" s="341"/>
      <c r="S240" s="361" t="s">
        <v>141</v>
      </c>
      <c r="T240" s="362"/>
      <c r="U240" s="362"/>
      <c r="V240" s="362"/>
      <c r="W240" s="362"/>
      <c r="X240" s="362"/>
      <c r="Y240" s="362"/>
      <c r="Z240" s="362"/>
      <c r="AA240" s="362"/>
      <c r="AB240" s="362"/>
      <c r="AC240" s="362"/>
      <c r="AD240" s="362"/>
      <c r="AE240" s="362"/>
      <c r="AF240" s="362"/>
      <c r="AG240" s="613"/>
      <c r="AH240" s="612"/>
      <c r="AI240" s="341"/>
      <c r="AJ240" s="361" t="s">
        <v>141</v>
      </c>
      <c r="AK240" s="362"/>
      <c r="AL240" s="362"/>
      <c r="AM240" s="362"/>
      <c r="AN240" s="362"/>
      <c r="AO240" s="362"/>
      <c r="AP240" s="362"/>
      <c r="AQ240" s="362"/>
      <c r="AR240" s="362"/>
      <c r="AS240" s="362"/>
      <c r="AT240" s="362"/>
      <c r="AU240" s="362"/>
      <c r="AV240" s="362"/>
      <c r="AW240" s="362"/>
      <c r="AX240" s="613"/>
      <c r="AY240" s="612"/>
      <c r="AZ240" s="341"/>
      <c r="BA240" s="361" t="s">
        <v>141</v>
      </c>
      <c r="BB240" s="362"/>
      <c r="BC240" s="362"/>
      <c r="BD240" s="362"/>
      <c r="BE240" s="362"/>
      <c r="BF240" s="362"/>
      <c r="BG240" s="362"/>
      <c r="BH240" s="362"/>
      <c r="BI240" s="362"/>
      <c r="BJ240" s="362"/>
      <c r="BK240" s="362"/>
      <c r="BL240" s="362"/>
      <c r="BM240" s="362"/>
      <c r="BN240" s="362"/>
      <c r="BO240" s="613"/>
      <c r="BP240" s="612"/>
      <c r="BQ240" s="341"/>
      <c r="BR240" s="361" t="s">
        <v>141</v>
      </c>
      <c r="BS240" s="362"/>
      <c r="BT240" s="362"/>
      <c r="BU240" s="362"/>
      <c r="BV240" s="362"/>
      <c r="BW240" s="362"/>
      <c r="BX240" s="362"/>
      <c r="BY240" s="362"/>
      <c r="BZ240" s="362"/>
      <c r="CA240" s="362"/>
      <c r="CB240" s="362"/>
      <c r="CC240" s="362"/>
      <c r="CD240" s="362"/>
      <c r="CE240" s="362"/>
      <c r="CF240" s="613"/>
      <c r="CG240" s="612"/>
      <c r="CH240" s="341"/>
      <c r="CI240" s="361" t="s">
        <v>141</v>
      </c>
      <c r="CJ240" s="362"/>
      <c r="CK240" s="362"/>
      <c r="CL240" s="362"/>
      <c r="CM240" s="362"/>
      <c r="CN240" s="362"/>
      <c r="CO240" s="362"/>
      <c r="CP240" s="362"/>
      <c r="CQ240" s="362"/>
      <c r="CR240" s="362"/>
      <c r="CS240" s="362"/>
      <c r="CT240" s="362"/>
      <c r="CU240" s="362"/>
      <c r="CV240" s="362"/>
      <c r="CW240" s="613"/>
      <c r="CX240" s="612"/>
      <c r="CY240" s="341"/>
      <c r="CZ240" s="361" t="s">
        <v>141</v>
      </c>
      <c r="DA240" s="362"/>
      <c r="DB240" s="362"/>
      <c r="DC240" s="362"/>
      <c r="DD240" s="362"/>
      <c r="DE240" s="362"/>
      <c r="DF240" s="362"/>
      <c r="DG240" s="362"/>
      <c r="DH240" s="362"/>
      <c r="DI240" s="362"/>
      <c r="DJ240" s="362"/>
      <c r="DK240" s="362"/>
      <c r="DL240" s="362"/>
      <c r="DM240" s="362"/>
      <c r="DN240" s="613"/>
      <c r="DO240" s="612"/>
      <c r="DP240" s="341"/>
      <c r="DQ240" s="361" t="s">
        <v>141</v>
      </c>
      <c r="DR240" s="362"/>
      <c r="DS240" s="362"/>
      <c r="DT240" s="362"/>
      <c r="DU240" s="362"/>
      <c r="DV240" s="362"/>
      <c r="DW240" s="362"/>
      <c r="DX240" s="362"/>
      <c r="DY240" s="362"/>
      <c r="DZ240" s="362"/>
      <c r="EA240" s="362"/>
      <c r="EB240" s="362"/>
      <c r="EC240" s="362"/>
      <c r="ED240" s="362"/>
      <c r="EE240" s="613"/>
      <c r="EF240" s="612"/>
      <c r="EG240" s="341"/>
      <c r="EH240" s="361" t="s">
        <v>141</v>
      </c>
      <c r="EI240" s="362"/>
      <c r="EJ240" s="362"/>
      <c r="EK240" s="362"/>
      <c r="EL240" s="362"/>
      <c r="EM240" s="362"/>
      <c r="EN240" s="362"/>
      <c r="EO240" s="362"/>
      <c r="EP240" s="362"/>
      <c r="EQ240" s="362"/>
      <c r="ER240" s="362"/>
      <c r="ES240" s="362"/>
      <c r="ET240" s="362"/>
      <c r="EU240" s="362"/>
      <c r="EV240" s="613"/>
      <c r="EW240" s="612"/>
      <c r="EX240" s="341"/>
      <c r="EY240" s="361" t="s">
        <v>141</v>
      </c>
      <c r="EZ240" s="362"/>
      <c r="FA240" s="362"/>
      <c r="FB240" s="362"/>
      <c r="FC240" s="362"/>
      <c r="FD240" s="362"/>
      <c r="FE240" s="362"/>
      <c r="FF240" s="362"/>
      <c r="FG240" s="362"/>
      <c r="FH240" s="362"/>
      <c r="FI240" s="362"/>
      <c r="FJ240" s="362"/>
      <c r="FK240" s="362"/>
      <c r="FL240" s="362"/>
      <c r="FM240" s="613"/>
      <c r="FN240" s="612"/>
      <c r="FO240" s="341"/>
      <c r="FP240" s="361" t="s">
        <v>141</v>
      </c>
      <c r="FQ240" s="362"/>
      <c r="FR240" s="362"/>
      <c r="FS240" s="362"/>
      <c r="FT240" s="362"/>
      <c r="FU240" s="362"/>
      <c r="FV240" s="362"/>
      <c r="FW240" s="362"/>
      <c r="FX240" s="362"/>
      <c r="FY240" s="362"/>
      <c r="FZ240" s="362"/>
      <c r="GA240" s="362"/>
      <c r="GB240" s="362"/>
      <c r="GC240" s="362"/>
      <c r="GD240" s="613"/>
      <c r="GE240" s="612"/>
      <c r="GF240" s="341"/>
      <c r="GG240" s="361" t="s">
        <v>141</v>
      </c>
      <c r="GH240" s="362"/>
      <c r="GI240" s="362"/>
      <c r="GJ240" s="362"/>
      <c r="GK240" s="362"/>
      <c r="GL240" s="362"/>
      <c r="GM240" s="362"/>
      <c r="GN240" s="362"/>
      <c r="GO240" s="362"/>
      <c r="GP240" s="362"/>
      <c r="GQ240" s="362"/>
      <c r="GR240" s="362"/>
      <c r="GS240" s="362"/>
      <c r="GT240" s="362"/>
      <c r="GU240" s="613"/>
      <c r="GV240" s="612"/>
      <c r="GW240" s="341"/>
      <c r="GX240" s="361" t="s">
        <v>141</v>
      </c>
      <c r="GY240" s="362"/>
      <c r="GZ240" s="362"/>
      <c r="HA240" s="362"/>
      <c r="HB240" s="362"/>
      <c r="HC240" s="362"/>
      <c r="HD240" s="362"/>
      <c r="HE240" s="362"/>
      <c r="HF240" s="362"/>
      <c r="HG240" s="362"/>
      <c r="HH240" s="362"/>
      <c r="HI240" s="362"/>
      <c r="HJ240" s="362"/>
      <c r="HK240" s="362"/>
      <c r="HL240" s="613"/>
      <c r="HM240" s="612"/>
      <c r="HN240" s="341"/>
      <c r="HO240" s="361" t="s">
        <v>141</v>
      </c>
      <c r="HP240" s="362"/>
      <c r="HQ240" s="362"/>
      <c r="HR240" s="362"/>
      <c r="HS240" s="362"/>
      <c r="HT240" s="362"/>
      <c r="HU240" s="362"/>
      <c r="HV240" s="362"/>
      <c r="HW240" s="362"/>
      <c r="HX240" s="362"/>
      <c r="HY240" s="362"/>
      <c r="HZ240" s="362"/>
      <c r="IA240" s="362"/>
      <c r="IB240" s="362"/>
      <c r="IC240" s="613"/>
      <c r="ID240" s="612"/>
      <c r="IE240" s="341"/>
      <c r="IF240" s="361" t="s">
        <v>141</v>
      </c>
      <c r="IG240" s="362"/>
      <c r="IH240" s="362"/>
      <c r="II240" s="362"/>
      <c r="IJ240" s="362"/>
      <c r="IK240" s="362"/>
      <c r="IL240" s="362"/>
      <c r="IM240" s="362"/>
      <c r="IN240" s="362"/>
      <c r="IO240" s="362"/>
      <c r="IP240" s="362"/>
      <c r="IQ240" s="362"/>
      <c r="IR240" s="362"/>
      <c r="IS240" s="362"/>
      <c r="IT240" s="613"/>
      <c r="IU240" s="612"/>
      <c r="IV240" s="341"/>
      <c r="IW240" s="361" t="s">
        <v>141</v>
      </c>
      <c r="IX240" s="362"/>
      <c r="IY240" s="362"/>
      <c r="IZ240" s="362"/>
      <c r="JA240" s="362"/>
      <c r="JB240" s="362"/>
      <c r="JC240" s="362"/>
      <c r="JD240" s="362"/>
      <c r="JE240" s="362"/>
      <c r="JF240" s="362"/>
      <c r="JG240" s="362"/>
      <c r="JH240" s="362"/>
      <c r="JI240" s="362"/>
      <c r="JJ240" s="362"/>
      <c r="JK240" s="613"/>
      <c r="JL240" s="612"/>
      <c r="JM240" s="341"/>
      <c r="JN240" s="361" t="s">
        <v>141</v>
      </c>
      <c r="JO240" s="362"/>
      <c r="JP240" s="362"/>
      <c r="JQ240" s="362"/>
      <c r="JR240" s="362"/>
      <c r="JS240" s="362"/>
      <c r="JT240" s="362"/>
      <c r="JU240" s="362"/>
      <c r="JV240" s="362"/>
      <c r="JW240" s="362"/>
      <c r="JX240" s="362"/>
      <c r="JY240" s="362"/>
      <c r="JZ240" s="362"/>
      <c r="KA240" s="362"/>
      <c r="KB240" s="613"/>
      <c r="KC240" s="612"/>
      <c r="KD240" s="341"/>
      <c r="KE240" s="361" t="s">
        <v>141</v>
      </c>
      <c r="KF240" s="362"/>
      <c r="KG240" s="362"/>
      <c r="KH240" s="362"/>
      <c r="KI240" s="362"/>
      <c r="KJ240" s="362"/>
      <c r="KK240" s="362"/>
      <c r="KL240" s="362"/>
      <c r="KM240" s="362"/>
      <c r="KN240" s="362"/>
      <c r="KO240" s="362"/>
      <c r="KP240" s="362"/>
      <c r="KQ240" s="362"/>
      <c r="KR240" s="362"/>
      <c r="KS240" s="613"/>
      <c r="KT240" s="612"/>
      <c r="KU240" s="351"/>
    </row>
    <row r="241" ht="15.75" customHeight="1">
      <c r="A241" s="341">
        <v>1.0</v>
      </c>
      <c r="B241" s="342" t="s">
        <v>142</v>
      </c>
      <c r="C241" s="343" t="s">
        <v>121</v>
      </c>
      <c r="D241" s="343" t="s">
        <v>123</v>
      </c>
      <c r="E241" s="344"/>
      <c r="F241" s="344"/>
      <c r="G241" s="344">
        <f t="shared" ref="G241:G248" si="1819">IFERROR(E241*F241/1000000,0)</f>
        <v>0</v>
      </c>
      <c r="H241" s="345"/>
      <c r="I241" s="344">
        <f t="shared" ref="I241:I248" si="1820">IFERROR(+G241*H241,"")</f>
        <v>0</v>
      </c>
      <c r="J241" s="346"/>
      <c r="K241" s="347"/>
      <c r="L241" s="347"/>
      <c r="M241" s="344">
        <f t="shared" ref="M241:M248" si="1821">IFERROR(+(IF(G241="","0",G241))+(IF(I241="","0",I241))+(IF(L241="","0",L241)),"")</f>
        <v>0</v>
      </c>
      <c r="N241" s="345">
        <v>0.294289866351475</v>
      </c>
      <c r="O241" s="348">
        <f t="shared" ref="O241:O248" si="1822">IFERROR(+N241*(M241-L241),"")</f>
        <v>0</v>
      </c>
      <c r="P241" s="348">
        <f t="shared" ref="P241:P248" si="1823">IFERROR(+(IF(M241="","0",M241))-(IF(O241="","0",O241)),"")</f>
        <v>0</v>
      </c>
      <c r="Q241" s="612"/>
      <c r="R241" s="341">
        <v>1.0</v>
      </c>
      <c r="S241" s="342" t="s">
        <v>142</v>
      </c>
      <c r="T241" s="343" t="s">
        <v>121</v>
      </c>
      <c r="U241" s="343" t="s">
        <v>123</v>
      </c>
      <c r="V241" s="344"/>
      <c r="W241" s="344"/>
      <c r="X241" s="344">
        <f t="shared" ref="X241:X248" si="1824">IFERROR(V241*W241/1000000,0)</f>
        <v>0</v>
      </c>
      <c r="Y241" s="345"/>
      <c r="Z241" s="344">
        <f t="shared" ref="Z241:Z248" si="1825">IFERROR(+X241*Y241,"")</f>
        <v>0</v>
      </c>
      <c r="AA241" s="346"/>
      <c r="AB241" s="347"/>
      <c r="AC241" s="347"/>
      <c r="AD241" s="344">
        <f t="shared" ref="AD241:AD248" si="1826">IFERROR(+(IF(X241="","0",X241))+(IF(Z241="","0",Z241))+(IF(AC241="","0",AC241)),"")</f>
        <v>0</v>
      </c>
      <c r="AE241" s="345">
        <v>0.294289866351475</v>
      </c>
      <c r="AF241" s="348">
        <f t="shared" ref="AF241:AF248" si="1827">IFERROR(+AE241*(AD241-AC241),"")</f>
        <v>0</v>
      </c>
      <c r="AG241" s="348">
        <f t="shared" ref="AG241:AG248" si="1828">IFERROR(+(IF(AD241="","0",AD241))-(IF(AF241="","0",AF241)),"")</f>
        <v>0</v>
      </c>
      <c r="AH241" s="612"/>
      <c r="AI241" s="341">
        <v>1.0</v>
      </c>
      <c r="AJ241" s="342" t="s">
        <v>142</v>
      </c>
      <c r="AK241" s="343" t="s">
        <v>121</v>
      </c>
      <c r="AL241" s="343" t="s">
        <v>123</v>
      </c>
      <c r="AM241" s="344"/>
      <c r="AN241" s="344"/>
      <c r="AO241" s="344">
        <f t="shared" ref="AO241:AO248" si="1829">IFERROR(AM241*AN241/1000000,0)</f>
        <v>0</v>
      </c>
      <c r="AP241" s="345"/>
      <c r="AQ241" s="344">
        <f t="shared" ref="AQ241:AQ248" si="1830">IFERROR(+AO241*AP241,"")</f>
        <v>0</v>
      </c>
      <c r="AR241" s="346"/>
      <c r="AS241" s="347"/>
      <c r="AT241" s="347"/>
      <c r="AU241" s="344">
        <f t="shared" ref="AU241:AU248" si="1831">IFERROR(+(IF(AO241="","0",AO241))+(IF(AQ241="","0",AQ241))+(IF(AT241="","0",AT241)),"")</f>
        <v>0</v>
      </c>
      <c r="AV241" s="345">
        <v>0.294289866351475</v>
      </c>
      <c r="AW241" s="348">
        <f t="shared" ref="AW241:AW248" si="1832">IFERROR(+AV241*(AU241-AT241),"")</f>
        <v>0</v>
      </c>
      <c r="AX241" s="348">
        <f t="shared" ref="AX241:AX248" si="1833">IFERROR(+(IF(AU241="","0",AU241))-(IF(AW241="","0",AW241)),"")</f>
        <v>0</v>
      </c>
      <c r="AY241" s="612"/>
      <c r="AZ241" s="341">
        <v>1.0</v>
      </c>
      <c r="BA241" s="342" t="s">
        <v>142</v>
      </c>
      <c r="BB241" s="343" t="s">
        <v>121</v>
      </c>
      <c r="BC241" s="343" t="s">
        <v>123</v>
      </c>
      <c r="BD241" s="344"/>
      <c r="BE241" s="344"/>
      <c r="BF241" s="344">
        <f t="shared" ref="BF241:BF248" si="1834">IFERROR(BD241*BE241/1000000,0)</f>
        <v>0</v>
      </c>
      <c r="BG241" s="345"/>
      <c r="BH241" s="344">
        <f t="shared" ref="BH241:BH248" si="1835">IFERROR(+BF241*BG241,"")</f>
        <v>0</v>
      </c>
      <c r="BI241" s="346"/>
      <c r="BJ241" s="347"/>
      <c r="BK241" s="347"/>
      <c r="BL241" s="344">
        <f t="shared" ref="BL241:BL248" si="1836">IFERROR(+(IF(BF241="","0",BF241))+(IF(BH241="","0",BH241))+(IF(BK241="","0",BK241)),"")</f>
        <v>0</v>
      </c>
      <c r="BM241" s="345">
        <v>0.294289866351475</v>
      </c>
      <c r="BN241" s="348">
        <f t="shared" ref="BN241:BN248" si="1837">IFERROR(+BM241*(BL241-BK241),"")</f>
        <v>0</v>
      </c>
      <c r="BO241" s="348">
        <f t="shared" ref="BO241:BO248" si="1838">IFERROR(+(IF(BL241="","0",BL241))-(IF(BN241="","0",BN241)),"")</f>
        <v>0</v>
      </c>
      <c r="BP241" s="612"/>
      <c r="BQ241" s="341">
        <v>1.0</v>
      </c>
      <c r="BR241" s="342" t="s">
        <v>142</v>
      </c>
      <c r="BS241" s="343" t="s">
        <v>121</v>
      </c>
      <c r="BT241" s="343" t="s">
        <v>123</v>
      </c>
      <c r="BU241" s="344"/>
      <c r="BV241" s="344"/>
      <c r="BW241" s="344">
        <f t="shared" ref="BW241:BW248" si="1839">IFERROR(BU241*BV241/1000000,0)</f>
        <v>0</v>
      </c>
      <c r="BX241" s="345"/>
      <c r="BY241" s="344">
        <f t="shared" ref="BY241:BY248" si="1840">IFERROR(+BW241*BX241,"")</f>
        <v>0</v>
      </c>
      <c r="BZ241" s="346"/>
      <c r="CA241" s="347"/>
      <c r="CB241" s="347"/>
      <c r="CC241" s="344">
        <f t="shared" ref="CC241:CC248" si="1841">IFERROR(+(IF(BW241="","0",BW241))+(IF(BY241="","0",BY241))+(IF(CB241="","0",CB241)),"")</f>
        <v>0</v>
      </c>
      <c r="CD241" s="345">
        <v>0.294289866351475</v>
      </c>
      <c r="CE241" s="348">
        <f t="shared" ref="CE241:CE248" si="1842">IFERROR(+CD241*(CC241-CB241),"")</f>
        <v>0</v>
      </c>
      <c r="CF241" s="348">
        <f t="shared" ref="CF241:CF248" si="1843">IFERROR(+(IF(CC241="","0",CC241))-(IF(CE241="","0",CE241)),"")</f>
        <v>0</v>
      </c>
      <c r="CG241" s="612"/>
      <c r="CH241" s="341">
        <v>1.0</v>
      </c>
      <c r="CI241" s="342" t="s">
        <v>142</v>
      </c>
      <c r="CJ241" s="343" t="s">
        <v>121</v>
      </c>
      <c r="CK241" s="343" t="s">
        <v>123</v>
      </c>
      <c r="CL241" s="344"/>
      <c r="CM241" s="344"/>
      <c r="CN241" s="344">
        <f t="shared" ref="CN241:CN248" si="1844">IFERROR(CL241*CM241/1000000,0)</f>
        <v>0</v>
      </c>
      <c r="CO241" s="345"/>
      <c r="CP241" s="344">
        <f t="shared" ref="CP241:CP248" si="1845">IFERROR(+CN241*CO241,"")</f>
        <v>0</v>
      </c>
      <c r="CQ241" s="346"/>
      <c r="CR241" s="347"/>
      <c r="CS241" s="347"/>
      <c r="CT241" s="344">
        <f t="shared" ref="CT241:CT248" si="1846">IFERROR(+(IF(CN241="","0",CN241))+(IF(CP241="","0",CP241))+(IF(CS241="","0",CS241)),"")</f>
        <v>0</v>
      </c>
      <c r="CU241" s="345">
        <v>0.294289866351475</v>
      </c>
      <c r="CV241" s="348">
        <f t="shared" ref="CV241:CV248" si="1847">IFERROR(+CU241*(CT241-CS241),"")</f>
        <v>0</v>
      </c>
      <c r="CW241" s="348">
        <f t="shared" ref="CW241:CW248" si="1848">IFERROR(+(IF(CT241="","0",CT241))-(IF(CV241="","0",CV241)),"")</f>
        <v>0</v>
      </c>
      <c r="CX241" s="612"/>
      <c r="CY241" s="341">
        <v>1.0</v>
      </c>
      <c r="CZ241" s="342" t="s">
        <v>142</v>
      </c>
      <c r="DA241" s="343" t="s">
        <v>121</v>
      </c>
      <c r="DB241" s="343" t="s">
        <v>123</v>
      </c>
      <c r="DC241" s="344"/>
      <c r="DD241" s="344"/>
      <c r="DE241" s="344">
        <f t="shared" ref="DE241:DE248" si="1849">IFERROR(DC241*DD241/1000000,0)</f>
        <v>0</v>
      </c>
      <c r="DF241" s="345"/>
      <c r="DG241" s="344">
        <f t="shared" ref="DG241:DG248" si="1850">IFERROR(+DE241*DF241,"")</f>
        <v>0</v>
      </c>
      <c r="DH241" s="346"/>
      <c r="DI241" s="347"/>
      <c r="DJ241" s="347"/>
      <c r="DK241" s="344">
        <f t="shared" ref="DK241:DK248" si="1851">IFERROR(+(IF(DE241="","0",DE241))+(IF(DG241="","0",DG241))+(IF(DJ241="","0",DJ241)),"")</f>
        <v>0</v>
      </c>
      <c r="DL241" s="345">
        <v>0.294289866351475</v>
      </c>
      <c r="DM241" s="348">
        <f t="shared" ref="DM241:DM248" si="1852">IFERROR(+DL241*(DK241-DJ241),"")</f>
        <v>0</v>
      </c>
      <c r="DN241" s="348">
        <f t="shared" ref="DN241:DN248" si="1853">IFERROR(+(IF(DK241="","0",DK241))-(IF(DM241="","0",DM241)),"")</f>
        <v>0</v>
      </c>
      <c r="DO241" s="612"/>
      <c r="DP241" s="341">
        <v>1.0</v>
      </c>
      <c r="DQ241" s="342" t="s">
        <v>142</v>
      </c>
      <c r="DR241" s="343" t="s">
        <v>121</v>
      </c>
      <c r="DS241" s="343" t="s">
        <v>123</v>
      </c>
      <c r="DT241" s="344"/>
      <c r="DU241" s="344"/>
      <c r="DV241" s="344">
        <f t="shared" ref="DV241:DV248" si="1854">IFERROR(DT241*DU241/1000000,0)</f>
        <v>0</v>
      </c>
      <c r="DW241" s="345"/>
      <c r="DX241" s="344">
        <f t="shared" ref="DX241:DX248" si="1855">IFERROR(+DV241*DW241,"")</f>
        <v>0</v>
      </c>
      <c r="DY241" s="346"/>
      <c r="DZ241" s="347"/>
      <c r="EA241" s="347"/>
      <c r="EB241" s="344">
        <f t="shared" ref="EB241:EB248" si="1856">IFERROR(+(IF(DV241="","0",DV241))+(IF(DX241="","0",DX241))+(IF(EA241="","0",EA241)),"")</f>
        <v>0</v>
      </c>
      <c r="EC241" s="345">
        <v>0.294289866351475</v>
      </c>
      <c r="ED241" s="348">
        <f t="shared" ref="ED241:ED248" si="1857">IFERROR(+EC241*(EB241-EA241),"")</f>
        <v>0</v>
      </c>
      <c r="EE241" s="348">
        <f t="shared" ref="EE241:EE248" si="1858">IFERROR(+(IF(EB241="","0",EB241))-(IF(ED241="","0",ED241)),"")</f>
        <v>0</v>
      </c>
      <c r="EF241" s="612"/>
      <c r="EG241" s="341">
        <v>1.0</v>
      </c>
      <c r="EH241" s="342" t="s">
        <v>142</v>
      </c>
      <c r="EI241" s="343" t="s">
        <v>121</v>
      </c>
      <c r="EJ241" s="343" t="s">
        <v>123</v>
      </c>
      <c r="EK241" s="344"/>
      <c r="EL241" s="344"/>
      <c r="EM241" s="344">
        <f t="shared" ref="EM241:EM248" si="1859">IFERROR(EK241*EL241/1000000,0)</f>
        <v>0</v>
      </c>
      <c r="EN241" s="345"/>
      <c r="EO241" s="344">
        <f t="shared" ref="EO241:EO248" si="1860">IFERROR(+EM241*EN241,"")</f>
        <v>0</v>
      </c>
      <c r="EP241" s="346"/>
      <c r="EQ241" s="347"/>
      <c r="ER241" s="347"/>
      <c r="ES241" s="344">
        <f t="shared" ref="ES241:ES248" si="1861">IFERROR(+(IF(EM241="","0",EM241))+(IF(EO241="","0",EO241))+(IF(ER241="","0",ER241)),"")</f>
        <v>0</v>
      </c>
      <c r="ET241" s="345">
        <v>0.294289866351475</v>
      </c>
      <c r="EU241" s="348">
        <f t="shared" ref="EU241:EU248" si="1862">IFERROR(+ET241*(ES241-ER241),"")</f>
        <v>0</v>
      </c>
      <c r="EV241" s="348">
        <f t="shared" ref="EV241:EV248" si="1863">IFERROR(+(IF(ES241="","0",ES241))-(IF(EU241="","0",EU241)),"")</f>
        <v>0</v>
      </c>
      <c r="EW241" s="612"/>
      <c r="EX241" s="341">
        <v>1.0</v>
      </c>
      <c r="EY241" s="342" t="s">
        <v>142</v>
      </c>
      <c r="EZ241" s="343" t="s">
        <v>121</v>
      </c>
      <c r="FA241" s="343" t="s">
        <v>123</v>
      </c>
      <c r="FB241" s="344"/>
      <c r="FC241" s="344"/>
      <c r="FD241" s="344">
        <f t="shared" ref="FD241:FD248" si="1864">IFERROR(FB241*FC241/1000000,0)</f>
        <v>0</v>
      </c>
      <c r="FE241" s="345"/>
      <c r="FF241" s="344">
        <f t="shared" ref="FF241:FF248" si="1865">IFERROR(+FD241*FE241,"")</f>
        <v>0</v>
      </c>
      <c r="FG241" s="346"/>
      <c r="FH241" s="347"/>
      <c r="FI241" s="347"/>
      <c r="FJ241" s="344">
        <f t="shared" ref="FJ241:FJ248" si="1866">IFERROR(+(IF(FD241="","0",FD241))+(IF(FF241="","0",FF241))+(IF(FI241="","0",FI241)),"")</f>
        <v>0</v>
      </c>
      <c r="FK241" s="345">
        <v>0.294289866351475</v>
      </c>
      <c r="FL241" s="348">
        <f t="shared" ref="FL241:FL248" si="1867">IFERROR(+FK241*(FJ241-FI241),"")</f>
        <v>0</v>
      </c>
      <c r="FM241" s="348">
        <f t="shared" ref="FM241:FM248" si="1868">IFERROR(+(IF(FJ241="","0",FJ241))-(IF(FL241="","0",FL241)),"")</f>
        <v>0</v>
      </c>
      <c r="FN241" s="612"/>
      <c r="FO241" s="341">
        <v>1.0</v>
      </c>
      <c r="FP241" s="342" t="s">
        <v>142</v>
      </c>
      <c r="FQ241" s="343" t="s">
        <v>121</v>
      </c>
      <c r="FR241" s="343" t="s">
        <v>123</v>
      </c>
      <c r="FS241" s="344"/>
      <c r="FT241" s="344"/>
      <c r="FU241" s="344">
        <f t="shared" ref="FU241:FU248" si="1869">IFERROR(FS241*FT241/1000000,0)</f>
        <v>0</v>
      </c>
      <c r="FV241" s="345"/>
      <c r="FW241" s="344">
        <f t="shared" ref="FW241:FW248" si="1870">IFERROR(+FU241*FV241,"")</f>
        <v>0</v>
      </c>
      <c r="FX241" s="346"/>
      <c r="FY241" s="347"/>
      <c r="FZ241" s="347"/>
      <c r="GA241" s="344">
        <f t="shared" ref="GA241:GA248" si="1871">IFERROR(+(IF(FU241="","0",FU241))+(IF(FW241="","0",FW241))+(IF(FZ241="","0",FZ241)),"")</f>
        <v>0</v>
      </c>
      <c r="GB241" s="345">
        <v>0.294289866351475</v>
      </c>
      <c r="GC241" s="348">
        <f t="shared" ref="GC241:GC248" si="1872">IFERROR(+GB241*(GA241-FZ241),"")</f>
        <v>0</v>
      </c>
      <c r="GD241" s="348">
        <f t="shared" ref="GD241:GD248" si="1873">IFERROR(+(IF(GA241="","0",GA241))-(IF(GC241="","0",GC241)),"")</f>
        <v>0</v>
      </c>
      <c r="GE241" s="612"/>
      <c r="GF241" s="341">
        <v>1.0</v>
      </c>
      <c r="GG241" s="342" t="s">
        <v>142</v>
      </c>
      <c r="GH241" s="343" t="s">
        <v>121</v>
      </c>
      <c r="GI241" s="343" t="s">
        <v>123</v>
      </c>
      <c r="GJ241" s="344"/>
      <c r="GK241" s="344"/>
      <c r="GL241" s="344">
        <f t="shared" ref="GL241:GL248" si="1874">IFERROR(GJ241*GK241/1000000,0)</f>
        <v>0</v>
      </c>
      <c r="GM241" s="345"/>
      <c r="GN241" s="344">
        <f t="shared" ref="GN241:GN248" si="1875">IFERROR(+GL241*GM241,"")</f>
        <v>0</v>
      </c>
      <c r="GO241" s="346"/>
      <c r="GP241" s="347"/>
      <c r="GQ241" s="347"/>
      <c r="GR241" s="344">
        <f t="shared" ref="GR241:GR248" si="1876">IFERROR(+(IF(GL241="","0",GL241))+(IF(GN241="","0",GN241))+(IF(GQ241="","0",GQ241)),"")</f>
        <v>0</v>
      </c>
      <c r="GS241" s="345">
        <v>0.294289866351475</v>
      </c>
      <c r="GT241" s="348">
        <f t="shared" ref="GT241:GT248" si="1877">IFERROR(+GS241*(GR241-GQ241),"")</f>
        <v>0</v>
      </c>
      <c r="GU241" s="348">
        <f t="shared" ref="GU241:GU248" si="1878">IFERROR(+(IF(GR241="","0",GR241))-(IF(GT241="","0",GT241)),"")</f>
        <v>0</v>
      </c>
      <c r="GV241" s="612"/>
      <c r="GW241" s="341">
        <v>1.0</v>
      </c>
      <c r="GX241" s="342" t="s">
        <v>142</v>
      </c>
      <c r="GY241" s="343" t="s">
        <v>121</v>
      </c>
      <c r="GZ241" s="343" t="s">
        <v>123</v>
      </c>
      <c r="HA241" s="344"/>
      <c r="HB241" s="344"/>
      <c r="HC241" s="344">
        <f t="shared" ref="HC241:HC248" si="1879">IFERROR(HA241*HB241/1000000,0)</f>
        <v>0</v>
      </c>
      <c r="HD241" s="345"/>
      <c r="HE241" s="344">
        <f t="shared" ref="HE241:HE248" si="1880">IFERROR(+HC241*HD241,"")</f>
        <v>0</v>
      </c>
      <c r="HF241" s="346"/>
      <c r="HG241" s="347"/>
      <c r="HH241" s="347"/>
      <c r="HI241" s="344">
        <f t="shared" ref="HI241:HI248" si="1881">IFERROR(+(IF(HC241="","0",HC241))+(IF(HE241="","0",HE241))+(IF(HH241="","0",HH241)),"")</f>
        <v>0</v>
      </c>
      <c r="HJ241" s="345">
        <v>0.294289866351475</v>
      </c>
      <c r="HK241" s="348">
        <f t="shared" ref="HK241:HK248" si="1882">IFERROR(+HJ241*(HI241-HH241),"")</f>
        <v>0</v>
      </c>
      <c r="HL241" s="348">
        <f t="shared" ref="HL241:HL248" si="1883">IFERROR(+(IF(HI241="","0",HI241))-(IF(HK241="","0",HK241)),"")</f>
        <v>0</v>
      </c>
      <c r="HM241" s="612"/>
      <c r="HN241" s="341">
        <v>1.0</v>
      </c>
      <c r="HO241" s="342" t="s">
        <v>142</v>
      </c>
      <c r="HP241" s="343" t="s">
        <v>121</v>
      </c>
      <c r="HQ241" s="343" t="s">
        <v>123</v>
      </c>
      <c r="HR241" s="344"/>
      <c r="HS241" s="344"/>
      <c r="HT241" s="344">
        <f t="shared" ref="HT241:HT248" si="1884">IFERROR(HR241*HS241/1000000,0)</f>
        <v>0</v>
      </c>
      <c r="HU241" s="345"/>
      <c r="HV241" s="344">
        <f t="shared" ref="HV241:HV248" si="1885">IFERROR(+HT241*HU241,"")</f>
        <v>0</v>
      </c>
      <c r="HW241" s="346"/>
      <c r="HX241" s="347"/>
      <c r="HY241" s="347"/>
      <c r="HZ241" s="344">
        <f t="shared" ref="HZ241:HZ248" si="1886">IFERROR(+(IF(HT241="","0",HT241))+(IF(HV241="","0",HV241))+(IF(HY241="","0",HY241)),"")</f>
        <v>0</v>
      </c>
      <c r="IA241" s="345">
        <v>0.294289866351475</v>
      </c>
      <c r="IB241" s="348">
        <f t="shared" ref="IB241:IB248" si="1887">IFERROR(+IA241*(HZ241-HY241),"")</f>
        <v>0</v>
      </c>
      <c r="IC241" s="348">
        <f t="shared" ref="IC241:IC248" si="1888">IFERROR(+(IF(HZ241="","0",HZ241))-(IF(IB241="","0",IB241)),"")</f>
        <v>0</v>
      </c>
      <c r="ID241" s="612"/>
      <c r="IE241" s="341">
        <v>1.0</v>
      </c>
      <c r="IF241" s="342" t="s">
        <v>142</v>
      </c>
      <c r="IG241" s="343" t="s">
        <v>121</v>
      </c>
      <c r="IH241" s="343" t="s">
        <v>123</v>
      </c>
      <c r="II241" s="344"/>
      <c r="IJ241" s="344"/>
      <c r="IK241" s="344">
        <f t="shared" ref="IK241:IK248" si="1889">IFERROR(II241*IJ241/1000000,0)</f>
        <v>0</v>
      </c>
      <c r="IL241" s="345"/>
      <c r="IM241" s="344">
        <f t="shared" ref="IM241:IM248" si="1890">IFERROR(+IK241*IL241,"")</f>
        <v>0</v>
      </c>
      <c r="IN241" s="346"/>
      <c r="IO241" s="347"/>
      <c r="IP241" s="347"/>
      <c r="IQ241" s="344">
        <f t="shared" ref="IQ241:IQ248" si="1891">IFERROR(+(IF(IK241="","0",IK241))+(IF(IM241="","0",IM241))+(IF(IP241="","0",IP241)),"")</f>
        <v>0</v>
      </c>
      <c r="IR241" s="345">
        <v>0.294289866351475</v>
      </c>
      <c r="IS241" s="348">
        <f t="shared" ref="IS241:IS248" si="1892">IFERROR(+IR241*(IQ241-IP241),"")</f>
        <v>0</v>
      </c>
      <c r="IT241" s="348">
        <f t="shared" ref="IT241:IT248" si="1893">IFERROR(+(IF(IQ241="","0",IQ241))-(IF(IS241="","0",IS241)),"")</f>
        <v>0</v>
      </c>
      <c r="IU241" s="612"/>
      <c r="IV241" s="341">
        <v>1.0</v>
      </c>
      <c r="IW241" s="342" t="s">
        <v>142</v>
      </c>
      <c r="IX241" s="343" t="s">
        <v>121</v>
      </c>
      <c r="IY241" s="343" t="s">
        <v>123</v>
      </c>
      <c r="IZ241" s="344"/>
      <c r="JA241" s="344"/>
      <c r="JB241" s="344">
        <f t="shared" ref="JB241:JB248" si="1894">IFERROR(IZ241*JA241/1000000,0)</f>
        <v>0</v>
      </c>
      <c r="JC241" s="345"/>
      <c r="JD241" s="344">
        <f t="shared" ref="JD241:JD248" si="1895">IFERROR(+JB241*JC241,"")</f>
        <v>0</v>
      </c>
      <c r="JE241" s="346"/>
      <c r="JF241" s="347"/>
      <c r="JG241" s="347"/>
      <c r="JH241" s="344">
        <f t="shared" ref="JH241:JH248" si="1896">IFERROR(+(IF(JB241="","0",JB241))+(IF(JD241="","0",JD241))+(IF(JG241="","0",JG241)),"")</f>
        <v>0</v>
      </c>
      <c r="JI241" s="345">
        <v>0.294289866351475</v>
      </c>
      <c r="JJ241" s="348">
        <f t="shared" ref="JJ241:JJ248" si="1897">IFERROR(+JI241*(JH241-JG241),"")</f>
        <v>0</v>
      </c>
      <c r="JK241" s="348">
        <f t="shared" ref="JK241:JK248" si="1898">IFERROR(+(IF(JH241="","0",JH241))-(IF(JJ241="","0",JJ241)),"")</f>
        <v>0</v>
      </c>
      <c r="JL241" s="612"/>
      <c r="JM241" s="341">
        <v>1.0</v>
      </c>
      <c r="JN241" s="342" t="s">
        <v>142</v>
      </c>
      <c r="JO241" s="343" t="s">
        <v>121</v>
      </c>
      <c r="JP241" s="343" t="s">
        <v>123</v>
      </c>
      <c r="JQ241" s="344"/>
      <c r="JR241" s="344"/>
      <c r="JS241" s="344">
        <f t="shared" ref="JS241:JS248" si="1899">IFERROR(JQ241*JR241/1000000,0)</f>
        <v>0</v>
      </c>
      <c r="JT241" s="345"/>
      <c r="JU241" s="344">
        <f t="shared" ref="JU241:JU248" si="1900">IFERROR(+JS241*JT241,"")</f>
        <v>0</v>
      </c>
      <c r="JV241" s="346"/>
      <c r="JW241" s="347"/>
      <c r="JX241" s="347"/>
      <c r="JY241" s="344">
        <f t="shared" ref="JY241:JY248" si="1901">IFERROR(+(IF(JS241="","0",JS241))+(IF(JU241="","0",JU241))+(IF(JX241="","0",JX241)),"")</f>
        <v>0</v>
      </c>
      <c r="JZ241" s="345">
        <v>0.294289866351475</v>
      </c>
      <c r="KA241" s="348">
        <f t="shared" ref="KA241:KA248" si="1902">IFERROR(+JZ241*(JY241-JX241),"")</f>
        <v>0</v>
      </c>
      <c r="KB241" s="348">
        <f t="shared" ref="KB241:KB248" si="1903">IFERROR(+(IF(JY241="","0",JY241))-(IF(KA241="","0",KA241)),"")</f>
        <v>0</v>
      </c>
      <c r="KC241" s="612"/>
      <c r="KD241" s="341">
        <v>1.0</v>
      </c>
      <c r="KE241" s="342" t="s">
        <v>142</v>
      </c>
      <c r="KF241" s="343" t="s">
        <v>121</v>
      </c>
      <c r="KG241" s="343" t="s">
        <v>123</v>
      </c>
      <c r="KH241" s="344"/>
      <c r="KI241" s="344"/>
      <c r="KJ241" s="344">
        <f t="shared" ref="KJ241:KJ248" si="1904">IFERROR(KH241*KI241/1000000,0)</f>
        <v>0</v>
      </c>
      <c r="KK241" s="345"/>
      <c r="KL241" s="344">
        <f t="shared" ref="KL241:KL248" si="1905">IFERROR(+KJ241*KK241,"")</f>
        <v>0</v>
      </c>
      <c r="KM241" s="346"/>
      <c r="KN241" s="347"/>
      <c r="KO241" s="347"/>
      <c r="KP241" s="344">
        <f t="shared" ref="KP241:KP248" si="1906">IFERROR(+(IF(KJ241="","0",KJ241))+(IF(KL241="","0",KL241))+(IF(KO241="","0",KO241)),"")</f>
        <v>0</v>
      </c>
      <c r="KQ241" s="345">
        <v>0.294289866351475</v>
      </c>
      <c r="KR241" s="348">
        <f t="shared" ref="KR241:KR248" si="1907">IFERROR(+KQ241*(KP241-KO241),"")</f>
        <v>0</v>
      </c>
      <c r="KS241" s="348">
        <f t="shared" ref="KS241:KS248" si="1908">IFERROR(+(IF(KP241="","0",KP241))-(IF(KR241="","0",KR241)),"")</f>
        <v>0</v>
      </c>
      <c r="KT241" s="612"/>
      <c r="KU241" s="351"/>
    </row>
    <row r="242" ht="15.75" customHeight="1">
      <c r="A242" s="341">
        <v>2.0</v>
      </c>
      <c r="B242" s="342" t="s">
        <v>143</v>
      </c>
      <c r="C242" s="343" t="s">
        <v>121</v>
      </c>
      <c r="D242" s="343" t="s">
        <v>123</v>
      </c>
      <c r="E242" s="344"/>
      <c r="F242" s="344"/>
      <c r="G242" s="344">
        <f t="shared" si="1819"/>
        <v>0</v>
      </c>
      <c r="H242" s="345"/>
      <c r="I242" s="344">
        <f t="shared" si="1820"/>
        <v>0</v>
      </c>
      <c r="J242" s="346"/>
      <c r="K242" s="347"/>
      <c r="L242" s="347"/>
      <c r="M242" s="344">
        <f t="shared" si="1821"/>
        <v>0</v>
      </c>
      <c r="N242" s="345">
        <v>0.294289866351475</v>
      </c>
      <c r="O242" s="348">
        <f t="shared" si="1822"/>
        <v>0</v>
      </c>
      <c r="P242" s="348">
        <f t="shared" si="1823"/>
        <v>0</v>
      </c>
      <c r="Q242" s="612"/>
      <c r="R242" s="341">
        <v>2.0</v>
      </c>
      <c r="S242" s="342" t="s">
        <v>143</v>
      </c>
      <c r="T242" s="343" t="s">
        <v>121</v>
      </c>
      <c r="U242" s="343" t="s">
        <v>123</v>
      </c>
      <c r="V242" s="344"/>
      <c r="W242" s="344"/>
      <c r="X242" s="344">
        <f t="shared" si="1824"/>
        <v>0</v>
      </c>
      <c r="Y242" s="345"/>
      <c r="Z242" s="344">
        <f t="shared" si="1825"/>
        <v>0</v>
      </c>
      <c r="AA242" s="346"/>
      <c r="AB242" s="347"/>
      <c r="AC242" s="347"/>
      <c r="AD242" s="344">
        <f t="shared" si="1826"/>
        <v>0</v>
      </c>
      <c r="AE242" s="345">
        <v>0.294289866351475</v>
      </c>
      <c r="AF242" s="348">
        <f t="shared" si="1827"/>
        <v>0</v>
      </c>
      <c r="AG242" s="348">
        <f t="shared" si="1828"/>
        <v>0</v>
      </c>
      <c r="AH242" s="612"/>
      <c r="AI242" s="341">
        <v>2.0</v>
      </c>
      <c r="AJ242" s="342" t="s">
        <v>143</v>
      </c>
      <c r="AK242" s="343" t="s">
        <v>121</v>
      </c>
      <c r="AL242" s="343" t="s">
        <v>123</v>
      </c>
      <c r="AM242" s="344"/>
      <c r="AN242" s="344"/>
      <c r="AO242" s="344">
        <f t="shared" si="1829"/>
        <v>0</v>
      </c>
      <c r="AP242" s="345"/>
      <c r="AQ242" s="344">
        <f t="shared" si="1830"/>
        <v>0</v>
      </c>
      <c r="AR242" s="346"/>
      <c r="AS242" s="347"/>
      <c r="AT242" s="347"/>
      <c r="AU242" s="344">
        <f t="shared" si="1831"/>
        <v>0</v>
      </c>
      <c r="AV242" s="345">
        <v>0.294289866351475</v>
      </c>
      <c r="AW242" s="348">
        <f t="shared" si="1832"/>
        <v>0</v>
      </c>
      <c r="AX242" s="348">
        <f t="shared" si="1833"/>
        <v>0</v>
      </c>
      <c r="AY242" s="612"/>
      <c r="AZ242" s="341">
        <v>2.0</v>
      </c>
      <c r="BA242" s="342" t="s">
        <v>143</v>
      </c>
      <c r="BB242" s="343" t="s">
        <v>121</v>
      </c>
      <c r="BC242" s="343" t="s">
        <v>123</v>
      </c>
      <c r="BD242" s="344"/>
      <c r="BE242" s="344"/>
      <c r="BF242" s="344">
        <f t="shared" si="1834"/>
        <v>0</v>
      </c>
      <c r="BG242" s="345"/>
      <c r="BH242" s="344">
        <f t="shared" si="1835"/>
        <v>0</v>
      </c>
      <c r="BI242" s="346"/>
      <c r="BJ242" s="347"/>
      <c r="BK242" s="347"/>
      <c r="BL242" s="344">
        <f t="shared" si="1836"/>
        <v>0</v>
      </c>
      <c r="BM242" s="345">
        <v>0.294289866351475</v>
      </c>
      <c r="BN242" s="348">
        <f t="shared" si="1837"/>
        <v>0</v>
      </c>
      <c r="BO242" s="348">
        <f t="shared" si="1838"/>
        <v>0</v>
      </c>
      <c r="BP242" s="612"/>
      <c r="BQ242" s="341">
        <v>2.0</v>
      </c>
      <c r="BR242" s="342" t="s">
        <v>143</v>
      </c>
      <c r="BS242" s="343" t="s">
        <v>121</v>
      </c>
      <c r="BT242" s="343" t="s">
        <v>123</v>
      </c>
      <c r="BU242" s="344"/>
      <c r="BV242" s="344"/>
      <c r="BW242" s="344">
        <f t="shared" si="1839"/>
        <v>0</v>
      </c>
      <c r="BX242" s="345"/>
      <c r="BY242" s="344">
        <f t="shared" si="1840"/>
        <v>0</v>
      </c>
      <c r="BZ242" s="346"/>
      <c r="CA242" s="347"/>
      <c r="CB242" s="347"/>
      <c r="CC242" s="344">
        <f t="shared" si="1841"/>
        <v>0</v>
      </c>
      <c r="CD242" s="345">
        <v>0.294289866351475</v>
      </c>
      <c r="CE242" s="348">
        <f t="shared" si="1842"/>
        <v>0</v>
      </c>
      <c r="CF242" s="348">
        <f t="shared" si="1843"/>
        <v>0</v>
      </c>
      <c r="CG242" s="612"/>
      <c r="CH242" s="341">
        <v>2.0</v>
      </c>
      <c r="CI242" s="342" t="s">
        <v>143</v>
      </c>
      <c r="CJ242" s="343" t="s">
        <v>121</v>
      </c>
      <c r="CK242" s="343" t="s">
        <v>123</v>
      </c>
      <c r="CL242" s="344"/>
      <c r="CM242" s="344"/>
      <c r="CN242" s="344">
        <f t="shared" si="1844"/>
        <v>0</v>
      </c>
      <c r="CO242" s="345"/>
      <c r="CP242" s="344">
        <f t="shared" si="1845"/>
        <v>0</v>
      </c>
      <c r="CQ242" s="346"/>
      <c r="CR242" s="347"/>
      <c r="CS242" s="347"/>
      <c r="CT242" s="344">
        <f t="shared" si="1846"/>
        <v>0</v>
      </c>
      <c r="CU242" s="345">
        <v>0.294289866351475</v>
      </c>
      <c r="CV242" s="348">
        <f t="shared" si="1847"/>
        <v>0</v>
      </c>
      <c r="CW242" s="348">
        <f t="shared" si="1848"/>
        <v>0</v>
      </c>
      <c r="CX242" s="612"/>
      <c r="CY242" s="341">
        <v>2.0</v>
      </c>
      <c r="CZ242" s="342" t="s">
        <v>143</v>
      </c>
      <c r="DA242" s="343" t="s">
        <v>121</v>
      </c>
      <c r="DB242" s="343" t="s">
        <v>123</v>
      </c>
      <c r="DC242" s="344"/>
      <c r="DD242" s="344"/>
      <c r="DE242" s="344">
        <f t="shared" si="1849"/>
        <v>0</v>
      </c>
      <c r="DF242" s="345"/>
      <c r="DG242" s="344">
        <f t="shared" si="1850"/>
        <v>0</v>
      </c>
      <c r="DH242" s="346"/>
      <c r="DI242" s="347"/>
      <c r="DJ242" s="347"/>
      <c r="DK242" s="344">
        <f t="shared" si="1851"/>
        <v>0</v>
      </c>
      <c r="DL242" s="345">
        <v>0.294289866351475</v>
      </c>
      <c r="DM242" s="348">
        <f t="shared" si="1852"/>
        <v>0</v>
      </c>
      <c r="DN242" s="348">
        <f t="shared" si="1853"/>
        <v>0</v>
      </c>
      <c r="DO242" s="612"/>
      <c r="DP242" s="341">
        <v>2.0</v>
      </c>
      <c r="DQ242" s="342" t="s">
        <v>143</v>
      </c>
      <c r="DR242" s="343" t="s">
        <v>121</v>
      </c>
      <c r="DS242" s="343" t="s">
        <v>123</v>
      </c>
      <c r="DT242" s="344"/>
      <c r="DU242" s="344"/>
      <c r="DV242" s="344">
        <f t="shared" si="1854"/>
        <v>0</v>
      </c>
      <c r="DW242" s="345"/>
      <c r="DX242" s="344">
        <f t="shared" si="1855"/>
        <v>0</v>
      </c>
      <c r="DY242" s="346"/>
      <c r="DZ242" s="347"/>
      <c r="EA242" s="347"/>
      <c r="EB242" s="344">
        <f t="shared" si="1856"/>
        <v>0</v>
      </c>
      <c r="EC242" s="345">
        <v>0.294289866351475</v>
      </c>
      <c r="ED242" s="348">
        <f t="shared" si="1857"/>
        <v>0</v>
      </c>
      <c r="EE242" s="348">
        <f t="shared" si="1858"/>
        <v>0</v>
      </c>
      <c r="EF242" s="612"/>
      <c r="EG242" s="341">
        <v>2.0</v>
      </c>
      <c r="EH242" s="342" t="s">
        <v>143</v>
      </c>
      <c r="EI242" s="343" t="s">
        <v>121</v>
      </c>
      <c r="EJ242" s="343" t="s">
        <v>123</v>
      </c>
      <c r="EK242" s="344"/>
      <c r="EL242" s="344"/>
      <c r="EM242" s="344">
        <f t="shared" si="1859"/>
        <v>0</v>
      </c>
      <c r="EN242" s="345"/>
      <c r="EO242" s="344">
        <f t="shared" si="1860"/>
        <v>0</v>
      </c>
      <c r="EP242" s="346"/>
      <c r="EQ242" s="347"/>
      <c r="ER242" s="347"/>
      <c r="ES242" s="344">
        <f t="shared" si="1861"/>
        <v>0</v>
      </c>
      <c r="ET242" s="345">
        <v>0.294289866351475</v>
      </c>
      <c r="EU242" s="348">
        <f t="shared" si="1862"/>
        <v>0</v>
      </c>
      <c r="EV242" s="348">
        <f t="shared" si="1863"/>
        <v>0</v>
      </c>
      <c r="EW242" s="612"/>
      <c r="EX242" s="341">
        <v>2.0</v>
      </c>
      <c r="EY242" s="342" t="s">
        <v>143</v>
      </c>
      <c r="EZ242" s="343" t="s">
        <v>121</v>
      </c>
      <c r="FA242" s="343" t="s">
        <v>123</v>
      </c>
      <c r="FB242" s="344"/>
      <c r="FC242" s="344"/>
      <c r="FD242" s="344">
        <f t="shared" si="1864"/>
        <v>0</v>
      </c>
      <c r="FE242" s="345"/>
      <c r="FF242" s="344">
        <f t="shared" si="1865"/>
        <v>0</v>
      </c>
      <c r="FG242" s="346"/>
      <c r="FH242" s="347"/>
      <c r="FI242" s="347"/>
      <c r="FJ242" s="344">
        <f t="shared" si="1866"/>
        <v>0</v>
      </c>
      <c r="FK242" s="345">
        <v>0.294289866351475</v>
      </c>
      <c r="FL242" s="348">
        <f t="shared" si="1867"/>
        <v>0</v>
      </c>
      <c r="FM242" s="348">
        <f t="shared" si="1868"/>
        <v>0</v>
      </c>
      <c r="FN242" s="612"/>
      <c r="FO242" s="341">
        <v>2.0</v>
      </c>
      <c r="FP242" s="342" t="s">
        <v>143</v>
      </c>
      <c r="FQ242" s="343" t="s">
        <v>121</v>
      </c>
      <c r="FR242" s="343" t="s">
        <v>123</v>
      </c>
      <c r="FS242" s="344"/>
      <c r="FT242" s="344"/>
      <c r="FU242" s="344">
        <f t="shared" si="1869"/>
        <v>0</v>
      </c>
      <c r="FV242" s="345"/>
      <c r="FW242" s="344">
        <f t="shared" si="1870"/>
        <v>0</v>
      </c>
      <c r="FX242" s="346"/>
      <c r="FY242" s="347"/>
      <c r="FZ242" s="347"/>
      <c r="GA242" s="344">
        <f t="shared" si="1871"/>
        <v>0</v>
      </c>
      <c r="GB242" s="345">
        <v>0.294289866351475</v>
      </c>
      <c r="GC242" s="348">
        <f t="shared" si="1872"/>
        <v>0</v>
      </c>
      <c r="GD242" s="348">
        <f t="shared" si="1873"/>
        <v>0</v>
      </c>
      <c r="GE242" s="612"/>
      <c r="GF242" s="341">
        <v>2.0</v>
      </c>
      <c r="GG242" s="342" t="s">
        <v>143</v>
      </c>
      <c r="GH242" s="343" t="s">
        <v>121</v>
      </c>
      <c r="GI242" s="343" t="s">
        <v>123</v>
      </c>
      <c r="GJ242" s="344"/>
      <c r="GK242" s="344"/>
      <c r="GL242" s="344">
        <f t="shared" si="1874"/>
        <v>0</v>
      </c>
      <c r="GM242" s="345"/>
      <c r="GN242" s="344">
        <f t="shared" si="1875"/>
        <v>0</v>
      </c>
      <c r="GO242" s="346"/>
      <c r="GP242" s="347"/>
      <c r="GQ242" s="347"/>
      <c r="GR242" s="344">
        <f t="shared" si="1876"/>
        <v>0</v>
      </c>
      <c r="GS242" s="345">
        <v>0.294289866351475</v>
      </c>
      <c r="GT242" s="348">
        <f t="shared" si="1877"/>
        <v>0</v>
      </c>
      <c r="GU242" s="348">
        <f t="shared" si="1878"/>
        <v>0</v>
      </c>
      <c r="GV242" s="612"/>
      <c r="GW242" s="341">
        <v>2.0</v>
      </c>
      <c r="GX242" s="342" t="s">
        <v>143</v>
      </c>
      <c r="GY242" s="343" t="s">
        <v>121</v>
      </c>
      <c r="GZ242" s="343" t="s">
        <v>123</v>
      </c>
      <c r="HA242" s="344"/>
      <c r="HB242" s="344"/>
      <c r="HC242" s="344">
        <f t="shared" si="1879"/>
        <v>0</v>
      </c>
      <c r="HD242" s="345"/>
      <c r="HE242" s="344">
        <f t="shared" si="1880"/>
        <v>0</v>
      </c>
      <c r="HF242" s="346"/>
      <c r="HG242" s="347"/>
      <c r="HH242" s="347"/>
      <c r="HI242" s="344">
        <f t="shared" si="1881"/>
        <v>0</v>
      </c>
      <c r="HJ242" s="345">
        <v>0.294289866351475</v>
      </c>
      <c r="HK242" s="348">
        <f t="shared" si="1882"/>
        <v>0</v>
      </c>
      <c r="HL242" s="348">
        <f t="shared" si="1883"/>
        <v>0</v>
      </c>
      <c r="HM242" s="612"/>
      <c r="HN242" s="341">
        <v>2.0</v>
      </c>
      <c r="HO242" s="342" t="s">
        <v>143</v>
      </c>
      <c r="HP242" s="343" t="s">
        <v>121</v>
      </c>
      <c r="HQ242" s="343" t="s">
        <v>123</v>
      </c>
      <c r="HR242" s="344"/>
      <c r="HS242" s="344"/>
      <c r="HT242" s="344">
        <f t="shared" si="1884"/>
        <v>0</v>
      </c>
      <c r="HU242" s="345"/>
      <c r="HV242" s="344">
        <f t="shared" si="1885"/>
        <v>0</v>
      </c>
      <c r="HW242" s="346"/>
      <c r="HX242" s="347"/>
      <c r="HY242" s="347"/>
      <c r="HZ242" s="344">
        <f t="shared" si="1886"/>
        <v>0</v>
      </c>
      <c r="IA242" s="345">
        <v>0.294289866351475</v>
      </c>
      <c r="IB242" s="348">
        <f t="shared" si="1887"/>
        <v>0</v>
      </c>
      <c r="IC242" s="348">
        <f t="shared" si="1888"/>
        <v>0</v>
      </c>
      <c r="ID242" s="612"/>
      <c r="IE242" s="341">
        <v>2.0</v>
      </c>
      <c r="IF242" s="342" t="s">
        <v>143</v>
      </c>
      <c r="IG242" s="343" t="s">
        <v>121</v>
      </c>
      <c r="IH242" s="343" t="s">
        <v>123</v>
      </c>
      <c r="II242" s="344"/>
      <c r="IJ242" s="344"/>
      <c r="IK242" s="344">
        <f t="shared" si="1889"/>
        <v>0</v>
      </c>
      <c r="IL242" s="345"/>
      <c r="IM242" s="344">
        <f t="shared" si="1890"/>
        <v>0</v>
      </c>
      <c r="IN242" s="346"/>
      <c r="IO242" s="347"/>
      <c r="IP242" s="347"/>
      <c r="IQ242" s="344">
        <f t="shared" si="1891"/>
        <v>0</v>
      </c>
      <c r="IR242" s="345">
        <v>0.294289866351475</v>
      </c>
      <c r="IS242" s="348">
        <f t="shared" si="1892"/>
        <v>0</v>
      </c>
      <c r="IT242" s="348">
        <f t="shared" si="1893"/>
        <v>0</v>
      </c>
      <c r="IU242" s="612"/>
      <c r="IV242" s="341">
        <v>2.0</v>
      </c>
      <c r="IW242" s="342" t="s">
        <v>143</v>
      </c>
      <c r="IX242" s="343" t="s">
        <v>121</v>
      </c>
      <c r="IY242" s="343" t="s">
        <v>123</v>
      </c>
      <c r="IZ242" s="344"/>
      <c r="JA242" s="344"/>
      <c r="JB242" s="344">
        <f t="shared" si="1894"/>
        <v>0</v>
      </c>
      <c r="JC242" s="345"/>
      <c r="JD242" s="344">
        <f t="shared" si="1895"/>
        <v>0</v>
      </c>
      <c r="JE242" s="346"/>
      <c r="JF242" s="347"/>
      <c r="JG242" s="347"/>
      <c r="JH242" s="344">
        <f t="shared" si="1896"/>
        <v>0</v>
      </c>
      <c r="JI242" s="345">
        <v>0.294289866351475</v>
      </c>
      <c r="JJ242" s="348">
        <f t="shared" si="1897"/>
        <v>0</v>
      </c>
      <c r="JK242" s="348">
        <f t="shared" si="1898"/>
        <v>0</v>
      </c>
      <c r="JL242" s="612"/>
      <c r="JM242" s="341">
        <v>2.0</v>
      </c>
      <c r="JN242" s="342" t="s">
        <v>143</v>
      </c>
      <c r="JO242" s="343" t="s">
        <v>121</v>
      </c>
      <c r="JP242" s="343" t="s">
        <v>123</v>
      </c>
      <c r="JQ242" s="344"/>
      <c r="JR242" s="344"/>
      <c r="JS242" s="344">
        <f t="shared" si="1899"/>
        <v>0</v>
      </c>
      <c r="JT242" s="345"/>
      <c r="JU242" s="344">
        <f t="shared" si="1900"/>
        <v>0</v>
      </c>
      <c r="JV242" s="346"/>
      <c r="JW242" s="347"/>
      <c r="JX242" s="347"/>
      <c r="JY242" s="344">
        <f t="shared" si="1901"/>
        <v>0</v>
      </c>
      <c r="JZ242" s="345">
        <v>0.294289866351475</v>
      </c>
      <c r="KA242" s="348">
        <f t="shared" si="1902"/>
        <v>0</v>
      </c>
      <c r="KB242" s="348">
        <f t="shared" si="1903"/>
        <v>0</v>
      </c>
      <c r="KC242" s="612"/>
      <c r="KD242" s="341">
        <v>2.0</v>
      </c>
      <c r="KE242" s="342" t="s">
        <v>143</v>
      </c>
      <c r="KF242" s="343" t="s">
        <v>121</v>
      </c>
      <c r="KG242" s="343" t="s">
        <v>123</v>
      </c>
      <c r="KH242" s="344"/>
      <c r="KI242" s="344"/>
      <c r="KJ242" s="344">
        <f t="shared" si="1904"/>
        <v>0</v>
      </c>
      <c r="KK242" s="345"/>
      <c r="KL242" s="344">
        <f t="shared" si="1905"/>
        <v>0</v>
      </c>
      <c r="KM242" s="346"/>
      <c r="KN242" s="347"/>
      <c r="KO242" s="347"/>
      <c r="KP242" s="344">
        <f t="shared" si="1906"/>
        <v>0</v>
      </c>
      <c r="KQ242" s="345">
        <v>0.294289866351475</v>
      </c>
      <c r="KR242" s="348">
        <f t="shared" si="1907"/>
        <v>0</v>
      </c>
      <c r="KS242" s="348">
        <f t="shared" si="1908"/>
        <v>0</v>
      </c>
      <c r="KT242" s="612"/>
      <c r="KU242" s="351"/>
    </row>
    <row r="243" ht="15.75" customHeight="1">
      <c r="A243" s="341">
        <v>3.0</v>
      </c>
      <c r="B243" s="342" t="s">
        <v>144</v>
      </c>
      <c r="C243" s="343" t="s">
        <v>121</v>
      </c>
      <c r="D243" s="343" t="s">
        <v>123</v>
      </c>
      <c r="E243" s="344"/>
      <c r="F243" s="344"/>
      <c r="G243" s="344">
        <f t="shared" si="1819"/>
        <v>0</v>
      </c>
      <c r="H243" s="345"/>
      <c r="I243" s="344">
        <f t="shared" si="1820"/>
        <v>0</v>
      </c>
      <c r="J243" s="346"/>
      <c r="K243" s="347"/>
      <c r="L243" s="347"/>
      <c r="M243" s="344">
        <f t="shared" si="1821"/>
        <v>0</v>
      </c>
      <c r="N243" s="345">
        <v>0.294289866351475</v>
      </c>
      <c r="O243" s="348">
        <f t="shared" si="1822"/>
        <v>0</v>
      </c>
      <c r="P243" s="348">
        <f t="shared" si="1823"/>
        <v>0</v>
      </c>
      <c r="Q243" s="612"/>
      <c r="R243" s="341">
        <v>3.0</v>
      </c>
      <c r="S243" s="342" t="s">
        <v>144</v>
      </c>
      <c r="T243" s="343" t="s">
        <v>121</v>
      </c>
      <c r="U243" s="343" t="s">
        <v>123</v>
      </c>
      <c r="V243" s="344"/>
      <c r="W243" s="344"/>
      <c r="X243" s="344">
        <f t="shared" si="1824"/>
        <v>0</v>
      </c>
      <c r="Y243" s="345"/>
      <c r="Z243" s="344">
        <f t="shared" si="1825"/>
        <v>0</v>
      </c>
      <c r="AA243" s="346"/>
      <c r="AB243" s="347"/>
      <c r="AC243" s="347"/>
      <c r="AD243" s="344">
        <f t="shared" si="1826"/>
        <v>0</v>
      </c>
      <c r="AE243" s="345">
        <v>0.294289866351475</v>
      </c>
      <c r="AF243" s="348">
        <f t="shared" si="1827"/>
        <v>0</v>
      </c>
      <c r="AG243" s="348">
        <f t="shared" si="1828"/>
        <v>0</v>
      </c>
      <c r="AH243" s="612"/>
      <c r="AI243" s="341">
        <v>3.0</v>
      </c>
      <c r="AJ243" s="342" t="s">
        <v>144</v>
      </c>
      <c r="AK243" s="343" t="s">
        <v>121</v>
      </c>
      <c r="AL243" s="343" t="s">
        <v>123</v>
      </c>
      <c r="AM243" s="344"/>
      <c r="AN243" s="344"/>
      <c r="AO243" s="344">
        <f t="shared" si="1829"/>
        <v>0</v>
      </c>
      <c r="AP243" s="345"/>
      <c r="AQ243" s="344">
        <f t="shared" si="1830"/>
        <v>0</v>
      </c>
      <c r="AR243" s="346"/>
      <c r="AS243" s="347"/>
      <c r="AT243" s="347"/>
      <c r="AU243" s="344">
        <f t="shared" si="1831"/>
        <v>0</v>
      </c>
      <c r="AV243" s="345">
        <v>0.294289866351475</v>
      </c>
      <c r="AW243" s="348">
        <f t="shared" si="1832"/>
        <v>0</v>
      </c>
      <c r="AX243" s="348">
        <f t="shared" si="1833"/>
        <v>0</v>
      </c>
      <c r="AY243" s="612"/>
      <c r="AZ243" s="341">
        <v>3.0</v>
      </c>
      <c r="BA243" s="342" t="s">
        <v>144</v>
      </c>
      <c r="BB243" s="343" t="s">
        <v>121</v>
      </c>
      <c r="BC243" s="343" t="s">
        <v>123</v>
      </c>
      <c r="BD243" s="344"/>
      <c r="BE243" s="344"/>
      <c r="BF243" s="344">
        <f t="shared" si="1834"/>
        <v>0</v>
      </c>
      <c r="BG243" s="345"/>
      <c r="BH243" s="344">
        <f t="shared" si="1835"/>
        <v>0</v>
      </c>
      <c r="BI243" s="346"/>
      <c r="BJ243" s="347"/>
      <c r="BK243" s="347"/>
      <c r="BL243" s="344">
        <f t="shared" si="1836"/>
        <v>0</v>
      </c>
      <c r="BM243" s="345">
        <v>0.294289866351475</v>
      </c>
      <c r="BN243" s="348">
        <f t="shared" si="1837"/>
        <v>0</v>
      </c>
      <c r="BO243" s="348">
        <f t="shared" si="1838"/>
        <v>0</v>
      </c>
      <c r="BP243" s="612"/>
      <c r="BQ243" s="341">
        <v>3.0</v>
      </c>
      <c r="BR243" s="342" t="s">
        <v>144</v>
      </c>
      <c r="BS243" s="343" t="s">
        <v>121</v>
      </c>
      <c r="BT243" s="343" t="s">
        <v>123</v>
      </c>
      <c r="BU243" s="344"/>
      <c r="BV243" s="344"/>
      <c r="BW243" s="344">
        <f t="shared" si="1839"/>
        <v>0</v>
      </c>
      <c r="BX243" s="345"/>
      <c r="BY243" s="344">
        <f t="shared" si="1840"/>
        <v>0</v>
      </c>
      <c r="BZ243" s="346"/>
      <c r="CA243" s="347"/>
      <c r="CB243" s="347"/>
      <c r="CC243" s="344">
        <f t="shared" si="1841"/>
        <v>0</v>
      </c>
      <c r="CD243" s="345">
        <v>0.294289866351475</v>
      </c>
      <c r="CE243" s="348">
        <f t="shared" si="1842"/>
        <v>0</v>
      </c>
      <c r="CF243" s="348">
        <f t="shared" si="1843"/>
        <v>0</v>
      </c>
      <c r="CG243" s="612"/>
      <c r="CH243" s="341">
        <v>3.0</v>
      </c>
      <c r="CI243" s="342" t="s">
        <v>144</v>
      </c>
      <c r="CJ243" s="343" t="s">
        <v>121</v>
      </c>
      <c r="CK243" s="343" t="s">
        <v>123</v>
      </c>
      <c r="CL243" s="344"/>
      <c r="CM243" s="344"/>
      <c r="CN243" s="344">
        <f t="shared" si="1844"/>
        <v>0</v>
      </c>
      <c r="CO243" s="345"/>
      <c r="CP243" s="344">
        <f t="shared" si="1845"/>
        <v>0</v>
      </c>
      <c r="CQ243" s="346"/>
      <c r="CR243" s="347"/>
      <c r="CS243" s="347"/>
      <c r="CT243" s="344">
        <f t="shared" si="1846"/>
        <v>0</v>
      </c>
      <c r="CU243" s="345">
        <v>0.294289866351475</v>
      </c>
      <c r="CV243" s="348">
        <f t="shared" si="1847"/>
        <v>0</v>
      </c>
      <c r="CW243" s="348">
        <f t="shared" si="1848"/>
        <v>0</v>
      </c>
      <c r="CX243" s="612"/>
      <c r="CY243" s="341">
        <v>3.0</v>
      </c>
      <c r="CZ243" s="342" t="s">
        <v>144</v>
      </c>
      <c r="DA243" s="343" t="s">
        <v>121</v>
      </c>
      <c r="DB243" s="343" t="s">
        <v>123</v>
      </c>
      <c r="DC243" s="344"/>
      <c r="DD243" s="344"/>
      <c r="DE243" s="344">
        <f t="shared" si="1849"/>
        <v>0</v>
      </c>
      <c r="DF243" s="345"/>
      <c r="DG243" s="344">
        <f t="shared" si="1850"/>
        <v>0</v>
      </c>
      <c r="DH243" s="346"/>
      <c r="DI243" s="347"/>
      <c r="DJ243" s="347"/>
      <c r="DK243" s="344">
        <f t="shared" si="1851"/>
        <v>0</v>
      </c>
      <c r="DL243" s="345">
        <v>0.294289866351475</v>
      </c>
      <c r="DM243" s="348">
        <f t="shared" si="1852"/>
        <v>0</v>
      </c>
      <c r="DN243" s="348">
        <f t="shared" si="1853"/>
        <v>0</v>
      </c>
      <c r="DO243" s="612"/>
      <c r="DP243" s="341">
        <v>3.0</v>
      </c>
      <c r="DQ243" s="342" t="s">
        <v>144</v>
      </c>
      <c r="DR243" s="343" t="s">
        <v>121</v>
      </c>
      <c r="DS243" s="343" t="s">
        <v>123</v>
      </c>
      <c r="DT243" s="344"/>
      <c r="DU243" s="344"/>
      <c r="DV243" s="344">
        <f t="shared" si="1854"/>
        <v>0</v>
      </c>
      <c r="DW243" s="345"/>
      <c r="DX243" s="344">
        <f t="shared" si="1855"/>
        <v>0</v>
      </c>
      <c r="DY243" s="346"/>
      <c r="DZ243" s="347"/>
      <c r="EA243" s="347"/>
      <c r="EB243" s="344">
        <f t="shared" si="1856"/>
        <v>0</v>
      </c>
      <c r="EC243" s="345">
        <v>0.294289866351475</v>
      </c>
      <c r="ED243" s="348">
        <f t="shared" si="1857"/>
        <v>0</v>
      </c>
      <c r="EE243" s="348">
        <f t="shared" si="1858"/>
        <v>0</v>
      </c>
      <c r="EF243" s="612"/>
      <c r="EG243" s="341">
        <v>3.0</v>
      </c>
      <c r="EH243" s="342" t="s">
        <v>144</v>
      </c>
      <c r="EI243" s="343" t="s">
        <v>121</v>
      </c>
      <c r="EJ243" s="343" t="s">
        <v>123</v>
      </c>
      <c r="EK243" s="344"/>
      <c r="EL243" s="344"/>
      <c r="EM243" s="344">
        <f t="shared" si="1859"/>
        <v>0</v>
      </c>
      <c r="EN243" s="345"/>
      <c r="EO243" s="344">
        <f t="shared" si="1860"/>
        <v>0</v>
      </c>
      <c r="EP243" s="346"/>
      <c r="EQ243" s="347"/>
      <c r="ER243" s="347"/>
      <c r="ES243" s="344">
        <f t="shared" si="1861"/>
        <v>0</v>
      </c>
      <c r="ET243" s="345">
        <v>0.294289866351475</v>
      </c>
      <c r="EU243" s="348">
        <f t="shared" si="1862"/>
        <v>0</v>
      </c>
      <c r="EV243" s="348">
        <f t="shared" si="1863"/>
        <v>0</v>
      </c>
      <c r="EW243" s="612"/>
      <c r="EX243" s="341">
        <v>3.0</v>
      </c>
      <c r="EY243" s="342" t="s">
        <v>144</v>
      </c>
      <c r="EZ243" s="343" t="s">
        <v>121</v>
      </c>
      <c r="FA243" s="343" t="s">
        <v>123</v>
      </c>
      <c r="FB243" s="344"/>
      <c r="FC243" s="344"/>
      <c r="FD243" s="344">
        <f t="shared" si="1864"/>
        <v>0</v>
      </c>
      <c r="FE243" s="345"/>
      <c r="FF243" s="344">
        <f t="shared" si="1865"/>
        <v>0</v>
      </c>
      <c r="FG243" s="346"/>
      <c r="FH243" s="347"/>
      <c r="FI243" s="347"/>
      <c r="FJ243" s="344">
        <f t="shared" si="1866"/>
        <v>0</v>
      </c>
      <c r="FK243" s="345">
        <v>0.294289866351475</v>
      </c>
      <c r="FL243" s="348">
        <f t="shared" si="1867"/>
        <v>0</v>
      </c>
      <c r="FM243" s="348">
        <f t="shared" si="1868"/>
        <v>0</v>
      </c>
      <c r="FN243" s="612"/>
      <c r="FO243" s="341">
        <v>3.0</v>
      </c>
      <c r="FP243" s="342" t="s">
        <v>144</v>
      </c>
      <c r="FQ243" s="343" t="s">
        <v>121</v>
      </c>
      <c r="FR243" s="343" t="s">
        <v>123</v>
      </c>
      <c r="FS243" s="344"/>
      <c r="FT243" s="344"/>
      <c r="FU243" s="344">
        <f t="shared" si="1869"/>
        <v>0</v>
      </c>
      <c r="FV243" s="345"/>
      <c r="FW243" s="344">
        <f t="shared" si="1870"/>
        <v>0</v>
      </c>
      <c r="FX243" s="346"/>
      <c r="FY243" s="347"/>
      <c r="FZ243" s="347"/>
      <c r="GA243" s="344">
        <f t="shared" si="1871"/>
        <v>0</v>
      </c>
      <c r="GB243" s="345">
        <v>0.294289866351475</v>
      </c>
      <c r="GC243" s="348">
        <f t="shared" si="1872"/>
        <v>0</v>
      </c>
      <c r="GD243" s="348">
        <f t="shared" si="1873"/>
        <v>0</v>
      </c>
      <c r="GE243" s="612"/>
      <c r="GF243" s="341">
        <v>3.0</v>
      </c>
      <c r="GG243" s="342" t="s">
        <v>144</v>
      </c>
      <c r="GH243" s="343" t="s">
        <v>121</v>
      </c>
      <c r="GI243" s="343" t="s">
        <v>123</v>
      </c>
      <c r="GJ243" s="344"/>
      <c r="GK243" s="344"/>
      <c r="GL243" s="344">
        <f t="shared" si="1874"/>
        <v>0</v>
      </c>
      <c r="GM243" s="345"/>
      <c r="GN243" s="344">
        <f t="shared" si="1875"/>
        <v>0</v>
      </c>
      <c r="GO243" s="346"/>
      <c r="GP243" s="347"/>
      <c r="GQ243" s="347"/>
      <c r="GR243" s="344">
        <f t="shared" si="1876"/>
        <v>0</v>
      </c>
      <c r="GS243" s="345">
        <v>0.294289866351475</v>
      </c>
      <c r="GT243" s="348">
        <f t="shared" si="1877"/>
        <v>0</v>
      </c>
      <c r="GU243" s="348">
        <f t="shared" si="1878"/>
        <v>0</v>
      </c>
      <c r="GV243" s="612"/>
      <c r="GW243" s="341">
        <v>3.0</v>
      </c>
      <c r="GX243" s="342" t="s">
        <v>144</v>
      </c>
      <c r="GY243" s="343" t="s">
        <v>121</v>
      </c>
      <c r="GZ243" s="343" t="s">
        <v>123</v>
      </c>
      <c r="HA243" s="344"/>
      <c r="HB243" s="344"/>
      <c r="HC243" s="344">
        <f t="shared" si="1879"/>
        <v>0</v>
      </c>
      <c r="HD243" s="345"/>
      <c r="HE243" s="344">
        <f t="shared" si="1880"/>
        <v>0</v>
      </c>
      <c r="HF243" s="346"/>
      <c r="HG243" s="347"/>
      <c r="HH243" s="347"/>
      <c r="HI243" s="344">
        <f t="shared" si="1881"/>
        <v>0</v>
      </c>
      <c r="HJ243" s="345">
        <v>0.294289866351475</v>
      </c>
      <c r="HK243" s="348">
        <f t="shared" si="1882"/>
        <v>0</v>
      </c>
      <c r="HL243" s="348">
        <f t="shared" si="1883"/>
        <v>0</v>
      </c>
      <c r="HM243" s="612"/>
      <c r="HN243" s="341">
        <v>3.0</v>
      </c>
      <c r="HO243" s="342" t="s">
        <v>144</v>
      </c>
      <c r="HP243" s="343" t="s">
        <v>121</v>
      </c>
      <c r="HQ243" s="343" t="s">
        <v>123</v>
      </c>
      <c r="HR243" s="344"/>
      <c r="HS243" s="344"/>
      <c r="HT243" s="344">
        <f t="shared" si="1884"/>
        <v>0</v>
      </c>
      <c r="HU243" s="345"/>
      <c r="HV243" s="344">
        <f t="shared" si="1885"/>
        <v>0</v>
      </c>
      <c r="HW243" s="346"/>
      <c r="HX243" s="347"/>
      <c r="HY243" s="347"/>
      <c r="HZ243" s="344">
        <f t="shared" si="1886"/>
        <v>0</v>
      </c>
      <c r="IA243" s="345">
        <v>0.294289866351475</v>
      </c>
      <c r="IB243" s="348">
        <f t="shared" si="1887"/>
        <v>0</v>
      </c>
      <c r="IC243" s="348">
        <f t="shared" si="1888"/>
        <v>0</v>
      </c>
      <c r="ID243" s="612"/>
      <c r="IE243" s="341">
        <v>3.0</v>
      </c>
      <c r="IF243" s="342" t="s">
        <v>144</v>
      </c>
      <c r="IG243" s="343" t="s">
        <v>121</v>
      </c>
      <c r="IH243" s="343" t="s">
        <v>123</v>
      </c>
      <c r="II243" s="344"/>
      <c r="IJ243" s="344"/>
      <c r="IK243" s="344">
        <f t="shared" si="1889"/>
        <v>0</v>
      </c>
      <c r="IL243" s="345"/>
      <c r="IM243" s="344">
        <f t="shared" si="1890"/>
        <v>0</v>
      </c>
      <c r="IN243" s="346"/>
      <c r="IO243" s="347"/>
      <c r="IP243" s="347"/>
      <c r="IQ243" s="344">
        <f t="shared" si="1891"/>
        <v>0</v>
      </c>
      <c r="IR243" s="345">
        <v>0.294289866351475</v>
      </c>
      <c r="IS243" s="348">
        <f t="shared" si="1892"/>
        <v>0</v>
      </c>
      <c r="IT243" s="348">
        <f t="shared" si="1893"/>
        <v>0</v>
      </c>
      <c r="IU243" s="612"/>
      <c r="IV243" s="341">
        <v>3.0</v>
      </c>
      <c r="IW243" s="342" t="s">
        <v>144</v>
      </c>
      <c r="IX243" s="343" t="s">
        <v>121</v>
      </c>
      <c r="IY243" s="343" t="s">
        <v>123</v>
      </c>
      <c r="IZ243" s="344"/>
      <c r="JA243" s="344"/>
      <c r="JB243" s="344">
        <f t="shared" si="1894"/>
        <v>0</v>
      </c>
      <c r="JC243" s="345"/>
      <c r="JD243" s="344">
        <f t="shared" si="1895"/>
        <v>0</v>
      </c>
      <c r="JE243" s="346"/>
      <c r="JF243" s="347"/>
      <c r="JG243" s="347"/>
      <c r="JH243" s="344">
        <f t="shared" si="1896"/>
        <v>0</v>
      </c>
      <c r="JI243" s="345">
        <v>0.294289866351475</v>
      </c>
      <c r="JJ243" s="348">
        <f t="shared" si="1897"/>
        <v>0</v>
      </c>
      <c r="JK243" s="348">
        <f t="shared" si="1898"/>
        <v>0</v>
      </c>
      <c r="JL243" s="612"/>
      <c r="JM243" s="341">
        <v>3.0</v>
      </c>
      <c r="JN243" s="342" t="s">
        <v>144</v>
      </c>
      <c r="JO243" s="343" t="s">
        <v>121</v>
      </c>
      <c r="JP243" s="343" t="s">
        <v>123</v>
      </c>
      <c r="JQ243" s="344"/>
      <c r="JR243" s="344"/>
      <c r="JS243" s="344">
        <f t="shared" si="1899"/>
        <v>0</v>
      </c>
      <c r="JT243" s="345"/>
      <c r="JU243" s="344">
        <f t="shared" si="1900"/>
        <v>0</v>
      </c>
      <c r="JV243" s="346"/>
      <c r="JW243" s="347"/>
      <c r="JX243" s="347"/>
      <c r="JY243" s="344">
        <f t="shared" si="1901"/>
        <v>0</v>
      </c>
      <c r="JZ243" s="345">
        <v>0.294289866351475</v>
      </c>
      <c r="KA243" s="348">
        <f t="shared" si="1902"/>
        <v>0</v>
      </c>
      <c r="KB243" s="348">
        <f t="shared" si="1903"/>
        <v>0</v>
      </c>
      <c r="KC243" s="612"/>
      <c r="KD243" s="341">
        <v>3.0</v>
      </c>
      <c r="KE243" s="342" t="s">
        <v>144</v>
      </c>
      <c r="KF243" s="343" t="s">
        <v>121</v>
      </c>
      <c r="KG243" s="343" t="s">
        <v>123</v>
      </c>
      <c r="KH243" s="344"/>
      <c r="KI243" s="344"/>
      <c r="KJ243" s="344">
        <f t="shared" si="1904"/>
        <v>0</v>
      </c>
      <c r="KK243" s="345"/>
      <c r="KL243" s="344">
        <f t="shared" si="1905"/>
        <v>0</v>
      </c>
      <c r="KM243" s="346"/>
      <c r="KN243" s="347"/>
      <c r="KO243" s="347"/>
      <c r="KP243" s="344">
        <f t="shared" si="1906"/>
        <v>0</v>
      </c>
      <c r="KQ243" s="345">
        <v>0.294289866351475</v>
      </c>
      <c r="KR243" s="348">
        <f t="shared" si="1907"/>
        <v>0</v>
      </c>
      <c r="KS243" s="348">
        <f t="shared" si="1908"/>
        <v>0</v>
      </c>
      <c r="KT243" s="612"/>
      <c r="KU243" s="351"/>
    </row>
    <row r="244" ht="15.75" customHeight="1">
      <c r="A244" s="341">
        <v>4.0</v>
      </c>
      <c r="B244" s="342" t="s">
        <v>145</v>
      </c>
      <c r="C244" s="343" t="s">
        <v>121</v>
      </c>
      <c r="D244" s="343" t="s">
        <v>123</v>
      </c>
      <c r="E244" s="344"/>
      <c r="F244" s="344"/>
      <c r="G244" s="344">
        <f t="shared" si="1819"/>
        <v>0</v>
      </c>
      <c r="H244" s="345"/>
      <c r="I244" s="344">
        <f t="shared" si="1820"/>
        <v>0</v>
      </c>
      <c r="J244" s="346"/>
      <c r="K244" s="347"/>
      <c r="L244" s="347"/>
      <c r="M244" s="344">
        <f t="shared" si="1821"/>
        <v>0</v>
      </c>
      <c r="N244" s="345">
        <v>0.294289866351475</v>
      </c>
      <c r="O244" s="348">
        <f t="shared" si="1822"/>
        <v>0</v>
      </c>
      <c r="P244" s="348">
        <f t="shared" si="1823"/>
        <v>0</v>
      </c>
      <c r="Q244" s="612"/>
      <c r="R244" s="341">
        <v>4.0</v>
      </c>
      <c r="S244" s="342" t="s">
        <v>145</v>
      </c>
      <c r="T244" s="343" t="s">
        <v>121</v>
      </c>
      <c r="U244" s="343" t="s">
        <v>123</v>
      </c>
      <c r="V244" s="344"/>
      <c r="W244" s="344"/>
      <c r="X244" s="344">
        <f t="shared" si="1824"/>
        <v>0</v>
      </c>
      <c r="Y244" s="345"/>
      <c r="Z244" s="344">
        <f t="shared" si="1825"/>
        <v>0</v>
      </c>
      <c r="AA244" s="346"/>
      <c r="AB244" s="347"/>
      <c r="AC244" s="347"/>
      <c r="AD244" s="344">
        <f t="shared" si="1826"/>
        <v>0</v>
      </c>
      <c r="AE244" s="345">
        <v>0.294289866351475</v>
      </c>
      <c r="AF244" s="348">
        <f t="shared" si="1827"/>
        <v>0</v>
      </c>
      <c r="AG244" s="348">
        <f t="shared" si="1828"/>
        <v>0</v>
      </c>
      <c r="AH244" s="612"/>
      <c r="AI244" s="341">
        <v>4.0</v>
      </c>
      <c r="AJ244" s="342" t="s">
        <v>145</v>
      </c>
      <c r="AK244" s="343" t="s">
        <v>121</v>
      </c>
      <c r="AL244" s="343" t="s">
        <v>123</v>
      </c>
      <c r="AM244" s="344"/>
      <c r="AN244" s="344"/>
      <c r="AO244" s="344">
        <f t="shared" si="1829"/>
        <v>0</v>
      </c>
      <c r="AP244" s="345"/>
      <c r="AQ244" s="344">
        <f t="shared" si="1830"/>
        <v>0</v>
      </c>
      <c r="AR244" s="346"/>
      <c r="AS244" s="347"/>
      <c r="AT244" s="347"/>
      <c r="AU244" s="344">
        <f t="shared" si="1831"/>
        <v>0</v>
      </c>
      <c r="AV244" s="345">
        <v>0.294289866351475</v>
      </c>
      <c r="AW244" s="348">
        <f t="shared" si="1832"/>
        <v>0</v>
      </c>
      <c r="AX244" s="348">
        <f t="shared" si="1833"/>
        <v>0</v>
      </c>
      <c r="AY244" s="612"/>
      <c r="AZ244" s="341">
        <v>4.0</v>
      </c>
      <c r="BA244" s="342" t="s">
        <v>145</v>
      </c>
      <c r="BB244" s="343" t="s">
        <v>121</v>
      </c>
      <c r="BC244" s="343" t="s">
        <v>123</v>
      </c>
      <c r="BD244" s="344"/>
      <c r="BE244" s="344"/>
      <c r="BF244" s="344">
        <f t="shared" si="1834"/>
        <v>0</v>
      </c>
      <c r="BG244" s="345"/>
      <c r="BH244" s="344">
        <f t="shared" si="1835"/>
        <v>0</v>
      </c>
      <c r="BI244" s="346"/>
      <c r="BJ244" s="347"/>
      <c r="BK244" s="347"/>
      <c r="BL244" s="344">
        <f t="shared" si="1836"/>
        <v>0</v>
      </c>
      <c r="BM244" s="345">
        <v>0.294289866351475</v>
      </c>
      <c r="BN244" s="348">
        <f t="shared" si="1837"/>
        <v>0</v>
      </c>
      <c r="BO244" s="348">
        <f t="shared" si="1838"/>
        <v>0</v>
      </c>
      <c r="BP244" s="612"/>
      <c r="BQ244" s="341">
        <v>4.0</v>
      </c>
      <c r="BR244" s="342" t="s">
        <v>145</v>
      </c>
      <c r="BS244" s="343" t="s">
        <v>121</v>
      </c>
      <c r="BT244" s="343" t="s">
        <v>123</v>
      </c>
      <c r="BU244" s="344"/>
      <c r="BV244" s="344"/>
      <c r="BW244" s="344">
        <f t="shared" si="1839"/>
        <v>0</v>
      </c>
      <c r="BX244" s="345"/>
      <c r="BY244" s="344">
        <f t="shared" si="1840"/>
        <v>0</v>
      </c>
      <c r="BZ244" s="346"/>
      <c r="CA244" s="347"/>
      <c r="CB244" s="347"/>
      <c r="CC244" s="344">
        <f t="shared" si="1841"/>
        <v>0</v>
      </c>
      <c r="CD244" s="345">
        <v>0.294289866351475</v>
      </c>
      <c r="CE244" s="348">
        <f t="shared" si="1842"/>
        <v>0</v>
      </c>
      <c r="CF244" s="348">
        <f t="shared" si="1843"/>
        <v>0</v>
      </c>
      <c r="CG244" s="612"/>
      <c r="CH244" s="341">
        <v>4.0</v>
      </c>
      <c r="CI244" s="342" t="s">
        <v>145</v>
      </c>
      <c r="CJ244" s="343" t="s">
        <v>121</v>
      </c>
      <c r="CK244" s="343" t="s">
        <v>123</v>
      </c>
      <c r="CL244" s="344"/>
      <c r="CM244" s="344"/>
      <c r="CN244" s="344">
        <f t="shared" si="1844"/>
        <v>0</v>
      </c>
      <c r="CO244" s="345"/>
      <c r="CP244" s="344">
        <f t="shared" si="1845"/>
        <v>0</v>
      </c>
      <c r="CQ244" s="346"/>
      <c r="CR244" s="347"/>
      <c r="CS244" s="347"/>
      <c r="CT244" s="344">
        <f t="shared" si="1846"/>
        <v>0</v>
      </c>
      <c r="CU244" s="345">
        <v>0.294289866351475</v>
      </c>
      <c r="CV244" s="348">
        <f t="shared" si="1847"/>
        <v>0</v>
      </c>
      <c r="CW244" s="348">
        <f t="shared" si="1848"/>
        <v>0</v>
      </c>
      <c r="CX244" s="612"/>
      <c r="CY244" s="341">
        <v>4.0</v>
      </c>
      <c r="CZ244" s="342" t="s">
        <v>145</v>
      </c>
      <c r="DA244" s="343" t="s">
        <v>121</v>
      </c>
      <c r="DB244" s="343" t="s">
        <v>123</v>
      </c>
      <c r="DC244" s="344"/>
      <c r="DD244" s="344"/>
      <c r="DE244" s="344">
        <f t="shared" si="1849"/>
        <v>0</v>
      </c>
      <c r="DF244" s="345"/>
      <c r="DG244" s="344">
        <f t="shared" si="1850"/>
        <v>0</v>
      </c>
      <c r="DH244" s="346"/>
      <c r="DI244" s="347"/>
      <c r="DJ244" s="347"/>
      <c r="DK244" s="344">
        <f t="shared" si="1851"/>
        <v>0</v>
      </c>
      <c r="DL244" s="345">
        <v>0.294289866351475</v>
      </c>
      <c r="DM244" s="348">
        <f t="shared" si="1852"/>
        <v>0</v>
      </c>
      <c r="DN244" s="348">
        <f t="shared" si="1853"/>
        <v>0</v>
      </c>
      <c r="DO244" s="612"/>
      <c r="DP244" s="341">
        <v>4.0</v>
      </c>
      <c r="DQ244" s="342" t="s">
        <v>145</v>
      </c>
      <c r="DR244" s="343" t="s">
        <v>121</v>
      </c>
      <c r="DS244" s="343" t="s">
        <v>123</v>
      </c>
      <c r="DT244" s="344"/>
      <c r="DU244" s="344"/>
      <c r="DV244" s="344">
        <f t="shared" si="1854"/>
        <v>0</v>
      </c>
      <c r="DW244" s="345"/>
      <c r="DX244" s="344">
        <f t="shared" si="1855"/>
        <v>0</v>
      </c>
      <c r="DY244" s="346"/>
      <c r="DZ244" s="347"/>
      <c r="EA244" s="347"/>
      <c r="EB244" s="344">
        <f t="shared" si="1856"/>
        <v>0</v>
      </c>
      <c r="EC244" s="345">
        <v>0.294289866351475</v>
      </c>
      <c r="ED244" s="348">
        <f t="shared" si="1857"/>
        <v>0</v>
      </c>
      <c r="EE244" s="348">
        <f t="shared" si="1858"/>
        <v>0</v>
      </c>
      <c r="EF244" s="612"/>
      <c r="EG244" s="341">
        <v>4.0</v>
      </c>
      <c r="EH244" s="342" t="s">
        <v>145</v>
      </c>
      <c r="EI244" s="343" t="s">
        <v>121</v>
      </c>
      <c r="EJ244" s="343" t="s">
        <v>123</v>
      </c>
      <c r="EK244" s="344"/>
      <c r="EL244" s="344"/>
      <c r="EM244" s="344">
        <f t="shared" si="1859"/>
        <v>0</v>
      </c>
      <c r="EN244" s="345"/>
      <c r="EO244" s="344">
        <f t="shared" si="1860"/>
        <v>0</v>
      </c>
      <c r="EP244" s="346"/>
      <c r="EQ244" s="347"/>
      <c r="ER244" s="347"/>
      <c r="ES244" s="344">
        <f t="shared" si="1861"/>
        <v>0</v>
      </c>
      <c r="ET244" s="345">
        <v>0.294289866351475</v>
      </c>
      <c r="EU244" s="348">
        <f t="shared" si="1862"/>
        <v>0</v>
      </c>
      <c r="EV244" s="348">
        <f t="shared" si="1863"/>
        <v>0</v>
      </c>
      <c r="EW244" s="612"/>
      <c r="EX244" s="341">
        <v>4.0</v>
      </c>
      <c r="EY244" s="342" t="s">
        <v>145</v>
      </c>
      <c r="EZ244" s="343" t="s">
        <v>121</v>
      </c>
      <c r="FA244" s="343" t="s">
        <v>123</v>
      </c>
      <c r="FB244" s="344"/>
      <c r="FC244" s="344"/>
      <c r="FD244" s="344">
        <f t="shared" si="1864"/>
        <v>0</v>
      </c>
      <c r="FE244" s="345"/>
      <c r="FF244" s="344">
        <f t="shared" si="1865"/>
        <v>0</v>
      </c>
      <c r="FG244" s="346"/>
      <c r="FH244" s="347"/>
      <c r="FI244" s="347"/>
      <c r="FJ244" s="344">
        <f t="shared" si="1866"/>
        <v>0</v>
      </c>
      <c r="FK244" s="345">
        <v>0.294289866351475</v>
      </c>
      <c r="FL244" s="348">
        <f t="shared" si="1867"/>
        <v>0</v>
      </c>
      <c r="FM244" s="348">
        <f t="shared" si="1868"/>
        <v>0</v>
      </c>
      <c r="FN244" s="612"/>
      <c r="FO244" s="341">
        <v>4.0</v>
      </c>
      <c r="FP244" s="342" t="s">
        <v>145</v>
      </c>
      <c r="FQ244" s="343" t="s">
        <v>121</v>
      </c>
      <c r="FR244" s="343" t="s">
        <v>123</v>
      </c>
      <c r="FS244" s="344"/>
      <c r="FT244" s="344"/>
      <c r="FU244" s="344">
        <f t="shared" si="1869"/>
        <v>0</v>
      </c>
      <c r="FV244" s="345"/>
      <c r="FW244" s="344">
        <f t="shared" si="1870"/>
        <v>0</v>
      </c>
      <c r="FX244" s="346"/>
      <c r="FY244" s="347"/>
      <c r="FZ244" s="347"/>
      <c r="GA244" s="344">
        <f t="shared" si="1871"/>
        <v>0</v>
      </c>
      <c r="GB244" s="345">
        <v>0.294289866351475</v>
      </c>
      <c r="GC244" s="348">
        <f t="shared" si="1872"/>
        <v>0</v>
      </c>
      <c r="GD244" s="348">
        <f t="shared" si="1873"/>
        <v>0</v>
      </c>
      <c r="GE244" s="612"/>
      <c r="GF244" s="341">
        <v>4.0</v>
      </c>
      <c r="GG244" s="342" t="s">
        <v>145</v>
      </c>
      <c r="GH244" s="343" t="s">
        <v>121</v>
      </c>
      <c r="GI244" s="343" t="s">
        <v>123</v>
      </c>
      <c r="GJ244" s="344"/>
      <c r="GK244" s="344"/>
      <c r="GL244" s="344">
        <f t="shared" si="1874"/>
        <v>0</v>
      </c>
      <c r="GM244" s="345"/>
      <c r="GN244" s="344">
        <f t="shared" si="1875"/>
        <v>0</v>
      </c>
      <c r="GO244" s="346"/>
      <c r="GP244" s="347"/>
      <c r="GQ244" s="347"/>
      <c r="GR244" s="344">
        <f t="shared" si="1876"/>
        <v>0</v>
      </c>
      <c r="GS244" s="345">
        <v>0.294289866351475</v>
      </c>
      <c r="GT244" s="348">
        <f t="shared" si="1877"/>
        <v>0</v>
      </c>
      <c r="GU244" s="348">
        <f t="shared" si="1878"/>
        <v>0</v>
      </c>
      <c r="GV244" s="612"/>
      <c r="GW244" s="341">
        <v>4.0</v>
      </c>
      <c r="GX244" s="342" t="s">
        <v>145</v>
      </c>
      <c r="GY244" s="343" t="s">
        <v>121</v>
      </c>
      <c r="GZ244" s="343" t="s">
        <v>123</v>
      </c>
      <c r="HA244" s="344"/>
      <c r="HB244" s="344"/>
      <c r="HC244" s="344">
        <f t="shared" si="1879"/>
        <v>0</v>
      </c>
      <c r="HD244" s="345"/>
      <c r="HE244" s="344">
        <f t="shared" si="1880"/>
        <v>0</v>
      </c>
      <c r="HF244" s="346"/>
      <c r="HG244" s="347"/>
      <c r="HH244" s="347"/>
      <c r="HI244" s="344">
        <f t="shared" si="1881"/>
        <v>0</v>
      </c>
      <c r="HJ244" s="345">
        <v>0.294289866351475</v>
      </c>
      <c r="HK244" s="348">
        <f t="shared" si="1882"/>
        <v>0</v>
      </c>
      <c r="HL244" s="348">
        <f t="shared" si="1883"/>
        <v>0</v>
      </c>
      <c r="HM244" s="612"/>
      <c r="HN244" s="341">
        <v>4.0</v>
      </c>
      <c r="HO244" s="342" t="s">
        <v>145</v>
      </c>
      <c r="HP244" s="343" t="s">
        <v>121</v>
      </c>
      <c r="HQ244" s="343" t="s">
        <v>123</v>
      </c>
      <c r="HR244" s="344"/>
      <c r="HS244" s="344"/>
      <c r="HT244" s="344">
        <f t="shared" si="1884"/>
        <v>0</v>
      </c>
      <c r="HU244" s="345"/>
      <c r="HV244" s="344">
        <f t="shared" si="1885"/>
        <v>0</v>
      </c>
      <c r="HW244" s="346"/>
      <c r="HX244" s="347"/>
      <c r="HY244" s="347"/>
      <c r="HZ244" s="344">
        <f t="shared" si="1886"/>
        <v>0</v>
      </c>
      <c r="IA244" s="345">
        <v>0.294289866351475</v>
      </c>
      <c r="IB244" s="348">
        <f t="shared" si="1887"/>
        <v>0</v>
      </c>
      <c r="IC244" s="348">
        <f t="shared" si="1888"/>
        <v>0</v>
      </c>
      <c r="ID244" s="612"/>
      <c r="IE244" s="341">
        <v>4.0</v>
      </c>
      <c r="IF244" s="342" t="s">
        <v>145</v>
      </c>
      <c r="IG244" s="343" t="s">
        <v>121</v>
      </c>
      <c r="IH244" s="343" t="s">
        <v>123</v>
      </c>
      <c r="II244" s="344"/>
      <c r="IJ244" s="344"/>
      <c r="IK244" s="344">
        <f t="shared" si="1889"/>
        <v>0</v>
      </c>
      <c r="IL244" s="345"/>
      <c r="IM244" s="344">
        <f t="shared" si="1890"/>
        <v>0</v>
      </c>
      <c r="IN244" s="346"/>
      <c r="IO244" s="347"/>
      <c r="IP244" s="347"/>
      <c r="IQ244" s="344">
        <f t="shared" si="1891"/>
        <v>0</v>
      </c>
      <c r="IR244" s="345">
        <v>0.294289866351475</v>
      </c>
      <c r="IS244" s="348">
        <f t="shared" si="1892"/>
        <v>0</v>
      </c>
      <c r="IT244" s="348">
        <f t="shared" si="1893"/>
        <v>0</v>
      </c>
      <c r="IU244" s="612"/>
      <c r="IV244" s="341">
        <v>4.0</v>
      </c>
      <c r="IW244" s="342" t="s">
        <v>145</v>
      </c>
      <c r="IX244" s="343" t="s">
        <v>121</v>
      </c>
      <c r="IY244" s="343" t="s">
        <v>123</v>
      </c>
      <c r="IZ244" s="344"/>
      <c r="JA244" s="344"/>
      <c r="JB244" s="344">
        <f t="shared" si="1894"/>
        <v>0</v>
      </c>
      <c r="JC244" s="345"/>
      <c r="JD244" s="344">
        <f t="shared" si="1895"/>
        <v>0</v>
      </c>
      <c r="JE244" s="346"/>
      <c r="JF244" s="347"/>
      <c r="JG244" s="347"/>
      <c r="JH244" s="344">
        <f t="shared" si="1896"/>
        <v>0</v>
      </c>
      <c r="JI244" s="345">
        <v>0.294289866351475</v>
      </c>
      <c r="JJ244" s="348">
        <f t="shared" si="1897"/>
        <v>0</v>
      </c>
      <c r="JK244" s="348">
        <f t="shared" si="1898"/>
        <v>0</v>
      </c>
      <c r="JL244" s="612"/>
      <c r="JM244" s="341">
        <v>4.0</v>
      </c>
      <c r="JN244" s="342" t="s">
        <v>145</v>
      </c>
      <c r="JO244" s="343" t="s">
        <v>121</v>
      </c>
      <c r="JP244" s="343" t="s">
        <v>123</v>
      </c>
      <c r="JQ244" s="344"/>
      <c r="JR244" s="344"/>
      <c r="JS244" s="344">
        <f t="shared" si="1899"/>
        <v>0</v>
      </c>
      <c r="JT244" s="345"/>
      <c r="JU244" s="344">
        <f t="shared" si="1900"/>
        <v>0</v>
      </c>
      <c r="JV244" s="346"/>
      <c r="JW244" s="347"/>
      <c r="JX244" s="347"/>
      <c r="JY244" s="344">
        <f t="shared" si="1901"/>
        <v>0</v>
      </c>
      <c r="JZ244" s="345">
        <v>0.294289866351475</v>
      </c>
      <c r="KA244" s="348">
        <f t="shared" si="1902"/>
        <v>0</v>
      </c>
      <c r="KB244" s="348">
        <f t="shared" si="1903"/>
        <v>0</v>
      </c>
      <c r="KC244" s="612"/>
      <c r="KD244" s="341">
        <v>4.0</v>
      </c>
      <c r="KE244" s="342" t="s">
        <v>145</v>
      </c>
      <c r="KF244" s="343" t="s">
        <v>121</v>
      </c>
      <c r="KG244" s="343" t="s">
        <v>123</v>
      </c>
      <c r="KH244" s="344"/>
      <c r="KI244" s="344"/>
      <c r="KJ244" s="344">
        <f t="shared" si="1904"/>
        <v>0</v>
      </c>
      <c r="KK244" s="345"/>
      <c r="KL244" s="344">
        <f t="shared" si="1905"/>
        <v>0</v>
      </c>
      <c r="KM244" s="346"/>
      <c r="KN244" s="347"/>
      <c r="KO244" s="347"/>
      <c r="KP244" s="344">
        <f t="shared" si="1906"/>
        <v>0</v>
      </c>
      <c r="KQ244" s="345">
        <v>0.294289866351475</v>
      </c>
      <c r="KR244" s="348">
        <f t="shared" si="1907"/>
        <v>0</v>
      </c>
      <c r="KS244" s="348">
        <f t="shared" si="1908"/>
        <v>0</v>
      </c>
      <c r="KT244" s="612"/>
      <c r="KU244" s="351"/>
    </row>
    <row r="245" ht="15.75" customHeight="1">
      <c r="A245" s="341">
        <v>5.0</v>
      </c>
      <c r="B245" s="342" t="s">
        <v>146</v>
      </c>
      <c r="C245" s="343" t="s">
        <v>121</v>
      </c>
      <c r="D245" s="343" t="s">
        <v>123</v>
      </c>
      <c r="E245" s="344"/>
      <c r="F245" s="344"/>
      <c r="G245" s="344">
        <f t="shared" si="1819"/>
        <v>0</v>
      </c>
      <c r="H245" s="345"/>
      <c r="I245" s="344">
        <f t="shared" si="1820"/>
        <v>0</v>
      </c>
      <c r="J245" s="346"/>
      <c r="K245" s="347"/>
      <c r="L245" s="347"/>
      <c r="M245" s="344">
        <f t="shared" si="1821"/>
        <v>0</v>
      </c>
      <c r="N245" s="345">
        <v>0.294289866351475</v>
      </c>
      <c r="O245" s="348">
        <f t="shared" si="1822"/>
        <v>0</v>
      </c>
      <c r="P245" s="348">
        <f t="shared" si="1823"/>
        <v>0</v>
      </c>
      <c r="Q245" s="612"/>
      <c r="R245" s="341">
        <v>5.0</v>
      </c>
      <c r="S245" s="342" t="s">
        <v>146</v>
      </c>
      <c r="T245" s="343" t="s">
        <v>121</v>
      </c>
      <c r="U245" s="343" t="s">
        <v>123</v>
      </c>
      <c r="V245" s="344"/>
      <c r="W245" s="344"/>
      <c r="X245" s="344">
        <f t="shared" si="1824"/>
        <v>0</v>
      </c>
      <c r="Y245" s="345"/>
      <c r="Z245" s="344">
        <f t="shared" si="1825"/>
        <v>0</v>
      </c>
      <c r="AA245" s="346"/>
      <c r="AB245" s="347"/>
      <c r="AC245" s="347"/>
      <c r="AD245" s="344">
        <f t="shared" si="1826"/>
        <v>0</v>
      </c>
      <c r="AE245" s="345">
        <v>0.294289866351475</v>
      </c>
      <c r="AF245" s="348">
        <f t="shared" si="1827"/>
        <v>0</v>
      </c>
      <c r="AG245" s="348">
        <f t="shared" si="1828"/>
        <v>0</v>
      </c>
      <c r="AH245" s="612"/>
      <c r="AI245" s="341">
        <v>5.0</v>
      </c>
      <c r="AJ245" s="342" t="s">
        <v>146</v>
      </c>
      <c r="AK245" s="343" t="s">
        <v>121</v>
      </c>
      <c r="AL245" s="343" t="s">
        <v>123</v>
      </c>
      <c r="AM245" s="344"/>
      <c r="AN245" s="344"/>
      <c r="AO245" s="344">
        <f t="shared" si="1829"/>
        <v>0</v>
      </c>
      <c r="AP245" s="345"/>
      <c r="AQ245" s="344">
        <f t="shared" si="1830"/>
        <v>0</v>
      </c>
      <c r="AR245" s="346"/>
      <c r="AS245" s="347"/>
      <c r="AT245" s="347"/>
      <c r="AU245" s="344">
        <f t="shared" si="1831"/>
        <v>0</v>
      </c>
      <c r="AV245" s="345">
        <v>0.294289866351475</v>
      </c>
      <c r="AW245" s="348">
        <f t="shared" si="1832"/>
        <v>0</v>
      </c>
      <c r="AX245" s="348">
        <f t="shared" si="1833"/>
        <v>0</v>
      </c>
      <c r="AY245" s="612"/>
      <c r="AZ245" s="341">
        <v>5.0</v>
      </c>
      <c r="BA245" s="342" t="s">
        <v>146</v>
      </c>
      <c r="BB245" s="343" t="s">
        <v>121</v>
      </c>
      <c r="BC245" s="343" t="s">
        <v>123</v>
      </c>
      <c r="BD245" s="344"/>
      <c r="BE245" s="344"/>
      <c r="BF245" s="344">
        <f t="shared" si="1834"/>
        <v>0</v>
      </c>
      <c r="BG245" s="345"/>
      <c r="BH245" s="344">
        <f t="shared" si="1835"/>
        <v>0</v>
      </c>
      <c r="BI245" s="346"/>
      <c r="BJ245" s="347"/>
      <c r="BK245" s="347"/>
      <c r="BL245" s="344">
        <f t="shared" si="1836"/>
        <v>0</v>
      </c>
      <c r="BM245" s="345">
        <v>0.294289866351475</v>
      </c>
      <c r="BN245" s="348">
        <f t="shared" si="1837"/>
        <v>0</v>
      </c>
      <c r="BO245" s="348">
        <f t="shared" si="1838"/>
        <v>0</v>
      </c>
      <c r="BP245" s="612"/>
      <c r="BQ245" s="341">
        <v>5.0</v>
      </c>
      <c r="BR245" s="342" t="s">
        <v>146</v>
      </c>
      <c r="BS245" s="343" t="s">
        <v>121</v>
      </c>
      <c r="BT245" s="343" t="s">
        <v>123</v>
      </c>
      <c r="BU245" s="344"/>
      <c r="BV245" s="344"/>
      <c r="BW245" s="344">
        <f t="shared" si="1839"/>
        <v>0</v>
      </c>
      <c r="BX245" s="345"/>
      <c r="BY245" s="344">
        <f t="shared" si="1840"/>
        <v>0</v>
      </c>
      <c r="BZ245" s="346"/>
      <c r="CA245" s="347"/>
      <c r="CB245" s="347"/>
      <c r="CC245" s="344">
        <f t="shared" si="1841"/>
        <v>0</v>
      </c>
      <c r="CD245" s="345">
        <v>0.294289866351475</v>
      </c>
      <c r="CE245" s="348">
        <f t="shared" si="1842"/>
        <v>0</v>
      </c>
      <c r="CF245" s="348">
        <f t="shared" si="1843"/>
        <v>0</v>
      </c>
      <c r="CG245" s="612"/>
      <c r="CH245" s="341">
        <v>5.0</v>
      </c>
      <c r="CI245" s="342" t="s">
        <v>146</v>
      </c>
      <c r="CJ245" s="343" t="s">
        <v>121</v>
      </c>
      <c r="CK245" s="343" t="s">
        <v>123</v>
      </c>
      <c r="CL245" s="344"/>
      <c r="CM245" s="344"/>
      <c r="CN245" s="344">
        <f t="shared" si="1844"/>
        <v>0</v>
      </c>
      <c r="CO245" s="345"/>
      <c r="CP245" s="344">
        <f t="shared" si="1845"/>
        <v>0</v>
      </c>
      <c r="CQ245" s="346"/>
      <c r="CR245" s="347"/>
      <c r="CS245" s="347"/>
      <c r="CT245" s="344">
        <f t="shared" si="1846"/>
        <v>0</v>
      </c>
      <c r="CU245" s="345">
        <v>0.294289866351475</v>
      </c>
      <c r="CV245" s="348">
        <f t="shared" si="1847"/>
        <v>0</v>
      </c>
      <c r="CW245" s="348">
        <f t="shared" si="1848"/>
        <v>0</v>
      </c>
      <c r="CX245" s="612"/>
      <c r="CY245" s="341">
        <v>5.0</v>
      </c>
      <c r="CZ245" s="342" t="s">
        <v>146</v>
      </c>
      <c r="DA245" s="343" t="s">
        <v>121</v>
      </c>
      <c r="DB245" s="343" t="s">
        <v>123</v>
      </c>
      <c r="DC245" s="344"/>
      <c r="DD245" s="344"/>
      <c r="DE245" s="344">
        <f t="shared" si="1849"/>
        <v>0</v>
      </c>
      <c r="DF245" s="345"/>
      <c r="DG245" s="344">
        <f t="shared" si="1850"/>
        <v>0</v>
      </c>
      <c r="DH245" s="346"/>
      <c r="DI245" s="347"/>
      <c r="DJ245" s="347"/>
      <c r="DK245" s="344">
        <f t="shared" si="1851"/>
        <v>0</v>
      </c>
      <c r="DL245" s="345">
        <v>0.294289866351475</v>
      </c>
      <c r="DM245" s="348">
        <f t="shared" si="1852"/>
        <v>0</v>
      </c>
      <c r="DN245" s="348">
        <f t="shared" si="1853"/>
        <v>0</v>
      </c>
      <c r="DO245" s="612"/>
      <c r="DP245" s="341">
        <v>5.0</v>
      </c>
      <c r="DQ245" s="342" t="s">
        <v>146</v>
      </c>
      <c r="DR245" s="343" t="s">
        <v>121</v>
      </c>
      <c r="DS245" s="343" t="s">
        <v>123</v>
      </c>
      <c r="DT245" s="344"/>
      <c r="DU245" s="344"/>
      <c r="DV245" s="344">
        <f t="shared" si="1854"/>
        <v>0</v>
      </c>
      <c r="DW245" s="345"/>
      <c r="DX245" s="344">
        <f t="shared" si="1855"/>
        <v>0</v>
      </c>
      <c r="DY245" s="346"/>
      <c r="DZ245" s="347"/>
      <c r="EA245" s="347"/>
      <c r="EB245" s="344">
        <f t="shared" si="1856"/>
        <v>0</v>
      </c>
      <c r="EC245" s="345">
        <v>0.294289866351475</v>
      </c>
      <c r="ED245" s="348">
        <f t="shared" si="1857"/>
        <v>0</v>
      </c>
      <c r="EE245" s="348">
        <f t="shared" si="1858"/>
        <v>0</v>
      </c>
      <c r="EF245" s="612"/>
      <c r="EG245" s="341">
        <v>5.0</v>
      </c>
      <c r="EH245" s="342" t="s">
        <v>146</v>
      </c>
      <c r="EI245" s="343" t="s">
        <v>121</v>
      </c>
      <c r="EJ245" s="343" t="s">
        <v>123</v>
      </c>
      <c r="EK245" s="344"/>
      <c r="EL245" s="344"/>
      <c r="EM245" s="344">
        <f t="shared" si="1859"/>
        <v>0</v>
      </c>
      <c r="EN245" s="345"/>
      <c r="EO245" s="344">
        <f t="shared" si="1860"/>
        <v>0</v>
      </c>
      <c r="EP245" s="346"/>
      <c r="EQ245" s="347"/>
      <c r="ER245" s="347"/>
      <c r="ES245" s="344">
        <f t="shared" si="1861"/>
        <v>0</v>
      </c>
      <c r="ET245" s="345">
        <v>0.294289866351475</v>
      </c>
      <c r="EU245" s="348">
        <f t="shared" si="1862"/>
        <v>0</v>
      </c>
      <c r="EV245" s="348">
        <f t="shared" si="1863"/>
        <v>0</v>
      </c>
      <c r="EW245" s="612"/>
      <c r="EX245" s="341">
        <v>5.0</v>
      </c>
      <c r="EY245" s="342" t="s">
        <v>146</v>
      </c>
      <c r="EZ245" s="343" t="s">
        <v>121</v>
      </c>
      <c r="FA245" s="343" t="s">
        <v>123</v>
      </c>
      <c r="FB245" s="344"/>
      <c r="FC245" s="344"/>
      <c r="FD245" s="344">
        <f t="shared" si="1864"/>
        <v>0</v>
      </c>
      <c r="FE245" s="345"/>
      <c r="FF245" s="344">
        <f t="shared" si="1865"/>
        <v>0</v>
      </c>
      <c r="FG245" s="346"/>
      <c r="FH245" s="347"/>
      <c r="FI245" s="347"/>
      <c r="FJ245" s="344">
        <f t="shared" si="1866"/>
        <v>0</v>
      </c>
      <c r="FK245" s="345">
        <v>0.294289866351475</v>
      </c>
      <c r="FL245" s="348">
        <f t="shared" si="1867"/>
        <v>0</v>
      </c>
      <c r="FM245" s="348">
        <f t="shared" si="1868"/>
        <v>0</v>
      </c>
      <c r="FN245" s="612"/>
      <c r="FO245" s="341">
        <v>5.0</v>
      </c>
      <c r="FP245" s="342" t="s">
        <v>146</v>
      </c>
      <c r="FQ245" s="343" t="s">
        <v>121</v>
      </c>
      <c r="FR245" s="343" t="s">
        <v>123</v>
      </c>
      <c r="FS245" s="344"/>
      <c r="FT245" s="344"/>
      <c r="FU245" s="344">
        <f t="shared" si="1869"/>
        <v>0</v>
      </c>
      <c r="FV245" s="345"/>
      <c r="FW245" s="344">
        <f t="shared" si="1870"/>
        <v>0</v>
      </c>
      <c r="FX245" s="346"/>
      <c r="FY245" s="347"/>
      <c r="FZ245" s="347"/>
      <c r="GA245" s="344">
        <f t="shared" si="1871"/>
        <v>0</v>
      </c>
      <c r="GB245" s="345">
        <v>0.294289866351475</v>
      </c>
      <c r="GC245" s="348">
        <f t="shared" si="1872"/>
        <v>0</v>
      </c>
      <c r="GD245" s="348">
        <f t="shared" si="1873"/>
        <v>0</v>
      </c>
      <c r="GE245" s="612"/>
      <c r="GF245" s="341">
        <v>5.0</v>
      </c>
      <c r="GG245" s="342" t="s">
        <v>146</v>
      </c>
      <c r="GH245" s="343" t="s">
        <v>121</v>
      </c>
      <c r="GI245" s="343" t="s">
        <v>123</v>
      </c>
      <c r="GJ245" s="344"/>
      <c r="GK245" s="344"/>
      <c r="GL245" s="344">
        <f t="shared" si="1874"/>
        <v>0</v>
      </c>
      <c r="GM245" s="345"/>
      <c r="GN245" s="344">
        <f t="shared" si="1875"/>
        <v>0</v>
      </c>
      <c r="GO245" s="346"/>
      <c r="GP245" s="347"/>
      <c r="GQ245" s="347"/>
      <c r="GR245" s="344">
        <f t="shared" si="1876"/>
        <v>0</v>
      </c>
      <c r="GS245" s="345">
        <v>0.294289866351475</v>
      </c>
      <c r="GT245" s="348">
        <f t="shared" si="1877"/>
        <v>0</v>
      </c>
      <c r="GU245" s="348">
        <f t="shared" si="1878"/>
        <v>0</v>
      </c>
      <c r="GV245" s="612"/>
      <c r="GW245" s="341">
        <v>5.0</v>
      </c>
      <c r="GX245" s="342" t="s">
        <v>146</v>
      </c>
      <c r="GY245" s="343" t="s">
        <v>121</v>
      </c>
      <c r="GZ245" s="343" t="s">
        <v>123</v>
      </c>
      <c r="HA245" s="344"/>
      <c r="HB245" s="344"/>
      <c r="HC245" s="344">
        <f t="shared" si="1879"/>
        <v>0</v>
      </c>
      <c r="HD245" s="345"/>
      <c r="HE245" s="344">
        <f t="shared" si="1880"/>
        <v>0</v>
      </c>
      <c r="HF245" s="346"/>
      <c r="HG245" s="347"/>
      <c r="HH245" s="347"/>
      <c r="HI245" s="344">
        <f t="shared" si="1881"/>
        <v>0</v>
      </c>
      <c r="HJ245" s="345">
        <v>0.294289866351475</v>
      </c>
      <c r="HK245" s="348">
        <f t="shared" si="1882"/>
        <v>0</v>
      </c>
      <c r="HL245" s="348">
        <f t="shared" si="1883"/>
        <v>0</v>
      </c>
      <c r="HM245" s="612"/>
      <c r="HN245" s="341">
        <v>5.0</v>
      </c>
      <c r="HO245" s="342" t="s">
        <v>146</v>
      </c>
      <c r="HP245" s="343" t="s">
        <v>121</v>
      </c>
      <c r="HQ245" s="343" t="s">
        <v>123</v>
      </c>
      <c r="HR245" s="344"/>
      <c r="HS245" s="344"/>
      <c r="HT245" s="344">
        <f t="shared" si="1884"/>
        <v>0</v>
      </c>
      <c r="HU245" s="345"/>
      <c r="HV245" s="344">
        <f t="shared" si="1885"/>
        <v>0</v>
      </c>
      <c r="HW245" s="346"/>
      <c r="HX245" s="347"/>
      <c r="HY245" s="347"/>
      <c r="HZ245" s="344">
        <f t="shared" si="1886"/>
        <v>0</v>
      </c>
      <c r="IA245" s="345">
        <v>0.294289866351475</v>
      </c>
      <c r="IB245" s="348">
        <f t="shared" si="1887"/>
        <v>0</v>
      </c>
      <c r="IC245" s="348">
        <f t="shared" si="1888"/>
        <v>0</v>
      </c>
      <c r="ID245" s="612"/>
      <c r="IE245" s="341">
        <v>5.0</v>
      </c>
      <c r="IF245" s="342" t="s">
        <v>146</v>
      </c>
      <c r="IG245" s="343" t="s">
        <v>121</v>
      </c>
      <c r="IH245" s="343" t="s">
        <v>123</v>
      </c>
      <c r="II245" s="344"/>
      <c r="IJ245" s="344"/>
      <c r="IK245" s="344">
        <f t="shared" si="1889"/>
        <v>0</v>
      </c>
      <c r="IL245" s="345"/>
      <c r="IM245" s="344">
        <f t="shared" si="1890"/>
        <v>0</v>
      </c>
      <c r="IN245" s="346"/>
      <c r="IO245" s="347"/>
      <c r="IP245" s="347"/>
      <c r="IQ245" s="344">
        <f t="shared" si="1891"/>
        <v>0</v>
      </c>
      <c r="IR245" s="345">
        <v>0.294289866351475</v>
      </c>
      <c r="IS245" s="348">
        <f t="shared" si="1892"/>
        <v>0</v>
      </c>
      <c r="IT245" s="348">
        <f t="shared" si="1893"/>
        <v>0</v>
      </c>
      <c r="IU245" s="612"/>
      <c r="IV245" s="341">
        <v>5.0</v>
      </c>
      <c r="IW245" s="342" t="s">
        <v>146</v>
      </c>
      <c r="IX245" s="343" t="s">
        <v>121</v>
      </c>
      <c r="IY245" s="343" t="s">
        <v>123</v>
      </c>
      <c r="IZ245" s="344"/>
      <c r="JA245" s="344"/>
      <c r="JB245" s="344">
        <f t="shared" si="1894"/>
        <v>0</v>
      </c>
      <c r="JC245" s="345"/>
      <c r="JD245" s="344">
        <f t="shared" si="1895"/>
        <v>0</v>
      </c>
      <c r="JE245" s="346"/>
      <c r="JF245" s="347"/>
      <c r="JG245" s="347"/>
      <c r="JH245" s="344">
        <f t="shared" si="1896"/>
        <v>0</v>
      </c>
      <c r="JI245" s="345">
        <v>0.294289866351475</v>
      </c>
      <c r="JJ245" s="348">
        <f t="shared" si="1897"/>
        <v>0</v>
      </c>
      <c r="JK245" s="348">
        <f t="shared" si="1898"/>
        <v>0</v>
      </c>
      <c r="JL245" s="612"/>
      <c r="JM245" s="341">
        <v>5.0</v>
      </c>
      <c r="JN245" s="342" t="s">
        <v>146</v>
      </c>
      <c r="JO245" s="343" t="s">
        <v>121</v>
      </c>
      <c r="JP245" s="343" t="s">
        <v>123</v>
      </c>
      <c r="JQ245" s="344"/>
      <c r="JR245" s="344"/>
      <c r="JS245" s="344">
        <f t="shared" si="1899"/>
        <v>0</v>
      </c>
      <c r="JT245" s="345"/>
      <c r="JU245" s="344">
        <f t="shared" si="1900"/>
        <v>0</v>
      </c>
      <c r="JV245" s="346"/>
      <c r="JW245" s="347"/>
      <c r="JX245" s="347"/>
      <c r="JY245" s="344">
        <f t="shared" si="1901"/>
        <v>0</v>
      </c>
      <c r="JZ245" s="345">
        <v>0.294289866351475</v>
      </c>
      <c r="KA245" s="348">
        <f t="shared" si="1902"/>
        <v>0</v>
      </c>
      <c r="KB245" s="348">
        <f t="shared" si="1903"/>
        <v>0</v>
      </c>
      <c r="KC245" s="612"/>
      <c r="KD245" s="341">
        <v>5.0</v>
      </c>
      <c r="KE245" s="342" t="s">
        <v>146</v>
      </c>
      <c r="KF245" s="343" t="s">
        <v>121</v>
      </c>
      <c r="KG245" s="343" t="s">
        <v>123</v>
      </c>
      <c r="KH245" s="344"/>
      <c r="KI245" s="344"/>
      <c r="KJ245" s="344">
        <f t="shared" si="1904"/>
        <v>0</v>
      </c>
      <c r="KK245" s="345"/>
      <c r="KL245" s="344">
        <f t="shared" si="1905"/>
        <v>0</v>
      </c>
      <c r="KM245" s="346"/>
      <c r="KN245" s="347"/>
      <c r="KO245" s="347"/>
      <c r="KP245" s="344">
        <f t="shared" si="1906"/>
        <v>0</v>
      </c>
      <c r="KQ245" s="345">
        <v>0.294289866351475</v>
      </c>
      <c r="KR245" s="348">
        <f t="shared" si="1907"/>
        <v>0</v>
      </c>
      <c r="KS245" s="348">
        <f t="shared" si="1908"/>
        <v>0</v>
      </c>
      <c r="KT245" s="612"/>
      <c r="KU245" s="351"/>
    </row>
    <row r="246" ht="15.75" customHeight="1">
      <c r="A246" s="341">
        <v>6.0</v>
      </c>
      <c r="B246" s="342" t="s">
        <v>132</v>
      </c>
      <c r="C246" s="343" t="s">
        <v>121</v>
      </c>
      <c r="D246" s="343" t="s">
        <v>123</v>
      </c>
      <c r="E246" s="344"/>
      <c r="F246" s="344"/>
      <c r="G246" s="344">
        <f t="shared" si="1819"/>
        <v>0</v>
      </c>
      <c r="H246" s="345"/>
      <c r="I246" s="344">
        <f t="shared" si="1820"/>
        <v>0</v>
      </c>
      <c r="J246" s="346"/>
      <c r="K246" s="347"/>
      <c r="L246" s="347"/>
      <c r="M246" s="344">
        <f t="shared" si="1821"/>
        <v>0</v>
      </c>
      <c r="N246" s="345">
        <v>0.294289866351475</v>
      </c>
      <c r="O246" s="348">
        <f t="shared" si="1822"/>
        <v>0</v>
      </c>
      <c r="P246" s="348">
        <f t="shared" si="1823"/>
        <v>0</v>
      </c>
      <c r="Q246" s="612"/>
      <c r="R246" s="341">
        <v>6.0</v>
      </c>
      <c r="S246" s="342" t="s">
        <v>132</v>
      </c>
      <c r="T246" s="343" t="s">
        <v>121</v>
      </c>
      <c r="U246" s="343" t="s">
        <v>123</v>
      </c>
      <c r="V246" s="344"/>
      <c r="W246" s="344"/>
      <c r="X246" s="344">
        <f t="shared" si="1824"/>
        <v>0</v>
      </c>
      <c r="Y246" s="345"/>
      <c r="Z246" s="344">
        <f t="shared" si="1825"/>
        <v>0</v>
      </c>
      <c r="AA246" s="346"/>
      <c r="AB246" s="347"/>
      <c r="AC246" s="347"/>
      <c r="AD246" s="344">
        <f t="shared" si="1826"/>
        <v>0</v>
      </c>
      <c r="AE246" s="345">
        <v>0.294289866351475</v>
      </c>
      <c r="AF246" s="348">
        <f t="shared" si="1827"/>
        <v>0</v>
      </c>
      <c r="AG246" s="348">
        <f t="shared" si="1828"/>
        <v>0</v>
      </c>
      <c r="AH246" s="612"/>
      <c r="AI246" s="341">
        <v>6.0</v>
      </c>
      <c r="AJ246" s="342" t="s">
        <v>132</v>
      </c>
      <c r="AK246" s="343" t="s">
        <v>121</v>
      </c>
      <c r="AL246" s="343" t="s">
        <v>123</v>
      </c>
      <c r="AM246" s="344"/>
      <c r="AN246" s="344"/>
      <c r="AO246" s="344">
        <f t="shared" si="1829"/>
        <v>0</v>
      </c>
      <c r="AP246" s="345"/>
      <c r="AQ246" s="344">
        <f t="shared" si="1830"/>
        <v>0</v>
      </c>
      <c r="AR246" s="346"/>
      <c r="AS246" s="347"/>
      <c r="AT246" s="347"/>
      <c r="AU246" s="344">
        <f t="shared" si="1831"/>
        <v>0</v>
      </c>
      <c r="AV246" s="345">
        <v>0.294289866351475</v>
      </c>
      <c r="AW246" s="348">
        <f t="shared" si="1832"/>
        <v>0</v>
      </c>
      <c r="AX246" s="348">
        <f t="shared" si="1833"/>
        <v>0</v>
      </c>
      <c r="AY246" s="612"/>
      <c r="AZ246" s="341">
        <v>6.0</v>
      </c>
      <c r="BA246" s="342" t="s">
        <v>132</v>
      </c>
      <c r="BB246" s="343" t="s">
        <v>121</v>
      </c>
      <c r="BC246" s="343" t="s">
        <v>123</v>
      </c>
      <c r="BD246" s="344"/>
      <c r="BE246" s="344"/>
      <c r="BF246" s="344">
        <f t="shared" si="1834"/>
        <v>0</v>
      </c>
      <c r="BG246" s="345"/>
      <c r="BH246" s="344">
        <f t="shared" si="1835"/>
        <v>0</v>
      </c>
      <c r="BI246" s="346"/>
      <c r="BJ246" s="347"/>
      <c r="BK246" s="347"/>
      <c r="BL246" s="344">
        <f t="shared" si="1836"/>
        <v>0</v>
      </c>
      <c r="BM246" s="345">
        <v>0.294289866351475</v>
      </c>
      <c r="BN246" s="348">
        <f t="shared" si="1837"/>
        <v>0</v>
      </c>
      <c r="BO246" s="348">
        <f t="shared" si="1838"/>
        <v>0</v>
      </c>
      <c r="BP246" s="612"/>
      <c r="BQ246" s="341">
        <v>6.0</v>
      </c>
      <c r="BR246" s="342" t="s">
        <v>132</v>
      </c>
      <c r="BS246" s="343" t="s">
        <v>121</v>
      </c>
      <c r="BT246" s="343" t="s">
        <v>123</v>
      </c>
      <c r="BU246" s="344"/>
      <c r="BV246" s="344"/>
      <c r="BW246" s="344">
        <f t="shared" si="1839"/>
        <v>0</v>
      </c>
      <c r="BX246" s="345"/>
      <c r="BY246" s="344">
        <f t="shared" si="1840"/>
        <v>0</v>
      </c>
      <c r="BZ246" s="346"/>
      <c r="CA246" s="347"/>
      <c r="CB246" s="347"/>
      <c r="CC246" s="344">
        <f t="shared" si="1841"/>
        <v>0</v>
      </c>
      <c r="CD246" s="345">
        <v>0.294289866351475</v>
      </c>
      <c r="CE246" s="348">
        <f t="shared" si="1842"/>
        <v>0</v>
      </c>
      <c r="CF246" s="348">
        <f t="shared" si="1843"/>
        <v>0</v>
      </c>
      <c r="CG246" s="612"/>
      <c r="CH246" s="341">
        <v>6.0</v>
      </c>
      <c r="CI246" s="342" t="s">
        <v>132</v>
      </c>
      <c r="CJ246" s="343" t="s">
        <v>121</v>
      </c>
      <c r="CK246" s="343" t="s">
        <v>123</v>
      </c>
      <c r="CL246" s="344"/>
      <c r="CM246" s="344"/>
      <c r="CN246" s="344">
        <f t="shared" si="1844"/>
        <v>0</v>
      </c>
      <c r="CO246" s="345"/>
      <c r="CP246" s="344">
        <f t="shared" si="1845"/>
        <v>0</v>
      </c>
      <c r="CQ246" s="346"/>
      <c r="CR246" s="347"/>
      <c r="CS246" s="347"/>
      <c r="CT246" s="344">
        <f t="shared" si="1846"/>
        <v>0</v>
      </c>
      <c r="CU246" s="345">
        <v>0.294289866351475</v>
      </c>
      <c r="CV246" s="348">
        <f t="shared" si="1847"/>
        <v>0</v>
      </c>
      <c r="CW246" s="348">
        <f t="shared" si="1848"/>
        <v>0</v>
      </c>
      <c r="CX246" s="612"/>
      <c r="CY246" s="341">
        <v>6.0</v>
      </c>
      <c r="CZ246" s="342" t="s">
        <v>132</v>
      </c>
      <c r="DA246" s="343" t="s">
        <v>121</v>
      </c>
      <c r="DB246" s="343" t="s">
        <v>123</v>
      </c>
      <c r="DC246" s="344"/>
      <c r="DD246" s="344"/>
      <c r="DE246" s="344">
        <f t="shared" si="1849"/>
        <v>0</v>
      </c>
      <c r="DF246" s="345"/>
      <c r="DG246" s="344">
        <f t="shared" si="1850"/>
        <v>0</v>
      </c>
      <c r="DH246" s="346"/>
      <c r="DI246" s="347"/>
      <c r="DJ246" s="347"/>
      <c r="DK246" s="344">
        <f t="shared" si="1851"/>
        <v>0</v>
      </c>
      <c r="DL246" s="345">
        <v>0.294289866351475</v>
      </c>
      <c r="DM246" s="348">
        <f t="shared" si="1852"/>
        <v>0</v>
      </c>
      <c r="DN246" s="348">
        <f t="shared" si="1853"/>
        <v>0</v>
      </c>
      <c r="DO246" s="612"/>
      <c r="DP246" s="341">
        <v>6.0</v>
      </c>
      <c r="DQ246" s="342" t="s">
        <v>132</v>
      </c>
      <c r="DR246" s="343" t="s">
        <v>121</v>
      </c>
      <c r="DS246" s="343" t="s">
        <v>123</v>
      </c>
      <c r="DT246" s="344"/>
      <c r="DU246" s="344"/>
      <c r="DV246" s="344">
        <f t="shared" si="1854"/>
        <v>0</v>
      </c>
      <c r="DW246" s="345"/>
      <c r="DX246" s="344">
        <f t="shared" si="1855"/>
        <v>0</v>
      </c>
      <c r="DY246" s="346"/>
      <c r="DZ246" s="347"/>
      <c r="EA246" s="347"/>
      <c r="EB246" s="344">
        <f t="shared" si="1856"/>
        <v>0</v>
      </c>
      <c r="EC246" s="345">
        <v>0.294289866351475</v>
      </c>
      <c r="ED246" s="348">
        <f t="shared" si="1857"/>
        <v>0</v>
      </c>
      <c r="EE246" s="348">
        <f t="shared" si="1858"/>
        <v>0</v>
      </c>
      <c r="EF246" s="612"/>
      <c r="EG246" s="341">
        <v>6.0</v>
      </c>
      <c r="EH246" s="342" t="s">
        <v>132</v>
      </c>
      <c r="EI246" s="343" t="s">
        <v>121</v>
      </c>
      <c r="EJ246" s="343" t="s">
        <v>123</v>
      </c>
      <c r="EK246" s="344"/>
      <c r="EL246" s="344"/>
      <c r="EM246" s="344">
        <f t="shared" si="1859"/>
        <v>0</v>
      </c>
      <c r="EN246" s="345"/>
      <c r="EO246" s="344">
        <f t="shared" si="1860"/>
        <v>0</v>
      </c>
      <c r="EP246" s="346"/>
      <c r="EQ246" s="347"/>
      <c r="ER246" s="347"/>
      <c r="ES246" s="344">
        <f t="shared" si="1861"/>
        <v>0</v>
      </c>
      <c r="ET246" s="345">
        <v>0.294289866351475</v>
      </c>
      <c r="EU246" s="348">
        <f t="shared" si="1862"/>
        <v>0</v>
      </c>
      <c r="EV246" s="348">
        <f t="shared" si="1863"/>
        <v>0</v>
      </c>
      <c r="EW246" s="612"/>
      <c r="EX246" s="341">
        <v>6.0</v>
      </c>
      <c r="EY246" s="342" t="s">
        <v>132</v>
      </c>
      <c r="EZ246" s="343" t="s">
        <v>121</v>
      </c>
      <c r="FA246" s="343" t="s">
        <v>123</v>
      </c>
      <c r="FB246" s="344"/>
      <c r="FC246" s="344"/>
      <c r="FD246" s="344">
        <f t="shared" si="1864"/>
        <v>0</v>
      </c>
      <c r="FE246" s="345"/>
      <c r="FF246" s="344">
        <f t="shared" si="1865"/>
        <v>0</v>
      </c>
      <c r="FG246" s="346"/>
      <c r="FH246" s="347"/>
      <c r="FI246" s="347"/>
      <c r="FJ246" s="344">
        <f t="shared" si="1866"/>
        <v>0</v>
      </c>
      <c r="FK246" s="345">
        <v>0.294289866351475</v>
      </c>
      <c r="FL246" s="348">
        <f t="shared" si="1867"/>
        <v>0</v>
      </c>
      <c r="FM246" s="348">
        <f t="shared" si="1868"/>
        <v>0</v>
      </c>
      <c r="FN246" s="612"/>
      <c r="FO246" s="341">
        <v>6.0</v>
      </c>
      <c r="FP246" s="342" t="s">
        <v>132</v>
      </c>
      <c r="FQ246" s="343" t="s">
        <v>121</v>
      </c>
      <c r="FR246" s="343" t="s">
        <v>123</v>
      </c>
      <c r="FS246" s="344"/>
      <c r="FT246" s="344"/>
      <c r="FU246" s="344">
        <f t="shared" si="1869"/>
        <v>0</v>
      </c>
      <c r="FV246" s="345"/>
      <c r="FW246" s="344">
        <f t="shared" si="1870"/>
        <v>0</v>
      </c>
      <c r="FX246" s="346"/>
      <c r="FY246" s="347"/>
      <c r="FZ246" s="347"/>
      <c r="GA246" s="344">
        <f t="shared" si="1871"/>
        <v>0</v>
      </c>
      <c r="GB246" s="345">
        <v>0.294289866351475</v>
      </c>
      <c r="GC246" s="348">
        <f t="shared" si="1872"/>
        <v>0</v>
      </c>
      <c r="GD246" s="348">
        <f t="shared" si="1873"/>
        <v>0</v>
      </c>
      <c r="GE246" s="612"/>
      <c r="GF246" s="341">
        <v>6.0</v>
      </c>
      <c r="GG246" s="342" t="s">
        <v>132</v>
      </c>
      <c r="GH246" s="343" t="s">
        <v>121</v>
      </c>
      <c r="GI246" s="343" t="s">
        <v>123</v>
      </c>
      <c r="GJ246" s="344"/>
      <c r="GK246" s="344"/>
      <c r="GL246" s="344">
        <f t="shared" si="1874"/>
        <v>0</v>
      </c>
      <c r="GM246" s="345"/>
      <c r="GN246" s="344">
        <f t="shared" si="1875"/>
        <v>0</v>
      </c>
      <c r="GO246" s="346"/>
      <c r="GP246" s="347"/>
      <c r="GQ246" s="347"/>
      <c r="GR246" s="344">
        <f t="shared" si="1876"/>
        <v>0</v>
      </c>
      <c r="GS246" s="345">
        <v>0.294289866351475</v>
      </c>
      <c r="GT246" s="348">
        <f t="shared" si="1877"/>
        <v>0</v>
      </c>
      <c r="GU246" s="348">
        <f t="shared" si="1878"/>
        <v>0</v>
      </c>
      <c r="GV246" s="612"/>
      <c r="GW246" s="341">
        <v>6.0</v>
      </c>
      <c r="GX246" s="342" t="s">
        <v>132</v>
      </c>
      <c r="GY246" s="343" t="s">
        <v>121</v>
      </c>
      <c r="GZ246" s="343" t="s">
        <v>123</v>
      </c>
      <c r="HA246" s="344"/>
      <c r="HB246" s="344"/>
      <c r="HC246" s="344">
        <f t="shared" si="1879"/>
        <v>0</v>
      </c>
      <c r="HD246" s="345"/>
      <c r="HE246" s="344">
        <f t="shared" si="1880"/>
        <v>0</v>
      </c>
      <c r="HF246" s="346"/>
      <c r="HG246" s="347"/>
      <c r="HH246" s="347"/>
      <c r="HI246" s="344">
        <f t="shared" si="1881"/>
        <v>0</v>
      </c>
      <c r="HJ246" s="345">
        <v>0.294289866351475</v>
      </c>
      <c r="HK246" s="348">
        <f t="shared" si="1882"/>
        <v>0</v>
      </c>
      <c r="HL246" s="348">
        <f t="shared" si="1883"/>
        <v>0</v>
      </c>
      <c r="HM246" s="612"/>
      <c r="HN246" s="341">
        <v>6.0</v>
      </c>
      <c r="HO246" s="342" t="s">
        <v>132</v>
      </c>
      <c r="HP246" s="343" t="s">
        <v>121</v>
      </c>
      <c r="HQ246" s="343" t="s">
        <v>123</v>
      </c>
      <c r="HR246" s="344"/>
      <c r="HS246" s="344"/>
      <c r="HT246" s="344">
        <f t="shared" si="1884"/>
        <v>0</v>
      </c>
      <c r="HU246" s="345"/>
      <c r="HV246" s="344">
        <f t="shared" si="1885"/>
        <v>0</v>
      </c>
      <c r="HW246" s="346"/>
      <c r="HX246" s="347"/>
      <c r="HY246" s="347"/>
      <c r="HZ246" s="344">
        <f t="shared" si="1886"/>
        <v>0</v>
      </c>
      <c r="IA246" s="345">
        <v>0.294289866351475</v>
      </c>
      <c r="IB246" s="348">
        <f t="shared" si="1887"/>
        <v>0</v>
      </c>
      <c r="IC246" s="348">
        <f t="shared" si="1888"/>
        <v>0</v>
      </c>
      <c r="ID246" s="612"/>
      <c r="IE246" s="341">
        <v>6.0</v>
      </c>
      <c r="IF246" s="342" t="s">
        <v>132</v>
      </c>
      <c r="IG246" s="343" t="s">
        <v>121</v>
      </c>
      <c r="IH246" s="343" t="s">
        <v>123</v>
      </c>
      <c r="II246" s="344"/>
      <c r="IJ246" s="344"/>
      <c r="IK246" s="344">
        <f t="shared" si="1889"/>
        <v>0</v>
      </c>
      <c r="IL246" s="345"/>
      <c r="IM246" s="344">
        <f t="shared" si="1890"/>
        <v>0</v>
      </c>
      <c r="IN246" s="346"/>
      <c r="IO246" s="347"/>
      <c r="IP246" s="347"/>
      <c r="IQ246" s="344">
        <f t="shared" si="1891"/>
        <v>0</v>
      </c>
      <c r="IR246" s="345">
        <v>0.294289866351475</v>
      </c>
      <c r="IS246" s="348">
        <f t="shared" si="1892"/>
        <v>0</v>
      </c>
      <c r="IT246" s="348">
        <f t="shared" si="1893"/>
        <v>0</v>
      </c>
      <c r="IU246" s="612"/>
      <c r="IV246" s="341">
        <v>6.0</v>
      </c>
      <c r="IW246" s="342" t="s">
        <v>132</v>
      </c>
      <c r="IX246" s="343" t="s">
        <v>121</v>
      </c>
      <c r="IY246" s="343" t="s">
        <v>123</v>
      </c>
      <c r="IZ246" s="344"/>
      <c r="JA246" s="344"/>
      <c r="JB246" s="344">
        <f t="shared" si="1894"/>
        <v>0</v>
      </c>
      <c r="JC246" s="345"/>
      <c r="JD246" s="344">
        <f t="shared" si="1895"/>
        <v>0</v>
      </c>
      <c r="JE246" s="346"/>
      <c r="JF246" s="347"/>
      <c r="JG246" s="347"/>
      <c r="JH246" s="344">
        <f t="shared" si="1896"/>
        <v>0</v>
      </c>
      <c r="JI246" s="345">
        <v>0.294289866351475</v>
      </c>
      <c r="JJ246" s="348">
        <f t="shared" si="1897"/>
        <v>0</v>
      </c>
      <c r="JK246" s="348">
        <f t="shared" si="1898"/>
        <v>0</v>
      </c>
      <c r="JL246" s="612"/>
      <c r="JM246" s="341">
        <v>6.0</v>
      </c>
      <c r="JN246" s="342" t="s">
        <v>132</v>
      </c>
      <c r="JO246" s="343" t="s">
        <v>121</v>
      </c>
      <c r="JP246" s="343" t="s">
        <v>123</v>
      </c>
      <c r="JQ246" s="344"/>
      <c r="JR246" s="344"/>
      <c r="JS246" s="344">
        <f t="shared" si="1899"/>
        <v>0</v>
      </c>
      <c r="JT246" s="345"/>
      <c r="JU246" s="344">
        <f t="shared" si="1900"/>
        <v>0</v>
      </c>
      <c r="JV246" s="346"/>
      <c r="JW246" s="347"/>
      <c r="JX246" s="347"/>
      <c r="JY246" s="344">
        <f t="shared" si="1901"/>
        <v>0</v>
      </c>
      <c r="JZ246" s="345">
        <v>0.294289866351475</v>
      </c>
      <c r="KA246" s="348">
        <f t="shared" si="1902"/>
        <v>0</v>
      </c>
      <c r="KB246" s="348">
        <f t="shared" si="1903"/>
        <v>0</v>
      </c>
      <c r="KC246" s="612"/>
      <c r="KD246" s="341">
        <v>6.0</v>
      </c>
      <c r="KE246" s="342" t="s">
        <v>132</v>
      </c>
      <c r="KF246" s="343" t="s">
        <v>121</v>
      </c>
      <c r="KG246" s="343" t="s">
        <v>123</v>
      </c>
      <c r="KH246" s="344"/>
      <c r="KI246" s="344"/>
      <c r="KJ246" s="344">
        <f t="shared" si="1904"/>
        <v>0</v>
      </c>
      <c r="KK246" s="345"/>
      <c r="KL246" s="344">
        <f t="shared" si="1905"/>
        <v>0</v>
      </c>
      <c r="KM246" s="346"/>
      <c r="KN246" s="347"/>
      <c r="KO246" s="347"/>
      <c r="KP246" s="344">
        <f t="shared" si="1906"/>
        <v>0</v>
      </c>
      <c r="KQ246" s="345">
        <v>0.294289866351475</v>
      </c>
      <c r="KR246" s="348">
        <f t="shared" si="1907"/>
        <v>0</v>
      </c>
      <c r="KS246" s="348">
        <f t="shared" si="1908"/>
        <v>0</v>
      </c>
      <c r="KT246" s="612"/>
      <c r="KU246" s="351"/>
    </row>
    <row r="247" ht="15.75" customHeight="1">
      <c r="A247" s="341">
        <v>7.0</v>
      </c>
      <c r="B247" s="342" t="s">
        <v>132</v>
      </c>
      <c r="C247" s="343" t="s">
        <v>121</v>
      </c>
      <c r="D247" s="343" t="s">
        <v>123</v>
      </c>
      <c r="E247" s="344"/>
      <c r="F247" s="344"/>
      <c r="G247" s="344">
        <f t="shared" si="1819"/>
        <v>0</v>
      </c>
      <c r="H247" s="345"/>
      <c r="I247" s="344">
        <f t="shared" si="1820"/>
        <v>0</v>
      </c>
      <c r="J247" s="346"/>
      <c r="K247" s="347"/>
      <c r="L247" s="347"/>
      <c r="M247" s="344">
        <f t="shared" si="1821"/>
        <v>0</v>
      </c>
      <c r="N247" s="345">
        <v>0.294289866351475</v>
      </c>
      <c r="O247" s="348">
        <f t="shared" si="1822"/>
        <v>0</v>
      </c>
      <c r="P247" s="348">
        <f t="shared" si="1823"/>
        <v>0</v>
      </c>
      <c r="Q247" s="612"/>
      <c r="R247" s="341">
        <v>7.0</v>
      </c>
      <c r="S247" s="342" t="s">
        <v>132</v>
      </c>
      <c r="T247" s="343" t="s">
        <v>121</v>
      </c>
      <c r="U247" s="343" t="s">
        <v>123</v>
      </c>
      <c r="V247" s="344"/>
      <c r="W247" s="344"/>
      <c r="X247" s="344">
        <f t="shared" si="1824"/>
        <v>0</v>
      </c>
      <c r="Y247" s="345"/>
      <c r="Z247" s="344">
        <f t="shared" si="1825"/>
        <v>0</v>
      </c>
      <c r="AA247" s="346"/>
      <c r="AB247" s="347"/>
      <c r="AC247" s="347"/>
      <c r="AD247" s="344">
        <f t="shared" si="1826"/>
        <v>0</v>
      </c>
      <c r="AE247" s="345">
        <v>0.294289866351475</v>
      </c>
      <c r="AF247" s="348">
        <f t="shared" si="1827"/>
        <v>0</v>
      </c>
      <c r="AG247" s="348">
        <f t="shared" si="1828"/>
        <v>0</v>
      </c>
      <c r="AH247" s="612"/>
      <c r="AI247" s="341">
        <v>7.0</v>
      </c>
      <c r="AJ247" s="342" t="s">
        <v>132</v>
      </c>
      <c r="AK247" s="343" t="s">
        <v>121</v>
      </c>
      <c r="AL247" s="343" t="s">
        <v>123</v>
      </c>
      <c r="AM247" s="344"/>
      <c r="AN247" s="344"/>
      <c r="AO247" s="344">
        <f t="shared" si="1829"/>
        <v>0</v>
      </c>
      <c r="AP247" s="345"/>
      <c r="AQ247" s="344">
        <f t="shared" si="1830"/>
        <v>0</v>
      </c>
      <c r="AR247" s="346"/>
      <c r="AS247" s="347"/>
      <c r="AT247" s="347"/>
      <c r="AU247" s="344">
        <f t="shared" si="1831"/>
        <v>0</v>
      </c>
      <c r="AV247" s="345">
        <v>0.294289866351475</v>
      </c>
      <c r="AW247" s="348">
        <f t="shared" si="1832"/>
        <v>0</v>
      </c>
      <c r="AX247" s="348">
        <f t="shared" si="1833"/>
        <v>0</v>
      </c>
      <c r="AY247" s="612"/>
      <c r="AZ247" s="341">
        <v>7.0</v>
      </c>
      <c r="BA247" s="342" t="s">
        <v>132</v>
      </c>
      <c r="BB247" s="343" t="s">
        <v>121</v>
      </c>
      <c r="BC247" s="343" t="s">
        <v>123</v>
      </c>
      <c r="BD247" s="344"/>
      <c r="BE247" s="344"/>
      <c r="BF247" s="344">
        <f t="shared" si="1834"/>
        <v>0</v>
      </c>
      <c r="BG247" s="345"/>
      <c r="BH247" s="344">
        <f t="shared" si="1835"/>
        <v>0</v>
      </c>
      <c r="BI247" s="346"/>
      <c r="BJ247" s="347"/>
      <c r="BK247" s="347"/>
      <c r="BL247" s="344">
        <f t="shared" si="1836"/>
        <v>0</v>
      </c>
      <c r="BM247" s="345">
        <v>0.294289866351475</v>
      </c>
      <c r="BN247" s="348">
        <f t="shared" si="1837"/>
        <v>0</v>
      </c>
      <c r="BO247" s="348">
        <f t="shared" si="1838"/>
        <v>0</v>
      </c>
      <c r="BP247" s="612"/>
      <c r="BQ247" s="341">
        <v>7.0</v>
      </c>
      <c r="BR247" s="342" t="s">
        <v>132</v>
      </c>
      <c r="BS247" s="343" t="s">
        <v>121</v>
      </c>
      <c r="BT247" s="343" t="s">
        <v>123</v>
      </c>
      <c r="BU247" s="344"/>
      <c r="BV247" s="344"/>
      <c r="BW247" s="344">
        <f t="shared" si="1839"/>
        <v>0</v>
      </c>
      <c r="BX247" s="345"/>
      <c r="BY247" s="344">
        <f t="shared" si="1840"/>
        <v>0</v>
      </c>
      <c r="BZ247" s="346"/>
      <c r="CA247" s="347"/>
      <c r="CB247" s="347"/>
      <c r="CC247" s="344">
        <f t="shared" si="1841"/>
        <v>0</v>
      </c>
      <c r="CD247" s="345">
        <v>0.294289866351475</v>
      </c>
      <c r="CE247" s="348">
        <f t="shared" si="1842"/>
        <v>0</v>
      </c>
      <c r="CF247" s="348">
        <f t="shared" si="1843"/>
        <v>0</v>
      </c>
      <c r="CG247" s="612"/>
      <c r="CH247" s="341">
        <v>7.0</v>
      </c>
      <c r="CI247" s="342" t="s">
        <v>132</v>
      </c>
      <c r="CJ247" s="343" t="s">
        <v>121</v>
      </c>
      <c r="CK247" s="343" t="s">
        <v>123</v>
      </c>
      <c r="CL247" s="344"/>
      <c r="CM247" s="344"/>
      <c r="CN247" s="344">
        <f t="shared" si="1844"/>
        <v>0</v>
      </c>
      <c r="CO247" s="345"/>
      <c r="CP247" s="344">
        <f t="shared" si="1845"/>
        <v>0</v>
      </c>
      <c r="CQ247" s="346"/>
      <c r="CR247" s="347"/>
      <c r="CS247" s="347"/>
      <c r="CT247" s="344">
        <f t="shared" si="1846"/>
        <v>0</v>
      </c>
      <c r="CU247" s="345">
        <v>0.294289866351475</v>
      </c>
      <c r="CV247" s="348">
        <f t="shared" si="1847"/>
        <v>0</v>
      </c>
      <c r="CW247" s="348">
        <f t="shared" si="1848"/>
        <v>0</v>
      </c>
      <c r="CX247" s="612"/>
      <c r="CY247" s="341">
        <v>7.0</v>
      </c>
      <c r="CZ247" s="342" t="s">
        <v>132</v>
      </c>
      <c r="DA247" s="343" t="s">
        <v>121</v>
      </c>
      <c r="DB247" s="343" t="s">
        <v>123</v>
      </c>
      <c r="DC247" s="344"/>
      <c r="DD247" s="344"/>
      <c r="DE247" s="344">
        <f t="shared" si="1849"/>
        <v>0</v>
      </c>
      <c r="DF247" s="345"/>
      <c r="DG247" s="344">
        <f t="shared" si="1850"/>
        <v>0</v>
      </c>
      <c r="DH247" s="346"/>
      <c r="DI247" s="347"/>
      <c r="DJ247" s="347"/>
      <c r="DK247" s="344">
        <f t="shared" si="1851"/>
        <v>0</v>
      </c>
      <c r="DL247" s="345">
        <v>0.294289866351475</v>
      </c>
      <c r="DM247" s="348">
        <f t="shared" si="1852"/>
        <v>0</v>
      </c>
      <c r="DN247" s="348">
        <f t="shared" si="1853"/>
        <v>0</v>
      </c>
      <c r="DO247" s="612"/>
      <c r="DP247" s="341">
        <v>7.0</v>
      </c>
      <c r="DQ247" s="342" t="s">
        <v>132</v>
      </c>
      <c r="DR247" s="343" t="s">
        <v>121</v>
      </c>
      <c r="DS247" s="343" t="s">
        <v>123</v>
      </c>
      <c r="DT247" s="344"/>
      <c r="DU247" s="344"/>
      <c r="DV247" s="344">
        <f t="shared" si="1854"/>
        <v>0</v>
      </c>
      <c r="DW247" s="345"/>
      <c r="DX247" s="344">
        <f t="shared" si="1855"/>
        <v>0</v>
      </c>
      <c r="DY247" s="346"/>
      <c r="DZ247" s="347"/>
      <c r="EA247" s="347"/>
      <c r="EB247" s="344">
        <f t="shared" si="1856"/>
        <v>0</v>
      </c>
      <c r="EC247" s="345">
        <v>0.294289866351475</v>
      </c>
      <c r="ED247" s="348">
        <f t="shared" si="1857"/>
        <v>0</v>
      </c>
      <c r="EE247" s="348">
        <f t="shared" si="1858"/>
        <v>0</v>
      </c>
      <c r="EF247" s="612"/>
      <c r="EG247" s="341">
        <v>7.0</v>
      </c>
      <c r="EH247" s="342" t="s">
        <v>132</v>
      </c>
      <c r="EI247" s="343" t="s">
        <v>121</v>
      </c>
      <c r="EJ247" s="343" t="s">
        <v>123</v>
      </c>
      <c r="EK247" s="344"/>
      <c r="EL247" s="344"/>
      <c r="EM247" s="344">
        <f t="shared" si="1859"/>
        <v>0</v>
      </c>
      <c r="EN247" s="345"/>
      <c r="EO247" s="344">
        <f t="shared" si="1860"/>
        <v>0</v>
      </c>
      <c r="EP247" s="346"/>
      <c r="EQ247" s="347"/>
      <c r="ER247" s="347"/>
      <c r="ES247" s="344">
        <f t="shared" si="1861"/>
        <v>0</v>
      </c>
      <c r="ET247" s="345">
        <v>0.294289866351475</v>
      </c>
      <c r="EU247" s="348">
        <f t="shared" si="1862"/>
        <v>0</v>
      </c>
      <c r="EV247" s="348">
        <f t="shared" si="1863"/>
        <v>0</v>
      </c>
      <c r="EW247" s="612"/>
      <c r="EX247" s="341">
        <v>7.0</v>
      </c>
      <c r="EY247" s="342" t="s">
        <v>132</v>
      </c>
      <c r="EZ247" s="343" t="s">
        <v>121</v>
      </c>
      <c r="FA247" s="343" t="s">
        <v>123</v>
      </c>
      <c r="FB247" s="344"/>
      <c r="FC247" s="344"/>
      <c r="FD247" s="344">
        <f t="shared" si="1864"/>
        <v>0</v>
      </c>
      <c r="FE247" s="345"/>
      <c r="FF247" s="344">
        <f t="shared" si="1865"/>
        <v>0</v>
      </c>
      <c r="FG247" s="346"/>
      <c r="FH247" s="347"/>
      <c r="FI247" s="347"/>
      <c r="FJ247" s="344">
        <f t="shared" si="1866"/>
        <v>0</v>
      </c>
      <c r="FK247" s="345">
        <v>0.294289866351475</v>
      </c>
      <c r="FL247" s="348">
        <f t="shared" si="1867"/>
        <v>0</v>
      </c>
      <c r="FM247" s="348">
        <f t="shared" si="1868"/>
        <v>0</v>
      </c>
      <c r="FN247" s="612"/>
      <c r="FO247" s="341">
        <v>7.0</v>
      </c>
      <c r="FP247" s="342" t="s">
        <v>132</v>
      </c>
      <c r="FQ247" s="343" t="s">
        <v>121</v>
      </c>
      <c r="FR247" s="343" t="s">
        <v>123</v>
      </c>
      <c r="FS247" s="344"/>
      <c r="FT247" s="344"/>
      <c r="FU247" s="344">
        <f t="shared" si="1869"/>
        <v>0</v>
      </c>
      <c r="FV247" s="345"/>
      <c r="FW247" s="344">
        <f t="shared" si="1870"/>
        <v>0</v>
      </c>
      <c r="FX247" s="346"/>
      <c r="FY247" s="347"/>
      <c r="FZ247" s="347"/>
      <c r="GA247" s="344">
        <f t="shared" si="1871"/>
        <v>0</v>
      </c>
      <c r="GB247" s="345">
        <v>0.294289866351475</v>
      </c>
      <c r="GC247" s="348">
        <f t="shared" si="1872"/>
        <v>0</v>
      </c>
      <c r="GD247" s="348">
        <f t="shared" si="1873"/>
        <v>0</v>
      </c>
      <c r="GE247" s="612"/>
      <c r="GF247" s="341">
        <v>7.0</v>
      </c>
      <c r="GG247" s="342" t="s">
        <v>132</v>
      </c>
      <c r="GH247" s="343" t="s">
        <v>121</v>
      </c>
      <c r="GI247" s="343" t="s">
        <v>123</v>
      </c>
      <c r="GJ247" s="344"/>
      <c r="GK247" s="344"/>
      <c r="GL247" s="344">
        <f t="shared" si="1874"/>
        <v>0</v>
      </c>
      <c r="GM247" s="345"/>
      <c r="GN247" s="344">
        <f t="shared" si="1875"/>
        <v>0</v>
      </c>
      <c r="GO247" s="346"/>
      <c r="GP247" s="347"/>
      <c r="GQ247" s="347"/>
      <c r="GR247" s="344">
        <f t="shared" si="1876"/>
        <v>0</v>
      </c>
      <c r="GS247" s="345">
        <v>0.294289866351475</v>
      </c>
      <c r="GT247" s="348">
        <f t="shared" si="1877"/>
        <v>0</v>
      </c>
      <c r="GU247" s="348">
        <f t="shared" si="1878"/>
        <v>0</v>
      </c>
      <c r="GV247" s="612"/>
      <c r="GW247" s="341">
        <v>7.0</v>
      </c>
      <c r="GX247" s="342" t="s">
        <v>132</v>
      </c>
      <c r="GY247" s="343" t="s">
        <v>121</v>
      </c>
      <c r="GZ247" s="343" t="s">
        <v>123</v>
      </c>
      <c r="HA247" s="344"/>
      <c r="HB247" s="344"/>
      <c r="HC247" s="344">
        <f t="shared" si="1879"/>
        <v>0</v>
      </c>
      <c r="HD247" s="345"/>
      <c r="HE247" s="344">
        <f t="shared" si="1880"/>
        <v>0</v>
      </c>
      <c r="HF247" s="346"/>
      <c r="HG247" s="347"/>
      <c r="HH247" s="347"/>
      <c r="HI247" s="344">
        <f t="shared" si="1881"/>
        <v>0</v>
      </c>
      <c r="HJ247" s="345">
        <v>0.294289866351475</v>
      </c>
      <c r="HK247" s="348">
        <f t="shared" si="1882"/>
        <v>0</v>
      </c>
      <c r="HL247" s="348">
        <f t="shared" si="1883"/>
        <v>0</v>
      </c>
      <c r="HM247" s="612"/>
      <c r="HN247" s="341">
        <v>7.0</v>
      </c>
      <c r="HO247" s="342" t="s">
        <v>132</v>
      </c>
      <c r="HP247" s="343" t="s">
        <v>121</v>
      </c>
      <c r="HQ247" s="343" t="s">
        <v>123</v>
      </c>
      <c r="HR247" s="344"/>
      <c r="HS247" s="344"/>
      <c r="HT247" s="344">
        <f t="shared" si="1884"/>
        <v>0</v>
      </c>
      <c r="HU247" s="345"/>
      <c r="HV247" s="344">
        <f t="shared" si="1885"/>
        <v>0</v>
      </c>
      <c r="HW247" s="346"/>
      <c r="HX247" s="347"/>
      <c r="HY247" s="347"/>
      <c r="HZ247" s="344">
        <f t="shared" si="1886"/>
        <v>0</v>
      </c>
      <c r="IA247" s="345">
        <v>0.294289866351475</v>
      </c>
      <c r="IB247" s="348">
        <f t="shared" si="1887"/>
        <v>0</v>
      </c>
      <c r="IC247" s="348">
        <f t="shared" si="1888"/>
        <v>0</v>
      </c>
      <c r="ID247" s="612"/>
      <c r="IE247" s="341">
        <v>7.0</v>
      </c>
      <c r="IF247" s="342" t="s">
        <v>132</v>
      </c>
      <c r="IG247" s="343" t="s">
        <v>121</v>
      </c>
      <c r="IH247" s="343" t="s">
        <v>123</v>
      </c>
      <c r="II247" s="344"/>
      <c r="IJ247" s="344"/>
      <c r="IK247" s="344">
        <f t="shared" si="1889"/>
        <v>0</v>
      </c>
      <c r="IL247" s="345"/>
      <c r="IM247" s="344">
        <f t="shared" si="1890"/>
        <v>0</v>
      </c>
      <c r="IN247" s="346"/>
      <c r="IO247" s="347"/>
      <c r="IP247" s="347"/>
      <c r="IQ247" s="344">
        <f t="shared" si="1891"/>
        <v>0</v>
      </c>
      <c r="IR247" s="345">
        <v>0.294289866351475</v>
      </c>
      <c r="IS247" s="348">
        <f t="shared" si="1892"/>
        <v>0</v>
      </c>
      <c r="IT247" s="348">
        <f t="shared" si="1893"/>
        <v>0</v>
      </c>
      <c r="IU247" s="612"/>
      <c r="IV247" s="341">
        <v>7.0</v>
      </c>
      <c r="IW247" s="342" t="s">
        <v>132</v>
      </c>
      <c r="IX247" s="343" t="s">
        <v>121</v>
      </c>
      <c r="IY247" s="343" t="s">
        <v>123</v>
      </c>
      <c r="IZ247" s="344"/>
      <c r="JA247" s="344"/>
      <c r="JB247" s="344">
        <f t="shared" si="1894"/>
        <v>0</v>
      </c>
      <c r="JC247" s="345"/>
      <c r="JD247" s="344">
        <f t="shared" si="1895"/>
        <v>0</v>
      </c>
      <c r="JE247" s="346"/>
      <c r="JF247" s="347"/>
      <c r="JG247" s="347"/>
      <c r="JH247" s="344">
        <f t="shared" si="1896"/>
        <v>0</v>
      </c>
      <c r="JI247" s="345">
        <v>0.294289866351475</v>
      </c>
      <c r="JJ247" s="348">
        <f t="shared" si="1897"/>
        <v>0</v>
      </c>
      <c r="JK247" s="348">
        <f t="shared" si="1898"/>
        <v>0</v>
      </c>
      <c r="JL247" s="612"/>
      <c r="JM247" s="341">
        <v>7.0</v>
      </c>
      <c r="JN247" s="342" t="s">
        <v>132</v>
      </c>
      <c r="JO247" s="343" t="s">
        <v>121</v>
      </c>
      <c r="JP247" s="343" t="s">
        <v>123</v>
      </c>
      <c r="JQ247" s="344"/>
      <c r="JR247" s="344"/>
      <c r="JS247" s="344">
        <f t="shared" si="1899"/>
        <v>0</v>
      </c>
      <c r="JT247" s="345"/>
      <c r="JU247" s="344">
        <f t="shared" si="1900"/>
        <v>0</v>
      </c>
      <c r="JV247" s="346"/>
      <c r="JW247" s="347"/>
      <c r="JX247" s="347"/>
      <c r="JY247" s="344">
        <f t="shared" si="1901"/>
        <v>0</v>
      </c>
      <c r="JZ247" s="345">
        <v>0.294289866351475</v>
      </c>
      <c r="KA247" s="348">
        <f t="shared" si="1902"/>
        <v>0</v>
      </c>
      <c r="KB247" s="348">
        <f t="shared" si="1903"/>
        <v>0</v>
      </c>
      <c r="KC247" s="612"/>
      <c r="KD247" s="341">
        <v>7.0</v>
      </c>
      <c r="KE247" s="342" t="s">
        <v>132</v>
      </c>
      <c r="KF247" s="343" t="s">
        <v>121</v>
      </c>
      <c r="KG247" s="343" t="s">
        <v>123</v>
      </c>
      <c r="KH247" s="344"/>
      <c r="KI247" s="344"/>
      <c r="KJ247" s="344">
        <f t="shared" si="1904"/>
        <v>0</v>
      </c>
      <c r="KK247" s="345"/>
      <c r="KL247" s="344">
        <f t="shared" si="1905"/>
        <v>0</v>
      </c>
      <c r="KM247" s="346"/>
      <c r="KN247" s="347"/>
      <c r="KO247" s="347"/>
      <c r="KP247" s="344">
        <f t="shared" si="1906"/>
        <v>0</v>
      </c>
      <c r="KQ247" s="345">
        <v>0.294289866351475</v>
      </c>
      <c r="KR247" s="348">
        <f t="shared" si="1907"/>
        <v>0</v>
      </c>
      <c r="KS247" s="348">
        <f t="shared" si="1908"/>
        <v>0</v>
      </c>
      <c r="KT247" s="612"/>
      <c r="KU247" s="351"/>
    </row>
    <row r="248" ht="15.75" customHeight="1">
      <c r="A248" s="341">
        <v>8.0</v>
      </c>
      <c r="B248" s="342" t="s">
        <v>132</v>
      </c>
      <c r="C248" s="343" t="s">
        <v>121</v>
      </c>
      <c r="D248" s="343" t="s">
        <v>123</v>
      </c>
      <c r="E248" s="344"/>
      <c r="F248" s="343"/>
      <c r="G248" s="344">
        <f t="shared" si="1819"/>
        <v>0</v>
      </c>
      <c r="H248" s="345"/>
      <c r="I248" s="344">
        <f t="shared" si="1820"/>
        <v>0</v>
      </c>
      <c r="J248" s="346"/>
      <c r="K248" s="347"/>
      <c r="L248" s="347"/>
      <c r="M248" s="344">
        <f t="shared" si="1821"/>
        <v>0</v>
      </c>
      <c r="N248" s="345">
        <v>0.294289866351475</v>
      </c>
      <c r="O248" s="348">
        <f t="shared" si="1822"/>
        <v>0</v>
      </c>
      <c r="P248" s="348">
        <f t="shared" si="1823"/>
        <v>0</v>
      </c>
      <c r="Q248" s="612"/>
      <c r="R248" s="341">
        <v>8.0</v>
      </c>
      <c r="S248" s="342" t="s">
        <v>132</v>
      </c>
      <c r="T248" s="343" t="s">
        <v>121</v>
      </c>
      <c r="U248" s="343" t="s">
        <v>123</v>
      </c>
      <c r="V248" s="344"/>
      <c r="W248" s="343"/>
      <c r="X248" s="344">
        <f t="shared" si="1824"/>
        <v>0</v>
      </c>
      <c r="Y248" s="345"/>
      <c r="Z248" s="344">
        <f t="shared" si="1825"/>
        <v>0</v>
      </c>
      <c r="AA248" s="346"/>
      <c r="AB248" s="347"/>
      <c r="AC248" s="347"/>
      <c r="AD248" s="344">
        <f t="shared" si="1826"/>
        <v>0</v>
      </c>
      <c r="AE248" s="345">
        <v>0.294289866351475</v>
      </c>
      <c r="AF248" s="348">
        <f t="shared" si="1827"/>
        <v>0</v>
      </c>
      <c r="AG248" s="348">
        <f t="shared" si="1828"/>
        <v>0</v>
      </c>
      <c r="AH248" s="612"/>
      <c r="AI248" s="341">
        <v>8.0</v>
      </c>
      <c r="AJ248" s="342" t="s">
        <v>132</v>
      </c>
      <c r="AK248" s="343" t="s">
        <v>121</v>
      </c>
      <c r="AL248" s="343" t="s">
        <v>123</v>
      </c>
      <c r="AM248" s="344"/>
      <c r="AN248" s="343"/>
      <c r="AO248" s="344">
        <f t="shared" si="1829"/>
        <v>0</v>
      </c>
      <c r="AP248" s="345"/>
      <c r="AQ248" s="344">
        <f t="shared" si="1830"/>
        <v>0</v>
      </c>
      <c r="AR248" s="346"/>
      <c r="AS248" s="347"/>
      <c r="AT248" s="347"/>
      <c r="AU248" s="344">
        <f t="shared" si="1831"/>
        <v>0</v>
      </c>
      <c r="AV248" s="345">
        <v>0.294289866351475</v>
      </c>
      <c r="AW248" s="348">
        <f t="shared" si="1832"/>
        <v>0</v>
      </c>
      <c r="AX248" s="348">
        <f t="shared" si="1833"/>
        <v>0</v>
      </c>
      <c r="AY248" s="612"/>
      <c r="AZ248" s="341">
        <v>8.0</v>
      </c>
      <c r="BA248" s="342" t="s">
        <v>132</v>
      </c>
      <c r="BB248" s="343" t="s">
        <v>121</v>
      </c>
      <c r="BC248" s="343" t="s">
        <v>123</v>
      </c>
      <c r="BD248" s="344"/>
      <c r="BE248" s="343"/>
      <c r="BF248" s="344">
        <f t="shared" si="1834"/>
        <v>0</v>
      </c>
      <c r="BG248" s="345"/>
      <c r="BH248" s="344">
        <f t="shared" si="1835"/>
        <v>0</v>
      </c>
      <c r="BI248" s="346"/>
      <c r="BJ248" s="347"/>
      <c r="BK248" s="347"/>
      <c r="BL248" s="344">
        <f t="shared" si="1836"/>
        <v>0</v>
      </c>
      <c r="BM248" s="345">
        <v>0.294289866351475</v>
      </c>
      <c r="BN248" s="348">
        <f t="shared" si="1837"/>
        <v>0</v>
      </c>
      <c r="BO248" s="348">
        <f t="shared" si="1838"/>
        <v>0</v>
      </c>
      <c r="BP248" s="612"/>
      <c r="BQ248" s="341">
        <v>8.0</v>
      </c>
      <c r="BR248" s="342" t="s">
        <v>132</v>
      </c>
      <c r="BS248" s="343" t="s">
        <v>121</v>
      </c>
      <c r="BT248" s="343" t="s">
        <v>123</v>
      </c>
      <c r="BU248" s="344"/>
      <c r="BV248" s="343"/>
      <c r="BW248" s="344">
        <f t="shared" si="1839"/>
        <v>0</v>
      </c>
      <c r="BX248" s="345"/>
      <c r="BY248" s="344">
        <f t="shared" si="1840"/>
        <v>0</v>
      </c>
      <c r="BZ248" s="346"/>
      <c r="CA248" s="347"/>
      <c r="CB248" s="347"/>
      <c r="CC248" s="344">
        <f t="shared" si="1841"/>
        <v>0</v>
      </c>
      <c r="CD248" s="345">
        <v>0.294289866351475</v>
      </c>
      <c r="CE248" s="348">
        <f t="shared" si="1842"/>
        <v>0</v>
      </c>
      <c r="CF248" s="348">
        <f t="shared" si="1843"/>
        <v>0</v>
      </c>
      <c r="CG248" s="612"/>
      <c r="CH248" s="341">
        <v>8.0</v>
      </c>
      <c r="CI248" s="342" t="s">
        <v>132</v>
      </c>
      <c r="CJ248" s="343" t="s">
        <v>121</v>
      </c>
      <c r="CK248" s="343" t="s">
        <v>123</v>
      </c>
      <c r="CL248" s="344"/>
      <c r="CM248" s="343"/>
      <c r="CN248" s="344">
        <f t="shared" si="1844"/>
        <v>0</v>
      </c>
      <c r="CO248" s="345"/>
      <c r="CP248" s="344">
        <f t="shared" si="1845"/>
        <v>0</v>
      </c>
      <c r="CQ248" s="346"/>
      <c r="CR248" s="347"/>
      <c r="CS248" s="347"/>
      <c r="CT248" s="344">
        <f t="shared" si="1846"/>
        <v>0</v>
      </c>
      <c r="CU248" s="345">
        <v>0.294289866351475</v>
      </c>
      <c r="CV248" s="348">
        <f t="shared" si="1847"/>
        <v>0</v>
      </c>
      <c r="CW248" s="348">
        <f t="shared" si="1848"/>
        <v>0</v>
      </c>
      <c r="CX248" s="612"/>
      <c r="CY248" s="341">
        <v>8.0</v>
      </c>
      <c r="CZ248" s="342" t="s">
        <v>132</v>
      </c>
      <c r="DA248" s="343" t="s">
        <v>121</v>
      </c>
      <c r="DB248" s="343" t="s">
        <v>123</v>
      </c>
      <c r="DC248" s="344"/>
      <c r="DD248" s="343"/>
      <c r="DE248" s="344">
        <f t="shared" si="1849"/>
        <v>0</v>
      </c>
      <c r="DF248" s="345"/>
      <c r="DG248" s="344">
        <f t="shared" si="1850"/>
        <v>0</v>
      </c>
      <c r="DH248" s="346"/>
      <c r="DI248" s="347"/>
      <c r="DJ248" s="347"/>
      <c r="DK248" s="344">
        <f t="shared" si="1851"/>
        <v>0</v>
      </c>
      <c r="DL248" s="345">
        <v>0.294289866351475</v>
      </c>
      <c r="DM248" s="348">
        <f t="shared" si="1852"/>
        <v>0</v>
      </c>
      <c r="DN248" s="348">
        <f t="shared" si="1853"/>
        <v>0</v>
      </c>
      <c r="DO248" s="612"/>
      <c r="DP248" s="341">
        <v>8.0</v>
      </c>
      <c r="DQ248" s="342" t="s">
        <v>132</v>
      </c>
      <c r="DR248" s="343" t="s">
        <v>121</v>
      </c>
      <c r="DS248" s="343" t="s">
        <v>123</v>
      </c>
      <c r="DT248" s="344"/>
      <c r="DU248" s="343"/>
      <c r="DV248" s="344">
        <f t="shared" si="1854"/>
        <v>0</v>
      </c>
      <c r="DW248" s="345"/>
      <c r="DX248" s="344">
        <f t="shared" si="1855"/>
        <v>0</v>
      </c>
      <c r="DY248" s="346"/>
      <c r="DZ248" s="347"/>
      <c r="EA248" s="347"/>
      <c r="EB248" s="344">
        <f t="shared" si="1856"/>
        <v>0</v>
      </c>
      <c r="EC248" s="345">
        <v>0.294289866351475</v>
      </c>
      <c r="ED248" s="348">
        <f t="shared" si="1857"/>
        <v>0</v>
      </c>
      <c r="EE248" s="348">
        <f t="shared" si="1858"/>
        <v>0</v>
      </c>
      <c r="EF248" s="612"/>
      <c r="EG248" s="341">
        <v>8.0</v>
      </c>
      <c r="EH248" s="342" t="s">
        <v>132</v>
      </c>
      <c r="EI248" s="343" t="s">
        <v>121</v>
      </c>
      <c r="EJ248" s="343" t="s">
        <v>123</v>
      </c>
      <c r="EK248" s="344"/>
      <c r="EL248" s="343"/>
      <c r="EM248" s="344">
        <f t="shared" si="1859"/>
        <v>0</v>
      </c>
      <c r="EN248" s="345"/>
      <c r="EO248" s="344">
        <f t="shared" si="1860"/>
        <v>0</v>
      </c>
      <c r="EP248" s="346"/>
      <c r="EQ248" s="347"/>
      <c r="ER248" s="347"/>
      <c r="ES248" s="344">
        <f t="shared" si="1861"/>
        <v>0</v>
      </c>
      <c r="ET248" s="345">
        <v>0.294289866351475</v>
      </c>
      <c r="EU248" s="348">
        <f t="shared" si="1862"/>
        <v>0</v>
      </c>
      <c r="EV248" s="348">
        <f t="shared" si="1863"/>
        <v>0</v>
      </c>
      <c r="EW248" s="612"/>
      <c r="EX248" s="341">
        <v>8.0</v>
      </c>
      <c r="EY248" s="342" t="s">
        <v>132</v>
      </c>
      <c r="EZ248" s="343" t="s">
        <v>121</v>
      </c>
      <c r="FA248" s="343" t="s">
        <v>123</v>
      </c>
      <c r="FB248" s="344"/>
      <c r="FC248" s="343"/>
      <c r="FD248" s="344">
        <f t="shared" si="1864"/>
        <v>0</v>
      </c>
      <c r="FE248" s="345"/>
      <c r="FF248" s="344">
        <f t="shared" si="1865"/>
        <v>0</v>
      </c>
      <c r="FG248" s="346"/>
      <c r="FH248" s="347"/>
      <c r="FI248" s="347"/>
      <c r="FJ248" s="344">
        <f t="shared" si="1866"/>
        <v>0</v>
      </c>
      <c r="FK248" s="345">
        <v>0.294289866351475</v>
      </c>
      <c r="FL248" s="348">
        <f t="shared" si="1867"/>
        <v>0</v>
      </c>
      <c r="FM248" s="348">
        <f t="shared" si="1868"/>
        <v>0</v>
      </c>
      <c r="FN248" s="612"/>
      <c r="FO248" s="341">
        <v>8.0</v>
      </c>
      <c r="FP248" s="342" t="s">
        <v>132</v>
      </c>
      <c r="FQ248" s="343" t="s">
        <v>121</v>
      </c>
      <c r="FR248" s="343" t="s">
        <v>123</v>
      </c>
      <c r="FS248" s="344"/>
      <c r="FT248" s="343"/>
      <c r="FU248" s="344">
        <f t="shared" si="1869"/>
        <v>0</v>
      </c>
      <c r="FV248" s="345"/>
      <c r="FW248" s="344">
        <f t="shared" si="1870"/>
        <v>0</v>
      </c>
      <c r="FX248" s="346"/>
      <c r="FY248" s="347"/>
      <c r="FZ248" s="347"/>
      <c r="GA248" s="344">
        <f t="shared" si="1871"/>
        <v>0</v>
      </c>
      <c r="GB248" s="345">
        <v>0.294289866351475</v>
      </c>
      <c r="GC248" s="348">
        <f t="shared" si="1872"/>
        <v>0</v>
      </c>
      <c r="GD248" s="348">
        <f t="shared" si="1873"/>
        <v>0</v>
      </c>
      <c r="GE248" s="612"/>
      <c r="GF248" s="341">
        <v>8.0</v>
      </c>
      <c r="GG248" s="342" t="s">
        <v>132</v>
      </c>
      <c r="GH248" s="343" t="s">
        <v>121</v>
      </c>
      <c r="GI248" s="343" t="s">
        <v>123</v>
      </c>
      <c r="GJ248" s="344"/>
      <c r="GK248" s="343"/>
      <c r="GL248" s="344">
        <f t="shared" si="1874"/>
        <v>0</v>
      </c>
      <c r="GM248" s="345"/>
      <c r="GN248" s="344">
        <f t="shared" si="1875"/>
        <v>0</v>
      </c>
      <c r="GO248" s="346"/>
      <c r="GP248" s="347"/>
      <c r="GQ248" s="347"/>
      <c r="GR248" s="344">
        <f t="shared" si="1876"/>
        <v>0</v>
      </c>
      <c r="GS248" s="345">
        <v>0.294289866351475</v>
      </c>
      <c r="GT248" s="348">
        <f t="shared" si="1877"/>
        <v>0</v>
      </c>
      <c r="GU248" s="348">
        <f t="shared" si="1878"/>
        <v>0</v>
      </c>
      <c r="GV248" s="612"/>
      <c r="GW248" s="341">
        <v>8.0</v>
      </c>
      <c r="GX248" s="342" t="s">
        <v>132</v>
      </c>
      <c r="GY248" s="343" t="s">
        <v>121</v>
      </c>
      <c r="GZ248" s="343" t="s">
        <v>123</v>
      </c>
      <c r="HA248" s="344"/>
      <c r="HB248" s="343"/>
      <c r="HC248" s="344">
        <f t="shared" si="1879"/>
        <v>0</v>
      </c>
      <c r="HD248" s="345"/>
      <c r="HE248" s="344">
        <f t="shared" si="1880"/>
        <v>0</v>
      </c>
      <c r="HF248" s="346"/>
      <c r="HG248" s="347"/>
      <c r="HH248" s="347"/>
      <c r="HI248" s="344">
        <f t="shared" si="1881"/>
        <v>0</v>
      </c>
      <c r="HJ248" s="345">
        <v>0.294289866351475</v>
      </c>
      <c r="HK248" s="348">
        <f t="shared" si="1882"/>
        <v>0</v>
      </c>
      <c r="HL248" s="348">
        <f t="shared" si="1883"/>
        <v>0</v>
      </c>
      <c r="HM248" s="612"/>
      <c r="HN248" s="341">
        <v>8.0</v>
      </c>
      <c r="HO248" s="342" t="s">
        <v>132</v>
      </c>
      <c r="HP248" s="343" t="s">
        <v>121</v>
      </c>
      <c r="HQ248" s="343" t="s">
        <v>123</v>
      </c>
      <c r="HR248" s="344"/>
      <c r="HS248" s="343"/>
      <c r="HT248" s="344">
        <f t="shared" si="1884"/>
        <v>0</v>
      </c>
      <c r="HU248" s="345"/>
      <c r="HV248" s="344">
        <f t="shared" si="1885"/>
        <v>0</v>
      </c>
      <c r="HW248" s="346"/>
      <c r="HX248" s="347"/>
      <c r="HY248" s="347"/>
      <c r="HZ248" s="344">
        <f t="shared" si="1886"/>
        <v>0</v>
      </c>
      <c r="IA248" s="345">
        <v>0.294289866351475</v>
      </c>
      <c r="IB248" s="348">
        <f t="shared" si="1887"/>
        <v>0</v>
      </c>
      <c r="IC248" s="348">
        <f t="shared" si="1888"/>
        <v>0</v>
      </c>
      <c r="ID248" s="612"/>
      <c r="IE248" s="341">
        <v>8.0</v>
      </c>
      <c r="IF248" s="342" t="s">
        <v>132</v>
      </c>
      <c r="IG248" s="343" t="s">
        <v>121</v>
      </c>
      <c r="IH248" s="343" t="s">
        <v>123</v>
      </c>
      <c r="II248" s="344"/>
      <c r="IJ248" s="343"/>
      <c r="IK248" s="344">
        <f t="shared" si="1889"/>
        <v>0</v>
      </c>
      <c r="IL248" s="345"/>
      <c r="IM248" s="344">
        <f t="shared" si="1890"/>
        <v>0</v>
      </c>
      <c r="IN248" s="346"/>
      <c r="IO248" s="347"/>
      <c r="IP248" s="347"/>
      <c r="IQ248" s="344">
        <f t="shared" si="1891"/>
        <v>0</v>
      </c>
      <c r="IR248" s="345">
        <v>0.294289866351475</v>
      </c>
      <c r="IS248" s="348">
        <f t="shared" si="1892"/>
        <v>0</v>
      </c>
      <c r="IT248" s="348">
        <f t="shared" si="1893"/>
        <v>0</v>
      </c>
      <c r="IU248" s="612"/>
      <c r="IV248" s="341">
        <v>8.0</v>
      </c>
      <c r="IW248" s="342" t="s">
        <v>132</v>
      </c>
      <c r="IX248" s="343" t="s">
        <v>121</v>
      </c>
      <c r="IY248" s="343" t="s">
        <v>123</v>
      </c>
      <c r="IZ248" s="344"/>
      <c r="JA248" s="343"/>
      <c r="JB248" s="344">
        <f t="shared" si="1894"/>
        <v>0</v>
      </c>
      <c r="JC248" s="345"/>
      <c r="JD248" s="344">
        <f t="shared" si="1895"/>
        <v>0</v>
      </c>
      <c r="JE248" s="346"/>
      <c r="JF248" s="347"/>
      <c r="JG248" s="347"/>
      <c r="JH248" s="344">
        <f t="shared" si="1896"/>
        <v>0</v>
      </c>
      <c r="JI248" s="345">
        <v>0.294289866351475</v>
      </c>
      <c r="JJ248" s="348">
        <f t="shared" si="1897"/>
        <v>0</v>
      </c>
      <c r="JK248" s="348">
        <f t="shared" si="1898"/>
        <v>0</v>
      </c>
      <c r="JL248" s="612"/>
      <c r="JM248" s="341">
        <v>8.0</v>
      </c>
      <c r="JN248" s="342" t="s">
        <v>132</v>
      </c>
      <c r="JO248" s="343" t="s">
        <v>121</v>
      </c>
      <c r="JP248" s="343" t="s">
        <v>123</v>
      </c>
      <c r="JQ248" s="344"/>
      <c r="JR248" s="343"/>
      <c r="JS248" s="344">
        <f t="shared" si="1899"/>
        <v>0</v>
      </c>
      <c r="JT248" s="345"/>
      <c r="JU248" s="344">
        <f t="shared" si="1900"/>
        <v>0</v>
      </c>
      <c r="JV248" s="346"/>
      <c r="JW248" s="347"/>
      <c r="JX248" s="347"/>
      <c r="JY248" s="344">
        <f t="shared" si="1901"/>
        <v>0</v>
      </c>
      <c r="JZ248" s="345">
        <v>0.294289866351475</v>
      </c>
      <c r="KA248" s="348">
        <f t="shared" si="1902"/>
        <v>0</v>
      </c>
      <c r="KB248" s="348">
        <f t="shared" si="1903"/>
        <v>0</v>
      </c>
      <c r="KC248" s="612"/>
      <c r="KD248" s="341">
        <v>8.0</v>
      </c>
      <c r="KE248" s="342" t="s">
        <v>132</v>
      </c>
      <c r="KF248" s="343" t="s">
        <v>121</v>
      </c>
      <c r="KG248" s="343" t="s">
        <v>123</v>
      </c>
      <c r="KH248" s="344"/>
      <c r="KI248" s="343"/>
      <c r="KJ248" s="344">
        <f t="shared" si="1904"/>
        <v>0</v>
      </c>
      <c r="KK248" s="345"/>
      <c r="KL248" s="344">
        <f t="shared" si="1905"/>
        <v>0</v>
      </c>
      <c r="KM248" s="346"/>
      <c r="KN248" s="347"/>
      <c r="KO248" s="347"/>
      <c r="KP248" s="344">
        <f t="shared" si="1906"/>
        <v>0</v>
      </c>
      <c r="KQ248" s="345">
        <v>0.294289866351475</v>
      </c>
      <c r="KR248" s="348">
        <f t="shared" si="1907"/>
        <v>0</v>
      </c>
      <c r="KS248" s="348">
        <f t="shared" si="1908"/>
        <v>0</v>
      </c>
      <c r="KT248" s="612"/>
      <c r="KU248" s="340"/>
    </row>
    <row r="249" ht="15.75" customHeight="1">
      <c r="A249" s="341"/>
      <c r="B249" s="361" t="s">
        <v>147</v>
      </c>
      <c r="C249" s="362"/>
      <c r="D249" s="362"/>
      <c r="E249" s="362"/>
      <c r="F249" s="362"/>
      <c r="G249" s="362"/>
      <c r="H249" s="362"/>
      <c r="I249" s="362"/>
      <c r="J249" s="362"/>
      <c r="K249" s="362"/>
      <c r="L249" s="362"/>
      <c r="M249" s="362"/>
      <c r="N249" s="362"/>
      <c r="O249" s="362"/>
      <c r="P249" s="613"/>
      <c r="Q249" s="612"/>
      <c r="R249" s="341"/>
      <c r="S249" s="361" t="s">
        <v>147</v>
      </c>
      <c r="T249" s="362"/>
      <c r="U249" s="362"/>
      <c r="V249" s="362"/>
      <c r="W249" s="362"/>
      <c r="X249" s="362"/>
      <c r="Y249" s="362"/>
      <c r="Z249" s="362"/>
      <c r="AA249" s="362"/>
      <c r="AB249" s="362"/>
      <c r="AC249" s="362"/>
      <c r="AD249" s="362"/>
      <c r="AE249" s="362"/>
      <c r="AF249" s="362"/>
      <c r="AG249" s="613"/>
      <c r="AH249" s="612"/>
      <c r="AI249" s="341"/>
      <c r="AJ249" s="361" t="s">
        <v>147</v>
      </c>
      <c r="AK249" s="362"/>
      <c r="AL249" s="362"/>
      <c r="AM249" s="362"/>
      <c r="AN249" s="362"/>
      <c r="AO249" s="362"/>
      <c r="AP249" s="362"/>
      <c r="AQ249" s="362"/>
      <c r="AR249" s="362"/>
      <c r="AS249" s="362"/>
      <c r="AT249" s="362"/>
      <c r="AU249" s="362"/>
      <c r="AV249" s="362"/>
      <c r="AW249" s="362"/>
      <c r="AX249" s="613"/>
      <c r="AY249" s="612"/>
      <c r="AZ249" s="341"/>
      <c r="BA249" s="361" t="s">
        <v>147</v>
      </c>
      <c r="BB249" s="362"/>
      <c r="BC249" s="362"/>
      <c r="BD249" s="362"/>
      <c r="BE249" s="362"/>
      <c r="BF249" s="362"/>
      <c r="BG249" s="362"/>
      <c r="BH249" s="362"/>
      <c r="BI249" s="362"/>
      <c r="BJ249" s="362"/>
      <c r="BK249" s="362"/>
      <c r="BL249" s="362"/>
      <c r="BM249" s="362"/>
      <c r="BN249" s="362"/>
      <c r="BO249" s="613"/>
      <c r="BP249" s="612"/>
      <c r="BQ249" s="341"/>
      <c r="BR249" s="361" t="s">
        <v>147</v>
      </c>
      <c r="BS249" s="362"/>
      <c r="BT249" s="362"/>
      <c r="BU249" s="362"/>
      <c r="BV249" s="362"/>
      <c r="BW249" s="362"/>
      <c r="BX249" s="362"/>
      <c r="BY249" s="362"/>
      <c r="BZ249" s="362"/>
      <c r="CA249" s="362"/>
      <c r="CB249" s="362"/>
      <c r="CC249" s="362"/>
      <c r="CD249" s="362"/>
      <c r="CE249" s="362"/>
      <c r="CF249" s="613"/>
      <c r="CG249" s="612"/>
      <c r="CH249" s="341"/>
      <c r="CI249" s="361" t="s">
        <v>147</v>
      </c>
      <c r="CJ249" s="362"/>
      <c r="CK249" s="362"/>
      <c r="CL249" s="362"/>
      <c r="CM249" s="362"/>
      <c r="CN249" s="362"/>
      <c r="CO249" s="362"/>
      <c r="CP249" s="362"/>
      <c r="CQ249" s="362"/>
      <c r="CR249" s="362"/>
      <c r="CS249" s="362"/>
      <c r="CT249" s="362"/>
      <c r="CU249" s="362"/>
      <c r="CV249" s="362"/>
      <c r="CW249" s="613"/>
      <c r="CX249" s="612"/>
      <c r="CY249" s="341"/>
      <c r="CZ249" s="361" t="s">
        <v>147</v>
      </c>
      <c r="DA249" s="362"/>
      <c r="DB249" s="362"/>
      <c r="DC249" s="362"/>
      <c r="DD249" s="362"/>
      <c r="DE249" s="362"/>
      <c r="DF249" s="362"/>
      <c r="DG249" s="362"/>
      <c r="DH249" s="362"/>
      <c r="DI249" s="362"/>
      <c r="DJ249" s="362"/>
      <c r="DK249" s="362"/>
      <c r="DL249" s="362"/>
      <c r="DM249" s="362"/>
      <c r="DN249" s="613"/>
      <c r="DO249" s="612"/>
      <c r="DP249" s="341"/>
      <c r="DQ249" s="361" t="s">
        <v>147</v>
      </c>
      <c r="DR249" s="362"/>
      <c r="DS249" s="362"/>
      <c r="DT249" s="362"/>
      <c r="DU249" s="362"/>
      <c r="DV249" s="362"/>
      <c r="DW249" s="362"/>
      <c r="DX249" s="362"/>
      <c r="DY249" s="362"/>
      <c r="DZ249" s="362"/>
      <c r="EA249" s="362"/>
      <c r="EB249" s="362"/>
      <c r="EC249" s="362"/>
      <c r="ED249" s="362"/>
      <c r="EE249" s="613"/>
      <c r="EF249" s="612"/>
      <c r="EG249" s="341"/>
      <c r="EH249" s="361" t="s">
        <v>147</v>
      </c>
      <c r="EI249" s="362"/>
      <c r="EJ249" s="362"/>
      <c r="EK249" s="362"/>
      <c r="EL249" s="362"/>
      <c r="EM249" s="362"/>
      <c r="EN249" s="362"/>
      <c r="EO249" s="362"/>
      <c r="EP249" s="362"/>
      <c r="EQ249" s="362"/>
      <c r="ER249" s="362"/>
      <c r="ES249" s="362"/>
      <c r="ET249" s="362"/>
      <c r="EU249" s="362"/>
      <c r="EV249" s="613"/>
      <c r="EW249" s="612"/>
      <c r="EX249" s="341"/>
      <c r="EY249" s="361" t="s">
        <v>147</v>
      </c>
      <c r="EZ249" s="362"/>
      <c r="FA249" s="362"/>
      <c r="FB249" s="362"/>
      <c r="FC249" s="362"/>
      <c r="FD249" s="362"/>
      <c r="FE249" s="362"/>
      <c r="FF249" s="362"/>
      <c r="FG249" s="362"/>
      <c r="FH249" s="362"/>
      <c r="FI249" s="362"/>
      <c r="FJ249" s="362"/>
      <c r="FK249" s="362"/>
      <c r="FL249" s="362"/>
      <c r="FM249" s="613"/>
      <c r="FN249" s="612"/>
      <c r="FO249" s="341"/>
      <c r="FP249" s="361" t="s">
        <v>147</v>
      </c>
      <c r="FQ249" s="362"/>
      <c r="FR249" s="362"/>
      <c r="FS249" s="362"/>
      <c r="FT249" s="362"/>
      <c r="FU249" s="362"/>
      <c r="FV249" s="362"/>
      <c r="FW249" s="362"/>
      <c r="FX249" s="362"/>
      <c r="FY249" s="362"/>
      <c r="FZ249" s="362"/>
      <c r="GA249" s="362"/>
      <c r="GB249" s="362"/>
      <c r="GC249" s="362"/>
      <c r="GD249" s="613"/>
      <c r="GE249" s="612"/>
      <c r="GF249" s="341"/>
      <c r="GG249" s="361" t="s">
        <v>147</v>
      </c>
      <c r="GH249" s="362"/>
      <c r="GI249" s="362"/>
      <c r="GJ249" s="362"/>
      <c r="GK249" s="362"/>
      <c r="GL249" s="362"/>
      <c r="GM249" s="362"/>
      <c r="GN249" s="362"/>
      <c r="GO249" s="362"/>
      <c r="GP249" s="362"/>
      <c r="GQ249" s="362"/>
      <c r="GR249" s="362"/>
      <c r="GS249" s="362"/>
      <c r="GT249" s="362"/>
      <c r="GU249" s="613"/>
      <c r="GV249" s="612"/>
      <c r="GW249" s="341"/>
      <c r="GX249" s="361" t="s">
        <v>147</v>
      </c>
      <c r="GY249" s="362"/>
      <c r="GZ249" s="362"/>
      <c r="HA249" s="362"/>
      <c r="HB249" s="362"/>
      <c r="HC249" s="362"/>
      <c r="HD249" s="362"/>
      <c r="HE249" s="362"/>
      <c r="HF249" s="362"/>
      <c r="HG249" s="362"/>
      <c r="HH249" s="362"/>
      <c r="HI249" s="362"/>
      <c r="HJ249" s="362"/>
      <c r="HK249" s="362"/>
      <c r="HL249" s="613"/>
      <c r="HM249" s="612"/>
      <c r="HN249" s="341"/>
      <c r="HO249" s="361" t="s">
        <v>147</v>
      </c>
      <c r="HP249" s="362"/>
      <c r="HQ249" s="362"/>
      <c r="HR249" s="362"/>
      <c r="HS249" s="362"/>
      <c r="HT249" s="362"/>
      <c r="HU249" s="362"/>
      <c r="HV249" s="362"/>
      <c r="HW249" s="362"/>
      <c r="HX249" s="362"/>
      <c r="HY249" s="362"/>
      <c r="HZ249" s="362"/>
      <c r="IA249" s="362"/>
      <c r="IB249" s="362"/>
      <c r="IC249" s="613"/>
      <c r="ID249" s="612"/>
      <c r="IE249" s="341"/>
      <c r="IF249" s="361" t="s">
        <v>147</v>
      </c>
      <c r="IG249" s="362"/>
      <c r="IH249" s="362"/>
      <c r="II249" s="362"/>
      <c r="IJ249" s="362"/>
      <c r="IK249" s="362"/>
      <c r="IL249" s="362"/>
      <c r="IM249" s="362"/>
      <c r="IN249" s="362"/>
      <c r="IO249" s="362"/>
      <c r="IP249" s="362"/>
      <c r="IQ249" s="362"/>
      <c r="IR249" s="362"/>
      <c r="IS249" s="362"/>
      <c r="IT249" s="613"/>
      <c r="IU249" s="612"/>
      <c r="IV249" s="341"/>
      <c r="IW249" s="361" t="s">
        <v>147</v>
      </c>
      <c r="IX249" s="362"/>
      <c r="IY249" s="362"/>
      <c r="IZ249" s="362"/>
      <c r="JA249" s="362"/>
      <c r="JB249" s="362"/>
      <c r="JC249" s="362"/>
      <c r="JD249" s="362"/>
      <c r="JE249" s="362"/>
      <c r="JF249" s="362"/>
      <c r="JG249" s="362"/>
      <c r="JH249" s="362"/>
      <c r="JI249" s="362"/>
      <c r="JJ249" s="362"/>
      <c r="JK249" s="613"/>
      <c r="JL249" s="612"/>
      <c r="JM249" s="341"/>
      <c r="JN249" s="361" t="s">
        <v>147</v>
      </c>
      <c r="JO249" s="362"/>
      <c r="JP249" s="362"/>
      <c r="JQ249" s="362"/>
      <c r="JR249" s="362"/>
      <c r="JS249" s="362"/>
      <c r="JT249" s="362"/>
      <c r="JU249" s="362"/>
      <c r="JV249" s="362"/>
      <c r="JW249" s="362"/>
      <c r="JX249" s="362"/>
      <c r="JY249" s="362"/>
      <c r="JZ249" s="362"/>
      <c r="KA249" s="362"/>
      <c r="KB249" s="613"/>
      <c r="KC249" s="612"/>
      <c r="KD249" s="341"/>
      <c r="KE249" s="361" t="s">
        <v>147</v>
      </c>
      <c r="KF249" s="362"/>
      <c r="KG249" s="362"/>
      <c r="KH249" s="362"/>
      <c r="KI249" s="362"/>
      <c r="KJ249" s="362"/>
      <c r="KK249" s="362"/>
      <c r="KL249" s="362"/>
      <c r="KM249" s="362"/>
      <c r="KN249" s="362"/>
      <c r="KO249" s="362"/>
      <c r="KP249" s="362"/>
      <c r="KQ249" s="362"/>
      <c r="KR249" s="362"/>
      <c r="KS249" s="613"/>
      <c r="KT249" s="612"/>
      <c r="KU249" s="351"/>
    </row>
    <row r="250" ht="15.75" customHeight="1">
      <c r="A250" s="341">
        <v>1.0</v>
      </c>
      <c r="B250" s="342" t="s">
        <v>142</v>
      </c>
      <c r="C250" s="343" t="s">
        <v>121</v>
      </c>
      <c r="D250" s="343" t="s">
        <v>123</v>
      </c>
      <c r="E250" s="344"/>
      <c r="F250" s="344"/>
      <c r="G250" s="344">
        <f t="shared" ref="G250:G255" si="1909">IFERROR(E250*F250/1000000,0)</f>
        <v>0</v>
      </c>
      <c r="H250" s="345"/>
      <c r="I250" s="344">
        <f t="shared" ref="I250:I255" si="1910">IFERROR(+G250*H250,"")</f>
        <v>0</v>
      </c>
      <c r="J250" s="346"/>
      <c r="K250" s="347"/>
      <c r="L250" s="347"/>
      <c r="M250" s="344">
        <f t="shared" ref="M250:M255" si="1911">IFERROR(+(IF(G250="","0",G250))+(IF(I250="","0",I250))+(IF(L250="","0",L250)),"")</f>
        <v>0</v>
      </c>
      <c r="N250" s="345">
        <v>0.294289866351475</v>
      </c>
      <c r="O250" s="348">
        <f t="shared" ref="O250:O255" si="1912">IFERROR(+N250*(M250-L250),"")</f>
        <v>0</v>
      </c>
      <c r="P250" s="348">
        <f t="shared" ref="P250:P255" si="1913">IFERROR(+(IF(M250="","0",M250))-(IF(O250="","0",O250)),"")</f>
        <v>0</v>
      </c>
      <c r="Q250" s="612"/>
      <c r="R250" s="341">
        <v>1.0</v>
      </c>
      <c r="S250" s="342" t="s">
        <v>142</v>
      </c>
      <c r="T250" s="343" t="s">
        <v>121</v>
      </c>
      <c r="U250" s="343" t="s">
        <v>123</v>
      </c>
      <c r="V250" s="344"/>
      <c r="W250" s="344"/>
      <c r="X250" s="344">
        <f t="shared" ref="X250:X255" si="1914">IFERROR(V250*W250/1000000,0)</f>
        <v>0</v>
      </c>
      <c r="Y250" s="345"/>
      <c r="Z250" s="344">
        <f t="shared" ref="Z250:Z255" si="1915">IFERROR(+X250*Y250,"")</f>
        <v>0</v>
      </c>
      <c r="AA250" s="346"/>
      <c r="AB250" s="347"/>
      <c r="AC250" s="347"/>
      <c r="AD250" s="344">
        <f t="shared" ref="AD250:AD255" si="1916">IFERROR(+(IF(X250="","0",X250))+(IF(Z250="","0",Z250))+(IF(AC250="","0",AC250)),"")</f>
        <v>0</v>
      </c>
      <c r="AE250" s="345">
        <v>0.294289866351475</v>
      </c>
      <c r="AF250" s="348">
        <f t="shared" ref="AF250:AF255" si="1917">IFERROR(+AE250*(AD250-AC250),"")</f>
        <v>0</v>
      </c>
      <c r="AG250" s="348">
        <f t="shared" ref="AG250:AG255" si="1918">IFERROR(+(IF(AD250="","0",AD250))-(IF(AF250="","0",AF250)),"")</f>
        <v>0</v>
      </c>
      <c r="AH250" s="612"/>
      <c r="AI250" s="341">
        <v>1.0</v>
      </c>
      <c r="AJ250" s="342" t="s">
        <v>142</v>
      </c>
      <c r="AK250" s="343" t="s">
        <v>121</v>
      </c>
      <c r="AL250" s="343" t="s">
        <v>123</v>
      </c>
      <c r="AM250" s="344"/>
      <c r="AN250" s="344"/>
      <c r="AO250" s="344">
        <f t="shared" ref="AO250:AO255" si="1919">IFERROR(AM250*AN250/1000000,0)</f>
        <v>0</v>
      </c>
      <c r="AP250" s="345"/>
      <c r="AQ250" s="344">
        <f t="shared" ref="AQ250:AQ255" si="1920">IFERROR(+AO250*AP250,"")</f>
        <v>0</v>
      </c>
      <c r="AR250" s="346"/>
      <c r="AS250" s="347"/>
      <c r="AT250" s="347"/>
      <c r="AU250" s="344">
        <f t="shared" ref="AU250:AU255" si="1921">IFERROR(+(IF(AO250="","0",AO250))+(IF(AQ250="","0",AQ250))+(IF(AT250="","0",AT250)),"")</f>
        <v>0</v>
      </c>
      <c r="AV250" s="345">
        <v>0.294289866351475</v>
      </c>
      <c r="AW250" s="348">
        <f t="shared" ref="AW250:AW255" si="1922">IFERROR(+AV250*(AU250-AT250),"")</f>
        <v>0</v>
      </c>
      <c r="AX250" s="348">
        <f t="shared" ref="AX250:AX255" si="1923">IFERROR(+(IF(AU250="","0",AU250))-(IF(AW250="","0",AW250)),"")</f>
        <v>0</v>
      </c>
      <c r="AY250" s="612"/>
      <c r="AZ250" s="341">
        <v>1.0</v>
      </c>
      <c r="BA250" s="342" t="s">
        <v>142</v>
      </c>
      <c r="BB250" s="343" t="s">
        <v>121</v>
      </c>
      <c r="BC250" s="343" t="s">
        <v>123</v>
      </c>
      <c r="BD250" s="344"/>
      <c r="BE250" s="344"/>
      <c r="BF250" s="344">
        <f t="shared" ref="BF250:BF255" si="1924">IFERROR(BD250*BE250/1000000,0)</f>
        <v>0</v>
      </c>
      <c r="BG250" s="345"/>
      <c r="BH250" s="344">
        <f t="shared" ref="BH250:BH255" si="1925">IFERROR(+BF250*BG250,"")</f>
        <v>0</v>
      </c>
      <c r="BI250" s="346"/>
      <c r="BJ250" s="347"/>
      <c r="BK250" s="347"/>
      <c r="BL250" s="344">
        <f t="shared" ref="BL250:BL255" si="1926">IFERROR(+(IF(BF250="","0",BF250))+(IF(BH250="","0",BH250))+(IF(BK250="","0",BK250)),"")</f>
        <v>0</v>
      </c>
      <c r="BM250" s="345">
        <v>0.294289866351475</v>
      </c>
      <c r="BN250" s="348">
        <f t="shared" ref="BN250:BN255" si="1927">IFERROR(+BM250*(BL250-BK250),"")</f>
        <v>0</v>
      </c>
      <c r="BO250" s="348">
        <f t="shared" ref="BO250:BO255" si="1928">IFERROR(+(IF(BL250="","0",BL250))-(IF(BN250="","0",BN250)),"")</f>
        <v>0</v>
      </c>
      <c r="BP250" s="612"/>
      <c r="BQ250" s="341">
        <v>1.0</v>
      </c>
      <c r="BR250" s="342" t="s">
        <v>142</v>
      </c>
      <c r="BS250" s="343" t="s">
        <v>121</v>
      </c>
      <c r="BT250" s="343" t="s">
        <v>123</v>
      </c>
      <c r="BU250" s="344"/>
      <c r="BV250" s="344"/>
      <c r="BW250" s="344">
        <f t="shared" ref="BW250:BW255" si="1929">IFERROR(BU250*BV250/1000000,0)</f>
        <v>0</v>
      </c>
      <c r="BX250" s="345"/>
      <c r="BY250" s="344">
        <f t="shared" ref="BY250:BY255" si="1930">IFERROR(+BW250*BX250,"")</f>
        <v>0</v>
      </c>
      <c r="BZ250" s="346"/>
      <c r="CA250" s="347"/>
      <c r="CB250" s="347"/>
      <c r="CC250" s="344">
        <f t="shared" ref="CC250:CC255" si="1931">IFERROR(+(IF(BW250="","0",BW250))+(IF(BY250="","0",BY250))+(IF(CB250="","0",CB250)),"")</f>
        <v>0</v>
      </c>
      <c r="CD250" s="345">
        <v>0.294289866351475</v>
      </c>
      <c r="CE250" s="348">
        <f t="shared" ref="CE250:CE255" si="1932">IFERROR(+CD250*(CC250-CB250),"")</f>
        <v>0</v>
      </c>
      <c r="CF250" s="348">
        <f t="shared" ref="CF250:CF255" si="1933">IFERROR(+(IF(CC250="","0",CC250))-(IF(CE250="","0",CE250)),"")</f>
        <v>0</v>
      </c>
      <c r="CG250" s="612"/>
      <c r="CH250" s="341">
        <v>1.0</v>
      </c>
      <c r="CI250" s="342" t="s">
        <v>142</v>
      </c>
      <c r="CJ250" s="343" t="s">
        <v>121</v>
      </c>
      <c r="CK250" s="343" t="s">
        <v>123</v>
      </c>
      <c r="CL250" s="344"/>
      <c r="CM250" s="344"/>
      <c r="CN250" s="344">
        <f t="shared" ref="CN250:CN255" si="1934">IFERROR(CL250*CM250/1000000,0)</f>
        <v>0</v>
      </c>
      <c r="CO250" s="345"/>
      <c r="CP250" s="344">
        <f t="shared" ref="CP250:CP255" si="1935">IFERROR(+CN250*CO250,"")</f>
        <v>0</v>
      </c>
      <c r="CQ250" s="346"/>
      <c r="CR250" s="347"/>
      <c r="CS250" s="347"/>
      <c r="CT250" s="344">
        <f t="shared" ref="CT250:CT255" si="1936">IFERROR(+(IF(CN250="","0",CN250))+(IF(CP250="","0",CP250))+(IF(CS250="","0",CS250)),"")</f>
        <v>0</v>
      </c>
      <c r="CU250" s="345">
        <v>0.294289866351475</v>
      </c>
      <c r="CV250" s="348">
        <f t="shared" ref="CV250:CV255" si="1937">IFERROR(+CU250*(CT250-CS250),"")</f>
        <v>0</v>
      </c>
      <c r="CW250" s="348">
        <f t="shared" ref="CW250:CW255" si="1938">IFERROR(+(IF(CT250="","0",CT250))-(IF(CV250="","0",CV250)),"")</f>
        <v>0</v>
      </c>
      <c r="CX250" s="612"/>
      <c r="CY250" s="341">
        <v>1.0</v>
      </c>
      <c r="CZ250" s="342" t="s">
        <v>142</v>
      </c>
      <c r="DA250" s="343" t="s">
        <v>121</v>
      </c>
      <c r="DB250" s="343" t="s">
        <v>123</v>
      </c>
      <c r="DC250" s="344"/>
      <c r="DD250" s="344"/>
      <c r="DE250" s="344">
        <f t="shared" ref="DE250:DE255" si="1939">IFERROR(DC250*DD250/1000000,0)</f>
        <v>0</v>
      </c>
      <c r="DF250" s="345"/>
      <c r="DG250" s="344">
        <f t="shared" ref="DG250:DG255" si="1940">IFERROR(+DE250*DF250,"")</f>
        <v>0</v>
      </c>
      <c r="DH250" s="346"/>
      <c r="DI250" s="347"/>
      <c r="DJ250" s="347"/>
      <c r="DK250" s="344">
        <f t="shared" ref="DK250:DK255" si="1941">IFERROR(+(IF(DE250="","0",DE250))+(IF(DG250="","0",DG250))+(IF(DJ250="","0",DJ250)),"")</f>
        <v>0</v>
      </c>
      <c r="DL250" s="345">
        <v>0.294289866351475</v>
      </c>
      <c r="DM250" s="348">
        <f t="shared" ref="DM250:DM255" si="1942">IFERROR(+DL250*(DK250-DJ250),"")</f>
        <v>0</v>
      </c>
      <c r="DN250" s="348">
        <f t="shared" ref="DN250:DN255" si="1943">IFERROR(+(IF(DK250="","0",DK250))-(IF(DM250="","0",DM250)),"")</f>
        <v>0</v>
      </c>
      <c r="DO250" s="612"/>
      <c r="DP250" s="341">
        <v>1.0</v>
      </c>
      <c r="DQ250" s="342" t="s">
        <v>142</v>
      </c>
      <c r="DR250" s="343" t="s">
        <v>121</v>
      </c>
      <c r="DS250" s="343" t="s">
        <v>123</v>
      </c>
      <c r="DT250" s="344"/>
      <c r="DU250" s="344"/>
      <c r="DV250" s="344">
        <f t="shared" ref="DV250:DV255" si="1944">IFERROR(DT250*DU250/1000000,0)</f>
        <v>0</v>
      </c>
      <c r="DW250" s="345"/>
      <c r="DX250" s="344">
        <f t="shared" ref="DX250:DX255" si="1945">IFERROR(+DV250*DW250,"")</f>
        <v>0</v>
      </c>
      <c r="DY250" s="346"/>
      <c r="DZ250" s="347"/>
      <c r="EA250" s="347"/>
      <c r="EB250" s="344">
        <f t="shared" ref="EB250:EB255" si="1946">IFERROR(+(IF(DV250="","0",DV250))+(IF(DX250="","0",DX250))+(IF(EA250="","0",EA250)),"")</f>
        <v>0</v>
      </c>
      <c r="EC250" s="345">
        <v>0.294289866351475</v>
      </c>
      <c r="ED250" s="348">
        <f t="shared" ref="ED250:ED255" si="1947">IFERROR(+EC250*(EB250-EA250),"")</f>
        <v>0</v>
      </c>
      <c r="EE250" s="348">
        <f t="shared" ref="EE250:EE255" si="1948">IFERROR(+(IF(EB250="","0",EB250))-(IF(ED250="","0",ED250)),"")</f>
        <v>0</v>
      </c>
      <c r="EF250" s="612"/>
      <c r="EG250" s="341">
        <v>1.0</v>
      </c>
      <c r="EH250" s="342" t="s">
        <v>142</v>
      </c>
      <c r="EI250" s="343" t="s">
        <v>121</v>
      </c>
      <c r="EJ250" s="343" t="s">
        <v>123</v>
      </c>
      <c r="EK250" s="344"/>
      <c r="EL250" s="344"/>
      <c r="EM250" s="344">
        <f t="shared" ref="EM250:EM255" si="1949">IFERROR(EK250*EL250/1000000,0)</f>
        <v>0</v>
      </c>
      <c r="EN250" s="345"/>
      <c r="EO250" s="344">
        <f t="shared" ref="EO250:EO255" si="1950">IFERROR(+EM250*EN250,"")</f>
        <v>0</v>
      </c>
      <c r="EP250" s="346"/>
      <c r="EQ250" s="347"/>
      <c r="ER250" s="347"/>
      <c r="ES250" s="344">
        <f t="shared" ref="ES250:ES255" si="1951">IFERROR(+(IF(EM250="","0",EM250))+(IF(EO250="","0",EO250))+(IF(ER250="","0",ER250)),"")</f>
        <v>0</v>
      </c>
      <c r="ET250" s="345">
        <v>0.294289866351475</v>
      </c>
      <c r="EU250" s="348">
        <f t="shared" ref="EU250:EU255" si="1952">IFERROR(+ET250*(ES250-ER250),"")</f>
        <v>0</v>
      </c>
      <c r="EV250" s="348">
        <f t="shared" ref="EV250:EV255" si="1953">IFERROR(+(IF(ES250="","0",ES250))-(IF(EU250="","0",EU250)),"")</f>
        <v>0</v>
      </c>
      <c r="EW250" s="612"/>
      <c r="EX250" s="341">
        <v>1.0</v>
      </c>
      <c r="EY250" s="342" t="s">
        <v>142</v>
      </c>
      <c r="EZ250" s="343" t="s">
        <v>121</v>
      </c>
      <c r="FA250" s="343" t="s">
        <v>123</v>
      </c>
      <c r="FB250" s="344"/>
      <c r="FC250" s="344"/>
      <c r="FD250" s="344">
        <f t="shared" ref="FD250:FD255" si="1954">IFERROR(FB250*FC250/1000000,0)</f>
        <v>0</v>
      </c>
      <c r="FE250" s="345"/>
      <c r="FF250" s="344">
        <f t="shared" ref="FF250:FF255" si="1955">IFERROR(+FD250*FE250,"")</f>
        <v>0</v>
      </c>
      <c r="FG250" s="346"/>
      <c r="FH250" s="347"/>
      <c r="FI250" s="347"/>
      <c r="FJ250" s="344">
        <f t="shared" ref="FJ250:FJ255" si="1956">IFERROR(+(IF(FD250="","0",FD250))+(IF(FF250="","0",FF250))+(IF(FI250="","0",FI250)),"")</f>
        <v>0</v>
      </c>
      <c r="FK250" s="345">
        <v>0.294289866351475</v>
      </c>
      <c r="FL250" s="348">
        <f t="shared" ref="FL250:FL255" si="1957">IFERROR(+FK250*(FJ250-FI250),"")</f>
        <v>0</v>
      </c>
      <c r="FM250" s="348">
        <f t="shared" ref="FM250:FM255" si="1958">IFERROR(+(IF(FJ250="","0",FJ250))-(IF(FL250="","0",FL250)),"")</f>
        <v>0</v>
      </c>
      <c r="FN250" s="612"/>
      <c r="FO250" s="341">
        <v>1.0</v>
      </c>
      <c r="FP250" s="342" t="s">
        <v>142</v>
      </c>
      <c r="FQ250" s="343" t="s">
        <v>121</v>
      </c>
      <c r="FR250" s="343" t="s">
        <v>123</v>
      </c>
      <c r="FS250" s="344"/>
      <c r="FT250" s="344"/>
      <c r="FU250" s="344">
        <f t="shared" ref="FU250:FU255" si="1959">IFERROR(FS250*FT250/1000000,0)</f>
        <v>0</v>
      </c>
      <c r="FV250" s="345"/>
      <c r="FW250" s="344">
        <f t="shared" ref="FW250:FW255" si="1960">IFERROR(+FU250*FV250,"")</f>
        <v>0</v>
      </c>
      <c r="FX250" s="346"/>
      <c r="FY250" s="347"/>
      <c r="FZ250" s="347"/>
      <c r="GA250" s="344">
        <f t="shared" ref="GA250:GA255" si="1961">IFERROR(+(IF(FU250="","0",FU250))+(IF(FW250="","0",FW250))+(IF(FZ250="","0",FZ250)),"")</f>
        <v>0</v>
      </c>
      <c r="GB250" s="345">
        <v>0.294289866351475</v>
      </c>
      <c r="GC250" s="348">
        <f t="shared" ref="GC250:GC255" si="1962">IFERROR(+GB250*(GA250-FZ250),"")</f>
        <v>0</v>
      </c>
      <c r="GD250" s="348">
        <f t="shared" ref="GD250:GD255" si="1963">IFERROR(+(IF(GA250="","0",GA250))-(IF(GC250="","0",GC250)),"")</f>
        <v>0</v>
      </c>
      <c r="GE250" s="612"/>
      <c r="GF250" s="341">
        <v>1.0</v>
      </c>
      <c r="GG250" s="342" t="s">
        <v>142</v>
      </c>
      <c r="GH250" s="343" t="s">
        <v>121</v>
      </c>
      <c r="GI250" s="343" t="s">
        <v>123</v>
      </c>
      <c r="GJ250" s="344"/>
      <c r="GK250" s="344"/>
      <c r="GL250" s="344">
        <f t="shared" ref="GL250:GL255" si="1964">IFERROR(GJ250*GK250/1000000,0)</f>
        <v>0</v>
      </c>
      <c r="GM250" s="345"/>
      <c r="GN250" s="344">
        <f t="shared" ref="GN250:GN255" si="1965">IFERROR(+GL250*GM250,"")</f>
        <v>0</v>
      </c>
      <c r="GO250" s="346"/>
      <c r="GP250" s="347"/>
      <c r="GQ250" s="347"/>
      <c r="GR250" s="344">
        <f t="shared" ref="GR250:GR255" si="1966">IFERROR(+(IF(GL250="","0",GL250))+(IF(GN250="","0",GN250))+(IF(GQ250="","0",GQ250)),"")</f>
        <v>0</v>
      </c>
      <c r="GS250" s="345">
        <v>0.294289866351475</v>
      </c>
      <c r="GT250" s="348">
        <f t="shared" ref="GT250:GT255" si="1967">IFERROR(+GS250*(GR250-GQ250),"")</f>
        <v>0</v>
      </c>
      <c r="GU250" s="348">
        <f t="shared" ref="GU250:GU255" si="1968">IFERROR(+(IF(GR250="","0",GR250))-(IF(GT250="","0",GT250)),"")</f>
        <v>0</v>
      </c>
      <c r="GV250" s="612"/>
      <c r="GW250" s="341">
        <v>1.0</v>
      </c>
      <c r="GX250" s="342" t="s">
        <v>142</v>
      </c>
      <c r="GY250" s="343" t="s">
        <v>121</v>
      </c>
      <c r="GZ250" s="343" t="s">
        <v>123</v>
      </c>
      <c r="HA250" s="344"/>
      <c r="HB250" s="344"/>
      <c r="HC250" s="344">
        <f t="shared" ref="HC250:HC255" si="1969">IFERROR(HA250*HB250/1000000,0)</f>
        <v>0</v>
      </c>
      <c r="HD250" s="345"/>
      <c r="HE250" s="344">
        <f t="shared" ref="HE250:HE255" si="1970">IFERROR(+HC250*HD250,"")</f>
        <v>0</v>
      </c>
      <c r="HF250" s="346"/>
      <c r="HG250" s="347"/>
      <c r="HH250" s="347"/>
      <c r="HI250" s="344">
        <f t="shared" ref="HI250:HI255" si="1971">IFERROR(+(IF(HC250="","0",HC250))+(IF(HE250="","0",HE250))+(IF(HH250="","0",HH250)),"")</f>
        <v>0</v>
      </c>
      <c r="HJ250" s="345">
        <v>0.294289866351475</v>
      </c>
      <c r="HK250" s="348">
        <f t="shared" ref="HK250:HK255" si="1972">IFERROR(+HJ250*(HI250-HH250),"")</f>
        <v>0</v>
      </c>
      <c r="HL250" s="348">
        <f t="shared" ref="HL250:HL255" si="1973">IFERROR(+(IF(HI250="","0",HI250))-(IF(HK250="","0",HK250)),"")</f>
        <v>0</v>
      </c>
      <c r="HM250" s="612"/>
      <c r="HN250" s="341">
        <v>1.0</v>
      </c>
      <c r="HO250" s="342" t="s">
        <v>142</v>
      </c>
      <c r="HP250" s="343" t="s">
        <v>121</v>
      </c>
      <c r="HQ250" s="343" t="s">
        <v>123</v>
      </c>
      <c r="HR250" s="344"/>
      <c r="HS250" s="344"/>
      <c r="HT250" s="344">
        <f t="shared" ref="HT250:HT255" si="1974">IFERROR(HR250*HS250/1000000,0)</f>
        <v>0</v>
      </c>
      <c r="HU250" s="345"/>
      <c r="HV250" s="344">
        <f t="shared" ref="HV250:HV255" si="1975">IFERROR(+HT250*HU250,"")</f>
        <v>0</v>
      </c>
      <c r="HW250" s="346"/>
      <c r="HX250" s="347"/>
      <c r="HY250" s="347"/>
      <c r="HZ250" s="344">
        <f t="shared" ref="HZ250:HZ255" si="1976">IFERROR(+(IF(HT250="","0",HT250))+(IF(HV250="","0",HV250))+(IF(HY250="","0",HY250)),"")</f>
        <v>0</v>
      </c>
      <c r="IA250" s="345">
        <v>0.294289866351475</v>
      </c>
      <c r="IB250" s="348">
        <f t="shared" ref="IB250:IB255" si="1977">IFERROR(+IA250*(HZ250-HY250),"")</f>
        <v>0</v>
      </c>
      <c r="IC250" s="348">
        <f t="shared" ref="IC250:IC255" si="1978">IFERROR(+(IF(HZ250="","0",HZ250))-(IF(IB250="","0",IB250)),"")</f>
        <v>0</v>
      </c>
      <c r="ID250" s="612"/>
      <c r="IE250" s="341">
        <v>1.0</v>
      </c>
      <c r="IF250" s="342" t="s">
        <v>142</v>
      </c>
      <c r="IG250" s="343" t="s">
        <v>121</v>
      </c>
      <c r="IH250" s="343" t="s">
        <v>123</v>
      </c>
      <c r="II250" s="344"/>
      <c r="IJ250" s="344"/>
      <c r="IK250" s="344">
        <f t="shared" ref="IK250:IK255" si="1979">IFERROR(II250*IJ250/1000000,0)</f>
        <v>0</v>
      </c>
      <c r="IL250" s="345"/>
      <c r="IM250" s="344">
        <f t="shared" ref="IM250:IM255" si="1980">IFERROR(+IK250*IL250,"")</f>
        <v>0</v>
      </c>
      <c r="IN250" s="346"/>
      <c r="IO250" s="347"/>
      <c r="IP250" s="347"/>
      <c r="IQ250" s="344">
        <f t="shared" ref="IQ250:IQ255" si="1981">IFERROR(+(IF(IK250="","0",IK250))+(IF(IM250="","0",IM250))+(IF(IP250="","0",IP250)),"")</f>
        <v>0</v>
      </c>
      <c r="IR250" s="345">
        <v>0.294289866351475</v>
      </c>
      <c r="IS250" s="348">
        <f t="shared" ref="IS250:IS255" si="1982">IFERROR(+IR250*(IQ250-IP250),"")</f>
        <v>0</v>
      </c>
      <c r="IT250" s="348">
        <f t="shared" ref="IT250:IT255" si="1983">IFERROR(+(IF(IQ250="","0",IQ250))-(IF(IS250="","0",IS250)),"")</f>
        <v>0</v>
      </c>
      <c r="IU250" s="612"/>
      <c r="IV250" s="341">
        <v>1.0</v>
      </c>
      <c r="IW250" s="342" t="s">
        <v>142</v>
      </c>
      <c r="IX250" s="343" t="s">
        <v>121</v>
      </c>
      <c r="IY250" s="343" t="s">
        <v>123</v>
      </c>
      <c r="IZ250" s="344"/>
      <c r="JA250" s="344"/>
      <c r="JB250" s="344">
        <f t="shared" ref="JB250:JB255" si="1984">IFERROR(IZ250*JA250/1000000,0)</f>
        <v>0</v>
      </c>
      <c r="JC250" s="345"/>
      <c r="JD250" s="344">
        <f t="shared" ref="JD250:JD255" si="1985">IFERROR(+JB250*JC250,"")</f>
        <v>0</v>
      </c>
      <c r="JE250" s="346"/>
      <c r="JF250" s="347"/>
      <c r="JG250" s="347"/>
      <c r="JH250" s="344">
        <f t="shared" ref="JH250:JH255" si="1986">IFERROR(+(IF(JB250="","0",JB250))+(IF(JD250="","0",JD250))+(IF(JG250="","0",JG250)),"")</f>
        <v>0</v>
      </c>
      <c r="JI250" s="345">
        <v>0.294289866351475</v>
      </c>
      <c r="JJ250" s="348">
        <f t="shared" ref="JJ250:JJ255" si="1987">IFERROR(+JI250*(JH250-JG250),"")</f>
        <v>0</v>
      </c>
      <c r="JK250" s="348">
        <f t="shared" ref="JK250:JK255" si="1988">IFERROR(+(IF(JH250="","0",JH250))-(IF(JJ250="","0",JJ250)),"")</f>
        <v>0</v>
      </c>
      <c r="JL250" s="612"/>
      <c r="JM250" s="341">
        <v>1.0</v>
      </c>
      <c r="JN250" s="342" t="s">
        <v>142</v>
      </c>
      <c r="JO250" s="343" t="s">
        <v>121</v>
      </c>
      <c r="JP250" s="343" t="s">
        <v>123</v>
      </c>
      <c r="JQ250" s="344"/>
      <c r="JR250" s="344"/>
      <c r="JS250" s="344">
        <f t="shared" ref="JS250:JS255" si="1989">IFERROR(JQ250*JR250/1000000,0)</f>
        <v>0</v>
      </c>
      <c r="JT250" s="345"/>
      <c r="JU250" s="344">
        <f t="shared" ref="JU250:JU255" si="1990">IFERROR(+JS250*JT250,"")</f>
        <v>0</v>
      </c>
      <c r="JV250" s="346"/>
      <c r="JW250" s="347"/>
      <c r="JX250" s="347"/>
      <c r="JY250" s="344">
        <f t="shared" ref="JY250:JY255" si="1991">IFERROR(+(IF(JS250="","0",JS250))+(IF(JU250="","0",JU250))+(IF(JX250="","0",JX250)),"")</f>
        <v>0</v>
      </c>
      <c r="JZ250" s="345">
        <v>0.294289866351475</v>
      </c>
      <c r="KA250" s="348">
        <f t="shared" ref="KA250:KA255" si="1992">IFERROR(+JZ250*(JY250-JX250),"")</f>
        <v>0</v>
      </c>
      <c r="KB250" s="348">
        <f t="shared" ref="KB250:KB255" si="1993">IFERROR(+(IF(JY250="","0",JY250))-(IF(KA250="","0",KA250)),"")</f>
        <v>0</v>
      </c>
      <c r="KC250" s="612"/>
      <c r="KD250" s="341">
        <v>1.0</v>
      </c>
      <c r="KE250" s="342" t="s">
        <v>142</v>
      </c>
      <c r="KF250" s="343" t="s">
        <v>121</v>
      </c>
      <c r="KG250" s="343" t="s">
        <v>123</v>
      </c>
      <c r="KH250" s="344"/>
      <c r="KI250" s="344"/>
      <c r="KJ250" s="344">
        <f t="shared" ref="KJ250:KJ255" si="1994">IFERROR(KH250*KI250/1000000,0)</f>
        <v>0</v>
      </c>
      <c r="KK250" s="345"/>
      <c r="KL250" s="344">
        <f t="shared" ref="KL250:KL255" si="1995">IFERROR(+KJ250*KK250,"")</f>
        <v>0</v>
      </c>
      <c r="KM250" s="346"/>
      <c r="KN250" s="347"/>
      <c r="KO250" s="347"/>
      <c r="KP250" s="344">
        <f t="shared" ref="KP250:KP255" si="1996">IFERROR(+(IF(KJ250="","0",KJ250))+(IF(KL250="","0",KL250))+(IF(KO250="","0",KO250)),"")</f>
        <v>0</v>
      </c>
      <c r="KQ250" s="345">
        <v>0.294289866351475</v>
      </c>
      <c r="KR250" s="348">
        <f t="shared" ref="KR250:KR255" si="1997">IFERROR(+KQ250*(KP250-KO250),"")</f>
        <v>0</v>
      </c>
      <c r="KS250" s="348">
        <f t="shared" ref="KS250:KS255" si="1998">IFERROR(+(IF(KP250="","0",KP250))-(IF(KR250="","0",KR250)),"")</f>
        <v>0</v>
      </c>
      <c r="KT250" s="612"/>
      <c r="KU250" s="351"/>
    </row>
    <row r="251" ht="15.75" customHeight="1">
      <c r="A251" s="341">
        <v>2.0</v>
      </c>
      <c r="B251" s="342" t="s">
        <v>148</v>
      </c>
      <c r="C251" s="343" t="s">
        <v>121</v>
      </c>
      <c r="D251" s="343" t="s">
        <v>123</v>
      </c>
      <c r="E251" s="344"/>
      <c r="F251" s="344"/>
      <c r="G251" s="344">
        <f t="shared" si="1909"/>
        <v>0</v>
      </c>
      <c r="H251" s="345"/>
      <c r="I251" s="344">
        <f t="shared" si="1910"/>
        <v>0</v>
      </c>
      <c r="J251" s="346"/>
      <c r="K251" s="347"/>
      <c r="L251" s="347"/>
      <c r="M251" s="344">
        <f t="shared" si="1911"/>
        <v>0</v>
      </c>
      <c r="N251" s="345">
        <v>0.294289866351475</v>
      </c>
      <c r="O251" s="348">
        <f t="shared" si="1912"/>
        <v>0</v>
      </c>
      <c r="P251" s="348">
        <f t="shared" si="1913"/>
        <v>0</v>
      </c>
      <c r="Q251" s="612"/>
      <c r="R251" s="341">
        <v>2.0</v>
      </c>
      <c r="S251" s="342" t="s">
        <v>148</v>
      </c>
      <c r="T251" s="343" t="s">
        <v>121</v>
      </c>
      <c r="U251" s="343" t="s">
        <v>123</v>
      </c>
      <c r="V251" s="344"/>
      <c r="W251" s="344"/>
      <c r="X251" s="344">
        <f t="shared" si="1914"/>
        <v>0</v>
      </c>
      <c r="Y251" s="345"/>
      <c r="Z251" s="344">
        <f t="shared" si="1915"/>
        <v>0</v>
      </c>
      <c r="AA251" s="346"/>
      <c r="AB251" s="347"/>
      <c r="AC251" s="347"/>
      <c r="AD251" s="344">
        <f t="shared" si="1916"/>
        <v>0</v>
      </c>
      <c r="AE251" s="345">
        <v>0.294289866351475</v>
      </c>
      <c r="AF251" s="348">
        <f t="shared" si="1917"/>
        <v>0</v>
      </c>
      <c r="AG251" s="348">
        <f t="shared" si="1918"/>
        <v>0</v>
      </c>
      <c r="AH251" s="612"/>
      <c r="AI251" s="341">
        <v>2.0</v>
      </c>
      <c r="AJ251" s="342" t="s">
        <v>148</v>
      </c>
      <c r="AK251" s="343" t="s">
        <v>121</v>
      </c>
      <c r="AL251" s="343" t="s">
        <v>123</v>
      </c>
      <c r="AM251" s="344"/>
      <c r="AN251" s="344"/>
      <c r="AO251" s="344">
        <f t="shared" si="1919"/>
        <v>0</v>
      </c>
      <c r="AP251" s="345"/>
      <c r="AQ251" s="344">
        <f t="shared" si="1920"/>
        <v>0</v>
      </c>
      <c r="AR251" s="346"/>
      <c r="AS251" s="347"/>
      <c r="AT251" s="347"/>
      <c r="AU251" s="344">
        <f t="shared" si="1921"/>
        <v>0</v>
      </c>
      <c r="AV251" s="345">
        <v>0.294289866351475</v>
      </c>
      <c r="AW251" s="348">
        <f t="shared" si="1922"/>
        <v>0</v>
      </c>
      <c r="AX251" s="348">
        <f t="shared" si="1923"/>
        <v>0</v>
      </c>
      <c r="AY251" s="612"/>
      <c r="AZ251" s="341">
        <v>2.0</v>
      </c>
      <c r="BA251" s="342" t="s">
        <v>148</v>
      </c>
      <c r="BB251" s="343" t="s">
        <v>121</v>
      </c>
      <c r="BC251" s="343" t="s">
        <v>123</v>
      </c>
      <c r="BD251" s="344"/>
      <c r="BE251" s="344"/>
      <c r="BF251" s="344">
        <f t="shared" si="1924"/>
        <v>0</v>
      </c>
      <c r="BG251" s="345"/>
      <c r="BH251" s="344">
        <f t="shared" si="1925"/>
        <v>0</v>
      </c>
      <c r="BI251" s="346"/>
      <c r="BJ251" s="347"/>
      <c r="BK251" s="347"/>
      <c r="BL251" s="344">
        <f t="shared" si="1926"/>
        <v>0</v>
      </c>
      <c r="BM251" s="345">
        <v>0.294289866351475</v>
      </c>
      <c r="BN251" s="348">
        <f t="shared" si="1927"/>
        <v>0</v>
      </c>
      <c r="BO251" s="348">
        <f t="shared" si="1928"/>
        <v>0</v>
      </c>
      <c r="BP251" s="612"/>
      <c r="BQ251" s="341">
        <v>2.0</v>
      </c>
      <c r="BR251" s="342" t="s">
        <v>148</v>
      </c>
      <c r="BS251" s="343" t="s">
        <v>121</v>
      </c>
      <c r="BT251" s="343" t="s">
        <v>123</v>
      </c>
      <c r="BU251" s="344"/>
      <c r="BV251" s="344"/>
      <c r="BW251" s="344">
        <f t="shared" si="1929"/>
        <v>0</v>
      </c>
      <c r="BX251" s="345"/>
      <c r="BY251" s="344">
        <f t="shared" si="1930"/>
        <v>0</v>
      </c>
      <c r="BZ251" s="346"/>
      <c r="CA251" s="347"/>
      <c r="CB251" s="347"/>
      <c r="CC251" s="344">
        <f t="shared" si="1931"/>
        <v>0</v>
      </c>
      <c r="CD251" s="345">
        <v>0.294289866351475</v>
      </c>
      <c r="CE251" s="348">
        <f t="shared" si="1932"/>
        <v>0</v>
      </c>
      <c r="CF251" s="348">
        <f t="shared" si="1933"/>
        <v>0</v>
      </c>
      <c r="CG251" s="612"/>
      <c r="CH251" s="341">
        <v>2.0</v>
      </c>
      <c r="CI251" s="342" t="s">
        <v>148</v>
      </c>
      <c r="CJ251" s="343" t="s">
        <v>121</v>
      </c>
      <c r="CK251" s="343" t="s">
        <v>123</v>
      </c>
      <c r="CL251" s="344"/>
      <c r="CM251" s="344"/>
      <c r="CN251" s="344">
        <f t="shared" si="1934"/>
        <v>0</v>
      </c>
      <c r="CO251" s="345"/>
      <c r="CP251" s="344">
        <f t="shared" si="1935"/>
        <v>0</v>
      </c>
      <c r="CQ251" s="346"/>
      <c r="CR251" s="347"/>
      <c r="CS251" s="347"/>
      <c r="CT251" s="344">
        <f t="shared" si="1936"/>
        <v>0</v>
      </c>
      <c r="CU251" s="345">
        <v>0.294289866351475</v>
      </c>
      <c r="CV251" s="348">
        <f t="shared" si="1937"/>
        <v>0</v>
      </c>
      <c r="CW251" s="348">
        <f t="shared" si="1938"/>
        <v>0</v>
      </c>
      <c r="CX251" s="612"/>
      <c r="CY251" s="341">
        <v>2.0</v>
      </c>
      <c r="CZ251" s="342" t="s">
        <v>148</v>
      </c>
      <c r="DA251" s="343" t="s">
        <v>121</v>
      </c>
      <c r="DB251" s="343" t="s">
        <v>123</v>
      </c>
      <c r="DC251" s="344"/>
      <c r="DD251" s="344"/>
      <c r="DE251" s="344">
        <f t="shared" si="1939"/>
        <v>0</v>
      </c>
      <c r="DF251" s="345"/>
      <c r="DG251" s="344">
        <f t="shared" si="1940"/>
        <v>0</v>
      </c>
      <c r="DH251" s="346"/>
      <c r="DI251" s="347"/>
      <c r="DJ251" s="347"/>
      <c r="DK251" s="344">
        <f t="shared" si="1941"/>
        <v>0</v>
      </c>
      <c r="DL251" s="345">
        <v>0.294289866351475</v>
      </c>
      <c r="DM251" s="348">
        <f t="shared" si="1942"/>
        <v>0</v>
      </c>
      <c r="DN251" s="348">
        <f t="shared" si="1943"/>
        <v>0</v>
      </c>
      <c r="DO251" s="612"/>
      <c r="DP251" s="341">
        <v>2.0</v>
      </c>
      <c r="DQ251" s="342" t="s">
        <v>148</v>
      </c>
      <c r="DR251" s="343" t="s">
        <v>121</v>
      </c>
      <c r="DS251" s="343" t="s">
        <v>123</v>
      </c>
      <c r="DT251" s="344"/>
      <c r="DU251" s="344"/>
      <c r="DV251" s="344">
        <f t="shared" si="1944"/>
        <v>0</v>
      </c>
      <c r="DW251" s="345"/>
      <c r="DX251" s="344">
        <f t="shared" si="1945"/>
        <v>0</v>
      </c>
      <c r="DY251" s="346"/>
      <c r="DZ251" s="347"/>
      <c r="EA251" s="347"/>
      <c r="EB251" s="344">
        <f t="shared" si="1946"/>
        <v>0</v>
      </c>
      <c r="EC251" s="345">
        <v>0.294289866351475</v>
      </c>
      <c r="ED251" s="348">
        <f t="shared" si="1947"/>
        <v>0</v>
      </c>
      <c r="EE251" s="348">
        <f t="shared" si="1948"/>
        <v>0</v>
      </c>
      <c r="EF251" s="612"/>
      <c r="EG251" s="341">
        <v>2.0</v>
      </c>
      <c r="EH251" s="342" t="s">
        <v>148</v>
      </c>
      <c r="EI251" s="343" t="s">
        <v>121</v>
      </c>
      <c r="EJ251" s="343" t="s">
        <v>123</v>
      </c>
      <c r="EK251" s="344"/>
      <c r="EL251" s="344"/>
      <c r="EM251" s="344">
        <f t="shared" si="1949"/>
        <v>0</v>
      </c>
      <c r="EN251" s="345"/>
      <c r="EO251" s="344">
        <f t="shared" si="1950"/>
        <v>0</v>
      </c>
      <c r="EP251" s="346"/>
      <c r="EQ251" s="347"/>
      <c r="ER251" s="347"/>
      <c r="ES251" s="344">
        <f t="shared" si="1951"/>
        <v>0</v>
      </c>
      <c r="ET251" s="345">
        <v>0.294289866351475</v>
      </c>
      <c r="EU251" s="348">
        <f t="shared" si="1952"/>
        <v>0</v>
      </c>
      <c r="EV251" s="348">
        <f t="shared" si="1953"/>
        <v>0</v>
      </c>
      <c r="EW251" s="612"/>
      <c r="EX251" s="341">
        <v>2.0</v>
      </c>
      <c r="EY251" s="342" t="s">
        <v>148</v>
      </c>
      <c r="EZ251" s="343" t="s">
        <v>121</v>
      </c>
      <c r="FA251" s="343" t="s">
        <v>123</v>
      </c>
      <c r="FB251" s="344"/>
      <c r="FC251" s="344"/>
      <c r="FD251" s="344">
        <f t="shared" si="1954"/>
        <v>0</v>
      </c>
      <c r="FE251" s="345"/>
      <c r="FF251" s="344">
        <f t="shared" si="1955"/>
        <v>0</v>
      </c>
      <c r="FG251" s="346"/>
      <c r="FH251" s="347"/>
      <c r="FI251" s="347"/>
      <c r="FJ251" s="344">
        <f t="shared" si="1956"/>
        <v>0</v>
      </c>
      <c r="FK251" s="345">
        <v>0.294289866351475</v>
      </c>
      <c r="FL251" s="348">
        <f t="shared" si="1957"/>
        <v>0</v>
      </c>
      <c r="FM251" s="348">
        <f t="shared" si="1958"/>
        <v>0</v>
      </c>
      <c r="FN251" s="612"/>
      <c r="FO251" s="341">
        <v>2.0</v>
      </c>
      <c r="FP251" s="342" t="s">
        <v>148</v>
      </c>
      <c r="FQ251" s="343" t="s">
        <v>121</v>
      </c>
      <c r="FR251" s="343" t="s">
        <v>123</v>
      </c>
      <c r="FS251" s="344"/>
      <c r="FT251" s="344"/>
      <c r="FU251" s="344">
        <f t="shared" si="1959"/>
        <v>0</v>
      </c>
      <c r="FV251" s="345"/>
      <c r="FW251" s="344">
        <f t="shared" si="1960"/>
        <v>0</v>
      </c>
      <c r="FX251" s="346"/>
      <c r="FY251" s="347"/>
      <c r="FZ251" s="347"/>
      <c r="GA251" s="344">
        <f t="shared" si="1961"/>
        <v>0</v>
      </c>
      <c r="GB251" s="345">
        <v>0.294289866351475</v>
      </c>
      <c r="GC251" s="348">
        <f t="shared" si="1962"/>
        <v>0</v>
      </c>
      <c r="GD251" s="348">
        <f t="shared" si="1963"/>
        <v>0</v>
      </c>
      <c r="GE251" s="612"/>
      <c r="GF251" s="341">
        <v>2.0</v>
      </c>
      <c r="GG251" s="342" t="s">
        <v>148</v>
      </c>
      <c r="GH251" s="343" t="s">
        <v>121</v>
      </c>
      <c r="GI251" s="343" t="s">
        <v>123</v>
      </c>
      <c r="GJ251" s="344"/>
      <c r="GK251" s="344"/>
      <c r="GL251" s="344">
        <f t="shared" si="1964"/>
        <v>0</v>
      </c>
      <c r="GM251" s="345"/>
      <c r="GN251" s="344">
        <f t="shared" si="1965"/>
        <v>0</v>
      </c>
      <c r="GO251" s="346"/>
      <c r="GP251" s="347"/>
      <c r="GQ251" s="347"/>
      <c r="GR251" s="344">
        <f t="shared" si="1966"/>
        <v>0</v>
      </c>
      <c r="GS251" s="345">
        <v>0.294289866351475</v>
      </c>
      <c r="GT251" s="348">
        <f t="shared" si="1967"/>
        <v>0</v>
      </c>
      <c r="GU251" s="348">
        <f t="shared" si="1968"/>
        <v>0</v>
      </c>
      <c r="GV251" s="612"/>
      <c r="GW251" s="341">
        <v>2.0</v>
      </c>
      <c r="GX251" s="342" t="s">
        <v>148</v>
      </c>
      <c r="GY251" s="343" t="s">
        <v>121</v>
      </c>
      <c r="GZ251" s="343" t="s">
        <v>123</v>
      </c>
      <c r="HA251" s="344"/>
      <c r="HB251" s="344"/>
      <c r="HC251" s="344">
        <f t="shared" si="1969"/>
        <v>0</v>
      </c>
      <c r="HD251" s="345"/>
      <c r="HE251" s="344">
        <f t="shared" si="1970"/>
        <v>0</v>
      </c>
      <c r="HF251" s="346"/>
      <c r="HG251" s="347"/>
      <c r="HH251" s="347"/>
      <c r="HI251" s="344">
        <f t="shared" si="1971"/>
        <v>0</v>
      </c>
      <c r="HJ251" s="345">
        <v>0.294289866351475</v>
      </c>
      <c r="HK251" s="348">
        <f t="shared" si="1972"/>
        <v>0</v>
      </c>
      <c r="HL251" s="348">
        <f t="shared" si="1973"/>
        <v>0</v>
      </c>
      <c r="HM251" s="612"/>
      <c r="HN251" s="341">
        <v>2.0</v>
      </c>
      <c r="HO251" s="342" t="s">
        <v>148</v>
      </c>
      <c r="HP251" s="343" t="s">
        <v>121</v>
      </c>
      <c r="HQ251" s="343" t="s">
        <v>123</v>
      </c>
      <c r="HR251" s="344"/>
      <c r="HS251" s="344"/>
      <c r="HT251" s="344">
        <f t="shared" si="1974"/>
        <v>0</v>
      </c>
      <c r="HU251" s="345"/>
      <c r="HV251" s="344">
        <f t="shared" si="1975"/>
        <v>0</v>
      </c>
      <c r="HW251" s="346"/>
      <c r="HX251" s="347"/>
      <c r="HY251" s="347"/>
      <c r="HZ251" s="344">
        <f t="shared" si="1976"/>
        <v>0</v>
      </c>
      <c r="IA251" s="345">
        <v>0.294289866351475</v>
      </c>
      <c r="IB251" s="348">
        <f t="shared" si="1977"/>
        <v>0</v>
      </c>
      <c r="IC251" s="348">
        <f t="shared" si="1978"/>
        <v>0</v>
      </c>
      <c r="ID251" s="612"/>
      <c r="IE251" s="341">
        <v>2.0</v>
      </c>
      <c r="IF251" s="342" t="s">
        <v>148</v>
      </c>
      <c r="IG251" s="343" t="s">
        <v>121</v>
      </c>
      <c r="IH251" s="343" t="s">
        <v>123</v>
      </c>
      <c r="II251" s="344"/>
      <c r="IJ251" s="344"/>
      <c r="IK251" s="344">
        <f t="shared" si="1979"/>
        <v>0</v>
      </c>
      <c r="IL251" s="345"/>
      <c r="IM251" s="344">
        <f t="shared" si="1980"/>
        <v>0</v>
      </c>
      <c r="IN251" s="346"/>
      <c r="IO251" s="347"/>
      <c r="IP251" s="347"/>
      <c r="IQ251" s="344">
        <f t="shared" si="1981"/>
        <v>0</v>
      </c>
      <c r="IR251" s="345">
        <v>0.294289866351475</v>
      </c>
      <c r="IS251" s="348">
        <f t="shared" si="1982"/>
        <v>0</v>
      </c>
      <c r="IT251" s="348">
        <f t="shared" si="1983"/>
        <v>0</v>
      </c>
      <c r="IU251" s="612"/>
      <c r="IV251" s="341">
        <v>2.0</v>
      </c>
      <c r="IW251" s="342" t="s">
        <v>148</v>
      </c>
      <c r="IX251" s="343" t="s">
        <v>121</v>
      </c>
      <c r="IY251" s="343" t="s">
        <v>123</v>
      </c>
      <c r="IZ251" s="344"/>
      <c r="JA251" s="344"/>
      <c r="JB251" s="344">
        <f t="shared" si="1984"/>
        <v>0</v>
      </c>
      <c r="JC251" s="345"/>
      <c r="JD251" s="344">
        <f t="shared" si="1985"/>
        <v>0</v>
      </c>
      <c r="JE251" s="346"/>
      <c r="JF251" s="347"/>
      <c r="JG251" s="347"/>
      <c r="JH251" s="344">
        <f t="shared" si="1986"/>
        <v>0</v>
      </c>
      <c r="JI251" s="345">
        <v>0.294289866351475</v>
      </c>
      <c r="JJ251" s="348">
        <f t="shared" si="1987"/>
        <v>0</v>
      </c>
      <c r="JK251" s="348">
        <f t="shared" si="1988"/>
        <v>0</v>
      </c>
      <c r="JL251" s="612"/>
      <c r="JM251" s="341">
        <v>2.0</v>
      </c>
      <c r="JN251" s="342" t="s">
        <v>148</v>
      </c>
      <c r="JO251" s="343" t="s">
        <v>121</v>
      </c>
      <c r="JP251" s="343" t="s">
        <v>123</v>
      </c>
      <c r="JQ251" s="344"/>
      <c r="JR251" s="344"/>
      <c r="JS251" s="344">
        <f t="shared" si="1989"/>
        <v>0</v>
      </c>
      <c r="JT251" s="345"/>
      <c r="JU251" s="344">
        <f t="shared" si="1990"/>
        <v>0</v>
      </c>
      <c r="JV251" s="346"/>
      <c r="JW251" s="347"/>
      <c r="JX251" s="347"/>
      <c r="JY251" s="344">
        <f t="shared" si="1991"/>
        <v>0</v>
      </c>
      <c r="JZ251" s="345">
        <v>0.294289866351475</v>
      </c>
      <c r="KA251" s="348">
        <f t="shared" si="1992"/>
        <v>0</v>
      </c>
      <c r="KB251" s="348">
        <f t="shared" si="1993"/>
        <v>0</v>
      </c>
      <c r="KC251" s="612"/>
      <c r="KD251" s="341">
        <v>2.0</v>
      </c>
      <c r="KE251" s="342" t="s">
        <v>148</v>
      </c>
      <c r="KF251" s="343" t="s">
        <v>121</v>
      </c>
      <c r="KG251" s="343" t="s">
        <v>123</v>
      </c>
      <c r="KH251" s="344"/>
      <c r="KI251" s="344"/>
      <c r="KJ251" s="344">
        <f t="shared" si="1994"/>
        <v>0</v>
      </c>
      <c r="KK251" s="345"/>
      <c r="KL251" s="344">
        <f t="shared" si="1995"/>
        <v>0</v>
      </c>
      <c r="KM251" s="346"/>
      <c r="KN251" s="347"/>
      <c r="KO251" s="347"/>
      <c r="KP251" s="344">
        <f t="shared" si="1996"/>
        <v>0</v>
      </c>
      <c r="KQ251" s="345">
        <v>0.294289866351475</v>
      </c>
      <c r="KR251" s="348">
        <f t="shared" si="1997"/>
        <v>0</v>
      </c>
      <c r="KS251" s="348">
        <f t="shared" si="1998"/>
        <v>0</v>
      </c>
      <c r="KT251" s="612"/>
      <c r="KU251" s="351"/>
    </row>
    <row r="252" ht="15.75" customHeight="1">
      <c r="A252" s="341">
        <v>3.0</v>
      </c>
      <c r="B252" s="342" t="s">
        <v>149</v>
      </c>
      <c r="C252" s="343" t="s">
        <v>121</v>
      </c>
      <c r="D252" s="343" t="s">
        <v>123</v>
      </c>
      <c r="E252" s="344"/>
      <c r="F252" s="344"/>
      <c r="G252" s="344">
        <f t="shared" si="1909"/>
        <v>0</v>
      </c>
      <c r="H252" s="345"/>
      <c r="I252" s="344">
        <f t="shared" si="1910"/>
        <v>0</v>
      </c>
      <c r="J252" s="346"/>
      <c r="K252" s="347"/>
      <c r="L252" s="347"/>
      <c r="M252" s="344">
        <f t="shared" si="1911"/>
        <v>0</v>
      </c>
      <c r="N252" s="345">
        <v>0.294289866351475</v>
      </c>
      <c r="O252" s="348">
        <f t="shared" si="1912"/>
        <v>0</v>
      </c>
      <c r="P252" s="348">
        <f t="shared" si="1913"/>
        <v>0</v>
      </c>
      <c r="Q252" s="612"/>
      <c r="R252" s="341">
        <v>3.0</v>
      </c>
      <c r="S252" s="342" t="s">
        <v>149</v>
      </c>
      <c r="T252" s="343" t="s">
        <v>121</v>
      </c>
      <c r="U252" s="343" t="s">
        <v>123</v>
      </c>
      <c r="V252" s="344"/>
      <c r="W252" s="344"/>
      <c r="X252" s="344">
        <f t="shared" si="1914"/>
        <v>0</v>
      </c>
      <c r="Y252" s="345"/>
      <c r="Z252" s="344">
        <f t="shared" si="1915"/>
        <v>0</v>
      </c>
      <c r="AA252" s="346"/>
      <c r="AB252" s="347"/>
      <c r="AC252" s="347"/>
      <c r="AD252" s="344">
        <f t="shared" si="1916"/>
        <v>0</v>
      </c>
      <c r="AE252" s="345">
        <v>0.294289866351475</v>
      </c>
      <c r="AF252" s="348">
        <f t="shared" si="1917"/>
        <v>0</v>
      </c>
      <c r="AG252" s="348">
        <f t="shared" si="1918"/>
        <v>0</v>
      </c>
      <c r="AH252" s="612"/>
      <c r="AI252" s="341">
        <v>3.0</v>
      </c>
      <c r="AJ252" s="342" t="s">
        <v>149</v>
      </c>
      <c r="AK252" s="343" t="s">
        <v>121</v>
      </c>
      <c r="AL252" s="343" t="s">
        <v>123</v>
      </c>
      <c r="AM252" s="344"/>
      <c r="AN252" s="344"/>
      <c r="AO252" s="344">
        <f t="shared" si="1919"/>
        <v>0</v>
      </c>
      <c r="AP252" s="345"/>
      <c r="AQ252" s="344">
        <f t="shared" si="1920"/>
        <v>0</v>
      </c>
      <c r="AR252" s="346"/>
      <c r="AS252" s="347"/>
      <c r="AT252" s="347"/>
      <c r="AU252" s="344">
        <f t="shared" si="1921"/>
        <v>0</v>
      </c>
      <c r="AV252" s="345">
        <v>0.294289866351475</v>
      </c>
      <c r="AW252" s="348">
        <f t="shared" si="1922"/>
        <v>0</v>
      </c>
      <c r="AX252" s="348">
        <f t="shared" si="1923"/>
        <v>0</v>
      </c>
      <c r="AY252" s="612"/>
      <c r="AZ252" s="341">
        <v>3.0</v>
      </c>
      <c r="BA252" s="342" t="s">
        <v>149</v>
      </c>
      <c r="BB252" s="343" t="s">
        <v>121</v>
      </c>
      <c r="BC252" s="343" t="s">
        <v>123</v>
      </c>
      <c r="BD252" s="344"/>
      <c r="BE252" s="344"/>
      <c r="BF252" s="344">
        <f t="shared" si="1924"/>
        <v>0</v>
      </c>
      <c r="BG252" s="345"/>
      <c r="BH252" s="344">
        <f t="shared" si="1925"/>
        <v>0</v>
      </c>
      <c r="BI252" s="346"/>
      <c r="BJ252" s="347"/>
      <c r="BK252" s="347"/>
      <c r="BL252" s="344">
        <f t="shared" si="1926"/>
        <v>0</v>
      </c>
      <c r="BM252" s="345">
        <v>0.294289866351475</v>
      </c>
      <c r="BN252" s="348">
        <f t="shared" si="1927"/>
        <v>0</v>
      </c>
      <c r="BO252" s="348">
        <f t="shared" si="1928"/>
        <v>0</v>
      </c>
      <c r="BP252" s="612"/>
      <c r="BQ252" s="341">
        <v>3.0</v>
      </c>
      <c r="BR252" s="342" t="s">
        <v>149</v>
      </c>
      <c r="BS252" s="343" t="s">
        <v>121</v>
      </c>
      <c r="BT252" s="343" t="s">
        <v>123</v>
      </c>
      <c r="BU252" s="344"/>
      <c r="BV252" s="344"/>
      <c r="BW252" s="344">
        <f t="shared" si="1929"/>
        <v>0</v>
      </c>
      <c r="BX252" s="345"/>
      <c r="BY252" s="344">
        <f t="shared" si="1930"/>
        <v>0</v>
      </c>
      <c r="BZ252" s="346"/>
      <c r="CA252" s="347"/>
      <c r="CB252" s="347"/>
      <c r="CC252" s="344">
        <f t="shared" si="1931"/>
        <v>0</v>
      </c>
      <c r="CD252" s="345">
        <v>0.294289866351475</v>
      </c>
      <c r="CE252" s="348">
        <f t="shared" si="1932"/>
        <v>0</v>
      </c>
      <c r="CF252" s="348">
        <f t="shared" si="1933"/>
        <v>0</v>
      </c>
      <c r="CG252" s="612"/>
      <c r="CH252" s="341">
        <v>3.0</v>
      </c>
      <c r="CI252" s="342" t="s">
        <v>149</v>
      </c>
      <c r="CJ252" s="343" t="s">
        <v>121</v>
      </c>
      <c r="CK252" s="343" t="s">
        <v>123</v>
      </c>
      <c r="CL252" s="344"/>
      <c r="CM252" s="344"/>
      <c r="CN252" s="344">
        <f t="shared" si="1934"/>
        <v>0</v>
      </c>
      <c r="CO252" s="345"/>
      <c r="CP252" s="344">
        <f t="shared" si="1935"/>
        <v>0</v>
      </c>
      <c r="CQ252" s="346"/>
      <c r="CR252" s="347"/>
      <c r="CS252" s="347"/>
      <c r="CT252" s="344">
        <f t="shared" si="1936"/>
        <v>0</v>
      </c>
      <c r="CU252" s="345">
        <v>0.294289866351475</v>
      </c>
      <c r="CV252" s="348">
        <f t="shared" si="1937"/>
        <v>0</v>
      </c>
      <c r="CW252" s="348">
        <f t="shared" si="1938"/>
        <v>0</v>
      </c>
      <c r="CX252" s="612"/>
      <c r="CY252" s="341">
        <v>3.0</v>
      </c>
      <c r="CZ252" s="342" t="s">
        <v>149</v>
      </c>
      <c r="DA252" s="343" t="s">
        <v>121</v>
      </c>
      <c r="DB252" s="343" t="s">
        <v>123</v>
      </c>
      <c r="DC252" s="344"/>
      <c r="DD252" s="344"/>
      <c r="DE252" s="344">
        <f t="shared" si="1939"/>
        <v>0</v>
      </c>
      <c r="DF252" s="345"/>
      <c r="DG252" s="344">
        <f t="shared" si="1940"/>
        <v>0</v>
      </c>
      <c r="DH252" s="346"/>
      <c r="DI252" s="347"/>
      <c r="DJ252" s="347"/>
      <c r="DK252" s="344">
        <f t="shared" si="1941"/>
        <v>0</v>
      </c>
      <c r="DL252" s="345">
        <v>0.294289866351475</v>
      </c>
      <c r="DM252" s="348">
        <f t="shared" si="1942"/>
        <v>0</v>
      </c>
      <c r="DN252" s="348">
        <f t="shared" si="1943"/>
        <v>0</v>
      </c>
      <c r="DO252" s="612"/>
      <c r="DP252" s="341">
        <v>3.0</v>
      </c>
      <c r="DQ252" s="342" t="s">
        <v>149</v>
      </c>
      <c r="DR252" s="343" t="s">
        <v>121</v>
      </c>
      <c r="DS252" s="343" t="s">
        <v>123</v>
      </c>
      <c r="DT252" s="344"/>
      <c r="DU252" s="344"/>
      <c r="DV252" s="344">
        <f t="shared" si="1944"/>
        <v>0</v>
      </c>
      <c r="DW252" s="345"/>
      <c r="DX252" s="344">
        <f t="shared" si="1945"/>
        <v>0</v>
      </c>
      <c r="DY252" s="346"/>
      <c r="DZ252" s="347"/>
      <c r="EA252" s="347"/>
      <c r="EB252" s="344">
        <f t="shared" si="1946"/>
        <v>0</v>
      </c>
      <c r="EC252" s="345">
        <v>0.294289866351475</v>
      </c>
      <c r="ED252" s="348">
        <f t="shared" si="1947"/>
        <v>0</v>
      </c>
      <c r="EE252" s="348">
        <f t="shared" si="1948"/>
        <v>0</v>
      </c>
      <c r="EF252" s="612"/>
      <c r="EG252" s="341">
        <v>3.0</v>
      </c>
      <c r="EH252" s="342" t="s">
        <v>149</v>
      </c>
      <c r="EI252" s="343" t="s">
        <v>121</v>
      </c>
      <c r="EJ252" s="343" t="s">
        <v>123</v>
      </c>
      <c r="EK252" s="344"/>
      <c r="EL252" s="344"/>
      <c r="EM252" s="344">
        <f t="shared" si="1949"/>
        <v>0</v>
      </c>
      <c r="EN252" s="345"/>
      <c r="EO252" s="344">
        <f t="shared" si="1950"/>
        <v>0</v>
      </c>
      <c r="EP252" s="346"/>
      <c r="EQ252" s="347"/>
      <c r="ER252" s="347"/>
      <c r="ES252" s="344">
        <f t="shared" si="1951"/>
        <v>0</v>
      </c>
      <c r="ET252" s="345">
        <v>0.294289866351475</v>
      </c>
      <c r="EU252" s="348">
        <f t="shared" si="1952"/>
        <v>0</v>
      </c>
      <c r="EV252" s="348">
        <f t="shared" si="1953"/>
        <v>0</v>
      </c>
      <c r="EW252" s="612"/>
      <c r="EX252" s="341">
        <v>3.0</v>
      </c>
      <c r="EY252" s="342" t="s">
        <v>149</v>
      </c>
      <c r="EZ252" s="343" t="s">
        <v>121</v>
      </c>
      <c r="FA252" s="343" t="s">
        <v>123</v>
      </c>
      <c r="FB252" s="344"/>
      <c r="FC252" s="344"/>
      <c r="FD252" s="344">
        <f t="shared" si="1954"/>
        <v>0</v>
      </c>
      <c r="FE252" s="345"/>
      <c r="FF252" s="344">
        <f t="shared" si="1955"/>
        <v>0</v>
      </c>
      <c r="FG252" s="346"/>
      <c r="FH252" s="347"/>
      <c r="FI252" s="347"/>
      <c r="FJ252" s="344">
        <f t="shared" si="1956"/>
        <v>0</v>
      </c>
      <c r="FK252" s="345">
        <v>0.294289866351475</v>
      </c>
      <c r="FL252" s="348">
        <f t="shared" si="1957"/>
        <v>0</v>
      </c>
      <c r="FM252" s="348">
        <f t="shared" si="1958"/>
        <v>0</v>
      </c>
      <c r="FN252" s="612"/>
      <c r="FO252" s="341">
        <v>3.0</v>
      </c>
      <c r="FP252" s="342" t="s">
        <v>149</v>
      </c>
      <c r="FQ252" s="343" t="s">
        <v>121</v>
      </c>
      <c r="FR252" s="343" t="s">
        <v>123</v>
      </c>
      <c r="FS252" s="344"/>
      <c r="FT252" s="344"/>
      <c r="FU252" s="344">
        <f t="shared" si="1959"/>
        <v>0</v>
      </c>
      <c r="FV252" s="345"/>
      <c r="FW252" s="344">
        <f t="shared" si="1960"/>
        <v>0</v>
      </c>
      <c r="FX252" s="346"/>
      <c r="FY252" s="347"/>
      <c r="FZ252" s="347"/>
      <c r="GA252" s="344">
        <f t="shared" si="1961"/>
        <v>0</v>
      </c>
      <c r="GB252" s="345">
        <v>0.294289866351475</v>
      </c>
      <c r="GC252" s="348">
        <f t="shared" si="1962"/>
        <v>0</v>
      </c>
      <c r="GD252" s="348">
        <f t="shared" si="1963"/>
        <v>0</v>
      </c>
      <c r="GE252" s="612"/>
      <c r="GF252" s="341">
        <v>3.0</v>
      </c>
      <c r="GG252" s="342" t="s">
        <v>149</v>
      </c>
      <c r="GH252" s="343" t="s">
        <v>121</v>
      </c>
      <c r="GI252" s="343" t="s">
        <v>123</v>
      </c>
      <c r="GJ252" s="344"/>
      <c r="GK252" s="344"/>
      <c r="GL252" s="344">
        <f t="shared" si="1964"/>
        <v>0</v>
      </c>
      <c r="GM252" s="345"/>
      <c r="GN252" s="344">
        <f t="shared" si="1965"/>
        <v>0</v>
      </c>
      <c r="GO252" s="346"/>
      <c r="GP252" s="347"/>
      <c r="GQ252" s="347"/>
      <c r="GR252" s="344">
        <f t="shared" si="1966"/>
        <v>0</v>
      </c>
      <c r="GS252" s="345">
        <v>0.294289866351475</v>
      </c>
      <c r="GT252" s="348">
        <f t="shared" si="1967"/>
        <v>0</v>
      </c>
      <c r="GU252" s="348">
        <f t="shared" si="1968"/>
        <v>0</v>
      </c>
      <c r="GV252" s="612"/>
      <c r="GW252" s="341">
        <v>3.0</v>
      </c>
      <c r="GX252" s="342" t="s">
        <v>149</v>
      </c>
      <c r="GY252" s="343" t="s">
        <v>121</v>
      </c>
      <c r="GZ252" s="343" t="s">
        <v>123</v>
      </c>
      <c r="HA252" s="344"/>
      <c r="HB252" s="344"/>
      <c r="HC252" s="344">
        <f t="shared" si="1969"/>
        <v>0</v>
      </c>
      <c r="HD252" s="345"/>
      <c r="HE252" s="344">
        <f t="shared" si="1970"/>
        <v>0</v>
      </c>
      <c r="HF252" s="346"/>
      <c r="HG252" s="347"/>
      <c r="HH252" s="347"/>
      <c r="HI252" s="344">
        <f t="shared" si="1971"/>
        <v>0</v>
      </c>
      <c r="HJ252" s="345">
        <v>0.294289866351475</v>
      </c>
      <c r="HK252" s="348">
        <f t="shared" si="1972"/>
        <v>0</v>
      </c>
      <c r="HL252" s="348">
        <f t="shared" si="1973"/>
        <v>0</v>
      </c>
      <c r="HM252" s="612"/>
      <c r="HN252" s="341">
        <v>3.0</v>
      </c>
      <c r="HO252" s="342" t="s">
        <v>149</v>
      </c>
      <c r="HP252" s="343" t="s">
        <v>121</v>
      </c>
      <c r="HQ252" s="343" t="s">
        <v>123</v>
      </c>
      <c r="HR252" s="344"/>
      <c r="HS252" s="344"/>
      <c r="HT252" s="344">
        <f t="shared" si="1974"/>
        <v>0</v>
      </c>
      <c r="HU252" s="345"/>
      <c r="HV252" s="344">
        <f t="shared" si="1975"/>
        <v>0</v>
      </c>
      <c r="HW252" s="346"/>
      <c r="HX252" s="347"/>
      <c r="HY252" s="347"/>
      <c r="HZ252" s="344">
        <f t="shared" si="1976"/>
        <v>0</v>
      </c>
      <c r="IA252" s="345">
        <v>0.294289866351475</v>
      </c>
      <c r="IB252" s="348">
        <f t="shared" si="1977"/>
        <v>0</v>
      </c>
      <c r="IC252" s="348">
        <f t="shared" si="1978"/>
        <v>0</v>
      </c>
      <c r="ID252" s="612"/>
      <c r="IE252" s="341">
        <v>3.0</v>
      </c>
      <c r="IF252" s="342" t="s">
        <v>149</v>
      </c>
      <c r="IG252" s="343" t="s">
        <v>121</v>
      </c>
      <c r="IH252" s="343" t="s">
        <v>123</v>
      </c>
      <c r="II252" s="344"/>
      <c r="IJ252" s="344"/>
      <c r="IK252" s="344">
        <f t="shared" si="1979"/>
        <v>0</v>
      </c>
      <c r="IL252" s="345"/>
      <c r="IM252" s="344">
        <f t="shared" si="1980"/>
        <v>0</v>
      </c>
      <c r="IN252" s="346"/>
      <c r="IO252" s="347"/>
      <c r="IP252" s="347"/>
      <c r="IQ252" s="344">
        <f t="shared" si="1981"/>
        <v>0</v>
      </c>
      <c r="IR252" s="345">
        <v>0.294289866351475</v>
      </c>
      <c r="IS252" s="348">
        <f t="shared" si="1982"/>
        <v>0</v>
      </c>
      <c r="IT252" s="348">
        <f t="shared" si="1983"/>
        <v>0</v>
      </c>
      <c r="IU252" s="612"/>
      <c r="IV252" s="341">
        <v>3.0</v>
      </c>
      <c r="IW252" s="342" t="s">
        <v>149</v>
      </c>
      <c r="IX252" s="343" t="s">
        <v>121</v>
      </c>
      <c r="IY252" s="343" t="s">
        <v>123</v>
      </c>
      <c r="IZ252" s="344"/>
      <c r="JA252" s="344"/>
      <c r="JB252" s="344">
        <f t="shared" si="1984"/>
        <v>0</v>
      </c>
      <c r="JC252" s="345"/>
      <c r="JD252" s="344">
        <f t="shared" si="1985"/>
        <v>0</v>
      </c>
      <c r="JE252" s="346"/>
      <c r="JF252" s="347"/>
      <c r="JG252" s="347"/>
      <c r="JH252" s="344">
        <f t="shared" si="1986"/>
        <v>0</v>
      </c>
      <c r="JI252" s="345">
        <v>0.294289866351475</v>
      </c>
      <c r="JJ252" s="348">
        <f t="shared" si="1987"/>
        <v>0</v>
      </c>
      <c r="JK252" s="348">
        <f t="shared" si="1988"/>
        <v>0</v>
      </c>
      <c r="JL252" s="612"/>
      <c r="JM252" s="341">
        <v>3.0</v>
      </c>
      <c r="JN252" s="342" t="s">
        <v>149</v>
      </c>
      <c r="JO252" s="343" t="s">
        <v>121</v>
      </c>
      <c r="JP252" s="343" t="s">
        <v>123</v>
      </c>
      <c r="JQ252" s="344"/>
      <c r="JR252" s="344"/>
      <c r="JS252" s="344">
        <f t="shared" si="1989"/>
        <v>0</v>
      </c>
      <c r="JT252" s="345"/>
      <c r="JU252" s="344">
        <f t="shared" si="1990"/>
        <v>0</v>
      </c>
      <c r="JV252" s="346"/>
      <c r="JW252" s="347"/>
      <c r="JX252" s="347"/>
      <c r="JY252" s="344">
        <f t="shared" si="1991"/>
        <v>0</v>
      </c>
      <c r="JZ252" s="345">
        <v>0.294289866351475</v>
      </c>
      <c r="KA252" s="348">
        <f t="shared" si="1992"/>
        <v>0</v>
      </c>
      <c r="KB252" s="348">
        <f t="shared" si="1993"/>
        <v>0</v>
      </c>
      <c r="KC252" s="612"/>
      <c r="KD252" s="341">
        <v>3.0</v>
      </c>
      <c r="KE252" s="342" t="s">
        <v>149</v>
      </c>
      <c r="KF252" s="343" t="s">
        <v>121</v>
      </c>
      <c r="KG252" s="343" t="s">
        <v>123</v>
      </c>
      <c r="KH252" s="344"/>
      <c r="KI252" s="344"/>
      <c r="KJ252" s="344">
        <f t="shared" si="1994"/>
        <v>0</v>
      </c>
      <c r="KK252" s="345"/>
      <c r="KL252" s="344">
        <f t="shared" si="1995"/>
        <v>0</v>
      </c>
      <c r="KM252" s="346"/>
      <c r="KN252" s="347"/>
      <c r="KO252" s="347"/>
      <c r="KP252" s="344">
        <f t="shared" si="1996"/>
        <v>0</v>
      </c>
      <c r="KQ252" s="345">
        <v>0.294289866351475</v>
      </c>
      <c r="KR252" s="348">
        <f t="shared" si="1997"/>
        <v>0</v>
      </c>
      <c r="KS252" s="348">
        <f t="shared" si="1998"/>
        <v>0</v>
      </c>
      <c r="KT252" s="612"/>
      <c r="KU252" s="351"/>
    </row>
    <row r="253" ht="15.75" customHeight="1">
      <c r="A253" s="341">
        <v>4.0</v>
      </c>
      <c r="B253" s="342" t="s">
        <v>132</v>
      </c>
      <c r="C253" s="343" t="s">
        <v>121</v>
      </c>
      <c r="D253" s="343" t="s">
        <v>123</v>
      </c>
      <c r="E253" s="344"/>
      <c r="F253" s="344"/>
      <c r="G253" s="344">
        <f t="shared" si="1909"/>
        <v>0</v>
      </c>
      <c r="H253" s="345"/>
      <c r="I253" s="344">
        <f t="shared" si="1910"/>
        <v>0</v>
      </c>
      <c r="J253" s="346"/>
      <c r="K253" s="347"/>
      <c r="L253" s="347"/>
      <c r="M253" s="344">
        <f t="shared" si="1911"/>
        <v>0</v>
      </c>
      <c r="N253" s="345">
        <v>0.294289866351475</v>
      </c>
      <c r="O253" s="348">
        <f t="shared" si="1912"/>
        <v>0</v>
      </c>
      <c r="P253" s="348">
        <f t="shared" si="1913"/>
        <v>0</v>
      </c>
      <c r="Q253" s="612"/>
      <c r="R253" s="341">
        <v>4.0</v>
      </c>
      <c r="S253" s="342" t="s">
        <v>132</v>
      </c>
      <c r="T253" s="343" t="s">
        <v>121</v>
      </c>
      <c r="U253" s="343" t="s">
        <v>123</v>
      </c>
      <c r="V253" s="344"/>
      <c r="W253" s="344"/>
      <c r="X253" s="344">
        <f t="shared" si="1914"/>
        <v>0</v>
      </c>
      <c r="Y253" s="345"/>
      <c r="Z253" s="344">
        <f t="shared" si="1915"/>
        <v>0</v>
      </c>
      <c r="AA253" s="346"/>
      <c r="AB253" s="347"/>
      <c r="AC253" s="347"/>
      <c r="AD253" s="344">
        <f t="shared" si="1916"/>
        <v>0</v>
      </c>
      <c r="AE253" s="345">
        <v>0.294289866351475</v>
      </c>
      <c r="AF253" s="348">
        <f t="shared" si="1917"/>
        <v>0</v>
      </c>
      <c r="AG253" s="348">
        <f t="shared" si="1918"/>
        <v>0</v>
      </c>
      <c r="AH253" s="612"/>
      <c r="AI253" s="341">
        <v>4.0</v>
      </c>
      <c r="AJ253" s="342" t="s">
        <v>132</v>
      </c>
      <c r="AK253" s="343" t="s">
        <v>121</v>
      </c>
      <c r="AL253" s="343" t="s">
        <v>123</v>
      </c>
      <c r="AM253" s="344"/>
      <c r="AN253" s="344"/>
      <c r="AO253" s="344">
        <f t="shared" si="1919"/>
        <v>0</v>
      </c>
      <c r="AP253" s="345"/>
      <c r="AQ253" s="344">
        <f t="shared" si="1920"/>
        <v>0</v>
      </c>
      <c r="AR253" s="346"/>
      <c r="AS253" s="347"/>
      <c r="AT253" s="347"/>
      <c r="AU253" s="344">
        <f t="shared" si="1921"/>
        <v>0</v>
      </c>
      <c r="AV253" s="345">
        <v>0.294289866351475</v>
      </c>
      <c r="AW253" s="348">
        <f t="shared" si="1922"/>
        <v>0</v>
      </c>
      <c r="AX253" s="348">
        <f t="shared" si="1923"/>
        <v>0</v>
      </c>
      <c r="AY253" s="612"/>
      <c r="AZ253" s="341">
        <v>4.0</v>
      </c>
      <c r="BA253" s="342" t="s">
        <v>132</v>
      </c>
      <c r="BB253" s="343" t="s">
        <v>121</v>
      </c>
      <c r="BC253" s="343" t="s">
        <v>123</v>
      </c>
      <c r="BD253" s="344"/>
      <c r="BE253" s="344"/>
      <c r="BF253" s="344">
        <f t="shared" si="1924"/>
        <v>0</v>
      </c>
      <c r="BG253" s="345"/>
      <c r="BH253" s="344">
        <f t="shared" si="1925"/>
        <v>0</v>
      </c>
      <c r="BI253" s="346"/>
      <c r="BJ253" s="347"/>
      <c r="BK253" s="347"/>
      <c r="BL253" s="344">
        <f t="shared" si="1926"/>
        <v>0</v>
      </c>
      <c r="BM253" s="345">
        <v>0.294289866351475</v>
      </c>
      <c r="BN253" s="348">
        <f t="shared" si="1927"/>
        <v>0</v>
      </c>
      <c r="BO253" s="348">
        <f t="shared" si="1928"/>
        <v>0</v>
      </c>
      <c r="BP253" s="612"/>
      <c r="BQ253" s="341">
        <v>4.0</v>
      </c>
      <c r="BR253" s="342" t="s">
        <v>132</v>
      </c>
      <c r="BS253" s="343" t="s">
        <v>121</v>
      </c>
      <c r="BT253" s="343" t="s">
        <v>123</v>
      </c>
      <c r="BU253" s="344"/>
      <c r="BV253" s="344"/>
      <c r="BW253" s="344">
        <f t="shared" si="1929"/>
        <v>0</v>
      </c>
      <c r="BX253" s="345"/>
      <c r="BY253" s="344">
        <f t="shared" si="1930"/>
        <v>0</v>
      </c>
      <c r="BZ253" s="346"/>
      <c r="CA253" s="347"/>
      <c r="CB253" s="347"/>
      <c r="CC253" s="344">
        <f t="shared" si="1931"/>
        <v>0</v>
      </c>
      <c r="CD253" s="345">
        <v>0.294289866351475</v>
      </c>
      <c r="CE253" s="348">
        <f t="shared" si="1932"/>
        <v>0</v>
      </c>
      <c r="CF253" s="348">
        <f t="shared" si="1933"/>
        <v>0</v>
      </c>
      <c r="CG253" s="612"/>
      <c r="CH253" s="341">
        <v>4.0</v>
      </c>
      <c r="CI253" s="342" t="s">
        <v>132</v>
      </c>
      <c r="CJ253" s="343" t="s">
        <v>121</v>
      </c>
      <c r="CK253" s="343" t="s">
        <v>123</v>
      </c>
      <c r="CL253" s="344"/>
      <c r="CM253" s="344"/>
      <c r="CN253" s="344">
        <f t="shared" si="1934"/>
        <v>0</v>
      </c>
      <c r="CO253" s="345"/>
      <c r="CP253" s="344">
        <f t="shared" si="1935"/>
        <v>0</v>
      </c>
      <c r="CQ253" s="346"/>
      <c r="CR253" s="347"/>
      <c r="CS253" s="347"/>
      <c r="CT253" s="344">
        <f t="shared" si="1936"/>
        <v>0</v>
      </c>
      <c r="CU253" s="345">
        <v>0.294289866351475</v>
      </c>
      <c r="CV253" s="348">
        <f t="shared" si="1937"/>
        <v>0</v>
      </c>
      <c r="CW253" s="348">
        <f t="shared" si="1938"/>
        <v>0</v>
      </c>
      <c r="CX253" s="612"/>
      <c r="CY253" s="341">
        <v>4.0</v>
      </c>
      <c r="CZ253" s="342" t="s">
        <v>132</v>
      </c>
      <c r="DA253" s="343" t="s">
        <v>121</v>
      </c>
      <c r="DB253" s="343" t="s">
        <v>123</v>
      </c>
      <c r="DC253" s="344"/>
      <c r="DD253" s="344"/>
      <c r="DE253" s="344">
        <f t="shared" si="1939"/>
        <v>0</v>
      </c>
      <c r="DF253" s="345"/>
      <c r="DG253" s="344">
        <f t="shared" si="1940"/>
        <v>0</v>
      </c>
      <c r="DH253" s="346"/>
      <c r="DI253" s="347"/>
      <c r="DJ253" s="347"/>
      <c r="DK253" s="344">
        <f t="shared" si="1941"/>
        <v>0</v>
      </c>
      <c r="DL253" s="345">
        <v>0.294289866351475</v>
      </c>
      <c r="DM253" s="348">
        <f t="shared" si="1942"/>
        <v>0</v>
      </c>
      <c r="DN253" s="348">
        <f t="shared" si="1943"/>
        <v>0</v>
      </c>
      <c r="DO253" s="612"/>
      <c r="DP253" s="341">
        <v>4.0</v>
      </c>
      <c r="DQ253" s="342" t="s">
        <v>132</v>
      </c>
      <c r="DR253" s="343" t="s">
        <v>121</v>
      </c>
      <c r="DS253" s="343" t="s">
        <v>123</v>
      </c>
      <c r="DT253" s="344"/>
      <c r="DU253" s="344"/>
      <c r="DV253" s="344">
        <f t="shared" si="1944"/>
        <v>0</v>
      </c>
      <c r="DW253" s="345"/>
      <c r="DX253" s="344">
        <f t="shared" si="1945"/>
        <v>0</v>
      </c>
      <c r="DY253" s="346"/>
      <c r="DZ253" s="347"/>
      <c r="EA253" s="347"/>
      <c r="EB253" s="344">
        <f t="shared" si="1946"/>
        <v>0</v>
      </c>
      <c r="EC253" s="345">
        <v>0.294289866351475</v>
      </c>
      <c r="ED253" s="348">
        <f t="shared" si="1947"/>
        <v>0</v>
      </c>
      <c r="EE253" s="348">
        <f t="shared" si="1948"/>
        <v>0</v>
      </c>
      <c r="EF253" s="612"/>
      <c r="EG253" s="341">
        <v>4.0</v>
      </c>
      <c r="EH253" s="342" t="s">
        <v>132</v>
      </c>
      <c r="EI253" s="343" t="s">
        <v>121</v>
      </c>
      <c r="EJ253" s="343" t="s">
        <v>123</v>
      </c>
      <c r="EK253" s="344"/>
      <c r="EL253" s="344"/>
      <c r="EM253" s="344">
        <f t="shared" si="1949"/>
        <v>0</v>
      </c>
      <c r="EN253" s="345"/>
      <c r="EO253" s="344">
        <f t="shared" si="1950"/>
        <v>0</v>
      </c>
      <c r="EP253" s="346"/>
      <c r="EQ253" s="347"/>
      <c r="ER253" s="347"/>
      <c r="ES253" s="344">
        <f t="shared" si="1951"/>
        <v>0</v>
      </c>
      <c r="ET253" s="345">
        <v>0.294289866351475</v>
      </c>
      <c r="EU253" s="348">
        <f t="shared" si="1952"/>
        <v>0</v>
      </c>
      <c r="EV253" s="348">
        <f t="shared" si="1953"/>
        <v>0</v>
      </c>
      <c r="EW253" s="612"/>
      <c r="EX253" s="341">
        <v>4.0</v>
      </c>
      <c r="EY253" s="342" t="s">
        <v>132</v>
      </c>
      <c r="EZ253" s="343" t="s">
        <v>121</v>
      </c>
      <c r="FA253" s="343" t="s">
        <v>123</v>
      </c>
      <c r="FB253" s="344"/>
      <c r="FC253" s="344"/>
      <c r="FD253" s="344">
        <f t="shared" si="1954"/>
        <v>0</v>
      </c>
      <c r="FE253" s="345"/>
      <c r="FF253" s="344">
        <f t="shared" si="1955"/>
        <v>0</v>
      </c>
      <c r="FG253" s="346"/>
      <c r="FH253" s="347"/>
      <c r="FI253" s="347"/>
      <c r="FJ253" s="344">
        <f t="shared" si="1956"/>
        <v>0</v>
      </c>
      <c r="FK253" s="345">
        <v>0.294289866351475</v>
      </c>
      <c r="FL253" s="348">
        <f t="shared" si="1957"/>
        <v>0</v>
      </c>
      <c r="FM253" s="348">
        <f t="shared" si="1958"/>
        <v>0</v>
      </c>
      <c r="FN253" s="612"/>
      <c r="FO253" s="341">
        <v>4.0</v>
      </c>
      <c r="FP253" s="342" t="s">
        <v>132</v>
      </c>
      <c r="FQ253" s="343" t="s">
        <v>121</v>
      </c>
      <c r="FR253" s="343" t="s">
        <v>123</v>
      </c>
      <c r="FS253" s="344"/>
      <c r="FT253" s="344"/>
      <c r="FU253" s="344">
        <f t="shared" si="1959"/>
        <v>0</v>
      </c>
      <c r="FV253" s="345"/>
      <c r="FW253" s="344">
        <f t="shared" si="1960"/>
        <v>0</v>
      </c>
      <c r="FX253" s="346"/>
      <c r="FY253" s="347"/>
      <c r="FZ253" s="347"/>
      <c r="GA253" s="344">
        <f t="shared" si="1961"/>
        <v>0</v>
      </c>
      <c r="GB253" s="345">
        <v>0.294289866351475</v>
      </c>
      <c r="GC253" s="348">
        <f t="shared" si="1962"/>
        <v>0</v>
      </c>
      <c r="GD253" s="348">
        <f t="shared" si="1963"/>
        <v>0</v>
      </c>
      <c r="GE253" s="612"/>
      <c r="GF253" s="341">
        <v>4.0</v>
      </c>
      <c r="GG253" s="342" t="s">
        <v>132</v>
      </c>
      <c r="GH253" s="343" t="s">
        <v>121</v>
      </c>
      <c r="GI253" s="343" t="s">
        <v>123</v>
      </c>
      <c r="GJ253" s="344"/>
      <c r="GK253" s="344"/>
      <c r="GL253" s="344">
        <f t="shared" si="1964"/>
        <v>0</v>
      </c>
      <c r="GM253" s="345"/>
      <c r="GN253" s="344">
        <f t="shared" si="1965"/>
        <v>0</v>
      </c>
      <c r="GO253" s="346"/>
      <c r="GP253" s="347"/>
      <c r="GQ253" s="347"/>
      <c r="GR253" s="344">
        <f t="shared" si="1966"/>
        <v>0</v>
      </c>
      <c r="GS253" s="345">
        <v>0.294289866351475</v>
      </c>
      <c r="GT253" s="348">
        <f t="shared" si="1967"/>
        <v>0</v>
      </c>
      <c r="GU253" s="348">
        <f t="shared" si="1968"/>
        <v>0</v>
      </c>
      <c r="GV253" s="612"/>
      <c r="GW253" s="341">
        <v>4.0</v>
      </c>
      <c r="GX253" s="342" t="s">
        <v>132</v>
      </c>
      <c r="GY253" s="343" t="s">
        <v>121</v>
      </c>
      <c r="GZ253" s="343" t="s">
        <v>123</v>
      </c>
      <c r="HA253" s="344"/>
      <c r="HB253" s="344"/>
      <c r="HC253" s="344">
        <f t="shared" si="1969"/>
        <v>0</v>
      </c>
      <c r="HD253" s="345"/>
      <c r="HE253" s="344">
        <f t="shared" si="1970"/>
        <v>0</v>
      </c>
      <c r="HF253" s="346"/>
      <c r="HG253" s="347"/>
      <c r="HH253" s="347"/>
      <c r="HI253" s="344">
        <f t="shared" si="1971"/>
        <v>0</v>
      </c>
      <c r="HJ253" s="345">
        <v>0.294289866351475</v>
      </c>
      <c r="HK253" s="348">
        <f t="shared" si="1972"/>
        <v>0</v>
      </c>
      <c r="HL253" s="348">
        <f t="shared" si="1973"/>
        <v>0</v>
      </c>
      <c r="HM253" s="612"/>
      <c r="HN253" s="341">
        <v>4.0</v>
      </c>
      <c r="HO253" s="342" t="s">
        <v>132</v>
      </c>
      <c r="HP253" s="343" t="s">
        <v>121</v>
      </c>
      <c r="HQ253" s="343" t="s">
        <v>123</v>
      </c>
      <c r="HR253" s="344"/>
      <c r="HS253" s="344"/>
      <c r="HT253" s="344">
        <f t="shared" si="1974"/>
        <v>0</v>
      </c>
      <c r="HU253" s="345"/>
      <c r="HV253" s="344">
        <f t="shared" si="1975"/>
        <v>0</v>
      </c>
      <c r="HW253" s="346"/>
      <c r="HX253" s="347"/>
      <c r="HY253" s="347"/>
      <c r="HZ253" s="344">
        <f t="shared" si="1976"/>
        <v>0</v>
      </c>
      <c r="IA253" s="345">
        <v>0.294289866351475</v>
      </c>
      <c r="IB253" s="348">
        <f t="shared" si="1977"/>
        <v>0</v>
      </c>
      <c r="IC253" s="348">
        <f t="shared" si="1978"/>
        <v>0</v>
      </c>
      <c r="ID253" s="612"/>
      <c r="IE253" s="341">
        <v>4.0</v>
      </c>
      <c r="IF253" s="342" t="s">
        <v>132</v>
      </c>
      <c r="IG253" s="343" t="s">
        <v>121</v>
      </c>
      <c r="IH253" s="343" t="s">
        <v>123</v>
      </c>
      <c r="II253" s="344"/>
      <c r="IJ253" s="344"/>
      <c r="IK253" s="344">
        <f t="shared" si="1979"/>
        <v>0</v>
      </c>
      <c r="IL253" s="345"/>
      <c r="IM253" s="344">
        <f t="shared" si="1980"/>
        <v>0</v>
      </c>
      <c r="IN253" s="346"/>
      <c r="IO253" s="347"/>
      <c r="IP253" s="347"/>
      <c r="IQ253" s="344">
        <f t="shared" si="1981"/>
        <v>0</v>
      </c>
      <c r="IR253" s="345">
        <v>0.294289866351475</v>
      </c>
      <c r="IS253" s="348">
        <f t="shared" si="1982"/>
        <v>0</v>
      </c>
      <c r="IT253" s="348">
        <f t="shared" si="1983"/>
        <v>0</v>
      </c>
      <c r="IU253" s="612"/>
      <c r="IV253" s="341">
        <v>4.0</v>
      </c>
      <c r="IW253" s="342" t="s">
        <v>132</v>
      </c>
      <c r="IX253" s="343" t="s">
        <v>121</v>
      </c>
      <c r="IY253" s="343" t="s">
        <v>123</v>
      </c>
      <c r="IZ253" s="344"/>
      <c r="JA253" s="344"/>
      <c r="JB253" s="344">
        <f t="shared" si="1984"/>
        <v>0</v>
      </c>
      <c r="JC253" s="345"/>
      <c r="JD253" s="344">
        <f t="shared" si="1985"/>
        <v>0</v>
      </c>
      <c r="JE253" s="346"/>
      <c r="JF253" s="347"/>
      <c r="JG253" s="347"/>
      <c r="JH253" s="344">
        <f t="shared" si="1986"/>
        <v>0</v>
      </c>
      <c r="JI253" s="345">
        <v>0.294289866351475</v>
      </c>
      <c r="JJ253" s="348">
        <f t="shared" si="1987"/>
        <v>0</v>
      </c>
      <c r="JK253" s="348">
        <f t="shared" si="1988"/>
        <v>0</v>
      </c>
      <c r="JL253" s="612"/>
      <c r="JM253" s="341">
        <v>4.0</v>
      </c>
      <c r="JN253" s="342" t="s">
        <v>132</v>
      </c>
      <c r="JO253" s="343" t="s">
        <v>121</v>
      </c>
      <c r="JP253" s="343" t="s">
        <v>123</v>
      </c>
      <c r="JQ253" s="344"/>
      <c r="JR253" s="344"/>
      <c r="JS253" s="344">
        <f t="shared" si="1989"/>
        <v>0</v>
      </c>
      <c r="JT253" s="345"/>
      <c r="JU253" s="344">
        <f t="shared" si="1990"/>
        <v>0</v>
      </c>
      <c r="JV253" s="346"/>
      <c r="JW253" s="347"/>
      <c r="JX253" s="347"/>
      <c r="JY253" s="344">
        <f t="shared" si="1991"/>
        <v>0</v>
      </c>
      <c r="JZ253" s="345">
        <v>0.294289866351475</v>
      </c>
      <c r="KA253" s="348">
        <f t="shared" si="1992"/>
        <v>0</v>
      </c>
      <c r="KB253" s="348">
        <f t="shared" si="1993"/>
        <v>0</v>
      </c>
      <c r="KC253" s="612"/>
      <c r="KD253" s="341">
        <v>4.0</v>
      </c>
      <c r="KE253" s="342" t="s">
        <v>132</v>
      </c>
      <c r="KF253" s="343" t="s">
        <v>121</v>
      </c>
      <c r="KG253" s="343" t="s">
        <v>123</v>
      </c>
      <c r="KH253" s="344"/>
      <c r="KI253" s="344"/>
      <c r="KJ253" s="344">
        <f t="shared" si="1994"/>
        <v>0</v>
      </c>
      <c r="KK253" s="345"/>
      <c r="KL253" s="344">
        <f t="shared" si="1995"/>
        <v>0</v>
      </c>
      <c r="KM253" s="346"/>
      <c r="KN253" s="347"/>
      <c r="KO253" s="347"/>
      <c r="KP253" s="344">
        <f t="shared" si="1996"/>
        <v>0</v>
      </c>
      <c r="KQ253" s="345">
        <v>0.294289866351475</v>
      </c>
      <c r="KR253" s="348">
        <f t="shared" si="1997"/>
        <v>0</v>
      </c>
      <c r="KS253" s="348">
        <f t="shared" si="1998"/>
        <v>0</v>
      </c>
      <c r="KT253" s="612"/>
      <c r="KU253" s="351"/>
    </row>
    <row r="254" ht="15.75" customHeight="1">
      <c r="A254" s="341">
        <v>5.0</v>
      </c>
      <c r="B254" s="342" t="s">
        <v>132</v>
      </c>
      <c r="C254" s="343" t="s">
        <v>121</v>
      </c>
      <c r="D254" s="343" t="s">
        <v>123</v>
      </c>
      <c r="E254" s="344"/>
      <c r="F254" s="344"/>
      <c r="G254" s="344">
        <f t="shared" si="1909"/>
        <v>0</v>
      </c>
      <c r="H254" s="345"/>
      <c r="I254" s="344">
        <f t="shared" si="1910"/>
        <v>0</v>
      </c>
      <c r="J254" s="346"/>
      <c r="K254" s="347"/>
      <c r="L254" s="347"/>
      <c r="M254" s="344">
        <f t="shared" si="1911"/>
        <v>0</v>
      </c>
      <c r="N254" s="345">
        <v>0.294289866351475</v>
      </c>
      <c r="O254" s="348">
        <f t="shared" si="1912"/>
        <v>0</v>
      </c>
      <c r="P254" s="348">
        <f t="shared" si="1913"/>
        <v>0</v>
      </c>
      <c r="Q254" s="612"/>
      <c r="R254" s="341">
        <v>5.0</v>
      </c>
      <c r="S254" s="342" t="s">
        <v>132</v>
      </c>
      <c r="T254" s="343" t="s">
        <v>121</v>
      </c>
      <c r="U254" s="343" t="s">
        <v>123</v>
      </c>
      <c r="V254" s="344"/>
      <c r="W254" s="344"/>
      <c r="X254" s="344">
        <f t="shared" si="1914"/>
        <v>0</v>
      </c>
      <c r="Y254" s="345"/>
      <c r="Z254" s="344">
        <f t="shared" si="1915"/>
        <v>0</v>
      </c>
      <c r="AA254" s="346"/>
      <c r="AB254" s="347"/>
      <c r="AC254" s="347"/>
      <c r="AD254" s="344">
        <f t="shared" si="1916"/>
        <v>0</v>
      </c>
      <c r="AE254" s="345">
        <v>0.294289866351475</v>
      </c>
      <c r="AF254" s="348">
        <f t="shared" si="1917"/>
        <v>0</v>
      </c>
      <c r="AG254" s="348">
        <f t="shared" si="1918"/>
        <v>0</v>
      </c>
      <c r="AH254" s="612"/>
      <c r="AI254" s="341">
        <v>5.0</v>
      </c>
      <c r="AJ254" s="342" t="s">
        <v>132</v>
      </c>
      <c r="AK254" s="343" t="s">
        <v>121</v>
      </c>
      <c r="AL254" s="343" t="s">
        <v>123</v>
      </c>
      <c r="AM254" s="344"/>
      <c r="AN254" s="344"/>
      <c r="AO254" s="344">
        <f t="shared" si="1919"/>
        <v>0</v>
      </c>
      <c r="AP254" s="345"/>
      <c r="AQ254" s="344">
        <f t="shared" si="1920"/>
        <v>0</v>
      </c>
      <c r="AR254" s="346"/>
      <c r="AS254" s="347"/>
      <c r="AT254" s="347"/>
      <c r="AU254" s="344">
        <f t="shared" si="1921"/>
        <v>0</v>
      </c>
      <c r="AV254" s="345">
        <v>0.294289866351475</v>
      </c>
      <c r="AW254" s="348">
        <f t="shared" si="1922"/>
        <v>0</v>
      </c>
      <c r="AX254" s="348">
        <f t="shared" si="1923"/>
        <v>0</v>
      </c>
      <c r="AY254" s="612"/>
      <c r="AZ254" s="341">
        <v>5.0</v>
      </c>
      <c r="BA254" s="342" t="s">
        <v>132</v>
      </c>
      <c r="BB254" s="343" t="s">
        <v>121</v>
      </c>
      <c r="BC254" s="343" t="s">
        <v>123</v>
      </c>
      <c r="BD254" s="344"/>
      <c r="BE254" s="344"/>
      <c r="BF254" s="344">
        <f t="shared" si="1924"/>
        <v>0</v>
      </c>
      <c r="BG254" s="345"/>
      <c r="BH254" s="344">
        <f t="shared" si="1925"/>
        <v>0</v>
      </c>
      <c r="BI254" s="346"/>
      <c r="BJ254" s="347"/>
      <c r="BK254" s="347"/>
      <c r="BL254" s="344">
        <f t="shared" si="1926"/>
        <v>0</v>
      </c>
      <c r="BM254" s="345">
        <v>0.294289866351475</v>
      </c>
      <c r="BN254" s="348">
        <f t="shared" si="1927"/>
        <v>0</v>
      </c>
      <c r="BO254" s="348">
        <f t="shared" si="1928"/>
        <v>0</v>
      </c>
      <c r="BP254" s="612"/>
      <c r="BQ254" s="341">
        <v>5.0</v>
      </c>
      <c r="BR254" s="342" t="s">
        <v>132</v>
      </c>
      <c r="BS254" s="343" t="s">
        <v>121</v>
      </c>
      <c r="BT254" s="343" t="s">
        <v>123</v>
      </c>
      <c r="BU254" s="344"/>
      <c r="BV254" s="344"/>
      <c r="BW254" s="344">
        <f t="shared" si="1929"/>
        <v>0</v>
      </c>
      <c r="BX254" s="345"/>
      <c r="BY254" s="344">
        <f t="shared" si="1930"/>
        <v>0</v>
      </c>
      <c r="BZ254" s="346"/>
      <c r="CA254" s="347"/>
      <c r="CB254" s="347"/>
      <c r="CC254" s="344">
        <f t="shared" si="1931"/>
        <v>0</v>
      </c>
      <c r="CD254" s="345">
        <v>0.294289866351475</v>
      </c>
      <c r="CE254" s="348">
        <f t="shared" si="1932"/>
        <v>0</v>
      </c>
      <c r="CF254" s="348">
        <f t="shared" si="1933"/>
        <v>0</v>
      </c>
      <c r="CG254" s="612"/>
      <c r="CH254" s="341">
        <v>5.0</v>
      </c>
      <c r="CI254" s="342" t="s">
        <v>132</v>
      </c>
      <c r="CJ254" s="343" t="s">
        <v>121</v>
      </c>
      <c r="CK254" s="343" t="s">
        <v>123</v>
      </c>
      <c r="CL254" s="344"/>
      <c r="CM254" s="344"/>
      <c r="CN254" s="344">
        <f t="shared" si="1934"/>
        <v>0</v>
      </c>
      <c r="CO254" s="345"/>
      <c r="CP254" s="344">
        <f t="shared" si="1935"/>
        <v>0</v>
      </c>
      <c r="CQ254" s="346"/>
      <c r="CR254" s="347"/>
      <c r="CS254" s="347"/>
      <c r="CT254" s="344">
        <f t="shared" si="1936"/>
        <v>0</v>
      </c>
      <c r="CU254" s="345">
        <v>0.294289866351475</v>
      </c>
      <c r="CV254" s="348">
        <f t="shared" si="1937"/>
        <v>0</v>
      </c>
      <c r="CW254" s="348">
        <f t="shared" si="1938"/>
        <v>0</v>
      </c>
      <c r="CX254" s="612"/>
      <c r="CY254" s="341">
        <v>5.0</v>
      </c>
      <c r="CZ254" s="342" t="s">
        <v>132</v>
      </c>
      <c r="DA254" s="343" t="s">
        <v>121</v>
      </c>
      <c r="DB254" s="343" t="s">
        <v>123</v>
      </c>
      <c r="DC254" s="344"/>
      <c r="DD254" s="344"/>
      <c r="DE254" s="344">
        <f t="shared" si="1939"/>
        <v>0</v>
      </c>
      <c r="DF254" s="345"/>
      <c r="DG254" s="344">
        <f t="shared" si="1940"/>
        <v>0</v>
      </c>
      <c r="DH254" s="346"/>
      <c r="DI254" s="347"/>
      <c r="DJ254" s="347"/>
      <c r="DK254" s="344">
        <f t="shared" si="1941"/>
        <v>0</v>
      </c>
      <c r="DL254" s="345">
        <v>0.294289866351475</v>
      </c>
      <c r="DM254" s="348">
        <f t="shared" si="1942"/>
        <v>0</v>
      </c>
      <c r="DN254" s="348">
        <f t="shared" si="1943"/>
        <v>0</v>
      </c>
      <c r="DO254" s="612"/>
      <c r="DP254" s="341">
        <v>5.0</v>
      </c>
      <c r="DQ254" s="342" t="s">
        <v>132</v>
      </c>
      <c r="DR254" s="343" t="s">
        <v>121</v>
      </c>
      <c r="DS254" s="343" t="s">
        <v>123</v>
      </c>
      <c r="DT254" s="344"/>
      <c r="DU254" s="344"/>
      <c r="DV254" s="344">
        <f t="shared" si="1944"/>
        <v>0</v>
      </c>
      <c r="DW254" s="345"/>
      <c r="DX254" s="344">
        <f t="shared" si="1945"/>
        <v>0</v>
      </c>
      <c r="DY254" s="346"/>
      <c r="DZ254" s="347"/>
      <c r="EA254" s="347"/>
      <c r="EB254" s="344">
        <f t="shared" si="1946"/>
        <v>0</v>
      </c>
      <c r="EC254" s="345">
        <v>0.294289866351475</v>
      </c>
      <c r="ED254" s="348">
        <f t="shared" si="1947"/>
        <v>0</v>
      </c>
      <c r="EE254" s="348">
        <f t="shared" si="1948"/>
        <v>0</v>
      </c>
      <c r="EF254" s="612"/>
      <c r="EG254" s="341">
        <v>5.0</v>
      </c>
      <c r="EH254" s="342" t="s">
        <v>132</v>
      </c>
      <c r="EI254" s="343" t="s">
        <v>121</v>
      </c>
      <c r="EJ254" s="343" t="s">
        <v>123</v>
      </c>
      <c r="EK254" s="344"/>
      <c r="EL254" s="344"/>
      <c r="EM254" s="344">
        <f t="shared" si="1949"/>
        <v>0</v>
      </c>
      <c r="EN254" s="345"/>
      <c r="EO254" s="344">
        <f t="shared" si="1950"/>
        <v>0</v>
      </c>
      <c r="EP254" s="346"/>
      <c r="EQ254" s="347"/>
      <c r="ER254" s="347"/>
      <c r="ES254" s="344">
        <f t="shared" si="1951"/>
        <v>0</v>
      </c>
      <c r="ET254" s="345">
        <v>0.294289866351475</v>
      </c>
      <c r="EU254" s="348">
        <f t="shared" si="1952"/>
        <v>0</v>
      </c>
      <c r="EV254" s="348">
        <f t="shared" si="1953"/>
        <v>0</v>
      </c>
      <c r="EW254" s="612"/>
      <c r="EX254" s="341">
        <v>5.0</v>
      </c>
      <c r="EY254" s="342" t="s">
        <v>132</v>
      </c>
      <c r="EZ254" s="343" t="s">
        <v>121</v>
      </c>
      <c r="FA254" s="343" t="s">
        <v>123</v>
      </c>
      <c r="FB254" s="344"/>
      <c r="FC254" s="344"/>
      <c r="FD254" s="344">
        <f t="shared" si="1954"/>
        <v>0</v>
      </c>
      <c r="FE254" s="345"/>
      <c r="FF254" s="344">
        <f t="shared" si="1955"/>
        <v>0</v>
      </c>
      <c r="FG254" s="346"/>
      <c r="FH254" s="347"/>
      <c r="FI254" s="347"/>
      <c r="FJ254" s="344">
        <f t="shared" si="1956"/>
        <v>0</v>
      </c>
      <c r="FK254" s="345">
        <v>0.294289866351475</v>
      </c>
      <c r="FL254" s="348">
        <f t="shared" si="1957"/>
        <v>0</v>
      </c>
      <c r="FM254" s="348">
        <f t="shared" si="1958"/>
        <v>0</v>
      </c>
      <c r="FN254" s="612"/>
      <c r="FO254" s="341">
        <v>5.0</v>
      </c>
      <c r="FP254" s="342" t="s">
        <v>132</v>
      </c>
      <c r="FQ254" s="343" t="s">
        <v>121</v>
      </c>
      <c r="FR254" s="343" t="s">
        <v>123</v>
      </c>
      <c r="FS254" s="344"/>
      <c r="FT254" s="344"/>
      <c r="FU254" s="344">
        <f t="shared" si="1959"/>
        <v>0</v>
      </c>
      <c r="FV254" s="345"/>
      <c r="FW254" s="344">
        <f t="shared" si="1960"/>
        <v>0</v>
      </c>
      <c r="FX254" s="346"/>
      <c r="FY254" s="347"/>
      <c r="FZ254" s="347"/>
      <c r="GA254" s="344">
        <f t="shared" si="1961"/>
        <v>0</v>
      </c>
      <c r="GB254" s="345">
        <v>0.294289866351475</v>
      </c>
      <c r="GC254" s="348">
        <f t="shared" si="1962"/>
        <v>0</v>
      </c>
      <c r="GD254" s="348">
        <f t="shared" si="1963"/>
        <v>0</v>
      </c>
      <c r="GE254" s="612"/>
      <c r="GF254" s="341">
        <v>5.0</v>
      </c>
      <c r="GG254" s="342" t="s">
        <v>132</v>
      </c>
      <c r="GH254" s="343" t="s">
        <v>121</v>
      </c>
      <c r="GI254" s="343" t="s">
        <v>123</v>
      </c>
      <c r="GJ254" s="344"/>
      <c r="GK254" s="344"/>
      <c r="GL254" s="344">
        <f t="shared" si="1964"/>
        <v>0</v>
      </c>
      <c r="GM254" s="345"/>
      <c r="GN254" s="344">
        <f t="shared" si="1965"/>
        <v>0</v>
      </c>
      <c r="GO254" s="346"/>
      <c r="GP254" s="347"/>
      <c r="GQ254" s="347"/>
      <c r="GR254" s="344">
        <f t="shared" si="1966"/>
        <v>0</v>
      </c>
      <c r="GS254" s="345">
        <v>0.294289866351475</v>
      </c>
      <c r="GT254" s="348">
        <f t="shared" si="1967"/>
        <v>0</v>
      </c>
      <c r="GU254" s="348">
        <f t="shared" si="1968"/>
        <v>0</v>
      </c>
      <c r="GV254" s="612"/>
      <c r="GW254" s="341">
        <v>5.0</v>
      </c>
      <c r="GX254" s="342" t="s">
        <v>132</v>
      </c>
      <c r="GY254" s="343" t="s">
        <v>121</v>
      </c>
      <c r="GZ254" s="343" t="s">
        <v>123</v>
      </c>
      <c r="HA254" s="344"/>
      <c r="HB254" s="344"/>
      <c r="HC254" s="344">
        <f t="shared" si="1969"/>
        <v>0</v>
      </c>
      <c r="HD254" s="345"/>
      <c r="HE254" s="344">
        <f t="shared" si="1970"/>
        <v>0</v>
      </c>
      <c r="HF254" s="346"/>
      <c r="HG254" s="347"/>
      <c r="HH254" s="347"/>
      <c r="HI254" s="344">
        <f t="shared" si="1971"/>
        <v>0</v>
      </c>
      <c r="HJ254" s="345">
        <v>0.294289866351475</v>
      </c>
      <c r="HK254" s="348">
        <f t="shared" si="1972"/>
        <v>0</v>
      </c>
      <c r="HL254" s="348">
        <f t="shared" si="1973"/>
        <v>0</v>
      </c>
      <c r="HM254" s="612"/>
      <c r="HN254" s="341">
        <v>5.0</v>
      </c>
      <c r="HO254" s="342" t="s">
        <v>132</v>
      </c>
      <c r="HP254" s="343" t="s">
        <v>121</v>
      </c>
      <c r="HQ254" s="343" t="s">
        <v>123</v>
      </c>
      <c r="HR254" s="344"/>
      <c r="HS254" s="344"/>
      <c r="HT254" s="344">
        <f t="shared" si="1974"/>
        <v>0</v>
      </c>
      <c r="HU254" s="345"/>
      <c r="HV254" s="344">
        <f t="shared" si="1975"/>
        <v>0</v>
      </c>
      <c r="HW254" s="346"/>
      <c r="HX254" s="347"/>
      <c r="HY254" s="347"/>
      <c r="HZ254" s="344">
        <f t="shared" si="1976"/>
        <v>0</v>
      </c>
      <c r="IA254" s="345">
        <v>0.294289866351475</v>
      </c>
      <c r="IB254" s="348">
        <f t="shared" si="1977"/>
        <v>0</v>
      </c>
      <c r="IC254" s="348">
        <f t="shared" si="1978"/>
        <v>0</v>
      </c>
      <c r="ID254" s="612"/>
      <c r="IE254" s="341">
        <v>5.0</v>
      </c>
      <c r="IF254" s="342" t="s">
        <v>132</v>
      </c>
      <c r="IG254" s="343" t="s">
        <v>121</v>
      </c>
      <c r="IH254" s="343" t="s">
        <v>123</v>
      </c>
      <c r="II254" s="344"/>
      <c r="IJ254" s="344"/>
      <c r="IK254" s="344">
        <f t="shared" si="1979"/>
        <v>0</v>
      </c>
      <c r="IL254" s="345"/>
      <c r="IM254" s="344">
        <f t="shared" si="1980"/>
        <v>0</v>
      </c>
      <c r="IN254" s="346"/>
      <c r="IO254" s="347"/>
      <c r="IP254" s="347"/>
      <c r="IQ254" s="344">
        <f t="shared" si="1981"/>
        <v>0</v>
      </c>
      <c r="IR254" s="345">
        <v>0.294289866351475</v>
      </c>
      <c r="IS254" s="348">
        <f t="shared" si="1982"/>
        <v>0</v>
      </c>
      <c r="IT254" s="348">
        <f t="shared" si="1983"/>
        <v>0</v>
      </c>
      <c r="IU254" s="612"/>
      <c r="IV254" s="341">
        <v>5.0</v>
      </c>
      <c r="IW254" s="342" t="s">
        <v>132</v>
      </c>
      <c r="IX254" s="343" t="s">
        <v>121</v>
      </c>
      <c r="IY254" s="343" t="s">
        <v>123</v>
      </c>
      <c r="IZ254" s="344"/>
      <c r="JA254" s="344"/>
      <c r="JB254" s="344">
        <f t="shared" si="1984"/>
        <v>0</v>
      </c>
      <c r="JC254" s="345"/>
      <c r="JD254" s="344">
        <f t="shared" si="1985"/>
        <v>0</v>
      </c>
      <c r="JE254" s="346"/>
      <c r="JF254" s="347"/>
      <c r="JG254" s="347"/>
      <c r="JH254" s="344">
        <f t="shared" si="1986"/>
        <v>0</v>
      </c>
      <c r="JI254" s="345">
        <v>0.294289866351475</v>
      </c>
      <c r="JJ254" s="348">
        <f t="shared" si="1987"/>
        <v>0</v>
      </c>
      <c r="JK254" s="348">
        <f t="shared" si="1988"/>
        <v>0</v>
      </c>
      <c r="JL254" s="612"/>
      <c r="JM254" s="341">
        <v>5.0</v>
      </c>
      <c r="JN254" s="342" t="s">
        <v>132</v>
      </c>
      <c r="JO254" s="343" t="s">
        <v>121</v>
      </c>
      <c r="JP254" s="343" t="s">
        <v>123</v>
      </c>
      <c r="JQ254" s="344"/>
      <c r="JR254" s="344"/>
      <c r="JS254" s="344">
        <f t="shared" si="1989"/>
        <v>0</v>
      </c>
      <c r="JT254" s="345"/>
      <c r="JU254" s="344">
        <f t="shared" si="1990"/>
        <v>0</v>
      </c>
      <c r="JV254" s="346"/>
      <c r="JW254" s="347"/>
      <c r="JX254" s="347"/>
      <c r="JY254" s="344">
        <f t="shared" si="1991"/>
        <v>0</v>
      </c>
      <c r="JZ254" s="345">
        <v>0.294289866351475</v>
      </c>
      <c r="KA254" s="348">
        <f t="shared" si="1992"/>
        <v>0</v>
      </c>
      <c r="KB254" s="348">
        <f t="shared" si="1993"/>
        <v>0</v>
      </c>
      <c r="KC254" s="612"/>
      <c r="KD254" s="341">
        <v>5.0</v>
      </c>
      <c r="KE254" s="342" t="s">
        <v>132</v>
      </c>
      <c r="KF254" s="343" t="s">
        <v>121</v>
      </c>
      <c r="KG254" s="343" t="s">
        <v>123</v>
      </c>
      <c r="KH254" s="344"/>
      <c r="KI254" s="344"/>
      <c r="KJ254" s="344">
        <f t="shared" si="1994"/>
        <v>0</v>
      </c>
      <c r="KK254" s="345"/>
      <c r="KL254" s="344">
        <f t="shared" si="1995"/>
        <v>0</v>
      </c>
      <c r="KM254" s="346"/>
      <c r="KN254" s="347"/>
      <c r="KO254" s="347"/>
      <c r="KP254" s="344">
        <f t="shared" si="1996"/>
        <v>0</v>
      </c>
      <c r="KQ254" s="345">
        <v>0.294289866351475</v>
      </c>
      <c r="KR254" s="348">
        <f t="shared" si="1997"/>
        <v>0</v>
      </c>
      <c r="KS254" s="348">
        <f t="shared" si="1998"/>
        <v>0</v>
      </c>
      <c r="KT254" s="612"/>
      <c r="KU254" s="351"/>
    </row>
    <row r="255" ht="15.75" customHeight="1">
      <c r="A255" s="341">
        <v>6.0</v>
      </c>
      <c r="B255" s="342" t="s">
        <v>132</v>
      </c>
      <c r="C255" s="343" t="s">
        <v>121</v>
      </c>
      <c r="D255" s="343" t="s">
        <v>123</v>
      </c>
      <c r="E255" s="344"/>
      <c r="F255" s="344"/>
      <c r="G255" s="344">
        <f t="shared" si="1909"/>
        <v>0</v>
      </c>
      <c r="H255" s="345"/>
      <c r="I255" s="344">
        <f t="shared" si="1910"/>
        <v>0</v>
      </c>
      <c r="J255" s="346"/>
      <c r="K255" s="347"/>
      <c r="L255" s="347"/>
      <c r="M255" s="344">
        <f t="shared" si="1911"/>
        <v>0</v>
      </c>
      <c r="N255" s="345">
        <v>0.294289866351475</v>
      </c>
      <c r="O255" s="348">
        <f t="shared" si="1912"/>
        <v>0</v>
      </c>
      <c r="P255" s="348">
        <f t="shared" si="1913"/>
        <v>0</v>
      </c>
      <c r="Q255" s="612"/>
      <c r="R255" s="341">
        <v>6.0</v>
      </c>
      <c r="S255" s="342" t="s">
        <v>132</v>
      </c>
      <c r="T255" s="343" t="s">
        <v>121</v>
      </c>
      <c r="U255" s="343" t="s">
        <v>123</v>
      </c>
      <c r="V255" s="344"/>
      <c r="W255" s="344"/>
      <c r="X255" s="344">
        <f t="shared" si="1914"/>
        <v>0</v>
      </c>
      <c r="Y255" s="345"/>
      <c r="Z255" s="344">
        <f t="shared" si="1915"/>
        <v>0</v>
      </c>
      <c r="AA255" s="346"/>
      <c r="AB255" s="347"/>
      <c r="AC255" s="347"/>
      <c r="AD255" s="344">
        <f t="shared" si="1916"/>
        <v>0</v>
      </c>
      <c r="AE255" s="345">
        <v>0.294289866351475</v>
      </c>
      <c r="AF255" s="348">
        <f t="shared" si="1917"/>
        <v>0</v>
      </c>
      <c r="AG255" s="348">
        <f t="shared" si="1918"/>
        <v>0</v>
      </c>
      <c r="AH255" s="612"/>
      <c r="AI255" s="341">
        <v>6.0</v>
      </c>
      <c r="AJ255" s="342" t="s">
        <v>132</v>
      </c>
      <c r="AK255" s="343" t="s">
        <v>121</v>
      </c>
      <c r="AL255" s="343" t="s">
        <v>123</v>
      </c>
      <c r="AM255" s="344"/>
      <c r="AN255" s="344"/>
      <c r="AO255" s="344">
        <f t="shared" si="1919"/>
        <v>0</v>
      </c>
      <c r="AP255" s="345"/>
      <c r="AQ255" s="344">
        <f t="shared" si="1920"/>
        <v>0</v>
      </c>
      <c r="AR255" s="346"/>
      <c r="AS255" s="347"/>
      <c r="AT255" s="347"/>
      <c r="AU255" s="344">
        <f t="shared" si="1921"/>
        <v>0</v>
      </c>
      <c r="AV255" s="345">
        <v>0.294289866351475</v>
      </c>
      <c r="AW255" s="348">
        <f t="shared" si="1922"/>
        <v>0</v>
      </c>
      <c r="AX255" s="348">
        <f t="shared" si="1923"/>
        <v>0</v>
      </c>
      <c r="AY255" s="612"/>
      <c r="AZ255" s="341">
        <v>6.0</v>
      </c>
      <c r="BA255" s="342" t="s">
        <v>132</v>
      </c>
      <c r="BB255" s="343" t="s">
        <v>121</v>
      </c>
      <c r="BC255" s="343" t="s">
        <v>123</v>
      </c>
      <c r="BD255" s="344"/>
      <c r="BE255" s="344"/>
      <c r="BF255" s="344">
        <f t="shared" si="1924"/>
        <v>0</v>
      </c>
      <c r="BG255" s="345"/>
      <c r="BH255" s="344">
        <f t="shared" si="1925"/>
        <v>0</v>
      </c>
      <c r="BI255" s="346"/>
      <c r="BJ255" s="347"/>
      <c r="BK255" s="347"/>
      <c r="BL255" s="344">
        <f t="shared" si="1926"/>
        <v>0</v>
      </c>
      <c r="BM255" s="345">
        <v>0.294289866351475</v>
      </c>
      <c r="BN255" s="348">
        <f t="shared" si="1927"/>
        <v>0</v>
      </c>
      <c r="BO255" s="348">
        <f t="shared" si="1928"/>
        <v>0</v>
      </c>
      <c r="BP255" s="612"/>
      <c r="BQ255" s="341">
        <v>6.0</v>
      </c>
      <c r="BR255" s="342" t="s">
        <v>132</v>
      </c>
      <c r="BS255" s="343" t="s">
        <v>121</v>
      </c>
      <c r="BT255" s="343" t="s">
        <v>123</v>
      </c>
      <c r="BU255" s="344"/>
      <c r="BV255" s="344"/>
      <c r="BW255" s="344">
        <f t="shared" si="1929"/>
        <v>0</v>
      </c>
      <c r="BX255" s="345"/>
      <c r="BY255" s="344">
        <f t="shared" si="1930"/>
        <v>0</v>
      </c>
      <c r="BZ255" s="346"/>
      <c r="CA255" s="347"/>
      <c r="CB255" s="347"/>
      <c r="CC255" s="344">
        <f t="shared" si="1931"/>
        <v>0</v>
      </c>
      <c r="CD255" s="345">
        <v>0.294289866351475</v>
      </c>
      <c r="CE255" s="348">
        <f t="shared" si="1932"/>
        <v>0</v>
      </c>
      <c r="CF255" s="348">
        <f t="shared" si="1933"/>
        <v>0</v>
      </c>
      <c r="CG255" s="612"/>
      <c r="CH255" s="341">
        <v>6.0</v>
      </c>
      <c r="CI255" s="342" t="s">
        <v>132</v>
      </c>
      <c r="CJ255" s="343" t="s">
        <v>121</v>
      </c>
      <c r="CK255" s="343" t="s">
        <v>123</v>
      </c>
      <c r="CL255" s="344"/>
      <c r="CM255" s="344"/>
      <c r="CN255" s="344">
        <f t="shared" si="1934"/>
        <v>0</v>
      </c>
      <c r="CO255" s="345"/>
      <c r="CP255" s="344">
        <f t="shared" si="1935"/>
        <v>0</v>
      </c>
      <c r="CQ255" s="346"/>
      <c r="CR255" s="347"/>
      <c r="CS255" s="347"/>
      <c r="CT255" s="344">
        <f t="shared" si="1936"/>
        <v>0</v>
      </c>
      <c r="CU255" s="345">
        <v>0.294289866351475</v>
      </c>
      <c r="CV255" s="348">
        <f t="shared" si="1937"/>
        <v>0</v>
      </c>
      <c r="CW255" s="348">
        <f t="shared" si="1938"/>
        <v>0</v>
      </c>
      <c r="CX255" s="612"/>
      <c r="CY255" s="341">
        <v>6.0</v>
      </c>
      <c r="CZ255" s="342" t="s">
        <v>132</v>
      </c>
      <c r="DA255" s="343" t="s">
        <v>121</v>
      </c>
      <c r="DB255" s="343" t="s">
        <v>123</v>
      </c>
      <c r="DC255" s="344"/>
      <c r="DD255" s="344"/>
      <c r="DE255" s="344">
        <f t="shared" si="1939"/>
        <v>0</v>
      </c>
      <c r="DF255" s="345"/>
      <c r="DG255" s="344">
        <f t="shared" si="1940"/>
        <v>0</v>
      </c>
      <c r="DH255" s="346"/>
      <c r="DI255" s="347"/>
      <c r="DJ255" s="347"/>
      <c r="DK255" s="344">
        <f t="shared" si="1941"/>
        <v>0</v>
      </c>
      <c r="DL255" s="345">
        <v>0.294289866351475</v>
      </c>
      <c r="DM255" s="348">
        <f t="shared" si="1942"/>
        <v>0</v>
      </c>
      <c r="DN255" s="348">
        <f t="shared" si="1943"/>
        <v>0</v>
      </c>
      <c r="DO255" s="612"/>
      <c r="DP255" s="341">
        <v>6.0</v>
      </c>
      <c r="DQ255" s="342" t="s">
        <v>132</v>
      </c>
      <c r="DR255" s="343" t="s">
        <v>121</v>
      </c>
      <c r="DS255" s="343" t="s">
        <v>123</v>
      </c>
      <c r="DT255" s="344"/>
      <c r="DU255" s="344"/>
      <c r="DV255" s="344">
        <f t="shared" si="1944"/>
        <v>0</v>
      </c>
      <c r="DW255" s="345"/>
      <c r="DX255" s="344">
        <f t="shared" si="1945"/>
        <v>0</v>
      </c>
      <c r="DY255" s="346"/>
      <c r="DZ255" s="347"/>
      <c r="EA255" s="347"/>
      <c r="EB255" s="344">
        <f t="shared" si="1946"/>
        <v>0</v>
      </c>
      <c r="EC255" s="345">
        <v>0.294289866351475</v>
      </c>
      <c r="ED255" s="348">
        <f t="shared" si="1947"/>
        <v>0</v>
      </c>
      <c r="EE255" s="348">
        <f t="shared" si="1948"/>
        <v>0</v>
      </c>
      <c r="EF255" s="612"/>
      <c r="EG255" s="341">
        <v>6.0</v>
      </c>
      <c r="EH255" s="342" t="s">
        <v>132</v>
      </c>
      <c r="EI255" s="343" t="s">
        <v>121</v>
      </c>
      <c r="EJ255" s="343" t="s">
        <v>123</v>
      </c>
      <c r="EK255" s="344"/>
      <c r="EL255" s="344"/>
      <c r="EM255" s="344">
        <f t="shared" si="1949"/>
        <v>0</v>
      </c>
      <c r="EN255" s="345"/>
      <c r="EO255" s="344">
        <f t="shared" si="1950"/>
        <v>0</v>
      </c>
      <c r="EP255" s="346"/>
      <c r="EQ255" s="347"/>
      <c r="ER255" s="347"/>
      <c r="ES255" s="344">
        <f t="shared" si="1951"/>
        <v>0</v>
      </c>
      <c r="ET255" s="345">
        <v>0.294289866351475</v>
      </c>
      <c r="EU255" s="348">
        <f t="shared" si="1952"/>
        <v>0</v>
      </c>
      <c r="EV255" s="348">
        <f t="shared" si="1953"/>
        <v>0</v>
      </c>
      <c r="EW255" s="612"/>
      <c r="EX255" s="341">
        <v>6.0</v>
      </c>
      <c r="EY255" s="342" t="s">
        <v>132</v>
      </c>
      <c r="EZ255" s="343" t="s">
        <v>121</v>
      </c>
      <c r="FA255" s="343" t="s">
        <v>123</v>
      </c>
      <c r="FB255" s="344"/>
      <c r="FC255" s="344"/>
      <c r="FD255" s="344">
        <f t="shared" si="1954"/>
        <v>0</v>
      </c>
      <c r="FE255" s="345"/>
      <c r="FF255" s="344">
        <f t="shared" si="1955"/>
        <v>0</v>
      </c>
      <c r="FG255" s="346"/>
      <c r="FH255" s="347"/>
      <c r="FI255" s="347"/>
      <c r="FJ255" s="344">
        <f t="shared" si="1956"/>
        <v>0</v>
      </c>
      <c r="FK255" s="345">
        <v>0.294289866351475</v>
      </c>
      <c r="FL255" s="348">
        <f t="shared" si="1957"/>
        <v>0</v>
      </c>
      <c r="FM255" s="348">
        <f t="shared" si="1958"/>
        <v>0</v>
      </c>
      <c r="FN255" s="612"/>
      <c r="FO255" s="341">
        <v>6.0</v>
      </c>
      <c r="FP255" s="342" t="s">
        <v>132</v>
      </c>
      <c r="FQ255" s="343" t="s">
        <v>121</v>
      </c>
      <c r="FR255" s="343" t="s">
        <v>123</v>
      </c>
      <c r="FS255" s="344"/>
      <c r="FT255" s="344"/>
      <c r="FU255" s="344">
        <f t="shared" si="1959"/>
        <v>0</v>
      </c>
      <c r="FV255" s="345"/>
      <c r="FW255" s="344">
        <f t="shared" si="1960"/>
        <v>0</v>
      </c>
      <c r="FX255" s="346"/>
      <c r="FY255" s="347"/>
      <c r="FZ255" s="347"/>
      <c r="GA255" s="344">
        <f t="shared" si="1961"/>
        <v>0</v>
      </c>
      <c r="GB255" s="345">
        <v>0.294289866351475</v>
      </c>
      <c r="GC255" s="348">
        <f t="shared" si="1962"/>
        <v>0</v>
      </c>
      <c r="GD255" s="348">
        <f t="shared" si="1963"/>
        <v>0</v>
      </c>
      <c r="GE255" s="612"/>
      <c r="GF255" s="341">
        <v>6.0</v>
      </c>
      <c r="GG255" s="342" t="s">
        <v>132</v>
      </c>
      <c r="GH255" s="343" t="s">
        <v>121</v>
      </c>
      <c r="GI255" s="343" t="s">
        <v>123</v>
      </c>
      <c r="GJ255" s="344"/>
      <c r="GK255" s="344"/>
      <c r="GL255" s="344">
        <f t="shared" si="1964"/>
        <v>0</v>
      </c>
      <c r="GM255" s="345"/>
      <c r="GN255" s="344">
        <f t="shared" si="1965"/>
        <v>0</v>
      </c>
      <c r="GO255" s="346"/>
      <c r="GP255" s="347"/>
      <c r="GQ255" s="347"/>
      <c r="GR255" s="344">
        <f t="shared" si="1966"/>
        <v>0</v>
      </c>
      <c r="GS255" s="345">
        <v>0.294289866351475</v>
      </c>
      <c r="GT255" s="348">
        <f t="shared" si="1967"/>
        <v>0</v>
      </c>
      <c r="GU255" s="348">
        <f t="shared" si="1968"/>
        <v>0</v>
      </c>
      <c r="GV255" s="612"/>
      <c r="GW255" s="341">
        <v>6.0</v>
      </c>
      <c r="GX255" s="342" t="s">
        <v>132</v>
      </c>
      <c r="GY255" s="343" t="s">
        <v>121</v>
      </c>
      <c r="GZ255" s="343" t="s">
        <v>123</v>
      </c>
      <c r="HA255" s="344"/>
      <c r="HB255" s="344"/>
      <c r="HC255" s="344">
        <f t="shared" si="1969"/>
        <v>0</v>
      </c>
      <c r="HD255" s="345"/>
      <c r="HE255" s="344">
        <f t="shared" si="1970"/>
        <v>0</v>
      </c>
      <c r="HF255" s="346"/>
      <c r="HG255" s="347"/>
      <c r="HH255" s="347"/>
      <c r="HI255" s="344">
        <f t="shared" si="1971"/>
        <v>0</v>
      </c>
      <c r="HJ255" s="345">
        <v>0.294289866351475</v>
      </c>
      <c r="HK255" s="348">
        <f t="shared" si="1972"/>
        <v>0</v>
      </c>
      <c r="HL255" s="348">
        <f t="shared" si="1973"/>
        <v>0</v>
      </c>
      <c r="HM255" s="612"/>
      <c r="HN255" s="341">
        <v>6.0</v>
      </c>
      <c r="HO255" s="342" t="s">
        <v>132</v>
      </c>
      <c r="HP255" s="343" t="s">
        <v>121</v>
      </c>
      <c r="HQ255" s="343" t="s">
        <v>123</v>
      </c>
      <c r="HR255" s="344"/>
      <c r="HS255" s="344"/>
      <c r="HT255" s="344">
        <f t="shared" si="1974"/>
        <v>0</v>
      </c>
      <c r="HU255" s="345"/>
      <c r="HV255" s="344">
        <f t="shared" si="1975"/>
        <v>0</v>
      </c>
      <c r="HW255" s="346"/>
      <c r="HX255" s="347"/>
      <c r="HY255" s="347"/>
      <c r="HZ255" s="344">
        <f t="shared" si="1976"/>
        <v>0</v>
      </c>
      <c r="IA255" s="345">
        <v>0.294289866351475</v>
      </c>
      <c r="IB255" s="348">
        <f t="shared" si="1977"/>
        <v>0</v>
      </c>
      <c r="IC255" s="348">
        <f t="shared" si="1978"/>
        <v>0</v>
      </c>
      <c r="ID255" s="612"/>
      <c r="IE255" s="341">
        <v>6.0</v>
      </c>
      <c r="IF255" s="342" t="s">
        <v>132</v>
      </c>
      <c r="IG255" s="343" t="s">
        <v>121</v>
      </c>
      <c r="IH255" s="343" t="s">
        <v>123</v>
      </c>
      <c r="II255" s="344"/>
      <c r="IJ255" s="344"/>
      <c r="IK255" s="344">
        <f t="shared" si="1979"/>
        <v>0</v>
      </c>
      <c r="IL255" s="345"/>
      <c r="IM255" s="344">
        <f t="shared" si="1980"/>
        <v>0</v>
      </c>
      <c r="IN255" s="346"/>
      <c r="IO255" s="347"/>
      <c r="IP255" s="347"/>
      <c r="IQ255" s="344">
        <f t="shared" si="1981"/>
        <v>0</v>
      </c>
      <c r="IR255" s="345">
        <v>0.294289866351475</v>
      </c>
      <c r="IS255" s="348">
        <f t="shared" si="1982"/>
        <v>0</v>
      </c>
      <c r="IT255" s="348">
        <f t="shared" si="1983"/>
        <v>0</v>
      </c>
      <c r="IU255" s="612"/>
      <c r="IV255" s="341">
        <v>6.0</v>
      </c>
      <c r="IW255" s="342" t="s">
        <v>132</v>
      </c>
      <c r="IX255" s="343" t="s">
        <v>121</v>
      </c>
      <c r="IY255" s="343" t="s">
        <v>123</v>
      </c>
      <c r="IZ255" s="344"/>
      <c r="JA255" s="344"/>
      <c r="JB255" s="344">
        <f t="shared" si="1984"/>
        <v>0</v>
      </c>
      <c r="JC255" s="345"/>
      <c r="JD255" s="344">
        <f t="shared" si="1985"/>
        <v>0</v>
      </c>
      <c r="JE255" s="346"/>
      <c r="JF255" s="347"/>
      <c r="JG255" s="347"/>
      <c r="JH255" s="344">
        <f t="shared" si="1986"/>
        <v>0</v>
      </c>
      <c r="JI255" s="345">
        <v>0.294289866351475</v>
      </c>
      <c r="JJ255" s="348">
        <f t="shared" si="1987"/>
        <v>0</v>
      </c>
      <c r="JK255" s="348">
        <f t="shared" si="1988"/>
        <v>0</v>
      </c>
      <c r="JL255" s="612"/>
      <c r="JM255" s="341">
        <v>6.0</v>
      </c>
      <c r="JN255" s="342" t="s">
        <v>132</v>
      </c>
      <c r="JO255" s="343" t="s">
        <v>121</v>
      </c>
      <c r="JP255" s="343" t="s">
        <v>123</v>
      </c>
      <c r="JQ255" s="344"/>
      <c r="JR255" s="344"/>
      <c r="JS255" s="344">
        <f t="shared" si="1989"/>
        <v>0</v>
      </c>
      <c r="JT255" s="345"/>
      <c r="JU255" s="344">
        <f t="shared" si="1990"/>
        <v>0</v>
      </c>
      <c r="JV255" s="346"/>
      <c r="JW255" s="347"/>
      <c r="JX255" s="347"/>
      <c r="JY255" s="344">
        <f t="shared" si="1991"/>
        <v>0</v>
      </c>
      <c r="JZ255" s="345">
        <v>0.294289866351475</v>
      </c>
      <c r="KA255" s="348">
        <f t="shared" si="1992"/>
        <v>0</v>
      </c>
      <c r="KB255" s="348">
        <f t="shared" si="1993"/>
        <v>0</v>
      </c>
      <c r="KC255" s="612"/>
      <c r="KD255" s="341">
        <v>6.0</v>
      </c>
      <c r="KE255" s="342" t="s">
        <v>132</v>
      </c>
      <c r="KF255" s="343" t="s">
        <v>121</v>
      </c>
      <c r="KG255" s="343" t="s">
        <v>123</v>
      </c>
      <c r="KH255" s="344"/>
      <c r="KI255" s="344"/>
      <c r="KJ255" s="344">
        <f t="shared" si="1994"/>
        <v>0</v>
      </c>
      <c r="KK255" s="345"/>
      <c r="KL255" s="344">
        <f t="shared" si="1995"/>
        <v>0</v>
      </c>
      <c r="KM255" s="346"/>
      <c r="KN255" s="347"/>
      <c r="KO255" s="347"/>
      <c r="KP255" s="344">
        <f t="shared" si="1996"/>
        <v>0</v>
      </c>
      <c r="KQ255" s="345">
        <v>0.294289866351475</v>
      </c>
      <c r="KR255" s="348">
        <f t="shared" si="1997"/>
        <v>0</v>
      </c>
      <c r="KS255" s="348">
        <f t="shared" si="1998"/>
        <v>0</v>
      </c>
      <c r="KT255" s="612"/>
      <c r="KU255" s="351"/>
    </row>
    <row r="256" ht="15.75" customHeight="1">
      <c r="A256" s="353"/>
      <c r="B256" s="354" t="s">
        <v>150</v>
      </c>
      <c r="C256" s="355"/>
      <c r="D256" s="355"/>
      <c r="E256" s="356"/>
      <c r="F256" s="356"/>
      <c r="G256" s="356"/>
      <c r="H256" s="357"/>
      <c r="I256" s="356"/>
      <c r="J256" s="357"/>
      <c r="K256" s="356"/>
      <c r="L256" s="356"/>
      <c r="M256" s="356"/>
      <c r="N256" s="357"/>
      <c r="O256" s="358"/>
      <c r="P256" s="358"/>
      <c r="Q256" s="611"/>
      <c r="R256" s="353"/>
      <c r="S256" s="354" t="s">
        <v>150</v>
      </c>
      <c r="T256" s="355"/>
      <c r="U256" s="355"/>
      <c r="V256" s="356"/>
      <c r="W256" s="356"/>
      <c r="X256" s="356"/>
      <c r="Y256" s="357"/>
      <c r="Z256" s="356"/>
      <c r="AA256" s="357"/>
      <c r="AB256" s="356"/>
      <c r="AC256" s="356"/>
      <c r="AD256" s="356"/>
      <c r="AE256" s="357"/>
      <c r="AF256" s="358"/>
      <c r="AG256" s="358"/>
      <c r="AH256" s="611"/>
      <c r="AI256" s="353"/>
      <c r="AJ256" s="354" t="s">
        <v>150</v>
      </c>
      <c r="AK256" s="355"/>
      <c r="AL256" s="355"/>
      <c r="AM256" s="356"/>
      <c r="AN256" s="356"/>
      <c r="AO256" s="356"/>
      <c r="AP256" s="357"/>
      <c r="AQ256" s="356"/>
      <c r="AR256" s="357"/>
      <c r="AS256" s="356"/>
      <c r="AT256" s="356"/>
      <c r="AU256" s="356"/>
      <c r="AV256" s="357"/>
      <c r="AW256" s="358"/>
      <c r="AX256" s="358"/>
      <c r="AY256" s="611"/>
      <c r="AZ256" s="353"/>
      <c r="BA256" s="354" t="s">
        <v>150</v>
      </c>
      <c r="BB256" s="355"/>
      <c r="BC256" s="355"/>
      <c r="BD256" s="356"/>
      <c r="BE256" s="356"/>
      <c r="BF256" s="356"/>
      <c r="BG256" s="357"/>
      <c r="BH256" s="356"/>
      <c r="BI256" s="357"/>
      <c r="BJ256" s="356"/>
      <c r="BK256" s="356"/>
      <c r="BL256" s="356"/>
      <c r="BM256" s="357"/>
      <c r="BN256" s="358"/>
      <c r="BO256" s="358"/>
      <c r="BP256" s="611"/>
      <c r="BQ256" s="353"/>
      <c r="BR256" s="354" t="s">
        <v>150</v>
      </c>
      <c r="BS256" s="355"/>
      <c r="BT256" s="355"/>
      <c r="BU256" s="356"/>
      <c r="BV256" s="356"/>
      <c r="BW256" s="356"/>
      <c r="BX256" s="357"/>
      <c r="BY256" s="356"/>
      <c r="BZ256" s="357"/>
      <c r="CA256" s="356"/>
      <c r="CB256" s="356"/>
      <c r="CC256" s="356"/>
      <c r="CD256" s="357"/>
      <c r="CE256" s="358"/>
      <c r="CF256" s="358"/>
      <c r="CG256" s="611"/>
      <c r="CH256" s="353"/>
      <c r="CI256" s="354" t="s">
        <v>150</v>
      </c>
      <c r="CJ256" s="355"/>
      <c r="CK256" s="355"/>
      <c r="CL256" s="356"/>
      <c r="CM256" s="356"/>
      <c r="CN256" s="356"/>
      <c r="CO256" s="357"/>
      <c r="CP256" s="356"/>
      <c r="CQ256" s="357"/>
      <c r="CR256" s="356"/>
      <c r="CS256" s="356"/>
      <c r="CT256" s="356"/>
      <c r="CU256" s="357"/>
      <c r="CV256" s="358"/>
      <c r="CW256" s="358"/>
      <c r="CX256" s="611"/>
      <c r="CY256" s="353"/>
      <c r="CZ256" s="354" t="s">
        <v>150</v>
      </c>
      <c r="DA256" s="355"/>
      <c r="DB256" s="355"/>
      <c r="DC256" s="356"/>
      <c r="DD256" s="356"/>
      <c r="DE256" s="356"/>
      <c r="DF256" s="357"/>
      <c r="DG256" s="356"/>
      <c r="DH256" s="357"/>
      <c r="DI256" s="356"/>
      <c r="DJ256" s="356"/>
      <c r="DK256" s="356"/>
      <c r="DL256" s="357"/>
      <c r="DM256" s="358"/>
      <c r="DN256" s="358"/>
      <c r="DO256" s="611"/>
      <c r="DP256" s="353"/>
      <c r="DQ256" s="354" t="s">
        <v>150</v>
      </c>
      <c r="DR256" s="355"/>
      <c r="DS256" s="355"/>
      <c r="DT256" s="356"/>
      <c r="DU256" s="356"/>
      <c r="DV256" s="356"/>
      <c r="DW256" s="357"/>
      <c r="DX256" s="356"/>
      <c r="DY256" s="357"/>
      <c r="DZ256" s="356"/>
      <c r="EA256" s="356"/>
      <c r="EB256" s="356"/>
      <c r="EC256" s="357"/>
      <c r="ED256" s="358"/>
      <c r="EE256" s="358"/>
      <c r="EF256" s="611"/>
      <c r="EG256" s="353"/>
      <c r="EH256" s="354" t="s">
        <v>150</v>
      </c>
      <c r="EI256" s="355"/>
      <c r="EJ256" s="355"/>
      <c r="EK256" s="356"/>
      <c r="EL256" s="356"/>
      <c r="EM256" s="356"/>
      <c r="EN256" s="357"/>
      <c r="EO256" s="356"/>
      <c r="EP256" s="357"/>
      <c r="EQ256" s="356"/>
      <c r="ER256" s="356"/>
      <c r="ES256" s="356"/>
      <c r="ET256" s="357"/>
      <c r="EU256" s="358"/>
      <c r="EV256" s="358"/>
      <c r="EW256" s="611"/>
      <c r="EX256" s="353"/>
      <c r="EY256" s="354" t="s">
        <v>150</v>
      </c>
      <c r="EZ256" s="355"/>
      <c r="FA256" s="355"/>
      <c r="FB256" s="356"/>
      <c r="FC256" s="356"/>
      <c r="FD256" s="356"/>
      <c r="FE256" s="357"/>
      <c r="FF256" s="356"/>
      <c r="FG256" s="357"/>
      <c r="FH256" s="356"/>
      <c r="FI256" s="356"/>
      <c r="FJ256" s="356"/>
      <c r="FK256" s="357"/>
      <c r="FL256" s="358"/>
      <c r="FM256" s="358"/>
      <c r="FN256" s="611"/>
      <c r="FO256" s="353"/>
      <c r="FP256" s="354" t="s">
        <v>150</v>
      </c>
      <c r="FQ256" s="355"/>
      <c r="FR256" s="355"/>
      <c r="FS256" s="356"/>
      <c r="FT256" s="356"/>
      <c r="FU256" s="356"/>
      <c r="FV256" s="357"/>
      <c r="FW256" s="356"/>
      <c r="FX256" s="357"/>
      <c r="FY256" s="356"/>
      <c r="FZ256" s="356"/>
      <c r="GA256" s="356"/>
      <c r="GB256" s="357"/>
      <c r="GC256" s="358"/>
      <c r="GD256" s="358"/>
      <c r="GE256" s="611"/>
      <c r="GF256" s="353"/>
      <c r="GG256" s="354" t="s">
        <v>150</v>
      </c>
      <c r="GH256" s="355"/>
      <c r="GI256" s="355"/>
      <c r="GJ256" s="356"/>
      <c r="GK256" s="356"/>
      <c r="GL256" s="356"/>
      <c r="GM256" s="357"/>
      <c r="GN256" s="356"/>
      <c r="GO256" s="357"/>
      <c r="GP256" s="356"/>
      <c r="GQ256" s="356"/>
      <c r="GR256" s="356"/>
      <c r="GS256" s="357"/>
      <c r="GT256" s="358"/>
      <c r="GU256" s="358"/>
      <c r="GV256" s="611"/>
      <c r="GW256" s="353"/>
      <c r="GX256" s="354" t="s">
        <v>150</v>
      </c>
      <c r="GY256" s="355"/>
      <c r="GZ256" s="355"/>
      <c r="HA256" s="356"/>
      <c r="HB256" s="356"/>
      <c r="HC256" s="356"/>
      <c r="HD256" s="357"/>
      <c r="HE256" s="356"/>
      <c r="HF256" s="357"/>
      <c r="HG256" s="356"/>
      <c r="HH256" s="356"/>
      <c r="HI256" s="356"/>
      <c r="HJ256" s="357"/>
      <c r="HK256" s="358"/>
      <c r="HL256" s="358"/>
      <c r="HM256" s="611"/>
      <c r="HN256" s="353"/>
      <c r="HO256" s="354" t="s">
        <v>150</v>
      </c>
      <c r="HP256" s="355"/>
      <c r="HQ256" s="355"/>
      <c r="HR256" s="356"/>
      <c r="HS256" s="356"/>
      <c r="HT256" s="356"/>
      <c r="HU256" s="357"/>
      <c r="HV256" s="356"/>
      <c r="HW256" s="357"/>
      <c r="HX256" s="356"/>
      <c r="HY256" s="356"/>
      <c r="HZ256" s="356"/>
      <c r="IA256" s="357"/>
      <c r="IB256" s="358"/>
      <c r="IC256" s="358"/>
      <c r="ID256" s="611"/>
      <c r="IE256" s="353"/>
      <c r="IF256" s="354" t="s">
        <v>150</v>
      </c>
      <c r="IG256" s="355"/>
      <c r="IH256" s="355"/>
      <c r="II256" s="356"/>
      <c r="IJ256" s="356"/>
      <c r="IK256" s="356"/>
      <c r="IL256" s="357"/>
      <c r="IM256" s="356"/>
      <c r="IN256" s="357"/>
      <c r="IO256" s="356"/>
      <c r="IP256" s="356"/>
      <c r="IQ256" s="356"/>
      <c r="IR256" s="357"/>
      <c r="IS256" s="358"/>
      <c r="IT256" s="358"/>
      <c r="IU256" s="611"/>
      <c r="IV256" s="353"/>
      <c r="IW256" s="354" t="s">
        <v>150</v>
      </c>
      <c r="IX256" s="355"/>
      <c r="IY256" s="355"/>
      <c r="IZ256" s="356"/>
      <c r="JA256" s="356"/>
      <c r="JB256" s="356"/>
      <c r="JC256" s="357"/>
      <c r="JD256" s="356"/>
      <c r="JE256" s="357"/>
      <c r="JF256" s="356"/>
      <c r="JG256" s="356"/>
      <c r="JH256" s="356"/>
      <c r="JI256" s="357"/>
      <c r="JJ256" s="358"/>
      <c r="JK256" s="358"/>
      <c r="JL256" s="611"/>
      <c r="JM256" s="353"/>
      <c r="JN256" s="354" t="s">
        <v>150</v>
      </c>
      <c r="JO256" s="355"/>
      <c r="JP256" s="355"/>
      <c r="JQ256" s="356"/>
      <c r="JR256" s="356"/>
      <c r="JS256" s="356"/>
      <c r="JT256" s="357"/>
      <c r="JU256" s="356"/>
      <c r="JV256" s="357"/>
      <c r="JW256" s="356"/>
      <c r="JX256" s="356"/>
      <c r="JY256" s="356"/>
      <c r="JZ256" s="357"/>
      <c r="KA256" s="358"/>
      <c r="KB256" s="358"/>
      <c r="KC256" s="611"/>
      <c r="KD256" s="353"/>
      <c r="KE256" s="354" t="s">
        <v>150</v>
      </c>
      <c r="KF256" s="355"/>
      <c r="KG256" s="355"/>
      <c r="KH256" s="356"/>
      <c r="KI256" s="356"/>
      <c r="KJ256" s="356"/>
      <c r="KK256" s="357"/>
      <c r="KL256" s="356"/>
      <c r="KM256" s="357"/>
      <c r="KN256" s="356"/>
      <c r="KO256" s="356"/>
      <c r="KP256" s="356"/>
      <c r="KQ256" s="357"/>
      <c r="KR256" s="358"/>
      <c r="KS256" s="358"/>
      <c r="KT256" s="611"/>
      <c r="KU256" s="351"/>
    </row>
    <row r="257" ht="15.75" customHeight="1">
      <c r="A257" s="341"/>
      <c r="B257" s="361" t="s">
        <v>134</v>
      </c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2"/>
      <c r="P257" s="613"/>
      <c r="Q257" s="612"/>
      <c r="R257" s="341"/>
      <c r="S257" s="361" t="s">
        <v>134</v>
      </c>
      <c r="T257" s="362"/>
      <c r="U257" s="362"/>
      <c r="V257" s="362"/>
      <c r="W257" s="362"/>
      <c r="X257" s="362"/>
      <c r="Y257" s="362"/>
      <c r="Z257" s="362"/>
      <c r="AA257" s="362"/>
      <c r="AB257" s="362"/>
      <c r="AC257" s="362"/>
      <c r="AD257" s="362"/>
      <c r="AE257" s="362"/>
      <c r="AF257" s="362"/>
      <c r="AG257" s="613"/>
      <c r="AH257" s="612"/>
      <c r="AI257" s="341"/>
      <c r="AJ257" s="361" t="s">
        <v>134</v>
      </c>
      <c r="AK257" s="362"/>
      <c r="AL257" s="362"/>
      <c r="AM257" s="362"/>
      <c r="AN257" s="362"/>
      <c r="AO257" s="362"/>
      <c r="AP257" s="362"/>
      <c r="AQ257" s="362"/>
      <c r="AR257" s="362"/>
      <c r="AS257" s="362"/>
      <c r="AT257" s="362"/>
      <c r="AU257" s="362"/>
      <c r="AV257" s="362"/>
      <c r="AW257" s="362"/>
      <c r="AX257" s="613"/>
      <c r="AY257" s="612"/>
      <c r="AZ257" s="341"/>
      <c r="BA257" s="361" t="s">
        <v>134</v>
      </c>
      <c r="BB257" s="362"/>
      <c r="BC257" s="362"/>
      <c r="BD257" s="362"/>
      <c r="BE257" s="362"/>
      <c r="BF257" s="362"/>
      <c r="BG257" s="362"/>
      <c r="BH257" s="362"/>
      <c r="BI257" s="362"/>
      <c r="BJ257" s="362"/>
      <c r="BK257" s="362"/>
      <c r="BL257" s="362"/>
      <c r="BM257" s="362"/>
      <c r="BN257" s="362"/>
      <c r="BO257" s="613"/>
      <c r="BP257" s="612"/>
      <c r="BQ257" s="341"/>
      <c r="BR257" s="361" t="s">
        <v>134</v>
      </c>
      <c r="BS257" s="362"/>
      <c r="BT257" s="362"/>
      <c r="BU257" s="362"/>
      <c r="BV257" s="362"/>
      <c r="BW257" s="362"/>
      <c r="BX257" s="362"/>
      <c r="BY257" s="362"/>
      <c r="BZ257" s="362"/>
      <c r="CA257" s="362"/>
      <c r="CB257" s="362"/>
      <c r="CC257" s="362"/>
      <c r="CD257" s="362"/>
      <c r="CE257" s="362"/>
      <c r="CF257" s="613"/>
      <c r="CG257" s="612"/>
      <c r="CH257" s="341"/>
      <c r="CI257" s="361" t="s">
        <v>134</v>
      </c>
      <c r="CJ257" s="362"/>
      <c r="CK257" s="362"/>
      <c r="CL257" s="362"/>
      <c r="CM257" s="362"/>
      <c r="CN257" s="362"/>
      <c r="CO257" s="362"/>
      <c r="CP257" s="362"/>
      <c r="CQ257" s="362"/>
      <c r="CR257" s="362"/>
      <c r="CS257" s="362"/>
      <c r="CT257" s="362"/>
      <c r="CU257" s="362"/>
      <c r="CV257" s="362"/>
      <c r="CW257" s="613"/>
      <c r="CX257" s="612"/>
      <c r="CY257" s="341"/>
      <c r="CZ257" s="361" t="s">
        <v>134</v>
      </c>
      <c r="DA257" s="362"/>
      <c r="DB257" s="362"/>
      <c r="DC257" s="362"/>
      <c r="DD257" s="362"/>
      <c r="DE257" s="362"/>
      <c r="DF257" s="362"/>
      <c r="DG257" s="362"/>
      <c r="DH257" s="362"/>
      <c r="DI257" s="362"/>
      <c r="DJ257" s="362"/>
      <c r="DK257" s="362"/>
      <c r="DL257" s="362"/>
      <c r="DM257" s="362"/>
      <c r="DN257" s="613"/>
      <c r="DO257" s="612"/>
      <c r="DP257" s="341"/>
      <c r="DQ257" s="361" t="s">
        <v>134</v>
      </c>
      <c r="DR257" s="362"/>
      <c r="DS257" s="362"/>
      <c r="DT257" s="362"/>
      <c r="DU257" s="362"/>
      <c r="DV257" s="362"/>
      <c r="DW257" s="362"/>
      <c r="DX257" s="362"/>
      <c r="DY257" s="362"/>
      <c r="DZ257" s="362"/>
      <c r="EA257" s="362"/>
      <c r="EB257" s="362"/>
      <c r="EC257" s="362"/>
      <c r="ED257" s="362"/>
      <c r="EE257" s="613"/>
      <c r="EF257" s="612"/>
      <c r="EG257" s="341"/>
      <c r="EH257" s="361" t="s">
        <v>134</v>
      </c>
      <c r="EI257" s="362"/>
      <c r="EJ257" s="362"/>
      <c r="EK257" s="362"/>
      <c r="EL257" s="362"/>
      <c r="EM257" s="362"/>
      <c r="EN257" s="362"/>
      <c r="EO257" s="362"/>
      <c r="EP257" s="362"/>
      <c r="EQ257" s="362"/>
      <c r="ER257" s="362"/>
      <c r="ES257" s="362"/>
      <c r="ET257" s="362"/>
      <c r="EU257" s="362"/>
      <c r="EV257" s="613"/>
      <c r="EW257" s="612"/>
      <c r="EX257" s="341"/>
      <c r="EY257" s="361" t="s">
        <v>134</v>
      </c>
      <c r="EZ257" s="362"/>
      <c r="FA257" s="362"/>
      <c r="FB257" s="362"/>
      <c r="FC257" s="362"/>
      <c r="FD257" s="362"/>
      <c r="FE257" s="362"/>
      <c r="FF257" s="362"/>
      <c r="FG257" s="362"/>
      <c r="FH257" s="362"/>
      <c r="FI257" s="362"/>
      <c r="FJ257" s="362"/>
      <c r="FK257" s="362"/>
      <c r="FL257" s="362"/>
      <c r="FM257" s="613"/>
      <c r="FN257" s="612"/>
      <c r="FO257" s="341"/>
      <c r="FP257" s="361" t="s">
        <v>134</v>
      </c>
      <c r="FQ257" s="362"/>
      <c r="FR257" s="362"/>
      <c r="FS257" s="362"/>
      <c r="FT257" s="362"/>
      <c r="FU257" s="362"/>
      <c r="FV257" s="362"/>
      <c r="FW257" s="362"/>
      <c r="FX257" s="362"/>
      <c r="FY257" s="362"/>
      <c r="FZ257" s="362"/>
      <c r="GA257" s="362"/>
      <c r="GB257" s="362"/>
      <c r="GC257" s="362"/>
      <c r="GD257" s="613"/>
      <c r="GE257" s="612"/>
      <c r="GF257" s="341"/>
      <c r="GG257" s="361" t="s">
        <v>134</v>
      </c>
      <c r="GH257" s="362"/>
      <c r="GI257" s="362"/>
      <c r="GJ257" s="362"/>
      <c r="GK257" s="362"/>
      <c r="GL257" s="362"/>
      <c r="GM257" s="362"/>
      <c r="GN257" s="362"/>
      <c r="GO257" s="362"/>
      <c r="GP257" s="362"/>
      <c r="GQ257" s="362"/>
      <c r="GR257" s="362"/>
      <c r="GS257" s="362"/>
      <c r="GT257" s="362"/>
      <c r="GU257" s="613"/>
      <c r="GV257" s="612"/>
      <c r="GW257" s="341"/>
      <c r="GX257" s="361" t="s">
        <v>134</v>
      </c>
      <c r="GY257" s="362"/>
      <c r="GZ257" s="362"/>
      <c r="HA257" s="362"/>
      <c r="HB257" s="362"/>
      <c r="HC257" s="362"/>
      <c r="HD257" s="362"/>
      <c r="HE257" s="362"/>
      <c r="HF257" s="362"/>
      <c r="HG257" s="362"/>
      <c r="HH257" s="362"/>
      <c r="HI257" s="362"/>
      <c r="HJ257" s="362"/>
      <c r="HK257" s="362"/>
      <c r="HL257" s="613"/>
      <c r="HM257" s="612"/>
      <c r="HN257" s="341"/>
      <c r="HO257" s="361" t="s">
        <v>134</v>
      </c>
      <c r="HP257" s="362"/>
      <c r="HQ257" s="362"/>
      <c r="HR257" s="362"/>
      <c r="HS257" s="362"/>
      <c r="HT257" s="362"/>
      <c r="HU257" s="362"/>
      <c r="HV257" s="362"/>
      <c r="HW257" s="362"/>
      <c r="HX257" s="362"/>
      <c r="HY257" s="362"/>
      <c r="HZ257" s="362"/>
      <c r="IA257" s="362"/>
      <c r="IB257" s="362"/>
      <c r="IC257" s="613"/>
      <c r="ID257" s="612"/>
      <c r="IE257" s="341"/>
      <c r="IF257" s="361" t="s">
        <v>134</v>
      </c>
      <c r="IG257" s="362"/>
      <c r="IH257" s="362"/>
      <c r="II257" s="362"/>
      <c r="IJ257" s="362"/>
      <c r="IK257" s="362"/>
      <c r="IL257" s="362"/>
      <c r="IM257" s="362"/>
      <c r="IN257" s="362"/>
      <c r="IO257" s="362"/>
      <c r="IP257" s="362"/>
      <c r="IQ257" s="362"/>
      <c r="IR257" s="362"/>
      <c r="IS257" s="362"/>
      <c r="IT257" s="613"/>
      <c r="IU257" s="612"/>
      <c r="IV257" s="341"/>
      <c r="IW257" s="361" t="s">
        <v>134</v>
      </c>
      <c r="IX257" s="362"/>
      <c r="IY257" s="362"/>
      <c r="IZ257" s="362"/>
      <c r="JA257" s="362"/>
      <c r="JB257" s="362"/>
      <c r="JC257" s="362"/>
      <c r="JD257" s="362"/>
      <c r="JE257" s="362"/>
      <c r="JF257" s="362"/>
      <c r="JG257" s="362"/>
      <c r="JH257" s="362"/>
      <c r="JI257" s="362"/>
      <c r="JJ257" s="362"/>
      <c r="JK257" s="613"/>
      <c r="JL257" s="612"/>
      <c r="JM257" s="341"/>
      <c r="JN257" s="361" t="s">
        <v>134</v>
      </c>
      <c r="JO257" s="362"/>
      <c r="JP257" s="362"/>
      <c r="JQ257" s="362"/>
      <c r="JR257" s="362"/>
      <c r="JS257" s="362"/>
      <c r="JT257" s="362"/>
      <c r="JU257" s="362"/>
      <c r="JV257" s="362"/>
      <c r="JW257" s="362"/>
      <c r="JX257" s="362"/>
      <c r="JY257" s="362"/>
      <c r="JZ257" s="362"/>
      <c r="KA257" s="362"/>
      <c r="KB257" s="613"/>
      <c r="KC257" s="612"/>
      <c r="KD257" s="341"/>
      <c r="KE257" s="361" t="s">
        <v>134</v>
      </c>
      <c r="KF257" s="362"/>
      <c r="KG257" s="362"/>
      <c r="KH257" s="362"/>
      <c r="KI257" s="362"/>
      <c r="KJ257" s="362"/>
      <c r="KK257" s="362"/>
      <c r="KL257" s="362"/>
      <c r="KM257" s="362"/>
      <c r="KN257" s="362"/>
      <c r="KO257" s="362"/>
      <c r="KP257" s="362"/>
      <c r="KQ257" s="362"/>
      <c r="KR257" s="362"/>
      <c r="KS257" s="613"/>
      <c r="KT257" s="612"/>
      <c r="KU257" s="351"/>
    </row>
    <row r="258" ht="15.75" customHeight="1">
      <c r="A258" s="341">
        <v>1.0</v>
      </c>
      <c r="B258" s="342" t="s">
        <v>151</v>
      </c>
      <c r="C258" s="343" t="s">
        <v>121</v>
      </c>
      <c r="D258" s="343" t="s">
        <v>152</v>
      </c>
      <c r="E258" s="344"/>
      <c r="F258" s="344"/>
      <c r="G258" s="344">
        <f t="shared" ref="G258:G262" si="1999">IFERROR(E258*F258/1000000,0)</f>
        <v>0</v>
      </c>
      <c r="H258" s="345"/>
      <c r="I258" s="344">
        <f t="shared" ref="I258:I262" si="2000">IFERROR(+G258*H258,"")</f>
        <v>0</v>
      </c>
      <c r="J258" s="346"/>
      <c r="K258" s="347"/>
      <c r="L258" s="347"/>
      <c r="M258" s="344">
        <f t="shared" ref="M258:M262" si="2001">IFERROR(+(IF(G258="","0",G258))+(IF(I258="","0",I258))+(IF(L258="","0",L258)),"")</f>
        <v>0</v>
      </c>
      <c r="N258" s="345">
        <v>0.294289866351475</v>
      </c>
      <c r="O258" s="348">
        <f t="shared" ref="O258:O262" si="2002">IFERROR(+N258*(M258-L258),"")</f>
        <v>0</v>
      </c>
      <c r="P258" s="348">
        <f t="shared" ref="P258:P262" si="2003">IFERROR(+(IF(M258="","0",M258))-(IF(O258="","0",O258)),"")</f>
        <v>0</v>
      </c>
      <c r="Q258" s="612"/>
      <c r="R258" s="341">
        <v>1.0</v>
      </c>
      <c r="S258" s="342" t="s">
        <v>151</v>
      </c>
      <c r="T258" s="343" t="s">
        <v>121</v>
      </c>
      <c r="U258" s="343" t="s">
        <v>152</v>
      </c>
      <c r="V258" s="344"/>
      <c r="W258" s="344"/>
      <c r="X258" s="344">
        <f t="shared" ref="X258:X262" si="2004">IFERROR(V258*W258/1000000,0)</f>
        <v>0</v>
      </c>
      <c r="Y258" s="345"/>
      <c r="Z258" s="344">
        <f t="shared" ref="Z258:Z262" si="2005">IFERROR(+X258*Y258,"")</f>
        <v>0</v>
      </c>
      <c r="AA258" s="346"/>
      <c r="AB258" s="347"/>
      <c r="AC258" s="347"/>
      <c r="AD258" s="344">
        <f t="shared" ref="AD258:AD262" si="2006">IFERROR(+(IF(X258="","0",X258))+(IF(Z258="","0",Z258))+(IF(AC258="","0",AC258)),"")</f>
        <v>0</v>
      </c>
      <c r="AE258" s="345">
        <v>0.294289866351475</v>
      </c>
      <c r="AF258" s="348">
        <f t="shared" ref="AF258:AF262" si="2007">IFERROR(+AE258*(AD258-AC258),"")</f>
        <v>0</v>
      </c>
      <c r="AG258" s="348">
        <f t="shared" ref="AG258:AG262" si="2008">IFERROR(+(IF(AD258="","0",AD258))-(IF(AF258="","0",AF258)),"")</f>
        <v>0</v>
      </c>
      <c r="AH258" s="612"/>
      <c r="AI258" s="341">
        <v>1.0</v>
      </c>
      <c r="AJ258" s="342" t="s">
        <v>151</v>
      </c>
      <c r="AK258" s="343" t="s">
        <v>121</v>
      </c>
      <c r="AL258" s="343" t="s">
        <v>152</v>
      </c>
      <c r="AM258" s="344"/>
      <c r="AN258" s="344"/>
      <c r="AO258" s="344">
        <f t="shared" ref="AO258:AO262" si="2009">IFERROR(AM258*AN258/1000000,0)</f>
        <v>0</v>
      </c>
      <c r="AP258" s="345"/>
      <c r="AQ258" s="344">
        <f t="shared" ref="AQ258:AQ262" si="2010">IFERROR(+AO258*AP258,"")</f>
        <v>0</v>
      </c>
      <c r="AR258" s="346"/>
      <c r="AS258" s="347"/>
      <c r="AT258" s="347"/>
      <c r="AU258" s="344">
        <f t="shared" ref="AU258:AU262" si="2011">IFERROR(+(IF(AO258="","0",AO258))+(IF(AQ258="","0",AQ258))+(IF(AT258="","0",AT258)),"")</f>
        <v>0</v>
      </c>
      <c r="AV258" s="345">
        <v>0.294289866351475</v>
      </c>
      <c r="AW258" s="348">
        <f t="shared" ref="AW258:AW262" si="2012">IFERROR(+AV258*(AU258-AT258),"")</f>
        <v>0</v>
      </c>
      <c r="AX258" s="348">
        <f t="shared" ref="AX258:AX262" si="2013">IFERROR(+(IF(AU258="","0",AU258))-(IF(AW258="","0",AW258)),"")</f>
        <v>0</v>
      </c>
      <c r="AY258" s="612"/>
      <c r="AZ258" s="341">
        <v>1.0</v>
      </c>
      <c r="BA258" s="342" t="s">
        <v>151</v>
      </c>
      <c r="BB258" s="343" t="s">
        <v>121</v>
      </c>
      <c r="BC258" s="343" t="s">
        <v>152</v>
      </c>
      <c r="BD258" s="344"/>
      <c r="BE258" s="344"/>
      <c r="BF258" s="344">
        <f t="shared" ref="BF258:BF262" si="2014">IFERROR(BD258*BE258/1000000,0)</f>
        <v>0</v>
      </c>
      <c r="BG258" s="345"/>
      <c r="BH258" s="344">
        <f t="shared" ref="BH258:BH262" si="2015">IFERROR(+BF258*BG258,"")</f>
        <v>0</v>
      </c>
      <c r="BI258" s="346"/>
      <c r="BJ258" s="347"/>
      <c r="BK258" s="347"/>
      <c r="BL258" s="344">
        <f t="shared" ref="BL258:BL262" si="2016">IFERROR(+(IF(BF258="","0",BF258))+(IF(BH258="","0",BH258))+(IF(BK258="","0",BK258)),"")</f>
        <v>0</v>
      </c>
      <c r="BM258" s="345">
        <v>0.294289866351475</v>
      </c>
      <c r="BN258" s="348">
        <f t="shared" ref="BN258:BN262" si="2017">IFERROR(+BM258*(BL258-BK258),"")</f>
        <v>0</v>
      </c>
      <c r="BO258" s="348">
        <f t="shared" ref="BO258:BO262" si="2018">IFERROR(+(IF(BL258="","0",BL258))-(IF(BN258="","0",BN258)),"")</f>
        <v>0</v>
      </c>
      <c r="BP258" s="612"/>
      <c r="BQ258" s="341">
        <v>1.0</v>
      </c>
      <c r="BR258" s="342" t="s">
        <v>151</v>
      </c>
      <c r="BS258" s="343" t="s">
        <v>121</v>
      </c>
      <c r="BT258" s="343" t="s">
        <v>152</v>
      </c>
      <c r="BU258" s="344"/>
      <c r="BV258" s="344"/>
      <c r="BW258" s="344">
        <f t="shared" ref="BW258:BW262" si="2019">IFERROR(BU258*BV258/1000000,0)</f>
        <v>0</v>
      </c>
      <c r="BX258" s="345"/>
      <c r="BY258" s="344">
        <f t="shared" ref="BY258:BY262" si="2020">IFERROR(+BW258*BX258,"")</f>
        <v>0</v>
      </c>
      <c r="BZ258" s="346"/>
      <c r="CA258" s="347"/>
      <c r="CB258" s="347"/>
      <c r="CC258" s="344">
        <f t="shared" ref="CC258:CC262" si="2021">IFERROR(+(IF(BW258="","0",BW258))+(IF(BY258="","0",BY258))+(IF(CB258="","0",CB258)),"")</f>
        <v>0</v>
      </c>
      <c r="CD258" s="345">
        <v>0.294289866351475</v>
      </c>
      <c r="CE258" s="348">
        <f t="shared" ref="CE258:CE262" si="2022">IFERROR(+CD258*(CC258-CB258),"")</f>
        <v>0</v>
      </c>
      <c r="CF258" s="348">
        <f t="shared" ref="CF258:CF262" si="2023">IFERROR(+(IF(CC258="","0",CC258))-(IF(CE258="","0",CE258)),"")</f>
        <v>0</v>
      </c>
      <c r="CG258" s="612"/>
      <c r="CH258" s="341">
        <v>1.0</v>
      </c>
      <c r="CI258" s="342" t="s">
        <v>151</v>
      </c>
      <c r="CJ258" s="343" t="s">
        <v>121</v>
      </c>
      <c r="CK258" s="343" t="s">
        <v>152</v>
      </c>
      <c r="CL258" s="344"/>
      <c r="CM258" s="344"/>
      <c r="CN258" s="344">
        <f t="shared" ref="CN258:CN262" si="2024">IFERROR(CL258*CM258/1000000,0)</f>
        <v>0</v>
      </c>
      <c r="CO258" s="345"/>
      <c r="CP258" s="344">
        <f t="shared" ref="CP258:CP262" si="2025">IFERROR(+CN258*CO258,"")</f>
        <v>0</v>
      </c>
      <c r="CQ258" s="346"/>
      <c r="CR258" s="347"/>
      <c r="CS258" s="347"/>
      <c r="CT258" s="344">
        <f t="shared" ref="CT258:CT262" si="2026">IFERROR(+(IF(CN258="","0",CN258))+(IF(CP258="","0",CP258))+(IF(CS258="","0",CS258)),"")</f>
        <v>0</v>
      </c>
      <c r="CU258" s="345">
        <v>0.294289866351475</v>
      </c>
      <c r="CV258" s="348">
        <f t="shared" ref="CV258:CV262" si="2027">IFERROR(+CU258*(CT258-CS258),"")</f>
        <v>0</v>
      </c>
      <c r="CW258" s="348">
        <f t="shared" ref="CW258:CW262" si="2028">IFERROR(+(IF(CT258="","0",CT258))-(IF(CV258="","0",CV258)),"")</f>
        <v>0</v>
      </c>
      <c r="CX258" s="612"/>
      <c r="CY258" s="341">
        <v>1.0</v>
      </c>
      <c r="CZ258" s="342" t="s">
        <v>151</v>
      </c>
      <c r="DA258" s="343" t="s">
        <v>121</v>
      </c>
      <c r="DB258" s="343" t="s">
        <v>152</v>
      </c>
      <c r="DC258" s="344"/>
      <c r="DD258" s="344"/>
      <c r="DE258" s="344">
        <f t="shared" ref="DE258:DE262" si="2029">IFERROR(DC258*DD258/1000000,0)</f>
        <v>0</v>
      </c>
      <c r="DF258" s="345"/>
      <c r="DG258" s="344">
        <f t="shared" ref="DG258:DG262" si="2030">IFERROR(+DE258*DF258,"")</f>
        <v>0</v>
      </c>
      <c r="DH258" s="346"/>
      <c r="DI258" s="347"/>
      <c r="DJ258" s="347"/>
      <c r="DK258" s="344">
        <f t="shared" ref="DK258:DK262" si="2031">IFERROR(+(IF(DE258="","0",DE258))+(IF(DG258="","0",DG258))+(IF(DJ258="","0",DJ258)),"")</f>
        <v>0</v>
      </c>
      <c r="DL258" s="345">
        <v>0.294289866351475</v>
      </c>
      <c r="DM258" s="348">
        <f t="shared" ref="DM258:DM262" si="2032">IFERROR(+DL258*(DK258-DJ258),"")</f>
        <v>0</v>
      </c>
      <c r="DN258" s="348">
        <f t="shared" ref="DN258:DN262" si="2033">IFERROR(+(IF(DK258="","0",DK258))-(IF(DM258="","0",DM258)),"")</f>
        <v>0</v>
      </c>
      <c r="DO258" s="612"/>
      <c r="DP258" s="341">
        <v>1.0</v>
      </c>
      <c r="DQ258" s="342" t="s">
        <v>151</v>
      </c>
      <c r="DR258" s="343" t="s">
        <v>121</v>
      </c>
      <c r="DS258" s="343" t="s">
        <v>152</v>
      </c>
      <c r="DT258" s="344"/>
      <c r="DU258" s="344"/>
      <c r="DV258" s="344">
        <f t="shared" ref="DV258:DV262" si="2034">IFERROR(DT258*DU258/1000000,0)</f>
        <v>0</v>
      </c>
      <c r="DW258" s="345"/>
      <c r="DX258" s="344">
        <f t="shared" ref="DX258:DX262" si="2035">IFERROR(+DV258*DW258,"")</f>
        <v>0</v>
      </c>
      <c r="DY258" s="346"/>
      <c r="DZ258" s="347"/>
      <c r="EA258" s="347"/>
      <c r="EB258" s="344">
        <f t="shared" ref="EB258:EB262" si="2036">IFERROR(+(IF(DV258="","0",DV258))+(IF(DX258="","0",DX258))+(IF(EA258="","0",EA258)),"")</f>
        <v>0</v>
      </c>
      <c r="EC258" s="345">
        <v>0.294289866351475</v>
      </c>
      <c r="ED258" s="348">
        <f t="shared" ref="ED258:ED262" si="2037">IFERROR(+EC258*(EB258-EA258),"")</f>
        <v>0</v>
      </c>
      <c r="EE258" s="348">
        <f t="shared" ref="EE258:EE262" si="2038">IFERROR(+(IF(EB258="","0",EB258))-(IF(ED258="","0",ED258)),"")</f>
        <v>0</v>
      </c>
      <c r="EF258" s="612"/>
      <c r="EG258" s="341">
        <v>1.0</v>
      </c>
      <c r="EH258" s="342" t="s">
        <v>151</v>
      </c>
      <c r="EI258" s="343" t="s">
        <v>121</v>
      </c>
      <c r="EJ258" s="343" t="s">
        <v>152</v>
      </c>
      <c r="EK258" s="344"/>
      <c r="EL258" s="344"/>
      <c r="EM258" s="344">
        <f t="shared" ref="EM258:EM262" si="2039">IFERROR(EK258*EL258/1000000,0)</f>
        <v>0</v>
      </c>
      <c r="EN258" s="345"/>
      <c r="EO258" s="344">
        <f t="shared" ref="EO258:EO262" si="2040">IFERROR(+EM258*EN258,"")</f>
        <v>0</v>
      </c>
      <c r="EP258" s="346"/>
      <c r="EQ258" s="347"/>
      <c r="ER258" s="347"/>
      <c r="ES258" s="344">
        <f t="shared" ref="ES258:ES262" si="2041">IFERROR(+(IF(EM258="","0",EM258))+(IF(EO258="","0",EO258))+(IF(ER258="","0",ER258)),"")</f>
        <v>0</v>
      </c>
      <c r="ET258" s="345">
        <v>0.294289866351475</v>
      </c>
      <c r="EU258" s="348">
        <f t="shared" ref="EU258:EU262" si="2042">IFERROR(+ET258*(ES258-ER258),"")</f>
        <v>0</v>
      </c>
      <c r="EV258" s="348">
        <f t="shared" ref="EV258:EV262" si="2043">IFERROR(+(IF(ES258="","0",ES258))-(IF(EU258="","0",EU258)),"")</f>
        <v>0</v>
      </c>
      <c r="EW258" s="612"/>
      <c r="EX258" s="341">
        <v>1.0</v>
      </c>
      <c r="EY258" s="342" t="s">
        <v>151</v>
      </c>
      <c r="EZ258" s="343" t="s">
        <v>121</v>
      </c>
      <c r="FA258" s="343" t="s">
        <v>152</v>
      </c>
      <c r="FB258" s="344"/>
      <c r="FC258" s="344"/>
      <c r="FD258" s="344">
        <f t="shared" ref="FD258:FD262" si="2044">IFERROR(FB258*FC258/1000000,0)</f>
        <v>0</v>
      </c>
      <c r="FE258" s="345"/>
      <c r="FF258" s="344">
        <f t="shared" ref="FF258:FF262" si="2045">IFERROR(+FD258*FE258,"")</f>
        <v>0</v>
      </c>
      <c r="FG258" s="346"/>
      <c r="FH258" s="347"/>
      <c r="FI258" s="347"/>
      <c r="FJ258" s="344">
        <f t="shared" ref="FJ258:FJ262" si="2046">IFERROR(+(IF(FD258="","0",FD258))+(IF(FF258="","0",FF258))+(IF(FI258="","0",FI258)),"")</f>
        <v>0</v>
      </c>
      <c r="FK258" s="345">
        <v>0.294289866351475</v>
      </c>
      <c r="FL258" s="348">
        <f t="shared" ref="FL258:FL262" si="2047">IFERROR(+FK258*(FJ258-FI258),"")</f>
        <v>0</v>
      </c>
      <c r="FM258" s="348">
        <f t="shared" ref="FM258:FM262" si="2048">IFERROR(+(IF(FJ258="","0",FJ258))-(IF(FL258="","0",FL258)),"")</f>
        <v>0</v>
      </c>
      <c r="FN258" s="612"/>
      <c r="FO258" s="341">
        <v>1.0</v>
      </c>
      <c r="FP258" s="342" t="s">
        <v>151</v>
      </c>
      <c r="FQ258" s="343" t="s">
        <v>121</v>
      </c>
      <c r="FR258" s="343" t="s">
        <v>152</v>
      </c>
      <c r="FS258" s="344"/>
      <c r="FT258" s="344"/>
      <c r="FU258" s="344">
        <f t="shared" ref="FU258:FU262" si="2049">IFERROR(FS258*FT258/1000000,0)</f>
        <v>0</v>
      </c>
      <c r="FV258" s="345"/>
      <c r="FW258" s="344">
        <f t="shared" ref="FW258:FW262" si="2050">IFERROR(+FU258*FV258,"")</f>
        <v>0</v>
      </c>
      <c r="FX258" s="346"/>
      <c r="FY258" s="347"/>
      <c r="FZ258" s="347"/>
      <c r="GA258" s="344">
        <f t="shared" ref="GA258:GA262" si="2051">IFERROR(+(IF(FU258="","0",FU258))+(IF(FW258="","0",FW258))+(IF(FZ258="","0",FZ258)),"")</f>
        <v>0</v>
      </c>
      <c r="GB258" s="345">
        <v>0.294289866351475</v>
      </c>
      <c r="GC258" s="348">
        <f t="shared" ref="GC258:GC262" si="2052">IFERROR(+GB258*(GA258-FZ258),"")</f>
        <v>0</v>
      </c>
      <c r="GD258" s="348">
        <f t="shared" ref="GD258:GD262" si="2053">IFERROR(+(IF(GA258="","0",GA258))-(IF(GC258="","0",GC258)),"")</f>
        <v>0</v>
      </c>
      <c r="GE258" s="612"/>
      <c r="GF258" s="341">
        <v>1.0</v>
      </c>
      <c r="GG258" s="342" t="s">
        <v>151</v>
      </c>
      <c r="GH258" s="343" t="s">
        <v>121</v>
      </c>
      <c r="GI258" s="343" t="s">
        <v>152</v>
      </c>
      <c r="GJ258" s="344"/>
      <c r="GK258" s="344"/>
      <c r="GL258" s="344">
        <f t="shared" ref="GL258:GL262" si="2054">IFERROR(GJ258*GK258/1000000,0)</f>
        <v>0</v>
      </c>
      <c r="GM258" s="345"/>
      <c r="GN258" s="344">
        <f t="shared" ref="GN258:GN262" si="2055">IFERROR(+GL258*GM258,"")</f>
        <v>0</v>
      </c>
      <c r="GO258" s="346"/>
      <c r="GP258" s="347"/>
      <c r="GQ258" s="347"/>
      <c r="GR258" s="344">
        <f t="shared" ref="GR258:GR262" si="2056">IFERROR(+(IF(GL258="","0",GL258))+(IF(GN258="","0",GN258))+(IF(GQ258="","0",GQ258)),"")</f>
        <v>0</v>
      </c>
      <c r="GS258" s="345">
        <v>0.294289866351475</v>
      </c>
      <c r="GT258" s="348">
        <f t="shared" ref="GT258:GT262" si="2057">IFERROR(+GS258*(GR258-GQ258),"")</f>
        <v>0</v>
      </c>
      <c r="GU258" s="348">
        <f t="shared" ref="GU258:GU262" si="2058">IFERROR(+(IF(GR258="","0",GR258))-(IF(GT258="","0",GT258)),"")</f>
        <v>0</v>
      </c>
      <c r="GV258" s="612"/>
      <c r="GW258" s="341">
        <v>1.0</v>
      </c>
      <c r="GX258" s="342" t="s">
        <v>151</v>
      </c>
      <c r="GY258" s="343" t="s">
        <v>121</v>
      </c>
      <c r="GZ258" s="343" t="s">
        <v>152</v>
      </c>
      <c r="HA258" s="344"/>
      <c r="HB258" s="344"/>
      <c r="HC258" s="344">
        <f t="shared" ref="HC258:HC262" si="2059">IFERROR(HA258*HB258/1000000,0)</f>
        <v>0</v>
      </c>
      <c r="HD258" s="345"/>
      <c r="HE258" s="344">
        <f t="shared" ref="HE258:HE262" si="2060">IFERROR(+HC258*HD258,"")</f>
        <v>0</v>
      </c>
      <c r="HF258" s="346"/>
      <c r="HG258" s="347"/>
      <c r="HH258" s="347"/>
      <c r="HI258" s="344">
        <f t="shared" ref="HI258:HI262" si="2061">IFERROR(+(IF(HC258="","0",HC258))+(IF(HE258="","0",HE258))+(IF(HH258="","0",HH258)),"")</f>
        <v>0</v>
      </c>
      <c r="HJ258" s="345">
        <v>0.294289866351475</v>
      </c>
      <c r="HK258" s="348">
        <f t="shared" ref="HK258:HK262" si="2062">IFERROR(+HJ258*(HI258-HH258),"")</f>
        <v>0</v>
      </c>
      <c r="HL258" s="348">
        <f t="shared" ref="HL258:HL262" si="2063">IFERROR(+(IF(HI258="","0",HI258))-(IF(HK258="","0",HK258)),"")</f>
        <v>0</v>
      </c>
      <c r="HM258" s="612"/>
      <c r="HN258" s="341">
        <v>1.0</v>
      </c>
      <c r="HO258" s="342" t="s">
        <v>151</v>
      </c>
      <c r="HP258" s="343" t="s">
        <v>121</v>
      </c>
      <c r="HQ258" s="343" t="s">
        <v>152</v>
      </c>
      <c r="HR258" s="344"/>
      <c r="HS258" s="344"/>
      <c r="HT258" s="344">
        <f t="shared" ref="HT258:HT262" si="2064">IFERROR(HR258*HS258/1000000,0)</f>
        <v>0</v>
      </c>
      <c r="HU258" s="345"/>
      <c r="HV258" s="344">
        <f t="shared" ref="HV258:HV262" si="2065">IFERROR(+HT258*HU258,"")</f>
        <v>0</v>
      </c>
      <c r="HW258" s="346"/>
      <c r="HX258" s="347"/>
      <c r="HY258" s="347"/>
      <c r="HZ258" s="344">
        <f t="shared" ref="HZ258:HZ262" si="2066">IFERROR(+(IF(HT258="","0",HT258))+(IF(HV258="","0",HV258))+(IF(HY258="","0",HY258)),"")</f>
        <v>0</v>
      </c>
      <c r="IA258" s="345">
        <v>0.294289866351475</v>
      </c>
      <c r="IB258" s="348">
        <f t="shared" ref="IB258:IB262" si="2067">IFERROR(+IA258*(HZ258-HY258),"")</f>
        <v>0</v>
      </c>
      <c r="IC258" s="348">
        <f t="shared" ref="IC258:IC262" si="2068">IFERROR(+(IF(HZ258="","0",HZ258))-(IF(IB258="","0",IB258)),"")</f>
        <v>0</v>
      </c>
      <c r="ID258" s="612"/>
      <c r="IE258" s="341">
        <v>1.0</v>
      </c>
      <c r="IF258" s="342" t="s">
        <v>151</v>
      </c>
      <c r="IG258" s="343" t="s">
        <v>121</v>
      </c>
      <c r="IH258" s="343" t="s">
        <v>152</v>
      </c>
      <c r="II258" s="344"/>
      <c r="IJ258" s="344"/>
      <c r="IK258" s="344">
        <f t="shared" ref="IK258:IK262" si="2069">IFERROR(II258*IJ258/1000000,0)</f>
        <v>0</v>
      </c>
      <c r="IL258" s="345"/>
      <c r="IM258" s="344">
        <f t="shared" ref="IM258:IM262" si="2070">IFERROR(+IK258*IL258,"")</f>
        <v>0</v>
      </c>
      <c r="IN258" s="346"/>
      <c r="IO258" s="347"/>
      <c r="IP258" s="347"/>
      <c r="IQ258" s="344">
        <f t="shared" ref="IQ258:IQ262" si="2071">IFERROR(+(IF(IK258="","0",IK258))+(IF(IM258="","0",IM258))+(IF(IP258="","0",IP258)),"")</f>
        <v>0</v>
      </c>
      <c r="IR258" s="345">
        <v>0.294289866351475</v>
      </c>
      <c r="IS258" s="348">
        <f t="shared" ref="IS258:IS262" si="2072">IFERROR(+IR258*(IQ258-IP258),"")</f>
        <v>0</v>
      </c>
      <c r="IT258" s="348">
        <f t="shared" ref="IT258:IT262" si="2073">IFERROR(+(IF(IQ258="","0",IQ258))-(IF(IS258="","0",IS258)),"")</f>
        <v>0</v>
      </c>
      <c r="IU258" s="612"/>
      <c r="IV258" s="341">
        <v>1.0</v>
      </c>
      <c r="IW258" s="342" t="s">
        <v>151</v>
      </c>
      <c r="IX258" s="343" t="s">
        <v>121</v>
      </c>
      <c r="IY258" s="343" t="s">
        <v>152</v>
      </c>
      <c r="IZ258" s="344"/>
      <c r="JA258" s="344"/>
      <c r="JB258" s="344">
        <f t="shared" ref="JB258:JB262" si="2074">IFERROR(IZ258*JA258/1000000,0)</f>
        <v>0</v>
      </c>
      <c r="JC258" s="345"/>
      <c r="JD258" s="344">
        <f t="shared" ref="JD258:JD262" si="2075">IFERROR(+JB258*JC258,"")</f>
        <v>0</v>
      </c>
      <c r="JE258" s="346"/>
      <c r="JF258" s="347"/>
      <c r="JG258" s="347"/>
      <c r="JH258" s="344">
        <f t="shared" ref="JH258:JH262" si="2076">IFERROR(+(IF(JB258="","0",JB258))+(IF(JD258="","0",JD258))+(IF(JG258="","0",JG258)),"")</f>
        <v>0</v>
      </c>
      <c r="JI258" s="345">
        <v>0.294289866351475</v>
      </c>
      <c r="JJ258" s="348">
        <f t="shared" ref="JJ258:JJ262" si="2077">IFERROR(+JI258*(JH258-JG258),"")</f>
        <v>0</v>
      </c>
      <c r="JK258" s="348">
        <f t="shared" ref="JK258:JK262" si="2078">IFERROR(+(IF(JH258="","0",JH258))-(IF(JJ258="","0",JJ258)),"")</f>
        <v>0</v>
      </c>
      <c r="JL258" s="612"/>
      <c r="JM258" s="341">
        <v>1.0</v>
      </c>
      <c r="JN258" s="342" t="s">
        <v>151</v>
      </c>
      <c r="JO258" s="343" t="s">
        <v>121</v>
      </c>
      <c r="JP258" s="343" t="s">
        <v>152</v>
      </c>
      <c r="JQ258" s="344"/>
      <c r="JR258" s="344"/>
      <c r="JS258" s="344">
        <f t="shared" ref="JS258:JS262" si="2079">IFERROR(JQ258*JR258/1000000,0)</f>
        <v>0</v>
      </c>
      <c r="JT258" s="345"/>
      <c r="JU258" s="344">
        <f t="shared" ref="JU258:JU262" si="2080">IFERROR(+JS258*JT258,"")</f>
        <v>0</v>
      </c>
      <c r="JV258" s="346"/>
      <c r="JW258" s="347"/>
      <c r="JX258" s="347"/>
      <c r="JY258" s="344">
        <f t="shared" ref="JY258:JY262" si="2081">IFERROR(+(IF(JS258="","0",JS258))+(IF(JU258="","0",JU258))+(IF(JX258="","0",JX258)),"")</f>
        <v>0</v>
      </c>
      <c r="JZ258" s="345">
        <v>0.294289866351475</v>
      </c>
      <c r="KA258" s="348">
        <f t="shared" ref="KA258:KA262" si="2082">IFERROR(+JZ258*(JY258-JX258),"")</f>
        <v>0</v>
      </c>
      <c r="KB258" s="348">
        <f t="shared" ref="KB258:KB262" si="2083">IFERROR(+(IF(JY258="","0",JY258))-(IF(KA258="","0",KA258)),"")</f>
        <v>0</v>
      </c>
      <c r="KC258" s="612"/>
      <c r="KD258" s="341">
        <v>1.0</v>
      </c>
      <c r="KE258" s="342" t="s">
        <v>151</v>
      </c>
      <c r="KF258" s="343" t="s">
        <v>121</v>
      </c>
      <c r="KG258" s="343" t="s">
        <v>152</v>
      </c>
      <c r="KH258" s="344"/>
      <c r="KI258" s="344"/>
      <c r="KJ258" s="344">
        <f t="shared" ref="KJ258:KJ262" si="2084">IFERROR(KH258*KI258/1000000,0)</f>
        <v>0</v>
      </c>
      <c r="KK258" s="345"/>
      <c r="KL258" s="344">
        <f t="shared" ref="KL258:KL262" si="2085">IFERROR(+KJ258*KK258,"")</f>
        <v>0</v>
      </c>
      <c r="KM258" s="346"/>
      <c r="KN258" s="347"/>
      <c r="KO258" s="347"/>
      <c r="KP258" s="344">
        <f t="shared" ref="KP258:KP262" si="2086">IFERROR(+(IF(KJ258="","0",KJ258))+(IF(KL258="","0",KL258))+(IF(KO258="","0",KO258)),"")</f>
        <v>0</v>
      </c>
      <c r="KQ258" s="345">
        <v>0.294289866351475</v>
      </c>
      <c r="KR258" s="348">
        <f t="shared" ref="KR258:KR262" si="2087">IFERROR(+KQ258*(KP258-KO258),"")</f>
        <v>0</v>
      </c>
      <c r="KS258" s="348">
        <f t="shared" ref="KS258:KS262" si="2088">IFERROR(+(IF(KP258="","0",KP258))-(IF(KR258="","0",KR258)),"")</f>
        <v>0</v>
      </c>
      <c r="KT258" s="612"/>
      <c r="KU258" s="351"/>
    </row>
    <row r="259" ht="15.75" customHeight="1">
      <c r="A259" s="341">
        <v>2.0</v>
      </c>
      <c r="B259" s="342" t="s">
        <v>153</v>
      </c>
      <c r="C259" s="343" t="s">
        <v>121</v>
      </c>
      <c r="D259" s="343" t="s">
        <v>152</v>
      </c>
      <c r="E259" s="344"/>
      <c r="F259" s="344"/>
      <c r="G259" s="344">
        <f t="shared" si="1999"/>
        <v>0</v>
      </c>
      <c r="H259" s="345"/>
      <c r="I259" s="344">
        <f t="shared" si="2000"/>
        <v>0</v>
      </c>
      <c r="J259" s="346"/>
      <c r="K259" s="347"/>
      <c r="L259" s="347"/>
      <c r="M259" s="344">
        <f t="shared" si="2001"/>
        <v>0</v>
      </c>
      <c r="N259" s="345">
        <v>0.294289866351475</v>
      </c>
      <c r="O259" s="348">
        <f t="shared" si="2002"/>
        <v>0</v>
      </c>
      <c r="P259" s="348">
        <f t="shared" si="2003"/>
        <v>0</v>
      </c>
      <c r="Q259" s="612"/>
      <c r="R259" s="341">
        <v>2.0</v>
      </c>
      <c r="S259" s="342" t="s">
        <v>153</v>
      </c>
      <c r="T259" s="343" t="s">
        <v>121</v>
      </c>
      <c r="U259" s="343" t="s">
        <v>152</v>
      </c>
      <c r="V259" s="344"/>
      <c r="W259" s="344"/>
      <c r="X259" s="344">
        <f t="shared" si="2004"/>
        <v>0</v>
      </c>
      <c r="Y259" s="345"/>
      <c r="Z259" s="344">
        <f t="shared" si="2005"/>
        <v>0</v>
      </c>
      <c r="AA259" s="346"/>
      <c r="AB259" s="347"/>
      <c r="AC259" s="347"/>
      <c r="AD259" s="344">
        <f t="shared" si="2006"/>
        <v>0</v>
      </c>
      <c r="AE259" s="345">
        <v>0.294289866351475</v>
      </c>
      <c r="AF259" s="348">
        <f t="shared" si="2007"/>
        <v>0</v>
      </c>
      <c r="AG259" s="348">
        <f t="shared" si="2008"/>
        <v>0</v>
      </c>
      <c r="AH259" s="612"/>
      <c r="AI259" s="341">
        <v>2.0</v>
      </c>
      <c r="AJ259" s="342" t="s">
        <v>153</v>
      </c>
      <c r="AK259" s="343" t="s">
        <v>121</v>
      </c>
      <c r="AL259" s="343" t="s">
        <v>152</v>
      </c>
      <c r="AM259" s="344"/>
      <c r="AN259" s="344"/>
      <c r="AO259" s="344">
        <f t="shared" si="2009"/>
        <v>0</v>
      </c>
      <c r="AP259" s="345"/>
      <c r="AQ259" s="344">
        <f t="shared" si="2010"/>
        <v>0</v>
      </c>
      <c r="AR259" s="346"/>
      <c r="AS259" s="347"/>
      <c r="AT259" s="347"/>
      <c r="AU259" s="344">
        <f t="shared" si="2011"/>
        <v>0</v>
      </c>
      <c r="AV259" s="345">
        <v>0.294289866351475</v>
      </c>
      <c r="AW259" s="348">
        <f t="shared" si="2012"/>
        <v>0</v>
      </c>
      <c r="AX259" s="348">
        <f t="shared" si="2013"/>
        <v>0</v>
      </c>
      <c r="AY259" s="612"/>
      <c r="AZ259" s="341">
        <v>2.0</v>
      </c>
      <c r="BA259" s="342" t="s">
        <v>153</v>
      </c>
      <c r="BB259" s="343" t="s">
        <v>121</v>
      </c>
      <c r="BC259" s="343" t="s">
        <v>152</v>
      </c>
      <c r="BD259" s="344"/>
      <c r="BE259" s="344"/>
      <c r="BF259" s="344">
        <f t="shared" si="2014"/>
        <v>0</v>
      </c>
      <c r="BG259" s="345"/>
      <c r="BH259" s="344">
        <f t="shared" si="2015"/>
        <v>0</v>
      </c>
      <c r="BI259" s="346"/>
      <c r="BJ259" s="347"/>
      <c r="BK259" s="347"/>
      <c r="BL259" s="344">
        <f t="shared" si="2016"/>
        <v>0</v>
      </c>
      <c r="BM259" s="345">
        <v>0.294289866351475</v>
      </c>
      <c r="BN259" s="348">
        <f t="shared" si="2017"/>
        <v>0</v>
      </c>
      <c r="BO259" s="348">
        <f t="shared" si="2018"/>
        <v>0</v>
      </c>
      <c r="BP259" s="612"/>
      <c r="BQ259" s="341">
        <v>2.0</v>
      </c>
      <c r="BR259" s="342" t="s">
        <v>153</v>
      </c>
      <c r="BS259" s="343" t="s">
        <v>121</v>
      </c>
      <c r="BT259" s="343" t="s">
        <v>152</v>
      </c>
      <c r="BU259" s="344"/>
      <c r="BV259" s="344"/>
      <c r="BW259" s="344">
        <f t="shared" si="2019"/>
        <v>0</v>
      </c>
      <c r="BX259" s="345"/>
      <c r="BY259" s="344">
        <f t="shared" si="2020"/>
        <v>0</v>
      </c>
      <c r="BZ259" s="346"/>
      <c r="CA259" s="347"/>
      <c r="CB259" s="347"/>
      <c r="CC259" s="344">
        <f t="shared" si="2021"/>
        <v>0</v>
      </c>
      <c r="CD259" s="345">
        <v>0.294289866351475</v>
      </c>
      <c r="CE259" s="348">
        <f t="shared" si="2022"/>
        <v>0</v>
      </c>
      <c r="CF259" s="348">
        <f t="shared" si="2023"/>
        <v>0</v>
      </c>
      <c r="CG259" s="612"/>
      <c r="CH259" s="341">
        <v>2.0</v>
      </c>
      <c r="CI259" s="342" t="s">
        <v>153</v>
      </c>
      <c r="CJ259" s="343" t="s">
        <v>121</v>
      </c>
      <c r="CK259" s="343" t="s">
        <v>152</v>
      </c>
      <c r="CL259" s="344"/>
      <c r="CM259" s="344"/>
      <c r="CN259" s="344">
        <f t="shared" si="2024"/>
        <v>0</v>
      </c>
      <c r="CO259" s="345"/>
      <c r="CP259" s="344">
        <f t="shared" si="2025"/>
        <v>0</v>
      </c>
      <c r="CQ259" s="346"/>
      <c r="CR259" s="347"/>
      <c r="CS259" s="347"/>
      <c r="CT259" s="344">
        <f t="shared" si="2026"/>
        <v>0</v>
      </c>
      <c r="CU259" s="345">
        <v>0.294289866351475</v>
      </c>
      <c r="CV259" s="348">
        <f t="shared" si="2027"/>
        <v>0</v>
      </c>
      <c r="CW259" s="348">
        <f t="shared" si="2028"/>
        <v>0</v>
      </c>
      <c r="CX259" s="612"/>
      <c r="CY259" s="341">
        <v>2.0</v>
      </c>
      <c r="CZ259" s="342" t="s">
        <v>153</v>
      </c>
      <c r="DA259" s="343" t="s">
        <v>121</v>
      </c>
      <c r="DB259" s="343" t="s">
        <v>152</v>
      </c>
      <c r="DC259" s="344"/>
      <c r="DD259" s="344"/>
      <c r="DE259" s="344">
        <f t="shared" si="2029"/>
        <v>0</v>
      </c>
      <c r="DF259" s="345"/>
      <c r="DG259" s="344">
        <f t="shared" si="2030"/>
        <v>0</v>
      </c>
      <c r="DH259" s="346"/>
      <c r="DI259" s="347"/>
      <c r="DJ259" s="347"/>
      <c r="DK259" s="344">
        <f t="shared" si="2031"/>
        <v>0</v>
      </c>
      <c r="DL259" s="345">
        <v>0.294289866351475</v>
      </c>
      <c r="DM259" s="348">
        <f t="shared" si="2032"/>
        <v>0</v>
      </c>
      <c r="DN259" s="348">
        <f t="shared" si="2033"/>
        <v>0</v>
      </c>
      <c r="DO259" s="612"/>
      <c r="DP259" s="341">
        <v>2.0</v>
      </c>
      <c r="DQ259" s="342" t="s">
        <v>153</v>
      </c>
      <c r="DR259" s="343" t="s">
        <v>121</v>
      </c>
      <c r="DS259" s="343" t="s">
        <v>152</v>
      </c>
      <c r="DT259" s="344"/>
      <c r="DU259" s="344"/>
      <c r="DV259" s="344">
        <f t="shared" si="2034"/>
        <v>0</v>
      </c>
      <c r="DW259" s="345"/>
      <c r="DX259" s="344">
        <f t="shared" si="2035"/>
        <v>0</v>
      </c>
      <c r="DY259" s="346"/>
      <c r="DZ259" s="347"/>
      <c r="EA259" s="347"/>
      <c r="EB259" s="344">
        <f t="shared" si="2036"/>
        <v>0</v>
      </c>
      <c r="EC259" s="345">
        <v>0.294289866351475</v>
      </c>
      <c r="ED259" s="348">
        <f t="shared" si="2037"/>
        <v>0</v>
      </c>
      <c r="EE259" s="348">
        <f t="shared" si="2038"/>
        <v>0</v>
      </c>
      <c r="EF259" s="612"/>
      <c r="EG259" s="341">
        <v>2.0</v>
      </c>
      <c r="EH259" s="342" t="s">
        <v>153</v>
      </c>
      <c r="EI259" s="343" t="s">
        <v>121</v>
      </c>
      <c r="EJ259" s="343" t="s">
        <v>152</v>
      </c>
      <c r="EK259" s="344"/>
      <c r="EL259" s="344"/>
      <c r="EM259" s="344">
        <f t="shared" si="2039"/>
        <v>0</v>
      </c>
      <c r="EN259" s="345"/>
      <c r="EO259" s="344">
        <f t="shared" si="2040"/>
        <v>0</v>
      </c>
      <c r="EP259" s="346"/>
      <c r="EQ259" s="347"/>
      <c r="ER259" s="347"/>
      <c r="ES259" s="344">
        <f t="shared" si="2041"/>
        <v>0</v>
      </c>
      <c r="ET259" s="345">
        <v>0.294289866351475</v>
      </c>
      <c r="EU259" s="348">
        <f t="shared" si="2042"/>
        <v>0</v>
      </c>
      <c r="EV259" s="348">
        <f t="shared" si="2043"/>
        <v>0</v>
      </c>
      <c r="EW259" s="612"/>
      <c r="EX259" s="341">
        <v>2.0</v>
      </c>
      <c r="EY259" s="342" t="s">
        <v>153</v>
      </c>
      <c r="EZ259" s="343" t="s">
        <v>121</v>
      </c>
      <c r="FA259" s="343" t="s">
        <v>152</v>
      </c>
      <c r="FB259" s="344"/>
      <c r="FC259" s="344"/>
      <c r="FD259" s="344">
        <f t="shared" si="2044"/>
        <v>0</v>
      </c>
      <c r="FE259" s="345"/>
      <c r="FF259" s="344">
        <f t="shared" si="2045"/>
        <v>0</v>
      </c>
      <c r="FG259" s="346"/>
      <c r="FH259" s="347"/>
      <c r="FI259" s="347"/>
      <c r="FJ259" s="344">
        <f t="shared" si="2046"/>
        <v>0</v>
      </c>
      <c r="FK259" s="345">
        <v>0.294289866351475</v>
      </c>
      <c r="FL259" s="348">
        <f t="shared" si="2047"/>
        <v>0</v>
      </c>
      <c r="FM259" s="348">
        <f t="shared" si="2048"/>
        <v>0</v>
      </c>
      <c r="FN259" s="612"/>
      <c r="FO259" s="341">
        <v>2.0</v>
      </c>
      <c r="FP259" s="342" t="s">
        <v>153</v>
      </c>
      <c r="FQ259" s="343" t="s">
        <v>121</v>
      </c>
      <c r="FR259" s="343" t="s">
        <v>152</v>
      </c>
      <c r="FS259" s="344"/>
      <c r="FT259" s="344"/>
      <c r="FU259" s="344">
        <f t="shared" si="2049"/>
        <v>0</v>
      </c>
      <c r="FV259" s="345"/>
      <c r="FW259" s="344">
        <f t="shared" si="2050"/>
        <v>0</v>
      </c>
      <c r="FX259" s="346"/>
      <c r="FY259" s="347"/>
      <c r="FZ259" s="347"/>
      <c r="GA259" s="344">
        <f t="shared" si="2051"/>
        <v>0</v>
      </c>
      <c r="GB259" s="345">
        <v>0.294289866351475</v>
      </c>
      <c r="GC259" s="348">
        <f t="shared" si="2052"/>
        <v>0</v>
      </c>
      <c r="GD259" s="348">
        <f t="shared" si="2053"/>
        <v>0</v>
      </c>
      <c r="GE259" s="612"/>
      <c r="GF259" s="341">
        <v>2.0</v>
      </c>
      <c r="GG259" s="342" t="s">
        <v>153</v>
      </c>
      <c r="GH259" s="343" t="s">
        <v>121</v>
      </c>
      <c r="GI259" s="343" t="s">
        <v>152</v>
      </c>
      <c r="GJ259" s="344"/>
      <c r="GK259" s="344"/>
      <c r="GL259" s="344">
        <f t="shared" si="2054"/>
        <v>0</v>
      </c>
      <c r="GM259" s="345"/>
      <c r="GN259" s="344">
        <f t="shared" si="2055"/>
        <v>0</v>
      </c>
      <c r="GO259" s="346"/>
      <c r="GP259" s="347"/>
      <c r="GQ259" s="347"/>
      <c r="GR259" s="344">
        <f t="shared" si="2056"/>
        <v>0</v>
      </c>
      <c r="GS259" s="345">
        <v>0.294289866351475</v>
      </c>
      <c r="GT259" s="348">
        <f t="shared" si="2057"/>
        <v>0</v>
      </c>
      <c r="GU259" s="348">
        <f t="shared" si="2058"/>
        <v>0</v>
      </c>
      <c r="GV259" s="612"/>
      <c r="GW259" s="341">
        <v>2.0</v>
      </c>
      <c r="GX259" s="342" t="s">
        <v>153</v>
      </c>
      <c r="GY259" s="343" t="s">
        <v>121</v>
      </c>
      <c r="GZ259" s="343" t="s">
        <v>152</v>
      </c>
      <c r="HA259" s="344"/>
      <c r="HB259" s="344"/>
      <c r="HC259" s="344">
        <f t="shared" si="2059"/>
        <v>0</v>
      </c>
      <c r="HD259" s="345"/>
      <c r="HE259" s="344">
        <f t="shared" si="2060"/>
        <v>0</v>
      </c>
      <c r="HF259" s="346"/>
      <c r="HG259" s="347"/>
      <c r="HH259" s="347"/>
      <c r="HI259" s="344">
        <f t="shared" si="2061"/>
        <v>0</v>
      </c>
      <c r="HJ259" s="345">
        <v>0.294289866351475</v>
      </c>
      <c r="HK259" s="348">
        <f t="shared" si="2062"/>
        <v>0</v>
      </c>
      <c r="HL259" s="348">
        <f t="shared" si="2063"/>
        <v>0</v>
      </c>
      <c r="HM259" s="612"/>
      <c r="HN259" s="341">
        <v>2.0</v>
      </c>
      <c r="HO259" s="342" t="s">
        <v>153</v>
      </c>
      <c r="HP259" s="343" t="s">
        <v>121</v>
      </c>
      <c r="HQ259" s="343" t="s">
        <v>152</v>
      </c>
      <c r="HR259" s="344"/>
      <c r="HS259" s="344"/>
      <c r="HT259" s="344">
        <f t="shared" si="2064"/>
        <v>0</v>
      </c>
      <c r="HU259" s="345"/>
      <c r="HV259" s="344">
        <f t="shared" si="2065"/>
        <v>0</v>
      </c>
      <c r="HW259" s="346"/>
      <c r="HX259" s="347"/>
      <c r="HY259" s="347"/>
      <c r="HZ259" s="344">
        <f t="shared" si="2066"/>
        <v>0</v>
      </c>
      <c r="IA259" s="345">
        <v>0.294289866351475</v>
      </c>
      <c r="IB259" s="348">
        <f t="shared" si="2067"/>
        <v>0</v>
      </c>
      <c r="IC259" s="348">
        <f t="shared" si="2068"/>
        <v>0</v>
      </c>
      <c r="ID259" s="612"/>
      <c r="IE259" s="341">
        <v>2.0</v>
      </c>
      <c r="IF259" s="342" t="s">
        <v>153</v>
      </c>
      <c r="IG259" s="343" t="s">
        <v>121</v>
      </c>
      <c r="IH259" s="343" t="s">
        <v>152</v>
      </c>
      <c r="II259" s="344"/>
      <c r="IJ259" s="344"/>
      <c r="IK259" s="344">
        <f t="shared" si="2069"/>
        <v>0</v>
      </c>
      <c r="IL259" s="345"/>
      <c r="IM259" s="344">
        <f t="shared" si="2070"/>
        <v>0</v>
      </c>
      <c r="IN259" s="346"/>
      <c r="IO259" s="347"/>
      <c r="IP259" s="347"/>
      <c r="IQ259" s="344">
        <f t="shared" si="2071"/>
        <v>0</v>
      </c>
      <c r="IR259" s="345">
        <v>0.294289866351475</v>
      </c>
      <c r="IS259" s="348">
        <f t="shared" si="2072"/>
        <v>0</v>
      </c>
      <c r="IT259" s="348">
        <f t="shared" si="2073"/>
        <v>0</v>
      </c>
      <c r="IU259" s="612"/>
      <c r="IV259" s="341">
        <v>2.0</v>
      </c>
      <c r="IW259" s="342" t="s">
        <v>153</v>
      </c>
      <c r="IX259" s="343" t="s">
        <v>121</v>
      </c>
      <c r="IY259" s="343" t="s">
        <v>152</v>
      </c>
      <c r="IZ259" s="344"/>
      <c r="JA259" s="344"/>
      <c r="JB259" s="344">
        <f t="shared" si="2074"/>
        <v>0</v>
      </c>
      <c r="JC259" s="345"/>
      <c r="JD259" s="344">
        <f t="shared" si="2075"/>
        <v>0</v>
      </c>
      <c r="JE259" s="346"/>
      <c r="JF259" s="347"/>
      <c r="JG259" s="347"/>
      <c r="JH259" s="344">
        <f t="shared" si="2076"/>
        <v>0</v>
      </c>
      <c r="JI259" s="345">
        <v>0.294289866351475</v>
      </c>
      <c r="JJ259" s="348">
        <f t="shared" si="2077"/>
        <v>0</v>
      </c>
      <c r="JK259" s="348">
        <f t="shared" si="2078"/>
        <v>0</v>
      </c>
      <c r="JL259" s="612"/>
      <c r="JM259" s="341">
        <v>2.0</v>
      </c>
      <c r="JN259" s="342" t="s">
        <v>153</v>
      </c>
      <c r="JO259" s="343" t="s">
        <v>121</v>
      </c>
      <c r="JP259" s="343" t="s">
        <v>152</v>
      </c>
      <c r="JQ259" s="344"/>
      <c r="JR259" s="344"/>
      <c r="JS259" s="344">
        <f t="shared" si="2079"/>
        <v>0</v>
      </c>
      <c r="JT259" s="345"/>
      <c r="JU259" s="344">
        <f t="shared" si="2080"/>
        <v>0</v>
      </c>
      <c r="JV259" s="346"/>
      <c r="JW259" s="347"/>
      <c r="JX259" s="347"/>
      <c r="JY259" s="344">
        <f t="shared" si="2081"/>
        <v>0</v>
      </c>
      <c r="JZ259" s="345">
        <v>0.294289866351475</v>
      </c>
      <c r="KA259" s="348">
        <f t="shared" si="2082"/>
        <v>0</v>
      </c>
      <c r="KB259" s="348">
        <f t="shared" si="2083"/>
        <v>0</v>
      </c>
      <c r="KC259" s="612"/>
      <c r="KD259" s="341">
        <v>2.0</v>
      </c>
      <c r="KE259" s="342" t="s">
        <v>153</v>
      </c>
      <c r="KF259" s="343" t="s">
        <v>121</v>
      </c>
      <c r="KG259" s="343" t="s">
        <v>152</v>
      </c>
      <c r="KH259" s="344"/>
      <c r="KI259" s="344"/>
      <c r="KJ259" s="344">
        <f t="shared" si="2084"/>
        <v>0</v>
      </c>
      <c r="KK259" s="345"/>
      <c r="KL259" s="344">
        <f t="shared" si="2085"/>
        <v>0</v>
      </c>
      <c r="KM259" s="346"/>
      <c r="KN259" s="347"/>
      <c r="KO259" s="347"/>
      <c r="KP259" s="344">
        <f t="shared" si="2086"/>
        <v>0</v>
      </c>
      <c r="KQ259" s="345">
        <v>0.294289866351475</v>
      </c>
      <c r="KR259" s="348">
        <f t="shared" si="2087"/>
        <v>0</v>
      </c>
      <c r="KS259" s="348">
        <f t="shared" si="2088"/>
        <v>0</v>
      </c>
      <c r="KT259" s="612"/>
      <c r="KU259" s="351"/>
    </row>
    <row r="260" ht="15.75" customHeight="1">
      <c r="A260" s="341">
        <v>3.0</v>
      </c>
      <c r="B260" s="342" t="s">
        <v>154</v>
      </c>
      <c r="C260" s="343" t="s">
        <v>121</v>
      </c>
      <c r="D260" s="343" t="s">
        <v>152</v>
      </c>
      <c r="E260" s="344"/>
      <c r="F260" s="344"/>
      <c r="G260" s="344">
        <f t="shared" si="1999"/>
        <v>0</v>
      </c>
      <c r="H260" s="345"/>
      <c r="I260" s="344">
        <f t="shared" si="2000"/>
        <v>0</v>
      </c>
      <c r="J260" s="346"/>
      <c r="K260" s="347"/>
      <c r="L260" s="347"/>
      <c r="M260" s="344">
        <f t="shared" si="2001"/>
        <v>0</v>
      </c>
      <c r="N260" s="345">
        <v>0.294289866351475</v>
      </c>
      <c r="O260" s="348">
        <f t="shared" si="2002"/>
        <v>0</v>
      </c>
      <c r="P260" s="348">
        <f t="shared" si="2003"/>
        <v>0</v>
      </c>
      <c r="Q260" s="612"/>
      <c r="R260" s="341">
        <v>3.0</v>
      </c>
      <c r="S260" s="342" t="s">
        <v>154</v>
      </c>
      <c r="T260" s="343" t="s">
        <v>121</v>
      </c>
      <c r="U260" s="343" t="s">
        <v>152</v>
      </c>
      <c r="V260" s="344"/>
      <c r="W260" s="344"/>
      <c r="X260" s="344">
        <f t="shared" si="2004"/>
        <v>0</v>
      </c>
      <c r="Y260" s="345"/>
      <c r="Z260" s="344">
        <f t="shared" si="2005"/>
        <v>0</v>
      </c>
      <c r="AA260" s="346"/>
      <c r="AB260" s="347"/>
      <c r="AC260" s="347"/>
      <c r="AD260" s="344">
        <f t="shared" si="2006"/>
        <v>0</v>
      </c>
      <c r="AE260" s="345">
        <v>0.294289866351475</v>
      </c>
      <c r="AF260" s="348">
        <f t="shared" si="2007"/>
        <v>0</v>
      </c>
      <c r="AG260" s="348">
        <f t="shared" si="2008"/>
        <v>0</v>
      </c>
      <c r="AH260" s="612"/>
      <c r="AI260" s="341">
        <v>3.0</v>
      </c>
      <c r="AJ260" s="342" t="s">
        <v>154</v>
      </c>
      <c r="AK260" s="343" t="s">
        <v>121</v>
      </c>
      <c r="AL260" s="343" t="s">
        <v>152</v>
      </c>
      <c r="AM260" s="344"/>
      <c r="AN260" s="344"/>
      <c r="AO260" s="344">
        <f t="shared" si="2009"/>
        <v>0</v>
      </c>
      <c r="AP260" s="345"/>
      <c r="AQ260" s="344">
        <f t="shared" si="2010"/>
        <v>0</v>
      </c>
      <c r="AR260" s="346"/>
      <c r="AS260" s="347"/>
      <c r="AT260" s="347"/>
      <c r="AU260" s="344">
        <f t="shared" si="2011"/>
        <v>0</v>
      </c>
      <c r="AV260" s="345">
        <v>0.294289866351475</v>
      </c>
      <c r="AW260" s="348">
        <f t="shared" si="2012"/>
        <v>0</v>
      </c>
      <c r="AX260" s="348">
        <f t="shared" si="2013"/>
        <v>0</v>
      </c>
      <c r="AY260" s="612"/>
      <c r="AZ260" s="341">
        <v>3.0</v>
      </c>
      <c r="BA260" s="342" t="s">
        <v>154</v>
      </c>
      <c r="BB260" s="343" t="s">
        <v>121</v>
      </c>
      <c r="BC260" s="343" t="s">
        <v>152</v>
      </c>
      <c r="BD260" s="344"/>
      <c r="BE260" s="344"/>
      <c r="BF260" s="344">
        <f t="shared" si="2014"/>
        <v>0</v>
      </c>
      <c r="BG260" s="345"/>
      <c r="BH260" s="344">
        <f t="shared" si="2015"/>
        <v>0</v>
      </c>
      <c r="BI260" s="346"/>
      <c r="BJ260" s="347"/>
      <c r="BK260" s="347"/>
      <c r="BL260" s="344">
        <f t="shared" si="2016"/>
        <v>0</v>
      </c>
      <c r="BM260" s="345">
        <v>0.294289866351475</v>
      </c>
      <c r="BN260" s="348">
        <f t="shared" si="2017"/>
        <v>0</v>
      </c>
      <c r="BO260" s="348">
        <f t="shared" si="2018"/>
        <v>0</v>
      </c>
      <c r="BP260" s="612"/>
      <c r="BQ260" s="341">
        <v>3.0</v>
      </c>
      <c r="BR260" s="342" t="s">
        <v>154</v>
      </c>
      <c r="BS260" s="343" t="s">
        <v>121</v>
      </c>
      <c r="BT260" s="343" t="s">
        <v>152</v>
      </c>
      <c r="BU260" s="344"/>
      <c r="BV260" s="344"/>
      <c r="BW260" s="344">
        <f t="shared" si="2019"/>
        <v>0</v>
      </c>
      <c r="BX260" s="345"/>
      <c r="BY260" s="344">
        <f t="shared" si="2020"/>
        <v>0</v>
      </c>
      <c r="BZ260" s="346"/>
      <c r="CA260" s="347"/>
      <c r="CB260" s="347"/>
      <c r="CC260" s="344">
        <f t="shared" si="2021"/>
        <v>0</v>
      </c>
      <c r="CD260" s="345">
        <v>0.294289866351475</v>
      </c>
      <c r="CE260" s="348">
        <f t="shared" si="2022"/>
        <v>0</v>
      </c>
      <c r="CF260" s="348">
        <f t="shared" si="2023"/>
        <v>0</v>
      </c>
      <c r="CG260" s="612"/>
      <c r="CH260" s="341">
        <v>3.0</v>
      </c>
      <c r="CI260" s="342" t="s">
        <v>154</v>
      </c>
      <c r="CJ260" s="343" t="s">
        <v>121</v>
      </c>
      <c r="CK260" s="343" t="s">
        <v>152</v>
      </c>
      <c r="CL260" s="344"/>
      <c r="CM260" s="344"/>
      <c r="CN260" s="344">
        <f t="shared" si="2024"/>
        <v>0</v>
      </c>
      <c r="CO260" s="345"/>
      <c r="CP260" s="344">
        <f t="shared" si="2025"/>
        <v>0</v>
      </c>
      <c r="CQ260" s="346"/>
      <c r="CR260" s="347"/>
      <c r="CS260" s="347"/>
      <c r="CT260" s="344">
        <f t="shared" si="2026"/>
        <v>0</v>
      </c>
      <c r="CU260" s="345">
        <v>0.294289866351475</v>
      </c>
      <c r="CV260" s="348">
        <f t="shared" si="2027"/>
        <v>0</v>
      </c>
      <c r="CW260" s="348">
        <f t="shared" si="2028"/>
        <v>0</v>
      </c>
      <c r="CX260" s="612"/>
      <c r="CY260" s="341">
        <v>3.0</v>
      </c>
      <c r="CZ260" s="342" t="s">
        <v>154</v>
      </c>
      <c r="DA260" s="343" t="s">
        <v>121</v>
      </c>
      <c r="DB260" s="343" t="s">
        <v>152</v>
      </c>
      <c r="DC260" s="344"/>
      <c r="DD260" s="344"/>
      <c r="DE260" s="344">
        <f t="shared" si="2029"/>
        <v>0</v>
      </c>
      <c r="DF260" s="345"/>
      <c r="DG260" s="344">
        <f t="shared" si="2030"/>
        <v>0</v>
      </c>
      <c r="DH260" s="346"/>
      <c r="DI260" s="347"/>
      <c r="DJ260" s="347"/>
      <c r="DK260" s="344">
        <f t="shared" si="2031"/>
        <v>0</v>
      </c>
      <c r="DL260" s="345">
        <v>0.294289866351475</v>
      </c>
      <c r="DM260" s="348">
        <f t="shared" si="2032"/>
        <v>0</v>
      </c>
      <c r="DN260" s="348">
        <f t="shared" si="2033"/>
        <v>0</v>
      </c>
      <c r="DO260" s="612"/>
      <c r="DP260" s="341">
        <v>3.0</v>
      </c>
      <c r="DQ260" s="342" t="s">
        <v>154</v>
      </c>
      <c r="DR260" s="343" t="s">
        <v>121</v>
      </c>
      <c r="DS260" s="343" t="s">
        <v>152</v>
      </c>
      <c r="DT260" s="344"/>
      <c r="DU260" s="344"/>
      <c r="DV260" s="344">
        <f t="shared" si="2034"/>
        <v>0</v>
      </c>
      <c r="DW260" s="345"/>
      <c r="DX260" s="344">
        <f t="shared" si="2035"/>
        <v>0</v>
      </c>
      <c r="DY260" s="346"/>
      <c r="DZ260" s="347"/>
      <c r="EA260" s="347"/>
      <c r="EB260" s="344">
        <f t="shared" si="2036"/>
        <v>0</v>
      </c>
      <c r="EC260" s="345">
        <v>0.294289866351475</v>
      </c>
      <c r="ED260" s="348">
        <f t="shared" si="2037"/>
        <v>0</v>
      </c>
      <c r="EE260" s="348">
        <f t="shared" si="2038"/>
        <v>0</v>
      </c>
      <c r="EF260" s="612"/>
      <c r="EG260" s="341">
        <v>3.0</v>
      </c>
      <c r="EH260" s="342" t="s">
        <v>154</v>
      </c>
      <c r="EI260" s="343" t="s">
        <v>121</v>
      </c>
      <c r="EJ260" s="343" t="s">
        <v>152</v>
      </c>
      <c r="EK260" s="344"/>
      <c r="EL260" s="344"/>
      <c r="EM260" s="344">
        <f t="shared" si="2039"/>
        <v>0</v>
      </c>
      <c r="EN260" s="345"/>
      <c r="EO260" s="344">
        <f t="shared" si="2040"/>
        <v>0</v>
      </c>
      <c r="EP260" s="346"/>
      <c r="EQ260" s="347"/>
      <c r="ER260" s="347"/>
      <c r="ES260" s="344">
        <f t="shared" si="2041"/>
        <v>0</v>
      </c>
      <c r="ET260" s="345">
        <v>0.294289866351475</v>
      </c>
      <c r="EU260" s="348">
        <f t="shared" si="2042"/>
        <v>0</v>
      </c>
      <c r="EV260" s="348">
        <f t="shared" si="2043"/>
        <v>0</v>
      </c>
      <c r="EW260" s="612"/>
      <c r="EX260" s="341">
        <v>3.0</v>
      </c>
      <c r="EY260" s="342" t="s">
        <v>154</v>
      </c>
      <c r="EZ260" s="343" t="s">
        <v>121</v>
      </c>
      <c r="FA260" s="343" t="s">
        <v>152</v>
      </c>
      <c r="FB260" s="344"/>
      <c r="FC260" s="344"/>
      <c r="FD260" s="344">
        <f t="shared" si="2044"/>
        <v>0</v>
      </c>
      <c r="FE260" s="345"/>
      <c r="FF260" s="344">
        <f t="shared" si="2045"/>
        <v>0</v>
      </c>
      <c r="FG260" s="346"/>
      <c r="FH260" s="347"/>
      <c r="FI260" s="347"/>
      <c r="FJ260" s="344">
        <f t="shared" si="2046"/>
        <v>0</v>
      </c>
      <c r="FK260" s="345">
        <v>0.294289866351475</v>
      </c>
      <c r="FL260" s="348">
        <f t="shared" si="2047"/>
        <v>0</v>
      </c>
      <c r="FM260" s="348">
        <f t="shared" si="2048"/>
        <v>0</v>
      </c>
      <c r="FN260" s="612"/>
      <c r="FO260" s="341">
        <v>3.0</v>
      </c>
      <c r="FP260" s="342" t="s">
        <v>154</v>
      </c>
      <c r="FQ260" s="343" t="s">
        <v>121</v>
      </c>
      <c r="FR260" s="343" t="s">
        <v>152</v>
      </c>
      <c r="FS260" s="344"/>
      <c r="FT260" s="344"/>
      <c r="FU260" s="344">
        <f t="shared" si="2049"/>
        <v>0</v>
      </c>
      <c r="FV260" s="345"/>
      <c r="FW260" s="344">
        <f t="shared" si="2050"/>
        <v>0</v>
      </c>
      <c r="FX260" s="346"/>
      <c r="FY260" s="347"/>
      <c r="FZ260" s="347"/>
      <c r="GA260" s="344">
        <f t="shared" si="2051"/>
        <v>0</v>
      </c>
      <c r="GB260" s="345">
        <v>0.294289866351475</v>
      </c>
      <c r="GC260" s="348">
        <f t="shared" si="2052"/>
        <v>0</v>
      </c>
      <c r="GD260" s="348">
        <f t="shared" si="2053"/>
        <v>0</v>
      </c>
      <c r="GE260" s="612"/>
      <c r="GF260" s="341">
        <v>3.0</v>
      </c>
      <c r="GG260" s="342" t="s">
        <v>154</v>
      </c>
      <c r="GH260" s="343" t="s">
        <v>121</v>
      </c>
      <c r="GI260" s="343" t="s">
        <v>152</v>
      </c>
      <c r="GJ260" s="344"/>
      <c r="GK260" s="344"/>
      <c r="GL260" s="344">
        <f t="shared" si="2054"/>
        <v>0</v>
      </c>
      <c r="GM260" s="345"/>
      <c r="GN260" s="344">
        <f t="shared" si="2055"/>
        <v>0</v>
      </c>
      <c r="GO260" s="346"/>
      <c r="GP260" s="347"/>
      <c r="GQ260" s="347"/>
      <c r="GR260" s="344">
        <f t="shared" si="2056"/>
        <v>0</v>
      </c>
      <c r="GS260" s="345">
        <v>0.294289866351475</v>
      </c>
      <c r="GT260" s="348">
        <f t="shared" si="2057"/>
        <v>0</v>
      </c>
      <c r="GU260" s="348">
        <f t="shared" si="2058"/>
        <v>0</v>
      </c>
      <c r="GV260" s="612"/>
      <c r="GW260" s="341">
        <v>3.0</v>
      </c>
      <c r="GX260" s="342" t="s">
        <v>154</v>
      </c>
      <c r="GY260" s="343" t="s">
        <v>121</v>
      </c>
      <c r="GZ260" s="343" t="s">
        <v>152</v>
      </c>
      <c r="HA260" s="344"/>
      <c r="HB260" s="344"/>
      <c r="HC260" s="344">
        <f t="shared" si="2059"/>
        <v>0</v>
      </c>
      <c r="HD260" s="345"/>
      <c r="HE260" s="344">
        <f t="shared" si="2060"/>
        <v>0</v>
      </c>
      <c r="HF260" s="346"/>
      <c r="HG260" s="347"/>
      <c r="HH260" s="347"/>
      <c r="HI260" s="344">
        <f t="shared" si="2061"/>
        <v>0</v>
      </c>
      <c r="HJ260" s="345">
        <v>0.294289866351475</v>
      </c>
      <c r="HK260" s="348">
        <f t="shared" si="2062"/>
        <v>0</v>
      </c>
      <c r="HL260" s="348">
        <f t="shared" si="2063"/>
        <v>0</v>
      </c>
      <c r="HM260" s="612"/>
      <c r="HN260" s="341">
        <v>3.0</v>
      </c>
      <c r="HO260" s="342" t="s">
        <v>154</v>
      </c>
      <c r="HP260" s="343" t="s">
        <v>121</v>
      </c>
      <c r="HQ260" s="343" t="s">
        <v>152</v>
      </c>
      <c r="HR260" s="344"/>
      <c r="HS260" s="344"/>
      <c r="HT260" s="344">
        <f t="shared" si="2064"/>
        <v>0</v>
      </c>
      <c r="HU260" s="345"/>
      <c r="HV260" s="344">
        <f t="shared" si="2065"/>
        <v>0</v>
      </c>
      <c r="HW260" s="346"/>
      <c r="HX260" s="347"/>
      <c r="HY260" s="347"/>
      <c r="HZ260" s="344">
        <f t="shared" si="2066"/>
        <v>0</v>
      </c>
      <c r="IA260" s="345">
        <v>0.294289866351475</v>
      </c>
      <c r="IB260" s="348">
        <f t="shared" si="2067"/>
        <v>0</v>
      </c>
      <c r="IC260" s="348">
        <f t="shared" si="2068"/>
        <v>0</v>
      </c>
      <c r="ID260" s="612"/>
      <c r="IE260" s="341">
        <v>3.0</v>
      </c>
      <c r="IF260" s="342" t="s">
        <v>154</v>
      </c>
      <c r="IG260" s="343" t="s">
        <v>121</v>
      </c>
      <c r="IH260" s="343" t="s">
        <v>152</v>
      </c>
      <c r="II260" s="344"/>
      <c r="IJ260" s="344"/>
      <c r="IK260" s="344">
        <f t="shared" si="2069"/>
        <v>0</v>
      </c>
      <c r="IL260" s="345"/>
      <c r="IM260" s="344">
        <f t="shared" si="2070"/>
        <v>0</v>
      </c>
      <c r="IN260" s="346"/>
      <c r="IO260" s="347"/>
      <c r="IP260" s="347"/>
      <c r="IQ260" s="344">
        <f t="shared" si="2071"/>
        <v>0</v>
      </c>
      <c r="IR260" s="345">
        <v>0.294289866351475</v>
      </c>
      <c r="IS260" s="348">
        <f t="shared" si="2072"/>
        <v>0</v>
      </c>
      <c r="IT260" s="348">
        <f t="shared" si="2073"/>
        <v>0</v>
      </c>
      <c r="IU260" s="612"/>
      <c r="IV260" s="341">
        <v>3.0</v>
      </c>
      <c r="IW260" s="342" t="s">
        <v>154</v>
      </c>
      <c r="IX260" s="343" t="s">
        <v>121</v>
      </c>
      <c r="IY260" s="343" t="s">
        <v>152</v>
      </c>
      <c r="IZ260" s="344"/>
      <c r="JA260" s="344"/>
      <c r="JB260" s="344">
        <f t="shared" si="2074"/>
        <v>0</v>
      </c>
      <c r="JC260" s="345"/>
      <c r="JD260" s="344">
        <f t="shared" si="2075"/>
        <v>0</v>
      </c>
      <c r="JE260" s="346"/>
      <c r="JF260" s="347"/>
      <c r="JG260" s="347"/>
      <c r="JH260" s="344">
        <f t="shared" si="2076"/>
        <v>0</v>
      </c>
      <c r="JI260" s="345">
        <v>0.294289866351475</v>
      </c>
      <c r="JJ260" s="348">
        <f t="shared" si="2077"/>
        <v>0</v>
      </c>
      <c r="JK260" s="348">
        <f t="shared" si="2078"/>
        <v>0</v>
      </c>
      <c r="JL260" s="612"/>
      <c r="JM260" s="341">
        <v>3.0</v>
      </c>
      <c r="JN260" s="342" t="s">
        <v>154</v>
      </c>
      <c r="JO260" s="343" t="s">
        <v>121</v>
      </c>
      <c r="JP260" s="343" t="s">
        <v>152</v>
      </c>
      <c r="JQ260" s="344"/>
      <c r="JR260" s="344"/>
      <c r="JS260" s="344">
        <f t="shared" si="2079"/>
        <v>0</v>
      </c>
      <c r="JT260" s="345"/>
      <c r="JU260" s="344">
        <f t="shared" si="2080"/>
        <v>0</v>
      </c>
      <c r="JV260" s="346"/>
      <c r="JW260" s="347"/>
      <c r="JX260" s="347"/>
      <c r="JY260" s="344">
        <f t="shared" si="2081"/>
        <v>0</v>
      </c>
      <c r="JZ260" s="345">
        <v>0.294289866351475</v>
      </c>
      <c r="KA260" s="348">
        <f t="shared" si="2082"/>
        <v>0</v>
      </c>
      <c r="KB260" s="348">
        <f t="shared" si="2083"/>
        <v>0</v>
      </c>
      <c r="KC260" s="612"/>
      <c r="KD260" s="341">
        <v>3.0</v>
      </c>
      <c r="KE260" s="342" t="s">
        <v>154</v>
      </c>
      <c r="KF260" s="343" t="s">
        <v>121</v>
      </c>
      <c r="KG260" s="343" t="s">
        <v>152</v>
      </c>
      <c r="KH260" s="344"/>
      <c r="KI260" s="344"/>
      <c r="KJ260" s="344">
        <f t="shared" si="2084"/>
        <v>0</v>
      </c>
      <c r="KK260" s="345"/>
      <c r="KL260" s="344">
        <f t="shared" si="2085"/>
        <v>0</v>
      </c>
      <c r="KM260" s="346"/>
      <c r="KN260" s="347"/>
      <c r="KO260" s="347"/>
      <c r="KP260" s="344">
        <f t="shared" si="2086"/>
        <v>0</v>
      </c>
      <c r="KQ260" s="345">
        <v>0.294289866351475</v>
      </c>
      <c r="KR260" s="348">
        <f t="shared" si="2087"/>
        <v>0</v>
      </c>
      <c r="KS260" s="348">
        <f t="shared" si="2088"/>
        <v>0</v>
      </c>
      <c r="KT260" s="612"/>
      <c r="KU260" s="351"/>
    </row>
    <row r="261" ht="15.75" customHeight="1">
      <c r="A261" s="341">
        <v>4.0</v>
      </c>
      <c r="B261" s="342" t="s">
        <v>138</v>
      </c>
      <c r="C261" s="343" t="s">
        <v>121</v>
      </c>
      <c r="D261" s="343" t="s">
        <v>152</v>
      </c>
      <c r="E261" s="344"/>
      <c r="F261" s="344"/>
      <c r="G261" s="344">
        <f t="shared" si="1999"/>
        <v>0</v>
      </c>
      <c r="H261" s="345"/>
      <c r="I261" s="344">
        <f t="shared" si="2000"/>
        <v>0</v>
      </c>
      <c r="J261" s="346"/>
      <c r="K261" s="347"/>
      <c r="L261" s="347"/>
      <c r="M261" s="344">
        <f t="shared" si="2001"/>
        <v>0</v>
      </c>
      <c r="N261" s="345">
        <v>0.294289866351475</v>
      </c>
      <c r="O261" s="348">
        <f t="shared" si="2002"/>
        <v>0</v>
      </c>
      <c r="P261" s="348">
        <f t="shared" si="2003"/>
        <v>0</v>
      </c>
      <c r="Q261" s="612"/>
      <c r="R261" s="341">
        <v>4.0</v>
      </c>
      <c r="S261" s="342" t="s">
        <v>138</v>
      </c>
      <c r="T261" s="343" t="s">
        <v>121</v>
      </c>
      <c r="U261" s="343" t="s">
        <v>152</v>
      </c>
      <c r="V261" s="344"/>
      <c r="W261" s="344"/>
      <c r="X261" s="344">
        <f t="shared" si="2004"/>
        <v>0</v>
      </c>
      <c r="Y261" s="345"/>
      <c r="Z261" s="344">
        <f t="shared" si="2005"/>
        <v>0</v>
      </c>
      <c r="AA261" s="346"/>
      <c r="AB261" s="347"/>
      <c r="AC261" s="347"/>
      <c r="AD261" s="344">
        <f t="shared" si="2006"/>
        <v>0</v>
      </c>
      <c r="AE261" s="345">
        <v>0.294289866351475</v>
      </c>
      <c r="AF261" s="348">
        <f t="shared" si="2007"/>
        <v>0</v>
      </c>
      <c r="AG261" s="348">
        <f t="shared" si="2008"/>
        <v>0</v>
      </c>
      <c r="AH261" s="612"/>
      <c r="AI261" s="341">
        <v>4.0</v>
      </c>
      <c r="AJ261" s="342" t="s">
        <v>138</v>
      </c>
      <c r="AK261" s="343" t="s">
        <v>121</v>
      </c>
      <c r="AL261" s="343" t="s">
        <v>152</v>
      </c>
      <c r="AM261" s="344"/>
      <c r="AN261" s="344"/>
      <c r="AO261" s="344">
        <f t="shared" si="2009"/>
        <v>0</v>
      </c>
      <c r="AP261" s="345"/>
      <c r="AQ261" s="344">
        <f t="shared" si="2010"/>
        <v>0</v>
      </c>
      <c r="AR261" s="346"/>
      <c r="AS261" s="347"/>
      <c r="AT261" s="347"/>
      <c r="AU261" s="344">
        <f t="shared" si="2011"/>
        <v>0</v>
      </c>
      <c r="AV261" s="345">
        <v>0.294289866351475</v>
      </c>
      <c r="AW261" s="348">
        <f t="shared" si="2012"/>
        <v>0</v>
      </c>
      <c r="AX261" s="348">
        <f t="shared" si="2013"/>
        <v>0</v>
      </c>
      <c r="AY261" s="612"/>
      <c r="AZ261" s="341">
        <v>4.0</v>
      </c>
      <c r="BA261" s="342" t="s">
        <v>138</v>
      </c>
      <c r="BB261" s="343" t="s">
        <v>121</v>
      </c>
      <c r="BC261" s="343" t="s">
        <v>152</v>
      </c>
      <c r="BD261" s="344"/>
      <c r="BE261" s="344"/>
      <c r="BF261" s="344">
        <f t="shared" si="2014"/>
        <v>0</v>
      </c>
      <c r="BG261" s="345"/>
      <c r="BH261" s="344">
        <f t="shared" si="2015"/>
        <v>0</v>
      </c>
      <c r="BI261" s="346"/>
      <c r="BJ261" s="347"/>
      <c r="BK261" s="347"/>
      <c r="BL261" s="344">
        <f t="shared" si="2016"/>
        <v>0</v>
      </c>
      <c r="BM261" s="345">
        <v>0.294289866351475</v>
      </c>
      <c r="BN261" s="348">
        <f t="shared" si="2017"/>
        <v>0</v>
      </c>
      <c r="BO261" s="348">
        <f t="shared" si="2018"/>
        <v>0</v>
      </c>
      <c r="BP261" s="612"/>
      <c r="BQ261" s="341">
        <v>4.0</v>
      </c>
      <c r="BR261" s="342" t="s">
        <v>138</v>
      </c>
      <c r="BS261" s="343" t="s">
        <v>121</v>
      </c>
      <c r="BT261" s="343" t="s">
        <v>152</v>
      </c>
      <c r="BU261" s="344"/>
      <c r="BV261" s="344"/>
      <c r="BW261" s="344">
        <f t="shared" si="2019"/>
        <v>0</v>
      </c>
      <c r="BX261" s="345"/>
      <c r="BY261" s="344">
        <f t="shared" si="2020"/>
        <v>0</v>
      </c>
      <c r="BZ261" s="346"/>
      <c r="CA261" s="347"/>
      <c r="CB261" s="347"/>
      <c r="CC261" s="344">
        <f t="shared" si="2021"/>
        <v>0</v>
      </c>
      <c r="CD261" s="345">
        <v>0.294289866351475</v>
      </c>
      <c r="CE261" s="348">
        <f t="shared" si="2022"/>
        <v>0</v>
      </c>
      <c r="CF261" s="348">
        <f t="shared" si="2023"/>
        <v>0</v>
      </c>
      <c r="CG261" s="612"/>
      <c r="CH261" s="341">
        <v>4.0</v>
      </c>
      <c r="CI261" s="342" t="s">
        <v>138</v>
      </c>
      <c r="CJ261" s="343" t="s">
        <v>121</v>
      </c>
      <c r="CK261" s="343" t="s">
        <v>152</v>
      </c>
      <c r="CL261" s="344"/>
      <c r="CM261" s="344"/>
      <c r="CN261" s="344">
        <f t="shared" si="2024"/>
        <v>0</v>
      </c>
      <c r="CO261" s="345"/>
      <c r="CP261" s="344">
        <f t="shared" si="2025"/>
        <v>0</v>
      </c>
      <c r="CQ261" s="346"/>
      <c r="CR261" s="347"/>
      <c r="CS261" s="347"/>
      <c r="CT261" s="344">
        <f t="shared" si="2026"/>
        <v>0</v>
      </c>
      <c r="CU261" s="345">
        <v>0.294289866351475</v>
      </c>
      <c r="CV261" s="348">
        <f t="shared" si="2027"/>
        <v>0</v>
      </c>
      <c r="CW261" s="348">
        <f t="shared" si="2028"/>
        <v>0</v>
      </c>
      <c r="CX261" s="612"/>
      <c r="CY261" s="341">
        <v>4.0</v>
      </c>
      <c r="CZ261" s="342" t="s">
        <v>138</v>
      </c>
      <c r="DA261" s="343" t="s">
        <v>121</v>
      </c>
      <c r="DB261" s="343" t="s">
        <v>152</v>
      </c>
      <c r="DC261" s="344"/>
      <c r="DD261" s="344"/>
      <c r="DE261" s="344">
        <f t="shared" si="2029"/>
        <v>0</v>
      </c>
      <c r="DF261" s="345"/>
      <c r="DG261" s="344">
        <f t="shared" si="2030"/>
        <v>0</v>
      </c>
      <c r="DH261" s="346"/>
      <c r="DI261" s="347"/>
      <c r="DJ261" s="347"/>
      <c r="DK261" s="344">
        <f t="shared" si="2031"/>
        <v>0</v>
      </c>
      <c r="DL261" s="345">
        <v>0.294289866351475</v>
      </c>
      <c r="DM261" s="348">
        <f t="shared" si="2032"/>
        <v>0</v>
      </c>
      <c r="DN261" s="348">
        <f t="shared" si="2033"/>
        <v>0</v>
      </c>
      <c r="DO261" s="612"/>
      <c r="DP261" s="341">
        <v>4.0</v>
      </c>
      <c r="DQ261" s="342" t="s">
        <v>138</v>
      </c>
      <c r="DR261" s="343" t="s">
        <v>121</v>
      </c>
      <c r="DS261" s="343" t="s">
        <v>152</v>
      </c>
      <c r="DT261" s="344"/>
      <c r="DU261" s="344"/>
      <c r="DV261" s="344">
        <f t="shared" si="2034"/>
        <v>0</v>
      </c>
      <c r="DW261" s="345"/>
      <c r="DX261" s="344">
        <f t="shared" si="2035"/>
        <v>0</v>
      </c>
      <c r="DY261" s="346"/>
      <c r="DZ261" s="347"/>
      <c r="EA261" s="347"/>
      <c r="EB261" s="344">
        <f t="shared" si="2036"/>
        <v>0</v>
      </c>
      <c r="EC261" s="345">
        <v>0.294289866351475</v>
      </c>
      <c r="ED261" s="348">
        <f t="shared" si="2037"/>
        <v>0</v>
      </c>
      <c r="EE261" s="348">
        <f t="shared" si="2038"/>
        <v>0</v>
      </c>
      <c r="EF261" s="612"/>
      <c r="EG261" s="341">
        <v>4.0</v>
      </c>
      <c r="EH261" s="342" t="s">
        <v>138</v>
      </c>
      <c r="EI261" s="343" t="s">
        <v>121</v>
      </c>
      <c r="EJ261" s="343" t="s">
        <v>152</v>
      </c>
      <c r="EK261" s="344"/>
      <c r="EL261" s="344"/>
      <c r="EM261" s="344">
        <f t="shared" si="2039"/>
        <v>0</v>
      </c>
      <c r="EN261" s="345"/>
      <c r="EO261" s="344">
        <f t="shared" si="2040"/>
        <v>0</v>
      </c>
      <c r="EP261" s="346"/>
      <c r="EQ261" s="347"/>
      <c r="ER261" s="347"/>
      <c r="ES261" s="344">
        <f t="shared" si="2041"/>
        <v>0</v>
      </c>
      <c r="ET261" s="345">
        <v>0.294289866351475</v>
      </c>
      <c r="EU261" s="348">
        <f t="shared" si="2042"/>
        <v>0</v>
      </c>
      <c r="EV261" s="348">
        <f t="shared" si="2043"/>
        <v>0</v>
      </c>
      <c r="EW261" s="612"/>
      <c r="EX261" s="341">
        <v>4.0</v>
      </c>
      <c r="EY261" s="342" t="s">
        <v>138</v>
      </c>
      <c r="EZ261" s="343" t="s">
        <v>121</v>
      </c>
      <c r="FA261" s="343" t="s">
        <v>152</v>
      </c>
      <c r="FB261" s="344"/>
      <c r="FC261" s="344"/>
      <c r="FD261" s="344">
        <f t="shared" si="2044"/>
        <v>0</v>
      </c>
      <c r="FE261" s="345"/>
      <c r="FF261" s="344">
        <f t="shared" si="2045"/>
        <v>0</v>
      </c>
      <c r="FG261" s="346"/>
      <c r="FH261" s="347"/>
      <c r="FI261" s="347"/>
      <c r="FJ261" s="344">
        <f t="shared" si="2046"/>
        <v>0</v>
      </c>
      <c r="FK261" s="345">
        <v>0.294289866351475</v>
      </c>
      <c r="FL261" s="348">
        <f t="shared" si="2047"/>
        <v>0</v>
      </c>
      <c r="FM261" s="348">
        <f t="shared" si="2048"/>
        <v>0</v>
      </c>
      <c r="FN261" s="612"/>
      <c r="FO261" s="341">
        <v>4.0</v>
      </c>
      <c r="FP261" s="342" t="s">
        <v>138</v>
      </c>
      <c r="FQ261" s="343" t="s">
        <v>121</v>
      </c>
      <c r="FR261" s="343" t="s">
        <v>152</v>
      </c>
      <c r="FS261" s="344"/>
      <c r="FT261" s="344"/>
      <c r="FU261" s="344">
        <f t="shared" si="2049"/>
        <v>0</v>
      </c>
      <c r="FV261" s="345"/>
      <c r="FW261" s="344">
        <f t="shared" si="2050"/>
        <v>0</v>
      </c>
      <c r="FX261" s="346"/>
      <c r="FY261" s="347"/>
      <c r="FZ261" s="347"/>
      <c r="GA261" s="344">
        <f t="shared" si="2051"/>
        <v>0</v>
      </c>
      <c r="GB261" s="345">
        <v>0.294289866351475</v>
      </c>
      <c r="GC261" s="348">
        <f t="shared" si="2052"/>
        <v>0</v>
      </c>
      <c r="GD261" s="348">
        <f t="shared" si="2053"/>
        <v>0</v>
      </c>
      <c r="GE261" s="612"/>
      <c r="GF261" s="341">
        <v>4.0</v>
      </c>
      <c r="GG261" s="342" t="s">
        <v>138</v>
      </c>
      <c r="GH261" s="343" t="s">
        <v>121</v>
      </c>
      <c r="GI261" s="343" t="s">
        <v>152</v>
      </c>
      <c r="GJ261" s="344"/>
      <c r="GK261" s="344"/>
      <c r="GL261" s="344">
        <f t="shared" si="2054"/>
        <v>0</v>
      </c>
      <c r="GM261" s="345"/>
      <c r="GN261" s="344">
        <f t="shared" si="2055"/>
        <v>0</v>
      </c>
      <c r="GO261" s="346"/>
      <c r="GP261" s="347"/>
      <c r="GQ261" s="347"/>
      <c r="GR261" s="344">
        <f t="shared" si="2056"/>
        <v>0</v>
      </c>
      <c r="GS261" s="345">
        <v>0.294289866351475</v>
      </c>
      <c r="GT261" s="348">
        <f t="shared" si="2057"/>
        <v>0</v>
      </c>
      <c r="GU261" s="348">
        <f t="shared" si="2058"/>
        <v>0</v>
      </c>
      <c r="GV261" s="612"/>
      <c r="GW261" s="341">
        <v>4.0</v>
      </c>
      <c r="GX261" s="342" t="s">
        <v>138</v>
      </c>
      <c r="GY261" s="343" t="s">
        <v>121</v>
      </c>
      <c r="GZ261" s="343" t="s">
        <v>152</v>
      </c>
      <c r="HA261" s="344"/>
      <c r="HB261" s="344"/>
      <c r="HC261" s="344">
        <f t="shared" si="2059"/>
        <v>0</v>
      </c>
      <c r="HD261" s="345"/>
      <c r="HE261" s="344">
        <f t="shared" si="2060"/>
        <v>0</v>
      </c>
      <c r="HF261" s="346"/>
      <c r="HG261" s="347"/>
      <c r="HH261" s="347"/>
      <c r="HI261" s="344">
        <f t="shared" si="2061"/>
        <v>0</v>
      </c>
      <c r="HJ261" s="345">
        <v>0.294289866351475</v>
      </c>
      <c r="HK261" s="348">
        <f t="shared" si="2062"/>
        <v>0</v>
      </c>
      <c r="HL261" s="348">
        <f t="shared" si="2063"/>
        <v>0</v>
      </c>
      <c r="HM261" s="612"/>
      <c r="HN261" s="341">
        <v>4.0</v>
      </c>
      <c r="HO261" s="342" t="s">
        <v>138</v>
      </c>
      <c r="HP261" s="343" t="s">
        <v>121</v>
      </c>
      <c r="HQ261" s="343" t="s">
        <v>152</v>
      </c>
      <c r="HR261" s="344"/>
      <c r="HS261" s="344"/>
      <c r="HT261" s="344">
        <f t="shared" si="2064"/>
        <v>0</v>
      </c>
      <c r="HU261" s="345"/>
      <c r="HV261" s="344">
        <f t="shared" si="2065"/>
        <v>0</v>
      </c>
      <c r="HW261" s="346"/>
      <c r="HX261" s="347"/>
      <c r="HY261" s="347"/>
      <c r="HZ261" s="344">
        <f t="shared" si="2066"/>
        <v>0</v>
      </c>
      <c r="IA261" s="345">
        <v>0.294289866351475</v>
      </c>
      <c r="IB261" s="348">
        <f t="shared" si="2067"/>
        <v>0</v>
      </c>
      <c r="IC261" s="348">
        <f t="shared" si="2068"/>
        <v>0</v>
      </c>
      <c r="ID261" s="612"/>
      <c r="IE261" s="341">
        <v>4.0</v>
      </c>
      <c r="IF261" s="342" t="s">
        <v>138</v>
      </c>
      <c r="IG261" s="343" t="s">
        <v>121</v>
      </c>
      <c r="IH261" s="343" t="s">
        <v>152</v>
      </c>
      <c r="II261" s="344"/>
      <c r="IJ261" s="344"/>
      <c r="IK261" s="344">
        <f t="shared" si="2069"/>
        <v>0</v>
      </c>
      <c r="IL261" s="345"/>
      <c r="IM261" s="344">
        <f t="shared" si="2070"/>
        <v>0</v>
      </c>
      <c r="IN261" s="346"/>
      <c r="IO261" s="347"/>
      <c r="IP261" s="347"/>
      <c r="IQ261" s="344">
        <f t="shared" si="2071"/>
        <v>0</v>
      </c>
      <c r="IR261" s="345">
        <v>0.294289866351475</v>
      </c>
      <c r="IS261" s="348">
        <f t="shared" si="2072"/>
        <v>0</v>
      </c>
      <c r="IT261" s="348">
        <f t="shared" si="2073"/>
        <v>0</v>
      </c>
      <c r="IU261" s="612"/>
      <c r="IV261" s="341">
        <v>4.0</v>
      </c>
      <c r="IW261" s="342" t="s">
        <v>138</v>
      </c>
      <c r="IX261" s="343" t="s">
        <v>121</v>
      </c>
      <c r="IY261" s="343" t="s">
        <v>152</v>
      </c>
      <c r="IZ261" s="344"/>
      <c r="JA261" s="344"/>
      <c r="JB261" s="344">
        <f t="shared" si="2074"/>
        <v>0</v>
      </c>
      <c r="JC261" s="345"/>
      <c r="JD261" s="344">
        <f t="shared" si="2075"/>
        <v>0</v>
      </c>
      <c r="JE261" s="346"/>
      <c r="JF261" s="347"/>
      <c r="JG261" s="347"/>
      <c r="JH261" s="344">
        <f t="shared" si="2076"/>
        <v>0</v>
      </c>
      <c r="JI261" s="345">
        <v>0.294289866351475</v>
      </c>
      <c r="JJ261" s="348">
        <f t="shared" si="2077"/>
        <v>0</v>
      </c>
      <c r="JK261" s="348">
        <f t="shared" si="2078"/>
        <v>0</v>
      </c>
      <c r="JL261" s="612"/>
      <c r="JM261" s="341">
        <v>4.0</v>
      </c>
      <c r="JN261" s="342" t="s">
        <v>138</v>
      </c>
      <c r="JO261" s="343" t="s">
        <v>121</v>
      </c>
      <c r="JP261" s="343" t="s">
        <v>152</v>
      </c>
      <c r="JQ261" s="344"/>
      <c r="JR261" s="344"/>
      <c r="JS261" s="344">
        <f t="shared" si="2079"/>
        <v>0</v>
      </c>
      <c r="JT261" s="345"/>
      <c r="JU261" s="344">
        <f t="shared" si="2080"/>
        <v>0</v>
      </c>
      <c r="JV261" s="346"/>
      <c r="JW261" s="347"/>
      <c r="JX261" s="347"/>
      <c r="JY261" s="344">
        <f t="shared" si="2081"/>
        <v>0</v>
      </c>
      <c r="JZ261" s="345">
        <v>0.294289866351475</v>
      </c>
      <c r="KA261" s="348">
        <f t="shared" si="2082"/>
        <v>0</v>
      </c>
      <c r="KB261" s="348">
        <f t="shared" si="2083"/>
        <v>0</v>
      </c>
      <c r="KC261" s="612"/>
      <c r="KD261" s="341">
        <v>4.0</v>
      </c>
      <c r="KE261" s="342" t="s">
        <v>138</v>
      </c>
      <c r="KF261" s="343" t="s">
        <v>121</v>
      </c>
      <c r="KG261" s="343" t="s">
        <v>152</v>
      </c>
      <c r="KH261" s="344"/>
      <c r="KI261" s="344"/>
      <c r="KJ261" s="344">
        <f t="shared" si="2084"/>
        <v>0</v>
      </c>
      <c r="KK261" s="345"/>
      <c r="KL261" s="344">
        <f t="shared" si="2085"/>
        <v>0</v>
      </c>
      <c r="KM261" s="346"/>
      <c r="KN261" s="347"/>
      <c r="KO261" s="347"/>
      <c r="KP261" s="344">
        <f t="shared" si="2086"/>
        <v>0</v>
      </c>
      <c r="KQ261" s="345">
        <v>0.294289866351475</v>
      </c>
      <c r="KR261" s="348">
        <f t="shared" si="2087"/>
        <v>0</v>
      </c>
      <c r="KS261" s="348">
        <f t="shared" si="2088"/>
        <v>0</v>
      </c>
      <c r="KT261" s="612"/>
      <c r="KU261" s="351"/>
    </row>
    <row r="262" ht="15.75" customHeight="1">
      <c r="A262" s="341">
        <v>5.0</v>
      </c>
      <c r="B262" s="342" t="s">
        <v>139</v>
      </c>
      <c r="C262" s="343" t="s">
        <v>121</v>
      </c>
      <c r="D262" s="343" t="s">
        <v>152</v>
      </c>
      <c r="E262" s="344"/>
      <c r="F262" s="344"/>
      <c r="G262" s="344">
        <f t="shared" si="1999"/>
        <v>0</v>
      </c>
      <c r="H262" s="345"/>
      <c r="I262" s="344">
        <f t="shared" si="2000"/>
        <v>0</v>
      </c>
      <c r="J262" s="346"/>
      <c r="K262" s="347"/>
      <c r="L262" s="347"/>
      <c r="M262" s="344">
        <f t="shared" si="2001"/>
        <v>0</v>
      </c>
      <c r="N262" s="345">
        <v>0.294289866351475</v>
      </c>
      <c r="O262" s="348">
        <f t="shared" si="2002"/>
        <v>0</v>
      </c>
      <c r="P262" s="348">
        <f t="shared" si="2003"/>
        <v>0</v>
      </c>
      <c r="Q262" s="612"/>
      <c r="R262" s="341">
        <v>5.0</v>
      </c>
      <c r="S262" s="342" t="s">
        <v>139</v>
      </c>
      <c r="T262" s="343" t="s">
        <v>121</v>
      </c>
      <c r="U262" s="343" t="s">
        <v>152</v>
      </c>
      <c r="V262" s="344"/>
      <c r="W262" s="344"/>
      <c r="X262" s="344">
        <f t="shared" si="2004"/>
        <v>0</v>
      </c>
      <c r="Y262" s="345"/>
      <c r="Z262" s="344">
        <f t="shared" si="2005"/>
        <v>0</v>
      </c>
      <c r="AA262" s="346"/>
      <c r="AB262" s="347"/>
      <c r="AC262" s="347"/>
      <c r="AD262" s="344">
        <f t="shared" si="2006"/>
        <v>0</v>
      </c>
      <c r="AE262" s="345">
        <v>0.294289866351475</v>
      </c>
      <c r="AF262" s="348">
        <f t="shared" si="2007"/>
        <v>0</v>
      </c>
      <c r="AG262" s="348">
        <f t="shared" si="2008"/>
        <v>0</v>
      </c>
      <c r="AH262" s="612"/>
      <c r="AI262" s="341">
        <v>5.0</v>
      </c>
      <c r="AJ262" s="342" t="s">
        <v>139</v>
      </c>
      <c r="AK262" s="343" t="s">
        <v>121</v>
      </c>
      <c r="AL262" s="343" t="s">
        <v>152</v>
      </c>
      <c r="AM262" s="344"/>
      <c r="AN262" s="344"/>
      <c r="AO262" s="344">
        <f t="shared" si="2009"/>
        <v>0</v>
      </c>
      <c r="AP262" s="345"/>
      <c r="AQ262" s="344">
        <f t="shared" si="2010"/>
        <v>0</v>
      </c>
      <c r="AR262" s="346"/>
      <c r="AS262" s="347"/>
      <c r="AT262" s="347"/>
      <c r="AU262" s="344">
        <f t="shared" si="2011"/>
        <v>0</v>
      </c>
      <c r="AV262" s="345">
        <v>0.294289866351475</v>
      </c>
      <c r="AW262" s="348">
        <f t="shared" si="2012"/>
        <v>0</v>
      </c>
      <c r="AX262" s="348">
        <f t="shared" si="2013"/>
        <v>0</v>
      </c>
      <c r="AY262" s="612"/>
      <c r="AZ262" s="341">
        <v>5.0</v>
      </c>
      <c r="BA262" s="342" t="s">
        <v>139</v>
      </c>
      <c r="BB262" s="343" t="s">
        <v>121</v>
      </c>
      <c r="BC262" s="343" t="s">
        <v>152</v>
      </c>
      <c r="BD262" s="344"/>
      <c r="BE262" s="344"/>
      <c r="BF262" s="344">
        <f t="shared" si="2014"/>
        <v>0</v>
      </c>
      <c r="BG262" s="345"/>
      <c r="BH262" s="344">
        <f t="shared" si="2015"/>
        <v>0</v>
      </c>
      <c r="BI262" s="346"/>
      <c r="BJ262" s="347"/>
      <c r="BK262" s="347"/>
      <c r="BL262" s="344">
        <f t="shared" si="2016"/>
        <v>0</v>
      </c>
      <c r="BM262" s="345">
        <v>0.294289866351475</v>
      </c>
      <c r="BN262" s="348">
        <f t="shared" si="2017"/>
        <v>0</v>
      </c>
      <c r="BO262" s="348">
        <f t="shared" si="2018"/>
        <v>0</v>
      </c>
      <c r="BP262" s="612"/>
      <c r="BQ262" s="341">
        <v>5.0</v>
      </c>
      <c r="BR262" s="342" t="s">
        <v>139</v>
      </c>
      <c r="BS262" s="343" t="s">
        <v>121</v>
      </c>
      <c r="BT262" s="343" t="s">
        <v>152</v>
      </c>
      <c r="BU262" s="344"/>
      <c r="BV262" s="344"/>
      <c r="BW262" s="344">
        <f t="shared" si="2019"/>
        <v>0</v>
      </c>
      <c r="BX262" s="345"/>
      <c r="BY262" s="344">
        <f t="shared" si="2020"/>
        <v>0</v>
      </c>
      <c r="BZ262" s="346"/>
      <c r="CA262" s="347"/>
      <c r="CB262" s="347"/>
      <c r="CC262" s="344">
        <f t="shared" si="2021"/>
        <v>0</v>
      </c>
      <c r="CD262" s="345">
        <v>0.294289866351475</v>
      </c>
      <c r="CE262" s="348">
        <f t="shared" si="2022"/>
        <v>0</v>
      </c>
      <c r="CF262" s="348">
        <f t="shared" si="2023"/>
        <v>0</v>
      </c>
      <c r="CG262" s="612"/>
      <c r="CH262" s="341">
        <v>5.0</v>
      </c>
      <c r="CI262" s="342" t="s">
        <v>139</v>
      </c>
      <c r="CJ262" s="343" t="s">
        <v>121</v>
      </c>
      <c r="CK262" s="343" t="s">
        <v>152</v>
      </c>
      <c r="CL262" s="344"/>
      <c r="CM262" s="344"/>
      <c r="CN262" s="344">
        <f t="shared" si="2024"/>
        <v>0</v>
      </c>
      <c r="CO262" s="345"/>
      <c r="CP262" s="344">
        <f t="shared" si="2025"/>
        <v>0</v>
      </c>
      <c r="CQ262" s="346"/>
      <c r="CR262" s="347"/>
      <c r="CS262" s="347"/>
      <c r="CT262" s="344">
        <f t="shared" si="2026"/>
        <v>0</v>
      </c>
      <c r="CU262" s="345">
        <v>0.294289866351475</v>
      </c>
      <c r="CV262" s="348">
        <f t="shared" si="2027"/>
        <v>0</v>
      </c>
      <c r="CW262" s="348">
        <f t="shared" si="2028"/>
        <v>0</v>
      </c>
      <c r="CX262" s="612"/>
      <c r="CY262" s="341">
        <v>5.0</v>
      </c>
      <c r="CZ262" s="342" t="s">
        <v>139</v>
      </c>
      <c r="DA262" s="343" t="s">
        <v>121</v>
      </c>
      <c r="DB262" s="343" t="s">
        <v>152</v>
      </c>
      <c r="DC262" s="344"/>
      <c r="DD262" s="344"/>
      <c r="DE262" s="344">
        <f t="shared" si="2029"/>
        <v>0</v>
      </c>
      <c r="DF262" s="345"/>
      <c r="DG262" s="344">
        <f t="shared" si="2030"/>
        <v>0</v>
      </c>
      <c r="DH262" s="346"/>
      <c r="DI262" s="347"/>
      <c r="DJ262" s="347"/>
      <c r="DK262" s="344">
        <f t="shared" si="2031"/>
        <v>0</v>
      </c>
      <c r="DL262" s="345">
        <v>0.294289866351475</v>
      </c>
      <c r="DM262" s="348">
        <f t="shared" si="2032"/>
        <v>0</v>
      </c>
      <c r="DN262" s="348">
        <f t="shared" si="2033"/>
        <v>0</v>
      </c>
      <c r="DO262" s="612"/>
      <c r="DP262" s="341">
        <v>5.0</v>
      </c>
      <c r="DQ262" s="342" t="s">
        <v>139</v>
      </c>
      <c r="DR262" s="343" t="s">
        <v>121</v>
      </c>
      <c r="DS262" s="343" t="s">
        <v>152</v>
      </c>
      <c r="DT262" s="344"/>
      <c r="DU262" s="344"/>
      <c r="DV262" s="344">
        <f t="shared" si="2034"/>
        <v>0</v>
      </c>
      <c r="DW262" s="345"/>
      <c r="DX262" s="344">
        <f t="shared" si="2035"/>
        <v>0</v>
      </c>
      <c r="DY262" s="346"/>
      <c r="DZ262" s="347"/>
      <c r="EA262" s="347"/>
      <c r="EB262" s="344">
        <f t="shared" si="2036"/>
        <v>0</v>
      </c>
      <c r="EC262" s="345">
        <v>0.294289866351475</v>
      </c>
      <c r="ED262" s="348">
        <f t="shared" si="2037"/>
        <v>0</v>
      </c>
      <c r="EE262" s="348">
        <f t="shared" si="2038"/>
        <v>0</v>
      </c>
      <c r="EF262" s="612"/>
      <c r="EG262" s="341">
        <v>5.0</v>
      </c>
      <c r="EH262" s="342" t="s">
        <v>139</v>
      </c>
      <c r="EI262" s="343" t="s">
        <v>121</v>
      </c>
      <c r="EJ262" s="343" t="s">
        <v>152</v>
      </c>
      <c r="EK262" s="344"/>
      <c r="EL262" s="344"/>
      <c r="EM262" s="344">
        <f t="shared" si="2039"/>
        <v>0</v>
      </c>
      <c r="EN262" s="345"/>
      <c r="EO262" s="344">
        <f t="shared" si="2040"/>
        <v>0</v>
      </c>
      <c r="EP262" s="346"/>
      <c r="EQ262" s="347"/>
      <c r="ER262" s="347"/>
      <c r="ES262" s="344">
        <f t="shared" si="2041"/>
        <v>0</v>
      </c>
      <c r="ET262" s="345">
        <v>0.294289866351475</v>
      </c>
      <c r="EU262" s="348">
        <f t="shared" si="2042"/>
        <v>0</v>
      </c>
      <c r="EV262" s="348">
        <f t="shared" si="2043"/>
        <v>0</v>
      </c>
      <c r="EW262" s="612"/>
      <c r="EX262" s="341">
        <v>5.0</v>
      </c>
      <c r="EY262" s="342" t="s">
        <v>139</v>
      </c>
      <c r="EZ262" s="343" t="s">
        <v>121</v>
      </c>
      <c r="FA262" s="343" t="s">
        <v>152</v>
      </c>
      <c r="FB262" s="344"/>
      <c r="FC262" s="344"/>
      <c r="FD262" s="344">
        <f t="shared" si="2044"/>
        <v>0</v>
      </c>
      <c r="FE262" s="345"/>
      <c r="FF262" s="344">
        <f t="shared" si="2045"/>
        <v>0</v>
      </c>
      <c r="FG262" s="346"/>
      <c r="FH262" s="347"/>
      <c r="FI262" s="347"/>
      <c r="FJ262" s="344">
        <f t="shared" si="2046"/>
        <v>0</v>
      </c>
      <c r="FK262" s="345">
        <v>0.294289866351475</v>
      </c>
      <c r="FL262" s="348">
        <f t="shared" si="2047"/>
        <v>0</v>
      </c>
      <c r="FM262" s="348">
        <f t="shared" si="2048"/>
        <v>0</v>
      </c>
      <c r="FN262" s="612"/>
      <c r="FO262" s="341">
        <v>5.0</v>
      </c>
      <c r="FP262" s="342" t="s">
        <v>139</v>
      </c>
      <c r="FQ262" s="343" t="s">
        <v>121</v>
      </c>
      <c r="FR262" s="343" t="s">
        <v>152</v>
      </c>
      <c r="FS262" s="344"/>
      <c r="FT262" s="344"/>
      <c r="FU262" s="344">
        <f t="shared" si="2049"/>
        <v>0</v>
      </c>
      <c r="FV262" s="345"/>
      <c r="FW262" s="344">
        <f t="shared" si="2050"/>
        <v>0</v>
      </c>
      <c r="FX262" s="346"/>
      <c r="FY262" s="347"/>
      <c r="FZ262" s="347"/>
      <c r="GA262" s="344">
        <f t="shared" si="2051"/>
        <v>0</v>
      </c>
      <c r="GB262" s="345">
        <v>0.294289866351475</v>
      </c>
      <c r="GC262" s="348">
        <f t="shared" si="2052"/>
        <v>0</v>
      </c>
      <c r="GD262" s="348">
        <f t="shared" si="2053"/>
        <v>0</v>
      </c>
      <c r="GE262" s="612"/>
      <c r="GF262" s="341">
        <v>5.0</v>
      </c>
      <c r="GG262" s="342" t="s">
        <v>139</v>
      </c>
      <c r="GH262" s="343" t="s">
        <v>121</v>
      </c>
      <c r="GI262" s="343" t="s">
        <v>152</v>
      </c>
      <c r="GJ262" s="344"/>
      <c r="GK262" s="344"/>
      <c r="GL262" s="344">
        <f t="shared" si="2054"/>
        <v>0</v>
      </c>
      <c r="GM262" s="345"/>
      <c r="GN262" s="344">
        <f t="shared" si="2055"/>
        <v>0</v>
      </c>
      <c r="GO262" s="346"/>
      <c r="GP262" s="347"/>
      <c r="GQ262" s="347"/>
      <c r="GR262" s="344">
        <f t="shared" si="2056"/>
        <v>0</v>
      </c>
      <c r="GS262" s="345">
        <v>0.294289866351475</v>
      </c>
      <c r="GT262" s="348">
        <f t="shared" si="2057"/>
        <v>0</v>
      </c>
      <c r="GU262" s="348">
        <f t="shared" si="2058"/>
        <v>0</v>
      </c>
      <c r="GV262" s="612"/>
      <c r="GW262" s="341">
        <v>5.0</v>
      </c>
      <c r="GX262" s="342" t="s">
        <v>139</v>
      </c>
      <c r="GY262" s="343" t="s">
        <v>121</v>
      </c>
      <c r="GZ262" s="343" t="s">
        <v>152</v>
      </c>
      <c r="HA262" s="344"/>
      <c r="HB262" s="344"/>
      <c r="HC262" s="344">
        <f t="shared" si="2059"/>
        <v>0</v>
      </c>
      <c r="HD262" s="345"/>
      <c r="HE262" s="344">
        <f t="shared" si="2060"/>
        <v>0</v>
      </c>
      <c r="HF262" s="346"/>
      <c r="HG262" s="347"/>
      <c r="HH262" s="347"/>
      <c r="HI262" s="344">
        <f t="shared" si="2061"/>
        <v>0</v>
      </c>
      <c r="HJ262" s="345">
        <v>0.294289866351475</v>
      </c>
      <c r="HK262" s="348">
        <f t="shared" si="2062"/>
        <v>0</v>
      </c>
      <c r="HL262" s="348">
        <f t="shared" si="2063"/>
        <v>0</v>
      </c>
      <c r="HM262" s="612"/>
      <c r="HN262" s="341">
        <v>5.0</v>
      </c>
      <c r="HO262" s="342" t="s">
        <v>139</v>
      </c>
      <c r="HP262" s="343" t="s">
        <v>121</v>
      </c>
      <c r="HQ262" s="343" t="s">
        <v>152</v>
      </c>
      <c r="HR262" s="344"/>
      <c r="HS262" s="344"/>
      <c r="HT262" s="344">
        <f t="shared" si="2064"/>
        <v>0</v>
      </c>
      <c r="HU262" s="345"/>
      <c r="HV262" s="344">
        <f t="shared" si="2065"/>
        <v>0</v>
      </c>
      <c r="HW262" s="346"/>
      <c r="HX262" s="347"/>
      <c r="HY262" s="347"/>
      <c r="HZ262" s="344">
        <f t="shared" si="2066"/>
        <v>0</v>
      </c>
      <c r="IA262" s="345">
        <v>0.294289866351475</v>
      </c>
      <c r="IB262" s="348">
        <f t="shared" si="2067"/>
        <v>0</v>
      </c>
      <c r="IC262" s="348">
        <f t="shared" si="2068"/>
        <v>0</v>
      </c>
      <c r="ID262" s="612"/>
      <c r="IE262" s="341">
        <v>5.0</v>
      </c>
      <c r="IF262" s="342" t="s">
        <v>139</v>
      </c>
      <c r="IG262" s="343" t="s">
        <v>121</v>
      </c>
      <c r="IH262" s="343" t="s">
        <v>152</v>
      </c>
      <c r="II262" s="344"/>
      <c r="IJ262" s="344"/>
      <c r="IK262" s="344">
        <f t="shared" si="2069"/>
        <v>0</v>
      </c>
      <c r="IL262" s="345"/>
      <c r="IM262" s="344">
        <f t="shared" si="2070"/>
        <v>0</v>
      </c>
      <c r="IN262" s="346"/>
      <c r="IO262" s="347"/>
      <c r="IP262" s="347"/>
      <c r="IQ262" s="344">
        <f t="shared" si="2071"/>
        <v>0</v>
      </c>
      <c r="IR262" s="345">
        <v>0.294289866351475</v>
      </c>
      <c r="IS262" s="348">
        <f t="shared" si="2072"/>
        <v>0</v>
      </c>
      <c r="IT262" s="348">
        <f t="shared" si="2073"/>
        <v>0</v>
      </c>
      <c r="IU262" s="612"/>
      <c r="IV262" s="341">
        <v>5.0</v>
      </c>
      <c r="IW262" s="342" t="s">
        <v>139</v>
      </c>
      <c r="IX262" s="343" t="s">
        <v>121</v>
      </c>
      <c r="IY262" s="343" t="s">
        <v>152</v>
      </c>
      <c r="IZ262" s="344"/>
      <c r="JA262" s="344"/>
      <c r="JB262" s="344">
        <f t="shared" si="2074"/>
        <v>0</v>
      </c>
      <c r="JC262" s="345"/>
      <c r="JD262" s="344">
        <f t="shared" si="2075"/>
        <v>0</v>
      </c>
      <c r="JE262" s="346"/>
      <c r="JF262" s="347"/>
      <c r="JG262" s="347"/>
      <c r="JH262" s="344">
        <f t="shared" si="2076"/>
        <v>0</v>
      </c>
      <c r="JI262" s="345">
        <v>0.294289866351475</v>
      </c>
      <c r="JJ262" s="348">
        <f t="shared" si="2077"/>
        <v>0</v>
      </c>
      <c r="JK262" s="348">
        <f t="shared" si="2078"/>
        <v>0</v>
      </c>
      <c r="JL262" s="612"/>
      <c r="JM262" s="341">
        <v>5.0</v>
      </c>
      <c r="JN262" s="342" t="s">
        <v>139</v>
      </c>
      <c r="JO262" s="343" t="s">
        <v>121</v>
      </c>
      <c r="JP262" s="343" t="s">
        <v>152</v>
      </c>
      <c r="JQ262" s="344"/>
      <c r="JR262" s="344"/>
      <c r="JS262" s="344">
        <f t="shared" si="2079"/>
        <v>0</v>
      </c>
      <c r="JT262" s="345"/>
      <c r="JU262" s="344">
        <f t="shared" si="2080"/>
        <v>0</v>
      </c>
      <c r="JV262" s="346"/>
      <c r="JW262" s="347"/>
      <c r="JX262" s="347"/>
      <c r="JY262" s="344">
        <f t="shared" si="2081"/>
        <v>0</v>
      </c>
      <c r="JZ262" s="345">
        <v>0.294289866351475</v>
      </c>
      <c r="KA262" s="348">
        <f t="shared" si="2082"/>
        <v>0</v>
      </c>
      <c r="KB262" s="348">
        <f t="shared" si="2083"/>
        <v>0</v>
      </c>
      <c r="KC262" s="612"/>
      <c r="KD262" s="341">
        <v>5.0</v>
      </c>
      <c r="KE262" s="342" t="s">
        <v>139</v>
      </c>
      <c r="KF262" s="343" t="s">
        <v>121</v>
      </c>
      <c r="KG262" s="343" t="s">
        <v>152</v>
      </c>
      <c r="KH262" s="344"/>
      <c r="KI262" s="344"/>
      <c r="KJ262" s="344">
        <f t="shared" si="2084"/>
        <v>0</v>
      </c>
      <c r="KK262" s="345"/>
      <c r="KL262" s="344">
        <f t="shared" si="2085"/>
        <v>0</v>
      </c>
      <c r="KM262" s="346"/>
      <c r="KN262" s="347"/>
      <c r="KO262" s="347"/>
      <c r="KP262" s="344">
        <f t="shared" si="2086"/>
        <v>0</v>
      </c>
      <c r="KQ262" s="345">
        <v>0.294289866351475</v>
      </c>
      <c r="KR262" s="348">
        <f t="shared" si="2087"/>
        <v>0</v>
      </c>
      <c r="KS262" s="348">
        <f t="shared" si="2088"/>
        <v>0</v>
      </c>
      <c r="KT262" s="612"/>
      <c r="KU262" s="351"/>
    </row>
    <row r="263" ht="15.75" customHeight="1">
      <c r="A263" s="341"/>
      <c r="B263" s="361" t="s">
        <v>141</v>
      </c>
      <c r="C263" s="362"/>
      <c r="D263" s="362"/>
      <c r="E263" s="362"/>
      <c r="F263" s="362"/>
      <c r="G263" s="362"/>
      <c r="H263" s="362"/>
      <c r="I263" s="362"/>
      <c r="J263" s="362"/>
      <c r="K263" s="362"/>
      <c r="L263" s="362"/>
      <c r="M263" s="362"/>
      <c r="N263" s="362"/>
      <c r="O263" s="362"/>
      <c r="P263" s="613"/>
      <c r="Q263" s="612"/>
      <c r="R263" s="341"/>
      <c r="S263" s="361" t="s">
        <v>141</v>
      </c>
      <c r="T263" s="362"/>
      <c r="U263" s="362"/>
      <c r="V263" s="362"/>
      <c r="W263" s="362"/>
      <c r="X263" s="362"/>
      <c r="Y263" s="362"/>
      <c r="Z263" s="362"/>
      <c r="AA263" s="362"/>
      <c r="AB263" s="362"/>
      <c r="AC263" s="362"/>
      <c r="AD263" s="362"/>
      <c r="AE263" s="362"/>
      <c r="AF263" s="362"/>
      <c r="AG263" s="613"/>
      <c r="AH263" s="612"/>
      <c r="AI263" s="341"/>
      <c r="AJ263" s="361" t="s">
        <v>141</v>
      </c>
      <c r="AK263" s="362"/>
      <c r="AL263" s="362"/>
      <c r="AM263" s="362"/>
      <c r="AN263" s="362"/>
      <c r="AO263" s="362"/>
      <c r="AP263" s="362"/>
      <c r="AQ263" s="362"/>
      <c r="AR263" s="362"/>
      <c r="AS263" s="362"/>
      <c r="AT263" s="362"/>
      <c r="AU263" s="362"/>
      <c r="AV263" s="362"/>
      <c r="AW263" s="362"/>
      <c r="AX263" s="613"/>
      <c r="AY263" s="612"/>
      <c r="AZ263" s="341"/>
      <c r="BA263" s="361" t="s">
        <v>141</v>
      </c>
      <c r="BB263" s="362"/>
      <c r="BC263" s="362"/>
      <c r="BD263" s="362"/>
      <c r="BE263" s="362"/>
      <c r="BF263" s="362"/>
      <c r="BG263" s="362"/>
      <c r="BH263" s="362"/>
      <c r="BI263" s="362"/>
      <c r="BJ263" s="362"/>
      <c r="BK263" s="362"/>
      <c r="BL263" s="362"/>
      <c r="BM263" s="362"/>
      <c r="BN263" s="362"/>
      <c r="BO263" s="613"/>
      <c r="BP263" s="612"/>
      <c r="BQ263" s="341"/>
      <c r="BR263" s="361" t="s">
        <v>141</v>
      </c>
      <c r="BS263" s="362"/>
      <c r="BT263" s="362"/>
      <c r="BU263" s="362"/>
      <c r="BV263" s="362"/>
      <c r="BW263" s="362"/>
      <c r="BX263" s="362"/>
      <c r="BY263" s="362"/>
      <c r="BZ263" s="362"/>
      <c r="CA263" s="362"/>
      <c r="CB263" s="362"/>
      <c r="CC263" s="362"/>
      <c r="CD263" s="362"/>
      <c r="CE263" s="362"/>
      <c r="CF263" s="613"/>
      <c r="CG263" s="612"/>
      <c r="CH263" s="341"/>
      <c r="CI263" s="361" t="s">
        <v>141</v>
      </c>
      <c r="CJ263" s="362"/>
      <c r="CK263" s="362"/>
      <c r="CL263" s="362"/>
      <c r="CM263" s="362"/>
      <c r="CN263" s="362"/>
      <c r="CO263" s="362"/>
      <c r="CP263" s="362"/>
      <c r="CQ263" s="362"/>
      <c r="CR263" s="362"/>
      <c r="CS263" s="362"/>
      <c r="CT263" s="362"/>
      <c r="CU263" s="362"/>
      <c r="CV263" s="362"/>
      <c r="CW263" s="613"/>
      <c r="CX263" s="612"/>
      <c r="CY263" s="341"/>
      <c r="CZ263" s="361" t="s">
        <v>141</v>
      </c>
      <c r="DA263" s="362"/>
      <c r="DB263" s="362"/>
      <c r="DC263" s="362"/>
      <c r="DD263" s="362"/>
      <c r="DE263" s="362"/>
      <c r="DF263" s="362"/>
      <c r="DG263" s="362"/>
      <c r="DH263" s="362"/>
      <c r="DI263" s="362"/>
      <c r="DJ263" s="362"/>
      <c r="DK263" s="362"/>
      <c r="DL263" s="362"/>
      <c r="DM263" s="362"/>
      <c r="DN263" s="613"/>
      <c r="DO263" s="612"/>
      <c r="DP263" s="341"/>
      <c r="DQ263" s="361" t="s">
        <v>141</v>
      </c>
      <c r="DR263" s="362"/>
      <c r="DS263" s="362"/>
      <c r="DT263" s="362"/>
      <c r="DU263" s="362"/>
      <c r="DV263" s="362"/>
      <c r="DW263" s="362"/>
      <c r="DX263" s="362"/>
      <c r="DY263" s="362"/>
      <c r="DZ263" s="362"/>
      <c r="EA263" s="362"/>
      <c r="EB263" s="362"/>
      <c r="EC263" s="362"/>
      <c r="ED263" s="362"/>
      <c r="EE263" s="613"/>
      <c r="EF263" s="612"/>
      <c r="EG263" s="341"/>
      <c r="EH263" s="361" t="s">
        <v>141</v>
      </c>
      <c r="EI263" s="362"/>
      <c r="EJ263" s="362"/>
      <c r="EK263" s="362"/>
      <c r="EL263" s="362"/>
      <c r="EM263" s="362"/>
      <c r="EN263" s="362"/>
      <c r="EO263" s="362"/>
      <c r="EP263" s="362"/>
      <c r="EQ263" s="362"/>
      <c r="ER263" s="362"/>
      <c r="ES263" s="362"/>
      <c r="ET263" s="362"/>
      <c r="EU263" s="362"/>
      <c r="EV263" s="613"/>
      <c r="EW263" s="612"/>
      <c r="EX263" s="341"/>
      <c r="EY263" s="361" t="s">
        <v>141</v>
      </c>
      <c r="EZ263" s="362"/>
      <c r="FA263" s="362"/>
      <c r="FB263" s="362"/>
      <c r="FC263" s="362"/>
      <c r="FD263" s="362"/>
      <c r="FE263" s="362"/>
      <c r="FF263" s="362"/>
      <c r="FG263" s="362"/>
      <c r="FH263" s="362"/>
      <c r="FI263" s="362"/>
      <c r="FJ263" s="362"/>
      <c r="FK263" s="362"/>
      <c r="FL263" s="362"/>
      <c r="FM263" s="613"/>
      <c r="FN263" s="612"/>
      <c r="FO263" s="341"/>
      <c r="FP263" s="361" t="s">
        <v>141</v>
      </c>
      <c r="FQ263" s="362"/>
      <c r="FR263" s="362"/>
      <c r="FS263" s="362"/>
      <c r="FT263" s="362"/>
      <c r="FU263" s="362"/>
      <c r="FV263" s="362"/>
      <c r="FW263" s="362"/>
      <c r="FX263" s="362"/>
      <c r="FY263" s="362"/>
      <c r="FZ263" s="362"/>
      <c r="GA263" s="362"/>
      <c r="GB263" s="362"/>
      <c r="GC263" s="362"/>
      <c r="GD263" s="613"/>
      <c r="GE263" s="612"/>
      <c r="GF263" s="341"/>
      <c r="GG263" s="361" t="s">
        <v>141</v>
      </c>
      <c r="GH263" s="362"/>
      <c r="GI263" s="362"/>
      <c r="GJ263" s="362"/>
      <c r="GK263" s="362"/>
      <c r="GL263" s="362"/>
      <c r="GM263" s="362"/>
      <c r="GN263" s="362"/>
      <c r="GO263" s="362"/>
      <c r="GP263" s="362"/>
      <c r="GQ263" s="362"/>
      <c r="GR263" s="362"/>
      <c r="GS263" s="362"/>
      <c r="GT263" s="362"/>
      <c r="GU263" s="613"/>
      <c r="GV263" s="612"/>
      <c r="GW263" s="341"/>
      <c r="GX263" s="361" t="s">
        <v>141</v>
      </c>
      <c r="GY263" s="362"/>
      <c r="GZ263" s="362"/>
      <c r="HA263" s="362"/>
      <c r="HB263" s="362"/>
      <c r="HC263" s="362"/>
      <c r="HD263" s="362"/>
      <c r="HE263" s="362"/>
      <c r="HF263" s="362"/>
      <c r="HG263" s="362"/>
      <c r="HH263" s="362"/>
      <c r="HI263" s="362"/>
      <c r="HJ263" s="362"/>
      <c r="HK263" s="362"/>
      <c r="HL263" s="613"/>
      <c r="HM263" s="612"/>
      <c r="HN263" s="341"/>
      <c r="HO263" s="361" t="s">
        <v>141</v>
      </c>
      <c r="HP263" s="362"/>
      <c r="HQ263" s="362"/>
      <c r="HR263" s="362"/>
      <c r="HS263" s="362"/>
      <c r="HT263" s="362"/>
      <c r="HU263" s="362"/>
      <c r="HV263" s="362"/>
      <c r="HW263" s="362"/>
      <c r="HX263" s="362"/>
      <c r="HY263" s="362"/>
      <c r="HZ263" s="362"/>
      <c r="IA263" s="362"/>
      <c r="IB263" s="362"/>
      <c r="IC263" s="613"/>
      <c r="ID263" s="612"/>
      <c r="IE263" s="341"/>
      <c r="IF263" s="361" t="s">
        <v>141</v>
      </c>
      <c r="IG263" s="362"/>
      <c r="IH263" s="362"/>
      <c r="II263" s="362"/>
      <c r="IJ263" s="362"/>
      <c r="IK263" s="362"/>
      <c r="IL263" s="362"/>
      <c r="IM263" s="362"/>
      <c r="IN263" s="362"/>
      <c r="IO263" s="362"/>
      <c r="IP263" s="362"/>
      <c r="IQ263" s="362"/>
      <c r="IR263" s="362"/>
      <c r="IS263" s="362"/>
      <c r="IT263" s="613"/>
      <c r="IU263" s="612"/>
      <c r="IV263" s="341"/>
      <c r="IW263" s="361" t="s">
        <v>141</v>
      </c>
      <c r="IX263" s="362"/>
      <c r="IY263" s="362"/>
      <c r="IZ263" s="362"/>
      <c r="JA263" s="362"/>
      <c r="JB263" s="362"/>
      <c r="JC263" s="362"/>
      <c r="JD263" s="362"/>
      <c r="JE263" s="362"/>
      <c r="JF263" s="362"/>
      <c r="JG263" s="362"/>
      <c r="JH263" s="362"/>
      <c r="JI263" s="362"/>
      <c r="JJ263" s="362"/>
      <c r="JK263" s="613"/>
      <c r="JL263" s="612"/>
      <c r="JM263" s="341"/>
      <c r="JN263" s="361" t="s">
        <v>141</v>
      </c>
      <c r="JO263" s="362"/>
      <c r="JP263" s="362"/>
      <c r="JQ263" s="362"/>
      <c r="JR263" s="362"/>
      <c r="JS263" s="362"/>
      <c r="JT263" s="362"/>
      <c r="JU263" s="362"/>
      <c r="JV263" s="362"/>
      <c r="JW263" s="362"/>
      <c r="JX263" s="362"/>
      <c r="JY263" s="362"/>
      <c r="JZ263" s="362"/>
      <c r="KA263" s="362"/>
      <c r="KB263" s="613"/>
      <c r="KC263" s="612"/>
      <c r="KD263" s="341"/>
      <c r="KE263" s="361" t="s">
        <v>141</v>
      </c>
      <c r="KF263" s="362"/>
      <c r="KG263" s="362"/>
      <c r="KH263" s="362"/>
      <c r="KI263" s="362"/>
      <c r="KJ263" s="362"/>
      <c r="KK263" s="362"/>
      <c r="KL263" s="362"/>
      <c r="KM263" s="362"/>
      <c r="KN263" s="362"/>
      <c r="KO263" s="362"/>
      <c r="KP263" s="362"/>
      <c r="KQ263" s="362"/>
      <c r="KR263" s="362"/>
      <c r="KS263" s="613"/>
      <c r="KT263" s="612"/>
      <c r="KU263" s="351"/>
    </row>
    <row r="264" ht="15.75" customHeight="1">
      <c r="A264" s="341">
        <v>1.0</v>
      </c>
      <c r="B264" s="342" t="s">
        <v>155</v>
      </c>
      <c r="C264" s="343" t="s">
        <v>121</v>
      </c>
      <c r="D264" s="343" t="s">
        <v>152</v>
      </c>
      <c r="E264" s="344"/>
      <c r="F264" s="344"/>
      <c r="G264" s="344">
        <f t="shared" ref="G264:G267" si="2089">IFERROR(E264*F264/1000000,0)</f>
        <v>0</v>
      </c>
      <c r="H264" s="345"/>
      <c r="I264" s="344">
        <f t="shared" ref="I264:I267" si="2090">IFERROR(+G264*H264,"")</f>
        <v>0</v>
      </c>
      <c r="J264" s="346"/>
      <c r="K264" s="347"/>
      <c r="L264" s="347"/>
      <c r="M264" s="344">
        <f t="shared" ref="M264:M267" si="2091">IFERROR(+(IF(G264="","0",G264))+(IF(I264="","0",I264))+(IF(L264="","0",L264)),"")</f>
        <v>0</v>
      </c>
      <c r="N264" s="345">
        <v>0.294289866351475</v>
      </c>
      <c r="O264" s="348">
        <f t="shared" ref="O264:O267" si="2092">IFERROR(+N264*(M264-L264),"")</f>
        <v>0</v>
      </c>
      <c r="P264" s="348">
        <f t="shared" ref="P264:P267" si="2093">IFERROR(+(IF(M264="","0",M264))-(IF(O264="","0",O264)),"")</f>
        <v>0</v>
      </c>
      <c r="Q264" s="612"/>
      <c r="R264" s="341">
        <v>1.0</v>
      </c>
      <c r="S264" s="342" t="s">
        <v>155</v>
      </c>
      <c r="T264" s="343" t="s">
        <v>121</v>
      </c>
      <c r="U264" s="343" t="s">
        <v>152</v>
      </c>
      <c r="V264" s="344"/>
      <c r="W264" s="344"/>
      <c r="X264" s="344">
        <f t="shared" ref="X264:X267" si="2094">IFERROR(V264*W264/1000000,0)</f>
        <v>0</v>
      </c>
      <c r="Y264" s="345"/>
      <c r="Z264" s="344">
        <f t="shared" ref="Z264:Z267" si="2095">IFERROR(+X264*Y264,"")</f>
        <v>0</v>
      </c>
      <c r="AA264" s="346"/>
      <c r="AB264" s="347"/>
      <c r="AC264" s="347"/>
      <c r="AD264" s="344">
        <f t="shared" ref="AD264:AD267" si="2096">IFERROR(+(IF(X264="","0",X264))+(IF(Z264="","0",Z264))+(IF(AC264="","0",AC264)),"")</f>
        <v>0</v>
      </c>
      <c r="AE264" s="345">
        <v>0.294289866351475</v>
      </c>
      <c r="AF264" s="348">
        <f t="shared" ref="AF264:AF267" si="2097">IFERROR(+AE264*(AD264-AC264),"")</f>
        <v>0</v>
      </c>
      <c r="AG264" s="348">
        <f t="shared" ref="AG264:AG267" si="2098">IFERROR(+(IF(AD264="","0",AD264))-(IF(AF264="","0",AF264)),"")</f>
        <v>0</v>
      </c>
      <c r="AH264" s="612"/>
      <c r="AI264" s="341">
        <v>1.0</v>
      </c>
      <c r="AJ264" s="342" t="s">
        <v>155</v>
      </c>
      <c r="AK264" s="343" t="s">
        <v>121</v>
      </c>
      <c r="AL264" s="343" t="s">
        <v>152</v>
      </c>
      <c r="AM264" s="344"/>
      <c r="AN264" s="344"/>
      <c r="AO264" s="344">
        <f t="shared" ref="AO264:AO267" si="2099">IFERROR(AM264*AN264/1000000,0)</f>
        <v>0</v>
      </c>
      <c r="AP264" s="345"/>
      <c r="AQ264" s="344">
        <f t="shared" ref="AQ264:AQ267" si="2100">IFERROR(+AO264*AP264,"")</f>
        <v>0</v>
      </c>
      <c r="AR264" s="346"/>
      <c r="AS264" s="347"/>
      <c r="AT264" s="347"/>
      <c r="AU264" s="344">
        <f t="shared" ref="AU264:AU267" si="2101">IFERROR(+(IF(AO264="","0",AO264))+(IF(AQ264="","0",AQ264))+(IF(AT264="","0",AT264)),"")</f>
        <v>0</v>
      </c>
      <c r="AV264" s="345">
        <v>0.294289866351475</v>
      </c>
      <c r="AW264" s="348">
        <f t="shared" ref="AW264:AW267" si="2102">IFERROR(+AV264*(AU264-AT264),"")</f>
        <v>0</v>
      </c>
      <c r="AX264" s="348">
        <f t="shared" ref="AX264:AX267" si="2103">IFERROR(+(IF(AU264="","0",AU264))-(IF(AW264="","0",AW264)),"")</f>
        <v>0</v>
      </c>
      <c r="AY264" s="612"/>
      <c r="AZ264" s="341">
        <v>1.0</v>
      </c>
      <c r="BA264" s="342" t="s">
        <v>155</v>
      </c>
      <c r="BB264" s="343" t="s">
        <v>121</v>
      </c>
      <c r="BC264" s="343" t="s">
        <v>152</v>
      </c>
      <c r="BD264" s="344"/>
      <c r="BE264" s="344"/>
      <c r="BF264" s="344">
        <f t="shared" ref="BF264:BF267" si="2104">IFERROR(BD264*BE264/1000000,0)</f>
        <v>0</v>
      </c>
      <c r="BG264" s="345"/>
      <c r="BH264" s="344">
        <f t="shared" ref="BH264:BH267" si="2105">IFERROR(+BF264*BG264,"")</f>
        <v>0</v>
      </c>
      <c r="BI264" s="346"/>
      <c r="BJ264" s="347"/>
      <c r="BK264" s="347"/>
      <c r="BL264" s="344">
        <f t="shared" ref="BL264:BL267" si="2106">IFERROR(+(IF(BF264="","0",BF264))+(IF(BH264="","0",BH264))+(IF(BK264="","0",BK264)),"")</f>
        <v>0</v>
      </c>
      <c r="BM264" s="345">
        <v>0.294289866351475</v>
      </c>
      <c r="BN264" s="348">
        <f t="shared" ref="BN264:BN267" si="2107">IFERROR(+BM264*(BL264-BK264),"")</f>
        <v>0</v>
      </c>
      <c r="BO264" s="348">
        <f t="shared" ref="BO264:BO267" si="2108">IFERROR(+(IF(BL264="","0",BL264))-(IF(BN264="","0",BN264)),"")</f>
        <v>0</v>
      </c>
      <c r="BP264" s="612"/>
      <c r="BQ264" s="341">
        <v>1.0</v>
      </c>
      <c r="BR264" s="342" t="s">
        <v>155</v>
      </c>
      <c r="BS264" s="343" t="s">
        <v>121</v>
      </c>
      <c r="BT264" s="343" t="s">
        <v>152</v>
      </c>
      <c r="BU264" s="344"/>
      <c r="BV264" s="344"/>
      <c r="BW264" s="344">
        <f t="shared" ref="BW264:BW267" si="2109">IFERROR(BU264*BV264/1000000,0)</f>
        <v>0</v>
      </c>
      <c r="BX264" s="345"/>
      <c r="BY264" s="344">
        <f t="shared" ref="BY264:BY267" si="2110">IFERROR(+BW264*BX264,"")</f>
        <v>0</v>
      </c>
      <c r="BZ264" s="346"/>
      <c r="CA264" s="347"/>
      <c r="CB264" s="347"/>
      <c r="CC264" s="344">
        <f t="shared" ref="CC264:CC267" si="2111">IFERROR(+(IF(BW264="","0",BW264))+(IF(BY264="","0",BY264))+(IF(CB264="","0",CB264)),"")</f>
        <v>0</v>
      </c>
      <c r="CD264" s="345">
        <v>0.294289866351475</v>
      </c>
      <c r="CE264" s="348">
        <f t="shared" ref="CE264:CE267" si="2112">IFERROR(+CD264*(CC264-CB264),"")</f>
        <v>0</v>
      </c>
      <c r="CF264" s="348">
        <f t="shared" ref="CF264:CF267" si="2113">IFERROR(+(IF(CC264="","0",CC264))-(IF(CE264="","0",CE264)),"")</f>
        <v>0</v>
      </c>
      <c r="CG264" s="612"/>
      <c r="CH264" s="341">
        <v>1.0</v>
      </c>
      <c r="CI264" s="342" t="s">
        <v>155</v>
      </c>
      <c r="CJ264" s="343" t="s">
        <v>121</v>
      </c>
      <c r="CK264" s="343" t="s">
        <v>152</v>
      </c>
      <c r="CL264" s="344"/>
      <c r="CM264" s="344"/>
      <c r="CN264" s="344">
        <f t="shared" ref="CN264:CN267" si="2114">IFERROR(CL264*CM264/1000000,0)</f>
        <v>0</v>
      </c>
      <c r="CO264" s="345"/>
      <c r="CP264" s="344">
        <f t="shared" ref="CP264:CP267" si="2115">IFERROR(+CN264*CO264,"")</f>
        <v>0</v>
      </c>
      <c r="CQ264" s="346"/>
      <c r="CR264" s="347"/>
      <c r="CS264" s="347"/>
      <c r="CT264" s="344">
        <f t="shared" ref="CT264:CT267" si="2116">IFERROR(+(IF(CN264="","0",CN264))+(IF(CP264="","0",CP264))+(IF(CS264="","0",CS264)),"")</f>
        <v>0</v>
      </c>
      <c r="CU264" s="345">
        <v>0.294289866351475</v>
      </c>
      <c r="CV264" s="348">
        <f t="shared" ref="CV264:CV267" si="2117">IFERROR(+CU264*(CT264-CS264),"")</f>
        <v>0</v>
      </c>
      <c r="CW264" s="348">
        <f t="shared" ref="CW264:CW267" si="2118">IFERROR(+(IF(CT264="","0",CT264))-(IF(CV264="","0",CV264)),"")</f>
        <v>0</v>
      </c>
      <c r="CX264" s="612"/>
      <c r="CY264" s="341">
        <v>1.0</v>
      </c>
      <c r="CZ264" s="342" t="s">
        <v>155</v>
      </c>
      <c r="DA264" s="343" t="s">
        <v>121</v>
      </c>
      <c r="DB264" s="343" t="s">
        <v>152</v>
      </c>
      <c r="DC264" s="344"/>
      <c r="DD264" s="344"/>
      <c r="DE264" s="344">
        <f t="shared" ref="DE264:DE267" si="2119">IFERROR(DC264*DD264/1000000,0)</f>
        <v>0</v>
      </c>
      <c r="DF264" s="345"/>
      <c r="DG264" s="344">
        <f t="shared" ref="DG264:DG267" si="2120">IFERROR(+DE264*DF264,"")</f>
        <v>0</v>
      </c>
      <c r="DH264" s="346"/>
      <c r="DI264" s="347"/>
      <c r="DJ264" s="347"/>
      <c r="DK264" s="344">
        <f t="shared" ref="DK264:DK267" si="2121">IFERROR(+(IF(DE264="","0",DE264))+(IF(DG264="","0",DG264))+(IF(DJ264="","0",DJ264)),"")</f>
        <v>0</v>
      </c>
      <c r="DL264" s="345">
        <v>0.294289866351475</v>
      </c>
      <c r="DM264" s="348">
        <f t="shared" ref="DM264:DM267" si="2122">IFERROR(+DL264*(DK264-DJ264),"")</f>
        <v>0</v>
      </c>
      <c r="DN264" s="348">
        <f t="shared" ref="DN264:DN267" si="2123">IFERROR(+(IF(DK264="","0",DK264))-(IF(DM264="","0",DM264)),"")</f>
        <v>0</v>
      </c>
      <c r="DO264" s="612"/>
      <c r="DP264" s="341">
        <v>1.0</v>
      </c>
      <c r="DQ264" s="342" t="s">
        <v>155</v>
      </c>
      <c r="DR264" s="343" t="s">
        <v>121</v>
      </c>
      <c r="DS264" s="343" t="s">
        <v>152</v>
      </c>
      <c r="DT264" s="344"/>
      <c r="DU264" s="344"/>
      <c r="DV264" s="344">
        <f t="shared" ref="DV264:DV267" si="2124">IFERROR(DT264*DU264/1000000,0)</f>
        <v>0</v>
      </c>
      <c r="DW264" s="345"/>
      <c r="DX264" s="344">
        <f t="shared" ref="DX264:DX267" si="2125">IFERROR(+DV264*DW264,"")</f>
        <v>0</v>
      </c>
      <c r="DY264" s="346"/>
      <c r="DZ264" s="347"/>
      <c r="EA264" s="347"/>
      <c r="EB264" s="344">
        <f t="shared" ref="EB264:EB267" si="2126">IFERROR(+(IF(DV264="","0",DV264))+(IF(DX264="","0",DX264))+(IF(EA264="","0",EA264)),"")</f>
        <v>0</v>
      </c>
      <c r="EC264" s="345">
        <v>0.294289866351475</v>
      </c>
      <c r="ED264" s="348">
        <f t="shared" ref="ED264:ED267" si="2127">IFERROR(+EC264*(EB264-EA264),"")</f>
        <v>0</v>
      </c>
      <c r="EE264" s="348">
        <f t="shared" ref="EE264:EE267" si="2128">IFERROR(+(IF(EB264="","0",EB264))-(IF(ED264="","0",ED264)),"")</f>
        <v>0</v>
      </c>
      <c r="EF264" s="612"/>
      <c r="EG264" s="341">
        <v>1.0</v>
      </c>
      <c r="EH264" s="342" t="s">
        <v>155</v>
      </c>
      <c r="EI264" s="343" t="s">
        <v>121</v>
      </c>
      <c r="EJ264" s="343" t="s">
        <v>152</v>
      </c>
      <c r="EK264" s="344"/>
      <c r="EL264" s="344"/>
      <c r="EM264" s="344">
        <f t="shared" ref="EM264:EM267" si="2129">IFERROR(EK264*EL264/1000000,0)</f>
        <v>0</v>
      </c>
      <c r="EN264" s="345"/>
      <c r="EO264" s="344">
        <f t="shared" ref="EO264:EO267" si="2130">IFERROR(+EM264*EN264,"")</f>
        <v>0</v>
      </c>
      <c r="EP264" s="346"/>
      <c r="EQ264" s="347"/>
      <c r="ER264" s="347"/>
      <c r="ES264" s="344">
        <f t="shared" ref="ES264:ES267" si="2131">IFERROR(+(IF(EM264="","0",EM264))+(IF(EO264="","0",EO264))+(IF(ER264="","0",ER264)),"")</f>
        <v>0</v>
      </c>
      <c r="ET264" s="345">
        <v>0.294289866351475</v>
      </c>
      <c r="EU264" s="348">
        <f t="shared" ref="EU264:EU267" si="2132">IFERROR(+ET264*(ES264-ER264),"")</f>
        <v>0</v>
      </c>
      <c r="EV264" s="348">
        <f t="shared" ref="EV264:EV267" si="2133">IFERROR(+(IF(ES264="","0",ES264))-(IF(EU264="","0",EU264)),"")</f>
        <v>0</v>
      </c>
      <c r="EW264" s="612"/>
      <c r="EX264" s="341">
        <v>1.0</v>
      </c>
      <c r="EY264" s="342" t="s">
        <v>155</v>
      </c>
      <c r="EZ264" s="343" t="s">
        <v>121</v>
      </c>
      <c r="FA264" s="343" t="s">
        <v>152</v>
      </c>
      <c r="FB264" s="344"/>
      <c r="FC264" s="344"/>
      <c r="FD264" s="344">
        <f t="shared" ref="FD264:FD267" si="2134">IFERROR(FB264*FC264/1000000,0)</f>
        <v>0</v>
      </c>
      <c r="FE264" s="345"/>
      <c r="FF264" s="344">
        <f t="shared" ref="FF264:FF267" si="2135">IFERROR(+FD264*FE264,"")</f>
        <v>0</v>
      </c>
      <c r="FG264" s="346"/>
      <c r="FH264" s="347"/>
      <c r="FI264" s="347"/>
      <c r="FJ264" s="344">
        <f t="shared" ref="FJ264:FJ267" si="2136">IFERROR(+(IF(FD264="","0",FD264))+(IF(FF264="","0",FF264))+(IF(FI264="","0",FI264)),"")</f>
        <v>0</v>
      </c>
      <c r="FK264" s="345">
        <v>0.294289866351475</v>
      </c>
      <c r="FL264" s="348">
        <f t="shared" ref="FL264:FL267" si="2137">IFERROR(+FK264*(FJ264-FI264),"")</f>
        <v>0</v>
      </c>
      <c r="FM264" s="348">
        <f t="shared" ref="FM264:FM267" si="2138">IFERROR(+(IF(FJ264="","0",FJ264))-(IF(FL264="","0",FL264)),"")</f>
        <v>0</v>
      </c>
      <c r="FN264" s="612"/>
      <c r="FO264" s="341">
        <v>1.0</v>
      </c>
      <c r="FP264" s="342" t="s">
        <v>155</v>
      </c>
      <c r="FQ264" s="343" t="s">
        <v>121</v>
      </c>
      <c r="FR264" s="343" t="s">
        <v>152</v>
      </c>
      <c r="FS264" s="344"/>
      <c r="FT264" s="344"/>
      <c r="FU264" s="344">
        <f t="shared" ref="FU264:FU267" si="2139">IFERROR(FS264*FT264/1000000,0)</f>
        <v>0</v>
      </c>
      <c r="FV264" s="345"/>
      <c r="FW264" s="344">
        <f t="shared" ref="FW264:FW267" si="2140">IFERROR(+FU264*FV264,"")</f>
        <v>0</v>
      </c>
      <c r="FX264" s="346"/>
      <c r="FY264" s="347"/>
      <c r="FZ264" s="347"/>
      <c r="GA264" s="344">
        <f t="shared" ref="GA264:GA267" si="2141">IFERROR(+(IF(FU264="","0",FU264))+(IF(FW264="","0",FW264))+(IF(FZ264="","0",FZ264)),"")</f>
        <v>0</v>
      </c>
      <c r="GB264" s="345">
        <v>0.294289866351475</v>
      </c>
      <c r="GC264" s="348">
        <f t="shared" ref="GC264:GC267" si="2142">IFERROR(+GB264*(GA264-FZ264),"")</f>
        <v>0</v>
      </c>
      <c r="GD264" s="348">
        <f t="shared" ref="GD264:GD267" si="2143">IFERROR(+(IF(GA264="","0",GA264))-(IF(GC264="","0",GC264)),"")</f>
        <v>0</v>
      </c>
      <c r="GE264" s="612"/>
      <c r="GF264" s="341">
        <v>1.0</v>
      </c>
      <c r="GG264" s="342" t="s">
        <v>155</v>
      </c>
      <c r="GH264" s="343" t="s">
        <v>121</v>
      </c>
      <c r="GI264" s="343" t="s">
        <v>152</v>
      </c>
      <c r="GJ264" s="344"/>
      <c r="GK264" s="344"/>
      <c r="GL264" s="344">
        <f t="shared" ref="GL264:GL267" si="2144">IFERROR(GJ264*GK264/1000000,0)</f>
        <v>0</v>
      </c>
      <c r="GM264" s="345"/>
      <c r="GN264" s="344">
        <f t="shared" ref="GN264:GN267" si="2145">IFERROR(+GL264*GM264,"")</f>
        <v>0</v>
      </c>
      <c r="GO264" s="346"/>
      <c r="GP264" s="347"/>
      <c r="GQ264" s="347"/>
      <c r="GR264" s="344">
        <f t="shared" ref="GR264:GR267" si="2146">IFERROR(+(IF(GL264="","0",GL264))+(IF(GN264="","0",GN264))+(IF(GQ264="","0",GQ264)),"")</f>
        <v>0</v>
      </c>
      <c r="GS264" s="345">
        <v>0.294289866351475</v>
      </c>
      <c r="GT264" s="348">
        <f t="shared" ref="GT264:GT267" si="2147">IFERROR(+GS264*(GR264-GQ264),"")</f>
        <v>0</v>
      </c>
      <c r="GU264" s="348">
        <f t="shared" ref="GU264:GU267" si="2148">IFERROR(+(IF(GR264="","0",GR264))-(IF(GT264="","0",GT264)),"")</f>
        <v>0</v>
      </c>
      <c r="GV264" s="612"/>
      <c r="GW264" s="341">
        <v>1.0</v>
      </c>
      <c r="GX264" s="342" t="s">
        <v>155</v>
      </c>
      <c r="GY264" s="343" t="s">
        <v>121</v>
      </c>
      <c r="GZ264" s="343" t="s">
        <v>152</v>
      </c>
      <c r="HA264" s="344"/>
      <c r="HB264" s="344"/>
      <c r="HC264" s="344">
        <f t="shared" ref="HC264:HC267" si="2149">IFERROR(HA264*HB264/1000000,0)</f>
        <v>0</v>
      </c>
      <c r="HD264" s="345"/>
      <c r="HE264" s="344">
        <f t="shared" ref="HE264:HE267" si="2150">IFERROR(+HC264*HD264,"")</f>
        <v>0</v>
      </c>
      <c r="HF264" s="346"/>
      <c r="HG264" s="347"/>
      <c r="HH264" s="347"/>
      <c r="HI264" s="344">
        <f t="shared" ref="HI264:HI267" si="2151">IFERROR(+(IF(HC264="","0",HC264))+(IF(HE264="","0",HE264))+(IF(HH264="","0",HH264)),"")</f>
        <v>0</v>
      </c>
      <c r="HJ264" s="345">
        <v>0.294289866351475</v>
      </c>
      <c r="HK264" s="348">
        <f t="shared" ref="HK264:HK267" si="2152">IFERROR(+HJ264*(HI264-HH264),"")</f>
        <v>0</v>
      </c>
      <c r="HL264" s="348">
        <f t="shared" ref="HL264:HL267" si="2153">IFERROR(+(IF(HI264="","0",HI264))-(IF(HK264="","0",HK264)),"")</f>
        <v>0</v>
      </c>
      <c r="HM264" s="612"/>
      <c r="HN264" s="341">
        <v>1.0</v>
      </c>
      <c r="HO264" s="342" t="s">
        <v>155</v>
      </c>
      <c r="HP264" s="343" t="s">
        <v>121</v>
      </c>
      <c r="HQ264" s="343" t="s">
        <v>152</v>
      </c>
      <c r="HR264" s="344"/>
      <c r="HS264" s="344"/>
      <c r="HT264" s="344">
        <f t="shared" ref="HT264:HT267" si="2154">IFERROR(HR264*HS264/1000000,0)</f>
        <v>0</v>
      </c>
      <c r="HU264" s="345"/>
      <c r="HV264" s="344">
        <f t="shared" ref="HV264:HV267" si="2155">IFERROR(+HT264*HU264,"")</f>
        <v>0</v>
      </c>
      <c r="HW264" s="346"/>
      <c r="HX264" s="347"/>
      <c r="HY264" s="347"/>
      <c r="HZ264" s="344">
        <f t="shared" ref="HZ264:HZ267" si="2156">IFERROR(+(IF(HT264="","0",HT264))+(IF(HV264="","0",HV264))+(IF(HY264="","0",HY264)),"")</f>
        <v>0</v>
      </c>
      <c r="IA264" s="345">
        <v>0.294289866351475</v>
      </c>
      <c r="IB264" s="348">
        <f t="shared" ref="IB264:IB267" si="2157">IFERROR(+IA264*(HZ264-HY264),"")</f>
        <v>0</v>
      </c>
      <c r="IC264" s="348">
        <f t="shared" ref="IC264:IC267" si="2158">IFERROR(+(IF(HZ264="","0",HZ264))-(IF(IB264="","0",IB264)),"")</f>
        <v>0</v>
      </c>
      <c r="ID264" s="612"/>
      <c r="IE264" s="341">
        <v>1.0</v>
      </c>
      <c r="IF264" s="342" t="s">
        <v>155</v>
      </c>
      <c r="IG264" s="343" t="s">
        <v>121</v>
      </c>
      <c r="IH264" s="343" t="s">
        <v>152</v>
      </c>
      <c r="II264" s="344"/>
      <c r="IJ264" s="344"/>
      <c r="IK264" s="344">
        <f t="shared" ref="IK264:IK267" si="2159">IFERROR(II264*IJ264/1000000,0)</f>
        <v>0</v>
      </c>
      <c r="IL264" s="345"/>
      <c r="IM264" s="344">
        <f t="shared" ref="IM264:IM267" si="2160">IFERROR(+IK264*IL264,"")</f>
        <v>0</v>
      </c>
      <c r="IN264" s="346"/>
      <c r="IO264" s="347"/>
      <c r="IP264" s="347"/>
      <c r="IQ264" s="344">
        <f t="shared" ref="IQ264:IQ267" si="2161">IFERROR(+(IF(IK264="","0",IK264))+(IF(IM264="","0",IM264))+(IF(IP264="","0",IP264)),"")</f>
        <v>0</v>
      </c>
      <c r="IR264" s="345">
        <v>0.294289866351475</v>
      </c>
      <c r="IS264" s="348">
        <f t="shared" ref="IS264:IS267" si="2162">IFERROR(+IR264*(IQ264-IP264),"")</f>
        <v>0</v>
      </c>
      <c r="IT264" s="348">
        <f t="shared" ref="IT264:IT267" si="2163">IFERROR(+(IF(IQ264="","0",IQ264))-(IF(IS264="","0",IS264)),"")</f>
        <v>0</v>
      </c>
      <c r="IU264" s="612"/>
      <c r="IV264" s="341">
        <v>1.0</v>
      </c>
      <c r="IW264" s="342" t="s">
        <v>155</v>
      </c>
      <c r="IX264" s="343" t="s">
        <v>121</v>
      </c>
      <c r="IY264" s="343" t="s">
        <v>152</v>
      </c>
      <c r="IZ264" s="344"/>
      <c r="JA264" s="344"/>
      <c r="JB264" s="344">
        <f t="shared" ref="JB264:JB267" si="2164">IFERROR(IZ264*JA264/1000000,0)</f>
        <v>0</v>
      </c>
      <c r="JC264" s="345"/>
      <c r="JD264" s="344">
        <f t="shared" ref="JD264:JD267" si="2165">IFERROR(+JB264*JC264,"")</f>
        <v>0</v>
      </c>
      <c r="JE264" s="346"/>
      <c r="JF264" s="347"/>
      <c r="JG264" s="347"/>
      <c r="JH264" s="344">
        <f t="shared" ref="JH264:JH267" si="2166">IFERROR(+(IF(JB264="","0",JB264))+(IF(JD264="","0",JD264))+(IF(JG264="","0",JG264)),"")</f>
        <v>0</v>
      </c>
      <c r="JI264" s="345">
        <v>0.294289866351475</v>
      </c>
      <c r="JJ264" s="348">
        <f t="shared" ref="JJ264:JJ267" si="2167">IFERROR(+JI264*(JH264-JG264),"")</f>
        <v>0</v>
      </c>
      <c r="JK264" s="348">
        <f t="shared" ref="JK264:JK267" si="2168">IFERROR(+(IF(JH264="","0",JH264))-(IF(JJ264="","0",JJ264)),"")</f>
        <v>0</v>
      </c>
      <c r="JL264" s="612"/>
      <c r="JM264" s="341">
        <v>1.0</v>
      </c>
      <c r="JN264" s="342" t="s">
        <v>155</v>
      </c>
      <c r="JO264" s="343" t="s">
        <v>121</v>
      </c>
      <c r="JP264" s="343" t="s">
        <v>152</v>
      </c>
      <c r="JQ264" s="344"/>
      <c r="JR264" s="344"/>
      <c r="JS264" s="344">
        <f t="shared" ref="JS264:JS267" si="2169">IFERROR(JQ264*JR264/1000000,0)</f>
        <v>0</v>
      </c>
      <c r="JT264" s="345"/>
      <c r="JU264" s="344">
        <f t="shared" ref="JU264:JU267" si="2170">IFERROR(+JS264*JT264,"")</f>
        <v>0</v>
      </c>
      <c r="JV264" s="346"/>
      <c r="JW264" s="347"/>
      <c r="JX264" s="347"/>
      <c r="JY264" s="344">
        <f t="shared" ref="JY264:JY267" si="2171">IFERROR(+(IF(JS264="","0",JS264))+(IF(JU264="","0",JU264))+(IF(JX264="","0",JX264)),"")</f>
        <v>0</v>
      </c>
      <c r="JZ264" s="345">
        <v>0.294289866351475</v>
      </c>
      <c r="KA264" s="348">
        <f t="shared" ref="KA264:KA267" si="2172">IFERROR(+JZ264*(JY264-JX264),"")</f>
        <v>0</v>
      </c>
      <c r="KB264" s="348">
        <f t="shared" ref="KB264:KB267" si="2173">IFERROR(+(IF(JY264="","0",JY264))-(IF(KA264="","0",KA264)),"")</f>
        <v>0</v>
      </c>
      <c r="KC264" s="612"/>
      <c r="KD264" s="341">
        <v>1.0</v>
      </c>
      <c r="KE264" s="342" t="s">
        <v>155</v>
      </c>
      <c r="KF264" s="343" t="s">
        <v>121</v>
      </c>
      <c r="KG264" s="343" t="s">
        <v>152</v>
      </c>
      <c r="KH264" s="344"/>
      <c r="KI264" s="344"/>
      <c r="KJ264" s="344">
        <f t="shared" ref="KJ264:KJ267" si="2174">IFERROR(KH264*KI264/1000000,0)</f>
        <v>0</v>
      </c>
      <c r="KK264" s="345"/>
      <c r="KL264" s="344">
        <f t="shared" ref="KL264:KL267" si="2175">IFERROR(+KJ264*KK264,"")</f>
        <v>0</v>
      </c>
      <c r="KM264" s="346"/>
      <c r="KN264" s="347"/>
      <c r="KO264" s="347"/>
      <c r="KP264" s="344">
        <f t="shared" ref="KP264:KP267" si="2176">IFERROR(+(IF(KJ264="","0",KJ264))+(IF(KL264="","0",KL264))+(IF(KO264="","0",KO264)),"")</f>
        <v>0</v>
      </c>
      <c r="KQ264" s="345">
        <v>0.294289866351475</v>
      </c>
      <c r="KR264" s="348">
        <f t="shared" ref="KR264:KR267" si="2177">IFERROR(+KQ264*(KP264-KO264),"")</f>
        <v>0</v>
      </c>
      <c r="KS264" s="348">
        <f t="shared" ref="KS264:KS267" si="2178">IFERROR(+(IF(KP264="","0",KP264))-(IF(KR264="","0",KR264)),"")</f>
        <v>0</v>
      </c>
      <c r="KT264" s="612"/>
      <c r="KU264" s="351"/>
    </row>
    <row r="265" ht="15.75" customHeight="1">
      <c r="A265" s="341">
        <v>2.0</v>
      </c>
      <c r="B265" s="342" t="s">
        <v>156</v>
      </c>
      <c r="C265" s="343" t="s">
        <v>121</v>
      </c>
      <c r="D265" s="343" t="s">
        <v>152</v>
      </c>
      <c r="E265" s="344"/>
      <c r="F265" s="344"/>
      <c r="G265" s="344">
        <f t="shared" si="2089"/>
        <v>0</v>
      </c>
      <c r="H265" s="345"/>
      <c r="I265" s="344">
        <f t="shared" si="2090"/>
        <v>0</v>
      </c>
      <c r="J265" s="346"/>
      <c r="K265" s="347"/>
      <c r="L265" s="347"/>
      <c r="M265" s="344">
        <f t="shared" si="2091"/>
        <v>0</v>
      </c>
      <c r="N265" s="345">
        <v>0.294289866351475</v>
      </c>
      <c r="O265" s="348">
        <f t="shared" si="2092"/>
        <v>0</v>
      </c>
      <c r="P265" s="348">
        <f t="shared" si="2093"/>
        <v>0</v>
      </c>
      <c r="Q265" s="612"/>
      <c r="R265" s="341">
        <v>2.0</v>
      </c>
      <c r="S265" s="342" t="s">
        <v>156</v>
      </c>
      <c r="T265" s="343" t="s">
        <v>121</v>
      </c>
      <c r="U265" s="343" t="s">
        <v>152</v>
      </c>
      <c r="V265" s="344"/>
      <c r="W265" s="344"/>
      <c r="X265" s="344">
        <f t="shared" si="2094"/>
        <v>0</v>
      </c>
      <c r="Y265" s="345"/>
      <c r="Z265" s="344">
        <f t="shared" si="2095"/>
        <v>0</v>
      </c>
      <c r="AA265" s="346"/>
      <c r="AB265" s="347"/>
      <c r="AC265" s="347"/>
      <c r="AD265" s="344">
        <f t="shared" si="2096"/>
        <v>0</v>
      </c>
      <c r="AE265" s="345">
        <v>0.294289866351475</v>
      </c>
      <c r="AF265" s="348">
        <f t="shared" si="2097"/>
        <v>0</v>
      </c>
      <c r="AG265" s="348">
        <f t="shared" si="2098"/>
        <v>0</v>
      </c>
      <c r="AH265" s="612"/>
      <c r="AI265" s="341">
        <v>2.0</v>
      </c>
      <c r="AJ265" s="342" t="s">
        <v>156</v>
      </c>
      <c r="AK265" s="343" t="s">
        <v>121</v>
      </c>
      <c r="AL265" s="343" t="s">
        <v>152</v>
      </c>
      <c r="AM265" s="344"/>
      <c r="AN265" s="344"/>
      <c r="AO265" s="344">
        <f t="shared" si="2099"/>
        <v>0</v>
      </c>
      <c r="AP265" s="345"/>
      <c r="AQ265" s="344">
        <f t="shared" si="2100"/>
        <v>0</v>
      </c>
      <c r="AR265" s="346"/>
      <c r="AS265" s="347"/>
      <c r="AT265" s="347"/>
      <c r="AU265" s="344">
        <f t="shared" si="2101"/>
        <v>0</v>
      </c>
      <c r="AV265" s="345">
        <v>0.294289866351475</v>
      </c>
      <c r="AW265" s="348">
        <f t="shared" si="2102"/>
        <v>0</v>
      </c>
      <c r="AX265" s="348">
        <f t="shared" si="2103"/>
        <v>0</v>
      </c>
      <c r="AY265" s="612"/>
      <c r="AZ265" s="341">
        <v>2.0</v>
      </c>
      <c r="BA265" s="342" t="s">
        <v>156</v>
      </c>
      <c r="BB265" s="343" t="s">
        <v>121</v>
      </c>
      <c r="BC265" s="343" t="s">
        <v>152</v>
      </c>
      <c r="BD265" s="344"/>
      <c r="BE265" s="344"/>
      <c r="BF265" s="344">
        <f t="shared" si="2104"/>
        <v>0</v>
      </c>
      <c r="BG265" s="345"/>
      <c r="BH265" s="344">
        <f t="shared" si="2105"/>
        <v>0</v>
      </c>
      <c r="BI265" s="346"/>
      <c r="BJ265" s="347"/>
      <c r="BK265" s="347"/>
      <c r="BL265" s="344">
        <f t="shared" si="2106"/>
        <v>0</v>
      </c>
      <c r="BM265" s="345">
        <v>0.294289866351475</v>
      </c>
      <c r="BN265" s="348">
        <f t="shared" si="2107"/>
        <v>0</v>
      </c>
      <c r="BO265" s="348">
        <f t="shared" si="2108"/>
        <v>0</v>
      </c>
      <c r="BP265" s="612"/>
      <c r="BQ265" s="341">
        <v>2.0</v>
      </c>
      <c r="BR265" s="342" t="s">
        <v>156</v>
      </c>
      <c r="BS265" s="343" t="s">
        <v>121</v>
      </c>
      <c r="BT265" s="343" t="s">
        <v>152</v>
      </c>
      <c r="BU265" s="344"/>
      <c r="BV265" s="344"/>
      <c r="BW265" s="344">
        <f t="shared" si="2109"/>
        <v>0</v>
      </c>
      <c r="BX265" s="345"/>
      <c r="BY265" s="344">
        <f t="shared" si="2110"/>
        <v>0</v>
      </c>
      <c r="BZ265" s="346"/>
      <c r="CA265" s="347"/>
      <c r="CB265" s="347"/>
      <c r="CC265" s="344">
        <f t="shared" si="2111"/>
        <v>0</v>
      </c>
      <c r="CD265" s="345">
        <v>0.294289866351475</v>
      </c>
      <c r="CE265" s="348">
        <f t="shared" si="2112"/>
        <v>0</v>
      </c>
      <c r="CF265" s="348">
        <f t="shared" si="2113"/>
        <v>0</v>
      </c>
      <c r="CG265" s="612"/>
      <c r="CH265" s="341">
        <v>2.0</v>
      </c>
      <c r="CI265" s="342" t="s">
        <v>156</v>
      </c>
      <c r="CJ265" s="343" t="s">
        <v>121</v>
      </c>
      <c r="CK265" s="343" t="s">
        <v>152</v>
      </c>
      <c r="CL265" s="344"/>
      <c r="CM265" s="344"/>
      <c r="CN265" s="344">
        <f t="shared" si="2114"/>
        <v>0</v>
      </c>
      <c r="CO265" s="345"/>
      <c r="CP265" s="344">
        <f t="shared" si="2115"/>
        <v>0</v>
      </c>
      <c r="CQ265" s="346"/>
      <c r="CR265" s="347"/>
      <c r="CS265" s="347"/>
      <c r="CT265" s="344">
        <f t="shared" si="2116"/>
        <v>0</v>
      </c>
      <c r="CU265" s="345">
        <v>0.294289866351475</v>
      </c>
      <c r="CV265" s="348">
        <f t="shared" si="2117"/>
        <v>0</v>
      </c>
      <c r="CW265" s="348">
        <f t="shared" si="2118"/>
        <v>0</v>
      </c>
      <c r="CX265" s="612"/>
      <c r="CY265" s="341">
        <v>2.0</v>
      </c>
      <c r="CZ265" s="342" t="s">
        <v>156</v>
      </c>
      <c r="DA265" s="343" t="s">
        <v>121</v>
      </c>
      <c r="DB265" s="343" t="s">
        <v>152</v>
      </c>
      <c r="DC265" s="344"/>
      <c r="DD265" s="344"/>
      <c r="DE265" s="344">
        <f t="shared" si="2119"/>
        <v>0</v>
      </c>
      <c r="DF265" s="345"/>
      <c r="DG265" s="344">
        <f t="shared" si="2120"/>
        <v>0</v>
      </c>
      <c r="DH265" s="346"/>
      <c r="DI265" s="347"/>
      <c r="DJ265" s="347"/>
      <c r="DK265" s="344">
        <f t="shared" si="2121"/>
        <v>0</v>
      </c>
      <c r="DL265" s="345">
        <v>0.294289866351475</v>
      </c>
      <c r="DM265" s="348">
        <f t="shared" si="2122"/>
        <v>0</v>
      </c>
      <c r="DN265" s="348">
        <f t="shared" si="2123"/>
        <v>0</v>
      </c>
      <c r="DO265" s="612"/>
      <c r="DP265" s="341">
        <v>2.0</v>
      </c>
      <c r="DQ265" s="342" t="s">
        <v>156</v>
      </c>
      <c r="DR265" s="343" t="s">
        <v>121</v>
      </c>
      <c r="DS265" s="343" t="s">
        <v>152</v>
      </c>
      <c r="DT265" s="344"/>
      <c r="DU265" s="344"/>
      <c r="DV265" s="344">
        <f t="shared" si="2124"/>
        <v>0</v>
      </c>
      <c r="DW265" s="345"/>
      <c r="DX265" s="344">
        <f t="shared" si="2125"/>
        <v>0</v>
      </c>
      <c r="DY265" s="346"/>
      <c r="DZ265" s="347"/>
      <c r="EA265" s="347"/>
      <c r="EB265" s="344">
        <f t="shared" si="2126"/>
        <v>0</v>
      </c>
      <c r="EC265" s="345">
        <v>0.294289866351475</v>
      </c>
      <c r="ED265" s="348">
        <f t="shared" si="2127"/>
        <v>0</v>
      </c>
      <c r="EE265" s="348">
        <f t="shared" si="2128"/>
        <v>0</v>
      </c>
      <c r="EF265" s="612"/>
      <c r="EG265" s="341">
        <v>2.0</v>
      </c>
      <c r="EH265" s="342" t="s">
        <v>156</v>
      </c>
      <c r="EI265" s="343" t="s">
        <v>121</v>
      </c>
      <c r="EJ265" s="343" t="s">
        <v>152</v>
      </c>
      <c r="EK265" s="344"/>
      <c r="EL265" s="344"/>
      <c r="EM265" s="344">
        <f t="shared" si="2129"/>
        <v>0</v>
      </c>
      <c r="EN265" s="345"/>
      <c r="EO265" s="344">
        <f t="shared" si="2130"/>
        <v>0</v>
      </c>
      <c r="EP265" s="346"/>
      <c r="EQ265" s="347"/>
      <c r="ER265" s="347"/>
      <c r="ES265" s="344">
        <f t="shared" si="2131"/>
        <v>0</v>
      </c>
      <c r="ET265" s="345">
        <v>0.294289866351475</v>
      </c>
      <c r="EU265" s="348">
        <f t="shared" si="2132"/>
        <v>0</v>
      </c>
      <c r="EV265" s="348">
        <f t="shared" si="2133"/>
        <v>0</v>
      </c>
      <c r="EW265" s="612"/>
      <c r="EX265" s="341">
        <v>2.0</v>
      </c>
      <c r="EY265" s="342" t="s">
        <v>156</v>
      </c>
      <c r="EZ265" s="343" t="s">
        <v>121</v>
      </c>
      <c r="FA265" s="343" t="s">
        <v>152</v>
      </c>
      <c r="FB265" s="344"/>
      <c r="FC265" s="344"/>
      <c r="FD265" s="344">
        <f t="shared" si="2134"/>
        <v>0</v>
      </c>
      <c r="FE265" s="345"/>
      <c r="FF265" s="344">
        <f t="shared" si="2135"/>
        <v>0</v>
      </c>
      <c r="FG265" s="346"/>
      <c r="FH265" s="347"/>
      <c r="FI265" s="347"/>
      <c r="FJ265" s="344">
        <f t="shared" si="2136"/>
        <v>0</v>
      </c>
      <c r="FK265" s="345">
        <v>0.294289866351475</v>
      </c>
      <c r="FL265" s="348">
        <f t="shared" si="2137"/>
        <v>0</v>
      </c>
      <c r="FM265" s="348">
        <f t="shared" si="2138"/>
        <v>0</v>
      </c>
      <c r="FN265" s="612"/>
      <c r="FO265" s="341">
        <v>2.0</v>
      </c>
      <c r="FP265" s="342" t="s">
        <v>156</v>
      </c>
      <c r="FQ265" s="343" t="s">
        <v>121</v>
      </c>
      <c r="FR265" s="343" t="s">
        <v>152</v>
      </c>
      <c r="FS265" s="344"/>
      <c r="FT265" s="344"/>
      <c r="FU265" s="344">
        <f t="shared" si="2139"/>
        <v>0</v>
      </c>
      <c r="FV265" s="345"/>
      <c r="FW265" s="344">
        <f t="shared" si="2140"/>
        <v>0</v>
      </c>
      <c r="FX265" s="346"/>
      <c r="FY265" s="347"/>
      <c r="FZ265" s="347"/>
      <c r="GA265" s="344">
        <f t="shared" si="2141"/>
        <v>0</v>
      </c>
      <c r="GB265" s="345">
        <v>0.294289866351475</v>
      </c>
      <c r="GC265" s="348">
        <f t="shared" si="2142"/>
        <v>0</v>
      </c>
      <c r="GD265" s="348">
        <f t="shared" si="2143"/>
        <v>0</v>
      </c>
      <c r="GE265" s="612"/>
      <c r="GF265" s="341">
        <v>2.0</v>
      </c>
      <c r="GG265" s="342" t="s">
        <v>156</v>
      </c>
      <c r="GH265" s="343" t="s">
        <v>121</v>
      </c>
      <c r="GI265" s="343" t="s">
        <v>152</v>
      </c>
      <c r="GJ265" s="344"/>
      <c r="GK265" s="344"/>
      <c r="GL265" s="344">
        <f t="shared" si="2144"/>
        <v>0</v>
      </c>
      <c r="GM265" s="345"/>
      <c r="GN265" s="344">
        <f t="shared" si="2145"/>
        <v>0</v>
      </c>
      <c r="GO265" s="346"/>
      <c r="GP265" s="347"/>
      <c r="GQ265" s="347"/>
      <c r="GR265" s="344">
        <f t="shared" si="2146"/>
        <v>0</v>
      </c>
      <c r="GS265" s="345">
        <v>0.294289866351475</v>
      </c>
      <c r="GT265" s="348">
        <f t="shared" si="2147"/>
        <v>0</v>
      </c>
      <c r="GU265" s="348">
        <f t="shared" si="2148"/>
        <v>0</v>
      </c>
      <c r="GV265" s="612"/>
      <c r="GW265" s="341">
        <v>2.0</v>
      </c>
      <c r="GX265" s="342" t="s">
        <v>156</v>
      </c>
      <c r="GY265" s="343" t="s">
        <v>121</v>
      </c>
      <c r="GZ265" s="343" t="s">
        <v>152</v>
      </c>
      <c r="HA265" s="344"/>
      <c r="HB265" s="344"/>
      <c r="HC265" s="344">
        <f t="shared" si="2149"/>
        <v>0</v>
      </c>
      <c r="HD265" s="345"/>
      <c r="HE265" s="344">
        <f t="shared" si="2150"/>
        <v>0</v>
      </c>
      <c r="HF265" s="346"/>
      <c r="HG265" s="347"/>
      <c r="HH265" s="347"/>
      <c r="HI265" s="344">
        <f t="shared" si="2151"/>
        <v>0</v>
      </c>
      <c r="HJ265" s="345">
        <v>0.294289866351475</v>
      </c>
      <c r="HK265" s="348">
        <f t="shared" si="2152"/>
        <v>0</v>
      </c>
      <c r="HL265" s="348">
        <f t="shared" si="2153"/>
        <v>0</v>
      </c>
      <c r="HM265" s="612"/>
      <c r="HN265" s="341">
        <v>2.0</v>
      </c>
      <c r="HO265" s="342" t="s">
        <v>156</v>
      </c>
      <c r="HP265" s="343" t="s">
        <v>121</v>
      </c>
      <c r="HQ265" s="343" t="s">
        <v>152</v>
      </c>
      <c r="HR265" s="344"/>
      <c r="HS265" s="344"/>
      <c r="HT265" s="344">
        <f t="shared" si="2154"/>
        <v>0</v>
      </c>
      <c r="HU265" s="345"/>
      <c r="HV265" s="344">
        <f t="shared" si="2155"/>
        <v>0</v>
      </c>
      <c r="HW265" s="346"/>
      <c r="HX265" s="347"/>
      <c r="HY265" s="347"/>
      <c r="HZ265" s="344">
        <f t="shared" si="2156"/>
        <v>0</v>
      </c>
      <c r="IA265" s="345">
        <v>0.294289866351475</v>
      </c>
      <c r="IB265" s="348">
        <f t="shared" si="2157"/>
        <v>0</v>
      </c>
      <c r="IC265" s="348">
        <f t="shared" si="2158"/>
        <v>0</v>
      </c>
      <c r="ID265" s="612"/>
      <c r="IE265" s="341">
        <v>2.0</v>
      </c>
      <c r="IF265" s="342" t="s">
        <v>156</v>
      </c>
      <c r="IG265" s="343" t="s">
        <v>121</v>
      </c>
      <c r="IH265" s="343" t="s">
        <v>152</v>
      </c>
      <c r="II265" s="344"/>
      <c r="IJ265" s="344"/>
      <c r="IK265" s="344">
        <f t="shared" si="2159"/>
        <v>0</v>
      </c>
      <c r="IL265" s="345"/>
      <c r="IM265" s="344">
        <f t="shared" si="2160"/>
        <v>0</v>
      </c>
      <c r="IN265" s="346"/>
      <c r="IO265" s="347"/>
      <c r="IP265" s="347"/>
      <c r="IQ265" s="344">
        <f t="shared" si="2161"/>
        <v>0</v>
      </c>
      <c r="IR265" s="345">
        <v>0.294289866351475</v>
      </c>
      <c r="IS265" s="348">
        <f t="shared" si="2162"/>
        <v>0</v>
      </c>
      <c r="IT265" s="348">
        <f t="shared" si="2163"/>
        <v>0</v>
      </c>
      <c r="IU265" s="612"/>
      <c r="IV265" s="341">
        <v>2.0</v>
      </c>
      <c r="IW265" s="342" t="s">
        <v>156</v>
      </c>
      <c r="IX265" s="343" t="s">
        <v>121</v>
      </c>
      <c r="IY265" s="343" t="s">
        <v>152</v>
      </c>
      <c r="IZ265" s="344"/>
      <c r="JA265" s="344"/>
      <c r="JB265" s="344">
        <f t="shared" si="2164"/>
        <v>0</v>
      </c>
      <c r="JC265" s="345"/>
      <c r="JD265" s="344">
        <f t="shared" si="2165"/>
        <v>0</v>
      </c>
      <c r="JE265" s="346"/>
      <c r="JF265" s="347"/>
      <c r="JG265" s="347"/>
      <c r="JH265" s="344">
        <f t="shared" si="2166"/>
        <v>0</v>
      </c>
      <c r="JI265" s="345">
        <v>0.294289866351475</v>
      </c>
      <c r="JJ265" s="348">
        <f t="shared" si="2167"/>
        <v>0</v>
      </c>
      <c r="JK265" s="348">
        <f t="shared" si="2168"/>
        <v>0</v>
      </c>
      <c r="JL265" s="612"/>
      <c r="JM265" s="341">
        <v>2.0</v>
      </c>
      <c r="JN265" s="342" t="s">
        <v>156</v>
      </c>
      <c r="JO265" s="343" t="s">
        <v>121</v>
      </c>
      <c r="JP265" s="343" t="s">
        <v>152</v>
      </c>
      <c r="JQ265" s="344"/>
      <c r="JR265" s="344"/>
      <c r="JS265" s="344">
        <f t="shared" si="2169"/>
        <v>0</v>
      </c>
      <c r="JT265" s="345"/>
      <c r="JU265" s="344">
        <f t="shared" si="2170"/>
        <v>0</v>
      </c>
      <c r="JV265" s="346"/>
      <c r="JW265" s="347"/>
      <c r="JX265" s="347"/>
      <c r="JY265" s="344">
        <f t="shared" si="2171"/>
        <v>0</v>
      </c>
      <c r="JZ265" s="345">
        <v>0.294289866351475</v>
      </c>
      <c r="KA265" s="348">
        <f t="shared" si="2172"/>
        <v>0</v>
      </c>
      <c r="KB265" s="348">
        <f t="shared" si="2173"/>
        <v>0</v>
      </c>
      <c r="KC265" s="612"/>
      <c r="KD265" s="341">
        <v>2.0</v>
      </c>
      <c r="KE265" s="342" t="s">
        <v>156</v>
      </c>
      <c r="KF265" s="343" t="s">
        <v>121</v>
      </c>
      <c r="KG265" s="343" t="s">
        <v>152</v>
      </c>
      <c r="KH265" s="344"/>
      <c r="KI265" s="344"/>
      <c r="KJ265" s="344">
        <f t="shared" si="2174"/>
        <v>0</v>
      </c>
      <c r="KK265" s="345"/>
      <c r="KL265" s="344">
        <f t="shared" si="2175"/>
        <v>0</v>
      </c>
      <c r="KM265" s="346"/>
      <c r="KN265" s="347"/>
      <c r="KO265" s="347"/>
      <c r="KP265" s="344">
        <f t="shared" si="2176"/>
        <v>0</v>
      </c>
      <c r="KQ265" s="345">
        <v>0.294289866351475</v>
      </c>
      <c r="KR265" s="348">
        <f t="shared" si="2177"/>
        <v>0</v>
      </c>
      <c r="KS265" s="348">
        <f t="shared" si="2178"/>
        <v>0</v>
      </c>
      <c r="KT265" s="612"/>
      <c r="KU265" s="351"/>
    </row>
    <row r="266" ht="15.75" customHeight="1">
      <c r="A266" s="341">
        <v>3.0</v>
      </c>
      <c r="B266" s="342" t="s">
        <v>157</v>
      </c>
      <c r="C266" s="343" t="s">
        <v>121</v>
      </c>
      <c r="D266" s="343" t="s">
        <v>152</v>
      </c>
      <c r="E266" s="344"/>
      <c r="F266" s="344"/>
      <c r="G266" s="344">
        <f t="shared" si="2089"/>
        <v>0</v>
      </c>
      <c r="H266" s="345"/>
      <c r="I266" s="344">
        <f t="shared" si="2090"/>
        <v>0</v>
      </c>
      <c r="J266" s="346"/>
      <c r="K266" s="347"/>
      <c r="L266" s="347"/>
      <c r="M266" s="344">
        <f t="shared" si="2091"/>
        <v>0</v>
      </c>
      <c r="N266" s="345">
        <v>0.294289866351475</v>
      </c>
      <c r="O266" s="348">
        <f t="shared" si="2092"/>
        <v>0</v>
      </c>
      <c r="P266" s="348">
        <f t="shared" si="2093"/>
        <v>0</v>
      </c>
      <c r="Q266" s="612"/>
      <c r="R266" s="341">
        <v>3.0</v>
      </c>
      <c r="S266" s="342" t="s">
        <v>157</v>
      </c>
      <c r="T266" s="343" t="s">
        <v>121</v>
      </c>
      <c r="U266" s="343" t="s">
        <v>152</v>
      </c>
      <c r="V266" s="344"/>
      <c r="W266" s="344"/>
      <c r="X266" s="344">
        <f t="shared" si="2094"/>
        <v>0</v>
      </c>
      <c r="Y266" s="345"/>
      <c r="Z266" s="344">
        <f t="shared" si="2095"/>
        <v>0</v>
      </c>
      <c r="AA266" s="346"/>
      <c r="AB266" s="347"/>
      <c r="AC266" s="347"/>
      <c r="AD266" s="344">
        <f t="shared" si="2096"/>
        <v>0</v>
      </c>
      <c r="AE266" s="345">
        <v>0.294289866351475</v>
      </c>
      <c r="AF266" s="348">
        <f t="shared" si="2097"/>
        <v>0</v>
      </c>
      <c r="AG266" s="348">
        <f t="shared" si="2098"/>
        <v>0</v>
      </c>
      <c r="AH266" s="612"/>
      <c r="AI266" s="341">
        <v>3.0</v>
      </c>
      <c r="AJ266" s="342" t="s">
        <v>157</v>
      </c>
      <c r="AK266" s="343" t="s">
        <v>121</v>
      </c>
      <c r="AL266" s="343" t="s">
        <v>152</v>
      </c>
      <c r="AM266" s="344"/>
      <c r="AN266" s="344"/>
      <c r="AO266" s="344">
        <f t="shared" si="2099"/>
        <v>0</v>
      </c>
      <c r="AP266" s="345"/>
      <c r="AQ266" s="344">
        <f t="shared" si="2100"/>
        <v>0</v>
      </c>
      <c r="AR266" s="346"/>
      <c r="AS266" s="347"/>
      <c r="AT266" s="347"/>
      <c r="AU266" s="344">
        <f t="shared" si="2101"/>
        <v>0</v>
      </c>
      <c r="AV266" s="345">
        <v>0.294289866351475</v>
      </c>
      <c r="AW266" s="348">
        <f t="shared" si="2102"/>
        <v>0</v>
      </c>
      <c r="AX266" s="348">
        <f t="shared" si="2103"/>
        <v>0</v>
      </c>
      <c r="AY266" s="612"/>
      <c r="AZ266" s="341">
        <v>3.0</v>
      </c>
      <c r="BA266" s="342" t="s">
        <v>157</v>
      </c>
      <c r="BB266" s="343" t="s">
        <v>121</v>
      </c>
      <c r="BC266" s="343" t="s">
        <v>152</v>
      </c>
      <c r="BD266" s="344"/>
      <c r="BE266" s="344"/>
      <c r="BF266" s="344">
        <f t="shared" si="2104"/>
        <v>0</v>
      </c>
      <c r="BG266" s="345"/>
      <c r="BH266" s="344">
        <f t="shared" si="2105"/>
        <v>0</v>
      </c>
      <c r="BI266" s="346"/>
      <c r="BJ266" s="347"/>
      <c r="BK266" s="347"/>
      <c r="BL266" s="344">
        <f t="shared" si="2106"/>
        <v>0</v>
      </c>
      <c r="BM266" s="345">
        <v>0.294289866351475</v>
      </c>
      <c r="BN266" s="348">
        <f t="shared" si="2107"/>
        <v>0</v>
      </c>
      <c r="BO266" s="348">
        <f t="shared" si="2108"/>
        <v>0</v>
      </c>
      <c r="BP266" s="612"/>
      <c r="BQ266" s="341">
        <v>3.0</v>
      </c>
      <c r="BR266" s="342" t="s">
        <v>157</v>
      </c>
      <c r="BS266" s="343" t="s">
        <v>121</v>
      </c>
      <c r="BT266" s="343" t="s">
        <v>152</v>
      </c>
      <c r="BU266" s="344"/>
      <c r="BV266" s="344"/>
      <c r="BW266" s="344">
        <f t="shared" si="2109"/>
        <v>0</v>
      </c>
      <c r="BX266" s="345"/>
      <c r="BY266" s="344">
        <f t="shared" si="2110"/>
        <v>0</v>
      </c>
      <c r="BZ266" s="346"/>
      <c r="CA266" s="347"/>
      <c r="CB266" s="347"/>
      <c r="CC266" s="344">
        <f t="shared" si="2111"/>
        <v>0</v>
      </c>
      <c r="CD266" s="345">
        <v>0.294289866351475</v>
      </c>
      <c r="CE266" s="348">
        <f t="shared" si="2112"/>
        <v>0</v>
      </c>
      <c r="CF266" s="348">
        <f t="shared" si="2113"/>
        <v>0</v>
      </c>
      <c r="CG266" s="612"/>
      <c r="CH266" s="341">
        <v>3.0</v>
      </c>
      <c r="CI266" s="342" t="s">
        <v>157</v>
      </c>
      <c r="CJ266" s="343" t="s">
        <v>121</v>
      </c>
      <c r="CK266" s="343" t="s">
        <v>152</v>
      </c>
      <c r="CL266" s="344"/>
      <c r="CM266" s="344"/>
      <c r="CN266" s="344">
        <f t="shared" si="2114"/>
        <v>0</v>
      </c>
      <c r="CO266" s="345"/>
      <c r="CP266" s="344">
        <f t="shared" si="2115"/>
        <v>0</v>
      </c>
      <c r="CQ266" s="346"/>
      <c r="CR266" s="347"/>
      <c r="CS266" s="347"/>
      <c r="CT266" s="344">
        <f t="shared" si="2116"/>
        <v>0</v>
      </c>
      <c r="CU266" s="345">
        <v>0.294289866351475</v>
      </c>
      <c r="CV266" s="348">
        <f t="shared" si="2117"/>
        <v>0</v>
      </c>
      <c r="CW266" s="348">
        <f t="shared" si="2118"/>
        <v>0</v>
      </c>
      <c r="CX266" s="612"/>
      <c r="CY266" s="341">
        <v>3.0</v>
      </c>
      <c r="CZ266" s="342" t="s">
        <v>157</v>
      </c>
      <c r="DA266" s="343" t="s">
        <v>121</v>
      </c>
      <c r="DB266" s="343" t="s">
        <v>152</v>
      </c>
      <c r="DC266" s="344"/>
      <c r="DD266" s="344"/>
      <c r="DE266" s="344">
        <f t="shared" si="2119"/>
        <v>0</v>
      </c>
      <c r="DF266" s="345"/>
      <c r="DG266" s="344">
        <f t="shared" si="2120"/>
        <v>0</v>
      </c>
      <c r="DH266" s="346"/>
      <c r="DI266" s="347"/>
      <c r="DJ266" s="347"/>
      <c r="DK266" s="344">
        <f t="shared" si="2121"/>
        <v>0</v>
      </c>
      <c r="DL266" s="345">
        <v>0.294289866351475</v>
      </c>
      <c r="DM266" s="348">
        <f t="shared" si="2122"/>
        <v>0</v>
      </c>
      <c r="DN266" s="348">
        <f t="shared" si="2123"/>
        <v>0</v>
      </c>
      <c r="DO266" s="612"/>
      <c r="DP266" s="341">
        <v>3.0</v>
      </c>
      <c r="DQ266" s="342" t="s">
        <v>157</v>
      </c>
      <c r="DR266" s="343" t="s">
        <v>121</v>
      </c>
      <c r="DS266" s="343" t="s">
        <v>152</v>
      </c>
      <c r="DT266" s="344"/>
      <c r="DU266" s="344"/>
      <c r="DV266" s="344">
        <f t="shared" si="2124"/>
        <v>0</v>
      </c>
      <c r="DW266" s="345"/>
      <c r="DX266" s="344">
        <f t="shared" si="2125"/>
        <v>0</v>
      </c>
      <c r="DY266" s="346"/>
      <c r="DZ266" s="347"/>
      <c r="EA266" s="347"/>
      <c r="EB266" s="344">
        <f t="shared" si="2126"/>
        <v>0</v>
      </c>
      <c r="EC266" s="345">
        <v>0.294289866351475</v>
      </c>
      <c r="ED266" s="348">
        <f t="shared" si="2127"/>
        <v>0</v>
      </c>
      <c r="EE266" s="348">
        <f t="shared" si="2128"/>
        <v>0</v>
      </c>
      <c r="EF266" s="612"/>
      <c r="EG266" s="341">
        <v>3.0</v>
      </c>
      <c r="EH266" s="342" t="s">
        <v>157</v>
      </c>
      <c r="EI266" s="343" t="s">
        <v>121</v>
      </c>
      <c r="EJ266" s="343" t="s">
        <v>152</v>
      </c>
      <c r="EK266" s="344"/>
      <c r="EL266" s="344"/>
      <c r="EM266" s="344">
        <f t="shared" si="2129"/>
        <v>0</v>
      </c>
      <c r="EN266" s="345"/>
      <c r="EO266" s="344">
        <f t="shared" si="2130"/>
        <v>0</v>
      </c>
      <c r="EP266" s="346"/>
      <c r="EQ266" s="347"/>
      <c r="ER266" s="347"/>
      <c r="ES266" s="344">
        <f t="shared" si="2131"/>
        <v>0</v>
      </c>
      <c r="ET266" s="345">
        <v>0.294289866351475</v>
      </c>
      <c r="EU266" s="348">
        <f t="shared" si="2132"/>
        <v>0</v>
      </c>
      <c r="EV266" s="348">
        <f t="shared" si="2133"/>
        <v>0</v>
      </c>
      <c r="EW266" s="612"/>
      <c r="EX266" s="341">
        <v>3.0</v>
      </c>
      <c r="EY266" s="342" t="s">
        <v>157</v>
      </c>
      <c r="EZ266" s="343" t="s">
        <v>121</v>
      </c>
      <c r="FA266" s="343" t="s">
        <v>152</v>
      </c>
      <c r="FB266" s="344"/>
      <c r="FC266" s="344"/>
      <c r="FD266" s="344">
        <f t="shared" si="2134"/>
        <v>0</v>
      </c>
      <c r="FE266" s="345"/>
      <c r="FF266" s="344">
        <f t="shared" si="2135"/>
        <v>0</v>
      </c>
      <c r="FG266" s="346"/>
      <c r="FH266" s="347"/>
      <c r="FI266" s="347"/>
      <c r="FJ266" s="344">
        <f t="shared" si="2136"/>
        <v>0</v>
      </c>
      <c r="FK266" s="345">
        <v>0.294289866351475</v>
      </c>
      <c r="FL266" s="348">
        <f t="shared" si="2137"/>
        <v>0</v>
      </c>
      <c r="FM266" s="348">
        <f t="shared" si="2138"/>
        <v>0</v>
      </c>
      <c r="FN266" s="612"/>
      <c r="FO266" s="341">
        <v>3.0</v>
      </c>
      <c r="FP266" s="342" t="s">
        <v>157</v>
      </c>
      <c r="FQ266" s="343" t="s">
        <v>121</v>
      </c>
      <c r="FR266" s="343" t="s">
        <v>152</v>
      </c>
      <c r="FS266" s="344"/>
      <c r="FT266" s="344"/>
      <c r="FU266" s="344">
        <f t="shared" si="2139"/>
        <v>0</v>
      </c>
      <c r="FV266" s="345"/>
      <c r="FW266" s="344">
        <f t="shared" si="2140"/>
        <v>0</v>
      </c>
      <c r="FX266" s="346"/>
      <c r="FY266" s="347"/>
      <c r="FZ266" s="347"/>
      <c r="GA266" s="344">
        <f t="shared" si="2141"/>
        <v>0</v>
      </c>
      <c r="GB266" s="345">
        <v>0.294289866351475</v>
      </c>
      <c r="GC266" s="348">
        <f t="shared" si="2142"/>
        <v>0</v>
      </c>
      <c r="GD266" s="348">
        <f t="shared" si="2143"/>
        <v>0</v>
      </c>
      <c r="GE266" s="612"/>
      <c r="GF266" s="341">
        <v>3.0</v>
      </c>
      <c r="GG266" s="342" t="s">
        <v>157</v>
      </c>
      <c r="GH266" s="343" t="s">
        <v>121</v>
      </c>
      <c r="GI266" s="343" t="s">
        <v>152</v>
      </c>
      <c r="GJ266" s="344"/>
      <c r="GK266" s="344"/>
      <c r="GL266" s="344">
        <f t="shared" si="2144"/>
        <v>0</v>
      </c>
      <c r="GM266" s="345"/>
      <c r="GN266" s="344">
        <f t="shared" si="2145"/>
        <v>0</v>
      </c>
      <c r="GO266" s="346"/>
      <c r="GP266" s="347"/>
      <c r="GQ266" s="347"/>
      <c r="GR266" s="344">
        <f t="shared" si="2146"/>
        <v>0</v>
      </c>
      <c r="GS266" s="345">
        <v>0.294289866351475</v>
      </c>
      <c r="GT266" s="348">
        <f t="shared" si="2147"/>
        <v>0</v>
      </c>
      <c r="GU266" s="348">
        <f t="shared" si="2148"/>
        <v>0</v>
      </c>
      <c r="GV266" s="612"/>
      <c r="GW266" s="341">
        <v>3.0</v>
      </c>
      <c r="GX266" s="342" t="s">
        <v>157</v>
      </c>
      <c r="GY266" s="343" t="s">
        <v>121</v>
      </c>
      <c r="GZ266" s="343" t="s">
        <v>152</v>
      </c>
      <c r="HA266" s="344"/>
      <c r="HB266" s="344"/>
      <c r="HC266" s="344">
        <f t="shared" si="2149"/>
        <v>0</v>
      </c>
      <c r="HD266" s="345"/>
      <c r="HE266" s="344">
        <f t="shared" si="2150"/>
        <v>0</v>
      </c>
      <c r="HF266" s="346"/>
      <c r="HG266" s="347"/>
      <c r="HH266" s="347"/>
      <c r="HI266" s="344">
        <f t="shared" si="2151"/>
        <v>0</v>
      </c>
      <c r="HJ266" s="345">
        <v>0.294289866351475</v>
      </c>
      <c r="HK266" s="348">
        <f t="shared" si="2152"/>
        <v>0</v>
      </c>
      <c r="HL266" s="348">
        <f t="shared" si="2153"/>
        <v>0</v>
      </c>
      <c r="HM266" s="612"/>
      <c r="HN266" s="341">
        <v>3.0</v>
      </c>
      <c r="HO266" s="342" t="s">
        <v>157</v>
      </c>
      <c r="HP266" s="343" t="s">
        <v>121</v>
      </c>
      <c r="HQ266" s="343" t="s">
        <v>152</v>
      </c>
      <c r="HR266" s="344"/>
      <c r="HS266" s="344"/>
      <c r="HT266" s="344">
        <f t="shared" si="2154"/>
        <v>0</v>
      </c>
      <c r="HU266" s="345"/>
      <c r="HV266" s="344">
        <f t="shared" si="2155"/>
        <v>0</v>
      </c>
      <c r="HW266" s="346"/>
      <c r="HX266" s="347"/>
      <c r="HY266" s="347"/>
      <c r="HZ266" s="344">
        <f t="shared" si="2156"/>
        <v>0</v>
      </c>
      <c r="IA266" s="345">
        <v>0.294289866351475</v>
      </c>
      <c r="IB266" s="348">
        <f t="shared" si="2157"/>
        <v>0</v>
      </c>
      <c r="IC266" s="348">
        <f t="shared" si="2158"/>
        <v>0</v>
      </c>
      <c r="ID266" s="612"/>
      <c r="IE266" s="341">
        <v>3.0</v>
      </c>
      <c r="IF266" s="342" t="s">
        <v>157</v>
      </c>
      <c r="IG266" s="343" t="s">
        <v>121</v>
      </c>
      <c r="IH266" s="343" t="s">
        <v>152</v>
      </c>
      <c r="II266" s="344"/>
      <c r="IJ266" s="344"/>
      <c r="IK266" s="344">
        <f t="shared" si="2159"/>
        <v>0</v>
      </c>
      <c r="IL266" s="345"/>
      <c r="IM266" s="344">
        <f t="shared" si="2160"/>
        <v>0</v>
      </c>
      <c r="IN266" s="346"/>
      <c r="IO266" s="347"/>
      <c r="IP266" s="347"/>
      <c r="IQ266" s="344">
        <f t="shared" si="2161"/>
        <v>0</v>
      </c>
      <c r="IR266" s="345">
        <v>0.294289866351475</v>
      </c>
      <c r="IS266" s="348">
        <f t="shared" si="2162"/>
        <v>0</v>
      </c>
      <c r="IT266" s="348">
        <f t="shared" si="2163"/>
        <v>0</v>
      </c>
      <c r="IU266" s="612"/>
      <c r="IV266" s="341">
        <v>3.0</v>
      </c>
      <c r="IW266" s="342" t="s">
        <v>157</v>
      </c>
      <c r="IX266" s="343" t="s">
        <v>121</v>
      </c>
      <c r="IY266" s="343" t="s">
        <v>152</v>
      </c>
      <c r="IZ266" s="344"/>
      <c r="JA266" s="344"/>
      <c r="JB266" s="344">
        <f t="shared" si="2164"/>
        <v>0</v>
      </c>
      <c r="JC266" s="345"/>
      <c r="JD266" s="344">
        <f t="shared" si="2165"/>
        <v>0</v>
      </c>
      <c r="JE266" s="346"/>
      <c r="JF266" s="347"/>
      <c r="JG266" s="347"/>
      <c r="JH266" s="344">
        <f t="shared" si="2166"/>
        <v>0</v>
      </c>
      <c r="JI266" s="345">
        <v>0.294289866351475</v>
      </c>
      <c r="JJ266" s="348">
        <f t="shared" si="2167"/>
        <v>0</v>
      </c>
      <c r="JK266" s="348">
        <f t="shared" si="2168"/>
        <v>0</v>
      </c>
      <c r="JL266" s="612"/>
      <c r="JM266" s="341">
        <v>3.0</v>
      </c>
      <c r="JN266" s="342" t="s">
        <v>157</v>
      </c>
      <c r="JO266" s="343" t="s">
        <v>121</v>
      </c>
      <c r="JP266" s="343" t="s">
        <v>152</v>
      </c>
      <c r="JQ266" s="344"/>
      <c r="JR266" s="344"/>
      <c r="JS266" s="344">
        <f t="shared" si="2169"/>
        <v>0</v>
      </c>
      <c r="JT266" s="345"/>
      <c r="JU266" s="344">
        <f t="shared" si="2170"/>
        <v>0</v>
      </c>
      <c r="JV266" s="346"/>
      <c r="JW266" s="347"/>
      <c r="JX266" s="347"/>
      <c r="JY266" s="344">
        <f t="shared" si="2171"/>
        <v>0</v>
      </c>
      <c r="JZ266" s="345">
        <v>0.294289866351475</v>
      </c>
      <c r="KA266" s="348">
        <f t="shared" si="2172"/>
        <v>0</v>
      </c>
      <c r="KB266" s="348">
        <f t="shared" si="2173"/>
        <v>0</v>
      </c>
      <c r="KC266" s="612"/>
      <c r="KD266" s="341">
        <v>3.0</v>
      </c>
      <c r="KE266" s="342" t="s">
        <v>157</v>
      </c>
      <c r="KF266" s="343" t="s">
        <v>121</v>
      </c>
      <c r="KG266" s="343" t="s">
        <v>152</v>
      </c>
      <c r="KH266" s="344"/>
      <c r="KI266" s="344"/>
      <c r="KJ266" s="344">
        <f t="shared" si="2174"/>
        <v>0</v>
      </c>
      <c r="KK266" s="345"/>
      <c r="KL266" s="344">
        <f t="shared" si="2175"/>
        <v>0</v>
      </c>
      <c r="KM266" s="346"/>
      <c r="KN266" s="347"/>
      <c r="KO266" s="347"/>
      <c r="KP266" s="344">
        <f t="shared" si="2176"/>
        <v>0</v>
      </c>
      <c r="KQ266" s="345">
        <v>0.294289866351475</v>
      </c>
      <c r="KR266" s="348">
        <f t="shared" si="2177"/>
        <v>0</v>
      </c>
      <c r="KS266" s="348">
        <f t="shared" si="2178"/>
        <v>0</v>
      </c>
      <c r="KT266" s="612"/>
      <c r="KU266" s="351"/>
    </row>
    <row r="267" ht="15.75" customHeight="1">
      <c r="A267" s="341">
        <v>4.0</v>
      </c>
      <c r="B267" s="342" t="s">
        <v>158</v>
      </c>
      <c r="C267" s="343" t="s">
        <v>121</v>
      </c>
      <c r="D267" s="343" t="s">
        <v>152</v>
      </c>
      <c r="E267" s="344"/>
      <c r="F267" s="344"/>
      <c r="G267" s="344">
        <f t="shared" si="2089"/>
        <v>0</v>
      </c>
      <c r="H267" s="345"/>
      <c r="I267" s="344">
        <f t="shared" si="2090"/>
        <v>0</v>
      </c>
      <c r="J267" s="346"/>
      <c r="K267" s="347"/>
      <c r="L267" s="347"/>
      <c r="M267" s="344">
        <f t="shared" si="2091"/>
        <v>0</v>
      </c>
      <c r="N267" s="345">
        <v>0.294289866351475</v>
      </c>
      <c r="O267" s="348">
        <f t="shared" si="2092"/>
        <v>0</v>
      </c>
      <c r="P267" s="348">
        <f t="shared" si="2093"/>
        <v>0</v>
      </c>
      <c r="Q267" s="612"/>
      <c r="R267" s="341">
        <v>4.0</v>
      </c>
      <c r="S267" s="342" t="s">
        <v>158</v>
      </c>
      <c r="T267" s="343" t="s">
        <v>121</v>
      </c>
      <c r="U267" s="343" t="s">
        <v>152</v>
      </c>
      <c r="V267" s="344"/>
      <c r="W267" s="344"/>
      <c r="X267" s="344">
        <f t="shared" si="2094"/>
        <v>0</v>
      </c>
      <c r="Y267" s="345"/>
      <c r="Z267" s="344">
        <f t="shared" si="2095"/>
        <v>0</v>
      </c>
      <c r="AA267" s="346"/>
      <c r="AB267" s="347"/>
      <c r="AC267" s="347"/>
      <c r="AD267" s="344">
        <f t="shared" si="2096"/>
        <v>0</v>
      </c>
      <c r="AE267" s="345">
        <v>0.294289866351475</v>
      </c>
      <c r="AF267" s="348">
        <f t="shared" si="2097"/>
        <v>0</v>
      </c>
      <c r="AG267" s="348">
        <f t="shared" si="2098"/>
        <v>0</v>
      </c>
      <c r="AH267" s="612"/>
      <c r="AI267" s="341">
        <v>4.0</v>
      </c>
      <c r="AJ267" s="342" t="s">
        <v>158</v>
      </c>
      <c r="AK267" s="343" t="s">
        <v>121</v>
      </c>
      <c r="AL267" s="343" t="s">
        <v>152</v>
      </c>
      <c r="AM267" s="344"/>
      <c r="AN267" s="344"/>
      <c r="AO267" s="344">
        <f t="shared" si="2099"/>
        <v>0</v>
      </c>
      <c r="AP267" s="345"/>
      <c r="AQ267" s="344">
        <f t="shared" si="2100"/>
        <v>0</v>
      </c>
      <c r="AR267" s="346"/>
      <c r="AS267" s="347"/>
      <c r="AT267" s="347"/>
      <c r="AU267" s="344">
        <f t="shared" si="2101"/>
        <v>0</v>
      </c>
      <c r="AV267" s="345">
        <v>0.294289866351475</v>
      </c>
      <c r="AW267" s="348">
        <f t="shared" si="2102"/>
        <v>0</v>
      </c>
      <c r="AX267" s="348">
        <f t="shared" si="2103"/>
        <v>0</v>
      </c>
      <c r="AY267" s="612"/>
      <c r="AZ267" s="341">
        <v>4.0</v>
      </c>
      <c r="BA267" s="342" t="s">
        <v>158</v>
      </c>
      <c r="BB267" s="343" t="s">
        <v>121</v>
      </c>
      <c r="BC267" s="343" t="s">
        <v>152</v>
      </c>
      <c r="BD267" s="344"/>
      <c r="BE267" s="344"/>
      <c r="BF267" s="344">
        <f t="shared" si="2104"/>
        <v>0</v>
      </c>
      <c r="BG267" s="345"/>
      <c r="BH267" s="344">
        <f t="shared" si="2105"/>
        <v>0</v>
      </c>
      <c r="BI267" s="346"/>
      <c r="BJ267" s="347"/>
      <c r="BK267" s="347"/>
      <c r="BL267" s="344">
        <f t="shared" si="2106"/>
        <v>0</v>
      </c>
      <c r="BM267" s="345">
        <v>0.294289866351475</v>
      </c>
      <c r="BN267" s="348">
        <f t="shared" si="2107"/>
        <v>0</v>
      </c>
      <c r="BO267" s="348">
        <f t="shared" si="2108"/>
        <v>0</v>
      </c>
      <c r="BP267" s="612"/>
      <c r="BQ267" s="341">
        <v>4.0</v>
      </c>
      <c r="BR267" s="342" t="s">
        <v>158</v>
      </c>
      <c r="BS267" s="343" t="s">
        <v>121</v>
      </c>
      <c r="BT267" s="343" t="s">
        <v>152</v>
      </c>
      <c r="BU267" s="344"/>
      <c r="BV267" s="344"/>
      <c r="BW267" s="344">
        <f t="shared" si="2109"/>
        <v>0</v>
      </c>
      <c r="BX267" s="345"/>
      <c r="BY267" s="344">
        <f t="shared" si="2110"/>
        <v>0</v>
      </c>
      <c r="BZ267" s="346"/>
      <c r="CA267" s="347"/>
      <c r="CB267" s="347"/>
      <c r="CC267" s="344">
        <f t="shared" si="2111"/>
        <v>0</v>
      </c>
      <c r="CD267" s="345">
        <v>0.294289866351475</v>
      </c>
      <c r="CE267" s="348">
        <f t="shared" si="2112"/>
        <v>0</v>
      </c>
      <c r="CF267" s="348">
        <f t="shared" si="2113"/>
        <v>0</v>
      </c>
      <c r="CG267" s="612"/>
      <c r="CH267" s="341">
        <v>4.0</v>
      </c>
      <c r="CI267" s="342" t="s">
        <v>158</v>
      </c>
      <c r="CJ267" s="343" t="s">
        <v>121</v>
      </c>
      <c r="CK267" s="343" t="s">
        <v>152</v>
      </c>
      <c r="CL267" s="344"/>
      <c r="CM267" s="344"/>
      <c r="CN267" s="344">
        <f t="shared" si="2114"/>
        <v>0</v>
      </c>
      <c r="CO267" s="345"/>
      <c r="CP267" s="344">
        <f t="shared" si="2115"/>
        <v>0</v>
      </c>
      <c r="CQ267" s="346"/>
      <c r="CR267" s="347"/>
      <c r="CS267" s="347"/>
      <c r="CT267" s="344">
        <f t="shared" si="2116"/>
        <v>0</v>
      </c>
      <c r="CU267" s="345">
        <v>0.294289866351475</v>
      </c>
      <c r="CV267" s="348">
        <f t="shared" si="2117"/>
        <v>0</v>
      </c>
      <c r="CW267" s="348">
        <f t="shared" si="2118"/>
        <v>0</v>
      </c>
      <c r="CX267" s="612"/>
      <c r="CY267" s="341">
        <v>4.0</v>
      </c>
      <c r="CZ267" s="342" t="s">
        <v>158</v>
      </c>
      <c r="DA267" s="343" t="s">
        <v>121</v>
      </c>
      <c r="DB267" s="343" t="s">
        <v>152</v>
      </c>
      <c r="DC267" s="344"/>
      <c r="DD267" s="344"/>
      <c r="DE267" s="344">
        <f t="shared" si="2119"/>
        <v>0</v>
      </c>
      <c r="DF267" s="345"/>
      <c r="DG267" s="344">
        <f t="shared" si="2120"/>
        <v>0</v>
      </c>
      <c r="DH267" s="346"/>
      <c r="DI267" s="347"/>
      <c r="DJ267" s="347"/>
      <c r="DK267" s="344">
        <f t="shared" si="2121"/>
        <v>0</v>
      </c>
      <c r="DL267" s="345">
        <v>0.294289866351475</v>
      </c>
      <c r="DM267" s="348">
        <f t="shared" si="2122"/>
        <v>0</v>
      </c>
      <c r="DN267" s="348">
        <f t="shared" si="2123"/>
        <v>0</v>
      </c>
      <c r="DO267" s="612"/>
      <c r="DP267" s="341">
        <v>4.0</v>
      </c>
      <c r="DQ267" s="342" t="s">
        <v>158</v>
      </c>
      <c r="DR267" s="343" t="s">
        <v>121</v>
      </c>
      <c r="DS267" s="343" t="s">
        <v>152</v>
      </c>
      <c r="DT267" s="344"/>
      <c r="DU267" s="344"/>
      <c r="DV267" s="344">
        <f t="shared" si="2124"/>
        <v>0</v>
      </c>
      <c r="DW267" s="345"/>
      <c r="DX267" s="344">
        <f t="shared" si="2125"/>
        <v>0</v>
      </c>
      <c r="DY267" s="346"/>
      <c r="DZ267" s="347"/>
      <c r="EA267" s="347"/>
      <c r="EB267" s="344">
        <f t="shared" si="2126"/>
        <v>0</v>
      </c>
      <c r="EC267" s="345">
        <v>0.294289866351475</v>
      </c>
      <c r="ED267" s="348">
        <f t="shared" si="2127"/>
        <v>0</v>
      </c>
      <c r="EE267" s="348">
        <f t="shared" si="2128"/>
        <v>0</v>
      </c>
      <c r="EF267" s="612"/>
      <c r="EG267" s="341">
        <v>4.0</v>
      </c>
      <c r="EH267" s="342" t="s">
        <v>158</v>
      </c>
      <c r="EI267" s="343" t="s">
        <v>121</v>
      </c>
      <c r="EJ267" s="343" t="s">
        <v>152</v>
      </c>
      <c r="EK267" s="344"/>
      <c r="EL267" s="344"/>
      <c r="EM267" s="344">
        <f t="shared" si="2129"/>
        <v>0</v>
      </c>
      <c r="EN267" s="345"/>
      <c r="EO267" s="344">
        <f t="shared" si="2130"/>
        <v>0</v>
      </c>
      <c r="EP267" s="346"/>
      <c r="EQ267" s="347"/>
      <c r="ER267" s="347"/>
      <c r="ES267" s="344">
        <f t="shared" si="2131"/>
        <v>0</v>
      </c>
      <c r="ET267" s="345">
        <v>0.294289866351475</v>
      </c>
      <c r="EU267" s="348">
        <f t="shared" si="2132"/>
        <v>0</v>
      </c>
      <c r="EV267" s="348">
        <f t="shared" si="2133"/>
        <v>0</v>
      </c>
      <c r="EW267" s="612"/>
      <c r="EX267" s="341">
        <v>4.0</v>
      </c>
      <c r="EY267" s="342" t="s">
        <v>158</v>
      </c>
      <c r="EZ267" s="343" t="s">
        <v>121</v>
      </c>
      <c r="FA267" s="343" t="s">
        <v>152</v>
      </c>
      <c r="FB267" s="344"/>
      <c r="FC267" s="344"/>
      <c r="FD267" s="344">
        <f t="shared" si="2134"/>
        <v>0</v>
      </c>
      <c r="FE267" s="345"/>
      <c r="FF267" s="344">
        <f t="shared" si="2135"/>
        <v>0</v>
      </c>
      <c r="FG267" s="346"/>
      <c r="FH267" s="347"/>
      <c r="FI267" s="347"/>
      <c r="FJ267" s="344">
        <f t="shared" si="2136"/>
        <v>0</v>
      </c>
      <c r="FK267" s="345">
        <v>0.294289866351475</v>
      </c>
      <c r="FL267" s="348">
        <f t="shared" si="2137"/>
        <v>0</v>
      </c>
      <c r="FM267" s="348">
        <f t="shared" si="2138"/>
        <v>0</v>
      </c>
      <c r="FN267" s="612"/>
      <c r="FO267" s="341">
        <v>4.0</v>
      </c>
      <c r="FP267" s="342" t="s">
        <v>158</v>
      </c>
      <c r="FQ267" s="343" t="s">
        <v>121</v>
      </c>
      <c r="FR267" s="343" t="s">
        <v>152</v>
      </c>
      <c r="FS267" s="344"/>
      <c r="FT267" s="344"/>
      <c r="FU267" s="344">
        <f t="shared" si="2139"/>
        <v>0</v>
      </c>
      <c r="FV267" s="345"/>
      <c r="FW267" s="344">
        <f t="shared" si="2140"/>
        <v>0</v>
      </c>
      <c r="FX267" s="346"/>
      <c r="FY267" s="347"/>
      <c r="FZ267" s="347"/>
      <c r="GA267" s="344">
        <f t="shared" si="2141"/>
        <v>0</v>
      </c>
      <c r="GB267" s="345">
        <v>0.294289866351475</v>
      </c>
      <c r="GC267" s="348">
        <f t="shared" si="2142"/>
        <v>0</v>
      </c>
      <c r="GD267" s="348">
        <f t="shared" si="2143"/>
        <v>0</v>
      </c>
      <c r="GE267" s="612"/>
      <c r="GF267" s="341">
        <v>4.0</v>
      </c>
      <c r="GG267" s="342" t="s">
        <v>158</v>
      </c>
      <c r="GH267" s="343" t="s">
        <v>121</v>
      </c>
      <c r="GI267" s="343" t="s">
        <v>152</v>
      </c>
      <c r="GJ267" s="344"/>
      <c r="GK267" s="344"/>
      <c r="GL267" s="344">
        <f t="shared" si="2144"/>
        <v>0</v>
      </c>
      <c r="GM267" s="345"/>
      <c r="GN267" s="344">
        <f t="shared" si="2145"/>
        <v>0</v>
      </c>
      <c r="GO267" s="346"/>
      <c r="GP267" s="347"/>
      <c r="GQ267" s="347"/>
      <c r="GR267" s="344">
        <f t="shared" si="2146"/>
        <v>0</v>
      </c>
      <c r="GS267" s="345">
        <v>0.294289866351475</v>
      </c>
      <c r="GT267" s="348">
        <f t="shared" si="2147"/>
        <v>0</v>
      </c>
      <c r="GU267" s="348">
        <f t="shared" si="2148"/>
        <v>0</v>
      </c>
      <c r="GV267" s="612"/>
      <c r="GW267" s="341">
        <v>4.0</v>
      </c>
      <c r="GX267" s="342" t="s">
        <v>158</v>
      </c>
      <c r="GY267" s="343" t="s">
        <v>121</v>
      </c>
      <c r="GZ267" s="343" t="s">
        <v>152</v>
      </c>
      <c r="HA267" s="344"/>
      <c r="HB267" s="344"/>
      <c r="HC267" s="344">
        <f t="shared" si="2149"/>
        <v>0</v>
      </c>
      <c r="HD267" s="345"/>
      <c r="HE267" s="344">
        <f t="shared" si="2150"/>
        <v>0</v>
      </c>
      <c r="HF267" s="346"/>
      <c r="HG267" s="347"/>
      <c r="HH267" s="347"/>
      <c r="HI267" s="344">
        <f t="shared" si="2151"/>
        <v>0</v>
      </c>
      <c r="HJ267" s="345">
        <v>0.294289866351475</v>
      </c>
      <c r="HK267" s="348">
        <f t="shared" si="2152"/>
        <v>0</v>
      </c>
      <c r="HL267" s="348">
        <f t="shared" si="2153"/>
        <v>0</v>
      </c>
      <c r="HM267" s="612"/>
      <c r="HN267" s="341">
        <v>4.0</v>
      </c>
      <c r="HO267" s="342" t="s">
        <v>158</v>
      </c>
      <c r="HP267" s="343" t="s">
        <v>121</v>
      </c>
      <c r="HQ267" s="343" t="s">
        <v>152</v>
      </c>
      <c r="HR267" s="344"/>
      <c r="HS267" s="344"/>
      <c r="HT267" s="344">
        <f t="shared" si="2154"/>
        <v>0</v>
      </c>
      <c r="HU267" s="345"/>
      <c r="HV267" s="344">
        <f t="shared" si="2155"/>
        <v>0</v>
      </c>
      <c r="HW267" s="346"/>
      <c r="HX267" s="347"/>
      <c r="HY267" s="347"/>
      <c r="HZ267" s="344">
        <f t="shared" si="2156"/>
        <v>0</v>
      </c>
      <c r="IA267" s="345">
        <v>0.294289866351475</v>
      </c>
      <c r="IB267" s="348">
        <f t="shared" si="2157"/>
        <v>0</v>
      </c>
      <c r="IC267" s="348">
        <f t="shared" si="2158"/>
        <v>0</v>
      </c>
      <c r="ID267" s="612"/>
      <c r="IE267" s="341">
        <v>4.0</v>
      </c>
      <c r="IF267" s="342" t="s">
        <v>158</v>
      </c>
      <c r="IG267" s="343" t="s">
        <v>121</v>
      </c>
      <c r="IH267" s="343" t="s">
        <v>152</v>
      </c>
      <c r="II267" s="344"/>
      <c r="IJ267" s="344"/>
      <c r="IK267" s="344">
        <f t="shared" si="2159"/>
        <v>0</v>
      </c>
      <c r="IL267" s="345"/>
      <c r="IM267" s="344">
        <f t="shared" si="2160"/>
        <v>0</v>
      </c>
      <c r="IN267" s="346"/>
      <c r="IO267" s="347"/>
      <c r="IP267" s="347"/>
      <c r="IQ267" s="344">
        <f t="shared" si="2161"/>
        <v>0</v>
      </c>
      <c r="IR267" s="345">
        <v>0.294289866351475</v>
      </c>
      <c r="IS267" s="348">
        <f t="shared" si="2162"/>
        <v>0</v>
      </c>
      <c r="IT267" s="348">
        <f t="shared" si="2163"/>
        <v>0</v>
      </c>
      <c r="IU267" s="612"/>
      <c r="IV267" s="341">
        <v>4.0</v>
      </c>
      <c r="IW267" s="342" t="s">
        <v>158</v>
      </c>
      <c r="IX267" s="343" t="s">
        <v>121</v>
      </c>
      <c r="IY267" s="343" t="s">
        <v>152</v>
      </c>
      <c r="IZ267" s="344"/>
      <c r="JA267" s="344"/>
      <c r="JB267" s="344">
        <f t="shared" si="2164"/>
        <v>0</v>
      </c>
      <c r="JC267" s="345"/>
      <c r="JD267" s="344">
        <f t="shared" si="2165"/>
        <v>0</v>
      </c>
      <c r="JE267" s="346"/>
      <c r="JF267" s="347"/>
      <c r="JG267" s="347"/>
      <c r="JH267" s="344">
        <f t="shared" si="2166"/>
        <v>0</v>
      </c>
      <c r="JI267" s="345">
        <v>0.294289866351475</v>
      </c>
      <c r="JJ267" s="348">
        <f t="shared" si="2167"/>
        <v>0</v>
      </c>
      <c r="JK267" s="348">
        <f t="shared" si="2168"/>
        <v>0</v>
      </c>
      <c r="JL267" s="612"/>
      <c r="JM267" s="341">
        <v>4.0</v>
      </c>
      <c r="JN267" s="342" t="s">
        <v>158</v>
      </c>
      <c r="JO267" s="343" t="s">
        <v>121</v>
      </c>
      <c r="JP267" s="343" t="s">
        <v>152</v>
      </c>
      <c r="JQ267" s="344"/>
      <c r="JR267" s="344"/>
      <c r="JS267" s="344">
        <f t="shared" si="2169"/>
        <v>0</v>
      </c>
      <c r="JT267" s="345"/>
      <c r="JU267" s="344">
        <f t="shared" si="2170"/>
        <v>0</v>
      </c>
      <c r="JV267" s="346"/>
      <c r="JW267" s="347"/>
      <c r="JX267" s="347"/>
      <c r="JY267" s="344">
        <f t="shared" si="2171"/>
        <v>0</v>
      </c>
      <c r="JZ267" s="345">
        <v>0.294289866351475</v>
      </c>
      <c r="KA267" s="348">
        <f t="shared" si="2172"/>
        <v>0</v>
      </c>
      <c r="KB267" s="348">
        <f t="shared" si="2173"/>
        <v>0</v>
      </c>
      <c r="KC267" s="612"/>
      <c r="KD267" s="341">
        <v>4.0</v>
      </c>
      <c r="KE267" s="342" t="s">
        <v>158</v>
      </c>
      <c r="KF267" s="343" t="s">
        <v>121</v>
      </c>
      <c r="KG267" s="343" t="s">
        <v>152</v>
      </c>
      <c r="KH267" s="344"/>
      <c r="KI267" s="344"/>
      <c r="KJ267" s="344">
        <f t="shared" si="2174"/>
        <v>0</v>
      </c>
      <c r="KK267" s="345"/>
      <c r="KL267" s="344">
        <f t="shared" si="2175"/>
        <v>0</v>
      </c>
      <c r="KM267" s="346"/>
      <c r="KN267" s="347"/>
      <c r="KO267" s="347"/>
      <c r="KP267" s="344">
        <f t="shared" si="2176"/>
        <v>0</v>
      </c>
      <c r="KQ267" s="345">
        <v>0.294289866351475</v>
      </c>
      <c r="KR267" s="348">
        <f t="shared" si="2177"/>
        <v>0</v>
      </c>
      <c r="KS267" s="348">
        <f t="shared" si="2178"/>
        <v>0</v>
      </c>
      <c r="KT267" s="612"/>
      <c r="KU267" s="351"/>
    </row>
    <row r="268" ht="15.75" customHeight="1">
      <c r="A268" s="341"/>
      <c r="B268" s="361" t="s">
        <v>147</v>
      </c>
      <c r="C268" s="362"/>
      <c r="D268" s="362"/>
      <c r="E268" s="362"/>
      <c r="F268" s="362"/>
      <c r="G268" s="362"/>
      <c r="H268" s="362"/>
      <c r="I268" s="362"/>
      <c r="J268" s="362"/>
      <c r="K268" s="362"/>
      <c r="L268" s="362"/>
      <c r="M268" s="362"/>
      <c r="N268" s="362"/>
      <c r="O268" s="362"/>
      <c r="P268" s="613"/>
      <c r="Q268" s="612"/>
      <c r="R268" s="341"/>
      <c r="S268" s="361" t="s">
        <v>147</v>
      </c>
      <c r="T268" s="362"/>
      <c r="U268" s="362"/>
      <c r="V268" s="362"/>
      <c r="W268" s="362"/>
      <c r="X268" s="362"/>
      <c r="Y268" s="362"/>
      <c r="Z268" s="362"/>
      <c r="AA268" s="362"/>
      <c r="AB268" s="362"/>
      <c r="AC268" s="362"/>
      <c r="AD268" s="362"/>
      <c r="AE268" s="362"/>
      <c r="AF268" s="362"/>
      <c r="AG268" s="613"/>
      <c r="AH268" s="612"/>
      <c r="AI268" s="341"/>
      <c r="AJ268" s="361" t="s">
        <v>147</v>
      </c>
      <c r="AK268" s="362"/>
      <c r="AL268" s="362"/>
      <c r="AM268" s="362"/>
      <c r="AN268" s="362"/>
      <c r="AO268" s="362"/>
      <c r="AP268" s="362"/>
      <c r="AQ268" s="362"/>
      <c r="AR268" s="362"/>
      <c r="AS268" s="362"/>
      <c r="AT268" s="362"/>
      <c r="AU268" s="362"/>
      <c r="AV268" s="362"/>
      <c r="AW268" s="362"/>
      <c r="AX268" s="613"/>
      <c r="AY268" s="612"/>
      <c r="AZ268" s="341"/>
      <c r="BA268" s="361" t="s">
        <v>147</v>
      </c>
      <c r="BB268" s="362"/>
      <c r="BC268" s="362"/>
      <c r="BD268" s="362"/>
      <c r="BE268" s="362"/>
      <c r="BF268" s="362"/>
      <c r="BG268" s="362"/>
      <c r="BH268" s="362"/>
      <c r="BI268" s="362"/>
      <c r="BJ268" s="362"/>
      <c r="BK268" s="362"/>
      <c r="BL268" s="362"/>
      <c r="BM268" s="362"/>
      <c r="BN268" s="362"/>
      <c r="BO268" s="613"/>
      <c r="BP268" s="612"/>
      <c r="BQ268" s="341"/>
      <c r="BR268" s="361" t="s">
        <v>147</v>
      </c>
      <c r="BS268" s="362"/>
      <c r="BT268" s="362"/>
      <c r="BU268" s="362"/>
      <c r="BV268" s="362"/>
      <c r="BW268" s="362"/>
      <c r="BX268" s="362"/>
      <c r="BY268" s="362"/>
      <c r="BZ268" s="362"/>
      <c r="CA268" s="362"/>
      <c r="CB268" s="362"/>
      <c r="CC268" s="362"/>
      <c r="CD268" s="362"/>
      <c r="CE268" s="362"/>
      <c r="CF268" s="613"/>
      <c r="CG268" s="612"/>
      <c r="CH268" s="341"/>
      <c r="CI268" s="361" t="s">
        <v>147</v>
      </c>
      <c r="CJ268" s="362"/>
      <c r="CK268" s="362"/>
      <c r="CL268" s="362"/>
      <c r="CM268" s="362"/>
      <c r="CN268" s="362"/>
      <c r="CO268" s="362"/>
      <c r="CP268" s="362"/>
      <c r="CQ268" s="362"/>
      <c r="CR268" s="362"/>
      <c r="CS268" s="362"/>
      <c r="CT268" s="362"/>
      <c r="CU268" s="362"/>
      <c r="CV268" s="362"/>
      <c r="CW268" s="613"/>
      <c r="CX268" s="612"/>
      <c r="CY268" s="341"/>
      <c r="CZ268" s="361" t="s">
        <v>147</v>
      </c>
      <c r="DA268" s="362"/>
      <c r="DB268" s="362"/>
      <c r="DC268" s="362"/>
      <c r="DD268" s="362"/>
      <c r="DE268" s="362"/>
      <c r="DF268" s="362"/>
      <c r="DG268" s="362"/>
      <c r="DH268" s="362"/>
      <c r="DI268" s="362"/>
      <c r="DJ268" s="362"/>
      <c r="DK268" s="362"/>
      <c r="DL268" s="362"/>
      <c r="DM268" s="362"/>
      <c r="DN268" s="613"/>
      <c r="DO268" s="612"/>
      <c r="DP268" s="341"/>
      <c r="DQ268" s="361" t="s">
        <v>147</v>
      </c>
      <c r="DR268" s="362"/>
      <c r="DS268" s="362"/>
      <c r="DT268" s="362"/>
      <c r="DU268" s="362"/>
      <c r="DV268" s="362"/>
      <c r="DW268" s="362"/>
      <c r="DX268" s="362"/>
      <c r="DY268" s="362"/>
      <c r="DZ268" s="362"/>
      <c r="EA268" s="362"/>
      <c r="EB268" s="362"/>
      <c r="EC268" s="362"/>
      <c r="ED268" s="362"/>
      <c r="EE268" s="613"/>
      <c r="EF268" s="612"/>
      <c r="EG268" s="341"/>
      <c r="EH268" s="361" t="s">
        <v>147</v>
      </c>
      <c r="EI268" s="362"/>
      <c r="EJ268" s="362"/>
      <c r="EK268" s="362"/>
      <c r="EL268" s="362"/>
      <c r="EM268" s="362"/>
      <c r="EN268" s="362"/>
      <c r="EO268" s="362"/>
      <c r="EP268" s="362"/>
      <c r="EQ268" s="362"/>
      <c r="ER268" s="362"/>
      <c r="ES268" s="362"/>
      <c r="ET268" s="362"/>
      <c r="EU268" s="362"/>
      <c r="EV268" s="613"/>
      <c r="EW268" s="612"/>
      <c r="EX268" s="341"/>
      <c r="EY268" s="361" t="s">
        <v>147</v>
      </c>
      <c r="EZ268" s="362"/>
      <c r="FA268" s="362"/>
      <c r="FB268" s="362"/>
      <c r="FC268" s="362"/>
      <c r="FD268" s="362"/>
      <c r="FE268" s="362"/>
      <c r="FF268" s="362"/>
      <c r="FG268" s="362"/>
      <c r="FH268" s="362"/>
      <c r="FI268" s="362"/>
      <c r="FJ268" s="362"/>
      <c r="FK268" s="362"/>
      <c r="FL268" s="362"/>
      <c r="FM268" s="613"/>
      <c r="FN268" s="612"/>
      <c r="FO268" s="341"/>
      <c r="FP268" s="361" t="s">
        <v>147</v>
      </c>
      <c r="FQ268" s="362"/>
      <c r="FR268" s="362"/>
      <c r="FS268" s="362"/>
      <c r="FT268" s="362"/>
      <c r="FU268" s="362"/>
      <c r="FV268" s="362"/>
      <c r="FW268" s="362"/>
      <c r="FX268" s="362"/>
      <c r="FY268" s="362"/>
      <c r="FZ268" s="362"/>
      <c r="GA268" s="362"/>
      <c r="GB268" s="362"/>
      <c r="GC268" s="362"/>
      <c r="GD268" s="613"/>
      <c r="GE268" s="612"/>
      <c r="GF268" s="341"/>
      <c r="GG268" s="361" t="s">
        <v>147</v>
      </c>
      <c r="GH268" s="362"/>
      <c r="GI268" s="362"/>
      <c r="GJ268" s="362"/>
      <c r="GK268" s="362"/>
      <c r="GL268" s="362"/>
      <c r="GM268" s="362"/>
      <c r="GN268" s="362"/>
      <c r="GO268" s="362"/>
      <c r="GP268" s="362"/>
      <c r="GQ268" s="362"/>
      <c r="GR268" s="362"/>
      <c r="GS268" s="362"/>
      <c r="GT268" s="362"/>
      <c r="GU268" s="613"/>
      <c r="GV268" s="612"/>
      <c r="GW268" s="341"/>
      <c r="GX268" s="361" t="s">
        <v>147</v>
      </c>
      <c r="GY268" s="362"/>
      <c r="GZ268" s="362"/>
      <c r="HA268" s="362"/>
      <c r="HB268" s="362"/>
      <c r="HC268" s="362"/>
      <c r="HD268" s="362"/>
      <c r="HE268" s="362"/>
      <c r="HF268" s="362"/>
      <c r="HG268" s="362"/>
      <c r="HH268" s="362"/>
      <c r="HI268" s="362"/>
      <c r="HJ268" s="362"/>
      <c r="HK268" s="362"/>
      <c r="HL268" s="613"/>
      <c r="HM268" s="612"/>
      <c r="HN268" s="341"/>
      <c r="HO268" s="361" t="s">
        <v>147</v>
      </c>
      <c r="HP268" s="362"/>
      <c r="HQ268" s="362"/>
      <c r="HR268" s="362"/>
      <c r="HS268" s="362"/>
      <c r="HT268" s="362"/>
      <c r="HU268" s="362"/>
      <c r="HV268" s="362"/>
      <c r="HW268" s="362"/>
      <c r="HX268" s="362"/>
      <c r="HY268" s="362"/>
      <c r="HZ268" s="362"/>
      <c r="IA268" s="362"/>
      <c r="IB268" s="362"/>
      <c r="IC268" s="613"/>
      <c r="ID268" s="612"/>
      <c r="IE268" s="341"/>
      <c r="IF268" s="361" t="s">
        <v>147</v>
      </c>
      <c r="IG268" s="362"/>
      <c r="IH268" s="362"/>
      <c r="II268" s="362"/>
      <c r="IJ268" s="362"/>
      <c r="IK268" s="362"/>
      <c r="IL268" s="362"/>
      <c r="IM268" s="362"/>
      <c r="IN268" s="362"/>
      <c r="IO268" s="362"/>
      <c r="IP268" s="362"/>
      <c r="IQ268" s="362"/>
      <c r="IR268" s="362"/>
      <c r="IS268" s="362"/>
      <c r="IT268" s="613"/>
      <c r="IU268" s="612"/>
      <c r="IV268" s="341"/>
      <c r="IW268" s="361" t="s">
        <v>147</v>
      </c>
      <c r="IX268" s="362"/>
      <c r="IY268" s="362"/>
      <c r="IZ268" s="362"/>
      <c r="JA268" s="362"/>
      <c r="JB268" s="362"/>
      <c r="JC268" s="362"/>
      <c r="JD268" s="362"/>
      <c r="JE268" s="362"/>
      <c r="JF268" s="362"/>
      <c r="JG268" s="362"/>
      <c r="JH268" s="362"/>
      <c r="JI268" s="362"/>
      <c r="JJ268" s="362"/>
      <c r="JK268" s="613"/>
      <c r="JL268" s="612"/>
      <c r="JM268" s="341"/>
      <c r="JN268" s="361" t="s">
        <v>147</v>
      </c>
      <c r="JO268" s="362"/>
      <c r="JP268" s="362"/>
      <c r="JQ268" s="362"/>
      <c r="JR268" s="362"/>
      <c r="JS268" s="362"/>
      <c r="JT268" s="362"/>
      <c r="JU268" s="362"/>
      <c r="JV268" s="362"/>
      <c r="JW268" s="362"/>
      <c r="JX268" s="362"/>
      <c r="JY268" s="362"/>
      <c r="JZ268" s="362"/>
      <c r="KA268" s="362"/>
      <c r="KB268" s="613"/>
      <c r="KC268" s="612"/>
      <c r="KD268" s="341"/>
      <c r="KE268" s="361" t="s">
        <v>147</v>
      </c>
      <c r="KF268" s="362"/>
      <c r="KG268" s="362"/>
      <c r="KH268" s="362"/>
      <c r="KI268" s="362"/>
      <c r="KJ268" s="362"/>
      <c r="KK268" s="362"/>
      <c r="KL268" s="362"/>
      <c r="KM268" s="362"/>
      <c r="KN268" s="362"/>
      <c r="KO268" s="362"/>
      <c r="KP268" s="362"/>
      <c r="KQ268" s="362"/>
      <c r="KR268" s="362"/>
      <c r="KS268" s="613"/>
      <c r="KT268" s="612"/>
      <c r="KU268" s="351"/>
    </row>
    <row r="269" ht="15.75" customHeight="1">
      <c r="A269" s="341">
        <v>1.0</v>
      </c>
      <c r="B269" s="342" t="s">
        <v>159</v>
      </c>
      <c r="C269" s="343" t="s">
        <v>121</v>
      </c>
      <c r="D269" s="343" t="s">
        <v>152</v>
      </c>
      <c r="E269" s="344"/>
      <c r="F269" s="344"/>
      <c r="G269" s="344">
        <f t="shared" ref="G269:G271" si="2179">IFERROR(E269*F269/1000000,0)</f>
        <v>0</v>
      </c>
      <c r="H269" s="345"/>
      <c r="I269" s="344">
        <f t="shared" ref="I269:I271" si="2180">IFERROR(+G269*H269,"")</f>
        <v>0</v>
      </c>
      <c r="J269" s="346"/>
      <c r="K269" s="347"/>
      <c r="L269" s="347"/>
      <c r="M269" s="344">
        <f t="shared" ref="M269:M271" si="2181">IFERROR(+(IF(G269="","0",G269))+(IF(I269="","0",I269))+(IF(L269="","0",L269)),"")</f>
        <v>0</v>
      </c>
      <c r="N269" s="345">
        <v>0.294289866351475</v>
      </c>
      <c r="O269" s="348">
        <f t="shared" ref="O269:O271" si="2182">IFERROR(+N269*(M269-L269),"")</f>
        <v>0</v>
      </c>
      <c r="P269" s="348">
        <f t="shared" ref="P269:P271" si="2183">IFERROR(+(IF(M269="","0",M269))-(IF(O269="","0",O269)),"")</f>
        <v>0</v>
      </c>
      <c r="Q269" s="612"/>
      <c r="R269" s="341">
        <v>1.0</v>
      </c>
      <c r="S269" s="342" t="s">
        <v>159</v>
      </c>
      <c r="T269" s="343" t="s">
        <v>121</v>
      </c>
      <c r="U269" s="343" t="s">
        <v>152</v>
      </c>
      <c r="V269" s="344"/>
      <c r="W269" s="344"/>
      <c r="X269" s="344">
        <f t="shared" ref="X269:X271" si="2184">IFERROR(V269*W269/1000000,0)</f>
        <v>0</v>
      </c>
      <c r="Y269" s="345"/>
      <c r="Z269" s="344">
        <f t="shared" ref="Z269:Z271" si="2185">IFERROR(+X269*Y269,"")</f>
        <v>0</v>
      </c>
      <c r="AA269" s="346"/>
      <c r="AB269" s="347"/>
      <c r="AC269" s="347"/>
      <c r="AD269" s="344">
        <f t="shared" ref="AD269:AD271" si="2186">IFERROR(+(IF(X269="","0",X269))+(IF(Z269="","0",Z269))+(IF(AC269="","0",AC269)),"")</f>
        <v>0</v>
      </c>
      <c r="AE269" s="345">
        <v>0.294289866351475</v>
      </c>
      <c r="AF269" s="348">
        <f t="shared" ref="AF269:AF271" si="2187">IFERROR(+AE269*(AD269-AC269),"")</f>
        <v>0</v>
      </c>
      <c r="AG269" s="348">
        <f t="shared" ref="AG269:AG271" si="2188">IFERROR(+(IF(AD269="","0",AD269))-(IF(AF269="","0",AF269)),"")</f>
        <v>0</v>
      </c>
      <c r="AH269" s="612"/>
      <c r="AI269" s="341">
        <v>1.0</v>
      </c>
      <c r="AJ269" s="342" t="s">
        <v>159</v>
      </c>
      <c r="AK269" s="343" t="s">
        <v>121</v>
      </c>
      <c r="AL269" s="343" t="s">
        <v>152</v>
      </c>
      <c r="AM269" s="344"/>
      <c r="AN269" s="344"/>
      <c r="AO269" s="344">
        <f t="shared" ref="AO269:AO271" si="2189">IFERROR(AM269*AN269/1000000,0)</f>
        <v>0</v>
      </c>
      <c r="AP269" s="345"/>
      <c r="AQ269" s="344">
        <f t="shared" ref="AQ269:AQ271" si="2190">IFERROR(+AO269*AP269,"")</f>
        <v>0</v>
      </c>
      <c r="AR269" s="346"/>
      <c r="AS269" s="347"/>
      <c r="AT269" s="347"/>
      <c r="AU269" s="344">
        <f t="shared" ref="AU269:AU271" si="2191">IFERROR(+(IF(AO269="","0",AO269))+(IF(AQ269="","0",AQ269))+(IF(AT269="","0",AT269)),"")</f>
        <v>0</v>
      </c>
      <c r="AV269" s="345">
        <v>0.294289866351475</v>
      </c>
      <c r="AW269" s="348">
        <f t="shared" ref="AW269:AW271" si="2192">IFERROR(+AV269*(AU269-AT269),"")</f>
        <v>0</v>
      </c>
      <c r="AX269" s="348">
        <f t="shared" ref="AX269:AX271" si="2193">IFERROR(+(IF(AU269="","0",AU269))-(IF(AW269="","0",AW269)),"")</f>
        <v>0</v>
      </c>
      <c r="AY269" s="612"/>
      <c r="AZ269" s="341">
        <v>1.0</v>
      </c>
      <c r="BA269" s="342" t="s">
        <v>159</v>
      </c>
      <c r="BB269" s="343" t="s">
        <v>121</v>
      </c>
      <c r="BC269" s="343" t="s">
        <v>152</v>
      </c>
      <c r="BD269" s="344"/>
      <c r="BE269" s="344"/>
      <c r="BF269" s="344">
        <f t="shared" ref="BF269:BF271" si="2194">IFERROR(BD269*BE269/1000000,0)</f>
        <v>0</v>
      </c>
      <c r="BG269" s="345"/>
      <c r="BH269" s="344">
        <f t="shared" ref="BH269:BH271" si="2195">IFERROR(+BF269*BG269,"")</f>
        <v>0</v>
      </c>
      <c r="BI269" s="346"/>
      <c r="BJ269" s="347"/>
      <c r="BK269" s="347"/>
      <c r="BL269" s="344">
        <f t="shared" ref="BL269:BL271" si="2196">IFERROR(+(IF(BF269="","0",BF269))+(IF(BH269="","0",BH269))+(IF(BK269="","0",BK269)),"")</f>
        <v>0</v>
      </c>
      <c r="BM269" s="345">
        <v>0.294289866351475</v>
      </c>
      <c r="BN269" s="348">
        <f t="shared" ref="BN269:BN271" si="2197">IFERROR(+BM269*(BL269-BK269),"")</f>
        <v>0</v>
      </c>
      <c r="BO269" s="348">
        <f t="shared" ref="BO269:BO271" si="2198">IFERROR(+(IF(BL269="","0",BL269))-(IF(BN269="","0",BN269)),"")</f>
        <v>0</v>
      </c>
      <c r="BP269" s="612"/>
      <c r="BQ269" s="341">
        <v>1.0</v>
      </c>
      <c r="BR269" s="342" t="s">
        <v>159</v>
      </c>
      <c r="BS269" s="343" t="s">
        <v>121</v>
      </c>
      <c r="BT269" s="343" t="s">
        <v>152</v>
      </c>
      <c r="BU269" s="344"/>
      <c r="BV269" s="344"/>
      <c r="BW269" s="344">
        <f t="shared" ref="BW269:BW271" si="2199">IFERROR(BU269*BV269/1000000,0)</f>
        <v>0</v>
      </c>
      <c r="BX269" s="345"/>
      <c r="BY269" s="344">
        <f t="shared" ref="BY269:BY271" si="2200">IFERROR(+BW269*BX269,"")</f>
        <v>0</v>
      </c>
      <c r="BZ269" s="346"/>
      <c r="CA269" s="347"/>
      <c r="CB269" s="347"/>
      <c r="CC269" s="344">
        <f t="shared" ref="CC269:CC271" si="2201">IFERROR(+(IF(BW269="","0",BW269))+(IF(BY269="","0",BY269))+(IF(CB269="","0",CB269)),"")</f>
        <v>0</v>
      </c>
      <c r="CD269" s="345">
        <v>0.294289866351475</v>
      </c>
      <c r="CE269" s="348">
        <f t="shared" ref="CE269:CE271" si="2202">IFERROR(+CD269*(CC269-CB269),"")</f>
        <v>0</v>
      </c>
      <c r="CF269" s="348">
        <f t="shared" ref="CF269:CF271" si="2203">IFERROR(+(IF(CC269="","0",CC269))-(IF(CE269="","0",CE269)),"")</f>
        <v>0</v>
      </c>
      <c r="CG269" s="612"/>
      <c r="CH269" s="341">
        <v>1.0</v>
      </c>
      <c r="CI269" s="342" t="s">
        <v>159</v>
      </c>
      <c r="CJ269" s="343" t="s">
        <v>121</v>
      </c>
      <c r="CK269" s="343" t="s">
        <v>152</v>
      </c>
      <c r="CL269" s="344"/>
      <c r="CM269" s="344"/>
      <c r="CN269" s="344">
        <f t="shared" ref="CN269:CN271" si="2204">IFERROR(CL269*CM269/1000000,0)</f>
        <v>0</v>
      </c>
      <c r="CO269" s="345"/>
      <c r="CP269" s="344">
        <f t="shared" ref="CP269:CP271" si="2205">IFERROR(+CN269*CO269,"")</f>
        <v>0</v>
      </c>
      <c r="CQ269" s="346"/>
      <c r="CR269" s="347"/>
      <c r="CS269" s="347"/>
      <c r="CT269" s="344">
        <f t="shared" ref="CT269:CT271" si="2206">IFERROR(+(IF(CN269="","0",CN269))+(IF(CP269="","0",CP269))+(IF(CS269="","0",CS269)),"")</f>
        <v>0</v>
      </c>
      <c r="CU269" s="345">
        <v>0.294289866351475</v>
      </c>
      <c r="CV269" s="348">
        <f t="shared" ref="CV269:CV271" si="2207">IFERROR(+CU269*(CT269-CS269),"")</f>
        <v>0</v>
      </c>
      <c r="CW269" s="348">
        <f t="shared" ref="CW269:CW271" si="2208">IFERROR(+(IF(CT269="","0",CT269))-(IF(CV269="","0",CV269)),"")</f>
        <v>0</v>
      </c>
      <c r="CX269" s="612"/>
      <c r="CY269" s="341">
        <v>1.0</v>
      </c>
      <c r="CZ269" s="342" t="s">
        <v>159</v>
      </c>
      <c r="DA269" s="343" t="s">
        <v>121</v>
      </c>
      <c r="DB269" s="343" t="s">
        <v>152</v>
      </c>
      <c r="DC269" s="344"/>
      <c r="DD269" s="344"/>
      <c r="DE269" s="344">
        <f t="shared" ref="DE269:DE271" si="2209">IFERROR(DC269*DD269/1000000,0)</f>
        <v>0</v>
      </c>
      <c r="DF269" s="345"/>
      <c r="DG269" s="344">
        <f t="shared" ref="DG269:DG271" si="2210">IFERROR(+DE269*DF269,"")</f>
        <v>0</v>
      </c>
      <c r="DH269" s="346"/>
      <c r="DI269" s="347"/>
      <c r="DJ269" s="347"/>
      <c r="DK269" s="344">
        <f t="shared" ref="DK269:DK271" si="2211">IFERROR(+(IF(DE269="","0",DE269))+(IF(DG269="","0",DG269))+(IF(DJ269="","0",DJ269)),"")</f>
        <v>0</v>
      </c>
      <c r="DL269" s="345">
        <v>0.294289866351475</v>
      </c>
      <c r="DM269" s="348">
        <f t="shared" ref="DM269:DM271" si="2212">IFERROR(+DL269*(DK269-DJ269),"")</f>
        <v>0</v>
      </c>
      <c r="DN269" s="348">
        <f t="shared" ref="DN269:DN271" si="2213">IFERROR(+(IF(DK269="","0",DK269))-(IF(DM269="","0",DM269)),"")</f>
        <v>0</v>
      </c>
      <c r="DO269" s="612"/>
      <c r="DP269" s="341">
        <v>1.0</v>
      </c>
      <c r="DQ269" s="342" t="s">
        <v>159</v>
      </c>
      <c r="DR269" s="343" t="s">
        <v>121</v>
      </c>
      <c r="DS269" s="343" t="s">
        <v>152</v>
      </c>
      <c r="DT269" s="344"/>
      <c r="DU269" s="344"/>
      <c r="DV269" s="344">
        <f t="shared" ref="DV269:DV271" si="2214">IFERROR(DT269*DU269/1000000,0)</f>
        <v>0</v>
      </c>
      <c r="DW269" s="345"/>
      <c r="DX269" s="344">
        <f t="shared" ref="DX269:DX271" si="2215">IFERROR(+DV269*DW269,"")</f>
        <v>0</v>
      </c>
      <c r="DY269" s="346"/>
      <c r="DZ269" s="347"/>
      <c r="EA269" s="347"/>
      <c r="EB269" s="344">
        <f t="shared" ref="EB269:EB271" si="2216">IFERROR(+(IF(DV269="","0",DV269))+(IF(DX269="","0",DX269))+(IF(EA269="","0",EA269)),"")</f>
        <v>0</v>
      </c>
      <c r="EC269" s="345">
        <v>0.294289866351475</v>
      </c>
      <c r="ED269" s="348">
        <f t="shared" ref="ED269:ED271" si="2217">IFERROR(+EC269*(EB269-EA269),"")</f>
        <v>0</v>
      </c>
      <c r="EE269" s="348">
        <f t="shared" ref="EE269:EE271" si="2218">IFERROR(+(IF(EB269="","0",EB269))-(IF(ED269="","0",ED269)),"")</f>
        <v>0</v>
      </c>
      <c r="EF269" s="612"/>
      <c r="EG269" s="341">
        <v>1.0</v>
      </c>
      <c r="EH269" s="342" t="s">
        <v>159</v>
      </c>
      <c r="EI269" s="343" t="s">
        <v>121</v>
      </c>
      <c r="EJ269" s="343" t="s">
        <v>152</v>
      </c>
      <c r="EK269" s="344"/>
      <c r="EL269" s="344"/>
      <c r="EM269" s="344">
        <f t="shared" ref="EM269:EM271" si="2219">IFERROR(EK269*EL269/1000000,0)</f>
        <v>0</v>
      </c>
      <c r="EN269" s="345"/>
      <c r="EO269" s="344">
        <f t="shared" ref="EO269:EO271" si="2220">IFERROR(+EM269*EN269,"")</f>
        <v>0</v>
      </c>
      <c r="EP269" s="346"/>
      <c r="EQ269" s="347"/>
      <c r="ER269" s="347"/>
      <c r="ES269" s="344">
        <f t="shared" ref="ES269:ES271" si="2221">IFERROR(+(IF(EM269="","0",EM269))+(IF(EO269="","0",EO269))+(IF(ER269="","0",ER269)),"")</f>
        <v>0</v>
      </c>
      <c r="ET269" s="345">
        <v>0.294289866351475</v>
      </c>
      <c r="EU269" s="348">
        <f t="shared" ref="EU269:EU271" si="2222">IFERROR(+ET269*(ES269-ER269),"")</f>
        <v>0</v>
      </c>
      <c r="EV269" s="348">
        <f t="shared" ref="EV269:EV271" si="2223">IFERROR(+(IF(ES269="","0",ES269))-(IF(EU269="","0",EU269)),"")</f>
        <v>0</v>
      </c>
      <c r="EW269" s="612"/>
      <c r="EX269" s="341">
        <v>1.0</v>
      </c>
      <c r="EY269" s="342" t="s">
        <v>159</v>
      </c>
      <c r="EZ269" s="343" t="s">
        <v>121</v>
      </c>
      <c r="FA269" s="343" t="s">
        <v>152</v>
      </c>
      <c r="FB269" s="344"/>
      <c r="FC269" s="344"/>
      <c r="FD269" s="344">
        <f t="shared" ref="FD269:FD271" si="2224">IFERROR(FB269*FC269/1000000,0)</f>
        <v>0</v>
      </c>
      <c r="FE269" s="345"/>
      <c r="FF269" s="344">
        <f t="shared" ref="FF269:FF271" si="2225">IFERROR(+FD269*FE269,"")</f>
        <v>0</v>
      </c>
      <c r="FG269" s="346"/>
      <c r="FH269" s="347"/>
      <c r="FI269" s="347"/>
      <c r="FJ269" s="344">
        <f t="shared" ref="FJ269:FJ271" si="2226">IFERROR(+(IF(FD269="","0",FD269))+(IF(FF269="","0",FF269))+(IF(FI269="","0",FI269)),"")</f>
        <v>0</v>
      </c>
      <c r="FK269" s="345">
        <v>0.294289866351475</v>
      </c>
      <c r="FL269" s="348">
        <f t="shared" ref="FL269:FL271" si="2227">IFERROR(+FK269*(FJ269-FI269),"")</f>
        <v>0</v>
      </c>
      <c r="FM269" s="348">
        <f t="shared" ref="FM269:FM271" si="2228">IFERROR(+(IF(FJ269="","0",FJ269))-(IF(FL269="","0",FL269)),"")</f>
        <v>0</v>
      </c>
      <c r="FN269" s="612"/>
      <c r="FO269" s="341">
        <v>1.0</v>
      </c>
      <c r="FP269" s="342" t="s">
        <v>159</v>
      </c>
      <c r="FQ269" s="343" t="s">
        <v>121</v>
      </c>
      <c r="FR269" s="343" t="s">
        <v>152</v>
      </c>
      <c r="FS269" s="344"/>
      <c r="FT269" s="344"/>
      <c r="FU269" s="344">
        <f t="shared" ref="FU269:FU271" si="2229">IFERROR(FS269*FT269/1000000,0)</f>
        <v>0</v>
      </c>
      <c r="FV269" s="345"/>
      <c r="FW269" s="344">
        <f t="shared" ref="FW269:FW271" si="2230">IFERROR(+FU269*FV269,"")</f>
        <v>0</v>
      </c>
      <c r="FX269" s="346"/>
      <c r="FY269" s="347"/>
      <c r="FZ269" s="347"/>
      <c r="GA269" s="344">
        <f t="shared" ref="GA269:GA271" si="2231">IFERROR(+(IF(FU269="","0",FU269))+(IF(FW269="","0",FW269))+(IF(FZ269="","0",FZ269)),"")</f>
        <v>0</v>
      </c>
      <c r="GB269" s="345">
        <v>0.294289866351475</v>
      </c>
      <c r="GC269" s="348">
        <f t="shared" ref="GC269:GC271" si="2232">IFERROR(+GB269*(GA269-FZ269),"")</f>
        <v>0</v>
      </c>
      <c r="GD269" s="348">
        <f t="shared" ref="GD269:GD271" si="2233">IFERROR(+(IF(GA269="","0",GA269))-(IF(GC269="","0",GC269)),"")</f>
        <v>0</v>
      </c>
      <c r="GE269" s="612"/>
      <c r="GF269" s="341">
        <v>1.0</v>
      </c>
      <c r="GG269" s="342" t="s">
        <v>159</v>
      </c>
      <c r="GH269" s="343" t="s">
        <v>121</v>
      </c>
      <c r="GI269" s="343" t="s">
        <v>152</v>
      </c>
      <c r="GJ269" s="344"/>
      <c r="GK269" s="344"/>
      <c r="GL269" s="344">
        <f t="shared" ref="GL269:GL271" si="2234">IFERROR(GJ269*GK269/1000000,0)</f>
        <v>0</v>
      </c>
      <c r="GM269" s="345"/>
      <c r="GN269" s="344">
        <f t="shared" ref="GN269:GN271" si="2235">IFERROR(+GL269*GM269,"")</f>
        <v>0</v>
      </c>
      <c r="GO269" s="346"/>
      <c r="GP269" s="347"/>
      <c r="GQ269" s="347"/>
      <c r="GR269" s="344">
        <f t="shared" ref="GR269:GR271" si="2236">IFERROR(+(IF(GL269="","0",GL269))+(IF(GN269="","0",GN269))+(IF(GQ269="","0",GQ269)),"")</f>
        <v>0</v>
      </c>
      <c r="GS269" s="345">
        <v>0.294289866351475</v>
      </c>
      <c r="GT269" s="348">
        <f t="shared" ref="GT269:GT271" si="2237">IFERROR(+GS269*(GR269-GQ269),"")</f>
        <v>0</v>
      </c>
      <c r="GU269" s="348">
        <f t="shared" ref="GU269:GU271" si="2238">IFERROR(+(IF(GR269="","0",GR269))-(IF(GT269="","0",GT269)),"")</f>
        <v>0</v>
      </c>
      <c r="GV269" s="612"/>
      <c r="GW269" s="341">
        <v>1.0</v>
      </c>
      <c r="GX269" s="342" t="s">
        <v>159</v>
      </c>
      <c r="GY269" s="343" t="s">
        <v>121</v>
      </c>
      <c r="GZ269" s="343" t="s">
        <v>152</v>
      </c>
      <c r="HA269" s="344"/>
      <c r="HB269" s="344"/>
      <c r="HC269" s="344">
        <f t="shared" ref="HC269:HC271" si="2239">IFERROR(HA269*HB269/1000000,0)</f>
        <v>0</v>
      </c>
      <c r="HD269" s="345"/>
      <c r="HE269" s="344">
        <f t="shared" ref="HE269:HE271" si="2240">IFERROR(+HC269*HD269,"")</f>
        <v>0</v>
      </c>
      <c r="HF269" s="346"/>
      <c r="HG269" s="347"/>
      <c r="HH269" s="347"/>
      <c r="HI269" s="344">
        <f t="shared" ref="HI269:HI271" si="2241">IFERROR(+(IF(HC269="","0",HC269))+(IF(HE269="","0",HE269))+(IF(HH269="","0",HH269)),"")</f>
        <v>0</v>
      </c>
      <c r="HJ269" s="345">
        <v>0.294289866351475</v>
      </c>
      <c r="HK269" s="348">
        <f t="shared" ref="HK269:HK271" si="2242">IFERROR(+HJ269*(HI269-HH269),"")</f>
        <v>0</v>
      </c>
      <c r="HL269" s="348">
        <f t="shared" ref="HL269:HL271" si="2243">IFERROR(+(IF(HI269="","0",HI269))-(IF(HK269="","0",HK269)),"")</f>
        <v>0</v>
      </c>
      <c r="HM269" s="612"/>
      <c r="HN269" s="341">
        <v>1.0</v>
      </c>
      <c r="HO269" s="342" t="s">
        <v>159</v>
      </c>
      <c r="HP269" s="343" t="s">
        <v>121</v>
      </c>
      <c r="HQ269" s="343" t="s">
        <v>152</v>
      </c>
      <c r="HR269" s="344"/>
      <c r="HS269" s="344"/>
      <c r="HT269" s="344">
        <f t="shared" ref="HT269:HT271" si="2244">IFERROR(HR269*HS269/1000000,0)</f>
        <v>0</v>
      </c>
      <c r="HU269" s="345"/>
      <c r="HV269" s="344">
        <f t="shared" ref="HV269:HV271" si="2245">IFERROR(+HT269*HU269,"")</f>
        <v>0</v>
      </c>
      <c r="HW269" s="346"/>
      <c r="HX269" s="347"/>
      <c r="HY269" s="347"/>
      <c r="HZ269" s="344">
        <f t="shared" ref="HZ269:HZ271" si="2246">IFERROR(+(IF(HT269="","0",HT269))+(IF(HV269="","0",HV269))+(IF(HY269="","0",HY269)),"")</f>
        <v>0</v>
      </c>
      <c r="IA269" s="345">
        <v>0.294289866351475</v>
      </c>
      <c r="IB269" s="348">
        <f t="shared" ref="IB269:IB271" si="2247">IFERROR(+IA269*(HZ269-HY269),"")</f>
        <v>0</v>
      </c>
      <c r="IC269" s="348">
        <f t="shared" ref="IC269:IC271" si="2248">IFERROR(+(IF(HZ269="","0",HZ269))-(IF(IB269="","0",IB269)),"")</f>
        <v>0</v>
      </c>
      <c r="ID269" s="612"/>
      <c r="IE269" s="341">
        <v>1.0</v>
      </c>
      <c r="IF269" s="342" t="s">
        <v>159</v>
      </c>
      <c r="IG269" s="343" t="s">
        <v>121</v>
      </c>
      <c r="IH269" s="343" t="s">
        <v>152</v>
      </c>
      <c r="II269" s="344"/>
      <c r="IJ269" s="344"/>
      <c r="IK269" s="344">
        <f t="shared" ref="IK269:IK271" si="2249">IFERROR(II269*IJ269/1000000,0)</f>
        <v>0</v>
      </c>
      <c r="IL269" s="345"/>
      <c r="IM269" s="344">
        <f t="shared" ref="IM269:IM271" si="2250">IFERROR(+IK269*IL269,"")</f>
        <v>0</v>
      </c>
      <c r="IN269" s="346"/>
      <c r="IO269" s="347"/>
      <c r="IP269" s="347"/>
      <c r="IQ269" s="344">
        <f t="shared" ref="IQ269:IQ271" si="2251">IFERROR(+(IF(IK269="","0",IK269))+(IF(IM269="","0",IM269))+(IF(IP269="","0",IP269)),"")</f>
        <v>0</v>
      </c>
      <c r="IR269" s="345">
        <v>0.294289866351475</v>
      </c>
      <c r="IS269" s="348">
        <f t="shared" ref="IS269:IS271" si="2252">IFERROR(+IR269*(IQ269-IP269),"")</f>
        <v>0</v>
      </c>
      <c r="IT269" s="348">
        <f t="shared" ref="IT269:IT271" si="2253">IFERROR(+(IF(IQ269="","0",IQ269))-(IF(IS269="","0",IS269)),"")</f>
        <v>0</v>
      </c>
      <c r="IU269" s="612"/>
      <c r="IV269" s="341">
        <v>1.0</v>
      </c>
      <c r="IW269" s="342" t="s">
        <v>159</v>
      </c>
      <c r="IX269" s="343" t="s">
        <v>121</v>
      </c>
      <c r="IY269" s="343" t="s">
        <v>152</v>
      </c>
      <c r="IZ269" s="344"/>
      <c r="JA269" s="344"/>
      <c r="JB269" s="344">
        <f t="shared" ref="JB269:JB271" si="2254">IFERROR(IZ269*JA269/1000000,0)</f>
        <v>0</v>
      </c>
      <c r="JC269" s="345"/>
      <c r="JD269" s="344">
        <f t="shared" ref="JD269:JD271" si="2255">IFERROR(+JB269*JC269,"")</f>
        <v>0</v>
      </c>
      <c r="JE269" s="346"/>
      <c r="JF269" s="347"/>
      <c r="JG269" s="347"/>
      <c r="JH269" s="344">
        <f t="shared" ref="JH269:JH271" si="2256">IFERROR(+(IF(JB269="","0",JB269))+(IF(JD269="","0",JD269))+(IF(JG269="","0",JG269)),"")</f>
        <v>0</v>
      </c>
      <c r="JI269" s="345">
        <v>0.294289866351475</v>
      </c>
      <c r="JJ269" s="348">
        <f t="shared" ref="JJ269:JJ271" si="2257">IFERROR(+JI269*(JH269-JG269),"")</f>
        <v>0</v>
      </c>
      <c r="JK269" s="348">
        <f t="shared" ref="JK269:JK271" si="2258">IFERROR(+(IF(JH269="","0",JH269))-(IF(JJ269="","0",JJ269)),"")</f>
        <v>0</v>
      </c>
      <c r="JL269" s="612"/>
      <c r="JM269" s="341">
        <v>1.0</v>
      </c>
      <c r="JN269" s="342" t="s">
        <v>159</v>
      </c>
      <c r="JO269" s="343" t="s">
        <v>121</v>
      </c>
      <c r="JP269" s="343" t="s">
        <v>152</v>
      </c>
      <c r="JQ269" s="344"/>
      <c r="JR269" s="344"/>
      <c r="JS269" s="344">
        <f t="shared" ref="JS269:JS271" si="2259">IFERROR(JQ269*JR269/1000000,0)</f>
        <v>0</v>
      </c>
      <c r="JT269" s="345"/>
      <c r="JU269" s="344">
        <f t="shared" ref="JU269:JU271" si="2260">IFERROR(+JS269*JT269,"")</f>
        <v>0</v>
      </c>
      <c r="JV269" s="346"/>
      <c r="JW269" s="347"/>
      <c r="JX269" s="347"/>
      <c r="JY269" s="344">
        <f t="shared" ref="JY269:JY271" si="2261">IFERROR(+(IF(JS269="","0",JS269))+(IF(JU269="","0",JU269))+(IF(JX269="","0",JX269)),"")</f>
        <v>0</v>
      </c>
      <c r="JZ269" s="345">
        <v>0.294289866351475</v>
      </c>
      <c r="KA269" s="348">
        <f t="shared" ref="KA269:KA271" si="2262">IFERROR(+JZ269*(JY269-JX269),"")</f>
        <v>0</v>
      </c>
      <c r="KB269" s="348">
        <f t="shared" ref="KB269:KB271" si="2263">IFERROR(+(IF(JY269="","0",JY269))-(IF(KA269="","0",KA269)),"")</f>
        <v>0</v>
      </c>
      <c r="KC269" s="612"/>
      <c r="KD269" s="341">
        <v>1.0</v>
      </c>
      <c r="KE269" s="342" t="s">
        <v>159</v>
      </c>
      <c r="KF269" s="343" t="s">
        <v>121</v>
      </c>
      <c r="KG269" s="343" t="s">
        <v>152</v>
      </c>
      <c r="KH269" s="344"/>
      <c r="KI269" s="344"/>
      <c r="KJ269" s="344">
        <f t="shared" ref="KJ269:KJ271" si="2264">IFERROR(KH269*KI269/1000000,0)</f>
        <v>0</v>
      </c>
      <c r="KK269" s="345"/>
      <c r="KL269" s="344">
        <f t="shared" ref="KL269:KL271" si="2265">IFERROR(+KJ269*KK269,"")</f>
        <v>0</v>
      </c>
      <c r="KM269" s="346"/>
      <c r="KN269" s="347"/>
      <c r="KO269" s="347"/>
      <c r="KP269" s="344">
        <f t="shared" ref="KP269:KP271" si="2266">IFERROR(+(IF(KJ269="","0",KJ269))+(IF(KL269="","0",KL269))+(IF(KO269="","0",KO269)),"")</f>
        <v>0</v>
      </c>
      <c r="KQ269" s="345">
        <v>0.294289866351475</v>
      </c>
      <c r="KR269" s="348">
        <f t="shared" ref="KR269:KR271" si="2267">IFERROR(+KQ269*(KP269-KO269),"")</f>
        <v>0</v>
      </c>
      <c r="KS269" s="348">
        <f t="shared" ref="KS269:KS271" si="2268">IFERROR(+(IF(KP269="","0",KP269))-(IF(KR269="","0",KR269)),"")</f>
        <v>0</v>
      </c>
      <c r="KT269" s="612"/>
      <c r="KU269" s="351"/>
    </row>
    <row r="270" ht="15.75" customHeight="1">
      <c r="A270" s="341">
        <v>2.0</v>
      </c>
      <c r="B270" s="342" t="s">
        <v>160</v>
      </c>
      <c r="C270" s="343" t="s">
        <v>121</v>
      </c>
      <c r="D270" s="343" t="s">
        <v>152</v>
      </c>
      <c r="E270" s="344"/>
      <c r="F270" s="344"/>
      <c r="G270" s="344">
        <f t="shared" si="2179"/>
        <v>0</v>
      </c>
      <c r="H270" s="345"/>
      <c r="I270" s="344">
        <f t="shared" si="2180"/>
        <v>0</v>
      </c>
      <c r="J270" s="346"/>
      <c r="K270" s="347"/>
      <c r="L270" s="347"/>
      <c r="M270" s="344">
        <f t="shared" si="2181"/>
        <v>0</v>
      </c>
      <c r="N270" s="345">
        <v>0.294289866351475</v>
      </c>
      <c r="O270" s="348">
        <f t="shared" si="2182"/>
        <v>0</v>
      </c>
      <c r="P270" s="348">
        <f t="shared" si="2183"/>
        <v>0</v>
      </c>
      <c r="Q270" s="612"/>
      <c r="R270" s="341">
        <v>2.0</v>
      </c>
      <c r="S270" s="342" t="s">
        <v>160</v>
      </c>
      <c r="T270" s="343" t="s">
        <v>121</v>
      </c>
      <c r="U270" s="343" t="s">
        <v>152</v>
      </c>
      <c r="V270" s="344"/>
      <c r="W270" s="344"/>
      <c r="X270" s="344">
        <f t="shared" si="2184"/>
        <v>0</v>
      </c>
      <c r="Y270" s="345"/>
      <c r="Z270" s="344">
        <f t="shared" si="2185"/>
        <v>0</v>
      </c>
      <c r="AA270" s="346"/>
      <c r="AB270" s="347"/>
      <c r="AC270" s="347"/>
      <c r="AD270" s="344">
        <f t="shared" si="2186"/>
        <v>0</v>
      </c>
      <c r="AE270" s="345">
        <v>0.294289866351475</v>
      </c>
      <c r="AF270" s="348">
        <f t="shared" si="2187"/>
        <v>0</v>
      </c>
      <c r="AG270" s="348">
        <f t="shared" si="2188"/>
        <v>0</v>
      </c>
      <c r="AH270" s="612"/>
      <c r="AI270" s="341">
        <v>2.0</v>
      </c>
      <c r="AJ270" s="342" t="s">
        <v>160</v>
      </c>
      <c r="AK270" s="343" t="s">
        <v>121</v>
      </c>
      <c r="AL270" s="343" t="s">
        <v>152</v>
      </c>
      <c r="AM270" s="344"/>
      <c r="AN270" s="344"/>
      <c r="AO270" s="344">
        <f t="shared" si="2189"/>
        <v>0</v>
      </c>
      <c r="AP270" s="345"/>
      <c r="AQ270" s="344">
        <f t="shared" si="2190"/>
        <v>0</v>
      </c>
      <c r="AR270" s="346"/>
      <c r="AS270" s="347"/>
      <c r="AT270" s="347"/>
      <c r="AU270" s="344">
        <f t="shared" si="2191"/>
        <v>0</v>
      </c>
      <c r="AV270" s="345">
        <v>0.294289866351475</v>
      </c>
      <c r="AW270" s="348">
        <f t="shared" si="2192"/>
        <v>0</v>
      </c>
      <c r="AX270" s="348">
        <f t="shared" si="2193"/>
        <v>0</v>
      </c>
      <c r="AY270" s="612"/>
      <c r="AZ270" s="341">
        <v>2.0</v>
      </c>
      <c r="BA270" s="342" t="s">
        <v>160</v>
      </c>
      <c r="BB270" s="343" t="s">
        <v>121</v>
      </c>
      <c r="BC270" s="343" t="s">
        <v>152</v>
      </c>
      <c r="BD270" s="344"/>
      <c r="BE270" s="344"/>
      <c r="BF270" s="344">
        <f t="shared" si="2194"/>
        <v>0</v>
      </c>
      <c r="BG270" s="345"/>
      <c r="BH270" s="344">
        <f t="shared" si="2195"/>
        <v>0</v>
      </c>
      <c r="BI270" s="346"/>
      <c r="BJ270" s="347"/>
      <c r="BK270" s="347"/>
      <c r="BL270" s="344">
        <f t="shared" si="2196"/>
        <v>0</v>
      </c>
      <c r="BM270" s="345">
        <v>0.294289866351475</v>
      </c>
      <c r="BN270" s="348">
        <f t="shared" si="2197"/>
        <v>0</v>
      </c>
      <c r="BO270" s="348">
        <f t="shared" si="2198"/>
        <v>0</v>
      </c>
      <c r="BP270" s="612"/>
      <c r="BQ270" s="341">
        <v>2.0</v>
      </c>
      <c r="BR270" s="342" t="s">
        <v>160</v>
      </c>
      <c r="BS270" s="343" t="s">
        <v>121</v>
      </c>
      <c r="BT270" s="343" t="s">
        <v>152</v>
      </c>
      <c r="BU270" s="344"/>
      <c r="BV270" s="344"/>
      <c r="BW270" s="344">
        <f t="shared" si="2199"/>
        <v>0</v>
      </c>
      <c r="BX270" s="345"/>
      <c r="BY270" s="344">
        <f t="shared" si="2200"/>
        <v>0</v>
      </c>
      <c r="BZ270" s="346"/>
      <c r="CA270" s="347"/>
      <c r="CB270" s="347"/>
      <c r="CC270" s="344">
        <f t="shared" si="2201"/>
        <v>0</v>
      </c>
      <c r="CD270" s="345">
        <v>0.294289866351475</v>
      </c>
      <c r="CE270" s="348">
        <f t="shared" si="2202"/>
        <v>0</v>
      </c>
      <c r="CF270" s="348">
        <f t="shared" si="2203"/>
        <v>0</v>
      </c>
      <c r="CG270" s="612"/>
      <c r="CH270" s="341">
        <v>2.0</v>
      </c>
      <c r="CI270" s="342" t="s">
        <v>160</v>
      </c>
      <c r="CJ270" s="343" t="s">
        <v>121</v>
      </c>
      <c r="CK270" s="343" t="s">
        <v>152</v>
      </c>
      <c r="CL270" s="344"/>
      <c r="CM270" s="344"/>
      <c r="CN270" s="344">
        <f t="shared" si="2204"/>
        <v>0</v>
      </c>
      <c r="CO270" s="345"/>
      <c r="CP270" s="344">
        <f t="shared" si="2205"/>
        <v>0</v>
      </c>
      <c r="CQ270" s="346"/>
      <c r="CR270" s="347"/>
      <c r="CS270" s="347"/>
      <c r="CT270" s="344">
        <f t="shared" si="2206"/>
        <v>0</v>
      </c>
      <c r="CU270" s="345">
        <v>0.294289866351475</v>
      </c>
      <c r="CV270" s="348">
        <f t="shared" si="2207"/>
        <v>0</v>
      </c>
      <c r="CW270" s="348">
        <f t="shared" si="2208"/>
        <v>0</v>
      </c>
      <c r="CX270" s="612"/>
      <c r="CY270" s="341">
        <v>2.0</v>
      </c>
      <c r="CZ270" s="342" t="s">
        <v>160</v>
      </c>
      <c r="DA270" s="343" t="s">
        <v>121</v>
      </c>
      <c r="DB270" s="343" t="s">
        <v>152</v>
      </c>
      <c r="DC270" s="344"/>
      <c r="DD270" s="344"/>
      <c r="DE270" s="344">
        <f t="shared" si="2209"/>
        <v>0</v>
      </c>
      <c r="DF270" s="345"/>
      <c r="DG270" s="344">
        <f t="shared" si="2210"/>
        <v>0</v>
      </c>
      <c r="DH270" s="346"/>
      <c r="DI270" s="347"/>
      <c r="DJ270" s="347"/>
      <c r="DK270" s="344">
        <f t="shared" si="2211"/>
        <v>0</v>
      </c>
      <c r="DL270" s="345">
        <v>0.294289866351475</v>
      </c>
      <c r="DM270" s="348">
        <f t="shared" si="2212"/>
        <v>0</v>
      </c>
      <c r="DN270" s="348">
        <f t="shared" si="2213"/>
        <v>0</v>
      </c>
      <c r="DO270" s="612"/>
      <c r="DP270" s="341">
        <v>2.0</v>
      </c>
      <c r="DQ270" s="342" t="s">
        <v>160</v>
      </c>
      <c r="DR270" s="343" t="s">
        <v>121</v>
      </c>
      <c r="DS270" s="343" t="s">
        <v>152</v>
      </c>
      <c r="DT270" s="344"/>
      <c r="DU270" s="344"/>
      <c r="DV270" s="344">
        <f t="shared" si="2214"/>
        <v>0</v>
      </c>
      <c r="DW270" s="345"/>
      <c r="DX270" s="344">
        <f t="shared" si="2215"/>
        <v>0</v>
      </c>
      <c r="DY270" s="346"/>
      <c r="DZ270" s="347"/>
      <c r="EA270" s="347"/>
      <c r="EB270" s="344">
        <f t="shared" si="2216"/>
        <v>0</v>
      </c>
      <c r="EC270" s="345">
        <v>0.294289866351475</v>
      </c>
      <c r="ED270" s="348">
        <f t="shared" si="2217"/>
        <v>0</v>
      </c>
      <c r="EE270" s="348">
        <f t="shared" si="2218"/>
        <v>0</v>
      </c>
      <c r="EF270" s="612"/>
      <c r="EG270" s="341">
        <v>2.0</v>
      </c>
      <c r="EH270" s="342" t="s">
        <v>160</v>
      </c>
      <c r="EI270" s="343" t="s">
        <v>121</v>
      </c>
      <c r="EJ270" s="343" t="s">
        <v>152</v>
      </c>
      <c r="EK270" s="344"/>
      <c r="EL270" s="344"/>
      <c r="EM270" s="344">
        <f t="shared" si="2219"/>
        <v>0</v>
      </c>
      <c r="EN270" s="345"/>
      <c r="EO270" s="344">
        <f t="shared" si="2220"/>
        <v>0</v>
      </c>
      <c r="EP270" s="346"/>
      <c r="EQ270" s="347"/>
      <c r="ER270" s="347"/>
      <c r="ES270" s="344">
        <f t="shared" si="2221"/>
        <v>0</v>
      </c>
      <c r="ET270" s="345">
        <v>0.294289866351475</v>
      </c>
      <c r="EU270" s="348">
        <f t="shared" si="2222"/>
        <v>0</v>
      </c>
      <c r="EV270" s="348">
        <f t="shared" si="2223"/>
        <v>0</v>
      </c>
      <c r="EW270" s="612"/>
      <c r="EX270" s="341">
        <v>2.0</v>
      </c>
      <c r="EY270" s="342" t="s">
        <v>160</v>
      </c>
      <c r="EZ270" s="343" t="s">
        <v>121</v>
      </c>
      <c r="FA270" s="343" t="s">
        <v>152</v>
      </c>
      <c r="FB270" s="344"/>
      <c r="FC270" s="344"/>
      <c r="FD270" s="344">
        <f t="shared" si="2224"/>
        <v>0</v>
      </c>
      <c r="FE270" s="345"/>
      <c r="FF270" s="344">
        <f t="shared" si="2225"/>
        <v>0</v>
      </c>
      <c r="FG270" s="346"/>
      <c r="FH270" s="347"/>
      <c r="FI270" s="347"/>
      <c r="FJ270" s="344">
        <f t="shared" si="2226"/>
        <v>0</v>
      </c>
      <c r="FK270" s="345">
        <v>0.294289866351475</v>
      </c>
      <c r="FL270" s="348">
        <f t="shared" si="2227"/>
        <v>0</v>
      </c>
      <c r="FM270" s="348">
        <f t="shared" si="2228"/>
        <v>0</v>
      </c>
      <c r="FN270" s="612"/>
      <c r="FO270" s="341">
        <v>2.0</v>
      </c>
      <c r="FP270" s="342" t="s">
        <v>160</v>
      </c>
      <c r="FQ270" s="343" t="s">
        <v>121</v>
      </c>
      <c r="FR270" s="343" t="s">
        <v>152</v>
      </c>
      <c r="FS270" s="344"/>
      <c r="FT270" s="344"/>
      <c r="FU270" s="344">
        <f t="shared" si="2229"/>
        <v>0</v>
      </c>
      <c r="FV270" s="345"/>
      <c r="FW270" s="344">
        <f t="shared" si="2230"/>
        <v>0</v>
      </c>
      <c r="FX270" s="346"/>
      <c r="FY270" s="347"/>
      <c r="FZ270" s="347"/>
      <c r="GA270" s="344">
        <f t="shared" si="2231"/>
        <v>0</v>
      </c>
      <c r="GB270" s="345">
        <v>0.294289866351475</v>
      </c>
      <c r="GC270" s="348">
        <f t="shared" si="2232"/>
        <v>0</v>
      </c>
      <c r="GD270" s="348">
        <f t="shared" si="2233"/>
        <v>0</v>
      </c>
      <c r="GE270" s="612"/>
      <c r="GF270" s="341">
        <v>2.0</v>
      </c>
      <c r="GG270" s="342" t="s">
        <v>160</v>
      </c>
      <c r="GH270" s="343" t="s">
        <v>121</v>
      </c>
      <c r="GI270" s="343" t="s">
        <v>152</v>
      </c>
      <c r="GJ270" s="344"/>
      <c r="GK270" s="344"/>
      <c r="GL270" s="344">
        <f t="shared" si="2234"/>
        <v>0</v>
      </c>
      <c r="GM270" s="345"/>
      <c r="GN270" s="344">
        <f t="shared" si="2235"/>
        <v>0</v>
      </c>
      <c r="GO270" s="346"/>
      <c r="GP270" s="347"/>
      <c r="GQ270" s="347"/>
      <c r="GR270" s="344">
        <f t="shared" si="2236"/>
        <v>0</v>
      </c>
      <c r="GS270" s="345">
        <v>0.294289866351475</v>
      </c>
      <c r="GT270" s="348">
        <f t="shared" si="2237"/>
        <v>0</v>
      </c>
      <c r="GU270" s="348">
        <f t="shared" si="2238"/>
        <v>0</v>
      </c>
      <c r="GV270" s="612"/>
      <c r="GW270" s="341">
        <v>2.0</v>
      </c>
      <c r="GX270" s="342" t="s">
        <v>160</v>
      </c>
      <c r="GY270" s="343" t="s">
        <v>121</v>
      </c>
      <c r="GZ270" s="343" t="s">
        <v>152</v>
      </c>
      <c r="HA270" s="344"/>
      <c r="HB270" s="344"/>
      <c r="HC270" s="344">
        <f t="shared" si="2239"/>
        <v>0</v>
      </c>
      <c r="HD270" s="345"/>
      <c r="HE270" s="344">
        <f t="shared" si="2240"/>
        <v>0</v>
      </c>
      <c r="HF270" s="346"/>
      <c r="HG270" s="347"/>
      <c r="HH270" s="347"/>
      <c r="HI270" s="344">
        <f t="shared" si="2241"/>
        <v>0</v>
      </c>
      <c r="HJ270" s="345">
        <v>0.294289866351475</v>
      </c>
      <c r="HK270" s="348">
        <f t="shared" si="2242"/>
        <v>0</v>
      </c>
      <c r="HL270" s="348">
        <f t="shared" si="2243"/>
        <v>0</v>
      </c>
      <c r="HM270" s="612"/>
      <c r="HN270" s="341">
        <v>2.0</v>
      </c>
      <c r="HO270" s="342" t="s">
        <v>160</v>
      </c>
      <c r="HP270" s="343" t="s">
        <v>121</v>
      </c>
      <c r="HQ270" s="343" t="s">
        <v>152</v>
      </c>
      <c r="HR270" s="344"/>
      <c r="HS270" s="344"/>
      <c r="HT270" s="344">
        <f t="shared" si="2244"/>
        <v>0</v>
      </c>
      <c r="HU270" s="345"/>
      <c r="HV270" s="344">
        <f t="shared" si="2245"/>
        <v>0</v>
      </c>
      <c r="HW270" s="346"/>
      <c r="HX270" s="347"/>
      <c r="HY270" s="347"/>
      <c r="HZ270" s="344">
        <f t="shared" si="2246"/>
        <v>0</v>
      </c>
      <c r="IA270" s="345">
        <v>0.294289866351475</v>
      </c>
      <c r="IB270" s="348">
        <f t="shared" si="2247"/>
        <v>0</v>
      </c>
      <c r="IC270" s="348">
        <f t="shared" si="2248"/>
        <v>0</v>
      </c>
      <c r="ID270" s="612"/>
      <c r="IE270" s="341">
        <v>2.0</v>
      </c>
      <c r="IF270" s="342" t="s">
        <v>160</v>
      </c>
      <c r="IG270" s="343" t="s">
        <v>121</v>
      </c>
      <c r="IH270" s="343" t="s">
        <v>152</v>
      </c>
      <c r="II270" s="344"/>
      <c r="IJ270" s="344"/>
      <c r="IK270" s="344">
        <f t="shared" si="2249"/>
        <v>0</v>
      </c>
      <c r="IL270" s="345"/>
      <c r="IM270" s="344">
        <f t="shared" si="2250"/>
        <v>0</v>
      </c>
      <c r="IN270" s="346"/>
      <c r="IO270" s="347"/>
      <c r="IP270" s="347"/>
      <c r="IQ270" s="344">
        <f t="shared" si="2251"/>
        <v>0</v>
      </c>
      <c r="IR270" s="345">
        <v>0.294289866351475</v>
      </c>
      <c r="IS270" s="348">
        <f t="shared" si="2252"/>
        <v>0</v>
      </c>
      <c r="IT270" s="348">
        <f t="shared" si="2253"/>
        <v>0</v>
      </c>
      <c r="IU270" s="612"/>
      <c r="IV270" s="341">
        <v>2.0</v>
      </c>
      <c r="IW270" s="342" t="s">
        <v>160</v>
      </c>
      <c r="IX270" s="343" t="s">
        <v>121</v>
      </c>
      <c r="IY270" s="343" t="s">
        <v>152</v>
      </c>
      <c r="IZ270" s="344"/>
      <c r="JA270" s="344"/>
      <c r="JB270" s="344">
        <f t="shared" si="2254"/>
        <v>0</v>
      </c>
      <c r="JC270" s="345"/>
      <c r="JD270" s="344">
        <f t="shared" si="2255"/>
        <v>0</v>
      </c>
      <c r="JE270" s="346"/>
      <c r="JF270" s="347"/>
      <c r="JG270" s="347"/>
      <c r="JH270" s="344">
        <f t="shared" si="2256"/>
        <v>0</v>
      </c>
      <c r="JI270" s="345">
        <v>0.294289866351475</v>
      </c>
      <c r="JJ270" s="348">
        <f t="shared" si="2257"/>
        <v>0</v>
      </c>
      <c r="JK270" s="348">
        <f t="shared" si="2258"/>
        <v>0</v>
      </c>
      <c r="JL270" s="612"/>
      <c r="JM270" s="341">
        <v>2.0</v>
      </c>
      <c r="JN270" s="342" t="s">
        <v>160</v>
      </c>
      <c r="JO270" s="343" t="s">
        <v>121</v>
      </c>
      <c r="JP270" s="343" t="s">
        <v>152</v>
      </c>
      <c r="JQ270" s="344"/>
      <c r="JR270" s="344"/>
      <c r="JS270" s="344">
        <f t="shared" si="2259"/>
        <v>0</v>
      </c>
      <c r="JT270" s="345"/>
      <c r="JU270" s="344">
        <f t="shared" si="2260"/>
        <v>0</v>
      </c>
      <c r="JV270" s="346"/>
      <c r="JW270" s="347"/>
      <c r="JX270" s="347"/>
      <c r="JY270" s="344">
        <f t="shared" si="2261"/>
        <v>0</v>
      </c>
      <c r="JZ270" s="345">
        <v>0.294289866351475</v>
      </c>
      <c r="KA270" s="348">
        <f t="shared" si="2262"/>
        <v>0</v>
      </c>
      <c r="KB270" s="348">
        <f t="shared" si="2263"/>
        <v>0</v>
      </c>
      <c r="KC270" s="612"/>
      <c r="KD270" s="341">
        <v>2.0</v>
      </c>
      <c r="KE270" s="342" t="s">
        <v>160</v>
      </c>
      <c r="KF270" s="343" t="s">
        <v>121</v>
      </c>
      <c r="KG270" s="343" t="s">
        <v>152</v>
      </c>
      <c r="KH270" s="344"/>
      <c r="KI270" s="344"/>
      <c r="KJ270" s="344">
        <f t="shared" si="2264"/>
        <v>0</v>
      </c>
      <c r="KK270" s="345"/>
      <c r="KL270" s="344">
        <f t="shared" si="2265"/>
        <v>0</v>
      </c>
      <c r="KM270" s="346"/>
      <c r="KN270" s="347"/>
      <c r="KO270" s="347"/>
      <c r="KP270" s="344">
        <f t="shared" si="2266"/>
        <v>0</v>
      </c>
      <c r="KQ270" s="345">
        <v>0.294289866351475</v>
      </c>
      <c r="KR270" s="348">
        <f t="shared" si="2267"/>
        <v>0</v>
      </c>
      <c r="KS270" s="348">
        <f t="shared" si="2268"/>
        <v>0</v>
      </c>
      <c r="KT270" s="612"/>
      <c r="KU270" s="351"/>
    </row>
    <row r="271" ht="15.75" customHeight="1">
      <c r="A271" s="341">
        <v>3.0</v>
      </c>
      <c r="B271" s="342" t="s">
        <v>161</v>
      </c>
      <c r="C271" s="343" t="s">
        <v>121</v>
      </c>
      <c r="D271" s="343" t="s">
        <v>152</v>
      </c>
      <c r="E271" s="344"/>
      <c r="F271" s="344"/>
      <c r="G271" s="344">
        <f t="shared" si="2179"/>
        <v>0</v>
      </c>
      <c r="H271" s="345"/>
      <c r="I271" s="344">
        <f t="shared" si="2180"/>
        <v>0</v>
      </c>
      <c r="J271" s="346"/>
      <c r="K271" s="347"/>
      <c r="L271" s="347"/>
      <c r="M271" s="344">
        <f t="shared" si="2181"/>
        <v>0</v>
      </c>
      <c r="N271" s="345">
        <v>0.294289866351475</v>
      </c>
      <c r="O271" s="348">
        <f t="shared" si="2182"/>
        <v>0</v>
      </c>
      <c r="P271" s="348">
        <f t="shared" si="2183"/>
        <v>0</v>
      </c>
      <c r="Q271" s="612"/>
      <c r="R271" s="341">
        <v>3.0</v>
      </c>
      <c r="S271" s="342" t="s">
        <v>161</v>
      </c>
      <c r="T271" s="343" t="s">
        <v>121</v>
      </c>
      <c r="U271" s="343" t="s">
        <v>152</v>
      </c>
      <c r="V271" s="344"/>
      <c r="W271" s="344"/>
      <c r="X271" s="344">
        <f t="shared" si="2184"/>
        <v>0</v>
      </c>
      <c r="Y271" s="345"/>
      <c r="Z271" s="344">
        <f t="shared" si="2185"/>
        <v>0</v>
      </c>
      <c r="AA271" s="346"/>
      <c r="AB271" s="347"/>
      <c r="AC271" s="347"/>
      <c r="AD271" s="344">
        <f t="shared" si="2186"/>
        <v>0</v>
      </c>
      <c r="AE271" s="345">
        <v>0.294289866351475</v>
      </c>
      <c r="AF271" s="348">
        <f t="shared" si="2187"/>
        <v>0</v>
      </c>
      <c r="AG271" s="348">
        <f t="shared" si="2188"/>
        <v>0</v>
      </c>
      <c r="AH271" s="612"/>
      <c r="AI271" s="341">
        <v>3.0</v>
      </c>
      <c r="AJ271" s="342" t="s">
        <v>161</v>
      </c>
      <c r="AK271" s="343" t="s">
        <v>121</v>
      </c>
      <c r="AL271" s="343" t="s">
        <v>152</v>
      </c>
      <c r="AM271" s="344"/>
      <c r="AN271" s="344"/>
      <c r="AO271" s="344">
        <f t="shared" si="2189"/>
        <v>0</v>
      </c>
      <c r="AP271" s="345"/>
      <c r="AQ271" s="344">
        <f t="shared" si="2190"/>
        <v>0</v>
      </c>
      <c r="AR271" s="346"/>
      <c r="AS271" s="347"/>
      <c r="AT271" s="347"/>
      <c r="AU271" s="344">
        <f t="shared" si="2191"/>
        <v>0</v>
      </c>
      <c r="AV271" s="345">
        <v>0.294289866351475</v>
      </c>
      <c r="AW271" s="348">
        <f t="shared" si="2192"/>
        <v>0</v>
      </c>
      <c r="AX271" s="348">
        <f t="shared" si="2193"/>
        <v>0</v>
      </c>
      <c r="AY271" s="612"/>
      <c r="AZ271" s="341">
        <v>3.0</v>
      </c>
      <c r="BA271" s="342" t="s">
        <v>161</v>
      </c>
      <c r="BB271" s="343" t="s">
        <v>121</v>
      </c>
      <c r="BC271" s="343" t="s">
        <v>152</v>
      </c>
      <c r="BD271" s="344"/>
      <c r="BE271" s="344"/>
      <c r="BF271" s="344">
        <f t="shared" si="2194"/>
        <v>0</v>
      </c>
      <c r="BG271" s="345"/>
      <c r="BH271" s="344">
        <f t="shared" si="2195"/>
        <v>0</v>
      </c>
      <c r="BI271" s="346"/>
      <c r="BJ271" s="347"/>
      <c r="BK271" s="347"/>
      <c r="BL271" s="344">
        <f t="shared" si="2196"/>
        <v>0</v>
      </c>
      <c r="BM271" s="345">
        <v>0.294289866351475</v>
      </c>
      <c r="BN271" s="348">
        <f t="shared" si="2197"/>
        <v>0</v>
      </c>
      <c r="BO271" s="348">
        <f t="shared" si="2198"/>
        <v>0</v>
      </c>
      <c r="BP271" s="612"/>
      <c r="BQ271" s="341">
        <v>3.0</v>
      </c>
      <c r="BR271" s="342" t="s">
        <v>161</v>
      </c>
      <c r="BS271" s="343" t="s">
        <v>121</v>
      </c>
      <c r="BT271" s="343" t="s">
        <v>152</v>
      </c>
      <c r="BU271" s="344"/>
      <c r="BV271" s="344"/>
      <c r="BW271" s="344">
        <f t="shared" si="2199"/>
        <v>0</v>
      </c>
      <c r="BX271" s="345"/>
      <c r="BY271" s="344">
        <f t="shared" si="2200"/>
        <v>0</v>
      </c>
      <c r="BZ271" s="346"/>
      <c r="CA271" s="347"/>
      <c r="CB271" s="347"/>
      <c r="CC271" s="344">
        <f t="shared" si="2201"/>
        <v>0</v>
      </c>
      <c r="CD271" s="345">
        <v>0.294289866351475</v>
      </c>
      <c r="CE271" s="348">
        <f t="shared" si="2202"/>
        <v>0</v>
      </c>
      <c r="CF271" s="348">
        <f t="shared" si="2203"/>
        <v>0</v>
      </c>
      <c r="CG271" s="612"/>
      <c r="CH271" s="341">
        <v>3.0</v>
      </c>
      <c r="CI271" s="342" t="s">
        <v>161</v>
      </c>
      <c r="CJ271" s="343" t="s">
        <v>121</v>
      </c>
      <c r="CK271" s="343" t="s">
        <v>152</v>
      </c>
      <c r="CL271" s="344"/>
      <c r="CM271" s="344"/>
      <c r="CN271" s="344">
        <f t="shared" si="2204"/>
        <v>0</v>
      </c>
      <c r="CO271" s="345"/>
      <c r="CP271" s="344">
        <f t="shared" si="2205"/>
        <v>0</v>
      </c>
      <c r="CQ271" s="346"/>
      <c r="CR271" s="347"/>
      <c r="CS271" s="347"/>
      <c r="CT271" s="344">
        <f t="shared" si="2206"/>
        <v>0</v>
      </c>
      <c r="CU271" s="345">
        <v>0.294289866351475</v>
      </c>
      <c r="CV271" s="348">
        <f t="shared" si="2207"/>
        <v>0</v>
      </c>
      <c r="CW271" s="348">
        <f t="shared" si="2208"/>
        <v>0</v>
      </c>
      <c r="CX271" s="612"/>
      <c r="CY271" s="341">
        <v>3.0</v>
      </c>
      <c r="CZ271" s="342" t="s">
        <v>161</v>
      </c>
      <c r="DA271" s="343" t="s">
        <v>121</v>
      </c>
      <c r="DB271" s="343" t="s">
        <v>152</v>
      </c>
      <c r="DC271" s="344"/>
      <c r="DD271" s="344"/>
      <c r="DE271" s="344">
        <f t="shared" si="2209"/>
        <v>0</v>
      </c>
      <c r="DF271" s="345"/>
      <c r="DG271" s="344">
        <f t="shared" si="2210"/>
        <v>0</v>
      </c>
      <c r="DH271" s="346"/>
      <c r="DI271" s="347"/>
      <c r="DJ271" s="347"/>
      <c r="DK271" s="344">
        <f t="shared" si="2211"/>
        <v>0</v>
      </c>
      <c r="DL271" s="345">
        <v>0.294289866351475</v>
      </c>
      <c r="DM271" s="348">
        <f t="shared" si="2212"/>
        <v>0</v>
      </c>
      <c r="DN271" s="348">
        <f t="shared" si="2213"/>
        <v>0</v>
      </c>
      <c r="DO271" s="612"/>
      <c r="DP271" s="341">
        <v>3.0</v>
      </c>
      <c r="DQ271" s="342" t="s">
        <v>161</v>
      </c>
      <c r="DR271" s="343" t="s">
        <v>121</v>
      </c>
      <c r="DS271" s="343" t="s">
        <v>152</v>
      </c>
      <c r="DT271" s="344"/>
      <c r="DU271" s="344"/>
      <c r="DV271" s="344">
        <f t="shared" si="2214"/>
        <v>0</v>
      </c>
      <c r="DW271" s="345"/>
      <c r="DX271" s="344">
        <f t="shared" si="2215"/>
        <v>0</v>
      </c>
      <c r="DY271" s="346"/>
      <c r="DZ271" s="347"/>
      <c r="EA271" s="347"/>
      <c r="EB271" s="344">
        <f t="shared" si="2216"/>
        <v>0</v>
      </c>
      <c r="EC271" s="345">
        <v>0.294289866351475</v>
      </c>
      <c r="ED271" s="348">
        <f t="shared" si="2217"/>
        <v>0</v>
      </c>
      <c r="EE271" s="348">
        <f t="shared" si="2218"/>
        <v>0</v>
      </c>
      <c r="EF271" s="612"/>
      <c r="EG271" s="341">
        <v>3.0</v>
      </c>
      <c r="EH271" s="342" t="s">
        <v>161</v>
      </c>
      <c r="EI271" s="343" t="s">
        <v>121</v>
      </c>
      <c r="EJ271" s="343" t="s">
        <v>152</v>
      </c>
      <c r="EK271" s="344"/>
      <c r="EL271" s="344"/>
      <c r="EM271" s="344">
        <f t="shared" si="2219"/>
        <v>0</v>
      </c>
      <c r="EN271" s="345"/>
      <c r="EO271" s="344">
        <f t="shared" si="2220"/>
        <v>0</v>
      </c>
      <c r="EP271" s="346"/>
      <c r="EQ271" s="347"/>
      <c r="ER271" s="347"/>
      <c r="ES271" s="344">
        <f t="shared" si="2221"/>
        <v>0</v>
      </c>
      <c r="ET271" s="345">
        <v>0.294289866351475</v>
      </c>
      <c r="EU271" s="348">
        <f t="shared" si="2222"/>
        <v>0</v>
      </c>
      <c r="EV271" s="348">
        <f t="shared" si="2223"/>
        <v>0</v>
      </c>
      <c r="EW271" s="612"/>
      <c r="EX271" s="341">
        <v>3.0</v>
      </c>
      <c r="EY271" s="342" t="s">
        <v>161</v>
      </c>
      <c r="EZ271" s="343" t="s">
        <v>121</v>
      </c>
      <c r="FA271" s="343" t="s">
        <v>152</v>
      </c>
      <c r="FB271" s="344"/>
      <c r="FC271" s="344"/>
      <c r="FD271" s="344">
        <f t="shared" si="2224"/>
        <v>0</v>
      </c>
      <c r="FE271" s="345"/>
      <c r="FF271" s="344">
        <f t="shared" si="2225"/>
        <v>0</v>
      </c>
      <c r="FG271" s="346"/>
      <c r="FH271" s="347"/>
      <c r="FI271" s="347"/>
      <c r="FJ271" s="344">
        <f t="shared" si="2226"/>
        <v>0</v>
      </c>
      <c r="FK271" s="345">
        <v>0.294289866351475</v>
      </c>
      <c r="FL271" s="348">
        <f t="shared" si="2227"/>
        <v>0</v>
      </c>
      <c r="FM271" s="348">
        <f t="shared" si="2228"/>
        <v>0</v>
      </c>
      <c r="FN271" s="612"/>
      <c r="FO271" s="341">
        <v>3.0</v>
      </c>
      <c r="FP271" s="342" t="s">
        <v>161</v>
      </c>
      <c r="FQ271" s="343" t="s">
        <v>121</v>
      </c>
      <c r="FR271" s="343" t="s">
        <v>152</v>
      </c>
      <c r="FS271" s="344"/>
      <c r="FT271" s="344"/>
      <c r="FU271" s="344">
        <f t="shared" si="2229"/>
        <v>0</v>
      </c>
      <c r="FV271" s="345"/>
      <c r="FW271" s="344">
        <f t="shared" si="2230"/>
        <v>0</v>
      </c>
      <c r="FX271" s="346"/>
      <c r="FY271" s="347"/>
      <c r="FZ271" s="347"/>
      <c r="GA271" s="344">
        <f t="shared" si="2231"/>
        <v>0</v>
      </c>
      <c r="GB271" s="345">
        <v>0.294289866351475</v>
      </c>
      <c r="GC271" s="348">
        <f t="shared" si="2232"/>
        <v>0</v>
      </c>
      <c r="GD271" s="348">
        <f t="shared" si="2233"/>
        <v>0</v>
      </c>
      <c r="GE271" s="612"/>
      <c r="GF271" s="341">
        <v>3.0</v>
      </c>
      <c r="GG271" s="342" t="s">
        <v>161</v>
      </c>
      <c r="GH271" s="343" t="s">
        <v>121</v>
      </c>
      <c r="GI271" s="343" t="s">
        <v>152</v>
      </c>
      <c r="GJ271" s="344"/>
      <c r="GK271" s="344"/>
      <c r="GL271" s="344">
        <f t="shared" si="2234"/>
        <v>0</v>
      </c>
      <c r="GM271" s="345"/>
      <c r="GN271" s="344">
        <f t="shared" si="2235"/>
        <v>0</v>
      </c>
      <c r="GO271" s="346"/>
      <c r="GP271" s="347"/>
      <c r="GQ271" s="347"/>
      <c r="GR271" s="344">
        <f t="shared" si="2236"/>
        <v>0</v>
      </c>
      <c r="GS271" s="345">
        <v>0.294289866351475</v>
      </c>
      <c r="GT271" s="348">
        <f t="shared" si="2237"/>
        <v>0</v>
      </c>
      <c r="GU271" s="348">
        <f t="shared" si="2238"/>
        <v>0</v>
      </c>
      <c r="GV271" s="612"/>
      <c r="GW271" s="341">
        <v>3.0</v>
      </c>
      <c r="GX271" s="342" t="s">
        <v>161</v>
      </c>
      <c r="GY271" s="343" t="s">
        <v>121</v>
      </c>
      <c r="GZ271" s="343" t="s">
        <v>152</v>
      </c>
      <c r="HA271" s="344"/>
      <c r="HB271" s="344"/>
      <c r="HC271" s="344">
        <f t="shared" si="2239"/>
        <v>0</v>
      </c>
      <c r="HD271" s="345"/>
      <c r="HE271" s="344">
        <f t="shared" si="2240"/>
        <v>0</v>
      </c>
      <c r="HF271" s="346"/>
      <c r="HG271" s="347"/>
      <c r="HH271" s="347"/>
      <c r="HI271" s="344">
        <f t="shared" si="2241"/>
        <v>0</v>
      </c>
      <c r="HJ271" s="345">
        <v>0.294289866351475</v>
      </c>
      <c r="HK271" s="348">
        <f t="shared" si="2242"/>
        <v>0</v>
      </c>
      <c r="HL271" s="348">
        <f t="shared" si="2243"/>
        <v>0</v>
      </c>
      <c r="HM271" s="612"/>
      <c r="HN271" s="341">
        <v>3.0</v>
      </c>
      <c r="HO271" s="342" t="s">
        <v>161</v>
      </c>
      <c r="HP271" s="343" t="s">
        <v>121</v>
      </c>
      <c r="HQ271" s="343" t="s">
        <v>152</v>
      </c>
      <c r="HR271" s="344"/>
      <c r="HS271" s="344"/>
      <c r="HT271" s="344">
        <f t="shared" si="2244"/>
        <v>0</v>
      </c>
      <c r="HU271" s="345"/>
      <c r="HV271" s="344">
        <f t="shared" si="2245"/>
        <v>0</v>
      </c>
      <c r="HW271" s="346"/>
      <c r="HX271" s="347"/>
      <c r="HY271" s="347"/>
      <c r="HZ271" s="344">
        <f t="shared" si="2246"/>
        <v>0</v>
      </c>
      <c r="IA271" s="345">
        <v>0.294289866351475</v>
      </c>
      <c r="IB271" s="348">
        <f t="shared" si="2247"/>
        <v>0</v>
      </c>
      <c r="IC271" s="348">
        <f t="shared" si="2248"/>
        <v>0</v>
      </c>
      <c r="ID271" s="612"/>
      <c r="IE271" s="341">
        <v>3.0</v>
      </c>
      <c r="IF271" s="342" t="s">
        <v>161</v>
      </c>
      <c r="IG271" s="343" t="s">
        <v>121</v>
      </c>
      <c r="IH271" s="343" t="s">
        <v>152</v>
      </c>
      <c r="II271" s="344"/>
      <c r="IJ271" s="344"/>
      <c r="IK271" s="344">
        <f t="shared" si="2249"/>
        <v>0</v>
      </c>
      <c r="IL271" s="345"/>
      <c r="IM271" s="344">
        <f t="shared" si="2250"/>
        <v>0</v>
      </c>
      <c r="IN271" s="346"/>
      <c r="IO271" s="347"/>
      <c r="IP271" s="347"/>
      <c r="IQ271" s="344">
        <f t="shared" si="2251"/>
        <v>0</v>
      </c>
      <c r="IR271" s="345">
        <v>0.294289866351475</v>
      </c>
      <c r="IS271" s="348">
        <f t="shared" si="2252"/>
        <v>0</v>
      </c>
      <c r="IT271" s="348">
        <f t="shared" si="2253"/>
        <v>0</v>
      </c>
      <c r="IU271" s="612"/>
      <c r="IV271" s="341">
        <v>3.0</v>
      </c>
      <c r="IW271" s="342" t="s">
        <v>161</v>
      </c>
      <c r="IX271" s="343" t="s">
        <v>121</v>
      </c>
      <c r="IY271" s="343" t="s">
        <v>152</v>
      </c>
      <c r="IZ271" s="344"/>
      <c r="JA271" s="344"/>
      <c r="JB271" s="344">
        <f t="shared" si="2254"/>
        <v>0</v>
      </c>
      <c r="JC271" s="345"/>
      <c r="JD271" s="344">
        <f t="shared" si="2255"/>
        <v>0</v>
      </c>
      <c r="JE271" s="346"/>
      <c r="JF271" s="347"/>
      <c r="JG271" s="347"/>
      <c r="JH271" s="344">
        <f t="shared" si="2256"/>
        <v>0</v>
      </c>
      <c r="JI271" s="345">
        <v>0.294289866351475</v>
      </c>
      <c r="JJ271" s="348">
        <f t="shared" si="2257"/>
        <v>0</v>
      </c>
      <c r="JK271" s="348">
        <f t="shared" si="2258"/>
        <v>0</v>
      </c>
      <c r="JL271" s="612"/>
      <c r="JM271" s="341">
        <v>3.0</v>
      </c>
      <c r="JN271" s="342" t="s">
        <v>161</v>
      </c>
      <c r="JO271" s="343" t="s">
        <v>121</v>
      </c>
      <c r="JP271" s="343" t="s">
        <v>152</v>
      </c>
      <c r="JQ271" s="344"/>
      <c r="JR271" s="344"/>
      <c r="JS271" s="344">
        <f t="shared" si="2259"/>
        <v>0</v>
      </c>
      <c r="JT271" s="345"/>
      <c r="JU271" s="344">
        <f t="shared" si="2260"/>
        <v>0</v>
      </c>
      <c r="JV271" s="346"/>
      <c r="JW271" s="347"/>
      <c r="JX271" s="347"/>
      <c r="JY271" s="344">
        <f t="shared" si="2261"/>
        <v>0</v>
      </c>
      <c r="JZ271" s="345">
        <v>0.294289866351475</v>
      </c>
      <c r="KA271" s="348">
        <f t="shared" si="2262"/>
        <v>0</v>
      </c>
      <c r="KB271" s="348">
        <f t="shared" si="2263"/>
        <v>0</v>
      </c>
      <c r="KC271" s="612"/>
      <c r="KD271" s="341">
        <v>3.0</v>
      </c>
      <c r="KE271" s="342" t="s">
        <v>161</v>
      </c>
      <c r="KF271" s="343" t="s">
        <v>121</v>
      </c>
      <c r="KG271" s="343" t="s">
        <v>152</v>
      </c>
      <c r="KH271" s="344"/>
      <c r="KI271" s="344"/>
      <c r="KJ271" s="344">
        <f t="shared" si="2264"/>
        <v>0</v>
      </c>
      <c r="KK271" s="345"/>
      <c r="KL271" s="344">
        <f t="shared" si="2265"/>
        <v>0</v>
      </c>
      <c r="KM271" s="346"/>
      <c r="KN271" s="347"/>
      <c r="KO271" s="347"/>
      <c r="KP271" s="344">
        <f t="shared" si="2266"/>
        <v>0</v>
      </c>
      <c r="KQ271" s="345">
        <v>0.294289866351475</v>
      </c>
      <c r="KR271" s="348">
        <f t="shared" si="2267"/>
        <v>0</v>
      </c>
      <c r="KS271" s="348">
        <f t="shared" si="2268"/>
        <v>0</v>
      </c>
      <c r="KT271" s="612"/>
      <c r="KU271" s="351"/>
    </row>
    <row r="272" ht="15.75" customHeight="1">
      <c r="A272" s="341"/>
      <c r="B272" s="342"/>
      <c r="C272" s="343"/>
      <c r="D272" s="343"/>
      <c r="E272" s="344"/>
      <c r="F272" s="344"/>
      <c r="G272" s="344"/>
      <c r="H272" s="345"/>
      <c r="I272" s="344"/>
      <c r="J272" s="346"/>
      <c r="K272" s="347"/>
      <c r="L272" s="347"/>
      <c r="M272" s="344"/>
      <c r="N272" s="345"/>
      <c r="O272" s="348"/>
      <c r="P272" s="348"/>
      <c r="Q272" s="612"/>
      <c r="R272" s="341"/>
      <c r="S272" s="342"/>
      <c r="T272" s="343"/>
      <c r="U272" s="343"/>
      <c r="V272" s="344"/>
      <c r="W272" s="344"/>
      <c r="X272" s="344"/>
      <c r="Y272" s="345"/>
      <c r="Z272" s="344"/>
      <c r="AA272" s="346"/>
      <c r="AB272" s="347"/>
      <c r="AC272" s="347"/>
      <c r="AD272" s="344"/>
      <c r="AE272" s="345"/>
      <c r="AF272" s="348"/>
      <c r="AG272" s="348"/>
      <c r="AH272" s="612"/>
      <c r="AI272" s="341"/>
      <c r="AJ272" s="342"/>
      <c r="AK272" s="343"/>
      <c r="AL272" s="343"/>
      <c r="AM272" s="344"/>
      <c r="AN272" s="344"/>
      <c r="AO272" s="344"/>
      <c r="AP272" s="345"/>
      <c r="AQ272" s="344"/>
      <c r="AR272" s="346"/>
      <c r="AS272" s="347"/>
      <c r="AT272" s="347"/>
      <c r="AU272" s="344"/>
      <c r="AV272" s="345"/>
      <c r="AW272" s="348"/>
      <c r="AX272" s="348"/>
      <c r="AY272" s="612"/>
      <c r="AZ272" s="341"/>
      <c r="BA272" s="342"/>
      <c r="BB272" s="343"/>
      <c r="BC272" s="343"/>
      <c r="BD272" s="344"/>
      <c r="BE272" s="344"/>
      <c r="BF272" s="344"/>
      <c r="BG272" s="345"/>
      <c r="BH272" s="344"/>
      <c r="BI272" s="346"/>
      <c r="BJ272" s="347"/>
      <c r="BK272" s="347"/>
      <c r="BL272" s="344"/>
      <c r="BM272" s="345"/>
      <c r="BN272" s="348"/>
      <c r="BO272" s="348"/>
      <c r="BP272" s="612"/>
      <c r="BQ272" s="341"/>
      <c r="BR272" s="342"/>
      <c r="BS272" s="343"/>
      <c r="BT272" s="343"/>
      <c r="BU272" s="344"/>
      <c r="BV272" s="344"/>
      <c r="BW272" s="344"/>
      <c r="BX272" s="345"/>
      <c r="BY272" s="344"/>
      <c r="BZ272" s="346"/>
      <c r="CA272" s="347"/>
      <c r="CB272" s="347"/>
      <c r="CC272" s="344"/>
      <c r="CD272" s="345"/>
      <c r="CE272" s="348"/>
      <c r="CF272" s="348"/>
      <c r="CG272" s="612"/>
      <c r="CH272" s="341"/>
      <c r="CI272" s="342"/>
      <c r="CJ272" s="343"/>
      <c r="CK272" s="343"/>
      <c r="CL272" s="344"/>
      <c r="CM272" s="344"/>
      <c r="CN272" s="344"/>
      <c r="CO272" s="345"/>
      <c r="CP272" s="344"/>
      <c r="CQ272" s="346"/>
      <c r="CR272" s="347"/>
      <c r="CS272" s="347"/>
      <c r="CT272" s="344"/>
      <c r="CU272" s="345"/>
      <c r="CV272" s="348"/>
      <c r="CW272" s="348"/>
      <c r="CX272" s="612"/>
      <c r="CY272" s="341"/>
      <c r="CZ272" s="342"/>
      <c r="DA272" s="343"/>
      <c r="DB272" s="343"/>
      <c r="DC272" s="344"/>
      <c r="DD272" s="344"/>
      <c r="DE272" s="344"/>
      <c r="DF272" s="345"/>
      <c r="DG272" s="344"/>
      <c r="DH272" s="346"/>
      <c r="DI272" s="347"/>
      <c r="DJ272" s="347"/>
      <c r="DK272" s="344"/>
      <c r="DL272" s="345"/>
      <c r="DM272" s="348"/>
      <c r="DN272" s="348"/>
      <c r="DO272" s="612"/>
      <c r="DP272" s="341"/>
      <c r="DQ272" s="342"/>
      <c r="DR272" s="343"/>
      <c r="DS272" s="343"/>
      <c r="DT272" s="344"/>
      <c r="DU272" s="344"/>
      <c r="DV272" s="344"/>
      <c r="DW272" s="345"/>
      <c r="DX272" s="344"/>
      <c r="DY272" s="346"/>
      <c r="DZ272" s="347"/>
      <c r="EA272" s="347"/>
      <c r="EB272" s="344"/>
      <c r="EC272" s="345"/>
      <c r="ED272" s="348"/>
      <c r="EE272" s="348"/>
      <c r="EF272" s="612"/>
      <c r="EG272" s="341"/>
      <c r="EH272" s="342"/>
      <c r="EI272" s="343"/>
      <c r="EJ272" s="343"/>
      <c r="EK272" s="344"/>
      <c r="EL272" s="344"/>
      <c r="EM272" s="344"/>
      <c r="EN272" s="345"/>
      <c r="EO272" s="344"/>
      <c r="EP272" s="346"/>
      <c r="EQ272" s="347"/>
      <c r="ER272" s="347"/>
      <c r="ES272" s="344"/>
      <c r="ET272" s="345"/>
      <c r="EU272" s="348"/>
      <c r="EV272" s="348"/>
      <c r="EW272" s="612"/>
      <c r="EX272" s="341"/>
      <c r="EY272" s="342"/>
      <c r="EZ272" s="343"/>
      <c r="FA272" s="343"/>
      <c r="FB272" s="344"/>
      <c r="FC272" s="344"/>
      <c r="FD272" s="344"/>
      <c r="FE272" s="345"/>
      <c r="FF272" s="344"/>
      <c r="FG272" s="346"/>
      <c r="FH272" s="347"/>
      <c r="FI272" s="347"/>
      <c r="FJ272" s="344"/>
      <c r="FK272" s="345"/>
      <c r="FL272" s="348"/>
      <c r="FM272" s="348"/>
      <c r="FN272" s="612"/>
      <c r="FO272" s="341"/>
      <c r="FP272" s="342"/>
      <c r="FQ272" s="343"/>
      <c r="FR272" s="343"/>
      <c r="FS272" s="344"/>
      <c r="FT272" s="344"/>
      <c r="FU272" s="344"/>
      <c r="FV272" s="345"/>
      <c r="FW272" s="344"/>
      <c r="FX272" s="346"/>
      <c r="FY272" s="347"/>
      <c r="FZ272" s="347"/>
      <c r="GA272" s="344"/>
      <c r="GB272" s="345"/>
      <c r="GC272" s="348"/>
      <c r="GD272" s="348"/>
      <c r="GE272" s="612"/>
      <c r="GF272" s="341"/>
      <c r="GG272" s="342"/>
      <c r="GH272" s="343"/>
      <c r="GI272" s="343"/>
      <c r="GJ272" s="344"/>
      <c r="GK272" s="344"/>
      <c r="GL272" s="344"/>
      <c r="GM272" s="345"/>
      <c r="GN272" s="344"/>
      <c r="GO272" s="346"/>
      <c r="GP272" s="347"/>
      <c r="GQ272" s="347"/>
      <c r="GR272" s="344"/>
      <c r="GS272" s="345"/>
      <c r="GT272" s="348"/>
      <c r="GU272" s="348"/>
      <c r="GV272" s="612"/>
      <c r="GW272" s="341"/>
      <c r="GX272" s="342"/>
      <c r="GY272" s="343"/>
      <c r="GZ272" s="343"/>
      <c r="HA272" s="344"/>
      <c r="HB272" s="344"/>
      <c r="HC272" s="344"/>
      <c r="HD272" s="345"/>
      <c r="HE272" s="344"/>
      <c r="HF272" s="346"/>
      <c r="HG272" s="347"/>
      <c r="HH272" s="347"/>
      <c r="HI272" s="344"/>
      <c r="HJ272" s="345"/>
      <c r="HK272" s="348"/>
      <c r="HL272" s="348"/>
      <c r="HM272" s="612"/>
      <c r="HN272" s="341"/>
      <c r="HO272" s="342"/>
      <c r="HP272" s="343"/>
      <c r="HQ272" s="343"/>
      <c r="HR272" s="344"/>
      <c r="HS272" s="344"/>
      <c r="HT272" s="344"/>
      <c r="HU272" s="345"/>
      <c r="HV272" s="344"/>
      <c r="HW272" s="346"/>
      <c r="HX272" s="347"/>
      <c r="HY272" s="347"/>
      <c r="HZ272" s="344"/>
      <c r="IA272" s="345"/>
      <c r="IB272" s="348"/>
      <c r="IC272" s="348"/>
      <c r="ID272" s="612"/>
      <c r="IE272" s="341"/>
      <c r="IF272" s="342"/>
      <c r="IG272" s="343"/>
      <c r="IH272" s="343"/>
      <c r="II272" s="344"/>
      <c r="IJ272" s="344"/>
      <c r="IK272" s="344"/>
      <c r="IL272" s="345"/>
      <c r="IM272" s="344"/>
      <c r="IN272" s="346"/>
      <c r="IO272" s="347"/>
      <c r="IP272" s="347"/>
      <c r="IQ272" s="344"/>
      <c r="IR272" s="345"/>
      <c r="IS272" s="348"/>
      <c r="IT272" s="348"/>
      <c r="IU272" s="612"/>
      <c r="IV272" s="341"/>
      <c r="IW272" s="342"/>
      <c r="IX272" s="343"/>
      <c r="IY272" s="343"/>
      <c r="IZ272" s="344"/>
      <c r="JA272" s="344"/>
      <c r="JB272" s="344"/>
      <c r="JC272" s="345"/>
      <c r="JD272" s="344"/>
      <c r="JE272" s="346"/>
      <c r="JF272" s="347"/>
      <c r="JG272" s="347"/>
      <c r="JH272" s="344"/>
      <c r="JI272" s="345"/>
      <c r="JJ272" s="348"/>
      <c r="JK272" s="348"/>
      <c r="JL272" s="612"/>
      <c r="JM272" s="341"/>
      <c r="JN272" s="342"/>
      <c r="JO272" s="343"/>
      <c r="JP272" s="343"/>
      <c r="JQ272" s="344"/>
      <c r="JR272" s="344"/>
      <c r="JS272" s="344"/>
      <c r="JT272" s="345"/>
      <c r="JU272" s="344"/>
      <c r="JV272" s="346"/>
      <c r="JW272" s="347"/>
      <c r="JX272" s="347"/>
      <c r="JY272" s="344"/>
      <c r="JZ272" s="345"/>
      <c r="KA272" s="348"/>
      <c r="KB272" s="348"/>
      <c r="KC272" s="612"/>
      <c r="KD272" s="341"/>
      <c r="KE272" s="342"/>
      <c r="KF272" s="343"/>
      <c r="KG272" s="343"/>
      <c r="KH272" s="344"/>
      <c r="KI272" s="344"/>
      <c r="KJ272" s="344"/>
      <c r="KK272" s="345"/>
      <c r="KL272" s="344"/>
      <c r="KM272" s="346"/>
      <c r="KN272" s="347"/>
      <c r="KO272" s="347"/>
      <c r="KP272" s="344"/>
      <c r="KQ272" s="345"/>
      <c r="KR272" s="348"/>
      <c r="KS272" s="348"/>
      <c r="KT272" s="612"/>
      <c r="KU272" s="351"/>
    </row>
    <row r="273" ht="15.75" customHeight="1">
      <c r="A273" s="341"/>
      <c r="B273" s="342"/>
      <c r="C273" s="343"/>
      <c r="D273" s="343"/>
      <c r="E273" s="344"/>
      <c r="F273" s="344"/>
      <c r="G273" s="344"/>
      <c r="H273" s="345"/>
      <c r="I273" s="344"/>
      <c r="J273" s="346"/>
      <c r="K273" s="347"/>
      <c r="L273" s="347"/>
      <c r="M273" s="344"/>
      <c r="N273" s="345"/>
      <c r="O273" s="348"/>
      <c r="P273" s="348"/>
      <c r="Q273" s="612"/>
      <c r="R273" s="341"/>
      <c r="S273" s="342"/>
      <c r="T273" s="343"/>
      <c r="U273" s="343"/>
      <c r="V273" s="344"/>
      <c r="W273" s="344"/>
      <c r="X273" s="344"/>
      <c r="Y273" s="345"/>
      <c r="Z273" s="344"/>
      <c r="AA273" s="346"/>
      <c r="AB273" s="347"/>
      <c r="AC273" s="347"/>
      <c r="AD273" s="344"/>
      <c r="AE273" s="345"/>
      <c r="AF273" s="348"/>
      <c r="AG273" s="348"/>
      <c r="AH273" s="612"/>
      <c r="AI273" s="341"/>
      <c r="AJ273" s="342"/>
      <c r="AK273" s="343"/>
      <c r="AL273" s="343"/>
      <c r="AM273" s="344"/>
      <c r="AN273" s="344"/>
      <c r="AO273" s="344"/>
      <c r="AP273" s="345"/>
      <c r="AQ273" s="344"/>
      <c r="AR273" s="346"/>
      <c r="AS273" s="347"/>
      <c r="AT273" s="347"/>
      <c r="AU273" s="344"/>
      <c r="AV273" s="345"/>
      <c r="AW273" s="348"/>
      <c r="AX273" s="348"/>
      <c r="AY273" s="612"/>
      <c r="AZ273" s="341"/>
      <c r="BA273" s="342"/>
      <c r="BB273" s="343"/>
      <c r="BC273" s="343"/>
      <c r="BD273" s="344"/>
      <c r="BE273" s="344"/>
      <c r="BF273" s="344"/>
      <c r="BG273" s="345"/>
      <c r="BH273" s="344"/>
      <c r="BI273" s="346"/>
      <c r="BJ273" s="347"/>
      <c r="BK273" s="347"/>
      <c r="BL273" s="344"/>
      <c r="BM273" s="345"/>
      <c r="BN273" s="348"/>
      <c r="BO273" s="348"/>
      <c r="BP273" s="612"/>
      <c r="BQ273" s="341"/>
      <c r="BR273" s="342"/>
      <c r="BS273" s="343"/>
      <c r="BT273" s="343"/>
      <c r="BU273" s="344"/>
      <c r="BV273" s="344"/>
      <c r="BW273" s="344"/>
      <c r="BX273" s="345"/>
      <c r="BY273" s="344"/>
      <c r="BZ273" s="346"/>
      <c r="CA273" s="347"/>
      <c r="CB273" s="347"/>
      <c r="CC273" s="344"/>
      <c r="CD273" s="345"/>
      <c r="CE273" s="348"/>
      <c r="CF273" s="348"/>
      <c r="CG273" s="612"/>
      <c r="CH273" s="341"/>
      <c r="CI273" s="342"/>
      <c r="CJ273" s="343"/>
      <c r="CK273" s="343"/>
      <c r="CL273" s="344"/>
      <c r="CM273" s="344"/>
      <c r="CN273" s="344"/>
      <c r="CO273" s="345"/>
      <c r="CP273" s="344"/>
      <c r="CQ273" s="346"/>
      <c r="CR273" s="347"/>
      <c r="CS273" s="347"/>
      <c r="CT273" s="344"/>
      <c r="CU273" s="345"/>
      <c r="CV273" s="348"/>
      <c r="CW273" s="348"/>
      <c r="CX273" s="612"/>
      <c r="CY273" s="341"/>
      <c r="CZ273" s="342"/>
      <c r="DA273" s="343"/>
      <c r="DB273" s="343"/>
      <c r="DC273" s="344"/>
      <c r="DD273" s="344"/>
      <c r="DE273" s="344"/>
      <c r="DF273" s="345"/>
      <c r="DG273" s="344"/>
      <c r="DH273" s="346"/>
      <c r="DI273" s="347"/>
      <c r="DJ273" s="347"/>
      <c r="DK273" s="344"/>
      <c r="DL273" s="345"/>
      <c r="DM273" s="348"/>
      <c r="DN273" s="348"/>
      <c r="DO273" s="612"/>
      <c r="DP273" s="341"/>
      <c r="DQ273" s="342"/>
      <c r="DR273" s="343"/>
      <c r="DS273" s="343"/>
      <c r="DT273" s="344"/>
      <c r="DU273" s="344"/>
      <c r="DV273" s="344"/>
      <c r="DW273" s="345"/>
      <c r="DX273" s="344"/>
      <c r="DY273" s="346"/>
      <c r="DZ273" s="347"/>
      <c r="EA273" s="347"/>
      <c r="EB273" s="344"/>
      <c r="EC273" s="345"/>
      <c r="ED273" s="348"/>
      <c r="EE273" s="348"/>
      <c r="EF273" s="612"/>
      <c r="EG273" s="341"/>
      <c r="EH273" s="342"/>
      <c r="EI273" s="343"/>
      <c r="EJ273" s="343"/>
      <c r="EK273" s="344"/>
      <c r="EL273" s="344"/>
      <c r="EM273" s="344"/>
      <c r="EN273" s="345"/>
      <c r="EO273" s="344"/>
      <c r="EP273" s="346"/>
      <c r="EQ273" s="347"/>
      <c r="ER273" s="347"/>
      <c r="ES273" s="344"/>
      <c r="ET273" s="345"/>
      <c r="EU273" s="348"/>
      <c r="EV273" s="348"/>
      <c r="EW273" s="612"/>
      <c r="EX273" s="341"/>
      <c r="EY273" s="342"/>
      <c r="EZ273" s="343"/>
      <c r="FA273" s="343"/>
      <c r="FB273" s="344"/>
      <c r="FC273" s="344"/>
      <c r="FD273" s="344"/>
      <c r="FE273" s="345"/>
      <c r="FF273" s="344"/>
      <c r="FG273" s="346"/>
      <c r="FH273" s="347"/>
      <c r="FI273" s="347"/>
      <c r="FJ273" s="344"/>
      <c r="FK273" s="345"/>
      <c r="FL273" s="348"/>
      <c r="FM273" s="348"/>
      <c r="FN273" s="612"/>
      <c r="FO273" s="341"/>
      <c r="FP273" s="342"/>
      <c r="FQ273" s="343"/>
      <c r="FR273" s="343"/>
      <c r="FS273" s="344"/>
      <c r="FT273" s="344"/>
      <c r="FU273" s="344"/>
      <c r="FV273" s="345"/>
      <c r="FW273" s="344"/>
      <c r="FX273" s="346"/>
      <c r="FY273" s="347"/>
      <c r="FZ273" s="347"/>
      <c r="GA273" s="344"/>
      <c r="GB273" s="345"/>
      <c r="GC273" s="348"/>
      <c r="GD273" s="348"/>
      <c r="GE273" s="612"/>
      <c r="GF273" s="341"/>
      <c r="GG273" s="342"/>
      <c r="GH273" s="343"/>
      <c r="GI273" s="343"/>
      <c r="GJ273" s="344"/>
      <c r="GK273" s="344"/>
      <c r="GL273" s="344"/>
      <c r="GM273" s="345"/>
      <c r="GN273" s="344"/>
      <c r="GO273" s="346"/>
      <c r="GP273" s="347"/>
      <c r="GQ273" s="347"/>
      <c r="GR273" s="344"/>
      <c r="GS273" s="345"/>
      <c r="GT273" s="348"/>
      <c r="GU273" s="348"/>
      <c r="GV273" s="612"/>
      <c r="GW273" s="341"/>
      <c r="GX273" s="342"/>
      <c r="GY273" s="343"/>
      <c r="GZ273" s="343"/>
      <c r="HA273" s="344"/>
      <c r="HB273" s="344"/>
      <c r="HC273" s="344"/>
      <c r="HD273" s="345"/>
      <c r="HE273" s="344"/>
      <c r="HF273" s="346"/>
      <c r="HG273" s="347"/>
      <c r="HH273" s="347"/>
      <c r="HI273" s="344"/>
      <c r="HJ273" s="345"/>
      <c r="HK273" s="348"/>
      <c r="HL273" s="348"/>
      <c r="HM273" s="612"/>
      <c r="HN273" s="341"/>
      <c r="HO273" s="342"/>
      <c r="HP273" s="343"/>
      <c r="HQ273" s="343"/>
      <c r="HR273" s="344"/>
      <c r="HS273" s="344"/>
      <c r="HT273" s="344"/>
      <c r="HU273" s="345"/>
      <c r="HV273" s="344"/>
      <c r="HW273" s="346"/>
      <c r="HX273" s="347"/>
      <c r="HY273" s="347"/>
      <c r="HZ273" s="344"/>
      <c r="IA273" s="345"/>
      <c r="IB273" s="348"/>
      <c r="IC273" s="348"/>
      <c r="ID273" s="612"/>
      <c r="IE273" s="341"/>
      <c r="IF273" s="342"/>
      <c r="IG273" s="343"/>
      <c r="IH273" s="343"/>
      <c r="II273" s="344"/>
      <c r="IJ273" s="344"/>
      <c r="IK273" s="344"/>
      <c r="IL273" s="345"/>
      <c r="IM273" s="344"/>
      <c r="IN273" s="346"/>
      <c r="IO273" s="347"/>
      <c r="IP273" s="347"/>
      <c r="IQ273" s="344"/>
      <c r="IR273" s="345"/>
      <c r="IS273" s="348"/>
      <c r="IT273" s="348"/>
      <c r="IU273" s="612"/>
      <c r="IV273" s="341"/>
      <c r="IW273" s="342"/>
      <c r="IX273" s="343"/>
      <c r="IY273" s="343"/>
      <c r="IZ273" s="344"/>
      <c r="JA273" s="344"/>
      <c r="JB273" s="344"/>
      <c r="JC273" s="345"/>
      <c r="JD273" s="344"/>
      <c r="JE273" s="346"/>
      <c r="JF273" s="347"/>
      <c r="JG273" s="347"/>
      <c r="JH273" s="344"/>
      <c r="JI273" s="345"/>
      <c r="JJ273" s="348"/>
      <c r="JK273" s="348"/>
      <c r="JL273" s="612"/>
      <c r="JM273" s="341"/>
      <c r="JN273" s="342"/>
      <c r="JO273" s="343"/>
      <c r="JP273" s="343"/>
      <c r="JQ273" s="344"/>
      <c r="JR273" s="344"/>
      <c r="JS273" s="344"/>
      <c r="JT273" s="345"/>
      <c r="JU273" s="344"/>
      <c r="JV273" s="346"/>
      <c r="JW273" s="347"/>
      <c r="JX273" s="347"/>
      <c r="JY273" s="344"/>
      <c r="JZ273" s="345"/>
      <c r="KA273" s="348"/>
      <c r="KB273" s="348"/>
      <c r="KC273" s="612"/>
      <c r="KD273" s="341"/>
      <c r="KE273" s="342"/>
      <c r="KF273" s="343"/>
      <c r="KG273" s="343"/>
      <c r="KH273" s="344"/>
      <c r="KI273" s="344"/>
      <c r="KJ273" s="344"/>
      <c r="KK273" s="345"/>
      <c r="KL273" s="344"/>
      <c r="KM273" s="346"/>
      <c r="KN273" s="347"/>
      <c r="KO273" s="347"/>
      <c r="KP273" s="344"/>
      <c r="KQ273" s="345"/>
      <c r="KR273" s="348"/>
      <c r="KS273" s="348"/>
      <c r="KT273" s="612"/>
      <c r="KU273" s="351"/>
    </row>
    <row r="274" ht="15.75" customHeight="1">
      <c r="A274" s="341"/>
      <c r="B274" s="342"/>
      <c r="C274" s="343"/>
      <c r="D274" s="343"/>
      <c r="E274" s="344"/>
      <c r="F274" s="344"/>
      <c r="G274" s="344"/>
      <c r="H274" s="345"/>
      <c r="I274" s="344"/>
      <c r="J274" s="346"/>
      <c r="K274" s="347"/>
      <c r="L274" s="347"/>
      <c r="M274" s="344"/>
      <c r="N274" s="345"/>
      <c r="O274" s="348"/>
      <c r="P274" s="348"/>
      <c r="Q274" s="612"/>
      <c r="R274" s="341"/>
      <c r="S274" s="342"/>
      <c r="T274" s="343"/>
      <c r="U274" s="343"/>
      <c r="V274" s="344"/>
      <c r="W274" s="344"/>
      <c r="X274" s="344"/>
      <c r="Y274" s="345"/>
      <c r="Z274" s="344"/>
      <c r="AA274" s="346"/>
      <c r="AB274" s="347"/>
      <c r="AC274" s="347"/>
      <c r="AD274" s="344"/>
      <c r="AE274" s="345"/>
      <c r="AF274" s="348"/>
      <c r="AG274" s="348"/>
      <c r="AH274" s="612"/>
      <c r="AI274" s="341"/>
      <c r="AJ274" s="342"/>
      <c r="AK274" s="343"/>
      <c r="AL274" s="343"/>
      <c r="AM274" s="344"/>
      <c r="AN274" s="344"/>
      <c r="AO274" s="344"/>
      <c r="AP274" s="345"/>
      <c r="AQ274" s="344"/>
      <c r="AR274" s="346"/>
      <c r="AS274" s="347"/>
      <c r="AT274" s="347"/>
      <c r="AU274" s="344"/>
      <c r="AV274" s="345"/>
      <c r="AW274" s="348"/>
      <c r="AX274" s="348"/>
      <c r="AY274" s="612"/>
      <c r="AZ274" s="341"/>
      <c r="BA274" s="342"/>
      <c r="BB274" s="343"/>
      <c r="BC274" s="343"/>
      <c r="BD274" s="344"/>
      <c r="BE274" s="344"/>
      <c r="BF274" s="344"/>
      <c r="BG274" s="345"/>
      <c r="BH274" s="344"/>
      <c r="BI274" s="346"/>
      <c r="BJ274" s="347"/>
      <c r="BK274" s="347"/>
      <c r="BL274" s="344"/>
      <c r="BM274" s="345"/>
      <c r="BN274" s="348"/>
      <c r="BO274" s="348"/>
      <c r="BP274" s="612"/>
      <c r="BQ274" s="341"/>
      <c r="BR274" s="342"/>
      <c r="BS274" s="343"/>
      <c r="BT274" s="343"/>
      <c r="BU274" s="344"/>
      <c r="BV274" s="344"/>
      <c r="BW274" s="344"/>
      <c r="BX274" s="345"/>
      <c r="BY274" s="344"/>
      <c r="BZ274" s="346"/>
      <c r="CA274" s="347"/>
      <c r="CB274" s="347"/>
      <c r="CC274" s="344"/>
      <c r="CD274" s="345"/>
      <c r="CE274" s="348"/>
      <c r="CF274" s="348"/>
      <c r="CG274" s="612"/>
      <c r="CH274" s="341"/>
      <c r="CI274" s="342"/>
      <c r="CJ274" s="343"/>
      <c r="CK274" s="343"/>
      <c r="CL274" s="344"/>
      <c r="CM274" s="344"/>
      <c r="CN274" s="344"/>
      <c r="CO274" s="345"/>
      <c r="CP274" s="344"/>
      <c r="CQ274" s="346"/>
      <c r="CR274" s="347"/>
      <c r="CS274" s="347"/>
      <c r="CT274" s="344"/>
      <c r="CU274" s="345"/>
      <c r="CV274" s="348"/>
      <c r="CW274" s="348"/>
      <c r="CX274" s="612"/>
      <c r="CY274" s="341"/>
      <c r="CZ274" s="342"/>
      <c r="DA274" s="343"/>
      <c r="DB274" s="343"/>
      <c r="DC274" s="344"/>
      <c r="DD274" s="344"/>
      <c r="DE274" s="344"/>
      <c r="DF274" s="345"/>
      <c r="DG274" s="344"/>
      <c r="DH274" s="346"/>
      <c r="DI274" s="347"/>
      <c r="DJ274" s="347"/>
      <c r="DK274" s="344"/>
      <c r="DL274" s="345"/>
      <c r="DM274" s="348"/>
      <c r="DN274" s="348"/>
      <c r="DO274" s="612"/>
      <c r="DP274" s="341"/>
      <c r="DQ274" s="342"/>
      <c r="DR274" s="343"/>
      <c r="DS274" s="343"/>
      <c r="DT274" s="344"/>
      <c r="DU274" s="344"/>
      <c r="DV274" s="344"/>
      <c r="DW274" s="345"/>
      <c r="DX274" s="344"/>
      <c r="DY274" s="346"/>
      <c r="DZ274" s="347"/>
      <c r="EA274" s="347"/>
      <c r="EB274" s="344"/>
      <c r="EC274" s="345"/>
      <c r="ED274" s="348"/>
      <c r="EE274" s="348"/>
      <c r="EF274" s="612"/>
      <c r="EG274" s="341"/>
      <c r="EH274" s="342"/>
      <c r="EI274" s="343"/>
      <c r="EJ274" s="343"/>
      <c r="EK274" s="344"/>
      <c r="EL274" s="344"/>
      <c r="EM274" s="344"/>
      <c r="EN274" s="345"/>
      <c r="EO274" s="344"/>
      <c r="EP274" s="346"/>
      <c r="EQ274" s="347"/>
      <c r="ER274" s="347"/>
      <c r="ES274" s="344"/>
      <c r="ET274" s="345"/>
      <c r="EU274" s="348"/>
      <c r="EV274" s="348"/>
      <c r="EW274" s="612"/>
      <c r="EX274" s="341"/>
      <c r="EY274" s="342"/>
      <c r="EZ274" s="343"/>
      <c r="FA274" s="343"/>
      <c r="FB274" s="344"/>
      <c r="FC274" s="344"/>
      <c r="FD274" s="344"/>
      <c r="FE274" s="345"/>
      <c r="FF274" s="344"/>
      <c r="FG274" s="346"/>
      <c r="FH274" s="347"/>
      <c r="FI274" s="347"/>
      <c r="FJ274" s="344"/>
      <c r="FK274" s="345"/>
      <c r="FL274" s="348"/>
      <c r="FM274" s="348"/>
      <c r="FN274" s="612"/>
      <c r="FO274" s="341"/>
      <c r="FP274" s="342"/>
      <c r="FQ274" s="343"/>
      <c r="FR274" s="343"/>
      <c r="FS274" s="344"/>
      <c r="FT274" s="344"/>
      <c r="FU274" s="344"/>
      <c r="FV274" s="345"/>
      <c r="FW274" s="344"/>
      <c r="FX274" s="346"/>
      <c r="FY274" s="347"/>
      <c r="FZ274" s="347"/>
      <c r="GA274" s="344"/>
      <c r="GB274" s="345"/>
      <c r="GC274" s="348"/>
      <c r="GD274" s="348"/>
      <c r="GE274" s="612"/>
      <c r="GF274" s="341"/>
      <c r="GG274" s="342"/>
      <c r="GH274" s="343"/>
      <c r="GI274" s="343"/>
      <c r="GJ274" s="344"/>
      <c r="GK274" s="344"/>
      <c r="GL274" s="344"/>
      <c r="GM274" s="345"/>
      <c r="GN274" s="344"/>
      <c r="GO274" s="346"/>
      <c r="GP274" s="347"/>
      <c r="GQ274" s="347"/>
      <c r="GR274" s="344"/>
      <c r="GS274" s="345"/>
      <c r="GT274" s="348"/>
      <c r="GU274" s="348"/>
      <c r="GV274" s="612"/>
      <c r="GW274" s="341"/>
      <c r="GX274" s="342"/>
      <c r="GY274" s="343"/>
      <c r="GZ274" s="343"/>
      <c r="HA274" s="344"/>
      <c r="HB274" s="344"/>
      <c r="HC274" s="344"/>
      <c r="HD274" s="345"/>
      <c r="HE274" s="344"/>
      <c r="HF274" s="346"/>
      <c r="HG274" s="347"/>
      <c r="HH274" s="347"/>
      <c r="HI274" s="344"/>
      <c r="HJ274" s="345"/>
      <c r="HK274" s="348"/>
      <c r="HL274" s="348"/>
      <c r="HM274" s="612"/>
      <c r="HN274" s="341"/>
      <c r="HO274" s="342"/>
      <c r="HP274" s="343"/>
      <c r="HQ274" s="343"/>
      <c r="HR274" s="344"/>
      <c r="HS274" s="344"/>
      <c r="HT274" s="344"/>
      <c r="HU274" s="345"/>
      <c r="HV274" s="344"/>
      <c r="HW274" s="346"/>
      <c r="HX274" s="347"/>
      <c r="HY274" s="347"/>
      <c r="HZ274" s="344"/>
      <c r="IA274" s="345"/>
      <c r="IB274" s="348"/>
      <c r="IC274" s="348"/>
      <c r="ID274" s="612"/>
      <c r="IE274" s="341"/>
      <c r="IF274" s="342"/>
      <c r="IG274" s="343"/>
      <c r="IH274" s="343"/>
      <c r="II274" s="344"/>
      <c r="IJ274" s="344"/>
      <c r="IK274" s="344"/>
      <c r="IL274" s="345"/>
      <c r="IM274" s="344"/>
      <c r="IN274" s="346"/>
      <c r="IO274" s="347"/>
      <c r="IP274" s="347"/>
      <c r="IQ274" s="344"/>
      <c r="IR274" s="345"/>
      <c r="IS274" s="348"/>
      <c r="IT274" s="348"/>
      <c r="IU274" s="612"/>
      <c r="IV274" s="341"/>
      <c r="IW274" s="342"/>
      <c r="IX274" s="343"/>
      <c r="IY274" s="343"/>
      <c r="IZ274" s="344"/>
      <c r="JA274" s="344"/>
      <c r="JB274" s="344"/>
      <c r="JC274" s="345"/>
      <c r="JD274" s="344"/>
      <c r="JE274" s="346"/>
      <c r="JF274" s="347"/>
      <c r="JG274" s="347"/>
      <c r="JH274" s="344"/>
      <c r="JI274" s="345"/>
      <c r="JJ274" s="348"/>
      <c r="JK274" s="348"/>
      <c r="JL274" s="612"/>
      <c r="JM274" s="341"/>
      <c r="JN274" s="342"/>
      <c r="JO274" s="343"/>
      <c r="JP274" s="343"/>
      <c r="JQ274" s="344"/>
      <c r="JR274" s="344"/>
      <c r="JS274" s="344"/>
      <c r="JT274" s="345"/>
      <c r="JU274" s="344"/>
      <c r="JV274" s="346"/>
      <c r="JW274" s="347"/>
      <c r="JX274" s="347"/>
      <c r="JY274" s="344"/>
      <c r="JZ274" s="345"/>
      <c r="KA274" s="348"/>
      <c r="KB274" s="348"/>
      <c r="KC274" s="612"/>
      <c r="KD274" s="341"/>
      <c r="KE274" s="342"/>
      <c r="KF274" s="343"/>
      <c r="KG274" s="343"/>
      <c r="KH274" s="344"/>
      <c r="KI274" s="344"/>
      <c r="KJ274" s="344"/>
      <c r="KK274" s="345"/>
      <c r="KL274" s="344"/>
      <c r="KM274" s="346"/>
      <c r="KN274" s="347"/>
      <c r="KO274" s="347"/>
      <c r="KP274" s="344"/>
      <c r="KQ274" s="345"/>
      <c r="KR274" s="348"/>
      <c r="KS274" s="348"/>
      <c r="KT274" s="612"/>
      <c r="KU274" s="351"/>
    </row>
    <row r="275" ht="15.75" customHeight="1">
      <c r="A275" s="341"/>
      <c r="B275" s="342"/>
      <c r="C275" s="343"/>
      <c r="D275" s="343"/>
      <c r="E275" s="344"/>
      <c r="F275" s="344"/>
      <c r="G275" s="344"/>
      <c r="H275" s="345"/>
      <c r="I275" s="344"/>
      <c r="J275" s="346"/>
      <c r="K275" s="347"/>
      <c r="L275" s="347"/>
      <c r="M275" s="344"/>
      <c r="N275" s="345"/>
      <c r="O275" s="348"/>
      <c r="P275" s="348"/>
      <c r="Q275" s="612"/>
      <c r="R275" s="341"/>
      <c r="S275" s="342"/>
      <c r="T275" s="343"/>
      <c r="U275" s="343"/>
      <c r="V275" s="344"/>
      <c r="W275" s="344"/>
      <c r="X275" s="344"/>
      <c r="Y275" s="345"/>
      <c r="Z275" s="344"/>
      <c r="AA275" s="346"/>
      <c r="AB275" s="347"/>
      <c r="AC275" s="347"/>
      <c r="AD275" s="344"/>
      <c r="AE275" s="345"/>
      <c r="AF275" s="348"/>
      <c r="AG275" s="348"/>
      <c r="AH275" s="612"/>
      <c r="AI275" s="341"/>
      <c r="AJ275" s="342"/>
      <c r="AK275" s="343"/>
      <c r="AL275" s="343"/>
      <c r="AM275" s="344"/>
      <c r="AN275" s="344"/>
      <c r="AO275" s="344"/>
      <c r="AP275" s="345"/>
      <c r="AQ275" s="344"/>
      <c r="AR275" s="346"/>
      <c r="AS275" s="347"/>
      <c r="AT275" s="347"/>
      <c r="AU275" s="344"/>
      <c r="AV275" s="345"/>
      <c r="AW275" s="348"/>
      <c r="AX275" s="348"/>
      <c r="AY275" s="612"/>
      <c r="AZ275" s="341"/>
      <c r="BA275" s="342"/>
      <c r="BB275" s="343"/>
      <c r="BC275" s="343"/>
      <c r="BD275" s="344"/>
      <c r="BE275" s="344"/>
      <c r="BF275" s="344"/>
      <c r="BG275" s="345"/>
      <c r="BH275" s="344"/>
      <c r="BI275" s="346"/>
      <c r="BJ275" s="347"/>
      <c r="BK275" s="347"/>
      <c r="BL275" s="344"/>
      <c r="BM275" s="345"/>
      <c r="BN275" s="348"/>
      <c r="BO275" s="348"/>
      <c r="BP275" s="612"/>
      <c r="BQ275" s="341"/>
      <c r="BR275" s="342"/>
      <c r="BS275" s="343"/>
      <c r="BT275" s="343"/>
      <c r="BU275" s="344"/>
      <c r="BV275" s="344"/>
      <c r="BW275" s="344"/>
      <c r="BX275" s="345"/>
      <c r="BY275" s="344"/>
      <c r="BZ275" s="346"/>
      <c r="CA275" s="347"/>
      <c r="CB275" s="347"/>
      <c r="CC275" s="344"/>
      <c r="CD275" s="345"/>
      <c r="CE275" s="348"/>
      <c r="CF275" s="348"/>
      <c r="CG275" s="612"/>
      <c r="CH275" s="341"/>
      <c r="CI275" s="342"/>
      <c r="CJ275" s="343"/>
      <c r="CK275" s="343"/>
      <c r="CL275" s="344"/>
      <c r="CM275" s="344"/>
      <c r="CN275" s="344"/>
      <c r="CO275" s="345"/>
      <c r="CP275" s="344"/>
      <c r="CQ275" s="346"/>
      <c r="CR275" s="347"/>
      <c r="CS275" s="347"/>
      <c r="CT275" s="344"/>
      <c r="CU275" s="345"/>
      <c r="CV275" s="348"/>
      <c r="CW275" s="348"/>
      <c r="CX275" s="612"/>
      <c r="CY275" s="341"/>
      <c r="CZ275" s="342"/>
      <c r="DA275" s="343"/>
      <c r="DB275" s="343"/>
      <c r="DC275" s="344"/>
      <c r="DD275" s="344"/>
      <c r="DE275" s="344"/>
      <c r="DF275" s="345"/>
      <c r="DG275" s="344"/>
      <c r="DH275" s="346"/>
      <c r="DI275" s="347"/>
      <c r="DJ275" s="347"/>
      <c r="DK275" s="344"/>
      <c r="DL275" s="345"/>
      <c r="DM275" s="348"/>
      <c r="DN275" s="348"/>
      <c r="DO275" s="612"/>
      <c r="DP275" s="341"/>
      <c r="DQ275" s="342"/>
      <c r="DR275" s="343"/>
      <c r="DS275" s="343"/>
      <c r="DT275" s="344"/>
      <c r="DU275" s="344"/>
      <c r="DV275" s="344"/>
      <c r="DW275" s="345"/>
      <c r="DX275" s="344"/>
      <c r="DY275" s="346"/>
      <c r="DZ275" s="347"/>
      <c r="EA275" s="347"/>
      <c r="EB275" s="344"/>
      <c r="EC275" s="345"/>
      <c r="ED275" s="348"/>
      <c r="EE275" s="348"/>
      <c r="EF275" s="612"/>
      <c r="EG275" s="341"/>
      <c r="EH275" s="342"/>
      <c r="EI275" s="343"/>
      <c r="EJ275" s="343"/>
      <c r="EK275" s="344"/>
      <c r="EL275" s="344"/>
      <c r="EM275" s="344"/>
      <c r="EN275" s="345"/>
      <c r="EO275" s="344"/>
      <c r="EP275" s="346"/>
      <c r="EQ275" s="347"/>
      <c r="ER275" s="347"/>
      <c r="ES275" s="344"/>
      <c r="ET275" s="345"/>
      <c r="EU275" s="348"/>
      <c r="EV275" s="348"/>
      <c r="EW275" s="612"/>
      <c r="EX275" s="341"/>
      <c r="EY275" s="342"/>
      <c r="EZ275" s="343"/>
      <c r="FA275" s="343"/>
      <c r="FB275" s="344"/>
      <c r="FC275" s="344"/>
      <c r="FD275" s="344"/>
      <c r="FE275" s="345"/>
      <c r="FF275" s="344"/>
      <c r="FG275" s="346"/>
      <c r="FH275" s="347"/>
      <c r="FI275" s="347"/>
      <c r="FJ275" s="344"/>
      <c r="FK275" s="345"/>
      <c r="FL275" s="348"/>
      <c r="FM275" s="348"/>
      <c r="FN275" s="612"/>
      <c r="FO275" s="341"/>
      <c r="FP275" s="342"/>
      <c r="FQ275" s="343"/>
      <c r="FR275" s="343"/>
      <c r="FS275" s="344"/>
      <c r="FT275" s="344"/>
      <c r="FU275" s="344"/>
      <c r="FV275" s="345"/>
      <c r="FW275" s="344"/>
      <c r="FX275" s="346"/>
      <c r="FY275" s="347"/>
      <c r="FZ275" s="347"/>
      <c r="GA275" s="344"/>
      <c r="GB275" s="345"/>
      <c r="GC275" s="348"/>
      <c r="GD275" s="348"/>
      <c r="GE275" s="612"/>
      <c r="GF275" s="341"/>
      <c r="GG275" s="342"/>
      <c r="GH275" s="343"/>
      <c r="GI275" s="343"/>
      <c r="GJ275" s="344"/>
      <c r="GK275" s="344"/>
      <c r="GL275" s="344"/>
      <c r="GM275" s="345"/>
      <c r="GN275" s="344"/>
      <c r="GO275" s="346"/>
      <c r="GP275" s="347"/>
      <c r="GQ275" s="347"/>
      <c r="GR275" s="344"/>
      <c r="GS275" s="345"/>
      <c r="GT275" s="348"/>
      <c r="GU275" s="348"/>
      <c r="GV275" s="612"/>
      <c r="GW275" s="341"/>
      <c r="GX275" s="342"/>
      <c r="GY275" s="343"/>
      <c r="GZ275" s="343"/>
      <c r="HA275" s="344"/>
      <c r="HB275" s="344"/>
      <c r="HC275" s="344"/>
      <c r="HD275" s="345"/>
      <c r="HE275" s="344"/>
      <c r="HF275" s="346"/>
      <c r="HG275" s="347"/>
      <c r="HH275" s="347"/>
      <c r="HI275" s="344"/>
      <c r="HJ275" s="345"/>
      <c r="HK275" s="348"/>
      <c r="HL275" s="348"/>
      <c r="HM275" s="612"/>
      <c r="HN275" s="341"/>
      <c r="HO275" s="342"/>
      <c r="HP275" s="343"/>
      <c r="HQ275" s="343"/>
      <c r="HR275" s="344"/>
      <c r="HS275" s="344"/>
      <c r="HT275" s="344"/>
      <c r="HU275" s="345"/>
      <c r="HV275" s="344"/>
      <c r="HW275" s="346"/>
      <c r="HX275" s="347"/>
      <c r="HY275" s="347"/>
      <c r="HZ275" s="344"/>
      <c r="IA275" s="345"/>
      <c r="IB275" s="348"/>
      <c r="IC275" s="348"/>
      <c r="ID275" s="612"/>
      <c r="IE275" s="341"/>
      <c r="IF275" s="342"/>
      <c r="IG275" s="343"/>
      <c r="IH275" s="343"/>
      <c r="II275" s="344"/>
      <c r="IJ275" s="344"/>
      <c r="IK275" s="344"/>
      <c r="IL275" s="345"/>
      <c r="IM275" s="344"/>
      <c r="IN275" s="346"/>
      <c r="IO275" s="347"/>
      <c r="IP275" s="347"/>
      <c r="IQ275" s="344"/>
      <c r="IR275" s="345"/>
      <c r="IS275" s="348"/>
      <c r="IT275" s="348"/>
      <c r="IU275" s="612"/>
      <c r="IV275" s="341"/>
      <c r="IW275" s="342"/>
      <c r="IX275" s="343"/>
      <c r="IY275" s="343"/>
      <c r="IZ275" s="344"/>
      <c r="JA275" s="344"/>
      <c r="JB275" s="344"/>
      <c r="JC275" s="345"/>
      <c r="JD275" s="344"/>
      <c r="JE275" s="346"/>
      <c r="JF275" s="347"/>
      <c r="JG275" s="347"/>
      <c r="JH275" s="344"/>
      <c r="JI275" s="345"/>
      <c r="JJ275" s="348"/>
      <c r="JK275" s="348"/>
      <c r="JL275" s="612"/>
      <c r="JM275" s="341"/>
      <c r="JN275" s="342"/>
      <c r="JO275" s="343"/>
      <c r="JP275" s="343"/>
      <c r="JQ275" s="344"/>
      <c r="JR275" s="344"/>
      <c r="JS275" s="344"/>
      <c r="JT275" s="345"/>
      <c r="JU275" s="344"/>
      <c r="JV275" s="346"/>
      <c r="JW275" s="347"/>
      <c r="JX275" s="347"/>
      <c r="JY275" s="344"/>
      <c r="JZ275" s="345"/>
      <c r="KA275" s="348"/>
      <c r="KB275" s="348"/>
      <c r="KC275" s="612"/>
      <c r="KD275" s="341"/>
      <c r="KE275" s="342"/>
      <c r="KF275" s="343"/>
      <c r="KG275" s="343"/>
      <c r="KH275" s="344"/>
      <c r="KI275" s="344"/>
      <c r="KJ275" s="344"/>
      <c r="KK275" s="345"/>
      <c r="KL275" s="344"/>
      <c r="KM275" s="346"/>
      <c r="KN275" s="347"/>
      <c r="KO275" s="347"/>
      <c r="KP275" s="344"/>
      <c r="KQ275" s="345"/>
      <c r="KR275" s="348"/>
      <c r="KS275" s="348"/>
      <c r="KT275" s="612"/>
      <c r="KU275" s="351"/>
    </row>
    <row r="276" ht="15.75" customHeight="1">
      <c r="A276" s="341"/>
      <c r="B276" s="342"/>
      <c r="C276" s="343"/>
      <c r="D276" s="343"/>
      <c r="E276" s="344"/>
      <c r="F276" s="344"/>
      <c r="G276" s="344"/>
      <c r="H276" s="345"/>
      <c r="I276" s="344"/>
      <c r="J276" s="346"/>
      <c r="K276" s="347"/>
      <c r="L276" s="347"/>
      <c r="M276" s="344"/>
      <c r="N276" s="345"/>
      <c r="O276" s="348"/>
      <c r="P276" s="348"/>
      <c r="Q276" s="612"/>
      <c r="R276" s="341"/>
      <c r="S276" s="342"/>
      <c r="T276" s="343"/>
      <c r="U276" s="343"/>
      <c r="V276" s="344"/>
      <c r="W276" s="344"/>
      <c r="X276" s="344"/>
      <c r="Y276" s="345"/>
      <c r="Z276" s="344"/>
      <c r="AA276" s="346"/>
      <c r="AB276" s="347"/>
      <c r="AC276" s="347"/>
      <c r="AD276" s="344"/>
      <c r="AE276" s="345"/>
      <c r="AF276" s="348"/>
      <c r="AG276" s="348"/>
      <c r="AH276" s="612"/>
      <c r="AI276" s="341"/>
      <c r="AJ276" s="342"/>
      <c r="AK276" s="343"/>
      <c r="AL276" s="343"/>
      <c r="AM276" s="344"/>
      <c r="AN276" s="344"/>
      <c r="AO276" s="344"/>
      <c r="AP276" s="345"/>
      <c r="AQ276" s="344"/>
      <c r="AR276" s="346"/>
      <c r="AS276" s="347"/>
      <c r="AT276" s="347"/>
      <c r="AU276" s="344"/>
      <c r="AV276" s="345"/>
      <c r="AW276" s="348"/>
      <c r="AX276" s="348"/>
      <c r="AY276" s="612"/>
      <c r="AZ276" s="341"/>
      <c r="BA276" s="342"/>
      <c r="BB276" s="343"/>
      <c r="BC276" s="343"/>
      <c r="BD276" s="344"/>
      <c r="BE276" s="344"/>
      <c r="BF276" s="344"/>
      <c r="BG276" s="345"/>
      <c r="BH276" s="344"/>
      <c r="BI276" s="346"/>
      <c r="BJ276" s="347"/>
      <c r="BK276" s="347"/>
      <c r="BL276" s="344"/>
      <c r="BM276" s="345"/>
      <c r="BN276" s="348"/>
      <c r="BO276" s="348"/>
      <c r="BP276" s="612"/>
      <c r="BQ276" s="341"/>
      <c r="BR276" s="342"/>
      <c r="BS276" s="343"/>
      <c r="BT276" s="343"/>
      <c r="BU276" s="344"/>
      <c r="BV276" s="344"/>
      <c r="BW276" s="344"/>
      <c r="BX276" s="345"/>
      <c r="BY276" s="344"/>
      <c r="BZ276" s="346"/>
      <c r="CA276" s="347"/>
      <c r="CB276" s="347"/>
      <c r="CC276" s="344"/>
      <c r="CD276" s="345"/>
      <c r="CE276" s="348"/>
      <c r="CF276" s="348"/>
      <c r="CG276" s="612"/>
      <c r="CH276" s="341"/>
      <c r="CI276" s="342"/>
      <c r="CJ276" s="343"/>
      <c r="CK276" s="343"/>
      <c r="CL276" s="344"/>
      <c r="CM276" s="344"/>
      <c r="CN276" s="344"/>
      <c r="CO276" s="345"/>
      <c r="CP276" s="344"/>
      <c r="CQ276" s="346"/>
      <c r="CR276" s="347"/>
      <c r="CS276" s="347"/>
      <c r="CT276" s="344"/>
      <c r="CU276" s="345"/>
      <c r="CV276" s="348"/>
      <c r="CW276" s="348"/>
      <c r="CX276" s="612"/>
      <c r="CY276" s="341"/>
      <c r="CZ276" s="342"/>
      <c r="DA276" s="343"/>
      <c r="DB276" s="343"/>
      <c r="DC276" s="344"/>
      <c r="DD276" s="344"/>
      <c r="DE276" s="344"/>
      <c r="DF276" s="345"/>
      <c r="DG276" s="344"/>
      <c r="DH276" s="346"/>
      <c r="DI276" s="347"/>
      <c r="DJ276" s="347"/>
      <c r="DK276" s="344"/>
      <c r="DL276" s="345"/>
      <c r="DM276" s="348"/>
      <c r="DN276" s="348"/>
      <c r="DO276" s="612"/>
      <c r="DP276" s="341"/>
      <c r="DQ276" s="342"/>
      <c r="DR276" s="343"/>
      <c r="DS276" s="343"/>
      <c r="DT276" s="344"/>
      <c r="DU276" s="344"/>
      <c r="DV276" s="344"/>
      <c r="DW276" s="345"/>
      <c r="DX276" s="344"/>
      <c r="DY276" s="346"/>
      <c r="DZ276" s="347"/>
      <c r="EA276" s="347"/>
      <c r="EB276" s="344"/>
      <c r="EC276" s="345"/>
      <c r="ED276" s="348"/>
      <c r="EE276" s="348"/>
      <c r="EF276" s="612"/>
      <c r="EG276" s="341"/>
      <c r="EH276" s="342"/>
      <c r="EI276" s="343"/>
      <c r="EJ276" s="343"/>
      <c r="EK276" s="344"/>
      <c r="EL276" s="344"/>
      <c r="EM276" s="344"/>
      <c r="EN276" s="345"/>
      <c r="EO276" s="344"/>
      <c r="EP276" s="346"/>
      <c r="EQ276" s="347"/>
      <c r="ER276" s="347"/>
      <c r="ES276" s="344"/>
      <c r="ET276" s="345"/>
      <c r="EU276" s="348"/>
      <c r="EV276" s="348"/>
      <c r="EW276" s="612"/>
      <c r="EX276" s="341"/>
      <c r="EY276" s="342"/>
      <c r="EZ276" s="343"/>
      <c r="FA276" s="343"/>
      <c r="FB276" s="344"/>
      <c r="FC276" s="344"/>
      <c r="FD276" s="344"/>
      <c r="FE276" s="345"/>
      <c r="FF276" s="344"/>
      <c r="FG276" s="346"/>
      <c r="FH276" s="347"/>
      <c r="FI276" s="347"/>
      <c r="FJ276" s="344"/>
      <c r="FK276" s="345"/>
      <c r="FL276" s="348"/>
      <c r="FM276" s="348"/>
      <c r="FN276" s="612"/>
      <c r="FO276" s="341"/>
      <c r="FP276" s="342"/>
      <c r="FQ276" s="343"/>
      <c r="FR276" s="343"/>
      <c r="FS276" s="344"/>
      <c r="FT276" s="344"/>
      <c r="FU276" s="344"/>
      <c r="FV276" s="345"/>
      <c r="FW276" s="344"/>
      <c r="FX276" s="346"/>
      <c r="FY276" s="347"/>
      <c r="FZ276" s="347"/>
      <c r="GA276" s="344"/>
      <c r="GB276" s="345"/>
      <c r="GC276" s="348"/>
      <c r="GD276" s="348"/>
      <c r="GE276" s="612"/>
      <c r="GF276" s="341"/>
      <c r="GG276" s="342"/>
      <c r="GH276" s="343"/>
      <c r="GI276" s="343"/>
      <c r="GJ276" s="344"/>
      <c r="GK276" s="344"/>
      <c r="GL276" s="344"/>
      <c r="GM276" s="345"/>
      <c r="GN276" s="344"/>
      <c r="GO276" s="346"/>
      <c r="GP276" s="347"/>
      <c r="GQ276" s="347"/>
      <c r="GR276" s="344"/>
      <c r="GS276" s="345"/>
      <c r="GT276" s="348"/>
      <c r="GU276" s="348"/>
      <c r="GV276" s="612"/>
      <c r="GW276" s="341"/>
      <c r="GX276" s="342"/>
      <c r="GY276" s="343"/>
      <c r="GZ276" s="343"/>
      <c r="HA276" s="344"/>
      <c r="HB276" s="344"/>
      <c r="HC276" s="344"/>
      <c r="HD276" s="345"/>
      <c r="HE276" s="344"/>
      <c r="HF276" s="346"/>
      <c r="HG276" s="347"/>
      <c r="HH276" s="347"/>
      <c r="HI276" s="344"/>
      <c r="HJ276" s="345"/>
      <c r="HK276" s="348"/>
      <c r="HL276" s="348"/>
      <c r="HM276" s="612"/>
      <c r="HN276" s="341"/>
      <c r="HO276" s="342"/>
      <c r="HP276" s="343"/>
      <c r="HQ276" s="343"/>
      <c r="HR276" s="344"/>
      <c r="HS276" s="344"/>
      <c r="HT276" s="344"/>
      <c r="HU276" s="345"/>
      <c r="HV276" s="344"/>
      <c r="HW276" s="346"/>
      <c r="HX276" s="347"/>
      <c r="HY276" s="347"/>
      <c r="HZ276" s="344"/>
      <c r="IA276" s="345"/>
      <c r="IB276" s="348"/>
      <c r="IC276" s="348"/>
      <c r="ID276" s="612"/>
      <c r="IE276" s="341"/>
      <c r="IF276" s="342"/>
      <c r="IG276" s="343"/>
      <c r="IH276" s="343"/>
      <c r="II276" s="344"/>
      <c r="IJ276" s="344"/>
      <c r="IK276" s="344"/>
      <c r="IL276" s="345"/>
      <c r="IM276" s="344"/>
      <c r="IN276" s="346"/>
      <c r="IO276" s="347"/>
      <c r="IP276" s="347"/>
      <c r="IQ276" s="344"/>
      <c r="IR276" s="345"/>
      <c r="IS276" s="348"/>
      <c r="IT276" s="348"/>
      <c r="IU276" s="612"/>
      <c r="IV276" s="341"/>
      <c r="IW276" s="342"/>
      <c r="IX276" s="343"/>
      <c r="IY276" s="343"/>
      <c r="IZ276" s="344"/>
      <c r="JA276" s="344"/>
      <c r="JB276" s="344"/>
      <c r="JC276" s="345"/>
      <c r="JD276" s="344"/>
      <c r="JE276" s="346"/>
      <c r="JF276" s="347"/>
      <c r="JG276" s="347"/>
      <c r="JH276" s="344"/>
      <c r="JI276" s="345"/>
      <c r="JJ276" s="348"/>
      <c r="JK276" s="348"/>
      <c r="JL276" s="612"/>
      <c r="JM276" s="341"/>
      <c r="JN276" s="342"/>
      <c r="JO276" s="343"/>
      <c r="JP276" s="343"/>
      <c r="JQ276" s="344"/>
      <c r="JR276" s="344"/>
      <c r="JS276" s="344"/>
      <c r="JT276" s="345"/>
      <c r="JU276" s="344"/>
      <c r="JV276" s="346"/>
      <c r="JW276" s="347"/>
      <c r="JX276" s="347"/>
      <c r="JY276" s="344"/>
      <c r="JZ276" s="345"/>
      <c r="KA276" s="348"/>
      <c r="KB276" s="348"/>
      <c r="KC276" s="612"/>
      <c r="KD276" s="341"/>
      <c r="KE276" s="342"/>
      <c r="KF276" s="343"/>
      <c r="KG276" s="343"/>
      <c r="KH276" s="344"/>
      <c r="KI276" s="344"/>
      <c r="KJ276" s="344"/>
      <c r="KK276" s="345"/>
      <c r="KL276" s="344"/>
      <c r="KM276" s="346"/>
      <c r="KN276" s="347"/>
      <c r="KO276" s="347"/>
      <c r="KP276" s="344"/>
      <c r="KQ276" s="345"/>
      <c r="KR276" s="348"/>
      <c r="KS276" s="348"/>
      <c r="KT276" s="612"/>
      <c r="KU276" s="351"/>
    </row>
    <row r="277" ht="15.75" hidden="1" customHeight="1">
      <c r="A277" s="353"/>
      <c r="B277" s="354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355"/>
      <c r="P277" s="614"/>
      <c r="Q277" s="611"/>
      <c r="R277" s="353"/>
      <c r="S277" s="354"/>
      <c r="T277" s="355"/>
      <c r="U277" s="355"/>
      <c r="V277" s="355"/>
      <c r="W277" s="355"/>
      <c r="X277" s="355"/>
      <c r="Y277" s="355"/>
      <c r="Z277" s="355"/>
      <c r="AA277" s="355"/>
      <c r="AB277" s="355"/>
      <c r="AC277" s="355"/>
      <c r="AD277" s="355"/>
      <c r="AE277" s="355"/>
      <c r="AF277" s="355"/>
      <c r="AG277" s="614"/>
      <c r="AH277" s="611"/>
      <c r="AI277" s="353"/>
      <c r="AJ277" s="354"/>
      <c r="AK277" s="355"/>
      <c r="AL277" s="355"/>
      <c r="AM277" s="355"/>
      <c r="AN277" s="355"/>
      <c r="AO277" s="355"/>
      <c r="AP277" s="355"/>
      <c r="AQ277" s="355"/>
      <c r="AR277" s="355"/>
      <c r="AS277" s="355"/>
      <c r="AT277" s="355"/>
      <c r="AU277" s="355"/>
      <c r="AV277" s="355"/>
      <c r="AW277" s="355"/>
      <c r="AX277" s="614"/>
      <c r="AY277" s="611"/>
      <c r="AZ277" s="353"/>
      <c r="BA277" s="354"/>
      <c r="BB277" s="355"/>
      <c r="BC277" s="355"/>
      <c r="BD277" s="355"/>
      <c r="BE277" s="355"/>
      <c r="BF277" s="355"/>
      <c r="BG277" s="355"/>
      <c r="BH277" s="355"/>
      <c r="BI277" s="355"/>
      <c r="BJ277" s="355"/>
      <c r="BK277" s="355"/>
      <c r="BL277" s="355"/>
      <c r="BM277" s="355"/>
      <c r="BN277" s="355"/>
      <c r="BO277" s="614"/>
      <c r="BP277" s="611"/>
      <c r="BQ277" s="353"/>
      <c r="BR277" s="354"/>
      <c r="BS277" s="355"/>
      <c r="BT277" s="355"/>
      <c r="BU277" s="355"/>
      <c r="BV277" s="355"/>
      <c r="BW277" s="355"/>
      <c r="BX277" s="355"/>
      <c r="BY277" s="355"/>
      <c r="BZ277" s="355"/>
      <c r="CA277" s="355"/>
      <c r="CB277" s="355"/>
      <c r="CC277" s="355"/>
      <c r="CD277" s="355"/>
      <c r="CE277" s="355"/>
      <c r="CF277" s="614"/>
      <c r="CG277" s="611"/>
      <c r="CH277" s="353"/>
      <c r="CI277" s="354"/>
      <c r="CJ277" s="355"/>
      <c r="CK277" s="355"/>
      <c r="CL277" s="355"/>
      <c r="CM277" s="355"/>
      <c r="CN277" s="355"/>
      <c r="CO277" s="355"/>
      <c r="CP277" s="355"/>
      <c r="CQ277" s="355"/>
      <c r="CR277" s="355"/>
      <c r="CS277" s="355"/>
      <c r="CT277" s="355"/>
      <c r="CU277" s="355"/>
      <c r="CV277" s="355"/>
      <c r="CW277" s="614"/>
      <c r="CX277" s="611"/>
      <c r="CY277" s="353"/>
      <c r="CZ277" s="354"/>
      <c r="DA277" s="355"/>
      <c r="DB277" s="355"/>
      <c r="DC277" s="355"/>
      <c r="DD277" s="355"/>
      <c r="DE277" s="355"/>
      <c r="DF277" s="355"/>
      <c r="DG277" s="355"/>
      <c r="DH277" s="355"/>
      <c r="DI277" s="355"/>
      <c r="DJ277" s="355"/>
      <c r="DK277" s="355"/>
      <c r="DL277" s="355"/>
      <c r="DM277" s="355"/>
      <c r="DN277" s="614"/>
      <c r="DO277" s="611"/>
      <c r="DP277" s="353"/>
      <c r="DQ277" s="354"/>
      <c r="DR277" s="355"/>
      <c r="DS277" s="355"/>
      <c r="DT277" s="355"/>
      <c r="DU277" s="355"/>
      <c r="DV277" s="355"/>
      <c r="DW277" s="355"/>
      <c r="DX277" s="355"/>
      <c r="DY277" s="355"/>
      <c r="DZ277" s="355"/>
      <c r="EA277" s="355"/>
      <c r="EB277" s="355"/>
      <c r="EC277" s="355"/>
      <c r="ED277" s="355"/>
      <c r="EE277" s="614"/>
      <c r="EF277" s="611"/>
      <c r="EG277" s="353"/>
      <c r="EH277" s="354"/>
      <c r="EI277" s="355"/>
      <c r="EJ277" s="355"/>
      <c r="EK277" s="355"/>
      <c r="EL277" s="355"/>
      <c r="EM277" s="355"/>
      <c r="EN277" s="355"/>
      <c r="EO277" s="355"/>
      <c r="EP277" s="355"/>
      <c r="EQ277" s="355"/>
      <c r="ER277" s="355"/>
      <c r="ES277" s="355"/>
      <c r="ET277" s="355"/>
      <c r="EU277" s="355"/>
      <c r="EV277" s="614"/>
      <c r="EW277" s="611"/>
      <c r="EX277" s="353"/>
      <c r="EY277" s="354"/>
      <c r="EZ277" s="355"/>
      <c r="FA277" s="355"/>
      <c r="FB277" s="355"/>
      <c r="FC277" s="355"/>
      <c r="FD277" s="355"/>
      <c r="FE277" s="355"/>
      <c r="FF277" s="355"/>
      <c r="FG277" s="355"/>
      <c r="FH277" s="355"/>
      <c r="FI277" s="355"/>
      <c r="FJ277" s="355"/>
      <c r="FK277" s="355"/>
      <c r="FL277" s="355"/>
      <c r="FM277" s="614"/>
      <c r="FN277" s="611"/>
      <c r="FO277" s="353"/>
      <c r="FP277" s="354"/>
      <c r="FQ277" s="355"/>
      <c r="FR277" s="355"/>
      <c r="FS277" s="355"/>
      <c r="FT277" s="355"/>
      <c r="FU277" s="355"/>
      <c r="FV277" s="355"/>
      <c r="FW277" s="355"/>
      <c r="FX277" s="355"/>
      <c r="FY277" s="355"/>
      <c r="FZ277" s="355"/>
      <c r="GA277" s="355"/>
      <c r="GB277" s="355"/>
      <c r="GC277" s="355"/>
      <c r="GD277" s="614"/>
      <c r="GE277" s="611"/>
      <c r="GF277" s="353"/>
      <c r="GG277" s="354"/>
      <c r="GH277" s="355"/>
      <c r="GI277" s="355"/>
      <c r="GJ277" s="355"/>
      <c r="GK277" s="355"/>
      <c r="GL277" s="355"/>
      <c r="GM277" s="355"/>
      <c r="GN277" s="355"/>
      <c r="GO277" s="355"/>
      <c r="GP277" s="355"/>
      <c r="GQ277" s="355"/>
      <c r="GR277" s="355"/>
      <c r="GS277" s="355"/>
      <c r="GT277" s="355"/>
      <c r="GU277" s="614"/>
      <c r="GV277" s="611"/>
      <c r="GW277" s="353"/>
      <c r="GX277" s="354"/>
      <c r="GY277" s="355"/>
      <c r="GZ277" s="355"/>
      <c r="HA277" s="355"/>
      <c r="HB277" s="355"/>
      <c r="HC277" s="355"/>
      <c r="HD277" s="355"/>
      <c r="HE277" s="355"/>
      <c r="HF277" s="355"/>
      <c r="HG277" s="355"/>
      <c r="HH277" s="355"/>
      <c r="HI277" s="355"/>
      <c r="HJ277" s="355"/>
      <c r="HK277" s="355"/>
      <c r="HL277" s="614"/>
      <c r="HM277" s="611"/>
      <c r="HN277" s="353"/>
      <c r="HO277" s="354"/>
      <c r="HP277" s="355"/>
      <c r="HQ277" s="355"/>
      <c r="HR277" s="355"/>
      <c r="HS277" s="355"/>
      <c r="HT277" s="355"/>
      <c r="HU277" s="355"/>
      <c r="HV277" s="355"/>
      <c r="HW277" s="355"/>
      <c r="HX277" s="355"/>
      <c r="HY277" s="355"/>
      <c r="HZ277" s="355"/>
      <c r="IA277" s="355"/>
      <c r="IB277" s="355"/>
      <c r="IC277" s="614"/>
      <c r="ID277" s="611"/>
      <c r="IE277" s="353"/>
      <c r="IF277" s="354"/>
      <c r="IG277" s="355"/>
      <c r="IH277" s="355"/>
      <c r="II277" s="355"/>
      <c r="IJ277" s="355"/>
      <c r="IK277" s="355"/>
      <c r="IL277" s="355"/>
      <c r="IM277" s="355"/>
      <c r="IN277" s="355"/>
      <c r="IO277" s="355"/>
      <c r="IP277" s="355"/>
      <c r="IQ277" s="355"/>
      <c r="IR277" s="355"/>
      <c r="IS277" s="355"/>
      <c r="IT277" s="614"/>
      <c r="IU277" s="611"/>
      <c r="IV277" s="353"/>
      <c r="IW277" s="354"/>
      <c r="IX277" s="355"/>
      <c r="IY277" s="355"/>
      <c r="IZ277" s="355"/>
      <c r="JA277" s="355"/>
      <c r="JB277" s="355"/>
      <c r="JC277" s="355"/>
      <c r="JD277" s="355"/>
      <c r="JE277" s="355"/>
      <c r="JF277" s="355"/>
      <c r="JG277" s="355"/>
      <c r="JH277" s="355"/>
      <c r="JI277" s="355"/>
      <c r="JJ277" s="355"/>
      <c r="JK277" s="614"/>
      <c r="JL277" s="611"/>
      <c r="JM277" s="353"/>
      <c r="JN277" s="354"/>
      <c r="JO277" s="355"/>
      <c r="JP277" s="355"/>
      <c r="JQ277" s="355"/>
      <c r="JR277" s="355"/>
      <c r="JS277" s="355"/>
      <c r="JT277" s="355"/>
      <c r="JU277" s="355"/>
      <c r="JV277" s="355"/>
      <c r="JW277" s="355"/>
      <c r="JX277" s="355"/>
      <c r="JY277" s="355"/>
      <c r="JZ277" s="355"/>
      <c r="KA277" s="355"/>
      <c r="KB277" s="614"/>
      <c r="KC277" s="611"/>
      <c r="KD277" s="353"/>
      <c r="KE277" s="354"/>
      <c r="KF277" s="355"/>
      <c r="KG277" s="355"/>
      <c r="KH277" s="355"/>
      <c r="KI277" s="355"/>
      <c r="KJ277" s="355"/>
      <c r="KK277" s="355"/>
      <c r="KL277" s="355"/>
      <c r="KM277" s="355"/>
      <c r="KN277" s="355"/>
      <c r="KO277" s="355"/>
      <c r="KP277" s="355"/>
      <c r="KQ277" s="355"/>
      <c r="KR277" s="355"/>
      <c r="KS277" s="614"/>
      <c r="KT277" s="611"/>
      <c r="KU277" s="340"/>
    </row>
    <row r="278" ht="15.75" hidden="1" customHeight="1">
      <c r="A278" s="341"/>
      <c r="B278" s="342"/>
      <c r="C278" s="343"/>
      <c r="D278" s="343"/>
      <c r="E278" s="344"/>
      <c r="F278" s="344"/>
      <c r="G278" s="344"/>
      <c r="H278" s="345"/>
      <c r="I278" s="344"/>
      <c r="J278" s="345"/>
      <c r="K278" s="344"/>
      <c r="L278" s="344"/>
      <c r="M278" s="344"/>
      <c r="N278" s="345"/>
      <c r="O278" s="348"/>
      <c r="P278" s="348"/>
      <c r="Q278" s="612"/>
      <c r="R278" s="341"/>
      <c r="S278" s="342"/>
      <c r="T278" s="343"/>
      <c r="U278" s="343"/>
      <c r="V278" s="344"/>
      <c r="W278" s="344"/>
      <c r="X278" s="344"/>
      <c r="Y278" s="345"/>
      <c r="Z278" s="344"/>
      <c r="AA278" s="345"/>
      <c r="AB278" s="344"/>
      <c r="AC278" s="344"/>
      <c r="AD278" s="344"/>
      <c r="AE278" s="345"/>
      <c r="AF278" s="348"/>
      <c r="AG278" s="348"/>
      <c r="AH278" s="612"/>
      <c r="AI278" s="341"/>
      <c r="AJ278" s="342"/>
      <c r="AK278" s="343"/>
      <c r="AL278" s="343"/>
      <c r="AM278" s="344"/>
      <c r="AN278" s="344"/>
      <c r="AO278" s="344"/>
      <c r="AP278" s="345"/>
      <c r="AQ278" s="344"/>
      <c r="AR278" s="345"/>
      <c r="AS278" s="344"/>
      <c r="AT278" s="344"/>
      <c r="AU278" s="344"/>
      <c r="AV278" s="345"/>
      <c r="AW278" s="348"/>
      <c r="AX278" s="348"/>
      <c r="AY278" s="612"/>
      <c r="AZ278" s="341"/>
      <c r="BA278" s="342"/>
      <c r="BB278" s="343"/>
      <c r="BC278" s="343"/>
      <c r="BD278" s="344"/>
      <c r="BE278" s="344"/>
      <c r="BF278" s="344"/>
      <c r="BG278" s="345"/>
      <c r="BH278" s="344"/>
      <c r="BI278" s="345"/>
      <c r="BJ278" s="344"/>
      <c r="BK278" s="344"/>
      <c r="BL278" s="344"/>
      <c r="BM278" s="345"/>
      <c r="BN278" s="348"/>
      <c r="BO278" s="348"/>
      <c r="BP278" s="612"/>
      <c r="BQ278" s="341"/>
      <c r="BR278" s="342"/>
      <c r="BS278" s="343"/>
      <c r="BT278" s="343"/>
      <c r="BU278" s="344"/>
      <c r="BV278" s="344"/>
      <c r="BW278" s="344"/>
      <c r="BX278" s="345"/>
      <c r="BY278" s="344"/>
      <c r="BZ278" s="345"/>
      <c r="CA278" s="344"/>
      <c r="CB278" s="344"/>
      <c r="CC278" s="344"/>
      <c r="CD278" s="345"/>
      <c r="CE278" s="348"/>
      <c r="CF278" s="348"/>
      <c r="CG278" s="612"/>
      <c r="CH278" s="341"/>
      <c r="CI278" s="342"/>
      <c r="CJ278" s="343"/>
      <c r="CK278" s="343"/>
      <c r="CL278" s="344"/>
      <c r="CM278" s="344"/>
      <c r="CN278" s="344"/>
      <c r="CO278" s="345"/>
      <c r="CP278" s="344"/>
      <c r="CQ278" s="345"/>
      <c r="CR278" s="344"/>
      <c r="CS278" s="344"/>
      <c r="CT278" s="344"/>
      <c r="CU278" s="345"/>
      <c r="CV278" s="348"/>
      <c r="CW278" s="348"/>
      <c r="CX278" s="612"/>
      <c r="CY278" s="341"/>
      <c r="CZ278" s="342"/>
      <c r="DA278" s="343"/>
      <c r="DB278" s="343"/>
      <c r="DC278" s="344"/>
      <c r="DD278" s="344"/>
      <c r="DE278" s="344"/>
      <c r="DF278" s="345"/>
      <c r="DG278" s="344"/>
      <c r="DH278" s="345"/>
      <c r="DI278" s="344"/>
      <c r="DJ278" s="344"/>
      <c r="DK278" s="344"/>
      <c r="DL278" s="345"/>
      <c r="DM278" s="348"/>
      <c r="DN278" s="348"/>
      <c r="DO278" s="612"/>
      <c r="DP278" s="341"/>
      <c r="DQ278" s="342"/>
      <c r="DR278" s="343"/>
      <c r="DS278" s="343"/>
      <c r="DT278" s="344"/>
      <c r="DU278" s="344"/>
      <c r="DV278" s="344"/>
      <c r="DW278" s="345"/>
      <c r="DX278" s="344"/>
      <c r="DY278" s="345"/>
      <c r="DZ278" s="344"/>
      <c r="EA278" s="344"/>
      <c r="EB278" s="344"/>
      <c r="EC278" s="345"/>
      <c r="ED278" s="348"/>
      <c r="EE278" s="348"/>
      <c r="EF278" s="612"/>
      <c r="EG278" s="341"/>
      <c r="EH278" s="342"/>
      <c r="EI278" s="343"/>
      <c r="EJ278" s="343"/>
      <c r="EK278" s="344"/>
      <c r="EL278" s="344"/>
      <c r="EM278" s="344"/>
      <c r="EN278" s="345"/>
      <c r="EO278" s="344"/>
      <c r="EP278" s="345"/>
      <c r="EQ278" s="344"/>
      <c r="ER278" s="344"/>
      <c r="ES278" s="344"/>
      <c r="ET278" s="345"/>
      <c r="EU278" s="348"/>
      <c r="EV278" s="348"/>
      <c r="EW278" s="612"/>
      <c r="EX278" s="341"/>
      <c r="EY278" s="342"/>
      <c r="EZ278" s="343"/>
      <c r="FA278" s="343"/>
      <c r="FB278" s="344"/>
      <c r="FC278" s="344"/>
      <c r="FD278" s="344"/>
      <c r="FE278" s="345"/>
      <c r="FF278" s="344"/>
      <c r="FG278" s="345"/>
      <c r="FH278" s="344"/>
      <c r="FI278" s="344"/>
      <c r="FJ278" s="344"/>
      <c r="FK278" s="345"/>
      <c r="FL278" s="348"/>
      <c r="FM278" s="348"/>
      <c r="FN278" s="612"/>
      <c r="FO278" s="341"/>
      <c r="FP278" s="342"/>
      <c r="FQ278" s="343"/>
      <c r="FR278" s="343"/>
      <c r="FS278" s="344"/>
      <c r="FT278" s="344"/>
      <c r="FU278" s="344"/>
      <c r="FV278" s="345"/>
      <c r="FW278" s="344"/>
      <c r="FX278" s="345"/>
      <c r="FY278" s="344"/>
      <c r="FZ278" s="344"/>
      <c r="GA278" s="344"/>
      <c r="GB278" s="345"/>
      <c r="GC278" s="348"/>
      <c r="GD278" s="348"/>
      <c r="GE278" s="612"/>
      <c r="GF278" s="341"/>
      <c r="GG278" s="342"/>
      <c r="GH278" s="343"/>
      <c r="GI278" s="343"/>
      <c r="GJ278" s="344"/>
      <c r="GK278" s="344"/>
      <c r="GL278" s="344"/>
      <c r="GM278" s="345"/>
      <c r="GN278" s="344"/>
      <c r="GO278" s="345"/>
      <c r="GP278" s="344"/>
      <c r="GQ278" s="344"/>
      <c r="GR278" s="344"/>
      <c r="GS278" s="345"/>
      <c r="GT278" s="348"/>
      <c r="GU278" s="348"/>
      <c r="GV278" s="612"/>
      <c r="GW278" s="341"/>
      <c r="GX278" s="342"/>
      <c r="GY278" s="343"/>
      <c r="GZ278" s="343"/>
      <c r="HA278" s="344"/>
      <c r="HB278" s="344"/>
      <c r="HC278" s="344"/>
      <c r="HD278" s="345"/>
      <c r="HE278" s="344"/>
      <c r="HF278" s="345"/>
      <c r="HG278" s="344"/>
      <c r="HH278" s="344"/>
      <c r="HI278" s="344"/>
      <c r="HJ278" s="345"/>
      <c r="HK278" s="348"/>
      <c r="HL278" s="348"/>
      <c r="HM278" s="612"/>
      <c r="HN278" s="341"/>
      <c r="HO278" s="342"/>
      <c r="HP278" s="343"/>
      <c r="HQ278" s="343"/>
      <c r="HR278" s="344"/>
      <c r="HS278" s="344"/>
      <c r="HT278" s="344"/>
      <c r="HU278" s="345"/>
      <c r="HV278" s="344"/>
      <c r="HW278" s="345"/>
      <c r="HX278" s="344"/>
      <c r="HY278" s="344"/>
      <c r="HZ278" s="344"/>
      <c r="IA278" s="345"/>
      <c r="IB278" s="348"/>
      <c r="IC278" s="348"/>
      <c r="ID278" s="612"/>
      <c r="IE278" s="341"/>
      <c r="IF278" s="342"/>
      <c r="IG278" s="343"/>
      <c r="IH278" s="343"/>
      <c r="II278" s="344"/>
      <c r="IJ278" s="344"/>
      <c r="IK278" s="344"/>
      <c r="IL278" s="345"/>
      <c r="IM278" s="344"/>
      <c r="IN278" s="345"/>
      <c r="IO278" s="344"/>
      <c r="IP278" s="344"/>
      <c r="IQ278" s="344"/>
      <c r="IR278" s="345"/>
      <c r="IS278" s="348"/>
      <c r="IT278" s="348"/>
      <c r="IU278" s="612"/>
      <c r="IV278" s="341"/>
      <c r="IW278" s="342"/>
      <c r="IX278" s="343"/>
      <c r="IY278" s="343"/>
      <c r="IZ278" s="344"/>
      <c r="JA278" s="344"/>
      <c r="JB278" s="344"/>
      <c r="JC278" s="345"/>
      <c r="JD278" s="344"/>
      <c r="JE278" s="345"/>
      <c r="JF278" s="344"/>
      <c r="JG278" s="344"/>
      <c r="JH278" s="344"/>
      <c r="JI278" s="345"/>
      <c r="JJ278" s="348"/>
      <c r="JK278" s="348"/>
      <c r="JL278" s="612"/>
      <c r="JM278" s="341"/>
      <c r="JN278" s="342"/>
      <c r="JO278" s="343"/>
      <c r="JP278" s="343"/>
      <c r="JQ278" s="344"/>
      <c r="JR278" s="344"/>
      <c r="JS278" s="344"/>
      <c r="JT278" s="345"/>
      <c r="JU278" s="344"/>
      <c r="JV278" s="345"/>
      <c r="JW278" s="344"/>
      <c r="JX278" s="344"/>
      <c r="JY278" s="344"/>
      <c r="JZ278" s="345"/>
      <c r="KA278" s="348"/>
      <c r="KB278" s="348"/>
      <c r="KC278" s="612"/>
      <c r="KD278" s="341"/>
      <c r="KE278" s="342"/>
      <c r="KF278" s="343"/>
      <c r="KG278" s="343"/>
      <c r="KH278" s="344"/>
      <c r="KI278" s="344"/>
      <c r="KJ278" s="344"/>
      <c r="KK278" s="345"/>
      <c r="KL278" s="344"/>
      <c r="KM278" s="345"/>
      <c r="KN278" s="344"/>
      <c r="KO278" s="344"/>
      <c r="KP278" s="344"/>
      <c r="KQ278" s="345"/>
      <c r="KR278" s="348"/>
      <c r="KS278" s="348"/>
      <c r="KT278" s="612"/>
      <c r="KU278" s="351"/>
    </row>
    <row r="279" ht="15.75" hidden="1" customHeight="1">
      <c r="A279" s="341"/>
      <c r="B279" s="342"/>
      <c r="C279" s="343"/>
      <c r="D279" s="343"/>
      <c r="E279" s="344"/>
      <c r="F279" s="344"/>
      <c r="G279" s="344"/>
      <c r="H279" s="345"/>
      <c r="I279" s="344"/>
      <c r="J279" s="345"/>
      <c r="K279" s="344"/>
      <c r="L279" s="344"/>
      <c r="M279" s="344"/>
      <c r="N279" s="345"/>
      <c r="O279" s="348"/>
      <c r="P279" s="348"/>
      <c r="Q279" s="612"/>
      <c r="R279" s="341"/>
      <c r="S279" s="342"/>
      <c r="T279" s="343"/>
      <c r="U279" s="343"/>
      <c r="V279" s="344"/>
      <c r="W279" s="344"/>
      <c r="X279" s="344"/>
      <c r="Y279" s="345"/>
      <c r="Z279" s="344"/>
      <c r="AA279" s="345"/>
      <c r="AB279" s="344"/>
      <c r="AC279" s="344"/>
      <c r="AD279" s="344"/>
      <c r="AE279" s="345"/>
      <c r="AF279" s="348"/>
      <c r="AG279" s="348"/>
      <c r="AH279" s="612"/>
      <c r="AI279" s="341"/>
      <c r="AJ279" s="342"/>
      <c r="AK279" s="343"/>
      <c r="AL279" s="343"/>
      <c r="AM279" s="344"/>
      <c r="AN279" s="344"/>
      <c r="AO279" s="344"/>
      <c r="AP279" s="345"/>
      <c r="AQ279" s="344"/>
      <c r="AR279" s="345"/>
      <c r="AS279" s="344"/>
      <c r="AT279" s="344"/>
      <c r="AU279" s="344"/>
      <c r="AV279" s="345"/>
      <c r="AW279" s="348"/>
      <c r="AX279" s="348"/>
      <c r="AY279" s="612"/>
      <c r="AZ279" s="341"/>
      <c r="BA279" s="342"/>
      <c r="BB279" s="343"/>
      <c r="BC279" s="343"/>
      <c r="BD279" s="344"/>
      <c r="BE279" s="344"/>
      <c r="BF279" s="344"/>
      <c r="BG279" s="345"/>
      <c r="BH279" s="344"/>
      <c r="BI279" s="345"/>
      <c r="BJ279" s="344"/>
      <c r="BK279" s="344"/>
      <c r="BL279" s="344"/>
      <c r="BM279" s="345"/>
      <c r="BN279" s="348"/>
      <c r="BO279" s="348"/>
      <c r="BP279" s="612"/>
      <c r="BQ279" s="341"/>
      <c r="BR279" s="342"/>
      <c r="BS279" s="343"/>
      <c r="BT279" s="343"/>
      <c r="BU279" s="344"/>
      <c r="BV279" s="344"/>
      <c r="BW279" s="344"/>
      <c r="BX279" s="345"/>
      <c r="BY279" s="344"/>
      <c r="BZ279" s="345"/>
      <c r="CA279" s="344"/>
      <c r="CB279" s="344"/>
      <c r="CC279" s="344"/>
      <c r="CD279" s="345"/>
      <c r="CE279" s="348"/>
      <c r="CF279" s="348"/>
      <c r="CG279" s="612"/>
      <c r="CH279" s="341"/>
      <c r="CI279" s="342"/>
      <c r="CJ279" s="343"/>
      <c r="CK279" s="343"/>
      <c r="CL279" s="344"/>
      <c r="CM279" s="344"/>
      <c r="CN279" s="344"/>
      <c r="CO279" s="345"/>
      <c r="CP279" s="344"/>
      <c r="CQ279" s="345"/>
      <c r="CR279" s="344"/>
      <c r="CS279" s="344"/>
      <c r="CT279" s="344"/>
      <c r="CU279" s="345"/>
      <c r="CV279" s="348"/>
      <c r="CW279" s="348"/>
      <c r="CX279" s="612"/>
      <c r="CY279" s="341"/>
      <c r="CZ279" s="342"/>
      <c r="DA279" s="343"/>
      <c r="DB279" s="343"/>
      <c r="DC279" s="344"/>
      <c r="DD279" s="344"/>
      <c r="DE279" s="344"/>
      <c r="DF279" s="345"/>
      <c r="DG279" s="344"/>
      <c r="DH279" s="345"/>
      <c r="DI279" s="344"/>
      <c r="DJ279" s="344"/>
      <c r="DK279" s="344"/>
      <c r="DL279" s="345"/>
      <c r="DM279" s="348"/>
      <c r="DN279" s="348"/>
      <c r="DO279" s="612"/>
      <c r="DP279" s="341"/>
      <c r="DQ279" s="342"/>
      <c r="DR279" s="343"/>
      <c r="DS279" s="343"/>
      <c r="DT279" s="344"/>
      <c r="DU279" s="344"/>
      <c r="DV279" s="344"/>
      <c r="DW279" s="345"/>
      <c r="DX279" s="344"/>
      <c r="DY279" s="345"/>
      <c r="DZ279" s="344"/>
      <c r="EA279" s="344"/>
      <c r="EB279" s="344"/>
      <c r="EC279" s="345"/>
      <c r="ED279" s="348"/>
      <c r="EE279" s="348"/>
      <c r="EF279" s="612"/>
      <c r="EG279" s="341"/>
      <c r="EH279" s="342"/>
      <c r="EI279" s="343"/>
      <c r="EJ279" s="343"/>
      <c r="EK279" s="344"/>
      <c r="EL279" s="344"/>
      <c r="EM279" s="344"/>
      <c r="EN279" s="345"/>
      <c r="EO279" s="344"/>
      <c r="EP279" s="345"/>
      <c r="EQ279" s="344"/>
      <c r="ER279" s="344"/>
      <c r="ES279" s="344"/>
      <c r="ET279" s="345"/>
      <c r="EU279" s="348"/>
      <c r="EV279" s="348"/>
      <c r="EW279" s="612"/>
      <c r="EX279" s="341"/>
      <c r="EY279" s="342"/>
      <c r="EZ279" s="343"/>
      <c r="FA279" s="343"/>
      <c r="FB279" s="344"/>
      <c r="FC279" s="344"/>
      <c r="FD279" s="344"/>
      <c r="FE279" s="345"/>
      <c r="FF279" s="344"/>
      <c r="FG279" s="345"/>
      <c r="FH279" s="344"/>
      <c r="FI279" s="344"/>
      <c r="FJ279" s="344"/>
      <c r="FK279" s="345"/>
      <c r="FL279" s="348"/>
      <c r="FM279" s="348"/>
      <c r="FN279" s="612"/>
      <c r="FO279" s="341"/>
      <c r="FP279" s="342"/>
      <c r="FQ279" s="343"/>
      <c r="FR279" s="343"/>
      <c r="FS279" s="344"/>
      <c r="FT279" s="344"/>
      <c r="FU279" s="344"/>
      <c r="FV279" s="345"/>
      <c r="FW279" s="344"/>
      <c r="FX279" s="345"/>
      <c r="FY279" s="344"/>
      <c r="FZ279" s="344"/>
      <c r="GA279" s="344"/>
      <c r="GB279" s="345"/>
      <c r="GC279" s="348"/>
      <c r="GD279" s="348"/>
      <c r="GE279" s="612"/>
      <c r="GF279" s="341"/>
      <c r="GG279" s="342"/>
      <c r="GH279" s="343"/>
      <c r="GI279" s="343"/>
      <c r="GJ279" s="344"/>
      <c r="GK279" s="344"/>
      <c r="GL279" s="344"/>
      <c r="GM279" s="345"/>
      <c r="GN279" s="344"/>
      <c r="GO279" s="345"/>
      <c r="GP279" s="344"/>
      <c r="GQ279" s="344"/>
      <c r="GR279" s="344"/>
      <c r="GS279" s="345"/>
      <c r="GT279" s="348"/>
      <c r="GU279" s="348"/>
      <c r="GV279" s="612"/>
      <c r="GW279" s="341"/>
      <c r="GX279" s="342"/>
      <c r="GY279" s="343"/>
      <c r="GZ279" s="343"/>
      <c r="HA279" s="344"/>
      <c r="HB279" s="344"/>
      <c r="HC279" s="344"/>
      <c r="HD279" s="345"/>
      <c r="HE279" s="344"/>
      <c r="HF279" s="345"/>
      <c r="HG279" s="344"/>
      <c r="HH279" s="344"/>
      <c r="HI279" s="344"/>
      <c r="HJ279" s="345"/>
      <c r="HK279" s="348"/>
      <c r="HL279" s="348"/>
      <c r="HM279" s="612"/>
      <c r="HN279" s="341"/>
      <c r="HO279" s="342"/>
      <c r="HP279" s="343"/>
      <c r="HQ279" s="343"/>
      <c r="HR279" s="344"/>
      <c r="HS279" s="344"/>
      <c r="HT279" s="344"/>
      <c r="HU279" s="345"/>
      <c r="HV279" s="344"/>
      <c r="HW279" s="345"/>
      <c r="HX279" s="344"/>
      <c r="HY279" s="344"/>
      <c r="HZ279" s="344"/>
      <c r="IA279" s="345"/>
      <c r="IB279" s="348"/>
      <c r="IC279" s="348"/>
      <c r="ID279" s="612"/>
      <c r="IE279" s="341"/>
      <c r="IF279" s="342"/>
      <c r="IG279" s="343"/>
      <c r="IH279" s="343"/>
      <c r="II279" s="344"/>
      <c r="IJ279" s="344"/>
      <c r="IK279" s="344"/>
      <c r="IL279" s="345"/>
      <c r="IM279" s="344"/>
      <c r="IN279" s="345"/>
      <c r="IO279" s="344"/>
      <c r="IP279" s="344"/>
      <c r="IQ279" s="344"/>
      <c r="IR279" s="345"/>
      <c r="IS279" s="348"/>
      <c r="IT279" s="348"/>
      <c r="IU279" s="612"/>
      <c r="IV279" s="341"/>
      <c r="IW279" s="342"/>
      <c r="IX279" s="343"/>
      <c r="IY279" s="343"/>
      <c r="IZ279" s="344"/>
      <c r="JA279" s="344"/>
      <c r="JB279" s="344"/>
      <c r="JC279" s="345"/>
      <c r="JD279" s="344"/>
      <c r="JE279" s="345"/>
      <c r="JF279" s="344"/>
      <c r="JG279" s="344"/>
      <c r="JH279" s="344"/>
      <c r="JI279" s="345"/>
      <c r="JJ279" s="348"/>
      <c r="JK279" s="348"/>
      <c r="JL279" s="612"/>
      <c r="JM279" s="341"/>
      <c r="JN279" s="342"/>
      <c r="JO279" s="343"/>
      <c r="JP279" s="343"/>
      <c r="JQ279" s="344"/>
      <c r="JR279" s="344"/>
      <c r="JS279" s="344"/>
      <c r="JT279" s="345"/>
      <c r="JU279" s="344"/>
      <c r="JV279" s="345"/>
      <c r="JW279" s="344"/>
      <c r="JX279" s="344"/>
      <c r="JY279" s="344"/>
      <c r="JZ279" s="345"/>
      <c r="KA279" s="348"/>
      <c r="KB279" s="348"/>
      <c r="KC279" s="612"/>
      <c r="KD279" s="341"/>
      <c r="KE279" s="342"/>
      <c r="KF279" s="343"/>
      <c r="KG279" s="343"/>
      <c r="KH279" s="344"/>
      <c r="KI279" s="344"/>
      <c r="KJ279" s="344"/>
      <c r="KK279" s="345"/>
      <c r="KL279" s="344"/>
      <c r="KM279" s="345"/>
      <c r="KN279" s="344"/>
      <c r="KO279" s="344"/>
      <c r="KP279" s="344"/>
      <c r="KQ279" s="345"/>
      <c r="KR279" s="348"/>
      <c r="KS279" s="348"/>
      <c r="KT279" s="612"/>
      <c r="KU279" s="351"/>
    </row>
    <row r="280" ht="15.75" hidden="1" customHeight="1">
      <c r="A280" s="341"/>
      <c r="B280" s="342"/>
      <c r="C280" s="343"/>
      <c r="D280" s="343"/>
      <c r="E280" s="344"/>
      <c r="F280" s="344"/>
      <c r="G280" s="344"/>
      <c r="H280" s="345"/>
      <c r="I280" s="344"/>
      <c r="J280" s="345"/>
      <c r="K280" s="344"/>
      <c r="L280" s="344"/>
      <c r="M280" s="344"/>
      <c r="N280" s="345"/>
      <c r="O280" s="348"/>
      <c r="P280" s="348"/>
      <c r="Q280" s="612"/>
      <c r="R280" s="341"/>
      <c r="S280" s="342"/>
      <c r="T280" s="343"/>
      <c r="U280" s="343"/>
      <c r="V280" s="344"/>
      <c r="W280" s="344"/>
      <c r="X280" s="344"/>
      <c r="Y280" s="345"/>
      <c r="Z280" s="344"/>
      <c r="AA280" s="345"/>
      <c r="AB280" s="344"/>
      <c r="AC280" s="344"/>
      <c r="AD280" s="344"/>
      <c r="AE280" s="345"/>
      <c r="AF280" s="348"/>
      <c r="AG280" s="348"/>
      <c r="AH280" s="612"/>
      <c r="AI280" s="341"/>
      <c r="AJ280" s="342"/>
      <c r="AK280" s="343"/>
      <c r="AL280" s="343"/>
      <c r="AM280" s="344"/>
      <c r="AN280" s="344"/>
      <c r="AO280" s="344"/>
      <c r="AP280" s="345"/>
      <c r="AQ280" s="344"/>
      <c r="AR280" s="345"/>
      <c r="AS280" s="344"/>
      <c r="AT280" s="344"/>
      <c r="AU280" s="344"/>
      <c r="AV280" s="345"/>
      <c r="AW280" s="348"/>
      <c r="AX280" s="348"/>
      <c r="AY280" s="612"/>
      <c r="AZ280" s="341"/>
      <c r="BA280" s="342"/>
      <c r="BB280" s="343"/>
      <c r="BC280" s="343"/>
      <c r="BD280" s="344"/>
      <c r="BE280" s="344"/>
      <c r="BF280" s="344"/>
      <c r="BG280" s="345"/>
      <c r="BH280" s="344"/>
      <c r="BI280" s="345"/>
      <c r="BJ280" s="344"/>
      <c r="BK280" s="344"/>
      <c r="BL280" s="344"/>
      <c r="BM280" s="345"/>
      <c r="BN280" s="348"/>
      <c r="BO280" s="348"/>
      <c r="BP280" s="612"/>
      <c r="BQ280" s="341"/>
      <c r="BR280" s="342"/>
      <c r="BS280" s="343"/>
      <c r="BT280" s="343"/>
      <c r="BU280" s="344"/>
      <c r="BV280" s="344"/>
      <c r="BW280" s="344"/>
      <c r="BX280" s="345"/>
      <c r="BY280" s="344"/>
      <c r="BZ280" s="345"/>
      <c r="CA280" s="344"/>
      <c r="CB280" s="344"/>
      <c r="CC280" s="344"/>
      <c r="CD280" s="345"/>
      <c r="CE280" s="348"/>
      <c r="CF280" s="348"/>
      <c r="CG280" s="612"/>
      <c r="CH280" s="341"/>
      <c r="CI280" s="342"/>
      <c r="CJ280" s="343"/>
      <c r="CK280" s="343"/>
      <c r="CL280" s="344"/>
      <c r="CM280" s="344"/>
      <c r="CN280" s="344"/>
      <c r="CO280" s="345"/>
      <c r="CP280" s="344"/>
      <c r="CQ280" s="345"/>
      <c r="CR280" s="344"/>
      <c r="CS280" s="344"/>
      <c r="CT280" s="344"/>
      <c r="CU280" s="345"/>
      <c r="CV280" s="348"/>
      <c r="CW280" s="348"/>
      <c r="CX280" s="612"/>
      <c r="CY280" s="341"/>
      <c r="CZ280" s="342"/>
      <c r="DA280" s="343"/>
      <c r="DB280" s="343"/>
      <c r="DC280" s="344"/>
      <c r="DD280" s="344"/>
      <c r="DE280" s="344"/>
      <c r="DF280" s="345"/>
      <c r="DG280" s="344"/>
      <c r="DH280" s="345"/>
      <c r="DI280" s="344"/>
      <c r="DJ280" s="344"/>
      <c r="DK280" s="344"/>
      <c r="DL280" s="345"/>
      <c r="DM280" s="348"/>
      <c r="DN280" s="348"/>
      <c r="DO280" s="612"/>
      <c r="DP280" s="341"/>
      <c r="DQ280" s="342"/>
      <c r="DR280" s="343"/>
      <c r="DS280" s="343"/>
      <c r="DT280" s="344"/>
      <c r="DU280" s="344"/>
      <c r="DV280" s="344"/>
      <c r="DW280" s="345"/>
      <c r="DX280" s="344"/>
      <c r="DY280" s="345"/>
      <c r="DZ280" s="344"/>
      <c r="EA280" s="344"/>
      <c r="EB280" s="344"/>
      <c r="EC280" s="345"/>
      <c r="ED280" s="348"/>
      <c r="EE280" s="348"/>
      <c r="EF280" s="612"/>
      <c r="EG280" s="341"/>
      <c r="EH280" s="342"/>
      <c r="EI280" s="343"/>
      <c r="EJ280" s="343"/>
      <c r="EK280" s="344"/>
      <c r="EL280" s="344"/>
      <c r="EM280" s="344"/>
      <c r="EN280" s="345"/>
      <c r="EO280" s="344"/>
      <c r="EP280" s="345"/>
      <c r="EQ280" s="344"/>
      <c r="ER280" s="344"/>
      <c r="ES280" s="344"/>
      <c r="ET280" s="345"/>
      <c r="EU280" s="348"/>
      <c r="EV280" s="348"/>
      <c r="EW280" s="612"/>
      <c r="EX280" s="341"/>
      <c r="EY280" s="342"/>
      <c r="EZ280" s="343"/>
      <c r="FA280" s="343"/>
      <c r="FB280" s="344"/>
      <c r="FC280" s="344"/>
      <c r="FD280" s="344"/>
      <c r="FE280" s="345"/>
      <c r="FF280" s="344"/>
      <c r="FG280" s="345"/>
      <c r="FH280" s="344"/>
      <c r="FI280" s="344"/>
      <c r="FJ280" s="344"/>
      <c r="FK280" s="345"/>
      <c r="FL280" s="348"/>
      <c r="FM280" s="348"/>
      <c r="FN280" s="612"/>
      <c r="FO280" s="341"/>
      <c r="FP280" s="342"/>
      <c r="FQ280" s="343"/>
      <c r="FR280" s="343"/>
      <c r="FS280" s="344"/>
      <c r="FT280" s="344"/>
      <c r="FU280" s="344"/>
      <c r="FV280" s="345"/>
      <c r="FW280" s="344"/>
      <c r="FX280" s="345"/>
      <c r="FY280" s="344"/>
      <c r="FZ280" s="344"/>
      <c r="GA280" s="344"/>
      <c r="GB280" s="345"/>
      <c r="GC280" s="348"/>
      <c r="GD280" s="348"/>
      <c r="GE280" s="612"/>
      <c r="GF280" s="341"/>
      <c r="GG280" s="342"/>
      <c r="GH280" s="343"/>
      <c r="GI280" s="343"/>
      <c r="GJ280" s="344"/>
      <c r="GK280" s="344"/>
      <c r="GL280" s="344"/>
      <c r="GM280" s="345"/>
      <c r="GN280" s="344"/>
      <c r="GO280" s="345"/>
      <c r="GP280" s="344"/>
      <c r="GQ280" s="344"/>
      <c r="GR280" s="344"/>
      <c r="GS280" s="345"/>
      <c r="GT280" s="348"/>
      <c r="GU280" s="348"/>
      <c r="GV280" s="612"/>
      <c r="GW280" s="341"/>
      <c r="GX280" s="342"/>
      <c r="GY280" s="343"/>
      <c r="GZ280" s="343"/>
      <c r="HA280" s="344"/>
      <c r="HB280" s="344"/>
      <c r="HC280" s="344"/>
      <c r="HD280" s="345"/>
      <c r="HE280" s="344"/>
      <c r="HF280" s="345"/>
      <c r="HG280" s="344"/>
      <c r="HH280" s="344"/>
      <c r="HI280" s="344"/>
      <c r="HJ280" s="345"/>
      <c r="HK280" s="348"/>
      <c r="HL280" s="348"/>
      <c r="HM280" s="612"/>
      <c r="HN280" s="341"/>
      <c r="HO280" s="342"/>
      <c r="HP280" s="343"/>
      <c r="HQ280" s="343"/>
      <c r="HR280" s="344"/>
      <c r="HS280" s="344"/>
      <c r="HT280" s="344"/>
      <c r="HU280" s="345"/>
      <c r="HV280" s="344"/>
      <c r="HW280" s="345"/>
      <c r="HX280" s="344"/>
      <c r="HY280" s="344"/>
      <c r="HZ280" s="344"/>
      <c r="IA280" s="345"/>
      <c r="IB280" s="348"/>
      <c r="IC280" s="348"/>
      <c r="ID280" s="612"/>
      <c r="IE280" s="341"/>
      <c r="IF280" s="342"/>
      <c r="IG280" s="343"/>
      <c r="IH280" s="343"/>
      <c r="II280" s="344"/>
      <c r="IJ280" s="344"/>
      <c r="IK280" s="344"/>
      <c r="IL280" s="345"/>
      <c r="IM280" s="344"/>
      <c r="IN280" s="345"/>
      <c r="IO280" s="344"/>
      <c r="IP280" s="344"/>
      <c r="IQ280" s="344"/>
      <c r="IR280" s="345"/>
      <c r="IS280" s="348"/>
      <c r="IT280" s="348"/>
      <c r="IU280" s="612"/>
      <c r="IV280" s="341"/>
      <c r="IW280" s="342"/>
      <c r="IX280" s="343"/>
      <c r="IY280" s="343"/>
      <c r="IZ280" s="344"/>
      <c r="JA280" s="344"/>
      <c r="JB280" s="344"/>
      <c r="JC280" s="345"/>
      <c r="JD280" s="344"/>
      <c r="JE280" s="345"/>
      <c r="JF280" s="344"/>
      <c r="JG280" s="344"/>
      <c r="JH280" s="344"/>
      <c r="JI280" s="345"/>
      <c r="JJ280" s="348"/>
      <c r="JK280" s="348"/>
      <c r="JL280" s="612"/>
      <c r="JM280" s="341"/>
      <c r="JN280" s="342"/>
      <c r="JO280" s="343"/>
      <c r="JP280" s="343"/>
      <c r="JQ280" s="344"/>
      <c r="JR280" s="344"/>
      <c r="JS280" s="344"/>
      <c r="JT280" s="345"/>
      <c r="JU280" s="344"/>
      <c r="JV280" s="345"/>
      <c r="JW280" s="344"/>
      <c r="JX280" s="344"/>
      <c r="JY280" s="344"/>
      <c r="JZ280" s="345"/>
      <c r="KA280" s="348"/>
      <c r="KB280" s="348"/>
      <c r="KC280" s="612"/>
      <c r="KD280" s="341"/>
      <c r="KE280" s="342"/>
      <c r="KF280" s="343"/>
      <c r="KG280" s="343"/>
      <c r="KH280" s="344"/>
      <c r="KI280" s="344"/>
      <c r="KJ280" s="344"/>
      <c r="KK280" s="345"/>
      <c r="KL280" s="344"/>
      <c r="KM280" s="345"/>
      <c r="KN280" s="344"/>
      <c r="KO280" s="344"/>
      <c r="KP280" s="344"/>
      <c r="KQ280" s="345"/>
      <c r="KR280" s="348"/>
      <c r="KS280" s="348"/>
      <c r="KT280" s="612"/>
      <c r="KU280" s="351"/>
    </row>
    <row r="281" ht="15.75" hidden="1" customHeight="1">
      <c r="A281" s="341"/>
      <c r="B281" s="342"/>
      <c r="C281" s="343"/>
      <c r="D281" s="343"/>
      <c r="E281" s="344"/>
      <c r="F281" s="344"/>
      <c r="G281" s="344"/>
      <c r="H281" s="345"/>
      <c r="I281" s="344"/>
      <c r="J281" s="345"/>
      <c r="K281" s="344"/>
      <c r="L281" s="344"/>
      <c r="M281" s="344"/>
      <c r="N281" s="345"/>
      <c r="O281" s="348"/>
      <c r="P281" s="348"/>
      <c r="Q281" s="612"/>
      <c r="R281" s="341"/>
      <c r="S281" s="342"/>
      <c r="T281" s="343"/>
      <c r="U281" s="343"/>
      <c r="V281" s="344"/>
      <c r="W281" s="344"/>
      <c r="X281" s="344"/>
      <c r="Y281" s="345"/>
      <c r="Z281" s="344"/>
      <c r="AA281" s="345"/>
      <c r="AB281" s="344"/>
      <c r="AC281" s="344"/>
      <c r="AD281" s="344"/>
      <c r="AE281" s="345"/>
      <c r="AF281" s="348"/>
      <c r="AG281" s="348"/>
      <c r="AH281" s="612"/>
      <c r="AI281" s="341"/>
      <c r="AJ281" s="342"/>
      <c r="AK281" s="343"/>
      <c r="AL281" s="343"/>
      <c r="AM281" s="344"/>
      <c r="AN281" s="344"/>
      <c r="AO281" s="344"/>
      <c r="AP281" s="345"/>
      <c r="AQ281" s="344"/>
      <c r="AR281" s="345"/>
      <c r="AS281" s="344"/>
      <c r="AT281" s="344"/>
      <c r="AU281" s="344"/>
      <c r="AV281" s="345"/>
      <c r="AW281" s="348"/>
      <c r="AX281" s="348"/>
      <c r="AY281" s="612"/>
      <c r="AZ281" s="341"/>
      <c r="BA281" s="342"/>
      <c r="BB281" s="343"/>
      <c r="BC281" s="343"/>
      <c r="BD281" s="344"/>
      <c r="BE281" s="344"/>
      <c r="BF281" s="344"/>
      <c r="BG281" s="345"/>
      <c r="BH281" s="344"/>
      <c r="BI281" s="345"/>
      <c r="BJ281" s="344"/>
      <c r="BK281" s="344"/>
      <c r="BL281" s="344"/>
      <c r="BM281" s="345"/>
      <c r="BN281" s="348"/>
      <c r="BO281" s="348"/>
      <c r="BP281" s="612"/>
      <c r="BQ281" s="341"/>
      <c r="BR281" s="342"/>
      <c r="BS281" s="343"/>
      <c r="BT281" s="343"/>
      <c r="BU281" s="344"/>
      <c r="BV281" s="344"/>
      <c r="BW281" s="344"/>
      <c r="BX281" s="345"/>
      <c r="BY281" s="344"/>
      <c r="BZ281" s="345"/>
      <c r="CA281" s="344"/>
      <c r="CB281" s="344"/>
      <c r="CC281" s="344"/>
      <c r="CD281" s="345"/>
      <c r="CE281" s="348"/>
      <c r="CF281" s="348"/>
      <c r="CG281" s="612"/>
      <c r="CH281" s="341"/>
      <c r="CI281" s="342"/>
      <c r="CJ281" s="343"/>
      <c r="CK281" s="343"/>
      <c r="CL281" s="344"/>
      <c r="CM281" s="344"/>
      <c r="CN281" s="344"/>
      <c r="CO281" s="345"/>
      <c r="CP281" s="344"/>
      <c r="CQ281" s="345"/>
      <c r="CR281" s="344"/>
      <c r="CS281" s="344"/>
      <c r="CT281" s="344"/>
      <c r="CU281" s="345"/>
      <c r="CV281" s="348"/>
      <c r="CW281" s="348"/>
      <c r="CX281" s="612"/>
      <c r="CY281" s="341"/>
      <c r="CZ281" s="342"/>
      <c r="DA281" s="343"/>
      <c r="DB281" s="343"/>
      <c r="DC281" s="344"/>
      <c r="DD281" s="344"/>
      <c r="DE281" s="344"/>
      <c r="DF281" s="345"/>
      <c r="DG281" s="344"/>
      <c r="DH281" s="345"/>
      <c r="DI281" s="344"/>
      <c r="DJ281" s="344"/>
      <c r="DK281" s="344"/>
      <c r="DL281" s="345"/>
      <c r="DM281" s="348"/>
      <c r="DN281" s="348"/>
      <c r="DO281" s="612"/>
      <c r="DP281" s="341"/>
      <c r="DQ281" s="342"/>
      <c r="DR281" s="343"/>
      <c r="DS281" s="343"/>
      <c r="DT281" s="344"/>
      <c r="DU281" s="344"/>
      <c r="DV281" s="344"/>
      <c r="DW281" s="345"/>
      <c r="DX281" s="344"/>
      <c r="DY281" s="345"/>
      <c r="DZ281" s="344"/>
      <c r="EA281" s="344"/>
      <c r="EB281" s="344"/>
      <c r="EC281" s="345"/>
      <c r="ED281" s="348"/>
      <c r="EE281" s="348"/>
      <c r="EF281" s="612"/>
      <c r="EG281" s="341"/>
      <c r="EH281" s="342"/>
      <c r="EI281" s="343"/>
      <c r="EJ281" s="343"/>
      <c r="EK281" s="344"/>
      <c r="EL281" s="344"/>
      <c r="EM281" s="344"/>
      <c r="EN281" s="345"/>
      <c r="EO281" s="344"/>
      <c r="EP281" s="345"/>
      <c r="EQ281" s="344"/>
      <c r="ER281" s="344"/>
      <c r="ES281" s="344"/>
      <c r="ET281" s="345"/>
      <c r="EU281" s="348"/>
      <c r="EV281" s="348"/>
      <c r="EW281" s="612"/>
      <c r="EX281" s="341"/>
      <c r="EY281" s="342"/>
      <c r="EZ281" s="343"/>
      <c r="FA281" s="343"/>
      <c r="FB281" s="344"/>
      <c r="FC281" s="344"/>
      <c r="FD281" s="344"/>
      <c r="FE281" s="345"/>
      <c r="FF281" s="344"/>
      <c r="FG281" s="345"/>
      <c r="FH281" s="344"/>
      <c r="FI281" s="344"/>
      <c r="FJ281" s="344"/>
      <c r="FK281" s="345"/>
      <c r="FL281" s="348"/>
      <c r="FM281" s="348"/>
      <c r="FN281" s="612"/>
      <c r="FO281" s="341"/>
      <c r="FP281" s="342"/>
      <c r="FQ281" s="343"/>
      <c r="FR281" s="343"/>
      <c r="FS281" s="344"/>
      <c r="FT281" s="344"/>
      <c r="FU281" s="344"/>
      <c r="FV281" s="345"/>
      <c r="FW281" s="344"/>
      <c r="FX281" s="345"/>
      <c r="FY281" s="344"/>
      <c r="FZ281" s="344"/>
      <c r="GA281" s="344"/>
      <c r="GB281" s="345"/>
      <c r="GC281" s="348"/>
      <c r="GD281" s="348"/>
      <c r="GE281" s="612"/>
      <c r="GF281" s="341"/>
      <c r="GG281" s="342"/>
      <c r="GH281" s="343"/>
      <c r="GI281" s="343"/>
      <c r="GJ281" s="344"/>
      <c r="GK281" s="344"/>
      <c r="GL281" s="344"/>
      <c r="GM281" s="345"/>
      <c r="GN281" s="344"/>
      <c r="GO281" s="345"/>
      <c r="GP281" s="344"/>
      <c r="GQ281" s="344"/>
      <c r="GR281" s="344"/>
      <c r="GS281" s="345"/>
      <c r="GT281" s="348"/>
      <c r="GU281" s="348"/>
      <c r="GV281" s="612"/>
      <c r="GW281" s="341"/>
      <c r="GX281" s="342"/>
      <c r="GY281" s="343"/>
      <c r="GZ281" s="343"/>
      <c r="HA281" s="344"/>
      <c r="HB281" s="344"/>
      <c r="HC281" s="344"/>
      <c r="HD281" s="345"/>
      <c r="HE281" s="344"/>
      <c r="HF281" s="345"/>
      <c r="HG281" s="344"/>
      <c r="HH281" s="344"/>
      <c r="HI281" s="344"/>
      <c r="HJ281" s="345"/>
      <c r="HK281" s="348"/>
      <c r="HL281" s="348"/>
      <c r="HM281" s="612"/>
      <c r="HN281" s="341"/>
      <c r="HO281" s="342"/>
      <c r="HP281" s="343"/>
      <c r="HQ281" s="343"/>
      <c r="HR281" s="344"/>
      <c r="HS281" s="344"/>
      <c r="HT281" s="344"/>
      <c r="HU281" s="345"/>
      <c r="HV281" s="344"/>
      <c r="HW281" s="345"/>
      <c r="HX281" s="344"/>
      <c r="HY281" s="344"/>
      <c r="HZ281" s="344"/>
      <c r="IA281" s="345"/>
      <c r="IB281" s="348"/>
      <c r="IC281" s="348"/>
      <c r="ID281" s="612"/>
      <c r="IE281" s="341"/>
      <c r="IF281" s="342"/>
      <c r="IG281" s="343"/>
      <c r="IH281" s="343"/>
      <c r="II281" s="344"/>
      <c r="IJ281" s="344"/>
      <c r="IK281" s="344"/>
      <c r="IL281" s="345"/>
      <c r="IM281" s="344"/>
      <c r="IN281" s="345"/>
      <c r="IO281" s="344"/>
      <c r="IP281" s="344"/>
      <c r="IQ281" s="344"/>
      <c r="IR281" s="345"/>
      <c r="IS281" s="348"/>
      <c r="IT281" s="348"/>
      <c r="IU281" s="612"/>
      <c r="IV281" s="341"/>
      <c r="IW281" s="342"/>
      <c r="IX281" s="343"/>
      <c r="IY281" s="343"/>
      <c r="IZ281" s="344"/>
      <c r="JA281" s="344"/>
      <c r="JB281" s="344"/>
      <c r="JC281" s="345"/>
      <c r="JD281" s="344"/>
      <c r="JE281" s="345"/>
      <c r="JF281" s="344"/>
      <c r="JG281" s="344"/>
      <c r="JH281" s="344"/>
      <c r="JI281" s="345"/>
      <c r="JJ281" s="348"/>
      <c r="JK281" s="348"/>
      <c r="JL281" s="612"/>
      <c r="JM281" s="341"/>
      <c r="JN281" s="342"/>
      <c r="JO281" s="343"/>
      <c r="JP281" s="343"/>
      <c r="JQ281" s="344"/>
      <c r="JR281" s="344"/>
      <c r="JS281" s="344"/>
      <c r="JT281" s="345"/>
      <c r="JU281" s="344"/>
      <c r="JV281" s="345"/>
      <c r="JW281" s="344"/>
      <c r="JX281" s="344"/>
      <c r="JY281" s="344"/>
      <c r="JZ281" s="345"/>
      <c r="KA281" s="348"/>
      <c r="KB281" s="348"/>
      <c r="KC281" s="612"/>
      <c r="KD281" s="341"/>
      <c r="KE281" s="342"/>
      <c r="KF281" s="343"/>
      <c r="KG281" s="343"/>
      <c r="KH281" s="344"/>
      <c r="KI281" s="344"/>
      <c r="KJ281" s="344"/>
      <c r="KK281" s="345"/>
      <c r="KL281" s="344"/>
      <c r="KM281" s="345"/>
      <c r="KN281" s="344"/>
      <c r="KO281" s="344"/>
      <c r="KP281" s="344"/>
      <c r="KQ281" s="345"/>
      <c r="KR281" s="348"/>
      <c r="KS281" s="348"/>
      <c r="KT281" s="612"/>
      <c r="KU281" s="351"/>
    </row>
    <row r="282" ht="15.75" hidden="1" customHeight="1">
      <c r="A282" s="341"/>
      <c r="B282" s="342"/>
      <c r="C282" s="343"/>
      <c r="D282" s="343"/>
      <c r="E282" s="344"/>
      <c r="F282" s="344"/>
      <c r="G282" s="344"/>
      <c r="H282" s="345"/>
      <c r="I282" s="344"/>
      <c r="J282" s="345"/>
      <c r="K282" s="344"/>
      <c r="L282" s="344"/>
      <c r="M282" s="344"/>
      <c r="N282" s="345"/>
      <c r="O282" s="348"/>
      <c r="P282" s="348"/>
      <c r="Q282" s="612"/>
      <c r="R282" s="341"/>
      <c r="S282" s="342"/>
      <c r="T282" s="343"/>
      <c r="U282" s="343"/>
      <c r="V282" s="344"/>
      <c r="W282" s="344"/>
      <c r="X282" s="344"/>
      <c r="Y282" s="345"/>
      <c r="Z282" s="344"/>
      <c r="AA282" s="345"/>
      <c r="AB282" s="344"/>
      <c r="AC282" s="344"/>
      <c r="AD282" s="344"/>
      <c r="AE282" s="345"/>
      <c r="AF282" s="348"/>
      <c r="AG282" s="348"/>
      <c r="AH282" s="612"/>
      <c r="AI282" s="341"/>
      <c r="AJ282" s="342"/>
      <c r="AK282" s="343"/>
      <c r="AL282" s="343"/>
      <c r="AM282" s="344"/>
      <c r="AN282" s="344"/>
      <c r="AO282" s="344"/>
      <c r="AP282" s="345"/>
      <c r="AQ282" s="344"/>
      <c r="AR282" s="345"/>
      <c r="AS282" s="344"/>
      <c r="AT282" s="344"/>
      <c r="AU282" s="344"/>
      <c r="AV282" s="345"/>
      <c r="AW282" s="348"/>
      <c r="AX282" s="348"/>
      <c r="AY282" s="612"/>
      <c r="AZ282" s="341"/>
      <c r="BA282" s="342"/>
      <c r="BB282" s="343"/>
      <c r="BC282" s="343"/>
      <c r="BD282" s="344"/>
      <c r="BE282" s="344"/>
      <c r="BF282" s="344"/>
      <c r="BG282" s="345"/>
      <c r="BH282" s="344"/>
      <c r="BI282" s="345"/>
      <c r="BJ282" s="344"/>
      <c r="BK282" s="344"/>
      <c r="BL282" s="344"/>
      <c r="BM282" s="345"/>
      <c r="BN282" s="348"/>
      <c r="BO282" s="348"/>
      <c r="BP282" s="612"/>
      <c r="BQ282" s="341"/>
      <c r="BR282" s="342"/>
      <c r="BS282" s="343"/>
      <c r="BT282" s="343"/>
      <c r="BU282" s="344"/>
      <c r="BV282" s="344"/>
      <c r="BW282" s="344"/>
      <c r="BX282" s="345"/>
      <c r="BY282" s="344"/>
      <c r="BZ282" s="345"/>
      <c r="CA282" s="344"/>
      <c r="CB282" s="344"/>
      <c r="CC282" s="344"/>
      <c r="CD282" s="345"/>
      <c r="CE282" s="348"/>
      <c r="CF282" s="348"/>
      <c r="CG282" s="612"/>
      <c r="CH282" s="341"/>
      <c r="CI282" s="342"/>
      <c r="CJ282" s="343"/>
      <c r="CK282" s="343"/>
      <c r="CL282" s="344"/>
      <c r="CM282" s="344"/>
      <c r="CN282" s="344"/>
      <c r="CO282" s="345"/>
      <c r="CP282" s="344"/>
      <c r="CQ282" s="345"/>
      <c r="CR282" s="344"/>
      <c r="CS282" s="344"/>
      <c r="CT282" s="344"/>
      <c r="CU282" s="345"/>
      <c r="CV282" s="348"/>
      <c r="CW282" s="348"/>
      <c r="CX282" s="612"/>
      <c r="CY282" s="341"/>
      <c r="CZ282" s="342"/>
      <c r="DA282" s="343"/>
      <c r="DB282" s="343"/>
      <c r="DC282" s="344"/>
      <c r="DD282" s="344"/>
      <c r="DE282" s="344"/>
      <c r="DF282" s="345"/>
      <c r="DG282" s="344"/>
      <c r="DH282" s="345"/>
      <c r="DI282" s="344"/>
      <c r="DJ282" s="344"/>
      <c r="DK282" s="344"/>
      <c r="DL282" s="345"/>
      <c r="DM282" s="348"/>
      <c r="DN282" s="348"/>
      <c r="DO282" s="612"/>
      <c r="DP282" s="341"/>
      <c r="DQ282" s="342"/>
      <c r="DR282" s="343"/>
      <c r="DS282" s="343"/>
      <c r="DT282" s="344"/>
      <c r="DU282" s="344"/>
      <c r="DV282" s="344"/>
      <c r="DW282" s="345"/>
      <c r="DX282" s="344"/>
      <c r="DY282" s="345"/>
      <c r="DZ282" s="344"/>
      <c r="EA282" s="344"/>
      <c r="EB282" s="344"/>
      <c r="EC282" s="345"/>
      <c r="ED282" s="348"/>
      <c r="EE282" s="348"/>
      <c r="EF282" s="612"/>
      <c r="EG282" s="341"/>
      <c r="EH282" s="342"/>
      <c r="EI282" s="343"/>
      <c r="EJ282" s="343"/>
      <c r="EK282" s="344"/>
      <c r="EL282" s="344"/>
      <c r="EM282" s="344"/>
      <c r="EN282" s="345"/>
      <c r="EO282" s="344"/>
      <c r="EP282" s="345"/>
      <c r="EQ282" s="344"/>
      <c r="ER282" s="344"/>
      <c r="ES282" s="344"/>
      <c r="ET282" s="345"/>
      <c r="EU282" s="348"/>
      <c r="EV282" s="348"/>
      <c r="EW282" s="612"/>
      <c r="EX282" s="341"/>
      <c r="EY282" s="342"/>
      <c r="EZ282" s="343"/>
      <c r="FA282" s="343"/>
      <c r="FB282" s="344"/>
      <c r="FC282" s="344"/>
      <c r="FD282" s="344"/>
      <c r="FE282" s="345"/>
      <c r="FF282" s="344"/>
      <c r="FG282" s="345"/>
      <c r="FH282" s="344"/>
      <c r="FI282" s="344"/>
      <c r="FJ282" s="344"/>
      <c r="FK282" s="345"/>
      <c r="FL282" s="348"/>
      <c r="FM282" s="348"/>
      <c r="FN282" s="612"/>
      <c r="FO282" s="341"/>
      <c r="FP282" s="342"/>
      <c r="FQ282" s="343"/>
      <c r="FR282" s="343"/>
      <c r="FS282" s="344"/>
      <c r="FT282" s="344"/>
      <c r="FU282" s="344"/>
      <c r="FV282" s="345"/>
      <c r="FW282" s="344"/>
      <c r="FX282" s="345"/>
      <c r="FY282" s="344"/>
      <c r="FZ282" s="344"/>
      <c r="GA282" s="344"/>
      <c r="GB282" s="345"/>
      <c r="GC282" s="348"/>
      <c r="GD282" s="348"/>
      <c r="GE282" s="612"/>
      <c r="GF282" s="341"/>
      <c r="GG282" s="342"/>
      <c r="GH282" s="343"/>
      <c r="GI282" s="343"/>
      <c r="GJ282" s="344"/>
      <c r="GK282" s="344"/>
      <c r="GL282" s="344"/>
      <c r="GM282" s="345"/>
      <c r="GN282" s="344"/>
      <c r="GO282" s="345"/>
      <c r="GP282" s="344"/>
      <c r="GQ282" s="344"/>
      <c r="GR282" s="344"/>
      <c r="GS282" s="345"/>
      <c r="GT282" s="348"/>
      <c r="GU282" s="348"/>
      <c r="GV282" s="612"/>
      <c r="GW282" s="341"/>
      <c r="GX282" s="342"/>
      <c r="GY282" s="343"/>
      <c r="GZ282" s="343"/>
      <c r="HA282" s="344"/>
      <c r="HB282" s="344"/>
      <c r="HC282" s="344"/>
      <c r="HD282" s="345"/>
      <c r="HE282" s="344"/>
      <c r="HF282" s="345"/>
      <c r="HG282" s="344"/>
      <c r="HH282" s="344"/>
      <c r="HI282" s="344"/>
      <c r="HJ282" s="345"/>
      <c r="HK282" s="348"/>
      <c r="HL282" s="348"/>
      <c r="HM282" s="612"/>
      <c r="HN282" s="341"/>
      <c r="HO282" s="342"/>
      <c r="HP282" s="343"/>
      <c r="HQ282" s="343"/>
      <c r="HR282" s="344"/>
      <c r="HS282" s="344"/>
      <c r="HT282" s="344"/>
      <c r="HU282" s="345"/>
      <c r="HV282" s="344"/>
      <c r="HW282" s="345"/>
      <c r="HX282" s="344"/>
      <c r="HY282" s="344"/>
      <c r="HZ282" s="344"/>
      <c r="IA282" s="345"/>
      <c r="IB282" s="348"/>
      <c r="IC282" s="348"/>
      <c r="ID282" s="612"/>
      <c r="IE282" s="341"/>
      <c r="IF282" s="342"/>
      <c r="IG282" s="343"/>
      <c r="IH282" s="343"/>
      <c r="II282" s="344"/>
      <c r="IJ282" s="344"/>
      <c r="IK282" s="344"/>
      <c r="IL282" s="345"/>
      <c r="IM282" s="344"/>
      <c r="IN282" s="345"/>
      <c r="IO282" s="344"/>
      <c r="IP282" s="344"/>
      <c r="IQ282" s="344"/>
      <c r="IR282" s="345"/>
      <c r="IS282" s="348"/>
      <c r="IT282" s="348"/>
      <c r="IU282" s="612"/>
      <c r="IV282" s="341"/>
      <c r="IW282" s="342"/>
      <c r="IX282" s="343"/>
      <c r="IY282" s="343"/>
      <c r="IZ282" s="344"/>
      <c r="JA282" s="344"/>
      <c r="JB282" s="344"/>
      <c r="JC282" s="345"/>
      <c r="JD282" s="344"/>
      <c r="JE282" s="345"/>
      <c r="JF282" s="344"/>
      <c r="JG282" s="344"/>
      <c r="JH282" s="344"/>
      <c r="JI282" s="345"/>
      <c r="JJ282" s="348"/>
      <c r="JK282" s="348"/>
      <c r="JL282" s="612"/>
      <c r="JM282" s="341"/>
      <c r="JN282" s="342"/>
      <c r="JO282" s="343"/>
      <c r="JP282" s="343"/>
      <c r="JQ282" s="344"/>
      <c r="JR282" s="344"/>
      <c r="JS282" s="344"/>
      <c r="JT282" s="345"/>
      <c r="JU282" s="344"/>
      <c r="JV282" s="345"/>
      <c r="JW282" s="344"/>
      <c r="JX282" s="344"/>
      <c r="JY282" s="344"/>
      <c r="JZ282" s="345"/>
      <c r="KA282" s="348"/>
      <c r="KB282" s="348"/>
      <c r="KC282" s="612"/>
      <c r="KD282" s="341"/>
      <c r="KE282" s="342"/>
      <c r="KF282" s="343"/>
      <c r="KG282" s="343"/>
      <c r="KH282" s="344"/>
      <c r="KI282" s="344"/>
      <c r="KJ282" s="344"/>
      <c r="KK282" s="345"/>
      <c r="KL282" s="344"/>
      <c r="KM282" s="345"/>
      <c r="KN282" s="344"/>
      <c r="KO282" s="344"/>
      <c r="KP282" s="344"/>
      <c r="KQ282" s="345"/>
      <c r="KR282" s="348"/>
      <c r="KS282" s="348"/>
      <c r="KT282" s="612"/>
      <c r="KU282" s="351"/>
    </row>
    <row r="283" ht="15.75" hidden="1" customHeight="1">
      <c r="A283" s="341"/>
      <c r="B283" s="342"/>
      <c r="C283" s="343"/>
      <c r="D283" s="343"/>
      <c r="E283" s="344"/>
      <c r="F283" s="344"/>
      <c r="G283" s="344"/>
      <c r="H283" s="345"/>
      <c r="I283" s="344"/>
      <c r="J283" s="345"/>
      <c r="K283" s="344"/>
      <c r="L283" s="344"/>
      <c r="M283" s="344"/>
      <c r="N283" s="345"/>
      <c r="O283" s="348"/>
      <c r="P283" s="348"/>
      <c r="Q283" s="612"/>
      <c r="R283" s="341"/>
      <c r="S283" s="342"/>
      <c r="T283" s="343"/>
      <c r="U283" s="343"/>
      <c r="V283" s="344"/>
      <c r="W283" s="344"/>
      <c r="X283" s="344"/>
      <c r="Y283" s="345"/>
      <c r="Z283" s="344"/>
      <c r="AA283" s="345"/>
      <c r="AB283" s="344"/>
      <c r="AC283" s="344"/>
      <c r="AD283" s="344"/>
      <c r="AE283" s="345"/>
      <c r="AF283" s="348"/>
      <c r="AG283" s="348"/>
      <c r="AH283" s="612"/>
      <c r="AI283" s="341"/>
      <c r="AJ283" s="342"/>
      <c r="AK283" s="343"/>
      <c r="AL283" s="343"/>
      <c r="AM283" s="344"/>
      <c r="AN283" s="344"/>
      <c r="AO283" s="344"/>
      <c r="AP283" s="345"/>
      <c r="AQ283" s="344"/>
      <c r="AR283" s="345"/>
      <c r="AS283" s="344"/>
      <c r="AT283" s="344"/>
      <c r="AU283" s="344"/>
      <c r="AV283" s="345"/>
      <c r="AW283" s="348"/>
      <c r="AX283" s="348"/>
      <c r="AY283" s="612"/>
      <c r="AZ283" s="341"/>
      <c r="BA283" s="342"/>
      <c r="BB283" s="343"/>
      <c r="BC283" s="343"/>
      <c r="BD283" s="344"/>
      <c r="BE283" s="344"/>
      <c r="BF283" s="344"/>
      <c r="BG283" s="345"/>
      <c r="BH283" s="344"/>
      <c r="BI283" s="345"/>
      <c r="BJ283" s="344"/>
      <c r="BK283" s="344"/>
      <c r="BL283" s="344"/>
      <c r="BM283" s="345"/>
      <c r="BN283" s="348"/>
      <c r="BO283" s="348"/>
      <c r="BP283" s="612"/>
      <c r="BQ283" s="341"/>
      <c r="BR283" s="342"/>
      <c r="BS283" s="343"/>
      <c r="BT283" s="343"/>
      <c r="BU283" s="344"/>
      <c r="BV283" s="344"/>
      <c r="BW283" s="344"/>
      <c r="BX283" s="345"/>
      <c r="BY283" s="344"/>
      <c r="BZ283" s="345"/>
      <c r="CA283" s="344"/>
      <c r="CB283" s="344"/>
      <c r="CC283" s="344"/>
      <c r="CD283" s="345"/>
      <c r="CE283" s="348"/>
      <c r="CF283" s="348"/>
      <c r="CG283" s="612"/>
      <c r="CH283" s="341"/>
      <c r="CI283" s="342"/>
      <c r="CJ283" s="343"/>
      <c r="CK283" s="343"/>
      <c r="CL283" s="344"/>
      <c r="CM283" s="344"/>
      <c r="CN283" s="344"/>
      <c r="CO283" s="345"/>
      <c r="CP283" s="344"/>
      <c r="CQ283" s="345"/>
      <c r="CR283" s="344"/>
      <c r="CS283" s="344"/>
      <c r="CT283" s="344"/>
      <c r="CU283" s="345"/>
      <c r="CV283" s="348"/>
      <c r="CW283" s="348"/>
      <c r="CX283" s="612"/>
      <c r="CY283" s="341"/>
      <c r="CZ283" s="342"/>
      <c r="DA283" s="343"/>
      <c r="DB283" s="343"/>
      <c r="DC283" s="344"/>
      <c r="DD283" s="344"/>
      <c r="DE283" s="344"/>
      <c r="DF283" s="345"/>
      <c r="DG283" s="344"/>
      <c r="DH283" s="345"/>
      <c r="DI283" s="344"/>
      <c r="DJ283" s="344"/>
      <c r="DK283" s="344"/>
      <c r="DL283" s="345"/>
      <c r="DM283" s="348"/>
      <c r="DN283" s="348"/>
      <c r="DO283" s="612"/>
      <c r="DP283" s="341"/>
      <c r="DQ283" s="342"/>
      <c r="DR283" s="343"/>
      <c r="DS283" s="343"/>
      <c r="DT283" s="344"/>
      <c r="DU283" s="344"/>
      <c r="DV283" s="344"/>
      <c r="DW283" s="345"/>
      <c r="DX283" s="344"/>
      <c r="DY283" s="345"/>
      <c r="DZ283" s="344"/>
      <c r="EA283" s="344"/>
      <c r="EB283" s="344"/>
      <c r="EC283" s="345"/>
      <c r="ED283" s="348"/>
      <c r="EE283" s="348"/>
      <c r="EF283" s="612"/>
      <c r="EG283" s="341"/>
      <c r="EH283" s="342"/>
      <c r="EI283" s="343"/>
      <c r="EJ283" s="343"/>
      <c r="EK283" s="344"/>
      <c r="EL283" s="344"/>
      <c r="EM283" s="344"/>
      <c r="EN283" s="345"/>
      <c r="EO283" s="344"/>
      <c r="EP283" s="345"/>
      <c r="EQ283" s="344"/>
      <c r="ER283" s="344"/>
      <c r="ES283" s="344"/>
      <c r="ET283" s="345"/>
      <c r="EU283" s="348"/>
      <c r="EV283" s="348"/>
      <c r="EW283" s="612"/>
      <c r="EX283" s="341"/>
      <c r="EY283" s="342"/>
      <c r="EZ283" s="343"/>
      <c r="FA283" s="343"/>
      <c r="FB283" s="344"/>
      <c r="FC283" s="344"/>
      <c r="FD283" s="344"/>
      <c r="FE283" s="345"/>
      <c r="FF283" s="344"/>
      <c r="FG283" s="345"/>
      <c r="FH283" s="344"/>
      <c r="FI283" s="344"/>
      <c r="FJ283" s="344"/>
      <c r="FK283" s="345"/>
      <c r="FL283" s="348"/>
      <c r="FM283" s="348"/>
      <c r="FN283" s="612"/>
      <c r="FO283" s="341"/>
      <c r="FP283" s="342"/>
      <c r="FQ283" s="343"/>
      <c r="FR283" s="343"/>
      <c r="FS283" s="344"/>
      <c r="FT283" s="344"/>
      <c r="FU283" s="344"/>
      <c r="FV283" s="345"/>
      <c r="FW283" s="344"/>
      <c r="FX283" s="345"/>
      <c r="FY283" s="344"/>
      <c r="FZ283" s="344"/>
      <c r="GA283" s="344"/>
      <c r="GB283" s="345"/>
      <c r="GC283" s="348"/>
      <c r="GD283" s="348"/>
      <c r="GE283" s="612"/>
      <c r="GF283" s="341"/>
      <c r="GG283" s="342"/>
      <c r="GH283" s="343"/>
      <c r="GI283" s="343"/>
      <c r="GJ283" s="344"/>
      <c r="GK283" s="344"/>
      <c r="GL283" s="344"/>
      <c r="GM283" s="345"/>
      <c r="GN283" s="344"/>
      <c r="GO283" s="345"/>
      <c r="GP283" s="344"/>
      <c r="GQ283" s="344"/>
      <c r="GR283" s="344"/>
      <c r="GS283" s="345"/>
      <c r="GT283" s="348"/>
      <c r="GU283" s="348"/>
      <c r="GV283" s="612"/>
      <c r="GW283" s="341"/>
      <c r="GX283" s="342"/>
      <c r="GY283" s="343"/>
      <c r="GZ283" s="343"/>
      <c r="HA283" s="344"/>
      <c r="HB283" s="344"/>
      <c r="HC283" s="344"/>
      <c r="HD283" s="345"/>
      <c r="HE283" s="344"/>
      <c r="HF283" s="345"/>
      <c r="HG283" s="344"/>
      <c r="HH283" s="344"/>
      <c r="HI283" s="344"/>
      <c r="HJ283" s="345"/>
      <c r="HK283" s="348"/>
      <c r="HL283" s="348"/>
      <c r="HM283" s="612"/>
      <c r="HN283" s="341"/>
      <c r="HO283" s="342"/>
      <c r="HP283" s="343"/>
      <c r="HQ283" s="343"/>
      <c r="HR283" s="344"/>
      <c r="HS283" s="344"/>
      <c r="HT283" s="344"/>
      <c r="HU283" s="345"/>
      <c r="HV283" s="344"/>
      <c r="HW283" s="345"/>
      <c r="HX283" s="344"/>
      <c r="HY283" s="344"/>
      <c r="HZ283" s="344"/>
      <c r="IA283" s="345"/>
      <c r="IB283" s="348"/>
      <c r="IC283" s="348"/>
      <c r="ID283" s="612"/>
      <c r="IE283" s="341"/>
      <c r="IF283" s="342"/>
      <c r="IG283" s="343"/>
      <c r="IH283" s="343"/>
      <c r="II283" s="344"/>
      <c r="IJ283" s="344"/>
      <c r="IK283" s="344"/>
      <c r="IL283" s="345"/>
      <c r="IM283" s="344"/>
      <c r="IN283" s="345"/>
      <c r="IO283" s="344"/>
      <c r="IP283" s="344"/>
      <c r="IQ283" s="344"/>
      <c r="IR283" s="345"/>
      <c r="IS283" s="348"/>
      <c r="IT283" s="348"/>
      <c r="IU283" s="612"/>
      <c r="IV283" s="341"/>
      <c r="IW283" s="342"/>
      <c r="IX283" s="343"/>
      <c r="IY283" s="343"/>
      <c r="IZ283" s="344"/>
      <c r="JA283" s="344"/>
      <c r="JB283" s="344"/>
      <c r="JC283" s="345"/>
      <c r="JD283" s="344"/>
      <c r="JE283" s="345"/>
      <c r="JF283" s="344"/>
      <c r="JG283" s="344"/>
      <c r="JH283" s="344"/>
      <c r="JI283" s="345"/>
      <c r="JJ283" s="348"/>
      <c r="JK283" s="348"/>
      <c r="JL283" s="612"/>
      <c r="JM283" s="341"/>
      <c r="JN283" s="342"/>
      <c r="JO283" s="343"/>
      <c r="JP283" s="343"/>
      <c r="JQ283" s="344"/>
      <c r="JR283" s="344"/>
      <c r="JS283" s="344"/>
      <c r="JT283" s="345"/>
      <c r="JU283" s="344"/>
      <c r="JV283" s="345"/>
      <c r="JW283" s="344"/>
      <c r="JX283" s="344"/>
      <c r="JY283" s="344"/>
      <c r="JZ283" s="345"/>
      <c r="KA283" s="348"/>
      <c r="KB283" s="348"/>
      <c r="KC283" s="612"/>
      <c r="KD283" s="341"/>
      <c r="KE283" s="342"/>
      <c r="KF283" s="343"/>
      <c r="KG283" s="343"/>
      <c r="KH283" s="344"/>
      <c r="KI283" s="344"/>
      <c r="KJ283" s="344"/>
      <c r="KK283" s="345"/>
      <c r="KL283" s="344"/>
      <c r="KM283" s="345"/>
      <c r="KN283" s="344"/>
      <c r="KO283" s="344"/>
      <c r="KP283" s="344"/>
      <c r="KQ283" s="345"/>
      <c r="KR283" s="348"/>
      <c r="KS283" s="348"/>
      <c r="KT283" s="612"/>
      <c r="KU283" s="351"/>
    </row>
    <row r="284" ht="15.75" hidden="1" customHeight="1">
      <c r="A284" s="341"/>
      <c r="B284" s="342"/>
      <c r="C284" s="343"/>
      <c r="D284" s="343"/>
      <c r="E284" s="344"/>
      <c r="F284" s="344"/>
      <c r="G284" s="344"/>
      <c r="H284" s="345"/>
      <c r="I284" s="344"/>
      <c r="J284" s="345"/>
      <c r="K284" s="344"/>
      <c r="L284" s="344"/>
      <c r="M284" s="344"/>
      <c r="N284" s="345"/>
      <c r="O284" s="348"/>
      <c r="P284" s="348"/>
      <c r="Q284" s="612"/>
      <c r="R284" s="341"/>
      <c r="S284" s="342"/>
      <c r="T284" s="343"/>
      <c r="U284" s="343"/>
      <c r="V284" s="344"/>
      <c r="W284" s="344"/>
      <c r="X284" s="344"/>
      <c r="Y284" s="345"/>
      <c r="Z284" s="344"/>
      <c r="AA284" s="345"/>
      <c r="AB284" s="344"/>
      <c r="AC284" s="344"/>
      <c r="AD284" s="344"/>
      <c r="AE284" s="345"/>
      <c r="AF284" s="348"/>
      <c r="AG284" s="348"/>
      <c r="AH284" s="612"/>
      <c r="AI284" s="341"/>
      <c r="AJ284" s="342"/>
      <c r="AK284" s="343"/>
      <c r="AL284" s="343"/>
      <c r="AM284" s="344"/>
      <c r="AN284" s="344"/>
      <c r="AO284" s="344"/>
      <c r="AP284" s="345"/>
      <c r="AQ284" s="344"/>
      <c r="AR284" s="345"/>
      <c r="AS284" s="344"/>
      <c r="AT284" s="344"/>
      <c r="AU284" s="344"/>
      <c r="AV284" s="345"/>
      <c r="AW284" s="348"/>
      <c r="AX284" s="348"/>
      <c r="AY284" s="612"/>
      <c r="AZ284" s="341"/>
      <c r="BA284" s="342"/>
      <c r="BB284" s="343"/>
      <c r="BC284" s="343"/>
      <c r="BD284" s="344"/>
      <c r="BE284" s="344"/>
      <c r="BF284" s="344"/>
      <c r="BG284" s="345"/>
      <c r="BH284" s="344"/>
      <c r="BI284" s="345"/>
      <c r="BJ284" s="344"/>
      <c r="BK284" s="344"/>
      <c r="BL284" s="344"/>
      <c r="BM284" s="345"/>
      <c r="BN284" s="348"/>
      <c r="BO284" s="348"/>
      <c r="BP284" s="612"/>
      <c r="BQ284" s="341"/>
      <c r="BR284" s="342"/>
      <c r="BS284" s="343"/>
      <c r="BT284" s="343"/>
      <c r="BU284" s="344"/>
      <c r="BV284" s="344"/>
      <c r="BW284" s="344"/>
      <c r="BX284" s="345"/>
      <c r="BY284" s="344"/>
      <c r="BZ284" s="345"/>
      <c r="CA284" s="344"/>
      <c r="CB284" s="344"/>
      <c r="CC284" s="344"/>
      <c r="CD284" s="345"/>
      <c r="CE284" s="348"/>
      <c r="CF284" s="348"/>
      <c r="CG284" s="612"/>
      <c r="CH284" s="341"/>
      <c r="CI284" s="342"/>
      <c r="CJ284" s="343"/>
      <c r="CK284" s="343"/>
      <c r="CL284" s="344"/>
      <c r="CM284" s="344"/>
      <c r="CN284" s="344"/>
      <c r="CO284" s="345"/>
      <c r="CP284" s="344"/>
      <c r="CQ284" s="345"/>
      <c r="CR284" s="344"/>
      <c r="CS284" s="344"/>
      <c r="CT284" s="344"/>
      <c r="CU284" s="345"/>
      <c r="CV284" s="348"/>
      <c r="CW284" s="348"/>
      <c r="CX284" s="612"/>
      <c r="CY284" s="341"/>
      <c r="CZ284" s="342"/>
      <c r="DA284" s="343"/>
      <c r="DB284" s="343"/>
      <c r="DC284" s="344"/>
      <c r="DD284" s="344"/>
      <c r="DE284" s="344"/>
      <c r="DF284" s="345"/>
      <c r="DG284" s="344"/>
      <c r="DH284" s="345"/>
      <c r="DI284" s="344"/>
      <c r="DJ284" s="344"/>
      <c r="DK284" s="344"/>
      <c r="DL284" s="345"/>
      <c r="DM284" s="348"/>
      <c r="DN284" s="348"/>
      <c r="DO284" s="612"/>
      <c r="DP284" s="341"/>
      <c r="DQ284" s="342"/>
      <c r="DR284" s="343"/>
      <c r="DS284" s="343"/>
      <c r="DT284" s="344"/>
      <c r="DU284" s="344"/>
      <c r="DV284" s="344"/>
      <c r="DW284" s="345"/>
      <c r="DX284" s="344"/>
      <c r="DY284" s="345"/>
      <c r="DZ284" s="344"/>
      <c r="EA284" s="344"/>
      <c r="EB284" s="344"/>
      <c r="EC284" s="345"/>
      <c r="ED284" s="348"/>
      <c r="EE284" s="348"/>
      <c r="EF284" s="612"/>
      <c r="EG284" s="341"/>
      <c r="EH284" s="342"/>
      <c r="EI284" s="343"/>
      <c r="EJ284" s="343"/>
      <c r="EK284" s="344"/>
      <c r="EL284" s="344"/>
      <c r="EM284" s="344"/>
      <c r="EN284" s="345"/>
      <c r="EO284" s="344"/>
      <c r="EP284" s="345"/>
      <c r="EQ284" s="344"/>
      <c r="ER284" s="344"/>
      <c r="ES284" s="344"/>
      <c r="ET284" s="345"/>
      <c r="EU284" s="348"/>
      <c r="EV284" s="348"/>
      <c r="EW284" s="612"/>
      <c r="EX284" s="341"/>
      <c r="EY284" s="342"/>
      <c r="EZ284" s="343"/>
      <c r="FA284" s="343"/>
      <c r="FB284" s="344"/>
      <c r="FC284" s="344"/>
      <c r="FD284" s="344"/>
      <c r="FE284" s="345"/>
      <c r="FF284" s="344"/>
      <c r="FG284" s="345"/>
      <c r="FH284" s="344"/>
      <c r="FI284" s="344"/>
      <c r="FJ284" s="344"/>
      <c r="FK284" s="345"/>
      <c r="FL284" s="348"/>
      <c r="FM284" s="348"/>
      <c r="FN284" s="612"/>
      <c r="FO284" s="341"/>
      <c r="FP284" s="342"/>
      <c r="FQ284" s="343"/>
      <c r="FR284" s="343"/>
      <c r="FS284" s="344"/>
      <c r="FT284" s="344"/>
      <c r="FU284" s="344"/>
      <c r="FV284" s="345"/>
      <c r="FW284" s="344"/>
      <c r="FX284" s="345"/>
      <c r="FY284" s="344"/>
      <c r="FZ284" s="344"/>
      <c r="GA284" s="344"/>
      <c r="GB284" s="345"/>
      <c r="GC284" s="348"/>
      <c r="GD284" s="348"/>
      <c r="GE284" s="612"/>
      <c r="GF284" s="341"/>
      <c r="GG284" s="342"/>
      <c r="GH284" s="343"/>
      <c r="GI284" s="343"/>
      <c r="GJ284" s="344"/>
      <c r="GK284" s="344"/>
      <c r="GL284" s="344"/>
      <c r="GM284" s="345"/>
      <c r="GN284" s="344"/>
      <c r="GO284" s="345"/>
      <c r="GP284" s="344"/>
      <c r="GQ284" s="344"/>
      <c r="GR284" s="344"/>
      <c r="GS284" s="345"/>
      <c r="GT284" s="348"/>
      <c r="GU284" s="348"/>
      <c r="GV284" s="612"/>
      <c r="GW284" s="341"/>
      <c r="GX284" s="342"/>
      <c r="GY284" s="343"/>
      <c r="GZ284" s="343"/>
      <c r="HA284" s="344"/>
      <c r="HB284" s="344"/>
      <c r="HC284" s="344"/>
      <c r="HD284" s="345"/>
      <c r="HE284" s="344"/>
      <c r="HF284" s="345"/>
      <c r="HG284" s="344"/>
      <c r="HH284" s="344"/>
      <c r="HI284" s="344"/>
      <c r="HJ284" s="345"/>
      <c r="HK284" s="348"/>
      <c r="HL284" s="348"/>
      <c r="HM284" s="612"/>
      <c r="HN284" s="341"/>
      <c r="HO284" s="342"/>
      <c r="HP284" s="343"/>
      <c r="HQ284" s="343"/>
      <c r="HR284" s="344"/>
      <c r="HS284" s="344"/>
      <c r="HT284" s="344"/>
      <c r="HU284" s="345"/>
      <c r="HV284" s="344"/>
      <c r="HW284" s="345"/>
      <c r="HX284" s="344"/>
      <c r="HY284" s="344"/>
      <c r="HZ284" s="344"/>
      <c r="IA284" s="345"/>
      <c r="IB284" s="348"/>
      <c r="IC284" s="348"/>
      <c r="ID284" s="612"/>
      <c r="IE284" s="341"/>
      <c r="IF284" s="342"/>
      <c r="IG284" s="343"/>
      <c r="IH284" s="343"/>
      <c r="II284" s="344"/>
      <c r="IJ284" s="344"/>
      <c r="IK284" s="344"/>
      <c r="IL284" s="345"/>
      <c r="IM284" s="344"/>
      <c r="IN284" s="345"/>
      <c r="IO284" s="344"/>
      <c r="IP284" s="344"/>
      <c r="IQ284" s="344"/>
      <c r="IR284" s="345"/>
      <c r="IS284" s="348"/>
      <c r="IT284" s="348"/>
      <c r="IU284" s="612"/>
      <c r="IV284" s="341"/>
      <c r="IW284" s="342"/>
      <c r="IX284" s="343"/>
      <c r="IY284" s="343"/>
      <c r="IZ284" s="344"/>
      <c r="JA284" s="344"/>
      <c r="JB284" s="344"/>
      <c r="JC284" s="345"/>
      <c r="JD284" s="344"/>
      <c r="JE284" s="345"/>
      <c r="JF284" s="344"/>
      <c r="JG284" s="344"/>
      <c r="JH284" s="344"/>
      <c r="JI284" s="345"/>
      <c r="JJ284" s="348"/>
      <c r="JK284" s="348"/>
      <c r="JL284" s="612"/>
      <c r="JM284" s="341"/>
      <c r="JN284" s="342"/>
      <c r="JO284" s="343"/>
      <c r="JP284" s="343"/>
      <c r="JQ284" s="344"/>
      <c r="JR284" s="344"/>
      <c r="JS284" s="344"/>
      <c r="JT284" s="345"/>
      <c r="JU284" s="344"/>
      <c r="JV284" s="345"/>
      <c r="JW284" s="344"/>
      <c r="JX284" s="344"/>
      <c r="JY284" s="344"/>
      <c r="JZ284" s="345"/>
      <c r="KA284" s="348"/>
      <c r="KB284" s="348"/>
      <c r="KC284" s="612"/>
      <c r="KD284" s="341"/>
      <c r="KE284" s="342"/>
      <c r="KF284" s="343"/>
      <c r="KG284" s="343"/>
      <c r="KH284" s="344"/>
      <c r="KI284" s="344"/>
      <c r="KJ284" s="344"/>
      <c r="KK284" s="345"/>
      <c r="KL284" s="344"/>
      <c r="KM284" s="345"/>
      <c r="KN284" s="344"/>
      <c r="KO284" s="344"/>
      <c r="KP284" s="344"/>
      <c r="KQ284" s="345"/>
      <c r="KR284" s="348"/>
      <c r="KS284" s="348"/>
      <c r="KT284" s="612"/>
      <c r="KU284" s="351"/>
    </row>
    <row r="285" ht="15.75" hidden="1" customHeight="1">
      <c r="A285" s="341"/>
      <c r="B285" s="342"/>
      <c r="C285" s="343"/>
      <c r="D285" s="343"/>
      <c r="E285" s="344"/>
      <c r="F285" s="344"/>
      <c r="G285" s="344"/>
      <c r="H285" s="345"/>
      <c r="I285" s="344"/>
      <c r="J285" s="345"/>
      <c r="K285" s="344"/>
      <c r="L285" s="344"/>
      <c r="M285" s="344"/>
      <c r="N285" s="345"/>
      <c r="O285" s="348"/>
      <c r="P285" s="348"/>
      <c r="Q285" s="612"/>
      <c r="R285" s="341"/>
      <c r="S285" s="342"/>
      <c r="T285" s="343"/>
      <c r="U285" s="343"/>
      <c r="V285" s="344"/>
      <c r="W285" s="344"/>
      <c r="X285" s="344"/>
      <c r="Y285" s="345"/>
      <c r="Z285" s="344"/>
      <c r="AA285" s="345"/>
      <c r="AB285" s="344"/>
      <c r="AC285" s="344"/>
      <c r="AD285" s="344"/>
      <c r="AE285" s="345"/>
      <c r="AF285" s="348"/>
      <c r="AG285" s="348"/>
      <c r="AH285" s="612"/>
      <c r="AI285" s="341"/>
      <c r="AJ285" s="342"/>
      <c r="AK285" s="343"/>
      <c r="AL285" s="343"/>
      <c r="AM285" s="344"/>
      <c r="AN285" s="344"/>
      <c r="AO285" s="344"/>
      <c r="AP285" s="345"/>
      <c r="AQ285" s="344"/>
      <c r="AR285" s="345"/>
      <c r="AS285" s="344"/>
      <c r="AT285" s="344"/>
      <c r="AU285" s="344"/>
      <c r="AV285" s="345"/>
      <c r="AW285" s="348"/>
      <c r="AX285" s="348"/>
      <c r="AY285" s="612"/>
      <c r="AZ285" s="341"/>
      <c r="BA285" s="342"/>
      <c r="BB285" s="343"/>
      <c r="BC285" s="343"/>
      <c r="BD285" s="344"/>
      <c r="BE285" s="344"/>
      <c r="BF285" s="344"/>
      <c r="BG285" s="345"/>
      <c r="BH285" s="344"/>
      <c r="BI285" s="345"/>
      <c r="BJ285" s="344"/>
      <c r="BK285" s="344"/>
      <c r="BL285" s="344"/>
      <c r="BM285" s="345"/>
      <c r="BN285" s="348"/>
      <c r="BO285" s="348"/>
      <c r="BP285" s="612"/>
      <c r="BQ285" s="341"/>
      <c r="BR285" s="342"/>
      <c r="BS285" s="343"/>
      <c r="BT285" s="343"/>
      <c r="BU285" s="344"/>
      <c r="BV285" s="344"/>
      <c r="BW285" s="344"/>
      <c r="BX285" s="345"/>
      <c r="BY285" s="344"/>
      <c r="BZ285" s="345"/>
      <c r="CA285" s="344"/>
      <c r="CB285" s="344"/>
      <c r="CC285" s="344"/>
      <c r="CD285" s="345"/>
      <c r="CE285" s="348"/>
      <c r="CF285" s="348"/>
      <c r="CG285" s="612"/>
      <c r="CH285" s="341"/>
      <c r="CI285" s="342"/>
      <c r="CJ285" s="343"/>
      <c r="CK285" s="343"/>
      <c r="CL285" s="344"/>
      <c r="CM285" s="344"/>
      <c r="CN285" s="344"/>
      <c r="CO285" s="345"/>
      <c r="CP285" s="344"/>
      <c r="CQ285" s="345"/>
      <c r="CR285" s="344"/>
      <c r="CS285" s="344"/>
      <c r="CT285" s="344"/>
      <c r="CU285" s="345"/>
      <c r="CV285" s="348"/>
      <c r="CW285" s="348"/>
      <c r="CX285" s="612"/>
      <c r="CY285" s="341"/>
      <c r="CZ285" s="342"/>
      <c r="DA285" s="343"/>
      <c r="DB285" s="343"/>
      <c r="DC285" s="344"/>
      <c r="DD285" s="344"/>
      <c r="DE285" s="344"/>
      <c r="DF285" s="345"/>
      <c r="DG285" s="344"/>
      <c r="DH285" s="345"/>
      <c r="DI285" s="344"/>
      <c r="DJ285" s="344"/>
      <c r="DK285" s="344"/>
      <c r="DL285" s="345"/>
      <c r="DM285" s="348"/>
      <c r="DN285" s="348"/>
      <c r="DO285" s="612"/>
      <c r="DP285" s="341"/>
      <c r="DQ285" s="342"/>
      <c r="DR285" s="343"/>
      <c r="DS285" s="343"/>
      <c r="DT285" s="344"/>
      <c r="DU285" s="344"/>
      <c r="DV285" s="344"/>
      <c r="DW285" s="345"/>
      <c r="DX285" s="344"/>
      <c r="DY285" s="345"/>
      <c r="DZ285" s="344"/>
      <c r="EA285" s="344"/>
      <c r="EB285" s="344"/>
      <c r="EC285" s="345"/>
      <c r="ED285" s="348"/>
      <c r="EE285" s="348"/>
      <c r="EF285" s="612"/>
      <c r="EG285" s="341"/>
      <c r="EH285" s="342"/>
      <c r="EI285" s="343"/>
      <c r="EJ285" s="343"/>
      <c r="EK285" s="344"/>
      <c r="EL285" s="344"/>
      <c r="EM285" s="344"/>
      <c r="EN285" s="345"/>
      <c r="EO285" s="344"/>
      <c r="EP285" s="345"/>
      <c r="EQ285" s="344"/>
      <c r="ER285" s="344"/>
      <c r="ES285" s="344"/>
      <c r="ET285" s="345"/>
      <c r="EU285" s="348"/>
      <c r="EV285" s="348"/>
      <c r="EW285" s="612"/>
      <c r="EX285" s="341"/>
      <c r="EY285" s="342"/>
      <c r="EZ285" s="343"/>
      <c r="FA285" s="343"/>
      <c r="FB285" s="344"/>
      <c r="FC285" s="344"/>
      <c r="FD285" s="344"/>
      <c r="FE285" s="345"/>
      <c r="FF285" s="344"/>
      <c r="FG285" s="345"/>
      <c r="FH285" s="344"/>
      <c r="FI285" s="344"/>
      <c r="FJ285" s="344"/>
      <c r="FK285" s="345"/>
      <c r="FL285" s="348"/>
      <c r="FM285" s="348"/>
      <c r="FN285" s="612"/>
      <c r="FO285" s="341"/>
      <c r="FP285" s="342"/>
      <c r="FQ285" s="343"/>
      <c r="FR285" s="343"/>
      <c r="FS285" s="344"/>
      <c r="FT285" s="344"/>
      <c r="FU285" s="344"/>
      <c r="FV285" s="345"/>
      <c r="FW285" s="344"/>
      <c r="FX285" s="345"/>
      <c r="FY285" s="344"/>
      <c r="FZ285" s="344"/>
      <c r="GA285" s="344"/>
      <c r="GB285" s="345"/>
      <c r="GC285" s="348"/>
      <c r="GD285" s="348"/>
      <c r="GE285" s="612"/>
      <c r="GF285" s="341"/>
      <c r="GG285" s="342"/>
      <c r="GH285" s="343"/>
      <c r="GI285" s="343"/>
      <c r="GJ285" s="344"/>
      <c r="GK285" s="344"/>
      <c r="GL285" s="344"/>
      <c r="GM285" s="345"/>
      <c r="GN285" s="344"/>
      <c r="GO285" s="345"/>
      <c r="GP285" s="344"/>
      <c r="GQ285" s="344"/>
      <c r="GR285" s="344"/>
      <c r="GS285" s="345"/>
      <c r="GT285" s="348"/>
      <c r="GU285" s="348"/>
      <c r="GV285" s="612"/>
      <c r="GW285" s="341"/>
      <c r="GX285" s="342"/>
      <c r="GY285" s="343"/>
      <c r="GZ285" s="343"/>
      <c r="HA285" s="344"/>
      <c r="HB285" s="344"/>
      <c r="HC285" s="344"/>
      <c r="HD285" s="345"/>
      <c r="HE285" s="344"/>
      <c r="HF285" s="345"/>
      <c r="HG285" s="344"/>
      <c r="HH285" s="344"/>
      <c r="HI285" s="344"/>
      <c r="HJ285" s="345"/>
      <c r="HK285" s="348"/>
      <c r="HL285" s="348"/>
      <c r="HM285" s="612"/>
      <c r="HN285" s="341"/>
      <c r="HO285" s="342"/>
      <c r="HP285" s="343"/>
      <c r="HQ285" s="343"/>
      <c r="HR285" s="344"/>
      <c r="HS285" s="344"/>
      <c r="HT285" s="344"/>
      <c r="HU285" s="345"/>
      <c r="HV285" s="344"/>
      <c r="HW285" s="345"/>
      <c r="HX285" s="344"/>
      <c r="HY285" s="344"/>
      <c r="HZ285" s="344"/>
      <c r="IA285" s="345"/>
      <c r="IB285" s="348"/>
      <c r="IC285" s="348"/>
      <c r="ID285" s="612"/>
      <c r="IE285" s="341"/>
      <c r="IF285" s="342"/>
      <c r="IG285" s="343"/>
      <c r="IH285" s="343"/>
      <c r="II285" s="344"/>
      <c r="IJ285" s="344"/>
      <c r="IK285" s="344"/>
      <c r="IL285" s="345"/>
      <c r="IM285" s="344"/>
      <c r="IN285" s="345"/>
      <c r="IO285" s="344"/>
      <c r="IP285" s="344"/>
      <c r="IQ285" s="344"/>
      <c r="IR285" s="345"/>
      <c r="IS285" s="348"/>
      <c r="IT285" s="348"/>
      <c r="IU285" s="612"/>
      <c r="IV285" s="341"/>
      <c r="IW285" s="342"/>
      <c r="IX285" s="343"/>
      <c r="IY285" s="343"/>
      <c r="IZ285" s="344"/>
      <c r="JA285" s="344"/>
      <c r="JB285" s="344"/>
      <c r="JC285" s="345"/>
      <c r="JD285" s="344"/>
      <c r="JE285" s="345"/>
      <c r="JF285" s="344"/>
      <c r="JG285" s="344"/>
      <c r="JH285" s="344"/>
      <c r="JI285" s="345"/>
      <c r="JJ285" s="348"/>
      <c r="JK285" s="348"/>
      <c r="JL285" s="612"/>
      <c r="JM285" s="341"/>
      <c r="JN285" s="342"/>
      <c r="JO285" s="343"/>
      <c r="JP285" s="343"/>
      <c r="JQ285" s="344"/>
      <c r="JR285" s="344"/>
      <c r="JS285" s="344"/>
      <c r="JT285" s="345"/>
      <c r="JU285" s="344"/>
      <c r="JV285" s="345"/>
      <c r="JW285" s="344"/>
      <c r="JX285" s="344"/>
      <c r="JY285" s="344"/>
      <c r="JZ285" s="345"/>
      <c r="KA285" s="348"/>
      <c r="KB285" s="348"/>
      <c r="KC285" s="612"/>
      <c r="KD285" s="341"/>
      <c r="KE285" s="342"/>
      <c r="KF285" s="343"/>
      <c r="KG285" s="343"/>
      <c r="KH285" s="344"/>
      <c r="KI285" s="344"/>
      <c r="KJ285" s="344"/>
      <c r="KK285" s="345"/>
      <c r="KL285" s="344"/>
      <c r="KM285" s="345"/>
      <c r="KN285" s="344"/>
      <c r="KO285" s="344"/>
      <c r="KP285" s="344"/>
      <c r="KQ285" s="345"/>
      <c r="KR285" s="348"/>
      <c r="KS285" s="348"/>
      <c r="KT285" s="612"/>
      <c r="KU285" s="351"/>
    </row>
    <row r="286" ht="15.75" hidden="1" customHeight="1">
      <c r="A286" s="341"/>
      <c r="B286" s="342"/>
      <c r="C286" s="343"/>
      <c r="D286" s="343"/>
      <c r="E286" s="344"/>
      <c r="F286" s="344"/>
      <c r="G286" s="344"/>
      <c r="H286" s="345"/>
      <c r="I286" s="344"/>
      <c r="J286" s="345"/>
      <c r="K286" s="344"/>
      <c r="L286" s="344"/>
      <c r="M286" s="344"/>
      <c r="N286" s="345"/>
      <c r="O286" s="348"/>
      <c r="P286" s="348"/>
      <c r="Q286" s="612"/>
      <c r="R286" s="341"/>
      <c r="S286" s="342"/>
      <c r="T286" s="343"/>
      <c r="U286" s="343"/>
      <c r="V286" s="344"/>
      <c r="W286" s="344"/>
      <c r="X286" s="344"/>
      <c r="Y286" s="345"/>
      <c r="Z286" s="344"/>
      <c r="AA286" s="345"/>
      <c r="AB286" s="344"/>
      <c r="AC286" s="344"/>
      <c r="AD286" s="344"/>
      <c r="AE286" s="345"/>
      <c r="AF286" s="348"/>
      <c r="AG286" s="348"/>
      <c r="AH286" s="612"/>
      <c r="AI286" s="341"/>
      <c r="AJ286" s="342"/>
      <c r="AK286" s="343"/>
      <c r="AL286" s="343"/>
      <c r="AM286" s="344"/>
      <c r="AN286" s="344"/>
      <c r="AO286" s="344"/>
      <c r="AP286" s="345"/>
      <c r="AQ286" s="344"/>
      <c r="AR286" s="345"/>
      <c r="AS286" s="344"/>
      <c r="AT286" s="344"/>
      <c r="AU286" s="344"/>
      <c r="AV286" s="345"/>
      <c r="AW286" s="348"/>
      <c r="AX286" s="348"/>
      <c r="AY286" s="612"/>
      <c r="AZ286" s="341"/>
      <c r="BA286" s="342"/>
      <c r="BB286" s="343"/>
      <c r="BC286" s="343"/>
      <c r="BD286" s="344"/>
      <c r="BE286" s="344"/>
      <c r="BF286" s="344"/>
      <c r="BG286" s="345"/>
      <c r="BH286" s="344"/>
      <c r="BI286" s="345"/>
      <c r="BJ286" s="344"/>
      <c r="BK286" s="344"/>
      <c r="BL286" s="344"/>
      <c r="BM286" s="345"/>
      <c r="BN286" s="348"/>
      <c r="BO286" s="348"/>
      <c r="BP286" s="612"/>
      <c r="BQ286" s="341"/>
      <c r="BR286" s="342"/>
      <c r="BS286" s="343"/>
      <c r="BT286" s="343"/>
      <c r="BU286" s="344"/>
      <c r="BV286" s="344"/>
      <c r="BW286" s="344"/>
      <c r="BX286" s="345"/>
      <c r="BY286" s="344"/>
      <c r="BZ286" s="345"/>
      <c r="CA286" s="344"/>
      <c r="CB286" s="344"/>
      <c r="CC286" s="344"/>
      <c r="CD286" s="345"/>
      <c r="CE286" s="348"/>
      <c r="CF286" s="348"/>
      <c r="CG286" s="612"/>
      <c r="CH286" s="341"/>
      <c r="CI286" s="342"/>
      <c r="CJ286" s="343"/>
      <c r="CK286" s="343"/>
      <c r="CL286" s="344"/>
      <c r="CM286" s="344"/>
      <c r="CN286" s="344"/>
      <c r="CO286" s="345"/>
      <c r="CP286" s="344"/>
      <c r="CQ286" s="345"/>
      <c r="CR286" s="344"/>
      <c r="CS286" s="344"/>
      <c r="CT286" s="344"/>
      <c r="CU286" s="345"/>
      <c r="CV286" s="348"/>
      <c r="CW286" s="348"/>
      <c r="CX286" s="612"/>
      <c r="CY286" s="341"/>
      <c r="CZ286" s="342"/>
      <c r="DA286" s="343"/>
      <c r="DB286" s="343"/>
      <c r="DC286" s="344"/>
      <c r="DD286" s="344"/>
      <c r="DE286" s="344"/>
      <c r="DF286" s="345"/>
      <c r="DG286" s="344"/>
      <c r="DH286" s="345"/>
      <c r="DI286" s="344"/>
      <c r="DJ286" s="344"/>
      <c r="DK286" s="344"/>
      <c r="DL286" s="345"/>
      <c r="DM286" s="348"/>
      <c r="DN286" s="348"/>
      <c r="DO286" s="612"/>
      <c r="DP286" s="341"/>
      <c r="DQ286" s="342"/>
      <c r="DR286" s="343"/>
      <c r="DS286" s="343"/>
      <c r="DT286" s="344"/>
      <c r="DU286" s="344"/>
      <c r="DV286" s="344"/>
      <c r="DW286" s="345"/>
      <c r="DX286" s="344"/>
      <c r="DY286" s="345"/>
      <c r="DZ286" s="344"/>
      <c r="EA286" s="344"/>
      <c r="EB286" s="344"/>
      <c r="EC286" s="345"/>
      <c r="ED286" s="348"/>
      <c r="EE286" s="348"/>
      <c r="EF286" s="612"/>
      <c r="EG286" s="341"/>
      <c r="EH286" s="342"/>
      <c r="EI286" s="343"/>
      <c r="EJ286" s="343"/>
      <c r="EK286" s="344"/>
      <c r="EL286" s="344"/>
      <c r="EM286" s="344"/>
      <c r="EN286" s="345"/>
      <c r="EO286" s="344"/>
      <c r="EP286" s="345"/>
      <c r="EQ286" s="344"/>
      <c r="ER286" s="344"/>
      <c r="ES286" s="344"/>
      <c r="ET286" s="345"/>
      <c r="EU286" s="348"/>
      <c r="EV286" s="348"/>
      <c r="EW286" s="612"/>
      <c r="EX286" s="341"/>
      <c r="EY286" s="342"/>
      <c r="EZ286" s="343"/>
      <c r="FA286" s="343"/>
      <c r="FB286" s="344"/>
      <c r="FC286" s="344"/>
      <c r="FD286" s="344"/>
      <c r="FE286" s="345"/>
      <c r="FF286" s="344"/>
      <c r="FG286" s="345"/>
      <c r="FH286" s="344"/>
      <c r="FI286" s="344"/>
      <c r="FJ286" s="344"/>
      <c r="FK286" s="345"/>
      <c r="FL286" s="348"/>
      <c r="FM286" s="348"/>
      <c r="FN286" s="612"/>
      <c r="FO286" s="341"/>
      <c r="FP286" s="342"/>
      <c r="FQ286" s="343"/>
      <c r="FR286" s="343"/>
      <c r="FS286" s="344"/>
      <c r="FT286" s="344"/>
      <c r="FU286" s="344"/>
      <c r="FV286" s="345"/>
      <c r="FW286" s="344"/>
      <c r="FX286" s="345"/>
      <c r="FY286" s="344"/>
      <c r="FZ286" s="344"/>
      <c r="GA286" s="344"/>
      <c r="GB286" s="345"/>
      <c r="GC286" s="348"/>
      <c r="GD286" s="348"/>
      <c r="GE286" s="612"/>
      <c r="GF286" s="341"/>
      <c r="GG286" s="342"/>
      <c r="GH286" s="343"/>
      <c r="GI286" s="343"/>
      <c r="GJ286" s="344"/>
      <c r="GK286" s="344"/>
      <c r="GL286" s="344"/>
      <c r="GM286" s="345"/>
      <c r="GN286" s="344"/>
      <c r="GO286" s="345"/>
      <c r="GP286" s="344"/>
      <c r="GQ286" s="344"/>
      <c r="GR286" s="344"/>
      <c r="GS286" s="345"/>
      <c r="GT286" s="348"/>
      <c r="GU286" s="348"/>
      <c r="GV286" s="612"/>
      <c r="GW286" s="341"/>
      <c r="GX286" s="342"/>
      <c r="GY286" s="343"/>
      <c r="GZ286" s="343"/>
      <c r="HA286" s="344"/>
      <c r="HB286" s="344"/>
      <c r="HC286" s="344"/>
      <c r="HD286" s="345"/>
      <c r="HE286" s="344"/>
      <c r="HF286" s="345"/>
      <c r="HG286" s="344"/>
      <c r="HH286" s="344"/>
      <c r="HI286" s="344"/>
      <c r="HJ286" s="345"/>
      <c r="HK286" s="348"/>
      <c r="HL286" s="348"/>
      <c r="HM286" s="612"/>
      <c r="HN286" s="341"/>
      <c r="HO286" s="342"/>
      <c r="HP286" s="343"/>
      <c r="HQ286" s="343"/>
      <c r="HR286" s="344"/>
      <c r="HS286" s="344"/>
      <c r="HT286" s="344"/>
      <c r="HU286" s="345"/>
      <c r="HV286" s="344"/>
      <c r="HW286" s="345"/>
      <c r="HX286" s="344"/>
      <c r="HY286" s="344"/>
      <c r="HZ286" s="344"/>
      <c r="IA286" s="345"/>
      <c r="IB286" s="348"/>
      <c r="IC286" s="348"/>
      <c r="ID286" s="612"/>
      <c r="IE286" s="341"/>
      <c r="IF286" s="342"/>
      <c r="IG286" s="343"/>
      <c r="IH286" s="343"/>
      <c r="II286" s="344"/>
      <c r="IJ286" s="344"/>
      <c r="IK286" s="344"/>
      <c r="IL286" s="345"/>
      <c r="IM286" s="344"/>
      <c r="IN286" s="345"/>
      <c r="IO286" s="344"/>
      <c r="IP286" s="344"/>
      <c r="IQ286" s="344"/>
      <c r="IR286" s="345"/>
      <c r="IS286" s="348"/>
      <c r="IT286" s="348"/>
      <c r="IU286" s="612"/>
      <c r="IV286" s="341"/>
      <c r="IW286" s="342"/>
      <c r="IX286" s="343"/>
      <c r="IY286" s="343"/>
      <c r="IZ286" s="344"/>
      <c r="JA286" s="344"/>
      <c r="JB286" s="344"/>
      <c r="JC286" s="345"/>
      <c r="JD286" s="344"/>
      <c r="JE286" s="345"/>
      <c r="JF286" s="344"/>
      <c r="JG286" s="344"/>
      <c r="JH286" s="344"/>
      <c r="JI286" s="345"/>
      <c r="JJ286" s="348"/>
      <c r="JK286" s="348"/>
      <c r="JL286" s="612"/>
      <c r="JM286" s="341"/>
      <c r="JN286" s="342"/>
      <c r="JO286" s="343"/>
      <c r="JP286" s="343"/>
      <c r="JQ286" s="344"/>
      <c r="JR286" s="344"/>
      <c r="JS286" s="344"/>
      <c r="JT286" s="345"/>
      <c r="JU286" s="344"/>
      <c r="JV286" s="345"/>
      <c r="JW286" s="344"/>
      <c r="JX286" s="344"/>
      <c r="JY286" s="344"/>
      <c r="JZ286" s="345"/>
      <c r="KA286" s="348"/>
      <c r="KB286" s="348"/>
      <c r="KC286" s="612"/>
      <c r="KD286" s="341"/>
      <c r="KE286" s="342"/>
      <c r="KF286" s="343"/>
      <c r="KG286" s="343"/>
      <c r="KH286" s="344"/>
      <c r="KI286" s="344"/>
      <c r="KJ286" s="344"/>
      <c r="KK286" s="345"/>
      <c r="KL286" s="344"/>
      <c r="KM286" s="345"/>
      <c r="KN286" s="344"/>
      <c r="KO286" s="344"/>
      <c r="KP286" s="344"/>
      <c r="KQ286" s="345"/>
      <c r="KR286" s="348"/>
      <c r="KS286" s="348"/>
      <c r="KT286" s="612"/>
      <c r="KU286" s="351"/>
    </row>
    <row r="287" ht="15.75" hidden="1" customHeight="1">
      <c r="A287" s="341"/>
      <c r="B287" s="342"/>
      <c r="C287" s="343"/>
      <c r="D287" s="343"/>
      <c r="E287" s="344"/>
      <c r="F287" s="344"/>
      <c r="G287" s="344"/>
      <c r="H287" s="345"/>
      <c r="I287" s="344"/>
      <c r="J287" s="345"/>
      <c r="K287" s="344"/>
      <c r="L287" s="344"/>
      <c r="M287" s="344"/>
      <c r="N287" s="345"/>
      <c r="O287" s="348"/>
      <c r="P287" s="348"/>
      <c r="Q287" s="612"/>
      <c r="R287" s="341"/>
      <c r="S287" s="342"/>
      <c r="T287" s="343"/>
      <c r="U287" s="343"/>
      <c r="V287" s="344"/>
      <c r="W287" s="344"/>
      <c r="X287" s="344"/>
      <c r="Y287" s="345"/>
      <c r="Z287" s="344"/>
      <c r="AA287" s="345"/>
      <c r="AB287" s="344"/>
      <c r="AC287" s="344"/>
      <c r="AD287" s="344"/>
      <c r="AE287" s="345"/>
      <c r="AF287" s="348"/>
      <c r="AG287" s="348"/>
      <c r="AH287" s="612"/>
      <c r="AI287" s="341"/>
      <c r="AJ287" s="342"/>
      <c r="AK287" s="343"/>
      <c r="AL287" s="343"/>
      <c r="AM287" s="344"/>
      <c r="AN287" s="344"/>
      <c r="AO287" s="344"/>
      <c r="AP287" s="345"/>
      <c r="AQ287" s="344"/>
      <c r="AR287" s="345"/>
      <c r="AS287" s="344"/>
      <c r="AT287" s="344"/>
      <c r="AU287" s="344"/>
      <c r="AV287" s="345"/>
      <c r="AW287" s="348"/>
      <c r="AX287" s="348"/>
      <c r="AY287" s="612"/>
      <c r="AZ287" s="341"/>
      <c r="BA287" s="342"/>
      <c r="BB287" s="343"/>
      <c r="BC287" s="343"/>
      <c r="BD287" s="344"/>
      <c r="BE287" s="344"/>
      <c r="BF287" s="344"/>
      <c r="BG287" s="345"/>
      <c r="BH287" s="344"/>
      <c r="BI287" s="345"/>
      <c r="BJ287" s="344"/>
      <c r="BK287" s="344"/>
      <c r="BL287" s="344"/>
      <c r="BM287" s="345"/>
      <c r="BN287" s="348"/>
      <c r="BO287" s="348"/>
      <c r="BP287" s="612"/>
      <c r="BQ287" s="341"/>
      <c r="BR287" s="342"/>
      <c r="BS287" s="343"/>
      <c r="BT287" s="343"/>
      <c r="BU287" s="344"/>
      <c r="BV287" s="344"/>
      <c r="BW287" s="344"/>
      <c r="BX287" s="345"/>
      <c r="BY287" s="344"/>
      <c r="BZ287" s="345"/>
      <c r="CA287" s="344"/>
      <c r="CB287" s="344"/>
      <c r="CC287" s="344"/>
      <c r="CD287" s="345"/>
      <c r="CE287" s="348"/>
      <c r="CF287" s="348"/>
      <c r="CG287" s="612"/>
      <c r="CH287" s="341"/>
      <c r="CI287" s="342"/>
      <c r="CJ287" s="343"/>
      <c r="CK287" s="343"/>
      <c r="CL287" s="344"/>
      <c r="CM287" s="344"/>
      <c r="CN287" s="344"/>
      <c r="CO287" s="345"/>
      <c r="CP287" s="344"/>
      <c r="CQ287" s="345"/>
      <c r="CR287" s="344"/>
      <c r="CS287" s="344"/>
      <c r="CT287" s="344"/>
      <c r="CU287" s="345"/>
      <c r="CV287" s="348"/>
      <c r="CW287" s="348"/>
      <c r="CX287" s="612"/>
      <c r="CY287" s="341"/>
      <c r="CZ287" s="342"/>
      <c r="DA287" s="343"/>
      <c r="DB287" s="343"/>
      <c r="DC287" s="344"/>
      <c r="DD287" s="344"/>
      <c r="DE287" s="344"/>
      <c r="DF287" s="345"/>
      <c r="DG287" s="344"/>
      <c r="DH287" s="345"/>
      <c r="DI287" s="344"/>
      <c r="DJ287" s="344"/>
      <c r="DK287" s="344"/>
      <c r="DL287" s="345"/>
      <c r="DM287" s="348"/>
      <c r="DN287" s="348"/>
      <c r="DO287" s="612"/>
      <c r="DP287" s="341"/>
      <c r="DQ287" s="342"/>
      <c r="DR287" s="343"/>
      <c r="DS287" s="343"/>
      <c r="DT287" s="344"/>
      <c r="DU287" s="344"/>
      <c r="DV287" s="344"/>
      <c r="DW287" s="345"/>
      <c r="DX287" s="344"/>
      <c r="DY287" s="345"/>
      <c r="DZ287" s="344"/>
      <c r="EA287" s="344"/>
      <c r="EB287" s="344"/>
      <c r="EC287" s="345"/>
      <c r="ED287" s="348"/>
      <c r="EE287" s="348"/>
      <c r="EF287" s="612"/>
      <c r="EG287" s="341"/>
      <c r="EH287" s="342"/>
      <c r="EI287" s="343"/>
      <c r="EJ287" s="343"/>
      <c r="EK287" s="344"/>
      <c r="EL287" s="344"/>
      <c r="EM287" s="344"/>
      <c r="EN287" s="345"/>
      <c r="EO287" s="344"/>
      <c r="EP287" s="345"/>
      <c r="EQ287" s="344"/>
      <c r="ER287" s="344"/>
      <c r="ES287" s="344"/>
      <c r="ET287" s="345"/>
      <c r="EU287" s="348"/>
      <c r="EV287" s="348"/>
      <c r="EW287" s="612"/>
      <c r="EX287" s="341"/>
      <c r="EY287" s="342"/>
      <c r="EZ287" s="343"/>
      <c r="FA287" s="343"/>
      <c r="FB287" s="344"/>
      <c r="FC287" s="344"/>
      <c r="FD287" s="344"/>
      <c r="FE287" s="345"/>
      <c r="FF287" s="344"/>
      <c r="FG287" s="345"/>
      <c r="FH287" s="344"/>
      <c r="FI287" s="344"/>
      <c r="FJ287" s="344"/>
      <c r="FK287" s="345"/>
      <c r="FL287" s="348"/>
      <c r="FM287" s="348"/>
      <c r="FN287" s="612"/>
      <c r="FO287" s="341"/>
      <c r="FP287" s="342"/>
      <c r="FQ287" s="343"/>
      <c r="FR287" s="343"/>
      <c r="FS287" s="344"/>
      <c r="FT287" s="344"/>
      <c r="FU287" s="344"/>
      <c r="FV287" s="345"/>
      <c r="FW287" s="344"/>
      <c r="FX287" s="345"/>
      <c r="FY287" s="344"/>
      <c r="FZ287" s="344"/>
      <c r="GA287" s="344"/>
      <c r="GB287" s="345"/>
      <c r="GC287" s="348"/>
      <c r="GD287" s="348"/>
      <c r="GE287" s="612"/>
      <c r="GF287" s="341"/>
      <c r="GG287" s="342"/>
      <c r="GH287" s="343"/>
      <c r="GI287" s="343"/>
      <c r="GJ287" s="344"/>
      <c r="GK287" s="344"/>
      <c r="GL287" s="344"/>
      <c r="GM287" s="345"/>
      <c r="GN287" s="344"/>
      <c r="GO287" s="345"/>
      <c r="GP287" s="344"/>
      <c r="GQ287" s="344"/>
      <c r="GR287" s="344"/>
      <c r="GS287" s="345"/>
      <c r="GT287" s="348"/>
      <c r="GU287" s="348"/>
      <c r="GV287" s="612"/>
      <c r="GW287" s="341"/>
      <c r="GX287" s="342"/>
      <c r="GY287" s="343"/>
      <c r="GZ287" s="343"/>
      <c r="HA287" s="344"/>
      <c r="HB287" s="344"/>
      <c r="HC287" s="344"/>
      <c r="HD287" s="345"/>
      <c r="HE287" s="344"/>
      <c r="HF287" s="345"/>
      <c r="HG287" s="344"/>
      <c r="HH287" s="344"/>
      <c r="HI287" s="344"/>
      <c r="HJ287" s="345"/>
      <c r="HK287" s="348"/>
      <c r="HL287" s="348"/>
      <c r="HM287" s="612"/>
      <c r="HN287" s="341"/>
      <c r="HO287" s="342"/>
      <c r="HP287" s="343"/>
      <c r="HQ287" s="343"/>
      <c r="HR287" s="344"/>
      <c r="HS287" s="344"/>
      <c r="HT287" s="344"/>
      <c r="HU287" s="345"/>
      <c r="HV287" s="344"/>
      <c r="HW287" s="345"/>
      <c r="HX287" s="344"/>
      <c r="HY287" s="344"/>
      <c r="HZ287" s="344"/>
      <c r="IA287" s="345"/>
      <c r="IB287" s="348"/>
      <c r="IC287" s="348"/>
      <c r="ID287" s="612"/>
      <c r="IE287" s="341"/>
      <c r="IF287" s="342"/>
      <c r="IG287" s="343"/>
      <c r="IH287" s="343"/>
      <c r="II287" s="344"/>
      <c r="IJ287" s="344"/>
      <c r="IK287" s="344"/>
      <c r="IL287" s="345"/>
      <c r="IM287" s="344"/>
      <c r="IN287" s="345"/>
      <c r="IO287" s="344"/>
      <c r="IP287" s="344"/>
      <c r="IQ287" s="344"/>
      <c r="IR287" s="345"/>
      <c r="IS287" s="348"/>
      <c r="IT287" s="348"/>
      <c r="IU287" s="612"/>
      <c r="IV287" s="341"/>
      <c r="IW287" s="342"/>
      <c r="IX287" s="343"/>
      <c r="IY287" s="343"/>
      <c r="IZ287" s="344"/>
      <c r="JA287" s="344"/>
      <c r="JB287" s="344"/>
      <c r="JC287" s="345"/>
      <c r="JD287" s="344"/>
      <c r="JE287" s="345"/>
      <c r="JF287" s="344"/>
      <c r="JG287" s="344"/>
      <c r="JH287" s="344"/>
      <c r="JI287" s="345"/>
      <c r="JJ287" s="348"/>
      <c r="JK287" s="348"/>
      <c r="JL287" s="612"/>
      <c r="JM287" s="341"/>
      <c r="JN287" s="342"/>
      <c r="JO287" s="343"/>
      <c r="JP287" s="343"/>
      <c r="JQ287" s="344"/>
      <c r="JR287" s="344"/>
      <c r="JS287" s="344"/>
      <c r="JT287" s="345"/>
      <c r="JU287" s="344"/>
      <c r="JV287" s="345"/>
      <c r="JW287" s="344"/>
      <c r="JX287" s="344"/>
      <c r="JY287" s="344"/>
      <c r="JZ287" s="345"/>
      <c r="KA287" s="348"/>
      <c r="KB287" s="348"/>
      <c r="KC287" s="612"/>
      <c r="KD287" s="341"/>
      <c r="KE287" s="342"/>
      <c r="KF287" s="343"/>
      <c r="KG287" s="343"/>
      <c r="KH287" s="344"/>
      <c r="KI287" s="344"/>
      <c r="KJ287" s="344"/>
      <c r="KK287" s="345"/>
      <c r="KL287" s="344"/>
      <c r="KM287" s="345"/>
      <c r="KN287" s="344"/>
      <c r="KO287" s="344"/>
      <c r="KP287" s="344"/>
      <c r="KQ287" s="345"/>
      <c r="KR287" s="348"/>
      <c r="KS287" s="348"/>
      <c r="KT287" s="612"/>
      <c r="KU287" s="351"/>
    </row>
    <row r="288" ht="15.75" hidden="1" customHeight="1">
      <c r="A288" s="341"/>
      <c r="B288" s="342"/>
      <c r="C288" s="343"/>
      <c r="D288" s="343"/>
      <c r="E288" s="344"/>
      <c r="F288" s="344"/>
      <c r="G288" s="344"/>
      <c r="H288" s="345"/>
      <c r="I288" s="344"/>
      <c r="J288" s="345"/>
      <c r="K288" s="344"/>
      <c r="L288" s="344"/>
      <c r="M288" s="344"/>
      <c r="N288" s="345"/>
      <c r="O288" s="348"/>
      <c r="P288" s="348"/>
      <c r="Q288" s="612"/>
      <c r="R288" s="341"/>
      <c r="S288" s="342"/>
      <c r="T288" s="343"/>
      <c r="U288" s="343"/>
      <c r="V288" s="344"/>
      <c r="W288" s="344"/>
      <c r="X288" s="344"/>
      <c r="Y288" s="345"/>
      <c r="Z288" s="344"/>
      <c r="AA288" s="345"/>
      <c r="AB288" s="344"/>
      <c r="AC288" s="344"/>
      <c r="AD288" s="344"/>
      <c r="AE288" s="345"/>
      <c r="AF288" s="348"/>
      <c r="AG288" s="348"/>
      <c r="AH288" s="612"/>
      <c r="AI288" s="341"/>
      <c r="AJ288" s="342"/>
      <c r="AK288" s="343"/>
      <c r="AL288" s="343"/>
      <c r="AM288" s="344"/>
      <c r="AN288" s="344"/>
      <c r="AO288" s="344"/>
      <c r="AP288" s="345"/>
      <c r="AQ288" s="344"/>
      <c r="AR288" s="345"/>
      <c r="AS288" s="344"/>
      <c r="AT288" s="344"/>
      <c r="AU288" s="344"/>
      <c r="AV288" s="345"/>
      <c r="AW288" s="348"/>
      <c r="AX288" s="348"/>
      <c r="AY288" s="612"/>
      <c r="AZ288" s="341"/>
      <c r="BA288" s="342"/>
      <c r="BB288" s="343"/>
      <c r="BC288" s="343"/>
      <c r="BD288" s="344"/>
      <c r="BE288" s="344"/>
      <c r="BF288" s="344"/>
      <c r="BG288" s="345"/>
      <c r="BH288" s="344"/>
      <c r="BI288" s="345"/>
      <c r="BJ288" s="344"/>
      <c r="BK288" s="344"/>
      <c r="BL288" s="344"/>
      <c r="BM288" s="345"/>
      <c r="BN288" s="348"/>
      <c r="BO288" s="348"/>
      <c r="BP288" s="612"/>
      <c r="BQ288" s="341"/>
      <c r="BR288" s="342"/>
      <c r="BS288" s="343"/>
      <c r="BT288" s="343"/>
      <c r="BU288" s="344"/>
      <c r="BV288" s="344"/>
      <c r="BW288" s="344"/>
      <c r="BX288" s="345"/>
      <c r="BY288" s="344"/>
      <c r="BZ288" s="345"/>
      <c r="CA288" s="344"/>
      <c r="CB288" s="344"/>
      <c r="CC288" s="344"/>
      <c r="CD288" s="345"/>
      <c r="CE288" s="348"/>
      <c r="CF288" s="348"/>
      <c r="CG288" s="612"/>
      <c r="CH288" s="341"/>
      <c r="CI288" s="342"/>
      <c r="CJ288" s="343"/>
      <c r="CK288" s="343"/>
      <c r="CL288" s="344"/>
      <c r="CM288" s="344"/>
      <c r="CN288" s="344"/>
      <c r="CO288" s="345"/>
      <c r="CP288" s="344"/>
      <c r="CQ288" s="345"/>
      <c r="CR288" s="344"/>
      <c r="CS288" s="344"/>
      <c r="CT288" s="344"/>
      <c r="CU288" s="345"/>
      <c r="CV288" s="348"/>
      <c r="CW288" s="348"/>
      <c r="CX288" s="612"/>
      <c r="CY288" s="341"/>
      <c r="CZ288" s="342"/>
      <c r="DA288" s="343"/>
      <c r="DB288" s="343"/>
      <c r="DC288" s="344"/>
      <c r="DD288" s="344"/>
      <c r="DE288" s="344"/>
      <c r="DF288" s="345"/>
      <c r="DG288" s="344"/>
      <c r="DH288" s="345"/>
      <c r="DI288" s="344"/>
      <c r="DJ288" s="344"/>
      <c r="DK288" s="344"/>
      <c r="DL288" s="345"/>
      <c r="DM288" s="348"/>
      <c r="DN288" s="348"/>
      <c r="DO288" s="612"/>
      <c r="DP288" s="341"/>
      <c r="DQ288" s="342"/>
      <c r="DR288" s="343"/>
      <c r="DS288" s="343"/>
      <c r="DT288" s="344"/>
      <c r="DU288" s="344"/>
      <c r="DV288" s="344"/>
      <c r="DW288" s="345"/>
      <c r="DX288" s="344"/>
      <c r="DY288" s="345"/>
      <c r="DZ288" s="344"/>
      <c r="EA288" s="344"/>
      <c r="EB288" s="344"/>
      <c r="EC288" s="345"/>
      <c r="ED288" s="348"/>
      <c r="EE288" s="348"/>
      <c r="EF288" s="612"/>
      <c r="EG288" s="341"/>
      <c r="EH288" s="342"/>
      <c r="EI288" s="343"/>
      <c r="EJ288" s="343"/>
      <c r="EK288" s="344"/>
      <c r="EL288" s="344"/>
      <c r="EM288" s="344"/>
      <c r="EN288" s="345"/>
      <c r="EO288" s="344"/>
      <c r="EP288" s="345"/>
      <c r="EQ288" s="344"/>
      <c r="ER288" s="344"/>
      <c r="ES288" s="344"/>
      <c r="ET288" s="345"/>
      <c r="EU288" s="348"/>
      <c r="EV288" s="348"/>
      <c r="EW288" s="612"/>
      <c r="EX288" s="341"/>
      <c r="EY288" s="342"/>
      <c r="EZ288" s="343"/>
      <c r="FA288" s="343"/>
      <c r="FB288" s="344"/>
      <c r="FC288" s="344"/>
      <c r="FD288" s="344"/>
      <c r="FE288" s="345"/>
      <c r="FF288" s="344"/>
      <c r="FG288" s="345"/>
      <c r="FH288" s="344"/>
      <c r="FI288" s="344"/>
      <c r="FJ288" s="344"/>
      <c r="FK288" s="345"/>
      <c r="FL288" s="348"/>
      <c r="FM288" s="348"/>
      <c r="FN288" s="612"/>
      <c r="FO288" s="341"/>
      <c r="FP288" s="342"/>
      <c r="FQ288" s="343"/>
      <c r="FR288" s="343"/>
      <c r="FS288" s="344"/>
      <c r="FT288" s="344"/>
      <c r="FU288" s="344"/>
      <c r="FV288" s="345"/>
      <c r="FW288" s="344"/>
      <c r="FX288" s="345"/>
      <c r="FY288" s="344"/>
      <c r="FZ288" s="344"/>
      <c r="GA288" s="344"/>
      <c r="GB288" s="345"/>
      <c r="GC288" s="348"/>
      <c r="GD288" s="348"/>
      <c r="GE288" s="612"/>
      <c r="GF288" s="341"/>
      <c r="GG288" s="342"/>
      <c r="GH288" s="343"/>
      <c r="GI288" s="343"/>
      <c r="GJ288" s="344"/>
      <c r="GK288" s="344"/>
      <c r="GL288" s="344"/>
      <c r="GM288" s="345"/>
      <c r="GN288" s="344"/>
      <c r="GO288" s="345"/>
      <c r="GP288" s="344"/>
      <c r="GQ288" s="344"/>
      <c r="GR288" s="344"/>
      <c r="GS288" s="345"/>
      <c r="GT288" s="348"/>
      <c r="GU288" s="348"/>
      <c r="GV288" s="612"/>
      <c r="GW288" s="341"/>
      <c r="GX288" s="342"/>
      <c r="GY288" s="343"/>
      <c r="GZ288" s="343"/>
      <c r="HA288" s="344"/>
      <c r="HB288" s="344"/>
      <c r="HC288" s="344"/>
      <c r="HD288" s="345"/>
      <c r="HE288" s="344"/>
      <c r="HF288" s="345"/>
      <c r="HG288" s="344"/>
      <c r="HH288" s="344"/>
      <c r="HI288" s="344"/>
      <c r="HJ288" s="345"/>
      <c r="HK288" s="348"/>
      <c r="HL288" s="348"/>
      <c r="HM288" s="612"/>
      <c r="HN288" s="341"/>
      <c r="HO288" s="342"/>
      <c r="HP288" s="343"/>
      <c r="HQ288" s="343"/>
      <c r="HR288" s="344"/>
      <c r="HS288" s="344"/>
      <c r="HT288" s="344"/>
      <c r="HU288" s="345"/>
      <c r="HV288" s="344"/>
      <c r="HW288" s="345"/>
      <c r="HX288" s="344"/>
      <c r="HY288" s="344"/>
      <c r="HZ288" s="344"/>
      <c r="IA288" s="345"/>
      <c r="IB288" s="348"/>
      <c r="IC288" s="348"/>
      <c r="ID288" s="612"/>
      <c r="IE288" s="341"/>
      <c r="IF288" s="342"/>
      <c r="IG288" s="343"/>
      <c r="IH288" s="343"/>
      <c r="II288" s="344"/>
      <c r="IJ288" s="344"/>
      <c r="IK288" s="344"/>
      <c r="IL288" s="345"/>
      <c r="IM288" s="344"/>
      <c r="IN288" s="345"/>
      <c r="IO288" s="344"/>
      <c r="IP288" s="344"/>
      <c r="IQ288" s="344"/>
      <c r="IR288" s="345"/>
      <c r="IS288" s="348"/>
      <c r="IT288" s="348"/>
      <c r="IU288" s="612"/>
      <c r="IV288" s="341"/>
      <c r="IW288" s="342"/>
      <c r="IX288" s="343"/>
      <c r="IY288" s="343"/>
      <c r="IZ288" s="344"/>
      <c r="JA288" s="344"/>
      <c r="JB288" s="344"/>
      <c r="JC288" s="345"/>
      <c r="JD288" s="344"/>
      <c r="JE288" s="345"/>
      <c r="JF288" s="344"/>
      <c r="JG288" s="344"/>
      <c r="JH288" s="344"/>
      <c r="JI288" s="345"/>
      <c r="JJ288" s="348"/>
      <c r="JK288" s="348"/>
      <c r="JL288" s="612"/>
      <c r="JM288" s="341"/>
      <c r="JN288" s="342"/>
      <c r="JO288" s="343"/>
      <c r="JP288" s="343"/>
      <c r="JQ288" s="344"/>
      <c r="JR288" s="344"/>
      <c r="JS288" s="344"/>
      <c r="JT288" s="345"/>
      <c r="JU288" s="344"/>
      <c r="JV288" s="345"/>
      <c r="JW288" s="344"/>
      <c r="JX288" s="344"/>
      <c r="JY288" s="344"/>
      <c r="JZ288" s="345"/>
      <c r="KA288" s="348"/>
      <c r="KB288" s="348"/>
      <c r="KC288" s="612"/>
      <c r="KD288" s="341"/>
      <c r="KE288" s="342"/>
      <c r="KF288" s="343"/>
      <c r="KG288" s="343"/>
      <c r="KH288" s="344"/>
      <c r="KI288" s="344"/>
      <c r="KJ288" s="344"/>
      <c r="KK288" s="345"/>
      <c r="KL288" s="344"/>
      <c r="KM288" s="345"/>
      <c r="KN288" s="344"/>
      <c r="KO288" s="344"/>
      <c r="KP288" s="344"/>
      <c r="KQ288" s="345"/>
      <c r="KR288" s="348"/>
      <c r="KS288" s="348"/>
      <c r="KT288" s="612"/>
      <c r="KU288" s="351"/>
    </row>
    <row r="289" ht="15.75" hidden="1" customHeight="1">
      <c r="A289" s="341"/>
      <c r="B289" s="342"/>
      <c r="C289" s="343"/>
      <c r="D289" s="343"/>
      <c r="E289" s="344"/>
      <c r="F289" s="344"/>
      <c r="G289" s="344"/>
      <c r="H289" s="345"/>
      <c r="I289" s="344"/>
      <c r="J289" s="345"/>
      <c r="K289" s="344"/>
      <c r="L289" s="344"/>
      <c r="M289" s="344"/>
      <c r="N289" s="345"/>
      <c r="O289" s="348"/>
      <c r="P289" s="348"/>
      <c r="Q289" s="612"/>
      <c r="R289" s="341"/>
      <c r="S289" s="342"/>
      <c r="T289" s="343"/>
      <c r="U289" s="343"/>
      <c r="V289" s="344"/>
      <c r="W289" s="344"/>
      <c r="X289" s="344"/>
      <c r="Y289" s="345"/>
      <c r="Z289" s="344"/>
      <c r="AA289" s="345"/>
      <c r="AB289" s="344"/>
      <c r="AC289" s="344"/>
      <c r="AD289" s="344"/>
      <c r="AE289" s="345"/>
      <c r="AF289" s="348"/>
      <c r="AG289" s="348"/>
      <c r="AH289" s="612"/>
      <c r="AI289" s="341"/>
      <c r="AJ289" s="342"/>
      <c r="AK289" s="343"/>
      <c r="AL289" s="343"/>
      <c r="AM289" s="344"/>
      <c r="AN289" s="344"/>
      <c r="AO289" s="344"/>
      <c r="AP289" s="345"/>
      <c r="AQ289" s="344"/>
      <c r="AR289" s="345"/>
      <c r="AS289" s="344"/>
      <c r="AT289" s="344"/>
      <c r="AU289" s="344"/>
      <c r="AV289" s="345"/>
      <c r="AW289" s="348"/>
      <c r="AX289" s="348"/>
      <c r="AY289" s="612"/>
      <c r="AZ289" s="341"/>
      <c r="BA289" s="342"/>
      <c r="BB289" s="343"/>
      <c r="BC289" s="343"/>
      <c r="BD289" s="344"/>
      <c r="BE289" s="344"/>
      <c r="BF289" s="344"/>
      <c r="BG289" s="345"/>
      <c r="BH289" s="344"/>
      <c r="BI289" s="345"/>
      <c r="BJ289" s="344"/>
      <c r="BK289" s="344"/>
      <c r="BL289" s="344"/>
      <c r="BM289" s="345"/>
      <c r="BN289" s="348"/>
      <c r="BO289" s="348"/>
      <c r="BP289" s="612"/>
      <c r="BQ289" s="341"/>
      <c r="BR289" s="342"/>
      <c r="BS289" s="343"/>
      <c r="BT289" s="343"/>
      <c r="BU289" s="344"/>
      <c r="BV289" s="344"/>
      <c r="BW289" s="344"/>
      <c r="BX289" s="345"/>
      <c r="BY289" s="344"/>
      <c r="BZ289" s="345"/>
      <c r="CA289" s="344"/>
      <c r="CB289" s="344"/>
      <c r="CC289" s="344"/>
      <c r="CD289" s="345"/>
      <c r="CE289" s="348"/>
      <c r="CF289" s="348"/>
      <c r="CG289" s="612"/>
      <c r="CH289" s="341"/>
      <c r="CI289" s="342"/>
      <c r="CJ289" s="343"/>
      <c r="CK289" s="343"/>
      <c r="CL289" s="344"/>
      <c r="CM289" s="344"/>
      <c r="CN289" s="344"/>
      <c r="CO289" s="345"/>
      <c r="CP289" s="344"/>
      <c r="CQ289" s="345"/>
      <c r="CR289" s="344"/>
      <c r="CS289" s="344"/>
      <c r="CT289" s="344"/>
      <c r="CU289" s="345"/>
      <c r="CV289" s="348"/>
      <c r="CW289" s="348"/>
      <c r="CX289" s="612"/>
      <c r="CY289" s="341"/>
      <c r="CZ289" s="342"/>
      <c r="DA289" s="343"/>
      <c r="DB289" s="343"/>
      <c r="DC289" s="344"/>
      <c r="DD289" s="344"/>
      <c r="DE289" s="344"/>
      <c r="DF289" s="345"/>
      <c r="DG289" s="344"/>
      <c r="DH289" s="345"/>
      <c r="DI289" s="344"/>
      <c r="DJ289" s="344"/>
      <c r="DK289" s="344"/>
      <c r="DL289" s="345"/>
      <c r="DM289" s="348"/>
      <c r="DN289" s="348"/>
      <c r="DO289" s="612"/>
      <c r="DP289" s="341"/>
      <c r="DQ289" s="342"/>
      <c r="DR289" s="343"/>
      <c r="DS289" s="343"/>
      <c r="DT289" s="344"/>
      <c r="DU289" s="344"/>
      <c r="DV289" s="344"/>
      <c r="DW289" s="345"/>
      <c r="DX289" s="344"/>
      <c r="DY289" s="345"/>
      <c r="DZ289" s="344"/>
      <c r="EA289" s="344"/>
      <c r="EB289" s="344"/>
      <c r="EC289" s="345"/>
      <c r="ED289" s="348"/>
      <c r="EE289" s="348"/>
      <c r="EF289" s="612"/>
      <c r="EG289" s="341"/>
      <c r="EH289" s="342"/>
      <c r="EI289" s="343"/>
      <c r="EJ289" s="343"/>
      <c r="EK289" s="344"/>
      <c r="EL289" s="344"/>
      <c r="EM289" s="344"/>
      <c r="EN289" s="345"/>
      <c r="EO289" s="344"/>
      <c r="EP289" s="345"/>
      <c r="EQ289" s="344"/>
      <c r="ER289" s="344"/>
      <c r="ES289" s="344"/>
      <c r="ET289" s="345"/>
      <c r="EU289" s="348"/>
      <c r="EV289" s="348"/>
      <c r="EW289" s="612"/>
      <c r="EX289" s="341"/>
      <c r="EY289" s="342"/>
      <c r="EZ289" s="343"/>
      <c r="FA289" s="343"/>
      <c r="FB289" s="344"/>
      <c r="FC289" s="344"/>
      <c r="FD289" s="344"/>
      <c r="FE289" s="345"/>
      <c r="FF289" s="344"/>
      <c r="FG289" s="345"/>
      <c r="FH289" s="344"/>
      <c r="FI289" s="344"/>
      <c r="FJ289" s="344"/>
      <c r="FK289" s="345"/>
      <c r="FL289" s="348"/>
      <c r="FM289" s="348"/>
      <c r="FN289" s="612"/>
      <c r="FO289" s="341"/>
      <c r="FP289" s="342"/>
      <c r="FQ289" s="343"/>
      <c r="FR289" s="343"/>
      <c r="FS289" s="344"/>
      <c r="FT289" s="344"/>
      <c r="FU289" s="344"/>
      <c r="FV289" s="345"/>
      <c r="FW289" s="344"/>
      <c r="FX289" s="345"/>
      <c r="FY289" s="344"/>
      <c r="FZ289" s="344"/>
      <c r="GA289" s="344"/>
      <c r="GB289" s="345"/>
      <c r="GC289" s="348"/>
      <c r="GD289" s="348"/>
      <c r="GE289" s="612"/>
      <c r="GF289" s="341"/>
      <c r="GG289" s="342"/>
      <c r="GH289" s="343"/>
      <c r="GI289" s="343"/>
      <c r="GJ289" s="344"/>
      <c r="GK289" s="344"/>
      <c r="GL289" s="344"/>
      <c r="GM289" s="345"/>
      <c r="GN289" s="344"/>
      <c r="GO289" s="345"/>
      <c r="GP289" s="344"/>
      <c r="GQ289" s="344"/>
      <c r="GR289" s="344"/>
      <c r="GS289" s="345"/>
      <c r="GT289" s="348"/>
      <c r="GU289" s="348"/>
      <c r="GV289" s="612"/>
      <c r="GW289" s="341"/>
      <c r="GX289" s="342"/>
      <c r="GY289" s="343"/>
      <c r="GZ289" s="343"/>
      <c r="HA289" s="344"/>
      <c r="HB289" s="344"/>
      <c r="HC289" s="344"/>
      <c r="HD289" s="345"/>
      <c r="HE289" s="344"/>
      <c r="HF289" s="345"/>
      <c r="HG289" s="344"/>
      <c r="HH289" s="344"/>
      <c r="HI289" s="344"/>
      <c r="HJ289" s="345"/>
      <c r="HK289" s="348"/>
      <c r="HL289" s="348"/>
      <c r="HM289" s="612"/>
      <c r="HN289" s="341"/>
      <c r="HO289" s="342"/>
      <c r="HP289" s="343"/>
      <c r="HQ289" s="343"/>
      <c r="HR289" s="344"/>
      <c r="HS289" s="344"/>
      <c r="HT289" s="344"/>
      <c r="HU289" s="345"/>
      <c r="HV289" s="344"/>
      <c r="HW289" s="345"/>
      <c r="HX289" s="344"/>
      <c r="HY289" s="344"/>
      <c r="HZ289" s="344"/>
      <c r="IA289" s="345"/>
      <c r="IB289" s="348"/>
      <c r="IC289" s="348"/>
      <c r="ID289" s="612"/>
      <c r="IE289" s="341"/>
      <c r="IF289" s="342"/>
      <c r="IG289" s="343"/>
      <c r="IH289" s="343"/>
      <c r="II289" s="344"/>
      <c r="IJ289" s="344"/>
      <c r="IK289" s="344"/>
      <c r="IL289" s="345"/>
      <c r="IM289" s="344"/>
      <c r="IN289" s="345"/>
      <c r="IO289" s="344"/>
      <c r="IP289" s="344"/>
      <c r="IQ289" s="344"/>
      <c r="IR289" s="345"/>
      <c r="IS289" s="348"/>
      <c r="IT289" s="348"/>
      <c r="IU289" s="612"/>
      <c r="IV289" s="341"/>
      <c r="IW289" s="342"/>
      <c r="IX289" s="343"/>
      <c r="IY289" s="343"/>
      <c r="IZ289" s="344"/>
      <c r="JA289" s="344"/>
      <c r="JB289" s="344"/>
      <c r="JC289" s="345"/>
      <c r="JD289" s="344"/>
      <c r="JE289" s="345"/>
      <c r="JF289" s="344"/>
      <c r="JG289" s="344"/>
      <c r="JH289" s="344"/>
      <c r="JI289" s="345"/>
      <c r="JJ289" s="348"/>
      <c r="JK289" s="348"/>
      <c r="JL289" s="612"/>
      <c r="JM289" s="341"/>
      <c r="JN289" s="342"/>
      <c r="JO289" s="343"/>
      <c r="JP289" s="343"/>
      <c r="JQ289" s="344"/>
      <c r="JR289" s="344"/>
      <c r="JS289" s="344"/>
      <c r="JT289" s="345"/>
      <c r="JU289" s="344"/>
      <c r="JV289" s="345"/>
      <c r="JW289" s="344"/>
      <c r="JX289" s="344"/>
      <c r="JY289" s="344"/>
      <c r="JZ289" s="345"/>
      <c r="KA289" s="348"/>
      <c r="KB289" s="348"/>
      <c r="KC289" s="612"/>
      <c r="KD289" s="341"/>
      <c r="KE289" s="342"/>
      <c r="KF289" s="343"/>
      <c r="KG289" s="343"/>
      <c r="KH289" s="344"/>
      <c r="KI289" s="344"/>
      <c r="KJ289" s="344"/>
      <c r="KK289" s="345"/>
      <c r="KL289" s="344"/>
      <c r="KM289" s="345"/>
      <c r="KN289" s="344"/>
      <c r="KO289" s="344"/>
      <c r="KP289" s="344"/>
      <c r="KQ289" s="345"/>
      <c r="KR289" s="348"/>
      <c r="KS289" s="348"/>
      <c r="KT289" s="612"/>
      <c r="KU289" s="351"/>
    </row>
    <row r="290" ht="15.75" hidden="1" customHeight="1">
      <c r="A290" s="341"/>
      <c r="B290" s="342"/>
      <c r="C290" s="343"/>
      <c r="D290" s="343"/>
      <c r="E290" s="344"/>
      <c r="F290" s="344"/>
      <c r="G290" s="344"/>
      <c r="H290" s="345"/>
      <c r="I290" s="344"/>
      <c r="J290" s="345"/>
      <c r="K290" s="344"/>
      <c r="L290" s="344"/>
      <c r="M290" s="344"/>
      <c r="N290" s="345"/>
      <c r="O290" s="348"/>
      <c r="P290" s="348"/>
      <c r="Q290" s="612"/>
      <c r="R290" s="341"/>
      <c r="S290" s="342"/>
      <c r="T290" s="343"/>
      <c r="U290" s="343"/>
      <c r="V290" s="344"/>
      <c r="W290" s="344"/>
      <c r="X290" s="344"/>
      <c r="Y290" s="345"/>
      <c r="Z290" s="344"/>
      <c r="AA290" s="345"/>
      <c r="AB290" s="344"/>
      <c r="AC290" s="344"/>
      <c r="AD290" s="344"/>
      <c r="AE290" s="345"/>
      <c r="AF290" s="348"/>
      <c r="AG290" s="348"/>
      <c r="AH290" s="612"/>
      <c r="AI290" s="341"/>
      <c r="AJ290" s="342"/>
      <c r="AK290" s="343"/>
      <c r="AL290" s="343"/>
      <c r="AM290" s="344"/>
      <c r="AN290" s="344"/>
      <c r="AO290" s="344"/>
      <c r="AP290" s="345"/>
      <c r="AQ290" s="344"/>
      <c r="AR290" s="345"/>
      <c r="AS290" s="344"/>
      <c r="AT290" s="344"/>
      <c r="AU290" s="344"/>
      <c r="AV290" s="345"/>
      <c r="AW290" s="348"/>
      <c r="AX290" s="348"/>
      <c r="AY290" s="612"/>
      <c r="AZ290" s="341"/>
      <c r="BA290" s="342"/>
      <c r="BB290" s="343"/>
      <c r="BC290" s="343"/>
      <c r="BD290" s="344"/>
      <c r="BE290" s="344"/>
      <c r="BF290" s="344"/>
      <c r="BG290" s="345"/>
      <c r="BH290" s="344"/>
      <c r="BI290" s="345"/>
      <c r="BJ290" s="344"/>
      <c r="BK290" s="344"/>
      <c r="BL290" s="344"/>
      <c r="BM290" s="345"/>
      <c r="BN290" s="348"/>
      <c r="BO290" s="348"/>
      <c r="BP290" s="612"/>
      <c r="BQ290" s="341"/>
      <c r="BR290" s="342"/>
      <c r="BS290" s="343"/>
      <c r="BT290" s="343"/>
      <c r="BU290" s="344"/>
      <c r="BV290" s="344"/>
      <c r="BW290" s="344"/>
      <c r="BX290" s="345"/>
      <c r="BY290" s="344"/>
      <c r="BZ290" s="345"/>
      <c r="CA290" s="344"/>
      <c r="CB290" s="344"/>
      <c r="CC290" s="344"/>
      <c r="CD290" s="345"/>
      <c r="CE290" s="348"/>
      <c r="CF290" s="348"/>
      <c r="CG290" s="612"/>
      <c r="CH290" s="341"/>
      <c r="CI290" s="342"/>
      <c r="CJ290" s="343"/>
      <c r="CK290" s="343"/>
      <c r="CL290" s="344"/>
      <c r="CM290" s="344"/>
      <c r="CN290" s="344"/>
      <c r="CO290" s="345"/>
      <c r="CP290" s="344"/>
      <c r="CQ290" s="345"/>
      <c r="CR290" s="344"/>
      <c r="CS290" s="344"/>
      <c r="CT290" s="344"/>
      <c r="CU290" s="345"/>
      <c r="CV290" s="348"/>
      <c r="CW290" s="348"/>
      <c r="CX290" s="612"/>
      <c r="CY290" s="341"/>
      <c r="CZ290" s="342"/>
      <c r="DA290" s="343"/>
      <c r="DB290" s="343"/>
      <c r="DC290" s="344"/>
      <c r="DD290" s="344"/>
      <c r="DE290" s="344"/>
      <c r="DF290" s="345"/>
      <c r="DG290" s="344"/>
      <c r="DH290" s="345"/>
      <c r="DI290" s="344"/>
      <c r="DJ290" s="344"/>
      <c r="DK290" s="344"/>
      <c r="DL290" s="345"/>
      <c r="DM290" s="348"/>
      <c r="DN290" s="348"/>
      <c r="DO290" s="612"/>
      <c r="DP290" s="341"/>
      <c r="DQ290" s="342"/>
      <c r="DR290" s="343"/>
      <c r="DS290" s="343"/>
      <c r="DT290" s="344"/>
      <c r="DU290" s="344"/>
      <c r="DV290" s="344"/>
      <c r="DW290" s="345"/>
      <c r="DX290" s="344"/>
      <c r="DY290" s="345"/>
      <c r="DZ290" s="344"/>
      <c r="EA290" s="344"/>
      <c r="EB290" s="344"/>
      <c r="EC290" s="345"/>
      <c r="ED290" s="348"/>
      <c r="EE290" s="348"/>
      <c r="EF290" s="612"/>
      <c r="EG290" s="341"/>
      <c r="EH290" s="342"/>
      <c r="EI290" s="343"/>
      <c r="EJ290" s="343"/>
      <c r="EK290" s="344"/>
      <c r="EL290" s="344"/>
      <c r="EM290" s="344"/>
      <c r="EN290" s="345"/>
      <c r="EO290" s="344"/>
      <c r="EP290" s="345"/>
      <c r="EQ290" s="344"/>
      <c r="ER290" s="344"/>
      <c r="ES290" s="344"/>
      <c r="ET290" s="345"/>
      <c r="EU290" s="348"/>
      <c r="EV290" s="348"/>
      <c r="EW290" s="612"/>
      <c r="EX290" s="341"/>
      <c r="EY290" s="342"/>
      <c r="EZ290" s="343"/>
      <c r="FA290" s="343"/>
      <c r="FB290" s="344"/>
      <c r="FC290" s="344"/>
      <c r="FD290" s="344"/>
      <c r="FE290" s="345"/>
      <c r="FF290" s="344"/>
      <c r="FG290" s="345"/>
      <c r="FH290" s="344"/>
      <c r="FI290" s="344"/>
      <c r="FJ290" s="344"/>
      <c r="FK290" s="345"/>
      <c r="FL290" s="348"/>
      <c r="FM290" s="348"/>
      <c r="FN290" s="612"/>
      <c r="FO290" s="341"/>
      <c r="FP290" s="342"/>
      <c r="FQ290" s="343"/>
      <c r="FR290" s="343"/>
      <c r="FS290" s="344"/>
      <c r="FT290" s="344"/>
      <c r="FU290" s="344"/>
      <c r="FV290" s="345"/>
      <c r="FW290" s="344"/>
      <c r="FX290" s="345"/>
      <c r="FY290" s="344"/>
      <c r="FZ290" s="344"/>
      <c r="GA290" s="344"/>
      <c r="GB290" s="345"/>
      <c r="GC290" s="348"/>
      <c r="GD290" s="348"/>
      <c r="GE290" s="612"/>
      <c r="GF290" s="341"/>
      <c r="GG290" s="342"/>
      <c r="GH290" s="343"/>
      <c r="GI290" s="343"/>
      <c r="GJ290" s="344"/>
      <c r="GK290" s="344"/>
      <c r="GL290" s="344"/>
      <c r="GM290" s="345"/>
      <c r="GN290" s="344"/>
      <c r="GO290" s="345"/>
      <c r="GP290" s="344"/>
      <c r="GQ290" s="344"/>
      <c r="GR290" s="344"/>
      <c r="GS290" s="345"/>
      <c r="GT290" s="348"/>
      <c r="GU290" s="348"/>
      <c r="GV290" s="612"/>
      <c r="GW290" s="341"/>
      <c r="GX290" s="342"/>
      <c r="GY290" s="343"/>
      <c r="GZ290" s="343"/>
      <c r="HA290" s="344"/>
      <c r="HB290" s="344"/>
      <c r="HC290" s="344"/>
      <c r="HD290" s="345"/>
      <c r="HE290" s="344"/>
      <c r="HF290" s="345"/>
      <c r="HG290" s="344"/>
      <c r="HH290" s="344"/>
      <c r="HI290" s="344"/>
      <c r="HJ290" s="345"/>
      <c r="HK290" s="348"/>
      <c r="HL290" s="348"/>
      <c r="HM290" s="612"/>
      <c r="HN290" s="341"/>
      <c r="HO290" s="342"/>
      <c r="HP290" s="343"/>
      <c r="HQ290" s="343"/>
      <c r="HR290" s="344"/>
      <c r="HS290" s="344"/>
      <c r="HT290" s="344"/>
      <c r="HU290" s="345"/>
      <c r="HV290" s="344"/>
      <c r="HW290" s="345"/>
      <c r="HX290" s="344"/>
      <c r="HY290" s="344"/>
      <c r="HZ290" s="344"/>
      <c r="IA290" s="345"/>
      <c r="IB290" s="348"/>
      <c r="IC290" s="348"/>
      <c r="ID290" s="612"/>
      <c r="IE290" s="341"/>
      <c r="IF290" s="342"/>
      <c r="IG290" s="343"/>
      <c r="IH290" s="343"/>
      <c r="II290" s="344"/>
      <c r="IJ290" s="344"/>
      <c r="IK290" s="344"/>
      <c r="IL290" s="345"/>
      <c r="IM290" s="344"/>
      <c r="IN290" s="345"/>
      <c r="IO290" s="344"/>
      <c r="IP290" s="344"/>
      <c r="IQ290" s="344"/>
      <c r="IR290" s="345"/>
      <c r="IS290" s="348"/>
      <c r="IT290" s="348"/>
      <c r="IU290" s="612"/>
      <c r="IV290" s="341"/>
      <c r="IW290" s="342"/>
      <c r="IX290" s="343"/>
      <c r="IY290" s="343"/>
      <c r="IZ290" s="344"/>
      <c r="JA290" s="344"/>
      <c r="JB290" s="344"/>
      <c r="JC290" s="345"/>
      <c r="JD290" s="344"/>
      <c r="JE290" s="345"/>
      <c r="JF290" s="344"/>
      <c r="JG290" s="344"/>
      <c r="JH290" s="344"/>
      <c r="JI290" s="345"/>
      <c r="JJ290" s="348"/>
      <c r="JK290" s="348"/>
      <c r="JL290" s="612"/>
      <c r="JM290" s="341"/>
      <c r="JN290" s="342"/>
      <c r="JO290" s="343"/>
      <c r="JP290" s="343"/>
      <c r="JQ290" s="344"/>
      <c r="JR290" s="344"/>
      <c r="JS290" s="344"/>
      <c r="JT290" s="345"/>
      <c r="JU290" s="344"/>
      <c r="JV290" s="345"/>
      <c r="JW290" s="344"/>
      <c r="JX290" s="344"/>
      <c r="JY290" s="344"/>
      <c r="JZ290" s="345"/>
      <c r="KA290" s="348"/>
      <c r="KB290" s="348"/>
      <c r="KC290" s="612"/>
      <c r="KD290" s="341"/>
      <c r="KE290" s="342"/>
      <c r="KF290" s="343"/>
      <c r="KG290" s="343"/>
      <c r="KH290" s="344"/>
      <c r="KI290" s="344"/>
      <c r="KJ290" s="344"/>
      <c r="KK290" s="345"/>
      <c r="KL290" s="344"/>
      <c r="KM290" s="345"/>
      <c r="KN290" s="344"/>
      <c r="KO290" s="344"/>
      <c r="KP290" s="344"/>
      <c r="KQ290" s="345"/>
      <c r="KR290" s="348"/>
      <c r="KS290" s="348"/>
      <c r="KT290" s="612"/>
      <c r="KU290" s="351"/>
    </row>
    <row r="291" ht="15.75" hidden="1" customHeight="1">
      <c r="A291" s="341"/>
      <c r="B291" s="342"/>
      <c r="C291" s="343"/>
      <c r="D291" s="343"/>
      <c r="E291" s="344"/>
      <c r="F291" s="344"/>
      <c r="G291" s="344"/>
      <c r="H291" s="345"/>
      <c r="I291" s="344"/>
      <c r="J291" s="345"/>
      <c r="K291" s="344"/>
      <c r="L291" s="344"/>
      <c r="M291" s="344"/>
      <c r="N291" s="345"/>
      <c r="O291" s="348"/>
      <c r="P291" s="348"/>
      <c r="Q291" s="612"/>
      <c r="R291" s="341"/>
      <c r="S291" s="342"/>
      <c r="T291" s="343"/>
      <c r="U291" s="343"/>
      <c r="V291" s="344"/>
      <c r="W291" s="344"/>
      <c r="X291" s="344"/>
      <c r="Y291" s="345"/>
      <c r="Z291" s="344"/>
      <c r="AA291" s="345"/>
      <c r="AB291" s="344"/>
      <c r="AC291" s="344"/>
      <c r="AD291" s="344"/>
      <c r="AE291" s="345"/>
      <c r="AF291" s="348"/>
      <c r="AG291" s="348"/>
      <c r="AH291" s="612"/>
      <c r="AI291" s="341"/>
      <c r="AJ291" s="342"/>
      <c r="AK291" s="343"/>
      <c r="AL291" s="343"/>
      <c r="AM291" s="344"/>
      <c r="AN291" s="344"/>
      <c r="AO291" s="344"/>
      <c r="AP291" s="345"/>
      <c r="AQ291" s="344"/>
      <c r="AR291" s="345"/>
      <c r="AS291" s="344"/>
      <c r="AT291" s="344"/>
      <c r="AU291" s="344"/>
      <c r="AV291" s="345"/>
      <c r="AW291" s="348"/>
      <c r="AX291" s="348"/>
      <c r="AY291" s="612"/>
      <c r="AZ291" s="341"/>
      <c r="BA291" s="342"/>
      <c r="BB291" s="343"/>
      <c r="BC291" s="343"/>
      <c r="BD291" s="344"/>
      <c r="BE291" s="344"/>
      <c r="BF291" s="344"/>
      <c r="BG291" s="345"/>
      <c r="BH291" s="344"/>
      <c r="BI291" s="345"/>
      <c r="BJ291" s="344"/>
      <c r="BK291" s="344"/>
      <c r="BL291" s="344"/>
      <c r="BM291" s="345"/>
      <c r="BN291" s="348"/>
      <c r="BO291" s="348"/>
      <c r="BP291" s="612"/>
      <c r="BQ291" s="341"/>
      <c r="BR291" s="342"/>
      <c r="BS291" s="343"/>
      <c r="BT291" s="343"/>
      <c r="BU291" s="344"/>
      <c r="BV291" s="344"/>
      <c r="BW291" s="344"/>
      <c r="BX291" s="345"/>
      <c r="BY291" s="344"/>
      <c r="BZ291" s="345"/>
      <c r="CA291" s="344"/>
      <c r="CB291" s="344"/>
      <c r="CC291" s="344"/>
      <c r="CD291" s="345"/>
      <c r="CE291" s="348"/>
      <c r="CF291" s="348"/>
      <c r="CG291" s="612"/>
      <c r="CH291" s="341"/>
      <c r="CI291" s="342"/>
      <c r="CJ291" s="343"/>
      <c r="CK291" s="343"/>
      <c r="CL291" s="344"/>
      <c r="CM291" s="344"/>
      <c r="CN291" s="344"/>
      <c r="CO291" s="345"/>
      <c r="CP291" s="344"/>
      <c r="CQ291" s="345"/>
      <c r="CR291" s="344"/>
      <c r="CS291" s="344"/>
      <c r="CT291" s="344"/>
      <c r="CU291" s="345"/>
      <c r="CV291" s="348"/>
      <c r="CW291" s="348"/>
      <c r="CX291" s="612"/>
      <c r="CY291" s="341"/>
      <c r="CZ291" s="342"/>
      <c r="DA291" s="343"/>
      <c r="DB291" s="343"/>
      <c r="DC291" s="344"/>
      <c r="DD291" s="344"/>
      <c r="DE291" s="344"/>
      <c r="DF291" s="345"/>
      <c r="DG291" s="344"/>
      <c r="DH291" s="345"/>
      <c r="DI291" s="344"/>
      <c r="DJ291" s="344"/>
      <c r="DK291" s="344"/>
      <c r="DL291" s="345"/>
      <c r="DM291" s="348"/>
      <c r="DN291" s="348"/>
      <c r="DO291" s="612"/>
      <c r="DP291" s="341"/>
      <c r="DQ291" s="342"/>
      <c r="DR291" s="343"/>
      <c r="DS291" s="343"/>
      <c r="DT291" s="344"/>
      <c r="DU291" s="344"/>
      <c r="DV291" s="344"/>
      <c r="DW291" s="345"/>
      <c r="DX291" s="344"/>
      <c r="DY291" s="345"/>
      <c r="DZ291" s="344"/>
      <c r="EA291" s="344"/>
      <c r="EB291" s="344"/>
      <c r="EC291" s="345"/>
      <c r="ED291" s="348"/>
      <c r="EE291" s="348"/>
      <c r="EF291" s="612"/>
      <c r="EG291" s="341"/>
      <c r="EH291" s="342"/>
      <c r="EI291" s="343"/>
      <c r="EJ291" s="343"/>
      <c r="EK291" s="344"/>
      <c r="EL291" s="344"/>
      <c r="EM291" s="344"/>
      <c r="EN291" s="345"/>
      <c r="EO291" s="344"/>
      <c r="EP291" s="345"/>
      <c r="EQ291" s="344"/>
      <c r="ER291" s="344"/>
      <c r="ES291" s="344"/>
      <c r="ET291" s="345"/>
      <c r="EU291" s="348"/>
      <c r="EV291" s="348"/>
      <c r="EW291" s="612"/>
      <c r="EX291" s="341"/>
      <c r="EY291" s="342"/>
      <c r="EZ291" s="343"/>
      <c r="FA291" s="343"/>
      <c r="FB291" s="344"/>
      <c r="FC291" s="344"/>
      <c r="FD291" s="344"/>
      <c r="FE291" s="345"/>
      <c r="FF291" s="344"/>
      <c r="FG291" s="345"/>
      <c r="FH291" s="344"/>
      <c r="FI291" s="344"/>
      <c r="FJ291" s="344"/>
      <c r="FK291" s="345"/>
      <c r="FL291" s="348"/>
      <c r="FM291" s="348"/>
      <c r="FN291" s="612"/>
      <c r="FO291" s="341"/>
      <c r="FP291" s="342"/>
      <c r="FQ291" s="343"/>
      <c r="FR291" s="343"/>
      <c r="FS291" s="344"/>
      <c r="FT291" s="344"/>
      <c r="FU291" s="344"/>
      <c r="FV291" s="345"/>
      <c r="FW291" s="344"/>
      <c r="FX291" s="345"/>
      <c r="FY291" s="344"/>
      <c r="FZ291" s="344"/>
      <c r="GA291" s="344"/>
      <c r="GB291" s="345"/>
      <c r="GC291" s="348"/>
      <c r="GD291" s="348"/>
      <c r="GE291" s="612"/>
      <c r="GF291" s="341"/>
      <c r="GG291" s="342"/>
      <c r="GH291" s="343"/>
      <c r="GI291" s="343"/>
      <c r="GJ291" s="344"/>
      <c r="GK291" s="344"/>
      <c r="GL291" s="344"/>
      <c r="GM291" s="345"/>
      <c r="GN291" s="344"/>
      <c r="GO291" s="345"/>
      <c r="GP291" s="344"/>
      <c r="GQ291" s="344"/>
      <c r="GR291" s="344"/>
      <c r="GS291" s="345"/>
      <c r="GT291" s="348"/>
      <c r="GU291" s="348"/>
      <c r="GV291" s="612"/>
      <c r="GW291" s="341"/>
      <c r="GX291" s="342"/>
      <c r="GY291" s="343"/>
      <c r="GZ291" s="343"/>
      <c r="HA291" s="344"/>
      <c r="HB291" s="344"/>
      <c r="HC291" s="344"/>
      <c r="HD291" s="345"/>
      <c r="HE291" s="344"/>
      <c r="HF291" s="345"/>
      <c r="HG291" s="344"/>
      <c r="HH291" s="344"/>
      <c r="HI291" s="344"/>
      <c r="HJ291" s="345"/>
      <c r="HK291" s="348"/>
      <c r="HL291" s="348"/>
      <c r="HM291" s="612"/>
      <c r="HN291" s="341"/>
      <c r="HO291" s="342"/>
      <c r="HP291" s="343"/>
      <c r="HQ291" s="343"/>
      <c r="HR291" s="344"/>
      <c r="HS291" s="344"/>
      <c r="HT291" s="344"/>
      <c r="HU291" s="345"/>
      <c r="HV291" s="344"/>
      <c r="HW291" s="345"/>
      <c r="HX291" s="344"/>
      <c r="HY291" s="344"/>
      <c r="HZ291" s="344"/>
      <c r="IA291" s="345"/>
      <c r="IB291" s="348"/>
      <c r="IC291" s="348"/>
      <c r="ID291" s="612"/>
      <c r="IE291" s="341"/>
      <c r="IF291" s="342"/>
      <c r="IG291" s="343"/>
      <c r="IH291" s="343"/>
      <c r="II291" s="344"/>
      <c r="IJ291" s="344"/>
      <c r="IK291" s="344"/>
      <c r="IL291" s="345"/>
      <c r="IM291" s="344"/>
      <c r="IN291" s="345"/>
      <c r="IO291" s="344"/>
      <c r="IP291" s="344"/>
      <c r="IQ291" s="344"/>
      <c r="IR291" s="345"/>
      <c r="IS291" s="348"/>
      <c r="IT291" s="348"/>
      <c r="IU291" s="612"/>
      <c r="IV291" s="341"/>
      <c r="IW291" s="342"/>
      <c r="IX291" s="343"/>
      <c r="IY291" s="343"/>
      <c r="IZ291" s="344"/>
      <c r="JA291" s="344"/>
      <c r="JB291" s="344"/>
      <c r="JC291" s="345"/>
      <c r="JD291" s="344"/>
      <c r="JE291" s="345"/>
      <c r="JF291" s="344"/>
      <c r="JG291" s="344"/>
      <c r="JH291" s="344"/>
      <c r="JI291" s="345"/>
      <c r="JJ291" s="348"/>
      <c r="JK291" s="348"/>
      <c r="JL291" s="612"/>
      <c r="JM291" s="341"/>
      <c r="JN291" s="342"/>
      <c r="JO291" s="343"/>
      <c r="JP291" s="343"/>
      <c r="JQ291" s="344"/>
      <c r="JR291" s="344"/>
      <c r="JS291" s="344"/>
      <c r="JT291" s="345"/>
      <c r="JU291" s="344"/>
      <c r="JV291" s="345"/>
      <c r="JW291" s="344"/>
      <c r="JX291" s="344"/>
      <c r="JY291" s="344"/>
      <c r="JZ291" s="345"/>
      <c r="KA291" s="348"/>
      <c r="KB291" s="348"/>
      <c r="KC291" s="612"/>
      <c r="KD291" s="341"/>
      <c r="KE291" s="342"/>
      <c r="KF291" s="343"/>
      <c r="KG291" s="343"/>
      <c r="KH291" s="344"/>
      <c r="KI291" s="344"/>
      <c r="KJ291" s="344"/>
      <c r="KK291" s="345"/>
      <c r="KL291" s="344"/>
      <c r="KM291" s="345"/>
      <c r="KN291" s="344"/>
      <c r="KO291" s="344"/>
      <c r="KP291" s="344"/>
      <c r="KQ291" s="345"/>
      <c r="KR291" s="348"/>
      <c r="KS291" s="348"/>
      <c r="KT291" s="612"/>
      <c r="KU291" s="351"/>
    </row>
    <row r="292" ht="15.75" hidden="1" customHeight="1">
      <c r="A292" s="341"/>
      <c r="B292" s="342"/>
      <c r="C292" s="343"/>
      <c r="D292" s="343"/>
      <c r="E292" s="344"/>
      <c r="F292" s="344"/>
      <c r="G292" s="344"/>
      <c r="H292" s="345"/>
      <c r="I292" s="344"/>
      <c r="J292" s="345"/>
      <c r="K292" s="344"/>
      <c r="L292" s="344"/>
      <c r="M292" s="344"/>
      <c r="N292" s="345"/>
      <c r="O292" s="348"/>
      <c r="P292" s="348"/>
      <c r="Q292" s="612"/>
      <c r="R292" s="341"/>
      <c r="S292" s="342"/>
      <c r="T292" s="343"/>
      <c r="U292" s="343"/>
      <c r="V292" s="344"/>
      <c r="W292" s="344"/>
      <c r="X292" s="344"/>
      <c r="Y292" s="345"/>
      <c r="Z292" s="344"/>
      <c r="AA292" s="345"/>
      <c r="AB292" s="344"/>
      <c r="AC292" s="344"/>
      <c r="AD292" s="344"/>
      <c r="AE292" s="345"/>
      <c r="AF292" s="348"/>
      <c r="AG292" s="348"/>
      <c r="AH292" s="612"/>
      <c r="AI292" s="341"/>
      <c r="AJ292" s="342"/>
      <c r="AK292" s="343"/>
      <c r="AL292" s="343"/>
      <c r="AM292" s="344"/>
      <c r="AN292" s="344"/>
      <c r="AO292" s="344"/>
      <c r="AP292" s="345"/>
      <c r="AQ292" s="344"/>
      <c r="AR292" s="345"/>
      <c r="AS292" s="344"/>
      <c r="AT292" s="344"/>
      <c r="AU292" s="344"/>
      <c r="AV292" s="345"/>
      <c r="AW292" s="348"/>
      <c r="AX292" s="348"/>
      <c r="AY292" s="612"/>
      <c r="AZ292" s="341"/>
      <c r="BA292" s="342"/>
      <c r="BB292" s="343"/>
      <c r="BC292" s="343"/>
      <c r="BD292" s="344"/>
      <c r="BE292" s="344"/>
      <c r="BF292" s="344"/>
      <c r="BG292" s="345"/>
      <c r="BH292" s="344"/>
      <c r="BI292" s="345"/>
      <c r="BJ292" s="344"/>
      <c r="BK292" s="344"/>
      <c r="BL292" s="344"/>
      <c r="BM292" s="345"/>
      <c r="BN292" s="348"/>
      <c r="BO292" s="348"/>
      <c r="BP292" s="612"/>
      <c r="BQ292" s="341"/>
      <c r="BR292" s="342"/>
      <c r="BS292" s="343"/>
      <c r="BT292" s="343"/>
      <c r="BU292" s="344"/>
      <c r="BV292" s="344"/>
      <c r="BW292" s="344"/>
      <c r="BX292" s="345"/>
      <c r="BY292" s="344"/>
      <c r="BZ292" s="345"/>
      <c r="CA292" s="344"/>
      <c r="CB292" s="344"/>
      <c r="CC292" s="344"/>
      <c r="CD292" s="345"/>
      <c r="CE292" s="348"/>
      <c r="CF292" s="348"/>
      <c r="CG292" s="612"/>
      <c r="CH292" s="341"/>
      <c r="CI292" s="342"/>
      <c r="CJ292" s="343"/>
      <c r="CK292" s="343"/>
      <c r="CL292" s="344"/>
      <c r="CM292" s="344"/>
      <c r="CN292" s="344"/>
      <c r="CO292" s="345"/>
      <c r="CP292" s="344"/>
      <c r="CQ292" s="345"/>
      <c r="CR292" s="344"/>
      <c r="CS292" s="344"/>
      <c r="CT292" s="344"/>
      <c r="CU292" s="345"/>
      <c r="CV292" s="348"/>
      <c r="CW292" s="348"/>
      <c r="CX292" s="612"/>
      <c r="CY292" s="341"/>
      <c r="CZ292" s="342"/>
      <c r="DA292" s="343"/>
      <c r="DB292" s="343"/>
      <c r="DC292" s="344"/>
      <c r="DD292" s="344"/>
      <c r="DE292" s="344"/>
      <c r="DF292" s="345"/>
      <c r="DG292" s="344"/>
      <c r="DH292" s="345"/>
      <c r="DI292" s="344"/>
      <c r="DJ292" s="344"/>
      <c r="DK292" s="344"/>
      <c r="DL292" s="345"/>
      <c r="DM292" s="348"/>
      <c r="DN292" s="348"/>
      <c r="DO292" s="612"/>
      <c r="DP292" s="341"/>
      <c r="DQ292" s="342"/>
      <c r="DR292" s="343"/>
      <c r="DS292" s="343"/>
      <c r="DT292" s="344"/>
      <c r="DU292" s="344"/>
      <c r="DV292" s="344"/>
      <c r="DW292" s="345"/>
      <c r="DX292" s="344"/>
      <c r="DY292" s="345"/>
      <c r="DZ292" s="344"/>
      <c r="EA292" s="344"/>
      <c r="EB292" s="344"/>
      <c r="EC292" s="345"/>
      <c r="ED292" s="348"/>
      <c r="EE292" s="348"/>
      <c r="EF292" s="612"/>
      <c r="EG292" s="341"/>
      <c r="EH292" s="342"/>
      <c r="EI292" s="343"/>
      <c r="EJ292" s="343"/>
      <c r="EK292" s="344"/>
      <c r="EL292" s="344"/>
      <c r="EM292" s="344"/>
      <c r="EN292" s="345"/>
      <c r="EO292" s="344"/>
      <c r="EP292" s="345"/>
      <c r="EQ292" s="344"/>
      <c r="ER292" s="344"/>
      <c r="ES292" s="344"/>
      <c r="ET292" s="345"/>
      <c r="EU292" s="348"/>
      <c r="EV292" s="348"/>
      <c r="EW292" s="612"/>
      <c r="EX292" s="341"/>
      <c r="EY292" s="342"/>
      <c r="EZ292" s="343"/>
      <c r="FA292" s="343"/>
      <c r="FB292" s="344"/>
      <c r="FC292" s="344"/>
      <c r="FD292" s="344"/>
      <c r="FE292" s="345"/>
      <c r="FF292" s="344"/>
      <c r="FG292" s="345"/>
      <c r="FH292" s="344"/>
      <c r="FI292" s="344"/>
      <c r="FJ292" s="344"/>
      <c r="FK292" s="345"/>
      <c r="FL292" s="348"/>
      <c r="FM292" s="348"/>
      <c r="FN292" s="612"/>
      <c r="FO292" s="341"/>
      <c r="FP292" s="342"/>
      <c r="FQ292" s="343"/>
      <c r="FR292" s="343"/>
      <c r="FS292" s="344"/>
      <c r="FT292" s="344"/>
      <c r="FU292" s="344"/>
      <c r="FV292" s="345"/>
      <c r="FW292" s="344"/>
      <c r="FX292" s="345"/>
      <c r="FY292" s="344"/>
      <c r="FZ292" s="344"/>
      <c r="GA292" s="344"/>
      <c r="GB292" s="345"/>
      <c r="GC292" s="348"/>
      <c r="GD292" s="348"/>
      <c r="GE292" s="612"/>
      <c r="GF292" s="341"/>
      <c r="GG292" s="342"/>
      <c r="GH292" s="343"/>
      <c r="GI292" s="343"/>
      <c r="GJ292" s="344"/>
      <c r="GK292" s="344"/>
      <c r="GL292" s="344"/>
      <c r="GM292" s="345"/>
      <c r="GN292" s="344"/>
      <c r="GO292" s="345"/>
      <c r="GP292" s="344"/>
      <c r="GQ292" s="344"/>
      <c r="GR292" s="344"/>
      <c r="GS292" s="345"/>
      <c r="GT292" s="348"/>
      <c r="GU292" s="348"/>
      <c r="GV292" s="612"/>
      <c r="GW292" s="341"/>
      <c r="GX292" s="342"/>
      <c r="GY292" s="343"/>
      <c r="GZ292" s="343"/>
      <c r="HA292" s="344"/>
      <c r="HB292" s="344"/>
      <c r="HC292" s="344"/>
      <c r="HD292" s="345"/>
      <c r="HE292" s="344"/>
      <c r="HF292" s="345"/>
      <c r="HG292" s="344"/>
      <c r="HH292" s="344"/>
      <c r="HI292" s="344"/>
      <c r="HJ292" s="345"/>
      <c r="HK292" s="348"/>
      <c r="HL292" s="348"/>
      <c r="HM292" s="612"/>
      <c r="HN292" s="341"/>
      <c r="HO292" s="342"/>
      <c r="HP292" s="343"/>
      <c r="HQ292" s="343"/>
      <c r="HR292" s="344"/>
      <c r="HS292" s="344"/>
      <c r="HT292" s="344"/>
      <c r="HU292" s="345"/>
      <c r="HV292" s="344"/>
      <c r="HW292" s="345"/>
      <c r="HX292" s="344"/>
      <c r="HY292" s="344"/>
      <c r="HZ292" s="344"/>
      <c r="IA292" s="345"/>
      <c r="IB292" s="348"/>
      <c r="IC292" s="348"/>
      <c r="ID292" s="612"/>
      <c r="IE292" s="341"/>
      <c r="IF292" s="342"/>
      <c r="IG292" s="343"/>
      <c r="IH292" s="343"/>
      <c r="II292" s="344"/>
      <c r="IJ292" s="344"/>
      <c r="IK292" s="344"/>
      <c r="IL292" s="345"/>
      <c r="IM292" s="344"/>
      <c r="IN292" s="345"/>
      <c r="IO292" s="344"/>
      <c r="IP292" s="344"/>
      <c r="IQ292" s="344"/>
      <c r="IR292" s="345"/>
      <c r="IS292" s="348"/>
      <c r="IT292" s="348"/>
      <c r="IU292" s="612"/>
      <c r="IV292" s="341"/>
      <c r="IW292" s="342"/>
      <c r="IX292" s="343"/>
      <c r="IY292" s="343"/>
      <c r="IZ292" s="344"/>
      <c r="JA292" s="344"/>
      <c r="JB292" s="344"/>
      <c r="JC292" s="345"/>
      <c r="JD292" s="344"/>
      <c r="JE292" s="345"/>
      <c r="JF292" s="344"/>
      <c r="JG292" s="344"/>
      <c r="JH292" s="344"/>
      <c r="JI292" s="345"/>
      <c r="JJ292" s="348"/>
      <c r="JK292" s="348"/>
      <c r="JL292" s="612"/>
      <c r="JM292" s="341"/>
      <c r="JN292" s="342"/>
      <c r="JO292" s="343"/>
      <c r="JP292" s="343"/>
      <c r="JQ292" s="344"/>
      <c r="JR292" s="344"/>
      <c r="JS292" s="344"/>
      <c r="JT292" s="345"/>
      <c r="JU292" s="344"/>
      <c r="JV292" s="345"/>
      <c r="JW292" s="344"/>
      <c r="JX292" s="344"/>
      <c r="JY292" s="344"/>
      <c r="JZ292" s="345"/>
      <c r="KA292" s="348"/>
      <c r="KB292" s="348"/>
      <c r="KC292" s="612"/>
      <c r="KD292" s="341"/>
      <c r="KE292" s="342"/>
      <c r="KF292" s="343"/>
      <c r="KG292" s="343"/>
      <c r="KH292" s="344"/>
      <c r="KI292" s="344"/>
      <c r="KJ292" s="344"/>
      <c r="KK292" s="345"/>
      <c r="KL292" s="344"/>
      <c r="KM292" s="345"/>
      <c r="KN292" s="344"/>
      <c r="KO292" s="344"/>
      <c r="KP292" s="344"/>
      <c r="KQ292" s="345"/>
      <c r="KR292" s="348"/>
      <c r="KS292" s="348"/>
      <c r="KT292" s="612"/>
      <c r="KU292" s="351"/>
    </row>
    <row r="293" ht="15.75" hidden="1" customHeight="1">
      <c r="A293" s="341"/>
      <c r="B293" s="342"/>
      <c r="C293" s="343"/>
      <c r="D293" s="343"/>
      <c r="E293" s="344"/>
      <c r="F293" s="344"/>
      <c r="G293" s="344"/>
      <c r="H293" s="345"/>
      <c r="I293" s="344"/>
      <c r="J293" s="345"/>
      <c r="K293" s="344"/>
      <c r="L293" s="344"/>
      <c r="M293" s="344"/>
      <c r="N293" s="345"/>
      <c r="O293" s="348"/>
      <c r="P293" s="348"/>
      <c r="Q293" s="612"/>
      <c r="R293" s="341"/>
      <c r="S293" s="342"/>
      <c r="T293" s="343"/>
      <c r="U293" s="343"/>
      <c r="V293" s="344"/>
      <c r="W293" s="344"/>
      <c r="X293" s="344"/>
      <c r="Y293" s="345"/>
      <c r="Z293" s="344"/>
      <c r="AA293" s="345"/>
      <c r="AB293" s="344"/>
      <c r="AC293" s="344"/>
      <c r="AD293" s="344"/>
      <c r="AE293" s="345"/>
      <c r="AF293" s="348"/>
      <c r="AG293" s="348"/>
      <c r="AH293" s="612"/>
      <c r="AI293" s="341"/>
      <c r="AJ293" s="342"/>
      <c r="AK293" s="343"/>
      <c r="AL293" s="343"/>
      <c r="AM293" s="344"/>
      <c r="AN293" s="344"/>
      <c r="AO293" s="344"/>
      <c r="AP293" s="345"/>
      <c r="AQ293" s="344"/>
      <c r="AR293" s="345"/>
      <c r="AS293" s="344"/>
      <c r="AT293" s="344"/>
      <c r="AU293" s="344"/>
      <c r="AV293" s="345"/>
      <c r="AW293" s="348"/>
      <c r="AX293" s="348"/>
      <c r="AY293" s="612"/>
      <c r="AZ293" s="341"/>
      <c r="BA293" s="342"/>
      <c r="BB293" s="343"/>
      <c r="BC293" s="343"/>
      <c r="BD293" s="344"/>
      <c r="BE293" s="344"/>
      <c r="BF293" s="344"/>
      <c r="BG293" s="345"/>
      <c r="BH293" s="344"/>
      <c r="BI293" s="345"/>
      <c r="BJ293" s="344"/>
      <c r="BK293" s="344"/>
      <c r="BL293" s="344"/>
      <c r="BM293" s="345"/>
      <c r="BN293" s="348"/>
      <c r="BO293" s="348"/>
      <c r="BP293" s="612"/>
      <c r="BQ293" s="341"/>
      <c r="BR293" s="342"/>
      <c r="BS293" s="343"/>
      <c r="BT293" s="343"/>
      <c r="BU293" s="344"/>
      <c r="BV293" s="344"/>
      <c r="BW293" s="344"/>
      <c r="BX293" s="345"/>
      <c r="BY293" s="344"/>
      <c r="BZ293" s="345"/>
      <c r="CA293" s="344"/>
      <c r="CB293" s="344"/>
      <c r="CC293" s="344"/>
      <c r="CD293" s="345"/>
      <c r="CE293" s="348"/>
      <c r="CF293" s="348"/>
      <c r="CG293" s="612"/>
      <c r="CH293" s="341"/>
      <c r="CI293" s="342"/>
      <c r="CJ293" s="343"/>
      <c r="CK293" s="343"/>
      <c r="CL293" s="344"/>
      <c r="CM293" s="344"/>
      <c r="CN293" s="344"/>
      <c r="CO293" s="345"/>
      <c r="CP293" s="344"/>
      <c r="CQ293" s="345"/>
      <c r="CR293" s="344"/>
      <c r="CS293" s="344"/>
      <c r="CT293" s="344"/>
      <c r="CU293" s="345"/>
      <c r="CV293" s="348"/>
      <c r="CW293" s="348"/>
      <c r="CX293" s="612"/>
      <c r="CY293" s="341"/>
      <c r="CZ293" s="342"/>
      <c r="DA293" s="343"/>
      <c r="DB293" s="343"/>
      <c r="DC293" s="344"/>
      <c r="DD293" s="344"/>
      <c r="DE293" s="344"/>
      <c r="DF293" s="345"/>
      <c r="DG293" s="344"/>
      <c r="DH293" s="345"/>
      <c r="DI293" s="344"/>
      <c r="DJ293" s="344"/>
      <c r="DK293" s="344"/>
      <c r="DL293" s="345"/>
      <c r="DM293" s="348"/>
      <c r="DN293" s="348"/>
      <c r="DO293" s="612"/>
      <c r="DP293" s="341"/>
      <c r="DQ293" s="342"/>
      <c r="DR293" s="343"/>
      <c r="DS293" s="343"/>
      <c r="DT293" s="344"/>
      <c r="DU293" s="344"/>
      <c r="DV293" s="344"/>
      <c r="DW293" s="345"/>
      <c r="DX293" s="344"/>
      <c r="DY293" s="345"/>
      <c r="DZ293" s="344"/>
      <c r="EA293" s="344"/>
      <c r="EB293" s="344"/>
      <c r="EC293" s="345"/>
      <c r="ED293" s="348"/>
      <c r="EE293" s="348"/>
      <c r="EF293" s="612"/>
      <c r="EG293" s="341"/>
      <c r="EH293" s="342"/>
      <c r="EI293" s="343"/>
      <c r="EJ293" s="343"/>
      <c r="EK293" s="344"/>
      <c r="EL293" s="344"/>
      <c r="EM293" s="344"/>
      <c r="EN293" s="345"/>
      <c r="EO293" s="344"/>
      <c r="EP293" s="345"/>
      <c r="EQ293" s="344"/>
      <c r="ER293" s="344"/>
      <c r="ES293" s="344"/>
      <c r="ET293" s="345"/>
      <c r="EU293" s="348"/>
      <c r="EV293" s="348"/>
      <c r="EW293" s="612"/>
      <c r="EX293" s="341"/>
      <c r="EY293" s="342"/>
      <c r="EZ293" s="343"/>
      <c r="FA293" s="343"/>
      <c r="FB293" s="344"/>
      <c r="FC293" s="344"/>
      <c r="FD293" s="344"/>
      <c r="FE293" s="345"/>
      <c r="FF293" s="344"/>
      <c r="FG293" s="345"/>
      <c r="FH293" s="344"/>
      <c r="FI293" s="344"/>
      <c r="FJ293" s="344"/>
      <c r="FK293" s="345"/>
      <c r="FL293" s="348"/>
      <c r="FM293" s="348"/>
      <c r="FN293" s="612"/>
      <c r="FO293" s="341"/>
      <c r="FP293" s="342"/>
      <c r="FQ293" s="343"/>
      <c r="FR293" s="343"/>
      <c r="FS293" s="344"/>
      <c r="FT293" s="344"/>
      <c r="FU293" s="344"/>
      <c r="FV293" s="345"/>
      <c r="FW293" s="344"/>
      <c r="FX293" s="345"/>
      <c r="FY293" s="344"/>
      <c r="FZ293" s="344"/>
      <c r="GA293" s="344"/>
      <c r="GB293" s="345"/>
      <c r="GC293" s="348"/>
      <c r="GD293" s="348"/>
      <c r="GE293" s="612"/>
      <c r="GF293" s="341"/>
      <c r="GG293" s="342"/>
      <c r="GH293" s="343"/>
      <c r="GI293" s="343"/>
      <c r="GJ293" s="344"/>
      <c r="GK293" s="344"/>
      <c r="GL293" s="344"/>
      <c r="GM293" s="345"/>
      <c r="GN293" s="344"/>
      <c r="GO293" s="345"/>
      <c r="GP293" s="344"/>
      <c r="GQ293" s="344"/>
      <c r="GR293" s="344"/>
      <c r="GS293" s="345"/>
      <c r="GT293" s="348"/>
      <c r="GU293" s="348"/>
      <c r="GV293" s="612"/>
      <c r="GW293" s="341"/>
      <c r="GX293" s="342"/>
      <c r="GY293" s="343"/>
      <c r="GZ293" s="343"/>
      <c r="HA293" s="344"/>
      <c r="HB293" s="344"/>
      <c r="HC293" s="344"/>
      <c r="HD293" s="345"/>
      <c r="HE293" s="344"/>
      <c r="HF293" s="345"/>
      <c r="HG293" s="344"/>
      <c r="HH293" s="344"/>
      <c r="HI293" s="344"/>
      <c r="HJ293" s="345"/>
      <c r="HK293" s="348"/>
      <c r="HL293" s="348"/>
      <c r="HM293" s="612"/>
      <c r="HN293" s="341"/>
      <c r="HO293" s="342"/>
      <c r="HP293" s="343"/>
      <c r="HQ293" s="343"/>
      <c r="HR293" s="344"/>
      <c r="HS293" s="344"/>
      <c r="HT293" s="344"/>
      <c r="HU293" s="345"/>
      <c r="HV293" s="344"/>
      <c r="HW293" s="345"/>
      <c r="HX293" s="344"/>
      <c r="HY293" s="344"/>
      <c r="HZ293" s="344"/>
      <c r="IA293" s="345"/>
      <c r="IB293" s="348"/>
      <c r="IC293" s="348"/>
      <c r="ID293" s="612"/>
      <c r="IE293" s="341"/>
      <c r="IF293" s="342"/>
      <c r="IG293" s="343"/>
      <c r="IH293" s="343"/>
      <c r="II293" s="344"/>
      <c r="IJ293" s="344"/>
      <c r="IK293" s="344"/>
      <c r="IL293" s="345"/>
      <c r="IM293" s="344"/>
      <c r="IN293" s="345"/>
      <c r="IO293" s="344"/>
      <c r="IP293" s="344"/>
      <c r="IQ293" s="344"/>
      <c r="IR293" s="345"/>
      <c r="IS293" s="348"/>
      <c r="IT293" s="348"/>
      <c r="IU293" s="612"/>
      <c r="IV293" s="341"/>
      <c r="IW293" s="342"/>
      <c r="IX293" s="343"/>
      <c r="IY293" s="343"/>
      <c r="IZ293" s="344"/>
      <c r="JA293" s="344"/>
      <c r="JB293" s="344"/>
      <c r="JC293" s="345"/>
      <c r="JD293" s="344"/>
      <c r="JE293" s="345"/>
      <c r="JF293" s="344"/>
      <c r="JG293" s="344"/>
      <c r="JH293" s="344"/>
      <c r="JI293" s="345"/>
      <c r="JJ293" s="348"/>
      <c r="JK293" s="348"/>
      <c r="JL293" s="612"/>
      <c r="JM293" s="341"/>
      <c r="JN293" s="342"/>
      <c r="JO293" s="343"/>
      <c r="JP293" s="343"/>
      <c r="JQ293" s="344"/>
      <c r="JR293" s="344"/>
      <c r="JS293" s="344"/>
      <c r="JT293" s="345"/>
      <c r="JU293" s="344"/>
      <c r="JV293" s="345"/>
      <c r="JW293" s="344"/>
      <c r="JX293" s="344"/>
      <c r="JY293" s="344"/>
      <c r="JZ293" s="345"/>
      <c r="KA293" s="348"/>
      <c r="KB293" s="348"/>
      <c r="KC293" s="612"/>
      <c r="KD293" s="341"/>
      <c r="KE293" s="342"/>
      <c r="KF293" s="343"/>
      <c r="KG293" s="343"/>
      <c r="KH293" s="344"/>
      <c r="KI293" s="344"/>
      <c r="KJ293" s="344"/>
      <c r="KK293" s="345"/>
      <c r="KL293" s="344"/>
      <c r="KM293" s="345"/>
      <c r="KN293" s="344"/>
      <c r="KO293" s="344"/>
      <c r="KP293" s="344"/>
      <c r="KQ293" s="345"/>
      <c r="KR293" s="348"/>
      <c r="KS293" s="348"/>
      <c r="KT293" s="612"/>
      <c r="KU293" s="351"/>
    </row>
    <row r="294" ht="15.75" hidden="1" customHeight="1">
      <c r="A294" s="341"/>
      <c r="B294" s="342"/>
      <c r="C294" s="343"/>
      <c r="D294" s="343"/>
      <c r="E294" s="344"/>
      <c r="F294" s="344"/>
      <c r="G294" s="344"/>
      <c r="H294" s="345"/>
      <c r="I294" s="344"/>
      <c r="J294" s="345"/>
      <c r="K294" s="344"/>
      <c r="L294" s="344"/>
      <c r="M294" s="344"/>
      <c r="N294" s="345"/>
      <c r="O294" s="348"/>
      <c r="P294" s="348"/>
      <c r="Q294" s="612"/>
      <c r="R294" s="341"/>
      <c r="S294" s="342"/>
      <c r="T294" s="343"/>
      <c r="U294" s="343"/>
      <c r="V294" s="344"/>
      <c r="W294" s="344"/>
      <c r="X294" s="344"/>
      <c r="Y294" s="345"/>
      <c r="Z294" s="344"/>
      <c r="AA294" s="345"/>
      <c r="AB294" s="344"/>
      <c r="AC294" s="344"/>
      <c r="AD294" s="344"/>
      <c r="AE294" s="345"/>
      <c r="AF294" s="348"/>
      <c r="AG294" s="348"/>
      <c r="AH294" s="612"/>
      <c r="AI294" s="341"/>
      <c r="AJ294" s="342"/>
      <c r="AK294" s="343"/>
      <c r="AL294" s="343"/>
      <c r="AM294" s="344"/>
      <c r="AN294" s="344"/>
      <c r="AO294" s="344"/>
      <c r="AP294" s="345"/>
      <c r="AQ294" s="344"/>
      <c r="AR294" s="345"/>
      <c r="AS294" s="344"/>
      <c r="AT294" s="344"/>
      <c r="AU294" s="344"/>
      <c r="AV294" s="345"/>
      <c r="AW294" s="348"/>
      <c r="AX294" s="348"/>
      <c r="AY294" s="612"/>
      <c r="AZ294" s="341"/>
      <c r="BA294" s="342"/>
      <c r="BB294" s="343"/>
      <c r="BC294" s="343"/>
      <c r="BD294" s="344"/>
      <c r="BE294" s="344"/>
      <c r="BF294" s="344"/>
      <c r="BG294" s="345"/>
      <c r="BH294" s="344"/>
      <c r="BI294" s="345"/>
      <c r="BJ294" s="344"/>
      <c r="BK294" s="344"/>
      <c r="BL294" s="344"/>
      <c r="BM294" s="345"/>
      <c r="BN294" s="348"/>
      <c r="BO294" s="348"/>
      <c r="BP294" s="612"/>
      <c r="BQ294" s="341"/>
      <c r="BR294" s="342"/>
      <c r="BS294" s="343"/>
      <c r="BT294" s="343"/>
      <c r="BU294" s="344"/>
      <c r="BV294" s="344"/>
      <c r="BW294" s="344"/>
      <c r="BX294" s="345"/>
      <c r="BY294" s="344"/>
      <c r="BZ294" s="345"/>
      <c r="CA294" s="344"/>
      <c r="CB294" s="344"/>
      <c r="CC294" s="344"/>
      <c r="CD294" s="345"/>
      <c r="CE294" s="348"/>
      <c r="CF294" s="348"/>
      <c r="CG294" s="612"/>
      <c r="CH294" s="341"/>
      <c r="CI294" s="342"/>
      <c r="CJ294" s="343"/>
      <c r="CK294" s="343"/>
      <c r="CL294" s="344"/>
      <c r="CM294" s="344"/>
      <c r="CN294" s="344"/>
      <c r="CO294" s="345"/>
      <c r="CP294" s="344"/>
      <c r="CQ294" s="345"/>
      <c r="CR294" s="344"/>
      <c r="CS294" s="344"/>
      <c r="CT294" s="344"/>
      <c r="CU294" s="345"/>
      <c r="CV294" s="348"/>
      <c r="CW294" s="348"/>
      <c r="CX294" s="612"/>
      <c r="CY294" s="341"/>
      <c r="CZ294" s="342"/>
      <c r="DA294" s="343"/>
      <c r="DB294" s="343"/>
      <c r="DC294" s="344"/>
      <c r="DD294" s="344"/>
      <c r="DE294" s="344"/>
      <c r="DF294" s="345"/>
      <c r="DG294" s="344"/>
      <c r="DH294" s="345"/>
      <c r="DI294" s="344"/>
      <c r="DJ294" s="344"/>
      <c r="DK294" s="344"/>
      <c r="DL294" s="345"/>
      <c r="DM294" s="348"/>
      <c r="DN294" s="348"/>
      <c r="DO294" s="612"/>
      <c r="DP294" s="341"/>
      <c r="DQ294" s="342"/>
      <c r="DR294" s="343"/>
      <c r="DS294" s="343"/>
      <c r="DT294" s="344"/>
      <c r="DU294" s="344"/>
      <c r="DV294" s="344"/>
      <c r="DW294" s="345"/>
      <c r="DX294" s="344"/>
      <c r="DY294" s="345"/>
      <c r="DZ294" s="344"/>
      <c r="EA294" s="344"/>
      <c r="EB294" s="344"/>
      <c r="EC294" s="345"/>
      <c r="ED294" s="348"/>
      <c r="EE294" s="348"/>
      <c r="EF294" s="612"/>
      <c r="EG294" s="341"/>
      <c r="EH294" s="342"/>
      <c r="EI294" s="343"/>
      <c r="EJ294" s="343"/>
      <c r="EK294" s="344"/>
      <c r="EL294" s="344"/>
      <c r="EM294" s="344"/>
      <c r="EN294" s="345"/>
      <c r="EO294" s="344"/>
      <c r="EP294" s="345"/>
      <c r="EQ294" s="344"/>
      <c r="ER294" s="344"/>
      <c r="ES294" s="344"/>
      <c r="ET294" s="345"/>
      <c r="EU294" s="348"/>
      <c r="EV294" s="348"/>
      <c r="EW294" s="612"/>
      <c r="EX294" s="341"/>
      <c r="EY294" s="342"/>
      <c r="EZ294" s="343"/>
      <c r="FA294" s="343"/>
      <c r="FB294" s="344"/>
      <c r="FC294" s="344"/>
      <c r="FD294" s="344"/>
      <c r="FE294" s="345"/>
      <c r="FF294" s="344"/>
      <c r="FG294" s="345"/>
      <c r="FH294" s="344"/>
      <c r="FI294" s="344"/>
      <c r="FJ294" s="344"/>
      <c r="FK294" s="345"/>
      <c r="FL294" s="348"/>
      <c r="FM294" s="348"/>
      <c r="FN294" s="612"/>
      <c r="FO294" s="341"/>
      <c r="FP294" s="342"/>
      <c r="FQ294" s="343"/>
      <c r="FR294" s="343"/>
      <c r="FS294" s="344"/>
      <c r="FT294" s="344"/>
      <c r="FU294" s="344"/>
      <c r="FV294" s="345"/>
      <c r="FW294" s="344"/>
      <c r="FX294" s="345"/>
      <c r="FY294" s="344"/>
      <c r="FZ294" s="344"/>
      <c r="GA294" s="344"/>
      <c r="GB294" s="345"/>
      <c r="GC294" s="348"/>
      <c r="GD294" s="348"/>
      <c r="GE294" s="612"/>
      <c r="GF294" s="341"/>
      <c r="GG294" s="342"/>
      <c r="GH294" s="343"/>
      <c r="GI294" s="343"/>
      <c r="GJ294" s="344"/>
      <c r="GK294" s="344"/>
      <c r="GL294" s="344"/>
      <c r="GM294" s="345"/>
      <c r="GN294" s="344"/>
      <c r="GO294" s="345"/>
      <c r="GP294" s="344"/>
      <c r="GQ294" s="344"/>
      <c r="GR294" s="344"/>
      <c r="GS294" s="345"/>
      <c r="GT294" s="348"/>
      <c r="GU294" s="348"/>
      <c r="GV294" s="612"/>
      <c r="GW294" s="341"/>
      <c r="GX294" s="342"/>
      <c r="GY294" s="343"/>
      <c r="GZ294" s="343"/>
      <c r="HA294" s="344"/>
      <c r="HB294" s="344"/>
      <c r="HC294" s="344"/>
      <c r="HD294" s="345"/>
      <c r="HE294" s="344"/>
      <c r="HF294" s="345"/>
      <c r="HG294" s="344"/>
      <c r="HH294" s="344"/>
      <c r="HI294" s="344"/>
      <c r="HJ294" s="345"/>
      <c r="HK294" s="348"/>
      <c r="HL294" s="348"/>
      <c r="HM294" s="612"/>
      <c r="HN294" s="341"/>
      <c r="HO294" s="342"/>
      <c r="HP294" s="343"/>
      <c r="HQ294" s="343"/>
      <c r="HR294" s="344"/>
      <c r="HS294" s="344"/>
      <c r="HT294" s="344"/>
      <c r="HU294" s="345"/>
      <c r="HV294" s="344"/>
      <c r="HW294" s="345"/>
      <c r="HX294" s="344"/>
      <c r="HY294" s="344"/>
      <c r="HZ294" s="344"/>
      <c r="IA294" s="345"/>
      <c r="IB294" s="348"/>
      <c r="IC294" s="348"/>
      <c r="ID294" s="612"/>
      <c r="IE294" s="341"/>
      <c r="IF294" s="342"/>
      <c r="IG294" s="343"/>
      <c r="IH294" s="343"/>
      <c r="II294" s="344"/>
      <c r="IJ294" s="344"/>
      <c r="IK294" s="344"/>
      <c r="IL294" s="345"/>
      <c r="IM294" s="344"/>
      <c r="IN294" s="345"/>
      <c r="IO294" s="344"/>
      <c r="IP294" s="344"/>
      <c r="IQ294" s="344"/>
      <c r="IR294" s="345"/>
      <c r="IS294" s="348"/>
      <c r="IT294" s="348"/>
      <c r="IU294" s="612"/>
      <c r="IV294" s="341"/>
      <c r="IW294" s="342"/>
      <c r="IX294" s="343"/>
      <c r="IY294" s="343"/>
      <c r="IZ294" s="344"/>
      <c r="JA294" s="344"/>
      <c r="JB294" s="344"/>
      <c r="JC294" s="345"/>
      <c r="JD294" s="344"/>
      <c r="JE294" s="345"/>
      <c r="JF294" s="344"/>
      <c r="JG294" s="344"/>
      <c r="JH294" s="344"/>
      <c r="JI294" s="345"/>
      <c r="JJ294" s="348"/>
      <c r="JK294" s="348"/>
      <c r="JL294" s="612"/>
      <c r="JM294" s="341"/>
      <c r="JN294" s="342"/>
      <c r="JO294" s="343"/>
      <c r="JP294" s="343"/>
      <c r="JQ294" s="344"/>
      <c r="JR294" s="344"/>
      <c r="JS294" s="344"/>
      <c r="JT294" s="345"/>
      <c r="JU294" s="344"/>
      <c r="JV294" s="345"/>
      <c r="JW294" s="344"/>
      <c r="JX294" s="344"/>
      <c r="JY294" s="344"/>
      <c r="JZ294" s="345"/>
      <c r="KA294" s="348"/>
      <c r="KB294" s="348"/>
      <c r="KC294" s="612"/>
      <c r="KD294" s="341"/>
      <c r="KE294" s="342"/>
      <c r="KF294" s="343"/>
      <c r="KG294" s="343"/>
      <c r="KH294" s="344"/>
      <c r="KI294" s="344"/>
      <c r="KJ294" s="344"/>
      <c r="KK294" s="345"/>
      <c r="KL294" s="344"/>
      <c r="KM294" s="345"/>
      <c r="KN294" s="344"/>
      <c r="KO294" s="344"/>
      <c r="KP294" s="344"/>
      <c r="KQ294" s="345"/>
      <c r="KR294" s="348"/>
      <c r="KS294" s="348"/>
      <c r="KT294" s="612"/>
      <c r="KU294" s="351"/>
    </row>
    <row r="295" ht="15.75" hidden="1" customHeight="1">
      <c r="A295" s="341"/>
      <c r="B295" s="342"/>
      <c r="C295" s="343"/>
      <c r="D295" s="343"/>
      <c r="E295" s="344"/>
      <c r="F295" s="344"/>
      <c r="G295" s="344"/>
      <c r="H295" s="345"/>
      <c r="I295" s="344"/>
      <c r="J295" s="345"/>
      <c r="K295" s="344"/>
      <c r="L295" s="344"/>
      <c r="M295" s="344"/>
      <c r="N295" s="345"/>
      <c r="O295" s="348"/>
      <c r="P295" s="348"/>
      <c r="Q295" s="612"/>
      <c r="R295" s="341"/>
      <c r="S295" s="342"/>
      <c r="T295" s="343"/>
      <c r="U295" s="343"/>
      <c r="V295" s="344"/>
      <c r="W295" s="344"/>
      <c r="X295" s="344"/>
      <c r="Y295" s="345"/>
      <c r="Z295" s="344"/>
      <c r="AA295" s="345"/>
      <c r="AB295" s="344"/>
      <c r="AC295" s="344"/>
      <c r="AD295" s="344"/>
      <c r="AE295" s="345"/>
      <c r="AF295" s="348"/>
      <c r="AG295" s="348"/>
      <c r="AH295" s="612"/>
      <c r="AI295" s="341"/>
      <c r="AJ295" s="342"/>
      <c r="AK295" s="343"/>
      <c r="AL295" s="343"/>
      <c r="AM295" s="344"/>
      <c r="AN295" s="344"/>
      <c r="AO295" s="344"/>
      <c r="AP295" s="345"/>
      <c r="AQ295" s="344"/>
      <c r="AR295" s="345"/>
      <c r="AS295" s="344"/>
      <c r="AT295" s="344"/>
      <c r="AU295" s="344"/>
      <c r="AV295" s="345"/>
      <c r="AW295" s="348"/>
      <c r="AX295" s="348"/>
      <c r="AY295" s="612"/>
      <c r="AZ295" s="341"/>
      <c r="BA295" s="342"/>
      <c r="BB295" s="343"/>
      <c r="BC295" s="343"/>
      <c r="BD295" s="344"/>
      <c r="BE295" s="344"/>
      <c r="BF295" s="344"/>
      <c r="BG295" s="345"/>
      <c r="BH295" s="344"/>
      <c r="BI295" s="345"/>
      <c r="BJ295" s="344"/>
      <c r="BK295" s="344"/>
      <c r="BL295" s="344"/>
      <c r="BM295" s="345"/>
      <c r="BN295" s="348"/>
      <c r="BO295" s="348"/>
      <c r="BP295" s="612"/>
      <c r="BQ295" s="341"/>
      <c r="BR295" s="342"/>
      <c r="BS295" s="343"/>
      <c r="BT295" s="343"/>
      <c r="BU295" s="344"/>
      <c r="BV295" s="344"/>
      <c r="BW295" s="344"/>
      <c r="BX295" s="345"/>
      <c r="BY295" s="344"/>
      <c r="BZ295" s="345"/>
      <c r="CA295" s="344"/>
      <c r="CB295" s="344"/>
      <c r="CC295" s="344"/>
      <c r="CD295" s="345"/>
      <c r="CE295" s="348"/>
      <c r="CF295" s="348"/>
      <c r="CG295" s="612"/>
      <c r="CH295" s="341"/>
      <c r="CI295" s="342"/>
      <c r="CJ295" s="343"/>
      <c r="CK295" s="343"/>
      <c r="CL295" s="344"/>
      <c r="CM295" s="344"/>
      <c r="CN295" s="344"/>
      <c r="CO295" s="345"/>
      <c r="CP295" s="344"/>
      <c r="CQ295" s="345"/>
      <c r="CR295" s="344"/>
      <c r="CS295" s="344"/>
      <c r="CT295" s="344"/>
      <c r="CU295" s="345"/>
      <c r="CV295" s="348"/>
      <c r="CW295" s="348"/>
      <c r="CX295" s="612"/>
      <c r="CY295" s="341"/>
      <c r="CZ295" s="342"/>
      <c r="DA295" s="343"/>
      <c r="DB295" s="343"/>
      <c r="DC295" s="344"/>
      <c r="DD295" s="344"/>
      <c r="DE295" s="344"/>
      <c r="DF295" s="345"/>
      <c r="DG295" s="344"/>
      <c r="DH295" s="345"/>
      <c r="DI295" s="344"/>
      <c r="DJ295" s="344"/>
      <c r="DK295" s="344"/>
      <c r="DL295" s="345"/>
      <c r="DM295" s="348"/>
      <c r="DN295" s="348"/>
      <c r="DO295" s="612"/>
      <c r="DP295" s="341"/>
      <c r="DQ295" s="342"/>
      <c r="DR295" s="343"/>
      <c r="DS295" s="343"/>
      <c r="DT295" s="344"/>
      <c r="DU295" s="344"/>
      <c r="DV295" s="344"/>
      <c r="DW295" s="345"/>
      <c r="DX295" s="344"/>
      <c r="DY295" s="345"/>
      <c r="DZ295" s="344"/>
      <c r="EA295" s="344"/>
      <c r="EB295" s="344"/>
      <c r="EC295" s="345"/>
      <c r="ED295" s="348"/>
      <c r="EE295" s="348"/>
      <c r="EF295" s="612"/>
      <c r="EG295" s="341"/>
      <c r="EH295" s="342"/>
      <c r="EI295" s="343"/>
      <c r="EJ295" s="343"/>
      <c r="EK295" s="344"/>
      <c r="EL295" s="344"/>
      <c r="EM295" s="344"/>
      <c r="EN295" s="345"/>
      <c r="EO295" s="344"/>
      <c r="EP295" s="345"/>
      <c r="EQ295" s="344"/>
      <c r="ER295" s="344"/>
      <c r="ES295" s="344"/>
      <c r="ET295" s="345"/>
      <c r="EU295" s="348"/>
      <c r="EV295" s="348"/>
      <c r="EW295" s="612"/>
      <c r="EX295" s="341"/>
      <c r="EY295" s="342"/>
      <c r="EZ295" s="343"/>
      <c r="FA295" s="343"/>
      <c r="FB295" s="344"/>
      <c r="FC295" s="344"/>
      <c r="FD295" s="344"/>
      <c r="FE295" s="345"/>
      <c r="FF295" s="344"/>
      <c r="FG295" s="345"/>
      <c r="FH295" s="344"/>
      <c r="FI295" s="344"/>
      <c r="FJ295" s="344"/>
      <c r="FK295" s="345"/>
      <c r="FL295" s="348"/>
      <c r="FM295" s="348"/>
      <c r="FN295" s="612"/>
      <c r="FO295" s="341"/>
      <c r="FP295" s="342"/>
      <c r="FQ295" s="343"/>
      <c r="FR295" s="343"/>
      <c r="FS295" s="344"/>
      <c r="FT295" s="344"/>
      <c r="FU295" s="344"/>
      <c r="FV295" s="345"/>
      <c r="FW295" s="344"/>
      <c r="FX295" s="345"/>
      <c r="FY295" s="344"/>
      <c r="FZ295" s="344"/>
      <c r="GA295" s="344"/>
      <c r="GB295" s="345"/>
      <c r="GC295" s="348"/>
      <c r="GD295" s="348"/>
      <c r="GE295" s="612"/>
      <c r="GF295" s="341"/>
      <c r="GG295" s="342"/>
      <c r="GH295" s="343"/>
      <c r="GI295" s="343"/>
      <c r="GJ295" s="344"/>
      <c r="GK295" s="344"/>
      <c r="GL295" s="344"/>
      <c r="GM295" s="345"/>
      <c r="GN295" s="344"/>
      <c r="GO295" s="345"/>
      <c r="GP295" s="344"/>
      <c r="GQ295" s="344"/>
      <c r="GR295" s="344"/>
      <c r="GS295" s="345"/>
      <c r="GT295" s="348"/>
      <c r="GU295" s="348"/>
      <c r="GV295" s="612"/>
      <c r="GW295" s="341"/>
      <c r="GX295" s="342"/>
      <c r="GY295" s="343"/>
      <c r="GZ295" s="343"/>
      <c r="HA295" s="344"/>
      <c r="HB295" s="344"/>
      <c r="HC295" s="344"/>
      <c r="HD295" s="345"/>
      <c r="HE295" s="344"/>
      <c r="HF295" s="345"/>
      <c r="HG295" s="344"/>
      <c r="HH295" s="344"/>
      <c r="HI295" s="344"/>
      <c r="HJ295" s="345"/>
      <c r="HK295" s="348"/>
      <c r="HL295" s="348"/>
      <c r="HM295" s="612"/>
      <c r="HN295" s="341"/>
      <c r="HO295" s="342"/>
      <c r="HP295" s="343"/>
      <c r="HQ295" s="343"/>
      <c r="HR295" s="344"/>
      <c r="HS295" s="344"/>
      <c r="HT295" s="344"/>
      <c r="HU295" s="345"/>
      <c r="HV295" s="344"/>
      <c r="HW295" s="345"/>
      <c r="HX295" s="344"/>
      <c r="HY295" s="344"/>
      <c r="HZ295" s="344"/>
      <c r="IA295" s="345"/>
      <c r="IB295" s="348"/>
      <c r="IC295" s="348"/>
      <c r="ID295" s="612"/>
      <c r="IE295" s="341"/>
      <c r="IF295" s="342"/>
      <c r="IG295" s="343"/>
      <c r="IH295" s="343"/>
      <c r="II295" s="344"/>
      <c r="IJ295" s="344"/>
      <c r="IK295" s="344"/>
      <c r="IL295" s="345"/>
      <c r="IM295" s="344"/>
      <c r="IN295" s="345"/>
      <c r="IO295" s="344"/>
      <c r="IP295" s="344"/>
      <c r="IQ295" s="344"/>
      <c r="IR295" s="345"/>
      <c r="IS295" s="348"/>
      <c r="IT295" s="348"/>
      <c r="IU295" s="612"/>
      <c r="IV295" s="341"/>
      <c r="IW295" s="342"/>
      <c r="IX295" s="343"/>
      <c r="IY295" s="343"/>
      <c r="IZ295" s="344"/>
      <c r="JA295" s="344"/>
      <c r="JB295" s="344"/>
      <c r="JC295" s="345"/>
      <c r="JD295" s="344"/>
      <c r="JE295" s="345"/>
      <c r="JF295" s="344"/>
      <c r="JG295" s="344"/>
      <c r="JH295" s="344"/>
      <c r="JI295" s="345"/>
      <c r="JJ295" s="348"/>
      <c r="JK295" s="348"/>
      <c r="JL295" s="612"/>
      <c r="JM295" s="341"/>
      <c r="JN295" s="342"/>
      <c r="JO295" s="343"/>
      <c r="JP295" s="343"/>
      <c r="JQ295" s="344"/>
      <c r="JR295" s="344"/>
      <c r="JS295" s="344"/>
      <c r="JT295" s="345"/>
      <c r="JU295" s="344"/>
      <c r="JV295" s="345"/>
      <c r="JW295" s="344"/>
      <c r="JX295" s="344"/>
      <c r="JY295" s="344"/>
      <c r="JZ295" s="345"/>
      <c r="KA295" s="348"/>
      <c r="KB295" s="348"/>
      <c r="KC295" s="612"/>
      <c r="KD295" s="341"/>
      <c r="KE295" s="342"/>
      <c r="KF295" s="343"/>
      <c r="KG295" s="343"/>
      <c r="KH295" s="344"/>
      <c r="KI295" s="344"/>
      <c r="KJ295" s="344"/>
      <c r="KK295" s="345"/>
      <c r="KL295" s="344"/>
      <c r="KM295" s="345"/>
      <c r="KN295" s="344"/>
      <c r="KO295" s="344"/>
      <c r="KP295" s="344"/>
      <c r="KQ295" s="345"/>
      <c r="KR295" s="348"/>
      <c r="KS295" s="348"/>
      <c r="KT295" s="612"/>
      <c r="KU295" s="351"/>
    </row>
    <row r="296" ht="15.75" hidden="1" customHeight="1">
      <c r="A296" s="341"/>
      <c r="B296" s="342"/>
      <c r="C296" s="343"/>
      <c r="D296" s="343"/>
      <c r="E296" s="344"/>
      <c r="F296" s="344"/>
      <c r="G296" s="344"/>
      <c r="H296" s="345"/>
      <c r="I296" s="344"/>
      <c r="J296" s="345"/>
      <c r="K296" s="344"/>
      <c r="L296" s="344"/>
      <c r="M296" s="344"/>
      <c r="N296" s="345"/>
      <c r="O296" s="348"/>
      <c r="P296" s="348"/>
      <c r="Q296" s="612"/>
      <c r="R296" s="341"/>
      <c r="S296" s="342"/>
      <c r="T296" s="343"/>
      <c r="U296" s="343"/>
      <c r="V296" s="344"/>
      <c r="W296" s="344"/>
      <c r="X296" s="344"/>
      <c r="Y296" s="345"/>
      <c r="Z296" s="344"/>
      <c r="AA296" s="345"/>
      <c r="AB296" s="344"/>
      <c r="AC296" s="344"/>
      <c r="AD296" s="344"/>
      <c r="AE296" s="345"/>
      <c r="AF296" s="348"/>
      <c r="AG296" s="348"/>
      <c r="AH296" s="612"/>
      <c r="AI296" s="341"/>
      <c r="AJ296" s="342"/>
      <c r="AK296" s="343"/>
      <c r="AL296" s="343"/>
      <c r="AM296" s="344"/>
      <c r="AN296" s="344"/>
      <c r="AO296" s="344"/>
      <c r="AP296" s="345"/>
      <c r="AQ296" s="344"/>
      <c r="AR296" s="345"/>
      <c r="AS296" s="344"/>
      <c r="AT296" s="344"/>
      <c r="AU296" s="344"/>
      <c r="AV296" s="345"/>
      <c r="AW296" s="348"/>
      <c r="AX296" s="348"/>
      <c r="AY296" s="612"/>
      <c r="AZ296" s="341"/>
      <c r="BA296" s="342"/>
      <c r="BB296" s="343"/>
      <c r="BC296" s="343"/>
      <c r="BD296" s="344"/>
      <c r="BE296" s="344"/>
      <c r="BF296" s="344"/>
      <c r="BG296" s="345"/>
      <c r="BH296" s="344"/>
      <c r="BI296" s="345"/>
      <c r="BJ296" s="344"/>
      <c r="BK296" s="344"/>
      <c r="BL296" s="344"/>
      <c r="BM296" s="345"/>
      <c r="BN296" s="348"/>
      <c r="BO296" s="348"/>
      <c r="BP296" s="612"/>
      <c r="BQ296" s="341"/>
      <c r="BR296" s="342"/>
      <c r="BS296" s="343"/>
      <c r="BT296" s="343"/>
      <c r="BU296" s="344"/>
      <c r="BV296" s="344"/>
      <c r="BW296" s="344"/>
      <c r="BX296" s="345"/>
      <c r="BY296" s="344"/>
      <c r="BZ296" s="345"/>
      <c r="CA296" s="344"/>
      <c r="CB296" s="344"/>
      <c r="CC296" s="344"/>
      <c r="CD296" s="345"/>
      <c r="CE296" s="348"/>
      <c r="CF296" s="348"/>
      <c r="CG296" s="612"/>
      <c r="CH296" s="341"/>
      <c r="CI296" s="342"/>
      <c r="CJ296" s="343"/>
      <c r="CK296" s="343"/>
      <c r="CL296" s="344"/>
      <c r="CM296" s="344"/>
      <c r="CN296" s="344"/>
      <c r="CO296" s="345"/>
      <c r="CP296" s="344"/>
      <c r="CQ296" s="345"/>
      <c r="CR296" s="344"/>
      <c r="CS296" s="344"/>
      <c r="CT296" s="344"/>
      <c r="CU296" s="345"/>
      <c r="CV296" s="348"/>
      <c r="CW296" s="348"/>
      <c r="CX296" s="612"/>
      <c r="CY296" s="341"/>
      <c r="CZ296" s="342"/>
      <c r="DA296" s="343"/>
      <c r="DB296" s="343"/>
      <c r="DC296" s="344"/>
      <c r="DD296" s="344"/>
      <c r="DE296" s="344"/>
      <c r="DF296" s="345"/>
      <c r="DG296" s="344"/>
      <c r="DH296" s="345"/>
      <c r="DI296" s="344"/>
      <c r="DJ296" s="344"/>
      <c r="DK296" s="344"/>
      <c r="DL296" s="345"/>
      <c r="DM296" s="348"/>
      <c r="DN296" s="348"/>
      <c r="DO296" s="612"/>
      <c r="DP296" s="341"/>
      <c r="DQ296" s="342"/>
      <c r="DR296" s="343"/>
      <c r="DS296" s="343"/>
      <c r="DT296" s="344"/>
      <c r="DU296" s="344"/>
      <c r="DV296" s="344"/>
      <c r="DW296" s="345"/>
      <c r="DX296" s="344"/>
      <c r="DY296" s="345"/>
      <c r="DZ296" s="344"/>
      <c r="EA296" s="344"/>
      <c r="EB296" s="344"/>
      <c r="EC296" s="345"/>
      <c r="ED296" s="348"/>
      <c r="EE296" s="348"/>
      <c r="EF296" s="612"/>
      <c r="EG296" s="341"/>
      <c r="EH296" s="342"/>
      <c r="EI296" s="343"/>
      <c r="EJ296" s="343"/>
      <c r="EK296" s="344"/>
      <c r="EL296" s="344"/>
      <c r="EM296" s="344"/>
      <c r="EN296" s="345"/>
      <c r="EO296" s="344"/>
      <c r="EP296" s="345"/>
      <c r="EQ296" s="344"/>
      <c r="ER296" s="344"/>
      <c r="ES296" s="344"/>
      <c r="ET296" s="345"/>
      <c r="EU296" s="348"/>
      <c r="EV296" s="348"/>
      <c r="EW296" s="612"/>
      <c r="EX296" s="341"/>
      <c r="EY296" s="342"/>
      <c r="EZ296" s="343"/>
      <c r="FA296" s="343"/>
      <c r="FB296" s="344"/>
      <c r="FC296" s="344"/>
      <c r="FD296" s="344"/>
      <c r="FE296" s="345"/>
      <c r="FF296" s="344"/>
      <c r="FG296" s="345"/>
      <c r="FH296" s="344"/>
      <c r="FI296" s="344"/>
      <c r="FJ296" s="344"/>
      <c r="FK296" s="345"/>
      <c r="FL296" s="348"/>
      <c r="FM296" s="348"/>
      <c r="FN296" s="612"/>
      <c r="FO296" s="341"/>
      <c r="FP296" s="342"/>
      <c r="FQ296" s="343"/>
      <c r="FR296" s="343"/>
      <c r="FS296" s="344"/>
      <c r="FT296" s="344"/>
      <c r="FU296" s="344"/>
      <c r="FV296" s="345"/>
      <c r="FW296" s="344"/>
      <c r="FX296" s="345"/>
      <c r="FY296" s="344"/>
      <c r="FZ296" s="344"/>
      <c r="GA296" s="344"/>
      <c r="GB296" s="345"/>
      <c r="GC296" s="348"/>
      <c r="GD296" s="348"/>
      <c r="GE296" s="612"/>
      <c r="GF296" s="341"/>
      <c r="GG296" s="342"/>
      <c r="GH296" s="343"/>
      <c r="GI296" s="343"/>
      <c r="GJ296" s="344"/>
      <c r="GK296" s="344"/>
      <c r="GL296" s="344"/>
      <c r="GM296" s="345"/>
      <c r="GN296" s="344"/>
      <c r="GO296" s="345"/>
      <c r="GP296" s="344"/>
      <c r="GQ296" s="344"/>
      <c r="GR296" s="344"/>
      <c r="GS296" s="345"/>
      <c r="GT296" s="348"/>
      <c r="GU296" s="348"/>
      <c r="GV296" s="612"/>
      <c r="GW296" s="341"/>
      <c r="GX296" s="342"/>
      <c r="GY296" s="343"/>
      <c r="GZ296" s="343"/>
      <c r="HA296" s="344"/>
      <c r="HB296" s="344"/>
      <c r="HC296" s="344"/>
      <c r="HD296" s="345"/>
      <c r="HE296" s="344"/>
      <c r="HF296" s="345"/>
      <c r="HG296" s="344"/>
      <c r="HH296" s="344"/>
      <c r="HI296" s="344"/>
      <c r="HJ296" s="345"/>
      <c r="HK296" s="348"/>
      <c r="HL296" s="348"/>
      <c r="HM296" s="612"/>
      <c r="HN296" s="341"/>
      <c r="HO296" s="342"/>
      <c r="HP296" s="343"/>
      <c r="HQ296" s="343"/>
      <c r="HR296" s="344"/>
      <c r="HS296" s="344"/>
      <c r="HT296" s="344"/>
      <c r="HU296" s="345"/>
      <c r="HV296" s="344"/>
      <c r="HW296" s="345"/>
      <c r="HX296" s="344"/>
      <c r="HY296" s="344"/>
      <c r="HZ296" s="344"/>
      <c r="IA296" s="345"/>
      <c r="IB296" s="348"/>
      <c r="IC296" s="348"/>
      <c r="ID296" s="612"/>
      <c r="IE296" s="341"/>
      <c r="IF296" s="342"/>
      <c r="IG296" s="343"/>
      <c r="IH296" s="343"/>
      <c r="II296" s="344"/>
      <c r="IJ296" s="344"/>
      <c r="IK296" s="344"/>
      <c r="IL296" s="345"/>
      <c r="IM296" s="344"/>
      <c r="IN296" s="345"/>
      <c r="IO296" s="344"/>
      <c r="IP296" s="344"/>
      <c r="IQ296" s="344"/>
      <c r="IR296" s="345"/>
      <c r="IS296" s="348"/>
      <c r="IT296" s="348"/>
      <c r="IU296" s="612"/>
      <c r="IV296" s="341"/>
      <c r="IW296" s="342"/>
      <c r="IX296" s="343"/>
      <c r="IY296" s="343"/>
      <c r="IZ296" s="344"/>
      <c r="JA296" s="344"/>
      <c r="JB296" s="344"/>
      <c r="JC296" s="345"/>
      <c r="JD296" s="344"/>
      <c r="JE296" s="345"/>
      <c r="JF296" s="344"/>
      <c r="JG296" s="344"/>
      <c r="JH296" s="344"/>
      <c r="JI296" s="345"/>
      <c r="JJ296" s="348"/>
      <c r="JK296" s="348"/>
      <c r="JL296" s="612"/>
      <c r="JM296" s="341"/>
      <c r="JN296" s="342"/>
      <c r="JO296" s="343"/>
      <c r="JP296" s="343"/>
      <c r="JQ296" s="344"/>
      <c r="JR296" s="344"/>
      <c r="JS296" s="344"/>
      <c r="JT296" s="345"/>
      <c r="JU296" s="344"/>
      <c r="JV296" s="345"/>
      <c r="JW296" s="344"/>
      <c r="JX296" s="344"/>
      <c r="JY296" s="344"/>
      <c r="JZ296" s="345"/>
      <c r="KA296" s="348"/>
      <c r="KB296" s="348"/>
      <c r="KC296" s="612"/>
      <c r="KD296" s="341"/>
      <c r="KE296" s="342"/>
      <c r="KF296" s="343"/>
      <c r="KG296" s="343"/>
      <c r="KH296" s="344"/>
      <c r="KI296" s="344"/>
      <c r="KJ296" s="344"/>
      <c r="KK296" s="345"/>
      <c r="KL296" s="344"/>
      <c r="KM296" s="345"/>
      <c r="KN296" s="344"/>
      <c r="KO296" s="344"/>
      <c r="KP296" s="344"/>
      <c r="KQ296" s="345"/>
      <c r="KR296" s="348"/>
      <c r="KS296" s="348"/>
      <c r="KT296" s="612"/>
      <c r="KU296" s="351"/>
    </row>
    <row r="297" ht="15.75" customHeight="1">
      <c r="A297" s="341"/>
      <c r="B297" s="342"/>
      <c r="C297" s="368"/>
      <c r="D297" s="368"/>
      <c r="E297" s="344"/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8"/>
      <c r="Q297" s="612"/>
      <c r="R297" s="341"/>
      <c r="S297" s="342"/>
      <c r="T297" s="368"/>
      <c r="U297" s="368"/>
      <c r="V297" s="344"/>
      <c r="W297" s="344"/>
      <c r="X297" s="344"/>
      <c r="Y297" s="344"/>
      <c r="Z297" s="344"/>
      <c r="AA297" s="344"/>
      <c r="AB297" s="344"/>
      <c r="AC297" s="344"/>
      <c r="AD297" s="344"/>
      <c r="AE297" s="344"/>
      <c r="AF297" s="344"/>
      <c r="AG297" s="348"/>
      <c r="AH297" s="612"/>
      <c r="AI297" s="341"/>
      <c r="AJ297" s="342"/>
      <c r="AK297" s="368"/>
      <c r="AL297" s="368"/>
      <c r="AM297" s="344"/>
      <c r="AN297" s="344"/>
      <c r="AO297" s="344"/>
      <c r="AP297" s="344"/>
      <c r="AQ297" s="344"/>
      <c r="AR297" s="344"/>
      <c r="AS297" s="344"/>
      <c r="AT297" s="344"/>
      <c r="AU297" s="344"/>
      <c r="AV297" s="344"/>
      <c r="AW297" s="344"/>
      <c r="AX297" s="348"/>
      <c r="AY297" s="612"/>
      <c r="AZ297" s="341"/>
      <c r="BA297" s="342"/>
      <c r="BB297" s="368"/>
      <c r="BC297" s="368"/>
      <c r="BD297" s="344"/>
      <c r="BE297" s="344"/>
      <c r="BF297" s="344"/>
      <c r="BG297" s="344"/>
      <c r="BH297" s="344"/>
      <c r="BI297" s="344"/>
      <c r="BJ297" s="344"/>
      <c r="BK297" s="344"/>
      <c r="BL297" s="344"/>
      <c r="BM297" s="344"/>
      <c r="BN297" s="344"/>
      <c r="BO297" s="348"/>
      <c r="BP297" s="612"/>
      <c r="BQ297" s="341"/>
      <c r="BR297" s="342"/>
      <c r="BS297" s="368"/>
      <c r="BT297" s="368"/>
      <c r="BU297" s="344"/>
      <c r="BV297" s="344"/>
      <c r="BW297" s="344"/>
      <c r="BX297" s="344"/>
      <c r="BY297" s="344"/>
      <c r="BZ297" s="344"/>
      <c r="CA297" s="344"/>
      <c r="CB297" s="344"/>
      <c r="CC297" s="344"/>
      <c r="CD297" s="344"/>
      <c r="CE297" s="344"/>
      <c r="CF297" s="348"/>
      <c r="CG297" s="612"/>
      <c r="CH297" s="341"/>
      <c r="CI297" s="342"/>
      <c r="CJ297" s="368"/>
      <c r="CK297" s="368"/>
      <c r="CL297" s="344"/>
      <c r="CM297" s="344"/>
      <c r="CN297" s="344"/>
      <c r="CO297" s="344"/>
      <c r="CP297" s="344"/>
      <c r="CQ297" s="344"/>
      <c r="CR297" s="344"/>
      <c r="CS297" s="344"/>
      <c r="CT297" s="344"/>
      <c r="CU297" s="344"/>
      <c r="CV297" s="344"/>
      <c r="CW297" s="348"/>
      <c r="CX297" s="612"/>
      <c r="CY297" s="341"/>
      <c r="CZ297" s="342"/>
      <c r="DA297" s="368"/>
      <c r="DB297" s="368"/>
      <c r="DC297" s="344"/>
      <c r="DD297" s="344"/>
      <c r="DE297" s="344"/>
      <c r="DF297" s="344"/>
      <c r="DG297" s="344"/>
      <c r="DH297" s="344"/>
      <c r="DI297" s="344"/>
      <c r="DJ297" s="344"/>
      <c r="DK297" s="344"/>
      <c r="DL297" s="344"/>
      <c r="DM297" s="344"/>
      <c r="DN297" s="348"/>
      <c r="DO297" s="612"/>
      <c r="DP297" s="341"/>
      <c r="DQ297" s="342"/>
      <c r="DR297" s="368"/>
      <c r="DS297" s="368"/>
      <c r="DT297" s="344"/>
      <c r="DU297" s="344"/>
      <c r="DV297" s="344"/>
      <c r="DW297" s="344"/>
      <c r="DX297" s="344"/>
      <c r="DY297" s="344"/>
      <c r="DZ297" s="344"/>
      <c r="EA297" s="344"/>
      <c r="EB297" s="344"/>
      <c r="EC297" s="344"/>
      <c r="ED297" s="344"/>
      <c r="EE297" s="348"/>
      <c r="EF297" s="612"/>
      <c r="EG297" s="341"/>
      <c r="EH297" s="342"/>
      <c r="EI297" s="368"/>
      <c r="EJ297" s="368"/>
      <c r="EK297" s="344"/>
      <c r="EL297" s="344"/>
      <c r="EM297" s="344"/>
      <c r="EN297" s="344"/>
      <c r="EO297" s="344"/>
      <c r="EP297" s="344"/>
      <c r="EQ297" s="344"/>
      <c r="ER297" s="344"/>
      <c r="ES297" s="344"/>
      <c r="ET297" s="344"/>
      <c r="EU297" s="344"/>
      <c r="EV297" s="348"/>
      <c r="EW297" s="612"/>
      <c r="EX297" s="341"/>
      <c r="EY297" s="342"/>
      <c r="EZ297" s="368"/>
      <c r="FA297" s="368"/>
      <c r="FB297" s="344"/>
      <c r="FC297" s="344"/>
      <c r="FD297" s="344"/>
      <c r="FE297" s="344"/>
      <c r="FF297" s="344"/>
      <c r="FG297" s="344"/>
      <c r="FH297" s="344"/>
      <c r="FI297" s="344"/>
      <c r="FJ297" s="344"/>
      <c r="FK297" s="344"/>
      <c r="FL297" s="344"/>
      <c r="FM297" s="348"/>
      <c r="FN297" s="612"/>
      <c r="FO297" s="341"/>
      <c r="FP297" s="342"/>
      <c r="FQ297" s="368"/>
      <c r="FR297" s="368"/>
      <c r="FS297" s="344"/>
      <c r="FT297" s="344"/>
      <c r="FU297" s="344"/>
      <c r="FV297" s="344"/>
      <c r="FW297" s="344"/>
      <c r="FX297" s="344"/>
      <c r="FY297" s="344"/>
      <c r="FZ297" s="344"/>
      <c r="GA297" s="344"/>
      <c r="GB297" s="344"/>
      <c r="GC297" s="344"/>
      <c r="GD297" s="348"/>
      <c r="GE297" s="612"/>
      <c r="GF297" s="341"/>
      <c r="GG297" s="342"/>
      <c r="GH297" s="368"/>
      <c r="GI297" s="368"/>
      <c r="GJ297" s="344"/>
      <c r="GK297" s="344"/>
      <c r="GL297" s="344"/>
      <c r="GM297" s="344"/>
      <c r="GN297" s="344"/>
      <c r="GO297" s="344"/>
      <c r="GP297" s="344"/>
      <c r="GQ297" s="344"/>
      <c r="GR297" s="344"/>
      <c r="GS297" s="344"/>
      <c r="GT297" s="344"/>
      <c r="GU297" s="348"/>
      <c r="GV297" s="612"/>
      <c r="GW297" s="341"/>
      <c r="GX297" s="342"/>
      <c r="GY297" s="368"/>
      <c r="GZ297" s="368"/>
      <c r="HA297" s="344"/>
      <c r="HB297" s="344"/>
      <c r="HC297" s="344"/>
      <c r="HD297" s="344"/>
      <c r="HE297" s="344"/>
      <c r="HF297" s="344"/>
      <c r="HG297" s="344"/>
      <c r="HH297" s="344"/>
      <c r="HI297" s="344"/>
      <c r="HJ297" s="344"/>
      <c r="HK297" s="344"/>
      <c r="HL297" s="348"/>
      <c r="HM297" s="612"/>
      <c r="HN297" s="341"/>
      <c r="HO297" s="342"/>
      <c r="HP297" s="368"/>
      <c r="HQ297" s="368"/>
      <c r="HR297" s="344"/>
      <c r="HS297" s="344"/>
      <c r="HT297" s="344"/>
      <c r="HU297" s="344"/>
      <c r="HV297" s="344"/>
      <c r="HW297" s="344"/>
      <c r="HX297" s="344"/>
      <c r="HY297" s="344"/>
      <c r="HZ297" s="344"/>
      <c r="IA297" s="344"/>
      <c r="IB297" s="344"/>
      <c r="IC297" s="348"/>
      <c r="ID297" s="612"/>
      <c r="IE297" s="341"/>
      <c r="IF297" s="342"/>
      <c r="IG297" s="368"/>
      <c r="IH297" s="368"/>
      <c r="II297" s="344"/>
      <c r="IJ297" s="344"/>
      <c r="IK297" s="344"/>
      <c r="IL297" s="344"/>
      <c r="IM297" s="344"/>
      <c r="IN297" s="344"/>
      <c r="IO297" s="344"/>
      <c r="IP297" s="344"/>
      <c r="IQ297" s="344"/>
      <c r="IR297" s="344"/>
      <c r="IS297" s="344"/>
      <c r="IT297" s="348"/>
      <c r="IU297" s="612"/>
      <c r="IV297" s="341"/>
      <c r="IW297" s="342"/>
      <c r="IX297" s="368"/>
      <c r="IY297" s="368"/>
      <c r="IZ297" s="344"/>
      <c r="JA297" s="344"/>
      <c r="JB297" s="344"/>
      <c r="JC297" s="344"/>
      <c r="JD297" s="344"/>
      <c r="JE297" s="344"/>
      <c r="JF297" s="344"/>
      <c r="JG297" s="344"/>
      <c r="JH297" s="344"/>
      <c r="JI297" s="344"/>
      <c r="JJ297" s="344"/>
      <c r="JK297" s="348"/>
      <c r="JL297" s="612"/>
      <c r="JM297" s="341"/>
      <c r="JN297" s="342"/>
      <c r="JO297" s="368"/>
      <c r="JP297" s="368"/>
      <c r="JQ297" s="344"/>
      <c r="JR297" s="344"/>
      <c r="JS297" s="344"/>
      <c r="JT297" s="344"/>
      <c r="JU297" s="344"/>
      <c r="JV297" s="344"/>
      <c r="JW297" s="344"/>
      <c r="JX297" s="344"/>
      <c r="JY297" s="344"/>
      <c r="JZ297" s="344"/>
      <c r="KA297" s="344"/>
      <c r="KB297" s="348"/>
      <c r="KC297" s="612"/>
      <c r="KD297" s="341"/>
      <c r="KE297" s="342"/>
      <c r="KF297" s="368"/>
      <c r="KG297" s="368"/>
      <c r="KH297" s="344"/>
      <c r="KI297" s="344"/>
      <c r="KJ297" s="344"/>
      <c r="KK297" s="344"/>
      <c r="KL297" s="344"/>
      <c r="KM297" s="344"/>
      <c r="KN297" s="344"/>
      <c r="KO297" s="344"/>
      <c r="KP297" s="344"/>
      <c r="KQ297" s="344"/>
      <c r="KR297" s="344"/>
      <c r="KS297" s="348"/>
      <c r="KT297" s="612"/>
      <c r="KU297" s="351"/>
    </row>
    <row r="298" ht="15.75" customHeight="1">
      <c r="A298" s="369" t="s">
        <v>162</v>
      </c>
      <c r="B298" s="197"/>
      <c r="C298" s="370"/>
      <c r="D298" s="370"/>
      <c r="E298" s="371"/>
      <c r="F298" s="371"/>
      <c r="G298" s="372">
        <f>SUM(G215:G297)</f>
        <v>0</v>
      </c>
      <c r="H298" s="371"/>
      <c r="I298" s="372">
        <f>SUM(I215:I297)</f>
        <v>0</v>
      </c>
      <c r="J298" s="371"/>
      <c r="K298" s="371"/>
      <c r="L298" s="371"/>
      <c r="M298" s="372">
        <f>SUM(M215:M297)</f>
        <v>0</v>
      </c>
      <c r="N298" s="371"/>
      <c r="O298" s="372">
        <f t="shared" ref="O298:P298" si="2269">SUM(O215:O297)</f>
        <v>0</v>
      </c>
      <c r="P298" s="615">
        <f t="shared" si="2269"/>
        <v>0</v>
      </c>
      <c r="Q298" s="611"/>
      <c r="R298" s="369" t="s">
        <v>162</v>
      </c>
      <c r="S298" s="197"/>
      <c r="T298" s="370"/>
      <c r="U298" s="370"/>
      <c r="V298" s="371"/>
      <c r="W298" s="371"/>
      <c r="X298" s="372">
        <f>SUM(X215:X297)</f>
        <v>0</v>
      </c>
      <c r="Y298" s="371"/>
      <c r="Z298" s="372">
        <f>SUM(Z215:Z297)</f>
        <v>0</v>
      </c>
      <c r="AA298" s="371"/>
      <c r="AB298" s="371"/>
      <c r="AC298" s="371"/>
      <c r="AD298" s="372">
        <f>SUM(AD215:AD297)</f>
        <v>0</v>
      </c>
      <c r="AE298" s="371"/>
      <c r="AF298" s="372">
        <f t="shared" ref="AF298:AG298" si="2270">SUM(AF215:AF297)</f>
        <v>0</v>
      </c>
      <c r="AG298" s="615">
        <f t="shared" si="2270"/>
        <v>0</v>
      </c>
      <c r="AH298" s="611"/>
      <c r="AI298" s="369" t="s">
        <v>162</v>
      </c>
      <c r="AJ298" s="197"/>
      <c r="AK298" s="370"/>
      <c r="AL298" s="370"/>
      <c r="AM298" s="371"/>
      <c r="AN298" s="371"/>
      <c r="AO298" s="372">
        <f>SUM(AO215:AO297)</f>
        <v>0</v>
      </c>
      <c r="AP298" s="371"/>
      <c r="AQ298" s="372">
        <f>SUM(AQ215:AQ297)</f>
        <v>0</v>
      </c>
      <c r="AR298" s="371"/>
      <c r="AS298" s="371"/>
      <c r="AT298" s="371"/>
      <c r="AU298" s="372">
        <f>SUM(AU215:AU297)</f>
        <v>0</v>
      </c>
      <c r="AV298" s="371"/>
      <c r="AW298" s="372">
        <f t="shared" ref="AW298:AX298" si="2271">SUM(AW215:AW297)</f>
        <v>0</v>
      </c>
      <c r="AX298" s="615">
        <f t="shared" si="2271"/>
        <v>0</v>
      </c>
      <c r="AY298" s="611"/>
      <c r="AZ298" s="369" t="s">
        <v>162</v>
      </c>
      <c r="BA298" s="197"/>
      <c r="BB298" s="370"/>
      <c r="BC298" s="370"/>
      <c r="BD298" s="371"/>
      <c r="BE298" s="371"/>
      <c r="BF298" s="372">
        <f>SUM(BF215:BF297)</f>
        <v>0</v>
      </c>
      <c r="BG298" s="371"/>
      <c r="BH298" s="372">
        <f>SUM(BH215:BH297)</f>
        <v>0</v>
      </c>
      <c r="BI298" s="371"/>
      <c r="BJ298" s="371"/>
      <c r="BK298" s="371"/>
      <c r="BL298" s="372">
        <f>SUM(BL215:BL297)</f>
        <v>0</v>
      </c>
      <c r="BM298" s="371"/>
      <c r="BN298" s="372">
        <f t="shared" ref="BN298:BO298" si="2272">SUM(BN215:BN297)</f>
        <v>0</v>
      </c>
      <c r="BO298" s="615">
        <f t="shared" si="2272"/>
        <v>0</v>
      </c>
      <c r="BP298" s="611"/>
      <c r="BQ298" s="369" t="s">
        <v>162</v>
      </c>
      <c r="BR298" s="197"/>
      <c r="BS298" s="370"/>
      <c r="BT298" s="370"/>
      <c r="BU298" s="371"/>
      <c r="BV298" s="371"/>
      <c r="BW298" s="372">
        <f>SUM(BW215:BW297)</f>
        <v>0</v>
      </c>
      <c r="BX298" s="371"/>
      <c r="BY298" s="372">
        <f>SUM(BY215:BY297)</f>
        <v>0</v>
      </c>
      <c r="BZ298" s="371"/>
      <c r="CA298" s="371"/>
      <c r="CB298" s="371"/>
      <c r="CC298" s="372">
        <f>SUM(CC215:CC297)</f>
        <v>0</v>
      </c>
      <c r="CD298" s="371"/>
      <c r="CE298" s="372">
        <f t="shared" ref="CE298:CF298" si="2273">SUM(CE215:CE297)</f>
        <v>0</v>
      </c>
      <c r="CF298" s="615">
        <f t="shared" si="2273"/>
        <v>0</v>
      </c>
      <c r="CG298" s="611"/>
      <c r="CH298" s="369" t="s">
        <v>162</v>
      </c>
      <c r="CI298" s="197"/>
      <c r="CJ298" s="370"/>
      <c r="CK298" s="370"/>
      <c r="CL298" s="371"/>
      <c r="CM298" s="371"/>
      <c r="CN298" s="372">
        <f>SUM(CN215:CN297)</f>
        <v>0</v>
      </c>
      <c r="CO298" s="371"/>
      <c r="CP298" s="372">
        <f>SUM(CP215:CP297)</f>
        <v>0</v>
      </c>
      <c r="CQ298" s="371"/>
      <c r="CR298" s="371"/>
      <c r="CS298" s="371"/>
      <c r="CT298" s="372">
        <f>SUM(CT215:CT297)</f>
        <v>0</v>
      </c>
      <c r="CU298" s="371"/>
      <c r="CV298" s="372">
        <f t="shared" ref="CV298:CW298" si="2274">SUM(CV215:CV297)</f>
        <v>0</v>
      </c>
      <c r="CW298" s="615">
        <f t="shared" si="2274"/>
        <v>0</v>
      </c>
      <c r="CX298" s="611"/>
      <c r="CY298" s="369" t="s">
        <v>162</v>
      </c>
      <c r="CZ298" s="197"/>
      <c r="DA298" s="370"/>
      <c r="DB298" s="370"/>
      <c r="DC298" s="371"/>
      <c r="DD298" s="371"/>
      <c r="DE298" s="372">
        <f>SUM(DE215:DE297)</f>
        <v>0</v>
      </c>
      <c r="DF298" s="371"/>
      <c r="DG298" s="372">
        <f>SUM(DG215:DG297)</f>
        <v>0</v>
      </c>
      <c r="DH298" s="371"/>
      <c r="DI298" s="371"/>
      <c r="DJ298" s="371"/>
      <c r="DK298" s="372">
        <f>SUM(DK215:DK297)</f>
        <v>0</v>
      </c>
      <c r="DL298" s="371"/>
      <c r="DM298" s="372">
        <f t="shared" ref="DM298:DN298" si="2275">SUM(DM215:DM297)</f>
        <v>0</v>
      </c>
      <c r="DN298" s="615">
        <f t="shared" si="2275"/>
        <v>0</v>
      </c>
      <c r="DO298" s="611"/>
      <c r="DP298" s="369" t="s">
        <v>162</v>
      </c>
      <c r="DQ298" s="197"/>
      <c r="DR298" s="370"/>
      <c r="DS298" s="370"/>
      <c r="DT298" s="371"/>
      <c r="DU298" s="371"/>
      <c r="DV298" s="372">
        <f>SUM(DV215:DV297)</f>
        <v>0</v>
      </c>
      <c r="DW298" s="371"/>
      <c r="DX298" s="372">
        <f>SUM(DX215:DX297)</f>
        <v>0</v>
      </c>
      <c r="DY298" s="371"/>
      <c r="DZ298" s="371"/>
      <c r="EA298" s="371"/>
      <c r="EB298" s="372">
        <f>SUM(EB215:EB297)</f>
        <v>0</v>
      </c>
      <c r="EC298" s="371"/>
      <c r="ED298" s="372">
        <f t="shared" ref="ED298:EE298" si="2276">SUM(ED215:ED297)</f>
        <v>0</v>
      </c>
      <c r="EE298" s="615">
        <f t="shared" si="2276"/>
        <v>0</v>
      </c>
      <c r="EF298" s="611"/>
      <c r="EG298" s="369" t="s">
        <v>162</v>
      </c>
      <c r="EH298" s="197"/>
      <c r="EI298" s="370"/>
      <c r="EJ298" s="370"/>
      <c r="EK298" s="371"/>
      <c r="EL298" s="371"/>
      <c r="EM298" s="372">
        <f>SUM(EM215:EM297)</f>
        <v>0</v>
      </c>
      <c r="EN298" s="371"/>
      <c r="EO298" s="372">
        <f>SUM(EO215:EO297)</f>
        <v>0</v>
      </c>
      <c r="EP298" s="371"/>
      <c r="EQ298" s="371"/>
      <c r="ER298" s="371"/>
      <c r="ES298" s="372">
        <f>SUM(ES215:ES297)</f>
        <v>0</v>
      </c>
      <c r="ET298" s="371"/>
      <c r="EU298" s="372">
        <f t="shared" ref="EU298:EV298" si="2277">SUM(EU215:EU297)</f>
        <v>0</v>
      </c>
      <c r="EV298" s="615">
        <f t="shared" si="2277"/>
        <v>0</v>
      </c>
      <c r="EW298" s="611"/>
      <c r="EX298" s="369" t="s">
        <v>162</v>
      </c>
      <c r="EY298" s="197"/>
      <c r="EZ298" s="370"/>
      <c r="FA298" s="370"/>
      <c r="FB298" s="371"/>
      <c r="FC298" s="371"/>
      <c r="FD298" s="372">
        <f>SUM(FD215:FD297)</f>
        <v>382011.8852</v>
      </c>
      <c r="FE298" s="371"/>
      <c r="FF298" s="372">
        <f>SUM(FF215:FF297)</f>
        <v>0</v>
      </c>
      <c r="FG298" s="371"/>
      <c r="FH298" s="371"/>
      <c r="FI298" s="371"/>
      <c r="FJ298" s="372">
        <f>SUM(FJ215:FJ297)</f>
        <v>382011.8852</v>
      </c>
      <c r="FK298" s="371"/>
      <c r="FL298" s="372">
        <f t="shared" ref="FL298:FM298" si="2278">SUM(FL215:FL297)</f>
        <v>112422.2266</v>
      </c>
      <c r="FM298" s="615">
        <f t="shared" si="2278"/>
        <v>269589.6585</v>
      </c>
      <c r="FN298" s="611"/>
      <c r="FO298" s="369" t="s">
        <v>162</v>
      </c>
      <c r="FP298" s="197"/>
      <c r="FQ298" s="370"/>
      <c r="FR298" s="370"/>
      <c r="FS298" s="371"/>
      <c r="FT298" s="371"/>
      <c r="FU298" s="372">
        <f>SUM(FU215:FU297)</f>
        <v>345093.7331</v>
      </c>
      <c r="FV298" s="371"/>
      <c r="FW298" s="372">
        <f>SUM(FW215:FW297)</f>
        <v>0</v>
      </c>
      <c r="FX298" s="371"/>
      <c r="FY298" s="371"/>
      <c r="FZ298" s="371"/>
      <c r="GA298" s="372">
        <f>SUM(GA215:GA297)</f>
        <v>345093.7331</v>
      </c>
      <c r="GB298" s="371"/>
      <c r="GC298" s="372">
        <f t="shared" ref="GC298:GD298" si="2279">SUM(GC215:GC297)</f>
        <v>101557.5886</v>
      </c>
      <c r="GD298" s="615">
        <f t="shared" si="2279"/>
        <v>243536.1445</v>
      </c>
      <c r="GE298" s="611"/>
      <c r="GF298" s="369" t="s">
        <v>162</v>
      </c>
      <c r="GG298" s="197"/>
      <c r="GH298" s="370"/>
      <c r="GI298" s="370"/>
      <c r="GJ298" s="371"/>
      <c r="GK298" s="371"/>
      <c r="GL298" s="372">
        <f>SUM(GL215:GL297)</f>
        <v>329752.6019</v>
      </c>
      <c r="GM298" s="371"/>
      <c r="GN298" s="372">
        <f>SUM(GN215:GN297)</f>
        <v>0</v>
      </c>
      <c r="GO298" s="371"/>
      <c r="GP298" s="371"/>
      <c r="GQ298" s="371"/>
      <c r="GR298" s="372">
        <f>SUM(GR215:GR297)</f>
        <v>329752.6019</v>
      </c>
      <c r="GS298" s="371"/>
      <c r="GT298" s="372">
        <f t="shared" ref="GT298:GU298" si="2280">SUM(GT215:GT297)</f>
        <v>97042.84914</v>
      </c>
      <c r="GU298" s="615">
        <f t="shared" si="2280"/>
        <v>232709.7527</v>
      </c>
      <c r="GV298" s="611"/>
      <c r="GW298" s="369" t="s">
        <v>162</v>
      </c>
      <c r="GX298" s="197"/>
      <c r="GY298" s="370"/>
      <c r="GZ298" s="370"/>
      <c r="HA298" s="371"/>
      <c r="HB298" s="371"/>
      <c r="HC298" s="372">
        <f>SUM(HC215:HC297)</f>
        <v>416659.4277</v>
      </c>
      <c r="HD298" s="371"/>
      <c r="HE298" s="372">
        <f>SUM(HE215:HE297)</f>
        <v>0</v>
      </c>
      <c r="HF298" s="371"/>
      <c r="HG298" s="371"/>
      <c r="HH298" s="371"/>
      <c r="HI298" s="372">
        <f>SUM(HI215:HI297)</f>
        <v>416659.4277</v>
      </c>
      <c r="HJ298" s="371"/>
      <c r="HK298" s="372">
        <f t="shared" ref="HK298:HL298" si="2281">SUM(HK215:HK297)</f>
        <v>122618.6473</v>
      </c>
      <c r="HL298" s="615">
        <f t="shared" si="2281"/>
        <v>294040.7804</v>
      </c>
      <c r="HM298" s="611"/>
      <c r="HN298" s="369" t="s">
        <v>162</v>
      </c>
      <c r="HO298" s="197"/>
      <c r="HP298" s="370"/>
      <c r="HQ298" s="370"/>
      <c r="HR298" s="371"/>
      <c r="HS298" s="371"/>
      <c r="HT298" s="372">
        <f>SUM(HT215:HT297)</f>
        <v>341345.6174</v>
      </c>
      <c r="HU298" s="371"/>
      <c r="HV298" s="372">
        <f>SUM(HV215:HV297)</f>
        <v>0</v>
      </c>
      <c r="HW298" s="371"/>
      <c r="HX298" s="371"/>
      <c r="HY298" s="371"/>
      <c r="HZ298" s="372">
        <f>SUM(HZ215:HZ297)</f>
        <v>341345.6174</v>
      </c>
      <c r="IA298" s="371"/>
      <c r="IB298" s="372">
        <f t="shared" ref="IB298:IC298" si="2282">SUM(IB215:IB297)</f>
        <v>100454.5561</v>
      </c>
      <c r="IC298" s="615">
        <f t="shared" si="2282"/>
        <v>240891.0613</v>
      </c>
      <c r="ID298" s="611"/>
      <c r="IE298" s="369" t="s">
        <v>162</v>
      </c>
      <c r="IF298" s="197"/>
      <c r="IG298" s="370"/>
      <c r="IH298" s="370"/>
      <c r="II298" s="371"/>
      <c r="IJ298" s="371"/>
      <c r="IK298" s="372">
        <f>SUM(IK215:IK297)</f>
        <v>421735.9371</v>
      </c>
      <c r="IL298" s="371"/>
      <c r="IM298" s="372">
        <f>SUM(IM215:IM297)</f>
        <v>0</v>
      </c>
      <c r="IN298" s="371"/>
      <c r="IO298" s="371"/>
      <c r="IP298" s="371"/>
      <c r="IQ298" s="372">
        <f>SUM(IQ215:IQ297)</f>
        <v>421735.9371</v>
      </c>
      <c r="IR298" s="371"/>
      <c r="IS298" s="372">
        <f t="shared" ref="IS298:IT298" si="2283">SUM(IS215:IS297)</f>
        <v>124112.6126</v>
      </c>
      <c r="IT298" s="615">
        <f t="shared" si="2283"/>
        <v>297623.3245</v>
      </c>
      <c r="IU298" s="611"/>
      <c r="IV298" s="369" t="s">
        <v>162</v>
      </c>
      <c r="IW298" s="197"/>
      <c r="IX298" s="370"/>
      <c r="IY298" s="370"/>
      <c r="IZ298" s="371"/>
      <c r="JA298" s="371"/>
      <c r="JB298" s="372">
        <f>SUM(JB215:JB297)</f>
        <v>389460.9926</v>
      </c>
      <c r="JC298" s="371"/>
      <c r="JD298" s="372">
        <f>SUM(JD215:JD297)</f>
        <v>0</v>
      </c>
      <c r="JE298" s="371"/>
      <c r="JF298" s="371"/>
      <c r="JG298" s="371"/>
      <c r="JH298" s="372">
        <f>SUM(JH215:JH297)</f>
        <v>389460.9926</v>
      </c>
      <c r="JI298" s="371"/>
      <c r="JJ298" s="372">
        <f t="shared" ref="JJ298:JK298" si="2284">SUM(JJ215:JJ297)</f>
        <v>114614.4235</v>
      </c>
      <c r="JK298" s="615">
        <f t="shared" si="2284"/>
        <v>274846.5691</v>
      </c>
      <c r="JL298" s="611"/>
      <c r="JM298" s="369" t="s">
        <v>162</v>
      </c>
      <c r="JN298" s="197"/>
      <c r="JO298" s="370"/>
      <c r="JP298" s="370"/>
      <c r="JQ298" s="371"/>
      <c r="JR298" s="371"/>
      <c r="JS298" s="372">
        <f>SUM(JS215:JS297)</f>
        <v>0</v>
      </c>
      <c r="JT298" s="371"/>
      <c r="JU298" s="372">
        <f>SUM(JU215:JU297)</f>
        <v>0</v>
      </c>
      <c r="JV298" s="371"/>
      <c r="JW298" s="371"/>
      <c r="JX298" s="371"/>
      <c r="JY298" s="372">
        <f>SUM(JY215:JY297)</f>
        <v>0</v>
      </c>
      <c r="JZ298" s="371"/>
      <c r="KA298" s="372">
        <f t="shared" ref="KA298:KB298" si="2285">SUM(KA215:KA297)</f>
        <v>0</v>
      </c>
      <c r="KB298" s="615">
        <f t="shared" si="2285"/>
        <v>0</v>
      </c>
      <c r="KC298" s="611"/>
      <c r="KD298" s="369" t="s">
        <v>162</v>
      </c>
      <c r="KE298" s="197"/>
      <c r="KF298" s="370"/>
      <c r="KG298" s="370"/>
      <c r="KH298" s="371"/>
      <c r="KI298" s="371"/>
      <c r="KJ298" s="372">
        <f>SUM(KJ215:KJ297)</f>
        <v>0</v>
      </c>
      <c r="KK298" s="371"/>
      <c r="KL298" s="372">
        <f>SUM(KL215:KL297)</f>
        <v>0</v>
      </c>
      <c r="KM298" s="371"/>
      <c r="KN298" s="371"/>
      <c r="KO298" s="371"/>
      <c r="KP298" s="372">
        <f>SUM(KP215:KP297)</f>
        <v>0</v>
      </c>
      <c r="KQ298" s="371"/>
      <c r="KR298" s="372">
        <f t="shared" ref="KR298:KS298" si="2286">SUM(KR215:KR297)</f>
        <v>0</v>
      </c>
      <c r="KS298" s="615">
        <f t="shared" si="2286"/>
        <v>0</v>
      </c>
      <c r="KT298" s="611"/>
      <c r="KU298" s="340"/>
    </row>
    <row r="299" ht="15.75" customHeight="1">
      <c r="A299" s="341"/>
      <c r="B299" s="368"/>
      <c r="C299" s="368"/>
      <c r="D299" s="368"/>
      <c r="E299" s="344"/>
      <c r="F299" s="344"/>
      <c r="G299" s="344"/>
      <c r="H299" s="344"/>
      <c r="I299" s="344"/>
      <c r="J299" s="344"/>
      <c r="K299" s="344"/>
      <c r="L299" s="344"/>
      <c r="M299" s="344"/>
      <c r="N299" s="344"/>
      <c r="O299" s="348"/>
      <c r="P299" s="348"/>
      <c r="Q299" s="612"/>
      <c r="R299" s="341"/>
      <c r="S299" s="368"/>
      <c r="T299" s="368"/>
      <c r="U299" s="368"/>
      <c r="V299" s="344"/>
      <c r="W299" s="344"/>
      <c r="X299" s="344"/>
      <c r="Y299" s="344"/>
      <c r="Z299" s="344"/>
      <c r="AA299" s="344"/>
      <c r="AB299" s="344"/>
      <c r="AC299" s="344"/>
      <c r="AD299" s="344"/>
      <c r="AE299" s="344"/>
      <c r="AF299" s="348"/>
      <c r="AG299" s="348"/>
      <c r="AH299" s="612"/>
      <c r="AI299" s="341"/>
      <c r="AJ299" s="368"/>
      <c r="AK299" s="368"/>
      <c r="AL299" s="368"/>
      <c r="AM299" s="344"/>
      <c r="AN299" s="344"/>
      <c r="AO299" s="344"/>
      <c r="AP299" s="344"/>
      <c r="AQ299" s="344"/>
      <c r="AR299" s="344"/>
      <c r="AS299" s="344"/>
      <c r="AT299" s="344"/>
      <c r="AU299" s="344"/>
      <c r="AV299" s="344"/>
      <c r="AW299" s="348"/>
      <c r="AX299" s="348"/>
      <c r="AY299" s="612"/>
      <c r="AZ299" s="341"/>
      <c r="BA299" s="368"/>
      <c r="BB299" s="368"/>
      <c r="BC299" s="368"/>
      <c r="BD299" s="344"/>
      <c r="BE299" s="344"/>
      <c r="BF299" s="344"/>
      <c r="BG299" s="344"/>
      <c r="BH299" s="344"/>
      <c r="BI299" s="344"/>
      <c r="BJ299" s="344"/>
      <c r="BK299" s="344"/>
      <c r="BL299" s="344"/>
      <c r="BM299" s="344"/>
      <c r="BN299" s="348"/>
      <c r="BO299" s="348"/>
      <c r="BP299" s="612"/>
      <c r="BQ299" s="341"/>
      <c r="BR299" s="368"/>
      <c r="BS299" s="368"/>
      <c r="BT299" s="368"/>
      <c r="BU299" s="344"/>
      <c r="BV299" s="344"/>
      <c r="BW299" s="344"/>
      <c r="BX299" s="344"/>
      <c r="BY299" s="344"/>
      <c r="BZ299" s="344"/>
      <c r="CA299" s="344"/>
      <c r="CB299" s="344"/>
      <c r="CC299" s="344"/>
      <c r="CD299" s="344"/>
      <c r="CE299" s="348"/>
      <c r="CF299" s="348"/>
      <c r="CG299" s="612"/>
      <c r="CH299" s="341"/>
      <c r="CI299" s="368"/>
      <c r="CJ299" s="368"/>
      <c r="CK299" s="368"/>
      <c r="CL299" s="344"/>
      <c r="CM299" s="344"/>
      <c r="CN299" s="344"/>
      <c r="CO299" s="344"/>
      <c r="CP299" s="344"/>
      <c r="CQ299" s="344"/>
      <c r="CR299" s="344"/>
      <c r="CS299" s="344"/>
      <c r="CT299" s="344"/>
      <c r="CU299" s="344"/>
      <c r="CV299" s="348"/>
      <c r="CW299" s="348"/>
      <c r="CX299" s="612"/>
      <c r="CY299" s="341"/>
      <c r="CZ299" s="368"/>
      <c r="DA299" s="368"/>
      <c r="DB299" s="368"/>
      <c r="DC299" s="344"/>
      <c r="DD299" s="344"/>
      <c r="DE299" s="344"/>
      <c r="DF299" s="344"/>
      <c r="DG299" s="344"/>
      <c r="DH299" s="344"/>
      <c r="DI299" s="344"/>
      <c r="DJ299" s="344"/>
      <c r="DK299" s="344"/>
      <c r="DL299" s="344"/>
      <c r="DM299" s="348"/>
      <c r="DN299" s="348"/>
      <c r="DO299" s="612"/>
      <c r="DP299" s="341"/>
      <c r="DQ299" s="368"/>
      <c r="DR299" s="368"/>
      <c r="DS299" s="368"/>
      <c r="DT299" s="344"/>
      <c r="DU299" s="344"/>
      <c r="DV299" s="344"/>
      <c r="DW299" s="344"/>
      <c r="DX299" s="344"/>
      <c r="DY299" s="344"/>
      <c r="DZ299" s="344"/>
      <c r="EA299" s="344"/>
      <c r="EB299" s="344"/>
      <c r="EC299" s="344"/>
      <c r="ED299" s="348"/>
      <c r="EE299" s="348"/>
      <c r="EF299" s="612"/>
      <c r="EG299" s="341"/>
      <c r="EH299" s="368"/>
      <c r="EI299" s="368"/>
      <c r="EJ299" s="368"/>
      <c r="EK299" s="344"/>
      <c r="EL299" s="344"/>
      <c r="EM299" s="344"/>
      <c r="EN299" s="344"/>
      <c r="EO299" s="344"/>
      <c r="EP299" s="344"/>
      <c r="EQ299" s="344"/>
      <c r="ER299" s="344"/>
      <c r="ES299" s="344"/>
      <c r="ET299" s="344"/>
      <c r="EU299" s="348"/>
      <c r="EV299" s="348"/>
      <c r="EW299" s="612"/>
      <c r="EX299" s="341"/>
      <c r="EY299" s="368"/>
      <c r="EZ299" s="368"/>
      <c r="FA299" s="368"/>
      <c r="FB299" s="344"/>
      <c r="FC299" s="344"/>
      <c r="FD299" s="344"/>
      <c r="FE299" s="344"/>
      <c r="FF299" s="344"/>
      <c r="FG299" s="344"/>
      <c r="FH299" s="344"/>
      <c r="FI299" s="344"/>
      <c r="FJ299" s="344"/>
      <c r="FK299" s="344"/>
      <c r="FL299" s="348"/>
      <c r="FM299" s="348"/>
      <c r="FN299" s="612"/>
      <c r="FO299" s="341"/>
      <c r="FP299" s="368"/>
      <c r="FQ299" s="368"/>
      <c r="FR299" s="368"/>
      <c r="FS299" s="344"/>
      <c r="FT299" s="344"/>
      <c r="FU299" s="344"/>
      <c r="FV299" s="344"/>
      <c r="FW299" s="344"/>
      <c r="FX299" s="344"/>
      <c r="FY299" s="344"/>
      <c r="FZ299" s="344"/>
      <c r="GA299" s="344"/>
      <c r="GB299" s="344"/>
      <c r="GC299" s="348"/>
      <c r="GD299" s="348"/>
      <c r="GE299" s="612"/>
      <c r="GF299" s="341"/>
      <c r="GG299" s="368"/>
      <c r="GH299" s="368"/>
      <c r="GI299" s="368"/>
      <c r="GJ299" s="344"/>
      <c r="GK299" s="344"/>
      <c r="GL299" s="344"/>
      <c r="GM299" s="344"/>
      <c r="GN299" s="344"/>
      <c r="GO299" s="344"/>
      <c r="GP299" s="344"/>
      <c r="GQ299" s="344"/>
      <c r="GR299" s="344"/>
      <c r="GS299" s="344"/>
      <c r="GT299" s="348"/>
      <c r="GU299" s="348"/>
      <c r="GV299" s="612"/>
      <c r="GW299" s="341"/>
      <c r="GX299" s="368"/>
      <c r="GY299" s="368"/>
      <c r="GZ299" s="368"/>
      <c r="HA299" s="344"/>
      <c r="HB299" s="344"/>
      <c r="HC299" s="344"/>
      <c r="HD299" s="344"/>
      <c r="HE299" s="344"/>
      <c r="HF299" s="344"/>
      <c r="HG299" s="344"/>
      <c r="HH299" s="344"/>
      <c r="HI299" s="344"/>
      <c r="HJ299" s="344"/>
      <c r="HK299" s="348"/>
      <c r="HL299" s="348"/>
      <c r="HM299" s="612"/>
      <c r="HN299" s="341"/>
      <c r="HO299" s="368"/>
      <c r="HP299" s="368"/>
      <c r="HQ299" s="368"/>
      <c r="HR299" s="344"/>
      <c r="HS299" s="344"/>
      <c r="HT299" s="344"/>
      <c r="HU299" s="344"/>
      <c r="HV299" s="344"/>
      <c r="HW299" s="344"/>
      <c r="HX299" s="344"/>
      <c r="HY299" s="344"/>
      <c r="HZ299" s="344"/>
      <c r="IA299" s="344"/>
      <c r="IB299" s="348"/>
      <c r="IC299" s="348"/>
      <c r="ID299" s="612"/>
      <c r="IE299" s="341"/>
      <c r="IF299" s="368"/>
      <c r="IG299" s="368"/>
      <c r="IH299" s="368"/>
      <c r="II299" s="344"/>
      <c r="IJ299" s="344"/>
      <c r="IK299" s="344"/>
      <c r="IL299" s="344"/>
      <c r="IM299" s="344"/>
      <c r="IN299" s="344"/>
      <c r="IO299" s="344"/>
      <c r="IP299" s="344"/>
      <c r="IQ299" s="344"/>
      <c r="IR299" s="344"/>
      <c r="IS299" s="348"/>
      <c r="IT299" s="348"/>
      <c r="IU299" s="612"/>
      <c r="IV299" s="341"/>
      <c r="IW299" s="368"/>
      <c r="IX299" s="368"/>
      <c r="IY299" s="368"/>
      <c r="IZ299" s="344"/>
      <c r="JA299" s="344"/>
      <c r="JB299" s="344"/>
      <c r="JC299" s="344"/>
      <c r="JD299" s="344"/>
      <c r="JE299" s="344"/>
      <c r="JF299" s="344"/>
      <c r="JG299" s="344"/>
      <c r="JH299" s="344"/>
      <c r="JI299" s="344"/>
      <c r="JJ299" s="348"/>
      <c r="JK299" s="348"/>
      <c r="JL299" s="612"/>
      <c r="JM299" s="341"/>
      <c r="JN299" s="368"/>
      <c r="JO299" s="368"/>
      <c r="JP299" s="368"/>
      <c r="JQ299" s="344"/>
      <c r="JR299" s="344"/>
      <c r="JS299" s="344"/>
      <c r="JT299" s="344"/>
      <c r="JU299" s="344"/>
      <c r="JV299" s="344"/>
      <c r="JW299" s="344"/>
      <c r="JX299" s="344"/>
      <c r="JY299" s="344"/>
      <c r="JZ299" s="344"/>
      <c r="KA299" s="348"/>
      <c r="KB299" s="348"/>
      <c r="KC299" s="612"/>
      <c r="KD299" s="341"/>
      <c r="KE299" s="368"/>
      <c r="KF299" s="368"/>
      <c r="KG299" s="368"/>
      <c r="KH299" s="344"/>
      <c r="KI299" s="344"/>
      <c r="KJ299" s="344"/>
      <c r="KK299" s="344"/>
      <c r="KL299" s="344"/>
      <c r="KM299" s="344"/>
      <c r="KN299" s="344"/>
      <c r="KO299" s="344"/>
      <c r="KP299" s="344"/>
      <c r="KQ299" s="344"/>
      <c r="KR299" s="348"/>
      <c r="KS299" s="348"/>
      <c r="KT299" s="612"/>
      <c r="KU299" s="351"/>
    </row>
    <row r="300" ht="15.75" customHeight="1">
      <c r="A300" s="341"/>
      <c r="B300" s="373" t="str">
        <f>"Output Sekunder "&amp;" %"</f>
        <v>Output Sekunder  %</v>
      </c>
      <c r="C300" s="374"/>
      <c r="D300" s="374"/>
      <c r="E300" s="344"/>
      <c r="F300" s="375"/>
      <c r="G300" s="375"/>
      <c r="H300" s="375"/>
      <c r="I300" s="375"/>
      <c r="J300" s="375"/>
      <c r="K300" s="375"/>
      <c r="L300" s="375"/>
      <c r="M300" s="376">
        <f>E300/100*M298</f>
        <v>0</v>
      </c>
      <c r="N300" s="375"/>
      <c r="O300" s="375"/>
      <c r="P300" s="616">
        <f t="shared" ref="P300:P301" si="2287">M300</f>
        <v>0</v>
      </c>
      <c r="Q300" s="612"/>
      <c r="R300" s="341"/>
      <c r="S300" s="373" t="str">
        <f>"Output Sekunder "&amp;" %"</f>
        <v>Output Sekunder  %</v>
      </c>
      <c r="T300" s="374"/>
      <c r="U300" s="374"/>
      <c r="V300" s="344"/>
      <c r="W300" s="375"/>
      <c r="X300" s="375"/>
      <c r="Y300" s="375"/>
      <c r="Z300" s="375"/>
      <c r="AA300" s="375"/>
      <c r="AB300" s="375"/>
      <c r="AC300" s="375"/>
      <c r="AD300" s="376">
        <f>V300/100*AD298</f>
        <v>0</v>
      </c>
      <c r="AE300" s="375"/>
      <c r="AF300" s="375"/>
      <c r="AG300" s="616">
        <f t="shared" ref="AG300:AG301" si="2288">AD300</f>
        <v>0</v>
      </c>
      <c r="AH300" s="612"/>
      <c r="AI300" s="341"/>
      <c r="AJ300" s="373" t="str">
        <f>"Output Sekunder "&amp;" %"</f>
        <v>Output Sekunder  %</v>
      </c>
      <c r="AK300" s="374"/>
      <c r="AL300" s="374"/>
      <c r="AM300" s="344"/>
      <c r="AN300" s="375"/>
      <c r="AO300" s="375"/>
      <c r="AP300" s="375"/>
      <c r="AQ300" s="375"/>
      <c r="AR300" s="375"/>
      <c r="AS300" s="375"/>
      <c r="AT300" s="375"/>
      <c r="AU300" s="376">
        <f>AM300/100*AU298</f>
        <v>0</v>
      </c>
      <c r="AV300" s="375"/>
      <c r="AW300" s="375"/>
      <c r="AX300" s="616">
        <f t="shared" ref="AX300:AX301" si="2289">AU300</f>
        <v>0</v>
      </c>
      <c r="AY300" s="612"/>
      <c r="AZ300" s="341"/>
      <c r="BA300" s="373" t="str">
        <f>"Output Sekunder "&amp;" %"</f>
        <v>Output Sekunder  %</v>
      </c>
      <c r="BB300" s="374"/>
      <c r="BC300" s="374"/>
      <c r="BD300" s="344"/>
      <c r="BE300" s="375"/>
      <c r="BF300" s="375"/>
      <c r="BG300" s="375"/>
      <c r="BH300" s="375"/>
      <c r="BI300" s="375"/>
      <c r="BJ300" s="375"/>
      <c r="BK300" s="375"/>
      <c r="BL300" s="376">
        <f>BD300/100*BL298</f>
        <v>0</v>
      </c>
      <c r="BM300" s="375"/>
      <c r="BN300" s="375"/>
      <c r="BO300" s="616">
        <f t="shared" ref="BO300:BO301" si="2290">BL300</f>
        <v>0</v>
      </c>
      <c r="BP300" s="612"/>
      <c r="BQ300" s="341"/>
      <c r="BR300" s="373" t="str">
        <f>"Output Sekunder "&amp;" %"</f>
        <v>Output Sekunder  %</v>
      </c>
      <c r="BS300" s="374"/>
      <c r="BT300" s="374"/>
      <c r="BU300" s="344"/>
      <c r="BV300" s="375"/>
      <c r="BW300" s="375"/>
      <c r="BX300" s="375"/>
      <c r="BY300" s="375"/>
      <c r="BZ300" s="375"/>
      <c r="CA300" s="375"/>
      <c r="CB300" s="375"/>
      <c r="CC300" s="376">
        <f>BU300/100*CC298</f>
        <v>0</v>
      </c>
      <c r="CD300" s="375"/>
      <c r="CE300" s="375"/>
      <c r="CF300" s="616">
        <f t="shared" ref="CF300:CF301" si="2291">CC300</f>
        <v>0</v>
      </c>
      <c r="CG300" s="612"/>
      <c r="CH300" s="341"/>
      <c r="CI300" s="373" t="str">
        <f>"Output Sekunder "&amp;" %"</f>
        <v>Output Sekunder  %</v>
      </c>
      <c r="CJ300" s="374"/>
      <c r="CK300" s="374"/>
      <c r="CL300" s="344"/>
      <c r="CM300" s="375"/>
      <c r="CN300" s="375"/>
      <c r="CO300" s="375"/>
      <c r="CP300" s="375"/>
      <c r="CQ300" s="375"/>
      <c r="CR300" s="375"/>
      <c r="CS300" s="375"/>
      <c r="CT300" s="376">
        <f>CL300/100*CT298</f>
        <v>0</v>
      </c>
      <c r="CU300" s="375"/>
      <c r="CV300" s="375"/>
      <c r="CW300" s="616">
        <f t="shared" ref="CW300:CW301" si="2292">CT300</f>
        <v>0</v>
      </c>
      <c r="CX300" s="612"/>
      <c r="CY300" s="341"/>
      <c r="CZ300" s="373" t="str">
        <f>"Output Sekunder "&amp;" %"</f>
        <v>Output Sekunder  %</v>
      </c>
      <c r="DA300" s="374"/>
      <c r="DB300" s="374"/>
      <c r="DC300" s="344"/>
      <c r="DD300" s="375"/>
      <c r="DE300" s="375"/>
      <c r="DF300" s="375"/>
      <c r="DG300" s="375"/>
      <c r="DH300" s="375"/>
      <c r="DI300" s="375"/>
      <c r="DJ300" s="375"/>
      <c r="DK300" s="376">
        <f>DC300/100*DK298</f>
        <v>0</v>
      </c>
      <c r="DL300" s="375"/>
      <c r="DM300" s="375"/>
      <c r="DN300" s="616">
        <f t="shared" ref="DN300:DN301" si="2293">DK300</f>
        <v>0</v>
      </c>
      <c r="DO300" s="612"/>
      <c r="DP300" s="341"/>
      <c r="DQ300" s="373" t="str">
        <f>"Output Sekunder "&amp;" %"</f>
        <v>Output Sekunder  %</v>
      </c>
      <c r="DR300" s="374"/>
      <c r="DS300" s="374"/>
      <c r="DT300" s="344"/>
      <c r="DU300" s="375"/>
      <c r="DV300" s="375"/>
      <c r="DW300" s="375"/>
      <c r="DX300" s="375"/>
      <c r="DY300" s="375"/>
      <c r="DZ300" s="375"/>
      <c r="EA300" s="375"/>
      <c r="EB300" s="376">
        <f>DT300/100*EB298</f>
        <v>0</v>
      </c>
      <c r="EC300" s="375"/>
      <c r="ED300" s="375"/>
      <c r="EE300" s="616">
        <f t="shared" ref="EE300:EE301" si="2294">EB300</f>
        <v>0</v>
      </c>
      <c r="EF300" s="612"/>
      <c r="EG300" s="341"/>
      <c r="EH300" s="373" t="str">
        <f>"Output Sekunder "&amp;" %"</f>
        <v>Output Sekunder  %</v>
      </c>
      <c r="EI300" s="374"/>
      <c r="EJ300" s="374"/>
      <c r="EK300" s="344"/>
      <c r="EL300" s="375"/>
      <c r="EM300" s="375"/>
      <c r="EN300" s="375"/>
      <c r="EO300" s="375"/>
      <c r="EP300" s="375"/>
      <c r="EQ300" s="375"/>
      <c r="ER300" s="375"/>
      <c r="ES300" s="376">
        <f>EK300/100*ES298</f>
        <v>0</v>
      </c>
      <c r="ET300" s="375"/>
      <c r="EU300" s="375"/>
      <c r="EV300" s="616">
        <f t="shared" ref="EV300:EV301" si="2295">ES300</f>
        <v>0</v>
      </c>
      <c r="EW300" s="612"/>
      <c r="EX300" s="341"/>
      <c r="EY300" s="373" t="str">
        <f>"Output Sekunder "&amp;" %"</f>
        <v>Output Sekunder  %</v>
      </c>
      <c r="EZ300" s="374"/>
      <c r="FA300" s="374"/>
      <c r="FB300" s="344"/>
      <c r="FC300" s="375"/>
      <c r="FD300" s="375"/>
      <c r="FE300" s="375"/>
      <c r="FF300" s="375"/>
      <c r="FG300" s="375"/>
      <c r="FH300" s="375"/>
      <c r="FI300" s="375"/>
      <c r="FJ300" s="376">
        <f>FB300/100*FJ298</f>
        <v>0</v>
      </c>
      <c r="FK300" s="375"/>
      <c r="FL300" s="375"/>
      <c r="FM300" s="616">
        <f t="shared" ref="FM300:FM301" si="2296">FJ300</f>
        <v>0</v>
      </c>
      <c r="FN300" s="612"/>
      <c r="FO300" s="341"/>
      <c r="FP300" s="373" t="str">
        <f>"Output Sekunder "&amp;" %"</f>
        <v>Output Sekunder  %</v>
      </c>
      <c r="FQ300" s="374"/>
      <c r="FR300" s="374"/>
      <c r="FS300" s="344"/>
      <c r="FT300" s="375"/>
      <c r="FU300" s="375"/>
      <c r="FV300" s="375"/>
      <c r="FW300" s="375"/>
      <c r="FX300" s="375"/>
      <c r="FY300" s="375"/>
      <c r="FZ300" s="375"/>
      <c r="GA300" s="376">
        <f>FS300/100*GA298</f>
        <v>0</v>
      </c>
      <c r="GB300" s="375"/>
      <c r="GC300" s="375"/>
      <c r="GD300" s="616">
        <f t="shared" ref="GD300:GD301" si="2297">GA300</f>
        <v>0</v>
      </c>
      <c r="GE300" s="612"/>
      <c r="GF300" s="341"/>
      <c r="GG300" s="373" t="str">
        <f>"Output Sekunder "&amp;" %"</f>
        <v>Output Sekunder  %</v>
      </c>
      <c r="GH300" s="374"/>
      <c r="GI300" s="374"/>
      <c r="GJ300" s="344"/>
      <c r="GK300" s="375"/>
      <c r="GL300" s="375"/>
      <c r="GM300" s="375"/>
      <c r="GN300" s="375"/>
      <c r="GO300" s="375"/>
      <c r="GP300" s="375"/>
      <c r="GQ300" s="375"/>
      <c r="GR300" s="376">
        <f>GJ300/100*GR298</f>
        <v>0</v>
      </c>
      <c r="GS300" s="375"/>
      <c r="GT300" s="375"/>
      <c r="GU300" s="616">
        <f t="shared" ref="GU300:GU301" si="2298">GR300</f>
        <v>0</v>
      </c>
      <c r="GV300" s="612"/>
      <c r="GW300" s="341"/>
      <c r="GX300" s="373" t="str">
        <f>"Output Sekunder "&amp;" %"</f>
        <v>Output Sekunder  %</v>
      </c>
      <c r="GY300" s="374"/>
      <c r="GZ300" s="374"/>
      <c r="HA300" s="344"/>
      <c r="HB300" s="375"/>
      <c r="HC300" s="375"/>
      <c r="HD300" s="375"/>
      <c r="HE300" s="375"/>
      <c r="HF300" s="375"/>
      <c r="HG300" s="375"/>
      <c r="HH300" s="375"/>
      <c r="HI300" s="376">
        <f>HA300/100*HI298</f>
        <v>0</v>
      </c>
      <c r="HJ300" s="375"/>
      <c r="HK300" s="375"/>
      <c r="HL300" s="616">
        <f t="shared" ref="HL300:HL301" si="2299">HI300</f>
        <v>0</v>
      </c>
      <c r="HM300" s="612"/>
      <c r="HN300" s="341"/>
      <c r="HO300" s="373" t="str">
        <f>"Output Sekunder "&amp;" %"</f>
        <v>Output Sekunder  %</v>
      </c>
      <c r="HP300" s="374"/>
      <c r="HQ300" s="374"/>
      <c r="HR300" s="344"/>
      <c r="HS300" s="375"/>
      <c r="HT300" s="375"/>
      <c r="HU300" s="375"/>
      <c r="HV300" s="375"/>
      <c r="HW300" s="375"/>
      <c r="HX300" s="375"/>
      <c r="HY300" s="375"/>
      <c r="HZ300" s="376">
        <f>HR300/100*HZ298</f>
        <v>0</v>
      </c>
      <c r="IA300" s="375"/>
      <c r="IB300" s="375"/>
      <c r="IC300" s="616">
        <f t="shared" ref="IC300:IC301" si="2300">HZ300</f>
        <v>0</v>
      </c>
      <c r="ID300" s="612"/>
      <c r="IE300" s="341"/>
      <c r="IF300" s="373" t="str">
        <f>"Output Sekunder "&amp;" %"</f>
        <v>Output Sekunder  %</v>
      </c>
      <c r="IG300" s="374"/>
      <c r="IH300" s="374"/>
      <c r="II300" s="344"/>
      <c r="IJ300" s="375"/>
      <c r="IK300" s="375"/>
      <c r="IL300" s="375"/>
      <c r="IM300" s="375"/>
      <c r="IN300" s="375"/>
      <c r="IO300" s="375"/>
      <c r="IP300" s="375"/>
      <c r="IQ300" s="376">
        <f>II300/100*IQ298</f>
        <v>0</v>
      </c>
      <c r="IR300" s="375"/>
      <c r="IS300" s="375"/>
      <c r="IT300" s="616">
        <f t="shared" ref="IT300:IT301" si="2301">IQ300</f>
        <v>0</v>
      </c>
      <c r="IU300" s="612"/>
      <c r="IV300" s="341"/>
      <c r="IW300" s="373" t="str">
        <f>"Output Sekunder "&amp;" %"</f>
        <v>Output Sekunder  %</v>
      </c>
      <c r="IX300" s="374"/>
      <c r="IY300" s="374"/>
      <c r="IZ300" s="344"/>
      <c r="JA300" s="375"/>
      <c r="JB300" s="375"/>
      <c r="JC300" s="375"/>
      <c r="JD300" s="375"/>
      <c r="JE300" s="375"/>
      <c r="JF300" s="375"/>
      <c r="JG300" s="375"/>
      <c r="JH300" s="376">
        <f>IZ300/100*JH298</f>
        <v>0</v>
      </c>
      <c r="JI300" s="375"/>
      <c r="JJ300" s="375"/>
      <c r="JK300" s="616">
        <f t="shared" ref="JK300:JK301" si="2302">JH300</f>
        <v>0</v>
      </c>
      <c r="JL300" s="612"/>
      <c r="JM300" s="341"/>
      <c r="JN300" s="373" t="str">
        <f>"Output Sekunder "&amp;" %"</f>
        <v>Output Sekunder  %</v>
      </c>
      <c r="JO300" s="374"/>
      <c r="JP300" s="374"/>
      <c r="JQ300" s="344"/>
      <c r="JR300" s="375"/>
      <c r="JS300" s="375"/>
      <c r="JT300" s="375"/>
      <c r="JU300" s="375"/>
      <c r="JV300" s="375"/>
      <c r="JW300" s="375"/>
      <c r="JX300" s="375"/>
      <c r="JY300" s="376">
        <f>JQ300/100*JY298</f>
        <v>0</v>
      </c>
      <c r="JZ300" s="375"/>
      <c r="KA300" s="375"/>
      <c r="KB300" s="616">
        <f t="shared" ref="KB300:KB301" si="2303">JY300</f>
        <v>0</v>
      </c>
      <c r="KC300" s="612"/>
      <c r="KD300" s="341"/>
      <c r="KE300" s="373" t="str">
        <f>"Output Sekunder "&amp;" %"</f>
        <v>Output Sekunder  %</v>
      </c>
      <c r="KF300" s="374"/>
      <c r="KG300" s="374"/>
      <c r="KH300" s="344"/>
      <c r="KI300" s="375"/>
      <c r="KJ300" s="375"/>
      <c r="KK300" s="375"/>
      <c r="KL300" s="375"/>
      <c r="KM300" s="375"/>
      <c r="KN300" s="375"/>
      <c r="KO300" s="375"/>
      <c r="KP300" s="376">
        <f>KH300/100*KP298</f>
        <v>0</v>
      </c>
      <c r="KQ300" s="375"/>
      <c r="KR300" s="375"/>
      <c r="KS300" s="616">
        <f t="shared" ref="KS300:KS301" si="2304">KP300</f>
        <v>0</v>
      </c>
      <c r="KT300" s="612"/>
      <c r="KU300" s="351"/>
    </row>
    <row r="301" ht="15.75" customHeight="1">
      <c r="A301" s="341"/>
      <c r="B301" s="378" t="str">
        <f>"Adjusment "&amp;" %"</f>
        <v>Adjusment  %</v>
      </c>
      <c r="C301" s="379"/>
      <c r="D301" s="379"/>
      <c r="E301" s="344"/>
      <c r="F301" s="375"/>
      <c r="G301" s="375"/>
      <c r="H301" s="375"/>
      <c r="I301" s="375"/>
      <c r="J301" s="375"/>
      <c r="K301" s="375"/>
      <c r="L301" s="375"/>
      <c r="M301" s="380">
        <f>E301/100*(M298+M300)</f>
        <v>0</v>
      </c>
      <c r="N301" s="375"/>
      <c r="O301" s="375"/>
      <c r="P301" s="617">
        <f t="shared" si="2287"/>
        <v>0</v>
      </c>
      <c r="Q301" s="612"/>
      <c r="R301" s="341"/>
      <c r="S301" s="378" t="str">
        <f>"Adjusment "&amp;" %"</f>
        <v>Adjusment  %</v>
      </c>
      <c r="T301" s="379"/>
      <c r="U301" s="379"/>
      <c r="V301" s="344"/>
      <c r="W301" s="375"/>
      <c r="X301" s="375"/>
      <c r="Y301" s="375"/>
      <c r="Z301" s="375"/>
      <c r="AA301" s="375"/>
      <c r="AB301" s="375"/>
      <c r="AC301" s="375"/>
      <c r="AD301" s="380">
        <f>V301/100*(AD298+AD300)</f>
        <v>0</v>
      </c>
      <c r="AE301" s="375"/>
      <c r="AF301" s="375"/>
      <c r="AG301" s="617">
        <f t="shared" si="2288"/>
        <v>0</v>
      </c>
      <c r="AH301" s="612"/>
      <c r="AI301" s="341"/>
      <c r="AJ301" s="378" t="str">
        <f>"Adjusment "&amp;" %"</f>
        <v>Adjusment  %</v>
      </c>
      <c r="AK301" s="379"/>
      <c r="AL301" s="379"/>
      <c r="AM301" s="344"/>
      <c r="AN301" s="375"/>
      <c r="AO301" s="375"/>
      <c r="AP301" s="375"/>
      <c r="AQ301" s="375"/>
      <c r="AR301" s="375"/>
      <c r="AS301" s="375"/>
      <c r="AT301" s="375"/>
      <c r="AU301" s="380">
        <f>AM301/100*(AU298+AU300)</f>
        <v>0</v>
      </c>
      <c r="AV301" s="375"/>
      <c r="AW301" s="375"/>
      <c r="AX301" s="617">
        <f t="shared" si="2289"/>
        <v>0</v>
      </c>
      <c r="AY301" s="612"/>
      <c r="AZ301" s="341"/>
      <c r="BA301" s="378" t="str">
        <f>"Adjusment "&amp;" %"</f>
        <v>Adjusment  %</v>
      </c>
      <c r="BB301" s="379"/>
      <c r="BC301" s="379"/>
      <c r="BD301" s="344"/>
      <c r="BE301" s="375"/>
      <c r="BF301" s="375"/>
      <c r="BG301" s="375"/>
      <c r="BH301" s="375"/>
      <c r="BI301" s="375"/>
      <c r="BJ301" s="375"/>
      <c r="BK301" s="375"/>
      <c r="BL301" s="380">
        <f>BD301/100*(BL298+BL300)</f>
        <v>0</v>
      </c>
      <c r="BM301" s="375"/>
      <c r="BN301" s="375"/>
      <c r="BO301" s="617">
        <f t="shared" si="2290"/>
        <v>0</v>
      </c>
      <c r="BP301" s="612"/>
      <c r="BQ301" s="341"/>
      <c r="BR301" s="378" t="str">
        <f>"Adjusment "&amp;" %"</f>
        <v>Adjusment  %</v>
      </c>
      <c r="BS301" s="379"/>
      <c r="BT301" s="379"/>
      <c r="BU301" s="344"/>
      <c r="BV301" s="375"/>
      <c r="BW301" s="375"/>
      <c r="BX301" s="375"/>
      <c r="BY301" s="375"/>
      <c r="BZ301" s="375"/>
      <c r="CA301" s="375"/>
      <c r="CB301" s="375"/>
      <c r="CC301" s="380">
        <f>BU301/100*(CC298+CC300)</f>
        <v>0</v>
      </c>
      <c r="CD301" s="375"/>
      <c r="CE301" s="375"/>
      <c r="CF301" s="617">
        <f t="shared" si="2291"/>
        <v>0</v>
      </c>
      <c r="CG301" s="612"/>
      <c r="CH301" s="341"/>
      <c r="CI301" s="378" t="str">
        <f>"Adjusment "&amp;" %"</f>
        <v>Adjusment  %</v>
      </c>
      <c r="CJ301" s="379"/>
      <c r="CK301" s="379"/>
      <c r="CL301" s="344"/>
      <c r="CM301" s="375"/>
      <c r="CN301" s="375"/>
      <c r="CO301" s="375"/>
      <c r="CP301" s="375"/>
      <c r="CQ301" s="375"/>
      <c r="CR301" s="375"/>
      <c r="CS301" s="375"/>
      <c r="CT301" s="380">
        <f>CL301/100*(CT298+CT300)</f>
        <v>0</v>
      </c>
      <c r="CU301" s="375"/>
      <c r="CV301" s="375"/>
      <c r="CW301" s="617">
        <f t="shared" si="2292"/>
        <v>0</v>
      </c>
      <c r="CX301" s="612"/>
      <c r="CY301" s="341"/>
      <c r="CZ301" s="378" t="str">
        <f>"Adjusment "&amp;" %"</f>
        <v>Adjusment  %</v>
      </c>
      <c r="DA301" s="379"/>
      <c r="DB301" s="379"/>
      <c r="DC301" s="344"/>
      <c r="DD301" s="375"/>
      <c r="DE301" s="375"/>
      <c r="DF301" s="375"/>
      <c r="DG301" s="375"/>
      <c r="DH301" s="375"/>
      <c r="DI301" s="375"/>
      <c r="DJ301" s="375"/>
      <c r="DK301" s="380">
        <f>DC301/100*(DK298+DK300)</f>
        <v>0</v>
      </c>
      <c r="DL301" s="375"/>
      <c r="DM301" s="375"/>
      <c r="DN301" s="617">
        <f t="shared" si="2293"/>
        <v>0</v>
      </c>
      <c r="DO301" s="612"/>
      <c r="DP301" s="341"/>
      <c r="DQ301" s="378" t="str">
        <f>"Adjusment "&amp;" %"</f>
        <v>Adjusment  %</v>
      </c>
      <c r="DR301" s="379"/>
      <c r="DS301" s="379"/>
      <c r="DT301" s="344"/>
      <c r="DU301" s="375"/>
      <c r="DV301" s="375"/>
      <c r="DW301" s="375"/>
      <c r="DX301" s="375"/>
      <c r="DY301" s="375"/>
      <c r="DZ301" s="375"/>
      <c r="EA301" s="375"/>
      <c r="EB301" s="380">
        <f>DT301/100*(EB298+EB300)</f>
        <v>0</v>
      </c>
      <c r="EC301" s="375"/>
      <c r="ED301" s="375"/>
      <c r="EE301" s="617">
        <f t="shared" si="2294"/>
        <v>0</v>
      </c>
      <c r="EF301" s="612"/>
      <c r="EG301" s="341"/>
      <c r="EH301" s="378" t="str">
        <f>"Adjusment "&amp;" %"</f>
        <v>Adjusment  %</v>
      </c>
      <c r="EI301" s="379"/>
      <c r="EJ301" s="379"/>
      <c r="EK301" s="344"/>
      <c r="EL301" s="375"/>
      <c r="EM301" s="375"/>
      <c r="EN301" s="375"/>
      <c r="EO301" s="375"/>
      <c r="EP301" s="375"/>
      <c r="EQ301" s="375"/>
      <c r="ER301" s="375"/>
      <c r="ES301" s="380">
        <f>EK301/100*(ES298+ES300)</f>
        <v>0</v>
      </c>
      <c r="ET301" s="375"/>
      <c r="EU301" s="375"/>
      <c r="EV301" s="617">
        <f t="shared" si="2295"/>
        <v>0</v>
      </c>
      <c r="EW301" s="612"/>
      <c r="EX301" s="341"/>
      <c r="EY301" s="378" t="str">
        <f>"Adjusment "&amp;" %"</f>
        <v>Adjusment  %</v>
      </c>
      <c r="EZ301" s="379"/>
      <c r="FA301" s="379"/>
      <c r="FB301" s="344"/>
      <c r="FC301" s="375"/>
      <c r="FD301" s="375"/>
      <c r="FE301" s="375"/>
      <c r="FF301" s="375"/>
      <c r="FG301" s="375"/>
      <c r="FH301" s="375"/>
      <c r="FI301" s="375"/>
      <c r="FJ301" s="380">
        <f>FB301/100*(FJ298+FJ300)</f>
        <v>0</v>
      </c>
      <c r="FK301" s="375"/>
      <c r="FL301" s="375"/>
      <c r="FM301" s="617">
        <f t="shared" si="2296"/>
        <v>0</v>
      </c>
      <c r="FN301" s="612"/>
      <c r="FO301" s="341"/>
      <c r="FP301" s="378" t="str">
        <f>"Adjusment "&amp;" %"</f>
        <v>Adjusment  %</v>
      </c>
      <c r="FQ301" s="379"/>
      <c r="FR301" s="379"/>
      <c r="FS301" s="344"/>
      <c r="FT301" s="375"/>
      <c r="FU301" s="375"/>
      <c r="FV301" s="375"/>
      <c r="FW301" s="375"/>
      <c r="FX301" s="375"/>
      <c r="FY301" s="375"/>
      <c r="FZ301" s="375"/>
      <c r="GA301" s="380">
        <f>FS301/100*(GA298+GA300)</f>
        <v>0</v>
      </c>
      <c r="GB301" s="375"/>
      <c r="GC301" s="375"/>
      <c r="GD301" s="617">
        <f t="shared" si="2297"/>
        <v>0</v>
      </c>
      <c r="GE301" s="612"/>
      <c r="GF301" s="341"/>
      <c r="GG301" s="378" t="str">
        <f>"Adjusment "&amp;" %"</f>
        <v>Adjusment  %</v>
      </c>
      <c r="GH301" s="379"/>
      <c r="GI301" s="379"/>
      <c r="GJ301" s="344"/>
      <c r="GK301" s="375"/>
      <c r="GL301" s="375"/>
      <c r="GM301" s="375"/>
      <c r="GN301" s="375"/>
      <c r="GO301" s="375"/>
      <c r="GP301" s="375"/>
      <c r="GQ301" s="375"/>
      <c r="GR301" s="380">
        <f>GJ301/100*(GR298+GR300)</f>
        <v>0</v>
      </c>
      <c r="GS301" s="375"/>
      <c r="GT301" s="375"/>
      <c r="GU301" s="617">
        <f t="shared" si="2298"/>
        <v>0</v>
      </c>
      <c r="GV301" s="612"/>
      <c r="GW301" s="341"/>
      <c r="GX301" s="378" t="str">
        <f>"Adjusment "&amp;" %"</f>
        <v>Adjusment  %</v>
      </c>
      <c r="GY301" s="379"/>
      <c r="GZ301" s="379"/>
      <c r="HA301" s="344"/>
      <c r="HB301" s="375"/>
      <c r="HC301" s="375"/>
      <c r="HD301" s="375"/>
      <c r="HE301" s="375"/>
      <c r="HF301" s="375"/>
      <c r="HG301" s="375"/>
      <c r="HH301" s="375"/>
      <c r="HI301" s="380">
        <f>HA301/100*(HI298+HI300)</f>
        <v>0</v>
      </c>
      <c r="HJ301" s="375"/>
      <c r="HK301" s="375"/>
      <c r="HL301" s="617">
        <f t="shared" si="2299"/>
        <v>0</v>
      </c>
      <c r="HM301" s="612"/>
      <c r="HN301" s="341"/>
      <c r="HO301" s="378" t="str">
        <f>"Adjusment "&amp;" %"</f>
        <v>Adjusment  %</v>
      </c>
      <c r="HP301" s="379"/>
      <c r="HQ301" s="379"/>
      <c r="HR301" s="344"/>
      <c r="HS301" s="375"/>
      <c r="HT301" s="375"/>
      <c r="HU301" s="375"/>
      <c r="HV301" s="375"/>
      <c r="HW301" s="375"/>
      <c r="HX301" s="375"/>
      <c r="HY301" s="375"/>
      <c r="HZ301" s="380">
        <f>HR301/100*(HZ298+HZ300)</f>
        <v>0</v>
      </c>
      <c r="IA301" s="375"/>
      <c r="IB301" s="375"/>
      <c r="IC301" s="617">
        <f t="shared" si="2300"/>
        <v>0</v>
      </c>
      <c r="ID301" s="612"/>
      <c r="IE301" s="341"/>
      <c r="IF301" s="378" t="str">
        <f>"Adjusment "&amp;" %"</f>
        <v>Adjusment  %</v>
      </c>
      <c r="IG301" s="379"/>
      <c r="IH301" s="379"/>
      <c r="II301" s="344"/>
      <c r="IJ301" s="375"/>
      <c r="IK301" s="375"/>
      <c r="IL301" s="375"/>
      <c r="IM301" s="375"/>
      <c r="IN301" s="375"/>
      <c r="IO301" s="375"/>
      <c r="IP301" s="375"/>
      <c r="IQ301" s="380">
        <f>II301/100*(IQ298+IQ300)</f>
        <v>0</v>
      </c>
      <c r="IR301" s="375"/>
      <c r="IS301" s="375"/>
      <c r="IT301" s="617">
        <f t="shared" si="2301"/>
        <v>0</v>
      </c>
      <c r="IU301" s="612"/>
      <c r="IV301" s="341"/>
      <c r="IW301" s="378" t="str">
        <f>"Adjusment "&amp;" %"</f>
        <v>Adjusment  %</v>
      </c>
      <c r="IX301" s="379"/>
      <c r="IY301" s="379"/>
      <c r="IZ301" s="344"/>
      <c r="JA301" s="375"/>
      <c r="JB301" s="375"/>
      <c r="JC301" s="375"/>
      <c r="JD301" s="375"/>
      <c r="JE301" s="375"/>
      <c r="JF301" s="375"/>
      <c r="JG301" s="375"/>
      <c r="JH301" s="380">
        <f>IZ301/100*(JH298+JH300)</f>
        <v>0</v>
      </c>
      <c r="JI301" s="375"/>
      <c r="JJ301" s="375"/>
      <c r="JK301" s="617">
        <f t="shared" si="2302"/>
        <v>0</v>
      </c>
      <c r="JL301" s="612"/>
      <c r="JM301" s="341"/>
      <c r="JN301" s="378" t="str">
        <f>"Adjusment "&amp;" %"</f>
        <v>Adjusment  %</v>
      </c>
      <c r="JO301" s="379"/>
      <c r="JP301" s="379"/>
      <c r="JQ301" s="344"/>
      <c r="JR301" s="375"/>
      <c r="JS301" s="375"/>
      <c r="JT301" s="375"/>
      <c r="JU301" s="375"/>
      <c r="JV301" s="375"/>
      <c r="JW301" s="375"/>
      <c r="JX301" s="375"/>
      <c r="JY301" s="380">
        <f>JQ301/100*(JY298+JY300)</f>
        <v>0</v>
      </c>
      <c r="JZ301" s="375"/>
      <c r="KA301" s="375"/>
      <c r="KB301" s="617">
        <f t="shared" si="2303"/>
        <v>0</v>
      </c>
      <c r="KC301" s="612"/>
      <c r="KD301" s="341"/>
      <c r="KE301" s="378" t="str">
        <f>"Adjusment "&amp;" %"</f>
        <v>Adjusment  %</v>
      </c>
      <c r="KF301" s="379"/>
      <c r="KG301" s="379"/>
      <c r="KH301" s="344"/>
      <c r="KI301" s="375"/>
      <c r="KJ301" s="375"/>
      <c r="KK301" s="375"/>
      <c r="KL301" s="375"/>
      <c r="KM301" s="375"/>
      <c r="KN301" s="375"/>
      <c r="KO301" s="375"/>
      <c r="KP301" s="380">
        <f>KH301/100*(KP298+KP300)</f>
        <v>0</v>
      </c>
      <c r="KQ301" s="375"/>
      <c r="KR301" s="375"/>
      <c r="KS301" s="617">
        <f t="shared" si="2304"/>
        <v>0</v>
      </c>
      <c r="KT301" s="612"/>
      <c r="KU301" s="351"/>
    </row>
    <row r="302" ht="15.75" customHeight="1">
      <c r="A302" s="341"/>
      <c r="B302" s="342"/>
      <c r="C302" s="343"/>
      <c r="D302" s="343"/>
      <c r="E302" s="344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8"/>
      <c r="Q302" s="612"/>
      <c r="R302" s="341"/>
      <c r="S302" s="342"/>
      <c r="T302" s="343"/>
      <c r="U302" s="343"/>
      <c r="V302" s="344"/>
      <c r="W302" s="344"/>
      <c r="X302" s="344"/>
      <c r="Y302" s="344"/>
      <c r="Z302" s="344"/>
      <c r="AA302" s="344"/>
      <c r="AB302" s="344"/>
      <c r="AC302" s="344"/>
      <c r="AD302" s="344"/>
      <c r="AE302" s="344"/>
      <c r="AF302" s="344"/>
      <c r="AG302" s="348"/>
      <c r="AH302" s="612"/>
      <c r="AI302" s="341"/>
      <c r="AJ302" s="342"/>
      <c r="AK302" s="343"/>
      <c r="AL302" s="343"/>
      <c r="AM302" s="344"/>
      <c r="AN302" s="344"/>
      <c r="AO302" s="344"/>
      <c r="AP302" s="344"/>
      <c r="AQ302" s="344"/>
      <c r="AR302" s="344"/>
      <c r="AS302" s="344"/>
      <c r="AT302" s="344"/>
      <c r="AU302" s="344"/>
      <c r="AV302" s="344"/>
      <c r="AW302" s="344"/>
      <c r="AX302" s="348"/>
      <c r="AY302" s="612"/>
      <c r="AZ302" s="341"/>
      <c r="BA302" s="342"/>
      <c r="BB302" s="343"/>
      <c r="BC302" s="343"/>
      <c r="BD302" s="344"/>
      <c r="BE302" s="344"/>
      <c r="BF302" s="344"/>
      <c r="BG302" s="344"/>
      <c r="BH302" s="344"/>
      <c r="BI302" s="344"/>
      <c r="BJ302" s="344"/>
      <c r="BK302" s="344"/>
      <c r="BL302" s="344"/>
      <c r="BM302" s="344"/>
      <c r="BN302" s="344"/>
      <c r="BO302" s="348"/>
      <c r="BP302" s="612"/>
      <c r="BQ302" s="341"/>
      <c r="BR302" s="342"/>
      <c r="BS302" s="343"/>
      <c r="BT302" s="343"/>
      <c r="BU302" s="344"/>
      <c r="BV302" s="344"/>
      <c r="BW302" s="344"/>
      <c r="BX302" s="344"/>
      <c r="BY302" s="344"/>
      <c r="BZ302" s="344"/>
      <c r="CA302" s="344"/>
      <c r="CB302" s="344"/>
      <c r="CC302" s="344"/>
      <c r="CD302" s="344"/>
      <c r="CE302" s="344"/>
      <c r="CF302" s="348"/>
      <c r="CG302" s="612"/>
      <c r="CH302" s="341"/>
      <c r="CI302" s="342"/>
      <c r="CJ302" s="343"/>
      <c r="CK302" s="343"/>
      <c r="CL302" s="344"/>
      <c r="CM302" s="344"/>
      <c r="CN302" s="344"/>
      <c r="CO302" s="344"/>
      <c r="CP302" s="344"/>
      <c r="CQ302" s="344"/>
      <c r="CR302" s="344"/>
      <c r="CS302" s="344"/>
      <c r="CT302" s="344"/>
      <c r="CU302" s="344"/>
      <c r="CV302" s="344"/>
      <c r="CW302" s="348"/>
      <c r="CX302" s="612"/>
      <c r="CY302" s="341"/>
      <c r="CZ302" s="342"/>
      <c r="DA302" s="343"/>
      <c r="DB302" s="343"/>
      <c r="DC302" s="344"/>
      <c r="DD302" s="344"/>
      <c r="DE302" s="344"/>
      <c r="DF302" s="344"/>
      <c r="DG302" s="344"/>
      <c r="DH302" s="344"/>
      <c r="DI302" s="344"/>
      <c r="DJ302" s="344"/>
      <c r="DK302" s="344"/>
      <c r="DL302" s="344"/>
      <c r="DM302" s="344"/>
      <c r="DN302" s="348"/>
      <c r="DO302" s="612"/>
      <c r="DP302" s="341"/>
      <c r="DQ302" s="342"/>
      <c r="DR302" s="343"/>
      <c r="DS302" s="343"/>
      <c r="DT302" s="344"/>
      <c r="DU302" s="344"/>
      <c r="DV302" s="344"/>
      <c r="DW302" s="344"/>
      <c r="DX302" s="344"/>
      <c r="DY302" s="344"/>
      <c r="DZ302" s="344"/>
      <c r="EA302" s="344"/>
      <c r="EB302" s="344"/>
      <c r="EC302" s="344"/>
      <c r="ED302" s="344"/>
      <c r="EE302" s="348"/>
      <c r="EF302" s="612"/>
      <c r="EG302" s="341"/>
      <c r="EH302" s="342"/>
      <c r="EI302" s="343"/>
      <c r="EJ302" s="343"/>
      <c r="EK302" s="344"/>
      <c r="EL302" s="344"/>
      <c r="EM302" s="344"/>
      <c r="EN302" s="344"/>
      <c r="EO302" s="344"/>
      <c r="EP302" s="344"/>
      <c r="EQ302" s="344"/>
      <c r="ER302" s="344"/>
      <c r="ES302" s="344"/>
      <c r="ET302" s="344"/>
      <c r="EU302" s="344"/>
      <c r="EV302" s="348"/>
      <c r="EW302" s="612"/>
      <c r="EX302" s="341"/>
      <c r="EY302" s="342"/>
      <c r="EZ302" s="343"/>
      <c r="FA302" s="343"/>
      <c r="FB302" s="344"/>
      <c r="FC302" s="344"/>
      <c r="FD302" s="344"/>
      <c r="FE302" s="344"/>
      <c r="FF302" s="344"/>
      <c r="FG302" s="344"/>
      <c r="FH302" s="344"/>
      <c r="FI302" s="344"/>
      <c r="FJ302" s="344"/>
      <c r="FK302" s="344"/>
      <c r="FL302" s="344"/>
      <c r="FM302" s="348"/>
      <c r="FN302" s="612"/>
      <c r="FO302" s="341"/>
      <c r="FP302" s="342"/>
      <c r="FQ302" s="343"/>
      <c r="FR302" s="343"/>
      <c r="FS302" s="344"/>
      <c r="FT302" s="344"/>
      <c r="FU302" s="344"/>
      <c r="FV302" s="344"/>
      <c r="FW302" s="344"/>
      <c r="FX302" s="344"/>
      <c r="FY302" s="344"/>
      <c r="FZ302" s="344"/>
      <c r="GA302" s="344"/>
      <c r="GB302" s="344"/>
      <c r="GC302" s="344"/>
      <c r="GD302" s="348"/>
      <c r="GE302" s="612"/>
      <c r="GF302" s="341"/>
      <c r="GG302" s="342"/>
      <c r="GH302" s="343"/>
      <c r="GI302" s="343"/>
      <c r="GJ302" s="344"/>
      <c r="GK302" s="344"/>
      <c r="GL302" s="344"/>
      <c r="GM302" s="344"/>
      <c r="GN302" s="344"/>
      <c r="GO302" s="344"/>
      <c r="GP302" s="344"/>
      <c r="GQ302" s="344"/>
      <c r="GR302" s="344"/>
      <c r="GS302" s="344"/>
      <c r="GT302" s="344"/>
      <c r="GU302" s="348"/>
      <c r="GV302" s="612"/>
      <c r="GW302" s="341"/>
      <c r="GX302" s="342"/>
      <c r="GY302" s="343"/>
      <c r="GZ302" s="343"/>
      <c r="HA302" s="344"/>
      <c r="HB302" s="344"/>
      <c r="HC302" s="344"/>
      <c r="HD302" s="344"/>
      <c r="HE302" s="344"/>
      <c r="HF302" s="344"/>
      <c r="HG302" s="344"/>
      <c r="HH302" s="344"/>
      <c r="HI302" s="344"/>
      <c r="HJ302" s="344"/>
      <c r="HK302" s="344"/>
      <c r="HL302" s="348"/>
      <c r="HM302" s="612"/>
      <c r="HN302" s="341"/>
      <c r="HO302" s="342"/>
      <c r="HP302" s="343"/>
      <c r="HQ302" s="343"/>
      <c r="HR302" s="344"/>
      <c r="HS302" s="344"/>
      <c r="HT302" s="344"/>
      <c r="HU302" s="344"/>
      <c r="HV302" s="344"/>
      <c r="HW302" s="344"/>
      <c r="HX302" s="344"/>
      <c r="HY302" s="344"/>
      <c r="HZ302" s="344"/>
      <c r="IA302" s="344"/>
      <c r="IB302" s="344"/>
      <c r="IC302" s="348"/>
      <c r="ID302" s="612"/>
      <c r="IE302" s="341"/>
      <c r="IF302" s="342"/>
      <c r="IG302" s="343"/>
      <c r="IH302" s="343"/>
      <c r="II302" s="344"/>
      <c r="IJ302" s="344"/>
      <c r="IK302" s="344"/>
      <c r="IL302" s="344"/>
      <c r="IM302" s="344"/>
      <c r="IN302" s="344"/>
      <c r="IO302" s="344"/>
      <c r="IP302" s="344"/>
      <c r="IQ302" s="344"/>
      <c r="IR302" s="344"/>
      <c r="IS302" s="344"/>
      <c r="IT302" s="348"/>
      <c r="IU302" s="612"/>
      <c r="IV302" s="341"/>
      <c r="IW302" s="342"/>
      <c r="IX302" s="343"/>
      <c r="IY302" s="343"/>
      <c r="IZ302" s="344"/>
      <c r="JA302" s="344"/>
      <c r="JB302" s="344"/>
      <c r="JC302" s="344"/>
      <c r="JD302" s="344"/>
      <c r="JE302" s="344"/>
      <c r="JF302" s="344"/>
      <c r="JG302" s="344"/>
      <c r="JH302" s="344"/>
      <c r="JI302" s="344"/>
      <c r="JJ302" s="344"/>
      <c r="JK302" s="348"/>
      <c r="JL302" s="612"/>
      <c r="JM302" s="341"/>
      <c r="JN302" s="342"/>
      <c r="JO302" s="343"/>
      <c r="JP302" s="343"/>
      <c r="JQ302" s="344"/>
      <c r="JR302" s="344"/>
      <c r="JS302" s="344"/>
      <c r="JT302" s="344"/>
      <c r="JU302" s="344"/>
      <c r="JV302" s="344"/>
      <c r="JW302" s="344"/>
      <c r="JX302" s="344"/>
      <c r="JY302" s="344"/>
      <c r="JZ302" s="344"/>
      <c r="KA302" s="344"/>
      <c r="KB302" s="348"/>
      <c r="KC302" s="612"/>
      <c r="KD302" s="341"/>
      <c r="KE302" s="342"/>
      <c r="KF302" s="343"/>
      <c r="KG302" s="343"/>
      <c r="KH302" s="344"/>
      <c r="KI302" s="344"/>
      <c r="KJ302" s="344"/>
      <c r="KK302" s="344"/>
      <c r="KL302" s="344"/>
      <c r="KM302" s="344"/>
      <c r="KN302" s="344"/>
      <c r="KO302" s="344"/>
      <c r="KP302" s="344"/>
      <c r="KQ302" s="344"/>
      <c r="KR302" s="344"/>
      <c r="KS302" s="348"/>
      <c r="KT302" s="612"/>
      <c r="KU302" s="351"/>
    </row>
    <row r="303" ht="24.0" customHeight="1">
      <c r="A303" s="382" t="s">
        <v>29</v>
      </c>
      <c r="B303" s="213"/>
      <c r="C303" s="383"/>
      <c r="D303" s="383"/>
      <c r="E303" s="384"/>
      <c r="F303" s="384"/>
      <c r="G303" s="385">
        <f>SUM(G298:G302)</f>
        <v>0</v>
      </c>
      <c r="H303" s="384"/>
      <c r="I303" s="385">
        <f>SUM(I298:I302)</f>
        <v>0</v>
      </c>
      <c r="J303" s="384"/>
      <c r="K303" s="384"/>
      <c r="L303" s="384"/>
      <c r="M303" s="385">
        <f>SUM(M298:M302)</f>
        <v>0</v>
      </c>
      <c r="N303" s="384"/>
      <c r="O303" s="385">
        <f t="shared" ref="O303:P303" si="2305">SUM(O298:O302)</f>
        <v>0</v>
      </c>
      <c r="P303" s="618">
        <f t="shared" si="2305"/>
        <v>0</v>
      </c>
      <c r="Q303" s="611"/>
      <c r="R303" s="382" t="s">
        <v>29</v>
      </c>
      <c r="S303" s="213"/>
      <c r="T303" s="383"/>
      <c r="U303" s="383"/>
      <c r="V303" s="384"/>
      <c r="W303" s="384"/>
      <c r="X303" s="385">
        <f>SUM(X298:X302)</f>
        <v>0</v>
      </c>
      <c r="Y303" s="384"/>
      <c r="Z303" s="385">
        <f>SUM(Z298:Z302)</f>
        <v>0</v>
      </c>
      <c r="AA303" s="384"/>
      <c r="AB303" s="384"/>
      <c r="AC303" s="384"/>
      <c r="AD303" s="385">
        <f>SUM(AD298:AD302)</f>
        <v>0</v>
      </c>
      <c r="AE303" s="384"/>
      <c r="AF303" s="385">
        <f t="shared" ref="AF303:AG303" si="2306">SUM(AF298:AF302)</f>
        <v>0</v>
      </c>
      <c r="AG303" s="618">
        <f t="shared" si="2306"/>
        <v>0</v>
      </c>
      <c r="AH303" s="611"/>
      <c r="AI303" s="382" t="s">
        <v>29</v>
      </c>
      <c r="AJ303" s="213"/>
      <c r="AK303" s="383"/>
      <c r="AL303" s="383"/>
      <c r="AM303" s="384"/>
      <c r="AN303" s="384"/>
      <c r="AO303" s="385">
        <f>SUM(AO298:AO302)</f>
        <v>0</v>
      </c>
      <c r="AP303" s="384"/>
      <c r="AQ303" s="385">
        <f>SUM(AQ298:AQ302)</f>
        <v>0</v>
      </c>
      <c r="AR303" s="384"/>
      <c r="AS303" s="384"/>
      <c r="AT303" s="384"/>
      <c r="AU303" s="385">
        <f>SUM(AU298:AU302)</f>
        <v>0</v>
      </c>
      <c r="AV303" s="384"/>
      <c r="AW303" s="385">
        <f t="shared" ref="AW303:AX303" si="2307">SUM(AW298:AW302)</f>
        <v>0</v>
      </c>
      <c r="AX303" s="618">
        <f t="shared" si="2307"/>
        <v>0</v>
      </c>
      <c r="AY303" s="611"/>
      <c r="AZ303" s="382" t="s">
        <v>29</v>
      </c>
      <c r="BA303" s="213"/>
      <c r="BB303" s="383"/>
      <c r="BC303" s="383"/>
      <c r="BD303" s="384"/>
      <c r="BE303" s="384"/>
      <c r="BF303" s="385">
        <f>SUM(BF298:BF302)</f>
        <v>0</v>
      </c>
      <c r="BG303" s="384"/>
      <c r="BH303" s="385">
        <f>SUM(BH298:BH302)</f>
        <v>0</v>
      </c>
      <c r="BI303" s="384"/>
      <c r="BJ303" s="384"/>
      <c r="BK303" s="384"/>
      <c r="BL303" s="385">
        <f>SUM(BL298:BL302)</f>
        <v>0</v>
      </c>
      <c r="BM303" s="384"/>
      <c r="BN303" s="385">
        <f t="shared" ref="BN303:BO303" si="2308">SUM(BN298:BN302)</f>
        <v>0</v>
      </c>
      <c r="BO303" s="618">
        <f t="shared" si="2308"/>
        <v>0</v>
      </c>
      <c r="BP303" s="611"/>
      <c r="BQ303" s="382" t="s">
        <v>29</v>
      </c>
      <c r="BR303" s="213"/>
      <c r="BS303" s="383"/>
      <c r="BT303" s="383"/>
      <c r="BU303" s="384"/>
      <c r="BV303" s="384"/>
      <c r="BW303" s="385">
        <f>SUM(BW298:BW302)</f>
        <v>0</v>
      </c>
      <c r="BX303" s="384"/>
      <c r="BY303" s="385">
        <f>SUM(BY298:BY302)</f>
        <v>0</v>
      </c>
      <c r="BZ303" s="384"/>
      <c r="CA303" s="384"/>
      <c r="CB303" s="384"/>
      <c r="CC303" s="385">
        <f>SUM(CC298:CC302)</f>
        <v>0</v>
      </c>
      <c r="CD303" s="384"/>
      <c r="CE303" s="385">
        <f t="shared" ref="CE303:CF303" si="2309">SUM(CE298:CE302)</f>
        <v>0</v>
      </c>
      <c r="CF303" s="618">
        <f t="shared" si="2309"/>
        <v>0</v>
      </c>
      <c r="CG303" s="611"/>
      <c r="CH303" s="382" t="s">
        <v>29</v>
      </c>
      <c r="CI303" s="213"/>
      <c r="CJ303" s="383"/>
      <c r="CK303" s="383"/>
      <c r="CL303" s="384"/>
      <c r="CM303" s="384"/>
      <c r="CN303" s="385">
        <f>SUM(CN298:CN302)</f>
        <v>0</v>
      </c>
      <c r="CO303" s="384"/>
      <c r="CP303" s="385">
        <f>SUM(CP298:CP302)</f>
        <v>0</v>
      </c>
      <c r="CQ303" s="384"/>
      <c r="CR303" s="384"/>
      <c r="CS303" s="384"/>
      <c r="CT303" s="385">
        <f>SUM(CT298:CT302)</f>
        <v>0</v>
      </c>
      <c r="CU303" s="384"/>
      <c r="CV303" s="385">
        <f t="shared" ref="CV303:CW303" si="2310">SUM(CV298:CV302)</f>
        <v>0</v>
      </c>
      <c r="CW303" s="618">
        <f t="shared" si="2310"/>
        <v>0</v>
      </c>
      <c r="CX303" s="611"/>
      <c r="CY303" s="382" t="s">
        <v>29</v>
      </c>
      <c r="CZ303" s="213"/>
      <c r="DA303" s="383"/>
      <c r="DB303" s="383"/>
      <c r="DC303" s="384"/>
      <c r="DD303" s="384"/>
      <c r="DE303" s="385">
        <f>SUM(DE298:DE302)</f>
        <v>0</v>
      </c>
      <c r="DF303" s="384"/>
      <c r="DG303" s="385">
        <f>SUM(DG298:DG302)</f>
        <v>0</v>
      </c>
      <c r="DH303" s="384"/>
      <c r="DI303" s="384"/>
      <c r="DJ303" s="384"/>
      <c r="DK303" s="385">
        <f>SUM(DK298:DK302)</f>
        <v>0</v>
      </c>
      <c r="DL303" s="384"/>
      <c r="DM303" s="385">
        <f t="shared" ref="DM303:DN303" si="2311">SUM(DM298:DM302)</f>
        <v>0</v>
      </c>
      <c r="DN303" s="618">
        <f t="shared" si="2311"/>
        <v>0</v>
      </c>
      <c r="DO303" s="611"/>
      <c r="DP303" s="382" t="s">
        <v>29</v>
      </c>
      <c r="DQ303" s="213"/>
      <c r="DR303" s="383"/>
      <c r="DS303" s="383"/>
      <c r="DT303" s="384"/>
      <c r="DU303" s="384"/>
      <c r="DV303" s="385">
        <f>SUM(DV298:DV302)</f>
        <v>0</v>
      </c>
      <c r="DW303" s="384"/>
      <c r="DX303" s="385">
        <f>SUM(DX298:DX302)</f>
        <v>0</v>
      </c>
      <c r="DY303" s="384"/>
      <c r="DZ303" s="384"/>
      <c r="EA303" s="384"/>
      <c r="EB303" s="385">
        <f>SUM(EB298:EB302)</f>
        <v>0</v>
      </c>
      <c r="EC303" s="384"/>
      <c r="ED303" s="385">
        <f t="shared" ref="ED303:EE303" si="2312">SUM(ED298:ED302)</f>
        <v>0</v>
      </c>
      <c r="EE303" s="618">
        <f t="shared" si="2312"/>
        <v>0</v>
      </c>
      <c r="EF303" s="611"/>
      <c r="EG303" s="382" t="s">
        <v>29</v>
      </c>
      <c r="EH303" s="213"/>
      <c r="EI303" s="383"/>
      <c r="EJ303" s="383"/>
      <c r="EK303" s="384"/>
      <c r="EL303" s="384"/>
      <c r="EM303" s="385">
        <f>SUM(EM298:EM302)</f>
        <v>0</v>
      </c>
      <c r="EN303" s="384"/>
      <c r="EO303" s="385">
        <f>SUM(EO298:EO302)</f>
        <v>0</v>
      </c>
      <c r="EP303" s="384"/>
      <c r="EQ303" s="384"/>
      <c r="ER303" s="384"/>
      <c r="ES303" s="385">
        <f>SUM(ES298:ES302)</f>
        <v>0</v>
      </c>
      <c r="ET303" s="384"/>
      <c r="EU303" s="385">
        <f t="shared" ref="EU303:EV303" si="2313">SUM(EU298:EU302)</f>
        <v>0</v>
      </c>
      <c r="EV303" s="618">
        <f t="shared" si="2313"/>
        <v>0</v>
      </c>
      <c r="EW303" s="611"/>
      <c r="EX303" s="382" t="s">
        <v>29</v>
      </c>
      <c r="EY303" s="213"/>
      <c r="EZ303" s="383"/>
      <c r="FA303" s="383"/>
      <c r="FB303" s="384"/>
      <c r="FC303" s="384"/>
      <c r="FD303" s="385">
        <f>SUM(FD298:FD302)</f>
        <v>382011.8852</v>
      </c>
      <c r="FE303" s="384"/>
      <c r="FF303" s="385">
        <f>SUM(FF298:FF302)</f>
        <v>0</v>
      </c>
      <c r="FG303" s="384"/>
      <c r="FH303" s="384"/>
      <c r="FI303" s="384"/>
      <c r="FJ303" s="385">
        <f>SUM(FJ298:FJ302)</f>
        <v>382011.8852</v>
      </c>
      <c r="FK303" s="384"/>
      <c r="FL303" s="385">
        <f t="shared" ref="FL303:FM303" si="2314">SUM(FL298:FL302)</f>
        <v>112422.2266</v>
      </c>
      <c r="FM303" s="618">
        <f t="shared" si="2314"/>
        <v>269589.6585</v>
      </c>
      <c r="FN303" s="611"/>
      <c r="FO303" s="382" t="s">
        <v>29</v>
      </c>
      <c r="FP303" s="213"/>
      <c r="FQ303" s="383"/>
      <c r="FR303" s="383"/>
      <c r="FS303" s="384"/>
      <c r="FT303" s="384"/>
      <c r="FU303" s="385">
        <f>SUM(FU298:FU302)</f>
        <v>345093.7331</v>
      </c>
      <c r="FV303" s="384"/>
      <c r="FW303" s="385">
        <f>SUM(FW298:FW302)</f>
        <v>0</v>
      </c>
      <c r="FX303" s="384"/>
      <c r="FY303" s="384"/>
      <c r="FZ303" s="384"/>
      <c r="GA303" s="385">
        <f>SUM(GA298:GA302)</f>
        <v>345093.7331</v>
      </c>
      <c r="GB303" s="384"/>
      <c r="GC303" s="385">
        <f t="shared" ref="GC303:GD303" si="2315">SUM(GC298:GC302)</f>
        <v>101557.5886</v>
      </c>
      <c r="GD303" s="618">
        <f t="shared" si="2315"/>
        <v>243536.1445</v>
      </c>
      <c r="GE303" s="611"/>
      <c r="GF303" s="382" t="s">
        <v>29</v>
      </c>
      <c r="GG303" s="213"/>
      <c r="GH303" s="383"/>
      <c r="GI303" s="383"/>
      <c r="GJ303" s="384"/>
      <c r="GK303" s="384"/>
      <c r="GL303" s="385">
        <f>SUM(GL298:GL302)</f>
        <v>329752.6019</v>
      </c>
      <c r="GM303" s="384"/>
      <c r="GN303" s="385">
        <f>SUM(GN298:GN302)</f>
        <v>0</v>
      </c>
      <c r="GO303" s="384"/>
      <c r="GP303" s="384"/>
      <c r="GQ303" s="384"/>
      <c r="GR303" s="385">
        <f>SUM(GR298:GR302)</f>
        <v>329752.6019</v>
      </c>
      <c r="GS303" s="384"/>
      <c r="GT303" s="385">
        <f t="shared" ref="GT303:GU303" si="2316">SUM(GT298:GT302)</f>
        <v>97042.84914</v>
      </c>
      <c r="GU303" s="618">
        <f t="shared" si="2316"/>
        <v>232709.7527</v>
      </c>
      <c r="GV303" s="611"/>
      <c r="GW303" s="382" t="s">
        <v>29</v>
      </c>
      <c r="GX303" s="213"/>
      <c r="GY303" s="383"/>
      <c r="GZ303" s="383"/>
      <c r="HA303" s="384"/>
      <c r="HB303" s="384"/>
      <c r="HC303" s="385">
        <f>SUM(HC298:HC302)</f>
        <v>416659.4277</v>
      </c>
      <c r="HD303" s="384"/>
      <c r="HE303" s="385">
        <f>SUM(HE298:HE302)</f>
        <v>0</v>
      </c>
      <c r="HF303" s="384"/>
      <c r="HG303" s="384"/>
      <c r="HH303" s="384"/>
      <c r="HI303" s="385">
        <f>SUM(HI298:HI302)</f>
        <v>416659.4277</v>
      </c>
      <c r="HJ303" s="384"/>
      <c r="HK303" s="385">
        <f t="shared" ref="HK303:HL303" si="2317">SUM(HK298:HK302)</f>
        <v>122618.6473</v>
      </c>
      <c r="HL303" s="618">
        <f t="shared" si="2317"/>
        <v>294040.7804</v>
      </c>
      <c r="HM303" s="611"/>
      <c r="HN303" s="382" t="s">
        <v>29</v>
      </c>
      <c r="HO303" s="213"/>
      <c r="HP303" s="383"/>
      <c r="HQ303" s="383"/>
      <c r="HR303" s="384"/>
      <c r="HS303" s="384"/>
      <c r="HT303" s="385">
        <f>SUM(HT298:HT302)</f>
        <v>341345.6174</v>
      </c>
      <c r="HU303" s="384"/>
      <c r="HV303" s="385">
        <f>SUM(HV298:HV302)</f>
        <v>0</v>
      </c>
      <c r="HW303" s="384"/>
      <c r="HX303" s="384"/>
      <c r="HY303" s="384"/>
      <c r="HZ303" s="385">
        <f>SUM(HZ298:HZ302)</f>
        <v>341345.6174</v>
      </c>
      <c r="IA303" s="384"/>
      <c r="IB303" s="385">
        <f t="shared" ref="IB303:IC303" si="2318">SUM(IB298:IB302)</f>
        <v>100454.5561</v>
      </c>
      <c r="IC303" s="618">
        <f t="shared" si="2318"/>
        <v>240891.0613</v>
      </c>
      <c r="ID303" s="611"/>
      <c r="IE303" s="382" t="s">
        <v>29</v>
      </c>
      <c r="IF303" s="213"/>
      <c r="IG303" s="383"/>
      <c r="IH303" s="383"/>
      <c r="II303" s="384"/>
      <c r="IJ303" s="384"/>
      <c r="IK303" s="385">
        <f>SUM(IK298:IK302)</f>
        <v>421735.9371</v>
      </c>
      <c r="IL303" s="384"/>
      <c r="IM303" s="385">
        <f>SUM(IM298:IM302)</f>
        <v>0</v>
      </c>
      <c r="IN303" s="384"/>
      <c r="IO303" s="384"/>
      <c r="IP303" s="384"/>
      <c r="IQ303" s="385">
        <f>SUM(IQ298:IQ302)</f>
        <v>421735.9371</v>
      </c>
      <c r="IR303" s="384"/>
      <c r="IS303" s="385">
        <f t="shared" ref="IS303:IT303" si="2319">SUM(IS298:IS302)</f>
        <v>124112.6126</v>
      </c>
      <c r="IT303" s="618">
        <f t="shared" si="2319"/>
        <v>297623.3245</v>
      </c>
      <c r="IU303" s="611"/>
      <c r="IV303" s="382" t="s">
        <v>29</v>
      </c>
      <c r="IW303" s="213"/>
      <c r="IX303" s="383"/>
      <c r="IY303" s="383"/>
      <c r="IZ303" s="384"/>
      <c r="JA303" s="384"/>
      <c r="JB303" s="385">
        <f>SUM(JB298:JB302)</f>
        <v>389460.9926</v>
      </c>
      <c r="JC303" s="384"/>
      <c r="JD303" s="385">
        <f>SUM(JD298:JD302)</f>
        <v>0</v>
      </c>
      <c r="JE303" s="384"/>
      <c r="JF303" s="384"/>
      <c r="JG303" s="384"/>
      <c r="JH303" s="385">
        <f>SUM(JH298:JH302)</f>
        <v>389460.9926</v>
      </c>
      <c r="JI303" s="384"/>
      <c r="JJ303" s="385">
        <f t="shared" ref="JJ303:JK303" si="2320">SUM(JJ298:JJ302)</f>
        <v>114614.4235</v>
      </c>
      <c r="JK303" s="618">
        <f t="shared" si="2320"/>
        <v>274846.5691</v>
      </c>
      <c r="JL303" s="611"/>
      <c r="JM303" s="382" t="s">
        <v>29</v>
      </c>
      <c r="JN303" s="213"/>
      <c r="JO303" s="383"/>
      <c r="JP303" s="383"/>
      <c r="JQ303" s="384"/>
      <c r="JR303" s="384"/>
      <c r="JS303" s="385">
        <f>SUM(JS298:JS302)</f>
        <v>0</v>
      </c>
      <c r="JT303" s="384"/>
      <c r="JU303" s="385">
        <f>SUM(JU298:JU302)</f>
        <v>0</v>
      </c>
      <c r="JV303" s="384"/>
      <c r="JW303" s="384"/>
      <c r="JX303" s="384"/>
      <c r="JY303" s="385">
        <f>SUM(JY298:JY302)</f>
        <v>0</v>
      </c>
      <c r="JZ303" s="384"/>
      <c r="KA303" s="385">
        <f t="shared" ref="KA303:KB303" si="2321">SUM(KA298:KA302)</f>
        <v>0</v>
      </c>
      <c r="KB303" s="618">
        <f t="shared" si="2321"/>
        <v>0</v>
      </c>
      <c r="KC303" s="611"/>
      <c r="KD303" s="382" t="s">
        <v>29</v>
      </c>
      <c r="KE303" s="213"/>
      <c r="KF303" s="383"/>
      <c r="KG303" s="383"/>
      <c r="KH303" s="384"/>
      <c r="KI303" s="384"/>
      <c r="KJ303" s="385">
        <f>SUM(KJ298:KJ302)</f>
        <v>0</v>
      </c>
      <c r="KK303" s="384"/>
      <c r="KL303" s="385">
        <f>SUM(KL298:KL302)</f>
        <v>0</v>
      </c>
      <c r="KM303" s="384"/>
      <c r="KN303" s="384"/>
      <c r="KO303" s="384"/>
      <c r="KP303" s="385">
        <f>SUM(KP298:KP302)</f>
        <v>0</v>
      </c>
      <c r="KQ303" s="384"/>
      <c r="KR303" s="385">
        <f t="shared" ref="KR303:KS303" si="2322">SUM(KR298:KR302)</f>
        <v>0</v>
      </c>
      <c r="KS303" s="618">
        <f t="shared" si="2322"/>
        <v>0</v>
      </c>
      <c r="KT303" s="611"/>
      <c r="KU303" s="340"/>
    </row>
    <row r="304" ht="15.0" customHeight="1">
      <c r="A304" s="131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5"/>
      <c r="R304" s="131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5"/>
      <c r="AI304" s="131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5"/>
      <c r="AZ304" s="131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  <c r="BK304" s="124"/>
      <c r="BL304" s="124"/>
      <c r="BM304" s="124"/>
      <c r="BN304" s="124"/>
      <c r="BO304" s="124"/>
      <c r="BP304" s="125"/>
      <c r="BQ304" s="131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5"/>
      <c r="CH304" s="131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5"/>
      <c r="CY304" s="131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5"/>
      <c r="DP304" s="131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5"/>
      <c r="EG304" s="131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5"/>
      <c r="EX304" s="131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5"/>
      <c r="FO304" s="131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5"/>
      <c r="GF304" s="131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5"/>
      <c r="GW304" s="131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5"/>
      <c r="HN304" s="131"/>
      <c r="HO304" s="124"/>
      <c r="HP304" s="124"/>
      <c r="HQ304" s="124"/>
      <c r="HR304" s="124"/>
      <c r="HS304" s="124"/>
      <c r="HT304" s="124"/>
      <c r="HU304" s="124"/>
      <c r="HV304" s="124"/>
      <c r="HW304" s="124"/>
      <c r="HX304" s="124"/>
      <c r="HY304" s="124"/>
      <c r="HZ304" s="124"/>
      <c r="IA304" s="124"/>
      <c r="IB304" s="124"/>
      <c r="IC304" s="124"/>
      <c r="ID304" s="125"/>
      <c r="IE304" s="131"/>
      <c r="IF304" s="124"/>
      <c r="IG304" s="124"/>
      <c r="IH304" s="124"/>
      <c r="II304" s="124"/>
      <c r="IJ304" s="124"/>
      <c r="IK304" s="124"/>
      <c r="IL304" s="124"/>
      <c r="IM304" s="124"/>
      <c r="IN304" s="124"/>
      <c r="IO304" s="124"/>
      <c r="IP304" s="124"/>
      <c r="IQ304" s="124"/>
      <c r="IR304" s="124"/>
      <c r="IS304" s="124"/>
      <c r="IT304" s="124"/>
      <c r="IU304" s="125"/>
      <c r="IV304" s="131"/>
      <c r="IW304" s="124"/>
      <c r="IX304" s="124"/>
      <c r="IY304" s="124"/>
      <c r="IZ304" s="124"/>
      <c r="JA304" s="124"/>
      <c r="JB304" s="124"/>
      <c r="JC304" s="124"/>
      <c r="JD304" s="124"/>
      <c r="JE304" s="124"/>
      <c r="JF304" s="124"/>
      <c r="JG304" s="124"/>
      <c r="JH304" s="124"/>
      <c r="JI304" s="124"/>
      <c r="JJ304" s="124"/>
      <c r="JK304" s="124"/>
      <c r="JL304" s="125"/>
      <c r="JM304" s="131"/>
      <c r="JN304" s="124"/>
      <c r="JO304" s="124"/>
      <c r="JP304" s="124"/>
      <c r="JQ304" s="124"/>
      <c r="JR304" s="124"/>
      <c r="JS304" s="124"/>
      <c r="JT304" s="124"/>
      <c r="JU304" s="124"/>
      <c r="JV304" s="124"/>
      <c r="JW304" s="124"/>
      <c r="JX304" s="124"/>
      <c r="JY304" s="124"/>
      <c r="JZ304" s="124"/>
      <c r="KA304" s="124"/>
      <c r="KB304" s="124"/>
      <c r="KC304" s="125"/>
      <c r="KD304" s="131"/>
      <c r="KE304" s="124"/>
      <c r="KF304" s="124"/>
      <c r="KG304" s="124"/>
      <c r="KH304" s="124"/>
      <c r="KI304" s="124"/>
      <c r="KJ304" s="124"/>
      <c r="KK304" s="124"/>
      <c r="KL304" s="124"/>
      <c r="KM304" s="124"/>
      <c r="KN304" s="124"/>
      <c r="KO304" s="124"/>
      <c r="KP304" s="124"/>
      <c r="KQ304" s="124"/>
      <c r="KR304" s="124"/>
      <c r="KS304" s="124"/>
      <c r="KT304" s="125"/>
      <c r="KU304" s="124"/>
    </row>
    <row r="305" ht="15.0" customHeight="1">
      <c r="A305" s="131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5"/>
      <c r="R305" s="131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5"/>
      <c r="AI305" s="131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5"/>
      <c r="AZ305" s="131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4"/>
      <c r="BO305" s="124"/>
      <c r="BP305" s="125"/>
      <c r="BQ305" s="131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5"/>
      <c r="CH305" s="131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5"/>
      <c r="CY305" s="131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5"/>
      <c r="DP305" s="131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5"/>
      <c r="EG305" s="131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5"/>
      <c r="EX305" s="131"/>
      <c r="EY305" s="124"/>
      <c r="EZ305" s="124"/>
      <c r="FA305" s="124"/>
      <c r="FB305" s="124"/>
      <c r="FC305" s="124"/>
      <c r="FD305" s="124"/>
      <c r="FE305" s="124"/>
      <c r="FF305" s="124"/>
      <c r="FG305" s="124"/>
      <c r="FH305" s="124"/>
      <c r="FI305" s="124"/>
      <c r="FJ305" s="124"/>
      <c r="FK305" s="124"/>
      <c r="FL305" s="124"/>
      <c r="FM305" s="124"/>
      <c r="FN305" s="125"/>
      <c r="FO305" s="131"/>
      <c r="FP305" s="124"/>
      <c r="FQ305" s="124"/>
      <c r="FR305" s="124"/>
      <c r="FS305" s="124"/>
      <c r="FT305" s="124"/>
      <c r="FU305" s="124"/>
      <c r="FV305" s="124"/>
      <c r="FW305" s="124"/>
      <c r="FX305" s="124"/>
      <c r="FY305" s="124"/>
      <c r="FZ305" s="124"/>
      <c r="GA305" s="124"/>
      <c r="GB305" s="124"/>
      <c r="GC305" s="124"/>
      <c r="GD305" s="124"/>
      <c r="GE305" s="125"/>
      <c r="GF305" s="131"/>
      <c r="GG305" s="124"/>
      <c r="GH305" s="124"/>
      <c r="GI305" s="124"/>
      <c r="GJ305" s="124"/>
      <c r="GK305" s="124"/>
      <c r="GL305" s="124"/>
      <c r="GM305" s="124"/>
      <c r="GN305" s="124"/>
      <c r="GO305" s="124"/>
      <c r="GP305" s="124"/>
      <c r="GQ305" s="124"/>
      <c r="GR305" s="124"/>
      <c r="GS305" s="124"/>
      <c r="GT305" s="124"/>
      <c r="GU305" s="124"/>
      <c r="GV305" s="125"/>
      <c r="GW305" s="131"/>
      <c r="GX305" s="124"/>
      <c r="GY305" s="124"/>
      <c r="GZ305" s="124"/>
      <c r="HA305" s="124"/>
      <c r="HB305" s="124"/>
      <c r="HC305" s="124"/>
      <c r="HD305" s="124"/>
      <c r="HE305" s="124"/>
      <c r="HF305" s="124"/>
      <c r="HG305" s="124"/>
      <c r="HH305" s="124"/>
      <c r="HI305" s="124"/>
      <c r="HJ305" s="124"/>
      <c r="HK305" s="124"/>
      <c r="HL305" s="124"/>
      <c r="HM305" s="125"/>
      <c r="HN305" s="131"/>
      <c r="HO305" s="124"/>
      <c r="HP305" s="124"/>
      <c r="HQ305" s="124"/>
      <c r="HR305" s="124"/>
      <c r="HS305" s="124"/>
      <c r="HT305" s="124"/>
      <c r="HU305" s="124"/>
      <c r="HV305" s="124"/>
      <c r="HW305" s="124"/>
      <c r="HX305" s="124"/>
      <c r="HY305" s="124"/>
      <c r="HZ305" s="124"/>
      <c r="IA305" s="124"/>
      <c r="IB305" s="124"/>
      <c r="IC305" s="124"/>
      <c r="ID305" s="125"/>
      <c r="IE305" s="131"/>
      <c r="IF305" s="124"/>
      <c r="IG305" s="124"/>
      <c r="IH305" s="124"/>
      <c r="II305" s="124"/>
      <c r="IJ305" s="124"/>
      <c r="IK305" s="124"/>
      <c r="IL305" s="124"/>
      <c r="IM305" s="124"/>
      <c r="IN305" s="124"/>
      <c r="IO305" s="124"/>
      <c r="IP305" s="124"/>
      <c r="IQ305" s="124"/>
      <c r="IR305" s="124"/>
      <c r="IS305" s="124"/>
      <c r="IT305" s="124"/>
      <c r="IU305" s="125"/>
      <c r="IV305" s="131"/>
      <c r="IW305" s="124"/>
      <c r="IX305" s="124"/>
      <c r="IY305" s="124"/>
      <c r="IZ305" s="124"/>
      <c r="JA305" s="124"/>
      <c r="JB305" s="124"/>
      <c r="JC305" s="124"/>
      <c r="JD305" s="124"/>
      <c r="JE305" s="124"/>
      <c r="JF305" s="124"/>
      <c r="JG305" s="124"/>
      <c r="JH305" s="124"/>
      <c r="JI305" s="124"/>
      <c r="JJ305" s="124"/>
      <c r="JK305" s="124"/>
      <c r="JL305" s="125"/>
      <c r="JM305" s="131"/>
      <c r="JN305" s="124"/>
      <c r="JO305" s="124"/>
      <c r="JP305" s="124"/>
      <c r="JQ305" s="124"/>
      <c r="JR305" s="124"/>
      <c r="JS305" s="124"/>
      <c r="JT305" s="124"/>
      <c r="JU305" s="124"/>
      <c r="JV305" s="124"/>
      <c r="JW305" s="124"/>
      <c r="JX305" s="124"/>
      <c r="JY305" s="124"/>
      <c r="JZ305" s="124"/>
      <c r="KA305" s="124"/>
      <c r="KB305" s="124"/>
      <c r="KC305" s="125"/>
      <c r="KD305" s="131"/>
      <c r="KE305" s="124"/>
      <c r="KF305" s="124"/>
      <c r="KG305" s="124"/>
      <c r="KH305" s="124"/>
      <c r="KI305" s="124"/>
      <c r="KJ305" s="124"/>
      <c r="KK305" s="124"/>
      <c r="KL305" s="124"/>
      <c r="KM305" s="124"/>
      <c r="KN305" s="124"/>
      <c r="KO305" s="124"/>
      <c r="KP305" s="124"/>
      <c r="KQ305" s="124"/>
      <c r="KR305" s="124"/>
      <c r="KS305" s="124"/>
      <c r="KT305" s="125"/>
      <c r="KU305" s="124"/>
    </row>
    <row r="306" ht="15.0" customHeight="1">
      <c r="A306" s="131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5"/>
      <c r="R306" s="131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5"/>
      <c r="AI306" s="131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5"/>
      <c r="AZ306" s="131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  <c r="BK306" s="124"/>
      <c r="BL306" s="124"/>
      <c r="BM306" s="124"/>
      <c r="BN306" s="124"/>
      <c r="BO306" s="124"/>
      <c r="BP306" s="125"/>
      <c r="BQ306" s="131"/>
      <c r="BR306" s="124"/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5"/>
      <c r="CH306" s="131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5"/>
      <c r="CY306" s="131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5"/>
      <c r="DP306" s="131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5"/>
      <c r="EG306" s="131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5"/>
      <c r="EX306" s="131"/>
      <c r="EY306" s="124"/>
      <c r="EZ306" s="124"/>
      <c r="FA306" s="124"/>
      <c r="FB306" s="124"/>
      <c r="FC306" s="124"/>
      <c r="FD306" s="124"/>
      <c r="FE306" s="124"/>
      <c r="FF306" s="124"/>
      <c r="FG306" s="124"/>
      <c r="FH306" s="124"/>
      <c r="FI306" s="124"/>
      <c r="FJ306" s="124"/>
      <c r="FK306" s="124"/>
      <c r="FL306" s="124"/>
      <c r="FM306" s="124"/>
      <c r="FN306" s="125"/>
      <c r="FO306" s="131"/>
      <c r="FP306" s="124"/>
      <c r="FQ306" s="124"/>
      <c r="FR306" s="124"/>
      <c r="FS306" s="124"/>
      <c r="FT306" s="124"/>
      <c r="FU306" s="124"/>
      <c r="FV306" s="124"/>
      <c r="FW306" s="124"/>
      <c r="FX306" s="124"/>
      <c r="FY306" s="124"/>
      <c r="FZ306" s="124"/>
      <c r="GA306" s="124"/>
      <c r="GB306" s="124"/>
      <c r="GC306" s="124"/>
      <c r="GD306" s="124"/>
      <c r="GE306" s="125"/>
      <c r="GF306" s="131"/>
      <c r="GG306" s="124"/>
      <c r="GH306" s="388" t="str">
        <f t="shared" ref="GH306:GH307" si="2323">GH205</f>
        <v/>
      </c>
      <c r="GI306" s="124"/>
      <c r="GJ306" s="124"/>
      <c r="GK306" s="124"/>
      <c r="GL306" s="124"/>
      <c r="GM306" s="124"/>
      <c r="GN306" s="124"/>
      <c r="GO306" s="124"/>
      <c r="GP306" s="124"/>
      <c r="GQ306" s="124"/>
      <c r="GR306" s="124"/>
      <c r="GS306" s="124"/>
      <c r="GT306" s="124"/>
      <c r="GU306" s="124"/>
      <c r="GV306" s="125"/>
      <c r="GW306" s="131"/>
      <c r="GX306" s="124"/>
      <c r="GY306" s="124"/>
      <c r="GZ306" s="124"/>
      <c r="HA306" s="124"/>
      <c r="HB306" s="124"/>
      <c r="HC306" s="124"/>
      <c r="HD306" s="124"/>
      <c r="HE306" s="124"/>
      <c r="HF306" s="124"/>
      <c r="HG306" s="124"/>
      <c r="HH306" s="124"/>
      <c r="HI306" s="124"/>
      <c r="HJ306" s="124"/>
      <c r="HK306" s="124"/>
      <c r="HL306" s="124"/>
      <c r="HM306" s="125"/>
      <c r="HN306" s="131"/>
      <c r="HO306" s="124"/>
      <c r="HP306" s="124"/>
      <c r="HQ306" s="124"/>
      <c r="HR306" s="124"/>
      <c r="HS306" s="124"/>
      <c r="HT306" s="124"/>
      <c r="HU306" s="124"/>
      <c r="HV306" s="124"/>
      <c r="HW306" s="124"/>
      <c r="HX306" s="124"/>
      <c r="HY306" s="124"/>
      <c r="HZ306" s="124"/>
      <c r="IA306" s="124"/>
      <c r="IB306" s="124"/>
      <c r="IC306" s="124"/>
      <c r="ID306" s="125"/>
      <c r="IE306" s="131"/>
      <c r="IF306" s="124"/>
      <c r="IG306" s="124"/>
      <c r="IH306" s="124"/>
      <c r="II306" s="124"/>
      <c r="IJ306" s="124"/>
      <c r="IK306" s="124"/>
      <c r="IL306" s="124"/>
      <c r="IM306" s="124"/>
      <c r="IN306" s="124"/>
      <c r="IO306" s="124"/>
      <c r="IP306" s="124"/>
      <c r="IQ306" s="124"/>
      <c r="IR306" s="124"/>
      <c r="IS306" s="124"/>
      <c r="IT306" s="124"/>
      <c r="IU306" s="125"/>
      <c r="IV306" s="131"/>
      <c r="IW306" s="124"/>
      <c r="IX306" s="124"/>
      <c r="IY306" s="124"/>
      <c r="IZ306" s="124"/>
      <c r="JA306" s="124"/>
      <c r="JB306" s="124"/>
      <c r="JC306" s="124"/>
      <c r="JD306" s="124"/>
      <c r="JE306" s="124"/>
      <c r="JF306" s="124"/>
      <c r="JG306" s="124"/>
      <c r="JH306" s="124"/>
      <c r="JI306" s="124"/>
      <c r="JJ306" s="124"/>
      <c r="JK306" s="124"/>
      <c r="JL306" s="125"/>
      <c r="JM306" s="131"/>
      <c r="JN306" s="124"/>
      <c r="JO306" s="124"/>
      <c r="JP306" s="124"/>
      <c r="JQ306" s="124"/>
      <c r="JR306" s="124"/>
      <c r="JS306" s="124"/>
      <c r="JT306" s="124"/>
      <c r="JU306" s="124"/>
      <c r="JV306" s="124"/>
      <c r="JW306" s="124"/>
      <c r="JX306" s="124"/>
      <c r="JY306" s="124"/>
      <c r="JZ306" s="124"/>
      <c r="KA306" s="124"/>
      <c r="KB306" s="124"/>
      <c r="KC306" s="125"/>
      <c r="KD306" s="131"/>
      <c r="KE306" s="124"/>
      <c r="KF306" s="124"/>
      <c r="KG306" s="124"/>
      <c r="KH306" s="124"/>
      <c r="KI306" s="124"/>
      <c r="KJ306" s="124"/>
      <c r="KK306" s="124"/>
      <c r="KL306" s="124"/>
      <c r="KM306" s="124"/>
      <c r="KN306" s="124"/>
      <c r="KO306" s="124"/>
      <c r="KP306" s="124"/>
      <c r="KQ306" s="124"/>
      <c r="KR306" s="124"/>
      <c r="KS306" s="124"/>
      <c r="KT306" s="125"/>
      <c r="KU306" s="124"/>
    </row>
    <row r="307" ht="15.0" customHeight="1">
      <c r="A307" s="387"/>
      <c r="B307" s="388" t="s">
        <v>89</v>
      </c>
      <c r="C307" s="388" t="str">
        <f>C206</f>
        <v>: Provinsi Sulawesi Tenggara</v>
      </c>
      <c r="D307" s="388"/>
      <c r="E307" s="388"/>
      <c r="F307" s="388"/>
      <c r="G307" s="388" t="s">
        <v>91</v>
      </c>
      <c r="H307" s="388"/>
      <c r="I307" s="389"/>
      <c r="J307" s="390"/>
      <c r="K307" s="390"/>
      <c r="L307" s="390"/>
      <c r="M307" s="390"/>
      <c r="N307" s="390"/>
      <c r="O307" s="390"/>
      <c r="P307" s="137" t="s">
        <v>167</v>
      </c>
      <c r="Q307" s="391"/>
      <c r="R307" s="387"/>
      <c r="S307" s="388" t="s">
        <v>89</v>
      </c>
      <c r="T307" s="388" t="str">
        <f>T206</f>
        <v>: Provinsi Sulawesi Tenggara</v>
      </c>
      <c r="U307" s="388"/>
      <c r="V307" s="388"/>
      <c r="W307" s="388"/>
      <c r="X307" s="388" t="s">
        <v>91</v>
      </c>
      <c r="Y307" s="388"/>
      <c r="Z307" s="389"/>
      <c r="AA307" s="390"/>
      <c r="AB307" s="390"/>
      <c r="AC307" s="390"/>
      <c r="AD307" s="390"/>
      <c r="AE307" s="390"/>
      <c r="AF307" s="390"/>
      <c r="AG307" s="137" t="s">
        <v>167</v>
      </c>
      <c r="AH307" s="391"/>
      <c r="AI307" s="387"/>
      <c r="AJ307" s="388" t="s">
        <v>89</v>
      </c>
      <c r="AK307" s="388" t="str">
        <f>AK206</f>
        <v>: Provinsi Sulawesi Tenggara</v>
      </c>
      <c r="AL307" s="388"/>
      <c r="AM307" s="388"/>
      <c r="AN307" s="388"/>
      <c r="AO307" s="388" t="s">
        <v>91</v>
      </c>
      <c r="AP307" s="388"/>
      <c r="AQ307" s="389"/>
      <c r="AR307" s="390"/>
      <c r="AS307" s="390"/>
      <c r="AT307" s="390"/>
      <c r="AU307" s="390"/>
      <c r="AV307" s="390"/>
      <c r="AW307" s="390"/>
      <c r="AX307" s="137" t="s">
        <v>167</v>
      </c>
      <c r="AY307" s="391"/>
      <c r="AZ307" s="387"/>
      <c r="BA307" s="388" t="s">
        <v>89</v>
      </c>
      <c r="BB307" s="388" t="str">
        <f>BB206</f>
        <v>: Provinsi Sulawesi Tenggara</v>
      </c>
      <c r="BC307" s="388"/>
      <c r="BD307" s="388"/>
      <c r="BE307" s="388"/>
      <c r="BF307" s="388" t="s">
        <v>91</v>
      </c>
      <c r="BG307" s="388"/>
      <c r="BH307" s="389"/>
      <c r="BI307" s="390"/>
      <c r="BJ307" s="390"/>
      <c r="BK307" s="390"/>
      <c r="BL307" s="390"/>
      <c r="BM307" s="390"/>
      <c r="BN307" s="390"/>
      <c r="BO307" s="137" t="s">
        <v>167</v>
      </c>
      <c r="BP307" s="391"/>
      <c r="BQ307" s="387"/>
      <c r="BR307" s="388" t="s">
        <v>89</v>
      </c>
      <c r="BS307" s="388" t="str">
        <f>BS206</f>
        <v>: Provinsi Sulawesi Tenggara</v>
      </c>
      <c r="BT307" s="388"/>
      <c r="BU307" s="388"/>
      <c r="BV307" s="388"/>
      <c r="BW307" s="388" t="s">
        <v>91</v>
      </c>
      <c r="BX307" s="388"/>
      <c r="BY307" s="389"/>
      <c r="BZ307" s="390"/>
      <c r="CA307" s="390"/>
      <c r="CB307" s="390"/>
      <c r="CC307" s="390"/>
      <c r="CD307" s="390"/>
      <c r="CE307" s="390"/>
      <c r="CF307" s="137" t="s">
        <v>167</v>
      </c>
      <c r="CG307" s="391"/>
      <c r="CH307" s="387"/>
      <c r="CI307" s="388" t="s">
        <v>89</v>
      </c>
      <c r="CJ307" s="388" t="str">
        <f>CJ206</f>
        <v>: Provinsi Sulawesi Tenggara</v>
      </c>
      <c r="CK307" s="388"/>
      <c r="CL307" s="388"/>
      <c r="CM307" s="388"/>
      <c r="CN307" s="388" t="s">
        <v>91</v>
      </c>
      <c r="CO307" s="388"/>
      <c r="CP307" s="389"/>
      <c r="CQ307" s="390"/>
      <c r="CR307" s="390"/>
      <c r="CS307" s="390"/>
      <c r="CT307" s="390"/>
      <c r="CU307" s="390"/>
      <c r="CV307" s="390"/>
      <c r="CW307" s="137" t="s">
        <v>167</v>
      </c>
      <c r="CX307" s="391"/>
      <c r="CY307" s="387"/>
      <c r="CZ307" s="388" t="s">
        <v>89</v>
      </c>
      <c r="DA307" s="388" t="str">
        <f>DA206</f>
        <v>: Provinsi Sulawesi Tenggara</v>
      </c>
      <c r="DB307" s="388"/>
      <c r="DC307" s="388"/>
      <c r="DD307" s="388"/>
      <c r="DE307" s="388" t="s">
        <v>91</v>
      </c>
      <c r="DF307" s="388"/>
      <c r="DG307" s="389"/>
      <c r="DH307" s="390"/>
      <c r="DI307" s="390"/>
      <c r="DJ307" s="390"/>
      <c r="DK307" s="390"/>
      <c r="DL307" s="390"/>
      <c r="DM307" s="390"/>
      <c r="DN307" s="137" t="s">
        <v>167</v>
      </c>
      <c r="DO307" s="391"/>
      <c r="DP307" s="387"/>
      <c r="DQ307" s="388" t="s">
        <v>89</v>
      </c>
      <c r="DR307" s="388" t="str">
        <f>DR206</f>
        <v>: Provinsi Sulawesi Tenggara</v>
      </c>
      <c r="DS307" s="388"/>
      <c r="DT307" s="388"/>
      <c r="DU307" s="388"/>
      <c r="DV307" s="388" t="s">
        <v>91</v>
      </c>
      <c r="DW307" s="388"/>
      <c r="DX307" s="389"/>
      <c r="DY307" s="390"/>
      <c r="DZ307" s="390"/>
      <c r="EA307" s="390"/>
      <c r="EB307" s="390"/>
      <c r="EC307" s="390"/>
      <c r="ED307" s="390"/>
      <c r="EE307" s="137" t="s">
        <v>167</v>
      </c>
      <c r="EF307" s="392"/>
      <c r="EG307" s="387"/>
      <c r="EH307" s="388" t="s">
        <v>89</v>
      </c>
      <c r="EI307" s="388" t="str">
        <f>EI206</f>
        <v>: Provinsi Sulawesi Tenggara</v>
      </c>
      <c r="EJ307" s="388"/>
      <c r="EK307" s="388"/>
      <c r="EL307" s="388"/>
      <c r="EM307" s="388" t="s">
        <v>91</v>
      </c>
      <c r="EN307" s="388"/>
      <c r="EO307" s="389"/>
      <c r="EP307" s="390"/>
      <c r="EQ307" s="390"/>
      <c r="ER307" s="390"/>
      <c r="ES307" s="390"/>
      <c r="ET307" s="390"/>
      <c r="EU307" s="390"/>
      <c r="EV307" s="137" t="s">
        <v>167</v>
      </c>
      <c r="EW307" s="392"/>
      <c r="EX307" s="387"/>
      <c r="EY307" s="388" t="s">
        <v>89</v>
      </c>
      <c r="EZ307" s="388" t="str">
        <f>EZ206</f>
        <v>: Provinsi Sulawesi Tenggara</v>
      </c>
      <c r="FA307" s="388"/>
      <c r="FB307" s="388"/>
      <c r="FC307" s="388"/>
      <c r="FD307" s="388" t="s">
        <v>91</v>
      </c>
      <c r="FE307" s="388"/>
      <c r="FF307" s="389"/>
      <c r="FG307" s="390"/>
      <c r="FH307" s="390"/>
      <c r="FI307" s="390"/>
      <c r="FJ307" s="390"/>
      <c r="FK307" s="390"/>
      <c r="FL307" s="390"/>
      <c r="FM307" s="137" t="s">
        <v>167</v>
      </c>
      <c r="FN307" s="391"/>
      <c r="FO307" s="387"/>
      <c r="FP307" s="388" t="s">
        <v>89</v>
      </c>
      <c r="FQ307" s="388" t="str">
        <f>FQ206</f>
        <v>: Provinsi Sulawesi Tenggara</v>
      </c>
      <c r="FR307" s="388"/>
      <c r="FS307" s="388"/>
      <c r="FT307" s="388"/>
      <c r="FU307" s="388" t="s">
        <v>91</v>
      </c>
      <c r="FV307" s="388"/>
      <c r="FW307" s="389"/>
      <c r="FX307" s="390"/>
      <c r="FY307" s="390"/>
      <c r="FZ307" s="390"/>
      <c r="GA307" s="390"/>
      <c r="GB307" s="390"/>
      <c r="GC307" s="390"/>
      <c r="GD307" s="137" t="s">
        <v>167</v>
      </c>
      <c r="GE307" s="392"/>
      <c r="GF307" s="387"/>
      <c r="GG307" s="388" t="s">
        <v>89</v>
      </c>
      <c r="GH307" s="388" t="str">
        <f t="shared" si="2323"/>
        <v>: Provinsi Sulawesi Tenggara</v>
      </c>
      <c r="GI307" s="388"/>
      <c r="GJ307" s="388"/>
      <c r="GK307" s="388"/>
      <c r="GL307" s="388" t="s">
        <v>91</v>
      </c>
      <c r="GM307" s="388"/>
      <c r="GN307" s="389"/>
      <c r="GO307" s="390"/>
      <c r="GP307" s="390"/>
      <c r="GQ307" s="390"/>
      <c r="GR307" s="390"/>
      <c r="GS307" s="390"/>
      <c r="GT307" s="390"/>
      <c r="GU307" s="137" t="s">
        <v>167</v>
      </c>
      <c r="GV307" s="392"/>
      <c r="GW307" s="387"/>
      <c r="GX307" s="388" t="s">
        <v>89</v>
      </c>
      <c r="GY307" s="388" t="str">
        <f>GY206</f>
        <v>: Provinsi Sulawesi Tenggara</v>
      </c>
      <c r="GZ307" s="388"/>
      <c r="HA307" s="388"/>
      <c r="HB307" s="388"/>
      <c r="HC307" s="388" t="s">
        <v>91</v>
      </c>
      <c r="HD307" s="388"/>
      <c r="HE307" s="389"/>
      <c r="HF307" s="390"/>
      <c r="HG307" s="390"/>
      <c r="HH307" s="390"/>
      <c r="HI307" s="390"/>
      <c r="HJ307" s="390"/>
      <c r="HK307" s="390"/>
      <c r="HL307" s="137" t="s">
        <v>167</v>
      </c>
      <c r="HM307" s="392"/>
      <c r="HN307" s="387"/>
      <c r="HO307" s="388" t="s">
        <v>89</v>
      </c>
      <c r="HP307" s="388" t="str">
        <f>HP206</f>
        <v>: Provinsi Sulawesi Tenggara</v>
      </c>
      <c r="HQ307" s="388"/>
      <c r="HR307" s="388"/>
      <c r="HS307" s="388"/>
      <c r="HT307" s="388" t="s">
        <v>91</v>
      </c>
      <c r="HU307" s="388"/>
      <c r="HV307" s="389"/>
      <c r="HW307" s="390"/>
      <c r="HX307" s="390"/>
      <c r="HY307" s="390"/>
      <c r="HZ307" s="390"/>
      <c r="IA307" s="390"/>
      <c r="IB307" s="390"/>
      <c r="IC307" s="137" t="s">
        <v>167</v>
      </c>
      <c r="ID307" s="392"/>
      <c r="IE307" s="387"/>
      <c r="IF307" s="388" t="s">
        <v>89</v>
      </c>
      <c r="IG307" s="388" t="str">
        <f>IG206</f>
        <v>: Provinsi Sulawesi Tenggara</v>
      </c>
      <c r="IH307" s="388"/>
      <c r="II307" s="388"/>
      <c r="IJ307" s="388"/>
      <c r="IK307" s="388" t="s">
        <v>91</v>
      </c>
      <c r="IL307" s="388"/>
      <c r="IM307" s="389"/>
      <c r="IN307" s="390"/>
      <c r="IO307" s="390"/>
      <c r="IP307" s="390"/>
      <c r="IQ307" s="390"/>
      <c r="IR307" s="390"/>
      <c r="IS307" s="390"/>
      <c r="IT307" s="137" t="s">
        <v>167</v>
      </c>
      <c r="IU307" s="392"/>
      <c r="IV307" s="387"/>
      <c r="IW307" s="388" t="s">
        <v>89</v>
      </c>
      <c r="IX307" s="388" t="str">
        <f>IX206</f>
        <v>: Provinsi Sulawesi Tenggara</v>
      </c>
      <c r="IY307" s="388"/>
      <c r="IZ307" s="388"/>
      <c r="JA307" s="388"/>
      <c r="JB307" s="388" t="s">
        <v>91</v>
      </c>
      <c r="JC307" s="388"/>
      <c r="JD307" s="389"/>
      <c r="JE307" s="390"/>
      <c r="JF307" s="390"/>
      <c r="JG307" s="390"/>
      <c r="JH307" s="390"/>
      <c r="JI307" s="390"/>
      <c r="JJ307" s="390"/>
      <c r="JK307" s="137" t="s">
        <v>167</v>
      </c>
      <c r="JL307" s="392"/>
      <c r="JM307" s="387"/>
      <c r="JN307" s="388" t="s">
        <v>89</v>
      </c>
      <c r="JO307" s="388" t="str">
        <f>JO206</f>
        <v>: Provinsi Sulawesi Tenggara</v>
      </c>
      <c r="JP307" s="388"/>
      <c r="JQ307" s="388"/>
      <c r="JR307" s="388"/>
      <c r="JS307" s="388" t="s">
        <v>91</v>
      </c>
      <c r="JT307" s="388"/>
      <c r="JU307" s="389"/>
      <c r="JV307" s="390"/>
      <c r="JW307" s="390"/>
      <c r="JX307" s="390"/>
      <c r="JY307" s="390"/>
      <c r="JZ307" s="390"/>
      <c r="KA307" s="390"/>
      <c r="KB307" s="137" t="s">
        <v>167</v>
      </c>
      <c r="KC307" s="392"/>
      <c r="KD307" s="387"/>
      <c r="KE307" s="388" t="s">
        <v>89</v>
      </c>
      <c r="KF307" s="388" t="str">
        <f>KF206</f>
        <v>: Provinsi Sulawesi Tenggara</v>
      </c>
      <c r="KG307" s="388"/>
      <c r="KH307" s="388"/>
      <c r="KI307" s="388"/>
      <c r="KJ307" s="388" t="s">
        <v>91</v>
      </c>
      <c r="KK307" s="388"/>
      <c r="KL307" s="389"/>
      <c r="KM307" s="390"/>
      <c r="KN307" s="390"/>
      <c r="KO307" s="390"/>
      <c r="KP307" s="390"/>
      <c r="KQ307" s="390"/>
      <c r="KR307" s="390"/>
      <c r="KS307" s="137" t="s">
        <v>167</v>
      </c>
      <c r="KT307" s="392"/>
      <c r="KU307" s="390"/>
    </row>
    <row r="308" ht="15.0" customHeight="1">
      <c r="A308" s="393"/>
      <c r="B308" s="394" t="s">
        <v>93</v>
      </c>
      <c r="C308" s="394" t="s">
        <v>94</v>
      </c>
      <c r="D308" s="394"/>
      <c r="E308" s="394"/>
      <c r="F308" s="394"/>
      <c r="G308" s="394" t="s">
        <v>95</v>
      </c>
      <c r="H308" s="394"/>
      <c r="I308" s="395"/>
      <c r="J308" s="390"/>
      <c r="K308" s="390"/>
      <c r="L308" s="390"/>
      <c r="M308" s="390"/>
      <c r="N308" s="390"/>
      <c r="O308" s="390"/>
      <c r="P308" s="40"/>
      <c r="Q308" s="391"/>
      <c r="R308" s="393"/>
      <c r="S308" s="394" t="s">
        <v>93</v>
      </c>
      <c r="T308" s="394" t="s">
        <v>94</v>
      </c>
      <c r="U308" s="394"/>
      <c r="V308" s="394"/>
      <c r="W308" s="394"/>
      <c r="X308" s="394" t="s">
        <v>95</v>
      </c>
      <c r="Y308" s="394"/>
      <c r="Z308" s="395"/>
      <c r="AA308" s="390"/>
      <c r="AB308" s="390"/>
      <c r="AC308" s="390"/>
      <c r="AD308" s="390"/>
      <c r="AE308" s="390"/>
      <c r="AF308" s="390"/>
      <c r="AG308" s="40"/>
      <c r="AH308" s="391"/>
      <c r="AI308" s="393"/>
      <c r="AJ308" s="394" t="s">
        <v>93</v>
      </c>
      <c r="AK308" s="394" t="s">
        <v>94</v>
      </c>
      <c r="AL308" s="394"/>
      <c r="AM308" s="394"/>
      <c r="AN308" s="394"/>
      <c r="AO308" s="394" t="s">
        <v>95</v>
      </c>
      <c r="AP308" s="394"/>
      <c r="AQ308" s="395"/>
      <c r="AR308" s="390"/>
      <c r="AS308" s="390"/>
      <c r="AT308" s="390"/>
      <c r="AU308" s="390"/>
      <c r="AV308" s="390"/>
      <c r="AW308" s="390"/>
      <c r="AX308" s="40"/>
      <c r="AY308" s="391"/>
      <c r="AZ308" s="393"/>
      <c r="BA308" s="394" t="s">
        <v>93</v>
      </c>
      <c r="BB308" s="394" t="s">
        <v>94</v>
      </c>
      <c r="BC308" s="394"/>
      <c r="BD308" s="394"/>
      <c r="BE308" s="394"/>
      <c r="BF308" s="394" t="s">
        <v>95</v>
      </c>
      <c r="BG308" s="394"/>
      <c r="BH308" s="395"/>
      <c r="BI308" s="390"/>
      <c r="BJ308" s="390"/>
      <c r="BK308" s="390"/>
      <c r="BL308" s="390"/>
      <c r="BM308" s="390"/>
      <c r="BN308" s="390"/>
      <c r="BO308" s="40"/>
      <c r="BP308" s="391"/>
      <c r="BQ308" s="393"/>
      <c r="BR308" s="394" t="s">
        <v>93</v>
      </c>
      <c r="BS308" s="394" t="s">
        <v>94</v>
      </c>
      <c r="BT308" s="394"/>
      <c r="BU308" s="394"/>
      <c r="BV308" s="394"/>
      <c r="BW308" s="394" t="s">
        <v>95</v>
      </c>
      <c r="BX308" s="394"/>
      <c r="BY308" s="395"/>
      <c r="BZ308" s="390"/>
      <c r="CA308" s="390"/>
      <c r="CB308" s="390"/>
      <c r="CC308" s="390"/>
      <c r="CD308" s="390"/>
      <c r="CE308" s="390"/>
      <c r="CF308" s="40"/>
      <c r="CG308" s="391"/>
      <c r="CH308" s="393"/>
      <c r="CI308" s="394" t="s">
        <v>93</v>
      </c>
      <c r="CJ308" s="394" t="s">
        <v>94</v>
      </c>
      <c r="CK308" s="394"/>
      <c r="CL308" s="394"/>
      <c r="CM308" s="394"/>
      <c r="CN308" s="394" t="s">
        <v>95</v>
      </c>
      <c r="CO308" s="394"/>
      <c r="CP308" s="395"/>
      <c r="CQ308" s="390"/>
      <c r="CR308" s="390"/>
      <c r="CS308" s="390"/>
      <c r="CT308" s="390"/>
      <c r="CU308" s="390"/>
      <c r="CV308" s="390"/>
      <c r="CW308" s="40"/>
      <c r="CX308" s="391"/>
      <c r="CY308" s="393"/>
      <c r="CZ308" s="394" t="s">
        <v>93</v>
      </c>
      <c r="DA308" s="394" t="s">
        <v>94</v>
      </c>
      <c r="DB308" s="394"/>
      <c r="DC308" s="394"/>
      <c r="DD308" s="394"/>
      <c r="DE308" s="394" t="s">
        <v>95</v>
      </c>
      <c r="DF308" s="394"/>
      <c r="DG308" s="395"/>
      <c r="DH308" s="390"/>
      <c r="DI308" s="390"/>
      <c r="DJ308" s="390"/>
      <c r="DK308" s="390"/>
      <c r="DL308" s="390"/>
      <c r="DM308" s="390"/>
      <c r="DN308" s="40"/>
      <c r="DO308" s="391"/>
      <c r="DP308" s="393"/>
      <c r="DQ308" s="394" t="s">
        <v>93</v>
      </c>
      <c r="DR308" s="394" t="s">
        <v>94</v>
      </c>
      <c r="DS308" s="394"/>
      <c r="DT308" s="394"/>
      <c r="DU308" s="394"/>
      <c r="DV308" s="394" t="s">
        <v>95</v>
      </c>
      <c r="DW308" s="394"/>
      <c r="DX308" s="395"/>
      <c r="DY308" s="390"/>
      <c r="DZ308" s="390"/>
      <c r="EA308" s="390"/>
      <c r="EB308" s="390"/>
      <c r="EC308" s="390"/>
      <c r="ED308" s="390"/>
      <c r="EE308" s="40"/>
      <c r="EF308" s="392"/>
      <c r="EG308" s="393"/>
      <c r="EH308" s="394" t="s">
        <v>93</v>
      </c>
      <c r="EI308" s="394" t="s">
        <v>94</v>
      </c>
      <c r="EJ308" s="394"/>
      <c r="EK308" s="394"/>
      <c r="EL308" s="394"/>
      <c r="EM308" s="394" t="s">
        <v>95</v>
      </c>
      <c r="EN308" s="394"/>
      <c r="EO308" s="395"/>
      <c r="EP308" s="390"/>
      <c r="EQ308" s="390"/>
      <c r="ER308" s="390"/>
      <c r="ES308" s="390"/>
      <c r="ET308" s="390"/>
      <c r="EU308" s="390"/>
      <c r="EV308" s="40"/>
      <c r="EW308" s="392"/>
      <c r="EX308" s="393"/>
      <c r="EY308" s="394" t="s">
        <v>93</v>
      </c>
      <c r="EZ308" s="394" t="s">
        <v>94</v>
      </c>
      <c r="FA308" s="394"/>
      <c r="FB308" s="394"/>
      <c r="FC308" s="394"/>
      <c r="FD308" s="394" t="s">
        <v>95</v>
      </c>
      <c r="FE308" s="394"/>
      <c r="FF308" s="395"/>
      <c r="FG308" s="390"/>
      <c r="FH308" s="390"/>
      <c r="FI308" s="390"/>
      <c r="FJ308" s="390"/>
      <c r="FK308" s="390"/>
      <c r="FL308" s="390"/>
      <c r="FM308" s="40"/>
      <c r="FN308" s="391"/>
      <c r="FO308" s="393"/>
      <c r="FP308" s="394" t="s">
        <v>93</v>
      </c>
      <c r="FQ308" s="394" t="s">
        <v>94</v>
      </c>
      <c r="FR308" s="394"/>
      <c r="FS308" s="394"/>
      <c r="FT308" s="394"/>
      <c r="FU308" s="394" t="s">
        <v>95</v>
      </c>
      <c r="FV308" s="394"/>
      <c r="FW308" s="395"/>
      <c r="FX308" s="390"/>
      <c r="FY308" s="390"/>
      <c r="FZ308" s="390"/>
      <c r="GA308" s="390"/>
      <c r="GB308" s="390"/>
      <c r="GC308" s="390"/>
      <c r="GD308" s="40"/>
      <c r="GE308" s="392"/>
      <c r="GF308" s="393"/>
      <c r="GG308" s="394" t="s">
        <v>93</v>
      </c>
      <c r="GH308" s="394" t="s">
        <v>94</v>
      </c>
      <c r="GI308" s="394"/>
      <c r="GJ308" s="394"/>
      <c r="GK308" s="394"/>
      <c r="GL308" s="394" t="s">
        <v>95</v>
      </c>
      <c r="GM308" s="394"/>
      <c r="GN308" s="395"/>
      <c r="GO308" s="390"/>
      <c r="GP308" s="390"/>
      <c r="GQ308" s="390"/>
      <c r="GR308" s="390"/>
      <c r="GS308" s="390"/>
      <c r="GT308" s="390"/>
      <c r="GU308" s="40"/>
      <c r="GV308" s="392"/>
      <c r="GW308" s="393"/>
      <c r="GX308" s="394" t="s">
        <v>93</v>
      </c>
      <c r="GY308" s="394" t="s">
        <v>94</v>
      </c>
      <c r="GZ308" s="394"/>
      <c r="HA308" s="394"/>
      <c r="HB308" s="394"/>
      <c r="HC308" s="394" t="s">
        <v>95</v>
      </c>
      <c r="HD308" s="394"/>
      <c r="HE308" s="395"/>
      <c r="HF308" s="390"/>
      <c r="HG308" s="390"/>
      <c r="HH308" s="390"/>
      <c r="HI308" s="390"/>
      <c r="HJ308" s="390"/>
      <c r="HK308" s="390"/>
      <c r="HL308" s="40"/>
      <c r="HM308" s="392"/>
      <c r="HN308" s="393"/>
      <c r="HO308" s="394" t="s">
        <v>93</v>
      </c>
      <c r="HP308" s="394" t="s">
        <v>94</v>
      </c>
      <c r="HQ308" s="394"/>
      <c r="HR308" s="394"/>
      <c r="HS308" s="394"/>
      <c r="HT308" s="394" t="s">
        <v>95</v>
      </c>
      <c r="HU308" s="394"/>
      <c r="HV308" s="395"/>
      <c r="HW308" s="390"/>
      <c r="HX308" s="390"/>
      <c r="HY308" s="390"/>
      <c r="HZ308" s="390"/>
      <c r="IA308" s="390"/>
      <c r="IB308" s="390"/>
      <c r="IC308" s="40"/>
      <c r="ID308" s="392"/>
      <c r="IE308" s="393"/>
      <c r="IF308" s="394" t="s">
        <v>93</v>
      </c>
      <c r="IG308" s="394" t="s">
        <v>94</v>
      </c>
      <c r="IH308" s="394"/>
      <c r="II308" s="394"/>
      <c r="IJ308" s="394"/>
      <c r="IK308" s="394" t="s">
        <v>95</v>
      </c>
      <c r="IL308" s="394"/>
      <c r="IM308" s="395"/>
      <c r="IN308" s="390"/>
      <c r="IO308" s="390"/>
      <c r="IP308" s="390"/>
      <c r="IQ308" s="390"/>
      <c r="IR308" s="390"/>
      <c r="IS308" s="390"/>
      <c r="IT308" s="40"/>
      <c r="IU308" s="392"/>
      <c r="IV308" s="393"/>
      <c r="IW308" s="394" t="s">
        <v>93</v>
      </c>
      <c r="IX308" s="394" t="s">
        <v>94</v>
      </c>
      <c r="IY308" s="394"/>
      <c r="IZ308" s="394"/>
      <c r="JA308" s="394"/>
      <c r="JB308" s="394" t="s">
        <v>95</v>
      </c>
      <c r="JC308" s="394"/>
      <c r="JD308" s="395"/>
      <c r="JE308" s="390"/>
      <c r="JF308" s="390"/>
      <c r="JG308" s="390"/>
      <c r="JH308" s="390"/>
      <c r="JI308" s="390"/>
      <c r="JJ308" s="390"/>
      <c r="JK308" s="40"/>
      <c r="JL308" s="392"/>
      <c r="JM308" s="393"/>
      <c r="JN308" s="394" t="s">
        <v>93</v>
      </c>
      <c r="JO308" s="394" t="s">
        <v>94</v>
      </c>
      <c r="JP308" s="394"/>
      <c r="JQ308" s="394"/>
      <c r="JR308" s="394"/>
      <c r="JS308" s="394" t="s">
        <v>95</v>
      </c>
      <c r="JT308" s="394"/>
      <c r="JU308" s="395"/>
      <c r="JV308" s="390"/>
      <c r="JW308" s="390"/>
      <c r="JX308" s="390"/>
      <c r="JY308" s="390"/>
      <c r="JZ308" s="390"/>
      <c r="KA308" s="390"/>
      <c r="KB308" s="40"/>
      <c r="KC308" s="392"/>
      <c r="KD308" s="393"/>
      <c r="KE308" s="394" t="s">
        <v>93</v>
      </c>
      <c r="KF308" s="394" t="s">
        <v>94</v>
      </c>
      <c r="KG308" s="394"/>
      <c r="KH308" s="394"/>
      <c r="KI308" s="394"/>
      <c r="KJ308" s="394" t="s">
        <v>95</v>
      </c>
      <c r="KK308" s="394"/>
      <c r="KL308" s="395"/>
      <c r="KM308" s="390"/>
      <c r="KN308" s="390"/>
      <c r="KO308" s="390"/>
      <c r="KP308" s="390"/>
      <c r="KQ308" s="390"/>
      <c r="KR308" s="390"/>
      <c r="KS308" s="40"/>
      <c r="KT308" s="392"/>
      <c r="KU308" s="390"/>
    </row>
    <row r="309" ht="15.0" customHeight="1">
      <c r="A309" s="393"/>
      <c r="B309" s="394" t="s">
        <v>96</v>
      </c>
      <c r="C309" s="394" t="s">
        <v>97</v>
      </c>
      <c r="D309" s="394"/>
      <c r="E309" s="394"/>
      <c r="F309" s="394"/>
      <c r="G309" s="396" t="s">
        <v>168</v>
      </c>
      <c r="H309" s="394"/>
      <c r="I309" s="395"/>
      <c r="J309" s="390"/>
      <c r="K309" s="390"/>
      <c r="L309" s="390"/>
      <c r="M309" s="390"/>
      <c r="N309" s="390"/>
      <c r="O309" s="390"/>
      <c r="P309" s="144" t="str">
        <f>"III/"&amp;P$6</f>
        <v>III/2010</v>
      </c>
      <c r="Q309" s="391"/>
      <c r="R309" s="393"/>
      <c r="S309" s="394" t="s">
        <v>96</v>
      </c>
      <c r="T309" s="394" t="s">
        <v>97</v>
      </c>
      <c r="U309" s="394"/>
      <c r="V309" s="394"/>
      <c r="W309" s="394"/>
      <c r="X309" s="396" t="s">
        <v>168</v>
      </c>
      <c r="Y309" s="394"/>
      <c r="Z309" s="395"/>
      <c r="AA309" s="390"/>
      <c r="AB309" s="390"/>
      <c r="AC309" s="390"/>
      <c r="AD309" s="390"/>
      <c r="AE309" s="390"/>
      <c r="AF309" s="390"/>
      <c r="AG309" s="144" t="str">
        <f>"III/"&amp;AG$6</f>
        <v>III/2011</v>
      </c>
      <c r="AH309" s="391"/>
      <c r="AI309" s="393"/>
      <c r="AJ309" s="394" t="s">
        <v>96</v>
      </c>
      <c r="AK309" s="394" t="s">
        <v>97</v>
      </c>
      <c r="AL309" s="394"/>
      <c r="AM309" s="394"/>
      <c r="AN309" s="394"/>
      <c r="AO309" s="396" t="s">
        <v>168</v>
      </c>
      <c r="AP309" s="394"/>
      <c r="AQ309" s="395"/>
      <c r="AR309" s="390"/>
      <c r="AS309" s="390"/>
      <c r="AT309" s="390"/>
      <c r="AU309" s="390"/>
      <c r="AV309" s="390"/>
      <c r="AW309" s="390"/>
      <c r="AX309" s="144" t="str">
        <f>"III/"&amp;AX$6</f>
        <v>III/2012</v>
      </c>
      <c r="AY309" s="391"/>
      <c r="AZ309" s="393"/>
      <c r="BA309" s="394" t="s">
        <v>96</v>
      </c>
      <c r="BB309" s="394" t="s">
        <v>97</v>
      </c>
      <c r="BC309" s="394"/>
      <c r="BD309" s="394"/>
      <c r="BE309" s="394"/>
      <c r="BF309" s="396" t="s">
        <v>168</v>
      </c>
      <c r="BG309" s="394"/>
      <c r="BH309" s="395"/>
      <c r="BI309" s="390"/>
      <c r="BJ309" s="390"/>
      <c r="BK309" s="390"/>
      <c r="BL309" s="390"/>
      <c r="BM309" s="390"/>
      <c r="BN309" s="390"/>
      <c r="BO309" s="144" t="str">
        <f>"III/"&amp;BO$6</f>
        <v>III/2013</v>
      </c>
      <c r="BP309" s="391"/>
      <c r="BQ309" s="393"/>
      <c r="BR309" s="394" t="s">
        <v>96</v>
      </c>
      <c r="BS309" s="394" t="s">
        <v>97</v>
      </c>
      <c r="BT309" s="394"/>
      <c r="BU309" s="394"/>
      <c r="BV309" s="394"/>
      <c r="BW309" s="396" t="s">
        <v>168</v>
      </c>
      <c r="BX309" s="394"/>
      <c r="BY309" s="395"/>
      <c r="BZ309" s="390"/>
      <c r="CA309" s="390"/>
      <c r="CB309" s="390"/>
      <c r="CC309" s="390"/>
      <c r="CD309" s="390"/>
      <c r="CE309" s="390"/>
      <c r="CF309" s="144" t="str">
        <f>"III/"&amp;CF$6</f>
        <v>III/2014</v>
      </c>
      <c r="CG309" s="391"/>
      <c r="CH309" s="393"/>
      <c r="CI309" s="394" t="s">
        <v>96</v>
      </c>
      <c r="CJ309" s="394" t="s">
        <v>97</v>
      </c>
      <c r="CK309" s="394"/>
      <c r="CL309" s="394"/>
      <c r="CM309" s="394"/>
      <c r="CN309" s="396" t="s">
        <v>168</v>
      </c>
      <c r="CO309" s="394"/>
      <c r="CP309" s="395"/>
      <c r="CQ309" s="390"/>
      <c r="CR309" s="390"/>
      <c r="CS309" s="390"/>
      <c r="CT309" s="390"/>
      <c r="CU309" s="390"/>
      <c r="CV309" s="390"/>
      <c r="CW309" s="144" t="str">
        <f>"III/"&amp;CW$6</f>
        <v>III/2015</v>
      </c>
      <c r="CX309" s="391"/>
      <c r="CY309" s="393"/>
      <c r="CZ309" s="394" t="s">
        <v>96</v>
      </c>
      <c r="DA309" s="394" t="s">
        <v>97</v>
      </c>
      <c r="DB309" s="394"/>
      <c r="DC309" s="394"/>
      <c r="DD309" s="394"/>
      <c r="DE309" s="396" t="s">
        <v>168</v>
      </c>
      <c r="DF309" s="394"/>
      <c r="DG309" s="395"/>
      <c r="DH309" s="390"/>
      <c r="DI309" s="390"/>
      <c r="DJ309" s="390"/>
      <c r="DK309" s="390"/>
      <c r="DL309" s="390"/>
      <c r="DM309" s="390"/>
      <c r="DN309" s="144" t="str">
        <f>"III/"&amp;DN$6</f>
        <v>III/2016</v>
      </c>
      <c r="DO309" s="391"/>
      <c r="DP309" s="393"/>
      <c r="DQ309" s="394" t="s">
        <v>96</v>
      </c>
      <c r="DR309" s="394" t="s">
        <v>97</v>
      </c>
      <c r="DS309" s="394"/>
      <c r="DT309" s="394"/>
      <c r="DU309" s="394"/>
      <c r="DV309" s="396" t="s">
        <v>168</v>
      </c>
      <c r="DW309" s="394"/>
      <c r="DX309" s="395"/>
      <c r="DY309" s="390"/>
      <c r="DZ309" s="390"/>
      <c r="EA309" s="390"/>
      <c r="EB309" s="390"/>
      <c r="EC309" s="390"/>
      <c r="ED309" s="390"/>
      <c r="EE309" s="144" t="str">
        <f>"III/"&amp;EE$6</f>
        <v>III/2017</v>
      </c>
      <c r="EF309" s="392"/>
      <c r="EG309" s="393"/>
      <c r="EH309" s="394" t="s">
        <v>96</v>
      </c>
      <c r="EI309" s="394" t="s">
        <v>97</v>
      </c>
      <c r="EJ309" s="394"/>
      <c r="EK309" s="394"/>
      <c r="EL309" s="394"/>
      <c r="EM309" s="396" t="s">
        <v>168</v>
      </c>
      <c r="EN309" s="394"/>
      <c r="EO309" s="395"/>
      <c r="EP309" s="390"/>
      <c r="EQ309" s="390"/>
      <c r="ER309" s="390"/>
      <c r="ES309" s="390"/>
      <c r="ET309" s="390"/>
      <c r="EU309" s="390"/>
      <c r="EV309" s="144" t="str">
        <f>"III/"&amp;EV$6</f>
        <v>III/2018</v>
      </c>
      <c r="EW309" s="392"/>
      <c r="EX309" s="393"/>
      <c r="EY309" s="394" t="s">
        <v>96</v>
      </c>
      <c r="EZ309" s="394" t="s">
        <v>97</v>
      </c>
      <c r="FA309" s="394"/>
      <c r="FB309" s="394"/>
      <c r="FC309" s="394"/>
      <c r="FD309" s="396" t="s">
        <v>168</v>
      </c>
      <c r="FE309" s="394"/>
      <c r="FF309" s="395"/>
      <c r="FG309" s="390"/>
      <c r="FH309" s="390"/>
      <c r="FI309" s="390"/>
      <c r="FJ309" s="390"/>
      <c r="FK309" s="390"/>
      <c r="FL309" s="390"/>
      <c r="FM309" s="144" t="str">
        <f>"III/"&amp;FM$6</f>
        <v>III/2019</v>
      </c>
      <c r="FN309" s="391"/>
      <c r="FO309" s="393"/>
      <c r="FP309" s="394" t="s">
        <v>96</v>
      </c>
      <c r="FQ309" s="394" t="s">
        <v>97</v>
      </c>
      <c r="FR309" s="394"/>
      <c r="FS309" s="394"/>
      <c r="FT309" s="394"/>
      <c r="FU309" s="396" t="s">
        <v>168</v>
      </c>
      <c r="FV309" s="394"/>
      <c r="FW309" s="395"/>
      <c r="FX309" s="390"/>
      <c r="FY309" s="390"/>
      <c r="FZ309" s="390"/>
      <c r="GA309" s="390"/>
      <c r="GB309" s="390"/>
      <c r="GC309" s="390"/>
      <c r="GD309" s="144" t="str">
        <f>"III/"&amp;GD$6</f>
        <v>III/2020</v>
      </c>
      <c r="GE309" s="392"/>
      <c r="GF309" s="393"/>
      <c r="GG309" s="394" t="s">
        <v>96</v>
      </c>
      <c r="GH309" s="394" t="s">
        <v>97</v>
      </c>
      <c r="GI309" s="394"/>
      <c r="GJ309" s="394"/>
      <c r="GK309" s="394"/>
      <c r="GL309" s="396" t="s">
        <v>168</v>
      </c>
      <c r="GM309" s="394"/>
      <c r="GN309" s="395"/>
      <c r="GO309" s="390"/>
      <c r="GP309" s="390"/>
      <c r="GQ309" s="390"/>
      <c r="GR309" s="390"/>
      <c r="GS309" s="390"/>
      <c r="GT309" s="390"/>
      <c r="GU309" s="144" t="str">
        <f>"III/"&amp;GU$6</f>
        <v>III/2021</v>
      </c>
      <c r="GV309" s="392"/>
      <c r="GW309" s="393"/>
      <c r="GX309" s="394" t="s">
        <v>96</v>
      </c>
      <c r="GY309" s="394" t="s">
        <v>97</v>
      </c>
      <c r="GZ309" s="394"/>
      <c r="HA309" s="394"/>
      <c r="HB309" s="394"/>
      <c r="HC309" s="396" t="s">
        <v>168</v>
      </c>
      <c r="HD309" s="394"/>
      <c r="HE309" s="395"/>
      <c r="HF309" s="390"/>
      <c r="HG309" s="390"/>
      <c r="HH309" s="390"/>
      <c r="HI309" s="390"/>
      <c r="HJ309" s="390"/>
      <c r="HK309" s="390"/>
      <c r="HL309" s="144" t="str">
        <f>"III/"&amp;HL$6</f>
        <v>III/2022</v>
      </c>
      <c r="HM309" s="392"/>
      <c r="HN309" s="393"/>
      <c r="HO309" s="394" t="s">
        <v>96</v>
      </c>
      <c r="HP309" s="394" t="s">
        <v>97</v>
      </c>
      <c r="HQ309" s="394"/>
      <c r="HR309" s="394"/>
      <c r="HS309" s="394"/>
      <c r="HT309" s="396" t="s">
        <v>168</v>
      </c>
      <c r="HU309" s="394"/>
      <c r="HV309" s="395"/>
      <c r="HW309" s="390"/>
      <c r="HX309" s="390"/>
      <c r="HY309" s="390"/>
      <c r="HZ309" s="390"/>
      <c r="IA309" s="390"/>
      <c r="IB309" s="390"/>
      <c r="IC309" s="144" t="str">
        <f>"III/"&amp;IC$6</f>
        <v>III/2023</v>
      </c>
      <c r="ID309" s="392"/>
      <c r="IE309" s="393"/>
      <c r="IF309" s="394" t="s">
        <v>96</v>
      </c>
      <c r="IG309" s="394" t="s">
        <v>97</v>
      </c>
      <c r="IH309" s="394"/>
      <c r="II309" s="394"/>
      <c r="IJ309" s="394"/>
      <c r="IK309" s="396" t="s">
        <v>168</v>
      </c>
      <c r="IL309" s="394"/>
      <c r="IM309" s="395"/>
      <c r="IN309" s="390"/>
      <c r="IO309" s="390"/>
      <c r="IP309" s="390"/>
      <c r="IQ309" s="390"/>
      <c r="IR309" s="390"/>
      <c r="IS309" s="390"/>
      <c r="IT309" s="144" t="str">
        <f>"III/"&amp;IT$6</f>
        <v>III/2024</v>
      </c>
      <c r="IU309" s="392"/>
      <c r="IV309" s="393"/>
      <c r="IW309" s="394" t="s">
        <v>96</v>
      </c>
      <c r="IX309" s="394" t="s">
        <v>97</v>
      </c>
      <c r="IY309" s="394"/>
      <c r="IZ309" s="394"/>
      <c r="JA309" s="394"/>
      <c r="JB309" s="396" t="s">
        <v>168</v>
      </c>
      <c r="JC309" s="394"/>
      <c r="JD309" s="395"/>
      <c r="JE309" s="390"/>
      <c r="JF309" s="390"/>
      <c r="JG309" s="390"/>
      <c r="JH309" s="390"/>
      <c r="JI309" s="390"/>
      <c r="JJ309" s="390"/>
      <c r="JK309" s="144" t="str">
        <f>"III/"&amp;JK$6</f>
        <v>III/2025</v>
      </c>
      <c r="JL309" s="392"/>
      <c r="JM309" s="393"/>
      <c r="JN309" s="394" t="s">
        <v>96</v>
      </c>
      <c r="JO309" s="394" t="s">
        <v>97</v>
      </c>
      <c r="JP309" s="394"/>
      <c r="JQ309" s="394"/>
      <c r="JR309" s="394"/>
      <c r="JS309" s="396" t="s">
        <v>168</v>
      </c>
      <c r="JT309" s="394"/>
      <c r="JU309" s="395"/>
      <c r="JV309" s="390"/>
      <c r="JW309" s="390"/>
      <c r="JX309" s="390"/>
      <c r="JY309" s="390"/>
      <c r="JZ309" s="390"/>
      <c r="KA309" s="390"/>
      <c r="KB309" s="144" t="str">
        <f>"III/"&amp;KB$6</f>
        <v>III/2026</v>
      </c>
      <c r="KC309" s="392"/>
      <c r="KD309" s="393"/>
      <c r="KE309" s="394" t="s">
        <v>96</v>
      </c>
      <c r="KF309" s="394" t="s">
        <v>97</v>
      </c>
      <c r="KG309" s="394"/>
      <c r="KH309" s="394"/>
      <c r="KI309" s="394"/>
      <c r="KJ309" s="396" t="s">
        <v>168</v>
      </c>
      <c r="KK309" s="394"/>
      <c r="KL309" s="395"/>
      <c r="KM309" s="390"/>
      <c r="KN309" s="390"/>
      <c r="KO309" s="390"/>
      <c r="KP309" s="390"/>
      <c r="KQ309" s="390"/>
      <c r="KR309" s="390"/>
      <c r="KS309" s="144" t="str">
        <f>"III/"&amp;KS$6</f>
        <v>III/2027</v>
      </c>
      <c r="KT309" s="392"/>
      <c r="KU309" s="390"/>
    </row>
    <row r="310" ht="15.0" customHeight="1">
      <c r="A310" s="393"/>
      <c r="B310" s="394" t="s">
        <v>99</v>
      </c>
      <c r="C310" s="394" t="s">
        <v>97</v>
      </c>
      <c r="D310" s="394"/>
      <c r="E310" s="394"/>
      <c r="F310" s="394"/>
      <c r="G310" s="397" t="s">
        <v>165</v>
      </c>
      <c r="H310" s="394"/>
      <c r="I310" s="395"/>
      <c r="J310" s="390"/>
      <c r="K310" s="390"/>
      <c r="L310" s="390"/>
      <c r="M310" s="390"/>
      <c r="N310" s="390"/>
      <c r="O310" s="390"/>
      <c r="P310" s="40"/>
      <c r="Q310" s="391"/>
      <c r="R310" s="393"/>
      <c r="S310" s="394" t="s">
        <v>99</v>
      </c>
      <c r="T310" s="394" t="s">
        <v>97</v>
      </c>
      <c r="U310" s="394"/>
      <c r="V310" s="394"/>
      <c r="W310" s="394"/>
      <c r="X310" s="397" t="s">
        <v>165</v>
      </c>
      <c r="Y310" s="394"/>
      <c r="Z310" s="395"/>
      <c r="AA310" s="390"/>
      <c r="AB310" s="390"/>
      <c r="AC310" s="390"/>
      <c r="AD310" s="390"/>
      <c r="AE310" s="390"/>
      <c r="AF310" s="390"/>
      <c r="AG310" s="40"/>
      <c r="AH310" s="391"/>
      <c r="AI310" s="393"/>
      <c r="AJ310" s="394" t="s">
        <v>99</v>
      </c>
      <c r="AK310" s="394" t="s">
        <v>97</v>
      </c>
      <c r="AL310" s="394"/>
      <c r="AM310" s="394"/>
      <c r="AN310" s="394"/>
      <c r="AO310" s="397" t="s">
        <v>165</v>
      </c>
      <c r="AP310" s="394"/>
      <c r="AQ310" s="395"/>
      <c r="AR310" s="390"/>
      <c r="AS310" s="390"/>
      <c r="AT310" s="390"/>
      <c r="AU310" s="390"/>
      <c r="AV310" s="390"/>
      <c r="AW310" s="390"/>
      <c r="AX310" s="40"/>
      <c r="AY310" s="391"/>
      <c r="AZ310" s="393"/>
      <c r="BA310" s="394" t="s">
        <v>99</v>
      </c>
      <c r="BB310" s="394" t="s">
        <v>97</v>
      </c>
      <c r="BC310" s="394"/>
      <c r="BD310" s="394"/>
      <c r="BE310" s="394"/>
      <c r="BF310" s="397" t="s">
        <v>165</v>
      </c>
      <c r="BG310" s="394"/>
      <c r="BH310" s="395"/>
      <c r="BI310" s="390"/>
      <c r="BJ310" s="390"/>
      <c r="BK310" s="390"/>
      <c r="BL310" s="390"/>
      <c r="BM310" s="390"/>
      <c r="BN310" s="390"/>
      <c r="BO310" s="40"/>
      <c r="BP310" s="391"/>
      <c r="BQ310" s="393"/>
      <c r="BR310" s="394" t="s">
        <v>99</v>
      </c>
      <c r="BS310" s="394" t="s">
        <v>97</v>
      </c>
      <c r="BT310" s="394"/>
      <c r="BU310" s="394"/>
      <c r="BV310" s="394"/>
      <c r="BW310" s="397" t="s">
        <v>165</v>
      </c>
      <c r="BX310" s="394"/>
      <c r="BY310" s="395"/>
      <c r="BZ310" s="390"/>
      <c r="CA310" s="390"/>
      <c r="CB310" s="390"/>
      <c r="CC310" s="390"/>
      <c r="CD310" s="390"/>
      <c r="CE310" s="390"/>
      <c r="CF310" s="40"/>
      <c r="CG310" s="391"/>
      <c r="CH310" s="393"/>
      <c r="CI310" s="394" t="s">
        <v>99</v>
      </c>
      <c r="CJ310" s="394" t="s">
        <v>97</v>
      </c>
      <c r="CK310" s="394"/>
      <c r="CL310" s="394"/>
      <c r="CM310" s="394"/>
      <c r="CN310" s="397" t="s">
        <v>165</v>
      </c>
      <c r="CO310" s="394"/>
      <c r="CP310" s="395"/>
      <c r="CQ310" s="390"/>
      <c r="CR310" s="390"/>
      <c r="CS310" s="390"/>
      <c r="CT310" s="390"/>
      <c r="CU310" s="390"/>
      <c r="CV310" s="390"/>
      <c r="CW310" s="40"/>
      <c r="CX310" s="391"/>
      <c r="CY310" s="393"/>
      <c r="CZ310" s="394" t="s">
        <v>99</v>
      </c>
      <c r="DA310" s="394" t="s">
        <v>97</v>
      </c>
      <c r="DB310" s="394"/>
      <c r="DC310" s="394"/>
      <c r="DD310" s="394"/>
      <c r="DE310" s="397" t="s">
        <v>165</v>
      </c>
      <c r="DF310" s="394"/>
      <c r="DG310" s="395"/>
      <c r="DH310" s="390"/>
      <c r="DI310" s="390"/>
      <c r="DJ310" s="390"/>
      <c r="DK310" s="390"/>
      <c r="DL310" s="390"/>
      <c r="DM310" s="390"/>
      <c r="DN310" s="40"/>
      <c r="DO310" s="391"/>
      <c r="DP310" s="393"/>
      <c r="DQ310" s="394" t="s">
        <v>99</v>
      </c>
      <c r="DR310" s="394" t="s">
        <v>97</v>
      </c>
      <c r="DS310" s="394"/>
      <c r="DT310" s="394"/>
      <c r="DU310" s="394"/>
      <c r="DV310" s="397" t="s">
        <v>165</v>
      </c>
      <c r="DW310" s="394"/>
      <c r="DX310" s="395"/>
      <c r="DY310" s="390"/>
      <c r="DZ310" s="390"/>
      <c r="EA310" s="390"/>
      <c r="EB310" s="390"/>
      <c r="EC310" s="390"/>
      <c r="ED310" s="390"/>
      <c r="EE310" s="40"/>
      <c r="EF310" s="392"/>
      <c r="EG310" s="393"/>
      <c r="EH310" s="394" t="s">
        <v>99</v>
      </c>
      <c r="EI310" s="394" t="s">
        <v>97</v>
      </c>
      <c r="EJ310" s="394"/>
      <c r="EK310" s="394"/>
      <c r="EL310" s="394"/>
      <c r="EM310" s="397" t="s">
        <v>165</v>
      </c>
      <c r="EN310" s="394"/>
      <c r="EO310" s="395"/>
      <c r="EP310" s="390"/>
      <c r="EQ310" s="390"/>
      <c r="ER310" s="390"/>
      <c r="ES310" s="390"/>
      <c r="ET310" s="390"/>
      <c r="EU310" s="390"/>
      <c r="EV310" s="40"/>
      <c r="EW310" s="392"/>
      <c r="EX310" s="393"/>
      <c r="EY310" s="394" t="s">
        <v>99</v>
      </c>
      <c r="EZ310" s="394" t="s">
        <v>97</v>
      </c>
      <c r="FA310" s="394"/>
      <c r="FB310" s="394"/>
      <c r="FC310" s="394"/>
      <c r="FD310" s="397" t="s">
        <v>165</v>
      </c>
      <c r="FE310" s="394"/>
      <c r="FF310" s="395"/>
      <c r="FG310" s="390"/>
      <c r="FH310" s="390"/>
      <c r="FI310" s="390"/>
      <c r="FJ310" s="390"/>
      <c r="FK310" s="390"/>
      <c r="FL310" s="390"/>
      <c r="FM310" s="40"/>
      <c r="FN310" s="391"/>
      <c r="FO310" s="393"/>
      <c r="FP310" s="394" t="s">
        <v>99</v>
      </c>
      <c r="FQ310" s="394" t="s">
        <v>97</v>
      </c>
      <c r="FR310" s="394"/>
      <c r="FS310" s="394"/>
      <c r="FT310" s="394"/>
      <c r="FU310" s="397" t="s">
        <v>165</v>
      </c>
      <c r="FV310" s="394"/>
      <c r="FW310" s="395"/>
      <c r="FX310" s="390"/>
      <c r="FY310" s="390"/>
      <c r="FZ310" s="390"/>
      <c r="GA310" s="390"/>
      <c r="GB310" s="390"/>
      <c r="GC310" s="390"/>
      <c r="GD310" s="40"/>
      <c r="GE310" s="392"/>
      <c r="GF310" s="393"/>
      <c r="GG310" s="394" t="s">
        <v>99</v>
      </c>
      <c r="GH310" s="394" t="s">
        <v>97</v>
      </c>
      <c r="GI310" s="394"/>
      <c r="GJ310" s="394"/>
      <c r="GK310" s="394"/>
      <c r="GL310" s="397" t="s">
        <v>165</v>
      </c>
      <c r="GM310" s="394"/>
      <c r="GN310" s="395"/>
      <c r="GO310" s="390"/>
      <c r="GP310" s="390"/>
      <c r="GQ310" s="390"/>
      <c r="GR310" s="390"/>
      <c r="GS310" s="390"/>
      <c r="GT310" s="390"/>
      <c r="GU310" s="40"/>
      <c r="GV310" s="392"/>
      <c r="GW310" s="393"/>
      <c r="GX310" s="394" t="s">
        <v>99</v>
      </c>
      <c r="GY310" s="394" t="s">
        <v>97</v>
      </c>
      <c r="GZ310" s="394"/>
      <c r="HA310" s="394"/>
      <c r="HB310" s="394"/>
      <c r="HC310" s="397" t="s">
        <v>165</v>
      </c>
      <c r="HD310" s="394"/>
      <c r="HE310" s="395"/>
      <c r="HF310" s="390"/>
      <c r="HG310" s="390"/>
      <c r="HH310" s="390"/>
      <c r="HI310" s="390"/>
      <c r="HJ310" s="390"/>
      <c r="HK310" s="390"/>
      <c r="HL310" s="40"/>
      <c r="HM310" s="392"/>
      <c r="HN310" s="393"/>
      <c r="HO310" s="394" t="s">
        <v>99</v>
      </c>
      <c r="HP310" s="394" t="s">
        <v>97</v>
      </c>
      <c r="HQ310" s="394"/>
      <c r="HR310" s="394"/>
      <c r="HS310" s="394"/>
      <c r="HT310" s="397" t="s">
        <v>165</v>
      </c>
      <c r="HU310" s="394"/>
      <c r="HV310" s="395"/>
      <c r="HW310" s="390"/>
      <c r="HX310" s="390"/>
      <c r="HY310" s="390"/>
      <c r="HZ310" s="390"/>
      <c r="IA310" s="390"/>
      <c r="IB310" s="390"/>
      <c r="IC310" s="40"/>
      <c r="ID310" s="392"/>
      <c r="IE310" s="393"/>
      <c r="IF310" s="394" t="s">
        <v>99</v>
      </c>
      <c r="IG310" s="394" t="s">
        <v>97</v>
      </c>
      <c r="IH310" s="394"/>
      <c r="II310" s="394"/>
      <c r="IJ310" s="394"/>
      <c r="IK310" s="397" t="s">
        <v>165</v>
      </c>
      <c r="IL310" s="394"/>
      <c r="IM310" s="395"/>
      <c r="IN310" s="390"/>
      <c r="IO310" s="390"/>
      <c r="IP310" s="390"/>
      <c r="IQ310" s="390"/>
      <c r="IR310" s="390"/>
      <c r="IS310" s="390"/>
      <c r="IT310" s="40"/>
      <c r="IU310" s="392"/>
      <c r="IV310" s="393"/>
      <c r="IW310" s="394" t="s">
        <v>99</v>
      </c>
      <c r="IX310" s="394" t="s">
        <v>97</v>
      </c>
      <c r="IY310" s="394"/>
      <c r="IZ310" s="394"/>
      <c r="JA310" s="394"/>
      <c r="JB310" s="397" t="s">
        <v>165</v>
      </c>
      <c r="JC310" s="394"/>
      <c r="JD310" s="395"/>
      <c r="JE310" s="390"/>
      <c r="JF310" s="390"/>
      <c r="JG310" s="390"/>
      <c r="JH310" s="390"/>
      <c r="JI310" s="390"/>
      <c r="JJ310" s="390"/>
      <c r="JK310" s="40"/>
      <c r="JL310" s="392"/>
      <c r="JM310" s="393"/>
      <c r="JN310" s="394" t="s">
        <v>99</v>
      </c>
      <c r="JO310" s="394" t="s">
        <v>97</v>
      </c>
      <c r="JP310" s="394"/>
      <c r="JQ310" s="394"/>
      <c r="JR310" s="394"/>
      <c r="JS310" s="397" t="s">
        <v>165</v>
      </c>
      <c r="JT310" s="394"/>
      <c r="JU310" s="395"/>
      <c r="JV310" s="390"/>
      <c r="JW310" s="390"/>
      <c r="JX310" s="390"/>
      <c r="JY310" s="390"/>
      <c r="JZ310" s="390"/>
      <c r="KA310" s="390"/>
      <c r="KB310" s="40"/>
      <c r="KC310" s="392"/>
      <c r="KD310" s="393"/>
      <c r="KE310" s="394" t="s">
        <v>99</v>
      </c>
      <c r="KF310" s="394" t="s">
        <v>97</v>
      </c>
      <c r="KG310" s="394"/>
      <c r="KH310" s="394"/>
      <c r="KI310" s="394"/>
      <c r="KJ310" s="397" t="s">
        <v>165</v>
      </c>
      <c r="KK310" s="394"/>
      <c r="KL310" s="395"/>
      <c r="KM310" s="390"/>
      <c r="KN310" s="390"/>
      <c r="KO310" s="390"/>
      <c r="KP310" s="390"/>
      <c r="KQ310" s="390"/>
      <c r="KR310" s="390"/>
      <c r="KS310" s="40"/>
      <c r="KT310" s="392"/>
      <c r="KU310" s="390"/>
    </row>
    <row r="311" ht="15.75" customHeight="1">
      <c r="A311" s="398"/>
      <c r="B311" s="399" t="s">
        <v>100</v>
      </c>
      <c r="C311" s="399" t="s">
        <v>169</v>
      </c>
      <c r="D311" s="399"/>
      <c r="E311" s="399"/>
      <c r="F311" s="399"/>
      <c r="G311" s="399" t="str">
        <f>"Tahun "&amp;P$6</f>
        <v>Tahun 2010</v>
      </c>
      <c r="H311" s="399"/>
      <c r="I311" s="400"/>
      <c r="J311" s="390"/>
      <c r="K311" s="390"/>
      <c r="L311" s="390"/>
      <c r="M311" s="390"/>
      <c r="N311" s="390"/>
      <c r="O311" s="390"/>
      <c r="P311" s="390"/>
      <c r="Q311" s="391"/>
      <c r="R311" s="398"/>
      <c r="S311" s="399" t="s">
        <v>100</v>
      </c>
      <c r="T311" s="399" t="s">
        <v>169</v>
      </c>
      <c r="U311" s="399"/>
      <c r="V311" s="399"/>
      <c r="W311" s="399"/>
      <c r="X311" s="399" t="str">
        <f>"Tahun "&amp;AG$6</f>
        <v>Tahun 2011</v>
      </c>
      <c r="Y311" s="399"/>
      <c r="Z311" s="400"/>
      <c r="AA311" s="390"/>
      <c r="AB311" s="390"/>
      <c r="AC311" s="390"/>
      <c r="AD311" s="390"/>
      <c r="AE311" s="390"/>
      <c r="AF311" s="390"/>
      <c r="AG311" s="390"/>
      <c r="AH311" s="391"/>
      <c r="AI311" s="398"/>
      <c r="AJ311" s="399" t="s">
        <v>100</v>
      </c>
      <c r="AK311" s="399" t="s">
        <v>169</v>
      </c>
      <c r="AL311" s="399"/>
      <c r="AM311" s="399"/>
      <c r="AN311" s="399"/>
      <c r="AO311" s="399" t="str">
        <f>"Tahun "&amp;AX$6</f>
        <v>Tahun 2012</v>
      </c>
      <c r="AP311" s="399"/>
      <c r="AQ311" s="400"/>
      <c r="AR311" s="390"/>
      <c r="AS311" s="390"/>
      <c r="AT311" s="390"/>
      <c r="AU311" s="390"/>
      <c r="AV311" s="390"/>
      <c r="AW311" s="390"/>
      <c r="AX311" s="390"/>
      <c r="AY311" s="391"/>
      <c r="AZ311" s="398"/>
      <c r="BA311" s="399" t="s">
        <v>100</v>
      </c>
      <c r="BB311" s="399" t="s">
        <v>169</v>
      </c>
      <c r="BC311" s="399"/>
      <c r="BD311" s="399"/>
      <c r="BE311" s="399"/>
      <c r="BF311" s="399" t="str">
        <f>"Tahun "&amp;BO$6</f>
        <v>Tahun 2013</v>
      </c>
      <c r="BG311" s="399"/>
      <c r="BH311" s="400"/>
      <c r="BI311" s="390"/>
      <c r="BJ311" s="390"/>
      <c r="BK311" s="390"/>
      <c r="BL311" s="390"/>
      <c r="BM311" s="390"/>
      <c r="BN311" s="390"/>
      <c r="BO311" s="390"/>
      <c r="BP311" s="391"/>
      <c r="BQ311" s="398"/>
      <c r="BR311" s="399" t="s">
        <v>100</v>
      </c>
      <c r="BS311" s="399" t="s">
        <v>169</v>
      </c>
      <c r="BT311" s="399"/>
      <c r="BU311" s="399"/>
      <c r="BV311" s="399"/>
      <c r="BW311" s="399" t="str">
        <f>"Tahun "&amp;CF$6</f>
        <v>Tahun 2014</v>
      </c>
      <c r="BX311" s="399"/>
      <c r="BY311" s="400"/>
      <c r="BZ311" s="390"/>
      <c r="CA311" s="390"/>
      <c r="CB311" s="390"/>
      <c r="CC311" s="390"/>
      <c r="CD311" s="390"/>
      <c r="CE311" s="390"/>
      <c r="CF311" s="390"/>
      <c r="CG311" s="391"/>
      <c r="CH311" s="398"/>
      <c r="CI311" s="399" t="s">
        <v>100</v>
      </c>
      <c r="CJ311" s="399" t="s">
        <v>169</v>
      </c>
      <c r="CK311" s="399"/>
      <c r="CL311" s="399"/>
      <c r="CM311" s="399"/>
      <c r="CN311" s="399" t="str">
        <f>"Tahun "&amp;CW$6</f>
        <v>Tahun 2015</v>
      </c>
      <c r="CO311" s="399"/>
      <c r="CP311" s="400"/>
      <c r="CQ311" s="390"/>
      <c r="CR311" s="390"/>
      <c r="CS311" s="390"/>
      <c r="CT311" s="390"/>
      <c r="CU311" s="390"/>
      <c r="CV311" s="390"/>
      <c r="CW311" s="390"/>
      <c r="CX311" s="391"/>
      <c r="CY311" s="398"/>
      <c r="CZ311" s="399" t="s">
        <v>100</v>
      </c>
      <c r="DA311" s="399" t="s">
        <v>169</v>
      </c>
      <c r="DB311" s="399"/>
      <c r="DC311" s="399"/>
      <c r="DD311" s="399"/>
      <c r="DE311" s="399" t="str">
        <f>"Tahun "&amp;DN$6</f>
        <v>Tahun 2016</v>
      </c>
      <c r="DF311" s="399"/>
      <c r="DG311" s="400"/>
      <c r="DH311" s="390"/>
      <c r="DI311" s="390"/>
      <c r="DJ311" s="390"/>
      <c r="DK311" s="390"/>
      <c r="DL311" s="390"/>
      <c r="DM311" s="390"/>
      <c r="DN311" s="390"/>
      <c r="DO311" s="391"/>
      <c r="DP311" s="398"/>
      <c r="DQ311" s="399" t="s">
        <v>100</v>
      </c>
      <c r="DR311" s="399" t="s">
        <v>169</v>
      </c>
      <c r="DS311" s="399"/>
      <c r="DT311" s="399"/>
      <c r="DU311" s="399"/>
      <c r="DV311" s="399" t="str">
        <f>"Tahun "&amp;EE$6</f>
        <v>Tahun 2017</v>
      </c>
      <c r="DW311" s="399"/>
      <c r="DX311" s="400"/>
      <c r="DY311" s="390"/>
      <c r="DZ311" s="390"/>
      <c r="EA311" s="390"/>
      <c r="EB311" s="390"/>
      <c r="EC311" s="390"/>
      <c r="ED311" s="390"/>
      <c r="EE311" s="390"/>
      <c r="EF311" s="391"/>
      <c r="EG311" s="398"/>
      <c r="EH311" s="399" t="s">
        <v>100</v>
      </c>
      <c r="EI311" s="399" t="s">
        <v>169</v>
      </c>
      <c r="EJ311" s="399"/>
      <c r="EK311" s="399"/>
      <c r="EL311" s="399"/>
      <c r="EM311" s="399" t="str">
        <f>"Tahun "&amp;EV$6</f>
        <v>Tahun 2018</v>
      </c>
      <c r="EN311" s="399"/>
      <c r="EO311" s="400"/>
      <c r="EP311" s="390"/>
      <c r="EQ311" s="390"/>
      <c r="ER311" s="390"/>
      <c r="ES311" s="390"/>
      <c r="ET311" s="390"/>
      <c r="EU311" s="390"/>
      <c r="EV311" s="390"/>
      <c r="EW311" s="391"/>
      <c r="EX311" s="398"/>
      <c r="EY311" s="399" t="s">
        <v>100</v>
      </c>
      <c r="EZ311" s="399" t="s">
        <v>169</v>
      </c>
      <c r="FA311" s="399"/>
      <c r="FB311" s="399"/>
      <c r="FC311" s="399"/>
      <c r="FD311" s="399" t="str">
        <f>"Tahun "&amp;FM$6</f>
        <v>Tahun 2019</v>
      </c>
      <c r="FE311" s="399"/>
      <c r="FF311" s="400"/>
      <c r="FG311" s="390"/>
      <c r="FH311" s="390"/>
      <c r="FI311" s="390"/>
      <c r="FJ311" s="390"/>
      <c r="FK311" s="390"/>
      <c r="FL311" s="390"/>
      <c r="FM311" s="390"/>
      <c r="FN311" s="391"/>
      <c r="FO311" s="398"/>
      <c r="FP311" s="399" t="s">
        <v>100</v>
      </c>
      <c r="FQ311" s="399" t="s">
        <v>169</v>
      </c>
      <c r="FR311" s="399"/>
      <c r="FS311" s="399"/>
      <c r="FT311" s="399"/>
      <c r="FU311" s="399" t="str">
        <f>"Tahun "&amp;GD$6</f>
        <v>Tahun 2020</v>
      </c>
      <c r="FV311" s="399"/>
      <c r="FW311" s="400"/>
      <c r="FX311" s="390"/>
      <c r="FY311" s="390"/>
      <c r="FZ311" s="390"/>
      <c r="GA311" s="390"/>
      <c r="GB311" s="390"/>
      <c r="GC311" s="390"/>
      <c r="GD311" s="390"/>
      <c r="GE311" s="391"/>
      <c r="GF311" s="398"/>
      <c r="GG311" s="399" t="s">
        <v>100</v>
      </c>
      <c r="GH311" s="399" t="s">
        <v>169</v>
      </c>
      <c r="GI311" s="399"/>
      <c r="GJ311" s="399"/>
      <c r="GK311" s="399"/>
      <c r="GL311" s="399" t="str">
        <f>"Tahun "&amp;GU$6</f>
        <v>Tahun 2021</v>
      </c>
      <c r="GM311" s="399"/>
      <c r="GN311" s="400"/>
      <c r="GO311" s="390"/>
      <c r="GP311" s="390"/>
      <c r="GQ311" s="390"/>
      <c r="GR311" s="390"/>
      <c r="GS311" s="390"/>
      <c r="GT311" s="390"/>
      <c r="GU311" s="390"/>
      <c r="GV311" s="391"/>
      <c r="GW311" s="398"/>
      <c r="GX311" s="399" t="s">
        <v>100</v>
      </c>
      <c r="GY311" s="399" t="s">
        <v>169</v>
      </c>
      <c r="GZ311" s="399"/>
      <c r="HA311" s="399"/>
      <c r="HB311" s="399"/>
      <c r="HC311" s="399" t="str">
        <f>"Tahun "&amp;HL$6</f>
        <v>Tahun 2022</v>
      </c>
      <c r="HD311" s="399"/>
      <c r="HE311" s="400"/>
      <c r="HF311" s="390"/>
      <c r="HG311" s="390"/>
      <c r="HH311" s="390"/>
      <c r="HI311" s="390"/>
      <c r="HJ311" s="390"/>
      <c r="HK311" s="390"/>
      <c r="HL311" s="390"/>
      <c r="HM311" s="391"/>
      <c r="HN311" s="398"/>
      <c r="HO311" s="399" t="s">
        <v>100</v>
      </c>
      <c r="HP311" s="399" t="s">
        <v>169</v>
      </c>
      <c r="HQ311" s="399"/>
      <c r="HR311" s="399"/>
      <c r="HS311" s="399"/>
      <c r="HT311" s="399" t="str">
        <f>"Tahun "&amp;IC$6</f>
        <v>Tahun 2023</v>
      </c>
      <c r="HU311" s="399"/>
      <c r="HV311" s="400"/>
      <c r="HW311" s="390"/>
      <c r="HX311" s="390"/>
      <c r="HY311" s="390"/>
      <c r="HZ311" s="390"/>
      <c r="IA311" s="390"/>
      <c r="IB311" s="390"/>
      <c r="IC311" s="390"/>
      <c r="ID311" s="391"/>
      <c r="IE311" s="398"/>
      <c r="IF311" s="399" t="s">
        <v>100</v>
      </c>
      <c r="IG311" s="399" t="s">
        <v>169</v>
      </c>
      <c r="IH311" s="399"/>
      <c r="II311" s="399"/>
      <c r="IJ311" s="399"/>
      <c r="IK311" s="399" t="str">
        <f>"Tahun "&amp;IT$6</f>
        <v>Tahun 2024</v>
      </c>
      <c r="IL311" s="399"/>
      <c r="IM311" s="400"/>
      <c r="IN311" s="390"/>
      <c r="IO311" s="390"/>
      <c r="IP311" s="390"/>
      <c r="IQ311" s="390"/>
      <c r="IR311" s="390"/>
      <c r="IS311" s="390"/>
      <c r="IT311" s="390"/>
      <c r="IU311" s="391"/>
      <c r="IV311" s="398"/>
      <c r="IW311" s="399" t="s">
        <v>100</v>
      </c>
      <c r="IX311" s="399" t="s">
        <v>169</v>
      </c>
      <c r="IY311" s="399"/>
      <c r="IZ311" s="399"/>
      <c r="JA311" s="399"/>
      <c r="JB311" s="399" t="str">
        <f>"Tahun "&amp;JK$6</f>
        <v>Tahun 2025</v>
      </c>
      <c r="JC311" s="399"/>
      <c r="JD311" s="400"/>
      <c r="JE311" s="390"/>
      <c r="JF311" s="390"/>
      <c r="JG311" s="390"/>
      <c r="JH311" s="390"/>
      <c r="JI311" s="390"/>
      <c r="JJ311" s="390"/>
      <c r="JK311" s="390"/>
      <c r="JL311" s="391"/>
      <c r="JM311" s="398"/>
      <c r="JN311" s="399" t="s">
        <v>100</v>
      </c>
      <c r="JO311" s="399" t="s">
        <v>169</v>
      </c>
      <c r="JP311" s="399"/>
      <c r="JQ311" s="399"/>
      <c r="JR311" s="399"/>
      <c r="JS311" s="399" t="str">
        <f>"Tahun "&amp;KB$6</f>
        <v>Tahun 2026</v>
      </c>
      <c r="JT311" s="399"/>
      <c r="JU311" s="400"/>
      <c r="JV311" s="390"/>
      <c r="JW311" s="390"/>
      <c r="JX311" s="390"/>
      <c r="JY311" s="390"/>
      <c r="JZ311" s="390"/>
      <c r="KA311" s="390"/>
      <c r="KB311" s="390"/>
      <c r="KC311" s="391"/>
      <c r="KD311" s="398"/>
      <c r="KE311" s="399" t="s">
        <v>100</v>
      </c>
      <c r="KF311" s="399" t="s">
        <v>169</v>
      </c>
      <c r="KG311" s="399"/>
      <c r="KH311" s="399"/>
      <c r="KI311" s="399"/>
      <c r="KJ311" s="399" t="str">
        <f>"Tahun "&amp;KS$6</f>
        <v>Tahun 2027</v>
      </c>
      <c r="KK311" s="399"/>
      <c r="KL311" s="400"/>
      <c r="KM311" s="390"/>
      <c r="KN311" s="390"/>
      <c r="KO311" s="390"/>
      <c r="KP311" s="390"/>
      <c r="KQ311" s="390"/>
      <c r="KR311" s="390"/>
      <c r="KS311" s="390"/>
      <c r="KT311" s="391"/>
      <c r="KU311" s="390"/>
    </row>
    <row r="312" ht="15.75" customHeight="1">
      <c r="A312" s="401"/>
      <c r="B312" s="402"/>
      <c r="C312" s="402"/>
      <c r="D312" s="402"/>
      <c r="E312" s="402"/>
      <c r="F312" s="402"/>
      <c r="G312" s="402"/>
      <c r="H312" s="402"/>
      <c r="I312" s="402"/>
      <c r="J312" s="402"/>
      <c r="K312" s="402"/>
      <c r="L312" s="402"/>
      <c r="M312" s="402"/>
      <c r="N312" s="402"/>
      <c r="O312" s="402"/>
      <c r="P312" s="402"/>
      <c r="Q312" s="403"/>
      <c r="R312" s="401"/>
      <c r="S312" s="402"/>
      <c r="T312" s="402"/>
      <c r="U312" s="402"/>
      <c r="V312" s="402"/>
      <c r="W312" s="402"/>
      <c r="X312" s="402"/>
      <c r="Y312" s="402"/>
      <c r="Z312" s="402"/>
      <c r="AA312" s="402"/>
      <c r="AB312" s="402"/>
      <c r="AC312" s="402"/>
      <c r="AD312" s="402"/>
      <c r="AE312" s="402"/>
      <c r="AF312" s="402"/>
      <c r="AG312" s="402"/>
      <c r="AH312" s="403"/>
      <c r="AI312" s="401"/>
      <c r="AJ312" s="402"/>
      <c r="AK312" s="402"/>
      <c r="AL312" s="402"/>
      <c r="AM312" s="402"/>
      <c r="AN312" s="402"/>
      <c r="AO312" s="402"/>
      <c r="AP312" s="402"/>
      <c r="AQ312" s="402"/>
      <c r="AR312" s="402"/>
      <c r="AS312" s="402"/>
      <c r="AT312" s="402"/>
      <c r="AU312" s="402"/>
      <c r="AV312" s="402"/>
      <c r="AW312" s="402"/>
      <c r="AX312" s="402"/>
      <c r="AY312" s="403"/>
      <c r="AZ312" s="401"/>
      <c r="BA312" s="402"/>
      <c r="BB312" s="402"/>
      <c r="BC312" s="402"/>
      <c r="BD312" s="402"/>
      <c r="BE312" s="402"/>
      <c r="BF312" s="402"/>
      <c r="BG312" s="402"/>
      <c r="BH312" s="402"/>
      <c r="BI312" s="402"/>
      <c r="BJ312" s="402"/>
      <c r="BK312" s="402"/>
      <c r="BL312" s="402"/>
      <c r="BM312" s="402"/>
      <c r="BN312" s="402"/>
      <c r="BO312" s="402"/>
      <c r="BP312" s="403"/>
      <c r="BQ312" s="401"/>
      <c r="BR312" s="402"/>
      <c r="BS312" s="402"/>
      <c r="BT312" s="402"/>
      <c r="BU312" s="402"/>
      <c r="BV312" s="402"/>
      <c r="BW312" s="402"/>
      <c r="BX312" s="402"/>
      <c r="BY312" s="402"/>
      <c r="BZ312" s="402"/>
      <c r="CA312" s="402"/>
      <c r="CB312" s="402"/>
      <c r="CC312" s="402"/>
      <c r="CD312" s="402"/>
      <c r="CE312" s="402"/>
      <c r="CF312" s="402"/>
      <c r="CG312" s="403"/>
      <c r="CH312" s="401"/>
      <c r="CI312" s="402"/>
      <c r="CJ312" s="402"/>
      <c r="CK312" s="402"/>
      <c r="CL312" s="402"/>
      <c r="CM312" s="402"/>
      <c r="CN312" s="402"/>
      <c r="CO312" s="402"/>
      <c r="CP312" s="402"/>
      <c r="CQ312" s="402"/>
      <c r="CR312" s="402"/>
      <c r="CS312" s="402"/>
      <c r="CT312" s="402"/>
      <c r="CU312" s="402"/>
      <c r="CV312" s="402"/>
      <c r="CW312" s="402"/>
      <c r="CX312" s="403"/>
      <c r="CY312" s="401"/>
      <c r="CZ312" s="402"/>
      <c r="DA312" s="402"/>
      <c r="DB312" s="402"/>
      <c r="DC312" s="402"/>
      <c r="DD312" s="402"/>
      <c r="DE312" s="402"/>
      <c r="DF312" s="402"/>
      <c r="DG312" s="402"/>
      <c r="DH312" s="402"/>
      <c r="DI312" s="402"/>
      <c r="DJ312" s="402"/>
      <c r="DK312" s="402"/>
      <c r="DL312" s="402"/>
      <c r="DM312" s="402"/>
      <c r="DN312" s="402"/>
      <c r="DO312" s="403"/>
      <c r="DP312" s="401"/>
      <c r="DQ312" s="402"/>
      <c r="DR312" s="402"/>
      <c r="DS312" s="402"/>
      <c r="DT312" s="402"/>
      <c r="DU312" s="402"/>
      <c r="DV312" s="402"/>
      <c r="DW312" s="402"/>
      <c r="DX312" s="402"/>
      <c r="DY312" s="402"/>
      <c r="DZ312" s="402"/>
      <c r="EA312" s="402"/>
      <c r="EB312" s="402"/>
      <c r="EC312" s="402"/>
      <c r="ED312" s="402"/>
      <c r="EE312" s="402"/>
      <c r="EF312" s="403"/>
      <c r="EG312" s="401"/>
      <c r="EH312" s="402"/>
      <c r="EI312" s="402"/>
      <c r="EJ312" s="402"/>
      <c r="EK312" s="402"/>
      <c r="EL312" s="402"/>
      <c r="EM312" s="402"/>
      <c r="EN312" s="402"/>
      <c r="EO312" s="402"/>
      <c r="EP312" s="402"/>
      <c r="EQ312" s="402"/>
      <c r="ER312" s="402"/>
      <c r="ES312" s="402"/>
      <c r="ET312" s="402"/>
      <c r="EU312" s="402"/>
      <c r="EV312" s="402"/>
      <c r="EW312" s="403"/>
      <c r="EX312" s="401"/>
      <c r="EY312" s="402"/>
      <c r="EZ312" s="402"/>
      <c r="FA312" s="402"/>
      <c r="FB312" s="402"/>
      <c r="FC312" s="402"/>
      <c r="FD312" s="402"/>
      <c r="FE312" s="402"/>
      <c r="FF312" s="402"/>
      <c r="FG312" s="402"/>
      <c r="FH312" s="402"/>
      <c r="FI312" s="402"/>
      <c r="FJ312" s="402"/>
      <c r="FK312" s="402"/>
      <c r="FL312" s="402"/>
      <c r="FM312" s="402"/>
      <c r="FN312" s="403"/>
      <c r="FO312" s="401"/>
      <c r="FP312" s="402"/>
      <c r="FQ312" s="402"/>
      <c r="FR312" s="402"/>
      <c r="FS312" s="402"/>
      <c r="FT312" s="402"/>
      <c r="FU312" s="402"/>
      <c r="FV312" s="402"/>
      <c r="FW312" s="402"/>
      <c r="FX312" s="402"/>
      <c r="FY312" s="402"/>
      <c r="FZ312" s="402"/>
      <c r="GA312" s="402"/>
      <c r="GB312" s="402"/>
      <c r="GC312" s="402"/>
      <c r="GD312" s="402"/>
      <c r="GE312" s="403"/>
      <c r="GF312" s="401"/>
      <c r="GG312" s="402"/>
      <c r="GH312" s="402"/>
      <c r="GI312" s="402"/>
      <c r="GJ312" s="402"/>
      <c r="GK312" s="402"/>
      <c r="GL312" s="402"/>
      <c r="GM312" s="402"/>
      <c r="GN312" s="402"/>
      <c r="GO312" s="402"/>
      <c r="GP312" s="402"/>
      <c r="GQ312" s="402"/>
      <c r="GR312" s="402"/>
      <c r="GS312" s="402"/>
      <c r="GT312" s="402"/>
      <c r="GU312" s="402"/>
      <c r="GV312" s="403"/>
      <c r="GW312" s="401"/>
      <c r="GX312" s="402"/>
      <c r="GY312" s="402"/>
      <c r="GZ312" s="402"/>
      <c r="HA312" s="402"/>
      <c r="HB312" s="402"/>
      <c r="HC312" s="402"/>
      <c r="HD312" s="402"/>
      <c r="HE312" s="402"/>
      <c r="HF312" s="402"/>
      <c r="HG312" s="402"/>
      <c r="HH312" s="402"/>
      <c r="HI312" s="402"/>
      <c r="HJ312" s="402"/>
      <c r="HK312" s="402"/>
      <c r="HL312" s="402"/>
      <c r="HM312" s="403"/>
      <c r="HN312" s="401"/>
      <c r="HO312" s="402"/>
      <c r="HP312" s="402"/>
      <c r="HQ312" s="402"/>
      <c r="HR312" s="402"/>
      <c r="HS312" s="402"/>
      <c r="HT312" s="402"/>
      <c r="HU312" s="402"/>
      <c r="HV312" s="402"/>
      <c r="HW312" s="402"/>
      <c r="HX312" s="402"/>
      <c r="HY312" s="402"/>
      <c r="HZ312" s="402"/>
      <c r="IA312" s="402"/>
      <c r="IB312" s="402"/>
      <c r="IC312" s="402"/>
      <c r="ID312" s="403"/>
      <c r="IE312" s="401"/>
      <c r="IF312" s="402"/>
      <c r="IG312" s="402"/>
      <c r="IH312" s="402"/>
      <c r="II312" s="402"/>
      <c r="IJ312" s="402"/>
      <c r="IK312" s="402"/>
      <c r="IL312" s="402"/>
      <c r="IM312" s="402"/>
      <c r="IN312" s="402"/>
      <c r="IO312" s="402"/>
      <c r="IP312" s="402"/>
      <c r="IQ312" s="402"/>
      <c r="IR312" s="402"/>
      <c r="IS312" s="402"/>
      <c r="IT312" s="402"/>
      <c r="IU312" s="403"/>
      <c r="IV312" s="401"/>
      <c r="IW312" s="402"/>
      <c r="IX312" s="402"/>
      <c r="IY312" s="402"/>
      <c r="IZ312" s="402"/>
      <c r="JA312" s="402"/>
      <c r="JB312" s="402"/>
      <c r="JC312" s="402"/>
      <c r="JD312" s="402"/>
      <c r="JE312" s="402"/>
      <c r="JF312" s="402"/>
      <c r="JG312" s="402"/>
      <c r="JH312" s="402"/>
      <c r="JI312" s="402"/>
      <c r="JJ312" s="402"/>
      <c r="JK312" s="402"/>
      <c r="JL312" s="403"/>
      <c r="JM312" s="401"/>
      <c r="JN312" s="402"/>
      <c r="JO312" s="402"/>
      <c r="JP312" s="402"/>
      <c r="JQ312" s="402"/>
      <c r="JR312" s="402"/>
      <c r="JS312" s="402"/>
      <c r="JT312" s="402"/>
      <c r="JU312" s="402"/>
      <c r="JV312" s="402"/>
      <c r="JW312" s="402"/>
      <c r="JX312" s="402"/>
      <c r="JY312" s="402"/>
      <c r="JZ312" s="402"/>
      <c r="KA312" s="402"/>
      <c r="KB312" s="402"/>
      <c r="KC312" s="403"/>
      <c r="KD312" s="401"/>
      <c r="KE312" s="402"/>
      <c r="KF312" s="402"/>
      <c r="KG312" s="402"/>
      <c r="KH312" s="402"/>
      <c r="KI312" s="402"/>
      <c r="KJ312" s="402"/>
      <c r="KK312" s="402"/>
      <c r="KL312" s="402"/>
      <c r="KM312" s="402"/>
      <c r="KN312" s="402"/>
      <c r="KO312" s="402"/>
      <c r="KP312" s="402"/>
      <c r="KQ312" s="402"/>
      <c r="KR312" s="402"/>
      <c r="KS312" s="402"/>
      <c r="KT312" s="403"/>
      <c r="KU312" s="402"/>
    </row>
    <row r="313" ht="33.75" customHeight="1">
      <c r="A313" s="404" t="s">
        <v>102</v>
      </c>
      <c r="B313" s="405" t="s">
        <v>103</v>
      </c>
      <c r="C313" s="406" t="s">
        <v>104</v>
      </c>
      <c r="D313" s="152"/>
      <c r="E313" s="152"/>
      <c r="F313" s="152"/>
      <c r="G313" s="153"/>
      <c r="H313" s="406" t="s">
        <v>105</v>
      </c>
      <c r="I313" s="153"/>
      <c r="J313" s="406" t="s">
        <v>106</v>
      </c>
      <c r="K313" s="152"/>
      <c r="L313" s="153"/>
      <c r="M313" s="405" t="s">
        <v>107</v>
      </c>
      <c r="N313" s="407" t="s">
        <v>108</v>
      </c>
      <c r="O313" s="153"/>
      <c r="P313" s="619" t="s">
        <v>109</v>
      </c>
      <c r="Q313" s="620"/>
      <c r="R313" s="404" t="s">
        <v>102</v>
      </c>
      <c r="S313" s="405" t="s">
        <v>103</v>
      </c>
      <c r="T313" s="406" t="s">
        <v>104</v>
      </c>
      <c r="U313" s="152"/>
      <c r="V313" s="152"/>
      <c r="W313" s="152"/>
      <c r="X313" s="153"/>
      <c r="Y313" s="406" t="s">
        <v>105</v>
      </c>
      <c r="Z313" s="153"/>
      <c r="AA313" s="406" t="s">
        <v>106</v>
      </c>
      <c r="AB313" s="152"/>
      <c r="AC313" s="153"/>
      <c r="AD313" s="405" t="s">
        <v>107</v>
      </c>
      <c r="AE313" s="407" t="s">
        <v>108</v>
      </c>
      <c r="AF313" s="153"/>
      <c r="AG313" s="619" t="s">
        <v>109</v>
      </c>
      <c r="AH313" s="620"/>
      <c r="AI313" s="404" t="s">
        <v>102</v>
      </c>
      <c r="AJ313" s="405" t="s">
        <v>103</v>
      </c>
      <c r="AK313" s="406" t="s">
        <v>104</v>
      </c>
      <c r="AL313" s="152"/>
      <c r="AM313" s="152"/>
      <c r="AN313" s="152"/>
      <c r="AO313" s="153"/>
      <c r="AP313" s="406" t="s">
        <v>105</v>
      </c>
      <c r="AQ313" s="153"/>
      <c r="AR313" s="406" t="s">
        <v>106</v>
      </c>
      <c r="AS313" s="152"/>
      <c r="AT313" s="153"/>
      <c r="AU313" s="405" t="s">
        <v>107</v>
      </c>
      <c r="AV313" s="407" t="s">
        <v>108</v>
      </c>
      <c r="AW313" s="153"/>
      <c r="AX313" s="619" t="s">
        <v>109</v>
      </c>
      <c r="AY313" s="620"/>
      <c r="AZ313" s="404" t="s">
        <v>102</v>
      </c>
      <c r="BA313" s="405" t="s">
        <v>103</v>
      </c>
      <c r="BB313" s="406" t="s">
        <v>104</v>
      </c>
      <c r="BC313" s="152"/>
      <c r="BD313" s="152"/>
      <c r="BE313" s="152"/>
      <c r="BF313" s="153"/>
      <c r="BG313" s="406" t="s">
        <v>105</v>
      </c>
      <c r="BH313" s="153"/>
      <c r="BI313" s="406" t="s">
        <v>106</v>
      </c>
      <c r="BJ313" s="152"/>
      <c r="BK313" s="153"/>
      <c r="BL313" s="405" t="s">
        <v>107</v>
      </c>
      <c r="BM313" s="407" t="s">
        <v>108</v>
      </c>
      <c r="BN313" s="153"/>
      <c r="BO313" s="619" t="s">
        <v>109</v>
      </c>
      <c r="BP313" s="620"/>
      <c r="BQ313" s="404" t="s">
        <v>102</v>
      </c>
      <c r="BR313" s="405" t="s">
        <v>103</v>
      </c>
      <c r="BS313" s="406" t="s">
        <v>104</v>
      </c>
      <c r="BT313" s="152"/>
      <c r="BU313" s="152"/>
      <c r="BV313" s="152"/>
      <c r="BW313" s="153"/>
      <c r="BX313" s="406" t="s">
        <v>105</v>
      </c>
      <c r="BY313" s="153"/>
      <c r="BZ313" s="406" t="s">
        <v>106</v>
      </c>
      <c r="CA313" s="152"/>
      <c r="CB313" s="153"/>
      <c r="CC313" s="405" t="s">
        <v>107</v>
      </c>
      <c r="CD313" s="407" t="s">
        <v>108</v>
      </c>
      <c r="CE313" s="153"/>
      <c r="CF313" s="619" t="s">
        <v>109</v>
      </c>
      <c r="CG313" s="620"/>
      <c r="CH313" s="404" t="s">
        <v>102</v>
      </c>
      <c r="CI313" s="405" t="s">
        <v>103</v>
      </c>
      <c r="CJ313" s="406" t="s">
        <v>104</v>
      </c>
      <c r="CK313" s="152"/>
      <c r="CL313" s="152"/>
      <c r="CM313" s="152"/>
      <c r="CN313" s="153"/>
      <c r="CO313" s="406" t="s">
        <v>105</v>
      </c>
      <c r="CP313" s="153"/>
      <c r="CQ313" s="406" t="s">
        <v>106</v>
      </c>
      <c r="CR313" s="152"/>
      <c r="CS313" s="153"/>
      <c r="CT313" s="405" t="s">
        <v>107</v>
      </c>
      <c r="CU313" s="407" t="s">
        <v>108</v>
      </c>
      <c r="CV313" s="153"/>
      <c r="CW313" s="619" t="s">
        <v>109</v>
      </c>
      <c r="CX313" s="620"/>
      <c r="CY313" s="404" t="s">
        <v>102</v>
      </c>
      <c r="CZ313" s="405" t="s">
        <v>103</v>
      </c>
      <c r="DA313" s="406" t="s">
        <v>104</v>
      </c>
      <c r="DB313" s="152"/>
      <c r="DC313" s="152"/>
      <c r="DD313" s="152"/>
      <c r="DE313" s="153"/>
      <c r="DF313" s="406" t="s">
        <v>105</v>
      </c>
      <c r="DG313" s="153"/>
      <c r="DH313" s="406" t="s">
        <v>106</v>
      </c>
      <c r="DI313" s="152"/>
      <c r="DJ313" s="153"/>
      <c r="DK313" s="405" t="s">
        <v>107</v>
      </c>
      <c r="DL313" s="407" t="s">
        <v>108</v>
      </c>
      <c r="DM313" s="153"/>
      <c r="DN313" s="619" t="s">
        <v>109</v>
      </c>
      <c r="DO313" s="620"/>
      <c r="DP313" s="404" t="s">
        <v>102</v>
      </c>
      <c r="DQ313" s="405" t="s">
        <v>103</v>
      </c>
      <c r="DR313" s="406" t="s">
        <v>104</v>
      </c>
      <c r="DS313" s="152"/>
      <c r="DT313" s="152"/>
      <c r="DU313" s="152"/>
      <c r="DV313" s="153"/>
      <c r="DW313" s="406" t="s">
        <v>105</v>
      </c>
      <c r="DX313" s="153"/>
      <c r="DY313" s="406" t="s">
        <v>106</v>
      </c>
      <c r="DZ313" s="152"/>
      <c r="EA313" s="153"/>
      <c r="EB313" s="405" t="s">
        <v>107</v>
      </c>
      <c r="EC313" s="407" t="s">
        <v>108</v>
      </c>
      <c r="ED313" s="153"/>
      <c r="EE313" s="619" t="s">
        <v>109</v>
      </c>
      <c r="EF313" s="620"/>
      <c r="EG313" s="404" t="s">
        <v>102</v>
      </c>
      <c r="EH313" s="405" t="s">
        <v>103</v>
      </c>
      <c r="EI313" s="406" t="s">
        <v>104</v>
      </c>
      <c r="EJ313" s="152"/>
      <c r="EK313" s="152"/>
      <c r="EL313" s="152"/>
      <c r="EM313" s="153"/>
      <c r="EN313" s="406" t="s">
        <v>105</v>
      </c>
      <c r="EO313" s="153"/>
      <c r="EP313" s="406" t="s">
        <v>106</v>
      </c>
      <c r="EQ313" s="152"/>
      <c r="ER313" s="153"/>
      <c r="ES313" s="405" t="s">
        <v>107</v>
      </c>
      <c r="ET313" s="407" t="s">
        <v>108</v>
      </c>
      <c r="EU313" s="153"/>
      <c r="EV313" s="619" t="s">
        <v>109</v>
      </c>
      <c r="EW313" s="620"/>
      <c r="EX313" s="404" t="s">
        <v>102</v>
      </c>
      <c r="EY313" s="405" t="s">
        <v>103</v>
      </c>
      <c r="EZ313" s="406" t="s">
        <v>104</v>
      </c>
      <c r="FA313" s="152"/>
      <c r="FB313" s="152"/>
      <c r="FC313" s="152"/>
      <c r="FD313" s="153"/>
      <c r="FE313" s="406" t="s">
        <v>105</v>
      </c>
      <c r="FF313" s="153"/>
      <c r="FG313" s="406" t="s">
        <v>106</v>
      </c>
      <c r="FH313" s="152"/>
      <c r="FI313" s="153"/>
      <c r="FJ313" s="405" t="s">
        <v>107</v>
      </c>
      <c r="FK313" s="407" t="s">
        <v>108</v>
      </c>
      <c r="FL313" s="153"/>
      <c r="FM313" s="619" t="s">
        <v>109</v>
      </c>
      <c r="FN313" s="620"/>
      <c r="FO313" s="404" t="s">
        <v>102</v>
      </c>
      <c r="FP313" s="405" t="s">
        <v>103</v>
      </c>
      <c r="FQ313" s="406" t="s">
        <v>104</v>
      </c>
      <c r="FR313" s="152"/>
      <c r="FS313" s="152"/>
      <c r="FT313" s="152"/>
      <c r="FU313" s="153"/>
      <c r="FV313" s="406" t="s">
        <v>105</v>
      </c>
      <c r="FW313" s="153"/>
      <c r="FX313" s="406" t="s">
        <v>106</v>
      </c>
      <c r="FY313" s="152"/>
      <c r="FZ313" s="153"/>
      <c r="GA313" s="405" t="s">
        <v>107</v>
      </c>
      <c r="GB313" s="407" t="s">
        <v>108</v>
      </c>
      <c r="GC313" s="153"/>
      <c r="GD313" s="619" t="s">
        <v>109</v>
      </c>
      <c r="GE313" s="620"/>
      <c r="GF313" s="404" t="s">
        <v>102</v>
      </c>
      <c r="GG313" s="405" t="s">
        <v>103</v>
      </c>
      <c r="GH313" s="406" t="s">
        <v>104</v>
      </c>
      <c r="GI313" s="152"/>
      <c r="GJ313" s="152"/>
      <c r="GK313" s="152"/>
      <c r="GL313" s="153"/>
      <c r="GM313" s="406" t="s">
        <v>105</v>
      </c>
      <c r="GN313" s="153"/>
      <c r="GO313" s="406" t="s">
        <v>106</v>
      </c>
      <c r="GP313" s="152"/>
      <c r="GQ313" s="153"/>
      <c r="GR313" s="405" t="s">
        <v>107</v>
      </c>
      <c r="GS313" s="407" t="s">
        <v>108</v>
      </c>
      <c r="GT313" s="153"/>
      <c r="GU313" s="619" t="s">
        <v>109</v>
      </c>
      <c r="GV313" s="620"/>
      <c r="GW313" s="404" t="s">
        <v>102</v>
      </c>
      <c r="GX313" s="405" t="s">
        <v>103</v>
      </c>
      <c r="GY313" s="406" t="s">
        <v>104</v>
      </c>
      <c r="GZ313" s="152"/>
      <c r="HA313" s="152"/>
      <c r="HB313" s="152"/>
      <c r="HC313" s="153"/>
      <c r="HD313" s="406" t="s">
        <v>105</v>
      </c>
      <c r="HE313" s="153"/>
      <c r="HF313" s="406" t="s">
        <v>106</v>
      </c>
      <c r="HG313" s="152"/>
      <c r="HH313" s="153"/>
      <c r="HI313" s="405" t="s">
        <v>107</v>
      </c>
      <c r="HJ313" s="407" t="s">
        <v>108</v>
      </c>
      <c r="HK313" s="153"/>
      <c r="HL313" s="619" t="s">
        <v>109</v>
      </c>
      <c r="HM313" s="620"/>
      <c r="HN313" s="404" t="s">
        <v>102</v>
      </c>
      <c r="HO313" s="405" t="s">
        <v>103</v>
      </c>
      <c r="HP313" s="406" t="s">
        <v>104</v>
      </c>
      <c r="HQ313" s="152"/>
      <c r="HR313" s="152"/>
      <c r="HS313" s="152"/>
      <c r="HT313" s="153"/>
      <c r="HU313" s="406" t="s">
        <v>105</v>
      </c>
      <c r="HV313" s="153"/>
      <c r="HW313" s="406" t="s">
        <v>106</v>
      </c>
      <c r="HX313" s="152"/>
      <c r="HY313" s="153"/>
      <c r="HZ313" s="405" t="s">
        <v>107</v>
      </c>
      <c r="IA313" s="407" t="s">
        <v>108</v>
      </c>
      <c r="IB313" s="153"/>
      <c r="IC313" s="619" t="s">
        <v>109</v>
      </c>
      <c r="ID313" s="620"/>
      <c r="IE313" s="404" t="s">
        <v>102</v>
      </c>
      <c r="IF313" s="405" t="s">
        <v>103</v>
      </c>
      <c r="IG313" s="406" t="s">
        <v>104</v>
      </c>
      <c r="IH313" s="152"/>
      <c r="II313" s="152"/>
      <c r="IJ313" s="152"/>
      <c r="IK313" s="153"/>
      <c r="IL313" s="406" t="s">
        <v>105</v>
      </c>
      <c r="IM313" s="153"/>
      <c r="IN313" s="406" t="s">
        <v>106</v>
      </c>
      <c r="IO313" s="152"/>
      <c r="IP313" s="153"/>
      <c r="IQ313" s="405" t="s">
        <v>107</v>
      </c>
      <c r="IR313" s="407" t="s">
        <v>108</v>
      </c>
      <c r="IS313" s="153"/>
      <c r="IT313" s="619" t="s">
        <v>109</v>
      </c>
      <c r="IU313" s="620"/>
      <c r="IV313" s="404" t="s">
        <v>102</v>
      </c>
      <c r="IW313" s="405" t="s">
        <v>103</v>
      </c>
      <c r="IX313" s="406" t="s">
        <v>104</v>
      </c>
      <c r="IY313" s="152"/>
      <c r="IZ313" s="152"/>
      <c r="JA313" s="152"/>
      <c r="JB313" s="153"/>
      <c r="JC313" s="406" t="s">
        <v>105</v>
      </c>
      <c r="JD313" s="153"/>
      <c r="JE313" s="406" t="s">
        <v>106</v>
      </c>
      <c r="JF313" s="152"/>
      <c r="JG313" s="153"/>
      <c r="JH313" s="405" t="s">
        <v>107</v>
      </c>
      <c r="JI313" s="407" t="s">
        <v>108</v>
      </c>
      <c r="JJ313" s="153"/>
      <c r="JK313" s="619" t="s">
        <v>109</v>
      </c>
      <c r="JL313" s="620"/>
      <c r="JM313" s="404" t="s">
        <v>102</v>
      </c>
      <c r="JN313" s="405" t="s">
        <v>103</v>
      </c>
      <c r="JO313" s="406" t="s">
        <v>104</v>
      </c>
      <c r="JP313" s="152"/>
      <c r="JQ313" s="152"/>
      <c r="JR313" s="152"/>
      <c r="JS313" s="153"/>
      <c r="JT313" s="406" t="s">
        <v>105</v>
      </c>
      <c r="JU313" s="153"/>
      <c r="JV313" s="406" t="s">
        <v>106</v>
      </c>
      <c r="JW313" s="152"/>
      <c r="JX313" s="153"/>
      <c r="JY313" s="405" t="s">
        <v>107</v>
      </c>
      <c r="JZ313" s="407" t="s">
        <v>108</v>
      </c>
      <c r="KA313" s="153"/>
      <c r="KB313" s="619" t="s">
        <v>109</v>
      </c>
      <c r="KC313" s="620"/>
      <c r="KD313" s="404" t="s">
        <v>102</v>
      </c>
      <c r="KE313" s="405" t="s">
        <v>103</v>
      </c>
      <c r="KF313" s="406" t="s">
        <v>104</v>
      </c>
      <c r="KG313" s="152"/>
      <c r="KH313" s="152"/>
      <c r="KI313" s="152"/>
      <c r="KJ313" s="153"/>
      <c r="KK313" s="406" t="s">
        <v>105</v>
      </c>
      <c r="KL313" s="153"/>
      <c r="KM313" s="406" t="s">
        <v>106</v>
      </c>
      <c r="KN313" s="152"/>
      <c r="KO313" s="153"/>
      <c r="KP313" s="405" t="s">
        <v>107</v>
      </c>
      <c r="KQ313" s="407" t="s">
        <v>108</v>
      </c>
      <c r="KR313" s="153"/>
      <c r="KS313" s="619" t="s">
        <v>109</v>
      </c>
      <c r="KT313" s="620"/>
      <c r="KU313" s="411"/>
    </row>
    <row r="314" ht="66.0" customHeight="1">
      <c r="A314" s="159"/>
      <c r="B314" s="40"/>
      <c r="C314" s="412" t="s">
        <v>110</v>
      </c>
      <c r="D314" s="412" t="s">
        <v>111</v>
      </c>
      <c r="E314" s="413" t="s">
        <v>112</v>
      </c>
      <c r="F314" s="412" t="s">
        <v>170</v>
      </c>
      <c r="G314" s="412" t="s">
        <v>114</v>
      </c>
      <c r="H314" s="414" t="s">
        <v>171</v>
      </c>
      <c r="I314" s="412" t="s">
        <v>116</v>
      </c>
      <c r="J314" s="414" t="str">
        <f>"Total Biaya Perawatan "&amp;G310&amp;" (Juta Rp)"</f>
        <v>Total Biaya Perawatan Triwulan III (Juta Rp)</v>
      </c>
      <c r="K314" s="412" t="str">
        <f>"Total Biaya Perawatan "&amp;G209&amp;" (Juta Rp)"</f>
        <v>Total Biaya Perawatan Triwulan II (Juta Rp)</v>
      </c>
      <c r="L314" s="412" t="s">
        <v>172</v>
      </c>
      <c r="M314" s="40"/>
      <c r="N314" s="414" t="s">
        <v>115</v>
      </c>
      <c r="O314" s="414" t="s">
        <v>120</v>
      </c>
      <c r="P314" s="572"/>
      <c r="Q314" s="620"/>
      <c r="R314" s="159"/>
      <c r="S314" s="40"/>
      <c r="T314" s="412" t="s">
        <v>110</v>
      </c>
      <c r="U314" s="412" t="s">
        <v>111</v>
      </c>
      <c r="V314" s="413" t="s">
        <v>112</v>
      </c>
      <c r="W314" s="412" t="s">
        <v>170</v>
      </c>
      <c r="X314" s="412" t="s">
        <v>114</v>
      </c>
      <c r="Y314" s="414" t="s">
        <v>171</v>
      </c>
      <c r="Z314" s="412" t="s">
        <v>116</v>
      </c>
      <c r="AA314" s="414" t="str">
        <f>"Total Biaya Perawatan "&amp;X310&amp;" (Juta Rp)"</f>
        <v>Total Biaya Perawatan Triwulan III (Juta Rp)</v>
      </c>
      <c r="AB314" s="412" t="str">
        <f>"Total Biaya Perawatan "&amp;X209&amp;" (Juta Rp)"</f>
        <v>Total Biaya Perawatan Triwulan II (Juta Rp)</v>
      </c>
      <c r="AC314" s="412" t="s">
        <v>172</v>
      </c>
      <c r="AD314" s="40"/>
      <c r="AE314" s="414" t="s">
        <v>115</v>
      </c>
      <c r="AF314" s="414" t="s">
        <v>120</v>
      </c>
      <c r="AG314" s="572"/>
      <c r="AH314" s="620"/>
      <c r="AI314" s="159"/>
      <c r="AJ314" s="40"/>
      <c r="AK314" s="412" t="s">
        <v>110</v>
      </c>
      <c r="AL314" s="412" t="s">
        <v>111</v>
      </c>
      <c r="AM314" s="413" t="s">
        <v>112</v>
      </c>
      <c r="AN314" s="412" t="s">
        <v>170</v>
      </c>
      <c r="AO314" s="412" t="s">
        <v>114</v>
      </c>
      <c r="AP314" s="414" t="s">
        <v>171</v>
      </c>
      <c r="AQ314" s="412" t="s">
        <v>116</v>
      </c>
      <c r="AR314" s="414" t="str">
        <f>"Total Biaya Perawatan "&amp;AO310&amp;" (Juta Rp)"</f>
        <v>Total Biaya Perawatan Triwulan III (Juta Rp)</v>
      </c>
      <c r="AS314" s="412" t="str">
        <f>"Total Biaya Perawatan "&amp;AO209&amp;" (Juta Rp)"</f>
        <v>Total Biaya Perawatan Triwulan II (Juta Rp)</v>
      </c>
      <c r="AT314" s="412" t="s">
        <v>172</v>
      </c>
      <c r="AU314" s="40"/>
      <c r="AV314" s="414" t="s">
        <v>115</v>
      </c>
      <c r="AW314" s="414" t="s">
        <v>120</v>
      </c>
      <c r="AX314" s="572"/>
      <c r="AY314" s="620"/>
      <c r="AZ314" s="159"/>
      <c r="BA314" s="40"/>
      <c r="BB314" s="412" t="s">
        <v>110</v>
      </c>
      <c r="BC314" s="412" t="s">
        <v>111</v>
      </c>
      <c r="BD314" s="413" t="s">
        <v>112</v>
      </c>
      <c r="BE314" s="412" t="s">
        <v>170</v>
      </c>
      <c r="BF314" s="412" t="s">
        <v>114</v>
      </c>
      <c r="BG314" s="414" t="s">
        <v>171</v>
      </c>
      <c r="BH314" s="412" t="s">
        <v>116</v>
      </c>
      <c r="BI314" s="414" t="str">
        <f>"Total Biaya Perawatan "&amp;BF310&amp;" (Juta Rp)"</f>
        <v>Total Biaya Perawatan Triwulan III (Juta Rp)</v>
      </c>
      <c r="BJ314" s="412" t="str">
        <f>"Total Biaya Perawatan "&amp;BF209&amp;" (Juta Rp)"</f>
        <v>Total Biaya Perawatan Triwulan II (Juta Rp)</v>
      </c>
      <c r="BK314" s="412" t="s">
        <v>172</v>
      </c>
      <c r="BL314" s="40"/>
      <c r="BM314" s="414" t="s">
        <v>115</v>
      </c>
      <c r="BN314" s="414" t="s">
        <v>120</v>
      </c>
      <c r="BO314" s="572"/>
      <c r="BP314" s="620"/>
      <c r="BQ314" s="159"/>
      <c r="BR314" s="40"/>
      <c r="BS314" s="412" t="s">
        <v>110</v>
      </c>
      <c r="BT314" s="412" t="s">
        <v>111</v>
      </c>
      <c r="BU314" s="413" t="s">
        <v>112</v>
      </c>
      <c r="BV314" s="412" t="s">
        <v>170</v>
      </c>
      <c r="BW314" s="412" t="s">
        <v>114</v>
      </c>
      <c r="BX314" s="414" t="s">
        <v>171</v>
      </c>
      <c r="BY314" s="412" t="s">
        <v>116</v>
      </c>
      <c r="BZ314" s="414" t="str">
        <f>"Total Biaya Perawatan "&amp;BW310&amp;" (Juta Rp)"</f>
        <v>Total Biaya Perawatan Triwulan III (Juta Rp)</v>
      </c>
      <c r="CA314" s="412" t="str">
        <f>"Total Biaya Perawatan "&amp;BW209&amp;" (Juta Rp)"</f>
        <v>Total Biaya Perawatan Triwulan II (Juta Rp)</v>
      </c>
      <c r="CB314" s="412" t="s">
        <v>172</v>
      </c>
      <c r="CC314" s="40"/>
      <c r="CD314" s="414" t="s">
        <v>115</v>
      </c>
      <c r="CE314" s="414" t="s">
        <v>120</v>
      </c>
      <c r="CF314" s="572"/>
      <c r="CG314" s="620"/>
      <c r="CH314" s="159"/>
      <c r="CI314" s="40"/>
      <c r="CJ314" s="412" t="s">
        <v>110</v>
      </c>
      <c r="CK314" s="412" t="s">
        <v>111</v>
      </c>
      <c r="CL314" s="413" t="s">
        <v>112</v>
      </c>
      <c r="CM314" s="412" t="s">
        <v>170</v>
      </c>
      <c r="CN314" s="412" t="s">
        <v>114</v>
      </c>
      <c r="CO314" s="414" t="s">
        <v>171</v>
      </c>
      <c r="CP314" s="412" t="s">
        <v>116</v>
      </c>
      <c r="CQ314" s="414" t="str">
        <f>"Total Biaya Perawatan "&amp;CN310&amp;" (Juta Rp)"</f>
        <v>Total Biaya Perawatan Triwulan III (Juta Rp)</v>
      </c>
      <c r="CR314" s="412" t="str">
        <f>"Total Biaya Perawatan "&amp;CN209&amp;" (Juta Rp)"</f>
        <v>Total Biaya Perawatan Triwulan II (Juta Rp)</v>
      </c>
      <c r="CS314" s="412" t="s">
        <v>172</v>
      </c>
      <c r="CT314" s="40"/>
      <c r="CU314" s="414" t="s">
        <v>115</v>
      </c>
      <c r="CV314" s="414" t="s">
        <v>120</v>
      </c>
      <c r="CW314" s="572"/>
      <c r="CX314" s="620"/>
      <c r="CY314" s="159"/>
      <c r="CZ314" s="40"/>
      <c r="DA314" s="412" t="s">
        <v>110</v>
      </c>
      <c r="DB314" s="412" t="s">
        <v>111</v>
      </c>
      <c r="DC314" s="413" t="s">
        <v>112</v>
      </c>
      <c r="DD314" s="412" t="s">
        <v>170</v>
      </c>
      <c r="DE314" s="412" t="s">
        <v>114</v>
      </c>
      <c r="DF314" s="414" t="s">
        <v>171</v>
      </c>
      <c r="DG314" s="412" t="s">
        <v>116</v>
      </c>
      <c r="DH314" s="414" t="str">
        <f>"Total Biaya Perawatan "&amp;DE310&amp;" (Juta Rp)"</f>
        <v>Total Biaya Perawatan Triwulan III (Juta Rp)</v>
      </c>
      <c r="DI314" s="412" t="str">
        <f>"Total Biaya Perawatan "&amp;DE209&amp;" (Juta Rp)"</f>
        <v>Total Biaya Perawatan Triwulan II (Juta Rp)</v>
      </c>
      <c r="DJ314" s="412" t="s">
        <v>172</v>
      </c>
      <c r="DK314" s="40"/>
      <c r="DL314" s="414" t="s">
        <v>115</v>
      </c>
      <c r="DM314" s="414" t="s">
        <v>120</v>
      </c>
      <c r="DN314" s="572"/>
      <c r="DO314" s="620"/>
      <c r="DP314" s="159"/>
      <c r="DQ314" s="40"/>
      <c r="DR314" s="412" t="s">
        <v>110</v>
      </c>
      <c r="DS314" s="412" t="s">
        <v>111</v>
      </c>
      <c r="DT314" s="413" t="s">
        <v>112</v>
      </c>
      <c r="DU314" s="412" t="s">
        <v>170</v>
      </c>
      <c r="DV314" s="412" t="s">
        <v>114</v>
      </c>
      <c r="DW314" s="414" t="s">
        <v>171</v>
      </c>
      <c r="DX314" s="412" t="s">
        <v>116</v>
      </c>
      <c r="DY314" s="414" t="str">
        <f>"Total Biaya Perawatan "&amp;DV310&amp;" (Juta Rp)"</f>
        <v>Total Biaya Perawatan Triwulan III (Juta Rp)</v>
      </c>
      <c r="DZ314" s="412" t="str">
        <f>"Total Biaya Perawatan "&amp;DV209&amp;" (Juta Rp)"</f>
        <v>Total Biaya Perawatan Triwulan II (Juta Rp)</v>
      </c>
      <c r="EA314" s="412" t="s">
        <v>172</v>
      </c>
      <c r="EB314" s="40"/>
      <c r="EC314" s="414" t="s">
        <v>115</v>
      </c>
      <c r="ED314" s="414" t="s">
        <v>120</v>
      </c>
      <c r="EE314" s="572"/>
      <c r="EF314" s="620"/>
      <c r="EG314" s="159"/>
      <c r="EH314" s="40"/>
      <c r="EI314" s="412" t="s">
        <v>110</v>
      </c>
      <c r="EJ314" s="412" t="s">
        <v>111</v>
      </c>
      <c r="EK314" s="413" t="s">
        <v>112</v>
      </c>
      <c r="EL314" s="412" t="s">
        <v>170</v>
      </c>
      <c r="EM314" s="412" t="s">
        <v>114</v>
      </c>
      <c r="EN314" s="414" t="s">
        <v>171</v>
      </c>
      <c r="EO314" s="412" t="s">
        <v>116</v>
      </c>
      <c r="EP314" s="414" t="str">
        <f>"Total Biaya Perawatan "&amp;EM310&amp;" (Juta Rp)"</f>
        <v>Total Biaya Perawatan Triwulan III (Juta Rp)</v>
      </c>
      <c r="EQ314" s="412" t="str">
        <f>"Total Biaya Perawatan "&amp;EM209&amp;" (Juta Rp)"</f>
        <v>Total Biaya Perawatan Triwulan II (Juta Rp)</v>
      </c>
      <c r="ER314" s="412" t="s">
        <v>172</v>
      </c>
      <c r="ES314" s="40"/>
      <c r="ET314" s="414" t="s">
        <v>115</v>
      </c>
      <c r="EU314" s="414" t="s">
        <v>120</v>
      </c>
      <c r="EV314" s="572"/>
      <c r="EW314" s="620"/>
      <c r="EX314" s="159"/>
      <c r="EY314" s="40"/>
      <c r="EZ314" s="412" t="s">
        <v>110</v>
      </c>
      <c r="FA314" s="412" t="s">
        <v>111</v>
      </c>
      <c r="FB314" s="413" t="s">
        <v>112</v>
      </c>
      <c r="FC314" s="412" t="s">
        <v>170</v>
      </c>
      <c r="FD314" s="412" t="s">
        <v>114</v>
      </c>
      <c r="FE314" s="414" t="s">
        <v>171</v>
      </c>
      <c r="FF314" s="412" t="s">
        <v>116</v>
      </c>
      <c r="FG314" s="414" t="str">
        <f>"Total Biaya Perawatan "&amp;FD310&amp;" (Juta Rp)"</f>
        <v>Total Biaya Perawatan Triwulan III (Juta Rp)</v>
      </c>
      <c r="FH314" s="412" t="str">
        <f>"Total Biaya Perawatan "&amp;FD209&amp;" (Juta Rp)"</f>
        <v>Total Biaya Perawatan Triwulan II (Juta Rp)</v>
      </c>
      <c r="FI314" s="412" t="s">
        <v>172</v>
      </c>
      <c r="FJ314" s="40"/>
      <c r="FK314" s="414" t="s">
        <v>115</v>
      </c>
      <c r="FL314" s="414" t="s">
        <v>120</v>
      </c>
      <c r="FM314" s="572"/>
      <c r="FN314" s="620"/>
      <c r="FO314" s="159"/>
      <c r="FP314" s="40"/>
      <c r="FQ314" s="412" t="s">
        <v>110</v>
      </c>
      <c r="FR314" s="412" t="s">
        <v>111</v>
      </c>
      <c r="FS314" s="413" t="s">
        <v>112</v>
      </c>
      <c r="FT314" s="412" t="s">
        <v>170</v>
      </c>
      <c r="FU314" s="412" t="s">
        <v>114</v>
      </c>
      <c r="FV314" s="414" t="s">
        <v>171</v>
      </c>
      <c r="FW314" s="412" t="s">
        <v>116</v>
      </c>
      <c r="FX314" s="414" t="str">
        <f>"Total Biaya Perawatan "&amp;FU310&amp;" (Juta Rp)"</f>
        <v>Total Biaya Perawatan Triwulan III (Juta Rp)</v>
      </c>
      <c r="FY314" s="412" t="str">
        <f>"Total Biaya Perawatan "&amp;FU209&amp;" (Juta Rp)"</f>
        <v>Total Biaya Perawatan Triwulan II (Juta Rp)</v>
      </c>
      <c r="FZ314" s="412" t="s">
        <v>172</v>
      </c>
      <c r="GA314" s="40"/>
      <c r="GB314" s="414" t="s">
        <v>115</v>
      </c>
      <c r="GC314" s="414" t="s">
        <v>120</v>
      </c>
      <c r="GD314" s="572"/>
      <c r="GE314" s="620"/>
      <c r="GF314" s="159"/>
      <c r="GG314" s="40"/>
      <c r="GH314" s="412" t="s">
        <v>110</v>
      </c>
      <c r="GI314" s="412" t="s">
        <v>111</v>
      </c>
      <c r="GJ314" s="413" t="s">
        <v>112</v>
      </c>
      <c r="GK314" s="412" t="s">
        <v>170</v>
      </c>
      <c r="GL314" s="412" t="s">
        <v>114</v>
      </c>
      <c r="GM314" s="414" t="s">
        <v>171</v>
      </c>
      <c r="GN314" s="412" t="s">
        <v>116</v>
      </c>
      <c r="GO314" s="414" t="str">
        <f>"Total Biaya Perawatan "&amp;GL310&amp;" (Juta Rp)"</f>
        <v>Total Biaya Perawatan Triwulan III (Juta Rp)</v>
      </c>
      <c r="GP314" s="412" t="str">
        <f>"Total Biaya Perawatan "&amp;GL209&amp;" (Juta Rp)"</f>
        <v>Total Biaya Perawatan Triwulan II (Juta Rp)</v>
      </c>
      <c r="GQ314" s="412" t="s">
        <v>172</v>
      </c>
      <c r="GR314" s="40"/>
      <c r="GS314" s="414" t="s">
        <v>115</v>
      </c>
      <c r="GT314" s="414" t="s">
        <v>120</v>
      </c>
      <c r="GU314" s="572"/>
      <c r="GV314" s="620"/>
      <c r="GW314" s="159"/>
      <c r="GX314" s="40"/>
      <c r="GY314" s="412" t="s">
        <v>110</v>
      </c>
      <c r="GZ314" s="412" t="s">
        <v>111</v>
      </c>
      <c r="HA314" s="413" t="s">
        <v>112</v>
      </c>
      <c r="HB314" s="412" t="s">
        <v>170</v>
      </c>
      <c r="HC314" s="412" t="s">
        <v>114</v>
      </c>
      <c r="HD314" s="414" t="s">
        <v>171</v>
      </c>
      <c r="HE314" s="412" t="s">
        <v>116</v>
      </c>
      <c r="HF314" s="414" t="str">
        <f>"Total Biaya Perawatan "&amp;HC310&amp;" (Juta Rp)"</f>
        <v>Total Biaya Perawatan Triwulan III (Juta Rp)</v>
      </c>
      <c r="HG314" s="412" t="str">
        <f>"Total Biaya Perawatan "&amp;HC209&amp;" (Juta Rp)"</f>
        <v>Total Biaya Perawatan Triwulan II (Juta Rp)</v>
      </c>
      <c r="HH314" s="412" t="s">
        <v>172</v>
      </c>
      <c r="HI314" s="40"/>
      <c r="HJ314" s="414" t="s">
        <v>115</v>
      </c>
      <c r="HK314" s="414" t="s">
        <v>120</v>
      </c>
      <c r="HL314" s="572"/>
      <c r="HM314" s="620"/>
      <c r="HN314" s="159"/>
      <c r="HO314" s="40"/>
      <c r="HP314" s="412" t="s">
        <v>110</v>
      </c>
      <c r="HQ314" s="412" t="s">
        <v>111</v>
      </c>
      <c r="HR314" s="413" t="s">
        <v>112</v>
      </c>
      <c r="HS314" s="412" t="s">
        <v>170</v>
      </c>
      <c r="HT314" s="412" t="s">
        <v>114</v>
      </c>
      <c r="HU314" s="414" t="s">
        <v>171</v>
      </c>
      <c r="HV314" s="412" t="s">
        <v>116</v>
      </c>
      <c r="HW314" s="414" t="str">
        <f>"Total Biaya Perawatan "&amp;HT310&amp;" (Juta Rp)"</f>
        <v>Total Biaya Perawatan Triwulan III (Juta Rp)</v>
      </c>
      <c r="HX314" s="412" t="str">
        <f>"Total Biaya Perawatan "&amp;HT209&amp;" (Juta Rp)"</f>
        <v>Total Biaya Perawatan Triwulan II (Juta Rp)</v>
      </c>
      <c r="HY314" s="412" t="s">
        <v>172</v>
      </c>
      <c r="HZ314" s="40"/>
      <c r="IA314" s="414" t="s">
        <v>115</v>
      </c>
      <c r="IB314" s="414" t="s">
        <v>120</v>
      </c>
      <c r="IC314" s="572"/>
      <c r="ID314" s="620"/>
      <c r="IE314" s="159"/>
      <c r="IF314" s="40"/>
      <c r="IG314" s="412" t="s">
        <v>110</v>
      </c>
      <c r="IH314" s="412" t="s">
        <v>111</v>
      </c>
      <c r="II314" s="413" t="s">
        <v>112</v>
      </c>
      <c r="IJ314" s="412" t="s">
        <v>170</v>
      </c>
      <c r="IK314" s="412" t="s">
        <v>114</v>
      </c>
      <c r="IL314" s="414" t="s">
        <v>171</v>
      </c>
      <c r="IM314" s="412" t="s">
        <v>116</v>
      </c>
      <c r="IN314" s="414" t="str">
        <f>"Total Biaya Perawatan "&amp;IK310&amp;" (Juta Rp)"</f>
        <v>Total Biaya Perawatan Triwulan III (Juta Rp)</v>
      </c>
      <c r="IO314" s="412" t="str">
        <f>"Total Biaya Perawatan "&amp;IK209&amp;" (Juta Rp)"</f>
        <v>Total Biaya Perawatan Triwulan II (Juta Rp)</v>
      </c>
      <c r="IP314" s="412" t="s">
        <v>172</v>
      </c>
      <c r="IQ314" s="40"/>
      <c r="IR314" s="414" t="s">
        <v>115</v>
      </c>
      <c r="IS314" s="414" t="s">
        <v>120</v>
      </c>
      <c r="IT314" s="572"/>
      <c r="IU314" s="620"/>
      <c r="IV314" s="159"/>
      <c r="IW314" s="40"/>
      <c r="IX314" s="412" t="s">
        <v>110</v>
      </c>
      <c r="IY314" s="412" t="s">
        <v>111</v>
      </c>
      <c r="IZ314" s="413" t="s">
        <v>112</v>
      </c>
      <c r="JA314" s="412" t="s">
        <v>170</v>
      </c>
      <c r="JB314" s="412" t="s">
        <v>114</v>
      </c>
      <c r="JC314" s="414" t="s">
        <v>171</v>
      </c>
      <c r="JD314" s="412" t="s">
        <v>116</v>
      </c>
      <c r="JE314" s="414" t="str">
        <f>"Total Biaya Perawatan "&amp;JB310&amp;" (Juta Rp)"</f>
        <v>Total Biaya Perawatan Triwulan III (Juta Rp)</v>
      </c>
      <c r="JF314" s="412" t="str">
        <f>"Total Biaya Perawatan "&amp;JB209&amp;" (Juta Rp)"</f>
        <v>Total Biaya Perawatan Triwulan II (Juta Rp)</v>
      </c>
      <c r="JG314" s="412" t="s">
        <v>172</v>
      </c>
      <c r="JH314" s="40"/>
      <c r="JI314" s="414" t="s">
        <v>115</v>
      </c>
      <c r="JJ314" s="414" t="s">
        <v>120</v>
      </c>
      <c r="JK314" s="572"/>
      <c r="JL314" s="620"/>
      <c r="JM314" s="159"/>
      <c r="JN314" s="40"/>
      <c r="JO314" s="412" t="s">
        <v>110</v>
      </c>
      <c r="JP314" s="412" t="s">
        <v>111</v>
      </c>
      <c r="JQ314" s="413" t="s">
        <v>112</v>
      </c>
      <c r="JR314" s="412" t="s">
        <v>170</v>
      </c>
      <c r="JS314" s="412" t="s">
        <v>114</v>
      </c>
      <c r="JT314" s="414" t="s">
        <v>171</v>
      </c>
      <c r="JU314" s="412" t="s">
        <v>116</v>
      </c>
      <c r="JV314" s="414" t="str">
        <f>"Total Biaya Perawatan "&amp;JS310&amp;" (Juta Rp)"</f>
        <v>Total Biaya Perawatan Triwulan III (Juta Rp)</v>
      </c>
      <c r="JW314" s="412" t="str">
        <f>"Total Biaya Perawatan "&amp;JS209&amp;" (Juta Rp)"</f>
        <v>Total Biaya Perawatan Triwulan II (Juta Rp)</v>
      </c>
      <c r="JX314" s="412" t="s">
        <v>172</v>
      </c>
      <c r="JY314" s="40"/>
      <c r="JZ314" s="414" t="s">
        <v>115</v>
      </c>
      <c r="KA314" s="414" t="s">
        <v>120</v>
      </c>
      <c r="KB314" s="572"/>
      <c r="KC314" s="620"/>
      <c r="KD314" s="159"/>
      <c r="KE314" s="40"/>
      <c r="KF314" s="412" t="s">
        <v>110</v>
      </c>
      <c r="KG314" s="412" t="s">
        <v>111</v>
      </c>
      <c r="KH314" s="413" t="s">
        <v>112</v>
      </c>
      <c r="KI314" s="412" t="s">
        <v>170</v>
      </c>
      <c r="KJ314" s="412" t="s">
        <v>114</v>
      </c>
      <c r="KK314" s="414" t="s">
        <v>171</v>
      </c>
      <c r="KL314" s="412" t="s">
        <v>116</v>
      </c>
      <c r="KM314" s="414" t="str">
        <f>"Total Biaya Perawatan "&amp;KJ310&amp;" (Juta Rp)"</f>
        <v>Total Biaya Perawatan Triwulan III (Juta Rp)</v>
      </c>
      <c r="KN314" s="412" t="str">
        <f>"Total Biaya Perawatan "&amp;KJ209&amp;" (Juta Rp)"</f>
        <v>Total Biaya Perawatan Triwulan II (Juta Rp)</v>
      </c>
      <c r="KO314" s="412" t="s">
        <v>172</v>
      </c>
      <c r="KP314" s="40"/>
      <c r="KQ314" s="414" t="s">
        <v>115</v>
      </c>
      <c r="KR314" s="414" t="s">
        <v>120</v>
      </c>
      <c r="KS314" s="572"/>
      <c r="KT314" s="620"/>
      <c r="KU314" s="411"/>
    </row>
    <row r="315" ht="15.75" customHeight="1">
      <c r="A315" s="415">
        <v>-1.0</v>
      </c>
      <c r="B315" s="416">
        <v>-2.0</v>
      </c>
      <c r="C315" s="416">
        <v>-3.0</v>
      </c>
      <c r="D315" s="416">
        <v>-4.0</v>
      </c>
      <c r="E315" s="416">
        <v>-5.0</v>
      </c>
      <c r="F315" s="416">
        <v>-6.0</v>
      </c>
      <c r="G315" s="416">
        <v>-7.0</v>
      </c>
      <c r="H315" s="416">
        <v>-8.0</v>
      </c>
      <c r="I315" s="416">
        <v>-9.0</v>
      </c>
      <c r="J315" s="416">
        <v>-10.0</v>
      </c>
      <c r="K315" s="416">
        <v>-11.0</v>
      </c>
      <c r="L315" s="416">
        <v>-12.0</v>
      </c>
      <c r="M315" s="416">
        <v>-13.0</v>
      </c>
      <c r="N315" s="416">
        <v>-14.0</v>
      </c>
      <c r="O315" s="416">
        <v>-15.0</v>
      </c>
      <c r="P315" s="621">
        <v>-16.0</v>
      </c>
      <c r="Q315" s="622"/>
      <c r="R315" s="415">
        <v>-1.0</v>
      </c>
      <c r="S315" s="416">
        <v>-2.0</v>
      </c>
      <c r="T315" s="416">
        <v>-3.0</v>
      </c>
      <c r="U315" s="416">
        <v>-4.0</v>
      </c>
      <c r="V315" s="416">
        <v>-5.0</v>
      </c>
      <c r="W315" s="416">
        <v>-6.0</v>
      </c>
      <c r="X315" s="416">
        <v>-7.0</v>
      </c>
      <c r="Y315" s="416">
        <v>-8.0</v>
      </c>
      <c r="Z315" s="416">
        <v>-9.0</v>
      </c>
      <c r="AA315" s="416">
        <v>-10.0</v>
      </c>
      <c r="AB315" s="416">
        <v>-11.0</v>
      </c>
      <c r="AC315" s="416">
        <v>-12.0</v>
      </c>
      <c r="AD315" s="416">
        <v>-13.0</v>
      </c>
      <c r="AE315" s="416">
        <v>-14.0</v>
      </c>
      <c r="AF315" s="416">
        <v>-15.0</v>
      </c>
      <c r="AG315" s="621">
        <v>-16.0</v>
      </c>
      <c r="AH315" s="622"/>
      <c r="AI315" s="415">
        <v>-1.0</v>
      </c>
      <c r="AJ315" s="416">
        <v>-2.0</v>
      </c>
      <c r="AK315" s="416">
        <v>-3.0</v>
      </c>
      <c r="AL315" s="416">
        <v>-4.0</v>
      </c>
      <c r="AM315" s="416">
        <v>-5.0</v>
      </c>
      <c r="AN315" s="416">
        <v>-6.0</v>
      </c>
      <c r="AO315" s="416">
        <v>-7.0</v>
      </c>
      <c r="AP315" s="416">
        <v>-8.0</v>
      </c>
      <c r="AQ315" s="416">
        <v>-9.0</v>
      </c>
      <c r="AR315" s="416">
        <v>-10.0</v>
      </c>
      <c r="AS315" s="416">
        <v>-11.0</v>
      </c>
      <c r="AT315" s="416">
        <v>-12.0</v>
      </c>
      <c r="AU315" s="416">
        <v>-13.0</v>
      </c>
      <c r="AV315" s="416">
        <v>-14.0</v>
      </c>
      <c r="AW315" s="416">
        <v>-15.0</v>
      </c>
      <c r="AX315" s="621">
        <v>-16.0</v>
      </c>
      <c r="AY315" s="622"/>
      <c r="AZ315" s="415">
        <v>-1.0</v>
      </c>
      <c r="BA315" s="416">
        <v>-2.0</v>
      </c>
      <c r="BB315" s="416">
        <v>-3.0</v>
      </c>
      <c r="BC315" s="416">
        <v>-4.0</v>
      </c>
      <c r="BD315" s="416">
        <v>-5.0</v>
      </c>
      <c r="BE315" s="416">
        <v>-6.0</v>
      </c>
      <c r="BF315" s="416">
        <v>-7.0</v>
      </c>
      <c r="BG315" s="416">
        <v>-8.0</v>
      </c>
      <c r="BH315" s="416">
        <v>-9.0</v>
      </c>
      <c r="BI315" s="416">
        <v>-10.0</v>
      </c>
      <c r="BJ315" s="416">
        <v>-11.0</v>
      </c>
      <c r="BK315" s="416">
        <v>-12.0</v>
      </c>
      <c r="BL315" s="416">
        <v>-13.0</v>
      </c>
      <c r="BM315" s="416">
        <v>-14.0</v>
      </c>
      <c r="BN315" s="416">
        <v>-15.0</v>
      </c>
      <c r="BO315" s="621">
        <v>-16.0</v>
      </c>
      <c r="BP315" s="622"/>
      <c r="BQ315" s="415">
        <v>-1.0</v>
      </c>
      <c r="BR315" s="416">
        <v>-2.0</v>
      </c>
      <c r="BS315" s="416">
        <v>-3.0</v>
      </c>
      <c r="BT315" s="416">
        <v>-4.0</v>
      </c>
      <c r="BU315" s="416">
        <v>-5.0</v>
      </c>
      <c r="BV315" s="416">
        <v>-6.0</v>
      </c>
      <c r="BW315" s="416">
        <v>-7.0</v>
      </c>
      <c r="BX315" s="416">
        <v>-8.0</v>
      </c>
      <c r="BY315" s="416">
        <v>-9.0</v>
      </c>
      <c r="BZ315" s="416">
        <v>-10.0</v>
      </c>
      <c r="CA315" s="416">
        <v>-11.0</v>
      </c>
      <c r="CB315" s="416">
        <v>-12.0</v>
      </c>
      <c r="CC315" s="416">
        <v>-13.0</v>
      </c>
      <c r="CD315" s="416">
        <v>-14.0</v>
      </c>
      <c r="CE315" s="416">
        <v>-15.0</v>
      </c>
      <c r="CF315" s="621">
        <v>-16.0</v>
      </c>
      <c r="CG315" s="622"/>
      <c r="CH315" s="415">
        <v>-1.0</v>
      </c>
      <c r="CI315" s="416">
        <v>-2.0</v>
      </c>
      <c r="CJ315" s="416">
        <v>-3.0</v>
      </c>
      <c r="CK315" s="416">
        <v>-4.0</v>
      </c>
      <c r="CL315" s="416">
        <v>-5.0</v>
      </c>
      <c r="CM315" s="416">
        <v>-6.0</v>
      </c>
      <c r="CN315" s="416">
        <v>-7.0</v>
      </c>
      <c r="CO315" s="416">
        <v>-8.0</v>
      </c>
      <c r="CP315" s="416">
        <v>-9.0</v>
      </c>
      <c r="CQ315" s="416">
        <v>-10.0</v>
      </c>
      <c r="CR315" s="416">
        <v>-11.0</v>
      </c>
      <c r="CS315" s="416">
        <v>-12.0</v>
      </c>
      <c r="CT315" s="416">
        <v>-13.0</v>
      </c>
      <c r="CU315" s="416">
        <v>-14.0</v>
      </c>
      <c r="CV315" s="416">
        <v>-15.0</v>
      </c>
      <c r="CW315" s="621">
        <v>-16.0</v>
      </c>
      <c r="CX315" s="622"/>
      <c r="CY315" s="415">
        <v>-1.0</v>
      </c>
      <c r="CZ315" s="416">
        <v>-2.0</v>
      </c>
      <c r="DA315" s="416">
        <v>-3.0</v>
      </c>
      <c r="DB315" s="416">
        <v>-4.0</v>
      </c>
      <c r="DC315" s="416">
        <v>-5.0</v>
      </c>
      <c r="DD315" s="416">
        <v>-6.0</v>
      </c>
      <c r="DE315" s="416">
        <v>-7.0</v>
      </c>
      <c r="DF315" s="416">
        <v>-8.0</v>
      </c>
      <c r="DG315" s="416">
        <v>-9.0</v>
      </c>
      <c r="DH315" s="416">
        <v>-10.0</v>
      </c>
      <c r="DI315" s="416">
        <v>-11.0</v>
      </c>
      <c r="DJ315" s="416">
        <v>-12.0</v>
      </c>
      <c r="DK315" s="416">
        <v>-13.0</v>
      </c>
      <c r="DL315" s="416">
        <v>-14.0</v>
      </c>
      <c r="DM315" s="416">
        <v>-15.0</v>
      </c>
      <c r="DN315" s="621">
        <v>-16.0</v>
      </c>
      <c r="DO315" s="622"/>
      <c r="DP315" s="415">
        <v>-1.0</v>
      </c>
      <c r="DQ315" s="416">
        <v>-2.0</v>
      </c>
      <c r="DR315" s="416">
        <v>-3.0</v>
      </c>
      <c r="DS315" s="416">
        <v>-4.0</v>
      </c>
      <c r="DT315" s="416">
        <v>-5.0</v>
      </c>
      <c r="DU315" s="416">
        <v>-6.0</v>
      </c>
      <c r="DV315" s="416">
        <v>-7.0</v>
      </c>
      <c r="DW315" s="416">
        <v>-8.0</v>
      </c>
      <c r="DX315" s="416">
        <v>-9.0</v>
      </c>
      <c r="DY315" s="416">
        <v>-10.0</v>
      </c>
      <c r="DZ315" s="416">
        <v>-11.0</v>
      </c>
      <c r="EA315" s="416">
        <v>-12.0</v>
      </c>
      <c r="EB315" s="416">
        <v>-13.0</v>
      </c>
      <c r="EC315" s="416">
        <v>-14.0</v>
      </c>
      <c r="ED315" s="416">
        <v>-15.0</v>
      </c>
      <c r="EE315" s="621">
        <v>-16.0</v>
      </c>
      <c r="EF315" s="622"/>
      <c r="EG315" s="415">
        <v>-1.0</v>
      </c>
      <c r="EH315" s="416">
        <v>-2.0</v>
      </c>
      <c r="EI315" s="416">
        <v>-3.0</v>
      </c>
      <c r="EJ315" s="416">
        <v>-4.0</v>
      </c>
      <c r="EK315" s="416">
        <v>-5.0</v>
      </c>
      <c r="EL315" s="416">
        <v>-6.0</v>
      </c>
      <c r="EM315" s="416">
        <v>-7.0</v>
      </c>
      <c r="EN315" s="416">
        <v>-8.0</v>
      </c>
      <c r="EO315" s="416">
        <v>-9.0</v>
      </c>
      <c r="EP315" s="416">
        <v>-10.0</v>
      </c>
      <c r="EQ315" s="416">
        <v>-11.0</v>
      </c>
      <c r="ER315" s="416">
        <v>-12.0</v>
      </c>
      <c r="ES315" s="416">
        <v>-13.0</v>
      </c>
      <c r="ET315" s="416">
        <v>-14.0</v>
      </c>
      <c r="EU315" s="416">
        <v>-15.0</v>
      </c>
      <c r="EV315" s="621">
        <v>-16.0</v>
      </c>
      <c r="EW315" s="622"/>
      <c r="EX315" s="415">
        <v>-1.0</v>
      </c>
      <c r="EY315" s="416">
        <v>-2.0</v>
      </c>
      <c r="EZ315" s="416">
        <v>-3.0</v>
      </c>
      <c r="FA315" s="416">
        <v>-4.0</v>
      </c>
      <c r="FB315" s="416">
        <v>-5.0</v>
      </c>
      <c r="FC315" s="416">
        <v>-6.0</v>
      </c>
      <c r="FD315" s="416">
        <v>-7.0</v>
      </c>
      <c r="FE315" s="416">
        <v>-8.0</v>
      </c>
      <c r="FF315" s="416">
        <v>-9.0</v>
      </c>
      <c r="FG315" s="416">
        <v>-10.0</v>
      </c>
      <c r="FH315" s="416">
        <v>-11.0</v>
      </c>
      <c r="FI315" s="416">
        <v>-12.0</v>
      </c>
      <c r="FJ315" s="416">
        <v>-13.0</v>
      </c>
      <c r="FK315" s="416">
        <v>-14.0</v>
      </c>
      <c r="FL315" s="416">
        <v>-15.0</v>
      </c>
      <c r="FM315" s="621">
        <v>-16.0</v>
      </c>
      <c r="FN315" s="622"/>
      <c r="FO315" s="415">
        <v>-1.0</v>
      </c>
      <c r="FP315" s="416">
        <v>-2.0</v>
      </c>
      <c r="FQ315" s="416">
        <v>-3.0</v>
      </c>
      <c r="FR315" s="416">
        <v>-4.0</v>
      </c>
      <c r="FS315" s="416">
        <v>-5.0</v>
      </c>
      <c r="FT315" s="416">
        <v>-6.0</v>
      </c>
      <c r="FU315" s="416">
        <v>-7.0</v>
      </c>
      <c r="FV315" s="416">
        <v>-8.0</v>
      </c>
      <c r="FW315" s="416">
        <v>-9.0</v>
      </c>
      <c r="FX315" s="416">
        <v>-10.0</v>
      </c>
      <c r="FY315" s="416">
        <v>-11.0</v>
      </c>
      <c r="FZ315" s="416">
        <v>-12.0</v>
      </c>
      <c r="GA315" s="416">
        <v>-13.0</v>
      </c>
      <c r="GB315" s="416">
        <v>-14.0</v>
      </c>
      <c r="GC315" s="416">
        <v>-15.0</v>
      </c>
      <c r="GD315" s="621">
        <v>-16.0</v>
      </c>
      <c r="GE315" s="622"/>
      <c r="GF315" s="415">
        <v>-1.0</v>
      </c>
      <c r="GG315" s="416">
        <v>-2.0</v>
      </c>
      <c r="GH315" s="416">
        <v>-3.0</v>
      </c>
      <c r="GI315" s="416">
        <v>-4.0</v>
      </c>
      <c r="GJ315" s="416">
        <v>-5.0</v>
      </c>
      <c r="GK315" s="416">
        <v>-6.0</v>
      </c>
      <c r="GL315" s="416">
        <v>-7.0</v>
      </c>
      <c r="GM315" s="416">
        <v>-8.0</v>
      </c>
      <c r="GN315" s="416">
        <v>-9.0</v>
      </c>
      <c r="GO315" s="416">
        <v>-10.0</v>
      </c>
      <c r="GP315" s="416">
        <v>-11.0</v>
      </c>
      <c r="GQ315" s="416">
        <v>-12.0</v>
      </c>
      <c r="GR315" s="416">
        <v>-13.0</v>
      </c>
      <c r="GS315" s="416">
        <v>-14.0</v>
      </c>
      <c r="GT315" s="416">
        <v>-15.0</v>
      </c>
      <c r="GU315" s="621">
        <v>-16.0</v>
      </c>
      <c r="GV315" s="622"/>
      <c r="GW315" s="415">
        <v>-1.0</v>
      </c>
      <c r="GX315" s="416">
        <v>-2.0</v>
      </c>
      <c r="GY315" s="416">
        <v>-3.0</v>
      </c>
      <c r="GZ315" s="416">
        <v>-4.0</v>
      </c>
      <c r="HA315" s="416">
        <v>-5.0</v>
      </c>
      <c r="HB315" s="416">
        <v>-6.0</v>
      </c>
      <c r="HC315" s="416">
        <v>-7.0</v>
      </c>
      <c r="HD315" s="416">
        <v>-8.0</v>
      </c>
      <c r="HE315" s="416">
        <v>-9.0</v>
      </c>
      <c r="HF315" s="416">
        <v>-10.0</v>
      </c>
      <c r="HG315" s="416">
        <v>-11.0</v>
      </c>
      <c r="HH315" s="416">
        <v>-12.0</v>
      </c>
      <c r="HI315" s="416">
        <v>-13.0</v>
      </c>
      <c r="HJ315" s="416">
        <v>-14.0</v>
      </c>
      <c r="HK315" s="416">
        <v>-15.0</v>
      </c>
      <c r="HL315" s="621">
        <v>-16.0</v>
      </c>
      <c r="HM315" s="622"/>
      <c r="HN315" s="415">
        <v>-1.0</v>
      </c>
      <c r="HO315" s="416">
        <v>-2.0</v>
      </c>
      <c r="HP315" s="416">
        <v>-3.0</v>
      </c>
      <c r="HQ315" s="416">
        <v>-4.0</v>
      </c>
      <c r="HR315" s="416">
        <v>-5.0</v>
      </c>
      <c r="HS315" s="416">
        <v>-6.0</v>
      </c>
      <c r="HT315" s="416">
        <v>-7.0</v>
      </c>
      <c r="HU315" s="416">
        <v>-8.0</v>
      </c>
      <c r="HV315" s="416">
        <v>-9.0</v>
      </c>
      <c r="HW315" s="416">
        <v>-10.0</v>
      </c>
      <c r="HX315" s="416">
        <v>-11.0</v>
      </c>
      <c r="HY315" s="416">
        <v>-12.0</v>
      </c>
      <c r="HZ315" s="416">
        <v>-13.0</v>
      </c>
      <c r="IA315" s="416">
        <v>-14.0</v>
      </c>
      <c r="IB315" s="416">
        <v>-15.0</v>
      </c>
      <c r="IC315" s="621">
        <v>-16.0</v>
      </c>
      <c r="ID315" s="622"/>
      <c r="IE315" s="415">
        <v>-1.0</v>
      </c>
      <c r="IF315" s="416">
        <v>-2.0</v>
      </c>
      <c r="IG315" s="416">
        <v>-3.0</v>
      </c>
      <c r="IH315" s="416">
        <v>-4.0</v>
      </c>
      <c r="II315" s="416">
        <v>-5.0</v>
      </c>
      <c r="IJ315" s="416">
        <v>-6.0</v>
      </c>
      <c r="IK315" s="416">
        <v>-7.0</v>
      </c>
      <c r="IL315" s="416">
        <v>-8.0</v>
      </c>
      <c r="IM315" s="416">
        <v>-9.0</v>
      </c>
      <c r="IN315" s="416">
        <v>-10.0</v>
      </c>
      <c r="IO315" s="416">
        <v>-11.0</v>
      </c>
      <c r="IP315" s="416">
        <v>-12.0</v>
      </c>
      <c r="IQ315" s="416">
        <v>-13.0</v>
      </c>
      <c r="IR315" s="416">
        <v>-14.0</v>
      </c>
      <c r="IS315" s="416">
        <v>-15.0</v>
      </c>
      <c r="IT315" s="621">
        <v>-16.0</v>
      </c>
      <c r="IU315" s="622"/>
      <c r="IV315" s="415">
        <v>-1.0</v>
      </c>
      <c r="IW315" s="416">
        <v>-2.0</v>
      </c>
      <c r="IX315" s="416">
        <v>-3.0</v>
      </c>
      <c r="IY315" s="416">
        <v>-4.0</v>
      </c>
      <c r="IZ315" s="416">
        <v>-5.0</v>
      </c>
      <c r="JA315" s="416">
        <v>-6.0</v>
      </c>
      <c r="JB315" s="416">
        <v>-7.0</v>
      </c>
      <c r="JC315" s="416">
        <v>-8.0</v>
      </c>
      <c r="JD315" s="416">
        <v>-9.0</v>
      </c>
      <c r="JE315" s="416">
        <v>-10.0</v>
      </c>
      <c r="JF315" s="416">
        <v>-11.0</v>
      </c>
      <c r="JG315" s="416">
        <v>-12.0</v>
      </c>
      <c r="JH315" s="416">
        <v>-13.0</v>
      </c>
      <c r="JI315" s="416">
        <v>-14.0</v>
      </c>
      <c r="JJ315" s="416">
        <v>-15.0</v>
      </c>
      <c r="JK315" s="621">
        <v>-16.0</v>
      </c>
      <c r="JL315" s="622"/>
      <c r="JM315" s="415">
        <v>-1.0</v>
      </c>
      <c r="JN315" s="416">
        <v>-2.0</v>
      </c>
      <c r="JO315" s="416">
        <v>-3.0</v>
      </c>
      <c r="JP315" s="416">
        <v>-4.0</v>
      </c>
      <c r="JQ315" s="416">
        <v>-5.0</v>
      </c>
      <c r="JR315" s="416">
        <v>-6.0</v>
      </c>
      <c r="JS315" s="416">
        <v>-7.0</v>
      </c>
      <c r="JT315" s="416">
        <v>-8.0</v>
      </c>
      <c r="JU315" s="416">
        <v>-9.0</v>
      </c>
      <c r="JV315" s="416">
        <v>-10.0</v>
      </c>
      <c r="JW315" s="416">
        <v>-11.0</v>
      </c>
      <c r="JX315" s="416">
        <v>-12.0</v>
      </c>
      <c r="JY315" s="416">
        <v>-13.0</v>
      </c>
      <c r="JZ315" s="416">
        <v>-14.0</v>
      </c>
      <c r="KA315" s="416">
        <v>-15.0</v>
      </c>
      <c r="KB315" s="621">
        <v>-16.0</v>
      </c>
      <c r="KC315" s="622"/>
      <c r="KD315" s="415">
        <v>-1.0</v>
      </c>
      <c r="KE315" s="416">
        <v>-2.0</v>
      </c>
      <c r="KF315" s="416">
        <v>-3.0</v>
      </c>
      <c r="KG315" s="416">
        <v>-4.0</v>
      </c>
      <c r="KH315" s="416">
        <v>-5.0</v>
      </c>
      <c r="KI315" s="416">
        <v>-6.0</v>
      </c>
      <c r="KJ315" s="416">
        <v>-7.0</v>
      </c>
      <c r="KK315" s="416">
        <v>-8.0</v>
      </c>
      <c r="KL315" s="416">
        <v>-9.0</v>
      </c>
      <c r="KM315" s="416">
        <v>-10.0</v>
      </c>
      <c r="KN315" s="416">
        <v>-11.0</v>
      </c>
      <c r="KO315" s="416">
        <v>-12.0</v>
      </c>
      <c r="KP315" s="416">
        <v>-13.0</v>
      </c>
      <c r="KQ315" s="416">
        <v>-14.0</v>
      </c>
      <c r="KR315" s="416">
        <v>-15.0</v>
      </c>
      <c r="KS315" s="621">
        <v>-16.0</v>
      </c>
      <c r="KT315" s="622"/>
      <c r="KU315" s="419"/>
    </row>
    <row r="316" ht="15.0" customHeight="1">
      <c r="A316" s="420"/>
      <c r="B316" s="421" t="s">
        <v>36</v>
      </c>
      <c r="C316" s="422"/>
      <c r="D316" s="422"/>
      <c r="E316" s="422" t="s">
        <v>121</v>
      </c>
      <c r="F316" s="422" t="s">
        <v>121</v>
      </c>
      <c r="G316" s="422" t="s">
        <v>121</v>
      </c>
      <c r="H316" s="422" t="s">
        <v>121</v>
      </c>
      <c r="I316" s="422" t="s">
        <v>121</v>
      </c>
      <c r="J316" s="422" t="s">
        <v>121</v>
      </c>
      <c r="K316" s="422" t="s">
        <v>121</v>
      </c>
      <c r="L316" s="422" t="s">
        <v>121</v>
      </c>
      <c r="M316" s="422" t="s">
        <v>121</v>
      </c>
      <c r="N316" s="422" t="s">
        <v>121</v>
      </c>
      <c r="O316" s="422" t="s">
        <v>121</v>
      </c>
      <c r="P316" s="623" t="s">
        <v>121</v>
      </c>
      <c r="Q316" s="624"/>
      <c r="R316" s="420"/>
      <c r="S316" s="421" t="s">
        <v>36</v>
      </c>
      <c r="T316" s="422"/>
      <c r="U316" s="422"/>
      <c r="V316" s="422" t="s">
        <v>121</v>
      </c>
      <c r="W316" s="422" t="s">
        <v>121</v>
      </c>
      <c r="X316" s="422" t="s">
        <v>121</v>
      </c>
      <c r="Y316" s="422" t="s">
        <v>121</v>
      </c>
      <c r="Z316" s="422" t="s">
        <v>121</v>
      </c>
      <c r="AA316" s="422" t="s">
        <v>121</v>
      </c>
      <c r="AB316" s="422" t="s">
        <v>121</v>
      </c>
      <c r="AC316" s="422" t="s">
        <v>121</v>
      </c>
      <c r="AD316" s="422" t="s">
        <v>121</v>
      </c>
      <c r="AE316" s="422" t="s">
        <v>121</v>
      </c>
      <c r="AF316" s="422" t="s">
        <v>121</v>
      </c>
      <c r="AG316" s="623" t="s">
        <v>121</v>
      </c>
      <c r="AH316" s="624"/>
      <c r="AI316" s="420"/>
      <c r="AJ316" s="421" t="s">
        <v>36</v>
      </c>
      <c r="AK316" s="422"/>
      <c r="AL316" s="422"/>
      <c r="AM316" s="422" t="s">
        <v>121</v>
      </c>
      <c r="AN316" s="422" t="s">
        <v>121</v>
      </c>
      <c r="AO316" s="422" t="s">
        <v>121</v>
      </c>
      <c r="AP316" s="422" t="s">
        <v>121</v>
      </c>
      <c r="AQ316" s="422" t="s">
        <v>121</v>
      </c>
      <c r="AR316" s="422" t="s">
        <v>121</v>
      </c>
      <c r="AS316" s="422" t="s">
        <v>121</v>
      </c>
      <c r="AT316" s="422" t="s">
        <v>121</v>
      </c>
      <c r="AU316" s="422" t="s">
        <v>121</v>
      </c>
      <c r="AV316" s="422" t="s">
        <v>121</v>
      </c>
      <c r="AW316" s="422" t="s">
        <v>121</v>
      </c>
      <c r="AX316" s="623" t="s">
        <v>121</v>
      </c>
      <c r="AY316" s="624"/>
      <c r="AZ316" s="420"/>
      <c r="BA316" s="421" t="s">
        <v>36</v>
      </c>
      <c r="BB316" s="422"/>
      <c r="BC316" s="422"/>
      <c r="BD316" s="422" t="s">
        <v>121</v>
      </c>
      <c r="BE316" s="422" t="s">
        <v>121</v>
      </c>
      <c r="BF316" s="422" t="s">
        <v>121</v>
      </c>
      <c r="BG316" s="422" t="s">
        <v>121</v>
      </c>
      <c r="BH316" s="422" t="s">
        <v>121</v>
      </c>
      <c r="BI316" s="422" t="s">
        <v>121</v>
      </c>
      <c r="BJ316" s="422" t="s">
        <v>121</v>
      </c>
      <c r="BK316" s="422" t="s">
        <v>121</v>
      </c>
      <c r="BL316" s="422" t="s">
        <v>121</v>
      </c>
      <c r="BM316" s="422" t="s">
        <v>121</v>
      </c>
      <c r="BN316" s="422" t="s">
        <v>121</v>
      </c>
      <c r="BO316" s="623" t="s">
        <v>121</v>
      </c>
      <c r="BP316" s="624"/>
      <c r="BQ316" s="420"/>
      <c r="BR316" s="421" t="s">
        <v>36</v>
      </c>
      <c r="BS316" s="422"/>
      <c r="BT316" s="422"/>
      <c r="BU316" s="422" t="s">
        <v>121</v>
      </c>
      <c r="BV316" s="422" t="s">
        <v>121</v>
      </c>
      <c r="BW316" s="422" t="s">
        <v>121</v>
      </c>
      <c r="BX316" s="422" t="s">
        <v>121</v>
      </c>
      <c r="BY316" s="422" t="s">
        <v>121</v>
      </c>
      <c r="BZ316" s="422" t="s">
        <v>121</v>
      </c>
      <c r="CA316" s="422" t="s">
        <v>121</v>
      </c>
      <c r="CB316" s="422" t="s">
        <v>121</v>
      </c>
      <c r="CC316" s="422" t="s">
        <v>121</v>
      </c>
      <c r="CD316" s="422" t="s">
        <v>121</v>
      </c>
      <c r="CE316" s="422" t="s">
        <v>121</v>
      </c>
      <c r="CF316" s="623" t="s">
        <v>121</v>
      </c>
      <c r="CG316" s="624"/>
      <c r="CH316" s="420"/>
      <c r="CI316" s="421" t="s">
        <v>36</v>
      </c>
      <c r="CJ316" s="422"/>
      <c r="CK316" s="422"/>
      <c r="CL316" s="422" t="s">
        <v>121</v>
      </c>
      <c r="CM316" s="422" t="s">
        <v>121</v>
      </c>
      <c r="CN316" s="422" t="s">
        <v>121</v>
      </c>
      <c r="CO316" s="422" t="s">
        <v>121</v>
      </c>
      <c r="CP316" s="422" t="s">
        <v>121</v>
      </c>
      <c r="CQ316" s="422" t="s">
        <v>121</v>
      </c>
      <c r="CR316" s="422" t="s">
        <v>121</v>
      </c>
      <c r="CS316" s="422" t="s">
        <v>121</v>
      </c>
      <c r="CT316" s="422" t="s">
        <v>121</v>
      </c>
      <c r="CU316" s="422" t="s">
        <v>121</v>
      </c>
      <c r="CV316" s="422" t="s">
        <v>121</v>
      </c>
      <c r="CW316" s="623" t="s">
        <v>121</v>
      </c>
      <c r="CX316" s="624"/>
      <c r="CY316" s="420"/>
      <c r="CZ316" s="421" t="s">
        <v>36</v>
      </c>
      <c r="DA316" s="422"/>
      <c r="DB316" s="422"/>
      <c r="DC316" s="422" t="s">
        <v>121</v>
      </c>
      <c r="DD316" s="422" t="s">
        <v>121</v>
      </c>
      <c r="DE316" s="422" t="s">
        <v>121</v>
      </c>
      <c r="DF316" s="422" t="s">
        <v>121</v>
      </c>
      <c r="DG316" s="422" t="s">
        <v>121</v>
      </c>
      <c r="DH316" s="422" t="s">
        <v>121</v>
      </c>
      <c r="DI316" s="422" t="s">
        <v>121</v>
      </c>
      <c r="DJ316" s="422" t="s">
        <v>121</v>
      </c>
      <c r="DK316" s="422" t="s">
        <v>121</v>
      </c>
      <c r="DL316" s="422" t="s">
        <v>121</v>
      </c>
      <c r="DM316" s="422" t="s">
        <v>121</v>
      </c>
      <c r="DN316" s="623" t="s">
        <v>121</v>
      </c>
      <c r="DO316" s="624"/>
      <c r="DP316" s="420"/>
      <c r="DQ316" s="421" t="s">
        <v>36</v>
      </c>
      <c r="DR316" s="422"/>
      <c r="DS316" s="422"/>
      <c r="DT316" s="422" t="s">
        <v>121</v>
      </c>
      <c r="DU316" s="422" t="s">
        <v>121</v>
      </c>
      <c r="DV316" s="422" t="s">
        <v>121</v>
      </c>
      <c r="DW316" s="422" t="s">
        <v>121</v>
      </c>
      <c r="DX316" s="422" t="s">
        <v>121</v>
      </c>
      <c r="DY316" s="422" t="s">
        <v>121</v>
      </c>
      <c r="DZ316" s="422" t="s">
        <v>121</v>
      </c>
      <c r="EA316" s="422" t="s">
        <v>121</v>
      </c>
      <c r="EB316" s="422" t="s">
        <v>121</v>
      </c>
      <c r="EC316" s="422" t="s">
        <v>121</v>
      </c>
      <c r="ED316" s="422" t="s">
        <v>121</v>
      </c>
      <c r="EE316" s="623" t="s">
        <v>121</v>
      </c>
      <c r="EF316" s="624"/>
      <c r="EG316" s="420"/>
      <c r="EH316" s="421" t="s">
        <v>36</v>
      </c>
      <c r="EI316" s="422"/>
      <c r="EJ316" s="422"/>
      <c r="EK316" s="422" t="s">
        <v>121</v>
      </c>
      <c r="EL316" s="422" t="s">
        <v>121</v>
      </c>
      <c r="EM316" s="422" t="s">
        <v>121</v>
      </c>
      <c r="EN316" s="422" t="s">
        <v>121</v>
      </c>
      <c r="EO316" s="422" t="s">
        <v>121</v>
      </c>
      <c r="EP316" s="422" t="s">
        <v>121</v>
      </c>
      <c r="EQ316" s="422" t="s">
        <v>121</v>
      </c>
      <c r="ER316" s="422" t="s">
        <v>121</v>
      </c>
      <c r="ES316" s="422" t="s">
        <v>121</v>
      </c>
      <c r="ET316" s="422" t="s">
        <v>121</v>
      </c>
      <c r="EU316" s="422" t="s">
        <v>121</v>
      </c>
      <c r="EV316" s="623" t="s">
        <v>121</v>
      </c>
      <c r="EW316" s="624"/>
      <c r="EX316" s="420"/>
      <c r="EY316" s="421" t="s">
        <v>36</v>
      </c>
      <c r="EZ316" s="422"/>
      <c r="FA316" s="422"/>
      <c r="FB316" s="422" t="s">
        <v>121</v>
      </c>
      <c r="FC316" s="422" t="s">
        <v>121</v>
      </c>
      <c r="FD316" s="422" t="s">
        <v>121</v>
      </c>
      <c r="FE316" s="422" t="s">
        <v>121</v>
      </c>
      <c r="FF316" s="422" t="s">
        <v>121</v>
      </c>
      <c r="FG316" s="422" t="s">
        <v>121</v>
      </c>
      <c r="FH316" s="422" t="s">
        <v>121</v>
      </c>
      <c r="FI316" s="422" t="s">
        <v>121</v>
      </c>
      <c r="FJ316" s="422" t="s">
        <v>121</v>
      </c>
      <c r="FK316" s="422" t="s">
        <v>121</v>
      </c>
      <c r="FL316" s="422" t="s">
        <v>121</v>
      </c>
      <c r="FM316" s="623" t="s">
        <v>121</v>
      </c>
      <c r="FN316" s="624"/>
      <c r="FO316" s="420"/>
      <c r="FP316" s="421" t="s">
        <v>36</v>
      </c>
      <c r="FQ316" s="422"/>
      <c r="FR316" s="422"/>
      <c r="FS316" s="422" t="s">
        <v>121</v>
      </c>
      <c r="FT316" s="422" t="s">
        <v>121</v>
      </c>
      <c r="FU316" s="422" t="s">
        <v>121</v>
      </c>
      <c r="FV316" s="422" t="s">
        <v>121</v>
      </c>
      <c r="FW316" s="422" t="s">
        <v>121</v>
      </c>
      <c r="FX316" s="422" t="s">
        <v>121</v>
      </c>
      <c r="FY316" s="422" t="s">
        <v>121</v>
      </c>
      <c r="FZ316" s="422" t="s">
        <v>121</v>
      </c>
      <c r="GA316" s="422" t="s">
        <v>121</v>
      </c>
      <c r="GB316" s="422" t="s">
        <v>121</v>
      </c>
      <c r="GC316" s="422" t="s">
        <v>121</v>
      </c>
      <c r="GD316" s="623" t="s">
        <v>121</v>
      </c>
      <c r="GE316" s="624"/>
      <c r="GF316" s="420"/>
      <c r="GG316" s="421" t="s">
        <v>36</v>
      </c>
      <c r="GH316" s="422"/>
      <c r="GI316" s="422"/>
      <c r="GJ316" s="422" t="s">
        <v>121</v>
      </c>
      <c r="GK316" s="422" t="s">
        <v>121</v>
      </c>
      <c r="GL316" s="422" t="s">
        <v>121</v>
      </c>
      <c r="GM316" s="422" t="s">
        <v>121</v>
      </c>
      <c r="GN316" s="422" t="s">
        <v>121</v>
      </c>
      <c r="GO316" s="422" t="s">
        <v>121</v>
      </c>
      <c r="GP316" s="422" t="s">
        <v>121</v>
      </c>
      <c r="GQ316" s="422" t="s">
        <v>121</v>
      </c>
      <c r="GR316" s="422" t="s">
        <v>121</v>
      </c>
      <c r="GS316" s="422" t="s">
        <v>121</v>
      </c>
      <c r="GT316" s="422" t="s">
        <v>121</v>
      </c>
      <c r="GU316" s="623" t="s">
        <v>121</v>
      </c>
      <c r="GV316" s="624"/>
      <c r="GW316" s="420"/>
      <c r="GX316" s="421" t="s">
        <v>36</v>
      </c>
      <c r="GY316" s="422"/>
      <c r="GZ316" s="422"/>
      <c r="HA316" s="422" t="s">
        <v>121</v>
      </c>
      <c r="HB316" s="422" t="s">
        <v>121</v>
      </c>
      <c r="HC316" s="422" t="s">
        <v>121</v>
      </c>
      <c r="HD316" s="422" t="s">
        <v>121</v>
      </c>
      <c r="HE316" s="422" t="s">
        <v>121</v>
      </c>
      <c r="HF316" s="422" t="s">
        <v>121</v>
      </c>
      <c r="HG316" s="422" t="s">
        <v>121</v>
      </c>
      <c r="HH316" s="422" t="s">
        <v>121</v>
      </c>
      <c r="HI316" s="422" t="s">
        <v>121</v>
      </c>
      <c r="HJ316" s="422" t="s">
        <v>121</v>
      </c>
      <c r="HK316" s="422" t="s">
        <v>121</v>
      </c>
      <c r="HL316" s="623" t="s">
        <v>121</v>
      </c>
      <c r="HM316" s="624"/>
      <c r="HN316" s="420"/>
      <c r="HO316" s="421" t="s">
        <v>36</v>
      </c>
      <c r="HP316" s="422"/>
      <c r="HQ316" s="422"/>
      <c r="HR316" s="422" t="s">
        <v>121</v>
      </c>
      <c r="HS316" s="422" t="s">
        <v>121</v>
      </c>
      <c r="HT316" s="422" t="s">
        <v>121</v>
      </c>
      <c r="HU316" s="422" t="s">
        <v>121</v>
      </c>
      <c r="HV316" s="422" t="s">
        <v>121</v>
      </c>
      <c r="HW316" s="422" t="s">
        <v>121</v>
      </c>
      <c r="HX316" s="422" t="s">
        <v>121</v>
      </c>
      <c r="HY316" s="422" t="s">
        <v>121</v>
      </c>
      <c r="HZ316" s="422" t="s">
        <v>121</v>
      </c>
      <c r="IA316" s="422" t="s">
        <v>121</v>
      </c>
      <c r="IB316" s="422" t="s">
        <v>121</v>
      </c>
      <c r="IC316" s="623" t="s">
        <v>121</v>
      </c>
      <c r="ID316" s="624"/>
      <c r="IE316" s="420"/>
      <c r="IF316" s="421" t="s">
        <v>36</v>
      </c>
      <c r="IG316" s="422"/>
      <c r="IH316" s="422"/>
      <c r="II316" s="422" t="s">
        <v>121</v>
      </c>
      <c r="IJ316" s="422" t="s">
        <v>121</v>
      </c>
      <c r="IK316" s="422" t="s">
        <v>121</v>
      </c>
      <c r="IL316" s="422" t="s">
        <v>121</v>
      </c>
      <c r="IM316" s="422" t="s">
        <v>121</v>
      </c>
      <c r="IN316" s="422" t="s">
        <v>121</v>
      </c>
      <c r="IO316" s="422" t="s">
        <v>121</v>
      </c>
      <c r="IP316" s="422" t="s">
        <v>121</v>
      </c>
      <c r="IQ316" s="422" t="s">
        <v>121</v>
      </c>
      <c r="IR316" s="422" t="s">
        <v>121</v>
      </c>
      <c r="IS316" s="422" t="s">
        <v>121</v>
      </c>
      <c r="IT316" s="623" t="s">
        <v>121</v>
      </c>
      <c r="IU316" s="624"/>
      <c r="IV316" s="420"/>
      <c r="IW316" s="421" t="s">
        <v>36</v>
      </c>
      <c r="IX316" s="422"/>
      <c r="IY316" s="422"/>
      <c r="IZ316" s="422" t="s">
        <v>121</v>
      </c>
      <c r="JA316" s="422" t="s">
        <v>121</v>
      </c>
      <c r="JB316" s="422" t="s">
        <v>121</v>
      </c>
      <c r="JC316" s="422" t="s">
        <v>121</v>
      </c>
      <c r="JD316" s="422" t="s">
        <v>121</v>
      </c>
      <c r="JE316" s="422" t="s">
        <v>121</v>
      </c>
      <c r="JF316" s="422" t="s">
        <v>121</v>
      </c>
      <c r="JG316" s="422" t="s">
        <v>121</v>
      </c>
      <c r="JH316" s="422" t="s">
        <v>121</v>
      </c>
      <c r="JI316" s="422" t="s">
        <v>121</v>
      </c>
      <c r="JJ316" s="422" t="s">
        <v>121</v>
      </c>
      <c r="JK316" s="623" t="s">
        <v>121</v>
      </c>
      <c r="JL316" s="624"/>
      <c r="JM316" s="420"/>
      <c r="JN316" s="421" t="s">
        <v>36</v>
      </c>
      <c r="JO316" s="422"/>
      <c r="JP316" s="422"/>
      <c r="JQ316" s="422" t="s">
        <v>121</v>
      </c>
      <c r="JR316" s="422" t="s">
        <v>121</v>
      </c>
      <c r="JS316" s="422" t="s">
        <v>121</v>
      </c>
      <c r="JT316" s="422" t="s">
        <v>121</v>
      </c>
      <c r="JU316" s="422" t="s">
        <v>121</v>
      </c>
      <c r="JV316" s="422" t="s">
        <v>121</v>
      </c>
      <c r="JW316" s="422" t="s">
        <v>121</v>
      </c>
      <c r="JX316" s="422" t="s">
        <v>121</v>
      </c>
      <c r="JY316" s="422" t="s">
        <v>121</v>
      </c>
      <c r="JZ316" s="422" t="s">
        <v>121</v>
      </c>
      <c r="KA316" s="422" t="s">
        <v>121</v>
      </c>
      <c r="KB316" s="623" t="s">
        <v>121</v>
      </c>
      <c r="KC316" s="624"/>
      <c r="KD316" s="420"/>
      <c r="KE316" s="421" t="s">
        <v>36</v>
      </c>
      <c r="KF316" s="422"/>
      <c r="KG316" s="422"/>
      <c r="KH316" s="422" t="s">
        <v>121</v>
      </c>
      <c r="KI316" s="422" t="s">
        <v>121</v>
      </c>
      <c r="KJ316" s="422" t="s">
        <v>121</v>
      </c>
      <c r="KK316" s="422" t="s">
        <v>121</v>
      </c>
      <c r="KL316" s="422" t="s">
        <v>121</v>
      </c>
      <c r="KM316" s="422" t="s">
        <v>121</v>
      </c>
      <c r="KN316" s="422" t="s">
        <v>121</v>
      </c>
      <c r="KO316" s="422" t="s">
        <v>121</v>
      </c>
      <c r="KP316" s="422" t="s">
        <v>121</v>
      </c>
      <c r="KQ316" s="422" t="s">
        <v>121</v>
      </c>
      <c r="KR316" s="422" t="s">
        <v>121</v>
      </c>
      <c r="KS316" s="623" t="s">
        <v>121</v>
      </c>
      <c r="KT316" s="624"/>
      <c r="KU316" s="425"/>
    </row>
    <row r="317" ht="15.75" customHeight="1">
      <c r="A317" s="426">
        <v>1.0</v>
      </c>
      <c r="B317" s="427" t="s">
        <v>122</v>
      </c>
      <c r="C317" s="428" t="s">
        <v>121</v>
      </c>
      <c r="D317" s="428" t="s">
        <v>123</v>
      </c>
      <c r="E317" s="429"/>
      <c r="F317" s="429"/>
      <c r="G317" s="429">
        <f t="shared" ref="G317:G328" si="2324">IFERROR(E317*F317/1000000,0)</f>
        <v>0</v>
      </c>
      <c r="H317" s="430"/>
      <c r="I317" s="429">
        <f t="shared" ref="I317:I328" si="2325">IFERROR(+G317*H317,"")</f>
        <v>0</v>
      </c>
      <c r="J317" s="431"/>
      <c r="K317" s="432"/>
      <c r="L317" s="432"/>
      <c r="M317" s="429">
        <f t="shared" ref="M317:M328" si="2326">IFERROR(+(IF(G317="","0",G317))+(IF(I317="","0",I317))+(IF(L317="","0",L317)),"")</f>
        <v>0</v>
      </c>
      <c r="N317" s="430">
        <v>0.294289866351475</v>
      </c>
      <c r="O317" s="433">
        <f t="shared" ref="O317:O328" si="2327">IFERROR(+N317*(M317-L317),"")</f>
        <v>0</v>
      </c>
      <c r="P317" s="433">
        <f t="shared" ref="P317:P328" si="2328">IFERROR(+(IF(M317="","0",M317))-(IF(O317="","0",O317)),"")</f>
        <v>0</v>
      </c>
      <c r="Q317" s="625"/>
      <c r="R317" s="426">
        <v>1.0</v>
      </c>
      <c r="S317" s="427" t="s">
        <v>122</v>
      </c>
      <c r="T317" s="428" t="s">
        <v>121</v>
      </c>
      <c r="U317" s="428" t="s">
        <v>123</v>
      </c>
      <c r="V317" s="429"/>
      <c r="W317" s="429"/>
      <c r="X317" s="429">
        <f t="shared" ref="X317:X328" si="2329">IFERROR(V317*W317/1000000,0)</f>
        <v>0</v>
      </c>
      <c r="Y317" s="430"/>
      <c r="Z317" s="429">
        <f t="shared" ref="Z317:Z328" si="2330">IFERROR(+X317*Y317,"")</f>
        <v>0</v>
      </c>
      <c r="AA317" s="431"/>
      <c r="AB317" s="432"/>
      <c r="AC317" s="432"/>
      <c r="AD317" s="429">
        <f t="shared" ref="AD317:AD328" si="2331">IFERROR(+(IF(X317="","0",X317))+(IF(Z317="","0",Z317))+(IF(AC317="","0",AC317)),"")</f>
        <v>0</v>
      </c>
      <c r="AE317" s="430">
        <v>0.294289866351475</v>
      </c>
      <c r="AF317" s="433">
        <f t="shared" ref="AF317:AF328" si="2332">IFERROR(+AE317*(AD317-AC317),"")</f>
        <v>0</v>
      </c>
      <c r="AG317" s="433">
        <f t="shared" ref="AG317:AG328" si="2333">IFERROR(+(IF(AD317="","0",AD317))-(IF(AF317="","0",AF317)),"")</f>
        <v>0</v>
      </c>
      <c r="AH317" s="625"/>
      <c r="AI317" s="426">
        <v>1.0</v>
      </c>
      <c r="AJ317" s="427" t="s">
        <v>122</v>
      </c>
      <c r="AK317" s="428" t="s">
        <v>121</v>
      </c>
      <c r="AL317" s="428" t="s">
        <v>123</v>
      </c>
      <c r="AM317" s="429"/>
      <c r="AN317" s="429"/>
      <c r="AO317" s="429">
        <f t="shared" ref="AO317:AO328" si="2334">IFERROR(AM317*AN317/1000000,0)</f>
        <v>0</v>
      </c>
      <c r="AP317" s="430"/>
      <c r="AQ317" s="429">
        <f t="shared" ref="AQ317:AQ328" si="2335">IFERROR(+AO317*AP317,"")</f>
        <v>0</v>
      </c>
      <c r="AR317" s="431"/>
      <c r="AS317" s="432"/>
      <c r="AT317" s="432"/>
      <c r="AU317" s="429">
        <f t="shared" ref="AU317:AU328" si="2336">IFERROR(+(IF(AO317="","0",AO317))+(IF(AQ317="","0",AQ317))+(IF(AT317="","0",AT317)),"")</f>
        <v>0</v>
      </c>
      <c r="AV317" s="430">
        <v>0.294289866351475</v>
      </c>
      <c r="AW317" s="433">
        <f t="shared" ref="AW317:AW328" si="2337">IFERROR(+AV317*(AU317-AT317),"")</f>
        <v>0</v>
      </c>
      <c r="AX317" s="433">
        <f t="shared" ref="AX317:AX328" si="2338">IFERROR(+(IF(AU317="","0",AU317))-(IF(AW317="","0",AW317)),"")</f>
        <v>0</v>
      </c>
      <c r="AY317" s="625"/>
      <c r="AZ317" s="426">
        <v>1.0</v>
      </c>
      <c r="BA317" s="427" t="s">
        <v>122</v>
      </c>
      <c r="BB317" s="428" t="s">
        <v>121</v>
      </c>
      <c r="BC317" s="428" t="s">
        <v>123</v>
      </c>
      <c r="BD317" s="429"/>
      <c r="BE317" s="429"/>
      <c r="BF317" s="429">
        <f t="shared" ref="BF317:BF328" si="2339">IFERROR(BD317*BE317/1000000,0)</f>
        <v>0</v>
      </c>
      <c r="BG317" s="430"/>
      <c r="BH317" s="429">
        <f t="shared" ref="BH317:BH328" si="2340">IFERROR(+BF317*BG317,"")</f>
        <v>0</v>
      </c>
      <c r="BI317" s="431"/>
      <c r="BJ317" s="432"/>
      <c r="BK317" s="432"/>
      <c r="BL317" s="429">
        <f t="shared" ref="BL317:BL328" si="2341">IFERROR(+(IF(BF317="","0",BF317))+(IF(BH317="","0",BH317))+(IF(BK317="","0",BK317)),"")</f>
        <v>0</v>
      </c>
      <c r="BM317" s="430">
        <v>0.294289866351475</v>
      </c>
      <c r="BN317" s="433">
        <f t="shared" ref="BN317:BN328" si="2342">IFERROR(+BM317*(BL317-BK317),"")</f>
        <v>0</v>
      </c>
      <c r="BO317" s="433">
        <f t="shared" ref="BO317:BO328" si="2343">IFERROR(+(IF(BL317="","0",BL317))-(IF(BN317="","0",BN317)),"")</f>
        <v>0</v>
      </c>
      <c r="BP317" s="625"/>
      <c r="BQ317" s="426">
        <v>1.0</v>
      </c>
      <c r="BR317" s="427" t="s">
        <v>122</v>
      </c>
      <c r="BS317" s="428" t="s">
        <v>121</v>
      </c>
      <c r="BT317" s="428" t="s">
        <v>123</v>
      </c>
      <c r="BU317" s="429"/>
      <c r="BV317" s="429"/>
      <c r="BW317" s="429">
        <f t="shared" ref="BW317:BW328" si="2344">IFERROR(BU317*BV317/1000000,0)</f>
        <v>0</v>
      </c>
      <c r="BX317" s="430"/>
      <c r="BY317" s="429">
        <f t="shared" ref="BY317:BY328" si="2345">IFERROR(+BW317*BX317,"")</f>
        <v>0</v>
      </c>
      <c r="BZ317" s="431"/>
      <c r="CA317" s="432"/>
      <c r="CB317" s="432"/>
      <c r="CC317" s="429">
        <f t="shared" ref="CC317:CC328" si="2346">IFERROR(+(IF(BW317="","0",BW317))+(IF(BY317="","0",BY317))+(IF(CB317="","0",CB317)),"")</f>
        <v>0</v>
      </c>
      <c r="CD317" s="430">
        <v>0.294289866351475</v>
      </c>
      <c r="CE317" s="433">
        <f t="shared" ref="CE317:CE328" si="2347">IFERROR(+CD317*(CC317-CB317),"")</f>
        <v>0</v>
      </c>
      <c r="CF317" s="433">
        <f t="shared" ref="CF317:CF328" si="2348">IFERROR(+(IF(CC317="","0",CC317))-(IF(CE317="","0",CE317)),"")</f>
        <v>0</v>
      </c>
      <c r="CG317" s="625"/>
      <c r="CH317" s="426">
        <v>1.0</v>
      </c>
      <c r="CI317" s="427" t="s">
        <v>122</v>
      </c>
      <c r="CJ317" s="428" t="s">
        <v>121</v>
      </c>
      <c r="CK317" s="428" t="s">
        <v>123</v>
      </c>
      <c r="CL317" s="429"/>
      <c r="CM317" s="429"/>
      <c r="CN317" s="429">
        <f t="shared" ref="CN317:CN328" si="2349">IFERROR(CL317*CM317/1000000,0)</f>
        <v>0</v>
      </c>
      <c r="CO317" s="430"/>
      <c r="CP317" s="429">
        <f t="shared" ref="CP317:CP328" si="2350">IFERROR(+CN317*CO317,"")</f>
        <v>0</v>
      </c>
      <c r="CQ317" s="431"/>
      <c r="CR317" s="432"/>
      <c r="CS317" s="432"/>
      <c r="CT317" s="429">
        <f t="shared" ref="CT317:CT328" si="2351">IFERROR(+(IF(CN317="","0",CN317))+(IF(CP317="","0",CP317))+(IF(CS317="","0",CS317)),"")</f>
        <v>0</v>
      </c>
      <c r="CU317" s="430">
        <v>0.294289866351475</v>
      </c>
      <c r="CV317" s="433">
        <f t="shared" ref="CV317:CV328" si="2352">IFERROR(+CU317*(CT317-CS317),"")</f>
        <v>0</v>
      </c>
      <c r="CW317" s="433">
        <f t="shared" ref="CW317:CW328" si="2353">IFERROR(+(IF(CT317="","0",CT317))-(IF(CV317="","0",CV317)),"")</f>
        <v>0</v>
      </c>
      <c r="CX317" s="625"/>
      <c r="CY317" s="426">
        <v>1.0</v>
      </c>
      <c r="CZ317" s="427" t="s">
        <v>122</v>
      </c>
      <c r="DA317" s="428" t="s">
        <v>121</v>
      </c>
      <c r="DB317" s="428" t="s">
        <v>123</v>
      </c>
      <c r="DC317" s="429"/>
      <c r="DD317" s="429"/>
      <c r="DE317" s="429">
        <f t="shared" ref="DE317:DE328" si="2354">IFERROR(DC317*DD317/1000000,0)</f>
        <v>0</v>
      </c>
      <c r="DF317" s="430"/>
      <c r="DG317" s="429">
        <f t="shared" ref="DG317:DG328" si="2355">IFERROR(+DE317*DF317,"")</f>
        <v>0</v>
      </c>
      <c r="DH317" s="431"/>
      <c r="DI317" s="432"/>
      <c r="DJ317" s="432"/>
      <c r="DK317" s="429">
        <f t="shared" ref="DK317:DK328" si="2356">IFERROR(+(IF(DE317="","0",DE317))+(IF(DG317="","0",DG317))+(IF(DJ317="","0",DJ317)),"")</f>
        <v>0</v>
      </c>
      <c r="DL317" s="430">
        <v>0.294289866351475</v>
      </c>
      <c r="DM317" s="433">
        <f t="shared" ref="DM317:DM328" si="2357">IFERROR(+DL317*(DK317-DJ317),"")</f>
        <v>0</v>
      </c>
      <c r="DN317" s="433">
        <f t="shared" ref="DN317:DN328" si="2358">IFERROR(+(IF(DK317="","0",DK317))-(IF(DM317="","0",DM317)),"")</f>
        <v>0</v>
      </c>
      <c r="DO317" s="625"/>
      <c r="DP317" s="426">
        <v>1.0</v>
      </c>
      <c r="DQ317" s="427" t="s">
        <v>122</v>
      </c>
      <c r="DR317" s="428" t="s">
        <v>121</v>
      </c>
      <c r="DS317" s="428" t="s">
        <v>123</v>
      </c>
      <c r="DT317" s="429"/>
      <c r="DU317" s="429"/>
      <c r="DV317" s="429">
        <f t="shared" ref="DV317:DV328" si="2359">IFERROR(DT317*DU317/1000000,0)</f>
        <v>0</v>
      </c>
      <c r="DW317" s="430"/>
      <c r="DX317" s="429">
        <f t="shared" ref="DX317:DX328" si="2360">IFERROR(+DV317*DW317,"")</f>
        <v>0</v>
      </c>
      <c r="DY317" s="431"/>
      <c r="DZ317" s="432"/>
      <c r="EA317" s="432"/>
      <c r="EB317" s="429">
        <f t="shared" ref="EB317:EB328" si="2361">IFERROR(+(IF(DV317="","0",DV317))+(IF(DX317="","0",DX317))+(IF(EA317="","0",EA317)),"")</f>
        <v>0</v>
      </c>
      <c r="EC317" s="430">
        <v>0.294289866351475</v>
      </c>
      <c r="ED317" s="433">
        <f t="shared" ref="ED317:ED328" si="2362">IFERROR(+EC317*(EB317-EA317),"")</f>
        <v>0</v>
      </c>
      <c r="EE317" s="433">
        <f t="shared" ref="EE317:EE328" si="2363">IFERROR(+(IF(EB317="","0",EB317))-(IF(ED317="","0",ED317)),"")</f>
        <v>0</v>
      </c>
      <c r="EF317" s="625"/>
      <c r="EG317" s="426">
        <v>1.0</v>
      </c>
      <c r="EH317" s="427" t="s">
        <v>122</v>
      </c>
      <c r="EI317" s="428" t="s">
        <v>121</v>
      </c>
      <c r="EJ317" s="428" t="s">
        <v>123</v>
      </c>
      <c r="EK317" s="429"/>
      <c r="EL317" s="429"/>
      <c r="EM317" s="429">
        <f t="shared" ref="EM317:EM328" si="2364">IFERROR(EK317*EL317/1000000,0)</f>
        <v>0</v>
      </c>
      <c r="EN317" s="430"/>
      <c r="EO317" s="429">
        <f t="shared" ref="EO317:EO328" si="2365">IFERROR(+EM317*EN317,"")</f>
        <v>0</v>
      </c>
      <c r="EP317" s="431"/>
      <c r="EQ317" s="432"/>
      <c r="ER317" s="432"/>
      <c r="ES317" s="429">
        <f t="shared" ref="ES317:ES328" si="2366">IFERROR(+(IF(EM317="","0",EM317))+(IF(EO317="","0",EO317))+(IF(ER317="","0",ER317)),"")</f>
        <v>0</v>
      </c>
      <c r="ET317" s="430">
        <v>0.294289866351475</v>
      </c>
      <c r="EU317" s="433">
        <f t="shared" ref="EU317:EU328" si="2367">IFERROR(+ET317*(ES317-ER317),"")</f>
        <v>0</v>
      </c>
      <c r="EV317" s="433">
        <f t="shared" ref="EV317:EV328" si="2368">IFERROR(+(IF(ES317="","0",ES317))-(IF(EU317="","0",EU317)),"")</f>
        <v>0</v>
      </c>
      <c r="EW317" s="625"/>
      <c r="EX317" s="426">
        <v>1.0</v>
      </c>
      <c r="EY317" s="427" t="s">
        <v>122</v>
      </c>
      <c r="EZ317" s="428" t="s">
        <v>121</v>
      </c>
      <c r="FA317" s="428" t="s">
        <v>123</v>
      </c>
      <c r="FB317" s="429">
        <f>ADHK!FB317</f>
        <v>16967.423</v>
      </c>
      <c r="FC317" s="429">
        <f>'Produksi dan Harga'!BH24</f>
        <v>28039259.95</v>
      </c>
      <c r="FD317" s="429">
        <f t="shared" ref="FD317:FD328" si="2369">IFERROR(FB317*FC317/1000000,0)</f>
        <v>475753.9842</v>
      </c>
      <c r="FE317" s="430"/>
      <c r="FF317" s="429">
        <f t="shared" ref="FF317:FF328" si="2370">IFERROR(+FD317*FE317,"")</f>
        <v>0</v>
      </c>
      <c r="FG317" s="431"/>
      <c r="FH317" s="432"/>
      <c r="FI317" s="432"/>
      <c r="FJ317" s="429">
        <f t="shared" ref="FJ317:FJ328" si="2371">IFERROR(+(IF(FD317="","0",FD317))+(IF(FF317="","0",FF317))+(IF(FI317="","0",FI317)),"")</f>
        <v>475753.9842</v>
      </c>
      <c r="FK317" s="430">
        <v>0.294289866351475</v>
      </c>
      <c r="FL317" s="433">
        <f t="shared" ref="FL317:FL328" si="2372">IFERROR(+FK317*(FJ317-FI317),"")</f>
        <v>140009.5764</v>
      </c>
      <c r="FM317" s="433">
        <f t="shared" ref="FM317:FM328" si="2373">IFERROR(+(IF(FJ317="","0",FJ317))-(IF(FL317="","0",FL317)),"")</f>
        <v>335744.4078</v>
      </c>
      <c r="FN317" s="625"/>
      <c r="FO317" s="426">
        <v>1.0</v>
      </c>
      <c r="FP317" s="427" t="s">
        <v>122</v>
      </c>
      <c r="FQ317" s="428" t="s">
        <v>121</v>
      </c>
      <c r="FR317" s="428" t="s">
        <v>123</v>
      </c>
      <c r="FS317" s="429">
        <f>ADHK!FS317</f>
        <v>16582.961</v>
      </c>
      <c r="FT317" s="429">
        <f>'Produksi dan Harga'!BM24</f>
        <v>23714951.1</v>
      </c>
      <c r="FU317" s="429">
        <f t="shared" ref="FU317:FU328" si="2374">IFERROR(FS317*FT317/1000000,0)</f>
        <v>393264.1092</v>
      </c>
      <c r="FV317" s="430"/>
      <c r="FW317" s="429">
        <f t="shared" ref="FW317:FW328" si="2375">IFERROR(+FU317*FV317,"")</f>
        <v>0</v>
      </c>
      <c r="FX317" s="431"/>
      <c r="FY317" s="432"/>
      <c r="FZ317" s="432"/>
      <c r="GA317" s="429">
        <f t="shared" ref="GA317:GA328" si="2376">IFERROR(+(IF(FU317="","0",FU317))+(IF(FW317="","0",FW317))+(IF(FZ317="","0",FZ317)),"")</f>
        <v>393264.1092</v>
      </c>
      <c r="GB317" s="430">
        <v>0.294289866351475</v>
      </c>
      <c r="GC317" s="433">
        <f t="shared" ref="GC317:GC328" si="2377">IFERROR(+GB317*(GA317-FZ317),"")</f>
        <v>115733.6421</v>
      </c>
      <c r="GD317" s="433">
        <f t="shared" ref="GD317:GD328" si="2378">IFERROR(+(IF(GA317="","0",GA317))-(IF(GC317="","0",GC317)),"")</f>
        <v>277530.4671</v>
      </c>
      <c r="GE317" s="625"/>
      <c r="GF317" s="426">
        <v>1.0</v>
      </c>
      <c r="GG317" s="427" t="s">
        <v>122</v>
      </c>
      <c r="GH317" s="428" t="s">
        <v>121</v>
      </c>
      <c r="GI317" s="428" t="s">
        <v>123</v>
      </c>
      <c r="GJ317" s="429">
        <f>ADHK!GJ317</f>
        <v>13037.682</v>
      </c>
      <c r="GK317" s="429">
        <f>'Produksi dan Harga'!BR24</f>
        <v>27917803.24</v>
      </c>
      <c r="GL317" s="429">
        <f t="shared" ref="GL317:GL328" si="2379">IFERROR(GJ317*GK317/1000000,0)</f>
        <v>363983.4408</v>
      </c>
      <c r="GM317" s="430"/>
      <c r="GN317" s="429">
        <f t="shared" ref="GN317:GN328" si="2380">IFERROR(+GL317*GM317,"")</f>
        <v>0</v>
      </c>
      <c r="GO317" s="431"/>
      <c r="GP317" s="432"/>
      <c r="GQ317" s="432"/>
      <c r="GR317" s="429">
        <f t="shared" ref="GR317:GR328" si="2381">IFERROR(+(IF(GL317="","0",GL317))+(IF(GN317="","0",GN317))+(IF(GQ317="","0",GQ317)),"")</f>
        <v>363983.4408</v>
      </c>
      <c r="GS317" s="430">
        <v>0.294289866351475</v>
      </c>
      <c r="GT317" s="433">
        <f t="shared" ref="GT317:GT328" si="2382">IFERROR(+GS317*(GR317-GQ317),"")</f>
        <v>107116.6381</v>
      </c>
      <c r="GU317" s="433">
        <f t="shared" ref="GU317:GU328" si="2383">IFERROR(+(IF(GR317="","0",GR317))-(IF(GT317="","0",GT317)),"")</f>
        <v>256866.8026</v>
      </c>
      <c r="GV317" s="625"/>
      <c r="GW317" s="426">
        <v>1.0</v>
      </c>
      <c r="GX317" s="427" t="s">
        <v>122</v>
      </c>
      <c r="GY317" s="428" t="s">
        <v>121</v>
      </c>
      <c r="GZ317" s="428" t="s">
        <v>123</v>
      </c>
      <c r="HA317" s="429">
        <f>ADHK!HA317</f>
        <v>17909.223</v>
      </c>
      <c r="HB317" s="437">
        <f>'Produksi dan Harga'!BW24</f>
        <v>20417871.04</v>
      </c>
      <c r="HC317" s="429">
        <f t="shared" ref="HC317:HC328" si="2384">IFERROR(HA317*HB317/1000000,0)</f>
        <v>365668.2056</v>
      </c>
      <c r="HD317" s="430"/>
      <c r="HE317" s="429">
        <f t="shared" ref="HE317:HE328" si="2385">IFERROR(+HC317*HD317,"")</f>
        <v>0</v>
      </c>
      <c r="HF317" s="431"/>
      <c r="HG317" s="432"/>
      <c r="HH317" s="432"/>
      <c r="HI317" s="429">
        <f t="shared" ref="HI317:HI328" si="2386">IFERROR(+(IF(HC317="","0",HC317))+(IF(HE317="","0",HE317))+(IF(HH317="","0",HH317)),"")</f>
        <v>365668.2056</v>
      </c>
      <c r="HJ317" s="430">
        <v>0.294289866351475</v>
      </c>
      <c r="HK317" s="433">
        <f t="shared" ref="HK317:HK328" si="2387">IFERROR(+HJ317*(HI317-HH317),"")</f>
        <v>107612.4474</v>
      </c>
      <c r="HL317" s="433">
        <f t="shared" ref="HL317:HL328" si="2388">IFERROR(+(IF(HI317="","0",HI317))-(IF(HK317="","0",HK317)),"")</f>
        <v>258055.7583</v>
      </c>
      <c r="HM317" s="625"/>
      <c r="HN317" s="426">
        <v>1.0</v>
      </c>
      <c r="HO317" s="427" t="s">
        <v>122</v>
      </c>
      <c r="HP317" s="428" t="s">
        <v>121</v>
      </c>
      <c r="HQ317" s="428" t="s">
        <v>123</v>
      </c>
      <c r="HR317" s="429">
        <f>ADHK!HR317</f>
        <v>13289.86</v>
      </c>
      <c r="HS317" s="429">
        <f>'Produksi dan Harga'!CB24</f>
        <v>23240809.37</v>
      </c>
      <c r="HT317" s="429">
        <f t="shared" ref="HT317:HT328" si="2389">IFERROR(HR317*HS317/1000000,0)</f>
        <v>308867.1028</v>
      </c>
      <c r="HU317" s="430"/>
      <c r="HV317" s="429">
        <f t="shared" ref="HV317:HV328" si="2390">IFERROR(+HT317*HU317,"")</f>
        <v>0</v>
      </c>
      <c r="HW317" s="431"/>
      <c r="HX317" s="432"/>
      <c r="HY317" s="432"/>
      <c r="HZ317" s="429">
        <f t="shared" ref="HZ317:HZ328" si="2391">IFERROR(+(IF(HT317="","0",HT317))+(IF(HV317="","0",HV317))+(IF(HY317="","0",HY317)),"")</f>
        <v>308867.1028</v>
      </c>
      <c r="IA317" s="430">
        <v>0.294289866351475</v>
      </c>
      <c r="IB317" s="433">
        <f t="shared" ref="IB317:IB328" si="2392">IFERROR(+IA317*(HZ317-HY317),"")</f>
        <v>90896.45841</v>
      </c>
      <c r="IC317" s="433">
        <f t="shared" ref="IC317:IC328" si="2393">IFERROR(+(IF(HZ317="","0",HZ317))-(IF(IB317="","0",IB317)),"")</f>
        <v>217970.6444</v>
      </c>
      <c r="ID317" s="625"/>
      <c r="IE317" s="426">
        <v>1.0</v>
      </c>
      <c r="IF317" s="427" t="s">
        <v>122</v>
      </c>
      <c r="IG317" s="428" t="s">
        <v>121</v>
      </c>
      <c r="IH317" s="428" t="s">
        <v>123</v>
      </c>
      <c r="II317" s="429">
        <f>ADHK!II317</f>
        <v>16973.79</v>
      </c>
      <c r="IJ317" s="429">
        <f>'Produksi dan Harga'!CG24</f>
        <v>24348246.01</v>
      </c>
      <c r="IK317" s="429">
        <f t="shared" ref="IK317:IK328" si="2394">IFERROR(II317*IJ317/1000000,0)</f>
        <v>413282.0146</v>
      </c>
      <c r="IL317" s="430"/>
      <c r="IM317" s="429">
        <f t="shared" ref="IM317:IM328" si="2395">IFERROR(+IK317*IL317,"")</f>
        <v>0</v>
      </c>
      <c r="IN317" s="431"/>
      <c r="IO317" s="432"/>
      <c r="IP317" s="432"/>
      <c r="IQ317" s="429">
        <f t="shared" ref="IQ317:IQ328" si="2396">IFERROR(+(IF(IK317="","0",IK317))+(IF(IM317="","0",IM317))+(IF(IP317="","0",IP317)),"")</f>
        <v>413282.0146</v>
      </c>
      <c r="IR317" s="430">
        <v>0.294289866351475</v>
      </c>
      <c r="IS317" s="433">
        <f t="shared" ref="IS317:IS328" si="2397">IFERROR(+IR317*(IQ317-IP317),"")</f>
        <v>121624.7088</v>
      </c>
      <c r="IT317" s="433">
        <f t="shared" ref="IT317:IT328" si="2398">IFERROR(+(IF(IQ317="","0",IQ317))-(IF(IS317="","0",IS317)),"")</f>
        <v>291657.3057</v>
      </c>
      <c r="IU317" s="625"/>
      <c r="IV317" s="426">
        <v>1.0</v>
      </c>
      <c r="IW317" s="427" t="s">
        <v>122</v>
      </c>
      <c r="IX317" s="428" t="s">
        <v>121</v>
      </c>
      <c r="IY317" s="428" t="s">
        <v>123</v>
      </c>
      <c r="IZ317" s="257">
        <f>ADHK!IZ317</f>
        <v>16666.53</v>
      </c>
      <c r="JA317" s="429">
        <f>'Produksi dan Harga'!CL24</f>
        <v>27272193.99</v>
      </c>
      <c r="JB317" s="429">
        <f t="shared" ref="JB317:JB328" si="2399">IFERROR(IZ317*JA317/1000000,0)</f>
        <v>454532.8393</v>
      </c>
      <c r="JC317" s="430"/>
      <c r="JD317" s="429">
        <f t="shared" ref="JD317:JD328" si="2400">IFERROR(+JB317*JC317,"")</f>
        <v>0</v>
      </c>
      <c r="JE317" s="431"/>
      <c r="JF317" s="432"/>
      <c r="JG317" s="432"/>
      <c r="JH317" s="429">
        <f t="shared" ref="JH317:JH328" si="2401">IFERROR(+(IF(JB317="","0",JB317))+(IF(JD317="","0",JD317))+(IF(JG317="","0",JG317)),"")</f>
        <v>454532.8393</v>
      </c>
      <c r="JI317" s="430">
        <v>0.294289866351475</v>
      </c>
      <c r="JJ317" s="433">
        <f t="shared" ref="JJ317:JJ328" si="2402">IFERROR(+JI317*(JH317-JG317),"")</f>
        <v>133764.4085</v>
      </c>
      <c r="JK317" s="433">
        <f t="shared" ref="JK317:JK328" si="2403">IFERROR(+(IF(JH317="","0",JH317))-(IF(JJ317="","0",JJ317)),"")</f>
        <v>320768.4308</v>
      </c>
      <c r="JL317" s="625"/>
      <c r="JM317" s="426">
        <v>1.0</v>
      </c>
      <c r="JN317" s="427" t="s">
        <v>122</v>
      </c>
      <c r="JO317" s="428" t="s">
        <v>121</v>
      </c>
      <c r="JP317" s="428" t="s">
        <v>123</v>
      </c>
      <c r="JQ317" s="257" t="str">
        <f>ADHK!JQ317</f>
        <v/>
      </c>
      <c r="JR317" s="429"/>
      <c r="JS317" s="429">
        <f t="shared" ref="JS317:JS328" si="2404">IFERROR(JQ317*JR317/1000000,0)</f>
        <v>0</v>
      </c>
      <c r="JT317" s="430"/>
      <c r="JU317" s="429">
        <f t="shared" ref="JU317:JU328" si="2405">IFERROR(+JS317*JT317,"")</f>
        <v>0</v>
      </c>
      <c r="JV317" s="431"/>
      <c r="JW317" s="432"/>
      <c r="JX317" s="432"/>
      <c r="JY317" s="429">
        <f t="shared" ref="JY317:JY328" si="2406">IFERROR(+(IF(JS317="","0",JS317))+(IF(JU317="","0",JU317))+(IF(JX317="","0",JX317)),"")</f>
        <v>0</v>
      </c>
      <c r="JZ317" s="430">
        <v>0.294289866351475</v>
      </c>
      <c r="KA317" s="433">
        <f t="shared" ref="KA317:KA328" si="2407">IFERROR(+JZ317*(JY317-JX317),"")</f>
        <v>0</v>
      </c>
      <c r="KB317" s="433">
        <f t="shared" ref="KB317:KB328" si="2408">IFERROR(+(IF(JY317="","0",JY317))-(IF(KA317="","0",KA317)),"")</f>
        <v>0</v>
      </c>
      <c r="KC317" s="625"/>
      <c r="KD317" s="426">
        <v>1.0</v>
      </c>
      <c r="KE317" s="427" t="s">
        <v>122</v>
      </c>
      <c r="KF317" s="428" t="s">
        <v>121</v>
      </c>
      <c r="KG317" s="428" t="s">
        <v>123</v>
      </c>
      <c r="KH317" s="257" t="str">
        <f>ADHK!KH317</f>
        <v/>
      </c>
      <c r="KI317" s="429"/>
      <c r="KJ317" s="429">
        <f t="shared" ref="KJ317:KJ328" si="2409">IFERROR(KH317*KI317/1000000,0)</f>
        <v>0</v>
      </c>
      <c r="KK317" s="430"/>
      <c r="KL317" s="429">
        <f t="shared" ref="KL317:KL328" si="2410">IFERROR(+KJ317*KK317,"")</f>
        <v>0</v>
      </c>
      <c r="KM317" s="431"/>
      <c r="KN317" s="432"/>
      <c r="KO317" s="432"/>
      <c r="KP317" s="429">
        <f t="shared" ref="KP317:KP328" si="2411">IFERROR(+(IF(KJ317="","0",KJ317))+(IF(KL317="","0",KL317))+(IF(KO317="","0",KO317)),"")</f>
        <v>0</v>
      </c>
      <c r="KQ317" s="430">
        <v>0.294289866351475</v>
      </c>
      <c r="KR317" s="433">
        <f t="shared" ref="KR317:KR328" si="2412">IFERROR(+KQ317*(KP317-KO317),"")</f>
        <v>0</v>
      </c>
      <c r="KS317" s="433">
        <f t="shared" ref="KS317:KS328" si="2413">IFERROR(+(IF(KP317="","0",KP317))-(IF(KR317="","0",KR317)),"")</f>
        <v>0</v>
      </c>
      <c r="KT317" s="625"/>
      <c r="KU317" s="436"/>
    </row>
    <row r="318" ht="15.75" customHeight="1">
      <c r="A318" s="426">
        <v>2.0</v>
      </c>
      <c r="B318" s="427" t="s">
        <v>124</v>
      </c>
      <c r="C318" s="428" t="s">
        <v>121</v>
      </c>
      <c r="D318" s="428" t="s">
        <v>123</v>
      </c>
      <c r="E318" s="429"/>
      <c r="F318" s="429"/>
      <c r="G318" s="429">
        <f t="shared" si="2324"/>
        <v>0</v>
      </c>
      <c r="H318" s="430"/>
      <c r="I318" s="429">
        <f t="shared" si="2325"/>
        <v>0</v>
      </c>
      <c r="J318" s="431"/>
      <c r="K318" s="432"/>
      <c r="L318" s="432"/>
      <c r="M318" s="429">
        <f t="shared" si="2326"/>
        <v>0</v>
      </c>
      <c r="N318" s="430">
        <v>0.294289866351475</v>
      </c>
      <c r="O318" s="433">
        <f t="shared" si="2327"/>
        <v>0</v>
      </c>
      <c r="P318" s="433">
        <f t="shared" si="2328"/>
        <v>0</v>
      </c>
      <c r="Q318" s="625"/>
      <c r="R318" s="426">
        <v>2.0</v>
      </c>
      <c r="S318" s="427" t="s">
        <v>124</v>
      </c>
      <c r="T318" s="428" t="s">
        <v>121</v>
      </c>
      <c r="U318" s="428" t="s">
        <v>123</v>
      </c>
      <c r="V318" s="429"/>
      <c r="W318" s="429"/>
      <c r="X318" s="429">
        <f t="shared" si="2329"/>
        <v>0</v>
      </c>
      <c r="Y318" s="430"/>
      <c r="Z318" s="429">
        <f t="shared" si="2330"/>
        <v>0</v>
      </c>
      <c r="AA318" s="431"/>
      <c r="AB318" s="432"/>
      <c r="AC318" s="432"/>
      <c r="AD318" s="429">
        <f t="shared" si="2331"/>
        <v>0</v>
      </c>
      <c r="AE318" s="430">
        <v>0.294289866351475</v>
      </c>
      <c r="AF318" s="433">
        <f t="shared" si="2332"/>
        <v>0</v>
      </c>
      <c r="AG318" s="433">
        <f t="shared" si="2333"/>
        <v>0</v>
      </c>
      <c r="AH318" s="625"/>
      <c r="AI318" s="426">
        <v>2.0</v>
      </c>
      <c r="AJ318" s="427" t="s">
        <v>124</v>
      </c>
      <c r="AK318" s="428" t="s">
        <v>121</v>
      </c>
      <c r="AL318" s="428" t="s">
        <v>123</v>
      </c>
      <c r="AM318" s="429"/>
      <c r="AN318" s="429"/>
      <c r="AO318" s="429">
        <f t="shared" si="2334"/>
        <v>0</v>
      </c>
      <c r="AP318" s="430"/>
      <c r="AQ318" s="429">
        <f t="shared" si="2335"/>
        <v>0</v>
      </c>
      <c r="AR318" s="431"/>
      <c r="AS318" s="432"/>
      <c r="AT318" s="432"/>
      <c r="AU318" s="429">
        <f t="shared" si="2336"/>
        <v>0</v>
      </c>
      <c r="AV318" s="430">
        <v>0.294289866351475</v>
      </c>
      <c r="AW318" s="433">
        <f t="shared" si="2337"/>
        <v>0</v>
      </c>
      <c r="AX318" s="433">
        <f t="shared" si="2338"/>
        <v>0</v>
      </c>
      <c r="AY318" s="625"/>
      <c r="AZ318" s="426">
        <v>2.0</v>
      </c>
      <c r="BA318" s="427" t="s">
        <v>124</v>
      </c>
      <c r="BB318" s="428" t="s">
        <v>121</v>
      </c>
      <c r="BC318" s="428" t="s">
        <v>123</v>
      </c>
      <c r="BD318" s="429"/>
      <c r="BE318" s="429"/>
      <c r="BF318" s="429">
        <f t="shared" si="2339"/>
        <v>0</v>
      </c>
      <c r="BG318" s="430"/>
      <c r="BH318" s="429">
        <f t="shared" si="2340"/>
        <v>0</v>
      </c>
      <c r="BI318" s="431"/>
      <c r="BJ318" s="432"/>
      <c r="BK318" s="432"/>
      <c r="BL318" s="429">
        <f t="shared" si="2341"/>
        <v>0</v>
      </c>
      <c r="BM318" s="430">
        <v>0.294289866351475</v>
      </c>
      <c r="BN318" s="433">
        <f t="shared" si="2342"/>
        <v>0</v>
      </c>
      <c r="BO318" s="433">
        <f t="shared" si="2343"/>
        <v>0</v>
      </c>
      <c r="BP318" s="625"/>
      <c r="BQ318" s="426">
        <v>2.0</v>
      </c>
      <c r="BR318" s="427" t="s">
        <v>124</v>
      </c>
      <c r="BS318" s="428" t="s">
        <v>121</v>
      </c>
      <c r="BT318" s="428" t="s">
        <v>123</v>
      </c>
      <c r="BU318" s="429"/>
      <c r="BV318" s="429"/>
      <c r="BW318" s="429">
        <f t="shared" si="2344"/>
        <v>0</v>
      </c>
      <c r="BX318" s="430"/>
      <c r="BY318" s="429">
        <f t="shared" si="2345"/>
        <v>0</v>
      </c>
      <c r="BZ318" s="431"/>
      <c r="CA318" s="432"/>
      <c r="CB318" s="432"/>
      <c r="CC318" s="429">
        <f t="shared" si="2346"/>
        <v>0</v>
      </c>
      <c r="CD318" s="430">
        <v>0.294289866351475</v>
      </c>
      <c r="CE318" s="433">
        <f t="shared" si="2347"/>
        <v>0</v>
      </c>
      <c r="CF318" s="433">
        <f t="shared" si="2348"/>
        <v>0</v>
      </c>
      <c r="CG318" s="625"/>
      <c r="CH318" s="426">
        <v>2.0</v>
      </c>
      <c r="CI318" s="427" t="s">
        <v>124</v>
      </c>
      <c r="CJ318" s="428" t="s">
        <v>121</v>
      </c>
      <c r="CK318" s="428" t="s">
        <v>123</v>
      </c>
      <c r="CL318" s="429"/>
      <c r="CM318" s="429"/>
      <c r="CN318" s="429">
        <f t="shared" si="2349"/>
        <v>0</v>
      </c>
      <c r="CO318" s="430"/>
      <c r="CP318" s="429">
        <f t="shared" si="2350"/>
        <v>0</v>
      </c>
      <c r="CQ318" s="431"/>
      <c r="CR318" s="432"/>
      <c r="CS318" s="432"/>
      <c r="CT318" s="429">
        <f t="shared" si="2351"/>
        <v>0</v>
      </c>
      <c r="CU318" s="430">
        <v>0.294289866351475</v>
      </c>
      <c r="CV318" s="433">
        <f t="shared" si="2352"/>
        <v>0</v>
      </c>
      <c r="CW318" s="433">
        <f t="shared" si="2353"/>
        <v>0</v>
      </c>
      <c r="CX318" s="625"/>
      <c r="CY318" s="426">
        <v>2.0</v>
      </c>
      <c r="CZ318" s="427" t="s">
        <v>124</v>
      </c>
      <c r="DA318" s="428" t="s">
        <v>121</v>
      </c>
      <c r="DB318" s="428" t="s">
        <v>123</v>
      </c>
      <c r="DC318" s="429"/>
      <c r="DD318" s="429"/>
      <c r="DE318" s="429">
        <f t="shared" si="2354"/>
        <v>0</v>
      </c>
      <c r="DF318" s="430"/>
      <c r="DG318" s="429">
        <f t="shared" si="2355"/>
        <v>0</v>
      </c>
      <c r="DH318" s="431"/>
      <c r="DI318" s="432"/>
      <c r="DJ318" s="432"/>
      <c r="DK318" s="429">
        <f t="shared" si="2356"/>
        <v>0</v>
      </c>
      <c r="DL318" s="430">
        <v>0.294289866351475</v>
      </c>
      <c r="DM318" s="433">
        <f t="shared" si="2357"/>
        <v>0</v>
      </c>
      <c r="DN318" s="433">
        <f t="shared" si="2358"/>
        <v>0</v>
      </c>
      <c r="DO318" s="625"/>
      <c r="DP318" s="426">
        <v>2.0</v>
      </c>
      <c r="DQ318" s="427" t="s">
        <v>124</v>
      </c>
      <c r="DR318" s="428" t="s">
        <v>121</v>
      </c>
      <c r="DS318" s="428" t="s">
        <v>123</v>
      </c>
      <c r="DT318" s="429"/>
      <c r="DU318" s="429"/>
      <c r="DV318" s="429">
        <f t="shared" si="2359"/>
        <v>0</v>
      </c>
      <c r="DW318" s="430"/>
      <c r="DX318" s="429">
        <f t="shared" si="2360"/>
        <v>0</v>
      </c>
      <c r="DY318" s="431"/>
      <c r="DZ318" s="432"/>
      <c r="EA318" s="432"/>
      <c r="EB318" s="429">
        <f t="shared" si="2361"/>
        <v>0</v>
      </c>
      <c r="EC318" s="430">
        <v>0.294289866351475</v>
      </c>
      <c r="ED318" s="433">
        <f t="shared" si="2362"/>
        <v>0</v>
      </c>
      <c r="EE318" s="433">
        <f t="shared" si="2363"/>
        <v>0</v>
      </c>
      <c r="EF318" s="625"/>
      <c r="EG318" s="426">
        <v>2.0</v>
      </c>
      <c r="EH318" s="427" t="s">
        <v>124</v>
      </c>
      <c r="EI318" s="428" t="s">
        <v>121</v>
      </c>
      <c r="EJ318" s="428" t="s">
        <v>123</v>
      </c>
      <c r="EK318" s="429"/>
      <c r="EL318" s="429"/>
      <c r="EM318" s="429">
        <f t="shared" si="2364"/>
        <v>0</v>
      </c>
      <c r="EN318" s="430"/>
      <c r="EO318" s="429">
        <f t="shared" si="2365"/>
        <v>0</v>
      </c>
      <c r="EP318" s="431"/>
      <c r="EQ318" s="432"/>
      <c r="ER318" s="432"/>
      <c r="ES318" s="429">
        <f t="shared" si="2366"/>
        <v>0</v>
      </c>
      <c r="ET318" s="430">
        <v>0.294289866351475</v>
      </c>
      <c r="EU318" s="433">
        <f t="shared" si="2367"/>
        <v>0</v>
      </c>
      <c r="EV318" s="433">
        <f t="shared" si="2368"/>
        <v>0</v>
      </c>
      <c r="EW318" s="625"/>
      <c r="EX318" s="426">
        <v>2.0</v>
      </c>
      <c r="EY318" s="427" t="s">
        <v>124</v>
      </c>
      <c r="EZ318" s="428" t="s">
        <v>121</v>
      </c>
      <c r="FA318" s="428" t="s">
        <v>123</v>
      </c>
      <c r="FB318" s="429"/>
      <c r="FC318" s="429"/>
      <c r="FD318" s="429">
        <f t="shared" si="2369"/>
        <v>0</v>
      </c>
      <c r="FE318" s="430"/>
      <c r="FF318" s="429">
        <f t="shared" si="2370"/>
        <v>0</v>
      </c>
      <c r="FG318" s="431"/>
      <c r="FH318" s="432"/>
      <c r="FI318" s="432"/>
      <c r="FJ318" s="429">
        <f t="shared" si="2371"/>
        <v>0</v>
      </c>
      <c r="FK318" s="430">
        <v>0.294289866351475</v>
      </c>
      <c r="FL318" s="433">
        <f t="shared" si="2372"/>
        <v>0</v>
      </c>
      <c r="FM318" s="433">
        <f t="shared" si="2373"/>
        <v>0</v>
      </c>
      <c r="FN318" s="625"/>
      <c r="FO318" s="426">
        <v>2.0</v>
      </c>
      <c r="FP318" s="427" t="s">
        <v>124</v>
      </c>
      <c r="FQ318" s="428" t="s">
        <v>121</v>
      </c>
      <c r="FR318" s="428" t="s">
        <v>123</v>
      </c>
      <c r="FS318" s="429"/>
      <c r="FT318" s="429"/>
      <c r="FU318" s="429">
        <f t="shared" si="2374"/>
        <v>0</v>
      </c>
      <c r="FV318" s="430"/>
      <c r="FW318" s="429">
        <f t="shared" si="2375"/>
        <v>0</v>
      </c>
      <c r="FX318" s="431"/>
      <c r="FY318" s="432"/>
      <c r="FZ318" s="432"/>
      <c r="GA318" s="429">
        <f t="shared" si="2376"/>
        <v>0</v>
      </c>
      <c r="GB318" s="430">
        <v>0.294289866351475</v>
      </c>
      <c r="GC318" s="433">
        <f t="shared" si="2377"/>
        <v>0</v>
      </c>
      <c r="GD318" s="433">
        <f t="shared" si="2378"/>
        <v>0</v>
      </c>
      <c r="GE318" s="625"/>
      <c r="GF318" s="426">
        <v>2.0</v>
      </c>
      <c r="GG318" s="427" t="s">
        <v>124</v>
      </c>
      <c r="GH318" s="428" t="s">
        <v>121</v>
      </c>
      <c r="GI318" s="428" t="s">
        <v>123</v>
      </c>
      <c r="GJ318" s="429"/>
      <c r="GK318" s="429"/>
      <c r="GL318" s="429">
        <f t="shared" si="2379"/>
        <v>0</v>
      </c>
      <c r="GM318" s="430"/>
      <c r="GN318" s="429">
        <f t="shared" si="2380"/>
        <v>0</v>
      </c>
      <c r="GO318" s="431"/>
      <c r="GP318" s="432"/>
      <c r="GQ318" s="432"/>
      <c r="GR318" s="429">
        <f t="shared" si="2381"/>
        <v>0</v>
      </c>
      <c r="GS318" s="430">
        <v>0.294289866351475</v>
      </c>
      <c r="GT318" s="433">
        <f t="shared" si="2382"/>
        <v>0</v>
      </c>
      <c r="GU318" s="433">
        <f t="shared" si="2383"/>
        <v>0</v>
      </c>
      <c r="GV318" s="625"/>
      <c r="GW318" s="426">
        <v>2.0</v>
      </c>
      <c r="GX318" s="427" t="s">
        <v>124</v>
      </c>
      <c r="GY318" s="428" t="s">
        <v>121</v>
      </c>
      <c r="GZ318" s="428" t="s">
        <v>123</v>
      </c>
      <c r="HA318" s="429"/>
      <c r="HB318" s="429"/>
      <c r="HC318" s="429">
        <f t="shared" si="2384"/>
        <v>0</v>
      </c>
      <c r="HD318" s="430"/>
      <c r="HE318" s="429">
        <f t="shared" si="2385"/>
        <v>0</v>
      </c>
      <c r="HF318" s="431"/>
      <c r="HG318" s="432"/>
      <c r="HH318" s="432"/>
      <c r="HI318" s="429">
        <f t="shared" si="2386"/>
        <v>0</v>
      </c>
      <c r="HJ318" s="430">
        <v>0.294289866351475</v>
      </c>
      <c r="HK318" s="433">
        <f t="shared" si="2387"/>
        <v>0</v>
      </c>
      <c r="HL318" s="433">
        <f t="shared" si="2388"/>
        <v>0</v>
      </c>
      <c r="HM318" s="625"/>
      <c r="HN318" s="426">
        <v>2.0</v>
      </c>
      <c r="HO318" s="427" t="s">
        <v>124</v>
      </c>
      <c r="HP318" s="428" t="s">
        <v>121</v>
      </c>
      <c r="HQ318" s="428" t="s">
        <v>123</v>
      </c>
      <c r="HR318" s="429"/>
      <c r="HS318" s="429"/>
      <c r="HT318" s="429">
        <f t="shared" si="2389"/>
        <v>0</v>
      </c>
      <c r="HU318" s="430"/>
      <c r="HV318" s="429">
        <f t="shared" si="2390"/>
        <v>0</v>
      </c>
      <c r="HW318" s="431"/>
      <c r="HX318" s="432"/>
      <c r="HY318" s="432"/>
      <c r="HZ318" s="429">
        <f t="shared" si="2391"/>
        <v>0</v>
      </c>
      <c r="IA318" s="430">
        <v>0.294289866351475</v>
      </c>
      <c r="IB318" s="433">
        <f t="shared" si="2392"/>
        <v>0</v>
      </c>
      <c r="IC318" s="433">
        <f t="shared" si="2393"/>
        <v>0</v>
      </c>
      <c r="ID318" s="625"/>
      <c r="IE318" s="426">
        <v>2.0</v>
      </c>
      <c r="IF318" s="427" t="s">
        <v>124</v>
      </c>
      <c r="IG318" s="428" t="s">
        <v>121</v>
      </c>
      <c r="IH318" s="428" t="s">
        <v>123</v>
      </c>
      <c r="II318" s="429"/>
      <c r="IJ318" s="429"/>
      <c r="IK318" s="429">
        <f t="shared" si="2394"/>
        <v>0</v>
      </c>
      <c r="IL318" s="430"/>
      <c r="IM318" s="429">
        <f t="shared" si="2395"/>
        <v>0</v>
      </c>
      <c r="IN318" s="431"/>
      <c r="IO318" s="432"/>
      <c r="IP318" s="432"/>
      <c r="IQ318" s="429">
        <f t="shared" si="2396"/>
        <v>0</v>
      </c>
      <c r="IR318" s="430">
        <v>0.294289866351475</v>
      </c>
      <c r="IS318" s="433">
        <f t="shared" si="2397"/>
        <v>0</v>
      </c>
      <c r="IT318" s="433">
        <f t="shared" si="2398"/>
        <v>0</v>
      </c>
      <c r="IU318" s="625"/>
      <c r="IV318" s="426">
        <v>2.0</v>
      </c>
      <c r="IW318" s="427" t="s">
        <v>124</v>
      </c>
      <c r="IX318" s="428" t="s">
        <v>121</v>
      </c>
      <c r="IY318" s="428" t="s">
        <v>123</v>
      </c>
      <c r="IZ318" s="429"/>
      <c r="JA318" s="429"/>
      <c r="JB318" s="429">
        <f t="shared" si="2399"/>
        <v>0</v>
      </c>
      <c r="JC318" s="430"/>
      <c r="JD318" s="429">
        <f t="shared" si="2400"/>
        <v>0</v>
      </c>
      <c r="JE318" s="431"/>
      <c r="JF318" s="432"/>
      <c r="JG318" s="432"/>
      <c r="JH318" s="429">
        <f t="shared" si="2401"/>
        <v>0</v>
      </c>
      <c r="JI318" s="430">
        <v>0.294289866351475</v>
      </c>
      <c r="JJ318" s="433">
        <f t="shared" si="2402"/>
        <v>0</v>
      </c>
      <c r="JK318" s="433">
        <f t="shared" si="2403"/>
        <v>0</v>
      </c>
      <c r="JL318" s="625"/>
      <c r="JM318" s="426">
        <v>2.0</v>
      </c>
      <c r="JN318" s="427" t="s">
        <v>124</v>
      </c>
      <c r="JO318" s="428" t="s">
        <v>121</v>
      </c>
      <c r="JP318" s="428" t="s">
        <v>123</v>
      </c>
      <c r="JQ318" s="429"/>
      <c r="JR318" s="429"/>
      <c r="JS318" s="429">
        <f t="shared" si="2404"/>
        <v>0</v>
      </c>
      <c r="JT318" s="430"/>
      <c r="JU318" s="429">
        <f t="shared" si="2405"/>
        <v>0</v>
      </c>
      <c r="JV318" s="431"/>
      <c r="JW318" s="432"/>
      <c r="JX318" s="432"/>
      <c r="JY318" s="429">
        <f t="shared" si="2406"/>
        <v>0</v>
      </c>
      <c r="JZ318" s="430">
        <v>0.294289866351475</v>
      </c>
      <c r="KA318" s="433">
        <f t="shared" si="2407"/>
        <v>0</v>
      </c>
      <c r="KB318" s="433">
        <f t="shared" si="2408"/>
        <v>0</v>
      </c>
      <c r="KC318" s="625"/>
      <c r="KD318" s="426">
        <v>2.0</v>
      </c>
      <c r="KE318" s="427" t="s">
        <v>124</v>
      </c>
      <c r="KF318" s="428" t="s">
        <v>121</v>
      </c>
      <c r="KG318" s="428" t="s">
        <v>123</v>
      </c>
      <c r="KH318" s="429"/>
      <c r="KI318" s="429"/>
      <c r="KJ318" s="429">
        <f t="shared" si="2409"/>
        <v>0</v>
      </c>
      <c r="KK318" s="430"/>
      <c r="KL318" s="429">
        <f t="shared" si="2410"/>
        <v>0</v>
      </c>
      <c r="KM318" s="431"/>
      <c r="KN318" s="432"/>
      <c r="KO318" s="432"/>
      <c r="KP318" s="429">
        <f t="shared" si="2411"/>
        <v>0</v>
      </c>
      <c r="KQ318" s="430">
        <v>0.294289866351475</v>
      </c>
      <c r="KR318" s="433">
        <f t="shared" si="2412"/>
        <v>0</v>
      </c>
      <c r="KS318" s="433">
        <f t="shared" si="2413"/>
        <v>0</v>
      </c>
      <c r="KT318" s="625"/>
      <c r="KU318" s="436"/>
    </row>
    <row r="319" ht="15.75" customHeight="1">
      <c r="A319" s="426">
        <v>3.0</v>
      </c>
      <c r="B319" s="427" t="s">
        <v>125</v>
      </c>
      <c r="C319" s="428" t="s">
        <v>121</v>
      </c>
      <c r="D319" s="428" t="s">
        <v>123</v>
      </c>
      <c r="E319" s="429"/>
      <c r="F319" s="429"/>
      <c r="G319" s="429">
        <f t="shared" si="2324"/>
        <v>0</v>
      </c>
      <c r="H319" s="430"/>
      <c r="I319" s="429">
        <f t="shared" si="2325"/>
        <v>0</v>
      </c>
      <c r="J319" s="431"/>
      <c r="K319" s="432"/>
      <c r="L319" s="432"/>
      <c r="M319" s="429">
        <f t="shared" si="2326"/>
        <v>0</v>
      </c>
      <c r="N319" s="430">
        <v>0.294289866351475</v>
      </c>
      <c r="O319" s="433">
        <f t="shared" si="2327"/>
        <v>0</v>
      </c>
      <c r="P319" s="433">
        <f t="shared" si="2328"/>
        <v>0</v>
      </c>
      <c r="Q319" s="625"/>
      <c r="R319" s="426">
        <v>3.0</v>
      </c>
      <c r="S319" s="427" t="s">
        <v>125</v>
      </c>
      <c r="T319" s="428" t="s">
        <v>121</v>
      </c>
      <c r="U319" s="428" t="s">
        <v>123</v>
      </c>
      <c r="V319" s="429"/>
      <c r="W319" s="429"/>
      <c r="X319" s="429">
        <f t="shared" si="2329"/>
        <v>0</v>
      </c>
      <c r="Y319" s="430"/>
      <c r="Z319" s="429">
        <f t="shared" si="2330"/>
        <v>0</v>
      </c>
      <c r="AA319" s="431"/>
      <c r="AB319" s="432"/>
      <c r="AC319" s="432"/>
      <c r="AD319" s="429">
        <f t="shared" si="2331"/>
        <v>0</v>
      </c>
      <c r="AE319" s="430">
        <v>0.294289866351475</v>
      </c>
      <c r="AF319" s="433">
        <f t="shared" si="2332"/>
        <v>0</v>
      </c>
      <c r="AG319" s="433">
        <f t="shared" si="2333"/>
        <v>0</v>
      </c>
      <c r="AH319" s="625"/>
      <c r="AI319" s="426">
        <v>3.0</v>
      </c>
      <c r="AJ319" s="427" t="s">
        <v>125</v>
      </c>
      <c r="AK319" s="428" t="s">
        <v>121</v>
      </c>
      <c r="AL319" s="428" t="s">
        <v>123</v>
      </c>
      <c r="AM319" s="429"/>
      <c r="AN319" s="429"/>
      <c r="AO319" s="429">
        <f t="shared" si="2334"/>
        <v>0</v>
      </c>
      <c r="AP319" s="430"/>
      <c r="AQ319" s="429">
        <f t="shared" si="2335"/>
        <v>0</v>
      </c>
      <c r="AR319" s="431"/>
      <c r="AS319" s="432"/>
      <c r="AT319" s="432"/>
      <c r="AU319" s="429">
        <f t="shared" si="2336"/>
        <v>0</v>
      </c>
      <c r="AV319" s="430">
        <v>0.294289866351475</v>
      </c>
      <c r="AW319" s="433">
        <f t="shared" si="2337"/>
        <v>0</v>
      </c>
      <c r="AX319" s="433">
        <f t="shared" si="2338"/>
        <v>0</v>
      </c>
      <c r="AY319" s="625"/>
      <c r="AZ319" s="426">
        <v>3.0</v>
      </c>
      <c r="BA319" s="427" t="s">
        <v>125</v>
      </c>
      <c r="BB319" s="428" t="s">
        <v>121</v>
      </c>
      <c r="BC319" s="428" t="s">
        <v>123</v>
      </c>
      <c r="BD319" s="429"/>
      <c r="BE319" s="429"/>
      <c r="BF319" s="429">
        <f t="shared" si="2339"/>
        <v>0</v>
      </c>
      <c r="BG319" s="430"/>
      <c r="BH319" s="429">
        <f t="shared" si="2340"/>
        <v>0</v>
      </c>
      <c r="BI319" s="431"/>
      <c r="BJ319" s="432"/>
      <c r="BK319" s="432"/>
      <c r="BL319" s="429">
        <f t="shared" si="2341"/>
        <v>0</v>
      </c>
      <c r="BM319" s="430">
        <v>0.294289866351475</v>
      </c>
      <c r="BN319" s="433">
        <f t="shared" si="2342"/>
        <v>0</v>
      </c>
      <c r="BO319" s="433">
        <f t="shared" si="2343"/>
        <v>0</v>
      </c>
      <c r="BP319" s="625"/>
      <c r="BQ319" s="426">
        <v>3.0</v>
      </c>
      <c r="BR319" s="427" t="s">
        <v>125</v>
      </c>
      <c r="BS319" s="428" t="s">
        <v>121</v>
      </c>
      <c r="BT319" s="428" t="s">
        <v>123</v>
      </c>
      <c r="BU319" s="429"/>
      <c r="BV319" s="429"/>
      <c r="BW319" s="429">
        <f t="shared" si="2344"/>
        <v>0</v>
      </c>
      <c r="BX319" s="430"/>
      <c r="BY319" s="429">
        <f t="shared" si="2345"/>
        <v>0</v>
      </c>
      <c r="BZ319" s="431"/>
      <c r="CA319" s="432"/>
      <c r="CB319" s="432"/>
      <c r="CC319" s="429">
        <f t="shared" si="2346"/>
        <v>0</v>
      </c>
      <c r="CD319" s="430">
        <v>0.294289866351475</v>
      </c>
      <c r="CE319" s="433">
        <f t="shared" si="2347"/>
        <v>0</v>
      </c>
      <c r="CF319" s="433">
        <f t="shared" si="2348"/>
        <v>0</v>
      </c>
      <c r="CG319" s="625"/>
      <c r="CH319" s="426">
        <v>3.0</v>
      </c>
      <c r="CI319" s="427" t="s">
        <v>125</v>
      </c>
      <c r="CJ319" s="428" t="s">
        <v>121</v>
      </c>
      <c r="CK319" s="428" t="s">
        <v>123</v>
      </c>
      <c r="CL319" s="429"/>
      <c r="CM319" s="429"/>
      <c r="CN319" s="429">
        <f t="shared" si="2349"/>
        <v>0</v>
      </c>
      <c r="CO319" s="430"/>
      <c r="CP319" s="429">
        <f t="shared" si="2350"/>
        <v>0</v>
      </c>
      <c r="CQ319" s="431"/>
      <c r="CR319" s="432"/>
      <c r="CS319" s="432"/>
      <c r="CT319" s="429">
        <f t="shared" si="2351"/>
        <v>0</v>
      </c>
      <c r="CU319" s="430">
        <v>0.294289866351475</v>
      </c>
      <c r="CV319" s="433">
        <f t="shared" si="2352"/>
        <v>0</v>
      </c>
      <c r="CW319" s="433">
        <f t="shared" si="2353"/>
        <v>0</v>
      </c>
      <c r="CX319" s="625"/>
      <c r="CY319" s="426">
        <v>3.0</v>
      </c>
      <c r="CZ319" s="427" t="s">
        <v>125</v>
      </c>
      <c r="DA319" s="428" t="s">
        <v>121</v>
      </c>
      <c r="DB319" s="428" t="s">
        <v>123</v>
      </c>
      <c r="DC319" s="429"/>
      <c r="DD319" s="429"/>
      <c r="DE319" s="429">
        <f t="shared" si="2354"/>
        <v>0</v>
      </c>
      <c r="DF319" s="430"/>
      <c r="DG319" s="429">
        <f t="shared" si="2355"/>
        <v>0</v>
      </c>
      <c r="DH319" s="431"/>
      <c r="DI319" s="432"/>
      <c r="DJ319" s="432"/>
      <c r="DK319" s="429">
        <f t="shared" si="2356"/>
        <v>0</v>
      </c>
      <c r="DL319" s="430">
        <v>0.294289866351475</v>
      </c>
      <c r="DM319" s="433">
        <f t="shared" si="2357"/>
        <v>0</v>
      </c>
      <c r="DN319" s="433">
        <f t="shared" si="2358"/>
        <v>0</v>
      </c>
      <c r="DO319" s="625"/>
      <c r="DP319" s="426">
        <v>3.0</v>
      </c>
      <c r="DQ319" s="427" t="s">
        <v>125</v>
      </c>
      <c r="DR319" s="428" t="s">
        <v>121</v>
      </c>
      <c r="DS319" s="428" t="s">
        <v>123</v>
      </c>
      <c r="DT319" s="429"/>
      <c r="DU319" s="429"/>
      <c r="DV319" s="429">
        <f t="shared" si="2359"/>
        <v>0</v>
      </c>
      <c r="DW319" s="430"/>
      <c r="DX319" s="429">
        <f t="shared" si="2360"/>
        <v>0</v>
      </c>
      <c r="DY319" s="431"/>
      <c r="DZ319" s="432"/>
      <c r="EA319" s="432"/>
      <c r="EB319" s="429">
        <f t="shared" si="2361"/>
        <v>0</v>
      </c>
      <c r="EC319" s="430">
        <v>0.294289866351475</v>
      </c>
      <c r="ED319" s="433">
        <f t="shared" si="2362"/>
        <v>0</v>
      </c>
      <c r="EE319" s="433">
        <f t="shared" si="2363"/>
        <v>0</v>
      </c>
      <c r="EF319" s="625"/>
      <c r="EG319" s="426">
        <v>3.0</v>
      </c>
      <c r="EH319" s="427" t="s">
        <v>125</v>
      </c>
      <c r="EI319" s="428" t="s">
        <v>121</v>
      </c>
      <c r="EJ319" s="428" t="s">
        <v>123</v>
      </c>
      <c r="EK319" s="429"/>
      <c r="EL319" s="429"/>
      <c r="EM319" s="429">
        <f t="shared" si="2364"/>
        <v>0</v>
      </c>
      <c r="EN319" s="430"/>
      <c r="EO319" s="429">
        <f t="shared" si="2365"/>
        <v>0</v>
      </c>
      <c r="EP319" s="431"/>
      <c r="EQ319" s="432"/>
      <c r="ER319" s="432"/>
      <c r="ES319" s="429">
        <f t="shared" si="2366"/>
        <v>0</v>
      </c>
      <c r="ET319" s="430">
        <v>0.294289866351475</v>
      </c>
      <c r="EU319" s="433">
        <f t="shared" si="2367"/>
        <v>0</v>
      </c>
      <c r="EV319" s="433">
        <f t="shared" si="2368"/>
        <v>0</v>
      </c>
      <c r="EW319" s="625"/>
      <c r="EX319" s="426">
        <v>3.0</v>
      </c>
      <c r="EY319" s="427" t="s">
        <v>125</v>
      </c>
      <c r="EZ319" s="428" t="s">
        <v>121</v>
      </c>
      <c r="FA319" s="428" t="s">
        <v>123</v>
      </c>
      <c r="FB319" s="429"/>
      <c r="FC319" s="429"/>
      <c r="FD319" s="429">
        <f t="shared" si="2369"/>
        <v>0</v>
      </c>
      <c r="FE319" s="430"/>
      <c r="FF319" s="429">
        <f t="shared" si="2370"/>
        <v>0</v>
      </c>
      <c r="FG319" s="431"/>
      <c r="FH319" s="432"/>
      <c r="FI319" s="432"/>
      <c r="FJ319" s="429">
        <f t="shared" si="2371"/>
        <v>0</v>
      </c>
      <c r="FK319" s="430">
        <v>0.294289866351475</v>
      </c>
      <c r="FL319" s="433">
        <f t="shared" si="2372"/>
        <v>0</v>
      </c>
      <c r="FM319" s="433">
        <f t="shared" si="2373"/>
        <v>0</v>
      </c>
      <c r="FN319" s="625"/>
      <c r="FO319" s="426">
        <v>3.0</v>
      </c>
      <c r="FP319" s="427" t="s">
        <v>125</v>
      </c>
      <c r="FQ319" s="428" t="s">
        <v>121</v>
      </c>
      <c r="FR319" s="428" t="s">
        <v>123</v>
      </c>
      <c r="FS319" s="429"/>
      <c r="FT319" s="429"/>
      <c r="FU319" s="429">
        <f t="shared" si="2374"/>
        <v>0</v>
      </c>
      <c r="FV319" s="430"/>
      <c r="FW319" s="429">
        <f t="shared" si="2375"/>
        <v>0</v>
      </c>
      <c r="FX319" s="431"/>
      <c r="FY319" s="432"/>
      <c r="FZ319" s="432"/>
      <c r="GA319" s="429">
        <f t="shared" si="2376"/>
        <v>0</v>
      </c>
      <c r="GB319" s="430">
        <v>0.294289866351475</v>
      </c>
      <c r="GC319" s="433">
        <f t="shared" si="2377"/>
        <v>0</v>
      </c>
      <c r="GD319" s="433">
        <f t="shared" si="2378"/>
        <v>0</v>
      </c>
      <c r="GE319" s="625"/>
      <c r="GF319" s="426">
        <v>3.0</v>
      </c>
      <c r="GG319" s="427" t="s">
        <v>125</v>
      </c>
      <c r="GH319" s="428" t="s">
        <v>121</v>
      </c>
      <c r="GI319" s="428" t="s">
        <v>123</v>
      </c>
      <c r="GJ319" s="429"/>
      <c r="GK319" s="429"/>
      <c r="GL319" s="429">
        <f t="shared" si="2379"/>
        <v>0</v>
      </c>
      <c r="GM319" s="430"/>
      <c r="GN319" s="429">
        <f t="shared" si="2380"/>
        <v>0</v>
      </c>
      <c r="GO319" s="431"/>
      <c r="GP319" s="432"/>
      <c r="GQ319" s="432"/>
      <c r="GR319" s="429">
        <f t="shared" si="2381"/>
        <v>0</v>
      </c>
      <c r="GS319" s="430">
        <v>0.294289866351475</v>
      </c>
      <c r="GT319" s="433">
        <f t="shared" si="2382"/>
        <v>0</v>
      </c>
      <c r="GU319" s="433">
        <f t="shared" si="2383"/>
        <v>0</v>
      </c>
      <c r="GV319" s="625"/>
      <c r="GW319" s="426">
        <v>3.0</v>
      </c>
      <c r="GX319" s="427" t="s">
        <v>125</v>
      </c>
      <c r="GY319" s="428" t="s">
        <v>121</v>
      </c>
      <c r="GZ319" s="428" t="s">
        <v>123</v>
      </c>
      <c r="HA319" s="429"/>
      <c r="HB319" s="429"/>
      <c r="HC319" s="429">
        <f t="shared" si="2384"/>
        <v>0</v>
      </c>
      <c r="HD319" s="430"/>
      <c r="HE319" s="429">
        <f t="shared" si="2385"/>
        <v>0</v>
      </c>
      <c r="HF319" s="431"/>
      <c r="HG319" s="432"/>
      <c r="HH319" s="432"/>
      <c r="HI319" s="429">
        <f t="shared" si="2386"/>
        <v>0</v>
      </c>
      <c r="HJ319" s="430">
        <v>0.294289866351475</v>
      </c>
      <c r="HK319" s="433">
        <f t="shared" si="2387"/>
        <v>0</v>
      </c>
      <c r="HL319" s="433">
        <f t="shared" si="2388"/>
        <v>0</v>
      </c>
      <c r="HM319" s="625"/>
      <c r="HN319" s="426">
        <v>3.0</v>
      </c>
      <c r="HO319" s="427" t="s">
        <v>125</v>
      </c>
      <c r="HP319" s="428" t="s">
        <v>121</v>
      </c>
      <c r="HQ319" s="428" t="s">
        <v>123</v>
      </c>
      <c r="HR319" s="429"/>
      <c r="HS319" s="429"/>
      <c r="HT319" s="429">
        <f t="shared" si="2389"/>
        <v>0</v>
      </c>
      <c r="HU319" s="430"/>
      <c r="HV319" s="429">
        <f t="shared" si="2390"/>
        <v>0</v>
      </c>
      <c r="HW319" s="431"/>
      <c r="HX319" s="432"/>
      <c r="HY319" s="432"/>
      <c r="HZ319" s="429">
        <f t="shared" si="2391"/>
        <v>0</v>
      </c>
      <c r="IA319" s="430">
        <v>0.294289866351475</v>
      </c>
      <c r="IB319" s="433">
        <f t="shared" si="2392"/>
        <v>0</v>
      </c>
      <c r="IC319" s="433">
        <f t="shared" si="2393"/>
        <v>0</v>
      </c>
      <c r="ID319" s="625"/>
      <c r="IE319" s="426">
        <v>3.0</v>
      </c>
      <c r="IF319" s="427" t="s">
        <v>125</v>
      </c>
      <c r="IG319" s="428" t="s">
        <v>121</v>
      </c>
      <c r="IH319" s="428" t="s">
        <v>123</v>
      </c>
      <c r="II319" s="429"/>
      <c r="IJ319" s="429"/>
      <c r="IK319" s="429">
        <f t="shared" si="2394"/>
        <v>0</v>
      </c>
      <c r="IL319" s="430"/>
      <c r="IM319" s="429">
        <f t="shared" si="2395"/>
        <v>0</v>
      </c>
      <c r="IN319" s="431"/>
      <c r="IO319" s="432"/>
      <c r="IP319" s="432"/>
      <c r="IQ319" s="429">
        <f t="shared" si="2396"/>
        <v>0</v>
      </c>
      <c r="IR319" s="430">
        <v>0.294289866351475</v>
      </c>
      <c r="IS319" s="433">
        <f t="shared" si="2397"/>
        <v>0</v>
      </c>
      <c r="IT319" s="433">
        <f t="shared" si="2398"/>
        <v>0</v>
      </c>
      <c r="IU319" s="625"/>
      <c r="IV319" s="426">
        <v>3.0</v>
      </c>
      <c r="IW319" s="427" t="s">
        <v>125</v>
      </c>
      <c r="IX319" s="428" t="s">
        <v>121</v>
      </c>
      <c r="IY319" s="428" t="s">
        <v>123</v>
      </c>
      <c r="IZ319" s="429"/>
      <c r="JA319" s="429"/>
      <c r="JB319" s="429">
        <f t="shared" si="2399"/>
        <v>0</v>
      </c>
      <c r="JC319" s="430"/>
      <c r="JD319" s="429">
        <f t="shared" si="2400"/>
        <v>0</v>
      </c>
      <c r="JE319" s="431"/>
      <c r="JF319" s="432"/>
      <c r="JG319" s="432"/>
      <c r="JH319" s="429">
        <f t="shared" si="2401"/>
        <v>0</v>
      </c>
      <c r="JI319" s="430">
        <v>0.294289866351475</v>
      </c>
      <c r="JJ319" s="433">
        <f t="shared" si="2402"/>
        <v>0</v>
      </c>
      <c r="JK319" s="433">
        <f t="shared" si="2403"/>
        <v>0</v>
      </c>
      <c r="JL319" s="625"/>
      <c r="JM319" s="426">
        <v>3.0</v>
      </c>
      <c r="JN319" s="427" t="s">
        <v>125</v>
      </c>
      <c r="JO319" s="428" t="s">
        <v>121</v>
      </c>
      <c r="JP319" s="428" t="s">
        <v>123</v>
      </c>
      <c r="JQ319" s="429"/>
      <c r="JR319" s="429"/>
      <c r="JS319" s="429">
        <f t="shared" si="2404"/>
        <v>0</v>
      </c>
      <c r="JT319" s="430"/>
      <c r="JU319" s="429">
        <f t="shared" si="2405"/>
        <v>0</v>
      </c>
      <c r="JV319" s="431"/>
      <c r="JW319" s="432"/>
      <c r="JX319" s="432"/>
      <c r="JY319" s="429">
        <f t="shared" si="2406"/>
        <v>0</v>
      </c>
      <c r="JZ319" s="430">
        <v>0.294289866351475</v>
      </c>
      <c r="KA319" s="433">
        <f t="shared" si="2407"/>
        <v>0</v>
      </c>
      <c r="KB319" s="433">
        <f t="shared" si="2408"/>
        <v>0</v>
      </c>
      <c r="KC319" s="625"/>
      <c r="KD319" s="426">
        <v>3.0</v>
      </c>
      <c r="KE319" s="427" t="s">
        <v>125</v>
      </c>
      <c r="KF319" s="428" t="s">
        <v>121</v>
      </c>
      <c r="KG319" s="428" t="s">
        <v>123</v>
      </c>
      <c r="KH319" s="429"/>
      <c r="KI319" s="429"/>
      <c r="KJ319" s="429">
        <f t="shared" si="2409"/>
        <v>0</v>
      </c>
      <c r="KK319" s="430"/>
      <c r="KL319" s="429">
        <f t="shared" si="2410"/>
        <v>0</v>
      </c>
      <c r="KM319" s="431"/>
      <c r="KN319" s="432"/>
      <c r="KO319" s="432"/>
      <c r="KP319" s="429">
        <f t="shared" si="2411"/>
        <v>0</v>
      </c>
      <c r="KQ319" s="430">
        <v>0.294289866351475</v>
      </c>
      <c r="KR319" s="433">
        <f t="shared" si="2412"/>
        <v>0</v>
      </c>
      <c r="KS319" s="433">
        <f t="shared" si="2413"/>
        <v>0</v>
      </c>
      <c r="KT319" s="625"/>
      <c r="KU319" s="436"/>
    </row>
    <row r="320" ht="15.75" customHeight="1">
      <c r="A320" s="426">
        <v>4.0</v>
      </c>
      <c r="B320" s="427" t="s">
        <v>126</v>
      </c>
      <c r="C320" s="428" t="s">
        <v>121</v>
      </c>
      <c r="D320" s="428" t="s">
        <v>123</v>
      </c>
      <c r="E320" s="429"/>
      <c r="F320" s="429"/>
      <c r="G320" s="429">
        <f t="shared" si="2324"/>
        <v>0</v>
      </c>
      <c r="H320" s="430"/>
      <c r="I320" s="429">
        <f t="shared" si="2325"/>
        <v>0</v>
      </c>
      <c r="J320" s="431"/>
      <c r="K320" s="432"/>
      <c r="L320" s="432"/>
      <c r="M320" s="429">
        <f t="shared" si="2326"/>
        <v>0</v>
      </c>
      <c r="N320" s="430">
        <v>0.294289866351475</v>
      </c>
      <c r="O320" s="433">
        <f t="shared" si="2327"/>
        <v>0</v>
      </c>
      <c r="P320" s="433">
        <f t="shared" si="2328"/>
        <v>0</v>
      </c>
      <c r="Q320" s="625"/>
      <c r="R320" s="426">
        <v>4.0</v>
      </c>
      <c r="S320" s="427" t="s">
        <v>126</v>
      </c>
      <c r="T320" s="428" t="s">
        <v>121</v>
      </c>
      <c r="U320" s="428" t="s">
        <v>123</v>
      </c>
      <c r="V320" s="429"/>
      <c r="W320" s="429"/>
      <c r="X320" s="429">
        <f t="shared" si="2329"/>
        <v>0</v>
      </c>
      <c r="Y320" s="430"/>
      <c r="Z320" s="429">
        <f t="shared" si="2330"/>
        <v>0</v>
      </c>
      <c r="AA320" s="431"/>
      <c r="AB320" s="432"/>
      <c r="AC320" s="432"/>
      <c r="AD320" s="429">
        <f t="shared" si="2331"/>
        <v>0</v>
      </c>
      <c r="AE320" s="430">
        <v>0.294289866351475</v>
      </c>
      <c r="AF320" s="433">
        <f t="shared" si="2332"/>
        <v>0</v>
      </c>
      <c r="AG320" s="433">
        <f t="shared" si="2333"/>
        <v>0</v>
      </c>
      <c r="AH320" s="625"/>
      <c r="AI320" s="426">
        <v>4.0</v>
      </c>
      <c r="AJ320" s="427" t="s">
        <v>126</v>
      </c>
      <c r="AK320" s="428" t="s">
        <v>121</v>
      </c>
      <c r="AL320" s="428" t="s">
        <v>123</v>
      </c>
      <c r="AM320" s="429"/>
      <c r="AN320" s="429"/>
      <c r="AO320" s="429">
        <f t="shared" si="2334"/>
        <v>0</v>
      </c>
      <c r="AP320" s="430"/>
      <c r="AQ320" s="429">
        <f t="shared" si="2335"/>
        <v>0</v>
      </c>
      <c r="AR320" s="431"/>
      <c r="AS320" s="432"/>
      <c r="AT320" s="432"/>
      <c r="AU320" s="429">
        <f t="shared" si="2336"/>
        <v>0</v>
      </c>
      <c r="AV320" s="430">
        <v>0.294289866351475</v>
      </c>
      <c r="AW320" s="433">
        <f t="shared" si="2337"/>
        <v>0</v>
      </c>
      <c r="AX320" s="433">
        <f t="shared" si="2338"/>
        <v>0</v>
      </c>
      <c r="AY320" s="625"/>
      <c r="AZ320" s="426">
        <v>4.0</v>
      </c>
      <c r="BA320" s="427" t="s">
        <v>126</v>
      </c>
      <c r="BB320" s="428" t="s">
        <v>121</v>
      </c>
      <c r="BC320" s="428" t="s">
        <v>123</v>
      </c>
      <c r="BD320" s="429"/>
      <c r="BE320" s="429"/>
      <c r="BF320" s="429">
        <f t="shared" si="2339"/>
        <v>0</v>
      </c>
      <c r="BG320" s="430"/>
      <c r="BH320" s="429">
        <f t="shared" si="2340"/>
        <v>0</v>
      </c>
      <c r="BI320" s="431"/>
      <c r="BJ320" s="432"/>
      <c r="BK320" s="432"/>
      <c r="BL320" s="429">
        <f t="shared" si="2341"/>
        <v>0</v>
      </c>
      <c r="BM320" s="430">
        <v>0.294289866351475</v>
      </c>
      <c r="BN320" s="433">
        <f t="shared" si="2342"/>
        <v>0</v>
      </c>
      <c r="BO320" s="433">
        <f t="shared" si="2343"/>
        <v>0</v>
      </c>
      <c r="BP320" s="625"/>
      <c r="BQ320" s="426">
        <v>4.0</v>
      </c>
      <c r="BR320" s="427" t="s">
        <v>126</v>
      </c>
      <c r="BS320" s="428" t="s">
        <v>121</v>
      </c>
      <c r="BT320" s="428" t="s">
        <v>123</v>
      </c>
      <c r="BU320" s="429"/>
      <c r="BV320" s="429"/>
      <c r="BW320" s="429">
        <f t="shared" si="2344"/>
        <v>0</v>
      </c>
      <c r="BX320" s="430"/>
      <c r="BY320" s="429">
        <f t="shared" si="2345"/>
        <v>0</v>
      </c>
      <c r="BZ320" s="431"/>
      <c r="CA320" s="432"/>
      <c r="CB320" s="432"/>
      <c r="CC320" s="429">
        <f t="shared" si="2346"/>
        <v>0</v>
      </c>
      <c r="CD320" s="430">
        <v>0.294289866351475</v>
      </c>
      <c r="CE320" s="433">
        <f t="shared" si="2347"/>
        <v>0</v>
      </c>
      <c r="CF320" s="433">
        <f t="shared" si="2348"/>
        <v>0</v>
      </c>
      <c r="CG320" s="625"/>
      <c r="CH320" s="426">
        <v>4.0</v>
      </c>
      <c r="CI320" s="427" t="s">
        <v>126</v>
      </c>
      <c r="CJ320" s="428" t="s">
        <v>121</v>
      </c>
      <c r="CK320" s="428" t="s">
        <v>123</v>
      </c>
      <c r="CL320" s="429"/>
      <c r="CM320" s="429"/>
      <c r="CN320" s="429">
        <f t="shared" si="2349"/>
        <v>0</v>
      </c>
      <c r="CO320" s="430"/>
      <c r="CP320" s="429">
        <f t="shared" si="2350"/>
        <v>0</v>
      </c>
      <c r="CQ320" s="431"/>
      <c r="CR320" s="432"/>
      <c r="CS320" s="432"/>
      <c r="CT320" s="429">
        <f t="shared" si="2351"/>
        <v>0</v>
      </c>
      <c r="CU320" s="430">
        <v>0.294289866351475</v>
      </c>
      <c r="CV320" s="433">
        <f t="shared" si="2352"/>
        <v>0</v>
      </c>
      <c r="CW320" s="433">
        <f t="shared" si="2353"/>
        <v>0</v>
      </c>
      <c r="CX320" s="625"/>
      <c r="CY320" s="426">
        <v>4.0</v>
      </c>
      <c r="CZ320" s="427" t="s">
        <v>126</v>
      </c>
      <c r="DA320" s="428" t="s">
        <v>121</v>
      </c>
      <c r="DB320" s="428" t="s">
        <v>123</v>
      </c>
      <c r="DC320" s="429"/>
      <c r="DD320" s="429"/>
      <c r="DE320" s="429">
        <f t="shared" si="2354"/>
        <v>0</v>
      </c>
      <c r="DF320" s="430"/>
      <c r="DG320" s="429">
        <f t="shared" si="2355"/>
        <v>0</v>
      </c>
      <c r="DH320" s="431"/>
      <c r="DI320" s="432"/>
      <c r="DJ320" s="432"/>
      <c r="DK320" s="429">
        <f t="shared" si="2356"/>
        <v>0</v>
      </c>
      <c r="DL320" s="430">
        <v>0.294289866351475</v>
      </c>
      <c r="DM320" s="433">
        <f t="shared" si="2357"/>
        <v>0</v>
      </c>
      <c r="DN320" s="433">
        <f t="shared" si="2358"/>
        <v>0</v>
      </c>
      <c r="DO320" s="625"/>
      <c r="DP320" s="426">
        <v>4.0</v>
      </c>
      <c r="DQ320" s="427" t="s">
        <v>126</v>
      </c>
      <c r="DR320" s="428" t="s">
        <v>121</v>
      </c>
      <c r="DS320" s="428" t="s">
        <v>123</v>
      </c>
      <c r="DT320" s="429"/>
      <c r="DU320" s="429"/>
      <c r="DV320" s="429">
        <f t="shared" si="2359"/>
        <v>0</v>
      </c>
      <c r="DW320" s="430"/>
      <c r="DX320" s="429">
        <f t="shared" si="2360"/>
        <v>0</v>
      </c>
      <c r="DY320" s="431"/>
      <c r="DZ320" s="432"/>
      <c r="EA320" s="432"/>
      <c r="EB320" s="429">
        <f t="shared" si="2361"/>
        <v>0</v>
      </c>
      <c r="EC320" s="430">
        <v>0.294289866351475</v>
      </c>
      <c r="ED320" s="433">
        <f t="shared" si="2362"/>
        <v>0</v>
      </c>
      <c r="EE320" s="433">
        <f t="shared" si="2363"/>
        <v>0</v>
      </c>
      <c r="EF320" s="625"/>
      <c r="EG320" s="426">
        <v>4.0</v>
      </c>
      <c r="EH320" s="427" t="s">
        <v>126</v>
      </c>
      <c r="EI320" s="428" t="s">
        <v>121</v>
      </c>
      <c r="EJ320" s="428" t="s">
        <v>123</v>
      </c>
      <c r="EK320" s="429"/>
      <c r="EL320" s="429"/>
      <c r="EM320" s="429">
        <f t="shared" si="2364"/>
        <v>0</v>
      </c>
      <c r="EN320" s="430"/>
      <c r="EO320" s="429">
        <f t="shared" si="2365"/>
        <v>0</v>
      </c>
      <c r="EP320" s="431"/>
      <c r="EQ320" s="432"/>
      <c r="ER320" s="432"/>
      <c r="ES320" s="429">
        <f t="shared" si="2366"/>
        <v>0</v>
      </c>
      <c r="ET320" s="430">
        <v>0.294289866351475</v>
      </c>
      <c r="EU320" s="433">
        <f t="shared" si="2367"/>
        <v>0</v>
      </c>
      <c r="EV320" s="433">
        <f t="shared" si="2368"/>
        <v>0</v>
      </c>
      <c r="EW320" s="625"/>
      <c r="EX320" s="426">
        <v>4.0</v>
      </c>
      <c r="EY320" s="427" t="s">
        <v>126</v>
      </c>
      <c r="EZ320" s="428" t="s">
        <v>121</v>
      </c>
      <c r="FA320" s="428" t="s">
        <v>123</v>
      </c>
      <c r="FB320" s="429"/>
      <c r="FC320" s="429"/>
      <c r="FD320" s="429">
        <f t="shared" si="2369"/>
        <v>0</v>
      </c>
      <c r="FE320" s="430"/>
      <c r="FF320" s="429">
        <f t="shared" si="2370"/>
        <v>0</v>
      </c>
      <c r="FG320" s="431"/>
      <c r="FH320" s="432"/>
      <c r="FI320" s="432"/>
      <c r="FJ320" s="429">
        <f t="shared" si="2371"/>
        <v>0</v>
      </c>
      <c r="FK320" s="430">
        <v>0.294289866351475</v>
      </c>
      <c r="FL320" s="433">
        <f t="shared" si="2372"/>
        <v>0</v>
      </c>
      <c r="FM320" s="433">
        <f t="shared" si="2373"/>
        <v>0</v>
      </c>
      <c r="FN320" s="625"/>
      <c r="FO320" s="426">
        <v>4.0</v>
      </c>
      <c r="FP320" s="427" t="s">
        <v>126</v>
      </c>
      <c r="FQ320" s="428" t="s">
        <v>121</v>
      </c>
      <c r="FR320" s="428" t="s">
        <v>123</v>
      </c>
      <c r="FS320" s="429"/>
      <c r="FT320" s="429"/>
      <c r="FU320" s="429">
        <f t="shared" si="2374"/>
        <v>0</v>
      </c>
      <c r="FV320" s="430"/>
      <c r="FW320" s="429">
        <f t="shared" si="2375"/>
        <v>0</v>
      </c>
      <c r="FX320" s="431"/>
      <c r="FY320" s="432"/>
      <c r="FZ320" s="432"/>
      <c r="GA320" s="429">
        <f t="shared" si="2376"/>
        <v>0</v>
      </c>
      <c r="GB320" s="430">
        <v>0.294289866351475</v>
      </c>
      <c r="GC320" s="433">
        <f t="shared" si="2377"/>
        <v>0</v>
      </c>
      <c r="GD320" s="433">
        <f t="shared" si="2378"/>
        <v>0</v>
      </c>
      <c r="GE320" s="625"/>
      <c r="GF320" s="426">
        <v>4.0</v>
      </c>
      <c r="GG320" s="427" t="s">
        <v>126</v>
      </c>
      <c r="GH320" s="428" t="s">
        <v>121</v>
      </c>
      <c r="GI320" s="428" t="s">
        <v>123</v>
      </c>
      <c r="GJ320" s="429"/>
      <c r="GK320" s="429"/>
      <c r="GL320" s="429">
        <f t="shared" si="2379"/>
        <v>0</v>
      </c>
      <c r="GM320" s="430"/>
      <c r="GN320" s="429">
        <f t="shared" si="2380"/>
        <v>0</v>
      </c>
      <c r="GO320" s="431"/>
      <c r="GP320" s="432"/>
      <c r="GQ320" s="432"/>
      <c r="GR320" s="429">
        <f t="shared" si="2381"/>
        <v>0</v>
      </c>
      <c r="GS320" s="430">
        <v>0.294289866351475</v>
      </c>
      <c r="GT320" s="433">
        <f t="shared" si="2382"/>
        <v>0</v>
      </c>
      <c r="GU320" s="433">
        <f t="shared" si="2383"/>
        <v>0</v>
      </c>
      <c r="GV320" s="625"/>
      <c r="GW320" s="426">
        <v>4.0</v>
      </c>
      <c r="GX320" s="427" t="s">
        <v>126</v>
      </c>
      <c r="GY320" s="428" t="s">
        <v>121</v>
      </c>
      <c r="GZ320" s="428" t="s">
        <v>123</v>
      </c>
      <c r="HA320" s="429"/>
      <c r="HB320" s="429"/>
      <c r="HC320" s="429">
        <f t="shared" si="2384"/>
        <v>0</v>
      </c>
      <c r="HD320" s="430"/>
      <c r="HE320" s="429">
        <f t="shared" si="2385"/>
        <v>0</v>
      </c>
      <c r="HF320" s="431"/>
      <c r="HG320" s="432"/>
      <c r="HH320" s="432"/>
      <c r="HI320" s="429">
        <f t="shared" si="2386"/>
        <v>0</v>
      </c>
      <c r="HJ320" s="430">
        <v>0.294289866351475</v>
      </c>
      <c r="HK320" s="433">
        <f t="shared" si="2387"/>
        <v>0</v>
      </c>
      <c r="HL320" s="433">
        <f t="shared" si="2388"/>
        <v>0</v>
      </c>
      <c r="HM320" s="625"/>
      <c r="HN320" s="426">
        <v>4.0</v>
      </c>
      <c r="HO320" s="427" t="s">
        <v>126</v>
      </c>
      <c r="HP320" s="428" t="s">
        <v>121</v>
      </c>
      <c r="HQ320" s="428" t="s">
        <v>123</v>
      </c>
      <c r="HR320" s="429"/>
      <c r="HS320" s="429"/>
      <c r="HT320" s="429">
        <f t="shared" si="2389"/>
        <v>0</v>
      </c>
      <c r="HU320" s="430"/>
      <c r="HV320" s="429">
        <f t="shared" si="2390"/>
        <v>0</v>
      </c>
      <c r="HW320" s="431"/>
      <c r="HX320" s="432"/>
      <c r="HY320" s="432"/>
      <c r="HZ320" s="429">
        <f t="shared" si="2391"/>
        <v>0</v>
      </c>
      <c r="IA320" s="430">
        <v>0.294289866351475</v>
      </c>
      <c r="IB320" s="433">
        <f t="shared" si="2392"/>
        <v>0</v>
      </c>
      <c r="IC320" s="433">
        <f t="shared" si="2393"/>
        <v>0</v>
      </c>
      <c r="ID320" s="625"/>
      <c r="IE320" s="426">
        <v>4.0</v>
      </c>
      <c r="IF320" s="427" t="s">
        <v>126</v>
      </c>
      <c r="IG320" s="428" t="s">
        <v>121</v>
      </c>
      <c r="IH320" s="428" t="s">
        <v>123</v>
      </c>
      <c r="II320" s="429"/>
      <c r="IJ320" s="429"/>
      <c r="IK320" s="429">
        <f t="shared" si="2394"/>
        <v>0</v>
      </c>
      <c r="IL320" s="430"/>
      <c r="IM320" s="429">
        <f t="shared" si="2395"/>
        <v>0</v>
      </c>
      <c r="IN320" s="431"/>
      <c r="IO320" s="432"/>
      <c r="IP320" s="432"/>
      <c r="IQ320" s="429">
        <f t="shared" si="2396"/>
        <v>0</v>
      </c>
      <c r="IR320" s="430">
        <v>0.294289866351475</v>
      </c>
      <c r="IS320" s="433">
        <f t="shared" si="2397"/>
        <v>0</v>
      </c>
      <c r="IT320" s="433">
        <f t="shared" si="2398"/>
        <v>0</v>
      </c>
      <c r="IU320" s="625"/>
      <c r="IV320" s="426">
        <v>4.0</v>
      </c>
      <c r="IW320" s="427" t="s">
        <v>126</v>
      </c>
      <c r="IX320" s="428" t="s">
        <v>121</v>
      </c>
      <c r="IY320" s="428" t="s">
        <v>123</v>
      </c>
      <c r="IZ320" s="429"/>
      <c r="JA320" s="429"/>
      <c r="JB320" s="429">
        <f t="shared" si="2399"/>
        <v>0</v>
      </c>
      <c r="JC320" s="430"/>
      <c r="JD320" s="429">
        <f t="shared" si="2400"/>
        <v>0</v>
      </c>
      <c r="JE320" s="431"/>
      <c r="JF320" s="432"/>
      <c r="JG320" s="432"/>
      <c r="JH320" s="429">
        <f t="shared" si="2401"/>
        <v>0</v>
      </c>
      <c r="JI320" s="430">
        <v>0.294289866351475</v>
      </c>
      <c r="JJ320" s="433">
        <f t="shared" si="2402"/>
        <v>0</v>
      </c>
      <c r="JK320" s="433">
        <f t="shared" si="2403"/>
        <v>0</v>
      </c>
      <c r="JL320" s="625"/>
      <c r="JM320" s="426">
        <v>4.0</v>
      </c>
      <c r="JN320" s="427" t="s">
        <v>126</v>
      </c>
      <c r="JO320" s="428" t="s">
        <v>121</v>
      </c>
      <c r="JP320" s="428" t="s">
        <v>123</v>
      </c>
      <c r="JQ320" s="429"/>
      <c r="JR320" s="429"/>
      <c r="JS320" s="429">
        <f t="shared" si="2404"/>
        <v>0</v>
      </c>
      <c r="JT320" s="430"/>
      <c r="JU320" s="429">
        <f t="shared" si="2405"/>
        <v>0</v>
      </c>
      <c r="JV320" s="431"/>
      <c r="JW320" s="432"/>
      <c r="JX320" s="432"/>
      <c r="JY320" s="429">
        <f t="shared" si="2406"/>
        <v>0</v>
      </c>
      <c r="JZ320" s="430">
        <v>0.294289866351475</v>
      </c>
      <c r="KA320" s="433">
        <f t="shared" si="2407"/>
        <v>0</v>
      </c>
      <c r="KB320" s="433">
        <f t="shared" si="2408"/>
        <v>0</v>
      </c>
      <c r="KC320" s="625"/>
      <c r="KD320" s="426">
        <v>4.0</v>
      </c>
      <c r="KE320" s="427" t="s">
        <v>126</v>
      </c>
      <c r="KF320" s="428" t="s">
        <v>121</v>
      </c>
      <c r="KG320" s="428" t="s">
        <v>123</v>
      </c>
      <c r="KH320" s="429"/>
      <c r="KI320" s="429"/>
      <c r="KJ320" s="429">
        <f t="shared" si="2409"/>
        <v>0</v>
      </c>
      <c r="KK320" s="430"/>
      <c r="KL320" s="429">
        <f t="shared" si="2410"/>
        <v>0</v>
      </c>
      <c r="KM320" s="431"/>
      <c r="KN320" s="432"/>
      <c r="KO320" s="432"/>
      <c r="KP320" s="429">
        <f t="shared" si="2411"/>
        <v>0</v>
      </c>
      <c r="KQ320" s="430">
        <v>0.294289866351475</v>
      </c>
      <c r="KR320" s="433">
        <f t="shared" si="2412"/>
        <v>0</v>
      </c>
      <c r="KS320" s="433">
        <f t="shared" si="2413"/>
        <v>0</v>
      </c>
      <c r="KT320" s="625"/>
      <c r="KU320" s="436"/>
    </row>
    <row r="321" ht="15.75" customHeight="1">
      <c r="A321" s="426">
        <v>5.0</v>
      </c>
      <c r="B321" s="427" t="s">
        <v>127</v>
      </c>
      <c r="C321" s="428" t="s">
        <v>121</v>
      </c>
      <c r="D321" s="428" t="s">
        <v>123</v>
      </c>
      <c r="E321" s="429"/>
      <c r="F321" s="429"/>
      <c r="G321" s="429">
        <f t="shared" si="2324"/>
        <v>0</v>
      </c>
      <c r="H321" s="430"/>
      <c r="I321" s="429">
        <f t="shared" si="2325"/>
        <v>0</v>
      </c>
      <c r="J321" s="431"/>
      <c r="K321" s="432"/>
      <c r="L321" s="432"/>
      <c r="M321" s="429">
        <f t="shared" si="2326"/>
        <v>0</v>
      </c>
      <c r="N321" s="430">
        <v>0.294289866351475</v>
      </c>
      <c r="O321" s="433">
        <f t="shared" si="2327"/>
        <v>0</v>
      </c>
      <c r="P321" s="433">
        <f t="shared" si="2328"/>
        <v>0</v>
      </c>
      <c r="Q321" s="625"/>
      <c r="R321" s="426">
        <v>5.0</v>
      </c>
      <c r="S321" s="427" t="s">
        <v>127</v>
      </c>
      <c r="T321" s="428" t="s">
        <v>121</v>
      </c>
      <c r="U321" s="428" t="s">
        <v>123</v>
      </c>
      <c r="V321" s="429"/>
      <c r="W321" s="429"/>
      <c r="X321" s="429">
        <f t="shared" si="2329"/>
        <v>0</v>
      </c>
      <c r="Y321" s="430"/>
      <c r="Z321" s="429">
        <f t="shared" si="2330"/>
        <v>0</v>
      </c>
      <c r="AA321" s="431"/>
      <c r="AB321" s="432"/>
      <c r="AC321" s="432"/>
      <c r="AD321" s="429">
        <f t="shared" si="2331"/>
        <v>0</v>
      </c>
      <c r="AE321" s="430">
        <v>0.294289866351475</v>
      </c>
      <c r="AF321" s="433">
        <f t="shared" si="2332"/>
        <v>0</v>
      </c>
      <c r="AG321" s="433">
        <f t="shared" si="2333"/>
        <v>0</v>
      </c>
      <c r="AH321" s="625"/>
      <c r="AI321" s="426">
        <v>5.0</v>
      </c>
      <c r="AJ321" s="427" t="s">
        <v>127</v>
      </c>
      <c r="AK321" s="428" t="s">
        <v>121</v>
      </c>
      <c r="AL321" s="428" t="s">
        <v>123</v>
      </c>
      <c r="AM321" s="429"/>
      <c r="AN321" s="429"/>
      <c r="AO321" s="429">
        <f t="shared" si="2334"/>
        <v>0</v>
      </c>
      <c r="AP321" s="430"/>
      <c r="AQ321" s="429">
        <f t="shared" si="2335"/>
        <v>0</v>
      </c>
      <c r="AR321" s="431"/>
      <c r="AS321" s="432"/>
      <c r="AT321" s="432"/>
      <c r="AU321" s="429">
        <f t="shared" si="2336"/>
        <v>0</v>
      </c>
      <c r="AV321" s="430">
        <v>0.294289866351475</v>
      </c>
      <c r="AW321" s="433">
        <f t="shared" si="2337"/>
        <v>0</v>
      </c>
      <c r="AX321" s="433">
        <f t="shared" si="2338"/>
        <v>0</v>
      </c>
      <c r="AY321" s="625"/>
      <c r="AZ321" s="426">
        <v>5.0</v>
      </c>
      <c r="BA321" s="427" t="s">
        <v>127</v>
      </c>
      <c r="BB321" s="428" t="s">
        <v>121</v>
      </c>
      <c r="BC321" s="428" t="s">
        <v>123</v>
      </c>
      <c r="BD321" s="429"/>
      <c r="BE321" s="429"/>
      <c r="BF321" s="429">
        <f t="shared" si="2339"/>
        <v>0</v>
      </c>
      <c r="BG321" s="430"/>
      <c r="BH321" s="429">
        <f t="shared" si="2340"/>
        <v>0</v>
      </c>
      <c r="BI321" s="431"/>
      <c r="BJ321" s="432"/>
      <c r="BK321" s="432"/>
      <c r="BL321" s="429">
        <f t="shared" si="2341"/>
        <v>0</v>
      </c>
      <c r="BM321" s="430">
        <v>0.294289866351475</v>
      </c>
      <c r="BN321" s="433">
        <f t="shared" si="2342"/>
        <v>0</v>
      </c>
      <c r="BO321" s="433">
        <f t="shared" si="2343"/>
        <v>0</v>
      </c>
      <c r="BP321" s="625"/>
      <c r="BQ321" s="426">
        <v>5.0</v>
      </c>
      <c r="BR321" s="427" t="s">
        <v>127</v>
      </c>
      <c r="BS321" s="428" t="s">
        <v>121</v>
      </c>
      <c r="BT321" s="428" t="s">
        <v>123</v>
      </c>
      <c r="BU321" s="429"/>
      <c r="BV321" s="429"/>
      <c r="BW321" s="429">
        <f t="shared" si="2344"/>
        <v>0</v>
      </c>
      <c r="BX321" s="430"/>
      <c r="BY321" s="429">
        <f t="shared" si="2345"/>
        <v>0</v>
      </c>
      <c r="BZ321" s="431"/>
      <c r="CA321" s="432"/>
      <c r="CB321" s="432"/>
      <c r="CC321" s="429">
        <f t="shared" si="2346"/>
        <v>0</v>
      </c>
      <c r="CD321" s="430">
        <v>0.294289866351475</v>
      </c>
      <c r="CE321" s="433">
        <f t="shared" si="2347"/>
        <v>0</v>
      </c>
      <c r="CF321" s="433">
        <f t="shared" si="2348"/>
        <v>0</v>
      </c>
      <c r="CG321" s="625"/>
      <c r="CH321" s="426">
        <v>5.0</v>
      </c>
      <c r="CI321" s="427" t="s">
        <v>127</v>
      </c>
      <c r="CJ321" s="428" t="s">
        <v>121</v>
      </c>
      <c r="CK321" s="428" t="s">
        <v>123</v>
      </c>
      <c r="CL321" s="429"/>
      <c r="CM321" s="429"/>
      <c r="CN321" s="429">
        <f t="shared" si="2349"/>
        <v>0</v>
      </c>
      <c r="CO321" s="430"/>
      <c r="CP321" s="429">
        <f t="shared" si="2350"/>
        <v>0</v>
      </c>
      <c r="CQ321" s="431"/>
      <c r="CR321" s="432"/>
      <c r="CS321" s="432"/>
      <c r="CT321" s="429">
        <f t="shared" si="2351"/>
        <v>0</v>
      </c>
      <c r="CU321" s="430">
        <v>0.294289866351475</v>
      </c>
      <c r="CV321" s="433">
        <f t="shared" si="2352"/>
        <v>0</v>
      </c>
      <c r="CW321" s="433">
        <f t="shared" si="2353"/>
        <v>0</v>
      </c>
      <c r="CX321" s="625"/>
      <c r="CY321" s="426">
        <v>5.0</v>
      </c>
      <c r="CZ321" s="427" t="s">
        <v>127</v>
      </c>
      <c r="DA321" s="428" t="s">
        <v>121</v>
      </c>
      <c r="DB321" s="428" t="s">
        <v>123</v>
      </c>
      <c r="DC321" s="429"/>
      <c r="DD321" s="429"/>
      <c r="DE321" s="429">
        <f t="shared" si="2354"/>
        <v>0</v>
      </c>
      <c r="DF321" s="430"/>
      <c r="DG321" s="429">
        <f t="shared" si="2355"/>
        <v>0</v>
      </c>
      <c r="DH321" s="431"/>
      <c r="DI321" s="432"/>
      <c r="DJ321" s="432"/>
      <c r="DK321" s="429">
        <f t="shared" si="2356"/>
        <v>0</v>
      </c>
      <c r="DL321" s="430">
        <v>0.294289866351475</v>
      </c>
      <c r="DM321" s="433">
        <f t="shared" si="2357"/>
        <v>0</v>
      </c>
      <c r="DN321" s="433">
        <f t="shared" si="2358"/>
        <v>0</v>
      </c>
      <c r="DO321" s="625"/>
      <c r="DP321" s="426">
        <v>5.0</v>
      </c>
      <c r="DQ321" s="427" t="s">
        <v>127</v>
      </c>
      <c r="DR321" s="428" t="s">
        <v>121</v>
      </c>
      <c r="DS321" s="428" t="s">
        <v>123</v>
      </c>
      <c r="DT321" s="429"/>
      <c r="DU321" s="429"/>
      <c r="DV321" s="429">
        <f t="shared" si="2359"/>
        <v>0</v>
      </c>
      <c r="DW321" s="430"/>
      <c r="DX321" s="429">
        <f t="shared" si="2360"/>
        <v>0</v>
      </c>
      <c r="DY321" s="431"/>
      <c r="DZ321" s="432"/>
      <c r="EA321" s="432"/>
      <c r="EB321" s="429">
        <f t="shared" si="2361"/>
        <v>0</v>
      </c>
      <c r="EC321" s="430">
        <v>0.294289866351475</v>
      </c>
      <c r="ED321" s="433">
        <f t="shared" si="2362"/>
        <v>0</v>
      </c>
      <c r="EE321" s="433">
        <f t="shared" si="2363"/>
        <v>0</v>
      </c>
      <c r="EF321" s="625"/>
      <c r="EG321" s="426">
        <v>5.0</v>
      </c>
      <c r="EH321" s="427" t="s">
        <v>127</v>
      </c>
      <c r="EI321" s="428" t="s">
        <v>121</v>
      </c>
      <c r="EJ321" s="428" t="s">
        <v>123</v>
      </c>
      <c r="EK321" s="429"/>
      <c r="EL321" s="429"/>
      <c r="EM321" s="429">
        <f t="shared" si="2364"/>
        <v>0</v>
      </c>
      <c r="EN321" s="430"/>
      <c r="EO321" s="429">
        <f t="shared" si="2365"/>
        <v>0</v>
      </c>
      <c r="EP321" s="431"/>
      <c r="EQ321" s="432"/>
      <c r="ER321" s="432"/>
      <c r="ES321" s="429">
        <f t="shared" si="2366"/>
        <v>0</v>
      </c>
      <c r="ET321" s="430">
        <v>0.294289866351475</v>
      </c>
      <c r="EU321" s="433">
        <f t="shared" si="2367"/>
        <v>0</v>
      </c>
      <c r="EV321" s="433">
        <f t="shared" si="2368"/>
        <v>0</v>
      </c>
      <c r="EW321" s="625"/>
      <c r="EX321" s="426">
        <v>5.0</v>
      </c>
      <c r="EY321" s="427" t="s">
        <v>127</v>
      </c>
      <c r="EZ321" s="428" t="s">
        <v>121</v>
      </c>
      <c r="FA321" s="428" t="s">
        <v>123</v>
      </c>
      <c r="FB321" s="429"/>
      <c r="FC321" s="429"/>
      <c r="FD321" s="429">
        <f t="shared" si="2369"/>
        <v>0</v>
      </c>
      <c r="FE321" s="430"/>
      <c r="FF321" s="429">
        <f t="shared" si="2370"/>
        <v>0</v>
      </c>
      <c r="FG321" s="431"/>
      <c r="FH321" s="432"/>
      <c r="FI321" s="432"/>
      <c r="FJ321" s="429">
        <f t="shared" si="2371"/>
        <v>0</v>
      </c>
      <c r="FK321" s="430">
        <v>0.294289866351475</v>
      </c>
      <c r="FL321" s="433">
        <f t="shared" si="2372"/>
        <v>0</v>
      </c>
      <c r="FM321" s="433">
        <f t="shared" si="2373"/>
        <v>0</v>
      </c>
      <c r="FN321" s="625"/>
      <c r="FO321" s="426">
        <v>5.0</v>
      </c>
      <c r="FP321" s="427" t="s">
        <v>127</v>
      </c>
      <c r="FQ321" s="428" t="s">
        <v>121</v>
      </c>
      <c r="FR321" s="428" t="s">
        <v>123</v>
      </c>
      <c r="FS321" s="429"/>
      <c r="FT321" s="429"/>
      <c r="FU321" s="429">
        <f t="shared" si="2374"/>
        <v>0</v>
      </c>
      <c r="FV321" s="430"/>
      <c r="FW321" s="429">
        <f t="shared" si="2375"/>
        <v>0</v>
      </c>
      <c r="FX321" s="431"/>
      <c r="FY321" s="432"/>
      <c r="FZ321" s="432"/>
      <c r="GA321" s="429">
        <f t="shared" si="2376"/>
        <v>0</v>
      </c>
      <c r="GB321" s="430">
        <v>0.294289866351475</v>
      </c>
      <c r="GC321" s="433">
        <f t="shared" si="2377"/>
        <v>0</v>
      </c>
      <c r="GD321" s="433">
        <f t="shared" si="2378"/>
        <v>0</v>
      </c>
      <c r="GE321" s="625"/>
      <c r="GF321" s="426">
        <v>5.0</v>
      </c>
      <c r="GG321" s="427" t="s">
        <v>127</v>
      </c>
      <c r="GH321" s="428" t="s">
        <v>121</v>
      </c>
      <c r="GI321" s="428" t="s">
        <v>123</v>
      </c>
      <c r="GJ321" s="429"/>
      <c r="GK321" s="429"/>
      <c r="GL321" s="429">
        <f t="shared" si="2379"/>
        <v>0</v>
      </c>
      <c r="GM321" s="430"/>
      <c r="GN321" s="429">
        <f t="shared" si="2380"/>
        <v>0</v>
      </c>
      <c r="GO321" s="431"/>
      <c r="GP321" s="432"/>
      <c r="GQ321" s="432"/>
      <c r="GR321" s="429">
        <f t="shared" si="2381"/>
        <v>0</v>
      </c>
      <c r="GS321" s="430">
        <v>0.294289866351475</v>
      </c>
      <c r="GT321" s="433">
        <f t="shared" si="2382"/>
        <v>0</v>
      </c>
      <c r="GU321" s="433">
        <f t="shared" si="2383"/>
        <v>0</v>
      </c>
      <c r="GV321" s="625"/>
      <c r="GW321" s="426">
        <v>5.0</v>
      </c>
      <c r="GX321" s="427" t="s">
        <v>127</v>
      </c>
      <c r="GY321" s="428" t="s">
        <v>121</v>
      </c>
      <c r="GZ321" s="428" t="s">
        <v>123</v>
      </c>
      <c r="HA321" s="429"/>
      <c r="HB321" s="429"/>
      <c r="HC321" s="429">
        <f t="shared" si="2384"/>
        <v>0</v>
      </c>
      <c r="HD321" s="430"/>
      <c r="HE321" s="429">
        <f t="shared" si="2385"/>
        <v>0</v>
      </c>
      <c r="HF321" s="431"/>
      <c r="HG321" s="432"/>
      <c r="HH321" s="432"/>
      <c r="HI321" s="429">
        <f t="shared" si="2386"/>
        <v>0</v>
      </c>
      <c r="HJ321" s="430">
        <v>0.294289866351475</v>
      </c>
      <c r="HK321" s="433">
        <f t="shared" si="2387"/>
        <v>0</v>
      </c>
      <c r="HL321" s="433">
        <f t="shared" si="2388"/>
        <v>0</v>
      </c>
      <c r="HM321" s="625"/>
      <c r="HN321" s="426">
        <v>5.0</v>
      </c>
      <c r="HO321" s="427" t="s">
        <v>127</v>
      </c>
      <c r="HP321" s="428" t="s">
        <v>121</v>
      </c>
      <c r="HQ321" s="428" t="s">
        <v>123</v>
      </c>
      <c r="HR321" s="429"/>
      <c r="HS321" s="429"/>
      <c r="HT321" s="429">
        <f t="shared" si="2389"/>
        <v>0</v>
      </c>
      <c r="HU321" s="430"/>
      <c r="HV321" s="429">
        <f t="shared" si="2390"/>
        <v>0</v>
      </c>
      <c r="HW321" s="431"/>
      <c r="HX321" s="432"/>
      <c r="HY321" s="432"/>
      <c r="HZ321" s="429">
        <f t="shared" si="2391"/>
        <v>0</v>
      </c>
      <c r="IA321" s="430">
        <v>0.294289866351475</v>
      </c>
      <c r="IB321" s="433">
        <f t="shared" si="2392"/>
        <v>0</v>
      </c>
      <c r="IC321" s="433">
        <f t="shared" si="2393"/>
        <v>0</v>
      </c>
      <c r="ID321" s="625"/>
      <c r="IE321" s="426">
        <v>5.0</v>
      </c>
      <c r="IF321" s="427" t="s">
        <v>127</v>
      </c>
      <c r="IG321" s="428" t="s">
        <v>121</v>
      </c>
      <c r="IH321" s="428" t="s">
        <v>123</v>
      </c>
      <c r="II321" s="429"/>
      <c r="IJ321" s="429"/>
      <c r="IK321" s="429">
        <f t="shared" si="2394"/>
        <v>0</v>
      </c>
      <c r="IL321" s="430"/>
      <c r="IM321" s="429">
        <f t="shared" si="2395"/>
        <v>0</v>
      </c>
      <c r="IN321" s="431"/>
      <c r="IO321" s="432"/>
      <c r="IP321" s="432"/>
      <c r="IQ321" s="429">
        <f t="shared" si="2396"/>
        <v>0</v>
      </c>
      <c r="IR321" s="430">
        <v>0.294289866351475</v>
      </c>
      <c r="IS321" s="433">
        <f t="shared" si="2397"/>
        <v>0</v>
      </c>
      <c r="IT321" s="433">
        <f t="shared" si="2398"/>
        <v>0</v>
      </c>
      <c r="IU321" s="625"/>
      <c r="IV321" s="426">
        <v>5.0</v>
      </c>
      <c r="IW321" s="427" t="s">
        <v>127</v>
      </c>
      <c r="IX321" s="428" t="s">
        <v>121</v>
      </c>
      <c r="IY321" s="428" t="s">
        <v>123</v>
      </c>
      <c r="IZ321" s="429"/>
      <c r="JA321" s="429"/>
      <c r="JB321" s="429">
        <f t="shared" si="2399"/>
        <v>0</v>
      </c>
      <c r="JC321" s="430"/>
      <c r="JD321" s="429">
        <f t="shared" si="2400"/>
        <v>0</v>
      </c>
      <c r="JE321" s="431"/>
      <c r="JF321" s="432"/>
      <c r="JG321" s="432"/>
      <c r="JH321" s="429">
        <f t="shared" si="2401"/>
        <v>0</v>
      </c>
      <c r="JI321" s="430">
        <v>0.294289866351475</v>
      </c>
      <c r="JJ321" s="433">
        <f t="shared" si="2402"/>
        <v>0</v>
      </c>
      <c r="JK321" s="433">
        <f t="shared" si="2403"/>
        <v>0</v>
      </c>
      <c r="JL321" s="625"/>
      <c r="JM321" s="426">
        <v>5.0</v>
      </c>
      <c r="JN321" s="427" t="s">
        <v>127</v>
      </c>
      <c r="JO321" s="428" t="s">
        <v>121</v>
      </c>
      <c r="JP321" s="428" t="s">
        <v>123</v>
      </c>
      <c r="JQ321" s="429"/>
      <c r="JR321" s="429"/>
      <c r="JS321" s="429">
        <f t="shared" si="2404"/>
        <v>0</v>
      </c>
      <c r="JT321" s="430"/>
      <c r="JU321" s="429">
        <f t="shared" si="2405"/>
        <v>0</v>
      </c>
      <c r="JV321" s="431"/>
      <c r="JW321" s="432"/>
      <c r="JX321" s="432"/>
      <c r="JY321" s="429">
        <f t="shared" si="2406"/>
        <v>0</v>
      </c>
      <c r="JZ321" s="430">
        <v>0.294289866351475</v>
      </c>
      <c r="KA321" s="433">
        <f t="shared" si="2407"/>
        <v>0</v>
      </c>
      <c r="KB321" s="433">
        <f t="shared" si="2408"/>
        <v>0</v>
      </c>
      <c r="KC321" s="625"/>
      <c r="KD321" s="426">
        <v>5.0</v>
      </c>
      <c r="KE321" s="427" t="s">
        <v>127</v>
      </c>
      <c r="KF321" s="428" t="s">
        <v>121</v>
      </c>
      <c r="KG321" s="428" t="s">
        <v>123</v>
      </c>
      <c r="KH321" s="429"/>
      <c r="KI321" s="429"/>
      <c r="KJ321" s="429">
        <f t="shared" si="2409"/>
        <v>0</v>
      </c>
      <c r="KK321" s="430"/>
      <c r="KL321" s="429">
        <f t="shared" si="2410"/>
        <v>0</v>
      </c>
      <c r="KM321" s="431"/>
      <c r="KN321" s="432"/>
      <c r="KO321" s="432"/>
      <c r="KP321" s="429">
        <f t="shared" si="2411"/>
        <v>0</v>
      </c>
      <c r="KQ321" s="430">
        <v>0.294289866351475</v>
      </c>
      <c r="KR321" s="433">
        <f t="shared" si="2412"/>
        <v>0</v>
      </c>
      <c r="KS321" s="433">
        <f t="shared" si="2413"/>
        <v>0</v>
      </c>
      <c r="KT321" s="625"/>
      <c r="KU321" s="436"/>
    </row>
    <row r="322" ht="15.75" customHeight="1">
      <c r="A322" s="426">
        <v>6.0</v>
      </c>
      <c r="B322" s="427" t="s">
        <v>128</v>
      </c>
      <c r="C322" s="428" t="s">
        <v>121</v>
      </c>
      <c r="D322" s="428" t="s">
        <v>123</v>
      </c>
      <c r="E322" s="429"/>
      <c r="F322" s="429"/>
      <c r="G322" s="429">
        <f t="shared" si="2324"/>
        <v>0</v>
      </c>
      <c r="H322" s="430"/>
      <c r="I322" s="429">
        <f t="shared" si="2325"/>
        <v>0</v>
      </c>
      <c r="J322" s="431"/>
      <c r="K322" s="432"/>
      <c r="L322" s="432"/>
      <c r="M322" s="429">
        <f t="shared" si="2326"/>
        <v>0</v>
      </c>
      <c r="N322" s="430">
        <v>0.294289866351475</v>
      </c>
      <c r="O322" s="433">
        <f t="shared" si="2327"/>
        <v>0</v>
      </c>
      <c r="P322" s="433">
        <f t="shared" si="2328"/>
        <v>0</v>
      </c>
      <c r="Q322" s="625"/>
      <c r="R322" s="426">
        <v>6.0</v>
      </c>
      <c r="S322" s="427" t="s">
        <v>128</v>
      </c>
      <c r="T322" s="428" t="s">
        <v>121</v>
      </c>
      <c r="U322" s="428" t="s">
        <v>123</v>
      </c>
      <c r="V322" s="429"/>
      <c r="W322" s="429"/>
      <c r="X322" s="429">
        <f t="shared" si="2329"/>
        <v>0</v>
      </c>
      <c r="Y322" s="430"/>
      <c r="Z322" s="429">
        <f t="shared" si="2330"/>
        <v>0</v>
      </c>
      <c r="AA322" s="431"/>
      <c r="AB322" s="432"/>
      <c r="AC322" s="432"/>
      <c r="AD322" s="429">
        <f t="shared" si="2331"/>
        <v>0</v>
      </c>
      <c r="AE322" s="430">
        <v>0.294289866351475</v>
      </c>
      <c r="AF322" s="433">
        <f t="shared" si="2332"/>
        <v>0</v>
      </c>
      <c r="AG322" s="433">
        <f t="shared" si="2333"/>
        <v>0</v>
      </c>
      <c r="AH322" s="625"/>
      <c r="AI322" s="426">
        <v>6.0</v>
      </c>
      <c r="AJ322" s="427" t="s">
        <v>128</v>
      </c>
      <c r="AK322" s="428" t="s">
        <v>121</v>
      </c>
      <c r="AL322" s="428" t="s">
        <v>123</v>
      </c>
      <c r="AM322" s="429"/>
      <c r="AN322" s="429"/>
      <c r="AO322" s="429">
        <f t="shared" si="2334"/>
        <v>0</v>
      </c>
      <c r="AP322" s="430"/>
      <c r="AQ322" s="429">
        <f t="shared" si="2335"/>
        <v>0</v>
      </c>
      <c r="AR322" s="431"/>
      <c r="AS322" s="432"/>
      <c r="AT322" s="432"/>
      <c r="AU322" s="429">
        <f t="shared" si="2336"/>
        <v>0</v>
      </c>
      <c r="AV322" s="430">
        <v>0.294289866351475</v>
      </c>
      <c r="AW322" s="433">
        <f t="shared" si="2337"/>
        <v>0</v>
      </c>
      <c r="AX322" s="433">
        <f t="shared" si="2338"/>
        <v>0</v>
      </c>
      <c r="AY322" s="625"/>
      <c r="AZ322" s="426">
        <v>6.0</v>
      </c>
      <c r="BA322" s="427" t="s">
        <v>128</v>
      </c>
      <c r="BB322" s="428" t="s">
        <v>121</v>
      </c>
      <c r="BC322" s="428" t="s">
        <v>123</v>
      </c>
      <c r="BD322" s="429"/>
      <c r="BE322" s="429"/>
      <c r="BF322" s="429">
        <f t="shared" si="2339"/>
        <v>0</v>
      </c>
      <c r="BG322" s="430"/>
      <c r="BH322" s="429">
        <f t="shared" si="2340"/>
        <v>0</v>
      </c>
      <c r="BI322" s="431"/>
      <c r="BJ322" s="432"/>
      <c r="BK322" s="432"/>
      <c r="BL322" s="429">
        <f t="shared" si="2341"/>
        <v>0</v>
      </c>
      <c r="BM322" s="430">
        <v>0.294289866351475</v>
      </c>
      <c r="BN322" s="433">
        <f t="shared" si="2342"/>
        <v>0</v>
      </c>
      <c r="BO322" s="433">
        <f t="shared" si="2343"/>
        <v>0</v>
      </c>
      <c r="BP322" s="625"/>
      <c r="BQ322" s="426">
        <v>6.0</v>
      </c>
      <c r="BR322" s="427" t="s">
        <v>128</v>
      </c>
      <c r="BS322" s="428" t="s">
        <v>121</v>
      </c>
      <c r="BT322" s="428" t="s">
        <v>123</v>
      </c>
      <c r="BU322" s="429"/>
      <c r="BV322" s="429"/>
      <c r="BW322" s="429">
        <f t="shared" si="2344"/>
        <v>0</v>
      </c>
      <c r="BX322" s="430"/>
      <c r="BY322" s="429">
        <f t="shared" si="2345"/>
        <v>0</v>
      </c>
      <c r="BZ322" s="431"/>
      <c r="CA322" s="432"/>
      <c r="CB322" s="432"/>
      <c r="CC322" s="429">
        <f t="shared" si="2346"/>
        <v>0</v>
      </c>
      <c r="CD322" s="430">
        <v>0.294289866351475</v>
      </c>
      <c r="CE322" s="433">
        <f t="shared" si="2347"/>
        <v>0</v>
      </c>
      <c r="CF322" s="433">
        <f t="shared" si="2348"/>
        <v>0</v>
      </c>
      <c r="CG322" s="625"/>
      <c r="CH322" s="426">
        <v>6.0</v>
      </c>
      <c r="CI322" s="427" t="s">
        <v>128</v>
      </c>
      <c r="CJ322" s="428" t="s">
        <v>121</v>
      </c>
      <c r="CK322" s="428" t="s">
        <v>123</v>
      </c>
      <c r="CL322" s="429"/>
      <c r="CM322" s="429"/>
      <c r="CN322" s="429">
        <f t="shared" si="2349"/>
        <v>0</v>
      </c>
      <c r="CO322" s="430"/>
      <c r="CP322" s="429">
        <f t="shared" si="2350"/>
        <v>0</v>
      </c>
      <c r="CQ322" s="431"/>
      <c r="CR322" s="432"/>
      <c r="CS322" s="432"/>
      <c r="CT322" s="429">
        <f t="shared" si="2351"/>
        <v>0</v>
      </c>
      <c r="CU322" s="430">
        <v>0.294289866351475</v>
      </c>
      <c r="CV322" s="433">
        <f t="shared" si="2352"/>
        <v>0</v>
      </c>
      <c r="CW322" s="433">
        <f t="shared" si="2353"/>
        <v>0</v>
      </c>
      <c r="CX322" s="625"/>
      <c r="CY322" s="426">
        <v>6.0</v>
      </c>
      <c r="CZ322" s="427" t="s">
        <v>128</v>
      </c>
      <c r="DA322" s="428" t="s">
        <v>121</v>
      </c>
      <c r="DB322" s="428" t="s">
        <v>123</v>
      </c>
      <c r="DC322" s="429"/>
      <c r="DD322" s="429"/>
      <c r="DE322" s="429">
        <f t="shared" si="2354"/>
        <v>0</v>
      </c>
      <c r="DF322" s="430"/>
      <c r="DG322" s="429">
        <f t="shared" si="2355"/>
        <v>0</v>
      </c>
      <c r="DH322" s="431"/>
      <c r="DI322" s="432"/>
      <c r="DJ322" s="432"/>
      <c r="DK322" s="429">
        <f t="shared" si="2356"/>
        <v>0</v>
      </c>
      <c r="DL322" s="430">
        <v>0.294289866351475</v>
      </c>
      <c r="DM322" s="433">
        <f t="shared" si="2357"/>
        <v>0</v>
      </c>
      <c r="DN322" s="433">
        <f t="shared" si="2358"/>
        <v>0</v>
      </c>
      <c r="DO322" s="625"/>
      <c r="DP322" s="426">
        <v>6.0</v>
      </c>
      <c r="DQ322" s="427" t="s">
        <v>128</v>
      </c>
      <c r="DR322" s="428" t="s">
        <v>121</v>
      </c>
      <c r="DS322" s="428" t="s">
        <v>123</v>
      </c>
      <c r="DT322" s="429"/>
      <c r="DU322" s="429"/>
      <c r="DV322" s="429">
        <f t="shared" si="2359"/>
        <v>0</v>
      </c>
      <c r="DW322" s="430"/>
      <c r="DX322" s="429">
        <f t="shared" si="2360"/>
        <v>0</v>
      </c>
      <c r="DY322" s="431"/>
      <c r="DZ322" s="432"/>
      <c r="EA322" s="432"/>
      <c r="EB322" s="429">
        <f t="shared" si="2361"/>
        <v>0</v>
      </c>
      <c r="EC322" s="430">
        <v>0.294289866351475</v>
      </c>
      <c r="ED322" s="433">
        <f t="shared" si="2362"/>
        <v>0</v>
      </c>
      <c r="EE322" s="433">
        <f t="shared" si="2363"/>
        <v>0</v>
      </c>
      <c r="EF322" s="625"/>
      <c r="EG322" s="426">
        <v>6.0</v>
      </c>
      <c r="EH322" s="427" t="s">
        <v>128</v>
      </c>
      <c r="EI322" s="428" t="s">
        <v>121</v>
      </c>
      <c r="EJ322" s="428" t="s">
        <v>123</v>
      </c>
      <c r="EK322" s="429"/>
      <c r="EL322" s="429"/>
      <c r="EM322" s="429">
        <f t="shared" si="2364"/>
        <v>0</v>
      </c>
      <c r="EN322" s="430"/>
      <c r="EO322" s="429">
        <f t="shared" si="2365"/>
        <v>0</v>
      </c>
      <c r="EP322" s="431"/>
      <c r="EQ322" s="432"/>
      <c r="ER322" s="432"/>
      <c r="ES322" s="429">
        <f t="shared" si="2366"/>
        <v>0</v>
      </c>
      <c r="ET322" s="430">
        <v>0.294289866351475</v>
      </c>
      <c r="EU322" s="433">
        <f t="shared" si="2367"/>
        <v>0</v>
      </c>
      <c r="EV322" s="433">
        <f t="shared" si="2368"/>
        <v>0</v>
      </c>
      <c r="EW322" s="625"/>
      <c r="EX322" s="426">
        <v>6.0</v>
      </c>
      <c r="EY322" s="427" t="s">
        <v>128</v>
      </c>
      <c r="EZ322" s="428" t="s">
        <v>121</v>
      </c>
      <c r="FA322" s="428" t="s">
        <v>123</v>
      </c>
      <c r="FB322" s="429"/>
      <c r="FC322" s="429"/>
      <c r="FD322" s="429">
        <f t="shared" si="2369"/>
        <v>0</v>
      </c>
      <c r="FE322" s="430"/>
      <c r="FF322" s="429">
        <f t="shared" si="2370"/>
        <v>0</v>
      </c>
      <c r="FG322" s="431"/>
      <c r="FH322" s="432"/>
      <c r="FI322" s="432"/>
      <c r="FJ322" s="429">
        <f t="shared" si="2371"/>
        <v>0</v>
      </c>
      <c r="FK322" s="430">
        <v>0.294289866351475</v>
      </c>
      <c r="FL322" s="433">
        <f t="shared" si="2372"/>
        <v>0</v>
      </c>
      <c r="FM322" s="433">
        <f t="shared" si="2373"/>
        <v>0</v>
      </c>
      <c r="FN322" s="625"/>
      <c r="FO322" s="426">
        <v>6.0</v>
      </c>
      <c r="FP322" s="427" t="s">
        <v>128</v>
      </c>
      <c r="FQ322" s="428" t="s">
        <v>121</v>
      </c>
      <c r="FR322" s="428" t="s">
        <v>123</v>
      </c>
      <c r="FS322" s="429"/>
      <c r="FT322" s="429"/>
      <c r="FU322" s="429">
        <f t="shared" si="2374"/>
        <v>0</v>
      </c>
      <c r="FV322" s="430"/>
      <c r="FW322" s="429">
        <f t="shared" si="2375"/>
        <v>0</v>
      </c>
      <c r="FX322" s="431"/>
      <c r="FY322" s="432"/>
      <c r="FZ322" s="432"/>
      <c r="GA322" s="429">
        <f t="shared" si="2376"/>
        <v>0</v>
      </c>
      <c r="GB322" s="430">
        <v>0.294289866351475</v>
      </c>
      <c r="GC322" s="433">
        <f t="shared" si="2377"/>
        <v>0</v>
      </c>
      <c r="GD322" s="433">
        <f t="shared" si="2378"/>
        <v>0</v>
      </c>
      <c r="GE322" s="625"/>
      <c r="GF322" s="426">
        <v>6.0</v>
      </c>
      <c r="GG322" s="427" t="s">
        <v>128</v>
      </c>
      <c r="GH322" s="428" t="s">
        <v>121</v>
      </c>
      <c r="GI322" s="428" t="s">
        <v>123</v>
      </c>
      <c r="GJ322" s="429"/>
      <c r="GK322" s="429"/>
      <c r="GL322" s="429">
        <f t="shared" si="2379"/>
        <v>0</v>
      </c>
      <c r="GM322" s="430"/>
      <c r="GN322" s="429">
        <f t="shared" si="2380"/>
        <v>0</v>
      </c>
      <c r="GO322" s="431"/>
      <c r="GP322" s="432"/>
      <c r="GQ322" s="432"/>
      <c r="GR322" s="429">
        <f t="shared" si="2381"/>
        <v>0</v>
      </c>
      <c r="GS322" s="430">
        <v>0.294289866351475</v>
      </c>
      <c r="GT322" s="433">
        <f t="shared" si="2382"/>
        <v>0</v>
      </c>
      <c r="GU322" s="433">
        <f t="shared" si="2383"/>
        <v>0</v>
      </c>
      <c r="GV322" s="625"/>
      <c r="GW322" s="426">
        <v>6.0</v>
      </c>
      <c r="GX322" s="427" t="s">
        <v>128</v>
      </c>
      <c r="GY322" s="428" t="s">
        <v>121</v>
      </c>
      <c r="GZ322" s="428" t="s">
        <v>123</v>
      </c>
      <c r="HA322" s="429"/>
      <c r="HB322" s="429"/>
      <c r="HC322" s="429">
        <f t="shared" si="2384"/>
        <v>0</v>
      </c>
      <c r="HD322" s="430"/>
      <c r="HE322" s="429">
        <f t="shared" si="2385"/>
        <v>0</v>
      </c>
      <c r="HF322" s="431"/>
      <c r="HG322" s="432"/>
      <c r="HH322" s="432"/>
      <c r="HI322" s="429">
        <f t="shared" si="2386"/>
        <v>0</v>
      </c>
      <c r="HJ322" s="430">
        <v>0.294289866351475</v>
      </c>
      <c r="HK322" s="433">
        <f t="shared" si="2387"/>
        <v>0</v>
      </c>
      <c r="HL322" s="433">
        <f t="shared" si="2388"/>
        <v>0</v>
      </c>
      <c r="HM322" s="625"/>
      <c r="HN322" s="426">
        <v>6.0</v>
      </c>
      <c r="HO322" s="427" t="s">
        <v>128</v>
      </c>
      <c r="HP322" s="428" t="s">
        <v>121</v>
      </c>
      <c r="HQ322" s="428" t="s">
        <v>123</v>
      </c>
      <c r="HR322" s="429"/>
      <c r="HS322" s="429"/>
      <c r="HT322" s="429">
        <f t="shared" si="2389"/>
        <v>0</v>
      </c>
      <c r="HU322" s="430"/>
      <c r="HV322" s="429">
        <f t="shared" si="2390"/>
        <v>0</v>
      </c>
      <c r="HW322" s="431"/>
      <c r="HX322" s="432"/>
      <c r="HY322" s="432"/>
      <c r="HZ322" s="429">
        <f t="shared" si="2391"/>
        <v>0</v>
      </c>
      <c r="IA322" s="430">
        <v>0.294289866351475</v>
      </c>
      <c r="IB322" s="433">
        <f t="shared" si="2392"/>
        <v>0</v>
      </c>
      <c r="IC322" s="433">
        <f t="shared" si="2393"/>
        <v>0</v>
      </c>
      <c r="ID322" s="625"/>
      <c r="IE322" s="426">
        <v>6.0</v>
      </c>
      <c r="IF322" s="427" t="s">
        <v>128</v>
      </c>
      <c r="IG322" s="428" t="s">
        <v>121</v>
      </c>
      <c r="IH322" s="428" t="s">
        <v>123</v>
      </c>
      <c r="II322" s="429"/>
      <c r="IJ322" s="429"/>
      <c r="IK322" s="429">
        <f t="shared" si="2394"/>
        <v>0</v>
      </c>
      <c r="IL322" s="430"/>
      <c r="IM322" s="429">
        <f t="shared" si="2395"/>
        <v>0</v>
      </c>
      <c r="IN322" s="431"/>
      <c r="IO322" s="432"/>
      <c r="IP322" s="432"/>
      <c r="IQ322" s="429">
        <f t="shared" si="2396"/>
        <v>0</v>
      </c>
      <c r="IR322" s="430">
        <v>0.294289866351475</v>
      </c>
      <c r="IS322" s="433">
        <f t="shared" si="2397"/>
        <v>0</v>
      </c>
      <c r="IT322" s="433">
        <f t="shared" si="2398"/>
        <v>0</v>
      </c>
      <c r="IU322" s="625"/>
      <c r="IV322" s="426">
        <v>6.0</v>
      </c>
      <c r="IW322" s="427" t="s">
        <v>128</v>
      </c>
      <c r="IX322" s="428" t="s">
        <v>121</v>
      </c>
      <c r="IY322" s="428" t="s">
        <v>123</v>
      </c>
      <c r="IZ322" s="429"/>
      <c r="JA322" s="429"/>
      <c r="JB322" s="429">
        <f t="shared" si="2399"/>
        <v>0</v>
      </c>
      <c r="JC322" s="430"/>
      <c r="JD322" s="429">
        <f t="shared" si="2400"/>
        <v>0</v>
      </c>
      <c r="JE322" s="431"/>
      <c r="JF322" s="432"/>
      <c r="JG322" s="432"/>
      <c r="JH322" s="429">
        <f t="shared" si="2401"/>
        <v>0</v>
      </c>
      <c r="JI322" s="430">
        <v>0.294289866351475</v>
      </c>
      <c r="JJ322" s="433">
        <f t="shared" si="2402"/>
        <v>0</v>
      </c>
      <c r="JK322" s="433">
        <f t="shared" si="2403"/>
        <v>0</v>
      </c>
      <c r="JL322" s="625"/>
      <c r="JM322" s="426">
        <v>6.0</v>
      </c>
      <c r="JN322" s="427" t="s">
        <v>128</v>
      </c>
      <c r="JO322" s="428" t="s">
        <v>121</v>
      </c>
      <c r="JP322" s="428" t="s">
        <v>123</v>
      </c>
      <c r="JQ322" s="429"/>
      <c r="JR322" s="429"/>
      <c r="JS322" s="429">
        <f t="shared" si="2404"/>
        <v>0</v>
      </c>
      <c r="JT322" s="430"/>
      <c r="JU322" s="429">
        <f t="shared" si="2405"/>
        <v>0</v>
      </c>
      <c r="JV322" s="431"/>
      <c r="JW322" s="432"/>
      <c r="JX322" s="432"/>
      <c r="JY322" s="429">
        <f t="shared" si="2406"/>
        <v>0</v>
      </c>
      <c r="JZ322" s="430">
        <v>0.294289866351475</v>
      </c>
      <c r="KA322" s="433">
        <f t="shared" si="2407"/>
        <v>0</v>
      </c>
      <c r="KB322" s="433">
        <f t="shared" si="2408"/>
        <v>0</v>
      </c>
      <c r="KC322" s="625"/>
      <c r="KD322" s="426">
        <v>6.0</v>
      </c>
      <c r="KE322" s="427" t="s">
        <v>128</v>
      </c>
      <c r="KF322" s="428" t="s">
        <v>121</v>
      </c>
      <c r="KG322" s="428" t="s">
        <v>123</v>
      </c>
      <c r="KH322" s="429"/>
      <c r="KI322" s="429"/>
      <c r="KJ322" s="429">
        <f t="shared" si="2409"/>
        <v>0</v>
      </c>
      <c r="KK322" s="430"/>
      <c r="KL322" s="429">
        <f t="shared" si="2410"/>
        <v>0</v>
      </c>
      <c r="KM322" s="431"/>
      <c r="KN322" s="432"/>
      <c r="KO322" s="432"/>
      <c r="KP322" s="429">
        <f t="shared" si="2411"/>
        <v>0</v>
      </c>
      <c r="KQ322" s="430">
        <v>0.294289866351475</v>
      </c>
      <c r="KR322" s="433">
        <f t="shared" si="2412"/>
        <v>0</v>
      </c>
      <c r="KS322" s="433">
        <f t="shared" si="2413"/>
        <v>0</v>
      </c>
      <c r="KT322" s="625"/>
      <c r="KU322" s="436"/>
    </row>
    <row r="323" ht="15.75" customHeight="1">
      <c r="A323" s="426">
        <v>7.0</v>
      </c>
      <c r="B323" s="427" t="s">
        <v>129</v>
      </c>
      <c r="C323" s="428" t="s">
        <v>121</v>
      </c>
      <c r="D323" s="428" t="s">
        <v>123</v>
      </c>
      <c r="E323" s="429"/>
      <c r="F323" s="429"/>
      <c r="G323" s="429">
        <f t="shared" si="2324"/>
        <v>0</v>
      </c>
      <c r="H323" s="430"/>
      <c r="I323" s="429">
        <f t="shared" si="2325"/>
        <v>0</v>
      </c>
      <c r="J323" s="431"/>
      <c r="K323" s="432"/>
      <c r="L323" s="432"/>
      <c r="M323" s="429">
        <f t="shared" si="2326"/>
        <v>0</v>
      </c>
      <c r="N323" s="430">
        <v>0.294289866351475</v>
      </c>
      <c r="O323" s="433">
        <f t="shared" si="2327"/>
        <v>0</v>
      </c>
      <c r="P323" s="433">
        <f t="shared" si="2328"/>
        <v>0</v>
      </c>
      <c r="Q323" s="625"/>
      <c r="R323" s="426">
        <v>7.0</v>
      </c>
      <c r="S323" s="427" t="s">
        <v>129</v>
      </c>
      <c r="T323" s="428" t="s">
        <v>121</v>
      </c>
      <c r="U323" s="428" t="s">
        <v>123</v>
      </c>
      <c r="V323" s="429"/>
      <c r="W323" s="429"/>
      <c r="X323" s="429">
        <f t="shared" si="2329"/>
        <v>0</v>
      </c>
      <c r="Y323" s="430"/>
      <c r="Z323" s="429">
        <f t="shared" si="2330"/>
        <v>0</v>
      </c>
      <c r="AA323" s="431"/>
      <c r="AB323" s="432"/>
      <c r="AC323" s="432"/>
      <c r="AD323" s="429">
        <f t="shared" si="2331"/>
        <v>0</v>
      </c>
      <c r="AE323" s="430">
        <v>0.294289866351475</v>
      </c>
      <c r="AF323" s="433">
        <f t="shared" si="2332"/>
        <v>0</v>
      </c>
      <c r="AG323" s="433">
        <f t="shared" si="2333"/>
        <v>0</v>
      </c>
      <c r="AH323" s="625"/>
      <c r="AI323" s="426">
        <v>7.0</v>
      </c>
      <c r="AJ323" s="427" t="s">
        <v>129</v>
      </c>
      <c r="AK323" s="428" t="s">
        <v>121</v>
      </c>
      <c r="AL323" s="428" t="s">
        <v>123</v>
      </c>
      <c r="AM323" s="429"/>
      <c r="AN323" s="429"/>
      <c r="AO323" s="429">
        <f t="shared" si="2334"/>
        <v>0</v>
      </c>
      <c r="AP323" s="430"/>
      <c r="AQ323" s="429">
        <f t="shared" si="2335"/>
        <v>0</v>
      </c>
      <c r="AR323" s="431"/>
      <c r="AS323" s="432"/>
      <c r="AT323" s="432"/>
      <c r="AU323" s="429">
        <f t="shared" si="2336"/>
        <v>0</v>
      </c>
      <c r="AV323" s="430">
        <v>0.294289866351475</v>
      </c>
      <c r="AW323" s="433">
        <f t="shared" si="2337"/>
        <v>0</v>
      </c>
      <c r="AX323" s="433">
        <f t="shared" si="2338"/>
        <v>0</v>
      </c>
      <c r="AY323" s="625"/>
      <c r="AZ323" s="426">
        <v>7.0</v>
      </c>
      <c r="BA323" s="427" t="s">
        <v>129</v>
      </c>
      <c r="BB323" s="428" t="s">
        <v>121</v>
      </c>
      <c r="BC323" s="428" t="s">
        <v>123</v>
      </c>
      <c r="BD323" s="429"/>
      <c r="BE323" s="429"/>
      <c r="BF323" s="429">
        <f t="shared" si="2339"/>
        <v>0</v>
      </c>
      <c r="BG323" s="430"/>
      <c r="BH323" s="429">
        <f t="shared" si="2340"/>
        <v>0</v>
      </c>
      <c r="BI323" s="431"/>
      <c r="BJ323" s="432"/>
      <c r="BK323" s="432"/>
      <c r="BL323" s="429">
        <f t="shared" si="2341"/>
        <v>0</v>
      </c>
      <c r="BM323" s="430">
        <v>0.294289866351475</v>
      </c>
      <c r="BN323" s="433">
        <f t="shared" si="2342"/>
        <v>0</v>
      </c>
      <c r="BO323" s="433">
        <f t="shared" si="2343"/>
        <v>0</v>
      </c>
      <c r="BP323" s="625"/>
      <c r="BQ323" s="426">
        <v>7.0</v>
      </c>
      <c r="BR323" s="427" t="s">
        <v>129</v>
      </c>
      <c r="BS323" s="428" t="s">
        <v>121</v>
      </c>
      <c r="BT323" s="428" t="s">
        <v>123</v>
      </c>
      <c r="BU323" s="429"/>
      <c r="BV323" s="429"/>
      <c r="BW323" s="429">
        <f t="shared" si="2344"/>
        <v>0</v>
      </c>
      <c r="BX323" s="430"/>
      <c r="BY323" s="429">
        <f t="shared" si="2345"/>
        <v>0</v>
      </c>
      <c r="BZ323" s="431"/>
      <c r="CA323" s="432"/>
      <c r="CB323" s="432"/>
      <c r="CC323" s="429">
        <f t="shared" si="2346"/>
        <v>0</v>
      </c>
      <c r="CD323" s="430">
        <v>0.294289866351475</v>
      </c>
      <c r="CE323" s="433">
        <f t="shared" si="2347"/>
        <v>0</v>
      </c>
      <c r="CF323" s="433">
        <f t="shared" si="2348"/>
        <v>0</v>
      </c>
      <c r="CG323" s="625"/>
      <c r="CH323" s="426">
        <v>7.0</v>
      </c>
      <c r="CI323" s="427" t="s">
        <v>129</v>
      </c>
      <c r="CJ323" s="428" t="s">
        <v>121</v>
      </c>
      <c r="CK323" s="428" t="s">
        <v>123</v>
      </c>
      <c r="CL323" s="429"/>
      <c r="CM323" s="429"/>
      <c r="CN323" s="429">
        <f t="shared" si="2349"/>
        <v>0</v>
      </c>
      <c r="CO323" s="430"/>
      <c r="CP323" s="429">
        <f t="shared" si="2350"/>
        <v>0</v>
      </c>
      <c r="CQ323" s="431"/>
      <c r="CR323" s="432"/>
      <c r="CS323" s="432"/>
      <c r="CT323" s="429">
        <f t="shared" si="2351"/>
        <v>0</v>
      </c>
      <c r="CU323" s="430">
        <v>0.294289866351475</v>
      </c>
      <c r="CV323" s="433">
        <f t="shared" si="2352"/>
        <v>0</v>
      </c>
      <c r="CW323" s="433">
        <f t="shared" si="2353"/>
        <v>0</v>
      </c>
      <c r="CX323" s="625"/>
      <c r="CY323" s="426">
        <v>7.0</v>
      </c>
      <c r="CZ323" s="427" t="s">
        <v>129</v>
      </c>
      <c r="DA323" s="428" t="s">
        <v>121</v>
      </c>
      <c r="DB323" s="428" t="s">
        <v>123</v>
      </c>
      <c r="DC323" s="429"/>
      <c r="DD323" s="429"/>
      <c r="DE323" s="429">
        <f t="shared" si="2354"/>
        <v>0</v>
      </c>
      <c r="DF323" s="430"/>
      <c r="DG323" s="429">
        <f t="shared" si="2355"/>
        <v>0</v>
      </c>
      <c r="DH323" s="431"/>
      <c r="DI323" s="432"/>
      <c r="DJ323" s="432"/>
      <c r="DK323" s="429">
        <f t="shared" si="2356"/>
        <v>0</v>
      </c>
      <c r="DL323" s="430">
        <v>0.294289866351475</v>
      </c>
      <c r="DM323" s="433">
        <f t="shared" si="2357"/>
        <v>0</v>
      </c>
      <c r="DN323" s="433">
        <f t="shared" si="2358"/>
        <v>0</v>
      </c>
      <c r="DO323" s="625"/>
      <c r="DP323" s="426">
        <v>7.0</v>
      </c>
      <c r="DQ323" s="427" t="s">
        <v>129</v>
      </c>
      <c r="DR323" s="428" t="s">
        <v>121</v>
      </c>
      <c r="DS323" s="428" t="s">
        <v>123</v>
      </c>
      <c r="DT323" s="429"/>
      <c r="DU323" s="429"/>
      <c r="DV323" s="429">
        <f t="shared" si="2359"/>
        <v>0</v>
      </c>
      <c r="DW323" s="430"/>
      <c r="DX323" s="429">
        <f t="shared" si="2360"/>
        <v>0</v>
      </c>
      <c r="DY323" s="431"/>
      <c r="DZ323" s="432"/>
      <c r="EA323" s="432"/>
      <c r="EB323" s="429">
        <f t="shared" si="2361"/>
        <v>0</v>
      </c>
      <c r="EC323" s="430">
        <v>0.294289866351475</v>
      </c>
      <c r="ED323" s="433">
        <f t="shared" si="2362"/>
        <v>0</v>
      </c>
      <c r="EE323" s="433">
        <f t="shared" si="2363"/>
        <v>0</v>
      </c>
      <c r="EF323" s="625"/>
      <c r="EG323" s="426">
        <v>7.0</v>
      </c>
      <c r="EH323" s="427" t="s">
        <v>129</v>
      </c>
      <c r="EI323" s="428" t="s">
        <v>121</v>
      </c>
      <c r="EJ323" s="428" t="s">
        <v>123</v>
      </c>
      <c r="EK323" s="429"/>
      <c r="EL323" s="429"/>
      <c r="EM323" s="429">
        <f t="shared" si="2364"/>
        <v>0</v>
      </c>
      <c r="EN323" s="430"/>
      <c r="EO323" s="429">
        <f t="shared" si="2365"/>
        <v>0</v>
      </c>
      <c r="EP323" s="431"/>
      <c r="EQ323" s="432"/>
      <c r="ER323" s="432"/>
      <c r="ES323" s="429">
        <f t="shared" si="2366"/>
        <v>0</v>
      </c>
      <c r="ET323" s="430">
        <v>0.294289866351475</v>
      </c>
      <c r="EU323" s="433">
        <f t="shared" si="2367"/>
        <v>0</v>
      </c>
      <c r="EV323" s="433">
        <f t="shared" si="2368"/>
        <v>0</v>
      </c>
      <c r="EW323" s="625"/>
      <c r="EX323" s="426">
        <v>7.0</v>
      </c>
      <c r="EY323" s="427" t="s">
        <v>129</v>
      </c>
      <c r="EZ323" s="428" t="s">
        <v>121</v>
      </c>
      <c r="FA323" s="428" t="s">
        <v>123</v>
      </c>
      <c r="FB323" s="429"/>
      <c r="FC323" s="429"/>
      <c r="FD323" s="429">
        <f t="shared" si="2369"/>
        <v>0</v>
      </c>
      <c r="FE323" s="430"/>
      <c r="FF323" s="429">
        <f t="shared" si="2370"/>
        <v>0</v>
      </c>
      <c r="FG323" s="431"/>
      <c r="FH323" s="432"/>
      <c r="FI323" s="432"/>
      <c r="FJ323" s="429">
        <f t="shared" si="2371"/>
        <v>0</v>
      </c>
      <c r="FK323" s="430">
        <v>0.294289866351475</v>
      </c>
      <c r="FL323" s="433">
        <f t="shared" si="2372"/>
        <v>0</v>
      </c>
      <c r="FM323" s="433">
        <f t="shared" si="2373"/>
        <v>0</v>
      </c>
      <c r="FN323" s="625"/>
      <c r="FO323" s="426">
        <v>7.0</v>
      </c>
      <c r="FP323" s="427" t="s">
        <v>129</v>
      </c>
      <c r="FQ323" s="428" t="s">
        <v>121</v>
      </c>
      <c r="FR323" s="428" t="s">
        <v>123</v>
      </c>
      <c r="FS323" s="429"/>
      <c r="FT323" s="429"/>
      <c r="FU323" s="429">
        <f t="shared" si="2374"/>
        <v>0</v>
      </c>
      <c r="FV323" s="430"/>
      <c r="FW323" s="429">
        <f t="shared" si="2375"/>
        <v>0</v>
      </c>
      <c r="FX323" s="431"/>
      <c r="FY323" s="432"/>
      <c r="FZ323" s="432"/>
      <c r="GA323" s="429">
        <f t="shared" si="2376"/>
        <v>0</v>
      </c>
      <c r="GB323" s="430">
        <v>0.294289866351475</v>
      </c>
      <c r="GC323" s="433">
        <f t="shared" si="2377"/>
        <v>0</v>
      </c>
      <c r="GD323" s="433">
        <f t="shared" si="2378"/>
        <v>0</v>
      </c>
      <c r="GE323" s="625"/>
      <c r="GF323" s="426">
        <v>7.0</v>
      </c>
      <c r="GG323" s="427" t="s">
        <v>129</v>
      </c>
      <c r="GH323" s="428" t="s">
        <v>121</v>
      </c>
      <c r="GI323" s="428" t="s">
        <v>123</v>
      </c>
      <c r="GJ323" s="429"/>
      <c r="GK323" s="429"/>
      <c r="GL323" s="429">
        <f t="shared" si="2379"/>
        <v>0</v>
      </c>
      <c r="GM323" s="430"/>
      <c r="GN323" s="429">
        <f t="shared" si="2380"/>
        <v>0</v>
      </c>
      <c r="GO323" s="431"/>
      <c r="GP323" s="432"/>
      <c r="GQ323" s="432"/>
      <c r="GR323" s="429">
        <f t="shared" si="2381"/>
        <v>0</v>
      </c>
      <c r="GS323" s="430">
        <v>0.294289866351475</v>
      </c>
      <c r="GT323" s="433">
        <f t="shared" si="2382"/>
        <v>0</v>
      </c>
      <c r="GU323" s="433">
        <f t="shared" si="2383"/>
        <v>0</v>
      </c>
      <c r="GV323" s="625"/>
      <c r="GW323" s="426">
        <v>7.0</v>
      </c>
      <c r="GX323" s="427" t="s">
        <v>129</v>
      </c>
      <c r="GY323" s="428" t="s">
        <v>121</v>
      </c>
      <c r="GZ323" s="428" t="s">
        <v>123</v>
      </c>
      <c r="HA323" s="429"/>
      <c r="HB323" s="429"/>
      <c r="HC323" s="429">
        <f t="shared" si="2384"/>
        <v>0</v>
      </c>
      <c r="HD323" s="430"/>
      <c r="HE323" s="429">
        <f t="shared" si="2385"/>
        <v>0</v>
      </c>
      <c r="HF323" s="431"/>
      <c r="HG323" s="432"/>
      <c r="HH323" s="432"/>
      <c r="HI323" s="429">
        <f t="shared" si="2386"/>
        <v>0</v>
      </c>
      <c r="HJ323" s="430">
        <v>0.294289866351475</v>
      </c>
      <c r="HK323" s="433">
        <f t="shared" si="2387"/>
        <v>0</v>
      </c>
      <c r="HL323" s="433">
        <f t="shared" si="2388"/>
        <v>0</v>
      </c>
      <c r="HM323" s="625"/>
      <c r="HN323" s="426">
        <v>7.0</v>
      </c>
      <c r="HO323" s="427" t="s">
        <v>129</v>
      </c>
      <c r="HP323" s="428" t="s">
        <v>121</v>
      </c>
      <c r="HQ323" s="428" t="s">
        <v>123</v>
      </c>
      <c r="HR323" s="429"/>
      <c r="HS323" s="429"/>
      <c r="HT323" s="429">
        <f t="shared" si="2389"/>
        <v>0</v>
      </c>
      <c r="HU323" s="430"/>
      <c r="HV323" s="429">
        <f t="shared" si="2390"/>
        <v>0</v>
      </c>
      <c r="HW323" s="431"/>
      <c r="HX323" s="432"/>
      <c r="HY323" s="432"/>
      <c r="HZ323" s="429">
        <f t="shared" si="2391"/>
        <v>0</v>
      </c>
      <c r="IA323" s="430">
        <v>0.294289866351475</v>
      </c>
      <c r="IB323" s="433">
        <f t="shared" si="2392"/>
        <v>0</v>
      </c>
      <c r="IC323" s="433">
        <f t="shared" si="2393"/>
        <v>0</v>
      </c>
      <c r="ID323" s="625"/>
      <c r="IE323" s="426">
        <v>7.0</v>
      </c>
      <c r="IF323" s="427" t="s">
        <v>129</v>
      </c>
      <c r="IG323" s="428" t="s">
        <v>121</v>
      </c>
      <c r="IH323" s="428" t="s">
        <v>123</v>
      </c>
      <c r="II323" s="429"/>
      <c r="IJ323" s="429"/>
      <c r="IK323" s="429">
        <f t="shared" si="2394"/>
        <v>0</v>
      </c>
      <c r="IL323" s="430"/>
      <c r="IM323" s="429">
        <f t="shared" si="2395"/>
        <v>0</v>
      </c>
      <c r="IN323" s="431"/>
      <c r="IO323" s="432"/>
      <c r="IP323" s="432"/>
      <c r="IQ323" s="429">
        <f t="shared" si="2396"/>
        <v>0</v>
      </c>
      <c r="IR323" s="430">
        <v>0.294289866351475</v>
      </c>
      <c r="IS323" s="433">
        <f t="shared" si="2397"/>
        <v>0</v>
      </c>
      <c r="IT323" s="433">
        <f t="shared" si="2398"/>
        <v>0</v>
      </c>
      <c r="IU323" s="625"/>
      <c r="IV323" s="426">
        <v>7.0</v>
      </c>
      <c r="IW323" s="427" t="s">
        <v>129</v>
      </c>
      <c r="IX323" s="428" t="s">
        <v>121</v>
      </c>
      <c r="IY323" s="428" t="s">
        <v>123</v>
      </c>
      <c r="IZ323" s="429"/>
      <c r="JA323" s="429"/>
      <c r="JB323" s="429">
        <f t="shared" si="2399"/>
        <v>0</v>
      </c>
      <c r="JC323" s="430"/>
      <c r="JD323" s="429">
        <f t="shared" si="2400"/>
        <v>0</v>
      </c>
      <c r="JE323" s="431"/>
      <c r="JF323" s="432"/>
      <c r="JG323" s="432"/>
      <c r="JH323" s="429">
        <f t="shared" si="2401"/>
        <v>0</v>
      </c>
      <c r="JI323" s="430">
        <v>0.294289866351475</v>
      </c>
      <c r="JJ323" s="433">
        <f t="shared" si="2402"/>
        <v>0</v>
      </c>
      <c r="JK323" s="433">
        <f t="shared" si="2403"/>
        <v>0</v>
      </c>
      <c r="JL323" s="625"/>
      <c r="JM323" s="426">
        <v>7.0</v>
      </c>
      <c r="JN323" s="427" t="s">
        <v>129</v>
      </c>
      <c r="JO323" s="428" t="s">
        <v>121</v>
      </c>
      <c r="JP323" s="428" t="s">
        <v>123</v>
      </c>
      <c r="JQ323" s="429"/>
      <c r="JR323" s="429"/>
      <c r="JS323" s="429">
        <f t="shared" si="2404"/>
        <v>0</v>
      </c>
      <c r="JT323" s="430"/>
      <c r="JU323" s="429">
        <f t="shared" si="2405"/>
        <v>0</v>
      </c>
      <c r="JV323" s="431"/>
      <c r="JW323" s="432"/>
      <c r="JX323" s="432"/>
      <c r="JY323" s="429">
        <f t="shared" si="2406"/>
        <v>0</v>
      </c>
      <c r="JZ323" s="430">
        <v>0.294289866351475</v>
      </c>
      <c r="KA323" s="433">
        <f t="shared" si="2407"/>
        <v>0</v>
      </c>
      <c r="KB323" s="433">
        <f t="shared" si="2408"/>
        <v>0</v>
      </c>
      <c r="KC323" s="625"/>
      <c r="KD323" s="426">
        <v>7.0</v>
      </c>
      <c r="KE323" s="427" t="s">
        <v>129</v>
      </c>
      <c r="KF323" s="428" t="s">
        <v>121</v>
      </c>
      <c r="KG323" s="428" t="s">
        <v>123</v>
      </c>
      <c r="KH323" s="429"/>
      <c r="KI323" s="429"/>
      <c r="KJ323" s="429">
        <f t="shared" si="2409"/>
        <v>0</v>
      </c>
      <c r="KK323" s="430"/>
      <c r="KL323" s="429">
        <f t="shared" si="2410"/>
        <v>0</v>
      </c>
      <c r="KM323" s="431"/>
      <c r="KN323" s="432"/>
      <c r="KO323" s="432"/>
      <c r="KP323" s="429">
        <f t="shared" si="2411"/>
        <v>0</v>
      </c>
      <c r="KQ323" s="430">
        <v>0.294289866351475</v>
      </c>
      <c r="KR323" s="433">
        <f t="shared" si="2412"/>
        <v>0</v>
      </c>
      <c r="KS323" s="433">
        <f t="shared" si="2413"/>
        <v>0</v>
      </c>
      <c r="KT323" s="625"/>
      <c r="KU323" s="436"/>
    </row>
    <row r="324" ht="15.75" customHeight="1">
      <c r="A324" s="426">
        <v>8.0</v>
      </c>
      <c r="B324" s="427" t="s">
        <v>130</v>
      </c>
      <c r="C324" s="428" t="s">
        <v>121</v>
      </c>
      <c r="D324" s="428" t="s">
        <v>123</v>
      </c>
      <c r="E324" s="429"/>
      <c r="F324" s="429"/>
      <c r="G324" s="429">
        <f t="shared" si="2324"/>
        <v>0</v>
      </c>
      <c r="H324" s="430"/>
      <c r="I324" s="429">
        <f t="shared" si="2325"/>
        <v>0</v>
      </c>
      <c r="J324" s="431"/>
      <c r="K324" s="432"/>
      <c r="L324" s="432"/>
      <c r="M324" s="429">
        <f t="shared" si="2326"/>
        <v>0</v>
      </c>
      <c r="N324" s="430">
        <v>0.294289866351475</v>
      </c>
      <c r="O324" s="433">
        <f t="shared" si="2327"/>
        <v>0</v>
      </c>
      <c r="P324" s="433">
        <f t="shared" si="2328"/>
        <v>0</v>
      </c>
      <c r="Q324" s="625"/>
      <c r="R324" s="426">
        <v>8.0</v>
      </c>
      <c r="S324" s="427" t="s">
        <v>130</v>
      </c>
      <c r="T324" s="428" t="s">
        <v>121</v>
      </c>
      <c r="U324" s="428" t="s">
        <v>123</v>
      </c>
      <c r="V324" s="429"/>
      <c r="W324" s="429"/>
      <c r="X324" s="429">
        <f t="shared" si="2329"/>
        <v>0</v>
      </c>
      <c r="Y324" s="430"/>
      <c r="Z324" s="429">
        <f t="shared" si="2330"/>
        <v>0</v>
      </c>
      <c r="AA324" s="431"/>
      <c r="AB324" s="432"/>
      <c r="AC324" s="432"/>
      <c r="AD324" s="429">
        <f t="shared" si="2331"/>
        <v>0</v>
      </c>
      <c r="AE324" s="430">
        <v>0.294289866351475</v>
      </c>
      <c r="AF324" s="433">
        <f t="shared" si="2332"/>
        <v>0</v>
      </c>
      <c r="AG324" s="433">
        <f t="shared" si="2333"/>
        <v>0</v>
      </c>
      <c r="AH324" s="625"/>
      <c r="AI324" s="426">
        <v>8.0</v>
      </c>
      <c r="AJ324" s="427" t="s">
        <v>130</v>
      </c>
      <c r="AK324" s="428" t="s">
        <v>121</v>
      </c>
      <c r="AL324" s="428" t="s">
        <v>123</v>
      </c>
      <c r="AM324" s="429"/>
      <c r="AN324" s="429"/>
      <c r="AO324" s="429">
        <f t="shared" si="2334"/>
        <v>0</v>
      </c>
      <c r="AP324" s="430"/>
      <c r="AQ324" s="429">
        <f t="shared" si="2335"/>
        <v>0</v>
      </c>
      <c r="AR324" s="431"/>
      <c r="AS324" s="432"/>
      <c r="AT324" s="432"/>
      <c r="AU324" s="429">
        <f t="shared" si="2336"/>
        <v>0</v>
      </c>
      <c r="AV324" s="430">
        <v>0.294289866351475</v>
      </c>
      <c r="AW324" s="433">
        <f t="shared" si="2337"/>
        <v>0</v>
      </c>
      <c r="AX324" s="433">
        <f t="shared" si="2338"/>
        <v>0</v>
      </c>
      <c r="AY324" s="625"/>
      <c r="AZ324" s="426">
        <v>8.0</v>
      </c>
      <c r="BA324" s="427" t="s">
        <v>130</v>
      </c>
      <c r="BB324" s="428" t="s">
        <v>121</v>
      </c>
      <c r="BC324" s="428" t="s">
        <v>123</v>
      </c>
      <c r="BD324" s="429"/>
      <c r="BE324" s="429"/>
      <c r="BF324" s="429">
        <f t="shared" si="2339"/>
        <v>0</v>
      </c>
      <c r="BG324" s="430"/>
      <c r="BH324" s="429">
        <f t="shared" si="2340"/>
        <v>0</v>
      </c>
      <c r="BI324" s="431"/>
      <c r="BJ324" s="432"/>
      <c r="BK324" s="432"/>
      <c r="BL324" s="429">
        <f t="shared" si="2341"/>
        <v>0</v>
      </c>
      <c r="BM324" s="430">
        <v>0.294289866351475</v>
      </c>
      <c r="BN324" s="433">
        <f t="shared" si="2342"/>
        <v>0</v>
      </c>
      <c r="BO324" s="433">
        <f t="shared" si="2343"/>
        <v>0</v>
      </c>
      <c r="BP324" s="625"/>
      <c r="BQ324" s="426">
        <v>8.0</v>
      </c>
      <c r="BR324" s="427" t="s">
        <v>130</v>
      </c>
      <c r="BS324" s="428" t="s">
        <v>121</v>
      </c>
      <c r="BT324" s="428" t="s">
        <v>123</v>
      </c>
      <c r="BU324" s="429"/>
      <c r="BV324" s="429"/>
      <c r="BW324" s="429">
        <f t="shared" si="2344"/>
        <v>0</v>
      </c>
      <c r="BX324" s="430"/>
      <c r="BY324" s="429">
        <f t="shared" si="2345"/>
        <v>0</v>
      </c>
      <c r="BZ324" s="431"/>
      <c r="CA324" s="432"/>
      <c r="CB324" s="432"/>
      <c r="CC324" s="429">
        <f t="shared" si="2346"/>
        <v>0</v>
      </c>
      <c r="CD324" s="430">
        <v>0.294289866351475</v>
      </c>
      <c r="CE324" s="433">
        <f t="shared" si="2347"/>
        <v>0</v>
      </c>
      <c r="CF324" s="433">
        <f t="shared" si="2348"/>
        <v>0</v>
      </c>
      <c r="CG324" s="625"/>
      <c r="CH324" s="426">
        <v>8.0</v>
      </c>
      <c r="CI324" s="427" t="s">
        <v>130</v>
      </c>
      <c r="CJ324" s="428" t="s">
        <v>121</v>
      </c>
      <c r="CK324" s="428" t="s">
        <v>123</v>
      </c>
      <c r="CL324" s="429"/>
      <c r="CM324" s="429"/>
      <c r="CN324" s="429">
        <f t="shared" si="2349"/>
        <v>0</v>
      </c>
      <c r="CO324" s="430"/>
      <c r="CP324" s="429">
        <f t="shared" si="2350"/>
        <v>0</v>
      </c>
      <c r="CQ324" s="431"/>
      <c r="CR324" s="432"/>
      <c r="CS324" s="432"/>
      <c r="CT324" s="429">
        <f t="shared" si="2351"/>
        <v>0</v>
      </c>
      <c r="CU324" s="430">
        <v>0.294289866351475</v>
      </c>
      <c r="CV324" s="433">
        <f t="shared" si="2352"/>
        <v>0</v>
      </c>
      <c r="CW324" s="433">
        <f t="shared" si="2353"/>
        <v>0</v>
      </c>
      <c r="CX324" s="625"/>
      <c r="CY324" s="426">
        <v>8.0</v>
      </c>
      <c r="CZ324" s="427" t="s">
        <v>130</v>
      </c>
      <c r="DA324" s="428" t="s">
        <v>121</v>
      </c>
      <c r="DB324" s="428" t="s">
        <v>123</v>
      </c>
      <c r="DC324" s="429"/>
      <c r="DD324" s="429"/>
      <c r="DE324" s="429">
        <f t="shared" si="2354"/>
        <v>0</v>
      </c>
      <c r="DF324" s="430"/>
      <c r="DG324" s="429">
        <f t="shared" si="2355"/>
        <v>0</v>
      </c>
      <c r="DH324" s="431"/>
      <c r="DI324" s="432"/>
      <c r="DJ324" s="432"/>
      <c r="DK324" s="429">
        <f t="shared" si="2356"/>
        <v>0</v>
      </c>
      <c r="DL324" s="430">
        <v>0.294289866351475</v>
      </c>
      <c r="DM324" s="433">
        <f t="shared" si="2357"/>
        <v>0</v>
      </c>
      <c r="DN324" s="433">
        <f t="shared" si="2358"/>
        <v>0</v>
      </c>
      <c r="DO324" s="625"/>
      <c r="DP324" s="426">
        <v>8.0</v>
      </c>
      <c r="DQ324" s="427" t="s">
        <v>130</v>
      </c>
      <c r="DR324" s="428" t="s">
        <v>121</v>
      </c>
      <c r="DS324" s="428" t="s">
        <v>123</v>
      </c>
      <c r="DT324" s="429"/>
      <c r="DU324" s="429"/>
      <c r="DV324" s="429">
        <f t="shared" si="2359"/>
        <v>0</v>
      </c>
      <c r="DW324" s="430"/>
      <c r="DX324" s="429">
        <f t="shared" si="2360"/>
        <v>0</v>
      </c>
      <c r="DY324" s="431"/>
      <c r="DZ324" s="432"/>
      <c r="EA324" s="432"/>
      <c r="EB324" s="429">
        <f t="shared" si="2361"/>
        <v>0</v>
      </c>
      <c r="EC324" s="430">
        <v>0.294289866351475</v>
      </c>
      <c r="ED324" s="433">
        <f t="shared" si="2362"/>
        <v>0</v>
      </c>
      <c r="EE324" s="433">
        <f t="shared" si="2363"/>
        <v>0</v>
      </c>
      <c r="EF324" s="625"/>
      <c r="EG324" s="426">
        <v>8.0</v>
      </c>
      <c r="EH324" s="427" t="s">
        <v>130</v>
      </c>
      <c r="EI324" s="428" t="s">
        <v>121</v>
      </c>
      <c r="EJ324" s="428" t="s">
        <v>123</v>
      </c>
      <c r="EK324" s="429"/>
      <c r="EL324" s="429"/>
      <c r="EM324" s="429">
        <f t="shared" si="2364"/>
        <v>0</v>
      </c>
      <c r="EN324" s="430"/>
      <c r="EO324" s="429">
        <f t="shared" si="2365"/>
        <v>0</v>
      </c>
      <c r="EP324" s="431"/>
      <c r="EQ324" s="432"/>
      <c r="ER324" s="432"/>
      <c r="ES324" s="429">
        <f t="shared" si="2366"/>
        <v>0</v>
      </c>
      <c r="ET324" s="430">
        <v>0.294289866351475</v>
      </c>
      <c r="EU324" s="433">
        <f t="shared" si="2367"/>
        <v>0</v>
      </c>
      <c r="EV324" s="433">
        <f t="shared" si="2368"/>
        <v>0</v>
      </c>
      <c r="EW324" s="625"/>
      <c r="EX324" s="426">
        <v>8.0</v>
      </c>
      <c r="EY324" s="427" t="s">
        <v>130</v>
      </c>
      <c r="EZ324" s="428" t="s">
        <v>121</v>
      </c>
      <c r="FA324" s="428" t="s">
        <v>123</v>
      </c>
      <c r="FB324" s="429"/>
      <c r="FC324" s="429"/>
      <c r="FD324" s="429">
        <f t="shared" si="2369"/>
        <v>0</v>
      </c>
      <c r="FE324" s="430"/>
      <c r="FF324" s="429">
        <f t="shared" si="2370"/>
        <v>0</v>
      </c>
      <c r="FG324" s="431"/>
      <c r="FH324" s="432"/>
      <c r="FI324" s="432"/>
      <c r="FJ324" s="429">
        <f t="shared" si="2371"/>
        <v>0</v>
      </c>
      <c r="FK324" s="430">
        <v>0.294289866351475</v>
      </c>
      <c r="FL324" s="433">
        <f t="shared" si="2372"/>
        <v>0</v>
      </c>
      <c r="FM324" s="433">
        <f t="shared" si="2373"/>
        <v>0</v>
      </c>
      <c r="FN324" s="625"/>
      <c r="FO324" s="426">
        <v>8.0</v>
      </c>
      <c r="FP324" s="427" t="s">
        <v>130</v>
      </c>
      <c r="FQ324" s="428" t="s">
        <v>121</v>
      </c>
      <c r="FR324" s="428" t="s">
        <v>123</v>
      </c>
      <c r="FS324" s="429"/>
      <c r="FT324" s="429"/>
      <c r="FU324" s="429">
        <f t="shared" si="2374"/>
        <v>0</v>
      </c>
      <c r="FV324" s="430"/>
      <c r="FW324" s="429">
        <f t="shared" si="2375"/>
        <v>0</v>
      </c>
      <c r="FX324" s="431"/>
      <c r="FY324" s="432"/>
      <c r="FZ324" s="432"/>
      <c r="GA324" s="429">
        <f t="shared" si="2376"/>
        <v>0</v>
      </c>
      <c r="GB324" s="430">
        <v>0.294289866351475</v>
      </c>
      <c r="GC324" s="433">
        <f t="shared" si="2377"/>
        <v>0</v>
      </c>
      <c r="GD324" s="433">
        <f t="shared" si="2378"/>
        <v>0</v>
      </c>
      <c r="GE324" s="625"/>
      <c r="GF324" s="426">
        <v>8.0</v>
      </c>
      <c r="GG324" s="427" t="s">
        <v>130</v>
      </c>
      <c r="GH324" s="428" t="s">
        <v>121</v>
      </c>
      <c r="GI324" s="428" t="s">
        <v>123</v>
      </c>
      <c r="GJ324" s="429"/>
      <c r="GK324" s="429"/>
      <c r="GL324" s="429">
        <f t="shared" si="2379"/>
        <v>0</v>
      </c>
      <c r="GM324" s="430"/>
      <c r="GN324" s="429">
        <f t="shared" si="2380"/>
        <v>0</v>
      </c>
      <c r="GO324" s="431"/>
      <c r="GP324" s="432"/>
      <c r="GQ324" s="432"/>
      <c r="GR324" s="429">
        <f t="shared" si="2381"/>
        <v>0</v>
      </c>
      <c r="GS324" s="430">
        <v>0.294289866351475</v>
      </c>
      <c r="GT324" s="433">
        <f t="shared" si="2382"/>
        <v>0</v>
      </c>
      <c r="GU324" s="433">
        <f t="shared" si="2383"/>
        <v>0</v>
      </c>
      <c r="GV324" s="625"/>
      <c r="GW324" s="426">
        <v>8.0</v>
      </c>
      <c r="GX324" s="427" t="s">
        <v>130</v>
      </c>
      <c r="GY324" s="428" t="s">
        <v>121</v>
      </c>
      <c r="GZ324" s="428" t="s">
        <v>123</v>
      </c>
      <c r="HA324" s="429"/>
      <c r="HB324" s="429"/>
      <c r="HC324" s="429">
        <f t="shared" si="2384"/>
        <v>0</v>
      </c>
      <c r="HD324" s="430"/>
      <c r="HE324" s="429">
        <f t="shared" si="2385"/>
        <v>0</v>
      </c>
      <c r="HF324" s="431"/>
      <c r="HG324" s="432"/>
      <c r="HH324" s="432"/>
      <c r="HI324" s="429">
        <f t="shared" si="2386"/>
        <v>0</v>
      </c>
      <c r="HJ324" s="430">
        <v>0.294289866351475</v>
      </c>
      <c r="HK324" s="433">
        <f t="shared" si="2387"/>
        <v>0</v>
      </c>
      <c r="HL324" s="433">
        <f t="shared" si="2388"/>
        <v>0</v>
      </c>
      <c r="HM324" s="625"/>
      <c r="HN324" s="426">
        <v>8.0</v>
      </c>
      <c r="HO324" s="427" t="s">
        <v>130</v>
      </c>
      <c r="HP324" s="428" t="s">
        <v>121</v>
      </c>
      <c r="HQ324" s="428" t="s">
        <v>123</v>
      </c>
      <c r="HR324" s="429"/>
      <c r="HS324" s="429"/>
      <c r="HT324" s="429">
        <f t="shared" si="2389"/>
        <v>0</v>
      </c>
      <c r="HU324" s="430"/>
      <c r="HV324" s="429">
        <f t="shared" si="2390"/>
        <v>0</v>
      </c>
      <c r="HW324" s="431"/>
      <c r="HX324" s="432"/>
      <c r="HY324" s="432"/>
      <c r="HZ324" s="429">
        <f t="shared" si="2391"/>
        <v>0</v>
      </c>
      <c r="IA324" s="430">
        <v>0.294289866351475</v>
      </c>
      <c r="IB324" s="433">
        <f t="shared" si="2392"/>
        <v>0</v>
      </c>
      <c r="IC324" s="433">
        <f t="shared" si="2393"/>
        <v>0</v>
      </c>
      <c r="ID324" s="625"/>
      <c r="IE324" s="426">
        <v>8.0</v>
      </c>
      <c r="IF324" s="427" t="s">
        <v>130</v>
      </c>
      <c r="IG324" s="428" t="s">
        <v>121</v>
      </c>
      <c r="IH324" s="428" t="s">
        <v>123</v>
      </c>
      <c r="II324" s="429"/>
      <c r="IJ324" s="429"/>
      <c r="IK324" s="429">
        <f t="shared" si="2394"/>
        <v>0</v>
      </c>
      <c r="IL324" s="430"/>
      <c r="IM324" s="429">
        <f t="shared" si="2395"/>
        <v>0</v>
      </c>
      <c r="IN324" s="431"/>
      <c r="IO324" s="432"/>
      <c r="IP324" s="432"/>
      <c r="IQ324" s="429">
        <f t="shared" si="2396"/>
        <v>0</v>
      </c>
      <c r="IR324" s="430">
        <v>0.294289866351475</v>
      </c>
      <c r="IS324" s="433">
        <f t="shared" si="2397"/>
        <v>0</v>
      </c>
      <c r="IT324" s="433">
        <f t="shared" si="2398"/>
        <v>0</v>
      </c>
      <c r="IU324" s="625"/>
      <c r="IV324" s="426">
        <v>8.0</v>
      </c>
      <c r="IW324" s="427" t="s">
        <v>130</v>
      </c>
      <c r="IX324" s="428" t="s">
        <v>121</v>
      </c>
      <c r="IY324" s="428" t="s">
        <v>123</v>
      </c>
      <c r="IZ324" s="429"/>
      <c r="JA324" s="429"/>
      <c r="JB324" s="429">
        <f t="shared" si="2399"/>
        <v>0</v>
      </c>
      <c r="JC324" s="430"/>
      <c r="JD324" s="429">
        <f t="shared" si="2400"/>
        <v>0</v>
      </c>
      <c r="JE324" s="431"/>
      <c r="JF324" s="432"/>
      <c r="JG324" s="432"/>
      <c r="JH324" s="429">
        <f t="shared" si="2401"/>
        <v>0</v>
      </c>
      <c r="JI324" s="430">
        <v>0.294289866351475</v>
      </c>
      <c r="JJ324" s="433">
        <f t="shared" si="2402"/>
        <v>0</v>
      </c>
      <c r="JK324" s="433">
        <f t="shared" si="2403"/>
        <v>0</v>
      </c>
      <c r="JL324" s="625"/>
      <c r="JM324" s="426">
        <v>8.0</v>
      </c>
      <c r="JN324" s="427" t="s">
        <v>130</v>
      </c>
      <c r="JO324" s="428" t="s">
        <v>121</v>
      </c>
      <c r="JP324" s="428" t="s">
        <v>123</v>
      </c>
      <c r="JQ324" s="429"/>
      <c r="JR324" s="429"/>
      <c r="JS324" s="429">
        <f t="shared" si="2404"/>
        <v>0</v>
      </c>
      <c r="JT324" s="430"/>
      <c r="JU324" s="429">
        <f t="shared" si="2405"/>
        <v>0</v>
      </c>
      <c r="JV324" s="431"/>
      <c r="JW324" s="432"/>
      <c r="JX324" s="432"/>
      <c r="JY324" s="429">
        <f t="shared" si="2406"/>
        <v>0</v>
      </c>
      <c r="JZ324" s="430">
        <v>0.294289866351475</v>
      </c>
      <c r="KA324" s="433">
        <f t="shared" si="2407"/>
        <v>0</v>
      </c>
      <c r="KB324" s="433">
        <f t="shared" si="2408"/>
        <v>0</v>
      </c>
      <c r="KC324" s="625"/>
      <c r="KD324" s="426">
        <v>8.0</v>
      </c>
      <c r="KE324" s="427" t="s">
        <v>130</v>
      </c>
      <c r="KF324" s="428" t="s">
        <v>121</v>
      </c>
      <c r="KG324" s="428" t="s">
        <v>123</v>
      </c>
      <c r="KH324" s="429"/>
      <c r="KI324" s="429"/>
      <c r="KJ324" s="429">
        <f t="shared" si="2409"/>
        <v>0</v>
      </c>
      <c r="KK324" s="430"/>
      <c r="KL324" s="429">
        <f t="shared" si="2410"/>
        <v>0</v>
      </c>
      <c r="KM324" s="431"/>
      <c r="KN324" s="432"/>
      <c r="KO324" s="432"/>
      <c r="KP324" s="429">
        <f t="shared" si="2411"/>
        <v>0</v>
      </c>
      <c r="KQ324" s="430">
        <v>0.294289866351475</v>
      </c>
      <c r="KR324" s="433">
        <f t="shared" si="2412"/>
        <v>0</v>
      </c>
      <c r="KS324" s="433">
        <f t="shared" si="2413"/>
        <v>0</v>
      </c>
      <c r="KT324" s="625"/>
      <c r="KU324" s="436"/>
    </row>
    <row r="325" ht="15.75" customHeight="1">
      <c r="A325" s="426">
        <v>9.0</v>
      </c>
      <c r="B325" s="427" t="s">
        <v>131</v>
      </c>
      <c r="C325" s="428" t="s">
        <v>121</v>
      </c>
      <c r="D325" s="428" t="s">
        <v>123</v>
      </c>
      <c r="E325" s="429"/>
      <c r="F325" s="429"/>
      <c r="G325" s="429">
        <f t="shared" si="2324"/>
        <v>0</v>
      </c>
      <c r="H325" s="430"/>
      <c r="I325" s="429">
        <f t="shared" si="2325"/>
        <v>0</v>
      </c>
      <c r="J325" s="431"/>
      <c r="K325" s="432"/>
      <c r="L325" s="432"/>
      <c r="M325" s="429">
        <f t="shared" si="2326"/>
        <v>0</v>
      </c>
      <c r="N325" s="430">
        <v>0.294289866351475</v>
      </c>
      <c r="O325" s="433">
        <f t="shared" si="2327"/>
        <v>0</v>
      </c>
      <c r="P325" s="433">
        <f t="shared" si="2328"/>
        <v>0</v>
      </c>
      <c r="Q325" s="625"/>
      <c r="R325" s="426">
        <v>9.0</v>
      </c>
      <c r="S325" s="427" t="s">
        <v>131</v>
      </c>
      <c r="T325" s="428" t="s">
        <v>121</v>
      </c>
      <c r="U325" s="428" t="s">
        <v>123</v>
      </c>
      <c r="V325" s="429"/>
      <c r="W325" s="429"/>
      <c r="X325" s="429">
        <f t="shared" si="2329"/>
        <v>0</v>
      </c>
      <c r="Y325" s="430"/>
      <c r="Z325" s="429">
        <f t="shared" si="2330"/>
        <v>0</v>
      </c>
      <c r="AA325" s="431"/>
      <c r="AB325" s="432"/>
      <c r="AC325" s="432"/>
      <c r="AD325" s="429">
        <f t="shared" si="2331"/>
        <v>0</v>
      </c>
      <c r="AE325" s="430">
        <v>0.294289866351475</v>
      </c>
      <c r="AF325" s="433">
        <f t="shared" si="2332"/>
        <v>0</v>
      </c>
      <c r="AG325" s="433">
        <f t="shared" si="2333"/>
        <v>0</v>
      </c>
      <c r="AH325" s="625"/>
      <c r="AI325" s="426">
        <v>9.0</v>
      </c>
      <c r="AJ325" s="427" t="s">
        <v>131</v>
      </c>
      <c r="AK325" s="428" t="s">
        <v>121</v>
      </c>
      <c r="AL325" s="428" t="s">
        <v>123</v>
      </c>
      <c r="AM325" s="429"/>
      <c r="AN325" s="429"/>
      <c r="AO325" s="429">
        <f t="shared" si="2334"/>
        <v>0</v>
      </c>
      <c r="AP325" s="430"/>
      <c r="AQ325" s="429">
        <f t="shared" si="2335"/>
        <v>0</v>
      </c>
      <c r="AR325" s="431"/>
      <c r="AS325" s="432"/>
      <c r="AT325" s="432"/>
      <c r="AU325" s="429">
        <f t="shared" si="2336"/>
        <v>0</v>
      </c>
      <c r="AV325" s="430">
        <v>0.294289866351475</v>
      </c>
      <c r="AW325" s="433">
        <f t="shared" si="2337"/>
        <v>0</v>
      </c>
      <c r="AX325" s="433">
        <f t="shared" si="2338"/>
        <v>0</v>
      </c>
      <c r="AY325" s="625"/>
      <c r="AZ325" s="426">
        <v>9.0</v>
      </c>
      <c r="BA325" s="427" t="s">
        <v>131</v>
      </c>
      <c r="BB325" s="428" t="s">
        <v>121</v>
      </c>
      <c r="BC325" s="428" t="s">
        <v>123</v>
      </c>
      <c r="BD325" s="429"/>
      <c r="BE325" s="429"/>
      <c r="BF325" s="429">
        <f t="shared" si="2339"/>
        <v>0</v>
      </c>
      <c r="BG325" s="430"/>
      <c r="BH325" s="429">
        <f t="shared" si="2340"/>
        <v>0</v>
      </c>
      <c r="BI325" s="431"/>
      <c r="BJ325" s="432"/>
      <c r="BK325" s="432"/>
      <c r="BL325" s="429">
        <f t="shared" si="2341"/>
        <v>0</v>
      </c>
      <c r="BM325" s="430">
        <v>0.294289866351475</v>
      </c>
      <c r="BN325" s="433">
        <f t="shared" si="2342"/>
        <v>0</v>
      </c>
      <c r="BO325" s="433">
        <f t="shared" si="2343"/>
        <v>0</v>
      </c>
      <c r="BP325" s="625"/>
      <c r="BQ325" s="426">
        <v>9.0</v>
      </c>
      <c r="BR325" s="427" t="s">
        <v>131</v>
      </c>
      <c r="BS325" s="428" t="s">
        <v>121</v>
      </c>
      <c r="BT325" s="428" t="s">
        <v>123</v>
      </c>
      <c r="BU325" s="429"/>
      <c r="BV325" s="429"/>
      <c r="BW325" s="429">
        <f t="shared" si="2344"/>
        <v>0</v>
      </c>
      <c r="BX325" s="430"/>
      <c r="BY325" s="429">
        <f t="shared" si="2345"/>
        <v>0</v>
      </c>
      <c r="BZ325" s="431"/>
      <c r="CA325" s="432"/>
      <c r="CB325" s="432"/>
      <c r="CC325" s="429">
        <f t="shared" si="2346"/>
        <v>0</v>
      </c>
      <c r="CD325" s="430">
        <v>0.294289866351475</v>
      </c>
      <c r="CE325" s="433">
        <f t="shared" si="2347"/>
        <v>0</v>
      </c>
      <c r="CF325" s="433">
        <f t="shared" si="2348"/>
        <v>0</v>
      </c>
      <c r="CG325" s="625"/>
      <c r="CH325" s="426">
        <v>9.0</v>
      </c>
      <c r="CI325" s="427" t="s">
        <v>131</v>
      </c>
      <c r="CJ325" s="428" t="s">
        <v>121</v>
      </c>
      <c r="CK325" s="428" t="s">
        <v>123</v>
      </c>
      <c r="CL325" s="429"/>
      <c r="CM325" s="429"/>
      <c r="CN325" s="429">
        <f t="shared" si="2349"/>
        <v>0</v>
      </c>
      <c r="CO325" s="430"/>
      <c r="CP325" s="429">
        <f t="shared" si="2350"/>
        <v>0</v>
      </c>
      <c r="CQ325" s="431"/>
      <c r="CR325" s="432"/>
      <c r="CS325" s="432"/>
      <c r="CT325" s="429">
        <f t="shared" si="2351"/>
        <v>0</v>
      </c>
      <c r="CU325" s="430">
        <v>0.294289866351475</v>
      </c>
      <c r="CV325" s="433">
        <f t="shared" si="2352"/>
        <v>0</v>
      </c>
      <c r="CW325" s="433">
        <f t="shared" si="2353"/>
        <v>0</v>
      </c>
      <c r="CX325" s="625"/>
      <c r="CY325" s="426">
        <v>9.0</v>
      </c>
      <c r="CZ325" s="427" t="s">
        <v>131</v>
      </c>
      <c r="DA325" s="428" t="s">
        <v>121</v>
      </c>
      <c r="DB325" s="428" t="s">
        <v>123</v>
      </c>
      <c r="DC325" s="429"/>
      <c r="DD325" s="429"/>
      <c r="DE325" s="429">
        <f t="shared" si="2354"/>
        <v>0</v>
      </c>
      <c r="DF325" s="430"/>
      <c r="DG325" s="429">
        <f t="shared" si="2355"/>
        <v>0</v>
      </c>
      <c r="DH325" s="431"/>
      <c r="DI325" s="432"/>
      <c r="DJ325" s="432"/>
      <c r="DK325" s="429">
        <f t="shared" si="2356"/>
        <v>0</v>
      </c>
      <c r="DL325" s="430">
        <v>0.294289866351475</v>
      </c>
      <c r="DM325" s="433">
        <f t="shared" si="2357"/>
        <v>0</v>
      </c>
      <c r="DN325" s="433">
        <f t="shared" si="2358"/>
        <v>0</v>
      </c>
      <c r="DO325" s="625"/>
      <c r="DP325" s="426">
        <v>9.0</v>
      </c>
      <c r="DQ325" s="427" t="s">
        <v>131</v>
      </c>
      <c r="DR325" s="428" t="s">
        <v>121</v>
      </c>
      <c r="DS325" s="428" t="s">
        <v>123</v>
      </c>
      <c r="DT325" s="429"/>
      <c r="DU325" s="429"/>
      <c r="DV325" s="429">
        <f t="shared" si="2359"/>
        <v>0</v>
      </c>
      <c r="DW325" s="430"/>
      <c r="DX325" s="429">
        <f t="shared" si="2360"/>
        <v>0</v>
      </c>
      <c r="DY325" s="431"/>
      <c r="DZ325" s="432"/>
      <c r="EA325" s="432"/>
      <c r="EB325" s="429">
        <f t="shared" si="2361"/>
        <v>0</v>
      </c>
      <c r="EC325" s="430">
        <v>0.294289866351475</v>
      </c>
      <c r="ED325" s="433">
        <f t="shared" si="2362"/>
        <v>0</v>
      </c>
      <c r="EE325" s="433">
        <f t="shared" si="2363"/>
        <v>0</v>
      </c>
      <c r="EF325" s="625"/>
      <c r="EG325" s="426">
        <v>9.0</v>
      </c>
      <c r="EH325" s="427" t="s">
        <v>131</v>
      </c>
      <c r="EI325" s="428" t="s">
        <v>121</v>
      </c>
      <c r="EJ325" s="428" t="s">
        <v>123</v>
      </c>
      <c r="EK325" s="429"/>
      <c r="EL325" s="429"/>
      <c r="EM325" s="429">
        <f t="shared" si="2364"/>
        <v>0</v>
      </c>
      <c r="EN325" s="430"/>
      <c r="EO325" s="429">
        <f t="shared" si="2365"/>
        <v>0</v>
      </c>
      <c r="EP325" s="431"/>
      <c r="EQ325" s="432"/>
      <c r="ER325" s="432"/>
      <c r="ES325" s="429">
        <f t="shared" si="2366"/>
        <v>0</v>
      </c>
      <c r="ET325" s="430">
        <v>0.294289866351475</v>
      </c>
      <c r="EU325" s="433">
        <f t="shared" si="2367"/>
        <v>0</v>
      </c>
      <c r="EV325" s="433">
        <f t="shared" si="2368"/>
        <v>0</v>
      </c>
      <c r="EW325" s="625"/>
      <c r="EX325" s="426">
        <v>9.0</v>
      </c>
      <c r="EY325" s="427" t="s">
        <v>131</v>
      </c>
      <c r="EZ325" s="428" t="s">
        <v>121</v>
      </c>
      <c r="FA325" s="428" t="s">
        <v>123</v>
      </c>
      <c r="FB325" s="429"/>
      <c r="FC325" s="429"/>
      <c r="FD325" s="429">
        <f t="shared" si="2369"/>
        <v>0</v>
      </c>
      <c r="FE325" s="430"/>
      <c r="FF325" s="429">
        <f t="shared" si="2370"/>
        <v>0</v>
      </c>
      <c r="FG325" s="431"/>
      <c r="FH325" s="432"/>
      <c r="FI325" s="432"/>
      <c r="FJ325" s="429">
        <f t="shared" si="2371"/>
        <v>0</v>
      </c>
      <c r="FK325" s="430">
        <v>0.294289866351475</v>
      </c>
      <c r="FL325" s="433">
        <f t="shared" si="2372"/>
        <v>0</v>
      </c>
      <c r="FM325" s="433">
        <f t="shared" si="2373"/>
        <v>0</v>
      </c>
      <c r="FN325" s="625"/>
      <c r="FO325" s="426">
        <v>9.0</v>
      </c>
      <c r="FP325" s="427" t="s">
        <v>131</v>
      </c>
      <c r="FQ325" s="428" t="s">
        <v>121</v>
      </c>
      <c r="FR325" s="428" t="s">
        <v>123</v>
      </c>
      <c r="FS325" s="429"/>
      <c r="FT325" s="429"/>
      <c r="FU325" s="429">
        <f t="shared" si="2374"/>
        <v>0</v>
      </c>
      <c r="FV325" s="430"/>
      <c r="FW325" s="429">
        <f t="shared" si="2375"/>
        <v>0</v>
      </c>
      <c r="FX325" s="431"/>
      <c r="FY325" s="432"/>
      <c r="FZ325" s="432"/>
      <c r="GA325" s="429">
        <f t="shared" si="2376"/>
        <v>0</v>
      </c>
      <c r="GB325" s="430">
        <v>0.294289866351475</v>
      </c>
      <c r="GC325" s="433">
        <f t="shared" si="2377"/>
        <v>0</v>
      </c>
      <c r="GD325" s="433">
        <f t="shared" si="2378"/>
        <v>0</v>
      </c>
      <c r="GE325" s="625"/>
      <c r="GF325" s="426">
        <v>9.0</v>
      </c>
      <c r="GG325" s="427" t="s">
        <v>131</v>
      </c>
      <c r="GH325" s="428" t="s">
        <v>121</v>
      </c>
      <c r="GI325" s="428" t="s">
        <v>123</v>
      </c>
      <c r="GJ325" s="429"/>
      <c r="GK325" s="429"/>
      <c r="GL325" s="429">
        <f t="shared" si="2379"/>
        <v>0</v>
      </c>
      <c r="GM325" s="430"/>
      <c r="GN325" s="429">
        <f t="shared" si="2380"/>
        <v>0</v>
      </c>
      <c r="GO325" s="431"/>
      <c r="GP325" s="432"/>
      <c r="GQ325" s="432"/>
      <c r="GR325" s="429">
        <f t="shared" si="2381"/>
        <v>0</v>
      </c>
      <c r="GS325" s="430">
        <v>0.294289866351475</v>
      </c>
      <c r="GT325" s="433">
        <f t="shared" si="2382"/>
        <v>0</v>
      </c>
      <c r="GU325" s="433">
        <f t="shared" si="2383"/>
        <v>0</v>
      </c>
      <c r="GV325" s="625"/>
      <c r="GW325" s="426">
        <v>9.0</v>
      </c>
      <c r="GX325" s="427" t="s">
        <v>131</v>
      </c>
      <c r="GY325" s="428" t="s">
        <v>121</v>
      </c>
      <c r="GZ325" s="428" t="s">
        <v>123</v>
      </c>
      <c r="HA325" s="429"/>
      <c r="HB325" s="429"/>
      <c r="HC325" s="429">
        <f t="shared" si="2384"/>
        <v>0</v>
      </c>
      <c r="HD325" s="430"/>
      <c r="HE325" s="429">
        <f t="shared" si="2385"/>
        <v>0</v>
      </c>
      <c r="HF325" s="431"/>
      <c r="HG325" s="432"/>
      <c r="HH325" s="432"/>
      <c r="HI325" s="429">
        <f t="shared" si="2386"/>
        <v>0</v>
      </c>
      <c r="HJ325" s="430">
        <v>0.294289866351475</v>
      </c>
      <c r="HK325" s="433">
        <f t="shared" si="2387"/>
        <v>0</v>
      </c>
      <c r="HL325" s="433">
        <f t="shared" si="2388"/>
        <v>0</v>
      </c>
      <c r="HM325" s="625"/>
      <c r="HN325" s="426">
        <v>9.0</v>
      </c>
      <c r="HO325" s="427" t="s">
        <v>131</v>
      </c>
      <c r="HP325" s="428" t="s">
        <v>121</v>
      </c>
      <c r="HQ325" s="428" t="s">
        <v>123</v>
      </c>
      <c r="HR325" s="429"/>
      <c r="HS325" s="429"/>
      <c r="HT325" s="429">
        <f t="shared" si="2389"/>
        <v>0</v>
      </c>
      <c r="HU325" s="430"/>
      <c r="HV325" s="429">
        <f t="shared" si="2390"/>
        <v>0</v>
      </c>
      <c r="HW325" s="431"/>
      <c r="HX325" s="432"/>
      <c r="HY325" s="432"/>
      <c r="HZ325" s="429">
        <f t="shared" si="2391"/>
        <v>0</v>
      </c>
      <c r="IA325" s="430">
        <v>0.294289866351475</v>
      </c>
      <c r="IB325" s="433">
        <f t="shared" si="2392"/>
        <v>0</v>
      </c>
      <c r="IC325" s="433">
        <f t="shared" si="2393"/>
        <v>0</v>
      </c>
      <c r="ID325" s="625"/>
      <c r="IE325" s="426">
        <v>9.0</v>
      </c>
      <c r="IF325" s="427" t="s">
        <v>131</v>
      </c>
      <c r="IG325" s="428" t="s">
        <v>121</v>
      </c>
      <c r="IH325" s="428" t="s">
        <v>123</v>
      </c>
      <c r="II325" s="429"/>
      <c r="IJ325" s="429"/>
      <c r="IK325" s="429">
        <f t="shared" si="2394"/>
        <v>0</v>
      </c>
      <c r="IL325" s="430"/>
      <c r="IM325" s="429">
        <f t="shared" si="2395"/>
        <v>0</v>
      </c>
      <c r="IN325" s="431"/>
      <c r="IO325" s="432"/>
      <c r="IP325" s="432"/>
      <c r="IQ325" s="429">
        <f t="shared" si="2396"/>
        <v>0</v>
      </c>
      <c r="IR325" s="430">
        <v>0.294289866351475</v>
      </c>
      <c r="IS325" s="433">
        <f t="shared" si="2397"/>
        <v>0</v>
      </c>
      <c r="IT325" s="433">
        <f t="shared" si="2398"/>
        <v>0</v>
      </c>
      <c r="IU325" s="625"/>
      <c r="IV325" s="426">
        <v>9.0</v>
      </c>
      <c r="IW325" s="427" t="s">
        <v>131</v>
      </c>
      <c r="IX325" s="428" t="s">
        <v>121</v>
      </c>
      <c r="IY325" s="428" t="s">
        <v>123</v>
      </c>
      <c r="IZ325" s="429"/>
      <c r="JA325" s="429"/>
      <c r="JB325" s="429">
        <f t="shared" si="2399"/>
        <v>0</v>
      </c>
      <c r="JC325" s="430"/>
      <c r="JD325" s="429">
        <f t="shared" si="2400"/>
        <v>0</v>
      </c>
      <c r="JE325" s="431"/>
      <c r="JF325" s="432"/>
      <c r="JG325" s="432"/>
      <c r="JH325" s="429">
        <f t="shared" si="2401"/>
        <v>0</v>
      </c>
      <c r="JI325" s="430">
        <v>0.294289866351475</v>
      </c>
      <c r="JJ325" s="433">
        <f t="shared" si="2402"/>
        <v>0</v>
      </c>
      <c r="JK325" s="433">
        <f t="shared" si="2403"/>
        <v>0</v>
      </c>
      <c r="JL325" s="625"/>
      <c r="JM325" s="426">
        <v>9.0</v>
      </c>
      <c r="JN325" s="427" t="s">
        <v>131</v>
      </c>
      <c r="JO325" s="428" t="s">
        <v>121</v>
      </c>
      <c r="JP325" s="428" t="s">
        <v>123</v>
      </c>
      <c r="JQ325" s="429"/>
      <c r="JR325" s="429"/>
      <c r="JS325" s="429">
        <f t="shared" si="2404"/>
        <v>0</v>
      </c>
      <c r="JT325" s="430"/>
      <c r="JU325" s="429">
        <f t="shared" si="2405"/>
        <v>0</v>
      </c>
      <c r="JV325" s="431"/>
      <c r="JW325" s="432"/>
      <c r="JX325" s="432"/>
      <c r="JY325" s="429">
        <f t="shared" si="2406"/>
        <v>0</v>
      </c>
      <c r="JZ325" s="430">
        <v>0.294289866351475</v>
      </c>
      <c r="KA325" s="433">
        <f t="shared" si="2407"/>
        <v>0</v>
      </c>
      <c r="KB325" s="433">
        <f t="shared" si="2408"/>
        <v>0</v>
      </c>
      <c r="KC325" s="625"/>
      <c r="KD325" s="426">
        <v>9.0</v>
      </c>
      <c r="KE325" s="427" t="s">
        <v>131</v>
      </c>
      <c r="KF325" s="428" t="s">
        <v>121</v>
      </c>
      <c r="KG325" s="428" t="s">
        <v>123</v>
      </c>
      <c r="KH325" s="429"/>
      <c r="KI325" s="429"/>
      <c r="KJ325" s="429">
        <f t="shared" si="2409"/>
        <v>0</v>
      </c>
      <c r="KK325" s="430"/>
      <c r="KL325" s="429">
        <f t="shared" si="2410"/>
        <v>0</v>
      </c>
      <c r="KM325" s="431"/>
      <c r="KN325" s="432"/>
      <c r="KO325" s="432"/>
      <c r="KP325" s="429">
        <f t="shared" si="2411"/>
        <v>0</v>
      </c>
      <c r="KQ325" s="430">
        <v>0.294289866351475</v>
      </c>
      <c r="KR325" s="433">
        <f t="shared" si="2412"/>
        <v>0</v>
      </c>
      <c r="KS325" s="433">
        <f t="shared" si="2413"/>
        <v>0</v>
      </c>
      <c r="KT325" s="625"/>
      <c r="KU325" s="436"/>
    </row>
    <row r="326" ht="15.75" customHeight="1">
      <c r="A326" s="426">
        <v>10.0</v>
      </c>
      <c r="B326" s="427" t="s">
        <v>132</v>
      </c>
      <c r="C326" s="428" t="s">
        <v>121</v>
      </c>
      <c r="D326" s="428" t="s">
        <v>123</v>
      </c>
      <c r="E326" s="429"/>
      <c r="F326" s="429"/>
      <c r="G326" s="429">
        <f t="shared" si="2324"/>
        <v>0</v>
      </c>
      <c r="H326" s="430"/>
      <c r="I326" s="429">
        <f t="shared" si="2325"/>
        <v>0</v>
      </c>
      <c r="J326" s="431"/>
      <c r="K326" s="432"/>
      <c r="L326" s="432"/>
      <c r="M326" s="429">
        <f t="shared" si="2326"/>
        <v>0</v>
      </c>
      <c r="N326" s="430">
        <v>0.294289866351475</v>
      </c>
      <c r="O326" s="433">
        <f t="shared" si="2327"/>
        <v>0</v>
      </c>
      <c r="P326" s="433">
        <f t="shared" si="2328"/>
        <v>0</v>
      </c>
      <c r="Q326" s="625"/>
      <c r="R326" s="426">
        <v>10.0</v>
      </c>
      <c r="S326" s="427" t="s">
        <v>132</v>
      </c>
      <c r="T326" s="428" t="s">
        <v>121</v>
      </c>
      <c r="U326" s="428" t="s">
        <v>123</v>
      </c>
      <c r="V326" s="429"/>
      <c r="W326" s="429"/>
      <c r="X326" s="429">
        <f t="shared" si="2329"/>
        <v>0</v>
      </c>
      <c r="Y326" s="430"/>
      <c r="Z326" s="429">
        <f t="shared" si="2330"/>
        <v>0</v>
      </c>
      <c r="AA326" s="431"/>
      <c r="AB326" s="432"/>
      <c r="AC326" s="432"/>
      <c r="AD326" s="429">
        <f t="shared" si="2331"/>
        <v>0</v>
      </c>
      <c r="AE326" s="430">
        <v>0.294289866351475</v>
      </c>
      <c r="AF326" s="433">
        <f t="shared" si="2332"/>
        <v>0</v>
      </c>
      <c r="AG326" s="433">
        <f t="shared" si="2333"/>
        <v>0</v>
      </c>
      <c r="AH326" s="625"/>
      <c r="AI326" s="426">
        <v>10.0</v>
      </c>
      <c r="AJ326" s="427" t="s">
        <v>132</v>
      </c>
      <c r="AK326" s="428" t="s">
        <v>121</v>
      </c>
      <c r="AL326" s="428" t="s">
        <v>123</v>
      </c>
      <c r="AM326" s="429"/>
      <c r="AN326" s="429"/>
      <c r="AO326" s="429">
        <f t="shared" si="2334"/>
        <v>0</v>
      </c>
      <c r="AP326" s="430"/>
      <c r="AQ326" s="429">
        <f t="shared" si="2335"/>
        <v>0</v>
      </c>
      <c r="AR326" s="431"/>
      <c r="AS326" s="432"/>
      <c r="AT326" s="432"/>
      <c r="AU326" s="429">
        <f t="shared" si="2336"/>
        <v>0</v>
      </c>
      <c r="AV326" s="430">
        <v>0.294289866351475</v>
      </c>
      <c r="AW326" s="433">
        <f t="shared" si="2337"/>
        <v>0</v>
      </c>
      <c r="AX326" s="433">
        <f t="shared" si="2338"/>
        <v>0</v>
      </c>
      <c r="AY326" s="625"/>
      <c r="AZ326" s="426">
        <v>10.0</v>
      </c>
      <c r="BA326" s="427" t="s">
        <v>132</v>
      </c>
      <c r="BB326" s="428" t="s">
        <v>121</v>
      </c>
      <c r="BC326" s="428" t="s">
        <v>123</v>
      </c>
      <c r="BD326" s="429"/>
      <c r="BE326" s="429"/>
      <c r="BF326" s="429">
        <f t="shared" si="2339"/>
        <v>0</v>
      </c>
      <c r="BG326" s="430"/>
      <c r="BH326" s="429">
        <f t="shared" si="2340"/>
        <v>0</v>
      </c>
      <c r="BI326" s="431"/>
      <c r="BJ326" s="432"/>
      <c r="BK326" s="432"/>
      <c r="BL326" s="429">
        <f t="shared" si="2341"/>
        <v>0</v>
      </c>
      <c r="BM326" s="430">
        <v>0.294289866351475</v>
      </c>
      <c r="BN326" s="433">
        <f t="shared" si="2342"/>
        <v>0</v>
      </c>
      <c r="BO326" s="433">
        <f t="shared" si="2343"/>
        <v>0</v>
      </c>
      <c r="BP326" s="625"/>
      <c r="BQ326" s="426">
        <v>10.0</v>
      </c>
      <c r="BR326" s="427" t="s">
        <v>132</v>
      </c>
      <c r="BS326" s="428" t="s">
        <v>121</v>
      </c>
      <c r="BT326" s="428" t="s">
        <v>123</v>
      </c>
      <c r="BU326" s="429"/>
      <c r="BV326" s="429"/>
      <c r="BW326" s="429">
        <f t="shared" si="2344"/>
        <v>0</v>
      </c>
      <c r="BX326" s="430"/>
      <c r="BY326" s="429">
        <f t="shared" si="2345"/>
        <v>0</v>
      </c>
      <c r="BZ326" s="431"/>
      <c r="CA326" s="432"/>
      <c r="CB326" s="432"/>
      <c r="CC326" s="429">
        <f t="shared" si="2346"/>
        <v>0</v>
      </c>
      <c r="CD326" s="430">
        <v>0.294289866351475</v>
      </c>
      <c r="CE326" s="433">
        <f t="shared" si="2347"/>
        <v>0</v>
      </c>
      <c r="CF326" s="433">
        <f t="shared" si="2348"/>
        <v>0</v>
      </c>
      <c r="CG326" s="625"/>
      <c r="CH326" s="426">
        <v>10.0</v>
      </c>
      <c r="CI326" s="427" t="s">
        <v>132</v>
      </c>
      <c r="CJ326" s="428" t="s">
        <v>121</v>
      </c>
      <c r="CK326" s="428" t="s">
        <v>123</v>
      </c>
      <c r="CL326" s="429"/>
      <c r="CM326" s="429"/>
      <c r="CN326" s="429">
        <f t="shared" si="2349"/>
        <v>0</v>
      </c>
      <c r="CO326" s="430"/>
      <c r="CP326" s="429">
        <f t="shared" si="2350"/>
        <v>0</v>
      </c>
      <c r="CQ326" s="431"/>
      <c r="CR326" s="432"/>
      <c r="CS326" s="432"/>
      <c r="CT326" s="429">
        <f t="shared" si="2351"/>
        <v>0</v>
      </c>
      <c r="CU326" s="430">
        <v>0.294289866351475</v>
      </c>
      <c r="CV326" s="433">
        <f t="shared" si="2352"/>
        <v>0</v>
      </c>
      <c r="CW326" s="433">
        <f t="shared" si="2353"/>
        <v>0</v>
      </c>
      <c r="CX326" s="625"/>
      <c r="CY326" s="426">
        <v>10.0</v>
      </c>
      <c r="CZ326" s="427" t="s">
        <v>132</v>
      </c>
      <c r="DA326" s="428" t="s">
        <v>121</v>
      </c>
      <c r="DB326" s="428" t="s">
        <v>123</v>
      </c>
      <c r="DC326" s="429"/>
      <c r="DD326" s="429"/>
      <c r="DE326" s="429">
        <f t="shared" si="2354"/>
        <v>0</v>
      </c>
      <c r="DF326" s="430"/>
      <c r="DG326" s="429">
        <f t="shared" si="2355"/>
        <v>0</v>
      </c>
      <c r="DH326" s="431"/>
      <c r="DI326" s="432"/>
      <c r="DJ326" s="432"/>
      <c r="DK326" s="429">
        <f t="shared" si="2356"/>
        <v>0</v>
      </c>
      <c r="DL326" s="430">
        <v>0.294289866351475</v>
      </c>
      <c r="DM326" s="433">
        <f t="shared" si="2357"/>
        <v>0</v>
      </c>
      <c r="DN326" s="433">
        <f t="shared" si="2358"/>
        <v>0</v>
      </c>
      <c r="DO326" s="625"/>
      <c r="DP326" s="426">
        <v>10.0</v>
      </c>
      <c r="DQ326" s="427" t="s">
        <v>132</v>
      </c>
      <c r="DR326" s="428" t="s">
        <v>121</v>
      </c>
      <c r="DS326" s="428" t="s">
        <v>123</v>
      </c>
      <c r="DT326" s="429"/>
      <c r="DU326" s="429"/>
      <c r="DV326" s="429">
        <f t="shared" si="2359"/>
        <v>0</v>
      </c>
      <c r="DW326" s="430"/>
      <c r="DX326" s="429">
        <f t="shared" si="2360"/>
        <v>0</v>
      </c>
      <c r="DY326" s="431"/>
      <c r="DZ326" s="432"/>
      <c r="EA326" s="432"/>
      <c r="EB326" s="429">
        <f t="shared" si="2361"/>
        <v>0</v>
      </c>
      <c r="EC326" s="430">
        <v>0.294289866351475</v>
      </c>
      <c r="ED326" s="433">
        <f t="shared" si="2362"/>
        <v>0</v>
      </c>
      <c r="EE326" s="433">
        <f t="shared" si="2363"/>
        <v>0</v>
      </c>
      <c r="EF326" s="625"/>
      <c r="EG326" s="426">
        <v>10.0</v>
      </c>
      <c r="EH326" s="427" t="s">
        <v>132</v>
      </c>
      <c r="EI326" s="428" t="s">
        <v>121</v>
      </c>
      <c r="EJ326" s="428" t="s">
        <v>123</v>
      </c>
      <c r="EK326" s="429"/>
      <c r="EL326" s="429"/>
      <c r="EM326" s="429">
        <f t="shared" si="2364"/>
        <v>0</v>
      </c>
      <c r="EN326" s="430"/>
      <c r="EO326" s="429">
        <f t="shared" si="2365"/>
        <v>0</v>
      </c>
      <c r="EP326" s="431"/>
      <c r="EQ326" s="432"/>
      <c r="ER326" s="432"/>
      <c r="ES326" s="429">
        <f t="shared" si="2366"/>
        <v>0</v>
      </c>
      <c r="ET326" s="430">
        <v>0.294289866351475</v>
      </c>
      <c r="EU326" s="433">
        <f t="shared" si="2367"/>
        <v>0</v>
      </c>
      <c r="EV326" s="433">
        <f t="shared" si="2368"/>
        <v>0</v>
      </c>
      <c r="EW326" s="625"/>
      <c r="EX326" s="426">
        <v>10.0</v>
      </c>
      <c r="EY326" s="427" t="s">
        <v>132</v>
      </c>
      <c r="EZ326" s="428" t="s">
        <v>121</v>
      </c>
      <c r="FA326" s="428" t="s">
        <v>123</v>
      </c>
      <c r="FB326" s="429"/>
      <c r="FC326" s="429"/>
      <c r="FD326" s="429">
        <f t="shared" si="2369"/>
        <v>0</v>
      </c>
      <c r="FE326" s="430"/>
      <c r="FF326" s="429">
        <f t="shared" si="2370"/>
        <v>0</v>
      </c>
      <c r="FG326" s="431"/>
      <c r="FH326" s="432"/>
      <c r="FI326" s="432"/>
      <c r="FJ326" s="429">
        <f t="shared" si="2371"/>
        <v>0</v>
      </c>
      <c r="FK326" s="430">
        <v>0.294289866351475</v>
      </c>
      <c r="FL326" s="433">
        <f t="shared" si="2372"/>
        <v>0</v>
      </c>
      <c r="FM326" s="433">
        <f t="shared" si="2373"/>
        <v>0</v>
      </c>
      <c r="FN326" s="625"/>
      <c r="FO326" s="426">
        <v>10.0</v>
      </c>
      <c r="FP326" s="427" t="s">
        <v>132</v>
      </c>
      <c r="FQ326" s="428" t="s">
        <v>121</v>
      </c>
      <c r="FR326" s="428" t="s">
        <v>123</v>
      </c>
      <c r="FS326" s="429"/>
      <c r="FT326" s="429"/>
      <c r="FU326" s="429">
        <f t="shared" si="2374"/>
        <v>0</v>
      </c>
      <c r="FV326" s="430"/>
      <c r="FW326" s="429">
        <f t="shared" si="2375"/>
        <v>0</v>
      </c>
      <c r="FX326" s="431"/>
      <c r="FY326" s="432"/>
      <c r="FZ326" s="432"/>
      <c r="GA326" s="429">
        <f t="shared" si="2376"/>
        <v>0</v>
      </c>
      <c r="GB326" s="430">
        <v>0.294289866351475</v>
      </c>
      <c r="GC326" s="433">
        <f t="shared" si="2377"/>
        <v>0</v>
      </c>
      <c r="GD326" s="433">
        <f t="shared" si="2378"/>
        <v>0</v>
      </c>
      <c r="GE326" s="625"/>
      <c r="GF326" s="426">
        <v>10.0</v>
      </c>
      <c r="GG326" s="427" t="s">
        <v>132</v>
      </c>
      <c r="GH326" s="428" t="s">
        <v>121</v>
      </c>
      <c r="GI326" s="428" t="s">
        <v>123</v>
      </c>
      <c r="GJ326" s="429"/>
      <c r="GK326" s="429"/>
      <c r="GL326" s="429">
        <f t="shared" si="2379"/>
        <v>0</v>
      </c>
      <c r="GM326" s="430"/>
      <c r="GN326" s="429">
        <f t="shared" si="2380"/>
        <v>0</v>
      </c>
      <c r="GO326" s="431"/>
      <c r="GP326" s="432"/>
      <c r="GQ326" s="432"/>
      <c r="GR326" s="429">
        <f t="shared" si="2381"/>
        <v>0</v>
      </c>
      <c r="GS326" s="430">
        <v>0.294289866351475</v>
      </c>
      <c r="GT326" s="433">
        <f t="shared" si="2382"/>
        <v>0</v>
      </c>
      <c r="GU326" s="433">
        <f t="shared" si="2383"/>
        <v>0</v>
      </c>
      <c r="GV326" s="625"/>
      <c r="GW326" s="426">
        <v>10.0</v>
      </c>
      <c r="GX326" s="427" t="s">
        <v>132</v>
      </c>
      <c r="GY326" s="428" t="s">
        <v>121</v>
      </c>
      <c r="GZ326" s="428" t="s">
        <v>123</v>
      </c>
      <c r="HA326" s="429"/>
      <c r="HB326" s="429"/>
      <c r="HC326" s="429">
        <f t="shared" si="2384"/>
        <v>0</v>
      </c>
      <c r="HD326" s="430"/>
      <c r="HE326" s="429">
        <f t="shared" si="2385"/>
        <v>0</v>
      </c>
      <c r="HF326" s="431"/>
      <c r="HG326" s="432"/>
      <c r="HH326" s="432"/>
      <c r="HI326" s="429">
        <f t="shared" si="2386"/>
        <v>0</v>
      </c>
      <c r="HJ326" s="430">
        <v>0.294289866351475</v>
      </c>
      <c r="HK326" s="433">
        <f t="shared" si="2387"/>
        <v>0</v>
      </c>
      <c r="HL326" s="433">
        <f t="shared" si="2388"/>
        <v>0</v>
      </c>
      <c r="HM326" s="625"/>
      <c r="HN326" s="426">
        <v>10.0</v>
      </c>
      <c r="HO326" s="427" t="s">
        <v>132</v>
      </c>
      <c r="HP326" s="428" t="s">
        <v>121</v>
      </c>
      <c r="HQ326" s="428" t="s">
        <v>123</v>
      </c>
      <c r="HR326" s="429"/>
      <c r="HS326" s="429"/>
      <c r="HT326" s="429">
        <f t="shared" si="2389"/>
        <v>0</v>
      </c>
      <c r="HU326" s="430"/>
      <c r="HV326" s="429">
        <f t="shared" si="2390"/>
        <v>0</v>
      </c>
      <c r="HW326" s="431"/>
      <c r="HX326" s="432"/>
      <c r="HY326" s="432"/>
      <c r="HZ326" s="429">
        <f t="shared" si="2391"/>
        <v>0</v>
      </c>
      <c r="IA326" s="430">
        <v>0.294289866351475</v>
      </c>
      <c r="IB326" s="433">
        <f t="shared" si="2392"/>
        <v>0</v>
      </c>
      <c r="IC326" s="433">
        <f t="shared" si="2393"/>
        <v>0</v>
      </c>
      <c r="ID326" s="625"/>
      <c r="IE326" s="426">
        <v>10.0</v>
      </c>
      <c r="IF326" s="427" t="s">
        <v>132</v>
      </c>
      <c r="IG326" s="428" t="s">
        <v>121</v>
      </c>
      <c r="IH326" s="428" t="s">
        <v>123</v>
      </c>
      <c r="II326" s="429"/>
      <c r="IJ326" s="429"/>
      <c r="IK326" s="429">
        <f t="shared" si="2394"/>
        <v>0</v>
      </c>
      <c r="IL326" s="430"/>
      <c r="IM326" s="429">
        <f t="shared" si="2395"/>
        <v>0</v>
      </c>
      <c r="IN326" s="431"/>
      <c r="IO326" s="432"/>
      <c r="IP326" s="432"/>
      <c r="IQ326" s="429">
        <f t="shared" si="2396"/>
        <v>0</v>
      </c>
      <c r="IR326" s="430">
        <v>0.294289866351475</v>
      </c>
      <c r="IS326" s="433">
        <f t="shared" si="2397"/>
        <v>0</v>
      </c>
      <c r="IT326" s="433">
        <f t="shared" si="2398"/>
        <v>0</v>
      </c>
      <c r="IU326" s="625"/>
      <c r="IV326" s="426">
        <v>10.0</v>
      </c>
      <c r="IW326" s="427" t="s">
        <v>132</v>
      </c>
      <c r="IX326" s="428" t="s">
        <v>121</v>
      </c>
      <c r="IY326" s="428" t="s">
        <v>123</v>
      </c>
      <c r="IZ326" s="429"/>
      <c r="JA326" s="429"/>
      <c r="JB326" s="429">
        <f t="shared" si="2399"/>
        <v>0</v>
      </c>
      <c r="JC326" s="430"/>
      <c r="JD326" s="429">
        <f t="shared" si="2400"/>
        <v>0</v>
      </c>
      <c r="JE326" s="431"/>
      <c r="JF326" s="432"/>
      <c r="JG326" s="432"/>
      <c r="JH326" s="429">
        <f t="shared" si="2401"/>
        <v>0</v>
      </c>
      <c r="JI326" s="430">
        <v>0.294289866351475</v>
      </c>
      <c r="JJ326" s="433">
        <f t="shared" si="2402"/>
        <v>0</v>
      </c>
      <c r="JK326" s="433">
        <f t="shared" si="2403"/>
        <v>0</v>
      </c>
      <c r="JL326" s="625"/>
      <c r="JM326" s="426">
        <v>10.0</v>
      </c>
      <c r="JN326" s="427" t="s">
        <v>132</v>
      </c>
      <c r="JO326" s="428" t="s">
        <v>121</v>
      </c>
      <c r="JP326" s="428" t="s">
        <v>123</v>
      </c>
      <c r="JQ326" s="429"/>
      <c r="JR326" s="429"/>
      <c r="JS326" s="429">
        <f t="shared" si="2404"/>
        <v>0</v>
      </c>
      <c r="JT326" s="430"/>
      <c r="JU326" s="429">
        <f t="shared" si="2405"/>
        <v>0</v>
      </c>
      <c r="JV326" s="431"/>
      <c r="JW326" s="432"/>
      <c r="JX326" s="432"/>
      <c r="JY326" s="429">
        <f t="shared" si="2406"/>
        <v>0</v>
      </c>
      <c r="JZ326" s="430">
        <v>0.294289866351475</v>
      </c>
      <c r="KA326" s="433">
        <f t="shared" si="2407"/>
        <v>0</v>
      </c>
      <c r="KB326" s="433">
        <f t="shared" si="2408"/>
        <v>0</v>
      </c>
      <c r="KC326" s="625"/>
      <c r="KD326" s="426">
        <v>10.0</v>
      </c>
      <c r="KE326" s="427" t="s">
        <v>132</v>
      </c>
      <c r="KF326" s="428" t="s">
        <v>121</v>
      </c>
      <c r="KG326" s="428" t="s">
        <v>123</v>
      </c>
      <c r="KH326" s="429"/>
      <c r="KI326" s="429"/>
      <c r="KJ326" s="429">
        <f t="shared" si="2409"/>
        <v>0</v>
      </c>
      <c r="KK326" s="430"/>
      <c r="KL326" s="429">
        <f t="shared" si="2410"/>
        <v>0</v>
      </c>
      <c r="KM326" s="431"/>
      <c r="KN326" s="432"/>
      <c r="KO326" s="432"/>
      <c r="KP326" s="429">
        <f t="shared" si="2411"/>
        <v>0</v>
      </c>
      <c r="KQ326" s="430">
        <v>0.294289866351475</v>
      </c>
      <c r="KR326" s="433">
        <f t="shared" si="2412"/>
        <v>0</v>
      </c>
      <c r="KS326" s="433">
        <f t="shared" si="2413"/>
        <v>0</v>
      </c>
      <c r="KT326" s="625"/>
      <c r="KU326" s="436"/>
    </row>
    <row r="327" ht="15.75" customHeight="1">
      <c r="A327" s="426">
        <v>11.0</v>
      </c>
      <c r="B327" s="427" t="s">
        <v>132</v>
      </c>
      <c r="C327" s="428" t="s">
        <v>121</v>
      </c>
      <c r="D327" s="428" t="s">
        <v>123</v>
      </c>
      <c r="E327" s="429"/>
      <c r="F327" s="429"/>
      <c r="G327" s="429">
        <f t="shared" si="2324"/>
        <v>0</v>
      </c>
      <c r="H327" s="430"/>
      <c r="I327" s="429">
        <f t="shared" si="2325"/>
        <v>0</v>
      </c>
      <c r="J327" s="431"/>
      <c r="K327" s="432"/>
      <c r="L327" s="432"/>
      <c r="M327" s="429">
        <f t="shared" si="2326"/>
        <v>0</v>
      </c>
      <c r="N327" s="430">
        <v>0.294289866351475</v>
      </c>
      <c r="O327" s="433">
        <f t="shared" si="2327"/>
        <v>0</v>
      </c>
      <c r="P327" s="433">
        <f t="shared" si="2328"/>
        <v>0</v>
      </c>
      <c r="Q327" s="625"/>
      <c r="R327" s="426">
        <v>11.0</v>
      </c>
      <c r="S327" s="427" t="s">
        <v>132</v>
      </c>
      <c r="T327" s="428" t="s">
        <v>121</v>
      </c>
      <c r="U327" s="428" t="s">
        <v>123</v>
      </c>
      <c r="V327" s="429"/>
      <c r="W327" s="429"/>
      <c r="X327" s="429">
        <f t="shared" si="2329"/>
        <v>0</v>
      </c>
      <c r="Y327" s="430"/>
      <c r="Z327" s="429">
        <f t="shared" si="2330"/>
        <v>0</v>
      </c>
      <c r="AA327" s="431"/>
      <c r="AB327" s="432"/>
      <c r="AC327" s="432"/>
      <c r="AD327" s="429">
        <f t="shared" si="2331"/>
        <v>0</v>
      </c>
      <c r="AE327" s="430">
        <v>0.294289866351475</v>
      </c>
      <c r="AF327" s="433">
        <f t="shared" si="2332"/>
        <v>0</v>
      </c>
      <c r="AG327" s="433">
        <f t="shared" si="2333"/>
        <v>0</v>
      </c>
      <c r="AH327" s="625"/>
      <c r="AI327" s="426">
        <v>11.0</v>
      </c>
      <c r="AJ327" s="427" t="s">
        <v>132</v>
      </c>
      <c r="AK327" s="428" t="s">
        <v>121</v>
      </c>
      <c r="AL327" s="428" t="s">
        <v>123</v>
      </c>
      <c r="AM327" s="429"/>
      <c r="AN327" s="429"/>
      <c r="AO327" s="429">
        <f t="shared" si="2334"/>
        <v>0</v>
      </c>
      <c r="AP327" s="430"/>
      <c r="AQ327" s="429">
        <f t="shared" si="2335"/>
        <v>0</v>
      </c>
      <c r="AR327" s="431"/>
      <c r="AS327" s="432"/>
      <c r="AT327" s="432"/>
      <c r="AU327" s="429">
        <f t="shared" si="2336"/>
        <v>0</v>
      </c>
      <c r="AV327" s="430">
        <v>0.294289866351475</v>
      </c>
      <c r="AW327" s="433">
        <f t="shared" si="2337"/>
        <v>0</v>
      </c>
      <c r="AX327" s="433">
        <f t="shared" si="2338"/>
        <v>0</v>
      </c>
      <c r="AY327" s="625"/>
      <c r="AZ327" s="426">
        <v>11.0</v>
      </c>
      <c r="BA327" s="427" t="s">
        <v>132</v>
      </c>
      <c r="BB327" s="428" t="s">
        <v>121</v>
      </c>
      <c r="BC327" s="428" t="s">
        <v>123</v>
      </c>
      <c r="BD327" s="429"/>
      <c r="BE327" s="429"/>
      <c r="BF327" s="429">
        <f t="shared" si="2339"/>
        <v>0</v>
      </c>
      <c r="BG327" s="430"/>
      <c r="BH327" s="429">
        <f t="shared" si="2340"/>
        <v>0</v>
      </c>
      <c r="BI327" s="431"/>
      <c r="BJ327" s="432"/>
      <c r="BK327" s="432"/>
      <c r="BL327" s="429">
        <f t="shared" si="2341"/>
        <v>0</v>
      </c>
      <c r="BM327" s="430">
        <v>0.294289866351475</v>
      </c>
      <c r="BN327" s="433">
        <f t="shared" si="2342"/>
        <v>0</v>
      </c>
      <c r="BO327" s="433">
        <f t="shared" si="2343"/>
        <v>0</v>
      </c>
      <c r="BP327" s="625"/>
      <c r="BQ327" s="426">
        <v>11.0</v>
      </c>
      <c r="BR327" s="427" t="s">
        <v>132</v>
      </c>
      <c r="BS327" s="428" t="s">
        <v>121</v>
      </c>
      <c r="BT327" s="428" t="s">
        <v>123</v>
      </c>
      <c r="BU327" s="429"/>
      <c r="BV327" s="429"/>
      <c r="BW327" s="429">
        <f t="shared" si="2344"/>
        <v>0</v>
      </c>
      <c r="BX327" s="430"/>
      <c r="BY327" s="429">
        <f t="shared" si="2345"/>
        <v>0</v>
      </c>
      <c r="BZ327" s="431"/>
      <c r="CA327" s="432"/>
      <c r="CB327" s="432"/>
      <c r="CC327" s="429">
        <f t="shared" si="2346"/>
        <v>0</v>
      </c>
      <c r="CD327" s="430">
        <v>0.294289866351475</v>
      </c>
      <c r="CE327" s="433">
        <f t="shared" si="2347"/>
        <v>0</v>
      </c>
      <c r="CF327" s="433">
        <f t="shared" si="2348"/>
        <v>0</v>
      </c>
      <c r="CG327" s="625"/>
      <c r="CH327" s="426">
        <v>11.0</v>
      </c>
      <c r="CI327" s="427" t="s">
        <v>132</v>
      </c>
      <c r="CJ327" s="428" t="s">
        <v>121</v>
      </c>
      <c r="CK327" s="428" t="s">
        <v>123</v>
      </c>
      <c r="CL327" s="429"/>
      <c r="CM327" s="429"/>
      <c r="CN327" s="429">
        <f t="shared" si="2349"/>
        <v>0</v>
      </c>
      <c r="CO327" s="430"/>
      <c r="CP327" s="429">
        <f t="shared" si="2350"/>
        <v>0</v>
      </c>
      <c r="CQ327" s="431"/>
      <c r="CR327" s="432"/>
      <c r="CS327" s="432"/>
      <c r="CT327" s="429">
        <f t="shared" si="2351"/>
        <v>0</v>
      </c>
      <c r="CU327" s="430">
        <v>0.294289866351475</v>
      </c>
      <c r="CV327" s="433">
        <f t="shared" si="2352"/>
        <v>0</v>
      </c>
      <c r="CW327" s="433">
        <f t="shared" si="2353"/>
        <v>0</v>
      </c>
      <c r="CX327" s="625"/>
      <c r="CY327" s="426">
        <v>11.0</v>
      </c>
      <c r="CZ327" s="427" t="s">
        <v>132</v>
      </c>
      <c r="DA327" s="428" t="s">
        <v>121</v>
      </c>
      <c r="DB327" s="428" t="s">
        <v>123</v>
      </c>
      <c r="DC327" s="429"/>
      <c r="DD327" s="429"/>
      <c r="DE327" s="429">
        <f t="shared" si="2354"/>
        <v>0</v>
      </c>
      <c r="DF327" s="430"/>
      <c r="DG327" s="429">
        <f t="shared" si="2355"/>
        <v>0</v>
      </c>
      <c r="DH327" s="431"/>
      <c r="DI327" s="432"/>
      <c r="DJ327" s="432"/>
      <c r="DK327" s="429">
        <f t="shared" si="2356"/>
        <v>0</v>
      </c>
      <c r="DL327" s="430">
        <v>0.294289866351475</v>
      </c>
      <c r="DM327" s="433">
        <f t="shared" si="2357"/>
        <v>0</v>
      </c>
      <c r="DN327" s="433">
        <f t="shared" si="2358"/>
        <v>0</v>
      </c>
      <c r="DO327" s="625"/>
      <c r="DP327" s="426">
        <v>11.0</v>
      </c>
      <c r="DQ327" s="427" t="s">
        <v>132</v>
      </c>
      <c r="DR327" s="428" t="s">
        <v>121</v>
      </c>
      <c r="DS327" s="428" t="s">
        <v>123</v>
      </c>
      <c r="DT327" s="429"/>
      <c r="DU327" s="429"/>
      <c r="DV327" s="429">
        <f t="shared" si="2359"/>
        <v>0</v>
      </c>
      <c r="DW327" s="430"/>
      <c r="DX327" s="429">
        <f t="shared" si="2360"/>
        <v>0</v>
      </c>
      <c r="DY327" s="431"/>
      <c r="DZ327" s="432"/>
      <c r="EA327" s="432"/>
      <c r="EB327" s="429">
        <f t="shared" si="2361"/>
        <v>0</v>
      </c>
      <c r="EC327" s="430">
        <v>0.294289866351475</v>
      </c>
      <c r="ED327" s="433">
        <f t="shared" si="2362"/>
        <v>0</v>
      </c>
      <c r="EE327" s="433">
        <f t="shared" si="2363"/>
        <v>0</v>
      </c>
      <c r="EF327" s="625"/>
      <c r="EG327" s="426">
        <v>11.0</v>
      </c>
      <c r="EH327" s="427" t="s">
        <v>132</v>
      </c>
      <c r="EI327" s="428" t="s">
        <v>121</v>
      </c>
      <c r="EJ327" s="428" t="s">
        <v>123</v>
      </c>
      <c r="EK327" s="429"/>
      <c r="EL327" s="429"/>
      <c r="EM327" s="429">
        <f t="shared" si="2364"/>
        <v>0</v>
      </c>
      <c r="EN327" s="430"/>
      <c r="EO327" s="429">
        <f t="shared" si="2365"/>
        <v>0</v>
      </c>
      <c r="EP327" s="431"/>
      <c r="EQ327" s="432"/>
      <c r="ER327" s="432"/>
      <c r="ES327" s="429">
        <f t="shared" si="2366"/>
        <v>0</v>
      </c>
      <c r="ET327" s="430">
        <v>0.294289866351475</v>
      </c>
      <c r="EU327" s="433">
        <f t="shared" si="2367"/>
        <v>0</v>
      </c>
      <c r="EV327" s="433">
        <f t="shared" si="2368"/>
        <v>0</v>
      </c>
      <c r="EW327" s="625"/>
      <c r="EX327" s="426">
        <v>11.0</v>
      </c>
      <c r="EY327" s="427" t="s">
        <v>132</v>
      </c>
      <c r="EZ327" s="428" t="s">
        <v>121</v>
      </c>
      <c r="FA327" s="428" t="s">
        <v>123</v>
      </c>
      <c r="FB327" s="429"/>
      <c r="FC327" s="429"/>
      <c r="FD327" s="429">
        <f t="shared" si="2369"/>
        <v>0</v>
      </c>
      <c r="FE327" s="430"/>
      <c r="FF327" s="429">
        <f t="shared" si="2370"/>
        <v>0</v>
      </c>
      <c r="FG327" s="431"/>
      <c r="FH327" s="432"/>
      <c r="FI327" s="432"/>
      <c r="FJ327" s="429">
        <f t="shared" si="2371"/>
        <v>0</v>
      </c>
      <c r="FK327" s="430">
        <v>0.294289866351475</v>
      </c>
      <c r="FL327" s="433">
        <f t="shared" si="2372"/>
        <v>0</v>
      </c>
      <c r="FM327" s="433">
        <f t="shared" si="2373"/>
        <v>0</v>
      </c>
      <c r="FN327" s="625"/>
      <c r="FO327" s="426">
        <v>11.0</v>
      </c>
      <c r="FP327" s="427" t="s">
        <v>132</v>
      </c>
      <c r="FQ327" s="428" t="s">
        <v>121</v>
      </c>
      <c r="FR327" s="428" t="s">
        <v>123</v>
      </c>
      <c r="FS327" s="429"/>
      <c r="FT327" s="429"/>
      <c r="FU327" s="429">
        <f t="shared" si="2374"/>
        <v>0</v>
      </c>
      <c r="FV327" s="430"/>
      <c r="FW327" s="429">
        <f t="shared" si="2375"/>
        <v>0</v>
      </c>
      <c r="FX327" s="431"/>
      <c r="FY327" s="432"/>
      <c r="FZ327" s="432"/>
      <c r="GA327" s="429">
        <f t="shared" si="2376"/>
        <v>0</v>
      </c>
      <c r="GB327" s="430">
        <v>0.294289866351475</v>
      </c>
      <c r="GC327" s="433">
        <f t="shared" si="2377"/>
        <v>0</v>
      </c>
      <c r="GD327" s="433">
        <f t="shared" si="2378"/>
        <v>0</v>
      </c>
      <c r="GE327" s="625"/>
      <c r="GF327" s="426">
        <v>11.0</v>
      </c>
      <c r="GG327" s="427" t="s">
        <v>132</v>
      </c>
      <c r="GH327" s="428" t="s">
        <v>121</v>
      </c>
      <c r="GI327" s="428" t="s">
        <v>123</v>
      </c>
      <c r="GJ327" s="429"/>
      <c r="GK327" s="429"/>
      <c r="GL327" s="429">
        <f t="shared" si="2379"/>
        <v>0</v>
      </c>
      <c r="GM327" s="430"/>
      <c r="GN327" s="429">
        <f t="shared" si="2380"/>
        <v>0</v>
      </c>
      <c r="GO327" s="431"/>
      <c r="GP327" s="432"/>
      <c r="GQ327" s="432"/>
      <c r="GR327" s="429">
        <f t="shared" si="2381"/>
        <v>0</v>
      </c>
      <c r="GS327" s="430">
        <v>0.294289866351475</v>
      </c>
      <c r="GT327" s="433">
        <f t="shared" si="2382"/>
        <v>0</v>
      </c>
      <c r="GU327" s="433">
        <f t="shared" si="2383"/>
        <v>0</v>
      </c>
      <c r="GV327" s="625"/>
      <c r="GW327" s="426">
        <v>11.0</v>
      </c>
      <c r="GX327" s="427" t="s">
        <v>132</v>
      </c>
      <c r="GY327" s="428" t="s">
        <v>121</v>
      </c>
      <c r="GZ327" s="428" t="s">
        <v>123</v>
      </c>
      <c r="HA327" s="429"/>
      <c r="HB327" s="429"/>
      <c r="HC327" s="429">
        <f t="shared" si="2384"/>
        <v>0</v>
      </c>
      <c r="HD327" s="430"/>
      <c r="HE327" s="429">
        <f t="shared" si="2385"/>
        <v>0</v>
      </c>
      <c r="HF327" s="431"/>
      <c r="HG327" s="432"/>
      <c r="HH327" s="432"/>
      <c r="HI327" s="429">
        <f t="shared" si="2386"/>
        <v>0</v>
      </c>
      <c r="HJ327" s="430">
        <v>0.294289866351475</v>
      </c>
      <c r="HK327" s="433">
        <f t="shared" si="2387"/>
        <v>0</v>
      </c>
      <c r="HL327" s="433">
        <f t="shared" si="2388"/>
        <v>0</v>
      </c>
      <c r="HM327" s="625"/>
      <c r="HN327" s="426">
        <v>11.0</v>
      </c>
      <c r="HO327" s="427" t="s">
        <v>132</v>
      </c>
      <c r="HP327" s="428" t="s">
        <v>121</v>
      </c>
      <c r="HQ327" s="428" t="s">
        <v>123</v>
      </c>
      <c r="HR327" s="429"/>
      <c r="HS327" s="429"/>
      <c r="HT327" s="429">
        <f t="shared" si="2389"/>
        <v>0</v>
      </c>
      <c r="HU327" s="430"/>
      <c r="HV327" s="429">
        <f t="shared" si="2390"/>
        <v>0</v>
      </c>
      <c r="HW327" s="431"/>
      <c r="HX327" s="432"/>
      <c r="HY327" s="432"/>
      <c r="HZ327" s="429">
        <f t="shared" si="2391"/>
        <v>0</v>
      </c>
      <c r="IA327" s="430">
        <v>0.294289866351475</v>
      </c>
      <c r="IB327" s="433">
        <f t="shared" si="2392"/>
        <v>0</v>
      </c>
      <c r="IC327" s="433">
        <f t="shared" si="2393"/>
        <v>0</v>
      </c>
      <c r="ID327" s="625"/>
      <c r="IE327" s="426">
        <v>11.0</v>
      </c>
      <c r="IF327" s="427" t="s">
        <v>132</v>
      </c>
      <c r="IG327" s="428" t="s">
        <v>121</v>
      </c>
      <c r="IH327" s="428" t="s">
        <v>123</v>
      </c>
      <c r="II327" s="429"/>
      <c r="IJ327" s="429"/>
      <c r="IK327" s="429">
        <f t="shared" si="2394"/>
        <v>0</v>
      </c>
      <c r="IL327" s="430"/>
      <c r="IM327" s="429">
        <f t="shared" si="2395"/>
        <v>0</v>
      </c>
      <c r="IN327" s="431"/>
      <c r="IO327" s="432"/>
      <c r="IP327" s="432"/>
      <c r="IQ327" s="429">
        <f t="shared" si="2396"/>
        <v>0</v>
      </c>
      <c r="IR327" s="430">
        <v>0.294289866351475</v>
      </c>
      <c r="IS327" s="433">
        <f t="shared" si="2397"/>
        <v>0</v>
      </c>
      <c r="IT327" s="433">
        <f t="shared" si="2398"/>
        <v>0</v>
      </c>
      <c r="IU327" s="625"/>
      <c r="IV327" s="426">
        <v>11.0</v>
      </c>
      <c r="IW327" s="427" t="s">
        <v>132</v>
      </c>
      <c r="IX327" s="428" t="s">
        <v>121</v>
      </c>
      <c r="IY327" s="428" t="s">
        <v>123</v>
      </c>
      <c r="IZ327" s="429"/>
      <c r="JA327" s="429"/>
      <c r="JB327" s="429">
        <f t="shared" si="2399"/>
        <v>0</v>
      </c>
      <c r="JC327" s="430"/>
      <c r="JD327" s="429">
        <f t="shared" si="2400"/>
        <v>0</v>
      </c>
      <c r="JE327" s="431"/>
      <c r="JF327" s="432"/>
      <c r="JG327" s="432"/>
      <c r="JH327" s="429">
        <f t="shared" si="2401"/>
        <v>0</v>
      </c>
      <c r="JI327" s="430">
        <v>0.294289866351475</v>
      </c>
      <c r="JJ327" s="433">
        <f t="shared" si="2402"/>
        <v>0</v>
      </c>
      <c r="JK327" s="433">
        <f t="shared" si="2403"/>
        <v>0</v>
      </c>
      <c r="JL327" s="625"/>
      <c r="JM327" s="426">
        <v>11.0</v>
      </c>
      <c r="JN327" s="427" t="s">
        <v>132</v>
      </c>
      <c r="JO327" s="428" t="s">
        <v>121</v>
      </c>
      <c r="JP327" s="428" t="s">
        <v>123</v>
      </c>
      <c r="JQ327" s="429"/>
      <c r="JR327" s="429"/>
      <c r="JS327" s="429">
        <f t="shared" si="2404"/>
        <v>0</v>
      </c>
      <c r="JT327" s="430"/>
      <c r="JU327" s="429">
        <f t="shared" si="2405"/>
        <v>0</v>
      </c>
      <c r="JV327" s="431"/>
      <c r="JW327" s="432"/>
      <c r="JX327" s="432"/>
      <c r="JY327" s="429">
        <f t="shared" si="2406"/>
        <v>0</v>
      </c>
      <c r="JZ327" s="430">
        <v>0.294289866351475</v>
      </c>
      <c r="KA327" s="433">
        <f t="shared" si="2407"/>
        <v>0</v>
      </c>
      <c r="KB327" s="433">
        <f t="shared" si="2408"/>
        <v>0</v>
      </c>
      <c r="KC327" s="625"/>
      <c r="KD327" s="426">
        <v>11.0</v>
      </c>
      <c r="KE327" s="427" t="s">
        <v>132</v>
      </c>
      <c r="KF327" s="428" t="s">
        <v>121</v>
      </c>
      <c r="KG327" s="428" t="s">
        <v>123</v>
      </c>
      <c r="KH327" s="429"/>
      <c r="KI327" s="429"/>
      <c r="KJ327" s="429">
        <f t="shared" si="2409"/>
        <v>0</v>
      </c>
      <c r="KK327" s="430"/>
      <c r="KL327" s="429">
        <f t="shared" si="2410"/>
        <v>0</v>
      </c>
      <c r="KM327" s="431"/>
      <c r="KN327" s="432"/>
      <c r="KO327" s="432"/>
      <c r="KP327" s="429">
        <f t="shared" si="2411"/>
        <v>0</v>
      </c>
      <c r="KQ327" s="430">
        <v>0.294289866351475</v>
      </c>
      <c r="KR327" s="433">
        <f t="shared" si="2412"/>
        <v>0</v>
      </c>
      <c r="KS327" s="433">
        <f t="shared" si="2413"/>
        <v>0</v>
      </c>
      <c r="KT327" s="625"/>
      <c r="KU327" s="436"/>
    </row>
    <row r="328" ht="15.75" customHeight="1">
      <c r="A328" s="426">
        <v>12.0</v>
      </c>
      <c r="B328" s="427" t="s">
        <v>132</v>
      </c>
      <c r="C328" s="428" t="s">
        <v>121</v>
      </c>
      <c r="D328" s="428" t="s">
        <v>123</v>
      </c>
      <c r="E328" s="429"/>
      <c r="F328" s="429"/>
      <c r="G328" s="429">
        <f t="shared" si="2324"/>
        <v>0</v>
      </c>
      <c r="H328" s="430"/>
      <c r="I328" s="429">
        <f t="shared" si="2325"/>
        <v>0</v>
      </c>
      <c r="J328" s="431"/>
      <c r="K328" s="432"/>
      <c r="L328" s="432"/>
      <c r="M328" s="429">
        <f t="shared" si="2326"/>
        <v>0</v>
      </c>
      <c r="N328" s="430">
        <v>0.294289866351475</v>
      </c>
      <c r="O328" s="433">
        <f t="shared" si="2327"/>
        <v>0</v>
      </c>
      <c r="P328" s="433">
        <f t="shared" si="2328"/>
        <v>0</v>
      </c>
      <c r="Q328" s="625"/>
      <c r="R328" s="426">
        <v>12.0</v>
      </c>
      <c r="S328" s="427" t="s">
        <v>132</v>
      </c>
      <c r="T328" s="428" t="s">
        <v>121</v>
      </c>
      <c r="U328" s="428" t="s">
        <v>123</v>
      </c>
      <c r="V328" s="429"/>
      <c r="W328" s="429"/>
      <c r="X328" s="429">
        <f t="shared" si="2329"/>
        <v>0</v>
      </c>
      <c r="Y328" s="430"/>
      <c r="Z328" s="429">
        <f t="shared" si="2330"/>
        <v>0</v>
      </c>
      <c r="AA328" s="431"/>
      <c r="AB328" s="432"/>
      <c r="AC328" s="432"/>
      <c r="AD328" s="429">
        <f t="shared" si="2331"/>
        <v>0</v>
      </c>
      <c r="AE328" s="430">
        <v>0.294289866351475</v>
      </c>
      <c r="AF328" s="433">
        <f t="shared" si="2332"/>
        <v>0</v>
      </c>
      <c r="AG328" s="433">
        <f t="shared" si="2333"/>
        <v>0</v>
      </c>
      <c r="AH328" s="625"/>
      <c r="AI328" s="426">
        <v>12.0</v>
      </c>
      <c r="AJ328" s="427" t="s">
        <v>132</v>
      </c>
      <c r="AK328" s="428" t="s">
        <v>121</v>
      </c>
      <c r="AL328" s="428" t="s">
        <v>123</v>
      </c>
      <c r="AM328" s="429"/>
      <c r="AN328" s="429"/>
      <c r="AO328" s="429">
        <f t="shared" si="2334"/>
        <v>0</v>
      </c>
      <c r="AP328" s="430"/>
      <c r="AQ328" s="429">
        <f t="shared" si="2335"/>
        <v>0</v>
      </c>
      <c r="AR328" s="431"/>
      <c r="AS328" s="432"/>
      <c r="AT328" s="432"/>
      <c r="AU328" s="429">
        <f t="shared" si="2336"/>
        <v>0</v>
      </c>
      <c r="AV328" s="430">
        <v>0.294289866351475</v>
      </c>
      <c r="AW328" s="433">
        <f t="shared" si="2337"/>
        <v>0</v>
      </c>
      <c r="AX328" s="433">
        <f t="shared" si="2338"/>
        <v>0</v>
      </c>
      <c r="AY328" s="625"/>
      <c r="AZ328" s="426">
        <v>12.0</v>
      </c>
      <c r="BA328" s="427" t="s">
        <v>132</v>
      </c>
      <c r="BB328" s="428" t="s">
        <v>121</v>
      </c>
      <c r="BC328" s="428" t="s">
        <v>123</v>
      </c>
      <c r="BD328" s="429"/>
      <c r="BE328" s="429"/>
      <c r="BF328" s="429">
        <f t="shared" si="2339"/>
        <v>0</v>
      </c>
      <c r="BG328" s="430"/>
      <c r="BH328" s="429">
        <f t="shared" si="2340"/>
        <v>0</v>
      </c>
      <c r="BI328" s="431"/>
      <c r="BJ328" s="432"/>
      <c r="BK328" s="432"/>
      <c r="BL328" s="429">
        <f t="shared" si="2341"/>
        <v>0</v>
      </c>
      <c r="BM328" s="430">
        <v>0.294289866351475</v>
      </c>
      <c r="BN328" s="433">
        <f t="shared" si="2342"/>
        <v>0</v>
      </c>
      <c r="BO328" s="433">
        <f t="shared" si="2343"/>
        <v>0</v>
      </c>
      <c r="BP328" s="625"/>
      <c r="BQ328" s="426">
        <v>12.0</v>
      </c>
      <c r="BR328" s="427" t="s">
        <v>132</v>
      </c>
      <c r="BS328" s="428" t="s">
        <v>121</v>
      </c>
      <c r="BT328" s="428" t="s">
        <v>123</v>
      </c>
      <c r="BU328" s="429"/>
      <c r="BV328" s="429"/>
      <c r="BW328" s="429">
        <f t="shared" si="2344"/>
        <v>0</v>
      </c>
      <c r="BX328" s="430"/>
      <c r="BY328" s="429">
        <f t="shared" si="2345"/>
        <v>0</v>
      </c>
      <c r="BZ328" s="431"/>
      <c r="CA328" s="432"/>
      <c r="CB328" s="432"/>
      <c r="CC328" s="429">
        <f t="shared" si="2346"/>
        <v>0</v>
      </c>
      <c r="CD328" s="430">
        <v>0.294289866351475</v>
      </c>
      <c r="CE328" s="433">
        <f t="shared" si="2347"/>
        <v>0</v>
      </c>
      <c r="CF328" s="433">
        <f t="shared" si="2348"/>
        <v>0</v>
      </c>
      <c r="CG328" s="625"/>
      <c r="CH328" s="426">
        <v>12.0</v>
      </c>
      <c r="CI328" s="427" t="s">
        <v>132</v>
      </c>
      <c r="CJ328" s="428" t="s">
        <v>121</v>
      </c>
      <c r="CK328" s="428" t="s">
        <v>123</v>
      </c>
      <c r="CL328" s="429"/>
      <c r="CM328" s="429"/>
      <c r="CN328" s="429">
        <f t="shared" si="2349"/>
        <v>0</v>
      </c>
      <c r="CO328" s="430"/>
      <c r="CP328" s="429">
        <f t="shared" si="2350"/>
        <v>0</v>
      </c>
      <c r="CQ328" s="431"/>
      <c r="CR328" s="432"/>
      <c r="CS328" s="432"/>
      <c r="CT328" s="429">
        <f t="shared" si="2351"/>
        <v>0</v>
      </c>
      <c r="CU328" s="430">
        <v>0.294289866351475</v>
      </c>
      <c r="CV328" s="433">
        <f t="shared" si="2352"/>
        <v>0</v>
      </c>
      <c r="CW328" s="433">
        <f t="shared" si="2353"/>
        <v>0</v>
      </c>
      <c r="CX328" s="625"/>
      <c r="CY328" s="426">
        <v>12.0</v>
      </c>
      <c r="CZ328" s="427" t="s">
        <v>132</v>
      </c>
      <c r="DA328" s="428" t="s">
        <v>121</v>
      </c>
      <c r="DB328" s="428" t="s">
        <v>123</v>
      </c>
      <c r="DC328" s="429"/>
      <c r="DD328" s="429"/>
      <c r="DE328" s="429">
        <f t="shared" si="2354"/>
        <v>0</v>
      </c>
      <c r="DF328" s="430"/>
      <c r="DG328" s="429">
        <f t="shared" si="2355"/>
        <v>0</v>
      </c>
      <c r="DH328" s="431"/>
      <c r="DI328" s="432"/>
      <c r="DJ328" s="432"/>
      <c r="DK328" s="429">
        <f t="shared" si="2356"/>
        <v>0</v>
      </c>
      <c r="DL328" s="430">
        <v>0.294289866351475</v>
      </c>
      <c r="DM328" s="433">
        <f t="shared" si="2357"/>
        <v>0</v>
      </c>
      <c r="DN328" s="433">
        <f t="shared" si="2358"/>
        <v>0</v>
      </c>
      <c r="DO328" s="625"/>
      <c r="DP328" s="426">
        <v>12.0</v>
      </c>
      <c r="DQ328" s="427" t="s">
        <v>132</v>
      </c>
      <c r="DR328" s="428" t="s">
        <v>121</v>
      </c>
      <c r="DS328" s="428" t="s">
        <v>123</v>
      </c>
      <c r="DT328" s="429"/>
      <c r="DU328" s="429"/>
      <c r="DV328" s="429">
        <f t="shared" si="2359"/>
        <v>0</v>
      </c>
      <c r="DW328" s="430"/>
      <c r="DX328" s="429">
        <f t="shared" si="2360"/>
        <v>0</v>
      </c>
      <c r="DY328" s="431"/>
      <c r="DZ328" s="432"/>
      <c r="EA328" s="432"/>
      <c r="EB328" s="429">
        <f t="shared" si="2361"/>
        <v>0</v>
      </c>
      <c r="EC328" s="430">
        <v>0.294289866351475</v>
      </c>
      <c r="ED328" s="433">
        <f t="shared" si="2362"/>
        <v>0</v>
      </c>
      <c r="EE328" s="433">
        <f t="shared" si="2363"/>
        <v>0</v>
      </c>
      <c r="EF328" s="625"/>
      <c r="EG328" s="426">
        <v>12.0</v>
      </c>
      <c r="EH328" s="427" t="s">
        <v>132</v>
      </c>
      <c r="EI328" s="428" t="s">
        <v>121</v>
      </c>
      <c r="EJ328" s="428" t="s">
        <v>123</v>
      </c>
      <c r="EK328" s="429"/>
      <c r="EL328" s="429"/>
      <c r="EM328" s="429">
        <f t="shared" si="2364"/>
        <v>0</v>
      </c>
      <c r="EN328" s="430"/>
      <c r="EO328" s="429">
        <f t="shared" si="2365"/>
        <v>0</v>
      </c>
      <c r="EP328" s="431"/>
      <c r="EQ328" s="432"/>
      <c r="ER328" s="432"/>
      <c r="ES328" s="429">
        <f t="shared" si="2366"/>
        <v>0</v>
      </c>
      <c r="ET328" s="430">
        <v>0.294289866351475</v>
      </c>
      <c r="EU328" s="433">
        <f t="shared" si="2367"/>
        <v>0</v>
      </c>
      <c r="EV328" s="433">
        <f t="shared" si="2368"/>
        <v>0</v>
      </c>
      <c r="EW328" s="625"/>
      <c r="EX328" s="426">
        <v>12.0</v>
      </c>
      <c r="EY328" s="427" t="s">
        <v>132</v>
      </c>
      <c r="EZ328" s="428" t="s">
        <v>121</v>
      </c>
      <c r="FA328" s="428" t="s">
        <v>123</v>
      </c>
      <c r="FB328" s="429"/>
      <c r="FC328" s="429"/>
      <c r="FD328" s="429">
        <f t="shared" si="2369"/>
        <v>0</v>
      </c>
      <c r="FE328" s="430"/>
      <c r="FF328" s="429">
        <f t="shared" si="2370"/>
        <v>0</v>
      </c>
      <c r="FG328" s="431"/>
      <c r="FH328" s="432"/>
      <c r="FI328" s="432"/>
      <c r="FJ328" s="429">
        <f t="shared" si="2371"/>
        <v>0</v>
      </c>
      <c r="FK328" s="430">
        <v>0.294289866351475</v>
      </c>
      <c r="FL328" s="433">
        <f t="shared" si="2372"/>
        <v>0</v>
      </c>
      <c r="FM328" s="433">
        <f t="shared" si="2373"/>
        <v>0</v>
      </c>
      <c r="FN328" s="625"/>
      <c r="FO328" s="426">
        <v>12.0</v>
      </c>
      <c r="FP328" s="427" t="s">
        <v>132</v>
      </c>
      <c r="FQ328" s="428" t="s">
        <v>121</v>
      </c>
      <c r="FR328" s="428" t="s">
        <v>123</v>
      </c>
      <c r="FS328" s="429"/>
      <c r="FT328" s="429"/>
      <c r="FU328" s="429">
        <f t="shared" si="2374"/>
        <v>0</v>
      </c>
      <c r="FV328" s="430"/>
      <c r="FW328" s="429">
        <f t="shared" si="2375"/>
        <v>0</v>
      </c>
      <c r="FX328" s="431"/>
      <c r="FY328" s="432"/>
      <c r="FZ328" s="432"/>
      <c r="GA328" s="429">
        <f t="shared" si="2376"/>
        <v>0</v>
      </c>
      <c r="GB328" s="430">
        <v>0.294289866351475</v>
      </c>
      <c r="GC328" s="433">
        <f t="shared" si="2377"/>
        <v>0</v>
      </c>
      <c r="GD328" s="433">
        <f t="shared" si="2378"/>
        <v>0</v>
      </c>
      <c r="GE328" s="625"/>
      <c r="GF328" s="426">
        <v>12.0</v>
      </c>
      <c r="GG328" s="427" t="s">
        <v>132</v>
      </c>
      <c r="GH328" s="428" t="s">
        <v>121</v>
      </c>
      <c r="GI328" s="428" t="s">
        <v>123</v>
      </c>
      <c r="GJ328" s="429"/>
      <c r="GK328" s="429"/>
      <c r="GL328" s="429">
        <f t="shared" si="2379"/>
        <v>0</v>
      </c>
      <c r="GM328" s="430"/>
      <c r="GN328" s="429">
        <f t="shared" si="2380"/>
        <v>0</v>
      </c>
      <c r="GO328" s="431"/>
      <c r="GP328" s="432"/>
      <c r="GQ328" s="432"/>
      <c r="GR328" s="429">
        <f t="shared" si="2381"/>
        <v>0</v>
      </c>
      <c r="GS328" s="430">
        <v>0.294289866351475</v>
      </c>
      <c r="GT328" s="433">
        <f t="shared" si="2382"/>
        <v>0</v>
      </c>
      <c r="GU328" s="433">
        <f t="shared" si="2383"/>
        <v>0</v>
      </c>
      <c r="GV328" s="625"/>
      <c r="GW328" s="426">
        <v>12.0</v>
      </c>
      <c r="GX328" s="427" t="s">
        <v>132</v>
      </c>
      <c r="GY328" s="428" t="s">
        <v>121</v>
      </c>
      <c r="GZ328" s="428" t="s">
        <v>123</v>
      </c>
      <c r="HA328" s="429"/>
      <c r="HB328" s="429"/>
      <c r="HC328" s="429">
        <f t="shared" si="2384"/>
        <v>0</v>
      </c>
      <c r="HD328" s="430"/>
      <c r="HE328" s="429">
        <f t="shared" si="2385"/>
        <v>0</v>
      </c>
      <c r="HF328" s="431"/>
      <c r="HG328" s="432"/>
      <c r="HH328" s="432"/>
      <c r="HI328" s="429">
        <f t="shared" si="2386"/>
        <v>0</v>
      </c>
      <c r="HJ328" s="430">
        <v>0.294289866351475</v>
      </c>
      <c r="HK328" s="433">
        <f t="shared" si="2387"/>
        <v>0</v>
      </c>
      <c r="HL328" s="433">
        <f t="shared" si="2388"/>
        <v>0</v>
      </c>
      <c r="HM328" s="625"/>
      <c r="HN328" s="426">
        <v>12.0</v>
      </c>
      <c r="HO328" s="427" t="s">
        <v>132</v>
      </c>
      <c r="HP328" s="428" t="s">
        <v>121</v>
      </c>
      <c r="HQ328" s="428" t="s">
        <v>123</v>
      </c>
      <c r="HR328" s="429"/>
      <c r="HS328" s="429"/>
      <c r="HT328" s="429">
        <f t="shared" si="2389"/>
        <v>0</v>
      </c>
      <c r="HU328" s="430"/>
      <c r="HV328" s="429">
        <f t="shared" si="2390"/>
        <v>0</v>
      </c>
      <c r="HW328" s="431"/>
      <c r="HX328" s="432"/>
      <c r="HY328" s="432"/>
      <c r="HZ328" s="429">
        <f t="shared" si="2391"/>
        <v>0</v>
      </c>
      <c r="IA328" s="430">
        <v>0.294289866351475</v>
      </c>
      <c r="IB328" s="433">
        <f t="shared" si="2392"/>
        <v>0</v>
      </c>
      <c r="IC328" s="433">
        <f t="shared" si="2393"/>
        <v>0</v>
      </c>
      <c r="ID328" s="625"/>
      <c r="IE328" s="426">
        <v>12.0</v>
      </c>
      <c r="IF328" s="427" t="s">
        <v>132</v>
      </c>
      <c r="IG328" s="428" t="s">
        <v>121</v>
      </c>
      <c r="IH328" s="428" t="s">
        <v>123</v>
      </c>
      <c r="II328" s="429"/>
      <c r="IJ328" s="429"/>
      <c r="IK328" s="429">
        <f t="shared" si="2394"/>
        <v>0</v>
      </c>
      <c r="IL328" s="430"/>
      <c r="IM328" s="429">
        <f t="shared" si="2395"/>
        <v>0</v>
      </c>
      <c r="IN328" s="431"/>
      <c r="IO328" s="432"/>
      <c r="IP328" s="432"/>
      <c r="IQ328" s="429">
        <f t="shared" si="2396"/>
        <v>0</v>
      </c>
      <c r="IR328" s="430">
        <v>0.294289866351475</v>
      </c>
      <c r="IS328" s="433">
        <f t="shared" si="2397"/>
        <v>0</v>
      </c>
      <c r="IT328" s="433">
        <f t="shared" si="2398"/>
        <v>0</v>
      </c>
      <c r="IU328" s="625"/>
      <c r="IV328" s="426">
        <v>12.0</v>
      </c>
      <c r="IW328" s="427" t="s">
        <v>132</v>
      </c>
      <c r="IX328" s="428" t="s">
        <v>121</v>
      </c>
      <c r="IY328" s="428" t="s">
        <v>123</v>
      </c>
      <c r="IZ328" s="429"/>
      <c r="JA328" s="429"/>
      <c r="JB328" s="429">
        <f t="shared" si="2399"/>
        <v>0</v>
      </c>
      <c r="JC328" s="430"/>
      <c r="JD328" s="429">
        <f t="shared" si="2400"/>
        <v>0</v>
      </c>
      <c r="JE328" s="431"/>
      <c r="JF328" s="432"/>
      <c r="JG328" s="432"/>
      <c r="JH328" s="429">
        <f t="shared" si="2401"/>
        <v>0</v>
      </c>
      <c r="JI328" s="430">
        <v>0.294289866351475</v>
      </c>
      <c r="JJ328" s="433">
        <f t="shared" si="2402"/>
        <v>0</v>
      </c>
      <c r="JK328" s="433">
        <f t="shared" si="2403"/>
        <v>0</v>
      </c>
      <c r="JL328" s="625"/>
      <c r="JM328" s="426">
        <v>12.0</v>
      </c>
      <c r="JN328" s="427" t="s">
        <v>132</v>
      </c>
      <c r="JO328" s="428" t="s">
        <v>121</v>
      </c>
      <c r="JP328" s="428" t="s">
        <v>123</v>
      </c>
      <c r="JQ328" s="429"/>
      <c r="JR328" s="429"/>
      <c r="JS328" s="429">
        <f t="shared" si="2404"/>
        <v>0</v>
      </c>
      <c r="JT328" s="430"/>
      <c r="JU328" s="429">
        <f t="shared" si="2405"/>
        <v>0</v>
      </c>
      <c r="JV328" s="431"/>
      <c r="JW328" s="432"/>
      <c r="JX328" s="432"/>
      <c r="JY328" s="429">
        <f t="shared" si="2406"/>
        <v>0</v>
      </c>
      <c r="JZ328" s="430">
        <v>0.294289866351475</v>
      </c>
      <c r="KA328" s="433">
        <f t="shared" si="2407"/>
        <v>0</v>
      </c>
      <c r="KB328" s="433">
        <f t="shared" si="2408"/>
        <v>0</v>
      </c>
      <c r="KC328" s="625"/>
      <c r="KD328" s="426">
        <v>12.0</v>
      </c>
      <c r="KE328" s="427" t="s">
        <v>132</v>
      </c>
      <c r="KF328" s="428" t="s">
        <v>121</v>
      </c>
      <c r="KG328" s="428" t="s">
        <v>123</v>
      </c>
      <c r="KH328" s="429"/>
      <c r="KI328" s="429"/>
      <c r="KJ328" s="429">
        <f t="shared" si="2409"/>
        <v>0</v>
      </c>
      <c r="KK328" s="430"/>
      <c r="KL328" s="429">
        <f t="shared" si="2410"/>
        <v>0</v>
      </c>
      <c r="KM328" s="431"/>
      <c r="KN328" s="432"/>
      <c r="KO328" s="432"/>
      <c r="KP328" s="429">
        <f t="shared" si="2411"/>
        <v>0</v>
      </c>
      <c r="KQ328" s="430">
        <v>0.294289866351475</v>
      </c>
      <c r="KR328" s="433">
        <f t="shared" si="2412"/>
        <v>0</v>
      </c>
      <c r="KS328" s="433">
        <f t="shared" si="2413"/>
        <v>0</v>
      </c>
      <c r="KT328" s="625"/>
      <c r="KU328" s="436"/>
    </row>
    <row r="329" ht="15.75" customHeight="1">
      <c r="A329" s="438"/>
      <c r="B329" s="439" t="s">
        <v>133</v>
      </c>
      <c r="C329" s="440"/>
      <c r="D329" s="440"/>
      <c r="E329" s="441"/>
      <c r="F329" s="441"/>
      <c r="G329" s="441"/>
      <c r="H329" s="442"/>
      <c r="I329" s="441"/>
      <c r="J329" s="442"/>
      <c r="K329" s="441"/>
      <c r="L329" s="441"/>
      <c r="M329" s="441"/>
      <c r="N329" s="442"/>
      <c r="O329" s="443"/>
      <c r="P329" s="443"/>
      <c r="Q329" s="624"/>
      <c r="R329" s="438"/>
      <c r="S329" s="439" t="s">
        <v>133</v>
      </c>
      <c r="T329" s="440"/>
      <c r="U329" s="440"/>
      <c r="V329" s="441"/>
      <c r="W329" s="441"/>
      <c r="X329" s="441"/>
      <c r="Y329" s="442"/>
      <c r="Z329" s="441"/>
      <c r="AA329" s="442"/>
      <c r="AB329" s="441"/>
      <c r="AC329" s="441"/>
      <c r="AD329" s="441"/>
      <c r="AE329" s="442"/>
      <c r="AF329" s="443"/>
      <c r="AG329" s="443"/>
      <c r="AH329" s="624"/>
      <c r="AI329" s="438"/>
      <c r="AJ329" s="439" t="s">
        <v>133</v>
      </c>
      <c r="AK329" s="440"/>
      <c r="AL329" s="440"/>
      <c r="AM329" s="441"/>
      <c r="AN329" s="441"/>
      <c r="AO329" s="441"/>
      <c r="AP329" s="442"/>
      <c r="AQ329" s="441"/>
      <c r="AR329" s="442"/>
      <c r="AS329" s="441"/>
      <c r="AT329" s="441"/>
      <c r="AU329" s="441"/>
      <c r="AV329" s="442"/>
      <c r="AW329" s="443"/>
      <c r="AX329" s="443"/>
      <c r="AY329" s="624"/>
      <c r="AZ329" s="438"/>
      <c r="BA329" s="439" t="s">
        <v>133</v>
      </c>
      <c r="BB329" s="440"/>
      <c r="BC329" s="440"/>
      <c r="BD329" s="441"/>
      <c r="BE329" s="441"/>
      <c r="BF329" s="441"/>
      <c r="BG329" s="442"/>
      <c r="BH329" s="441"/>
      <c r="BI329" s="442"/>
      <c r="BJ329" s="441"/>
      <c r="BK329" s="441"/>
      <c r="BL329" s="441"/>
      <c r="BM329" s="442"/>
      <c r="BN329" s="443"/>
      <c r="BO329" s="443"/>
      <c r="BP329" s="624"/>
      <c r="BQ329" s="438"/>
      <c r="BR329" s="439" t="s">
        <v>133</v>
      </c>
      <c r="BS329" s="440"/>
      <c r="BT329" s="440"/>
      <c r="BU329" s="441"/>
      <c r="BV329" s="441"/>
      <c r="BW329" s="441"/>
      <c r="BX329" s="442"/>
      <c r="BY329" s="441"/>
      <c r="BZ329" s="442"/>
      <c r="CA329" s="441"/>
      <c r="CB329" s="441"/>
      <c r="CC329" s="441"/>
      <c r="CD329" s="442"/>
      <c r="CE329" s="443"/>
      <c r="CF329" s="443"/>
      <c r="CG329" s="624"/>
      <c r="CH329" s="438"/>
      <c r="CI329" s="439" t="s">
        <v>133</v>
      </c>
      <c r="CJ329" s="440"/>
      <c r="CK329" s="440"/>
      <c r="CL329" s="441"/>
      <c r="CM329" s="441"/>
      <c r="CN329" s="441"/>
      <c r="CO329" s="442"/>
      <c r="CP329" s="441"/>
      <c r="CQ329" s="442"/>
      <c r="CR329" s="441"/>
      <c r="CS329" s="441"/>
      <c r="CT329" s="441"/>
      <c r="CU329" s="442"/>
      <c r="CV329" s="443"/>
      <c r="CW329" s="443"/>
      <c r="CX329" s="624"/>
      <c r="CY329" s="438"/>
      <c r="CZ329" s="439" t="s">
        <v>133</v>
      </c>
      <c r="DA329" s="440"/>
      <c r="DB329" s="440"/>
      <c r="DC329" s="441"/>
      <c r="DD329" s="441"/>
      <c r="DE329" s="441"/>
      <c r="DF329" s="442"/>
      <c r="DG329" s="441"/>
      <c r="DH329" s="442"/>
      <c r="DI329" s="441"/>
      <c r="DJ329" s="441"/>
      <c r="DK329" s="441"/>
      <c r="DL329" s="442"/>
      <c r="DM329" s="443"/>
      <c r="DN329" s="443"/>
      <c r="DO329" s="624"/>
      <c r="DP329" s="438"/>
      <c r="DQ329" s="439" t="s">
        <v>133</v>
      </c>
      <c r="DR329" s="440"/>
      <c r="DS329" s="440"/>
      <c r="DT329" s="441"/>
      <c r="DU329" s="441"/>
      <c r="DV329" s="441"/>
      <c r="DW329" s="442"/>
      <c r="DX329" s="441"/>
      <c r="DY329" s="442"/>
      <c r="DZ329" s="441"/>
      <c r="EA329" s="441"/>
      <c r="EB329" s="441"/>
      <c r="EC329" s="442"/>
      <c r="ED329" s="443"/>
      <c r="EE329" s="443"/>
      <c r="EF329" s="624"/>
      <c r="EG329" s="438"/>
      <c r="EH329" s="439" t="s">
        <v>133</v>
      </c>
      <c r="EI329" s="440"/>
      <c r="EJ329" s="440"/>
      <c r="EK329" s="441"/>
      <c r="EL329" s="441"/>
      <c r="EM329" s="441"/>
      <c r="EN329" s="442"/>
      <c r="EO329" s="441"/>
      <c r="EP329" s="442"/>
      <c r="EQ329" s="441"/>
      <c r="ER329" s="441"/>
      <c r="ES329" s="441"/>
      <c r="ET329" s="442"/>
      <c r="EU329" s="443"/>
      <c r="EV329" s="443"/>
      <c r="EW329" s="624"/>
      <c r="EX329" s="438"/>
      <c r="EY329" s="439" t="s">
        <v>133</v>
      </c>
      <c r="EZ329" s="440"/>
      <c r="FA329" s="440"/>
      <c r="FB329" s="441"/>
      <c r="FC329" s="441"/>
      <c r="FD329" s="441"/>
      <c r="FE329" s="442"/>
      <c r="FF329" s="441"/>
      <c r="FG329" s="442"/>
      <c r="FH329" s="441"/>
      <c r="FI329" s="441"/>
      <c r="FJ329" s="441"/>
      <c r="FK329" s="442"/>
      <c r="FL329" s="443"/>
      <c r="FM329" s="443"/>
      <c r="FN329" s="624"/>
      <c r="FO329" s="438"/>
      <c r="FP329" s="439" t="s">
        <v>133</v>
      </c>
      <c r="FQ329" s="440"/>
      <c r="FR329" s="440"/>
      <c r="FS329" s="441"/>
      <c r="FT329" s="441"/>
      <c r="FU329" s="441"/>
      <c r="FV329" s="442"/>
      <c r="FW329" s="441"/>
      <c r="FX329" s="442"/>
      <c r="FY329" s="441"/>
      <c r="FZ329" s="441"/>
      <c r="GA329" s="441"/>
      <c r="GB329" s="442"/>
      <c r="GC329" s="443"/>
      <c r="GD329" s="443"/>
      <c r="GE329" s="624"/>
      <c r="GF329" s="438"/>
      <c r="GG329" s="439" t="s">
        <v>133</v>
      </c>
      <c r="GH329" s="440"/>
      <c r="GI329" s="440"/>
      <c r="GJ329" s="441"/>
      <c r="GK329" s="441"/>
      <c r="GL329" s="441"/>
      <c r="GM329" s="442"/>
      <c r="GN329" s="441"/>
      <c r="GO329" s="442"/>
      <c r="GP329" s="441"/>
      <c r="GQ329" s="441"/>
      <c r="GR329" s="441"/>
      <c r="GS329" s="442"/>
      <c r="GT329" s="443"/>
      <c r="GU329" s="443"/>
      <c r="GV329" s="624"/>
      <c r="GW329" s="438"/>
      <c r="GX329" s="439" t="s">
        <v>133</v>
      </c>
      <c r="GY329" s="440"/>
      <c r="GZ329" s="440"/>
      <c r="HA329" s="441"/>
      <c r="HB329" s="441"/>
      <c r="HC329" s="441"/>
      <c r="HD329" s="442"/>
      <c r="HE329" s="441"/>
      <c r="HF329" s="442"/>
      <c r="HG329" s="441"/>
      <c r="HH329" s="441"/>
      <c r="HI329" s="441"/>
      <c r="HJ329" s="442"/>
      <c r="HK329" s="443"/>
      <c r="HL329" s="443"/>
      <c r="HM329" s="624"/>
      <c r="HN329" s="438"/>
      <c r="HO329" s="439" t="s">
        <v>133</v>
      </c>
      <c r="HP329" s="440"/>
      <c r="HQ329" s="440"/>
      <c r="HR329" s="441"/>
      <c r="HS329" s="441"/>
      <c r="HT329" s="441"/>
      <c r="HU329" s="442"/>
      <c r="HV329" s="441"/>
      <c r="HW329" s="442"/>
      <c r="HX329" s="441"/>
      <c r="HY329" s="441"/>
      <c r="HZ329" s="441"/>
      <c r="IA329" s="442"/>
      <c r="IB329" s="443"/>
      <c r="IC329" s="443"/>
      <c r="ID329" s="624"/>
      <c r="IE329" s="438"/>
      <c r="IF329" s="439" t="s">
        <v>133</v>
      </c>
      <c r="IG329" s="440"/>
      <c r="IH329" s="440"/>
      <c r="II329" s="441"/>
      <c r="IJ329" s="441"/>
      <c r="IK329" s="441"/>
      <c r="IL329" s="442"/>
      <c r="IM329" s="441"/>
      <c r="IN329" s="442"/>
      <c r="IO329" s="441"/>
      <c r="IP329" s="441"/>
      <c r="IQ329" s="441"/>
      <c r="IR329" s="442"/>
      <c r="IS329" s="443"/>
      <c r="IT329" s="443"/>
      <c r="IU329" s="624"/>
      <c r="IV329" s="438"/>
      <c r="IW329" s="439" t="s">
        <v>133</v>
      </c>
      <c r="IX329" s="440"/>
      <c r="IY329" s="440"/>
      <c r="IZ329" s="441"/>
      <c r="JA329" s="441"/>
      <c r="JB329" s="441"/>
      <c r="JC329" s="442"/>
      <c r="JD329" s="441"/>
      <c r="JE329" s="442"/>
      <c r="JF329" s="441"/>
      <c r="JG329" s="441"/>
      <c r="JH329" s="441"/>
      <c r="JI329" s="442"/>
      <c r="JJ329" s="443"/>
      <c r="JK329" s="443"/>
      <c r="JL329" s="624"/>
      <c r="JM329" s="438"/>
      <c r="JN329" s="439" t="s">
        <v>133</v>
      </c>
      <c r="JO329" s="440"/>
      <c r="JP329" s="440"/>
      <c r="JQ329" s="441"/>
      <c r="JR329" s="441"/>
      <c r="JS329" s="441"/>
      <c r="JT329" s="442"/>
      <c r="JU329" s="441"/>
      <c r="JV329" s="442"/>
      <c r="JW329" s="441"/>
      <c r="JX329" s="441"/>
      <c r="JY329" s="441"/>
      <c r="JZ329" s="442"/>
      <c r="KA329" s="443"/>
      <c r="KB329" s="443"/>
      <c r="KC329" s="624"/>
      <c r="KD329" s="438"/>
      <c r="KE329" s="439" t="s">
        <v>133</v>
      </c>
      <c r="KF329" s="440"/>
      <c r="KG329" s="440"/>
      <c r="KH329" s="441"/>
      <c r="KI329" s="441"/>
      <c r="KJ329" s="441"/>
      <c r="KK329" s="442"/>
      <c r="KL329" s="441"/>
      <c r="KM329" s="442"/>
      <c r="KN329" s="441"/>
      <c r="KO329" s="441"/>
      <c r="KP329" s="441"/>
      <c r="KQ329" s="442"/>
      <c r="KR329" s="443"/>
      <c r="KS329" s="443"/>
      <c r="KT329" s="624"/>
      <c r="KU329" s="436"/>
    </row>
    <row r="330" ht="15.75" customHeight="1">
      <c r="A330" s="426"/>
      <c r="B330" s="446" t="s">
        <v>134</v>
      </c>
      <c r="C330" s="447"/>
      <c r="D330" s="447"/>
      <c r="E330" s="447"/>
      <c r="F330" s="447"/>
      <c r="G330" s="447"/>
      <c r="H330" s="447"/>
      <c r="I330" s="447"/>
      <c r="J330" s="447"/>
      <c r="K330" s="447"/>
      <c r="L330" s="447"/>
      <c r="M330" s="447"/>
      <c r="N330" s="447"/>
      <c r="O330" s="447"/>
      <c r="P330" s="626"/>
      <c r="Q330" s="625"/>
      <c r="R330" s="426"/>
      <c r="S330" s="446" t="s">
        <v>134</v>
      </c>
      <c r="T330" s="447"/>
      <c r="U330" s="447"/>
      <c r="V330" s="447"/>
      <c r="W330" s="447"/>
      <c r="X330" s="447"/>
      <c r="Y330" s="447"/>
      <c r="Z330" s="447"/>
      <c r="AA330" s="447"/>
      <c r="AB330" s="447"/>
      <c r="AC330" s="447"/>
      <c r="AD330" s="447"/>
      <c r="AE330" s="447"/>
      <c r="AF330" s="447"/>
      <c r="AG330" s="626"/>
      <c r="AH330" s="625"/>
      <c r="AI330" s="426"/>
      <c r="AJ330" s="446" t="s">
        <v>134</v>
      </c>
      <c r="AK330" s="447"/>
      <c r="AL330" s="447"/>
      <c r="AM330" s="447"/>
      <c r="AN330" s="447"/>
      <c r="AO330" s="447"/>
      <c r="AP330" s="447"/>
      <c r="AQ330" s="447"/>
      <c r="AR330" s="447"/>
      <c r="AS330" s="447"/>
      <c r="AT330" s="447"/>
      <c r="AU330" s="447"/>
      <c r="AV330" s="447"/>
      <c r="AW330" s="447"/>
      <c r="AX330" s="626"/>
      <c r="AY330" s="625"/>
      <c r="AZ330" s="426"/>
      <c r="BA330" s="446" t="s">
        <v>134</v>
      </c>
      <c r="BB330" s="447"/>
      <c r="BC330" s="447"/>
      <c r="BD330" s="447"/>
      <c r="BE330" s="447"/>
      <c r="BF330" s="447"/>
      <c r="BG330" s="447"/>
      <c r="BH330" s="447"/>
      <c r="BI330" s="447"/>
      <c r="BJ330" s="447"/>
      <c r="BK330" s="447"/>
      <c r="BL330" s="447"/>
      <c r="BM330" s="447"/>
      <c r="BN330" s="447"/>
      <c r="BO330" s="626"/>
      <c r="BP330" s="625"/>
      <c r="BQ330" s="426"/>
      <c r="BR330" s="446" t="s">
        <v>134</v>
      </c>
      <c r="BS330" s="447"/>
      <c r="BT330" s="447"/>
      <c r="BU330" s="447"/>
      <c r="BV330" s="447"/>
      <c r="BW330" s="447"/>
      <c r="BX330" s="447"/>
      <c r="BY330" s="447"/>
      <c r="BZ330" s="447"/>
      <c r="CA330" s="447"/>
      <c r="CB330" s="447"/>
      <c r="CC330" s="447"/>
      <c r="CD330" s="447"/>
      <c r="CE330" s="447"/>
      <c r="CF330" s="626"/>
      <c r="CG330" s="625"/>
      <c r="CH330" s="426"/>
      <c r="CI330" s="446" t="s">
        <v>134</v>
      </c>
      <c r="CJ330" s="447"/>
      <c r="CK330" s="447"/>
      <c r="CL330" s="447"/>
      <c r="CM330" s="447"/>
      <c r="CN330" s="447"/>
      <c r="CO330" s="447"/>
      <c r="CP330" s="447"/>
      <c r="CQ330" s="447"/>
      <c r="CR330" s="447"/>
      <c r="CS330" s="447"/>
      <c r="CT330" s="447"/>
      <c r="CU330" s="447"/>
      <c r="CV330" s="447"/>
      <c r="CW330" s="626"/>
      <c r="CX330" s="625"/>
      <c r="CY330" s="426"/>
      <c r="CZ330" s="446" t="s">
        <v>134</v>
      </c>
      <c r="DA330" s="447"/>
      <c r="DB330" s="447"/>
      <c r="DC330" s="447"/>
      <c r="DD330" s="447"/>
      <c r="DE330" s="447"/>
      <c r="DF330" s="447"/>
      <c r="DG330" s="447"/>
      <c r="DH330" s="447"/>
      <c r="DI330" s="447"/>
      <c r="DJ330" s="447"/>
      <c r="DK330" s="447"/>
      <c r="DL330" s="447"/>
      <c r="DM330" s="447"/>
      <c r="DN330" s="626"/>
      <c r="DO330" s="625"/>
      <c r="DP330" s="426"/>
      <c r="DQ330" s="446" t="s">
        <v>134</v>
      </c>
      <c r="DR330" s="447"/>
      <c r="DS330" s="447"/>
      <c r="DT330" s="447"/>
      <c r="DU330" s="447"/>
      <c r="DV330" s="447"/>
      <c r="DW330" s="447"/>
      <c r="DX330" s="447"/>
      <c r="DY330" s="447"/>
      <c r="DZ330" s="447"/>
      <c r="EA330" s="447"/>
      <c r="EB330" s="447"/>
      <c r="EC330" s="447"/>
      <c r="ED330" s="447"/>
      <c r="EE330" s="626"/>
      <c r="EF330" s="625"/>
      <c r="EG330" s="426"/>
      <c r="EH330" s="446" t="s">
        <v>134</v>
      </c>
      <c r="EI330" s="447"/>
      <c r="EJ330" s="447"/>
      <c r="EK330" s="447"/>
      <c r="EL330" s="447"/>
      <c r="EM330" s="447"/>
      <c r="EN330" s="447"/>
      <c r="EO330" s="447"/>
      <c r="EP330" s="447"/>
      <c r="EQ330" s="447"/>
      <c r="ER330" s="447"/>
      <c r="ES330" s="447"/>
      <c r="ET330" s="447"/>
      <c r="EU330" s="447"/>
      <c r="EV330" s="626"/>
      <c r="EW330" s="625"/>
      <c r="EX330" s="426"/>
      <c r="EY330" s="446" t="s">
        <v>134</v>
      </c>
      <c r="EZ330" s="447"/>
      <c r="FA330" s="447"/>
      <c r="FB330" s="447"/>
      <c r="FC330" s="447"/>
      <c r="FD330" s="447"/>
      <c r="FE330" s="447"/>
      <c r="FF330" s="447"/>
      <c r="FG330" s="447"/>
      <c r="FH330" s="447"/>
      <c r="FI330" s="447"/>
      <c r="FJ330" s="447"/>
      <c r="FK330" s="447"/>
      <c r="FL330" s="447"/>
      <c r="FM330" s="626"/>
      <c r="FN330" s="625"/>
      <c r="FO330" s="426"/>
      <c r="FP330" s="446" t="s">
        <v>134</v>
      </c>
      <c r="FQ330" s="447"/>
      <c r="FR330" s="447"/>
      <c r="FS330" s="447"/>
      <c r="FT330" s="447"/>
      <c r="FU330" s="447"/>
      <c r="FV330" s="447"/>
      <c r="FW330" s="447"/>
      <c r="FX330" s="447"/>
      <c r="FY330" s="447"/>
      <c r="FZ330" s="447"/>
      <c r="GA330" s="447"/>
      <c r="GB330" s="447"/>
      <c r="GC330" s="447"/>
      <c r="GD330" s="626"/>
      <c r="GE330" s="625"/>
      <c r="GF330" s="426"/>
      <c r="GG330" s="446" t="s">
        <v>134</v>
      </c>
      <c r="GH330" s="447"/>
      <c r="GI330" s="447"/>
      <c r="GJ330" s="447"/>
      <c r="GK330" s="447"/>
      <c r="GL330" s="447"/>
      <c r="GM330" s="447"/>
      <c r="GN330" s="447"/>
      <c r="GO330" s="447"/>
      <c r="GP330" s="447"/>
      <c r="GQ330" s="447"/>
      <c r="GR330" s="447"/>
      <c r="GS330" s="447"/>
      <c r="GT330" s="447"/>
      <c r="GU330" s="626"/>
      <c r="GV330" s="625"/>
      <c r="GW330" s="426"/>
      <c r="GX330" s="446" t="s">
        <v>134</v>
      </c>
      <c r="GY330" s="447"/>
      <c r="GZ330" s="447"/>
      <c r="HA330" s="447"/>
      <c r="HB330" s="447"/>
      <c r="HC330" s="447"/>
      <c r="HD330" s="447"/>
      <c r="HE330" s="447"/>
      <c r="HF330" s="447"/>
      <c r="HG330" s="447"/>
      <c r="HH330" s="447"/>
      <c r="HI330" s="447"/>
      <c r="HJ330" s="447"/>
      <c r="HK330" s="447"/>
      <c r="HL330" s="626"/>
      <c r="HM330" s="625"/>
      <c r="HN330" s="426"/>
      <c r="HO330" s="446" t="s">
        <v>134</v>
      </c>
      <c r="HP330" s="447"/>
      <c r="HQ330" s="447"/>
      <c r="HR330" s="447"/>
      <c r="HS330" s="447"/>
      <c r="HT330" s="447"/>
      <c r="HU330" s="447"/>
      <c r="HV330" s="447"/>
      <c r="HW330" s="447"/>
      <c r="HX330" s="447"/>
      <c r="HY330" s="447"/>
      <c r="HZ330" s="447"/>
      <c r="IA330" s="447"/>
      <c r="IB330" s="447"/>
      <c r="IC330" s="626"/>
      <c r="ID330" s="625"/>
      <c r="IE330" s="426"/>
      <c r="IF330" s="446" t="s">
        <v>134</v>
      </c>
      <c r="IG330" s="447"/>
      <c r="IH330" s="447"/>
      <c r="II330" s="447"/>
      <c r="IJ330" s="447"/>
      <c r="IK330" s="447"/>
      <c r="IL330" s="447"/>
      <c r="IM330" s="447"/>
      <c r="IN330" s="447"/>
      <c r="IO330" s="447"/>
      <c r="IP330" s="447"/>
      <c r="IQ330" s="447"/>
      <c r="IR330" s="447"/>
      <c r="IS330" s="447"/>
      <c r="IT330" s="626"/>
      <c r="IU330" s="625"/>
      <c r="IV330" s="426"/>
      <c r="IW330" s="446" t="s">
        <v>134</v>
      </c>
      <c r="IX330" s="447"/>
      <c r="IY330" s="447"/>
      <c r="IZ330" s="447"/>
      <c r="JA330" s="447"/>
      <c r="JB330" s="447"/>
      <c r="JC330" s="447"/>
      <c r="JD330" s="447"/>
      <c r="JE330" s="447"/>
      <c r="JF330" s="447"/>
      <c r="JG330" s="447"/>
      <c r="JH330" s="447"/>
      <c r="JI330" s="447"/>
      <c r="JJ330" s="447"/>
      <c r="JK330" s="626"/>
      <c r="JL330" s="625"/>
      <c r="JM330" s="426"/>
      <c r="JN330" s="446" t="s">
        <v>134</v>
      </c>
      <c r="JO330" s="447"/>
      <c r="JP330" s="447"/>
      <c r="JQ330" s="447"/>
      <c r="JR330" s="447"/>
      <c r="JS330" s="447"/>
      <c r="JT330" s="447"/>
      <c r="JU330" s="447"/>
      <c r="JV330" s="447"/>
      <c r="JW330" s="447"/>
      <c r="JX330" s="447"/>
      <c r="JY330" s="447"/>
      <c r="JZ330" s="447"/>
      <c r="KA330" s="447"/>
      <c r="KB330" s="626"/>
      <c r="KC330" s="625"/>
      <c r="KD330" s="426"/>
      <c r="KE330" s="446" t="s">
        <v>134</v>
      </c>
      <c r="KF330" s="447"/>
      <c r="KG330" s="447"/>
      <c r="KH330" s="447"/>
      <c r="KI330" s="447"/>
      <c r="KJ330" s="447"/>
      <c r="KK330" s="447"/>
      <c r="KL330" s="447"/>
      <c r="KM330" s="447"/>
      <c r="KN330" s="447"/>
      <c r="KO330" s="447"/>
      <c r="KP330" s="447"/>
      <c r="KQ330" s="447"/>
      <c r="KR330" s="447"/>
      <c r="KS330" s="626"/>
      <c r="KT330" s="625"/>
      <c r="KU330" s="436"/>
    </row>
    <row r="331" ht="15.75" customHeight="1">
      <c r="A331" s="426">
        <v>1.0</v>
      </c>
      <c r="B331" s="427" t="s">
        <v>135</v>
      </c>
      <c r="C331" s="428" t="s">
        <v>121</v>
      </c>
      <c r="D331" s="428" t="s">
        <v>123</v>
      </c>
      <c r="E331" s="429"/>
      <c r="F331" s="429"/>
      <c r="G331" s="429">
        <f t="shared" ref="G331:G340" si="2414">IFERROR(E331*F331/1000000,0)</f>
        <v>0</v>
      </c>
      <c r="H331" s="430"/>
      <c r="I331" s="429">
        <f t="shared" ref="I331:I340" si="2415">IFERROR(+G331*H331,"")</f>
        <v>0</v>
      </c>
      <c r="J331" s="431"/>
      <c r="K331" s="432"/>
      <c r="L331" s="432"/>
      <c r="M331" s="429">
        <f t="shared" ref="M331:M340" si="2416">IFERROR(+(IF(G331="","0",G331))+(IF(I331="","0",I331))+(IF(L331="","0",L331)),"")</f>
        <v>0</v>
      </c>
      <c r="N331" s="430">
        <v>0.294289866351475</v>
      </c>
      <c r="O331" s="433">
        <f t="shared" ref="O331:O340" si="2417">IFERROR(+N331*(M331-L331),"")</f>
        <v>0</v>
      </c>
      <c r="P331" s="433">
        <f t="shared" ref="P331:P340" si="2418">IFERROR(+(IF(M331="","0",M331))-(IF(O331="","0",O331)),"")</f>
        <v>0</v>
      </c>
      <c r="Q331" s="625"/>
      <c r="R331" s="426">
        <v>1.0</v>
      </c>
      <c r="S331" s="427" t="s">
        <v>135</v>
      </c>
      <c r="T331" s="428" t="s">
        <v>121</v>
      </c>
      <c r="U331" s="428" t="s">
        <v>123</v>
      </c>
      <c r="V331" s="429"/>
      <c r="W331" s="429"/>
      <c r="X331" s="429">
        <f t="shared" ref="X331:X340" si="2419">IFERROR(V331*W331/1000000,0)</f>
        <v>0</v>
      </c>
      <c r="Y331" s="430"/>
      <c r="Z331" s="429">
        <f t="shared" ref="Z331:Z340" si="2420">IFERROR(+X331*Y331,"")</f>
        <v>0</v>
      </c>
      <c r="AA331" s="431"/>
      <c r="AB331" s="432"/>
      <c r="AC331" s="432"/>
      <c r="AD331" s="429">
        <f t="shared" ref="AD331:AD340" si="2421">IFERROR(+(IF(X331="","0",X331))+(IF(Z331="","0",Z331))+(IF(AC331="","0",AC331)),"")</f>
        <v>0</v>
      </c>
      <c r="AE331" s="430">
        <v>0.294289866351475</v>
      </c>
      <c r="AF331" s="433">
        <f t="shared" ref="AF331:AF340" si="2422">IFERROR(+AE331*(AD331-AC331),"")</f>
        <v>0</v>
      </c>
      <c r="AG331" s="433">
        <f t="shared" ref="AG331:AG340" si="2423">IFERROR(+(IF(AD331="","0",AD331))-(IF(AF331="","0",AF331)),"")</f>
        <v>0</v>
      </c>
      <c r="AH331" s="625"/>
      <c r="AI331" s="426">
        <v>1.0</v>
      </c>
      <c r="AJ331" s="427" t="s">
        <v>135</v>
      </c>
      <c r="AK331" s="428" t="s">
        <v>121</v>
      </c>
      <c r="AL331" s="428" t="s">
        <v>123</v>
      </c>
      <c r="AM331" s="429"/>
      <c r="AN331" s="429"/>
      <c r="AO331" s="429">
        <f t="shared" ref="AO331:AO340" si="2424">IFERROR(AM331*AN331/1000000,0)</f>
        <v>0</v>
      </c>
      <c r="AP331" s="430"/>
      <c r="AQ331" s="429">
        <f t="shared" ref="AQ331:AQ340" si="2425">IFERROR(+AO331*AP331,"")</f>
        <v>0</v>
      </c>
      <c r="AR331" s="431"/>
      <c r="AS331" s="432"/>
      <c r="AT331" s="432"/>
      <c r="AU331" s="429">
        <f t="shared" ref="AU331:AU340" si="2426">IFERROR(+(IF(AO331="","0",AO331))+(IF(AQ331="","0",AQ331))+(IF(AT331="","0",AT331)),"")</f>
        <v>0</v>
      </c>
      <c r="AV331" s="430">
        <v>0.294289866351475</v>
      </c>
      <c r="AW331" s="433">
        <f t="shared" ref="AW331:AW340" si="2427">IFERROR(+AV331*(AU331-AT331),"")</f>
        <v>0</v>
      </c>
      <c r="AX331" s="433">
        <f t="shared" ref="AX331:AX340" si="2428">IFERROR(+(IF(AU331="","0",AU331))-(IF(AW331="","0",AW331)),"")</f>
        <v>0</v>
      </c>
      <c r="AY331" s="625"/>
      <c r="AZ331" s="426">
        <v>1.0</v>
      </c>
      <c r="BA331" s="427" t="s">
        <v>135</v>
      </c>
      <c r="BB331" s="428" t="s">
        <v>121</v>
      </c>
      <c r="BC331" s="428" t="s">
        <v>123</v>
      </c>
      <c r="BD331" s="429"/>
      <c r="BE331" s="429"/>
      <c r="BF331" s="429">
        <f t="shared" ref="BF331:BF340" si="2429">IFERROR(BD331*BE331/1000000,0)</f>
        <v>0</v>
      </c>
      <c r="BG331" s="430"/>
      <c r="BH331" s="429">
        <f t="shared" ref="BH331:BH340" si="2430">IFERROR(+BF331*BG331,"")</f>
        <v>0</v>
      </c>
      <c r="BI331" s="431"/>
      <c r="BJ331" s="432"/>
      <c r="BK331" s="432"/>
      <c r="BL331" s="429">
        <f t="shared" ref="BL331:BL340" si="2431">IFERROR(+(IF(BF331="","0",BF331))+(IF(BH331="","0",BH331))+(IF(BK331="","0",BK331)),"")</f>
        <v>0</v>
      </c>
      <c r="BM331" s="430">
        <v>0.294289866351475</v>
      </c>
      <c r="BN331" s="433">
        <f t="shared" ref="BN331:BN340" si="2432">IFERROR(+BM331*(BL331-BK331),"")</f>
        <v>0</v>
      </c>
      <c r="BO331" s="433">
        <f t="shared" ref="BO331:BO340" si="2433">IFERROR(+(IF(BL331="","0",BL331))-(IF(BN331="","0",BN331)),"")</f>
        <v>0</v>
      </c>
      <c r="BP331" s="625"/>
      <c r="BQ331" s="426">
        <v>1.0</v>
      </c>
      <c r="BR331" s="427" t="s">
        <v>135</v>
      </c>
      <c r="BS331" s="428" t="s">
        <v>121</v>
      </c>
      <c r="BT331" s="428" t="s">
        <v>123</v>
      </c>
      <c r="BU331" s="429"/>
      <c r="BV331" s="429"/>
      <c r="BW331" s="429">
        <f t="shared" ref="BW331:BW340" si="2434">IFERROR(BU331*BV331/1000000,0)</f>
        <v>0</v>
      </c>
      <c r="BX331" s="430"/>
      <c r="BY331" s="429">
        <f t="shared" ref="BY331:BY340" si="2435">IFERROR(+BW331*BX331,"")</f>
        <v>0</v>
      </c>
      <c r="BZ331" s="431"/>
      <c r="CA331" s="432"/>
      <c r="CB331" s="432"/>
      <c r="CC331" s="429">
        <f t="shared" ref="CC331:CC340" si="2436">IFERROR(+(IF(BW331="","0",BW331))+(IF(BY331="","0",BY331))+(IF(CB331="","0",CB331)),"")</f>
        <v>0</v>
      </c>
      <c r="CD331" s="430">
        <v>0.294289866351475</v>
      </c>
      <c r="CE331" s="433">
        <f t="shared" ref="CE331:CE340" si="2437">IFERROR(+CD331*(CC331-CB331),"")</f>
        <v>0</v>
      </c>
      <c r="CF331" s="433">
        <f t="shared" ref="CF331:CF340" si="2438">IFERROR(+(IF(CC331="","0",CC331))-(IF(CE331="","0",CE331)),"")</f>
        <v>0</v>
      </c>
      <c r="CG331" s="625"/>
      <c r="CH331" s="426">
        <v>1.0</v>
      </c>
      <c r="CI331" s="427" t="s">
        <v>135</v>
      </c>
      <c r="CJ331" s="428" t="s">
        <v>121</v>
      </c>
      <c r="CK331" s="428" t="s">
        <v>123</v>
      </c>
      <c r="CL331" s="429"/>
      <c r="CM331" s="429"/>
      <c r="CN331" s="429">
        <f t="shared" ref="CN331:CN340" si="2439">IFERROR(CL331*CM331/1000000,0)</f>
        <v>0</v>
      </c>
      <c r="CO331" s="430"/>
      <c r="CP331" s="429">
        <f t="shared" ref="CP331:CP340" si="2440">IFERROR(+CN331*CO331,"")</f>
        <v>0</v>
      </c>
      <c r="CQ331" s="431"/>
      <c r="CR331" s="432"/>
      <c r="CS331" s="432"/>
      <c r="CT331" s="429">
        <f t="shared" ref="CT331:CT340" si="2441">IFERROR(+(IF(CN331="","0",CN331))+(IF(CP331="","0",CP331))+(IF(CS331="","0",CS331)),"")</f>
        <v>0</v>
      </c>
      <c r="CU331" s="430">
        <v>0.294289866351475</v>
      </c>
      <c r="CV331" s="433">
        <f t="shared" ref="CV331:CV340" si="2442">IFERROR(+CU331*(CT331-CS331),"")</f>
        <v>0</v>
      </c>
      <c r="CW331" s="433">
        <f t="shared" ref="CW331:CW340" si="2443">IFERROR(+(IF(CT331="","0",CT331))-(IF(CV331="","0",CV331)),"")</f>
        <v>0</v>
      </c>
      <c r="CX331" s="625"/>
      <c r="CY331" s="426">
        <v>1.0</v>
      </c>
      <c r="CZ331" s="427" t="s">
        <v>135</v>
      </c>
      <c r="DA331" s="428" t="s">
        <v>121</v>
      </c>
      <c r="DB331" s="428" t="s">
        <v>123</v>
      </c>
      <c r="DC331" s="429"/>
      <c r="DD331" s="429"/>
      <c r="DE331" s="429">
        <f t="shared" ref="DE331:DE340" si="2444">IFERROR(DC331*DD331/1000000,0)</f>
        <v>0</v>
      </c>
      <c r="DF331" s="430"/>
      <c r="DG331" s="429">
        <f t="shared" ref="DG331:DG340" si="2445">IFERROR(+DE331*DF331,"")</f>
        <v>0</v>
      </c>
      <c r="DH331" s="431"/>
      <c r="DI331" s="432"/>
      <c r="DJ331" s="432"/>
      <c r="DK331" s="429">
        <f t="shared" ref="DK331:DK340" si="2446">IFERROR(+(IF(DE331="","0",DE331))+(IF(DG331="","0",DG331))+(IF(DJ331="","0",DJ331)),"")</f>
        <v>0</v>
      </c>
      <c r="DL331" s="430">
        <v>0.294289866351475</v>
      </c>
      <c r="DM331" s="433">
        <f t="shared" ref="DM331:DM340" si="2447">IFERROR(+DL331*(DK331-DJ331),"")</f>
        <v>0</v>
      </c>
      <c r="DN331" s="433">
        <f t="shared" ref="DN331:DN340" si="2448">IFERROR(+(IF(DK331="","0",DK331))-(IF(DM331="","0",DM331)),"")</f>
        <v>0</v>
      </c>
      <c r="DO331" s="625"/>
      <c r="DP331" s="426">
        <v>1.0</v>
      </c>
      <c r="DQ331" s="427" t="s">
        <v>135</v>
      </c>
      <c r="DR331" s="428" t="s">
        <v>121</v>
      </c>
      <c r="DS331" s="428" t="s">
        <v>123</v>
      </c>
      <c r="DT331" s="429"/>
      <c r="DU331" s="429"/>
      <c r="DV331" s="429">
        <f t="shared" ref="DV331:DV340" si="2449">IFERROR(DT331*DU331/1000000,0)</f>
        <v>0</v>
      </c>
      <c r="DW331" s="430"/>
      <c r="DX331" s="429">
        <f t="shared" ref="DX331:DX340" si="2450">IFERROR(+DV331*DW331,"")</f>
        <v>0</v>
      </c>
      <c r="DY331" s="431"/>
      <c r="DZ331" s="432"/>
      <c r="EA331" s="432"/>
      <c r="EB331" s="429">
        <f t="shared" ref="EB331:EB340" si="2451">IFERROR(+(IF(DV331="","0",DV331))+(IF(DX331="","0",DX331))+(IF(EA331="","0",EA331)),"")</f>
        <v>0</v>
      </c>
      <c r="EC331" s="430">
        <v>0.294289866351475</v>
      </c>
      <c r="ED331" s="433">
        <f t="shared" ref="ED331:ED340" si="2452">IFERROR(+EC331*(EB331-EA331),"")</f>
        <v>0</v>
      </c>
      <c r="EE331" s="433">
        <f t="shared" ref="EE331:EE340" si="2453">IFERROR(+(IF(EB331="","0",EB331))-(IF(ED331="","0",ED331)),"")</f>
        <v>0</v>
      </c>
      <c r="EF331" s="625"/>
      <c r="EG331" s="426">
        <v>1.0</v>
      </c>
      <c r="EH331" s="427" t="s">
        <v>135</v>
      </c>
      <c r="EI331" s="428" t="s">
        <v>121</v>
      </c>
      <c r="EJ331" s="428" t="s">
        <v>123</v>
      </c>
      <c r="EK331" s="429"/>
      <c r="EL331" s="429"/>
      <c r="EM331" s="429">
        <f t="shared" ref="EM331:EM340" si="2454">IFERROR(EK331*EL331/1000000,0)</f>
        <v>0</v>
      </c>
      <c r="EN331" s="430"/>
      <c r="EO331" s="429">
        <f t="shared" ref="EO331:EO340" si="2455">IFERROR(+EM331*EN331,"")</f>
        <v>0</v>
      </c>
      <c r="EP331" s="431"/>
      <c r="EQ331" s="432"/>
      <c r="ER331" s="432"/>
      <c r="ES331" s="429">
        <f t="shared" ref="ES331:ES340" si="2456">IFERROR(+(IF(EM331="","0",EM331))+(IF(EO331="","0",EO331))+(IF(ER331="","0",ER331)),"")</f>
        <v>0</v>
      </c>
      <c r="ET331" s="430">
        <v>0.294289866351475</v>
      </c>
      <c r="EU331" s="433">
        <f t="shared" ref="EU331:EU340" si="2457">IFERROR(+ET331*(ES331-ER331),"")</f>
        <v>0</v>
      </c>
      <c r="EV331" s="433">
        <f t="shared" ref="EV331:EV340" si="2458">IFERROR(+(IF(ES331="","0",ES331))-(IF(EU331="","0",EU331)),"")</f>
        <v>0</v>
      </c>
      <c r="EW331" s="625"/>
      <c r="EX331" s="426">
        <v>1.0</v>
      </c>
      <c r="EY331" s="427" t="s">
        <v>135</v>
      </c>
      <c r="EZ331" s="428" t="s">
        <v>121</v>
      </c>
      <c r="FA331" s="428" t="s">
        <v>123</v>
      </c>
      <c r="FB331" s="429"/>
      <c r="FC331" s="429"/>
      <c r="FD331" s="429">
        <f t="shared" ref="FD331:FD340" si="2459">IFERROR(FB331*FC331/1000000,0)</f>
        <v>0</v>
      </c>
      <c r="FE331" s="430"/>
      <c r="FF331" s="429">
        <f t="shared" ref="FF331:FF340" si="2460">IFERROR(+FD331*FE331,"")</f>
        <v>0</v>
      </c>
      <c r="FG331" s="431"/>
      <c r="FH331" s="432"/>
      <c r="FI331" s="432"/>
      <c r="FJ331" s="429">
        <f t="shared" ref="FJ331:FJ340" si="2461">IFERROR(+(IF(FD331="","0",FD331))+(IF(FF331="","0",FF331))+(IF(FI331="","0",FI331)),"")</f>
        <v>0</v>
      </c>
      <c r="FK331" s="430">
        <v>0.294289866351475</v>
      </c>
      <c r="FL331" s="433">
        <f t="shared" ref="FL331:FL340" si="2462">IFERROR(+FK331*(FJ331-FI331),"")</f>
        <v>0</v>
      </c>
      <c r="FM331" s="433">
        <f t="shared" ref="FM331:FM340" si="2463">IFERROR(+(IF(FJ331="","0",FJ331))-(IF(FL331="","0",FL331)),"")</f>
        <v>0</v>
      </c>
      <c r="FN331" s="625"/>
      <c r="FO331" s="426">
        <v>1.0</v>
      </c>
      <c r="FP331" s="427" t="s">
        <v>135</v>
      </c>
      <c r="FQ331" s="428" t="s">
        <v>121</v>
      </c>
      <c r="FR331" s="428" t="s">
        <v>123</v>
      </c>
      <c r="FS331" s="429"/>
      <c r="FT331" s="429"/>
      <c r="FU331" s="429">
        <f t="shared" ref="FU331:FU340" si="2464">IFERROR(FS331*FT331/1000000,0)</f>
        <v>0</v>
      </c>
      <c r="FV331" s="430"/>
      <c r="FW331" s="429">
        <f t="shared" ref="FW331:FW340" si="2465">IFERROR(+FU331*FV331,"")</f>
        <v>0</v>
      </c>
      <c r="FX331" s="431"/>
      <c r="FY331" s="432"/>
      <c r="FZ331" s="432"/>
      <c r="GA331" s="429">
        <f t="shared" ref="GA331:GA340" si="2466">IFERROR(+(IF(FU331="","0",FU331))+(IF(FW331="","0",FW331))+(IF(FZ331="","0",FZ331)),"")</f>
        <v>0</v>
      </c>
      <c r="GB331" s="430">
        <v>0.294289866351475</v>
      </c>
      <c r="GC331" s="433">
        <f t="shared" ref="GC331:GC340" si="2467">IFERROR(+GB331*(GA331-FZ331),"")</f>
        <v>0</v>
      </c>
      <c r="GD331" s="433">
        <f t="shared" ref="GD331:GD340" si="2468">IFERROR(+(IF(GA331="","0",GA331))-(IF(GC331="","0",GC331)),"")</f>
        <v>0</v>
      </c>
      <c r="GE331" s="625"/>
      <c r="GF331" s="426">
        <v>1.0</v>
      </c>
      <c r="GG331" s="427" t="s">
        <v>135</v>
      </c>
      <c r="GH331" s="428" t="s">
        <v>121</v>
      </c>
      <c r="GI331" s="428" t="s">
        <v>123</v>
      </c>
      <c r="GJ331" s="429"/>
      <c r="GK331" s="429"/>
      <c r="GL331" s="429">
        <f t="shared" ref="GL331:GL340" si="2469">IFERROR(GJ331*GK331/1000000,0)</f>
        <v>0</v>
      </c>
      <c r="GM331" s="430"/>
      <c r="GN331" s="429">
        <f t="shared" ref="GN331:GN340" si="2470">IFERROR(+GL331*GM331,"")</f>
        <v>0</v>
      </c>
      <c r="GO331" s="431"/>
      <c r="GP331" s="432"/>
      <c r="GQ331" s="432"/>
      <c r="GR331" s="429">
        <f t="shared" ref="GR331:GR340" si="2471">IFERROR(+(IF(GL331="","0",GL331))+(IF(GN331="","0",GN331))+(IF(GQ331="","0",GQ331)),"")</f>
        <v>0</v>
      </c>
      <c r="GS331" s="430">
        <v>0.294289866351475</v>
      </c>
      <c r="GT331" s="433">
        <f t="shared" ref="GT331:GT340" si="2472">IFERROR(+GS331*(GR331-GQ331),"")</f>
        <v>0</v>
      </c>
      <c r="GU331" s="433">
        <f t="shared" ref="GU331:GU340" si="2473">IFERROR(+(IF(GR331="","0",GR331))-(IF(GT331="","0",GT331)),"")</f>
        <v>0</v>
      </c>
      <c r="GV331" s="625"/>
      <c r="GW331" s="426">
        <v>1.0</v>
      </c>
      <c r="GX331" s="427" t="s">
        <v>135</v>
      </c>
      <c r="GY331" s="428" t="s">
        <v>121</v>
      </c>
      <c r="GZ331" s="428" t="s">
        <v>123</v>
      </c>
      <c r="HA331" s="429"/>
      <c r="HB331" s="429"/>
      <c r="HC331" s="429">
        <f t="shared" ref="HC331:HC340" si="2474">IFERROR(HA331*HB331/1000000,0)</f>
        <v>0</v>
      </c>
      <c r="HD331" s="430"/>
      <c r="HE331" s="429">
        <f t="shared" ref="HE331:HE340" si="2475">IFERROR(+HC331*HD331,"")</f>
        <v>0</v>
      </c>
      <c r="HF331" s="431"/>
      <c r="HG331" s="432"/>
      <c r="HH331" s="432"/>
      <c r="HI331" s="429">
        <f t="shared" ref="HI331:HI340" si="2476">IFERROR(+(IF(HC331="","0",HC331))+(IF(HE331="","0",HE331))+(IF(HH331="","0",HH331)),"")</f>
        <v>0</v>
      </c>
      <c r="HJ331" s="430">
        <v>0.294289866351475</v>
      </c>
      <c r="HK331" s="433">
        <f t="shared" ref="HK331:HK340" si="2477">IFERROR(+HJ331*(HI331-HH331),"")</f>
        <v>0</v>
      </c>
      <c r="HL331" s="433">
        <f t="shared" ref="HL331:HL340" si="2478">IFERROR(+(IF(HI331="","0",HI331))-(IF(HK331="","0",HK331)),"")</f>
        <v>0</v>
      </c>
      <c r="HM331" s="625"/>
      <c r="HN331" s="426">
        <v>1.0</v>
      </c>
      <c r="HO331" s="427" t="s">
        <v>135</v>
      </c>
      <c r="HP331" s="428" t="s">
        <v>121</v>
      </c>
      <c r="HQ331" s="428" t="s">
        <v>123</v>
      </c>
      <c r="HR331" s="429"/>
      <c r="HS331" s="429"/>
      <c r="HT331" s="429">
        <f t="shared" ref="HT331:HT340" si="2479">IFERROR(HR331*HS331/1000000,0)</f>
        <v>0</v>
      </c>
      <c r="HU331" s="430"/>
      <c r="HV331" s="429">
        <f t="shared" ref="HV331:HV340" si="2480">IFERROR(+HT331*HU331,"")</f>
        <v>0</v>
      </c>
      <c r="HW331" s="431"/>
      <c r="HX331" s="432"/>
      <c r="HY331" s="432"/>
      <c r="HZ331" s="429">
        <f t="shared" ref="HZ331:HZ340" si="2481">IFERROR(+(IF(HT331="","0",HT331))+(IF(HV331="","0",HV331))+(IF(HY331="","0",HY331)),"")</f>
        <v>0</v>
      </c>
      <c r="IA331" s="430">
        <v>0.294289866351475</v>
      </c>
      <c r="IB331" s="433">
        <f t="shared" ref="IB331:IB340" si="2482">IFERROR(+IA331*(HZ331-HY331),"")</f>
        <v>0</v>
      </c>
      <c r="IC331" s="433">
        <f t="shared" ref="IC331:IC340" si="2483">IFERROR(+(IF(HZ331="","0",HZ331))-(IF(IB331="","0",IB331)),"")</f>
        <v>0</v>
      </c>
      <c r="ID331" s="625"/>
      <c r="IE331" s="426">
        <v>1.0</v>
      </c>
      <c r="IF331" s="427" t="s">
        <v>135</v>
      </c>
      <c r="IG331" s="428" t="s">
        <v>121</v>
      </c>
      <c r="IH331" s="428" t="s">
        <v>123</v>
      </c>
      <c r="II331" s="429"/>
      <c r="IJ331" s="429"/>
      <c r="IK331" s="429">
        <f t="shared" ref="IK331:IK340" si="2484">IFERROR(II331*IJ331/1000000,0)</f>
        <v>0</v>
      </c>
      <c r="IL331" s="430"/>
      <c r="IM331" s="429">
        <f t="shared" ref="IM331:IM340" si="2485">IFERROR(+IK331*IL331,"")</f>
        <v>0</v>
      </c>
      <c r="IN331" s="431"/>
      <c r="IO331" s="432"/>
      <c r="IP331" s="432"/>
      <c r="IQ331" s="429">
        <f t="shared" ref="IQ331:IQ340" si="2486">IFERROR(+(IF(IK331="","0",IK331))+(IF(IM331="","0",IM331))+(IF(IP331="","0",IP331)),"")</f>
        <v>0</v>
      </c>
      <c r="IR331" s="430">
        <v>0.294289866351475</v>
      </c>
      <c r="IS331" s="433">
        <f t="shared" ref="IS331:IS340" si="2487">IFERROR(+IR331*(IQ331-IP331),"")</f>
        <v>0</v>
      </c>
      <c r="IT331" s="433">
        <f t="shared" ref="IT331:IT340" si="2488">IFERROR(+(IF(IQ331="","0",IQ331))-(IF(IS331="","0",IS331)),"")</f>
        <v>0</v>
      </c>
      <c r="IU331" s="625"/>
      <c r="IV331" s="426">
        <v>1.0</v>
      </c>
      <c r="IW331" s="427" t="s">
        <v>135</v>
      </c>
      <c r="IX331" s="428" t="s">
        <v>121</v>
      </c>
      <c r="IY331" s="428" t="s">
        <v>123</v>
      </c>
      <c r="IZ331" s="429"/>
      <c r="JA331" s="429"/>
      <c r="JB331" s="429">
        <f t="shared" ref="JB331:JB340" si="2489">IFERROR(IZ331*JA331/1000000,0)</f>
        <v>0</v>
      </c>
      <c r="JC331" s="430"/>
      <c r="JD331" s="429">
        <f t="shared" ref="JD331:JD340" si="2490">IFERROR(+JB331*JC331,"")</f>
        <v>0</v>
      </c>
      <c r="JE331" s="431"/>
      <c r="JF331" s="432"/>
      <c r="JG331" s="432"/>
      <c r="JH331" s="429">
        <f t="shared" ref="JH331:JH340" si="2491">IFERROR(+(IF(JB331="","0",JB331))+(IF(JD331="","0",JD331))+(IF(JG331="","0",JG331)),"")</f>
        <v>0</v>
      </c>
      <c r="JI331" s="430">
        <v>0.294289866351475</v>
      </c>
      <c r="JJ331" s="433">
        <f t="shared" ref="JJ331:JJ340" si="2492">IFERROR(+JI331*(JH331-JG331),"")</f>
        <v>0</v>
      </c>
      <c r="JK331" s="433">
        <f t="shared" ref="JK331:JK340" si="2493">IFERROR(+(IF(JH331="","0",JH331))-(IF(JJ331="","0",JJ331)),"")</f>
        <v>0</v>
      </c>
      <c r="JL331" s="625"/>
      <c r="JM331" s="426">
        <v>1.0</v>
      </c>
      <c r="JN331" s="427" t="s">
        <v>135</v>
      </c>
      <c r="JO331" s="428" t="s">
        <v>121</v>
      </c>
      <c r="JP331" s="428" t="s">
        <v>123</v>
      </c>
      <c r="JQ331" s="429"/>
      <c r="JR331" s="429"/>
      <c r="JS331" s="429">
        <f t="shared" ref="JS331:JS340" si="2494">IFERROR(JQ331*JR331/1000000,0)</f>
        <v>0</v>
      </c>
      <c r="JT331" s="430"/>
      <c r="JU331" s="429">
        <f t="shared" ref="JU331:JU340" si="2495">IFERROR(+JS331*JT331,"")</f>
        <v>0</v>
      </c>
      <c r="JV331" s="431"/>
      <c r="JW331" s="432"/>
      <c r="JX331" s="432"/>
      <c r="JY331" s="429">
        <f t="shared" ref="JY331:JY340" si="2496">IFERROR(+(IF(JS331="","0",JS331))+(IF(JU331="","0",JU331))+(IF(JX331="","0",JX331)),"")</f>
        <v>0</v>
      </c>
      <c r="JZ331" s="430">
        <v>0.294289866351475</v>
      </c>
      <c r="KA331" s="433">
        <f t="shared" ref="KA331:KA340" si="2497">IFERROR(+JZ331*(JY331-JX331),"")</f>
        <v>0</v>
      </c>
      <c r="KB331" s="433">
        <f t="shared" ref="KB331:KB340" si="2498">IFERROR(+(IF(JY331="","0",JY331))-(IF(KA331="","0",KA331)),"")</f>
        <v>0</v>
      </c>
      <c r="KC331" s="625"/>
      <c r="KD331" s="426">
        <v>1.0</v>
      </c>
      <c r="KE331" s="427" t="s">
        <v>135</v>
      </c>
      <c r="KF331" s="428" t="s">
        <v>121</v>
      </c>
      <c r="KG331" s="428" t="s">
        <v>123</v>
      </c>
      <c r="KH331" s="429"/>
      <c r="KI331" s="429"/>
      <c r="KJ331" s="429">
        <f t="shared" ref="KJ331:KJ340" si="2499">IFERROR(KH331*KI331/1000000,0)</f>
        <v>0</v>
      </c>
      <c r="KK331" s="430"/>
      <c r="KL331" s="429">
        <f t="shared" ref="KL331:KL340" si="2500">IFERROR(+KJ331*KK331,"")</f>
        <v>0</v>
      </c>
      <c r="KM331" s="431"/>
      <c r="KN331" s="432"/>
      <c r="KO331" s="432"/>
      <c r="KP331" s="429">
        <f t="shared" ref="KP331:KP340" si="2501">IFERROR(+(IF(KJ331="","0",KJ331))+(IF(KL331="","0",KL331))+(IF(KO331="","0",KO331)),"")</f>
        <v>0</v>
      </c>
      <c r="KQ331" s="430">
        <v>0.294289866351475</v>
      </c>
      <c r="KR331" s="433">
        <f t="shared" ref="KR331:KR340" si="2502">IFERROR(+KQ331*(KP331-KO331),"")</f>
        <v>0</v>
      </c>
      <c r="KS331" s="433">
        <f t="shared" ref="KS331:KS340" si="2503">IFERROR(+(IF(KP331="","0",KP331))-(IF(KR331="","0",KR331)),"")</f>
        <v>0</v>
      </c>
      <c r="KT331" s="625"/>
      <c r="KU331" s="436"/>
    </row>
    <row r="332" ht="15.75" customHeight="1">
      <c r="A332" s="426">
        <v>2.0</v>
      </c>
      <c r="B332" s="427" t="s">
        <v>136</v>
      </c>
      <c r="C332" s="428" t="s">
        <v>121</v>
      </c>
      <c r="D332" s="428" t="s">
        <v>123</v>
      </c>
      <c r="E332" s="429"/>
      <c r="F332" s="429"/>
      <c r="G332" s="429">
        <f t="shared" si="2414"/>
        <v>0</v>
      </c>
      <c r="H332" s="430"/>
      <c r="I332" s="429">
        <f t="shared" si="2415"/>
        <v>0</v>
      </c>
      <c r="J332" s="431"/>
      <c r="K332" s="432"/>
      <c r="L332" s="432"/>
      <c r="M332" s="429">
        <f t="shared" si="2416"/>
        <v>0</v>
      </c>
      <c r="N332" s="430">
        <v>0.294289866351475</v>
      </c>
      <c r="O332" s="433">
        <f t="shared" si="2417"/>
        <v>0</v>
      </c>
      <c r="P332" s="433">
        <f t="shared" si="2418"/>
        <v>0</v>
      </c>
      <c r="Q332" s="625"/>
      <c r="R332" s="426">
        <v>2.0</v>
      </c>
      <c r="S332" s="427" t="s">
        <v>136</v>
      </c>
      <c r="T332" s="428" t="s">
        <v>121</v>
      </c>
      <c r="U332" s="428" t="s">
        <v>123</v>
      </c>
      <c r="V332" s="429"/>
      <c r="W332" s="429"/>
      <c r="X332" s="429">
        <f t="shared" si="2419"/>
        <v>0</v>
      </c>
      <c r="Y332" s="430"/>
      <c r="Z332" s="429">
        <f t="shared" si="2420"/>
        <v>0</v>
      </c>
      <c r="AA332" s="431"/>
      <c r="AB332" s="432"/>
      <c r="AC332" s="432"/>
      <c r="AD332" s="429">
        <f t="shared" si="2421"/>
        <v>0</v>
      </c>
      <c r="AE332" s="430">
        <v>0.294289866351475</v>
      </c>
      <c r="AF332" s="433">
        <f t="shared" si="2422"/>
        <v>0</v>
      </c>
      <c r="AG332" s="433">
        <f t="shared" si="2423"/>
        <v>0</v>
      </c>
      <c r="AH332" s="625"/>
      <c r="AI332" s="426">
        <v>2.0</v>
      </c>
      <c r="AJ332" s="427" t="s">
        <v>136</v>
      </c>
      <c r="AK332" s="428" t="s">
        <v>121</v>
      </c>
      <c r="AL332" s="428" t="s">
        <v>123</v>
      </c>
      <c r="AM332" s="429"/>
      <c r="AN332" s="429"/>
      <c r="AO332" s="429">
        <f t="shared" si="2424"/>
        <v>0</v>
      </c>
      <c r="AP332" s="430"/>
      <c r="AQ332" s="429">
        <f t="shared" si="2425"/>
        <v>0</v>
      </c>
      <c r="AR332" s="431"/>
      <c r="AS332" s="432"/>
      <c r="AT332" s="432"/>
      <c r="AU332" s="429">
        <f t="shared" si="2426"/>
        <v>0</v>
      </c>
      <c r="AV332" s="430">
        <v>0.294289866351475</v>
      </c>
      <c r="AW332" s="433">
        <f t="shared" si="2427"/>
        <v>0</v>
      </c>
      <c r="AX332" s="433">
        <f t="shared" si="2428"/>
        <v>0</v>
      </c>
      <c r="AY332" s="625"/>
      <c r="AZ332" s="426">
        <v>2.0</v>
      </c>
      <c r="BA332" s="427" t="s">
        <v>136</v>
      </c>
      <c r="BB332" s="428" t="s">
        <v>121</v>
      </c>
      <c r="BC332" s="428" t="s">
        <v>123</v>
      </c>
      <c r="BD332" s="429"/>
      <c r="BE332" s="429"/>
      <c r="BF332" s="429">
        <f t="shared" si="2429"/>
        <v>0</v>
      </c>
      <c r="BG332" s="430"/>
      <c r="BH332" s="429">
        <f t="shared" si="2430"/>
        <v>0</v>
      </c>
      <c r="BI332" s="431"/>
      <c r="BJ332" s="432"/>
      <c r="BK332" s="432"/>
      <c r="BL332" s="429">
        <f t="shared" si="2431"/>
        <v>0</v>
      </c>
      <c r="BM332" s="430">
        <v>0.294289866351475</v>
      </c>
      <c r="BN332" s="433">
        <f t="shared" si="2432"/>
        <v>0</v>
      </c>
      <c r="BO332" s="433">
        <f t="shared" si="2433"/>
        <v>0</v>
      </c>
      <c r="BP332" s="625"/>
      <c r="BQ332" s="426">
        <v>2.0</v>
      </c>
      <c r="BR332" s="427" t="s">
        <v>136</v>
      </c>
      <c r="BS332" s="428" t="s">
        <v>121</v>
      </c>
      <c r="BT332" s="428" t="s">
        <v>123</v>
      </c>
      <c r="BU332" s="429"/>
      <c r="BV332" s="429"/>
      <c r="BW332" s="429">
        <f t="shared" si="2434"/>
        <v>0</v>
      </c>
      <c r="BX332" s="430"/>
      <c r="BY332" s="429">
        <f t="shared" si="2435"/>
        <v>0</v>
      </c>
      <c r="BZ332" s="431"/>
      <c r="CA332" s="432"/>
      <c r="CB332" s="432"/>
      <c r="CC332" s="429">
        <f t="shared" si="2436"/>
        <v>0</v>
      </c>
      <c r="CD332" s="430">
        <v>0.294289866351475</v>
      </c>
      <c r="CE332" s="433">
        <f t="shared" si="2437"/>
        <v>0</v>
      </c>
      <c r="CF332" s="433">
        <f t="shared" si="2438"/>
        <v>0</v>
      </c>
      <c r="CG332" s="625"/>
      <c r="CH332" s="426">
        <v>2.0</v>
      </c>
      <c r="CI332" s="427" t="s">
        <v>136</v>
      </c>
      <c r="CJ332" s="428" t="s">
        <v>121</v>
      </c>
      <c r="CK332" s="428" t="s">
        <v>123</v>
      </c>
      <c r="CL332" s="429"/>
      <c r="CM332" s="429"/>
      <c r="CN332" s="429">
        <f t="shared" si="2439"/>
        <v>0</v>
      </c>
      <c r="CO332" s="430"/>
      <c r="CP332" s="429">
        <f t="shared" si="2440"/>
        <v>0</v>
      </c>
      <c r="CQ332" s="431"/>
      <c r="CR332" s="432"/>
      <c r="CS332" s="432"/>
      <c r="CT332" s="429">
        <f t="shared" si="2441"/>
        <v>0</v>
      </c>
      <c r="CU332" s="430">
        <v>0.294289866351475</v>
      </c>
      <c r="CV332" s="433">
        <f t="shared" si="2442"/>
        <v>0</v>
      </c>
      <c r="CW332" s="433">
        <f t="shared" si="2443"/>
        <v>0</v>
      </c>
      <c r="CX332" s="625"/>
      <c r="CY332" s="426">
        <v>2.0</v>
      </c>
      <c r="CZ332" s="427" t="s">
        <v>136</v>
      </c>
      <c r="DA332" s="428" t="s">
        <v>121</v>
      </c>
      <c r="DB332" s="428" t="s">
        <v>123</v>
      </c>
      <c r="DC332" s="429"/>
      <c r="DD332" s="429"/>
      <c r="DE332" s="429">
        <f t="shared" si="2444"/>
        <v>0</v>
      </c>
      <c r="DF332" s="430"/>
      <c r="DG332" s="429">
        <f t="shared" si="2445"/>
        <v>0</v>
      </c>
      <c r="DH332" s="431"/>
      <c r="DI332" s="432"/>
      <c r="DJ332" s="432"/>
      <c r="DK332" s="429">
        <f t="shared" si="2446"/>
        <v>0</v>
      </c>
      <c r="DL332" s="430">
        <v>0.294289866351475</v>
      </c>
      <c r="DM332" s="433">
        <f t="shared" si="2447"/>
        <v>0</v>
      </c>
      <c r="DN332" s="433">
        <f t="shared" si="2448"/>
        <v>0</v>
      </c>
      <c r="DO332" s="625"/>
      <c r="DP332" s="426">
        <v>2.0</v>
      </c>
      <c r="DQ332" s="427" t="s">
        <v>136</v>
      </c>
      <c r="DR332" s="428" t="s">
        <v>121</v>
      </c>
      <c r="DS332" s="428" t="s">
        <v>123</v>
      </c>
      <c r="DT332" s="429"/>
      <c r="DU332" s="429"/>
      <c r="DV332" s="429">
        <f t="shared" si="2449"/>
        <v>0</v>
      </c>
      <c r="DW332" s="430"/>
      <c r="DX332" s="429">
        <f t="shared" si="2450"/>
        <v>0</v>
      </c>
      <c r="DY332" s="431"/>
      <c r="DZ332" s="432"/>
      <c r="EA332" s="432"/>
      <c r="EB332" s="429">
        <f t="shared" si="2451"/>
        <v>0</v>
      </c>
      <c r="EC332" s="430">
        <v>0.294289866351475</v>
      </c>
      <c r="ED332" s="433">
        <f t="shared" si="2452"/>
        <v>0</v>
      </c>
      <c r="EE332" s="433">
        <f t="shared" si="2453"/>
        <v>0</v>
      </c>
      <c r="EF332" s="625"/>
      <c r="EG332" s="426">
        <v>2.0</v>
      </c>
      <c r="EH332" s="427" t="s">
        <v>136</v>
      </c>
      <c r="EI332" s="428" t="s">
        <v>121</v>
      </c>
      <c r="EJ332" s="428" t="s">
        <v>123</v>
      </c>
      <c r="EK332" s="429"/>
      <c r="EL332" s="429"/>
      <c r="EM332" s="429">
        <f t="shared" si="2454"/>
        <v>0</v>
      </c>
      <c r="EN332" s="430"/>
      <c r="EO332" s="429">
        <f t="shared" si="2455"/>
        <v>0</v>
      </c>
      <c r="EP332" s="431"/>
      <c r="EQ332" s="432"/>
      <c r="ER332" s="432"/>
      <c r="ES332" s="429">
        <f t="shared" si="2456"/>
        <v>0</v>
      </c>
      <c r="ET332" s="430">
        <v>0.294289866351475</v>
      </c>
      <c r="EU332" s="433">
        <f t="shared" si="2457"/>
        <v>0</v>
      </c>
      <c r="EV332" s="433">
        <f t="shared" si="2458"/>
        <v>0</v>
      </c>
      <c r="EW332" s="625"/>
      <c r="EX332" s="426">
        <v>2.0</v>
      </c>
      <c r="EY332" s="427" t="s">
        <v>136</v>
      </c>
      <c r="EZ332" s="428" t="s">
        <v>121</v>
      </c>
      <c r="FA332" s="428" t="s">
        <v>123</v>
      </c>
      <c r="FB332" s="429"/>
      <c r="FC332" s="429"/>
      <c r="FD332" s="429">
        <f t="shared" si="2459"/>
        <v>0</v>
      </c>
      <c r="FE332" s="430"/>
      <c r="FF332" s="429">
        <f t="shared" si="2460"/>
        <v>0</v>
      </c>
      <c r="FG332" s="431"/>
      <c r="FH332" s="432"/>
      <c r="FI332" s="432"/>
      <c r="FJ332" s="429">
        <f t="shared" si="2461"/>
        <v>0</v>
      </c>
      <c r="FK332" s="430">
        <v>0.294289866351475</v>
      </c>
      <c r="FL332" s="433">
        <f t="shared" si="2462"/>
        <v>0</v>
      </c>
      <c r="FM332" s="433">
        <f t="shared" si="2463"/>
        <v>0</v>
      </c>
      <c r="FN332" s="625"/>
      <c r="FO332" s="426">
        <v>2.0</v>
      </c>
      <c r="FP332" s="427" t="s">
        <v>136</v>
      </c>
      <c r="FQ332" s="428" t="s">
        <v>121</v>
      </c>
      <c r="FR332" s="428" t="s">
        <v>123</v>
      </c>
      <c r="FS332" s="429"/>
      <c r="FT332" s="429"/>
      <c r="FU332" s="429">
        <f t="shared" si="2464"/>
        <v>0</v>
      </c>
      <c r="FV332" s="430"/>
      <c r="FW332" s="429">
        <f t="shared" si="2465"/>
        <v>0</v>
      </c>
      <c r="FX332" s="431"/>
      <c r="FY332" s="432"/>
      <c r="FZ332" s="432"/>
      <c r="GA332" s="429">
        <f t="shared" si="2466"/>
        <v>0</v>
      </c>
      <c r="GB332" s="430">
        <v>0.294289866351475</v>
      </c>
      <c r="GC332" s="433">
        <f t="shared" si="2467"/>
        <v>0</v>
      </c>
      <c r="GD332" s="433">
        <f t="shared" si="2468"/>
        <v>0</v>
      </c>
      <c r="GE332" s="625"/>
      <c r="GF332" s="426">
        <v>2.0</v>
      </c>
      <c r="GG332" s="427" t="s">
        <v>136</v>
      </c>
      <c r="GH332" s="428" t="s">
        <v>121</v>
      </c>
      <c r="GI332" s="428" t="s">
        <v>123</v>
      </c>
      <c r="GJ332" s="429"/>
      <c r="GK332" s="429"/>
      <c r="GL332" s="429">
        <f t="shared" si="2469"/>
        <v>0</v>
      </c>
      <c r="GM332" s="430"/>
      <c r="GN332" s="429">
        <f t="shared" si="2470"/>
        <v>0</v>
      </c>
      <c r="GO332" s="431"/>
      <c r="GP332" s="432"/>
      <c r="GQ332" s="432"/>
      <c r="GR332" s="429">
        <f t="shared" si="2471"/>
        <v>0</v>
      </c>
      <c r="GS332" s="430">
        <v>0.294289866351475</v>
      </c>
      <c r="GT332" s="433">
        <f t="shared" si="2472"/>
        <v>0</v>
      </c>
      <c r="GU332" s="433">
        <f t="shared" si="2473"/>
        <v>0</v>
      </c>
      <c r="GV332" s="625"/>
      <c r="GW332" s="426">
        <v>2.0</v>
      </c>
      <c r="GX332" s="427" t="s">
        <v>136</v>
      </c>
      <c r="GY332" s="428" t="s">
        <v>121</v>
      </c>
      <c r="GZ332" s="428" t="s">
        <v>123</v>
      </c>
      <c r="HA332" s="429"/>
      <c r="HB332" s="429"/>
      <c r="HC332" s="429">
        <f t="shared" si="2474"/>
        <v>0</v>
      </c>
      <c r="HD332" s="430"/>
      <c r="HE332" s="429">
        <f t="shared" si="2475"/>
        <v>0</v>
      </c>
      <c r="HF332" s="431"/>
      <c r="HG332" s="432"/>
      <c r="HH332" s="432"/>
      <c r="HI332" s="429">
        <f t="shared" si="2476"/>
        <v>0</v>
      </c>
      <c r="HJ332" s="430">
        <v>0.294289866351475</v>
      </c>
      <c r="HK332" s="433">
        <f t="shared" si="2477"/>
        <v>0</v>
      </c>
      <c r="HL332" s="433">
        <f t="shared" si="2478"/>
        <v>0</v>
      </c>
      <c r="HM332" s="625"/>
      <c r="HN332" s="426">
        <v>2.0</v>
      </c>
      <c r="HO332" s="427" t="s">
        <v>136</v>
      </c>
      <c r="HP332" s="428" t="s">
        <v>121</v>
      </c>
      <c r="HQ332" s="428" t="s">
        <v>123</v>
      </c>
      <c r="HR332" s="429"/>
      <c r="HS332" s="429"/>
      <c r="HT332" s="429">
        <f t="shared" si="2479"/>
        <v>0</v>
      </c>
      <c r="HU332" s="430"/>
      <c r="HV332" s="429">
        <f t="shared" si="2480"/>
        <v>0</v>
      </c>
      <c r="HW332" s="431"/>
      <c r="HX332" s="432"/>
      <c r="HY332" s="432"/>
      <c r="HZ332" s="429">
        <f t="shared" si="2481"/>
        <v>0</v>
      </c>
      <c r="IA332" s="430">
        <v>0.294289866351475</v>
      </c>
      <c r="IB332" s="433">
        <f t="shared" si="2482"/>
        <v>0</v>
      </c>
      <c r="IC332" s="433">
        <f t="shared" si="2483"/>
        <v>0</v>
      </c>
      <c r="ID332" s="625"/>
      <c r="IE332" s="426">
        <v>2.0</v>
      </c>
      <c r="IF332" s="427" t="s">
        <v>136</v>
      </c>
      <c r="IG332" s="428" t="s">
        <v>121</v>
      </c>
      <c r="IH332" s="428" t="s">
        <v>123</v>
      </c>
      <c r="II332" s="429"/>
      <c r="IJ332" s="429"/>
      <c r="IK332" s="429">
        <f t="shared" si="2484"/>
        <v>0</v>
      </c>
      <c r="IL332" s="430"/>
      <c r="IM332" s="429">
        <f t="shared" si="2485"/>
        <v>0</v>
      </c>
      <c r="IN332" s="431"/>
      <c r="IO332" s="432"/>
      <c r="IP332" s="432"/>
      <c r="IQ332" s="429">
        <f t="shared" si="2486"/>
        <v>0</v>
      </c>
      <c r="IR332" s="430">
        <v>0.294289866351475</v>
      </c>
      <c r="IS332" s="433">
        <f t="shared" si="2487"/>
        <v>0</v>
      </c>
      <c r="IT332" s="433">
        <f t="shared" si="2488"/>
        <v>0</v>
      </c>
      <c r="IU332" s="625"/>
      <c r="IV332" s="426">
        <v>2.0</v>
      </c>
      <c r="IW332" s="427" t="s">
        <v>136</v>
      </c>
      <c r="IX332" s="428" t="s">
        <v>121</v>
      </c>
      <c r="IY332" s="428" t="s">
        <v>123</v>
      </c>
      <c r="IZ332" s="429"/>
      <c r="JA332" s="429"/>
      <c r="JB332" s="429">
        <f t="shared" si="2489"/>
        <v>0</v>
      </c>
      <c r="JC332" s="430"/>
      <c r="JD332" s="429">
        <f t="shared" si="2490"/>
        <v>0</v>
      </c>
      <c r="JE332" s="431"/>
      <c r="JF332" s="432"/>
      <c r="JG332" s="432"/>
      <c r="JH332" s="429">
        <f t="shared" si="2491"/>
        <v>0</v>
      </c>
      <c r="JI332" s="430">
        <v>0.294289866351475</v>
      </c>
      <c r="JJ332" s="433">
        <f t="shared" si="2492"/>
        <v>0</v>
      </c>
      <c r="JK332" s="433">
        <f t="shared" si="2493"/>
        <v>0</v>
      </c>
      <c r="JL332" s="625"/>
      <c r="JM332" s="426">
        <v>2.0</v>
      </c>
      <c r="JN332" s="427" t="s">
        <v>136</v>
      </c>
      <c r="JO332" s="428" t="s">
        <v>121</v>
      </c>
      <c r="JP332" s="428" t="s">
        <v>123</v>
      </c>
      <c r="JQ332" s="429"/>
      <c r="JR332" s="429"/>
      <c r="JS332" s="429">
        <f t="shared" si="2494"/>
        <v>0</v>
      </c>
      <c r="JT332" s="430"/>
      <c r="JU332" s="429">
        <f t="shared" si="2495"/>
        <v>0</v>
      </c>
      <c r="JV332" s="431"/>
      <c r="JW332" s="432"/>
      <c r="JX332" s="432"/>
      <c r="JY332" s="429">
        <f t="shared" si="2496"/>
        <v>0</v>
      </c>
      <c r="JZ332" s="430">
        <v>0.294289866351475</v>
      </c>
      <c r="KA332" s="433">
        <f t="shared" si="2497"/>
        <v>0</v>
      </c>
      <c r="KB332" s="433">
        <f t="shared" si="2498"/>
        <v>0</v>
      </c>
      <c r="KC332" s="625"/>
      <c r="KD332" s="426">
        <v>2.0</v>
      </c>
      <c r="KE332" s="427" t="s">
        <v>136</v>
      </c>
      <c r="KF332" s="428" t="s">
        <v>121</v>
      </c>
      <c r="KG332" s="428" t="s">
        <v>123</v>
      </c>
      <c r="KH332" s="429"/>
      <c r="KI332" s="429"/>
      <c r="KJ332" s="429">
        <f t="shared" si="2499"/>
        <v>0</v>
      </c>
      <c r="KK332" s="430"/>
      <c r="KL332" s="429">
        <f t="shared" si="2500"/>
        <v>0</v>
      </c>
      <c r="KM332" s="431"/>
      <c r="KN332" s="432"/>
      <c r="KO332" s="432"/>
      <c r="KP332" s="429">
        <f t="shared" si="2501"/>
        <v>0</v>
      </c>
      <c r="KQ332" s="430">
        <v>0.294289866351475</v>
      </c>
      <c r="KR332" s="433">
        <f t="shared" si="2502"/>
        <v>0</v>
      </c>
      <c r="KS332" s="433">
        <f t="shared" si="2503"/>
        <v>0</v>
      </c>
      <c r="KT332" s="625"/>
      <c r="KU332" s="436"/>
    </row>
    <row r="333" ht="15.75" customHeight="1">
      <c r="A333" s="426">
        <v>3.0</v>
      </c>
      <c r="B333" s="427" t="s">
        <v>137</v>
      </c>
      <c r="C333" s="428" t="s">
        <v>121</v>
      </c>
      <c r="D333" s="428" t="s">
        <v>123</v>
      </c>
      <c r="E333" s="429"/>
      <c r="F333" s="429"/>
      <c r="G333" s="429">
        <f t="shared" si="2414"/>
        <v>0</v>
      </c>
      <c r="H333" s="430"/>
      <c r="I333" s="429">
        <f t="shared" si="2415"/>
        <v>0</v>
      </c>
      <c r="J333" s="431"/>
      <c r="K333" s="432"/>
      <c r="L333" s="432"/>
      <c r="M333" s="429">
        <f t="shared" si="2416"/>
        <v>0</v>
      </c>
      <c r="N333" s="430">
        <v>0.294289866351475</v>
      </c>
      <c r="O333" s="433">
        <f t="shared" si="2417"/>
        <v>0</v>
      </c>
      <c r="P333" s="433">
        <f t="shared" si="2418"/>
        <v>0</v>
      </c>
      <c r="Q333" s="625"/>
      <c r="R333" s="426">
        <v>3.0</v>
      </c>
      <c r="S333" s="427" t="s">
        <v>137</v>
      </c>
      <c r="T333" s="428" t="s">
        <v>121</v>
      </c>
      <c r="U333" s="428" t="s">
        <v>123</v>
      </c>
      <c r="V333" s="429"/>
      <c r="W333" s="429"/>
      <c r="X333" s="429">
        <f t="shared" si="2419"/>
        <v>0</v>
      </c>
      <c r="Y333" s="430"/>
      <c r="Z333" s="429">
        <f t="shared" si="2420"/>
        <v>0</v>
      </c>
      <c r="AA333" s="431"/>
      <c r="AB333" s="432"/>
      <c r="AC333" s="432"/>
      <c r="AD333" s="429">
        <f t="shared" si="2421"/>
        <v>0</v>
      </c>
      <c r="AE333" s="430">
        <v>0.294289866351475</v>
      </c>
      <c r="AF333" s="433">
        <f t="shared" si="2422"/>
        <v>0</v>
      </c>
      <c r="AG333" s="433">
        <f t="shared" si="2423"/>
        <v>0</v>
      </c>
      <c r="AH333" s="625"/>
      <c r="AI333" s="426">
        <v>3.0</v>
      </c>
      <c r="AJ333" s="427" t="s">
        <v>137</v>
      </c>
      <c r="AK333" s="428" t="s">
        <v>121</v>
      </c>
      <c r="AL333" s="428" t="s">
        <v>123</v>
      </c>
      <c r="AM333" s="429"/>
      <c r="AN333" s="429"/>
      <c r="AO333" s="429">
        <f t="shared" si="2424"/>
        <v>0</v>
      </c>
      <c r="AP333" s="430"/>
      <c r="AQ333" s="429">
        <f t="shared" si="2425"/>
        <v>0</v>
      </c>
      <c r="AR333" s="431"/>
      <c r="AS333" s="432"/>
      <c r="AT333" s="432"/>
      <c r="AU333" s="429">
        <f t="shared" si="2426"/>
        <v>0</v>
      </c>
      <c r="AV333" s="430">
        <v>0.294289866351475</v>
      </c>
      <c r="AW333" s="433">
        <f t="shared" si="2427"/>
        <v>0</v>
      </c>
      <c r="AX333" s="433">
        <f t="shared" si="2428"/>
        <v>0</v>
      </c>
      <c r="AY333" s="625"/>
      <c r="AZ333" s="426">
        <v>3.0</v>
      </c>
      <c r="BA333" s="427" t="s">
        <v>137</v>
      </c>
      <c r="BB333" s="428" t="s">
        <v>121</v>
      </c>
      <c r="BC333" s="428" t="s">
        <v>123</v>
      </c>
      <c r="BD333" s="429"/>
      <c r="BE333" s="429"/>
      <c r="BF333" s="429">
        <f t="shared" si="2429"/>
        <v>0</v>
      </c>
      <c r="BG333" s="430"/>
      <c r="BH333" s="429">
        <f t="shared" si="2430"/>
        <v>0</v>
      </c>
      <c r="BI333" s="431"/>
      <c r="BJ333" s="432"/>
      <c r="BK333" s="432"/>
      <c r="BL333" s="429">
        <f t="shared" si="2431"/>
        <v>0</v>
      </c>
      <c r="BM333" s="430">
        <v>0.294289866351475</v>
      </c>
      <c r="BN333" s="433">
        <f t="shared" si="2432"/>
        <v>0</v>
      </c>
      <c r="BO333" s="433">
        <f t="shared" si="2433"/>
        <v>0</v>
      </c>
      <c r="BP333" s="625"/>
      <c r="BQ333" s="426">
        <v>3.0</v>
      </c>
      <c r="BR333" s="427" t="s">
        <v>137</v>
      </c>
      <c r="BS333" s="428" t="s">
        <v>121</v>
      </c>
      <c r="BT333" s="428" t="s">
        <v>123</v>
      </c>
      <c r="BU333" s="429"/>
      <c r="BV333" s="429"/>
      <c r="BW333" s="429">
        <f t="shared" si="2434"/>
        <v>0</v>
      </c>
      <c r="BX333" s="430"/>
      <c r="BY333" s="429">
        <f t="shared" si="2435"/>
        <v>0</v>
      </c>
      <c r="BZ333" s="431"/>
      <c r="CA333" s="432"/>
      <c r="CB333" s="432"/>
      <c r="CC333" s="429">
        <f t="shared" si="2436"/>
        <v>0</v>
      </c>
      <c r="CD333" s="430">
        <v>0.294289866351475</v>
      </c>
      <c r="CE333" s="433">
        <f t="shared" si="2437"/>
        <v>0</v>
      </c>
      <c r="CF333" s="433">
        <f t="shared" si="2438"/>
        <v>0</v>
      </c>
      <c r="CG333" s="625"/>
      <c r="CH333" s="426">
        <v>3.0</v>
      </c>
      <c r="CI333" s="427" t="s">
        <v>137</v>
      </c>
      <c r="CJ333" s="428" t="s">
        <v>121</v>
      </c>
      <c r="CK333" s="428" t="s">
        <v>123</v>
      </c>
      <c r="CL333" s="429"/>
      <c r="CM333" s="429"/>
      <c r="CN333" s="429">
        <f t="shared" si="2439"/>
        <v>0</v>
      </c>
      <c r="CO333" s="430"/>
      <c r="CP333" s="429">
        <f t="shared" si="2440"/>
        <v>0</v>
      </c>
      <c r="CQ333" s="431"/>
      <c r="CR333" s="432"/>
      <c r="CS333" s="432"/>
      <c r="CT333" s="429">
        <f t="shared" si="2441"/>
        <v>0</v>
      </c>
      <c r="CU333" s="430">
        <v>0.294289866351475</v>
      </c>
      <c r="CV333" s="433">
        <f t="shared" si="2442"/>
        <v>0</v>
      </c>
      <c r="CW333" s="433">
        <f t="shared" si="2443"/>
        <v>0</v>
      </c>
      <c r="CX333" s="625"/>
      <c r="CY333" s="426">
        <v>3.0</v>
      </c>
      <c r="CZ333" s="427" t="s">
        <v>137</v>
      </c>
      <c r="DA333" s="428" t="s">
        <v>121</v>
      </c>
      <c r="DB333" s="428" t="s">
        <v>123</v>
      </c>
      <c r="DC333" s="429"/>
      <c r="DD333" s="429"/>
      <c r="DE333" s="429">
        <f t="shared" si="2444"/>
        <v>0</v>
      </c>
      <c r="DF333" s="430"/>
      <c r="DG333" s="429">
        <f t="shared" si="2445"/>
        <v>0</v>
      </c>
      <c r="DH333" s="431"/>
      <c r="DI333" s="432"/>
      <c r="DJ333" s="432"/>
      <c r="DK333" s="429">
        <f t="shared" si="2446"/>
        <v>0</v>
      </c>
      <c r="DL333" s="430">
        <v>0.294289866351475</v>
      </c>
      <c r="DM333" s="433">
        <f t="shared" si="2447"/>
        <v>0</v>
      </c>
      <c r="DN333" s="433">
        <f t="shared" si="2448"/>
        <v>0</v>
      </c>
      <c r="DO333" s="625"/>
      <c r="DP333" s="426">
        <v>3.0</v>
      </c>
      <c r="DQ333" s="427" t="s">
        <v>137</v>
      </c>
      <c r="DR333" s="428" t="s">
        <v>121</v>
      </c>
      <c r="DS333" s="428" t="s">
        <v>123</v>
      </c>
      <c r="DT333" s="429"/>
      <c r="DU333" s="429"/>
      <c r="DV333" s="429">
        <f t="shared" si="2449"/>
        <v>0</v>
      </c>
      <c r="DW333" s="430"/>
      <c r="DX333" s="429">
        <f t="shared" si="2450"/>
        <v>0</v>
      </c>
      <c r="DY333" s="431"/>
      <c r="DZ333" s="432"/>
      <c r="EA333" s="432"/>
      <c r="EB333" s="429">
        <f t="shared" si="2451"/>
        <v>0</v>
      </c>
      <c r="EC333" s="430">
        <v>0.294289866351475</v>
      </c>
      <c r="ED333" s="433">
        <f t="shared" si="2452"/>
        <v>0</v>
      </c>
      <c r="EE333" s="433">
        <f t="shared" si="2453"/>
        <v>0</v>
      </c>
      <c r="EF333" s="625"/>
      <c r="EG333" s="426">
        <v>3.0</v>
      </c>
      <c r="EH333" s="427" t="s">
        <v>137</v>
      </c>
      <c r="EI333" s="428" t="s">
        <v>121</v>
      </c>
      <c r="EJ333" s="428" t="s">
        <v>123</v>
      </c>
      <c r="EK333" s="429"/>
      <c r="EL333" s="429"/>
      <c r="EM333" s="429">
        <f t="shared" si="2454"/>
        <v>0</v>
      </c>
      <c r="EN333" s="430"/>
      <c r="EO333" s="429">
        <f t="shared" si="2455"/>
        <v>0</v>
      </c>
      <c r="EP333" s="431"/>
      <c r="EQ333" s="432"/>
      <c r="ER333" s="432"/>
      <c r="ES333" s="429">
        <f t="shared" si="2456"/>
        <v>0</v>
      </c>
      <c r="ET333" s="430">
        <v>0.294289866351475</v>
      </c>
      <c r="EU333" s="433">
        <f t="shared" si="2457"/>
        <v>0</v>
      </c>
      <c r="EV333" s="433">
        <f t="shared" si="2458"/>
        <v>0</v>
      </c>
      <c r="EW333" s="625"/>
      <c r="EX333" s="426">
        <v>3.0</v>
      </c>
      <c r="EY333" s="427" t="s">
        <v>137</v>
      </c>
      <c r="EZ333" s="428" t="s">
        <v>121</v>
      </c>
      <c r="FA333" s="428" t="s">
        <v>123</v>
      </c>
      <c r="FB333" s="429"/>
      <c r="FC333" s="429"/>
      <c r="FD333" s="429">
        <f t="shared" si="2459"/>
        <v>0</v>
      </c>
      <c r="FE333" s="430"/>
      <c r="FF333" s="429">
        <f t="shared" si="2460"/>
        <v>0</v>
      </c>
      <c r="FG333" s="431"/>
      <c r="FH333" s="432"/>
      <c r="FI333" s="432"/>
      <c r="FJ333" s="429">
        <f t="shared" si="2461"/>
        <v>0</v>
      </c>
      <c r="FK333" s="430">
        <v>0.294289866351475</v>
      </c>
      <c r="FL333" s="433">
        <f t="shared" si="2462"/>
        <v>0</v>
      </c>
      <c r="FM333" s="433">
        <f t="shared" si="2463"/>
        <v>0</v>
      </c>
      <c r="FN333" s="625"/>
      <c r="FO333" s="426">
        <v>3.0</v>
      </c>
      <c r="FP333" s="427" t="s">
        <v>137</v>
      </c>
      <c r="FQ333" s="428" t="s">
        <v>121</v>
      </c>
      <c r="FR333" s="428" t="s">
        <v>123</v>
      </c>
      <c r="FS333" s="429"/>
      <c r="FT333" s="429"/>
      <c r="FU333" s="429">
        <f t="shared" si="2464"/>
        <v>0</v>
      </c>
      <c r="FV333" s="430"/>
      <c r="FW333" s="429">
        <f t="shared" si="2465"/>
        <v>0</v>
      </c>
      <c r="FX333" s="431"/>
      <c r="FY333" s="432"/>
      <c r="FZ333" s="432"/>
      <c r="GA333" s="429">
        <f t="shared" si="2466"/>
        <v>0</v>
      </c>
      <c r="GB333" s="430">
        <v>0.294289866351475</v>
      </c>
      <c r="GC333" s="433">
        <f t="shared" si="2467"/>
        <v>0</v>
      </c>
      <c r="GD333" s="433">
        <f t="shared" si="2468"/>
        <v>0</v>
      </c>
      <c r="GE333" s="625"/>
      <c r="GF333" s="426">
        <v>3.0</v>
      </c>
      <c r="GG333" s="427" t="s">
        <v>137</v>
      </c>
      <c r="GH333" s="428" t="s">
        <v>121</v>
      </c>
      <c r="GI333" s="428" t="s">
        <v>123</v>
      </c>
      <c r="GJ333" s="429"/>
      <c r="GK333" s="429"/>
      <c r="GL333" s="429">
        <f t="shared" si="2469"/>
        <v>0</v>
      </c>
      <c r="GM333" s="430"/>
      <c r="GN333" s="429">
        <f t="shared" si="2470"/>
        <v>0</v>
      </c>
      <c r="GO333" s="431"/>
      <c r="GP333" s="432"/>
      <c r="GQ333" s="432"/>
      <c r="GR333" s="429">
        <f t="shared" si="2471"/>
        <v>0</v>
      </c>
      <c r="GS333" s="430">
        <v>0.294289866351475</v>
      </c>
      <c r="GT333" s="433">
        <f t="shared" si="2472"/>
        <v>0</v>
      </c>
      <c r="GU333" s="433">
        <f t="shared" si="2473"/>
        <v>0</v>
      </c>
      <c r="GV333" s="625"/>
      <c r="GW333" s="426">
        <v>3.0</v>
      </c>
      <c r="GX333" s="427" t="s">
        <v>137</v>
      </c>
      <c r="GY333" s="428" t="s">
        <v>121</v>
      </c>
      <c r="GZ333" s="428" t="s">
        <v>123</v>
      </c>
      <c r="HA333" s="429"/>
      <c r="HB333" s="429"/>
      <c r="HC333" s="429">
        <f t="shared" si="2474"/>
        <v>0</v>
      </c>
      <c r="HD333" s="430"/>
      <c r="HE333" s="429">
        <f t="shared" si="2475"/>
        <v>0</v>
      </c>
      <c r="HF333" s="431"/>
      <c r="HG333" s="432"/>
      <c r="HH333" s="432"/>
      <c r="HI333" s="429">
        <f t="shared" si="2476"/>
        <v>0</v>
      </c>
      <c r="HJ333" s="430">
        <v>0.294289866351475</v>
      </c>
      <c r="HK333" s="433">
        <f t="shared" si="2477"/>
        <v>0</v>
      </c>
      <c r="HL333" s="433">
        <f t="shared" si="2478"/>
        <v>0</v>
      </c>
      <c r="HM333" s="625"/>
      <c r="HN333" s="426">
        <v>3.0</v>
      </c>
      <c r="HO333" s="427" t="s">
        <v>137</v>
      </c>
      <c r="HP333" s="428" t="s">
        <v>121</v>
      </c>
      <c r="HQ333" s="428" t="s">
        <v>123</v>
      </c>
      <c r="HR333" s="429"/>
      <c r="HS333" s="429"/>
      <c r="HT333" s="429">
        <f t="shared" si="2479"/>
        <v>0</v>
      </c>
      <c r="HU333" s="430"/>
      <c r="HV333" s="429">
        <f t="shared" si="2480"/>
        <v>0</v>
      </c>
      <c r="HW333" s="431"/>
      <c r="HX333" s="432"/>
      <c r="HY333" s="432"/>
      <c r="HZ333" s="429">
        <f t="shared" si="2481"/>
        <v>0</v>
      </c>
      <c r="IA333" s="430">
        <v>0.294289866351475</v>
      </c>
      <c r="IB333" s="433">
        <f t="shared" si="2482"/>
        <v>0</v>
      </c>
      <c r="IC333" s="433">
        <f t="shared" si="2483"/>
        <v>0</v>
      </c>
      <c r="ID333" s="625"/>
      <c r="IE333" s="426">
        <v>3.0</v>
      </c>
      <c r="IF333" s="427" t="s">
        <v>137</v>
      </c>
      <c r="IG333" s="428" t="s">
        <v>121</v>
      </c>
      <c r="IH333" s="428" t="s">
        <v>123</v>
      </c>
      <c r="II333" s="429"/>
      <c r="IJ333" s="429"/>
      <c r="IK333" s="429">
        <f t="shared" si="2484"/>
        <v>0</v>
      </c>
      <c r="IL333" s="430"/>
      <c r="IM333" s="429">
        <f t="shared" si="2485"/>
        <v>0</v>
      </c>
      <c r="IN333" s="431"/>
      <c r="IO333" s="432"/>
      <c r="IP333" s="432"/>
      <c r="IQ333" s="429">
        <f t="shared" si="2486"/>
        <v>0</v>
      </c>
      <c r="IR333" s="430">
        <v>0.294289866351475</v>
      </c>
      <c r="IS333" s="433">
        <f t="shared" si="2487"/>
        <v>0</v>
      </c>
      <c r="IT333" s="433">
        <f t="shared" si="2488"/>
        <v>0</v>
      </c>
      <c r="IU333" s="625"/>
      <c r="IV333" s="426">
        <v>3.0</v>
      </c>
      <c r="IW333" s="427" t="s">
        <v>137</v>
      </c>
      <c r="IX333" s="428" t="s">
        <v>121</v>
      </c>
      <c r="IY333" s="428" t="s">
        <v>123</v>
      </c>
      <c r="IZ333" s="429"/>
      <c r="JA333" s="429"/>
      <c r="JB333" s="429">
        <f t="shared" si="2489"/>
        <v>0</v>
      </c>
      <c r="JC333" s="430"/>
      <c r="JD333" s="429">
        <f t="shared" si="2490"/>
        <v>0</v>
      </c>
      <c r="JE333" s="431"/>
      <c r="JF333" s="432"/>
      <c r="JG333" s="432"/>
      <c r="JH333" s="429">
        <f t="shared" si="2491"/>
        <v>0</v>
      </c>
      <c r="JI333" s="430">
        <v>0.294289866351475</v>
      </c>
      <c r="JJ333" s="433">
        <f t="shared" si="2492"/>
        <v>0</v>
      </c>
      <c r="JK333" s="433">
        <f t="shared" si="2493"/>
        <v>0</v>
      </c>
      <c r="JL333" s="625"/>
      <c r="JM333" s="426">
        <v>3.0</v>
      </c>
      <c r="JN333" s="427" t="s">
        <v>137</v>
      </c>
      <c r="JO333" s="428" t="s">
        <v>121</v>
      </c>
      <c r="JP333" s="428" t="s">
        <v>123</v>
      </c>
      <c r="JQ333" s="429"/>
      <c r="JR333" s="429"/>
      <c r="JS333" s="429">
        <f t="shared" si="2494"/>
        <v>0</v>
      </c>
      <c r="JT333" s="430"/>
      <c r="JU333" s="429">
        <f t="shared" si="2495"/>
        <v>0</v>
      </c>
      <c r="JV333" s="431"/>
      <c r="JW333" s="432"/>
      <c r="JX333" s="432"/>
      <c r="JY333" s="429">
        <f t="shared" si="2496"/>
        <v>0</v>
      </c>
      <c r="JZ333" s="430">
        <v>0.294289866351475</v>
      </c>
      <c r="KA333" s="433">
        <f t="shared" si="2497"/>
        <v>0</v>
      </c>
      <c r="KB333" s="433">
        <f t="shared" si="2498"/>
        <v>0</v>
      </c>
      <c r="KC333" s="625"/>
      <c r="KD333" s="426">
        <v>3.0</v>
      </c>
      <c r="KE333" s="427" t="s">
        <v>137</v>
      </c>
      <c r="KF333" s="428" t="s">
        <v>121</v>
      </c>
      <c r="KG333" s="428" t="s">
        <v>123</v>
      </c>
      <c r="KH333" s="429"/>
      <c r="KI333" s="429"/>
      <c r="KJ333" s="429">
        <f t="shared" si="2499"/>
        <v>0</v>
      </c>
      <c r="KK333" s="430"/>
      <c r="KL333" s="429">
        <f t="shared" si="2500"/>
        <v>0</v>
      </c>
      <c r="KM333" s="431"/>
      <c r="KN333" s="432"/>
      <c r="KO333" s="432"/>
      <c r="KP333" s="429">
        <f t="shared" si="2501"/>
        <v>0</v>
      </c>
      <c r="KQ333" s="430">
        <v>0.294289866351475</v>
      </c>
      <c r="KR333" s="433">
        <f t="shared" si="2502"/>
        <v>0</v>
      </c>
      <c r="KS333" s="433">
        <f t="shared" si="2503"/>
        <v>0</v>
      </c>
      <c r="KT333" s="625"/>
      <c r="KU333" s="436"/>
    </row>
    <row r="334" ht="15.75" customHeight="1">
      <c r="A334" s="426">
        <v>4.0</v>
      </c>
      <c r="B334" s="427" t="s">
        <v>138</v>
      </c>
      <c r="C334" s="428" t="s">
        <v>121</v>
      </c>
      <c r="D334" s="428" t="s">
        <v>123</v>
      </c>
      <c r="E334" s="429"/>
      <c r="F334" s="429"/>
      <c r="G334" s="429">
        <f t="shared" si="2414"/>
        <v>0</v>
      </c>
      <c r="H334" s="430"/>
      <c r="I334" s="429">
        <f t="shared" si="2415"/>
        <v>0</v>
      </c>
      <c r="J334" s="431"/>
      <c r="K334" s="432"/>
      <c r="L334" s="432"/>
      <c r="M334" s="429">
        <f t="shared" si="2416"/>
        <v>0</v>
      </c>
      <c r="N334" s="430">
        <v>0.294289866351475</v>
      </c>
      <c r="O334" s="433">
        <f t="shared" si="2417"/>
        <v>0</v>
      </c>
      <c r="P334" s="433">
        <f t="shared" si="2418"/>
        <v>0</v>
      </c>
      <c r="Q334" s="625"/>
      <c r="R334" s="426">
        <v>4.0</v>
      </c>
      <c r="S334" s="427" t="s">
        <v>138</v>
      </c>
      <c r="T334" s="428" t="s">
        <v>121</v>
      </c>
      <c r="U334" s="428" t="s">
        <v>123</v>
      </c>
      <c r="V334" s="429"/>
      <c r="W334" s="429"/>
      <c r="X334" s="429">
        <f t="shared" si="2419"/>
        <v>0</v>
      </c>
      <c r="Y334" s="430"/>
      <c r="Z334" s="429">
        <f t="shared" si="2420"/>
        <v>0</v>
      </c>
      <c r="AA334" s="431"/>
      <c r="AB334" s="432"/>
      <c r="AC334" s="432"/>
      <c r="AD334" s="429">
        <f t="shared" si="2421"/>
        <v>0</v>
      </c>
      <c r="AE334" s="430">
        <v>0.294289866351475</v>
      </c>
      <c r="AF334" s="433">
        <f t="shared" si="2422"/>
        <v>0</v>
      </c>
      <c r="AG334" s="433">
        <f t="shared" si="2423"/>
        <v>0</v>
      </c>
      <c r="AH334" s="625"/>
      <c r="AI334" s="426">
        <v>4.0</v>
      </c>
      <c r="AJ334" s="427" t="s">
        <v>138</v>
      </c>
      <c r="AK334" s="428" t="s">
        <v>121</v>
      </c>
      <c r="AL334" s="428" t="s">
        <v>123</v>
      </c>
      <c r="AM334" s="429"/>
      <c r="AN334" s="429"/>
      <c r="AO334" s="429">
        <f t="shared" si="2424"/>
        <v>0</v>
      </c>
      <c r="AP334" s="430"/>
      <c r="AQ334" s="429">
        <f t="shared" si="2425"/>
        <v>0</v>
      </c>
      <c r="AR334" s="431"/>
      <c r="AS334" s="432"/>
      <c r="AT334" s="432"/>
      <c r="AU334" s="429">
        <f t="shared" si="2426"/>
        <v>0</v>
      </c>
      <c r="AV334" s="430">
        <v>0.294289866351475</v>
      </c>
      <c r="AW334" s="433">
        <f t="shared" si="2427"/>
        <v>0</v>
      </c>
      <c r="AX334" s="433">
        <f t="shared" si="2428"/>
        <v>0</v>
      </c>
      <c r="AY334" s="625"/>
      <c r="AZ334" s="426">
        <v>4.0</v>
      </c>
      <c r="BA334" s="427" t="s">
        <v>138</v>
      </c>
      <c r="BB334" s="428" t="s">
        <v>121</v>
      </c>
      <c r="BC334" s="428" t="s">
        <v>123</v>
      </c>
      <c r="BD334" s="429"/>
      <c r="BE334" s="429"/>
      <c r="BF334" s="429">
        <f t="shared" si="2429"/>
        <v>0</v>
      </c>
      <c r="BG334" s="430"/>
      <c r="BH334" s="429">
        <f t="shared" si="2430"/>
        <v>0</v>
      </c>
      <c r="BI334" s="431"/>
      <c r="BJ334" s="432"/>
      <c r="BK334" s="432"/>
      <c r="BL334" s="429">
        <f t="shared" si="2431"/>
        <v>0</v>
      </c>
      <c r="BM334" s="430">
        <v>0.294289866351475</v>
      </c>
      <c r="BN334" s="433">
        <f t="shared" si="2432"/>
        <v>0</v>
      </c>
      <c r="BO334" s="433">
        <f t="shared" si="2433"/>
        <v>0</v>
      </c>
      <c r="BP334" s="625"/>
      <c r="BQ334" s="426">
        <v>4.0</v>
      </c>
      <c r="BR334" s="427" t="s">
        <v>138</v>
      </c>
      <c r="BS334" s="428" t="s">
        <v>121</v>
      </c>
      <c r="BT334" s="428" t="s">
        <v>123</v>
      </c>
      <c r="BU334" s="429"/>
      <c r="BV334" s="429"/>
      <c r="BW334" s="429">
        <f t="shared" si="2434"/>
        <v>0</v>
      </c>
      <c r="BX334" s="430"/>
      <c r="BY334" s="429">
        <f t="shared" si="2435"/>
        <v>0</v>
      </c>
      <c r="BZ334" s="431"/>
      <c r="CA334" s="432"/>
      <c r="CB334" s="432"/>
      <c r="CC334" s="429">
        <f t="shared" si="2436"/>
        <v>0</v>
      </c>
      <c r="CD334" s="430">
        <v>0.294289866351475</v>
      </c>
      <c r="CE334" s="433">
        <f t="shared" si="2437"/>
        <v>0</v>
      </c>
      <c r="CF334" s="433">
        <f t="shared" si="2438"/>
        <v>0</v>
      </c>
      <c r="CG334" s="625"/>
      <c r="CH334" s="426">
        <v>4.0</v>
      </c>
      <c r="CI334" s="427" t="s">
        <v>138</v>
      </c>
      <c r="CJ334" s="428" t="s">
        <v>121</v>
      </c>
      <c r="CK334" s="428" t="s">
        <v>123</v>
      </c>
      <c r="CL334" s="429"/>
      <c r="CM334" s="429"/>
      <c r="CN334" s="429">
        <f t="shared" si="2439"/>
        <v>0</v>
      </c>
      <c r="CO334" s="430"/>
      <c r="CP334" s="429">
        <f t="shared" si="2440"/>
        <v>0</v>
      </c>
      <c r="CQ334" s="431"/>
      <c r="CR334" s="432"/>
      <c r="CS334" s="432"/>
      <c r="CT334" s="429">
        <f t="shared" si="2441"/>
        <v>0</v>
      </c>
      <c r="CU334" s="430">
        <v>0.294289866351475</v>
      </c>
      <c r="CV334" s="433">
        <f t="shared" si="2442"/>
        <v>0</v>
      </c>
      <c r="CW334" s="433">
        <f t="shared" si="2443"/>
        <v>0</v>
      </c>
      <c r="CX334" s="625"/>
      <c r="CY334" s="426">
        <v>4.0</v>
      </c>
      <c r="CZ334" s="427" t="s">
        <v>138</v>
      </c>
      <c r="DA334" s="428" t="s">
        <v>121</v>
      </c>
      <c r="DB334" s="428" t="s">
        <v>123</v>
      </c>
      <c r="DC334" s="429"/>
      <c r="DD334" s="429"/>
      <c r="DE334" s="429">
        <f t="shared" si="2444"/>
        <v>0</v>
      </c>
      <c r="DF334" s="430"/>
      <c r="DG334" s="429">
        <f t="shared" si="2445"/>
        <v>0</v>
      </c>
      <c r="DH334" s="431"/>
      <c r="DI334" s="432"/>
      <c r="DJ334" s="432"/>
      <c r="DK334" s="429">
        <f t="shared" si="2446"/>
        <v>0</v>
      </c>
      <c r="DL334" s="430">
        <v>0.294289866351475</v>
      </c>
      <c r="DM334" s="433">
        <f t="shared" si="2447"/>
        <v>0</v>
      </c>
      <c r="DN334" s="433">
        <f t="shared" si="2448"/>
        <v>0</v>
      </c>
      <c r="DO334" s="625"/>
      <c r="DP334" s="426">
        <v>4.0</v>
      </c>
      <c r="DQ334" s="427" t="s">
        <v>138</v>
      </c>
      <c r="DR334" s="428" t="s">
        <v>121</v>
      </c>
      <c r="DS334" s="428" t="s">
        <v>123</v>
      </c>
      <c r="DT334" s="429"/>
      <c r="DU334" s="429"/>
      <c r="DV334" s="429">
        <f t="shared" si="2449"/>
        <v>0</v>
      </c>
      <c r="DW334" s="430"/>
      <c r="DX334" s="429">
        <f t="shared" si="2450"/>
        <v>0</v>
      </c>
      <c r="DY334" s="431"/>
      <c r="DZ334" s="432"/>
      <c r="EA334" s="432"/>
      <c r="EB334" s="429">
        <f t="shared" si="2451"/>
        <v>0</v>
      </c>
      <c r="EC334" s="430">
        <v>0.294289866351475</v>
      </c>
      <c r="ED334" s="433">
        <f t="shared" si="2452"/>
        <v>0</v>
      </c>
      <c r="EE334" s="433">
        <f t="shared" si="2453"/>
        <v>0</v>
      </c>
      <c r="EF334" s="625"/>
      <c r="EG334" s="426">
        <v>4.0</v>
      </c>
      <c r="EH334" s="427" t="s">
        <v>138</v>
      </c>
      <c r="EI334" s="428" t="s">
        <v>121</v>
      </c>
      <c r="EJ334" s="428" t="s">
        <v>123</v>
      </c>
      <c r="EK334" s="429"/>
      <c r="EL334" s="429"/>
      <c r="EM334" s="429">
        <f t="shared" si="2454"/>
        <v>0</v>
      </c>
      <c r="EN334" s="430"/>
      <c r="EO334" s="429">
        <f t="shared" si="2455"/>
        <v>0</v>
      </c>
      <c r="EP334" s="431"/>
      <c r="EQ334" s="432"/>
      <c r="ER334" s="432"/>
      <c r="ES334" s="429">
        <f t="shared" si="2456"/>
        <v>0</v>
      </c>
      <c r="ET334" s="430">
        <v>0.294289866351475</v>
      </c>
      <c r="EU334" s="433">
        <f t="shared" si="2457"/>
        <v>0</v>
      </c>
      <c r="EV334" s="433">
        <f t="shared" si="2458"/>
        <v>0</v>
      </c>
      <c r="EW334" s="625"/>
      <c r="EX334" s="426">
        <v>4.0</v>
      </c>
      <c r="EY334" s="427" t="s">
        <v>138</v>
      </c>
      <c r="EZ334" s="428" t="s">
        <v>121</v>
      </c>
      <c r="FA334" s="428" t="s">
        <v>123</v>
      </c>
      <c r="FB334" s="429"/>
      <c r="FC334" s="429"/>
      <c r="FD334" s="429">
        <f t="shared" si="2459"/>
        <v>0</v>
      </c>
      <c r="FE334" s="430"/>
      <c r="FF334" s="429">
        <f t="shared" si="2460"/>
        <v>0</v>
      </c>
      <c r="FG334" s="431"/>
      <c r="FH334" s="432"/>
      <c r="FI334" s="432"/>
      <c r="FJ334" s="429">
        <f t="shared" si="2461"/>
        <v>0</v>
      </c>
      <c r="FK334" s="430">
        <v>0.294289866351475</v>
      </c>
      <c r="FL334" s="433">
        <f t="shared" si="2462"/>
        <v>0</v>
      </c>
      <c r="FM334" s="433">
        <f t="shared" si="2463"/>
        <v>0</v>
      </c>
      <c r="FN334" s="625"/>
      <c r="FO334" s="426">
        <v>4.0</v>
      </c>
      <c r="FP334" s="427" t="s">
        <v>138</v>
      </c>
      <c r="FQ334" s="428" t="s">
        <v>121</v>
      </c>
      <c r="FR334" s="428" t="s">
        <v>123</v>
      </c>
      <c r="FS334" s="429"/>
      <c r="FT334" s="429"/>
      <c r="FU334" s="429">
        <f t="shared" si="2464"/>
        <v>0</v>
      </c>
      <c r="FV334" s="430"/>
      <c r="FW334" s="429">
        <f t="shared" si="2465"/>
        <v>0</v>
      </c>
      <c r="FX334" s="431"/>
      <c r="FY334" s="432"/>
      <c r="FZ334" s="432"/>
      <c r="GA334" s="429">
        <f t="shared" si="2466"/>
        <v>0</v>
      </c>
      <c r="GB334" s="430">
        <v>0.294289866351475</v>
      </c>
      <c r="GC334" s="433">
        <f t="shared" si="2467"/>
        <v>0</v>
      </c>
      <c r="GD334" s="433">
        <f t="shared" si="2468"/>
        <v>0</v>
      </c>
      <c r="GE334" s="625"/>
      <c r="GF334" s="426">
        <v>4.0</v>
      </c>
      <c r="GG334" s="427" t="s">
        <v>138</v>
      </c>
      <c r="GH334" s="428" t="s">
        <v>121</v>
      </c>
      <c r="GI334" s="428" t="s">
        <v>123</v>
      </c>
      <c r="GJ334" s="429"/>
      <c r="GK334" s="429"/>
      <c r="GL334" s="429">
        <f t="shared" si="2469"/>
        <v>0</v>
      </c>
      <c r="GM334" s="430"/>
      <c r="GN334" s="429">
        <f t="shared" si="2470"/>
        <v>0</v>
      </c>
      <c r="GO334" s="431"/>
      <c r="GP334" s="432"/>
      <c r="GQ334" s="432"/>
      <c r="GR334" s="429">
        <f t="shared" si="2471"/>
        <v>0</v>
      </c>
      <c r="GS334" s="430">
        <v>0.294289866351475</v>
      </c>
      <c r="GT334" s="433">
        <f t="shared" si="2472"/>
        <v>0</v>
      </c>
      <c r="GU334" s="433">
        <f t="shared" si="2473"/>
        <v>0</v>
      </c>
      <c r="GV334" s="625"/>
      <c r="GW334" s="426">
        <v>4.0</v>
      </c>
      <c r="GX334" s="427" t="s">
        <v>138</v>
      </c>
      <c r="GY334" s="428" t="s">
        <v>121</v>
      </c>
      <c r="GZ334" s="428" t="s">
        <v>123</v>
      </c>
      <c r="HA334" s="429"/>
      <c r="HB334" s="429"/>
      <c r="HC334" s="429">
        <f t="shared" si="2474"/>
        <v>0</v>
      </c>
      <c r="HD334" s="430"/>
      <c r="HE334" s="429">
        <f t="shared" si="2475"/>
        <v>0</v>
      </c>
      <c r="HF334" s="431"/>
      <c r="HG334" s="432"/>
      <c r="HH334" s="432"/>
      <c r="HI334" s="429">
        <f t="shared" si="2476"/>
        <v>0</v>
      </c>
      <c r="HJ334" s="430">
        <v>0.294289866351475</v>
      </c>
      <c r="HK334" s="433">
        <f t="shared" si="2477"/>
        <v>0</v>
      </c>
      <c r="HL334" s="433">
        <f t="shared" si="2478"/>
        <v>0</v>
      </c>
      <c r="HM334" s="625"/>
      <c r="HN334" s="426">
        <v>4.0</v>
      </c>
      <c r="HO334" s="427" t="s">
        <v>138</v>
      </c>
      <c r="HP334" s="428" t="s">
        <v>121</v>
      </c>
      <c r="HQ334" s="428" t="s">
        <v>123</v>
      </c>
      <c r="HR334" s="429"/>
      <c r="HS334" s="429"/>
      <c r="HT334" s="429">
        <f t="shared" si="2479"/>
        <v>0</v>
      </c>
      <c r="HU334" s="430"/>
      <c r="HV334" s="429">
        <f t="shared" si="2480"/>
        <v>0</v>
      </c>
      <c r="HW334" s="431"/>
      <c r="HX334" s="432"/>
      <c r="HY334" s="432"/>
      <c r="HZ334" s="429">
        <f t="shared" si="2481"/>
        <v>0</v>
      </c>
      <c r="IA334" s="430">
        <v>0.294289866351475</v>
      </c>
      <c r="IB334" s="433">
        <f t="shared" si="2482"/>
        <v>0</v>
      </c>
      <c r="IC334" s="433">
        <f t="shared" si="2483"/>
        <v>0</v>
      </c>
      <c r="ID334" s="625"/>
      <c r="IE334" s="426">
        <v>4.0</v>
      </c>
      <c r="IF334" s="427" t="s">
        <v>138</v>
      </c>
      <c r="IG334" s="428" t="s">
        <v>121</v>
      </c>
      <c r="IH334" s="428" t="s">
        <v>123</v>
      </c>
      <c r="II334" s="429"/>
      <c r="IJ334" s="429"/>
      <c r="IK334" s="429">
        <f t="shared" si="2484"/>
        <v>0</v>
      </c>
      <c r="IL334" s="430"/>
      <c r="IM334" s="429">
        <f t="shared" si="2485"/>
        <v>0</v>
      </c>
      <c r="IN334" s="431"/>
      <c r="IO334" s="432"/>
      <c r="IP334" s="432"/>
      <c r="IQ334" s="429">
        <f t="shared" si="2486"/>
        <v>0</v>
      </c>
      <c r="IR334" s="430">
        <v>0.294289866351475</v>
      </c>
      <c r="IS334" s="433">
        <f t="shared" si="2487"/>
        <v>0</v>
      </c>
      <c r="IT334" s="433">
        <f t="shared" si="2488"/>
        <v>0</v>
      </c>
      <c r="IU334" s="625"/>
      <c r="IV334" s="426">
        <v>4.0</v>
      </c>
      <c r="IW334" s="427" t="s">
        <v>138</v>
      </c>
      <c r="IX334" s="428" t="s">
        <v>121</v>
      </c>
      <c r="IY334" s="428" t="s">
        <v>123</v>
      </c>
      <c r="IZ334" s="429"/>
      <c r="JA334" s="429"/>
      <c r="JB334" s="429">
        <f t="shared" si="2489"/>
        <v>0</v>
      </c>
      <c r="JC334" s="430"/>
      <c r="JD334" s="429">
        <f t="shared" si="2490"/>
        <v>0</v>
      </c>
      <c r="JE334" s="431"/>
      <c r="JF334" s="432"/>
      <c r="JG334" s="432"/>
      <c r="JH334" s="429">
        <f t="shared" si="2491"/>
        <v>0</v>
      </c>
      <c r="JI334" s="430">
        <v>0.294289866351475</v>
      </c>
      <c r="JJ334" s="433">
        <f t="shared" si="2492"/>
        <v>0</v>
      </c>
      <c r="JK334" s="433">
        <f t="shared" si="2493"/>
        <v>0</v>
      </c>
      <c r="JL334" s="625"/>
      <c r="JM334" s="426">
        <v>4.0</v>
      </c>
      <c r="JN334" s="427" t="s">
        <v>138</v>
      </c>
      <c r="JO334" s="428" t="s">
        <v>121</v>
      </c>
      <c r="JP334" s="428" t="s">
        <v>123</v>
      </c>
      <c r="JQ334" s="429"/>
      <c r="JR334" s="429"/>
      <c r="JS334" s="429">
        <f t="shared" si="2494"/>
        <v>0</v>
      </c>
      <c r="JT334" s="430"/>
      <c r="JU334" s="429">
        <f t="shared" si="2495"/>
        <v>0</v>
      </c>
      <c r="JV334" s="431"/>
      <c r="JW334" s="432"/>
      <c r="JX334" s="432"/>
      <c r="JY334" s="429">
        <f t="shared" si="2496"/>
        <v>0</v>
      </c>
      <c r="JZ334" s="430">
        <v>0.294289866351475</v>
      </c>
      <c r="KA334" s="433">
        <f t="shared" si="2497"/>
        <v>0</v>
      </c>
      <c r="KB334" s="433">
        <f t="shared" si="2498"/>
        <v>0</v>
      </c>
      <c r="KC334" s="625"/>
      <c r="KD334" s="426">
        <v>4.0</v>
      </c>
      <c r="KE334" s="427" t="s">
        <v>138</v>
      </c>
      <c r="KF334" s="428" t="s">
        <v>121</v>
      </c>
      <c r="KG334" s="428" t="s">
        <v>123</v>
      </c>
      <c r="KH334" s="429"/>
      <c r="KI334" s="429"/>
      <c r="KJ334" s="429">
        <f t="shared" si="2499"/>
        <v>0</v>
      </c>
      <c r="KK334" s="430"/>
      <c r="KL334" s="429">
        <f t="shared" si="2500"/>
        <v>0</v>
      </c>
      <c r="KM334" s="431"/>
      <c r="KN334" s="432"/>
      <c r="KO334" s="432"/>
      <c r="KP334" s="429">
        <f t="shared" si="2501"/>
        <v>0</v>
      </c>
      <c r="KQ334" s="430">
        <v>0.294289866351475</v>
      </c>
      <c r="KR334" s="433">
        <f t="shared" si="2502"/>
        <v>0</v>
      </c>
      <c r="KS334" s="433">
        <f t="shared" si="2503"/>
        <v>0</v>
      </c>
      <c r="KT334" s="625"/>
      <c r="KU334" s="436"/>
    </row>
    <row r="335" ht="15.75" customHeight="1">
      <c r="A335" s="426">
        <v>5.0</v>
      </c>
      <c r="B335" s="427" t="s">
        <v>139</v>
      </c>
      <c r="C335" s="428" t="s">
        <v>121</v>
      </c>
      <c r="D335" s="428" t="s">
        <v>123</v>
      </c>
      <c r="E335" s="429"/>
      <c r="F335" s="429"/>
      <c r="G335" s="429">
        <f t="shared" si="2414"/>
        <v>0</v>
      </c>
      <c r="H335" s="430"/>
      <c r="I335" s="429">
        <f t="shared" si="2415"/>
        <v>0</v>
      </c>
      <c r="J335" s="431"/>
      <c r="K335" s="432"/>
      <c r="L335" s="432"/>
      <c r="M335" s="429">
        <f t="shared" si="2416"/>
        <v>0</v>
      </c>
      <c r="N335" s="430">
        <v>0.294289866351475</v>
      </c>
      <c r="O335" s="433">
        <f t="shared" si="2417"/>
        <v>0</v>
      </c>
      <c r="P335" s="433">
        <f t="shared" si="2418"/>
        <v>0</v>
      </c>
      <c r="Q335" s="625"/>
      <c r="R335" s="426">
        <v>5.0</v>
      </c>
      <c r="S335" s="427" t="s">
        <v>139</v>
      </c>
      <c r="T335" s="428" t="s">
        <v>121</v>
      </c>
      <c r="U335" s="428" t="s">
        <v>123</v>
      </c>
      <c r="V335" s="429"/>
      <c r="W335" s="429"/>
      <c r="X335" s="429">
        <f t="shared" si="2419"/>
        <v>0</v>
      </c>
      <c r="Y335" s="430"/>
      <c r="Z335" s="429">
        <f t="shared" si="2420"/>
        <v>0</v>
      </c>
      <c r="AA335" s="431"/>
      <c r="AB335" s="432"/>
      <c r="AC335" s="432"/>
      <c r="AD335" s="429">
        <f t="shared" si="2421"/>
        <v>0</v>
      </c>
      <c r="AE335" s="430">
        <v>0.294289866351475</v>
      </c>
      <c r="AF335" s="433">
        <f t="shared" si="2422"/>
        <v>0</v>
      </c>
      <c r="AG335" s="433">
        <f t="shared" si="2423"/>
        <v>0</v>
      </c>
      <c r="AH335" s="625"/>
      <c r="AI335" s="426">
        <v>5.0</v>
      </c>
      <c r="AJ335" s="427" t="s">
        <v>139</v>
      </c>
      <c r="AK335" s="428" t="s">
        <v>121</v>
      </c>
      <c r="AL335" s="428" t="s">
        <v>123</v>
      </c>
      <c r="AM335" s="429"/>
      <c r="AN335" s="429"/>
      <c r="AO335" s="429">
        <f t="shared" si="2424"/>
        <v>0</v>
      </c>
      <c r="AP335" s="430"/>
      <c r="AQ335" s="429">
        <f t="shared" si="2425"/>
        <v>0</v>
      </c>
      <c r="AR335" s="431"/>
      <c r="AS335" s="432"/>
      <c r="AT335" s="432"/>
      <c r="AU335" s="429">
        <f t="shared" si="2426"/>
        <v>0</v>
      </c>
      <c r="AV335" s="430">
        <v>0.294289866351475</v>
      </c>
      <c r="AW335" s="433">
        <f t="shared" si="2427"/>
        <v>0</v>
      </c>
      <c r="AX335" s="433">
        <f t="shared" si="2428"/>
        <v>0</v>
      </c>
      <c r="AY335" s="625"/>
      <c r="AZ335" s="426">
        <v>5.0</v>
      </c>
      <c r="BA335" s="427" t="s">
        <v>139</v>
      </c>
      <c r="BB335" s="428" t="s">
        <v>121</v>
      </c>
      <c r="BC335" s="428" t="s">
        <v>123</v>
      </c>
      <c r="BD335" s="429"/>
      <c r="BE335" s="429"/>
      <c r="BF335" s="429">
        <f t="shared" si="2429"/>
        <v>0</v>
      </c>
      <c r="BG335" s="430"/>
      <c r="BH335" s="429">
        <f t="shared" si="2430"/>
        <v>0</v>
      </c>
      <c r="BI335" s="431"/>
      <c r="BJ335" s="432"/>
      <c r="BK335" s="432"/>
      <c r="BL335" s="429">
        <f t="shared" si="2431"/>
        <v>0</v>
      </c>
      <c r="BM335" s="430">
        <v>0.294289866351475</v>
      </c>
      <c r="BN335" s="433">
        <f t="shared" si="2432"/>
        <v>0</v>
      </c>
      <c r="BO335" s="433">
        <f t="shared" si="2433"/>
        <v>0</v>
      </c>
      <c r="BP335" s="625"/>
      <c r="BQ335" s="426">
        <v>5.0</v>
      </c>
      <c r="BR335" s="427" t="s">
        <v>139</v>
      </c>
      <c r="BS335" s="428" t="s">
        <v>121</v>
      </c>
      <c r="BT335" s="428" t="s">
        <v>123</v>
      </c>
      <c r="BU335" s="429"/>
      <c r="BV335" s="429"/>
      <c r="BW335" s="429">
        <f t="shared" si="2434"/>
        <v>0</v>
      </c>
      <c r="BX335" s="430"/>
      <c r="BY335" s="429">
        <f t="shared" si="2435"/>
        <v>0</v>
      </c>
      <c r="BZ335" s="431"/>
      <c r="CA335" s="432"/>
      <c r="CB335" s="432"/>
      <c r="CC335" s="429">
        <f t="shared" si="2436"/>
        <v>0</v>
      </c>
      <c r="CD335" s="430">
        <v>0.294289866351475</v>
      </c>
      <c r="CE335" s="433">
        <f t="shared" si="2437"/>
        <v>0</v>
      </c>
      <c r="CF335" s="433">
        <f t="shared" si="2438"/>
        <v>0</v>
      </c>
      <c r="CG335" s="625"/>
      <c r="CH335" s="426">
        <v>5.0</v>
      </c>
      <c r="CI335" s="427" t="s">
        <v>139</v>
      </c>
      <c r="CJ335" s="428" t="s">
        <v>121</v>
      </c>
      <c r="CK335" s="428" t="s">
        <v>123</v>
      </c>
      <c r="CL335" s="429"/>
      <c r="CM335" s="429"/>
      <c r="CN335" s="429">
        <f t="shared" si="2439"/>
        <v>0</v>
      </c>
      <c r="CO335" s="430"/>
      <c r="CP335" s="429">
        <f t="shared" si="2440"/>
        <v>0</v>
      </c>
      <c r="CQ335" s="431"/>
      <c r="CR335" s="432"/>
      <c r="CS335" s="432"/>
      <c r="CT335" s="429">
        <f t="shared" si="2441"/>
        <v>0</v>
      </c>
      <c r="CU335" s="430">
        <v>0.294289866351475</v>
      </c>
      <c r="CV335" s="433">
        <f t="shared" si="2442"/>
        <v>0</v>
      </c>
      <c r="CW335" s="433">
        <f t="shared" si="2443"/>
        <v>0</v>
      </c>
      <c r="CX335" s="625"/>
      <c r="CY335" s="426">
        <v>5.0</v>
      </c>
      <c r="CZ335" s="427" t="s">
        <v>139</v>
      </c>
      <c r="DA335" s="428" t="s">
        <v>121</v>
      </c>
      <c r="DB335" s="428" t="s">
        <v>123</v>
      </c>
      <c r="DC335" s="429"/>
      <c r="DD335" s="429"/>
      <c r="DE335" s="429">
        <f t="shared" si="2444"/>
        <v>0</v>
      </c>
      <c r="DF335" s="430"/>
      <c r="DG335" s="429">
        <f t="shared" si="2445"/>
        <v>0</v>
      </c>
      <c r="DH335" s="431"/>
      <c r="DI335" s="432"/>
      <c r="DJ335" s="432"/>
      <c r="DK335" s="429">
        <f t="shared" si="2446"/>
        <v>0</v>
      </c>
      <c r="DL335" s="430">
        <v>0.294289866351475</v>
      </c>
      <c r="DM335" s="433">
        <f t="shared" si="2447"/>
        <v>0</v>
      </c>
      <c r="DN335" s="433">
        <f t="shared" si="2448"/>
        <v>0</v>
      </c>
      <c r="DO335" s="625"/>
      <c r="DP335" s="426">
        <v>5.0</v>
      </c>
      <c r="DQ335" s="427" t="s">
        <v>139</v>
      </c>
      <c r="DR335" s="428" t="s">
        <v>121</v>
      </c>
      <c r="DS335" s="428" t="s">
        <v>123</v>
      </c>
      <c r="DT335" s="429"/>
      <c r="DU335" s="429"/>
      <c r="DV335" s="429">
        <f t="shared" si="2449"/>
        <v>0</v>
      </c>
      <c r="DW335" s="430"/>
      <c r="DX335" s="429">
        <f t="shared" si="2450"/>
        <v>0</v>
      </c>
      <c r="DY335" s="431"/>
      <c r="DZ335" s="432"/>
      <c r="EA335" s="432"/>
      <c r="EB335" s="429">
        <f t="shared" si="2451"/>
        <v>0</v>
      </c>
      <c r="EC335" s="430">
        <v>0.294289866351475</v>
      </c>
      <c r="ED335" s="433">
        <f t="shared" si="2452"/>
        <v>0</v>
      </c>
      <c r="EE335" s="433">
        <f t="shared" si="2453"/>
        <v>0</v>
      </c>
      <c r="EF335" s="625"/>
      <c r="EG335" s="426">
        <v>5.0</v>
      </c>
      <c r="EH335" s="427" t="s">
        <v>139</v>
      </c>
      <c r="EI335" s="428" t="s">
        <v>121</v>
      </c>
      <c r="EJ335" s="428" t="s">
        <v>123</v>
      </c>
      <c r="EK335" s="429"/>
      <c r="EL335" s="429"/>
      <c r="EM335" s="429">
        <f t="shared" si="2454"/>
        <v>0</v>
      </c>
      <c r="EN335" s="430"/>
      <c r="EO335" s="429">
        <f t="shared" si="2455"/>
        <v>0</v>
      </c>
      <c r="EP335" s="431"/>
      <c r="EQ335" s="432"/>
      <c r="ER335" s="432"/>
      <c r="ES335" s="429">
        <f t="shared" si="2456"/>
        <v>0</v>
      </c>
      <c r="ET335" s="430">
        <v>0.294289866351475</v>
      </c>
      <c r="EU335" s="433">
        <f t="shared" si="2457"/>
        <v>0</v>
      </c>
      <c r="EV335" s="433">
        <f t="shared" si="2458"/>
        <v>0</v>
      </c>
      <c r="EW335" s="625"/>
      <c r="EX335" s="426">
        <v>5.0</v>
      </c>
      <c r="EY335" s="427" t="s">
        <v>139</v>
      </c>
      <c r="EZ335" s="428" t="s">
        <v>121</v>
      </c>
      <c r="FA335" s="428" t="s">
        <v>123</v>
      </c>
      <c r="FB335" s="429"/>
      <c r="FC335" s="429"/>
      <c r="FD335" s="429">
        <f t="shared" si="2459"/>
        <v>0</v>
      </c>
      <c r="FE335" s="430"/>
      <c r="FF335" s="429">
        <f t="shared" si="2460"/>
        <v>0</v>
      </c>
      <c r="FG335" s="431"/>
      <c r="FH335" s="432"/>
      <c r="FI335" s="432"/>
      <c r="FJ335" s="429">
        <f t="shared" si="2461"/>
        <v>0</v>
      </c>
      <c r="FK335" s="430">
        <v>0.294289866351475</v>
      </c>
      <c r="FL335" s="433">
        <f t="shared" si="2462"/>
        <v>0</v>
      </c>
      <c r="FM335" s="433">
        <f t="shared" si="2463"/>
        <v>0</v>
      </c>
      <c r="FN335" s="625"/>
      <c r="FO335" s="426">
        <v>5.0</v>
      </c>
      <c r="FP335" s="427" t="s">
        <v>139</v>
      </c>
      <c r="FQ335" s="428" t="s">
        <v>121</v>
      </c>
      <c r="FR335" s="428" t="s">
        <v>123</v>
      </c>
      <c r="FS335" s="429"/>
      <c r="FT335" s="429"/>
      <c r="FU335" s="429">
        <f t="shared" si="2464"/>
        <v>0</v>
      </c>
      <c r="FV335" s="430"/>
      <c r="FW335" s="429">
        <f t="shared" si="2465"/>
        <v>0</v>
      </c>
      <c r="FX335" s="431"/>
      <c r="FY335" s="432"/>
      <c r="FZ335" s="432"/>
      <c r="GA335" s="429">
        <f t="shared" si="2466"/>
        <v>0</v>
      </c>
      <c r="GB335" s="430">
        <v>0.294289866351475</v>
      </c>
      <c r="GC335" s="433">
        <f t="shared" si="2467"/>
        <v>0</v>
      </c>
      <c r="GD335" s="433">
        <f t="shared" si="2468"/>
        <v>0</v>
      </c>
      <c r="GE335" s="625"/>
      <c r="GF335" s="426">
        <v>5.0</v>
      </c>
      <c r="GG335" s="427" t="s">
        <v>139</v>
      </c>
      <c r="GH335" s="428" t="s">
        <v>121</v>
      </c>
      <c r="GI335" s="428" t="s">
        <v>123</v>
      </c>
      <c r="GJ335" s="429"/>
      <c r="GK335" s="429"/>
      <c r="GL335" s="429">
        <f t="shared" si="2469"/>
        <v>0</v>
      </c>
      <c r="GM335" s="430"/>
      <c r="GN335" s="429">
        <f t="shared" si="2470"/>
        <v>0</v>
      </c>
      <c r="GO335" s="431"/>
      <c r="GP335" s="432"/>
      <c r="GQ335" s="432"/>
      <c r="GR335" s="429">
        <f t="shared" si="2471"/>
        <v>0</v>
      </c>
      <c r="GS335" s="430">
        <v>0.294289866351475</v>
      </c>
      <c r="GT335" s="433">
        <f t="shared" si="2472"/>
        <v>0</v>
      </c>
      <c r="GU335" s="433">
        <f t="shared" si="2473"/>
        <v>0</v>
      </c>
      <c r="GV335" s="625"/>
      <c r="GW335" s="426">
        <v>5.0</v>
      </c>
      <c r="GX335" s="427" t="s">
        <v>139</v>
      </c>
      <c r="GY335" s="428" t="s">
        <v>121</v>
      </c>
      <c r="GZ335" s="428" t="s">
        <v>123</v>
      </c>
      <c r="HA335" s="429"/>
      <c r="HB335" s="429"/>
      <c r="HC335" s="429">
        <f t="shared" si="2474"/>
        <v>0</v>
      </c>
      <c r="HD335" s="430"/>
      <c r="HE335" s="429">
        <f t="shared" si="2475"/>
        <v>0</v>
      </c>
      <c r="HF335" s="431"/>
      <c r="HG335" s="432"/>
      <c r="HH335" s="432"/>
      <c r="HI335" s="429">
        <f t="shared" si="2476"/>
        <v>0</v>
      </c>
      <c r="HJ335" s="430">
        <v>0.294289866351475</v>
      </c>
      <c r="HK335" s="433">
        <f t="shared" si="2477"/>
        <v>0</v>
      </c>
      <c r="HL335" s="433">
        <f t="shared" si="2478"/>
        <v>0</v>
      </c>
      <c r="HM335" s="625"/>
      <c r="HN335" s="426">
        <v>5.0</v>
      </c>
      <c r="HO335" s="427" t="s">
        <v>139</v>
      </c>
      <c r="HP335" s="428" t="s">
        <v>121</v>
      </c>
      <c r="HQ335" s="428" t="s">
        <v>123</v>
      </c>
      <c r="HR335" s="429"/>
      <c r="HS335" s="429"/>
      <c r="HT335" s="429">
        <f t="shared" si="2479"/>
        <v>0</v>
      </c>
      <c r="HU335" s="430"/>
      <c r="HV335" s="429">
        <f t="shared" si="2480"/>
        <v>0</v>
      </c>
      <c r="HW335" s="431"/>
      <c r="HX335" s="432"/>
      <c r="HY335" s="432"/>
      <c r="HZ335" s="429">
        <f t="shared" si="2481"/>
        <v>0</v>
      </c>
      <c r="IA335" s="430">
        <v>0.294289866351475</v>
      </c>
      <c r="IB335" s="433">
        <f t="shared" si="2482"/>
        <v>0</v>
      </c>
      <c r="IC335" s="433">
        <f t="shared" si="2483"/>
        <v>0</v>
      </c>
      <c r="ID335" s="625"/>
      <c r="IE335" s="426">
        <v>5.0</v>
      </c>
      <c r="IF335" s="427" t="s">
        <v>139</v>
      </c>
      <c r="IG335" s="428" t="s">
        <v>121</v>
      </c>
      <c r="IH335" s="428" t="s">
        <v>123</v>
      </c>
      <c r="II335" s="429"/>
      <c r="IJ335" s="429"/>
      <c r="IK335" s="429">
        <f t="shared" si="2484"/>
        <v>0</v>
      </c>
      <c r="IL335" s="430"/>
      <c r="IM335" s="429">
        <f t="shared" si="2485"/>
        <v>0</v>
      </c>
      <c r="IN335" s="431"/>
      <c r="IO335" s="432"/>
      <c r="IP335" s="432"/>
      <c r="IQ335" s="429">
        <f t="shared" si="2486"/>
        <v>0</v>
      </c>
      <c r="IR335" s="430">
        <v>0.294289866351475</v>
      </c>
      <c r="IS335" s="433">
        <f t="shared" si="2487"/>
        <v>0</v>
      </c>
      <c r="IT335" s="433">
        <f t="shared" si="2488"/>
        <v>0</v>
      </c>
      <c r="IU335" s="625"/>
      <c r="IV335" s="426">
        <v>5.0</v>
      </c>
      <c r="IW335" s="427" t="s">
        <v>139</v>
      </c>
      <c r="IX335" s="428" t="s">
        <v>121</v>
      </c>
      <c r="IY335" s="428" t="s">
        <v>123</v>
      </c>
      <c r="IZ335" s="429"/>
      <c r="JA335" s="429"/>
      <c r="JB335" s="429">
        <f t="shared" si="2489"/>
        <v>0</v>
      </c>
      <c r="JC335" s="430"/>
      <c r="JD335" s="429">
        <f t="shared" si="2490"/>
        <v>0</v>
      </c>
      <c r="JE335" s="431"/>
      <c r="JF335" s="432"/>
      <c r="JG335" s="432"/>
      <c r="JH335" s="429">
        <f t="shared" si="2491"/>
        <v>0</v>
      </c>
      <c r="JI335" s="430">
        <v>0.294289866351475</v>
      </c>
      <c r="JJ335" s="433">
        <f t="shared" si="2492"/>
        <v>0</v>
      </c>
      <c r="JK335" s="433">
        <f t="shared" si="2493"/>
        <v>0</v>
      </c>
      <c r="JL335" s="625"/>
      <c r="JM335" s="426">
        <v>5.0</v>
      </c>
      <c r="JN335" s="427" t="s">
        <v>139</v>
      </c>
      <c r="JO335" s="428" t="s">
        <v>121</v>
      </c>
      <c r="JP335" s="428" t="s">
        <v>123</v>
      </c>
      <c r="JQ335" s="429"/>
      <c r="JR335" s="429"/>
      <c r="JS335" s="429">
        <f t="shared" si="2494"/>
        <v>0</v>
      </c>
      <c r="JT335" s="430"/>
      <c r="JU335" s="429">
        <f t="shared" si="2495"/>
        <v>0</v>
      </c>
      <c r="JV335" s="431"/>
      <c r="JW335" s="432"/>
      <c r="JX335" s="432"/>
      <c r="JY335" s="429">
        <f t="shared" si="2496"/>
        <v>0</v>
      </c>
      <c r="JZ335" s="430">
        <v>0.294289866351475</v>
      </c>
      <c r="KA335" s="433">
        <f t="shared" si="2497"/>
        <v>0</v>
      </c>
      <c r="KB335" s="433">
        <f t="shared" si="2498"/>
        <v>0</v>
      </c>
      <c r="KC335" s="625"/>
      <c r="KD335" s="426">
        <v>5.0</v>
      </c>
      <c r="KE335" s="427" t="s">
        <v>139</v>
      </c>
      <c r="KF335" s="428" t="s">
        <v>121</v>
      </c>
      <c r="KG335" s="428" t="s">
        <v>123</v>
      </c>
      <c r="KH335" s="429"/>
      <c r="KI335" s="429"/>
      <c r="KJ335" s="429">
        <f t="shared" si="2499"/>
        <v>0</v>
      </c>
      <c r="KK335" s="430"/>
      <c r="KL335" s="429">
        <f t="shared" si="2500"/>
        <v>0</v>
      </c>
      <c r="KM335" s="431"/>
      <c r="KN335" s="432"/>
      <c r="KO335" s="432"/>
      <c r="KP335" s="429">
        <f t="shared" si="2501"/>
        <v>0</v>
      </c>
      <c r="KQ335" s="430">
        <v>0.294289866351475</v>
      </c>
      <c r="KR335" s="433">
        <f t="shared" si="2502"/>
        <v>0</v>
      </c>
      <c r="KS335" s="433">
        <f t="shared" si="2503"/>
        <v>0</v>
      </c>
      <c r="KT335" s="625"/>
      <c r="KU335" s="436"/>
    </row>
    <row r="336" ht="15.75" customHeight="1">
      <c r="A336" s="426">
        <v>6.0</v>
      </c>
      <c r="B336" s="427" t="s">
        <v>140</v>
      </c>
      <c r="C336" s="428" t="s">
        <v>121</v>
      </c>
      <c r="D336" s="428" t="s">
        <v>123</v>
      </c>
      <c r="E336" s="429"/>
      <c r="F336" s="429"/>
      <c r="G336" s="429">
        <f t="shared" si="2414"/>
        <v>0</v>
      </c>
      <c r="H336" s="430"/>
      <c r="I336" s="429">
        <f t="shared" si="2415"/>
        <v>0</v>
      </c>
      <c r="J336" s="431"/>
      <c r="K336" s="432"/>
      <c r="L336" s="432"/>
      <c r="M336" s="429">
        <f t="shared" si="2416"/>
        <v>0</v>
      </c>
      <c r="N336" s="430">
        <v>0.294289866351475</v>
      </c>
      <c r="O336" s="433">
        <f t="shared" si="2417"/>
        <v>0</v>
      </c>
      <c r="P336" s="433">
        <f t="shared" si="2418"/>
        <v>0</v>
      </c>
      <c r="Q336" s="625"/>
      <c r="R336" s="426">
        <v>6.0</v>
      </c>
      <c r="S336" s="427" t="s">
        <v>140</v>
      </c>
      <c r="T336" s="428" t="s">
        <v>121</v>
      </c>
      <c r="U336" s="428" t="s">
        <v>123</v>
      </c>
      <c r="V336" s="429"/>
      <c r="W336" s="429"/>
      <c r="X336" s="429">
        <f t="shared" si="2419"/>
        <v>0</v>
      </c>
      <c r="Y336" s="430"/>
      <c r="Z336" s="429">
        <f t="shared" si="2420"/>
        <v>0</v>
      </c>
      <c r="AA336" s="431"/>
      <c r="AB336" s="432"/>
      <c r="AC336" s="432"/>
      <c r="AD336" s="429">
        <f t="shared" si="2421"/>
        <v>0</v>
      </c>
      <c r="AE336" s="430">
        <v>0.294289866351475</v>
      </c>
      <c r="AF336" s="433">
        <f t="shared" si="2422"/>
        <v>0</v>
      </c>
      <c r="AG336" s="433">
        <f t="shared" si="2423"/>
        <v>0</v>
      </c>
      <c r="AH336" s="625"/>
      <c r="AI336" s="426">
        <v>6.0</v>
      </c>
      <c r="AJ336" s="427" t="s">
        <v>140</v>
      </c>
      <c r="AK336" s="428" t="s">
        <v>121</v>
      </c>
      <c r="AL336" s="428" t="s">
        <v>123</v>
      </c>
      <c r="AM336" s="429"/>
      <c r="AN336" s="429"/>
      <c r="AO336" s="429">
        <f t="shared" si="2424"/>
        <v>0</v>
      </c>
      <c r="AP336" s="430"/>
      <c r="AQ336" s="429">
        <f t="shared" si="2425"/>
        <v>0</v>
      </c>
      <c r="AR336" s="431"/>
      <c r="AS336" s="432"/>
      <c r="AT336" s="432"/>
      <c r="AU336" s="429">
        <f t="shared" si="2426"/>
        <v>0</v>
      </c>
      <c r="AV336" s="430">
        <v>0.294289866351475</v>
      </c>
      <c r="AW336" s="433">
        <f t="shared" si="2427"/>
        <v>0</v>
      </c>
      <c r="AX336" s="433">
        <f t="shared" si="2428"/>
        <v>0</v>
      </c>
      <c r="AY336" s="625"/>
      <c r="AZ336" s="426">
        <v>6.0</v>
      </c>
      <c r="BA336" s="427" t="s">
        <v>140</v>
      </c>
      <c r="BB336" s="428" t="s">
        <v>121</v>
      </c>
      <c r="BC336" s="428" t="s">
        <v>123</v>
      </c>
      <c r="BD336" s="429"/>
      <c r="BE336" s="429"/>
      <c r="BF336" s="429">
        <f t="shared" si="2429"/>
        <v>0</v>
      </c>
      <c r="BG336" s="430"/>
      <c r="BH336" s="429">
        <f t="shared" si="2430"/>
        <v>0</v>
      </c>
      <c r="BI336" s="431"/>
      <c r="BJ336" s="432"/>
      <c r="BK336" s="432"/>
      <c r="BL336" s="429">
        <f t="shared" si="2431"/>
        <v>0</v>
      </c>
      <c r="BM336" s="430">
        <v>0.294289866351475</v>
      </c>
      <c r="BN336" s="433">
        <f t="shared" si="2432"/>
        <v>0</v>
      </c>
      <c r="BO336" s="433">
        <f t="shared" si="2433"/>
        <v>0</v>
      </c>
      <c r="BP336" s="625"/>
      <c r="BQ336" s="426">
        <v>6.0</v>
      </c>
      <c r="BR336" s="427" t="s">
        <v>140</v>
      </c>
      <c r="BS336" s="428" t="s">
        <v>121</v>
      </c>
      <c r="BT336" s="428" t="s">
        <v>123</v>
      </c>
      <c r="BU336" s="429"/>
      <c r="BV336" s="429"/>
      <c r="BW336" s="429">
        <f t="shared" si="2434"/>
        <v>0</v>
      </c>
      <c r="BX336" s="430"/>
      <c r="BY336" s="429">
        <f t="shared" si="2435"/>
        <v>0</v>
      </c>
      <c r="BZ336" s="431"/>
      <c r="CA336" s="432"/>
      <c r="CB336" s="432"/>
      <c r="CC336" s="429">
        <f t="shared" si="2436"/>
        <v>0</v>
      </c>
      <c r="CD336" s="430">
        <v>0.294289866351475</v>
      </c>
      <c r="CE336" s="433">
        <f t="shared" si="2437"/>
        <v>0</v>
      </c>
      <c r="CF336" s="433">
        <f t="shared" si="2438"/>
        <v>0</v>
      </c>
      <c r="CG336" s="625"/>
      <c r="CH336" s="426">
        <v>6.0</v>
      </c>
      <c r="CI336" s="427" t="s">
        <v>140</v>
      </c>
      <c r="CJ336" s="428" t="s">
        <v>121</v>
      </c>
      <c r="CK336" s="428" t="s">
        <v>123</v>
      </c>
      <c r="CL336" s="429"/>
      <c r="CM336" s="429"/>
      <c r="CN336" s="429">
        <f t="shared" si="2439"/>
        <v>0</v>
      </c>
      <c r="CO336" s="430"/>
      <c r="CP336" s="429">
        <f t="shared" si="2440"/>
        <v>0</v>
      </c>
      <c r="CQ336" s="431"/>
      <c r="CR336" s="432"/>
      <c r="CS336" s="432"/>
      <c r="CT336" s="429">
        <f t="shared" si="2441"/>
        <v>0</v>
      </c>
      <c r="CU336" s="430">
        <v>0.294289866351475</v>
      </c>
      <c r="CV336" s="433">
        <f t="shared" si="2442"/>
        <v>0</v>
      </c>
      <c r="CW336" s="433">
        <f t="shared" si="2443"/>
        <v>0</v>
      </c>
      <c r="CX336" s="625"/>
      <c r="CY336" s="426">
        <v>6.0</v>
      </c>
      <c r="CZ336" s="427" t="s">
        <v>140</v>
      </c>
      <c r="DA336" s="428" t="s">
        <v>121</v>
      </c>
      <c r="DB336" s="428" t="s">
        <v>123</v>
      </c>
      <c r="DC336" s="429"/>
      <c r="DD336" s="429"/>
      <c r="DE336" s="429">
        <f t="shared" si="2444"/>
        <v>0</v>
      </c>
      <c r="DF336" s="430"/>
      <c r="DG336" s="429">
        <f t="shared" si="2445"/>
        <v>0</v>
      </c>
      <c r="DH336" s="431"/>
      <c r="DI336" s="432"/>
      <c r="DJ336" s="432"/>
      <c r="DK336" s="429">
        <f t="shared" si="2446"/>
        <v>0</v>
      </c>
      <c r="DL336" s="430">
        <v>0.294289866351475</v>
      </c>
      <c r="DM336" s="433">
        <f t="shared" si="2447"/>
        <v>0</v>
      </c>
      <c r="DN336" s="433">
        <f t="shared" si="2448"/>
        <v>0</v>
      </c>
      <c r="DO336" s="625"/>
      <c r="DP336" s="426">
        <v>6.0</v>
      </c>
      <c r="DQ336" s="427" t="s">
        <v>140</v>
      </c>
      <c r="DR336" s="428" t="s">
        <v>121</v>
      </c>
      <c r="DS336" s="428" t="s">
        <v>123</v>
      </c>
      <c r="DT336" s="429"/>
      <c r="DU336" s="429"/>
      <c r="DV336" s="429">
        <f t="shared" si="2449"/>
        <v>0</v>
      </c>
      <c r="DW336" s="430"/>
      <c r="DX336" s="429">
        <f t="shared" si="2450"/>
        <v>0</v>
      </c>
      <c r="DY336" s="431"/>
      <c r="DZ336" s="432"/>
      <c r="EA336" s="432"/>
      <c r="EB336" s="429">
        <f t="shared" si="2451"/>
        <v>0</v>
      </c>
      <c r="EC336" s="430">
        <v>0.294289866351475</v>
      </c>
      <c r="ED336" s="433">
        <f t="shared" si="2452"/>
        <v>0</v>
      </c>
      <c r="EE336" s="433">
        <f t="shared" si="2453"/>
        <v>0</v>
      </c>
      <c r="EF336" s="625"/>
      <c r="EG336" s="426">
        <v>6.0</v>
      </c>
      <c r="EH336" s="427" t="s">
        <v>140</v>
      </c>
      <c r="EI336" s="428" t="s">
        <v>121</v>
      </c>
      <c r="EJ336" s="428" t="s">
        <v>123</v>
      </c>
      <c r="EK336" s="429"/>
      <c r="EL336" s="429"/>
      <c r="EM336" s="429">
        <f t="shared" si="2454"/>
        <v>0</v>
      </c>
      <c r="EN336" s="430"/>
      <c r="EO336" s="429">
        <f t="shared" si="2455"/>
        <v>0</v>
      </c>
      <c r="EP336" s="431"/>
      <c r="EQ336" s="432"/>
      <c r="ER336" s="432"/>
      <c r="ES336" s="429">
        <f t="shared" si="2456"/>
        <v>0</v>
      </c>
      <c r="ET336" s="430">
        <v>0.294289866351475</v>
      </c>
      <c r="EU336" s="433">
        <f t="shared" si="2457"/>
        <v>0</v>
      </c>
      <c r="EV336" s="433">
        <f t="shared" si="2458"/>
        <v>0</v>
      </c>
      <c r="EW336" s="625"/>
      <c r="EX336" s="426">
        <v>6.0</v>
      </c>
      <c r="EY336" s="427" t="s">
        <v>140</v>
      </c>
      <c r="EZ336" s="428" t="s">
        <v>121</v>
      </c>
      <c r="FA336" s="428" t="s">
        <v>123</v>
      </c>
      <c r="FB336" s="429"/>
      <c r="FC336" s="429"/>
      <c r="FD336" s="429">
        <f t="shared" si="2459"/>
        <v>0</v>
      </c>
      <c r="FE336" s="430"/>
      <c r="FF336" s="429">
        <f t="shared" si="2460"/>
        <v>0</v>
      </c>
      <c r="FG336" s="431"/>
      <c r="FH336" s="432"/>
      <c r="FI336" s="432"/>
      <c r="FJ336" s="429">
        <f t="shared" si="2461"/>
        <v>0</v>
      </c>
      <c r="FK336" s="430">
        <v>0.294289866351475</v>
      </c>
      <c r="FL336" s="433">
        <f t="shared" si="2462"/>
        <v>0</v>
      </c>
      <c r="FM336" s="433">
        <f t="shared" si="2463"/>
        <v>0</v>
      </c>
      <c r="FN336" s="625"/>
      <c r="FO336" s="426">
        <v>6.0</v>
      </c>
      <c r="FP336" s="427" t="s">
        <v>140</v>
      </c>
      <c r="FQ336" s="428" t="s">
        <v>121</v>
      </c>
      <c r="FR336" s="428" t="s">
        <v>123</v>
      </c>
      <c r="FS336" s="429"/>
      <c r="FT336" s="429"/>
      <c r="FU336" s="429">
        <f t="shared" si="2464"/>
        <v>0</v>
      </c>
      <c r="FV336" s="430"/>
      <c r="FW336" s="429">
        <f t="shared" si="2465"/>
        <v>0</v>
      </c>
      <c r="FX336" s="431"/>
      <c r="FY336" s="432"/>
      <c r="FZ336" s="432"/>
      <c r="GA336" s="429">
        <f t="shared" si="2466"/>
        <v>0</v>
      </c>
      <c r="GB336" s="430">
        <v>0.294289866351475</v>
      </c>
      <c r="GC336" s="433">
        <f t="shared" si="2467"/>
        <v>0</v>
      </c>
      <c r="GD336" s="433">
        <f t="shared" si="2468"/>
        <v>0</v>
      </c>
      <c r="GE336" s="625"/>
      <c r="GF336" s="426">
        <v>6.0</v>
      </c>
      <c r="GG336" s="427" t="s">
        <v>140</v>
      </c>
      <c r="GH336" s="428" t="s">
        <v>121</v>
      </c>
      <c r="GI336" s="428" t="s">
        <v>123</v>
      </c>
      <c r="GJ336" s="429"/>
      <c r="GK336" s="429"/>
      <c r="GL336" s="429">
        <f t="shared" si="2469"/>
        <v>0</v>
      </c>
      <c r="GM336" s="430"/>
      <c r="GN336" s="429">
        <f t="shared" si="2470"/>
        <v>0</v>
      </c>
      <c r="GO336" s="431"/>
      <c r="GP336" s="432"/>
      <c r="GQ336" s="432"/>
      <c r="GR336" s="429">
        <f t="shared" si="2471"/>
        <v>0</v>
      </c>
      <c r="GS336" s="430">
        <v>0.294289866351475</v>
      </c>
      <c r="GT336" s="433">
        <f t="shared" si="2472"/>
        <v>0</v>
      </c>
      <c r="GU336" s="433">
        <f t="shared" si="2473"/>
        <v>0</v>
      </c>
      <c r="GV336" s="625"/>
      <c r="GW336" s="426">
        <v>6.0</v>
      </c>
      <c r="GX336" s="427" t="s">
        <v>140</v>
      </c>
      <c r="GY336" s="428" t="s">
        <v>121</v>
      </c>
      <c r="GZ336" s="428" t="s">
        <v>123</v>
      </c>
      <c r="HA336" s="429"/>
      <c r="HB336" s="429"/>
      <c r="HC336" s="429">
        <f t="shared" si="2474"/>
        <v>0</v>
      </c>
      <c r="HD336" s="430"/>
      <c r="HE336" s="429">
        <f t="shared" si="2475"/>
        <v>0</v>
      </c>
      <c r="HF336" s="431"/>
      <c r="HG336" s="432"/>
      <c r="HH336" s="432"/>
      <c r="HI336" s="429">
        <f t="shared" si="2476"/>
        <v>0</v>
      </c>
      <c r="HJ336" s="430">
        <v>0.294289866351475</v>
      </c>
      <c r="HK336" s="433">
        <f t="shared" si="2477"/>
        <v>0</v>
      </c>
      <c r="HL336" s="433">
        <f t="shared" si="2478"/>
        <v>0</v>
      </c>
      <c r="HM336" s="625"/>
      <c r="HN336" s="426">
        <v>6.0</v>
      </c>
      <c r="HO336" s="427" t="s">
        <v>140</v>
      </c>
      <c r="HP336" s="428" t="s">
        <v>121</v>
      </c>
      <c r="HQ336" s="428" t="s">
        <v>123</v>
      </c>
      <c r="HR336" s="429"/>
      <c r="HS336" s="429"/>
      <c r="HT336" s="429">
        <f t="shared" si="2479"/>
        <v>0</v>
      </c>
      <c r="HU336" s="430"/>
      <c r="HV336" s="429">
        <f t="shared" si="2480"/>
        <v>0</v>
      </c>
      <c r="HW336" s="431"/>
      <c r="HX336" s="432"/>
      <c r="HY336" s="432"/>
      <c r="HZ336" s="429">
        <f t="shared" si="2481"/>
        <v>0</v>
      </c>
      <c r="IA336" s="430">
        <v>0.294289866351475</v>
      </c>
      <c r="IB336" s="433">
        <f t="shared" si="2482"/>
        <v>0</v>
      </c>
      <c r="IC336" s="433">
        <f t="shared" si="2483"/>
        <v>0</v>
      </c>
      <c r="ID336" s="625"/>
      <c r="IE336" s="426">
        <v>6.0</v>
      </c>
      <c r="IF336" s="427" t="s">
        <v>140</v>
      </c>
      <c r="IG336" s="428" t="s">
        <v>121</v>
      </c>
      <c r="IH336" s="428" t="s">
        <v>123</v>
      </c>
      <c r="II336" s="429"/>
      <c r="IJ336" s="429"/>
      <c r="IK336" s="429">
        <f t="shared" si="2484"/>
        <v>0</v>
      </c>
      <c r="IL336" s="430"/>
      <c r="IM336" s="429">
        <f t="shared" si="2485"/>
        <v>0</v>
      </c>
      <c r="IN336" s="431"/>
      <c r="IO336" s="432"/>
      <c r="IP336" s="432"/>
      <c r="IQ336" s="429">
        <f t="shared" si="2486"/>
        <v>0</v>
      </c>
      <c r="IR336" s="430">
        <v>0.294289866351475</v>
      </c>
      <c r="IS336" s="433">
        <f t="shared" si="2487"/>
        <v>0</v>
      </c>
      <c r="IT336" s="433">
        <f t="shared" si="2488"/>
        <v>0</v>
      </c>
      <c r="IU336" s="625"/>
      <c r="IV336" s="426">
        <v>6.0</v>
      </c>
      <c r="IW336" s="427" t="s">
        <v>140</v>
      </c>
      <c r="IX336" s="428" t="s">
        <v>121</v>
      </c>
      <c r="IY336" s="428" t="s">
        <v>123</v>
      </c>
      <c r="IZ336" s="429"/>
      <c r="JA336" s="429"/>
      <c r="JB336" s="429">
        <f t="shared" si="2489"/>
        <v>0</v>
      </c>
      <c r="JC336" s="430"/>
      <c r="JD336" s="429">
        <f t="shared" si="2490"/>
        <v>0</v>
      </c>
      <c r="JE336" s="431"/>
      <c r="JF336" s="432"/>
      <c r="JG336" s="432"/>
      <c r="JH336" s="429">
        <f t="shared" si="2491"/>
        <v>0</v>
      </c>
      <c r="JI336" s="430">
        <v>0.294289866351475</v>
      </c>
      <c r="JJ336" s="433">
        <f t="shared" si="2492"/>
        <v>0</v>
      </c>
      <c r="JK336" s="433">
        <f t="shared" si="2493"/>
        <v>0</v>
      </c>
      <c r="JL336" s="625"/>
      <c r="JM336" s="426">
        <v>6.0</v>
      </c>
      <c r="JN336" s="427" t="s">
        <v>140</v>
      </c>
      <c r="JO336" s="428" t="s">
        <v>121</v>
      </c>
      <c r="JP336" s="428" t="s">
        <v>123</v>
      </c>
      <c r="JQ336" s="429"/>
      <c r="JR336" s="429"/>
      <c r="JS336" s="429">
        <f t="shared" si="2494"/>
        <v>0</v>
      </c>
      <c r="JT336" s="430"/>
      <c r="JU336" s="429">
        <f t="shared" si="2495"/>
        <v>0</v>
      </c>
      <c r="JV336" s="431"/>
      <c r="JW336" s="432"/>
      <c r="JX336" s="432"/>
      <c r="JY336" s="429">
        <f t="shared" si="2496"/>
        <v>0</v>
      </c>
      <c r="JZ336" s="430">
        <v>0.294289866351475</v>
      </c>
      <c r="KA336" s="433">
        <f t="shared" si="2497"/>
        <v>0</v>
      </c>
      <c r="KB336" s="433">
        <f t="shared" si="2498"/>
        <v>0</v>
      </c>
      <c r="KC336" s="625"/>
      <c r="KD336" s="426">
        <v>6.0</v>
      </c>
      <c r="KE336" s="427" t="s">
        <v>140</v>
      </c>
      <c r="KF336" s="428" t="s">
        <v>121</v>
      </c>
      <c r="KG336" s="428" t="s">
        <v>123</v>
      </c>
      <c r="KH336" s="429"/>
      <c r="KI336" s="429"/>
      <c r="KJ336" s="429">
        <f t="shared" si="2499"/>
        <v>0</v>
      </c>
      <c r="KK336" s="430"/>
      <c r="KL336" s="429">
        <f t="shared" si="2500"/>
        <v>0</v>
      </c>
      <c r="KM336" s="431"/>
      <c r="KN336" s="432"/>
      <c r="KO336" s="432"/>
      <c r="KP336" s="429">
        <f t="shared" si="2501"/>
        <v>0</v>
      </c>
      <c r="KQ336" s="430">
        <v>0.294289866351475</v>
      </c>
      <c r="KR336" s="433">
        <f t="shared" si="2502"/>
        <v>0</v>
      </c>
      <c r="KS336" s="433">
        <f t="shared" si="2503"/>
        <v>0</v>
      </c>
      <c r="KT336" s="625"/>
      <c r="KU336" s="436"/>
    </row>
    <row r="337" ht="15.75" customHeight="1">
      <c r="A337" s="426">
        <v>7.0</v>
      </c>
      <c r="B337" s="427" t="s">
        <v>132</v>
      </c>
      <c r="C337" s="428" t="s">
        <v>121</v>
      </c>
      <c r="D337" s="428" t="s">
        <v>123</v>
      </c>
      <c r="E337" s="429"/>
      <c r="F337" s="429"/>
      <c r="G337" s="429">
        <f t="shared" si="2414"/>
        <v>0</v>
      </c>
      <c r="H337" s="430"/>
      <c r="I337" s="429">
        <f t="shared" si="2415"/>
        <v>0</v>
      </c>
      <c r="J337" s="431"/>
      <c r="K337" s="432"/>
      <c r="L337" s="432"/>
      <c r="M337" s="429">
        <f t="shared" si="2416"/>
        <v>0</v>
      </c>
      <c r="N337" s="430">
        <v>0.294289866351475</v>
      </c>
      <c r="O337" s="433">
        <f t="shared" si="2417"/>
        <v>0</v>
      </c>
      <c r="P337" s="433">
        <f t="shared" si="2418"/>
        <v>0</v>
      </c>
      <c r="Q337" s="625"/>
      <c r="R337" s="426">
        <v>7.0</v>
      </c>
      <c r="S337" s="427" t="s">
        <v>132</v>
      </c>
      <c r="T337" s="428" t="s">
        <v>121</v>
      </c>
      <c r="U337" s="428" t="s">
        <v>123</v>
      </c>
      <c r="V337" s="429"/>
      <c r="W337" s="429"/>
      <c r="X337" s="429">
        <f t="shared" si="2419"/>
        <v>0</v>
      </c>
      <c r="Y337" s="430"/>
      <c r="Z337" s="429">
        <f t="shared" si="2420"/>
        <v>0</v>
      </c>
      <c r="AA337" s="431"/>
      <c r="AB337" s="432"/>
      <c r="AC337" s="432"/>
      <c r="AD337" s="429">
        <f t="shared" si="2421"/>
        <v>0</v>
      </c>
      <c r="AE337" s="430">
        <v>0.294289866351475</v>
      </c>
      <c r="AF337" s="433">
        <f t="shared" si="2422"/>
        <v>0</v>
      </c>
      <c r="AG337" s="433">
        <f t="shared" si="2423"/>
        <v>0</v>
      </c>
      <c r="AH337" s="625"/>
      <c r="AI337" s="426">
        <v>7.0</v>
      </c>
      <c r="AJ337" s="427" t="s">
        <v>132</v>
      </c>
      <c r="AK337" s="428" t="s">
        <v>121</v>
      </c>
      <c r="AL337" s="428" t="s">
        <v>123</v>
      </c>
      <c r="AM337" s="429"/>
      <c r="AN337" s="429"/>
      <c r="AO337" s="429">
        <f t="shared" si="2424"/>
        <v>0</v>
      </c>
      <c r="AP337" s="430"/>
      <c r="AQ337" s="429">
        <f t="shared" si="2425"/>
        <v>0</v>
      </c>
      <c r="AR337" s="431"/>
      <c r="AS337" s="432"/>
      <c r="AT337" s="432"/>
      <c r="AU337" s="429">
        <f t="shared" si="2426"/>
        <v>0</v>
      </c>
      <c r="AV337" s="430">
        <v>0.294289866351475</v>
      </c>
      <c r="AW337" s="433">
        <f t="shared" si="2427"/>
        <v>0</v>
      </c>
      <c r="AX337" s="433">
        <f t="shared" si="2428"/>
        <v>0</v>
      </c>
      <c r="AY337" s="625"/>
      <c r="AZ337" s="426">
        <v>7.0</v>
      </c>
      <c r="BA337" s="427" t="s">
        <v>132</v>
      </c>
      <c r="BB337" s="428" t="s">
        <v>121</v>
      </c>
      <c r="BC337" s="428" t="s">
        <v>123</v>
      </c>
      <c r="BD337" s="429"/>
      <c r="BE337" s="429"/>
      <c r="BF337" s="429">
        <f t="shared" si="2429"/>
        <v>0</v>
      </c>
      <c r="BG337" s="430"/>
      <c r="BH337" s="429">
        <f t="shared" si="2430"/>
        <v>0</v>
      </c>
      <c r="BI337" s="431"/>
      <c r="BJ337" s="432"/>
      <c r="BK337" s="432"/>
      <c r="BL337" s="429">
        <f t="shared" si="2431"/>
        <v>0</v>
      </c>
      <c r="BM337" s="430">
        <v>0.294289866351475</v>
      </c>
      <c r="BN337" s="433">
        <f t="shared" si="2432"/>
        <v>0</v>
      </c>
      <c r="BO337" s="433">
        <f t="shared" si="2433"/>
        <v>0</v>
      </c>
      <c r="BP337" s="625"/>
      <c r="BQ337" s="426">
        <v>7.0</v>
      </c>
      <c r="BR337" s="427" t="s">
        <v>132</v>
      </c>
      <c r="BS337" s="428" t="s">
        <v>121</v>
      </c>
      <c r="BT337" s="428" t="s">
        <v>123</v>
      </c>
      <c r="BU337" s="429"/>
      <c r="BV337" s="429"/>
      <c r="BW337" s="429">
        <f t="shared" si="2434"/>
        <v>0</v>
      </c>
      <c r="BX337" s="430"/>
      <c r="BY337" s="429">
        <f t="shared" si="2435"/>
        <v>0</v>
      </c>
      <c r="BZ337" s="431"/>
      <c r="CA337" s="432"/>
      <c r="CB337" s="432"/>
      <c r="CC337" s="429">
        <f t="shared" si="2436"/>
        <v>0</v>
      </c>
      <c r="CD337" s="430">
        <v>0.294289866351475</v>
      </c>
      <c r="CE337" s="433">
        <f t="shared" si="2437"/>
        <v>0</v>
      </c>
      <c r="CF337" s="433">
        <f t="shared" si="2438"/>
        <v>0</v>
      </c>
      <c r="CG337" s="625"/>
      <c r="CH337" s="426">
        <v>7.0</v>
      </c>
      <c r="CI337" s="427" t="s">
        <v>132</v>
      </c>
      <c r="CJ337" s="428" t="s">
        <v>121</v>
      </c>
      <c r="CK337" s="428" t="s">
        <v>123</v>
      </c>
      <c r="CL337" s="429"/>
      <c r="CM337" s="429"/>
      <c r="CN337" s="429">
        <f t="shared" si="2439"/>
        <v>0</v>
      </c>
      <c r="CO337" s="430"/>
      <c r="CP337" s="429">
        <f t="shared" si="2440"/>
        <v>0</v>
      </c>
      <c r="CQ337" s="431"/>
      <c r="CR337" s="432"/>
      <c r="CS337" s="432"/>
      <c r="CT337" s="429">
        <f t="shared" si="2441"/>
        <v>0</v>
      </c>
      <c r="CU337" s="430">
        <v>0.294289866351475</v>
      </c>
      <c r="CV337" s="433">
        <f t="shared" si="2442"/>
        <v>0</v>
      </c>
      <c r="CW337" s="433">
        <f t="shared" si="2443"/>
        <v>0</v>
      </c>
      <c r="CX337" s="625"/>
      <c r="CY337" s="426">
        <v>7.0</v>
      </c>
      <c r="CZ337" s="427" t="s">
        <v>132</v>
      </c>
      <c r="DA337" s="428" t="s">
        <v>121</v>
      </c>
      <c r="DB337" s="428" t="s">
        <v>123</v>
      </c>
      <c r="DC337" s="429"/>
      <c r="DD337" s="429"/>
      <c r="DE337" s="429">
        <f t="shared" si="2444"/>
        <v>0</v>
      </c>
      <c r="DF337" s="430"/>
      <c r="DG337" s="429">
        <f t="shared" si="2445"/>
        <v>0</v>
      </c>
      <c r="DH337" s="431"/>
      <c r="DI337" s="432"/>
      <c r="DJ337" s="432"/>
      <c r="DK337" s="429">
        <f t="shared" si="2446"/>
        <v>0</v>
      </c>
      <c r="DL337" s="430">
        <v>0.294289866351475</v>
      </c>
      <c r="DM337" s="433">
        <f t="shared" si="2447"/>
        <v>0</v>
      </c>
      <c r="DN337" s="433">
        <f t="shared" si="2448"/>
        <v>0</v>
      </c>
      <c r="DO337" s="625"/>
      <c r="DP337" s="426">
        <v>7.0</v>
      </c>
      <c r="DQ337" s="427" t="s">
        <v>132</v>
      </c>
      <c r="DR337" s="428" t="s">
        <v>121</v>
      </c>
      <c r="DS337" s="428" t="s">
        <v>123</v>
      </c>
      <c r="DT337" s="429"/>
      <c r="DU337" s="429"/>
      <c r="DV337" s="429">
        <f t="shared" si="2449"/>
        <v>0</v>
      </c>
      <c r="DW337" s="430"/>
      <c r="DX337" s="429">
        <f t="shared" si="2450"/>
        <v>0</v>
      </c>
      <c r="DY337" s="431"/>
      <c r="DZ337" s="432"/>
      <c r="EA337" s="432"/>
      <c r="EB337" s="429">
        <f t="shared" si="2451"/>
        <v>0</v>
      </c>
      <c r="EC337" s="430">
        <v>0.294289866351475</v>
      </c>
      <c r="ED337" s="433">
        <f t="shared" si="2452"/>
        <v>0</v>
      </c>
      <c r="EE337" s="433">
        <f t="shared" si="2453"/>
        <v>0</v>
      </c>
      <c r="EF337" s="625"/>
      <c r="EG337" s="426">
        <v>7.0</v>
      </c>
      <c r="EH337" s="427" t="s">
        <v>132</v>
      </c>
      <c r="EI337" s="428" t="s">
        <v>121</v>
      </c>
      <c r="EJ337" s="428" t="s">
        <v>123</v>
      </c>
      <c r="EK337" s="429"/>
      <c r="EL337" s="429"/>
      <c r="EM337" s="429">
        <f t="shared" si="2454"/>
        <v>0</v>
      </c>
      <c r="EN337" s="430"/>
      <c r="EO337" s="429">
        <f t="shared" si="2455"/>
        <v>0</v>
      </c>
      <c r="EP337" s="431"/>
      <c r="EQ337" s="432"/>
      <c r="ER337" s="432"/>
      <c r="ES337" s="429">
        <f t="shared" si="2456"/>
        <v>0</v>
      </c>
      <c r="ET337" s="430">
        <v>0.294289866351475</v>
      </c>
      <c r="EU337" s="433">
        <f t="shared" si="2457"/>
        <v>0</v>
      </c>
      <c r="EV337" s="433">
        <f t="shared" si="2458"/>
        <v>0</v>
      </c>
      <c r="EW337" s="625"/>
      <c r="EX337" s="426">
        <v>7.0</v>
      </c>
      <c r="EY337" s="427" t="s">
        <v>132</v>
      </c>
      <c r="EZ337" s="428" t="s">
        <v>121</v>
      </c>
      <c r="FA337" s="428" t="s">
        <v>123</v>
      </c>
      <c r="FB337" s="429"/>
      <c r="FC337" s="429"/>
      <c r="FD337" s="429">
        <f t="shared" si="2459"/>
        <v>0</v>
      </c>
      <c r="FE337" s="430"/>
      <c r="FF337" s="429">
        <f t="shared" si="2460"/>
        <v>0</v>
      </c>
      <c r="FG337" s="431"/>
      <c r="FH337" s="432"/>
      <c r="FI337" s="432"/>
      <c r="FJ337" s="429">
        <f t="shared" si="2461"/>
        <v>0</v>
      </c>
      <c r="FK337" s="430">
        <v>0.294289866351475</v>
      </c>
      <c r="FL337" s="433">
        <f t="shared" si="2462"/>
        <v>0</v>
      </c>
      <c r="FM337" s="433">
        <f t="shared" si="2463"/>
        <v>0</v>
      </c>
      <c r="FN337" s="625"/>
      <c r="FO337" s="426">
        <v>7.0</v>
      </c>
      <c r="FP337" s="427" t="s">
        <v>132</v>
      </c>
      <c r="FQ337" s="428" t="s">
        <v>121</v>
      </c>
      <c r="FR337" s="428" t="s">
        <v>123</v>
      </c>
      <c r="FS337" s="429"/>
      <c r="FT337" s="429"/>
      <c r="FU337" s="429">
        <f t="shared" si="2464"/>
        <v>0</v>
      </c>
      <c r="FV337" s="430"/>
      <c r="FW337" s="429">
        <f t="shared" si="2465"/>
        <v>0</v>
      </c>
      <c r="FX337" s="431"/>
      <c r="FY337" s="432"/>
      <c r="FZ337" s="432"/>
      <c r="GA337" s="429">
        <f t="shared" si="2466"/>
        <v>0</v>
      </c>
      <c r="GB337" s="430">
        <v>0.294289866351475</v>
      </c>
      <c r="GC337" s="433">
        <f t="shared" si="2467"/>
        <v>0</v>
      </c>
      <c r="GD337" s="433">
        <f t="shared" si="2468"/>
        <v>0</v>
      </c>
      <c r="GE337" s="625"/>
      <c r="GF337" s="426">
        <v>7.0</v>
      </c>
      <c r="GG337" s="427" t="s">
        <v>132</v>
      </c>
      <c r="GH337" s="428" t="s">
        <v>121</v>
      </c>
      <c r="GI337" s="428" t="s">
        <v>123</v>
      </c>
      <c r="GJ337" s="429"/>
      <c r="GK337" s="429"/>
      <c r="GL337" s="429">
        <f t="shared" si="2469"/>
        <v>0</v>
      </c>
      <c r="GM337" s="430"/>
      <c r="GN337" s="429">
        <f t="shared" si="2470"/>
        <v>0</v>
      </c>
      <c r="GO337" s="431"/>
      <c r="GP337" s="432"/>
      <c r="GQ337" s="432"/>
      <c r="GR337" s="429">
        <f t="shared" si="2471"/>
        <v>0</v>
      </c>
      <c r="GS337" s="430">
        <v>0.294289866351475</v>
      </c>
      <c r="GT337" s="433">
        <f t="shared" si="2472"/>
        <v>0</v>
      </c>
      <c r="GU337" s="433">
        <f t="shared" si="2473"/>
        <v>0</v>
      </c>
      <c r="GV337" s="625"/>
      <c r="GW337" s="426">
        <v>7.0</v>
      </c>
      <c r="GX337" s="427" t="s">
        <v>132</v>
      </c>
      <c r="GY337" s="428" t="s">
        <v>121</v>
      </c>
      <c r="GZ337" s="428" t="s">
        <v>123</v>
      </c>
      <c r="HA337" s="429"/>
      <c r="HB337" s="429"/>
      <c r="HC337" s="429">
        <f t="shared" si="2474"/>
        <v>0</v>
      </c>
      <c r="HD337" s="430"/>
      <c r="HE337" s="429">
        <f t="shared" si="2475"/>
        <v>0</v>
      </c>
      <c r="HF337" s="431"/>
      <c r="HG337" s="432"/>
      <c r="HH337" s="432"/>
      <c r="HI337" s="429">
        <f t="shared" si="2476"/>
        <v>0</v>
      </c>
      <c r="HJ337" s="430">
        <v>0.294289866351475</v>
      </c>
      <c r="HK337" s="433">
        <f t="shared" si="2477"/>
        <v>0</v>
      </c>
      <c r="HL337" s="433">
        <f t="shared" si="2478"/>
        <v>0</v>
      </c>
      <c r="HM337" s="625"/>
      <c r="HN337" s="426">
        <v>7.0</v>
      </c>
      <c r="HO337" s="427" t="s">
        <v>132</v>
      </c>
      <c r="HP337" s="428" t="s">
        <v>121</v>
      </c>
      <c r="HQ337" s="428" t="s">
        <v>123</v>
      </c>
      <c r="HR337" s="429"/>
      <c r="HS337" s="429"/>
      <c r="HT337" s="429">
        <f t="shared" si="2479"/>
        <v>0</v>
      </c>
      <c r="HU337" s="430"/>
      <c r="HV337" s="429">
        <f t="shared" si="2480"/>
        <v>0</v>
      </c>
      <c r="HW337" s="431"/>
      <c r="HX337" s="432"/>
      <c r="HY337" s="432"/>
      <c r="HZ337" s="429">
        <f t="shared" si="2481"/>
        <v>0</v>
      </c>
      <c r="IA337" s="430">
        <v>0.294289866351475</v>
      </c>
      <c r="IB337" s="433">
        <f t="shared" si="2482"/>
        <v>0</v>
      </c>
      <c r="IC337" s="433">
        <f t="shared" si="2483"/>
        <v>0</v>
      </c>
      <c r="ID337" s="625"/>
      <c r="IE337" s="426">
        <v>7.0</v>
      </c>
      <c r="IF337" s="427" t="s">
        <v>132</v>
      </c>
      <c r="IG337" s="428" t="s">
        <v>121</v>
      </c>
      <c r="IH337" s="428" t="s">
        <v>123</v>
      </c>
      <c r="II337" s="429"/>
      <c r="IJ337" s="429"/>
      <c r="IK337" s="429">
        <f t="shared" si="2484"/>
        <v>0</v>
      </c>
      <c r="IL337" s="430"/>
      <c r="IM337" s="429">
        <f t="shared" si="2485"/>
        <v>0</v>
      </c>
      <c r="IN337" s="431"/>
      <c r="IO337" s="432"/>
      <c r="IP337" s="432"/>
      <c r="IQ337" s="429">
        <f t="shared" si="2486"/>
        <v>0</v>
      </c>
      <c r="IR337" s="430">
        <v>0.294289866351475</v>
      </c>
      <c r="IS337" s="433">
        <f t="shared" si="2487"/>
        <v>0</v>
      </c>
      <c r="IT337" s="433">
        <f t="shared" si="2488"/>
        <v>0</v>
      </c>
      <c r="IU337" s="625"/>
      <c r="IV337" s="426">
        <v>7.0</v>
      </c>
      <c r="IW337" s="427" t="s">
        <v>132</v>
      </c>
      <c r="IX337" s="428" t="s">
        <v>121</v>
      </c>
      <c r="IY337" s="428" t="s">
        <v>123</v>
      </c>
      <c r="IZ337" s="429"/>
      <c r="JA337" s="429"/>
      <c r="JB337" s="429">
        <f t="shared" si="2489"/>
        <v>0</v>
      </c>
      <c r="JC337" s="430"/>
      <c r="JD337" s="429">
        <f t="shared" si="2490"/>
        <v>0</v>
      </c>
      <c r="JE337" s="431"/>
      <c r="JF337" s="432"/>
      <c r="JG337" s="432"/>
      <c r="JH337" s="429">
        <f t="shared" si="2491"/>
        <v>0</v>
      </c>
      <c r="JI337" s="430">
        <v>0.294289866351475</v>
      </c>
      <c r="JJ337" s="433">
        <f t="shared" si="2492"/>
        <v>0</v>
      </c>
      <c r="JK337" s="433">
        <f t="shared" si="2493"/>
        <v>0</v>
      </c>
      <c r="JL337" s="625"/>
      <c r="JM337" s="426">
        <v>7.0</v>
      </c>
      <c r="JN337" s="427" t="s">
        <v>132</v>
      </c>
      <c r="JO337" s="428" t="s">
        <v>121</v>
      </c>
      <c r="JP337" s="428" t="s">
        <v>123</v>
      </c>
      <c r="JQ337" s="429"/>
      <c r="JR337" s="429"/>
      <c r="JS337" s="429">
        <f t="shared" si="2494"/>
        <v>0</v>
      </c>
      <c r="JT337" s="430"/>
      <c r="JU337" s="429">
        <f t="shared" si="2495"/>
        <v>0</v>
      </c>
      <c r="JV337" s="431"/>
      <c r="JW337" s="432"/>
      <c r="JX337" s="432"/>
      <c r="JY337" s="429">
        <f t="shared" si="2496"/>
        <v>0</v>
      </c>
      <c r="JZ337" s="430">
        <v>0.294289866351475</v>
      </c>
      <c r="KA337" s="433">
        <f t="shared" si="2497"/>
        <v>0</v>
      </c>
      <c r="KB337" s="433">
        <f t="shared" si="2498"/>
        <v>0</v>
      </c>
      <c r="KC337" s="625"/>
      <c r="KD337" s="426">
        <v>7.0</v>
      </c>
      <c r="KE337" s="427" t="s">
        <v>132</v>
      </c>
      <c r="KF337" s="428" t="s">
        <v>121</v>
      </c>
      <c r="KG337" s="428" t="s">
        <v>123</v>
      </c>
      <c r="KH337" s="429"/>
      <c r="KI337" s="429"/>
      <c r="KJ337" s="429">
        <f t="shared" si="2499"/>
        <v>0</v>
      </c>
      <c r="KK337" s="430"/>
      <c r="KL337" s="429">
        <f t="shared" si="2500"/>
        <v>0</v>
      </c>
      <c r="KM337" s="431"/>
      <c r="KN337" s="432"/>
      <c r="KO337" s="432"/>
      <c r="KP337" s="429">
        <f t="shared" si="2501"/>
        <v>0</v>
      </c>
      <c r="KQ337" s="430">
        <v>0.294289866351475</v>
      </c>
      <c r="KR337" s="433">
        <f t="shared" si="2502"/>
        <v>0</v>
      </c>
      <c r="KS337" s="433">
        <f t="shared" si="2503"/>
        <v>0</v>
      </c>
      <c r="KT337" s="625"/>
      <c r="KU337" s="436"/>
    </row>
    <row r="338" ht="15.75" customHeight="1">
      <c r="A338" s="426">
        <v>8.0</v>
      </c>
      <c r="B338" s="427" t="s">
        <v>132</v>
      </c>
      <c r="C338" s="428" t="s">
        <v>121</v>
      </c>
      <c r="D338" s="428" t="s">
        <v>123</v>
      </c>
      <c r="E338" s="429"/>
      <c r="F338" s="429"/>
      <c r="G338" s="429">
        <f t="shared" si="2414"/>
        <v>0</v>
      </c>
      <c r="H338" s="430"/>
      <c r="I338" s="429">
        <f t="shared" si="2415"/>
        <v>0</v>
      </c>
      <c r="J338" s="431"/>
      <c r="K338" s="432"/>
      <c r="L338" s="432"/>
      <c r="M338" s="429">
        <f t="shared" si="2416"/>
        <v>0</v>
      </c>
      <c r="N338" s="430">
        <v>0.294289866351475</v>
      </c>
      <c r="O338" s="433">
        <f t="shared" si="2417"/>
        <v>0</v>
      </c>
      <c r="P338" s="433">
        <f t="shared" si="2418"/>
        <v>0</v>
      </c>
      <c r="Q338" s="625"/>
      <c r="R338" s="426">
        <v>8.0</v>
      </c>
      <c r="S338" s="427" t="s">
        <v>132</v>
      </c>
      <c r="T338" s="428" t="s">
        <v>121</v>
      </c>
      <c r="U338" s="428" t="s">
        <v>123</v>
      </c>
      <c r="V338" s="429"/>
      <c r="W338" s="429"/>
      <c r="X338" s="429">
        <f t="shared" si="2419"/>
        <v>0</v>
      </c>
      <c r="Y338" s="430"/>
      <c r="Z338" s="429">
        <f t="shared" si="2420"/>
        <v>0</v>
      </c>
      <c r="AA338" s="431"/>
      <c r="AB338" s="432"/>
      <c r="AC338" s="432"/>
      <c r="AD338" s="429">
        <f t="shared" si="2421"/>
        <v>0</v>
      </c>
      <c r="AE338" s="430">
        <v>0.294289866351475</v>
      </c>
      <c r="AF338" s="433">
        <f t="shared" si="2422"/>
        <v>0</v>
      </c>
      <c r="AG338" s="433">
        <f t="shared" si="2423"/>
        <v>0</v>
      </c>
      <c r="AH338" s="625"/>
      <c r="AI338" s="426">
        <v>8.0</v>
      </c>
      <c r="AJ338" s="427" t="s">
        <v>132</v>
      </c>
      <c r="AK338" s="428" t="s">
        <v>121</v>
      </c>
      <c r="AL338" s="428" t="s">
        <v>123</v>
      </c>
      <c r="AM338" s="429"/>
      <c r="AN338" s="429"/>
      <c r="AO338" s="429">
        <f t="shared" si="2424"/>
        <v>0</v>
      </c>
      <c r="AP338" s="430"/>
      <c r="AQ338" s="429">
        <f t="shared" si="2425"/>
        <v>0</v>
      </c>
      <c r="AR338" s="431"/>
      <c r="AS338" s="432"/>
      <c r="AT338" s="432"/>
      <c r="AU338" s="429">
        <f t="shared" si="2426"/>
        <v>0</v>
      </c>
      <c r="AV338" s="430">
        <v>0.294289866351475</v>
      </c>
      <c r="AW338" s="433">
        <f t="shared" si="2427"/>
        <v>0</v>
      </c>
      <c r="AX338" s="433">
        <f t="shared" si="2428"/>
        <v>0</v>
      </c>
      <c r="AY338" s="625"/>
      <c r="AZ338" s="426">
        <v>8.0</v>
      </c>
      <c r="BA338" s="427" t="s">
        <v>132</v>
      </c>
      <c r="BB338" s="428" t="s">
        <v>121</v>
      </c>
      <c r="BC338" s="428" t="s">
        <v>123</v>
      </c>
      <c r="BD338" s="429"/>
      <c r="BE338" s="429"/>
      <c r="BF338" s="429">
        <f t="shared" si="2429"/>
        <v>0</v>
      </c>
      <c r="BG338" s="430"/>
      <c r="BH338" s="429">
        <f t="shared" si="2430"/>
        <v>0</v>
      </c>
      <c r="BI338" s="431"/>
      <c r="BJ338" s="432"/>
      <c r="BK338" s="432"/>
      <c r="BL338" s="429">
        <f t="shared" si="2431"/>
        <v>0</v>
      </c>
      <c r="BM338" s="430">
        <v>0.294289866351475</v>
      </c>
      <c r="BN338" s="433">
        <f t="shared" si="2432"/>
        <v>0</v>
      </c>
      <c r="BO338" s="433">
        <f t="shared" si="2433"/>
        <v>0</v>
      </c>
      <c r="BP338" s="625"/>
      <c r="BQ338" s="426">
        <v>8.0</v>
      </c>
      <c r="BR338" s="427" t="s">
        <v>132</v>
      </c>
      <c r="BS338" s="428" t="s">
        <v>121</v>
      </c>
      <c r="BT338" s="428" t="s">
        <v>123</v>
      </c>
      <c r="BU338" s="429"/>
      <c r="BV338" s="429"/>
      <c r="BW338" s="429">
        <f t="shared" si="2434"/>
        <v>0</v>
      </c>
      <c r="BX338" s="430"/>
      <c r="BY338" s="429">
        <f t="shared" si="2435"/>
        <v>0</v>
      </c>
      <c r="BZ338" s="431"/>
      <c r="CA338" s="432"/>
      <c r="CB338" s="432"/>
      <c r="CC338" s="429">
        <f t="shared" si="2436"/>
        <v>0</v>
      </c>
      <c r="CD338" s="430">
        <v>0.294289866351475</v>
      </c>
      <c r="CE338" s="433">
        <f t="shared" si="2437"/>
        <v>0</v>
      </c>
      <c r="CF338" s="433">
        <f t="shared" si="2438"/>
        <v>0</v>
      </c>
      <c r="CG338" s="625"/>
      <c r="CH338" s="426">
        <v>8.0</v>
      </c>
      <c r="CI338" s="427" t="s">
        <v>132</v>
      </c>
      <c r="CJ338" s="428" t="s">
        <v>121</v>
      </c>
      <c r="CK338" s="428" t="s">
        <v>123</v>
      </c>
      <c r="CL338" s="429"/>
      <c r="CM338" s="429"/>
      <c r="CN338" s="429">
        <f t="shared" si="2439"/>
        <v>0</v>
      </c>
      <c r="CO338" s="430"/>
      <c r="CP338" s="429">
        <f t="shared" si="2440"/>
        <v>0</v>
      </c>
      <c r="CQ338" s="431"/>
      <c r="CR338" s="432"/>
      <c r="CS338" s="432"/>
      <c r="CT338" s="429">
        <f t="shared" si="2441"/>
        <v>0</v>
      </c>
      <c r="CU338" s="430">
        <v>0.294289866351475</v>
      </c>
      <c r="CV338" s="433">
        <f t="shared" si="2442"/>
        <v>0</v>
      </c>
      <c r="CW338" s="433">
        <f t="shared" si="2443"/>
        <v>0</v>
      </c>
      <c r="CX338" s="625"/>
      <c r="CY338" s="426">
        <v>8.0</v>
      </c>
      <c r="CZ338" s="427" t="s">
        <v>132</v>
      </c>
      <c r="DA338" s="428" t="s">
        <v>121</v>
      </c>
      <c r="DB338" s="428" t="s">
        <v>123</v>
      </c>
      <c r="DC338" s="429"/>
      <c r="DD338" s="429"/>
      <c r="DE338" s="429">
        <f t="shared" si="2444"/>
        <v>0</v>
      </c>
      <c r="DF338" s="430"/>
      <c r="DG338" s="429">
        <f t="shared" si="2445"/>
        <v>0</v>
      </c>
      <c r="DH338" s="431"/>
      <c r="DI338" s="432"/>
      <c r="DJ338" s="432"/>
      <c r="DK338" s="429">
        <f t="shared" si="2446"/>
        <v>0</v>
      </c>
      <c r="DL338" s="430">
        <v>0.294289866351475</v>
      </c>
      <c r="DM338" s="433">
        <f t="shared" si="2447"/>
        <v>0</v>
      </c>
      <c r="DN338" s="433">
        <f t="shared" si="2448"/>
        <v>0</v>
      </c>
      <c r="DO338" s="625"/>
      <c r="DP338" s="426">
        <v>8.0</v>
      </c>
      <c r="DQ338" s="427" t="s">
        <v>132</v>
      </c>
      <c r="DR338" s="428" t="s">
        <v>121</v>
      </c>
      <c r="DS338" s="428" t="s">
        <v>123</v>
      </c>
      <c r="DT338" s="429"/>
      <c r="DU338" s="429"/>
      <c r="DV338" s="429">
        <f t="shared" si="2449"/>
        <v>0</v>
      </c>
      <c r="DW338" s="430"/>
      <c r="DX338" s="429">
        <f t="shared" si="2450"/>
        <v>0</v>
      </c>
      <c r="DY338" s="431"/>
      <c r="DZ338" s="432"/>
      <c r="EA338" s="432"/>
      <c r="EB338" s="429">
        <f t="shared" si="2451"/>
        <v>0</v>
      </c>
      <c r="EC338" s="430">
        <v>0.294289866351475</v>
      </c>
      <c r="ED338" s="433">
        <f t="shared" si="2452"/>
        <v>0</v>
      </c>
      <c r="EE338" s="433">
        <f t="shared" si="2453"/>
        <v>0</v>
      </c>
      <c r="EF338" s="625"/>
      <c r="EG338" s="426">
        <v>8.0</v>
      </c>
      <c r="EH338" s="427" t="s">
        <v>132</v>
      </c>
      <c r="EI338" s="428" t="s">
        <v>121</v>
      </c>
      <c r="EJ338" s="428" t="s">
        <v>123</v>
      </c>
      <c r="EK338" s="429"/>
      <c r="EL338" s="429"/>
      <c r="EM338" s="429">
        <f t="shared" si="2454"/>
        <v>0</v>
      </c>
      <c r="EN338" s="430"/>
      <c r="EO338" s="429">
        <f t="shared" si="2455"/>
        <v>0</v>
      </c>
      <c r="EP338" s="431"/>
      <c r="EQ338" s="432"/>
      <c r="ER338" s="432"/>
      <c r="ES338" s="429">
        <f t="shared" si="2456"/>
        <v>0</v>
      </c>
      <c r="ET338" s="430">
        <v>0.294289866351475</v>
      </c>
      <c r="EU338" s="433">
        <f t="shared" si="2457"/>
        <v>0</v>
      </c>
      <c r="EV338" s="433">
        <f t="shared" si="2458"/>
        <v>0</v>
      </c>
      <c r="EW338" s="625"/>
      <c r="EX338" s="426">
        <v>8.0</v>
      </c>
      <c r="EY338" s="427" t="s">
        <v>132</v>
      </c>
      <c r="EZ338" s="428" t="s">
        <v>121</v>
      </c>
      <c r="FA338" s="428" t="s">
        <v>123</v>
      </c>
      <c r="FB338" s="429"/>
      <c r="FC338" s="429"/>
      <c r="FD338" s="429">
        <f t="shared" si="2459"/>
        <v>0</v>
      </c>
      <c r="FE338" s="430"/>
      <c r="FF338" s="429">
        <f t="shared" si="2460"/>
        <v>0</v>
      </c>
      <c r="FG338" s="431"/>
      <c r="FH338" s="432"/>
      <c r="FI338" s="432"/>
      <c r="FJ338" s="429">
        <f t="shared" si="2461"/>
        <v>0</v>
      </c>
      <c r="FK338" s="430">
        <v>0.294289866351475</v>
      </c>
      <c r="FL338" s="433">
        <f t="shared" si="2462"/>
        <v>0</v>
      </c>
      <c r="FM338" s="433">
        <f t="shared" si="2463"/>
        <v>0</v>
      </c>
      <c r="FN338" s="625"/>
      <c r="FO338" s="426">
        <v>8.0</v>
      </c>
      <c r="FP338" s="427" t="s">
        <v>132</v>
      </c>
      <c r="FQ338" s="428" t="s">
        <v>121</v>
      </c>
      <c r="FR338" s="428" t="s">
        <v>123</v>
      </c>
      <c r="FS338" s="429"/>
      <c r="FT338" s="429"/>
      <c r="FU338" s="429">
        <f t="shared" si="2464"/>
        <v>0</v>
      </c>
      <c r="FV338" s="430"/>
      <c r="FW338" s="429">
        <f t="shared" si="2465"/>
        <v>0</v>
      </c>
      <c r="FX338" s="431"/>
      <c r="FY338" s="432"/>
      <c r="FZ338" s="432"/>
      <c r="GA338" s="429">
        <f t="shared" si="2466"/>
        <v>0</v>
      </c>
      <c r="GB338" s="430">
        <v>0.294289866351475</v>
      </c>
      <c r="GC338" s="433">
        <f t="shared" si="2467"/>
        <v>0</v>
      </c>
      <c r="GD338" s="433">
        <f t="shared" si="2468"/>
        <v>0</v>
      </c>
      <c r="GE338" s="625"/>
      <c r="GF338" s="426">
        <v>8.0</v>
      </c>
      <c r="GG338" s="427" t="s">
        <v>132</v>
      </c>
      <c r="GH338" s="428" t="s">
        <v>121</v>
      </c>
      <c r="GI338" s="428" t="s">
        <v>123</v>
      </c>
      <c r="GJ338" s="429"/>
      <c r="GK338" s="429"/>
      <c r="GL338" s="429">
        <f t="shared" si="2469"/>
        <v>0</v>
      </c>
      <c r="GM338" s="430"/>
      <c r="GN338" s="429">
        <f t="shared" si="2470"/>
        <v>0</v>
      </c>
      <c r="GO338" s="431"/>
      <c r="GP338" s="432"/>
      <c r="GQ338" s="432"/>
      <c r="GR338" s="429">
        <f t="shared" si="2471"/>
        <v>0</v>
      </c>
      <c r="GS338" s="430">
        <v>0.294289866351475</v>
      </c>
      <c r="GT338" s="433">
        <f t="shared" si="2472"/>
        <v>0</v>
      </c>
      <c r="GU338" s="433">
        <f t="shared" si="2473"/>
        <v>0</v>
      </c>
      <c r="GV338" s="625"/>
      <c r="GW338" s="426">
        <v>8.0</v>
      </c>
      <c r="GX338" s="427" t="s">
        <v>132</v>
      </c>
      <c r="GY338" s="428" t="s">
        <v>121</v>
      </c>
      <c r="GZ338" s="428" t="s">
        <v>123</v>
      </c>
      <c r="HA338" s="429"/>
      <c r="HB338" s="429"/>
      <c r="HC338" s="429">
        <f t="shared" si="2474"/>
        <v>0</v>
      </c>
      <c r="HD338" s="430"/>
      <c r="HE338" s="429">
        <f t="shared" si="2475"/>
        <v>0</v>
      </c>
      <c r="HF338" s="431"/>
      <c r="HG338" s="432"/>
      <c r="HH338" s="432"/>
      <c r="HI338" s="429">
        <f t="shared" si="2476"/>
        <v>0</v>
      </c>
      <c r="HJ338" s="430">
        <v>0.294289866351475</v>
      </c>
      <c r="HK338" s="433">
        <f t="shared" si="2477"/>
        <v>0</v>
      </c>
      <c r="HL338" s="433">
        <f t="shared" si="2478"/>
        <v>0</v>
      </c>
      <c r="HM338" s="625"/>
      <c r="HN338" s="426">
        <v>8.0</v>
      </c>
      <c r="HO338" s="427" t="s">
        <v>132</v>
      </c>
      <c r="HP338" s="428" t="s">
        <v>121</v>
      </c>
      <c r="HQ338" s="428" t="s">
        <v>123</v>
      </c>
      <c r="HR338" s="429"/>
      <c r="HS338" s="429"/>
      <c r="HT338" s="429">
        <f t="shared" si="2479"/>
        <v>0</v>
      </c>
      <c r="HU338" s="430"/>
      <c r="HV338" s="429">
        <f t="shared" si="2480"/>
        <v>0</v>
      </c>
      <c r="HW338" s="431"/>
      <c r="HX338" s="432"/>
      <c r="HY338" s="432"/>
      <c r="HZ338" s="429">
        <f t="shared" si="2481"/>
        <v>0</v>
      </c>
      <c r="IA338" s="430">
        <v>0.294289866351475</v>
      </c>
      <c r="IB338" s="433">
        <f t="shared" si="2482"/>
        <v>0</v>
      </c>
      <c r="IC338" s="433">
        <f t="shared" si="2483"/>
        <v>0</v>
      </c>
      <c r="ID338" s="625"/>
      <c r="IE338" s="426">
        <v>8.0</v>
      </c>
      <c r="IF338" s="427" t="s">
        <v>132</v>
      </c>
      <c r="IG338" s="428" t="s">
        <v>121</v>
      </c>
      <c r="IH338" s="428" t="s">
        <v>123</v>
      </c>
      <c r="II338" s="429"/>
      <c r="IJ338" s="429"/>
      <c r="IK338" s="429">
        <f t="shared" si="2484"/>
        <v>0</v>
      </c>
      <c r="IL338" s="430"/>
      <c r="IM338" s="429">
        <f t="shared" si="2485"/>
        <v>0</v>
      </c>
      <c r="IN338" s="431"/>
      <c r="IO338" s="432"/>
      <c r="IP338" s="432"/>
      <c r="IQ338" s="429">
        <f t="shared" si="2486"/>
        <v>0</v>
      </c>
      <c r="IR338" s="430">
        <v>0.294289866351475</v>
      </c>
      <c r="IS338" s="433">
        <f t="shared" si="2487"/>
        <v>0</v>
      </c>
      <c r="IT338" s="433">
        <f t="shared" si="2488"/>
        <v>0</v>
      </c>
      <c r="IU338" s="625"/>
      <c r="IV338" s="426">
        <v>8.0</v>
      </c>
      <c r="IW338" s="427" t="s">
        <v>132</v>
      </c>
      <c r="IX338" s="428" t="s">
        <v>121</v>
      </c>
      <c r="IY338" s="428" t="s">
        <v>123</v>
      </c>
      <c r="IZ338" s="429"/>
      <c r="JA338" s="429"/>
      <c r="JB338" s="429">
        <f t="shared" si="2489"/>
        <v>0</v>
      </c>
      <c r="JC338" s="430"/>
      <c r="JD338" s="429">
        <f t="shared" si="2490"/>
        <v>0</v>
      </c>
      <c r="JE338" s="431"/>
      <c r="JF338" s="432"/>
      <c r="JG338" s="432"/>
      <c r="JH338" s="429">
        <f t="shared" si="2491"/>
        <v>0</v>
      </c>
      <c r="JI338" s="430">
        <v>0.294289866351475</v>
      </c>
      <c r="JJ338" s="433">
        <f t="shared" si="2492"/>
        <v>0</v>
      </c>
      <c r="JK338" s="433">
        <f t="shared" si="2493"/>
        <v>0</v>
      </c>
      <c r="JL338" s="625"/>
      <c r="JM338" s="426">
        <v>8.0</v>
      </c>
      <c r="JN338" s="427" t="s">
        <v>132</v>
      </c>
      <c r="JO338" s="428" t="s">
        <v>121</v>
      </c>
      <c r="JP338" s="428" t="s">
        <v>123</v>
      </c>
      <c r="JQ338" s="429"/>
      <c r="JR338" s="429"/>
      <c r="JS338" s="429">
        <f t="shared" si="2494"/>
        <v>0</v>
      </c>
      <c r="JT338" s="430"/>
      <c r="JU338" s="429">
        <f t="shared" si="2495"/>
        <v>0</v>
      </c>
      <c r="JV338" s="431"/>
      <c r="JW338" s="432"/>
      <c r="JX338" s="432"/>
      <c r="JY338" s="429">
        <f t="shared" si="2496"/>
        <v>0</v>
      </c>
      <c r="JZ338" s="430">
        <v>0.294289866351475</v>
      </c>
      <c r="KA338" s="433">
        <f t="shared" si="2497"/>
        <v>0</v>
      </c>
      <c r="KB338" s="433">
        <f t="shared" si="2498"/>
        <v>0</v>
      </c>
      <c r="KC338" s="625"/>
      <c r="KD338" s="426">
        <v>8.0</v>
      </c>
      <c r="KE338" s="427" t="s">
        <v>132</v>
      </c>
      <c r="KF338" s="428" t="s">
        <v>121</v>
      </c>
      <c r="KG338" s="428" t="s">
        <v>123</v>
      </c>
      <c r="KH338" s="429"/>
      <c r="KI338" s="429"/>
      <c r="KJ338" s="429">
        <f t="shared" si="2499"/>
        <v>0</v>
      </c>
      <c r="KK338" s="430"/>
      <c r="KL338" s="429">
        <f t="shared" si="2500"/>
        <v>0</v>
      </c>
      <c r="KM338" s="431"/>
      <c r="KN338" s="432"/>
      <c r="KO338" s="432"/>
      <c r="KP338" s="429">
        <f t="shared" si="2501"/>
        <v>0</v>
      </c>
      <c r="KQ338" s="430">
        <v>0.294289866351475</v>
      </c>
      <c r="KR338" s="433">
        <f t="shared" si="2502"/>
        <v>0</v>
      </c>
      <c r="KS338" s="433">
        <f t="shared" si="2503"/>
        <v>0</v>
      </c>
      <c r="KT338" s="625"/>
      <c r="KU338" s="436"/>
    </row>
    <row r="339" ht="15.75" customHeight="1">
      <c r="A339" s="426">
        <v>9.0</v>
      </c>
      <c r="B339" s="427" t="s">
        <v>132</v>
      </c>
      <c r="C339" s="428" t="s">
        <v>121</v>
      </c>
      <c r="D339" s="428" t="s">
        <v>123</v>
      </c>
      <c r="E339" s="429"/>
      <c r="F339" s="429"/>
      <c r="G339" s="429">
        <f t="shared" si="2414"/>
        <v>0</v>
      </c>
      <c r="H339" s="430"/>
      <c r="I339" s="429">
        <f t="shared" si="2415"/>
        <v>0</v>
      </c>
      <c r="J339" s="431"/>
      <c r="K339" s="432"/>
      <c r="L339" s="432"/>
      <c r="M339" s="429">
        <f t="shared" si="2416"/>
        <v>0</v>
      </c>
      <c r="N339" s="430">
        <v>0.294289866351475</v>
      </c>
      <c r="O339" s="433">
        <f t="shared" si="2417"/>
        <v>0</v>
      </c>
      <c r="P339" s="433">
        <f t="shared" si="2418"/>
        <v>0</v>
      </c>
      <c r="Q339" s="625"/>
      <c r="R339" s="426">
        <v>9.0</v>
      </c>
      <c r="S339" s="427" t="s">
        <v>132</v>
      </c>
      <c r="T339" s="428" t="s">
        <v>121</v>
      </c>
      <c r="U339" s="428" t="s">
        <v>123</v>
      </c>
      <c r="V339" s="429"/>
      <c r="W339" s="429"/>
      <c r="X339" s="429">
        <f t="shared" si="2419"/>
        <v>0</v>
      </c>
      <c r="Y339" s="430"/>
      <c r="Z339" s="429">
        <f t="shared" si="2420"/>
        <v>0</v>
      </c>
      <c r="AA339" s="431"/>
      <c r="AB339" s="432"/>
      <c r="AC339" s="432"/>
      <c r="AD339" s="429">
        <f t="shared" si="2421"/>
        <v>0</v>
      </c>
      <c r="AE339" s="430">
        <v>0.294289866351475</v>
      </c>
      <c r="AF339" s="433">
        <f t="shared" si="2422"/>
        <v>0</v>
      </c>
      <c r="AG339" s="433">
        <f t="shared" si="2423"/>
        <v>0</v>
      </c>
      <c r="AH339" s="625"/>
      <c r="AI339" s="426">
        <v>9.0</v>
      </c>
      <c r="AJ339" s="427" t="s">
        <v>132</v>
      </c>
      <c r="AK339" s="428" t="s">
        <v>121</v>
      </c>
      <c r="AL339" s="428" t="s">
        <v>123</v>
      </c>
      <c r="AM339" s="429"/>
      <c r="AN339" s="429"/>
      <c r="AO339" s="429">
        <f t="shared" si="2424"/>
        <v>0</v>
      </c>
      <c r="AP339" s="430"/>
      <c r="AQ339" s="429">
        <f t="shared" si="2425"/>
        <v>0</v>
      </c>
      <c r="AR339" s="431"/>
      <c r="AS339" s="432"/>
      <c r="AT339" s="432"/>
      <c r="AU339" s="429">
        <f t="shared" si="2426"/>
        <v>0</v>
      </c>
      <c r="AV339" s="430">
        <v>0.294289866351475</v>
      </c>
      <c r="AW339" s="433">
        <f t="shared" si="2427"/>
        <v>0</v>
      </c>
      <c r="AX339" s="433">
        <f t="shared" si="2428"/>
        <v>0</v>
      </c>
      <c r="AY339" s="625"/>
      <c r="AZ339" s="426">
        <v>9.0</v>
      </c>
      <c r="BA339" s="427" t="s">
        <v>132</v>
      </c>
      <c r="BB339" s="428" t="s">
        <v>121</v>
      </c>
      <c r="BC339" s="428" t="s">
        <v>123</v>
      </c>
      <c r="BD339" s="429"/>
      <c r="BE339" s="429"/>
      <c r="BF339" s="429">
        <f t="shared" si="2429"/>
        <v>0</v>
      </c>
      <c r="BG339" s="430"/>
      <c r="BH339" s="429">
        <f t="shared" si="2430"/>
        <v>0</v>
      </c>
      <c r="BI339" s="431"/>
      <c r="BJ339" s="432"/>
      <c r="BK339" s="432"/>
      <c r="BL339" s="429">
        <f t="shared" si="2431"/>
        <v>0</v>
      </c>
      <c r="BM339" s="430">
        <v>0.294289866351475</v>
      </c>
      <c r="BN339" s="433">
        <f t="shared" si="2432"/>
        <v>0</v>
      </c>
      <c r="BO339" s="433">
        <f t="shared" si="2433"/>
        <v>0</v>
      </c>
      <c r="BP339" s="625"/>
      <c r="BQ339" s="426">
        <v>9.0</v>
      </c>
      <c r="BR339" s="427" t="s">
        <v>132</v>
      </c>
      <c r="BS339" s="428" t="s">
        <v>121</v>
      </c>
      <c r="BT339" s="428" t="s">
        <v>123</v>
      </c>
      <c r="BU339" s="429"/>
      <c r="BV339" s="429"/>
      <c r="BW339" s="429">
        <f t="shared" si="2434"/>
        <v>0</v>
      </c>
      <c r="BX339" s="430"/>
      <c r="BY339" s="429">
        <f t="shared" si="2435"/>
        <v>0</v>
      </c>
      <c r="BZ339" s="431"/>
      <c r="CA339" s="432"/>
      <c r="CB339" s="432"/>
      <c r="CC339" s="429">
        <f t="shared" si="2436"/>
        <v>0</v>
      </c>
      <c r="CD339" s="430">
        <v>0.294289866351475</v>
      </c>
      <c r="CE339" s="433">
        <f t="shared" si="2437"/>
        <v>0</v>
      </c>
      <c r="CF339" s="433">
        <f t="shared" si="2438"/>
        <v>0</v>
      </c>
      <c r="CG339" s="625"/>
      <c r="CH339" s="426">
        <v>9.0</v>
      </c>
      <c r="CI339" s="427" t="s">
        <v>132</v>
      </c>
      <c r="CJ339" s="428" t="s">
        <v>121</v>
      </c>
      <c r="CK339" s="428" t="s">
        <v>123</v>
      </c>
      <c r="CL339" s="429"/>
      <c r="CM339" s="429"/>
      <c r="CN339" s="429">
        <f t="shared" si="2439"/>
        <v>0</v>
      </c>
      <c r="CO339" s="430"/>
      <c r="CP339" s="429">
        <f t="shared" si="2440"/>
        <v>0</v>
      </c>
      <c r="CQ339" s="431"/>
      <c r="CR339" s="432"/>
      <c r="CS339" s="432"/>
      <c r="CT339" s="429">
        <f t="shared" si="2441"/>
        <v>0</v>
      </c>
      <c r="CU339" s="430">
        <v>0.294289866351475</v>
      </c>
      <c r="CV339" s="433">
        <f t="shared" si="2442"/>
        <v>0</v>
      </c>
      <c r="CW339" s="433">
        <f t="shared" si="2443"/>
        <v>0</v>
      </c>
      <c r="CX339" s="625"/>
      <c r="CY339" s="426">
        <v>9.0</v>
      </c>
      <c r="CZ339" s="427" t="s">
        <v>132</v>
      </c>
      <c r="DA339" s="428" t="s">
        <v>121</v>
      </c>
      <c r="DB339" s="428" t="s">
        <v>123</v>
      </c>
      <c r="DC339" s="429"/>
      <c r="DD339" s="429"/>
      <c r="DE339" s="429">
        <f t="shared" si="2444"/>
        <v>0</v>
      </c>
      <c r="DF339" s="430"/>
      <c r="DG339" s="429">
        <f t="shared" si="2445"/>
        <v>0</v>
      </c>
      <c r="DH339" s="431"/>
      <c r="DI339" s="432"/>
      <c r="DJ339" s="432"/>
      <c r="DK339" s="429">
        <f t="shared" si="2446"/>
        <v>0</v>
      </c>
      <c r="DL339" s="430">
        <v>0.294289866351475</v>
      </c>
      <c r="DM339" s="433">
        <f t="shared" si="2447"/>
        <v>0</v>
      </c>
      <c r="DN339" s="433">
        <f t="shared" si="2448"/>
        <v>0</v>
      </c>
      <c r="DO339" s="625"/>
      <c r="DP339" s="426">
        <v>9.0</v>
      </c>
      <c r="DQ339" s="427" t="s">
        <v>132</v>
      </c>
      <c r="DR339" s="428" t="s">
        <v>121</v>
      </c>
      <c r="DS339" s="428" t="s">
        <v>123</v>
      </c>
      <c r="DT339" s="429"/>
      <c r="DU339" s="429"/>
      <c r="DV339" s="429">
        <f t="shared" si="2449"/>
        <v>0</v>
      </c>
      <c r="DW339" s="430"/>
      <c r="DX339" s="429">
        <f t="shared" si="2450"/>
        <v>0</v>
      </c>
      <c r="DY339" s="431"/>
      <c r="DZ339" s="432"/>
      <c r="EA339" s="432"/>
      <c r="EB339" s="429">
        <f t="shared" si="2451"/>
        <v>0</v>
      </c>
      <c r="EC339" s="430">
        <v>0.294289866351475</v>
      </c>
      <c r="ED339" s="433">
        <f t="shared" si="2452"/>
        <v>0</v>
      </c>
      <c r="EE339" s="433">
        <f t="shared" si="2453"/>
        <v>0</v>
      </c>
      <c r="EF339" s="625"/>
      <c r="EG339" s="426">
        <v>9.0</v>
      </c>
      <c r="EH339" s="427" t="s">
        <v>132</v>
      </c>
      <c r="EI339" s="428" t="s">
        <v>121</v>
      </c>
      <c r="EJ339" s="428" t="s">
        <v>123</v>
      </c>
      <c r="EK339" s="429"/>
      <c r="EL339" s="429"/>
      <c r="EM339" s="429">
        <f t="shared" si="2454"/>
        <v>0</v>
      </c>
      <c r="EN339" s="430"/>
      <c r="EO339" s="429">
        <f t="shared" si="2455"/>
        <v>0</v>
      </c>
      <c r="EP339" s="431"/>
      <c r="EQ339" s="432"/>
      <c r="ER339" s="432"/>
      <c r="ES339" s="429">
        <f t="shared" si="2456"/>
        <v>0</v>
      </c>
      <c r="ET339" s="430">
        <v>0.294289866351475</v>
      </c>
      <c r="EU339" s="433">
        <f t="shared" si="2457"/>
        <v>0</v>
      </c>
      <c r="EV339" s="433">
        <f t="shared" si="2458"/>
        <v>0</v>
      </c>
      <c r="EW339" s="625"/>
      <c r="EX339" s="426">
        <v>9.0</v>
      </c>
      <c r="EY339" s="427" t="s">
        <v>132</v>
      </c>
      <c r="EZ339" s="428" t="s">
        <v>121</v>
      </c>
      <c r="FA339" s="428" t="s">
        <v>123</v>
      </c>
      <c r="FB339" s="429"/>
      <c r="FC339" s="429"/>
      <c r="FD339" s="429">
        <f t="shared" si="2459"/>
        <v>0</v>
      </c>
      <c r="FE339" s="430"/>
      <c r="FF339" s="429">
        <f t="shared" si="2460"/>
        <v>0</v>
      </c>
      <c r="FG339" s="431"/>
      <c r="FH339" s="432"/>
      <c r="FI339" s="432"/>
      <c r="FJ339" s="429">
        <f t="shared" si="2461"/>
        <v>0</v>
      </c>
      <c r="FK339" s="430">
        <v>0.294289866351475</v>
      </c>
      <c r="FL339" s="433">
        <f t="shared" si="2462"/>
        <v>0</v>
      </c>
      <c r="FM339" s="433">
        <f t="shared" si="2463"/>
        <v>0</v>
      </c>
      <c r="FN339" s="625"/>
      <c r="FO339" s="426">
        <v>9.0</v>
      </c>
      <c r="FP339" s="427" t="s">
        <v>132</v>
      </c>
      <c r="FQ339" s="428" t="s">
        <v>121</v>
      </c>
      <c r="FR339" s="428" t="s">
        <v>123</v>
      </c>
      <c r="FS339" s="429"/>
      <c r="FT339" s="429"/>
      <c r="FU339" s="429">
        <f t="shared" si="2464"/>
        <v>0</v>
      </c>
      <c r="FV339" s="430"/>
      <c r="FW339" s="429">
        <f t="shared" si="2465"/>
        <v>0</v>
      </c>
      <c r="FX339" s="431"/>
      <c r="FY339" s="432"/>
      <c r="FZ339" s="432"/>
      <c r="GA339" s="429">
        <f t="shared" si="2466"/>
        <v>0</v>
      </c>
      <c r="GB339" s="430">
        <v>0.294289866351475</v>
      </c>
      <c r="GC339" s="433">
        <f t="shared" si="2467"/>
        <v>0</v>
      </c>
      <c r="GD339" s="433">
        <f t="shared" si="2468"/>
        <v>0</v>
      </c>
      <c r="GE339" s="625"/>
      <c r="GF339" s="426">
        <v>9.0</v>
      </c>
      <c r="GG339" s="427" t="s">
        <v>132</v>
      </c>
      <c r="GH339" s="428" t="s">
        <v>121</v>
      </c>
      <c r="GI339" s="428" t="s">
        <v>123</v>
      </c>
      <c r="GJ339" s="429"/>
      <c r="GK339" s="429"/>
      <c r="GL339" s="429">
        <f t="shared" si="2469"/>
        <v>0</v>
      </c>
      <c r="GM339" s="430"/>
      <c r="GN339" s="429">
        <f t="shared" si="2470"/>
        <v>0</v>
      </c>
      <c r="GO339" s="431"/>
      <c r="GP339" s="432"/>
      <c r="GQ339" s="432"/>
      <c r="GR339" s="429">
        <f t="shared" si="2471"/>
        <v>0</v>
      </c>
      <c r="GS339" s="430">
        <v>0.294289866351475</v>
      </c>
      <c r="GT339" s="433">
        <f t="shared" si="2472"/>
        <v>0</v>
      </c>
      <c r="GU339" s="433">
        <f t="shared" si="2473"/>
        <v>0</v>
      </c>
      <c r="GV339" s="625"/>
      <c r="GW339" s="426">
        <v>9.0</v>
      </c>
      <c r="GX339" s="427" t="s">
        <v>132</v>
      </c>
      <c r="GY339" s="428" t="s">
        <v>121</v>
      </c>
      <c r="GZ339" s="428" t="s">
        <v>123</v>
      </c>
      <c r="HA339" s="429"/>
      <c r="HB339" s="429"/>
      <c r="HC339" s="429">
        <f t="shared" si="2474"/>
        <v>0</v>
      </c>
      <c r="HD339" s="430"/>
      <c r="HE339" s="429">
        <f t="shared" si="2475"/>
        <v>0</v>
      </c>
      <c r="HF339" s="431"/>
      <c r="HG339" s="432"/>
      <c r="HH339" s="432"/>
      <c r="HI339" s="429">
        <f t="shared" si="2476"/>
        <v>0</v>
      </c>
      <c r="HJ339" s="430">
        <v>0.294289866351475</v>
      </c>
      <c r="HK339" s="433">
        <f t="shared" si="2477"/>
        <v>0</v>
      </c>
      <c r="HL339" s="433">
        <f t="shared" si="2478"/>
        <v>0</v>
      </c>
      <c r="HM339" s="625"/>
      <c r="HN339" s="426">
        <v>9.0</v>
      </c>
      <c r="HO339" s="427" t="s">
        <v>132</v>
      </c>
      <c r="HP339" s="428" t="s">
        <v>121</v>
      </c>
      <c r="HQ339" s="428" t="s">
        <v>123</v>
      </c>
      <c r="HR339" s="429"/>
      <c r="HS339" s="429"/>
      <c r="HT339" s="429">
        <f t="shared" si="2479"/>
        <v>0</v>
      </c>
      <c r="HU339" s="430"/>
      <c r="HV339" s="429">
        <f t="shared" si="2480"/>
        <v>0</v>
      </c>
      <c r="HW339" s="431"/>
      <c r="HX339" s="432"/>
      <c r="HY339" s="432"/>
      <c r="HZ339" s="429">
        <f t="shared" si="2481"/>
        <v>0</v>
      </c>
      <c r="IA339" s="430">
        <v>0.294289866351475</v>
      </c>
      <c r="IB339" s="433">
        <f t="shared" si="2482"/>
        <v>0</v>
      </c>
      <c r="IC339" s="433">
        <f t="shared" si="2483"/>
        <v>0</v>
      </c>
      <c r="ID339" s="625"/>
      <c r="IE339" s="426">
        <v>9.0</v>
      </c>
      <c r="IF339" s="427" t="s">
        <v>132</v>
      </c>
      <c r="IG339" s="428" t="s">
        <v>121</v>
      </c>
      <c r="IH339" s="428" t="s">
        <v>123</v>
      </c>
      <c r="II339" s="429"/>
      <c r="IJ339" s="429"/>
      <c r="IK339" s="429">
        <f t="shared" si="2484"/>
        <v>0</v>
      </c>
      <c r="IL339" s="430"/>
      <c r="IM339" s="429">
        <f t="shared" si="2485"/>
        <v>0</v>
      </c>
      <c r="IN339" s="431"/>
      <c r="IO339" s="432"/>
      <c r="IP339" s="432"/>
      <c r="IQ339" s="429">
        <f t="shared" si="2486"/>
        <v>0</v>
      </c>
      <c r="IR339" s="430">
        <v>0.294289866351475</v>
      </c>
      <c r="IS339" s="433">
        <f t="shared" si="2487"/>
        <v>0</v>
      </c>
      <c r="IT339" s="433">
        <f t="shared" si="2488"/>
        <v>0</v>
      </c>
      <c r="IU339" s="625"/>
      <c r="IV339" s="426">
        <v>9.0</v>
      </c>
      <c r="IW339" s="427" t="s">
        <v>132</v>
      </c>
      <c r="IX339" s="428" t="s">
        <v>121</v>
      </c>
      <c r="IY339" s="428" t="s">
        <v>123</v>
      </c>
      <c r="IZ339" s="429"/>
      <c r="JA339" s="429"/>
      <c r="JB339" s="429">
        <f t="shared" si="2489"/>
        <v>0</v>
      </c>
      <c r="JC339" s="430"/>
      <c r="JD339" s="429">
        <f t="shared" si="2490"/>
        <v>0</v>
      </c>
      <c r="JE339" s="431"/>
      <c r="JF339" s="432"/>
      <c r="JG339" s="432"/>
      <c r="JH339" s="429">
        <f t="shared" si="2491"/>
        <v>0</v>
      </c>
      <c r="JI339" s="430">
        <v>0.294289866351475</v>
      </c>
      <c r="JJ339" s="433">
        <f t="shared" si="2492"/>
        <v>0</v>
      </c>
      <c r="JK339" s="433">
        <f t="shared" si="2493"/>
        <v>0</v>
      </c>
      <c r="JL339" s="625"/>
      <c r="JM339" s="426">
        <v>9.0</v>
      </c>
      <c r="JN339" s="427" t="s">
        <v>132</v>
      </c>
      <c r="JO339" s="428" t="s">
        <v>121</v>
      </c>
      <c r="JP339" s="428" t="s">
        <v>123</v>
      </c>
      <c r="JQ339" s="429"/>
      <c r="JR339" s="429"/>
      <c r="JS339" s="429">
        <f t="shared" si="2494"/>
        <v>0</v>
      </c>
      <c r="JT339" s="430"/>
      <c r="JU339" s="429">
        <f t="shared" si="2495"/>
        <v>0</v>
      </c>
      <c r="JV339" s="431"/>
      <c r="JW339" s="432"/>
      <c r="JX339" s="432"/>
      <c r="JY339" s="429">
        <f t="shared" si="2496"/>
        <v>0</v>
      </c>
      <c r="JZ339" s="430">
        <v>0.294289866351475</v>
      </c>
      <c r="KA339" s="433">
        <f t="shared" si="2497"/>
        <v>0</v>
      </c>
      <c r="KB339" s="433">
        <f t="shared" si="2498"/>
        <v>0</v>
      </c>
      <c r="KC339" s="625"/>
      <c r="KD339" s="426">
        <v>9.0</v>
      </c>
      <c r="KE339" s="427" t="s">
        <v>132</v>
      </c>
      <c r="KF339" s="428" t="s">
        <v>121</v>
      </c>
      <c r="KG339" s="428" t="s">
        <v>123</v>
      </c>
      <c r="KH339" s="429"/>
      <c r="KI339" s="429"/>
      <c r="KJ339" s="429">
        <f t="shared" si="2499"/>
        <v>0</v>
      </c>
      <c r="KK339" s="430"/>
      <c r="KL339" s="429">
        <f t="shared" si="2500"/>
        <v>0</v>
      </c>
      <c r="KM339" s="431"/>
      <c r="KN339" s="432"/>
      <c r="KO339" s="432"/>
      <c r="KP339" s="429">
        <f t="shared" si="2501"/>
        <v>0</v>
      </c>
      <c r="KQ339" s="430">
        <v>0.294289866351475</v>
      </c>
      <c r="KR339" s="433">
        <f t="shared" si="2502"/>
        <v>0</v>
      </c>
      <c r="KS339" s="433">
        <f t="shared" si="2503"/>
        <v>0</v>
      </c>
      <c r="KT339" s="625"/>
      <c r="KU339" s="436"/>
    </row>
    <row r="340" ht="15.75" customHeight="1">
      <c r="A340" s="426">
        <v>10.0</v>
      </c>
      <c r="B340" s="427" t="s">
        <v>132</v>
      </c>
      <c r="C340" s="428" t="s">
        <v>121</v>
      </c>
      <c r="D340" s="428" t="s">
        <v>123</v>
      </c>
      <c r="E340" s="429"/>
      <c r="F340" s="428"/>
      <c r="G340" s="429">
        <f t="shared" si="2414"/>
        <v>0</v>
      </c>
      <c r="H340" s="430"/>
      <c r="I340" s="429">
        <f t="shared" si="2415"/>
        <v>0</v>
      </c>
      <c r="J340" s="431"/>
      <c r="K340" s="432"/>
      <c r="L340" s="432"/>
      <c r="M340" s="429">
        <f t="shared" si="2416"/>
        <v>0</v>
      </c>
      <c r="N340" s="430">
        <v>0.294289866351475</v>
      </c>
      <c r="O340" s="433">
        <f t="shared" si="2417"/>
        <v>0</v>
      </c>
      <c r="P340" s="433">
        <f t="shared" si="2418"/>
        <v>0</v>
      </c>
      <c r="Q340" s="625"/>
      <c r="R340" s="426">
        <v>10.0</v>
      </c>
      <c r="S340" s="427" t="s">
        <v>132</v>
      </c>
      <c r="T340" s="428" t="s">
        <v>121</v>
      </c>
      <c r="U340" s="428" t="s">
        <v>123</v>
      </c>
      <c r="V340" s="429"/>
      <c r="W340" s="428"/>
      <c r="X340" s="429">
        <f t="shared" si="2419"/>
        <v>0</v>
      </c>
      <c r="Y340" s="430"/>
      <c r="Z340" s="429">
        <f t="shared" si="2420"/>
        <v>0</v>
      </c>
      <c r="AA340" s="431"/>
      <c r="AB340" s="432"/>
      <c r="AC340" s="432"/>
      <c r="AD340" s="429">
        <f t="shared" si="2421"/>
        <v>0</v>
      </c>
      <c r="AE340" s="430">
        <v>0.294289866351475</v>
      </c>
      <c r="AF340" s="433">
        <f t="shared" si="2422"/>
        <v>0</v>
      </c>
      <c r="AG340" s="433">
        <f t="shared" si="2423"/>
        <v>0</v>
      </c>
      <c r="AH340" s="625"/>
      <c r="AI340" s="426">
        <v>10.0</v>
      </c>
      <c r="AJ340" s="427" t="s">
        <v>132</v>
      </c>
      <c r="AK340" s="428" t="s">
        <v>121</v>
      </c>
      <c r="AL340" s="428" t="s">
        <v>123</v>
      </c>
      <c r="AM340" s="429"/>
      <c r="AN340" s="428"/>
      <c r="AO340" s="429">
        <f t="shared" si="2424"/>
        <v>0</v>
      </c>
      <c r="AP340" s="430"/>
      <c r="AQ340" s="429">
        <f t="shared" si="2425"/>
        <v>0</v>
      </c>
      <c r="AR340" s="431"/>
      <c r="AS340" s="432"/>
      <c r="AT340" s="432"/>
      <c r="AU340" s="429">
        <f t="shared" si="2426"/>
        <v>0</v>
      </c>
      <c r="AV340" s="430">
        <v>0.294289866351475</v>
      </c>
      <c r="AW340" s="433">
        <f t="shared" si="2427"/>
        <v>0</v>
      </c>
      <c r="AX340" s="433">
        <f t="shared" si="2428"/>
        <v>0</v>
      </c>
      <c r="AY340" s="625"/>
      <c r="AZ340" s="426">
        <v>10.0</v>
      </c>
      <c r="BA340" s="427" t="s">
        <v>132</v>
      </c>
      <c r="BB340" s="428" t="s">
        <v>121</v>
      </c>
      <c r="BC340" s="428" t="s">
        <v>123</v>
      </c>
      <c r="BD340" s="429"/>
      <c r="BE340" s="428"/>
      <c r="BF340" s="429">
        <f t="shared" si="2429"/>
        <v>0</v>
      </c>
      <c r="BG340" s="430"/>
      <c r="BH340" s="429">
        <f t="shared" si="2430"/>
        <v>0</v>
      </c>
      <c r="BI340" s="431"/>
      <c r="BJ340" s="432"/>
      <c r="BK340" s="432"/>
      <c r="BL340" s="429">
        <f t="shared" si="2431"/>
        <v>0</v>
      </c>
      <c r="BM340" s="430">
        <v>0.294289866351475</v>
      </c>
      <c r="BN340" s="433">
        <f t="shared" si="2432"/>
        <v>0</v>
      </c>
      <c r="BO340" s="433">
        <f t="shared" si="2433"/>
        <v>0</v>
      </c>
      <c r="BP340" s="625"/>
      <c r="BQ340" s="426">
        <v>10.0</v>
      </c>
      <c r="BR340" s="427" t="s">
        <v>132</v>
      </c>
      <c r="BS340" s="428" t="s">
        <v>121</v>
      </c>
      <c r="BT340" s="428" t="s">
        <v>123</v>
      </c>
      <c r="BU340" s="429"/>
      <c r="BV340" s="428"/>
      <c r="BW340" s="429">
        <f t="shared" si="2434"/>
        <v>0</v>
      </c>
      <c r="BX340" s="430"/>
      <c r="BY340" s="429">
        <f t="shared" si="2435"/>
        <v>0</v>
      </c>
      <c r="BZ340" s="431"/>
      <c r="CA340" s="432"/>
      <c r="CB340" s="432"/>
      <c r="CC340" s="429">
        <f t="shared" si="2436"/>
        <v>0</v>
      </c>
      <c r="CD340" s="430">
        <v>0.294289866351475</v>
      </c>
      <c r="CE340" s="433">
        <f t="shared" si="2437"/>
        <v>0</v>
      </c>
      <c r="CF340" s="433">
        <f t="shared" si="2438"/>
        <v>0</v>
      </c>
      <c r="CG340" s="625"/>
      <c r="CH340" s="426">
        <v>10.0</v>
      </c>
      <c r="CI340" s="427" t="s">
        <v>132</v>
      </c>
      <c r="CJ340" s="428" t="s">
        <v>121</v>
      </c>
      <c r="CK340" s="428" t="s">
        <v>123</v>
      </c>
      <c r="CL340" s="429"/>
      <c r="CM340" s="428"/>
      <c r="CN340" s="429">
        <f t="shared" si="2439"/>
        <v>0</v>
      </c>
      <c r="CO340" s="430"/>
      <c r="CP340" s="429">
        <f t="shared" si="2440"/>
        <v>0</v>
      </c>
      <c r="CQ340" s="431"/>
      <c r="CR340" s="432"/>
      <c r="CS340" s="432"/>
      <c r="CT340" s="429">
        <f t="shared" si="2441"/>
        <v>0</v>
      </c>
      <c r="CU340" s="430">
        <v>0.294289866351475</v>
      </c>
      <c r="CV340" s="433">
        <f t="shared" si="2442"/>
        <v>0</v>
      </c>
      <c r="CW340" s="433">
        <f t="shared" si="2443"/>
        <v>0</v>
      </c>
      <c r="CX340" s="625"/>
      <c r="CY340" s="426">
        <v>10.0</v>
      </c>
      <c r="CZ340" s="427" t="s">
        <v>132</v>
      </c>
      <c r="DA340" s="428" t="s">
        <v>121</v>
      </c>
      <c r="DB340" s="428" t="s">
        <v>123</v>
      </c>
      <c r="DC340" s="429"/>
      <c r="DD340" s="428"/>
      <c r="DE340" s="429">
        <f t="shared" si="2444"/>
        <v>0</v>
      </c>
      <c r="DF340" s="430"/>
      <c r="DG340" s="429">
        <f t="shared" si="2445"/>
        <v>0</v>
      </c>
      <c r="DH340" s="431"/>
      <c r="DI340" s="432"/>
      <c r="DJ340" s="432"/>
      <c r="DK340" s="429">
        <f t="shared" si="2446"/>
        <v>0</v>
      </c>
      <c r="DL340" s="430">
        <v>0.294289866351475</v>
      </c>
      <c r="DM340" s="433">
        <f t="shared" si="2447"/>
        <v>0</v>
      </c>
      <c r="DN340" s="433">
        <f t="shared" si="2448"/>
        <v>0</v>
      </c>
      <c r="DO340" s="625"/>
      <c r="DP340" s="426">
        <v>10.0</v>
      </c>
      <c r="DQ340" s="427" t="s">
        <v>132</v>
      </c>
      <c r="DR340" s="428" t="s">
        <v>121</v>
      </c>
      <c r="DS340" s="428" t="s">
        <v>123</v>
      </c>
      <c r="DT340" s="429"/>
      <c r="DU340" s="428"/>
      <c r="DV340" s="429">
        <f t="shared" si="2449"/>
        <v>0</v>
      </c>
      <c r="DW340" s="430"/>
      <c r="DX340" s="429">
        <f t="shared" si="2450"/>
        <v>0</v>
      </c>
      <c r="DY340" s="431"/>
      <c r="DZ340" s="432"/>
      <c r="EA340" s="432"/>
      <c r="EB340" s="429">
        <f t="shared" si="2451"/>
        <v>0</v>
      </c>
      <c r="EC340" s="430">
        <v>0.294289866351475</v>
      </c>
      <c r="ED340" s="433">
        <f t="shared" si="2452"/>
        <v>0</v>
      </c>
      <c r="EE340" s="433">
        <f t="shared" si="2453"/>
        <v>0</v>
      </c>
      <c r="EF340" s="625"/>
      <c r="EG340" s="426">
        <v>10.0</v>
      </c>
      <c r="EH340" s="427" t="s">
        <v>132</v>
      </c>
      <c r="EI340" s="428" t="s">
        <v>121</v>
      </c>
      <c r="EJ340" s="428" t="s">
        <v>123</v>
      </c>
      <c r="EK340" s="429"/>
      <c r="EL340" s="428"/>
      <c r="EM340" s="429">
        <f t="shared" si="2454"/>
        <v>0</v>
      </c>
      <c r="EN340" s="430"/>
      <c r="EO340" s="429">
        <f t="shared" si="2455"/>
        <v>0</v>
      </c>
      <c r="EP340" s="431"/>
      <c r="EQ340" s="432"/>
      <c r="ER340" s="432"/>
      <c r="ES340" s="429">
        <f t="shared" si="2456"/>
        <v>0</v>
      </c>
      <c r="ET340" s="430">
        <v>0.294289866351475</v>
      </c>
      <c r="EU340" s="433">
        <f t="shared" si="2457"/>
        <v>0</v>
      </c>
      <c r="EV340" s="433">
        <f t="shared" si="2458"/>
        <v>0</v>
      </c>
      <c r="EW340" s="625"/>
      <c r="EX340" s="426">
        <v>10.0</v>
      </c>
      <c r="EY340" s="427" t="s">
        <v>132</v>
      </c>
      <c r="EZ340" s="428" t="s">
        <v>121</v>
      </c>
      <c r="FA340" s="428" t="s">
        <v>123</v>
      </c>
      <c r="FB340" s="429"/>
      <c r="FC340" s="428"/>
      <c r="FD340" s="429">
        <f t="shared" si="2459"/>
        <v>0</v>
      </c>
      <c r="FE340" s="430"/>
      <c r="FF340" s="429">
        <f t="shared" si="2460"/>
        <v>0</v>
      </c>
      <c r="FG340" s="431"/>
      <c r="FH340" s="432"/>
      <c r="FI340" s="432"/>
      <c r="FJ340" s="429">
        <f t="shared" si="2461"/>
        <v>0</v>
      </c>
      <c r="FK340" s="430">
        <v>0.294289866351475</v>
      </c>
      <c r="FL340" s="433">
        <f t="shared" si="2462"/>
        <v>0</v>
      </c>
      <c r="FM340" s="433">
        <f t="shared" si="2463"/>
        <v>0</v>
      </c>
      <c r="FN340" s="625"/>
      <c r="FO340" s="426">
        <v>10.0</v>
      </c>
      <c r="FP340" s="427" t="s">
        <v>132</v>
      </c>
      <c r="FQ340" s="428" t="s">
        <v>121</v>
      </c>
      <c r="FR340" s="428" t="s">
        <v>123</v>
      </c>
      <c r="FS340" s="429"/>
      <c r="FT340" s="428"/>
      <c r="FU340" s="429">
        <f t="shared" si="2464"/>
        <v>0</v>
      </c>
      <c r="FV340" s="430"/>
      <c r="FW340" s="429">
        <f t="shared" si="2465"/>
        <v>0</v>
      </c>
      <c r="FX340" s="431"/>
      <c r="FY340" s="432"/>
      <c r="FZ340" s="432"/>
      <c r="GA340" s="429">
        <f t="shared" si="2466"/>
        <v>0</v>
      </c>
      <c r="GB340" s="430">
        <v>0.294289866351475</v>
      </c>
      <c r="GC340" s="433">
        <f t="shared" si="2467"/>
        <v>0</v>
      </c>
      <c r="GD340" s="433">
        <f t="shared" si="2468"/>
        <v>0</v>
      </c>
      <c r="GE340" s="625"/>
      <c r="GF340" s="426">
        <v>10.0</v>
      </c>
      <c r="GG340" s="427" t="s">
        <v>132</v>
      </c>
      <c r="GH340" s="428" t="s">
        <v>121</v>
      </c>
      <c r="GI340" s="428" t="s">
        <v>123</v>
      </c>
      <c r="GJ340" s="429"/>
      <c r="GK340" s="428"/>
      <c r="GL340" s="429">
        <f t="shared" si="2469"/>
        <v>0</v>
      </c>
      <c r="GM340" s="430"/>
      <c r="GN340" s="429">
        <f t="shared" si="2470"/>
        <v>0</v>
      </c>
      <c r="GO340" s="431"/>
      <c r="GP340" s="432"/>
      <c r="GQ340" s="432"/>
      <c r="GR340" s="429">
        <f t="shared" si="2471"/>
        <v>0</v>
      </c>
      <c r="GS340" s="430">
        <v>0.294289866351475</v>
      </c>
      <c r="GT340" s="433">
        <f t="shared" si="2472"/>
        <v>0</v>
      </c>
      <c r="GU340" s="433">
        <f t="shared" si="2473"/>
        <v>0</v>
      </c>
      <c r="GV340" s="625"/>
      <c r="GW340" s="426">
        <v>10.0</v>
      </c>
      <c r="GX340" s="427" t="s">
        <v>132</v>
      </c>
      <c r="GY340" s="428" t="s">
        <v>121</v>
      </c>
      <c r="GZ340" s="428" t="s">
        <v>123</v>
      </c>
      <c r="HA340" s="429"/>
      <c r="HB340" s="428"/>
      <c r="HC340" s="429">
        <f t="shared" si="2474"/>
        <v>0</v>
      </c>
      <c r="HD340" s="430"/>
      <c r="HE340" s="429">
        <f t="shared" si="2475"/>
        <v>0</v>
      </c>
      <c r="HF340" s="431"/>
      <c r="HG340" s="432"/>
      <c r="HH340" s="432"/>
      <c r="HI340" s="429">
        <f t="shared" si="2476"/>
        <v>0</v>
      </c>
      <c r="HJ340" s="430">
        <v>0.294289866351475</v>
      </c>
      <c r="HK340" s="433">
        <f t="shared" si="2477"/>
        <v>0</v>
      </c>
      <c r="HL340" s="433">
        <f t="shared" si="2478"/>
        <v>0</v>
      </c>
      <c r="HM340" s="625"/>
      <c r="HN340" s="426">
        <v>10.0</v>
      </c>
      <c r="HO340" s="427" t="s">
        <v>132</v>
      </c>
      <c r="HP340" s="428" t="s">
        <v>121</v>
      </c>
      <c r="HQ340" s="428" t="s">
        <v>123</v>
      </c>
      <c r="HR340" s="429"/>
      <c r="HS340" s="428"/>
      <c r="HT340" s="429">
        <f t="shared" si="2479"/>
        <v>0</v>
      </c>
      <c r="HU340" s="430"/>
      <c r="HV340" s="429">
        <f t="shared" si="2480"/>
        <v>0</v>
      </c>
      <c r="HW340" s="431"/>
      <c r="HX340" s="432"/>
      <c r="HY340" s="432"/>
      <c r="HZ340" s="429">
        <f t="shared" si="2481"/>
        <v>0</v>
      </c>
      <c r="IA340" s="430">
        <v>0.294289866351475</v>
      </c>
      <c r="IB340" s="433">
        <f t="shared" si="2482"/>
        <v>0</v>
      </c>
      <c r="IC340" s="433">
        <f t="shared" si="2483"/>
        <v>0</v>
      </c>
      <c r="ID340" s="625"/>
      <c r="IE340" s="426">
        <v>10.0</v>
      </c>
      <c r="IF340" s="427" t="s">
        <v>132</v>
      </c>
      <c r="IG340" s="428" t="s">
        <v>121</v>
      </c>
      <c r="IH340" s="428" t="s">
        <v>123</v>
      </c>
      <c r="II340" s="429"/>
      <c r="IJ340" s="428"/>
      <c r="IK340" s="429">
        <f t="shared" si="2484"/>
        <v>0</v>
      </c>
      <c r="IL340" s="430"/>
      <c r="IM340" s="429">
        <f t="shared" si="2485"/>
        <v>0</v>
      </c>
      <c r="IN340" s="431"/>
      <c r="IO340" s="432"/>
      <c r="IP340" s="432"/>
      <c r="IQ340" s="429">
        <f t="shared" si="2486"/>
        <v>0</v>
      </c>
      <c r="IR340" s="430">
        <v>0.294289866351475</v>
      </c>
      <c r="IS340" s="433">
        <f t="shared" si="2487"/>
        <v>0</v>
      </c>
      <c r="IT340" s="433">
        <f t="shared" si="2488"/>
        <v>0</v>
      </c>
      <c r="IU340" s="625"/>
      <c r="IV340" s="426">
        <v>10.0</v>
      </c>
      <c r="IW340" s="427" t="s">
        <v>132</v>
      </c>
      <c r="IX340" s="428" t="s">
        <v>121</v>
      </c>
      <c r="IY340" s="428" t="s">
        <v>123</v>
      </c>
      <c r="IZ340" s="429"/>
      <c r="JA340" s="428"/>
      <c r="JB340" s="429">
        <f t="shared" si="2489"/>
        <v>0</v>
      </c>
      <c r="JC340" s="430"/>
      <c r="JD340" s="429">
        <f t="shared" si="2490"/>
        <v>0</v>
      </c>
      <c r="JE340" s="431"/>
      <c r="JF340" s="432"/>
      <c r="JG340" s="432"/>
      <c r="JH340" s="429">
        <f t="shared" si="2491"/>
        <v>0</v>
      </c>
      <c r="JI340" s="430">
        <v>0.294289866351475</v>
      </c>
      <c r="JJ340" s="433">
        <f t="shared" si="2492"/>
        <v>0</v>
      </c>
      <c r="JK340" s="433">
        <f t="shared" si="2493"/>
        <v>0</v>
      </c>
      <c r="JL340" s="625"/>
      <c r="JM340" s="426">
        <v>10.0</v>
      </c>
      <c r="JN340" s="427" t="s">
        <v>132</v>
      </c>
      <c r="JO340" s="428" t="s">
        <v>121</v>
      </c>
      <c r="JP340" s="428" t="s">
        <v>123</v>
      </c>
      <c r="JQ340" s="429"/>
      <c r="JR340" s="428"/>
      <c r="JS340" s="429">
        <f t="shared" si="2494"/>
        <v>0</v>
      </c>
      <c r="JT340" s="430"/>
      <c r="JU340" s="429">
        <f t="shared" si="2495"/>
        <v>0</v>
      </c>
      <c r="JV340" s="431"/>
      <c r="JW340" s="432"/>
      <c r="JX340" s="432"/>
      <c r="JY340" s="429">
        <f t="shared" si="2496"/>
        <v>0</v>
      </c>
      <c r="JZ340" s="430">
        <v>0.294289866351475</v>
      </c>
      <c r="KA340" s="433">
        <f t="shared" si="2497"/>
        <v>0</v>
      </c>
      <c r="KB340" s="433">
        <f t="shared" si="2498"/>
        <v>0</v>
      </c>
      <c r="KC340" s="625"/>
      <c r="KD340" s="426">
        <v>10.0</v>
      </c>
      <c r="KE340" s="427" t="s">
        <v>132</v>
      </c>
      <c r="KF340" s="428" t="s">
        <v>121</v>
      </c>
      <c r="KG340" s="428" t="s">
        <v>123</v>
      </c>
      <c r="KH340" s="429"/>
      <c r="KI340" s="428"/>
      <c r="KJ340" s="429">
        <f t="shared" si="2499"/>
        <v>0</v>
      </c>
      <c r="KK340" s="430"/>
      <c r="KL340" s="429">
        <f t="shared" si="2500"/>
        <v>0</v>
      </c>
      <c r="KM340" s="431"/>
      <c r="KN340" s="432"/>
      <c r="KO340" s="432"/>
      <c r="KP340" s="429">
        <f t="shared" si="2501"/>
        <v>0</v>
      </c>
      <c r="KQ340" s="430">
        <v>0.294289866351475</v>
      </c>
      <c r="KR340" s="433">
        <f t="shared" si="2502"/>
        <v>0</v>
      </c>
      <c r="KS340" s="433">
        <f t="shared" si="2503"/>
        <v>0</v>
      </c>
      <c r="KT340" s="625"/>
      <c r="KU340" s="425"/>
    </row>
    <row r="341" ht="15.75" customHeight="1">
      <c r="A341" s="426"/>
      <c r="B341" s="446" t="s">
        <v>141</v>
      </c>
      <c r="C341" s="447"/>
      <c r="D341" s="447"/>
      <c r="E341" s="447"/>
      <c r="F341" s="447"/>
      <c r="G341" s="447"/>
      <c r="H341" s="447"/>
      <c r="I341" s="447"/>
      <c r="J341" s="447"/>
      <c r="K341" s="447"/>
      <c r="L341" s="447"/>
      <c r="M341" s="447"/>
      <c r="N341" s="447"/>
      <c r="O341" s="447"/>
      <c r="P341" s="626"/>
      <c r="Q341" s="625"/>
      <c r="R341" s="426"/>
      <c r="S341" s="446" t="s">
        <v>141</v>
      </c>
      <c r="T341" s="447"/>
      <c r="U341" s="447"/>
      <c r="V341" s="447"/>
      <c r="W341" s="447"/>
      <c r="X341" s="447"/>
      <c r="Y341" s="447"/>
      <c r="Z341" s="447"/>
      <c r="AA341" s="447"/>
      <c r="AB341" s="447"/>
      <c r="AC341" s="447"/>
      <c r="AD341" s="447"/>
      <c r="AE341" s="447"/>
      <c r="AF341" s="447"/>
      <c r="AG341" s="626"/>
      <c r="AH341" s="625"/>
      <c r="AI341" s="426"/>
      <c r="AJ341" s="446" t="s">
        <v>141</v>
      </c>
      <c r="AK341" s="447"/>
      <c r="AL341" s="447"/>
      <c r="AM341" s="447"/>
      <c r="AN341" s="447"/>
      <c r="AO341" s="447"/>
      <c r="AP341" s="447"/>
      <c r="AQ341" s="447"/>
      <c r="AR341" s="447"/>
      <c r="AS341" s="447"/>
      <c r="AT341" s="447"/>
      <c r="AU341" s="447"/>
      <c r="AV341" s="447"/>
      <c r="AW341" s="447"/>
      <c r="AX341" s="626"/>
      <c r="AY341" s="625"/>
      <c r="AZ341" s="426"/>
      <c r="BA341" s="446" t="s">
        <v>141</v>
      </c>
      <c r="BB341" s="447"/>
      <c r="BC341" s="447"/>
      <c r="BD341" s="447"/>
      <c r="BE341" s="447"/>
      <c r="BF341" s="447"/>
      <c r="BG341" s="447"/>
      <c r="BH341" s="447"/>
      <c r="BI341" s="447"/>
      <c r="BJ341" s="447"/>
      <c r="BK341" s="447"/>
      <c r="BL341" s="447"/>
      <c r="BM341" s="447"/>
      <c r="BN341" s="447"/>
      <c r="BO341" s="626"/>
      <c r="BP341" s="625"/>
      <c r="BQ341" s="426"/>
      <c r="BR341" s="446" t="s">
        <v>141</v>
      </c>
      <c r="BS341" s="447"/>
      <c r="BT341" s="447"/>
      <c r="BU341" s="447"/>
      <c r="BV341" s="447"/>
      <c r="BW341" s="447"/>
      <c r="BX341" s="447"/>
      <c r="BY341" s="447"/>
      <c r="BZ341" s="447"/>
      <c r="CA341" s="447"/>
      <c r="CB341" s="447"/>
      <c r="CC341" s="447"/>
      <c r="CD341" s="447"/>
      <c r="CE341" s="447"/>
      <c r="CF341" s="626"/>
      <c r="CG341" s="625"/>
      <c r="CH341" s="426"/>
      <c r="CI341" s="446" t="s">
        <v>141</v>
      </c>
      <c r="CJ341" s="447"/>
      <c r="CK341" s="447"/>
      <c r="CL341" s="447"/>
      <c r="CM341" s="447"/>
      <c r="CN341" s="447"/>
      <c r="CO341" s="447"/>
      <c r="CP341" s="447"/>
      <c r="CQ341" s="447"/>
      <c r="CR341" s="447"/>
      <c r="CS341" s="447"/>
      <c r="CT341" s="447"/>
      <c r="CU341" s="447"/>
      <c r="CV341" s="447"/>
      <c r="CW341" s="626"/>
      <c r="CX341" s="625"/>
      <c r="CY341" s="426"/>
      <c r="CZ341" s="446" t="s">
        <v>141</v>
      </c>
      <c r="DA341" s="447"/>
      <c r="DB341" s="447"/>
      <c r="DC341" s="447"/>
      <c r="DD341" s="447"/>
      <c r="DE341" s="447"/>
      <c r="DF341" s="447"/>
      <c r="DG341" s="447"/>
      <c r="DH341" s="447"/>
      <c r="DI341" s="447"/>
      <c r="DJ341" s="447"/>
      <c r="DK341" s="447"/>
      <c r="DL341" s="447"/>
      <c r="DM341" s="447"/>
      <c r="DN341" s="626"/>
      <c r="DO341" s="625"/>
      <c r="DP341" s="426"/>
      <c r="DQ341" s="446" t="s">
        <v>141</v>
      </c>
      <c r="DR341" s="447"/>
      <c r="DS341" s="447"/>
      <c r="DT341" s="447"/>
      <c r="DU341" s="447"/>
      <c r="DV341" s="447"/>
      <c r="DW341" s="447"/>
      <c r="DX341" s="447"/>
      <c r="DY341" s="447"/>
      <c r="DZ341" s="447"/>
      <c r="EA341" s="447"/>
      <c r="EB341" s="447"/>
      <c r="EC341" s="447"/>
      <c r="ED341" s="447"/>
      <c r="EE341" s="626"/>
      <c r="EF341" s="625"/>
      <c r="EG341" s="426"/>
      <c r="EH341" s="446" t="s">
        <v>141</v>
      </c>
      <c r="EI341" s="447"/>
      <c r="EJ341" s="447"/>
      <c r="EK341" s="447"/>
      <c r="EL341" s="447"/>
      <c r="EM341" s="447"/>
      <c r="EN341" s="447"/>
      <c r="EO341" s="447"/>
      <c r="EP341" s="447"/>
      <c r="EQ341" s="447"/>
      <c r="ER341" s="447"/>
      <c r="ES341" s="447"/>
      <c r="ET341" s="447"/>
      <c r="EU341" s="447"/>
      <c r="EV341" s="626"/>
      <c r="EW341" s="625"/>
      <c r="EX341" s="426"/>
      <c r="EY341" s="446" t="s">
        <v>141</v>
      </c>
      <c r="EZ341" s="447"/>
      <c r="FA341" s="447"/>
      <c r="FB341" s="447"/>
      <c r="FC341" s="447"/>
      <c r="FD341" s="447"/>
      <c r="FE341" s="447"/>
      <c r="FF341" s="447"/>
      <c r="FG341" s="447"/>
      <c r="FH341" s="447"/>
      <c r="FI341" s="447"/>
      <c r="FJ341" s="447"/>
      <c r="FK341" s="447"/>
      <c r="FL341" s="447"/>
      <c r="FM341" s="626"/>
      <c r="FN341" s="625"/>
      <c r="FO341" s="426"/>
      <c r="FP341" s="446" t="s">
        <v>141</v>
      </c>
      <c r="FQ341" s="447"/>
      <c r="FR341" s="447"/>
      <c r="FS341" s="447"/>
      <c r="FT341" s="447"/>
      <c r="FU341" s="447"/>
      <c r="FV341" s="447"/>
      <c r="FW341" s="447"/>
      <c r="FX341" s="447"/>
      <c r="FY341" s="447"/>
      <c r="FZ341" s="447"/>
      <c r="GA341" s="447"/>
      <c r="GB341" s="447"/>
      <c r="GC341" s="447"/>
      <c r="GD341" s="626"/>
      <c r="GE341" s="625"/>
      <c r="GF341" s="426"/>
      <c r="GG341" s="446" t="s">
        <v>141</v>
      </c>
      <c r="GH341" s="447"/>
      <c r="GI341" s="447"/>
      <c r="GJ341" s="447"/>
      <c r="GK341" s="447"/>
      <c r="GL341" s="447"/>
      <c r="GM341" s="447"/>
      <c r="GN341" s="447"/>
      <c r="GO341" s="447"/>
      <c r="GP341" s="447"/>
      <c r="GQ341" s="447"/>
      <c r="GR341" s="447"/>
      <c r="GS341" s="447"/>
      <c r="GT341" s="447"/>
      <c r="GU341" s="626"/>
      <c r="GV341" s="625"/>
      <c r="GW341" s="426"/>
      <c r="GX341" s="446" t="s">
        <v>141</v>
      </c>
      <c r="GY341" s="447"/>
      <c r="GZ341" s="447"/>
      <c r="HA341" s="447"/>
      <c r="HB341" s="447"/>
      <c r="HC341" s="447"/>
      <c r="HD341" s="447"/>
      <c r="HE341" s="447"/>
      <c r="HF341" s="447"/>
      <c r="HG341" s="447"/>
      <c r="HH341" s="447"/>
      <c r="HI341" s="447"/>
      <c r="HJ341" s="447"/>
      <c r="HK341" s="447"/>
      <c r="HL341" s="626"/>
      <c r="HM341" s="625"/>
      <c r="HN341" s="426"/>
      <c r="HO341" s="446" t="s">
        <v>141</v>
      </c>
      <c r="HP341" s="447"/>
      <c r="HQ341" s="447"/>
      <c r="HR341" s="447"/>
      <c r="HS341" s="447"/>
      <c r="HT341" s="447"/>
      <c r="HU341" s="447"/>
      <c r="HV341" s="447"/>
      <c r="HW341" s="447"/>
      <c r="HX341" s="447"/>
      <c r="HY341" s="447"/>
      <c r="HZ341" s="447"/>
      <c r="IA341" s="447"/>
      <c r="IB341" s="447"/>
      <c r="IC341" s="626"/>
      <c r="ID341" s="625"/>
      <c r="IE341" s="426"/>
      <c r="IF341" s="446" t="s">
        <v>141</v>
      </c>
      <c r="IG341" s="447"/>
      <c r="IH341" s="447"/>
      <c r="II341" s="447"/>
      <c r="IJ341" s="447"/>
      <c r="IK341" s="447"/>
      <c r="IL341" s="447"/>
      <c r="IM341" s="447"/>
      <c r="IN341" s="447"/>
      <c r="IO341" s="447"/>
      <c r="IP341" s="447"/>
      <c r="IQ341" s="447"/>
      <c r="IR341" s="447"/>
      <c r="IS341" s="447"/>
      <c r="IT341" s="626"/>
      <c r="IU341" s="625"/>
      <c r="IV341" s="426"/>
      <c r="IW341" s="446" t="s">
        <v>141</v>
      </c>
      <c r="IX341" s="447"/>
      <c r="IY341" s="447"/>
      <c r="IZ341" s="447"/>
      <c r="JA341" s="447"/>
      <c r="JB341" s="447"/>
      <c r="JC341" s="447"/>
      <c r="JD341" s="447"/>
      <c r="JE341" s="447"/>
      <c r="JF341" s="447"/>
      <c r="JG341" s="447"/>
      <c r="JH341" s="447"/>
      <c r="JI341" s="447"/>
      <c r="JJ341" s="447"/>
      <c r="JK341" s="626"/>
      <c r="JL341" s="625"/>
      <c r="JM341" s="426"/>
      <c r="JN341" s="446" t="s">
        <v>141</v>
      </c>
      <c r="JO341" s="447"/>
      <c r="JP341" s="447"/>
      <c r="JQ341" s="447"/>
      <c r="JR341" s="447"/>
      <c r="JS341" s="447"/>
      <c r="JT341" s="447"/>
      <c r="JU341" s="447"/>
      <c r="JV341" s="447"/>
      <c r="JW341" s="447"/>
      <c r="JX341" s="447"/>
      <c r="JY341" s="447"/>
      <c r="JZ341" s="447"/>
      <c r="KA341" s="447"/>
      <c r="KB341" s="626"/>
      <c r="KC341" s="625"/>
      <c r="KD341" s="426"/>
      <c r="KE341" s="446" t="s">
        <v>141</v>
      </c>
      <c r="KF341" s="447"/>
      <c r="KG341" s="447"/>
      <c r="KH341" s="447"/>
      <c r="KI341" s="447"/>
      <c r="KJ341" s="447"/>
      <c r="KK341" s="447"/>
      <c r="KL341" s="447"/>
      <c r="KM341" s="447"/>
      <c r="KN341" s="447"/>
      <c r="KO341" s="447"/>
      <c r="KP341" s="447"/>
      <c r="KQ341" s="447"/>
      <c r="KR341" s="447"/>
      <c r="KS341" s="626"/>
      <c r="KT341" s="625"/>
      <c r="KU341" s="436"/>
    </row>
    <row r="342" ht="15.75" customHeight="1">
      <c r="A342" s="426">
        <v>1.0</v>
      </c>
      <c r="B342" s="427" t="s">
        <v>142</v>
      </c>
      <c r="C342" s="428" t="s">
        <v>121</v>
      </c>
      <c r="D342" s="428" t="s">
        <v>123</v>
      </c>
      <c r="E342" s="429"/>
      <c r="F342" s="429"/>
      <c r="G342" s="429">
        <f t="shared" ref="G342:G349" si="2504">IFERROR(E342*F342/1000000,0)</f>
        <v>0</v>
      </c>
      <c r="H342" s="430"/>
      <c r="I342" s="429">
        <f t="shared" ref="I342:I349" si="2505">IFERROR(+G342*H342,"")</f>
        <v>0</v>
      </c>
      <c r="J342" s="431"/>
      <c r="K342" s="432"/>
      <c r="L342" s="432"/>
      <c r="M342" s="429">
        <f t="shared" ref="M342:M349" si="2506">IFERROR(+(IF(G342="","0",G342))+(IF(I342="","0",I342))+(IF(L342="","0",L342)),"")</f>
        <v>0</v>
      </c>
      <c r="N342" s="430">
        <v>0.294289866351475</v>
      </c>
      <c r="O342" s="433">
        <f t="shared" ref="O342:O349" si="2507">IFERROR(+N342*(M342-L342),"")</f>
        <v>0</v>
      </c>
      <c r="P342" s="433">
        <f t="shared" ref="P342:P349" si="2508">IFERROR(+(IF(M342="","0",M342))-(IF(O342="","0",O342)),"")</f>
        <v>0</v>
      </c>
      <c r="Q342" s="625"/>
      <c r="R342" s="426">
        <v>1.0</v>
      </c>
      <c r="S342" s="427" t="s">
        <v>142</v>
      </c>
      <c r="T342" s="428" t="s">
        <v>121</v>
      </c>
      <c r="U342" s="428" t="s">
        <v>123</v>
      </c>
      <c r="V342" s="429"/>
      <c r="W342" s="429"/>
      <c r="X342" s="429">
        <f t="shared" ref="X342:X349" si="2509">IFERROR(V342*W342/1000000,0)</f>
        <v>0</v>
      </c>
      <c r="Y342" s="430"/>
      <c r="Z342" s="429">
        <f t="shared" ref="Z342:Z349" si="2510">IFERROR(+X342*Y342,"")</f>
        <v>0</v>
      </c>
      <c r="AA342" s="431"/>
      <c r="AB342" s="432"/>
      <c r="AC342" s="432"/>
      <c r="AD342" s="429">
        <f t="shared" ref="AD342:AD349" si="2511">IFERROR(+(IF(X342="","0",X342))+(IF(Z342="","0",Z342))+(IF(AC342="","0",AC342)),"")</f>
        <v>0</v>
      </c>
      <c r="AE342" s="430">
        <v>0.294289866351475</v>
      </c>
      <c r="AF342" s="433">
        <f t="shared" ref="AF342:AF349" si="2512">IFERROR(+AE342*(AD342-AC342),"")</f>
        <v>0</v>
      </c>
      <c r="AG342" s="433">
        <f t="shared" ref="AG342:AG349" si="2513">IFERROR(+(IF(AD342="","0",AD342))-(IF(AF342="","0",AF342)),"")</f>
        <v>0</v>
      </c>
      <c r="AH342" s="625"/>
      <c r="AI342" s="426">
        <v>1.0</v>
      </c>
      <c r="AJ342" s="427" t="s">
        <v>142</v>
      </c>
      <c r="AK342" s="428" t="s">
        <v>121</v>
      </c>
      <c r="AL342" s="428" t="s">
        <v>123</v>
      </c>
      <c r="AM342" s="429"/>
      <c r="AN342" s="429"/>
      <c r="AO342" s="429">
        <f t="shared" ref="AO342:AO349" si="2514">IFERROR(AM342*AN342/1000000,0)</f>
        <v>0</v>
      </c>
      <c r="AP342" s="430"/>
      <c r="AQ342" s="429">
        <f t="shared" ref="AQ342:AQ349" si="2515">IFERROR(+AO342*AP342,"")</f>
        <v>0</v>
      </c>
      <c r="AR342" s="431"/>
      <c r="AS342" s="432"/>
      <c r="AT342" s="432"/>
      <c r="AU342" s="429">
        <f t="shared" ref="AU342:AU349" si="2516">IFERROR(+(IF(AO342="","0",AO342))+(IF(AQ342="","0",AQ342))+(IF(AT342="","0",AT342)),"")</f>
        <v>0</v>
      </c>
      <c r="AV342" s="430">
        <v>0.294289866351475</v>
      </c>
      <c r="AW342" s="433">
        <f t="shared" ref="AW342:AW349" si="2517">IFERROR(+AV342*(AU342-AT342),"")</f>
        <v>0</v>
      </c>
      <c r="AX342" s="433">
        <f t="shared" ref="AX342:AX349" si="2518">IFERROR(+(IF(AU342="","0",AU342))-(IF(AW342="","0",AW342)),"")</f>
        <v>0</v>
      </c>
      <c r="AY342" s="625"/>
      <c r="AZ342" s="426">
        <v>1.0</v>
      </c>
      <c r="BA342" s="427" t="s">
        <v>142</v>
      </c>
      <c r="BB342" s="428" t="s">
        <v>121</v>
      </c>
      <c r="BC342" s="428" t="s">
        <v>123</v>
      </c>
      <c r="BD342" s="429"/>
      <c r="BE342" s="429"/>
      <c r="BF342" s="429">
        <f t="shared" ref="BF342:BF349" si="2519">IFERROR(BD342*BE342/1000000,0)</f>
        <v>0</v>
      </c>
      <c r="BG342" s="430"/>
      <c r="BH342" s="429">
        <f t="shared" ref="BH342:BH349" si="2520">IFERROR(+BF342*BG342,"")</f>
        <v>0</v>
      </c>
      <c r="BI342" s="431"/>
      <c r="BJ342" s="432"/>
      <c r="BK342" s="432"/>
      <c r="BL342" s="429">
        <f t="shared" ref="BL342:BL349" si="2521">IFERROR(+(IF(BF342="","0",BF342))+(IF(BH342="","0",BH342))+(IF(BK342="","0",BK342)),"")</f>
        <v>0</v>
      </c>
      <c r="BM342" s="430">
        <v>0.294289866351475</v>
      </c>
      <c r="BN342" s="433">
        <f t="shared" ref="BN342:BN349" si="2522">IFERROR(+BM342*(BL342-BK342),"")</f>
        <v>0</v>
      </c>
      <c r="BO342" s="433">
        <f t="shared" ref="BO342:BO349" si="2523">IFERROR(+(IF(BL342="","0",BL342))-(IF(BN342="","0",BN342)),"")</f>
        <v>0</v>
      </c>
      <c r="BP342" s="625"/>
      <c r="BQ342" s="426">
        <v>1.0</v>
      </c>
      <c r="BR342" s="427" t="s">
        <v>142</v>
      </c>
      <c r="BS342" s="428" t="s">
        <v>121</v>
      </c>
      <c r="BT342" s="428" t="s">
        <v>123</v>
      </c>
      <c r="BU342" s="429"/>
      <c r="BV342" s="429"/>
      <c r="BW342" s="429">
        <f t="shared" ref="BW342:BW349" si="2524">IFERROR(BU342*BV342/1000000,0)</f>
        <v>0</v>
      </c>
      <c r="BX342" s="430"/>
      <c r="BY342" s="429">
        <f t="shared" ref="BY342:BY349" si="2525">IFERROR(+BW342*BX342,"")</f>
        <v>0</v>
      </c>
      <c r="BZ342" s="431"/>
      <c r="CA342" s="432"/>
      <c r="CB342" s="432"/>
      <c r="CC342" s="429">
        <f t="shared" ref="CC342:CC349" si="2526">IFERROR(+(IF(BW342="","0",BW342))+(IF(BY342="","0",BY342))+(IF(CB342="","0",CB342)),"")</f>
        <v>0</v>
      </c>
      <c r="CD342" s="430">
        <v>0.294289866351475</v>
      </c>
      <c r="CE342" s="433">
        <f t="shared" ref="CE342:CE349" si="2527">IFERROR(+CD342*(CC342-CB342),"")</f>
        <v>0</v>
      </c>
      <c r="CF342" s="433">
        <f t="shared" ref="CF342:CF349" si="2528">IFERROR(+(IF(CC342="","0",CC342))-(IF(CE342="","0",CE342)),"")</f>
        <v>0</v>
      </c>
      <c r="CG342" s="625"/>
      <c r="CH342" s="426">
        <v>1.0</v>
      </c>
      <c r="CI342" s="427" t="s">
        <v>142</v>
      </c>
      <c r="CJ342" s="428" t="s">
        <v>121</v>
      </c>
      <c r="CK342" s="428" t="s">
        <v>123</v>
      </c>
      <c r="CL342" s="429"/>
      <c r="CM342" s="429"/>
      <c r="CN342" s="429">
        <f t="shared" ref="CN342:CN349" si="2529">IFERROR(CL342*CM342/1000000,0)</f>
        <v>0</v>
      </c>
      <c r="CO342" s="430"/>
      <c r="CP342" s="429">
        <f t="shared" ref="CP342:CP349" si="2530">IFERROR(+CN342*CO342,"")</f>
        <v>0</v>
      </c>
      <c r="CQ342" s="431"/>
      <c r="CR342" s="432"/>
      <c r="CS342" s="432"/>
      <c r="CT342" s="429">
        <f t="shared" ref="CT342:CT349" si="2531">IFERROR(+(IF(CN342="","0",CN342))+(IF(CP342="","0",CP342))+(IF(CS342="","0",CS342)),"")</f>
        <v>0</v>
      </c>
      <c r="CU342" s="430">
        <v>0.294289866351475</v>
      </c>
      <c r="CV342" s="433">
        <f t="shared" ref="CV342:CV349" si="2532">IFERROR(+CU342*(CT342-CS342),"")</f>
        <v>0</v>
      </c>
      <c r="CW342" s="433">
        <f t="shared" ref="CW342:CW349" si="2533">IFERROR(+(IF(CT342="","0",CT342))-(IF(CV342="","0",CV342)),"")</f>
        <v>0</v>
      </c>
      <c r="CX342" s="625"/>
      <c r="CY342" s="426">
        <v>1.0</v>
      </c>
      <c r="CZ342" s="427" t="s">
        <v>142</v>
      </c>
      <c r="DA342" s="428" t="s">
        <v>121</v>
      </c>
      <c r="DB342" s="428" t="s">
        <v>123</v>
      </c>
      <c r="DC342" s="429"/>
      <c r="DD342" s="429"/>
      <c r="DE342" s="429">
        <f t="shared" ref="DE342:DE349" si="2534">IFERROR(DC342*DD342/1000000,0)</f>
        <v>0</v>
      </c>
      <c r="DF342" s="430"/>
      <c r="DG342" s="429">
        <f t="shared" ref="DG342:DG349" si="2535">IFERROR(+DE342*DF342,"")</f>
        <v>0</v>
      </c>
      <c r="DH342" s="431"/>
      <c r="DI342" s="432"/>
      <c r="DJ342" s="432"/>
      <c r="DK342" s="429">
        <f t="shared" ref="DK342:DK349" si="2536">IFERROR(+(IF(DE342="","0",DE342))+(IF(DG342="","0",DG342))+(IF(DJ342="","0",DJ342)),"")</f>
        <v>0</v>
      </c>
      <c r="DL342" s="430">
        <v>0.294289866351475</v>
      </c>
      <c r="DM342" s="433">
        <f t="shared" ref="DM342:DM349" si="2537">IFERROR(+DL342*(DK342-DJ342),"")</f>
        <v>0</v>
      </c>
      <c r="DN342" s="433">
        <f t="shared" ref="DN342:DN349" si="2538">IFERROR(+(IF(DK342="","0",DK342))-(IF(DM342="","0",DM342)),"")</f>
        <v>0</v>
      </c>
      <c r="DO342" s="625"/>
      <c r="DP342" s="426">
        <v>1.0</v>
      </c>
      <c r="DQ342" s="427" t="s">
        <v>142</v>
      </c>
      <c r="DR342" s="428" t="s">
        <v>121</v>
      </c>
      <c r="DS342" s="428" t="s">
        <v>123</v>
      </c>
      <c r="DT342" s="429"/>
      <c r="DU342" s="429"/>
      <c r="DV342" s="429">
        <f t="shared" ref="DV342:DV349" si="2539">IFERROR(DT342*DU342/1000000,0)</f>
        <v>0</v>
      </c>
      <c r="DW342" s="430"/>
      <c r="DX342" s="429">
        <f t="shared" ref="DX342:DX349" si="2540">IFERROR(+DV342*DW342,"")</f>
        <v>0</v>
      </c>
      <c r="DY342" s="431"/>
      <c r="DZ342" s="432"/>
      <c r="EA342" s="432"/>
      <c r="EB342" s="429">
        <f t="shared" ref="EB342:EB349" si="2541">IFERROR(+(IF(DV342="","0",DV342))+(IF(DX342="","0",DX342))+(IF(EA342="","0",EA342)),"")</f>
        <v>0</v>
      </c>
      <c r="EC342" s="430">
        <v>0.294289866351475</v>
      </c>
      <c r="ED342" s="433">
        <f t="shared" ref="ED342:ED349" si="2542">IFERROR(+EC342*(EB342-EA342),"")</f>
        <v>0</v>
      </c>
      <c r="EE342" s="433">
        <f t="shared" ref="EE342:EE349" si="2543">IFERROR(+(IF(EB342="","0",EB342))-(IF(ED342="","0",ED342)),"")</f>
        <v>0</v>
      </c>
      <c r="EF342" s="625"/>
      <c r="EG342" s="426">
        <v>1.0</v>
      </c>
      <c r="EH342" s="427" t="s">
        <v>142</v>
      </c>
      <c r="EI342" s="428" t="s">
        <v>121</v>
      </c>
      <c r="EJ342" s="428" t="s">
        <v>123</v>
      </c>
      <c r="EK342" s="429"/>
      <c r="EL342" s="429"/>
      <c r="EM342" s="429">
        <f t="shared" ref="EM342:EM349" si="2544">IFERROR(EK342*EL342/1000000,0)</f>
        <v>0</v>
      </c>
      <c r="EN342" s="430"/>
      <c r="EO342" s="429">
        <f t="shared" ref="EO342:EO349" si="2545">IFERROR(+EM342*EN342,"")</f>
        <v>0</v>
      </c>
      <c r="EP342" s="431"/>
      <c r="EQ342" s="432"/>
      <c r="ER342" s="432"/>
      <c r="ES342" s="429">
        <f t="shared" ref="ES342:ES349" si="2546">IFERROR(+(IF(EM342="","0",EM342))+(IF(EO342="","0",EO342))+(IF(ER342="","0",ER342)),"")</f>
        <v>0</v>
      </c>
      <c r="ET342" s="430">
        <v>0.294289866351475</v>
      </c>
      <c r="EU342" s="433">
        <f t="shared" ref="EU342:EU349" si="2547">IFERROR(+ET342*(ES342-ER342),"")</f>
        <v>0</v>
      </c>
      <c r="EV342" s="433">
        <f t="shared" ref="EV342:EV349" si="2548">IFERROR(+(IF(ES342="","0",ES342))-(IF(EU342="","0",EU342)),"")</f>
        <v>0</v>
      </c>
      <c r="EW342" s="625"/>
      <c r="EX342" s="426">
        <v>1.0</v>
      </c>
      <c r="EY342" s="427" t="s">
        <v>142</v>
      </c>
      <c r="EZ342" s="428" t="s">
        <v>121</v>
      </c>
      <c r="FA342" s="428" t="s">
        <v>123</v>
      </c>
      <c r="FB342" s="429"/>
      <c r="FC342" s="429"/>
      <c r="FD342" s="429">
        <f t="shared" ref="FD342:FD349" si="2549">IFERROR(FB342*FC342/1000000,0)</f>
        <v>0</v>
      </c>
      <c r="FE342" s="430"/>
      <c r="FF342" s="429">
        <f t="shared" ref="FF342:FF349" si="2550">IFERROR(+FD342*FE342,"")</f>
        <v>0</v>
      </c>
      <c r="FG342" s="431"/>
      <c r="FH342" s="432"/>
      <c r="FI342" s="432"/>
      <c r="FJ342" s="429">
        <f t="shared" ref="FJ342:FJ349" si="2551">IFERROR(+(IF(FD342="","0",FD342))+(IF(FF342="","0",FF342))+(IF(FI342="","0",FI342)),"")</f>
        <v>0</v>
      </c>
      <c r="FK342" s="430">
        <v>0.294289866351475</v>
      </c>
      <c r="FL342" s="433">
        <f t="shared" ref="FL342:FL349" si="2552">IFERROR(+FK342*(FJ342-FI342),"")</f>
        <v>0</v>
      </c>
      <c r="FM342" s="433">
        <f t="shared" ref="FM342:FM349" si="2553">IFERROR(+(IF(FJ342="","0",FJ342))-(IF(FL342="","0",FL342)),"")</f>
        <v>0</v>
      </c>
      <c r="FN342" s="625"/>
      <c r="FO342" s="426">
        <v>1.0</v>
      </c>
      <c r="FP342" s="427" t="s">
        <v>142</v>
      </c>
      <c r="FQ342" s="428" t="s">
        <v>121</v>
      </c>
      <c r="FR342" s="428" t="s">
        <v>123</v>
      </c>
      <c r="FS342" s="429"/>
      <c r="FT342" s="429"/>
      <c r="FU342" s="429">
        <f t="shared" ref="FU342:FU349" si="2554">IFERROR(FS342*FT342/1000000,0)</f>
        <v>0</v>
      </c>
      <c r="FV342" s="430"/>
      <c r="FW342" s="429">
        <f t="shared" ref="FW342:FW349" si="2555">IFERROR(+FU342*FV342,"")</f>
        <v>0</v>
      </c>
      <c r="FX342" s="431"/>
      <c r="FY342" s="432"/>
      <c r="FZ342" s="432"/>
      <c r="GA342" s="429">
        <f t="shared" ref="GA342:GA349" si="2556">IFERROR(+(IF(FU342="","0",FU342))+(IF(FW342="","0",FW342))+(IF(FZ342="","0",FZ342)),"")</f>
        <v>0</v>
      </c>
      <c r="GB342" s="430">
        <v>0.294289866351475</v>
      </c>
      <c r="GC342" s="433">
        <f t="shared" ref="GC342:GC349" si="2557">IFERROR(+GB342*(GA342-FZ342),"")</f>
        <v>0</v>
      </c>
      <c r="GD342" s="433">
        <f t="shared" ref="GD342:GD349" si="2558">IFERROR(+(IF(GA342="","0",GA342))-(IF(GC342="","0",GC342)),"")</f>
        <v>0</v>
      </c>
      <c r="GE342" s="625"/>
      <c r="GF342" s="426">
        <v>1.0</v>
      </c>
      <c r="GG342" s="427" t="s">
        <v>142</v>
      </c>
      <c r="GH342" s="428" t="s">
        <v>121</v>
      </c>
      <c r="GI342" s="428" t="s">
        <v>123</v>
      </c>
      <c r="GJ342" s="429"/>
      <c r="GK342" s="429"/>
      <c r="GL342" s="429">
        <f t="shared" ref="GL342:GL349" si="2559">IFERROR(GJ342*GK342/1000000,0)</f>
        <v>0</v>
      </c>
      <c r="GM342" s="430"/>
      <c r="GN342" s="429">
        <f t="shared" ref="GN342:GN349" si="2560">IFERROR(+GL342*GM342,"")</f>
        <v>0</v>
      </c>
      <c r="GO342" s="431"/>
      <c r="GP342" s="432"/>
      <c r="GQ342" s="432"/>
      <c r="GR342" s="429">
        <f t="shared" ref="GR342:GR349" si="2561">IFERROR(+(IF(GL342="","0",GL342))+(IF(GN342="","0",GN342))+(IF(GQ342="","0",GQ342)),"")</f>
        <v>0</v>
      </c>
      <c r="GS342" s="430">
        <v>0.294289866351475</v>
      </c>
      <c r="GT342" s="433">
        <f t="shared" ref="GT342:GT349" si="2562">IFERROR(+GS342*(GR342-GQ342),"")</f>
        <v>0</v>
      </c>
      <c r="GU342" s="433">
        <f t="shared" ref="GU342:GU349" si="2563">IFERROR(+(IF(GR342="","0",GR342))-(IF(GT342="","0",GT342)),"")</f>
        <v>0</v>
      </c>
      <c r="GV342" s="625"/>
      <c r="GW342" s="426">
        <v>1.0</v>
      </c>
      <c r="GX342" s="427" t="s">
        <v>142</v>
      </c>
      <c r="GY342" s="428" t="s">
        <v>121</v>
      </c>
      <c r="GZ342" s="428" t="s">
        <v>123</v>
      </c>
      <c r="HA342" s="429"/>
      <c r="HB342" s="429"/>
      <c r="HC342" s="429">
        <f t="shared" ref="HC342:HC349" si="2564">IFERROR(HA342*HB342/1000000,0)</f>
        <v>0</v>
      </c>
      <c r="HD342" s="430"/>
      <c r="HE342" s="429">
        <f t="shared" ref="HE342:HE349" si="2565">IFERROR(+HC342*HD342,"")</f>
        <v>0</v>
      </c>
      <c r="HF342" s="431"/>
      <c r="HG342" s="432"/>
      <c r="HH342" s="432"/>
      <c r="HI342" s="429">
        <f t="shared" ref="HI342:HI349" si="2566">IFERROR(+(IF(HC342="","0",HC342))+(IF(HE342="","0",HE342))+(IF(HH342="","0",HH342)),"")</f>
        <v>0</v>
      </c>
      <c r="HJ342" s="430">
        <v>0.294289866351475</v>
      </c>
      <c r="HK342" s="433">
        <f t="shared" ref="HK342:HK349" si="2567">IFERROR(+HJ342*(HI342-HH342),"")</f>
        <v>0</v>
      </c>
      <c r="HL342" s="433">
        <f t="shared" ref="HL342:HL349" si="2568">IFERROR(+(IF(HI342="","0",HI342))-(IF(HK342="","0",HK342)),"")</f>
        <v>0</v>
      </c>
      <c r="HM342" s="625"/>
      <c r="HN342" s="426">
        <v>1.0</v>
      </c>
      <c r="HO342" s="427" t="s">
        <v>142</v>
      </c>
      <c r="HP342" s="428" t="s">
        <v>121</v>
      </c>
      <c r="HQ342" s="428" t="s">
        <v>123</v>
      </c>
      <c r="HR342" s="429"/>
      <c r="HS342" s="429"/>
      <c r="HT342" s="429">
        <f t="shared" ref="HT342:HT349" si="2569">IFERROR(HR342*HS342/1000000,0)</f>
        <v>0</v>
      </c>
      <c r="HU342" s="430"/>
      <c r="HV342" s="429">
        <f t="shared" ref="HV342:HV349" si="2570">IFERROR(+HT342*HU342,"")</f>
        <v>0</v>
      </c>
      <c r="HW342" s="431"/>
      <c r="HX342" s="432"/>
      <c r="HY342" s="432"/>
      <c r="HZ342" s="429">
        <f t="shared" ref="HZ342:HZ349" si="2571">IFERROR(+(IF(HT342="","0",HT342))+(IF(HV342="","0",HV342))+(IF(HY342="","0",HY342)),"")</f>
        <v>0</v>
      </c>
      <c r="IA342" s="430">
        <v>0.294289866351475</v>
      </c>
      <c r="IB342" s="433">
        <f t="shared" ref="IB342:IB349" si="2572">IFERROR(+IA342*(HZ342-HY342),"")</f>
        <v>0</v>
      </c>
      <c r="IC342" s="433">
        <f t="shared" ref="IC342:IC349" si="2573">IFERROR(+(IF(HZ342="","0",HZ342))-(IF(IB342="","0",IB342)),"")</f>
        <v>0</v>
      </c>
      <c r="ID342" s="625"/>
      <c r="IE342" s="426">
        <v>1.0</v>
      </c>
      <c r="IF342" s="427" t="s">
        <v>142</v>
      </c>
      <c r="IG342" s="428" t="s">
        <v>121</v>
      </c>
      <c r="IH342" s="428" t="s">
        <v>123</v>
      </c>
      <c r="II342" s="429"/>
      <c r="IJ342" s="429"/>
      <c r="IK342" s="429">
        <f t="shared" ref="IK342:IK349" si="2574">IFERROR(II342*IJ342/1000000,0)</f>
        <v>0</v>
      </c>
      <c r="IL342" s="430"/>
      <c r="IM342" s="429">
        <f t="shared" ref="IM342:IM349" si="2575">IFERROR(+IK342*IL342,"")</f>
        <v>0</v>
      </c>
      <c r="IN342" s="431"/>
      <c r="IO342" s="432"/>
      <c r="IP342" s="432"/>
      <c r="IQ342" s="429">
        <f t="shared" ref="IQ342:IQ349" si="2576">IFERROR(+(IF(IK342="","0",IK342))+(IF(IM342="","0",IM342))+(IF(IP342="","0",IP342)),"")</f>
        <v>0</v>
      </c>
      <c r="IR342" s="430">
        <v>0.294289866351475</v>
      </c>
      <c r="IS342" s="433">
        <f t="shared" ref="IS342:IS349" si="2577">IFERROR(+IR342*(IQ342-IP342),"")</f>
        <v>0</v>
      </c>
      <c r="IT342" s="433">
        <f t="shared" ref="IT342:IT349" si="2578">IFERROR(+(IF(IQ342="","0",IQ342))-(IF(IS342="","0",IS342)),"")</f>
        <v>0</v>
      </c>
      <c r="IU342" s="625"/>
      <c r="IV342" s="426">
        <v>1.0</v>
      </c>
      <c r="IW342" s="427" t="s">
        <v>142</v>
      </c>
      <c r="IX342" s="428" t="s">
        <v>121</v>
      </c>
      <c r="IY342" s="428" t="s">
        <v>123</v>
      </c>
      <c r="IZ342" s="429"/>
      <c r="JA342" s="429"/>
      <c r="JB342" s="429">
        <f t="shared" ref="JB342:JB349" si="2579">IFERROR(IZ342*JA342/1000000,0)</f>
        <v>0</v>
      </c>
      <c r="JC342" s="430"/>
      <c r="JD342" s="429">
        <f t="shared" ref="JD342:JD349" si="2580">IFERROR(+JB342*JC342,"")</f>
        <v>0</v>
      </c>
      <c r="JE342" s="431"/>
      <c r="JF342" s="432"/>
      <c r="JG342" s="432"/>
      <c r="JH342" s="429">
        <f t="shared" ref="JH342:JH349" si="2581">IFERROR(+(IF(JB342="","0",JB342))+(IF(JD342="","0",JD342))+(IF(JG342="","0",JG342)),"")</f>
        <v>0</v>
      </c>
      <c r="JI342" s="430">
        <v>0.294289866351475</v>
      </c>
      <c r="JJ342" s="433">
        <f t="shared" ref="JJ342:JJ349" si="2582">IFERROR(+JI342*(JH342-JG342),"")</f>
        <v>0</v>
      </c>
      <c r="JK342" s="433">
        <f t="shared" ref="JK342:JK349" si="2583">IFERROR(+(IF(JH342="","0",JH342))-(IF(JJ342="","0",JJ342)),"")</f>
        <v>0</v>
      </c>
      <c r="JL342" s="625"/>
      <c r="JM342" s="426">
        <v>1.0</v>
      </c>
      <c r="JN342" s="427" t="s">
        <v>142</v>
      </c>
      <c r="JO342" s="428" t="s">
        <v>121</v>
      </c>
      <c r="JP342" s="428" t="s">
        <v>123</v>
      </c>
      <c r="JQ342" s="429"/>
      <c r="JR342" s="429"/>
      <c r="JS342" s="429">
        <f t="shared" ref="JS342:JS349" si="2584">IFERROR(JQ342*JR342/1000000,0)</f>
        <v>0</v>
      </c>
      <c r="JT342" s="430"/>
      <c r="JU342" s="429">
        <f t="shared" ref="JU342:JU349" si="2585">IFERROR(+JS342*JT342,"")</f>
        <v>0</v>
      </c>
      <c r="JV342" s="431"/>
      <c r="JW342" s="432"/>
      <c r="JX342" s="432"/>
      <c r="JY342" s="429">
        <f t="shared" ref="JY342:JY349" si="2586">IFERROR(+(IF(JS342="","0",JS342))+(IF(JU342="","0",JU342))+(IF(JX342="","0",JX342)),"")</f>
        <v>0</v>
      </c>
      <c r="JZ342" s="430">
        <v>0.294289866351475</v>
      </c>
      <c r="KA342" s="433">
        <f t="shared" ref="KA342:KA349" si="2587">IFERROR(+JZ342*(JY342-JX342),"")</f>
        <v>0</v>
      </c>
      <c r="KB342" s="433">
        <f t="shared" ref="KB342:KB349" si="2588">IFERROR(+(IF(JY342="","0",JY342))-(IF(KA342="","0",KA342)),"")</f>
        <v>0</v>
      </c>
      <c r="KC342" s="625"/>
      <c r="KD342" s="426">
        <v>1.0</v>
      </c>
      <c r="KE342" s="427" t="s">
        <v>142</v>
      </c>
      <c r="KF342" s="428" t="s">
        <v>121</v>
      </c>
      <c r="KG342" s="428" t="s">
        <v>123</v>
      </c>
      <c r="KH342" s="429"/>
      <c r="KI342" s="429"/>
      <c r="KJ342" s="429">
        <f t="shared" ref="KJ342:KJ349" si="2589">IFERROR(KH342*KI342/1000000,0)</f>
        <v>0</v>
      </c>
      <c r="KK342" s="430"/>
      <c r="KL342" s="429">
        <f t="shared" ref="KL342:KL349" si="2590">IFERROR(+KJ342*KK342,"")</f>
        <v>0</v>
      </c>
      <c r="KM342" s="431"/>
      <c r="KN342" s="432"/>
      <c r="KO342" s="432"/>
      <c r="KP342" s="429">
        <f t="shared" ref="KP342:KP349" si="2591">IFERROR(+(IF(KJ342="","0",KJ342))+(IF(KL342="","0",KL342))+(IF(KO342="","0",KO342)),"")</f>
        <v>0</v>
      </c>
      <c r="KQ342" s="430">
        <v>0.294289866351475</v>
      </c>
      <c r="KR342" s="433">
        <f t="shared" ref="KR342:KR349" si="2592">IFERROR(+KQ342*(KP342-KO342),"")</f>
        <v>0</v>
      </c>
      <c r="KS342" s="433">
        <f t="shared" ref="KS342:KS349" si="2593">IFERROR(+(IF(KP342="","0",KP342))-(IF(KR342="","0",KR342)),"")</f>
        <v>0</v>
      </c>
      <c r="KT342" s="625"/>
      <c r="KU342" s="436"/>
    </row>
    <row r="343" ht="15.75" customHeight="1">
      <c r="A343" s="426">
        <v>2.0</v>
      </c>
      <c r="B343" s="427" t="s">
        <v>143</v>
      </c>
      <c r="C343" s="428" t="s">
        <v>121</v>
      </c>
      <c r="D343" s="428" t="s">
        <v>123</v>
      </c>
      <c r="E343" s="429"/>
      <c r="F343" s="429"/>
      <c r="G343" s="429">
        <f t="shared" si="2504"/>
        <v>0</v>
      </c>
      <c r="H343" s="430"/>
      <c r="I343" s="429">
        <f t="shared" si="2505"/>
        <v>0</v>
      </c>
      <c r="J343" s="431"/>
      <c r="K343" s="432"/>
      <c r="L343" s="432"/>
      <c r="M343" s="429">
        <f t="shared" si="2506"/>
        <v>0</v>
      </c>
      <c r="N343" s="430">
        <v>0.294289866351475</v>
      </c>
      <c r="O343" s="433">
        <f t="shared" si="2507"/>
        <v>0</v>
      </c>
      <c r="P343" s="433">
        <f t="shared" si="2508"/>
        <v>0</v>
      </c>
      <c r="Q343" s="625"/>
      <c r="R343" s="426">
        <v>2.0</v>
      </c>
      <c r="S343" s="427" t="s">
        <v>143</v>
      </c>
      <c r="T343" s="428" t="s">
        <v>121</v>
      </c>
      <c r="U343" s="428" t="s">
        <v>123</v>
      </c>
      <c r="V343" s="429"/>
      <c r="W343" s="429"/>
      <c r="X343" s="429">
        <f t="shared" si="2509"/>
        <v>0</v>
      </c>
      <c r="Y343" s="430"/>
      <c r="Z343" s="429">
        <f t="shared" si="2510"/>
        <v>0</v>
      </c>
      <c r="AA343" s="431"/>
      <c r="AB343" s="432"/>
      <c r="AC343" s="432"/>
      <c r="AD343" s="429">
        <f t="shared" si="2511"/>
        <v>0</v>
      </c>
      <c r="AE343" s="430">
        <v>0.294289866351475</v>
      </c>
      <c r="AF343" s="433">
        <f t="shared" si="2512"/>
        <v>0</v>
      </c>
      <c r="AG343" s="433">
        <f t="shared" si="2513"/>
        <v>0</v>
      </c>
      <c r="AH343" s="625"/>
      <c r="AI343" s="426">
        <v>2.0</v>
      </c>
      <c r="AJ343" s="427" t="s">
        <v>143</v>
      </c>
      <c r="AK343" s="428" t="s">
        <v>121</v>
      </c>
      <c r="AL343" s="428" t="s">
        <v>123</v>
      </c>
      <c r="AM343" s="429"/>
      <c r="AN343" s="429"/>
      <c r="AO343" s="429">
        <f t="shared" si="2514"/>
        <v>0</v>
      </c>
      <c r="AP343" s="430"/>
      <c r="AQ343" s="429">
        <f t="shared" si="2515"/>
        <v>0</v>
      </c>
      <c r="AR343" s="431"/>
      <c r="AS343" s="432"/>
      <c r="AT343" s="432"/>
      <c r="AU343" s="429">
        <f t="shared" si="2516"/>
        <v>0</v>
      </c>
      <c r="AV343" s="430">
        <v>0.294289866351475</v>
      </c>
      <c r="AW343" s="433">
        <f t="shared" si="2517"/>
        <v>0</v>
      </c>
      <c r="AX343" s="433">
        <f t="shared" si="2518"/>
        <v>0</v>
      </c>
      <c r="AY343" s="625"/>
      <c r="AZ343" s="426">
        <v>2.0</v>
      </c>
      <c r="BA343" s="427" t="s">
        <v>143</v>
      </c>
      <c r="BB343" s="428" t="s">
        <v>121</v>
      </c>
      <c r="BC343" s="428" t="s">
        <v>123</v>
      </c>
      <c r="BD343" s="429"/>
      <c r="BE343" s="429"/>
      <c r="BF343" s="429">
        <f t="shared" si="2519"/>
        <v>0</v>
      </c>
      <c r="BG343" s="430"/>
      <c r="BH343" s="429">
        <f t="shared" si="2520"/>
        <v>0</v>
      </c>
      <c r="BI343" s="431"/>
      <c r="BJ343" s="432"/>
      <c r="BK343" s="432"/>
      <c r="BL343" s="429">
        <f t="shared" si="2521"/>
        <v>0</v>
      </c>
      <c r="BM343" s="430">
        <v>0.294289866351475</v>
      </c>
      <c r="BN343" s="433">
        <f t="shared" si="2522"/>
        <v>0</v>
      </c>
      <c r="BO343" s="433">
        <f t="shared" si="2523"/>
        <v>0</v>
      </c>
      <c r="BP343" s="625"/>
      <c r="BQ343" s="426">
        <v>2.0</v>
      </c>
      <c r="BR343" s="427" t="s">
        <v>143</v>
      </c>
      <c r="BS343" s="428" t="s">
        <v>121</v>
      </c>
      <c r="BT343" s="428" t="s">
        <v>123</v>
      </c>
      <c r="BU343" s="429"/>
      <c r="BV343" s="429"/>
      <c r="BW343" s="429">
        <f t="shared" si="2524"/>
        <v>0</v>
      </c>
      <c r="BX343" s="430"/>
      <c r="BY343" s="429">
        <f t="shared" si="2525"/>
        <v>0</v>
      </c>
      <c r="BZ343" s="431"/>
      <c r="CA343" s="432"/>
      <c r="CB343" s="432"/>
      <c r="CC343" s="429">
        <f t="shared" si="2526"/>
        <v>0</v>
      </c>
      <c r="CD343" s="430">
        <v>0.294289866351475</v>
      </c>
      <c r="CE343" s="433">
        <f t="shared" si="2527"/>
        <v>0</v>
      </c>
      <c r="CF343" s="433">
        <f t="shared" si="2528"/>
        <v>0</v>
      </c>
      <c r="CG343" s="625"/>
      <c r="CH343" s="426">
        <v>2.0</v>
      </c>
      <c r="CI343" s="427" t="s">
        <v>143</v>
      </c>
      <c r="CJ343" s="428" t="s">
        <v>121</v>
      </c>
      <c r="CK343" s="428" t="s">
        <v>123</v>
      </c>
      <c r="CL343" s="429"/>
      <c r="CM343" s="429"/>
      <c r="CN343" s="429">
        <f t="shared" si="2529"/>
        <v>0</v>
      </c>
      <c r="CO343" s="430"/>
      <c r="CP343" s="429">
        <f t="shared" si="2530"/>
        <v>0</v>
      </c>
      <c r="CQ343" s="431"/>
      <c r="CR343" s="432"/>
      <c r="CS343" s="432"/>
      <c r="CT343" s="429">
        <f t="shared" si="2531"/>
        <v>0</v>
      </c>
      <c r="CU343" s="430">
        <v>0.294289866351475</v>
      </c>
      <c r="CV343" s="433">
        <f t="shared" si="2532"/>
        <v>0</v>
      </c>
      <c r="CW343" s="433">
        <f t="shared" si="2533"/>
        <v>0</v>
      </c>
      <c r="CX343" s="625"/>
      <c r="CY343" s="426">
        <v>2.0</v>
      </c>
      <c r="CZ343" s="427" t="s">
        <v>143</v>
      </c>
      <c r="DA343" s="428" t="s">
        <v>121</v>
      </c>
      <c r="DB343" s="428" t="s">
        <v>123</v>
      </c>
      <c r="DC343" s="429"/>
      <c r="DD343" s="429"/>
      <c r="DE343" s="429">
        <f t="shared" si="2534"/>
        <v>0</v>
      </c>
      <c r="DF343" s="430"/>
      <c r="DG343" s="429">
        <f t="shared" si="2535"/>
        <v>0</v>
      </c>
      <c r="DH343" s="431"/>
      <c r="DI343" s="432"/>
      <c r="DJ343" s="432"/>
      <c r="DK343" s="429">
        <f t="shared" si="2536"/>
        <v>0</v>
      </c>
      <c r="DL343" s="430">
        <v>0.294289866351475</v>
      </c>
      <c r="DM343" s="433">
        <f t="shared" si="2537"/>
        <v>0</v>
      </c>
      <c r="DN343" s="433">
        <f t="shared" si="2538"/>
        <v>0</v>
      </c>
      <c r="DO343" s="625"/>
      <c r="DP343" s="426">
        <v>2.0</v>
      </c>
      <c r="DQ343" s="427" t="s">
        <v>143</v>
      </c>
      <c r="DR343" s="428" t="s">
        <v>121</v>
      </c>
      <c r="DS343" s="428" t="s">
        <v>123</v>
      </c>
      <c r="DT343" s="429"/>
      <c r="DU343" s="429"/>
      <c r="DV343" s="429">
        <f t="shared" si="2539"/>
        <v>0</v>
      </c>
      <c r="DW343" s="430"/>
      <c r="DX343" s="429">
        <f t="shared" si="2540"/>
        <v>0</v>
      </c>
      <c r="DY343" s="431"/>
      <c r="DZ343" s="432"/>
      <c r="EA343" s="432"/>
      <c r="EB343" s="429">
        <f t="shared" si="2541"/>
        <v>0</v>
      </c>
      <c r="EC343" s="430">
        <v>0.294289866351475</v>
      </c>
      <c r="ED343" s="433">
        <f t="shared" si="2542"/>
        <v>0</v>
      </c>
      <c r="EE343" s="433">
        <f t="shared" si="2543"/>
        <v>0</v>
      </c>
      <c r="EF343" s="625"/>
      <c r="EG343" s="426">
        <v>2.0</v>
      </c>
      <c r="EH343" s="427" t="s">
        <v>143</v>
      </c>
      <c r="EI343" s="428" t="s">
        <v>121</v>
      </c>
      <c r="EJ343" s="428" t="s">
        <v>123</v>
      </c>
      <c r="EK343" s="429"/>
      <c r="EL343" s="429"/>
      <c r="EM343" s="429">
        <f t="shared" si="2544"/>
        <v>0</v>
      </c>
      <c r="EN343" s="430"/>
      <c r="EO343" s="429">
        <f t="shared" si="2545"/>
        <v>0</v>
      </c>
      <c r="EP343" s="431"/>
      <c r="EQ343" s="432"/>
      <c r="ER343" s="432"/>
      <c r="ES343" s="429">
        <f t="shared" si="2546"/>
        <v>0</v>
      </c>
      <c r="ET343" s="430">
        <v>0.294289866351475</v>
      </c>
      <c r="EU343" s="433">
        <f t="shared" si="2547"/>
        <v>0</v>
      </c>
      <c r="EV343" s="433">
        <f t="shared" si="2548"/>
        <v>0</v>
      </c>
      <c r="EW343" s="625"/>
      <c r="EX343" s="426">
        <v>2.0</v>
      </c>
      <c r="EY343" s="427" t="s">
        <v>143</v>
      </c>
      <c r="EZ343" s="428" t="s">
        <v>121</v>
      </c>
      <c r="FA343" s="428" t="s">
        <v>123</v>
      </c>
      <c r="FB343" s="429"/>
      <c r="FC343" s="429"/>
      <c r="FD343" s="429">
        <f t="shared" si="2549"/>
        <v>0</v>
      </c>
      <c r="FE343" s="430"/>
      <c r="FF343" s="429">
        <f t="shared" si="2550"/>
        <v>0</v>
      </c>
      <c r="FG343" s="431"/>
      <c r="FH343" s="432"/>
      <c r="FI343" s="432"/>
      <c r="FJ343" s="429">
        <f t="shared" si="2551"/>
        <v>0</v>
      </c>
      <c r="FK343" s="430">
        <v>0.294289866351475</v>
      </c>
      <c r="FL343" s="433">
        <f t="shared" si="2552"/>
        <v>0</v>
      </c>
      <c r="FM343" s="433">
        <f t="shared" si="2553"/>
        <v>0</v>
      </c>
      <c r="FN343" s="625"/>
      <c r="FO343" s="426">
        <v>2.0</v>
      </c>
      <c r="FP343" s="427" t="s">
        <v>143</v>
      </c>
      <c r="FQ343" s="428" t="s">
        <v>121</v>
      </c>
      <c r="FR343" s="428" t="s">
        <v>123</v>
      </c>
      <c r="FS343" s="429"/>
      <c r="FT343" s="429"/>
      <c r="FU343" s="429">
        <f t="shared" si="2554"/>
        <v>0</v>
      </c>
      <c r="FV343" s="430"/>
      <c r="FW343" s="429">
        <f t="shared" si="2555"/>
        <v>0</v>
      </c>
      <c r="FX343" s="431"/>
      <c r="FY343" s="432"/>
      <c r="FZ343" s="432"/>
      <c r="GA343" s="429">
        <f t="shared" si="2556"/>
        <v>0</v>
      </c>
      <c r="GB343" s="430">
        <v>0.294289866351475</v>
      </c>
      <c r="GC343" s="433">
        <f t="shared" si="2557"/>
        <v>0</v>
      </c>
      <c r="GD343" s="433">
        <f t="shared" si="2558"/>
        <v>0</v>
      </c>
      <c r="GE343" s="625"/>
      <c r="GF343" s="426">
        <v>2.0</v>
      </c>
      <c r="GG343" s="427" t="s">
        <v>143</v>
      </c>
      <c r="GH343" s="428" t="s">
        <v>121</v>
      </c>
      <c r="GI343" s="428" t="s">
        <v>123</v>
      </c>
      <c r="GJ343" s="429"/>
      <c r="GK343" s="429"/>
      <c r="GL343" s="429">
        <f t="shared" si="2559"/>
        <v>0</v>
      </c>
      <c r="GM343" s="430"/>
      <c r="GN343" s="429">
        <f t="shared" si="2560"/>
        <v>0</v>
      </c>
      <c r="GO343" s="431"/>
      <c r="GP343" s="432"/>
      <c r="GQ343" s="432"/>
      <c r="GR343" s="429">
        <f t="shared" si="2561"/>
        <v>0</v>
      </c>
      <c r="GS343" s="430">
        <v>0.294289866351475</v>
      </c>
      <c r="GT343" s="433">
        <f t="shared" si="2562"/>
        <v>0</v>
      </c>
      <c r="GU343" s="433">
        <f t="shared" si="2563"/>
        <v>0</v>
      </c>
      <c r="GV343" s="625"/>
      <c r="GW343" s="426">
        <v>2.0</v>
      </c>
      <c r="GX343" s="427" t="s">
        <v>143</v>
      </c>
      <c r="GY343" s="428" t="s">
        <v>121</v>
      </c>
      <c r="GZ343" s="428" t="s">
        <v>123</v>
      </c>
      <c r="HA343" s="429"/>
      <c r="HB343" s="429"/>
      <c r="HC343" s="429">
        <f t="shared" si="2564"/>
        <v>0</v>
      </c>
      <c r="HD343" s="430"/>
      <c r="HE343" s="429">
        <f t="shared" si="2565"/>
        <v>0</v>
      </c>
      <c r="HF343" s="431"/>
      <c r="HG343" s="432"/>
      <c r="HH343" s="432"/>
      <c r="HI343" s="429">
        <f t="shared" si="2566"/>
        <v>0</v>
      </c>
      <c r="HJ343" s="430">
        <v>0.294289866351475</v>
      </c>
      <c r="HK343" s="433">
        <f t="shared" si="2567"/>
        <v>0</v>
      </c>
      <c r="HL343" s="433">
        <f t="shared" si="2568"/>
        <v>0</v>
      </c>
      <c r="HM343" s="625"/>
      <c r="HN343" s="426">
        <v>2.0</v>
      </c>
      <c r="HO343" s="427" t="s">
        <v>143</v>
      </c>
      <c r="HP343" s="428" t="s">
        <v>121</v>
      </c>
      <c r="HQ343" s="428" t="s">
        <v>123</v>
      </c>
      <c r="HR343" s="429"/>
      <c r="HS343" s="429"/>
      <c r="HT343" s="429">
        <f t="shared" si="2569"/>
        <v>0</v>
      </c>
      <c r="HU343" s="430"/>
      <c r="HV343" s="429">
        <f t="shared" si="2570"/>
        <v>0</v>
      </c>
      <c r="HW343" s="431"/>
      <c r="HX343" s="432"/>
      <c r="HY343" s="432"/>
      <c r="HZ343" s="429">
        <f t="shared" si="2571"/>
        <v>0</v>
      </c>
      <c r="IA343" s="430">
        <v>0.294289866351475</v>
      </c>
      <c r="IB343" s="433">
        <f t="shared" si="2572"/>
        <v>0</v>
      </c>
      <c r="IC343" s="433">
        <f t="shared" si="2573"/>
        <v>0</v>
      </c>
      <c r="ID343" s="625"/>
      <c r="IE343" s="426">
        <v>2.0</v>
      </c>
      <c r="IF343" s="427" t="s">
        <v>143</v>
      </c>
      <c r="IG343" s="428" t="s">
        <v>121</v>
      </c>
      <c r="IH343" s="428" t="s">
        <v>123</v>
      </c>
      <c r="II343" s="429"/>
      <c r="IJ343" s="429"/>
      <c r="IK343" s="429">
        <f t="shared" si="2574"/>
        <v>0</v>
      </c>
      <c r="IL343" s="430"/>
      <c r="IM343" s="429">
        <f t="shared" si="2575"/>
        <v>0</v>
      </c>
      <c r="IN343" s="431"/>
      <c r="IO343" s="432"/>
      <c r="IP343" s="432"/>
      <c r="IQ343" s="429">
        <f t="shared" si="2576"/>
        <v>0</v>
      </c>
      <c r="IR343" s="430">
        <v>0.294289866351475</v>
      </c>
      <c r="IS343" s="433">
        <f t="shared" si="2577"/>
        <v>0</v>
      </c>
      <c r="IT343" s="433">
        <f t="shared" si="2578"/>
        <v>0</v>
      </c>
      <c r="IU343" s="625"/>
      <c r="IV343" s="426">
        <v>2.0</v>
      </c>
      <c r="IW343" s="427" t="s">
        <v>143</v>
      </c>
      <c r="IX343" s="428" t="s">
        <v>121</v>
      </c>
      <c r="IY343" s="428" t="s">
        <v>123</v>
      </c>
      <c r="IZ343" s="429"/>
      <c r="JA343" s="429"/>
      <c r="JB343" s="429">
        <f t="shared" si="2579"/>
        <v>0</v>
      </c>
      <c r="JC343" s="430"/>
      <c r="JD343" s="429">
        <f t="shared" si="2580"/>
        <v>0</v>
      </c>
      <c r="JE343" s="431"/>
      <c r="JF343" s="432"/>
      <c r="JG343" s="432"/>
      <c r="JH343" s="429">
        <f t="shared" si="2581"/>
        <v>0</v>
      </c>
      <c r="JI343" s="430">
        <v>0.294289866351475</v>
      </c>
      <c r="JJ343" s="433">
        <f t="shared" si="2582"/>
        <v>0</v>
      </c>
      <c r="JK343" s="433">
        <f t="shared" si="2583"/>
        <v>0</v>
      </c>
      <c r="JL343" s="625"/>
      <c r="JM343" s="426">
        <v>2.0</v>
      </c>
      <c r="JN343" s="427" t="s">
        <v>143</v>
      </c>
      <c r="JO343" s="428" t="s">
        <v>121</v>
      </c>
      <c r="JP343" s="428" t="s">
        <v>123</v>
      </c>
      <c r="JQ343" s="429"/>
      <c r="JR343" s="429"/>
      <c r="JS343" s="429">
        <f t="shared" si="2584"/>
        <v>0</v>
      </c>
      <c r="JT343" s="430"/>
      <c r="JU343" s="429">
        <f t="shared" si="2585"/>
        <v>0</v>
      </c>
      <c r="JV343" s="431"/>
      <c r="JW343" s="432"/>
      <c r="JX343" s="432"/>
      <c r="JY343" s="429">
        <f t="shared" si="2586"/>
        <v>0</v>
      </c>
      <c r="JZ343" s="430">
        <v>0.294289866351475</v>
      </c>
      <c r="KA343" s="433">
        <f t="shared" si="2587"/>
        <v>0</v>
      </c>
      <c r="KB343" s="433">
        <f t="shared" si="2588"/>
        <v>0</v>
      </c>
      <c r="KC343" s="625"/>
      <c r="KD343" s="426">
        <v>2.0</v>
      </c>
      <c r="KE343" s="427" t="s">
        <v>143</v>
      </c>
      <c r="KF343" s="428" t="s">
        <v>121</v>
      </c>
      <c r="KG343" s="428" t="s">
        <v>123</v>
      </c>
      <c r="KH343" s="429"/>
      <c r="KI343" s="429"/>
      <c r="KJ343" s="429">
        <f t="shared" si="2589"/>
        <v>0</v>
      </c>
      <c r="KK343" s="430"/>
      <c r="KL343" s="429">
        <f t="shared" si="2590"/>
        <v>0</v>
      </c>
      <c r="KM343" s="431"/>
      <c r="KN343" s="432"/>
      <c r="KO343" s="432"/>
      <c r="KP343" s="429">
        <f t="shared" si="2591"/>
        <v>0</v>
      </c>
      <c r="KQ343" s="430">
        <v>0.294289866351475</v>
      </c>
      <c r="KR343" s="433">
        <f t="shared" si="2592"/>
        <v>0</v>
      </c>
      <c r="KS343" s="433">
        <f t="shared" si="2593"/>
        <v>0</v>
      </c>
      <c r="KT343" s="625"/>
      <c r="KU343" s="436"/>
    </row>
    <row r="344" ht="15.75" customHeight="1">
      <c r="A344" s="426">
        <v>3.0</v>
      </c>
      <c r="B344" s="427" t="s">
        <v>144</v>
      </c>
      <c r="C344" s="428" t="s">
        <v>121</v>
      </c>
      <c r="D344" s="428" t="s">
        <v>123</v>
      </c>
      <c r="E344" s="429"/>
      <c r="F344" s="429"/>
      <c r="G344" s="429">
        <f t="shared" si="2504"/>
        <v>0</v>
      </c>
      <c r="H344" s="430"/>
      <c r="I344" s="429">
        <f t="shared" si="2505"/>
        <v>0</v>
      </c>
      <c r="J344" s="431"/>
      <c r="K344" s="432"/>
      <c r="L344" s="432"/>
      <c r="M344" s="429">
        <f t="shared" si="2506"/>
        <v>0</v>
      </c>
      <c r="N344" s="430">
        <v>0.294289866351475</v>
      </c>
      <c r="O344" s="433">
        <f t="shared" si="2507"/>
        <v>0</v>
      </c>
      <c r="P344" s="433">
        <f t="shared" si="2508"/>
        <v>0</v>
      </c>
      <c r="Q344" s="625"/>
      <c r="R344" s="426">
        <v>3.0</v>
      </c>
      <c r="S344" s="427" t="s">
        <v>144</v>
      </c>
      <c r="T344" s="428" t="s">
        <v>121</v>
      </c>
      <c r="U344" s="428" t="s">
        <v>123</v>
      </c>
      <c r="V344" s="429"/>
      <c r="W344" s="429"/>
      <c r="X344" s="429">
        <f t="shared" si="2509"/>
        <v>0</v>
      </c>
      <c r="Y344" s="430"/>
      <c r="Z344" s="429">
        <f t="shared" si="2510"/>
        <v>0</v>
      </c>
      <c r="AA344" s="431"/>
      <c r="AB344" s="432"/>
      <c r="AC344" s="432"/>
      <c r="AD344" s="429">
        <f t="shared" si="2511"/>
        <v>0</v>
      </c>
      <c r="AE344" s="430">
        <v>0.294289866351475</v>
      </c>
      <c r="AF344" s="433">
        <f t="shared" si="2512"/>
        <v>0</v>
      </c>
      <c r="AG344" s="433">
        <f t="shared" si="2513"/>
        <v>0</v>
      </c>
      <c r="AH344" s="625"/>
      <c r="AI344" s="426">
        <v>3.0</v>
      </c>
      <c r="AJ344" s="427" t="s">
        <v>144</v>
      </c>
      <c r="AK344" s="428" t="s">
        <v>121</v>
      </c>
      <c r="AL344" s="428" t="s">
        <v>123</v>
      </c>
      <c r="AM344" s="429"/>
      <c r="AN344" s="429"/>
      <c r="AO344" s="429">
        <f t="shared" si="2514"/>
        <v>0</v>
      </c>
      <c r="AP344" s="430"/>
      <c r="AQ344" s="429">
        <f t="shared" si="2515"/>
        <v>0</v>
      </c>
      <c r="AR344" s="431"/>
      <c r="AS344" s="432"/>
      <c r="AT344" s="432"/>
      <c r="AU344" s="429">
        <f t="shared" si="2516"/>
        <v>0</v>
      </c>
      <c r="AV344" s="430">
        <v>0.294289866351475</v>
      </c>
      <c r="AW344" s="433">
        <f t="shared" si="2517"/>
        <v>0</v>
      </c>
      <c r="AX344" s="433">
        <f t="shared" si="2518"/>
        <v>0</v>
      </c>
      <c r="AY344" s="625"/>
      <c r="AZ344" s="426">
        <v>3.0</v>
      </c>
      <c r="BA344" s="427" t="s">
        <v>144</v>
      </c>
      <c r="BB344" s="428" t="s">
        <v>121</v>
      </c>
      <c r="BC344" s="428" t="s">
        <v>123</v>
      </c>
      <c r="BD344" s="429"/>
      <c r="BE344" s="429"/>
      <c r="BF344" s="429">
        <f t="shared" si="2519"/>
        <v>0</v>
      </c>
      <c r="BG344" s="430"/>
      <c r="BH344" s="429">
        <f t="shared" si="2520"/>
        <v>0</v>
      </c>
      <c r="BI344" s="431"/>
      <c r="BJ344" s="432"/>
      <c r="BK344" s="432"/>
      <c r="BL344" s="429">
        <f t="shared" si="2521"/>
        <v>0</v>
      </c>
      <c r="BM344" s="430">
        <v>0.294289866351475</v>
      </c>
      <c r="BN344" s="433">
        <f t="shared" si="2522"/>
        <v>0</v>
      </c>
      <c r="BO344" s="433">
        <f t="shared" si="2523"/>
        <v>0</v>
      </c>
      <c r="BP344" s="625"/>
      <c r="BQ344" s="426">
        <v>3.0</v>
      </c>
      <c r="BR344" s="427" t="s">
        <v>144</v>
      </c>
      <c r="BS344" s="428" t="s">
        <v>121</v>
      </c>
      <c r="BT344" s="428" t="s">
        <v>123</v>
      </c>
      <c r="BU344" s="429"/>
      <c r="BV344" s="429"/>
      <c r="BW344" s="429">
        <f t="shared" si="2524"/>
        <v>0</v>
      </c>
      <c r="BX344" s="430"/>
      <c r="BY344" s="429">
        <f t="shared" si="2525"/>
        <v>0</v>
      </c>
      <c r="BZ344" s="431"/>
      <c r="CA344" s="432"/>
      <c r="CB344" s="432"/>
      <c r="CC344" s="429">
        <f t="shared" si="2526"/>
        <v>0</v>
      </c>
      <c r="CD344" s="430">
        <v>0.294289866351475</v>
      </c>
      <c r="CE344" s="433">
        <f t="shared" si="2527"/>
        <v>0</v>
      </c>
      <c r="CF344" s="433">
        <f t="shared" si="2528"/>
        <v>0</v>
      </c>
      <c r="CG344" s="625"/>
      <c r="CH344" s="426">
        <v>3.0</v>
      </c>
      <c r="CI344" s="427" t="s">
        <v>144</v>
      </c>
      <c r="CJ344" s="428" t="s">
        <v>121</v>
      </c>
      <c r="CK344" s="428" t="s">
        <v>123</v>
      </c>
      <c r="CL344" s="429"/>
      <c r="CM344" s="429"/>
      <c r="CN344" s="429">
        <f t="shared" si="2529"/>
        <v>0</v>
      </c>
      <c r="CO344" s="430"/>
      <c r="CP344" s="429">
        <f t="shared" si="2530"/>
        <v>0</v>
      </c>
      <c r="CQ344" s="431"/>
      <c r="CR344" s="432"/>
      <c r="CS344" s="432"/>
      <c r="CT344" s="429">
        <f t="shared" si="2531"/>
        <v>0</v>
      </c>
      <c r="CU344" s="430">
        <v>0.294289866351475</v>
      </c>
      <c r="CV344" s="433">
        <f t="shared" si="2532"/>
        <v>0</v>
      </c>
      <c r="CW344" s="433">
        <f t="shared" si="2533"/>
        <v>0</v>
      </c>
      <c r="CX344" s="625"/>
      <c r="CY344" s="426">
        <v>3.0</v>
      </c>
      <c r="CZ344" s="427" t="s">
        <v>144</v>
      </c>
      <c r="DA344" s="428" t="s">
        <v>121</v>
      </c>
      <c r="DB344" s="428" t="s">
        <v>123</v>
      </c>
      <c r="DC344" s="429"/>
      <c r="DD344" s="429"/>
      <c r="DE344" s="429">
        <f t="shared" si="2534"/>
        <v>0</v>
      </c>
      <c r="DF344" s="430"/>
      <c r="DG344" s="429">
        <f t="shared" si="2535"/>
        <v>0</v>
      </c>
      <c r="DH344" s="431"/>
      <c r="DI344" s="432"/>
      <c r="DJ344" s="432"/>
      <c r="DK344" s="429">
        <f t="shared" si="2536"/>
        <v>0</v>
      </c>
      <c r="DL344" s="430">
        <v>0.294289866351475</v>
      </c>
      <c r="DM344" s="433">
        <f t="shared" si="2537"/>
        <v>0</v>
      </c>
      <c r="DN344" s="433">
        <f t="shared" si="2538"/>
        <v>0</v>
      </c>
      <c r="DO344" s="625"/>
      <c r="DP344" s="426">
        <v>3.0</v>
      </c>
      <c r="DQ344" s="427" t="s">
        <v>144</v>
      </c>
      <c r="DR344" s="428" t="s">
        <v>121</v>
      </c>
      <c r="DS344" s="428" t="s">
        <v>123</v>
      </c>
      <c r="DT344" s="429"/>
      <c r="DU344" s="429"/>
      <c r="DV344" s="429">
        <f t="shared" si="2539"/>
        <v>0</v>
      </c>
      <c r="DW344" s="430"/>
      <c r="DX344" s="429">
        <f t="shared" si="2540"/>
        <v>0</v>
      </c>
      <c r="DY344" s="431"/>
      <c r="DZ344" s="432"/>
      <c r="EA344" s="432"/>
      <c r="EB344" s="429">
        <f t="shared" si="2541"/>
        <v>0</v>
      </c>
      <c r="EC344" s="430">
        <v>0.294289866351475</v>
      </c>
      <c r="ED344" s="433">
        <f t="shared" si="2542"/>
        <v>0</v>
      </c>
      <c r="EE344" s="433">
        <f t="shared" si="2543"/>
        <v>0</v>
      </c>
      <c r="EF344" s="625"/>
      <c r="EG344" s="426">
        <v>3.0</v>
      </c>
      <c r="EH344" s="427" t="s">
        <v>144</v>
      </c>
      <c r="EI344" s="428" t="s">
        <v>121</v>
      </c>
      <c r="EJ344" s="428" t="s">
        <v>123</v>
      </c>
      <c r="EK344" s="429"/>
      <c r="EL344" s="429"/>
      <c r="EM344" s="429">
        <f t="shared" si="2544"/>
        <v>0</v>
      </c>
      <c r="EN344" s="430"/>
      <c r="EO344" s="429">
        <f t="shared" si="2545"/>
        <v>0</v>
      </c>
      <c r="EP344" s="431"/>
      <c r="EQ344" s="432"/>
      <c r="ER344" s="432"/>
      <c r="ES344" s="429">
        <f t="shared" si="2546"/>
        <v>0</v>
      </c>
      <c r="ET344" s="430">
        <v>0.294289866351475</v>
      </c>
      <c r="EU344" s="433">
        <f t="shared" si="2547"/>
        <v>0</v>
      </c>
      <c r="EV344" s="433">
        <f t="shared" si="2548"/>
        <v>0</v>
      </c>
      <c r="EW344" s="625"/>
      <c r="EX344" s="426">
        <v>3.0</v>
      </c>
      <c r="EY344" s="427" t="s">
        <v>144</v>
      </c>
      <c r="EZ344" s="428" t="s">
        <v>121</v>
      </c>
      <c r="FA344" s="428" t="s">
        <v>123</v>
      </c>
      <c r="FB344" s="429"/>
      <c r="FC344" s="429"/>
      <c r="FD344" s="429">
        <f t="shared" si="2549"/>
        <v>0</v>
      </c>
      <c r="FE344" s="430"/>
      <c r="FF344" s="429">
        <f t="shared" si="2550"/>
        <v>0</v>
      </c>
      <c r="FG344" s="431"/>
      <c r="FH344" s="432"/>
      <c r="FI344" s="432"/>
      <c r="FJ344" s="429">
        <f t="shared" si="2551"/>
        <v>0</v>
      </c>
      <c r="FK344" s="430">
        <v>0.294289866351475</v>
      </c>
      <c r="FL344" s="433">
        <f t="shared" si="2552"/>
        <v>0</v>
      </c>
      <c r="FM344" s="433">
        <f t="shared" si="2553"/>
        <v>0</v>
      </c>
      <c r="FN344" s="625"/>
      <c r="FO344" s="426">
        <v>3.0</v>
      </c>
      <c r="FP344" s="427" t="s">
        <v>144</v>
      </c>
      <c r="FQ344" s="428" t="s">
        <v>121</v>
      </c>
      <c r="FR344" s="428" t="s">
        <v>123</v>
      </c>
      <c r="FS344" s="429"/>
      <c r="FT344" s="429"/>
      <c r="FU344" s="429">
        <f t="shared" si="2554"/>
        <v>0</v>
      </c>
      <c r="FV344" s="430"/>
      <c r="FW344" s="429">
        <f t="shared" si="2555"/>
        <v>0</v>
      </c>
      <c r="FX344" s="431"/>
      <c r="FY344" s="432"/>
      <c r="FZ344" s="432"/>
      <c r="GA344" s="429">
        <f t="shared" si="2556"/>
        <v>0</v>
      </c>
      <c r="GB344" s="430">
        <v>0.294289866351475</v>
      </c>
      <c r="GC344" s="433">
        <f t="shared" si="2557"/>
        <v>0</v>
      </c>
      <c r="GD344" s="433">
        <f t="shared" si="2558"/>
        <v>0</v>
      </c>
      <c r="GE344" s="625"/>
      <c r="GF344" s="426">
        <v>3.0</v>
      </c>
      <c r="GG344" s="427" t="s">
        <v>144</v>
      </c>
      <c r="GH344" s="428" t="s">
        <v>121</v>
      </c>
      <c r="GI344" s="428" t="s">
        <v>123</v>
      </c>
      <c r="GJ344" s="429"/>
      <c r="GK344" s="429"/>
      <c r="GL344" s="429">
        <f t="shared" si="2559"/>
        <v>0</v>
      </c>
      <c r="GM344" s="430"/>
      <c r="GN344" s="429">
        <f t="shared" si="2560"/>
        <v>0</v>
      </c>
      <c r="GO344" s="431"/>
      <c r="GP344" s="432"/>
      <c r="GQ344" s="432"/>
      <c r="GR344" s="429">
        <f t="shared" si="2561"/>
        <v>0</v>
      </c>
      <c r="GS344" s="430">
        <v>0.294289866351475</v>
      </c>
      <c r="GT344" s="433">
        <f t="shared" si="2562"/>
        <v>0</v>
      </c>
      <c r="GU344" s="433">
        <f t="shared" si="2563"/>
        <v>0</v>
      </c>
      <c r="GV344" s="625"/>
      <c r="GW344" s="426">
        <v>3.0</v>
      </c>
      <c r="GX344" s="427" t="s">
        <v>144</v>
      </c>
      <c r="GY344" s="428" t="s">
        <v>121</v>
      </c>
      <c r="GZ344" s="428" t="s">
        <v>123</v>
      </c>
      <c r="HA344" s="429"/>
      <c r="HB344" s="429"/>
      <c r="HC344" s="429">
        <f t="shared" si="2564"/>
        <v>0</v>
      </c>
      <c r="HD344" s="430"/>
      <c r="HE344" s="429">
        <f t="shared" si="2565"/>
        <v>0</v>
      </c>
      <c r="HF344" s="431"/>
      <c r="HG344" s="432"/>
      <c r="HH344" s="432"/>
      <c r="HI344" s="429">
        <f t="shared" si="2566"/>
        <v>0</v>
      </c>
      <c r="HJ344" s="430">
        <v>0.294289866351475</v>
      </c>
      <c r="HK344" s="433">
        <f t="shared" si="2567"/>
        <v>0</v>
      </c>
      <c r="HL344" s="433">
        <f t="shared" si="2568"/>
        <v>0</v>
      </c>
      <c r="HM344" s="625"/>
      <c r="HN344" s="426">
        <v>3.0</v>
      </c>
      <c r="HO344" s="427" t="s">
        <v>144</v>
      </c>
      <c r="HP344" s="428" t="s">
        <v>121</v>
      </c>
      <c r="HQ344" s="428" t="s">
        <v>123</v>
      </c>
      <c r="HR344" s="429"/>
      <c r="HS344" s="429"/>
      <c r="HT344" s="429">
        <f t="shared" si="2569"/>
        <v>0</v>
      </c>
      <c r="HU344" s="430"/>
      <c r="HV344" s="429">
        <f t="shared" si="2570"/>
        <v>0</v>
      </c>
      <c r="HW344" s="431"/>
      <c r="HX344" s="432"/>
      <c r="HY344" s="432"/>
      <c r="HZ344" s="429">
        <f t="shared" si="2571"/>
        <v>0</v>
      </c>
      <c r="IA344" s="430">
        <v>0.294289866351475</v>
      </c>
      <c r="IB344" s="433">
        <f t="shared" si="2572"/>
        <v>0</v>
      </c>
      <c r="IC344" s="433">
        <f t="shared" si="2573"/>
        <v>0</v>
      </c>
      <c r="ID344" s="625"/>
      <c r="IE344" s="426">
        <v>3.0</v>
      </c>
      <c r="IF344" s="427" t="s">
        <v>144</v>
      </c>
      <c r="IG344" s="428" t="s">
        <v>121</v>
      </c>
      <c r="IH344" s="428" t="s">
        <v>123</v>
      </c>
      <c r="II344" s="429"/>
      <c r="IJ344" s="429"/>
      <c r="IK344" s="429">
        <f t="shared" si="2574"/>
        <v>0</v>
      </c>
      <c r="IL344" s="430"/>
      <c r="IM344" s="429">
        <f t="shared" si="2575"/>
        <v>0</v>
      </c>
      <c r="IN344" s="431"/>
      <c r="IO344" s="432"/>
      <c r="IP344" s="432"/>
      <c r="IQ344" s="429">
        <f t="shared" si="2576"/>
        <v>0</v>
      </c>
      <c r="IR344" s="430">
        <v>0.294289866351475</v>
      </c>
      <c r="IS344" s="433">
        <f t="shared" si="2577"/>
        <v>0</v>
      </c>
      <c r="IT344" s="433">
        <f t="shared" si="2578"/>
        <v>0</v>
      </c>
      <c r="IU344" s="625"/>
      <c r="IV344" s="426">
        <v>3.0</v>
      </c>
      <c r="IW344" s="427" t="s">
        <v>144</v>
      </c>
      <c r="IX344" s="428" t="s">
        <v>121</v>
      </c>
      <c r="IY344" s="428" t="s">
        <v>123</v>
      </c>
      <c r="IZ344" s="429"/>
      <c r="JA344" s="429"/>
      <c r="JB344" s="429">
        <f t="shared" si="2579"/>
        <v>0</v>
      </c>
      <c r="JC344" s="430"/>
      <c r="JD344" s="429">
        <f t="shared" si="2580"/>
        <v>0</v>
      </c>
      <c r="JE344" s="431"/>
      <c r="JF344" s="432"/>
      <c r="JG344" s="432"/>
      <c r="JH344" s="429">
        <f t="shared" si="2581"/>
        <v>0</v>
      </c>
      <c r="JI344" s="430">
        <v>0.294289866351475</v>
      </c>
      <c r="JJ344" s="433">
        <f t="shared" si="2582"/>
        <v>0</v>
      </c>
      <c r="JK344" s="433">
        <f t="shared" si="2583"/>
        <v>0</v>
      </c>
      <c r="JL344" s="625"/>
      <c r="JM344" s="426">
        <v>3.0</v>
      </c>
      <c r="JN344" s="427" t="s">
        <v>144</v>
      </c>
      <c r="JO344" s="428" t="s">
        <v>121</v>
      </c>
      <c r="JP344" s="428" t="s">
        <v>123</v>
      </c>
      <c r="JQ344" s="429"/>
      <c r="JR344" s="429"/>
      <c r="JS344" s="429">
        <f t="shared" si="2584"/>
        <v>0</v>
      </c>
      <c r="JT344" s="430"/>
      <c r="JU344" s="429">
        <f t="shared" si="2585"/>
        <v>0</v>
      </c>
      <c r="JV344" s="431"/>
      <c r="JW344" s="432"/>
      <c r="JX344" s="432"/>
      <c r="JY344" s="429">
        <f t="shared" si="2586"/>
        <v>0</v>
      </c>
      <c r="JZ344" s="430">
        <v>0.294289866351475</v>
      </c>
      <c r="KA344" s="433">
        <f t="shared" si="2587"/>
        <v>0</v>
      </c>
      <c r="KB344" s="433">
        <f t="shared" si="2588"/>
        <v>0</v>
      </c>
      <c r="KC344" s="625"/>
      <c r="KD344" s="426">
        <v>3.0</v>
      </c>
      <c r="KE344" s="427" t="s">
        <v>144</v>
      </c>
      <c r="KF344" s="428" t="s">
        <v>121</v>
      </c>
      <c r="KG344" s="428" t="s">
        <v>123</v>
      </c>
      <c r="KH344" s="429"/>
      <c r="KI344" s="429"/>
      <c r="KJ344" s="429">
        <f t="shared" si="2589"/>
        <v>0</v>
      </c>
      <c r="KK344" s="430"/>
      <c r="KL344" s="429">
        <f t="shared" si="2590"/>
        <v>0</v>
      </c>
      <c r="KM344" s="431"/>
      <c r="KN344" s="432"/>
      <c r="KO344" s="432"/>
      <c r="KP344" s="429">
        <f t="shared" si="2591"/>
        <v>0</v>
      </c>
      <c r="KQ344" s="430">
        <v>0.294289866351475</v>
      </c>
      <c r="KR344" s="433">
        <f t="shared" si="2592"/>
        <v>0</v>
      </c>
      <c r="KS344" s="433">
        <f t="shared" si="2593"/>
        <v>0</v>
      </c>
      <c r="KT344" s="625"/>
      <c r="KU344" s="436"/>
    </row>
    <row r="345" ht="15.75" customHeight="1">
      <c r="A345" s="426">
        <v>4.0</v>
      </c>
      <c r="B345" s="427" t="s">
        <v>145</v>
      </c>
      <c r="C345" s="428" t="s">
        <v>121</v>
      </c>
      <c r="D345" s="428" t="s">
        <v>123</v>
      </c>
      <c r="E345" s="429"/>
      <c r="F345" s="429"/>
      <c r="G345" s="429">
        <f t="shared" si="2504"/>
        <v>0</v>
      </c>
      <c r="H345" s="430"/>
      <c r="I345" s="429">
        <f t="shared" si="2505"/>
        <v>0</v>
      </c>
      <c r="J345" s="431"/>
      <c r="K345" s="432"/>
      <c r="L345" s="432"/>
      <c r="M345" s="429">
        <f t="shared" si="2506"/>
        <v>0</v>
      </c>
      <c r="N345" s="430">
        <v>0.294289866351475</v>
      </c>
      <c r="O345" s="433">
        <f t="shared" si="2507"/>
        <v>0</v>
      </c>
      <c r="P345" s="433">
        <f t="shared" si="2508"/>
        <v>0</v>
      </c>
      <c r="Q345" s="625"/>
      <c r="R345" s="426">
        <v>4.0</v>
      </c>
      <c r="S345" s="427" t="s">
        <v>145</v>
      </c>
      <c r="T345" s="428" t="s">
        <v>121</v>
      </c>
      <c r="U345" s="428" t="s">
        <v>123</v>
      </c>
      <c r="V345" s="429"/>
      <c r="W345" s="429"/>
      <c r="X345" s="429">
        <f t="shared" si="2509"/>
        <v>0</v>
      </c>
      <c r="Y345" s="430"/>
      <c r="Z345" s="429">
        <f t="shared" si="2510"/>
        <v>0</v>
      </c>
      <c r="AA345" s="431"/>
      <c r="AB345" s="432"/>
      <c r="AC345" s="432"/>
      <c r="AD345" s="429">
        <f t="shared" si="2511"/>
        <v>0</v>
      </c>
      <c r="AE345" s="430">
        <v>0.294289866351475</v>
      </c>
      <c r="AF345" s="433">
        <f t="shared" si="2512"/>
        <v>0</v>
      </c>
      <c r="AG345" s="433">
        <f t="shared" si="2513"/>
        <v>0</v>
      </c>
      <c r="AH345" s="625"/>
      <c r="AI345" s="426">
        <v>4.0</v>
      </c>
      <c r="AJ345" s="427" t="s">
        <v>145</v>
      </c>
      <c r="AK345" s="428" t="s">
        <v>121</v>
      </c>
      <c r="AL345" s="428" t="s">
        <v>123</v>
      </c>
      <c r="AM345" s="429"/>
      <c r="AN345" s="429"/>
      <c r="AO345" s="429">
        <f t="shared" si="2514"/>
        <v>0</v>
      </c>
      <c r="AP345" s="430"/>
      <c r="AQ345" s="429">
        <f t="shared" si="2515"/>
        <v>0</v>
      </c>
      <c r="AR345" s="431"/>
      <c r="AS345" s="432"/>
      <c r="AT345" s="432"/>
      <c r="AU345" s="429">
        <f t="shared" si="2516"/>
        <v>0</v>
      </c>
      <c r="AV345" s="430">
        <v>0.294289866351475</v>
      </c>
      <c r="AW345" s="433">
        <f t="shared" si="2517"/>
        <v>0</v>
      </c>
      <c r="AX345" s="433">
        <f t="shared" si="2518"/>
        <v>0</v>
      </c>
      <c r="AY345" s="625"/>
      <c r="AZ345" s="426">
        <v>4.0</v>
      </c>
      <c r="BA345" s="427" t="s">
        <v>145</v>
      </c>
      <c r="BB345" s="428" t="s">
        <v>121</v>
      </c>
      <c r="BC345" s="428" t="s">
        <v>123</v>
      </c>
      <c r="BD345" s="429"/>
      <c r="BE345" s="429"/>
      <c r="BF345" s="429">
        <f t="shared" si="2519"/>
        <v>0</v>
      </c>
      <c r="BG345" s="430"/>
      <c r="BH345" s="429">
        <f t="shared" si="2520"/>
        <v>0</v>
      </c>
      <c r="BI345" s="431"/>
      <c r="BJ345" s="432"/>
      <c r="BK345" s="432"/>
      <c r="BL345" s="429">
        <f t="shared" si="2521"/>
        <v>0</v>
      </c>
      <c r="BM345" s="430">
        <v>0.294289866351475</v>
      </c>
      <c r="BN345" s="433">
        <f t="shared" si="2522"/>
        <v>0</v>
      </c>
      <c r="BO345" s="433">
        <f t="shared" si="2523"/>
        <v>0</v>
      </c>
      <c r="BP345" s="625"/>
      <c r="BQ345" s="426">
        <v>4.0</v>
      </c>
      <c r="BR345" s="427" t="s">
        <v>145</v>
      </c>
      <c r="BS345" s="428" t="s">
        <v>121</v>
      </c>
      <c r="BT345" s="428" t="s">
        <v>123</v>
      </c>
      <c r="BU345" s="429"/>
      <c r="BV345" s="429"/>
      <c r="BW345" s="429">
        <f t="shared" si="2524"/>
        <v>0</v>
      </c>
      <c r="BX345" s="430"/>
      <c r="BY345" s="429">
        <f t="shared" si="2525"/>
        <v>0</v>
      </c>
      <c r="BZ345" s="431"/>
      <c r="CA345" s="432"/>
      <c r="CB345" s="432"/>
      <c r="CC345" s="429">
        <f t="shared" si="2526"/>
        <v>0</v>
      </c>
      <c r="CD345" s="430">
        <v>0.294289866351475</v>
      </c>
      <c r="CE345" s="433">
        <f t="shared" si="2527"/>
        <v>0</v>
      </c>
      <c r="CF345" s="433">
        <f t="shared" si="2528"/>
        <v>0</v>
      </c>
      <c r="CG345" s="625"/>
      <c r="CH345" s="426">
        <v>4.0</v>
      </c>
      <c r="CI345" s="427" t="s">
        <v>145</v>
      </c>
      <c r="CJ345" s="428" t="s">
        <v>121</v>
      </c>
      <c r="CK345" s="428" t="s">
        <v>123</v>
      </c>
      <c r="CL345" s="429"/>
      <c r="CM345" s="429"/>
      <c r="CN345" s="429">
        <f t="shared" si="2529"/>
        <v>0</v>
      </c>
      <c r="CO345" s="430"/>
      <c r="CP345" s="429">
        <f t="shared" si="2530"/>
        <v>0</v>
      </c>
      <c r="CQ345" s="431"/>
      <c r="CR345" s="432"/>
      <c r="CS345" s="432"/>
      <c r="CT345" s="429">
        <f t="shared" si="2531"/>
        <v>0</v>
      </c>
      <c r="CU345" s="430">
        <v>0.294289866351475</v>
      </c>
      <c r="CV345" s="433">
        <f t="shared" si="2532"/>
        <v>0</v>
      </c>
      <c r="CW345" s="433">
        <f t="shared" si="2533"/>
        <v>0</v>
      </c>
      <c r="CX345" s="625"/>
      <c r="CY345" s="426">
        <v>4.0</v>
      </c>
      <c r="CZ345" s="427" t="s">
        <v>145</v>
      </c>
      <c r="DA345" s="428" t="s">
        <v>121</v>
      </c>
      <c r="DB345" s="428" t="s">
        <v>123</v>
      </c>
      <c r="DC345" s="429"/>
      <c r="DD345" s="429"/>
      <c r="DE345" s="429">
        <f t="shared" si="2534"/>
        <v>0</v>
      </c>
      <c r="DF345" s="430"/>
      <c r="DG345" s="429">
        <f t="shared" si="2535"/>
        <v>0</v>
      </c>
      <c r="DH345" s="431"/>
      <c r="DI345" s="432"/>
      <c r="DJ345" s="432"/>
      <c r="DK345" s="429">
        <f t="shared" si="2536"/>
        <v>0</v>
      </c>
      <c r="DL345" s="430">
        <v>0.294289866351475</v>
      </c>
      <c r="DM345" s="433">
        <f t="shared" si="2537"/>
        <v>0</v>
      </c>
      <c r="DN345" s="433">
        <f t="shared" si="2538"/>
        <v>0</v>
      </c>
      <c r="DO345" s="625"/>
      <c r="DP345" s="426">
        <v>4.0</v>
      </c>
      <c r="DQ345" s="427" t="s">
        <v>145</v>
      </c>
      <c r="DR345" s="428" t="s">
        <v>121</v>
      </c>
      <c r="DS345" s="428" t="s">
        <v>123</v>
      </c>
      <c r="DT345" s="429"/>
      <c r="DU345" s="429"/>
      <c r="DV345" s="429">
        <f t="shared" si="2539"/>
        <v>0</v>
      </c>
      <c r="DW345" s="430"/>
      <c r="DX345" s="429">
        <f t="shared" si="2540"/>
        <v>0</v>
      </c>
      <c r="DY345" s="431"/>
      <c r="DZ345" s="432"/>
      <c r="EA345" s="432"/>
      <c r="EB345" s="429">
        <f t="shared" si="2541"/>
        <v>0</v>
      </c>
      <c r="EC345" s="430">
        <v>0.294289866351475</v>
      </c>
      <c r="ED345" s="433">
        <f t="shared" si="2542"/>
        <v>0</v>
      </c>
      <c r="EE345" s="433">
        <f t="shared" si="2543"/>
        <v>0</v>
      </c>
      <c r="EF345" s="625"/>
      <c r="EG345" s="426">
        <v>4.0</v>
      </c>
      <c r="EH345" s="427" t="s">
        <v>145</v>
      </c>
      <c r="EI345" s="428" t="s">
        <v>121</v>
      </c>
      <c r="EJ345" s="428" t="s">
        <v>123</v>
      </c>
      <c r="EK345" s="429"/>
      <c r="EL345" s="429"/>
      <c r="EM345" s="429">
        <f t="shared" si="2544"/>
        <v>0</v>
      </c>
      <c r="EN345" s="430"/>
      <c r="EO345" s="429">
        <f t="shared" si="2545"/>
        <v>0</v>
      </c>
      <c r="EP345" s="431"/>
      <c r="EQ345" s="432"/>
      <c r="ER345" s="432"/>
      <c r="ES345" s="429">
        <f t="shared" si="2546"/>
        <v>0</v>
      </c>
      <c r="ET345" s="430">
        <v>0.294289866351475</v>
      </c>
      <c r="EU345" s="433">
        <f t="shared" si="2547"/>
        <v>0</v>
      </c>
      <c r="EV345" s="433">
        <f t="shared" si="2548"/>
        <v>0</v>
      </c>
      <c r="EW345" s="625"/>
      <c r="EX345" s="426">
        <v>4.0</v>
      </c>
      <c r="EY345" s="427" t="s">
        <v>145</v>
      </c>
      <c r="EZ345" s="428" t="s">
        <v>121</v>
      </c>
      <c r="FA345" s="428" t="s">
        <v>123</v>
      </c>
      <c r="FB345" s="429"/>
      <c r="FC345" s="429"/>
      <c r="FD345" s="429">
        <f t="shared" si="2549"/>
        <v>0</v>
      </c>
      <c r="FE345" s="430"/>
      <c r="FF345" s="429">
        <f t="shared" si="2550"/>
        <v>0</v>
      </c>
      <c r="FG345" s="431"/>
      <c r="FH345" s="432"/>
      <c r="FI345" s="432"/>
      <c r="FJ345" s="429">
        <f t="shared" si="2551"/>
        <v>0</v>
      </c>
      <c r="FK345" s="430">
        <v>0.294289866351475</v>
      </c>
      <c r="FL345" s="433">
        <f t="shared" si="2552"/>
        <v>0</v>
      </c>
      <c r="FM345" s="433">
        <f t="shared" si="2553"/>
        <v>0</v>
      </c>
      <c r="FN345" s="625"/>
      <c r="FO345" s="426">
        <v>4.0</v>
      </c>
      <c r="FP345" s="427" t="s">
        <v>145</v>
      </c>
      <c r="FQ345" s="428" t="s">
        <v>121</v>
      </c>
      <c r="FR345" s="428" t="s">
        <v>123</v>
      </c>
      <c r="FS345" s="429"/>
      <c r="FT345" s="429"/>
      <c r="FU345" s="429">
        <f t="shared" si="2554"/>
        <v>0</v>
      </c>
      <c r="FV345" s="430"/>
      <c r="FW345" s="429">
        <f t="shared" si="2555"/>
        <v>0</v>
      </c>
      <c r="FX345" s="431"/>
      <c r="FY345" s="432"/>
      <c r="FZ345" s="432"/>
      <c r="GA345" s="429">
        <f t="shared" si="2556"/>
        <v>0</v>
      </c>
      <c r="GB345" s="430">
        <v>0.294289866351475</v>
      </c>
      <c r="GC345" s="433">
        <f t="shared" si="2557"/>
        <v>0</v>
      </c>
      <c r="GD345" s="433">
        <f t="shared" si="2558"/>
        <v>0</v>
      </c>
      <c r="GE345" s="625"/>
      <c r="GF345" s="426">
        <v>4.0</v>
      </c>
      <c r="GG345" s="427" t="s">
        <v>145</v>
      </c>
      <c r="GH345" s="428" t="s">
        <v>121</v>
      </c>
      <c r="GI345" s="428" t="s">
        <v>123</v>
      </c>
      <c r="GJ345" s="429"/>
      <c r="GK345" s="429"/>
      <c r="GL345" s="429">
        <f t="shared" si="2559"/>
        <v>0</v>
      </c>
      <c r="GM345" s="430"/>
      <c r="GN345" s="429">
        <f t="shared" si="2560"/>
        <v>0</v>
      </c>
      <c r="GO345" s="431"/>
      <c r="GP345" s="432"/>
      <c r="GQ345" s="432"/>
      <c r="GR345" s="429">
        <f t="shared" si="2561"/>
        <v>0</v>
      </c>
      <c r="GS345" s="430">
        <v>0.294289866351475</v>
      </c>
      <c r="GT345" s="433">
        <f t="shared" si="2562"/>
        <v>0</v>
      </c>
      <c r="GU345" s="433">
        <f t="shared" si="2563"/>
        <v>0</v>
      </c>
      <c r="GV345" s="625"/>
      <c r="GW345" s="426">
        <v>4.0</v>
      </c>
      <c r="GX345" s="427" t="s">
        <v>145</v>
      </c>
      <c r="GY345" s="428" t="s">
        <v>121</v>
      </c>
      <c r="GZ345" s="428" t="s">
        <v>123</v>
      </c>
      <c r="HA345" s="429"/>
      <c r="HB345" s="429"/>
      <c r="HC345" s="429">
        <f t="shared" si="2564"/>
        <v>0</v>
      </c>
      <c r="HD345" s="430"/>
      <c r="HE345" s="429">
        <f t="shared" si="2565"/>
        <v>0</v>
      </c>
      <c r="HF345" s="431"/>
      <c r="HG345" s="432"/>
      <c r="HH345" s="432"/>
      <c r="HI345" s="429">
        <f t="shared" si="2566"/>
        <v>0</v>
      </c>
      <c r="HJ345" s="430">
        <v>0.294289866351475</v>
      </c>
      <c r="HK345" s="433">
        <f t="shared" si="2567"/>
        <v>0</v>
      </c>
      <c r="HL345" s="433">
        <f t="shared" si="2568"/>
        <v>0</v>
      </c>
      <c r="HM345" s="625"/>
      <c r="HN345" s="426">
        <v>4.0</v>
      </c>
      <c r="HO345" s="427" t="s">
        <v>145</v>
      </c>
      <c r="HP345" s="428" t="s">
        <v>121</v>
      </c>
      <c r="HQ345" s="428" t="s">
        <v>123</v>
      </c>
      <c r="HR345" s="429"/>
      <c r="HS345" s="429"/>
      <c r="HT345" s="429">
        <f t="shared" si="2569"/>
        <v>0</v>
      </c>
      <c r="HU345" s="430"/>
      <c r="HV345" s="429">
        <f t="shared" si="2570"/>
        <v>0</v>
      </c>
      <c r="HW345" s="431"/>
      <c r="HX345" s="432"/>
      <c r="HY345" s="432"/>
      <c r="HZ345" s="429">
        <f t="shared" si="2571"/>
        <v>0</v>
      </c>
      <c r="IA345" s="430">
        <v>0.294289866351475</v>
      </c>
      <c r="IB345" s="433">
        <f t="shared" si="2572"/>
        <v>0</v>
      </c>
      <c r="IC345" s="433">
        <f t="shared" si="2573"/>
        <v>0</v>
      </c>
      <c r="ID345" s="625"/>
      <c r="IE345" s="426">
        <v>4.0</v>
      </c>
      <c r="IF345" s="427" t="s">
        <v>145</v>
      </c>
      <c r="IG345" s="428" t="s">
        <v>121</v>
      </c>
      <c r="IH345" s="428" t="s">
        <v>123</v>
      </c>
      <c r="II345" s="429"/>
      <c r="IJ345" s="429"/>
      <c r="IK345" s="429">
        <f t="shared" si="2574"/>
        <v>0</v>
      </c>
      <c r="IL345" s="430"/>
      <c r="IM345" s="429">
        <f t="shared" si="2575"/>
        <v>0</v>
      </c>
      <c r="IN345" s="431"/>
      <c r="IO345" s="432"/>
      <c r="IP345" s="432"/>
      <c r="IQ345" s="429">
        <f t="shared" si="2576"/>
        <v>0</v>
      </c>
      <c r="IR345" s="430">
        <v>0.294289866351475</v>
      </c>
      <c r="IS345" s="433">
        <f t="shared" si="2577"/>
        <v>0</v>
      </c>
      <c r="IT345" s="433">
        <f t="shared" si="2578"/>
        <v>0</v>
      </c>
      <c r="IU345" s="625"/>
      <c r="IV345" s="426">
        <v>4.0</v>
      </c>
      <c r="IW345" s="427" t="s">
        <v>145</v>
      </c>
      <c r="IX345" s="428" t="s">
        <v>121</v>
      </c>
      <c r="IY345" s="428" t="s">
        <v>123</v>
      </c>
      <c r="IZ345" s="429"/>
      <c r="JA345" s="429"/>
      <c r="JB345" s="429">
        <f t="shared" si="2579"/>
        <v>0</v>
      </c>
      <c r="JC345" s="430"/>
      <c r="JD345" s="429">
        <f t="shared" si="2580"/>
        <v>0</v>
      </c>
      <c r="JE345" s="431"/>
      <c r="JF345" s="432"/>
      <c r="JG345" s="432"/>
      <c r="JH345" s="429">
        <f t="shared" si="2581"/>
        <v>0</v>
      </c>
      <c r="JI345" s="430">
        <v>0.294289866351475</v>
      </c>
      <c r="JJ345" s="433">
        <f t="shared" si="2582"/>
        <v>0</v>
      </c>
      <c r="JK345" s="433">
        <f t="shared" si="2583"/>
        <v>0</v>
      </c>
      <c r="JL345" s="625"/>
      <c r="JM345" s="426">
        <v>4.0</v>
      </c>
      <c r="JN345" s="427" t="s">
        <v>145</v>
      </c>
      <c r="JO345" s="428" t="s">
        <v>121</v>
      </c>
      <c r="JP345" s="428" t="s">
        <v>123</v>
      </c>
      <c r="JQ345" s="429"/>
      <c r="JR345" s="429"/>
      <c r="JS345" s="429">
        <f t="shared" si="2584"/>
        <v>0</v>
      </c>
      <c r="JT345" s="430"/>
      <c r="JU345" s="429">
        <f t="shared" si="2585"/>
        <v>0</v>
      </c>
      <c r="JV345" s="431"/>
      <c r="JW345" s="432"/>
      <c r="JX345" s="432"/>
      <c r="JY345" s="429">
        <f t="shared" si="2586"/>
        <v>0</v>
      </c>
      <c r="JZ345" s="430">
        <v>0.294289866351475</v>
      </c>
      <c r="KA345" s="433">
        <f t="shared" si="2587"/>
        <v>0</v>
      </c>
      <c r="KB345" s="433">
        <f t="shared" si="2588"/>
        <v>0</v>
      </c>
      <c r="KC345" s="625"/>
      <c r="KD345" s="426">
        <v>4.0</v>
      </c>
      <c r="KE345" s="427" t="s">
        <v>145</v>
      </c>
      <c r="KF345" s="428" t="s">
        <v>121</v>
      </c>
      <c r="KG345" s="428" t="s">
        <v>123</v>
      </c>
      <c r="KH345" s="429"/>
      <c r="KI345" s="429"/>
      <c r="KJ345" s="429">
        <f t="shared" si="2589"/>
        <v>0</v>
      </c>
      <c r="KK345" s="430"/>
      <c r="KL345" s="429">
        <f t="shared" si="2590"/>
        <v>0</v>
      </c>
      <c r="KM345" s="431"/>
      <c r="KN345" s="432"/>
      <c r="KO345" s="432"/>
      <c r="KP345" s="429">
        <f t="shared" si="2591"/>
        <v>0</v>
      </c>
      <c r="KQ345" s="430">
        <v>0.294289866351475</v>
      </c>
      <c r="KR345" s="433">
        <f t="shared" si="2592"/>
        <v>0</v>
      </c>
      <c r="KS345" s="433">
        <f t="shared" si="2593"/>
        <v>0</v>
      </c>
      <c r="KT345" s="625"/>
      <c r="KU345" s="436"/>
    </row>
    <row r="346" ht="15.75" customHeight="1">
      <c r="A346" s="426">
        <v>5.0</v>
      </c>
      <c r="B346" s="427" t="s">
        <v>146</v>
      </c>
      <c r="C346" s="428" t="s">
        <v>121</v>
      </c>
      <c r="D346" s="428" t="s">
        <v>123</v>
      </c>
      <c r="E346" s="429"/>
      <c r="F346" s="429"/>
      <c r="G346" s="429">
        <f t="shared" si="2504"/>
        <v>0</v>
      </c>
      <c r="H346" s="430"/>
      <c r="I346" s="429">
        <f t="shared" si="2505"/>
        <v>0</v>
      </c>
      <c r="J346" s="431"/>
      <c r="K346" s="432"/>
      <c r="L346" s="432"/>
      <c r="M346" s="429">
        <f t="shared" si="2506"/>
        <v>0</v>
      </c>
      <c r="N346" s="430">
        <v>0.294289866351475</v>
      </c>
      <c r="O346" s="433">
        <f t="shared" si="2507"/>
        <v>0</v>
      </c>
      <c r="P346" s="433">
        <f t="shared" si="2508"/>
        <v>0</v>
      </c>
      <c r="Q346" s="625"/>
      <c r="R346" s="426">
        <v>5.0</v>
      </c>
      <c r="S346" s="427" t="s">
        <v>146</v>
      </c>
      <c r="T346" s="428" t="s">
        <v>121</v>
      </c>
      <c r="U346" s="428" t="s">
        <v>123</v>
      </c>
      <c r="V346" s="429"/>
      <c r="W346" s="429"/>
      <c r="X346" s="429">
        <f t="shared" si="2509"/>
        <v>0</v>
      </c>
      <c r="Y346" s="430"/>
      <c r="Z346" s="429">
        <f t="shared" si="2510"/>
        <v>0</v>
      </c>
      <c r="AA346" s="431"/>
      <c r="AB346" s="432"/>
      <c r="AC346" s="432"/>
      <c r="AD346" s="429">
        <f t="shared" si="2511"/>
        <v>0</v>
      </c>
      <c r="AE346" s="430">
        <v>0.294289866351475</v>
      </c>
      <c r="AF346" s="433">
        <f t="shared" si="2512"/>
        <v>0</v>
      </c>
      <c r="AG346" s="433">
        <f t="shared" si="2513"/>
        <v>0</v>
      </c>
      <c r="AH346" s="625"/>
      <c r="AI346" s="426">
        <v>5.0</v>
      </c>
      <c r="AJ346" s="427" t="s">
        <v>146</v>
      </c>
      <c r="AK346" s="428" t="s">
        <v>121</v>
      </c>
      <c r="AL346" s="428" t="s">
        <v>123</v>
      </c>
      <c r="AM346" s="429"/>
      <c r="AN346" s="429"/>
      <c r="AO346" s="429">
        <f t="shared" si="2514"/>
        <v>0</v>
      </c>
      <c r="AP346" s="430"/>
      <c r="AQ346" s="429">
        <f t="shared" si="2515"/>
        <v>0</v>
      </c>
      <c r="AR346" s="431"/>
      <c r="AS346" s="432"/>
      <c r="AT346" s="432"/>
      <c r="AU346" s="429">
        <f t="shared" si="2516"/>
        <v>0</v>
      </c>
      <c r="AV346" s="430">
        <v>0.294289866351475</v>
      </c>
      <c r="AW346" s="433">
        <f t="shared" si="2517"/>
        <v>0</v>
      </c>
      <c r="AX346" s="433">
        <f t="shared" si="2518"/>
        <v>0</v>
      </c>
      <c r="AY346" s="625"/>
      <c r="AZ346" s="426">
        <v>5.0</v>
      </c>
      <c r="BA346" s="427" t="s">
        <v>146</v>
      </c>
      <c r="BB346" s="428" t="s">
        <v>121</v>
      </c>
      <c r="BC346" s="428" t="s">
        <v>123</v>
      </c>
      <c r="BD346" s="429"/>
      <c r="BE346" s="429"/>
      <c r="BF346" s="429">
        <f t="shared" si="2519"/>
        <v>0</v>
      </c>
      <c r="BG346" s="430"/>
      <c r="BH346" s="429">
        <f t="shared" si="2520"/>
        <v>0</v>
      </c>
      <c r="BI346" s="431"/>
      <c r="BJ346" s="432"/>
      <c r="BK346" s="432"/>
      <c r="BL346" s="429">
        <f t="shared" si="2521"/>
        <v>0</v>
      </c>
      <c r="BM346" s="430">
        <v>0.294289866351475</v>
      </c>
      <c r="BN346" s="433">
        <f t="shared" si="2522"/>
        <v>0</v>
      </c>
      <c r="BO346" s="433">
        <f t="shared" si="2523"/>
        <v>0</v>
      </c>
      <c r="BP346" s="625"/>
      <c r="BQ346" s="426">
        <v>5.0</v>
      </c>
      <c r="BR346" s="427" t="s">
        <v>146</v>
      </c>
      <c r="BS346" s="428" t="s">
        <v>121</v>
      </c>
      <c r="BT346" s="428" t="s">
        <v>123</v>
      </c>
      <c r="BU346" s="429"/>
      <c r="BV346" s="429"/>
      <c r="BW346" s="429">
        <f t="shared" si="2524"/>
        <v>0</v>
      </c>
      <c r="BX346" s="430"/>
      <c r="BY346" s="429">
        <f t="shared" si="2525"/>
        <v>0</v>
      </c>
      <c r="BZ346" s="431"/>
      <c r="CA346" s="432"/>
      <c r="CB346" s="432"/>
      <c r="CC346" s="429">
        <f t="shared" si="2526"/>
        <v>0</v>
      </c>
      <c r="CD346" s="430">
        <v>0.294289866351475</v>
      </c>
      <c r="CE346" s="433">
        <f t="shared" si="2527"/>
        <v>0</v>
      </c>
      <c r="CF346" s="433">
        <f t="shared" si="2528"/>
        <v>0</v>
      </c>
      <c r="CG346" s="625"/>
      <c r="CH346" s="426">
        <v>5.0</v>
      </c>
      <c r="CI346" s="427" t="s">
        <v>146</v>
      </c>
      <c r="CJ346" s="428" t="s">
        <v>121</v>
      </c>
      <c r="CK346" s="428" t="s">
        <v>123</v>
      </c>
      <c r="CL346" s="429"/>
      <c r="CM346" s="429"/>
      <c r="CN346" s="429">
        <f t="shared" si="2529"/>
        <v>0</v>
      </c>
      <c r="CO346" s="430"/>
      <c r="CP346" s="429">
        <f t="shared" si="2530"/>
        <v>0</v>
      </c>
      <c r="CQ346" s="431"/>
      <c r="CR346" s="432"/>
      <c r="CS346" s="432"/>
      <c r="CT346" s="429">
        <f t="shared" si="2531"/>
        <v>0</v>
      </c>
      <c r="CU346" s="430">
        <v>0.294289866351475</v>
      </c>
      <c r="CV346" s="433">
        <f t="shared" si="2532"/>
        <v>0</v>
      </c>
      <c r="CW346" s="433">
        <f t="shared" si="2533"/>
        <v>0</v>
      </c>
      <c r="CX346" s="625"/>
      <c r="CY346" s="426">
        <v>5.0</v>
      </c>
      <c r="CZ346" s="427" t="s">
        <v>146</v>
      </c>
      <c r="DA346" s="428" t="s">
        <v>121</v>
      </c>
      <c r="DB346" s="428" t="s">
        <v>123</v>
      </c>
      <c r="DC346" s="429"/>
      <c r="DD346" s="429"/>
      <c r="DE346" s="429">
        <f t="shared" si="2534"/>
        <v>0</v>
      </c>
      <c r="DF346" s="430"/>
      <c r="DG346" s="429">
        <f t="shared" si="2535"/>
        <v>0</v>
      </c>
      <c r="DH346" s="431"/>
      <c r="DI346" s="432"/>
      <c r="DJ346" s="432"/>
      <c r="DK346" s="429">
        <f t="shared" si="2536"/>
        <v>0</v>
      </c>
      <c r="DL346" s="430">
        <v>0.294289866351475</v>
      </c>
      <c r="DM346" s="433">
        <f t="shared" si="2537"/>
        <v>0</v>
      </c>
      <c r="DN346" s="433">
        <f t="shared" si="2538"/>
        <v>0</v>
      </c>
      <c r="DO346" s="625"/>
      <c r="DP346" s="426">
        <v>5.0</v>
      </c>
      <c r="DQ346" s="427" t="s">
        <v>146</v>
      </c>
      <c r="DR346" s="428" t="s">
        <v>121</v>
      </c>
      <c r="DS346" s="428" t="s">
        <v>123</v>
      </c>
      <c r="DT346" s="429"/>
      <c r="DU346" s="429"/>
      <c r="DV346" s="429">
        <f t="shared" si="2539"/>
        <v>0</v>
      </c>
      <c r="DW346" s="430"/>
      <c r="DX346" s="429">
        <f t="shared" si="2540"/>
        <v>0</v>
      </c>
      <c r="DY346" s="431"/>
      <c r="DZ346" s="432"/>
      <c r="EA346" s="432"/>
      <c r="EB346" s="429">
        <f t="shared" si="2541"/>
        <v>0</v>
      </c>
      <c r="EC346" s="430">
        <v>0.294289866351475</v>
      </c>
      <c r="ED346" s="433">
        <f t="shared" si="2542"/>
        <v>0</v>
      </c>
      <c r="EE346" s="433">
        <f t="shared" si="2543"/>
        <v>0</v>
      </c>
      <c r="EF346" s="625"/>
      <c r="EG346" s="426">
        <v>5.0</v>
      </c>
      <c r="EH346" s="427" t="s">
        <v>146</v>
      </c>
      <c r="EI346" s="428" t="s">
        <v>121</v>
      </c>
      <c r="EJ346" s="428" t="s">
        <v>123</v>
      </c>
      <c r="EK346" s="429"/>
      <c r="EL346" s="429"/>
      <c r="EM346" s="429">
        <f t="shared" si="2544"/>
        <v>0</v>
      </c>
      <c r="EN346" s="430"/>
      <c r="EO346" s="429">
        <f t="shared" si="2545"/>
        <v>0</v>
      </c>
      <c r="EP346" s="431"/>
      <c r="EQ346" s="432"/>
      <c r="ER346" s="432"/>
      <c r="ES346" s="429">
        <f t="shared" si="2546"/>
        <v>0</v>
      </c>
      <c r="ET346" s="430">
        <v>0.294289866351475</v>
      </c>
      <c r="EU346" s="433">
        <f t="shared" si="2547"/>
        <v>0</v>
      </c>
      <c r="EV346" s="433">
        <f t="shared" si="2548"/>
        <v>0</v>
      </c>
      <c r="EW346" s="625"/>
      <c r="EX346" s="426">
        <v>5.0</v>
      </c>
      <c r="EY346" s="427" t="s">
        <v>146</v>
      </c>
      <c r="EZ346" s="428" t="s">
        <v>121</v>
      </c>
      <c r="FA346" s="428" t="s">
        <v>123</v>
      </c>
      <c r="FB346" s="429"/>
      <c r="FC346" s="429"/>
      <c r="FD346" s="429">
        <f t="shared" si="2549"/>
        <v>0</v>
      </c>
      <c r="FE346" s="430"/>
      <c r="FF346" s="429">
        <f t="shared" si="2550"/>
        <v>0</v>
      </c>
      <c r="FG346" s="431"/>
      <c r="FH346" s="432"/>
      <c r="FI346" s="432"/>
      <c r="FJ346" s="429">
        <f t="shared" si="2551"/>
        <v>0</v>
      </c>
      <c r="FK346" s="430">
        <v>0.294289866351475</v>
      </c>
      <c r="FL346" s="433">
        <f t="shared" si="2552"/>
        <v>0</v>
      </c>
      <c r="FM346" s="433">
        <f t="shared" si="2553"/>
        <v>0</v>
      </c>
      <c r="FN346" s="625"/>
      <c r="FO346" s="426">
        <v>5.0</v>
      </c>
      <c r="FP346" s="427" t="s">
        <v>146</v>
      </c>
      <c r="FQ346" s="428" t="s">
        <v>121</v>
      </c>
      <c r="FR346" s="428" t="s">
        <v>123</v>
      </c>
      <c r="FS346" s="429"/>
      <c r="FT346" s="429"/>
      <c r="FU346" s="429">
        <f t="shared" si="2554"/>
        <v>0</v>
      </c>
      <c r="FV346" s="430"/>
      <c r="FW346" s="429">
        <f t="shared" si="2555"/>
        <v>0</v>
      </c>
      <c r="FX346" s="431"/>
      <c r="FY346" s="432"/>
      <c r="FZ346" s="432"/>
      <c r="GA346" s="429">
        <f t="shared" si="2556"/>
        <v>0</v>
      </c>
      <c r="GB346" s="430">
        <v>0.294289866351475</v>
      </c>
      <c r="GC346" s="433">
        <f t="shared" si="2557"/>
        <v>0</v>
      </c>
      <c r="GD346" s="433">
        <f t="shared" si="2558"/>
        <v>0</v>
      </c>
      <c r="GE346" s="625"/>
      <c r="GF346" s="426">
        <v>5.0</v>
      </c>
      <c r="GG346" s="427" t="s">
        <v>146</v>
      </c>
      <c r="GH346" s="428" t="s">
        <v>121</v>
      </c>
      <c r="GI346" s="428" t="s">
        <v>123</v>
      </c>
      <c r="GJ346" s="429"/>
      <c r="GK346" s="429"/>
      <c r="GL346" s="429">
        <f t="shared" si="2559"/>
        <v>0</v>
      </c>
      <c r="GM346" s="430"/>
      <c r="GN346" s="429">
        <f t="shared" si="2560"/>
        <v>0</v>
      </c>
      <c r="GO346" s="431"/>
      <c r="GP346" s="432"/>
      <c r="GQ346" s="432"/>
      <c r="GR346" s="429">
        <f t="shared" si="2561"/>
        <v>0</v>
      </c>
      <c r="GS346" s="430">
        <v>0.294289866351475</v>
      </c>
      <c r="GT346" s="433">
        <f t="shared" si="2562"/>
        <v>0</v>
      </c>
      <c r="GU346" s="433">
        <f t="shared" si="2563"/>
        <v>0</v>
      </c>
      <c r="GV346" s="625"/>
      <c r="GW346" s="426">
        <v>5.0</v>
      </c>
      <c r="GX346" s="427" t="s">
        <v>146</v>
      </c>
      <c r="GY346" s="428" t="s">
        <v>121</v>
      </c>
      <c r="GZ346" s="428" t="s">
        <v>123</v>
      </c>
      <c r="HA346" s="429"/>
      <c r="HB346" s="429"/>
      <c r="HC346" s="429">
        <f t="shared" si="2564"/>
        <v>0</v>
      </c>
      <c r="HD346" s="430"/>
      <c r="HE346" s="429">
        <f t="shared" si="2565"/>
        <v>0</v>
      </c>
      <c r="HF346" s="431"/>
      <c r="HG346" s="432"/>
      <c r="HH346" s="432"/>
      <c r="HI346" s="429">
        <f t="shared" si="2566"/>
        <v>0</v>
      </c>
      <c r="HJ346" s="430">
        <v>0.294289866351475</v>
      </c>
      <c r="HK346" s="433">
        <f t="shared" si="2567"/>
        <v>0</v>
      </c>
      <c r="HL346" s="433">
        <f t="shared" si="2568"/>
        <v>0</v>
      </c>
      <c r="HM346" s="625"/>
      <c r="HN346" s="426">
        <v>5.0</v>
      </c>
      <c r="HO346" s="427" t="s">
        <v>146</v>
      </c>
      <c r="HP346" s="428" t="s">
        <v>121</v>
      </c>
      <c r="HQ346" s="428" t="s">
        <v>123</v>
      </c>
      <c r="HR346" s="429"/>
      <c r="HS346" s="429"/>
      <c r="HT346" s="429">
        <f t="shared" si="2569"/>
        <v>0</v>
      </c>
      <c r="HU346" s="430"/>
      <c r="HV346" s="429">
        <f t="shared" si="2570"/>
        <v>0</v>
      </c>
      <c r="HW346" s="431"/>
      <c r="HX346" s="432"/>
      <c r="HY346" s="432"/>
      <c r="HZ346" s="429">
        <f t="shared" si="2571"/>
        <v>0</v>
      </c>
      <c r="IA346" s="430">
        <v>0.294289866351475</v>
      </c>
      <c r="IB346" s="433">
        <f t="shared" si="2572"/>
        <v>0</v>
      </c>
      <c r="IC346" s="433">
        <f t="shared" si="2573"/>
        <v>0</v>
      </c>
      <c r="ID346" s="625"/>
      <c r="IE346" s="426">
        <v>5.0</v>
      </c>
      <c r="IF346" s="427" t="s">
        <v>146</v>
      </c>
      <c r="IG346" s="428" t="s">
        <v>121</v>
      </c>
      <c r="IH346" s="428" t="s">
        <v>123</v>
      </c>
      <c r="II346" s="429"/>
      <c r="IJ346" s="429"/>
      <c r="IK346" s="429">
        <f t="shared" si="2574"/>
        <v>0</v>
      </c>
      <c r="IL346" s="430"/>
      <c r="IM346" s="429">
        <f t="shared" si="2575"/>
        <v>0</v>
      </c>
      <c r="IN346" s="431"/>
      <c r="IO346" s="432"/>
      <c r="IP346" s="432"/>
      <c r="IQ346" s="429">
        <f t="shared" si="2576"/>
        <v>0</v>
      </c>
      <c r="IR346" s="430">
        <v>0.294289866351475</v>
      </c>
      <c r="IS346" s="433">
        <f t="shared" si="2577"/>
        <v>0</v>
      </c>
      <c r="IT346" s="433">
        <f t="shared" si="2578"/>
        <v>0</v>
      </c>
      <c r="IU346" s="625"/>
      <c r="IV346" s="426">
        <v>5.0</v>
      </c>
      <c r="IW346" s="427" t="s">
        <v>146</v>
      </c>
      <c r="IX346" s="428" t="s">
        <v>121</v>
      </c>
      <c r="IY346" s="428" t="s">
        <v>123</v>
      </c>
      <c r="IZ346" s="429"/>
      <c r="JA346" s="429"/>
      <c r="JB346" s="429">
        <f t="shared" si="2579"/>
        <v>0</v>
      </c>
      <c r="JC346" s="430"/>
      <c r="JD346" s="429">
        <f t="shared" si="2580"/>
        <v>0</v>
      </c>
      <c r="JE346" s="431"/>
      <c r="JF346" s="432"/>
      <c r="JG346" s="432"/>
      <c r="JH346" s="429">
        <f t="shared" si="2581"/>
        <v>0</v>
      </c>
      <c r="JI346" s="430">
        <v>0.294289866351475</v>
      </c>
      <c r="JJ346" s="433">
        <f t="shared" si="2582"/>
        <v>0</v>
      </c>
      <c r="JK346" s="433">
        <f t="shared" si="2583"/>
        <v>0</v>
      </c>
      <c r="JL346" s="625"/>
      <c r="JM346" s="426">
        <v>5.0</v>
      </c>
      <c r="JN346" s="427" t="s">
        <v>146</v>
      </c>
      <c r="JO346" s="428" t="s">
        <v>121</v>
      </c>
      <c r="JP346" s="428" t="s">
        <v>123</v>
      </c>
      <c r="JQ346" s="429"/>
      <c r="JR346" s="429"/>
      <c r="JS346" s="429">
        <f t="shared" si="2584"/>
        <v>0</v>
      </c>
      <c r="JT346" s="430"/>
      <c r="JU346" s="429">
        <f t="shared" si="2585"/>
        <v>0</v>
      </c>
      <c r="JV346" s="431"/>
      <c r="JW346" s="432"/>
      <c r="JX346" s="432"/>
      <c r="JY346" s="429">
        <f t="shared" si="2586"/>
        <v>0</v>
      </c>
      <c r="JZ346" s="430">
        <v>0.294289866351475</v>
      </c>
      <c r="KA346" s="433">
        <f t="shared" si="2587"/>
        <v>0</v>
      </c>
      <c r="KB346" s="433">
        <f t="shared" si="2588"/>
        <v>0</v>
      </c>
      <c r="KC346" s="625"/>
      <c r="KD346" s="426">
        <v>5.0</v>
      </c>
      <c r="KE346" s="427" t="s">
        <v>146</v>
      </c>
      <c r="KF346" s="428" t="s">
        <v>121</v>
      </c>
      <c r="KG346" s="428" t="s">
        <v>123</v>
      </c>
      <c r="KH346" s="429"/>
      <c r="KI346" s="429"/>
      <c r="KJ346" s="429">
        <f t="shared" si="2589"/>
        <v>0</v>
      </c>
      <c r="KK346" s="430"/>
      <c r="KL346" s="429">
        <f t="shared" si="2590"/>
        <v>0</v>
      </c>
      <c r="KM346" s="431"/>
      <c r="KN346" s="432"/>
      <c r="KO346" s="432"/>
      <c r="KP346" s="429">
        <f t="shared" si="2591"/>
        <v>0</v>
      </c>
      <c r="KQ346" s="430">
        <v>0.294289866351475</v>
      </c>
      <c r="KR346" s="433">
        <f t="shared" si="2592"/>
        <v>0</v>
      </c>
      <c r="KS346" s="433">
        <f t="shared" si="2593"/>
        <v>0</v>
      </c>
      <c r="KT346" s="625"/>
      <c r="KU346" s="436"/>
    </row>
    <row r="347" ht="15.75" customHeight="1">
      <c r="A347" s="426">
        <v>6.0</v>
      </c>
      <c r="B347" s="427" t="s">
        <v>132</v>
      </c>
      <c r="C347" s="428" t="s">
        <v>121</v>
      </c>
      <c r="D347" s="428" t="s">
        <v>123</v>
      </c>
      <c r="E347" s="429"/>
      <c r="F347" s="429"/>
      <c r="G347" s="429">
        <f t="shared" si="2504"/>
        <v>0</v>
      </c>
      <c r="H347" s="430"/>
      <c r="I347" s="429">
        <f t="shared" si="2505"/>
        <v>0</v>
      </c>
      <c r="J347" s="431"/>
      <c r="K347" s="432"/>
      <c r="L347" s="432"/>
      <c r="M347" s="429">
        <f t="shared" si="2506"/>
        <v>0</v>
      </c>
      <c r="N347" s="430">
        <v>0.294289866351475</v>
      </c>
      <c r="O347" s="433">
        <f t="shared" si="2507"/>
        <v>0</v>
      </c>
      <c r="P347" s="433">
        <f t="shared" si="2508"/>
        <v>0</v>
      </c>
      <c r="Q347" s="625"/>
      <c r="R347" s="426">
        <v>6.0</v>
      </c>
      <c r="S347" s="427" t="s">
        <v>132</v>
      </c>
      <c r="T347" s="428" t="s">
        <v>121</v>
      </c>
      <c r="U347" s="428" t="s">
        <v>123</v>
      </c>
      <c r="V347" s="429"/>
      <c r="W347" s="429"/>
      <c r="X347" s="429">
        <f t="shared" si="2509"/>
        <v>0</v>
      </c>
      <c r="Y347" s="430"/>
      <c r="Z347" s="429">
        <f t="shared" si="2510"/>
        <v>0</v>
      </c>
      <c r="AA347" s="431"/>
      <c r="AB347" s="432"/>
      <c r="AC347" s="432"/>
      <c r="AD347" s="429">
        <f t="shared" si="2511"/>
        <v>0</v>
      </c>
      <c r="AE347" s="430">
        <v>0.294289866351475</v>
      </c>
      <c r="AF347" s="433">
        <f t="shared" si="2512"/>
        <v>0</v>
      </c>
      <c r="AG347" s="433">
        <f t="shared" si="2513"/>
        <v>0</v>
      </c>
      <c r="AH347" s="625"/>
      <c r="AI347" s="426">
        <v>6.0</v>
      </c>
      <c r="AJ347" s="427" t="s">
        <v>132</v>
      </c>
      <c r="AK347" s="428" t="s">
        <v>121</v>
      </c>
      <c r="AL347" s="428" t="s">
        <v>123</v>
      </c>
      <c r="AM347" s="429"/>
      <c r="AN347" s="429"/>
      <c r="AO347" s="429">
        <f t="shared" si="2514"/>
        <v>0</v>
      </c>
      <c r="AP347" s="430"/>
      <c r="AQ347" s="429">
        <f t="shared" si="2515"/>
        <v>0</v>
      </c>
      <c r="AR347" s="431"/>
      <c r="AS347" s="432"/>
      <c r="AT347" s="432"/>
      <c r="AU347" s="429">
        <f t="shared" si="2516"/>
        <v>0</v>
      </c>
      <c r="AV347" s="430">
        <v>0.294289866351475</v>
      </c>
      <c r="AW347" s="433">
        <f t="shared" si="2517"/>
        <v>0</v>
      </c>
      <c r="AX347" s="433">
        <f t="shared" si="2518"/>
        <v>0</v>
      </c>
      <c r="AY347" s="625"/>
      <c r="AZ347" s="426">
        <v>6.0</v>
      </c>
      <c r="BA347" s="427" t="s">
        <v>132</v>
      </c>
      <c r="BB347" s="428" t="s">
        <v>121</v>
      </c>
      <c r="BC347" s="428" t="s">
        <v>123</v>
      </c>
      <c r="BD347" s="429"/>
      <c r="BE347" s="429"/>
      <c r="BF347" s="429">
        <f t="shared" si="2519"/>
        <v>0</v>
      </c>
      <c r="BG347" s="430"/>
      <c r="BH347" s="429">
        <f t="shared" si="2520"/>
        <v>0</v>
      </c>
      <c r="BI347" s="431"/>
      <c r="BJ347" s="432"/>
      <c r="BK347" s="432"/>
      <c r="BL347" s="429">
        <f t="shared" si="2521"/>
        <v>0</v>
      </c>
      <c r="BM347" s="430">
        <v>0.294289866351475</v>
      </c>
      <c r="BN347" s="433">
        <f t="shared" si="2522"/>
        <v>0</v>
      </c>
      <c r="BO347" s="433">
        <f t="shared" si="2523"/>
        <v>0</v>
      </c>
      <c r="BP347" s="625"/>
      <c r="BQ347" s="426">
        <v>6.0</v>
      </c>
      <c r="BR347" s="427" t="s">
        <v>132</v>
      </c>
      <c r="BS347" s="428" t="s">
        <v>121</v>
      </c>
      <c r="BT347" s="428" t="s">
        <v>123</v>
      </c>
      <c r="BU347" s="429"/>
      <c r="BV347" s="429"/>
      <c r="BW347" s="429">
        <f t="shared" si="2524"/>
        <v>0</v>
      </c>
      <c r="BX347" s="430"/>
      <c r="BY347" s="429">
        <f t="shared" si="2525"/>
        <v>0</v>
      </c>
      <c r="BZ347" s="431"/>
      <c r="CA347" s="432"/>
      <c r="CB347" s="432"/>
      <c r="CC347" s="429">
        <f t="shared" si="2526"/>
        <v>0</v>
      </c>
      <c r="CD347" s="430">
        <v>0.294289866351475</v>
      </c>
      <c r="CE347" s="433">
        <f t="shared" si="2527"/>
        <v>0</v>
      </c>
      <c r="CF347" s="433">
        <f t="shared" si="2528"/>
        <v>0</v>
      </c>
      <c r="CG347" s="625"/>
      <c r="CH347" s="426">
        <v>6.0</v>
      </c>
      <c r="CI347" s="427" t="s">
        <v>132</v>
      </c>
      <c r="CJ347" s="428" t="s">
        <v>121</v>
      </c>
      <c r="CK347" s="428" t="s">
        <v>123</v>
      </c>
      <c r="CL347" s="429"/>
      <c r="CM347" s="429"/>
      <c r="CN347" s="429">
        <f t="shared" si="2529"/>
        <v>0</v>
      </c>
      <c r="CO347" s="430"/>
      <c r="CP347" s="429">
        <f t="shared" si="2530"/>
        <v>0</v>
      </c>
      <c r="CQ347" s="431"/>
      <c r="CR347" s="432"/>
      <c r="CS347" s="432"/>
      <c r="CT347" s="429">
        <f t="shared" si="2531"/>
        <v>0</v>
      </c>
      <c r="CU347" s="430">
        <v>0.294289866351475</v>
      </c>
      <c r="CV347" s="433">
        <f t="shared" si="2532"/>
        <v>0</v>
      </c>
      <c r="CW347" s="433">
        <f t="shared" si="2533"/>
        <v>0</v>
      </c>
      <c r="CX347" s="625"/>
      <c r="CY347" s="426">
        <v>6.0</v>
      </c>
      <c r="CZ347" s="427" t="s">
        <v>132</v>
      </c>
      <c r="DA347" s="428" t="s">
        <v>121</v>
      </c>
      <c r="DB347" s="428" t="s">
        <v>123</v>
      </c>
      <c r="DC347" s="429"/>
      <c r="DD347" s="429"/>
      <c r="DE347" s="429">
        <f t="shared" si="2534"/>
        <v>0</v>
      </c>
      <c r="DF347" s="430"/>
      <c r="DG347" s="429">
        <f t="shared" si="2535"/>
        <v>0</v>
      </c>
      <c r="DH347" s="431"/>
      <c r="DI347" s="432"/>
      <c r="DJ347" s="432"/>
      <c r="DK347" s="429">
        <f t="shared" si="2536"/>
        <v>0</v>
      </c>
      <c r="DL347" s="430">
        <v>0.294289866351475</v>
      </c>
      <c r="DM347" s="433">
        <f t="shared" si="2537"/>
        <v>0</v>
      </c>
      <c r="DN347" s="433">
        <f t="shared" si="2538"/>
        <v>0</v>
      </c>
      <c r="DO347" s="625"/>
      <c r="DP347" s="426">
        <v>6.0</v>
      </c>
      <c r="DQ347" s="427" t="s">
        <v>132</v>
      </c>
      <c r="DR347" s="428" t="s">
        <v>121</v>
      </c>
      <c r="DS347" s="428" t="s">
        <v>123</v>
      </c>
      <c r="DT347" s="429"/>
      <c r="DU347" s="429"/>
      <c r="DV347" s="429">
        <f t="shared" si="2539"/>
        <v>0</v>
      </c>
      <c r="DW347" s="430"/>
      <c r="DX347" s="429">
        <f t="shared" si="2540"/>
        <v>0</v>
      </c>
      <c r="DY347" s="431"/>
      <c r="DZ347" s="432"/>
      <c r="EA347" s="432"/>
      <c r="EB347" s="429">
        <f t="shared" si="2541"/>
        <v>0</v>
      </c>
      <c r="EC347" s="430">
        <v>0.294289866351475</v>
      </c>
      <c r="ED347" s="433">
        <f t="shared" si="2542"/>
        <v>0</v>
      </c>
      <c r="EE347" s="433">
        <f t="shared" si="2543"/>
        <v>0</v>
      </c>
      <c r="EF347" s="625"/>
      <c r="EG347" s="426">
        <v>6.0</v>
      </c>
      <c r="EH347" s="427" t="s">
        <v>132</v>
      </c>
      <c r="EI347" s="428" t="s">
        <v>121</v>
      </c>
      <c r="EJ347" s="428" t="s">
        <v>123</v>
      </c>
      <c r="EK347" s="429"/>
      <c r="EL347" s="429"/>
      <c r="EM347" s="429">
        <f t="shared" si="2544"/>
        <v>0</v>
      </c>
      <c r="EN347" s="430"/>
      <c r="EO347" s="429">
        <f t="shared" si="2545"/>
        <v>0</v>
      </c>
      <c r="EP347" s="431"/>
      <c r="EQ347" s="432"/>
      <c r="ER347" s="432"/>
      <c r="ES347" s="429">
        <f t="shared" si="2546"/>
        <v>0</v>
      </c>
      <c r="ET347" s="430">
        <v>0.294289866351475</v>
      </c>
      <c r="EU347" s="433">
        <f t="shared" si="2547"/>
        <v>0</v>
      </c>
      <c r="EV347" s="433">
        <f t="shared" si="2548"/>
        <v>0</v>
      </c>
      <c r="EW347" s="625"/>
      <c r="EX347" s="426">
        <v>6.0</v>
      </c>
      <c r="EY347" s="427" t="s">
        <v>132</v>
      </c>
      <c r="EZ347" s="428" t="s">
        <v>121</v>
      </c>
      <c r="FA347" s="428" t="s">
        <v>123</v>
      </c>
      <c r="FB347" s="429"/>
      <c r="FC347" s="429"/>
      <c r="FD347" s="429">
        <f t="shared" si="2549"/>
        <v>0</v>
      </c>
      <c r="FE347" s="430"/>
      <c r="FF347" s="429">
        <f t="shared" si="2550"/>
        <v>0</v>
      </c>
      <c r="FG347" s="431"/>
      <c r="FH347" s="432"/>
      <c r="FI347" s="432"/>
      <c r="FJ347" s="429">
        <f t="shared" si="2551"/>
        <v>0</v>
      </c>
      <c r="FK347" s="430">
        <v>0.294289866351475</v>
      </c>
      <c r="FL347" s="433">
        <f t="shared" si="2552"/>
        <v>0</v>
      </c>
      <c r="FM347" s="433">
        <f t="shared" si="2553"/>
        <v>0</v>
      </c>
      <c r="FN347" s="625"/>
      <c r="FO347" s="426">
        <v>6.0</v>
      </c>
      <c r="FP347" s="427" t="s">
        <v>132</v>
      </c>
      <c r="FQ347" s="428" t="s">
        <v>121</v>
      </c>
      <c r="FR347" s="428" t="s">
        <v>123</v>
      </c>
      <c r="FS347" s="429"/>
      <c r="FT347" s="429"/>
      <c r="FU347" s="429">
        <f t="shared" si="2554"/>
        <v>0</v>
      </c>
      <c r="FV347" s="430"/>
      <c r="FW347" s="429">
        <f t="shared" si="2555"/>
        <v>0</v>
      </c>
      <c r="FX347" s="431"/>
      <c r="FY347" s="432"/>
      <c r="FZ347" s="432"/>
      <c r="GA347" s="429">
        <f t="shared" si="2556"/>
        <v>0</v>
      </c>
      <c r="GB347" s="430">
        <v>0.294289866351475</v>
      </c>
      <c r="GC347" s="433">
        <f t="shared" si="2557"/>
        <v>0</v>
      </c>
      <c r="GD347" s="433">
        <f t="shared" si="2558"/>
        <v>0</v>
      </c>
      <c r="GE347" s="625"/>
      <c r="GF347" s="426">
        <v>6.0</v>
      </c>
      <c r="GG347" s="427" t="s">
        <v>132</v>
      </c>
      <c r="GH347" s="428" t="s">
        <v>121</v>
      </c>
      <c r="GI347" s="428" t="s">
        <v>123</v>
      </c>
      <c r="GJ347" s="429"/>
      <c r="GK347" s="429"/>
      <c r="GL347" s="429">
        <f t="shared" si="2559"/>
        <v>0</v>
      </c>
      <c r="GM347" s="430"/>
      <c r="GN347" s="429">
        <f t="shared" si="2560"/>
        <v>0</v>
      </c>
      <c r="GO347" s="431"/>
      <c r="GP347" s="432"/>
      <c r="GQ347" s="432"/>
      <c r="GR347" s="429">
        <f t="shared" si="2561"/>
        <v>0</v>
      </c>
      <c r="GS347" s="430">
        <v>0.294289866351475</v>
      </c>
      <c r="GT347" s="433">
        <f t="shared" si="2562"/>
        <v>0</v>
      </c>
      <c r="GU347" s="433">
        <f t="shared" si="2563"/>
        <v>0</v>
      </c>
      <c r="GV347" s="625"/>
      <c r="GW347" s="426">
        <v>6.0</v>
      </c>
      <c r="GX347" s="427" t="s">
        <v>132</v>
      </c>
      <c r="GY347" s="428" t="s">
        <v>121</v>
      </c>
      <c r="GZ347" s="428" t="s">
        <v>123</v>
      </c>
      <c r="HA347" s="429"/>
      <c r="HB347" s="429"/>
      <c r="HC347" s="429">
        <f t="shared" si="2564"/>
        <v>0</v>
      </c>
      <c r="HD347" s="430"/>
      <c r="HE347" s="429">
        <f t="shared" si="2565"/>
        <v>0</v>
      </c>
      <c r="HF347" s="431"/>
      <c r="HG347" s="432"/>
      <c r="HH347" s="432"/>
      <c r="HI347" s="429">
        <f t="shared" si="2566"/>
        <v>0</v>
      </c>
      <c r="HJ347" s="430">
        <v>0.294289866351475</v>
      </c>
      <c r="HK347" s="433">
        <f t="shared" si="2567"/>
        <v>0</v>
      </c>
      <c r="HL347" s="433">
        <f t="shared" si="2568"/>
        <v>0</v>
      </c>
      <c r="HM347" s="625"/>
      <c r="HN347" s="426">
        <v>6.0</v>
      </c>
      <c r="HO347" s="427" t="s">
        <v>132</v>
      </c>
      <c r="HP347" s="428" t="s">
        <v>121</v>
      </c>
      <c r="HQ347" s="428" t="s">
        <v>123</v>
      </c>
      <c r="HR347" s="429"/>
      <c r="HS347" s="429"/>
      <c r="HT347" s="429">
        <f t="shared" si="2569"/>
        <v>0</v>
      </c>
      <c r="HU347" s="430"/>
      <c r="HV347" s="429">
        <f t="shared" si="2570"/>
        <v>0</v>
      </c>
      <c r="HW347" s="431"/>
      <c r="HX347" s="432"/>
      <c r="HY347" s="432"/>
      <c r="HZ347" s="429">
        <f t="shared" si="2571"/>
        <v>0</v>
      </c>
      <c r="IA347" s="430">
        <v>0.294289866351475</v>
      </c>
      <c r="IB347" s="433">
        <f t="shared" si="2572"/>
        <v>0</v>
      </c>
      <c r="IC347" s="433">
        <f t="shared" si="2573"/>
        <v>0</v>
      </c>
      <c r="ID347" s="625"/>
      <c r="IE347" s="426">
        <v>6.0</v>
      </c>
      <c r="IF347" s="427" t="s">
        <v>132</v>
      </c>
      <c r="IG347" s="428" t="s">
        <v>121</v>
      </c>
      <c r="IH347" s="428" t="s">
        <v>123</v>
      </c>
      <c r="II347" s="429"/>
      <c r="IJ347" s="429"/>
      <c r="IK347" s="429">
        <f t="shared" si="2574"/>
        <v>0</v>
      </c>
      <c r="IL347" s="430"/>
      <c r="IM347" s="429">
        <f t="shared" si="2575"/>
        <v>0</v>
      </c>
      <c r="IN347" s="431"/>
      <c r="IO347" s="432"/>
      <c r="IP347" s="432"/>
      <c r="IQ347" s="429">
        <f t="shared" si="2576"/>
        <v>0</v>
      </c>
      <c r="IR347" s="430">
        <v>0.294289866351475</v>
      </c>
      <c r="IS347" s="433">
        <f t="shared" si="2577"/>
        <v>0</v>
      </c>
      <c r="IT347" s="433">
        <f t="shared" si="2578"/>
        <v>0</v>
      </c>
      <c r="IU347" s="625"/>
      <c r="IV347" s="426">
        <v>6.0</v>
      </c>
      <c r="IW347" s="427" t="s">
        <v>132</v>
      </c>
      <c r="IX347" s="428" t="s">
        <v>121</v>
      </c>
      <c r="IY347" s="428" t="s">
        <v>123</v>
      </c>
      <c r="IZ347" s="429"/>
      <c r="JA347" s="429"/>
      <c r="JB347" s="429">
        <f t="shared" si="2579"/>
        <v>0</v>
      </c>
      <c r="JC347" s="430"/>
      <c r="JD347" s="429">
        <f t="shared" si="2580"/>
        <v>0</v>
      </c>
      <c r="JE347" s="431"/>
      <c r="JF347" s="432"/>
      <c r="JG347" s="432"/>
      <c r="JH347" s="429">
        <f t="shared" si="2581"/>
        <v>0</v>
      </c>
      <c r="JI347" s="430">
        <v>0.294289866351475</v>
      </c>
      <c r="JJ347" s="433">
        <f t="shared" si="2582"/>
        <v>0</v>
      </c>
      <c r="JK347" s="433">
        <f t="shared" si="2583"/>
        <v>0</v>
      </c>
      <c r="JL347" s="625"/>
      <c r="JM347" s="426">
        <v>6.0</v>
      </c>
      <c r="JN347" s="427" t="s">
        <v>132</v>
      </c>
      <c r="JO347" s="428" t="s">
        <v>121</v>
      </c>
      <c r="JP347" s="428" t="s">
        <v>123</v>
      </c>
      <c r="JQ347" s="429"/>
      <c r="JR347" s="429"/>
      <c r="JS347" s="429">
        <f t="shared" si="2584"/>
        <v>0</v>
      </c>
      <c r="JT347" s="430"/>
      <c r="JU347" s="429">
        <f t="shared" si="2585"/>
        <v>0</v>
      </c>
      <c r="JV347" s="431"/>
      <c r="JW347" s="432"/>
      <c r="JX347" s="432"/>
      <c r="JY347" s="429">
        <f t="shared" si="2586"/>
        <v>0</v>
      </c>
      <c r="JZ347" s="430">
        <v>0.294289866351475</v>
      </c>
      <c r="KA347" s="433">
        <f t="shared" si="2587"/>
        <v>0</v>
      </c>
      <c r="KB347" s="433">
        <f t="shared" si="2588"/>
        <v>0</v>
      </c>
      <c r="KC347" s="625"/>
      <c r="KD347" s="426">
        <v>6.0</v>
      </c>
      <c r="KE347" s="427" t="s">
        <v>132</v>
      </c>
      <c r="KF347" s="428" t="s">
        <v>121</v>
      </c>
      <c r="KG347" s="428" t="s">
        <v>123</v>
      </c>
      <c r="KH347" s="429"/>
      <c r="KI347" s="429"/>
      <c r="KJ347" s="429">
        <f t="shared" si="2589"/>
        <v>0</v>
      </c>
      <c r="KK347" s="430"/>
      <c r="KL347" s="429">
        <f t="shared" si="2590"/>
        <v>0</v>
      </c>
      <c r="KM347" s="431"/>
      <c r="KN347" s="432"/>
      <c r="KO347" s="432"/>
      <c r="KP347" s="429">
        <f t="shared" si="2591"/>
        <v>0</v>
      </c>
      <c r="KQ347" s="430">
        <v>0.294289866351475</v>
      </c>
      <c r="KR347" s="433">
        <f t="shared" si="2592"/>
        <v>0</v>
      </c>
      <c r="KS347" s="433">
        <f t="shared" si="2593"/>
        <v>0</v>
      </c>
      <c r="KT347" s="625"/>
      <c r="KU347" s="436"/>
    </row>
    <row r="348" ht="15.75" customHeight="1">
      <c r="A348" s="426">
        <v>7.0</v>
      </c>
      <c r="B348" s="427" t="s">
        <v>132</v>
      </c>
      <c r="C348" s="428" t="s">
        <v>121</v>
      </c>
      <c r="D348" s="428" t="s">
        <v>123</v>
      </c>
      <c r="E348" s="429"/>
      <c r="F348" s="429"/>
      <c r="G348" s="429">
        <f t="shared" si="2504"/>
        <v>0</v>
      </c>
      <c r="H348" s="430"/>
      <c r="I348" s="429">
        <f t="shared" si="2505"/>
        <v>0</v>
      </c>
      <c r="J348" s="431"/>
      <c r="K348" s="432"/>
      <c r="L348" s="432"/>
      <c r="M348" s="429">
        <f t="shared" si="2506"/>
        <v>0</v>
      </c>
      <c r="N348" s="430">
        <v>0.294289866351475</v>
      </c>
      <c r="O348" s="433">
        <f t="shared" si="2507"/>
        <v>0</v>
      </c>
      <c r="P348" s="433">
        <f t="shared" si="2508"/>
        <v>0</v>
      </c>
      <c r="Q348" s="625"/>
      <c r="R348" s="426">
        <v>7.0</v>
      </c>
      <c r="S348" s="427" t="s">
        <v>132</v>
      </c>
      <c r="T348" s="428" t="s">
        <v>121</v>
      </c>
      <c r="U348" s="428" t="s">
        <v>123</v>
      </c>
      <c r="V348" s="429"/>
      <c r="W348" s="429"/>
      <c r="X348" s="429">
        <f t="shared" si="2509"/>
        <v>0</v>
      </c>
      <c r="Y348" s="430"/>
      <c r="Z348" s="429">
        <f t="shared" si="2510"/>
        <v>0</v>
      </c>
      <c r="AA348" s="431"/>
      <c r="AB348" s="432"/>
      <c r="AC348" s="432"/>
      <c r="AD348" s="429">
        <f t="shared" si="2511"/>
        <v>0</v>
      </c>
      <c r="AE348" s="430">
        <v>0.294289866351475</v>
      </c>
      <c r="AF348" s="433">
        <f t="shared" si="2512"/>
        <v>0</v>
      </c>
      <c r="AG348" s="433">
        <f t="shared" si="2513"/>
        <v>0</v>
      </c>
      <c r="AH348" s="625"/>
      <c r="AI348" s="426">
        <v>7.0</v>
      </c>
      <c r="AJ348" s="427" t="s">
        <v>132</v>
      </c>
      <c r="AK348" s="428" t="s">
        <v>121</v>
      </c>
      <c r="AL348" s="428" t="s">
        <v>123</v>
      </c>
      <c r="AM348" s="429"/>
      <c r="AN348" s="429"/>
      <c r="AO348" s="429">
        <f t="shared" si="2514"/>
        <v>0</v>
      </c>
      <c r="AP348" s="430"/>
      <c r="AQ348" s="429">
        <f t="shared" si="2515"/>
        <v>0</v>
      </c>
      <c r="AR348" s="431"/>
      <c r="AS348" s="432"/>
      <c r="AT348" s="432"/>
      <c r="AU348" s="429">
        <f t="shared" si="2516"/>
        <v>0</v>
      </c>
      <c r="AV348" s="430">
        <v>0.294289866351475</v>
      </c>
      <c r="AW348" s="433">
        <f t="shared" si="2517"/>
        <v>0</v>
      </c>
      <c r="AX348" s="433">
        <f t="shared" si="2518"/>
        <v>0</v>
      </c>
      <c r="AY348" s="625"/>
      <c r="AZ348" s="426">
        <v>7.0</v>
      </c>
      <c r="BA348" s="427" t="s">
        <v>132</v>
      </c>
      <c r="BB348" s="428" t="s">
        <v>121</v>
      </c>
      <c r="BC348" s="428" t="s">
        <v>123</v>
      </c>
      <c r="BD348" s="429"/>
      <c r="BE348" s="429"/>
      <c r="BF348" s="429">
        <f t="shared" si="2519"/>
        <v>0</v>
      </c>
      <c r="BG348" s="430"/>
      <c r="BH348" s="429">
        <f t="shared" si="2520"/>
        <v>0</v>
      </c>
      <c r="BI348" s="431"/>
      <c r="BJ348" s="432"/>
      <c r="BK348" s="432"/>
      <c r="BL348" s="429">
        <f t="shared" si="2521"/>
        <v>0</v>
      </c>
      <c r="BM348" s="430">
        <v>0.294289866351475</v>
      </c>
      <c r="BN348" s="433">
        <f t="shared" si="2522"/>
        <v>0</v>
      </c>
      <c r="BO348" s="433">
        <f t="shared" si="2523"/>
        <v>0</v>
      </c>
      <c r="BP348" s="625"/>
      <c r="BQ348" s="426">
        <v>7.0</v>
      </c>
      <c r="BR348" s="427" t="s">
        <v>132</v>
      </c>
      <c r="BS348" s="428" t="s">
        <v>121</v>
      </c>
      <c r="BT348" s="428" t="s">
        <v>123</v>
      </c>
      <c r="BU348" s="429"/>
      <c r="BV348" s="429"/>
      <c r="BW348" s="429">
        <f t="shared" si="2524"/>
        <v>0</v>
      </c>
      <c r="BX348" s="430"/>
      <c r="BY348" s="429">
        <f t="shared" si="2525"/>
        <v>0</v>
      </c>
      <c r="BZ348" s="431"/>
      <c r="CA348" s="432"/>
      <c r="CB348" s="432"/>
      <c r="CC348" s="429">
        <f t="shared" si="2526"/>
        <v>0</v>
      </c>
      <c r="CD348" s="430">
        <v>0.294289866351475</v>
      </c>
      <c r="CE348" s="433">
        <f t="shared" si="2527"/>
        <v>0</v>
      </c>
      <c r="CF348" s="433">
        <f t="shared" si="2528"/>
        <v>0</v>
      </c>
      <c r="CG348" s="625"/>
      <c r="CH348" s="426">
        <v>7.0</v>
      </c>
      <c r="CI348" s="427" t="s">
        <v>132</v>
      </c>
      <c r="CJ348" s="428" t="s">
        <v>121</v>
      </c>
      <c r="CK348" s="428" t="s">
        <v>123</v>
      </c>
      <c r="CL348" s="429"/>
      <c r="CM348" s="429"/>
      <c r="CN348" s="429">
        <f t="shared" si="2529"/>
        <v>0</v>
      </c>
      <c r="CO348" s="430"/>
      <c r="CP348" s="429">
        <f t="shared" si="2530"/>
        <v>0</v>
      </c>
      <c r="CQ348" s="431"/>
      <c r="CR348" s="432"/>
      <c r="CS348" s="432"/>
      <c r="CT348" s="429">
        <f t="shared" si="2531"/>
        <v>0</v>
      </c>
      <c r="CU348" s="430">
        <v>0.294289866351475</v>
      </c>
      <c r="CV348" s="433">
        <f t="shared" si="2532"/>
        <v>0</v>
      </c>
      <c r="CW348" s="433">
        <f t="shared" si="2533"/>
        <v>0</v>
      </c>
      <c r="CX348" s="625"/>
      <c r="CY348" s="426">
        <v>7.0</v>
      </c>
      <c r="CZ348" s="427" t="s">
        <v>132</v>
      </c>
      <c r="DA348" s="428" t="s">
        <v>121</v>
      </c>
      <c r="DB348" s="428" t="s">
        <v>123</v>
      </c>
      <c r="DC348" s="429"/>
      <c r="DD348" s="429"/>
      <c r="DE348" s="429">
        <f t="shared" si="2534"/>
        <v>0</v>
      </c>
      <c r="DF348" s="430"/>
      <c r="DG348" s="429">
        <f t="shared" si="2535"/>
        <v>0</v>
      </c>
      <c r="DH348" s="431"/>
      <c r="DI348" s="432"/>
      <c r="DJ348" s="432"/>
      <c r="DK348" s="429">
        <f t="shared" si="2536"/>
        <v>0</v>
      </c>
      <c r="DL348" s="430">
        <v>0.294289866351475</v>
      </c>
      <c r="DM348" s="433">
        <f t="shared" si="2537"/>
        <v>0</v>
      </c>
      <c r="DN348" s="433">
        <f t="shared" si="2538"/>
        <v>0</v>
      </c>
      <c r="DO348" s="625"/>
      <c r="DP348" s="426">
        <v>7.0</v>
      </c>
      <c r="DQ348" s="427" t="s">
        <v>132</v>
      </c>
      <c r="DR348" s="428" t="s">
        <v>121</v>
      </c>
      <c r="DS348" s="428" t="s">
        <v>123</v>
      </c>
      <c r="DT348" s="429"/>
      <c r="DU348" s="429"/>
      <c r="DV348" s="429">
        <f t="shared" si="2539"/>
        <v>0</v>
      </c>
      <c r="DW348" s="430"/>
      <c r="DX348" s="429">
        <f t="shared" si="2540"/>
        <v>0</v>
      </c>
      <c r="DY348" s="431"/>
      <c r="DZ348" s="432"/>
      <c r="EA348" s="432"/>
      <c r="EB348" s="429">
        <f t="shared" si="2541"/>
        <v>0</v>
      </c>
      <c r="EC348" s="430">
        <v>0.294289866351475</v>
      </c>
      <c r="ED348" s="433">
        <f t="shared" si="2542"/>
        <v>0</v>
      </c>
      <c r="EE348" s="433">
        <f t="shared" si="2543"/>
        <v>0</v>
      </c>
      <c r="EF348" s="625"/>
      <c r="EG348" s="426">
        <v>7.0</v>
      </c>
      <c r="EH348" s="427" t="s">
        <v>132</v>
      </c>
      <c r="EI348" s="428" t="s">
        <v>121</v>
      </c>
      <c r="EJ348" s="428" t="s">
        <v>123</v>
      </c>
      <c r="EK348" s="429"/>
      <c r="EL348" s="429"/>
      <c r="EM348" s="429">
        <f t="shared" si="2544"/>
        <v>0</v>
      </c>
      <c r="EN348" s="430"/>
      <c r="EO348" s="429">
        <f t="shared" si="2545"/>
        <v>0</v>
      </c>
      <c r="EP348" s="431"/>
      <c r="EQ348" s="432"/>
      <c r="ER348" s="432"/>
      <c r="ES348" s="429">
        <f t="shared" si="2546"/>
        <v>0</v>
      </c>
      <c r="ET348" s="430">
        <v>0.294289866351475</v>
      </c>
      <c r="EU348" s="433">
        <f t="shared" si="2547"/>
        <v>0</v>
      </c>
      <c r="EV348" s="433">
        <f t="shared" si="2548"/>
        <v>0</v>
      </c>
      <c r="EW348" s="625"/>
      <c r="EX348" s="426">
        <v>7.0</v>
      </c>
      <c r="EY348" s="427" t="s">
        <v>132</v>
      </c>
      <c r="EZ348" s="428" t="s">
        <v>121</v>
      </c>
      <c r="FA348" s="428" t="s">
        <v>123</v>
      </c>
      <c r="FB348" s="429"/>
      <c r="FC348" s="429"/>
      <c r="FD348" s="429">
        <f t="shared" si="2549"/>
        <v>0</v>
      </c>
      <c r="FE348" s="430"/>
      <c r="FF348" s="429">
        <f t="shared" si="2550"/>
        <v>0</v>
      </c>
      <c r="FG348" s="431"/>
      <c r="FH348" s="432"/>
      <c r="FI348" s="432"/>
      <c r="FJ348" s="429">
        <f t="shared" si="2551"/>
        <v>0</v>
      </c>
      <c r="FK348" s="430">
        <v>0.294289866351475</v>
      </c>
      <c r="FL348" s="433">
        <f t="shared" si="2552"/>
        <v>0</v>
      </c>
      <c r="FM348" s="433">
        <f t="shared" si="2553"/>
        <v>0</v>
      </c>
      <c r="FN348" s="625"/>
      <c r="FO348" s="426">
        <v>7.0</v>
      </c>
      <c r="FP348" s="427" t="s">
        <v>132</v>
      </c>
      <c r="FQ348" s="428" t="s">
        <v>121</v>
      </c>
      <c r="FR348" s="428" t="s">
        <v>123</v>
      </c>
      <c r="FS348" s="429"/>
      <c r="FT348" s="429"/>
      <c r="FU348" s="429">
        <f t="shared" si="2554"/>
        <v>0</v>
      </c>
      <c r="FV348" s="430"/>
      <c r="FW348" s="429">
        <f t="shared" si="2555"/>
        <v>0</v>
      </c>
      <c r="FX348" s="431"/>
      <c r="FY348" s="432"/>
      <c r="FZ348" s="432"/>
      <c r="GA348" s="429">
        <f t="shared" si="2556"/>
        <v>0</v>
      </c>
      <c r="GB348" s="430">
        <v>0.294289866351475</v>
      </c>
      <c r="GC348" s="433">
        <f t="shared" si="2557"/>
        <v>0</v>
      </c>
      <c r="GD348" s="433">
        <f t="shared" si="2558"/>
        <v>0</v>
      </c>
      <c r="GE348" s="625"/>
      <c r="GF348" s="426">
        <v>7.0</v>
      </c>
      <c r="GG348" s="427" t="s">
        <v>132</v>
      </c>
      <c r="GH348" s="428" t="s">
        <v>121</v>
      </c>
      <c r="GI348" s="428" t="s">
        <v>123</v>
      </c>
      <c r="GJ348" s="429"/>
      <c r="GK348" s="429"/>
      <c r="GL348" s="429">
        <f t="shared" si="2559"/>
        <v>0</v>
      </c>
      <c r="GM348" s="430"/>
      <c r="GN348" s="429">
        <f t="shared" si="2560"/>
        <v>0</v>
      </c>
      <c r="GO348" s="431"/>
      <c r="GP348" s="432"/>
      <c r="GQ348" s="432"/>
      <c r="GR348" s="429">
        <f t="shared" si="2561"/>
        <v>0</v>
      </c>
      <c r="GS348" s="430">
        <v>0.294289866351475</v>
      </c>
      <c r="GT348" s="433">
        <f t="shared" si="2562"/>
        <v>0</v>
      </c>
      <c r="GU348" s="433">
        <f t="shared" si="2563"/>
        <v>0</v>
      </c>
      <c r="GV348" s="625"/>
      <c r="GW348" s="426">
        <v>7.0</v>
      </c>
      <c r="GX348" s="427" t="s">
        <v>132</v>
      </c>
      <c r="GY348" s="428" t="s">
        <v>121</v>
      </c>
      <c r="GZ348" s="428" t="s">
        <v>123</v>
      </c>
      <c r="HA348" s="429"/>
      <c r="HB348" s="429"/>
      <c r="HC348" s="429">
        <f t="shared" si="2564"/>
        <v>0</v>
      </c>
      <c r="HD348" s="430"/>
      <c r="HE348" s="429">
        <f t="shared" si="2565"/>
        <v>0</v>
      </c>
      <c r="HF348" s="431"/>
      <c r="HG348" s="432"/>
      <c r="HH348" s="432"/>
      <c r="HI348" s="429">
        <f t="shared" si="2566"/>
        <v>0</v>
      </c>
      <c r="HJ348" s="430">
        <v>0.294289866351475</v>
      </c>
      <c r="HK348" s="433">
        <f t="shared" si="2567"/>
        <v>0</v>
      </c>
      <c r="HL348" s="433">
        <f t="shared" si="2568"/>
        <v>0</v>
      </c>
      <c r="HM348" s="625"/>
      <c r="HN348" s="426">
        <v>7.0</v>
      </c>
      <c r="HO348" s="427" t="s">
        <v>132</v>
      </c>
      <c r="HP348" s="428" t="s">
        <v>121</v>
      </c>
      <c r="HQ348" s="428" t="s">
        <v>123</v>
      </c>
      <c r="HR348" s="429"/>
      <c r="HS348" s="429"/>
      <c r="HT348" s="429">
        <f t="shared" si="2569"/>
        <v>0</v>
      </c>
      <c r="HU348" s="430"/>
      <c r="HV348" s="429">
        <f t="shared" si="2570"/>
        <v>0</v>
      </c>
      <c r="HW348" s="431"/>
      <c r="HX348" s="432"/>
      <c r="HY348" s="432"/>
      <c r="HZ348" s="429">
        <f t="shared" si="2571"/>
        <v>0</v>
      </c>
      <c r="IA348" s="430">
        <v>0.294289866351475</v>
      </c>
      <c r="IB348" s="433">
        <f t="shared" si="2572"/>
        <v>0</v>
      </c>
      <c r="IC348" s="433">
        <f t="shared" si="2573"/>
        <v>0</v>
      </c>
      <c r="ID348" s="625"/>
      <c r="IE348" s="426">
        <v>7.0</v>
      </c>
      <c r="IF348" s="427" t="s">
        <v>132</v>
      </c>
      <c r="IG348" s="428" t="s">
        <v>121</v>
      </c>
      <c r="IH348" s="428" t="s">
        <v>123</v>
      </c>
      <c r="II348" s="429"/>
      <c r="IJ348" s="429"/>
      <c r="IK348" s="429">
        <f t="shared" si="2574"/>
        <v>0</v>
      </c>
      <c r="IL348" s="430"/>
      <c r="IM348" s="429">
        <f t="shared" si="2575"/>
        <v>0</v>
      </c>
      <c r="IN348" s="431"/>
      <c r="IO348" s="432"/>
      <c r="IP348" s="432"/>
      <c r="IQ348" s="429">
        <f t="shared" si="2576"/>
        <v>0</v>
      </c>
      <c r="IR348" s="430">
        <v>0.294289866351475</v>
      </c>
      <c r="IS348" s="433">
        <f t="shared" si="2577"/>
        <v>0</v>
      </c>
      <c r="IT348" s="433">
        <f t="shared" si="2578"/>
        <v>0</v>
      </c>
      <c r="IU348" s="625"/>
      <c r="IV348" s="426">
        <v>7.0</v>
      </c>
      <c r="IW348" s="427" t="s">
        <v>132</v>
      </c>
      <c r="IX348" s="428" t="s">
        <v>121</v>
      </c>
      <c r="IY348" s="428" t="s">
        <v>123</v>
      </c>
      <c r="IZ348" s="429"/>
      <c r="JA348" s="429"/>
      <c r="JB348" s="429">
        <f t="shared" si="2579"/>
        <v>0</v>
      </c>
      <c r="JC348" s="430"/>
      <c r="JD348" s="429">
        <f t="shared" si="2580"/>
        <v>0</v>
      </c>
      <c r="JE348" s="431"/>
      <c r="JF348" s="432"/>
      <c r="JG348" s="432"/>
      <c r="JH348" s="429">
        <f t="shared" si="2581"/>
        <v>0</v>
      </c>
      <c r="JI348" s="430">
        <v>0.294289866351475</v>
      </c>
      <c r="JJ348" s="433">
        <f t="shared" si="2582"/>
        <v>0</v>
      </c>
      <c r="JK348" s="433">
        <f t="shared" si="2583"/>
        <v>0</v>
      </c>
      <c r="JL348" s="625"/>
      <c r="JM348" s="426">
        <v>7.0</v>
      </c>
      <c r="JN348" s="427" t="s">
        <v>132</v>
      </c>
      <c r="JO348" s="428" t="s">
        <v>121</v>
      </c>
      <c r="JP348" s="428" t="s">
        <v>123</v>
      </c>
      <c r="JQ348" s="429"/>
      <c r="JR348" s="429"/>
      <c r="JS348" s="429">
        <f t="shared" si="2584"/>
        <v>0</v>
      </c>
      <c r="JT348" s="430"/>
      <c r="JU348" s="429">
        <f t="shared" si="2585"/>
        <v>0</v>
      </c>
      <c r="JV348" s="431"/>
      <c r="JW348" s="432"/>
      <c r="JX348" s="432"/>
      <c r="JY348" s="429">
        <f t="shared" si="2586"/>
        <v>0</v>
      </c>
      <c r="JZ348" s="430">
        <v>0.294289866351475</v>
      </c>
      <c r="KA348" s="433">
        <f t="shared" si="2587"/>
        <v>0</v>
      </c>
      <c r="KB348" s="433">
        <f t="shared" si="2588"/>
        <v>0</v>
      </c>
      <c r="KC348" s="625"/>
      <c r="KD348" s="426">
        <v>7.0</v>
      </c>
      <c r="KE348" s="427" t="s">
        <v>132</v>
      </c>
      <c r="KF348" s="428" t="s">
        <v>121</v>
      </c>
      <c r="KG348" s="428" t="s">
        <v>123</v>
      </c>
      <c r="KH348" s="429"/>
      <c r="KI348" s="429"/>
      <c r="KJ348" s="429">
        <f t="shared" si="2589"/>
        <v>0</v>
      </c>
      <c r="KK348" s="430"/>
      <c r="KL348" s="429">
        <f t="shared" si="2590"/>
        <v>0</v>
      </c>
      <c r="KM348" s="431"/>
      <c r="KN348" s="432"/>
      <c r="KO348" s="432"/>
      <c r="KP348" s="429">
        <f t="shared" si="2591"/>
        <v>0</v>
      </c>
      <c r="KQ348" s="430">
        <v>0.294289866351475</v>
      </c>
      <c r="KR348" s="433">
        <f t="shared" si="2592"/>
        <v>0</v>
      </c>
      <c r="KS348" s="433">
        <f t="shared" si="2593"/>
        <v>0</v>
      </c>
      <c r="KT348" s="625"/>
      <c r="KU348" s="436"/>
    </row>
    <row r="349" ht="15.75" customHeight="1">
      <c r="A349" s="426">
        <v>8.0</v>
      </c>
      <c r="B349" s="427" t="s">
        <v>132</v>
      </c>
      <c r="C349" s="428" t="s">
        <v>121</v>
      </c>
      <c r="D349" s="428" t="s">
        <v>123</v>
      </c>
      <c r="E349" s="429"/>
      <c r="F349" s="428"/>
      <c r="G349" s="429">
        <f t="shared" si="2504"/>
        <v>0</v>
      </c>
      <c r="H349" s="430"/>
      <c r="I349" s="429">
        <f t="shared" si="2505"/>
        <v>0</v>
      </c>
      <c r="J349" s="431"/>
      <c r="K349" s="432"/>
      <c r="L349" s="432"/>
      <c r="M349" s="429">
        <f t="shared" si="2506"/>
        <v>0</v>
      </c>
      <c r="N349" s="430">
        <v>0.294289866351475</v>
      </c>
      <c r="O349" s="433">
        <f t="shared" si="2507"/>
        <v>0</v>
      </c>
      <c r="P349" s="433">
        <f t="shared" si="2508"/>
        <v>0</v>
      </c>
      <c r="Q349" s="625"/>
      <c r="R349" s="426">
        <v>8.0</v>
      </c>
      <c r="S349" s="427" t="s">
        <v>132</v>
      </c>
      <c r="T349" s="428" t="s">
        <v>121</v>
      </c>
      <c r="U349" s="428" t="s">
        <v>123</v>
      </c>
      <c r="V349" s="429"/>
      <c r="W349" s="428"/>
      <c r="X349" s="429">
        <f t="shared" si="2509"/>
        <v>0</v>
      </c>
      <c r="Y349" s="430"/>
      <c r="Z349" s="429">
        <f t="shared" si="2510"/>
        <v>0</v>
      </c>
      <c r="AA349" s="431"/>
      <c r="AB349" s="432"/>
      <c r="AC349" s="432"/>
      <c r="AD349" s="429">
        <f t="shared" si="2511"/>
        <v>0</v>
      </c>
      <c r="AE349" s="430">
        <v>0.294289866351475</v>
      </c>
      <c r="AF349" s="433">
        <f t="shared" si="2512"/>
        <v>0</v>
      </c>
      <c r="AG349" s="433">
        <f t="shared" si="2513"/>
        <v>0</v>
      </c>
      <c r="AH349" s="625"/>
      <c r="AI349" s="426">
        <v>8.0</v>
      </c>
      <c r="AJ349" s="427" t="s">
        <v>132</v>
      </c>
      <c r="AK349" s="428" t="s">
        <v>121</v>
      </c>
      <c r="AL349" s="428" t="s">
        <v>123</v>
      </c>
      <c r="AM349" s="429"/>
      <c r="AN349" s="428"/>
      <c r="AO349" s="429">
        <f t="shared" si="2514"/>
        <v>0</v>
      </c>
      <c r="AP349" s="430"/>
      <c r="AQ349" s="429">
        <f t="shared" si="2515"/>
        <v>0</v>
      </c>
      <c r="AR349" s="431"/>
      <c r="AS349" s="432"/>
      <c r="AT349" s="432"/>
      <c r="AU349" s="429">
        <f t="shared" si="2516"/>
        <v>0</v>
      </c>
      <c r="AV349" s="430">
        <v>0.294289866351475</v>
      </c>
      <c r="AW349" s="433">
        <f t="shared" si="2517"/>
        <v>0</v>
      </c>
      <c r="AX349" s="433">
        <f t="shared" si="2518"/>
        <v>0</v>
      </c>
      <c r="AY349" s="625"/>
      <c r="AZ349" s="426">
        <v>8.0</v>
      </c>
      <c r="BA349" s="427" t="s">
        <v>132</v>
      </c>
      <c r="BB349" s="428" t="s">
        <v>121</v>
      </c>
      <c r="BC349" s="428" t="s">
        <v>123</v>
      </c>
      <c r="BD349" s="429"/>
      <c r="BE349" s="428"/>
      <c r="BF349" s="429">
        <f t="shared" si="2519"/>
        <v>0</v>
      </c>
      <c r="BG349" s="430"/>
      <c r="BH349" s="429">
        <f t="shared" si="2520"/>
        <v>0</v>
      </c>
      <c r="BI349" s="431"/>
      <c r="BJ349" s="432"/>
      <c r="BK349" s="432"/>
      <c r="BL349" s="429">
        <f t="shared" si="2521"/>
        <v>0</v>
      </c>
      <c r="BM349" s="430">
        <v>0.294289866351475</v>
      </c>
      <c r="BN349" s="433">
        <f t="shared" si="2522"/>
        <v>0</v>
      </c>
      <c r="BO349" s="433">
        <f t="shared" si="2523"/>
        <v>0</v>
      </c>
      <c r="BP349" s="625"/>
      <c r="BQ349" s="426">
        <v>8.0</v>
      </c>
      <c r="BR349" s="427" t="s">
        <v>132</v>
      </c>
      <c r="BS349" s="428" t="s">
        <v>121</v>
      </c>
      <c r="BT349" s="428" t="s">
        <v>123</v>
      </c>
      <c r="BU349" s="429"/>
      <c r="BV349" s="428"/>
      <c r="BW349" s="429">
        <f t="shared" si="2524"/>
        <v>0</v>
      </c>
      <c r="BX349" s="430"/>
      <c r="BY349" s="429">
        <f t="shared" si="2525"/>
        <v>0</v>
      </c>
      <c r="BZ349" s="431"/>
      <c r="CA349" s="432"/>
      <c r="CB349" s="432"/>
      <c r="CC349" s="429">
        <f t="shared" si="2526"/>
        <v>0</v>
      </c>
      <c r="CD349" s="430">
        <v>0.294289866351475</v>
      </c>
      <c r="CE349" s="433">
        <f t="shared" si="2527"/>
        <v>0</v>
      </c>
      <c r="CF349" s="433">
        <f t="shared" si="2528"/>
        <v>0</v>
      </c>
      <c r="CG349" s="625"/>
      <c r="CH349" s="426">
        <v>8.0</v>
      </c>
      <c r="CI349" s="427" t="s">
        <v>132</v>
      </c>
      <c r="CJ349" s="428" t="s">
        <v>121</v>
      </c>
      <c r="CK349" s="428" t="s">
        <v>123</v>
      </c>
      <c r="CL349" s="429"/>
      <c r="CM349" s="428"/>
      <c r="CN349" s="429">
        <f t="shared" si="2529"/>
        <v>0</v>
      </c>
      <c r="CO349" s="430"/>
      <c r="CP349" s="429">
        <f t="shared" si="2530"/>
        <v>0</v>
      </c>
      <c r="CQ349" s="431"/>
      <c r="CR349" s="432"/>
      <c r="CS349" s="432"/>
      <c r="CT349" s="429">
        <f t="shared" si="2531"/>
        <v>0</v>
      </c>
      <c r="CU349" s="430">
        <v>0.294289866351475</v>
      </c>
      <c r="CV349" s="433">
        <f t="shared" si="2532"/>
        <v>0</v>
      </c>
      <c r="CW349" s="433">
        <f t="shared" si="2533"/>
        <v>0</v>
      </c>
      <c r="CX349" s="625"/>
      <c r="CY349" s="426">
        <v>8.0</v>
      </c>
      <c r="CZ349" s="427" t="s">
        <v>132</v>
      </c>
      <c r="DA349" s="428" t="s">
        <v>121</v>
      </c>
      <c r="DB349" s="428" t="s">
        <v>123</v>
      </c>
      <c r="DC349" s="429"/>
      <c r="DD349" s="428"/>
      <c r="DE349" s="429">
        <f t="shared" si="2534"/>
        <v>0</v>
      </c>
      <c r="DF349" s="430"/>
      <c r="DG349" s="429">
        <f t="shared" si="2535"/>
        <v>0</v>
      </c>
      <c r="DH349" s="431"/>
      <c r="DI349" s="432"/>
      <c r="DJ349" s="432"/>
      <c r="DK349" s="429">
        <f t="shared" si="2536"/>
        <v>0</v>
      </c>
      <c r="DL349" s="430">
        <v>0.294289866351475</v>
      </c>
      <c r="DM349" s="433">
        <f t="shared" si="2537"/>
        <v>0</v>
      </c>
      <c r="DN349" s="433">
        <f t="shared" si="2538"/>
        <v>0</v>
      </c>
      <c r="DO349" s="625"/>
      <c r="DP349" s="426">
        <v>8.0</v>
      </c>
      <c r="DQ349" s="427" t="s">
        <v>132</v>
      </c>
      <c r="DR349" s="428" t="s">
        <v>121</v>
      </c>
      <c r="DS349" s="428" t="s">
        <v>123</v>
      </c>
      <c r="DT349" s="429"/>
      <c r="DU349" s="428"/>
      <c r="DV349" s="429">
        <f t="shared" si="2539"/>
        <v>0</v>
      </c>
      <c r="DW349" s="430"/>
      <c r="DX349" s="429">
        <f t="shared" si="2540"/>
        <v>0</v>
      </c>
      <c r="DY349" s="431"/>
      <c r="DZ349" s="432"/>
      <c r="EA349" s="432"/>
      <c r="EB349" s="429">
        <f t="shared" si="2541"/>
        <v>0</v>
      </c>
      <c r="EC349" s="430">
        <v>0.294289866351475</v>
      </c>
      <c r="ED349" s="433">
        <f t="shared" si="2542"/>
        <v>0</v>
      </c>
      <c r="EE349" s="433">
        <f t="shared" si="2543"/>
        <v>0</v>
      </c>
      <c r="EF349" s="625"/>
      <c r="EG349" s="426">
        <v>8.0</v>
      </c>
      <c r="EH349" s="427" t="s">
        <v>132</v>
      </c>
      <c r="EI349" s="428" t="s">
        <v>121</v>
      </c>
      <c r="EJ349" s="428" t="s">
        <v>123</v>
      </c>
      <c r="EK349" s="429"/>
      <c r="EL349" s="428"/>
      <c r="EM349" s="429">
        <f t="shared" si="2544"/>
        <v>0</v>
      </c>
      <c r="EN349" s="430"/>
      <c r="EO349" s="429">
        <f t="shared" si="2545"/>
        <v>0</v>
      </c>
      <c r="EP349" s="431"/>
      <c r="EQ349" s="432"/>
      <c r="ER349" s="432"/>
      <c r="ES349" s="429">
        <f t="shared" si="2546"/>
        <v>0</v>
      </c>
      <c r="ET349" s="430">
        <v>0.294289866351475</v>
      </c>
      <c r="EU349" s="433">
        <f t="shared" si="2547"/>
        <v>0</v>
      </c>
      <c r="EV349" s="433">
        <f t="shared" si="2548"/>
        <v>0</v>
      </c>
      <c r="EW349" s="625"/>
      <c r="EX349" s="426">
        <v>8.0</v>
      </c>
      <c r="EY349" s="427" t="s">
        <v>132</v>
      </c>
      <c r="EZ349" s="428" t="s">
        <v>121</v>
      </c>
      <c r="FA349" s="428" t="s">
        <v>123</v>
      </c>
      <c r="FB349" s="429"/>
      <c r="FC349" s="428"/>
      <c r="FD349" s="429">
        <f t="shared" si="2549"/>
        <v>0</v>
      </c>
      <c r="FE349" s="430"/>
      <c r="FF349" s="429">
        <f t="shared" si="2550"/>
        <v>0</v>
      </c>
      <c r="FG349" s="431"/>
      <c r="FH349" s="432"/>
      <c r="FI349" s="432"/>
      <c r="FJ349" s="429">
        <f t="shared" si="2551"/>
        <v>0</v>
      </c>
      <c r="FK349" s="430">
        <v>0.294289866351475</v>
      </c>
      <c r="FL349" s="433">
        <f t="shared" si="2552"/>
        <v>0</v>
      </c>
      <c r="FM349" s="433">
        <f t="shared" si="2553"/>
        <v>0</v>
      </c>
      <c r="FN349" s="625"/>
      <c r="FO349" s="426">
        <v>8.0</v>
      </c>
      <c r="FP349" s="427" t="s">
        <v>132</v>
      </c>
      <c r="FQ349" s="428" t="s">
        <v>121</v>
      </c>
      <c r="FR349" s="428" t="s">
        <v>123</v>
      </c>
      <c r="FS349" s="429"/>
      <c r="FT349" s="428"/>
      <c r="FU349" s="429">
        <f t="shared" si="2554"/>
        <v>0</v>
      </c>
      <c r="FV349" s="430"/>
      <c r="FW349" s="429">
        <f t="shared" si="2555"/>
        <v>0</v>
      </c>
      <c r="FX349" s="431"/>
      <c r="FY349" s="432"/>
      <c r="FZ349" s="432"/>
      <c r="GA349" s="429">
        <f t="shared" si="2556"/>
        <v>0</v>
      </c>
      <c r="GB349" s="430">
        <v>0.294289866351475</v>
      </c>
      <c r="GC349" s="433">
        <f t="shared" si="2557"/>
        <v>0</v>
      </c>
      <c r="GD349" s="433">
        <f t="shared" si="2558"/>
        <v>0</v>
      </c>
      <c r="GE349" s="625"/>
      <c r="GF349" s="426">
        <v>8.0</v>
      </c>
      <c r="GG349" s="427" t="s">
        <v>132</v>
      </c>
      <c r="GH349" s="428" t="s">
        <v>121</v>
      </c>
      <c r="GI349" s="428" t="s">
        <v>123</v>
      </c>
      <c r="GJ349" s="429"/>
      <c r="GK349" s="428"/>
      <c r="GL349" s="429">
        <f t="shared" si="2559"/>
        <v>0</v>
      </c>
      <c r="GM349" s="430"/>
      <c r="GN349" s="429">
        <f t="shared" si="2560"/>
        <v>0</v>
      </c>
      <c r="GO349" s="431"/>
      <c r="GP349" s="432"/>
      <c r="GQ349" s="432"/>
      <c r="GR349" s="429">
        <f t="shared" si="2561"/>
        <v>0</v>
      </c>
      <c r="GS349" s="430">
        <v>0.294289866351475</v>
      </c>
      <c r="GT349" s="433">
        <f t="shared" si="2562"/>
        <v>0</v>
      </c>
      <c r="GU349" s="433">
        <f t="shared" si="2563"/>
        <v>0</v>
      </c>
      <c r="GV349" s="625"/>
      <c r="GW349" s="426">
        <v>8.0</v>
      </c>
      <c r="GX349" s="427" t="s">
        <v>132</v>
      </c>
      <c r="GY349" s="428" t="s">
        <v>121</v>
      </c>
      <c r="GZ349" s="428" t="s">
        <v>123</v>
      </c>
      <c r="HA349" s="429"/>
      <c r="HB349" s="428"/>
      <c r="HC349" s="429">
        <f t="shared" si="2564"/>
        <v>0</v>
      </c>
      <c r="HD349" s="430"/>
      <c r="HE349" s="429">
        <f t="shared" si="2565"/>
        <v>0</v>
      </c>
      <c r="HF349" s="431"/>
      <c r="HG349" s="432"/>
      <c r="HH349" s="432"/>
      <c r="HI349" s="429">
        <f t="shared" si="2566"/>
        <v>0</v>
      </c>
      <c r="HJ349" s="430">
        <v>0.294289866351475</v>
      </c>
      <c r="HK349" s="433">
        <f t="shared" si="2567"/>
        <v>0</v>
      </c>
      <c r="HL349" s="433">
        <f t="shared" si="2568"/>
        <v>0</v>
      </c>
      <c r="HM349" s="625"/>
      <c r="HN349" s="426">
        <v>8.0</v>
      </c>
      <c r="HO349" s="427" t="s">
        <v>132</v>
      </c>
      <c r="HP349" s="428" t="s">
        <v>121</v>
      </c>
      <c r="HQ349" s="428" t="s">
        <v>123</v>
      </c>
      <c r="HR349" s="429"/>
      <c r="HS349" s="428"/>
      <c r="HT349" s="429">
        <f t="shared" si="2569"/>
        <v>0</v>
      </c>
      <c r="HU349" s="430"/>
      <c r="HV349" s="429">
        <f t="shared" si="2570"/>
        <v>0</v>
      </c>
      <c r="HW349" s="431"/>
      <c r="HX349" s="432"/>
      <c r="HY349" s="432"/>
      <c r="HZ349" s="429">
        <f t="shared" si="2571"/>
        <v>0</v>
      </c>
      <c r="IA349" s="430">
        <v>0.294289866351475</v>
      </c>
      <c r="IB349" s="433">
        <f t="shared" si="2572"/>
        <v>0</v>
      </c>
      <c r="IC349" s="433">
        <f t="shared" si="2573"/>
        <v>0</v>
      </c>
      <c r="ID349" s="625"/>
      <c r="IE349" s="426">
        <v>8.0</v>
      </c>
      <c r="IF349" s="427" t="s">
        <v>132</v>
      </c>
      <c r="IG349" s="428" t="s">
        <v>121</v>
      </c>
      <c r="IH349" s="428" t="s">
        <v>123</v>
      </c>
      <c r="II349" s="429"/>
      <c r="IJ349" s="428"/>
      <c r="IK349" s="429">
        <f t="shared" si="2574"/>
        <v>0</v>
      </c>
      <c r="IL349" s="430"/>
      <c r="IM349" s="429">
        <f t="shared" si="2575"/>
        <v>0</v>
      </c>
      <c r="IN349" s="431"/>
      <c r="IO349" s="432"/>
      <c r="IP349" s="432"/>
      <c r="IQ349" s="429">
        <f t="shared" si="2576"/>
        <v>0</v>
      </c>
      <c r="IR349" s="430">
        <v>0.294289866351475</v>
      </c>
      <c r="IS349" s="433">
        <f t="shared" si="2577"/>
        <v>0</v>
      </c>
      <c r="IT349" s="433">
        <f t="shared" si="2578"/>
        <v>0</v>
      </c>
      <c r="IU349" s="625"/>
      <c r="IV349" s="426">
        <v>8.0</v>
      </c>
      <c r="IW349" s="427" t="s">
        <v>132</v>
      </c>
      <c r="IX349" s="428" t="s">
        <v>121</v>
      </c>
      <c r="IY349" s="428" t="s">
        <v>123</v>
      </c>
      <c r="IZ349" s="429"/>
      <c r="JA349" s="428"/>
      <c r="JB349" s="429">
        <f t="shared" si="2579"/>
        <v>0</v>
      </c>
      <c r="JC349" s="430"/>
      <c r="JD349" s="429">
        <f t="shared" si="2580"/>
        <v>0</v>
      </c>
      <c r="JE349" s="431"/>
      <c r="JF349" s="432"/>
      <c r="JG349" s="432"/>
      <c r="JH349" s="429">
        <f t="shared" si="2581"/>
        <v>0</v>
      </c>
      <c r="JI349" s="430">
        <v>0.294289866351475</v>
      </c>
      <c r="JJ349" s="433">
        <f t="shared" si="2582"/>
        <v>0</v>
      </c>
      <c r="JK349" s="433">
        <f t="shared" si="2583"/>
        <v>0</v>
      </c>
      <c r="JL349" s="625"/>
      <c r="JM349" s="426">
        <v>8.0</v>
      </c>
      <c r="JN349" s="427" t="s">
        <v>132</v>
      </c>
      <c r="JO349" s="428" t="s">
        <v>121</v>
      </c>
      <c r="JP349" s="428" t="s">
        <v>123</v>
      </c>
      <c r="JQ349" s="429"/>
      <c r="JR349" s="428"/>
      <c r="JS349" s="429">
        <f t="shared" si="2584"/>
        <v>0</v>
      </c>
      <c r="JT349" s="430"/>
      <c r="JU349" s="429">
        <f t="shared" si="2585"/>
        <v>0</v>
      </c>
      <c r="JV349" s="431"/>
      <c r="JW349" s="432"/>
      <c r="JX349" s="432"/>
      <c r="JY349" s="429">
        <f t="shared" si="2586"/>
        <v>0</v>
      </c>
      <c r="JZ349" s="430">
        <v>0.294289866351475</v>
      </c>
      <c r="KA349" s="433">
        <f t="shared" si="2587"/>
        <v>0</v>
      </c>
      <c r="KB349" s="433">
        <f t="shared" si="2588"/>
        <v>0</v>
      </c>
      <c r="KC349" s="625"/>
      <c r="KD349" s="426">
        <v>8.0</v>
      </c>
      <c r="KE349" s="427" t="s">
        <v>132</v>
      </c>
      <c r="KF349" s="428" t="s">
        <v>121</v>
      </c>
      <c r="KG349" s="428" t="s">
        <v>123</v>
      </c>
      <c r="KH349" s="429"/>
      <c r="KI349" s="428"/>
      <c r="KJ349" s="429">
        <f t="shared" si="2589"/>
        <v>0</v>
      </c>
      <c r="KK349" s="430"/>
      <c r="KL349" s="429">
        <f t="shared" si="2590"/>
        <v>0</v>
      </c>
      <c r="KM349" s="431"/>
      <c r="KN349" s="432"/>
      <c r="KO349" s="432"/>
      <c r="KP349" s="429">
        <f t="shared" si="2591"/>
        <v>0</v>
      </c>
      <c r="KQ349" s="430">
        <v>0.294289866351475</v>
      </c>
      <c r="KR349" s="433">
        <f t="shared" si="2592"/>
        <v>0</v>
      </c>
      <c r="KS349" s="433">
        <f t="shared" si="2593"/>
        <v>0</v>
      </c>
      <c r="KT349" s="625"/>
      <c r="KU349" s="425"/>
    </row>
    <row r="350" ht="15.75" customHeight="1">
      <c r="A350" s="426"/>
      <c r="B350" s="446" t="s">
        <v>147</v>
      </c>
      <c r="C350" s="447"/>
      <c r="D350" s="447"/>
      <c r="E350" s="447"/>
      <c r="F350" s="447"/>
      <c r="G350" s="447"/>
      <c r="H350" s="447"/>
      <c r="I350" s="447"/>
      <c r="J350" s="447"/>
      <c r="K350" s="447"/>
      <c r="L350" s="447"/>
      <c r="M350" s="447"/>
      <c r="N350" s="447"/>
      <c r="O350" s="447"/>
      <c r="P350" s="626"/>
      <c r="Q350" s="625"/>
      <c r="R350" s="426"/>
      <c r="S350" s="446" t="s">
        <v>147</v>
      </c>
      <c r="T350" s="447"/>
      <c r="U350" s="447"/>
      <c r="V350" s="447"/>
      <c r="W350" s="447"/>
      <c r="X350" s="447"/>
      <c r="Y350" s="447"/>
      <c r="Z350" s="447"/>
      <c r="AA350" s="447"/>
      <c r="AB350" s="447"/>
      <c r="AC350" s="447"/>
      <c r="AD350" s="447"/>
      <c r="AE350" s="447"/>
      <c r="AF350" s="447"/>
      <c r="AG350" s="626"/>
      <c r="AH350" s="625"/>
      <c r="AI350" s="426"/>
      <c r="AJ350" s="446" t="s">
        <v>147</v>
      </c>
      <c r="AK350" s="447"/>
      <c r="AL350" s="447"/>
      <c r="AM350" s="447"/>
      <c r="AN350" s="447"/>
      <c r="AO350" s="447"/>
      <c r="AP350" s="447"/>
      <c r="AQ350" s="447"/>
      <c r="AR350" s="447"/>
      <c r="AS350" s="447"/>
      <c r="AT350" s="447"/>
      <c r="AU350" s="447"/>
      <c r="AV350" s="447"/>
      <c r="AW350" s="447"/>
      <c r="AX350" s="626"/>
      <c r="AY350" s="625"/>
      <c r="AZ350" s="426"/>
      <c r="BA350" s="446" t="s">
        <v>147</v>
      </c>
      <c r="BB350" s="447"/>
      <c r="BC350" s="447"/>
      <c r="BD350" s="447"/>
      <c r="BE350" s="447"/>
      <c r="BF350" s="447"/>
      <c r="BG350" s="447"/>
      <c r="BH350" s="447"/>
      <c r="BI350" s="447"/>
      <c r="BJ350" s="447"/>
      <c r="BK350" s="447"/>
      <c r="BL350" s="447"/>
      <c r="BM350" s="447"/>
      <c r="BN350" s="447"/>
      <c r="BO350" s="626"/>
      <c r="BP350" s="625"/>
      <c r="BQ350" s="426"/>
      <c r="BR350" s="446" t="s">
        <v>147</v>
      </c>
      <c r="BS350" s="447"/>
      <c r="BT350" s="447"/>
      <c r="BU350" s="447"/>
      <c r="BV350" s="447"/>
      <c r="BW350" s="447"/>
      <c r="BX350" s="447"/>
      <c r="BY350" s="447"/>
      <c r="BZ350" s="447"/>
      <c r="CA350" s="447"/>
      <c r="CB350" s="447"/>
      <c r="CC350" s="447"/>
      <c r="CD350" s="447"/>
      <c r="CE350" s="447"/>
      <c r="CF350" s="626"/>
      <c r="CG350" s="625"/>
      <c r="CH350" s="426"/>
      <c r="CI350" s="446" t="s">
        <v>147</v>
      </c>
      <c r="CJ350" s="447"/>
      <c r="CK350" s="447"/>
      <c r="CL350" s="447"/>
      <c r="CM350" s="447"/>
      <c r="CN350" s="447"/>
      <c r="CO350" s="447"/>
      <c r="CP350" s="447"/>
      <c r="CQ350" s="447"/>
      <c r="CR350" s="447"/>
      <c r="CS350" s="447"/>
      <c r="CT350" s="447"/>
      <c r="CU350" s="447"/>
      <c r="CV350" s="447"/>
      <c r="CW350" s="626"/>
      <c r="CX350" s="625"/>
      <c r="CY350" s="426"/>
      <c r="CZ350" s="446" t="s">
        <v>147</v>
      </c>
      <c r="DA350" s="447"/>
      <c r="DB350" s="447"/>
      <c r="DC350" s="447"/>
      <c r="DD350" s="447"/>
      <c r="DE350" s="447"/>
      <c r="DF350" s="447"/>
      <c r="DG350" s="447"/>
      <c r="DH350" s="447"/>
      <c r="DI350" s="447"/>
      <c r="DJ350" s="447"/>
      <c r="DK350" s="447"/>
      <c r="DL350" s="447"/>
      <c r="DM350" s="447"/>
      <c r="DN350" s="626"/>
      <c r="DO350" s="625"/>
      <c r="DP350" s="426"/>
      <c r="DQ350" s="446" t="s">
        <v>147</v>
      </c>
      <c r="DR350" s="447"/>
      <c r="DS350" s="447"/>
      <c r="DT350" s="447"/>
      <c r="DU350" s="447"/>
      <c r="DV350" s="447"/>
      <c r="DW350" s="447"/>
      <c r="DX350" s="447"/>
      <c r="DY350" s="447"/>
      <c r="DZ350" s="447"/>
      <c r="EA350" s="447"/>
      <c r="EB350" s="447"/>
      <c r="EC350" s="447"/>
      <c r="ED350" s="447"/>
      <c r="EE350" s="626"/>
      <c r="EF350" s="625"/>
      <c r="EG350" s="426"/>
      <c r="EH350" s="446" t="s">
        <v>147</v>
      </c>
      <c r="EI350" s="447"/>
      <c r="EJ350" s="447"/>
      <c r="EK350" s="447"/>
      <c r="EL350" s="447"/>
      <c r="EM350" s="447"/>
      <c r="EN350" s="447"/>
      <c r="EO350" s="447"/>
      <c r="EP350" s="447"/>
      <c r="EQ350" s="447"/>
      <c r="ER350" s="447"/>
      <c r="ES350" s="447"/>
      <c r="ET350" s="447"/>
      <c r="EU350" s="447"/>
      <c r="EV350" s="626"/>
      <c r="EW350" s="625"/>
      <c r="EX350" s="426"/>
      <c r="EY350" s="446" t="s">
        <v>147</v>
      </c>
      <c r="EZ350" s="447"/>
      <c r="FA350" s="447"/>
      <c r="FB350" s="447"/>
      <c r="FC350" s="447"/>
      <c r="FD350" s="447"/>
      <c r="FE350" s="447"/>
      <c r="FF350" s="447"/>
      <c r="FG350" s="447"/>
      <c r="FH350" s="447"/>
      <c r="FI350" s="447"/>
      <c r="FJ350" s="447"/>
      <c r="FK350" s="447"/>
      <c r="FL350" s="447"/>
      <c r="FM350" s="626"/>
      <c r="FN350" s="625"/>
      <c r="FO350" s="426"/>
      <c r="FP350" s="446" t="s">
        <v>147</v>
      </c>
      <c r="FQ350" s="447"/>
      <c r="FR350" s="447"/>
      <c r="FS350" s="447"/>
      <c r="FT350" s="447"/>
      <c r="FU350" s="447"/>
      <c r="FV350" s="447"/>
      <c r="FW350" s="447"/>
      <c r="FX350" s="447"/>
      <c r="FY350" s="447"/>
      <c r="FZ350" s="447"/>
      <c r="GA350" s="447"/>
      <c r="GB350" s="447"/>
      <c r="GC350" s="447"/>
      <c r="GD350" s="626"/>
      <c r="GE350" s="625"/>
      <c r="GF350" s="426"/>
      <c r="GG350" s="446" t="s">
        <v>147</v>
      </c>
      <c r="GH350" s="447"/>
      <c r="GI350" s="447"/>
      <c r="GJ350" s="447"/>
      <c r="GK350" s="447"/>
      <c r="GL350" s="447"/>
      <c r="GM350" s="447"/>
      <c r="GN350" s="447"/>
      <c r="GO350" s="447"/>
      <c r="GP350" s="447"/>
      <c r="GQ350" s="447"/>
      <c r="GR350" s="447"/>
      <c r="GS350" s="447"/>
      <c r="GT350" s="447"/>
      <c r="GU350" s="626"/>
      <c r="GV350" s="625"/>
      <c r="GW350" s="426"/>
      <c r="GX350" s="446" t="s">
        <v>147</v>
      </c>
      <c r="GY350" s="447"/>
      <c r="GZ350" s="447"/>
      <c r="HA350" s="447"/>
      <c r="HB350" s="447"/>
      <c r="HC350" s="447"/>
      <c r="HD350" s="447"/>
      <c r="HE350" s="447"/>
      <c r="HF350" s="447"/>
      <c r="HG350" s="447"/>
      <c r="HH350" s="447"/>
      <c r="HI350" s="447"/>
      <c r="HJ350" s="447"/>
      <c r="HK350" s="447"/>
      <c r="HL350" s="626"/>
      <c r="HM350" s="625"/>
      <c r="HN350" s="426"/>
      <c r="HO350" s="446" t="s">
        <v>147</v>
      </c>
      <c r="HP350" s="447"/>
      <c r="HQ350" s="447"/>
      <c r="HR350" s="447"/>
      <c r="HS350" s="447"/>
      <c r="HT350" s="447"/>
      <c r="HU350" s="447"/>
      <c r="HV350" s="447"/>
      <c r="HW350" s="447"/>
      <c r="HX350" s="447"/>
      <c r="HY350" s="447"/>
      <c r="HZ350" s="447"/>
      <c r="IA350" s="447"/>
      <c r="IB350" s="447"/>
      <c r="IC350" s="626"/>
      <c r="ID350" s="625"/>
      <c r="IE350" s="426"/>
      <c r="IF350" s="446" t="s">
        <v>147</v>
      </c>
      <c r="IG350" s="447"/>
      <c r="IH350" s="447"/>
      <c r="II350" s="447"/>
      <c r="IJ350" s="447"/>
      <c r="IK350" s="447"/>
      <c r="IL350" s="447"/>
      <c r="IM350" s="447"/>
      <c r="IN350" s="447"/>
      <c r="IO350" s="447"/>
      <c r="IP350" s="447"/>
      <c r="IQ350" s="447"/>
      <c r="IR350" s="447"/>
      <c r="IS350" s="447"/>
      <c r="IT350" s="626"/>
      <c r="IU350" s="625"/>
      <c r="IV350" s="426"/>
      <c r="IW350" s="446" t="s">
        <v>147</v>
      </c>
      <c r="IX350" s="447"/>
      <c r="IY350" s="447"/>
      <c r="IZ350" s="447"/>
      <c r="JA350" s="447"/>
      <c r="JB350" s="447"/>
      <c r="JC350" s="447"/>
      <c r="JD350" s="447"/>
      <c r="JE350" s="447"/>
      <c r="JF350" s="447"/>
      <c r="JG350" s="447"/>
      <c r="JH350" s="447"/>
      <c r="JI350" s="447"/>
      <c r="JJ350" s="447"/>
      <c r="JK350" s="626"/>
      <c r="JL350" s="625"/>
      <c r="JM350" s="426"/>
      <c r="JN350" s="446" t="s">
        <v>147</v>
      </c>
      <c r="JO350" s="447"/>
      <c r="JP350" s="447"/>
      <c r="JQ350" s="447"/>
      <c r="JR350" s="447"/>
      <c r="JS350" s="447"/>
      <c r="JT350" s="447"/>
      <c r="JU350" s="447"/>
      <c r="JV350" s="447"/>
      <c r="JW350" s="447"/>
      <c r="JX350" s="447"/>
      <c r="JY350" s="447"/>
      <c r="JZ350" s="447"/>
      <c r="KA350" s="447"/>
      <c r="KB350" s="626"/>
      <c r="KC350" s="625"/>
      <c r="KD350" s="426"/>
      <c r="KE350" s="446" t="s">
        <v>147</v>
      </c>
      <c r="KF350" s="447"/>
      <c r="KG350" s="447"/>
      <c r="KH350" s="447"/>
      <c r="KI350" s="447"/>
      <c r="KJ350" s="447"/>
      <c r="KK350" s="447"/>
      <c r="KL350" s="447"/>
      <c r="KM350" s="447"/>
      <c r="KN350" s="447"/>
      <c r="KO350" s="447"/>
      <c r="KP350" s="447"/>
      <c r="KQ350" s="447"/>
      <c r="KR350" s="447"/>
      <c r="KS350" s="626"/>
      <c r="KT350" s="625"/>
      <c r="KU350" s="436"/>
    </row>
    <row r="351" ht="15.75" customHeight="1">
      <c r="A351" s="426">
        <v>1.0</v>
      </c>
      <c r="B351" s="427" t="s">
        <v>142</v>
      </c>
      <c r="C351" s="428" t="s">
        <v>121</v>
      </c>
      <c r="D351" s="428" t="s">
        <v>123</v>
      </c>
      <c r="E351" s="429"/>
      <c r="F351" s="429"/>
      <c r="G351" s="429">
        <f t="shared" ref="G351:G356" si="2594">IFERROR(E351*F351/1000000,0)</f>
        <v>0</v>
      </c>
      <c r="H351" s="430"/>
      <c r="I351" s="429">
        <f t="shared" ref="I351:I356" si="2595">IFERROR(+G351*H351,"")</f>
        <v>0</v>
      </c>
      <c r="J351" s="431"/>
      <c r="K351" s="432"/>
      <c r="L351" s="432"/>
      <c r="M351" s="429">
        <f t="shared" ref="M351:M356" si="2596">IFERROR(+(IF(G351="","0",G351))+(IF(I351="","0",I351))+(IF(L351="","0",L351)),"")</f>
        <v>0</v>
      </c>
      <c r="N351" s="430">
        <v>0.294289866351475</v>
      </c>
      <c r="O351" s="433">
        <f t="shared" ref="O351:O356" si="2597">IFERROR(+N351*(M351-L351),"")</f>
        <v>0</v>
      </c>
      <c r="P351" s="433">
        <f t="shared" ref="P351:P356" si="2598">IFERROR(+(IF(M351="","0",M351))-(IF(O351="","0",O351)),"")</f>
        <v>0</v>
      </c>
      <c r="Q351" s="625"/>
      <c r="R351" s="426">
        <v>1.0</v>
      </c>
      <c r="S351" s="427" t="s">
        <v>142</v>
      </c>
      <c r="T351" s="428" t="s">
        <v>121</v>
      </c>
      <c r="U351" s="428" t="s">
        <v>123</v>
      </c>
      <c r="V351" s="429"/>
      <c r="W351" s="429"/>
      <c r="X351" s="429">
        <f t="shared" ref="X351:X356" si="2599">IFERROR(V351*W351/1000000,0)</f>
        <v>0</v>
      </c>
      <c r="Y351" s="430"/>
      <c r="Z351" s="429">
        <f t="shared" ref="Z351:Z356" si="2600">IFERROR(+X351*Y351,"")</f>
        <v>0</v>
      </c>
      <c r="AA351" s="431"/>
      <c r="AB351" s="432"/>
      <c r="AC351" s="432"/>
      <c r="AD351" s="429">
        <f t="shared" ref="AD351:AD356" si="2601">IFERROR(+(IF(X351="","0",X351))+(IF(Z351="","0",Z351))+(IF(AC351="","0",AC351)),"")</f>
        <v>0</v>
      </c>
      <c r="AE351" s="430">
        <v>0.294289866351475</v>
      </c>
      <c r="AF351" s="433">
        <f t="shared" ref="AF351:AF356" si="2602">IFERROR(+AE351*(AD351-AC351),"")</f>
        <v>0</v>
      </c>
      <c r="AG351" s="433">
        <f t="shared" ref="AG351:AG356" si="2603">IFERROR(+(IF(AD351="","0",AD351))-(IF(AF351="","0",AF351)),"")</f>
        <v>0</v>
      </c>
      <c r="AH351" s="625"/>
      <c r="AI351" s="426">
        <v>1.0</v>
      </c>
      <c r="AJ351" s="427" t="s">
        <v>142</v>
      </c>
      <c r="AK351" s="428" t="s">
        <v>121</v>
      </c>
      <c r="AL351" s="428" t="s">
        <v>123</v>
      </c>
      <c r="AM351" s="429"/>
      <c r="AN351" s="429"/>
      <c r="AO351" s="429">
        <f t="shared" ref="AO351:AO356" si="2604">IFERROR(AM351*AN351/1000000,0)</f>
        <v>0</v>
      </c>
      <c r="AP351" s="430"/>
      <c r="AQ351" s="429">
        <f t="shared" ref="AQ351:AQ356" si="2605">IFERROR(+AO351*AP351,"")</f>
        <v>0</v>
      </c>
      <c r="AR351" s="431"/>
      <c r="AS351" s="432"/>
      <c r="AT351" s="432"/>
      <c r="AU351" s="429">
        <f t="shared" ref="AU351:AU356" si="2606">IFERROR(+(IF(AO351="","0",AO351))+(IF(AQ351="","0",AQ351))+(IF(AT351="","0",AT351)),"")</f>
        <v>0</v>
      </c>
      <c r="AV351" s="430">
        <v>0.294289866351475</v>
      </c>
      <c r="AW351" s="433">
        <f t="shared" ref="AW351:AW356" si="2607">IFERROR(+AV351*(AU351-AT351),"")</f>
        <v>0</v>
      </c>
      <c r="AX351" s="433">
        <f t="shared" ref="AX351:AX356" si="2608">IFERROR(+(IF(AU351="","0",AU351))-(IF(AW351="","0",AW351)),"")</f>
        <v>0</v>
      </c>
      <c r="AY351" s="625"/>
      <c r="AZ351" s="426">
        <v>1.0</v>
      </c>
      <c r="BA351" s="427" t="s">
        <v>142</v>
      </c>
      <c r="BB351" s="428" t="s">
        <v>121</v>
      </c>
      <c r="BC351" s="428" t="s">
        <v>123</v>
      </c>
      <c r="BD351" s="429"/>
      <c r="BE351" s="429"/>
      <c r="BF351" s="429">
        <f t="shared" ref="BF351:BF356" si="2609">IFERROR(BD351*BE351/1000000,0)</f>
        <v>0</v>
      </c>
      <c r="BG351" s="430"/>
      <c r="BH351" s="429">
        <f t="shared" ref="BH351:BH356" si="2610">IFERROR(+BF351*BG351,"")</f>
        <v>0</v>
      </c>
      <c r="BI351" s="431"/>
      <c r="BJ351" s="432"/>
      <c r="BK351" s="432"/>
      <c r="BL351" s="429">
        <f t="shared" ref="BL351:BL356" si="2611">IFERROR(+(IF(BF351="","0",BF351))+(IF(BH351="","0",BH351))+(IF(BK351="","0",BK351)),"")</f>
        <v>0</v>
      </c>
      <c r="BM351" s="430">
        <v>0.294289866351475</v>
      </c>
      <c r="BN351" s="433">
        <f t="shared" ref="BN351:BN356" si="2612">IFERROR(+BM351*(BL351-BK351),"")</f>
        <v>0</v>
      </c>
      <c r="BO351" s="433">
        <f t="shared" ref="BO351:BO356" si="2613">IFERROR(+(IF(BL351="","0",BL351))-(IF(BN351="","0",BN351)),"")</f>
        <v>0</v>
      </c>
      <c r="BP351" s="625"/>
      <c r="BQ351" s="426">
        <v>1.0</v>
      </c>
      <c r="BR351" s="427" t="s">
        <v>142</v>
      </c>
      <c r="BS351" s="428" t="s">
        <v>121</v>
      </c>
      <c r="BT351" s="428" t="s">
        <v>123</v>
      </c>
      <c r="BU351" s="429"/>
      <c r="BV351" s="429"/>
      <c r="BW351" s="429">
        <f t="shared" ref="BW351:BW356" si="2614">IFERROR(BU351*BV351/1000000,0)</f>
        <v>0</v>
      </c>
      <c r="BX351" s="430"/>
      <c r="BY351" s="429">
        <f t="shared" ref="BY351:BY356" si="2615">IFERROR(+BW351*BX351,"")</f>
        <v>0</v>
      </c>
      <c r="BZ351" s="431"/>
      <c r="CA351" s="432"/>
      <c r="CB351" s="432"/>
      <c r="CC351" s="429">
        <f t="shared" ref="CC351:CC356" si="2616">IFERROR(+(IF(BW351="","0",BW351))+(IF(BY351="","0",BY351))+(IF(CB351="","0",CB351)),"")</f>
        <v>0</v>
      </c>
      <c r="CD351" s="430">
        <v>0.294289866351475</v>
      </c>
      <c r="CE351" s="433">
        <f t="shared" ref="CE351:CE356" si="2617">IFERROR(+CD351*(CC351-CB351),"")</f>
        <v>0</v>
      </c>
      <c r="CF351" s="433">
        <f t="shared" ref="CF351:CF356" si="2618">IFERROR(+(IF(CC351="","0",CC351))-(IF(CE351="","0",CE351)),"")</f>
        <v>0</v>
      </c>
      <c r="CG351" s="625"/>
      <c r="CH351" s="426">
        <v>1.0</v>
      </c>
      <c r="CI351" s="427" t="s">
        <v>142</v>
      </c>
      <c r="CJ351" s="428" t="s">
        <v>121</v>
      </c>
      <c r="CK351" s="428" t="s">
        <v>123</v>
      </c>
      <c r="CL351" s="429"/>
      <c r="CM351" s="429"/>
      <c r="CN351" s="429">
        <f t="shared" ref="CN351:CN356" si="2619">IFERROR(CL351*CM351/1000000,0)</f>
        <v>0</v>
      </c>
      <c r="CO351" s="430"/>
      <c r="CP351" s="429">
        <f t="shared" ref="CP351:CP356" si="2620">IFERROR(+CN351*CO351,"")</f>
        <v>0</v>
      </c>
      <c r="CQ351" s="431"/>
      <c r="CR351" s="432"/>
      <c r="CS351" s="432"/>
      <c r="CT351" s="429">
        <f t="shared" ref="CT351:CT356" si="2621">IFERROR(+(IF(CN351="","0",CN351))+(IF(CP351="","0",CP351))+(IF(CS351="","0",CS351)),"")</f>
        <v>0</v>
      </c>
      <c r="CU351" s="430">
        <v>0.294289866351475</v>
      </c>
      <c r="CV351" s="433">
        <f t="shared" ref="CV351:CV356" si="2622">IFERROR(+CU351*(CT351-CS351),"")</f>
        <v>0</v>
      </c>
      <c r="CW351" s="433">
        <f t="shared" ref="CW351:CW356" si="2623">IFERROR(+(IF(CT351="","0",CT351))-(IF(CV351="","0",CV351)),"")</f>
        <v>0</v>
      </c>
      <c r="CX351" s="625"/>
      <c r="CY351" s="426">
        <v>1.0</v>
      </c>
      <c r="CZ351" s="427" t="s">
        <v>142</v>
      </c>
      <c r="DA351" s="428" t="s">
        <v>121</v>
      </c>
      <c r="DB351" s="428" t="s">
        <v>123</v>
      </c>
      <c r="DC351" s="429"/>
      <c r="DD351" s="429"/>
      <c r="DE351" s="429">
        <f t="shared" ref="DE351:DE356" si="2624">IFERROR(DC351*DD351/1000000,0)</f>
        <v>0</v>
      </c>
      <c r="DF351" s="430"/>
      <c r="DG351" s="429">
        <f t="shared" ref="DG351:DG356" si="2625">IFERROR(+DE351*DF351,"")</f>
        <v>0</v>
      </c>
      <c r="DH351" s="431"/>
      <c r="DI351" s="432"/>
      <c r="DJ351" s="432"/>
      <c r="DK351" s="429">
        <f t="shared" ref="DK351:DK356" si="2626">IFERROR(+(IF(DE351="","0",DE351))+(IF(DG351="","0",DG351))+(IF(DJ351="","0",DJ351)),"")</f>
        <v>0</v>
      </c>
      <c r="DL351" s="430">
        <v>0.294289866351475</v>
      </c>
      <c r="DM351" s="433">
        <f t="shared" ref="DM351:DM356" si="2627">IFERROR(+DL351*(DK351-DJ351),"")</f>
        <v>0</v>
      </c>
      <c r="DN351" s="433">
        <f t="shared" ref="DN351:DN356" si="2628">IFERROR(+(IF(DK351="","0",DK351))-(IF(DM351="","0",DM351)),"")</f>
        <v>0</v>
      </c>
      <c r="DO351" s="625"/>
      <c r="DP351" s="426">
        <v>1.0</v>
      </c>
      <c r="DQ351" s="427" t="s">
        <v>142</v>
      </c>
      <c r="DR351" s="428" t="s">
        <v>121</v>
      </c>
      <c r="DS351" s="428" t="s">
        <v>123</v>
      </c>
      <c r="DT351" s="429"/>
      <c r="DU351" s="429"/>
      <c r="DV351" s="429">
        <f t="shared" ref="DV351:DV356" si="2629">IFERROR(DT351*DU351/1000000,0)</f>
        <v>0</v>
      </c>
      <c r="DW351" s="430"/>
      <c r="DX351" s="429">
        <f t="shared" ref="DX351:DX356" si="2630">IFERROR(+DV351*DW351,"")</f>
        <v>0</v>
      </c>
      <c r="DY351" s="431"/>
      <c r="DZ351" s="432"/>
      <c r="EA351" s="432"/>
      <c r="EB351" s="429">
        <f t="shared" ref="EB351:EB356" si="2631">IFERROR(+(IF(DV351="","0",DV351))+(IF(DX351="","0",DX351))+(IF(EA351="","0",EA351)),"")</f>
        <v>0</v>
      </c>
      <c r="EC351" s="430">
        <v>0.294289866351475</v>
      </c>
      <c r="ED351" s="433">
        <f t="shared" ref="ED351:ED356" si="2632">IFERROR(+EC351*(EB351-EA351),"")</f>
        <v>0</v>
      </c>
      <c r="EE351" s="433">
        <f t="shared" ref="EE351:EE356" si="2633">IFERROR(+(IF(EB351="","0",EB351))-(IF(ED351="","0",ED351)),"")</f>
        <v>0</v>
      </c>
      <c r="EF351" s="625"/>
      <c r="EG351" s="426">
        <v>1.0</v>
      </c>
      <c r="EH351" s="427" t="s">
        <v>142</v>
      </c>
      <c r="EI351" s="428" t="s">
        <v>121</v>
      </c>
      <c r="EJ351" s="428" t="s">
        <v>123</v>
      </c>
      <c r="EK351" s="429"/>
      <c r="EL351" s="429"/>
      <c r="EM351" s="429">
        <f t="shared" ref="EM351:EM356" si="2634">IFERROR(EK351*EL351/1000000,0)</f>
        <v>0</v>
      </c>
      <c r="EN351" s="430"/>
      <c r="EO351" s="429">
        <f t="shared" ref="EO351:EO356" si="2635">IFERROR(+EM351*EN351,"")</f>
        <v>0</v>
      </c>
      <c r="EP351" s="431"/>
      <c r="EQ351" s="432"/>
      <c r="ER351" s="432"/>
      <c r="ES351" s="429">
        <f t="shared" ref="ES351:ES356" si="2636">IFERROR(+(IF(EM351="","0",EM351))+(IF(EO351="","0",EO351))+(IF(ER351="","0",ER351)),"")</f>
        <v>0</v>
      </c>
      <c r="ET351" s="430">
        <v>0.294289866351475</v>
      </c>
      <c r="EU351" s="433">
        <f t="shared" ref="EU351:EU356" si="2637">IFERROR(+ET351*(ES351-ER351),"")</f>
        <v>0</v>
      </c>
      <c r="EV351" s="433">
        <f t="shared" ref="EV351:EV356" si="2638">IFERROR(+(IF(ES351="","0",ES351))-(IF(EU351="","0",EU351)),"")</f>
        <v>0</v>
      </c>
      <c r="EW351" s="625"/>
      <c r="EX351" s="426">
        <v>1.0</v>
      </c>
      <c r="EY351" s="427" t="s">
        <v>142</v>
      </c>
      <c r="EZ351" s="428" t="s">
        <v>121</v>
      </c>
      <c r="FA351" s="428" t="s">
        <v>123</v>
      </c>
      <c r="FB351" s="429"/>
      <c r="FC351" s="429"/>
      <c r="FD351" s="429">
        <f t="shared" ref="FD351:FD356" si="2639">IFERROR(FB351*FC351/1000000,0)</f>
        <v>0</v>
      </c>
      <c r="FE351" s="430"/>
      <c r="FF351" s="429">
        <f t="shared" ref="FF351:FF356" si="2640">IFERROR(+FD351*FE351,"")</f>
        <v>0</v>
      </c>
      <c r="FG351" s="431"/>
      <c r="FH351" s="432"/>
      <c r="FI351" s="432"/>
      <c r="FJ351" s="429">
        <f t="shared" ref="FJ351:FJ356" si="2641">IFERROR(+(IF(FD351="","0",FD351))+(IF(FF351="","0",FF351))+(IF(FI351="","0",FI351)),"")</f>
        <v>0</v>
      </c>
      <c r="FK351" s="430">
        <v>0.294289866351475</v>
      </c>
      <c r="FL351" s="433">
        <f t="shared" ref="FL351:FL356" si="2642">IFERROR(+FK351*(FJ351-FI351),"")</f>
        <v>0</v>
      </c>
      <c r="FM351" s="433">
        <f t="shared" ref="FM351:FM356" si="2643">IFERROR(+(IF(FJ351="","0",FJ351))-(IF(FL351="","0",FL351)),"")</f>
        <v>0</v>
      </c>
      <c r="FN351" s="625"/>
      <c r="FO351" s="426">
        <v>1.0</v>
      </c>
      <c r="FP351" s="427" t="s">
        <v>142</v>
      </c>
      <c r="FQ351" s="428" t="s">
        <v>121</v>
      </c>
      <c r="FR351" s="428" t="s">
        <v>123</v>
      </c>
      <c r="FS351" s="429"/>
      <c r="FT351" s="429"/>
      <c r="FU351" s="429">
        <f t="shared" ref="FU351:FU356" si="2644">IFERROR(FS351*FT351/1000000,0)</f>
        <v>0</v>
      </c>
      <c r="FV351" s="430"/>
      <c r="FW351" s="429">
        <f t="shared" ref="FW351:FW356" si="2645">IFERROR(+FU351*FV351,"")</f>
        <v>0</v>
      </c>
      <c r="FX351" s="431"/>
      <c r="FY351" s="432"/>
      <c r="FZ351" s="432"/>
      <c r="GA351" s="429">
        <f t="shared" ref="GA351:GA356" si="2646">IFERROR(+(IF(FU351="","0",FU351))+(IF(FW351="","0",FW351))+(IF(FZ351="","0",FZ351)),"")</f>
        <v>0</v>
      </c>
      <c r="GB351" s="430">
        <v>0.294289866351475</v>
      </c>
      <c r="GC351" s="433">
        <f t="shared" ref="GC351:GC356" si="2647">IFERROR(+GB351*(GA351-FZ351),"")</f>
        <v>0</v>
      </c>
      <c r="GD351" s="433">
        <f t="shared" ref="GD351:GD356" si="2648">IFERROR(+(IF(GA351="","0",GA351))-(IF(GC351="","0",GC351)),"")</f>
        <v>0</v>
      </c>
      <c r="GE351" s="625"/>
      <c r="GF351" s="426">
        <v>1.0</v>
      </c>
      <c r="GG351" s="427" t="s">
        <v>142</v>
      </c>
      <c r="GH351" s="428" t="s">
        <v>121</v>
      </c>
      <c r="GI351" s="428" t="s">
        <v>123</v>
      </c>
      <c r="GJ351" s="429"/>
      <c r="GK351" s="429"/>
      <c r="GL351" s="429">
        <f t="shared" ref="GL351:GL356" si="2649">IFERROR(GJ351*GK351/1000000,0)</f>
        <v>0</v>
      </c>
      <c r="GM351" s="430"/>
      <c r="GN351" s="429">
        <f t="shared" ref="GN351:GN356" si="2650">IFERROR(+GL351*GM351,"")</f>
        <v>0</v>
      </c>
      <c r="GO351" s="431"/>
      <c r="GP351" s="432"/>
      <c r="GQ351" s="432"/>
      <c r="GR351" s="429">
        <f t="shared" ref="GR351:GR356" si="2651">IFERROR(+(IF(GL351="","0",GL351))+(IF(GN351="","0",GN351))+(IF(GQ351="","0",GQ351)),"")</f>
        <v>0</v>
      </c>
      <c r="GS351" s="430">
        <v>0.294289866351475</v>
      </c>
      <c r="GT351" s="433">
        <f t="shared" ref="GT351:GT356" si="2652">IFERROR(+GS351*(GR351-GQ351),"")</f>
        <v>0</v>
      </c>
      <c r="GU351" s="433">
        <f t="shared" ref="GU351:GU356" si="2653">IFERROR(+(IF(GR351="","0",GR351))-(IF(GT351="","0",GT351)),"")</f>
        <v>0</v>
      </c>
      <c r="GV351" s="625"/>
      <c r="GW351" s="426">
        <v>1.0</v>
      </c>
      <c r="GX351" s="427" t="s">
        <v>142</v>
      </c>
      <c r="GY351" s="428" t="s">
        <v>121</v>
      </c>
      <c r="GZ351" s="428" t="s">
        <v>123</v>
      </c>
      <c r="HA351" s="429"/>
      <c r="HB351" s="429"/>
      <c r="HC351" s="429">
        <f t="shared" ref="HC351:HC356" si="2654">IFERROR(HA351*HB351/1000000,0)</f>
        <v>0</v>
      </c>
      <c r="HD351" s="430"/>
      <c r="HE351" s="429">
        <f t="shared" ref="HE351:HE356" si="2655">IFERROR(+HC351*HD351,"")</f>
        <v>0</v>
      </c>
      <c r="HF351" s="431"/>
      <c r="HG351" s="432"/>
      <c r="HH351" s="432"/>
      <c r="HI351" s="429">
        <f t="shared" ref="HI351:HI356" si="2656">IFERROR(+(IF(HC351="","0",HC351))+(IF(HE351="","0",HE351))+(IF(HH351="","0",HH351)),"")</f>
        <v>0</v>
      </c>
      <c r="HJ351" s="430">
        <v>0.294289866351475</v>
      </c>
      <c r="HK351" s="433">
        <f t="shared" ref="HK351:HK356" si="2657">IFERROR(+HJ351*(HI351-HH351),"")</f>
        <v>0</v>
      </c>
      <c r="HL351" s="433">
        <f t="shared" ref="HL351:HL356" si="2658">IFERROR(+(IF(HI351="","0",HI351))-(IF(HK351="","0",HK351)),"")</f>
        <v>0</v>
      </c>
      <c r="HM351" s="625"/>
      <c r="HN351" s="426">
        <v>1.0</v>
      </c>
      <c r="HO351" s="427" t="s">
        <v>142</v>
      </c>
      <c r="HP351" s="428" t="s">
        <v>121</v>
      </c>
      <c r="HQ351" s="428" t="s">
        <v>123</v>
      </c>
      <c r="HR351" s="429"/>
      <c r="HS351" s="429"/>
      <c r="HT351" s="429">
        <f t="shared" ref="HT351:HT356" si="2659">IFERROR(HR351*HS351/1000000,0)</f>
        <v>0</v>
      </c>
      <c r="HU351" s="430"/>
      <c r="HV351" s="429">
        <f t="shared" ref="HV351:HV356" si="2660">IFERROR(+HT351*HU351,"")</f>
        <v>0</v>
      </c>
      <c r="HW351" s="431"/>
      <c r="HX351" s="432"/>
      <c r="HY351" s="432"/>
      <c r="HZ351" s="429">
        <f t="shared" ref="HZ351:HZ356" si="2661">IFERROR(+(IF(HT351="","0",HT351))+(IF(HV351="","0",HV351))+(IF(HY351="","0",HY351)),"")</f>
        <v>0</v>
      </c>
      <c r="IA351" s="430">
        <v>0.294289866351475</v>
      </c>
      <c r="IB351" s="433">
        <f t="shared" ref="IB351:IB356" si="2662">IFERROR(+IA351*(HZ351-HY351),"")</f>
        <v>0</v>
      </c>
      <c r="IC351" s="433">
        <f t="shared" ref="IC351:IC356" si="2663">IFERROR(+(IF(HZ351="","0",HZ351))-(IF(IB351="","0",IB351)),"")</f>
        <v>0</v>
      </c>
      <c r="ID351" s="625"/>
      <c r="IE351" s="426">
        <v>1.0</v>
      </c>
      <c r="IF351" s="427" t="s">
        <v>142</v>
      </c>
      <c r="IG351" s="428" t="s">
        <v>121</v>
      </c>
      <c r="IH351" s="428" t="s">
        <v>123</v>
      </c>
      <c r="II351" s="429"/>
      <c r="IJ351" s="429"/>
      <c r="IK351" s="429">
        <f t="shared" ref="IK351:IK356" si="2664">IFERROR(II351*IJ351/1000000,0)</f>
        <v>0</v>
      </c>
      <c r="IL351" s="430"/>
      <c r="IM351" s="429">
        <f t="shared" ref="IM351:IM356" si="2665">IFERROR(+IK351*IL351,"")</f>
        <v>0</v>
      </c>
      <c r="IN351" s="431"/>
      <c r="IO351" s="432"/>
      <c r="IP351" s="432"/>
      <c r="IQ351" s="429">
        <f t="shared" ref="IQ351:IQ356" si="2666">IFERROR(+(IF(IK351="","0",IK351))+(IF(IM351="","0",IM351))+(IF(IP351="","0",IP351)),"")</f>
        <v>0</v>
      </c>
      <c r="IR351" s="430">
        <v>0.294289866351475</v>
      </c>
      <c r="IS351" s="433">
        <f t="shared" ref="IS351:IS356" si="2667">IFERROR(+IR351*(IQ351-IP351),"")</f>
        <v>0</v>
      </c>
      <c r="IT351" s="433">
        <f t="shared" ref="IT351:IT356" si="2668">IFERROR(+(IF(IQ351="","0",IQ351))-(IF(IS351="","0",IS351)),"")</f>
        <v>0</v>
      </c>
      <c r="IU351" s="625"/>
      <c r="IV351" s="426">
        <v>1.0</v>
      </c>
      <c r="IW351" s="427" t="s">
        <v>142</v>
      </c>
      <c r="IX351" s="428" t="s">
        <v>121</v>
      </c>
      <c r="IY351" s="428" t="s">
        <v>123</v>
      </c>
      <c r="IZ351" s="429"/>
      <c r="JA351" s="429"/>
      <c r="JB351" s="429">
        <f t="shared" ref="JB351:JB356" si="2669">IFERROR(IZ351*JA351/1000000,0)</f>
        <v>0</v>
      </c>
      <c r="JC351" s="430"/>
      <c r="JD351" s="429">
        <f t="shared" ref="JD351:JD356" si="2670">IFERROR(+JB351*JC351,"")</f>
        <v>0</v>
      </c>
      <c r="JE351" s="431"/>
      <c r="JF351" s="432"/>
      <c r="JG351" s="432"/>
      <c r="JH351" s="429">
        <f t="shared" ref="JH351:JH356" si="2671">IFERROR(+(IF(JB351="","0",JB351))+(IF(JD351="","0",JD351))+(IF(JG351="","0",JG351)),"")</f>
        <v>0</v>
      </c>
      <c r="JI351" s="430">
        <v>0.294289866351475</v>
      </c>
      <c r="JJ351" s="433">
        <f t="shared" ref="JJ351:JJ356" si="2672">IFERROR(+JI351*(JH351-JG351),"")</f>
        <v>0</v>
      </c>
      <c r="JK351" s="433">
        <f t="shared" ref="JK351:JK356" si="2673">IFERROR(+(IF(JH351="","0",JH351))-(IF(JJ351="","0",JJ351)),"")</f>
        <v>0</v>
      </c>
      <c r="JL351" s="625"/>
      <c r="JM351" s="426">
        <v>1.0</v>
      </c>
      <c r="JN351" s="427" t="s">
        <v>142</v>
      </c>
      <c r="JO351" s="428" t="s">
        <v>121</v>
      </c>
      <c r="JP351" s="428" t="s">
        <v>123</v>
      </c>
      <c r="JQ351" s="429"/>
      <c r="JR351" s="429"/>
      <c r="JS351" s="429">
        <f t="shared" ref="JS351:JS356" si="2674">IFERROR(JQ351*JR351/1000000,0)</f>
        <v>0</v>
      </c>
      <c r="JT351" s="430"/>
      <c r="JU351" s="429">
        <f t="shared" ref="JU351:JU356" si="2675">IFERROR(+JS351*JT351,"")</f>
        <v>0</v>
      </c>
      <c r="JV351" s="431"/>
      <c r="JW351" s="432"/>
      <c r="JX351" s="432"/>
      <c r="JY351" s="429">
        <f t="shared" ref="JY351:JY356" si="2676">IFERROR(+(IF(JS351="","0",JS351))+(IF(JU351="","0",JU351))+(IF(JX351="","0",JX351)),"")</f>
        <v>0</v>
      </c>
      <c r="JZ351" s="430">
        <v>0.294289866351475</v>
      </c>
      <c r="KA351" s="433">
        <f t="shared" ref="KA351:KA356" si="2677">IFERROR(+JZ351*(JY351-JX351),"")</f>
        <v>0</v>
      </c>
      <c r="KB351" s="433">
        <f t="shared" ref="KB351:KB356" si="2678">IFERROR(+(IF(JY351="","0",JY351))-(IF(KA351="","0",KA351)),"")</f>
        <v>0</v>
      </c>
      <c r="KC351" s="625"/>
      <c r="KD351" s="426">
        <v>1.0</v>
      </c>
      <c r="KE351" s="427" t="s">
        <v>142</v>
      </c>
      <c r="KF351" s="428" t="s">
        <v>121</v>
      </c>
      <c r="KG351" s="428" t="s">
        <v>123</v>
      </c>
      <c r="KH351" s="429"/>
      <c r="KI351" s="429"/>
      <c r="KJ351" s="429">
        <f t="shared" ref="KJ351:KJ356" si="2679">IFERROR(KH351*KI351/1000000,0)</f>
        <v>0</v>
      </c>
      <c r="KK351" s="430"/>
      <c r="KL351" s="429">
        <f t="shared" ref="KL351:KL356" si="2680">IFERROR(+KJ351*KK351,"")</f>
        <v>0</v>
      </c>
      <c r="KM351" s="431"/>
      <c r="KN351" s="432"/>
      <c r="KO351" s="432"/>
      <c r="KP351" s="429">
        <f t="shared" ref="KP351:KP356" si="2681">IFERROR(+(IF(KJ351="","0",KJ351))+(IF(KL351="","0",KL351))+(IF(KO351="","0",KO351)),"")</f>
        <v>0</v>
      </c>
      <c r="KQ351" s="430">
        <v>0.294289866351475</v>
      </c>
      <c r="KR351" s="433">
        <f t="shared" ref="KR351:KR356" si="2682">IFERROR(+KQ351*(KP351-KO351),"")</f>
        <v>0</v>
      </c>
      <c r="KS351" s="433">
        <f t="shared" ref="KS351:KS356" si="2683">IFERROR(+(IF(KP351="","0",KP351))-(IF(KR351="","0",KR351)),"")</f>
        <v>0</v>
      </c>
      <c r="KT351" s="625"/>
      <c r="KU351" s="436"/>
    </row>
    <row r="352" ht="15.75" customHeight="1">
      <c r="A352" s="426">
        <v>2.0</v>
      </c>
      <c r="B352" s="427" t="s">
        <v>148</v>
      </c>
      <c r="C352" s="428" t="s">
        <v>121</v>
      </c>
      <c r="D352" s="428" t="s">
        <v>123</v>
      </c>
      <c r="E352" s="429"/>
      <c r="F352" s="429"/>
      <c r="G352" s="429">
        <f t="shared" si="2594"/>
        <v>0</v>
      </c>
      <c r="H352" s="430"/>
      <c r="I352" s="429">
        <f t="shared" si="2595"/>
        <v>0</v>
      </c>
      <c r="J352" s="431"/>
      <c r="K352" s="432"/>
      <c r="L352" s="432"/>
      <c r="M352" s="429">
        <f t="shared" si="2596"/>
        <v>0</v>
      </c>
      <c r="N352" s="430">
        <v>0.294289866351475</v>
      </c>
      <c r="O352" s="433">
        <f t="shared" si="2597"/>
        <v>0</v>
      </c>
      <c r="P352" s="433">
        <f t="shared" si="2598"/>
        <v>0</v>
      </c>
      <c r="Q352" s="625"/>
      <c r="R352" s="426">
        <v>2.0</v>
      </c>
      <c r="S352" s="427" t="s">
        <v>148</v>
      </c>
      <c r="T352" s="428" t="s">
        <v>121</v>
      </c>
      <c r="U352" s="428" t="s">
        <v>123</v>
      </c>
      <c r="V352" s="429"/>
      <c r="W352" s="429"/>
      <c r="X352" s="429">
        <f t="shared" si="2599"/>
        <v>0</v>
      </c>
      <c r="Y352" s="430"/>
      <c r="Z352" s="429">
        <f t="shared" si="2600"/>
        <v>0</v>
      </c>
      <c r="AA352" s="431"/>
      <c r="AB352" s="432"/>
      <c r="AC352" s="432"/>
      <c r="AD352" s="429">
        <f t="shared" si="2601"/>
        <v>0</v>
      </c>
      <c r="AE352" s="430">
        <v>0.294289866351475</v>
      </c>
      <c r="AF352" s="433">
        <f t="shared" si="2602"/>
        <v>0</v>
      </c>
      <c r="AG352" s="433">
        <f t="shared" si="2603"/>
        <v>0</v>
      </c>
      <c r="AH352" s="625"/>
      <c r="AI352" s="426">
        <v>2.0</v>
      </c>
      <c r="AJ352" s="427" t="s">
        <v>148</v>
      </c>
      <c r="AK352" s="428" t="s">
        <v>121</v>
      </c>
      <c r="AL352" s="428" t="s">
        <v>123</v>
      </c>
      <c r="AM352" s="429"/>
      <c r="AN352" s="429"/>
      <c r="AO352" s="429">
        <f t="shared" si="2604"/>
        <v>0</v>
      </c>
      <c r="AP352" s="430"/>
      <c r="AQ352" s="429">
        <f t="shared" si="2605"/>
        <v>0</v>
      </c>
      <c r="AR352" s="431"/>
      <c r="AS352" s="432"/>
      <c r="AT352" s="432"/>
      <c r="AU352" s="429">
        <f t="shared" si="2606"/>
        <v>0</v>
      </c>
      <c r="AV352" s="430">
        <v>0.294289866351475</v>
      </c>
      <c r="AW352" s="433">
        <f t="shared" si="2607"/>
        <v>0</v>
      </c>
      <c r="AX352" s="433">
        <f t="shared" si="2608"/>
        <v>0</v>
      </c>
      <c r="AY352" s="625"/>
      <c r="AZ352" s="426">
        <v>2.0</v>
      </c>
      <c r="BA352" s="427" t="s">
        <v>148</v>
      </c>
      <c r="BB352" s="428" t="s">
        <v>121</v>
      </c>
      <c r="BC352" s="428" t="s">
        <v>123</v>
      </c>
      <c r="BD352" s="429"/>
      <c r="BE352" s="429"/>
      <c r="BF352" s="429">
        <f t="shared" si="2609"/>
        <v>0</v>
      </c>
      <c r="BG352" s="430"/>
      <c r="BH352" s="429">
        <f t="shared" si="2610"/>
        <v>0</v>
      </c>
      <c r="BI352" s="431"/>
      <c r="BJ352" s="432"/>
      <c r="BK352" s="432"/>
      <c r="BL352" s="429">
        <f t="shared" si="2611"/>
        <v>0</v>
      </c>
      <c r="BM352" s="430">
        <v>0.294289866351475</v>
      </c>
      <c r="BN352" s="433">
        <f t="shared" si="2612"/>
        <v>0</v>
      </c>
      <c r="BO352" s="433">
        <f t="shared" si="2613"/>
        <v>0</v>
      </c>
      <c r="BP352" s="625"/>
      <c r="BQ352" s="426">
        <v>2.0</v>
      </c>
      <c r="BR352" s="427" t="s">
        <v>148</v>
      </c>
      <c r="BS352" s="428" t="s">
        <v>121</v>
      </c>
      <c r="BT352" s="428" t="s">
        <v>123</v>
      </c>
      <c r="BU352" s="429"/>
      <c r="BV352" s="429"/>
      <c r="BW352" s="429">
        <f t="shared" si="2614"/>
        <v>0</v>
      </c>
      <c r="BX352" s="430"/>
      <c r="BY352" s="429">
        <f t="shared" si="2615"/>
        <v>0</v>
      </c>
      <c r="BZ352" s="431"/>
      <c r="CA352" s="432"/>
      <c r="CB352" s="432"/>
      <c r="CC352" s="429">
        <f t="shared" si="2616"/>
        <v>0</v>
      </c>
      <c r="CD352" s="430">
        <v>0.294289866351475</v>
      </c>
      <c r="CE352" s="433">
        <f t="shared" si="2617"/>
        <v>0</v>
      </c>
      <c r="CF352" s="433">
        <f t="shared" si="2618"/>
        <v>0</v>
      </c>
      <c r="CG352" s="625"/>
      <c r="CH352" s="426">
        <v>2.0</v>
      </c>
      <c r="CI352" s="427" t="s">
        <v>148</v>
      </c>
      <c r="CJ352" s="428" t="s">
        <v>121</v>
      </c>
      <c r="CK352" s="428" t="s">
        <v>123</v>
      </c>
      <c r="CL352" s="429"/>
      <c r="CM352" s="429"/>
      <c r="CN352" s="429">
        <f t="shared" si="2619"/>
        <v>0</v>
      </c>
      <c r="CO352" s="430"/>
      <c r="CP352" s="429">
        <f t="shared" si="2620"/>
        <v>0</v>
      </c>
      <c r="CQ352" s="431"/>
      <c r="CR352" s="432"/>
      <c r="CS352" s="432"/>
      <c r="CT352" s="429">
        <f t="shared" si="2621"/>
        <v>0</v>
      </c>
      <c r="CU352" s="430">
        <v>0.294289866351475</v>
      </c>
      <c r="CV352" s="433">
        <f t="shared" si="2622"/>
        <v>0</v>
      </c>
      <c r="CW352" s="433">
        <f t="shared" si="2623"/>
        <v>0</v>
      </c>
      <c r="CX352" s="625"/>
      <c r="CY352" s="426">
        <v>2.0</v>
      </c>
      <c r="CZ352" s="427" t="s">
        <v>148</v>
      </c>
      <c r="DA352" s="428" t="s">
        <v>121</v>
      </c>
      <c r="DB352" s="428" t="s">
        <v>123</v>
      </c>
      <c r="DC352" s="429"/>
      <c r="DD352" s="429"/>
      <c r="DE352" s="429">
        <f t="shared" si="2624"/>
        <v>0</v>
      </c>
      <c r="DF352" s="430"/>
      <c r="DG352" s="429">
        <f t="shared" si="2625"/>
        <v>0</v>
      </c>
      <c r="DH352" s="431"/>
      <c r="DI352" s="432"/>
      <c r="DJ352" s="432"/>
      <c r="DK352" s="429">
        <f t="shared" si="2626"/>
        <v>0</v>
      </c>
      <c r="DL352" s="430">
        <v>0.294289866351475</v>
      </c>
      <c r="DM352" s="433">
        <f t="shared" si="2627"/>
        <v>0</v>
      </c>
      <c r="DN352" s="433">
        <f t="shared" si="2628"/>
        <v>0</v>
      </c>
      <c r="DO352" s="625"/>
      <c r="DP352" s="426">
        <v>2.0</v>
      </c>
      <c r="DQ352" s="427" t="s">
        <v>148</v>
      </c>
      <c r="DR352" s="428" t="s">
        <v>121</v>
      </c>
      <c r="DS352" s="428" t="s">
        <v>123</v>
      </c>
      <c r="DT352" s="429"/>
      <c r="DU352" s="429"/>
      <c r="DV352" s="429">
        <f t="shared" si="2629"/>
        <v>0</v>
      </c>
      <c r="DW352" s="430"/>
      <c r="DX352" s="429">
        <f t="shared" si="2630"/>
        <v>0</v>
      </c>
      <c r="DY352" s="431"/>
      <c r="DZ352" s="432"/>
      <c r="EA352" s="432"/>
      <c r="EB352" s="429">
        <f t="shared" si="2631"/>
        <v>0</v>
      </c>
      <c r="EC352" s="430">
        <v>0.294289866351475</v>
      </c>
      <c r="ED352" s="433">
        <f t="shared" si="2632"/>
        <v>0</v>
      </c>
      <c r="EE352" s="433">
        <f t="shared" si="2633"/>
        <v>0</v>
      </c>
      <c r="EF352" s="625"/>
      <c r="EG352" s="426">
        <v>2.0</v>
      </c>
      <c r="EH352" s="427" t="s">
        <v>148</v>
      </c>
      <c r="EI352" s="428" t="s">
        <v>121</v>
      </c>
      <c r="EJ352" s="428" t="s">
        <v>123</v>
      </c>
      <c r="EK352" s="429"/>
      <c r="EL352" s="429"/>
      <c r="EM352" s="429">
        <f t="shared" si="2634"/>
        <v>0</v>
      </c>
      <c r="EN352" s="430"/>
      <c r="EO352" s="429">
        <f t="shared" si="2635"/>
        <v>0</v>
      </c>
      <c r="EP352" s="431"/>
      <c r="EQ352" s="432"/>
      <c r="ER352" s="432"/>
      <c r="ES352" s="429">
        <f t="shared" si="2636"/>
        <v>0</v>
      </c>
      <c r="ET352" s="430">
        <v>0.294289866351475</v>
      </c>
      <c r="EU352" s="433">
        <f t="shared" si="2637"/>
        <v>0</v>
      </c>
      <c r="EV352" s="433">
        <f t="shared" si="2638"/>
        <v>0</v>
      </c>
      <c r="EW352" s="625"/>
      <c r="EX352" s="426">
        <v>2.0</v>
      </c>
      <c r="EY352" s="427" t="s">
        <v>148</v>
      </c>
      <c r="EZ352" s="428" t="s">
        <v>121</v>
      </c>
      <c r="FA352" s="428" t="s">
        <v>123</v>
      </c>
      <c r="FB352" s="429"/>
      <c r="FC352" s="429"/>
      <c r="FD352" s="429">
        <f t="shared" si="2639"/>
        <v>0</v>
      </c>
      <c r="FE352" s="430"/>
      <c r="FF352" s="429">
        <f t="shared" si="2640"/>
        <v>0</v>
      </c>
      <c r="FG352" s="431"/>
      <c r="FH352" s="432"/>
      <c r="FI352" s="432"/>
      <c r="FJ352" s="429">
        <f t="shared" si="2641"/>
        <v>0</v>
      </c>
      <c r="FK352" s="430">
        <v>0.294289866351475</v>
      </c>
      <c r="FL352" s="433">
        <f t="shared" si="2642"/>
        <v>0</v>
      </c>
      <c r="FM352" s="433">
        <f t="shared" si="2643"/>
        <v>0</v>
      </c>
      <c r="FN352" s="625"/>
      <c r="FO352" s="426">
        <v>2.0</v>
      </c>
      <c r="FP352" s="427" t="s">
        <v>148</v>
      </c>
      <c r="FQ352" s="428" t="s">
        <v>121</v>
      </c>
      <c r="FR352" s="428" t="s">
        <v>123</v>
      </c>
      <c r="FS352" s="429"/>
      <c r="FT352" s="429"/>
      <c r="FU352" s="429">
        <f t="shared" si="2644"/>
        <v>0</v>
      </c>
      <c r="FV352" s="430"/>
      <c r="FW352" s="429">
        <f t="shared" si="2645"/>
        <v>0</v>
      </c>
      <c r="FX352" s="431"/>
      <c r="FY352" s="432"/>
      <c r="FZ352" s="432"/>
      <c r="GA352" s="429">
        <f t="shared" si="2646"/>
        <v>0</v>
      </c>
      <c r="GB352" s="430">
        <v>0.294289866351475</v>
      </c>
      <c r="GC352" s="433">
        <f t="shared" si="2647"/>
        <v>0</v>
      </c>
      <c r="GD352" s="433">
        <f t="shared" si="2648"/>
        <v>0</v>
      </c>
      <c r="GE352" s="625"/>
      <c r="GF352" s="426">
        <v>2.0</v>
      </c>
      <c r="GG352" s="427" t="s">
        <v>148</v>
      </c>
      <c r="GH352" s="428" t="s">
        <v>121</v>
      </c>
      <c r="GI352" s="428" t="s">
        <v>123</v>
      </c>
      <c r="GJ352" s="429"/>
      <c r="GK352" s="429"/>
      <c r="GL352" s="429">
        <f t="shared" si="2649"/>
        <v>0</v>
      </c>
      <c r="GM352" s="430"/>
      <c r="GN352" s="429">
        <f t="shared" si="2650"/>
        <v>0</v>
      </c>
      <c r="GO352" s="431"/>
      <c r="GP352" s="432"/>
      <c r="GQ352" s="432"/>
      <c r="GR352" s="429">
        <f t="shared" si="2651"/>
        <v>0</v>
      </c>
      <c r="GS352" s="430">
        <v>0.294289866351475</v>
      </c>
      <c r="GT352" s="433">
        <f t="shared" si="2652"/>
        <v>0</v>
      </c>
      <c r="GU352" s="433">
        <f t="shared" si="2653"/>
        <v>0</v>
      </c>
      <c r="GV352" s="625"/>
      <c r="GW352" s="426">
        <v>2.0</v>
      </c>
      <c r="GX352" s="427" t="s">
        <v>148</v>
      </c>
      <c r="GY352" s="428" t="s">
        <v>121</v>
      </c>
      <c r="GZ352" s="428" t="s">
        <v>123</v>
      </c>
      <c r="HA352" s="429"/>
      <c r="HB352" s="429"/>
      <c r="HC352" s="429">
        <f t="shared" si="2654"/>
        <v>0</v>
      </c>
      <c r="HD352" s="430"/>
      <c r="HE352" s="429">
        <f t="shared" si="2655"/>
        <v>0</v>
      </c>
      <c r="HF352" s="431"/>
      <c r="HG352" s="432"/>
      <c r="HH352" s="432"/>
      <c r="HI352" s="429">
        <f t="shared" si="2656"/>
        <v>0</v>
      </c>
      <c r="HJ352" s="430">
        <v>0.294289866351475</v>
      </c>
      <c r="HK352" s="433">
        <f t="shared" si="2657"/>
        <v>0</v>
      </c>
      <c r="HL352" s="433">
        <f t="shared" si="2658"/>
        <v>0</v>
      </c>
      <c r="HM352" s="625"/>
      <c r="HN352" s="426">
        <v>2.0</v>
      </c>
      <c r="HO352" s="427" t="s">
        <v>148</v>
      </c>
      <c r="HP352" s="428" t="s">
        <v>121</v>
      </c>
      <c r="HQ352" s="428" t="s">
        <v>123</v>
      </c>
      <c r="HR352" s="429"/>
      <c r="HS352" s="429"/>
      <c r="HT352" s="429">
        <f t="shared" si="2659"/>
        <v>0</v>
      </c>
      <c r="HU352" s="430"/>
      <c r="HV352" s="429">
        <f t="shared" si="2660"/>
        <v>0</v>
      </c>
      <c r="HW352" s="431"/>
      <c r="HX352" s="432"/>
      <c r="HY352" s="432"/>
      <c r="HZ352" s="429">
        <f t="shared" si="2661"/>
        <v>0</v>
      </c>
      <c r="IA352" s="430">
        <v>0.294289866351475</v>
      </c>
      <c r="IB352" s="433">
        <f t="shared" si="2662"/>
        <v>0</v>
      </c>
      <c r="IC352" s="433">
        <f t="shared" si="2663"/>
        <v>0</v>
      </c>
      <c r="ID352" s="625"/>
      <c r="IE352" s="426">
        <v>2.0</v>
      </c>
      <c r="IF352" s="427" t="s">
        <v>148</v>
      </c>
      <c r="IG352" s="428" t="s">
        <v>121</v>
      </c>
      <c r="IH352" s="428" t="s">
        <v>123</v>
      </c>
      <c r="II352" s="429"/>
      <c r="IJ352" s="429"/>
      <c r="IK352" s="429">
        <f t="shared" si="2664"/>
        <v>0</v>
      </c>
      <c r="IL352" s="430"/>
      <c r="IM352" s="429">
        <f t="shared" si="2665"/>
        <v>0</v>
      </c>
      <c r="IN352" s="431"/>
      <c r="IO352" s="432"/>
      <c r="IP352" s="432"/>
      <c r="IQ352" s="429">
        <f t="shared" si="2666"/>
        <v>0</v>
      </c>
      <c r="IR352" s="430">
        <v>0.294289866351475</v>
      </c>
      <c r="IS352" s="433">
        <f t="shared" si="2667"/>
        <v>0</v>
      </c>
      <c r="IT352" s="433">
        <f t="shared" si="2668"/>
        <v>0</v>
      </c>
      <c r="IU352" s="625"/>
      <c r="IV352" s="426">
        <v>2.0</v>
      </c>
      <c r="IW352" s="427" t="s">
        <v>148</v>
      </c>
      <c r="IX352" s="428" t="s">
        <v>121</v>
      </c>
      <c r="IY352" s="428" t="s">
        <v>123</v>
      </c>
      <c r="IZ352" s="429"/>
      <c r="JA352" s="429"/>
      <c r="JB352" s="429">
        <f t="shared" si="2669"/>
        <v>0</v>
      </c>
      <c r="JC352" s="430"/>
      <c r="JD352" s="429">
        <f t="shared" si="2670"/>
        <v>0</v>
      </c>
      <c r="JE352" s="431"/>
      <c r="JF352" s="432"/>
      <c r="JG352" s="432"/>
      <c r="JH352" s="429">
        <f t="shared" si="2671"/>
        <v>0</v>
      </c>
      <c r="JI352" s="430">
        <v>0.294289866351475</v>
      </c>
      <c r="JJ352" s="433">
        <f t="shared" si="2672"/>
        <v>0</v>
      </c>
      <c r="JK352" s="433">
        <f t="shared" si="2673"/>
        <v>0</v>
      </c>
      <c r="JL352" s="625"/>
      <c r="JM352" s="426">
        <v>2.0</v>
      </c>
      <c r="JN352" s="427" t="s">
        <v>148</v>
      </c>
      <c r="JO352" s="428" t="s">
        <v>121</v>
      </c>
      <c r="JP352" s="428" t="s">
        <v>123</v>
      </c>
      <c r="JQ352" s="429"/>
      <c r="JR352" s="429"/>
      <c r="JS352" s="429">
        <f t="shared" si="2674"/>
        <v>0</v>
      </c>
      <c r="JT352" s="430"/>
      <c r="JU352" s="429">
        <f t="shared" si="2675"/>
        <v>0</v>
      </c>
      <c r="JV352" s="431"/>
      <c r="JW352" s="432"/>
      <c r="JX352" s="432"/>
      <c r="JY352" s="429">
        <f t="shared" si="2676"/>
        <v>0</v>
      </c>
      <c r="JZ352" s="430">
        <v>0.294289866351475</v>
      </c>
      <c r="KA352" s="433">
        <f t="shared" si="2677"/>
        <v>0</v>
      </c>
      <c r="KB352" s="433">
        <f t="shared" si="2678"/>
        <v>0</v>
      </c>
      <c r="KC352" s="625"/>
      <c r="KD352" s="426">
        <v>2.0</v>
      </c>
      <c r="KE352" s="427" t="s">
        <v>148</v>
      </c>
      <c r="KF352" s="428" t="s">
        <v>121</v>
      </c>
      <c r="KG352" s="428" t="s">
        <v>123</v>
      </c>
      <c r="KH352" s="429"/>
      <c r="KI352" s="429"/>
      <c r="KJ352" s="429">
        <f t="shared" si="2679"/>
        <v>0</v>
      </c>
      <c r="KK352" s="430"/>
      <c r="KL352" s="429">
        <f t="shared" si="2680"/>
        <v>0</v>
      </c>
      <c r="KM352" s="431"/>
      <c r="KN352" s="432"/>
      <c r="KO352" s="432"/>
      <c r="KP352" s="429">
        <f t="shared" si="2681"/>
        <v>0</v>
      </c>
      <c r="KQ352" s="430">
        <v>0.294289866351475</v>
      </c>
      <c r="KR352" s="433">
        <f t="shared" si="2682"/>
        <v>0</v>
      </c>
      <c r="KS352" s="433">
        <f t="shared" si="2683"/>
        <v>0</v>
      </c>
      <c r="KT352" s="625"/>
      <c r="KU352" s="436"/>
    </row>
    <row r="353" ht="15.75" customHeight="1">
      <c r="A353" s="426">
        <v>3.0</v>
      </c>
      <c r="B353" s="427" t="s">
        <v>149</v>
      </c>
      <c r="C353" s="428" t="s">
        <v>121</v>
      </c>
      <c r="D353" s="428" t="s">
        <v>123</v>
      </c>
      <c r="E353" s="429"/>
      <c r="F353" s="429"/>
      <c r="G353" s="429">
        <f t="shared" si="2594"/>
        <v>0</v>
      </c>
      <c r="H353" s="430"/>
      <c r="I353" s="429">
        <f t="shared" si="2595"/>
        <v>0</v>
      </c>
      <c r="J353" s="431"/>
      <c r="K353" s="432"/>
      <c r="L353" s="432"/>
      <c r="M353" s="429">
        <f t="shared" si="2596"/>
        <v>0</v>
      </c>
      <c r="N353" s="430">
        <v>0.294289866351475</v>
      </c>
      <c r="O353" s="433">
        <f t="shared" si="2597"/>
        <v>0</v>
      </c>
      <c r="P353" s="433">
        <f t="shared" si="2598"/>
        <v>0</v>
      </c>
      <c r="Q353" s="625"/>
      <c r="R353" s="426">
        <v>3.0</v>
      </c>
      <c r="S353" s="427" t="s">
        <v>149</v>
      </c>
      <c r="T353" s="428" t="s">
        <v>121</v>
      </c>
      <c r="U353" s="428" t="s">
        <v>123</v>
      </c>
      <c r="V353" s="429"/>
      <c r="W353" s="429"/>
      <c r="X353" s="429">
        <f t="shared" si="2599"/>
        <v>0</v>
      </c>
      <c r="Y353" s="430"/>
      <c r="Z353" s="429">
        <f t="shared" si="2600"/>
        <v>0</v>
      </c>
      <c r="AA353" s="431"/>
      <c r="AB353" s="432"/>
      <c r="AC353" s="432"/>
      <c r="AD353" s="429">
        <f t="shared" si="2601"/>
        <v>0</v>
      </c>
      <c r="AE353" s="430">
        <v>0.294289866351475</v>
      </c>
      <c r="AF353" s="433">
        <f t="shared" si="2602"/>
        <v>0</v>
      </c>
      <c r="AG353" s="433">
        <f t="shared" si="2603"/>
        <v>0</v>
      </c>
      <c r="AH353" s="625"/>
      <c r="AI353" s="426">
        <v>3.0</v>
      </c>
      <c r="AJ353" s="427" t="s">
        <v>149</v>
      </c>
      <c r="AK353" s="428" t="s">
        <v>121</v>
      </c>
      <c r="AL353" s="428" t="s">
        <v>123</v>
      </c>
      <c r="AM353" s="429"/>
      <c r="AN353" s="429"/>
      <c r="AO353" s="429">
        <f t="shared" si="2604"/>
        <v>0</v>
      </c>
      <c r="AP353" s="430"/>
      <c r="AQ353" s="429">
        <f t="shared" si="2605"/>
        <v>0</v>
      </c>
      <c r="AR353" s="431"/>
      <c r="AS353" s="432"/>
      <c r="AT353" s="432"/>
      <c r="AU353" s="429">
        <f t="shared" si="2606"/>
        <v>0</v>
      </c>
      <c r="AV353" s="430">
        <v>0.294289866351475</v>
      </c>
      <c r="AW353" s="433">
        <f t="shared" si="2607"/>
        <v>0</v>
      </c>
      <c r="AX353" s="433">
        <f t="shared" si="2608"/>
        <v>0</v>
      </c>
      <c r="AY353" s="625"/>
      <c r="AZ353" s="426">
        <v>3.0</v>
      </c>
      <c r="BA353" s="427" t="s">
        <v>149</v>
      </c>
      <c r="BB353" s="428" t="s">
        <v>121</v>
      </c>
      <c r="BC353" s="428" t="s">
        <v>123</v>
      </c>
      <c r="BD353" s="429"/>
      <c r="BE353" s="429"/>
      <c r="BF353" s="429">
        <f t="shared" si="2609"/>
        <v>0</v>
      </c>
      <c r="BG353" s="430"/>
      <c r="BH353" s="429">
        <f t="shared" si="2610"/>
        <v>0</v>
      </c>
      <c r="BI353" s="431"/>
      <c r="BJ353" s="432"/>
      <c r="BK353" s="432"/>
      <c r="BL353" s="429">
        <f t="shared" si="2611"/>
        <v>0</v>
      </c>
      <c r="BM353" s="430">
        <v>0.294289866351475</v>
      </c>
      <c r="BN353" s="433">
        <f t="shared" si="2612"/>
        <v>0</v>
      </c>
      <c r="BO353" s="433">
        <f t="shared" si="2613"/>
        <v>0</v>
      </c>
      <c r="BP353" s="625"/>
      <c r="BQ353" s="426">
        <v>3.0</v>
      </c>
      <c r="BR353" s="427" t="s">
        <v>149</v>
      </c>
      <c r="BS353" s="428" t="s">
        <v>121</v>
      </c>
      <c r="BT353" s="428" t="s">
        <v>123</v>
      </c>
      <c r="BU353" s="429"/>
      <c r="BV353" s="429"/>
      <c r="BW353" s="429">
        <f t="shared" si="2614"/>
        <v>0</v>
      </c>
      <c r="BX353" s="430"/>
      <c r="BY353" s="429">
        <f t="shared" si="2615"/>
        <v>0</v>
      </c>
      <c r="BZ353" s="431"/>
      <c r="CA353" s="432"/>
      <c r="CB353" s="432"/>
      <c r="CC353" s="429">
        <f t="shared" si="2616"/>
        <v>0</v>
      </c>
      <c r="CD353" s="430">
        <v>0.294289866351475</v>
      </c>
      <c r="CE353" s="433">
        <f t="shared" si="2617"/>
        <v>0</v>
      </c>
      <c r="CF353" s="433">
        <f t="shared" si="2618"/>
        <v>0</v>
      </c>
      <c r="CG353" s="625"/>
      <c r="CH353" s="426">
        <v>3.0</v>
      </c>
      <c r="CI353" s="427" t="s">
        <v>149</v>
      </c>
      <c r="CJ353" s="428" t="s">
        <v>121</v>
      </c>
      <c r="CK353" s="428" t="s">
        <v>123</v>
      </c>
      <c r="CL353" s="429"/>
      <c r="CM353" s="429"/>
      <c r="CN353" s="429">
        <f t="shared" si="2619"/>
        <v>0</v>
      </c>
      <c r="CO353" s="430"/>
      <c r="CP353" s="429">
        <f t="shared" si="2620"/>
        <v>0</v>
      </c>
      <c r="CQ353" s="431"/>
      <c r="CR353" s="432"/>
      <c r="CS353" s="432"/>
      <c r="CT353" s="429">
        <f t="shared" si="2621"/>
        <v>0</v>
      </c>
      <c r="CU353" s="430">
        <v>0.294289866351475</v>
      </c>
      <c r="CV353" s="433">
        <f t="shared" si="2622"/>
        <v>0</v>
      </c>
      <c r="CW353" s="433">
        <f t="shared" si="2623"/>
        <v>0</v>
      </c>
      <c r="CX353" s="625"/>
      <c r="CY353" s="426">
        <v>3.0</v>
      </c>
      <c r="CZ353" s="427" t="s">
        <v>149</v>
      </c>
      <c r="DA353" s="428" t="s">
        <v>121</v>
      </c>
      <c r="DB353" s="428" t="s">
        <v>123</v>
      </c>
      <c r="DC353" s="429"/>
      <c r="DD353" s="429"/>
      <c r="DE353" s="429">
        <f t="shared" si="2624"/>
        <v>0</v>
      </c>
      <c r="DF353" s="430"/>
      <c r="DG353" s="429">
        <f t="shared" si="2625"/>
        <v>0</v>
      </c>
      <c r="DH353" s="431"/>
      <c r="DI353" s="432"/>
      <c r="DJ353" s="432"/>
      <c r="DK353" s="429">
        <f t="shared" si="2626"/>
        <v>0</v>
      </c>
      <c r="DL353" s="430">
        <v>0.294289866351475</v>
      </c>
      <c r="DM353" s="433">
        <f t="shared" si="2627"/>
        <v>0</v>
      </c>
      <c r="DN353" s="433">
        <f t="shared" si="2628"/>
        <v>0</v>
      </c>
      <c r="DO353" s="625"/>
      <c r="DP353" s="426">
        <v>3.0</v>
      </c>
      <c r="DQ353" s="427" t="s">
        <v>149</v>
      </c>
      <c r="DR353" s="428" t="s">
        <v>121</v>
      </c>
      <c r="DS353" s="428" t="s">
        <v>123</v>
      </c>
      <c r="DT353" s="429"/>
      <c r="DU353" s="429"/>
      <c r="DV353" s="429">
        <f t="shared" si="2629"/>
        <v>0</v>
      </c>
      <c r="DW353" s="430"/>
      <c r="DX353" s="429">
        <f t="shared" si="2630"/>
        <v>0</v>
      </c>
      <c r="DY353" s="431"/>
      <c r="DZ353" s="432"/>
      <c r="EA353" s="432"/>
      <c r="EB353" s="429">
        <f t="shared" si="2631"/>
        <v>0</v>
      </c>
      <c r="EC353" s="430">
        <v>0.294289866351475</v>
      </c>
      <c r="ED353" s="433">
        <f t="shared" si="2632"/>
        <v>0</v>
      </c>
      <c r="EE353" s="433">
        <f t="shared" si="2633"/>
        <v>0</v>
      </c>
      <c r="EF353" s="625"/>
      <c r="EG353" s="426">
        <v>3.0</v>
      </c>
      <c r="EH353" s="427" t="s">
        <v>149</v>
      </c>
      <c r="EI353" s="428" t="s">
        <v>121</v>
      </c>
      <c r="EJ353" s="428" t="s">
        <v>123</v>
      </c>
      <c r="EK353" s="429"/>
      <c r="EL353" s="429"/>
      <c r="EM353" s="429">
        <f t="shared" si="2634"/>
        <v>0</v>
      </c>
      <c r="EN353" s="430"/>
      <c r="EO353" s="429">
        <f t="shared" si="2635"/>
        <v>0</v>
      </c>
      <c r="EP353" s="431"/>
      <c r="EQ353" s="432"/>
      <c r="ER353" s="432"/>
      <c r="ES353" s="429">
        <f t="shared" si="2636"/>
        <v>0</v>
      </c>
      <c r="ET353" s="430">
        <v>0.294289866351475</v>
      </c>
      <c r="EU353" s="433">
        <f t="shared" si="2637"/>
        <v>0</v>
      </c>
      <c r="EV353" s="433">
        <f t="shared" si="2638"/>
        <v>0</v>
      </c>
      <c r="EW353" s="625"/>
      <c r="EX353" s="426">
        <v>3.0</v>
      </c>
      <c r="EY353" s="427" t="s">
        <v>149</v>
      </c>
      <c r="EZ353" s="428" t="s">
        <v>121</v>
      </c>
      <c r="FA353" s="428" t="s">
        <v>123</v>
      </c>
      <c r="FB353" s="429"/>
      <c r="FC353" s="429"/>
      <c r="FD353" s="429">
        <f t="shared" si="2639"/>
        <v>0</v>
      </c>
      <c r="FE353" s="430"/>
      <c r="FF353" s="429">
        <f t="shared" si="2640"/>
        <v>0</v>
      </c>
      <c r="FG353" s="431"/>
      <c r="FH353" s="432"/>
      <c r="FI353" s="432"/>
      <c r="FJ353" s="429">
        <f t="shared" si="2641"/>
        <v>0</v>
      </c>
      <c r="FK353" s="430">
        <v>0.294289866351475</v>
      </c>
      <c r="FL353" s="433">
        <f t="shared" si="2642"/>
        <v>0</v>
      </c>
      <c r="FM353" s="433">
        <f t="shared" si="2643"/>
        <v>0</v>
      </c>
      <c r="FN353" s="625"/>
      <c r="FO353" s="426">
        <v>3.0</v>
      </c>
      <c r="FP353" s="427" t="s">
        <v>149</v>
      </c>
      <c r="FQ353" s="428" t="s">
        <v>121</v>
      </c>
      <c r="FR353" s="428" t="s">
        <v>123</v>
      </c>
      <c r="FS353" s="429"/>
      <c r="FT353" s="429"/>
      <c r="FU353" s="429">
        <f t="shared" si="2644"/>
        <v>0</v>
      </c>
      <c r="FV353" s="430"/>
      <c r="FW353" s="429">
        <f t="shared" si="2645"/>
        <v>0</v>
      </c>
      <c r="FX353" s="431"/>
      <c r="FY353" s="432"/>
      <c r="FZ353" s="432"/>
      <c r="GA353" s="429">
        <f t="shared" si="2646"/>
        <v>0</v>
      </c>
      <c r="GB353" s="430">
        <v>0.294289866351475</v>
      </c>
      <c r="GC353" s="433">
        <f t="shared" si="2647"/>
        <v>0</v>
      </c>
      <c r="GD353" s="433">
        <f t="shared" si="2648"/>
        <v>0</v>
      </c>
      <c r="GE353" s="625"/>
      <c r="GF353" s="426">
        <v>3.0</v>
      </c>
      <c r="GG353" s="427" t="s">
        <v>149</v>
      </c>
      <c r="GH353" s="428" t="s">
        <v>121</v>
      </c>
      <c r="GI353" s="428" t="s">
        <v>123</v>
      </c>
      <c r="GJ353" s="429"/>
      <c r="GK353" s="429"/>
      <c r="GL353" s="429">
        <f t="shared" si="2649"/>
        <v>0</v>
      </c>
      <c r="GM353" s="430"/>
      <c r="GN353" s="429">
        <f t="shared" si="2650"/>
        <v>0</v>
      </c>
      <c r="GO353" s="431"/>
      <c r="GP353" s="432"/>
      <c r="GQ353" s="432"/>
      <c r="GR353" s="429">
        <f t="shared" si="2651"/>
        <v>0</v>
      </c>
      <c r="GS353" s="430">
        <v>0.294289866351475</v>
      </c>
      <c r="GT353" s="433">
        <f t="shared" si="2652"/>
        <v>0</v>
      </c>
      <c r="GU353" s="433">
        <f t="shared" si="2653"/>
        <v>0</v>
      </c>
      <c r="GV353" s="625"/>
      <c r="GW353" s="426">
        <v>3.0</v>
      </c>
      <c r="GX353" s="427" t="s">
        <v>149</v>
      </c>
      <c r="GY353" s="428" t="s">
        <v>121</v>
      </c>
      <c r="GZ353" s="428" t="s">
        <v>123</v>
      </c>
      <c r="HA353" s="429"/>
      <c r="HB353" s="429"/>
      <c r="HC353" s="429">
        <f t="shared" si="2654"/>
        <v>0</v>
      </c>
      <c r="HD353" s="430"/>
      <c r="HE353" s="429">
        <f t="shared" si="2655"/>
        <v>0</v>
      </c>
      <c r="HF353" s="431"/>
      <c r="HG353" s="432"/>
      <c r="HH353" s="432"/>
      <c r="HI353" s="429">
        <f t="shared" si="2656"/>
        <v>0</v>
      </c>
      <c r="HJ353" s="430">
        <v>0.294289866351475</v>
      </c>
      <c r="HK353" s="433">
        <f t="shared" si="2657"/>
        <v>0</v>
      </c>
      <c r="HL353" s="433">
        <f t="shared" si="2658"/>
        <v>0</v>
      </c>
      <c r="HM353" s="625"/>
      <c r="HN353" s="426">
        <v>3.0</v>
      </c>
      <c r="HO353" s="427" t="s">
        <v>149</v>
      </c>
      <c r="HP353" s="428" t="s">
        <v>121</v>
      </c>
      <c r="HQ353" s="428" t="s">
        <v>123</v>
      </c>
      <c r="HR353" s="429"/>
      <c r="HS353" s="429"/>
      <c r="HT353" s="429">
        <f t="shared" si="2659"/>
        <v>0</v>
      </c>
      <c r="HU353" s="430"/>
      <c r="HV353" s="429">
        <f t="shared" si="2660"/>
        <v>0</v>
      </c>
      <c r="HW353" s="431"/>
      <c r="HX353" s="432"/>
      <c r="HY353" s="432"/>
      <c r="HZ353" s="429">
        <f t="shared" si="2661"/>
        <v>0</v>
      </c>
      <c r="IA353" s="430">
        <v>0.294289866351475</v>
      </c>
      <c r="IB353" s="433">
        <f t="shared" si="2662"/>
        <v>0</v>
      </c>
      <c r="IC353" s="433">
        <f t="shared" si="2663"/>
        <v>0</v>
      </c>
      <c r="ID353" s="625"/>
      <c r="IE353" s="426">
        <v>3.0</v>
      </c>
      <c r="IF353" s="427" t="s">
        <v>149</v>
      </c>
      <c r="IG353" s="428" t="s">
        <v>121</v>
      </c>
      <c r="IH353" s="428" t="s">
        <v>123</v>
      </c>
      <c r="II353" s="429"/>
      <c r="IJ353" s="429"/>
      <c r="IK353" s="429">
        <f t="shared" si="2664"/>
        <v>0</v>
      </c>
      <c r="IL353" s="430"/>
      <c r="IM353" s="429">
        <f t="shared" si="2665"/>
        <v>0</v>
      </c>
      <c r="IN353" s="431"/>
      <c r="IO353" s="432"/>
      <c r="IP353" s="432"/>
      <c r="IQ353" s="429">
        <f t="shared" si="2666"/>
        <v>0</v>
      </c>
      <c r="IR353" s="430">
        <v>0.294289866351475</v>
      </c>
      <c r="IS353" s="433">
        <f t="shared" si="2667"/>
        <v>0</v>
      </c>
      <c r="IT353" s="433">
        <f t="shared" si="2668"/>
        <v>0</v>
      </c>
      <c r="IU353" s="625"/>
      <c r="IV353" s="426">
        <v>3.0</v>
      </c>
      <c r="IW353" s="427" t="s">
        <v>149</v>
      </c>
      <c r="IX353" s="428" t="s">
        <v>121</v>
      </c>
      <c r="IY353" s="428" t="s">
        <v>123</v>
      </c>
      <c r="IZ353" s="429"/>
      <c r="JA353" s="429"/>
      <c r="JB353" s="429">
        <f t="shared" si="2669"/>
        <v>0</v>
      </c>
      <c r="JC353" s="430"/>
      <c r="JD353" s="429">
        <f t="shared" si="2670"/>
        <v>0</v>
      </c>
      <c r="JE353" s="431"/>
      <c r="JF353" s="432"/>
      <c r="JG353" s="432"/>
      <c r="JH353" s="429">
        <f t="shared" si="2671"/>
        <v>0</v>
      </c>
      <c r="JI353" s="430">
        <v>0.294289866351475</v>
      </c>
      <c r="JJ353" s="433">
        <f t="shared" si="2672"/>
        <v>0</v>
      </c>
      <c r="JK353" s="433">
        <f t="shared" si="2673"/>
        <v>0</v>
      </c>
      <c r="JL353" s="625"/>
      <c r="JM353" s="426">
        <v>3.0</v>
      </c>
      <c r="JN353" s="427" t="s">
        <v>149</v>
      </c>
      <c r="JO353" s="428" t="s">
        <v>121</v>
      </c>
      <c r="JP353" s="428" t="s">
        <v>123</v>
      </c>
      <c r="JQ353" s="429"/>
      <c r="JR353" s="429"/>
      <c r="JS353" s="429">
        <f t="shared" si="2674"/>
        <v>0</v>
      </c>
      <c r="JT353" s="430"/>
      <c r="JU353" s="429">
        <f t="shared" si="2675"/>
        <v>0</v>
      </c>
      <c r="JV353" s="431"/>
      <c r="JW353" s="432"/>
      <c r="JX353" s="432"/>
      <c r="JY353" s="429">
        <f t="shared" si="2676"/>
        <v>0</v>
      </c>
      <c r="JZ353" s="430">
        <v>0.294289866351475</v>
      </c>
      <c r="KA353" s="433">
        <f t="shared" si="2677"/>
        <v>0</v>
      </c>
      <c r="KB353" s="433">
        <f t="shared" si="2678"/>
        <v>0</v>
      </c>
      <c r="KC353" s="625"/>
      <c r="KD353" s="426">
        <v>3.0</v>
      </c>
      <c r="KE353" s="427" t="s">
        <v>149</v>
      </c>
      <c r="KF353" s="428" t="s">
        <v>121</v>
      </c>
      <c r="KG353" s="428" t="s">
        <v>123</v>
      </c>
      <c r="KH353" s="429"/>
      <c r="KI353" s="429"/>
      <c r="KJ353" s="429">
        <f t="shared" si="2679"/>
        <v>0</v>
      </c>
      <c r="KK353" s="430"/>
      <c r="KL353" s="429">
        <f t="shared" si="2680"/>
        <v>0</v>
      </c>
      <c r="KM353" s="431"/>
      <c r="KN353" s="432"/>
      <c r="KO353" s="432"/>
      <c r="KP353" s="429">
        <f t="shared" si="2681"/>
        <v>0</v>
      </c>
      <c r="KQ353" s="430">
        <v>0.294289866351475</v>
      </c>
      <c r="KR353" s="433">
        <f t="shared" si="2682"/>
        <v>0</v>
      </c>
      <c r="KS353" s="433">
        <f t="shared" si="2683"/>
        <v>0</v>
      </c>
      <c r="KT353" s="625"/>
      <c r="KU353" s="436"/>
    </row>
    <row r="354" ht="15.75" customHeight="1">
      <c r="A354" s="426">
        <v>4.0</v>
      </c>
      <c r="B354" s="427" t="s">
        <v>132</v>
      </c>
      <c r="C354" s="428" t="s">
        <v>121</v>
      </c>
      <c r="D354" s="428" t="s">
        <v>123</v>
      </c>
      <c r="E354" s="429"/>
      <c r="F354" s="429"/>
      <c r="G354" s="429">
        <f t="shared" si="2594"/>
        <v>0</v>
      </c>
      <c r="H354" s="430"/>
      <c r="I354" s="429">
        <f t="shared" si="2595"/>
        <v>0</v>
      </c>
      <c r="J354" s="431"/>
      <c r="K354" s="432"/>
      <c r="L354" s="432"/>
      <c r="M354" s="429">
        <f t="shared" si="2596"/>
        <v>0</v>
      </c>
      <c r="N354" s="430">
        <v>0.294289866351475</v>
      </c>
      <c r="O354" s="433">
        <f t="shared" si="2597"/>
        <v>0</v>
      </c>
      <c r="P354" s="433">
        <f t="shared" si="2598"/>
        <v>0</v>
      </c>
      <c r="Q354" s="625"/>
      <c r="R354" s="426">
        <v>4.0</v>
      </c>
      <c r="S354" s="427" t="s">
        <v>132</v>
      </c>
      <c r="T354" s="428" t="s">
        <v>121</v>
      </c>
      <c r="U354" s="428" t="s">
        <v>123</v>
      </c>
      <c r="V354" s="429"/>
      <c r="W354" s="429"/>
      <c r="X354" s="429">
        <f t="shared" si="2599"/>
        <v>0</v>
      </c>
      <c r="Y354" s="430"/>
      <c r="Z354" s="429">
        <f t="shared" si="2600"/>
        <v>0</v>
      </c>
      <c r="AA354" s="431"/>
      <c r="AB354" s="432"/>
      <c r="AC354" s="432"/>
      <c r="AD354" s="429">
        <f t="shared" si="2601"/>
        <v>0</v>
      </c>
      <c r="AE354" s="430">
        <v>0.294289866351475</v>
      </c>
      <c r="AF354" s="433">
        <f t="shared" si="2602"/>
        <v>0</v>
      </c>
      <c r="AG354" s="433">
        <f t="shared" si="2603"/>
        <v>0</v>
      </c>
      <c r="AH354" s="625"/>
      <c r="AI354" s="426">
        <v>4.0</v>
      </c>
      <c r="AJ354" s="427" t="s">
        <v>132</v>
      </c>
      <c r="AK354" s="428" t="s">
        <v>121</v>
      </c>
      <c r="AL354" s="428" t="s">
        <v>123</v>
      </c>
      <c r="AM354" s="429"/>
      <c r="AN354" s="429"/>
      <c r="AO354" s="429">
        <f t="shared" si="2604"/>
        <v>0</v>
      </c>
      <c r="AP354" s="430"/>
      <c r="AQ354" s="429">
        <f t="shared" si="2605"/>
        <v>0</v>
      </c>
      <c r="AR354" s="431"/>
      <c r="AS354" s="432"/>
      <c r="AT354" s="432"/>
      <c r="AU354" s="429">
        <f t="shared" si="2606"/>
        <v>0</v>
      </c>
      <c r="AV354" s="430">
        <v>0.294289866351475</v>
      </c>
      <c r="AW354" s="433">
        <f t="shared" si="2607"/>
        <v>0</v>
      </c>
      <c r="AX354" s="433">
        <f t="shared" si="2608"/>
        <v>0</v>
      </c>
      <c r="AY354" s="625"/>
      <c r="AZ354" s="426">
        <v>4.0</v>
      </c>
      <c r="BA354" s="427" t="s">
        <v>132</v>
      </c>
      <c r="BB354" s="428" t="s">
        <v>121</v>
      </c>
      <c r="BC354" s="428" t="s">
        <v>123</v>
      </c>
      <c r="BD354" s="429"/>
      <c r="BE354" s="429"/>
      <c r="BF354" s="429">
        <f t="shared" si="2609"/>
        <v>0</v>
      </c>
      <c r="BG354" s="430"/>
      <c r="BH354" s="429">
        <f t="shared" si="2610"/>
        <v>0</v>
      </c>
      <c r="BI354" s="431"/>
      <c r="BJ354" s="432"/>
      <c r="BK354" s="432"/>
      <c r="BL354" s="429">
        <f t="shared" si="2611"/>
        <v>0</v>
      </c>
      <c r="BM354" s="430">
        <v>0.294289866351475</v>
      </c>
      <c r="BN354" s="433">
        <f t="shared" si="2612"/>
        <v>0</v>
      </c>
      <c r="BO354" s="433">
        <f t="shared" si="2613"/>
        <v>0</v>
      </c>
      <c r="BP354" s="625"/>
      <c r="BQ354" s="426">
        <v>4.0</v>
      </c>
      <c r="BR354" s="427" t="s">
        <v>132</v>
      </c>
      <c r="BS354" s="428" t="s">
        <v>121</v>
      </c>
      <c r="BT354" s="428" t="s">
        <v>123</v>
      </c>
      <c r="BU354" s="429"/>
      <c r="BV354" s="429"/>
      <c r="BW354" s="429">
        <f t="shared" si="2614"/>
        <v>0</v>
      </c>
      <c r="BX354" s="430"/>
      <c r="BY354" s="429">
        <f t="shared" si="2615"/>
        <v>0</v>
      </c>
      <c r="BZ354" s="431"/>
      <c r="CA354" s="432"/>
      <c r="CB354" s="432"/>
      <c r="CC354" s="429">
        <f t="shared" si="2616"/>
        <v>0</v>
      </c>
      <c r="CD354" s="430">
        <v>0.294289866351475</v>
      </c>
      <c r="CE354" s="433">
        <f t="shared" si="2617"/>
        <v>0</v>
      </c>
      <c r="CF354" s="433">
        <f t="shared" si="2618"/>
        <v>0</v>
      </c>
      <c r="CG354" s="625"/>
      <c r="CH354" s="426">
        <v>4.0</v>
      </c>
      <c r="CI354" s="427" t="s">
        <v>132</v>
      </c>
      <c r="CJ354" s="428" t="s">
        <v>121</v>
      </c>
      <c r="CK354" s="428" t="s">
        <v>123</v>
      </c>
      <c r="CL354" s="429"/>
      <c r="CM354" s="429"/>
      <c r="CN354" s="429">
        <f t="shared" si="2619"/>
        <v>0</v>
      </c>
      <c r="CO354" s="430"/>
      <c r="CP354" s="429">
        <f t="shared" si="2620"/>
        <v>0</v>
      </c>
      <c r="CQ354" s="431"/>
      <c r="CR354" s="432"/>
      <c r="CS354" s="432"/>
      <c r="CT354" s="429">
        <f t="shared" si="2621"/>
        <v>0</v>
      </c>
      <c r="CU354" s="430">
        <v>0.294289866351475</v>
      </c>
      <c r="CV354" s="433">
        <f t="shared" si="2622"/>
        <v>0</v>
      </c>
      <c r="CW354" s="433">
        <f t="shared" si="2623"/>
        <v>0</v>
      </c>
      <c r="CX354" s="625"/>
      <c r="CY354" s="426">
        <v>4.0</v>
      </c>
      <c r="CZ354" s="427" t="s">
        <v>132</v>
      </c>
      <c r="DA354" s="428" t="s">
        <v>121</v>
      </c>
      <c r="DB354" s="428" t="s">
        <v>123</v>
      </c>
      <c r="DC354" s="429"/>
      <c r="DD354" s="429"/>
      <c r="DE354" s="429">
        <f t="shared" si="2624"/>
        <v>0</v>
      </c>
      <c r="DF354" s="430"/>
      <c r="DG354" s="429">
        <f t="shared" si="2625"/>
        <v>0</v>
      </c>
      <c r="DH354" s="431"/>
      <c r="DI354" s="432"/>
      <c r="DJ354" s="432"/>
      <c r="DK354" s="429">
        <f t="shared" si="2626"/>
        <v>0</v>
      </c>
      <c r="DL354" s="430">
        <v>0.294289866351475</v>
      </c>
      <c r="DM354" s="433">
        <f t="shared" si="2627"/>
        <v>0</v>
      </c>
      <c r="DN354" s="433">
        <f t="shared" si="2628"/>
        <v>0</v>
      </c>
      <c r="DO354" s="625"/>
      <c r="DP354" s="426">
        <v>4.0</v>
      </c>
      <c r="DQ354" s="427" t="s">
        <v>132</v>
      </c>
      <c r="DR354" s="428" t="s">
        <v>121</v>
      </c>
      <c r="DS354" s="428" t="s">
        <v>123</v>
      </c>
      <c r="DT354" s="429"/>
      <c r="DU354" s="429"/>
      <c r="DV354" s="429">
        <f t="shared" si="2629"/>
        <v>0</v>
      </c>
      <c r="DW354" s="430"/>
      <c r="DX354" s="429">
        <f t="shared" si="2630"/>
        <v>0</v>
      </c>
      <c r="DY354" s="431"/>
      <c r="DZ354" s="432"/>
      <c r="EA354" s="432"/>
      <c r="EB354" s="429">
        <f t="shared" si="2631"/>
        <v>0</v>
      </c>
      <c r="EC354" s="430">
        <v>0.294289866351475</v>
      </c>
      <c r="ED354" s="433">
        <f t="shared" si="2632"/>
        <v>0</v>
      </c>
      <c r="EE354" s="433">
        <f t="shared" si="2633"/>
        <v>0</v>
      </c>
      <c r="EF354" s="625"/>
      <c r="EG354" s="426">
        <v>4.0</v>
      </c>
      <c r="EH354" s="427" t="s">
        <v>132</v>
      </c>
      <c r="EI354" s="428" t="s">
        <v>121</v>
      </c>
      <c r="EJ354" s="428" t="s">
        <v>123</v>
      </c>
      <c r="EK354" s="429"/>
      <c r="EL354" s="429"/>
      <c r="EM354" s="429">
        <f t="shared" si="2634"/>
        <v>0</v>
      </c>
      <c r="EN354" s="430"/>
      <c r="EO354" s="429">
        <f t="shared" si="2635"/>
        <v>0</v>
      </c>
      <c r="EP354" s="431"/>
      <c r="EQ354" s="432"/>
      <c r="ER354" s="432"/>
      <c r="ES354" s="429">
        <f t="shared" si="2636"/>
        <v>0</v>
      </c>
      <c r="ET354" s="430">
        <v>0.294289866351475</v>
      </c>
      <c r="EU354" s="433">
        <f t="shared" si="2637"/>
        <v>0</v>
      </c>
      <c r="EV354" s="433">
        <f t="shared" si="2638"/>
        <v>0</v>
      </c>
      <c r="EW354" s="625"/>
      <c r="EX354" s="426">
        <v>4.0</v>
      </c>
      <c r="EY354" s="427" t="s">
        <v>132</v>
      </c>
      <c r="EZ354" s="428" t="s">
        <v>121</v>
      </c>
      <c r="FA354" s="428" t="s">
        <v>123</v>
      </c>
      <c r="FB354" s="429"/>
      <c r="FC354" s="429"/>
      <c r="FD354" s="429">
        <f t="shared" si="2639"/>
        <v>0</v>
      </c>
      <c r="FE354" s="430"/>
      <c r="FF354" s="429">
        <f t="shared" si="2640"/>
        <v>0</v>
      </c>
      <c r="FG354" s="431"/>
      <c r="FH354" s="432"/>
      <c r="FI354" s="432"/>
      <c r="FJ354" s="429">
        <f t="shared" si="2641"/>
        <v>0</v>
      </c>
      <c r="FK354" s="430">
        <v>0.294289866351475</v>
      </c>
      <c r="FL354" s="433">
        <f t="shared" si="2642"/>
        <v>0</v>
      </c>
      <c r="FM354" s="433">
        <f t="shared" si="2643"/>
        <v>0</v>
      </c>
      <c r="FN354" s="625"/>
      <c r="FO354" s="426">
        <v>4.0</v>
      </c>
      <c r="FP354" s="427" t="s">
        <v>132</v>
      </c>
      <c r="FQ354" s="428" t="s">
        <v>121</v>
      </c>
      <c r="FR354" s="428" t="s">
        <v>123</v>
      </c>
      <c r="FS354" s="429"/>
      <c r="FT354" s="429"/>
      <c r="FU354" s="429">
        <f t="shared" si="2644"/>
        <v>0</v>
      </c>
      <c r="FV354" s="430"/>
      <c r="FW354" s="429">
        <f t="shared" si="2645"/>
        <v>0</v>
      </c>
      <c r="FX354" s="431"/>
      <c r="FY354" s="432"/>
      <c r="FZ354" s="432"/>
      <c r="GA354" s="429">
        <f t="shared" si="2646"/>
        <v>0</v>
      </c>
      <c r="GB354" s="430">
        <v>0.294289866351475</v>
      </c>
      <c r="GC354" s="433">
        <f t="shared" si="2647"/>
        <v>0</v>
      </c>
      <c r="GD354" s="433">
        <f t="shared" si="2648"/>
        <v>0</v>
      </c>
      <c r="GE354" s="625"/>
      <c r="GF354" s="426">
        <v>4.0</v>
      </c>
      <c r="GG354" s="427" t="s">
        <v>132</v>
      </c>
      <c r="GH354" s="428" t="s">
        <v>121</v>
      </c>
      <c r="GI354" s="428" t="s">
        <v>123</v>
      </c>
      <c r="GJ354" s="429"/>
      <c r="GK354" s="429"/>
      <c r="GL354" s="429">
        <f t="shared" si="2649"/>
        <v>0</v>
      </c>
      <c r="GM354" s="430"/>
      <c r="GN354" s="429">
        <f t="shared" si="2650"/>
        <v>0</v>
      </c>
      <c r="GO354" s="431"/>
      <c r="GP354" s="432"/>
      <c r="GQ354" s="432"/>
      <c r="GR354" s="429">
        <f t="shared" si="2651"/>
        <v>0</v>
      </c>
      <c r="GS354" s="430">
        <v>0.294289866351475</v>
      </c>
      <c r="GT354" s="433">
        <f t="shared" si="2652"/>
        <v>0</v>
      </c>
      <c r="GU354" s="433">
        <f t="shared" si="2653"/>
        <v>0</v>
      </c>
      <c r="GV354" s="625"/>
      <c r="GW354" s="426">
        <v>4.0</v>
      </c>
      <c r="GX354" s="427" t="s">
        <v>132</v>
      </c>
      <c r="GY354" s="428" t="s">
        <v>121</v>
      </c>
      <c r="GZ354" s="428" t="s">
        <v>123</v>
      </c>
      <c r="HA354" s="429"/>
      <c r="HB354" s="429"/>
      <c r="HC354" s="429">
        <f t="shared" si="2654"/>
        <v>0</v>
      </c>
      <c r="HD354" s="430"/>
      <c r="HE354" s="429">
        <f t="shared" si="2655"/>
        <v>0</v>
      </c>
      <c r="HF354" s="431"/>
      <c r="HG354" s="432"/>
      <c r="HH354" s="432"/>
      <c r="HI354" s="429">
        <f t="shared" si="2656"/>
        <v>0</v>
      </c>
      <c r="HJ354" s="430">
        <v>0.294289866351475</v>
      </c>
      <c r="HK354" s="433">
        <f t="shared" si="2657"/>
        <v>0</v>
      </c>
      <c r="HL354" s="433">
        <f t="shared" si="2658"/>
        <v>0</v>
      </c>
      <c r="HM354" s="625"/>
      <c r="HN354" s="426">
        <v>4.0</v>
      </c>
      <c r="HO354" s="427" t="s">
        <v>132</v>
      </c>
      <c r="HP354" s="428" t="s">
        <v>121</v>
      </c>
      <c r="HQ354" s="428" t="s">
        <v>123</v>
      </c>
      <c r="HR354" s="429"/>
      <c r="HS354" s="429"/>
      <c r="HT354" s="429">
        <f t="shared" si="2659"/>
        <v>0</v>
      </c>
      <c r="HU354" s="430"/>
      <c r="HV354" s="429">
        <f t="shared" si="2660"/>
        <v>0</v>
      </c>
      <c r="HW354" s="431"/>
      <c r="HX354" s="432"/>
      <c r="HY354" s="432"/>
      <c r="HZ354" s="429">
        <f t="shared" si="2661"/>
        <v>0</v>
      </c>
      <c r="IA354" s="430">
        <v>0.294289866351475</v>
      </c>
      <c r="IB354" s="433">
        <f t="shared" si="2662"/>
        <v>0</v>
      </c>
      <c r="IC354" s="433">
        <f t="shared" si="2663"/>
        <v>0</v>
      </c>
      <c r="ID354" s="625"/>
      <c r="IE354" s="426">
        <v>4.0</v>
      </c>
      <c r="IF354" s="427" t="s">
        <v>132</v>
      </c>
      <c r="IG354" s="428" t="s">
        <v>121</v>
      </c>
      <c r="IH354" s="428" t="s">
        <v>123</v>
      </c>
      <c r="II354" s="429"/>
      <c r="IJ354" s="429"/>
      <c r="IK354" s="429">
        <f t="shared" si="2664"/>
        <v>0</v>
      </c>
      <c r="IL354" s="430"/>
      <c r="IM354" s="429">
        <f t="shared" si="2665"/>
        <v>0</v>
      </c>
      <c r="IN354" s="431"/>
      <c r="IO354" s="432"/>
      <c r="IP354" s="432"/>
      <c r="IQ354" s="429">
        <f t="shared" si="2666"/>
        <v>0</v>
      </c>
      <c r="IR354" s="430">
        <v>0.294289866351475</v>
      </c>
      <c r="IS354" s="433">
        <f t="shared" si="2667"/>
        <v>0</v>
      </c>
      <c r="IT354" s="433">
        <f t="shared" si="2668"/>
        <v>0</v>
      </c>
      <c r="IU354" s="625"/>
      <c r="IV354" s="426">
        <v>4.0</v>
      </c>
      <c r="IW354" s="427" t="s">
        <v>132</v>
      </c>
      <c r="IX354" s="428" t="s">
        <v>121</v>
      </c>
      <c r="IY354" s="428" t="s">
        <v>123</v>
      </c>
      <c r="IZ354" s="429"/>
      <c r="JA354" s="429"/>
      <c r="JB354" s="429">
        <f t="shared" si="2669"/>
        <v>0</v>
      </c>
      <c r="JC354" s="430"/>
      <c r="JD354" s="429">
        <f t="shared" si="2670"/>
        <v>0</v>
      </c>
      <c r="JE354" s="431"/>
      <c r="JF354" s="432"/>
      <c r="JG354" s="432"/>
      <c r="JH354" s="429">
        <f t="shared" si="2671"/>
        <v>0</v>
      </c>
      <c r="JI354" s="430">
        <v>0.294289866351475</v>
      </c>
      <c r="JJ354" s="433">
        <f t="shared" si="2672"/>
        <v>0</v>
      </c>
      <c r="JK354" s="433">
        <f t="shared" si="2673"/>
        <v>0</v>
      </c>
      <c r="JL354" s="625"/>
      <c r="JM354" s="426">
        <v>4.0</v>
      </c>
      <c r="JN354" s="427" t="s">
        <v>132</v>
      </c>
      <c r="JO354" s="428" t="s">
        <v>121</v>
      </c>
      <c r="JP354" s="428" t="s">
        <v>123</v>
      </c>
      <c r="JQ354" s="429"/>
      <c r="JR354" s="429"/>
      <c r="JS354" s="429">
        <f t="shared" si="2674"/>
        <v>0</v>
      </c>
      <c r="JT354" s="430"/>
      <c r="JU354" s="429">
        <f t="shared" si="2675"/>
        <v>0</v>
      </c>
      <c r="JV354" s="431"/>
      <c r="JW354" s="432"/>
      <c r="JX354" s="432"/>
      <c r="JY354" s="429">
        <f t="shared" si="2676"/>
        <v>0</v>
      </c>
      <c r="JZ354" s="430">
        <v>0.294289866351475</v>
      </c>
      <c r="KA354" s="433">
        <f t="shared" si="2677"/>
        <v>0</v>
      </c>
      <c r="KB354" s="433">
        <f t="shared" si="2678"/>
        <v>0</v>
      </c>
      <c r="KC354" s="625"/>
      <c r="KD354" s="426">
        <v>4.0</v>
      </c>
      <c r="KE354" s="427" t="s">
        <v>132</v>
      </c>
      <c r="KF354" s="428" t="s">
        <v>121</v>
      </c>
      <c r="KG354" s="428" t="s">
        <v>123</v>
      </c>
      <c r="KH354" s="429"/>
      <c r="KI354" s="429"/>
      <c r="KJ354" s="429">
        <f t="shared" si="2679"/>
        <v>0</v>
      </c>
      <c r="KK354" s="430"/>
      <c r="KL354" s="429">
        <f t="shared" si="2680"/>
        <v>0</v>
      </c>
      <c r="KM354" s="431"/>
      <c r="KN354" s="432"/>
      <c r="KO354" s="432"/>
      <c r="KP354" s="429">
        <f t="shared" si="2681"/>
        <v>0</v>
      </c>
      <c r="KQ354" s="430">
        <v>0.294289866351475</v>
      </c>
      <c r="KR354" s="433">
        <f t="shared" si="2682"/>
        <v>0</v>
      </c>
      <c r="KS354" s="433">
        <f t="shared" si="2683"/>
        <v>0</v>
      </c>
      <c r="KT354" s="625"/>
      <c r="KU354" s="436"/>
    </row>
    <row r="355" ht="15.75" customHeight="1">
      <c r="A355" s="426">
        <v>5.0</v>
      </c>
      <c r="B355" s="427" t="s">
        <v>132</v>
      </c>
      <c r="C355" s="428" t="s">
        <v>121</v>
      </c>
      <c r="D355" s="428" t="s">
        <v>123</v>
      </c>
      <c r="E355" s="429"/>
      <c r="F355" s="429"/>
      <c r="G355" s="429">
        <f t="shared" si="2594"/>
        <v>0</v>
      </c>
      <c r="H355" s="430"/>
      <c r="I355" s="429">
        <f t="shared" si="2595"/>
        <v>0</v>
      </c>
      <c r="J355" s="431"/>
      <c r="K355" s="432"/>
      <c r="L355" s="432"/>
      <c r="M355" s="429">
        <f t="shared" si="2596"/>
        <v>0</v>
      </c>
      <c r="N355" s="430">
        <v>0.294289866351475</v>
      </c>
      <c r="O355" s="433">
        <f t="shared" si="2597"/>
        <v>0</v>
      </c>
      <c r="P355" s="433">
        <f t="shared" si="2598"/>
        <v>0</v>
      </c>
      <c r="Q355" s="625"/>
      <c r="R355" s="426">
        <v>5.0</v>
      </c>
      <c r="S355" s="427" t="s">
        <v>132</v>
      </c>
      <c r="T355" s="428" t="s">
        <v>121</v>
      </c>
      <c r="U355" s="428" t="s">
        <v>123</v>
      </c>
      <c r="V355" s="429"/>
      <c r="W355" s="429"/>
      <c r="X355" s="429">
        <f t="shared" si="2599"/>
        <v>0</v>
      </c>
      <c r="Y355" s="430"/>
      <c r="Z355" s="429">
        <f t="shared" si="2600"/>
        <v>0</v>
      </c>
      <c r="AA355" s="431"/>
      <c r="AB355" s="432"/>
      <c r="AC355" s="432"/>
      <c r="AD355" s="429">
        <f t="shared" si="2601"/>
        <v>0</v>
      </c>
      <c r="AE355" s="430">
        <v>0.294289866351475</v>
      </c>
      <c r="AF355" s="433">
        <f t="shared" si="2602"/>
        <v>0</v>
      </c>
      <c r="AG355" s="433">
        <f t="shared" si="2603"/>
        <v>0</v>
      </c>
      <c r="AH355" s="625"/>
      <c r="AI355" s="426">
        <v>5.0</v>
      </c>
      <c r="AJ355" s="427" t="s">
        <v>132</v>
      </c>
      <c r="AK355" s="428" t="s">
        <v>121</v>
      </c>
      <c r="AL355" s="428" t="s">
        <v>123</v>
      </c>
      <c r="AM355" s="429"/>
      <c r="AN355" s="429"/>
      <c r="AO355" s="429">
        <f t="shared" si="2604"/>
        <v>0</v>
      </c>
      <c r="AP355" s="430"/>
      <c r="AQ355" s="429">
        <f t="shared" si="2605"/>
        <v>0</v>
      </c>
      <c r="AR355" s="431"/>
      <c r="AS355" s="432"/>
      <c r="AT355" s="432"/>
      <c r="AU355" s="429">
        <f t="shared" si="2606"/>
        <v>0</v>
      </c>
      <c r="AV355" s="430">
        <v>0.294289866351475</v>
      </c>
      <c r="AW355" s="433">
        <f t="shared" si="2607"/>
        <v>0</v>
      </c>
      <c r="AX355" s="433">
        <f t="shared" si="2608"/>
        <v>0</v>
      </c>
      <c r="AY355" s="625"/>
      <c r="AZ355" s="426">
        <v>5.0</v>
      </c>
      <c r="BA355" s="427" t="s">
        <v>132</v>
      </c>
      <c r="BB355" s="428" t="s">
        <v>121</v>
      </c>
      <c r="BC355" s="428" t="s">
        <v>123</v>
      </c>
      <c r="BD355" s="429"/>
      <c r="BE355" s="429"/>
      <c r="BF355" s="429">
        <f t="shared" si="2609"/>
        <v>0</v>
      </c>
      <c r="BG355" s="430"/>
      <c r="BH355" s="429">
        <f t="shared" si="2610"/>
        <v>0</v>
      </c>
      <c r="BI355" s="431"/>
      <c r="BJ355" s="432"/>
      <c r="BK355" s="432"/>
      <c r="BL355" s="429">
        <f t="shared" si="2611"/>
        <v>0</v>
      </c>
      <c r="BM355" s="430">
        <v>0.294289866351475</v>
      </c>
      <c r="BN355" s="433">
        <f t="shared" si="2612"/>
        <v>0</v>
      </c>
      <c r="BO355" s="433">
        <f t="shared" si="2613"/>
        <v>0</v>
      </c>
      <c r="BP355" s="625"/>
      <c r="BQ355" s="426">
        <v>5.0</v>
      </c>
      <c r="BR355" s="427" t="s">
        <v>132</v>
      </c>
      <c r="BS355" s="428" t="s">
        <v>121</v>
      </c>
      <c r="BT355" s="428" t="s">
        <v>123</v>
      </c>
      <c r="BU355" s="429"/>
      <c r="BV355" s="429"/>
      <c r="BW355" s="429">
        <f t="shared" si="2614"/>
        <v>0</v>
      </c>
      <c r="BX355" s="430"/>
      <c r="BY355" s="429">
        <f t="shared" si="2615"/>
        <v>0</v>
      </c>
      <c r="BZ355" s="431"/>
      <c r="CA355" s="432"/>
      <c r="CB355" s="432"/>
      <c r="CC355" s="429">
        <f t="shared" si="2616"/>
        <v>0</v>
      </c>
      <c r="CD355" s="430">
        <v>0.294289866351475</v>
      </c>
      <c r="CE355" s="433">
        <f t="shared" si="2617"/>
        <v>0</v>
      </c>
      <c r="CF355" s="433">
        <f t="shared" si="2618"/>
        <v>0</v>
      </c>
      <c r="CG355" s="625"/>
      <c r="CH355" s="426">
        <v>5.0</v>
      </c>
      <c r="CI355" s="427" t="s">
        <v>132</v>
      </c>
      <c r="CJ355" s="428" t="s">
        <v>121</v>
      </c>
      <c r="CK355" s="428" t="s">
        <v>123</v>
      </c>
      <c r="CL355" s="429"/>
      <c r="CM355" s="429"/>
      <c r="CN355" s="429">
        <f t="shared" si="2619"/>
        <v>0</v>
      </c>
      <c r="CO355" s="430"/>
      <c r="CP355" s="429">
        <f t="shared" si="2620"/>
        <v>0</v>
      </c>
      <c r="CQ355" s="431"/>
      <c r="CR355" s="432"/>
      <c r="CS355" s="432"/>
      <c r="CT355" s="429">
        <f t="shared" si="2621"/>
        <v>0</v>
      </c>
      <c r="CU355" s="430">
        <v>0.294289866351475</v>
      </c>
      <c r="CV355" s="433">
        <f t="shared" si="2622"/>
        <v>0</v>
      </c>
      <c r="CW355" s="433">
        <f t="shared" si="2623"/>
        <v>0</v>
      </c>
      <c r="CX355" s="625"/>
      <c r="CY355" s="426">
        <v>5.0</v>
      </c>
      <c r="CZ355" s="427" t="s">
        <v>132</v>
      </c>
      <c r="DA355" s="428" t="s">
        <v>121</v>
      </c>
      <c r="DB355" s="428" t="s">
        <v>123</v>
      </c>
      <c r="DC355" s="429"/>
      <c r="DD355" s="429"/>
      <c r="DE355" s="429">
        <f t="shared" si="2624"/>
        <v>0</v>
      </c>
      <c r="DF355" s="430"/>
      <c r="DG355" s="429">
        <f t="shared" si="2625"/>
        <v>0</v>
      </c>
      <c r="DH355" s="431"/>
      <c r="DI355" s="432"/>
      <c r="DJ355" s="432"/>
      <c r="DK355" s="429">
        <f t="shared" si="2626"/>
        <v>0</v>
      </c>
      <c r="DL355" s="430">
        <v>0.294289866351475</v>
      </c>
      <c r="DM355" s="433">
        <f t="shared" si="2627"/>
        <v>0</v>
      </c>
      <c r="DN355" s="433">
        <f t="shared" si="2628"/>
        <v>0</v>
      </c>
      <c r="DO355" s="625"/>
      <c r="DP355" s="426">
        <v>5.0</v>
      </c>
      <c r="DQ355" s="427" t="s">
        <v>132</v>
      </c>
      <c r="DR355" s="428" t="s">
        <v>121</v>
      </c>
      <c r="DS355" s="428" t="s">
        <v>123</v>
      </c>
      <c r="DT355" s="429"/>
      <c r="DU355" s="429"/>
      <c r="DV355" s="429">
        <f t="shared" si="2629"/>
        <v>0</v>
      </c>
      <c r="DW355" s="430"/>
      <c r="DX355" s="429">
        <f t="shared" si="2630"/>
        <v>0</v>
      </c>
      <c r="DY355" s="431"/>
      <c r="DZ355" s="432"/>
      <c r="EA355" s="432"/>
      <c r="EB355" s="429">
        <f t="shared" si="2631"/>
        <v>0</v>
      </c>
      <c r="EC355" s="430">
        <v>0.294289866351475</v>
      </c>
      <c r="ED355" s="433">
        <f t="shared" si="2632"/>
        <v>0</v>
      </c>
      <c r="EE355" s="433">
        <f t="shared" si="2633"/>
        <v>0</v>
      </c>
      <c r="EF355" s="625"/>
      <c r="EG355" s="426">
        <v>5.0</v>
      </c>
      <c r="EH355" s="427" t="s">
        <v>132</v>
      </c>
      <c r="EI355" s="428" t="s">
        <v>121</v>
      </c>
      <c r="EJ355" s="428" t="s">
        <v>123</v>
      </c>
      <c r="EK355" s="429"/>
      <c r="EL355" s="429"/>
      <c r="EM355" s="429">
        <f t="shared" si="2634"/>
        <v>0</v>
      </c>
      <c r="EN355" s="430"/>
      <c r="EO355" s="429">
        <f t="shared" si="2635"/>
        <v>0</v>
      </c>
      <c r="EP355" s="431"/>
      <c r="EQ355" s="432"/>
      <c r="ER355" s="432"/>
      <c r="ES355" s="429">
        <f t="shared" si="2636"/>
        <v>0</v>
      </c>
      <c r="ET355" s="430">
        <v>0.294289866351475</v>
      </c>
      <c r="EU355" s="433">
        <f t="shared" si="2637"/>
        <v>0</v>
      </c>
      <c r="EV355" s="433">
        <f t="shared" si="2638"/>
        <v>0</v>
      </c>
      <c r="EW355" s="625"/>
      <c r="EX355" s="426">
        <v>5.0</v>
      </c>
      <c r="EY355" s="427" t="s">
        <v>132</v>
      </c>
      <c r="EZ355" s="428" t="s">
        <v>121</v>
      </c>
      <c r="FA355" s="428" t="s">
        <v>123</v>
      </c>
      <c r="FB355" s="429"/>
      <c r="FC355" s="429"/>
      <c r="FD355" s="429">
        <f t="shared" si="2639"/>
        <v>0</v>
      </c>
      <c r="FE355" s="430"/>
      <c r="FF355" s="429">
        <f t="shared" si="2640"/>
        <v>0</v>
      </c>
      <c r="FG355" s="431"/>
      <c r="FH355" s="432"/>
      <c r="FI355" s="432"/>
      <c r="FJ355" s="429">
        <f t="shared" si="2641"/>
        <v>0</v>
      </c>
      <c r="FK355" s="430">
        <v>0.294289866351475</v>
      </c>
      <c r="FL355" s="433">
        <f t="shared" si="2642"/>
        <v>0</v>
      </c>
      <c r="FM355" s="433">
        <f t="shared" si="2643"/>
        <v>0</v>
      </c>
      <c r="FN355" s="625"/>
      <c r="FO355" s="426">
        <v>5.0</v>
      </c>
      <c r="FP355" s="427" t="s">
        <v>132</v>
      </c>
      <c r="FQ355" s="428" t="s">
        <v>121</v>
      </c>
      <c r="FR355" s="428" t="s">
        <v>123</v>
      </c>
      <c r="FS355" s="429"/>
      <c r="FT355" s="429"/>
      <c r="FU355" s="429">
        <f t="shared" si="2644"/>
        <v>0</v>
      </c>
      <c r="FV355" s="430"/>
      <c r="FW355" s="429">
        <f t="shared" si="2645"/>
        <v>0</v>
      </c>
      <c r="FX355" s="431"/>
      <c r="FY355" s="432"/>
      <c r="FZ355" s="432"/>
      <c r="GA355" s="429">
        <f t="shared" si="2646"/>
        <v>0</v>
      </c>
      <c r="GB355" s="430">
        <v>0.294289866351475</v>
      </c>
      <c r="GC355" s="433">
        <f t="shared" si="2647"/>
        <v>0</v>
      </c>
      <c r="GD355" s="433">
        <f t="shared" si="2648"/>
        <v>0</v>
      </c>
      <c r="GE355" s="625"/>
      <c r="GF355" s="426">
        <v>5.0</v>
      </c>
      <c r="GG355" s="427" t="s">
        <v>132</v>
      </c>
      <c r="GH355" s="428" t="s">
        <v>121</v>
      </c>
      <c r="GI355" s="428" t="s">
        <v>123</v>
      </c>
      <c r="GJ355" s="429"/>
      <c r="GK355" s="429"/>
      <c r="GL355" s="429">
        <f t="shared" si="2649"/>
        <v>0</v>
      </c>
      <c r="GM355" s="430"/>
      <c r="GN355" s="429">
        <f t="shared" si="2650"/>
        <v>0</v>
      </c>
      <c r="GO355" s="431"/>
      <c r="GP355" s="432"/>
      <c r="GQ355" s="432"/>
      <c r="GR355" s="429">
        <f t="shared" si="2651"/>
        <v>0</v>
      </c>
      <c r="GS355" s="430">
        <v>0.294289866351475</v>
      </c>
      <c r="GT355" s="433">
        <f t="shared" si="2652"/>
        <v>0</v>
      </c>
      <c r="GU355" s="433">
        <f t="shared" si="2653"/>
        <v>0</v>
      </c>
      <c r="GV355" s="625"/>
      <c r="GW355" s="426">
        <v>5.0</v>
      </c>
      <c r="GX355" s="427" t="s">
        <v>132</v>
      </c>
      <c r="GY355" s="428" t="s">
        <v>121</v>
      </c>
      <c r="GZ355" s="428" t="s">
        <v>123</v>
      </c>
      <c r="HA355" s="429"/>
      <c r="HB355" s="429"/>
      <c r="HC355" s="429">
        <f t="shared" si="2654"/>
        <v>0</v>
      </c>
      <c r="HD355" s="430"/>
      <c r="HE355" s="429">
        <f t="shared" si="2655"/>
        <v>0</v>
      </c>
      <c r="HF355" s="431"/>
      <c r="HG355" s="432"/>
      <c r="HH355" s="432"/>
      <c r="HI355" s="429">
        <f t="shared" si="2656"/>
        <v>0</v>
      </c>
      <c r="HJ355" s="430">
        <v>0.294289866351475</v>
      </c>
      <c r="HK355" s="433">
        <f t="shared" si="2657"/>
        <v>0</v>
      </c>
      <c r="HL355" s="433">
        <f t="shared" si="2658"/>
        <v>0</v>
      </c>
      <c r="HM355" s="625"/>
      <c r="HN355" s="426">
        <v>5.0</v>
      </c>
      <c r="HO355" s="427" t="s">
        <v>132</v>
      </c>
      <c r="HP355" s="428" t="s">
        <v>121</v>
      </c>
      <c r="HQ355" s="428" t="s">
        <v>123</v>
      </c>
      <c r="HR355" s="429"/>
      <c r="HS355" s="429"/>
      <c r="HT355" s="429">
        <f t="shared" si="2659"/>
        <v>0</v>
      </c>
      <c r="HU355" s="430"/>
      <c r="HV355" s="429">
        <f t="shared" si="2660"/>
        <v>0</v>
      </c>
      <c r="HW355" s="431"/>
      <c r="HX355" s="432"/>
      <c r="HY355" s="432"/>
      <c r="HZ355" s="429">
        <f t="shared" si="2661"/>
        <v>0</v>
      </c>
      <c r="IA355" s="430">
        <v>0.294289866351475</v>
      </c>
      <c r="IB355" s="433">
        <f t="shared" si="2662"/>
        <v>0</v>
      </c>
      <c r="IC355" s="433">
        <f t="shared" si="2663"/>
        <v>0</v>
      </c>
      <c r="ID355" s="625"/>
      <c r="IE355" s="426">
        <v>5.0</v>
      </c>
      <c r="IF355" s="427" t="s">
        <v>132</v>
      </c>
      <c r="IG355" s="428" t="s">
        <v>121</v>
      </c>
      <c r="IH355" s="428" t="s">
        <v>123</v>
      </c>
      <c r="II355" s="429"/>
      <c r="IJ355" s="429"/>
      <c r="IK355" s="429">
        <f t="shared" si="2664"/>
        <v>0</v>
      </c>
      <c r="IL355" s="430"/>
      <c r="IM355" s="429">
        <f t="shared" si="2665"/>
        <v>0</v>
      </c>
      <c r="IN355" s="431"/>
      <c r="IO355" s="432"/>
      <c r="IP355" s="432"/>
      <c r="IQ355" s="429">
        <f t="shared" si="2666"/>
        <v>0</v>
      </c>
      <c r="IR355" s="430">
        <v>0.294289866351475</v>
      </c>
      <c r="IS355" s="433">
        <f t="shared" si="2667"/>
        <v>0</v>
      </c>
      <c r="IT355" s="433">
        <f t="shared" si="2668"/>
        <v>0</v>
      </c>
      <c r="IU355" s="625"/>
      <c r="IV355" s="426">
        <v>5.0</v>
      </c>
      <c r="IW355" s="427" t="s">
        <v>132</v>
      </c>
      <c r="IX355" s="428" t="s">
        <v>121</v>
      </c>
      <c r="IY355" s="428" t="s">
        <v>123</v>
      </c>
      <c r="IZ355" s="429"/>
      <c r="JA355" s="429"/>
      <c r="JB355" s="429">
        <f t="shared" si="2669"/>
        <v>0</v>
      </c>
      <c r="JC355" s="430"/>
      <c r="JD355" s="429">
        <f t="shared" si="2670"/>
        <v>0</v>
      </c>
      <c r="JE355" s="431"/>
      <c r="JF355" s="432"/>
      <c r="JG355" s="432"/>
      <c r="JH355" s="429">
        <f t="shared" si="2671"/>
        <v>0</v>
      </c>
      <c r="JI355" s="430">
        <v>0.294289866351475</v>
      </c>
      <c r="JJ355" s="433">
        <f t="shared" si="2672"/>
        <v>0</v>
      </c>
      <c r="JK355" s="433">
        <f t="shared" si="2673"/>
        <v>0</v>
      </c>
      <c r="JL355" s="625"/>
      <c r="JM355" s="426">
        <v>5.0</v>
      </c>
      <c r="JN355" s="427" t="s">
        <v>132</v>
      </c>
      <c r="JO355" s="428" t="s">
        <v>121</v>
      </c>
      <c r="JP355" s="428" t="s">
        <v>123</v>
      </c>
      <c r="JQ355" s="429"/>
      <c r="JR355" s="429"/>
      <c r="JS355" s="429">
        <f t="shared" si="2674"/>
        <v>0</v>
      </c>
      <c r="JT355" s="430"/>
      <c r="JU355" s="429">
        <f t="shared" si="2675"/>
        <v>0</v>
      </c>
      <c r="JV355" s="431"/>
      <c r="JW355" s="432"/>
      <c r="JX355" s="432"/>
      <c r="JY355" s="429">
        <f t="shared" si="2676"/>
        <v>0</v>
      </c>
      <c r="JZ355" s="430">
        <v>0.294289866351475</v>
      </c>
      <c r="KA355" s="433">
        <f t="shared" si="2677"/>
        <v>0</v>
      </c>
      <c r="KB355" s="433">
        <f t="shared" si="2678"/>
        <v>0</v>
      </c>
      <c r="KC355" s="625"/>
      <c r="KD355" s="426">
        <v>5.0</v>
      </c>
      <c r="KE355" s="427" t="s">
        <v>132</v>
      </c>
      <c r="KF355" s="428" t="s">
        <v>121</v>
      </c>
      <c r="KG355" s="428" t="s">
        <v>123</v>
      </c>
      <c r="KH355" s="429"/>
      <c r="KI355" s="429"/>
      <c r="KJ355" s="429">
        <f t="shared" si="2679"/>
        <v>0</v>
      </c>
      <c r="KK355" s="430"/>
      <c r="KL355" s="429">
        <f t="shared" si="2680"/>
        <v>0</v>
      </c>
      <c r="KM355" s="431"/>
      <c r="KN355" s="432"/>
      <c r="KO355" s="432"/>
      <c r="KP355" s="429">
        <f t="shared" si="2681"/>
        <v>0</v>
      </c>
      <c r="KQ355" s="430">
        <v>0.294289866351475</v>
      </c>
      <c r="KR355" s="433">
        <f t="shared" si="2682"/>
        <v>0</v>
      </c>
      <c r="KS355" s="433">
        <f t="shared" si="2683"/>
        <v>0</v>
      </c>
      <c r="KT355" s="625"/>
      <c r="KU355" s="436"/>
    </row>
    <row r="356" ht="15.75" customHeight="1">
      <c r="A356" s="426">
        <v>6.0</v>
      </c>
      <c r="B356" s="427" t="s">
        <v>132</v>
      </c>
      <c r="C356" s="428" t="s">
        <v>121</v>
      </c>
      <c r="D356" s="428" t="s">
        <v>123</v>
      </c>
      <c r="E356" s="429"/>
      <c r="F356" s="429"/>
      <c r="G356" s="429">
        <f t="shared" si="2594"/>
        <v>0</v>
      </c>
      <c r="H356" s="430"/>
      <c r="I356" s="429">
        <f t="shared" si="2595"/>
        <v>0</v>
      </c>
      <c r="J356" s="431"/>
      <c r="K356" s="432"/>
      <c r="L356" s="432"/>
      <c r="M356" s="429">
        <f t="shared" si="2596"/>
        <v>0</v>
      </c>
      <c r="N356" s="430">
        <v>0.294289866351475</v>
      </c>
      <c r="O356" s="433">
        <f t="shared" si="2597"/>
        <v>0</v>
      </c>
      <c r="P356" s="433">
        <f t="shared" si="2598"/>
        <v>0</v>
      </c>
      <c r="Q356" s="625"/>
      <c r="R356" s="426">
        <v>6.0</v>
      </c>
      <c r="S356" s="427" t="s">
        <v>132</v>
      </c>
      <c r="T356" s="428" t="s">
        <v>121</v>
      </c>
      <c r="U356" s="428" t="s">
        <v>123</v>
      </c>
      <c r="V356" s="429"/>
      <c r="W356" s="429"/>
      <c r="X356" s="429">
        <f t="shared" si="2599"/>
        <v>0</v>
      </c>
      <c r="Y356" s="430"/>
      <c r="Z356" s="429">
        <f t="shared" si="2600"/>
        <v>0</v>
      </c>
      <c r="AA356" s="431"/>
      <c r="AB356" s="432"/>
      <c r="AC356" s="432"/>
      <c r="AD356" s="429">
        <f t="shared" si="2601"/>
        <v>0</v>
      </c>
      <c r="AE356" s="430">
        <v>0.294289866351475</v>
      </c>
      <c r="AF356" s="433">
        <f t="shared" si="2602"/>
        <v>0</v>
      </c>
      <c r="AG356" s="433">
        <f t="shared" si="2603"/>
        <v>0</v>
      </c>
      <c r="AH356" s="625"/>
      <c r="AI356" s="426">
        <v>6.0</v>
      </c>
      <c r="AJ356" s="427" t="s">
        <v>132</v>
      </c>
      <c r="AK356" s="428" t="s">
        <v>121</v>
      </c>
      <c r="AL356" s="428" t="s">
        <v>123</v>
      </c>
      <c r="AM356" s="429"/>
      <c r="AN356" s="429"/>
      <c r="AO356" s="429">
        <f t="shared" si="2604"/>
        <v>0</v>
      </c>
      <c r="AP356" s="430"/>
      <c r="AQ356" s="429">
        <f t="shared" si="2605"/>
        <v>0</v>
      </c>
      <c r="AR356" s="431"/>
      <c r="AS356" s="432"/>
      <c r="AT356" s="432"/>
      <c r="AU356" s="429">
        <f t="shared" si="2606"/>
        <v>0</v>
      </c>
      <c r="AV356" s="430">
        <v>0.294289866351475</v>
      </c>
      <c r="AW356" s="433">
        <f t="shared" si="2607"/>
        <v>0</v>
      </c>
      <c r="AX356" s="433">
        <f t="shared" si="2608"/>
        <v>0</v>
      </c>
      <c r="AY356" s="625"/>
      <c r="AZ356" s="426">
        <v>6.0</v>
      </c>
      <c r="BA356" s="427" t="s">
        <v>132</v>
      </c>
      <c r="BB356" s="428" t="s">
        <v>121</v>
      </c>
      <c r="BC356" s="428" t="s">
        <v>123</v>
      </c>
      <c r="BD356" s="429"/>
      <c r="BE356" s="429"/>
      <c r="BF356" s="429">
        <f t="shared" si="2609"/>
        <v>0</v>
      </c>
      <c r="BG356" s="430"/>
      <c r="BH356" s="429">
        <f t="shared" si="2610"/>
        <v>0</v>
      </c>
      <c r="BI356" s="431"/>
      <c r="BJ356" s="432"/>
      <c r="BK356" s="432"/>
      <c r="BL356" s="429">
        <f t="shared" si="2611"/>
        <v>0</v>
      </c>
      <c r="BM356" s="430">
        <v>0.294289866351475</v>
      </c>
      <c r="BN356" s="433">
        <f t="shared" si="2612"/>
        <v>0</v>
      </c>
      <c r="BO356" s="433">
        <f t="shared" si="2613"/>
        <v>0</v>
      </c>
      <c r="BP356" s="625"/>
      <c r="BQ356" s="426">
        <v>6.0</v>
      </c>
      <c r="BR356" s="427" t="s">
        <v>132</v>
      </c>
      <c r="BS356" s="428" t="s">
        <v>121</v>
      </c>
      <c r="BT356" s="428" t="s">
        <v>123</v>
      </c>
      <c r="BU356" s="429"/>
      <c r="BV356" s="429"/>
      <c r="BW356" s="429">
        <f t="shared" si="2614"/>
        <v>0</v>
      </c>
      <c r="BX356" s="430"/>
      <c r="BY356" s="429">
        <f t="shared" si="2615"/>
        <v>0</v>
      </c>
      <c r="BZ356" s="431"/>
      <c r="CA356" s="432"/>
      <c r="CB356" s="432"/>
      <c r="CC356" s="429">
        <f t="shared" si="2616"/>
        <v>0</v>
      </c>
      <c r="CD356" s="430">
        <v>0.294289866351475</v>
      </c>
      <c r="CE356" s="433">
        <f t="shared" si="2617"/>
        <v>0</v>
      </c>
      <c r="CF356" s="433">
        <f t="shared" si="2618"/>
        <v>0</v>
      </c>
      <c r="CG356" s="625"/>
      <c r="CH356" s="426">
        <v>6.0</v>
      </c>
      <c r="CI356" s="427" t="s">
        <v>132</v>
      </c>
      <c r="CJ356" s="428" t="s">
        <v>121</v>
      </c>
      <c r="CK356" s="428" t="s">
        <v>123</v>
      </c>
      <c r="CL356" s="429"/>
      <c r="CM356" s="429"/>
      <c r="CN356" s="429">
        <f t="shared" si="2619"/>
        <v>0</v>
      </c>
      <c r="CO356" s="430"/>
      <c r="CP356" s="429">
        <f t="shared" si="2620"/>
        <v>0</v>
      </c>
      <c r="CQ356" s="431"/>
      <c r="CR356" s="432"/>
      <c r="CS356" s="432"/>
      <c r="CT356" s="429">
        <f t="shared" si="2621"/>
        <v>0</v>
      </c>
      <c r="CU356" s="430">
        <v>0.294289866351475</v>
      </c>
      <c r="CV356" s="433">
        <f t="shared" si="2622"/>
        <v>0</v>
      </c>
      <c r="CW356" s="433">
        <f t="shared" si="2623"/>
        <v>0</v>
      </c>
      <c r="CX356" s="625"/>
      <c r="CY356" s="426">
        <v>6.0</v>
      </c>
      <c r="CZ356" s="427" t="s">
        <v>132</v>
      </c>
      <c r="DA356" s="428" t="s">
        <v>121</v>
      </c>
      <c r="DB356" s="428" t="s">
        <v>123</v>
      </c>
      <c r="DC356" s="429"/>
      <c r="DD356" s="429"/>
      <c r="DE356" s="429">
        <f t="shared" si="2624"/>
        <v>0</v>
      </c>
      <c r="DF356" s="430"/>
      <c r="DG356" s="429">
        <f t="shared" si="2625"/>
        <v>0</v>
      </c>
      <c r="DH356" s="431"/>
      <c r="DI356" s="432"/>
      <c r="DJ356" s="432"/>
      <c r="DK356" s="429">
        <f t="shared" si="2626"/>
        <v>0</v>
      </c>
      <c r="DL356" s="430">
        <v>0.294289866351475</v>
      </c>
      <c r="DM356" s="433">
        <f t="shared" si="2627"/>
        <v>0</v>
      </c>
      <c r="DN356" s="433">
        <f t="shared" si="2628"/>
        <v>0</v>
      </c>
      <c r="DO356" s="625"/>
      <c r="DP356" s="426">
        <v>6.0</v>
      </c>
      <c r="DQ356" s="427" t="s">
        <v>132</v>
      </c>
      <c r="DR356" s="428" t="s">
        <v>121</v>
      </c>
      <c r="DS356" s="428" t="s">
        <v>123</v>
      </c>
      <c r="DT356" s="429"/>
      <c r="DU356" s="429"/>
      <c r="DV356" s="429">
        <f t="shared" si="2629"/>
        <v>0</v>
      </c>
      <c r="DW356" s="430"/>
      <c r="DX356" s="429">
        <f t="shared" si="2630"/>
        <v>0</v>
      </c>
      <c r="DY356" s="431"/>
      <c r="DZ356" s="432"/>
      <c r="EA356" s="432"/>
      <c r="EB356" s="429">
        <f t="shared" si="2631"/>
        <v>0</v>
      </c>
      <c r="EC356" s="430">
        <v>0.294289866351475</v>
      </c>
      <c r="ED356" s="433">
        <f t="shared" si="2632"/>
        <v>0</v>
      </c>
      <c r="EE356" s="433">
        <f t="shared" si="2633"/>
        <v>0</v>
      </c>
      <c r="EF356" s="625"/>
      <c r="EG356" s="426">
        <v>6.0</v>
      </c>
      <c r="EH356" s="427" t="s">
        <v>132</v>
      </c>
      <c r="EI356" s="428" t="s">
        <v>121</v>
      </c>
      <c r="EJ356" s="428" t="s">
        <v>123</v>
      </c>
      <c r="EK356" s="429"/>
      <c r="EL356" s="429"/>
      <c r="EM356" s="429">
        <f t="shared" si="2634"/>
        <v>0</v>
      </c>
      <c r="EN356" s="430"/>
      <c r="EO356" s="429">
        <f t="shared" si="2635"/>
        <v>0</v>
      </c>
      <c r="EP356" s="431"/>
      <c r="EQ356" s="432"/>
      <c r="ER356" s="432"/>
      <c r="ES356" s="429">
        <f t="shared" si="2636"/>
        <v>0</v>
      </c>
      <c r="ET356" s="430">
        <v>0.294289866351475</v>
      </c>
      <c r="EU356" s="433">
        <f t="shared" si="2637"/>
        <v>0</v>
      </c>
      <c r="EV356" s="433">
        <f t="shared" si="2638"/>
        <v>0</v>
      </c>
      <c r="EW356" s="625"/>
      <c r="EX356" s="426">
        <v>6.0</v>
      </c>
      <c r="EY356" s="427" t="s">
        <v>132</v>
      </c>
      <c r="EZ356" s="428" t="s">
        <v>121</v>
      </c>
      <c r="FA356" s="428" t="s">
        <v>123</v>
      </c>
      <c r="FB356" s="429"/>
      <c r="FC356" s="429"/>
      <c r="FD356" s="429">
        <f t="shared" si="2639"/>
        <v>0</v>
      </c>
      <c r="FE356" s="430"/>
      <c r="FF356" s="429">
        <f t="shared" si="2640"/>
        <v>0</v>
      </c>
      <c r="FG356" s="431"/>
      <c r="FH356" s="432"/>
      <c r="FI356" s="432"/>
      <c r="FJ356" s="429">
        <f t="shared" si="2641"/>
        <v>0</v>
      </c>
      <c r="FK356" s="430">
        <v>0.294289866351475</v>
      </c>
      <c r="FL356" s="433">
        <f t="shared" si="2642"/>
        <v>0</v>
      </c>
      <c r="FM356" s="433">
        <f t="shared" si="2643"/>
        <v>0</v>
      </c>
      <c r="FN356" s="625"/>
      <c r="FO356" s="426">
        <v>6.0</v>
      </c>
      <c r="FP356" s="427" t="s">
        <v>132</v>
      </c>
      <c r="FQ356" s="428" t="s">
        <v>121</v>
      </c>
      <c r="FR356" s="428" t="s">
        <v>123</v>
      </c>
      <c r="FS356" s="429"/>
      <c r="FT356" s="429"/>
      <c r="FU356" s="429">
        <f t="shared" si="2644"/>
        <v>0</v>
      </c>
      <c r="FV356" s="430"/>
      <c r="FW356" s="429">
        <f t="shared" si="2645"/>
        <v>0</v>
      </c>
      <c r="FX356" s="431"/>
      <c r="FY356" s="432"/>
      <c r="FZ356" s="432"/>
      <c r="GA356" s="429">
        <f t="shared" si="2646"/>
        <v>0</v>
      </c>
      <c r="GB356" s="430">
        <v>0.294289866351475</v>
      </c>
      <c r="GC356" s="433">
        <f t="shared" si="2647"/>
        <v>0</v>
      </c>
      <c r="GD356" s="433">
        <f t="shared" si="2648"/>
        <v>0</v>
      </c>
      <c r="GE356" s="625"/>
      <c r="GF356" s="426">
        <v>6.0</v>
      </c>
      <c r="GG356" s="427" t="s">
        <v>132</v>
      </c>
      <c r="GH356" s="428" t="s">
        <v>121</v>
      </c>
      <c r="GI356" s="428" t="s">
        <v>123</v>
      </c>
      <c r="GJ356" s="429"/>
      <c r="GK356" s="429"/>
      <c r="GL356" s="429">
        <f t="shared" si="2649"/>
        <v>0</v>
      </c>
      <c r="GM356" s="430"/>
      <c r="GN356" s="429">
        <f t="shared" si="2650"/>
        <v>0</v>
      </c>
      <c r="GO356" s="431"/>
      <c r="GP356" s="432"/>
      <c r="GQ356" s="432"/>
      <c r="GR356" s="429">
        <f t="shared" si="2651"/>
        <v>0</v>
      </c>
      <c r="GS356" s="430">
        <v>0.294289866351475</v>
      </c>
      <c r="GT356" s="433">
        <f t="shared" si="2652"/>
        <v>0</v>
      </c>
      <c r="GU356" s="433">
        <f t="shared" si="2653"/>
        <v>0</v>
      </c>
      <c r="GV356" s="625"/>
      <c r="GW356" s="426">
        <v>6.0</v>
      </c>
      <c r="GX356" s="427" t="s">
        <v>132</v>
      </c>
      <c r="GY356" s="428" t="s">
        <v>121</v>
      </c>
      <c r="GZ356" s="428" t="s">
        <v>123</v>
      </c>
      <c r="HA356" s="429"/>
      <c r="HB356" s="429"/>
      <c r="HC356" s="429">
        <f t="shared" si="2654"/>
        <v>0</v>
      </c>
      <c r="HD356" s="430"/>
      <c r="HE356" s="429">
        <f t="shared" si="2655"/>
        <v>0</v>
      </c>
      <c r="HF356" s="431"/>
      <c r="HG356" s="432"/>
      <c r="HH356" s="432"/>
      <c r="HI356" s="429">
        <f t="shared" si="2656"/>
        <v>0</v>
      </c>
      <c r="HJ356" s="430">
        <v>0.294289866351475</v>
      </c>
      <c r="HK356" s="433">
        <f t="shared" si="2657"/>
        <v>0</v>
      </c>
      <c r="HL356" s="433">
        <f t="shared" si="2658"/>
        <v>0</v>
      </c>
      <c r="HM356" s="625"/>
      <c r="HN356" s="426">
        <v>6.0</v>
      </c>
      <c r="HO356" s="427" t="s">
        <v>132</v>
      </c>
      <c r="HP356" s="428" t="s">
        <v>121</v>
      </c>
      <c r="HQ356" s="428" t="s">
        <v>123</v>
      </c>
      <c r="HR356" s="429"/>
      <c r="HS356" s="429"/>
      <c r="HT356" s="429">
        <f t="shared" si="2659"/>
        <v>0</v>
      </c>
      <c r="HU356" s="430"/>
      <c r="HV356" s="429">
        <f t="shared" si="2660"/>
        <v>0</v>
      </c>
      <c r="HW356" s="431"/>
      <c r="HX356" s="432"/>
      <c r="HY356" s="432"/>
      <c r="HZ356" s="429">
        <f t="shared" si="2661"/>
        <v>0</v>
      </c>
      <c r="IA356" s="430">
        <v>0.294289866351475</v>
      </c>
      <c r="IB356" s="433">
        <f t="shared" si="2662"/>
        <v>0</v>
      </c>
      <c r="IC356" s="433">
        <f t="shared" si="2663"/>
        <v>0</v>
      </c>
      <c r="ID356" s="625"/>
      <c r="IE356" s="426">
        <v>6.0</v>
      </c>
      <c r="IF356" s="427" t="s">
        <v>132</v>
      </c>
      <c r="IG356" s="428" t="s">
        <v>121</v>
      </c>
      <c r="IH356" s="428" t="s">
        <v>123</v>
      </c>
      <c r="II356" s="429"/>
      <c r="IJ356" s="429"/>
      <c r="IK356" s="429">
        <f t="shared" si="2664"/>
        <v>0</v>
      </c>
      <c r="IL356" s="430"/>
      <c r="IM356" s="429">
        <f t="shared" si="2665"/>
        <v>0</v>
      </c>
      <c r="IN356" s="431"/>
      <c r="IO356" s="432"/>
      <c r="IP356" s="432"/>
      <c r="IQ356" s="429">
        <f t="shared" si="2666"/>
        <v>0</v>
      </c>
      <c r="IR356" s="430">
        <v>0.294289866351475</v>
      </c>
      <c r="IS356" s="433">
        <f t="shared" si="2667"/>
        <v>0</v>
      </c>
      <c r="IT356" s="433">
        <f t="shared" si="2668"/>
        <v>0</v>
      </c>
      <c r="IU356" s="625"/>
      <c r="IV356" s="426">
        <v>6.0</v>
      </c>
      <c r="IW356" s="427" t="s">
        <v>132</v>
      </c>
      <c r="IX356" s="428" t="s">
        <v>121</v>
      </c>
      <c r="IY356" s="428" t="s">
        <v>123</v>
      </c>
      <c r="IZ356" s="429"/>
      <c r="JA356" s="429"/>
      <c r="JB356" s="429">
        <f t="shared" si="2669"/>
        <v>0</v>
      </c>
      <c r="JC356" s="430"/>
      <c r="JD356" s="429">
        <f t="shared" si="2670"/>
        <v>0</v>
      </c>
      <c r="JE356" s="431"/>
      <c r="JF356" s="432"/>
      <c r="JG356" s="432"/>
      <c r="JH356" s="429">
        <f t="shared" si="2671"/>
        <v>0</v>
      </c>
      <c r="JI356" s="430">
        <v>0.294289866351475</v>
      </c>
      <c r="JJ356" s="433">
        <f t="shared" si="2672"/>
        <v>0</v>
      </c>
      <c r="JK356" s="433">
        <f t="shared" si="2673"/>
        <v>0</v>
      </c>
      <c r="JL356" s="625"/>
      <c r="JM356" s="426">
        <v>6.0</v>
      </c>
      <c r="JN356" s="427" t="s">
        <v>132</v>
      </c>
      <c r="JO356" s="428" t="s">
        <v>121</v>
      </c>
      <c r="JP356" s="428" t="s">
        <v>123</v>
      </c>
      <c r="JQ356" s="429"/>
      <c r="JR356" s="429"/>
      <c r="JS356" s="429">
        <f t="shared" si="2674"/>
        <v>0</v>
      </c>
      <c r="JT356" s="430"/>
      <c r="JU356" s="429">
        <f t="shared" si="2675"/>
        <v>0</v>
      </c>
      <c r="JV356" s="431"/>
      <c r="JW356" s="432"/>
      <c r="JX356" s="432"/>
      <c r="JY356" s="429">
        <f t="shared" si="2676"/>
        <v>0</v>
      </c>
      <c r="JZ356" s="430">
        <v>0.294289866351475</v>
      </c>
      <c r="KA356" s="433">
        <f t="shared" si="2677"/>
        <v>0</v>
      </c>
      <c r="KB356" s="433">
        <f t="shared" si="2678"/>
        <v>0</v>
      </c>
      <c r="KC356" s="625"/>
      <c r="KD356" s="426">
        <v>6.0</v>
      </c>
      <c r="KE356" s="427" t="s">
        <v>132</v>
      </c>
      <c r="KF356" s="428" t="s">
        <v>121</v>
      </c>
      <c r="KG356" s="428" t="s">
        <v>123</v>
      </c>
      <c r="KH356" s="429"/>
      <c r="KI356" s="429"/>
      <c r="KJ356" s="429">
        <f t="shared" si="2679"/>
        <v>0</v>
      </c>
      <c r="KK356" s="430"/>
      <c r="KL356" s="429">
        <f t="shared" si="2680"/>
        <v>0</v>
      </c>
      <c r="KM356" s="431"/>
      <c r="KN356" s="432"/>
      <c r="KO356" s="432"/>
      <c r="KP356" s="429">
        <f t="shared" si="2681"/>
        <v>0</v>
      </c>
      <c r="KQ356" s="430">
        <v>0.294289866351475</v>
      </c>
      <c r="KR356" s="433">
        <f t="shared" si="2682"/>
        <v>0</v>
      </c>
      <c r="KS356" s="433">
        <f t="shared" si="2683"/>
        <v>0</v>
      </c>
      <c r="KT356" s="625"/>
      <c r="KU356" s="436"/>
    </row>
    <row r="357" ht="15.75" customHeight="1">
      <c r="A357" s="438"/>
      <c r="B357" s="439" t="s">
        <v>150</v>
      </c>
      <c r="C357" s="440"/>
      <c r="D357" s="440"/>
      <c r="E357" s="441"/>
      <c r="F357" s="441"/>
      <c r="G357" s="441"/>
      <c r="H357" s="442"/>
      <c r="I357" s="441"/>
      <c r="J357" s="442"/>
      <c r="K357" s="441"/>
      <c r="L357" s="441"/>
      <c r="M357" s="441"/>
      <c r="N357" s="442"/>
      <c r="O357" s="443"/>
      <c r="P357" s="443"/>
      <c r="Q357" s="624"/>
      <c r="R357" s="438"/>
      <c r="S357" s="439" t="s">
        <v>150</v>
      </c>
      <c r="T357" s="440"/>
      <c r="U357" s="440"/>
      <c r="V357" s="441"/>
      <c r="W357" s="441"/>
      <c r="X357" s="441"/>
      <c r="Y357" s="442"/>
      <c r="Z357" s="441"/>
      <c r="AA357" s="442"/>
      <c r="AB357" s="441"/>
      <c r="AC357" s="441"/>
      <c r="AD357" s="441"/>
      <c r="AE357" s="442"/>
      <c r="AF357" s="443"/>
      <c r="AG357" s="443"/>
      <c r="AH357" s="624"/>
      <c r="AI357" s="438"/>
      <c r="AJ357" s="439" t="s">
        <v>150</v>
      </c>
      <c r="AK357" s="440"/>
      <c r="AL357" s="440"/>
      <c r="AM357" s="441"/>
      <c r="AN357" s="441"/>
      <c r="AO357" s="441"/>
      <c r="AP357" s="442"/>
      <c r="AQ357" s="441"/>
      <c r="AR357" s="442"/>
      <c r="AS357" s="441"/>
      <c r="AT357" s="441"/>
      <c r="AU357" s="441"/>
      <c r="AV357" s="442"/>
      <c r="AW357" s="443"/>
      <c r="AX357" s="443"/>
      <c r="AY357" s="624"/>
      <c r="AZ357" s="438"/>
      <c r="BA357" s="439" t="s">
        <v>150</v>
      </c>
      <c r="BB357" s="440"/>
      <c r="BC357" s="440"/>
      <c r="BD357" s="441"/>
      <c r="BE357" s="441"/>
      <c r="BF357" s="441"/>
      <c r="BG357" s="442"/>
      <c r="BH357" s="441"/>
      <c r="BI357" s="442"/>
      <c r="BJ357" s="441"/>
      <c r="BK357" s="441"/>
      <c r="BL357" s="441"/>
      <c r="BM357" s="442"/>
      <c r="BN357" s="443"/>
      <c r="BO357" s="443"/>
      <c r="BP357" s="624"/>
      <c r="BQ357" s="438"/>
      <c r="BR357" s="439" t="s">
        <v>150</v>
      </c>
      <c r="BS357" s="440"/>
      <c r="BT357" s="440"/>
      <c r="BU357" s="441"/>
      <c r="BV357" s="441"/>
      <c r="BW357" s="441"/>
      <c r="BX357" s="442"/>
      <c r="BY357" s="441"/>
      <c r="BZ357" s="442"/>
      <c r="CA357" s="441"/>
      <c r="CB357" s="441"/>
      <c r="CC357" s="441"/>
      <c r="CD357" s="442"/>
      <c r="CE357" s="443"/>
      <c r="CF357" s="443"/>
      <c r="CG357" s="624"/>
      <c r="CH357" s="438"/>
      <c r="CI357" s="439" t="s">
        <v>150</v>
      </c>
      <c r="CJ357" s="440"/>
      <c r="CK357" s="440"/>
      <c r="CL357" s="441"/>
      <c r="CM357" s="441"/>
      <c r="CN357" s="441"/>
      <c r="CO357" s="442"/>
      <c r="CP357" s="441"/>
      <c r="CQ357" s="442"/>
      <c r="CR357" s="441"/>
      <c r="CS357" s="441"/>
      <c r="CT357" s="441"/>
      <c r="CU357" s="442"/>
      <c r="CV357" s="443"/>
      <c r="CW357" s="443"/>
      <c r="CX357" s="624"/>
      <c r="CY357" s="438"/>
      <c r="CZ357" s="439" t="s">
        <v>150</v>
      </c>
      <c r="DA357" s="440"/>
      <c r="DB357" s="440"/>
      <c r="DC357" s="441"/>
      <c r="DD357" s="441"/>
      <c r="DE357" s="441"/>
      <c r="DF357" s="442"/>
      <c r="DG357" s="441"/>
      <c r="DH357" s="442"/>
      <c r="DI357" s="441"/>
      <c r="DJ357" s="441"/>
      <c r="DK357" s="441"/>
      <c r="DL357" s="442"/>
      <c r="DM357" s="443"/>
      <c r="DN357" s="443"/>
      <c r="DO357" s="624"/>
      <c r="DP357" s="438"/>
      <c r="DQ357" s="439" t="s">
        <v>150</v>
      </c>
      <c r="DR357" s="440"/>
      <c r="DS357" s="440"/>
      <c r="DT357" s="441"/>
      <c r="DU357" s="441"/>
      <c r="DV357" s="441"/>
      <c r="DW357" s="442"/>
      <c r="DX357" s="441"/>
      <c r="DY357" s="442"/>
      <c r="DZ357" s="441"/>
      <c r="EA357" s="441"/>
      <c r="EB357" s="441"/>
      <c r="EC357" s="442"/>
      <c r="ED357" s="443"/>
      <c r="EE357" s="443"/>
      <c r="EF357" s="624"/>
      <c r="EG357" s="438"/>
      <c r="EH357" s="439" t="s">
        <v>150</v>
      </c>
      <c r="EI357" s="440"/>
      <c r="EJ357" s="440"/>
      <c r="EK357" s="441"/>
      <c r="EL357" s="441"/>
      <c r="EM357" s="441"/>
      <c r="EN357" s="442"/>
      <c r="EO357" s="441"/>
      <c r="EP357" s="442"/>
      <c r="EQ357" s="441"/>
      <c r="ER357" s="441"/>
      <c r="ES357" s="441"/>
      <c r="ET357" s="442"/>
      <c r="EU357" s="443"/>
      <c r="EV357" s="443"/>
      <c r="EW357" s="624"/>
      <c r="EX357" s="438"/>
      <c r="EY357" s="439" t="s">
        <v>150</v>
      </c>
      <c r="EZ357" s="440"/>
      <c r="FA357" s="440"/>
      <c r="FB357" s="441"/>
      <c r="FC357" s="441"/>
      <c r="FD357" s="441"/>
      <c r="FE357" s="442"/>
      <c r="FF357" s="441"/>
      <c r="FG357" s="442"/>
      <c r="FH357" s="441"/>
      <c r="FI357" s="441"/>
      <c r="FJ357" s="441"/>
      <c r="FK357" s="442"/>
      <c r="FL357" s="443"/>
      <c r="FM357" s="443"/>
      <c r="FN357" s="624"/>
      <c r="FO357" s="438"/>
      <c r="FP357" s="439" t="s">
        <v>150</v>
      </c>
      <c r="FQ357" s="440"/>
      <c r="FR357" s="440"/>
      <c r="FS357" s="441"/>
      <c r="FT357" s="441"/>
      <c r="FU357" s="441"/>
      <c r="FV357" s="442"/>
      <c r="FW357" s="441"/>
      <c r="FX357" s="442"/>
      <c r="FY357" s="441"/>
      <c r="FZ357" s="441"/>
      <c r="GA357" s="441"/>
      <c r="GB357" s="442"/>
      <c r="GC357" s="443"/>
      <c r="GD357" s="443"/>
      <c r="GE357" s="624"/>
      <c r="GF357" s="438"/>
      <c r="GG357" s="439" t="s">
        <v>150</v>
      </c>
      <c r="GH357" s="440"/>
      <c r="GI357" s="440"/>
      <c r="GJ357" s="441"/>
      <c r="GK357" s="441"/>
      <c r="GL357" s="441"/>
      <c r="GM357" s="442"/>
      <c r="GN357" s="441"/>
      <c r="GO357" s="442"/>
      <c r="GP357" s="441"/>
      <c r="GQ357" s="441"/>
      <c r="GR357" s="441"/>
      <c r="GS357" s="442"/>
      <c r="GT357" s="443"/>
      <c r="GU357" s="443"/>
      <c r="GV357" s="624"/>
      <c r="GW357" s="438"/>
      <c r="GX357" s="439" t="s">
        <v>150</v>
      </c>
      <c r="GY357" s="440"/>
      <c r="GZ357" s="440"/>
      <c r="HA357" s="441"/>
      <c r="HB357" s="441"/>
      <c r="HC357" s="441"/>
      <c r="HD357" s="442"/>
      <c r="HE357" s="441"/>
      <c r="HF357" s="442"/>
      <c r="HG357" s="441"/>
      <c r="HH357" s="441"/>
      <c r="HI357" s="441"/>
      <c r="HJ357" s="442"/>
      <c r="HK357" s="443"/>
      <c r="HL357" s="443"/>
      <c r="HM357" s="624"/>
      <c r="HN357" s="438"/>
      <c r="HO357" s="439" t="s">
        <v>150</v>
      </c>
      <c r="HP357" s="440"/>
      <c r="HQ357" s="440"/>
      <c r="HR357" s="441"/>
      <c r="HS357" s="441"/>
      <c r="HT357" s="441"/>
      <c r="HU357" s="442"/>
      <c r="HV357" s="441"/>
      <c r="HW357" s="442"/>
      <c r="HX357" s="441"/>
      <c r="HY357" s="441"/>
      <c r="HZ357" s="441"/>
      <c r="IA357" s="442"/>
      <c r="IB357" s="443"/>
      <c r="IC357" s="443"/>
      <c r="ID357" s="624"/>
      <c r="IE357" s="438"/>
      <c r="IF357" s="439" t="s">
        <v>150</v>
      </c>
      <c r="IG357" s="440"/>
      <c r="IH357" s="440"/>
      <c r="II357" s="441"/>
      <c r="IJ357" s="441"/>
      <c r="IK357" s="441"/>
      <c r="IL357" s="442"/>
      <c r="IM357" s="441"/>
      <c r="IN357" s="442"/>
      <c r="IO357" s="441"/>
      <c r="IP357" s="441"/>
      <c r="IQ357" s="441"/>
      <c r="IR357" s="442"/>
      <c r="IS357" s="443"/>
      <c r="IT357" s="443"/>
      <c r="IU357" s="624"/>
      <c r="IV357" s="438"/>
      <c r="IW357" s="439" t="s">
        <v>150</v>
      </c>
      <c r="IX357" s="440"/>
      <c r="IY357" s="440"/>
      <c r="IZ357" s="441"/>
      <c r="JA357" s="441"/>
      <c r="JB357" s="441"/>
      <c r="JC357" s="442"/>
      <c r="JD357" s="441"/>
      <c r="JE357" s="442"/>
      <c r="JF357" s="441"/>
      <c r="JG357" s="441"/>
      <c r="JH357" s="441"/>
      <c r="JI357" s="442"/>
      <c r="JJ357" s="443"/>
      <c r="JK357" s="443"/>
      <c r="JL357" s="624"/>
      <c r="JM357" s="438"/>
      <c r="JN357" s="439" t="s">
        <v>150</v>
      </c>
      <c r="JO357" s="440"/>
      <c r="JP357" s="440"/>
      <c r="JQ357" s="441"/>
      <c r="JR357" s="441"/>
      <c r="JS357" s="441"/>
      <c r="JT357" s="442"/>
      <c r="JU357" s="441"/>
      <c r="JV357" s="442"/>
      <c r="JW357" s="441"/>
      <c r="JX357" s="441"/>
      <c r="JY357" s="441"/>
      <c r="JZ357" s="442"/>
      <c r="KA357" s="443"/>
      <c r="KB357" s="443"/>
      <c r="KC357" s="624"/>
      <c r="KD357" s="438"/>
      <c r="KE357" s="439" t="s">
        <v>150</v>
      </c>
      <c r="KF357" s="440"/>
      <c r="KG357" s="440"/>
      <c r="KH357" s="441"/>
      <c r="KI357" s="441"/>
      <c r="KJ357" s="441"/>
      <c r="KK357" s="442"/>
      <c r="KL357" s="441"/>
      <c r="KM357" s="442"/>
      <c r="KN357" s="441"/>
      <c r="KO357" s="441"/>
      <c r="KP357" s="441"/>
      <c r="KQ357" s="442"/>
      <c r="KR357" s="443"/>
      <c r="KS357" s="443"/>
      <c r="KT357" s="624"/>
      <c r="KU357" s="436"/>
    </row>
    <row r="358" ht="15.75" customHeight="1">
      <c r="A358" s="426"/>
      <c r="B358" s="446" t="s">
        <v>134</v>
      </c>
      <c r="C358" s="447"/>
      <c r="D358" s="447"/>
      <c r="E358" s="447"/>
      <c r="F358" s="447"/>
      <c r="G358" s="447"/>
      <c r="H358" s="447"/>
      <c r="I358" s="447"/>
      <c r="J358" s="447"/>
      <c r="K358" s="447"/>
      <c r="L358" s="447"/>
      <c r="M358" s="447"/>
      <c r="N358" s="447"/>
      <c r="O358" s="447"/>
      <c r="P358" s="626"/>
      <c r="Q358" s="625"/>
      <c r="R358" s="426"/>
      <c r="S358" s="446" t="s">
        <v>134</v>
      </c>
      <c r="T358" s="447"/>
      <c r="U358" s="447"/>
      <c r="V358" s="447"/>
      <c r="W358" s="447"/>
      <c r="X358" s="447"/>
      <c r="Y358" s="447"/>
      <c r="Z358" s="447"/>
      <c r="AA358" s="447"/>
      <c r="AB358" s="447"/>
      <c r="AC358" s="447"/>
      <c r="AD358" s="447"/>
      <c r="AE358" s="447"/>
      <c r="AF358" s="447"/>
      <c r="AG358" s="626"/>
      <c r="AH358" s="625"/>
      <c r="AI358" s="426"/>
      <c r="AJ358" s="446" t="s">
        <v>134</v>
      </c>
      <c r="AK358" s="447"/>
      <c r="AL358" s="447"/>
      <c r="AM358" s="447"/>
      <c r="AN358" s="447"/>
      <c r="AO358" s="447"/>
      <c r="AP358" s="447"/>
      <c r="AQ358" s="447"/>
      <c r="AR358" s="447"/>
      <c r="AS358" s="447"/>
      <c r="AT358" s="447"/>
      <c r="AU358" s="447"/>
      <c r="AV358" s="447"/>
      <c r="AW358" s="447"/>
      <c r="AX358" s="626"/>
      <c r="AY358" s="625"/>
      <c r="AZ358" s="426"/>
      <c r="BA358" s="446" t="s">
        <v>134</v>
      </c>
      <c r="BB358" s="447"/>
      <c r="BC358" s="447"/>
      <c r="BD358" s="447"/>
      <c r="BE358" s="447"/>
      <c r="BF358" s="447"/>
      <c r="BG358" s="447"/>
      <c r="BH358" s="447"/>
      <c r="BI358" s="447"/>
      <c r="BJ358" s="447"/>
      <c r="BK358" s="447"/>
      <c r="BL358" s="447"/>
      <c r="BM358" s="447"/>
      <c r="BN358" s="447"/>
      <c r="BO358" s="626"/>
      <c r="BP358" s="625"/>
      <c r="BQ358" s="426"/>
      <c r="BR358" s="446" t="s">
        <v>134</v>
      </c>
      <c r="BS358" s="447"/>
      <c r="BT358" s="447"/>
      <c r="BU358" s="447"/>
      <c r="BV358" s="447"/>
      <c r="BW358" s="447"/>
      <c r="BX358" s="447"/>
      <c r="BY358" s="447"/>
      <c r="BZ358" s="447"/>
      <c r="CA358" s="447"/>
      <c r="CB358" s="447"/>
      <c r="CC358" s="447"/>
      <c r="CD358" s="447"/>
      <c r="CE358" s="447"/>
      <c r="CF358" s="626"/>
      <c r="CG358" s="625"/>
      <c r="CH358" s="426"/>
      <c r="CI358" s="446" t="s">
        <v>134</v>
      </c>
      <c r="CJ358" s="447"/>
      <c r="CK358" s="447"/>
      <c r="CL358" s="447"/>
      <c r="CM358" s="447"/>
      <c r="CN358" s="447"/>
      <c r="CO358" s="447"/>
      <c r="CP358" s="447"/>
      <c r="CQ358" s="447"/>
      <c r="CR358" s="447"/>
      <c r="CS358" s="447"/>
      <c r="CT358" s="447"/>
      <c r="CU358" s="447"/>
      <c r="CV358" s="447"/>
      <c r="CW358" s="626"/>
      <c r="CX358" s="625"/>
      <c r="CY358" s="426"/>
      <c r="CZ358" s="446" t="s">
        <v>134</v>
      </c>
      <c r="DA358" s="447"/>
      <c r="DB358" s="447"/>
      <c r="DC358" s="447"/>
      <c r="DD358" s="447"/>
      <c r="DE358" s="447"/>
      <c r="DF358" s="447"/>
      <c r="DG358" s="447"/>
      <c r="DH358" s="447"/>
      <c r="DI358" s="447"/>
      <c r="DJ358" s="447"/>
      <c r="DK358" s="447"/>
      <c r="DL358" s="447"/>
      <c r="DM358" s="447"/>
      <c r="DN358" s="626"/>
      <c r="DO358" s="625"/>
      <c r="DP358" s="426"/>
      <c r="DQ358" s="446" t="s">
        <v>134</v>
      </c>
      <c r="DR358" s="447"/>
      <c r="DS358" s="447"/>
      <c r="DT358" s="447"/>
      <c r="DU358" s="447"/>
      <c r="DV358" s="447"/>
      <c r="DW358" s="447"/>
      <c r="DX358" s="447"/>
      <c r="DY358" s="447"/>
      <c r="DZ358" s="447"/>
      <c r="EA358" s="447"/>
      <c r="EB358" s="447"/>
      <c r="EC358" s="447"/>
      <c r="ED358" s="447"/>
      <c r="EE358" s="626"/>
      <c r="EF358" s="625"/>
      <c r="EG358" s="426"/>
      <c r="EH358" s="446" t="s">
        <v>134</v>
      </c>
      <c r="EI358" s="447"/>
      <c r="EJ358" s="447"/>
      <c r="EK358" s="447"/>
      <c r="EL358" s="447"/>
      <c r="EM358" s="447"/>
      <c r="EN358" s="447"/>
      <c r="EO358" s="447"/>
      <c r="EP358" s="447"/>
      <c r="EQ358" s="447"/>
      <c r="ER358" s="447"/>
      <c r="ES358" s="447"/>
      <c r="ET358" s="447"/>
      <c r="EU358" s="447"/>
      <c r="EV358" s="626"/>
      <c r="EW358" s="625"/>
      <c r="EX358" s="426"/>
      <c r="EY358" s="446" t="s">
        <v>134</v>
      </c>
      <c r="EZ358" s="447"/>
      <c r="FA358" s="447"/>
      <c r="FB358" s="447"/>
      <c r="FC358" s="447"/>
      <c r="FD358" s="447"/>
      <c r="FE358" s="447"/>
      <c r="FF358" s="447"/>
      <c r="FG358" s="447"/>
      <c r="FH358" s="447"/>
      <c r="FI358" s="447"/>
      <c r="FJ358" s="447"/>
      <c r="FK358" s="447"/>
      <c r="FL358" s="447"/>
      <c r="FM358" s="626"/>
      <c r="FN358" s="625"/>
      <c r="FO358" s="426"/>
      <c r="FP358" s="446" t="s">
        <v>134</v>
      </c>
      <c r="FQ358" s="447"/>
      <c r="FR358" s="447"/>
      <c r="FS358" s="447"/>
      <c r="FT358" s="447"/>
      <c r="FU358" s="447"/>
      <c r="FV358" s="447"/>
      <c r="FW358" s="447"/>
      <c r="FX358" s="447"/>
      <c r="FY358" s="447"/>
      <c r="FZ358" s="447"/>
      <c r="GA358" s="447"/>
      <c r="GB358" s="447"/>
      <c r="GC358" s="447"/>
      <c r="GD358" s="626"/>
      <c r="GE358" s="625"/>
      <c r="GF358" s="426"/>
      <c r="GG358" s="446" t="s">
        <v>134</v>
      </c>
      <c r="GH358" s="447"/>
      <c r="GI358" s="447"/>
      <c r="GJ358" s="447"/>
      <c r="GK358" s="447"/>
      <c r="GL358" s="447"/>
      <c r="GM358" s="447"/>
      <c r="GN358" s="447"/>
      <c r="GO358" s="447"/>
      <c r="GP358" s="447"/>
      <c r="GQ358" s="447"/>
      <c r="GR358" s="447"/>
      <c r="GS358" s="447"/>
      <c r="GT358" s="447"/>
      <c r="GU358" s="626"/>
      <c r="GV358" s="625"/>
      <c r="GW358" s="426"/>
      <c r="GX358" s="446" t="s">
        <v>134</v>
      </c>
      <c r="GY358" s="447"/>
      <c r="GZ358" s="447"/>
      <c r="HA358" s="447"/>
      <c r="HB358" s="447"/>
      <c r="HC358" s="447"/>
      <c r="HD358" s="447"/>
      <c r="HE358" s="447"/>
      <c r="HF358" s="447"/>
      <c r="HG358" s="447"/>
      <c r="HH358" s="447"/>
      <c r="HI358" s="447"/>
      <c r="HJ358" s="447"/>
      <c r="HK358" s="447"/>
      <c r="HL358" s="626"/>
      <c r="HM358" s="625"/>
      <c r="HN358" s="426"/>
      <c r="HO358" s="446" t="s">
        <v>134</v>
      </c>
      <c r="HP358" s="447"/>
      <c r="HQ358" s="447"/>
      <c r="HR358" s="447"/>
      <c r="HS358" s="447"/>
      <c r="HT358" s="447"/>
      <c r="HU358" s="447"/>
      <c r="HV358" s="447"/>
      <c r="HW358" s="447"/>
      <c r="HX358" s="447"/>
      <c r="HY358" s="447"/>
      <c r="HZ358" s="447"/>
      <c r="IA358" s="447"/>
      <c r="IB358" s="447"/>
      <c r="IC358" s="626"/>
      <c r="ID358" s="625"/>
      <c r="IE358" s="426"/>
      <c r="IF358" s="446" t="s">
        <v>134</v>
      </c>
      <c r="IG358" s="447"/>
      <c r="IH358" s="447"/>
      <c r="II358" s="447"/>
      <c r="IJ358" s="447"/>
      <c r="IK358" s="447"/>
      <c r="IL358" s="447"/>
      <c r="IM358" s="447"/>
      <c r="IN358" s="447"/>
      <c r="IO358" s="447"/>
      <c r="IP358" s="447"/>
      <c r="IQ358" s="447"/>
      <c r="IR358" s="447"/>
      <c r="IS358" s="447"/>
      <c r="IT358" s="626"/>
      <c r="IU358" s="625"/>
      <c r="IV358" s="426"/>
      <c r="IW358" s="446" t="s">
        <v>134</v>
      </c>
      <c r="IX358" s="447"/>
      <c r="IY358" s="447"/>
      <c r="IZ358" s="447"/>
      <c r="JA358" s="447"/>
      <c r="JB358" s="447"/>
      <c r="JC358" s="447"/>
      <c r="JD358" s="447"/>
      <c r="JE358" s="447"/>
      <c r="JF358" s="447"/>
      <c r="JG358" s="447"/>
      <c r="JH358" s="447"/>
      <c r="JI358" s="447"/>
      <c r="JJ358" s="447"/>
      <c r="JK358" s="626"/>
      <c r="JL358" s="625"/>
      <c r="JM358" s="426"/>
      <c r="JN358" s="446" t="s">
        <v>134</v>
      </c>
      <c r="JO358" s="447"/>
      <c r="JP358" s="447"/>
      <c r="JQ358" s="447"/>
      <c r="JR358" s="447"/>
      <c r="JS358" s="447"/>
      <c r="JT358" s="447"/>
      <c r="JU358" s="447"/>
      <c r="JV358" s="447"/>
      <c r="JW358" s="447"/>
      <c r="JX358" s="447"/>
      <c r="JY358" s="447"/>
      <c r="JZ358" s="447"/>
      <c r="KA358" s="447"/>
      <c r="KB358" s="626"/>
      <c r="KC358" s="625"/>
      <c r="KD358" s="426"/>
      <c r="KE358" s="446" t="s">
        <v>134</v>
      </c>
      <c r="KF358" s="447"/>
      <c r="KG358" s="447"/>
      <c r="KH358" s="447"/>
      <c r="KI358" s="447"/>
      <c r="KJ358" s="447"/>
      <c r="KK358" s="447"/>
      <c r="KL358" s="447"/>
      <c r="KM358" s="447"/>
      <c r="KN358" s="447"/>
      <c r="KO358" s="447"/>
      <c r="KP358" s="447"/>
      <c r="KQ358" s="447"/>
      <c r="KR358" s="447"/>
      <c r="KS358" s="626"/>
      <c r="KT358" s="625"/>
      <c r="KU358" s="436"/>
    </row>
    <row r="359" ht="15.75" customHeight="1">
      <c r="A359" s="426">
        <v>1.0</v>
      </c>
      <c r="B359" s="427" t="s">
        <v>151</v>
      </c>
      <c r="C359" s="428" t="s">
        <v>121</v>
      </c>
      <c r="D359" s="428" t="s">
        <v>152</v>
      </c>
      <c r="E359" s="429"/>
      <c r="F359" s="429"/>
      <c r="G359" s="429">
        <f t="shared" ref="G359:G363" si="2684">IFERROR(E359*F359/1000000,0)</f>
        <v>0</v>
      </c>
      <c r="H359" s="430"/>
      <c r="I359" s="429">
        <f t="shared" ref="I359:I363" si="2685">IFERROR(+G359*H359,"")</f>
        <v>0</v>
      </c>
      <c r="J359" s="431"/>
      <c r="K359" s="432"/>
      <c r="L359" s="432"/>
      <c r="M359" s="429">
        <f t="shared" ref="M359:M363" si="2686">IFERROR(+(IF(G359="","0",G359))+(IF(I359="","0",I359))+(IF(L359="","0",L359)),"")</f>
        <v>0</v>
      </c>
      <c r="N359" s="430">
        <v>0.294289866351475</v>
      </c>
      <c r="O359" s="433">
        <f t="shared" ref="O359:O363" si="2687">IFERROR(+N359*(M359-L359),"")</f>
        <v>0</v>
      </c>
      <c r="P359" s="433">
        <f t="shared" ref="P359:P363" si="2688">IFERROR(+(IF(M359="","0",M359))-(IF(O359="","0",O359)),"")</f>
        <v>0</v>
      </c>
      <c r="Q359" s="625"/>
      <c r="R359" s="426">
        <v>1.0</v>
      </c>
      <c r="S359" s="427" t="s">
        <v>151</v>
      </c>
      <c r="T359" s="428" t="s">
        <v>121</v>
      </c>
      <c r="U359" s="428" t="s">
        <v>152</v>
      </c>
      <c r="V359" s="429"/>
      <c r="W359" s="429"/>
      <c r="X359" s="429">
        <f t="shared" ref="X359:X363" si="2689">IFERROR(V359*W359/1000000,0)</f>
        <v>0</v>
      </c>
      <c r="Y359" s="430"/>
      <c r="Z359" s="429">
        <f t="shared" ref="Z359:Z363" si="2690">IFERROR(+X359*Y359,"")</f>
        <v>0</v>
      </c>
      <c r="AA359" s="431"/>
      <c r="AB359" s="432"/>
      <c r="AC359" s="432"/>
      <c r="AD359" s="429">
        <f t="shared" ref="AD359:AD363" si="2691">IFERROR(+(IF(X359="","0",X359))+(IF(Z359="","0",Z359))+(IF(AC359="","0",AC359)),"")</f>
        <v>0</v>
      </c>
      <c r="AE359" s="430">
        <v>0.294289866351475</v>
      </c>
      <c r="AF359" s="433">
        <f t="shared" ref="AF359:AF363" si="2692">IFERROR(+AE359*(AD359-AC359),"")</f>
        <v>0</v>
      </c>
      <c r="AG359" s="433">
        <f t="shared" ref="AG359:AG363" si="2693">IFERROR(+(IF(AD359="","0",AD359))-(IF(AF359="","0",AF359)),"")</f>
        <v>0</v>
      </c>
      <c r="AH359" s="625"/>
      <c r="AI359" s="426">
        <v>1.0</v>
      </c>
      <c r="AJ359" s="427" t="s">
        <v>151</v>
      </c>
      <c r="AK359" s="428" t="s">
        <v>121</v>
      </c>
      <c r="AL359" s="428" t="s">
        <v>152</v>
      </c>
      <c r="AM359" s="429"/>
      <c r="AN359" s="429"/>
      <c r="AO359" s="429">
        <f t="shared" ref="AO359:AO363" si="2694">IFERROR(AM359*AN359/1000000,0)</f>
        <v>0</v>
      </c>
      <c r="AP359" s="430"/>
      <c r="AQ359" s="429">
        <f t="shared" ref="AQ359:AQ363" si="2695">IFERROR(+AO359*AP359,"")</f>
        <v>0</v>
      </c>
      <c r="AR359" s="431"/>
      <c r="AS359" s="432"/>
      <c r="AT359" s="432"/>
      <c r="AU359" s="429">
        <f t="shared" ref="AU359:AU363" si="2696">IFERROR(+(IF(AO359="","0",AO359))+(IF(AQ359="","0",AQ359))+(IF(AT359="","0",AT359)),"")</f>
        <v>0</v>
      </c>
      <c r="AV359" s="430">
        <v>0.294289866351475</v>
      </c>
      <c r="AW359" s="433">
        <f t="shared" ref="AW359:AW363" si="2697">IFERROR(+AV359*(AU359-AT359),"")</f>
        <v>0</v>
      </c>
      <c r="AX359" s="433">
        <f t="shared" ref="AX359:AX363" si="2698">IFERROR(+(IF(AU359="","0",AU359))-(IF(AW359="","0",AW359)),"")</f>
        <v>0</v>
      </c>
      <c r="AY359" s="625"/>
      <c r="AZ359" s="426">
        <v>1.0</v>
      </c>
      <c r="BA359" s="427" t="s">
        <v>151</v>
      </c>
      <c r="BB359" s="428" t="s">
        <v>121</v>
      </c>
      <c r="BC359" s="428" t="s">
        <v>152</v>
      </c>
      <c r="BD359" s="429"/>
      <c r="BE359" s="429"/>
      <c r="BF359" s="429">
        <f t="shared" ref="BF359:BF363" si="2699">IFERROR(BD359*BE359/1000000,0)</f>
        <v>0</v>
      </c>
      <c r="BG359" s="430"/>
      <c r="BH359" s="429">
        <f t="shared" ref="BH359:BH363" si="2700">IFERROR(+BF359*BG359,"")</f>
        <v>0</v>
      </c>
      <c r="BI359" s="431"/>
      <c r="BJ359" s="432"/>
      <c r="BK359" s="432"/>
      <c r="BL359" s="429">
        <f t="shared" ref="BL359:BL363" si="2701">IFERROR(+(IF(BF359="","0",BF359))+(IF(BH359="","0",BH359))+(IF(BK359="","0",BK359)),"")</f>
        <v>0</v>
      </c>
      <c r="BM359" s="430">
        <v>0.294289866351475</v>
      </c>
      <c r="BN359" s="433">
        <f t="shared" ref="BN359:BN363" si="2702">IFERROR(+BM359*(BL359-BK359),"")</f>
        <v>0</v>
      </c>
      <c r="BO359" s="433">
        <f t="shared" ref="BO359:BO363" si="2703">IFERROR(+(IF(BL359="","0",BL359))-(IF(BN359="","0",BN359)),"")</f>
        <v>0</v>
      </c>
      <c r="BP359" s="625"/>
      <c r="BQ359" s="426">
        <v>1.0</v>
      </c>
      <c r="BR359" s="427" t="s">
        <v>151</v>
      </c>
      <c r="BS359" s="428" t="s">
        <v>121</v>
      </c>
      <c r="BT359" s="428" t="s">
        <v>152</v>
      </c>
      <c r="BU359" s="429"/>
      <c r="BV359" s="429"/>
      <c r="BW359" s="429">
        <f t="shared" ref="BW359:BW363" si="2704">IFERROR(BU359*BV359/1000000,0)</f>
        <v>0</v>
      </c>
      <c r="BX359" s="430"/>
      <c r="BY359" s="429">
        <f t="shared" ref="BY359:BY363" si="2705">IFERROR(+BW359*BX359,"")</f>
        <v>0</v>
      </c>
      <c r="BZ359" s="431"/>
      <c r="CA359" s="432"/>
      <c r="CB359" s="432"/>
      <c r="CC359" s="429">
        <f t="shared" ref="CC359:CC363" si="2706">IFERROR(+(IF(BW359="","0",BW359))+(IF(BY359="","0",BY359))+(IF(CB359="","0",CB359)),"")</f>
        <v>0</v>
      </c>
      <c r="CD359" s="430">
        <v>0.294289866351475</v>
      </c>
      <c r="CE359" s="433">
        <f t="shared" ref="CE359:CE363" si="2707">IFERROR(+CD359*(CC359-CB359),"")</f>
        <v>0</v>
      </c>
      <c r="CF359" s="433">
        <f t="shared" ref="CF359:CF363" si="2708">IFERROR(+(IF(CC359="","0",CC359))-(IF(CE359="","0",CE359)),"")</f>
        <v>0</v>
      </c>
      <c r="CG359" s="625"/>
      <c r="CH359" s="426">
        <v>1.0</v>
      </c>
      <c r="CI359" s="427" t="s">
        <v>151</v>
      </c>
      <c r="CJ359" s="428" t="s">
        <v>121</v>
      </c>
      <c r="CK359" s="428" t="s">
        <v>152</v>
      </c>
      <c r="CL359" s="429"/>
      <c r="CM359" s="429"/>
      <c r="CN359" s="429">
        <f t="shared" ref="CN359:CN363" si="2709">IFERROR(CL359*CM359/1000000,0)</f>
        <v>0</v>
      </c>
      <c r="CO359" s="430"/>
      <c r="CP359" s="429">
        <f t="shared" ref="CP359:CP363" si="2710">IFERROR(+CN359*CO359,"")</f>
        <v>0</v>
      </c>
      <c r="CQ359" s="431"/>
      <c r="CR359" s="432"/>
      <c r="CS359" s="432"/>
      <c r="CT359" s="429">
        <f t="shared" ref="CT359:CT363" si="2711">IFERROR(+(IF(CN359="","0",CN359))+(IF(CP359="","0",CP359))+(IF(CS359="","0",CS359)),"")</f>
        <v>0</v>
      </c>
      <c r="CU359" s="430">
        <v>0.294289866351475</v>
      </c>
      <c r="CV359" s="433">
        <f t="shared" ref="CV359:CV363" si="2712">IFERROR(+CU359*(CT359-CS359),"")</f>
        <v>0</v>
      </c>
      <c r="CW359" s="433">
        <f t="shared" ref="CW359:CW363" si="2713">IFERROR(+(IF(CT359="","0",CT359))-(IF(CV359="","0",CV359)),"")</f>
        <v>0</v>
      </c>
      <c r="CX359" s="625"/>
      <c r="CY359" s="426">
        <v>1.0</v>
      </c>
      <c r="CZ359" s="427" t="s">
        <v>151</v>
      </c>
      <c r="DA359" s="428" t="s">
        <v>121</v>
      </c>
      <c r="DB359" s="428" t="s">
        <v>152</v>
      </c>
      <c r="DC359" s="429"/>
      <c r="DD359" s="429"/>
      <c r="DE359" s="429">
        <f t="shared" ref="DE359:DE363" si="2714">IFERROR(DC359*DD359/1000000,0)</f>
        <v>0</v>
      </c>
      <c r="DF359" s="430"/>
      <c r="DG359" s="429">
        <f t="shared" ref="DG359:DG363" si="2715">IFERROR(+DE359*DF359,"")</f>
        <v>0</v>
      </c>
      <c r="DH359" s="431"/>
      <c r="DI359" s="432"/>
      <c r="DJ359" s="432"/>
      <c r="DK359" s="429">
        <f t="shared" ref="DK359:DK363" si="2716">IFERROR(+(IF(DE359="","0",DE359))+(IF(DG359="","0",DG359))+(IF(DJ359="","0",DJ359)),"")</f>
        <v>0</v>
      </c>
      <c r="DL359" s="430">
        <v>0.294289866351475</v>
      </c>
      <c r="DM359" s="433">
        <f t="shared" ref="DM359:DM363" si="2717">IFERROR(+DL359*(DK359-DJ359),"")</f>
        <v>0</v>
      </c>
      <c r="DN359" s="433">
        <f t="shared" ref="DN359:DN363" si="2718">IFERROR(+(IF(DK359="","0",DK359))-(IF(DM359="","0",DM359)),"")</f>
        <v>0</v>
      </c>
      <c r="DO359" s="625"/>
      <c r="DP359" s="426">
        <v>1.0</v>
      </c>
      <c r="DQ359" s="427" t="s">
        <v>151</v>
      </c>
      <c r="DR359" s="428" t="s">
        <v>121</v>
      </c>
      <c r="DS359" s="428" t="s">
        <v>152</v>
      </c>
      <c r="DT359" s="429"/>
      <c r="DU359" s="429"/>
      <c r="DV359" s="429">
        <f t="shared" ref="DV359:DV363" si="2719">IFERROR(DT359*DU359/1000000,0)</f>
        <v>0</v>
      </c>
      <c r="DW359" s="430"/>
      <c r="DX359" s="429">
        <f t="shared" ref="DX359:DX363" si="2720">IFERROR(+DV359*DW359,"")</f>
        <v>0</v>
      </c>
      <c r="DY359" s="431"/>
      <c r="DZ359" s="432"/>
      <c r="EA359" s="432"/>
      <c r="EB359" s="429">
        <f t="shared" ref="EB359:EB363" si="2721">IFERROR(+(IF(DV359="","0",DV359))+(IF(DX359="","0",DX359))+(IF(EA359="","0",EA359)),"")</f>
        <v>0</v>
      </c>
      <c r="EC359" s="430">
        <v>0.294289866351475</v>
      </c>
      <c r="ED359" s="433">
        <f t="shared" ref="ED359:ED363" si="2722">IFERROR(+EC359*(EB359-EA359),"")</f>
        <v>0</v>
      </c>
      <c r="EE359" s="433">
        <f t="shared" ref="EE359:EE363" si="2723">IFERROR(+(IF(EB359="","0",EB359))-(IF(ED359="","0",ED359)),"")</f>
        <v>0</v>
      </c>
      <c r="EF359" s="625"/>
      <c r="EG359" s="426">
        <v>1.0</v>
      </c>
      <c r="EH359" s="427" t="s">
        <v>151</v>
      </c>
      <c r="EI359" s="428" t="s">
        <v>121</v>
      </c>
      <c r="EJ359" s="428" t="s">
        <v>152</v>
      </c>
      <c r="EK359" s="429"/>
      <c r="EL359" s="429"/>
      <c r="EM359" s="429">
        <f t="shared" ref="EM359:EM363" si="2724">IFERROR(EK359*EL359/1000000,0)</f>
        <v>0</v>
      </c>
      <c r="EN359" s="430"/>
      <c r="EO359" s="429">
        <f t="shared" ref="EO359:EO363" si="2725">IFERROR(+EM359*EN359,"")</f>
        <v>0</v>
      </c>
      <c r="EP359" s="431"/>
      <c r="EQ359" s="432"/>
      <c r="ER359" s="432"/>
      <c r="ES359" s="429">
        <f t="shared" ref="ES359:ES363" si="2726">IFERROR(+(IF(EM359="","0",EM359))+(IF(EO359="","0",EO359))+(IF(ER359="","0",ER359)),"")</f>
        <v>0</v>
      </c>
      <c r="ET359" s="430">
        <v>0.294289866351475</v>
      </c>
      <c r="EU359" s="433">
        <f t="shared" ref="EU359:EU363" si="2727">IFERROR(+ET359*(ES359-ER359),"")</f>
        <v>0</v>
      </c>
      <c r="EV359" s="433">
        <f t="shared" ref="EV359:EV363" si="2728">IFERROR(+(IF(ES359="","0",ES359))-(IF(EU359="","0",EU359)),"")</f>
        <v>0</v>
      </c>
      <c r="EW359" s="625"/>
      <c r="EX359" s="426">
        <v>1.0</v>
      </c>
      <c r="EY359" s="427" t="s">
        <v>151</v>
      </c>
      <c r="EZ359" s="428" t="s">
        <v>121</v>
      </c>
      <c r="FA359" s="428" t="s">
        <v>152</v>
      </c>
      <c r="FB359" s="429"/>
      <c r="FC359" s="429"/>
      <c r="FD359" s="429">
        <f t="shared" ref="FD359:FD363" si="2729">IFERROR(FB359*FC359/1000000,0)</f>
        <v>0</v>
      </c>
      <c r="FE359" s="430"/>
      <c r="FF359" s="429">
        <f t="shared" ref="FF359:FF363" si="2730">IFERROR(+FD359*FE359,"")</f>
        <v>0</v>
      </c>
      <c r="FG359" s="431"/>
      <c r="FH359" s="432"/>
      <c r="FI359" s="432"/>
      <c r="FJ359" s="429">
        <f t="shared" ref="FJ359:FJ363" si="2731">IFERROR(+(IF(FD359="","0",FD359))+(IF(FF359="","0",FF359))+(IF(FI359="","0",FI359)),"")</f>
        <v>0</v>
      </c>
      <c r="FK359" s="430">
        <v>0.294289866351475</v>
      </c>
      <c r="FL359" s="433">
        <f t="shared" ref="FL359:FL363" si="2732">IFERROR(+FK359*(FJ359-FI359),"")</f>
        <v>0</v>
      </c>
      <c r="FM359" s="433">
        <f t="shared" ref="FM359:FM363" si="2733">IFERROR(+(IF(FJ359="","0",FJ359))-(IF(FL359="","0",FL359)),"")</f>
        <v>0</v>
      </c>
      <c r="FN359" s="625"/>
      <c r="FO359" s="426">
        <v>1.0</v>
      </c>
      <c r="FP359" s="427" t="s">
        <v>151</v>
      </c>
      <c r="FQ359" s="428" t="s">
        <v>121</v>
      </c>
      <c r="FR359" s="428" t="s">
        <v>152</v>
      </c>
      <c r="FS359" s="429"/>
      <c r="FT359" s="429"/>
      <c r="FU359" s="429">
        <f t="shared" ref="FU359:FU363" si="2734">IFERROR(FS359*FT359/1000000,0)</f>
        <v>0</v>
      </c>
      <c r="FV359" s="430"/>
      <c r="FW359" s="429">
        <f t="shared" ref="FW359:FW363" si="2735">IFERROR(+FU359*FV359,"")</f>
        <v>0</v>
      </c>
      <c r="FX359" s="431"/>
      <c r="FY359" s="432"/>
      <c r="FZ359" s="432"/>
      <c r="GA359" s="429">
        <f t="shared" ref="GA359:GA363" si="2736">IFERROR(+(IF(FU359="","0",FU359))+(IF(FW359="","0",FW359))+(IF(FZ359="","0",FZ359)),"")</f>
        <v>0</v>
      </c>
      <c r="GB359" s="430">
        <v>0.294289866351475</v>
      </c>
      <c r="GC359" s="433">
        <f t="shared" ref="GC359:GC363" si="2737">IFERROR(+GB359*(GA359-FZ359),"")</f>
        <v>0</v>
      </c>
      <c r="GD359" s="433">
        <f t="shared" ref="GD359:GD363" si="2738">IFERROR(+(IF(GA359="","0",GA359))-(IF(GC359="","0",GC359)),"")</f>
        <v>0</v>
      </c>
      <c r="GE359" s="625"/>
      <c r="GF359" s="426">
        <v>1.0</v>
      </c>
      <c r="GG359" s="427" t="s">
        <v>151</v>
      </c>
      <c r="GH359" s="428" t="s">
        <v>121</v>
      </c>
      <c r="GI359" s="428" t="s">
        <v>152</v>
      </c>
      <c r="GJ359" s="429"/>
      <c r="GK359" s="429"/>
      <c r="GL359" s="429">
        <f t="shared" ref="GL359:GL363" si="2739">IFERROR(GJ359*GK359/1000000,0)</f>
        <v>0</v>
      </c>
      <c r="GM359" s="430"/>
      <c r="GN359" s="429">
        <f t="shared" ref="GN359:GN363" si="2740">IFERROR(+GL359*GM359,"")</f>
        <v>0</v>
      </c>
      <c r="GO359" s="431"/>
      <c r="GP359" s="432"/>
      <c r="GQ359" s="432"/>
      <c r="GR359" s="429">
        <f t="shared" ref="GR359:GR363" si="2741">IFERROR(+(IF(GL359="","0",GL359))+(IF(GN359="","0",GN359))+(IF(GQ359="","0",GQ359)),"")</f>
        <v>0</v>
      </c>
      <c r="GS359" s="430">
        <v>0.294289866351475</v>
      </c>
      <c r="GT359" s="433">
        <f t="shared" ref="GT359:GT363" si="2742">IFERROR(+GS359*(GR359-GQ359),"")</f>
        <v>0</v>
      </c>
      <c r="GU359" s="433">
        <f t="shared" ref="GU359:GU363" si="2743">IFERROR(+(IF(GR359="","0",GR359))-(IF(GT359="","0",GT359)),"")</f>
        <v>0</v>
      </c>
      <c r="GV359" s="625"/>
      <c r="GW359" s="426">
        <v>1.0</v>
      </c>
      <c r="GX359" s="427" t="s">
        <v>151</v>
      </c>
      <c r="GY359" s="428" t="s">
        <v>121</v>
      </c>
      <c r="GZ359" s="428" t="s">
        <v>152</v>
      </c>
      <c r="HA359" s="429"/>
      <c r="HB359" s="429"/>
      <c r="HC359" s="429">
        <f t="shared" ref="HC359:HC363" si="2744">IFERROR(HA359*HB359/1000000,0)</f>
        <v>0</v>
      </c>
      <c r="HD359" s="430"/>
      <c r="HE359" s="429">
        <f t="shared" ref="HE359:HE363" si="2745">IFERROR(+HC359*HD359,"")</f>
        <v>0</v>
      </c>
      <c r="HF359" s="431"/>
      <c r="HG359" s="432"/>
      <c r="HH359" s="432"/>
      <c r="HI359" s="429">
        <f t="shared" ref="HI359:HI363" si="2746">IFERROR(+(IF(HC359="","0",HC359))+(IF(HE359="","0",HE359))+(IF(HH359="","0",HH359)),"")</f>
        <v>0</v>
      </c>
      <c r="HJ359" s="430">
        <v>0.294289866351475</v>
      </c>
      <c r="HK359" s="433">
        <f t="shared" ref="HK359:HK363" si="2747">IFERROR(+HJ359*(HI359-HH359),"")</f>
        <v>0</v>
      </c>
      <c r="HL359" s="433">
        <f t="shared" ref="HL359:HL363" si="2748">IFERROR(+(IF(HI359="","0",HI359))-(IF(HK359="","0",HK359)),"")</f>
        <v>0</v>
      </c>
      <c r="HM359" s="625"/>
      <c r="HN359" s="426">
        <v>1.0</v>
      </c>
      <c r="HO359" s="427" t="s">
        <v>151</v>
      </c>
      <c r="HP359" s="428" t="s">
        <v>121</v>
      </c>
      <c r="HQ359" s="428" t="s">
        <v>152</v>
      </c>
      <c r="HR359" s="429"/>
      <c r="HS359" s="429"/>
      <c r="HT359" s="429">
        <f t="shared" ref="HT359:HT363" si="2749">IFERROR(HR359*HS359/1000000,0)</f>
        <v>0</v>
      </c>
      <c r="HU359" s="430"/>
      <c r="HV359" s="429">
        <f t="shared" ref="HV359:HV363" si="2750">IFERROR(+HT359*HU359,"")</f>
        <v>0</v>
      </c>
      <c r="HW359" s="431"/>
      <c r="HX359" s="432"/>
      <c r="HY359" s="432"/>
      <c r="HZ359" s="429">
        <f t="shared" ref="HZ359:HZ363" si="2751">IFERROR(+(IF(HT359="","0",HT359))+(IF(HV359="","0",HV359))+(IF(HY359="","0",HY359)),"")</f>
        <v>0</v>
      </c>
      <c r="IA359" s="430">
        <v>0.294289866351475</v>
      </c>
      <c r="IB359" s="433">
        <f t="shared" ref="IB359:IB363" si="2752">IFERROR(+IA359*(HZ359-HY359),"")</f>
        <v>0</v>
      </c>
      <c r="IC359" s="433">
        <f t="shared" ref="IC359:IC363" si="2753">IFERROR(+(IF(HZ359="","0",HZ359))-(IF(IB359="","0",IB359)),"")</f>
        <v>0</v>
      </c>
      <c r="ID359" s="625"/>
      <c r="IE359" s="426">
        <v>1.0</v>
      </c>
      <c r="IF359" s="427" t="s">
        <v>151</v>
      </c>
      <c r="IG359" s="428" t="s">
        <v>121</v>
      </c>
      <c r="IH359" s="428" t="s">
        <v>152</v>
      </c>
      <c r="II359" s="429"/>
      <c r="IJ359" s="429"/>
      <c r="IK359" s="429">
        <f t="shared" ref="IK359:IK363" si="2754">IFERROR(II359*IJ359/1000000,0)</f>
        <v>0</v>
      </c>
      <c r="IL359" s="430"/>
      <c r="IM359" s="429">
        <f t="shared" ref="IM359:IM363" si="2755">IFERROR(+IK359*IL359,"")</f>
        <v>0</v>
      </c>
      <c r="IN359" s="431"/>
      <c r="IO359" s="432"/>
      <c r="IP359" s="432"/>
      <c r="IQ359" s="429">
        <f t="shared" ref="IQ359:IQ363" si="2756">IFERROR(+(IF(IK359="","0",IK359))+(IF(IM359="","0",IM359))+(IF(IP359="","0",IP359)),"")</f>
        <v>0</v>
      </c>
      <c r="IR359" s="430">
        <v>0.294289866351475</v>
      </c>
      <c r="IS359" s="433">
        <f t="shared" ref="IS359:IS363" si="2757">IFERROR(+IR359*(IQ359-IP359),"")</f>
        <v>0</v>
      </c>
      <c r="IT359" s="433">
        <f t="shared" ref="IT359:IT363" si="2758">IFERROR(+(IF(IQ359="","0",IQ359))-(IF(IS359="","0",IS359)),"")</f>
        <v>0</v>
      </c>
      <c r="IU359" s="625"/>
      <c r="IV359" s="426">
        <v>1.0</v>
      </c>
      <c r="IW359" s="427" t="s">
        <v>151</v>
      </c>
      <c r="IX359" s="428" t="s">
        <v>121</v>
      </c>
      <c r="IY359" s="428" t="s">
        <v>152</v>
      </c>
      <c r="IZ359" s="429"/>
      <c r="JA359" s="429"/>
      <c r="JB359" s="429">
        <f t="shared" ref="JB359:JB363" si="2759">IFERROR(IZ359*JA359/1000000,0)</f>
        <v>0</v>
      </c>
      <c r="JC359" s="430"/>
      <c r="JD359" s="429">
        <f t="shared" ref="JD359:JD363" si="2760">IFERROR(+JB359*JC359,"")</f>
        <v>0</v>
      </c>
      <c r="JE359" s="431"/>
      <c r="JF359" s="432"/>
      <c r="JG359" s="432"/>
      <c r="JH359" s="429">
        <f t="shared" ref="JH359:JH363" si="2761">IFERROR(+(IF(JB359="","0",JB359))+(IF(JD359="","0",JD359))+(IF(JG359="","0",JG359)),"")</f>
        <v>0</v>
      </c>
      <c r="JI359" s="430">
        <v>0.294289866351475</v>
      </c>
      <c r="JJ359" s="433">
        <f t="shared" ref="JJ359:JJ363" si="2762">IFERROR(+JI359*(JH359-JG359),"")</f>
        <v>0</v>
      </c>
      <c r="JK359" s="433">
        <f t="shared" ref="JK359:JK363" si="2763">IFERROR(+(IF(JH359="","0",JH359))-(IF(JJ359="","0",JJ359)),"")</f>
        <v>0</v>
      </c>
      <c r="JL359" s="625"/>
      <c r="JM359" s="426">
        <v>1.0</v>
      </c>
      <c r="JN359" s="427" t="s">
        <v>151</v>
      </c>
      <c r="JO359" s="428" t="s">
        <v>121</v>
      </c>
      <c r="JP359" s="428" t="s">
        <v>152</v>
      </c>
      <c r="JQ359" s="429"/>
      <c r="JR359" s="429"/>
      <c r="JS359" s="429">
        <f t="shared" ref="JS359:JS363" si="2764">IFERROR(JQ359*JR359/1000000,0)</f>
        <v>0</v>
      </c>
      <c r="JT359" s="430"/>
      <c r="JU359" s="429">
        <f t="shared" ref="JU359:JU363" si="2765">IFERROR(+JS359*JT359,"")</f>
        <v>0</v>
      </c>
      <c r="JV359" s="431"/>
      <c r="JW359" s="432"/>
      <c r="JX359" s="432"/>
      <c r="JY359" s="429">
        <f t="shared" ref="JY359:JY363" si="2766">IFERROR(+(IF(JS359="","0",JS359))+(IF(JU359="","0",JU359))+(IF(JX359="","0",JX359)),"")</f>
        <v>0</v>
      </c>
      <c r="JZ359" s="430">
        <v>0.294289866351475</v>
      </c>
      <c r="KA359" s="433">
        <f t="shared" ref="KA359:KA363" si="2767">IFERROR(+JZ359*(JY359-JX359),"")</f>
        <v>0</v>
      </c>
      <c r="KB359" s="433">
        <f t="shared" ref="KB359:KB363" si="2768">IFERROR(+(IF(JY359="","0",JY359))-(IF(KA359="","0",KA359)),"")</f>
        <v>0</v>
      </c>
      <c r="KC359" s="625"/>
      <c r="KD359" s="426">
        <v>1.0</v>
      </c>
      <c r="KE359" s="427" t="s">
        <v>151</v>
      </c>
      <c r="KF359" s="428" t="s">
        <v>121</v>
      </c>
      <c r="KG359" s="428" t="s">
        <v>152</v>
      </c>
      <c r="KH359" s="429"/>
      <c r="KI359" s="429"/>
      <c r="KJ359" s="429">
        <f t="shared" ref="KJ359:KJ363" si="2769">IFERROR(KH359*KI359/1000000,0)</f>
        <v>0</v>
      </c>
      <c r="KK359" s="430"/>
      <c r="KL359" s="429">
        <f t="shared" ref="KL359:KL363" si="2770">IFERROR(+KJ359*KK359,"")</f>
        <v>0</v>
      </c>
      <c r="KM359" s="431"/>
      <c r="KN359" s="432"/>
      <c r="KO359" s="432"/>
      <c r="KP359" s="429">
        <f t="shared" ref="KP359:KP363" si="2771">IFERROR(+(IF(KJ359="","0",KJ359))+(IF(KL359="","0",KL359))+(IF(KO359="","0",KO359)),"")</f>
        <v>0</v>
      </c>
      <c r="KQ359" s="430">
        <v>0.294289866351475</v>
      </c>
      <c r="KR359" s="433">
        <f t="shared" ref="KR359:KR363" si="2772">IFERROR(+KQ359*(KP359-KO359),"")</f>
        <v>0</v>
      </c>
      <c r="KS359" s="433">
        <f t="shared" ref="KS359:KS363" si="2773">IFERROR(+(IF(KP359="","0",KP359))-(IF(KR359="","0",KR359)),"")</f>
        <v>0</v>
      </c>
      <c r="KT359" s="625"/>
      <c r="KU359" s="436"/>
    </row>
    <row r="360" ht="15.75" customHeight="1">
      <c r="A360" s="426">
        <v>2.0</v>
      </c>
      <c r="B360" s="427" t="s">
        <v>153</v>
      </c>
      <c r="C360" s="428" t="s">
        <v>121</v>
      </c>
      <c r="D360" s="428" t="s">
        <v>152</v>
      </c>
      <c r="E360" s="429"/>
      <c r="F360" s="429"/>
      <c r="G360" s="429">
        <f t="shared" si="2684"/>
        <v>0</v>
      </c>
      <c r="H360" s="430"/>
      <c r="I360" s="429">
        <f t="shared" si="2685"/>
        <v>0</v>
      </c>
      <c r="J360" s="431"/>
      <c r="K360" s="432"/>
      <c r="L360" s="432"/>
      <c r="M360" s="429">
        <f t="shared" si="2686"/>
        <v>0</v>
      </c>
      <c r="N360" s="430">
        <v>0.294289866351475</v>
      </c>
      <c r="O360" s="433">
        <f t="shared" si="2687"/>
        <v>0</v>
      </c>
      <c r="P360" s="433">
        <f t="shared" si="2688"/>
        <v>0</v>
      </c>
      <c r="Q360" s="625"/>
      <c r="R360" s="426">
        <v>2.0</v>
      </c>
      <c r="S360" s="427" t="s">
        <v>153</v>
      </c>
      <c r="T360" s="428" t="s">
        <v>121</v>
      </c>
      <c r="U360" s="428" t="s">
        <v>152</v>
      </c>
      <c r="V360" s="429"/>
      <c r="W360" s="429"/>
      <c r="X360" s="429">
        <f t="shared" si="2689"/>
        <v>0</v>
      </c>
      <c r="Y360" s="430"/>
      <c r="Z360" s="429">
        <f t="shared" si="2690"/>
        <v>0</v>
      </c>
      <c r="AA360" s="431"/>
      <c r="AB360" s="432"/>
      <c r="AC360" s="432"/>
      <c r="AD360" s="429">
        <f t="shared" si="2691"/>
        <v>0</v>
      </c>
      <c r="AE360" s="430">
        <v>0.294289866351475</v>
      </c>
      <c r="AF360" s="433">
        <f t="shared" si="2692"/>
        <v>0</v>
      </c>
      <c r="AG360" s="433">
        <f t="shared" si="2693"/>
        <v>0</v>
      </c>
      <c r="AH360" s="625"/>
      <c r="AI360" s="426">
        <v>2.0</v>
      </c>
      <c r="AJ360" s="427" t="s">
        <v>153</v>
      </c>
      <c r="AK360" s="428" t="s">
        <v>121</v>
      </c>
      <c r="AL360" s="428" t="s">
        <v>152</v>
      </c>
      <c r="AM360" s="429"/>
      <c r="AN360" s="429"/>
      <c r="AO360" s="429">
        <f t="shared" si="2694"/>
        <v>0</v>
      </c>
      <c r="AP360" s="430"/>
      <c r="AQ360" s="429">
        <f t="shared" si="2695"/>
        <v>0</v>
      </c>
      <c r="AR360" s="431"/>
      <c r="AS360" s="432"/>
      <c r="AT360" s="432"/>
      <c r="AU360" s="429">
        <f t="shared" si="2696"/>
        <v>0</v>
      </c>
      <c r="AV360" s="430">
        <v>0.294289866351475</v>
      </c>
      <c r="AW360" s="433">
        <f t="shared" si="2697"/>
        <v>0</v>
      </c>
      <c r="AX360" s="433">
        <f t="shared" si="2698"/>
        <v>0</v>
      </c>
      <c r="AY360" s="625"/>
      <c r="AZ360" s="426">
        <v>2.0</v>
      </c>
      <c r="BA360" s="427" t="s">
        <v>153</v>
      </c>
      <c r="BB360" s="428" t="s">
        <v>121</v>
      </c>
      <c r="BC360" s="428" t="s">
        <v>152</v>
      </c>
      <c r="BD360" s="429"/>
      <c r="BE360" s="429"/>
      <c r="BF360" s="429">
        <f t="shared" si="2699"/>
        <v>0</v>
      </c>
      <c r="BG360" s="430"/>
      <c r="BH360" s="429">
        <f t="shared" si="2700"/>
        <v>0</v>
      </c>
      <c r="BI360" s="431"/>
      <c r="BJ360" s="432"/>
      <c r="BK360" s="432"/>
      <c r="BL360" s="429">
        <f t="shared" si="2701"/>
        <v>0</v>
      </c>
      <c r="BM360" s="430">
        <v>0.294289866351475</v>
      </c>
      <c r="BN360" s="433">
        <f t="shared" si="2702"/>
        <v>0</v>
      </c>
      <c r="BO360" s="433">
        <f t="shared" si="2703"/>
        <v>0</v>
      </c>
      <c r="BP360" s="625"/>
      <c r="BQ360" s="426">
        <v>2.0</v>
      </c>
      <c r="BR360" s="427" t="s">
        <v>153</v>
      </c>
      <c r="BS360" s="428" t="s">
        <v>121</v>
      </c>
      <c r="BT360" s="428" t="s">
        <v>152</v>
      </c>
      <c r="BU360" s="429"/>
      <c r="BV360" s="429"/>
      <c r="BW360" s="429">
        <f t="shared" si="2704"/>
        <v>0</v>
      </c>
      <c r="BX360" s="430"/>
      <c r="BY360" s="429">
        <f t="shared" si="2705"/>
        <v>0</v>
      </c>
      <c r="BZ360" s="431"/>
      <c r="CA360" s="432"/>
      <c r="CB360" s="432"/>
      <c r="CC360" s="429">
        <f t="shared" si="2706"/>
        <v>0</v>
      </c>
      <c r="CD360" s="430">
        <v>0.294289866351475</v>
      </c>
      <c r="CE360" s="433">
        <f t="shared" si="2707"/>
        <v>0</v>
      </c>
      <c r="CF360" s="433">
        <f t="shared" si="2708"/>
        <v>0</v>
      </c>
      <c r="CG360" s="625"/>
      <c r="CH360" s="426">
        <v>2.0</v>
      </c>
      <c r="CI360" s="427" t="s">
        <v>153</v>
      </c>
      <c r="CJ360" s="428" t="s">
        <v>121</v>
      </c>
      <c r="CK360" s="428" t="s">
        <v>152</v>
      </c>
      <c r="CL360" s="429"/>
      <c r="CM360" s="429"/>
      <c r="CN360" s="429">
        <f t="shared" si="2709"/>
        <v>0</v>
      </c>
      <c r="CO360" s="430"/>
      <c r="CP360" s="429">
        <f t="shared" si="2710"/>
        <v>0</v>
      </c>
      <c r="CQ360" s="431"/>
      <c r="CR360" s="432"/>
      <c r="CS360" s="432"/>
      <c r="CT360" s="429">
        <f t="shared" si="2711"/>
        <v>0</v>
      </c>
      <c r="CU360" s="430">
        <v>0.294289866351475</v>
      </c>
      <c r="CV360" s="433">
        <f t="shared" si="2712"/>
        <v>0</v>
      </c>
      <c r="CW360" s="433">
        <f t="shared" si="2713"/>
        <v>0</v>
      </c>
      <c r="CX360" s="625"/>
      <c r="CY360" s="426">
        <v>2.0</v>
      </c>
      <c r="CZ360" s="427" t="s">
        <v>153</v>
      </c>
      <c r="DA360" s="428" t="s">
        <v>121</v>
      </c>
      <c r="DB360" s="428" t="s">
        <v>152</v>
      </c>
      <c r="DC360" s="429"/>
      <c r="DD360" s="429"/>
      <c r="DE360" s="429">
        <f t="shared" si="2714"/>
        <v>0</v>
      </c>
      <c r="DF360" s="430"/>
      <c r="DG360" s="429">
        <f t="shared" si="2715"/>
        <v>0</v>
      </c>
      <c r="DH360" s="431"/>
      <c r="DI360" s="432"/>
      <c r="DJ360" s="432"/>
      <c r="DK360" s="429">
        <f t="shared" si="2716"/>
        <v>0</v>
      </c>
      <c r="DL360" s="430">
        <v>0.294289866351475</v>
      </c>
      <c r="DM360" s="433">
        <f t="shared" si="2717"/>
        <v>0</v>
      </c>
      <c r="DN360" s="433">
        <f t="shared" si="2718"/>
        <v>0</v>
      </c>
      <c r="DO360" s="625"/>
      <c r="DP360" s="426">
        <v>2.0</v>
      </c>
      <c r="DQ360" s="427" t="s">
        <v>153</v>
      </c>
      <c r="DR360" s="428" t="s">
        <v>121</v>
      </c>
      <c r="DS360" s="428" t="s">
        <v>152</v>
      </c>
      <c r="DT360" s="429"/>
      <c r="DU360" s="429"/>
      <c r="DV360" s="429">
        <f t="shared" si="2719"/>
        <v>0</v>
      </c>
      <c r="DW360" s="430"/>
      <c r="DX360" s="429">
        <f t="shared" si="2720"/>
        <v>0</v>
      </c>
      <c r="DY360" s="431"/>
      <c r="DZ360" s="432"/>
      <c r="EA360" s="432"/>
      <c r="EB360" s="429">
        <f t="shared" si="2721"/>
        <v>0</v>
      </c>
      <c r="EC360" s="430">
        <v>0.294289866351475</v>
      </c>
      <c r="ED360" s="433">
        <f t="shared" si="2722"/>
        <v>0</v>
      </c>
      <c r="EE360" s="433">
        <f t="shared" si="2723"/>
        <v>0</v>
      </c>
      <c r="EF360" s="625"/>
      <c r="EG360" s="426">
        <v>2.0</v>
      </c>
      <c r="EH360" s="427" t="s">
        <v>153</v>
      </c>
      <c r="EI360" s="428" t="s">
        <v>121</v>
      </c>
      <c r="EJ360" s="428" t="s">
        <v>152</v>
      </c>
      <c r="EK360" s="429"/>
      <c r="EL360" s="429"/>
      <c r="EM360" s="429">
        <f t="shared" si="2724"/>
        <v>0</v>
      </c>
      <c r="EN360" s="430"/>
      <c r="EO360" s="429">
        <f t="shared" si="2725"/>
        <v>0</v>
      </c>
      <c r="EP360" s="431"/>
      <c r="EQ360" s="432"/>
      <c r="ER360" s="432"/>
      <c r="ES360" s="429">
        <f t="shared" si="2726"/>
        <v>0</v>
      </c>
      <c r="ET360" s="430">
        <v>0.294289866351475</v>
      </c>
      <c r="EU360" s="433">
        <f t="shared" si="2727"/>
        <v>0</v>
      </c>
      <c r="EV360" s="433">
        <f t="shared" si="2728"/>
        <v>0</v>
      </c>
      <c r="EW360" s="625"/>
      <c r="EX360" s="426">
        <v>2.0</v>
      </c>
      <c r="EY360" s="427" t="s">
        <v>153</v>
      </c>
      <c r="EZ360" s="428" t="s">
        <v>121</v>
      </c>
      <c r="FA360" s="428" t="s">
        <v>152</v>
      </c>
      <c r="FB360" s="429"/>
      <c r="FC360" s="429"/>
      <c r="FD360" s="429">
        <f t="shared" si="2729"/>
        <v>0</v>
      </c>
      <c r="FE360" s="430"/>
      <c r="FF360" s="429">
        <f t="shared" si="2730"/>
        <v>0</v>
      </c>
      <c r="FG360" s="431"/>
      <c r="FH360" s="432"/>
      <c r="FI360" s="432"/>
      <c r="FJ360" s="429">
        <f t="shared" si="2731"/>
        <v>0</v>
      </c>
      <c r="FK360" s="430">
        <v>0.294289866351475</v>
      </c>
      <c r="FL360" s="433">
        <f t="shared" si="2732"/>
        <v>0</v>
      </c>
      <c r="FM360" s="433">
        <f t="shared" si="2733"/>
        <v>0</v>
      </c>
      <c r="FN360" s="625"/>
      <c r="FO360" s="426">
        <v>2.0</v>
      </c>
      <c r="FP360" s="427" t="s">
        <v>153</v>
      </c>
      <c r="FQ360" s="428" t="s">
        <v>121</v>
      </c>
      <c r="FR360" s="428" t="s">
        <v>152</v>
      </c>
      <c r="FS360" s="429"/>
      <c r="FT360" s="429"/>
      <c r="FU360" s="429">
        <f t="shared" si="2734"/>
        <v>0</v>
      </c>
      <c r="FV360" s="430"/>
      <c r="FW360" s="429">
        <f t="shared" si="2735"/>
        <v>0</v>
      </c>
      <c r="FX360" s="431"/>
      <c r="FY360" s="432"/>
      <c r="FZ360" s="432"/>
      <c r="GA360" s="429">
        <f t="shared" si="2736"/>
        <v>0</v>
      </c>
      <c r="GB360" s="430">
        <v>0.294289866351475</v>
      </c>
      <c r="GC360" s="433">
        <f t="shared" si="2737"/>
        <v>0</v>
      </c>
      <c r="GD360" s="433">
        <f t="shared" si="2738"/>
        <v>0</v>
      </c>
      <c r="GE360" s="625"/>
      <c r="GF360" s="426">
        <v>2.0</v>
      </c>
      <c r="GG360" s="427" t="s">
        <v>153</v>
      </c>
      <c r="GH360" s="428" t="s">
        <v>121</v>
      </c>
      <c r="GI360" s="428" t="s">
        <v>152</v>
      </c>
      <c r="GJ360" s="429"/>
      <c r="GK360" s="429"/>
      <c r="GL360" s="429">
        <f t="shared" si="2739"/>
        <v>0</v>
      </c>
      <c r="GM360" s="430"/>
      <c r="GN360" s="429">
        <f t="shared" si="2740"/>
        <v>0</v>
      </c>
      <c r="GO360" s="431"/>
      <c r="GP360" s="432"/>
      <c r="GQ360" s="432"/>
      <c r="GR360" s="429">
        <f t="shared" si="2741"/>
        <v>0</v>
      </c>
      <c r="GS360" s="430">
        <v>0.294289866351475</v>
      </c>
      <c r="GT360" s="433">
        <f t="shared" si="2742"/>
        <v>0</v>
      </c>
      <c r="GU360" s="433">
        <f t="shared" si="2743"/>
        <v>0</v>
      </c>
      <c r="GV360" s="625"/>
      <c r="GW360" s="426">
        <v>2.0</v>
      </c>
      <c r="GX360" s="427" t="s">
        <v>153</v>
      </c>
      <c r="GY360" s="428" t="s">
        <v>121</v>
      </c>
      <c r="GZ360" s="428" t="s">
        <v>152</v>
      </c>
      <c r="HA360" s="429"/>
      <c r="HB360" s="429"/>
      <c r="HC360" s="429">
        <f t="shared" si="2744"/>
        <v>0</v>
      </c>
      <c r="HD360" s="430"/>
      <c r="HE360" s="429">
        <f t="shared" si="2745"/>
        <v>0</v>
      </c>
      <c r="HF360" s="431"/>
      <c r="HG360" s="432"/>
      <c r="HH360" s="432"/>
      <c r="HI360" s="429">
        <f t="shared" si="2746"/>
        <v>0</v>
      </c>
      <c r="HJ360" s="430">
        <v>0.294289866351475</v>
      </c>
      <c r="HK360" s="433">
        <f t="shared" si="2747"/>
        <v>0</v>
      </c>
      <c r="HL360" s="433">
        <f t="shared" si="2748"/>
        <v>0</v>
      </c>
      <c r="HM360" s="625"/>
      <c r="HN360" s="426">
        <v>2.0</v>
      </c>
      <c r="HO360" s="427" t="s">
        <v>153</v>
      </c>
      <c r="HP360" s="428" t="s">
        <v>121</v>
      </c>
      <c r="HQ360" s="428" t="s">
        <v>152</v>
      </c>
      <c r="HR360" s="429"/>
      <c r="HS360" s="429"/>
      <c r="HT360" s="429">
        <f t="shared" si="2749"/>
        <v>0</v>
      </c>
      <c r="HU360" s="430"/>
      <c r="HV360" s="429">
        <f t="shared" si="2750"/>
        <v>0</v>
      </c>
      <c r="HW360" s="431"/>
      <c r="HX360" s="432"/>
      <c r="HY360" s="432"/>
      <c r="HZ360" s="429">
        <f t="shared" si="2751"/>
        <v>0</v>
      </c>
      <c r="IA360" s="430">
        <v>0.294289866351475</v>
      </c>
      <c r="IB360" s="433">
        <f t="shared" si="2752"/>
        <v>0</v>
      </c>
      <c r="IC360" s="433">
        <f t="shared" si="2753"/>
        <v>0</v>
      </c>
      <c r="ID360" s="625"/>
      <c r="IE360" s="426">
        <v>2.0</v>
      </c>
      <c r="IF360" s="427" t="s">
        <v>153</v>
      </c>
      <c r="IG360" s="428" t="s">
        <v>121</v>
      </c>
      <c r="IH360" s="428" t="s">
        <v>152</v>
      </c>
      <c r="II360" s="429"/>
      <c r="IJ360" s="429"/>
      <c r="IK360" s="429">
        <f t="shared" si="2754"/>
        <v>0</v>
      </c>
      <c r="IL360" s="430"/>
      <c r="IM360" s="429">
        <f t="shared" si="2755"/>
        <v>0</v>
      </c>
      <c r="IN360" s="431"/>
      <c r="IO360" s="432"/>
      <c r="IP360" s="432"/>
      <c r="IQ360" s="429">
        <f t="shared" si="2756"/>
        <v>0</v>
      </c>
      <c r="IR360" s="430">
        <v>0.294289866351475</v>
      </c>
      <c r="IS360" s="433">
        <f t="shared" si="2757"/>
        <v>0</v>
      </c>
      <c r="IT360" s="433">
        <f t="shared" si="2758"/>
        <v>0</v>
      </c>
      <c r="IU360" s="625"/>
      <c r="IV360" s="426">
        <v>2.0</v>
      </c>
      <c r="IW360" s="427" t="s">
        <v>153</v>
      </c>
      <c r="IX360" s="428" t="s">
        <v>121</v>
      </c>
      <c r="IY360" s="428" t="s">
        <v>152</v>
      </c>
      <c r="IZ360" s="429"/>
      <c r="JA360" s="429"/>
      <c r="JB360" s="429">
        <f t="shared" si="2759"/>
        <v>0</v>
      </c>
      <c r="JC360" s="430"/>
      <c r="JD360" s="429">
        <f t="shared" si="2760"/>
        <v>0</v>
      </c>
      <c r="JE360" s="431"/>
      <c r="JF360" s="432"/>
      <c r="JG360" s="432"/>
      <c r="JH360" s="429">
        <f t="shared" si="2761"/>
        <v>0</v>
      </c>
      <c r="JI360" s="430">
        <v>0.294289866351475</v>
      </c>
      <c r="JJ360" s="433">
        <f t="shared" si="2762"/>
        <v>0</v>
      </c>
      <c r="JK360" s="433">
        <f t="shared" si="2763"/>
        <v>0</v>
      </c>
      <c r="JL360" s="625"/>
      <c r="JM360" s="426">
        <v>2.0</v>
      </c>
      <c r="JN360" s="427" t="s">
        <v>153</v>
      </c>
      <c r="JO360" s="428" t="s">
        <v>121</v>
      </c>
      <c r="JP360" s="428" t="s">
        <v>152</v>
      </c>
      <c r="JQ360" s="429"/>
      <c r="JR360" s="429"/>
      <c r="JS360" s="429">
        <f t="shared" si="2764"/>
        <v>0</v>
      </c>
      <c r="JT360" s="430"/>
      <c r="JU360" s="429">
        <f t="shared" si="2765"/>
        <v>0</v>
      </c>
      <c r="JV360" s="431"/>
      <c r="JW360" s="432"/>
      <c r="JX360" s="432"/>
      <c r="JY360" s="429">
        <f t="shared" si="2766"/>
        <v>0</v>
      </c>
      <c r="JZ360" s="430">
        <v>0.294289866351475</v>
      </c>
      <c r="KA360" s="433">
        <f t="shared" si="2767"/>
        <v>0</v>
      </c>
      <c r="KB360" s="433">
        <f t="shared" si="2768"/>
        <v>0</v>
      </c>
      <c r="KC360" s="625"/>
      <c r="KD360" s="426">
        <v>2.0</v>
      </c>
      <c r="KE360" s="427" t="s">
        <v>153</v>
      </c>
      <c r="KF360" s="428" t="s">
        <v>121</v>
      </c>
      <c r="KG360" s="428" t="s">
        <v>152</v>
      </c>
      <c r="KH360" s="429"/>
      <c r="KI360" s="429"/>
      <c r="KJ360" s="429">
        <f t="shared" si="2769"/>
        <v>0</v>
      </c>
      <c r="KK360" s="430"/>
      <c r="KL360" s="429">
        <f t="shared" si="2770"/>
        <v>0</v>
      </c>
      <c r="KM360" s="431"/>
      <c r="KN360" s="432"/>
      <c r="KO360" s="432"/>
      <c r="KP360" s="429">
        <f t="shared" si="2771"/>
        <v>0</v>
      </c>
      <c r="KQ360" s="430">
        <v>0.294289866351475</v>
      </c>
      <c r="KR360" s="433">
        <f t="shared" si="2772"/>
        <v>0</v>
      </c>
      <c r="KS360" s="433">
        <f t="shared" si="2773"/>
        <v>0</v>
      </c>
      <c r="KT360" s="625"/>
      <c r="KU360" s="436"/>
    </row>
    <row r="361" ht="15.75" customHeight="1">
      <c r="A361" s="426">
        <v>3.0</v>
      </c>
      <c r="B361" s="427" t="s">
        <v>154</v>
      </c>
      <c r="C361" s="428" t="s">
        <v>121</v>
      </c>
      <c r="D361" s="428" t="s">
        <v>152</v>
      </c>
      <c r="E361" s="429"/>
      <c r="F361" s="429"/>
      <c r="G361" s="429">
        <f t="shared" si="2684"/>
        <v>0</v>
      </c>
      <c r="H361" s="430"/>
      <c r="I361" s="429">
        <f t="shared" si="2685"/>
        <v>0</v>
      </c>
      <c r="J361" s="431"/>
      <c r="K361" s="432"/>
      <c r="L361" s="432"/>
      <c r="M361" s="429">
        <f t="shared" si="2686"/>
        <v>0</v>
      </c>
      <c r="N361" s="430">
        <v>0.294289866351475</v>
      </c>
      <c r="O361" s="433">
        <f t="shared" si="2687"/>
        <v>0</v>
      </c>
      <c r="P361" s="433">
        <f t="shared" si="2688"/>
        <v>0</v>
      </c>
      <c r="Q361" s="625"/>
      <c r="R361" s="426">
        <v>3.0</v>
      </c>
      <c r="S361" s="427" t="s">
        <v>154</v>
      </c>
      <c r="T361" s="428" t="s">
        <v>121</v>
      </c>
      <c r="U361" s="428" t="s">
        <v>152</v>
      </c>
      <c r="V361" s="429"/>
      <c r="W361" s="429"/>
      <c r="X361" s="429">
        <f t="shared" si="2689"/>
        <v>0</v>
      </c>
      <c r="Y361" s="430"/>
      <c r="Z361" s="429">
        <f t="shared" si="2690"/>
        <v>0</v>
      </c>
      <c r="AA361" s="431"/>
      <c r="AB361" s="432"/>
      <c r="AC361" s="432"/>
      <c r="AD361" s="429">
        <f t="shared" si="2691"/>
        <v>0</v>
      </c>
      <c r="AE361" s="430">
        <v>0.294289866351475</v>
      </c>
      <c r="AF361" s="433">
        <f t="shared" si="2692"/>
        <v>0</v>
      </c>
      <c r="AG361" s="433">
        <f t="shared" si="2693"/>
        <v>0</v>
      </c>
      <c r="AH361" s="625"/>
      <c r="AI361" s="426">
        <v>3.0</v>
      </c>
      <c r="AJ361" s="427" t="s">
        <v>154</v>
      </c>
      <c r="AK361" s="428" t="s">
        <v>121</v>
      </c>
      <c r="AL361" s="428" t="s">
        <v>152</v>
      </c>
      <c r="AM361" s="429"/>
      <c r="AN361" s="429"/>
      <c r="AO361" s="429">
        <f t="shared" si="2694"/>
        <v>0</v>
      </c>
      <c r="AP361" s="430"/>
      <c r="AQ361" s="429">
        <f t="shared" si="2695"/>
        <v>0</v>
      </c>
      <c r="AR361" s="431"/>
      <c r="AS361" s="432"/>
      <c r="AT361" s="432"/>
      <c r="AU361" s="429">
        <f t="shared" si="2696"/>
        <v>0</v>
      </c>
      <c r="AV361" s="430">
        <v>0.294289866351475</v>
      </c>
      <c r="AW361" s="433">
        <f t="shared" si="2697"/>
        <v>0</v>
      </c>
      <c r="AX361" s="433">
        <f t="shared" si="2698"/>
        <v>0</v>
      </c>
      <c r="AY361" s="625"/>
      <c r="AZ361" s="426">
        <v>3.0</v>
      </c>
      <c r="BA361" s="427" t="s">
        <v>154</v>
      </c>
      <c r="BB361" s="428" t="s">
        <v>121</v>
      </c>
      <c r="BC361" s="428" t="s">
        <v>152</v>
      </c>
      <c r="BD361" s="429"/>
      <c r="BE361" s="429"/>
      <c r="BF361" s="429">
        <f t="shared" si="2699"/>
        <v>0</v>
      </c>
      <c r="BG361" s="430"/>
      <c r="BH361" s="429">
        <f t="shared" si="2700"/>
        <v>0</v>
      </c>
      <c r="BI361" s="431"/>
      <c r="BJ361" s="432"/>
      <c r="BK361" s="432"/>
      <c r="BL361" s="429">
        <f t="shared" si="2701"/>
        <v>0</v>
      </c>
      <c r="BM361" s="430">
        <v>0.294289866351475</v>
      </c>
      <c r="BN361" s="433">
        <f t="shared" si="2702"/>
        <v>0</v>
      </c>
      <c r="BO361" s="433">
        <f t="shared" si="2703"/>
        <v>0</v>
      </c>
      <c r="BP361" s="625"/>
      <c r="BQ361" s="426">
        <v>3.0</v>
      </c>
      <c r="BR361" s="427" t="s">
        <v>154</v>
      </c>
      <c r="BS361" s="428" t="s">
        <v>121</v>
      </c>
      <c r="BT361" s="428" t="s">
        <v>152</v>
      </c>
      <c r="BU361" s="429"/>
      <c r="BV361" s="429"/>
      <c r="BW361" s="429">
        <f t="shared" si="2704"/>
        <v>0</v>
      </c>
      <c r="BX361" s="430"/>
      <c r="BY361" s="429">
        <f t="shared" si="2705"/>
        <v>0</v>
      </c>
      <c r="BZ361" s="431"/>
      <c r="CA361" s="432"/>
      <c r="CB361" s="432"/>
      <c r="CC361" s="429">
        <f t="shared" si="2706"/>
        <v>0</v>
      </c>
      <c r="CD361" s="430">
        <v>0.294289866351475</v>
      </c>
      <c r="CE361" s="433">
        <f t="shared" si="2707"/>
        <v>0</v>
      </c>
      <c r="CF361" s="433">
        <f t="shared" si="2708"/>
        <v>0</v>
      </c>
      <c r="CG361" s="625"/>
      <c r="CH361" s="426">
        <v>3.0</v>
      </c>
      <c r="CI361" s="427" t="s">
        <v>154</v>
      </c>
      <c r="CJ361" s="428" t="s">
        <v>121</v>
      </c>
      <c r="CK361" s="428" t="s">
        <v>152</v>
      </c>
      <c r="CL361" s="429"/>
      <c r="CM361" s="429"/>
      <c r="CN361" s="429">
        <f t="shared" si="2709"/>
        <v>0</v>
      </c>
      <c r="CO361" s="430"/>
      <c r="CP361" s="429">
        <f t="shared" si="2710"/>
        <v>0</v>
      </c>
      <c r="CQ361" s="431"/>
      <c r="CR361" s="432"/>
      <c r="CS361" s="432"/>
      <c r="CT361" s="429">
        <f t="shared" si="2711"/>
        <v>0</v>
      </c>
      <c r="CU361" s="430">
        <v>0.294289866351475</v>
      </c>
      <c r="CV361" s="433">
        <f t="shared" si="2712"/>
        <v>0</v>
      </c>
      <c r="CW361" s="433">
        <f t="shared" si="2713"/>
        <v>0</v>
      </c>
      <c r="CX361" s="625"/>
      <c r="CY361" s="426">
        <v>3.0</v>
      </c>
      <c r="CZ361" s="427" t="s">
        <v>154</v>
      </c>
      <c r="DA361" s="428" t="s">
        <v>121</v>
      </c>
      <c r="DB361" s="428" t="s">
        <v>152</v>
      </c>
      <c r="DC361" s="429"/>
      <c r="DD361" s="429"/>
      <c r="DE361" s="429">
        <f t="shared" si="2714"/>
        <v>0</v>
      </c>
      <c r="DF361" s="430"/>
      <c r="DG361" s="429">
        <f t="shared" si="2715"/>
        <v>0</v>
      </c>
      <c r="DH361" s="431"/>
      <c r="DI361" s="432"/>
      <c r="DJ361" s="432"/>
      <c r="DK361" s="429">
        <f t="shared" si="2716"/>
        <v>0</v>
      </c>
      <c r="DL361" s="430">
        <v>0.294289866351475</v>
      </c>
      <c r="DM361" s="433">
        <f t="shared" si="2717"/>
        <v>0</v>
      </c>
      <c r="DN361" s="433">
        <f t="shared" si="2718"/>
        <v>0</v>
      </c>
      <c r="DO361" s="625"/>
      <c r="DP361" s="426">
        <v>3.0</v>
      </c>
      <c r="DQ361" s="427" t="s">
        <v>154</v>
      </c>
      <c r="DR361" s="428" t="s">
        <v>121</v>
      </c>
      <c r="DS361" s="428" t="s">
        <v>152</v>
      </c>
      <c r="DT361" s="429"/>
      <c r="DU361" s="429"/>
      <c r="DV361" s="429">
        <f t="shared" si="2719"/>
        <v>0</v>
      </c>
      <c r="DW361" s="430"/>
      <c r="DX361" s="429">
        <f t="shared" si="2720"/>
        <v>0</v>
      </c>
      <c r="DY361" s="431"/>
      <c r="DZ361" s="432"/>
      <c r="EA361" s="432"/>
      <c r="EB361" s="429">
        <f t="shared" si="2721"/>
        <v>0</v>
      </c>
      <c r="EC361" s="430">
        <v>0.294289866351475</v>
      </c>
      <c r="ED361" s="433">
        <f t="shared" si="2722"/>
        <v>0</v>
      </c>
      <c r="EE361" s="433">
        <f t="shared" si="2723"/>
        <v>0</v>
      </c>
      <c r="EF361" s="625"/>
      <c r="EG361" s="426">
        <v>3.0</v>
      </c>
      <c r="EH361" s="427" t="s">
        <v>154</v>
      </c>
      <c r="EI361" s="428" t="s">
        <v>121</v>
      </c>
      <c r="EJ361" s="428" t="s">
        <v>152</v>
      </c>
      <c r="EK361" s="429"/>
      <c r="EL361" s="429"/>
      <c r="EM361" s="429">
        <f t="shared" si="2724"/>
        <v>0</v>
      </c>
      <c r="EN361" s="430"/>
      <c r="EO361" s="429">
        <f t="shared" si="2725"/>
        <v>0</v>
      </c>
      <c r="EP361" s="431"/>
      <c r="EQ361" s="432"/>
      <c r="ER361" s="432"/>
      <c r="ES361" s="429">
        <f t="shared" si="2726"/>
        <v>0</v>
      </c>
      <c r="ET361" s="430">
        <v>0.294289866351475</v>
      </c>
      <c r="EU361" s="433">
        <f t="shared" si="2727"/>
        <v>0</v>
      </c>
      <c r="EV361" s="433">
        <f t="shared" si="2728"/>
        <v>0</v>
      </c>
      <c r="EW361" s="625"/>
      <c r="EX361" s="426">
        <v>3.0</v>
      </c>
      <c r="EY361" s="427" t="s">
        <v>154</v>
      </c>
      <c r="EZ361" s="428" t="s">
        <v>121</v>
      </c>
      <c r="FA361" s="428" t="s">
        <v>152</v>
      </c>
      <c r="FB361" s="429"/>
      <c r="FC361" s="429"/>
      <c r="FD361" s="429">
        <f t="shared" si="2729"/>
        <v>0</v>
      </c>
      <c r="FE361" s="430"/>
      <c r="FF361" s="429">
        <f t="shared" si="2730"/>
        <v>0</v>
      </c>
      <c r="FG361" s="431"/>
      <c r="FH361" s="432"/>
      <c r="FI361" s="432"/>
      <c r="FJ361" s="429">
        <f t="shared" si="2731"/>
        <v>0</v>
      </c>
      <c r="FK361" s="430">
        <v>0.294289866351475</v>
      </c>
      <c r="FL361" s="433">
        <f t="shared" si="2732"/>
        <v>0</v>
      </c>
      <c r="FM361" s="433">
        <f t="shared" si="2733"/>
        <v>0</v>
      </c>
      <c r="FN361" s="625"/>
      <c r="FO361" s="426">
        <v>3.0</v>
      </c>
      <c r="FP361" s="427" t="s">
        <v>154</v>
      </c>
      <c r="FQ361" s="428" t="s">
        <v>121</v>
      </c>
      <c r="FR361" s="428" t="s">
        <v>152</v>
      </c>
      <c r="FS361" s="429"/>
      <c r="FT361" s="429"/>
      <c r="FU361" s="429">
        <f t="shared" si="2734"/>
        <v>0</v>
      </c>
      <c r="FV361" s="430"/>
      <c r="FW361" s="429">
        <f t="shared" si="2735"/>
        <v>0</v>
      </c>
      <c r="FX361" s="431"/>
      <c r="FY361" s="432"/>
      <c r="FZ361" s="432"/>
      <c r="GA361" s="429">
        <f t="shared" si="2736"/>
        <v>0</v>
      </c>
      <c r="GB361" s="430">
        <v>0.294289866351475</v>
      </c>
      <c r="GC361" s="433">
        <f t="shared" si="2737"/>
        <v>0</v>
      </c>
      <c r="GD361" s="433">
        <f t="shared" si="2738"/>
        <v>0</v>
      </c>
      <c r="GE361" s="625"/>
      <c r="GF361" s="426">
        <v>3.0</v>
      </c>
      <c r="GG361" s="427" t="s">
        <v>154</v>
      </c>
      <c r="GH361" s="428" t="s">
        <v>121</v>
      </c>
      <c r="GI361" s="428" t="s">
        <v>152</v>
      </c>
      <c r="GJ361" s="429"/>
      <c r="GK361" s="429"/>
      <c r="GL361" s="429">
        <f t="shared" si="2739"/>
        <v>0</v>
      </c>
      <c r="GM361" s="430"/>
      <c r="GN361" s="429">
        <f t="shared" si="2740"/>
        <v>0</v>
      </c>
      <c r="GO361" s="431"/>
      <c r="GP361" s="432"/>
      <c r="GQ361" s="432"/>
      <c r="GR361" s="429">
        <f t="shared" si="2741"/>
        <v>0</v>
      </c>
      <c r="GS361" s="430">
        <v>0.294289866351475</v>
      </c>
      <c r="GT361" s="433">
        <f t="shared" si="2742"/>
        <v>0</v>
      </c>
      <c r="GU361" s="433">
        <f t="shared" si="2743"/>
        <v>0</v>
      </c>
      <c r="GV361" s="625"/>
      <c r="GW361" s="426">
        <v>3.0</v>
      </c>
      <c r="GX361" s="427" t="s">
        <v>154</v>
      </c>
      <c r="GY361" s="428" t="s">
        <v>121</v>
      </c>
      <c r="GZ361" s="428" t="s">
        <v>152</v>
      </c>
      <c r="HA361" s="429"/>
      <c r="HB361" s="429"/>
      <c r="HC361" s="429">
        <f t="shared" si="2744"/>
        <v>0</v>
      </c>
      <c r="HD361" s="430"/>
      <c r="HE361" s="429">
        <f t="shared" si="2745"/>
        <v>0</v>
      </c>
      <c r="HF361" s="431"/>
      <c r="HG361" s="432"/>
      <c r="HH361" s="432"/>
      <c r="HI361" s="429">
        <f t="shared" si="2746"/>
        <v>0</v>
      </c>
      <c r="HJ361" s="430">
        <v>0.294289866351475</v>
      </c>
      <c r="HK361" s="433">
        <f t="shared" si="2747"/>
        <v>0</v>
      </c>
      <c r="HL361" s="433">
        <f t="shared" si="2748"/>
        <v>0</v>
      </c>
      <c r="HM361" s="625"/>
      <c r="HN361" s="426">
        <v>3.0</v>
      </c>
      <c r="HO361" s="427" t="s">
        <v>154</v>
      </c>
      <c r="HP361" s="428" t="s">
        <v>121</v>
      </c>
      <c r="HQ361" s="428" t="s">
        <v>152</v>
      </c>
      <c r="HR361" s="429"/>
      <c r="HS361" s="429"/>
      <c r="HT361" s="429">
        <f t="shared" si="2749"/>
        <v>0</v>
      </c>
      <c r="HU361" s="430"/>
      <c r="HV361" s="429">
        <f t="shared" si="2750"/>
        <v>0</v>
      </c>
      <c r="HW361" s="431"/>
      <c r="HX361" s="432"/>
      <c r="HY361" s="432"/>
      <c r="HZ361" s="429">
        <f t="shared" si="2751"/>
        <v>0</v>
      </c>
      <c r="IA361" s="430">
        <v>0.294289866351475</v>
      </c>
      <c r="IB361" s="433">
        <f t="shared" si="2752"/>
        <v>0</v>
      </c>
      <c r="IC361" s="433">
        <f t="shared" si="2753"/>
        <v>0</v>
      </c>
      <c r="ID361" s="625"/>
      <c r="IE361" s="426">
        <v>3.0</v>
      </c>
      <c r="IF361" s="427" t="s">
        <v>154</v>
      </c>
      <c r="IG361" s="428" t="s">
        <v>121</v>
      </c>
      <c r="IH361" s="428" t="s">
        <v>152</v>
      </c>
      <c r="II361" s="429"/>
      <c r="IJ361" s="429"/>
      <c r="IK361" s="429">
        <f t="shared" si="2754"/>
        <v>0</v>
      </c>
      <c r="IL361" s="430"/>
      <c r="IM361" s="429">
        <f t="shared" si="2755"/>
        <v>0</v>
      </c>
      <c r="IN361" s="431"/>
      <c r="IO361" s="432"/>
      <c r="IP361" s="432"/>
      <c r="IQ361" s="429">
        <f t="shared" si="2756"/>
        <v>0</v>
      </c>
      <c r="IR361" s="430">
        <v>0.294289866351475</v>
      </c>
      <c r="IS361" s="433">
        <f t="shared" si="2757"/>
        <v>0</v>
      </c>
      <c r="IT361" s="433">
        <f t="shared" si="2758"/>
        <v>0</v>
      </c>
      <c r="IU361" s="625"/>
      <c r="IV361" s="426">
        <v>3.0</v>
      </c>
      <c r="IW361" s="427" t="s">
        <v>154</v>
      </c>
      <c r="IX361" s="428" t="s">
        <v>121</v>
      </c>
      <c r="IY361" s="428" t="s">
        <v>152</v>
      </c>
      <c r="IZ361" s="429"/>
      <c r="JA361" s="429"/>
      <c r="JB361" s="429">
        <f t="shared" si="2759"/>
        <v>0</v>
      </c>
      <c r="JC361" s="430"/>
      <c r="JD361" s="429">
        <f t="shared" si="2760"/>
        <v>0</v>
      </c>
      <c r="JE361" s="431"/>
      <c r="JF361" s="432"/>
      <c r="JG361" s="432"/>
      <c r="JH361" s="429">
        <f t="shared" si="2761"/>
        <v>0</v>
      </c>
      <c r="JI361" s="430">
        <v>0.294289866351475</v>
      </c>
      <c r="JJ361" s="433">
        <f t="shared" si="2762"/>
        <v>0</v>
      </c>
      <c r="JK361" s="433">
        <f t="shared" si="2763"/>
        <v>0</v>
      </c>
      <c r="JL361" s="625"/>
      <c r="JM361" s="426">
        <v>3.0</v>
      </c>
      <c r="JN361" s="427" t="s">
        <v>154</v>
      </c>
      <c r="JO361" s="428" t="s">
        <v>121</v>
      </c>
      <c r="JP361" s="428" t="s">
        <v>152</v>
      </c>
      <c r="JQ361" s="429"/>
      <c r="JR361" s="429"/>
      <c r="JS361" s="429">
        <f t="shared" si="2764"/>
        <v>0</v>
      </c>
      <c r="JT361" s="430"/>
      <c r="JU361" s="429">
        <f t="shared" si="2765"/>
        <v>0</v>
      </c>
      <c r="JV361" s="431"/>
      <c r="JW361" s="432"/>
      <c r="JX361" s="432"/>
      <c r="JY361" s="429">
        <f t="shared" si="2766"/>
        <v>0</v>
      </c>
      <c r="JZ361" s="430">
        <v>0.294289866351475</v>
      </c>
      <c r="KA361" s="433">
        <f t="shared" si="2767"/>
        <v>0</v>
      </c>
      <c r="KB361" s="433">
        <f t="shared" si="2768"/>
        <v>0</v>
      </c>
      <c r="KC361" s="625"/>
      <c r="KD361" s="426">
        <v>3.0</v>
      </c>
      <c r="KE361" s="427" t="s">
        <v>154</v>
      </c>
      <c r="KF361" s="428" t="s">
        <v>121</v>
      </c>
      <c r="KG361" s="428" t="s">
        <v>152</v>
      </c>
      <c r="KH361" s="429"/>
      <c r="KI361" s="429"/>
      <c r="KJ361" s="429">
        <f t="shared" si="2769"/>
        <v>0</v>
      </c>
      <c r="KK361" s="430"/>
      <c r="KL361" s="429">
        <f t="shared" si="2770"/>
        <v>0</v>
      </c>
      <c r="KM361" s="431"/>
      <c r="KN361" s="432"/>
      <c r="KO361" s="432"/>
      <c r="KP361" s="429">
        <f t="shared" si="2771"/>
        <v>0</v>
      </c>
      <c r="KQ361" s="430">
        <v>0.294289866351475</v>
      </c>
      <c r="KR361" s="433">
        <f t="shared" si="2772"/>
        <v>0</v>
      </c>
      <c r="KS361" s="433">
        <f t="shared" si="2773"/>
        <v>0</v>
      </c>
      <c r="KT361" s="625"/>
      <c r="KU361" s="436"/>
    </row>
    <row r="362" ht="15.75" customHeight="1">
      <c r="A362" s="426">
        <v>4.0</v>
      </c>
      <c r="B362" s="427" t="s">
        <v>138</v>
      </c>
      <c r="C362" s="428" t="s">
        <v>121</v>
      </c>
      <c r="D362" s="428" t="s">
        <v>152</v>
      </c>
      <c r="E362" s="429"/>
      <c r="F362" s="429"/>
      <c r="G362" s="429">
        <f t="shared" si="2684"/>
        <v>0</v>
      </c>
      <c r="H362" s="430"/>
      <c r="I362" s="429">
        <f t="shared" si="2685"/>
        <v>0</v>
      </c>
      <c r="J362" s="431"/>
      <c r="K362" s="432"/>
      <c r="L362" s="432"/>
      <c r="M362" s="429">
        <f t="shared" si="2686"/>
        <v>0</v>
      </c>
      <c r="N362" s="430">
        <v>0.294289866351475</v>
      </c>
      <c r="O362" s="433">
        <f t="shared" si="2687"/>
        <v>0</v>
      </c>
      <c r="P362" s="433">
        <f t="shared" si="2688"/>
        <v>0</v>
      </c>
      <c r="Q362" s="625"/>
      <c r="R362" s="426">
        <v>4.0</v>
      </c>
      <c r="S362" s="427" t="s">
        <v>138</v>
      </c>
      <c r="T362" s="428" t="s">
        <v>121</v>
      </c>
      <c r="U362" s="428" t="s">
        <v>152</v>
      </c>
      <c r="V362" s="429"/>
      <c r="W362" s="429"/>
      <c r="X362" s="429">
        <f t="shared" si="2689"/>
        <v>0</v>
      </c>
      <c r="Y362" s="430"/>
      <c r="Z362" s="429">
        <f t="shared" si="2690"/>
        <v>0</v>
      </c>
      <c r="AA362" s="431"/>
      <c r="AB362" s="432"/>
      <c r="AC362" s="432"/>
      <c r="AD362" s="429">
        <f t="shared" si="2691"/>
        <v>0</v>
      </c>
      <c r="AE362" s="430">
        <v>0.294289866351475</v>
      </c>
      <c r="AF362" s="433">
        <f t="shared" si="2692"/>
        <v>0</v>
      </c>
      <c r="AG362" s="433">
        <f t="shared" si="2693"/>
        <v>0</v>
      </c>
      <c r="AH362" s="625"/>
      <c r="AI362" s="426">
        <v>4.0</v>
      </c>
      <c r="AJ362" s="427" t="s">
        <v>138</v>
      </c>
      <c r="AK362" s="428" t="s">
        <v>121</v>
      </c>
      <c r="AL362" s="428" t="s">
        <v>152</v>
      </c>
      <c r="AM362" s="429"/>
      <c r="AN362" s="429"/>
      <c r="AO362" s="429">
        <f t="shared" si="2694"/>
        <v>0</v>
      </c>
      <c r="AP362" s="430"/>
      <c r="AQ362" s="429">
        <f t="shared" si="2695"/>
        <v>0</v>
      </c>
      <c r="AR362" s="431"/>
      <c r="AS362" s="432"/>
      <c r="AT362" s="432"/>
      <c r="AU362" s="429">
        <f t="shared" si="2696"/>
        <v>0</v>
      </c>
      <c r="AV362" s="430">
        <v>0.294289866351475</v>
      </c>
      <c r="AW362" s="433">
        <f t="shared" si="2697"/>
        <v>0</v>
      </c>
      <c r="AX362" s="433">
        <f t="shared" si="2698"/>
        <v>0</v>
      </c>
      <c r="AY362" s="625"/>
      <c r="AZ362" s="426">
        <v>4.0</v>
      </c>
      <c r="BA362" s="427" t="s">
        <v>138</v>
      </c>
      <c r="BB362" s="428" t="s">
        <v>121</v>
      </c>
      <c r="BC362" s="428" t="s">
        <v>152</v>
      </c>
      <c r="BD362" s="429"/>
      <c r="BE362" s="429"/>
      <c r="BF362" s="429">
        <f t="shared" si="2699"/>
        <v>0</v>
      </c>
      <c r="BG362" s="430"/>
      <c r="BH362" s="429">
        <f t="shared" si="2700"/>
        <v>0</v>
      </c>
      <c r="BI362" s="431"/>
      <c r="BJ362" s="432"/>
      <c r="BK362" s="432"/>
      <c r="BL362" s="429">
        <f t="shared" si="2701"/>
        <v>0</v>
      </c>
      <c r="BM362" s="430">
        <v>0.294289866351475</v>
      </c>
      <c r="BN362" s="433">
        <f t="shared" si="2702"/>
        <v>0</v>
      </c>
      <c r="BO362" s="433">
        <f t="shared" si="2703"/>
        <v>0</v>
      </c>
      <c r="BP362" s="625"/>
      <c r="BQ362" s="426">
        <v>4.0</v>
      </c>
      <c r="BR362" s="427" t="s">
        <v>138</v>
      </c>
      <c r="BS362" s="428" t="s">
        <v>121</v>
      </c>
      <c r="BT362" s="428" t="s">
        <v>152</v>
      </c>
      <c r="BU362" s="429"/>
      <c r="BV362" s="429"/>
      <c r="BW362" s="429">
        <f t="shared" si="2704"/>
        <v>0</v>
      </c>
      <c r="BX362" s="430"/>
      <c r="BY362" s="429">
        <f t="shared" si="2705"/>
        <v>0</v>
      </c>
      <c r="BZ362" s="431"/>
      <c r="CA362" s="432"/>
      <c r="CB362" s="432"/>
      <c r="CC362" s="429">
        <f t="shared" si="2706"/>
        <v>0</v>
      </c>
      <c r="CD362" s="430">
        <v>0.294289866351475</v>
      </c>
      <c r="CE362" s="433">
        <f t="shared" si="2707"/>
        <v>0</v>
      </c>
      <c r="CF362" s="433">
        <f t="shared" si="2708"/>
        <v>0</v>
      </c>
      <c r="CG362" s="625"/>
      <c r="CH362" s="426">
        <v>4.0</v>
      </c>
      <c r="CI362" s="427" t="s">
        <v>138</v>
      </c>
      <c r="CJ362" s="428" t="s">
        <v>121</v>
      </c>
      <c r="CK362" s="428" t="s">
        <v>152</v>
      </c>
      <c r="CL362" s="429"/>
      <c r="CM362" s="429"/>
      <c r="CN362" s="429">
        <f t="shared" si="2709"/>
        <v>0</v>
      </c>
      <c r="CO362" s="430"/>
      <c r="CP362" s="429">
        <f t="shared" si="2710"/>
        <v>0</v>
      </c>
      <c r="CQ362" s="431"/>
      <c r="CR362" s="432"/>
      <c r="CS362" s="432"/>
      <c r="CT362" s="429">
        <f t="shared" si="2711"/>
        <v>0</v>
      </c>
      <c r="CU362" s="430">
        <v>0.294289866351475</v>
      </c>
      <c r="CV362" s="433">
        <f t="shared" si="2712"/>
        <v>0</v>
      </c>
      <c r="CW362" s="433">
        <f t="shared" si="2713"/>
        <v>0</v>
      </c>
      <c r="CX362" s="625"/>
      <c r="CY362" s="426">
        <v>4.0</v>
      </c>
      <c r="CZ362" s="427" t="s">
        <v>138</v>
      </c>
      <c r="DA362" s="428" t="s">
        <v>121</v>
      </c>
      <c r="DB362" s="428" t="s">
        <v>152</v>
      </c>
      <c r="DC362" s="429"/>
      <c r="DD362" s="429"/>
      <c r="DE362" s="429">
        <f t="shared" si="2714"/>
        <v>0</v>
      </c>
      <c r="DF362" s="430"/>
      <c r="DG362" s="429">
        <f t="shared" si="2715"/>
        <v>0</v>
      </c>
      <c r="DH362" s="431"/>
      <c r="DI362" s="432"/>
      <c r="DJ362" s="432"/>
      <c r="DK362" s="429">
        <f t="shared" si="2716"/>
        <v>0</v>
      </c>
      <c r="DL362" s="430">
        <v>0.294289866351475</v>
      </c>
      <c r="DM362" s="433">
        <f t="shared" si="2717"/>
        <v>0</v>
      </c>
      <c r="DN362" s="433">
        <f t="shared" si="2718"/>
        <v>0</v>
      </c>
      <c r="DO362" s="625"/>
      <c r="DP362" s="426">
        <v>4.0</v>
      </c>
      <c r="DQ362" s="427" t="s">
        <v>138</v>
      </c>
      <c r="DR362" s="428" t="s">
        <v>121</v>
      </c>
      <c r="DS362" s="428" t="s">
        <v>152</v>
      </c>
      <c r="DT362" s="429"/>
      <c r="DU362" s="429"/>
      <c r="DV362" s="429">
        <f t="shared" si="2719"/>
        <v>0</v>
      </c>
      <c r="DW362" s="430"/>
      <c r="DX362" s="429">
        <f t="shared" si="2720"/>
        <v>0</v>
      </c>
      <c r="DY362" s="431"/>
      <c r="DZ362" s="432"/>
      <c r="EA362" s="432"/>
      <c r="EB362" s="429">
        <f t="shared" si="2721"/>
        <v>0</v>
      </c>
      <c r="EC362" s="430">
        <v>0.294289866351475</v>
      </c>
      <c r="ED362" s="433">
        <f t="shared" si="2722"/>
        <v>0</v>
      </c>
      <c r="EE362" s="433">
        <f t="shared" si="2723"/>
        <v>0</v>
      </c>
      <c r="EF362" s="625"/>
      <c r="EG362" s="426">
        <v>4.0</v>
      </c>
      <c r="EH362" s="427" t="s">
        <v>138</v>
      </c>
      <c r="EI362" s="428" t="s">
        <v>121</v>
      </c>
      <c r="EJ362" s="428" t="s">
        <v>152</v>
      </c>
      <c r="EK362" s="429"/>
      <c r="EL362" s="429"/>
      <c r="EM362" s="429">
        <f t="shared" si="2724"/>
        <v>0</v>
      </c>
      <c r="EN362" s="430"/>
      <c r="EO362" s="429">
        <f t="shared" si="2725"/>
        <v>0</v>
      </c>
      <c r="EP362" s="431"/>
      <c r="EQ362" s="432"/>
      <c r="ER362" s="432"/>
      <c r="ES362" s="429">
        <f t="shared" si="2726"/>
        <v>0</v>
      </c>
      <c r="ET362" s="430">
        <v>0.294289866351475</v>
      </c>
      <c r="EU362" s="433">
        <f t="shared" si="2727"/>
        <v>0</v>
      </c>
      <c r="EV362" s="433">
        <f t="shared" si="2728"/>
        <v>0</v>
      </c>
      <c r="EW362" s="625"/>
      <c r="EX362" s="426">
        <v>4.0</v>
      </c>
      <c r="EY362" s="427" t="s">
        <v>138</v>
      </c>
      <c r="EZ362" s="428" t="s">
        <v>121</v>
      </c>
      <c r="FA362" s="428" t="s">
        <v>152</v>
      </c>
      <c r="FB362" s="429"/>
      <c r="FC362" s="429"/>
      <c r="FD362" s="429">
        <f t="shared" si="2729"/>
        <v>0</v>
      </c>
      <c r="FE362" s="430"/>
      <c r="FF362" s="429">
        <f t="shared" si="2730"/>
        <v>0</v>
      </c>
      <c r="FG362" s="431"/>
      <c r="FH362" s="432"/>
      <c r="FI362" s="432"/>
      <c r="FJ362" s="429">
        <f t="shared" si="2731"/>
        <v>0</v>
      </c>
      <c r="FK362" s="430">
        <v>0.294289866351475</v>
      </c>
      <c r="FL362" s="433">
        <f t="shared" si="2732"/>
        <v>0</v>
      </c>
      <c r="FM362" s="433">
        <f t="shared" si="2733"/>
        <v>0</v>
      </c>
      <c r="FN362" s="625"/>
      <c r="FO362" s="426">
        <v>4.0</v>
      </c>
      <c r="FP362" s="427" t="s">
        <v>138</v>
      </c>
      <c r="FQ362" s="428" t="s">
        <v>121</v>
      </c>
      <c r="FR362" s="428" t="s">
        <v>152</v>
      </c>
      <c r="FS362" s="429"/>
      <c r="FT362" s="429"/>
      <c r="FU362" s="429">
        <f t="shared" si="2734"/>
        <v>0</v>
      </c>
      <c r="FV362" s="430"/>
      <c r="FW362" s="429">
        <f t="shared" si="2735"/>
        <v>0</v>
      </c>
      <c r="FX362" s="431"/>
      <c r="FY362" s="432"/>
      <c r="FZ362" s="432"/>
      <c r="GA362" s="429">
        <f t="shared" si="2736"/>
        <v>0</v>
      </c>
      <c r="GB362" s="430">
        <v>0.294289866351475</v>
      </c>
      <c r="GC362" s="433">
        <f t="shared" si="2737"/>
        <v>0</v>
      </c>
      <c r="GD362" s="433">
        <f t="shared" si="2738"/>
        <v>0</v>
      </c>
      <c r="GE362" s="625"/>
      <c r="GF362" s="426">
        <v>4.0</v>
      </c>
      <c r="GG362" s="427" t="s">
        <v>138</v>
      </c>
      <c r="GH362" s="428" t="s">
        <v>121</v>
      </c>
      <c r="GI362" s="428" t="s">
        <v>152</v>
      </c>
      <c r="GJ362" s="429"/>
      <c r="GK362" s="429"/>
      <c r="GL362" s="429">
        <f t="shared" si="2739"/>
        <v>0</v>
      </c>
      <c r="GM362" s="430"/>
      <c r="GN362" s="429">
        <f t="shared" si="2740"/>
        <v>0</v>
      </c>
      <c r="GO362" s="431"/>
      <c r="GP362" s="432"/>
      <c r="GQ362" s="432"/>
      <c r="GR362" s="429">
        <f t="shared" si="2741"/>
        <v>0</v>
      </c>
      <c r="GS362" s="430">
        <v>0.294289866351475</v>
      </c>
      <c r="GT362" s="433">
        <f t="shared" si="2742"/>
        <v>0</v>
      </c>
      <c r="GU362" s="433">
        <f t="shared" si="2743"/>
        <v>0</v>
      </c>
      <c r="GV362" s="625"/>
      <c r="GW362" s="426">
        <v>4.0</v>
      </c>
      <c r="GX362" s="427" t="s">
        <v>138</v>
      </c>
      <c r="GY362" s="428" t="s">
        <v>121</v>
      </c>
      <c r="GZ362" s="428" t="s">
        <v>152</v>
      </c>
      <c r="HA362" s="429"/>
      <c r="HB362" s="429"/>
      <c r="HC362" s="429">
        <f t="shared" si="2744"/>
        <v>0</v>
      </c>
      <c r="HD362" s="430"/>
      <c r="HE362" s="429">
        <f t="shared" si="2745"/>
        <v>0</v>
      </c>
      <c r="HF362" s="431"/>
      <c r="HG362" s="432"/>
      <c r="HH362" s="432"/>
      <c r="HI362" s="429">
        <f t="shared" si="2746"/>
        <v>0</v>
      </c>
      <c r="HJ362" s="430">
        <v>0.294289866351475</v>
      </c>
      <c r="HK362" s="433">
        <f t="shared" si="2747"/>
        <v>0</v>
      </c>
      <c r="HL362" s="433">
        <f t="shared" si="2748"/>
        <v>0</v>
      </c>
      <c r="HM362" s="625"/>
      <c r="HN362" s="426">
        <v>4.0</v>
      </c>
      <c r="HO362" s="427" t="s">
        <v>138</v>
      </c>
      <c r="HP362" s="428" t="s">
        <v>121</v>
      </c>
      <c r="HQ362" s="428" t="s">
        <v>152</v>
      </c>
      <c r="HR362" s="429"/>
      <c r="HS362" s="429"/>
      <c r="HT362" s="429">
        <f t="shared" si="2749"/>
        <v>0</v>
      </c>
      <c r="HU362" s="430"/>
      <c r="HV362" s="429">
        <f t="shared" si="2750"/>
        <v>0</v>
      </c>
      <c r="HW362" s="431"/>
      <c r="HX362" s="432"/>
      <c r="HY362" s="432"/>
      <c r="HZ362" s="429">
        <f t="shared" si="2751"/>
        <v>0</v>
      </c>
      <c r="IA362" s="430">
        <v>0.294289866351475</v>
      </c>
      <c r="IB362" s="433">
        <f t="shared" si="2752"/>
        <v>0</v>
      </c>
      <c r="IC362" s="433">
        <f t="shared" si="2753"/>
        <v>0</v>
      </c>
      <c r="ID362" s="625"/>
      <c r="IE362" s="426">
        <v>4.0</v>
      </c>
      <c r="IF362" s="427" t="s">
        <v>138</v>
      </c>
      <c r="IG362" s="428" t="s">
        <v>121</v>
      </c>
      <c r="IH362" s="428" t="s">
        <v>152</v>
      </c>
      <c r="II362" s="429"/>
      <c r="IJ362" s="429"/>
      <c r="IK362" s="429">
        <f t="shared" si="2754"/>
        <v>0</v>
      </c>
      <c r="IL362" s="430"/>
      <c r="IM362" s="429">
        <f t="shared" si="2755"/>
        <v>0</v>
      </c>
      <c r="IN362" s="431"/>
      <c r="IO362" s="432"/>
      <c r="IP362" s="432"/>
      <c r="IQ362" s="429">
        <f t="shared" si="2756"/>
        <v>0</v>
      </c>
      <c r="IR362" s="430">
        <v>0.294289866351475</v>
      </c>
      <c r="IS362" s="433">
        <f t="shared" si="2757"/>
        <v>0</v>
      </c>
      <c r="IT362" s="433">
        <f t="shared" si="2758"/>
        <v>0</v>
      </c>
      <c r="IU362" s="625"/>
      <c r="IV362" s="426">
        <v>4.0</v>
      </c>
      <c r="IW362" s="427" t="s">
        <v>138</v>
      </c>
      <c r="IX362" s="428" t="s">
        <v>121</v>
      </c>
      <c r="IY362" s="428" t="s">
        <v>152</v>
      </c>
      <c r="IZ362" s="429"/>
      <c r="JA362" s="429"/>
      <c r="JB362" s="429">
        <f t="shared" si="2759"/>
        <v>0</v>
      </c>
      <c r="JC362" s="430"/>
      <c r="JD362" s="429">
        <f t="shared" si="2760"/>
        <v>0</v>
      </c>
      <c r="JE362" s="431"/>
      <c r="JF362" s="432"/>
      <c r="JG362" s="432"/>
      <c r="JH362" s="429">
        <f t="shared" si="2761"/>
        <v>0</v>
      </c>
      <c r="JI362" s="430">
        <v>0.294289866351475</v>
      </c>
      <c r="JJ362" s="433">
        <f t="shared" si="2762"/>
        <v>0</v>
      </c>
      <c r="JK362" s="433">
        <f t="shared" si="2763"/>
        <v>0</v>
      </c>
      <c r="JL362" s="625"/>
      <c r="JM362" s="426">
        <v>4.0</v>
      </c>
      <c r="JN362" s="427" t="s">
        <v>138</v>
      </c>
      <c r="JO362" s="428" t="s">
        <v>121</v>
      </c>
      <c r="JP362" s="428" t="s">
        <v>152</v>
      </c>
      <c r="JQ362" s="429"/>
      <c r="JR362" s="429"/>
      <c r="JS362" s="429">
        <f t="shared" si="2764"/>
        <v>0</v>
      </c>
      <c r="JT362" s="430"/>
      <c r="JU362" s="429">
        <f t="shared" si="2765"/>
        <v>0</v>
      </c>
      <c r="JV362" s="431"/>
      <c r="JW362" s="432"/>
      <c r="JX362" s="432"/>
      <c r="JY362" s="429">
        <f t="shared" si="2766"/>
        <v>0</v>
      </c>
      <c r="JZ362" s="430">
        <v>0.294289866351475</v>
      </c>
      <c r="KA362" s="433">
        <f t="shared" si="2767"/>
        <v>0</v>
      </c>
      <c r="KB362" s="433">
        <f t="shared" si="2768"/>
        <v>0</v>
      </c>
      <c r="KC362" s="625"/>
      <c r="KD362" s="426">
        <v>4.0</v>
      </c>
      <c r="KE362" s="427" t="s">
        <v>138</v>
      </c>
      <c r="KF362" s="428" t="s">
        <v>121</v>
      </c>
      <c r="KG362" s="428" t="s">
        <v>152</v>
      </c>
      <c r="KH362" s="429"/>
      <c r="KI362" s="429"/>
      <c r="KJ362" s="429">
        <f t="shared" si="2769"/>
        <v>0</v>
      </c>
      <c r="KK362" s="430"/>
      <c r="KL362" s="429">
        <f t="shared" si="2770"/>
        <v>0</v>
      </c>
      <c r="KM362" s="431"/>
      <c r="KN362" s="432"/>
      <c r="KO362" s="432"/>
      <c r="KP362" s="429">
        <f t="shared" si="2771"/>
        <v>0</v>
      </c>
      <c r="KQ362" s="430">
        <v>0.294289866351475</v>
      </c>
      <c r="KR362" s="433">
        <f t="shared" si="2772"/>
        <v>0</v>
      </c>
      <c r="KS362" s="433">
        <f t="shared" si="2773"/>
        <v>0</v>
      </c>
      <c r="KT362" s="625"/>
      <c r="KU362" s="436"/>
    </row>
    <row r="363" ht="15.75" customHeight="1">
      <c r="A363" s="426">
        <v>5.0</v>
      </c>
      <c r="B363" s="427" t="s">
        <v>139</v>
      </c>
      <c r="C363" s="428" t="s">
        <v>121</v>
      </c>
      <c r="D363" s="428" t="s">
        <v>152</v>
      </c>
      <c r="E363" s="429"/>
      <c r="F363" s="429"/>
      <c r="G363" s="429">
        <f t="shared" si="2684"/>
        <v>0</v>
      </c>
      <c r="H363" s="430"/>
      <c r="I363" s="429">
        <f t="shared" si="2685"/>
        <v>0</v>
      </c>
      <c r="J363" s="431"/>
      <c r="K363" s="432"/>
      <c r="L363" s="432"/>
      <c r="M363" s="429">
        <f t="shared" si="2686"/>
        <v>0</v>
      </c>
      <c r="N363" s="430">
        <v>0.294289866351475</v>
      </c>
      <c r="O363" s="433">
        <f t="shared" si="2687"/>
        <v>0</v>
      </c>
      <c r="P363" s="433">
        <f t="shared" si="2688"/>
        <v>0</v>
      </c>
      <c r="Q363" s="625"/>
      <c r="R363" s="426">
        <v>5.0</v>
      </c>
      <c r="S363" s="427" t="s">
        <v>139</v>
      </c>
      <c r="T363" s="428" t="s">
        <v>121</v>
      </c>
      <c r="U363" s="428" t="s">
        <v>152</v>
      </c>
      <c r="V363" s="429"/>
      <c r="W363" s="429"/>
      <c r="X363" s="429">
        <f t="shared" si="2689"/>
        <v>0</v>
      </c>
      <c r="Y363" s="430"/>
      <c r="Z363" s="429">
        <f t="shared" si="2690"/>
        <v>0</v>
      </c>
      <c r="AA363" s="431"/>
      <c r="AB363" s="432"/>
      <c r="AC363" s="432"/>
      <c r="AD363" s="429">
        <f t="shared" si="2691"/>
        <v>0</v>
      </c>
      <c r="AE363" s="430">
        <v>0.294289866351475</v>
      </c>
      <c r="AF363" s="433">
        <f t="shared" si="2692"/>
        <v>0</v>
      </c>
      <c r="AG363" s="433">
        <f t="shared" si="2693"/>
        <v>0</v>
      </c>
      <c r="AH363" s="625"/>
      <c r="AI363" s="426">
        <v>5.0</v>
      </c>
      <c r="AJ363" s="427" t="s">
        <v>139</v>
      </c>
      <c r="AK363" s="428" t="s">
        <v>121</v>
      </c>
      <c r="AL363" s="428" t="s">
        <v>152</v>
      </c>
      <c r="AM363" s="429"/>
      <c r="AN363" s="429"/>
      <c r="AO363" s="429">
        <f t="shared" si="2694"/>
        <v>0</v>
      </c>
      <c r="AP363" s="430"/>
      <c r="AQ363" s="429">
        <f t="shared" si="2695"/>
        <v>0</v>
      </c>
      <c r="AR363" s="431"/>
      <c r="AS363" s="432"/>
      <c r="AT363" s="432"/>
      <c r="AU363" s="429">
        <f t="shared" si="2696"/>
        <v>0</v>
      </c>
      <c r="AV363" s="430">
        <v>0.294289866351475</v>
      </c>
      <c r="AW363" s="433">
        <f t="shared" si="2697"/>
        <v>0</v>
      </c>
      <c r="AX363" s="433">
        <f t="shared" si="2698"/>
        <v>0</v>
      </c>
      <c r="AY363" s="625"/>
      <c r="AZ363" s="426">
        <v>5.0</v>
      </c>
      <c r="BA363" s="427" t="s">
        <v>139</v>
      </c>
      <c r="BB363" s="428" t="s">
        <v>121</v>
      </c>
      <c r="BC363" s="428" t="s">
        <v>152</v>
      </c>
      <c r="BD363" s="429"/>
      <c r="BE363" s="429"/>
      <c r="BF363" s="429">
        <f t="shared" si="2699"/>
        <v>0</v>
      </c>
      <c r="BG363" s="430"/>
      <c r="BH363" s="429">
        <f t="shared" si="2700"/>
        <v>0</v>
      </c>
      <c r="BI363" s="431"/>
      <c r="BJ363" s="432"/>
      <c r="BK363" s="432"/>
      <c r="BL363" s="429">
        <f t="shared" si="2701"/>
        <v>0</v>
      </c>
      <c r="BM363" s="430">
        <v>0.294289866351475</v>
      </c>
      <c r="BN363" s="433">
        <f t="shared" si="2702"/>
        <v>0</v>
      </c>
      <c r="BO363" s="433">
        <f t="shared" si="2703"/>
        <v>0</v>
      </c>
      <c r="BP363" s="625"/>
      <c r="BQ363" s="426">
        <v>5.0</v>
      </c>
      <c r="BR363" s="427" t="s">
        <v>139</v>
      </c>
      <c r="BS363" s="428" t="s">
        <v>121</v>
      </c>
      <c r="BT363" s="428" t="s">
        <v>152</v>
      </c>
      <c r="BU363" s="429"/>
      <c r="BV363" s="429"/>
      <c r="BW363" s="429">
        <f t="shared" si="2704"/>
        <v>0</v>
      </c>
      <c r="BX363" s="430"/>
      <c r="BY363" s="429">
        <f t="shared" si="2705"/>
        <v>0</v>
      </c>
      <c r="BZ363" s="431"/>
      <c r="CA363" s="432"/>
      <c r="CB363" s="432"/>
      <c r="CC363" s="429">
        <f t="shared" si="2706"/>
        <v>0</v>
      </c>
      <c r="CD363" s="430">
        <v>0.294289866351475</v>
      </c>
      <c r="CE363" s="433">
        <f t="shared" si="2707"/>
        <v>0</v>
      </c>
      <c r="CF363" s="433">
        <f t="shared" si="2708"/>
        <v>0</v>
      </c>
      <c r="CG363" s="625"/>
      <c r="CH363" s="426">
        <v>5.0</v>
      </c>
      <c r="CI363" s="427" t="s">
        <v>139</v>
      </c>
      <c r="CJ363" s="428" t="s">
        <v>121</v>
      </c>
      <c r="CK363" s="428" t="s">
        <v>152</v>
      </c>
      <c r="CL363" s="429"/>
      <c r="CM363" s="429"/>
      <c r="CN363" s="429">
        <f t="shared" si="2709"/>
        <v>0</v>
      </c>
      <c r="CO363" s="430"/>
      <c r="CP363" s="429">
        <f t="shared" si="2710"/>
        <v>0</v>
      </c>
      <c r="CQ363" s="431"/>
      <c r="CR363" s="432"/>
      <c r="CS363" s="432"/>
      <c r="CT363" s="429">
        <f t="shared" si="2711"/>
        <v>0</v>
      </c>
      <c r="CU363" s="430">
        <v>0.294289866351475</v>
      </c>
      <c r="CV363" s="433">
        <f t="shared" si="2712"/>
        <v>0</v>
      </c>
      <c r="CW363" s="433">
        <f t="shared" si="2713"/>
        <v>0</v>
      </c>
      <c r="CX363" s="625"/>
      <c r="CY363" s="426">
        <v>5.0</v>
      </c>
      <c r="CZ363" s="427" t="s">
        <v>139</v>
      </c>
      <c r="DA363" s="428" t="s">
        <v>121</v>
      </c>
      <c r="DB363" s="428" t="s">
        <v>152</v>
      </c>
      <c r="DC363" s="429"/>
      <c r="DD363" s="429"/>
      <c r="DE363" s="429">
        <f t="shared" si="2714"/>
        <v>0</v>
      </c>
      <c r="DF363" s="430"/>
      <c r="DG363" s="429">
        <f t="shared" si="2715"/>
        <v>0</v>
      </c>
      <c r="DH363" s="431"/>
      <c r="DI363" s="432"/>
      <c r="DJ363" s="432"/>
      <c r="DK363" s="429">
        <f t="shared" si="2716"/>
        <v>0</v>
      </c>
      <c r="DL363" s="430">
        <v>0.294289866351475</v>
      </c>
      <c r="DM363" s="433">
        <f t="shared" si="2717"/>
        <v>0</v>
      </c>
      <c r="DN363" s="433">
        <f t="shared" si="2718"/>
        <v>0</v>
      </c>
      <c r="DO363" s="625"/>
      <c r="DP363" s="426">
        <v>5.0</v>
      </c>
      <c r="DQ363" s="427" t="s">
        <v>139</v>
      </c>
      <c r="DR363" s="428" t="s">
        <v>121</v>
      </c>
      <c r="DS363" s="428" t="s">
        <v>152</v>
      </c>
      <c r="DT363" s="429"/>
      <c r="DU363" s="429"/>
      <c r="DV363" s="429">
        <f t="shared" si="2719"/>
        <v>0</v>
      </c>
      <c r="DW363" s="430"/>
      <c r="DX363" s="429">
        <f t="shared" si="2720"/>
        <v>0</v>
      </c>
      <c r="DY363" s="431"/>
      <c r="DZ363" s="432"/>
      <c r="EA363" s="432"/>
      <c r="EB363" s="429">
        <f t="shared" si="2721"/>
        <v>0</v>
      </c>
      <c r="EC363" s="430">
        <v>0.294289866351475</v>
      </c>
      <c r="ED363" s="433">
        <f t="shared" si="2722"/>
        <v>0</v>
      </c>
      <c r="EE363" s="433">
        <f t="shared" si="2723"/>
        <v>0</v>
      </c>
      <c r="EF363" s="625"/>
      <c r="EG363" s="426">
        <v>5.0</v>
      </c>
      <c r="EH363" s="427" t="s">
        <v>139</v>
      </c>
      <c r="EI363" s="428" t="s">
        <v>121</v>
      </c>
      <c r="EJ363" s="428" t="s">
        <v>152</v>
      </c>
      <c r="EK363" s="429"/>
      <c r="EL363" s="429"/>
      <c r="EM363" s="429">
        <f t="shared" si="2724"/>
        <v>0</v>
      </c>
      <c r="EN363" s="430"/>
      <c r="EO363" s="429">
        <f t="shared" si="2725"/>
        <v>0</v>
      </c>
      <c r="EP363" s="431"/>
      <c r="EQ363" s="432"/>
      <c r="ER363" s="432"/>
      <c r="ES363" s="429">
        <f t="shared" si="2726"/>
        <v>0</v>
      </c>
      <c r="ET363" s="430">
        <v>0.294289866351475</v>
      </c>
      <c r="EU363" s="433">
        <f t="shared" si="2727"/>
        <v>0</v>
      </c>
      <c r="EV363" s="433">
        <f t="shared" si="2728"/>
        <v>0</v>
      </c>
      <c r="EW363" s="625"/>
      <c r="EX363" s="426">
        <v>5.0</v>
      </c>
      <c r="EY363" s="427" t="s">
        <v>139</v>
      </c>
      <c r="EZ363" s="428" t="s">
        <v>121</v>
      </c>
      <c r="FA363" s="428" t="s">
        <v>152</v>
      </c>
      <c r="FB363" s="429"/>
      <c r="FC363" s="429"/>
      <c r="FD363" s="429">
        <f t="shared" si="2729"/>
        <v>0</v>
      </c>
      <c r="FE363" s="430"/>
      <c r="FF363" s="429">
        <f t="shared" si="2730"/>
        <v>0</v>
      </c>
      <c r="FG363" s="431"/>
      <c r="FH363" s="432"/>
      <c r="FI363" s="432"/>
      <c r="FJ363" s="429">
        <f t="shared" si="2731"/>
        <v>0</v>
      </c>
      <c r="FK363" s="430">
        <v>0.294289866351475</v>
      </c>
      <c r="FL363" s="433">
        <f t="shared" si="2732"/>
        <v>0</v>
      </c>
      <c r="FM363" s="433">
        <f t="shared" si="2733"/>
        <v>0</v>
      </c>
      <c r="FN363" s="625"/>
      <c r="FO363" s="426">
        <v>5.0</v>
      </c>
      <c r="FP363" s="427" t="s">
        <v>139</v>
      </c>
      <c r="FQ363" s="428" t="s">
        <v>121</v>
      </c>
      <c r="FR363" s="428" t="s">
        <v>152</v>
      </c>
      <c r="FS363" s="429"/>
      <c r="FT363" s="429"/>
      <c r="FU363" s="429">
        <f t="shared" si="2734"/>
        <v>0</v>
      </c>
      <c r="FV363" s="430"/>
      <c r="FW363" s="429">
        <f t="shared" si="2735"/>
        <v>0</v>
      </c>
      <c r="FX363" s="431"/>
      <c r="FY363" s="432"/>
      <c r="FZ363" s="432"/>
      <c r="GA363" s="429">
        <f t="shared" si="2736"/>
        <v>0</v>
      </c>
      <c r="GB363" s="430">
        <v>0.294289866351475</v>
      </c>
      <c r="GC363" s="433">
        <f t="shared" si="2737"/>
        <v>0</v>
      </c>
      <c r="GD363" s="433">
        <f t="shared" si="2738"/>
        <v>0</v>
      </c>
      <c r="GE363" s="625"/>
      <c r="GF363" s="426">
        <v>5.0</v>
      </c>
      <c r="GG363" s="427" t="s">
        <v>139</v>
      </c>
      <c r="GH363" s="428" t="s">
        <v>121</v>
      </c>
      <c r="GI363" s="428" t="s">
        <v>152</v>
      </c>
      <c r="GJ363" s="429"/>
      <c r="GK363" s="429"/>
      <c r="GL363" s="429">
        <f t="shared" si="2739"/>
        <v>0</v>
      </c>
      <c r="GM363" s="430"/>
      <c r="GN363" s="429">
        <f t="shared" si="2740"/>
        <v>0</v>
      </c>
      <c r="GO363" s="431"/>
      <c r="GP363" s="432"/>
      <c r="GQ363" s="432"/>
      <c r="GR363" s="429">
        <f t="shared" si="2741"/>
        <v>0</v>
      </c>
      <c r="GS363" s="430">
        <v>0.294289866351475</v>
      </c>
      <c r="GT363" s="433">
        <f t="shared" si="2742"/>
        <v>0</v>
      </c>
      <c r="GU363" s="433">
        <f t="shared" si="2743"/>
        <v>0</v>
      </c>
      <c r="GV363" s="625"/>
      <c r="GW363" s="426">
        <v>5.0</v>
      </c>
      <c r="GX363" s="427" t="s">
        <v>139</v>
      </c>
      <c r="GY363" s="428" t="s">
        <v>121</v>
      </c>
      <c r="GZ363" s="428" t="s">
        <v>152</v>
      </c>
      <c r="HA363" s="429"/>
      <c r="HB363" s="429"/>
      <c r="HC363" s="429">
        <f t="shared" si="2744"/>
        <v>0</v>
      </c>
      <c r="HD363" s="430"/>
      <c r="HE363" s="429">
        <f t="shared" si="2745"/>
        <v>0</v>
      </c>
      <c r="HF363" s="431"/>
      <c r="HG363" s="432"/>
      <c r="HH363" s="432"/>
      <c r="HI363" s="429">
        <f t="shared" si="2746"/>
        <v>0</v>
      </c>
      <c r="HJ363" s="430">
        <v>0.294289866351475</v>
      </c>
      <c r="HK363" s="433">
        <f t="shared" si="2747"/>
        <v>0</v>
      </c>
      <c r="HL363" s="433">
        <f t="shared" si="2748"/>
        <v>0</v>
      </c>
      <c r="HM363" s="625"/>
      <c r="HN363" s="426">
        <v>5.0</v>
      </c>
      <c r="HO363" s="427" t="s">
        <v>139</v>
      </c>
      <c r="HP363" s="428" t="s">
        <v>121</v>
      </c>
      <c r="HQ363" s="428" t="s">
        <v>152</v>
      </c>
      <c r="HR363" s="429"/>
      <c r="HS363" s="429"/>
      <c r="HT363" s="429">
        <f t="shared" si="2749"/>
        <v>0</v>
      </c>
      <c r="HU363" s="430"/>
      <c r="HV363" s="429">
        <f t="shared" si="2750"/>
        <v>0</v>
      </c>
      <c r="HW363" s="431"/>
      <c r="HX363" s="432"/>
      <c r="HY363" s="432"/>
      <c r="HZ363" s="429">
        <f t="shared" si="2751"/>
        <v>0</v>
      </c>
      <c r="IA363" s="430">
        <v>0.294289866351475</v>
      </c>
      <c r="IB363" s="433">
        <f t="shared" si="2752"/>
        <v>0</v>
      </c>
      <c r="IC363" s="433">
        <f t="shared" si="2753"/>
        <v>0</v>
      </c>
      <c r="ID363" s="625"/>
      <c r="IE363" s="426">
        <v>5.0</v>
      </c>
      <c r="IF363" s="427" t="s">
        <v>139</v>
      </c>
      <c r="IG363" s="428" t="s">
        <v>121</v>
      </c>
      <c r="IH363" s="428" t="s">
        <v>152</v>
      </c>
      <c r="II363" s="429"/>
      <c r="IJ363" s="429"/>
      <c r="IK363" s="429">
        <f t="shared" si="2754"/>
        <v>0</v>
      </c>
      <c r="IL363" s="430"/>
      <c r="IM363" s="429">
        <f t="shared" si="2755"/>
        <v>0</v>
      </c>
      <c r="IN363" s="431"/>
      <c r="IO363" s="432"/>
      <c r="IP363" s="432"/>
      <c r="IQ363" s="429">
        <f t="shared" si="2756"/>
        <v>0</v>
      </c>
      <c r="IR363" s="430">
        <v>0.294289866351475</v>
      </c>
      <c r="IS363" s="433">
        <f t="shared" si="2757"/>
        <v>0</v>
      </c>
      <c r="IT363" s="433">
        <f t="shared" si="2758"/>
        <v>0</v>
      </c>
      <c r="IU363" s="625"/>
      <c r="IV363" s="426">
        <v>5.0</v>
      </c>
      <c r="IW363" s="427" t="s">
        <v>139</v>
      </c>
      <c r="IX363" s="428" t="s">
        <v>121</v>
      </c>
      <c r="IY363" s="428" t="s">
        <v>152</v>
      </c>
      <c r="IZ363" s="429"/>
      <c r="JA363" s="429"/>
      <c r="JB363" s="429">
        <f t="shared" si="2759"/>
        <v>0</v>
      </c>
      <c r="JC363" s="430"/>
      <c r="JD363" s="429">
        <f t="shared" si="2760"/>
        <v>0</v>
      </c>
      <c r="JE363" s="431"/>
      <c r="JF363" s="432"/>
      <c r="JG363" s="432"/>
      <c r="JH363" s="429">
        <f t="shared" si="2761"/>
        <v>0</v>
      </c>
      <c r="JI363" s="430">
        <v>0.294289866351475</v>
      </c>
      <c r="JJ363" s="433">
        <f t="shared" si="2762"/>
        <v>0</v>
      </c>
      <c r="JK363" s="433">
        <f t="shared" si="2763"/>
        <v>0</v>
      </c>
      <c r="JL363" s="625"/>
      <c r="JM363" s="426">
        <v>5.0</v>
      </c>
      <c r="JN363" s="427" t="s">
        <v>139</v>
      </c>
      <c r="JO363" s="428" t="s">
        <v>121</v>
      </c>
      <c r="JP363" s="428" t="s">
        <v>152</v>
      </c>
      <c r="JQ363" s="429"/>
      <c r="JR363" s="429"/>
      <c r="JS363" s="429">
        <f t="shared" si="2764"/>
        <v>0</v>
      </c>
      <c r="JT363" s="430"/>
      <c r="JU363" s="429">
        <f t="shared" si="2765"/>
        <v>0</v>
      </c>
      <c r="JV363" s="431"/>
      <c r="JW363" s="432"/>
      <c r="JX363" s="432"/>
      <c r="JY363" s="429">
        <f t="shared" si="2766"/>
        <v>0</v>
      </c>
      <c r="JZ363" s="430">
        <v>0.294289866351475</v>
      </c>
      <c r="KA363" s="433">
        <f t="shared" si="2767"/>
        <v>0</v>
      </c>
      <c r="KB363" s="433">
        <f t="shared" si="2768"/>
        <v>0</v>
      </c>
      <c r="KC363" s="625"/>
      <c r="KD363" s="426">
        <v>5.0</v>
      </c>
      <c r="KE363" s="427" t="s">
        <v>139</v>
      </c>
      <c r="KF363" s="428" t="s">
        <v>121</v>
      </c>
      <c r="KG363" s="428" t="s">
        <v>152</v>
      </c>
      <c r="KH363" s="429"/>
      <c r="KI363" s="429"/>
      <c r="KJ363" s="429">
        <f t="shared" si="2769"/>
        <v>0</v>
      </c>
      <c r="KK363" s="430"/>
      <c r="KL363" s="429">
        <f t="shared" si="2770"/>
        <v>0</v>
      </c>
      <c r="KM363" s="431"/>
      <c r="KN363" s="432"/>
      <c r="KO363" s="432"/>
      <c r="KP363" s="429">
        <f t="shared" si="2771"/>
        <v>0</v>
      </c>
      <c r="KQ363" s="430">
        <v>0.294289866351475</v>
      </c>
      <c r="KR363" s="433">
        <f t="shared" si="2772"/>
        <v>0</v>
      </c>
      <c r="KS363" s="433">
        <f t="shared" si="2773"/>
        <v>0</v>
      </c>
      <c r="KT363" s="625"/>
      <c r="KU363" s="436"/>
    </row>
    <row r="364" ht="15.75" customHeight="1">
      <c r="A364" s="426"/>
      <c r="B364" s="446" t="s">
        <v>141</v>
      </c>
      <c r="C364" s="447"/>
      <c r="D364" s="447"/>
      <c r="E364" s="447"/>
      <c r="F364" s="447"/>
      <c r="G364" s="447"/>
      <c r="H364" s="447"/>
      <c r="I364" s="447"/>
      <c r="J364" s="447"/>
      <c r="K364" s="447"/>
      <c r="L364" s="447"/>
      <c r="M364" s="447"/>
      <c r="N364" s="447"/>
      <c r="O364" s="447"/>
      <c r="P364" s="626"/>
      <c r="Q364" s="625"/>
      <c r="R364" s="426"/>
      <c r="S364" s="446" t="s">
        <v>141</v>
      </c>
      <c r="T364" s="447"/>
      <c r="U364" s="447"/>
      <c r="V364" s="447"/>
      <c r="W364" s="447"/>
      <c r="X364" s="447"/>
      <c r="Y364" s="447"/>
      <c r="Z364" s="447"/>
      <c r="AA364" s="447"/>
      <c r="AB364" s="447"/>
      <c r="AC364" s="447"/>
      <c r="AD364" s="447"/>
      <c r="AE364" s="447"/>
      <c r="AF364" s="447"/>
      <c r="AG364" s="626"/>
      <c r="AH364" s="625"/>
      <c r="AI364" s="426"/>
      <c r="AJ364" s="446" t="s">
        <v>141</v>
      </c>
      <c r="AK364" s="447"/>
      <c r="AL364" s="447"/>
      <c r="AM364" s="447"/>
      <c r="AN364" s="447"/>
      <c r="AO364" s="447"/>
      <c r="AP364" s="447"/>
      <c r="AQ364" s="447"/>
      <c r="AR364" s="447"/>
      <c r="AS364" s="447"/>
      <c r="AT364" s="447"/>
      <c r="AU364" s="447"/>
      <c r="AV364" s="447"/>
      <c r="AW364" s="447"/>
      <c r="AX364" s="626"/>
      <c r="AY364" s="625"/>
      <c r="AZ364" s="426"/>
      <c r="BA364" s="446" t="s">
        <v>141</v>
      </c>
      <c r="BB364" s="447"/>
      <c r="BC364" s="447"/>
      <c r="BD364" s="447"/>
      <c r="BE364" s="447"/>
      <c r="BF364" s="447"/>
      <c r="BG364" s="447"/>
      <c r="BH364" s="447"/>
      <c r="BI364" s="447"/>
      <c r="BJ364" s="447"/>
      <c r="BK364" s="447"/>
      <c r="BL364" s="447"/>
      <c r="BM364" s="447"/>
      <c r="BN364" s="447"/>
      <c r="BO364" s="626"/>
      <c r="BP364" s="625"/>
      <c r="BQ364" s="426"/>
      <c r="BR364" s="446" t="s">
        <v>141</v>
      </c>
      <c r="BS364" s="447"/>
      <c r="BT364" s="447"/>
      <c r="BU364" s="447"/>
      <c r="BV364" s="447"/>
      <c r="BW364" s="447"/>
      <c r="BX364" s="447"/>
      <c r="BY364" s="447"/>
      <c r="BZ364" s="447"/>
      <c r="CA364" s="447"/>
      <c r="CB364" s="447"/>
      <c r="CC364" s="447"/>
      <c r="CD364" s="447"/>
      <c r="CE364" s="447"/>
      <c r="CF364" s="626"/>
      <c r="CG364" s="625"/>
      <c r="CH364" s="426"/>
      <c r="CI364" s="446" t="s">
        <v>141</v>
      </c>
      <c r="CJ364" s="447"/>
      <c r="CK364" s="447"/>
      <c r="CL364" s="447"/>
      <c r="CM364" s="447"/>
      <c r="CN364" s="447"/>
      <c r="CO364" s="447"/>
      <c r="CP364" s="447"/>
      <c r="CQ364" s="447"/>
      <c r="CR364" s="447"/>
      <c r="CS364" s="447"/>
      <c r="CT364" s="447"/>
      <c r="CU364" s="447"/>
      <c r="CV364" s="447"/>
      <c r="CW364" s="626"/>
      <c r="CX364" s="625"/>
      <c r="CY364" s="426"/>
      <c r="CZ364" s="446" t="s">
        <v>141</v>
      </c>
      <c r="DA364" s="447"/>
      <c r="DB364" s="447"/>
      <c r="DC364" s="447"/>
      <c r="DD364" s="447"/>
      <c r="DE364" s="447"/>
      <c r="DF364" s="447"/>
      <c r="DG364" s="447"/>
      <c r="DH364" s="447"/>
      <c r="DI364" s="447"/>
      <c r="DJ364" s="447"/>
      <c r="DK364" s="447"/>
      <c r="DL364" s="447"/>
      <c r="DM364" s="447"/>
      <c r="DN364" s="626"/>
      <c r="DO364" s="625"/>
      <c r="DP364" s="426"/>
      <c r="DQ364" s="446" t="s">
        <v>141</v>
      </c>
      <c r="DR364" s="447"/>
      <c r="DS364" s="447"/>
      <c r="DT364" s="447"/>
      <c r="DU364" s="447"/>
      <c r="DV364" s="447"/>
      <c r="DW364" s="447"/>
      <c r="DX364" s="447"/>
      <c r="DY364" s="447"/>
      <c r="DZ364" s="447"/>
      <c r="EA364" s="447"/>
      <c r="EB364" s="447"/>
      <c r="EC364" s="447"/>
      <c r="ED364" s="447"/>
      <c r="EE364" s="626"/>
      <c r="EF364" s="625"/>
      <c r="EG364" s="426"/>
      <c r="EH364" s="446" t="s">
        <v>141</v>
      </c>
      <c r="EI364" s="447"/>
      <c r="EJ364" s="447"/>
      <c r="EK364" s="447"/>
      <c r="EL364" s="447"/>
      <c r="EM364" s="447"/>
      <c r="EN364" s="447"/>
      <c r="EO364" s="447"/>
      <c r="EP364" s="447"/>
      <c r="EQ364" s="447"/>
      <c r="ER364" s="447"/>
      <c r="ES364" s="447"/>
      <c r="ET364" s="447"/>
      <c r="EU364" s="447"/>
      <c r="EV364" s="626"/>
      <c r="EW364" s="625"/>
      <c r="EX364" s="426"/>
      <c r="EY364" s="446" t="s">
        <v>141</v>
      </c>
      <c r="EZ364" s="447"/>
      <c r="FA364" s="447"/>
      <c r="FB364" s="447"/>
      <c r="FC364" s="447"/>
      <c r="FD364" s="447"/>
      <c r="FE364" s="447"/>
      <c r="FF364" s="447"/>
      <c r="FG364" s="447"/>
      <c r="FH364" s="447"/>
      <c r="FI364" s="447"/>
      <c r="FJ364" s="447"/>
      <c r="FK364" s="447"/>
      <c r="FL364" s="447"/>
      <c r="FM364" s="626"/>
      <c r="FN364" s="625"/>
      <c r="FO364" s="426"/>
      <c r="FP364" s="446" t="s">
        <v>141</v>
      </c>
      <c r="FQ364" s="447"/>
      <c r="FR364" s="447"/>
      <c r="FS364" s="447"/>
      <c r="FT364" s="447"/>
      <c r="FU364" s="447"/>
      <c r="FV364" s="447"/>
      <c r="FW364" s="447"/>
      <c r="FX364" s="447"/>
      <c r="FY364" s="447"/>
      <c r="FZ364" s="447"/>
      <c r="GA364" s="447"/>
      <c r="GB364" s="447"/>
      <c r="GC364" s="447"/>
      <c r="GD364" s="626"/>
      <c r="GE364" s="625"/>
      <c r="GF364" s="426"/>
      <c r="GG364" s="446" t="s">
        <v>141</v>
      </c>
      <c r="GH364" s="447"/>
      <c r="GI364" s="447"/>
      <c r="GJ364" s="447"/>
      <c r="GK364" s="447"/>
      <c r="GL364" s="447"/>
      <c r="GM364" s="447"/>
      <c r="GN364" s="447"/>
      <c r="GO364" s="447"/>
      <c r="GP364" s="447"/>
      <c r="GQ364" s="447"/>
      <c r="GR364" s="447"/>
      <c r="GS364" s="447"/>
      <c r="GT364" s="447"/>
      <c r="GU364" s="626"/>
      <c r="GV364" s="625"/>
      <c r="GW364" s="426"/>
      <c r="GX364" s="446" t="s">
        <v>141</v>
      </c>
      <c r="GY364" s="447"/>
      <c r="GZ364" s="447"/>
      <c r="HA364" s="447"/>
      <c r="HB364" s="447"/>
      <c r="HC364" s="447"/>
      <c r="HD364" s="447"/>
      <c r="HE364" s="447"/>
      <c r="HF364" s="447"/>
      <c r="HG364" s="447"/>
      <c r="HH364" s="447"/>
      <c r="HI364" s="447"/>
      <c r="HJ364" s="447"/>
      <c r="HK364" s="447"/>
      <c r="HL364" s="626"/>
      <c r="HM364" s="625"/>
      <c r="HN364" s="426"/>
      <c r="HO364" s="446" t="s">
        <v>141</v>
      </c>
      <c r="HP364" s="447"/>
      <c r="HQ364" s="447"/>
      <c r="HR364" s="447"/>
      <c r="HS364" s="447"/>
      <c r="HT364" s="447"/>
      <c r="HU364" s="447"/>
      <c r="HV364" s="447"/>
      <c r="HW364" s="447"/>
      <c r="HX364" s="447"/>
      <c r="HY364" s="447"/>
      <c r="HZ364" s="447"/>
      <c r="IA364" s="447"/>
      <c r="IB364" s="447"/>
      <c r="IC364" s="626"/>
      <c r="ID364" s="625"/>
      <c r="IE364" s="426"/>
      <c r="IF364" s="446" t="s">
        <v>141</v>
      </c>
      <c r="IG364" s="447"/>
      <c r="IH364" s="447"/>
      <c r="II364" s="447"/>
      <c r="IJ364" s="447"/>
      <c r="IK364" s="447"/>
      <c r="IL364" s="447"/>
      <c r="IM364" s="447"/>
      <c r="IN364" s="447"/>
      <c r="IO364" s="447"/>
      <c r="IP364" s="447"/>
      <c r="IQ364" s="447"/>
      <c r="IR364" s="447"/>
      <c r="IS364" s="447"/>
      <c r="IT364" s="626"/>
      <c r="IU364" s="625"/>
      <c r="IV364" s="426"/>
      <c r="IW364" s="446" t="s">
        <v>141</v>
      </c>
      <c r="IX364" s="447"/>
      <c r="IY364" s="447"/>
      <c r="IZ364" s="447"/>
      <c r="JA364" s="447"/>
      <c r="JB364" s="447"/>
      <c r="JC364" s="447"/>
      <c r="JD364" s="447"/>
      <c r="JE364" s="447"/>
      <c r="JF364" s="447"/>
      <c r="JG364" s="447"/>
      <c r="JH364" s="447"/>
      <c r="JI364" s="447"/>
      <c r="JJ364" s="447"/>
      <c r="JK364" s="626"/>
      <c r="JL364" s="625"/>
      <c r="JM364" s="426"/>
      <c r="JN364" s="446" t="s">
        <v>141</v>
      </c>
      <c r="JO364" s="447"/>
      <c r="JP364" s="447"/>
      <c r="JQ364" s="447"/>
      <c r="JR364" s="447"/>
      <c r="JS364" s="447"/>
      <c r="JT364" s="447"/>
      <c r="JU364" s="447"/>
      <c r="JV364" s="447"/>
      <c r="JW364" s="447"/>
      <c r="JX364" s="447"/>
      <c r="JY364" s="447"/>
      <c r="JZ364" s="447"/>
      <c r="KA364" s="447"/>
      <c r="KB364" s="626"/>
      <c r="KC364" s="625"/>
      <c r="KD364" s="426"/>
      <c r="KE364" s="446" t="s">
        <v>141</v>
      </c>
      <c r="KF364" s="447"/>
      <c r="KG364" s="447"/>
      <c r="KH364" s="447"/>
      <c r="KI364" s="447"/>
      <c r="KJ364" s="447"/>
      <c r="KK364" s="447"/>
      <c r="KL364" s="447"/>
      <c r="KM364" s="447"/>
      <c r="KN364" s="447"/>
      <c r="KO364" s="447"/>
      <c r="KP364" s="447"/>
      <c r="KQ364" s="447"/>
      <c r="KR364" s="447"/>
      <c r="KS364" s="626"/>
      <c r="KT364" s="625"/>
      <c r="KU364" s="436"/>
    </row>
    <row r="365" ht="15.75" customHeight="1">
      <c r="A365" s="426">
        <v>1.0</v>
      </c>
      <c r="B365" s="427" t="s">
        <v>155</v>
      </c>
      <c r="C365" s="428" t="s">
        <v>121</v>
      </c>
      <c r="D365" s="428" t="s">
        <v>152</v>
      </c>
      <c r="E365" s="429"/>
      <c r="F365" s="429"/>
      <c r="G365" s="429">
        <f t="shared" ref="G365:G368" si="2774">IFERROR(E365*F365/1000000,0)</f>
        <v>0</v>
      </c>
      <c r="H365" s="430"/>
      <c r="I365" s="429">
        <f t="shared" ref="I365:I368" si="2775">IFERROR(+G365*H365,"")</f>
        <v>0</v>
      </c>
      <c r="J365" s="431"/>
      <c r="K365" s="432"/>
      <c r="L365" s="432"/>
      <c r="M365" s="429">
        <f t="shared" ref="M365:M368" si="2776">IFERROR(+(IF(G365="","0",G365))+(IF(I365="","0",I365))+(IF(L365="","0",L365)),"")</f>
        <v>0</v>
      </c>
      <c r="N365" s="430">
        <v>0.294289866351475</v>
      </c>
      <c r="O365" s="433">
        <f t="shared" ref="O365:O368" si="2777">IFERROR(+N365*(M365-L365),"")</f>
        <v>0</v>
      </c>
      <c r="P365" s="433">
        <f t="shared" ref="P365:P368" si="2778">IFERROR(+(IF(M365="","0",M365))-(IF(O365="","0",O365)),"")</f>
        <v>0</v>
      </c>
      <c r="Q365" s="625"/>
      <c r="R365" s="426">
        <v>1.0</v>
      </c>
      <c r="S365" s="427" t="s">
        <v>155</v>
      </c>
      <c r="T365" s="428" t="s">
        <v>121</v>
      </c>
      <c r="U365" s="428" t="s">
        <v>152</v>
      </c>
      <c r="V365" s="429"/>
      <c r="W365" s="429"/>
      <c r="X365" s="429">
        <f t="shared" ref="X365:X368" si="2779">IFERROR(V365*W365/1000000,0)</f>
        <v>0</v>
      </c>
      <c r="Y365" s="430"/>
      <c r="Z365" s="429">
        <f t="shared" ref="Z365:Z368" si="2780">IFERROR(+X365*Y365,"")</f>
        <v>0</v>
      </c>
      <c r="AA365" s="431"/>
      <c r="AB365" s="432"/>
      <c r="AC365" s="432"/>
      <c r="AD365" s="429">
        <f t="shared" ref="AD365:AD368" si="2781">IFERROR(+(IF(X365="","0",X365))+(IF(Z365="","0",Z365))+(IF(AC365="","0",AC365)),"")</f>
        <v>0</v>
      </c>
      <c r="AE365" s="430">
        <v>0.294289866351475</v>
      </c>
      <c r="AF365" s="433">
        <f t="shared" ref="AF365:AF368" si="2782">IFERROR(+AE365*(AD365-AC365),"")</f>
        <v>0</v>
      </c>
      <c r="AG365" s="433">
        <f t="shared" ref="AG365:AG368" si="2783">IFERROR(+(IF(AD365="","0",AD365))-(IF(AF365="","0",AF365)),"")</f>
        <v>0</v>
      </c>
      <c r="AH365" s="625"/>
      <c r="AI365" s="426">
        <v>1.0</v>
      </c>
      <c r="AJ365" s="427" t="s">
        <v>155</v>
      </c>
      <c r="AK365" s="428" t="s">
        <v>121</v>
      </c>
      <c r="AL365" s="428" t="s">
        <v>152</v>
      </c>
      <c r="AM365" s="429"/>
      <c r="AN365" s="429"/>
      <c r="AO365" s="429">
        <f t="shared" ref="AO365:AO368" si="2784">IFERROR(AM365*AN365/1000000,0)</f>
        <v>0</v>
      </c>
      <c r="AP365" s="430"/>
      <c r="AQ365" s="429">
        <f t="shared" ref="AQ365:AQ368" si="2785">IFERROR(+AO365*AP365,"")</f>
        <v>0</v>
      </c>
      <c r="AR365" s="431"/>
      <c r="AS365" s="432"/>
      <c r="AT365" s="432"/>
      <c r="AU365" s="429">
        <f t="shared" ref="AU365:AU368" si="2786">IFERROR(+(IF(AO365="","0",AO365))+(IF(AQ365="","0",AQ365))+(IF(AT365="","0",AT365)),"")</f>
        <v>0</v>
      </c>
      <c r="AV365" s="430">
        <v>0.294289866351475</v>
      </c>
      <c r="AW365" s="433">
        <f t="shared" ref="AW365:AW368" si="2787">IFERROR(+AV365*(AU365-AT365),"")</f>
        <v>0</v>
      </c>
      <c r="AX365" s="433">
        <f t="shared" ref="AX365:AX368" si="2788">IFERROR(+(IF(AU365="","0",AU365))-(IF(AW365="","0",AW365)),"")</f>
        <v>0</v>
      </c>
      <c r="AY365" s="625"/>
      <c r="AZ365" s="426">
        <v>1.0</v>
      </c>
      <c r="BA365" s="427" t="s">
        <v>155</v>
      </c>
      <c r="BB365" s="428" t="s">
        <v>121</v>
      </c>
      <c r="BC365" s="428" t="s">
        <v>152</v>
      </c>
      <c r="BD365" s="429"/>
      <c r="BE365" s="429"/>
      <c r="BF365" s="429">
        <f t="shared" ref="BF365:BF368" si="2789">IFERROR(BD365*BE365/1000000,0)</f>
        <v>0</v>
      </c>
      <c r="BG365" s="430"/>
      <c r="BH365" s="429">
        <f t="shared" ref="BH365:BH368" si="2790">IFERROR(+BF365*BG365,"")</f>
        <v>0</v>
      </c>
      <c r="BI365" s="431"/>
      <c r="BJ365" s="432"/>
      <c r="BK365" s="432"/>
      <c r="BL365" s="429">
        <f t="shared" ref="BL365:BL368" si="2791">IFERROR(+(IF(BF365="","0",BF365))+(IF(BH365="","0",BH365))+(IF(BK365="","0",BK365)),"")</f>
        <v>0</v>
      </c>
      <c r="BM365" s="430">
        <v>0.294289866351475</v>
      </c>
      <c r="BN365" s="433">
        <f t="shared" ref="BN365:BN368" si="2792">IFERROR(+BM365*(BL365-BK365),"")</f>
        <v>0</v>
      </c>
      <c r="BO365" s="433">
        <f t="shared" ref="BO365:BO368" si="2793">IFERROR(+(IF(BL365="","0",BL365))-(IF(BN365="","0",BN365)),"")</f>
        <v>0</v>
      </c>
      <c r="BP365" s="625"/>
      <c r="BQ365" s="426">
        <v>1.0</v>
      </c>
      <c r="BR365" s="427" t="s">
        <v>155</v>
      </c>
      <c r="BS365" s="428" t="s">
        <v>121</v>
      </c>
      <c r="BT365" s="428" t="s">
        <v>152</v>
      </c>
      <c r="BU365" s="429"/>
      <c r="BV365" s="429"/>
      <c r="BW365" s="429">
        <f t="shared" ref="BW365:BW368" si="2794">IFERROR(BU365*BV365/1000000,0)</f>
        <v>0</v>
      </c>
      <c r="BX365" s="430"/>
      <c r="BY365" s="429">
        <f t="shared" ref="BY365:BY368" si="2795">IFERROR(+BW365*BX365,"")</f>
        <v>0</v>
      </c>
      <c r="BZ365" s="431"/>
      <c r="CA365" s="432"/>
      <c r="CB365" s="432"/>
      <c r="CC365" s="429">
        <f t="shared" ref="CC365:CC368" si="2796">IFERROR(+(IF(BW365="","0",BW365))+(IF(BY365="","0",BY365))+(IF(CB365="","0",CB365)),"")</f>
        <v>0</v>
      </c>
      <c r="CD365" s="430">
        <v>0.294289866351475</v>
      </c>
      <c r="CE365" s="433">
        <f t="shared" ref="CE365:CE368" si="2797">IFERROR(+CD365*(CC365-CB365),"")</f>
        <v>0</v>
      </c>
      <c r="CF365" s="433">
        <f t="shared" ref="CF365:CF368" si="2798">IFERROR(+(IF(CC365="","0",CC365))-(IF(CE365="","0",CE365)),"")</f>
        <v>0</v>
      </c>
      <c r="CG365" s="625"/>
      <c r="CH365" s="426">
        <v>1.0</v>
      </c>
      <c r="CI365" s="427" t="s">
        <v>155</v>
      </c>
      <c r="CJ365" s="428" t="s">
        <v>121</v>
      </c>
      <c r="CK365" s="428" t="s">
        <v>152</v>
      </c>
      <c r="CL365" s="429"/>
      <c r="CM365" s="429"/>
      <c r="CN365" s="429">
        <f t="shared" ref="CN365:CN368" si="2799">IFERROR(CL365*CM365/1000000,0)</f>
        <v>0</v>
      </c>
      <c r="CO365" s="430"/>
      <c r="CP365" s="429">
        <f t="shared" ref="CP365:CP368" si="2800">IFERROR(+CN365*CO365,"")</f>
        <v>0</v>
      </c>
      <c r="CQ365" s="431"/>
      <c r="CR365" s="432"/>
      <c r="CS365" s="432"/>
      <c r="CT365" s="429">
        <f t="shared" ref="CT365:CT368" si="2801">IFERROR(+(IF(CN365="","0",CN365))+(IF(CP365="","0",CP365))+(IF(CS365="","0",CS365)),"")</f>
        <v>0</v>
      </c>
      <c r="CU365" s="430">
        <v>0.294289866351475</v>
      </c>
      <c r="CV365" s="433">
        <f t="shared" ref="CV365:CV368" si="2802">IFERROR(+CU365*(CT365-CS365),"")</f>
        <v>0</v>
      </c>
      <c r="CW365" s="433">
        <f t="shared" ref="CW365:CW368" si="2803">IFERROR(+(IF(CT365="","0",CT365))-(IF(CV365="","0",CV365)),"")</f>
        <v>0</v>
      </c>
      <c r="CX365" s="625"/>
      <c r="CY365" s="426">
        <v>1.0</v>
      </c>
      <c r="CZ365" s="427" t="s">
        <v>155</v>
      </c>
      <c r="DA365" s="428" t="s">
        <v>121</v>
      </c>
      <c r="DB365" s="428" t="s">
        <v>152</v>
      </c>
      <c r="DC365" s="429"/>
      <c r="DD365" s="429"/>
      <c r="DE365" s="429">
        <f t="shared" ref="DE365:DE368" si="2804">IFERROR(DC365*DD365/1000000,0)</f>
        <v>0</v>
      </c>
      <c r="DF365" s="430"/>
      <c r="DG365" s="429">
        <f t="shared" ref="DG365:DG368" si="2805">IFERROR(+DE365*DF365,"")</f>
        <v>0</v>
      </c>
      <c r="DH365" s="431"/>
      <c r="DI365" s="432"/>
      <c r="DJ365" s="432"/>
      <c r="DK365" s="429">
        <f t="shared" ref="DK365:DK368" si="2806">IFERROR(+(IF(DE365="","0",DE365))+(IF(DG365="","0",DG365))+(IF(DJ365="","0",DJ365)),"")</f>
        <v>0</v>
      </c>
      <c r="DL365" s="430">
        <v>0.294289866351475</v>
      </c>
      <c r="DM365" s="433">
        <f t="shared" ref="DM365:DM368" si="2807">IFERROR(+DL365*(DK365-DJ365),"")</f>
        <v>0</v>
      </c>
      <c r="DN365" s="433">
        <f t="shared" ref="DN365:DN368" si="2808">IFERROR(+(IF(DK365="","0",DK365))-(IF(DM365="","0",DM365)),"")</f>
        <v>0</v>
      </c>
      <c r="DO365" s="625"/>
      <c r="DP365" s="426">
        <v>1.0</v>
      </c>
      <c r="DQ365" s="427" t="s">
        <v>155</v>
      </c>
      <c r="DR365" s="428" t="s">
        <v>121</v>
      </c>
      <c r="DS365" s="428" t="s">
        <v>152</v>
      </c>
      <c r="DT365" s="429"/>
      <c r="DU365" s="429"/>
      <c r="DV365" s="429">
        <f t="shared" ref="DV365:DV368" si="2809">IFERROR(DT365*DU365/1000000,0)</f>
        <v>0</v>
      </c>
      <c r="DW365" s="430"/>
      <c r="DX365" s="429">
        <f t="shared" ref="DX365:DX368" si="2810">IFERROR(+DV365*DW365,"")</f>
        <v>0</v>
      </c>
      <c r="DY365" s="431"/>
      <c r="DZ365" s="432"/>
      <c r="EA365" s="432"/>
      <c r="EB365" s="429">
        <f t="shared" ref="EB365:EB368" si="2811">IFERROR(+(IF(DV365="","0",DV365))+(IF(DX365="","0",DX365))+(IF(EA365="","0",EA365)),"")</f>
        <v>0</v>
      </c>
      <c r="EC365" s="430">
        <v>0.294289866351475</v>
      </c>
      <c r="ED365" s="433">
        <f t="shared" ref="ED365:ED368" si="2812">IFERROR(+EC365*(EB365-EA365),"")</f>
        <v>0</v>
      </c>
      <c r="EE365" s="433">
        <f t="shared" ref="EE365:EE368" si="2813">IFERROR(+(IF(EB365="","0",EB365))-(IF(ED365="","0",ED365)),"")</f>
        <v>0</v>
      </c>
      <c r="EF365" s="625"/>
      <c r="EG365" s="426">
        <v>1.0</v>
      </c>
      <c r="EH365" s="427" t="s">
        <v>155</v>
      </c>
      <c r="EI365" s="428" t="s">
        <v>121</v>
      </c>
      <c r="EJ365" s="428" t="s">
        <v>152</v>
      </c>
      <c r="EK365" s="429"/>
      <c r="EL365" s="429"/>
      <c r="EM365" s="429">
        <f t="shared" ref="EM365:EM368" si="2814">IFERROR(EK365*EL365/1000000,0)</f>
        <v>0</v>
      </c>
      <c r="EN365" s="430"/>
      <c r="EO365" s="429">
        <f t="shared" ref="EO365:EO368" si="2815">IFERROR(+EM365*EN365,"")</f>
        <v>0</v>
      </c>
      <c r="EP365" s="431"/>
      <c r="EQ365" s="432"/>
      <c r="ER365" s="432"/>
      <c r="ES365" s="429">
        <f t="shared" ref="ES365:ES368" si="2816">IFERROR(+(IF(EM365="","0",EM365))+(IF(EO365="","0",EO365))+(IF(ER365="","0",ER365)),"")</f>
        <v>0</v>
      </c>
      <c r="ET365" s="430">
        <v>0.294289866351475</v>
      </c>
      <c r="EU365" s="433">
        <f t="shared" ref="EU365:EU368" si="2817">IFERROR(+ET365*(ES365-ER365),"")</f>
        <v>0</v>
      </c>
      <c r="EV365" s="433">
        <f t="shared" ref="EV365:EV368" si="2818">IFERROR(+(IF(ES365="","0",ES365))-(IF(EU365="","0",EU365)),"")</f>
        <v>0</v>
      </c>
      <c r="EW365" s="625"/>
      <c r="EX365" s="426">
        <v>1.0</v>
      </c>
      <c r="EY365" s="427" t="s">
        <v>155</v>
      </c>
      <c r="EZ365" s="428" t="s">
        <v>121</v>
      </c>
      <c r="FA365" s="428" t="s">
        <v>152</v>
      </c>
      <c r="FB365" s="429"/>
      <c r="FC365" s="429"/>
      <c r="FD365" s="429">
        <f t="shared" ref="FD365:FD368" si="2819">IFERROR(FB365*FC365/1000000,0)</f>
        <v>0</v>
      </c>
      <c r="FE365" s="430"/>
      <c r="FF365" s="429">
        <f t="shared" ref="FF365:FF368" si="2820">IFERROR(+FD365*FE365,"")</f>
        <v>0</v>
      </c>
      <c r="FG365" s="431"/>
      <c r="FH365" s="432"/>
      <c r="FI365" s="432"/>
      <c r="FJ365" s="429">
        <f t="shared" ref="FJ365:FJ368" si="2821">IFERROR(+(IF(FD365="","0",FD365))+(IF(FF365="","0",FF365))+(IF(FI365="","0",FI365)),"")</f>
        <v>0</v>
      </c>
      <c r="FK365" s="430">
        <v>0.294289866351475</v>
      </c>
      <c r="FL365" s="433">
        <f t="shared" ref="FL365:FL368" si="2822">IFERROR(+FK365*(FJ365-FI365),"")</f>
        <v>0</v>
      </c>
      <c r="FM365" s="433">
        <f t="shared" ref="FM365:FM368" si="2823">IFERROR(+(IF(FJ365="","0",FJ365))-(IF(FL365="","0",FL365)),"")</f>
        <v>0</v>
      </c>
      <c r="FN365" s="625"/>
      <c r="FO365" s="426">
        <v>1.0</v>
      </c>
      <c r="FP365" s="427" t="s">
        <v>155</v>
      </c>
      <c r="FQ365" s="428" t="s">
        <v>121</v>
      </c>
      <c r="FR365" s="428" t="s">
        <v>152</v>
      </c>
      <c r="FS365" s="429"/>
      <c r="FT365" s="429"/>
      <c r="FU365" s="429">
        <f t="shared" ref="FU365:FU368" si="2824">IFERROR(FS365*FT365/1000000,0)</f>
        <v>0</v>
      </c>
      <c r="FV365" s="430"/>
      <c r="FW365" s="429">
        <f t="shared" ref="FW365:FW368" si="2825">IFERROR(+FU365*FV365,"")</f>
        <v>0</v>
      </c>
      <c r="FX365" s="431"/>
      <c r="FY365" s="432"/>
      <c r="FZ365" s="432"/>
      <c r="GA365" s="429">
        <f t="shared" ref="GA365:GA368" si="2826">IFERROR(+(IF(FU365="","0",FU365))+(IF(FW365="","0",FW365))+(IF(FZ365="","0",FZ365)),"")</f>
        <v>0</v>
      </c>
      <c r="GB365" s="430">
        <v>0.294289866351475</v>
      </c>
      <c r="GC365" s="433">
        <f t="shared" ref="GC365:GC368" si="2827">IFERROR(+GB365*(GA365-FZ365),"")</f>
        <v>0</v>
      </c>
      <c r="GD365" s="433">
        <f t="shared" ref="GD365:GD368" si="2828">IFERROR(+(IF(GA365="","0",GA365))-(IF(GC365="","0",GC365)),"")</f>
        <v>0</v>
      </c>
      <c r="GE365" s="625"/>
      <c r="GF365" s="426">
        <v>1.0</v>
      </c>
      <c r="GG365" s="427" t="s">
        <v>155</v>
      </c>
      <c r="GH365" s="428" t="s">
        <v>121</v>
      </c>
      <c r="GI365" s="428" t="s">
        <v>152</v>
      </c>
      <c r="GJ365" s="429"/>
      <c r="GK365" s="429"/>
      <c r="GL365" s="429">
        <f t="shared" ref="GL365:GL368" si="2829">IFERROR(GJ365*GK365/1000000,0)</f>
        <v>0</v>
      </c>
      <c r="GM365" s="430"/>
      <c r="GN365" s="429">
        <f t="shared" ref="GN365:GN368" si="2830">IFERROR(+GL365*GM365,"")</f>
        <v>0</v>
      </c>
      <c r="GO365" s="431"/>
      <c r="GP365" s="432"/>
      <c r="GQ365" s="432"/>
      <c r="GR365" s="429">
        <f t="shared" ref="GR365:GR368" si="2831">IFERROR(+(IF(GL365="","0",GL365))+(IF(GN365="","0",GN365))+(IF(GQ365="","0",GQ365)),"")</f>
        <v>0</v>
      </c>
      <c r="GS365" s="430">
        <v>0.294289866351475</v>
      </c>
      <c r="GT365" s="433">
        <f t="shared" ref="GT365:GT368" si="2832">IFERROR(+GS365*(GR365-GQ365),"")</f>
        <v>0</v>
      </c>
      <c r="GU365" s="433">
        <f t="shared" ref="GU365:GU368" si="2833">IFERROR(+(IF(GR365="","0",GR365))-(IF(GT365="","0",GT365)),"")</f>
        <v>0</v>
      </c>
      <c r="GV365" s="625"/>
      <c r="GW365" s="426">
        <v>1.0</v>
      </c>
      <c r="GX365" s="427" t="s">
        <v>155</v>
      </c>
      <c r="GY365" s="428" t="s">
        <v>121</v>
      </c>
      <c r="GZ365" s="428" t="s">
        <v>152</v>
      </c>
      <c r="HA365" s="429"/>
      <c r="HB365" s="429"/>
      <c r="HC365" s="429">
        <f t="shared" ref="HC365:HC368" si="2834">IFERROR(HA365*HB365/1000000,0)</f>
        <v>0</v>
      </c>
      <c r="HD365" s="430"/>
      <c r="HE365" s="429">
        <f t="shared" ref="HE365:HE368" si="2835">IFERROR(+HC365*HD365,"")</f>
        <v>0</v>
      </c>
      <c r="HF365" s="431"/>
      <c r="HG365" s="432"/>
      <c r="HH365" s="432"/>
      <c r="HI365" s="429">
        <f t="shared" ref="HI365:HI368" si="2836">IFERROR(+(IF(HC365="","0",HC365))+(IF(HE365="","0",HE365))+(IF(HH365="","0",HH365)),"")</f>
        <v>0</v>
      </c>
      <c r="HJ365" s="430">
        <v>0.294289866351475</v>
      </c>
      <c r="HK365" s="433">
        <f t="shared" ref="HK365:HK368" si="2837">IFERROR(+HJ365*(HI365-HH365),"")</f>
        <v>0</v>
      </c>
      <c r="HL365" s="433">
        <f t="shared" ref="HL365:HL368" si="2838">IFERROR(+(IF(HI365="","0",HI365))-(IF(HK365="","0",HK365)),"")</f>
        <v>0</v>
      </c>
      <c r="HM365" s="625"/>
      <c r="HN365" s="426">
        <v>1.0</v>
      </c>
      <c r="HO365" s="427" t="s">
        <v>155</v>
      </c>
      <c r="HP365" s="428" t="s">
        <v>121</v>
      </c>
      <c r="HQ365" s="428" t="s">
        <v>152</v>
      </c>
      <c r="HR365" s="429"/>
      <c r="HS365" s="429"/>
      <c r="HT365" s="429">
        <f t="shared" ref="HT365:HT368" si="2839">IFERROR(HR365*HS365/1000000,0)</f>
        <v>0</v>
      </c>
      <c r="HU365" s="430"/>
      <c r="HV365" s="429">
        <f t="shared" ref="HV365:HV368" si="2840">IFERROR(+HT365*HU365,"")</f>
        <v>0</v>
      </c>
      <c r="HW365" s="431"/>
      <c r="HX365" s="432"/>
      <c r="HY365" s="432"/>
      <c r="HZ365" s="429">
        <f t="shared" ref="HZ365:HZ368" si="2841">IFERROR(+(IF(HT365="","0",HT365))+(IF(HV365="","0",HV365))+(IF(HY365="","0",HY365)),"")</f>
        <v>0</v>
      </c>
      <c r="IA365" s="430">
        <v>0.294289866351475</v>
      </c>
      <c r="IB365" s="433">
        <f t="shared" ref="IB365:IB368" si="2842">IFERROR(+IA365*(HZ365-HY365),"")</f>
        <v>0</v>
      </c>
      <c r="IC365" s="433">
        <f t="shared" ref="IC365:IC368" si="2843">IFERROR(+(IF(HZ365="","0",HZ365))-(IF(IB365="","0",IB365)),"")</f>
        <v>0</v>
      </c>
      <c r="ID365" s="625"/>
      <c r="IE365" s="426">
        <v>1.0</v>
      </c>
      <c r="IF365" s="427" t="s">
        <v>155</v>
      </c>
      <c r="IG365" s="428" t="s">
        <v>121</v>
      </c>
      <c r="IH365" s="428" t="s">
        <v>152</v>
      </c>
      <c r="II365" s="429"/>
      <c r="IJ365" s="429"/>
      <c r="IK365" s="429">
        <f t="shared" ref="IK365:IK368" si="2844">IFERROR(II365*IJ365/1000000,0)</f>
        <v>0</v>
      </c>
      <c r="IL365" s="430"/>
      <c r="IM365" s="429">
        <f t="shared" ref="IM365:IM368" si="2845">IFERROR(+IK365*IL365,"")</f>
        <v>0</v>
      </c>
      <c r="IN365" s="431"/>
      <c r="IO365" s="432"/>
      <c r="IP365" s="432"/>
      <c r="IQ365" s="429">
        <f t="shared" ref="IQ365:IQ368" si="2846">IFERROR(+(IF(IK365="","0",IK365))+(IF(IM365="","0",IM365))+(IF(IP365="","0",IP365)),"")</f>
        <v>0</v>
      </c>
      <c r="IR365" s="430">
        <v>0.294289866351475</v>
      </c>
      <c r="IS365" s="433">
        <f t="shared" ref="IS365:IS368" si="2847">IFERROR(+IR365*(IQ365-IP365),"")</f>
        <v>0</v>
      </c>
      <c r="IT365" s="433">
        <f t="shared" ref="IT365:IT368" si="2848">IFERROR(+(IF(IQ365="","0",IQ365))-(IF(IS365="","0",IS365)),"")</f>
        <v>0</v>
      </c>
      <c r="IU365" s="625"/>
      <c r="IV365" s="426">
        <v>1.0</v>
      </c>
      <c r="IW365" s="427" t="s">
        <v>155</v>
      </c>
      <c r="IX365" s="428" t="s">
        <v>121</v>
      </c>
      <c r="IY365" s="428" t="s">
        <v>152</v>
      </c>
      <c r="IZ365" s="429"/>
      <c r="JA365" s="429"/>
      <c r="JB365" s="429">
        <f t="shared" ref="JB365:JB368" si="2849">IFERROR(IZ365*JA365/1000000,0)</f>
        <v>0</v>
      </c>
      <c r="JC365" s="430"/>
      <c r="JD365" s="429">
        <f t="shared" ref="JD365:JD368" si="2850">IFERROR(+JB365*JC365,"")</f>
        <v>0</v>
      </c>
      <c r="JE365" s="431"/>
      <c r="JF365" s="432"/>
      <c r="JG365" s="432"/>
      <c r="JH365" s="429">
        <f t="shared" ref="JH365:JH368" si="2851">IFERROR(+(IF(JB365="","0",JB365))+(IF(JD365="","0",JD365))+(IF(JG365="","0",JG365)),"")</f>
        <v>0</v>
      </c>
      <c r="JI365" s="430">
        <v>0.294289866351475</v>
      </c>
      <c r="JJ365" s="433">
        <f t="shared" ref="JJ365:JJ368" si="2852">IFERROR(+JI365*(JH365-JG365),"")</f>
        <v>0</v>
      </c>
      <c r="JK365" s="433">
        <f t="shared" ref="JK365:JK368" si="2853">IFERROR(+(IF(JH365="","0",JH365))-(IF(JJ365="","0",JJ365)),"")</f>
        <v>0</v>
      </c>
      <c r="JL365" s="625"/>
      <c r="JM365" s="426">
        <v>1.0</v>
      </c>
      <c r="JN365" s="427" t="s">
        <v>155</v>
      </c>
      <c r="JO365" s="428" t="s">
        <v>121</v>
      </c>
      <c r="JP365" s="428" t="s">
        <v>152</v>
      </c>
      <c r="JQ365" s="429"/>
      <c r="JR365" s="429"/>
      <c r="JS365" s="429">
        <f t="shared" ref="JS365:JS368" si="2854">IFERROR(JQ365*JR365/1000000,0)</f>
        <v>0</v>
      </c>
      <c r="JT365" s="430"/>
      <c r="JU365" s="429">
        <f t="shared" ref="JU365:JU368" si="2855">IFERROR(+JS365*JT365,"")</f>
        <v>0</v>
      </c>
      <c r="JV365" s="431"/>
      <c r="JW365" s="432"/>
      <c r="JX365" s="432"/>
      <c r="JY365" s="429">
        <f t="shared" ref="JY365:JY368" si="2856">IFERROR(+(IF(JS365="","0",JS365))+(IF(JU365="","0",JU365))+(IF(JX365="","0",JX365)),"")</f>
        <v>0</v>
      </c>
      <c r="JZ365" s="430">
        <v>0.294289866351475</v>
      </c>
      <c r="KA365" s="433">
        <f t="shared" ref="KA365:KA368" si="2857">IFERROR(+JZ365*(JY365-JX365),"")</f>
        <v>0</v>
      </c>
      <c r="KB365" s="433">
        <f t="shared" ref="KB365:KB368" si="2858">IFERROR(+(IF(JY365="","0",JY365))-(IF(KA365="","0",KA365)),"")</f>
        <v>0</v>
      </c>
      <c r="KC365" s="625"/>
      <c r="KD365" s="426">
        <v>1.0</v>
      </c>
      <c r="KE365" s="427" t="s">
        <v>155</v>
      </c>
      <c r="KF365" s="428" t="s">
        <v>121</v>
      </c>
      <c r="KG365" s="428" t="s">
        <v>152</v>
      </c>
      <c r="KH365" s="429"/>
      <c r="KI365" s="429"/>
      <c r="KJ365" s="429">
        <f t="shared" ref="KJ365:KJ368" si="2859">IFERROR(KH365*KI365/1000000,0)</f>
        <v>0</v>
      </c>
      <c r="KK365" s="430"/>
      <c r="KL365" s="429">
        <f t="shared" ref="KL365:KL368" si="2860">IFERROR(+KJ365*KK365,"")</f>
        <v>0</v>
      </c>
      <c r="KM365" s="431"/>
      <c r="KN365" s="432"/>
      <c r="KO365" s="432"/>
      <c r="KP365" s="429">
        <f t="shared" ref="KP365:KP368" si="2861">IFERROR(+(IF(KJ365="","0",KJ365))+(IF(KL365="","0",KL365))+(IF(KO365="","0",KO365)),"")</f>
        <v>0</v>
      </c>
      <c r="KQ365" s="430">
        <v>0.294289866351475</v>
      </c>
      <c r="KR365" s="433">
        <f t="shared" ref="KR365:KR368" si="2862">IFERROR(+KQ365*(KP365-KO365),"")</f>
        <v>0</v>
      </c>
      <c r="KS365" s="433">
        <f t="shared" ref="KS365:KS368" si="2863">IFERROR(+(IF(KP365="","0",KP365))-(IF(KR365="","0",KR365)),"")</f>
        <v>0</v>
      </c>
      <c r="KT365" s="625"/>
      <c r="KU365" s="436"/>
    </row>
    <row r="366" ht="15.75" customHeight="1">
      <c r="A366" s="426">
        <v>2.0</v>
      </c>
      <c r="B366" s="427" t="s">
        <v>156</v>
      </c>
      <c r="C366" s="428" t="s">
        <v>121</v>
      </c>
      <c r="D366" s="428" t="s">
        <v>152</v>
      </c>
      <c r="E366" s="429"/>
      <c r="F366" s="429"/>
      <c r="G366" s="429">
        <f t="shared" si="2774"/>
        <v>0</v>
      </c>
      <c r="H366" s="430"/>
      <c r="I366" s="429">
        <f t="shared" si="2775"/>
        <v>0</v>
      </c>
      <c r="J366" s="431"/>
      <c r="K366" s="432"/>
      <c r="L366" s="432"/>
      <c r="M366" s="429">
        <f t="shared" si="2776"/>
        <v>0</v>
      </c>
      <c r="N366" s="430">
        <v>0.294289866351475</v>
      </c>
      <c r="O366" s="433">
        <f t="shared" si="2777"/>
        <v>0</v>
      </c>
      <c r="P366" s="433">
        <f t="shared" si="2778"/>
        <v>0</v>
      </c>
      <c r="Q366" s="625"/>
      <c r="R366" s="426">
        <v>2.0</v>
      </c>
      <c r="S366" s="427" t="s">
        <v>156</v>
      </c>
      <c r="T366" s="428" t="s">
        <v>121</v>
      </c>
      <c r="U366" s="428" t="s">
        <v>152</v>
      </c>
      <c r="V366" s="429"/>
      <c r="W366" s="429"/>
      <c r="X366" s="429">
        <f t="shared" si="2779"/>
        <v>0</v>
      </c>
      <c r="Y366" s="430"/>
      <c r="Z366" s="429">
        <f t="shared" si="2780"/>
        <v>0</v>
      </c>
      <c r="AA366" s="431"/>
      <c r="AB366" s="432"/>
      <c r="AC366" s="432"/>
      <c r="AD366" s="429">
        <f t="shared" si="2781"/>
        <v>0</v>
      </c>
      <c r="AE366" s="430">
        <v>0.294289866351475</v>
      </c>
      <c r="AF366" s="433">
        <f t="shared" si="2782"/>
        <v>0</v>
      </c>
      <c r="AG366" s="433">
        <f t="shared" si="2783"/>
        <v>0</v>
      </c>
      <c r="AH366" s="625"/>
      <c r="AI366" s="426">
        <v>2.0</v>
      </c>
      <c r="AJ366" s="427" t="s">
        <v>156</v>
      </c>
      <c r="AK366" s="428" t="s">
        <v>121</v>
      </c>
      <c r="AL366" s="428" t="s">
        <v>152</v>
      </c>
      <c r="AM366" s="429"/>
      <c r="AN366" s="429"/>
      <c r="AO366" s="429">
        <f t="shared" si="2784"/>
        <v>0</v>
      </c>
      <c r="AP366" s="430"/>
      <c r="AQ366" s="429">
        <f t="shared" si="2785"/>
        <v>0</v>
      </c>
      <c r="AR366" s="431"/>
      <c r="AS366" s="432"/>
      <c r="AT366" s="432"/>
      <c r="AU366" s="429">
        <f t="shared" si="2786"/>
        <v>0</v>
      </c>
      <c r="AV366" s="430">
        <v>0.294289866351475</v>
      </c>
      <c r="AW366" s="433">
        <f t="shared" si="2787"/>
        <v>0</v>
      </c>
      <c r="AX366" s="433">
        <f t="shared" si="2788"/>
        <v>0</v>
      </c>
      <c r="AY366" s="625"/>
      <c r="AZ366" s="426">
        <v>2.0</v>
      </c>
      <c r="BA366" s="427" t="s">
        <v>156</v>
      </c>
      <c r="BB366" s="428" t="s">
        <v>121</v>
      </c>
      <c r="BC366" s="428" t="s">
        <v>152</v>
      </c>
      <c r="BD366" s="429"/>
      <c r="BE366" s="429"/>
      <c r="BF366" s="429">
        <f t="shared" si="2789"/>
        <v>0</v>
      </c>
      <c r="BG366" s="430"/>
      <c r="BH366" s="429">
        <f t="shared" si="2790"/>
        <v>0</v>
      </c>
      <c r="BI366" s="431"/>
      <c r="BJ366" s="432"/>
      <c r="BK366" s="432"/>
      <c r="BL366" s="429">
        <f t="shared" si="2791"/>
        <v>0</v>
      </c>
      <c r="BM366" s="430">
        <v>0.294289866351475</v>
      </c>
      <c r="BN366" s="433">
        <f t="shared" si="2792"/>
        <v>0</v>
      </c>
      <c r="BO366" s="433">
        <f t="shared" si="2793"/>
        <v>0</v>
      </c>
      <c r="BP366" s="625"/>
      <c r="BQ366" s="426">
        <v>2.0</v>
      </c>
      <c r="BR366" s="427" t="s">
        <v>156</v>
      </c>
      <c r="BS366" s="428" t="s">
        <v>121</v>
      </c>
      <c r="BT366" s="428" t="s">
        <v>152</v>
      </c>
      <c r="BU366" s="429"/>
      <c r="BV366" s="429"/>
      <c r="BW366" s="429">
        <f t="shared" si="2794"/>
        <v>0</v>
      </c>
      <c r="BX366" s="430"/>
      <c r="BY366" s="429">
        <f t="shared" si="2795"/>
        <v>0</v>
      </c>
      <c r="BZ366" s="431"/>
      <c r="CA366" s="432"/>
      <c r="CB366" s="432"/>
      <c r="CC366" s="429">
        <f t="shared" si="2796"/>
        <v>0</v>
      </c>
      <c r="CD366" s="430">
        <v>0.294289866351475</v>
      </c>
      <c r="CE366" s="433">
        <f t="shared" si="2797"/>
        <v>0</v>
      </c>
      <c r="CF366" s="433">
        <f t="shared" si="2798"/>
        <v>0</v>
      </c>
      <c r="CG366" s="625"/>
      <c r="CH366" s="426">
        <v>2.0</v>
      </c>
      <c r="CI366" s="427" t="s">
        <v>156</v>
      </c>
      <c r="CJ366" s="428" t="s">
        <v>121</v>
      </c>
      <c r="CK366" s="428" t="s">
        <v>152</v>
      </c>
      <c r="CL366" s="429"/>
      <c r="CM366" s="429"/>
      <c r="CN366" s="429">
        <f t="shared" si="2799"/>
        <v>0</v>
      </c>
      <c r="CO366" s="430"/>
      <c r="CP366" s="429">
        <f t="shared" si="2800"/>
        <v>0</v>
      </c>
      <c r="CQ366" s="431"/>
      <c r="CR366" s="432"/>
      <c r="CS366" s="432"/>
      <c r="CT366" s="429">
        <f t="shared" si="2801"/>
        <v>0</v>
      </c>
      <c r="CU366" s="430">
        <v>0.294289866351475</v>
      </c>
      <c r="CV366" s="433">
        <f t="shared" si="2802"/>
        <v>0</v>
      </c>
      <c r="CW366" s="433">
        <f t="shared" si="2803"/>
        <v>0</v>
      </c>
      <c r="CX366" s="625"/>
      <c r="CY366" s="426">
        <v>2.0</v>
      </c>
      <c r="CZ366" s="427" t="s">
        <v>156</v>
      </c>
      <c r="DA366" s="428" t="s">
        <v>121</v>
      </c>
      <c r="DB366" s="428" t="s">
        <v>152</v>
      </c>
      <c r="DC366" s="429"/>
      <c r="DD366" s="429"/>
      <c r="DE366" s="429">
        <f t="shared" si="2804"/>
        <v>0</v>
      </c>
      <c r="DF366" s="430"/>
      <c r="DG366" s="429">
        <f t="shared" si="2805"/>
        <v>0</v>
      </c>
      <c r="DH366" s="431"/>
      <c r="DI366" s="432"/>
      <c r="DJ366" s="432"/>
      <c r="DK366" s="429">
        <f t="shared" si="2806"/>
        <v>0</v>
      </c>
      <c r="DL366" s="430">
        <v>0.294289866351475</v>
      </c>
      <c r="DM366" s="433">
        <f t="shared" si="2807"/>
        <v>0</v>
      </c>
      <c r="DN366" s="433">
        <f t="shared" si="2808"/>
        <v>0</v>
      </c>
      <c r="DO366" s="625"/>
      <c r="DP366" s="426">
        <v>2.0</v>
      </c>
      <c r="DQ366" s="427" t="s">
        <v>156</v>
      </c>
      <c r="DR366" s="428" t="s">
        <v>121</v>
      </c>
      <c r="DS366" s="428" t="s">
        <v>152</v>
      </c>
      <c r="DT366" s="429"/>
      <c r="DU366" s="429"/>
      <c r="DV366" s="429">
        <f t="shared" si="2809"/>
        <v>0</v>
      </c>
      <c r="DW366" s="430"/>
      <c r="DX366" s="429">
        <f t="shared" si="2810"/>
        <v>0</v>
      </c>
      <c r="DY366" s="431"/>
      <c r="DZ366" s="432"/>
      <c r="EA366" s="432"/>
      <c r="EB366" s="429">
        <f t="shared" si="2811"/>
        <v>0</v>
      </c>
      <c r="EC366" s="430">
        <v>0.294289866351475</v>
      </c>
      <c r="ED366" s="433">
        <f t="shared" si="2812"/>
        <v>0</v>
      </c>
      <c r="EE366" s="433">
        <f t="shared" si="2813"/>
        <v>0</v>
      </c>
      <c r="EF366" s="625"/>
      <c r="EG366" s="426">
        <v>2.0</v>
      </c>
      <c r="EH366" s="427" t="s">
        <v>156</v>
      </c>
      <c r="EI366" s="428" t="s">
        <v>121</v>
      </c>
      <c r="EJ366" s="428" t="s">
        <v>152</v>
      </c>
      <c r="EK366" s="429"/>
      <c r="EL366" s="429"/>
      <c r="EM366" s="429">
        <f t="shared" si="2814"/>
        <v>0</v>
      </c>
      <c r="EN366" s="430"/>
      <c r="EO366" s="429">
        <f t="shared" si="2815"/>
        <v>0</v>
      </c>
      <c r="EP366" s="431"/>
      <c r="EQ366" s="432"/>
      <c r="ER366" s="432"/>
      <c r="ES366" s="429">
        <f t="shared" si="2816"/>
        <v>0</v>
      </c>
      <c r="ET366" s="430">
        <v>0.294289866351475</v>
      </c>
      <c r="EU366" s="433">
        <f t="shared" si="2817"/>
        <v>0</v>
      </c>
      <c r="EV366" s="433">
        <f t="shared" si="2818"/>
        <v>0</v>
      </c>
      <c r="EW366" s="625"/>
      <c r="EX366" s="426">
        <v>2.0</v>
      </c>
      <c r="EY366" s="427" t="s">
        <v>156</v>
      </c>
      <c r="EZ366" s="428" t="s">
        <v>121</v>
      </c>
      <c r="FA366" s="428" t="s">
        <v>152</v>
      </c>
      <c r="FB366" s="429"/>
      <c r="FC366" s="429"/>
      <c r="FD366" s="429">
        <f t="shared" si="2819"/>
        <v>0</v>
      </c>
      <c r="FE366" s="430"/>
      <c r="FF366" s="429">
        <f t="shared" si="2820"/>
        <v>0</v>
      </c>
      <c r="FG366" s="431"/>
      <c r="FH366" s="432"/>
      <c r="FI366" s="432"/>
      <c r="FJ366" s="429">
        <f t="shared" si="2821"/>
        <v>0</v>
      </c>
      <c r="FK366" s="430">
        <v>0.294289866351475</v>
      </c>
      <c r="FL366" s="433">
        <f t="shared" si="2822"/>
        <v>0</v>
      </c>
      <c r="FM366" s="433">
        <f t="shared" si="2823"/>
        <v>0</v>
      </c>
      <c r="FN366" s="625"/>
      <c r="FO366" s="426">
        <v>2.0</v>
      </c>
      <c r="FP366" s="427" t="s">
        <v>156</v>
      </c>
      <c r="FQ366" s="428" t="s">
        <v>121</v>
      </c>
      <c r="FR366" s="428" t="s">
        <v>152</v>
      </c>
      <c r="FS366" s="429"/>
      <c r="FT366" s="429"/>
      <c r="FU366" s="429">
        <f t="shared" si="2824"/>
        <v>0</v>
      </c>
      <c r="FV366" s="430"/>
      <c r="FW366" s="429">
        <f t="shared" si="2825"/>
        <v>0</v>
      </c>
      <c r="FX366" s="431"/>
      <c r="FY366" s="432"/>
      <c r="FZ366" s="432"/>
      <c r="GA366" s="429">
        <f t="shared" si="2826"/>
        <v>0</v>
      </c>
      <c r="GB366" s="430">
        <v>0.294289866351475</v>
      </c>
      <c r="GC366" s="433">
        <f t="shared" si="2827"/>
        <v>0</v>
      </c>
      <c r="GD366" s="433">
        <f t="shared" si="2828"/>
        <v>0</v>
      </c>
      <c r="GE366" s="625"/>
      <c r="GF366" s="426">
        <v>2.0</v>
      </c>
      <c r="GG366" s="427" t="s">
        <v>156</v>
      </c>
      <c r="GH366" s="428" t="s">
        <v>121</v>
      </c>
      <c r="GI366" s="428" t="s">
        <v>152</v>
      </c>
      <c r="GJ366" s="429"/>
      <c r="GK366" s="429"/>
      <c r="GL366" s="429">
        <f t="shared" si="2829"/>
        <v>0</v>
      </c>
      <c r="GM366" s="430"/>
      <c r="GN366" s="429">
        <f t="shared" si="2830"/>
        <v>0</v>
      </c>
      <c r="GO366" s="431"/>
      <c r="GP366" s="432"/>
      <c r="GQ366" s="432"/>
      <c r="GR366" s="429">
        <f t="shared" si="2831"/>
        <v>0</v>
      </c>
      <c r="GS366" s="430">
        <v>0.294289866351475</v>
      </c>
      <c r="GT366" s="433">
        <f t="shared" si="2832"/>
        <v>0</v>
      </c>
      <c r="GU366" s="433">
        <f t="shared" si="2833"/>
        <v>0</v>
      </c>
      <c r="GV366" s="625"/>
      <c r="GW366" s="426">
        <v>2.0</v>
      </c>
      <c r="GX366" s="427" t="s">
        <v>156</v>
      </c>
      <c r="GY366" s="428" t="s">
        <v>121</v>
      </c>
      <c r="GZ366" s="428" t="s">
        <v>152</v>
      </c>
      <c r="HA366" s="429"/>
      <c r="HB366" s="429"/>
      <c r="HC366" s="429">
        <f t="shared" si="2834"/>
        <v>0</v>
      </c>
      <c r="HD366" s="430"/>
      <c r="HE366" s="429">
        <f t="shared" si="2835"/>
        <v>0</v>
      </c>
      <c r="HF366" s="431"/>
      <c r="HG366" s="432"/>
      <c r="HH366" s="432"/>
      <c r="HI366" s="429">
        <f t="shared" si="2836"/>
        <v>0</v>
      </c>
      <c r="HJ366" s="430">
        <v>0.294289866351475</v>
      </c>
      <c r="HK366" s="433">
        <f t="shared" si="2837"/>
        <v>0</v>
      </c>
      <c r="HL366" s="433">
        <f t="shared" si="2838"/>
        <v>0</v>
      </c>
      <c r="HM366" s="625"/>
      <c r="HN366" s="426">
        <v>2.0</v>
      </c>
      <c r="HO366" s="427" t="s">
        <v>156</v>
      </c>
      <c r="HP366" s="428" t="s">
        <v>121</v>
      </c>
      <c r="HQ366" s="428" t="s">
        <v>152</v>
      </c>
      <c r="HR366" s="429"/>
      <c r="HS366" s="429"/>
      <c r="HT366" s="429">
        <f t="shared" si="2839"/>
        <v>0</v>
      </c>
      <c r="HU366" s="430"/>
      <c r="HV366" s="429">
        <f t="shared" si="2840"/>
        <v>0</v>
      </c>
      <c r="HW366" s="431"/>
      <c r="HX366" s="432"/>
      <c r="HY366" s="432"/>
      <c r="HZ366" s="429">
        <f t="shared" si="2841"/>
        <v>0</v>
      </c>
      <c r="IA366" s="430">
        <v>0.294289866351475</v>
      </c>
      <c r="IB366" s="433">
        <f t="shared" si="2842"/>
        <v>0</v>
      </c>
      <c r="IC366" s="433">
        <f t="shared" si="2843"/>
        <v>0</v>
      </c>
      <c r="ID366" s="625"/>
      <c r="IE366" s="426">
        <v>2.0</v>
      </c>
      <c r="IF366" s="427" t="s">
        <v>156</v>
      </c>
      <c r="IG366" s="428" t="s">
        <v>121</v>
      </c>
      <c r="IH366" s="428" t="s">
        <v>152</v>
      </c>
      <c r="II366" s="429"/>
      <c r="IJ366" s="429"/>
      <c r="IK366" s="429">
        <f t="shared" si="2844"/>
        <v>0</v>
      </c>
      <c r="IL366" s="430"/>
      <c r="IM366" s="429">
        <f t="shared" si="2845"/>
        <v>0</v>
      </c>
      <c r="IN366" s="431"/>
      <c r="IO366" s="432"/>
      <c r="IP366" s="432"/>
      <c r="IQ366" s="429">
        <f t="shared" si="2846"/>
        <v>0</v>
      </c>
      <c r="IR366" s="430">
        <v>0.294289866351475</v>
      </c>
      <c r="IS366" s="433">
        <f t="shared" si="2847"/>
        <v>0</v>
      </c>
      <c r="IT366" s="433">
        <f t="shared" si="2848"/>
        <v>0</v>
      </c>
      <c r="IU366" s="625"/>
      <c r="IV366" s="426">
        <v>2.0</v>
      </c>
      <c r="IW366" s="427" t="s">
        <v>156</v>
      </c>
      <c r="IX366" s="428" t="s">
        <v>121</v>
      </c>
      <c r="IY366" s="428" t="s">
        <v>152</v>
      </c>
      <c r="IZ366" s="429"/>
      <c r="JA366" s="429"/>
      <c r="JB366" s="429">
        <f t="shared" si="2849"/>
        <v>0</v>
      </c>
      <c r="JC366" s="430"/>
      <c r="JD366" s="429">
        <f t="shared" si="2850"/>
        <v>0</v>
      </c>
      <c r="JE366" s="431"/>
      <c r="JF366" s="432"/>
      <c r="JG366" s="432"/>
      <c r="JH366" s="429">
        <f t="shared" si="2851"/>
        <v>0</v>
      </c>
      <c r="JI366" s="430">
        <v>0.294289866351475</v>
      </c>
      <c r="JJ366" s="433">
        <f t="shared" si="2852"/>
        <v>0</v>
      </c>
      <c r="JK366" s="433">
        <f t="shared" si="2853"/>
        <v>0</v>
      </c>
      <c r="JL366" s="625"/>
      <c r="JM366" s="426">
        <v>2.0</v>
      </c>
      <c r="JN366" s="427" t="s">
        <v>156</v>
      </c>
      <c r="JO366" s="428" t="s">
        <v>121</v>
      </c>
      <c r="JP366" s="428" t="s">
        <v>152</v>
      </c>
      <c r="JQ366" s="429"/>
      <c r="JR366" s="429"/>
      <c r="JS366" s="429">
        <f t="shared" si="2854"/>
        <v>0</v>
      </c>
      <c r="JT366" s="430"/>
      <c r="JU366" s="429">
        <f t="shared" si="2855"/>
        <v>0</v>
      </c>
      <c r="JV366" s="431"/>
      <c r="JW366" s="432"/>
      <c r="JX366" s="432"/>
      <c r="JY366" s="429">
        <f t="shared" si="2856"/>
        <v>0</v>
      </c>
      <c r="JZ366" s="430">
        <v>0.294289866351475</v>
      </c>
      <c r="KA366" s="433">
        <f t="shared" si="2857"/>
        <v>0</v>
      </c>
      <c r="KB366" s="433">
        <f t="shared" si="2858"/>
        <v>0</v>
      </c>
      <c r="KC366" s="625"/>
      <c r="KD366" s="426">
        <v>2.0</v>
      </c>
      <c r="KE366" s="427" t="s">
        <v>156</v>
      </c>
      <c r="KF366" s="428" t="s">
        <v>121</v>
      </c>
      <c r="KG366" s="428" t="s">
        <v>152</v>
      </c>
      <c r="KH366" s="429"/>
      <c r="KI366" s="429"/>
      <c r="KJ366" s="429">
        <f t="shared" si="2859"/>
        <v>0</v>
      </c>
      <c r="KK366" s="430"/>
      <c r="KL366" s="429">
        <f t="shared" si="2860"/>
        <v>0</v>
      </c>
      <c r="KM366" s="431"/>
      <c r="KN366" s="432"/>
      <c r="KO366" s="432"/>
      <c r="KP366" s="429">
        <f t="shared" si="2861"/>
        <v>0</v>
      </c>
      <c r="KQ366" s="430">
        <v>0.294289866351475</v>
      </c>
      <c r="KR366" s="433">
        <f t="shared" si="2862"/>
        <v>0</v>
      </c>
      <c r="KS366" s="433">
        <f t="shared" si="2863"/>
        <v>0</v>
      </c>
      <c r="KT366" s="625"/>
      <c r="KU366" s="436"/>
    </row>
    <row r="367" ht="15.75" customHeight="1">
      <c r="A367" s="426">
        <v>3.0</v>
      </c>
      <c r="B367" s="427" t="s">
        <v>157</v>
      </c>
      <c r="C367" s="428" t="s">
        <v>121</v>
      </c>
      <c r="D367" s="428" t="s">
        <v>152</v>
      </c>
      <c r="E367" s="429"/>
      <c r="F367" s="429"/>
      <c r="G367" s="429">
        <f t="shared" si="2774"/>
        <v>0</v>
      </c>
      <c r="H367" s="430"/>
      <c r="I367" s="429">
        <f t="shared" si="2775"/>
        <v>0</v>
      </c>
      <c r="J367" s="431"/>
      <c r="K367" s="432"/>
      <c r="L367" s="432"/>
      <c r="M367" s="429">
        <f t="shared" si="2776"/>
        <v>0</v>
      </c>
      <c r="N367" s="430">
        <v>0.294289866351475</v>
      </c>
      <c r="O367" s="433">
        <f t="shared" si="2777"/>
        <v>0</v>
      </c>
      <c r="P367" s="433">
        <f t="shared" si="2778"/>
        <v>0</v>
      </c>
      <c r="Q367" s="625"/>
      <c r="R367" s="426">
        <v>3.0</v>
      </c>
      <c r="S367" s="427" t="s">
        <v>157</v>
      </c>
      <c r="T367" s="428" t="s">
        <v>121</v>
      </c>
      <c r="U367" s="428" t="s">
        <v>152</v>
      </c>
      <c r="V367" s="429"/>
      <c r="W367" s="429"/>
      <c r="X367" s="429">
        <f t="shared" si="2779"/>
        <v>0</v>
      </c>
      <c r="Y367" s="430"/>
      <c r="Z367" s="429">
        <f t="shared" si="2780"/>
        <v>0</v>
      </c>
      <c r="AA367" s="431"/>
      <c r="AB367" s="432"/>
      <c r="AC367" s="432"/>
      <c r="AD367" s="429">
        <f t="shared" si="2781"/>
        <v>0</v>
      </c>
      <c r="AE367" s="430">
        <v>0.294289866351475</v>
      </c>
      <c r="AF367" s="433">
        <f t="shared" si="2782"/>
        <v>0</v>
      </c>
      <c r="AG367" s="433">
        <f t="shared" si="2783"/>
        <v>0</v>
      </c>
      <c r="AH367" s="625"/>
      <c r="AI367" s="426">
        <v>3.0</v>
      </c>
      <c r="AJ367" s="427" t="s">
        <v>157</v>
      </c>
      <c r="AK367" s="428" t="s">
        <v>121</v>
      </c>
      <c r="AL367" s="428" t="s">
        <v>152</v>
      </c>
      <c r="AM367" s="429"/>
      <c r="AN367" s="429"/>
      <c r="AO367" s="429">
        <f t="shared" si="2784"/>
        <v>0</v>
      </c>
      <c r="AP367" s="430"/>
      <c r="AQ367" s="429">
        <f t="shared" si="2785"/>
        <v>0</v>
      </c>
      <c r="AR367" s="431"/>
      <c r="AS367" s="432"/>
      <c r="AT367" s="432"/>
      <c r="AU367" s="429">
        <f t="shared" si="2786"/>
        <v>0</v>
      </c>
      <c r="AV367" s="430">
        <v>0.294289866351475</v>
      </c>
      <c r="AW367" s="433">
        <f t="shared" si="2787"/>
        <v>0</v>
      </c>
      <c r="AX367" s="433">
        <f t="shared" si="2788"/>
        <v>0</v>
      </c>
      <c r="AY367" s="625"/>
      <c r="AZ367" s="426">
        <v>3.0</v>
      </c>
      <c r="BA367" s="427" t="s">
        <v>157</v>
      </c>
      <c r="BB367" s="428" t="s">
        <v>121</v>
      </c>
      <c r="BC367" s="428" t="s">
        <v>152</v>
      </c>
      <c r="BD367" s="429"/>
      <c r="BE367" s="429"/>
      <c r="BF367" s="429">
        <f t="shared" si="2789"/>
        <v>0</v>
      </c>
      <c r="BG367" s="430"/>
      <c r="BH367" s="429">
        <f t="shared" si="2790"/>
        <v>0</v>
      </c>
      <c r="BI367" s="431"/>
      <c r="BJ367" s="432"/>
      <c r="BK367" s="432"/>
      <c r="BL367" s="429">
        <f t="shared" si="2791"/>
        <v>0</v>
      </c>
      <c r="BM367" s="430">
        <v>0.294289866351475</v>
      </c>
      <c r="BN367" s="433">
        <f t="shared" si="2792"/>
        <v>0</v>
      </c>
      <c r="BO367" s="433">
        <f t="shared" si="2793"/>
        <v>0</v>
      </c>
      <c r="BP367" s="625"/>
      <c r="BQ367" s="426">
        <v>3.0</v>
      </c>
      <c r="BR367" s="427" t="s">
        <v>157</v>
      </c>
      <c r="BS367" s="428" t="s">
        <v>121</v>
      </c>
      <c r="BT367" s="428" t="s">
        <v>152</v>
      </c>
      <c r="BU367" s="429"/>
      <c r="BV367" s="429"/>
      <c r="BW367" s="429">
        <f t="shared" si="2794"/>
        <v>0</v>
      </c>
      <c r="BX367" s="430"/>
      <c r="BY367" s="429">
        <f t="shared" si="2795"/>
        <v>0</v>
      </c>
      <c r="BZ367" s="431"/>
      <c r="CA367" s="432"/>
      <c r="CB367" s="432"/>
      <c r="CC367" s="429">
        <f t="shared" si="2796"/>
        <v>0</v>
      </c>
      <c r="CD367" s="430">
        <v>0.294289866351475</v>
      </c>
      <c r="CE367" s="433">
        <f t="shared" si="2797"/>
        <v>0</v>
      </c>
      <c r="CF367" s="433">
        <f t="shared" si="2798"/>
        <v>0</v>
      </c>
      <c r="CG367" s="625"/>
      <c r="CH367" s="426">
        <v>3.0</v>
      </c>
      <c r="CI367" s="427" t="s">
        <v>157</v>
      </c>
      <c r="CJ367" s="428" t="s">
        <v>121</v>
      </c>
      <c r="CK367" s="428" t="s">
        <v>152</v>
      </c>
      <c r="CL367" s="429"/>
      <c r="CM367" s="429"/>
      <c r="CN367" s="429">
        <f t="shared" si="2799"/>
        <v>0</v>
      </c>
      <c r="CO367" s="430"/>
      <c r="CP367" s="429">
        <f t="shared" si="2800"/>
        <v>0</v>
      </c>
      <c r="CQ367" s="431"/>
      <c r="CR367" s="432"/>
      <c r="CS367" s="432"/>
      <c r="CT367" s="429">
        <f t="shared" si="2801"/>
        <v>0</v>
      </c>
      <c r="CU367" s="430">
        <v>0.294289866351475</v>
      </c>
      <c r="CV367" s="433">
        <f t="shared" si="2802"/>
        <v>0</v>
      </c>
      <c r="CW367" s="433">
        <f t="shared" si="2803"/>
        <v>0</v>
      </c>
      <c r="CX367" s="625"/>
      <c r="CY367" s="426">
        <v>3.0</v>
      </c>
      <c r="CZ367" s="427" t="s">
        <v>157</v>
      </c>
      <c r="DA367" s="428" t="s">
        <v>121</v>
      </c>
      <c r="DB367" s="428" t="s">
        <v>152</v>
      </c>
      <c r="DC367" s="429"/>
      <c r="DD367" s="429"/>
      <c r="DE367" s="429">
        <f t="shared" si="2804"/>
        <v>0</v>
      </c>
      <c r="DF367" s="430"/>
      <c r="DG367" s="429">
        <f t="shared" si="2805"/>
        <v>0</v>
      </c>
      <c r="DH367" s="431"/>
      <c r="DI367" s="432"/>
      <c r="DJ367" s="432"/>
      <c r="DK367" s="429">
        <f t="shared" si="2806"/>
        <v>0</v>
      </c>
      <c r="DL367" s="430">
        <v>0.294289866351475</v>
      </c>
      <c r="DM367" s="433">
        <f t="shared" si="2807"/>
        <v>0</v>
      </c>
      <c r="DN367" s="433">
        <f t="shared" si="2808"/>
        <v>0</v>
      </c>
      <c r="DO367" s="625"/>
      <c r="DP367" s="426">
        <v>3.0</v>
      </c>
      <c r="DQ367" s="427" t="s">
        <v>157</v>
      </c>
      <c r="DR367" s="428" t="s">
        <v>121</v>
      </c>
      <c r="DS367" s="428" t="s">
        <v>152</v>
      </c>
      <c r="DT367" s="429"/>
      <c r="DU367" s="429"/>
      <c r="DV367" s="429">
        <f t="shared" si="2809"/>
        <v>0</v>
      </c>
      <c r="DW367" s="430"/>
      <c r="DX367" s="429">
        <f t="shared" si="2810"/>
        <v>0</v>
      </c>
      <c r="DY367" s="431"/>
      <c r="DZ367" s="432"/>
      <c r="EA367" s="432"/>
      <c r="EB367" s="429">
        <f t="shared" si="2811"/>
        <v>0</v>
      </c>
      <c r="EC367" s="430">
        <v>0.294289866351475</v>
      </c>
      <c r="ED367" s="433">
        <f t="shared" si="2812"/>
        <v>0</v>
      </c>
      <c r="EE367" s="433">
        <f t="shared" si="2813"/>
        <v>0</v>
      </c>
      <c r="EF367" s="625"/>
      <c r="EG367" s="426">
        <v>3.0</v>
      </c>
      <c r="EH367" s="427" t="s">
        <v>157</v>
      </c>
      <c r="EI367" s="428" t="s">
        <v>121</v>
      </c>
      <c r="EJ367" s="428" t="s">
        <v>152</v>
      </c>
      <c r="EK367" s="429"/>
      <c r="EL367" s="429"/>
      <c r="EM367" s="429">
        <f t="shared" si="2814"/>
        <v>0</v>
      </c>
      <c r="EN367" s="430"/>
      <c r="EO367" s="429">
        <f t="shared" si="2815"/>
        <v>0</v>
      </c>
      <c r="EP367" s="431"/>
      <c r="EQ367" s="432"/>
      <c r="ER367" s="432"/>
      <c r="ES367" s="429">
        <f t="shared" si="2816"/>
        <v>0</v>
      </c>
      <c r="ET367" s="430">
        <v>0.294289866351475</v>
      </c>
      <c r="EU367" s="433">
        <f t="shared" si="2817"/>
        <v>0</v>
      </c>
      <c r="EV367" s="433">
        <f t="shared" si="2818"/>
        <v>0</v>
      </c>
      <c r="EW367" s="625"/>
      <c r="EX367" s="426">
        <v>3.0</v>
      </c>
      <c r="EY367" s="427" t="s">
        <v>157</v>
      </c>
      <c r="EZ367" s="428" t="s">
        <v>121</v>
      </c>
      <c r="FA367" s="428" t="s">
        <v>152</v>
      </c>
      <c r="FB367" s="429"/>
      <c r="FC367" s="429"/>
      <c r="FD367" s="429">
        <f t="shared" si="2819"/>
        <v>0</v>
      </c>
      <c r="FE367" s="430"/>
      <c r="FF367" s="429">
        <f t="shared" si="2820"/>
        <v>0</v>
      </c>
      <c r="FG367" s="431"/>
      <c r="FH367" s="432"/>
      <c r="FI367" s="432"/>
      <c r="FJ367" s="429">
        <f t="shared" si="2821"/>
        <v>0</v>
      </c>
      <c r="FK367" s="430">
        <v>0.294289866351475</v>
      </c>
      <c r="FL367" s="433">
        <f t="shared" si="2822"/>
        <v>0</v>
      </c>
      <c r="FM367" s="433">
        <f t="shared" si="2823"/>
        <v>0</v>
      </c>
      <c r="FN367" s="625"/>
      <c r="FO367" s="426">
        <v>3.0</v>
      </c>
      <c r="FP367" s="427" t="s">
        <v>157</v>
      </c>
      <c r="FQ367" s="428" t="s">
        <v>121</v>
      </c>
      <c r="FR367" s="428" t="s">
        <v>152</v>
      </c>
      <c r="FS367" s="429"/>
      <c r="FT367" s="429"/>
      <c r="FU367" s="429">
        <f t="shared" si="2824"/>
        <v>0</v>
      </c>
      <c r="FV367" s="430"/>
      <c r="FW367" s="429">
        <f t="shared" si="2825"/>
        <v>0</v>
      </c>
      <c r="FX367" s="431"/>
      <c r="FY367" s="432"/>
      <c r="FZ367" s="432"/>
      <c r="GA367" s="429">
        <f t="shared" si="2826"/>
        <v>0</v>
      </c>
      <c r="GB367" s="430">
        <v>0.294289866351475</v>
      </c>
      <c r="GC367" s="433">
        <f t="shared" si="2827"/>
        <v>0</v>
      </c>
      <c r="GD367" s="433">
        <f t="shared" si="2828"/>
        <v>0</v>
      </c>
      <c r="GE367" s="625"/>
      <c r="GF367" s="426">
        <v>3.0</v>
      </c>
      <c r="GG367" s="427" t="s">
        <v>157</v>
      </c>
      <c r="GH367" s="428" t="s">
        <v>121</v>
      </c>
      <c r="GI367" s="428" t="s">
        <v>152</v>
      </c>
      <c r="GJ367" s="429"/>
      <c r="GK367" s="429"/>
      <c r="GL367" s="429">
        <f t="shared" si="2829"/>
        <v>0</v>
      </c>
      <c r="GM367" s="430"/>
      <c r="GN367" s="429">
        <f t="shared" si="2830"/>
        <v>0</v>
      </c>
      <c r="GO367" s="431"/>
      <c r="GP367" s="432"/>
      <c r="GQ367" s="432"/>
      <c r="GR367" s="429">
        <f t="shared" si="2831"/>
        <v>0</v>
      </c>
      <c r="GS367" s="430">
        <v>0.294289866351475</v>
      </c>
      <c r="GT367" s="433">
        <f t="shared" si="2832"/>
        <v>0</v>
      </c>
      <c r="GU367" s="433">
        <f t="shared" si="2833"/>
        <v>0</v>
      </c>
      <c r="GV367" s="625"/>
      <c r="GW367" s="426">
        <v>3.0</v>
      </c>
      <c r="GX367" s="427" t="s">
        <v>157</v>
      </c>
      <c r="GY367" s="428" t="s">
        <v>121</v>
      </c>
      <c r="GZ367" s="428" t="s">
        <v>152</v>
      </c>
      <c r="HA367" s="429"/>
      <c r="HB367" s="429"/>
      <c r="HC367" s="429">
        <f t="shared" si="2834"/>
        <v>0</v>
      </c>
      <c r="HD367" s="430"/>
      <c r="HE367" s="429">
        <f t="shared" si="2835"/>
        <v>0</v>
      </c>
      <c r="HF367" s="431"/>
      <c r="HG367" s="432"/>
      <c r="HH367" s="432"/>
      <c r="HI367" s="429">
        <f t="shared" si="2836"/>
        <v>0</v>
      </c>
      <c r="HJ367" s="430">
        <v>0.294289866351475</v>
      </c>
      <c r="HK367" s="433">
        <f t="shared" si="2837"/>
        <v>0</v>
      </c>
      <c r="HL367" s="433">
        <f t="shared" si="2838"/>
        <v>0</v>
      </c>
      <c r="HM367" s="625"/>
      <c r="HN367" s="426">
        <v>3.0</v>
      </c>
      <c r="HO367" s="427" t="s">
        <v>157</v>
      </c>
      <c r="HP367" s="428" t="s">
        <v>121</v>
      </c>
      <c r="HQ367" s="428" t="s">
        <v>152</v>
      </c>
      <c r="HR367" s="429"/>
      <c r="HS367" s="429"/>
      <c r="HT367" s="429">
        <f t="shared" si="2839"/>
        <v>0</v>
      </c>
      <c r="HU367" s="430"/>
      <c r="HV367" s="429">
        <f t="shared" si="2840"/>
        <v>0</v>
      </c>
      <c r="HW367" s="431"/>
      <c r="HX367" s="432"/>
      <c r="HY367" s="432"/>
      <c r="HZ367" s="429">
        <f t="shared" si="2841"/>
        <v>0</v>
      </c>
      <c r="IA367" s="430">
        <v>0.294289866351475</v>
      </c>
      <c r="IB367" s="433">
        <f t="shared" si="2842"/>
        <v>0</v>
      </c>
      <c r="IC367" s="433">
        <f t="shared" si="2843"/>
        <v>0</v>
      </c>
      <c r="ID367" s="625"/>
      <c r="IE367" s="426">
        <v>3.0</v>
      </c>
      <c r="IF367" s="427" t="s">
        <v>157</v>
      </c>
      <c r="IG367" s="428" t="s">
        <v>121</v>
      </c>
      <c r="IH367" s="428" t="s">
        <v>152</v>
      </c>
      <c r="II367" s="429"/>
      <c r="IJ367" s="429"/>
      <c r="IK367" s="429">
        <f t="shared" si="2844"/>
        <v>0</v>
      </c>
      <c r="IL367" s="430"/>
      <c r="IM367" s="429">
        <f t="shared" si="2845"/>
        <v>0</v>
      </c>
      <c r="IN367" s="431"/>
      <c r="IO367" s="432"/>
      <c r="IP367" s="432"/>
      <c r="IQ367" s="429">
        <f t="shared" si="2846"/>
        <v>0</v>
      </c>
      <c r="IR367" s="430">
        <v>0.294289866351475</v>
      </c>
      <c r="IS367" s="433">
        <f t="shared" si="2847"/>
        <v>0</v>
      </c>
      <c r="IT367" s="433">
        <f t="shared" si="2848"/>
        <v>0</v>
      </c>
      <c r="IU367" s="625"/>
      <c r="IV367" s="426">
        <v>3.0</v>
      </c>
      <c r="IW367" s="427" t="s">
        <v>157</v>
      </c>
      <c r="IX367" s="428" t="s">
        <v>121</v>
      </c>
      <c r="IY367" s="428" t="s">
        <v>152</v>
      </c>
      <c r="IZ367" s="429"/>
      <c r="JA367" s="429"/>
      <c r="JB367" s="429">
        <f t="shared" si="2849"/>
        <v>0</v>
      </c>
      <c r="JC367" s="430"/>
      <c r="JD367" s="429">
        <f t="shared" si="2850"/>
        <v>0</v>
      </c>
      <c r="JE367" s="431"/>
      <c r="JF367" s="432"/>
      <c r="JG367" s="432"/>
      <c r="JH367" s="429">
        <f t="shared" si="2851"/>
        <v>0</v>
      </c>
      <c r="JI367" s="430">
        <v>0.294289866351475</v>
      </c>
      <c r="JJ367" s="433">
        <f t="shared" si="2852"/>
        <v>0</v>
      </c>
      <c r="JK367" s="433">
        <f t="shared" si="2853"/>
        <v>0</v>
      </c>
      <c r="JL367" s="625"/>
      <c r="JM367" s="426">
        <v>3.0</v>
      </c>
      <c r="JN367" s="427" t="s">
        <v>157</v>
      </c>
      <c r="JO367" s="428" t="s">
        <v>121</v>
      </c>
      <c r="JP367" s="428" t="s">
        <v>152</v>
      </c>
      <c r="JQ367" s="429"/>
      <c r="JR367" s="429"/>
      <c r="JS367" s="429">
        <f t="shared" si="2854"/>
        <v>0</v>
      </c>
      <c r="JT367" s="430"/>
      <c r="JU367" s="429">
        <f t="shared" si="2855"/>
        <v>0</v>
      </c>
      <c r="JV367" s="431"/>
      <c r="JW367" s="432"/>
      <c r="JX367" s="432"/>
      <c r="JY367" s="429">
        <f t="shared" si="2856"/>
        <v>0</v>
      </c>
      <c r="JZ367" s="430">
        <v>0.294289866351475</v>
      </c>
      <c r="KA367" s="433">
        <f t="shared" si="2857"/>
        <v>0</v>
      </c>
      <c r="KB367" s="433">
        <f t="shared" si="2858"/>
        <v>0</v>
      </c>
      <c r="KC367" s="625"/>
      <c r="KD367" s="426">
        <v>3.0</v>
      </c>
      <c r="KE367" s="427" t="s">
        <v>157</v>
      </c>
      <c r="KF367" s="428" t="s">
        <v>121</v>
      </c>
      <c r="KG367" s="428" t="s">
        <v>152</v>
      </c>
      <c r="KH367" s="429"/>
      <c r="KI367" s="429"/>
      <c r="KJ367" s="429">
        <f t="shared" si="2859"/>
        <v>0</v>
      </c>
      <c r="KK367" s="430"/>
      <c r="KL367" s="429">
        <f t="shared" si="2860"/>
        <v>0</v>
      </c>
      <c r="KM367" s="431"/>
      <c r="KN367" s="432"/>
      <c r="KO367" s="432"/>
      <c r="KP367" s="429">
        <f t="shared" si="2861"/>
        <v>0</v>
      </c>
      <c r="KQ367" s="430">
        <v>0.294289866351475</v>
      </c>
      <c r="KR367" s="433">
        <f t="shared" si="2862"/>
        <v>0</v>
      </c>
      <c r="KS367" s="433">
        <f t="shared" si="2863"/>
        <v>0</v>
      </c>
      <c r="KT367" s="625"/>
      <c r="KU367" s="436"/>
    </row>
    <row r="368" ht="15.75" customHeight="1">
      <c r="A368" s="426">
        <v>4.0</v>
      </c>
      <c r="B368" s="427" t="s">
        <v>158</v>
      </c>
      <c r="C368" s="428" t="s">
        <v>121</v>
      </c>
      <c r="D368" s="428" t="s">
        <v>152</v>
      </c>
      <c r="E368" s="429"/>
      <c r="F368" s="429"/>
      <c r="G368" s="429">
        <f t="shared" si="2774"/>
        <v>0</v>
      </c>
      <c r="H368" s="430"/>
      <c r="I368" s="429">
        <f t="shared" si="2775"/>
        <v>0</v>
      </c>
      <c r="J368" s="431"/>
      <c r="K368" s="432"/>
      <c r="L368" s="432"/>
      <c r="M368" s="429">
        <f t="shared" si="2776"/>
        <v>0</v>
      </c>
      <c r="N368" s="430">
        <v>0.294289866351475</v>
      </c>
      <c r="O368" s="433">
        <f t="shared" si="2777"/>
        <v>0</v>
      </c>
      <c r="P368" s="433">
        <f t="shared" si="2778"/>
        <v>0</v>
      </c>
      <c r="Q368" s="625"/>
      <c r="R368" s="426">
        <v>4.0</v>
      </c>
      <c r="S368" s="427" t="s">
        <v>158</v>
      </c>
      <c r="T368" s="428" t="s">
        <v>121</v>
      </c>
      <c r="U368" s="428" t="s">
        <v>152</v>
      </c>
      <c r="V368" s="429"/>
      <c r="W368" s="429"/>
      <c r="X368" s="429">
        <f t="shared" si="2779"/>
        <v>0</v>
      </c>
      <c r="Y368" s="430"/>
      <c r="Z368" s="429">
        <f t="shared" si="2780"/>
        <v>0</v>
      </c>
      <c r="AA368" s="431"/>
      <c r="AB368" s="432"/>
      <c r="AC368" s="432"/>
      <c r="AD368" s="429">
        <f t="shared" si="2781"/>
        <v>0</v>
      </c>
      <c r="AE368" s="430">
        <v>0.294289866351475</v>
      </c>
      <c r="AF368" s="433">
        <f t="shared" si="2782"/>
        <v>0</v>
      </c>
      <c r="AG368" s="433">
        <f t="shared" si="2783"/>
        <v>0</v>
      </c>
      <c r="AH368" s="625"/>
      <c r="AI368" s="426">
        <v>4.0</v>
      </c>
      <c r="AJ368" s="427" t="s">
        <v>158</v>
      </c>
      <c r="AK368" s="428" t="s">
        <v>121</v>
      </c>
      <c r="AL368" s="428" t="s">
        <v>152</v>
      </c>
      <c r="AM368" s="429"/>
      <c r="AN368" s="429"/>
      <c r="AO368" s="429">
        <f t="shared" si="2784"/>
        <v>0</v>
      </c>
      <c r="AP368" s="430"/>
      <c r="AQ368" s="429">
        <f t="shared" si="2785"/>
        <v>0</v>
      </c>
      <c r="AR368" s="431"/>
      <c r="AS368" s="432"/>
      <c r="AT368" s="432"/>
      <c r="AU368" s="429">
        <f t="shared" si="2786"/>
        <v>0</v>
      </c>
      <c r="AV368" s="430">
        <v>0.294289866351475</v>
      </c>
      <c r="AW368" s="433">
        <f t="shared" si="2787"/>
        <v>0</v>
      </c>
      <c r="AX368" s="433">
        <f t="shared" si="2788"/>
        <v>0</v>
      </c>
      <c r="AY368" s="625"/>
      <c r="AZ368" s="426">
        <v>4.0</v>
      </c>
      <c r="BA368" s="427" t="s">
        <v>158</v>
      </c>
      <c r="BB368" s="428" t="s">
        <v>121</v>
      </c>
      <c r="BC368" s="428" t="s">
        <v>152</v>
      </c>
      <c r="BD368" s="429"/>
      <c r="BE368" s="429"/>
      <c r="BF368" s="429">
        <f t="shared" si="2789"/>
        <v>0</v>
      </c>
      <c r="BG368" s="430"/>
      <c r="BH368" s="429">
        <f t="shared" si="2790"/>
        <v>0</v>
      </c>
      <c r="BI368" s="431"/>
      <c r="BJ368" s="432"/>
      <c r="BK368" s="432"/>
      <c r="BL368" s="429">
        <f t="shared" si="2791"/>
        <v>0</v>
      </c>
      <c r="BM368" s="430">
        <v>0.294289866351475</v>
      </c>
      <c r="BN368" s="433">
        <f t="shared" si="2792"/>
        <v>0</v>
      </c>
      <c r="BO368" s="433">
        <f t="shared" si="2793"/>
        <v>0</v>
      </c>
      <c r="BP368" s="625"/>
      <c r="BQ368" s="426">
        <v>4.0</v>
      </c>
      <c r="BR368" s="427" t="s">
        <v>158</v>
      </c>
      <c r="BS368" s="428" t="s">
        <v>121</v>
      </c>
      <c r="BT368" s="428" t="s">
        <v>152</v>
      </c>
      <c r="BU368" s="429"/>
      <c r="BV368" s="429"/>
      <c r="BW368" s="429">
        <f t="shared" si="2794"/>
        <v>0</v>
      </c>
      <c r="BX368" s="430"/>
      <c r="BY368" s="429">
        <f t="shared" si="2795"/>
        <v>0</v>
      </c>
      <c r="BZ368" s="431"/>
      <c r="CA368" s="432"/>
      <c r="CB368" s="432"/>
      <c r="CC368" s="429">
        <f t="shared" si="2796"/>
        <v>0</v>
      </c>
      <c r="CD368" s="430">
        <v>0.294289866351475</v>
      </c>
      <c r="CE368" s="433">
        <f t="shared" si="2797"/>
        <v>0</v>
      </c>
      <c r="CF368" s="433">
        <f t="shared" si="2798"/>
        <v>0</v>
      </c>
      <c r="CG368" s="625"/>
      <c r="CH368" s="426">
        <v>4.0</v>
      </c>
      <c r="CI368" s="427" t="s">
        <v>158</v>
      </c>
      <c r="CJ368" s="428" t="s">
        <v>121</v>
      </c>
      <c r="CK368" s="428" t="s">
        <v>152</v>
      </c>
      <c r="CL368" s="429"/>
      <c r="CM368" s="429"/>
      <c r="CN368" s="429">
        <f t="shared" si="2799"/>
        <v>0</v>
      </c>
      <c r="CO368" s="430"/>
      <c r="CP368" s="429">
        <f t="shared" si="2800"/>
        <v>0</v>
      </c>
      <c r="CQ368" s="431"/>
      <c r="CR368" s="432"/>
      <c r="CS368" s="432"/>
      <c r="CT368" s="429">
        <f t="shared" si="2801"/>
        <v>0</v>
      </c>
      <c r="CU368" s="430">
        <v>0.294289866351475</v>
      </c>
      <c r="CV368" s="433">
        <f t="shared" si="2802"/>
        <v>0</v>
      </c>
      <c r="CW368" s="433">
        <f t="shared" si="2803"/>
        <v>0</v>
      </c>
      <c r="CX368" s="625"/>
      <c r="CY368" s="426">
        <v>4.0</v>
      </c>
      <c r="CZ368" s="427" t="s">
        <v>158</v>
      </c>
      <c r="DA368" s="428" t="s">
        <v>121</v>
      </c>
      <c r="DB368" s="428" t="s">
        <v>152</v>
      </c>
      <c r="DC368" s="429"/>
      <c r="DD368" s="429"/>
      <c r="DE368" s="429">
        <f t="shared" si="2804"/>
        <v>0</v>
      </c>
      <c r="DF368" s="430"/>
      <c r="DG368" s="429">
        <f t="shared" si="2805"/>
        <v>0</v>
      </c>
      <c r="DH368" s="431"/>
      <c r="DI368" s="432"/>
      <c r="DJ368" s="432"/>
      <c r="DK368" s="429">
        <f t="shared" si="2806"/>
        <v>0</v>
      </c>
      <c r="DL368" s="430">
        <v>0.294289866351475</v>
      </c>
      <c r="DM368" s="433">
        <f t="shared" si="2807"/>
        <v>0</v>
      </c>
      <c r="DN368" s="433">
        <f t="shared" si="2808"/>
        <v>0</v>
      </c>
      <c r="DO368" s="625"/>
      <c r="DP368" s="426">
        <v>4.0</v>
      </c>
      <c r="DQ368" s="427" t="s">
        <v>158</v>
      </c>
      <c r="DR368" s="428" t="s">
        <v>121</v>
      </c>
      <c r="DS368" s="428" t="s">
        <v>152</v>
      </c>
      <c r="DT368" s="429"/>
      <c r="DU368" s="429"/>
      <c r="DV368" s="429">
        <f t="shared" si="2809"/>
        <v>0</v>
      </c>
      <c r="DW368" s="430"/>
      <c r="DX368" s="429">
        <f t="shared" si="2810"/>
        <v>0</v>
      </c>
      <c r="DY368" s="431"/>
      <c r="DZ368" s="432"/>
      <c r="EA368" s="432"/>
      <c r="EB368" s="429">
        <f t="shared" si="2811"/>
        <v>0</v>
      </c>
      <c r="EC368" s="430">
        <v>0.294289866351475</v>
      </c>
      <c r="ED368" s="433">
        <f t="shared" si="2812"/>
        <v>0</v>
      </c>
      <c r="EE368" s="433">
        <f t="shared" si="2813"/>
        <v>0</v>
      </c>
      <c r="EF368" s="625"/>
      <c r="EG368" s="426">
        <v>4.0</v>
      </c>
      <c r="EH368" s="427" t="s">
        <v>158</v>
      </c>
      <c r="EI368" s="428" t="s">
        <v>121</v>
      </c>
      <c r="EJ368" s="428" t="s">
        <v>152</v>
      </c>
      <c r="EK368" s="429"/>
      <c r="EL368" s="429"/>
      <c r="EM368" s="429">
        <f t="shared" si="2814"/>
        <v>0</v>
      </c>
      <c r="EN368" s="430"/>
      <c r="EO368" s="429">
        <f t="shared" si="2815"/>
        <v>0</v>
      </c>
      <c r="EP368" s="431"/>
      <c r="EQ368" s="432"/>
      <c r="ER368" s="432"/>
      <c r="ES368" s="429">
        <f t="shared" si="2816"/>
        <v>0</v>
      </c>
      <c r="ET368" s="430">
        <v>0.294289866351475</v>
      </c>
      <c r="EU368" s="433">
        <f t="shared" si="2817"/>
        <v>0</v>
      </c>
      <c r="EV368" s="433">
        <f t="shared" si="2818"/>
        <v>0</v>
      </c>
      <c r="EW368" s="625"/>
      <c r="EX368" s="426">
        <v>4.0</v>
      </c>
      <c r="EY368" s="427" t="s">
        <v>158</v>
      </c>
      <c r="EZ368" s="428" t="s">
        <v>121</v>
      </c>
      <c r="FA368" s="428" t="s">
        <v>152</v>
      </c>
      <c r="FB368" s="429"/>
      <c r="FC368" s="429"/>
      <c r="FD368" s="429">
        <f t="shared" si="2819"/>
        <v>0</v>
      </c>
      <c r="FE368" s="430"/>
      <c r="FF368" s="429">
        <f t="shared" si="2820"/>
        <v>0</v>
      </c>
      <c r="FG368" s="431"/>
      <c r="FH368" s="432"/>
      <c r="FI368" s="432"/>
      <c r="FJ368" s="429">
        <f t="shared" si="2821"/>
        <v>0</v>
      </c>
      <c r="FK368" s="430">
        <v>0.294289866351475</v>
      </c>
      <c r="FL368" s="433">
        <f t="shared" si="2822"/>
        <v>0</v>
      </c>
      <c r="FM368" s="433">
        <f t="shared" si="2823"/>
        <v>0</v>
      </c>
      <c r="FN368" s="625"/>
      <c r="FO368" s="426">
        <v>4.0</v>
      </c>
      <c r="FP368" s="427" t="s">
        <v>158</v>
      </c>
      <c r="FQ368" s="428" t="s">
        <v>121</v>
      </c>
      <c r="FR368" s="428" t="s">
        <v>152</v>
      </c>
      <c r="FS368" s="429"/>
      <c r="FT368" s="429"/>
      <c r="FU368" s="429">
        <f t="shared" si="2824"/>
        <v>0</v>
      </c>
      <c r="FV368" s="430"/>
      <c r="FW368" s="429">
        <f t="shared" si="2825"/>
        <v>0</v>
      </c>
      <c r="FX368" s="431"/>
      <c r="FY368" s="432"/>
      <c r="FZ368" s="432"/>
      <c r="GA368" s="429">
        <f t="shared" si="2826"/>
        <v>0</v>
      </c>
      <c r="GB368" s="430">
        <v>0.294289866351475</v>
      </c>
      <c r="GC368" s="433">
        <f t="shared" si="2827"/>
        <v>0</v>
      </c>
      <c r="GD368" s="433">
        <f t="shared" si="2828"/>
        <v>0</v>
      </c>
      <c r="GE368" s="625"/>
      <c r="GF368" s="426">
        <v>4.0</v>
      </c>
      <c r="GG368" s="427" t="s">
        <v>158</v>
      </c>
      <c r="GH368" s="428" t="s">
        <v>121</v>
      </c>
      <c r="GI368" s="428" t="s">
        <v>152</v>
      </c>
      <c r="GJ368" s="429"/>
      <c r="GK368" s="429"/>
      <c r="GL368" s="429">
        <f t="shared" si="2829"/>
        <v>0</v>
      </c>
      <c r="GM368" s="430"/>
      <c r="GN368" s="429">
        <f t="shared" si="2830"/>
        <v>0</v>
      </c>
      <c r="GO368" s="431"/>
      <c r="GP368" s="432"/>
      <c r="GQ368" s="432"/>
      <c r="GR368" s="429">
        <f t="shared" si="2831"/>
        <v>0</v>
      </c>
      <c r="GS368" s="430">
        <v>0.294289866351475</v>
      </c>
      <c r="GT368" s="433">
        <f t="shared" si="2832"/>
        <v>0</v>
      </c>
      <c r="GU368" s="433">
        <f t="shared" si="2833"/>
        <v>0</v>
      </c>
      <c r="GV368" s="625"/>
      <c r="GW368" s="426">
        <v>4.0</v>
      </c>
      <c r="GX368" s="427" t="s">
        <v>158</v>
      </c>
      <c r="GY368" s="428" t="s">
        <v>121</v>
      </c>
      <c r="GZ368" s="428" t="s">
        <v>152</v>
      </c>
      <c r="HA368" s="429"/>
      <c r="HB368" s="429"/>
      <c r="HC368" s="429">
        <f t="shared" si="2834"/>
        <v>0</v>
      </c>
      <c r="HD368" s="430"/>
      <c r="HE368" s="429">
        <f t="shared" si="2835"/>
        <v>0</v>
      </c>
      <c r="HF368" s="431"/>
      <c r="HG368" s="432"/>
      <c r="HH368" s="432"/>
      <c r="HI368" s="429">
        <f t="shared" si="2836"/>
        <v>0</v>
      </c>
      <c r="HJ368" s="430">
        <v>0.294289866351475</v>
      </c>
      <c r="HK368" s="433">
        <f t="shared" si="2837"/>
        <v>0</v>
      </c>
      <c r="HL368" s="433">
        <f t="shared" si="2838"/>
        <v>0</v>
      </c>
      <c r="HM368" s="625"/>
      <c r="HN368" s="426">
        <v>4.0</v>
      </c>
      <c r="HO368" s="427" t="s">
        <v>158</v>
      </c>
      <c r="HP368" s="428" t="s">
        <v>121</v>
      </c>
      <c r="HQ368" s="428" t="s">
        <v>152</v>
      </c>
      <c r="HR368" s="429"/>
      <c r="HS368" s="429"/>
      <c r="HT368" s="429">
        <f t="shared" si="2839"/>
        <v>0</v>
      </c>
      <c r="HU368" s="430"/>
      <c r="HV368" s="429">
        <f t="shared" si="2840"/>
        <v>0</v>
      </c>
      <c r="HW368" s="431"/>
      <c r="HX368" s="432"/>
      <c r="HY368" s="432"/>
      <c r="HZ368" s="429">
        <f t="shared" si="2841"/>
        <v>0</v>
      </c>
      <c r="IA368" s="430">
        <v>0.294289866351475</v>
      </c>
      <c r="IB368" s="433">
        <f t="shared" si="2842"/>
        <v>0</v>
      </c>
      <c r="IC368" s="433">
        <f t="shared" si="2843"/>
        <v>0</v>
      </c>
      <c r="ID368" s="625"/>
      <c r="IE368" s="426">
        <v>4.0</v>
      </c>
      <c r="IF368" s="427" t="s">
        <v>158</v>
      </c>
      <c r="IG368" s="428" t="s">
        <v>121</v>
      </c>
      <c r="IH368" s="428" t="s">
        <v>152</v>
      </c>
      <c r="II368" s="429"/>
      <c r="IJ368" s="429"/>
      <c r="IK368" s="429">
        <f t="shared" si="2844"/>
        <v>0</v>
      </c>
      <c r="IL368" s="430"/>
      <c r="IM368" s="429">
        <f t="shared" si="2845"/>
        <v>0</v>
      </c>
      <c r="IN368" s="431"/>
      <c r="IO368" s="432"/>
      <c r="IP368" s="432"/>
      <c r="IQ368" s="429">
        <f t="shared" si="2846"/>
        <v>0</v>
      </c>
      <c r="IR368" s="430">
        <v>0.294289866351475</v>
      </c>
      <c r="IS368" s="433">
        <f t="shared" si="2847"/>
        <v>0</v>
      </c>
      <c r="IT368" s="433">
        <f t="shared" si="2848"/>
        <v>0</v>
      </c>
      <c r="IU368" s="625"/>
      <c r="IV368" s="426">
        <v>4.0</v>
      </c>
      <c r="IW368" s="427" t="s">
        <v>158</v>
      </c>
      <c r="IX368" s="428" t="s">
        <v>121</v>
      </c>
      <c r="IY368" s="428" t="s">
        <v>152</v>
      </c>
      <c r="IZ368" s="429"/>
      <c r="JA368" s="429"/>
      <c r="JB368" s="429">
        <f t="shared" si="2849"/>
        <v>0</v>
      </c>
      <c r="JC368" s="430"/>
      <c r="JD368" s="429">
        <f t="shared" si="2850"/>
        <v>0</v>
      </c>
      <c r="JE368" s="431"/>
      <c r="JF368" s="432"/>
      <c r="JG368" s="432"/>
      <c r="JH368" s="429">
        <f t="shared" si="2851"/>
        <v>0</v>
      </c>
      <c r="JI368" s="430">
        <v>0.294289866351475</v>
      </c>
      <c r="JJ368" s="433">
        <f t="shared" si="2852"/>
        <v>0</v>
      </c>
      <c r="JK368" s="433">
        <f t="shared" si="2853"/>
        <v>0</v>
      </c>
      <c r="JL368" s="625"/>
      <c r="JM368" s="426">
        <v>4.0</v>
      </c>
      <c r="JN368" s="427" t="s">
        <v>158</v>
      </c>
      <c r="JO368" s="428" t="s">
        <v>121</v>
      </c>
      <c r="JP368" s="428" t="s">
        <v>152</v>
      </c>
      <c r="JQ368" s="429"/>
      <c r="JR368" s="429"/>
      <c r="JS368" s="429">
        <f t="shared" si="2854"/>
        <v>0</v>
      </c>
      <c r="JT368" s="430"/>
      <c r="JU368" s="429">
        <f t="shared" si="2855"/>
        <v>0</v>
      </c>
      <c r="JV368" s="431"/>
      <c r="JW368" s="432"/>
      <c r="JX368" s="432"/>
      <c r="JY368" s="429">
        <f t="shared" si="2856"/>
        <v>0</v>
      </c>
      <c r="JZ368" s="430">
        <v>0.294289866351475</v>
      </c>
      <c r="KA368" s="433">
        <f t="shared" si="2857"/>
        <v>0</v>
      </c>
      <c r="KB368" s="433">
        <f t="shared" si="2858"/>
        <v>0</v>
      </c>
      <c r="KC368" s="625"/>
      <c r="KD368" s="426">
        <v>4.0</v>
      </c>
      <c r="KE368" s="427" t="s">
        <v>158</v>
      </c>
      <c r="KF368" s="428" t="s">
        <v>121</v>
      </c>
      <c r="KG368" s="428" t="s">
        <v>152</v>
      </c>
      <c r="KH368" s="429"/>
      <c r="KI368" s="429"/>
      <c r="KJ368" s="429">
        <f t="shared" si="2859"/>
        <v>0</v>
      </c>
      <c r="KK368" s="430"/>
      <c r="KL368" s="429">
        <f t="shared" si="2860"/>
        <v>0</v>
      </c>
      <c r="KM368" s="431"/>
      <c r="KN368" s="432"/>
      <c r="KO368" s="432"/>
      <c r="KP368" s="429">
        <f t="shared" si="2861"/>
        <v>0</v>
      </c>
      <c r="KQ368" s="430">
        <v>0.294289866351475</v>
      </c>
      <c r="KR368" s="433">
        <f t="shared" si="2862"/>
        <v>0</v>
      </c>
      <c r="KS368" s="433">
        <f t="shared" si="2863"/>
        <v>0</v>
      </c>
      <c r="KT368" s="625"/>
      <c r="KU368" s="436"/>
    </row>
    <row r="369" ht="15.75" customHeight="1">
      <c r="A369" s="426"/>
      <c r="B369" s="446" t="s">
        <v>147</v>
      </c>
      <c r="C369" s="447"/>
      <c r="D369" s="447"/>
      <c r="E369" s="447"/>
      <c r="F369" s="447"/>
      <c r="G369" s="447"/>
      <c r="H369" s="447"/>
      <c r="I369" s="447"/>
      <c r="J369" s="447"/>
      <c r="K369" s="447"/>
      <c r="L369" s="447"/>
      <c r="M369" s="447"/>
      <c r="N369" s="447"/>
      <c r="O369" s="447"/>
      <c r="P369" s="626"/>
      <c r="Q369" s="625"/>
      <c r="R369" s="426"/>
      <c r="S369" s="446" t="s">
        <v>147</v>
      </c>
      <c r="T369" s="447"/>
      <c r="U369" s="447"/>
      <c r="V369" s="447"/>
      <c r="W369" s="447"/>
      <c r="X369" s="447"/>
      <c r="Y369" s="447"/>
      <c r="Z369" s="447"/>
      <c r="AA369" s="447"/>
      <c r="AB369" s="447"/>
      <c r="AC369" s="447"/>
      <c r="AD369" s="447"/>
      <c r="AE369" s="447"/>
      <c r="AF369" s="447"/>
      <c r="AG369" s="626"/>
      <c r="AH369" s="625"/>
      <c r="AI369" s="426"/>
      <c r="AJ369" s="446" t="s">
        <v>147</v>
      </c>
      <c r="AK369" s="447"/>
      <c r="AL369" s="447"/>
      <c r="AM369" s="447"/>
      <c r="AN369" s="447"/>
      <c r="AO369" s="447"/>
      <c r="AP369" s="447"/>
      <c r="AQ369" s="447"/>
      <c r="AR369" s="447"/>
      <c r="AS369" s="447"/>
      <c r="AT369" s="447"/>
      <c r="AU369" s="447"/>
      <c r="AV369" s="447"/>
      <c r="AW369" s="447"/>
      <c r="AX369" s="626"/>
      <c r="AY369" s="625"/>
      <c r="AZ369" s="426"/>
      <c r="BA369" s="446" t="s">
        <v>147</v>
      </c>
      <c r="BB369" s="447"/>
      <c r="BC369" s="447"/>
      <c r="BD369" s="447"/>
      <c r="BE369" s="447"/>
      <c r="BF369" s="447"/>
      <c r="BG369" s="447"/>
      <c r="BH369" s="447"/>
      <c r="BI369" s="447"/>
      <c r="BJ369" s="447"/>
      <c r="BK369" s="447"/>
      <c r="BL369" s="447"/>
      <c r="BM369" s="447"/>
      <c r="BN369" s="447"/>
      <c r="BO369" s="626"/>
      <c r="BP369" s="625"/>
      <c r="BQ369" s="426"/>
      <c r="BR369" s="446" t="s">
        <v>147</v>
      </c>
      <c r="BS369" s="447"/>
      <c r="BT369" s="447"/>
      <c r="BU369" s="447"/>
      <c r="BV369" s="447"/>
      <c r="BW369" s="447"/>
      <c r="BX369" s="447"/>
      <c r="BY369" s="447"/>
      <c r="BZ369" s="447"/>
      <c r="CA369" s="447"/>
      <c r="CB369" s="447"/>
      <c r="CC369" s="447"/>
      <c r="CD369" s="447"/>
      <c r="CE369" s="447"/>
      <c r="CF369" s="626"/>
      <c r="CG369" s="625"/>
      <c r="CH369" s="426"/>
      <c r="CI369" s="446" t="s">
        <v>147</v>
      </c>
      <c r="CJ369" s="447"/>
      <c r="CK369" s="447"/>
      <c r="CL369" s="447"/>
      <c r="CM369" s="447"/>
      <c r="CN369" s="447"/>
      <c r="CO369" s="447"/>
      <c r="CP369" s="447"/>
      <c r="CQ369" s="447"/>
      <c r="CR369" s="447"/>
      <c r="CS369" s="447"/>
      <c r="CT369" s="447"/>
      <c r="CU369" s="447"/>
      <c r="CV369" s="447"/>
      <c r="CW369" s="626"/>
      <c r="CX369" s="625"/>
      <c r="CY369" s="426"/>
      <c r="CZ369" s="446" t="s">
        <v>147</v>
      </c>
      <c r="DA369" s="447"/>
      <c r="DB369" s="447"/>
      <c r="DC369" s="447"/>
      <c r="DD369" s="447"/>
      <c r="DE369" s="447"/>
      <c r="DF369" s="447"/>
      <c r="DG369" s="447"/>
      <c r="DH369" s="447"/>
      <c r="DI369" s="447"/>
      <c r="DJ369" s="447"/>
      <c r="DK369" s="447"/>
      <c r="DL369" s="447"/>
      <c r="DM369" s="447"/>
      <c r="DN369" s="626"/>
      <c r="DO369" s="625"/>
      <c r="DP369" s="426"/>
      <c r="DQ369" s="446" t="s">
        <v>147</v>
      </c>
      <c r="DR369" s="447"/>
      <c r="DS369" s="447"/>
      <c r="DT369" s="447"/>
      <c r="DU369" s="447"/>
      <c r="DV369" s="447"/>
      <c r="DW369" s="447"/>
      <c r="DX369" s="447"/>
      <c r="DY369" s="447"/>
      <c r="DZ369" s="447"/>
      <c r="EA369" s="447"/>
      <c r="EB369" s="447"/>
      <c r="EC369" s="447"/>
      <c r="ED369" s="447"/>
      <c r="EE369" s="626"/>
      <c r="EF369" s="625"/>
      <c r="EG369" s="426"/>
      <c r="EH369" s="446" t="s">
        <v>147</v>
      </c>
      <c r="EI369" s="447"/>
      <c r="EJ369" s="447"/>
      <c r="EK369" s="447"/>
      <c r="EL369" s="447"/>
      <c r="EM369" s="447"/>
      <c r="EN369" s="447"/>
      <c r="EO369" s="447"/>
      <c r="EP369" s="447"/>
      <c r="EQ369" s="447"/>
      <c r="ER369" s="447"/>
      <c r="ES369" s="447"/>
      <c r="ET369" s="447"/>
      <c r="EU369" s="447"/>
      <c r="EV369" s="626"/>
      <c r="EW369" s="625"/>
      <c r="EX369" s="426"/>
      <c r="EY369" s="446" t="s">
        <v>147</v>
      </c>
      <c r="EZ369" s="447"/>
      <c r="FA369" s="447"/>
      <c r="FB369" s="447"/>
      <c r="FC369" s="447"/>
      <c r="FD369" s="447"/>
      <c r="FE369" s="447"/>
      <c r="FF369" s="447"/>
      <c r="FG369" s="447"/>
      <c r="FH369" s="447"/>
      <c r="FI369" s="447"/>
      <c r="FJ369" s="447"/>
      <c r="FK369" s="447"/>
      <c r="FL369" s="447"/>
      <c r="FM369" s="626"/>
      <c r="FN369" s="625"/>
      <c r="FO369" s="426"/>
      <c r="FP369" s="446" t="s">
        <v>147</v>
      </c>
      <c r="FQ369" s="447"/>
      <c r="FR369" s="447"/>
      <c r="FS369" s="447"/>
      <c r="FT369" s="447"/>
      <c r="FU369" s="447"/>
      <c r="FV369" s="447"/>
      <c r="FW369" s="447"/>
      <c r="FX369" s="447"/>
      <c r="FY369" s="447"/>
      <c r="FZ369" s="447"/>
      <c r="GA369" s="447"/>
      <c r="GB369" s="447"/>
      <c r="GC369" s="447"/>
      <c r="GD369" s="626"/>
      <c r="GE369" s="625"/>
      <c r="GF369" s="426"/>
      <c r="GG369" s="446" t="s">
        <v>147</v>
      </c>
      <c r="GH369" s="447"/>
      <c r="GI369" s="447"/>
      <c r="GJ369" s="447"/>
      <c r="GK369" s="447"/>
      <c r="GL369" s="447"/>
      <c r="GM369" s="447"/>
      <c r="GN369" s="447"/>
      <c r="GO369" s="447"/>
      <c r="GP369" s="447"/>
      <c r="GQ369" s="447"/>
      <c r="GR369" s="447"/>
      <c r="GS369" s="447"/>
      <c r="GT369" s="447"/>
      <c r="GU369" s="626"/>
      <c r="GV369" s="625"/>
      <c r="GW369" s="426"/>
      <c r="GX369" s="446" t="s">
        <v>147</v>
      </c>
      <c r="GY369" s="447"/>
      <c r="GZ369" s="447"/>
      <c r="HA369" s="447"/>
      <c r="HB369" s="447"/>
      <c r="HC369" s="447"/>
      <c r="HD369" s="447"/>
      <c r="HE369" s="447"/>
      <c r="HF369" s="447"/>
      <c r="HG369" s="447"/>
      <c r="HH369" s="447"/>
      <c r="HI369" s="447"/>
      <c r="HJ369" s="447"/>
      <c r="HK369" s="447"/>
      <c r="HL369" s="626"/>
      <c r="HM369" s="625"/>
      <c r="HN369" s="426"/>
      <c r="HO369" s="446" t="s">
        <v>147</v>
      </c>
      <c r="HP369" s="447"/>
      <c r="HQ369" s="447"/>
      <c r="HR369" s="447"/>
      <c r="HS369" s="447"/>
      <c r="HT369" s="447"/>
      <c r="HU369" s="447"/>
      <c r="HV369" s="447"/>
      <c r="HW369" s="447"/>
      <c r="HX369" s="447"/>
      <c r="HY369" s="447"/>
      <c r="HZ369" s="447"/>
      <c r="IA369" s="447"/>
      <c r="IB369" s="447"/>
      <c r="IC369" s="626"/>
      <c r="ID369" s="625"/>
      <c r="IE369" s="426"/>
      <c r="IF369" s="446" t="s">
        <v>147</v>
      </c>
      <c r="IG369" s="447"/>
      <c r="IH369" s="447"/>
      <c r="II369" s="447"/>
      <c r="IJ369" s="447"/>
      <c r="IK369" s="447"/>
      <c r="IL369" s="447"/>
      <c r="IM369" s="447"/>
      <c r="IN369" s="447"/>
      <c r="IO369" s="447"/>
      <c r="IP369" s="447"/>
      <c r="IQ369" s="447"/>
      <c r="IR369" s="447"/>
      <c r="IS369" s="447"/>
      <c r="IT369" s="626"/>
      <c r="IU369" s="625"/>
      <c r="IV369" s="426"/>
      <c r="IW369" s="446" t="s">
        <v>147</v>
      </c>
      <c r="IX369" s="447"/>
      <c r="IY369" s="447"/>
      <c r="IZ369" s="447"/>
      <c r="JA369" s="447"/>
      <c r="JB369" s="447"/>
      <c r="JC369" s="447"/>
      <c r="JD369" s="447"/>
      <c r="JE369" s="447"/>
      <c r="JF369" s="447"/>
      <c r="JG369" s="447"/>
      <c r="JH369" s="447"/>
      <c r="JI369" s="447"/>
      <c r="JJ369" s="447"/>
      <c r="JK369" s="626"/>
      <c r="JL369" s="625"/>
      <c r="JM369" s="426"/>
      <c r="JN369" s="446" t="s">
        <v>147</v>
      </c>
      <c r="JO369" s="447"/>
      <c r="JP369" s="447"/>
      <c r="JQ369" s="447"/>
      <c r="JR369" s="447"/>
      <c r="JS369" s="447"/>
      <c r="JT369" s="447"/>
      <c r="JU369" s="447"/>
      <c r="JV369" s="447"/>
      <c r="JW369" s="447"/>
      <c r="JX369" s="447"/>
      <c r="JY369" s="447"/>
      <c r="JZ369" s="447"/>
      <c r="KA369" s="447"/>
      <c r="KB369" s="626"/>
      <c r="KC369" s="625"/>
      <c r="KD369" s="426"/>
      <c r="KE369" s="446" t="s">
        <v>147</v>
      </c>
      <c r="KF369" s="447"/>
      <c r="KG369" s="447"/>
      <c r="KH369" s="447"/>
      <c r="KI369" s="447"/>
      <c r="KJ369" s="447"/>
      <c r="KK369" s="447"/>
      <c r="KL369" s="447"/>
      <c r="KM369" s="447"/>
      <c r="KN369" s="447"/>
      <c r="KO369" s="447"/>
      <c r="KP369" s="447"/>
      <c r="KQ369" s="447"/>
      <c r="KR369" s="447"/>
      <c r="KS369" s="626"/>
      <c r="KT369" s="625"/>
      <c r="KU369" s="436"/>
    </row>
    <row r="370" ht="15.75" customHeight="1">
      <c r="A370" s="426">
        <v>1.0</v>
      </c>
      <c r="B370" s="427" t="s">
        <v>159</v>
      </c>
      <c r="C370" s="428" t="s">
        <v>121</v>
      </c>
      <c r="D370" s="428" t="s">
        <v>152</v>
      </c>
      <c r="E370" s="429"/>
      <c r="F370" s="429"/>
      <c r="G370" s="429">
        <f t="shared" ref="G370:G372" si="2864">IFERROR(E370*F370/1000000,0)</f>
        <v>0</v>
      </c>
      <c r="H370" s="430"/>
      <c r="I370" s="429">
        <f t="shared" ref="I370:I372" si="2865">IFERROR(+G370*H370,"")</f>
        <v>0</v>
      </c>
      <c r="J370" s="431"/>
      <c r="K370" s="432"/>
      <c r="L370" s="432"/>
      <c r="M370" s="429">
        <f t="shared" ref="M370:M372" si="2866">IFERROR(+(IF(G370="","0",G370))+(IF(I370="","0",I370))+(IF(L370="","0",L370)),"")</f>
        <v>0</v>
      </c>
      <c r="N370" s="430">
        <v>0.294289866351475</v>
      </c>
      <c r="O370" s="433">
        <f t="shared" ref="O370:O372" si="2867">IFERROR(+N370*(M370-L370),"")</f>
        <v>0</v>
      </c>
      <c r="P370" s="433">
        <f t="shared" ref="P370:P372" si="2868">IFERROR(+(IF(M370="","0",M370))-(IF(O370="","0",O370)),"")</f>
        <v>0</v>
      </c>
      <c r="Q370" s="625"/>
      <c r="R370" s="426">
        <v>1.0</v>
      </c>
      <c r="S370" s="427" t="s">
        <v>159</v>
      </c>
      <c r="T370" s="428" t="s">
        <v>121</v>
      </c>
      <c r="U370" s="428" t="s">
        <v>152</v>
      </c>
      <c r="V370" s="429"/>
      <c r="W370" s="429"/>
      <c r="X370" s="429">
        <f t="shared" ref="X370:X372" si="2869">IFERROR(V370*W370/1000000,0)</f>
        <v>0</v>
      </c>
      <c r="Y370" s="430"/>
      <c r="Z370" s="429">
        <f t="shared" ref="Z370:Z372" si="2870">IFERROR(+X370*Y370,"")</f>
        <v>0</v>
      </c>
      <c r="AA370" s="431"/>
      <c r="AB370" s="432"/>
      <c r="AC370" s="432"/>
      <c r="AD370" s="429">
        <f t="shared" ref="AD370:AD372" si="2871">IFERROR(+(IF(X370="","0",X370))+(IF(Z370="","0",Z370))+(IF(AC370="","0",AC370)),"")</f>
        <v>0</v>
      </c>
      <c r="AE370" s="430">
        <v>0.294289866351475</v>
      </c>
      <c r="AF370" s="433">
        <f t="shared" ref="AF370:AF372" si="2872">IFERROR(+AE370*(AD370-AC370),"")</f>
        <v>0</v>
      </c>
      <c r="AG370" s="433">
        <f t="shared" ref="AG370:AG372" si="2873">IFERROR(+(IF(AD370="","0",AD370))-(IF(AF370="","0",AF370)),"")</f>
        <v>0</v>
      </c>
      <c r="AH370" s="625"/>
      <c r="AI370" s="426">
        <v>1.0</v>
      </c>
      <c r="AJ370" s="427" t="s">
        <v>159</v>
      </c>
      <c r="AK370" s="428" t="s">
        <v>121</v>
      </c>
      <c r="AL370" s="428" t="s">
        <v>152</v>
      </c>
      <c r="AM370" s="429"/>
      <c r="AN370" s="429"/>
      <c r="AO370" s="429">
        <f t="shared" ref="AO370:AO372" si="2874">IFERROR(AM370*AN370/1000000,0)</f>
        <v>0</v>
      </c>
      <c r="AP370" s="430"/>
      <c r="AQ370" s="429">
        <f t="shared" ref="AQ370:AQ372" si="2875">IFERROR(+AO370*AP370,"")</f>
        <v>0</v>
      </c>
      <c r="AR370" s="431"/>
      <c r="AS370" s="432"/>
      <c r="AT370" s="432"/>
      <c r="AU370" s="429">
        <f t="shared" ref="AU370:AU372" si="2876">IFERROR(+(IF(AO370="","0",AO370))+(IF(AQ370="","0",AQ370))+(IF(AT370="","0",AT370)),"")</f>
        <v>0</v>
      </c>
      <c r="AV370" s="430">
        <v>0.294289866351475</v>
      </c>
      <c r="AW370" s="433">
        <f t="shared" ref="AW370:AW372" si="2877">IFERROR(+AV370*(AU370-AT370),"")</f>
        <v>0</v>
      </c>
      <c r="AX370" s="433">
        <f t="shared" ref="AX370:AX372" si="2878">IFERROR(+(IF(AU370="","0",AU370))-(IF(AW370="","0",AW370)),"")</f>
        <v>0</v>
      </c>
      <c r="AY370" s="625"/>
      <c r="AZ370" s="426">
        <v>1.0</v>
      </c>
      <c r="BA370" s="427" t="s">
        <v>159</v>
      </c>
      <c r="BB370" s="428" t="s">
        <v>121</v>
      </c>
      <c r="BC370" s="428" t="s">
        <v>152</v>
      </c>
      <c r="BD370" s="429"/>
      <c r="BE370" s="429"/>
      <c r="BF370" s="429">
        <f t="shared" ref="BF370:BF372" si="2879">IFERROR(BD370*BE370/1000000,0)</f>
        <v>0</v>
      </c>
      <c r="BG370" s="430"/>
      <c r="BH370" s="429">
        <f t="shared" ref="BH370:BH372" si="2880">IFERROR(+BF370*BG370,"")</f>
        <v>0</v>
      </c>
      <c r="BI370" s="431"/>
      <c r="BJ370" s="432"/>
      <c r="BK370" s="432"/>
      <c r="BL370" s="429">
        <f t="shared" ref="BL370:BL372" si="2881">IFERROR(+(IF(BF370="","0",BF370))+(IF(BH370="","0",BH370))+(IF(BK370="","0",BK370)),"")</f>
        <v>0</v>
      </c>
      <c r="BM370" s="430">
        <v>0.294289866351475</v>
      </c>
      <c r="BN370" s="433">
        <f t="shared" ref="BN370:BN372" si="2882">IFERROR(+BM370*(BL370-BK370),"")</f>
        <v>0</v>
      </c>
      <c r="BO370" s="433">
        <f t="shared" ref="BO370:BO372" si="2883">IFERROR(+(IF(BL370="","0",BL370))-(IF(BN370="","0",BN370)),"")</f>
        <v>0</v>
      </c>
      <c r="BP370" s="625"/>
      <c r="BQ370" s="426">
        <v>1.0</v>
      </c>
      <c r="BR370" s="427" t="s">
        <v>159</v>
      </c>
      <c r="BS370" s="428" t="s">
        <v>121</v>
      </c>
      <c r="BT370" s="428" t="s">
        <v>152</v>
      </c>
      <c r="BU370" s="429"/>
      <c r="BV370" s="429"/>
      <c r="BW370" s="429">
        <f t="shared" ref="BW370:BW372" si="2884">IFERROR(BU370*BV370/1000000,0)</f>
        <v>0</v>
      </c>
      <c r="BX370" s="430"/>
      <c r="BY370" s="429">
        <f t="shared" ref="BY370:BY372" si="2885">IFERROR(+BW370*BX370,"")</f>
        <v>0</v>
      </c>
      <c r="BZ370" s="431"/>
      <c r="CA370" s="432"/>
      <c r="CB370" s="432"/>
      <c r="CC370" s="429">
        <f t="shared" ref="CC370:CC372" si="2886">IFERROR(+(IF(BW370="","0",BW370))+(IF(BY370="","0",BY370))+(IF(CB370="","0",CB370)),"")</f>
        <v>0</v>
      </c>
      <c r="CD370" s="430">
        <v>0.294289866351475</v>
      </c>
      <c r="CE370" s="433">
        <f t="shared" ref="CE370:CE372" si="2887">IFERROR(+CD370*(CC370-CB370),"")</f>
        <v>0</v>
      </c>
      <c r="CF370" s="433">
        <f t="shared" ref="CF370:CF372" si="2888">IFERROR(+(IF(CC370="","0",CC370))-(IF(CE370="","0",CE370)),"")</f>
        <v>0</v>
      </c>
      <c r="CG370" s="625"/>
      <c r="CH370" s="426">
        <v>1.0</v>
      </c>
      <c r="CI370" s="427" t="s">
        <v>159</v>
      </c>
      <c r="CJ370" s="428" t="s">
        <v>121</v>
      </c>
      <c r="CK370" s="428" t="s">
        <v>152</v>
      </c>
      <c r="CL370" s="429"/>
      <c r="CM370" s="429"/>
      <c r="CN370" s="429">
        <f t="shared" ref="CN370:CN372" si="2889">IFERROR(CL370*CM370/1000000,0)</f>
        <v>0</v>
      </c>
      <c r="CO370" s="430"/>
      <c r="CP370" s="429">
        <f t="shared" ref="CP370:CP372" si="2890">IFERROR(+CN370*CO370,"")</f>
        <v>0</v>
      </c>
      <c r="CQ370" s="431"/>
      <c r="CR370" s="432"/>
      <c r="CS370" s="432"/>
      <c r="CT370" s="429">
        <f t="shared" ref="CT370:CT372" si="2891">IFERROR(+(IF(CN370="","0",CN370))+(IF(CP370="","0",CP370))+(IF(CS370="","0",CS370)),"")</f>
        <v>0</v>
      </c>
      <c r="CU370" s="430">
        <v>0.294289866351475</v>
      </c>
      <c r="CV370" s="433">
        <f t="shared" ref="CV370:CV372" si="2892">IFERROR(+CU370*(CT370-CS370),"")</f>
        <v>0</v>
      </c>
      <c r="CW370" s="433">
        <f t="shared" ref="CW370:CW372" si="2893">IFERROR(+(IF(CT370="","0",CT370))-(IF(CV370="","0",CV370)),"")</f>
        <v>0</v>
      </c>
      <c r="CX370" s="625"/>
      <c r="CY370" s="426">
        <v>1.0</v>
      </c>
      <c r="CZ370" s="427" t="s">
        <v>159</v>
      </c>
      <c r="DA370" s="428" t="s">
        <v>121</v>
      </c>
      <c r="DB370" s="428" t="s">
        <v>152</v>
      </c>
      <c r="DC370" s="429"/>
      <c r="DD370" s="429"/>
      <c r="DE370" s="429">
        <f t="shared" ref="DE370:DE372" si="2894">IFERROR(DC370*DD370/1000000,0)</f>
        <v>0</v>
      </c>
      <c r="DF370" s="430"/>
      <c r="DG370" s="429">
        <f t="shared" ref="DG370:DG372" si="2895">IFERROR(+DE370*DF370,"")</f>
        <v>0</v>
      </c>
      <c r="DH370" s="431"/>
      <c r="DI370" s="432"/>
      <c r="DJ370" s="432"/>
      <c r="DK370" s="429">
        <f t="shared" ref="DK370:DK372" si="2896">IFERROR(+(IF(DE370="","0",DE370))+(IF(DG370="","0",DG370))+(IF(DJ370="","0",DJ370)),"")</f>
        <v>0</v>
      </c>
      <c r="DL370" s="430">
        <v>0.294289866351475</v>
      </c>
      <c r="DM370" s="433">
        <f t="shared" ref="DM370:DM372" si="2897">IFERROR(+DL370*(DK370-DJ370),"")</f>
        <v>0</v>
      </c>
      <c r="DN370" s="433">
        <f t="shared" ref="DN370:DN372" si="2898">IFERROR(+(IF(DK370="","0",DK370))-(IF(DM370="","0",DM370)),"")</f>
        <v>0</v>
      </c>
      <c r="DO370" s="625"/>
      <c r="DP370" s="426">
        <v>1.0</v>
      </c>
      <c r="DQ370" s="427" t="s">
        <v>159</v>
      </c>
      <c r="DR370" s="428" t="s">
        <v>121</v>
      </c>
      <c r="DS370" s="428" t="s">
        <v>152</v>
      </c>
      <c r="DT370" s="429"/>
      <c r="DU370" s="429"/>
      <c r="DV370" s="429">
        <f t="shared" ref="DV370:DV372" si="2899">IFERROR(DT370*DU370/1000000,0)</f>
        <v>0</v>
      </c>
      <c r="DW370" s="430"/>
      <c r="DX370" s="429">
        <f t="shared" ref="DX370:DX372" si="2900">IFERROR(+DV370*DW370,"")</f>
        <v>0</v>
      </c>
      <c r="DY370" s="431"/>
      <c r="DZ370" s="432"/>
      <c r="EA370" s="432"/>
      <c r="EB370" s="429">
        <f t="shared" ref="EB370:EB372" si="2901">IFERROR(+(IF(DV370="","0",DV370))+(IF(DX370="","0",DX370))+(IF(EA370="","0",EA370)),"")</f>
        <v>0</v>
      </c>
      <c r="EC370" s="430">
        <v>0.294289866351475</v>
      </c>
      <c r="ED370" s="433">
        <f t="shared" ref="ED370:ED372" si="2902">IFERROR(+EC370*(EB370-EA370),"")</f>
        <v>0</v>
      </c>
      <c r="EE370" s="433">
        <f t="shared" ref="EE370:EE372" si="2903">IFERROR(+(IF(EB370="","0",EB370))-(IF(ED370="","0",ED370)),"")</f>
        <v>0</v>
      </c>
      <c r="EF370" s="625"/>
      <c r="EG370" s="426">
        <v>1.0</v>
      </c>
      <c r="EH370" s="427" t="s">
        <v>159</v>
      </c>
      <c r="EI370" s="428" t="s">
        <v>121</v>
      </c>
      <c r="EJ370" s="428" t="s">
        <v>152</v>
      </c>
      <c r="EK370" s="429"/>
      <c r="EL370" s="429"/>
      <c r="EM370" s="429">
        <f t="shared" ref="EM370:EM372" si="2904">IFERROR(EK370*EL370/1000000,0)</f>
        <v>0</v>
      </c>
      <c r="EN370" s="430"/>
      <c r="EO370" s="429">
        <f t="shared" ref="EO370:EO372" si="2905">IFERROR(+EM370*EN370,"")</f>
        <v>0</v>
      </c>
      <c r="EP370" s="431"/>
      <c r="EQ370" s="432"/>
      <c r="ER370" s="432"/>
      <c r="ES370" s="429">
        <f t="shared" ref="ES370:ES372" si="2906">IFERROR(+(IF(EM370="","0",EM370))+(IF(EO370="","0",EO370))+(IF(ER370="","0",ER370)),"")</f>
        <v>0</v>
      </c>
      <c r="ET370" s="430">
        <v>0.294289866351475</v>
      </c>
      <c r="EU370" s="433">
        <f t="shared" ref="EU370:EU372" si="2907">IFERROR(+ET370*(ES370-ER370),"")</f>
        <v>0</v>
      </c>
      <c r="EV370" s="433">
        <f t="shared" ref="EV370:EV372" si="2908">IFERROR(+(IF(ES370="","0",ES370))-(IF(EU370="","0",EU370)),"")</f>
        <v>0</v>
      </c>
      <c r="EW370" s="625"/>
      <c r="EX370" s="426">
        <v>1.0</v>
      </c>
      <c r="EY370" s="427" t="s">
        <v>159</v>
      </c>
      <c r="EZ370" s="428" t="s">
        <v>121</v>
      </c>
      <c r="FA370" s="428" t="s">
        <v>152</v>
      </c>
      <c r="FB370" s="429"/>
      <c r="FC370" s="429"/>
      <c r="FD370" s="429">
        <f t="shared" ref="FD370:FD372" si="2909">IFERROR(FB370*FC370/1000000,0)</f>
        <v>0</v>
      </c>
      <c r="FE370" s="430"/>
      <c r="FF370" s="429">
        <f t="shared" ref="FF370:FF372" si="2910">IFERROR(+FD370*FE370,"")</f>
        <v>0</v>
      </c>
      <c r="FG370" s="431"/>
      <c r="FH370" s="432"/>
      <c r="FI370" s="432"/>
      <c r="FJ370" s="429">
        <f t="shared" ref="FJ370:FJ372" si="2911">IFERROR(+(IF(FD370="","0",FD370))+(IF(FF370="","0",FF370))+(IF(FI370="","0",FI370)),"")</f>
        <v>0</v>
      </c>
      <c r="FK370" s="430">
        <v>0.294289866351475</v>
      </c>
      <c r="FL370" s="433">
        <f t="shared" ref="FL370:FL372" si="2912">IFERROR(+FK370*(FJ370-FI370),"")</f>
        <v>0</v>
      </c>
      <c r="FM370" s="433">
        <f t="shared" ref="FM370:FM372" si="2913">IFERROR(+(IF(FJ370="","0",FJ370))-(IF(FL370="","0",FL370)),"")</f>
        <v>0</v>
      </c>
      <c r="FN370" s="625"/>
      <c r="FO370" s="426">
        <v>1.0</v>
      </c>
      <c r="FP370" s="427" t="s">
        <v>159</v>
      </c>
      <c r="FQ370" s="428" t="s">
        <v>121</v>
      </c>
      <c r="FR370" s="428" t="s">
        <v>152</v>
      </c>
      <c r="FS370" s="429"/>
      <c r="FT370" s="429"/>
      <c r="FU370" s="429">
        <f t="shared" ref="FU370:FU372" si="2914">IFERROR(FS370*FT370/1000000,0)</f>
        <v>0</v>
      </c>
      <c r="FV370" s="430"/>
      <c r="FW370" s="429">
        <f t="shared" ref="FW370:FW372" si="2915">IFERROR(+FU370*FV370,"")</f>
        <v>0</v>
      </c>
      <c r="FX370" s="431"/>
      <c r="FY370" s="432"/>
      <c r="FZ370" s="432"/>
      <c r="GA370" s="429">
        <f t="shared" ref="GA370:GA372" si="2916">IFERROR(+(IF(FU370="","0",FU370))+(IF(FW370="","0",FW370))+(IF(FZ370="","0",FZ370)),"")</f>
        <v>0</v>
      </c>
      <c r="GB370" s="430">
        <v>0.294289866351475</v>
      </c>
      <c r="GC370" s="433">
        <f t="shared" ref="GC370:GC372" si="2917">IFERROR(+GB370*(GA370-FZ370),"")</f>
        <v>0</v>
      </c>
      <c r="GD370" s="433">
        <f t="shared" ref="GD370:GD372" si="2918">IFERROR(+(IF(GA370="","0",GA370))-(IF(GC370="","0",GC370)),"")</f>
        <v>0</v>
      </c>
      <c r="GE370" s="625"/>
      <c r="GF370" s="426">
        <v>1.0</v>
      </c>
      <c r="GG370" s="427" t="s">
        <v>159</v>
      </c>
      <c r="GH370" s="428" t="s">
        <v>121</v>
      </c>
      <c r="GI370" s="428" t="s">
        <v>152</v>
      </c>
      <c r="GJ370" s="429"/>
      <c r="GK370" s="429"/>
      <c r="GL370" s="429">
        <f t="shared" ref="GL370:GL372" si="2919">IFERROR(GJ370*GK370/1000000,0)</f>
        <v>0</v>
      </c>
      <c r="GM370" s="430"/>
      <c r="GN370" s="429">
        <f t="shared" ref="GN370:GN372" si="2920">IFERROR(+GL370*GM370,"")</f>
        <v>0</v>
      </c>
      <c r="GO370" s="431"/>
      <c r="GP370" s="432"/>
      <c r="GQ370" s="432"/>
      <c r="GR370" s="429">
        <f t="shared" ref="GR370:GR372" si="2921">IFERROR(+(IF(GL370="","0",GL370))+(IF(GN370="","0",GN370))+(IF(GQ370="","0",GQ370)),"")</f>
        <v>0</v>
      </c>
      <c r="GS370" s="430">
        <v>0.294289866351475</v>
      </c>
      <c r="GT370" s="433">
        <f t="shared" ref="GT370:GT372" si="2922">IFERROR(+GS370*(GR370-GQ370),"")</f>
        <v>0</v>
      </c>
      <c r="GU370" s="433">
        <f t="shared" ref="GU370:GU372" si="2923">IFERROR(+(IF(GR370="","0",GR370))-(IF(GT370="","0",GT370)),"")</f>
        <v>0</v>
      </c>
      <c r="GV370" s="625"/>
      <c r="GW370" s="426">
        <v>1.0</v>
      </c>
      <c r="GX370" s="427" t="s">
        <v>159</v>
      </c>
      <c r="GY370" s="428" t="s">
        <v>121</v>
      </c>
      <c r="GZ370" s="428" t="s">
        <v>152</v>
      </c>
      <c r="HA370" s="429"/>
      <c r="HB370" s="429"/>
      <c r="HC370" s="429">
        <f t="shared" ref="HC370:HC372" si="2924">IFERROR(HA370*HB370/1000000,0)</f>
        <v>0</v>
      </c>
      <c r="HD370" s="430"/>
      <c r="HE370" s="429">
        <f t="shared" ref="HE370:HE372" si="2925">IFERROR(+HC370*HD370,"")</f>
        <v>0</v>
      </c>
      <c r="HF370" s="431"/>
      <c r="HG370" s="432"/>
      <c r="HH370" s="432"/>
      <c r="HI370" s="429">
        <f t="shared" ref="HI370:HI372" si="2926">IFERROR(+(IF(HC370="","0",HC370))+(IF(HE370="","0",HE370))+(IF(HH370="","0",HH370)),"")</f>
        <v>0</v>
      </c>
      <c r="HJ370" s="430">
        <v>0.294289866351475</v>
      </c>
      <c r="HK370" s="433">
        <f t="shared" ref="HK370:HK372" si="2927">IFERROR(+HJ370*(HI370-HH370),"")</f>
        <v>0</v>
      </c>
      <c r="HL370" s="433">
        <f t="shared" ref="HL370:HL372" si="2928">IFERROR(+(IF(HI370="","0",HI370))-(IF(HK370="","0",HK370)),"")</f>
        <v>0</v>
      </c>
      <c r="HM370" s="625"/>
      <c r="HN370" s="426">
        <v>1.0</v>
      </c>
      <c r="HO370" s="427" t="s">
        <v>159</v>
      </c>
      <c r="HP370" s="428" t="s">
        <v>121</v>
      </c>
      <c r="HQ370" s="428" t="s">
        <v>152</v>
      </c>
      <c r="HR370" s="429"/>
      <c r="HS370" s="429"/>
      <c r="HT370" s="429">
        <f t="shared" ref="HT370:HT372" si="2929">IFERROR(HR370*HS370/1000000,0)</f>
        <v>0</v>
      </c>
      <c r="HU370" s="430"/>
      <c r="HV370" s="429">
        <f t="shared" ref="HV370:HV372" si="2930">IFERROR(+HT370*HU370,"")</f>
        <v>0</v>
      </c>
      <c r="HW370" s="431"/>
      <c r="HX370" s="432"/>
      <c r="HY370" s="432"/>
      <c r="HZ370" s="429">
        <f t="shared" ref="HZ370:HZ372" si="2931">IFERROR(+(IF(HT370="","0",HT370))+(IF(HV370="","0",HV370))+(IF(HY370="","0",HY370)),"")</f>
        <v>0</v>
      </c>
      <c r="IA370" s="430">
        <v>0.294289866351475</v>
      </c>
      <c r="IB370" s="433">
        <f t="shared" ref="IB370:IB372" si="2932">IFERROR(+IA370*(HZ370-HY370),"")</f>
        <v>0</v>
      </c>
      <c r="IC370" s="433">
        <f t="shared" ref="IC370:IC372" si="2933">IFERROR(+(IF(HZ370="","0",HZ370))-(IF(IB370="","0",IB370)),"")</f>
        <v>0</v>
      </c>
      <c r="ID370" s="625"/>
      <c r="IE370" s="426">
        <v>1.0</v>
      </c>
      <c r="IF370" s="427" t="s">
        <v>159</v>
      </c>
      <c r="IG370" s="428" t="s">
        <v>121</v>
      </c>
      <c r="IH370" s="428" t="s">
        <v>152</v>
      </c>
      <c r="II370" s="429"/>
      <c r="IJ370" s="429"/>
      <c r="IK370" s="429">
        <f t="shared" ref="IK370:IK372" si="2934">IFERROR(II370*IJ370/1000000,0)</f>
        <v>0</v>
      </c>
      <c r="IL370" s="430"/>
      <c r="IM370" s="429">
        <f t="shared" ref="IM370:IM372" si="2935">IFERROR(+IK370*IL370,"")</f>
        <v>0</v>
      </c>
      <c r="IN370" s="431"/>
      <c r="IO370" s="432"/>
      <c r="IP370" s="432"/>
      <c r="IQ370" s="429">
        <f t="shared" ref="IQ370:IQ372" si="2936">IFERROR(+(IF(IK370="","0",IK370))+(IF(IM370="","0",IM370))+(IF(IP370="","0",IP370)),"")</f>
        <v>0</v>
      </c>
      <c r="IR370" s="430">
        <v>0.294289866351475</v>
      </c>
      <c r="IS370" s="433">
        <f t="shared" ref="IS370:IS372" si="2937">IFERROR(+IR370*(IQ370-IP370),"")</f>
        <v>0</v>
      </c>
      <c r="IT370" s="433">
        <f t="shared" ref="IT370:IT372" si="2938">IFERROR(+(IF(IQ370="","0",IQ370))-(IF(IS370="","0",IS370)),"")</f>
        <v>0</v>
      </c>
      <c r="IU370" s="625"/>
      <c r="IV370" s="426">
        <v>1.0</v>
      </c>
      <c r="IW370" s="427" t="s">
        <v>159</v>
      </c>
      <c r="IX370" s="428" t="s">
        <v>121</v>
      </c>
      <c r="IY370" s="428" t="s">
        <v>152</v>
      </c>
      <c r="IZ370" s="429"/>
      <c r="JA370" s="429"/>
      <c r="JB370" s="429">
        <f t="shared" ref="JB370:JB372" si="2939">IFERROR(IZ370*JA370/1000000,0)</f>
        <v>0</v>
      </c>
      <c r="JC370" s="430"/>
      <c r="JD370" s="429">
        <f t="shared" ref="JD370:JD372" si="2940">IFERROR(+JB370*JC370,"")</f>
        <v>0</v>
      </c>
      <c r="JE370" s="431"/>
      <c r="JF370" s="432"/>
      <c r="JG370" s="432"/>
      <c r="JH370" s="429">
        <f t="shared" ref="JH370:JH372" si="2941">IFERROR(+(IF(JB370="","0",JB370))+(IF(JD370="","0",JD370))+(IF(JG370="","0",JG370)),"")</f>
        <v>0</v>
      </c>
      <c r="JI370" s="430">
        <v>0.294289866351475</v>
      </c>
      <c r="JJ370" s="433">
        <f t="shared" ref="JJ370:JJ372" si="2942">IFERROR(+JI370*(JH370-JG370),"")</f>
        <v>0</v>
      </c>
      <c r="JK370" s="433">
        <f t="shared" ref="JK370:JK372" si="2943">IFERROR(+(IF(JH370="","0",JH370))-(IF(JJ370="","0",JJ370)),"")</f>
        <v>0</v>
      </c>
      <c r="JL370" s="625"/>
      <c r="JM370" s="426">
        <v>1.0</v>
      </c>
      <c r="JN370" s="427" t="s">
        <v>159</v>
      </c>
      <c r="JO370" s="428" t="s">
        <v>121</v>
      </c>
      <c r="JP370" s="428" t="s">
        <v>152</v>
      </c>
      <c r="JQ370" s="429"/>
      <c r="JR370" s="429"/>
      <c r="JS370" s="429">
        <f t="shared" ref="JS370:JS372" si="2944">IFERROR(JQ370*JR370/1000000,0)</f>
        <v>0</v>
      </c>
      <c r="JT370" s="430"/>
      <c r="JU370" s="429">
        <f t="shared" ref="JU370:JU372" si="2945">IFERROR(+JS370*JT370,"")</f>
        <v>0</v>
      </c>
      <c r="JV370" s="431"/>
      <c r="JW370" s="432"/>
      <c r="JX370" s="432"/>
      <c r="JY370" s="429">
        <f t="shared" ref="JY370:JY372" si="2946">IFERROR(+(IF(JS370="","0",JS370))+(IF(JU370="","0",JU370))+(IF(JX370="","0",JX370)),"")</f>
        <v>0</v>
      </c>
      <c r="JZ370" s="430">
        <v>0.294289866351475</v>
      </c>
      <c r="KA370" s="433">
        <f t="shared" ref="KA370:KA372" si="2947">IFERROR(+JZ370*(JY370-JX370),"")</f>
        <v>0</v>
      </c>
      <c r="KB370" s="433">
        <f t="shared" ref="KB370:KB372" si="2948">IFERROR(+(IF(JY370="","0",JY370))-(IF(KA370="","0",KA370)),"")</f>
        <v>0</v>
      </c>
      <c r="KC370" s="625"/>
      <c r="KD370" s="426">
        <v>1.0</v>
      </c>
      <c r="KE370" s="427" t="s">
        <v>159</v>
      </c>
      <c r="KF370" s="428" t="s">
        <v>121</v>
      </c>
      <c r="KG370" s="428" t="s">
        <v>152</v>
      </c>
      <c r="KH370" s="429"/>
      <c r="KI370" s="429"/>
      <c r="KJ370" s="429">
        <f t="shared" ref="KJ370:KJ372" si="2949">IFERROR(KH370*KI370/1000000,0)</f>
        <v>0</v>
      </c>
      <c r="KK370" s="430"/>
      <c r="KL370" s="429">
        <f t="shared" ref="KL370:KL372" si="2950">IFERROR(+KJ370*KK370,"")</f>
        <v>0</v>
      </c>
      <c r="KM370" s="431"/>
      <c r="KN370" s="432"/>
      <c r="KO370" s="432"/>
      <c r="KP370" s="429">
        <f t="shared" ref="KP370:KP372" si="2951">IFERROR(+(IF(KJ370="","0",KJ370))+(IF(KL370="","0",KL370))+(IF(KO370="","0",KO370)),"")</f>
        <v>0</v>
      </c>
      <c r="KQ370" s="430">
        <v>0.294289866351475</v>
      </c>
      <c r="KR370" s="433">
        <f t="shared" ref="KR370:KR372" si="2952">IFERROR(+KQ370*(KP370-KO370),"")</f>
        <v>0</v>
      </c>
      <c r="KS370" s="433">
        <f t="shared" ref="KS370:KS372" si="2953">IFERROR(+(IF(KP370="","0",KP370))-(IF(KR370="","0",KR370)),"")</f>
        <v>0</v>
      </c>
      <c r="KT370" s="625"/>
      <c r="KU370" s="436"/>
    </row>
    <row r="371" ht="15.75" customHeight="1">
      <c r="A371" s="426">
        <v>2.0</v>
      </c>
      <c r="B371" s="427" t="s">
        <v>160</v>
      </c>
      <c r="C371" s="428" t="s">
        <v>121</v>
      </c>
      <c r="D371" s="428" t="s">
        <v>152</v>
      </c>
      <c r="E371" s="429"/>
      <c r="F371" s="429"/>
      <c r="G371" s="429">
        <f t="shared" si="2864"/>
        <v>0</v>
      </c>
      <c r="H371" s="430"/>
      <c r="I371" s="429">
        <f t="shared" si="2865"/>
        <v>0</v>
      </c>
      <c r="J371" s="431"/>
      <c r="K371" s="432"/>
      <c r="L371" s="432"/>
      <c r="M371" s="429">
        <f t="shared" si="2866"/>
        <v>0</v>
      </c>
      <c r="N371" s="430">
        <v>0.294289866351475</v>
      </c>
      <c r="O371" s="433">
        <f t="shared" si="2867"/>
        <v>0</v>
      </c>
      <c r="P371" s="433">
        <f t="shared" si="2868"/>
        <v>0</v>
      </c>
      <c r="Q371" s="625"/>
      <c r="R371" s="426">
        <v>2.0</v>
      </c>
      <c r="S371" s="427" t="s">
        <v>160</v>
      </c>
      <c r="T371" s="428" t="s">
        <v>121</v>
      </c>
      <c r="U371" s="428" t="s">
        <v>152</v>
      </c>
      <c r="V371" s="429"/>
      <c r="W371" s="429"/>
      <c r="X371" s="429">
        <f t="shared" si="2869"/>
        <v>0</v>
      </c>
      <c r="Y371" s="430"/>
      <c r="Z371" s="429">
        <f t="shared" si="2870"/>
        <v>0</v>
      </c>
      <c r="AA371" s="431"/>
      <c r="AB371" s="432"/>
      <c r="AC371" s="432"/>
      <c r="AD371" s="429">
        <f t="shared" si="2871"/>
        <v>0</v>
      </c>
      <c r="AE371" s="430">
        <v>0.294289866351475</v>
      </c>
      <c r="AF371" s="433">
        <f t="shared" si="2872"/>
        <v>0</v>
      </c>
      <c r="AG371" s="433">
        <f t="shared" si="2873"/>
        <v>0</v>
      </c>
      <c r="AH371" s="625"/>
      <c r="AI371" s="426">
        <v>2.0</v>
      </c>
      <c r="AJ371" s="427" t="s">
        <v>160</v>
      </c>
      <c r="AK371" s="428" t="s">
        <v>121</v>
      </c>
      <c r="AL371" s="428" t="s">
        <v>152</v>
      </c>
      <c r="AM371" s="429"/>
      <c r="AN371" s="429"/>
      <c r="AO371" s="429">
        <f t="shared" si="2874"/>
        <v>0</v>
      </c>
      <c r="AP371" s="430"/>
      <c r="AQ371" s="429">
        <f t="shared" si="2875"/>
        <v>0</v>
      </c>
      <c r="AR371" s="431"/>
      <c r="AS371" s="432"/>
      <c r="AT371" s="432"/>
      <c r="AU371" s="429">
        <f t="shared" si="2876"/>
        <v>0</v>
      </c>
      <c r="AV371" s="430">
        <v>0.294289866351475</v>
      </c>
      <c r="AW371" s="433">
        <f t="shared" si="2877"/>
        <v>0</v>
      </c>
      <c r="AX371" s="433">
        <f t="shared" si="2878"/>
        <v>0</v>
      </c>
      <c r="AY371" s="625"/>
      <c r="AZ371" s="426">
        <v>2.0</v>
      </c>
      <c r="BA371" s="427" t="s">
        <v>160</v>
      </c>
      <c r="BB371" s="428" t="s">
        <v>121</v>
      </c>
      <c r="BC371" s="428" t="s">
        <v>152</v>
      </c>
      <c r="BD371" s="429"/>
      <c r="BE371" s="429"/>
      <c r="BF371" s="429">
        <f t="shared" si="2879"/>
        <v>0</v>
      </c>
      <c r="BG371" s="430"/>
      <c r="BH371" s="429">
        <f t="shared" si="2880"/>
        <v>0</v>
      </c>
      <c r="BI371" s="431"/>
      <c r="BJ371" s="432"/>
      <c r="BK371" s="432"/>
      <c r="BL371" s="429">
        <f t="shared" si="2881"/>
        <v>0</v>
      </c>
      <c r="BM371" s="430">
        <v>0.294289866351475</v>
      </c>
      <c r="BN371" s="433">
        <f t="shared" si="2882"/>
        <v>0</v>
      </c>
      <c r="BO371" s="433">
        <f t="shared" si="2883"/>
        <v>0</v>
      </c>
      <c r="BP371" s="625"/>
      <c r="BQ371" s="426">
        <v>2.0</v>
      </c>
      <c r="BR371" s="427" t="s">
        <v>160</v>
      </c>
      <c r="BS371" s="428" t="s">
        <v>121</v>
      </c>
      <c r="BT371" s="428" t="s">
        <v>152</v>
      </c>
      <c r="BU371" s="429"/>
      <c r="BV371" s="429"/>
      <c r="BW371" s="429">
        <f t="shared" si="2884"/>
        <v>0</v>
      </c>
      <c r="BX371" s="430"/>
      <c r="BY371" s="429">
        <f t="shared" si="2885"/>
        <v>0</v>
      </c>
      <c r="BZ371" s="431"/>
      <c r="CA371" s="432"/>
      <c r="CB371" s="432"/>
      <c r="CC371" s="429">
        <f t="shared" si="2886"/>
        <v>0</v>
      </c>
      <c r="CD371" s="430">
        <v>0.294289866351475</v>
      </c>
      <c r="CE371" s="433">
        <f t="shared" si="2887"/>
        <v>0</v>
      </c>
      <c r="CF371" s="433">
        <f t="shared" si="2888"/>
        <v>0</v>
      </c>
      <c r="CG371" s="625"/>
      <c r="CH371" s="426">
        <v>2.0</v>
      </c>
      <c r="CI371" s="427" t="s">
        <v>160</v>
      </c>
      <c r="CJ371" s="428" t="s">
        <v>121</v>
      </c>
      <c r="CK371" s="428" t="s">
        <v>152</v>
      </c>
      <c r="CL371" s="429"/>
      <c r="CM371" s="429"/>
      <c r="CN371" s="429">
        <f t="shared" si="2889"/>
        <v>0</v>
      </c>
      <c r="CO371" s="430"/>
      <c r="CP371" s="429">
        <f t="shared" si="2890"/>
        <v>0</v>
      </c>
      <c r="CQ371" s="431"/>
      <c r="CR371" s="432"/>
      <c r="CS371" s="432"/>
      <c r="CT371" s="429">
        <f t="shared" si="2891"/>
        <v>0</v>
      </c>
      <c r="CU371" s="430">
        <v>0.294289866351475</v>
      </c>
      <c r="CV371" s="433">
        <f t="shared" si="2892"/>
        <v>0</v>
      </c>
      <c r="CW371" s="433">
        <f t="shared" si="2893"/>
        <v>0</v>
      </c>
      <c r="CX371" s="625"/>
      <c r="CY371" s="426">
        <v>2.0</v>
      </c>
      <c r="CZ371" s="427" t="s">
        <v>160</v>
      </c>
      <c r="DA371" s="428" t="s">
        <v>121</v>
      </c>
      <c r="DB371" s="428" t="s">
        <v>152</v>
      </c>
      <c r="DC371" s="429"/>
      <c r="DD371" s="429"/>
      <c r="DE371" s="429">
        <f t="shared" si="2894"/>
        <v>0</v>
      </c>
      <c r="DF371" s="430"/>
      <c r="DG371" s="429">
        <f t="shared" si="2895"/>
        <v>0</v>
      </c>
      <c r="DH371" s="431"/>
      <c r="DI371" s="432"/>
      <c r="DJ371" s="432"/>
      <c r="DK371" s="429">
        <f t="shared" si="2896"/>
        <v>0</v>
      </c>
      <c r="DL371" s="430">
        <v>0.294289866351475</v>
      </c>
      <c r="DM371" s="433">
        <f t="shared" si="2897"/>
        <v>0</v>
      </c>
      <c r="DN371" s="433">
        <f t="shared" si="2898"/>
        <v>0</v>
      </c>
      <c r="DO371" s="625"/>
      <c r="DP371" s="426">
        <v>2.0</v>
      </c>
      <c r="DQ371" s="427" t="s">
        <v>160</v>
      </c>
      <c r="DR371" s="428" t="s">
        <v>121</v>
      </c>
      <c r="DS371" s="428" t="s">
        <v>152</v>
      </c>
      <c r="DT371" s="429"/>
      <c r="DU371" s="429"/>
      <c r="DV371" s="429">
        <f t="shared" si="2899"/>
        <v>0</v>
      </c>
      <c r="DW371" s="430"/>
      <c r="DX371" s="429">
        <f t="shared" si="2900"/>
        <v>0</v>
      </c>
      <c r="DY371" s="431"/>
      <c r="DZ371" s="432"/>
      <c r="EA371" s="432"/>
      <c r="EB371" s="429">
        <f t="shared" si="2901"/>
        <v>0</v>
      </c>
      <c r="EC371" s="430">
        <v>0.294289866351475</v>
      </c>
      <c r="ED371" s="433">
        <f t="shared" si="2902"/>
        <v>0</v>
      </c>
      <c r="EE371" s="433">
        <f t="shared" si="2903"/>
        <v>0</v>
      </c>
      <c r="EF371" s="625"/>
      <c r="EG371" s="426">
        <v>2.0</v>
      </c>
      <c r="EH371" s="427" t="s">
        <v>160</v>
      </c>
      <c r="EI371" s="428" t="s">
        <v>121</v>
      </c>
      <c r="EJ371" s="428" t="s">
        <v>152</v>
      </c>
      <c r="EK371" s="429"/>
      <c r="EL371" s="429"/>
      <c r="EM371" s="429">
        <f t="shared" si="2904"/>
        <v>0</v>
      </c>
      <c r="EN371" s="430"/>
      <c r="EO371" s="429">
        <f t="shared" si="2905"/>
        <v>0</v>
      </c>
      <c r="EP371" s="431"/>
      <c r="EQ371" s="432"/>
      <c r="ER371" s="432"/>
      <c r="ES371" s="429">
        <f t="shared" si="2906"/>
        <v>0</v>
      </c>
      <c r="ET371" s="430">
        <v>0.294289866351475</v>
      </c>
      <c r="EU371" s="433">
        <f t="shared" si="2907"/>
        <v>0</v>
      </c>
      <c r="EV371" s="433">
        <f t="shared" si="2908"/>
        <v>0</v>
      </c>
      <c r="EW371" s="625"/>
      <c r="EX371" s="426">
        <v>2.0</v>
      </c>
      <c r="EY371" s="427" t="s">
        <v>160</v>
      </c>
      <c r="EZ371" s="428" t="s">
        <v>121</v>
      </c>
      <c r="FA371" s="428" t="s">
        <v>152</v>
      </c>
      <c r="FB371" s="429"/>
      <c r="FC371" s="429"/>
      <c r="FD371" s="429">
        <f t="shared" si="2909"/>
        <v>0</v>
      </c>
      <c r="FE371" s="430"/>
      <c r="FF371" s="429">
        <f t="shared" si="2910"/>
        <v>0</v>
      </c>
      <c r="FG371" s="431"/>
      <c r="FH371" s="432"/>
      <c r="FI371" s="432"/>
      <c r="FJ371" s="429">
        <f t="shared" si="2911"/>
        <v>0</v>
      </c>
      <c r="FK371" s="430">
        <v>0.294289866351475</v>
      </c>
      <c r="FL371" s="433">
        <f t="shared" si="2912"/>
        <v>0</v>
      </c>
      <c r="FM371" s="433">
        <f t="shared" si="2913"/>
        <v>0</v>
      </c>
      <c r="FN371" s="625"/>
      <c r="FO371" s="426">
        <v>2.0</v>
      </c>
      <c r="FP371" s="427" t="s">
        <v>160</v>
      </c>
      <c r="FQ371" s="428" t="s">
        <v>121</v>
      </c>
      <c r="FR371" s="428" t="s">
        <v>152</v>
      </c>
      <c r="FS371" s="429"/>
      <c r="FT371" s="429"/>
      <c r="FU371" s="429">
        <f t="shared" si="2914"/>
        <v>0</v>
      </c>
      <c r="FV371" s="430"/>
      <c r="FW371" s="429">
        <f t="shared" si="2915"/>
        <v>0</v>
      </c>
      <c r="FX371" s="431"/>
      <c r="FY371" s="432"/>
      <c r="FZ371" s="432"/>
      <c r="GA371" s="429">
        <f t="shared" si="2916"/>
        <v>0</v>
      </c>
      <c r="GB371" s="430">
        <v>0.294289866351475</v>
      </c>
      <c r="GC371" s="433">
        <f t="shared" si="2917"/>
        <v>0</v>
      </c>
      <c r="GD371" s="433">
        <f t="shared" si="2918"/>
        <v>0</v>
      </c>
      <c r="GE371" s="625"/>
      <c r="GF371" s="426">
        <v>2.0</v>
      </c>
      <c r="GG371" s="427" t="s">
        <v>160</v>
      </c>
      <c r="GH371" s="428" t="s">
        <v>121</v>
      </c>
      <c r="GI371" s="428" t="s">
        <v>152</v>
      </c>
      <c r="GJ371" s="429"/>
      <c r="GK371" s="429"/>
      <c r="GL371" s="429">
        <f t="shared" si="2919"/>
        <v>0</v>
      </c>
      <c r="GM371" s="430"/>
      <c r="GN371" s="429">
        <f t="shared" si="2920"/>
        <v>0</v>
      </c>
      <c r="GO371" s="431"/>
      <c r="GP371" s="432"/>
      <c r="GQ371" s="432"/>
      <c r="GR371" s="429">
        <f t="shared" si="2921"/>
        <v>0</v>
      </c>
      <c r="GS371" s="430">
        <v>0.294289866351475</v>
      </c>
      <c r="GT371" s="433">
        <f t="shared" si="2922"/>
        <v>0</v>
      </c>
      <c r="GU371" s="433">
        <f t="shared" si="2923"/>
        <v>0</v>
      </c>
      <c r="GV371" s="625"/>
      <c r="GW371" s="426">
        <v>2.0</v>
      </c>
      <c r="GX371" s="427" t="s">
        <v>160</v>
      </c>
      <c r="GY371" s="428" t="s">
        <v>121</v>
      </c>
      <c r="GZ371" s="428" t="s">
        <v>152</v>
      </c>
      <c r="HA371" s="429"/>
      <c r="HB371" s="429"/>
      <c r="HC371" s="429">
        <f t="shared" si="2924"/>
        <v>0</v>
      </c>
      <c r="HD371" s="430"/>
      <c r="HE371" s="429">
        <f t="shared" si="2925"/>
        <v>0</v>
      </c>
      <c r="HF371" s="431"/>
      <c r="HG371" s="432"/>
      <c r="HH371" s="432"/>
      <c r="HI371" s="429">
        <f t="shared" si="2926"/>
        <v>0</v>
      </c>
      <c r="HJ371" s="430">
        <v>0.294289866351475</v>
      </c>
      <c r="HK371" s="433">
        <f t="shared" si="2927"/>
        <v>0</v>
      </c>
      <c r="HL371" s="433">
        <f t="shared" si="2928"/>
        <v>0</v>
      </c>
      <c r="HM371" s="625"/>
      <c r="HN371" s="426">
        <v>2.0</v>
      </c>
      <c r="HO371" s="427" t="s">
        <v>160</v>
      </c>
      <c r="HP371" s="428" t="s">
        <v>121</v>
      </c>
      <c r="HQ371" s="428" t="s">
        <v>152</v>
      </c>
      <c r="HR371" s="429"/>
      <c r="HS371" s="429"/>
      <c r="HT371" s="429">
        <f t="shared" si="2929"/>
        <v>0</v>
      </c>
      <c r="HU371" s="430"/>
      <c r="HV371" s="429">
        <f t="shared" si="2930"/>
        <v>0</v>
      </c>
      <c r="HW371" s="431"/>
      <c r="HX371" s="432"/>
      <c r="HY371" s="432"/>
      <c r="HZ371" s="429">
        <f t="shared" si="2931"/>
        <v>0</v>
      </c>
      <c r="IA371" s="430">
        <v>0.294289866351475</v>
      </c>
      <c r="IB371" s="433">
        <f t="shared" si="2932"/>
        <v>0</v>
      </c>
      <c r="IC371" s="433">
        <f t="shared" si="2933"/>
        <v>0</v>
      </c>
      <c r="ID371" s="625"/>
      <c r="IE371" s="426">
        <v>2.0</v>
      </c>
      <c r="IF371" s="427" t="s">
        <v>160</v>
      </c>
      <c r="IG371" s="428" t="s">
        <v>121</v>
      </c>
      <c r="IH371" s="428" t="s">
        <v>152</v>
      </c>
      <c r="II371" s="429"/>
      <c r="IJ371" s="429"/>
      <c r="IK371" s="429">
        <f t="shared" si="2934"/>
        <v>0</v>
      </c>
      <c r="IL371" s="430"/>
      <c r="IM371" s="429">
        <f t="shared" si="2935"/>
        <v>0</v>
      </c>
      <c r="IN371" s="431"/>
      <c r="IO371" s="432"/>
      <c r="IP371" s="432"/>
      <c r="IQ371" s="429">
        <f t="shared" si="2936"/>
        <v>0</v>
      </c>
      <c r="IR371" s="430">
        <v>0.294289866351475</v>
      </c>
      <c r="IS371" s="433">
        <f t="shared" si="2937"/>
        <v>0</v>
      </c>
      <c r="IT371" s="433">
        <f t="shared" si="2938"/>
        <v>0</v>
      </c>
      <c r="IU371" s="625"/>
      <c r="IV371" s="426">
        <v>2.0</v>
      </c>
      <c r="IW371" s="427" t="s">
        <v>160</v>
      </c>
      <c r="IX371" s="428" t="s">
        <v>121</v>
      </c>
      <c r="IY371" s="428" t="s">
        <v>152</v>
      </c>
      <c r="IZ371" s="429"/>
      <c r="JA371" s="429"/>
      <c r="JB371" s="429">
        <f t="shared" si="2939"/>
        <v>0</v>
      </c>
      <c r="JC371" s="430"/>
      <c r="JD371" s="429">
        <f t="shared" si="2940"/>
        <v>0</v>
      </c>
      <c r="JE371" s="431"/>
      <c r="JF371" s="432"/>
      <c r="JG371" s="432"/>
      <c r="JH371" s="429">
        <f t="shared" si="2941"/>
        <v>0</v>
      </c>
      <c r="JI371" s="430">
        <v>0.294289866351475</v>
      </c>
      <c r="JJ371" s="433">
        <f t="shared" si="2942"/>
        <v>0</v>
      </c>
      <c r="JK371" s="433">
        <f t="shared" si="2943"/>
        <v>0</v>
      </c>
      <c r="JL371" s="625"/>
      <c r="JM371" s="426">
        <v>2.0</v>
      </c>
      <c r="JN371" s="427" t="s">
        <v>160</v>
      </c>
      <c r="JO371" s="428" t="s">
        <v>121</v>
      </c>
      <c r="JP371" s="428" t="s">
        <v>152</v>
      </c>
      <c r="JQ371" s="429"/>
      <c r="JR371" s="429"/>
      <c r="JS371" s="429">
        <f t="shared" si="2944"/>
        <v>0</v>
      </c>
      <c r="JT371" s="430"/>
      <c r="JU371" s="429">
        <f t="shared" si="2945"/>
        <v>0</v>
      </c>
      <c r="JV371" s="431"/>
      <c r="JW371" s="432"/>
      <c r="JX371" s="432"/>
      <c r="JY371" s="429">
        <f t="shared" si="2946"/>
        <v>0</v>
      </c>
      <c r="JZ371" s="430">
        <v>0.294289866351475</v>
      </c>
      <c r="KA371" s="433">
        <f t="shared" si="2947"/>
        <v>0</v>
      </c>
      <c r="KB371" s="433">
        <f t="shared" si="2948"/>
        <v>0</v>
      </c>
      <c r="KC371" s="625"/>
      <c r="KD371" s="426">
        <v>2.0</v>
      </c>
      <c r="KE371" s="427" t="s">
        <v>160</v>
      </c>
      <c r="KF371" s="428" t="s">
        <v>121</v>
      </c>
      <c r="KG371" s="428" t="s">
        <v>152</v>
      </c>
      <c r="KH371" s="429"/>
      <c r="KI371" s="429"/>
      <c r="KJ371" s="429">
        <f t="shared" si="2949"/>
        <v>0</v>
      </c>
      <c r="KK371" s="430"/>
      <c r="KL371" s="429">
        <f t="shared" si="2950"/>
        <v>0</v>
      </c>
      <c r="KM371" s="431"/>
      <c r="KN371" s="432"/>
      <c r="KO371" s="432"/>
      <c r="KP371" s="429">
        <f t="shared" si="2951"/>
        <v>0</v>
      </c>
      <c r="KQ371" s="430">
        <v>0.294289866351475</v>
      </c>
      <c r="KR371" s="433">
        <f t="shared" si="2952"/>
        <v>0</v>
      </c>
      <c r="KS371" s="433">
        <f t="shared" si="2953"/>
        <v>0</v>
      </c>
      <c r="KT371" s="625"/>
      <c r="KU371" s="436"/>
    </row>
    <row r="372" ht="15.75" customHeight="1">
      <c r="A372" s="426">
        <v>3.0</v>
      </c>
      <c r="B372" s="427" t="s">
        <v>161</v>
      </c>
      <c r="C372" s="428" t="s">
        <v>121</v>
      </c>
      <c r="D372" s="428" t="s">
        <v>152</v>
      </c>
      <c r="E372" s="429"/>
      <c r="F372" s="429"/>
      <c r="G372" s="429">
        <f t="shared" si="2864"/>
        <v>0</v>
      </c>
      <c r="H372" s="430"/>
      <c r="I372" s="429">
        <f t="shared" si="2865"/>
        <v>0</v>
      </c>
      <c r="J372" s="431"/>
      <c r="K372" s="432"/>
      <c r="L372" s="432"/>
      <c r="M372" s="429">
        <f t="shared" si="2866"/>
        <v>0</v>
      </c>
      <c r="N372" s="430">
        <v>0.294289866351475</v>
      </c>
      <c r="O372" s="433">
        <f t="shared" si="2867"/>
        <v>0</v>
      </c>
      <c r="P372" s="433">
        <f t="shared" si="2868"/>
        <v>0</v>
      </c>
      <c r="Q372" s="625"/>
      <c r="R372" s="426">
        <v>3.0</v>
      </c>
      <c r="S372" s="427" t="s">
        <v>161</v>
      </c>
      <c r="T372" s="428" t="s">
        <v>121</v>
      </c>
      <c r="U372" s="428" t="s">
        <v>152</v>
      </c>
      <c r="V372" s="429"/>
      <c r="W372" s="429"/>
      <c r="X372" s="429">
        <f t="shared" si="2869"/>
        <v>0</v>
      </c>
      <c r="Y372" s="430"/>
      <c r="Z372" s="429">
        <f t="shared" si="2870"/>
        <v>0</v>
      </c>
      <c r="AA372" s="431"/>
      <c r="AB372" s="432"/>
      <c r="AC372" s="432"/>
      <c r="AD372" s="429">
        <f t="shared" si="2871"/>
        <v>0</v>
      </c>
      <c r="AE372" s="430">
        <v>0.294289866351475</v>
      </c>
      <c r="AF372" s="433">
        <f t="shared" si="2872"/>
        <v>0</v>
      </c>
      <c r="AG372" s="433">
        <f t="shared" si="2873"/>
        <v>0</v>
      </c>
      <c r="AH372" s="625"/>
      <c r="AI372" s="426">
        <v>3.0</v>
      </c>
      <c r="AJ372" s="427" t="s">
        <v>161</v>
      </c>
      <c r="AK372" s="428" t="s">
        <v>121</v>
      </c>
      <c r="AL372" s="428" t="s">
        <v>152</v>
      </c>
      <c r="AM372" s="429"/>
      <c r="AN372" s="429"/>
      <c r="AO372" s="429">
        <f t="shared" si="2874"/>
        <v>0</v>
      </c>
      <c r="AP372" s="430"/>
      <c r="AQ372" s="429">
        <f t="shared" si="2875"/>
        <v>0</v>
      </c>
      <c r="AR372" s="431"/>
      <c r="AS372" s="432"/>
      <c r="AT372" s="432"/>
      <c r="AU372" s="429">
        <f t="shared" si="2876"/>
        <v>0</v>
      </c>
      <c r="AV372" s="430">
        <v>0.294289866351475</v>
      </c>
      <c r="AW372" s="433">
        <f t="shared" si="2877"/>
        <v>0</v>
      </c>
      <c r="AX372" s="433">
        <f t="shared" si="2878"/>
        <v>0</v>
      </c>
      <c r="AY372" s="625"/>
      <c r="AZ372" s="426">
        <v>3.0</v>
      </c>
      <c r="BA372" s="427" t="s">
        <v>161</v>
      </c>
      <c r="BB372" s="428" t="s">
        <v>121</v>
      </c>
      <c r="BC372" s="428" t="s">
        <v>152</v>
      </c>
      <c r="BD372" s="429"/>
      <c r="BE372" s="429"/>
      <c r="BF372" s="429">
        <f t="shared" si="2879"/>
        <v>0</v>
      </c>
      <c r="BG372" s="430"/>
      <c r="BH372" s="429">
        <f t="shared" si="2880"/>
        <v>0</v>
      </c>
      <c r="BI372" s="431"/>
      <c r="BJ372" s="432"/>
      <c r="BK372" s="432"/>
      <c r="BL372" s="429">
        <f t="shared" si="2881"/>
        <v>0</v>
      </c>
      <c r="BM372" s="430">
        <v>0.294289866351475</v>
      </c>
      <c r="BN372" s="433">
        <f t="shared" si="2882"/>
        <v>0</v>
      </c>
      <c r="BO372" s="433">
        <f t="shared" si="2883"/>
        <v>0</v>
      </c>
      <c r="BP372" s="625"/>
      <c r="BQ372" s="426">
        <v>3.0</v>
      </c>
      <c r="BR372" s="427" t="s">
        <v>161</v>
      </c>
      <c r="BS372" s="428" t="s">
        <v>121</v>
      </c>
      <c r="BT372" s="428" t="s">
        <v>152</v>
      </c>
      <c r="BU372" s="429"/>
      <c r="BV372" s="429"/>
      <c r="BW372" s="429">
        <f t="shared" si="2884"/>
        <v>0</v>
      </c>
      <c r="BX372" s="430"/>
      <c r="BY372" s="429">
        <f t="shared" si="2885"/>
        <v>0</v>
      </c>
      <c r="BZ372" s="431"/>
      <c r="CA372" s="432"/>
      <c r="CB372" s="432"/>
      <c r="CC372" s="429">
        <f t="shared" si="2886"/>
        <v>0</v>
      </c>
      <c r="CD372" s="430">
        <v>0.294289866351475</v>
      </c>
      <c r="CE372" s="433">
        <f t="shared" si="2887"/>
        <v>0</v>
      </c>
      <c r="CF372" s="433">
        <f t="shared" si="2888"/>
        <v>0</v>
      </c>
      <c r="CG372" s="625"/>
      <c r="CH372" s="426">
        <v>3.0</v>
      </c>
      <c r="CI372" s="427" t="s">
        <v>161</v>
      </c>
      <c r="CJ372" s="428" t="s">
        <v>121</v>
      </c>
      <c r="CK372" s="428" t="s">
        <v>152</v>
      </c>
      <c r="CL372" s="429"/>
      <c r="CM372" s="429"/>
      <c r="CN372" s="429">
        <f t="shared" si="2889"/>
        <v>0</v>
      </c>
      <c r="CO372" s="430"/>
      <c r="CP372" s="429">
        <f t="shared" si="2890"/>
        <v>0</v>
      </c>
      <c r="CQ372" s="431"/>
      <c r="CR372" s="432"/>
      <c r="CS372" s="432"/>
      <c r="CT372" s="429">
        <f t="shared" si="2891"/>
        <v>0</v>
      </c>
      <c r="CU372" s="430">
        <v>0.294289866351475</v>
      </c>
      <c r="CV372" s="433">
        <f t="shared" si="2892"/>
        <v>0</v>
      </c>
      <c r="CW372" s="433">
        <f t="shared" si="2893"/>
        <v>0</v>
      </c>
      <c r="CX372" s="625"/>
      <c r="CY372" s="426">
        <v>3.0</v>
      </c>
      <c r="CZ372" s="427" t="s">
        <v>161</v>
      </c>
      <c r="DA372" s="428" t="s">
        <v>121</v>
      </c>
      <c r="DB372" s="428" t="s">
        <v>152</v>
      </c>
      <c r="DC372" s="429"/>
      <c r="DD372" s="429"/>
      <c r="DE372" s="429">
        <f t="shared" si="2894"/>
        <v>0</v>
      </c>
      <c r="DF372" s="430"/>
      <c r="DG372" s="429">
        <f t="shared" si="2895"/>
        <v>0</v>
      </c>
      <c r="DH372" s="431"/>
      <c r="DI372" s="432"/>
      <c r="DJ372" s="432"/>
      <c r="DK372" s="429">
        <f t="shared" si="2896"/>
        <v>0</v>
      </c>
      <c r="DL372" s="430">
        <v>0.294289866351475</v>
      </c>
      <c r="DM372" s="433">
        <f t="shared" si="2897"/>
        <v>0</v>
      </c>
      <c r="DN372" s="433">
        <f t="shared" si="2898"/>
        <v>0</v>
      </c>
      <c r="DO372" s="625"/>
      <c r="DP372" s="426">
        <v>3.0</v>
      </c>
      <c r="DQ372" s="427" t="s">
        <v>161</v>
      </c>
      <c r="DR372" s="428" t="s">
        <v>121</v>
      </c>
      <c r="DS372" s="428" t="s">
        <v>152</v>
      </c>
      <c r="DT372" s="429"/>
      <c r="DU372" s="429"/>
      <c r="DV372" s="429">
        <f t="shared" si="2899"/>
        <v>0</v>
      </c>
      <c r="DW372" s="430"/>
      <c r="DX372" s="429">
        <f t="shared" si="2900"/>
        <v>0</v>
      </c>
      <c r="DY372" s="431"/>
      <c r="DZ372" s="432"/>
      <c r="EA372" s="432"/>
      <c r="EB372" s="429">
        <f t="shared" si="2901"/>
        <v>0</v>
      </c>
      <c r="EC372" s="430">
        <v>0.294289866351475</v>
      </c>
      <c r="ED372" s="433">
        <f t="shared" si="2902"/>
        <v>0</v>
      </c>
      <c r="EE372" s="433">
        <f t="shared" si="2903"/>
        <v>0</v>
      </c>
      <c r="EF372" s="625"/>
      <c r="EG372" s="426">
        <v>3.0</v>
      </c>
      <c r="EH372" s="427" t="s">
        <v>161</v>
      </c>
      <c r="EI372" s="428" t="s">
        <v>121</v>
      </c>
      <c r="EJ372" s="428" t="s">
        <v>152</v>
      </c>
      <c r="EK372" s="429"/>
      <c r="EL372" s="429"/>
      <c r="EM372" s="429">
        <f t="shared" si="2904"/>
        <v>0</v>
      </c>
      <c r="EN372" s="430"/>
      <c r="EO372" s="429">
        <f t="shared" si="2905"/>
        <v>0</v>
      </c>
      <c r="EP372" s="431"/>
      <c r="EQ372" s="432"/>
      <c r="ER372" s="432"/>
      <c r="ES372" s="429">
        <f t="shared" si="2906"/>
        <v>0</v>
      </c>
      <c r="ET372" s="430">
        <v>0.294289866351475</v>
      </c>
      <c r="EU372" s="433">
        <f t="shared" si="2907"/>
        <v>0</v>
      </c>
      <c r="EV372" s="433">
        <f t="shared" si="2908"/>
        <v>0</v>
      </c>
      <c r="EW372" s="625"/>
      <c r="EX372" s="426">
        <v>3.0</v>
      </c>
      <c r="EY372" s="427" t="s">
        <v>161</v>
      </c>
      <c r="EZ372" s="428" t="s">
        <v>121</v>
      </c>
      <c r="FA372" s="428" t="s">
        <v>152</v>
      </c>
      <c r="FB372" s="429"/>
      <c r="FC372" s="429"/>
      <c r="FD372" s="429">
        <f t="shared" si="2909"/>
        <v>0</v>
      </c>
      <c r="FE372" s="430"/>
      <c r="FF372" s="429">
        <f t="shared" si="2910"/>
        <v>0</v>
      </c>
      <c r="FG372" s="431"/>
      <c r="FH372" s="432"/>
      <c r="FI372" s="432"/>
      <c r="FJ372" s="429">
        <f t="shared" si="2911"/>
        <v>0</v>
      </c>
      <c r="FK372" s="430">
        <v>0.294289866351475</v>
      </c>
      <c r="FL372" s="433">
        <f t="shared" si="2912"/>
        <v>0</v>
      </c>
      <c r="FM372" s="433">
        <f t="shared" si="2913"/>
        <v>0</v>
      </c>
      <c r="FN372" s="625"/>
      <c r="FO372" s="426">
        <v>3.0</v>
      </c>
      <c r="FP372" s="427" t="s">
        <v>161</v>
      </c>
      <c r="FQ372" s="428" t="s">
        <v>121</v>
      </c>
      <c r="FR372" s="428" t="s">
        <v>152</v>
      </c>
      <c r="FS372" s="429"/>
      <c r="FT372" s="429"/>
      <c r="FU372" s="429">
        <f t="shared" si="2914"/>
        <v>0</v>
      </c>
      <c r="FV372" s="430"/>
      <c r="FW372" s="429">
        <f t="shared" si="2915"/>
        <v>0</v>
      </c>
      <c r="FX372" s="431"/>
      <c r="FY372" s="432"/>
      <c r="FZ372" s="432"/>
      <c r="GA372" s="429">
        <f t="shared" si="2916"/>
        <v>0</v>
      </c>
      <c r="GB372" s="430">
        <v>0.294289866351475</v>
      </c>
      <c r="GC372" s="433">
        <f t="shared" si="2917"/>
        <v>0</v>
      </c>
      <c r="GD372" s="433">
        <f t="shared" si="2918"/>
        <v>0</v>
      </c>
      <c r="GE372" s="625"/>
      <c r="GF372" s="426">
        <v>3.0</v>
      </c>
      <c r="GG372" s="427" t="s">
        <v>161</v>
      </c>
      <c r="GH372" s="428" t="s">
        <v>121</v>
      </c>
      <c r="GI372" s="428" t="s">
        <v>152</v>
      </c>
      <c r="GJ372" s="429"/>
      <c r="GK372" s="429"/>
      <c r="GL372" s="429">
        <f t="shared" si="2919"/>
        <v>0</v>
      </c>
      <c r="GM372" s="430"/>
      <c r="GN372" s="429">
        <f t="shared" si="2920"/>
        <v>0</v>
      </c>
      <c r="GO372" s="431"/>
      <c r="GP372" s="432"/>
      <c r="GQ372" s="432"/>
      <c r="GR372" s="429">
        <f t="shared" si="2921"/>
        <v>0</v>
      </c>
      <c r="GS372" s="430">
        <v>0.294289866351475</v>
      </c>
      <c r="GT372" s="433">
        <f t="shared" si="2922"/>
        <v>0</v>
      </c>
      <c r="GU372" s="433">
        <f t="shared" si="2923"/>
        <v>0</v>
      </c>
      <c r="GV372" s="625"/>
      <c r="GW372" s="426">
        <v>3.0</v>
      </c>
      <c r="GX372" s="427" t="s">
        <v>161</v>
      </c>
      <c r="GY372" s="428" t="s">
        <v>121</v>
      </c>
      <c r="GZ372" s="428" t="s">
        <v>152</v>
      </c>
      <c r="HA372" s="429"/>
      <c r="HB372" s="429"/>
      <c r="HC372" s="429">
        <f t="shared" si="2924"/>
        <v>0</v>
      </c>
      <c r="HD372" s="430"/>
      <c r="HE372" s="429">
        <f t="shared" si="2925"/>
        <v>0</v>
      </c>
      <c r="HF372" s="431"/>
      <c r="HG372" s="432"/>
      <c r="HH372" s="432"/>
      <c r="HI372" s="429">
        <f t="shared" si="2926"/>
        <v>0</v>
      </c>
      <c r="HJ372" s="430">
        <v>0.294289866351475</v>
      </c>
      <c r="HK372" s="433">
        <f t="shared" si="2927"/>
        <v>0</v>
      </c>
      <c r="HL372" s="433">
        <f t="shared" si="2928"/>
        <v>0</v>
      </c>
      <c r="HM372" s="625"/>
      <c r="HN372" s="426">
        <v>3.0</v>
      </c>
      <c r="HO372" s="427" t="s">
        <v>161</v>
      </c>
      <c r="HP372" s="428" t="s">
        <v>121</v>
      </c>
      <c r="HQ372" s="428" t="s">
        <v>152</v>
      </c>
      <c r="HR372" s="429"/>
      <c r="HS372" s="429"/>
      <c r="HT372" s="429">
        <f t="shared" si="2929"/>
        <v>0</v>
      </c>
      <c r="HU372" s="430"/>
      <c r="HV372" s="429">
        <f t="shared" si="2930"/>
        <v>0</v>
      </c>
      <c r="HW372" s="431"/>
      <c r="HX372" s="432"/>
      <c r="HY372" s="432"/>
      <c r="HZ372" s="429">
        <f t="shared" si="2931"/>
        <v>0</v>
      </c>
      <c r="IA372" s="430">
        <v>0.294289866351475</v>
      </c>
      <c r="IB372" s="433">
        <f t="shared" si="2932"/>
        <v>0</v>
      </c>
      <c r="IC372" s="433">
        <f t="shared" si="2933"/>
        <v>0</v>
      </c>
      <c r="ID372" s="625"/>
      <c r="IE372" s="426">
        <v>3.0</v>
      </c>
      <c r="IF372" s="427" t="s">
        <v>161</v>
      </c>
      <c r="IG372" s="428" t="s">
        <v>121</v>
      </c>
      <c r="IH372" s="428" t="s">
        <v>152</v>
      </c>
      <c r="II372" s="429"/>
      <c r="IJ372" s="429"/>
      <c r="IK372" s="429">
        <f t="shared" si="2934"/>
        <v>0</v>
      </c>
      <c r="IL372" s="430"/>
      <c r="IM372" s="429">
        <f t="shared" si="2935"/>
        <v>0</v>
      </c>
      <c r="IN372" s="431"/>
      <c r="IO372" s="432"/>
      <c r="IP372" s="432"/>
      <c r="IQ372" s="429">
        <f t="shared" si="2936"/>
        <v>0</v>
      </c>
      <c r="IR372" s="430">
        <v>0.294289866351475</v>
      </c>
      <c r="IS372" s="433">
        <f t="shared" si="2937"/>
        <v>0</v>
      </c>
      <c r="IT372" s="433">
        <f t="shared" si="2938"/>
        <v>0</v>
      </c>
      <c r="IU372" s="625"/>
      <c r="IV372" s="426">
        <v>3.0</v>
      </c>
      <c r="IW372" s="427" t="s">
        <v>161</v>
      </c>
      <c r="IX372" s="428" t="s">
        <v>121</v>
      </c>
      <c r="IY372" s="428" t="s">
        <v>152</v>
      </c>
      <c r="IZ372" s="429"/>
      <c r="JA372" s="429"/>
      <c r="JB372" s="429">
        <f t="shared" si="2939"/>
        <v>0</v>
      </c>
      <c r="JC372" s="430"/>
      <c r="JD372" s="429">
        <f t="shared" si="2940"/>
        <v>0</v>
      </c>
      <c r="JE372" s="431"/>
      <c r="JF372" s="432"/>
      <c r="JG372" s="432"/>
      <c r="JH372" s="429">
        <f t="shared" si="2941"/>
        <v>0</v>
      </c>
      <c r="JI372" s="430">
        <v>0.294289866351475</v>
      </c>
      <c r="JJ372" s="433">
        <f t="shared" si="2942"/>
        <v>0</v>
      </c>
      <c r="JK372" s="433">
        <f t="shared" si="2943"/>
        <v>0</v>
      </c>
      <c r="JL372" s="625"/>
      <c r="JM372" s="426">
        <v>3.0</v>
      </c>
      <c r="JN372" s="427" t="s">
        <v>161</v>
      </c>
      <c r="JO372" s="428" t="s">
        <v>121</v>
      </c>
      <c r="JP372" s="428" t="s">
        <v>152</v>
      </c>
      <c r="JQ372" s="429"/>
      <c r="JR372" s="429"/>
      <c r="JS372" s="429">
        <f t="shared" si="2944"/>
        <v>0</v>
      </c>
      <c r="JT372" s="430"/>
      <c r="JU372" s="429">
        <f t="shared" si="2945"/>
        <v>0</v>
      </c>
      <c r="JV372" s="431"/>
      <c r="JW372" s="432"/>
      <c r="JX372" s="432"/>
      <c r="JY372" s="429">
        <f t="shared" si="2946"/>
        <v>0</v>
      </c>
      <c r="JZ372" s="430">
        <v>0.294289866351475</v>
      </c>
      <c r="KA372" s="433">
        <f t="shared" si="2947"/>
        <v>0</v>
      </c>
      <c r="KB372" s="433">
        <f t="shared" si="2948"/>
        <v>0</v>
      </c>
      <c r="KC372" s="625"/>
      <c r="KD372" s="426">
        <v>3.0</v>
      </c>
      <c r="KE372" s="427" t="s">
        <v>161</v>
      </c>
      <c r="KF372" s="428" t="s">
        <v>121</v>
      </c>
      <c r="KG372" s="428" t="s">
        <v>152</v>
      </c>
      <c r="KH372" s="429"/>
      <c r="KI372" s="429"/>
      <c r="KJ372" s="429">
        <f t="shared" si="2949"/>
        <v>0</v>
      </c>
      <c r="KK372" s="430"/>
      <c r="KL372" s="429">
        <f t="shared" si="2950"/>
        <v>0</v>
      </c>
      <c r="KM372" s="431"/>
      <c r="KN372" s="432"/>
      <c r="KO372" s="432"/>
      <c r="KP372" s="429">
        <f t="shared" si="2951"/>
        <v>0</v>
      </c>
      <c r="KQ372" s="430">
        <v>0.294289866351475</v>
      </c>
      <c r="KR372" s="433">
        <f t="shared" si="2952"/>
        <v>0</v>
      </c>
      <c r="KS372" s="433">
        <f t="shared" si="2953"/>
        <v>0</v>
      </c>
      <c r="KT372" s="625"/>
      <c r="KU372" s="436"/>
    </row>
    <row r="373" ht="15.75" customHeight="1">
      <c r="A373" s="426"/>
      <c r="B373" s="427"/>
      <c r="C373" s="428"/>
      <c r="D373" s="428"/>
      <c r="E373" s="429"/>
      <c r="F373" s="429"/>
      <c r="G373" s="429"/>
      <c r="H373" s="430"/>
      <c r="I373" s="429"/>
      <c r="J373" s="431"/>
      <c r="K373" s="432"/>
      <c r="L373" s="432"/>
      <c r="M373" s="429"/>
      <c r="N373" s="430"/>
      <c r="O373" s="433"/>
      <c r="P373" s="433"/>
      <c r="Q373" s="625"/>
      <c r="R373" s="426"/>
      <c r="S373" s="427"/>
      <c r="T373" s="428"/>
      <c r="U373" s="428"/>
      <c r="V373" s="429"/>
      <c r="W373" s="429"/>
      <c r="X373" s="429"/>
      <c r="Y373" s="430"/>
      <c r="Z373" s="429"/>
      <c r="AA373" s="431"/>
      <c r="AB373" s="432"/>
      <c r="AC373" s="432"/>
      <c r="AD373" s="429"/>
      <c r="AE373" s="430"/>
      <c r="AF373" s="433"/>
      <c r="AG373" s="433"/>
      <c r="AH373" s="625"/>
      <c r="AI373" s="426"/>
      <c r="AJ373" s="427"/>
      <c r="AK373" s="428"/>
      <c r="AL373" s="428"/>
      <c r="AM373" s="429"/>
      <c r="AN373" s="429"/>
      <c r="AO373" s="429"/>
      <c r="AP373" s="430"/>
      <c r="AQ373" s="429"/>
      <c r="AR373" s="431"/>
      <c r="AS373" s="432"/>
      <c r="AT373" s="432"/>
      <c r="AU373" s="429"/>
      <c r="AV373" s="430"/>
      <c r="AW373" s="433"/>
      <c r="AX373" s="433"/>
      <c r="AY373" s="625"/>
      <c r="AZ373" s="426"/>
      <c r="BA373" s="427"/>
      <c r="BB373" s="428"/>
      <c r="BC373" s="428"/>
      <c r="BD373" s="429"/>
      <c r="BE373" s="429"/>
      <c r="BF373" s="429"/>
      <c r="BG373" s="430"/>
      <c r="BH373" s="429"/>
      <c r="BI373" s="431"/>
      <c r="BJ373" s="432"/>
      <c r="BK373" s="432"/>
      <c r="BL373" s="429"/>
      <c r="BM373" s="430"/>
      <c r="BN373" s="433"/>
      <c r="BO373" s="433"/>
      <c r="BP373" s="625"/>
      <c r="BQ373" s="426"/>
      <c r="BR373" s="427"/>
      <c r="BS373" s="428"/>
      <c r="BT373" s="428"/>
      <c r="BU373" s="429"/>
      <c r="BV373" s="429"/>
      <c r="BW373" s="429"/>
      <c r="BX373" s="430"/>
      <c r="BY373" s="429"/>
      <c r="BZ373" s="431"/>
      <c r="CA373" s="432"/>
      <c r="CB373" s="432"/>
      <c r="CC373" s="429"/>
      <c r="CD373" s="430"/>
      <c r="CE373" s="433"/>
      <c r="CF373" s="433"/>
      <c r="CG373" s="625"/>
      <c r="CH373" s="426"/>
      <c r="CI373" s="427"/>
      <c r="CJ373" s="428"/>
      <c r="CK373" s="428"/>
      <c r="CL373" s="429"/>
      <c r="CM373" s="429"/>
      <c r="CN373" s="429"/>
      <c r="CO373" s="430"/>
      <c r="CP373" s="429"/>
      <c r="CQ373" s="431"/>
      <c r="CR373" s="432"/>
      <c r="CS373" s="432"/>
      <c r="CT373" s="429"/>
      <c r="CU373" s="430"/>
      <c r="CV373" s="433"/>
      <c r="CW373" s="433"/>
      <c r="CX373" s="625"/>
      <c r="CY373" s="426"/>
      <c r="CZ373" s="427"/>
      <c r="DA373" s="428"/>
      <c r="DB373" s="428"/>
      <c r="DC373" s="429"/>
      <c r="DD373" s="429"/>
      <c r="DE373" s="429"/>
      <c r="DF373" s="430"/>
      <c r="DG373" s="429"/>
      <c r="DH373" s="431"/>
      <c r="DI373" s="432"/>
      <c r="DJ373" s="432"/>
      <c r="DK373" s="429"/>
      <c r="DL373" s="430"/>
      <c r="DM373" s="433"/>
      <c r="DN373" s="433"/>
      <c r="DO373" s="625"/>
      <c r="DP373" s="426"/>
      <c r="DQ373" s="427"/>
      <c r="DR373" s="428"/>
      <c r="DS373" s="428"/>
      <c r="DT373" s="429"/>
      <c r="DU373" s="429"/>
      <c r="DV373" s="429"/>
      <c r="DW373" s="430"/>
      <c r="DX373" s="429"/>
      <c r="DY373" s="431"/>
      <c r="DZ373" s="432"/>
      <c r="EA373" s="432"/>
      <c r="EB373" s="429"/>
      <c r="EC373" s="430"/>
      <c r="ED373" s="433"/>
      <c r="EE373" s="433"/>
      <c r="EF373" s="625"/>
      <c r="EG373" s="426"/>
      <c r="EH373" s="427"/>
      <c r="EI373" s="428"/>
      <c r="EJ373" s="428"/>
      <c r="EK373" s="429"/>
      <c r="EL373" s="429"/>
      <c r="EM373" s="429"/>
      <c r="EN373" s="430"/>
      <c r="EO373" s="429"/>
      <c r="EP373" s="431"/>
      <c r="EQ373" s="432"/>
      <c r="ER373" s="432"/>
      <c r="ES373" s="429"/>
      <c r="ET373" s="430"/>
      <c r="EU373" s="433"/>
      <c r="EV373" s="433"/>
      <c r="EW373" s="625"/>
      <c r="EX373" s="426"/>
      <c r="EY373" s="427"/>
      <c r="EZ373" s="428"/>
      <c r="FA373" s="428"/>
      <c r="FB373" s="429"/>
      <c r="FC373" s="429"/>
      <c r="FD373" s="429"/>
      <c r="FE373" s="430"/>
      <c r="FF373" s="429"/>
      <c r="FG373" s="431"/>
      <c r="FH373" s="432"/>
      <c r="FI373" s="432"/>
      <c r="FJ373" s="429"/>
      <c r="FK373" s="430"/>
      <c r="FL373" s="433"/>
      <c r="FM373" s="433"/>
      <c r="FN373" s="625"/>
      <c r="FO373" s="426"/>
      <c r="FP373" s="427"/>
      <c r="FQ373" s="428"/>
      <c r="FR373" s="428"/>
      <c r="FS373" s="429"/>
      <c r="FT373" s="429"/>
      <c r="FU373" s="429"/>
      <c r="FV373" s="430"/>
      <c r="FW373" s="429"/>
      <c r="FX373" s="431"/>
      <c r="FY373" s="432"/>
      <c r="FZ373" s="432"/>
      <c r="GA373" s="429"/>
      <c r="GB373" s="430"/>
      <c r="GC373" s="433"/>
      <c r="GD373" s="433"/>
      <c r="GE373" s="625"/>
      <c r="GF373" s="426"/>
      <c r="GG373" s="427"/>
      <c r="GH373" s="428"/>
      <c r="GI373" s="428"/>
      <c r="GJ373" s="429"/>
      <c r="GK373" s="429"/>
      <c r="GL373" s="429"/>
      <c r="GM373" s="430"/>
      <c r="GN373" s="429"/>
      <c r="GO373" s="431"/>
      <c r="GP373" s="432"/>
      <c r="GQ373" s="432"/>
      <c r="GR373" s="429"/>
      <c r="GS373" s="430"/>
      <c r="GT373" s="433"/>
      <c r="GU373" s="433"/>
      <c r="GV373" s="625"/>
      <c r="GW373" s="426"/>
      <c r="GX373" s="427"/>
      <c r="GY373" s="428"/>
      <c r="GZ373" s="428"/>
      <c r="HA373" s="429"/>
      <c r="HB373" s="429"/>
      <c r="HC373" s="429"/>
      <c r="HD373" s="430"/>
      <c r="HE373" s="429"/>
      <c r="HF373" s="431"/>
      <c r="HG373" s="432"/>
      <c r="HH373" s="432"/>
      <c r="HI373" s="429"/>
      <c r="HJ373" s="430"/>
      <c r="HK373" s="433"/>
      <c r="HL373" s="433"/>
      <c r="HM373" s="625"/>
      <c r="HN373" s="426"/>
      <c r="HO373" s="427"/>
      <c r="HP373" s="428"/>
      <c r="HQ373" s="428"/>
      <c r="HR373" s="429"/>
      <c r="HS373" s="429"/>
      <c r="HT373" s="429"/>
      <c r="HU373" s="430"/>
      <c r="HV373" s="429"/>
      <c r="HW373" s="431"/>
      <c r="HX373" s="432"/>
      <c r="HY373" s="432"/>
      <c r="HZ373" s="429"/>
      <c r="IA373" s="430"/>
      <c r="IB373" s="433"/>
      <c r="IC373" s="433"/>
      <c r="ID373" s="625"/>
      <c r="IE373" s="426"/>
      <c r="IF373" s="427"/>
      <c r="IG373" s="428"/>
      <c r="IH373" s="428"/>
      <c r="II373" s="429"/>
      <c r="IJ373" s="429"/>
      <c r="IK373" s="429"/>
      <c r="IL373" s="430"/>
      <c r="IM373" s="429"/>
      <c r="IN373" s="431"/>
      <c r="IO373" s="432"/>
      <c r="IP373" s="432"/>
      <c r="IQ373" s="429"/>
      <c r="IR373" s="430"/>
      <c r="IS373" s="433"/>
      <c r="IT373" s="433"/>
      <c r="IU373" s="625"/>
      <c r="IV373" s="426"/>
      <c r="IW373" s="427"/>
      <c r="IX373" s="428"/>
      <c r="IY373" s="428"/>
      <c r="IZ373" s="429"/>
      <c r="JA373" s="429"/>
      <c r="JB373" s="429"/>
      <c r="JC373" s="430"/>
      <c r="JD373" s="429"/>
      <c r="JE373" s="431"/>
      <c r="JF373" s="432"/>
      <c r="JG373" s="432"/>
      <c r="JH373" s="429"/>
      <c r="JI373" s="430"/>
      <c r="JJ373" s="433"/>
      <c r="JK373" s="433"/>
      <c r="JL373" s="625"/>
      <c r="JM373" s="426"/>
      <c r="JN373" s="427"/>
      <c r="JO373" s="428"/>
      <c r="JP373" s="428"/>
      <c r="JQ373" s="429"/>
      <c r="JR373" s="429"/>
      <c r="JS373" s="429"/>
      <c r="JT373" s="430"/>
      <c r="JU373" s="429"/>
      <c r="JV373" s="431"/>
      <c r="JW373" s="432"/>
      <c r="JX373" s="432"/>
      <c r="JY373" s="429"/>
      <c r="JZ373" s="430"/>
      <c r="KA373" s="433"/>
      <c r="KB373" s="433"/>
      <c r="KC373" s="625"/>
      <c r="KD373" s="426"/>
      <c r="KE373" s="427"/>
      <c r="KF373" s="428"/>
      <c r="KG373" s="428"/>
      <c r="KH373" s="429"/>
      <c r="KI373" s="429"/>
      <c r="KJ373" s="429"/>
      <c r="KK373" s="430"/>
      <c r="KL373" s="429"/>
      <c r="KM373" s="431"/>
      <c r="KN373" s="432"/>
      <c r="KO373" s="432"/>
      <c r="KP373" s="429"/>
      <c r="KQ373" s="430"/>
      <c r="KR373" s="433"/>
      <c r="KS373" s="433"/>
      <c r="KT373" s="625"/>
      <c r="KU373" s="436"/>
    </row>
    <row r="374" ht="15.75" customHeight="1">
      <c r="A374" s="426"/>
      <c r="B374" s="427"/>
      <c r="C374" s="428"/>
      <c r="D374" s="428"/>
      <c r="E374" s="429"/>
      <c r="F374" s="429"/>
      <c r="G374" s="429"/>
      <c r="H374" s="430"/>
      <c r="I374" s="429"/>
      <c r="J374" s="431"/>
      <c r="K374" s="432"/>
      <c r="L374" s="432"/>
      <c r="M374" s="429"/>
      <c r="N374" s="430"/>
      <c r="O374" s="433"/>
      <c r="P374" s="433"/>
      <c r="Q374" s="625"/>
      <c r="R374" s="426"/>
      <c r="S374" s="427"/>
      <c r="T374" s="428"/>
      <c r="U374" s="428"/>
      <c r="V374" s="429"/>
      <c r="W374" s="429"/>
      <c r="X374" s="429"/>
      <c r="Y374" s="430"/>
      <c r="Z374" s="429"/>
      <c r="AA374" s="431"/>
      <c r="AB374" s="432"/>
      <c r="AC374" s="432"/>
      <c r="AD374" s="429"/>
      <c r="AE374" s="430"/>
      <c r="AF374" s="433"/>
      <c r="AG374" s="433"/>
      <c r="AH374" s="625"/>
      <c r="AI374" s="426"/>
      <c r="AJ374" s="427"/>
      <c r="AK374" s="428"/>
      <c r="AL374" s="428"/>
      <c r="AM374" s="429"/>
      <c r="AN374" s="429"/>
      <c r="AO374" s="429"/>
      <c r="AP374" s="430"/>
      <c r="AQ374" s="429"/>
      <c r="AR374" s="431"/>
      <c r="AS374" s="432"/>
      <c r="AT374" s="432"/>
      <c r="AU374" s="429"/>
      <c r="AV374" s="430"/>
      <c r="AW374" s="433"/>
      <c r="AX374" s="433"/>
      <c r="AY374" s="625"/>
      <c r="AZ374" s="426"/>
      <c r="BA374" s="427"/>
      <c r="BB374" s="428"/>
      <c r="BC374" s="428"/>
      <c r="BD374" s="429"/>
      <c r="BE374" s="429"/>
      <c r="BF374" s="429"/>
      <c r="BG374" s="430"/>
      <c r="BH374" s="429"/>
      <c r="BI374" s="431"/>
      <c r="BJ374" s="432"/>
      <c r="BK374" s="432"/>
      <c r="BL374" s="429"/>
      <c r="BM374" s="430"/>
      <c r="BN374" s="433"/>
      <c r="BO374" s="433"/>
      <c r="BP374" s="625"/>
      <c r="BQ374" s="426"/>
      <c r="BR374" s="427"/>
      <c r="BS374" s="428"/>
      <c r="BT374" s="428"/>
      <c r="BU374" s="429"/>
      <c r="BV374" s="429"/>
      <c r="BW374" s="429"/>
      <c r="BX374" s="430"/>
      <c r="BY374" s="429"/>
      <c r="BZ374" s="431"/>
      <c r="CA374" s="432"/>
      <c r="CB374" s="432"/>
      <c r="CC374" s="429"/>
      <c r="CD374" s="430"/>
      <c r="CE374" s="433"/>
      <c r="CF374" s="433"/>
      <c r="CG374" s="625"/>
      <c r="CH374" s="426"/>
      <c r="CI374" s="427"/>
      <c r="CJ374" s="428"/>
      <c r="CK374" s="428"/>
      <c r="CL374" s="429"/>
      <c r="CM374" s="429"/>
      <c r="CN374" s="429"/>
      <c r="CO374" s="430"/>
      <c r="CP374" s="429"/>
      <c r="CQ374" s="431"/>
      <c r="CR374" s="432"/>
      <c r="CS374" s="432"/>
      <c r="CT374" s="429"/>
      <c r="CU374" s="430"/>
      <c r="CV374" s="433"/>
      <c r="CW374" s="433"/>
      <c r="CX374" s="625"/>
      <c r="CY374" s="426"/>
      <c r="CZ374" s="427"/>
      <c r="DA374" s="428"/>
      <c r="DB374" s="428"/>
      <c r="DC374" s="429"/>
      <c r="DD374" s="429"/>
      <c r="DE374" s="429"/>
      <c r="DF374" s="430"/>
      <c r="DG374" s="429"/>
      <c r="DH374" s="431"/>
      <c r="DI374" s="432"/>
      <c r="DJ374" s="432"/>
      <c r="DK374" s="429"/>
      <c r="DL374" s="430"/>
      <c r="DM374" s="433"/>
      <c r="DN374" s="433"/>
      <c r="DO374" s="625"/>
      <c r="DP374" s="426"/>
      <c r="DQ374" s="427"/>
      <c r="DR374" s="428"/>
      <c r="DS374" s="428"/>
      <c r="DT374" s="429"/>
      <c r="DU374" s="429"/>
      <c r="DV374" s="429"/>
      <c r="DW374" s="430"/>
      <c r="DX374" s="429"/>
      <c r="DY374" s="431"/>
      <c r="DZ374" s="432"/>
      <c r="EA374" s="432"/>
      <c r="EB374" s="429"/>
      <c r="EC374" s="430"/>
      <c r="ED374" s="433"/>
      <c r="EE374" s="433"/>
      <c r="EF374" s="625"/>
      <c r="EG374" s="426"/>
      <c r="EH374" s="427"/>
      <c r="EI374" s="428"/>
      <c r="EJ374" s="428"/>
      <c r="EK374" s="429"/>
      <c r="EL374" s="429"/>
      <c r="EM374" s="429"/>
      <c r="EN374" s="430"/>
      <c r="EO374" s="429"/>
      <c r="EP374" s="431"/>
      <c r="EQ374" s="432"/>
      <c r="ER374" s="432"/>
      <c r="ES374" s="429"/>
      <c r="ET374" s="430"/>
      <c r="EU374" s="433"/>
      <c r="EV374" s="433"/>
      <c r="EW374" s="625"/>
      <c r="EX374" s="426"/>
      <c r="EY374" s="427"/>
      <c r="EZ374" s="428"/>
      <c r="FA374" s="428"/>
      <c r="FB374" s="429"/>
      <c r="FC374" s="429"/>
      <c r="FD374" s="429"/>
      <c r="FE374" s="430"/>
      <c r="FF374" s="429"/>
      <c r="FG374" s="431"/>
      <c r="FH374" s="432"/>
      <c r="FI374" s="432"/>
      <c r="FJ374" s="429"/>
      <c r="FK374" s="430"/>
      <c r="FL374" s="433"/>
      <c r="FM374" s="433"/>
      <c r="FN374" s="625"/>
      <c r="FO374" s="426"/>
      <c r="FP374" s="427"/>
      <c r="FQ374" s="428"/>
      <c r="FR374" s="428"/>
      <c r="FS374" s="429"/>
      <c r="FT374" s="429"/>
      <c r="FU374" s="429"/>
      <c r="FV374" s="430"/>
      <c r="FW374" s="429"/>
      <c r="FX374" s="431"/>
      <c r="FY374" s="432"/>
      <c r="FZ374" s="432"/>
      <c r="GA374" s="429"/>
      <c r="GB374" s="430"/>
      <c r="GC374" s="433"/>
      <c r="GD374" s="433"/>
      <c r="GE374" s="625"/>
      <c r="GF374" s="426"/>
      <c r="GG374" s="427"/>
      <c r="GH374" s="428"/>
      <c r="GI374" s="428"/>
      <c r="GJ374" s="429"/>
      <c r="GK374" s="429"/>
      <c r="GL374" s="429"/>
      <c r="GM374" s="430"/>
      <c r="GN374" s="429"/>
      <c r="GO374" s="431"/>
      <c r="GP374" s="432"/>
      <c r="GQ374" s="432"/>
      <c r="GR374" s="429"/>
      <c r="GS374" s="430"/>
      <c r="GT374" s="433"/>
      <c r="GU374" s="433"/>
      <c r="GV374" s="625"/>
      <c r="GW374" s="426"/>
      <c r="GX374" s="427"/>
      <c r="GY374" s="428"/>
      <c r="GZ374" s="428"/>
      <c r="HA374" s="429"/>
      <c r="HB374" s="429"/>
      <c r="HC374" s="429"/>
      <c r="HD374" s="430"/>
      <c r="HE374" s="429"/>
      <c r="HF374" s="431"/>
      <c r="HG374" s="432"/>
      <c r="HH374" s="432"/>
      <c r="HI374" s="429"/>
      <c r="HJ374" s="430"/>
      <c r="HK374" s="433"/>
      <c r="HL374" s="433"/>
      <c r="HM374" s="625"/>
      <c r="HN374" s="426"/>
      <c r="HO374" s="427"/>
      <c r="HP374" s="428"/>
      <c r="HQ374" s="428"/>
      <c r="HR374" s="429"/>
      <c r="HS374" s="429"/>
      <c r="HT374" s="429"/>
      <c r="HU374" s="430"/>
      <c r="HV374" s="429"/>
      <c r="HW374" s="431"/>
      <c r="HX374" s="432"/>
      <c r="HY374" s="432"/>
      <c r="HZ374" s="429"/>
      <c r="IA374" s="430"/>
      <c r="IB374" s="433"/>
      <c r="IC374" s="433"/>
      <c r="ID374" s="625"/>
      <c r="IE374" s="426"/>
      <c r="IF374" s="427"/>
      <c r="IG374" s="428"/>
      <c r="IH374" s="428"/>
      <c r="II374" s="429"/>
      <c r="IJ374" s="429"/>
      <c r="IK374" s="429"/>
      <c r="IL374" s="430"/>
      <c r="IM374" s="429"/>
      <c r="IN374" s="431"/>
      <c r="IO374" s="432"/>
      <c r="IP374" s="432"/>
      <c r="IQ374" s="429"/>
      <c r="IR374" s="430"/>
      <c r="IS374" s="433"/>
      <c r="IT374" s="433"/>
      <c r="IU374" s="625"/>
      <c r="IV374" s="426"/>
      <c r="IW374" s="427"/>
      <c r="IX374" s="428"/>
      <c r="IY374" s="428"/>
      <c r="IZ374" s="429"/>
      <c r="JA374" s="429"/>
      <c r="JB374" s="429"/>
      <c r="JC374" s="430"/>
      <c r="JD374" s="429"/>
      <c r="JE374" s="431"/>
      <c r="JF374" s="432"/>
      <c r="JG374" s="432"/>
      <c r="JH374" s="429"/>
      <c r="JI374" s="430"/>
      <c r="JJ374" s="433"/>
      <c r="JK374" s="433"/>
      <c r="JL374" s="625"/>
      <c r="JM374" s="426"/>
      <c r="JN374" s="427"/>
      <c r="JO374" s="428"/>
      <c r="JP374" s="428"/>
      <c r="JQ374" s="429"/>
      <c r="JR374" s="429"/>
      <c r="JS374" s="429"/>
      <c r="JT374" s="430"/>
      <c r="JU374" s="429"/>
      <c r="JV374" s="431"/>
      <c r="JW374" s="432"/>
      <c r="JX374" s="432"/>
      <c r="JY374" s="429"/>
      <c r="JZ374" s="430"/>
      <c r="KA374" s="433"/>
      <c r="KB374" s="433"/>
      <c r="KC374" s="625"/>
      <c r="KD374" s="426"/>
      <c r="KE374" s="427"/>
      <c r="KF374" s="428"/>
      <c r="KG374" s="428"/>
      <c r="KH374" s="429"/>
      <c r="KI374" s="429"/>
      <c r="KJ374" s="429"/>
      <c r="KK374" s="430"/>
      <c r="KL374" s="429"/>
      <c r="KM374" s="431"/>
      <c r="KN374" s="432"/>
      <c r="KO374" s="432"/>
      <c r="KP374" s="429"/>
      <c r="KQ374" s="430"/>
      <c r="KR374" s="433"/>
      <c r="KS374" s="433"/>
      <c r="KT374" s="625"/>
      <c r="KU374" s="436"/>
    </row>
    <row r="375" ht="15.75" customHeight="1">
      <c r="A375" s="426"/>
      <c r="B375" s="427"/>
      <c r="C375" s="428"/>
      <c r="D375" s="428"/>
      <c r="E375" s="429"/>
      <c r="F375" s="429"/>
      <c r="G375" s="429"/>
      <c r="H375" s="430"/>
      <c r="I375" s="429"/>
      <c r="J375" s="431"/>
      <c r="K375" s="432"/>
      <c r="L375" s="432"/>
      <c r="M375" s="429"/>
      <c r="N375" s="430"/>
      <c r="O375" s="433"/>
      <c r="P375" s="433"/>
      <c r="Q375" s="625"/>
      <c r="R375" s="426"/>
      <c r="S375" s="427"/>
      <c r="T375" s="428"/>
      <c r="U375" s="428"/>
      <c r="V375" s="429"/>
      <c r="W375" s="429"/>
      <c r="X375" s="429"/>
      <c r="Y375" s="430"/>
      <c r="Z375" s="429"/>
      <c r="AA375" s="431"/>
      <c r="AB375" s="432"/>
      <c r="AC375" s="432"/>
      <c r="AD375" s="429"/>
      <c r="AE375" s="430"/>
      <c r="AF375" s="433"/>
      <c r="AG375" s="433"/>
      <c r="AH375" s="625"/>
      <c r="AI375" s="426"/>
      <c r="AJ375" s="427"/>
      <c r="AK375" s="428"/>
      <c r="AL375" s="428"/>
      <c r="AM375" s="429"/>
      <c r="AN375" s="429"/>
      <c r="AO375" s="429"/>
      <c r="AP375" s="430"/>
      <c r="AQ375" s="429"/>
      <c r="AR375" s="431"/>
      <c r="AS375" s="432"/>
      <c r="AT375" s="432"/>
      <c r="AU375" s="429"/>
      <c r="AV375" s="430"/>
      <c r="AW375" s="433"/>
      <c r="AX375" s="433"/>
      <c r="AY375" s="625"/>
      <c r="AZ375" s="426"/>
      <c r="BA375" s="427"/>
      <c r="BB375" s="428"/>
      <c r="BC375" s="428"/>
      <c r="BD375" s="429"/>
      <c r="BE375" s="429"/>
      <c r="BF375" s="429"/>
      <c r="BG375" s="430"/>
      <c r="BH375" s="429"/>
      <c r="BI375" s="431"/>
      <c r="BJ375" s="432"/>
      <c r="BK375" s="432"/>
      <c r="BL375" s="429"/>
      <c r="BM375" s="430"/>
      <c r="BN375" s="433"/>
      <c r="BO375" s="433"/>
      <c r="BP375" s="625"/>
      <c r="BQ375" s="426"/>
      <c r="BR375" s="427"/>
      <c r="BS375" s="428"/>
      <c r="BT375" s="428"/>
      <c r="BU375" s="429"/>
      <c r="BV375" s="429"/>
      <c r="BW375" s="429"/>
      <c r="BX375" s="430"/>
      <c r="BY375" s="429"/>
      <c r="BZ375" s="431"/>
      <c r="CA375" s="432"/>
      <c r="CB375" s="432"/>
      <c r="CC375" s="429"/>
      <c r="CD375" s="430"/>
      <c r="CE375" s="433"/>
      <c r="CF375" s="433"/>
      <c r="CG375" s="625"/>
      <c r="CH375" s="426"/>
      <c r="CI375" s="427"/>
      <c r="CJ375" s="428"/>
      <c r="CK375" s="428"/>
      <c r="CL375" s="429"/>
      <c r="CM375" s="429"/>
      <c r="CN375" s="429"/>
      <c r="CO375" s="430"/>
      <c r="CP375" s="429"/>
      <c r="CQ375" s="431"/>
      <c r="CR375" s="432"/>
      <c r="CS375" s="432"/>
      <c r="CT375" s="429"/>
      <c r="CU375" s="430"/>
      <c r="CV375" s="433"/>
      <c r="CW375" s="433"/>
      <c r="CX375" s="625"/>
      <c r="CY375" s="426"/>
      <c r="CZ375" s="427"/>
      <c r="DA375" s="428"/>
      <c r="DB375" s="428"/>
      <c r="DC375" s="429"/>
      <c r="DD375" s="429"/>
      <c r="DE375" s="429"/>
      <c r="DF375" s="430"/>
      <c r="DG375" s="429"/>
      <c r="DH375" s="431"/>
      <c r="DI375" s="432"/>
      <c r="DJ375" s="432"/>
      <c r="DK375" s="429"/>
      <c r="DL375" s="430"/>
      <c r="DM375" s="433"/>
      <c r="DN375" s="433"/>
      <c r="DO375" s="625"/>
      <c r="DP375" s="426"/>
      <c r="DQ375" s="427"/>
      <c r="DR375" s="428"/>
      <c r="DS375" s="428"/>
      <c r="DT375" s="429"/>
      <c r="DU375" s="429"/>
      <c r="DV375" s="429"/>
      <c r="DW375" s="430"/>
      <c r="DX375" s="429"/>
      <c r="DY375" s="431"/>
      <c r="DZ375" s="432"/>
      <c r="EA375" s="432"/>
      <c r="EB375" s="429"/>
      <c r="EC375" s="430"/>
      <c r="ED375" s="433"/>
      <c r="EE375" s="433"/>
      <c r="EF375" s="625"/>
      <c r="EG375" s="426"/>
      <c r="EH375" s="427"/>
      <c r="EI375" s="428"/>
      <c r="EJ375" s="428"/>
      <c r="EK375" s="429"/>
      <c r="EL375" s="429"/>
      <c r="EM375" s="429"/>
      <c r="EN375" s="430"/>
      <c r="EO375" s="429"/>
      <c r="EP375" s="431"/>
      <c r="EQ375" s="432"/>
      <c r="ER375" s="432"/>
      <c r="ES375" s="429"/>
      <c r="ET375" s="430"/>
      <c r="EU375" s="433"/>
      <c r="EV375" s="433"/>
      <c r="EW375" s="625"/>
      <c r="EX375" s="426"/>
      <c r="EY375" s="427"/>
      <c r="EZ375" s="428"/>
      <c r="FA375" s="428"/>
      <c r="FB375" s="429"/>
      <c r="FC375" s="429"/>
      <c r="FD375" s="429"/>
      <c r="FE375" s="430"/>
      <c r="FF375" s="429"/>
      <c r="FG375" s="431"/>
      <c r="FH375" s="432"/>
      <c r="FI375" s="432"/>
      <c r="FJ375" s="429"/>
      <c r="FK375" s="430"/>
      <c r="FL375" s="433"/>
      <c r="FM375" s="433"/>
      <c r="FN375" s="625"/>
      <c r="FO375" s="426"/>
      <c r="FP375" s="427"/>
      <c r="FQ375" s="428"/>
      <c r="FR375" s="428"/>
      <c r="FS375" s="429"/>
      <c r="FT375" s="429"/>
      <c r="FU375" s="429"/>
      <c r="FV375" s="430"/>
      <c r="FW375" s="429"/>
      <c r="FX375" s="431"/>
      <c r="FY375" s="432"/>
      <c r="FZ375" s="432"/>
      <c r="GA375" s="429"/>
      <c r="GB375" s="430"/>
      <c r="GC375" s="433"/>
      <c r="GD375" s="433"/>
      <c r="GE375" s="625"/>
      <c r="GF375" s="426"/>
      <c r="GG375" s="427"/>
      <c r="GH375" s="428"/>
      <c r="GI375" s="428"/>
      <c r="GJ375" s="429"/>
      <c r="GK375" s="429"/>
      <c r="GL375" s="429"/>
      <c r="GM375" s="430"/>
      <c r="GN375" s="429"/>
      <c r="GO375" s="431"/>
      <c r="GP375" s="432"/>
      <c r="GQ375" s="432"/>
      <c r="GR375" s="429"/>
      <c r="GS375" s="430"/>
      <c r="GT375" s="433"/>
      <c r="GU375" s="433"/>
      <c r="GV375" s="625"/>
      <c r="GW375" s="426"/>
      <c r="GX375" s="427"/>
      <c r="GY375" s="428"/>
      <c r="GZ375" s="428"/>
      <c r="HA375" s="429"/>
      <c r="HB375" s="429"/>
      <c r="HC375" s="429"/>
      <c r="HD375" s="430"/>
      <c r="HE375" s="429"/>
      <c r="HF375" s="431"/>
      <c r="HG375" s="432"/>
      <c r="HH375" s="432"/>
      <c r="HI375" s="429"/>
      <c r="HJ375" s="430"/>
      <c r="HK375" s="433"/>
      <c r="HL375" s="433"/>
      <c r="HM375" s="625"/>
      <c r="HN375" s="426"/>
      <c r="HO375" s="427"/>
      <c r="HP375" s="428"/>
      <c r="HQ375" s="428"/>
      <c r="HR375" s="429"/>
      <c r="HS375" s="429"/>
      <c r="HT375" s="429"/>
      <c r="HU375" s="430"/>
      <c r="HV375" s="429"/>
      <c r="HW375" s="431"/>
      <c r="HX375" s="432"/>
      <c r="HY375" s="432"/>
      <c r="HZ375" s="429"/>
      <c r="IA375" s="430"/>
      <c r="IB375" s="433"/>
      <c r="IC375" s="433"/>
      <c r="ID375" s="625"/>
      <c r="IE375" s="426"/>
      <c r="IF375" s="427"/>
      <c r="IG375" s="428"/>
      <c r="IH375" s="428"/>
      <c r="II375" s="429"/>
      <c r="IJ375" s="429"/>
      <c r="IK375" s="429"/>
      <c r="IL375" s="430"/>
      <c r="IM375" s="429"/>
      <c r="IN375" s="431"/>
      <c r="IO375" s="432"/>
      <c r="IP375" s="432"/>
      <c r="IQ375" s="429"/>
      <c r="IR375" s="430"/>
      <c r="IS375" s="433"/>
      <c r="IT375" s="433"/>
      <c r="IU375" s="625"/>
      <c r="IV375" s="426"/>
      <c r="IW375" s="427"/>
      <c r="IX375" s="428"/>
      <c r="IY375" s="428"/>
      <c r="IZ375" s="429"/>
      <c r="JA375" s="429"/>
      <c r="JB375" s="429"/>
      <c r="JC375" s="430"/>
      <c r="JD375" s="429"/>
      <c r="JE375" s="431"/>
      <c r="JF375" s="432"/>
      <c r="JG375" s="432"/>
      <c r="JH375" s="429"/>
      <c r="JI375" s="430"/>
      <c r="JJ375" s="433"/>
      <c r="JK375" s="433"/>
      <c r="JL375" s="625"/>
      <c r="JM375" s="426"/>
      <c r="JN375" s="427"/>
      <c r="JO375" s="428"/>
      <c r="JP375" s="428"/>
      <c r="JQ375" s="429"/>
      <c r="JR375" s="429"/>
      <c r="JS375" s="429"/>
      <c r="JT375" s="430"/>
      <c r="JU375" s="429"/>
      <c r="JV375" s="431"/>
      <c r="JW375" s="432"/>
      <c r="JX375" s="432"/>
      <c r="JY375" s="429"/>
      <c r="JZ375" s="430"/>
      <c r="KA375" s="433"/>
      <c r="KB375" s="433"/>
      <c r="KC375" s="625"/>
      <c r="KD375" s="426"/>
      <c r="KE375" s="427"/>
      <c r="KF375" s="428"/>
      <c r="KG375" s="428"/>
      <c r="KH375" s="429"/>
      <c r="KI375" s="429"/>
      <c r="KJ375" s="429"/>
      <c r="KK375" s="430"/>
      <c r="KL375" s="429"/>
      <c r="KM375" s="431"/>
      <c r="KN375" s="432"/>
      <c r="KO375" s="432"/>
      <c r="KP375" s="429"/>
      <c r="KQ375" s="430"/>
      <c r="KR375" s="433"/>
      <c r="KS375" s="433"/>
      <c r="KT375" s="625"/>
      <c r="KU375" s="436"/>
    </row>
    <row r="376" ht="15.75" customHeight="1">
      <c r="A376" s="426"/>
      <c r="B376" s="427"/>
      <c r="C376" s="428"/>
      <c r="D376" s="428"/>
      <c r="E376" s="429"/>
      <c r="F376" s="429"/>
      <c r="G376" s="429"/>
      <c r="H376" s="430"/>
      <c r="I376" s="429"/>
      <c r="J376" s="431"/>
      <c r="K376" s="432"/>
      <c r="L376" s="432"/>
      <c r="M376" s="429"/>
      <c r="N376" s="430"/>
      <c r="O376" s="433"/>
      <c r="P376" s="433"/>
      <c r="Q376" s="625"/>
      <c r="R376" s="426"/>
      <c r="S376" s="427"/>
      <c r="T376" s="428"/>
      <c r="U376" s="428"/>
      <c r="V376" s="429"/>
      <c r="W376" s="429"/>
      <c r="X376" s="429"/>
      <c r="Y376" s="430"/>
      <c r="Z376" s="429"/>
      <c r="AA376" s="431"/>
      <c r="AB376" s="432"/>
      <c r="AC376" s="432"/>
      <c r="AD376" s="429"/>
      <c r="AE376" s="430"/>
      <c r="AF376" s="433"/>
      <c r="AG376" s="433"/>
      <c r="AH376" s="625"/>
      <c r="AI376" s="426"/>
      <c r="AJ376" s="427"/>
      <c r="AK376" s="428"/>
      <c r="AL376" s="428"/>
      <c r="AM376" s="429"/>
      <c r="AN376" s="429"/>
      <c r="AO376" s="429"/>
      <c r="AP376" s="430"/>
      <c r="AQ376" s="429"/>
      <c r="AR376" s="431"/>
      <c r="AS376" s="432"/>
      <c r="AT376" s="432"/>
      <c r="AU376" s="429"/>
      <c r="AV376" s="430"/>
      <c r="AW376" s="433"/>
      <c r="AX376" s="433"/>
      <c r="AY376" s="625"/>
      <c r="AZ376" s="426"/>
      <c r="BA376" s="427"/>
      <c r="BB376" s="428"/>
      <c r="BC376" s="428"/>
      <c r="BD376" s="429"/>
      <c r="BE376" s="429"/>
      <c r="BF376" s="429"/>
      <c r="BG376" s="430"/>
      <c r="BH376" s="429"/>
      <c r="BI376" s="431"/>
      <c r="BJ376" s="432"/>
      <c r="BK376" s="432"/>
      <c r="BL376" s="429"/>
      <c r="BM376" s="430"/>
      <c r="BN376" s="433"/>
      <c r="BO376" s="433"/>
      <c r="BP376" s="625"/>
      <c r="BQ376" s="426"/>
      <c r="BR376" s="427"/>
      <c r="BS376" s="428"/>
      <c r="BT376" s="428"/>
      <c r="BU376" s="429"/>
      <c r="BV376" s="429"/>
      <c r="BW376" s="429"/>
      <c r="BX376" s="430"/>
      <c r="BY376" s="429"/>
      <c r="BZ376" s="431"/>
      <c r="CA376" s="432"/>
      <c r="CB376" s="432"/>
      <c r="CC376" s="429"/>
      <c r="CD376" s="430"/>
      <c r="CE376" s="433"/>
      <c r="CF376" s="433"/>
      <c r="CG376" s="625"/>
      <c r="CH376" s="426"/>
      <c r="CI376" s="427"/>
      <c r="CJ376" s="428"/>
      <c r="CK376" s="428"/>
      <c r="CL376" s="429"/>
      <c r="CM376" s="429"/>
      <c r="CN376" s="429"/>
      <c r="CO376" s="430"/>
      <c r="CP376" s="429"/>
      <c r="CQ376" s="431"/>
      <c r="CR376" s="432"/>
      <c r="CS376" s="432"/>
      <c r="CT376" s="429"/>
      <c r="CU376" s="430"/>
      <c r="CV376" s="433"/>
      <c r="CW376" s="433"/>
      <c r="CX376" s="625"/>
      <c r="CY376" s="426"/>
      <c r="CZ376" s="427"/>
      <c r="DA376" s="428"/>
      <c r="DB376" s="428"/>
      <c r="DC376" s="429"/>
      <c r="DD376" s="429"/>
      <c r="DE376" s="429"/>
      <c r="DF376" s="430"/>
      <c r="DG376" s="429"/>
      <c r="DH376" s="431"/>
      <c r="DI376" s="432"/>
      <c r="DJ376" s="432"/>
      <c r="DK376" s="429"/>
      <c r="DL376" s="430"/>
      <c r="DM376" s="433"/>
      <c r="DN376" s="433"/>
      <c r="DO376" s="625"/>
      <c r="DP376" s="426"/>
      <c r="DQ376" s="427"/>
      <c r="DR376" s="428"/>
      <c r="DS376" s="428"/>
      <c r="DT376" s="429"/>
      <c r="DU376" s="429"/>
      <c r="DV376" s="429"/>
      <c r="DW376" s="430"/>
      <c r="DX376" s="429"/>
      <c r="DY376" s="431"/>
      <c r="DZ376" s="432"/>
      <c r="EA376" s="432"/>
      <c r="EB376" s="429"/>
      <c r="EC376" s="430"/>
      <c r="ED376" s="433"/>
      <c r="EE376" s="433"/>
      <c r="EF376" s="625"/>
      <c r="EG376" s="426"/>
      <c r="EH376" s="427"/>
      <c r="EI376" s="428"/>
      <c r="EJ376" s="428"/>
      <c r="EK376" s="429"/>
      <c r="EL376" s="429"/>
      <c r="EM376" s="429"/>
      <c r="EN376" s="430"/>
      <c r="EO376" s="429"/>
      <c r="EP376" s="431"/>
      <c r="EQ376" s="432"/>
      <c r="ER376" s="432"/>
      <c r="ES376" s="429"/>
      <c r="ET376" s="430"/>
      <c r="EU376" s="433"/>
      <c r="EV376" s="433"/>
      <c r="EW376" s="625"/>
      <c r="EX376" s="426"/>
      <c r="EY376" s="427"/>
      <c r="EZ376" s="428"/>
      <c r="FA376" s="428"/>
      <c r="FB376" s="429"/>
      <c r="FC376" s="429"/>
      <c r="FD376" s="429"/>
      <c r="FE376" s="430"/>
      <c r="FF376" s="429"/>
      <c r="FG376" s="431"/>
      <c r="FH376" s="432"/>
      <c r="FI376" s="432"/>
      <c r="FJ376" s="429"/>
      <c r="FK376" s="430"/>
      <c r="FL376" s="433"/>
      <c r="FM376" s="433"/>
      <c r="FN376" s="625"/>
      <c r="FO376" s="426"/>
      <c r="FP376" s="427"/>
      <c r="FQ376" s="428"/>
      <c r="FR376" s="428"/>
      <c r="FS376" s="429"/>
      <c r="FT376" s="429"/>
      <c r="FU376" s="429"/>
      <c r="FV376" s="430"/>
      <c r="FW376" s="429"/>
      <c r="FX376" s="431"/>
      <c r="FY376" s="432"/>
      <c r="FZ376" s="432"/>
      <c r="GA376" s="429"/>
      <c r="GB376" s="430"/>
      <c r="GC376" s="433"/>
      <c r="GD376" s="433"/>
      <c r="GE376" s="625"/>
      <c r="GF376" s="426"/>
      <c r="GG376" s="427"/>
      <c r="GH376" s="428"/>
      <c r="GI376" s="428"/>
      <c r="GJ376" s="429"/>
      <c r="GK376" s="429"/>
      <c r="GL376" s="429"/>
      <c r="GM376" s="430"/>
      <c r="GN376" s="429"/>
      <c r="GO376" s="431"/>
      <c r="GP376" s="432"/>
      <c r="GQ376" s="432"/>
      <c r="GR376" s="429"/>
      <c r="GS376" s="430"/>
      <c r="GT376" s="433"/>
      <c r="GU376" s="433"/>
      <c r="GV376" s="625"/>
      <c r="GW376" s="426"/>
      <c r="GX376" s="427"/>
      <c r="GY376" s="428"/>
      <c r="GZ376" s="428"/>
      <c r="HA376" s="429"/>
      <c r="HB376" s="429"/>
      <c r="HC376" s="429"/>
      <c r="HD376" s="430"/>
      <c r="HE376" s="429"/>
      <c r="HF376" s="431"/>
      <c r="HG376" s="432"/>
      <c r="HH376" s="432"/>
      <c r="HI376" s="429"/>
      <c r="HJ376" s="430"/>
      <c r="HK376" s="433"/>
      <c r="HL376" s="433"/>
      <c r="HM376" s="625"/>
      <c r="HN376" s="426"/>
      <c r="HO376" s="427"/>
      <c r="HP376" s="428"/>
      <c r="HQ376" s="428"/>
      <c r="HR376" s="429"/>
      <c r="HS376" s="429"/>
      <c r="HT376" s="429"/>
      <c r="HU376" s="430"/>
      <c r="HV376" s="429"/>
      <c r="HW376" s="431"/>
      <c r="HX376" s="432"/>
      <c r="HY376" s="432"/>
      <c r="HZ376" s="429"/>
      <c r="IA376" s="430"/>
      <c r="IB376" s="433"/>
      <c r="IC376" s="433"/>
      <c r="ID376" s="625"/>
      <c r="IE376" s="426"/>
      <c r="IF376" s="427"/>
      <c r="IG376" s="428"/>
      <c r="IH376" s="428"/>
      <c r="II376" s="429"/>
      <c r="IJ376" s="429"/>
      <c r="IK376" s="429"/>
      <c r="IL376" s="430"/>
      <c r="IM376" s="429"/>
      <c r="IN376" s="431"/>
      <c r="IO376" s="432"/>
      <c r="IP376" s="432"/>
      <c r="IQ376" s="429"/>
      <c r="IR376" s="430"/>
      <c r="IS376" s="433"/>
      <c r="IT376" s="433"/>
      <c r="IU376" s="625"/>
      <c r="IV376" s="426"/>
      <c r="IW376" s="427"/>
      <c r="IX376" s="428"/>
      <c r="IY376" s="428"/>
      <c r="IZ376" s="429"/>
      <c r="JA376" s="429"/>
      <c r="JB376" s="429"/>
      <c r="JC376" s="430"/>
      <c r="JD376" s="429"/>
      <c r="JE376" s="431"/>
      <c r="JF376" s="432"/>
      <c r="JG376" s="432"/>
      <c r="JH376" s="429"/>
      <c r="JI376" s="430"/>
      <c r="JJ376" s="433"/>
      <c r="JK376" s="433"/>
      <c r="JL376" s="625"/>
      <c r="JM376" s="426"/>
      <c r="JN376" s="427"/>
      <c r="JO376" s="428"/>
      <c r="JP376" s="428"/>
      <c r="JQ376" s="429"/>
      <c r="JR376" s="429"/>
      <c r="JS376" s="429"/>
      <c r="JT376" s="430"/>
      <c r="JU376" s="429"/>
      <c r="JV376" s="431"/>
      <c r="JW376" s="432"/>
      <c r="JX376" s="432"/>
      <c r="JY376" s="429"/>
      <c r="JZ376" s="430"/>
      <c r="KA376" s="433"/>
      <c r="KB376" s="433"/>
      <c r="KC376" s="625"/>
      <c r="KD376" s="426"/>
      <c r="KE376" s="427"/>
      <c r="KF376" s="428"/>
      <c r="KG376" s="428"/>
      <c r="KH376" s="429"/>
      <c r="KI376" s="429"/>
      <c r="KJ376" s="429"/>
      <c r="KK376" s="430"/>
      <c r="KL376" s="429"/>
      <c r="KM376" s="431"/>
      <c r="KN376" s="432"/>
      <c r="KO376" s="432"/>
      <c r="KP376" s="429"/>
      <c r="KQ376" s="430"/>
      <c r="KR376" s="433"/>
      <c r="KS376" s="433"/>
      <c r="KT376" s="625"/>
      <c r="KU376" s="436"/>
    </row>
    <row r="377" ht="15.75" customHeight="1">
      <c r="A377" s="426"/>
      <c r="B377" s="427"/>
      <c r="C377" s="428"/>
      <c r="D377" s="428"/>
      <c r="E377" s="429"/>
      <c r="F377" s="429"/>
      <c r="G377" s="429"/>
      <c r="H377" s="430"/>
      <c r="I377" s="429"/>
      <c r="J377" s="431"/>
      <c r="K377" s="432"/>
      <c r="L377" s="432"/>
      <c r="M377" s="429"/>
      <c r="N377" s="430"/>
      <c r="O377" s="433"/>
      <c r="P377" s="433"/>
      <c r="Q377" s="625"/>
      <c r="R377" s="426"/>
      <c r="S377" s="427"/>
      <c r="T377" s="428"/>
      <c r="U377" s="428"/>
      <c r="V377" s="429"/>
      <c r="W377" s="429"/>
      <c r="X377" s="429"/>
      <c r="Y377" s="430"/>
      <c r="Z377" s="429"/>
      <c r="AA377" s="431"/>
      <c r="AB377" s="432"/>
      <c r="AC377" s="432"/>
      <c r="AD377" s="429"/>
      <c r="AE377" s="430"/>
      <c r="AF377" s="433"/>
      <c r="AG377" s="433"/>
      <c r="AH377" s="625"/>
      <c r="AI377" s="426"/>
      <c r="AJ377" s="427"/>
      <c r="AK377" s="428"/>
      <c r="AL377" s="428"/>
      <c r="AM377" s="429"/>
      <c r="AN377" s="429"/>
      <c r="AO377" s="429"/>
      <c r="AP377" s="430"/>
      <c r="AQ377" s="429"/>
      <c r="AR377" s="431"/>
      <c r="AS377" s="432"/>
      <c r="AT377" s="432"/>
      <c r="AU377" s="429"/>
      <c r="AV377" s="430"/>
      <c r="AW377" s="433"/>
      <c r="AX377" s="433"/>
      <c r="AY377" s="625"/>
      <c r="AZ377" s="426"/>
      <c r="BA377" s="427"/>
      <c r="BB377" s="428"/>
      <c r="BC377" s="428"/>
      <c r="BD377" s="429"/>
      <c r="BE377" s="429"/>
      <c r="BF377" s="429"/>
      <c r="BG377" s="430"/>
      <c r="BH377" s="429"/>
      <c r="BI377" s="431"/>
      <c r="BJ377" s="432"/>
      <c r="BK377" s="432"/>
      <c r="BL377" s="429"/>
      <c r="BM377" s="430"/>
      <c r="BN377" s="433"/>
      <c r="BO377" s="433"/>
      <c r="BP377" s="625"/>
      <c r="BQ377" s="426"/>
      <c r="BR377" s="427"/>
      <c r="BS377" s="428"/>
      <c r="BT377" s="428"/>
      <c r="BU377" s="429"/>
      <c r="BV377" s="429"/>
      <c r="BW377" s="429"/>
      <c r="BX377" s="430"/>
      <c r="BY377" s="429"/>
      <c r="BZ377" s="431"/>
      <c r="CA377" s="432"/>
      <c r="CB377" s="432"/>
      <c r="CC377" s="429"/>
      <c r="CD377" s="430"/>
      <c r="CE377" s="433"/>
      <c r="CF377" s="433"/>
      <c r="CG377" s="625"/>
      <c r="CH377" s="426"/>
      <c r="CI377" s="427"/>
      <c r="CJ377" s="428"/>
      <c r="CK377" s="428"/>
      <c r="CL377" s="429"/>
      <c r="CM377" s="429"/>
      <c r="CN377" s="429"/>
      <c r="CO377" s="430"/>
      <c r="CP377" s="429"/>
      <c r="CQ377" s="431"/>
      <c r="CR377" s="432"/>
      <c r="CS377" s="432"/>
      <c r="CT377" s="429"/>
      <c r="CU377" s="430"/>
      <c r="CV377" s="433"/>
      <c r="CW377" s="433"/>
      <c r="CX377" s="625"/>
      <c r="CY377" s="426"/>
      <c r="CZ377" s="427"/>
      <c r="DA377" s="428"/>
      <c r="DB377" s="428"/>
      <c r="DC377" s="429"/>
      <c r="DD377" s="429"/>
      <c r="DE377" s="429"/>
      <c r="DF377" s="430"/>
      <c r="DG377" s="429"/>
      <c r="DH377" s="431"/>
      <c r="DI377" s="432"/>
      <c r="DJ377" s="432"/>
      <c r="DK377" s="429"/>
      <c r="DL377" s="430"/>
      <c r="DM377" s="433"/>
      <c r="DN377" s="433"/>
      <c r="DO377" s="625"/>
      <c r="DP377" s="426"/>
      <c r="DQ377" s="427"/>
      <c r="DR377" s="428"/>
      <c r="DS377" s="428"/>
      <c r="DT377" s="429"/>
      <c r="DU377" s="429"/>
      <c r="DV377" s="429"/>
      <c r="DW377" s="430"/>
      <c r="DX377" s="429"/>
      <c r="DY377" s="431"/>
      <c r="DZ377" s="432"/>
      <c r="EA377" s="432"/>
      <c r="EB377" s="429"/>
      <c r="EC377" s="430"/>
      <c r="ED377" s="433"/>
      <c r="EE377" s="433"/>
      <c r="EF377" s="625"/>
      <c r="EG377" s="426"/>
      <c r="EH377" s="427"/>
      <c r="EI377" s="428"/>
      <c r="EJ377" s="428"/>
      <c r="EK377" s="429"/>
      <c r="EL377" s="429"/>
      <c r="EM377" s="429"/>
      <c r="EN377" s="430"/>
      <c r="EO377" s="429"/>
      <c r="EP377" s="431"/>
      <c r="EQ377" s="432"/>
      <c r="ER377" s="432"/>
      <c r="ES377" s="429"/>
      <c r="ET377" s="430"/>
      <c r="EU377" s="433"/>
      <c r="EV377" s="433"/>
      <c r="EW377" s="625"/>
      <c r="EX377" s="426"/>
      <c r="EY377" s="427"/>
      <c r="EZ377" s="428"/>
      <c r="FA377" s="428"/>
      <c r="FB377" s="429"/>
      <c r="FC377" s="429"/>
      <c r="FD377" s="429"/>
      <c r="FE377" s="430"/>
      <c r="FF377" s="429"/>
      <c r="FG377" s="431"/>
      <c r="FH377" s="432"/>
      <c r="FI377" s="432"/>
      <c r="FJ377" s="429"/>
      <c r="FK377" s="430"/>
      <c r="FL377" s="433"/>
      <c r="FM377" s="433"/>
      <c r="FN377" s="625"/>
      <c r="FO377" s="426"/>
      <c r="FP377" s="427"/>
      <c r="FQ377" s="428"/>
      <c r="FR377" s="428"/>
      <c r="FS377" s="429"/>
      <c r="FT377" s="429"/>
      <c r="FU377" s="429"/>
      <c r="FV377" s="430"/>
      <c r="FW377" s="429"/>
      <c r="FX377" s="431"/>
      <c r="FY377" s="432"/>
      <c r="FZ377" s="432"/>
      <c r="GA377" s="429"/>
      <c r="GB377" s="430"/>
      <c r="GC377" s="433"/>
      <c r="GD377" s="433"/>
      <c r="GE377" s="625"/>
      <c r="GF377" s="426"/>
      <c r="GG377" s="427"/>
      <c r="GH377" s="428"/>
      <c r="GI377" s="428"/>
      <c r="GJ377" s="429"/>
      <c r="GK377" s="429"/>
      <c r="GL377" s="429"/>
      <c r="GM377" s="430"/>
      <c r="GN377" s="429"/>
      <c r="GO377" s="431"/>
      <c r="GP377" s="432"/>
      <c r="GQ377" s="432"/>
      <c r="GR377" s="429"/>
      <c r="GS377" s="430"/>
      <c r="GT377" s="433"/>
      <c r="GU377" s="433"/>
      <c r="GV377" s="625"/>
      <c r="GW377" s="426"/>
      <c r="GX377" s="427"/>
      <c r="GY377" s="428"/>
      <c r="GZ377" s="428"/>
      <c r="HA377" s="429"/>
      <c r="HB377" s="429"/>
      <c r="HC377" s="429"/>
      <c r="HD377" s="430"/>
      <c r="HE377" s="429"/>
      <c r="HF377" s="431"/>
      <c r="HG377" s="432"/>
      <c r="HH377" s="432"/>
      <c r="HI377" s="429"/>
      <c r="HJ377" s="430"/>
      <c r="HK377" s="433"/>
      <c r="HL377" s="433"/>
      <c r="HM377" s="625"/>
      <c r="HN377" s="426"/>
      <c r="HO377" s="427"/>
      <c r="HP377" s="428"/>
      <c r="HQ377" s="428"/>
      <c r="HR377" s="429"/>
      <c r="HS377" s="429"/>
      <c r="HT377" s="429"/>
      <c r="HU377" s="430"/>
      <c r="HV377" s="429"/>
      <c r="HW377" s="431"/>
      <c r="HX377" s="432"/>
      <c r="HY377" s="432"/>
      <c r="HZ377" s="429"/>
      <c r="IA377" s="430"/>
      <c r="IB377" s="433"/>
      <c r="IC377" s="433"/>
      <c r="ID377" s="625"/>
      <c r="IE377" s="426"/>
      <c r="IF377" s="427"/>
      <c r="IG377" s="428"/>
      <c r="IH377" s="428"/>
      <c r="II377" s="429"/>
      <c r="IJ377" s="429"/>
      <c r="IK377" s="429"/>
      <c r="IL377" s="430"/>
      <c r="IM377" s="429"/>
      <c r="IN377" s="431"/>
      <c r="IO377" s="432"/>
      <c r="IP377" s="432"/>
      <c r="IQ377" s="429"/>
      <c r="IR377" s="430"/>
      <c r="IS377" s="433"/>
      <c r="IT377" s="433"/>
      <c r="IU377" s="625"/>
      <c r="IV377" s="426"/>
      <c r="IW377" s="427"/>
      <c r="IX377" s="428"/>
      <c r="IY377" s="428"/>
      <c r="IZ377" s="429"/>
      <c r="JA377" s="429"/>
      <c r="JB377" s="429"/>
      <c r="JC377" s="430"/>
      <c r="JD377" s="429"/>
      <c r="JE377" s="431"/>
      <c r="JF377" s="432"/>
      <c r="JG377" s="432"/>
      <c r="JH377" s="429"/>
      <c r="JI377" s="430"/>
      <c r="JJ377" s="433"/>
      <c r="JK377" s="433"/>
      <c r="JL377" s="625"/>
      <c r="JM377" s="426"/>
      <c r="JN377" s="427"/>
      <c r="JO377" s="428"/>
      <c r="JP377" s="428"/>
      <c r="JQ377" s="429"/>
      <c r="JR377" s="429"/>
      <c r="JS377" s="429"/>
      <c r="JT377" s="430"/>
      <c r="JU377" s="429"/>
      <c r="JV377" s="431"/>
      <c r="JW377" s="432"/>
      <c r="JX377" s="432"/>
      <c r="JY377" s="429"/>
      <c r="JZ377" s="430"/>
      <c r="KA377" s="433"/>
      <c r="KB377" s="433"/>
      <c r="KC377" s="625"/>
      <c r="KD377" s="426"/>
      <c r="KE377" s="427"/>
      <c r="KF377" s="428"/>
      <c r="KG377" s="428"/>
      <c r="KH377" s="429"/>
      <c r="KI377" s="429"/>
      <c r="KJ377" s="429"/>
      <c r="KK377" s="430"/>
      <c r="KL377" s="429"/>
      <c r="KM377" s="431"/>
      <c r="KN377" s="432"/>
      <c r="KO377" s="432"/>
      <c r="KP377" s="429"/>
      <c r="KQ377" s="430"/>
      <c r="KR377" s="433"/>
      <c r="KS377" s="433"/>
      <c r="KT377" s="625"/>
      <c r="KU377" s="436"/>
    </row>
    <row r="378" ht="15.75" hidden="1" customHeight="1">
      <c r="A378" s="438"/>
      <c r="B378" s="439"/>
      <c r="C378" s="440"/>
      <c r="D378" s="440"/>
      <c r="E378" s="440"/>
      <c r="F378" s="440"/>
      <c r="G378" s="440"/>
      <c r="H378" s="440"/>
      <c r="I378" s="440"/>
      <c r="J378" s="440"/>
      <c r="K378" s="440"/>
      <c r="L378" s="440"/>
      <c r="M378" s="440"/>
      <c r="N378" s="440"/>
      <c r="O378" s="440"/>
      <c r="P378" s="627"/>
      <c r="Q378" s="624"/>
      <c r="R378" s="438"/>
      <c r="S378" s="439"/>
      <c r="T378" s="440"/>
      <c r="U378" s="440"/>
      <c r="V378" s="440"/>
      <c r="W378" s="440"/>
      <c r="X378" s="440"/>
      <c r="Y378" s="440"/>
      <c r="Z378" s="440"/>
      <c r="AA378" s="440"/>
      <c r="AB378" s="440"/>
      <c r="AC378" s="440"/>
      <c r="AD378" s="440"/>
      <c r="AE378" s="440"/>
      <c r="AF378" s="440"/>
      <c r="AG378" s="627"/>
      <c r="AH378" s="624"/>
      <c r="AI378" s="438"/>
      <c r="AJ378" s="439"/>
      <c r="AK378" s="440"/>
      <c r="AL378" s="440"/>
      <c r="AM378" s="440"/>
      <c r="AN378" s="440"/>
      <c r="AO378" s="440"/>
      <c r="AP378" s="440"/>
      <c r="AQ378" s="440"/>
      <c r="AR378" s="440"/>
      <c r="AS378" s="440"/>
      <c r="AT378" s="440"/>
      <c r="AU378" s="440"/>
      <c r="AV378" s="440"/>
      <c r="AW378" s="440"/>
      <c r="AX378" s="627"/>
      <c r="AY378" s="624"/>
      <c r="AZ378" s="438"/>
      <c r="BA378" s="439"/>
      <c r="BB378" s="440"/>
      <c r="BC378" s="440"/>
      <c r="BD378" s="440"/>
      <c r="BE378" s="440"/>
      <c r="BF378" s="440"/>
      <c r="BG378" s="440"/>
      <c r="BH378" s="440"/>
      <c r="BI378" s="440"/>
      <c r="BJ378" s="440"/>
      <c r="BK378" s="440"/>
      <c r="BL378" s="440"/>
      <c r="BM378" s="440"/>
      <c r="BN378" s="440"/>
      <c r="BO378" s="627"/>
      <c r="BP378" s="624"/>
      <c r="BQ378" s="438"/>
      <c r="BR378" s="439"/>
      <c r="BS378" s="440"/>
      <c r="BT378" s="440"/>
      <c r="BU378" s="440"/>
      <c r="BV378" s="440"/>
      <c r="BW378" s="440"/>
      <c r="BX378" s="440"/>
      <c r="BY378" s="440"/>
      <c r="BZ378" s="440"/>
      <c r="CA378" s="440"/>
      <c r="CB378" s="440"/>
      <c r="CC378" s="440"/>
      <c r="CD378" s="440"/>
      <c r="CE378" s="440"/>
      <c r="CF378" s="627"/>
      <c r="CG378" s="624"/>
      <c r="CH378" s="438"/>
      <c r="CI378" s="439"/>
      <c r="CJ378" s="440"/>
      <c r="CK378" s="440"/>
      <c r="CL378" s="440"/>
      <c r="CM378" s="440"/>
      <c r="CN378" s="440"/>
      <c r="CO378" s="440"/>
      <c r="CP378" s="440"/>
      <c r="CQ378" s="440"/>
      <c r="CR378" s="440"/>
      <c r="CS378" s="440"/>
      <c r="CT378" s="440"/>
      <c r="CU378" s="440"/>
      <c r="CV378" s="440"/>
      <c r="CW378" s="627"/>
      <c r="CX378" s="624"/>
      <c r="CY378" s="438"/>
      <c r="CZ378" s="439"/>
      <c r="DA378" s="440"/>
      <c r="DB378" s="440"/>
      <c r="DC378" s="440"/>
      <c r="DD378" s="440"/>
      <c r="DE378" s="440"/>
      <c r="DF378" s="440"/>
      <c r="DG378" s="440"/>
      <c r="DH378" s="440"/>
      <c r="DI378" s="440"/>
      <c r="DJ378" s="440"/>
      <c r="DK378" s="440"/>
      <c r="DL378" s="440"/>
      <c r="DM378" s="440"/>
      <c r="DN378" s="627"/>
      <c r="DO378" s="624"/>
      <c r="DP378" s="438"/>
      <c r="DQ378" s="439"/>
      <c r="DR378" s="440"/>
      <c r="DS378" s="440"/>
      <c r="DT378" s="440"/>
      <c r="DU378" s="440"/>
      <c r="DV378" s="440"/>
      <c r="DW378" s="440"/>
      <c r="DX378" s="440"/>
      <c r="DY378" s="440"/>
      <c r="DZ378" s="440"/>
      <c r="EA378" s="440"/>
      <c r="EB378" s="440"/>
      <c r="EC378" s="440"/>
      <c r="ED378" s="440"/>
      <c r="EE378" s="627"/>
      <c r="EF378" s="624"/>
      <c r="EG378" s="438"/>
      <c r="EH378" s="439"/>
      <c r="EI378" s="440"/>
      <c r="EJ378" s="440"/>
      <c r="EK378" s="440"/>
      <c r="EL378" s="440"/>
      <c r="EM378" s="440"/>
      <c r="EN378" s="440"/>
      <c r="EO378" s="440"/>
      <c r="EP378" s="440"/>
      <c r="EQ378" s="440"/>
      <c r="ER378" s="440"/>
      <c r="ES378" s="440"/>
      <c r="ET378" s="440"/>
      <c r="EU378" s="440"/>
      <c r="EV378" s="627"/>
      <c r="EW378" s="624"/>
      <c r="EX378" s="438"/>
      <c r="EY378" s="439"/>
      <c r="EZ378" s="440"/>
      <c r="FA378" s="440"/>
      <c r="FB378" s="440"/>
      <c r="FC378" s="440"/>
      <c r="FD378" s="440"/>
      <c r="FE378" s="440"/>
      <c r="FF378" s="440"/>
      <c r="FG378" s="440"/>
      <c r="FH378" s="440"/>
      <c r="FI378" s="440"/>
      <c r="FJ378" s="440"/>
      <c r="FK378" s="440"/>
      <c r="FL378" s="440"/>
      <c r="FM378" s="627"/>
      <c r="FN378" s="624"/>
      <c r="FO378" s="438"/>
      <c r="FP378" s="439"/>
      <c r="FQ378" s="440"/>
      <c r="FR378" s="440"/>
      <c r="FS378" s="440"/>
      <c r="FT378" s="440"/>
      <c r="FU378" s="440"/>
      <c r="FV378" s="440"/>
      <c r="FW378" s="440"/>
      <c r="FX378" s="440"/>
      <c r="FY378" s="440"/>
      <c r="FZ378" s="440"/>
      <c r="GA378" s="440"/>
      <c r="GB378" s="440"/>
      <c r="GC378" s="440"/>
      <c r="GD378" s="627"/>
      <c r="GE378" s="624"/>
      <c r="GF378" s="438"/>
      <c r="GG378" s="439"/>
      <c r="GH378" s="440"/>
      <c r="GI378" s="440"/>
      <c r="GJ378" s="440"/>
      <c r="GK378" s="440"/>
      <c r="GL378" s="440"/>
      <c r="GM378" s="440"/>
      <c r="GN378" s="440"/>
      <c r="GO378" s="440"/>
      <c r="GP378" s="440"/>
      <c r="GQ378" s="440"/>
      <c r="GR378" s="440"/>
      <c r="GS378" s="440"/>
      <c r="GT378" s="440"/>
      <c r="GU378" s="627"/>
      <c r="GV378" s="624"/>
      <c r="GW378" s="438"/>
      <c r="GX378" s="439"/>
      <c r="GY378" s="440"/>
      <c r="GZ378" s="440"/>
      <c r="HA378" s="440"/>
      <c r="HB378" s="440"/>
      <c r="HC378" s="440"/>
      <c r="HD378" s="440"/>
      <c r="HE378" s="440"/>
      <c r="HF378" s="440"/>
      <c r="HG378" s="440"/>
      <c r="HH378" s="440"/>
      <c r="HI378" s="440"/>
      <c r="HJ378" s="440"/>
      <c r="HK378" s="440"/>
      <c r="HL378" s="627"/>
      <c r="HM378" s="624"/>
      <c r="HN378" s="438"/>
      <c r="HO378" s="439"/>
      <c r="HP378" s="440"/>
      <c r="HQ378" s="440"/>
      <c r="HR378" s="440"/>
      <c r="HS378" s="440"/>
      <c r="HT378" s="440"/>
      <c r="HU378" s="440"/>
      <c r="HV378" s="440"/>
      <c r="HW378" s="440"/>
      <c r="HX378" s="440"/>
      <c r="HY378" s="440"/>
      <c r="HZ378" s="440"/>
      <c r="IA378" s="440"/>
      <c r="IB378" s="440"/>
      <c r="IC378" s="627"/>
      <c r="ID378" s="624"/>
      <c r="IE378" s="438"/>
      <c r="IF378" s="439"/>
      <c r="IG378" s="440"/>
      <c r="IH378" s="440"/>
      <c r="II378" s="440"/>
      <c r="IJ378" s="440"/>
      <c r="IK378" s="440"/>
      <c r="IL378" s="440"/>
      <c r="IM378" s="440"/>
      <c r="IN378" s="440"/>
      <c r="IO378" s="440"/>
      <c r="IP378" s="440"/>
      <c r="IQ378" s="440"/>
      <c r="IR378" s="440"/>
      <c r="IS378" s="440"/>
      <c r="IT378" s="627"/>
      <c r="IU378" s="624"/>
      <c r="IV378" s="438"/>
      <c r="IW378" s="439"/>
      <c r="IX378" s="440"/>
      <c r="IY378" s="440"/>
      <c r="IZ378" s="440"/>
      <c r="JA378" s="440"/>
      <c r="JB378" s="440"/>
      <c r="JC378" s="440"/>
      <c r="JD378" s="440"/>
      <c r="JE378" s="440"/>
      <c r="JF378" s="440"/>
      <c r="JG378" s="440"/>
      <c r="JH378" s="440"/>
      <c r="JI378" s="440"/>
      <c r="JJ378" s="440"/>
      <c r="JK378" s="627"/>
      <c r="JL378" s="624"/>
      <c r="JM378" s="438"/>
      <c r="JN378" s="439"/>
      <c r="JO378" s="440"/>
      <c r="JP378" s="440"/>
      <c r="JQ378" s="440"/>
      <c r="JR378" s="440"/>
      <c r="JS378" s="440"/>
      <c r="JT378" s="440"/>
      <c r="JU378" s="440"/>
      <c r="JV378" s="440"/>
      <c r="JW378" s="440"/>
      <c r="JX378" s="440"/>
      <c r="JY378" s="440"/>
      <c r="JZ378" s="440"/>
      <c r="KA378" s="440"/>
      <c r="KB378" s="627"/>
      <c r="KC378" s="624"/>
      <c r="KD378" s="438"/>
      <c r="KE378" s="439"/>
      <c r="KF378" s="440"/>
      <c r="KG378" s="440"/>
      <c r="KH378" s="440"/>
      <c r="KI378" s="440"/>
      <c r="KJ378" s="440"/>
      <c r="KK378" s="440"/>
      <c r="KL378" s="440"/>
      <c r="KM378" s="440"/>
      <c r="KN378" s="440"/>
      <c r="KO378" s="440"/>
      <c r="KP378" s="440"/>
      <c r="KQ378" s="440"/>
      <c r="KR378" s="440"/>
      <c r="KS378" s="627"/>
      <c r="KT378" s="624"/>
      <c r="KU378" s="425"/>
    </row>
    <row r="379" ht="15.75" hidden="1" customHeight="1">
      <c r="A379" s="426"/>
      <c r="B379" s="427"/>
      <c r="C379" s="428"/>
      <c r="D379" s="428"/>
      <c r="E379" s="429"/>
      <c r="F379" s="429"/>
      <c r="G379" s="429"/>
      <c r="H379" s="430"/>
      <c r="I379" s="429"/>
      <c r="J379" s="430"/>
      <c r="K379" s="429"/>
      <c r="L379" s="429"/>
      <c r="M379" s="429"/>
      <c r="N379" s="430"/>
      <c r="O379" s="433"/>
      <c r="P379" s="433"/>
      <c r="Q379" s="625"/>
      <c r="R379" s="426"/>
      <c r="S379" s="427"/>
      <c r="T379" s="428"/>
      <c r="U379" s="428"/>
      <c r="V379" s="429"/>
      <c r="W379" s="429"/>
      <c r="X379" s="429"/>
      <c r="Y379" s="430"/>
      <c r="Z379" s="429"/>
      <c r="AA379" s="430"/>
      <c r="AB379" s="429"/>
      <c r="AC379" s="429"/>
      <c r="AD379" s="429"/>
      <c r="AE379" s="430"/>
      <c r="AF379" s="433"/>
      <c r="AG379" s="433"/>
      <c r="AH379" s="625"/>
      <c r="AI379" s="426"/>
      <c r="AJ379" s="427"/>
      <c r="AK379" s="428"/>
      <c r="AL379" s="428"/>
      <c r="AM379" s="429"/>
      <c r="AN379" s="429"/>
      <c r="AO379" s="429"/>
      <c r="AP379" s="430"/>
      <c r="AQ379" s="429"/>
      <c r="AR379" s="430"/>
      <c r="AS379" s="429"/>
      <c r="AT379" s="429"/>
      <c r="AU379" s="429"/>
      <c r="AV379" s="430"/>
      <c r="AW379" s="433"/>
      <c r="AX379" s="433"/>
      <c r="AY379" s="625"/>
      <c r="AZ379" s="426"/>
      <c r="BA379" s="427"/>
      <c r="BB379" s="428"/>
      <c r="BC379" s="428"/>
      <c r="BD379" s="429"/>
      <c r="BE379" s="429"/>
      <c r="BF379" s="429"/>
      <c r="BG379" s="430"/>
      <c r="BH379" s="429"/>
      <c r="BI379" s="430"/>
      <c r="BJ379" s="429"/>
      <c r="BK379" s="429"/>
      <c r="BL379" s="429"/>
      <c r="BM379" s="430"/>
      <c r="BN379" s="433"/>
      <c r="BO379" s="433"/>
      <c r="BP379" s="625"/>
      <c r="BQ379" s="426"/>
      <c r="BR379" s="427"/>
      <c r="BS379" s="428"/>
      <c r="BT379" s="428"/>
      <c r="BU379" s="429"/>
      <c r="BV379" s="429"/>
      <c r="BW379" s="429"/>
      <c r="BX379" s="430"/>
      <c r="BY379" s="429"/>
      <c r="BZ379" s="430"/>
      <c r="CA379" s="429"/>
      <c r="CB379" s="429"/>
      <c r="CC379" s="429"/>
      <c r="CD379" s="430"/>
      <c r="CE379" s="433"/>
      <c r="CF379" s="433"/>
      <c r="CG379" s="625"/>
      <c r="CH379" s="426"/>
      <c r="CI379" s="427"/>
      <c r="CJ379" s="428"/>
      <c r="CK379" s="428"/>
      <c r="CL379" s="429"/>
      <c r="CM379" s="429"/>
      <c r="CN379" s="429"/>
      <c r="CO379" s="430"/>
      <c r="CP379" s="429"/>
      <c r="CQ379" s="430"/>
      <c r="CR379" s="429"/>
      <c r="CS379" s="429"/>
      <c r="CT379" s="429"/>
      <c r="CU379" s="430"/>
      <c r="CV379" s="433"/>
      <c r="CW379" s="433"/>
      <c r="CX379" s="625"/>
      <c r="CY379" s="426"/>
      <c r="CZ379" s="427"/>
      <c r="DA379" s="428"/>
      <c r="DB379" s="428"/>
      <c r="DC379" s="429"/>
      <c r="DD379" s="429"/>
      <c r="DE379" s="429"/>
      <c r="DF379" s="430"/>
      <c r="DG379" s="429"/>
      <c r="DH379" s="430"/>
      <c r="DI379" s="429"/>
      <c r="DJ379" s="429"/>
      <c r="DK379" s="429"/>
      <c r="DL379" s="430"/>
      <c r="DM379" s="433"/>
      <c r="DN379" s="433"/>
      <c r="DO379" s="625"/>
      <c r="DP379" s="426"/>
      <c r="DQ379" s="427"/>
      <c r="DR379" s="428"/>
      <c r="DS379" s="428"/>
      <c r="DT379" s="429"/>
      <c r="DU379" s="429"/>
      <c r="DV379" s="429"/>
      <c r="DW379" s="430"/>
      <c r="DX379" s="429"/>
      <c r="DY379" s="430"/>
      <c r="DZ379" s="429"/>
      <c r="EA379" s="429"/>
      <c r="EB379" s="429"/>
      <c r="EC379" s="430"/>
      <c r="ED379" s="433"/>
      <c r="EE379" s="433"/>
      <c r="EF379" s="625"/>
      <c r="EG379" s="426"/>
      <c r="EH379" s="427"/>
      <c r="EI379" s="428"/>
      <c r="EJ379" s="428"/>
      <c r="EK379" s="429"/>
      <c r="EL379" s="429"/>
      <c r="EM379" s="429"/>
      <c r="EN379" s="430"/>
      <c r="EO379" s="429"/>
      <c r="EP379" s="430"/>
      <c r="EQ379" s="429"/>
      <c r="ER379" s="429"/>
      <c r="ES379" s="429"/>
      <c r="ET379" s="430"/>
      <c r="EU379" s="433"/>
      <c r="EV379" s="433"/>
      <c r="EW379" s="625"/>
      <c r="EX379" s="426"/>
      <c r="EY379" s="427"/>
      <c r="EZ379" s="428"/>
      <c r="FA379" s="428"/>
      <c r="FB379" s="429"/>
      <c r="FC379" s="429"/>
      <c r="FD379" s="429"/>
      <c r="FE379" s="430"/>
      <c r="FF379" s="429"/>
      <c r="FG379" s="430"/>
      <c r="FH379" s="429"/>
      <c r="FI379" s="429"/>
      <c r="FJ379" s="429"/>
      <c r="FK379" s="430"/>
      <c r="FL379" s="433"/>
      <c r="FM379" s="433"/>
      <c r="FN379" s="625"/>
      <c r="FO379" s="426"/>
      <c r="FP379" s="427"/>
      <c r="FQ379" s="428"/>
      <c r="FR379" s="428"/>
      <c r="FS379" s="429"/>
      <c r="FT379" s="429"/>
      <c r="FU379" s="429"/>
      <c r="FV379" s="430"/>
      <c r="FW379" s="429"/>
      <c r="FX379" s="430"/>
      <c r="FY379" s="429"/>
      <c r="FZ379" s="429"/>
      <c r="GA379" s="429"/>
      <c r="GB379" s="430"/>
      <c r="GC379" s="433"/>
      <c r="GD379" s="433"/>
      <c r="GE379" s="625"/>
      <c r="GF379" s="426"/>
      <c r="GG379" s="427"/>
      <c r="GH379" s="428"/>
      <c r="GI379" s="428"/>
      <c r="GJ379" s="429"/>
      <c r="GK379" s="429"/>
      <c r="GL379" s="429"/>
      <c r="GM379" s="430"/>
      <c r="GN379" s="429"/>
      <c r="GO379" s="430"/>
      <c r="GP379" s="429"/>
      <c r="GQ379" s="429"/>
      <c r="GR379" s="429"/>
      <c r="GS379" s="430"/>
      <c r="GT379" s="433"/>
      <c r="GU379" s="433"/>
      <c r="GV379" s="625"/>
      <c r="GW379" s="426"/>
      <c r="GX379" s="427"/>
      <c r="GY379" s="428"/>
      <c r="GZ379" s="428"/>
      <c r="HA379" s="429"/>
      <c r="HB379" s="429"/>
      <c r="HC379" s="429"/>
      <c r="HD379" s="430"/>
      <c r="HE379" s="429"/>
      <c r="HF379" s="430"/>
      <c r="HG379" s="429"/>
      <c r="HH379" s="429"/>
      <c r="HI379" s="429"/>
      <c r="HJ379" s="430"/>
      <c r="HK379" s="433"/>
      <c r="HL379" s="433"/>
      <c r="HM379" s="625"/>
      <c r="HN379" s="426"/>
      <c r="HO379" s="427"/>
      <c r="HP379" s="428"/>
      <c r="HQ379" s="428"/>
      <c r="HR379" s="429"/>
      <c r="HS379" s="429"/>
      <c r="HT379" s="429"/>
      <c r="HU379" s="430"/>
      <c r="HV379" s="429"/>
      <c r="HW379" s="430"/>
      <c r="HX379" s="429"/>
      <c r="HY379" s="429"/>
      <c r="HZ379" s="429"/>
      <c r="IA379" s="430"/>
      <c r="IB379" s="433"/>
      <c r="IC379" s="433"/>
      <c r="ID379" s="625"/>
      <c r="IE379" s="426"/>
      <c r="IF379" s="427"/>
      <c r="IG379" s="428"/>
      <c r="IH379" s="428"/>
      <c r="II379" s="429"/>
      <c r="IJ379" s="429"/>
      <c r="IK379" s="429"/>
      <c r="IL379" s="430"/>
      <c r="IM379" s="429"/>
      <c r="IN379" s="430"/>
      <c r="IO379" s="429"/>
      <c r="IP379" s="429"/>
      <c r="IQ379" s="429"/>
      <c r="IR379" s="430"/>
      <c r="IS379" s="433"/>
      <c r="IT379" s="433"/>
      <c r="IU379" s="625"/>
      <c r="IV379" s="426"/>
      <c r="IW379" s="427"/>
      <c r="IX379" s="428"/>
      <c r="IY379" s="428"/>
      <c r="IZ379" s="429"/>
      <c r="JA379" s="429"/>
      <c r="JB379" s="429"/>
      <c r="JC379" s="430"/>
      <c r="JD379" s="429"/>
      <c r="JE379" s="430"/>
      <c r="JF379" s="429"/>
      <c r="JG379" s="429"/>
      <c r="JH379" s="429"/>
      <c r="JI379" s="430"/>
      <c r="JJ379" s="433"/>
      <c r="JK379" s="433"/>
      <c r="JL379" s="625"/>
      <c r="JM379" s="426"/>
      <c r="JN379" s="427"/>
      <c r="JO379" s="428"/>
      <c r="JP379" s="428"/>
      <c r="JQ379" s="429"/>
      <c r="JR379" s="429"/>
      <c r="JS379" s="429"/>
      <c r="JT379" s="430"/>
      <c r="JU379" s="429"/>
      <c r="JV379" s="430"/>
      <c r="JW379" s="429"/>
      <c r="JX379" s="429"/>
      <c r="JY379" s="429"/>
      <c r="JZ379" s="430"/>
      <c r="KA379" s="433"/>
      <c r="KB379" s="433"/>
      <c r="KC379" s="625"/>
      <c r="KD379" s="426"/>
      <c r="KE379" s="427"/>
      <c r="KF379" s="428"/>
      <c r="KG379" s="428"/>
      <c r="KH379" s="429"/>
      <c r="KI379" s="429"/>
      <c r="KJ379" s="429"/>
      <c r="KK379" s="430"/>
      <c r="KL379" s="429"/>
      <c r="KM379" s="430"/>
      <c r="KN379" s="429"/>
      <c r="KO379" s="429"/>
      <c r="KP379" s="429"/>
      <c r="KQ379" s="430"/>
      <c r="KR379" s="433"/>
      <c r="KS379" s="433"/>
      <c r="KT379" s="625"/>
      <c r="KU379" s="436"/>
    </row>
    <row r="380" ht="15.75" hidden="1" customHeight="1">
      <c r="A380" s="426"/>
      <c r="B380" s="427"/>
      <c r="C380" s="428"/>
      <c r="D380" s="428"/>
      <c r="E380" s="429"/>
      <c r="F380" s="429"/>
      <c r="G380" s="429"/>
      <c r="H380" s="430"/>
      <c r="I380" s="429"/>
      <c r="J380" s="430"/>
      <c r="K380" s="429"/>
      <c r="L380" s="429"/>
      <c r="M380" s="429"/>
      <c r="N380" s="430"/>
      <c r="O380" s="433"/>
      <c r="P380" s="433"/>
      <c r="Q380" s="625"/>
      <c r="R380" s="426"/>
      <c r="S380" s="427"/>
      <c r="T380" s="428"/>
      <c r="U380" s="428"/>
      <c r="V380" s="429"/>
      <c r="W380" s="429"/>
      <c r="X380" s="429"/>
      <c r="Y380" s="430"/>
      <c r="Z380" s="429"/>
      <c r="AA380" s="430"/>
      <c r="AB380" s="429"/>
      <c r="AC380" s="429"/>
      <c r="AD380" s="429"/>
      <c r="AE380" s="430"/>
      <c r="AF380" s="433"/>
      <c r="AG380" s="433"/>
      <c r="AH380" s="625"/>
      <c r="AI380" s="426"/>
      <c r="AJ380" s="427"/>
      <c r="AK380" s="428"/>
      <c r="AL380" s="428"/>
      <c r="AM380" s="429"/>
      <c r="AN380" s="429"/>
      <c r="AO380" s="429"/>
      <c r="AP380" s="430"/>
      <c r="AQ380" s="429"/>
      <c r="AR380" s="430"/>
      <c r="AS380" s="429"/>
      <c r="AT380" s="429"/>
      <c r="AU380" s="429"/>
      <c r="AV380" s="430"/>
      <c r="AW380" s="433"/>
      <c r="AX380" s="433"/>
      <c r="AY380" s="625"/>
      <c r="AZ380" s="426"/>
      <c r="BA380" s="427"/>
      <c r="BB380" s="428"/>
      <c r="BC380" s="428"/>
      <c r="BD380" s="429"/>
      <c r="BE380" s="429"/>
      <c r="BF380" s="429"/>
      <c r="BG380" s="430"/>
      <c r="BH380" s="429"/>
      <c r="BI380" s="430"/>
      <c r="BJ380" s="429"/>
      <c r="BK380" s="429"/>
      <c r="BL380" s="429"/>
      <c r="BM380" s="430"/>
      <c r="BN380" s="433"/>
      <c r="BO380" s="433"/>
      <c r="BP380" s="625"/>
      <c r="BQ380" s="426"/>
      <c r="BR380" s="427"/>
      <c r="BS380" s="428"/>
      <c r="BT380" s="428"/>
      <c r="BU380" s="429"/>
      <c r="BV380" s="429"/>
      <c r="BW380" s="429"/>
      <c r="BX380" s="430"/>
      <c r="BY380" s="429"/>
      <c r="BZ380" s="430"/>
      <c r="CA380" s="429"/>
      <c r="CB380" s="429"/>
      <c r="CC380" s="429"/>
      <c r="CD380" s="430"/>
      <c r="CE380" s="433"/>
      <c r="CF380" s="433"/>
      <c r="CG380" s="625"/>
      <c r="CH380" s="426"/>
      <c r="CI380" s="427"/>
      <c r="CJ380" s="428"/>
      <c r="CK380" s="428"/>
      <c r="CL380" s="429"/>
      <c r="CM380" s="429"/>
      <c r="CN380" s="429"/>
      <c r="CO380" s="430"/>
      <c r="CP380" s="429"/>
      <c r="CQ380" s="430"/>
      <c r="CR380" s="429"/>
      <c r="CS380" s="429"/>
      <c r="CT380" s="429"/>
      <c r="CU380" s="430"/>
      <c r="CV380" s="433"/>
      <c r="CW380" s="433"/>
      <c r="CX380" s="625"/>
      <c r="CY380" s="426"/>
      <c r="CZ380" s="427"/>
      <c r="DA380" s="428"/>
      <c r="DB380" s="428"/>
      <c r="DC380" s="429"/>
      <c r="DD380" s="429"/>
      <c r="DE380" s="429"/>
      <c r="DF380" s="430"/>
      <c r="DG380" s="429"/>
      <c r="DH380" s="430"/>
      <c r="DI380" s="429"/>
      <c r="DJ380" s="429"/>
      <c r="DK380" s="429"/>
      <c r="DL380" s="430"/>
      <c r="DM380" s="433"/>
      <c r="DN380" s="433"/>
      <c r="DO380" s="625"/>
      <c r="DP380" s="426"/>
      <c r="DQ380" s="427"/>
      <c r="DR380" s="428"/>
      <c r="DS380" s="428"/>
      <c r="DT380" s="429"/>
      <c r="DU380" s="429"/>
      <c r="DV380" s="429"/>
      <c r="DW380" s="430"/>
      <c r="DX380" s="429"/>
      <c r="DY380" s="430"/>
      <c r="DZ380" s="429"/>
      <c r="EA380" s="429"/>
      <c r="EB380" s="429"/>
      <c r="EC380" s="430"/>
      <c r="ED380" s="433"/>
      <c r="EE380" s="433"/>
      <c r="EF380" s="625"/>
      <c r="EG380" s="426"/>
      <c r="EH380" s="427"/>
      <c r="EI380" s="428"/>
      <c r="EJ380" s="428"/>
      <c r="EK380" s="429"/>
      <c r="EL380" s="429"/>
      <c r="EM380" s="429"/>
      <c r="EN380" s="430"/>
      <c r="EO380" s="429"/>
      <c r="EP380" s="430"/>
      <c r="EQ380" s="429"/>
      <c r="ER380" s="429"/>
      <c r="ES380" s="429"/>
      <c r="ET380" s="430"/>
      <c r="EU380" s="433"/>
      <c r="EV380" s="433"/>
      <c r="EW380" s="625"/>
      <c r="EX380" s="426"/>
      <c r="EY380" s="427"/>
      <c r="EZ380" s="428"/>
      <c r="FA380" s="428"/>
      <c r="FB380" s="429"/>
      <c r="FC380" s="429"/>
      <c r="FD380" s="429"/>
      <c r="FE380" s="430"/>
      <c r="FF380" s="429"/>
      <c r="FG380" s="430"/>
      <c r="FH380" s="429"/>
      <c r="FI380" s="429"/>
      <c r="FJ380" s="429"/>
      <c r="FK380" s="430"/>
      <c r="FL380" s="433"/>
      <c r="FM380" s="433"/>
      <c r="FN380" s="625"/>
      <c r="FO380" s="426"/>
      <c r="FP380" s="427"/>
      <c r="FQ380" s="428"/>
      <c r="FR380" s="428"/>
      <c r="FS380" s="429"/>
      <c r="FT380" s="429"/>
      <c r="FU380" s="429"/>
      <c r="FV380" s="430"/>
      <c r="FW380" s="429"/>
      <c r="FX380" s="430"/>
      <c r="FY380" s="429"/>
      <c r="FZ380" s="429"/>
      <c r="GA380" s="429"/>
      <c r="GB380" s="430"/>
      <c r="GC380" s="433"/>
      <c r="GD380" s="433"/>
      <c r="GE380" s="625"/>
      <c r="GF380" s="426"/>
      <c r="GG380" s="427"/>
      <c r="GH380" s="428"/>
      <c r="GI380" s="428"/>
      <c r="GJ380" s="429"/>
      <c r="GK380" s="429"/>
      <c r="GL380" s="429"/>
      <c r="GM380" s="430"/>
      <c r="GN380" s="429"/>
      <c r="GO380" s="430"/>
      <c r="GP380" s="429"/>
      <c r="GQ380" s="429"/>
      <c r="GR380" s="429"/>
      <c r="GS380" s="430"/>
      <c r="GT380" s="433"/>
      <c r="GU380" s="433"/>
      <c r="GV380" s="625"/>
      <c r="GW380" s="426"/>
      <c r="GX380" s="427"/>
      <c r="GY380" s="428"/>
      <c r="GZ380" s="428"/>
      <c r="HA380" s="429"/>
      <c r="HB380" s="429"/>
      <c r="HC380" s="429"/>
      <c r="HD380" s="430"/>
      <c r="HE380" s="429"/>
      <c r="HF380" s="430"/>
      <c r="HG380" s="429"/>
      <c r="HH380" s="429"/>
      <c r="HI380" s="429"/>
      <c r="HJ380" s="430"/>
      <c r="HK380" s="433"/>
      <c r="HL380" s="433"/>
      <c r="HM380" s="625"/>
      <c r="HN380" s="426"/>
      <c r="HO380" s="427"/>
      <c r="HP380" s="428"/>
      <c r="HQ380" s="428"/>
      <c r="HR380" s="429"/>
      <c r="HS380" s="429"/>
      <c r="HT380" s="429"/>
      <c r="HU380" s="430"/>
      <c r="HV380" s="429"/>
      <c r="HW380" s="430"/>
      <c r="HX380" s="429"/>
      <c r="HY380" s="429"/>
      <c r="HZ380" s="429"/>
      <c r="IA380" s="430"/>
      <c r="IB380" s="433"/>
      <c r="IC380" s="433"/>
      <c r="ID380" s="625"/>
      <c r="IE380" s="426"/>
      <c r="IF380" s="427"/>
      <c r="IG380" s="428"/>
      <c r="IH380" s="428"/>
      <c r="II380" s="429"/>
      <c r="IJ380" s="429"/>
      <c r="IK380" s="429"/>
      <c r="IL380" s="430"/>
      <c r="IM380" s="429"/>
      <c r="IN380" s="430"/>
      <c r="IO380" s="429"/>
      <c r="IP380" s="429"/>
      <c r="IQ380" s="429"/>
      <c r="IR380" s="430"/>
      <c r="IS380" s="433"/>
      <c r="IT380" s="433"/>
      <c r="IU380" s="625"/>
      <c r="IV380" s="426"/>
      <c r="IW380" s="427"/>
      <c r="IX380" s="428"/>
      <c r="IY380" s="428"/>
      <c r="IZ380" s="429"/>
      <c r="JA380" s="429"/>
      <c r="JB380" s="429"/>
      <c r="JC380" s="430"/>
      <c r="JD380" s="429"/>
      <c r="JE380" s="430"/>
      <c r="JF380" s="429"/>
      <c r="JG380" s="429"/>
      <c r="JH380" s="429"/>
      <c r="JI380" s="430"/>
      <c r="JJ380" s="433"/>
      <c r="JK380" s="433"/>
      <c r="JL380" s="625"/>
      <c r="JM380" s="426"/>
      <c r="JN380" s="427"/>
      <c r="JO380" s="428"/>
      <c r="JP380" s="428"/>
      <c r="JQ380" s="429"/>
      <c r="JR380" s="429"/>
      <c r="JS380" s="429"/>
      <c r="JT380" s="430"/>
      <c r="JU380" s="429"/>
      <c r="JV380" s="430"/>
      <c r="JW380" s="429"/>
      <c r="JX380" s="429"/>
      <c r="JY380" s="429"/>
      <c r="JZ380" s="430"/>
      <c r="KA380" s="433"/>
      <c r="KB380" s="433"/>
      <c r="KC380" s="625"/>
      <c r="KD380" s="426"/>
      <c r="KE380" s="427"/>
      <c r="KF380" s="428"/>
      <c r="KG380" s="428"/>
      <c r="KH380" s="429"/>
      <c r="KI380" s="429"/>
      <c r="KJ380" s="429"/>
      <c r="KK380" s="430"/>
      <c r="KL380" s="429"/>
      <c r="KM380" s="430"/>
      <c r="KN380" s="429"/>
      <c r="KO380" s="429"/>
      <c r="KP380" s="429"/>
      <c r="KQ380" s="430"/>
      <c r="KR380" s="433"/>
      <c r="KS380" s="433"/>
      <c r="KT380" s="625"/>
      <c r="KU380" s="436"/>
    </row>
    <row r="381" ht="15.75" hidden="1" customHeight="1">
      <c r="A381" s="426"/>
      <c r="B381" s="427"/>
      <c r="C381" s="428"/>
      <c r="D381" s="428"/>
      <c r="E381" s="429"/>
      <c r="F381" s="429"/>
      <c r="G381" s="429"/>
      <c r="H381" s="430"/>
      <c r="I381" s="429"/>
      <c r="J381" s="430"/>
      <c r="K381" s="429"/>
      <c r="L381" s="429"/>
      <c r="M381" s="429"/>
      <c r="N381" s="430"/>
      <c r="O381" s="433"/>
      <c r="P381" s="433"/>
      <c r="Q381" s="625"/>
      <c r="R381" s="426"/>
      <c r="S381" s="427"/>
      <c r="T381" s="428"/>
      <c r="U381" s="428"/>
      <c r="V381" s="429"/>
      <c r="W381" s="429"/>
      <c r="X381" s="429"/>
      <c r="Y381" s="430"/>
      <c r="Z381" s="429"/>
      <c r="AA381" s="430"/>
      <c r="AB381" s="429"/>
      <c r="AC381" s="429"/>
      <c r="AD381" s="429"/>
      <c r="AE381" s="430"/>
      <c r="AF381" s="433"/>
      <c r="AG381" s="433"/>
      <c r="AH381" s="625"/>
      <c r="AI381" s="426"/>
      <c r="AJ381" s="427"/>
      <c r="AK381" s="428"/>
      <c r="AL381" s="428"/>
      <c r="AM381" s="429"/>
      <c r="AN381" s="429"/>
      <c r="AO381" s="429"/>
      <c r="AP381" s="430"/>
      <c r="AQ381" s="429"/>
      <c r="AR381" s="430"/>
      <c r="AS381" s="429"/>
      <c r="AT381" s="429"/>
      <c r="AU381" s="429"/>
      <c r="AV381" s="430"/>
      <c r="AW381" s="433"/>
      <c r="AX381" s="433"/>
      <c r="AY381" s="625"/>
      <c r="AZ381" s="426"/>
      <c r="BA381" s="427"/>
      <c r="BB381" s="428"/>
      <c r="BC381" s="428"/>
      <c r="BD381" s="429"/>
      <c r="BE381" s="429"/>
      <c r="BF381" s="429"/>
      <c r="BG381" s="430"/>
      <c r="BH381" s="429"/>
      <c r="BI381" s="430"/>
      <c r="BJ381" s="429"/>
      <c r="BK381" s="429"/>
      <c r="BL381" s="429"/>
      <c r="BM381" s="430"/>
      <c r="BN381" s="433"/>
      <c r="BO381" s="433"/>
      <c r="BP381" s="625"/>
      <c r="BQ381" s="426"/>
      <c r="BR381" s="427"/>
      <c r="BS381" s="428"/>
      <c r="BT381" s="428"/>
      <c r="BU381" s="429"/>
      <c r="BV381" s="429"/>
      <c r="BW381" s="429"/>
      <c r="BX381" s="430"/>
      <c r="BY381" s="429"/>
      <c r="BZ381" s="430"/>
      <c r="CA381" s="429"/>
      <c r="CB381" s="429"/>
      <c r="CC381" s="429"/>
      <c r="CD381" s="430"/>
      <c r="CE381" s="433"/>
      <c r="CF381" s="433"/>
      <c r="CG381" s="625"/>
      <c r="CH381" s="426"/>
      <c r="CI381" s="427"/>
      <c r="CJ381" s="428"/>
      <c r="CK381" s="428"/>
      <c r="CL381" s="429"/>
      <c r="CM381" s="429"/>
      <c r="CN381" s="429"/>
      <c r="CO381" s="430"/>
      <c r="CP381" s="429"/>
      <c r="CQ381" s="430"/>
      <c r="CR381" s="429"/>
      <c r="CS381" s="429"/>
      <c r="CT381" s="429"/>
      <c r="CU381" s="430"/>
      <c r="CV381" s="433"/>
      <c r="CW381" s="433"/>
      <c r="CX381" s="625"/>
      <c r="CY381" s="426"/>
      <c r="CZ381" s="427"/>
      <c r="DA381" s="428"/>
      <c r="DB381" s="428"/>
      <c r="DC381" s="429"/>
      <c r="DD381" s="429"/>
      <c r="DE381" s="429"/>
      <c r="DF381" s="430"/>
      <c r="DG381" s="429"/>
      <c r="DH381" s="430"/>
      <c r="DI381" s="429"/>
      <c r="DJ381" s="429"/>
      <c r="DK381" s="429"/>
      <c r="DL381" s="430"/>
      <c r="DM381" s="433"/>
      <c r="DN381" s="433"/>
      <c r="DO381" s="625"/>
      <c r="DP381" s="426"/>
      <c r="DQ381" s="427"/>
      <c r="DR381" s="428"/>
      <c r="DS381" s="428"/>
      <c r="DT381" s="429"/>
      <c r="DU381" s="429"/>
      <c r="DV381" s="429"/>
      <c r="DW381" s="430"/>
      <c r="DX381" s="429"/>
      <c r="DY381" s="430"/>
      <c r="DZ381" s="429"/>
      <c r="EA381" s="429"/>
      <c r="EB381" s="429"/>
      <c r="EC381" s="430"/>
      <c r="ED381" s="433"/>
      <c r="EE381" s="433"/>
      <c r="EF381" s="625"/>
      <c r="EG381" s="426"/>
      <c r="EH381" s="427"/>
      <c r="EI381" s="428"/>
      <c r="EJ381" s="428"/>
      <c r="EK381" s="429"/>
      <c r="EL381" s="429"/>
      <c r="EM381" s="429"/>
      <c r="EN381" s="430"/>
      <c r="EO381" s="429"/>
      <c r="EP381" s="430"/>
      <c r="EQ381" s="429"/>
      <c r="ER381" s="429"/>
      <c r="ES381" s="429"/>
      <c r="ET381" s="430"/>
      <c r="EU381" s="433"/>
      <c r="EV381" s="433"/>
      <c r="EW381" s="625"/>
      <c r="EX381" s="426"/>
      <c r="EY381" s="427"/>
      <c r="EZ381" s="428"/>
      <c r="FA381" s="428"/>
      <c r="FB381" s="429"/>
      <c r="FC381" s="429"/>
      <c r="FD381" s="429"/>
      <c r="FE381" s="430"/>
      <c r="FF381" s="429"/>
      <c r="FG381" s="430"/>
      <c r="FH381" s="429"/>
      <c r="FI381" s="429"/>
      <c r="FJ381" s="429"/>
      <c r="FK381" s="430"/>
      <c r="FL381" s="433"/>
      <c r="FM381" s="433"/>
      <c r="FN381" s="625"/>
      <c r="FO381" s="426"/>
      <c r="FP381" s="427"/>
      <c r="FQ381" s="428"/>
      <c r="FR381" s="428"/>
      <c r="FS381" s="429"/>
      <c r="FT381" s="429"/>
      <c r="FU381" s="429"/>
      <c r="FV381" s="430"/>
      <c r="FW381" s="429"/>
      <c r="FX381" s="430"/>
      <c r="FY381" s="429"/>
      <c r="FZ381" s="429"/>
      <c r="GA381" s="429"/>
      <c r="GB381" s="430"/>
      <c r="GC381" s="433"/>
      <c r="GD381" s="433"/>
      <c r="GE381" s="625"/>
      <c r="GF381" s="426"/>
      <c r="GG381" s="427"/>
      <c r="GH381" s="428"/>
      <c r="GI381" s="428"/>
      <c r="GJ381" s="429"/>
      <c r="GK381" s="429"/>
      <c r="GL381" s="429"/>
      <c r="GM381" s="430"/>
      <c r="GN381" s="429"/>
      <c r="GO381" s="430"/>
      <c r="GP381" s="429"/>
      <c r="GQ381" s="429"/>
      <c r="GR381" s="429"/>
      <c r="GS381" s="430"/>
      <c r="GT381" s="433"/>
      <c r="GU381" s="433"/>
      <c r="GV381" s="625"/>
      <c r="GW381" s="426"/>
      <c r="GX381" s="427"/>
      <c r="GY381" s="428"/>
      <c r="GZ381" s="428"/>
      <c r="HA381" s="429"/>
      <c r="HB381" s="429"/>
      <c r="HC381" s="429"/>
      <c r="HD381" s="430"/>
      <c r="HE381" s="429"/>
      <c r="HF381" s="430"/>
      <c r="HG381" s="429"/>
      <c r="HH381" s="429"/>
      <c r="HI381" s="429"/>
      <c r="HJ381" s="430"/>
      <c r="HK381" s="433"/>
      <c r="HL381" s="433"/>
      <c r="HM381" s="625"/>
      <c r="HN381" s="426"/>
      <c r="HO381" s="427"/>
      <c r="HP381" s="428"/>
      <c r="HQ381" s="428"/>
      <c r="HR381" s="429"/>
      <c r="HS381" s="429"/>
      <c r="HT381" s="429"/>
      <c r="HU381" s="430"/>
      <c r="HV381" s="429"/>
      <c r="HW381" s="430"/>
      <c r="HX381" s="429"/>
      <c r="HY381" s="429"/>
      <c r="HZ381" s="429"/>
      <c r="IA381" s="430"/>
      <c r="IB381" s="433"/>
      <c r="IC381" s="433"/>
      <c r="ID381" s="625"/>
      <c r="IE381" s="426"/>
      <c r="IF381" s="427"/>
      <c r="IG381" s="428"/>
      <c r="IH381" s="428"/>
      <c r="II381" s="429"/>
      <c r="IJ381" s="429"/>
      <c r="IK381" s="429"/>
      <c r="IL381" s="430"/>
      <c r="IM381" s="429"/>
      <c r="IN381" s="430"/>
      <c r="IO381" s="429"/>
      <c r="IP381" s="429"/>
      <c r="IQ381" s="429"/>
      <c r="IR381" s="430"/>
      <c r="IS381" s="433"/>
      <c r="IT381" s="433"/>
      <c r="IU381" s="625"/>
      <c r="IV381" s="426"/>
      <c r="IW381" s="427"/>
      <c r="IX381" s="428"/>
      <c r="IY381" s="428"/>
      <c r="IZ381" s="429"/>
      <c r="JA381" s="429"/>
      <c r="JB381" s="429"/>
      <c r="JC381" s="430"/>
      <c r="JD381" s="429"/>
      <c r="JE381" s="430"/>
      <c r="JF381" s="429"/>
      <c r="JG381" s="429"/>
      <c r="JH381" s="429"/>
      <c r="JI381" s="430"/>
      <c r="JJ381" s="433"/>
      <c r="JK381" s="433"/>
      <c r="JL381" s="625"/>
      <c r="JM381" s="426"/>
      <c r="JN381" s="427"/>
      <c r="JO381" s="428"/>
      <c r="JP381" s="428"/>
      <c r="JQ381" s="429"/>
      <c r="JR381" s="429"/>
      <c r="JS381" s="429"/>
      <c r="JT381" s="430"/>
      <c r="JU381" s="429"/>
      <c r="JV381" s="430"/>
      <c r="JW381" s="429"/>
      <c r="JX381" s="429"/>
      <c r="JY381" s="429"/>
      <c r="JZ381" s="430"/>
      <c r="KA381" s="433"/>
      <c r="KB381" s="433"/>
      <c r="KC381" s="625"/>
      <c r="KD381" s="426"/>
      <c r="KE381" s="427"/>
      <c r="KF381" s="428"/>
      <c r="KG381" s="428"/>
      <c r="KH381" s="429"/>
      <c r="KI381" s="429"/>
      <c r="KJ381" s="429"/>
      <c r="KK381" s="430"/>
      <c r="KL381" s="429"/>
      <c r="KM381" s="430"/>
      <c r="KN381" s="429"/>
      <c r="KO381" s="429"/>
      <c r="KP381" s="429"/>
      <c r="KQ381" s="430"/>
      <c r="KR381" s="433"/>
      <c r="KS381" s="433"/>
      <c r="KT381" s="625"/>
      <c r="KU381" s="436"/>
    </row>
    <row r="382" ht="15.75" hidden="1" customHeight="1">
      <c r="A382" s="426"/>
      <c r="B382" s="427"/>
      <c r="C382" s="428"/>
      <c r="D382" s="428"/>
      <c r="E382" s="429"/>
      <c r="F382" s="429"/>
      <c r="G382" s="429"/>
      <c r="H382" s="430"/>
      <c r="I382" s="429"/>
      <c r="J382" s="430"/>
      <c r="K382" s="429"/>
      <c r="L382" s="429"/>
      <c r="M382" s="429"/>
      <c r="N382" s="430"/>
      <c r="O382" s="433"/>
      <c r="P382" s="433"/>
      <c r="Q382" s="625"/>
      <c r="R382" s="426"/>
      <c r="S382" s="427"/>
      <c r="T382" s="428"/>
      <c r="U382" s="428"/>
      <c r="V382" s="429"/>
      <c r="W382" s="429"/>
      <c r="X382" s="429"/>
      <c r="Y382" s="430"/>
      <c r="Z382" s="429"/>
      <c r="AA382" s="430"/>
      <c r="AB382" s="429"/>
      <c r="AC382" s="429"/>
      <c r="AD382" s="429"/>
      <c r="AE382" s="430"/>
      <c r="AF382" s="433"/>
      <c r="AG382" s="433"/>
      <c r="AH382" s="625"/>
      <c r="AI382" s="426"/>
      <c r="AJ382" s="427"/>
      <c r="AK382" s="428"/>
      <c r="AL382" s="428"/>
      <c r="AM382" s="429"/>
      <c r="AN382" s="429"/>
      <c r="AO382" s="429"/>
      <c r="AP382" s="430"/>
      <c r="AQ382" s="429"/>
      <c r="AR382" s="430"/>
      <c r="AS382" s="429"/>
      <c r="AT382" s="429"/>
      <c r="AU382" s="429"/>
      <c r="AV382" s="430"/>
      <c r="AW382" s="433"/>
      <c r="AX382" s="433"/>
      <c r="AY382" s="625"/>
      <c r="AZ382" s="426"/>
      <c r="BA382" s="427"/>
      <c r="BB382" s="428"/>
      <c r="BC382" s="428"/>
      <c r="BD382" s="429"/>
      <c r="BE382" s="429"/>
      <c r="BF382" s="429"/>
      <c r="BG382" s="430"/>
      <c r="BH382" s="429"/>
      <c r="BI382" s="430"/>
      <c r="BJ382" s="429"/>
      <c r="BK382" s="429"/>
      <c r="BL382" s="429"/>
      <c r="BM382" s="430"/>
      <c r="BN382" s="433"/>
      <c r="BO382" s="433"/>
      <c r="BP382" s="625"/>
      <c r="BQ382" s="426"/>
      <c r="BR382" s="427"/>
      <c r="BS382" s="428"/>
      <c r="BT382" s="428"/>
      <c r="BU382" s="429"/>
      <c r="BV382" s="429"/>
      <c r="BW382" s="429"/>
      <c r="BX382" s="430"/>
      <c r="BY382" s="429"/>
      <c r="BZ382" s="430"/>
      <c r="CA382" s="429"/>
      <c r="CB382" s="429"/>
      <c r="CC382" s="429"/>
      <c r="CD382" s="430"/>
      <c r="CE382" s="433"/>
      <c r="CF382" s="433"/>
      <c r="CG382" s="625"/>
      <c r="CH382" s="426"/>
      <c r="CI382" s="427"/>
      <c r="CJ382" s="428"/>
      <c r="CK382" s="428"/>
      <c r="CL382" s="429"/>
      <c r="CM382" s="429"/>
      <c r="CN382" s="429"/>
      <c r="CO382" s="430"/>
      <c r="CP382" s="429"/>
      <c r="CQ382" s="430"/>
      <c r="CR382" s="429"/>
      <c r="CS382" s="429"/>
      <c r="CT382" s="429"/>
      <c r="CU382" s="430"/>
      <c r="CV382" s="433"/>
      <c r="CW382" s="433"/>
      <c r="CX382" s="625"/>
      <c r="CY382" s="426"/>
      <c r="CZ382" s="427"/>
      <c r="DA382" s="428"/>
      <c r="DB382" s="428"/>
      <c r="DC382" s="429"/>
      <c r="DD382" s="429"/>
      <c r="DE382" s="429"/>
      <c r="DF382" s="430"/>
      <c r="DG382" s="429"/>
      <c r="DH382" s="430"/>
      <c r="DI382" s="429"/>
      <c r="DJ382" s="429"/>
      <c r="DK382" s="429"/>
      <c r="DL382" s="430"/>
      <c r="DM382" s="433"/>
      <c r="DN382" s="433"/>
      <c r="DO382" s="625"/>
      <c r="DP382" s="426"/>
      <c r="DQ382" s="427"/>
      <c r="DR382" s="428"/>
      <c r="DS382" s="428"/>
      <c r="DT382" s="429"/>
      <c r="DU382" s="429"/>
      <c r="DV382" s="429"/>
      <c r="DW382" s="430"/>
      <c r="DX382" s="429"/>
      <c r="DY382" s="430"/>
      <c r="DZ382" s="429"/>
      <c r="EA382" s="429"/>
      <c r="EB382" s="429"/>
      <c r="EC382" s="430"/>
      <c r="ED382" s="433"/>
      <c r="EE382" s="433"/>
      <c r="EF382" s="625"/>
      <c r="EG382" s="426"/>
      <c r="EH382" s="427"/>
      <c r="EI382" s="428"/>
      <c r="EJ382" s="428"/>
      <c r="EK382" s="429"/>
      <c r="EL382" s="429"/>
      <c r="EM382" s="429"/>
      <c r="EN382" s="430"/>
      <c r="EO382" s="429"/>
      <c r="EP382" s="430"/>
      <c r="EQ382" s="429"/>
      <c r="ER382" s="429"/>
      <c r="ES382" s="429"/>
      <c r="ET382" s="430"/>
      <c r="EU382" s="433"/>
      <c r="EV382" s="433"/>
      <c r="EW382" s="625"/>
      <c r="EX382" s="426"/>
      <c r="EY382" s="427"/>
      <c r="EZ382" s="428"/>
      <c r="FA382" s="428"/>
      <c r="FB382" s="429"/>
      <c r="FC382" s="429"/>
      <c r="FD382" s="429"/>
      <c r="FE382" s="430"/>
      <c r="FF382" s="429"/>
      <c r="FG382" s="430"/>
      <c r="FH382" s="429"/>
      <c r="FI382" s="429"/>
      <c r="FJ382" s="429"/>
      <c r="FK382" s="430"/>
      <c r="FL382" s="433"/>
      <c r="FM382" s="433"/>
      <c r="FN382" s="625"/>
      <c r="FO382" s="426"/>
      <c r="FP382" s="427"/>
      <c r="FQ382" s="428"/>
      <c r="FR382" s="428"/>
      <c r="FS382" s="429"/>
      <c r="FT382" s="429"/>
      <c r="FU382" s="429"/>
      <c r="FV382" s="430"/>
      <c r="FW382" s="429"/>
      <c r="FX382" s="430"/>
      <c r="FY382" s="429"/>
      <c r="FZ382" s="429"/>
      <c r="GA382" s="429"/>
      <c r="GB382" s="430"/>
      <c r="GC382" s="433"/>
      <c r="GD382" s="433"/>
      <c r="GE382" s="625"/>
      <c r="GF382" s="426"/>
      <c r="GG382" s="427"/>
      <c r="GH382" s="428"/>
      <c r="GI382" s="428"/>
      <c r="GJ382" s="429"/>
      <c r="GK382" s="429"/>
      <c r="GL382" s="429"/>
      <c r="GM382" s="430"/>
      <c r="GN382" s="429"/>
      <c r="GO382" s="430"/>
      <c r="GP382" s="429"/>
      <c r="GQ382" s="429"/>
      <c r="GR382" s="429"/>
      <c r="GS382" s="430"/>
      <c r="GT382" s="433"/>
      <c r="GU382" s="433"/>
      <c r="GV382" s="625"/>
      <c r="GW382" s="426"/>
      <c r="GX382" s="427"/>
      <c r="GY382" s="428"/>
      <c r="GZ382" s="428"/>
      <c r="HA382" s="429"/>
      <c r="HB382" s="429"/>
      <c r="HC382" s="429"/>
      <c r="HD382" s="430"/>
      <c r="HE382" s="429"/>
      <c r="HF382" s="430"/>
      <c r="HG382" s="429"/>
      <c r="HH382" s="429"/>
      <c r="HI382" s="429"/>
      <c r="HJ382" s="430"/>
      <c r="HK382" s="433"/>
      <c r="HL382" s="433"/>
      <c r="HM382" s="625"/>
      <c r="HN382" s="426"/>
      <c r="HO382" s="427"/>
      <c r="HP382" s="428"/>
      <c r="HQ382" s="428"/>
      <c r="HR382" s="429"/>
      <c r="HS382" s="429"/>
      <c r="HT382" s="429"/>
      <c r="HU382" s="430"/>
      <c r="HV382" s="429"/>
      <c r="HW382" s="430"/>
      <c r="HX382" s="429"/>
      <c r="HY382" s="429"/>
      <c r="HZ382" s="429"/>
      <c r="IA382" s="430"/>
      <c r="IB382" s="433"/>
      <c r="IC382" s="433"/>
      <c r="ID382" s="625"/>
      <c r="IE382" s="426"/>
      <c r="IF382" s="427"/>
      <c r="IG382" s="428"/>
      <c r="IH382" s="428"/>
      <c r="II382" s="429"/>
      <c r="IJ382" s="429"/>
      <c r="IK382" s="429"/>
      <c r="IL382" s="430"/>
      <c r="IM382" s="429"/>
      <c r="IN382" s="430"/>
      <c r="IO382" s="429"/>
      <c r="IP382" s="429"/>
      <c r="IQ382" s="429"/>
      <c r="IR382" s="430"/>
      <c r="IS382" s="433"/>
      <c r="IT382" s="433"/>
      <c r="IU382" s="625"/>
      <c r="IV382" s="426"/>
      <c r="IW382" s="427"/>
      <c r="IX382" s="428"/>
      <c r="IY382" s="428"/>
      <c r="IZ382" s="429"/>
      <c r="JA382" s="429"/>
      <c r="JB382" s="429"/>
      <c r="JC382" s="430"/>
      <c r="JD382" s="429"/>
      <c r="JE382" s="430"/>
      <c r="JF382" s="429"/>
      <c r="JG382" s="429"/>
      <c r="JH382" s="429"/>
      <c r="JI382" s="430"/>
      <c r="JJ382" s="433"/>
      <c r="JK382" s="433"/>
      <c r="JL382" s="625"/>
      <c r="JM382" s="426"/>
      <c r="JN382" s="427"/>
      <c r="JO382" s="428"/>
      <c r="JP382" s="428"/>
      <c r="JQ382" s="429"/>
      <c r="JR382" s="429"/>
      <c r="JS382" s="429"/>
      <c r="JT382" s="430"/>
      <c r="JU382" s="429"/>
      <c r="JV382" s="430"/>
      <c r="JW382" s="429"/>
      <c r="JX382" s="429"/>
      <c r="JY382" s="429"/>
      <c r="JZ382" s="430"/>
      <c r="KA382" s="433"/>
      <c r="KB382" s="433"/>
      <c r="KC382" s="625"/>
      <c r="KD382" s="426"/>
      <c r="KE382" s="427"/>
      <c r="KF382" s="428"/>
      <c r="KG382" s="428"/>
      <c r="KH382" s="429"/>
      <c r="KI382" s="429"/>
      <c r="KJ382" s="429"/>
      <c r="KK382" s="430"/>
      <c r="KL382" s="429"/>
      <c r="KM382" s="430"/>
      <c r="KN382" s="429"/>
      <c r="KO382" s="429"/>
      <c r="KP382" s="429"/>
      <c r="KQ382" s="430"/>
      <c r="KR382" s="433"/>
      <c r="KS382" s="433"/>
      <c r="KT382" s="625"/>
      <c r="KU382" s="436"/>
    </row>
    <row r="383" ht="15.75" hidden="1" customHeight="1">
      <c r="A383" s="426"/>
      <c r="B383" s="427"/>
      <c r="C383" s="428"/>
      <c r="D383" s="428"/>
      <c r="E383" s="429"/>
      <c r="F383" s="429"/>
      <c r="G383" s="429"/>
      <c r="H383" s="430"/>
      <c r="I383" s="429"/>
      <c r="J383" s="430"/>
      <c r="K383" s="429"/>
      <c r="L383" s="429"/>
      <c r="M383" s="429"/>
      <c r="N383" s="430"/>
      <c r="O383" s="433"/>
      <c r="P383" s="433"/>
      <c r="Q383" s="625"/>
      <c r="R383" s="426"/>
      <c r="S383" s="427"/>
      <c r="T383" s="428"/>
      <c r="U383" s="428"/>
      <c r="V383" s="429"/>
      <c r="W383" s="429"/>
      <c r="X383" s="429"/>
      <c r="Y383" s="430"/>
      <c r="Z383" s="429"/>
      <c r="AA383" s="430"/>
      <c r="AB383" s="429"/>
      <c r="AC383" s="429"/>
      <c r="AD383" s="429"/>
      <c r="AE383" s="430"/>
      <c r="AF383" s="433"/>
      <c r="AG383" s="433"/>
      <c r="AH383" s="625"/>
      <c r="AI383" s="426"/>
      <c r="AJ383" s="427"/>
      <c r="AK383" s="428"/>
      <c r="AL383" s="428"/>
      <c r="AM383" s="429"/>
      <c r="AN383" s="429"/>
      <c r="AO383" s="429"/>
      <c r="AP383" s="430"/>
      <c r="AQ383" s="429"/>
      <c r="AR383" s="430"/>
      <c r="AS383" s="429"/>
      <c r="AT383" s="429"/>
      <c r="AU383" s="429"/>
      <c r="AV383" s="430"/>
      <c r="AW383" s="433"/>
      <c r="AX383" s="433"/>
      <c r="AY383" s="625"/>
      <c r="AZ383" s="426"/>
      <c r="BA383" s="427"/>
      <c r="BB383" s="428"/>
      <c r="BC383" s="428"/>
      <c r="BD383" s="429"/>
      <c r="BE383" s="429"/>
      <c r="BF383" s="429"/>
      <c r="BG383" s="430"/>
      <c r="BH383" s="429"/>
      <c r="BI383" s="430"/>
      <c r="BJ383" s="429"/>
      <c r="BK383" s="429"/>
      <c r="BL383" s="429"/>
      <c r="BM383" s="430"/>
      <c r="BN383" s="433"/>
      <c r="BO383" s="433"/>
      <c r="BP383" s="625"/>
      <c r="BQ383" s="426"/>
      <c r="BR383" s="427"/>
      <c r="BS383" s="428"/>
      <c r="BT383" s="428"/>
      <c r="BU383" s="429"/>
      <c r="BV383" s="429"/>
      <c r="BW383" s="429"/>
      <c r="BX383" s="430"/>
      <c r="BY383" s="429"/>
      <c r="BZ383" s="430"/>
      <c r="CA383" s="429"/>
      <c r="CB383" s="429"/>
      <c r="CC383" s="429"/>
      <c r="CD383" s="430"/>
      <c r="CE383" s="433"/>
      <c r="CF383" s="433"/>
      <c r="CG383" s="625"/>
      <c r="CH383" s="426"/>
      <c r="CI383" s="427"/>
      <c r="CJ383" s="428"/>
      <c r="CK383" s="428"/>
      <c r="CL383" s="429"/>
      <c r="CM383" s="429"/>
      <c r="CN383" s="429"/>
      <c r="CO383" s="430"/>
      <c r="CP383" s="429"/>
      <c r="CQ383" s="430"/>
      <c r="CR383" s="429"/>
      <c r="CS383" s="429"/>
      <c r="CT383" s="429"/>
      <c r="CU383" s="430"/>
      <c r="CV383" s="433"/>
      <c r="CW383" s="433"/>
      <c r="CX383" s="625"/>
      <c r="CY383" s="426"/>
      <c r="CZ383" s="427"/>
      <c r="DA383" s="428"/>
      <c r="DB383" s="428"/>
      <c r="DC383" s="429"/>
      <c r="DD383" s="429"/>
      <c r="DE383" s="429"/>
      <c r="DF383" s="430"/>
      <c r="DG383" s="429"/>
      <c r="DH383" s="430"/>
      <c r="DI383" s="429"/>
      <c r="DJ383" s="429"/>
      <c r="DK383" s="429"/>
      <c r="DL383" s="430"/>
      <c r="DM383" s="433"/>
      <c r="DN383" s="433"/>
      <c r="DO383" s="625"/>
      <c r="DP383" s="426"/>
      <c r="DQ383" s="427"/>
      <c r="DR383" s="428"/>
      <c r="DS383" s="428"/>
      <c r="DT383" s="429"/>
      <c r="DU383" s="429"/>
      <c r="DV383" s="429"/>
      <c r="DW383" s="430"/>
      <c r="DX383" s="429"/>
      <c r="DY383" s="430"/>
      <c r="DZ383" s="429"/>
      <c r="EA383" s="429"/>
      <c r="EB383" s="429"/>
      <c r="EC383" s="430"/>
      <c r="ED383" s="433"/>
      <c r="EE383" s="433"/>
      <c r="EF383" s="625"/>
      <c r="EG383" s="426"/>
      <c r="EH383" s="427"/>
      <c r="EI383" s="428"/>
      <c r="EJ383" s="428"/>
      <c r="EK383" s="429"/>
      <c r="EL383" s="429"/>
      <c r="EM383" s="429"/>
      <c r="EN383" s="430"/>
      <c r="EO383" s="429"/>
      <c r="EP383" s="430"/>
      <c r="EQ383" s="429"/>
      <c r="ER383" s="429"/>
      <c r="ES383" s="429"/>
      <c r="ET383" s="430"/>
      <c r="EU383" s="433"/>
      <c r="EV383" s="433"/>
      <c r="EW383" s="625"/>
      <c r="EX383" s="426"/>
      <c r="EY383" s="427"/>
      <c r="EZ383" s="428"/>
      <c r="FA383" s="428"/>
      <c r="FB383" s="429"/>
      <c r="FC383" s="429"/>
      <c r="FD383" s="429"/>
      <c r="FE383" s="430"/>
      <c r="FF383" s="429"/>
      <c r="FG383" s="430"/>
      <c r="FH383" s="429"/>
      <c r="FI383" s="429"/>
      <c r="FJ383" s="429"/>
      <c r="FK383" s="430"/>
      <c r="FL383" s="433"/>
      <c r="FM383" s="433"/>
      <c r="FN383" s="625"/>
      <c r="FO383" s="426"/>
      <c r="FP383" s="427"/>
      <c r="FQ383" s="428"/>
      <c r="FR383" s="428"/>
      <c r="FS383" s="429"/>
      <c r="FT383" s="429"/>
      <c r="FU383" s="429"/>
      <c r="FV383" s="430"/>
      <c r="FW383" s="429"/>
      <c r="FX383" s="430"/>
      <c r="FY383" s="429"/>
      <c r="FZ383" s="429"/>
      <c r="GA383" s="429"/>
      <c r="GB383" s="430"/>
      <c r="GC383" s="433"/>
      <c r="GD383" s="433"/>
      <c r="GE383" s="625"/>
      <c r="GF383" s="426"/>
      <c r="GG383" s="427"/>
      <c r="GH383" s="428"/>
      <c r="GI383" s="428"/>
      <c r="GJ383" s="429"/>
      <c r="GK383" s="429"/>
      <c r="GL383" s="429"/>
      <c r="GM383" s="430"/>
      <c r="GN383" s="429"/>
      <c r="GO383" s="430"/>
      <c r="GP383" s="429"/>
      <c r="GQ383" s="429"/>
      <c r="GR383" s="429"/>
      <c r="GS383" s="430"/>
      <c r="GT383" s="433"/>
      <c r="GU383" s="433"/>
      <c r="GV383" s="625"/>
      <c r="GW383" s="426"/>
      <c r="GX383" s="427"/>
      <c r="GY383" s="428"/>
      <c r="GZ383" s="428"/>
      <c r="HA383" s="429"/>
      <c r="HB383" s="429"/>
      <c r="HC383" s="429"/>
      <c r="HD383" s="430"/>
      <c r="HE383" s="429"/>
      <c r="HF383" s="430"/>
      <c r="HG383" s="429"/>
      <c r="HH383" s="429"/>
      <c r="HI383" s="429"/>
      <c r="HJ383" s="430"/>
      <c r="HK383" s="433"/>
      <c r="HL383" s="433"/>
      <c r="HM383" s="625"/>
      <c r="HN383" s="426"/>
      <c r="HO383" s="427"/>
      <c r="HP383" s="428"/>
      <c r="HQ383" s="428"/>
      <c r="HR383" s="429"/>
      <c r="HS383" s="429"/>
      <c r="HT383" s="429"/>
      <c r="HU383" s="430"/>
      <c r="HV383" s="429"/>
      <c r="HW383" s="430"/>
      <c r="HX383" s="429"/>
      <c r="HY383" s="429"/>
      <c r="HZ383" s="429"/>
      <c r="IA383" s="430"/>
      <c r="IB383" s="433"/>
      <c r="IC383" s="433"/>
      <c r="ID383" s="625"/>
      <c r="IE383" s="426"/>
      <c r="IF383" s="427"/>
      <c r="IG383" s="428"/>
      <c r="IH383" s="428"/>
      <c r="II383" s="429"/>
      <c r="IJ383" s="429"/>
      <c r="IK383" s="429"/>
      <c r="IL383" s="430"/>
      <c r="IM383" s="429"/>
      <c r="IN383" s="430"/>
      <c r="IO383" s="429"/>
      <c r="IP383" s="429"/>
      <c r="IQ383" s="429"/>
      <c r="IR383" s="430"/>
      <c r="IS383" s="433"/>
      <c r="IT383" s="433"/>
      <c r="IU383" s="625"/>
      <c r="IV383" s="426"/>
      <c r="IW383" s="427"/>
      <c r="IX383" s="428"/>
      <c r="IY383" s="428"/>
      <c r="IZ383" s="429"/>
      <c r="JA383" s="429"/>
      <c r="JB383" s="429"/>
      <c r="JC383" s="430"/>
      <c r="JD383" s="429"/>
      <c r="JE383" s="430"/>
      <c r="JF383" s="429"/>
      <c r="JG383" s="429"/>
      <c r="JH383" s="429"/>
      <c r="JI383" s="430"/>
      <c r="JJ383" s="433"/>
      <c r="JK383" s="433"/>
      <c r="JL383" s="625"/>
      <c r="JM383" s="426"/>
      <c r="JN383" s="427"/>
      <c r="JO383" s="428"/>
      <c r="JP383" s="428"/>
      <c r="JQ383" s="429"/>
      <c r="JR383" s="429"/>
      <c r="JS383" s="429"/>
      <c r="JT383" s="430"/>
      <c r="JU383" s="429"/>
      <c r="JV383" s="430"/>
      <c r="JW383" s="429"/>
      <c r="JX383" s="429"/>
      <c r="JY383" s="429"/>
      <c r="JZ383" s="430"/>
      <c r="KA383" s="433"/>
      <c r="KB383" s="433"/>
      <c r="KC383" s="625"/>
      <c r="KD383" s="426"/>
      <c r="KE383" s="427"/>
      <c r="KF383" s="428"/>
      <c r="KG383" s="428"/>
      <c r="KH383" s="429"/>
      <c r="KI383" s="429"/>
      <c r="KJ383" s="429"/>
      <c r="KK383" s="430"/>
      <c r="KL383" s="429"/>
      <c r="KM383" s="430"/>
      <c r="KN383" s="429"/>
      <c r="KO383" s="429"/>
      <c r="KP383" s="429"/>
      <c r="KQ383" s="430"/>
      <c r="KR383" s="433"/>
      <c r="KS383" s="433"/>
      <c r="KT383" s="625"/>
      <c r="KU383" s="436"/>
    </row>
    <row r="384" ht="15.75" hidden="1" customHeight="1">
      <c r="A384" s="426"/>
      <c r="B384" s="427"/>
      <c r="C384" s="428"/>
      <c r="D384" s="428"/>
      <c r="E384" s="429"/>
      <c r="F384" s="429"/>
      <c r="G384" s="429"/>
      <c r="H384" s="430"/>
      <c r="I384" s="429"/>
      <c r="J384" s="430"/>
      <c r="K384" s="429"/>
      <c r="L384" s="429"/>
      <c r="M384" s="429"/>
      <c r="N384" s="430"/>
      <c r="O384" s="433"/>
      <c r="P384" s="433"/>
      <c r="Q384" s="625"/>
      <c r="R384" s="426"/>
      <c r="S384" s="427"/>
      <c r="T384" s="428"/>
      <c r="U384" s="428"/>
      <c r="V384" s="429"/>
      <c r="W384" s="429"/>
      <c r="X384" s="429"/>
      <c r="Y384" s="430"/>
      <c r="Z384" s="429"/>
      <c r="AA384" s="430"/>
      <c r="AB384" s="429"/>
      <c r="AC384" s="429"/>
      <c r="AD384" s="429"/>
      <c r="AE384" s="430"/>
      <c r="AF384" s="433"/>
      <c r="AG384" s="433"/>
      <c r="AH384" s="625"/>
      <c r="AI384" s="426"/>
      <c r="AJ384" s="427"/>
      <c r="AK384" s="428"/>
      <c r="AL384" s="428"/>
      <c r="AM384" s="429"/>
      <c r="AN384" s="429"/>
      <c r="AO384" s="429"/>
      <c r="AP384" s="430"/>
      <c r="AQ384" s="429"/>
      <c r="AR384" s="430"/>
      <c r="AS384" s="429"/>
      <c r="AT384" s="429"/>
      <c r="AU384" s="429"/>
      <c r="AV384" s="430"/>
      <c r="AW384" s="433"/>
      <c r="AX384" s="433"/>
      <c r="AY384" s="625"/>
      <c r="AZ384" s="426"/>
      <c r="BA384" s="427"/>
      <c r="BB384" s="428"/>
      <c r="BC384" s="428"/>
      <c r="BD384" s="429"/>
      <c r="BE384" s="429"/>
      <c r="BF384" s="429"/>
      <c r="BG384" s="430"/>
      <c r="BH384" s="429"/>
      <c r="BI384" s="430"/>
      <c r="BJ384" s="429"/>
      <c r="BK384" s="429"/>
      <c r="BL384" s="429"/>
      <c r="BM384" s="430"/>
      <c r="BN384" s="433"/>
      <c r="BO384" s="433"/>
      <c r="BP384" s="625"/>
      <c r="BQ384" s="426"/>
      <c r="BR384" s="427"/>
      <c r="BS384" s="428"/>
      <c r="BT384" s="428"/>
      <c r="BU384" s="429"/>
      <c r="BV384" s="429"/>
      <c r="BW384" s="429"/>
      <c r="BX384" s="430"/>
      <c r="BY384" s="429"/>
      <c r="BZ384" s="430"/>
      <c r="CA384" s="429"/>
      <c r="CB384" s="429"/>
      <c r="CC384" s="429"/>
      <c r="CD384" s="430"/>
      <c r="CE384" s="433"/>
      <c r="CF384" s="433"/>
      <c r="CG384" s="625"/>
      <c r="CH384" s="426"/>
      <c r="CI384" s="427"/>
      <c r="CJ384" s="428"/>
      <c r="CK384" s="428"/>
      <c r="CL384" s="429"/>
      <c r="CM384" s="429"/>
      <c r="CN384" s="429"/>
      <c r="CO384" s="430"/>
      <c r="CP384" s="429"/>
      <c r="CQ384" s="430"/>
      <c r="CR384" s="429"/>
      <c r="CS384" s="429"/>
      <c r="CT384" s="429"/>
      <c r="CU384" s="430"/>
      <c r="CV384" s="433"/>
      <c r="CW384" s="433"/>
      <c r="CX384" s="625"/>
      <c r="CY384" s="426"/>
      <c r="CZ384" s="427"/>
      <c r="DA384" s="428"/>
      <c r="DB384" s="428"/>
      <c r="DC384" s="429"/>
      <c r="DD384" s="429"/>
      <c r="DE384" s="429"/>
      <c r="DF384" s="430"/>
      <c r="DG384" s="429"/>
      <c r="DH384" s="430"/>
      <c r="DI384" s="429"/>
      <c r="DJ384" s="429"/>
      <c r="DK384" s="429"/>
      <c r="DL384" s="430"/>
      <c r="DM384" s="433"/>
      <c r="DN384" s="433"/>
      <c r="DO384" s="625"/>
      <c r="DP384" s="426"/>
      <c r="DQ384" s="427"/>
      <c r="DR384" s="428"/>
      <c r="DS384" s="428"/>
      <c r="DT384" s="429"/>
      <c r="DU384" s="429"/>
      <c r="DV384" s="429"/>
      <c r="DW384" s="430"/>
      <c r="DX384" s="429"/>
      <c r="DY384" s="430"/>
      <c r="DZ384" s="429"/>
      <c r="EA384" s="429"/>
      <c r="EB384" s="429"/>
      <c r="EC384" s="430"/>
      <c r="ED384" s="433"/>
      <c r="EE384" s="433"/>
      <c r="EF384" s="625"/>
      <c r="EG384" s="426"/>
      <c r="EH384" s="427"/>
      <c r="EI384" s="428"/>
      <c r="EJ384" s="428"/>
      <c r="EK384" s="429"/>
      <c r="EL384" s="429"/>
      <c r="EM384" s="429"/>
      <c r="EN384" s="430"/>
      <c r="EO384" s="429"/>
      <c r="EP384" s="430"/>
      <c r="EQ384" s="429"/>
      <c r="ER384" s="429"/>
      <c r="ES384" s="429"/>
      <c r="ET384" s="430"/>
      <c r="EU384" s="433"/>
      <c r="EV384" s="433"/>
      <c r="EW384" s="625"/>
      <c r="EX384" s="426"/>
      <c r="EY384" s="427"/>
      <c r="EZ384" s="428"/>
      <c r="FA384" s="428"/>
      <c r="FB384" s="429"/>
      <c r="FC384" s="429"/>
      <c r="FD384" s="429"/>
      <c r="FE384" s="430"/>
      <c r="FF384" s="429"/>
      <c r="FG384" s="430"/>
      <c r="FH384" s="429"/>
      <c r="FI384" s="429"/>
      <c r="FJ384" s="429"/>
      <c r="FK384" s="430"/>
      <c r="FL384" s="433"/>
      <c r="FM384" s="433"/>
      <c r="FN384" s="625"/>
      <c r="FO384" s="426"/>
      <c r="FP384" s="427"/>
      <c r="FQ384" s="428"/>
      <c r="FR384" s="428"/>
      <c r="FS384" s="429"/>
      <c r="FT384" s="429"/>
      <c r="FU384" s="429"/>
      <c r="FV384" s="430"/>
      <c r="FW384" s="429"/>
      <c r="FX384" s="430"/>
      <c r="FY384" s="429"/>
      <c r="FZ384" s="429"/>
      <c r="GA384" s="429"/>
      <c r="GB384" s="430"/>
      <c r="GC384" s="433"/>
      <c r="GD384" s="433"/>
      <c r="GE384" s="625"/>
      <c r="GF384" s="426"/>
      <c r="GG384" s="427"/>
      <c r="GH384" s="428"/>
      <c r="GI384" s="428"/>
      <c r="GJ384" s="429"/>
      <c r="GK384" s="429"/>
      <c r="GL384" s="429"/>
      <c r="GM384" s="430"/>
      <c r="GN384" s="429"/>
      <c r="GO384" s="430"/>
      <c r="GP384" s="429"/>
      <c r="GQ384" s="429"/>
      <c r="GR384" s="429"/>
      <c r="GS384" s="430"/>
      <c r="GT384" s="433"/>
      <c r="GU384" s="433"/>
      <c r="GV384" s="625"/>
      <c r="GW384" s="426"/>
      <c r="GX384" s="427"/>
      <c r="GY384" s="428"/>
      <c r="GZ384" s="428"/>
      <c r="HA384" s="429"/>
      <c r="HB384" s="429"/>
      <c r="HC384" s="429"/>
      <c r="HD384" s="430"/>
      <c r="HE384" s="429"/>
      <c r="HF384" s="430"/>
      <c r="HG384" s="429"/>
      <c r="HH384" s="429"/>
      <c r="HI384" s="429"/>
      <c r="HJ384" s="430"/>
      <c r="HK384" s="433"/>
      <c r="HL384" s="433"/>
      <c r="HM384" s="625"/>
      <c r="HN384" s="426"/>
      <c r="HO384" s="427"/>
      <c r="HP384" s="428"/>
      <c r="HQ384" s="428"/>
      <c r="HR384" s="429"/>
      <c r="HS384" s="429"/>
      <c r="HT384" s="429"/>
      <c r="HU384" s="430"/>
      <c r="HV384" s="429"/>
      <c r="HW384" s="430"/>
      <c r="HX384" s="429"/>
      <c r="HY384" s="429"/>
      <c r="HZ384" s="429"/>
      <c r="IA384" s="430"/>
      <c r="IB384" s="433"/>
      <c r="IC384" s="433"/>
      <c r="ID384" s="625"/>
      <c r="IE384" s="426"/>
      <c r="IF384" s="427"/>
      <c r="IG384" s="428"/>
      <c r="IH384" s="428"/>
      <c r="II384" s="429"/>
      <c r="IJ384" s="429"/>
      <c r="IK384" s="429"/>
      <c r="IL384" s="430"/>
      <c r="IM384" s="429"/>
      <c r="IN384" s="430"/>
      <c r="IO384" s="429"/>
      <c r="IP384" s="429"/>
      <c r="IQ384" s="429"/>
      <c r="IR384" s="430"/>
      <c r="IS384" s="433"/>
      <c r="IT384" s="433"/>
      <c r="IU384" s="625"/>
      <c r="IV384" s="426"/>
      <c r="IW384" s="427"/>
      <c r="IX384" s="428"/>
      <c r="IY384" s="428"/>
      <c r="IZ384" s="429"/>
      <c r="JA384" s="429"/>
      <c r="JB384" s="429"/>
      <c r="JC384" s="430"/>
      <c r="JD384" s="429"/>
      <c r="JE384" s="430"/>
      <c r="JF384" s="429"/>
      <c r="JG384" s="429"/>
      <c r="JH384" s="429"/>
      <c r="JI384" s="430"/>
      <c r="JJ384" s="433"/>
      <c r="JK384" s="433"/>
      <c r="JL384" s="625"/>
      <c r="JM384" s="426"/>
      <c r="JN384" s="427"/>
      <c r="JO384" s="428"/>
      <c r="JP384" s="428"/>
      <c r="JQ384" s="429"/>
      <c r="JR384" s="429"/>
      <c r="JS384" s="429"/>
      <c r="JT384" s="430"/>
      <c r="JU384" s="429"/>
      <c r="JV384" s="430"/>
      <c r="JW384" s="429"/>
      <c r="JX384" s="429"/>
      <c r="JY384" s="429"/>
      <c r="JZ384" s="430"/>
      <c r="KA384" s="433"/>
      <c r="KB384" s="433"/>
      <c r="KC384" s="625"/>
      <c r="KD384" s="426"/>
      <c r="KE384" s="427"/>
      <c r="KF384" s="428"/>
      <c r="KG384" s="428"/>
      <c r="KH384" s="429"/>
      <c r="KI384" s="429"/>
      <c r="KJ384" s="429"/>
      <c r="KK384" s="430"/>
      <c r="KL384" s="429"/>
      <c r="KM384" s="430"/>
      <c r="KN384" s="429"/>
      <c r="KO384" s="429"/>
      <c r="KP384" s="429"/>
      <c r="KQ384" s="430"/>
      <c r="KR384" s="433"/>
      <c r="KS384" s="433"/>
      <c r="KT384" s="625"/>
      <c r="KU384" s="436"/>
    </row>
    <row r="385" ht="15.75" hidden="1" customHeight="1">
      <c r="A385" s="426"/>
      <c r="B385" s="427"/>
      <c r="C385" s="428"/>
      <c r="D385" s="428"/>
      <c r="E385" s="429"/>
      <c r="F385" s="429"/>
      <c r="G385" s="429"/>
      <c r="H385" s="430"/>
      <c r="I385" s="429"/>
      <c r="J385" s="430"/>
      <c r="K385" s="429"/>
      <c r="L385" s="429"/>
      <c r="M385" s="429"/>
      <c r="N385" s="430"/>
      <c r="O385" s="433"/>
      <c r="P385" s="433"/>
      <c r="Q385" s="625"/>
      <c r="R385" s="426"/>
      <c r="S385" s="427"/>
      <c r="T385" s="428"/>
      <c r="U385" s="428"/>
      <c r="V385" s="429"/>
      <c r="W385" s="429"/>
      <c r="X385" s="429"/>
      <c r="Y385" s="430"/>
      <c r="Z385" s="429"/>
      <c r="AA385" s="430"/>
      <c r="AB385" s="429"/>
      <c r="AC385" s="429"/>
      <c r="AD385" s="429"/>
      <c r="AE385" s="430"/>
      <c r="AF385" s="433"/>
      <c r="AG385" s="433"/>
      <c r="AH385" s="625"/>
      <c r="AI385" s="426"/>
      <c r="AJ385" s="427"/>
      <c r="AK385" s="428"/>
      <c r="AL385" s="428"/>
      <c r="AM385" s="429"/>
      <c r="AN385" s="429"/>
      <c r="AO385" s="429"/>
      <c r="AP385" s="430"/>
      <c r="AQ385" s="429"/>
      <c r="AR385" s="430"/>
      <c r="AS385" s="429"/>
      <c r="AT385" s="429"/>
      <c r="AU385" s="429"/>
      <c r="AV385" s="430"/>
      <c r="AW385" s="433"/>
      <c r="AX385" s="433"/>
      <c r="AY385" s="625"/>
      <c r="AZ385" s="426"/>
      <c r="BA385" s="427"/>
      <c r="BB385" s="428"/>
      <c r="BC385" s="428"/>
      <c r="BD385" s="429"/>
      <c r="BE385" s="429"/>
      <c r="BF385" s="429"/>
      <c r="BG385" s="430"/>
      <c r="BH385" s="429"/>
      <c r="BI385" s="430"/>
      <c r="BJ385" s="429"/>
      <c r="BK385" s="429"/>
      <c r="BL385" s="429"/>
      <c r="BM385" s="430"/>
      <c r="BN385" s="433"/>
      <c r="BO385" s="433"/>
      <c r="BP385" s="625"/>
      <c r="BQ385" s="426"/>
      <c r="BR385" s="427"/>
      <c r="BS385" s="428"/>
      <c r="BT385" s="428"/>
      <c r="BU385" s="429"/>
      <c r="BV385" s="429"/>
      <c r="BW385" s="429"/>
      <c r="BX385" s="430"/>
      <c r="BY385" s="429"/>
      <c r="BZ385" s="430"/>
      <c r="CA385" s="429"/>
      <c r="CB385" s="429"/>
      <c r="CC385" s="429"/>
      <c r="CD385" s="430"/>
      <c r="CE385" s="433"/>
      <c r="CF385" s="433"/>
      <c r="CG385" s="625"/>
      <c r="CH385" s="426"/>
      <c r="CI385" s="427"/>
      <c r="CJ385" s="428"/>
      <c r="CK385" s="428"/>
      <c r="CL385" s="429"/>
      <c r="CM385" s="429"/>
      <c r="CN385" s="429"/>
      <c r="CO385" s="430"/>
      <c r="CP385" s="429"/>
      <c r="CQ385" s="430"/>
      <c r="CR385" s="429"/>
      <c r="CS385" s="429"/>
      <c r="CT385" s="429"/>
      <c r="CU385" s="430"/>
      <c r="CV385" s="433"/>
      <c r="CW385" s="433"/>
      <c r="CX385" s="625"/>
      <c r="CY385" s="426"/>
      <c r="CZ385" s="427"/>
      <c r="DA385" s="428"/>
      <c r="DB385" s="428"/>
      <c r="DC385" s="429"/>
      <c r="DD385" s="429"/>
      <c r="DE385" s="429"/>
      <c r="DF385" s="430"/>
      <c r="DG385" s="429"/>
      <c r="DH385" s="430"/>
      <c r="DI385" s="429"/>
      <c r="DJ385" s="429"/>
      <c r="DK385" s="429"/>
      <c r="DL385" s="430"/>
      <c r="DM385" s="433"/>
      <c r="DN385" s="433"/>
      <c r="DO385" s="625"/>
      <c r="DP385" s="426"/>
      <c r="DQ385" s="427"/>
      <c r="DR385" s="428"/>
      <c r="DS385" s="428"/>
      <c r="DT385" s="429"/>
      <c r="DU385" s="429"/>
      <c r="DV385" s="429"/>
      <c r="DW385" s="430"/>
      <c r="DX385" s="429"/>
      <c r="DY385" s="430"/>
      <c r="DZ385" s="429"/>
      <c r="EA385" s="429"/>
      <c r="EB385" s="429"/>
      <c r="EC385" s="430"/>
      <c r="ED385" s="433"/>
      <c r="EE385" s="433"/>
      <c r="EF385" s="625"/>
      <c r="EG385" s="426"/>
      <c r="EH385" s="427"/>
      <c r="EI385" s="428"/>
      <c r="EJ385" s="428"/>
      <c r="EK385" s="429"/>
      <c r="EL385" s="429"/>
      <c r="EM385" s="429"/>
      <c r="EN385" s="430"/>
      <c r="EO385" s="429"/>
      <c r="EP385" s="430"/>
      <c r="EQ385" s="429"/>
      <c r="ER385" s="429"/>
      <c r="ES385" s="429"/>
      <c r="ET385" s="430"/>
      <c r="EU385" s="433"/>
      <c r="EV385" s="433"/>
      <c r="EW385" s="625"/>
      <c r="EX385" s="426"/>
      <c r="EY385" s="427"/>
      <c r="EZ385" s="428"/>
      <c r="FA385" s="428"/>
      <c r="FB385" s="429"/>
      <c r="FC385" s="429"/>
      <c r="FD385" s="429"/>
      <c r="FE385" s="430"/>
      <c r="FF385" s="429"/>
      <c r="FG385" s="430"/>
      <c r="FH385" s="429"/>
      <c r="FI385" s="429"/>
      <c r="FJ385" s="429"/>
      <c r="FK385" s="430"/>
      <c r="FL385" s="433"/>
      <c r="FM385" s="433"/>
      <c r="FN385" s="625"/>
      <c r="FO385" s="426"/>
      <c r="FP385" s="427"/>
      <c r="FQ385" s="428"/>
      <c r="FR385" s="428"/>
      <c r="FS385" s="429"/>
      <c r="FT385" s="429"/>
      <c r="FU385" s="429"/>
      <c r="FV385" s="430"/>
      <c r="FW385" s="429"/>
      <c r="FX385" s="430"/>
      <c r="FY385" s="429"/>
      <c r="FZ385" s="429"/>
      <c r="GA385" s="429"/>
      <c r="GB385" s="430"/>
      <c r="GC385" s="433"/>
      <c r="GD385" s="433"/>
      <c r="GE385" s="625"/>
      <c r="GF385" s="426"/>
      <c r="GG385" s="427"/>
      <c r="GH385" s="428"/>
      <c r="GI385" s="428"/>
      <c r="GJ385" s="429"/>
      <c r="GK385" s="429"/>
      <c r="GL385" s="429"/>
      <c r="GM385" s="430"/>
      <c r="GN385" s="429"/>
      <c r="GO385" s="430"/>
      <c r="GP385" s="429"/>
      <c r="GQ385" s="429"/>
      <c r="GR385" s="429"/>
      <c r="GS385" s="430"/>
      <c r="GT385" s="433"/>
      <c r="GU385" s="433"/>
      <c r="GV385" s="625"/>
      <c r="GW385" s="426"/>
      <c r="GX385" s="427"/>
      <c r="GY385" s="428"/>
      <c r="GZ385" s="428"/>
      <c r="HA385" s="429"/>
      <c r="HB385" s="429"/>
      <c r="HC385" s="429"/>
      <c r="HD385" s="430"/>
      <c r="HE385" s="429"/>
      <c r="HF385" s="430"/>
      <c r="HG385" s="429"/>
      <c r="HH385" s="429"/>
      <c r="HI385" s="429"/>
      <c r="HJ385" s="430"/>
      <c r="HK385" s="433"/>
      <c r="HL385" s="433"/>
      <c r="HM385" s="625"/>
      <c r="HN385" s="426"/>
      <c r="HO385" s="427"/>
      <c r="HP385" s="428"/>
      <c r="HQ385" s="428"/>
      <c r="HR385" s="429"/>
      <c r="HS385" s="429"/>
      <c r="HT385" s="429"/>
      <c r="HU385" s="430"/>
      <c r="HV385" s="429"/>
      <c r="HW385" s="430"/>
      <c r="HX385" s="429"/>
      <c r="HY385" s="429"/>
      <c r="HZ385" s="429"/>
      <c r="IA385" s="430"/>
      <c r="IB385" s="433"/>
      <c r="IC385" s="433"/>
      <c r="ID385" s="625"/>
      <c r="IE385" s="426"/>
      <c r="IF385" s="427"/>
      <c r="IG385" s="428"/>
      <c r="IH385" s="428"/>
      <c r="II385" s="429"/>
      <c r="IJ385" s="429"/>
      <c r="IK385" s="429"/>
      <c r="IL385" s="430"/>
      <c r="IM385" s="429"/>
      <c r="IN385" s="430"/>
      <c r="IO385" s="429"/>
      <c r="IP385" s="429"/>
      <c r="IQ385" s="429"/>
      <c r="IR385" s="430"/>
      <c r="IS385" s="433"/>
      <c r="IT385" s="433"/>
      <c r="IU385" s="625"/>
      <c r="IV385" s="426"/>
      <c r="IW385" s="427"/>
      <c r="IX385" s="428"/>
      <c r="IY385" s="428"/>
      <c r="IZ385" s="429"/>
      <c r="JA385" s="429"/>
      <c r="JB385" s="429"/>
      <c r="JC385" s="430"/>
      <c r="JD385" s="429"/>
      <c r="JE385" s="430"/>
      <c r="JF385" s="429"/>
      <c r="JG385" s="429"/>
      <c r="JH385" s="429"/>
      <c r="JI385" s="430"/>
      <c r="JJ385" s="433"/>
      <c r="JK385" s="433"/>
      <c r="JL385" s="625"/>
      <c r="JM385" s="426"/>
      <c r="JN385" s="427"/>
      <c r="JO385" s="428"/>
      <c r="JP385" s="428"/>
      <c r="JQ385" s="429"/>
      <c r="JR385" s="429"/>
      <c r="JS385" s="429"/>
      <c r="JT385" s="430"/>
      <c r="JU385" s="429"/>
      <c r="JV385" s="430"/>
      <c r="JW385" s="429"/>
      <c r="JX385" s="429"/>
      <c r="JY385" s="429"/>
      <c r="JZ385" s="430"/>
      <c r="KA385" s="433"/>
      <c r="KB385" s="433"/>
      <c r="KC385" s="625"/>
      <c r="KD385" s="426"/>
      <c r="KE385" s="427"/>
      <c r="KF385" s="428"/>
      <c r="KG385" s="428"/>
      <c r="KH385" s="429"/>
      <c r="KI385" s="429"/>
      <c r="KJ385" s="429"/>
      <c r="KK385" s="430"/>
      <c r="KL385" s="429"/>
      <c r="KM385" s="430"/>
      <c r="KN385" s="429"/>
      <c r="KO385" s="429"/>
      <c r="KP385" s="429"/>
      <c r="KQ385" s="430"/>
      <c r="KR385" s="433"/>
      <c r="KS385" s="433"/>
      <c r="KT385" s="625"/>
      <c r="KU385" s="436"/>
    </row>
    <row r="386" ht="15.75" hidden="1" customHeight="1">
      <c r="A386" s="426"/>
      <c r="B386" s="427"/>
      <c r="C386" s="428"/>
      <c r="D386" s="428"/>
      <c r="E386" s="429"/>
      <c r="F386" s="429"/>
      <c r="G386" s="429"/>
      <c r="H386" s="430"/>
      <c r="I386" s="429"/>
      <c r="J386" s="430"/>
      <c r="K386" s="429"/>
      <c r="L386" s="429"/>
      <c r="M386" s="429"/>
      <c r="N386" s="430"/>
      <c r="O386" s="433"/>
      <c r="P386" s="433"/>
      <c r="Q386" s="625"/>
      <c r="R386" s="426"/>
      <c r="S386" s="427"/>
      <c r="T386" s="428"/>
      <c r="U386" s="428"/>
      <c r="V386" s="429"/>
      <c r="W386" s="429"/>
      <c r="X386" s="429"/>
      <c r="Y386" s="430"/>
      <c r="Z386" s="429"/>
      <c r="AA386" s="430"/>
      <c r="AB386" s="429"/>
      <c r="AC386" s="429"/>
      <c r="AD386" s="429"/>
      <c r="AE386" s="430"/>
      <c r="AF386" s="433"/>
      <c r="AG386" s="433"/>
      <c r="AH386" s="625"/>
      <c r="AI386" s="426"/>
      <c r="AJ386" s="427"/>
      <c r="AK386" s="428"/>
      <c r="AL386" s="428"/>
      <c r="AM386" s="429"/>
      <c r="AN386" s="429"/>
      <c r="AO386" s="429"/>
      <c r="AP386" s="430"/>
      <c r="AQ386" s="429"/>
      <c r="AR386" s="430"/>
      <c r="AS386" s="429"/>
      <c r="AT386" s="429"/>
      <c r="AU386" s="429"/>
      <c r="AV386" s="430"/>
      <c r="AW386" s="433"/>
      <c r="AX386" s="433"/>
      <c r="AY386" s="625"/>
      <c r="AZ386" s="426"/>
      <c r="BA386" s="427"/>
      <c r="BB386" s="428"/>
      <c r="BC386" s="428"/>
      <c r="BD386" s="429"/>
      <c r="BE386" s="429"/>
      <c r="BF386" s="429"/>
      <c r="BG386" s="430"/>
      <c r="BH386" s="429"/>
      <c r="BI386" s="430"/>
      <c r="BJ386" s="429"/>
      <c r="BK386" s="429"/>
      <c r="BL386" s="429"/>
      <c r="BM386" s="430"/>
      <c r="BN386" s="433"/>
      <c r="BO386" s="433"/>
      <c r="BP386" s="625"/>
      <c r="BQ386" s="426"/>
      <c r="BR386" s="427"/>
      <c r="BS386" s="428"/>
      <c r="BT386" s="428"/>
      <c r="BU386" s="429"/>
      <c r="BV386" s="429"/>
      <c r="BW386" s="429"/>
      <c r="BX386" s="430"/>
      <c r="BY386" s="429"/>
      <c r="BZ386" s="430"/>
      <c r="CA386" s="429"/>
      <c r="CB386" s="429"/>
      <c r="CC386" s="429"/>
      <c r="CD386" s="430"/>
      <c r="CE386" s="433"/>
      <c r="CF386" s="433"/>
      <c r="CG386" s="625"/>
      <c r="CH386" s="426"/>
      <c r="CI386" s="427"/>
      <c r="CJ386" s="428"/>
      <c r="CK386" s="428"/>
      <c r="CL386" s="429"/>
      <c r="CM386" s="429"/>
      <c r="CN386" s="429"/>
      <c r="CO386" s="430"/>
      <c r="CP386" s="429"/>
      <c r="CQ386" s="430"/>
      <c r="CR386" s="429"/>
      <c r="CS386" s="429"/>
      <c r="CT386" s="429"/>
      <c r="CU386" s="430"/>
      <c r="CV386" s="433"/>
      <c r="CW386" s="433"/>
      <c r="CX386" s="625"/>
      <c r="CY386" s="426"/>
      <c r="CZ386" s="427"/>
      <c r="DA386" s="428"/>
      <c r="DB386" s="428"/>
      <c r="DC386" s="429"/>
      <c r="DD386" s="429"/>
      <c r="DE386" s="429"/>
      <c r="DF386" s="430"/>
      <c r="DG386" s="429"/>
      <c r="DH386" s="430"/>
      <c r="DI386" s="429"/>
      <c r="DJ386" s="429"/>
      <c r="DK386" s="429"/>
      <c r="DL386" s="430"/>
      <c r="DM386" s="433"/>
      <c r="DN386" s="433"/>
      <c r="DO386" s="625"/>
      <c r="DP386" s="426"/>
      <c r="DQ386" s="427"/>
      <c r="DR386" s="428"/>
      <c r="DS386" s="428"/>
      <c r="DT386" s="429"/>
      <c r="DU386" s="429"/>
      <c r="DV386" s="429"/>
      <c r="DW386" s="430"/>
      <c r="DX386" s="429"/>
      <c r="DY386" s="430"/>
      <c r="DZ386" s="429"/>
      <c r="EA386" s="429"/>
      <c r="EB386" s="429"/>
      <c r="EC386" s="430"/>
      <c r="ED386" s="433"/>
      <c r="EE386" s="433"/>
      <c r="EF386" s="625"/>
      <c r="EG386" s="426"/>
      <c r="EH386" s="427"/>
      <c r="EI386" s="428"/>
      <c r="EJ386" s="428"/>
      <c r="EK386" s="429"/>
      <c r="EL386" s="429"/>
      <c r="EM386" s="429"/>
      <c r="EN386" s="430"/>
      <c r="EO386" s="429"/>
      <c r="EP386" s="430"/>
      <c r="EQ386" s="429"/>
      <c r="ER386" s="429"/>
      <c r="ES386" s="429"/>
      <c r="ET386" s="430"/>
      <c r="EU386" s="433"/>
      <c r="EV386" s="433"/>
      <c r="EW386" s="625"/>
      <c r="EX386" s="426"/>
      <c r="EY386" s="427"/>
      <c r="EZ386" s="428"/>
      <c r="FA386" s="428"/>
      <c r="FB386" s="429"/>
      <c r="FC386" s="429"/>
      <c r="FD386" s="429"/>
      <c r="FE386" s="430"/>
      <c r="FF386" s="429"/>
      <c r="FG386" s="430"/>
      <c r="FH386" s="429"/>
      <c r="FI386" s="429"/>
      <c r="FJ386" s="429"/>
      <c r="FK386" s="430"/>
      <c r="FL386" s="433"/>
      <c r="FM386" s="433"/>
      <c r="FN386" s="625"/>
      <c r="FO386" s="426"/>
      <c r="FP386" s="427"/>
      <c r="FQ386" s="428"/>
      <c r="FR386" s="428"/>
      <c r="FS386" s="429"/>
      <c r="FT386" s="429"/>
      <c r="FU386" s="429"/>
      <c r="FV386" s="430"/>
      <c r="FW386" s="429"/>
      <c r="FX386" s="430"/>
      <c r="FY386" s="429"/>
      <c r="FZ386" s="429"/>
      <c r="GA386" s="429"/>
      <c r="GB386" s="430"/>
      <c r="GC386" s="433"/>
      <c r="GD386" s="433"/>
      <c r="GE386" s="625"/>
      <c r="GF386" s="426"/>
      <c r="GG386" s="427"/>
      <c r="GH386" s="428"/>
      <c r="GI386" s="428"/>
      <c r="GJ386" s="429"/>
      <c r="GK386" s="429"/>
      <c r="GL386" s="429"/>
      <c r="GM386" s="430"/>
      <c r="GN386" s="429"/>
      <c r="GO386" s="430"/>
      <c r="GP386" s="429"/>
      <c r="GQ386" s="429"/>
      <c r="GR386" s="429"/>
      <c r="GS386" s="430"/>
      <c r="GT386" s="433"/>
      <c r="GU386" s="433"/>
      <c r="GV386" s="625"/>
      <c r="GW386" s="426"/>
      <c r="GX386" s="427"/>
      <c r="GY386" s="428"/>
      <c r="GZ386" s="428"/>
      <c r="HA386" s="429"/>
      <c r="HB386" s="429"/>
      <c r="HC386" s="429"/>
      <c r="HD386" s="430"/>
      <c r="HE386" s="429"/>
      <c r="HF386" s="430"/>
      <c r="HG386" s="429"/>
      <c r="HH386" s="429"/>
      <c r="HI386" s="429"/>
      <c r="HJ386" s="430"/>
      <c r="HK386" s="433"/>
      <c r="HL386" s="433"/>
      <c r="HM386" s="625"/>
      <c r="HN386" s="426"/>
      <c r="HO386" s="427"/>
      <c r="HP386" s="428"/>
      <c r="HQ386" s="428"/>
      <c r="HR386" s="429"/>
      <c r="HS386" s="429"/>
      <c r="HT386" s="429"/>
      <c r="HU386" s="430"/>
      <c r="HV386" s="429"/>
      <c r="HW386" s="430"/>
      <c r="HX386" s="429"/>
      <c r="HY386" s="429"/>
      <c r="HZ386" s="429"/>
      <c r="IA386" s="430"/>
      <c r="IB386" s="433"/>
      <c r="IC386" s="433"/>
      <c r="ID386" s="625"/>
      <c r="IE386" s="426"/>
      <c r="IF386" s="427"/>
      <c r="IG386" s="428"/>
      <c r="IH386" s="428"/>
      <c r="II386" s="429"/>
      <c r="IJ386" s="429"/>
      <c r="IK386" s="429"/>
      <c r="IL386" s="430"/>
      <c r="IM386" s="429"/>
      <c r="IN386" s="430"/>
      <c r="IO386" s="429"/>
      <c r="IP386" s="429"/>
      <c r="IQ386" s="429"/>
      <c r="IR386" s="430"/>
      <c r="IS386" s="433"/>
      <c r="IT386" s="433"/>
      <c r="IU386" s="625"/>
      <c r="IV386" s="426"/>
      <c r="IW386" s="427"/>
      <c r="IX386" s="428"/>
      <c r="IY386" s="428"/>
      <c r="IZ386" s="429"/>
      <c r="JA386" s="429"/>
      <c r="JB386" s="429"/>
      <c r="JC386" s="430"/>
      <c r="JD386" s="429"/>
      <c r="JE386" s="430"/>
      <c r="JF386" s="429"/>
      <c r="JG386" s="429"/>
      <c r="JH386" s="429"/>
      <c r="JI386" s="430"/>
      <c r="JJ386" s="433"/>
      <c r="JK386" s="433"/>
      <c r="JL386" s="625"/>
      <c r="JM386" s="426"/>
      <c r="JN386" s="427"/>
      <c r="JO386" s="428"/>
      <c r="JP386" s="428"/>
      <c r="JQ386" s="429"/>
      <c r="JR386" s="429"/>
      <c r="JS386" s="429"/>
      <c r="JT386" s="430"/>
      <c r="JU386" s="429"/>
      <c r="JV386" s="430"/>
      <c r="JW386" s="429"/>
      <c r="JX386" s="429"/>
      <c r="JY386" s="429"/>
      <c r="JZ386" s="430"/>
      <c r="KA386" s="433"/>
      <c r="KB386" s="433"/>
      <c r="KC386" s="625"/>
      <c r="KD386" s="426"/>
      <c r="KE386" s="427"/>
      <c r="KF386" s="428"/>
      <c r="KG386" s="428"/>
      <c r="KH386" s="429"/>
      <c r="KI386" s="429"/>
      <c r="KJ386" s="429"/>
      <c r="KK386" s="430"/>
      <c r="KL386" s="429"/>
      <c r="KM386" s="430"/>
      <c r="KN386" s="429"/>
      <c r="KO386" s="429"/>
      <c r="KP386" s="429"/>
      <c r="KQ386" s="430"/>
      <c r="KR386" s="433"/>
      <c r="KS386" s="433"/>
      <c r="KT386" s="625"/>
      <c r="KU386" s="436"/>
    </row>
    <row r="387" ht="15.75" hidden="1" customHeight="1">
      <c r="A387" s="426"/>
      <c r="B387" s="427"/>
      <c r="C387" s="428"/>
      <c r="D387" s="428"/>
      <c r="E387" s="429"/>
      <c r="F387" s="429"/>
      <c r="G387" s="429"/>
      <c r="H387" s="430"/>
      <c r="I387" s="429"/>
      <c r="J387" s="430"/>
      <c r="K387" s="429"/>
      <c r="L387" s="429"/>
      <c r="M387" s="429"/>
      <c r="N387" s="430"/>
      <c r="O387" s="433"/>
      <c r="P387" s="433"/>
      <c r="Q387" s="625"/>
      <c r="R387" s="426"/>
      <c r="S387" s="427"/>
      <c r="T387" s="428"/>
      <c r="U387" s="428"/>
      <c r="V387" s="429"/>
      <c r="W387" s="429"/>
      <c r="X387" s="429"/>
      <c r="Y387" s="430"/>
      <c r="Z387" s="429"/>
      <c r="AA387" s="430"/>
      <c r="AB387" s="429"/>
      <c r="AC387" s="429"/>
      <c r="AD387" s="429"/>
      <c r="AE387" s="430"/>
      <c r="AF387" s="433"/>
      <c r="AG387" s="433"/>
      <c r="AH387" s="625"/>
      <c r="AI387" s="426"/>
      <c r="AJ387" s="427"/>
      <c r="AK387" s="428"/>
      <c r="AL387" s="428"/>
      <c r="AM387" s="429"/>
      <c r="AN387" s="429"/>
      <c r="AO387" s="429"/>
      <c r="AP387" s="430"/>
      <c r="AQ387" s="429"/>
      <c r="AR387" s="430"/>
      <c r="AS387" s="429"/>
      <c r="AT387" s="429"/>
      <c r="AU387" s="429"/>
      <c r="AV387" s="430"/>
      <c r="AW387" s="433"/>
      <c r="AX387" s="433"/>
      <c r="AY387" s="625"/>
      <c r="AZ387" s="426"/>
      <c r="BA387" s="427"/>
      <c r="BB387" s="428"/>
      <c r="BC387" s="428"/>
      <c r="BD387" s="429"/>
      <c r="BE387" s="429"/>
      <c r="BF387" s="429"/>
      <c r="BG387" s="430"/>
      <c r="BH387" s="429"/>
      <c r="BI387" s="430"/>
      <c r="BJ387" s="429"/>
      <c r="BK387" s="429"/>
      <c r="BL387" s="429"/>
      <c r="BM387" s="430"/>
      <c r="BN387" s="433"/>
      <c r="BO387" s="433"/>
      <c r="BP387" s="625"/>
      <c r="BQ387" s="426"/>
      <c r="BR387" s="427"/>
      <c r="BS387" s="428"/>
      <c r="BT387" s="428"/>
      <c r="BU387" s="429"/>
      <c r="BV387" s="429"/>
      <c r="BW387" s="429"/>
      <c r="BX387" s="430"/>
      <c r="BY387" s="429"/>
      <c r="BZ387" s="430"/>
      <c r="CA387" s="429"/>
      <c r="CB387" s="429"/>
      <c r="CC387" s="429"/>
      <c r="CD387" s="430"/>
      <c r="CE387" s="433"/>
      <c r="CF387" s="433"/>
      <c r="CG387" s="625"/>
      <c r="CH387" s="426"/>
      <c r="CI387" s="427"/>
      <c r="CJ387" s="428"/>
      <c r="CK387" s="428"/>
      <c r="CL387" s="429"/>
      <c r="CM387" s="429"/>
      <c r="CN387" s="429"/>
      <c r="CO387" s="430"/>
      <c r="CP387" s="429"/>
      <c r="CQ387" s="430"/>
      <c r="CR387" s="429"/>
      <c r="CS387" s="429"/>
      <c r="CT387" s="429"/>
      <c r="CU387" s="430"/>
      <c r="CV387" s="433"/>
      <c r="CW387" s="433"/>
      <c r="CX387" s="625"/>
      <c r="CY387" s="426"/>
      <c r="CZ387" s="427"/>
      <c r="DA387" s="428"/>
      <c r="DB387" s="428"/>
      <c r="DC387" s="429"/>
      <c r="DD387" s="429"/>
      <c r="DE387" s="429"/>
      <c r="DF387" s="430"/>
      <c r="DG387" s="429"/>
      <c r="DH387" s="430"/>
      <c r="DI387" s="429"/>
      <c r="DJ387" s="429"/>
      <c r="DK387" s="429"/>
      <c r="DL387" s="430"/>
      <c r="DM387" s="433"/>
      <c r="DN387" s="433"/>
      <c r="DO387" s="625"/>
      <c r="DP387" s="426"/>
      <c r="DQ387" s="427"/>
      <c r="DR387" s="428"/>
      <c r="DS387" s="428"/>
      <c r="DT387" s="429"/>
      <c r="DU387" s="429"/>
      <c r="DV387" s="429"/>
      <c r="DW387" s="430"/>
      <c r="DX387" s="429"/>
      <c r="DY387" s="430"/>
      <c r="DZ387" s="429"/>
      <c r="EA387" s="429"/>
      <c r="EB387" s="429"/>
      <c r="EC387" s="430"/>
      <c r="ED387" s="433"/>
      <c r="EE387" s="433"/>
      <c r="EF387" s="625"/>
      <c r="EG387" s="426"/>
      <c r="EH387" s="427"/>
      <c r="EI387" s="428"/>
      <c r="EJ387" s="428"/>
      <c r="EK387" s="429"/>
      <c r="EL387" s="429"/>
      <c r="EM387" s="429"/>
      <c r="EN387" s="430"/>
      <c r="EO387" s="429"/>
      <c r="EP387" s="430"/>
      <c r="EQ387" s="429"/>
      <c r="ER387" s="429"/>
      <c r="ES387" s="429"/>
      <c r="ET387" s="430"/>
      <c r="EU387" s="433"/>
      <c r="EV387" s="433"/>
      <c r="EW387" s="625"/>
      <c r="EX387" s="426"/>
      <c r="EY387" s="427"/>
      <c r="EZ387" s="428"/>
      <c r="FA387" s="428"/>
      <c r="FB387" s="429"/>
      <c r="FC387" s="429"/>
      <c r="FD387" s="429"/>
      <c r="FE387" s="430"/>
      <c r="FF387" s="429"/>
      <c r="FG387" s="430"/>
      <c r="FH387" s="429"/>
      <c r="FI387" s="429"/>
      <c r="FJ387" s="429"/>
      <c r="FK387" s="430"/>
      <c r="FL387" s="433"/>
      <c r="FM387" s="433"/>
      <c r="FN387" s="625"/>
      <c r="FO387" s="426"/>
      <c r="FP387" s="427"/>
      <c r="FQ387" s="428"/>
      <c r="FR387" s="428"/>
      <c r="FS387" s="429"/>
      <c r="FT387" s="429"/>
      <c r="FU387" s="429"/>
      <c r="FV387" s="430"/>
      <c r="FW387" s="429"/>
      <c r="FX387" s="430"/>
      <c r="FY387" s="429"/>
      <c r="FZ387" s="429"/>
      <c r="GA387" s="429"/>
      <c r="GB387" s="430"/>
      <c r="GC387" s="433"/>
      <c r="GD387" s="433"/>
      <c r="GE387" s="625"/>
      <c r="GF387" s="426"/>
      <c r="GG387" s="427"/>
      <c r="GH387" s="428"/>
      <c r="GI387" s="428"/>
      <c r="GJ387" s="429"/>
      <c r="GK387" s="429"/>
      <c r="GL387" s="429"/>
      <c r="GM387" s="430"/>
      <c r="GN387" s="429"/>
      <c r="GO387" s="430"/>
      <c r="GP387" s="429"/>
      <c r="GQ387" s="429"/>
      <c r="GR387" s="429"/>
      <c r="GS387" s="430"/>
      <c r="GT387" s="433"/>
      <c r="GU387" s="433"/>
      <c r="GV387" s="625"/>
      <c r="GW387" s="426"/>
      <c r="GX387" s="427"/>
      <c r="GY387" s="428"/>
      <c r="GZ387" s="428"/>
      <c r="HA387" s="429"/>
      <c r="HB387" s="429"/>
      <c r="HC387" s="429"/>
      <c r="HD387" s="430"/>
      <c r="HE387" s="429"/>
      <c r="HF387" s="430"/>
      <c r="HG387" s="429"/>
      <c r="HH387" s="429"/>
      <c r="HI387" s="429"/>
      <c r="HJ387" s="430"/>
      <c r="HK387" s="433"/>
      <c r="HL387" s="433"/>
      <c r="HM387" s="625"/>
      <c r="HN387" s="426"/>
      <c r="HO387" s="427"/>
      <c r="HP387" s="428"/>
      <c r="HQ387" s="428"/>
      <c r="HR387" s="429"/>
      <c r="HS387" s="429"/>
      <c r="HT387" s="429"/>
      <c r="HU387" s="430"/>
      <c r="HV387" s="429"/>
      <c r="HW387" s="430"/>
      <c r="HX387" s="429"/>
      <c r="HY387" s="429"/>
      <c r="HZ387" s="429"/>
      <c r="IA387" s="430"/>
      <c r="IB387" s="433"/>
      <c r="IC387" s="433"/>
      <c r="ID387" s="625"/>
      <c r="IE387" s="426"/>
      <c r="IF387" s="427"/>
      <c r="IG387" s="428"/>
      <c r="IH387" s="428"/>
      <c r="II387" s="429"/>
      <c r="IJ387" s="429"/>
      <c r="IK387" s="429"/>
      <c r="IL387" s="430"/>
      <c r="IM387" s="429"/>
      <c r="IN387" s="430"/>
      <c r="IO387" s="429"/>
      <c r="IP387" s="429"/>
      <c r="IQ387" s="429"/>
      <c r="IR387" s="430"/>
      <c r="IS387" s="433"/>
      <c r="IT387" s="433"/>
      <c r="IU387" s="625"/>
      <c r="IV387" s="426"/>
      <c r="IW387" s="427"/>
      <c r="IX387" s="428"/>
      <c r="IY387" s="428"/>
      <c r="IZ387" s="429"/>
      <c r="JA387" s="429"/>
      <c r="JB387" s="429"/>
      <c r="JC387" s="430"/>
      <c r="JD387" s="429"/>
      <c r="JE387" s="430"/>
      <c r="JF387" s="429"/>
      <c r="JG387" s="429"/>
      <c r="JH387" s="429"/>
      <c r="JI387" s="430"/>
      <c r="JJ387" s="433"/>
      <c r="JK387" s="433"/>
      <c r="JL387" s="625"/>
      <c r="JM387" s="426"/>
      <c r="JN387" s="427"/>
      <c r="JO387" s="428"/>
      <c r="JP387" s="428"/>
      <c r="JQ387" s="429"/>
      <c r="JR387" s="429"/>
      <c r="JS387" s="429"/>
      <c r="JT387" s="430"/>
      <c r="JU387" s="429"/>
      <c r="JV387" s="430"/>
      <c r="JW387" s="429"/>
      <c r="JX387" s="429"/>
      <c r="JY387" s="429"/>
      <c r="JZ387" s="430"/>
      <c r="KA387" s="433"/>
      <c r="KB387" s="433"/>
      <c r="KC387" s="625"/>
      <c r="KD387" s="426"/>
      <c r="KE387" s="427"/>
      <c r="KF387" s="428"/>
      <c r="KG387" s="428"/>
      <c r="KH387" s="429"/>
      <c r="KI387" s="429"/>
      <c r="KJ387" s="429"/>
      <c r="KK387" s="430"/>
      <c r="KL387" s="429"/>
      <c r="KM387" s="430"/>
      <c r="KN387" s="429"/>
      <c r="KO387" s="429"/>
      <c r="KP387" s="429"/>
      <c r="KQ387" s="430"/>
      <c r="KR387" s="433"/>
      <c r="KS387" s="433"/>
      <c r="KT387" s="625"/>
      <c r="KU387" s="436"/>
    </row>
    <row r="388" ht="15.75" hidden="1" customHeight="1">
      <c r="A388" s="426"/>
      <c r="B388" s="427"/>
      <c r="C388" s="428"/>
      <c r="D388" s="428"/>
      <c r="E388" s="429"/>
      <c r="F388" s="429"/>
      <c r="G388" s="429"/>
      <c r="H388" s="430"/>
      <c r="I388" s="429"/>
      <c r="J388" s="430"/>
      <c r="K388" s="429"/>
      <c r="L388" s="429"/>
      <c r="M388" s="429"/>
      <c r="N388" s="430"/>
      <c r="O388" s="433"/>
      <c r="P388" s="433"/>
      <c r="Q388" s="625"/>
      <c r="R388" s="426"/>
      <c r="S388" s="427"/>
      <c r="T388" s="428"/>
      <c r="U388" s="428"/>
      <c r="V388" s="429"/>
      <c r="W388" s="429"/>
      <c r="X388" s="429"/>
      <c r="Y388" s="430"/>
      <c r="Z388" s="429"/>
      <c r="AA388" s="430"/>
      <c r="AB388" s="429"/>
      <c r="AC388" s="429"/>
      <c r="AD388" s="429"/>
      <c r="AE388" s="430"/>
      <c r="AF388" s="433"/>
      <c r="AG388" s="433"/>
      <c r="AH388" s="625"/>
      <c r="AI388" s="426"/>
      <c r="AJ388" s="427"/>
      <c r="AK388" s="428"/>
      <c r="AL388" s="428"/>
      <c r="AM388" s="429"/>
      <c r="AN388" s="429"/>
      <c r="AO388" s="429"/>
      <c r="AP388" s="430"/>
      <c r="AQ388" s="429"/>
      <c r="AR388" s="430"/>
      <c r="AS388" s="429"/>
      <c r="AT388" s="429"/>
      <c r="AU388" s="429"/>
      <c r="AV388" s="430"/>
      <c r="AW388" s="433"/>
      <c r="AX388" s="433"/>
      <c r="AY388" s="625"/>
      <c r="AZ388" s="426"/>
      <c r="BA388" s="427"/>
      <c r="BB388" s="428"/>
      <c r="BC388" s="428"/>
      <c r="BD388" s="429"/>
      <c r="BE388" s="429"/>
      <c r="BF388" s="429"/>
      <c r="BG388" s="430"/>
      <c r="BH388" s="429"/>
      <c r="BI388" s="430"/>
      <c r="BJ388" s="429"/>
      <c r="BK388" s="429"/>
      <c r="BL388" s="429"/>
      <c r="BM388" s="430"/>
      <c r="BN388" s="433"/>
      <c r="BO388" s="433"/>
      <c r="BP388" s="625"/>
      <c r="BQ388" s="426"/>
      <c r="BR388" s="427"/>
      <c r="BS388" s="428"/>
      <c r="BT388" s="428"/>
      <c r="BU388" s="429"/>
      <c r="BV388" s="429"/>
      <c r="BW388" s="429"/>
      <c r="BX388" s="430"/>
      <c r="BY388" s="429"/>
      <c r="BZ388" s="430"/>
      <c r="CA388" s="429"/>
      <c r="CB388" s="429"/>
      <c r="CC388" s="429"/>
      <c r="CD388" s="430"/>
      <c r="CE388" s="433"/>
      <c r="CF388" s="433"/>
      <c r="CG388" s="625"/>
      <c r="CH388" s="426"/>
      <c r="CI388" s="427"/>
      <c r="CJ388" s="428"/>
      <c r="CK388" s="428"/>
      <c r="CL388" s="429"/>
      <c r="CM388" s="429"/>
      <c r="CN388" s="429"/>
      <c r="CO388" s="430"/>
      <c r="CP388" s="429"/>
      <c r="CQ388" s="430"/>
      <c r="CR388" s="429"/>
      <c r="CS388" s="429"/>
      <c r="CT388" s="429"/>
      <c r="CU388" s="430"/>
      <c r="CV388" s="433"/>
      <c r="CW388" s="433"/>
      <c r="CX388" s="625"/>
      <c r="CY388" s="426"/>
      <c r="CZ388" s="427"/>
      <c r="DA388" s="428"/>
      <c r="DB388" s="428"/>
      <c r="DC388" s="429"/>
      <c r="DD388" s="429"/>
      <c r="DE388" s="429"/>
      <c r="DF388" s="430"/>
      <c r="DG388" s="429"/>
      <c r="DH388" s="430"/>
      <c r="DI388" s="429"/>
      <c r="DJ388" s="429"/>
      <c r="DK388" s="429"/>
      <c r="DL388" s="430"/>
      <c r="DM388" s="433"/>
      <c r="DN388" s="433"/>
      <c r="DO388" s="625"/>
      <c r="DP388" s="426"/>
      <c r="DQ388" s="427"/>
      <c r="DR388" s="428"/>
      <c r="DS388" s="428"/>
      <c r="DT388" s="429"/>
      <c r="DU388" s="429"/>
      <c r="DV388" s="429"/>
      <c r="DW388" s="430"/>
      <c r="DX388" s="429"/>
      <c r="DY388" s="430"/>
      <c r="DZ388" s="429"/>
      <c r="EA388" s="429"/>
      <c r="EB388" s="429"/>
      <c r="EC388" s="430"/>
      <c r="ED388" s="433"/>
      <c r="EE388" s="433"/>
      <c r="EF388" s="625"/>
      <c r="EG388" s="426"/>
      <c r="EH388" s="427"/>
      <c r="EI388" s="428"/>
      <c r="EJ388" s="428"/>
      <c r="EK388" s="429"/>
      <c r="EL388" s="429"/>
      <c r="EM388" s="429"/>
      <c r="EN388" s="430"/>
      <c r="EO388" s="429"/>
      <c r="EP388" s="430"/>
      <c r="EQ388" s="429"/>
      <c r="ER388" s="429"/>
      <c r="ES388" s="429"/>
      <c r="ET388" s="430"/>
      <c r="EU388" s="433"/>
      <c r="EV388" s="433"/>
      <c r="EW388" s="625"/>
      <c r="EX388" s="426"/>
      <c r="EY388" s="427"/>
      <c r="EZ388" s="428"/>
      <c r="FA388" s="428"/>
      <c r="FB388" s="429"/>
      <c r="FC388" s="429"/>
      <c r="FD388" s="429"/>
      <c r="FE388" s="430"/>
      <c r="FF388" s="429"/>
      <c r="FG388" s="430"/>
      <c r="FH388" s="429"/>
      <c r="FI388" s="429"/>
      <c r="FJ388" s="429"/>
      <c r="FK388" s="430"/>
      <c r="FL388" s="433"/>
      <c r="FM388" s="433"/>
      <c r="FN388" s="625"/>
      <c r="FO388" s="426"/>
      <c r="FP388" s="427"/>
      <c r="FQ388" s="428"/>
      <c r="FR388" s="428"/>
      <c r="FS388" s="429"/>
      <c r="FT388" s="429"/>
      <c r="FU388" s="429"/>
      <c r="FV388" s="430"/>
      <c r="FW388" s="429"/>
      <c r="FX388" s="430"/>
      <c r="FY388" s="429"/>
      <c r="FZ388" s="429"/>
      <c r="GA388" s="429"/>
      <c r="GB388" s="430"/>
      <c r="GC388" s="433"/>
      <c r="GD388" s="433"/>
      <c r="GE388" s="625"/>
      <c r="GF388" s="426"/>
      <c r="GG388" s="427"/>
      <c r="GH388" s="428"/>
      <c r="GI388" s="428"/>
      <c r="GJ388" s="429"/>
      <c r="GK388" s="429"/>
      <c r="GL388" s="429"/>
      <c r="GM388" s="430"/>
      <c r="GN388" s="429"/>
      <c r="GO388" s="430"/>
      <c r="GP388" s="429"/>
      <c r="GQ388" s="429"/>
      <c r="GR388" s="429"/>
      <c r="GS388" s="430"/>
      <c r="GT388" s="433"/>
      <c r="GU388" s="433"/>
      <c r="GV388" s="625"/>
      <c r="GW388" s="426"/>
      <c r="GX388" s="427"/>
      <c r="GY388" s="428"/>
      <c r="GZ388" s="428"/>
      <c r="HA388" s="429"/>
      <c r="HB388" s="429"/>
      <c r="HC388" s="429"/>
      <c r="HD388" s="430"/>
      <c r="HE388" s="429"/>
      <c r="HF388" s="430"/>
      <c r="HG388" s="429"/>
      <c r="HH388" s="429"/>
      <c r="HI388" s="429"/>
      <c r="HJ388" s="430"/>
      <c r="HK388" s="433"/>
      <c r="HL388" s="433"/>
      <c r="HM388" s="625"/>
      <c r="HN388" s="426"/>
      <c r="HO388" s="427"/>
      <c r="HP388" s="428"/>
      <c r="HQ388" s="428"/>
      <c r="HR388" s="429"/>
      <c r="HS388" s="429"/>
      <c r="HT388" s="429"/>
      <c r="HU388" s="430"/>
      <c r="HV388" s="429"/>
      <c r="HW388" s="430"/>
      <c r="HX388" s="429"/>
      <c r="HY388" s="429"/>
      <c r="HZ388" s="429"/>
      <c r="IA388" s="430"/>
      <c r="IB388" s="433"/>
      <c r="IC388" s="433"/>
      <c r="ID388" s="625"/>
      <c r="IE388" s="426"/>
      <c r="IF388" s="427"/>
      <c r="IG388" s="428"/>
      <c r="IH388" s="428"/>
      <c r="II388" s="429"/>
      <c r="IJ388" s="429"/>
      <c r="IK388" s="429"/>
      <c r="IL388" s="430"/>
      <c r="IM388" s="429"/>
      <c r="IN388" s="430"/>
      <c r="IO388" s="429"/>
      <c r="IP388" s="429"/>
      <c r="IQ388" s="429"/>
      <c r="IR388" s="430"/>
      <c r="IS388" s="433"/>
      <c r="IT388" s="433"/>
      <c r="IU388" s="625"/>
      <c r="IV388" s="426"/>
      <c r="IW388" s="427"/>
      <c r="IX388" s="428"/>
      <c r="IY388" s="428"/>
      <c r="IZ388" s="429"/>
      <c r="JA388" s="429"/>
      <c r="JB388" s="429"/>
      <c r="JC388" s="430"/>
      <c r="JD388" s="429"/>
      <c r="JE388" s="430"/>
      <c r="JF388" s="429"/>
      <c r="JG388" s="429"/>
      <c r="JH388" s="429"/>
      <c r="JI388" s="430"/>
      <c r="JJ388" s="433"/>
      <c r="JK388" s="433"/>
      <c r="JL388" s="625"/>
      <c r="JM388" s="426"/>
      <c r="JN388" s="427"/>
      <c r="JO388" s="428"/>
      <c r="JP388" s="428"/>
      <c r="JQ388" s="429"/>
      <c r="JR388" s="429"/>
      <c r="JS388" s="429"/>
      <c r="JT388" s="430"/>
      <c r="JU388" s="429"/>
      <c r="JV388" s="430"/>
      <c r="JW388" s="429"/>
      <c r="JX388" s="429"/>
      <c r="JY388" s="429"/>
      <c r="JZ388" s="430"/>
      <c r="KA388" s="433"/>
      <c r="KB388" s="433"/>
      <c r="KC388" s="625"/>
      <c r="KD388" s="426"/>
      <c r="KE388" s="427"/>
      <c r="KF388" s="428"/>
      <c r="KG388" s="428"/>
      <c r="KH388" s="429"/>
      <c r="KI388" s="429"/>
      <c r="KJ388" s="429"/>
      <c r="KK388" s="430"/>
      <c r="KL388" s="429"/>
      <c r="KM388" s="430"/>
      <c r="KN388" s="429"/>
      <c r="KO388" s="429"/>
      <c r="KP388" s="429"/>
      <c r="KQ388" s="430"/>
      <c r="KR388" s="433"/>
      <c r="KS388" s="433"/>
      <c r="KT388" s="625"/>
      <c r="KU388" s="436"/>
    </row>
    <row r="389" ht="15.75" hidden="1" customHeight="1">
      <c r="A389" s="426"/>
      <c r="B389" s="427"/>
      <c r="C389" s="428"/>
      <c r="D389" s="428"/>
      <c r="E389" s="429"/>
      <c r="F389" s="429"/>
      <c r="G389" s="429"/>
      <c r="H389" s="430"/>
      <c r="I389" s="429"/>
      <c r="J389" s="430"/>
      <c r="K389" s="429"/>
      <c r="L389" s="429"/>
      <c r="M389" s="429"/>
      <c r="N389" s="430"/>
      <c r="O389" s="433"/>
      <c r="P389" s="433"/>
      <c r="Q389" s="625"/>
      <c r="R389" s="426"/>
      <c r="S389" s="427"/>
      <c r="T389" s="428"/>
      <c r="U389" s="428"/>
      <c r="V389" s="429"/>
      <c r="W389" s="429"/>
      <c r="X389" s="429"/>
      <c r="Y389" s="430"/>
      <c r="Z389" s="429"/>
      <c r="AA389" s="430"/>
      <c r="AB389" s="429"/>
      <c r="AC389" s="429"/>
      <c r="AD389" s="429"/>
      <c r="AE389" s="430"/>
      <c r="AF389" s="433"/>
      <c r="AG389" s="433"/>
      <c r="AH389" s="625"/>
      <c r="AI389" s="426"/>
      <c r="AJ389" s="427"/>
      <c r="AK389" s="428"/>
      <c r="AL389" s="428"/>
      <c r="AM389" s="429"/>
      <c r="AN389" s="429"/>
      <c r="AO389" s="429"/>
      <c r="AP389" s="430"/>
      <c r="AQ389" s="429"/>
      <c r="AR389" s="430"/>
      <c r="AS389" s="429"/>
      <c r="AT389" s="429"/>
      <c r="AU389" s="429"/>
      <c r="AV389" s="430"/>
      <c r="AW389" s="433"/>
      <c r="AX389" s="433"/>
      <c r="AY389" s="625"/>
      <c r="AZ389" s="426"/>
      <c r="BA389" s="427"/>
      <c r="BB389" s="428"/>
      <c r="BC389" s="428"/>
      <c r="BD389" s="429"/>
      <c r="BE389" s="429"/>
      <c r="BF389" s="429"/>
      <c r="BG389" s="430"/>
      <c r="BH389" s="429"/>
      <c r="BI389" s="430"/>
      <c r="BJ389" s="429"/>
      <c r="BK389" s="429"/>
      <c r="BL389" s="429"/>
      <c r="BM389" s="430"/>
      <c r="BN389" s="433"/>
      <c r="BO389" s="433"/>
      <c r="BP389" s="625"/>
      <c r="BQ389" s="426"/>
      <c r="BR389" s="427"/>
      <c r="BS389" s="428"/>
      <c r="BT389" s="428"/>
      <c r="BU389" s="429"/>
      <c r="BV389" s="429"/>
      <c r="BW389" s="429"/>
      <c r="BX389" s="430"/>
      <c r="BY389" s="429"/>
      <c r="BZ389" s="430"/>
      <c r="CA389" s="429"/>
      <c r="CB389" s="429"/>
      <c r="CC389" s="429"/>
      <c r="CD389" s="430"/>
      <c r="CE389" s="433"/>
      <c r="CF389" s="433"/>
      <c r="CG389" s="625"/>
      <c r="CH389" s="426"/>
      <c r="CI389" s="427"/>
      <c r="CJ389" s="428"/>
      <c r="CK389" s="428"/>
      <c r="CL389" s="429"/>
      <c r="CM389" s="429"/>
      <c r="CN389" s="429"/>
      <c r="CO389" s="430"/>
      <c r="CP389" s="429"/>
      <c r="CQ389" s="430"/>
      <c r="CR389" s="429"/>
      <c r="CS389" s="429"/>
      <c r="CT389" s="429"/>
      <c r="CU389" s="430"/>
      <c r="CV389" s="433"/>
      <c r="CW389" s="433"/>
      <c r="CX389" s="625"/>
      <c r="CY389" s="426"/>
      <c r="CZ389" s="427"/>
      <c r="DA389" s="428"/>
      <c r="DB389" s="428"/>
      <c r="DC389" s="429"/>
      <c r="DD389" s="429"/>
      <c r="DE389" s="429"/>
      <c r="DF389" s="430"/>
      <c r="DG389" s="429"/>
      <c r="DH389" s="430"/>
      <c r="DI389" s="429"/>
      <c r="DJ389" s="429"/>
      <c r="DK389" s="429"/>
      <c r="DL389" s="430"/>
      <c r="DM389" s="433"/>
      <c r="DN389" s="433"/>
      <c r="DO389" s="625"/>
      <c r="DP389" s="426"/>
      <c r="DQ389" s="427"/>
      <c r="DR389" s="428"/>
      <c r="DS389" s="428"/>
      <c r="DT389" s="429"/>
      <c r="DU389" s="429"/>
      <c r="DV389" s="429"/>
      <c r="DW389" s="430"/>
      <c r="DX389" s="429"/>
      <c r="DY389" s="430"/>
      <c r="DZ389" s="429"/>
      <c r="EA389" s="429"/>
      <c r="EB389" s="429"/>
      <c r="EC389" s="430"/>
      <c r="ED389" s="433"/>
      <c r="EE389" s="433"/>
      <c r="EF389" s="625"/>
      <c r="EG389" s="426"/>
      <c r="EH389" s="427"/>
      <c r="EI389" s="428"/>
      <c r="EJ389" s="428"/>
      <c r="EK389" s="429"/>
      <c r="EL389" s="429"/>
      <c r="EM389" s="429"/>
      <c r="EN389" s="430"/>
      <c r="EO389" s="429"/>
      <c r="EP389" s="430"/>
      <c r="EQ389" s="429"/>
      <c r="ER389" s="429"/>
      <c r="ES389" s="429"/>
      <c r="ET389" s="430"/>
      <c r="EU389" s="433"/>
      <c r="EV389" s="433"/>
      <c r="EW389" s="625"/>
      <c r="EX389" s="426"/>
      <c r="EY389" s="427"/>
      <c r="EZ389" s="428"/>
      <c r="FA389" s="428"/>
      <c r="FB389" s="429"/>
      <c r="FC389" s="429"/>
      <c r="FD389" s="429"/>
      <c r="FE389" s="430"/>
      <c r="FF389" s="429"/>
      <c r="FG389" s="430"/>
      <c r="FH389" s="429"/>
      <c r="FI389" s="429"/>
      <c r="FJ389" s="429"/>
      <c r="FK389" s="430"/>
      <c r="FL389" s="433"/>
      <c r="FM389" s="433"/>
      <c r="FN389" s="625"/>
      <c r="FO389" s="426"/>
      <c r="FP389" s="427"/>
      <c r="FQ389" s="428"/>
      <c r="FR389" s="428"/>
      <c r="FS389" s="429"/>
      <c r="FT389" s="429"/>
      <c r="FU389" s="429"/>
      <c r="FV389" s="430"/>
      <c r="FW389" s="429"/>
      <c r="FX389" s="430"/>
      <c r="FY389" s="429"/>
      <c r="FZ389" s="429"/>
      <c r="GA389" s="429"/>
      <c r="GB389" s="430"/>
      <c r="GC389" s="433"/>
      <c r="GD389" s="433"/>
      <c r="GE389" s="625"/>
      <c r="GF389" s="426"/>
      <c r="GG389" s="427"/>
      <c r="GH389" s="428"/>
      <c r="GI389" s="428"/>
      <c r="GJ389" s="429"/>
      <c r="GK389" s="429"/>
      <c r="GL389" s="429"/>
      <c r="GM389" s="430"/>
      <c r="GN389" s="429"/>
      <c r="GO389" s="430"/>
      <c r="GP389" s="429"/>
      <c r="GQ389" s="429"/>
      <c r="GR389" s="429"/>
      <c r="GS389" s="430"/>
      <c r="GT389" s="433"/>
      <c r="GU389" s="433"/>
      <c r="GV389" s="625"/>
      <c r="GW389" s="426"/>
      <c r="GX389" s="427"/>
      <c r="GY389" s="428"/>
      <c r="GZ389" s="428"/>
      <c r="HA389" s="429"/>
      <c r="HB389" s="429"/>
      <c r="HC389" s="429"/>
      <c r="HD389" s="430"/>
      <c r="HE389" s="429"/>
      <c r="HF389" s="430"/>
      <c r="HG389" s="429"/>
      <c r="HH389" s="429"/>
      <c r="HI389" s="429"/>
      <c r="HJ389" s="430"/>
      <c r="HK389" s="433"/>
      <c r="HL389" s="433"/>
      <c r="HM389" s="625"/>
      <c r="HN389" s="426"/>
      <c r="HO389" s="427"/>
      <c r="HP389" s="428"/>
      <c r="HQ389" s="428"/>
      <c r="HR389" s="429"/>
      <c r="HS389" s="429"/>
      <c r="HT389" s="429"/>
      <c r="HU389" s="430"/>
      <c r="HV389" s="429"/>
      <c r="HW389" s="430"/>
      <c r="HX389" s="429"/>
      <c r="HY389" s="429"/>
      <c r="HZ389" s="429"/>
      <c r="IA389" s="430"/>
      <c r="IB389" s="433"/>
      <c r="IC389" s="433"/>
      <c r="ID389" s="625"/>
      <c r="IE389" s="426"/>
      <c r="IF389" s="427"/>
      <c r="IG389" s="428"/>
      <c r="IH389" s="428"/>
      <c r="II389" s="429"/>
      <c r="IJ389" s="429"/>
      <c r="IK389" s="429"/>
      <c r="IL389" s="430"/>
      <c r="IM389" s="429"/>
      <c r="IN389" s="430"/>
      <c r="IO389" s="429"/>
      <c r="IP389" s="429"/>
      <c r="IQ389" s="429"/>
      <c r="IR389" s="430"/>
      <c r="IS389" s="433"/>
      <c r="IT389" s="433"/>
      <c r="IU389" s="625"/>
      <c r="IV389" s="426"/>
      <c r="IW389" s="427"/>
      <c r="IX389" s="428"/>
      <c r="IY389" s="428"/>
      <c r="IZ389" s="429"/>
      <c r="JA389" s="429"/>
      <c r="JB389" s="429"/>
      <c r="JC389" s="430"/>
      <c r="JD389" s="429"/>
      <c r="JE389" s="430"/>
      <c r="JF389" s="429"/>
      <c r="JG389" s="429"/>
      <c r="JH389" s="429"/>
      <c r="JI389" s="430"/>
      <c r="JJ389" s="433"/>
      <c r="JK389" s="433"/>
      <c r="JL389" s="625"/>
      <c r="JM389" s="426"/>
      <c r="JN389" s="427"/>
      <c r="JO389" s="428"/>
      <c r="JP389" s="428"/>
      <c r="JQ389" s="429"/>
      <c r="JR389" s="429"/>
      <c r="JS389" s="429"/>
      <c r="JT389" s="430"/>
      <c r="JU389" s="429"/>
      <c r="JV389" s="430"/>
      <c r="JW389" s="429"/>
      <c r="JX389" s="429"/>
      <c r="JY389" s="429"/>
      <c r="JZ389" s="430"/>
      <c r="KA389" s="433"/>
      <c r="KB389" s="433"/>
      <c r="KC389" s="625"/>
      <c r="KD389" s="426"/>
      <c r="KE389" s="427"/>
      <c r="KF389" s="428"/>
      <c r="KG389" s="428"/>
      <c r="KH389" s="429"/>
      <c r="KI389" s="429"/>
      <c r="KJ389" s="429"/>
      <c r="KK389" s="430"/>
      <c r="KL389" s="429"/>
      <c r="KM389" s="430"/>
      <c r="KN389" s="429"/>
      <c r="KO389" s="429"/>
      <c r="KP389" s="429"/>
      <c r="KQ389" s="430"/>
      <c r="KR389" s="433"/>
      <c r="KS389" s="433"/>
      <c r="KT389" s="625"/>
      <c r="KU389" s="436"/>
    </row>
    <row r="390" ht="15.75" hidden="1" customHeight="1">
      <c r="A390" s="426"/>
      <c r="B390" s="427"/>
      <c r="C390" s="428"/>
      <c r="D390" s="428"/>
      <c r="E390" s="429"/>
      <c r="F390" s="429"/>
      <c r="G390" s="429"/>
      <c r="H390" s="430"/>
      <c r="I390" s="429"/>
      <c r="J390" s="430"/>
      <c r="K390" s="429"/>
      <c r="L390" s="429"/>
      <c r="M390" s="429"/>
      <c r="N390" s="430"/>
      <c r="O390" s="433"/>
      <c r="P390" s="433"/>
      <c r="Q390" s="625"/>
      <c r="R390" s="426"/>
      <c r="S390" s="427"/>
      <c r="T390" s="428"/>
      <c r="U390" s="428"/>
      <c r="V390" s="429"/>
      <c r="W390" s="429"/>
      <c r="X390" s="429"/>
      <c r="Y390" s="430"/>
      <c r="Z390" s="429"/>
      <c r="AA390" s="430"/>
      <c r="AB390" s="429"/>
      <c r="AC390" s="429"/>
      <c r="AD390" s="429"/>
      <c r="AE390" s="430"/>
      <c r="AF390" s="433"/>
      <c r="AG390" s="433"/>
      <c r="AH390" s="625"/>
      <c r="AI390" s="426"/>
      <c r="AJ390" s="427"/>
      <c r="AK390" s="428"/>
      <c r="AL390" s="428"/>
      <c r="AM390" s="429"/>
      <c r="AN390" s="429"/>
      <c r="AO390" s="429"/>
      <c r="AP390" s="430"/>
      <c r="AQ390" s="429"/>
      <c r="AR390" s="430"/>
      <c r="AS390" s="429"/>
      <c r="AT390" s="429"/>
      <c r="AU390" s="429"/>
      <c r="AV390" s="430"/>
      <c r="AW390" s="433"/>
      <c r="AX390" s="433"/>
      <c r="AY390" s="625"/>
      <c r="AZ390" s="426"/>
      <c r="BA390" s="427"/>
      <c r="BB390" s="428"/>
      <c r="BC390" s="428"/>
      <c r="BD390" s="429"/>
      <c r="BE390" s="429"/>
      <c r="BF390" s="429"/>
      <c r="BG390" s="430"/>
      <c r="BH390" s="429"/>
      <c r="BI390" s="430"/>
      <c r="BJ390" s="429"/>
      <c r="BK390" s="429"/>
      <c r="BL390" s="429"/>
      <c r="BM390" s="430"/>
      <c r="BN390" s="433"/>
      <c r="BO390" s="433"/>
      <c r="BP390" s="625"/>
      <c r="BQ390" s="426"/>
      <c r="BR390" s="427"/>
      <c r="BS390" s="428"/>
      <c r="BT390" s="428"/>
      <c r="BU390" s="429"/>
      <c r="BV390" s="429"/>
      <c r="BW390" s="429"/>
      <c r="BX390" s="430"/>
      <c r="BY390" s="429"/>
      <c r="BZ390" s="430"/>
      <c r="CA390" s="429"/>
      <c r="CB390" s="429"/>
      <c r="CC390" s="429"/>
      <c r="CD390" s="430"/>
      <c r="CE390" s="433"/>
      <c r="CF390" s="433"/>
      <c r="CG390" s="625"/>
      <c r="CH390" s="426"/>
      <c r="CI390" s="427"/>
      <c r="CJ390" s="428"/>
      <c r="CK390" s="428"/>
      <c r="CL390" s="429"/>
      <c r="CM390" s="429"/>
      <c r="CN390" s="429"/>
      <c r="CO390" s="430"/>
      <c r="CP390" s="429"/>
      <c r="CQ390" s="430"/>
      <c r="CR390" s="429"/>
      <c r="CS390" s="429"/>
      <c r="CT390" s="429"/>
      <c r="CU390" s="430"/>
      <c r="CV390" s="433"/>
      <c r="CW390" s="433"/>
      <c r="CX390" s="625"/>
      <c r="CY390" s="426"/>
      <c r="CZ390" s="427"/>
      <c r="DA390" s="428"/>
      <c r="DB390" s="428"/>
      <c r="DC390" s="429"/>
      <c r="DD390" s="429"/>
      <c r="DE390" s="429"/>
      <c r="DF390" s="430"/>
      <c r="DG390" s="429"/>
      <c r="DH390" s="430"/>
      <c r="DI390" s="429"/>
      <c r="DJ390" s="429"/>
      <c r="DK390" s="429"/>
      <c r="DL390" s="430"/>
      <c r="DM390" s="433"/>
      <c r="DN390" s="433"/>
      <c r="DO390" s="625"/>
      <c r="DP390" s="426"/>
      <c r="DQ390" s="427"/>
      <c r="DR390" s="428"/>
      <c r="DS390" s="428"/>
      <c r="DT390" s="429"/>
      <c r="DU390" s="429"/>
      <c r="DV390" s="429"/>
      <c r="DW390" s="430"/>
      <c r="DX390" s="429"/>
      <c r="DY390" s="430"/>
      <c r="DZ390" s="429"/>
      <c r="EA390" s="429"/>
      <c r="EB390" s="429"/>
      <c r="EC390" s="430"/>
      <c r="ED390" s="433"/>
      <c r="EE390" s="433"/>
      <c r="EF390" s="625"/>
      <c r="EG390" s="426"/>
      <c r="EH390" s="427"/>
      <c r="EI390" s="428"/>
      <c r="EJ390" s="428"/>
      <c r="EK390" s="429"/>
      <c r="EL390" s="429"/>
      <c r="EM390" s="429"/>
      <c r="EN390" s="430"/>
      <c r="EO390" s="429"/>
      <c r="EP390" s="430"/>
      <c r="EQ390" s="429"/>
      <c r="ER390" s="429"/>
      <c r="ES390" s="429"/>
      <c r="ET390" s="430"/>
      <c r="EU390" s="433"/>
      <c r="EV390" s="433"/>
      <c r="EW390" s="625"/>
      <c r="EX390" s="426"/>
      <c r="EY390" s="427"/>
      <c r="EZ390" s="428"/>
      <c r="FA390" s="428"/>
      <c r="FB390" s="429"/>
      <c r="FC390" s="429"/>
      <c r="FD390" s="429"/>
      <c r="FE390" s="430"/>
      <c r="FF390" s="429"/>
      <c r="FG390" s="430"/>
      <c r="FH390" s="429"/>
      <c r="FI390" s="429"/>
      <c r="FJ390" s="429"/>
      <c r="FK390" s="430"/>
      <c r="FL390" s="433"/>
      <c r="FM390" s="433"/>
      <c r="FN390" s="625"/>
      <c r="FO390" s="426"/>
      <c r="FP390" s="427"/>
      <c r="FQ390" s="428"/>
      <c r="FR390" s="428"/>
      <c r="FS390" s="429"/>
      <c r="FT390" s="429"/>
      <c r="FU390" s="429"/>
      <c r="FV390" s="430"/>
      <c r="FW390" s="429"/>
      <c r="FX390" s="430"/>
      <c r="FY390" s="429"/>
      <c r="FZ390" s="429"/>
      <c r="GA390" s="429"/>
      <c r="GB390" s="430"/>
      <c r="GC390" s="433"/>
      <c r="GD390" s="433"/>
      <c r="GE390" s="625"/>
      <c r="GF390" s="426"/>
      <c r="GG390" s="427"/>
      <c r="GH390" s="428"/>
      <c r="GI390" s="428"/>
      <c r="GJ390" s="429"/>
      <c r="GK390" s="429"/>
      <c r="GL390" s="429"/>
      <c r="GM390" s="430"/>
      <c r="GN390" s="429"/>
      <c r="GO390" s="430"/>
      <c r="GP390" s="429"/>
      <c r="GQ390" s="429"/>
      <c r="GR390" s="429"/>
      <c r="GS390" s="430"/>
      <c r="GT390" s="433"/>
      <c r="GU390" s="433"/>
      <c r="GV390" s="625"/>
      <c r="GW390" s="426"/>
      <c r="GX390" s="427"/>
      <c r="GY390" s="428"/>
      <c r="GZ390" s="428"/>
      <c r="HA390" s="429"/>
      <c r="HB390" s="429"/>
      <c r="HC390" s="429"/>
      <c r="HD390" s="430"/>
      <c r="HE390" s="429"/>
      <c r="HF390" s="430"/>
      <c r="HG390" s="429"/>
      <c r="HH390" s="429"/>
      <c r="HI390" s="429"/>
      <c r="HJ390" s="430"/>
      <c r="HK390" s="433"/>
      <c r="HL390" s="433"/>
      <c r="HM390" s="625"/>
      <c r="HN390" s="426"/>
      <c r="HO390" s="427"/>
      <c r="HP390" s="428"/>
      <c r="HQ390" s="428"/>
      <c r="HR390" s="429"/>
      <c r="HS390" s="429"/>
      <c r="HT390" s="429"/>
      <c r="HU390" s="430"/>
      <c r="HV390" s="429"/>
      <c r="HW390" s="430"/>
      <c r="HX390" s="429"/>
      <c r="HY390" s="429"/>
      <c r="HZ390" s="429"/>
      <c r="IA390" s="430"/>
      <c r="IB390" s="433"/>
      <c r="IC390" s="433"/>
      <c r="ID390" s="625"/>
      <c r="IE390" s="426"/>
      <c r="IF390" s="427"/>
      <c r="IG390" s="428"/>
      <c r="IH390" s="428"/>
      <c r="II390" s="429"/>
      <c r="IJ390" s="429"/>
      <c r="IK390" s="429"/>
      <c r="IL390" s="430"/>
      <c r="IM390" s="429"/>
      <c r="IN390" s="430"/>
      <c r="IO390" s="429"/>
      <c r="IP390" s="429"/>
      <c r="IQ390" s="429"/>
      <c r="IR390" s="430"/>
      <c r="IS390" s="433"/>
      <c r="IT390" s="433"/>
      <c r="IU390" s="625"/>
      <c r="IV390" s="426"/>
      <c r="IW390" s="427"/>
      <c r="IX390" s="428"/>
      <c r="IY390" s="428"/>
      <c r="IZ390" s="429"/>
      <c r="JA390" s="429"/>
      <c r="JB390" s="429"/>
      <c r="JC390" s="430"/>
      <c r="JD390" s="429"/>
      <c r="JE390" s="430"/>
      <c r="JF390" s="429"/>
      <c r="JG390" s="429"/>
      <c r="JH390" s="429"/>
      <c r="JI390" s="430"/>
      <c r="JJ390" s="433"/>
      <c r="JK390" s="433"/>
      <c r="JL390" s="625"/>
      <c r="JM390" s="426"/>
      <c r="JN390" s="427"/>
      <c r="JO390" s="428"/>
      <c r="JP390" s="428"/>
      <c r="JQ390" s="429"/>
      <c r="JR390" s="429"/>
      <c r="JS390" s="429"/>
      <c r="JT390" s="430"/>
      <c r="JU390" s="429"/>
      <c r="JV390" s="430"/>
      <c r="JW390" s="429"/>
      <c r="JX390" s="429"/>
      <c r="JY390" s="429"/>
      <c r="JZ390" s="430"/>
      <c r="KA390" s="433"/>
      <c r="KB390" s="433"/>
      <c r="KC390" s="625"/>
      <c r="KD390" s="426"/>
      <c r="KE390" s="427"/>
      <c r="KF390" s="428"/>
      <c r="KG390" s="428"/>
      <c r="KH390" s="429"/>
      <c r="KI390" s="429"/>
      <c r="KJ390" s="429"/>
      <c r="KK390" s="430"/>
      <c r="KL390" s="429"/>
      <c r="KM390" s="430"/>
      <c r="KN390" s="429"/>
      <c r="KO390" s="429"/>
      <c r="KP390" s="429"/>
      <c r="KQ390" s="430"/>
      <c r="KR390" s="433"/>
      <c r="KS390" s="433"/>
      <c r="KT390" s="625"/>
      <c r="KU390" s="436"/>
    </row>
    <row r="391" ht="15.75" hidden="1" customHeight="1">
      <c r="A391" s="426"/>
      <c r="B391" s="427"/>
      <c r="C391" s="428"/>
      <c r="D391" s="428"/>
      <c r="E391" s="429"/>
      <c r="F391" s="429"/>
      <c r="G391" s="429"/>
      <c r="H391" s="430"/>
      <c r="I391" s="429"/>
      <c r="J391" s="430"/>
      <c r="K391" s="429"/>
      <c r="L391" s="429"/>
      <c r="M391" s="429"/>
      <c r="N391" s="430"/>
      <c r="O391" s="433"/>
      <c r="P391" s="433"/>
      <c r="Q391" s="625"/>
      <c r="R391" s="426"/>
      <c r="S391" s="427"/>
      <c r="T391" s="428"/>
      <c r="U391" s="428"/>
      <c r="V391" s="429"/>
      <c r="W391" s="429"/>
      <c r="X391" s="429"/>
      <c r="Y391" s="430"/>
      <c r="Z391" s="429"/>
      <c r="AA391" s="430"/>
      <c r="AB391" s="429"/>
      <c r="AC391" s="429"/>
      <c r="AD391" s="429"/>
      <c r="AE391" s="430"/>
      <c r="AF391" s="433"/>
      <c r="AG391" s="433"/>
      <c r="AH391" s="625"/>
      <c r="AI391" s="426"/>
      <c r="AJ391" s="427"/>
      <c r="AK391" s="428"/>
      <c r="AL391" s="428"/>
      <c r="AM391" s="429"/>
      <c r="AN391" s="429"/>
      <c r="AO391" s="429"/>
      <c r="AP391" s="430"/>
      <c r="AQ391" s="429"/>
      <c r="AR391" s="430"/>
      <c r="AS391" s="429"/>
      <c r="AT391" s="429"/>
      <c r="AU391" s="429"/>
      <c r="AV391" s="430"/>
      <c r="AW391" s="433"/>
      <c r="AX391" s="433"/>
      <c r="AY391" s="625"/>
      <c r="AZ391" s="426"/>
      <c r="BA391" s="427"/>
      <c r="BB391" s="428"/>
      <c r="BC391" s="428"/>
      <c r="BD391" s="429"/>
      <c r="BE391" s="429"/>
      <c r="BF391" s="429"/>
      <c r="BG391" s="430"/>
      <c r="BH391" s="429"/>
      <c r="BI391" s="430"/>
      <c r="BJ391" s="429"/>
      <c r="BK391" s="429"/>
      <c r="BL391" s="429"/>
      <c r="BM391" s="430"/>
      <c r="BN391" s="433"/>
      <c r="BO391" s="433"/>
      <c r="BP391" s="625"/>
      <c r="BQ391" s="426"/>
      <c r="BR391" s="427"/>
      <c r="BS391" s="428"/>
      <c r="BT391" s="428"/>
      <c r="BU391" s="429"/>
      <c r="BV391" s="429"/>
      <c r="BW391" s="429"/>
      <c r="BX391" s="430"/>
      <c r="BY391" s="429"/>
      <c r="BZ391" s="430"/>
      <c r="CA391" s="429"/>
      <c r="CB391" s="429"/>
      <c r="CC391" s="429"/>
      <c r="CD391" s="430"/>
      <c r="CE391" s="433"/>
      <c r="CF391" s="433"/>
      <c r="CG391" s="625"/>
      <c r="CH391" s="426"/>
      <c r="CI391" s="427"/>
      <c r="CJ391" s="428"/>
      <c r="CK391" s="428"/>
      <c r="CL391" s="429"/>
      <c r="CM391" s="429"/>
      <c r="CN391" s="429"/>
      <c r="CO391" s="430"/>
      <c r="CP391" s="429"/>
      <c r="CQ391" s="430"/>
      <c r="CR391" s="429"/>
      <c r="CS391" s="429"/>
      <c r="CT391" s="429"/>
      <c r="CU391" s="430"/>
      <c r="CV391" s="433"/>
      <c r="CW391" s="433"/>
      <c r="CX391" s="625"/>
      <c r="CY391" s="426"/>
      <c r="CZ391" s="427"/>
      <c r="DA391" s="428"/>
      <c r="DB391" s="428"/>
      <c r="DC391" s="429"/>
      <c r="DD391" s="429"/>
      <c r="DE391" s="429"/>
      <c r="DF391" s="430"/>
      <c r="DG391" s="429"/>
      <c r="DH391" s="430"/>
      <c r="DI391" s="429"/>
      <c r="DJ391" s="429"/>
      <c r="DK391" s="429"/>
      <c r="DL391" s="430"/>
      <c r="DM391" s="433"/>
      <c r="DN391" s="433"/>
      <c r="DO391" s="625"/>
      <c r="DP391" s="426"/>
      <c r="DQ391" s="427"/>
      <c r="DR391" s="428"/>
      <c r="DS391" s="428"/>
      <c r="DT391" s="429"/>
      <c r="DU391" s="429"/>
      <c r="DV391" s="429"/>
      <c r="DW391" s="430"/>
      <c r="DX391" s="429"/>
      <c r="DY391" s="430"/>
      <c r="DZ391" s="429"/>
      <c r="EA391" s="429"/>
      <c r="EB391" s="429"/>
      <c r="EC391" s="430"/>
      <c r="ED391" s="433"/>
      <c r="EE391" s="433"/>
      <c r="EF391" s="625"/>
      <c r="EG391" s="426"/>
      <c r="EH391" s="427"/>
      <c r="EI391" s="428"/>
      <c r="EJ391" s="428"/>
      <c r="EK391" s="429"/>
      <c r="EL391" s="429"/>
      <c r="EM391" s="429"/>
      <c r="EN391" s="430"/>
      <c r="EO391" s="429"/>
      <c r="EP391" s="430"/>
      <c r="EQ391" s="429"/>
      <c r="ER391" s="429"/>
      <c r="ES391" s="429"/>
      <c r="ET391" s="430"/>
      <c r="EU391" s="433"/>
      <c r="EV391" s="433"/>
      <c r="EW391" s="625"/>
      <c r="EX391" s="426"/>
      <c r="EY391" s="427"/>
      <c r="EZ391" s="428"/>
      <c r="FA391" s="428"/>
      <c r="FB391" s="429"/>
      <c r="FC391" s="429"/>
      <c r="FD391" s="429"/>
      <c r="FE391" s="430"/>
      <c r="FF391" s="429"/>
      <c r="FG391" s="430"/>
      <c r="FH391" s="429"/>
      <c r="FI391" s="429"/>
      <c r="FJ391" s="429"/>
      <c r="FK391" s="430"/>
      <c r="FL391" s="433"/>
      <c r="FM391" s="433"/>
      <c r="FN391" s="625"/>
      <c r="FO391" s="426"/>
      <c r="FP391" s="427"/>
      <c r="FQ391" s="428"/>
      <c r="FR391" s="428"/>
      <c r="FS391" s="429"/>
      <c r="FT391" s="429"/>
      <c r="FU391" s="429"/>
      <c r="FV391" s="430"/>
      <c r="FW391" s="429"/>
      <c r="FX391" s="430"/>
      <c r="FY391" s="429"/>
      <c r="FZ391" s="429"/>
      <c r="GA391" s="429"/>
      <c r="GB391" s="430"/>
      <c r="GC391" s="433"/>
      <c r="GD391" s="433"/>
      <c r="GE391" s="625"/>
      <c r="GF391" s="426"/>
      <c r="GG391" s="427"/>
      <c r="GH391" s="428"/>
      <c r="GI391" s="428"/>
      <c r="GJ391" s="429"/>
      <c r="GK391" s="429"/>
      <c r="GL391" s="429"/>
      <c r="GM391" s="430"/>
      <c r="GN391" s="429"/>
      <c r="GO391" s="430"/>
      <c r="GP391" s="429"/>
      <c r="GQ391" s="429"/>
      <c r="GR391" s="429"/>
      <c r="GS391" s="430"/>
      <c r="GT391" s="433"/>
      <c r="GU391" s="433"/>
      <c r="GV391" s="625"/>
      <c r="GW391" s="426"/>
      <c r="GX391" s="427"/>
      <c r="GY391" s="428"/>
      <c r="GZ391" s="428"/>
      <c r="HA391" s="429"/>
      <c r="HB391" s="429"/>
      <c r="HC391" s="429"/>
      <c r="HD391" s="430"/>
      <c r="HE391" s="429"/>
      <c r="HF391" s="430"/>
      <c r="HG391" s="429"/>
      <c r="HH391" s="429"/>
      <c r="HI391" s="429"/>
      <c r="HJ391" s="430"/>
      <c r="HK391" s="433"/>
      <c r="HL391" s="433"/>
      <c r="HM391" s="625"/>
      <c r="HN391" s="426"/>
      <c r="HO391" s="427"/>
      <c r="HP391" s="428"/>
      <c r="HQ391" s="428"/>
      <c r="HR391" s="429"/>
      <c r="HS391" s="429"/>
      <c r="HT391" s="429"/>
      <c r="HU391" s="430"/>
      <c r="HV391" s="429"/>
      <c r="HW391" s="430"/>
      <c r="HX391" s="429"/>
      <c r="HY391" s="429"/>
      <c r="HZ391" s="429"/>
      <c r="IA391" s="430"/>
      <c r="IB391" s="433"/>
      <c r="IC391" s="433"/>
      <c r="ID391" s="625"/>
      <c r="IE391" s="426"/>
      <c r="IF391" s="427"/>
      <c r="IG391" s="428"/>
      <c r="IH391" s="428"/>
      <c r="II391" s="429"/>
      <c r="IJ391" s="429"/>
      <c r="IK391" s="429"/>
      <c r="IL391" s="430"/>
      <c r="IM391" s="429"/>
      <c r="IN391" s="430"/>
      <c r="IO391" s="429"/>
      <c r="IP391" s="429"/>
      <c r="IQ391" s="429"/>
      <c r="IR391" s="430"/>
      <c r="IS391" s="433"/>
      <c r="IT391" s="433"/>
      <c r="IU391" s="625"/>
      <c r="IV391" s="426"/>
      <c r="IW391" s="427"/>
      <c r="IX391" s="428"/>
      <c r="IY391" s="428"/>
      <c r="IZ391" s="429"/>
      <c r="JA391" s="429"/>
      <c r="JB391" s="429"/>
      <c r="JC391" s="430"/>
      <c r="JD391" s="429"/>
      <c r="JE391" s="430"/>
      <c r="JF391" s="429"/>
      <c r="JG391" s="429"/>
      <c r="JH391" s="429"/>
      <c r="JI391" s="430"/>
      <c r="JJ391" s="433"/>
      <c r="JK391" s="433"/>
      <c r="JL391" s="625"/>
      <c r="JM391" s="426"/>
      <c r="JN391" s="427"/>
      <c r="JO391" s="428"/>
      <c r="JP391" s="428"/>
      <c r="JQ391" s="429"/>
      <c r="JR391" s="429"/>
      <c r="JS391" s="429"/>
      <c r="JT391" s="430"/>
      <c r="JU391" s="429"/>
      <c r="JV391" s="430"/>
      <c r="JW391" s="429"/>
      <c r="JX391" s="429"/>
      <c r="JY391" s="429"/>
      <c r="JZ391" s="430"/>
      <c r="KA391" s="433"/>
      <c r="KB391" s="433"/>
      <c r="KC391" s="625"/>
      <c r="KD391" s="426"/>
      <c r="KE391" s="427"/>
      <c r="KF391" s="428"/>
      <c r="KG391" s="428"/>
      <c r="KH391" s="429"/>
      <c r="KI391" s="429"/>
      <c r="KJ391" s="429"/>
      <c r="KK391" s="430"/>
      <c r="KL391" s="429"/>
      <c r="KM391" s="430"/>
      <c r="KN391" s="429"/>
      <c r="KO391" s="429"/>
      <c r="KP391" s="429"/>
      <c r="KQ391" s="430"/>
      <c r="KR391" s="433"/>
      <c r="KS391" s="433"/>
      <c r="KT391" s="625"/>
      <c r="KU391" s="436"/>
    </row>
    <row r="392" ht="15.75" hidden="1" customHeight="1">
      <c r="A392" s="426"/>
      <c r="B392" s="427"/>
      <c r="C392" s="428"/>
      <c r="D392" s="428"/>
      <c r="E392" s="429"/>
      <c r="F392" s="429"/>
      <c r="G392" s="429"/>
      <c r="H392" s="430"/>
      <c r="I392" s="429"/>
      <c r="J392" s="430"/>
      <c r="K392" s="429"/>
      <c r="L392" s="429"/>
      <c r="M392" s="429"/>
      <c r="N392" s="430"/>
      <c r="O392" s="433"/>
      <c r="P392" s="433"/>
      <c r="Q392" s="625"/>
      <c r="R392" s="426"/>
      <c r="S392" s="427"/>
      <c r="T392" s="428"/>
      <c r="U392" s="428"/>
      <c r="V392" s="429"/>
      <c r="W392" s="429"/>
      <c r="X392" s="429"/>
      <c r="Y392" s="430"/>
      <c r="Z392" s="429"/>
      <c r="AA392" s="430"/>
      <c r="AB392" s="429"/>
      <c r="AC392" s="429"/>
      <c r="AD392" s="429"/>
      <c r="AE392" s="430"/>
      <c r="AF392" s="433"/>
      <c r="AG392" s="433"/>
      <c r="AH392" s="625"/>
      <c r="AI392" s="426"/>
      <c r="AJ392" s="427"/>
      <c r="AK392" s="428"/>
      <c r="AL392" s="428"/>
      <c r="AM392" s="429"/>
      <c r="AN392" s="429"/>
      <c r="AO392" s="429"/>
      <c r="AP392" s="430"/>
      <c r="AQ392" s="429"/>
      <c r="AR392" s="430"/>
      <c r="AS392" s="429"/>
      <c r="AT392" s="429"/>
      <c r="AU392" s="429"/>
      <c r="AV392" s="430"/>
      <c r="AW392" s="433"/>
      <c r="AX392" s="433"/>
      <c r="AY392" s="625"/>
      <c r="AZ392" s="426"/>
      <c r="BA392" s="427"/>
      <c r="BB392" s="428"/>
      <c r="BC392" s="428"/>
      <c r="BD392" s="429"/>
      <c r="BE392" s="429"/>
      <c r="BF392" s="429"/>
      <c r="BG392" s="430"/>
      <c r="BH392" s="429"/>
      <c r="BI392" s="430"/>
      <c r="BJ392" s="429"/>
      <c r="BK392" s="429"/>
      <c r="BL392" s="429"/>
      <c r="BM392" s="430"/>
      <c r="BN392" s="433"/>
      <c r="BO392" s="433"/>
      <c r="BP392" s="625"/>
      <c r="BQ392" s="426"/>
      <c r="BR392" s="427"/>
      <c r="BS392" s="428"/>
      <c r="BT392" s="428"/>
      <c r="BU392" s="429"/>
      <c r="BV392" s="429"/>
      <c r="BW392" s="429"/>
      <c r="BX392" s="430"/>
      <c r="BY392" s="429"/>
      <c r="BZ392" s="430"/>
      <c r="CA392" s="429"/>
      <c r="CB392" s="429"/>
      <c r="CC392" s="429"/>
      <c r="CD392" s="430"/>
      <c r="CE392" s="433"/>
      <c r="CF392" s="433"/>
      <c r="CG392" s="625"/>
      <c r="CH392" s="426"/>
      <c r="CI392" s="427"/>
      <c r="CJ392" s="428"/>
      <c r="CK392" s="428"/>
      <c r="CL392" s="429"/>
      <c r="CM392" s="429"/>
      <c r="CN392" s="429"/>
      <c r="CO392" s="430"/>
      <c r="CP392" s="429"/>
      <c r="CQ392" s="430"/>
      <c r="CR392" s="429"/>
      <c r="CS392" s="429"/>
      <c r="CT392" s="429"/>
      <c r="CU392" s="430"/>
      <c r="CV392" s="433"/>
      <c r="CW392" s="433"/>
      <c r="CX392" s="625"/>
      <c r="CY392" s="426"/>
      <c r="CZ392" s="427"/>
      <c r="DA392" s="428"/>
      <c r="DB392" s="428"/>
      <c r="DC392" s="429"/>
      <c r="DD392" s="429"/>
      <c r="DE392" s="429"/>
      <c r="DF392" s="430"/>
      <c r="DG392" s="429"/>
      <c r="DH392" s="430"/>
      <c r="DI392" s="429"/>
      <c r="DJ392" s="429"/>
      <c r="DK392" s="429"/>
      <c r="DL392" s="430"/>
      <c r="DM392" s="433"/>
      <c r="DN392" s="433"/>
      <c r="DO392" s="625"/>
      <c r="DP392" s="426"/>
      <c r="DQ392" s="427"/>
      <c r="DR392" s="428"/>
      <c r="DS392" s="428"/>
      <c r="DT392" s="429"/>
      <c r="DU392" s="429"/>
      <c r="DV392" s="429"/>
      <c r="DW392" s="430"/>
      <c r="DX392" s="429"/>
      <c r="DY392" s="430"/>
      <c r="DZ392" s="429"/>
      <c r="EA392" s="429"/>
      <c r="EB392" s="429"/>
      <c r="EC392" s="430"/>
      <c r="ED392" s="433"/>
      <c r="EE392" s="433"/>
      <c r="EF392" s="625"/>
      <c r="EG392" s="426"/>
      <c r="EH392" s="427"/>
      <c r="EI392" s="428"/>
      <c r="EJ392" s="428"/>
      <c r="EK392" s="429"/>
      <c r="EL392" s="429"/>
      <c r="EM392" s="429"/>
      <c r="EN392" s="430"/>
      <c r="EO392" s="429"/>
      <c r="EP392" s="430"/>
      <c r="EQ392" s="429"/>
      <c r="ER392" s="429"/>
      <c r="ES392" s="429"/>
      <c r="ET392" s="430"/>
      <c r="EU392" s="433"/>
      <c r="EV392" s="433"/>
      <c r="EW392" s="625"/>
      <c r="EX392" s="426"/>
      <c r="EY392" s="427"/>
      <c r="EZ392" s="428"/>
      <c r="FA392" s="428"/>
      <c r="FB392" s="429"/>
      <c r="FC392" s="429"/>
      <c r="FD392" s="429"/>
      <c r="FE392" s="430"/>
      <c r="FF392" s="429"/>
      <c r="FG392" s="430"/>
      <c r="FH392" s="429"/>
      <c r="FI392" s="429"/>
      <c r="FJ392" s="429"/>
      <c r="FK392" s="430"/>
      <c r="FL392" s="433"/>
      <c r="FM392" s="433"/>
      <c r="FN392" s="625"/>
      <c r="FO392" s="426"/>
      <c r="FP392" s="427"/>
      <c r="FQ392" s="428"/>
      <c r="FR392" s="428"/>
      <c r="FS392" s="429"/>
      <c r="FT392" s="429"/>
      <c r="FU392" s="429"/>
      <c r="FV392" s="430"/>
      <c r="FW392" s="429"/>
      <c r="FX392" s="430"/>
      <c r="FY392" s="429"/>
      <c r="FZ392" s="429"/>
      <c r="GA392" s="429"/>
      <c r="GB392" s="430"/>
      <c r="GC392" s="433"/>
      <c r="GD392" s="433"/>
      <c r="GE392" s="625"/>
      <c r="GF392" s="426"/>
      <c r="GG392" s="427"/>
      <c r="GH392" s="428"/>
      <c r="GI392" s="428"/>
      <c r="GJ392" s="429"/>
      <c r="GK392" s="429"/>
      <c r="GL392" s="429"/>
      <c r="GM392" s="430"/>
      <c r="GN392" s="429"/>
      <c r="GO392" s="430"/>
      <c r="GP392" s="429"/>
      <c r="GQ392" s="429"/>
      <c r="GR392" s="429"/>
      <c r="GS392" s="430"/>
      <c r="GT392" s="433"/>
      <c r="GU392" s="433"/>
      <c r="GV392" s="625"/>
      <c r="GW392" s="426"/>
      <c r="GX392" s="427"/>
      <c r="GY392" s="428"/>
      <c r="GZ392" s="428"/>
      <c r="HA392" s="429"/>
      <c r="HB392" s="429"/>
      <c r="HC392" s="429"/>
      <c r="HD392" s="430"/>
      <c r="HE392" s="429"/>
      <c r="HF392" s="430"/>
      <c r="HG392" s="429"/>
      <c r="HH392" s="429"/>
      <c r="HI392" s="429"/>
      <c r="HJ392" s="430"/>
      <c r="HK392" s="433"/>
      <c r="HL392" s="433"/>
      <c r="HM392" s="625"/>
      <c r="HN392" s="426"/>
      <c r="HO392" s="427"/>
      <c r="HP392" s="428"/>
      <c r="HQ392" s="428"/>
      <c r="HR392" s="429"/>
      <c r="HS392" s="429"/>
      <c r="HT392" s="429"/>
      <c r="HU392" s="430"/>
      <c r="HV392" s="429"/>
      <c r="HW392" s="430"/>
      <c r="HX392" s="429"/>
      <c r="HY392" s="429"/>
      <c r="HZ392" s="429"/>
      <c r="IA392" s="430"/>
      <c r="IB392" s="433"/>
      <c r="IC392" s="433"/>
      <c r="ID392" s="625"/>
      <c r="IE392" s="426"/>
      <c r="IF392" s="427"/>
      <c r="IG392" s="428"/>
      <c r="IH392" s="428"/>
      <c r="II392" s="429"/>
      <c r="IJ392" s="429"/>
      <c r="IK392" s="429"/>
      <c r="IL392" s="430"/>
      <c r="IM392" s="429"/>
      <c r="IN392" s="430"/>
      <c r="IO392" s="429"/>
      <c r="IP392" s="429"/>
      <c r="IQ392" s="429"/>
      <c r="IR392" s="430"/>
      <c r="IS392" s="433"/>
      <c r="IT392" s="433"/>
      <c r="IU392" s="625"/>
      <c r="IV392" s="426"/>
      <c r="IW392" s="427"/>
      <c r="IX392" s="428"/>
      <c r="IY392" s="428"/>
      <c r="IZ392" s="429"/>
      <c r="JA392" s="429"/>
      <c r="JB392" s="429"/>
      <c r="JC392" s="430"/>
      <c r="JD392" s="429"/>
      <c r="JE392" s="430"/>
      <c r="JF392" s="429"/>
      <c r="JG392" s="429"/>
      <c r="JH392" s="429"/>
      <c r="JI392" s="430"/>
      <c r="JJ392" s="433"/>
      <c r="JK392" s="433"/>
      <c r="JL392" s="625"/>
      <c r="JM392" s="426"/>
      <c r="JN392" s="427"/>
      <c r="JO392" s="428"/>
      <c r="JP392" s="428"/>
      <c r="JQ392" s="429"/>
      <c r="JR392" s="429"/>
      <c r="JS392" s="429"/>
      <c r="JT392" s="430"/>
      <c r="JU392" s="429"/>
      <c r="JV392" s="430"/>
      <c r="JW392" s="429"/>
      <c r="JX392" s="429"/>
      <c r="JY392" s="429"/>
      <c r="JZ392" s="430"/>
      <c r="KA392" s="433"/>
      <c r="KB392" s="433"/>
      <c r="KC392" s="625"/>
      <c r="KD392" s="426"/>
      <c r="KE392" s="427"/>
      <c r="KF392" s="428"/>
      <c r="KG392" s="428"/>
      <c r="KH392" s="429"/>
      <c r="KI392" s="429"/>
      <c r="KJ392" s="429"/>
      <c r="KK392" s="430"/>
      <c r="KL392" s="429"/>
      <c r="KM392" s="430"/>
      <c r="KN392" s="429"/>
      <c r="KO392" s="429"/>
      <c r="KP392" s="429"/>
      <c r="KQ392" s="430"/>
      <c r="KR392" s="433"/>
      <c r="KS392" s="433"/>
      <c r="KT392" s="625"/>
      <c r="KU392" s="436"/>
    </row>
    <row r="393" ht="15.75" hidden="1" customHeight="1">
      <c r="A393" s="426"/>
      <c r="B393" s="427"/>
      <c r="C393" s="428"/>
      <c r="D393" s="428"/>
      <c r="E393" s="429"/>
      <c r="F393" s="429"/>
      <c r="G393" s="429"/>
      <c r="H393" s="430"/>
      <c r="I393" s="429"/>
      <c r="J393" s="430"/>
      <c r="K393" s="429"/>
      <c r="L393" s="429"/>
      <c r="M393" s="429"/>
      <c r="N393" s="430"/>
      <c r="O393" s="433"/>
      <c r="P393" s="433"/>
      <c r="Q393" s="625"/>
      <c r="R393" s="426"/>
      <c r="S393" s="427"/>
      <c r="T393" s="428"/>
      <c r="U393" s="428"/>
      <c r="V393" s="429"/>
      <c r="W393" s="429"/>
      <c r="X393" s="429"/>
      <c r="Y393" s="430"/>
      <c r="Z393" s="429"/>
      <c r="AA393" s="430"/>
      <c r="AB393" s="429"/>
      <c r="AC393" s="429"/>
      <c r="AD393" s="429"/>
      <c r="AE393" s="430"/>
      <c r="AF393" s="433"/>
      <c r="AG393" s="433"/>
      <c r="AH393" s="625"/>
      <c r="AI393" s="426"/>
      <c r="AJ393" s="427"/>
      <c r="AK393" s="428"/>
      <c r="AL393" s="428"/>
      <c r="AM393" s="429"/>
      <c r="AN393" s="429"/>
      <c r="AO393" s="429"/>
      <c r="AP393" s="430"/>
      <c r="AQ393" s="429"/>
      <c r="AR393" s="430"/>
      <c r="AS393" s="429"/>
      <c r="AT393" s="429"/>
      <c r="AU393" s="429"/>
      <c r="AV393" s="430"/>
      <c r="AW393" s="433"/>
      <c r="AX393" s="433"/>
      <c r="AY393" s="625"/>
      <c r="AZ393" s="426"/>
      <c r="BA393" s="427"/>
      <c r="BB393" s="428"/>
      <c r="BC393" s="428"/>
      <c r="BD393" s="429"/>
      <c r="BE393" s="429"/>
      <c r="BF393" s="429"/>
      <c r="BG393" s="430"/>
      <c r="BH393" s="429"/>
      <c r="BI393" s="430"/>
      <c r="BJ393" s="429"/>
      <c r="BK393" s="429"/>
      <c r="BL393" s="429"/>
      <c r="BM393" s="430"/>
      <c r="BN393" s="433"/>
      <c r="BO393" s="433"/>
      <c r="BP393" s="625"/>
      <c r="BQ393" s="426"/>
      <c r="BR393" s="427"/>
      <c r="BS393" s="428"/>
      <c r="BT393" s="428"/>
      <c r="BU393" s="429"/>
      <c r="BV393" s="429"/>
      <c r="BW393" s="429"/>
      <c r="BX393" s="430"/>
      <c r="BY393" s="429"/>
      <c r="BZ393" s="430"/>
      <c r="CA393" s="429"/>
      <c r="CB393" s="429"/>
      <c r="CC393" s="429"/>
      <c r="CD393" s="430"/>
      <c r="CE393" s="433"/>
      <c r="CF393" s="433"/>
      <c r="CG393" s="625"/>
      <c r="CH393" s="426"/>
      <c r="CI393" s="427"/>
      <c r="CJ393" s="428"/>
      <c r="CK393" s="428"/>
      <c r="CL393" s="429"/>
      <c r="CM393" s="429"/>
      <c r="CN393" s="429"/>
      <c r="CO393" s="430"/>
      <c r="CP393" s="429"/>
      <c r="CQ393" s="430"/>
      <c r="CR393" s="429"/>
      <c r="CS393" s="429"/>
      <c r="CT393" s="429"/>
      <c r="CU393" s="430"/>
      <c r="CV393" s="433"/>
      <c r="CW393" s="433"/>
      <c r="CX393" s="625"/>
      <c r="CY393" s="426"/>
      <c r="CZ393" s="427"/>
      <c r="DA393" s="428"/>
      <c r="DB393" s="428"/>
      <c r="DC393" s="429"/>
      <c r="DD393" s="429"/>
      <c r="DE393" s="429"/>
      <c r="DF393" s="430"/>
      <c r="DG393" s="429"/>
      <c r="DH393" s="430"/>
      <c r="DI393" s="429"/>
      <c r="DJ393" s="429"/>
      <c r="DK393" s="429"/>
      <c r="DL393" s="430"/>
      <c r="DM393" s="433"/>
      <c r="DN393" s="433"/>
      <c r="DO393" s="625"/>
      <c r="DP393" s="426"/>
      <c r="DQ393" s="427"/>
      <c r="DR393" s="428"/>
      <c r="DS393" s="428"/>
      <c r="DT393" s="429"/>
      <c r="DU393" s="429"/>
      <c r="DV393" s="429"/>
      <c r="DW393" s="430"/>
      <c r="DX393" s="429"/>
      <c r="DY393" s="430"/>
      <c r="DZ393" s="429"/>
      <c r="EA393" s="429"/>
      <c r="EB393" s="429"/>
      <c r="EC393" s="430"/>
      <c r="ED393" s="433"/>
      <c r="EE393" s="433"/>
      <c r="EF393" s="625"/>
      <c r="EG393" s="426"/>
      <c r="EH393" s="427"/>
      <c r="EI393" s="428"/>
      <c r="EJ393" s="428"/>
      <c r="EK393" s="429"/>
      <c r="EL393" s="429"/>
      <c r="EM393" s="429"/>
      <c r="EN393" s="430"/>
      <c r="EO393" s="429"/>
      <c r="EP393" s="430"/>
      <c r="EQ393" s="429"/>
      <c r="ER393" s="429"/>
      <c r="ES393" s="429"/>
      <c r="ET393" s="430"/>
      <c r="EU393" s="433"/>
      <c r="EV393" s="433"/>
      <c r="EW393" s="625"/>
      <c r="EX393" s="426"/>
      <c r="EY393" s="427"/>
      <c r="EZ393" s="428"/>
      <c r="FA393" s="428"/>
      <c r="FB393" s="429"/>
      <c r="FC393" s="429"/>
      <c r="FD393" s="429"/>
      <c r="FE393" s="430"/>
      <c r="FF393" s="429"/>
      <c r="FG393" s="430"/>
      <c r="FH393" s="429"/>
      <c r="FI393" s="429"/>
      <c r="FJ393" s="429"/>
      <c r="FK393" s="430"/>
      <c r="FL393" s="433"/>
      <c r="FM393" s="433"/>
      <c r="FN393" s="625"/>
      <c r="FO393" s="426"/>
      <c r="FP393" s="427"/>
      <c r="FQ393" s="428"/>
      <c r="FR393" s="428"/>
      <c r="FS393" s="429"/>
      <c r="FT393" s="429"/>
      <c r="FU393" s="429"/>
      <c r="FV393" s="430"/>
      <c r="FW393" s="429"/>
      <c r="FX393" s="430"/>
      <c r="FY393" s="429"/>
      <c r="FZ393" s="429"/>
      <c r="GA393" s="429"/>
      <c r="GB393" s="430"/>
      <c r="GC393" s="433"/>
      <c r="GD393" s="433"/>
      <c r="GE393" s="625"/>
      <c r="GF393" s="426"/>
      <c r="GG393" s="427"/>
      <c r="GH393" s="428"/>
      <c r="GI393" s="428"/>
      <c r="GJ393" s="429"/>
      <c r="GK393" s="429"/>
      <c r="GL393" s="429"/>
      <c r="GM393" s="430"/>
      <c r="GN393" s="429"/>
      <c r="GO393" s="430"/>
      <c r="GP393" s="429"/>
      <c r="GQ393" s="429"/>
      <c r="GR393" s="429"/>
      <c r="GS393" s="430"/>
      <c r="GT393" s="433"/>
      <c r="GU393" s="433"/>
      <c r="GV393" s="625"/>
      <c r="GW393" s="426"/>
      <c r="GX393" s="427"/>
      <c r="GY393" s="428"/>
      <c r="GZ393" s="428"/>
      <c r="HA393" s="429"/>
      <c r="HB393" s="429"/>
      <c r="HC393" s="429"/>
      <c r="HD393" s="430"/>
      <c r="HE393" s="429"/>
      <c r="HF393" s="430"/>
      <c r="HG393" s="429"/>
      <c r="HH393" s="429"/>
      <c r="HI393" s="429"/>
      <c r="HJ393" s="430"/>
      <c r="HK393" s="433"/>
      <c r="HL393" s="433"/>
      <c r="HM393" s="625"/>
      <c r="HN393" s="426"/>
      <c r="HO393" s="427"/>
      <c r="HP393" s="428"/>
      <c r="HQ393" s="428"/>
      <c r="HR393" s="429"/>
      <c r="HS393" s="429"/>
      <c r="HT393" s="429"/>
      <c r="HU393" s="430"/>
      <c r="HV393" s="429"/>
      <c r="HW393" s="430"/>
      <c r="HX393" s="429"/>
      <c r="HY393" s="429"/>
      <c r="HZ393" s="429"/>
      <c r="IA393" s="430"/>
      <c r="IB393" s="433"/>
      <c r="IC393" s="433"/>
      <c r="ID393" s="625"/>
      <c r="IE393" s="426"/>
      <c r="IF393" s="427"/>
      <c r="IG393" s="428"/>
      <c r="IH393" s="428"/>
      <c r="II393" s="429"/>
      <c r="IJ393" s="429"/>
      <c r="IK393" s="429"/>
      <c r="IL393" s="430"/>
      <c r="IM393" s="429"/>
      <c r="IN393" s="430"/>
      <c r="IO393" s="429"/>
      <c r="IP393" s="429"/>
      <c r="IQ393" s="429"/>
      <c r="IR393" s="430"/>
      <c r="IS393" s="433"/>
      <c r="IT393" s="433"/>
      <c r="IU393" s="625"/>
      <c r="IV393" s="426"/>
      <c r="IW393" s="427"/>
      <c r="IX393" s="428"/>
      <c r="IY393" s="428"/>
      <c r="IZ393" s="429"/>
      <c r="JA393" s="429"/>
      <c r="JB393" s="429"/>
      <c r="JC393" s="430"/>
      <c r="JD393" s="429"/>
      <c r="JE393" s="430"/>
      <c r="JF393" s="429"/>
      <c r="JG393" s="429"/>
      <c r="JH393" s="429"/>
      <c r="JI393" s="430"/>
      <c r="JJ393" s="433"/>
      <c r="JK393" s="433"/>
      <c r="JL393" s="625"/>
      <c r="JM393" s="426"/>
      <c r="JN393" s="427"/>
      <c r="JO393" s="428"/>
      <c r="JP393" s="428"/>
      <c r="JQ393" s="429"/>
      <c r="JR393" s="429"/>
      <c r="JS393" s="429"/>
      <c r="JT393" s="430"/>
      <c r="JU393" s="429"/>
      <c r="JV393" s="430"/>
      <c r="JW393" s="429"/>
      <c r="JX393" s="429"/>
      <c r="JY393" s="429"/>
      <c r="JZ393" s="430"/>
      <c r="KA393" s="433"/>
      <c r="KB393" s="433"/>
      <c r="KC393" s="625"/>
      <c r="KD393" s="426"/>
      <c r="KE393" s="427"/>
      <c r="KF393" s="428"/>
      <c r="KG393" s="428"/>
      <c r="KH393" s="429"/>
      <c r="KI393" s="429"/>
      <c r="KJ393" s="429"/>
      <c r="KK393" s="430"/>
      <c r="KL393" s="429"/>
      <c r="KM393" s="430"/>
      <c r="KN393" s="429"/>
      <c r="KO393" s="429"/>
      <c r="KP393" s="429"/>
      <c r="KQ393" s="430"/>
      <c r="KR393" s="433"/>
      <c r="KS393" s="433"/>
      <c r="KT393" s="625"/>
      <c r="KU393" s="436"/>
    </row>
    <row r="394" ht="15.75" hidden="1" customHeight="1">
      <c r="A394" s="426"/>
      <c r="B394" s="427"/>
      <c r="C394" s="428"/>
      <c r="D394" s="428"/>
      <c r="E394" s="429"/>
      <c r="F394" s="429"/>
      <c r="G394" s="429"/>
      <c r="H394" s="430"/>
      <c r="I394" s="429"/>
      <c r="J394" s="430"/>
      <c r="K394" s="429"/>
      <c r="L394" s="429"/>
      <c r="M394" s="429"/>
      <c r="N394" s="430"/>
      <c r="O394" s="433"/>
      <c r="P394" s="433"/>
      <c r="Q394" s="625"/>
      <c r="R394" s="426"/>
      <c r="S394" s="427"/>
      <c r="T394" s="428"/>
      <c r="U394" s="428"/>
      <c r="V394" s="429"/>
      <c r="W394" s="429"/>
      <c r="X394" s="429"/>
      <c r="Y394" s="430"/>
      <c r="Z394" s="429"/>
      <c r="AA394" s="430"/>
      <c r="AB394" s="429"/>
      <c r="AC394" s="429"/>
      <c r="AD394" s="429"/>
      <c r="AE394" s="430"/>
      <c r="AF394" s="433"/>
      <c r="AG394" s="433"/>
      <c r="AH394" s="625"/>
      <c r="AI394" s="426"/>
      <c r="AJ394" s="427"/>
      <c r="AK394" s="428"/>
      <c r="AL394" s="428"/>
      <c r="AM394" s="429"/>
      <c r="AN394" s="429"/>
      <c r="AO394" s="429"/>
      <c r="AP394" s="430"/>
      <c r="AQ394" s="429"/>
      <c r="AR394" s="430"/>
      <c r="AS394" s="429"/>
      <c r="AT394" s="429"/>
      <c r="AU394" s="429"/>
      <c r="AV394" s="430"/>
      <c r="AW394" s="433"/>
      <c r="AX394" s="433"/>
      <c r="AY394" s="625"/>
      <c r="AZ394" s="426"/>
      <c r="BA394" s="427"/>
      <c r="BB394" s="428"/>
      <c r="BC394" s="428"/>
      <c r="BD394" s="429"/>
      <c r="BE394" s="429"/>
      <c r="BF394" s="429"/>
      <c r="BG394" s="430"/>
      <c r="BH394" s="429"/>
      <c r="BI394" s="430"/>
      <c r="BJ394" s="429"/>
      <c r="BK394" s="429"/>
      <c r="BL394" s="429"/>
      <c r="BM394" s="430"/>
      <c r="BN394" s="433"/>
      <c r="BO394" s="433"/>
      <c r="BP394" s="625"/>
      <c r="BQ394" s="426"/>
      <c r="BR394" s="427"/>
      <c r="BS394" s="428"/>
      <c r="BT394" s="428"/>
      <c r="BU394" s="429"/>
      <c r="BV394" s="429"/>
      <c r="BW394" s="429"/>
      <c r="BX394" s="430"/>
      <c r="BY394" s="429"/>
      <c r="BZ394" s="430"/>
      <c r="CA394" s="429"/>
      <c r="CB394" s="429"/>
      <c r="CC394" s="429"/>
      <c r="CD394" s="430"/>
      <c r="CE394" s="433"/>
      <c r="CF394" s="433"/>
      <c r="CG394" s="625"/>
      <c r="CH394" s="426"/>
      <c r="CI394" s="427"/>
      <c r="CJ394" s="428"/>
      <c r="CK394" s="428"/>
      <c r="CL394" s="429"/>
      <c r="CM394" s="429"/>
      <c r="CN394" s="429"/>
      <c r="CO394" s="430"/>
      <c r="CP394" s="429"/>
      <c r="CQ394" s="430"/>
      <c r="CR394" s="429"/>
      <c r="CS394" s="429"/>
      <c r="CT394" s="429"/>
      <c r="CU394" s="430"/>
      <c r="CV394" s="433"/>
      <c r="CW394" s="433"/>
      <c r="CX394" s="625"/>
      <c r="CY394" s="426"/>
      <c r="CZ394" s="427"/>
      <c r="DA394" s="428"/>
      <c r="DB394" s="428"/>
      <c r="DC394" s="429"/>
      <c r="DD394" s="429"/>
      <c r="DE394" s="429"/>
      <c r="DF394" s="430"/>
      <c r="DG394" s="429"/>
      <c r="DH394" s="430"/>
      <c r="DI394" s="429"/>
      <c r="DJ394" s="429"/>
      <c r="DK394" s="429"/>
      <c r="DL394" s="430"/>
      <c r="DM394" s="433"/>
      <c r="DN394" s="433"/>
      <c r="DO394" s="625"/>
      <c r="DP394" s="426"/>
      <c r="DQ394" s="427"/>
      <c r="DR394" s="428"/>
      <c r="DS394" s="428"/>
      <c r="DT394" s="429"/>
      <c r="DU394" s="429"/>
      <c r="DV394" s="429"/>
      <c r="DW394" s="430"/>
      <c r="DX394" s="429"/>
      <c r="DY394" s="430"/>
      <c r="DZ394" s="429"/>
      <c r="EA394" s="429"/>
      <c r="EB394" s="429"/>
      <c r="EC394" s="430"/>
      <c r="ED394" s="433"/>
      <c r="EE394" s="433"/>
      <c r="EF394" s="625"/>
      <c r="EG394" s="426"/>
      <c r="EH394" s="427"/>
      <c r="EI394" s="428"/>
      <c r="EJ394" s="428"/>
      <c r="EK394" s="429"/>
      <c r="EL394" s="429"/>
      <c r="EM394" s="429"/>
      <c r="EN394" s="430"/>
      <c r="EO394" s="429"/>
      <c r="EP394" s="430"/>
      <c r="EQ394" s="429"/>
      <c r="ER394" s="429"/>
      <c r="ES394" s="429"/>
      <c r="ET394" s="430"/>
      <c r="EU394" s="433"/>
      <c r="EV394" s="433"/>
      <c r="EW394" s="625"/>
      <c r="EX394" s="426"/>
      <c r="EY394" s="427"/>
      <c r="EZ394" s="428"/>
      <c r="FA394" s="428"/>
      <c r="FB394" s="429"/>
      <c r="FC394" s="429"/>
      <c r="FD394" s="429"/>
      <c r="FE394" s="430"/>
      <c r="FF394" s="429"/>
      <c r="FG394" s="430"/>
      <c r="FH394" s="429"/>
      <c r="FI394" s="429"/>
      <c r="FJ394" s="429"/>
      <c r="FK394" s="430"/>
      <c r="FL394" s="433"/>
      <c r="FM394" s="433"/>
      <c r="FN394" s="625"/>
      <c r="FO394" s="426"/>
      <c r="FP394" s="427"/>
      <c r="FQ394" s="428"/>
      <c r="FR394" s="428"/>
      <c r="FS394" s="429"/>
      <c r="FT394" s="429"/>
      <c r="FU394" s="429"/>
      <c r="FV394" s="430"/>
      <c r="FW394" s="429"/>
      <c r="FX394" s="430"/>
      <c r="FY394" s="429"/>
      <c r="FZ394" s="429"/>
      <c r="GA394" s="429"/>
      <c r="GB394" s="430"/>
      <c r="GC394" s="433"/>
      <c r="GD394" s="433"/>
      <c r="GE394" s="625"/>
      <c r="GF394" s="426"/>
      <c r="GG394" s="427"/>
      <c r="GH394" s="428"/>
      <c r="GI394" s="428"/>
      <c r="GJ394" s="429"/>
      <c r="GK394" s="429"/>
      <c r="GL394" s="429"/>
      <c r="GM394" s="430"/>
      <c r="GN394" s="429"/>
      <c r="GO394" s="430"/>
      <c r="GP394" s="429"/>
      <c r="GQ394" s="429"/>
      <c r="GR394" s="429"/>
      <c r="GS394" s="430"/>
      <c r="GT394" s="433"/>
      <c r="GU394" s="433"/>
      <c r="GV394" s="625"/>
      <c r="GW394" s="426"/>
      <c r="GX394" s="427"/>
      <c r="GY394" s="428"/>
      <c r="GZ394" s="428"/>
      <c r="HA394" s="429"/>
      <c r="HB394" s="429"/>
      <c r="HC394" s="429"/>
      <c r="HD394" s="430"/>
      <c r="HE394" s="429"/>
      <c r="HF394" s="430"/>
      <c r="HG394" s="429"/>
      <c r="HH394" s="429"/>
      <c r="HI394" s="429"/>
      <c r="HJ394" s="430"/>
      <c r="HK394" s="433"/>
      <c r="HL394" s="433"/>
      <c r="HM394" s="625"/>
      <c r="HN394" s="426"/>
      <c r="HO394" s="427"/>
      <c r="HP394" s="428"/>
      <c r="HQ394" s="428"/>
      <c r="HR394" s="429"/>
      <c r="HS394" s="429"/>
      <c r="HT394" s="429"/>
      <c r="HU394" s="430"/>
      <c r="HV394" s="429"/>
      <c r="HW394" s="430"/>
      <c r="HX394" s="429"/>
      <c r="HY394" s="429"/>
      <c r="HZ394" s="429"/>
      <c r="IA394" s="430"/>
      <c r="IB394" s="433"/>
      <c r="IC394" s="433"/>
      <c r="ID394" s="625"/>
      <c r="IE394" s="426"/>
      <c r="IF394" s="427"/>
      <c r="IG394" s="428"/>
      <c r="IH394" s="428"/>
      <c r="II394" s="429"/>
      <c r="IJ394" s="429"/>
      <c r="IK394" s="429"/>
      <c r="IL394" s="430"/>
      <c r="IM394" s="429"/>
      <c r="IN394" s="430"/>
      <c r="IO394" s="429"/>
      <c r="IP394" s="429"/>
      <c r="IQ394" s="429"/>
      <c r="IR394" s="430"/>
      <c r="IS394" s="433"/>
      <c r="IT394" s="433"/>
      <c r="IU394" s="625"/>
      <c r="IV394" s="426"/>
      <c r="IW394" s="427"/>
      <c r="IX394" s="428"/>
      <c r="IY394" s="428"/>
      <c r="IZ394" s="429"/>
      <c r="JA394" s="429"/>
      <c r="JB394" s="429"/>
      <c r="JC394" s="430"/>
      <c r="JD394" s="429"/>
      <c r="JE394" s="430"/>
      <c r="JF394" s="429"/>
      <c r="JG394" s="429"/>
      <c r="JH394" s="429"/>
      <c r="JI394" s="430"/>
      <c r="JJ394" s="433"/>
      <c r="JK394" s="433"/>
      <c r="JL394" s="625"/>
      <c r="JM394" s="426"/>
      <c r="JN394" s="427"/>
      <c r="JO394" s="428"/>
      <c r="JP394" s="428"/>
      <c r="JQ394" s="429"/>
      <c r="JR394" s="429"/>
      <c r="JS394" s="429"/>
      <c r="JT394" s="430"/>
      <c r="JU394" s="429"/>
      <c r="JV394" s="430"/>
      <c r="JW394" s="429"/>
      <c r="JX394" s="429"/>
      <c r="JY394" s="429"/>
      <c r="JZ394" s="430"/>
      <c r="KA394" s="433"/>
      <c r="KB394" s="433"/>
      <c r="KC394" s="625"/>
      <c r="KD394" s="426"/>
      <c r="KE394" s="427"/>
      <c r="KF394" s="428"/>
      <c r="KG394" s="428"/>
      <c r="KH394" s="429"/>
      <c r="KI394" s="429"/>
      <c r="KJ394" s="429"/>
      <c r="KK394" s="430"/>
      <c r="KL394" s="429"/>
      <c r="KM394" s="430"/>
      <c r="KN394" s="429"/>
      <c r="KO394" s="429"/>
      <c r="KP394" s="429"/>
      <c r="KQ394" s="430"/>
      <c r="KR394" s="433"/>
      <c r="KS394" s="433"/>
      <c r="KT394" s="625"/>
      <c r="KU394" s="436"/>
    </row>
    <row r="395" ht="15.75" hidden="1" customHeight="1">
      <c r="A395" s="426"/>
      <c r="B395" s="427"/>
      <c r="C395" s="428"/>
      <c r="D395" s="428"/>
      <c r="E395" s="429"/>
      <c r="F395" s="429"/>
      <c r="G395" s="429"/>
      <c r="H395" s="430"/>
      <c r="I395" s="429"/>
      <c r="J395" s="430"/>
      <c r="K395" s="429"/>
      <c r="L395" s="429"/>
      <c r="M395" s="429"/>
      <c r="N395" s="430"/>
      <c r="O395" s="433"/>
      <c r="P395" s="433"/>
      <c r="Q395" s="625"/>
      <c r="R395" s="426"/>
      <c r="S395" s="427"/>
      <c r="T395" s="428"/>
      <c r="U395" s="428"/>
      <c r="V395" s="429"/>
      <c r="W395" s="429"/>
      <c r="X395" s="429"/>
      <c r="Y395" s="430"/>
      <c r="Z395" s="429"/>
      <c r="AA395" s="430"/>
      <c r="AB395" s="429"/>
      <c r="AC395" s="429"/>
      <c r="AD395" s="429"/>
      <c r="AE395" s="430"/>
      <c r="AF395" s="433"/>
      <c r="AG395" s="433"/>
      <c r="AH395" s="625"/>
      <c r="AI395" s="426"/>
      <c r="AJ395" s="427"/>
      <c r="AK395" s="428"/>
      <c r="AL395" s="428"/>
      <c r="AM395" s="429"/>
      <c r="AN395" s="429"/>
      <c r="AO395" s="429"/>
      <c r="AP395" s="430"/>
      <c r="AQ395" s="429"/>
      <c r="AR395" s="430"/>
      <c r="AS395" s="429"/>
      <c r="AT395" s="429"/>
      <c r="AU395" s="429"/>
      <c r="AV395" s="430"/>
      <c r="AW395" s="433"/>
      <c r="AX395" s="433"/>
      <c r="AY395" s="625"/>
      <c r="AZ395" s="426"/>
      <c r="BA395" s="427"/>
      <c r="BB395" s="428"/>
      <c r="BC395" s="428"/>
      <c r="BD395" s="429"/>
      <c r="BE395" s="429"/>
      <c r="BF395" s="429"/>
      <c r="BG395" s="430"/>
      <c r="BH395" s="429"/>
      <c r="BI395" s="430"/>
      <c r="BJ395" s="429"/>
      <c r="BK395" s="429"/>
      <c r="BL395" s="429"/>
      <c r="BM395" s="430"/>
      <c r="BN395" s="433"/>
      <c r="BO395" s="433"/>
      <c r="BP395" s="625"/>
      <c r="BQ395" s="426"/>
      <c r="BR395" s="427"/>
      <c r="BS395" s="428"/>
      <c r="BT395" s="428"/>
      <c r="BU395" s="429"/>
      <c r="BV395" s="429"/>
      <c r="BW395" s="429"/>
      <c r="BX395" s="430"/>
      <c r="BY395" s="429"/>
      <c r="BZ395" s="430"/>
      <c r="CA395" s="429"/>
      <c r="CB395" s="429"/>
      <c r="CC395" s="429"/>
      <c r="CD395" s="430"/>
      <c r="CE395" s="433"/>
      <c r="CF395" s="433"/>
      <c r="CG395" s="625"/>
      <c r="CH395" s="426"/>
      <c r="CI395" s="427"/>
      <c r="CJ395" s="428"/>
      <c r="CK395" s="428"/>
      <c r="CL395" s="429"/>
      <c r="CM395" s="429"/>
      <c r="CN395" s="429"/>
      <c r="CO395" s="430"/>
      <c r="CP395" s="429"/>
      <c r="CQ395" s="430"/>
      <c r="CR395" s="429"/>
      <c r="CS395" s="429"/>
      <c r="CT395" s="429"/>
      <c r="CU395" s="430"/>
      <c r="CV395" s="433"/>
      <c r="CW395" s="433"/>
      <c r="CX395" s="625"/>
      <c r="CY395" s="426"/>
      <c r="CZ395" s="427"/>
      <c r="DA395" s="428"/>
      <c r="DB395" s="428"/>
      <c r="DC395" s="429"/>
      <c r="DD395" s="429"/>
      <c r="DE395" s="429"/>
      <c r="DF395" s="430"/>
      <c r="DG395" s="429"/>
      <c r="DH395" s="430"/>
      <c r="DI395" s="429"/>
      <c r="DJ395" s="429"/>
      <c r="DK395" s="429"/>
      <c r="DL395" s="430"/>
      <c r="DM395" s="433"/>
      <c r="DN395" s="433"/>
      <c r="DO395" s="625"/>
      <c r="DP395" s="426"/>
      <c r="DQ395" s="427"/>
      <c r="DR395" s="428"/>
      <c r="DS395" s="428"/>
      <c r="DT395" s="429"/>
      <c r="DU395" s="429"/>
      <c r="DV395" s="429"/>
      <c r="DW395" s="430"/>
      <c r="DX395" s="429"/>
      <c r="DY395" s="430"/>
      <c r="DZ395" s="429"/>
      <c r="EA395" s="429"/>
      <c r="EB395" s="429"/>
      <c r="EC395" s="430"/>
      <c r="ED395" s="433"/>
      <c r="EE395" s="433"/>
      <c r="EF395" s="625"/>
      <c r="EG395" s="426"/>
      <c r="EH395" s="427"/>
      <c r="EI395" s="428"/>
      <c r="EJ395" s="428"/>
      <c r="EK395" s="429"/>
      <c r="EL395" s="429"/>
      <c r="EM395" s="429"/>
      <c r="EN395" s="430"/>
      <c r="EO395" s="429"/>
      <c r="EP395" s="430"/>
      <c r="EQ395" s="429"/>
      <c r="ER395" s="429"/>
      <c r="ES395" s="429"/>
      <c r="ET395" s="430"/>
      <c r="EU395" s="433"/>
      <c r="EV395" s="433"/>
      <c r="EW395" s="625"/>
      <c r="EX395" s="426"/>
      <c r="EY395" s="427"/>
      <c r="EZ395" s="428"/>
      <c r="FA395" s="428"/>
      <c r="FB395" s="429"/>
      <c r="FC395" s="429"/>
      <c r="FD395" s="429"/>
      <c r="FE395" s="430"/>
      <c r="FF395" s="429"/>
      <c r="FG395" s="430"/>
      <c r="FH395" s="429"/>
      <c r="FI395" s="429"/>
      <c r="FJ395" s="429"/>
      <c r="FK395" s="430"/>
      <c r="FL395" s="433"/>
      <c r="FM395" s="433"/>
      <c r="FN395" s="625"/>
      <c r="FO395" s="426"/>
      <c r="FP395" s="427"/>
      <c r="FQ395" s="428"/>
      <c r="FR395" s="428"/>
      <c r="FS395" s="429"/>
      <c r="FT395" s="429"/>
      <c r="FU395" s="429"/>
      <c r="FV395" s="430"/>
      <c r="FW395" s="429"/>
      <c r="FX395" s="430"/>
      <c r="FY395" s="429"/>
      <c r="FZ395" s="429"/>
      <c r="GA395" s="429"/>
      <c r="GB395" s="430"/>
      <c r="GC395" s="433"/>
      <c r="GD395" s="433"/>
      <c r="GE395" s="625"/>
      <c r="GF395" s="426"/>
      <c r="GG395" s="427"/>
      <c r="GH395" s="428"/>
      <c r="GI395" s="428"/>
      <c r="GJ395" s="429"/>
      <c r="GK395" s="429"/>
      <c r="GL395" s="429"/>
      <c r="GM395" s="430"/>
      <c r="GN395" s="429"/>
      <c r="GO395" s="430"/>
      <c r="GP395" s="429"/>
      <c r="GQ395" s="429"/>
      <c r="GR395" s="429"/>
      <c r="GS395" s="430"/>
      <c r="GT395" s="433"/>
      <c r="GU395" s="433"/>
      <c r="GV395" s="625"/>
      <c r="GW395" s="426"/>
      <c r="GX395" s="427"/>
      <c r="GY395" s="428"/>
      <c r="GZ395" s="428"/>
      <c r="HA395" s="429"/>
      <c r="HB395" s="429"/>
      <c r="HC395" s="429"/>
      <c r="HD395" s="430"/>
      <c r="HE395" s="429"/>
      <c r="HF395" s="430"/>
      <c r="HG395" s="429"/>
      <c r="HH395" s="429"/>
      <c r="HI395" s="429"/>
      <c r="HJ395" s="430"/>
      <c r="HK395" s="433"/>
      <c r="HL395" s="433"/>
      <c r="HM395" s="625"/>
      <c r="HN395" s="426"/>
      <c r="HO395" s="427"/>
      <c r="HP395" s="428"/>
      <c r="HQ395" s="428"/>
      <c r="HR395" s="429"/>
      <c r="HS395" s="429"/>
      <c r="HT395" s="429"/>
      <c r="HU395" s="430"/>
      <c r="HV395" s="429"/>
      <c r="HW395" s="430"/>
      <c r="HX395" s="429"/>
      <c r="HY395" s="429"/>
      <c r="HZ395" s="429"/>
      <c r="IA395" s="430"/>
      <c r="IB395" s="433"/>
      <c r="IC395" s="433"/>
      <c r="ID395" s="625"/>
      <c r="IE395" s="426"/>
      <c r="IF395" s="427"/>
      <c r="IG395" s="428"/>
      <c r="IH395" s="428"/>
      <c r="II395" s="429"/>
      <c r="IJ395" s="429"/>
      <c r="IK395" s="429"/>
      <c r="IL395" s="430"/>
      <c r="IM395" s="429"/>
      <c r="IN395" s="430"/>
      <c r="IO395" s="429"/>
      <c r="IP395" s="429"/>
      <c r="IQ395" s="429"/>
      <c r="IR395" s="430"/>
      <c r="IS395" s="433"/>
      <c r="IT395" s="433"/>
      <c r="IU395" s="625"/>
      <c r="IV395" s="426"/>
      <c r="IW395" s="427"/>
      <c r="IX395" s="428"/>
      <c r="IY395" s="428"/>
      <c r="IZ395" s="429"/>
      <c r="JA395" s="429"/>
      <c r="JB395" s="429"/>
      <c r="JC395" s="430"/>
      <c r="JD395" s="429"/>
      <c r="JE395" s="430"/>
      <c r="JF395" s="429"/>
      <c r="JG395" s="429"/>
      <c r="JH395" s="429"/>
      <c r="JI395" s="430"/>
      <c r="JJ395" s="433"/>
      <c r="JK395" s="433"/>
      <c r="JL395" s="625"/>
      <c r="JM395" s="426"/>
      <c r="JN395" s="427"/>
      <c r="JO395" s="428"/>
      <c r="JP395" s="428"/>
      <c r="JQ395" s="429"/>
      <c r="JR395" s="429"/>
      <c r="JS395" s="429"/>
      <c r="JT395" s="430"/>
      <c r="JU395" s="429"/>
      <c r="JV395" s="430"/>
      <c r="JW395" s="429"/>
      <c r="JX395" s="429"/>
      <c r="JY395" s="429"/>
      <c r="JZ395" s="430"/>
      <c r="KA395" s="433"/>
      <c r="KB395" s="433"/>
      <c r="KC395" s="625"/>
      <c r="KD395" s="426"/>
      <c r="KE395" s="427"/>
      <c r="KF395" s="428"/>
      <c r="KG395" s="428"/>
      <c r="KH395" s="429"/>
      <c r="KI395" s="429"/>
      <c r="KJ395" s="429"/>
      <c r="KK395" s="430"/>
      <c r="KL395" s="429"/>
      <c r="KM395" s="430"/>
      <c r="KN395" s="429"/>
      <c r="KO395" s="429"/>
      <c r="KP395" s="429"/>
      <c r="KQ395" s="430"/>
      <c r="KR395" s="433"/>
      <c r="KS395" s="433"/>
      <c r="KT395" s="625"/>
      <c r="KU395" s="436"/>
    </row>
    <row r="396" ht="15.75" hidden="1" customHeight="1">
      <c r="A396" s="426"/>
      <c r="B396" s="427"/>
      <c r="C396" s="428"/>
      <c r="D396" s="428"/>
      <c r="E396" s="429"/>
      <c r="F396" s="429"/>
      <c r="G396" s="429"/>
      <c r="H396" s="430"/>
      <c r="I396" s="429"/>
      <c r="J396" s="430"/>
      <c r="K396" s="429"/>
      <c r="L396" s="429"/>
      <c r="M396" s="429"/>
      <c r="N396" s="430"/>
      <c r="O396" s="433"/>
      <c r="P396" s="433"/>
      <c r="Q396" s="625"/>
      <c r="R396" s="426"/>
      <c r="S396" s="427"/>
      <c r="T396" s="428"/>
      <c r="U396" s="428"/>
      <c r="V396" s="429"/>
      <c r="W396" s="429"/>
      <c r="X396" s="429"/>
      <c r="Y396" s="430"/>
      <c r="Z396" s="429"/>
      <c r="AA396" s="430"/>
      <c r="AB396" s="429"/>
      <c r="AC396" s="429"/>
      <c r="AD396" s="429"/>
      <c r="AE396" s="430"/>
      <c r="AF396" s="433"/>
      <c r="AG396" s="433"/>
      <c r="AH396" s="625"/>
      <c r="AI396" s="426"/>
      <c r="AJ396" s="427"/>
      <c r="AK396" s="428"/>
      <c r="AL396" s="428"/>
      <c r="AM396" s="429"/>
      <c r="AN396" s="429"/>
      <c r="AO396" s="429"/>
      <c r="AP396" s="430"/>
      <c r="AQ396" s="429"/>
      <c r="AR396" s="430"/>
      <c r="AS396" s="429"/>
      <c r="AT396" s="429"/>
      <c r="AU396" s="429"/>
      <c r="AV396" s="430"/>
      <c r="AW396" s="433"/>
      <c r="AX396" s="433"/>
      <c r="AY396" s="625"/>
      <c r="AZ396" s="426"/>
      <c r="BA396" s="427"/>
      <c r="BB396" s="428"/>
      <c r="BC396" s="428"/>
      <c r="BD396" s="429"/>
      <c r="BE396" s="429"/>
      <c r="BF396" s="429"/>
      <c r="BG396" s="430"/>
      <c r="BH396" s="429"/>
      <c r="BI396" s="430"/>
      <c r="BJ396" s="429"/>
      <c r="BK396" s="429"/>
      <c r="BL396" s="429"/>
      <c r="BM396" s="430"/>
      <c r="BN396" s="433"/>
      <c r="BO396" s="433"/>
      <c r="BP396" s="625"/>
      <c r="BQ396" s="426"/>
      <c r="BR396" s="427"/>
      <c r="BS396" s="428"/>
      <c r="BT396" s="428"/>
      <c r="BU396" s="429"/>
      <c r="BV396" s="429"/>
      <c r="BW396" s="429"/>
      <c r="BX396" s="430"/>
      <c r="BY396" s="429"/>
      <c r="BZ396" s="430"/>
      <c r="CA396" s="429"/>
      <c r="CB396" s="429"/>
      <c r="CC396" s="429"/>
      <c r="CD396" s="430"/>
      <c r="CE396" s="433"/>
      <c r="CF396" s="433"/>
      <c r="CG396" s="625"/>
      <c r="CH396" s="426"/>
      <c r="CI396" s="427"/>
      <c r="CJ396" s="428"/>
      <c r="CK396" s="428"/>
      <c r="CL396" s="429"/>
      <c r="CM396" s="429"/>
      <c r="CN396" s="429"/>
      <c r="CO396" s="430"/>
      <c r="CP396" s="429"/>
      <c r="CQ396" s="430"/>
      <c r="CR396" s="429"/>
      <c r="CS396" s="429"/>
      <c r="CT396" s="429"/>
      <c r="CU396" s="430"/>
      <c r="CV396" s="433"/>
      <c r="CW396" s="433"/>
      <c r="CX396" s="625"/>
      <c r="CY396" s="426"/>
      <c r="CZ396" s="427"/>
      <c r="DA396" s="428"/>
      <c r="DB396" s="428"/>
      <c r="DC396" s="429"/>
      <c r="DD396" s="429"/>
      <c r="DE396" s="429"/>
      <c r="DF396" s="430"/>
      <c r="DG396" s="429"/>
      <c r="DH396" s="430"/>
      <c r="DI396" s="429"/>
      <c r="DJ396" s="429"/>
      <c r="DK396" s="429"/>
      <c r="DL396" s="430"/>
      <c r="DM396" s="433"/>
      <c r="DN396" s="433"/>
      <c r="DO396" s="625"/>
      <c r="DP396" s="426"/>
      <c r="DQ396" s="427"/>
      <c r="DR396" s="428"/>
      <c r="DS396" s="428"/>
      <c r="DT396" s="429"/>
      <c r="DU396" s="429"/>
      <c r="DV396" s="429"/>
      <c r="DW396" s="430"/>
      <c r="DX396" s="429"/>
      <c r="DY396" s="430"/>
      <c r="DZ396" s="429"/>
      <c r="EA396" s="429"/>
      <c r="EB396" s="429"/>
      <c r="EC396" s="430"/>
      <c r="ED396" s="433"/>
      <c r="EE396" s="433"/>
      <c r="EF396" s="625"/>
      <c r="EG396" s="426"/>
      <c r="EH396" s="427"/>
      <c r="EI396" s="428"/>
      <c r="EJ396" s="428"/>
      <c r="EK396" s="429"/>
      <c r="EL396" s="429"/>
      <c r="EM396" s="429"/>
      <c r="EN396" s="430"/>
      <c r="EO396" s="429"/>
      <c r="EP396" s="430"/>
      <c r="EQ396" s="429"/>
      <c r="ER396" s="429"/>
      <c r="ES396" s="429"/>
      <c r="ET396" s="430"/>
      <c r="EU396" s="433"/>
      <c r="EV396" s="433"/>
      <c r="EW396" s="625"/>
      <c r="EX396" s="426"/>
      <c r="EY396" s="427"/>
      <c r="EZ396" s="428"/>
      <c r="FA396" s="428"/>
      <c r="FB396" s="429"/>
      <c r="FC396" s="429"/>
      <c r="FD396" s="429"/>
      <c r="FE396" s="430"/>
      <c r="FF396" s="429"/>
      <c r="FG396" s="430"/>
      <c r="FH396" s="429"/>
      <c r="FI396" s="429"/>
      <c r="FJ396" s="429"/>
      <c r="FK396" s="430"/>
      <c r="FL396" s="433"/>
      <c r="FM396" s="433"/>
      <c r="FN396" s="625"/>
      <c r="FO396" s="426"/>
      <c r="FP396" s="427"/>
      <c r="FQ396" s="428"/>
      <c r="FR396" s="428"/>
      <c r="FS396" s="429"/>
      <c r="FT396" s="429"/>
      <c r="FU396" s="429"/>
      <c r="FV396" s="430"/>
      <c r="FW396" s="429"/>
      <c r="FX396" s="430"/>
      <c r="FY396" s="429"/>
      <c r="FZ396" s="429"/>
      <c r="GA396" s="429"/>
      <c r="GB396" s="430"/>
      <c r="GC396" s="433"/>
      <c r="GD396" s="433"/>
      <c r="GE396" s="625"/>
      <c r="GF396" s="426"/>
      <c r="GG396" s="427"/>
      <c r="GH396" s="428"/>
      <c r="GI396" s="428"/>
      <c r="GJ396" s="429"/>
      <c r="GK396" s="429"/>
      <c r="GL396" s="429"/>
      <c r="GM396" s="430"/>
      <c r="GN396" s="429"/>
      <c r="GO396" s="430"/>
      <c r="GP396" s="429"/>
      <c r="GQ396" s="429"/>
      <c r="GR396" s="429"/>
      <c r="GS396" s="430"/>
      <c r="GT396" s="433"/>
      <c r="GU396" s="433"/>
      <c r="GV396" s="625"/>
      <c r="GW396" s="426"/>
      <c r="GX396" s="427"/>
      <c r="GY396" s="428"/>
      <c r="GZ396" s="428"/>
      <c r="HA396" s="429"/>
      <c r="HB396" s="429"/>
      <c r="HC396" s="429"/>
      <c r="HD396" s="430"/>
      <c r="HE396" s="429"/>
      <c r="HF396" s="430"/>
      <c r="HG396" s="429"/>
      <c r="HH396" s="429"/>
      <c r="HI396" s="429"/>
      <c r="HJ396" s="430"/>
      <c r="HK396" s="433"/>
      <c r="HL396" s="433"/>
      <c r="HM396" s="625"/>
      <c r="HN396" s="426"/>
      <c r="HO396" s="427"/>
      <c r="HP396" s="428"/>
      <c r="HQ396" s="428"/>
      <c r="HR396" s="429"/>
      <c r="HS396" s="429"/>
      <c r="HT396" s="429"/>
      <c r="HU396" s="430"/>
      <c r="HV396" s="429"/>
      <c r="HW396" s="430"/>
      <c r="HX396" s="429"/>
      <c r="HY396" s="429"/>
      <c r="HZ396" s="429"/>
      <c r="IA396" s="430"/>
      <c r="IB396" s="433"/>
      <c r="IC396" s="433"/>
      <c r="ID396" s="625"/>
      <c r="IE396" s="426"/>
      <c r="IF396" s="427"/>
      <c r="IG396" s="428"/>
      <c r="IH396" s="428"/>
      <c r="II396" s="429"/>
      <c r="IJ396" s="429"/>
      <c r="IK396" s="429"/>
      <c r="IL396" s="430"/>
      <c r="IM396" s="429"/>
      <c r="IN396" s="430"/>
      <c r="IO396" s="429"/>
      <c r="IP396" s="429"/>
      <c r="IQ396" s="429"/>
      <c r="IR396" s="430"/>
      <c r="IS396" s="433"/>
      <c r="IT396" s="433"/>
      <c r="IU396" s="625"/>
      <c r="IV396" s="426"/>
      <c r="IW396" s="427"/>
      <c r="IX396" s="428"/>
      <c r="IY396" s="428"/>
      <c r="IZ396" s="429"/>
      <c r="JA396" s="429"/>
      <c r="JB396" s="429"/>
      <c r="JC396" s="430"/>
      <c r="JD396" s="429"/>
      <c r="JE396" s="430"/>
      <c r="JF396" s="429"/>
      <c r="JG396" s="429"/>
      <c r="JH396" s="429"/>
      <c r="JI396" s="430"/>
      <c r="JJ396" s="433"/>
      <c r="JK396" s="433"/>
      <c r="JL396" s="625"/>
      <c r="JM396" s="426"/>
      <c r="JN396" s="427"/>
      <c r="JO396" s="428"/>
      <c r="JP396" s="428"/>
      <c r="JQ396" s="429"/>
      <c r="JR396" s="429"/>
      <c r="JS396" s="429"/>
      <c r="JT396" s="430"/>
      <c r="JU396" s="429"/>
      <c r="JV396" s="430"/>
      <c r="JW396" s="429"/>
      <c r="JX396" s="429"/>
      <c r="JY396" s="429"/>
      <c r="JZ396" s="430"/>
      <c r="KA396" s="433"/>
      <c r="KB396" s="433"/>
      <c r="KC396" s="625"/>
      <c r="KD396" s="426"/>
      <c r="KE396" s="427"/>
      <c r="KF396" s="428"/>
      <c r="KG396" s="428"/>
      <c r="KH396" s="429"/>
      <c r="KI396" s="429"/>
      <c r="KJ396" s="429"/>
      <c r="KK396" s="430"/>
      <c r="KL396" s="429"/>
      <c r="KM396" s="430"/>
      <c r="KN396" s="429"/>
      <c r="KO396" s="429"/>
      <c r="KP396" s="429"/>
      <c r="KQ396" s="430"/>
      <c r="KR396" s="433"/>
      <c r="KS396" s="433"/>
      <c r="KT396" s="625"/>
      <c r="KU396" s="436"/>
    </row>
    <row r="397" ht="15.75" hidden="1" customHeight="1">
      <c r="A397" s="426"/>
      <c r="B397" s="427"/>
      <c r="C397" s="428"/>
      <c r="D397" s="428"/>
      <c r="E397" s="429"/>
      <c r="F397" s="429"/>
      <c r="G397" s="429"/>
      <c r="H397" s="430"/>
      <c r="I397" s="429"/>
      <c r="J397" s="430"/>
      <c r="K397" s="429"/>
      <c r="L397" s="429"/>
      <c r="M397" s="429"/>
      <c r="N397" s="430"/>
      <c r="O397" s="433"/>
      <c r="P397" s="433"/>
      <c r="Q397" s="625"/>
      <c r="R397" s="426"/>
      <c r="S397" s="427"/>
      <c r="T397" s="428"/>
      <c r="U397" s="428"/>
      <c r="V397" s="429"/>
      <c r="W397" s="429"/>
      <c r="X397" s="429"/>
      <c r="Y397" s="430"/>
      <c r="Z397" s="429"/>
      <c r="AA397" s="430"/>
      <c r="AB397" s="429"/>
      <c r="AC397" s="429"/>
      <c r="AD397" s="429"/>
      <c r="AE397" s="430"/>
      <c r="AF397" s="433"/>
      <c r="AG397" s="433"/>
      <c r="AH397" s="625"/>
      <c r="AI397" s="426"/>
      <c r="AJ397" s="427"/>
      <c r="AK397" s="428"/>
      <c r="AL397" s="428"/>
      <c r="AM397" s="429"/>
      <c r="AN397" s="429"/>
      <c r="AO397" s="429"/>
      <c r="AP397" s="430"/>
      <c r="AQ397" s="429"/>
      <c r="AR397" s="430"/>
      <c r="AS397" s="429"/>
      <c r="AT397" s="429"/>
      <c r="AU397" s="429"/>
      <c r="AV397" s="430"/>
      <c r="AW397" s="433"/>
      <c r="AX397" s="433"/>
      <c r="AY397" s="625"/>
      <c r="AZ397" s="426"/>
      <c r="BA397" s="427"/>
      <c r="BB397" s="428"/>
      <c r="BC397" s="428"/>
      <c r="BD397" s="429"/>
      <c r="BE397" s="429"/>
      <c r="BF397" s="429"/>
      <c r="BG397" s="430"/>
      <c r="BH397" s="429"/>
      <c r="BI397" s="430"/>
      <c r="BJ397" s="429"/>
      <c r="BK397" s="429"/>
      <c r="BL397" s="429"/>
      <c r="BM397" s="430"/>
      <c r="BN397" s="433"/>
      <c r="BO397" s="433"/>
      <c r="BP397" s="625"/>
      <c r="BQ397" s="426"/>
      <c r="BR397" s="427"/>
      <c r="BS397" s="428"/>
      <c r="BT397" s="428"/>
      <c r="BU397" s="429"/>
      <c r="BV397" s="429"/>
      <c r="BW397" s="429"/>
      <c r="BX397" s="430"/>
      <c r="BY397" s="429"/>
      <c r="BZ397" s="430"/>
      <c r="CA397" s="429"/>
      <c r="CB397" s="429"/>
      <c r="CC397" s="429"/>
      <c r="CD397" s="430"/>
      <c r="CE397" s="433"/>
      <c r="CF397" s="433"/>
      <c r="CG397" s="625"/>
      <c r="CH397" s="426"/>
      <c r="CI397" s="427"/>
      <c r="CJ397" s="428"/>
      <c r="CK397" s="428"/>
      <c r="CL397" s="429"/>
      <c r="CM397" s="429"/>
      <c r="CN397" s="429"/>
      <c r="CO397" s="430"/>
      <c r="CP397" s="429"/>
      <c r="CQ397" s="430"/>
      <c r="CR397" s="429"/>
      <c r="CS397" s="429"/>
      <c r="CT397" s="429"/>
      <c r="CU397" s="430"/>
      <c r="CV397" s="433"/>
      <c r="CW397" s="433"/>
      <c r="CX397" s="625"/>
      <c r="CY397" s="426"/>
      <c r="CZ397" s="427"/>
      <c r="DA397" s="428"/>
      <c r="DB397" s="428"/>
      <c r="DC397" s="429"/>
      <c r="DD397" s="429"/>
      <c r="DE397" s="429"/>
      <c r="DF397" s="430"/>
      <c r="DG397" s="429"/>
      <c r="DH397" s="430"/>
      <c r="DI397" s="429"/>
      <c r="DJ397" s="429"/>
      <c r="DK397" s="429"/>
      <c r="DL397" s="430"/>
      <c r="DM397" s="433"/>
      <c r="DN397" s="433"/>
      <c r="DO397" s="625"/>
      <c r="DP397" s="426"/>
      <c r="DQ397" s="427"/>
      <c r="DR397" s="428"/>
      <c r="DS397" s="428"/>
      <c r="DT397" s="429"/>
      <c r="DU397" s="429"/>
      <c r="DV397" s="429"/>
      <c r="DW397" s="430"/>
      <c r="DX397" s="429"/>
      <c r="DY397" s="430"/>
      <c r="DZ397" s="429"/>
      <c r="EA397" s="429"/>
      <c r="EB397" s="429"/>
      <c r="EC397" s="430"/>
      <c r="ED397" s="433"/>
      <c r="EE397" s="433"/>
      <c r="EF397" s="625"/>
      <c r="EG397" s="426"/>
      <c r="EH397" s="427"/>
      <c r="EI397" s="428"/>
      <c r="EJ397" s="428"/>
      <c r="EK397" s="429"/>
      <c r="EL397" s="429"/>
      <c r="EM397" s="429"/>
      <c r="EN397" s="430"/>
      <c r="EO397" s="429"/>
      <c r="EP397" s="430"/>
      <c r="EQ397" s="429"/>
      <c r="ER397" s="429"/>
      <c r="ES397" s="429"/>
      <c r="ET397" s="430"/>
      <c r="EU397" s="433"/>
      <c r="EV397" s="433"/>
      <c r="EW397" s="625"/>
      <c r="EX397" s="426"/>
      <c r="EY397" s="427"/>
      <c r="EZ397" s="428"/>
      <c r="FA397" s="428"/>
      <c r="FB397" s="429"/>
      <c r="FC397" s="429"/>
      <c r="FD397" s="429"/>
      <c r="FE397" s="430"/>
      <c r="FF397" s="429"/>
      <c r="FG397" s="430"/>
      <c r="FH397" s="429"/>
      <c r="FI397" s="429"/>
      <c r="FJ397" s="429"/>
      <c r="FK397" s="430"/>
      <c r="FL397" s="433"/>
      <c r="FM397" s="433"/>
      <c r="FN397" s="625"/>
      <c r="FO397" s="426"/>
      <c r="FP397" s="427"/>
      <c r="FQ397" s="428"/>
      <c r="FR397" s="428"/>
      <c r="FS397" s="429"/>
      <c r="FT397" s="429"/>
      <c r="FU397" s="429"/>
      <c r="FV397" s="430"/>
      <c r="FW397" s="429"/>
      <c r="FX397" s="430"/>
      <c r="FY397" s="429"/>
      <c r="FZ397" s="429"/>
      <c r="GA397" s="429"/>
      <c r="GB397" s="430"/>
      <c r="GC397" s="433"/>
      <c r="GD397" s="433"/>
      <c r="GE397" s="625"/>
      <c r="GF397" s="426"/>
      <c r="GG397" s="427"/>
      <c r="GH397" s="428"/>
      <c r="GI397" s="428"/>
      <c r="GJ397" s="429"/>
      <c r="GK397" s="429"/>
      <c r="GL397" s="429"/>
      <c r="GM397" s="430"/>
      <c r="GN397" s="429"/>
      <c r="GO397" s="430"/>
      <c r="GP397" s="429"/>
      <c r="GQ397" s="429"/>
      <c r="GR397" s="429"/>
      <c r="GS397" s="430"/>
      <c r="GT397" s="433"/>
      <c r="GU397" s="433"/>
      <c r="GV397" s="625"/>
      <c r="GW397" s="426"/>
      <c r="GX397" s="427"/>
      <c r="GY397" s="428"/>
      <c r="GZ397" s="428"/>
      <c r="HA397" s="429"/>
      <c r="HB397" s="429"/>
      <c r="HC397" s="429"/>
      <c r="HD397" s="430"/>
      <c r="HE397" s="429"/>
      <c r="HF397" s="430"/>
      <c r="HG397" s="429"/>
      <c r="HH397" s="429"/>
      <c r="HI397" s="429"/>
      <c r="HJ397" s="430"/>
      <c r="HK397" s="433"/>
      <c r="HL397" s="433"/>
      <c r="HM397" s="625"/>
      <c r="HN397" s="426"/>
      <c r="HO397" s="427"/>
      <c r="HP397" s="428"/>
      <c r="HQ397" s="428"/>
      <c r="HR397" s="429"/>
      <c r="HS397" s="429"/>
      <c r="HT397" s="429"/>
      <c r="HU397" s="430"/>
      <c r="HV397" s="429"/>
      <c r="HW397" s="430"/>
      <c r="HX397" s="429"/>
      <c r="HY397" s="429"/>
      <c r="HZ397" s="429"/>
      <c r="IA397" s="430"/>
      <c r="IB397" s="433"/>
      <c r="IC397" s="433"/>
      <c r="ID397" s="625"/>
      <c r="IE397" s="426"/>
      <c r="IF397" s="427"/>
      <c r="IG397" s="428"/>
      <c r="IH397" s="428"/>
      <c r="II397" s="429"/>
      <c r="IJ397" s="429"/>
      <c r="IK397" s="429"/>
      <c r="IL397" s="430"/>
      <c r="IM397" s="429"/>
      <c r="IN397" s="430"/>
      <c r="IO397" s="429"/>
      <c r="IP397" s="429"/>
      <c r="IQ397" s="429"/>
      <c r="IR397" s="430"/>
      <c r="IS397" s="433"/>
      <c r="IT397" s="433"/>
      <c r="IU397" s="625"/>
      <c r="IV397" s="426"/>
      <c r="IW397" s="427"/>
      <c r="IX397" s="428"/>
      <c r="IY397" s="428"/>
      <c r="IZ397" s="429"/>
      <c r="JA397" s="429"/>
      <c r="JB397" s="429"/>
      <c r="JC397" s="430"/>
      <c r="JD397" s="429"/>
      <c r="JE397" s="430"/>
      <c r="JF397" s="429"/>
      <c r="JG397" s="429"/>
      <c r="JH397" s="429"/>
      <c r="JI397" s="430"/>
      <c r="JJ397" s="433"/>
      <c r="JK397" s="433"/>
      <c r="JL397" s="625"/>
      <c r="JM397" s="426"/>
      <c r="JN397" s="427"/>
      <c r="JO397" s="428"/>
      <c r="JP397" s="428"/>
      <c r="JQ397" s="429"/>
      <c r="JR397" s="429"/>
      <c r="JS397" s="429"/>
      <c r="JT397" s="430"/>
      <c r="JU397" s="429"/>
      <c r="JV397" s="430"/>
      <c r="JW397" s="429"/>
      <c r="JX397" s="429"/>
      <c r="JY397" s="429"/>
      <c r="JZ397" s="430"/>
      <c r="KA397" s="433"/>
      <c r="KB397" s="433"/>
      <c r="KC397" s="625"/>
      <c r="KD397" s="426"/>
      <c r="KE397" s="427"/>
      <c r="KF397" s="428"/>
      <c r="KG397" s="428"/>
      <c r="KH397" s="429"/>
      <c r="KI397" s="429"/>
      <c r="KJ397" s="429"/>
      <c r="KK397" s="430"/>
      <c r="KL397" s="429"/>
      <c r="KM397" s="430"/>
      <c r="KN397" s="429"/>
      <c r="KO397" s="429"/>
      <c r="KP397" s="429"/>
      <c r="KQ397" s="430"/>
      <c r="KR397" s="433"/>
      <c r="KS397" s="433"/>
      <c r="KT397" s="625"/>
      <c r="KU397" s="436"/>
    </row>
    <row r="398" ht="15.75" customHeight="1">
      <c r="A398" s="426"/>
      <c r="B398" s="427"/>
      <c r="C398" s="453"/>
      <c r="D398" s="453"/>
      <c r="E398" s="429"/>
      <c r="F398" s="429"/>
      <c r="G398" s="429"/>
      <c r="H398" s="429"/>
      <c r="I398" s="429"/>
      <c r="J398" s="429"/>
      <c r="K398" s="429"/>
      <c r="L398" s="429"/>
      <c r="M398" s="429"/>
      <c r="N398" s="429"/>
      <c r="O398" s="429"/>
      <c r="P398" s="433"/>
      <c r="Q398" s="625"/>
      <c r="R398" s="426"/>
      <c r="S398" s="427"/>
      <c r="T398" s="453"/>
      <c r="U398" s="453"/>
      <c r="V398" s="429"/>
      <c r="W398" s="429"/>
      <c r="X398" s="429"/>
      <c r="Y398" s="429"/>
      <c r="Z398" s="429"/>
      <c r="AA398" s="429"/>
      <c r="AB398" s="429"/>
      <c r="AC398" s="429"/>
      <c r="AD398" s="429"/>
      <c r="AE398" s="429"/>
      <c r="AF398" s="429"/>
      <c r="AG398" s="433"/>
      <c r="AH398" s="625"/>
      <c r="AI398" s="426"/>
      <c r="AJ398" s="427"/>
      <c r="AK398" s="453"/>
      <c r="AL398" s="453"/>
      <c r="AM398" s="429"/>
      <c r="AN398" s="429"/>
      <c r="AO398" s="429"/>
      <c r="AP398" s="429"/>
      <c r="AQ398" s="429"/>
      <c r="AR398" s="429"/>
      <c r="AS398" s="429"/>
      <c r="AT398" s="429"/>
      <c r="AU398" s="429"/>
      <c r="AV398" s="429"/>
      <c r="AW398" s="429"/>
      <c r="AX398" s="433"/>
      <c r="AY398" s="625"/>
      <c r="AZ398" s="426"/>
      <c r="BA398" s="427"/>
      <c r="BB398" s="453"/>
      <c r="BC398" s="453"/>
      <c r="BD398" s="429"/>
      <c r="BE398" s="429"/>
      <c r="BF398" s="429"/>
      <c r="BG398" s="429"/>
      <c r="BH398" s="429"/>
      <c r="BI398" s="429"/>
      <c r="BJ398" s="429"/>
      <c r="BK398" s="429"/>
      <c r="BL398" s="429"/>
      <c r="BM398" s="429"/>
      <c r="BN398" s="429"/>
      <c r="BO398" s="433"/>
      <c r="BP398" s="625"/>
      <c r="BQ398" s="426"/>
      <c r="BR398" s="427"/>
      <c r="BS398" s="453"/>
      <c r="BT398" s="453"/>
      <c r="BU398" s="429"/>
      <c r="BV398" s="429"/>
      <c r="BW398" s="429"/>
      <c r="BX398" s="429"/>
      <c r="BY398" s="429"/>
      <c r="BZ398" s="429"/>
      <c r="CA398" s="429"/>
      <c r="CB398" s="429"/>
      <c r="CC398" s="429"/>
      <c r="CD398" s="429"/>
      <c r="CE398" s="429"/>
      <c r="CF398" s="433"/>
      <c r="CG398" s="625"/>
      <c r="CH398" s="426"/>
      <c r="CI398" s="427"/>
      <c r="CJ398" s="453"/>
      <c r="CK398" s="453"/>
      <c r="CL398" s="429"/>
      <c r="CM398" s="429"/>
      <c r="CN398" s="429"/>
      <c r="CO398" s="429"/>
      <c r="CP398" s="429"/>
      <c r="CQ398" s="429"/>
      <c r="CR398" s="429"/>
      <c r="CS398" s="429"/>
      <c r="CT398" s="429"/>
      <c r="CU398" s="429"/>
      <c r="CV398" s="429"/>
      <c r="CW398" s="433"/>
      <c r="CX398" s="625"/>
      <c r="CY398" s="426"/>
      <c r="CZ398" s="427"/>
      <c r="DA398" s="453"/>
      <c r="DB398" s="453"/>
      <c r="DC398" s="429"/>
      <c r="DD398" s="429"/>
      <c r="DE398" s="429"/>
      <c r="DF398" s="429"/>
      <c r="DG398" s="429"/>
      <c r="DH398" s="429"/>
      <c r="DI398" s="429"/>
      <c r="DJ398" s="429"/>
      <c r="DK398" s="429"/>
      <c r="DL398" s="429"/>
      <c r="DM398" s="429"/>
      <c r="DN398" s="433"/>
      <c r="DO398" s="625"/>
      <c r="DP398" s="426"/>
      <c r="DQ398" s="427"/>
      <c r="DR398" s="453"/>
      <c r="DS398" s="453"/>
      <c r="DT398" s="429"/>
      <c r="DU398" s="429"/>
      <c r="DV398" s="429"/>
      <c r="DW398" s="429"/>
      <c r="DX398" s="429"/>
      <c r="DY398" s="429"/>
      <c r="DZ398" s="429"/>
      <c r="EA398" s="429"/>
      <c r="EB398" s="429"/>
      <c r="EC398" s="429"/>
      <c r="ED398" s="429"/>
      <c r="EE398" s="433"/>
      <c r="EF398" s="625"/>
      <c r="EG398" s="426"/>
      <c r="EH398" s="427"/>
      <c r="EI398" s="453"/>
      <c r="EJ398" s="453"/>
      <c r="EK398" s="429"/>
      <c r="EL398" s="429"/>
      <c r="EM398" s="429"/>
      <c r="EN398" s="429"/>
      <c r="EO398" s="429"/>
      <c r="EP398" s="429"/>
      <c r="EQ398" s="429"/>
      <c r="ER398" s="429"/>
      <c r="ES398" s="429"/>
      <c r="ET398" s="429"/>
      <c r="EU398" s="429"/>
      <c r="EV398" s="433"/>
      <c r="EW398" s="625"/>
      <c r="EX398" s="426"/>
      <c r="EY398" s="427"/>
      <c r="EZ398" s="453"/>
      <c r="FA398" s="453"/>
      <c r="FB398" s="429"/>
      <c r="FC398" s="429"/>
      <c r="FD398" s="429"/>
      <c r="FE398" s="429"/>
      <c r="FF398" s="429"/>
      <c r="FG398" s="429"/>
      <c r="FH398" s="429"/>
      <c r="FI398" s="429"/>
      <c r="FJ398" s="429"/>
      <c r="FK398" s="429"/>
      <c r="FL398" s="429"/>
      <c r="FM398" s="433"/>
      <c r="FN398" s="625"/>
      <c r="FO398" s="426"/>
      <c r="FP398" s="427"/>
      <c r="FQ398" s="453"/>
      <c r="FR398" s="453"/>
      <c r="FS398" s="429"/>
      <c r="FT398" s="429"/>
      <c r="FU398" s="429"/>
      <c r="FV398" s="429"/>
      <c r="FW398" s="429"/>
      <c r="FX398" s="429"/>
      <c r="FY398" s="429"/>
      <c r="FZ398" s="429"/>
      <c r="GA398" s="429"/>
      <c r="GB398" s="429"/>
      <c r="GC398" s="429"/>
      <c r="GD398" s="433"/>
      <c r="GE398" s="625"/>
      <c r="GF398" s="426"/>
      <c r="GG398" s="427"/>
      <c r="GH398" s="453"/>
      <c r="GI398" s="453"/>
      <c r="GJ398" s="429"/>
      <c r="GK398" s="429"/>
      <c r="GL398" s="429"/>
      <c r="GM398" s="429"/>
      <c r="GN398" s="429"/>
      <c r="GO398" s="429"/>
      <c r="GP398" s="429"/>
      <c r="GQ398" s="429"/>
      <c r="GR398" s="429"/>
      <c r="GS398" s="429"/>
      <c r="GT398" s="429"/>
      <c r="GU398" s="433"/>
      <c r="GV398" s="625"/>
      <c r="GW398" s="426"/>
      <c r="GX398" s="427"/>
      <c r="GY398" s="453"/>
      <c r="GZ398" s="453"/>
      <c r="HA398" s="429"/>
      <c r="HB398" s="429"/>
      <c r="HC398" s="429"/>
      <c r="HD398" s="429"/>
      <c r="HE398" s="429"/>
      <c r="HF398" s="429"/>
      <c r="HG398" s="429"/>
      <c r="HH398" s="429"/>
      <c r="HI398" s="429"/>
      <c r="HJ398" s="429"/>
      <c r="HK398" s="429"/>
      <c r="HL398" s="433"/>
      <c r="HM398" s="625"/>
      <c r="HN398" s="426"/>
      <c r="HO398" s="427"/>
      <c r="HP398" s="453"/>
      <c r="HQ398" s="453"/>
      <c r="HR398" s="429"/>
      <c r="HS398" s="429"/>
      <c r="HT398" s="429"/>
      <c r="HU398" s="429"/>
      <c r="HV398" s="429"/>
      <c r="HW398" s="429"/>
      <c r="HX398" s="429"/>
      <c r="HY398" s="429"/>
      <c r="HZ398" s="429"/>
      <c r="IA398" s="429"/>
      <c r="IB398" s="429"/>
      <c r="IC398" s="433"/>
      <c r="ID398" s="625"/>
      <c r="IE398" s="426"/>
      <c r="IF398" s="427"/>
      <c r="IG398" s="453"/>
      <c r="IH398" s="453"/>
      <c r="II398" s="429"/>
      <c r="IJ398" s="429"/>
      <c r="IK398" s="429"/>
      <c r="IL398" s="429"/>
      <c r="IM398" s="429"/>
      <c r="IN398" s="429"/>
      <c r="IO398" s="429"/>
      <c r="IP398" s="429"/>
      <c r="IQ398" s="429"/>
      <c r="IR398" s="429"/>
      <c r="IS398" s="429"/>
      <c r="IT398" s="433"/>
      <c r="IU398" s="625"/>
      <c r="IV398" s="426"/>
      <c r="IW398" s="427"/>
      <c r="IX398" s="453"/>
      <c r="IY398" s="453"/>
      <c r="IZ398" s="429"/>
      <c r="JA398" s="429"/>
      <c r="JB398" s="429"/>
      <c r="JC398" s="429"/>
      <c r="JD398" s="429"/>
      <c r="JE398" s="429"/>
      <c r="JF398" s="429"/>
      <c r="JG398" s="429"/>
      <c r="JH398" s="429"/>
      <c r="JI398" s="429"/>
      <c r="JJ398" s="429"/>
      <c r="JK398" s="433"/>
      <c r="JL398" s="625"/>
      <c r="JM398" s="426"/>
      <c r="JN398" s="427"/>
      <c r="JO398" s="453"/>
      <c r="JP398" s="453"/>
      <c r="JQ398" s="429"/>
      <c r="JR398" s="429"/>
      <c r="JS398" s="429"/>
      <c r="JT398" s="429"/>
      <c r="JU398" s="429"/>
      <c r="JV398" s="429"/>
      <c r="JW398" s="429"/>
      <c r="JX398" s="429"/>
      <c r="JY398" s="429"/>
      <c r="JZ398" s="429"/>
      <c r="KA398" s="429"/>
      <c r="KB398" s="433"/>
      <c r="KC398" s="625"/>
      <c r="KD398" s="426"/>
      <c r="KE398" s="427"/>
      <c r="KF398" s="453"/>
      <c r="KG398" s="453"/>
      <c r="KH398" s="429"/>
      <c r="KI398" s="429"/>
      <c r="KJ398" s="429"/>
      <c r="KK398" s="429"/>
      <c r="KL398" s="429"/>
      <c r="KM398" s="429"/>
      <c r="KN398" s="429"/>
      <c r="KO398" s="429"/>
      <c r="KP398" s="429"/>
      <c r="KQ398" s="429"/>
      <c r="KR398" s="429"/>
      <c r="KS398" s="433"/>
      <c r="KT398" s="625"/>
      <c r="KU398" s="436"/>
    </row>
    <row r="399" ht="15.75" customHeight="1">
      <c r="A399" s="454" t="s">
        <v>162</v>
      </c>
      <c r="B399" s="197"/>
      <c r="C399" s="455"/>
      <c r="D399" s="455"/>
      <c r="E399" s="456"/>
      <c r="F399" s="456"/>
      <c r="G399" s="457">
        <f>SUM(G316:G398)</f>
        <v>0</v>
      </c>
      <c r="H399" s="456"/>
      <c r="I399" s="457">
        <f>SUM(I316:I398)</f>
        <v>0</v>
      </c>
      <c r="J399" s="456"/>
      <c r="K399" s="456"/>
      <c r="L399" s="456"/>
      <c r="M399" s="457">
        <f>SUM(M316:M398)</f>
        <v>0</v>
      </c>
      <c r="N399" s="456"/>
      <c r="O399" s="457">
        <f t="shared" ref="O399:P399" si="2954">SUM(O316:O398)</f>
        <v>0</v>
      </c>
      <c r="P399" s="628">
        <f t="shared" si="2954"/>
        <v>0</v>
      </c>
      <c r="Q399" s="624"/>
      <c r="R399" s="454" t="s">
        <v>162</v>
      </c>
      <c r="S399" s="197"/>
      <c r="T399" s="455"/>
      <c r="U399" s="455"/>
      <c r="V399" s="456"/>
      <c r="W399" s="456"/>
      <c r="X399" s="457">
        <f>SUM(X316:X398)</f>
        <v>0</v>
      </c>
      <c r="Y399" s="456"/>
      <c r="Z399" s="457">
        <f>SUM(Z316:Z398)</f>
        <v>0</v>
      </c>
      <c r="AA399" s="456"/>
      <c r="AB399" s="456"/>
      <c r="AC399" s="456"/>
      <c r="AD399" s="457">
        <f>SUM(AD316:AD398)</f>
        <v>0</v>
      </c>
      <c r="AE399" s="456"/>
      <c r="AF399" s="457">
        <f t="shared" ref="AF399:AG399" si="2955">SUM(AF316:AF398)</f>
        <v>0</v>
      </c>
      <c r="AG399" s="628">
        <f t="shared" si="2955"/>
        <v>0</v>
      </c>
      <c r="AH399" s="624"/>
      <c r="AI399" s="454" t="s">
        <v>162</v>
      </c>
      <c r="AJ399" s="197"/>
      <c r="AK399" s="455"/>
      <c r="AL399" s="455"/>
      <c r="AM399" s="456"/>
      <c r="AN399" s="456"/>
      <c r="AO399" s="457">
        <f>SUM(AO316:AO398)</f>
        <v>0</v>
      </c>
      <c r="AP399" s="456"/>
      <c r="AQ399" s="457">
        <f>SUM(AQ316:AQ398)</f>
        <v>0</v>
      </c>
      <c r="AR399" s="456"/>
      <c r="AS399" s="456"/>
      <c r="AT399" s="456"/>
      <c r="AU399" s="457">
        <f>SUM(AU316:AU398)</f>
        <v>0</v>
      </c>
      <c r="AV399" s="456"/>
      <c r="AW399" s="457">
        <f t="shared" ref="AW399:AX399" si="2956">SUM(AW316:AW398)</f>
        <v>0</v>
      </c>
      <c r="AX399" s="628">
        <f t="shared" si="2956"/>
        <v>0</v>
      </c>
      <c r="AY399" s="624"/>
      <c r="AZ399" s="454" t="s">
        <v>162</v>
      </c>
      <c r="BA399" s="197"/>
      <c r="BB399" s="455"/>
      <c r="BC399" s="455"/>
      <c r="BD399" s="456"/>
      <c r="BE399" s="456"/>
      <c r="BF399" s="457">
        <f>SUM(BF316:BF398)</f>
        <v>0</v>
      </c>
      <c r="BG399" s="456"/>
      <c r="BH399" s="457">
        <f>SUM(BH316:BH398)</f>
        <v>0</v>
      </c>
      <c r="BI399" s="456"/>
      <c r="BJ399" s="456"/>
      <c r="BK399" s="456"/>
      <c r="BL399" s="457">
        <f>SUM(BL316:BL398)</f>
        <v>0</v>
      </c>
      <c r="BM399" s="456"/>
      <c r="BN399" s="457">
        <f t="shared" ref="BN399:BO399" si="2957">SUM(BN316:BN398)</f>
        <v>0</v>
      </c>
      <c r="BO399" s="628">
        <f t="shared" si="2957"/>
        <v>0</v>
      </c>
      <c r="BP399" s="624"/>
      <c r="BQ399" s="454" t="s">
        <v>162</v>
      </c>
      <c r="BR399" s="197"/>
      <c r="BS399" s="455"/>
      <c r="BT399" s="455"/>
      <c r="BU399" s="456"/>
      <c r="BV399" s="456"/>
      <c r="BW399" s="457">
        <f>SUM(BW316:BW398)</f>
        <v>0</v>
      </c>
      <c r="BX399" s="456"/>
      <c r="BY399" s="457">
        <f>SUM(BY316:BY398)</f>
        <v>0</v>
      </c>
      <c r="BZ399" s="456"/>
      <c r="CA399" s="456"/>
      <c r="CB399" s="456"/>
      <c r="CC399" s="457">
        <f>SUM(CC316:CC398)</f>
        <v>0</v>
      </c>
      <c r="CD399" s="456"/>
      <c r="CE399" s="457">
        <f t="shared" ref="CE399:CF399" si="2958">SUM(CE316:CE398)</f>
        <v>0</v>
      </c>
      <c r="CF399" s="628">
        <f t="shared" si="2958"/>
        <v>0</v>
      </c>
      <c r="CG399" s="624"/>
      <c r="CH399" s="454" t="s">
        <v>162</v>
      </c>
      <c r="CI399" s="197"/>
      <c r="CJ399" s="455"/>
      <c r="CK399" s="455"/>
      <c r="CL399" s="456"/>
      <c r="CM399" s="456"/>
      <c r="CN399" s="457">
        <f>SUM(CN316:CN398)</f>
        <v>0</v>
      </c>
      <c r="CO399" s="456"/>
      <c r="CP399" s="457">
        <f>SUM(CP316:CP398)</f>
        <v>0</v>
      </c>
      <c r="CQ399" s="456"/>
      <c r="CR399" s="456"/>
      <c r="CS399" s="456"/>
      <c r="CT399" s="457">
        <f>SUM(CT316:CT398)</f>
        <v>0</v>
      </c>
      <c r="CU399" s="456"/>
      <c r="CV399" s="457">
        <f t="shared" ref="CV399:CW399" si="2959">SUM(CV316:CV398)</f>
        <v>0</v>
      </c>
      <c r="CW399" s="628">
        <f t="shared" si="2959"/>
        <v>0</v>
      </c>
      <c r="CX399" s="624"/>
      <c r="CY399" s="454" t="s">
        <v>162</v>
      </c>
      <c r="CZ399" s="197"/>
      <c r="DA399" s="455"/>
      <c r="DB399" s="455"/>
      <c r="DC399" s="456"/>
      <c r="DD399" s="456"/>
      <c r="DE399" s="457">
        <f>SUM(DE316:DE398)</f>
        <v>0</v>
      </c>
      <c r="DF399" s="456"/>
      <c r="DG399" s="457">
        <f>SUM(DG316:DG398)</f>
        <v>0</v>
      </c>
      <c r="DH399" s="456"/>
      <c r="DI399" s="456"/>
      <c r="DJ399" s="456"/>
      <c r="DK399" s="457">
        <f>SUM(DK316:DK398)</f>
        <v>0</v>
      </c>
      <c r="DL399" s="456"/>
      <c r="DM399" s="457">
        <f t="shared" ref="DM399:DN399" si="2960">SUM(DM316:DM398)</f>
        <v>0</v>
      </c>
      <c r="DN399" s="628">
        <f t="shared" si="2960"/>
        <v>0</v>
      </c>
      <c r="DO399" s="624"/>
      <c r="DP399" s="454" t="s">
        <v>162</v>
      </c>
      <c r="DQ399" s="197"/>
      <c r="DR399" s="455"/>
      <c r="DS399" s="455"/>
      <c r="DT399" s="456"/>
      <c r="DU399" s="456"/>
      <c r="DV399" s="457">
        <f>SUM(DV316:DV398)</f>
        <v>0</v>
      </c>
      <c r="DW399" s="456"/>
      <c r="DX399" s="457">
        <f>SUM(DX316:DX398)</f>
        <v>0</v>
      </c>
      <c r="DY399" s="456"/>
      <c r="DZ399" s="456"/>
      <c r="EA399" s="456"/>
      <c r="EB399" s="457">
        <f>SUM(EB316:EB398)</f>
        <v>0</v>
      </c>
      <c r="EC399" s="456"/>
      <c r="ED399" s="457">
        <f t="shared" ref="ED399:EE399" si="2961">SUM(ED316:ED398)</f>
        <v>0</v>
      </c>
      <c r="EE399" s="628">
        <f t="shared" si="2961"/>
        <v>0</v>
      </c>
      <c r="EF399" s="624"/>
      <c r="EG399" s="454" t="s">
        <v>162</v>
      </c>
      <c r="EH399" s="197"/>
      <c r="EI399" s="455"/>
      <c r="EJ399" s="455"/>
      <c r="EK399" s="456"/>
      <c r="EL399" s="456"/>
      <c r="EM399" s="457">
        <f>SUM(EM316:EM398)</f>
        <v>0</v>
      </c>
      <c r="EN399" s="456"/>
      <c r="EO399" s="457">
        <f>SUM(EO316:EO398)</f>
        <v>0</v>
      </c>
      <c r="EP399" s="456"/>
      <c r="EQ399" s="456"/>
      <c r="ER399" s="456"/>
      <c r="ES399" s="457">
        <f>SUM(ES316:ES398)</f>
        <v>0</v>
      </c>
      <c r="ET399" s="456"/>
      <c r="EU399" s="457">
        <f t="shared" ref="EU399:EV399" si="2962">SUM(EU316:EU398)</f>
        <v>0</v>
      </c>
      <c r="EV399" s="628">
        <f t="shared" si="2962"/>
        <v>0</v>
      </c>
      <c r="EW399" s="624"/>
      <c r="EX399" s="454" t="s">
        <v>162</v>
      </c>
      <c r="EY399" s="197"/>
      <c r="EZ399" s="455"/>
      <c r="FA399" s="455"/>
      <c r="FB399" s="456"/>
      <c r="FC399" s="456"/>
      <c r="FD399" s="457">
        <f>SUM(FD316:FD398)</f>
        <v>475753.9842</v>
      </c>
      <c r="FE399" s="456"/>
      <c r="FF399" s="457">
        <f>SUM(FF316:FF398)</f>
        <v>0</v>
      </c>
      <c r="FG399" s="456"/>
      <c r="FH399" s="456"/>
      <c r="FI399" s="456"/>
      <c r="FJ399" s="457">
        <f>SUM(FJ316:FJ398)</f>
        <v>475753.9842</v>
      </c>
      <c r="FK399" s="456"/>
      <c r="FL399" s="457">
        <f t="shared" ref="FL399:FM399" si="2963">SUM(FL316:FL398)</f>
        <v>140009.5764</v>
      </c>
      <c r="FM399" s="628">
        <f t="shared" si="2963"/>
        <v>335744.4078</v>
      </c>
      <c r="FN399" s="624"/>
      <c r="FO399" s="454" t="s">
        <v>162</v>
      </c>
      <c r="FP399" s="197"/>
      <c r="FQ399" s="455"/>
      <c r="FR399" s="455"/>
      <c r="FS399" s="456"/>
      <c r="FT399" s="456"/>
      <c r="FU399" s="457">
        <f>SUM(FU316:FU398)</f>
        <v>393264.1092</v>
      </c>
      <c r="FV399" s="456"/>
      <c r="FW399" s="457">
        <f>SUM(FW316:FW398)</f>
        <v>0</v>
      </c>
      <c r="FX399" s="456"/>
      <c r="FY399" s="456"/>
      <c r="FZ399" s="456"/>
      <c r="GA399" s="457">
        <f>SUM(GA316:GA398)</f>
        <v>393264.1092</v>
      </c>
      <c r="GB399" s="456"/>
      <c r="GC399" s="457">
        <f t="shared" ref="GC399:GD399" si="2964">SUM(GC316:GC398)</f>
        <v>115733.6421</v>
      </c>
      <c r="GD399" s="628">
        <f t="shared" si="2964"/>
        <v>277530.4671</v>
      </c>
      <c r="GE399" s="624"/>
      <c r="GF399" s="454" t="s">
        <v>162</v>
      </c>
      <c r="GG399" s="197"/>
      <c r="GH399" s="455"/>
      <c r="GI399" s="455"/>
      <c r="GJ399" s="456"/>
      <c r="GK399" s="456"/>
      <c r="GL399" s="457">
        <f>SUM(GL316:GL398)</f>
        <v>363983.4408</v>
      </c>
      <c r="GM399" s="456"/>
      <c r="GN399" s="457">
        <f>SUM(GN316:GN398)</f>
        <v>0</v>
      </c>
      <c r="GO399" s="456"/>
      <c r="GP399" s="456"/>
      <c r="GQ399" s="456"/>
      <c r="GR399" s="457">
        <f>SUM(GR316:GR398)</f>
        <v>363983.4408</v>
      </c>
      <c r="GS399" s="456"/>
      <c r="GT399" s="457">
        <f t="shared" ref="GT399:GU399" si="2965">SUM(GT316:GT398)</f>
        <v>107116.6381</v>
      </c>
      <c r="GU399" s="628">
        <f t="shared" si="2965"/>
        <v>256866.8026</v>
      </c>
      <c r="GV399" s="624"/>
      <c r="GW399" s="454" t="s">
        <v>162</v>
      </c>
      <c r="GX399" s="197"/>
      <c r="GY399" s="455"/>
      <c r="GZ399" s="455"/>
      <c r="HA399" s="456"/>
      <c r="HB399" s="456"/>
      <c r="HC399" s="457">
        <f>SUM(HC316:HC398)</f>
        <v>365668.2056</v>
      </c>
      <c r="HD399" s="456"/>
      <c r="HE399" s="457">
        <f>SUM(HE316:HE398)</f>
        <v>0</v>
      </c>
      <c r="HF399" s="456"/>
      <c r="HG399" s="456"/>
      <c r="HH399" s="456"/>
      <c r="HI399" s="457">
        <f>SUM(HI316:HI398)</f>
        <v>365668.2056</v>
      </c>
      <c r="HJ399" s="456"/>
      <c r="HK399" s="457">
        <f t="shared" ref="HK399:HL399" si="2966">SUM(HK316:HK398)</f>
        <v>107612.4474</v>
      </c>
      <c r="HL399" s="628">
        <f t="shared" si="2966"/>
        <v>258055.7583</v>
      </c>
      <c r="HM399" s="624"/>
      <c r="HN399" s="454" t="s">
        <v>162</v>
      </c>
      <c r="HO399" s="197"/>
      <c r="HP399" s="455"/>
      <c r="HQ399" s="455"/>
      <c r="HR399" s="456"/>
      <c r="HS399" s="456"/>
      <c r="HT399" s="457">
        <f>SUM(HT316:HT398)</f>
        <v>308867.1028</v>
      </c>
      <c r="HU399" s="456"/>
      <c r="HV399" s="457">
        <f>SUM(HV316:HV398)</f>
        <v>0</v>
      </c>
      <c r="HW399" s="456"/>
      <c r="HX399" s="456"/>
      <c r="HY399" s="456"/>
      <c r="HZ399" s="457">
        <f>SUM(HZ316:HZ398)</f>
        <v>308867.1028</v>
      </c>
      <c r="IA399" s="456"/>
      <c r="IB399" s="457">
        <f t="shared" ref="IB399:IC399" si="2967">SUM(IB316:IB398)</f>
        <v>90896.45841</v>
      </c>
      <c r="IC399" s="628">
        <f t="shared" si="2967"/>
        <v>217970.6444</v>
      </c>
      <c r="ID399" s="624"/>
      <c r="IE399" s="454" t="s">
        <v>162</v>
      </c>
      <c r="IF399" s="197"/>
      <c r="IG399" s="455"/>
      <c r="IH399" s="455"/>
      <c r="II399" s="456"/>
      <c r="IJ399" s="456"/>
      <c r="IK399" s="457">
        <f>SUM(IK316:IK398)</f>
        <v>413282.0146</v>
      </c>
      <c r="IL399" s="456"/>
      <c r="IM399" s="457">
        <f>SUM(IM316:IM398)</f>
        <v>0</v>
      </c>
      <c r="IN399" s="456"/>
      <c r="IO399" s="456"/>
      <c r="IP399" s="456"/>
      <c r="IQ399" s="457">
        <f>SUM(IQ316:IQ398)</f>
        <v>413282.0146</v>
      </c>
      <c r="IR399" s="456"/>
      <c r="IS399" s="457">
        <f t="shared" ref="IS399:IT399" si="2968">SUM(IS316:IS398)</f>
        <v>121624.7088</v>
      </c>
      <c r="IT399" s="628">
        <f t="shared" si="2968"/>
        <v>291657.3057</v>
      </c>
      <c r="IU399" s="624"/>
      <c r="IV399" s="454" t="s">
        <v>162</v>
      </c>
      <c r="IW399" s="197"/>
      <c r="IX399" s="455"/>
      <c r="IY399" s="455"/>
      <c r="IZ399" s="456"/>
      <c r="JA399" s="456"/>
      <c r="JB399" s="457">
        <f>SUM(JB316:JB398)</f>
        <v>454532.8393</v>
      </c>
      <c r="JC399" s="456"/>
      <c r="JD399" s="457">
        <f>SUM(JD316:JD398)</f>
        <v>0</v>
      </c>
      <c r="JE399" s="456"/>
      <c r="JF399" s="456"/>
      <c r="JG399" s="456"/>
      <c r="JH399" s="457">
        <f>SUM(JH316:JH398)</f>
        <v>454532.8393</v>
      </c>
      <c r="JI399" s="456"/>
      <c r="JJ399" s="457">
        <f t="shared" ref="JJ399:JK399" si="2969">SUM(JJ316:JJ398)</f>
        <v>133764.4085</v>
      </c>
      <c r="JK399" s="628">
        <f t="shared" si="2969"/>
        <v>320768.4308</v>
      </c>
      <c r="JL399" s="624"/>
      <c r="JM399" s="454" t="s">
        <v>162</v>
      </c>
      <c r="JN399" s="197"/>
      <c r="JO399" s="455"/>
      <c r="JP399" s="455"/>
      <c r="JQ399" s="456"/>
      <c r="JR399" s="456"/>
      <c r="JS399" s="457">
        <f>SUM(JS316:JS398)</f>
        <v>0</v>
      </c>
      <c r="JT399" s="456"/>
      <c r="JU399" s="457">
        <f>SUM(JU316:JU398)</f>
        <v>0</v>
      </c>
      <c r="JV399" s="456"/>
      <c r="JW399" s="456"/>
      <c r="JX399" s="456"/>
      <c r="JY399" s="457">
        <f>SUM(JY316:JY398)</f>
        <v>0</v>
      </c>
      <c r="JZ399" s="456"/>
      <c r="KA399" s="457">
        <f t="shared" ref="KA399:KB399" si="2970">SUM(KA316:KA398)</f>
        <v>0</v>
      </c>
      <c r="KB399" s="628">
        <f t="shared" si="2970"/>
        <v>0</v>
      </c>
      <c r="KC399" s="624"/>
      <c r="KD399" s="454" t="s">
        <v>162</v>
      </c>
      <c r="KE399" s="197"/>
      <c r="KF399" s="455"/>
      <c r="KG399" s="455"/>
      <c r="KH399" s="456"/>
      <c r="KI399" s="456"/>
      <c r="KJ399" s="457">
        <f>SUM(KJ316:KJ398)</f>
        <v>0</v>
      </c>
      <c r="KK399" s="456"/>
      <c r="KL399" s="457">
        <f>SUM(KL316:KL398)</f>
        <v>0</v>
      </c>
      <c r="KM399" s="456"/>
      <c r="KN399" s="456"/>
      <c r="KO399" s="456"/>
      <c r="KP399" s="457">
        <f>SUM(KP316:KP398)</f>
        <v>0</v>
      </c>
      <c r="KQ399" s="456"/>
      <c r="KR399" s="457">
        <f t="shared" ref="KR399:KS399" si="2971">SUM(KR316:KR398)</f>
        <v>0</v>
      </c>
      <c r="KS399" s="628">
        <f t="shared" si="2971"/>
        <v>0</v>
      </c>
      <c r="KT399" s="624"/>
      <c r="KU399" s="425"/>
    </row>
    <row r="400" ht="15.75" customHeight="1">
      <c r="A400" s="426"/>
      <c r="B400" s="453"/>
      <c r="C400" s="453"/>
      <c r="D400" s="453"/>
      <c r="E400" s="429"/>
      <c r="F400" s="429"/>
      <c r="G400" s="429"/>
      <c r="H400" s="429"/>
      <c r="I400" s="429"/>
      <c r="J400" s="429"/>
      <c r="K400" s="429"/>
      <c r="L400" s="429"/>
      <c r="M400" s="429"/>
      <c r="N400" s="429"/>
      <c r="O400" s="433"/>
      <c r="P400" s="433"/>
      <c r="Q400" s="625"/>
      <c r="R400" s="426"/>
      <c r="S400" s="453"/>
      <c r="T400" s="453"/>
      <c r="U400" s="453"/>
      <c r="V400" s="429"/>
      <c r="W400" s="429"/>
      <c r="X400" s="429"/>
      <c r="Y400" s="429"/>
      <c r="Z400" s="429"/>
      <c r="AA400" s="429"/>
      <c r="AB400" s="429"/>
      <c r="AC400" s="429"/>
      <c r="AD400" s="429"/>
      <c r="AE400" s="429"/>
      <c r="AF400" s="433"/>
      <c r="AG400" s="433"/>
      <c r="AH400" s="625"/>
      <c r="AI400" s="426"/>
      <c r="AJ400" s="453"/>
      <c r="AK400" s="453"/>
      <c r="AL400" s="453"/>
      <c r="AM400" s="429"/>
      <c r="AN400" s="429"/>
      <c r="AO400" s="429"/>
      <c r="AP400" s="429"/>
      <c r="AQ400" s="429"/>
      <c r="AR400" s="429"/>
      <c r="AS400" s="429"/>
      <c r="AT400" s="429"/>
      <c r="AU400" s="429"/>
      <c r="AV400" s="429"/>
      <c r="AW400" s="433"/>
      <c r="AX400" s="433"/>
      <c r="AY400" s="625"/>
      <c r="AZ400" s="426"/>
      <c r="BA400" s="453"/>
      <c r="BB400" s="453"/>
      <c r="BC400" s="453"/>
      <c r="BD400" s="429"/>
      <c r="BE400" s="429"/>
      <c r="BF400" s="429"/>
      <c r="BG400" s="429"/>
      <c r="BH400" s="429"/>
      <c r="BI400" s="429"/>
      <c r="BJ400" s="429"/>
      <c r="BK400" s="429"/>
      <c r="BL400" s="429"/>
      <c r="BM400" s="429"/>
      <c r="BN400" s="433"/>
      <c r="BO400" s="433"/>
      <c r="BP400" s="625"/>
      <c r="BQ400" s="426"/>
      <c r="BR400" s="453"/>
      <c r="BS400" s="453"/>
      <c r="BT400" s="453"/>
      <c r="BU400" s="429"/>
      <c r="BV400" s="429"/>
      <c r="BW400" s="429"/>
      <c r="BX400" s="429"/>
      <c r="BY400" s="429"/>
      <c r="BZ400" s="429"/>
      <c r="CA400" s="429"/>
      <c r="CB400" s="429"/>
      <c r="CC400" s="429"/>
      <c r="CD400" s="429"/>
      <c r="CE400" s="433"/>
      <c r="CF400" s="433"/>
      <c r="CG400" s="625"/>
      <c r="CH400" s="426"/>
      <c r="CI400" s="453"/>
      <c r="CJ400" s="453"/>
      <c r="CK400" s="453"/>
      <c r="CL400" s="429"/>
      <c r="CM400" s="429"/>
      <c r="CN400" s="429"/>
      <c r="CO400" s="429"/>
      <c r="CP400" s="429"/>
      <c r="CQ400" s="429"/>
      <c r="CR400" s="429"/>
      <c r="CS400" s="429"/>
      <c r="CT400" s="429"/>
      <c r="CU400" s="429"/>
      <c r="CV400" s="433"/>
      <c r="CW400" s="433"/>
      <c r="CX400" s="625"/>
      <c r="CY400" s="426"/>
      <c r="CZ400" s="453"/>
      <c r="DA400" s="453"/>
      <c r="DB400" s="453"/>
      <c r="DC400" s="429"/>
      <c r="DD400" s="429"/>
      <c r="DE400" s="429"/>
      <c r="DF400" s="429"/>
      <c r="DG400" s="429"/>
      <c r="DH400" s="429"/>
      <c r="DI400" s="429"/>
      <c r="DJ400" s="429"/>
      <c r="DK400" s="429"/>
      <c r="DL400" s="429"/>
      <c r="DM400" s="433"/>
      <c r="DN400" s="433"/>
      <c r="DO400" s="625"/>
      <c r="DP400" s="426"/>
      <c r="DQ400" s="453"/>
      <c r="DR400" s="453"/>
      <c r="DS400" s="453"/>
      <c r="DT400" s="429"/>
      <c r="DU400" s="429"/>
      <c r="DV400" s="429"/>
      <c r="DW400" s="429"/>
      <c r="DX400" s="429"/>
      <c r="DY400" s="429"/>
      <c r="DZ400" s="429"/>
      <c r="EA400" s="429"/>
      <c r="EB400" s="429"/>
      <c r="EC400" s="429"/>
      <c r="ED400" s="433"/>
      <c r="EE400" s="433"/>
      <c r="EF400" s="625"/>
      <c r="EG400" s="426"/>
      <c r="EH400" s="453"/>
      <c r="EI400" s="453"/>
      <c r="EJ400" s="453"/>
      <c r="EK400" s="429"/>
      <c r="EL400" s="429"/>
      <c r="EM400" s="429"/>
      <c r="EN400" s="429"/>
      <c r="EO400" s="429"/>
      <c r="EP400" s="429"/>
      <c r="EQ400" s="429"/>
      <c r="ER400" s="429"/>
      <c r="ES400" s="429"/>
      <c r="ET400" s="429"/>
      <c r="EU400" s="433"/>
      <c r="EV400" s="433"/>
      <c r="EW400" s="625"/>
      <c r="EX400" s="426"/>
      <c r="EY400" s="453"/>
      <c r="EZ400" s="453"/>
      <c r="FA400" s="453"/>
      <c r="FB400" s="429"/>
      <c r="FC400" s="429"/>
      <c r="FD400" s="429"/>
      <c r="FE400" s="429"/>
      <c r="FF400" s="429"/>
      <c r="FG400" s="429"/>
      <c r="FH400" s="429"/>
      <c r="FI400" s="429"/>
      <c r="FJ400" s="429"/>
      <c r="FK400" s="429"/>
      <c r="FL400" s="433"/>
      <c r="FM400" s="433"/>
      <c r="FN400" s="625"/>
      <c r="FO400" s="426"/>
      <c r="FP400" s="453"/>
      <c r="FQ400" s="453"/>
      <c r="FR400" s="453"/>
      <c r="FS400" s="429"/>
      <c r="FT400" s="429"/>
      <c r="FU400" s="429"/>
      <c r="FV400" s="429"/>
      <c r="FW400" s="429"/>
      <c r="FX400" s="429"/>
      <c r="FY400" s="429"/>
      <c r="FZ400" s="429"/>
      <c r="GA400" s="429"/>
      <c r="GB400" s="429"/>
      <c r="GC400" s="433"/>
      <c r="GD400" s="433"/>
      <c r="GE400" s="625"/>
      <c r="GF400" s="426"/>
      <c r="GG400" s="453"/>
      <c r="GH400" s="453"/>
      <c r="GI400" s="453"/>
      <c r="GJ400" s="429"/>
      <c r="GK400" s="429"/>
      <c r="GL400" s="429"/>
      <c r="GM400" s="429"/>
      <c r="GN400" s="429"/>
      <c r="GO400" s="429"/>
      <c r="GP400" s="429"/>
      <c r="GQ400" s="429"/>
      <c r="GR400" s="429"/>
      <c r="GS400" s="429"/>
      <c r="GT400" s="433"/>
      <c r="GU400" s="433"/>
      <c r="GV400" s="625"/>
      <c r="GW400" s="426"/>
      <c r="GX400" s="453"/>
      <c r="GY400" s="453"/>
      <c r="GZ400" s="453"/>
      <c r="HA400" s="429"/>
      <c r="HB400" s="429"/>
      <c r="HC400" s="429"/>
      <c r="HD400" s="429"/>
      <c r="HE400" s="429"/>
      <c r="HF400" s="429"/>
      <c r="HG400" s="429"/>
      <c r="HH400" s="429"/>
      <c r="HI400" s="429"/>
      <c r="HJ400" s="429"/>
      <c r="HK400" s="433"/>
      <c r="HL400" s="433"/>
      <c r="HM400" s="625"/>
      <c r="HN400" s="426"/>
      <c r="HO400" s="453"/>
      <c r="HP400" s="453"/>
      <c r="HQ400" s="453"/>
      <c r="HR400" s="429"/>
      <c r="HS400" s="429"/>
      <c r="HT400" s="429"/>
      <c r="HU400" s="429"/>
      <c r="HV400" s="429"/>
      <c r="HW400" s="429"/>
      <c r="HX400" s="429"/>
      <c r="HY400" s="429"/>
      <c r="HZ400" s="429"/>
      <c r="IA400" s="429"/>
      <c r="IB400" s="433"/>
      <c r="IC400" s="433"/>
      <c r="ID400" s="625"/>
      <c r="IE400" s="426"/>
      <c r="IF400" s="453"/>
      <c r="IG400" s="453"/>
      <c r="IH400" s="453"/>
      <c r="II400" s="429"/>
      <c r="IJ400" s="429"/>
      <c r="IK400" s="429"/>
      <c r="IL400" s="429"/>
      <c r="IM400" s="429"/>
      <c r="IN400" s="429"/>
      <c r="IO400" s="429"/>
      <c r="IP400" s="429"/>
      <c r="IQ400" s="429"/>
      <c r="IR400" s="429"/>
      <c r="IS400" s="433"/>
      <c r="IT400" s="433"/>
      <c r="IU400" s="625"/>
      <c r="IV400" s="426"/>
      <c r="IW400" s="453"/>
      <c r="IX400" s="453"/>
      <c r="IY400" s="453"/>
      <c r="IZ400" s="429"/>
      <c r="JA400" s="429"/>
      <c r="JB400" s="429"/>
      <c r="JC400" s="429"/>
      <c r="JD400" s="429"/>
      <c r="JE400" s="429"/>
      <c r="JF400" s="429"/>
      <c r="JG400" s="429"/>
      <c r="JH400" s="429"/>
      <c r="JI400" s="429"/>
      <c r="JJ400" s="433"/>
      <c r="JK400" s="433"/>
      <c r="JL400" s="625"/>
      <c r="JM400" s="426"/>
      <c r="JN400" s="453"/>
      <c r="JO400" s="453"/>
      <c r="JP400" s="453"/>
      <c r="JQ400" s="429"/>
      <c r="JR400" s="429"/>
      <c r="JS400" s="429"/>
      <c r="JT400" s="429"/>
      <c r="JU400" s="429"/>
      <c r="JV400" s="429"/>
      <c r="JW400" s="429"/>
      <c r="JX400" s="429"/>
      <c r="JY400" s="429"/>
      <c r="JZ400" s="429"/>
      <c r="KA400" s="433"/>
      <c r="KB400" s="433"/>
      <c r="KC400" s="625"/>
      <c r="KD400" s="426"/>
      <c r="KE400" s="453"/>
      <c r="KF400" s="453"/>
      <c r="KG400" s="453"/>
      <c r="KH400" s="429"/>
      <c r="KI400" s="429"/>
      <c r="KJ400" s="429"/>
      <c r="KK400" s="429"/>
      <c r="KL400" s="429"/>
      <c r="KM400" s="429"/>
      <c r="KN400" s="429"/>
      <c r="KO400" s="429"/>
      <c r="KP400" s="429"/>
      <c r="KQ400" s="429"/>
      <c r="KR400" s="433"/>
      <c r="KS400" s="433"/>
      <c r="KT400" s="625"/>
      <c r="KU400" s="436"/>
    </row>
    <row r="401" ht="15.75" customHeight="1">
      <c r="A401" s="426"/>
      <c r="B401" s="458" t="str">
        <f>"Output Sekunder "&amp;" %"</f>
        <v>Output Sekunder  %</v>
      </c>
      <c r="C401" s="459"/>
      <c r="D401" s="459"/>
      <c r="E401" s="429"/>
      <c r="F401" s="460"/>
      <c r="G401" s="460"/>
      <c r="H401" s="460"/>
      <c r="I401" s="460"/>
      <c r="J401" s="460"/>
      <c r="K401" s="460"/>
      <c r="L401" s="460"/>
      <c r="M401" s="461">
        <f>E401/100*M399</f>
        <v>0</v>
      </c>
      <c r="N401" s="460"/>
      <c r="O401" s="460"/>
      <c r="P401" s="629">
        <f t="shared" ref="P401:P402" si="2972">M401</f>
        <v>0</v>
      </c>
      <c r="Q401" s="625"/>
      <c r="R401" s="426"/>
      <c r="S401" s="458" t="str">
        <f>"Output Sekunder "&amp;" %"</f>
        <v>Output Sekunder  %</v>
      </c>
      <c r="T401" s="459"/>
      <c r="U401" s="459"/>
      <c r="V401" s="429"/>
      <c r="W401" s="460"/>
      <c r="X401" s="460"/>
      <c r="Y401" s="460"/>
      <c r="Z401" s="460"/>
      <c r="AA401" s="460"/>
      <c r="AB401" s="460"/>
      <c r="AC401" s="460"/>
      <c r="AD401" s="461">
        <f>V401/100*AD399</f>
        <v>0</v>
      </c>
      <c r="AE401" s="460"/>
      <c r="AF401" s="460"/>
      <c r="AG401" s="629">
        <f t="shared" ref="AG401:AG402" si="2973">AD401</f>
        <v>0</v>
      </c>
      <c r="AH401" s="625"/>
      <c r="AI401" s="426"/>
      <c r="AJ401" s="458" t="str">
        <f>"Output Sekunder "&amp;" %"</f>
        <v>Output Sekunder  %</v>
      </c>
      <c r="AK401" s="459"/>
      <c r="AL401" s="459"/>
      <c r="AM401" s="429"/>
      <c r="AN401" s="460"/>
      <c r="AO401" s="460"/>
      <c r="AP401" s="460"/>
      <c r="AQ401" s="460"/>
      <c r="AR401" s="460"/>
      <c r="AS401" s="460"/>
      <c r="AT401" s="460"/>
      <c r="AU401" s="461">
        <f>AM401/100*AU399</f>
        <v>0</v>
      </c>
      <c r="AV401" s="460"/>
      <c r="AW401" s="460"/>
      <c r="AX401" s="629">
        <f t="shared" ref="AX401:AX402" si="2974">AU401</f>
        <v>0</v>
      </c>
      <c r="AY401" s="625"/>
      <c r="AZ401" s="426"/>
      <c r="BA401" s="458" t="str">
        <f>"Output Sekunder "&amp;" %"</f>
        <v>Output Sekunder  %</v>
      </c>
      <c r="BB401" s="459"/>
      <c r="BC401" s="459"/>
      <c r="BD401" s="429"/>
      <c r="BE401" s="460"/>
      <c r="BF401" s="460"/>
      <c r="BG401" s="460"/>
      <c r="BH401" s="460"/>
      <c r="BI401" s="460"/>
      <c r="BJ401" s="460"/>
      <c r="BK401" s="460"/>
      <c r="BL401" s="461">
        <f>BD401/100*BL399</f>
        <v>0</v>
      </c>
      <c r="BM401" s="460"/>
      <c r="BN401" s="460"/>
      <c r="BO401" s="629">
        <f t="shared" ref="BO401:BO402" si="2975">BL401</f>
        <v>0</v>
      </c>
      <c r="BP401" s="625"/>
      <c r="BQ401" s="426"/>
      <c r="BR401" s="458" t="str">
        <f>"Output Sekunder "&amp;" %"</f>
        <v>Output Sekunder  %</v>
      </c>
      <c r="BS401" s="459"/>
      <c r="BT401" s="459"/>
      <c r="BU401" s="429"/>
      <c r="BV401" s="460"/>
      <c r="BW401" s="460"/>
      <c r="BX401" s="460"/>
      <c r="BY401" s="460"/>
      <c r="BZ401" s="460"/>
      <c r="CA401" s="460"/>
      <c r="CB401" s="460"/>
      <c r="CC401" s="461">
        <f>BU401/100*CC399</f>
        <v>0</v>
      </c>
      <c r="CD401" s="460"/>
      <c r="CE401" s="460"/>
      <c r="CF401" s="629">
        <f t="shared" ref="CF401:CF402" si="2976">CC401</f>
        <v>0</v>
      </c>
      <c r="CG401" s="625"/>
      <c r="CH401" s="426"/>
      <c r="CI401" s="458" t="str">
        <f>"Output Sekunder "&amp;" %"</f>
        <v>Output Sekunder  %</v>
      </c>
      <c r="CJ401" s="459"/>
      <c r="CK401" s="459"/>
      <c r="CL401" s="429"/>
      <c r="CM401" s="460"/>
      <c r="CN401" s="460"/>
      <c r="CO401" s="460"/>
      <c r="CP401" s="460"/>
      <c r="CQ401" s="460"/>
      <c r="CR401" s="460"/>
      <c r="CS401" s="460"/>
      <c r="CT401" s="461">
        <f>CL401/100*CT399</f>
        <v>0</v>
      </c>
      <c r="CU401" s="460"/>
      <c r="CV401" s="460"/>
      <c r="CW401" s="629">
        <f t="shared" ref="CW401:CW402" si="2977">CT401</f>
        <v>0</v>
      </c>
      <c r="CX401" s="625"/>
      <c r="CY401" s="426"/>
      <c r="CZ401" s="458" t="str">
        <f>"Output Sekunder "&amp;" %"</f>
        <v>Output Sekunder  %</v>
      </c>
      <c r="DA401" s="459"/>
      <c r="DB401" s="459"/>
      <c r="DC401" s="429"/>
      <c r="DD401" s="460"/>
      <c r="DE401" s="460"/>
      <c r="DF401" s="460"/>
      <c r="DG401" s="460"/>
      <c r="DH401" s="460"/>
      <c r="DI401" s="460"/>
      <c r="DJ401" s="460"/>
      <c r="DK401" s="461">
        <f>DC401/100*DK399</f>
        <v>0</v>
      </c>
      <c r="DL401" s="460"/>
      <c r="DM401" s="460"/>
      <c r="DN401" s="629">
        <f t="shared" ref="DN401:DN402" si="2978">DK401</f>
        <v>0</v>
      </c>
      <c r="DO401" s="625"/>
      <c r="DP401" s="426"/>
      <c r="DQ401" s="458" t="str">
        <f>"Output Sekunder "&amp;" %"</f>
        <v>Output Sekunder  %</v>
      </c>
      <c r="DR401" s="459"/>
      <c r="DS401" s="459"/>
      <c r="DT401" s="429"/>
      <c r="DU401" s="460"/>
      <c r="DV401" s="460"/>
      <c r="DW401" s="460"/>
      <c r="DX401" s="460"/>
      <c r="DY401" s="460"/>
      <c r="DZ401" s="460"/>
      <c r="EA401" s="460"/>
      <c r="EB401" s="461">
        <f>DT401/100*EB399</f>
        <v>0</v>
      </c>
      <c r="EC401" s="460"/>
      <c r="ED401" s="460"/>
      <c r="EE401" s="629">
        <f t="shared" ref="EE401:EE402" si="2979">EB401</f>
        <v>0</v>
      </c>
      <c r="EF401" s="625"/>
      <c r="EG401" s="426"/>
      <c r="EH401" s="458" t="str">
        <f>"Output Sekunder "&amp;" %"</f>
        <v>Output Sekunder  %</v>
      </c>
      <c r="EI401" s="459"/>
      <c r="EJ401" s="459"/>
      <c r="EK401" s="429"/>
      <c r="EL401" s="460"/>
      <c r="EM401" s="460"/>
      <c r="EN401" s="460"/>
      <c r="EO401" s="460"/>
      <c r="EP401" s="460"/>
      <c r="EQ401" s="460"/>
      <c r="ER401" s="460"/>
      <c r="ES401" s="461">
        <f>EK401/100*ES399</f>
        <v>0</v>
      </c>
      <c r="ET401" s="460"/>
      <c r="EU401" s="460"/>
      <c r="EV401" s="629">
        <f t="shared" ref="EV401:EV402" si="2980">ES401</f>
        <v>0</v>
      </c>
      <c r="EW401" s="625"/>
      <c r="EX401" s="426"/>
      <c r="EY401" s="458" t="str">
        <f>"Output Sekunder "&amp;" %"</f>
        <v>Output Sekunder  %</v>
      </c>
      <c r="EZ401" s="459"/>
      <c r="FA401" s="459"/>
      <c r="FB401" s="429"/>
      <c r="FC401" s="460"/>
      <c r="FD401" s="460"/>
      <c r="FE401" s="460"/>
      <c r="FF401" s="460"/>
      <c r="FG401" s="460"/>
      <c r="FH401" s="460"/>
      <c r="FI401" s="460"/>
      <c r="FJ401" s="461">
        <f>FB401/100*FJ399</f>
        <v>0</v>
      </c>
      <c r="FK401" s="460"/>
      <c r="FL401" s="460"/>
      <c r="FM401" s="629">
        <f t="shared" ref="FM401:FM402" si="2981">FJ401</f>
        <v>0</v>
      </c>
      <c r="FN401" s="625"/>
      <c r="FO401" s="426"/>
      <c r="FP401" s="458" t="str">
        <f>"Output Sekunder "&amp;" %"</f>
        <v>Output Sekunder  %</v>
      </c>
      <c r="FQ401" s="459"/>
      <c r="FR401" s="459"/>
      <c r="FS401" s="429"/>
      <c r="FT401" s="460"/>
      <c r="FU401" s="460"/>
      <c r="FV401" s="460"/>
      <c r="FW401" s="460"/>
      <c r="FX401" s="460"/>
      <c r="FY401" s="460"/>
      <c r="FZ401" s="460"/>
      <c r="GA401" s="461">
        <f>FS401/100*GA399</f>
        <v>0</v>
      </c>
      <c r="GB401" s="460"/>
      <c r="GC401" s="460"/>
      <c r="GD401" s="629">
        <f t="shared" ref="GD401:GD402" si="2982">GA401</f>
        <v>0</v>
      </c>
      <c r="GE401" s="625"/>
      <c r="GF401" s="426"/>
      <c r="GG401" s="458" t="str">
        <f>"Output Sekunder "&amp;" %"</f>
        <v>Output Sekunder  %</v>
      </c>
      <c r="GH401" s="459"/>
      <c r="GI401" s="459"/>
      <c r="GJ401" s="429"/>
      <c r="GK401" s="460"/>
      <c r="GL401" s="460"/>
      <c r="GM401" s="460"/>
      <c r="GN401" s="460"/>
      <c r="GO401" s="460"/>
      <c r="GP401" s="460"/>
      <c r="GQ401" s="460"/>
      <c r="GR401" s="461">
        <f>GJ401/100*GR399</f>
        <v>0</v>
      </c>
      <c r="GS401" s="460"/>
      <c r="GT401" s="460"/>
      <c r="GU401" s="629">
        <f t="shared" ref="GU401:GU402" si="2983">GR401</f>
        <v>0</v>
      </c>
      <c r="GV401" s="625"/>
      <c r="GW401" s="426"/>
      <c r="GX401" s="458" t="str">
        <f>"Output Sekunder "&amp;" %"</f>
        <v>Output Sekunder  %</v>
      </c>
      <c r="GY401" s="459"/>
      <c r="GZ401" s="459"/>
      <c r="HA401" s="429"/>
      <c r="HB401" s="460"/>
      <c r="HC401" s="460"/>
      <c r="HD401" s="460"/>
      <c r="HE401" s="460"/>
      <c r="HF401" s="460"/>
      <c r="HG401" s="460"/>
      <c r="HH401" s="460"/>
      <c r="HI401" s="461">
        <f>HA401/100*HI399</f>
        <v>0</v>
      </c>
      <c r="HJ401" s="460"/>
      <c r="HK401" s="460"/>
      <c r="HL401" s="629">
        <f t="shared" ref="HL401:HL402" si="2984">HI401</f>
        <v>0</v>
      </c>
      <c r="HM401" s="625"/>
      <c r="HN401" s="426"/>
      <c r="HO401" s="458" t="str">
        <f>"Output Sekunder "&amp;" %"</f>
        <v>Output Sekunder  %</v>
      </c>
      <c r="HP401" s="459"/>
      <c r="HQ401" s="459"/>
      <c r="HR401" s="429"/>
      <c r="HS401" s="460"/>
      <c r="HT401" s="460"/>
      <c r="HU401" s="460"/>
      <c r="HV401" s="460"/>
      <c r="HW401" s="460"/>
      <c r="HX401" s="460"/>
      <c r="HY401" s="460"/>
      <c r="HZ401" s="461">
        <f>HR401/100*HZ399</f>
        <v>0</v>
      </c>
      <c r="IA401" s="460"/>
      <c r="IB401" s="460"/>
      <c r="IC401" s="629">
        <f t="shared" ref="IC401:IC402" si="2985">HZ401</f>
        <v>0</v>
      </c>
      <c r="ID401" s="625"/>
      <c r="IE401" s="426"/>
      <c r="IF401" s="458" t="str">
        <f>"Output Sekunder "&amp;" %"</f>
        <v>Output Sekunder  %</v>
      </c>
      <c r="IG401" s="459"/>
      <c r="IH401" s="459"/>
      <c r="II401" s="429"/>
      <c r="IJ401" s="460"/>
      <c r="IK401" s="460"/>
      <c r="IL401" s="460"/>
      <c r="IM401" s="460"/>
      <c r="IN401" s="460"/>
      <c r="IO401" s="460"/>
      <c r="IP401" s="460"/>
      <c r="IQ401" s="461">
        <f>II401/100*IQ399</f>
        <v>0</v>
      </c>
      <c r="IR401" s="460"/>
      <c r="IS401" s="460"/>
      <c r="IT401" s="629">
        <f t="shared" ref="IT401:IT402" si="2986">IQ401</f>
        <v>0</v>
      </c>
      <c r="IU401" s="625"/>
      <c r="IV401" s="426"/>
      <c r="IW401" s="458" t="str">
        <f>"Output Sekunder "&amp;" %"</f>
        <v>Output Sekunder  %</v>
      </c>
      <c r="IX401" s="459"/>
      <c r="IY401" s="459"/>
      <c r="IZ401" s="429"/>
      <c r="JA401" s="460"/>
      <c r="JB401" s="460"/>
      <c r="JC401" s="460"/>
      <c r="JD401" s="460"/>
      <c r="JE401" s="460"/>
      <c r="JF401" s="460"/>
      <c r="JG401" s="460"/>
      <c r="JH401" s="461">
        <f>IZ401/100*JH399</f>
        <v>0</v>
      </c>
      <c r="JI401" s="460"/>
      <c r="JJ401" s="460"/>
      <c r="JK401" s="629">
        <f t="shared" ref="JK401:JK402" si="2987">JH401</f>
        <v>0</v>
      </c>
      <c r="JL401" s="625"/>
      <c r="JM401" s="426"/>
      <c r="JN401" s="458" t="str">
        <f>"Output Sekunder "&amp;" %"</f>
        <v>Output Sekunder  %</v>
      </c>
      <c r="JO401" s="459"/>
      <c r="JP401" s="459"/>
      <c r="JQ401" s="429"/>
      <c r="JR401" s="460"/>
      <c r="JS401" s="460"/>
      <c r="JT401" s="460"/>
      <c r="JU401" s="460"/>
      <c r="JV401" s="460"/>
      <c r="JW401" s="460"/>
      <c r="JX401" s="460"/>
      <c r="JY401" s="461">
        <f>JQ401/100*JY399</f>
        <v>0</v>
      </c>
      <c r="JZ401" s="460"/>
      <c r="KA401" s="460"/>
      <c r="KB401" s="629">
        <f t="shared" ref="KB401:KB402" si="2988">JY401</f>
        <v>0</v>
      </c>
      <c r="KC401" s="625"/>
      <c r="KD401" s="426"/>
      <c r="KE401" s="458" t="str">
        <f>"Output Sekunder "&amp;" %"</f>
        <v>Output Sekunder  %</v>
      </c>
      <c r="KF401" s="459"/>
      <c r="KG401" s="459"/>
      <c r="KH401" s="429"/>
      <c r="KI401" s="460"/>
      <c r="KJ401" s="460"/>
      <c r="KK401" s="460"/>
      <c r="KL401" s="460"/>
      <c r="KM401" s="460"/>
      <c r="KN401" s="460"/>
      <c r="KO401" s="460"/>
      <c r="KP401" s="461">
        <f>KH401/100*KP399</f>
        <v>0</v>
      </c>
      <c r="KQ401" s="460"/>
      <c r="KR401" s="460"/>
      <c r="KS401" s="629">
        <f t="shared" ref="KS401:KS402" si="2989">KP401</f>
        <v>0</v>
      </c>
      <c r="KT401" s="625"/>
      <c r="KU401" s="436"/>
    </row>
    <row r="402" ht="15.75" customHeight="1">
      <c r="A402" s="426"/>
      <c r="B402" s="463" t="str">
        <f>"Adjusment "&amp;" %"</f>
        <v>Adjusment  %</v>
      </c>
      <c r="C402" s="464"/>
      <c r="D402" s="464"/>
      <c r="E402" s="429"/>
      <c r="F402" s="460"/>
      <c r="G402" s="460"/>
      <c r="H402" s="460"/>
      <c r="I402" s="460"/>
      <c r="J402" s="460"/>
      <c r="K402" s="460"/>
      <c r="L402" s="460"/>
      <c r="M402" s="465">
        <f>E402/100*(M399+M401)</f>
        <v>0</v>
      </c>
      <c r="N402" s="460"/>
      <c r="O402" s="460"/>
      <c r="P402" s="630">
        <f t="shared" si="2972"/>
        <v>0</v>
      </c>
      <c r="Q402" s="625"/>
      <c r="R402" s="426"/>
      <c r="S402" s="463" t="str">
        <f>"Adjusment "&amp;" %"</f>
        <v>Adjusment  %</v>
      </c>
      <c r="T402" s="464"/>
      <c r="U402" s="464"/>
      <c r="V402" s="429"/>
      <c r="W402" s="460"/>
      <c r="X402" s="460"/>
      <c r="Y402" s="460"/>
      <c r="Z402" s="460"/>
      <c r="AA402" s="460"/>
      <c r="AB402" s="460"/>
      <c r="AC402" s="460"/>
      <c r="AD402" s="465">
        <f>V402/100*(AD399+AD401)</f>
        <v>0</v>
      </c>
      <c r="AE402" s="460"/>
      <c r="AF402" s="460"/>
      <c r="AG402" s="630">
        <f t="shared" si="2973"/>
        <v>0</v>
      </c>
      <c r="AH402" s="625"/>
      <c r="AI402" s="426"/>
      <c r="AJ402" s="463" t="str">
        <f>"Adjusment "&amp;" %"</f>
        <v>Adjusment  %</v>
      </c>
      <c r="AK402" s="464"/>
      <c r="AL402" s="464"/>
      <c r="AM402" s="429"/>
      <c r="AN402" s="460"/>
      <c r="AO402" s="460"/>
      <c r="AP402" s="460"/>
      <c r="AQ402" s="460"/>
      <c r="AR402" s="460"/>
      <c r="AS402" s="460"/>
      <c r="AT402" s="460"/>
      <c r="AU402" s="465">
        <f>AM402/100*(AU399+AU401)</f>
        <v>0</v>
      </c>
      <c r="AV402" s="460"/>
      <c r="AW402" s="460"/>
      <c r="AX402" s="630">
        <f t="shared" si="2974"/>
        <v>0</v>
      </c>
      <c r="AY402" s="625"/>
      <c r="AZ402" s="426"/>
      <c r="BA402" s="463" t="str">
        <f>"Adjusment "&amp;" %"</f>
        <v>Adjusment  %</v>
      </c>
      <c r="BB402" s="464"/>
      <c r="BC402" s="464"/>
      <c r="BD402" s="429"/>
      <c r="BE402" s="460"/>
      <c r="BF402" s="460"/>
      <c r="BG402" s="460"/>
      <c r="BH402" s="460"/>
      <c r="BI402" s="460"/>
      <c r="BJ402" s="460"/>
      <c r="BK402" s="460"/>
      <c r="BL402" s="465">
        <f>BD402/100*(BL399+BL401)</f>
        <v>0</v>
      </c>
      <c r="BM402" s="460"/>
      <c r="BN402" s="460"/>
      <c r="BO402" s="630">
        <f t="shared" si="2975"/>
        <v>0</v>
      </c>
      <c r="BP402" s="625"/>
      <c r="BQ402" s="426"/>
      <c r="BR402" s="463" t="str">
        <f>"Adjusment "&amp;" %"</f>
        <v>Adjusment  %</v>
      </c>
      <c r="BS402" s="464"/>
      <c r="BT402" s="464"/>
      <c r="BU402" s="429"/>
      <c r="BV402" s="460"/>
      <c r="BW402" s="460"/>
      <c r="BX402" s="460"/>
      <c r="BY402" s="460"/>
      <c r="BZ402" s="460"/>
      <c r="CA402" s="460"/>
      <c r="CB402" s="460"/>
      <c r="CC402" s="465">
        <f>BU402/100*(CC399+CC401)</f>
        <v>0</v>
      </c>
      <c r="CD402" s="460"/>
      <c r="CE402" s="460"/>
      <c r="CF402" s="630">
        <f t="shared" si="2976"/>
        <v>0</v>
      </c>
      <c r="CG402" s="625"/>
      <c r="CH402" s="426"/>
      <c r="CI402" s="463" t="str">
        <f>"Adjusment "&amp;" %"</f>
        <v>Adjusment  %</v>
      </c>
      <c r="CJ402" s="464"/>
      <c r="CK402" s="464"/>
      <c r="CL402" s="429"/>
      <c r="CM402" s="460"/>
      <c r="CN402" s="460"/>
      <c r="CO402" s="460"/>
      <c r="CP402" s="460"/>
      <c r="CQ402" s="460"/>
      <c r="CR402" s="460"/>
      <c r="CS402" s="460"/>
      <c r="CT402" s="465">
        <f>CL402/100*(CT399+CT401)</f>
        <v>0</v>
      </c>
      <c r="CU402" s="460"/>
      <c r="CV402" s="460"/>
      <c r="CW402" s="630">
        <f t="shared" si="2977"/>
        <v>0</v>
      </c>
      <c r="CX402" s="625"/>
      <c r="CY402" s="426"/>
      <c r="CZ402" s="463" t="str">
        <f>"Adjusment "&amp;" %"</f>
        <v>Adjusment  %</v>
      </c>
      <c r="DA402" s="464"/>
      <c r="DB402" s="464"/>
      <c r="DC402" s="429"/>
      <c r="DD402" s="460"/>
      <c r="DE402" s="460"/>
      <c r="DF402" s="460"/>
      <c r="DG402" s="460"/>
      <c r="DH402" s="460"/>
      <c r="DI402" s="460"/>
      <c r="DJ402" s="460"/>
      <c r="DK402" s="465">
        <f>DC402/100*(DK399+DK401)</f>
        <v>0</v>
      </c>
      <c r="DL402" s="460"/>
      <c r="DM402" s="460"/>
      <c r="DN402" s="630">
        <f t="shared" si="2978"/>
        <v>0</v>
      </c>
      <c r="DO402" s="625"/>
      <c r="DP402" s="426"/>
      <c r="DQ402" s="463" t="str">
        <f>"Adjusment "&amp;" %"</f>
        <v>Adjusment  %</v>
      </c>
      <c r="DR402" s="464"/>
      <c r="DS402" s="464"/>
      <c r="DT402" s="429"/>
      <c r="DU402" s="460"/>
      <c r="DV402" s="460"/>
      <c r="DW402" s="460"/>
      <c r="DX402" s="460"/>
      <c r="DY402" s="460"/>
      <c r="DZ402" s="460"/>
      <c r="EA402" s="460"/>
      <c r="EB402" s="465">
        <f>DT402/100*(EB399+EB401)</f>
        <v>0</v>
      </c>
      <c r="EC402" s="460"/>
      <c r="ED402" s="460"/>
      <c r="EE402" s="630">
        <f t="shared" si="2979"/>
        <v>0</v>
      </c>
      <c r="EF402" s="625"/>
      <c r="EG402" s="426"/>
      <c r="EH402" s="463" t="str">
        <f>"Adjusment "&amp;" %"</f>
        <v>Adjusment  %</v>
      </c>
      <c r="EI402" s="464"/>
      <c r="EJ402" s="464"/>
      <c r="EK402" s="429"/>
      <c r="EL402" s="460"/>
      <c r="EM402" s="460"/>
      <c r="EN402" s="460"/>
      <c r="EO402" s="460"/>
      <c r="EP402" s="460"/>
      <c r="EQ402" s="460"/>
      <c r="ER402" s="460"/>
      <c r="ES402" s="465">
        <f>EK402/100*(ES399+ES401)</f>
        <v>0</v>
      </c>
      <c r="ET402" s="460"/>
      <c r="EU402" s="460"/>
      <c r="EV402" s="630">
        <f t="shared" si="2980"/>
        <v>0</v>
      </c>
      <c r="EW402" s="625"/>
      <c r="EX402" s="426"/>
      <c r="EY402" s="463" t="str">
        <f>"Adjusment "&amp;" %"</f>
        <v>Adjusment  %</v>
      </c>
      <c r="EZ402" s="464"/>
      <c r="FA402" s="464"/>
      <c r="FB402" s="429"/>
      <c r="FC402" s="460"/>
      <c r="FD402" s="460"/>
      <c r="FE402" s="460"/>
      <c r="FF402" s="460"/>
      <c r="FG402" s="460"/>
      <c r="FH402" s="460"/>
      <c r="FI402" s="460"/>
      <c r="FJ402" s="465">
        <f>FB402/100*(FJ399+FJ401)</f>
        <v>0</v>
      </c>
      <c r="FK402" s="460"/>
      <c r="FL402" s="460"/>
      <c r="FM402" s="630">
        <f t="shared" si="2981"/>
        <v>0</v>
      </c>
      <c r="FN402" s="625"/>
      <c r="FO402" s="426"/>
      <c r="FP402" s="463" t="str">
        <f>"Adjusment "&amp;" %"</f>
        <v>Adjusment  %</v>
      </c>
      <c r="FQ402" s="464"/>
      <c r="FR402" s="464"/>
      <c r="FS402" s="429"/>
      <c r="FT402" s="460"/>
      <c r="FU402" s="460"/>
      <c r="FV402" s="460"/>
      <c r="FW402" s="460"/>
      <c r="FX402" s="460"/>
      <c r="FY402" s="460"/>
      <c r="FZ402" s="460"/>
      <c r="GA402" s="465">
        <f>FS402/100*(GA399+GA401)</f>
        <v>0</v>
      </c>
      <c r="GB402" s="460"/>
      <c r="GC402" s="460"/>
      <c r="GD402" s="630">
        <f t="shared" si="2982"/>
        <v>0</v>
      </c>
      <c r="GE402" s="625"/>
      <c r="GF402" s="426"/>
      <c r="GG402" s="463" t="str">
        <f>"Adjusment "&amp;" %"</f>
        <v>Adjusment  %</v>
      </c>
      <c r="GH402" s="464"/>
      <c r="GI402" s="464"/>
      <c r="GJ402" s="429"/>
      <c r="GK402" s="460"/>
      <c r="GL402" s="460"/>
      <c r="GM402" s="460"/>
      <c r="GN402" s="460"/>
      <c r="GO402" s="460"/>
      <c r="GP402" s="460"/>
      <c r="GQ402" s="460"/>
      <c r="GR402" s="465">
        <f>GJ402/100*(GR399+GR401)</f>
        <v>0</v>
      </c>
      <c r="GS402" s="460"/>
      <c r="GT402" s="460"/>
      <c r="GU402" s="630">
        <f t="shared" si="2983"/>
        <v>0</v>
      </c>
      <c r="GV402" s="625"/>
      <c r="GW402" s="426"/>
      <c r="GX402" s="463" t="str">
        <f>"Adjusment "&amp;" %"</f>
        <v>Adjusment  %</v>
      </c>
      <c r="GY402" s="464"/>
      <c r="GZ402" s="464"/>
      <c r="HA402" s="429"/>
      <c r="HB402" s="460"/>
      <c r="HC402" s="460"/>
      <c r="HD402" s="460"/>
      <c r="HE402" s="460"/>
      <c r="HF402" s="460"/>
      <c r="HG402" s="460"/>
      <c r="HH402" s="460"/>
      <c r="HI402" s="465">
        <f>HA402/100*(HI399+HI401)</f>
        <v>0</v>
      </c>
      <c r="HJ402" s="460"/>
      <c r="HK402" s="460"/>
      <c r="HL402" s="630">
        <f t="shared" si="2984"/>
        <v>0</v>
      </c>
      <c r="HM402" s="625"/>
      <c r="HN402" s="426"/>
      <c r="HO402" s="463" t="str">
        <f>"Adjusment "&amp;" %"</f>
        <v>Adjusment  %</v>
      </c>
      <c r="HP402" s="464"/>
      <c r="HQ402" s="464"/>
      <c r="HR402" s="429"/>
      <c r="HS402" s="460"/>
      <c r="HT402" s="460"/>
      <c r="HU402" s="460"/>
      <c r="HV402" s="460"/>
      <c r="HW402" s="460"/>
      <c r="HX402" s="460"/>
      <c r="HY402" s="460"/>
      <c r="HZ402" s="465">
        <f>HR402/100*(HZ399+HZ401)</f>
        <v>0</v>
      </c>
      <c r="IA402" s="460"/>
      <c r="IB402" s="460"/>
      <c r="IC402" s="630">
        <f t="shared" si="2985"/>
        <v>0</v>
      </c>
      <c r="ID402" s="625"/>
      <c r="IE402" s="426"/>
      <c r="IF402" s="463" t="str">
        <f>"Adjusment "&amp;" %"</f>
        <v>Adjusment  %</v>
      </c>
      <c r="IG402" s="464"/>
      <c r="IH402" s="464"/>
      <c r="II402" s="429"/>
      <c r="IJ402" s="460"/>
      <c r="IK402" s="460"/>
      <c r="IL402" s="460"/>
      <c r="IM402" s="460"/>
      <c r="IN402" s="460"/>
      <c r="IO402" s="460"/>
      <c r="IP402" s="460"/>
      <c r="IQ402" s="465">
        <f>II402/100*(IQ399+IQ401)</f>
        <v>0</v>
      </c>
      <c r="IR402" s="460"/>
      <c r="IS402" s="460"/>
      <c r="IT402" s="630">
        <f t="shared" si="2986"/>
        <v>0</v>
      </c>
      <c r="IU402" s="625"/>
      <c r="IV402" s="426"/>
      <c r="IW402" s="463" t="str">
        <f>"Adjusment "&amp;" %"</f>
        <v>Adjusment  %</v>
      </c>
      <c r="IX402" s="464"/>
      <c r="IY402" s="464"/>
      <c r="IZ402" s="429"/>
      <c r="JA402" s="460"/>
      <c r="JB402" s="460"/>
      <c r="JC402" s="460"/>
      <c r="JD402" s="460"/>
      <c r="JE402" s="460"/>
      <c r="JF402" s="460"/>
      <c r="JG402" s="460"/>
      <c r="JH402" s="465">
        <f>IZ402/100*(JH399+JH401)</f>
        <v>0</v>
      </c>
      <c r="JI402" s="460"/>
      <c r="JJ402" s="460"/>
      <c r="JK402" s="630">
        <f t="shared" si="2987"/>
        <v>0</v>
      </c>
      <c r="JL402" s="625"/>
      <c r="JM402" s="426"/>
      <c r="JN402" s="463" t="str">
        <f>"Adjusment "&amp;" %"</f>
        <v>Adjusment  %</v>
      </c>
      <c r="JO402" s="464"/>
      <c r="JP402" s="464"/>
      <c r="JQ402" s="429"/>
      <c r="JR402" s="460"/>
      <c r="JS402" s="460"/>
      <c r="JT402" s="460"/>
      <c r="JU402" s="460"/>
      <c r="JV402" s="460"/>
      <c r="JW402" s="460"/>
      <c r="JX402" s="460"/>
      <c r="JY402" s="465">
        <f>JQ402/100*(JY399+JY401)</f>
        <v>0</v>
      </c>
      <c r="JZ402" s="460"/>
      <c r="KA402" s="460"/>
      <c r="KB402" s="630">
        <f t="shared" si="2988"/>
        <v>0</v>
      </c>
      <c r="KC402" s="625"/>
      <c r="KD402" s="426"/>
      <c r="KE402" s="463" t="str">
        <f>"Adjusment "&amp;" %"</f>
        <v>Adjusment  %</v>
      </c>
      <c r="KF402" s="464"/>
      <c r="KG402" s="464"/>
      <c r="KH402" s="429"/>
      <c r="KI402" s="460"/>
      <c r="KJ402" s="460"/>
      <c r="KK402" s="460"/>
      <c r="KL402" s="460"/>
      <c r="KM402" s="460"/>
      <c r="KN402" s="460"/>
      <c r="KO402" s="460"/>
      <c r="KP402" s="465">
        <f>KH402/100*(KP399+KP401)</f>
        <v>0</v>
      </c>
      <c r="KQ402" s="460"/>
      <c r="KR402" s="460"/>
      <c r="KS402" s="630">
        <f t="shared" si="2989"/>
        <v>0</v>
      </c>
      <c r="KT402" s="625"/>
      <c r="KU402" s="436"/>
    </row>
    <row r="403" ht="15.75" customHeight="1">
      <c r="A403" s="426"/>
      <c r="B403" s="427"/>
      <c r="C403" s="428"/>
      <c r="D403" s="428"/>
      <c r="E403" s="429"/>
      <c r="F403" s="429"/>
      <c r="G403" s="429"/>
      <c r="H403" s="429"/>
      <c r="I403" s="429"/>
      <c r="J403" s="429"/>
      <c r="K403" s="429"/>
      <c r="L403" s="429"/>
      <c r="M403" s="429"/>
      <c r="N403" s="429"/>
      <c r="O403" s="429"/>
      <c r="P403" s="433"/>
      <c r="Q403" s="625"/>
      <c r="R403" s="426"/>
      <c r="S403" s="427"/>
      <c r="T403" s="428"/>
      <c r="U403" s="428"/>
      <c r="V403" s="429"/>
      <c r="W403" s="429"/>
      <c r="X403" s="429"/>
      <c r="Y403" s="429"/>
      <c r="Z403" s="429"/>
      <c r="AA403" s="429"/>
      <c r="AB403" s="429"/>
      <c r="AC403" s="429"/>
      <c r="AD403" s="429"/>
      <c r="AE403" s="429"/>
      <c r="AF403" s="429"/>
      <c r="AG403" s="433"/>
      <c r="AH403" s="625"/>
      <c r="AI403" s="426"/>
      <c r="AJ403" s="427"/>
      <c r="AK403" s="428"/>
      <c r="AL403" s="428"/>
      <c r="AM403" s="429"/>
      <c r="AN403" s="429"/>
      <c r="AO403" s="429"/>
      <c r="AP403" s="429"/>
      <c r="AQ403" s="429"/>
      <c r="AR403" s="429"/>
      <c r="AS403" s="429"/>
      <c r="AT403" s="429"/>
      <c r="AU403" s="429"/>
      <c r="AV403" s="429"/>
      <c r="AW403" s="429"/>
      <c r="AX403" s="433"/>
      <c r="AY403" s="625"/>
      <c r="AZ403" s="426"/>
      <c r="BA403" s="427"/>
      <c r="BB403" s="428"/>
      <c r="BC403" s="428"/>
      <c r="BD403" s="429"/>
      <c r="BE403" s="429"/>
      <c r="BF403" s="429"/>
      <c r="BG403" s="429"/>
      <c r="BH403" s="429"/>
      <c r="BI403" s="429"/>
      <c r="BJ403" s="429"/>
      <c r="BK403" s="429"/>
      <c r="BL403" s="429"/>
      <c r="BM403" s="429"/>
      <c r="BN403" s="429"/>
      <c r="BO403" s="433"/>
      <c r="BP403" s="625"/>
      <c r="BQ403" s="426"/>
      <c r="BR403" s="427"/>
      <c r="BS403" s="428"/>
      <c r="BT403" s="428"/>
      <c r="BU403" s="429"/>
      <c r="BV403" s="429"/>
      <c r="BW403" s="429"/>
      <c r="BX403" s="429"/>
      <c r="BY403" s="429"/>
      <c r="BZ403" s="429"/>
      <c r="CA403" s="429"/>
      <c r="CB403" s="429"/>
      <c r="CC403" s="429"/>
      <c r="CD403" s="429"/>
      <c r="CE403" s="429"/>
      <c r="CF403" s="433"/>
      <c r="CG403" s="625"/>
      <c r="CH403" s="426"/>
      <c r="CI403" s="427"/>
      <c r="CJ403" s="428"/>
      <c r="CK403" s="428"/>
      <c r="CL403" s="429"/>
      <c r="CM403" s="429"/>
      <c r="CN403" s="429"/>
      <c r="CO403" s="429"/>
      <c r="CP403" s="429"/>
      <c r="CQ403" s="429"/>
      <c r="CR403" s="429"/>
      <c r="CS403" s="429"/>
      <c r="CT403" s="429"/>
      <c r="CU403" s="429"/>
      <c r="CV403" s="429"/>
      <c r="CW403" s="433"/>
      <c r="CX403" s="625"/>
      <c r="CY403" s="426"/>
      <c r="CZ403" s="427"/>
      <c r="DA403" s="428"/>
      <c r="DB403" s="428"/>
      <c r="DC403" s="429"/>
      <c r="DD403" s="429"/>
      <c r="DE403" s="429"/>
      <c r="DF403" s="429"/>
      <c r="DG403" s="429"/>
      <c r="DH403" s="429"/>
      <c r="DI403" s="429"/>
      <c r="DJ403" s="429"/>
      <c r="DK403" s="429"/>
      <c r="DL403" s="429"/>
      <c r="DM403" s="429"/>
      <c r="DN403" s="433"/>
      <c r="DO403" s="625"/>
      <c r="DP403" s="426"/>
      <c r="DQ403" s="427"/>
      <c r="DR403" s="428"/>
      <c r="DS403" s="428"/>
      <c r="DT403" s="429"/>
      <c r="DU403" s="429"/>
      <c r="DV403" s="429"/>
      <c r="DW403" s="429"/>
      <c r="DX403" s="429"/>
      <c r="DY403" s="429"/>
      <c r="DZ403" s="429"/>
      <c r="EA403" s="429"/>
      <c r="EB403" s="429"/>
      <c r="EC403" s="429"/>
      <c r="ED403" s="429"/>
      <c r="EE403" s="433"/>
      <c r="EF403" s="625"/>
      <c r="EG403" s="426"/>
      <c r="EH403" s="427"/>
      <c r="EI403" s="428"/>
      <c r="EJ403" s="428"/>
      <c r="EK403" s="429"/>
      <c r="EL403" s="429"/>
      <c r="EM403" s="429"/>
      <c r="EN403" s="429"/>
      <c r="EO403" s="429"/>
      <c r="EP403" s="429"/>
      <c r="EQ403" s="429"/>
      <c r="ER403" s="429"/>
      <c r="ES403" s="429"/>
      <c r="ET403" s="429"/>
      <c r="EU403" s="429"/>
      <c r="EV403" s="433"/>
      <c r="EW403" s="625"/>
      <c r="EX403" s="426"/>
      <c r="EY403" s="427"/>
      <c r="EZ403" s="428"/>
      <c r="FA403" s="428"/>
      <c r="FB403" s="429"/>
      <c r="FC403" s="429"/>
      <c r="FD403" s="429"/>
      <c r="FE403" s="429"/>
      <c r="FF403" s="429"/>
      <c r="FG403" s="429"/>
      <c r="FH403" s="429"/>
      <c r="FI403" s="429"/>
      <c r="FJ403" s="429"/>
      <c r="FK403" s="429"/>
      <c r="FL403" s="429"/>
      <c r="FM403" s="433"/>
      <c r="FN403" s="625"/>
      <c r="FO403" s="426"/>
      <c r="FP403" s="427"/>
      <c r="FQ403" s="428"/>
      <c r="FR403" s="428"/>
      <c r="FS403" s="429"/>
      <c r="FT403" s="429"/>
      <c r="FU403" s="429"/>
      <c r="FV403" s="429"/>
      <c r="FW403" s="429"/>
      <c r="FX403" s="429"/>
      <c r="FY403" s="429"/>
      <c r="FZ403" s="429"/>
      <c r="GA403" s="429"/>
      <c r="GB403" s="429"/>
      <c r="GC403" s="429"/>
      <c r="GD403" s="433"/>
      <c r="GE403" s="625"/>
      <c r="GF403" s="426"/>
      <c r="GG403" s="427"/>
      <c r="GH403" s="428"/>
      <c r="GI403" s="428"/>
      <c r="GJ403" s="429"/>
      <c r="GK403" s="429"/>
      <c r="GL403" s="429"/>
      <c r="GM403" s="429"/>
      <c r="GN403" s="429"/>
      <c r="GO403" s="429"/>
      <c r="GP403" s="429"/>
      <c r="GQ403" s="429"/>
      <c r="GR403" s="429"/>
      <c r="GS403" s="429"/>
      <c r="GT403" s="429"/>
      <c r="GU403" s="433"/>
      <c r="GV403" s="625"/>
      <c r="GW403" s="426"/>
      <c r="GX403" s="427"/>
      <c r="GY403" s="428"/>
      <c r="GZ403" s="428"/>
      <c r="HA403" s="429"/>
      <c r="HB403" s="429"/>
      <c r="HC403" s="429"/>
      <c r="HD403" s="429"/>
      <c r="HE403" s="429"/>
      <c r="HF403" s="429"/>
      <c r="HG403" s="429"/>
      <c r="HH403" s="429"/>
      <c r="HI403" s="429"/>
      <c r="HJ403" s="429"/>
      <c r="HK403" s="429"/>
      <c r="HL403" s="433"/>
      <c r="HM403" s="625"/>
      <c r="HN403" s="426"/>
      <c r="HO403" s="427"/>
      <c r="HP403" s="428"/>
      <c r="HQ403" s="428"/>
      <c r="HR403" s="429"/>
      <c r="HS403" s="429"/>
      <c r="HT403" s="429"/>
      <c r="HU403" s="429"/>
      <c r="HV403" s="429"/>
      <c r="HW403" s="429"/>
      <c r="HX403" s="429"/>
      <c r="HY403" s="429"/>
      <c r="HZ403" s="429"/>
      <c r="IA403" s="429"/>
      <c r="IB403" s="429"/>
      <c r="IC403" s="433"/>
      <c r="ID403" s="625"/>
      <c r="IE403" s="426"/>
      <c r="IF403" s="427"/>
      <c r="IG403" s="428"/>
      <c r="IH403" s="428"/>
      <c r="II403" s="429"/>
      <c r="IJ403" s="429"/>
      <c r="IK403" s="429"/>
      <c r="IL403" s="429"/>
      <c r="IM403" s="429"/>
      <c r="IN403" s="429"/>
      <c r="IO403" s="429"/>
      <c r="IP403" s="429"/>
      <c r="IQ403" s="429"/>
      <c r="IR403" s="429"/>
      <c r="IS403" s="429"/>
      <c r="IT403" s="433"/>
      <c r="IU403" s="625"/>
      <c r="IV403" s="426"/>
      <c r="IW403" s="427"/>
      <c r="IX403" s="428"/>
      <c r="IY403" s="428"/>
      <c r="IZ403" s="429"/>
      <c r="JA403" s="429"/>
      <c r="JB403" s="429"/>
      <c r="JC403" s="429"/>
      <c r="JD403" s="429"/>
      <c r="JE403" s="429"/>
      <c r="JF403" s="429"/>
      <c r="JG403" s="429"/>
      <c r="JH403" s="429"/>
      <c r="JI403" s="429"/>
      <c r="JJ403" s="429"/>
      <c r="JK403" s="433"/>
      <c r="JL403" s="625"/>
      <c r="JM403" s="426"/>
      <c r="JN403" s="427"/>
      <c r="JO403" s="428"/>
      <c r="JP403" s="428"/>
      <c r="JQ403" s="429"/>
      <c r="JR403" s="429"/>
      <c r="JS403" s="429"/>
      <c r="JT403" s="429"/>
      <c r="JU403" s="429"/>
      <c r="JV403" s="429"/>
      <c r="JW403" s="429"/>
      <c r="JX403" s="429"/>
      <c r="JY403" s="429"/>
      <c r="JZ403" s="429"/>
      <c r="KA403" s="429"/>
      <c r="KB403" s="433"/>
      <c r="KC403" s="625"/>
      <c r="KD403" s="426"/>
      <c r="KE403" s="427"/>
      <c r="KF403" s="428"/>
      <c r="KG403" s="428"/>
      <c r="KH403" s="429"/>
      <c r="KI403" s="429"/>
      <c r="KJ403" s="429"/>
      <c r="KK403" s="429"/>
      <c r="KL403" s="429"/>
      <c r="KM403" s="429"/>
      <c r="KN403" s="429"/>
      <c r="KO403" s="429"/>
      <c r="KP403" s="429"/>
      <c r="KQ403" s="429"/>
      <c r="KR403" s="429"/>
      <c r="KS403" s="433"/>
      <c r="KT403" s="625"/>
      <c r="KU403" s="436"/>
    </row>
    <row r="404" ht="24.0" customHeight="1">
      <c r="A404" s="467" t="s">
        <v>29</v>
      </c>
      <c r="B404" s="213"/>
      <c r="C404" s="468"/>
      <c r="D404" s="468"/>
      <c r="E404" s="469"/>
      <c r="F404" s="469"/>
      <c r="G404" s="470">
        <f>SUM(G399:G403)</f>
        <v>0</v>
      </c>
      <c r="H404" s="469"/>
      <c r="I404" s="470">
        <f>SUM(I399:I403)</f>
        <v>0</v>
      </c>
      <c r="J404" s="469"/>
      <c r="K404" s="469"/>
      <c r="L404" s="469"/>
      <c r="M404" s="470">
        <f>SUM(M399:M403)</f>
        <v>0</v>
      </c>
      <c r="N404" s="469"/>
      <c r="O404" s="470">
        <f t="shared" ref="O404:P404" si="2990">SUM(O399:O403)</f>
        <v>0</v>
      </c>
      <c r="P404" s="631">
        <f t="shared" si="2990"/>
        <v>0</v>
      </c>
      <c r="Q404" s="624"/>
      <c r="R404" s="467" t="s">
        <v>29</v>
      </c>
      <c r="S404" s="213"/>
      <c r="T404" s="468"/>
      <c r="U404" s="468"/>
      <c r="V404" s="469"/>
      <c r="W404" s="469"/>
      <c r="X404" s="470">
        <f>SUM(X399:X403)</f>
        <v>0</v>
      </c>
      <c r="Y404" s="469"/>
      <c r="Z404" s="470">
        <f>SUM(Z399:Z403)</f>
        <v>0</v>
      </c>
      <c r="AA404" s="469"/>
      <c r="AB404" s="469"/>
      <c r="AC404" s="469"/>
      <c r="AD404" s="470">
        <f>SUM(AD399:AD403)</f>
        <v>0</v>
      </c>
      <c r="AE404" s="469"/>
      <c r="AF404" s="470">
        <f t="shared" ref="AF404:AG404" si="2991">SUM(AF399:AF403)</f>
        <v>0</v>
      </c>
      <c r="AG404" s="631">
        <f t="shared" si="2991"/>
        <v>0</v>
      </c>
      <c r="AH404" s="624"/>
      <c r="AI404" s="467" t="s">
        <v>29</v>
      </c>
      <c r="AJ404" s="213"/>
      <c r="AK404" s="468"/>
      <c r="AL404" s="468"/>
      <c r="AM404" s="469"/>
      <c r="AN404" s="469"/>
      <c r="AO404" s="470">
        <f>SUM(AO399:AO403)</f>
        <v>0</v>
      </c>
      <c r="AP404" s="469"/>
      <c r="AQ404" s="470">
        <f>SUM(AQ399:AQ403)</f>
        <v>0</v>
      </c>
      <c r="AR404" s="469"/>
      <c r="AS404" s="469"/>
      <c r="AT404" s="469"/>
      <c r="AU404" s="470">
        <f>SUM(AU399:AU403)</f>
        <v>0</v>
      </c>
      <c r="AV404" s="469"/>
      <c r="AW404" s="470">
        <f t="shared" ref="AW404:AX404" si="2992">SUM(AW399:AW403)</f>
        <v>0</v>
      </c>
      <c r="AX404" s="631">
        <f t="shared" si="2992"/>
        <v>0</v>
      </c>
      <c r="AY404" s="624"/>
      <c r="AZ404" s="467" t="s">
        <v>29</v>
      </c>
      <c r="BA404" s="213"/>
      <c r="BB404" s="468"/>
      <c r="BC404" s="468"/>
      <c r="BD404" s="469"/>
      <c r="BE404" s="469"/>
      <c r="BF404" s="470">
        <f>SUM(BF399:BF403)</f>
        <v>0</v>
      </c>
      <c r="BG404" s="469"/>
      <c r="BH404" s="470">
        <f>SUM(BH399:BH403)</f>
        <v>0</v>
      </c>
      <c r="BI404" s="469"/>
      <c r="BJ404" s="469"/>
      <c r="BK404" s="469"/>
      <c r="BL404" s="470">
        <f>SUM(BL399:BL403)</f>
        <v>0</v>
      </c>
      <c r="BM404" s="469"/>
      <c r="BN404" s="470">
        <f t="shared" ref="BN404:BO404" si="2993">SUM(BN399:BN403)</f>
        <v>0</v>
      </c>
      <c r="BO404" s="631">
        <f t="shared" si="2993"/>
        <v>0</v>
      </c>
      <c r="BP404" s="624"/>
      <c r="BQ404" s="467" t="s">
        <v>29</v>
      </c>
      <c r="BR404" s="213"/>
      <c r="BS404" s="468"/>
      <c r="BT404" s="468"/>
      <c r="BU404" s="469"/>
      <c r="BV404" s="469"/>
      <c r="BW404" s="470">
        <f>SUM(BW399:BW403)</f>
        <v>0</v>
      </c>
      <c r="BX404" s="469"/>
      <c r="BY404" s="470">
        <f>SUM(BY399:BY403)</f>
        <v>0</v>
      </c>
      <c r="BZ404" s="469"/>
      <c r="CA404" s="469"/>
      <c r="CB404" s="469"/>
      <c r="CC404" s="470">
        <f>SUM(CC399:CC403)</f>
        <v>0</v>
      </c>
      <c r="CD404" s="469"/>
      <c r="CE404" s="470">
        <f t="shared" ref="CE404:CF404" si="2994">SUM(CE399:CE403)</f>
        <v>0</v>
      </c>
      <c r="CF404" s="631">
        <f t="shared" si="2994"/>
        <v>0</v>
      </c>
      <c r="CG404" s="624"/>
      <c r="CH404" s="467" t="s">
        <v>29</v>
      </c>
      <c r="CI404" s="213"/>
      <c r="CJ404" s="468"/>
      <c r="CK404" s="468"/>
      <c r="CL404" s="469"/>
      <c r="CM404" s="469"/>
      <c r="CN404" s="470">
        <f>SUM(CN399:CN403)</f>
        <v>0</v>
      </c>
      <c r="CO404" s="469"/>
      <c r="CP404" s="470">
        <f>SUM(CP399:CP403)</f>
        <v>0</v>
      </c>
      <c r="CQ404" s="469"/>
      <c r="CR404" s="469"/>
      <c r="CS404" s="469"/>
      <c r="CT404" s="470">
        <f>SUM(CT399:CT403)</f>
        <v>0</v>
      </c>
      <c r="CU404" s="469"/>
      <c r="CV404" s="470">
        <f t="shared" ref="CV404:CW404" si="2995">SUM(CV399:CV403)</f>
        <v>0</v>
      </c>
      <c r="CW404" s="631">
        <f t="shared" si="2995"/>
        <v>0</v>
      </c>
      <c r="CX404" s="624"/>
      <c r="CY404" s="467" t="s">
        <v>29</v>
      </c>
      <c r="CZ404" s="213"/>
      <c r="DA404" s="468"/>
      <c r="DB404" s="468"/>
      <c r="DC404" s="469"/>
      <c r="DD404" s="469"/>
      <c r="DE404" s="470">
        <f>SUM(DE399:DE403)</f>
        <v>0</v>
      </c>
      <c r="DF404" s="469"/>
      <c r="DG404" s="470">
        <f>SUM(DG399:DG403)</f>
        <v>0</v>
      </c>
      <c r="DH404" s="469"/>
      <c r="DI404" s="469"/>
      <c r="DJ404" s="469"/>
      <c r="DK404" s="470">
        <f>SUM(DK399:DK403)</f>
        <v>0</v>
      </c>
      <c r="DL404" s="469"/>
      <c r="DM404" s="470">
        <f t="shared" ref="DM404:DN404" si="2996">SUM(DM399:DM403)</f>
        <v>0</v>
      </c>
      <c r="DN404" s="631">
        <f t="shared" si="2996"/>
        <v>0</v>
      </c>
      <c r="DO404" s="624"/>
      <c r="DP404" s="467" t="s">
        <v>29</v>
      </c>
      <c r="DQ404" s="213"/>
      <c r="DR404" s="468"/>
      <c r="DS404" s="468"/>
      <c r="DT404" s="469"/>
      <c r="DU404" s="469"/>
      <c r="DV404" s="470">
        <f>SUM(DV399:DV403)</f>
        <v>0</v>
      </c>
      <c r="DW404" s="469"/>
      <c r="DX404" s="470">
        <f>SUM(DX399:DX403)</f>
        <v>0</v>
      </c>
      <c r="DY404" s="469"/>
      <c r="DZ404" s="469"/>
      <c r="EA404" s="469"/>
      <c r="EB404" s="470">
        <f>SUM(EB399:EB403)</f>
        <v>0</v>
      </c>
      <c r="EC404" s="469"/>
      <c r="ED404" s="470">
        <f t="shared" ref="ED404:EE404" si="2997">SUM(ED399:ED403)</f>
        <v>0</v>
      </c>
      <c r="EE404" s="631">
        <f t="shared" si="2997"/>
        <v>0</v>
      </c>
      <c r="EF404" s="624"/>
      <c r="EG404" s="467" t="s">
        <v>29</v>
      </c>
      <c r="EH404" s="213"/>
      <c r="EI404" s="468"/>
      <c r="EJ404" s="468"/>
      <c r="EK404" s="469"/>
      <c r="EL404" s="469"/>
      <c r="EM404" s="470">
        <f>SUM(EM399:EM403)</f>
        <v>0</v>
      </c>
      <c r="EN404" s="469"/>
      <c r="EO404" s="470">
        <f>SUM(EO399:EO403)</f>
        <v>0</v>
      </c>
      <c r="EP404" s="469"/>
      <c r="EQ404" s="469"/>
      <c r="ER404" s="469"/>
      <c r="ES404" s="470">
        <f>SUM(ES399:ES403)</f>
        <v>0</v>
      </c>
      <c r="ET404" s="469"/>
      <c r="EU404" s="470">
        <f t="shared" ref="EU404:EV404" si="2998">SUM(EU399:EU403)</f>
        <v>0</v>
      </c>
      <c r="EV404" s="631">
        <f t="shared" si="2998"/>
        <v>0</v>
      </c>
      <c r="EW404" s="624"/>
      <c r="EX404" s="467" t="s">
        <v>29</v>
      </c>
      <c r="EY404" s="213"/>
      <c r="EZ404" s="468"/>
      <c r="FA404" s="468"/>
      <c r="FB404" s="469"/>
      <c r="FC404" s="469"/>
      <c r="FD404" s="470">
        <f>SUM(FD399:FD403)</f>
        <v>475753.9842</v>
      </c>
      <c r="FE404" s="469"/>
      <c r="FF404" s="470">
        <f>SUM(FF399:FF403)</f>
        <v>0</v>
      </c>
      <c r="FG404" s="469"/>
      <c r="FH404" s="469"/>
      <c r="FI404" s="469"/>
      <c r="FJ404" s="470">
        <f>SUM(FJ399:FJ403)</f>
        <v>475753.9842</v>
      </c>
      <c r="FK404" s="469"/>
      <c r="FL404" s="470">
        <f t="shared" ref="FL404:FM404" si="2999">SUM(FL399:FL403)</f>
        <v>140009.5764</v>
      </c>
      <c r="FM404" s="631">
        <f t="shared" si="2999"/>
        <v>335744.4078</v>
      </c>
      <c r="FN404" s="624"/>
      <c r="FO404" s="467" t="s">
        <v>29</v>
      </c>
      <c r="FP404" s="213"/>
      <c r="FQ404" s="468"/>
      <c r="FR404" s="468"/>
      <c r="FS404" s="469"/>
      <c r="FT404" s="469"/>
      <c r="FU404" s="470">
        <f>SUM(FU399:FU403)</f>
        <v>393264.1092</v>
      </c>
      <c r="FV404" s="469"/>
      <c r="FW404" s="470">
        <f>SUM(FW399:FW403)</f>
        <v>0</v>
      </c>
      <c r="FX404" s="469"/>
      <c r="FY404" s="469"/>
      <c r="FZ404" s="469"/>
      <c r="GA404" s="470">
        <f>SUM(GA399:GA403)</f>
        <v>393264.1092</v>
      </c>
      <c r="GB404" s="469"/>
      <c r="GC404" s="470">
        <f t="shared" ref="GC404:GD404" si="3000">SUM(GC399:GC403)</f>
        <v>115733.6421</v>
      </c>
      <c r="GD404" s="631">
        <f t="shared" si="3000"/>
        <v>277530.4671</v>
      </c>
      <c r="GE404" s="624"/>
      <c r="GF404" s="467" t="s">
        <v>29</v>
      </c>
      <c r="GG404" s="213"/>
      <c r="GH404" s="468"/>
      <c r="GI404" s="468"/>
      <c r="GJ404" s="469"/>
      <c r="GK404" s="469"/>
      <c r="GL404" s="470">
        <f>SUM(GL399:GL403)</f>
        <v>363983.4408</v>
      </c>
      <c r="GM404" s="469"/>
      <c r="GN404" s="470">
        <f>SUM(GN399:GN403)</f>
        <v>0</v>
      </c>
      <c r="GO404" s="469"/>
      <c r="GP404" s="469"/>
      <c r="GQ404" s="469"/>
      <c r="GR404" s="470">
        <f>SUM(GR399:GR403)</f>
        <v>363983.4408</v>
      </c>
      <c r="GS404" s="469"/>
      <c r="GT404" s="470">
        <f t="shared" ref="GT404:GU404" si="3001">SUM(GT399:GT403)</f>
        <v>107116.6381</v>
      </c>
      <c r="GU404" s="631">
        <f t="shared" si="3001"/>
        <v>256866.8026</v>
      </c>
      <c r="GV404" s="624"/>
      <c r="GW404" s="467" t="s">
        <v>29</v>
      </c>
      <c r="GX404" s="213"/>
      <c r="GY404" s="468"/>
      <c r="GZ404" s="468"/>
      <c r="HA404" s="469"/>
      <c r="HB404" s="469"/>
      <c r="HC404" s="470">
        <f>SUM(HC399:HC403)</f>
        <v>365668.2056</v>
      </c>
      <c r="HD404" s="469"/>
      <c r="HE404" s="470">
        <f>SUM(HE399:HE403)</f>
        <v>0</v>
      </c>
      <c r="HF404" s="469"/>
      <c r="HG404" s="469"/>
      <c r="HH404" s="469"/>
      <c r="HI404" s="470">
        <f>SUM(HI399:HI403)</f>
        <v>365668.2056</v>
      </c>
      <c r="HJ404" s="469"/>
      <c r="HK404" s="470">
        <f t="shared" ref="HK404:HL404" si="3002">SUM(HK399:HK403)</f>
        <v>107612.4474</v>
      </c>
      <c r="HL404" s="631">
        <f t="shared" si="3002"/>
        <v>258055.7583</v>
      </c>
      <c r="HM404" s="624"/>
      <c r="HN404" s="467" t="s">
        <v>29</v>
      </c>
      <c r="HO404" s="213"/>
      <c r="HP404" s="468"/>
      <c r="HQ404" s="468"/>
      <c r="HR404" s="469"/>
      <c r="HS404" s="469"/>
      <c r="HT404" s="470">
        <f>SUM(HT399:HT403)</f>
        <v>308867.1028</v>
      </c>
      <c r="HU404" s="469"/>
      <c r="HV404" s="470">
        <f>SUM(HV399:HV403)</f>
        <v>0</v>
      </c>
      <c r="HW404" s="469"/>
      <c r="HX404" s="469"/>
      <c r="HY404" s="469"/>
      <c r="HZ404" s="470">
        <f>SUM(HZ399:HZ403)</f>
        <v>308867.1028</v>
      </c>
      <c r="IA404" s="469"/>
      <c r="IB404" s="470">
        <f t="shared" ref="IB404:IC404" si="3003">SUM(IB399:IB403)</f>
        <v>90896.45841</v>
      </c>
      <c r="IC404" s="631">
        <f t="shared" si="3003"/>
        <v>217970.6444</v>
      </c>
      <c r="ID404" s="624"/>
      <c r="IE404" s="467" t="s">
        <v>29</v>
      </c>
      <c r="IF404" s="213"/>
      <c r="IG404" s="468"/>
      <c r="IH404" s="468"/>
      <c r="II404" s="469"/>
      <c r="IJ404" s="469"/>
      <c r="IK404" s="470">
        <f>SUM(IK399:IK403)</f>
        <v>413282.0146</v>
      </c>
      <c r="IL404" s="469"/>
      <c r="IM404" s="470">
        <f>SUM(IM399:IM403)</f>
        <v>0</v>
      </c>
      <c r="IN404" s="469"/>
      <c r="IO404" s="469"/>
      <c r="IP404" s="469"/>
      <c r="IQ404" s="470">
        <f>SUM(IQ399:IQ403)</f>
        <v>413282.0146</v>
      </c>
      <c r="IR404" s="469"/>
      <c r="IS404" s="470">
        <f t="shared" ref="IS404:IT404" si="3004">SUM(IS399:IS403)</f>
        <v>121624.7088</v>
      </c>
      <c r="IT404" s="631">
        <f t="shared" si="3004"/>
        <v>291657.3057</v>
      </c>
      <c r="IU404" s="624"/>
      <c r="IV404" s="467" t="s">
        <v>29</v>
      </c>
      <c r="IW404" s="213"/>
      <c r="IX404" s="468"/>
      <c r="IY404" s="468"/>
      <c r="IZ404" s="469"/>
      <c r="JA404" s="469"/>
      <c r="JB404" s="470">
        <f>SUM(JB399:JB403)</f>
        <v>454532.8393</v>
      </c>
      <c r="JC404" s="469"/>
      <c r="JD404" s="470">
        <f>SUM(JD399:JD403)</f>
        <v>0</v>
      </c>
      <c r="JE404" s="469"/>
      <c r="JF404" s="469"/>
      <c r="JG404" s="469"/>
      <c r="JH404" s="470">
        <f>SUM(JH399:JH403)</f>
        <v>454532.8393</v>
      </c>
      <c r="JI404" s="469"/>
      <c r="JJ404" s="470">
        <f t="shared" ref="JJ404:JK404" si="3005">SUM(JJ399:JJ403)</f>
        <v>133764.4085</v>
      </c>
      <c r="JK404" s="631">
        <f t="shared" si="3005"/>
        <v>320768.4308</v>
      </c>
      <c r="JL404" s="624"/>
      <c r="JM404" s="467" t="s">
        <v>29</v>
      </c>
      <c r="JN404" s="213"/>
      <c r="JO404" s="468"/>
      <c r="JP404" s="468"/>
      <c r="JQ404" s="469"/>
      <c r="JR404" s="469"/>
      <c r="JS404" s="470">
        <f>SUM(JS399:JS403)</f>
        <v>0</v>
      </c>
      <c r="JT404" s="469"/>
      <c r="JU404" s="470">
        <f>SUM(JU399:JU403)</f>
        <v>0</v>
      </c>
      <c r="JV404" s="469"/>
      <c r="JW404" s="469"/>
      <c r="JX404" s="469"/>
      <c r="JY404" s="470">
        <f>SUM(JY399:JY403)</f>
        <v>0</v>
      </c>
      <c r="JZ404" s="469"/>
      <c r="KA404" s="470">
        <f t="shared" ref="KA404:KB404" si="3006">SUM(KA399:KA403)</f>
        <v>0</v>
      </c>
      <c r="KB404" s="631">
        <f t="shared" si="3006"/>
        <v>0</v>
      </c>
      <c r="KC404" s="624"/>
      <c r="KD404" s="467" t="s">
        <v>29</v>
      </c>
      <c r="KE404" s="213"/>
      <c r="KF404" s="468"/>
      <c r="KG404" s="468"/>
      <c r="KH404" s="469"/>
      <c r="KI404" s="469"/>
      <c r="KJ404" s="470">
        <f>SUM(KJ399:KJ403)</f>
        <v>0</v>
      </c>
      <c r="KK404" s="469"/>
      <c r="KL404" s="470">
        <f>SUM(KL399:KL403)</f>
        <v>0</v>
      </c>
      <c r="KM404" s="469"/>
      <c r="KN404" s="469"/>
      <c r="KO404" s="469"/>
      <c r="KP404" s="470">
        <f>SUM(KP399:KP403)</f>
        <v>0</v>
      </c>
      <c r="KQ404" s="469"/>
      <c r="KR404" s="470">
        <f t="shared" ref="KR404:KS404" si="3007">SUM(KR399:KR403)</f>
        <v>0</v>
      </c>
      <c r="KS404" s="631">
        <f t="shared" si="3007"/>
        <v>0</v>
      </c>
      <c r="KT404" s="624"/>
      <c r="KU404" s="425"/>
    </row>
    <row r="405" ht="15.0" customHeight="1">
      <c r="A405" s="401"/>
      <c r="B405" s="402"/>
      <c r="C405" s="402"/>
      <c r="D405" s="402"/>
      <c r="E405" s="402"/>
      <c r="F405" s="402"/>
      <c r="G405" s="402"/>
      <c r="H405" s="402"/>
      <c r="I405" s="402"/>
      <c r="J405" s="402"/>
      <c r="K405" s="402"/>
      <c r="L405" s="402"/>
      <c r="M405" s="402"/>
      <c r="N405" s="402"/>
      <c r="O405" s="402"/>
      <c r="P405" s="402"/>
      <c r="Q405" s="403"/>
      <c r="R405" s="401"/>
      <c r="S405" s="402"/>
      <c r="T405" s="402"/>
      <c r="U405" s="402"/>
      <c r="V405" s="402"/>
      <c r="W405" s="402"/>
      <c r="X405" s="402"/>
      <c r="Y405" s="402"/>
      <c r="Z405" s="402"/>
      <c r="AA405" s="402"/>
      <c r="AB405" s="402"/>
      <c r="AC405" s="402"/>
      <c r="AD405" s="402"/>
      <c r="AE405" s="402"/>
      <c r="AF405" s="402"/>
      <c r="AG405" s="402"/>
      <c r="AH405" s="403"/>
      <c r="AI405" s="401"/>
      <c r="AJ405" s="402"/>
      <c r="AK405" s="402"/>
      <c r="AL405" s="402"/>
      <c r="AM405" s="402"/>
      <c r="AN405" s="402"/>
      <c r="AO405" s="402"/>
      <c r="AP405" s="402"/>
      <c r="AQ405" s="402"/>
      <c r="AR405" s="402"/>
      <c r="AS405" s="402"/>
      <c r="AT405" s="402"/>
      <c r="AU405" s="402"/>
      <c r="AV405" s="402"/>
      <c r="AW405" s="402"/>
      <c r="AX405" s="402"/>
      <c r="AY405" s="403"/>
      <c r="AZ405" s="401"/>
      <c r="BA405" s="402"/>
      <c r="BB405" s="402"/>
      <c r="BC405" s="402"/>
      <c r="BD405" s="402"/>
      <c r="BE405" s="402"/>
      <c r="BF405" s="402"/>
      <c r="BG405" s="402"/>
      <c r="BH405" s="402"/>
      <c r="BI405" s="402"/>
      <c r="BJ405" s="402"/>
      <c r="BK405" s="402"/>
      <c r="BL405" s="402"/>
      <c r="BM405" s="402"/>
      <c r="BN405" s="402"/>
      <c r="BO405" s="402"/>
      <c r="BP405" s="403"/>
      <c r="BQ405" s="401"/>
      <c r="BR405" s="402"/>
      <c r="BS405" s="402"/>
      <c r="BT405" s="402"/>
      <c r="BU405" s="402"/>
      <c r="BV405" s="402"/>
      <c r="BW405" s="402"/>
      <c r="BX405" s="402"/>
      <c r="BY405" s="402"/>
      <c r="BZ405" s="402"/>
      <c r="CA405" s="402"/>
      <c r="CB405" s="402"/>
      <c r="CC405" s="402"/>
      <c r="CD405" s="402"/>
      <c r="CE405" s="402"/>
      <c r="CF405" s="402"/>
      <c r="CG405" s="403"/>
      <c r="CH405" s="401"/>
      <c r="CI405" s="402"/>
      <c r="CJ405" s="402"/>
      <c r="CK405" s="402"/>
      <c r="CL405" s="402"/>
      <c r="CM405" s="402"/>
      <c r="CN405" s="402"/>
      <c r="CO405" s="402"/>
      <c r="CP405" s="402"/>
      <c r="CQ405" s="402"/>
      <c r="CR405" s="402"/>
      <c r="CS405" s="402"/>
      <c r="CT405" s="402"/>
      <c r="CU405" s="402"/>
      <c r="CV405" s="402"/>
      <c r="CW405" s="402"/>
      <c r="CX405" s="403"/>
      <c r="CY405" s="401"/>
      <c r="CZ405" s="402"/>
      <c r="DA405" s="402"/>
      <c r="DB405" s="402"/>
      <c r="DC405" s="402"/>
      <c r="DD405" s="402"/>
      <c r="DE405" s="402"/>
      <c r="DF405" s="402"/>
      <c r="DG405" s="402"/>
      <c r="DH405" s="402"/>
      <c r="DI405" s="402"/>
      <c r="DJ405" s="402"/>
      <c r="DK405" s="402"/>
      <c r="DL405" s="402"/>
      <c r="DM405" s="402"/>
      <c r="DN405" s="402"/>
      <c r="DO405" s="403"/>
      <c r="DP405" s="401"/>
      <c r="DQ405" s="402"/>
      <c r="DR405" s="402"/>
      <c r="DS405" s="402"/>
      <c r="DT405" s="402"/>
      <c r="DU405" s="402"/>
      <c r="DV405" s="402"/>
      <c r="DW405" s="402"/>
      <c r="DX405" s="402"/>
      <c r="DY405" s="402"/>
      <c r="DZ405" s="402"/>
      <c r="EA405" s="402"/>
      <c r="EB405" s="402"/>
      <c r="EC405" s="402"/>
      <c r="ED405" s="402"/>
      <c r="EE405" s="402"/>
      <c r="EF405" s="403"/>
      <c r="EG405" s="401"/>
      <c r="EH405" s="402"/>
      <c r="EI405" s="402"/>
      <c r="EJ405" s="402"/>
      <c r="EK405" s="402"/>
      <c r="EL405" s="402"/>
      <c r="EM405" s="402"/>
      <c r="EN405" s="402"/>
      <c r="EO405" s="402"/>
      <c r="EP405" s="402"/>
      <c r="EQ405" s="402"/>
      <c r="ER405" s="402"/>
      <c r="ES405" s="402"/>
      <c r="ET405" s="402"/>
      <c r="EU405" s="402"/>
      <c r="EV405" s="402"/>
      <c r="EW405" s="403"/>
      <c r="EX405" s="401"/>
      <c r="EY405" s="402"/>
      <c r="EZ405" s="402"/>
      <c r="FA405" s="402"/>
      <c r="FB405" s="402"/>
      <c r="FC405" s="402"/>
      <c r="FD405" s="402"/>
      <c r="FE405" s="402"/>
      <c r="FF405" s="402"/>
      <c r="FG405" s="402"/>
      <c r="FH405" s="402"/>
      <c r="FI405" s="402"/>
      <c r="FJ405" s="402"/>
      <c r="FK405" s="402"/>
      <c r="FL405" s="402"/>
      <c r="FM405" s="402"/>
      <c r="FN405" s="403"/>
      <c r="FO405" s="401"/>
      <c r="FP405" s="402"/>
      <c r="FQ405" s="402"/>
      <c r="FR405" s="402"/>
      <c r="FS405" s="402"/>
      <c r="FT405" s="402"/>
      <c r="FU405" s="402"/>
      <c r="FV405" s="402"/>
      <c r="FW405" s="402"/>
      <c r="FX405" s="402"/>
      <c r="FY405" s="402"/>
      <c r="FZ405" s="402"/>
      <c r="GA405" s="402"/>
      <c r="GB405" s="402"/>
      <c r="GC405" s="402"/>
      <c r="GD405" s="402"/>
      <c r="GE405" s="403"/>
      <c r="GF405" s="401"/>
      <c r="GG405" s="402"/>
      <c r="GH405" s="402"/>
      <c r="GI405" s="402"/>
      <c r="GJ405" s="402"/>
      <c r="GK405" s="402"/>
      <c r="GL405" s="402"/>
      <c r="GM405" s="402"/>
      <c r="GN405" s="402"/>
      <c r="GO405" s="402"/>
      <c r="GP405" s="402"/>
      <c r="GQ405" s="402"/>
      <c r="GR405" s="402"/>
      <c r="GS405" s="402"/>
      <c r="GT405" s="402"/>
      <c r="GU405" s="402"/>
      <c r="GV405" s="403"/>
      <c r="GW405" s="401"/>
      <c r="GX405" s="402"/>
      <c r="GY405" s="402"/>
      <c r="GZ405" s="402"/>
      <c r="HA405" s="402"/>
      <c r="HB405" s="402"/>
      <c r="HC405" s="402"/>
      <c r="HD405" s="402"/>
      <c r="HE405" s="402"/>
      <c r="HF405" s="402"/>
      <c r="HG405" s="402"/>
      <c r="HH405" s="402"/>
      <c r="HI405" s="402"/>
      <c r="HJ405" s="402"/>
      <c r="HK405" s="402"/>
      <c r="HL405" s="402"/>
      <c r="HM405" s="403"/>
      <c r="HN405" s="401"/>
      <c r="HO405" s="402"/>
      <c r="HP405" s="402"/>
      <c r="HQ405" s="402"/>
      <c r="HR405" s="402"/>
      <c r="HS405" s="402"/>
      <c r="HT405" s="402"/>
      <c r="HU405" s="402"/>
      <c r="HV405" s="402"/>
      <c r="HW405" s="402"/>
      <c r="HX405" s="402"/>
      <c r="HY405" s="402"/>
      <c r="HZ405" s="402"/>
      <c r="IA405" s="402"/>
      <c r="IB405" s="402"/>
      <c r="IC405" s="402"/>
      <c r="ID405" s="403"/>
      <c r="IE405" s="401"/>
      <c r="IF405" s="402"/>
      <c r="IG405" s="402"/>
      <c r="IH405" s="402"/>
      <c r="II405" s="402"/>
      <c r="IJ405" s="402"/>
      <c r="IK405" s="402"/>
      <c r="IL405" s="402"/>
      <c r="IM405" s="402"/>
      <c r="IN405" s="402"/>
      <c r="IO405" s="402"/>
      <c r="IP405" s="402"/>
      <c r="IQ405" s="402"/>
      <c r="IR405" s="402"/>
      <c r="IS405" s="402"/>
      <c r="IT405" s="402"/>
      <c r="IU405" s="403"/>
      <c r="IV405" s="401"/>
      <c r="IW405" s="402"/>
      <c r="IX405" s="402"/>
      <c r="IY405" s="402"/>
      <c r="IZ405" s="402"/>
      <c r="JA405" s="402"/>
      <c r="JB405" s="402"/>
      <c r="JC405" s="402"/>
      <c r="JD405" s="402"/>
      <c r="JE405" s="402"/>
      <c r="JF405" s="402"/>
      <c r="JG405" s="402"/>
      <c r="JH405" s="402"/>
      <c r="JI405" s="402"/>
      <c r="JJ405" s="402"/>
      <c r="JK405" s="402"/>
      <c r="JL405" s="403"/>
      <c r="JM405" s="401"/>
      <c r="JN405" s="402"/>
      <c r="JO405" s="402"/>
      <c r="JP405" s="402"/>
      <c r="JQ405" s="402"/>
      <c r="JR405" s="402"/>
      <c r="JS405" s="402"/>
      <c r="JT405" s="402"/>
      <c r="JU405" s="402"/>
      <c r="JV405" s="402"/>
      <c r="JW405" s="402"/>
      <c r="JX405" s="402"/>
      <c r="JY405" s="402"/>
      <c r="JZ405" s="402"/>
      <c r="KA405" s="402"/>
      <c r="KB405" s="402"/>
      <c r="KC405" s="403"/>
      <c r="KD405" s="401"/>
      <c r="KE405" s="402"/>
      <c r="KF405" s="402"/>
      <c r="KG405" s="402"/>
      <c r="KH405" s="402"/>
      <c r="KI405" s="402"/>
      <c r="KJ405" s="402"/>
      <c r="KK405" s="402"/>
      <c r="KL405" s="402"/>
      <c r="KM405" s="402"/>
      <c r="KN405" s="402"/>
      <c r="KO405" s="402"/>
      <c r="KP405" s="402"/>
      <c r="KQ405" s="402"/>
      <c r="KR405" s="402"/>
      <c r="KS405" s="402"/>
      <c r="KT405" s="403"/>
      <c r="KU405" s="402"/>
    </row>
    <row r="406" ht="15.0" customHeight="1">
      <c r="A406" s="131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5"/>
      <c r="R406" s="131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5"/>
      <c r="AI406" s="131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5"/>
      <c r="AZ406" s="131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24"/>
      <c r="BK406" s="124"/>
      <c r="BL406" s="124"/>
      <c r="BM406" s="124"/>
      <c r="BN406" s="124"/>
      <c r="BO406" s="124"/>
      <c r="BP406" s="125"/>
      <c r="BQ406" s="131"/>
      <c r="BR406" s="124"/>
      <c r="BS406" s="124"/>
      <c r="BT406" s="124"/>
      <c r="BU406" s="124"/>
      <c r="BV406" s="124"/>
      <c r="BW406" s="124"/>
      <c r="BX406" s="124"/>
      <c r="BY406" s="124"/>
      <c r="BZ406" s="124"/>
      <c r="CA406" s="124"/>
      <c r="CB406" s="124"/>
      <c r="CC406" s="124"/>
      <c r="CD406" s="124"/>
      <c r="CE406" s="124"/>
      <c r="CF406" s="124"/>
      <c r="CG406" s="125"/>
      <c r="CH406" s="131"/>
      <c r="CI406" s="124"/>
      <c r="CJ406" s="124"/>
      <c r="CK406" s="124"/>
      <c r="CL406" s="124"/>
      <c r="CM406" s="124"/>
      <c r="CN406" s="124"/>
      <c r="CO406" s="124"/>
      <c r="CP406" s="124"/>
      <c r="CQ406" s="124"/>
      <c r="CR406" s="124"/>
      <c r="CS406" s="124"/>
      <c r="CT406" s="124"/>
      <c r="CU406" s="124"/>
      <c r="CV406" s="124"/>
      <c r="CW406" s="124"/>
      <c r="CX406" s="125"/>
      <c r="CY406" s="131"/>
      <c r="CZ406" s="124"/>
      <c r="DA406" s="124"/>
      <c r="DB406" s="124"/>
      <c r="DC406" s="124"/>
      <c r="DD406" s="124"/>
      <c r="DE406" s="124"/>
      <c r="DF406" s="124"/>
      <c r="DG406" s="124"/>
      <c r="DH406" s="124"/>
      <c r="DI406" s="124"/>
      <c r="DJ406" s="124"/>
      <c r="DK406" s="124"/>
      <c r="DL406" s="124"/>
      <c r="DM406" s="124"/>
      <c r="DN406" s="124"/>
      <c r="DO406" s="125"/>
      <c r="DP406" s="131"/>
      <c r="DQ406" s="124"/>
      <c r="DR406" s="124"/>
      <c r="DS406" s="124"/>
      <c r="DT406" s="124"/>
      <c r="DU406" s="124"/>
      <c r="DV406" s="124"/>
      <c r="DW406" s="124"/>
      <c r="DX406" s="124"/>
      <c r="DY406" s="124"/>
      <c r="DZ406" s="124"/>
      <c r="EA406" s="124"/>
      <c r="EB406" s="124"/>
      <c r="EC406" s="124"/>
      <c r="ED406" s="124"/>
      <c r="EE406" s="124"/>
      <c r="EF406" s="125"/>
      <c r="EG406" s="131"/>
      <c r="EH406" s="124"/>
      <c r="EI406" s="124"/>
      <c r="EJ406" s="124"/>
      <c r="EK406" s="124"/>
      <c r="EL406" s="124"/>
      <c r="EM406" s="124"/>
      <c r="EN406" s="124"/>
      <c r="EO406" s="124"/>
      <c r="EP406" s="124"/>
      <c r="EQ406" s="124"/>
      <c r="ER406" s="124"/>
      <c r="ES406" s="124"/>
      <c r="ET406" s="124"/>
      <c r="EU406" s="124"/>
      <c r="EV406" s="124"/>
      <c r="EW406" s="125"/>
      <c r="EX406" s="131"/>
      <c r="EY406" s="124"/>
      <c r="EZ406" s="124"/>
      <c r="FA406" s="124"/>
      <c r="FB406" s="124"/>
      <c r="FC406" s="124"/>
      <c r="FD406" s="124"/>
      <c r="FE406" s="124"/>
      <c r="FF406" s="124"/>
      <c r="FG406" s="124"/>
      <c r="FH406" s="124"/>
      <c r="FI406" s="124"/>
      <c r="FJ406" s="124"/>
      <c r="FK406" s="124"/>
      <c r="FL406" s="124"/>
      <c r="FM406" s="124"/>
      <c r="FN406" s="125"/>
      <c r="FO406" s="131"/>
      <c r="FP406" s="124"/>
      <c r="FQ406" s="124"/>
      <c r="FR406" s="124"/>
      <c r="FS406" s="124"/>
      <c r="FT406" s="124"/>
      <c r="FU406" s="124"/>
      <c r="FV406" s="124"/>
      <c r="FW406" s="124"/>
      <c r="FX406" s="124"/>
      <c r="FY406" s="124"/>
      <c r="FZ406" s="124"/>
      <c r="GA406" s="124"/>
      <c r="GB406" s="124"/>
      <c r="GC406" s="124"/>
      <c r="GD406" s="124"/>
      <c r="GE406" s="125"/>
      <c r="GF406" s="131"/>
      <c r="GG406" s="124"/>
      <c r="GH406" s="124"/>
      <c r="GI406" s="124"/>
      <c r="GJ406" s="124"/>
      <c r="GK406" s="124"/>
      <c r="GL406" s="124"/>
      <c r="GM406" s="124"/>
      <c r="GN406" s="124"/>
      <c r="GO406" s="124"/>
      <c r="GP406" s="124"/>
      <c r="GQ406" s="124"/>
      <c r="GR406" s="124"/>
      <c r="GS406" s="124"/>
      <c r="GT406" s="124"/>
      <c r="GU406" s="124"/>
      <c r="GV406" s="125"/>
      <c r="GW406" s="131"/>
      <c r="GX406" s="124"/>
      <c r="GY406" s="124"/>
      <c r="GZ406" s="124"/>
      <c r="HA406" s="124"/>
      <c r="HB406" s="124"/>
      <c r="HC406" s="124"/>
      <c r="HD406" s="124"/>
      <c r="HE406" s="124"/>
      <c r="HF406" s="124"/>
      <c r="HG406" s="124"/>
      <c r="HH406" s="124"/>
      <c r="HI406" s="124"/>
      <c r="HJ406" s="124"/>
      <c r="HK406" s="124"/>
      <c r="HL406" s="124"/>
      <c r="HM406" s="125"/>
      <c r="HN406" s="131"/>
      <c r="HO406" s="124"/>
      <c r="HP406" s="124"/>
      <c r="HQ406" s="124"/>
      <c r="HR406" s="124"/>
      <c r="HS406" s="124"/>
      <c r="HT406" s="124"/>
      <c r="HU406" s="124"/>
      <c r="HV406" s="124"/>
      <c r="HW406" s="124"/>
      <c r="HX406" s="124"/>
      <c r="HY406" s="124"/>
      <c r="HZ406" s="124"/>
      <c r="IA406" s="124"/>
      <c r="IB406" s="124"/>
      <c r="IC406" s="124"/>
      <c r="ID406" s="125"/>
      <c r="IE406" s="131"/>
      <c r="IF406" s="124"/>
      <c r="IG406" s="124"/>
      <c r="IH406" s="124"/>
      <c r="II406" s="124"/>
      <c r="IJ406" s="124"/>
      <c r="IK406" s="124"/>
      <c r="IL406" s="124"/>
      <c r="IM406" s="124"/>
      <c r="IN406" s="124"/>
      <c r="IO406" s="124"/>
      <c r="IP406" s="124"/>
      <c r="IQ406" s="124"/>
      <c r="IR406" s="124"/>
      <c r="IS406" s="124"/>
      <c r="IT406" s="124"/>
      <c r="IU406" s="125"/>
      <c r="IV406" s="131"/>
      <c r="IW406" s="124"/>
      <c r="IX406" s="124"/>
      <c r="IY406" s="124"/>
      <c r="IZ406" s="124"/>
      <c r="JA406" s="124"/>
      <c r="JB406" s="124"/>
      <c r="JC406" s="124"/>
      <c r="JD406" s="124"/>
      <c r="JE406" s="124"/>
      <c r="JF406" s="124"/>
      <c r="JG406" s="124"/>
      <c r="JH406" s="124"/>
      <c r="JI406" s="124"/>
      <c r="JJ406" s="124"/>
      <c r="JK406" s="124"/>
      <c r="JL406" s="125"/>
      <c r="JM406" s="131"/>
      <c r="JN406" s="124"/>
      <c r="JO406" s="124"/>
      <c r="JP406" s="124"/>
      <c r="JQ406" s="124"/>
      <c r="JR406" s="124"/>
      <c r="JS406" s="124"/>
      <c r="JT406" s="124"/>
      <c r="JU406" s="124"/>
      <c r="JV406" s="124"/>
      <c r="JW406" s="124"/>
      <c r="JX406" s="124"/>
      <c r="JY406" s="124"/>
      <c r="JZ406" s="124"/>
      <c r="KA406" s="124"/>
      <c r="KB406" s="124"/>
      <c r="KC406" s="125"/>
      <c r="KD406" s="131"/>
      <c r="KE406" s="124"/>
      <c r="KF406" s="124"/>
      <c r="KG406" s="124"/>
      <c r="KH406" s="124"/>
      <c r="KI406" s="124"/>
      <c r="KJ406" s="124"/>
      <c r="KK406" s="124"/>
      <c r="KL406" s="124"/>
      <c r="KM406" s="124"/>
      <c r="KN406" s="124"/>
      <c r="KO406" s="124"/>
      <c r="KP406" s="124"/>
      <c r="KQ406" s="124"/>
      <c r="KR406" s="124"/>
      <c r="KS406" s="124"/>
      <c r="KT406" s="125"/>
      <c r="KU406" s="124"/>
    </row>
    <row r="407" ht="15.0" customHeight="1">
      <c r="A407" s="131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5"/>
      <c r="R407" s="131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5"/>
      <c r="AI407" s="131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5"/>
      <c r="AZ407" s="131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24"/>
      <c r="BK407" s="124"/>
      <c r="BL407" s="124"/>
      <c r="BM407" s="124"/>
      <c r="BN407" s="124"/>
      <c r="BO407" s="124"/>
      <c r="BP407" s="125"/>
      <c r="BQ407" s="131"/>
      <c r="BR407" s="124"/>
      <c r="BS407" s="124"/>
      <c r="BT407" s="124"/>
      <c r="BU407" s="124"/>
      <c r="BV407" s="124"/>
      <c r="BW407" s="124"/>
      <c r="BX407" s="124"/>
      <c r="BY407" s="124"/>
      <c r="BZ407" s="124"/>
      <c r="CA407" s="124"/>
      <c r="CB407" s="124"/>
      <c r="CC407" s="124"/>
      <c r="CD407" s="124"/>
      <c r="CE407" s="124"/>
      <c r="CF407" s="124"/>
      <c r="CG407" s="125"/>
      <c r="CH407" s="131"/>
      <c r="CI407" s="124"/>
      <c r="CJ407" s="124"/>
      <c r="CK407" s="124"/>
      <c r="CL407" s="124"/>
      <c r="CM407" s="124"/>
      <c r="CN407" s="124"/>
      <c r="CO407" s="124"/>
      <c r="CP407" s="124"/>
      <c r="CQ407" s="124"/>
      <c r="CR407" s="124"/>
      <c r="CS407" s="124"/>
      <c r="CT407" s="124"/>
      <c r="CU407" s="124"/>
      <c r="CV407" s="124"/>
      <c r="CW407" s="124"/>
      <c r="CX407" s="125"/>
      <c r="CY407" s="131"/>
      <c r="CZ407" s="124"/>
      <c r="DA407" s="124"/>
      <c r="DB407" s="124"/>
      <c r="DC407" s="124"/>
      <c r="DD407" s="124"/>
      <c r="DE407" s="124"/>
      <c r="DF407" s="124"/>
      <c r="DG407" s="124"/>
      <c r="DH407" s="124"/>
      <c r="DI407" s="124"/>
      <c r="DJ407" s="124"/>
      <c r="DK407" s="124"/>
      <c r="DL407" s="124"/>
      <c r="DM407" s="124"/>
      <c r="DN407" s="124"/>
      <c r="DO407" s="125"/>
      <c r="DP407" s="131"/>
      <c r="DQ407" s="124"/>
      <c r="DR407" s="124"/>
      <c r="DS407" s="124"/>
      <c r="DT407" s="124"/>
      <c r="DU407" s="124"/>
      <c r="DV407" s="124"/>
      <c r="DW407" s="124"/>
      <c r="DX407" s="124"/>
      <c r="DY407" s="124"/>
      <c r="DZ407" s="124"/>
      <c r="EA407" s="124"/>
      <c r="EB407" s="124"/>
      <c r="EC407" s="124"/>
      <c r="ED407" s="124"/>
      <c r="EE407" s="124"/>
      <c r="EF407" s="125"/>
      <c r="EG407" s="131"/>
      <c r="EH407" s="124"/>
      <c r="EI407" s="124"/>
      <c r="EJ407" s="124"/>
      <c r="EK407" s="124"/>
      <c r="EL407" s="124"/>
      <c r="EM407" s="124"/>
      <c r="EN407" s="124"/>
      <c r="EO407" s="124"/>
      <c r="EP407" s="124"/>
      <c r="EQ407" s="124"/>
      <c r="ER407" s="124"/>
      <c r="ES407" s="124"/>
      <c r="ET407" s="124"/>
      <c r="EU407" s="124"/>
      <c r="EV407" s="124"/>
      <c r="EW407" s="125"/>
      <c r="EX407" s="131"/>
      <c r="EY407" s="124"/>
      <c r="EZ407" s="124"/>
      <c r="FA407" s="124"/>
      <c r="FB407" s="124"/>
      <c r="FC407" s="124"/>
      <c r="FD407" s="124"/>
      <c r="FE407" s="124"/>
      <c r="FF407" s="124"/>
      <c r="FG407" s="124"/>
      <c r="FH407" s="124"/>
      <c r="FI407" s="124"/>
      <c r="FJ407" s="124"/>
      <c r="FK407" s="124"/>
      <c r="FL407" s="124"/>
      <c r="FM407" s="124"/>
      <c r="FN407" s="125"/>
      <c r="FO407" s="131"/>
      <c r="FP407" s="124"/>
      <c r="FQ407" s="124"/>
      <c r="FR407" s="124"/>
      <c r="FS407" s="124"/>
      <c r="FT407" s="124"/>
      <c r="FU407" s="124"/>
      <c r="FV407" s="124"/>
      <c r="FW407" s="124"/>
      <c r="FX407" s="124"/>
      <c r="FY407" s="124"/>
      <c r="FZ407" s="124"/>
      <c r="GA407" s="124"/>
      <c r="GB407" s="124"/>
      <c r="GC407" s="124"/>
      <c r="GD407" s="124"/>
      <c r="GE407" s="125"/>
      <c r="GF407" s="131"/>
      <c r="GG407" s="124"/>
      <c r="GH407" s="124"/>
      <c r="GI407" s="124"/>
      <c r="GJ407" s="124"/>
      <c r="GK407" s="124"/>
      <c r="GL407" s="124"/>
      <c r="GM407" s="124"/>
      <c r="GN407" s="124"/>
      <c r="GO407" s="124"/>
      <c r="GP407" s="124"/>
      <c r="GQ407" s="124"/>
      <c r="GR407" s="124"/>
      <c r="GS407" s="124"/>
      <c r="GT407" s="124"/>
      <c r="GU407" s="124"/>
      <c r="GV407" s="125"/>
      <c r="GW407" s="131"/>
      <c r="GX407" s="124"/>
      <c r="GY407" s="124"/>
      <c r="GZ407" s="124"/>
      <c r="HA407" s="124"/>
      <c r="HB407" s="124"/>
      <c r="HC407" s="124"/>
      <c r="HD407" s="124"/>
      <c r="HE407" s="124"/>
      <c r="HF407" s="124"/>
      <c r="HG407" s="124"/>
      <c r="HH407" s="124"/>
      <c r="HI407" s="124"/>
      <c r="HJ407" s="124"/>
      <c r="HK407" s="124"/>
      <c r="HL407" s="124"/>
      <c r="HM407" s="125"/>
      <c r="HN407" s="131"/>
      <c r="HO407" s="124"/>
      <c r="HP407" s="124"/>
      <c r="HQ407" s="124"/>
      <c r="HR407" s="124"/>
      <c r="HS407" s="124"/>
      <c r="HT407" s="124"/>
      <c r="HU407" s="124"/>
      <c r="HV407" s="124"/>
      <c r="HW407" s="124"/>
      <c r="HX407" s="124"/>
      <c r="HY407" s="124"/>
      <c r="HZ407" s="124"/>
      <c r="IA407" s="124"/>
      <c r="IB407" s="124"/>
      <c r="IC407" s="124"/>
      <c r="ID407" s="125"/>
      <c r="IE407" s="131"/>
      <c r="IF407" s="124"/>
      <c r="IG407" s="124"/>
      <c r="IH407" s="124"/>
      <c r="II407" s="124"/>
      <c r="IJ407" s="124"/>
      <c r="IK407" s="124"/>
      <c r="IL407" s="124"/>
      <c r="IM407" s="124"/>
      <c r="IN407" s="124"/>
      <c r="IO407" s="124"/>
      <c r="IP407" s="124"/>
      <c r="IQ407" s="124"/>
      <c r="IR407" s="124"/>
      <c r="IS407" s="124"/>
      <c r="IT407" s="124"/>
      <c r="IU407" s="125"/>
      <c r="IV407" s="131"/>
      <c r="IW407" s="124"/>
      <c r="IX407" s="124"/>
      <c r="IY407" s="124"/>
      <c r="IZ407" s="124"/>
      <c r="JA407" s="124"/>
      <c r="JB407" s="124"/>
      <c r="JC407" s="124"/>
      <c r="JD407" s="124"/>
      <c r="JE407" s="124"/>
      <c r="JF407" s="124"/>
      <c r="JG407" s="124"/>
      <c r="JH407" s="124"/>
      <c r="JI407" s="124"/>
      <c r="JJ407" s="124"/>
      <c r="JK407" s="124"/>
      <c r="JL407" s="125"/>
      <c r="JM407" s="131"/>
      <c r="JN407" s="124"/>
      <c r="JO407" s="124"/>
      <c r="JP407" s="124"/>
      <c r="JQ407" s="124"/>
      <c r="JR407" s="124"/>
      <c r="JS407" s="124"/>
      <c r="JT407" s="124"/>
      <c r="JU407" s="124"/>
      <c r="JV407" s="124"/>
      <c r="JW407" s="124"/>
      <c r="JX407" s="124"/>
      <c r="JY407" s="124"/>
      <c r="JZ407" s="124"/>
      <c r="KA407" s="124"/>
      <c r="KB407" s="124"/>
      <c r="KC407" s="125"/>
      <c r="KD407" s="131"/>
      <c r="KE407" s="124"/>
      <c r="KF407" s="124"/>
      <c r="KG407" s="124"/>
      <c r="KH407" s="124"/>
      <c r="KI407" s="124"/>
      <c r="KJ407" s="124"/>
      <c r="KK407" s="124"/>
      <c r="KL407" s="124"/>
      <c r="KM407" s="124"/>
      <c r="KN407" s="124"/>
      <c r="KO407" s="124"/>
      <c r="KP407" s="124"/>
      <c r="KQ407" s="124"/>
      <c r="KR407" s="124"/>
      <c r="KS407" s="124"/>
      <c r="KT407" s="125"/>
      <c r="KU407" s="124"/>
    </row>
    <row r="408" ht="15.0" customHeight="1">
      <c r="A408" s="472"/>
      <c r="B408" s="473" t="s">
        <v>89</v>
      </c>
      <c r="C408" s="473" t="str">
        <f>C307</f>
        <v>: Provinsi Sulawesi Tenggara</v>
      </c>
      <c r="D408" s="473"/>
      <c r="E408" s="473"/>
      <c r="F408" s="473"/>
      <c r="G408" s="473" t="s">
        <v>91</v>
      </c>
      <c r="H408" s="473"/>
      <c r="I408" s="474"/>
      <c r="J408" s="475"/>
      <c r="K408" s="475"/>
      <c r="L408" s="475"/>
      <c r="M408" s="475"/>
      <c r="N408" s="475"/>
      <c r="O408" s="475"/>
      <c r="P408" s="137" t="s">
        <v>167</v>
      </c>
      <c r="Q408" s="476"/>
      <c r="R408" s="472"/>
      <c r="S408" s="473" t="s">
        <v>89</v>
      </c>
      <c r="T408" s="473" t="str">
        <f>T307</f>
        <v>: Provinsi Sulawesi Tenggara</v>
      </c>
      <c r="U408" s="473"/>
      <c r="V408" s="473"/>
      <c r="W408" s="473"/>
      <c r="X408" s="473" t="s">
        <v>91</v>
      </c>
      <c r="Y408" s="473"/>
      <c r="Z408" s="474"/>
      <c r="AA408" s="475"/>
      <c r="AB408" s="475"/>
      <c r="AC408" s="475"/>
      <c r="AD408" s="475"/>
      <c r="AE408" s="475"/>
      <c r="AF408" s="475"/>
      <c r="AG408" s="137" t="s">
        <v>167</v>
      </c>
      <c r="AH408" s="476"/>
      <c r="AI408" s="472"/>
      <c r="AJ408" s="473" t="s">
        <v>89</v>
      </c>
      <c r="AK408" s="473" t="str">
        <f>AK307</f>
        <v>: Provinsi Sulawesi Tenggara</v>
      </c>
      <c r="AL408" s="473"/>
      <c r="AM408" s="473"/>
      <c r="AN408" s="473"/>
      <c r="AO408" s="473" t="s">
        <v>91</v>
      </c>
      <c r="AP408" s="473"/>
      <c r="AQ408" s="474"/>
      <c r="AR408" s="475"/>
      <c r="AS408" s="475"/>
      <c r="AT408" s="475"/>
      <c r="AU408" s="475"/>
      <c r="AV408" s="475"/>
      <c r="AW408" s="475"/>
      <c r="AX408" s="137" t="s">
        <v>167</v>
      </c>
      <c r="AY408" s="476"/>
      <c r="AZ408" s="472"/>
      <c r="BA408" s="473" t="s">
        <v>89</v>
      </c>
      <c r="BB408" s="473" t="str">
        <f>BB307</f>
        <v>: Provinsi Sulawesi Tenggara</v>
      </c>
      <c r="BC408" s="473"/>
      <c r="BD408" s="473"/>
      <c r="BE408" s="473"/>
      <c r="BF408" s="473" t="s">
        <v>91</v>
      </c>
      <c r="BG408" s="473"/>
      <c r="BH408" s="474"/>
      <c r="BI408" s="475"/>
      <c r="BJ408" s="475"/>
      <c r="BK408" s="475"/>
      <c r="BL408" s="475"/>
      <c r="BM408" s="475"/>
      <c r="BN408" s="475"/>
      <c r="BO408" s="137" t="s">
        <v>167</v>
      </c>
      <c r="BP408" s="476"/>
      <c r="BQ408" s="472"/>
      <c r="BR408" s="473" t="s">
        <v>89</v>
      </c>
      <c r="BS408" s="473" t="str">
        <f>BS307</f>
        <v>: Provinsi Sulawesi Tenggara</v>
      </c>
      <c r="BT408" s="473"/>
      <c r="BU408" s="473"/>
      <c r="BV408" s="473"/>
      <c r="BW408" s="473" t="s">
        <v>91</v>
      </c>
      <c r="BX408" s="473"/>
      <c r="BY408" s="474"/>
      <c r="BZ408" s="475"/>
      <c r="CA408" s="475"/>
      <c r="CB408" s="475"/>
      <c r="CC408" s="475"/>
      <c r="CD408" s="475"/>
      <c r="CE408" s="475"/>
      <c r="CF408" s="137" t="s">
        <v>167</v>
      </c>
      <c r="CG408" s="476"/>
      <c r="CH408" s="472"/>
      <c r="CI408" s="473" t="s">
        <v>89</v>
      </c>
      <c r="CJ408" s="473" t="str">
        <f>CJ307</f>
        <v>: Provinsi Sulawesi Tenggara</v>
      </c>
      <c r="CK408" s="473"/>
      <c r="CL408" s="473"/>
      <c r="CM408" s="473"/>
      <c r="CN408" s="473" t="s">
        <v>91</v>
      </c>
      <c r="CO408" s="473"/>
      <c r="CP408" s="474"/>
      <c r="CQ408" s="475"/>
      <c r="CR408" s="475"/>
      <c r="CS408" s="475"/>
      <c r="CT408" s="475"/>
      <c r="CU408" s="475"/>
      <c r="CV408" s="475"/>
      <c r="CW408" s="137" t="s">
        <v>167</v>
      </c>
      <c r="CX408" s="476"/>
      <c r="CY408" s="472"/>
      <c r="CZ408" s="473" t="s">
        <v>89</v>
      </c>
      <c r="DA408" s="473" t="str">
        <f>DA307</f>
        <v>: Provinsi Sulawesi Tenggara</v>
      </c>
      <c r="DB408" s="473"/>
      <c r="DC408" s="473"/>
      <c r="DD408" s="473"/>
      <c r="DE408" s="473" t="s">
        <v>91</v>
      </c>
      <c r="DF408" s="473"/>
      <c r="DG408" s="474"/>
      <c r="DH408" s="475"/>
      <c r="DI408" s="475"/>
      <c r="DJ408" s="475"/>
      <c r="DK408" s="475"/>
      <c r="DL408" s="475"/>
      <c r="DM408" s="475"/>
      <c r="DN408" s="137" t="s">
        <v>167</v>
      </c>
      <c r="DO408" s="476"/>
      <c r="DP408" s="472"/>
      <c r="DQ408" s="473" t="s">
        <v>89</v>
      </c>
      <c r="DR408" s="473" t="str">
        <f>DR307</f>
        <v>: Provinsi Sulawesi Tenggara</v>
      </c>
      <c r="DS408" s="473"/>
      <c r="DT408" s="473"/>
      <c r="DU408" s="473"/>
      <c r="DV408" s="473" t="s">
        <v>91</v>
      </c>
      <c r="DW408" s="473"/>
      <c r="DX408" s="474"/>
      <c r="DY408" s="475"/>
      <c r="DZ408" s="475"/>
      <c r="EA408" s="475"/>
      <c r="EB408" s="475"/>
      <c r="EC408" s="475"/>
      <c r="ED408" s="475"/>
      <c r="EE408" s="137" t="s">
        <v>167</v>
      </c>
      <c r="EF408" s="477"/>
      <c r="EG408" s="472"/>
      <c r="EH408" s="473" t="s">
        <v>89</v>
      </c>
      <c r="EI408" s="473" t="str">
        <f>EI307</f>
        <v>: Provinsi Sulawesi Tenggara</v>
      </c>
      <c r="EJ408" s="473"/>
      <c r="EK408" s="473"/>
      <c r="EL408" s="473"/>
      <c r="EM408" s="473" t="s">
        <v>91</v>
      </c>
      <c r="EN408" s="473"/>
      <c r="EO408" s="474"/>
      <c r="EP408" s="475"/>
      <c r="EQ408" s="475"/>
      <c r="ER408" s="475"/>
      <c r="ES408" s="475"/>
      <c r="ET408" s="475"/>
      <c r="EU408" s="475"/>
      <c r="EV408" s="137" t="s">
        <v>167</v>
      </c>
      <c r="EW408" s="477"/>
      <c r="EX408" s="472"/>
      <c r="EY408" s="473" t="s">
        <v>89</v>
      </c>
      <c r="EZ408" s="473" t="str">
        <f>EZ307</f>
        <v>: Provinsi Sulawesi Tenggara</v>
      </c>
      <c r="FA408" s="473"/>
      <c r="FB408" s="473"/>
      <c r="FC408" s="473"/>
      <c r="FD408" s="473" t="s">
        <v>91</v>
      </c>
      <c r="FE408" s="473"/>
      <c r="FF408" s="474"/>
      <c r="FG408" s="475"/>
      <c r="FH408" s="475"/>
      <c r="FI408" s="475"/>
      <c r="FJ408" s="475"/>
      <c r="FK408" s="475"/>
      <c r="FL408" s="475"/>
      <c r="FM408" s="137" t="s">
        <v>167</v>
      </c>
      <c r="FN408" s="476"/>
      <c r="FO408" s="472"/>
      <c r="FP408" s="473" t="s">
        <v>89</v>
      </c>
      <c r="FQ408" s="473" t="str">
        <f>FQ307</f>
        <v>: Provinsi Sulawesi Tenggara</v>
      </c>
      <c r="FR408" s="473"/>
      <c r="FS408" s="473"/>
      <c r="FT408" s="473"/>
      <c r="FU408" s="473" t="s">
        <v>91</v>
      </c>
      <c r="FV408" s="473"/>
      <c r="FW408" s="474"/>
      <c r="FX408" s="475"/>
      <c r="FY408" s="475"/>
      <c r="FZ408" s="475"/>
      <c r="GA408" s="475"/>
      <c r="GB408" s="475"/>
      <c r="GC408" s="475"/>
      <c r="GD408" s="137" t="s">
        <v>167</v>
      </c>
      <c r="GE408" s="477"/>
      <c r="GF408" s="472"/>
      <c r="GG408" s="473" t="s">
        <v>89</v>
      </c>
      <c r="GH408" s="473" t="str">
        <f>GH307</f>
        <v>: Provinsi Sulawesi Tenggara</v>
      </c>
      <c r="GI408" s="473"/>
      <c r="GJ408" s="473"/>
      <c r="GK408" s="473"/>
      <c r="GL408" s="473" t="s">
        <v>91</v>
      </c>
      <c r="GM408" s="473"/>
      <c r="GN408" s="474"/>
      <c r="GO408" s="475"/>
      <c r="GP408" s="475"/>
      <c r="GQ408" s="475"/>
      <c r="GR408" s="475"/>
      <c r="GS408" s="475"/>
      <c r="GT408" s="475"/>
      <c r="GU408" s="137" t="s">
        <v>167</v>
      </c>
      <c r="GV408" s="477"/>
      <c r="GW408" s="472"/>
      <c r="GX408" s="473" t="s">
        <v>89</v>
      </c>
      <c r="GY408" s="473" t="str">
        <f>GY307</f>
        <v>: Provinsi Sulawesi Tenggara</v>
      </c>
      <c r="GZ408" s="473"/>
      <c r="HA408" s="473"/>
      <c r="HB408" s="473"/>
      <c r="HC408" s="473" t="s">
        <v>91</v>
      </c>
      <c r="HD408" s="473"/>
      <c r="HE408" s="474"/>
      <c r="HF408" s="475"/>
      <c r="HG408" s="475"/>
      <c r="HH408" s="475"/>
      <c r="HI408" s="475"/>
      <c r="HJ408" s="475"/>
      <c r="HK408" s="475"/>
      <c r="HL408" s="137" t="s">
        <v>167</v>
      </c>
      <c r="HM408" s="477"/>
      <c r="HN408" s="472"/>
      <c r="HO408" s="473" t="s">
        <v>89</v>
      </c>
      <c r="HP408" s="473" t="str">
        <f>HP307</f>
        <v>: Provinsi Sulawesi Tenggara</v>
      </c>
      <c r="HQ408" s="473"/>
      <c r="HR408" s="473"/>
      <c r="HS408" s="473"/>
      <c r="HT408" s="473" t="s">
        <v>91</v>
      </c>
      <c r="HU408" s="473"/>
      <c r="HV408" s="474"/>
      <c r="HW408" s="475"/>
      <c r="HX408" s="475"/>
      <c r="HY408" s="475"/>
      <c r="HZ408" s="475"/>
      <c r="IA408" s="475"/>
      <c r="IB408" s="475"/>
      <c r="IC408" s="137" t="s">
        <v>167</v>
      </c>
      <c r="ID408" s="477"/>
      <c r="IE408" s="472"/>
      <c r="IF408" s="473" t="s">
        <v>89</v>
      </c>
      <c r="IG408" s="473" t="str">
        <f>IG307</f>
        <v>: Provinsi Sulawesi Tenggara</v>
      </c>
      <c r="IH408" s="473"/>
      <c r="II408" s="473"/>
      <c r="IJ408" s="473"/>
      <c r="IK408" s="473" t="s">
        <v>91</v>
      </c>
      <c r="IL408" s="473"/>
      <c r="IM408" s="474"/>
      <c r="IN408" s="475"/>
      <c r="IO408" s="475"/>
      <c r="IP408" s="475"/>
      <c r="IQ408" s="475"/>
      <c r="IR408" s="475"/>
      <c r="IS408" s="475"/>
      <c r="IT408" s="137" t="s">
        <v>167</v>
      </c>
      <c r="IU408" s="477"/>
      <c r="IV408" s="472"/>
      <c r="IW408" s="473" t="s">
        <v>89</v>
      </c>
      <c r="IX408" s="473" t="str">
        <f>IX307</f>
        <v>: Provinsi Sulawesi Tenggara</v>
      </c>
      <c r="IY408" s="473"/>
      <c r="IZ408" s="473"/>
      <c r="JA408" s="473"/>
      <c r="JB408" s="473" t="s">
        <v>91</v>
      </c>
      <c r="JC408" s="473"/>
      <c r="JD408" s="474"/>
      <c r="JE408" s="475"/>
      <c r="JF408" s="475"/>
      <c r="JG408" s="475"/>
      <c r="JH408" s="475"/>
      <c r="JI408" s="475"/>
      <c r="JJ408" s="475"/>
      <c r="JK408" s="137" t="s">
        <v>167</v>
      </c>
      <c r="JL408" s="477"/>
      <c r="JM408" s="472"/>
      <c r="JN408" s="473" t="s">
        <v>89</v>
      </c>
      <c r="JO408" s="473" t="str">
        <f>JO307</f>
        <v>: Provinsi Sulawesi Tenggara</v>
      </c>
      <c r="JP408" s="473"/>
      <c r="JQ408" s="473"/>
      <c r="JR408" s="473"/>
      <c r="JS408" s="473" t="s">
        <v>91</v>
      </c>
      <c r="JT408" s="473"/>
      <c r="JU408" s="474"/>
      <c r="JV408" s="475"/>
      <c r="JW408" s="475"/>
      <c r="JX408" s="475"/>
      <c r="JY408" s="475"/>
      <c r="JZ408" s="475"/>
      <c r="KA408" s="475"/>
      <c r="KB408" s="137" t="s">
        <v>167</v>
      </c>
      <c r="KC408" s="477"/>
      <c r="KD408" s="472"/>
      <c r="KE408" s="473" t="s">
        <v>89</v>
      </c>
      <c r="KF408" s="473" t="str">
        <f>KF307</f>
        <v>: Provinsi Sulawesi Tenggara</v>
      </c>
      <c r="KG408" s="473"/>
      <c r="KH408" s="473"/>
      <c r="KI408" s="473"/>
      <c r="KJ408" s="473" t="s">
        <v>91</v>
      </c>
      <c r="KK408" s="473"/>
      <c r="KL408" s="474"/>
      <c r="KM408" s="475"/>
      <c r="KN408" s="475"/>
      <c r="KO408" s="475"/>
      <c r="KP408" s="475"/>
      <c r="KQ408" s="475"/>
      <c r="KR408" s="475"/>
      <c r="KS408" s="137" t="s">
        <v>167</v>
      </c>
      <c r="KT408" s="477"/>
      <c r="KU408" s="475"/>
    </row>
    <row r="409" ht="15.0" customHeight="1">
      <c r="A409" s="478"/>
      <c r="B409" s="479" t="s">
        <v>93</v>
      </c>
      <c r="C409" s="479" t="s">
        <v>94</v>
      </c>
      <c r="D409" s="479"/>
      <c r="E409" s="479"/>
      <c r="F409" s="479"/>
      <c r="G409" s="479" t="s">
        <v>95</v>
      </c>
      <c r="H409" s="479"/>
      <c r="I409" s="480"/>
      <c r="J409" s="475"/>
      <c r="K409" s="475"/>
      <c r="L409" s="475"/>
      <c r="M409" s="475"/>
      <c r="N409" s="475"/>
      <c r="O409" s="475"/>
      <c r="P409" s="40"/>
      <c r="Q409" s="476"/>
      <c r="R409" s="478"/>
      <c r="S409" s="479" t="s">
        <v>93</v>
      </c>
      <c r="T409" s="479" t="s">
        <v>94</v>
      </c>
      <c r="U409" s="479"/>
      <c r="V409" s="479"/>
      <c r="W409" s="479"/>
      <c r="X409" s="479" t="s">
        <v>95</v>
      </c>
      <c r="Y409" s="479"/>
      <c r="Z409" s="480"/>
      <c r="AA409" s="475"/>
      <c r="AB409" s="475"/>
      <c r="AC409" s="475"/>
      <c r="AD409" s="475"/>
      <c r="AE409" s="475"/>
      <c r="AF409" s="475"/>
      <c r="AG409" s="40"/>
      <c r="AH409" s="476"/>
      <c r="AI409" s="478"/>
      <c r="AJ409" s="479" t="s">
        <v>93</v>
      </c>
      <c r="AK409" s="479" t="s">
        <v>94</v>
      </c>
      <c r="AL409" s="479"/>
      <c r="AM409" s="479"/>
      <c r="AN409" s="479"/>
      <c r="AO409" s="479" t="s">
        <v>95</v>
      </c>
      <c r="AP409" s="479"/>
      <c r="AQ409" s="480"/>
      <c r="AR409" s="475"/>
      <c r="AS409" s="475"/>
      <c r="AT409" s="475"/>
      <c r="AU409" s="475"/>
      <c r="AV409" s="475"/>
      <c r="AW409" s="475"/>
      <c r="AX409" s="40"/>
      <c r="AY409" s="476"/>
      <c r="AZ409" s="478"/>
      <c r="BA409" s="479" t="s">
        <v>93</v>
      </c>
      <c r="BB409" s="479" t="s">
        <v>94</v>
      </c>
      <c r="BC409" s="479"/>
      <c r="BD409" s="479"/>
      <c r="BE409" s="479"/>
      <c r="BF409" s="479" t="s">
        <v>95</v>
      </c>
      <c r="BG409" s="479"/>
      <c r="BH409" s="480"/>
      <c r="BI409" s="475"/>
      <c r="BJ409" s="475"/>
      <c r="BK409" s="475"/>
      <c r="BL409" s="475"/>
      <c r="BM409" s="475"/>
      <c r="BN409" s="475"/>
      <c r="BO409" s="40"/>
      <c r="BP409" s="476"/>
      <c r="BQ409" s="478"/>
      <c r="BR409" s="479" t="s">
        <v>93</v>
      </c>
      <c r="BS409" s="479" t="s">
        <v>94</v>
      </c>
      <c r="BT409" s="479"/>
      <c r="BU409" s="479"/>
      <c r="BV409" s="479"/>
      <c r="BW409" s="479" t="s">
        <v>95</v>
      </c>
      <c r="BX409" s="479"/>
      <c r="BY409" s="480"/>
      <c r="BZ409" s="475"/>
      <c r="CA409" s="475"/>
      <c r="CB409" s="475"/>
      <c r="CC409" s="475"/>
      <c r="CD409" s="475"/>
      <c r="CE409" s="475"/>
      <c r="CF409" s="40"/>
      <c r="CG409" s="476"/>
      <c r="CH409" s="478"/>
      <c r="CI409" s="479" t="s">
        <v>93</v>
      </c>
      <c r="CJ409" s="479" t="s">
        <v>94</v>
      </c>
      <c r="CK409" s="479"/>
      <c r="CL409" s="479"/>
      <c r="CM409" s="479"/>
      <c r="CN409" s="479" t="s">
        <v>95</v>
      </c>
      <c r="CO409" s="479"/>
      <c r="CP409" s="480"/>
      <c r="CQ409" s="475"/>
      <c r="CR409" s="475"/>
      <c r="CS409" s="475"/>
      <c r="CT409" s="475"/>
      <c r="CU409" s="475"/>
      <c r="CV409" s="475"/>
      <c r="CW409" s="40"/>
      <c r="CX409" s="476"/>
      <c r="CY409" s="478"/>
      <c r="CZ409" s="479" t="s">
        <v>93</v>
      </c>
      <c r="DA409" s="479" t="s">
        <v>94</v>
      </c>
      <c r="DB409" s="479"/>
      <c r="DC409" s="479"/>
      <c r="DD409" s="479"/>
      <c r="DE409" s="479" t="s">
        <v>95</v>
      </c>
      <c r="DF409" s="479"/>
      <c r="DG409" s="480"/>
      <c r="DH409" s="475"/>
      <c r="DI409" s="475"/>
      <c r="DJ409" s="475"/>
      <c r="DK409" s="475"/>
      <c r="DL409" s="475"/>
      <c r="DM409" s="475"/>
      <c r="DN409" s="40"/>
      <c r="DO409" s="476"/>
      <c r="DP409" s="478"/>
      <c r="DQ409" s="479" t="s">
        <v>93</v>
      </c>
      <c r="DR409" s="479" t="s">
        <v>94</v>
      </c>
      <c r="DS409" s="479"/>
      <c r="DT409" s="479"/>
      <c r="DU409" s="479"/>
      <c r="DV409" s="479" t="s">
        <v>95</v>
      </c>
      <c r="DW409" s="479"/>
      <c r="DX409" s="480"/>
      <c r="DY409" s="475"/>
      <c r="DZ409" s="475"/>
      <c r="EA409" s="475"/>
      <c r="EB409" s="475"/>
      <c r="EC409" s="475"/>
      <c r="ED409" s="475"/>
      <c r="EE409" s="40"/>
      <c r="EF409" s="477"/>
      <c r="EG409" s="478"/>
      <c r="EH409" s="479" t="s">
        <v>93</v>
      </c>
      <c r="EI409" s="479" t="s">
        <v>94</v>
      </c>
      <c r="EJ409" s="479"/>
      <c r="EK409" s="479"/>
      <c r="EL409" s="479"/>
      <c r="EM409" s="479" t="s">
        <v>95</v>
      </c>
      <c r="EN409" s="479"/>
      <c r="EO409" s="480"/>
      <c r="EP409" s="475"/>
      <c r="EQ409" s="475"/>
      <c r="ER409" s="475"/>
      <c r="ES409" s="475"/>
      <c r="ET409" s="475"/>
      <c r="EU409" s="475"/>
      <c r="EV409" s="40"/>
      <c r="EW409" s="477"/>
      <c r="EX409" s="478"/>
      <c r="EY409" s="479" t="s">
        <v>93</v>
      </c>
      <c r="EZ409" s="479" t="s">
        <v>94</v>
      </c>
      <c r="FA409" s="479"/>
      <c r="FB409" s="479"/>
      <c r="FC409" s="479"/>
      <c r="FD409" s="479" t="s">
        <v>95</v>
      </c>
      <c r="FE409" s="479"/>
      <c r="FF409" s="480"/>
      <c r="FG409" s="475"/>
      <c r="FH409" s="475"/>
      <c r="FI409" s="475"/>
      <c r="FJ409" s="475"/>
      <c r="FK409" s="475"/>
      <c r="FL409" s="475"/>
      <c r="FM409" s="40"/>
      <c r="FN409" s="476"/>
      <c r="FO409" s="478"/>
      <c r="FP409" s="479" t="s">
        <v>93</v>
      </c>
      <c r="FQ409" s="479" t="s">
        <v>94</v>
      </c>
      <c r="FR409" s="479"/>
      <c r="FS409" s="479"/>
      <c r="FT409" s="479"/>
      <c r="FU409" s="479" t="s">
        <v>95</v>
      </c>
      <c r="FV409" s="479"/>
      <c r="FW409" s="480"/>
      <c r="FX409" s="475"/>
      <c r="FY409" s="475"/>
      <c r="FZ409" s="475"/>
      <c r="GA409" s="475"/>
      <c r="GB409" s="475"/>
      <c r="GC409" s="475"/>
      <c r="GD409" s="40"/>
      <c r="GE409" s="477"/>
      <c r="GF409" s="478"/>
      <c r="GG409" s="479" t="s">
        <v>93</v>
      </c>
      <c r="GH409" s="479" t="s">
        <v>94</v>
      </c>
      <c r="GI409" s="479"/>
      <c r="GJ409" s="479"/>
      <c r="GK409" s="479"/>
      <c r="GL409" s="479" t="s">
        <v>95</v>
      </c>
      <c r="GM409" s="479"/>
      <c r="GN409" s="480"/>
      <c r="GO409" s="475"/>
      <c r="GP409" s="475"/>
      <c r="GQ409" s="475"/>
      <c r="GR409" s="475"/>
      <c r="GS409" s="475"/>
      <c r="GT409" s="475"/>
      <c r="GU409" s="40"/>
      <c r="GV409" s="477"/>
      <c r="GW409" s="478"/>
      <c r="GX409" s="479" t="s">
        <v>93</v>
      </c>
      <c r="GY409" s="479" t="s">
        <v>94</v>
      </c>
      <c r="GZ409" s="479"/>
      <c r="HA409" s="479"/>
      <c r="HB409" s="479"/>
      <c r="HC409" s="479" t="s">
        <v>95</v>
      </c>
      <c r="HD409" s="479"/>
      <c r="HE409" s="480"/>
      <c r="HF409" s="475"/>
      <c r="HG409" s="475"/>
      <c r="HH409" s="475"/>
      <c r="HI409" s="475"/>
      <c r="HJ409" s="475"/>
      <c r="HK409" s="475"/>
      <c r="HL409" s="40"/>
      <c r="HM409" s="477"/>
      <c r="HN409" s="478"/>
      <c r="HO409" s="479" t="s">
        <v>93</v>
      </c>
      <c r="HP409" s="479" t="s">
        <v>94</v>
      </c>
      <c r="HQ409" s="479"/>
      <c r="HR409" s="479"/>
      <c r="HS409" s="479"/>
      <c r="HT409" s="479" t="s">
        <v>95</v>
      </c>
      <c r="HU409" s="479"/>
      <c r="HV409" s="480"/>
      <c r="HW409" s="475"/>
      <c r="HX409" s="475"/>
      <c r="HY409" s="475"/>
      <c r="HZ409" s="475"/>
      <c r="IA409" s="475"/>
      <c r="IB409" s="475"/>
      <c r="IC409" s="40"/>
      <c r="ID409" s="477"/>
      <c r="IE409" s="478"/>
      <c r="IF409" s="479" t="s">
        <v>93</v>
      </c>
      <c r="IG409" s="479" t="s">
        <v>94</v>
      </c>
      <c r="IH409" s="479"/>
      <c r="II409" s="479"/>
      <c r="IJ409" s="479"/>
      <c r="IK409" s="479" t="s">
        <v>95</v>
      </c>
      <c r="IL409" s="479"/>
      <c r="IM409" s="480"/>
      <c r="IN409" s="475"/>
      <c r="IO409" s="475"/>
      <c r="IP409" s="475"/>
      <c r="IQ409" s="475"/>
      <c r="IR409" s="475"/>
      <c r="IS409" s="475"/>
      <c r="IT409" s="40"/>
      <c r="IU409" s="477"/>
      <c r="IV409" s="478"/>
      <c r="IW409" s="479" t="s">
        <v>93</v>
      </c>
      <c r="IX409" s="479" t="s">
        <v>94</v>
      </c>
      <c r="IY409" s="479"/>
      <c r="IZ409" s="479"/>
      <c r="JA409" s="479"/>
      <c r="JB409" s="479" t="s">
        <v>95</v>
      </c>
      <c r="JC409" s="479"/>
      <c r="JD409" s="480"/>
      <c r="JE409" s="475"/>
      <c r="JF409" s="475"/>
      <c r="JG409" s="475"/>
      <c r="JH409" s="475"/>
      <c r="JI409" s="475"/>
      <c r="JJ409" s="475"/>
      <c r="JK409" s="40"/>
      <c r="JL409" s="477"/>
      <c r="JM409" s="478"/>
      <c r="JN409" s="479" t="s">
        <v>93</v>
      </c>
      <c r="JO409" s="479" t="s">
        <v>94</v>
      </c>
      <c r="JP409" s="479"/>
      <c r="JQ409" s="479"/>
      <c r="JR409" s="479"/>
      <c r="JS409" s="479" t="s">
        <v>95</v>
      </c>
      <c r="JT409" s="479"/>
      <c r="JU409" s="480"/>
      <c r="JV409" s="475"/>
      <c r="JW409" s="475"/>
      <c r="JX409" s="475"/>
      <c r="JY409" s="475"/>
      <c r="JZ409" s="475"/>
      <c r="KA409" s="475"/>
      <c r="KB409" s="40"/>
      <c r="KC409" s="477"/>
      <c r="KD409" s="478"/>
      <c r="KE409" s="479" t="s">
        <v>93</v>
      </c>
      <c r="KF409" s="479" t="s">
        <v>94</v>
      </c>
      <c r="KG409" s="479"/>
      <c r="KH409" s="479"/>
      <c r="KI409" s="479"/>
      <c r="KJ409" s="479" t="s">
        <v>95</v>
      </c>
      <c r="KK409" s="479"/>
      <c r="KL409" s="480"/>
      <c r="KM409" s="475"/>
      <c r="KN409" s="475"/>
      <c r="KO409" s="475"/>
      <c r="KP409" s="475"/>
      <c r="KQ409" s="475"/>
      <c r="KR409" s="475"/>
      <c r="KS409" s="40"/>
      <c r="KT409" s="477"/>
      <c r="KU409" s="475"/>
    </row>
    <row r="410" ht="15.0" customHeight="1">
      <c r="A410" s="478"/>
      <c r="B410" s="479" t="s">
        <v>96</v>
      </c>
      <c r="C410" s="479" t="s">
        <v>97</v>
      </c>
      <c r="D410" s="479"/>
      <c r="E410" s="479"/>
      <c r="F410" s="479"/>
      <c r="G410" s="481" t="s">
        <v>168</v>
      </c>
      <c r="H410" s="479"/>
      <c r="I410" s="480"/>
      <c r="J410" s="475"/>
      <c r="K410" s="475"/>
      <c r="L410" s="475"/>
      <c r="M410" s="475"/>
      <c r="N410" s="475"/>
      <c r="O410" s="475"/>
      <c r="P410" s="144" t="str">
        <f>"IV/"&amp;P$6</f>
        <v>IV/2010</v>
      </c>
      <c r="Q410" s="476"/>
      <c r="R410" s="478"/>
      <c r="S410" s="479" t="s">
        <v>96</v>
      </c>
      <c r="T410" s="479" t="s">
        <v>97</v>
      </c>
      <c r="U410" s="479"/>
      <c r="V410" s="479"/>
      <c r="W410" s="479"/>
      <c r="X410" s="481" t="s">
        <v>168</v>
      </c>
      <c r="Y410" s="479"/>
      <c r="Z410" s="480"/>
      <c r="AA410" s="475"/>
      <c r="AB410" s="475"/>
      <c r="AC410" s="475"/>
      <c r="AD410" s="475"/>
      <c r="AE410" s="475"/>
      <c r="AF410" s="475"/>
      <c r="AG410" s="144" t="str">
        <f>"IV/"&amp;AG$6</f>
        <v>IV/2011</v>
      </c>
      <c r="AH410" s="476"/>
      <c r="AI410" s="478"/>
      <c r="AJ410" s="479" t="s">
        <v>96</v>
      </c>
      <c r="AK410" s="479" t="s">
        <v>97</v>
      </c>
      <c r="AL410" s="479"/>
      <c r="AM410" s="479"/>
      <c r="AN410" s="479"/>
      <c r="AO410" s="481" t="s">
        <v>168</v>
      </c>
      <c r="AP410" s="479"/>
      <c r="AQ410" s="480"/>
      <c r="AR410" s="475"/>
      <c r="AS410" s="475"/>
      <c r="AT410" s="475"/>
      <c r="AU410" s="475"/>
      <c r="AV410" s="475"/>
      <c r="AW410" s="475"/>
      <c r="AX410" s="144" t="str">
        <f>"IV/"&amp;AX$6</f>
        <v>IV/2012</v>
      </c>
      <c r="AY410" s="476"/>
      <c r="AZ410" s="478"/>
      <c r="BA410" s="479" t="s">
        <v>96</v>
      </c>
      <c r="BB410" s="479" t="s">
        <v>97</v>
      </c>
      <c r="BC410" s="479"/>
      <c r="BD410" s="479"/>
      <c r="BE410" s="479"/>
      <c r="BF410" s="481" t="s">
        <v>168</v>
      </c>
      <c r="BG410" s="479"/>
      <c r="BH410" s="480"/>
      <c r="BI410" s="475"/>
      <c r="BJ410" s="475"/>
      <c r="BK410" s="475"/>
      <c r="BL410" s="475"/>
      <c r="BM410" s="475"/>
      <c r="BN410" s="475"/>
      <c r="BO410" s="144" t="str">
        <f>"IV/"&amp;BO$6</f>
        <v>IV/2013</v>
      </c>
      <c r="BP410" s="476"/>
      <c r="BQ410" s="478"/>
      <c r="BR410" s="479" t="s">
        <v>96</v>
      </c>
      <c r="BS410" s="479" t="s">
        <v>97</v>
      </c>
      <c r="BT410" s="479"/>
      <c r="BU410" s="479"/>
      <c r="BV410" s="479"/>
      <c r="BW410" s="481" t="s">
        <v>168</v>
      </c>
      <c r="BX410" s="479"/>
      <c r="BY410" s="480"/>
      <c r="BZ410" s="475"/>
      <c r="CA410" s="475"/>
      <c r="CB410" s="475"/>
      <c r="CC410" s="475"/>
      <c r="CD410" s="475"/>
      <c r="CE410" s="475"/>
      <c r="CF410" s="144" t="str">
        <f>"IV/"&amp;CF$6</f>
        <v>IV/2014</v>
      </c>
      <c r="CG410" s="476"/>
      <c r="CH410" s="478"/>
      <c r="CI410" s="479" t="s">
        <v>96</v>
      </c>
      <c r="CJ410" s="479" t="s">
        <v>97</v>
      </c>
      <c r="CK410" s="479"/>
      <c r="CL410" s="479"/>
      <c r="CM410" s="479"/>
      <c r="CN410" s="481" t="s">
        <v>168</v>
      </c>
      <c r="CO410" s="479"/>
      <c r="CP410" s="480"/>
      <c r="CQ410" s="475"/>
      <c r="CR410" s="475"/>
      <c r="CS410" s="475"/>
      <c r="CT410" s="475"/>
      <c r="CU410" s="475"/>
      <c r="CV410" s="475"/>
      <c r="CW410" s="144" t="str">
        <f>"IV/"&amp;CW$6</f>
        <v>IV/2015</v>
      </c>
      <c r="CX410" s="476"/>
      <c r="CY410" s="478"/>
      <c r="CZ410" s="479" t="s">
        <v>96</v>
      </c>
      <c r="DA410" s="479" t="s">
        <v>97</v>
      </c>
      <c r="DB410" s="479"/>
      <c r="DC410" s="479"/>
      <c r="DD410" s="479"/>
      <c r="DE410" s="481" t="s">
        <v>168</v>
      </c>
      <c r="DF410" s="479"/>
      <c r="DG410" s="480"/>
      <c r="DH410" s="475"/>
      <c r="DI410" s="475"/>
      <c r="DJ410" s="475"/>
      <c r="DK410" s="475"/>
      <c r="DL410" s="475"/>
      <c r="DM410" s="475"/>
      <c r="DN410" s="144" t="str">
        <f>"IV/"&amp;DN$6</f>
        <v>IV/2016</v>
      </c>
      <c r="DO410" s="476"/>
      <c r="DP410" s="478"/>
      <c r="DQ410" s="479" t="s">
        <v>96</v>
      </c>
      <c r="DR410" s="479" t="s">
        <v>97</v>
      </c>
      <c r="DS410" s="479"/>
      <c r="DT410" s="479"/>
      <c r="DU410" s="479"/>
      <c r="DV410" s="481" t="s">
        <v>168</v>
      </c>
      <c r="DW410" s="479"/>
      <c r="DX410" s="480"/>
      <c r="DY410" s="475"/>
      <c r="DZ410" s="475"/>
      <c r="EA410" s="475"/>
      <c r="EB410" s="475"/>
      <c r="EC410" s="475"/>
      <c r="ED410" s="475"/>
      <c r="EE410" s="144" t="str">
        <f>"IV/"&amp;EE$6</f>
        <v>IV/2017</v>
      </c>
      <c r="EF410" s="477"/>
      <c r="EG410" s="478"/>
      <c r="EH410" s="479" t="s">
        <v>96</v>
      </c>
      <c r="EI410" s="479" t="s">
        <v>97</v>
      </c>
      <c r="EJ410" s="479"/>
      <c r="EK410" s="479"/>
      <c r="EL410" s="479"/>
      <c r="EM410" s="481" t="s">
        <v>168</v>
      </c>
      <c r="EN410" s="479"/>
      <c r="EO410" s="480"/>
      <c r="EP410" s="475"/>
      <c r="EQ410" s="475"/>
      <c r="ER410" s="475"/>
      <c r="ES410" s="475"/>
      <c r="ET410" s="475"/>
      <c r="EU410" s="475"/>
      <c r="EV410" s="144" t="str">
        <f>"IV/"&amp;EV$6</f>
        <v>IV/2018</v>
      </c>
      <c r="EW410" s="477"/>
      <c r="EX410" s="478"/>
      <c r="EY410" s="479" t="s">
        <v>96</v>
      </c>
      <c r="EZ410" s="479" t="s">
        <v>97</v>
      </c>
      <c r="FA410" s="479"/>
      <c r="FB410" s="479"/>
      <c r="FC410" s="479"/>
      <c r="FD410" s="481" t="s">
        <v>168</v>
      </c>
      <c r="FE410" s="479"/>
      <c r="FF410" s="480"/>
      <c r="FG410" s="475"/>
      <c r="FH410" s="475"/>
      <c r="FI410" s="475"/>
      <c r="FJ410" s="475"/>
      <c r="FK410" s="475"/>
      <c r="FL410" s="475"/>
      <c r="FM410" s="144" t="str">
        <f>"IV/"&amp;FM$6</f>
        <v>IV/2019</v>
      </c>
      <c r="FN410" s="476"/>
      <c r="FO410" s="478"/>
      <c r="FP410" s="479" t="s">
        <v>96</v>
      </c>
      <c r="FQ410" s="479" t="s">
        <v>97</v>
      </c>
      <c r="FR410" s="479"/>
      <c r="FS410" s="479"/>
      <c r="FT410" s="479"/>
      <c r="FU410" s="481" t="s">
        <v>168</v>
      </c>
      <c r="FV410" s="479"/>
      <c r="FW410" s="480"/>
      <c r="FX410" s="475"/>
      <c r="FY410" s="475"/>
      <c r="FZ410" s="475"/>
      <c r="GA410" s="475"/>
      <c r="GB410" s="475"/>
      <c r="GC410" s="475"/>
      <c r="GD410" s="144" t="str">
        <f>"IV/"&amp;GD$6</f>
        <v>IV/2020</v>
      </c>
      <c r="GE410" s="477"/>
      <c r="GF410" s="478"/>
      <c r="GG410" s="479" t="s">
        <v>96</v>
      </c>
      <c r="GH410" s="479" t="s">
        <v>97</v>
      </c>
      <c r="GI410" s="479"/>
      <c r="GJ410" s="479"/>
      <c r="GK410" s="479"/>
      <c r="GL410" s="481" t="s">
        <v>168</v>
      </c>
      <c r="GM410" s="479"/>
      <c r="GN410" s="480"/>
      <c r="GO410" s="475"/>
      <c r="GP410" s="475"/>
      <c r="GQ410" s="475"/>
      <c r="GR410" s="475"/>
      <c r="GS410" s="475"/>
      <c r="GT410" s="475"/>
      <c r="GU410" s="144" t="str">
        <f>"IV/"&amp;GU$6</f>
        <v>IV/2021</v>
      </c>
      <c r="GV410" s="477"/>
      <c r="GW410" s="478"/>
      <c r="GX410" s="479" t="s">
        <v>96</v>
      </c>
      <c r="GY410" s="479" t="s">
        <v>97</v>
      </c>
      <c r="GZ410" s="479"/>
      <c r="HA410" s="479"/>
      <c r="HB410" s="479"/>
      <c r="HC410" s="481" t="s">
        <v>168</v>
      </c>
      <c r="HD410" s="479"/>
      <c r="HE410" s="480"/>
      <c r="HF410" s="475"/>
      <c r="HG410" s="475"/>
      <c r="HH410" s="475"/>
      <c r="HI410" s="475"/>
      <c r="HJ410" s="475"/>
      <c r="HK410" s="475"/>
      <c r="HL410" s="144" t="str">
        <f>"IV/"&amp;HL$6</f>
        <v>IV/2022</v>
      </c>
      <c r="HM410" s="477"/>
      <c r="HN410" s="478"/>
      <c r="HO410" s="479" t="s">
        <v>96</v>
      </c>
      <c r="HP410" s="479" t="s">
        <v>97</v>
      </c>
      <c r="HQ410" s="479"/>
      <c r="HR410" s="479"/>
      <c r="HS410" s="479"/>
      <c r="HT410" s="481" t="s">
        <v>168</v>
      </c>
      <c r="HU410" s="479"/>
      <c r="HV410" s="480"/>
      <c r="HW410" s="475"/>
      <c r="HX410" s="475"/>
      <c r="HY410" s="475"/>
      <c r="HZ410" s="475"/>
      <c r="IA410" s="475"/>
      <c r="IB410" s="475"/>
      <c r="IC410" s="144" t="str">
        <f>"IV/"&amp;IC$6</f>
        <v>IV/2023</v>
      </c>
      <c r="ID410" s="477"/>
      <c r="IE410" s="478"/>
      <c r="IF410" s="479" t="s">
        <v>96</v>
      </c>
      <c r="IG410" s="479" t="s">
        <v>97</v>
      </c>
      <c r="IH410" s="479"/>
      <c r="II410" s="479"/>
      <c r="IJ410" s="479"/>
      <c r="IK410" s="481" t="s">
        <v>168</v>
      </c>
      <c r="IL410" s="479"/>
      <c r="IM410" s="480"/>
      <c r="IN410" s="475"/>
      <c r="IO410" s="475"/>
      <c r="IP410" s="475"/>
      <c r="IQ410" s="475"/>
      <c r="IR410" s="475"/>
      <c r="IS410" s="475"/>
      <c r="IT410" s="144" t="str">
        <f>"IV/"&amp;IT$6</f>
        <v>IV/2024</v>
      </c>
      <c r="IU410" s="477"/>
      <c r="IV410" s="478"/>
      <c r="IW410" s="479" t="s">
        <v>96</v>
      </c>
      <c r="IX410" s="479" t="s">
        <v>97</v>
      </c>
      <c r="IY410" s="479"/>
      <c r="IZ410" s="479"/>
      <c r="JA410" s="479"/>
      <c r="JB410" s="481" t="s">
        <v>168</v>
      </c>
      <c r="JC410" s="479"/>
      <c r="JD410" s="480"/>
      <c r="JE410" s="475"/>
      <c r="JF410" s="475"/>
      <c r="JG410" s="475"/>
      <c r="JH410" s="475"/>
      <c r="JI410" s="475"/>
      <c r="JJ410" s="475"/>
      <c r="JK410" s="144" t="str">
        <f>"IV/"&amp;JK$6</f>
        <v>IV/2025</v>
      </c>
      <c r="JL410" s="477"/>
      <c r="JM410" s="478"/>
      <c r="JN410" s="479" t="s">
        <v>96</v>
      </c>
      <c r="JO410" s="479" t="s">
        <v>97</v>
      </c>
      <c r="JP410" s="479"/>
      <c r="JQ410" s="479"/>
      <c r="JR410" s="479"/>
      <c r="JS410" s="481" t="s">
        <v>168</v>
      </c>
      <c r="JT410" s="479"/>
      <c r="JU410" s="480"/>
      <c r="JV410" s="475"/>
      <c r="JW410" s="475"/>
      <c r="JX410" s="475"/>
      <c r="JY410" s="475"/>
      <c r="JZ410" s="475"/>
      <c r="KA410" s="475"/>
      <c r="KB410" s="144" t="str">
        <f>"IV/"&amp;KB$6</f>
        <v>IV/2026</v>
      </c>
      <c r="KC410" s="477"/>
      <c r="KD410" s="478"/>
      <c r="KE410" s="479" t="s">
        <v>96</v>
      </c>
      <c r="KF410" s="479" t="s">
        <v>97</v>
      </c>
      <c r="KG410" s="479"/>
      <c r="KH410" s="479"/>
      <c r="KI410" s="479"/>
      <c r="KJ410" s="481" t="s">
        <v>168</v>
      </c>
      <c r="KK410" s="479"/>
      <c r="KL410" s="480"/>
      <c r="KM410" s="475"/>
      <c r="KN410" s="475"/>
      <c r="KO410" s="475"/>
      <c r="KP410" s="475"/>
      <c r="KQ410" s="475"/>
      <c r="KR410" s="475"/>
      <c r="KS410" s="144" t="str">
        <f>"IV/"&amp;KS$6</f>
        <v>IV/2027</v>
      </c>
      <c r="KT410" s="477"/>
      <c r="KU410" s="475"/>
    </row>
    <row r="411" ht="15.0" customHeight="1">
      <c r="A411" s="478"/>
      <c r="B411" s="479" t="s">
        <v>99</v>
      </c>
      <c r="C411" s="479" t="s">
        <v>97</v>
      </c>
      <c r="D411" s="479"/>
      <c r="E411" s="479"/>
      <c r="F411" s="479"/>
      <c r="G411" s="482" t="s">
        <v>166</v>
      </c>
      <c r="H411" s="479"/>
      <c r="I411" s="480"/>
      <c r="J411" s="475"/>
      <c r="K411" s="475"/>
      <c r="L411" s="475"/>
      <c r="M411" s="475"/>
      <c r="N411" s="475"/>
      <c r="O411" s="475"/>
      <c r="P411" s="40"/>
      <c r="Q411" s="476"/>
      <c r="R411" s="478"/>
      <c r="S411" s="479" t="s">
        <v>99</v>
      </c>
      <c r="T411" s="479" t="s">
        <v>97</v>
      </c>
      <c r="U411" s="479"/>
      <c r="V411" s="479"/>
      <c r="W411" s="479"/>
      <c r="X411" s="482" t="s">
        <v>166</v>
      </c>
      <c r="Y411" s="479"/>
      <c r="Z411" s="480"/>
      <c r="AA411" s="475"/>
      <c r="AB411" s="475"/>
      <c r="AC411" s="475"/>
      <c r="AD411" s="475"/>
      <c r="AE411" s="475"/>
      <c r="AF411" s="475"/>
      <c r="AG411" s="40"/>
      <c r="AH411" s="476"/>
      <c r="AI411" s="478"/>
      <c r="AJ411" s="479" t="s">
        <v>99</v>
      </c>
      <c r="AK411" s="479" t="s">
        <v>97</v>
      </c>
      <c r="AL411" s="479"/>
      <c r="AM411" s="479"/>
      <c r="AN411" s="479"/>
      <c r="AO411" s="482" t="s">
        <v>166</v>
      </c>
      <c r="AP411" s="479"/>
      <c r="AQ411" s="480"/>
      <c r="AR411" s="475"/>
      <c r="AS411" s="475"/>
      <c r="AT411" s="475"/>
      <c r="AU411" s="475"/>
      <c r="AV411" s="475"/>
      <c r="AW411" s="475"/>
      <c r="AX411" s="40"/>
      <c r="AY411" s="476"/>
      <c r="AZ411" s="478"/>
      <c r="BA411" s="479" t="s">
        <v>99</v>
      </c>
      <c r="BB411" s="479" t="s">
        <v>97</v>
      </c>
      <c r="BC411" s="479"/>
      <c r="BD411" s="479"/>
      <c r="BE411" s="479"/>
      <c r="BF411" s="482" t="s">
        <v>166</v>
      </c>
      <c r="BG411" s="479"/>
      <c r="BH411" s="480"/>
      <c r="BI411" s="475"/>
      <c r="BJ411" s="475"/>
      <c r="BK411" s="475"/>
      <c r="BL411" s="475"/>
      <c r="BM411" s="475"/>
      <c r="BN411" s="475"/>
      <c r="BO411" s="40"/>
      <c r="BP411" s="476"/>
      <c r="BQ411" s="478"/>
      <c r="BR411" s="479" t="s">
        <v>99</v>
      </c>
      <c r="BS411" s="479" t="s">
        <v>97</v>
      </c>
      <c r="BT411" s="479"/>
      <c r="BU411" s="479"/>
      <c r="BV411" s="479"/>
      <c r="BW411" s="482" t="s">
        <v>166</v>
      </c>
      <c r="BX411" s="479"/>
      <c r="BY411" s="480"/>
      <c r="BZ411" s="475"/>
      <c r="CA411" s="475"/>
      <c r="CB411" s="475"/>
      <c r="CC411" s="475"/>
      <c r="CD411" s="475"/>
      <c r="CE411" s="475"/>
      <c r="CF411" s="40"/>
      <c r="CG411" s="476"/>
      <c r="CH411" s="478"/>
      <c r="CI411" s="479" t="s">
        <v>99</v>
      </c>
      <c r="CJ411" s="479" t="s">
        <v>97</v>
      </c>
      <c r="CK411" s="479"/>
      <c r="CL411" s="479"/>
      <c r="CM411" s="479"/>
      <c r="CN411" s="482" t="s">
        <v>166</v>
      </c>
      <c r="CO411" s="479"/>
      <c r="CP411" s="480"/>
      <c r="CQ411" s="475"/>
      <c r="CR411" s="475"/>
      <c r="CS411" s="475"/>
      <c r="CT411" s="475"/>
      <c r="CU411" s="475"/>
      <c r="CV411" s="475"/>
      <c r="CW411" s="40"/>
      <c r="CX411" s="476"/>
      <c r="CY411" s="478"/>
      <c r="CZ411" s="479" t="s">
        <v>99</v>
      </c>
      <c r="DA411" s="479" t="s">
        <v>97</v>
      </c>
      <c r="DB411" s="479"/>
      <c r="DC411" s="479"/>
      <c r="DD411" s="479"/>
      <c r="DE411" s="482" t="s">
        <v>166</v>
      </c>
      <c r="DF411" s="479"/>
      <c r="DG411" s="480"/>
      <c r="DH411" s="475"/>
      <c r="DI411" s="475"/>
      <c r="DJ411" s="475"/>
      <c r="DK411" s="475"/>
      <c r="DL411" s="475"/>
      <c r="DM411" s="475"/>
      <c r="DN411" s="40"/>
      <c r="DO411" s="476"/>
      <c r="DP411" s="478"/>
      <c r="DQ411" s="479" t="s">
        <v>99</v>
      </c>
      <c r="DR411" s="479" t="s">
        <v>97</v>
      </c>
      <c r="DS411" s="479"/>
      <c r="DT411" s="479"/>
      <c r="DU411" s="479"/>
      <c r="DV411" s="482" t="s">
        <v>166</v>
      </c>
      <c r="DW411" s="479"/>
      <c r="DX411" s="480"/>
      <c r="DY411" s="475"/>
      <c r="DZ411" s="475"/>
      <c r="EA411" s="475"/>
      <c r="EB411" s="475"/>
      <c r="EC411" s="475"/>
      <c r="ED411" s="475"/>
      <c r="EE411" s="40"/>
      <c r="EF411" s="477"/>
      <c r="EG411" s="478"/>
      <c r="EH411" s="479" t="s">
        <v>99</v>
      </c>
      <c r="EI411" s="479" t="s">
        <v>97</v>
      </c>
      <c r="EJ411" s="479"/>
      <c r="EK411" s="479"/>
      <c r="EL411" s="479"/>
      <c r="EM411" s="482" t="s">
        <v>166</v>
      </c>
      <c r="EN411" s="479"/>
      <c r="EO411" s="480"/>
      <c r="EP411" s="475"/>
      <c r="EQ411" s="475"/>
      <c r="ER411" s="475"/>
      <c r="ES411" s="475"/>
      <c r="ET411" s="475"/>
      <c r="EU411" s="475"/>
      <c r="EV411" s="40"/>
      <c r="EW411" s="477"/>
      <c r="EX411" s="478"/>
      <c r="EY411" s="479" t="s">
        <v>99</v>
      </c>
      <c r="EZ411" s="479" t="s">
        <v>97</v>
      </c>
      <c r="FA411" s="479"/>
      <c r="FB411" s="479"/>
      <c r="FC411" s="479"/>
      <c r="FD411" s="482" t="s">
        <v>166</v>
      </c>
      <c r="FE411" s="479"/>
      <c r="FF411" s="480"/>
      <c r="FG411" s="475"/>
      <c r="FH411" s="475"/>
      <c r="FI411" s="475"/>
      <c r="FJ411" s="475"/>
      <c r="FK411" s="475"/>
      <c r="FL411" s="475"/>
      <c r="FM411" s="40"/>
      <c r="FN411" s="476"/>
      <c r="FO411" s="478"/>
      <c r="FP411" s="479" t="s">
        <v>99</v>
      </c>
      <c r="FQ411" s="479" t="s">
        <v>97</v>
      </c>
      <c r="FR411" s="479"/>
      <c r="FS411" s="479"/>
      <c r="FT411" s="479"/>
      <c r="FU411" s="482" t="s">
        <v>166</v>
      </c>
      <c r="FV411" s="479"/>
      <c r="FW411" s="480"/>
      <c r="FX411" s="475"/>
      <c r="FY411" s="475"/>
      <c r="FZ411" s="475"/>
      <c r="GA411" s="475"/>
      <c r="GB411" s="475"/>
      <c r="GC411" s="475"/>
      <c r="GD411" s="40"/>
      <c r="GE411" s="477"/>
      <c r="GF411" s="478"/>
      <c r="GG411" s="479" t="s">
        <v>99</v>
      </c>
      <c r="GH411" s="479" t="s">
        <v>97</v>
      </c>
      <c r="GI411" s="479"/>
      <c r="GJ411" s="479"/>
      <c r="GK411" s="479"/>
      <c r="GL411" s="482" t="s">
        <v>166</v>
      </c>
      <c r="GM411" s="479"/>
      <c r="GN411" s="480"/>
      <c r="GO411" s="475"/>
      <c r="GP411" s="475"/>
      <c r="GQ411" s="475"/>
      <c r="GR411" s="475"/>
      <c r="GS411" s="475"/>
      <c r="GT411" s="475"/>
      <c r="GU411" s="40"/>
      <c r="GV411" s="477"/>
      <c r="GW411" s="478"/>
      <c r="GX411" s="479" t="s">
        <v>99</v>
      </c>
      <c r="GY411" s="479" t="s">
        <v>97</v>
      </c>
      <c r="GZ411" s="479"/>
      <c r="HA411" s="479"/>
      <c r="HB411" s="479"/>
      <c r="HC411" s="482" t="s">
        <v>166</v>
      </c>
      <c r="HD411" s="479"/>
      <c r="HE411" s="480"/>
      <c r="HF411" s="475"/>
      <c r="HG411" s="475"/>
      <c r="HH411" s="475"/>
      <c r="HI411" s="475"/>
      <c r="HJ411" s="475"/>
      <c r="HK411" s="475"/>
      <c r="HL411" s="40"/>
      <c r="HM411" s="477"/>
      <c r="HN411" s="478"/>
      <c r="HO411" s="479" t="s">
        <v>99</v>
      </c>
      <c r="HP411" s="479" t="s">
        <v>97</v>
      </c>
      <c r="HQ411" s="479"/>
      <c r="HR411" s="479"/>
      <c r="HS411" s="479"/>
      <c r="HT411" s="482" t="s">
        <v>166</v>
      </c>
      <c r="HU411" s="479"/>
      <c r="HV411" s="480"/>
      <c r="HW411" s="475"/>
      <c r="HX411" s="475"/>
      <c r="HY411" s="475"/>
      <c r="HZ411" s="475"/>
      <c r="IA411" s="475"/>
      <c r="IB411" s="475"/>
      <c r="IC411" s="40"/>
      <c r="ID411" s="477"/>
      <c r="IE411" s="478"/>
      <c r="IF411" s="479" t="s">
        <v>99</v>
      </c>
      <c r="IG411" s="479" t="s">
        <v>97</v>
      </c>
      <c r="IH411" s="479"/>
      <c r="II411" s="479"/>
      <c r="IJ411" s="479"/>
      <c r="IK411" s="482" t="s">
        <v>166</v>
      </c>
      <c r="IL411" s="479"/>
      <c r="IM411" s="480"/>
      <c r="IN411" s="475"/>
      <c r="IO411" s="475"/>
      <c r="IP411" s="475"/>
      <c r="IQ411" s="475"/>
      <c r="IR411" s="475"/>
      <c r="IS411" s="475"/>
      <c r="IT411" s="40"/>
      <c r="IU411" s="477"/>
      <c r="IV411" s="478"/>
      <c r="IW411" s="479" t="s">
        <v>99</v>
      </c>
      <c r="IX411" s="479" t="s">
        <v>97</v>
      </c>
      <c r="IY411" s="479"/>
      <c r="IZ411" s="479"/>
      <c r="JA411" s="479"/>
      <c r="JB411" s="482" t="s">
        <v>166</v>
      </c>
      <c r="JC411" s="479"/>
      <c r="JD411" s="480"/>
      <c r="JE411" s="475"/>
      <c r="JF411" s="475"/>
      <c r="JG411" s="475"/>
      <c r="JH411" s="475"/>
      <c r="JI411" s="475"/>
      <c r="JJ411" s="475"/>
      <c r="JK411" s="40"/>
      <c r="JL411" s="477"/>
      <c r="JM411" s="478"/>
      <c r="JN411" s="479" t="s">
        <v>99</v>
      </c>
      <c r="JO411" s="479" t="s">
        <v>97</v>
      </c>
      <c r="JP411" s="479"/>
      <c r="JQ411" s="479"/>
      <c r="JR411" s="479"/>
      <c r="JS411" s="482" t="s">
        <v>166</v>
      </c>
      <c r="JT411" s="479"/>
      <c r="JU411" s="480"/>
      <c r="JV411" s="475"/>
      <c r="JW411" s="475"/>
      <c r="JX411" s="475"/>
      <c r="JY411" s="475"/>
      <c r="JZ411" s="475"/>
      <c r="KA411" s="475"/>
      <c r="KB411" s="40"/>
      <c r="KC411" s="477"/>
      <c r="KD411" s="478"/>
      <c r="KE411" s="479" t="s">
        <v>99</v>
      </c>
      <c r="KF411" s="479" t="s">
        <v>97</v>
      </c>
      <c r="KG411" s="479"/>
      <c r="KH411" s="479"/>
      <c r="KI411" s="479"/>
      <c r="KJ411" s="482" t="s">
        <v>166</v>
      </c>
      <c r="KK411" s="479"/>
      <c r="KL411" s="480"/>
      <c r="KM411" s="475"/>
      <c r="KN411" s="475"/>
      <c r="KO411" s="475"/>
      <c r="KP411" s="475"/>
      <c r="KQ411" s="475"/>
      <c r="KR411" s="475"/>
      <c r="KS411" s="40"/>
      <c r="KT411" s="477"/>
      <c r="KU411" s="475"/>
    </row>
    <row r="412" ht="15.75" customHeight="1">
      <c r="A412" s="483"/>
      <c r="B412" s="484" t="s">
        <v>100</v>
      </c>
      <c r="C412" s="484" t="s">
        <v>169</v>
      </c>
      <c r="D412" s="484"/>
      <c r="E412" s="484"/>
      <c r="F412" s="484"/>
      <c r="G412" s="484" t="str">
        <f>"Tahun "&amp;P$6</f>
        <v>Tahun 2010</v>
      </c>
      <c r="H412" s="484"/>
      <c r="I412" s="485"/>
      <c r="J412" s="475"/>
      <c r="K412" s="475"/>
      <c r="L412" s="475"/>
      <c r="M412" s="475"/>
      <c r="N412" s="475"/>
      <c r="O412" s="475"/>
      <c r="P412" s="475"/>
      <c r="Q412" s="476"/>
      <c r="R412" s="483"/>
      <c r="S412" s="484" t="s">
        <v>100</v>
      </c>
      <c r="T412" s="484" t="s">
        <v>169</v>
      </c>
      <c r="U412" s="484"/>
      <c r="V412" s="484"/>
      <c r="W412" s="484"/>
      <c r="X412" s="484" t="str">
        <f>"Tahun "&amp;AG$6</f>
        <v>Tahun 2011</v>
      </c>
      <c r="Y412" s="484"/>
      <c r="Z412" s="485"/>
      <c r="AA412" s="475"/>
      <c r="AB412" s="475"/>
      <c r="AC412" s="475"/>
      <c r="AD412" s="475"/>
      <c r="AE412" s="475"/>
      <c r="AF412" s="475"/>
      <c r="AG412" s="475"/>
      <c r="AH412" s="476"/>
      <c r="AI412" s="483"/>
      <c r="AJ412" s="484" t="s">
        <v>100</v>
      </c>
      <c r="AK412" s="484" t="s">
        <v>169</v>
      </c>
      <c r="AL412" s="484"/>
      <c r="AM412" s="484"/>
      <c r="AN412" s="484"/>
      <c r="AO412" s="484" t="str">
        <f>"Tahun "&amp;AX$6</f>
        <v>Tahun 2012</v>
      </c>
      <c r="AP412" s="484"/>
      <c r="AQ412" s="485"/>
      <c r="AR412" s="475"/>
      <c r="AS412" s="475"/>
      <c r="AT412" s="475"/>
      <c r="AU412" s="475"/>
      <c r="AV412" s="475"/>
      <c r="AW412" s="475"/>
      <c r="AX412" s="475"/>
      <c r="AY412" s="476"/>
      <c r="AZ412" s="483"/>
      <c r="BA412" s="484" t="s">
        <v>100</v>
      </c>
      <c r="BB412" s="484" t="s">
        <v>169</v>
      </c>
      <c r="BC412" s="484"/>
      <c r="BD412" s="484"/>
      <c r="BE412" s="484"/>
      <c r="BF412" s="484" t="str">
        <f>"Tahun "&amp;BO$6</f>
        <v>Tahun 2013</v>
      </c>
      <c r="BG412" s="484"/>
      <c r="BH412" s="485"/>
      <c r="BI412" s="475"/>
      <c r="BJ412" s="475"/>
      <c r="BK412" s="475"/>
      <c r="BL412" s="475"/>
      <c r="BM412" s="475"/>
      <c r="BN412" s="475"/>
      <c r="BO412" s="475"/>
      <c r="BP412" s="476"/>
      <c r="BQ412" s="483"/>
      <c r="BR412" s="484" t="s">
        <v>100</v>
      </c>
      <c r="BS412" s="484" t="s">
        <v>169</v>
      </c>
      <c r="BT412" s="484"/>
      <c r="BU412" s="484"/>
      <c r="BV412" s="484"/>
      <c r="BW412" s="484" t="str">
        <f>"Tahun "&amp;CF$6</f>
        <v>Tahun 2014</v>
      </c>
      <c r="BX412" s="484"/>
      <c r="BY412" s="485"/>
      <c r="BZ412" s="475"/>
      <c r="CA412" s="475"/>
      <c r="CB412" s="475"/>
      <c r="CC412" s="475"/>
      <c r="CD412" s="475"/>
      <c r="CE412" s="475"/>
      <c r="CF412" s="475"/>
      <c r="CG412" s="476"/>
      <c r="CH412" s="483"/>
      <c r="CI412" s="484" t="s">
        <v>100</v>
      </c>
      <c r="CJ412" s="484" t="s">
        <v>169</v>
      </c>
      <c r="CK412" s="484"/>
      <c r="CL412" s="484"/>
      <c r="CM412" s="484"/>
      <c r="CN412" s="484" t="str">
        <f>"Tahun "&amp;CW$6</f>
        <v>Tahun 2015</v>
      </c>
      <c r="CO412" s="484"/>
      <c r="CP412" s="485"/>
      <c r="CQ412" s="475"/>
      <c r="CR412" s="475"/>
      <c r="CS412" s="475"/>
      <c r="CT412" s="475"/>
      <c r="CU412" s="475"/>
      <c r="CV412" s="475"/>
      <c r="CW412" s="475"/>
      <c r="CX412" s="476"/>
      <c r="CY412" s="483"/>
      <c r="CZ412" s="484" t="s">
        <v>100</v>
      </c>
      <c r="DA412" s="484" t="s">
        <v>169</v>
      </c>
      <c r="DB412" s="484"/>
      <c r="DC412" s="484"/>
      <c r="DD412" s="484"/>
      <c r="DE412" s="484" t="str">
        <f>"Tahun "&amp;DN$6</f>
        <v>Tahun 2016</v>
      </c>
      <c r="DF412" s="484"/>
      <c r="DG412" s="485"/>
      <c r="DH412" s="475"/>
      <c r="DI412" s="475"/>
      <c r="DJ412" s="475"/>
      <c r="DK412" s="475"/>
      <c r="DL412" s="475"/>
      <c r="DM412" s="475"/>
      <c r="DN412" s="475"/>
      <c r="DO412" s="476"/>
      <c r="DP412" s="483"/>
      <c r="DQ412" s="484" t="s">
        <v>100</v>
      </c>
      <c r="DR412" s="484" t="s">
        <v>169</v>
      </c>
      <c r="DS412" s="484"/>
      <c r="DT412" s="484"/>
      <c r="DU412" s="484"/>
      <c r="DV412" s="484" t="str">
        <f>"Tahun "&amp;EE$6</f>
        <v>Tahun 2017</v>
      </c>
      <c r="DW412" s="484"/>
      <c r="DX412" s="485"/>
      <c r="DY412" s="475"/>
      <c r="DZ412" s="475"/>
      <c r="EA412" s="475"/>
      <c r="EB412" s="475"/>
      <c r="EC412" s="475"/>
      <c r="ED412" s="475"/>
      <c r="EE412" s="475"/>
      <c r="EF412" s="476"/>
      <c r="EG412" s="483"/>
      <c r="EH412" s="484" t="s">
        <v>100</v>
      </c>
      <c r="EI412" s="484" t="s">
        <v>169</v>
      </c>
      <c r="EJ412" s="484"/>
      <c r="EK412" s="484"/>
      <c r="EL412" s="484"/>
      <c r="EM412" s="484" t="str">
        <f>"Tahun "&amp;EV$6</f>
        <v>Tahun 2018</v>
      </c>
      <c r="EN412" s="484"/>
      <c r="EO412" s="485"/>
      <c r="EP412" s="475"/>
      <c r="EQ412" s="475"/>
      <c r="ER412" s="475"/>
      <c r="ES412" s="475"/>
      <c r="ET412" s="475"/>
      <c r="EU412" s="475"/>
      <c r="EV412" s="475"/>
      <c r="EW412" s="476"/>
      <c r="EX412" s="483"/>
      <c r="EY412" s="484" t="s">
        <v>100</v>
      </c>
      <c r="EZ412" s="484" t="s">
        <v>169</v>
      </c>
      <c r="FA412" s="484"/>
      <c r="FB412" s="484"/>
      <c r="FC412" s="484"/>
      <c r="FD412" s="484" t="str">
        <f>"Tahun "&amp;FM$6</f>
        <v>Tahun 2019</v>
      </c>
      <c r="FE412" s="484"/>
      <c r="FF412" s="485"/>
      <c r="FG412" s="475"/>
      <c r="FH412" s="475"/>
      <c r="FI412" s="475"/>
      <c r="FJ412" s="475"/>
      <c r="FK412" s="475"/>
      <c r="FL412" s="475"/>
      <c r="FM412" s="475"/>
      <c r="FN412" s="476"/>
      <c r="FO412" s="483"/>
      <c r="FP412" s="484" t="s">
        <v>100</v>
      </c>
      <c r="FQ412" s="484" t="s">
        <v>169</v>
      </c>
      <c r="FR412" s="484"/>
      <c r="FS412" s="484"/>
      <c r="FT412" s="484"/>
      <c r="FU412" s="484" t="str">
        <f>"Tahun "&amp;GD$6</f>
        <v>Tahun 2020</v>
      </c>
      <c r="FV412" s="484"/>
      <c r="FW412" s="485"/>
      <c r="FX412" s="475"/>
      <c r="FY412" s="475"/>
      <c r="FZ412" s="475"/>
      <c r="GA412" s="475"/>
      <c r="GB412" s="475"/>
      <c r="GC412" s="475"/>
      <c r="GD412" s="475"/>
      <c r="GE412" s="476"/>
      <c r="GF412" s="483"/>
      <c r="GG412" s="484" t="s">
        <v>100</v>
      </c>
      <c r="GH412" s="484" t="s">
        <v>169</v>
      </c>
      <c r="GI412" s="484"/>
      <c r="GJ412" s="484"/>
      <c r="GK412" s="484"/>
      <c r="GL412" s="484" t="str">
        <f>"Tahun "&amp;GU$6</f>
        <v>Tahun 2021</v>
      </c>
      <c r="GM412" s="484"/>
      <c r="GN412" s="485"/>
      <c r="GO412" s="475"/>
      <c r="GP412" s="475"/>
      <c r="GQ412" s="475"/>
      <c r="GR412" s="475"/>
      <c r="GS412" s="475"/>
      <c r="GT412" s="475"/>
      <c r="GU412" s="475"/>
      <c r="GV412" s="476"/>
      <c r="GW412" s="483"/>
      <c r="GX412" s="484" t="s">
        <v>100</v>
      </c>
      <c r="GY412" s="484" t="s">
        <v>169</v>
      </c>
      <c r="GZ412" s="484"/>
      <c r="HA412" s="484"/>
      <c r="HB412" s="484"/>
      <c r="HC412" s="484" t="str">
        <f>"Tahun "&amp;HL$6</f>
        <v>Tahun 2022</v>
      </c>
      <c r="HD412" s="484"/>
      <c r="HE412" s="485"/>
      <c r="HF412" s="475"/>
      <c r="HG412" s="475"/>
      <c r="HH412" s="475"/>
      <c r="HI412" s="475"/>
      <c r="HJ412" s="475"/>
      <c r="HK412" s="475"/>
      <c r="HL412" s="475"/>
      <c r="HM412" s="476"/>
      <c r="HN412" s="483"/>
      <c r="HO412" s="484" t="s">
        <v>100</v>
      </c>
      <c r="HP412" s="484" t="s">
        <v>169</v>
      </c>
      <c r="HQ412" s="484"/>
      <c r="HR412" s="484"/>
      <c r="HS412" s="484"/>
      <c r="HT412" s="484" t="str">
        <f>"Tahun "&amp;IC$6</f>
        <v>Tahun 2023</v>
      </c>
      <c r="HU412" s="484"/>
      <c r="HV412" s="485"/>
      <c r="HW412" s="475"/>
      <c r="HX412" s="475"/>
      <c r="HY412" s="475"/>
      <c r="HZ412" s="475"/>
      <c r="IA412" s="475"/>
      <c r="IB412" s="475"/>
      <c r="IC412" s="475"/>
      <c r="ID412" s="476"/>
      <c r="IE412" s="483"/>
      <c r="IF412" s="484" t="s">
        <v>100</v>
      </c>
      <c r="IG412" s="484" t="s">
        <v>169</v>
      </c>
      <c r="IH412" s="484"/>
      <c r="II412" s="484"/>
      <c r="IJ412" s="484"/>
      <c r="IK412" s="484" t="str">
        <f>"Tahun "&amp;IT$6</f>
        <v>Tahun 2024</v>
      </c>
      <c r="IL412" s="484"/>
      <c r="IM412" s="485"/>
      <c r="IN412" s="475"/>
      <c r="IO412" s="475"/>
      <c r="IP412" s="475"/>
      <c r="IQ412" s="475"/>
      <c r="IR412" s="475"/>
      <c r="IS412" s="475"/>
      <c r="IT412" s="475"/>
      <c r="IU412" s="476"/>
      <c r="IV412" s="483"/>
      <c r="IW412" s="484" t="s">
        <v>100</v>
      </c>
      <c r="IX412" s="484" t="s">
        <v>169</v>
      </c>
      <c r="IY412" s="484"/>
      <c r="IZ412" s="484"/>
      <c r="JA412" s="484"/>
      <c r="JB412" s="484" t="str">
        <f>"Tahun "&amp;JK$6</f>
        <v>Tahun 2025</v>
      </c>
      <c r="JC412" s="484"/>
      <c r="JD412" s="485"/>
      <c r="JE412" s="475"/>
      <c r="JF412" s="475"/>
      <c r="JG412" s="475"/>
      <c r="JH412" s="475"/>
      <c r="JI412" s="475"/>
      <c r="JJ412" s="475"/>
      <c r="JK412" s="475"/>
      <c r="JL412" s="476"/>
      <c r="JM412" s="483"/>
      <c r="JN412" s="484" t="s">
        <v>100</v>
      </c>
      <c r="JO412" s="484" t="s">
        <v>169</v>
      </c>
      <c r="JP412" s="484"/>
      <c r="JQ412" s="484"/>
      <c r="JR412" s="484"/>
      <c r="JS412" s="484" t="str">
        <f>"Tahun "&amp;KB$6</f>
        <v>Tahun 2026</v>
      </c>
      <c r="JT412" s="484"/>
      <c r="JU412" s="485"/>
      <c r="JV412" s="475"/>
      <c r="JW412" s="475"/>
      <c r="JX412" s="475"/>
      <c r="JY412" s="475"/>
      <c r="JZ412" s="475"/>
      <c r="KA412" s="475"/>
      <c r="KB412" s="475"/>
      <c r="KC412" s="476"/>
      <c r="KD412" s="483"/>
      <c r="KE412" s="484" t="s">
        <v>100</v>
      </c>
      <c r="KF412" s="484" t="s">
        <v>169</v>
      </c>
      <c r="KG412" s="484"/>
      <c r="KH412" s="484"/>
      <c r="KI412" s="484"/>
      <c r="KJ412" s="484" t="str">
        <f>"Tahun "&amp;KS$6</f>
        <v>Tahun 2027</v>
      </c>
      <c r="KK412" s="484"/>
      <c r="KL412" s="485"/>
      <c r="KM412" s="475"/>
      <c r="KN412" s="475"/>
      <c r="KO412" s="475"/>
      <c r="KP412" s="475"/>
      <c r="KQ412" s="475"/>
      <c r="KR412" s="475"/>
      <c r="KS412" s="475"/>
      <c r="KT412" s="476"/>
      <c r="KU412" s="475"/>
    </row>
    <row r="413" ht="15.75" customHeight="1">
      <c r="A413" s="486"/>
      <c r="B413" s="487"/>
      <c r="C413" s="487"/>
      <c r="D413" s="487"/>
      <c r="E413" s="487"/>
      <c r="F413" s="487"/>
      <c r="G413" s="487"/>
      <c r="H413" s="487"/>
      <c r="I413" s="487"/>
      <c r="J413" s="487"/>
      <c r="K413" s="487"/>
      <c r="L413" s="487"/>
      <c r="M413" s="487"/>
      <c r="N413" s="487"/>
      <c r="O413" s="487"/>
      <c r="P413" s="487"/>
      <c r="Q413" s="488"/>
      <c r="R413" s="486"/>
      <c r="S413" s="487"/>
      <c r="T413" s="487"/>
      <c r="U413" s="487"/>
      <c r="V413" s="487"/>
      <c r="W413" s="487"/>
      <c r="X413" s="487"/>
      <c r="Y413" s="487"/>
      <c r="Z413" s="487"/>
      <c r="AA413" s="487"/>
      <c r="AB413" s="487"/>
      <c r="AC413" s="487"/>
      <c r="AD413" s="487"/>
      <c r="AE413" s="487"/>
      <c r="AF413" s="487"/>
      <c r="AG413" s="487"/>
      <c r="AH413" s="488"/>
      <c r="AI413" s="486"/>
      <c r="AJ413" s="487"/>
      <c r="AK413" s="487"/>
      <c r="AL413" s="487"/>
      <c r="AM413" s="487"/>
      <c r="AN413" s="487"/>
      <c r="AO413" s="487"/>
      <c r="AP413" s="487"/>
      <c r="AQ413" s="487"/>
      <c r="AR413" s="487"/>
      <c r="AS413" s="487"/>
      <c r="AT413" s="487"/>
      <c r="AU413" s="487"/>
      <c r="AV413" s="487"/>
      <c r="AW413" s="487"/>
      <c r="AX413" s="487"/>
      <c r="AY413" s="488"/>
      <c r="AZ413" s="486"/>
      <c r="BA413" s="487"/>
      <c r="BB413" s="487"/>
      <c r="BC413" s="487"/>
      <c r="BD413" s="487"/>
      <c r="BE413" s="487"/>
      <c r="BF413" s="487"/>
      <c r="BG413" s="487"/>
      <c r="BH413" s="487"/>
      <c r="BI413" s="487"/>
      <c r="BJ413" s="487"/>
      <c r="BK413" s="487"/>
      <c r="BL413" s="487"/>
      <c r="BM413" s="487"/>
      <c r="BN413" s="487"/>
      <c r="BO413" s="487"/>
      <c r="BP413" s="488"/>
      <c r="BQ413" s="486"/>
      <c r="BR413" s="487"/>
      <c r="BS413" s="487"/>
      <c r="BT413" s="487"/>
      <c r="BU413" s="487"/>
      <c r="BV413" s="487"/>
      <c r="BW413" s="487"/>
      <c r="BX413" s="487"/>
      <c r="BY413" s="487"/>
      <c r="BZ413" s="487"/>
      <c r="CA413" s="487"/>
      <c r="CB413" s="487"/>
      <c r="CC413" s="487"/>
      <c r="CD413" s="487"/>
      <c r="CE413" s="487"/>
      <c r="CF413" s="487"/>
      <c r="CG413" s="488"/>
      <c r="CH413" s="486"/>
      <c r="CI413" s="487"/>
      <c r="CJ413" s="487"/>
      <c r="CK413" s="487"/>
      <c r="CL413" s="487"/>
      <c r="CM413" s="487"/>
      <c r="CN413" s="487"/>
      <c r="CO413" s="487"/>
      <c r="CP413" s="487"/>
      <c r="CQ413" s="487"/>
      <c r="CR413" s="487"/>
      <c r="CS413" s="487"/>
      <c r="CT413" s="487"/>
      <c r="CU413" s="487"/>
      <c r="CV413" s="487"/>
      <c r="CW413" s="487"/>
      <c r="CX413" s="488"/>
      <c r="CY413" s="486"/>
      <c r="CZ413" s="487"/>
      <c r="DA413" s="487"/>
      <c r="DB413" s="487"/>
      <c r="DC413" s="487"/>
      <c r="DD413" s="487"/>
      <c r="DE413" s="487"/>
      <c r="DF413" s="487"/>
      <c r="DG413" s="487"/>
      <c r="DH413" s="487"/>
      <c r="DI413" s="487"/>
      <c r="DJ413" s="487"/>
      <c r="DK413" s="487"/>
      <c r="DL413" s="487"/>
      <c r="DM413" s="487"/>
      <c r="DN413" s="487"/>
      <c r="DO413" s="488"/>
      <c r="DP413" s="486"/>
      <c r="DQ413" s="487"/>
      <c r="DR413" s="487"/>
      <c r="DS413" s="487"/>
      <c r="DT413" s="487"/>
      <c r="DU413" s="487"/>
      <c r="DV413" s="487"/>
      <c r="DW413" s="487"/>
      <c r="DX413" s="487"/>
      <c r="DY413" s="487"/>
      <c r="DZ413" s="487"/>
      <c r="EA413" s="487"/>
      <c r="EB413" s="487"/>
      <c r="EC413" s="487"/>
      <c r="ED413" s="487"/>
      <c r="EE413" s="487"/>
      <c r="EF413" s="488"/>
      <c r="EG413" s="486"/>
      <c r="EH413" s="487"/>
      <c r="EI413" s="487"/>
      <c r="EJ413" s="487"/>
      <c r="EK413" s="487"/>
      <c r="EL413" s="487"/>
      <c r="EM413" s="487"/>
      <c r="EN413" s="487"/>
      <c r="EO413" s="487"/>
      <c r="EP413" s="487"/>
      <c r="EQ413" s="487"/>
      <c r="ER413" s="487"/>
      <c r="ES413" s="487"/>
      <c r="ET413" s="487"/>
      <c r="EU413" s="487"/>
      <c r="EV413" s="487"/>
      <c r="EW413" s="488"/>
      <c r="EX413" s="486"/>
      <c r="EY413" s="487"/>
      <c r="EZ413" s="487"/>
      <c r="FA413" s="487"/>
      <c r="FB413" s="487"/>
      <c r="FC413" s="487"/>
      <c r="FD413" s="487"/>
      <c r="FE413" s="487"/>
      <c r="FF413" s="487"/>
      <c r="FG413" s="487"/>
      <c r="FH413" s="487"/>
      <c r="FI413" s="487"/>
      <c r="FJ413" s="487"/>
      <c r="FK413" s="487"/>
      <c r="FL413" s="487"/>
      <c r="FM413" s="487"/>
      <c r="FN413" s="488"/>
      <c r="FO413" s="486"/>
      <c r="FP413" s="487"/>
      <c r="FQ413" s="487"/>
      <c r="FR413" s="487"/>
      <c r="FS413" s="487"/>
      <c r="FT413" s="487"/>
      <c r="FU413" s="487"/>
      <c r="FV413" s="487"/>
      <c r="FW413" s="487"/>
      <c r="FX413" s="487"/>
      <c r="FY413" s="487"/>
      <c r="FZ413" s="487"/>
      <c r="GA413" s="487"/>
      <c r="GB413" s="487"/>
      <c r="GC413" s="487"/>
      <c r="GD413" s="487"/>
      <c r="GE413" s="488"/>
      <c r="GF413" s="486"/>
      <c r="GG413" s="487"/>
      <c r="GH413" s="487"/>
      <c r="GI413" s="487"/>
      <c r="GJ413" s="487"/>
      <c r="GK413" s="487"/>
      <c r="GL413" s="487"/>
      <c r="GM413" s="487"/>
      <c r="GN413" s="487"/>
      <c r="GO413" s="487"/>
      <c r="GP413" s="487"/>
      <c r="GQ413" s="487"/>
      <c r="GR413" s="487"/>
      <c r="GS413" s="487"/>
      <c r="GT413" s="487"/>
      <c r="GU413" s="487"/>
      <c r="GV413" s="488"/>
      <c r="GW413" s="486"/>
      <c r="GX413" s="487"/>
      <c r="GY413" s="487"/>
      <c r="GZ413" s="487"/>
      <c r="HA413" s="487"/>
      <c r="HB413" s="487"/>
      <c r="HC413" s="487"/>
      <c r="HD413" s="487"/>
      <c r="HE413" s="487"/>
      <c r="HF413" s="487"/>
      <c r="HG413" s="487"/>
      <c r="HH413" s="487"/>
      <c r="HI413" s="487"/>
      <c r="HJ413" s="487"/>
      <c r="HK413" s="487"/>
      <c r="HL413" s="487"/>
      <c r="HM413" s="488"/>
      <c r="HN413" s="486"/>
      <c r="HO413" s="487"/>
      <c r="HP413" s="487"/>
      <c r="HQ413" s="487"/>
      <c r="HR413" s="487"/>
      <c r="HS413" s="487"/>
      <c r="HT413" s="487"/>
      <c r="HU413" s="487"/>
      <c r="HV413" s="487"/>
      <c r="HW413" s="487"/>
      <c r="HX413" s="487"/>
      <c r="HY413" s="487"/>
      <c r="HZ413" s="487"/>
      <c r="IA413" s="487"/>
      <c r="IB413" s="487"/>
      <c r="IC413" s="487"/>
      <c r="ID413" s="488"/>
      <c r="IE413" s="486"/>
      <c r="IF413" s="487"/>
      <c r="IG413" s="487"/>
      <c r="IH413" s="487"/>
      <c r="II413" s="487"/>
      <c r="IJ413" s="487"/>
      <c r="IK413" s="487"/>
      <c r="IL413" s="487"/>
      <c r="IM413" s="487"/>
      <c r="IN413" s="487"/>
      <c r="IO413" s="487"/>
      <c r="IP413" s="487"/>
      <c r="IQ413" s="487"/>
      <c r="IR413" s="487"/>
      <c r="IS413" s="487"/>
      <c r="IT413" s="487"/>
      <c r="IU413" s="488"/>
      <c r="IV413" s="486"/>
      <c r="IW413" s="487"/>
      <c r="IX413" s="487"/>
      <c r="IY413" s="487"/>
      <c r="IZ413" s="487"/>
      <c r="JA413" s="487"/>
      <c r="JB413" s="487"/>
      <c r="JC413" s="487"/>
      <c r="JD413" s="487"/>
      <c r="JE413" s="487"/>
      <c r="JF413" s="487"/>
      <c r="JG413" s="487"/>
      <c r="JH413" s="487"/>
      <c r="JI413" s="487"/>
      <c r="JJ413" s="487"/>
      <c r="JK413" s="487"/>
      <c r="JL413" s="488"/>
      <c r="JM413" s="486"/>
      <c r="JN413" s="487"/>
      <c r="JO413" s="487"/>
      <c r="JP413" s="487"/>
      <c r="JQ413" s="487"/>
      <c r="JR413" s="487"/>
      <c r="JS413" s="487"/>
      <c r="JT413" s="487"/>
      <c r="JU413" s="487"/>
      <c r="JV413" s="487"/>
      <c r="JW413" s="487"/>
      <c r="JX413" s="487"/>
      <c r="JY413" s="487"/>
      <c r="JZ413" s="487"/>
      <c r="KA413" s="487"/>
      <c r="KB413" s="487"/>
      <c r="KC413" s="488"/>
      <c r="KD413" s="486"/>
      <c r="KE413" s="487"/>
      <c r="KF413" s="487"/>
      <c r="KG413" s="487"/>
      <c r="KH413" s="487"/>
      <c r="KI413" s="487"/>
      <c r="KJ413" s="487"/>
      <c r="KK413" s="487"/>
      <c r="KL413" s="487"/>
      <c r="KM413" s="487"/>
      <c r="KN413" s="487"/>
      <c r="KO413" s="487"/>
      <c r="KP413" s="487"/>
      <c r="KQ413" s="487"/>
      <c r="KR413" s="487"/>
      <c r="KS413" s="487"/>
      <c r="KT413" s="488"/>
      <c r="KU413" s="487"/>
    </row>
    <row r="414" ht="33.75" customHeight="1">
      <c r="A414" s="489" t="s">
        <v>102</v>
      </c>
      <c r="B414" s="490" t="s">
        <v>103</v>
      </c>
      <c r="C414" s="491" t="s">
        <v>104</v>
      </c>
      <c r="D414" s="152"/>
      <c r="E414" s="152"/>
      <c r="F414" s="152"/>
      <c r="G414" s="153"/>
      <c r="H414" s="491" t="s">
        <v>105</v>
      </c>
      <c r="I414" s="153"/>
      <c r="J414" s="491" t="s">
        <v>106</v>
      </c>
      <c r="K414" s="152"/>
      <c r="L414" s="153"/>
      <c r="M414" s="490" t="s">
        <v>107</v>
      </c>
      <c r="N414" s="492" t="s">
        <v>108</v>
      </c>
      <c r="O414" s="153"/>
      <c r="P414" s="632" t="s">
        <v>109</v>
      </c>
      <c r="Q414" s="633"/>
      <c r="R414" s="489" t="s">
        <v>102</v>
      </c>
      <c r="S414" s="490" t="s">
        <v>103</v>
      </c>
      <c r="T414" s="491" t="s">
        <v>104</v>
      </c>
      <c r="U414" s="152"/>
      <c r="V414" s="152"/>
      <c r="W414" s="152"/>
      <c r="X414" s="153"/>
      <c r="Y414" s="491" t="s">
        <v>105</v>
      </c>
      <c r="Z414" s="153"/>
      <c r="AA414" s="491" t="s">
        <v>106</v>
      </c>
      <c r="AB414" s="152"/>
      <c r="AC414" s="153"/>
      <c r="AD414" s="490" t="s">
        <v>107</v>
      </c>
      <c r="AE414" s="492" t="s">
        <v>108</v>
      </c>
      <c r="AF414" s="153"/>
      <c r="AG414" s="632" t="s">
        <v>109</v>
      </c>
      <c r="AH414" s="633"/>
      <c r="AI414" s="489" t="s">
        <v>102</v>
      </c>
      <c r="AJ414" s="490" t="s">
        <v>103</v>
      </c>
      <c r="AK414" s="491" t="s">
        <v>104</v>
      </c>
      <c r="AL414" s="152"/>
      <c r="AM414" s="152"/>
      <c r="AN414" s="152"/>
      <c r="AO414" s="153"/>
      <c r="AP414" s="491" t="s">
        <v>105</v>
      </c>
      <c r="AQ414" s="153"/>
      <c r="AR414" s="491" t="s">
        <v>106</v>
      </c>
      <c r="AS414" s="152"/>
      <c r="AT414" s="153"/>
      <c r="AU414" s="490" t="s">
        <v>107</v>
      </c>
      <c r="AV414" s="492" t="s">
        <v>108</v>
      </c>
      <c r="AW414" s="153"/>
      <c r="AX414" s="632" t="s">
        <v>109</v>
      </c>
      <c r="AY414" s="633"/>
      <c r="AZ414" s="489" t="s">
        <v>102</v>
      </c>
      <c r="BA414" s="490" t="s">
        <v>103</v>
      </c>
      <c r="BB414" s="491" t="s">
        <v>104</v>
      </c>
      <c r="BC414" s="152"/>
      <c r="BD414" s="152"/>
      <c r="BE414" s="152"/>
      <c r="BF414" s="153"/>
      <c r="BG414" s="491" t="s">
        <v>105</v>
      </c>
      <c r="BH414" s="153"/>
      <c r="BI414" s="491" t="s">
        <v>106</v>
      </c>
      <c r="BJ414" s="152"/>
      <c r="BK414" s="153"/>
      <c r="BL414" s="490" t="s">
        <v>107</v>
      </c>
      <c r="BM414" s="492" t="s">
        <v>108</v>
      </c>
      <c r="BN414" s="153"/>
      <c r="BO414" s="632" t="s">
        <v>109</v>
      </c>
      <c r="BP414" s="633"/>
      <c r="BQ414" s="489" t="s">
        <v>102</v>
      </c>
      <c r="BR414" s="490" t="s">
        <v>103</v>
      </c>
      <c r="BS414" s="491" t="s">
        <v>104</v>
      </c>
      <c r="BT414" s="152"/>
      <c r="BU414" s="152"/>
      <c r="BV414" s="152"/>
      <c r="BW414" s="153"/>
      <c r="BX414" s="491" t="s">
        <v>105</v>
      </c>
      <c r="BY414" s="153"/>
      <c r="BZ414" s="491" t="s">
        <v>106</v>
      </c>
      <c r="CA414" s="152"/>
      <c r="CB414" s="153"/>
      <c r="CC414" s="490" t="s">
        <v>107</v>
      </c>
      <c r="CD414" s="492" t="s">
        <v>108</v>
      </c>
      <c r="CE414" s="153"/>
      <c r="CF414" s="632" t="s">
        <v>109</v>
      </c>
      <c r="CG414" s="633"/>
      <c r="CH414" s="489" t="s">
        <v>102</v>
      </c>
      <c r="CI414" s="490" t="s">
        <v>103</v>
      </c>
      <c r="CJ414" s="491" t="s">
        <v>104</v>
      </c>
      <c r="CK414" s="152"/>
      <c r="CL414" s="152"/>
      <c r="CM414" s="152"/>
      <c r="CN414" s="153"/>
      <c r="CO414" s="491" t="s">
        <v>105</v>
      </c>
      <c r="CP414" s="153"/>
      <c r="CQ414" s="491" t="s">
        <v>106</v>
      </c>
      <c r="CR414" s="152"/>
      <c r="CS414" s="153"/>
      <c r="CT414" s="490" t="s">
        <v>107</v>
      </c>
      <c r="CU414" s="492" t="s">
        <v>108</v>
      </c>
      <c r="CV414" s="153"/>
      <c r="CW414" s="632" t="s">
        <v>109</v>
      </c>
      <c r="CX414" s="633"/>
      <c r="CY414" s="489" t="s">
        <v>102</v>
      </c>
      <c r="CZ414" s="490" t="s">
        <v>103</v>
      </c>
      <c r="DA414" s="491" t="s">
        <v>104</v>
      </c>
      <c r="DB414" s="152"/>
      <c r="DC414" s="152"/>
      <c r="DD414" s="152"/>
      <c r="DE414" s="153"/>
      <c r="DF414" s="491" t="s">
        <v>105</v>
      </c>
      <c r="DG414" s="153"/>
      <c r="DH414" s="491" t="s">
        <v>106</v>
      </c>
      <c r="DI414" s="152"/>
      <c r="DJ414" s="153"/>
      <c r="DK414" s="490" t="s">
        <v>107</v>
      </c>
      <c r="DL414" s="492" t="s">
        <v>108</v>
      </c>
      <c r="DM414" s="153"/>
      <c r="DN414" s="632" t="s">
        <v>109</v>
      </c>
      <c r="DO414" s="633"/>
      <c r="DP414" s="489" t="s">
        <v>102</v>
      </c>
      <c r="DQ414" s="490" t="s">
        <v>103</v>
      </c>
      <c r="DR414" s="491" t="s">
        <v>104</v>
      </c>
      <c r="DS414" s="152"/>
      <c r="DT414" s="152"/>
      <c r="DU414" s="152"/>
      <c r="DV414" s="153"/>
      <c r="DW414" s="491" t="s">
        <v>105</v>
      </c>
      <c r="DX414" s="153"/>
      <c r="DY414" s="491" t="s">
        <v>106</v>
      </c>
      <c r="DZ414" s="152"/>
      <c r="EA414" s="153"/>
      <c r="EB414" s="490" t="s">
        <v>107</v>
      </c>
      <c r="EC414" s="492" t="s">
        <v>108</v>
      </c>
      <c r="ED414" s="153"/>
      <c r="EE414" s="632" t="s">
        <v>109</v>
      </c>
      <c r="EF414" s="633"/>
      <c r="EG414" s="489" t="s">
        <v>102</v>
      </c>
      <c r="EH414" s="490" t="s">
        <v>103</v>
      </c>
      <c r="EI414" s="491" t="s">
        <v>104</v>
      </c>
      <c r="EJ414" s="152"/>
      <c r="EK414" s="152"/>
      <c r="EL414" s="152"/>
      <c r="EM414" s="153"/>
      <c r="EN414" s="491" t="s">
        <v>105</v>
      </c>
      <c r="EO414" s="153"/>
      <c r="EP414" s="491" t="s">
        <v>106</v>
      </c>
      <c r="EQ414" s="152"/>
      <c r="ER414" s="153"/>
      <c r="ES414" s="490" t="s">
        <v>107</v>
      </c>
      <c r="ET414" s="492" t="s">
        <v>108</v>
      </c>
      <c r="EU414" s="153"/>
      <c r="EV414" s="632" t="s">
        <v>109</v>
      </c>
      <c r="EW414" s="633"/>
      <c r="EX414" s="489" t="s">
        <v>102</v>
      </c>
      <c r="EY414" s="490" t="s">
        <v>103</v>
      </c>
      <c r="EZ414" s="491" t="s">
        <v>104</v>
      </c>
      <c r="FA414" s="152"/>
      <c r="FB414" s="152"/>
      <c r="FC414" s="152"/>
      <c r="FD414" s="153"/>
      <c r="FE414" s="491" t="s">
        <v>105</v>
      </c>
      <c r="FF414" s="153"/>
      <c r="FG414" s="491" t="s">
        <v>106</v>
      </c>
      <c r="FH414" s="152"/>
      <c r="FI414" s="153"/>
      <c r="FJ414" s="490" t="s">
        <v>107</v>
      </c>
      <c r="FK414" s="492" t="s">
        <v>108</v>
      </c>
      <c r="FL414" s="153"/>
      <c r="FM414" s="632" t="s">
        <v>109</v>
      </c>
      <c r="FN414" s="633"/>
      <c r="FO414" s="489" t="s">
        <v>102</v>
      </c>
      <c r="FP414" s="490" t="s">
        <v>103</v>
      </c>
      <c r="FQ414" s="491" t="s">
        <v>104</v>
      </c>
      <c r="FR414" s="152"/>
      <c r="FS414" s="152"/>
      <c r="FT414" s="152"/>
      <c r="FU414" s="153"/>
      <c r="FV414" s="491" t="s">
        <v>105</v>
      </c>
      <c r="FW414" s="153"/>
      <c r="FX414" s="491" t="s">
        <v>106</v>
      </c>
      <c r="FY414" s="152"/>
      <c r="FZ414" s="153"/>
      <c r="GA414" s="490" t="s">
        <v>107</v>
      </c>
      <c r="GB414" s="492" t="s">
        <v>108</v>
      </c>
      <c r="GC414" s="153"/>
      <c r="GD414" s="632" t="s">
        <v>109</v>
      </c>
      <c r="GE414" s="633"/>
      <c r="GF414" s="489" t="s">
        <v>102</v>
      </c>
      <c r="GG414" s="490" t="s">
        <v>103</v>
      </c>
      <c r="GH414" s="491" t="s">
        <v>104</v>
      </c>
      <c r="GI414" s="152"/>
      <c r="GJ414" s="152"/>
      <c r="GK414" s="152"/>
      <c r="GL414" s="153"/>
      <c r="GM414" s="491" t="s">
        <v>105</v>
      </c>
      <c r="GN414" s="153"/>
      <c r="GO414" s="491" t="s">
        <v>106</v>
      </c>
      <c r="GP414" s="152"/>
      <c r="GQ414" s="153"/>
      <c r="GR414" s="490" t="s">
        <v>107</v>
      </c>
      <c r="GS414" s="492" t="s">
        <v>108</v>
      </c>
      <c r="GT414" s="153"/>
      <c r="GU414" s="632" t="s">
        <v>109</v>
      </c>
      <c r="GV414" s="633"/>
      <c r="GW414" s="489" t="s">
        <v>102</v>
      </c>
      <c r="GX414" s="490" t="s">
        <v>103</v>
      </c>
      <c r="GY414" s="491" t="s">
        <v>104</v>
      </c>
      <c r="GZ414" s="152"/>
      <c r="HA414" s="152"/>
      <c r="HB414" s="152"/>
      <c r="HC414" s="153"/>
      <c r="HD414" s="491" t="s">
        <v>105</v>
      </c>
      <c r="HE414" s="153"/>
      <c r="HF414" s="491" t="s">
        <v>106</v>
      </c>
      <c r="HG414" s="152"/>
      <c r="HH414" s="153"/>
      <c r="HI414" s="490" t="s">
        <v>107</v>
      </c>
      <c r="HJ414" s="492" t="s">
        <v>108</v>
      </c>
      <c r="HK414" s="153"/>
      <c r="HL414" s="632" t="s">
        <v>109</v>
      </c>
      <c r="HM414" s="633"/>
      <c r="HN414" s="489" t="s">
        <v>102</v>
      </c>
      <c r="HO414" s="490" t="s">
        <v>103</v>
      </c>
      <c r="HP414" s="491" t="s">
        <v>104</v>
      </c>
      <c r="HQ414" s="152"/>
      <c r="HR414" s="152"/>
      <c r="HS414" s="152"/>
      <c r="HT414" s="153"/>
      <c r="HU414" s="491" t="s">
        <v>105</v>
      </c>
      <c r="HV414" s="153"/>
      <c r="HW414" s="491" t="s">
        <v>106</v>
      </c>
      <c r="HX414" s="152"/>
      <c r="HY414" s="153"/>
      <c r="HZ414" s="490" t="s">
        <v>107</v>
      </c>
      <c r="IA414" s="492" t="s">
        <v>108</v>
      </c>
      <c r="IB414" s="153"/>
      <c r="IC414" s="632" t="s">
        <v>109</v>
      </c>
      <c r="ID414" s="633"/>
      <c r="IE414" s="489" t="s">
        <v>102</v>
      </c>
      <c r="IF414" s="490" t="s">
        <v>103</v>
      </c>
      <c r="IG414" s="491" t="s">
        <v>104</v>
      </c>
      <c r="IH414" s="152"/>
      <c r="II414" s="152"/>
      <c r="IJ414" s="152"/>
      <c r="IK414" s="153"/>
      <c r="IL414" s="491" t="s">
        <v>105</v>
      </c>
      <c r="IM414" s="153"/>
      <c r="IN414" s="491" t="s">
        <v>106</v>
      </c>
      <c r="IO414" s="152"/>
      <c r="IP414" s="153"/>
      <c r="IQ414" s="490" t="s">
        <v>107</v>
      </c>
      <c r="IR414" s="492" t="s">
        <v>108</v>
      </c>
      <c r="IS414" s="153"/>
      <c r="IT414" s="632" t="s">
        <v>109</v>
      </c>
      <c r="IU414" s="633"/>
      <c r="IV414" s="489" t="s">
        <v>102</v>
      </c>
      <c r="IW414" s="490" t="s">
        <v>103</v>
      </c>
      <c r="IX414" s="491" t="s">
        <v>104</v>
      </c>
      <c r="IY414" s="152"/>
      <c r="IZ414" s="152"/>
      <c r="JA414" s="152"/>
      <c r="JB414" s="153"/>
      <c r="JC414" s="491" t="s">
        <v>105</v>
      </c>
      <c r="JD414" s="153"/>
      <c r="JE414" s="491" t="s">
        <v>106</v>
      </c>
      <c r="JF414" s="152"/>
      <c r="JG414" s="153"/>
      <c r="JH414" s="490" t="s">
        <v>107</v>
      </c>
      <c r="JI414" s="492" t="s">
        <v>108</v>
      </c>
      <c r="JJ414" s="153"/>
      <c r="JK414" s="632" t="s">
        <v>109</v>
      </c>
      <c r="JL414" s="633"/>
      <c r="JM414" s="489" t="s">
        <v>102</v>
      </c>
      <c r="JN414" s="490" t="s">
        <v>103</v>
      </c>
      <c r="JO414" s="491" t="s">
        <v>104</v>
      </c>
      <c r="JP414" s="152"/>
      <c r="JQ414" s="152"/>
      <c r="JR414" s="152"/>
      <c r="JS414" s="153"/>
      <c r="JT414" s="491" t="s">
        <v>105</v>
      </c>
      <c r="JU414" s="153"/>
      <c r="JV414" s="491" t="s">
        <v>106</v>
      </c>
      <c r="JW414" s="152"/>
      <c r="JX414" s="153"/>
      <c r="JY414" s="490" t="s">
        <v>107</v>
      </c>
      <c r="JZ414" s="492" t="s">
        <v>108</v>
      </c>
      <c r="KA414" s="153"/>
      <c r="KB414" s="632" t="s">
        <v>109</v>
      </c>
      <c r="KC414" s="633"/>
      <c r="KD414" s="489" t="s">
        <v>102</v>
      </c>
      <c r="KE414" s="490" t="s">
        <v>103</v>
      </c>
      <c r="KF414" s="491" t="s">
        <v>104</v>
      </c>
      <c r="KG414" s="152"/>
      <c r="KH414" s="152"/>
      <c r="KI414" s="152"/>
      <c r="KJ414" s="153"/>
      <c r="KK414" s="491" t="s">
        <v>105</v>
      </c>
      <c r="KL414" s="153"/>
      <c r="KM414" s="491" t="s">
        <v>106</v>
      </c>
      <c r="KN414" s="152"/>
      <c r="KO414" s="153"/>
      <c r="KP414" s="490" t="s">
        <v>107</v>
      </c>
      <c r="KQ414" s="492" t="s">
        <v>108</v>
      </c>
      <c r="KR414" s="153"/>
      <c r="KS414" s="632" t="s">
        <v>109</v>
      </c>
      <c r="KT414" s="633"/>
      <c r="KU414" s="496"/>
    </row>
    <row r="415" ht="66.0" customHeight="1">
      <c r="A415" s="159"/>
      <c r="B415" s="40"/>
      <c r="C415" s="497" t="s">
        <v>110</v>
      </c>
      <c r="D415" s="497" t="s">
        <v>111</v>
      </c>
      <c r="E415" s="498" t="s">
        <v>112</v>
      </c>
      <c r="F415" s="497" t="s">
        <v>170</v>
      </c>
      <c r="G415" s="497" t="s">
        <v>114</v>
      </c>
      <c r="H415" s="499" t="s">
        <v>171</v>
      </c>
      <c r="I415" s="497" t="s">
        <v>116</v>
      </c>
      <c r="J415" s="499" t="str">
        <f>"Total Biaya Perawatan "&amp;G411&amp;" (Juta Rp)"</f>
        <v>Total Biaya Perawatan Triwulan IV (Juta Rp)</v>
      </c>
      <c r="K415" s="497" t="str">
        <f>"Total Biaya Perawatan "&amp;G310&amp;" (Juta Rp)"</f>
        <v>Total Biaya Perawatan Triwulan III (Juta Rp)</v>
      </c>
      <c r="L415" s="497" t="s">
        <v>172</v>
      </c>
      <c r="M415" s="40"/>
      <c r="N415" s="499" t="s">
        <v>115</v>
      </c>
      <c r="O415" s="499" t="s">
        <v>120</v>
      </c>
      <c r="P415" s="572"/>
      <c r="Q415" s="633"/>
      <c r="R415" s="159"/>
      <c r="S415" s="40"/>
      <c r="T415" s="497" t="s">
        <v>110</v>
      </c>
      <c r="U415" s="497" t="s">
        <v>111</v>
      </c>
      <c r="V415" s="498" t="s">
        <v>112</v>
      </c>
      <c r="W415" s="497" t="s">
        <v>170</v>
      </c>
      <c r="X415" s="497" t="s">
        <v>114</v>
      </c>
      <c r="Y415" s="499" t="s">
        <v>171</v>
      </c>
      <c r="Z415" s="497" t="s">
        <v>116</v>
      </c>
      <c r="AA415" s="499" t="str">
        <f>"Total Biaya Perawatan "&amp;X411&amp;" (Juta Rp)"</f>
        <v>Total Biaya Perawatan Triwulan IV (Juta Rp)</v>
      </c>
      <c r="AB415" s="497" t="str">
        <f>"Total Biaya Perawatan "&amp;X310&amp;" (Juta Rp)"</f>
        <v>Total Biaya Perawatan Triwulan III (Juta Rp)</v>
      </c>
      <c r="AC415" s="497" t="s">
        <v>172</v>
      </c>
      <c r="AD415" s="40"/>
      <c r="AE415" s="499" t="s">
        <v>115</v>
      </c>
      <c r="AF415" s="499" t="s">
        <v>120</v>
      </c>
      <c r="AG415" s="572"/>
      <c r="AH415" s="633"/>
      <c r="AI415" s="159"/>
      <c r="AJ415" s="40"/>
      <c r="AK415" s="497" t="s">
        <v>110</v>
      </c>
      <c r="AL415" s="497" t="s">
        <v>111</v>
      </c>
      <c r="AM415" s="498" t="s">
        <v>112</v>
      </c>
      <c r="AN415" s="497" t="s">
        <v>170</v>
      </c>
      <c r="AO415" s="497" t="s">
        <v>114</v>
      </c>
      <c r="AP415" s="499" t="s">
        <v>171</v>
      </c>
      <c r="AQ415" s="497" t="s">
        <v>116</v>
      </c>
      <c r="AR415" s="499" t="str">
        <f>"Total Biaya Perawatan "&amp;AO411&amp;" (Juta Rp)"</f>
        <v>Total Biaya Perawatan Triwulan IV (Juta Rp)</v>
      </c>
      <c r="AS415" s="497" t="str">
        <f>"Total Biaya Perawatan "&amp;AO310&amp;" (Juta Rp)"</f>
        <v>Total Biaya Perawatan Triwulan III (Juta Rp)</v>
      </c>
      <c r="AT415" s="497" t="s">
        <v>172</v>
      </c>
      <c r="AU415" s="40"/>
      <c r="AV415" s="499" t="s">
        <v>115</v>
      </c>
      <c r="AW415" s="499" t="s">
        <v>120</v>
      </c>
      <c r="AX415" s="572"/>
      <c r="AY415" s="633"/>
      <c r="AZ415" s="159"/>
      <c r="BA415" s="40"/>
      <c r="BB415" s="497" t="s">
        <v>110</v>
      </c>
      <c r="BC415" s="497" t="s">
        <v>111</v>
      </c>
      <c r="BD415" s="498" t="s">
        <v>112</v>
      </c>
      <c r="BE415" s="497" t="s">
        <v>170</v>
      </c>
      <c r="BF415" s="497" t="s">
        <v>114</v>
      </c>
      <c r="BG415" s="499" t="s">
        <v>171</v>
      </c>
      <c r="BH415" s="497" t="s">
        <v>116</v>
      </c>
      <c r="BI415" s="499" t="str">
        <f>"Total Biaya Perawatan "&amp;BF411&amp;" (Juta Rp)"</f>
        <v>Total Biaya Perawatan Triwulan IV (Juta Rp)</v>
      </c>
      <c r="BJ415" s="497" t="str">
        <f>"Total Biaya Perawatan "&amp;BF310&amp;" (Juta Rp)"</f>
        <v>Total Biaya Perawatan Triwulan III (Juta Rp)</v>
      </c>
      <c r="BK415" s="497" t="s">
        <v>172</v>
      </c>
      <c r="BL415" s="40"/>
      <c r="BM415" s="499" t="s">
        <v>115</v>
      </c>
      <c r="BN415" s="499" t="s">
        <v>120</v>
      </c>
      <c r="BO415" s="572"/>
      <c r="BP415" s="633"/>
      <c r="BQ415" s="159"/>
      <c r="BR415" s="40"/>
      <c r="BS415" s="497" t="s">
        <v>110</v>
      </c>
      <c r="BT415" s="497" t="s">
        <v>111</v>
      </c>
      <c r="BU415" s="498" t="s">
        <v>112</v>
      </c>
      <c r="BV415" s="497" t="s">
        <v>170</v>
      </c>
      <c r="BW415" s="497" t="s">
        <v>114</v>
      </c>
      <c r="BX415" s="499" t="s">
        <v>171</v>
      </c>
      <c r="BY415" s="497" t="s">
        <v>116</v>
      </c>
      <c r="BZ415" s="499" t="str">
        <f>"Total Biaya Perawatan "&amp;BW411&amp;" (Juta Rp)"</f>
        <v>Total Biaya Perawatan Triwulan IV (Juta Rp)</v>
      </c>
      <c r="CA415" s="497" t="str">
        <f>"Total Biaya Perawatan "&amp;BW310&amp;" (Juta Rp)"</f>
        <v>Total Biaya Perawatan Triwulan III (Juta Rp)</v>
      </c>
      <c r="CB415" s="497" t="s">
        <v>172</v>
      </c>
      <c r="CC415" s="40"/>
      <c r="CD415" s="499" t="s">
        <v>115</v>
      </c>
      <c r="CE415" s="499" t="s">
        <v>120</v>
      </c>
      <c r="CF415" s="572"/>
      <c r="CG415" s="633"/>
      <c r="CH415" s="159"/>
      <c r="CI415" s="40"/>
      <c r="CJ415" s="497" t="s">
        <v>110</v>
      </c>
      <c r="CK415" s="497" t="s">
        <v>111</v>
      </c>
      <c r="CL415" s="498" t="s">
        <v>112</v>
      </c>
      <c r="CM415" s="497" t="s">
        <v>170</v>
      </c>
      <c r="CN415" s="497" t="s">
        <v>114</v>
      </c>
      <c r="CO415" s="499" t="s">
        <v>171</v>
      </c>
      <c r="CP415" s="497" t="s">
        <v>116</v>
      </c>
      <c r="CQ415" s="499" t="str">
        <f>"Total Biaya Perawatan "&amp;CN411&amp;" (Juta Rp)"</f>
        <v>Total Biaya Perawatan Triwulan IV (Juta Rp)</v>
      </c>
      <c r="CR415" s="497" t="str">
        <f>"Total Biaya Perawatan "&amp;CN310&amp;" (Juta Rp)"</f>
        <v>Total Biaya Perawatan Triwulan III (Juta Rp)</v>
      </c>
      <c r="CS415" s="497" t="s">
        <v>172</v>
      </c>
      <c r="CT415" s="40"/>
      <c r="CU415" s="499" t="s">
        <v>115</v>
      </c>
      <c r="CV415" s="499" t="s">
        <v>120</v>
      </c>
      <c r="CW415" s="572"/>
      <c r="CX415" s="633"/>
      <c r="CY415" s="159"/>
      <c r="CZ415" s="40"/>
      <c r="DA415" s="497" t="s">
        <v>110</v>
      </c>
      <c r="DB415" s="497" t="s">
        <v>111</v>
      </c>
      <c r="DC415" s="498" t="s">
        <v>112</v>
      </c>
      <c r="DD415" s="497" t="s">
        <v>170</v>
      </c>
      <c r="DE415" s="497" t="s">
        <v>114</v>
      </c>
      <c r="DF415" s="499" t="s">
        <v>171</v>
      </c>
      <c r="DG415" s="497" t="s">
        <v>116</v>
      </c>
      <c r="DH415" s="499" t="str">
        <f>"Total Biaya Perawatan "&amp;DE411&amp;" (Juta Rp)"</f>
        <v>Total Biaya Perawatan Triwulan IV (Juta Rp)</v>
      </c>
      <c r="DI415" s="497" t="str">
        <f>"Total Biaya Perawatan "&amp;DE310&amp;" (Juta Rp)"</f>
        <v>Total Biaya Perawatan Triwulan III (Juta Rp)</v>
      </c>
      <c r="DJ415" s="497" t="s">
        <v>172</v>
      </c>
      <c r="DK415" s="40"/>
      <c r="DL415" s="499" t="s">
        <v>115</v>
      </c>
      <c r="DM415" s="499" t="s">
        <v>120</v>
      </c>
      <c r="DN415" s="572"/>
      <c r="DO415" s="633"/>
      <c r="DP415" s="159"/>
      <c r="DQ415" s="40"/>
      <c r="DR415" s="497" t="s">
        <v>110</v>
      </c>
      <c r="DS415" s="497" t="s">
        <v>111</v>
      </c>
      <c r="DT415" s="498" t="s">
        <v>112</v>
      </c>
      <c r="DU415" s="497" t="s">
        <v>170</v>
      </c>
      <c r="DV415" s="497" t="s">
        <v>114</v>
      </c>
      <c r="DW415" s="499" t="s">
        <v>171</v>
      </c>
      <c r="DX415" s="497" t="s">
        <v>116</v>
      </c>
      <c r="DY415" s="499" t="str">
        <f>"Total Biaya Perawatan "&amp;DV411&amp;" (Juta Rp)"</f>
        <v>Total Biaya Perawatan Triwulan IV (Juta Rp)</v>
      </c>
      <c r="DZ415" s="497" t="str">
        <f>"Total Biaya Perawatan "&amp;DV310&amp;" (Juta Rp)"</f>
        <v>Total Biaya Perawatan Triwulan III (Juta Rp)</v>
      </c>
      <c r="EA415" s="497" t="s">
        <v>172</v>
      </c>
      <c r="EB415" s="40"/>
      <c r="EC415" s="499" t="s">
        <v>115</v>
      </c>
      <c r="ED415" s="499" t="s">
        <v>120</v>
      </c>
      <c r="EE415" s="572"/>
      <c r="EF415" s="633"/>
      <c r="EG415" s="159"/>
      <c r="EH415" s="40"/>
      <c r="EI415" s="497" t="s">
        <v>110</v>
      </c>
      <c r="EJ415" s="497" t="s">
        <v>111</v>
      </c>
      <c r="EK415" s="498" t="s">
        <v>112</v>
      </c>
      <c r="EL415" s="497" t="s">
        <v>170</v>
      </c>
      <c r="EM415" s="497" t="s">
        <v>114</v>
      </c>
      <c r="EN415" s="499" t="s">
        <v>171</v>
      </c>
      <c r="EO415" s="497" t="s">
        <v>116</v>
      </c>
      <c r="EP415" s="499" t="str">
        <f>"Total Biaya Perawatan "&amp;EM411&amp;" (Juta Rp)"</f>
        <v>Total Biaya Perawatan Triwulan IV (Juta Rp)</v>
      </c>
      <c r="EQ415" s="497" t="str">
        <f>"Total Biaya Perawatan "&amp;EM310&amp;" (Juta Rp)"</f>
        <v>Total Biaya Perawatan Triwulan III (Juta Rp)</v>
      </c>
      <c r="ER415" s="497" t="s">
        <v>172</v>
      </c>
      <c r="ES415" s="40"/>
      <c r="ET415" s="499" t="s">
        <v>115</v>
      </c>
      <c r="EU415" s="499" t="s">
        <v>120</v>
      </c>
      <c r="EV415" s="572"/>
      <c r="EW415" s="633"/>
      <c r="EX415" s="159"/>
      <c r="EY415" s="40"/>
      <c r="EZ415" s="497" t="s">
        <v>110</v>
      </c>
      <c r="FA415" s="497" t="s">
        <v>111</v>
      </c>
      <c r="FB415" s="498" t="s">
        <v>112</v>
      </c>
      <c r="FC415" s="497" t="s">
        <v>170</v>
      </c>
      <c r="FD415" s="497" t="s">
        <v>114</v>
      </c>
      <c r="FE415" s="499" t="s">
        <v>171</v>
      </c>
      <c r="FF415" s="497" t="s">
        <v>116</v>
      </c>
      <c r="FG415" s="499" t="str">
        <f>"Total Biaya Perawatan "&amp;FD411&amp;" (Juta Rp)"</f>
        <v>Total Biaya Perawatan Triwulan IV (Juta Rp)</v>
      </c>
      <c r="FH415" s="497" t="str">
        <f>"Total Biaya Perawatan "&amp;FD310&amp;" (Juta Rp)"</f>
        <v>Total Biaya Perawatan Triwulan III (Juta Rp)</v>
      </c>
      <c r="FI415" s="497" t="s">
        <v>172</v>
      </c>
      <c r="FJ415" s="40"/>
      <c r="FK415" s="499" t="s">
        <v>115</v>
      </c>
      <c r="FL415" s="499" t="s">
        <v>120</v>
      </c>
      <c r="FM415" s="572"/>
      <c r="FN415" s="633"/>
      <c r="FO415" s="159"/>
      <c r="FP415" s="40"/>
      <c r="FQ415" s="497" t="s">
        <v>110</v>
      </c>
      <c r="FR415" s="497" t="s">
        <v>111</v>
      </c>
      <c r="FS415" s="498" t="s">
        <v>112</v>
      </c>
      <c r="FT415" s="497" t="s">
        <v>170</v>
      </c>
      <c r="FU415" s="497" t="s">
        <v>114</v>
      </c>
      <c r="FV415" s="499" t="s">
        <v>171</v>
      </c>
      <c r="FW415" s="497" t="s">
        <v>116</v>
      </c>
      <c r="FX415" s="499" t="str">
        <f>"Total Biaya Perawatan "&amp;FU411&amp;" (Juta Rp)"</f>
        <v>Total Biaya Perawatan Triwulan IV (Juta Rp)</v>
      </c>
      <c r="FY415" s="497" t="str">
        <f>"Total Biaya Perawatan "&amp;FU310&amp;" (Juta Rp)"</f>
        <v>Total Biaya Perawatan Triwulan III (Juta Rp)</v>
      </c>
      <c r="FZ415" s="497" t="s">
        <v>172</v>
      </c>
      <c r="GA415" s="40"/>
      <c r="GB415" s="499" t="s">
        <v>115</v>
      </c>
      <c r="GC415" s="499" t="s">
        <v>120</v>
      </c>
      <c r="GD415" s="572"/>
      <c r="GE415" s="633"/>
      <c r="GF415" s="159"/>
      <c r="GG415" s="40"/>
      <c r="GH415" s="497" t="s">
        <v>110</v>
      </c>
      <c r="GI415" s="497" t="s">
        <v>111</v>
      </c>
      <c r="GJ415" s="498" t="s">
        <v>112</v>
      </c>
      <c r="GK415" s="497" t="s">
        <v>170</v>
      </c>
      <c r="GL415" s="497" t="s">
        <v>114</v>
      </c>
      <c r="GM415" s="499" t="s">
        <v>171</v>
      </c>
      <c r="GN415" s="497" t="s">
        <v>116</v>
      </c>
      <c r="GO415" s="499" t="str">
        <f>"Total Biaya Perawatan "&amp;GL411&amp;" (Juta Rp)"</f>
        <v>Total Biaya Perawatan Triwulan IV (Juta Rp)</v>
      </c>
      <c r="GP415" s="497" t="str">
        <f>"Total Biaya Perawatan "&amp;GL310&amp;" (Juta Rp)"</f>
        <v>Total Biaya Perawatan Triwulan III (Juta Rp)</v>
      </c>
      <c r="GQ415" s="497" t="s">
        <v>172</v>
      </c>
      <c r="GR415" s="40"/>
      <c r="GS415" s="499" t="s">
        <v>115</v>
      </c>
      <c r="GT415" s="499" t="s">
        <v>120</v>
      </c>
      <c r="GU415" s="572"/>
      <c r="GV415" s="633"/>
      <c r="GW415" s="159"/>
      <c r="GX415" s="40"/>
      <c r="GY415" s="497" t="s">
        <v>110</v>
      </c>
      <c r="GZ415" s="497" t="s">
        <v>111</v>
      </c>
      <c r="HA415" s="498" t="s">
        <v>112</v>
      </c>
      <c r="HB415" s="497" t="s">
        <v>170</v>
      </c>
      <c r="HC415" s="497" t="s">
        <v>114</v>
      </c>
      <c r="HD415" s="499" t="s">
        <v>171</v>
      </c>
      <c r="HE415" s="497" t="s">
        <v>116</v>
      </c>
      <c r="HF415" s="499" t="str">
        <f>"Total Biaya Perawatan "&amp;HC411&amp;" (Juta Rp)"</f>
        <v>Total Biaya Perawatan Triwulan IV (Juta Rp)</v>
      </c>
      <c r="HG415" s="497" t="str">
        <f>"Total Biaya Perawatan "&amp;HC310&amp;" (Juta Rp)"</f>
        <v>Total Biaya Perawatan Triwulan III (Juta Rp)</v>
      </c>
      <c r="HH415" s="497" t="s">
        <v>172</v>
      </c>
      <c r="HI415" s="40"/>
      <c r="HJ415" s="499" t="s">
        <v>115</v>
      </c>
      <c r="HK415" s="499" t="s">
        <v>120</v>
      </c>
      <c r="HL415" s="572"/>
      <c r="HM415" s="633"/>
      <c r="HN415" s="159"/>
      <c r="HO415" s="40"/>
      <c r="HP415" s="497" t="s">
        <v>110</v>
      </c>
      <c r="HQ415" s="497" t="s">
        <v>111</v>
      </c>
      <c r="HR415" s="498" t="s">
        <v>112</v>
      </c>
      <c r="HS415" s="497" t="s">
        <v>170</v>
      </c>
      <c r="HT415" s="497" t="s">
        <v>114</v>
      </c>
      <c r="HU415" s="499" t="s">
        <v>171</v>
      </c>
      <c r="HV415" s="497" t="s">
        <v>116</v>
      </c>
      <c r="HW415" s="499" t="str">
        <f>"Total Biaya Perawatan "&amp;HT411&amp;" (Juta Rp)"</f>
        <v>Total Biaya Perawatan Triwulan IV (Juta Rp)</v>
      </c>
      <c r="HX415" s="497" t="str">
        <f>"Total Biaya Perawatan "&amp;HT310&amp;" (Juta Rp)"</f>
        <v>Total Biaya Perawatan Triwulan III (Juta Rp)</v>
      </c>
      <c r="HY415" s="497" t="s">
        <v>172</v>
      </c>
      <c r="HZ415" s="40"/>
      <c r="IA415" s="499" t="s">
        <v>115</v>
      </c>
      <c r="IB415" s="499" t="s">
        <v>120</v>
      </c>
      <c r="IC415" s="572"/>
      <c r="ID415" s="633"/>
      <c r="IE415" s="159"/>
      <c r="IF415" s="40"/>
      <c r="IG415" s="497" t="s">
        <v>110</v>
      </c>
      <c r="IH415" s="497" t="s">
        <v>111</v>
      </c>
      <c r="II415" s="498" t="s">
        <v>112</v>
      </c>
      <c r="IJ415" s="497" t="s">
        <v>170</v>
      </c>
      <c r="IK415" s="497" t="s">
        <v>114</v>
      </c>
      <c r="IL415" s="499" t="s">
        <v>171</v>
      </c>
      <c r="IM415" s="497" t="s">
        <v>116</v>
      </c>
      <c r="IN415" s="499" t="str">
        <f>"Total Biaya Perawatan "&amp;IK411&amp;" (Juta Rp)"</f>
        <v>Total Biaya Perawatan Triwulan IV (Juta Rp)</v>
      </c>
      <c r="IO415" s="497" t="str">
        <f>"Total Biaya Perawatan "&amp;IK310&amp;" (Juta Rp)"</f>
        <v>Total Biaya Perawatan Triwulan III (Juta Rp)</v>
      </c>
      <c r="IP415" s="497" t="s">
        <v>172</v>
      </c>
      <c r="IQ415" s="40"/>
      <c r="IR415" s="499" t="s">
        <v>115</v>
      </c>
      <c r="IS415" s="499" t="s">
        <v>120</v>
      </c>
      <c r="IT415" s="572"/>
      <c r="IU415" s="633"/>
      <c r="IV415" s="159"/>
      <c r="IW415" s="40"/>
      <c r="IX415" s="497" t="s">
        <v>110</v>
      </c>
      <c r="IY415" s="497" t="s">
        <v>111</v>
      </c>
      <c r="IZ415" s="498" t="s">
        <v>112</v>
      </c>
      <c r="JA415" s="497" t="s">
        <v>170</v>
      </c>
      <c r="JB415" s="497" t="s">
        <v>114</v>
      </c>
      <c r="JC415" s="499" t="s">
        <v>171</v>
      </c>
      <c r="JD415" s="497" t="s">
        <v>116</v>
      </c>
      <c r="JE415" s="499" t="str">
        <f>"Total Biaya Perawatan "&amp;JB411&amp;" (Juta Rp)"</f>
        <v>Total Biaya Perawatan Triwulan IV (Juta Rp)</v>
      </c>
      <c r="JF415" s="497" t="str">
        <f>"Total Biaya Perawatan "&amp;JB310&amp;" (Juta Rp)"</f>
        <v>Total Biaya Perawatan Triwulan III (Juta Rp)</v>
      </c>
      <c r="JG415" s="497" t="s">
        <v>172</v>
      </c>
      <c r="JH415" s="40"/>
      <c r="JI415" s="499" t="s">
        <v>115</v>
      </c>
      <c r="JJ415" s="499" t="s">
        <v>120</v>
      </c>
      <c r="JK415" s="572"/>
      <c r="JL415" s="633"/>
      <c r="JM415" s="159"/>
      <c r="JN415" s="40"/>
      <c r="JO415" s="497" t="s">
        <v>110</v>
      </c>
      <c r="JP415" s="497" t="s">
        <v>111</v>
      </c>
      <c r="JQ415" s="498" t="s">
        <v>112</v>
      </c>
      <c r="JR415" s="497" t="s">
        <v>170</v>
      </c>
      <c r="JS415" s="497" t="s">
        <v>114</v>
      </c>
      <c r="JT415" s="499" t="s">
        <v>171</v>
      </c>
      <c r="JU415" s="497" t="s">
        <v>116</v>
      </c>
      <c r="JV415" s="499" t="str">
        <f>"Total Biaya Perawatan "&amp;JS411&amp;" (Juta Rp)"</f>
        <v>Total Biaya Perawatan Triwulan IV (Juta Rp)</v>
      </c>
      <c r="JW415" s="497" t="str">
        <f>"Total Biaya Perawatan "&amp;JS310&amp;" (Juta Rp)"</f>
        <v>Total Biaya Perawatan Triwulan III (Juta Rp)</v>
      </c>
      <c r="JX415" s="497" t="s">
        <v>172</v>
      </c>
      <c r="JY415" s="40"/>
      <c r="JZ415" s="499" t="s">
        <v>115</v>
      </c>
      <c r="KA415" s="499" t="s">
        <v>120</v>
      </c>
      <c r="KB415" s="572"/>
      <c r="KC415" s="633"/>
      <c r="KD415" s="159"/>
      <c r="KE415" s="40"/>
      <c r="KF415" s="497" t="s">
        <v>110</v>
      </c>
      <c r="KG415" s="497" t="s">
        <v>111</v>
      </c>
      <c r="KH415" s="498" t="s">
        <v>112</v>
      </c>
      <c r="KI415" s="497" t="s">
        <v>170</v>
      </c>
      <c r="KJ415" s="497" t="s">
        <v>114</v>
      </c>
      <c r="KK415" s="499" t="s">
        <v>171</v>
      </c>
      <c r="KL415" s="497" t="s">
        <v>116</v>
      </c>
      <c r="KM415" s="499" t="str">
        <f>"Total Biaya Perawatan "&amp;KJ411&amp;" (Juta Rp)"</f>
        <v>Total Biaya Perawatan Triwulan IV (Juta Rp)</v>
      </c>
      <c r="KN415" s="497" t="str">
        <f>"Total Biaya Perawatan "&amp;KJ310&amp;" (Juta Rp)"</f>
        <v>Total Biaya Perawatan Triwulan III (Juta Rp)</v>
      </c>
      <c r="KO415" s="497" t="s">
        <v>172</v>
      </c>
      <c r="KP415" s="40"/>
      <c r="KQ415" s="499" t="s">
        <v>115</v>
      </c>
      <c r="KR415" s="499" t="s">
        <v>120</v>
      </c>
      <c r="KS415" s="572"/>
      <c r="KT415" s="633"/>
      <c r="KU415" s="496"/>
    </row>
    <row r="416" ht="15.75" customHeight="1">
      <c r="A416" s="500">
        <v>-1.0</v>
      </c>
      <c r="B416" s="501">
        <v>-2.0</v>
      </c>
      <c r="C416" s="501">
        <v>-3.0</v>
      </c>
      <c r="D416" s="501">
        <v>-4.0</v>
      </c>
      <c r="E416" s="501">
        <v>-5.0</v>
      </c>
      <c r="F416" s="501">
        <v>-6.0</v>
      </c>
      <c r="G416" s="501">
        <v>-7.0</v>
      </c>
      <c r="H416" s="501">
        <v>-8.0</v>
      </c>
      <c r="I416" s="501">
        <v>-9.0</v>
      </c>
      <c r="J416" s="501">
        <v>-10.0</v>
      </c>
      <c r="K416" s="501">
        <v>-11.0</v>
      </c>
      <c r="L416" s="501">
        <v>-12.0</v>
      </c>
      <c r="M416" s="501">
        <v>-13.0</v>
      </c>
      <c r="N416" s="501">
        <v>-14.0</v>
      </c>
      <c r="O416" s="501">
        <v>-15.0</v>
      </c>
      <c r="P416" s="634">
        <v>-16.0</v>
      </c>
      <c r="Q416" s="635"/>
      <c r="R416" s="500">
        <v>-1.0</v>
      </c>
      <c r="S416" s="501">
        <v>-2.0</v>
      </c>
      <c r="T416" s="501">
        <v>-3.0</v>
      </c>
      <c r="U416" s="501">
        <v>-4.0</v>
      </c>
      <c r="V416" s="501">
        <v>-5.0</v>
      </c>
      <c r="W416" s="501">
        <v>-6.0</v>
      </c>
      <c r="X416" s="501">
        <v>-7.0</v>
      </c>
      <c r="Y416" s="501">
        <v>-8.0</v>
      </c>
      <c r="Z416" s="501">
        <v>-9.0</v>
      </c>
      <c r="AA416" s="501">
        <v>-10.0</v>
      </c>
      <c r="AB416" s="501">
        <v>-11.0</v>
      </c>
      <c r="AC416" s="501">
        <v>-12.0</v>
      </c>
      <c r="AD416" s="501">
        <v>-13.0</v>
      </c>
      <c r="AE416" s="501">
        <v>-14.0</v>
      </c>
      <c r="AF416" s="501">
        <v>-15.0</v>
      </c>
      <c r="AG416" s="634">
        <v>-16.0</v>
      </c>
      <c r="AH416" s="635"/>
      <c r="AI416" s="500">
        <v>-1.0</v>
      </c>
      <c r="AJ416" s="501">
        <v>-2.0</v>
      </c>
      <c r="AK416" s="501">
        <v>-3.0</v>
      </c>
      <c r="AL416" s="501">
        <v>-4.0</v>
      </c>
      <c r="AM416" s="501">
        <v>-5.0</v>
      </c>
      <c r="AN416" s="501">
        <v>-6.0</v>
      </c>
      <c r="AO416" s="501">
        <v>-7.0</v>
      </c>
      <c r="AP416" s="501">
        <v>-8.0</v>
      </c>
      <c r="AQ416" s="501">
        <v>-9.0</v>
      </c>
      <c r="AR416" s="501">
        <v>-10.0</v>
      </c>
      <c r="AS416" s="501">
        <v>-11.0</v>
      </c>
      <c r="AT416" s="501">
        <v>-12.0</v>
      </c>
      <c r="AU416" s="501">
        <v>-13.0</v>
      </c>
      <c r="AV416" s="501">
        <v>-14.0</v>
      </c>
      <c r="AW416" s="501">
        <v>-15.0</v>
      </c>
      <c r="AX416" s="634">
        <v>-16.0</v>
      </c>
      <c r="AY416" s="635"/>
      <c r="AZ416" s="500">
        <v>-1.0</v>
      </c>
      <c r="BA416" s="501">
        <v>-2.0</v>
      </c>
      <c r="BB416" s="501">
        <v>-3.0</v>
      </c>
      <c r="BC416" s="501">
        <v>-4.0</v>
      </c>
      <c r="BD416" s="501">
        <v>-5.0</v>
      </c>
      <c r="BE416" s="501">
        <v>-6.0</v>
      </c>
      <c r="BF416" s="501">
        <v>-7.0</v>
      </c>
      <c r="BG416" s="501">
        <v>-8.0</v>
      </c>
      <c r="BH416" s="501">
        <v>-9.0</v>
      </c>
      <c r="BI416" s="501">
        <v>-10.0</v>
      </c>
      <c r="BJ416" s="501">
        <v>-11.0</v>
      </c>
      <c r="BK416" s="501">
        <v>-12.0</v>
      </c>
      <c r="BL416" s="501">
        <v>-13.0</v>
      </c>
      <c r="BM416" s="501">
        <v>-14.0</v>
      </c>
      <c r="BN416" s="501">
        <v>-15.0</v>
      </c>
      <c r="BO416" s="634">
        <v>-16.0</v>
      </c>
      <c r="BP416" s="635"/>
      <c r="BQ416" s="500">
        <v>-1.0</v>
      </c>
      <c r="BR416" s="501">
        <v>-2.0</v>
      </c>
      <c r="BS416" s="501">
        <v>-3.0</v>
      </c>
      <c r="BT416" s="501">
        <v>-4.0</v>
      </c>
      <c r="BU416" s="501">
        <v>-5.0</v>
      </c>
      <c r="BV416" s="501">
        <v>-6.0</v>
      </c>
      <c r="BW416" s="501">
        <v>-7.0</v>
      </c>
      <c r="BX416" s="501">
        <v>-8.0</v>
      </c>
      <c r="BY416" s="501">
        <v>-9.0</v>
      </c>
      <c r="BZ416" s="501">
        <v>-10.0</v>
      </c>
      <c r="CA416" s="501">
        <v>-11.0</v>
      </c>
      <c r="CB416" s="501">
        <v>-12.0</v>
      </c>
      <c r="CC416" s="501">
        <v>-13.0</v>
      </c>
      <c r="CD416" s="501">
        <v>-14.0</v>
      </c>
      <c r="CE416" s="501">
        <v>-15.0</v>
      </c>
      <c r="CF416" s="634">
        <v>-16.0</v>
      </c>
      <c r="CG416" s="635"/>
      <c r="CH416" s="500">
        <v>-1.0</v>
      </c>
      <c r="CI416" s="501">
        <v>-2.0</v>
      </c>
      <c r="CJ416" s="501">
        <v>-3.0</v>
      </c>
      <c r="CK416" s="501">
        <v>-4.0</v>
      </c>
      <c r="CL416" s="501">
        <v>-5.0</v>
      </c>
      <c r="CM416" s="501">
        <v>-6.0</v>
      </c>
      <c r="CN416" s="501">
        <v>-7.0</v>
      </c>
      <c r="CO416" s="501">
        <v>-8.0</v>
      </c>
      <c r="CP416" s="501">
        <v>-9.0</v>
      </c>
      <c r="CQ416" s="501">
        <v>-10.0</v>
      </c>
      <c r="CR416" s="501">
        <v>-11.0</v>
      </c>
      <c r="CS416" s="501">
        <v>-12.0</v>
      </c>
      <c r="CT416" s="501">
        <v>-13.0</v>
      </c>
      <c r="CU416" s="501">
        <v>-14.0</v>
      </c>
      <c r="CV416" s="501">
        <v>-15.0</v>
      </c>
      <c r="CW416" s="634">
        <v>-16.0</v>
      </c>
      <c r="CX416" s="635"/>
      <c r="CY416" s="500">
        <v>-1.0</v>
      </c>
      <c r="CZ416" s="501">
        <v>-2.0</v>
      </c>
      <c r="DA416" s="501">
        <v>-3.0</v>
      </c>
      <c r="DB416" s="501">
        <v>-4.0</v>
      </c>
      <c r="DC416" s="501">
        <v>-5.0</v>
      </c>
      <c r="DD416" s="501">
        <v>-6.0</v>
      </c>
      <c r="DE416" s="501">
        <v>-7.0</v>
      </c>
      <c r="DF416" s="501">
        <v>-8.0</v>
      </c>
      <c r="DG416" s="501">
        <v>-9.0</v>
      </c>
      <c r="DH416" s="501">
        <v>-10.0</v>
      </c>
      <c r="DI416" s="501">
        <v>-11.0</v>
      </c>
      <c r="DJ416" s="501">
        <v>-12.0</v>
      </c>
      <c r="DK416" s="501">
        <v>-13.0</v>
      </c>
      <c r="DL416" s="501">
        <v>-14.0</v>
      </c>
      <c r="DM416" s="501">
        <v>-15.0</v>
      </c>
      <c r="DN416" s="634">
        <v>-16.0</v>
      </c>
      <c r="DO416" s="635"/>
      <c r="DP416" s="500">
        <v>-1.0</v>
      </c>
      <c r="DQ416" s="501">
        <v>-2.0</v>
      </c>
      <c r="DR416" s="501">
        <v>-3.0</v>
      </c>
      <c r="DS416" s="501">
        <v>-4.0</v>
      </c>
      <c r="DT416" s="501">
        <v>-5.0</v>
      </c>
      <c r="DU416" s="501">
        <v>-6.0</v>
      </c>
      <c r="DV416" s="501">
        <v>-7.0</v>
      </c>
      <c r="DW416" s="501">
        <v>-8.0</v>
      </c>
      <c r="DX416" s="501">
        <v>-9.0</v>
      </c>
      <c r="DY416" s="501">
        <v>-10.0</v>
      </c>
      <c r="DZ416" s="501">
        <v>-11.0</v>
      </c>
      <c r="EA416" s="501">
        <v>-12.0</v>
      </c>
      <c r="EB416" s="501">
        <v>-13.0</v>
      </c>
      <c r="EC416" s="501">
        <v>-14.0</v>
      </c>
      <c r="ED416" s="501">
        <v>-15.0</v>
      </c>
      <c r="EE416" s="634">
        <v>-16.0</v>
      </c>
      <c r="EF416" s="635"/>
      <c r="EG416" s="500">
        <v>-1.0</v>
      </c>
      <c r="EH416" s="501">
        <v>-2.0</v>
      </c>
      <c r="EI416" s="501">
        <v>-3.0</v>
      </c>
      <c r="EJ416" s="501">
        <v>-4.0</v>
      </c>
      <c r="EK416" s="501">
        <v>-5.0</v>
      </c>
      <c r="EL416" s="501">
        <v>-6.0</v>
      </c>
      <c r="EM416" s="501">
        <v>-7.0</v>
      </c>
      <c r="EN416" s="501">
        <v>-8.0</v>
      </c>
      <c r="EO416" s="501">
        <v>-9.0</v>
      </c>
      <c r="EP416" s="501">
        <v>-10.0</v>
      </c>
      <c r="EQ416" s="501">
        <v>-11.0</v>
      </c>
      <c r="ER416" s="501">
        <v>-12.0</v>
      </c>
      <c r="ES416" s="501">
        <v>-13.0</v>
      </c>
      <c r="ET416" s="501">
        <v>-14.0</v>
      </c>
      <c r="EU416" s="501">
        <v>-15.0</v>
      </c>
      <c r="EV416" s="634">
        <v>-16.0</v>
      </c>
      <c r="EW416" s="635"/>
      <c r="EX416" s="500">
        <v>-1.0</v>
      </c>
      <c r="EY416" s="501">
        <v>-2.0</v>
      </c>
      <c r="EZ416" s="501">
        <v>-3.0</v>
      </c>
      <c r="FA416" s="501">
        <v>-4.0</v>
      </c>
      <c r="FB416" s="501">
        <v>-5.0</v>
      </c>
      <c r="FC416" s="501">
        <v>-6.0</v>
      </c>
      <c r="FD416" s="501">
        <v>-7.0</v>
      </c>
      <c r="FE416" s="501">
        <v>-8.0</v>
      </c>
      <c r="FF416" s="501">
        <v>-9.0</v>
      </c>
      <c r="FG416" s="501">
        <v>-10.0</v>
      </c>
      <c r="FH416" s="501">
        <v>-11.0</v>
      </c>
      <c r="FI416" s="501">
        <v>-12.0</v>
      </c>
      <c r="FJ416" s="501">
        <v>-13.0</v>
      </c>
      <c r="FK416" s="501">
        <v>-14.0</v>
      </c>
      <c r="FL416" s="501">
        <v>-15.0</v>
      </c>
      <c r="FM416" s="634">
        <v>-16.0</v>
      </c>
      <c r="FN416" s="635"/>
      <c r="FO416" s="500">
        <v>-1.0</v>
      </c>
      <c r="FP416" s="501">
        <v>-2.0</v>
      </c>
      <c r="FQ416" s="501">
        <v>-3.0</v>
      </c>
      <c r="FR416" s="501">
        <v>-4.0</v>
      </c>
      <c r="FS416" s="501">
        <v>-5.0</v>
      </c>
      <c r="FT416" s="501">
        <v>-6.0</v>
      </c>
      <c r="FU416" s="501">
        <v>-7.0</v>
      </c>
      <c r="FV416" s="501">
        <v>-8.0</v>
      </c>
      <c r="FW416" s="501">
        <v>-9.0</v>
      </c>
      <c r="FX416" s="501">
        <v>-10.0</v>
      </c>
      <c r="FY416" s="501">
        <v>-11.0</v>
      </c>
      <c r="FZ416" s="501">
        <v>-12.0</v>
      </c>
      <c r="GA416" s="501">
        <v>-13.0</v>
      </c>
      <c r="GB416" s="501">
        <v>-14.0</v>
      </c>
      <c r="GC416" s="501">
        <v>-15.0</v>
      </c>
      <c r="GD416" s="634">
        <v>-16.0</v>
      </c>
      <c r="GE416" s="635"/>
      <c r="GF416" s="500">
        <v>-1.0</v>
      </c>
      <c r="GG416" s="501">
        <v>-2.0</v>
      </c>
      <c r="GH416" s="501">
        <v>-3.0</v>
      </c>
      <c r="GI416" s="501">
        <v>-4.0</v>
      </c>
      <c r="GJ416" s="501">
        <v>-5.0</v>
      </c>
      <c r="GK416" s="501">
        <v>-6.0</v>
      </c>
      <c r="GL416" s="501">
        <v>-7.0</v>
      </c>
      <c r="GM416" s="501">
        <v>-8.0</v>
      </c>
      <c r="GN416" s="501">
        <v>-9.0</v>
      </c>
      <c r="GO416" s="501">
        <v>-10.0</v>
      </c>
      <c r="GP416" s="501">
        <v>-11.0</v>
      </c>
      <c r="GQ416" s="501">
        <v>-12.0</v>
      </c>
      <c r="GR416" s="501">
        <v>-13.0</v>
      </c>
      <c r="GS416" s="501">
        <v>-14.0</v>
      </c>
      <c r="GT416" s="501">
        <v>-15.0</v>
      </c>
      <c r="GU416" s="634">
        <v>-16.0</v>
      </c>
      <c r="GV416" s="635"/>
      <c r="GW416" s="500">
        <v>-1.0</v>
      </c>
      <c r="GX416" s="501">
        <v>-2.0</v>
      </c>
      <c r="GY416" s="501">
        <v>-3.0</v>
      </c>
      <c r="GZ416" s="501">
        <v>-4.0</v>
      </c>
      <c r="HA416" s="501">
        <v>-5.0</v>
      </c>
      <c r="HB416" s="501">
        <v>-6.0</v>
      </c>
      <c r="HC416" s="501">
        <v>-7.0</v>
      </c>
      <c r="HD416" s="501">
        <v>-8.0</v>
      </c>
      <c r="HE416" s="501">
        <v>-9.0</v>
      </c>
      <c r="HF416" s="501">
        <v>-10.0</v>
      </c>
      <c r="HG416" s="501">
        <v>-11.0</v>
      </c>
      <c r="HH416" s="501">
        <v>-12.0</v>
      </c>
      <c r="HI416" s="501">
        <v>-13.0</v>
      </c>
      <c r="HJ416" s="501">
        <v>-14.0</v>
      </c>
      <c r="HK416" s="501">
        <v>-15.0</v>
      </c>
      <c r="HL416" s="634">
        <v>-16.0</v>
      </c>
      <c r="HM416" s="635"/>
      <c r="HN416" s="500">
        <v>-1.0</v>
      </c>
      <c r="HO416" s="501">
        <v>-2.0</v>
      </c>
      <c r="HP416" s="501">
        <v>-3.0</v>
      </c>
      <c r="HQ416" s="501">
        <v>-4.0</v>
      </c>
      <c r="HR416" s="501">
        <v>-5.0</v>
      </c>
      <c r="HS416" s="501">
        <v>-6.0</v>
      </c>
      <c r="HT416" s="501">
        <v>-7.0</v>
      </c>
      <c r="HU416" s="501">
        <v>-8.0</v>
      </c>
      <c r="HV416" s="501">
        <v>-9.0</v>
      </c>
      <c r="HW416" s="501">
        <v>-10.0</v>
      </c>
      <c r="HX416" s="501">
        <v>-11.0</v>
      </c>
      <c r="HY416" s="501">
        <v>-12.0</v>
      </c>
      <c r="HZ416" s="501">
        <v>-13.0</v>
      </c>
      <c r="IA416" s="501">
        <v>-14.0</v>
      </c>
      <c r="IB416" s="501">
        <v>-15.0</v>
      </c>
      <c r="IC416" s="634">
        <v>-16.0</v>
      </c>
      <c r="ID416" s="635"/>
      <c r="IE416" s="500">
        <v>-1.0</v>
      </c>
      <c r="IF416" s="501">
        <v>-2.0</v>
      </c>
      <c r="IG416" s="501">
        <v>-3.0</v>
      </c>
      <c r="IH416" s="501">
        <v>-4.0</v>
      </c>
      <c r="II416" s="501">
        <v>-5.0</v>
      </c>
      <c r="IJ416" s="501">
        <v>-6.0</v>
      </c>
      <c r="IK416" s="501">
        <v>-7.0</v>
      </c>
      <c r="IL416" s="501">
        <v>-8.0</v>
      </c>
      <c r="IM416" s="501">
        <v>-9.0</v>
      </c>
      <c r="IN416" s="501">
        <v>-10.0</v>
      </c>
      <c r="IO416" s="501">
        <v>-11.0</v>
      </c>
      <c r="IP416" s="501">
        <v>-12.0</v>
      </c>
      <c r="IQ416" s="501">
        <v>-13.0</v>
      </c>
      <c r="IR416" s="501">
        <v>-14.0</v>
      </c>
      <c r="IS416" s="501">
        <v>-15.0</v>
      </c>
      <c r="IT416" s="634">
        <v>-16.0</v>
      </c>
      <c r="IU416" s="635"/>
      <c r="IV416" s="500">
        <v>-1.0</v>
      </c>
      <c r="IW416" s="501">
        <v>-2.0</v>
      </c>
      <c r="IX416" s="501">
        <v>-3.0</v>
      </c>
      <c r="IY416" s="501">
        <v>-4.0</v>
      </c>
      <c r="IZ416" s="501">
        <v>-5.0</v>
      </c>
      <c r="JA416" s="501">
        <v>-6.0</v>
      </c>
      <c r="JB416" s="501">
        <v>-7.0</v>
      </c>
      <c r="JC416" s="501">
        <v>-8.0</v>
      </c>
      <c r="JD416" s="501">
        <v>-9.0</v>
      </c>
      <c r="JE416" s="501">
        <v>-10.0</v>
      </c>
      <c r="JF416" s="501">
        <v>-11.0</v>
      </c>
      <c r="JG416" s="501">
        <v>-12.0</v>
      </c>
      <c r="JH416" s="501">
        <v>-13.0</v>
      </c>
      <c r="JI416" s="501">
        <v>-14.0</v>
      </c>
      <c r="JJ416" s="501">
        <v>-15.0</v>
      </c>
      <c r="JK416" s="634">
        <v>-16.0</v>
      </c>
      <c r="JL416" s="635"/>
      <c r="JM416" s="500">
        <v>-1.0</v>
      </c>
      <c r="JN416" s="501">
        <v>-2.0</v>
      </c>
      <c r="JO416" s="501">
        <v>-3.0</v>
      </c>
      <c r="JP416" s="501">
        <v>-4.0</v>
      </c>
      <c r="JQ416" s="501">
        <v>-5.0</v>
      </c>
      <c r="JR416" s="501">
        <v>-6.0</v>
      </c>
      <c r="JS416" s="501">
        <v>-7.0</v>
      </c>
      <c r="JT416" s="501">
        <v>-8.0</v>
      </c>
      <c r="JU416" s="501">
        <v>-9.0</v>
      </c>
      <c r="JV416" s="501">
        <v>-10.0</v>
      </c>
      <c r="JW416" s="501">
        <v>-11.0</v>
      </c>
      <c r="JX416" s="501">
        <v>-12.0</v>
      </c>
      <c r="JY416" s="501">
        <v>-13.0</v>
      </c>
      <c r="JZ416" s="501">
        <v>-14.0</v>
      </c>
      <c r="KA416" s="501">
        <v>-15.0</v>
      </c>
      <c r="KB416" s="634">
        <v>-16.0</v>
      </c>
      <c r="KC416" s="635"/>
      <c r="KD416" s="500">
        <v>-1.0</v>
      </c>
      <c r="KE416" s="501">
        <v>-2.0</v>
      </c>
      <c r="KF416" s="501">
        <v>-3.0</v>
      </c>
      <c r="KG416" s="501">
        <v>-4.0</v>
      </c>
      <c r="KH416" s="501">
        <v>-5.0</v>
      </c>
      <c r="KI416" s="501">
        <v>-6.0</v>
      </c>
      <c r="KJ416" s="501">
        <v>-7.0</v>
      </c>
      <c r="KK416" s="501">
        <v>-8.0</v>
      </c>
      <c r="KL416" s="501">
        <v>-9.0</v>
      </c>
      <c r="KM416" s="501">
        <v>-10.0</v>
      </c>
      <c r="KN416" s="501">
        <v>-11.0</v>
      </c>
      <c r="KO416" s="501">
        <v>-12.0</v>
      </c>
      <c r="KP416" s="501">
        <v>-13.0</v>
      </c>
      <c r="KQ416" s="501">
        <v>-14.0</v>
      </c>
      <c r="KR416" s="501">
        <v>-15.0</v>
      </c>
      <c r="KS416" s="634">
        <v>-16.0</v>
      </c>
      <c r="KT416" s="635"/>
      <c r="KU416" s="504"/>
    </row>
    <row r="417" ht="15.0" customHeight="1">
      <c r="A417" s="505"/>
      <c r="B417" s="506" t="s">
        <v>36</v>
      </c>
      <c r="C417" s="507"/>
      <c r="D417" s="507"/>
      <c r="E417" s="507" t="s">
        <v>121</v>
      </c>
      <c r="F417" s="507" t="s">
        <v>121</v>
      </c>
      <c r="G417" s="507" t="s">
        <v>121</v>
      </c>
      <c r="H417" s="507" t="s">
        <v>121</v>
      </c>
      <c r="I417" s="507" t="s">
        <v>121</v>
      </c>
      <c r="J417" s="507" t="s">
        <v>121</v>
      </c>
      <c r="K417" s="507" t="s">
        <v>121</v>
      </c>
      <c r="L417" s="507" t="s">
        <v>121</v>
      </c>
      <c r="M417" s="507" t="s">
        <v>121</v>
      </c>
      <c r="N417" s="507" t="s">
        <v>121</v>
      </c>
      <c r="O417" s="507" t="s">
        <v>121</v>
      </c>
      <c r="P417" s="636" t="s">
        <v>121</v>
      </c>
      <c r="Q417" s="637"/>
      <c r="R417" s="505"/>
      <c r="S417" s="506" t="s">
        <v>36</v>
      </c>
      <c r="T417" s="507"/>
      <c r="U417" s="507"/>
      <c r="V417" s="507" t="s">
        <v>121</v>
      </c>
      <c r="W417" s="507" t="s">
        <v>121</v>
      </c>
      <c r="X417" s="507" t="s">
        <v>121</v>
      </c>
      <c r="Y417" s="507" t="s">
        <v>121</v>
      </c>
      <c r="Z417" s="507" t="s">
        <v>121</v>
      </c>
      <c r="AA417" s="507" t="s">
        <v>121</v>
      </c>
      <c r="AB417" s="507" t="s">
        <v>121</v>
      </c>
      <c r="AC417" s="507" t="s">
        <v>121</v>
      </c>
      <c r="AD417" s="507" t="s">
        <v>121</v>
      </c>
      <c r="AE417" s="507" t="s">
        <v>121</v>
      </c>
      <c r="AF417" s="507" t="s">
        <v>121</v>
      </c>
      <c r="AG417" s="636" t="s">
        <v>121</v>
      </c>
      <c r="AH417" s="637"/>
      <c r="AI417" s="505"/>
      <c r="AJ417" s="506" t="s">
        <v>36</v>
      </c>
      <c r="AK417" s="507"/>
      <c r="AL417" s="507"/>
      <c r="AM417" s="507" t="s">
        <v>121</v>
      </c>
      <c r="AN417" s="507" t="s">
        <v>121</v>
      </c>
      <c r="AO417" s="507" t="s">
        <v>121</v>
      </c>
      <c r="AP417" s="507" t="s">
        <v>121</v>
      </c>
      <c r="AQ417" s="507" t="s">
        <v>121</v>
      </c>
      <c r="AR417" s="507" t="s">
        <v>121</v>
      </c>
      <c r="AS417" s="507" t="s">
        <v>121</v>
      </c>
      <c r="AT417" s="507" t="s">
        <v>121</v>
      </c>
      <c r="AU417" s="507" t="s">
        <v>121</v>
      </c>
      <c r="AV417" s="507" t="s">
        <v>121</v>
      </c>
      <c r="AW417" s="507" t="s">
        <v>121</v>
      </c>
      <c r="AX417" s="636" t="s">
        <v>121</v>
      </c>
      <c r="AY417" s="637"/>
      <c r="AZ417" s="505"/>
      <c r="BA417" s="506" t="s">
        <v>36</v>
      </c>
      <c r="BB417" s="507"/>
      <c r="BC417" s="507"/>
      <c r="BD417" s="507" t="s">
        <v>121</v>
      </c>
      <c r="BE417" s="507" t="s">
        <v>121</v>
      </c>
      <c r="BF417" s="507" t="s">
        <v>121</v>
      </c>
      <c r="BG417" s="507" t="s">
        <v>121</v>
      </c>
      <c r="BH417" s="507" t="s">
        <v>121</v>
      </c>
      <c r="BI417" s="507" t="s">
        <v>121</v>
      </c>
      <c r="BJ417" s="507" t="s">
        <v>121</v>
      </c>
      <c r="BK417" s="507" t="s">
        <v>121</v>
      </c>
      <c r="BL417" s="507" t="s">
        <v>121</v>
      </c>
      <c r="BM417" s="507" t="s">
        <v>121</v>
      </c>
      <c r="BN417" s="507" t="s">
        <v>121</v>
      </c>
      <c r="BO417" s="636" t="s">
        <v>121</v>
      </c>
      <c r="BP417" s="637"/>
      <c r="BQ417" s="505"/>
      <c r="BR417" s="506" t="s">
        <v>36</v>
      </c>
      <c r="BS417" s="507"/>
      <c r="BT417" s="507"/>
      <c r="BU417" s="507" t="s">
        <v>121</v>
      </c>
      <c r="BV417" s="507" t="s">
        <v>121</v>
      </c>
      <c r="BW417" s="507" t="s">
        <v>121</v>
      </c>
      <c r="BX417" s="507" t="s">
        <v>121</v>
      </c>
      <c r="BY417" s="507" t="s">
        <v>121</v>
      </c>
      <c r="BZ417" s="507" t="s">
        <v>121</v>
      </c>
      <c r="CA417" s="507" t="s">
        <v>121</v>
      </c>
      <c r="CB417" s="507" t="s">
        <v>121</v>
      </c>
      <c r="CC417" s="507" t="s">
        <v>121</v>
      </c>
      <c r="CD417" s="507" t="s">
        <v>121</v>
      </c>
      <c r="CE417" s="507" t="s">
        <v>121</v>
      </c>
      <c r="CF417" s="636" t="s">
        <v>121</v>
      </c>
      <c r="CG417" s="637"/>
      <c r="CH417" s="505"/>
      <c r="CI417" s="506" t="s">
        <v>36</v>
      </c>
      <c r="CJ417" s="507"/>
      <c r="CK417" s="507"/>
      <c r="CL417" s="507" t="s">
        <v>121</v>
      </c>
      <c r="CM417" s="507" t="s">
        <v>121</v>
      </c>
      <c r="CN417" s="507" t="s">
        <v>121</v>
      </c>
      <c r="CO417" s="507" t="s">
        <v>121</v>
      </c>
      <c r="CP417" s="507" t="s">
        <v>121</v>
      </c>
      <c r="CQ417" s="507" t="s">
        <v>121</v>
      </c>
      <c r="CR417" s="507" t="s">
        <v>121</v>
      </c>
      <c r="CS417" s="507" t="s">
        <v>121</v>
      </c>
      <c r="CT417" s="507" t="s">
        <v>121</v>
      </c>
      <c r="CU417" s="507" t="s">
        <v>121</v>
      </c>
      <c r="CV417" s="507" t="s">
        <v>121</v>
      </c>
      <c r="CW417" s="636" t="s">
        <v>121</v>
      </c>
      <c r="CX417" s="637"/>
      <c r="CY417" s="505"/>
      <c r="CZ417" s="506" t="s">
        <v>36</v>
      </c>
      <c r="DA417" s="507"/>
      <c r="DB417" s="507"/>
      <c r="DC417" s="507" t="s">
        <v>121</v>
      </c>
      <c r="DD417" s="507" t="s">
        <v>121</v>
      </c>
      <c r="DE417" s="507" t="s">
        <v>121</v>
      </c>
      <c r="DF417" s="507" t="s">
        <v>121</v>
      </c>
      <c r="DG417" s="507" t="s">
        <v>121</v>
      </c>
      <c r="DH417" s="507" t="s">
        <v>121</v>
      </c>
      <c r="DI417" s="507" t="s">
        <v>121</v>
      </c>
      <c r="DJ417" s="507" t="s">
        <v>121</v>
      </c>
      <c r="DK417" s="507" t="s">
        <v>121</v>
      </c>
      <c r="DL417" s="507" t="s">
        <v>121</v>
      </c>
      <c r="DM417" s="507" t="s">
        <v>121</v>
      </c>
      <c r="DN417" s="636" t="s">
        <v>121</v>
      </c>
      <c r="DO417" s="637"/>
      <c r="DP417" s="505"/>
      <c r="DQ417" s="506" t="s">
        <v>36</v>
      </c>
      <c r="DR417" s="507"/>
      <c r="DS417" s="507"/>
      <c r="DT417" s="507" t="s">
        <v>121</v>
      </c>
      <c r="DU417" s="507" t="s">
        <v>121</v>
      </c>
      <c r="DV417" s="507" t="s">
        <v>121</v>
      </c>
      <c r="DW417" s="507" t="s">
        <v>121</v>
      </c>
      <c r="DX417" s="507" t="s">
        <v>121</v>
      </c>
      <c r="DY417" s="507" t="s">
        <v>121</v>
      </c>
      <c r="DZ417" s="507" t="s">
        <v>121</v>
      </c>
      <c r="EA417" s="507" t="s">
        <v>121</v>
      </c>
      <c r="EB417" s="507" t="s">
        <v>121</v>
      </c>
      <c r="EC417" s="507" t="s">
        <v>121</v>
      </c>
      <c r="ED417" s="507" t="s">
        <v>121</v>
      </c>
      <c r="EE417" s="636" t="s">
        <v>121</v>
      </c>
      <c r="EF417" s="637"/>
      <c r="EG417" s="505"/>
      <c r="EH417" s="506" t="s">
        <v>36</v>
      </c>
      <c r="EI417" s="507"/>
      <c r="EJ417" s="507"/>
      <c r="EK417" s="507" t="s">
        <v>121</v>
      </c>
      <c r="EL417" s="507" t="s">
        <v>121</v>
      </c>
      <c r="EM417" s="507" t="s">
        <v>121</v>
      </c>
      <c r="EN417" s="507" t="s">
        <v>121</v>
      </c>
      <c r="EO417" s="507" t="s">
        <v>121</v>
      </c>
      <c r="EP417" s="507" t="s">
        <v>121</v>
      </c>
      <c r="EQ417" s="507" t="s">
        <v>121</v>
      </c>
      <c r="ER417" s="507" t="s">
        <v>121</v>
      </c>
      <c r="ES417" s="507" t="s">
        <v>121</v>
      </c>
      <c r="ET417" s="507" t="s">
        <v>121</v>
      </c>
      <c r="EU417" s="507" t="s">
        <v>121</v>
      </c>
      <c r="EV417" s="636" t="s">
        <v>121</v>
      </c>
      <c r="EW417" s="637"/>
      <c r="EX417" s="505"/>
      <c r="EY417" s="506" t="s">
        <v>36</v>
      </c>
      <c r="EZ417" s="507"/>
      <c r="FA417" s="507"/>
      <c r="FB417" s="507" t="s">
        <v>121</v>
      </c>
      <c r="FC417" s="507" t="s">
        <v>121</v>
      </c>
      <c r="FD417" s="507" t="s">
        <v>121</v>
      </c>
      <c r="FE417" s="507" t="s">
        <v>121</v>
      </c>
      <c r="FF417" s="507" t="s">
        <v>121</v>
      </c>
      <c r="FG417" s="507" t="s">
        <v>121</v>
      </c>
      <c r="FH417" s="507" t="s">
        <v>121</v>
      </c>
      <c r="FI417" s="507" t="s">
        <v>121</v>
      </c>
      <c r="FJ417" s="507" t="s">
        <v>121</v>
      </c>
      <c r="FK417" s="507" t="s">
        <v>121</v>
      </c>
      <c r="FL417" s="507" t="s">
        <v>121</v>
      </c>
      <c r="FM417" s="636" t="s">
        <v>121</v>
      </c>
      <c r="FN417" s="637"/>
      <c r="FO417" s="505"/>
      <c r="FP417" s="506" t="s">
        <v>36</v>
      </c>
      <c r="FQ417" s="507"/>
      <c r="FR417" s="507"/>
      <c r="FS417" s="507" t="s">
        <v>121</v>
      </c>
      <c r="FT417" s="507" t="s">
        <v>121</v>
      </c>
      <c r="FU417" s="507" t="s">
        <v>121</v>
      </c>
      <c r="FV417" s="507" t="s">
        <v>121</v>
      </c>
      <c r="FW417" s="507" t="s">
        <v>121</v>
      </c>
      <c r="FX417" s="507" t="s">
        <v>121</v>
      </c>
      <c r="FY417" s="507" t="s">
        <v>121</v>
      </c>
      <c r="FZ417" s="507" t="s">
        <v>121</v>
      </c>
      <c r="GA417" s="507" t="s">
        <v>121</v>
      </c>
      <c r="GB417" s="507" t="s">
        <v>121</v>
      </c>
      <c r="GC417" s="507" t="s">
        <v>121</v>
      </c>
      <c r="GD417" s="636" t="s">
        <v>121</v>
      </c>
      <c r="GE417" s="637"/>
      <c r="GF417" s="505"/>
      <c r="GG417" s="506" t="s">
        <v>36</v>
      </c>
      <c r="GH417" s="507"/>
      <c r="GI417" s="507"/>
      <c r="GJ417" s="507" t="s">
        <v>121</v>
      </c>
      <c r="GK417" s="507" t="s">
        <v>121</v>
      </c>
      <c r="GL417" s="507" t="s">
        <v>121</v>
      </c>
      <c r="GM417" s="507" t="s">
        <v>121</v>
      </c>
      <c r="GN417" s="507" t="s">
        <v>121</v>
      </c>
      <c r="GO417" s="507" t="s">
        <v>121</v>
      </c>
      <c r="GP417" s="507" t="s">
        <v>121</v>
      </c>
      <c r="GQ417" s="507" t="s">
        <v>121</v>
      </c>
      <c r="GR417" s="507" t="s">
        <v>121</v>
      </c>
      <c r="GS417" s="507" t="s">
        <v>121</v>
      </c>
      <c r="GT417" s="507" t="s">
        <v>121</v>
      </c>
      <c r="GU417" s="636" t="s">
        <v>121</v>
      </c>
      <c r="GV417" s="637"/>
      <c r="GW417" s="505"/>
      <c r="GX417" s="506" t="s">
        <v>36</v>
      </c>
      <c r="GY417" s="507"/>
      <c r="GZ417" s="507"/>
      <c r="HA417" s="507" t="s">
        <v>121</v>
      </c>
      <c r="HB417" s="507" t="s">
        <v>121</v>
      </c>
      <c r="HC417" s="507" t="s">
        <v>121</v>
      </c>
      <c r="HD417" s="507" t="s">
        <v>121</v>
      </c>
      <c r="HE417" s="507" t="s">
        <v>121</v>
      </c>
      <c r="HF417" s="507" t="s">
        <v>121</v>
      </c>
      <c r="HG417" s="507" t="s">
        <v>121</v>
      </c>
      <c r="HH417" s="507" t="s">
        <v>121</v>
      </c>
      <c r="HI417" s="507" t="s">
        <v>121</v>
      </c>
      <c r="HJ417" s="507" t="s">
        <v>121</v>
      </c>
      <c r="HK417" s="507" t="s">
        <v>121</v>
      </c>
      <c r="HL417" s="636" t="s">
        <v>121</v>
      </c>
      <c r="HM417" s="637"/>
      <c r="HN417" s="505"/>
      <c r="HO417" s="506" t="s">
        <v>36</v>
      </c>
      <c r="HP417" s="507"/>
      <c r="HQ417" s="507"/>
      <c r="HR417" s="507" t="s">
        <v>121</v>
      </c>
      <c r="HS417" s="507" t="s">
        <v>121</v>
      </c>
      <c r="HT417" s="507" t="s">
        <v>121</v>
      </c>
      <c r="HU417" s="507" t="s">
        <v>121</v>
      </c>
      <c r="HV417" s="507" t="s">
        <v>121</v>
      </c>
      <c r="HW417" s="507" t="s">
        <v>121</v>
      </c>
      <c r="HX417" s="507" t="s">
        <v>121</v>
      </c>
      <c r="HY417" s="507" t="s">
        <v>121</v>
      </c>
      <c r="HZ417" s="507" t="s">
        <v>121</v>
      </c>
      <c r="IA417" s="507" t="s">
        <v>121</v>
      </c>
      <c r="IB417" s="507" t="s">
        <v>121</v>
      </c>
      <c r="IC417" s="636" t="s">
        <v>121</v>
      </c>
      <c r="ID417" s="637"/>
      <c r="IE417" s="505"/>
      <c r="IF417" s="506" t="s">
        <v>36</v>
      </c>
      <c r="IG417" s="507"/>
      <c r="IH417" s="507"/>
      <c r="II417" s="507" t="s">
        <v>121</v>
      </c>
      <c r="IJ417" s="507" t="s">
        <v>121</v>
      </c>
      <c r="IK417" s="507" t="s">
        <v>121</v>
      </c>
      <c r="IL417" s="507" t="s">
        <v>121</v>
      </c>
      <c r="IM417" s="507" t="s">
        <v>121</v>
      </c>
      <c r="IN417" s="507" t="s">
        <v>121</v>
      </c>
      <c r="IO417" s="507" t="s">
        <v>121</v>
      </c>
      <c r="IP417" s="507" t="s">
        <v>121</v>
      </c>
      <c r="IQ417" s="507" t="s">
        <v>121</v>
      </c>
      <c r="IR417" s="507" t="s">
        <v>121</v>
      </c>
      <c r="IS417" s="507" t="s">
        <v>121</v>
      </c>
      <c r="IT417" s="636" t="s">
        <v>121</v>
      </c>
      <c r="IU417" s="637"/>
      <c r="IV417" s="505"/>
      <c r="IW417" s="506" t="s">
        <v>36</v>
      </c>
      <c r="IX417" s="507"/>
      <c r="IY417" s="507"/>
      <c r="IZ417" s="507" t="s">
        <v>121</v>
      </c>
      <c r="JA417" s="507" t="s">
        <v>121</v>
      </c>
      <c r="JB417" s="507" t="s">
        <v>121</v>
      </c>
      <c r="JC417" s="507" t="s">
        <v>121</v>
      </c>
      <c r="JD417" s="507" t="s">
        <v>121</v>
      </c>
      <c r="JE417" s="507" t="s">
        <v>121</v>
      </c>
      <c r="JF417" s="507" t="s">
        <v>121</v>
      </c>
      <c r="JG417" s="507" t="s">
        <v>121</v>
      </c>
      <c r="JH417" s="507" t="s">
        <v>121</v>
      </c>
      <c r="JI417" s="507" t="s">
        <v>121</v>
      </c>
      <c r="JJ417" s="507" t="s">
        <v>121</v>
      </c>
      <c r="JK417" s="636" t="s">
        <v>121</v>
      </c>
      <c r="JL417" s="637"/>
      <c r="JM417" s="505"/>
      <c r="JN417" s="506" t="s">
        <v>36</v>
      </c>
      <c r="JO417" s="507"/>
      <c r="JP417" s="507"/>
      <c r="JQ417" s="507" t="s">
        <v>121</v>
      </c>
      <c r="JR417" s="507" t="s">
        <v>121</v>
      </c>
      <c r="JS417" s="507" t="s">
        <v>121</v>
      </c>
      <c r="JT417" s="507" t="s">
        <v>121</v>
      </c>
      <c r="JU417" s="507" t="s">
        <v>121</v>
      </c>
      <c r="JV417" s="507" t="s">
        <v>121</v>
      </c>
      <c r="JW417" s="507" t="s">
        <v>121</v>
      </c>
      <c r="JX417" s="507" t="s">
        <v>121</v>
      </c>
      <c r="JY417" s="507" t="s">
        <v>121</v>
      </c>
      <c r="JZ417" s="507" t="s">
        <v>121</v>
      </c>
      <c r="KA417" s="507" t="s">
        <v>121</v>
      </c>
      <c r="KB417" s="636" t="s">
        <v>121</v>
      </c>
      <c r="KC417" s="637"/>
      <c r="KD417" s="505"/>
      <c r="KE417" s="506" t="s">
        <v>36</v>
      </c>
      <c r="KF417" s="507"/>
      <c r="KG417" s="507"/>
      <c r="KH417" s="507" t="s">
        <v>121</v>
      </c>
      <c r="KI417" s="507" t="s">
        <v>121</v>
      </c>
      <c r="KJ417" s="507" t="s">
        <v>121</v>
      </c>
      <c r="KK417" s="507" t="s">
        <v>121</v>
      </c>
      <c r="KL417" s="507" t="s">
        <v>121</v>
      </c>
      <c r="KM417" s="507" t="s">
        <v>121</v>
      </c>
      <c r="KN417" s="507" t="s">
        <v>121</v>
      </c>
      <c r="KO417" s="507" t="s">
        <v>121</v>
      </c>
      <c r="KP417" s="507" t="s">
        <v>121</v>
      </c>
      <c r="KQ417" s="507" t="s">
        <v>121</v>
      </c>
      <c r="KR417" s="507" t="s">
        <v>121</v>
      </c>
      <c r="KS417" s="636" t="s">
        <v>121</v>
      </c>
      <c r="KT417" s="637"/>
      <c r="KU417" s="510"/>
    </row>
    <row r="418" ht="15.75" customHeight="1">
      <c r="A418" s="511">
        <v>1.0</v>
      </c>
      <c r="B418" s="512" t="s">
        <v>122</v>
      </c>
      <c r="C418" s="513" t="s">
        <v>121</v>
      </c>
      <c r="D418" s="513" t="s">
        <v>123</v>
      </c>
      <c r="E418" s="514"/>
      <c r="F418" s="514"/>
      <c r="G418" s="514">
        <f t="shared" ref="G418:G429" si="3008">IFERROR(E418*F418/1000000,0)</f>
        <v>0</v>
      </c>
      <c r="H418" s="515"/>
      <c r="I418" s="514">
        <f t="shared" ref="I418:I429" si="3009">IFERROR(+G418*H418,"")</f>
        <v>0</v>
      </c>
      <c r="J418" s="516"/>
      <c r="K418" s="517"/>
      <c r="L418" s="517"/>
      <c r="M418" s="514">
        <f t="shared" ref="M418:M429" si="3010">IFERROR(+(IF(G418="","0",G418))+(IF(I418="","0",I418))+(IF(L418="","0",L418)),"")</f>
        <v>0</v>
      </c>
      <c r="N418" s="515">
        <v>0.294289866351475</v>
      </c>
      <c r="O418" s="518">
        <f t="shared" ref="O418:O429" si="3011">IFERROR(+N418*(M418-L418),"")</f>
        <v>0</v>
      </c>
      <c r="P418" s="518">
        <f t="shared" ref="P418:P429" si="3012">IFERROR(+(IF(M418="","0",M418))-(IF(O418="","0",O418)),"")</f>
        <v>0</v>
      </c>
      <c r="Q418" s="638"/>
      <c r="R418" s="511">
        <v>1.0</v>
      </c>
      <c r="S418" s="512" t="s">
        <v>122</v>
      </c>
      <c r="T418" s="513" t="s">
        <v>121</v>
      </c>
      <c r="U418" s="513" t="s">
        <v>123</v>
      </c>
      <c r="V418" s="514"/>
      <c r="W418" s="514"/>
      <c r="X418" s="514">
        <f t="shared" ref="X418:X429" si="3013">IFERROR(V418*W418/1000000,0)</f>
        <v>0</v>
      </c>
      <c r="Y418" s="515"/>
      <c r="Z418" s="514">
        <f t="shared" ref="Z418:Z429" si="3014">IFERROR(+X418*Y418,"")</f>
        <v>0</v>
      </c>
      <c r="AA418" s="516"/>
      <c r="AB418" s="517"/>
      <c r="AC418" s="517"/>
      <c r="AD418" s="514">
        <f t="shared" ref="AD418:AD429" si="3015">IFERROR(+(IF(X418="","0",X418))+(IF(Z418="","0",Z418))+(IF(AC418="","0",AC418)),"")</f>
        <v>0</v>
      </c>
      <c r="AE418" s="515">
        <v>0.294289866351475</v>
      </c>
      <c r="AF418" s="518">
        <f t="shared" ref="AF418:AF429" si="3016">IFERROR(+AE418*(AD418-AC418),"")</f>
        <v>0</v>
      </c>
      <c r="AG418" s="518">
        <f t="shared" ref="AG418:AG429" si="3017">IFERROR(+(IF(AD418="","0",AD418))-(IF(AF418="","0",AF418)),"")</f>
        <v>0</v>
      </c>
      <c r="AH418" s="638"/>
      <c r="AI418" s="511">
        <v>1.0</v>
      </c>
      <c r="AJ418" s="512" t="s">
        <v>122</v>
      </c>
      <c r="AK418" s="513" t="s">
        <v>121</v>
      </c>
      <c r="AL418" s="513" t="s">
        <v>123</v>
      </c>
      <c r="AM418" s="514"/>
      <c r="AN418" s="514"/>
      <c r="AO418" s="514">
        <f t="shared" ref="AO418:AO429" si="3018">IFERROR(AM418*AN418/1000000,0)</f>
        <v>0</v>
      </c>
      <c r="AP418" s="515"/>
      <c r="AQ418" s="514">
        <f t="shared" ref="AQ418:AQ429" si="3019">IFERROR(+AO418*AP418,"")</f>
        <v>0</v>
      </c>
      <c r="AR418" s="516"/>
      <c r="AS418" s="517"/>
      <c r="AT418" s="517"/>
      <c r="AU418" s="514">
        <f t="shared" ref="AU418:AU429" si="3020">IFERROR(+(IF(AO418="","0",AO418))+(IF(AQ418="","0",AQ418))+(IF(AT418="","0",AT418)),"")</f>
        <v>0</v>
      </c>
      <c r="AV418" s="515">
        <v>0.294289866351475</v>
      </c>
      <c r="AW418" s="518">
        <f t="shared" ref="AW418:AW429" si="3021">IFERROR(+AV418*(AU418-AT418),"")</f>
        <v>0</v>
      </c>
      <c r="AX418" s="518">
        <f t="shared" ref="AX418:AX429" si="3022">IFERROR(+(IF(AU418="","0",AU418))-(IF(AW418="","0",AW418)),"")</f>
        <v>0</v>
      </c>
      <c r="AY418" s="638"/>
      <c r="AZ418" s="511">
        <v>1.0</v>
      </c>
      <c r="BA418" s="512" t="s">
        <v>122</v>
      </c>
      <c r="BB418" s="513" t="s">
        <v>121</v>
      </c>
      <c r="BC418" s="513" t="s">
        <v>123</v>
      </c>
      <c r="BD418" s="514"/>
      <c r="BE418" s="514"/>
      <c r="BF418" s="514">
        <f t="shared" ref="BF418:BF429" si="3023">IFERROR(BD418*BE418/1000000,0)</f>
        <v>0</v>
      </c>
      <c r="BG418" s="515"/>
      <c r="BH418" s="514">
        <f t="shared" ref="BH418:BH429" si="3024">IFERROR(+BF418*BG418,"")</f>
        <v>0</v>
      </c>
      <c r="BI418" s="516"/>
      <c r="BJ418" s="517"/>
      <c r="BK418" s="517"/>
      <c r="BL418" s="514">
        <f t="shared" ref="BL418:BL429" si="3025">IFERROR(+(IF(BF418="","0",BF418))+(IF(BH418="","0",BH418))+(IF(BK418="","0",BK418)),"")</f>
        <v>0</v>
      </c>
      <c r="BM418" s="515">
        <v>0.294289866351475</v>
      </c>
      <c r="BN418" s="518">
        <f t="shared" ref="BN418:BN429" si="3026">IFERROR(+BM418*(BL418-BK418),"")</f>
        <v>0</v>
      </c>
      <c r="BO418" s="518">
        <f t="shared" ref="BO418:BO429" si="3027">IFERROR(+(IF(BL418="","0",BL418))-(IF(BN418="","0",BN418)),"")</f>
        <v>0</v>
      </c>
      <c r="BP418" s="638"/>
      <c r="BQ418" s="511">
        <v>1.0</v>
      </c>
      <c r="BR418" s="512" t="s">
        <v>122</v>
      </c>
      <c r="BS418" s="513" t="s">
        <v>121</v>
      </c>
      <c r="BT418" s="513" t="s">
        <v>123</v>
      </c>
      <c r="BU418" s="514"/>
      <c r="BV418" s="514"/>
      <c r="BW418" s="514">
        <f t="shared" ref="BW418:BW429" si="3028">IFERROR(BU418*BV418/1000000,0)</f>
        <v>0</v>
      </c>
      <c r="BX418" s="515"/>
      <c r="BY418" s="514">
        <f t="shared" ref="BY418:BY429" si="3029">IFERROR(+BW418*BX418,"")</f>
        <v>0</v>
      </c>
      <c r="BZ418" s="516"/>
      <c r="CA418" s="517"/>
      <c r="CB418" s="517"/>
      <c r="CC418" s="514">
        <f t="shared" ref="CC418:CC429" si="3030">IFERROR(+(IF(BW418="","0",BW418))+(IF(BY418="","0",BY418))+(IF(CB418="","0",CB418)),"")</f>
        <v>0</v>
      </c>
      <c r="CD418" s="515">
        <v>0.294289866351475</v>
      </c>
      <c r="CE418" s="518">
        <f t="shared" ref="CE418:CE429" si="3031">IFERROR(+CD418*(CC418-CB418),"")</f>
        <v>0</v>
      </c>
      <c r="CF418" s="518">
        <f t="shared" ref="CF418:CF429" si="3032">IFERROR(+(IF(CC418="","0",CC418))-(IF(CE418="","0",CE418)),"")</f>
        <v>0</v>
      </c>
      <c r="CG418" s="638"/>
      <c r="CH418" s="511">
        <v>1.0</v>
      </c>
      <c r="CI418" s="512" t="s">
        <v>122</v>
      </c>
      <c r="CJ418" s="513" t="s">
        <v>121</v>
      </c>
      <c r="CK418" s="513" t="s">
        <v>123</v>
      </c>
      <c r="CL418" s="514"/>
      <c r="CM418" s="514"/>
      <c r="CN418" s="514">
        <f t="shared" ref="CN418:CN429" si="3033">IFERROR(CL418*CM418/1000000,0)</f>
        <v>0</v>
      </c>
      <c r="CO418" s="515"/>
      <c r="CP418" s="514">
        <f t="shared" ref="CP418:CP429" si="3034">IFERROR(+CN418*CO418,"")</f>
        <v>0</v>
      </c>
      <c r="CQ418" s="516"/>
      <c r="CR418" s="517"/>
      <c r="CS418" s="517"/>
      <c r="CT418" s="514">
        <f t="shared" ref="CT418:CT429" si="3035">IFERROR(+(IF(CN418="","0",CN418))+(IF(CP418="","0",CP418))+(IF(CS418="","0",CS418)),"")</f>
        <v>0</v>
      </c>
      <c r="CU418" s="515">
        <v>0.294289866351475</v>
      </c>
      <c r="CV418" s="518">
        <f t="shared" ref="CV418:CV429" si="3036">IFERROR(+CU418*(CT418-CS418),"")</f>
        <v>0</v>
      </c>
      <c r="CW418" s="518">
        <f t="shared" ref="CW418:CW429" si="3037">IFERROR(+(IF(CT418="","0",CT418))-(IF(CV418="","0",CV418)),"")</f>
        <v>0</v>
      </c>
      <c r="CX418" s="638"/>
      <c r="CY418" s="511">
        <v>1.0</v>
      </c>
      <c r="CZ418" s="512" t="s">
        <v>122</v>
      </c>
      <c r="DA418" s="513" t="s">
        <v>121</v>
      </c>
      <c r="DB418" s="513" t="s">
        <v>123</v>
      </c>
      <c r="DC418" s="514"/>
      <c r="DD418" s="514"/>
      <c r="DE418" s="514">
        <f t="shared" ref="DE418:DE429" si="3038">IFERROR(DC418*DD418/1000000,0)</f>
        <v>0</v>
      </c>
      <c r="DF418" s="515"/>
      <c r="DG418" s="514">
        <f t="shared" ref="DG418:DG429" si="3039">IFERROR(+DE418*DF418,"")</f>
        <v>0</v>
      </c>
      <c r="DH418" s="516"/>
      <c r="DI418" s="517"/>
      <c r="DJ418" s="517"/>
      <c r="DK418" s="514">
        <f t="shared" ref="DK418:DK429" si="3040">IFERROR(+(IF(DE418="","0",DE418))+(IF(DG418="","0",DG418))+(IF(DJ418="","0",DJ418)),"")</f>
        <v>0</v>
      </c>
      <c r="DL418" s="515">
        <v>0.294289866351475</v>
      </c>
      <c r="DM418" s="518">
        <f t="shared" ref="DM418:DM429" si="3041">IFERROR(+DL418*(DK418-DJ418),"")</f>
        <v>0</v>
      </c>
      <c r="DN418" s="518">
        <f t="shared" ref="DN418:DN429" si="3042">IFERROR(+(IF(DK418="","0",DK418))-(IF(DM418="","0",DM418)),"")</f>
        <v>0</v>
      </c>
      <c r="DO418" s="638"/>
      <c r="DP418" s="511">
        <v>1.0</v>
      </c>
      <c r="DQ418" s="512" t="s">
        <v>122</v>
      </c>
      <c r="DR418" s="513" t="s">
        <v>121</v>
      </c>
      <c r="DS418" s="513" t="s">
        <v>123</v>
      </c>
      <c r="DT418" s="514"/>
      <c r="DU418" s="514"/>
      <c r="DV418" s="514">
        <f t="shared" ref="DV418:DV429" si="3043">IFERROR(DT418*DU418/1000000,0)</f>
        <v>0</v>
      </c>
      <c r="DW418" s="515"/>
      <c r="DX418" s="514">
        <f t="shared" ref="DX418:DX429" si="3044">IFERROR(+DV418*DW418,"")</f>
        <v>0</v>
      </c>
      <c r="DY418" s="516"/>
      <c r="DZ418" s="517"/>
      <c r="EA418" s="517"/>
      <c r="EB418" s="514">
        <f t="shared" ref="EB418:EB429" si="3045">IFERROR(+(IF(DV418="","0",DV418))+(IF(DX418="","0",DX418))+(IF(EA418="","0",EA418)),"")</f>
        <v>0</v>
      </c>
      <c r="EC418" s="515">
        <v>0.294289866351475</v>
      </c>
      <c r="ED418" s="518">
        <f t="shared" ref="ED418:ED429" si="3046">IFERROR(+EC418*(EB418-EA418),"")</f>
        <v>0</v>
      </c>
      <c r="EE418" s="518">
        <f t="shared" ref="EE418:EE429" si="3047">IFERROR(+(IF(EB418="","0",EB418))-(IF(ED418="","0",ED418)),"")</f>
        <v>0</v>
      </c>
      <c r="EF418" s="638"/>
      <c r="EG418" s="511">
        <v>1.0</v>
      </c>
      <c r="EH418" s="512" t="s">
        <v>122</v>
      </c>
      <c r="EI418" s="513" t="s">
        <v>121</v>
      </c>
      <c r="EJ418" s="513" t="s">
        <v>123</v>
      </c>
      <c r="EK418" s="514"/>
      <c r="EL418" s="514"/>
      <c r="EM418" s="514">
        <f t="shared" ref="EM418:EM429" si="3048">IFERROR(EK418*EL418/1000000,0)</f>
        <v>0</v>
      </c>
      <c r="EN418" s="515"/>
      <c r="EO418" s="514">
        <f t="shared" ref="EO418:EO429" si="3049">IFERROR(+EM418*EN418,"")</f>
        <v>0</v>
      </c>
      <c r="EP418" s="516"/>
      <c r="EQ418" s="517"/>
      <c r="ER418" s="517"/>
      <c r="ES418" s="514">
        <f t="shared" ref="ES418:ES429" si="3050">IFERROR(+(IF(EM418="","0",EM418))+(IF(EO418="","0",EO418))+(IF(ER418="","0",ER418)),"")</f>
        <v>0</v>
      </c>
      <c r="ET418" s="515">
        <v>0.294289866351475</v>
      </c>
      <c r="EU418" s="518">
        <f t="shared" ref="EU418:EU429" si="3051">IFERROR(+ET418*(ES418-ER418),"")</f>
        <v>0</v>
      </c>
      <c r="EV418" s="518">
        <f t="shared" ref="EV418:EV429" si="3052">IFERROR(+(IF(ES418="","0",ES418))-(IF(EU418="","0",EU418)),"")</f>
        <v>0</v>
      </c>
      <c r="EW418" s="638"/>
      <c r="EX418" s="511">
        <v>1.0</v>
      </c>
      <c r="EY418" s="512" t="s">
        <v>122</v>
      </c>
      <c r="EZ418" s="513" t="s">
        <v>121</v>
      </c>
      <c r="FA418" s="513" t="s">
        <v>123</v>
      </c>
      <c r="FB418" s="514">
        <f>ADHK!FB418</f>
        <v>18283.547</v>
      </c>
      <c r="FC418" s="514">
        <f>'Produksi dan Harga'!BI24</f>
        <v>21167296.82</v>
      </c>
      <c r="FD418" s="514">
        <f t="shared" ref="FD418:FD429" si="3053">IFERROR(FB418*FC418/1000000,0)</f>
        <v>387013.2663</v>
      </c>
      <c r="FE418" s="515"/>
      <c r="FF418" s="514">
        <f t="shared" ref="FF418:FF429" si="3054">IFERROR(+FD418*FE418,"")</f>
        <v>0</v>
      </c>
      <c r="FG418" s="516"/>
      <c r="FH418" s="517"/>
      <c r="FI418" s="517"/>
      <c r="FJ418" s="514">
        <f t="shared" ref="FJ418:FJ429" si="3055">IFERROR(+(IF(FD418="","0",FD418))+(IF(FF418="","0",FF418))+(IF(FI418="","0",FI418)),"")</f>
        <v>387013.2663</v>
      </c>
      <c r="FK418" s="515">
        <v>0.294289866351475</v>
      </c>
      <c r="FL418" s="518">
        <f t="shared" ref="FL418:FL429" si="3056">IFERROR(+FK418*(FJ418-FI418),"")</f>
        <v>113894.0824</v>
      </c>
      <c r="FM418" s="518">
        <f t="shared" ref="FM418:FM429" si="3057">IFERROR(+(IF(FJ418="","0",FJ418))-(IF(FL418="","0",FL418)),"")</f>
        <v>273119.1839</v>
      </c>
      <c r="FN418" s="638"/>
      <c r="FO418" s="511">
        <v>1.0</v>
      </c>
      <c r="FP418" s="512" t="s">
        <v>122</v>
      </c>
      <c r="FQ418" s="513" t="s">
        <v>121</v>
      </c>
      <c r="FR418" s="513" t="s">
        <v>123</v>
      </c>
      <c r="FS418" s="514">
        <f>ADHK!FS418</f>
        <v>19348.137</v>
      </c>
      <c r="FT418" s="514">
        <f>'Produksi dan Harga'!BN24</f>
        <v>20747543.8</v>
      </c>
      <c r="FU418" s="514">
        <f t="shared" ref="FU418:FU429" si="3058">IFERROR(FS418*FT418/1000000,0)</f>
        <v>401426.3199</v>
      </c>
      <c r="FV418" s="515"/>
      <c r="FW418" s="514">
        <f t="shared" ref="FW418:FW429" si="3059">IFERROR(+FU418*FV418,"")</f>
        <v>0</v>
      </c>
      <c r="FX418" s="516"/>
      <c r="FY418" s="517"/>
      <c r="FZ418" s="517"/>
      <c r="GA418" s="514">
        <f t="shared" ref="GA418:GA429" si="3060">IFERROR(+(IF(FU418="","0",FU418))+(IF(FW418="","0",FW418))+(IF(FZ418="","0",FZ418)),"")</f>
        <v>401426.3199</v>
      </c>
      <c r="GB418" s="515">
        <v>0.294289866351475</v>
      </c>
      <c r="GC418" s="518">
        <f t="shared" ref="GC418:GC429" si="3061">IFERROR(+GB418*(GA418-FZ418),"")</f>
        <v>118135.698</v>
      </c>
      <c r="GD418" s="518">
        <f t="shared" ref="GD418:GD429" si="3062">IFERROR(+(IF(GA418="","0",GA418))-(IF(GC418="","0",GC418)),"")</f>
        <v>283290.6218</v>
      </c>
      <c r="GE418" s="638"/>
      <c r="GF418" s="511">
        <v>1.0</v>
      </c>
      <c r="GG418" s="512" t="s">
        <v>122</v>
      </c>
      <c r="GH418" s="513" t="s">
        <v>121</v>
      </c>
      <c r="GI418" s="513" t="s">
        <v>123</v>
      </c>
      <c r="GJ418" s="514">
        <f>ADHK!GJ418</f>
        <v>11823.191</v>
      </c>
      <c r="GK418" s="514">
        <f>'Produksi dan Harga'!BS24</f>
        <v>24537434.41</v>
      </c>
      <c r="GL418" s="514">
        <f t="shared" ref="GL418:GL429" si="3063">IFERROR(GJ418*GK418/1000000,0)</f>
        <v>290110.7737</v>
      </c>
      <c r="GM418" s="515"/>
      <c r="GN418" s="514">
        <f t="shared" ref="GN418:GN429" si="3064">IFERROR(+GL418*GM418,"")</f>
        <v>0</v>
      </c>
      <c r="GO418" s="516"/>
      <c r="GP418" s="517"/>
      <c r="GQ418" s="517"/>
      <c r="GR418" s="514">
        <f t="shared" ref="GR418:GR429" si="3065">IFERROR(+(IF(GL418="","0",GL418))+(IF(GN418="","0",GN418))+(IF(GQ418="","0",GQ418)),"")</f>
        <v>290110.7737</v>
      </c>
      <c r="GS418" s="515">
        <v>0.294289866351475</v>
      </c>
      <c r="GT418" s="518">
        <f t="shared" ref="GT418:GT429" si="3066">IFERROR(+GS418*(GR418-GQ418),"")</f>
        <v>85376.66081</v>
      </c>
      <c r="GU418" s="518">
        <f t="shared" ref="GU418:GU429" si="3067">IFERROR(+(IF(GR418="","0",GR418))-(IF(GT418="","0",GT418)),"")</f>
        <v>204734.1129</v>
      </c>
      <c r="GV418" s="638"/>
      <c r="GW418" s="511">
        <v>1.0</v>
      </c>
      <c r="GX418" s="512" t="s">
        <v>122</v>
      </c>
      <c r="GY418" s="513" t="s">
        <v>121</v>
      </c>
      <c r="GZ418" s="513" t="s">
        <v>123</v>
      </c>
      <c r="HA418" s="514">
        <f>ADHK!HA418</f>
        <v>16891.145</v>
      </c>
      <c r="HB418" s="522">
        <f>'Produksi dan Harga'!BX24</f>
        <v>20726705.76</v>
      </c>
      <c r="HC418" s="514">
        <f t="shared" ref="HC418:HC429" si="3068">IFERROR(HA418*HB418/1000000,0)</f>
        <v>350097.7924</v>
      </c>
      <c r="HD418" s="515"/>
      <c r="HE418" s="514">
        <f t="shared" ref="HE418:HE429" si="3069">IFERROR(+HC418*HD418,"")</f>
        <v>0</v>
      </c>
      <c r="HF418" s="516"/>
      <c r="HG418" s="517"/>
      <c r="HH418" s="517"/>
      <c r="HI418" s="514">
        <f t="shared" ref="HI418:HI429" si="3070">IFERROR(+(IF(HC418="","0",HC418))+(IF(HE418="","0",HE418))+(IF(HH418="","0",HH418)),"")</f>
        <v>350097.7924</v>
      </c>
      <c r="HJ418" s="515">
        <v>0.294289866351475</v>
      </c>
      <c r="HK418" s="518">
        <f t="shared" ref="HK418:HK429" si="3071">IFERROR(+HJ418*(HI418-HH418),"")</f>
        <v>103030.2325</v>
      </c>
      <c r="HL418" s="518">
        <f t="shared" ref="HL418:HL429" si="3072">IFERROR(+(IF(HI418="","0",HI418))-(IF(HK418="","0",HK418)),"")</f>
        <v>247067.5598</v>
      </c>
      <c r="HM418" s="638"/>
      <c r="HN418" s="511">
        <v>1.0</v>
      </c>
      <c r="HO418" s="512" t="s">
        <v>122</v>
      </c>
      <c r="HP418" s="513" t="s">
        <v>121</v>
      </c>
      <c r="HQ418" s="513" t="s">
        <v>123</v>
      </c>
      <c r="HR418" s="514">
        <f>ADHK!HR418</f>
        <v>16223.42</v>
      </c>
      <c r="HS418" s="514">
        <f>'Produksi dan Harga'!CC24</f>
        <v>20510159.81</v>
      </c>
      <c r="HT418" s="514">
        <f t="shared" ref="HT418:HT429" si="3073">IFERROR(HR418*HS418/1000000,0)</f>
        <v>332744.9369</v>
      </c>
      <c r="HU418" s="515"/>
      <c r="HV418" s="514">
        <f t="shared" ref="HV418:HV429" si="3074">IFERROR(+HT418*HU418,"")</f>
        <v>0</v>
      </c>
      <c r="HW418" s="516"/>
      <c r="HX418" s="517"/>
      <c r="HY418" s="517"/>
      <c r="HZ418" s="514">
        <f t="shared" ref="HZ418:HZ429" si="3075">IFERROR(+(IF(HT418="","0",HT418))+(IF(HV418="","0",HV418))+(IF(HY418="","0",HY418)),"")</f>
        <v>332744.9369</v>
      </c>
      <c r="IA418" s="515">
        <v>0.294289866351475</v>
      </c>
      <c r="IB418" s="518">
        <f t="shared" ref="IB418:IB429" si="3076">IFERROR(+IA418*(HZ418-HY418),"")</f>
        <v>97923.463</v>
      </c>
      <c r="IC418" s="518">
        <f t="shared" ref="IC418:IC429" si="3077">IFERROR(+(IF(HZ418="","0",HZ418))-(IF(IB418="","0",IB418)),"")</f>
        <v>234821.4739</v>
      </c>
      <c r="ID418" s="638"/>
      <c r="IE418" s="511">
        <v>1.0</v>
      </c>
      <c r="IF418" s="512" t="s">
        <v>122</v>
      </c>
      <c r="IG418" s="513" t="s">
        <v>121</v>
      </c>
      <c r="IH418" s="513" t="s">
        <v>123</v>
      </c>
      <c r="II418" s="514">
        <f>ADHK!II418</f>
        <v>19598.03</v>
      </c>
      <c r="IJ418" s="514">
        <f>'Produksi dan Harga'!CH24</f>
        <v>23690340.53</v>
      </c>
      <c r="IK418" s="514">
        <f t="shared" ref="IK418:IK429" si="3078">IFERROR(II418*IJ418/1000000,0)</f>
        <v>464284.0044</v>
      </c>
      <c r="IL418" s="515"/>
      <c r="IM418" s="514">
        <f t="shared" ref="IM418:IM429" si="3079">IFERROR(+IK418*IL418,"")</f>
        <v>0</v>
      </c>
      <c r="IN418" s="516"/>
      <c r="IO418" s="517"/>
      <c r="IP418" s="517"/>
      <c r="IQ418" s="514">
        <f t="shared" ref="IQ418:IQ429" si="3080">IFERROR(+(IF(IK418="","0",IK418))+(IF(IM418="","0",IM418))+(IF(IP418="","0",IP418)),"")</f>
        <v>464284.0044</v>
      </c>
      <c r="IR418" s="515">
        <v>0.294289866351475</v>
      </c>
      <c r="IS418" s="518">
        <f t="shared" ref="IS418:IS429" si="3081">IFERROR(+IR418*(IQ418-IP418),"")</f>
        <v>136634.0776</v>
      </c>
      <c r="IT418" s="518">
        <f t="shared" ref="IT418:IT429" si="3082">IFERROR(+(IF(IQ418="","0",IQ418))-(IF(IS418="","0",IS418)),"")</f>
        <v>327649.9268</v>
      </c>
      <c r="IU418" s="638"/>
      <c r="IV418" s="511">
        <v>1.0</v>
      </c>
      <c r="IW418" s="512" t="s">
        <v>122</v>
      </c>
      <c r="IX418" s="513" t="s">
        <v>121</v>
      </c>
      <c r="IY418" s="513" t="s">
        <v>123</v>
      </c>
      <c r="IZ418" s="257">
        <f>ADHK!IZ418</f>
        <v>20788.603</v>
      </c>
      <c r="JA418" s="514">
        <f>'Produksi dan Harga'!CM24</f>
        <v>24818554.65</v>
      </c>
      <c r="JB418" s="514">
        <f t="shared" ref="JB418:JB429" si="3083">IFERROR(IZ418*JA418/1000000,0)</f>
        <v>515943.0797</v>
      </c>
      <c r="JC418" s="515"/>
      <c r="JD418" s="514">
        <f t="shared" ref="JD418:JD429" si="3084">IFERROR(+JB418*JC418,"")</f>
        <v>0</v>
      </c>
      <c r="JE418" s="516"/>
      <c r="JF418" s="517"/>
      <c r="JG418" s="517"/>
      <c r="JH418" s="514">
        <f t="shared" ref="JH418:JH429" si="3085">IFERROR(+(IF(JB418="","0",JB418))+(IF(JD418="","0",JD418))+(IF(JG418="","0",JG418)),"")</f>
        <v>515943.0797</v>
      </c>
      <c r="JI418" s="515">
        <v>0.294289866351475</v>
      </c>
      <c r="JJ418" s="518">
        <f t="shared" ref="JJ418:JJ429" si="3086">IFERROR(+JI418*(JH418-JG418),"")</f>
        <v>151836.82</v>
      </c>
      <c r="JK418" s="518">
        <f t="shared" ref="JK418:JK429" si="3087">IFERROR(+(IF(JH418="","0",JH418))-(IF(JJ418="","0",JJ418)),"")</f>
        <v>364106.2597</v>
      </c>
      <c r="JL418" s="638"/>
      <c r="JM418" s="511">
        <v>1.0</v>
      </c>
      <c r="JN418" s="512" t="s">
        <v>122</v>
      </c>
      <c r="JO418" s="513" t="s">
        <v>121</v>
      </c>
      <c r="JP418" s="513" t="s">
        <v>123</v>
      </c>
      <c r="JQ418" s="257" t="str">
        <f>ADHK!JQ418</f>
        <v/>
      </c>
      <c r="JR418" s="514"/>
      <c r="JS418" s="514">
        <f t="shared" ref="JS418:JS429" si="3088">IFERROR(JQ418*JR418/1000000,0)</f>
        <v>0</v>
      </c>
      <c r="JT418" s="515"/>
      <c r="JU418" s="514">
        <f t="shared" ref="JU418:JU429" si="3089">IFERROR(+JS418*JT418,"")</f>
        <v>0</v>
      </c>
      <c r="JV418" s="516"/>
      <c r="JW418" s="517"/>
      <c r="JX418" s="517"/>
      <c r="JY418" s="514">
        <f t="shared" ref="JY418:JY429" si="3090">IFERROR(+(IF(JS418="","0",JS418))+(IF(JU418="","0",JU418))+(IF(JX418="","0",JX418)),"")</f>
        <v>0</v>
      </c>
      <c r="JZ418" s="515">
        <v>0.294289866351475</v>
      </c>
      <c r="KA418" s="518">
        <f t="shared" ref="KA418:KA429" si="3091">IFERROR(+JZ418*(JY418-JX418),"")</f>
        <v>0</v>
      </c>
      <c r="KB418" s="518">
        <f t="shared" ref="KB418:KB429" si="3092">IFERROR(+(IF(JY418="","0",JY418))-(IF(KA418="","0",KA418)),"")</f>
        <v>0</v>
      </c>
      <c r="KC418" s="638"/>
      <c r="KD418" s="511">
        <v>1.0</v>
      </c>
      <c r="KE418" s="512" t="s">
        <v>122</v>
      </c>
      <c r="KF418" s="513" t="s">
        <v>121</v>
      </c>
      <c r="KG418" s="513" t="s">
        <v>123</v>
      </c>
      <c r="KH418" s="257" t="str">
        <f>ADHK!KH418</f>
        <v/>
      </c>
      <c r="KI418" s="514"/>
      <c r="KJ418" s="514">
        <f t="shared" ref="KJ418:KJ429" si="3093">IFERROR(KH418*KI418/1000000,0)</f>
        <v>0</v>
      </c>
      <c r="KK418" s="515"/>
      <c r="KL418" s="514">
        <f t="shared" ref="KL418:KL429" si="3094">IFERROR(+KJ418*KK418,"")</f>
        <v>0</v>
      </c>
      <c r="KM418" s="516"/>
      <c r="KN418" s="517"/>
      <c r="KO418" s="517"/>
      <c r="KP418" s="514">
        <f t="shared" ref="KP418:KP429" si="3095">IFERROR(+(IF(KJ418="","0",KJ418))+(IF(KL418="","0",KL418))+(IF(KO418="","0",KO418)),"")</f>
        <v>0</v>
      </c>
      <c r="KQ418" s="515">
        <v>0.294289866351475</v>
      </c>
      <c r="KR418" s="518">
        <f t="shared" ref="KR418:KR429" si="3096">IFERROR(+KQ418*(KP418-KO418),"")</f>
        <v>0</v>
      </c>
      <c r="KS418" s="518">
        <f t="shared" ref="KS418:KS429" si="3097">IFERROR(+(IF(KP418="","0",KP418))-(IF(KR418="","0",KR418)),"")</f>
        <v>0</v>
      </c>
      <c r="KT418" s="638"/>
      <c r="KU418" s="521"/>
    </row>
    <row r="419" ht="15.75" customHeight="1">
      <c r="A419" s="511">
        <v>2.0</v>
      </c>
      <c r="B419" s="512" t="s">
        <v>124</v>
      </c>
      <c r="C419" s="513" t="s">
        <v>121</v>
      </c>
      <c r="D419" s="513" t="s">
        <v>123</v>
      </c>
      <c r="E419" s="514"/>
      <c r="F419" s="514"/>
      <c r="G419" s="514">
        <f t="shared" si="3008"/>
        <v>0</v>
      </c>
      <c r="H419" s="515"/>
      <c r="I419" s="514">
        <f t="shared" si="3009"/>
        <v>0</v>
      </c>
      <c r="J419" s="516"/>
      <c r="K419" s="517"/>
      <c r="L419" s="517"/>
      <c r="M419" s="514">
        <f t="shared" si="3010"/>
        <v>0</v>
      </c>
      <c r="N419" s="515">
        <v>0.294289866351475</v>
      </c>
      <c r="O419" s="518">
        <f t="shared" si="3011"/>
        <v>0</v>
      </c>
      <c r="P419" s="518">
        <f t="shared" si="3012"/>
        <v>0</v>
      </c>
      <c r="Q419" s="638"/>
      <c r="R419" s="511">
        <v>2.0</v>
      </c>
      <c r="S419" s="512" t="s">
        <v>124</v>
      </c>
      <c r="T419" s="513" t="s">
        <v>121</v>
      </c>
      <c r="U419" s="513" t="s">
        <v>123</v>
      </c>
      <c r="V419" s="514"/>
      <c r="W419" s="514"/>
      <c r="X419" s="514">
        <f t="shared" si="3013"/>
        <v>0</v>
      </c>
      <c r="Y419" s="515"/>
      <c r="Z419" s="514">
        <f t="shared" si="3014"/>
        <v>0</v>
      </c>
      <c r="AA419" s="516"/>
      <c r="AB419" s="517"/>
      <c r="AC419" s="517"/>
      <c r="AD419" s="514">
        <f t="shared" si="3015"/>
        <v>0</v>
      </c>
      <c r="AE419" s="515">
        <v>0.294289866351475</v>
      </c>
      <c r="AF419" s="518">
        <f t="shared" si="3016"/>
        <v>0</v>
      </c>
      <c r="AG419" s="518">
        <f t="shared" si="3017"/>
        <v>0</v>
      </c>
      <c r="AH419" s="638"/>
      <c r="AI419" s="511">
        <v>2.0</v>
      </c>
      <c r="AJ419" s="512" t="s">
        <v>124</v>
      </c>
      <c r="AK419" s="513" t="s">
        <v>121</v>
      </c>
      <c r="AL419" s="513" t="s">
        <v>123</v>
      </c>
      <c r="AM419" s="514"/>
      <c r="AN419" s="514"/>
      <c r="AO419" s="514">
        <f t="shared" si="3018"/>
        <v>0</v>
      </c>
      <c r="AP419" s="515"/>
      <c r="AQ419" s="514">
        <f t="shared" si="3019"/>
        <v>0</v>
      </c>
      <c r="AR419" s="516"/>
      <c r="AS419" s="517"/>
      <c r="AT419" s="517"/>
      <c r="AU419" s="514">
        <f t="shared" si="3020"/>
        <v>0</v>
      </c>
      <c r="AV419" s="515">
        <v>0.294289866351475</v>
      </c>
      <c r="AW419" s="518">
        <f t="shared" si="3021"/>
        <v>0</v>
      </c>
      <c r="AX419" s="518">
        <f t="shared" si="3022"/>
        <v>0</v>
      </c>
      <c r="AY419" s="638"/>
      <c r="AZ419" s="511">
        <v>2.0</v>
      </c>
      <c r="BA419" s="512" t="s">
        <v>124</v>
      </c>
      <c r="BB419" s="513" t="s">
        <v>121</v>
      </c>
      <c r="BC419" s="513" t="s">
        <v>123</v>
      </c>
      <c r="BD419" s="514"/>
      <c r="BE419" s="514"/>
      <c r="BF419" s="514">
        <f t="shared" si="3023"/>
        <v>0</v>
      </c>
      <c r="BG419" s="515"/>
      <c r="BH419" s="514">
        <f t="shared" si="3024"/>
        <v>0</v>
      </c>
      <c r="BI419" s="516"/>
      <c r="BJ419" s="517"/>
      <c r="BK419" s="517"/>
      <c r="BL419" s="514">
        <f t="shared" si="3025"/>
        <v>0</v>
      </c>
      <c r="BM419" s="515">
        <v>0.294289866351475</v>
      </c>
      <c r="BN419" s="518">
        <f t="shared" si="3026"/>
        <v>0</v>
      </c>
      <c r="BO419" s="518">
        <f t="shared" si="3027"/>
        <v>0</v>
      </c>
      <c r="BP419" s="638"/>
      <c r="BQ419" s="511">
        <v>2.0</v>
      </c>
      <c r="BR419" s="512" t="s">
        <v>124</v>
      </c>
      <c r="BS419" s="513" t="s">
        <v>121</v>
      </c>
      <c r="BT419" s="513" t="s">
        <v>123</v>
      </c>
      <c r="BU419" s="514"/>
      <c r="BV419" s="514"/>
      <c r="BW419" s="514">
        <f t="shared" si="3028"/>
        <v>0</v>
      </c>
      <c r="BX419" s="515"/>
      <c r="BY419" s="514">
        <f t="shared" si="3029"/>
        <v>0</v>
      </c>
      <c r="BZ419" s="516"/>
      <c r="CA419" s="517"/>
      <c r="CB419" s="517"/>
      <c r="CC419" s="514">
        <f t="shared" si="3030"/>
        <v>0</v>
      </c>
      <c r="CD419" s="515">
        <v>0.294289866351475</v>
      </c>
      <c r="CE419" s="518">
        <f t="shared" si="3031"/>
        <v>0</v>
      </c>
      <c r="CF419" s="518">
        <f t="shared" si="3032"/>
        <v>0</v>
      </c>
      <c r="CG419" s="638"/>
      <c r="CH419" s="511">
        <v>2.0</v>
      </c>
      <c r="CI419" s="512" t="s">
        <v>124</v>
      </c>
      <c r="CJ419" s="513" t="s">
        <v>121</v>
      </c>
      <c r="CK419" s="513" t="s">
        <v>123</v>
      </c>
      <c r="CL419" s="514"/>
      <c r="CM419" s="514"/>
      <c r="CN419" s="514">
        <f t="shared" si="3033"/>
        <v>0</v>
      </c>
      <c r="CO419" s="515"/>
      <c r="CP419" s="514">
        <f t="shared" si="3034"/>
        <v>0</v>
      </c>
      <c r="CQ419" s="516"/>
      <c r="CR419" s="517"/>
      <c r="CS419" s="517"/>
      <c r="CT419" s="514">
        <f t="shared" si="3035"/>
        <v>0</v>
      </c>
      <c r="CU419" s="515">
        <v>0.294289866351475</v>
      </c>
      <c r="CV419" s="518">
        <f t="shared" si="3036"/>
        <v>0</v>
      </c>
      <c r="CW419" s="518">
        <f t="shared" si="3037"/>
        <v>0</v>
      </c>
      <c r="CX419" s="638"/>
      <c r="CY419" s="511">
        <v>2.0</v>
      </c>
      <c r="CZ419" s="512" t="s">
        <v>124</v>
      </c>
      <c r="DA419" s="513" t="s">
        <v>121</v>
      </c>
      <c r="DB419" s="513" t="s">
        <v>123</v>
      </c>
      <c r="DC419" s="514"/>
      <c r="DD419" s="514"/>
      <c r="DE419" s="514">
        <f t="shared" si="3038"/>
        <v>0</v>
      </c>
      <c r="DF419" s="515"/>
      <c r="DG419" s="514">
        <f t="shared" si="3039"/>
        <v>0</v>
      </c>
      <c r="DH419" s="516"/>
      <c r="DI419" s="517"/>
      <c r="DJ419" s="517"/>
      <c r="DK419" s="514">
        <f t="shared" si="3040"/>
        <v>0</v>
      </c>
      <c r="DL419" s="515">
        <v>0.294289866351475</v>
      </c>
      <c r="DM419" s="518">
        <f t="shared" si="3041"/>
        <v>0</v>
      </c>
      <c r="DN419" s="518">
        <f t="shared" si="3042"/>
        <v>0</v>
      </c>
      <c r="DO419" s="638"/>
      <c r="DP419" s="511">
        <v>2.0</v>
      </c>
      <c r="DQ419" s="512" t="s">
        <v>124</v>
      </c>
      <c r="DR419" s="513" t="s">
        <v>121</v>
      </c>
      <c r="DS419" s="513" t="s">
        <v>123</v>
      </c>
      <c r="DT419" s="514"/>
      <c r="DU419" s="514"/>
      <c r="DV419" s="514">
        <f t="shared" si="3043"/>
        <v>0</v>
      </c>
      <c r="DW419" s="515"/>
      <c r="DX419" s="514">
        <f t="shared" si="3044"/>
        <v>0</v>
      </c>
      <c r="DY419" s="516"/>
      <c r="DZ419" s="517"/>
      <c r="EA419" s="517"/>
      <c r="EB419" s="514">
        <f t="shared" si="3045"/>
        <v>0</v>
      </c>
      <c r="EC419" s="515">
        <v>0.294289866351475</v>
      </c>
      <c r="ED419" s="518">
        <f t="shared" si="3046"/>
        <v>0</v>
      </c>
      <c r="EE419" s="518">
        <f t="shared" si="3047"/>
        <v>0</v>
      </c>
      <c r="EF419" s="638"/>
      <c r="EG419" s="511">
        <v>2.0</v>
      </c>
      <c r="EH419" s="512" t="s">
        <v>124</v>
      </c>
      <c r="EI419" s="513" t="s">
        <v>121</v>
      </c>
      <c r="EJ419" s="513" t="s">
        <v>123</v>
      </c>
      <c r="EK419" s="514"/>
      <c r="EL419" s="514"/>
      <c r="EM419" s="514">
        <f t="shared" si="3048"/>
        <v>0</v>
      </c>
      <c r="EN419" s="515"/>
      <c r="EO419" s="514">
        <f t="shared" si="3049"/>
        <v>0</v>
      </c>
      <c r="EP419" s="516"/>
      <c r="EQ419" s="517"/>
      <c r="ER419" s="517"/>
      <c r="ES419" s="514">
        <f t="shared" si="3050"/>
        <v>0</v>
      </c>
      <c r="ET419" s="515">
        <v>0.294289866351475</v>
      </c>
      <c r="EU419" s="518">
        <f t="shared" si="3051"/>
        <v>0</v>
      </c>
      <c r="EV419" s="518">
        <f t="shared" si="3052"/>
        <v>0</v>
      </c>
      <c r="EW419" s="638"/>
      <c r="EX419" s="511">
        <v>2.0</v>
      </c>
      <c r="EY419" s="512" t="s">
        <v>124</v>
      </c>
      <c r="EZ419" s="513" t="s">
        <v>121</v>
      </c>
      <c r="FA419" s="513" t="s">
        <v>123</v>
      </c>
      <c r="FB419" s="514"/>
      <c r="FC419" s="514"/>
      <c r="FD419" s="514">
        <f t="shared" si="3053"/>
        <v>0</v>
      </c>
      <c r="FE419" s="515"/>
      <c r="FF419" s="514">
        <f t="shared" si="3054"/>
        <v>0</v>
      </c>
      <c r="FG419" s="516"/>
      <c r="FH419" s="517"/>
      <c r="FI419" s="517"/>
      <c r="FJ419" s="514">
        <f t="shared" si="3055"/>
        <v>0</v>
      </c>
      <c r="FK419" s="515">
        <v>0.294289866351475</v>
      </c>
      <c r="FL419" s="518">
        <f t="shared" si="3056"/>
        <v>0</v>
      </c>
      <c r="FM419" s="518">
        <f t="shared" si="3057"/>
        <v>0</v>
      </c>
      <c r="FN419" s="638"/>
      <c r="FO419" s="511">
        <v>2.0</v>
      </c>
      <c r="FP419" s="512" t="s">
        <v>124</v>
      </c>
      <c r="FQ419" s="513" t="s">
        <v>121</v>
      </c>
      <c r="FR419" s="513" t="s">
        <v>123</v>
      </c>
      <c r="FS419" s="514"/>
      <c r="FT419" s="514"/>
      <c r="FU419" s="514">
        <f t="shared" si="3058"/>
        <v>0</v>
      </c>
      <c r="FV419" s="515"/>
      <c r="FW419" s="514">
        <f t="shared" si="3059"/>
        <v>0</v>
      </c>
      <c r="FX419" s="516"/>
      <c r="FY419" s="517"/>
      <c r="FZ419" s="517"/>
      <c r="GA419" s="514">
        <f t="shared" si="3060"/>
        <v>0</v>
      </c>
      <c r="GB419" s="515">
        <v>0.294289866351475</v>
      </c>
      <c r="GC419" s="518">
        <f t="shared" si="3061"/>
        <v>0</v>
      </c>
      <c r="GD419" s="518">
        <f t="shared" si="3062"/>
        <v>0</v>
      </c>
      <c r="GE419" s="638"/>
      <c r="GF419" s="511">
        <v>2.0</v>
      </c>
      <c r="GG419" s="512" t="s">
        <v>124</v>
      </c>
      <c r="GH419" s="513" t="s">
        <v>121</v>
      </c>
      <c r="GI419" s="513" t="s">
        <v>123</v>
      </c>
      <c r="GJ419" s="514"/>
      <c r="GK419" s="514"/>
      <c r="GL419" s="514">
        <f t="shared" si="3063"/>
        <v>0</v>
      </c>
      <c r="GM419" s="515"/>
      <c r="GN419" s="514">
        <f t="shared" si="3064"/>
        <v>0</v>
      </c>
      <c r="GO419" s="516"/>
      <c r="GP419" s="517"/>
      <c r="GQ419" s="517"/>
      <c r="GR419" s="514">
        <f t="shared" si="3065"/>
        <v>0</v>
      </c>
      <c r="GS419" s="515">
        <v>0.294289866351475</v>
      </c>
      <c r="GT419" s="518">
        <f t="shared" si="3066"/>
        <v>0</v>
      </c>
      <c r="GU419" s="518">
        <f t="shared" si="3067"/>
        <v>0</v>
      </c>
      <c r="GV419" s="638"/>
      <c r="GW419" s="511">
        <v>2.0</v>
      </c>
      <c r="GX419" s="512" t="s">
        <v>124</v>
      </c>
      <c r="GY419" s="513" t="s">
        <v>121</v>
      </c>
      <c r="GZ419" s="513" t="s">
        <v>123</v>
      </c>
      <c r="HA419" s="514"/>
      <c r="HB419" s="514"/>
      <c r="HC419" s="514">
        <f t="shared" si="3068"/>
        <v>0</v>
      </c>
      <c r="HD419" s="515"/>
      <c r="HE419" s="514">
        <f t="shared" si="3069"/>
        <v>0</v>
      </c>
      <c r="HF419" s="516"/>
      <c r="HG419" s="517"/>
      <c r="HH419" s="517"/>
      <c r="HI419" s="514">
        <f t="shared" si="3070"/>
        <v>0</v>
      </c>
      <c r="HJ419" s="515">
        <v>0.294289866351475</v>
      </c>
      <c r="HK419" s="518">
        <f t="shared" si="3071"/>
        <v>0</v>
      </c>
      <c r="HL419" s="518">
        <f t="shared" si="3072"/>
        <v>0</v>
      </c>
      <c r="HM419" s="638"/>
      <c r="HN419" s="511">
        <v>2.0</v>
      </c>
      <c r="HO419" s="512" t="s">
        <v>124</v>
      </c>
      <c r="HP419" s="513" t="s">
        <v>121</v>
      </c>
      <c r="HQ419" s="513" t="s">
        <v>123</v>
      </c>
      <c r="HR419" s="514"/>
      <c r="HS419" s="514"/>
      <c r="HT419" s="514">
        <f t="shared" si="3073"/>
        <v>0</v>
      </c>
      <c r="HU419" s="515"/>
      <c r="HV419" s="514">
        <f t="shared" si="3074"/>
        <v>0</v>
      </c>
      <c r="HW419" s="516"/>
      <c r="HX419" s="517"/>
      <c r="HY419" s="517"/>
      <c r="HZ419" s="514">
        <f t="shared" si="3075"/>
        <v>0</v>
      </c>
      <c r="IA419" s="515">
        <v>0.294289866351475</v>
      </c>
      <c r="IB419" s="518">
        <f t="shared" si="3076"/>
        <v>0</v>
      </c>
      <c r="IC419" s="518">
        <f t="shared" si="3077"/>
        <v>0</v>
      </c>
      <c r="ID419" s="638"/>
      <c r="IE419" s="511">
        <v>2.0</v>
      </c>
      <c r="IF419" s="512" t="s">
        <v>124</v>
      </c>
      <c r="IG419" s="513" t="s">
        <v>121</v>
      </c>
      <c r="IH419" s="513" t="s">
        <v>123</v>
      </c>
      <c r="II419" s="514"/>
      <c r="IJ419" s="514"/>
      <c r="IK419" s="514">
        <f t="shared" si="3078"/>
        <v>0</v>
      </c>
      <c r="IL419" s="515"/>
      <c r="IM419" s="514">
        <f t="shared" si="3079"/>
        <v>0</v>
      </c>
      <c r="IN419" s="516"/>
      <c r="IO419" s="517"/>
      <c r="IP419" s="517"/>
      <c r="IQ419" s="514">
        <f t="shared" si="3080"/>
        <v>0</v>
      </c>
      <c r="IR419" s="515">
        <v>0.294289866351475</v>
      </c>
      <c r="IS419" s="518">
        <f t="shared" si="3081"/>
        <v>0</v>
      </c>
      <c r="IT419" s="518">
        <f t="shared" si="3082"/>
        <v>0</v>
      </c>
      <c r="IU419" s="638"/>
      <c r="IV419" s="511">
        <v>2.0</v>
      </c>
      <c r="IW419" s="512" t="s">
        <v>124</v>
      </c>
      <c r="IX419" s="513" t="s">
        <v>121</v>
      </c>
      <c r="IY419" s="513" t="s">
        <v>123</v>
      </c>
      <c r="IZ419" s="514"/>
      <c r="JA419" s="514"/>
      <c r="JB419" s="514">
        <f t="shared" si="3083"/>
        <v>0</v>
      </c>
      <c r="JC419" s="515"/>
      <c r="JD419" s="514">
        <f t="shared" si="3084"/>
        <v>0</v>
      </c>
      <c r="JE419" s="516"/>
      <c r="JF419" s="517"/>
      <c r="JG419" s="517"/>
      <c r="JH419" s="514">
        <f t="shared" si="3085"/>
        <v>0</v>
      </c>
      <c r="JI419" s="515">
        <v>0.294289866351475</v>
      </c>
      <c r="JJ419" s="518">
        <f t="shared" si="3086"/>
        <v>0</v>
      </c>
      <c r="JK419" s="518">
        <f t="shared" si="3087"/>
        <v>0</v>
      </c>
      <c r="JL419" s="638"/>
      <c r="JM419" s="511">
        <v>2.0</v>
      </c>
      <c r="JN419" s="512" t="s">
        <v>124</v>
      </c>
      <c r="JO419" s="513" t="s">
        <v>121</v>
      </c>
      <c r="JP419" s="513" t="s">
        <v>123</v>
      </c>
      <c r="JQ419" s="514"/>
      <c r="JR419" s="514"/>
      <c r="JS419" s="514">
        <f t="shared" si="3088"/>
        <v>0</v>
      </c>
      <c r="JT419" s="515"/>
      <c r="JU419" s="514">
        <f t="shared" si="3089"/>
        <v>0</v>
      </c>
      <c r="JV419" s="516"/>
      <c r="JW419" s="517"/>
      <c r="JX419" s="517"/>
      <c r="JY419" s="514">
        <f t="shared" si="3090"/>
        <v>0</v>
      </c>
      <c r="JZ419" s="515">
        <v>0.294289866351475</v>
      </c>
      <c r="KA419" s="518">
        <f t="shared" si="3091"/>
        <v>0</v>
      </c>
      <c r="KB419" s="518">
        <f t="shared" si="3092"/>
        <v>0</v>
      </c>
      <c r="KC419" s="638"/>
      <c r="KD419" s="511">
        <v>2.0</v>
      </c>
      <c r="KE419" s="512" t="s">
        <v>124</v>
      </c>
      <c r="KF419" s="513" t="s">
        <v>121</v>
      </c>
      <c r="KG419" s="513" t="s">
        <v>123</v>
      </c>
      <c r="KH419" s="514"/>
      <c r="KI419" s="514"/>
      <c r="KJ419" s="514">
        <f t="shared" si="3093"/>
        <v>0</v>
      </c>
      <c r="KK419" s="515"/>
      <c r="KL419" s="514">
        <f t="shared" si="3094"/>
        <v>0</v>
      </c>
      <c r="KM419" s="516"/>
      <c r="KN419" s="517"/>
      <c r="KO419" s="517"/>
      <c r="KP419" s="514">
        <f t="shared" si="3095"/>
        <v>0</v>
      </c>
      <c r="KQ419" s="515">
        <v>0.294289866351475</v>
      </c>
      <c r="KR419" s="518">
        <f t="shared" si="3096"/>
        <v>0</v>
      </c>
      <c r="KS419" s="518">
        <f t="shared" si="3097"/>
        <v>0</v>
      </c>
      <c r="KT419" s="638"/>
      <c r="KU419" s="521"/>
    </row>
    <row r="420" ht="15.75" customHeight="1">
      <c r="A420" s="511">
        <v>3.0</v>
      </c>
      <c r="B420" s="512" t="s">
        <v>125</v>
      </c>
      <c r="C420" s="513" t="s">
        <v>121</v>
      </c>
      <c r="D420" s="513" t="s">
        <v>123</v>
      </c>
      <c r="E420" s="522"/>
      <c r="F420" s="514"/>
      <c r="G420" s="514">
        <f t="shared" si="3008"/>
        <v>0</v>
      </c>
      <c r="H420" s="515"/>
      <c r="I420" s="514">
        <f t="shared" si="3009"/>
        <v>0</v>
      </c>
      <c r="J420" s="516"/>
      <c r="K420" s="517"/>
      <c r="L420" s="517"/>
      <c r="M420" s="514">
        <f t="shared" si="3010"/>
        <v>0</v>
      </c>
      <c r="N420" s="515">
        <v>0.294289866351475</v>
      </c>
      <c r="O420" s="518">
        <f t="shared" si="3011"/>
        <v>0</v>
      </c>
      <c r="P420" s="518">
        <f t="shared" si="3012"/>
        <v>0</v>
      </c>
      <c r="Q420" s="638"/>
      <c r="R420" s="511">
        <v>3.0</v>
      </c>
      <c r="S420" s="512" t="s">
        <v>125</v>
      </c>
      <c r="T420" s="513" t="s">
        <v>121</v>
      </c>
      <c r="U420" s="513" t="s">
        <v>123</v>
      </c>
      <c r="V420" s="514"/>
      <c r="W420" s="514"/>
      <c r="X420" s="514">
        <f t="shared" si="3013"/>
        <v>0</v>
      </c>
      <c r="Y420" s="515"/>
      <c r="Z420" s="514">
        <f t="shared" si="3014"/>
        <v>0</v>
      </c>
      <c r="AA420" s="516"/>
      <c r="AB420" s="517"/>
      <c r="AC420" s="517"/>
      <c r="AD420" s="514">
        <f t="shared" si="3015"/>
        <v>0</v>
      </c>
      <c r="AE420" s="515">
        <v>0.294289866351475</v>
      </c>
      <c r="AF420" s="518">
        <f t="shared" si="3016"/>
        <v>0</v>
      </c>
      <c r="AG420" s="518">
        <f t="shared" si="3017"/>
        <v>0</v>
      </c>
      <c r="AH420" s="638"/>
      <c r="AI420" s="511">
        <v>3.0</v>
      </c>
      <c r="AJ420" s="512" t="s">
        <v>125</v>
      </c>
      <c r="AK420" s="513" t="s">
        <v>121</v>
      </c>
      <c r="AL420" s="513" t="s">
        <v>123</v>
      </c>
      <c r="AM420" s="514"/>
      <c r="AN420" s="514"/>
      <c r="AO420" s="514">
        <f t="shared" si="3018"/>
        <v>0</v>
      </c>
      <c r="AP420" s="515"/>
      <c r="AQ420" s="514">
        <f t="shared" si="3019"/>
        <v>0</v>
      </c>
      <c r="AR420" s="516"/>
      <c r="AS420" s="517"/>
      <c r="AT420" s="517"/>
      <c r="AU420" s="514">
        <f t="shared" si="3020"/>
        <v>0</v>
      </c>
      <c r="AV420" s="515">
        <v>0.294289866351475</v>
      </c>
      <c r="AW420" s="518">
        <f t="shared" si="3021"/>
        <v>0</v>
      </c>
      <c r="AX420" s="518">
        <f t="shared" si="3022"/>
        <v>0</v>
      </c>
      <c r="AY420" s="638"/>
      <c r="AZ420" s="511">
        <v>3.0</v>
      </c>
      <c r="BA420" s="512" t="s">
        <v>125</v>
      </c>
      <c r="BB420" s="513" t="s">
        <v>121</v>
      </c>
      <c r="BC420" s="513" t="s">
        <v>123</v>
      </c>
      <c r="BD420" s="514"/>
      <c r="BE420" s="514"/>
      <c r="BF420" s="514">
        <f t="shared" si="3023"/>
        <v>0</v>
      </c>
      <c r="BG420" s="515"/>
      <c r="BH420" s="514">
        <f t="shared" si="3024"/>
        <v>0</v>
      </c>
      <c r="BI420" s="516"/>
      <c r="BJ420" s="517"/>
      <c r="BK420" s="517"/>
      <c r="BL420" s="514">
        <f t="shared" si="3025"/>
        <v>0</v>
      </c>
      <c r="BM420" s="515">
        <v>0.294289866351475</v>
      </c>
      <c r="BN420" s="518">
        <f t="shared" si="3026"/>
        <v>0</v>
      </c>
      <c r="BO420" s="518">
        <f t="shared" si="3027"/>
        <v>0</v>
      </c>
      <c r="BP420" s="638"/>
      <c r="BQ420" s="511">
        <v>3.0</v>
      </c>
      <c r="BR420" s="512" t="s">
        <v>125</v>
      </c>
      <c r="BS420" s="513" t="s">
        <v>121</v>
      </c>
      <c r="BT420" s="513" t="s">
        <v>123</v>
      </c>
      <c r="BU420" s="514"/>
      <c r="BV420" s="514"/>
      <c r="BW420" s="514">
        <f t="shared" si="3028"/>
        <v>0</v>
      </c>
      <c r="BX420" s="515"/>
      <c r="BY420" s="514">
        <f t="shared" si="3029"/>
        <v>0</v>
      </c>
      <c r="BZ420" s="516"/>
      <c r="CA420" s="517"/>
      <c r="CB420" s="517"/>
      <c r="CC420" s="514">
        <f t="shared" si="3030"/>
        <v>0</v>
      </c>
      <c r="CD420" s="515">
        <v>0.294289866351475</v>
      </c>
      <c r="CE420" s="518">
        <f t="shared" si="3031"/>
        <v>0</v>
      </c>
      <c r="CF420" s="518">
        <f t="shared" si="3032"/>
        <v>0</v>
      </c>
      <c r="CG420" s="638"/>
      <c r="CH420" s="511">
        <v>3.0</v>
      </c>
      <c r="CI420" s="512" t="s">
        <v>125</v>
      </c>
      <c r="CJ420" s="513" t="s">
        <v>121</v>
      </c>
      <c r="CK420" s="513" t="s">
        <v>123</v>
      </c>
      <c r="CL420" s="514"/>
      <c r="CM420" s="514"/>
      <c r="CN420" s="514">
        <f t="shared" si="3033"/>
        <v>0</v>
      </c>
      <c r="CO420" s="515"/>
      <c r="CP420" s="514">
        <f t="shared" si="3034"/>
        <v>0</v>
      </c>
      <c r="CQ420" s="516"/>
      <c r="CR420" s="517"/>
      <c r="CS420" s="517"/>
      <c r="CT420" s="514">
        <f t="shared" si="3035"/>
        <v>0</v>
      </c>
      <c r="CU420" s="515">
        <v>0.294289866351475</v>
      </c>
      <c r="CV420" s="518">
        <f t="shared" si="3036"/>
        <v>0</v>
      </c>
      <c r="CW420" s="518">
        <f t="shared" si="3037"/>
        <v>0</v>
      </c>
      <c r="CX420" s="638"/>
      <c r="CY420" s="511">
        <v>3.0</v>
      </c>
      <c r="CZ420" s="512" t="s">
        <v>125</v>
      </c>
      <c r="DA420" s="513" t="s">
        <v>121</v>
      </c>
      <c r="DB420" s="513" t="s">
        <v>123</v>
      </c>
      <c r="DC420" s="514"/>
      <c r="DD420" s="514"/>
      <c r="DE420" s="514">
        <f t="shared" si="3038"/>
        <v>0</v>
      </c>
      <c r="DF420" s="515"/>
      <c r="DG420" s="514">
        <f t="shared" si="3039"/>
        <v>0</v>
      </c>
      <c r="DH420" s="516"/>
      <c r="DI420" s="517"/>
      <c r="DJ420" s="517"/>
      <c r="DK420" s="514">
        <f t="shared" si="3040"/>
        <v>0</v>
      </c>
      <c r="DL420" s="515">
        <v>0.294289866351475</v>
      </c>
      <c r="DM420" s="518">
        <f t="shared" si="3041"/>
        <v>0</v>
      </c>
      <c r="DN420" s="518">
        <f t="shared" si="3042"/>
        <v>0</v>
      </c>
      <c r="DO420" s="638"/>
      <c r="DP420" s="511">
        <v>3.0</v>
      </c>
      <c r="DQ420" s="512" t="s">
        <v>125</v>
      </c>
      <c r="DR420" s="513" t="s">
        <v>121</v>
      </c>
      <c r="DS420" s="513" t="s">
        <v>123</v>
      </c>
      <c r="DT420" s="514"/>
      <c r="DU420" s="514"/>
      <c r="DV420" s="514">
        <f t="shared" si="3043"/>
        <v>0</v>
      </c>
      <c r="DW420" s="515"/>
      <c r="DX420" s="514">
        <f t="shared" si="3044"/>
        <v>0</v>
      </c>
      <c r="DY420" s="516"/>
      <c r="DZ420" s="517"/>
      <c r="EA420" s="517"/>
      <c r="EB420" s="514">
        <f t="shared" si="3045"/>
        <v>0</v>
      </c>
      <c r="EC420" s="515">
        <v>0.294289866351475</v>
      </c>
      <c r="ED420" s="518">
        <f t="shared" si="3046"/>
        <v>0</v>
      </c>
      <c r="EE420" s="518">
        <f t="shared" si="3047"/>
        <v>0</v>
      </c>
      <c r="EF420" s="638"/>
      <c r="EG420" s="511">
        <v>3.0</v>
      </c>
      <c r="EH420" s="512" t="s">
        <v>125</v>
      </c>
      <c r="EI420" s="513" t="s">
        <v>121</v>
      </c>
      <c r="EJ420" s="513" t="s">
        <v>123</v>
      </c>
      <c r="EK420" s="514"/>
      <c r="EL420" s="514"/>
      <c r="EM420" s="514">
        <f t="shared" si="3048"/>
        <v>0</v>
      </c>
      <c r="EN420" s="515"/>
      <c r="EO420" s="514">
        <f t="shared" si="3049"/>
        <v>0</v>
      </c>
      <c r="EP420" s="516"/>
      <c r="EQ420" s="517"/>
      <c r="ER420" s="517"/>
      <c r="ES420" s="514">
        <f t="shared" si="3050"/>
        <v>0</v>
      </c>
      <c r="ET420" s="515">
        <v>0.294289866351475</v>
      </c>
      <c r="EU420" s="518">
        <f t="shared" si="3051"/>
        <v>0</v>
      </c>
      <c r="EV420" s="518">
        <f t="shared" si="3052"/>
        <v>0</v>
      </c>
      <c r="EW420" s="638"/>
      <c r="EX420" s="511">
        <v>3.0</v>
      </c>
      <c r="EY420" s="512" t="s">
        <v>125</v>
      </c>
      <c r="EZ420" s="513" t="s">
        <v>121</v>
      </c>
      <c r="FA420" s="513" t="s">
        <v>123</v>
      </c>
      <c r="FB420" s="514"/>
      <c r="FC420" s="514"/>
      <c r="FD420" s="514">
        <f t="shared" si="3053"/>
        <v>0</v>
      </c>
      <c r="FE420" s="515"/>
      <c r="FF420" s="514">
        <f t="shared" si="3054"/>
        <v>0</v>
      </c>
      <c r="FG420" s="516"/>
      <c r="FH420" s="517"/>
      <c r="FI420" s="517"/>
      <c r="FJ420" s="514">
        <f t="shared" si="3055"/>
        <v>0</v>
      </c>
      <c r="FK420" s="515">
        <v>0.294289866351475</v>
      </c>
      <c r="FL420" s="518">
        <f t="shared" si="3056"/>
        <v>0</v>
      </c>
      <c r="FM420" s="518">
        <f t="shared" si="3057"/>
        <v>0</v>
      </c>
      <c r="FN420" s="638"/>
      <c r="FO420" s="511">
        <v>3.0</v>
      </c>
      <c r="FP420" s="512" t="s">
        <v>125</v>
      </c>
      <c r="FQ420" s="513" t="s">
        <v>121</v>
      </c>
      <c r="FR420" s="513" t="s">
        <v>123</v>
      </c>
      <c r="FS420" s="514"/>
      <c r="FT420" s="514"/>
      <c r="FU420" s="514">
        <f t="shared" si="3058"/>
        <v>0</v>
      </c>
      <c r="FV420" s="515"/>
      <c r="FW420" s="514">
        <f t="shared" si="3059"/>
        <v>0</v>
      </c>
      <c r="FX420" s="516"/>
      <c r="FY420" s="517"/>
      <c r="FZ420" s="517"/>
      <c r="GA420" s="514">
        <f t="shared" si="3060"/>
        <v>0</v>
      </c>
      <c r="GB420" s="515">
        <v>0.294289866351475</v>
      </c>
      <c r="GC420" s="518">
        <f t="shared" si="3061"/>
        <v>0</v>
      </c>
      <c r="GD420" s="518">
        <f t="shared" si="3062"/>
        <v>0</v>
      </c>
      <c r="GE420" s="638"/>
      <c r="GF420" s="511">
        <v>3.0</v>
      </c>
      <c r="GG420" s="512" t="s">
        <v>125</v>
      </c>
      <c r="GH420" s="513" t="s">
        <v>121</v>
      </c>
      <c r="GI420" s="513" t="s">
        <v>123</v>
      </c>
      <c r="GJ420" s="514"/>
      <c r="GK420" s="514"/>
      <c r="GL420" s="514">
        <f t="shared" si="3063"/>
        <v>0</v>
      </c>
      <c r="GM420" s="515"/>
      <c r="GN420" s="514">
        <f t="shared" si="3064"/>
        <v>0</v>
      </c>
      <c r="GO420" s="516"/>
      <c r="GP420" s="517"/>
      <c r="GQ420" s="517"/>
      <c r="GR420" s="514">
        <f t="shared" si="3065"/>
        <v>0</v>
      </c>
      <c r="GS420" s="515">
        <v>0.294289866351475</v>
      </c>
      <c r="GT420" s="518">
        <f t="shared" si="3066"/>
        <v>0</v>
      </c>
      <c r="GU420" s="518">
        <f t="shared" si="3067"/>
        <v>0</v>
      </c>
      <c r="GV420" s="638"/>
      <c r="GW420" s="511">
        <v>3.0</v>
      </c>
      <c r="GX420" s="512" t="s">
        <v>125</v>
      </c>
      <c r="GY420" s="513" t="s">
        <v>121</v>
      </c>
      <c r="GZ420" s="513" t="s">
        <v>123</v>
      </c>
      <c r="HA420" s="514"/>
      <c r="HB420" s="514"/>
      <c r="HC420" s="514">
        <f t="shared" si="3068"/>
        <v>0</v>
      </c>
      <c r="HD420" s="515"/>
      <c r="HE420" s="514">
        <f t="shared" si="3069"/>
        <v>0</v>
      </c>
      <c r="HF420" s="516"/>
      <c r="HG420" s="517"/>
      <c r="HH420" s="517"/>
      <c r="HI420" s="514">
        <f t="shared" si="3070"/>
        <v>0</v>
      </c>
      <c r="HJ420" s="515">
        <v>0.294289866351475</v>
      </c>
      <c r="HK420" s="518">
        <f t="shared" si="3071"/>
        <v>0</v>
      </c>
      <c r="HL420" s="518">
        <f t="shared" si="3072"/>
        <v>0</v>
      </c>
      <c r="HM420" s="638"/>
      <c r="HN420" s="511">
        <v>3.0</v>
      </c>
      <c r="HO420" s="512" t="s">
        <v>125</v>
      </c>
      <c r="HP420" s="513" t="s">
        <v>121</v>
      </c>
      <c r="HQ420" s="513" t="s">
        <v>123</v>
      </c>
      <c r="HR420" s="514"/>
      <c r="HS420" s="514"/>
      <c r="HT420" s="514">
        <f t="shared" si="3073"/>
        <v>0</v>
      </c>
      <c r="HU420" s="515"/>
      <c r="HV420" s="514">
        <f t="shared" si="3074"/>
        <v>0</v>
      </c>
      <c r="HW420" s="516"/>
      <c r="HX420" s="517"/>
      <c r="HY420" s="517"/>
      <c r="HZ420" s="514">
        <f t="shared" si="3075"/>
        <v>0</v>
      </c>
      <c r="IA420" s="515">
        <v>0.294289866351475</v>
      </c>
      <c r="IB420" s="518">
        <f t="shared" si="3076"/>
        <v>0</v>
      </c>
      <c r="IC420" s="518">
        <f t="shared" si="3077"/>
        <v>0</v>
      </c>
      <c r="ID420" s="638"/>
      <c r="IE420" s="511">
        <v>3.0</v>
      </c>
      <c r="IF420" s="512" t="s">
        <v>125</v>
      </c>
      <c r="IG420" s="513" t="s">
        <v>121</v>
      </c>
      <c r="IH420" s="513" t="s">
        <v>123</v>
      </c>
      <c r="II420" s="514"/>
      <c r="IJ420" s="514"/>
      <c r="IK420" s="514">
        <f t="shared" si="3078"/>
        <v>0</v>
      </c>
      <c r="IL420" s="515"/>
      <c r="IM420" s="514">
        <f t="shared" si="3079"/>
        <v>0</v>
      </c>
      <c r="IN420" s="516"/>
      <c r="IO420" s="517"/>
      <c r="IP420" s="517"/>
      <c r="IQ420" s="514">
        <f t="shared" si="3080"/>
        <v>0</v>
      </c>
      <c r="IR420" s="515">
        <v>0.294289866351475</v>
      </c>
      <c r="IS420" s="518">
        <f t="shared" si="3081"/>
        <v>0</v>
      </c>
      <c r="IT420" s="518">
        <f t="shared" si="3082"/>
        <v>0</v>
      </c>
      <c r="IU420" s="638"/>
      <c r="IV420" s="511">
        <v>3.0</v>
      </c>
      <c r="IW420" s="512" t="s">
        <v>125</v>
      </c>
      <c r="IX420" s="513" t="s">
        <v>121</v>
      </c>
      <c r="IY420" s="513" t="s">
        <v>123</v>
      </c>
      <c r="IZ420" s="514"/>
      <c r="JA420" s="514"/>
      <c r="JB420" s="514">
        <f t="shared" si="3083"/>
        <v>0</v>
      </c>
      <c r="JC420" s="515"/>
      <c r="JD420" s="514">
        <f t="shared" si="3084"/>
        <v>0</v>
      </c>
      <c r="JE420" s="516"/>
      <c r="JF420" s="517"/>
      <c r="JG420" s="517"/>
      <c r="JH420" s="514">
        <f t="shared" si="3085"/>
        <v>0</v>
      </c>
      <c r="JI420" s="515">
        <v>0.294289866351475</v>
      </c>
      <c r="JJ420" s="518">
        <f t="shared" si="3086"/>
        <v>0</v>
      </c>
      <c r="JK420" s="518">
        <f t="shared" si="3087"/>
        <v>0</v>
      </c>
      <c r="JL420" s="638"/>
      <c r="JM420" s="511">
        <v>3.0</v>
      </c>
      <c r="JN420" s="512" t="s">
        <v>125</v>
      </c>
      <c r="JO420" s="513" t="s">
        <v>121</v>
      </c>
      <c r="JP420" s="513" t="s">
        <v>123</v>
      </c>
      <c r="JQ420" s="514"/>
      <c r="JR420" s="514"/>
      <c r="JS420" s="514">
        <f t="shared" si="3088"/>
        <v>0</v>
      </c>
      <c r="JT420" s="515"/>
      <c r="JU420" s="514">
        <f t="shared" si="3089"/>
        <v>0</v>
      </c>
      <c r="JV420" s="516"/>
      <c r="JW420" s="517"/>
      <c r="JX420" s="517"/>
      <c r="JY420" s="514">
        <f t="shared" si="3090"/>
        <v>0</v>
      </c>
      <c r="JZ420" s="515">
        <v>0.294289866351475</v>
      </c>
      <c r="KA420" s="518">
        <f t="shared" si="3091"/>
        <v>0</v>
      </c>
      <c r="KB420" s="518">
        <f t="shared" si="3092"/>
        <v>0</v>
      </c>
      <c r="KC420" s="638"/>
      <c r="KD420" s="511">
        <v>3.0</v>
      </c>
      <c r="KE420" s="512" t="s">
        <v>125</v>
      </c>
      <c r="KF420" s="513" t="s">
        <v>121</v>
      </c>
      <c r="KG420" s="513" t="s">
        <v>123</v>
      </c>
      <c r="KH420" s="514"/>
      <c r="KI420" s="514"/>
      <c r="KJ420" s="514">
        <f t="shared" si="3093"/>
        <v>0</v>
      </c>
      <c r="KK420" s="515"/>
      <c r="KL420" s="514">
        <f t="shared" si="3094"/>
        <v>0</v>
      </c>
      <c r="KM420" s="516"/>
      <c r="KN420" s="517"/>
      <c r="KO420" s="517"/>
      <c r="KP420" s="514">
        <f t="shared" si="3095"/>
        <v>0</v>
      </c>
      <c r="KQ420" s="515">
        <v>0.294289866351475</v>
      </c>
      <c r="KR420" s="518">
        <f t="shared" si="3096"/>
        <v>0</v>
      </c>
      <c r="KS420" s="518">
        <f t="shared" si="3097"/>
        <v>0</v>
      </c>
      <c r="KT420" s="638"/>
      <c r="KU420" s="521"/>
    </row>
    <row r="421" ht="15.75" customHeight="1">
      <c r="A421" s="511">
        <v>4.0</v>
      </c>
      <c r="B421" s="512" t="s">
        <v>126</v>
      </c>
      <c r="C421" s="513" t="s">
        <v>121</v>
      </c>
      <c r="D421" s="513" t="s">
        <v>123</v>
      </c>
      <c r="E421" s="514"/>
      <c r="F421" s="514"/>
      <c r="G421" s="514">
        <f t="shared" si="3008"/>
        <v>0</v>
      </c>
      <c r="H421" s="515"/>
      <c r="I421" s="514">
        <f t="shared" si="3009"/>
        <v>0</v>
      </c>
      <c r="J421" s="516"/>
      <c r="K421" s="517"/>
      <c r="L421" s="517"/>
      <c r="M421" s="514">
        <f t="shared" si="3010"/>
        <v>0</v>
      </c>
      <c r="N421" s="515">
        <v>0.294289866351475</v>
      </c>
      <c r="O421" s="518">
        <f t="shared" si="3011"/>
        <v>0</v>
      </c>
      <c r="P421" s="518">
        <f t="shared" si="3012"/>
        <v>0</v>
      </c>
      <c r="Q421" s="638"/>
      <c r="R421" s="511">
        <v>4.0</v>
      </c>
      <c r="S421" s="512" t="s">
        <v>126</v>
      </c>
      <c r="T421" s="513" t="s">
        <v>121</v>
      </c>
      <c r="U421" s="513" t="s">
        <v>123</v>
      </c>
      <c r="V421" s="514"/>
      <c r="W421" s="514"/>
      <c r="X421" s="514">
        <f t="shared" si="3013"/>
        <v>0</v>
      </c>
      <c r="Y421" s="515"/>
      <c r="Z421" s="514">
        <f t="shared" si="3014"/>
        <v>0</v>
      </c>
      <c r="AA421" s="516"/>
      <c r="AB421" s="517"/>
      <c r="AC421" s="517"/>
      <c r="AD421" s="514">
        <f t="shared" si="3015"/>
        <v>0</v>
      </c>
      <c r="AE421" s="515">
        <v>0.294289866351475</v>
      </c>
      <c r="AF421" s="518">
        <f t="shared" si="3016"/>
        <v>0</v>
      </c>
      <c r="AG421" s="518">
        <f t="shared" si="3017"/>
        <v>0</v>
      </c>
      <c r="AH421" s="638"/>
      <c r="AI421" s="511">
        <v>4.0</v>
      </c>
      <c r="AJ421" s="512" t="s">
        <v>126</v>
      </c>
      <c r="AK421" s="513" t="s">
        <v>121</v>
      </c>
      <c r="AL421" s="513" t="s">
        <v>123</v>
      </c>
      <c r="AM421" s="514"/>
      <c r="AN421" s="514"/>
      <c r="AO421" s="514">
        <f t="shared" si="3018"/>
        <v>0</v>
      </c>
      <c r="AP421" s="515"/>
      <c r="AQ421" s="514">
        <f t="shared" si="3019"/>
        <v>0</v>
      </c>
      <c r="AR421" s="516"/>
      <c r="AS421" s="517"/>
      <c r="AT421" s="517"/>
      <c r="AU421" s="514">
        <f t="shared" si="3020"/>
        <v>0</v>
      </c>
      <c r="AV421" s="515">
        <v>0.294289866351475</v>
      </c>
      <c r="AW421" s="518">
        <f t="shared" si="3021"/>
        <v>0</v>
      </c>
      <c r="AX421" s="518">
        <f t="shared" si="3022"/>
        <v>0</v>
      </c>
      <c r="AY421" s="638"/>
      <c r="AZ421" s="511">
        <v>4.0</v>
      </c>
      <c r="BA421" s="512" t="s">
        <v>126</v>
      </c>
      <c r="BB421" s="513" t="s">
        <v>121</v>
      </c>
      <c r="BC421" s="513" t="s">
        <v>123</v>
      </c>
      <c r="BD421" s="514"/>
      <c r="BE421" s="514"/>
      <c r="BF421" s="514">
        <f t="shared" si="3023"/>
        <v>0</v>
      </c>
      <c r="BG421" s="515"/>
      <c r="BH421" s="514">
        <f t="shared" si="3024"/>
        <v>0</v>
      </c>
      <c r="BI421" s="516"/>
      <c r="BJ421" s="517"/>
      <c r="BK421" s="517"/>
      <c r="BL421" s="514">
        <f t="shared" si="3025"/>
        <v>0</v>
      </c>
      <c r="BM421" s="515">
        <v>0.294289866351475</v>
      </c>
      <c r="BN421" s="518">
        <f t="shared" si="3026"/>
        <v>0</v>
      </c>
      <c r="BO421" s="518">
        <f t="shared" si="3027"/>
        <v>0</v>
      </c>
      <c r="BP421" s="638"/>
      <c r="BQ421" s="511">
        <v>4.0</v>
      </c>
      <c r="BR421" s="512" t="s">
        <v>126</v>
      </c>
      <c r="BS421" s="513" t="s">
        <v>121</v>
      </c>
      <c r="BT421" s="513" t="s">
        <v>123</v>
      </c>
      <c r="BU421" s="514"/>
      <c r="BV421" s="514"/>
      <c r="BW421" s="514">
        <f t="shared" si="3028"/>
        <v>0</v>
      </c>
      <c r="BX421" s="515"/>
      <c r="BY421" s="514">
        <f t="shared" si="3029"/>
        <v>0</v>
      </c>
      <c r="BZ421" s="516"/>
      <c r="CA421" s="517"/>
      <c r="CB421" s="517"/>
      <c r="CC421" s="514">
        <f t="shared" si="3030"/>
        <v>0</v>
      </c>
      <c r="CD421" s="515">
        <v>0.294289866351475</v>
      </c>
      <c r="CE421" s="518">
        <f t="shared" si="3031"/>
        <v>0</v>
      </c>
      <c r="CF421" s="518">
        <f t="shared" si="3032"/>
        <v>0</v>
      </c>
      <c r="CG421" s="638"/>
      <c r="CH421" s="511">
        <v>4.0</v>
      </c>
      <c r="CI421" s="512" t="s">
        <v>126</v>
      </c>
      <c r="CJ421" s="513" t="s">
        <v>121</v>
      </c>
      <c r="CK421" s="513" t="s">
        <v>123</v>
      </c>
      <c r="CL421" s="514"/>
      <c r="CM421" s="514"/>
      <c r="CN421" s="514">
        <f t="shared" si="3033"/>
        <v>0</v>
      </c>
      <c r="CO421" s="515"/>
      <c r="CP421" s="514">
        <f t="shared" si="3034"/>
        <v>0</v>
      </c>
      <c r="CQ421" s="516"/>
      <c r="CR421" s="517"/>
      <c r="CS421" s="517"/>
      <c r="CT421" s="514">
        <f t="shared" si="3035"/>
        <v>0</v>
      </c>
      <c r="CU421" s="515">
        <v>0.294289866351475</v>
      </c>
      <c r="CV421" s="518">
        <f t="shared" si="3036"/>
        <v>0</v>
      </c>
      <c r="CW421" s="518">
        <f t="shared" si="3037"/>
        <v>0</v>
      </c>
      <c r="CX421" s="638"/>
      <c r="CY421" s="511">
        <v>4.0</v>
      </c>
      <c r="CZ421" s="512" t="s">
        <v>126</v>
      </c>
      <c r="DA421" s="513" t="s">
        <v>121</v>
      </c>
      <c r="DB421" s="513" t="s">
        <v>123</v>
      </c>
      <c r="DC421" s="514"/>
      <c r="DD421" s="514"/>
      <c r="DE421" s="514">
        <f t="shared" si="3038"/>
        <v>0</v>
      </c>
      <c r="DF421" s="515"/>
      <c r="DG421" s="514">
        <f t="shared" si="3039"/>
        <v>0</v>
      </c>
      <c r="DH421" s="516"/>
      <c r="DI421" s="517"/>
      <c r="DJ421" s="517"/>
      <c r="DK421" s="514">
        <f t="shared" si="3040"/>
        <v>0</v>
      </c>
      <c r="DL421" s="515">
        <v>0.294289866351475</v>
      </c>
      <c r="DM421" s="518">
        <f t="shared" si="3041"/>
        <v>0</v>
      </c>
      <c r="DN421" s="518">
        <f t="shared" si="3042"/>
        <v>0</v>
      </c>
      <c r="DO421" s="638"/>
      <c r="DP421" s="511">
        <v>4.0</v>
      </c>
      <c r="DQ421" s="512" t="s">
        <v>126</v>
      </c>
      <c r="DR421" s="513" t="s">
        <v>121</v>
      </c>
      <c r="DS421" s="513" t="s">
        <v>123</v>
      </c>
      <c r="DT421" s="514"/>
      <c r="DU421" s="514"/>
      <c r="DV421" s="514">
        <f t="shared" si="3043"/>
        <v>0</v>
      </c>
      <c r="DW421" s="515"/>
      <c r="DX421" s="514">
        <f t="shared" si="3044"/>
        <v>0</v>
      </c>
      <c r="DY421" s="516"/>
      <c r="DZ421" s="517"/>
      <c r="EA421" s="517"/>
      <c r="EB421" s="514">
        <f t="shared" si="3045"/>
        <v>0</v>
      </c>
      <c r="EC421" s="515">
        <v>0.294289866351475</v>
      </c>
      <c r="ED421" s="518">
        <f t="shared" si="3046"/>
        <v>0</v>
      </c>
      <c r="EE421" s="518">
        <f t="shared" si="3047"/>
        <v>0</v>
      </c>
      <c r="EF421" s="638"/>
      <c r="EG421" s="511">
        <v>4.0</v>
      </c>
      <c r="EH421" s="512" t="s">
        <v>126</v>
      </c>
      <c r="EI421" s="513" t="s">
        <v>121</v>
      </c>
      <c r="EJ421" s="513" t="s">
        <v>123</v>
      </c>
      <c r="EK421" s="514"/>
      <c r="EL421" s="514"/>
      <c r="EM421" s="514">
        <f t="shared" si="3048"/>
        <v>0</v>
      </c>
      <c r="EN421" s="515"/>
      <c r="EO421" s="514">
        <f t="shared" si="3049"/>
        <v>0</v>
      </c>
      <c r="EP421" s="516"/>
      <c r="EQ421" s="517"/>
      <c r="ER421" s="517"/>
      <c r="ES421" s="514">
        <f t="shared" si="3050"/>
        <v>0</v>
      </c>
      <c r="ET421" s="515">
        <v>0.294289866351475</v>
      </c>
      <c r="EU421" s="518">
        <f t="shared" si="3051"/>
        <v>0</v>
      </c>
      <c r="EV421" s="518">
        <f t="shared" si="3052"/>
        <v>0</v>
      </c>
      <c r="EW421" s="638"/>
      <c r="EX421" s="511">
        <v>4.0</v>
      </c>
      <c r="EY421" s="512" t="s">
        <v>126</v>
      </c>
      <c r="EZ421" s="513" t="s">
        <v>121</v>
      </c>
      <c r="FA421" s="513" t="s">
        <v>123</v>
      </c>
      <c r="FB421" s="514"/>
      <c r="FC421" s="514"/>
      <c r="FD421" s="514">
        <f t="shared" si="3053"/>
        <v>0</v>
      </c>
      <c r="FE421" s="515"/>
      <c r="FF421" s="514">
        <f t="shared" si="3054"/>
        <v>0</v>
      </c>
      <c r="FG421" s="516"/>
      <c r="FH421" s="517"/>
      <c r="FI421" s="517"/>
      <c r="FJ421" s="514">
        <f t="shared" si="3055"/>
        <v>0</v>
      </c>
      <c r="FK421" s="515">
        <v>0.294289866351475</v>
      </c>
      <c r="FL421" s="518">
        <f t="shared" si="3056"/>
        <v>0</v>
      </c>
      <c r="FM421" s="518">
        <f t="shared" si="3057"/>
        <v>0</v>
      </c>
      <c r="FN421" s="638"/>
      <c r="FO421" s="511">
        <v>4.0</v>
      </c>
      <c r="FP421" s="512" t="s">
        <v>126</v>
      </c>
      <c r="FQ421" s="513" t="s">
        <v>121</v>
      </c>
      <c r="FR421" s="513" t="s">
        <v>123</v>
      </c>
      <c r="FS421" s="514"/>
      <c r="FT421" s="514"/>
      <c r="FU421" s="514">
        <f t="shared" si="3058"/>
        <v>0</v>
      </c>
      <c r="FV421" s="515"/>
      <c r="FW421" s="514">
        <f t="shared" si="3059"/>
        <v>0</v>
      </c>
      <c r="FX421" s="516"/>
      <c r="FY421" s="517"/>
      <c r="FZ421" s="517"/>
      <c r="GA421" s="514">
        <f t="shared" si="3060"/>
        <v>0</v>
      </c>
      <c r="GB421" s="515">
        <v>0.294289866351475</v>
      </c>
      <c r="GC421" s="518">
        <f t="shared" si="3061"/>
        <v>0</v>
      </c>
      <c r="GD421" s="518">
        <f t="shared" si="3062"/>
        <v>0</v>
      </c>
      <c r="GE421" s="638"/>
      <c r="GF421" s="511">
        <v>4.0</v>
      </c>
      <c r="GG421" s="512" t="s">
        <v>126</v>
      </c>
      <c r="GH421" s="513" t="s">
        <v>121</v>
      </c>
      <c r="GI421" s="513" t="s">
        <v>123</v>
      </c>
      <c r="GJ421" s="514"/>
      <c r="GK421" s="514"/>
      <c r="GL421" s="514">
        <f t="shared" si="3063"/>
        <v>0</v>
      </c>
      <c r="GM421" s="515"/>
      <c r="GN421" s="514">
        <f t="shared" si="3064"/>
        <v>0</v>
      </c>
      <c r="GO421" s="516"/>
      <c r="GP421" s="517"/>
      <c r="GQ421" s="517"/>
      <c r="GR421" s="514">
        <f t="shared" si="3065"/>
        <v>0</v>
      </c>
      <c r="GS421" s="515">
        <v>0.294289866351475</v>
      </c>
      <c r="GT421" s="518">
        <f t="shared" si="3066"/>
        <v>0</v>
      </c>
      <c r="GU421" s="518">
        <f t="shared" si="3067"/>
        <v>0</v>
      </c>
      <c r="GV421" s="638"/>
      <c r="GW421" s="511">
        <v>4.0</v>
      </c>
      <c r="GX421" s="512" t="s">
        <v>126</v>
      </c>
      <c r="GY421" s="513" t="s">
        <v>121</v>
      </c>
      <c r="GZ421" s="513" t="s">
        <v>123</v>
      </c>
      <c r="HA421" s="514"/>
      <c r="HB421" s="514"/>
      <c r="HC421" s="514">
        <f t="shared" si="3068"/>
        <v>0</v>
      </c>
      <c r="HD421" s="515"/>
      <c r="HE421" s="514">
        <f t="shared" si="3069"/>
        <v>0</v>
      </c>
      <c r="HF421" s="516"/>
      <c r="HG421" s="517"/>
      <c r="HH421" s="517"/>
      <c r="HI421" s="514">
        <f t="shared" si="3070"/>
        <v>0</v>
      </c>
      <c r="HJ421" s="515">
        <v>0.294289866351475</v>
      </c>
      <c r="HK421" s="518">
        <f t="shared" si="3071"/>
        <v>0</v>
      </c>
      <c r="HL421" s="518">
        <f t="shared" si="3072"/>
        <v>0</v>
      </c>
      <c r="HM421" s="638"/>
      <c r="HN421" s="511">
        <v>4.0</v>
      </c>
      <c r="HO421" s="512" t="s">
        <v>126</v>
      </c>
      <c r="HP421" s="513" t="s">
        <v>121</v>
      </c>
      <c r="HQ421" s="513" t="s">
        <v>123</v>
      </c>
      <c r="HR421" s="514"/>
      <c r="HS421" s="514"/>
      <c r="HT421" s="514">
        <f t="shared" si="3073"/>
        <v>0</v>
      </c>
      <c r="HU421" s="515"/>
      <c r="HV421" s="514">
        <f t="shared" si="3074"/>
        <v>0</v>
      </c>
      <c r="HW421" s="516"/>
      <c r="HX421" s="517"/>
      <c r="HY421" s="517"/>
      <c r="HZ421" s="514">
        <f t="shared" si="3075"/>
        <v>0</v>
      </c>
      <c r="IA421" s="515">
        <v>0.294289866351475</v>
      </c>
      <c r="IB421" s="518">
        <f t="shared" si="3076"/>
        <v>0</v>
      </c>
      <c r="IC421" s="518">
        <f t="shared" si="3077"/>
        <v>0</v>
      </c>
      <c r="ID421" s="638"/>
      <c r="IE421" s="511">
        <v>4.0</v>
      </c>
      <c r="IF421" s="512" t="s">
        <v>126</v>
      </c>
      <c r="IG421" s="513" t="s">
        <v>121</v>
      </c>
      <c r="IH421" s="513" t="s">
        <v>123</v>
      </c>
      <c r="II421" s="514"/>
      <c r="IJ421" s="514"/>
      <c r="IK421" s="514">
        <f t="shared" si="3078"/>
        <v>0</v>
      </c>
      <c r="IL421" s="515"/>
      <c r="IM421" s="514">
        <f t="shared" si="3079"/>
        <v>0</v>
      </c>
      <c r="IN421" s="516"/>
      <c r="IO421" s="517"/>
      <c r="IP421" s="517"/>
      <c r="IQ421" s="514">
        <f t="shared" si="3080"/>
        <v>0</v>
      </c>
      <c r="IR421" s="515">
        <v>0.294289866351475</v>
      </c>
      <c r="IS421" s="518">
        <f t="shared" si="3081"/>
        <v>0</v>
      </c>
      <c r="IT421" s="518">
        <f t="shared" si="3082"/>
        <v>0</v>
      </c>
      <c r="IU421" s="638"/>
      <c r="IV421" s="511">
        <v>4.0</v>
      </c>
      <c r="IW421" s="512" t="s">
        <v>126</v>
      </c>
      <c r="IX421" s="513" t="s">
        <v>121</v>
      </c>
      <c r="IY421" s="513" t="s">
        <v>123</v>
      </c>
      <c r="IZ421" s="514"/>
      <c r="JA421" s="514"/>
      <c r="JB421" s="514">
        <f t="shared" si="3083"/>
        <v>0</v>
      </c>
      <c r="JC421" s="515"/>
      <c r="JD421" s="514">
        <f t="shared" si="3084"/>
        <v>0</v>
      </c>
      <c r="JE421" s="516"/>
      <c r="JF421" s="517"/>
      <c r="JG421" s="517"/>
      <c r="JH421" s="514">
        <f t="shared" si="3085"/>
        <v>0</v>
      </c>
      <c r="JI421" s="515">
        <v>0.294289866351475</v>
      </c>
      <c r="JJ421" s="518">
        <f t="shared" si="3086"/>
        <v>0</v>
      </c>
      <c r="JK421" s="518">
        <f t="shared" si="3087"/>
        <v>0</v>
      </c>
      <c r="JL421" s="638"/>
      <c r="JM421" s="511">
        <v>4.0</v>
      </c>
      <c r="JN421" s="512" t="s">
        <v>126</v>
      </c>
      <c r="JO421" s="513" t="s">
        <v>121</v>
      </c>
      <c r="JP421" s="513" t="s">
        <v>123</v>
      </c>
      <c r="JQ421" s="514"/>
      <c r="JR421" s="514"/>
      <c r="JS421" s="514">
        <f t="shared" si="3088"/>
        <v>0</v>
      </c>
      <c r="JT421" s="515"/>
      <c r="JU421" s="514">
        <f t="shared" si="3089"/>
        <v>0</v>
      </c>
      <c r="JV421" s="516"/>
      <c r="JW421" s="517"/>
      <c r="JX421" s="517"/>
      <c r="JY421" s="514">
        <f t="shared" si="3090"/>
        <v>0</v>
      </c>
      <c r="JZ421" s="515">
        <v>0.294289866351475</v>
      </c>
      <c r="KA421" s="518">
        <f t="shared" si="3091"/>
        <v>0</v>
      </c>
      <c r="KB421" s="518">
        <f t="shared" si="3092"/>
        <v>0</v>
      </c>
      <c r="KC421" s="638"/>
      <c r="KD421" s="511">
        <v>4.0</v>
      </c>
      <c r="KE421" s="512" t="s">
        <v>126</v>
      </c>
      <c r="KF421" s="513" t="s">
        <v>121</v>
      </c>
      <c r="KG421" s="513" t="s">
        <v>123</v>
      </c>
      <c r="KH421" s="514"/>
      <c r="KI421" s="514"/>
      <c r="KJ421" s="514">
        <f t="shared" si="3093"/>
        <v>0</v>
      </c>
      <c r="KK421" s="515"/>
      <c r="KL421" s="514">
        <f t="shared" si="3094"/>
        <v>0</v>
      </c>
      <c r="KM421" s="516"/>
      <c r="KN421" s="517"/>
      <c r="KO421" s="517"/>
      <c r="KP421" s="514">
        <f t="shared" si="3095"/>
        <v>0</v>
      </c>
      <c r="KQ421" s="515">
        <v>0.294289866351475</v>
      </c>
      <c r="KR421" s="518">
        <f t="shared" si="3096"/>
        <v>0</v>
      </c>
      <c r="KS421" s="518">
        <f t="shared" si="3097"/>
        <v>0</v>
      </c>
      <c r="KT421" s="638"/>
      <c r="KU421" s="521"/>
    </row>
    <row r="422" ht="15.75" customHeight="1">
      <c r="A422" s="511">
        <v>5.0</v>
      </c>
      <c r="B422" s="512" t="s">
        <v>127</v>
      </c>
      <c r="C422" s="513" t="s">
        <v>121</v>
      </c>
      <c r="D422" s="513" t="s">
        <v>123</v>
      </c>
      <c r="E422" s="514"/>
      <c r="F422" s="514"/>
      <c r="G422" s="514">
        <f t="shared" si="3008"/>
        <v>0</v>
      </c>
      <c r="H422" s="515"/>
      <c r="I422" s="514">
        <f t="shared" si="3009"/>
        <v>0</v>
      </c>
      <c r="J422" s="516"/>
      <c r="K422" s="517"/>
      <c r="L422" s="517"/>
      <c r="M422" s="514">
        <f t="shared" si="3010"/>
        <v>0</v>
      </c>
      <c r="N422" s="515">
        <v>0.294289866351475</v>
      </c>
      <c r="O422" s="518">
        <f t="shared" si="3011"/>
        <v>0</v>
      </c>
      <c r="P422" s="518">
        <f t="shared" si="3012"/>
        <v>0</v>
      </c>
      <c r="Q422" s="638"/>
      <c r="R422" s="511">
        <v>5.0</v>
      </c>
      <c r="S422" s="512" t="s">
        <v>127</v>
      </c>
      <c r="T422" s="513" t="s">
        <v>121</v>
      </c>
      <c r="U422" s="513" t="s">
        <v>123</v>
      </c>
      <c r="V422" s="514"/>
      <c r="W422" s="514"/>
      <c r="X422" s="514">
        <f t="shared" si="3013"/>
        <v>0</v>
      </c>
      <c r="Y422" s="515"/>
      <c r="Z422" s="514">
        <f t="shared" si="3014"/>
        <v>0</v>
      </c>
      <c r="AA422" s="516"/>
      <c r="AB422" s="517"/>
      <c r="AC422" s="517"/>
      <c r="AD422" s="514">
        <f t="shared" si="3015"/>
        <v>0</v>
      </c>
      <c r="AE422" s="515">
        <v>0.294289866351475</v>
      </c>
      <c r="AF422" s="518">
        <f t="shared" si="3016"/>
        <v>0</v>
      </c>
      <c r="AG422" s="518">
        <f t="shared" si="3017"/>
        <v>0</v>
      </c>
      <c r="AH422" s="638"/>
      <c r="AI422" s="511">
        <v>5.0</v>
      </c>
      <c r="AJ422" s="512" t="s">
        <v>127</v>
      </c>
      <c r="AK422" s="513" t="s">
        <v>121</v>
      </c>
      <c r="AL422" s="513" t="s">
        <v>123</v>
      </c>
      <c r="AM422" s="514"/>
      <c r="AN422" s="514"/>
      <c r="AO422" s="514">
        <f t="shared" si="3018"/>
        <v>0</v>
      </c>
      <c r="AP422" s="515"/>
      <c r="AQ422" s="514">
        <f t="shared" si="3019"/>
        <v>0</v>
      </c>
      <c r="AR422" s="516"/>
      <c r="AS422" s="517"/>
      <c r="AT422" s="517"/>
      <c r="AU422" s="514">
        <f t="shared" si="3020"/>
        <v>0</v>
      </c>
      <c r="AV422" s="515">
        <v>0.294289866351475</v>
      </c>
      <c r="AW422" s="518">
        <f t="shared" si="3021"/>
        <v>0</v>
      </c>
      <c r="AX422" s="518">
        <f t="shared" si="3022"/>
        <v>0</v>
      </c>
      <c r="AY422" s="638"/>
      <c r="AZ422" s="511">
        <v>5.0</v>
      </c>
      <c r="BA422" s="512" t="s">
        <v>127</v>
      </c>
      <c r="BB422" s="513" t="s">
        <v>121</v>
      </c>
      <c r="BC422" s="513" t="s">
        <v>123</v>
      </c>
      <c r="BD422" s="514"/>
      <c r="BE422" s="514"/>
      <c r="BF422" s="514">
        <f t="shared" si="3023"/>
        <v>0</v>
      </c>
      <c r="BG422" s="515"/>
      <c r="BH422" s="514">
        <f t="shared" si="3024"/>
        <v>0</v>
      </c>
      <c r="BI422" s="516"/>
      <c r="BJ422" s="517"/>
      <c r="BK422" s="517"/>
      <c r="BL422" s="514">
        <f t="shared" si="3025"/>
        <v>0</v>
      </c>
      <c r="BM422" s="515">
        <v>0.294289866351475</v>
      </c>
      <c r="BN422" s="518">
        <f t="shared" si="3026"/>
        <v>0</v>
      </c>
      <c r="BO422" s="518">
        <f t="shared" si="3027"/>
        <v>0</v>
      </c>
      <c r="BP422" s="638"/>
      <c r="BQ422" s="511">
        <v>5.0</v>
      </c>
      <c r="BR422" s="512" t="s">
        <v>127</v>
      </c>
      <c r="BS422" s="513" t="s">
        <v>121</v>
      </c>
      <c r="BT422" s="513" t="s">
        <v>123</v>
      </c>
      <c r="BU422" s="514"/>
      <c r="BV422" s="514"/>
      <c r="BW422" s="514">
        <f t="shared" si="3028"/>
        <v>0</v>
      </c>
      <c r="BX422" s="515"/>
      <c r="BY422" s="514">
        <f t="shared" si="3029"/>
        <v>0</v>
      </c>
      <c r="BZ422" s="516"/>
      <c r="CA422" s="517"/>
      <c r="CB422" s="517"/>
      <c r="CC422" s="514">
        <f t="shared" si="3030"/>
        <v>0</v>
      </c>
      <c r="CD422" s="515">
        <v>0.294289866351475</v>
      </c>
      <c r="CE422" s="518">
        <f t="shared" si="3031"/>
        <v>0</v>
      </c>
      <c r="CF422" s="518">
        <f t="shared" si="3032"/>
        <v>0</v>
      </c>
      <c r="CG422" s="638"/>
      <c r="CH422" s="511">
        <v>5.0</v>
      </c>
      <c r="CI422" s="512" t="s">
        <v>127</v>
      </c>
      <c r="CJ422" s="513" t="s">
        <v>121</v>
      </c>
      <c r="CK422" s="513" t="s">
        <v>123</v>
      </c>
      <c r="CL422" s="514"/>
      <c r="CM422" s="514"/>
      <c r="CN422" s="514">
        <f t="shared" si="3033"/>
        <v>0</v>
      </c>
      <c r="CO422" s="515"/>
      <c r="CP422" s="514">
        <f t="shared" si="3034"/>
        <v>0</v>
      </c>
      <c r="CQ422" s="516"/>
      <c r="CR422" s="517"/>
      <c r="CS422" s="517"/>
      <c r="CT422" s="514">
        <f t="shared" si="3035"/>
        <v>0</v>
      </c>
      <c r="CU422" s="515">
        <v>0.294289866351475</v>
      </c>
      <c r="CV422" s="518">
        <f t="shared" si="3036"/>
        <v>0</v>
      </c>
      <c r="CW422" s="518">
        <f t="shared" si="3037"/>
        <v>0</v>
      </c>
      <c r="CX422" s="638"/>
      <c r="CY422" s="511">
        <v>5.0</v>
      </c>
      <c r="CZ422" s="512" t="s">
        <v>127</v>
      </c>
      <c r="DA422" s="513" t="s">
        <v>121</v>
      </c>
      <c r="DB422" s="513" t="s">
        <v>123</v>
      </c>
      <c r="DC422" s="514"/>
      <c r="DD422" s="514"/>
      <c r="DE422" s="514">
        <f t="shared" si="3038"/>
        <v>0</v>
      </c>
      <c r="DF422" s="515"/>
      <c r="DG422" s="514">
        <f t="shared" si="3039"/>
        <v>0</v>
      </c>
      <c r="DH422" s="516"/>
      <c r="DI422" s="517"/>
      <c r="DJ422" s="517"/>
      <c r="DK422" s="514">
        <f t="shared" si="3040"/>
        <v>0</v>
      </c>
      <c r="DL422" s="515">
        <v>0.294289866351475</v>
      </c>
      <c r="DM422" s="518">
        <f t="shared" si="3041"/>
        <v>0</v>
      </c>
      <c r="DN422" s="518">
        <f t="shared" si="3042"/>
        <v>0</v>
      </c>
      <c r="DO422" s="638"/>
      <c r="DP422" s="511">
        <v>5.0</v>
      </c>
      <c r="DQ422" s="512" t="s">
        <v>127</v>
      </c>
      <c r="DR422" s="513" t="s">
        <v>121</v>
      </c>
      <c r="DS422" s="513" t="s">
        <v>123</v>
      </c>
      <c r="DT422" s="514"/>
      <c r="DU422" s="514"/>
      <c r="DV422" s="514">
        <f t="shared" si="3043"/>
        <v>0</v>
      </c>
      <c r="DW422" s="515"/>
      <c r="DX422" s="514">
        <f t="shared" si="3044"/>
        <v>0</v>
      </c>
      <c r="DY422" s="516"/>
      <c r="DZ422" s="517"/>
      <c r="EA422" s="517"/>
      <c r="EB422" s="514">
        <f t="shared" si="3045"/>
        <v>0</v>
      </c>
      <c r="EC422" s="515">
        <v>0.294289866351475</v>
      </c>
      <c r="ED422" s="518">
        <f t="shared" si="3046"/>
        <v>0</v>
      </c>
      <c r="EE422" s="518">
        <f t="shared" si="3047"/>
        <v>0</v>
      </c>
      <c r="EF422" s="638"/>
      <c r="EG422" s="511">
        <v>5.0</v>
      </c>
      <c r="EH422" s="512" t="s">
        <v>127</v>
      </c>
      <c r="EI422" s="513" t="s">
        <v>121</v>
      </c>
      <c r="EJ422" s="513" t="s">
        <v>123</v>
      </c>
      <c r="EK422" s="514"/>
      <c r="EL422" s="514"/>
      <c r="EM422" s="514">
        <f t="shared" si="3048"/>
        <v>0</v>
      </c>
      <c r="EN422" s="515"/>
      <c r="EO422" s="514">
        <f t="shared" si="3049"/>
        <v>0</v>
      </c>
      <c r="EP422" s="516"/>
      <c r="EQ422" s="517"/>
      <c r="ER422" s="517"/>
      <c r="ES422" s="514">
        <f t="shared" si="3050"/>
        <v>0</v>
      </c>
      <c r="ET422" s="515">
        <v>0.294289866351475</v>
      </c>
      <c r="EU422" s="518">
        <f t="shared" si="3051"/>
        <v>0</v>
      </c>
      <c r="EV422" s="518">
        <f t="shared" si="3052"/>
        <v>0</v>
      </c>
      <c r="EW422" s="638"/>
      <c r="EX422" s="511">
        <v>5.0</v>
      </c>
      <c r="EY422" s="512" t="s">
        <v>127</v>
      </c>
      <c r="EZ422" s="513" t="s">
        <v>121</v>
      </c>
      <c r="FA422" s="513" t="s">
        <v>123</v>
      </c>
      <c r="FB422" s="514"/>
      <c r="FC422" s="514"/>
      <c r="FD422" s="514">
        <f t="shared" si="3053"/>
        <v>0</v>
      </c>
      <c r="FE422" s="515"/>
      <c r="FF422" s="514">
        <f t="shared" si="3054"/>
        <v>0</v>
      </c>
      <c r="FG422" s="516"/>
      <c r="FH422" s="517"/>
      <c r="FI422" s="517"/>
      <c r="FJ422" s="514">
        <f t="shared" si="3055"/>
        <v>0</v>
      </c>
      <c r="FK422" s="515">
        <v>0.294289866351475</v>
      </c>
      <c r="FL422" s="518">
        <f t="shared" si="3056"/>
        <v>0</v>
      </c>
      <c r="FM422" s="518">
        <f t="shared" si="3057"/>
        <v>0</v>
      </c>
      <c r="FN422" s="638"/>
      <c r="FO422" s="511">
        <v>5.0</v>
      </c>
      <c r="FP422" s="512" t="s">
        <v>127</v>
      </c>
      <c r="FQ422" s="513" t="s">
        <v>121</v>
      </c>
      <c r="FR422" s="513" t="s">
        <v>123</v>
      </c>
      <c r="FS422" s="514"/>
      <c r="FT422" s="514"/>
      <c r="FU422" s="514">
        <f t="shared" si="3058"/>
        <v>0</v>
      </c>
      <c r="FV422" s="515"/>
      <c r="FW422" s="514">
        <f t="shared" si="3059"/>
        <v>0</v>
      </c>
      <c r="FX422" s="516"/>
      <c r="FY422" s="517"/>
      <c r="FZ422" s="517"/>
      <c r="GA422" s="514">
        <f t="shared" si="3060"/>
        <v>0</v>
      </c>
      <c r="GB422" s="515">
        <v>0.294289866351475</v>
      </c>
      <c r="GC422" s="518">
        <f t="shared" si="3061"/>
        <v>0</v>
      </c>
      <c r="GD422" s="518">
        <f t="shared" si="3062"/>
        <v>0</v>
      </c>
      <c r="GE422" s="638"/>
      <c r="GF422" s="511">
        <v>5.0</v>
      </c>
      <c r="GG422" s="512" t="s">
        <v>127</v>
      </c>
      <c r="GH422" s="513" t="s">
        <v>121</v>
      </c>
      <c r="GI422" s="513" t="s">
        <v>123</v>
      </c>
      <c r="GJ422" s="514"/>
      <c r="GK422" s="514"/>
      <c r="GL422" s="514">
        <f t="shared" si="3063"/>
        <v>0</v>
      </c>
      <c r="GM422" s="515"/>
      <c r="GN422" s="514">
        <f t="shared" si="3064"/>
        <v>0</v>
      </c>
      <c r="GO422" s="516"/>
      <c r="GP422" s="517"/>
      <c r="GQ422" s="517"/>
      <c r="GR422" s="514">
        <f t="shared" si="3065"/>
        <v>0</v>
      </c>
      <c r="GS422" s="515">
        <v>0.294289866351475</v>
      </c>
      <c r="GT422" s="518">
        <f t="shared" si="3066"/>
        <v>0</v>
      </c>
      <c r="GU422" s="518">
        <f t="shared" si="3067"/>
        <v>0</v>
      </c>
      <c r="GV422" s="638"/>
      <c r="GW422" s="511">
        <v>5.0</v>
      </c>
      <c r="GX422" s="512" t="s">
        <v>127</v>
      </c>
      <c r="GY422" s="513" t="s">
        <v>121</v>
      </c>
      <c r="GZ422" s="513" t="s">
        <v>123</v>
      </c>
      <c r="HA422" s="514"/>
      <c r="HB422" s="514"/>
      <c r="HC422" s="514">
        <f t="shared" si="3068"/>
        <v>0</v>
      </c>
      <c r="HD422" s="515"/>
      <c r="HE422" s="514">
        <f t="shared" si="3069"/>
        <v>0</v>
      </c>
      <c r="HF422" s="516"/>
      <c r="HG422" s="517"/>
      <c r="HH422" s="517"/>
      <c r="HI422" s="514">
        <f t="shared" si="3070"/>
        <v>0</v>
      </c>
      <c r="HJ422" s="515">
        <v>0.294289866351475</v>
      </c>
      <c r="HK422" s="518">
        <f t="shared" si="3071"/>
        <v>0</v>
      </c>
      <c r="HL422" s="518">
        <f t="shared" si="3072"/>
        <v>0</v>
      </c>
      <c r="HM422" s="638"/>
      <c r="HN422" s="511">
        <v>5.0</v>
      </c>
      <c r="HO422" s="512" t="s">
        <v>127</v>
      </c>
      <c r="HP422" s="513" t="s">
        <v>121</v>
      </c>
      <c r="HQ422" s="513" t="s">
        <v>123</v>
      </c>
      <c r="HR422" s="514"/>
      <c r="HS422" s="514"/>
      <c r="HT422" s="514">
        <f t="shared" si="3073"/>
        <v>0</v>
      </c>
      <c r="HU422" s="515"/>
      <c r="HV422" s="514">
        <f t="shared" si="3074"/>
        <v>0</v>
      </c>
      <c r="HW422" s="516"/>
      <c r="HX422" s="517"/>
      <c r="HY422" s="517"/>
      <c r="HZ422" s="514">
        <f t="shared" si="3075"/>
        <v>0</v>
      </c>
      <c r="IA422" s="515">
        <v>0.294289866351475</v>
      </c>
      <c r="IB422" s="518">
        <f t="shared" si="3076"/>
        <v>0</v>
      </c>
      <c r="IC422" s="518">
        <f t="shared" si="3077"/>
        <v>0</v>
      </c>
      <c r="ID422" s="638"/>
      <c r="IE422" s="511">
        <v>5.0</v>
      </c>
      <c r="IF422" s="512" t="s">
        <v>127</v>
      </c>
      <c r="IG422" s="513" t="s">
        <v>121</v>
      </c>
      <c r="IH422" s="513" t="s">
        <v>123</v>
      </c>
      <c r="II422" s="514"/>
      <c r="IJ422" s="514"/>
      <c r="IK422" s="514">
        <f t="shared" si="3078"/>
        <v>0</v>
      </c>
      <c r="IL422" s="515"/>
      <c r="IM422" s="514">
        <f t="shared" si="3079"/>
        <v>0</v>
      </c>
      <c r="IN422" s="516"/>
      <c r="IO422" s="517"/>
      <c r="IP422" s="517"/>
      <c r="IQ422" s="514">
        <f t="shared" si="3080"/>
        <v>0</v>
      </c>
      <c r="IR422" s="515">
        <v>0.294289866351475</v>
      </c>
      <c r="IS422" s="518">
        <f t="shared" si="3081"/>
        <v>0</v>
      </c>
      <c r="IT422" s="518">
        <f t="shared" si="3082"/>
        <v>0</v>
      </c>
      <c r="IU422" s="638"/>
      <c r="IV422" s="511">
        <v>5.0</v>
      </c>
      <c r="IW422" s="512" t="s">
        <v>127</v>
      </c>
      <c r="IX422" s="513" t="s">
        <v>121</v>
      </c>
      <c r="IY422" s="513" t="s">
        <v>123</v>
      </c>
      <c r="IZ422" s="514"/>
      <c r="JA422" s="514"/>
      <c r="JB422" s="514">
        <f t="shared" si="3083"/>
        <v>0</v>
      </c>
      <c r="JC422" s="515"/>
      <c r="JD422" s="514">
        <f t="shared" si="3084"/>
        <v>0</v>
      </c>
      <c r="JE422" s="516"/>
      <c r="JF422" s="517"/>
      <c r="JG422" s="517"/>
      <c r="JH422" s="514">
        <f t="shared" si="3085"/>
        <v>0</v>
      </c>
      <c r="JI422" s="515">
        <v>0.294289866351475</v>
      </c>
      <c r="JJ422" s="518">
        <f t="shared" si="3086"/>
        <v>0</v>
      </c>
      <c r="JK422" s="518">
        <f t="shared" si="3087"/>
        <v>0</v>
      </c>
      <c r="JL422" s="638"/>
      <c r="JM422" s="511">
        <v>5.0</v>
      </c>
      <c r="JN422" s="512" t="s">
        <v>127</v>
      </c>
      <c r="JO422" s="513" t="s">
        <v>121</v>
      </c>
      <c r="JP422" s="513" t="s">
        <v>123</v>
      </c>
      <c r="JQ422" s="514"/>
      <c r="JR422" s="514"/>
      <c r="JS422" s="514">
        <f t="shared" si="3088"/>
        <v>0</v>
      </c>
      <c r="JT422" s="515"/>
      <c r="JU422" s="514">
        <f t="shared" si="3089"/>
        <v>0</v>
      </c>
      <c r="JV422" s="516"/>
      <c r="JW422" s="517"/>
      <c r="JX422" s="517"/>
      <c r="JY422" s="514">
        <f t="shared" si="3090"/>
        <v>0</v>
      </c>
      <c r="JZ422" s="515">
        <v>0.294289866351475</v>
      </c>
      <c r="KA422" s="518">
        <f t="shared" si="3091"/>
        <v>0</v>
      </c>
      <c r="KB422" s="518">
        <f t="shared" si="3092"/>
        <v>0</v>
      </c>
      <c r="KC422" s="638"/>
      <c r="KD422" s="511">
        <v>5.0</v>
      </c>
      <c r="KE422" s="512" t="s">
        <v>127</v>
      </c>
      <c r="KF422" s="513" t="s">
        <v>121</v>
      </c>
      <c r="KG422" s="513" t="s">
        <v>123</v>
      </c>
      <c r="KH422" s="514"/>
      <c r="KI422" s="514"/>
      <c r="KJ422" s="514">
        <f t="shared" si="3093"/>
        <v>0</v>
      </c>
      <c r="KK422" s="515"/>
      <c r="KL422" s="514">
        <f t="shared" si="3094"/>
        <v>0</v>
      </c>
      <c r="KM422" s="516"/>
      <c r="KN422" s="517"/>
      <c r="KO422" s="517"/>
      <c r="KP422" s="514">
        <f t="shared" si="3095"/>
        <v>0</v>
      </c>
      <c r="KQ422" s="515">
        <v>0.294289866351475</v>
      </c>
      <c r="KR422" s="518">
        <f t="shared" si="3096"/>
        <v>0</v>
      </c>
      <c r="KS422" s="518">
        <f t="shared" si="3097"/>
        <v>0</v>
      </c>
      <c r="KT422" s="638"/>
      <c r="KU422" s="521"/>
    </row>
    <row r="423" ht="15.75" customHeight="1">
      <c r="A423" s="511">
        <v>6.0</v>
      </c>
      <c r="B423" s="512" t="s">
        <v>128</v>
      </c>
      <c r="C423" s="513" t="s">
        <v>121</v>
      </c>
      <c r="D423" s="513" t="s">
        <v>123</v>
      </c>
      <c r="E423" s="514"/>
      <c r="F423" s="514"/>
      <c r="G423" s="514">
        <f t="shared" si="3008"/>
        <v>0</v>
      </c>
      <c r="H423" s="515"/>
      <c r="I423" s="514">
        <f t="shared" si="3009"/>
        <v>0</v>
      </c>
      <c r="J423" s="516"/>
      <c r="K423" s="517"/>
      <c r="L423" s="517"/>
      <c r="M423" s="514">
        <f t="shared" si="3010"/>
        <v>0</v>
      </c>
      <c r="N423" s="515">
        <v>0.294289866351475</v>
      </c>
      <c r="O423" s="518">
        <f t="shared" si="3011"/>
        <v>0</v>
      </c>
      <c r="P423" s="518">
        <f t="shared" si="3012"/>
        <v>0</v>
      </c>
      <c r="Q423" s="638"/>
      <c r="R423" s="511">
        <v>6.0</v>
      </c>
      <c r="S423" s="512" t="s">
        <v>128</v>
      </c>
      <c r="T423" s="513" t="s">
        <v>121</v>
      </c>
      <c r="U423" s="513" t="s">
        <v>123</v>
      </c>
      <c r="V423" s="514"/>
      <c r="W423" s="514"/>
      <c r="X423" s="514">
        <f t="shared" si="3013"/>
        <v>0</v>
      </c>
      <c r="Y423" s="515"/>
      <c r="Z423" s="514">
        <f t="shared" si="3014"/>
        <v>0</v>
      </c>
      <c r="AA423" s="516"/>
      <c r="AB423" s="517"/>
      <c r="AC423" s="517"/>
      <c r="AD423" s="514">
        <f t="shared" si="3015"/>
        <v>0</v>
      </c>
      <c r="AE423" s="515">
        <v>0.294289866351475</v>
      </c>
      <c r="AF423" s="518">
        <f t="shared" si="3016"/>
        <v>0</v>
      </c>
      <c r="AG423" s="518">
        <f t="shared" si="3017"/>
        <v>0</v>
      </c>
      <c r="AH423" s="638"/>
      <c r="AI423" s="511">
        <v>6.0</v>
      </c>
      <c r="AJ423" s="512" t="s">
        <v>128</v>
      </c>
      <c r="AK423" s="513" t="s">
        <v>121</v>
      </c>
      <c r="AL423" s="513" t="s">
        <v>123</v>
      </c>
      <c r="AM423" s="514"/>
      <c r="AN423" s="514"/>
      <c r="AO423" s="514">
        <f t="shared" si="3018"/>
        <v>0</v>
      </c>
      <c r="AP423" s="515"/>
      <c r="AQ423" s="514">
        <f t="shared" si="3019"/>
        <v>0</v>
      </c>
      <c r="AR423" s="516"/>
      <c r="AS423" s="517"/>
      <c r="AT423" s="517"/>
      <c r="AU423" s="514">
        <f t="shared" si="3020"/>
        <v>0</v>
      </c>
      <c r="AV423" s="515">
        <v>0.294289866351475</v>
      </c>
      <c r="AW423" s="518">
        <f t="shared" si="3021"/>
        <v>0</v>
      </c>
      <c r="AX423" s="518">
        <f t="shared" si="3022"/>
        <v>0</v>
      </c>
      <c r="AY423" s="638"/>
      <c r="AZ423" s="511">
        <v>6.0</v>
      </c>
      <c r="BA423" s="512" t="s">
        <v>128</v>
      </c>
      <c r="BB423" s="513" t="s">
        <v>121</v>
      </c>
      <c r="BC423" s="513" t="s">
        <v>123</v>
      </c>
      <c r="BD423" s="514"/>
      <c r="BE423" s="514"/>
      <c r="BF423" s="514">
        <f t="shared" si="3023"/>
        <v>0</v>
      </c>
      <c r="BG423" s="515"/>
      <c r="BH423" s="514">
        <f t="shared" si="3024"/>
        <v>0</v>
      </c>
      <c r="BI423" s="516"/>
      <c r="BJ423" s="517"/>
      <c r="BK423" s="517"/>
      <c r="BL423" s="514">
        <f t="shared" si="3025"/>
        <v>0</v>
      </c>
      <c r="BM423" s="515">
        <v>0.294289866351475</v>
      </c>
      <c r="BN423" s="518">
        <f t="shared" si="3026"/>
        <v>0</v>
      </c>
      <c r="BO423" s="518">
        <f t="shared" si="3027"/>
        <v>0</v>
      </c>
      <c r="BP423" s="638"/>
      <c r="BQ423" s="511">
        <v>6.0</v>
      </c>
      <c r="BR423" s="512" t="s">
        <v>128</v>
      </c>
      <c r="BS423" s="513" t="s">
        <v>121</v>
      </c>
      <c r="BT423" s="513" t="s">
        <v>123</v>
      </c>
      <c r="BU423" s="514"/>
      <c r="BV423" s="514"/>
      <c r="BW423" s="514">
        <f t="shared" si="3028"/>
        <v>0</v>
      </c>
      <c r="BX423" s="515"/>
      <c r="BY423" s="514">
        <f t="shared" si="3029"/>
        <v>0</v>
      </c>
      <c r="BZ423" s="516"/>
      <c r="CA423" s="517"/>
      <c r="CB423" s="517"/>
      <c r="CC423" s="514">
        <f t="shared" si="3030"/>
        <v>0</v>
      </c>
      <c r="CD423" s="515">
        <v>0.294289866351475</v>
      </c>
      <c r="CE423" s="518">
        <f t="shared" si="3031"/>
        <v>0</v>
      </c>
      <c r="CF423" s="518">
        <f t="shared" si="3032"/>
        <v>0</v>
      </c>
      <c r="CG423" s="638"/>
      <c r="CH423" s="511">
        <v>6.0</v>
      </c>
      <c r="CI423" s="512" t="s">
        <v>128</v>
      </c>
      <c r="CJ423" s="513" t="s">
        <v>121</v>
      </c>
      <c r="CK423" s="513" t="s">
        <v>123</v>
      </c>
      <c r="CL423" s="514"/>
      <c r="CM423" s="514"/>
      <c r="CN423" s="514">
        <f t="shared" si="3033"/>
        <v>0</v>
      </c>
      <c r="CO423" s="515"/>
      <c r="CP423" s="514">
        <f t="shared" si="3034"/>
        <v>0</v>
      </c>
      <c r="CQ423" s="516"/>
      <c r="CR423" s="517"/>
      <c r="CS423" s="517"/>
      <c r="CT423" s="514">
        <f t="shared" si="3035"/>
        <v>0</v>
      </c>
      <c r="CU423" s="515">
        <v>0.294289866351475</v>
      </c>
      <c r="CV423" s="518">
        <f t="shared" si="3036"/>
        <v>0</v>
      </c>
      <c r="CW423" s="518">
        <f t="shared" si="3037"/>
        <v>0</v>
      </c>
      <c r="CX423" s="638"/>
      <c r="CY423" s="511">
        <v>6.0</v>
      </c>
      <c r="CZ423" s="512" t="s">
        <v>128</v>
      </c>
      <c r="DA423" s="513" t="s">
        <v>121</v>
      </c>
      <c r="DB423" s="513" t="s">
        <v>123</v>
      </c>
      <c r="DC423" s="514"/>
      <c r="DD423" s="514"/>
      <c r="DE423" s="514">
        <f t="shared" si="3038"/>
        <v>0</v>
      </c>
      <c r="DF423" s="515"/>
      <c r="DG423" s="514">
        <f t="shared" si="3039"/>
        <v>0</v>
      </c>
      <c r="DH423" s="516"/>
      <c r="DI423" s="517"/>
      <c r="DJ423" s="517"/>
      <c r="DK423" s="514">
        <f t="shared" si="3040"/>
        <v>0</v>
      </c>
      <c r="DL423" s="515">
        <v>0.294289866351475</v>
      </c>
      <c r="DM423" s="518">
        <f t="shared" si="3041"/>
        <v>0</v>
      </c>
      <c r="DN423" s="518">
        <f t="shared" si="3042"/>
        <v>0</v>
      </c>
      <c r="DO423" s="638"/>
      <c r="DP423" s="511">
        <v>6.0</v>
      </c>
      <c r="DQ423" s="512" t="s">
        <v>128</v>
      </c>
      <c r="DR423" s="513" t="s">
        <v>121</v>
      </c>
      <c r="DS423" s="513" t="s">
        <v>123</v>
      </c>
      <c r="DT423" s="514"/>
      <c r="DU423" s="514"/>
      <c r="DV423" s="514">
        <f t="shared" si="3043"/>
        <v>0</v>
      </c>
      <c r="DW423" s="515"/>
      <c r="DX423" s="514">
        <f t="shared" si="3044"/>
        <v>0</v>
      </c>
      <c r="DY423" s="516"/>
      <c r="DZ423" s="517"/>
      <c r="EA423" s="517"/>
      <c r="EB423" s="514">
        <f t="shared" si="3045"/>
        <v>0</v>
      </c>
      <c r="EC423" s="515">
        <v>0.294289866351475</v>
      </c>
      <c r="ED423" s="518">
        <f t="shared" si="3046"/>
        <v>0</v>
      </c>
      <c r="EE423" s="518">
        <f t="shared" si="3047"/>
        <v>0</v>
      </c>
      <c r="EF423" s="638"/>
      <c r="EG423" s="511">
        <v>6.0</v>
      </c>
      <c r="EH423" s="512" t="s">
        <v>128</v>
      </c>
      <c r="EI423" s="513" t="s">
        <v>121</v>
      </c>
      <c r="EJ423" s="513" t="s">
        <v>123</v>
      </c>
      <c r="EK423" s="514"/>
      <c r="EL423" s="514"/>
      <c r="EM423" s="514">
        <f t="shared" si="3048"/>
        <v>0</v>
      </c>
      <c r="EN423" s="515"/>
      <c r="EO423" s="514">
        <f t="shared" si="3049"/>
        <v>0</v>
      </c>
      <c r="EP423" s="516"/>
      <c r="EQ423" s="517"/>
      <c r="ER423" s="517"/>
      <c r="ES423" s="514">
        <f t="shared" si="3050"/>
        <v>0</v>
      </c>
      <c r="ET423" s="515">
        <v>0.294289866351475</v>
      </c>
      <c r="EU423" s="518">
        <f t="shared" si="3051"/>
        <v>0</v>
      </c>
      <c r="EV423" s="518">
        <f t="shared" si="3052"/>
        <v>0</v>
      </c>
      <c r="EW423" s="638"/>
      <c r="EX423" s="511">
        <v>6.0</v>
      </c>
      <c r="EY423" s="512" t="s">
        <v>128</v>
      </c>
      <c r="EZ423" s="513" t="s">
        <v>121</v>
      </c>
      <c r="FA423" s="513" t="s">
        <v>123</v>
      </c>
      <c r="FB423" s="514"/>
      <c r="FC423" s="514"/>
      <c r="FD423" s="514">
        <f t="shared" si="3053"/>
        <v>0</v>
      </c>
      <c r="FE423" s="515"/>
      <c r="FF423" s="514">
        <f t="shared" si="3054"/>
        <v>0</v>
      </c>
      <c r="FG423" s="516"/>
      <c r="FH423" s="517"/>
      <c r="FI423" s="517"/>
      <c r="FJ423" s="514">
        <f t="shared" si="3055"/>
        <v>0</v>
      </c>
      <c r="FK423" s="515">
        <v>0.294289866351475</v>
      </c>
      <c r="FL423" s="518">
        <f t="shared" si="3056"/>
        <v>0</v>
      </c>
      <c r="FM423" s="518">
        <f t="shared" si="3057"/>
        <v>0</v>
      </c>
      <c r="FN423" s="638"/>
      <c r="FO423" s="511">
        <v>6.0</v>
      </c>
      <c r="FP423" s="512" t="s">
        <v>128</v>
      </c>
      <c r="FQ423" s="513" t="s">
        <v>121</v>
      </c>
      <c r="FR423" s="513" t="s">
        <v>123</v>
      </c>
      <c r="FS423" s="514"/>
      <c r="FT423" s="514"/>
      <c r="FU423" s="514">
        <f t="shared" si="3058"/>
        <v>0</v>
      </c>
      <c r="FV423" s="515"/>
      <c r="FW423" s="514">
        <f t="shared" si="3059"/>
        <v>0</v>
      </c>
      <c r="FX423" s="516"/>
      <c r="FY423" s="517"/>
      <c r="FZ423" s="517"/>
      <c r="GA423" s="514">
        <f t="shared" si="3060"/>
        <v>0</v>
      </c>
      <c r="GB423" s="515">
        <v>0.294289866351475</v>
      </c>
      <c r="GC423" s="518">
        <f t="shared" si="3061"/>
        <v>0</v>
      </c>
      <c r="GD423" s="518">
        <f t="shared" si="3062"/>
        <v>0</v>
      </c>
      <c r="GE423" s="638"/>
      <c r="GF423" s="511">
        <v>6.0</v>
      </c>
      <c r="GG423" s="512" t="s">
        <v>128</v>
      </c>
      <c r="GH423" s="513" t="s">
        <v>121</v>
      </c>
      <c r="GI423" s="513" t="s">
        <v>123</v>
      </c>
      <c r="GJ423" s="514"/>
      <c r="GK423" s="514"/>
      <c r="GL423" s="514">
        <f t="shared" si="3063"/>
        <v>0</v>
      </c>
      <c r="GM423" s="515"/>
      <c r="GN423" s="514">
        <f t="shared" si="3064"/>
        <v>0</v>
      </c>
      <c r="GO423" s="516"/>
      <c r="GP423" s="517"/>
      <c r="GQ423" s="517"/>
      <c r="GR423" s="514">
        <f t="shared" si="3065"/>
        <v>0</v>
      </c>
      <c r="GS423" s="515">
        <v>0.294289866351475</v>
      </c>
      <c r="GT423" s="518">
        <f t="shared" si="3066"/>
        <v>0</v>
      </c>
      <c r="GU423" s="518">
        <f t="shared" si="3067"/>
        <v>0</v>
      </c>
      <c r="GV423" s="638"/>
      <c r="GW423" s="511">
        <v>6.0</v>
      </c>
      <c r="GX423" s="512" t="s">
        <v>128</v>
      </c>
      <c r="GY423" s="513" t="s">
        <v>121</v>
      </c>
      <c r="GZ423" s="513" t="s">
        <v>123</v>
      </c>
      <c r="HA423" s="514"/>
      <c r="HB423" s="514"/>
      <c r="HC423" s="514">
        <f t="shared" si="3068"/>
        <v>0</v>
      </c>
      <c r="HD423" s="515"/>
      <c r="HE423" s="514">
        <f t="shared" si="3069"/>
        <v>0</v>
      </c>
      <c r="HF423" s="516"/>
      <c r="HG423" s="517"/>
      <c r="HH423" s="517"/>
      <c r="HI423" s="514">
        <f t="shared" si="3070"/>
        <v>0</v>
      </c>
      <c r="HJ423" s="515">
        <v>0.294289866351475</v>
      </c>
      <c r="HK423" s="518">
        <f t="shared" si="3071"/>
        <v>0</v>
      </c>
      <c r="HL423" s="518">
        <f t="shared" si="3072"/>
        <v>0</v>
      </c>
      <c r="HM423" s="638"/>
      <c r="HN423" s="511">
        <v>6.0</v>
      </c>
      <c r="HO423" s="512" t="s">
        <v>128</v>
      </c>
      <c r="HP423" s="513" t="s">
        <v>121</v>
      </c>
      <c r="HQ423" s="513" t="s">
        <v>123</v>
      </c>
      <c r="HR423" s="514"/>
      <c r="HS423" s="514"/>
      <c r="HT423" s="514">
        <f t="shared" si="3073"/>
        <v>0</v>
      </c>
      <c r="HU423" s="515"/>
      <c r="HV423" s="514">
        <f t="shared" si="3074"/>
        <v>0</v>
      </c>
      <c r="HW423" s="516"/>
      <c r="HX423" s="517"/>
      <c r="HY423" s="517"/>
      <c r="HZ423" s="514">
        <f t="shared" si="3075"/>
        <v>0</v>
      </c>
      <c r="IA423" s="515">
        <v>0.294289866351475</v>
      </c>
      <c r="IB423" s="518">
        <f t="shared" si="3076"/>
        <v>0</v>
      </c>
      <c r="IC423" s="518">
        <f t="shared" si="3077"/>
        <v>0</v>
      </c>
      <c r="ID423" s="638"/>
      <c r="IE423" s="511">
        <v>6.0</v>
      </c>
      <c r="IF423" s="512" t="s">
        <v>128</v>
      </c>
      <c r="IG423" s="513" t="s">
        <v>121</v>
      </c>
      <c r="IH423" s="513" t="s">
        <v>123</v>
      </c>
      <c r="II423" s="514"/>
      <c r="IJ423" s="514"/>
      <c r="IK423" s="514">
        <f t="shared" si="3078"/>
        <v>0</v>
      </c>
      <c r="IL423" s="515"/>
      <c r="IM423" s="514">
        <f t="shared" si="3079"/>
        <v>0</v>
      </c>
      <c r="IN423" s="516"/>
      <c r="IO423" s="517"/>
      <c r="IP423" s="517"/>
      <c r="IQ423" s="514">
        <f t="shared" si="3080"/>
        <v>0</v>
      </c>
      <c r="IR423" s="515">
        <v>0.294289866351475</v>
      </c>
      <c r="IS423" s="518">
        <f t="shared" si="3081"/>
        <v>0</v>
      </c>
      <c r="IT423" s="518">
        <f t="shared" si="3082"/>
        <v>0</v>
      </c>
      <c r="IU423" s="638"/>
      <c r="IV423" s="511">
        <v>6.0</v>
      </c>
      <c r="IW423" s="512" t="s">
        <v>128</v>
      </c>
      <c r="IX423" s="513" t="s">
        <v>121</v>
      </c>
      <c r="IY423" s="513" t="s">
        <v>123</v>
      </c>
      <c r="IZ423" s="514"/>
      <c r="JA423" s="514"/>
      <c r="JB423" s="514">
        <f t="shared" si="3083"/>
        <v>0</v>
      </c>
      <c r="JC423" s="515"/>
      <c r="JD423" s="514">
        <f t="shared" si="3084"/>
        <v>0</v>
      </c>
      <c r="JE423" s="516"/>
      <c r="JF423" s="517"/>
      <c r="JG423" s="517"/>
      <c r="JH423" s="514">
        <f t="shared" si="3085"/>
        <v>0</v>
      </c>
      <c r="JI423" s="515">
        <v>0.294289866351475</v>
      </c>
      <c r="JJ423" s="518">
        <f t="shared" si="3086"/>
        <v>0</v>
      </c>
      <c r="JK423" s="518">
        <f t="shared" si="3087"/>
        <v>0</v>
      </c>
      <c r="JL423" s="638"/>
      <c r="JM423" s="511">
        <v>6.0</v>
      </c>
      <c r="JN423" s="512" t="s">
        <v>128</v>
      </c>
      <c r="JO423" s="513" t="s">
        <v>121</v>
      </c>
      <c r="JP423" s="513" t="s">
        <v>123</v>
      </c>
      <c r="JQ423" s="514"/>
      <c r="JR423" s="514"/>
      <c r="JS423" s="514">
        <f t="shared" si="3088"/>
        <v>0</v>
      </c>
      <c r="JT423" s="515"/>
      <c r="JU423" s="514">
        <f t="shared" si="3089"/>
        <v>0</v>
      </c>
      <c r="JV423" s="516"/>
      <c r="JW423" s="517"/>
      <c r="JX423" s="517"/>
      <c r="JY423" s="514">
        <f t="shared" si="3090"/>
        <v>0</v>
      </c>
      <c r="JZ423" s="515">
        <v>0.294289866351475</v>
      </c>
      <c r="KA423" s="518">
        <f t="shared" si="3091"/>
        <v>0</v>
      </c>
      <c r="KB423" s="518">
        <f t="shared" si="3092"/>
        <v>0</v>
      </c>
      <c r="KC423" s="638"/>
      <c r="KD423" s="511">
        <v>6.0</v>
      </c>
      <c r="KE423" s="512" t="s">
        <v>128</v>
      </c>
      <c r="KF423" s="513" t="s">
        <v>121</v>
      </c>
      <c r="KG423" s="513" t="s">
        <v>123</v>
      </c>
      <c r="KH423" s="514"/>
      <c r="KI423" s="514"/>
      <c r="KJ423" s="514">
        <f t="shared" si="3093"/>
        <v>0</v>
      </c>
      <c r="KK423" s="515"/>
      <c r="KL423" s="514">
        <f t="shared" si="3094"/>
        <v>0</v>
      </c>
      <c r="KM423" s="516"/>
      <c r="KN423" s="517"/>
      <c r="KO423" s="517"/>
      <c r="KP423" s="514">
        <f t="shared" si="3095"/>
        <v>0</v>
      </c>
      <c r="KQ423" s="515">
        <v>0.294289866351475</v>
      </c>
      <c r="KR423" s="518">
        <f t="shared" si="3096"/>
        <v>0</v>
      </c>
      <c r="KS423" s="518">
        <f t="shared" si="3097"/>
        <v>0</v>
      </c>
      <c r="KT423" s="638"/>
      <c r="KU423" s="521"/>
    </row>
    <row r="424" ht="15.75" customHeight="1">
      <c r="A424" s="511">
        <v>7.0</v>
      </c>
      <c r="B424" s="512" t="s">
        <v>129</v>
      </c>
      <c r="C424" s="513" t="s">
        <v>121</v>
      </c>
      <c r="D424" s="513" t="s">
        <v>123</v>
      </c>
      <c r="E424" s="514"/>
      <c r="F424" s="514"/>
      <c r="G424" s="514">
        <f t="shared" si="3008"/>
        <v>0</v>
      </c>
      <c r="H424" s="515"/>
      <c r="I424" s="514">
        <f t="shared" si="3009"/>
        <v>0</v>
      </c>
      <c r="J424" s="516"/>
      <c r="K424" s="517"/>
      <c r="L424" s="517"/>
      <c r="M424" s="514">
        <f t="shared" si="3010"/>
        <v>0</v>
      </c>
      <c r="N424" s="515">
        <v>0.294289866351475</v>
      </c>
      <c r="O424" s="518">
        <f t="shared" si="3011"/>
        <v>0</v>
      </c>
      <c r="P424" s="518">
        <f t="shared" si="3012"/>
        <v>0</v>
      </c>
      <c r="Q424" s="638"/>
      <c r="R424" s="511">
        <v>7.0</v>
      </c>
      <c r="S424" s="512" t="s">
        <v>129</v>
      </c>
      <c r="T424" s="513" t="s">
        <v>121</v>
      </c>
      <c r="U424" s="513" t="s">
        <v>123</v>
      </c>
      <c r="V424" s="514"/>
      <c r="W424" s="514"/>
      <c r="X424" s="514">
        <f t="shared" si="3013"/>
        <v>0</v>
      </c>
      <c r="Y424" s="515"/>
      <c r="Z424" s="514">
        <f t="shared" si="3014"/>
        <v>0</v>
      </c>
      <c r="AA424" s="516"/>
      <c r="AB424" s="517"/>
      <c r="AC424" s="517"/>
      <c r="AD424" s="514">
        <f t="shared" si="3015"/>
        <v>0</v>
      </c>
      <c r="AE424" s="515">
        <v>0.294289866351475</v>
      </c>
      <c r="AF424" s="518">
        <f t="shared" si="3016"/>
        <v>0</v>
      </c>
      <c r="AG424" s="518">
        <f t="shared" si="3017"/>
        <v>0</v>
      </c>
      <c r="AH424" s="638"/>
      <c r="AI424" s="511">
        <v>7.0</v>
      </c>
      <c r="AJ424" s="512" t="s">
        <v>129</v>
      </c>
      <c r="AK424" s="513" t="s">
        <v>121</v>
      </c>
      <c r="AL424" s="513" t="s">
        <v>123</v>
      </c>
      <c r="AM424" s="514"/>
      <c r="AN424" s="514"/>
      <c r="AO424" s="514">
        <f t="shared" si="3018"/>
        <v>0</v>
      </c>
      <c r="AP424" s="515"/>
      <c r="AQ424" s="514">
        <f t="shared" si="3019"/>
        <v>0</v>
      </c>
      <c r="AR424" s="516"/>
      <c r="AS424" s="517"/>
      <c r="AT424" s="517"/>
      <c r="AU424" s="514">
        <f t="shared" si="3020"/>
        <v>0</v>
      </c>
      <c r="AV424" s="515">
        <v>0.294289866351475</v>
      </c>
      <c r="AW424" s="518">
        <f t="shared" si="3021"/>
        <v>0</v>
      </c>
      <c r="AX424" s="518">
        <f t="shared" si="3022"/>
        <v>0</v>
      </c>
      <c r="AY424" s="638"/>
      <c r="AZ424" s="511">
        <v>7.0</v>
      </c>
      <c r="BA424" s="512" t="s">
        <v>129</v>
      </c>
      <c r="BB424" s="513" t="s">
        <v>121</v>
      </c>
      <c r="BC424" s="513" t="s">
        <v>123</v>
      </c>
      <c r="BD424" s="514"/>
      <c r="BE424" s="514"/>
      <c r="BF424" s="514">
        <f t="shared" si="3023"/>
        <v>0</v>
      </c>
      <c r="BG424" s="515"/>
      <c r="BH424" s="514">
        <f t="shared" si="3024"/>
        <v>0</v>
      </c>
      <c r="BI424" s="516"/>
      <c r="BJ424" s="517"/>
      <c r="BK424" s="517"/>
      <c r="BL424" s="514">
        <f t="shared" si="3025"/>
        <v>0</v>
      </c>
      <c r="BM424" s="515">
        <v>0.294289866351475</v>
      </c>
      <c r="BN424" s="518">
        <f t="shared" si="3026"/>
        <v>0</v>
      </c>
      <c r="BO424" s="518">
        <f t="shared" si="3027"/>
        <v>0</v>
      </c>
      <c r="BP424" s="638"/>
      <c r="BQ424" s="511">
        <v>7.0</v>
      </c>
      <c r="BR424" s="512" t="s">
        <v>129</v>
      </c>
      <c r="BS424" s="513" t="s">
        <v>121</v>
      </c>
      <c r="BT424" s="513" t="s">
        <v>123</v>
      </c>
      <c r="BU424" s="514"/>
      <c r="BV424" s="514"/>
      <c r="BW424" s="514">
        <f t="shared" si="3028"/>
        <v>0</v>
      </c>
      <c r="BX424" s="515"/>
      <c r="BY424" s="514">
        <f t="shared" si="3029"/>
        <v>0</v>
      </c>
      <c r="BZ424" s="516"/>
      <c r="CA424" s="517"/>
      <c r="CB424" s="517"/>
      <c r="CC424" s="514">
        <f t="shared" si="3030"/>
        <v>0</v>
      </c>
      <c r="CD424" s="515">
        <v>0.294289866351475</v>
      </c>
      <c r="CE424" s="518">
        <f t="shared" si="3031"/>
        <v>0</v>
      </c>
      <c r="CF424" s="518">
        <f t="shared" si="3032"/>
        <v>0</v>
      </c>
      <c r="CG424" s="638"/>
      <c r="CH424" s="511">
        <v>7.0</v>
      </c>
      <c r="CI424" s="512" t="s">
        <v>129</v>
      </c>
      <c r="CJ424" s="513" t="s">
        <v>121</v>
      </c>
      <c r="CK424" s="513" t="s">
        <v>123</v>
      </c>
      <c r="CL424" s="514"/>
      <c r="CM424" s="514"/>
      <c r="CN424" s="514">
        <f t="shared" si="3033"/>
        <v>0</v>
      </c>
      <c r="CO424" s="515"/>
      <c r="CP424" s="514">
        <f t="shared" si="3034"/>
        <v>0</v>
      </c>
      <c r="CQ424" s="516"/>
      <c r="CR424" s="517"/>
      <c r="CS424" s="517"/>
      <c r="CT424" s="514">
        <f t="shared" si="3035"/>
        <v>0</v>
      </c>
      <c r="CU424" s="515">
        <v>0.294289866351475</v>
      </c>
      <c r="CV424" s="518">
        <f t="shared" si="3036"/>
        <v>0</v>
      </c>
      <c r="CW424" s="518">
        <f t="shared" si="3037"/>
        <v>0</v>
      </c>
      <c r="CX424" s="638"/>
      <c r="CY424" s="511">
        <v>7.0</v>
      </c>
      <c r="CZ424" s="512" t="s">
        <v>129</v>
      </c>
      <c r="DA424" s="513" t="s">
        <v>121</v>
      </c>
      <c r="DB424" s="513" t="s">
        <v>123</v>
      </c>
      <c r="DC424" s="514"/>
      <c r="DD424" s="514"/>
      <c r="DE424" s="514">
        <f t="shared" si="3038"/>
        <v>0</v>
      </c>
      <c r="DF424" s="515"/>
      <c r="DG424" s="514">
        <f t="shared" si="3039"/>
        <v>0</v>
      </c>
      <c r="DH424" s="516"/>
      <c r="DI424" s="517"/>
      <c r="DJ424" s="517"/>
      <c r="DK424" s="514">
        <f t="shared" si="3040"/>
        <v>0</v>
      </c>
      <c r="DL424" s="515">
        <v>0.294289866351475</v>
      </c>
      <c r="DM424" s="518">
        <f t="shared" si="3041"/>
        <v>0</v>
      </c>
      <c r="DN424" s="518">
        <f t="shared" si="3042"/>
        <v>0</v>
      </c>
      <c r="DO424" s="638"/>
      <c r="DP424" s="511">
        <v>7.0</v>
      </c>
      <c r="DQ424" s="512" t="s">
        <v>129</v>
      </c>
      <c r="DR424" s="513" t="s">
        <v>121</v>
      </c>
      <c r="DS424" s="513" t="s">
        <v>123</v>
      </c>
      <c r="DT424" s="514"/>
      <c r="DU424" s="514"/>
      <c r="DV424" s="514">
        <f t="shared" si="3043"/>
        <v>0</v>
      </c>
      <c r="DW424" s="515"/>
      <c r="DX424" s="514">
        <f t="shared" si="3044"/>
        <v>0</v>
      </c>
      <c r="DY424" s="516"/>
      <c r="DZ424" s="517"/>
      <c r="EA424" s="517"/>
      <c r="EB424" s="514">
        <f t="shared" si="3045"/>
        <v>0</v>
      </c>
      <c r="EC424" s="515">
        <v>0.294289866351475</v>
      </c>
      <c r="ED424" s="518">
        <f t="shared" si="3046"/>
        <v>0</v>
      </c>
      <c r="EE424" s="518">
        <f t="shared" si="3047"/>
        <v>0</v>
      </c>
      <c r="EF424" s="638"/>
      <c r="EG424" s="511">
        <v>7.0</v>
      </c>
      <c r="EH424" s="512" t="s">
        <v>129</v>
      </c>
      <c r="EI424" s="513" t="s">
        <v>121</v>
      </c>
      <c r="EJ424" s="513" t="s">
        <v>123</v>
      </c>
      <c r="EK424" s="514"/>
      <c r="EL424" s="514"/>
      <c r="EM424" s="514">
        <f t="shared" si="3048"/>
        <v>0</v>
      </c>
      <c r="EN424" s="515"/>
      <c r="EO424" s="514">
        <f t="shared" si="3049"/>
        <v>0</v>
      </c>
      <c r="EP424" s="516"/>
      <c r="EQ424" s="517"/>
      <c r="ER424" s="517"/>
      <c r="ES424" s="514">
        <f t="shared" si="3050"/>
        <v>0</v>
      </c>
      <c r="ET424" s="515">
        <v>0.294289866351475</v>
      </c>
      <c r="EU424" s="518">
        <f t="shared" si="3051"/>
        <v>0</v>
      </c>
      <c r="EV424" s="518">
        <f t="shared" si="3052"/>
        <v>0</v>
      </c>
      <c r="EW424" s="638"/>
      <c r="EX424" s="511">
        <v>7.0</v>
      </c>
      <c r="EY424" s="512" t="s">
        <v>129</v>
      </c>
      <c r="EZ424" s="513" t="s">
        <v>121</v>
      </c>
      <c r="FA424" s="513" t="s">
        <v>123</v>
      </c>
      <c r="FB424" s="514"/>
      <c r="FC424" s="514"/>
      <c r="FD424" s="514">
        <f t="shared" si="3053"/>
        <v>0</v>
      </c>
      <c r="FE424" s="515"/>
      <c r="FF424" s="514">
        <f t="shared" si="3054"/>
        <v>0</v>
      </c>
      <c r="FG424" s="516"/>
      <c r="FH424" s="517"/>
      <c r="FI424" s="517"/>
      <c r="FJ424" s="514">
        <f t="shared" si="3055"/>
        <v>0</v>
      </c>
      <c r="FK424" s="515">
        <v>0.294289866351475</v>
      </c>
      <c r="FL424" s="518">
        <f t="shared" si="3056"/>
        <v>0</v>
      </c>
      <c r="FM424" s="518">
        <f t="shared" si="3057"/>
        <v>0</v>
      </c>
      <c r="FN424" s="638"/>
      <c r="FO424" s="511">
        <v>7.0</v>
      </c>
      <c r="FP424" s="512" t="s">
        <v>129</v>
      </c>
      <c r="FQ424" s="513" t="s">
        <v>121</v>
      </c>
      <c r="FR424" s="513" t="s">
        <v>123</v>
      </c>
      <c r="FS424" s="514"/>
      <c r="FT424" s="514"/>
      <c r="FU424" s="514">
        <f t="shared" si="3058"/>
        <v>0</v>
      </c>
      <c r="FV424" s="515"/>
      <c r="FW424" s="514">
        <f t="shared" si="3059"/>
        <v>0</v>
      </c>
      <c r="FX424" s="516"/>
      <c r="FY424" s="517"/>
      <c r="FZ424" s="517"/>
      <c r="GA424" s="514">
        <f t="shared" si="3060"/>
        <v>0</v>
      </c>
      <c r="GB424" s="515">
        <v>0.294289866351475</v>
      </c>
      <c r="GC424" s="518">
        <f t="shared" si="3061"/>
        <v>0</v>
      </c>
      <c r="GD424" s="518">
        <f t="shared" si="3062"/>
        <v>0</v>
      </c>
      <c r="GE424" s="638"/>
      <c r="GF424" s="511">
        <v>7.0</v>
      </c>
      <c r="GG424" s="512" t="s">
        <v>129</v>
      </c>
      <c r="GH424" s="513" t="s">
        <v>121</v>
      </c>
      <c r="GI424" s="513" t="s">
        <v>123</v>
      </c>
      <c r="GJ424" s="514"/>
      <c r="GK424" s="514"/>
      <c r="GL424" s="514">
        <f t="shared" si="3063"/>
        <v>0</v>
      </c>
      <c r="GM424" s="515"/>
      <c r="GN424" s="514">
        <f t="shared" si="3064"/>
        <v>0</v>
      </c>
      <c r="GO424" s="516"/>
      <c r="GP424" s="517"/>
      <c r="GQ424" s="517"/>
      <c r="GR424" s="514">
        <f t="shared" si="3065"/>
        <v>0</v>
      </c>
      <c r="GS424" s="515">
        <v>0.294289866351475</v>
      </c>
      <c r="GT424" s="518">
        <f t="shared" si="3066"/>
        <v>0</v>
      </c>
      <c r="GU424" s="518">
        <f t="shared" si="3067"/>
        <v>0</v>
      </c>
      <c r="GV424" s="638"/>
      <c r="GW424" s="511">
        <v>7.0</v>
      </c>
      <c r="GX424" s="512" t="s">
        <v>129</v>
      </c>
      <c r="GY424" s="513" t="s">
        <v>121</v>
      </c>
      <c r="GZ424" s="513" t="s">
        <v>123</v>
      </c>
      <c r="HA424" s="514"/>
      <c r="HB424" s="514"/>
      <c r="HC424" s="514">
        <f t="shared" si="3068"/>
        <v>0</v>
      </c>
      <c r="HD424" s="515"/>
      <c r="HE424" s="514">
        <f t="shared" si="3069"/>
        <v>0</v>
      </c>
      <c r="HF424" s="516"/>
      <c r="HG424" s="517"/>
      <c r="HH424" s="517"/>
      <c r="HI424" s="514">
        <f t="shared" si="3070"/>
        <v>0</v>
      </c>
      <c r="HJ424" s="515">
        <v>0.294289866351475</v>
      </c>
      <c r="HK424" s="518">
        <f t="shared" si="3071"/>
        <v>0</v>
      </c>
      <c r="HL424" s="518">
        <f t="shared" si="3072"/>
        <v>0</v>
      </c>
      <c r="HM424" s="638"/>
      <c r="HN424" s="511">
        <v>7.0</v>
      </c>
      <c r="HO424" s="512" t="s">
        <v>129</v>
      </c>
      <c r="HP424" s="513" t="s">
        <v>121</v>
      </c>
      <c r="HQ424" s="513" t="s">
        <v>123</v>
      </c>
      <c r="HR424" s="514"/>
      <c r="HS424" s="514"/>
      <c r="HT424" s="514">
        <f t="shared" si="3073"/>
        <v>0</v>
      </c>
      <c r="HU424" s="515"/>
      <c r="HV424" s="514">
        <f t="shared" si="3074"/>
        <v>0</v>
      </c>
      <c r="HW424" s="516"/>
      <c r="HX424" s="517"/>
      <c r="HY424" s="517"/>
      <c r="HZ424" s="514">
        <f t="shared" si="3075"/>
        <v>0</v>
      </c>
      <c r="IA424" s="515">
        <v>0.294289866351475</v>
      </c>
      <c r="IB424" s="518">
        <f t="shared" si="3076"/>
        <v>0</v>
      </c>
      <c r="IC424" s="518">
        <f t="shared" si="3077"/>
        <v>0</v>
      </c>
      <c r="ID424" s="638"/>
      <c r="IE424" s="511">
        <v>7.0</v>
      </c>
      <c r="IF424" s="512" t="s">
        <v>129</v>
      </c>
      <c r="IG424" s="513" t="s">
        <v>121</v>
      </c>
      <c r="IH424" s="513" t="s">
        <v>123</v>
      </c>
      <c r="II424" s="514"/>
      <c r="IJ424" s="514"/>
      <c r="IK424" s="514">
        <f t="shared" si="3078"/>
        <v>0</v>
      </c>
      <c r="IL424" s="515"/>
      <c r="IM424" s="514">
        <f t="shared" si="3079"/>
        <v>0</v>
      </c>
      <c r="IN424" s="516"/>
      <c r="IO424" s="517"/>
      <c r="IP424" s="517"/>
      <c r="IQ424" s="514">
        <f t="shared" si="3080"/>
        <v>0</v>
      </c>
      <c r="IR424" s="515">
        <v>0.294289866351475</v>
      </c>
      <c r="IS424" s="518">
        <f t="shared" si="3081"/>
        <v>0</v>
      </c>
      <c r="IT424" s="518">
        <f t="shared" si="3082"/>
        <v>0</v>
      </c>
      <c r="IU424" s="638"/>
      <c r="IV424" s="511">
        <v>7.0</v>
      </c>
      <c r="IW424" s="512" t="s">
        <v>129</v>
      </c>
      <c r="IX424" s="513" t="s">
        <v>121</v>
      </c>
      <c r="IY424" s="513" t="s">
        <v>123</v>
      </c>
      <c r="IZ424" s="514"/>
      <c r="JA424" s="514"/>
      <c r="JB424" s="514">
        <f t="shared" si="3083"/>
        <v>0</v>
      </c>
      <c r="JC424" s="515"/>
      <c r="JD424" s="514">
        <f t="shared" si="3084"/>
        <v>0</v>
      </c>
      <c r="JE424" s="516"/>
      <c r="JF424" s="517"/>
      <c r="JG424" s="517"/>
      <c r="JH424" s="514">
        <f t="shared" si="3085"/>
        <v>0</v>
      </c>
      <c r="JI424" s="515">
        <v>0.294289866351475</v>
      </c>
      <c r="JJ424" s="518">
        <f t="shared" si="3086"/>
        <v>0</v>
      </c>
      <c r="JK424" s="518">
        <f t="shared" si="3087"/>
        <v>0</v>
      </c>
      <c r="JL424" s="638"/>
      <c r="JM424" s="511">
        <v>7.0</v>
      </c>
      <c r="JN424" s="512" t="s">
        <v>129</v>
      </c>
      <c r="JO424" s="513" t="s">
        <v>121</v>
      </c>
      <c r="JP424" s="513" t="s">
        <v>123</v>
      </c>
      <c r="JQ424" s="514"/>
      <c r="JR424" s="514"/>
      <c r="JS424" s="514">
        <f t="shared" si="3088"/>
        <v>0</v>
      </c>
      <c r="JT424" s="515"/>
      <c r="JU424" s="514">
        <f t="shared" si="3089"/>
        <v>0</v>
      </c>
      <c r="JV424" s="516"/>
      <c r="JW424" s="517"/>
      <c r="JX424" s="517"/>
      <c r="JY424" s="514">
        <f t="shared" si="3090"/>
        <v>0</v>
      </c>
      <c r="JZ424" s="515">
        <v>0.294289866351475</v>
      </c>
      <c r="KA424" s="518">
        <f t="shared" si="3091"/>
        <v>0</v>
      </c>
      <c r="KB424" s="518">
        <f t="shared" si="3092"/>
        <v>0</v>
      </c>
      <c r="KC424" s="638"/>
      <c r="KD424" s="511">
        <v>7.0</v>
      </c>
      <c r="KE424" s="512" t="s">
        <v>129</v>
      </c>
      <c r="KF424" s="513" t="s">
        <v>121</v>
      </c>
      <c r="KG424" s="513" t="s">
        <v>123</v>
      </c>
      <c r="KH424" s="514"/>
      <c r="KI424" s="514"/>
      <c r="KJ424" s="514">
        <f t="shared" si="3093"/>
        <v>0</v>
      </c>
      <c r="KK424" s="515"/>
      <c r="KL424" s="514">
        <f t="shared" si="3094"/>
        <v>0</v>
      </c>
      <c r="KM424" s="516"/>
      <c r="KN424" s="517"/>
      <c r="KO424" s="517"/>
      <c r="KP424" s="514">
        <f t="shared" si="3095"/>
        <v>0</v>
      </c>
      <c r="KQ424" s="515">
        <v>0.294289866351475</v>
      </c>
      <c r="KR424" s="518">
        <f t="shared" si="3096"/>
        <v>0</v>
      </c>
      <c r="KS424" s="518">
        <f t="shared" si="3097"/>
        <v>0</v>
      </c>
      <c r="KT424" s="638"/>
      <c r="KU424" s="521"/>
    </row>
    <row r="425" ht="15.75" customHeight="1">
      <c r="A425" s="511">
        <v>8.0</v>
      </c>
      <c r="B425" s="512" t="s">
        <v>130</v>
      </c>
      <c r="C425" s="513" t="s">
        <v>121</v>
      </c>
      <c r="D425" s="513" t="s">
        <v>123</v>
      </c>
      <c r="E425" s="514"/>
      <c r="F425" s="514"/>
      <c r="G425" s="514">
        <f t="shared" si="3008"/>
        <v>0</v>
      </c>
      <c r="H425" s="515"/>
      <c r="I425" s="514">
        <f t="shared" si="3009"/>
        <v>0</v>
      </c>
      <c r="J425" s="516"/>
      <c r="K425" s="517"/>
      <c r="L425" s="517"/>
      <c r="M425" s="514">
        <f t="shared" si="3010"/>
        <v>0</v>
      </c>
      <c r="N425" s="515">
        <v>0.294289866351475</v>
      </c>
      <c r="O425" s="518">
        <f t="shared" si="3011"/>
        <v>0</v>
      </c>
      <c r="P425" s="518">
        <f t="shared" si="3012"/>
        <v>0</v>
      </c>
      <c r="Q425" s="638"/>
      <c r="R425" s="511">
        <v>8.0</v>
      </c>
      <c r="S425" s="512" t="s">
        <v>130</v>
      </c>
      <c r="T425" s="513" t="s">
        <v>121</v>
      </c>
      <c r="U425" s="513" t="s">
        <v>123</v>
      </c>
      <c r="V425" s="514"/>
      <c r="W425" s="514"/>
      <c r="X425" s="514">
        <f t="shared" si="3013"/>
        <v>0</v>
      </c>
      <c r="Y425" s="515"/>
      <c r="Z425" s="514">
        <f t="shared" si="3014"/>
        <v>0</v>
      </c>
      <c r="AA425" s="516"/>
      <c r="AB425" s="517"/>
      <c r="AC425" s="517"/>
      <c r="AD425" s="514">
        <f t="shared" si="3015"/>
        <v>0</v>
      </c>
      <c r="AE425" s="515">
        <v>0.294289866351475</v>
      </c>
      <c r="AF425" s="518">
        <f t="shared" si="3016"/>
        <v>0</v>
      </c>
      <c r="AG425" s="518">
        <f t="shared" si="3017"/>
        <v>0</v>
      </c>
      <c r="AH425" s="638"/>
      <c r="AI425" s="511">
        <v>8.0</v>
      </c>
      <c r="AJ425" s="512" t="s">
        <v>130</v>
      </c>
      <c r="AK425" s="513" t="s">
        <v>121</v>
      </c>
      <c r="AL425" s="513" t="s">
        <v>123</v>
      </c>
      <c r="AM425" s="514"/>
      <c r="AN425" s="514"/>
      <c r="AO425" s="514">
        <f t="shared" si="3018"/>
        <v>0</v>
      </c>
      <c r="AP425" s="515"/>
      <c r="AQ425" s="514">
        <f t="shared" si="3019"/>
        <v>0</v>
      </c>
      <c r="AR425" s="516"/>
      <c r="AS425" s="517"/>
      <c r="AT425" s="517"/>
      <c r="AU425" s="514">
        <f t="shared" si="3020"/>
        <v>0</v>
      </c>
      <c r="AV425" s="515">
        <v>0.294289866351475</v>
      </c>
      <c r="AW425" s="518">
        <f t="shared" si="3021"/>
        <v>0</v>
      </c>
      <c r="AX425" s="518">
        <f t="shared" si="3022"/>
        <v>0</v>
      </c>
      <c r="AY425" s="638"/>
      <c r="AZ425" s="511">
        <v>8.0</v>
      </c>
      <c r="BA425" s="512" t="s">
        <v>130</v>
      </c>
      <c r="BB425" s="513" t="s">
        <v>121</v>
      </c>
      <c r="BC425" s="513" t="s">
        <v>123</v>
      </c>
      <c r="BD425" s="514"/>
      <c r="BE425" s="514"/>
      <c r="BF425" s="514">
        <f t="shared" si="3023"/>
        <v>0</v>
      </c>
      <c r="BG425" s="515"/>
      <c r="BH425" s="514">
        <f t="shared" si="3024"/>
        <v>0</v>
      </c>
      <c r="BI425" s="516"/>
      <c r="BJ425" s="517"/>
      <c r="BK425" s="517"/>
      <c r="BL425" s="514">
        <f t="shared" si="3025"/>
        <v>0</v>
      </c>
      <c r="BM425" s="515">
        <v>0.294289866351475</v>
      </c>
      <c r="BN425" s="518">
        <f t="shared" si="3026"/>
        <v>0</v>
      </c>
      <c r="BO425" s="518">
        <f t="shared" si="3027"/>
        <v>0</v>
      </c>
      <c r="BP425" s="638"/>
      <c r="BQ425" s="511">
        <v>8.0</v>
      </c>
      <c r="BR425" s="512" t="s">
        <v>130</v>
      </c>
      <c r="BS425" s="513" t="s">
        <v>121</v>
      </c>
      <c r="BT425" s="513" t="s">
        <v>123</v>
      </c>
      <c r="BU425" s="514"/>
      <c r="BV425" s="514"/>
      <c r="BW425" s="514">
        <f t="shared" si="3028"/>
        <v>0</v>
      </c>
      <c r="BX425" s="515"/>
      <c r="BY425" s="514">
        <f t="shared" si="3029"/>
        <v>0</v>
      </c>
      <c r="BZ425" s="516"/>
      <c r="CA425" s="517"/>
      <c r="CB425" s="517"/>
      <c r="CC425" s="514">
        <f t="shared" si="3030"/>
        <v>0</v>
      </c>
      <c r="CD425" s="515">
        <v>0.294289866351475</v>
      </c>
      <c r="CE425" s="518">
        <f t="shared" si="3031"/>
        <v>0</v>
      </c>
      <c r="CF425" s="518">
        <f t="shared" si="3032"/>
        <v>0</v>
      </c>
      <c r="CG425" s="638"/>
      <c r="CH425" s="511">
        <v>8.0</v>
      </c>
      <c r="CI425" s="512" t="s">
        <v>130</v>
      </c>
      <c r="CJ425" s="513" t="s">
        <v>121</v>
      </c>
      <c r="CK425" s="513" t="s">
        <v>123</v>
      </c>
      <c r="CL425" s="514"/>
      <c r="CM425" s="514"/>
      <c r="CN425" s="514">
        <f t="shared" si="3033"/>
        <v>0</v>
      </c>
      <c r="CO425" s="515"/>
      <c r="CP425" s="514">
        <f t="shared" si="3034"/>
        <v>0</v>
      </c>
      <c r="CQ425" s="516"/>
      <c r="CR425" s="517"/>
      <c r="CS425" s="517"/>
      <c r="CT425" s="514">
        <f t="shared" si="3035"/>
        <v>0</v>
      </c>
      <c r="CU425" s="515">
        <v>0.294289866351475</v>
      </c>
      <c r="CV425" s="518">
        <f t="shared" si="3036"/>
        <v>0</v>
      </c>
      <c r="CW425" s="518">
        <f t="shared" si="3037"/>
        <v>0</v>
      </c>
      <c r="CX425" s="638"/>
      <c r="CY425" s="511">
        <v>8.0</v>
      </c>
      <c r="CZ425" s="512" t="s">
        <v>130</v>
      </c>
      <c r="DA425" s="513" t="s">
        <v>121</v>
      </c>
      <c r="DB425" s="513" t="s">
        <v>123</v>
      </c>
      <c r="DC425" s="514"/>
      <c r="DD425" s="514"/>
      <c r="DE425" s="514">
        <f t="shared" si="3038"/>
        <v>0</v>
      </c>
      <c r="DF425" s="515"/>
      <c r="DG425" s="514">
        <f t="shared" si="3039"/>
        <v>0</v>
      </c>
      <c r="DH425" s="516"/>
      <c r="DI425" s="517"/>
      <c r="DJ425" s="517"/>
      <c r="DK425" s="514">
        <f t="shared" si="3040"/>
        <v>0</v>
      </c>
      <c r="DL425" s="515">
        <v>0.294289866351475</v>
      </c>
      <c r="DM425" s="518">
        <f t="shared" si="3041"/>
        <v>0</v>
      </c>
      <c r="DN425" s="518">
        <f t="shared" si="3042"/>
        <v>0</v>
      </c>
      <c r="DO425" s="638"/>
      <c r="DP425" s="511">
        <v>8.0</v>
      </c>
      <c r="DQ425" s="512" t="s">
        <v>130</v>
      </c>
      <c r="DR425" s="513" t="s">
        <v>121</v>
      </c>
      <c r="DS425" s="513" t="s">
        <v>123</v>
      </c>
      <c r="DT425" s="514"/>
      <c r="DU425" s="514"/>
      <c r="DV425" s="514">
        <f t="shared" si="3043"/>
        <v>0</v>
      </c>
      <c r="DW425" s="515"/>
      <c r="DX425" s="514">
        <f t="shared" si="3044"/>
        <v>0</v>
      </c>
      <c r="DY425" s="516"/>
      <c r="DZ425" s="517"/>
      <c r="EA425" s="517"/>
      <c r="EB425" s="514">
        <f t="shared" si="3045"/>
        <v>0</v>
      </c>
      <c r="EC425" s="515">
        <v>0.294289866351475</v>
      </c>
      <c r="ED425" s="518">
        <f t="shared" si="3046"/>
        <v>0</v>
      </c>
      <c r="EE425" s="518">
        <f t="shared" si="3047"/>
        <v>0</v>
      </c>
      <c r="EF425" s="638"/>
      <c r="EG425" s="511">
        <v>8.0</v>
      </c>
      <c r="EH425" s="512" t="s">
        <v>130</v>
      </c>
      <c r="EI425" s="513" t="s">
        <v>121</v>
      </c>
      <c r="EJ425" s="513" t="s">
        <v>123</v>
      </c>
      <c r="EK425" s="514"/>
      <c r="EL425" s="514"/>
      <c r="EM425" s="514">
        <f t="shared" si="3048"/>
        <v>0</v>
      </c>
      <c r="EN425" s="515"/>
      <c r="EO425" s="514">
        <f t="shared" si="3049"/>
        <v>0</v>
      </c>
      <c r="EP425" s="516"/>
      <c r="EQ425" s="517"/>
      <c r="ER425" s="517"/>
      <c r="ES425" s="514">
        <f t="shared" si="3050"/>
        <v>0</v>
      </c>
      <c r="ET425" s="515">
        <v>0.294289866351475</v>
      </c>
      <c r="EU425" s="518">
        <f t="shared" si="3051"/>
        <v>0</v>
      </c>
      <c r="EV425" s="518">
        <f t="shared" si="3052"/>
        <v>0</v>
      </c>
      <c r="EW425" s="638"/>
      <c r="EX425" s="511">
        <v>8.0</v>
      </c>
      <c r="EY425" s="512" t="s">
        <v>130</v>
      </c>
      <c r="EZ425" s="513" t="s">
        <v>121</v>
      </c>
      <c r="FA425" s="513" t="s">
        <v>123</v>
      </c>
      <c r="FB425" s="514"/>
      <c r="FC425" s="514"/>
      <c r="FD425" s="514">
        <f t="shared" si="3053"/>
        <v>0</v>
      </c>
      <c r="FE425" s="515"/>
      <c r="FF425" s="514">
        <f t="shared" si="3054"/>
        <v>0</v>
      </c>
      <c r="FG425" s="516"/>
      <c r="FH425" s="517"/>
      <c r="FI425" s="517"/>
      <c r="FJ425" s="514">
        <f t="shared" si="3055"/>
        <v>0</v>
      </c>
      <c r="FK425" s="515">
        <v>0.294289866351475</v>
      </c>
      <c r="FL425" s="518">
        <f t="shared" si="3056"/>
        <v>0</v>
      </c>
      <c r="FM425" s="518">
        <f t="shared" si="3057"/>
        <v>0</v>
      </c>
      <c r="FN425" s="638"/>
      <c r="FO425" s="511">
        <v>8.0</v>
      </c>
      <c r="FP425" s="512" t="s">
        <v>130</v>
      </c>
      <c r="FQ425" s="513" t="s">
        <v>121</v>
      </c>
      <c r="FR425" s="513" t="s">
        <v>123</v>
      </c>
      <c r="FS425" s="514"/>
      <c r="FT425" s="514"/>
      <c r="FU425" s="514">
        <f t="shared" si="3058"/>
        <v>0</v>
      </c>
      <c r="FV425" s="515"/>
      <c r="FW425" s="514">
        <f t="shared" si="3059"/>
        <v>0</v>
      </c>
      <c r="FX425" s="516"/>
      <c r="FY425" s="517"/>
      <c r="FZ425" s="517"/>
      <c r="GA425" s="514">
        <f t="shared" si="3060"/>
        <v>0</v>
      </c>
      <c r="GB425" s="515">
        <v>0.294289866351475</v>
      </c>
      <c r="GC425" s="518">
        <f t="shared" si="3061"/>
        <v>0</v>
      </c>
      <c r="GD425" s="518">
        <f t="shared" si="3062"/>
        <v>0</v>
      </c>
      <c r="GE425" s="638"/>
      <c r="GF425" s="511">
        <v>8.0</v>
      </c>
      <c r="GG425" s="512" t="s">
        <v>130</v>
      </c>
      <c r="GH425" s="513" t="s">
        <v>121</v>
      </c>
      <c r="GI425" s="513" t="s">
        <v>123</v>
      </c>
      <c r="GJ425" s="514"/>
      <c r="GK425" s="514"/>
      <c r="GL425" s="514">
        <f t="shared" si="3063"/>
        <v>0</v>
      </c>
      <c r="GM425" s="515"/>
      <c r="GN425" s="514">
        <f t="shared" si="3064"/>
        <v>0</v>
      </c>
      <c r="GO425" s="516"/>
      <c r="GP425" s="517"/>
      <c r="GQ425" s="517"/>
      <c r="GR425" s="514">
        <f t="shared" si="3065"/>
        <v>0</v>
      </c>
      <c r="GS425" s="515">
        <v>0.294289866351475</v>
      </c>
      <c r="GT425" s="518">
        <f t="shared" si="3066"/>
        <v>0</v>
      </c>
      <c r="GU425" s="518">
        <f t="shared" si="3067"/>
        <v>0</v>
      </c>
      <c r="GV425" s="638"/>
      <c r="GW425" s="511">
        <v>8.0</v>
      </c>
      <c r="GX425" s="512" t="s">
        <v>130</v>
      </c>
      <c r="GY425" s="513" t="s">
        <v>121</v>
      </c>
      <c r="GZ425" s="513" t="s">
        <v>123</v>
      </c>
      <c r="HA425" s="514"/>
      <c r="HB425" s="514"/>
      <c r="HC425" s="514">
        <f t="shared" si="3068"/>
        <v>0</v>
      </c>
      <c r="HD425" s="515"/>
      <c r="HE425" s="514">
        <f t="shared" si="3069"/>
        <v>0</v>
      </c>
      <c r="HF425" s="516"/>
      <c r="HG425" s="517"/>
      <c r="HH425" s="517"/>
      <c r="HI425" s="514">
        <f t="shared" si="3070"/>
        <v>0</v>
      </c>
      <c r="HJ425" s="515">
        <v>0.294289866351475</v>
      </c>
      <c r="HK425" s="518">
        <f t="shared" si="3071"/>
        <v>0</v>
      </c>
      <c r="HL425" s="518">
        <f t="shared" si="3072"/>
        <v>0</v>
      </c>
      <c r="HM425" s="638"/>
      <c r="HN425" s="511">
        <v>8.0</v>
      </c>
      <c r="HO425" s="512" t="s">
        <v>130</v>
      </c>
      <c r="HP425" s="513" t="s">
        <v>121</v>
      </c>
      <c r="HQ425" s="513" t="s">
        <v>123</v>
      </c>
      <c r="HR425" s="514"/>
      <c r="HS425" s="514"/>
      <c r="HT425" s="514">
        <f t="shared" si="3073"/>
        <v>0</v>
      </c>
      <c r="HU425" s="515"/>
      <c r="HV425" s="514">
        <f t="shared" si="3074"/>
        <v>0</v>
      </c>
      <c r="HW425" s="516"/>
      <c r="HX425" s="517"/>
      <c r="HY425" s="517"/>
      <c r="HZ425" s="514">
        <f t="shared" si="3075"/>
        <v>0</v>
      </c>
      <c r="IA425" s="515">
        <v>0.294289866351475</v>
      </c>
      <c r="IB425" s="518">
        <f t="shared" si="3076"/>
        <v>0</v>
      </c>
      <c r="IC425" s="518">
        <f t="shared" si="3077"/>
        <v>0</v>
      </c>
      <c r="ID425" s="638"/>
      <c r="IE425" s="511">
        <v>8.0</v>
      </c>
      <c r="IF425" s="512" t="s">
        <v>130</v>
      </c>
      <c r="IG425" s="513" t="s">
        <v>121</v>
      </c>
      <c r="IH425" s="513" t="s">
        <v>123</v>
      </c>
      <c r="II425" s="514"/>
      <c r="IJ425" s="514"/>
      <c r="IK425" s="514">
        <f t="shared" si="3078"/>
        <v>0</v>
      </c>
      <c r="IL425" s="515"/>
      <c r="IM425" s="514">
        <f t="shared" si="3079"/>
        <v>0</v>
      </c>
      <c r="IN425" s="516"/>
      <c r="IO425" s="517"/>
      <c r="IP425" s="517"/>
      <c r="IQ425" s="514">
        <f t="shared" si="3080"/>
        <v>0</v>
      </c>
      <c r="IR425" s="515">
        <v>0.294289866351475</v>
      </c>
      <c r="IS425" s="518">
        <f t="shared" si="3081"/>
        <v>0</v>
      </c>
      <c r="IT425" s="518">
        <f t="shared" si="3082"/>
        <v>0</v>
      </c>
      <c r="IU425" s="638"/>
      <c r="IV425" s="511">
        <v>8.0</v>
      </c>
      <c r="IW425" s="512" t="s">
        <v>130</v>
      </c>
      <c r="IX425" s="513" t="s">
        <v>121</v>
      </c>
      <c r="IY425" s="513" t="s">
        <v>123</v>
      </c>
      <c r="IZ425" s="514"/>
      <c r="JA425" s="514"/>
      <c r="JB425" s="514">
        <f t="shared" si="3083"/>
        <v>0</v>
      </c>
      <c r="JC425" s="515"/>
      <c r="JD425" s="514">
        <f t="shared" si="3084"/>
        <v>0</v>
      </c>
      <c r="JE425" s="516"/>
      <c r="JF425" s="517"/>
      <c r="JG425" s="517"/>
      <c r="JH425" s="514">
        <f t="shared" si="3085"/>
        <v>0</v>
      </c>
      <c r="JI425" s="515">
        <v>0.294289866351475</v>
      </c>
      <c r="JJ425" s="518">
        <f t="shared" si="3086"/>
        <v>0</v>
      </c>
      <c r="JK425" s="518">
        <f t="shared" si="3087"/>
        <v>0</v>
      </c>
      <c r="JL425" s="638"/>
      <c r="JM425" s="511">
        <v>8.0</v>
      </c>
      <c r="JN425" s="512" t="s">
        <v>130</v>
      </c>
      <c r="JO425" s="513" t="s">
        <v>121</v>
      </c>
      <c r="JP425" s="513" t="s">
        <v>123</v>
      </c>
      <c r="JQ425" s="514"/>
      <c r="JR425" s="514"/>
      <c r="JS425" s="514">
        <f t="shared" si="3088"/>
        <v>0</v>
      </c>
      <c r="JT425" s="515"/>
      <c r="JU425" s="514">
        <f t="shared" si="3089"/>
        <v>0</v>
      </c>
      <c r="JV425" s="516"/>
      <c r="JW425" s="517"/>
      <c r="JX425" s="517"/>
      <c r="JY425" s="514">
        <f t="shared" si="3090"/>
        <v>0</v>
      </c>
      <c r="JZ425" s="515">
        <v>0.294289866351475</v>
      </c>
      <c r="KA425" s="518">
        <f t="shared" si="3091"/>
        <v>0</v>
      </c>
      <c r="KB425" s="518">
        <f t="shared" si="3092"/>
        <v>0</v>
      </c>
      <c r="KC425" s="638"/>
      <c r="KD425" s="511">
        <v>8.0</v>
      </c>
      <c r="KE425" s="512" t="s">
        <v>130</v>
      </c>
      <c r="KF425" s="513" t="s">
        <v>121</v>
      </c>
      <c r="KG425" s="513" t="s">
        <v>123</v>
      </c>
      <c r="KH425" s="514"/>
      <c r="KI425" s="514"/>
      <c r="KJ425" s="514">
        <f t="shared" si="3093"/>
        <v>0</v>
      </c>
      <c r="KK425" s="515"/>
      <c r="KL425" s="514">
        <f t="shared" si="3094"/>
        <v>0</v>
      </c>
      <c r="KM425" s="516"/>
      <c r="KN425" s="517"/>
      <c r="KO425" s="517"/>
      <c r="KP425" s="514">
        <f t="shared" si="3095"/>
        <v>0</v>
      </c>
      <c r="KQ425" s="515">
        <v>0.294289866351475</v>
      </c>
      <c r="KR425" s="518">
        <f t="shared" si="3096"/>
        <v>0</v>
      </c>
      <c r="KS425" s="518">
        <f t="shared" si="3097"/>
        <v>0</v>
      </c>
      <c r="KT425" s="638"/>
      <c r="KU425" s="521"/>
    </row>
    <row r="426" ht="15.75" customHeight="1">
      <c r="A426" s="511">
        <v>9.0</v>
      </c>
      <c r="B426" s="512" t="s">
        <v>131</v>
      </c>
      <c r="C426" s="513" t="s">
        <v>121</v>
      </c>
      <c r="D426" s="513" t="s">
        <v>123</v>
      </c>
      <c r="E426" s="514"/>
      <c r="F426" s="514"/>
      <c r="G426" s="514">
        <f t="shared" si="3008"/>
        <v>0</v>
      </c>
      <c r="H426" s="515"/>
      <c r="I426" s="514">
        <f t="shared" si="3009"/>
        <v>0</v>
      </c>
      <c r="J426" s="516"/>
      <c r="K426" s="517"/>
      <c r="L426" s="517"/>
      <c r="M426" s="514">
        <f t="shared" si="3010"/>
        <v>0</v>
      </c>
      <c r="N426" s="515">
        <v>0.294289866351475</v>
      </c>
      <c r="O426" s="518">
        <f t="shared" si="3011"/>
        <v>0</v>
      </c>
      <c r="P426" s="518">
        <f t="shared" si="3012"/>
        <v>0</v>
      </c>
      <c r="Q426" s="638"/>
      <c r="R426" s="511">
        <v>9.0</v>
      </c>
      <c r="S426" s="512" t="s">
        <v>131</v>
      </c>
      <c r="T426" s="513" t="s">
        <v>121</v>
      </c>
      <c r="U426" s="513" t="s">
        <v>123</v>
      </c>
      <c r="V426" s="514"/>
      <c r="W426" s="514"/>
      <c r="X426" s="514">
        <f t="shared" si="3013"/>
        <v>0</v>
      </c>
      <c r="Y426" s="515"/>
      <c r="Z426" s="514">
        <f t="shared" si="3014"/>
        <v>0</v>
      </c>
      <c r="AA426" s="516"/>
      <c r="AB426" s="517"/>
      <c r="AC426" s="517"/>
      <c r="AD426" s="514">
        <f t="shared" si="3015"/>
        <v>0</v>
      </c>
      <c r="AE426" s="515">
        <v>0.294289866351475</v>
      </c>
      <c r="AF426" s="518">
        <f t="shared" si="3016"/>
        <v>0</v>
      </c>
      <c r="AG426" s="518">
        <f t="shared" si="3017"/>
        <v>0</v>
      </c>
      <c r="AH426" s="638"/>
      <c r="AI426" s="511">
        <v>9.0</v>
      </c>
      <c r="AJ426" s="512" t="s">
        <v>131</v>
      </c>
      <c r="AK426" s="513" t="s">
        <v>121</v>
      </c>
      <c r="AL426" s="513" t="s">
        <v>123</v>
      </c>
      <c r="AM426" s="514"/>
      <c r="AN426" s="514"/>
      <c r="AO426" s="514">
        <f t="shared" si="3018"/>
        <v>0</v>
      </c>
      <c r="AP426" s="515"/>
      <c r="AQ426" s="514">
        <f t="shared" si="3019"/>
        <v>0</v>
      </c>
      <c r="AR426" s="516"/>
      <c r="AS426" s="517"/>
      <c r="AT426" s="517"/>
      <c r="AU426" s="514">
        <f t="shared" si="3020"/>
        <v>0</v>
      </c>
      <c r="AV426" s="515">
        <v>0.294289866351475</v>
      </c>
      <c r="AW426" s="518">
        <f t="shared" si="3021"/>
        <v>0</v>
      </c>
      <c r="AX426" s="518">
        <f t="shared" si="3022"/>
        <v>0</v>
      </c>
      <c r="AY426" s="638"/>
      <c r="AZ426" s="511">
        <v>9.0</v>
      </c>
      <c r="BA426" s="512" t="s">
        <v>131</v>
      </c>
      <c r="BB426" s="513" t="s">
        <v>121</v>
      </c>
      <c r="BC426" s="513" t="s">
        <v>123</v>
      </c>
      <c r="BD426" s="514"/>
      <c r="BE426" s="514"/>
      <c r="BF426" s="514">
        <f t="shared" si="3023"/>
        <v>0</v>
      </c>
      <c r="BG426" s="515"/>
      <c r="BH426" s="514">
        <f t="shared" si="3024"/>
        <v>0</v>
      </c>
      <c r="BI426" s="516"/>
      <c r="BJ426" s="517"/>
      <c r="BK426" s="517"/>
      <c r="BL426" s="514">
        <f t="shared" si="3025"/>
        <v>0</v>
      </c>
      <c r="BM426" s="515">
        <v>0.294289866351475</v>
      </c>
      <c r="BN426" s="518">
        <f t="shared" si="3026"/>
        <v>0</v>
      </c>
      <c r="BO426" s="518">
        <f t="shared" si="3027"/>
        <v>0</v>
      </c>
      <c r="BP426" s="638"/>
      <c r="BQ426" s="511">
        <v>9.0</v>
      </c>
      <c r="BR426" s="512" t="s">
        <v>131</v>
      </c>
      <c r="BS426" s="513" t="s">
        <v>121</v>
      </c>
      <c r="BT426" s="513" t="s">
        <v>123</v>
      </c>
      <c r="BU426" s="514"/>
      <c r="BV426" s="514"/>
      <c r="BW426" s="514">
        <f t="shared" si="3028"/>
        <v>0</v>
      </c>
      <c r="BX426" s="515"/>
      <c r="BY426" s="514">
        <f t="shared" si="3029"/>
        <v>0</v>
      </c>
      <c r="BZ426" s="516"/>
      <c r="CA426" s="517"/>
      <c r="CB426" s="517"/>
      <c r="CC426" s="514">
        <f t="shared" si="3030"/>
        <v>0</v>
      </c>
      <c r="CD426" s="515">
        <v>0.294289866351475</v>
      </c>
      <c r="CE426" s="518">
        <f t="shared" si="3031"/>
        <v>0</v>
      </c>
      <c r="CF426" s="518">
        <f t="shared" si="3032"/>
        <v>0</v>
      </c>
      <c r="CG426" s="638"/>
      <c r="CH426" s="511">
        <v>9.0</v>
      </c>
      <c r="CI426" s="512" t="s">
        <v>131</v>
      </c>
      <c r="CJ426" s="513" t="s">
        <v>121</v>
      </c>
      <c r="CK426" s="513" t="s">
        <v>123</v>
      </c>
      <c r="CL426" s="514"/>
      <c r="CM426" s="514"/>
      <c r="CN426" s="514">
        <f t="shared" si="3033"/>
        <v>0</v>
      </c>
      <c r="CO426" s="515"/>
      <c r="CP426" s="514">
        <f t="shared" si="3034"/>
        <v>0</v>
      </c>
      <c r="CQ426" s="516"/>
      <c r="CR426" s="517"/>
      <c r="CS426" s="517"/>
      <c r="CT426" s="514">
        <f t="shared" si="3035"/>
        <v>0</v>
      </c>
      <c r="CU426" s="515">
        <v>0.294289866351475</v>
      </c>
      <c r="CV426" s="518">
        <f t="shared" si="3036"/>
        <v>0</v>
      </c>
      <c r="CW426" s="518">
        <f t="shared" si="3037"/>
        <v>0</v>
      </c>
      <c r="CX426" s="638"/>
      <c r="CY426" s="511">
        <v>9.0</v>
      </c>
      <c r="CZ426" s="512" t="s">
        <v>131</v>
      </c>
      <c r="DA426" s="513" t="s">
        <v>121</v>
      </c>
      <c r="DB426" s="513" t="s">
        <v>123</v>
      </c>
      <c r="DC426" s="514"/>
      <c r="DD426" s="514"/>
      <c r="DE426" s="514">
        <f t="shared" si="3038"/>
        <v>0</v>
      </c>
      <c r="DF426" s="515"/>
      <c r="DG426" s="514">
        <f t="shared" si="3039"/>
        <v>0</v>
      </c>
      <c r="DH426" s="516"/>
      <c r="DI426" s="517"/>
      <c r="DJ426" s="517"/>
      <c r="DK426" s="514">
        <f t="shared" si="3040"/>
        <v>0</v>
      </c>
      <c r="DL426" s="515">
        <v>0.294289866351475</v>
      </c>
      <c r="DM426" s="518">
        <f t="shared" si="3041"/>
        <v>0</v>
      </c>
      <c r="DN426" s="518">
        <f t="shared" si="3042"/>
        <v>0</v>
      </c>
      <c r="DO426" s="638"/>
      <c r="DP426" s="511">
        <v>9.0</v>
      </c>
      <c r="DQ426" s="512" t="s">
        <v>131</v>
      </c>
      <c r="DR426" s="513" t="s">
        <v>121</v>
      </c>
      <c r="DS426" s="513" t="s">
        <v>123</v>
      </c>
      <c r="DT426" s="514"/>
      <c r="DU426" s="514"/>
      <c r="DV426" s="514">
        <f t="shared" si="3043"/>
        <v>0</v>
      </c>
      <c r="DW426" s="515"/>
      <c r="DX426" s="514">
        <f t="shared" si="3044"/>
        <v>0</v>
      </c>
      <c r="DY426" s="516"/>
      <c r="DZ426" s="517"/>
      <c r="EA426" s="517"/>
      <c r="EB426" s="514">
        <f t="shared" si="3045"/>
        <v>0</v>
      </c>
      <c r="EC426" s="515">
        <v>0.294289866351475</v>
      </c>
      <c r="ED426" s="518">
        <f t="shared" si="3046"/>
        <v>0</v>
      </c>
      <c r="EE426" s="518">
        <f t="shared" si="3047"/>
        <v>0</v>
      </c>
      <c r="EF426" s="638"/>
      <c r="EG426" s="511">
        <v>9.0</v>
      </c>
      <c r="EH426" s="512" t="s">
        <v>131</v>
      </c>
      <c r="EI426" s="513" t="s">
        <v>121</v>
      </c>
      <c r="EJ426" s="513" t="s">
        <v>123</v>
      </c>
      <c r="EK426" s="514"/>
      <c r="EL426" s="514"/>
      <c r="EM426" s="514">
        <f t="shared" si="3048"/>
        <v>0</v>
      </c>
      <c r="EN426" s="515"/>
      <c r="EO426" s="514">
        <f t="shared" si="3049"/>
        <v>0</v>
      </c>
      <c r="EP426" s="516"/>
      <c r="EQ426" s="517"/>
      <c r="ER426" s="517"/>
      <c r="ES426" s="514">
        <f t="shared" si="3050"/>
        <v>0</v>
      </c>
      <c r="ET426" s="515">
        <v>0.294289866351475</v>
      </c>
      <c r="EU426" s="518">
        <f t="shared" si="3051"/>
        <v>0</v>
      </c>
      <c r="EV426" s="518">
        <f t="shared" si="3052"/>
        <v>0</v>
      </c>
      <c r="EW426" s="638"/>
      <c r="EX426" s="511">
        <v>9.0</v>
      </c>
      <c r="EY426" s="512" t="s">
        <v>131</v>
      </c>
      <c r="EZ426" s="513" t="s">
        <v>121</v>
      </c>
      <c r="FA426" s="513" t="s">
        <v>123</v>
      </c>
      <c r="FB426" s="514"/>
      <c r="FC426" s="514"/>
      <c r="FD426" s="514">
        <f t="shared" si="3053"/>
        <v>0</v>
      </c>
      <c r="FE426" s="515"/>
      <c r="FF426" s="514">
        <f t="shared" si="3054"/>
        <v>0</v>
      </c>
      <c r="FG426" s="516"/>
      <c r="FH426" s="517"/>
      <c r="FI426" s="517"/>
      <c r="FJ426" s="514">
        <f t="shared" si="3055"/>
        <v>0</v>
      </c>
      <c r="FK426" s="515">
        <v>0.294289866351475</v>
      </c>
      <c r="FL426" s="518">
        <f t="shared" si="3056"/>
        <v>0</v>
      </c>
      <c r="FM426" s="518">
        <f t="shared" si="3057"/>
        <v>0</v>
      </c>
      <c r="FN426" s="638"/>
      <c r="FO426" s="511">
        <v>9.0</v>
      </c>
      <c r="FP426" s="512" t="s">
        <v>131</v>
      </c>
      <c r="FQ426" s="513" t="s">
        <v>121</v>
      </c>
      <c r="FR426" s="513" t="s">
        <v>123</v>
      </c>
      <c r="FS426" s="514"/>
      <c r="FT426" s="514"/>
      <c r="FU426" s="514">
        <f t="shared" si="3058"/>
        <v>0</v>
      </c>
      <c r="FV426" s="515"/>
      <c r="FW426" s="514">
        <f t="shared" si="3059"/>
        <v>0</v>
      </c>
      <c r="FX426" s="516"/>
      <c r="FY426" s="517"/>
      <c r="FZ426" s="517"/>
      <c r="GA426" s="514">
        <f t="shared" si="3060"/>
        <v>0</v>
      </c>
      <c r="GB426" s="515">
        <v>0.294289866351475</v>
      </c>
      <c r="GC426" s="518">
        <f t="shared" si="3061"/>
        <v>0</v>
      </c>
      <c r="GD426" s="518">
        <f t="shared" si="3062"/>
        <v>0</v>
      </c>
      <c r="GE426" s="638"/>
      <c r="GF426" s="511">
        <v>9.0</v>
      </c>
      <c r="GG426" s="512" t="s">
        <v>131</v>
      </c>
      <c r="GH426" s="513" t="s">
        <v>121</v>
      </c>
      <c r="GI426" s="513" t="s">
        <v>123</v>
      </c>
      <c r="GJ426" s="514"/>
      <c r="GK426" s="514"/>
      <c r="GL426" s="514">
        <f t="shared" si="3063"/>
        <v>0</v>
      </c>
      <c r="GM426" s="515"/>
      <c r="GN426" s="514">
        <f t="shared" si="3064"/>
        <v>0</v>
      </c>
      <c r="GO426" s="516"/>
      <c r="GP426" s="517"/>
      <c r="GQ426" s="517"/>
      <c r="GR426" s="514">
        <f t="shared" si="3065"/>
        <v>0</v>
      </c>
      <c r="GS426" s="515">
        <v>0.294289866351475</v>
      </c>
      <c r="GT426" s="518">
        <f t="shared" si="3066"/>
        <v>0</v>
      </c>
      <c r="GU426" s="518">
        <f t="shared" si="3067"/>
        <v>0</v>
      </c>
      <c r="GV426" s="638"/>
      <c r="GW426" s="511">
        <v>9.0</v>
      </c>
      <c r="GX426" s="512" t="s">
        <v>131</v>
      </c>
      <c r="GY426" s="513" t="s">
        <v>121</v>
      </c>
      <c r="GZ426" s="513" t="s">
        <v>123</v>
      </c>
      <c r="HA426" s="514"/>
      <c r="HB426" s="514"/>
      <c r="HC426" s="514">
        <f t="shared" si="3068"/>
        <v>0</v>
      </c>
      <c r="HD426" s="515"/>
      <c r="HE426" s="514">
        <f t="shared" si="3069"/>
        <v>0</v>
      </c>
      <c r="HF426" s="516"/>
      <c r="HG426" s="517"/>
      <c r="HH426" s="517"/>
      <c r="HI426" s="514">
        <f t="shared" si="3070"/>
        <v>0</v>
      </c>
      <c r="HJ426" s="515">
        <v>0.294289866351475</v>
      </c>
      <c r="HK426" s="518">
        <f t="shared" si="3071"/>
        <v>0</v>
      </c>
      <c r="HL426" s="518">
        <f t="shared" si="3072"/>
        <v>0</v>
      </c>
      <c r="HM426" s="638"/>
      <c r="HN426" s="511">
        <v>9.0</v>
      </c>
      <c r="HO426" s="512" t="s">
        <v>131</v>
      </c>
      <c r="HP426" s="513" t="s">
        <v>121</v>
      </c>
      <c r="HQ426" s="513" t="s">
        <v>123</v>
      </c>
      <c r="HR426" s="514"/>
      <c r="HS426" s="514"/>
      <c r="HT426" s="514">
        <f t="shared" si="3073"/>
        <v>0</v>
      </c>
      <c r="HU426" s="515"/>
      <c r="HV426" s="514">
        <f t="shared" si="3074"/>
        <v>0</v>
      </c>
      <c r="HW426" s="516"/>
      <c r="HX426" s="517"/>
      <c r="HY426" s="517"/>
      <c r="HZ426" s="514">
        <f t="shared" si="3075"/>
        <v>0</v>
      </c>
      <c r="IA426" s="515">
        <v>0.294289866351475</v>
      </c>
      <c r="IB426" s="518">
        <f t="shared" si="3076"/>
        <v>0</v>
      </c>
      <c r="IC426" s="518">
        <f t="shared" si="3077"/>
        <v>0</v>
      </c>
      <c r="ID426" s="638"/>
      <c r="IE426" s="511">
        <v>9.0</v>
      </c>
      <c r="IF426" s="512" t="s">
        <v>131</v>
      </c>
      <c r="IG426" s="513" t="s">
        <v>121</v>
      </c>
      <c r="IH426" s="513" t="s">
        <v>123</v>
      </c>
      <c r="II426" s="514"/>
      <c r="IJ426" s="514"/>
      <c r="IK426" s="514">
        <f t="shared" si="3078"/>
        <v>0</v>
      </c>
      <c r="IL426" s="515"/>
      <c r="IM426" s="514">
        <f t="shared" si="3079"/>
        <v>0</v>
      </c>
      <c r="IN426" s="516"/>
      <c r="IO426" s="517"/>
      <c r="IP426" s="517"/>
      <c r="IQ426" s="514">
        <f t="shared" si="3080"/>
        <v>0</v>
      </c>
      <c r="IR426" s="515">
        <v>0.294289866351475</v>
      </c>
      <c r="IS426" s="518">
        <f t="shared" si="3081"/>
        <v>0</v>
      </c>
      <c r="IT426" s="518">
        <f t="shared" si="3082"/>
        <v>0</v>
      </c>
      <c r="IU426" s="638"/>
      <c r="IV426" s="511">
        <v>9.0</v>
      </c>
      <c r="IW426" s="512" t="s">
        <v>131</v>
      </c>
      <c r="IX426" s="513" t="s">
        <v>121</v>
      </c>
      <c r="IY426" s="513" t="s">
        <v>123</v>
      </c>
      <c r="IZ426" s="514"/>
      <c r="JA426" s="514"/>
      <c r="JB426" s="514">
        <f t="shared" si="3083"/>
        <v>0</v>
      </c>
      <c r="JC426" s="515"/>
      <c r="JD426" s="514">
        <f t="shared" si="3084"/>
        <v>0</v>
      </c>
      <c r="JE426" s="516"/>
      <c r="JF426" s="517"/>
      <c r="JG426" s="517"/>
      <c r="JH426" s="514">
        <f t="shared" si="3085"/>
        <v>0</v>
      </c>
      <c r="JI426" s="515">
        <v>0.294289866351475</v>
      </c>
      <c r="JJ426" s="518">
        <f t="shared" si="3086"/>
        <v>0</v>
      </c>
      <c r="JK426" s="518">
        <f t="shared" si="3087"/>
        <v>0</v>
      </c>
      <c r="JL426" s="638"/>
      <c r="JM426" s="511">
        <v>9.0</v>
      </c>
      <c r="JN426" s="512" t="s">
        <v>131</v>
      </c>
      <c r="JO426" s="513" t="s">
        <v>121</v>
      </c>
      <c r="JP426" s="513" t="s">
        <v>123</v>
      </c>
      <c r="JQ426" s="514"/>
      <c r="JR426" s="514"/>
      <c r="JS426" s="514">
        <f t="shared" si="3088"/>
        <v>0</v>
      </c>
      <c r="JT426" s="515"/>
      <c r="JU426" s="514">
        <f t="shared" si="3089"/>
        <v>0</v>
      </c>
      <c r="JV426" s="516"/>
      <c r="JW426" s="517"/>
      <c r="JX426" s="517"/>
      <c r="JY426" s="514">
        <f t="shared" si="3090"/>
        <v>0</v>
      </c>
      <c r="JZ426" s="515">
        <v>0.294289866351475</v>
      </c>
      <c r="KA426" s="518">
        <f t="shared" si="3091"/>
        <v>0</v>
      </c>
      <c r="KB426" s="518">
        <f t="shared" si="3092"/>
        <v>0</v>
      </c>
      <c r="KC426" s="638"/>
      <c r="KD426" s="511">
        <v>9.0</v>
      </c>
      <c r="KE426" s="512" t="s">
        <v>131</v>
      </c>
      <c r="KF426" s="513" t="s">
        <v>121</v>
      </c>
      <c r="KG426" s="513" t="s">
        <v>123</v>
      </c>
      <c r="KH426" s="514"/>
      <c r="KI426" s="514"/>
      <c r="KJ426" s="514">
        <f t="shared" si="3093"/>
        <v>0</v>
      </c>
      <c r="KK426" s="515"/>
      <c r="KL426" s="514">
        <f t="shared" si="3094"/>
        <v>0</v>
      </c>
      <c r="KM426" s="516"/>
      <c r="KN426" s="517"/>
      <c r="KO426" s="517"/>
      <c r="KP426" s="514">
        <f t="shared" si="3095"/>
        <v>0</v>
      </c>
      <c r="KQ426" s="515">
        <v>0.294289866351475</v>
      </c>
      <c r="KR426" s="518">
        <f t="shared" si="3096"/>
        <v>0</v>
      </c>
      <c r="KS426" s="518">
        <f t="shared" si="3097"/>
        <v>0</v>
      </c>
      <c r="KT426" s="638"/>
      <c r="KU426" s="521"/>
    </row>
    <row r="427" ht="15.75" customHeight="1">
      <c r="A427" s="511">
        <v>10.0</v>
      </c>
      <c r="B427" s="512" t="s">
        <v>132</v>
      </c>
      <c r="C427" s="513" t="s">
        <v>121</v>
      </c>
      <c r="D427" s="513" t="s">
        <v>123</v>
      </c>
      <c r="E427" s="514"/>
      <c r="F427" s="514"/>
      <c r="G427" s="514">
        <f t="shared" si="3008"/>
        <v>0</v>
      </c>
      <c r="H427" s="515"/>
      <c r="I427" s="514">
        <f t="shared" si="3009"/>
        <v>0</v>
      </c>
      <c r="J427" s="516"/>
      <c r="K427" s="517"/>
      <c r="L427" s="517"/>
      <c r="M427" s="514">
        <f t="shared" si="3010"/>
        <v>0</v>
      </c>
      <c r="N427" s="515">
        <v>0.294289866351475</v>
      </c>
      <c r="O427" s="518">
        <f t="shared" si="3011"/>
        <v>0</v>
      </c>
      <c r="P427" s="518">
        <f t="shared" si="3012"/>
        <v>0</v>
      </c>
      <c r="Q427" s="638"/>
      <c r="R427" s="511">
        <v>10.0</v>
      </c>
      <c r="S427" s="512" t="s">
        <v>132</v>
      </c>
      <c r="T427" s="513" t="s">
        <v>121</v>
      </c>
      <c r="U427" s="513" t="s">
        <v>123</v>
      </c>
      <c r="V427" s="514"/>
      <c r="W427" s="514"/>
      <c r="X427" s="514">
        <f t="shared" si="3013"/>
        <v>0</v>
      </c>
      <c r="Y427" s="515"/>
      <c r="Z427" s="514">
        <f t="shared" si="3014"/>
        <v>0</v>
      </c>
      <c r="AA427" s="516"/>
      <c r="AB427" s="517"/>
      <c r="AC427" s="517"/>
      <c r="AD427" s="514">
        <f t="shared" si="3015"/>
        <v>0</v>
      </c>
      <c r="AE427" s="515">
        <v>0.294289866351475</v>
      </c>
      <c r="AF427" s="518">
        <f t="shared" si="3016"/>
        <v>0</v>
      </c>
      <c r="AG427" s="518">
        <f t="shared" si="3017"/>
        <v>0</v>
      </c>
      <c r="AH427" s="638"/>
      <c r="AI427" s="511">
        <v>10.0</v>
      </c>
      <c r="AJ427" s="512" t="s">
        <v>132</v>
      </c>
      <c r="AK427" s="513" t="s">
        <v>121</v>
      </c>
      <c r="AL427" s="513" t="s">
        <v>123</v>
      </c>
      <c r="AM427" s="514"/>
      <c r="AN427" s="514"/>
      <c r="AO427" s="514">
        <f t="shared" si="3018"/>
        <v>0</v>
      </c>
      <c r="AP427" s="515"/>
      <c r="AQ427" s="514">
        <f t="shared" si="3019"/>
        <v>0</v>
      </c>
      <c r="AR427" s="516"/>
      <c r="AS427" s="517"/>
      <c r="AT427" s="517"/>
      <c r="AU427" s="514">
        <f t="shared" si="3020"/>
        <v>0</v>
      </c>
      <c r="AV427" s="515">
        <v>0.294289866351475</v>
      </c>
      <c r="AW427" s="518">
        <f t="shared" si="3021"/>
        <v>0</v>
      </c>
      <c r="AX427" s="518">
        <f t="shared" si="3022"/>
        <v>0</v>
      </c>
      <c r="AY427" s="638"/>
      <c r="AZ427" s="511">
        <v>10.0</v>
      </c>
      <c r="BA427" s="512" t="s">
        <v>132</v>
      </c>
      <c r="BB427" s="513" t="s">
        <v>121</v>
      </c>
      <c r="BC427" s="513" t="s">
        <v>123</v>
      </c>
      <c r="BD427" s="514"/>
      <c r="BE427" s="514"/>
      <c r="BF427" s="514">
        <f t="shared" si="3023"/>
        <v>0</v>
      </c>
      <c r="BG427" s="515"/>
      <c r="BH427" s="514">
        <f t="shared" si="3024"/>
        <v>0</v>
      </c>
      <c r="BI427" s="516"/>
      <c r="BJ427" s="517"/>
      <c r="BK427" s="517"/>
      <c r="BL427" s="514">
        <f t="shared" si="3025"/>
        <v>0</v>
      </c>
      <c r="BM427" s="515">
        <v>0.294289866351475</v>
      </c>
      <c r="BN427" s="518">
        <f t="shared" si="3026"/>
        <v>0</v>
      </c>
      <c r="BO427" s="518">
        <f t="shared" si="3027"/>
        <v>0</v>
      </c>
      <c r="BP427" s="638"/>
      <c r="BQ427" s="511">
        <v>10.0</v>
      </c>
      <c r="BR427" s="512" t="s">
        <v>132</v>
      </c>
      <c r="BS427" s="513" t="s">
        <v>121</v>
      </c>
      <c r="BT427" s="513" t="s">
        <v>123</v>
      </c>
      <c r="BU427" s="514"/>
      <c r="BV427" s="514"/>
      <c r="BW427" s="514">
        <f t="shared" si="3028"/>
        <v>0</v>
      </c>
      <c r="BX427" s="515"/>
      <c r="BY427" s="514">
        <f t="shared" si="3029"/>
        <v>0</v>
      </c>
      <c r="BZ427" s="516"/>
      <c r="CA427" s="517"/>
      <c r="CB427" s="517"/>
      <c r="CC427" s="514">
        <f t="shared" si="3030"/>
        <v>0</v>
      </c>
      <c r="CD427" s="515">
        <v>0.294289866351475</v>
      </c>
      <c r="CE427" s="518">
        <f t="shared" si="3031"/>
        <v>0</v>
      </c>
      <c r="CF427" s="518">
        <f t="shared" si="3032"/>
        <v>0</v>
      </c>
      <c r="CG427" s="638"/>
      <c r="CH427" s="511">
        <v>10.0</v>
      </c>
      <c r="CI427" s="512" t="s">
        <v>132</v>
      </c>
      <c r="CJ427" s="513" t="s">
        <v>121</v>
      </c>
      <c r="CK427" s="513" t="s">
        <v>123</v>
      </c>
      <c r="CL427" s="514"/>
      <c r="CM427" s="514"/>
      <c r="CN427" s="514">
        <f t="shared" si="3033"/>
        <v>0</v>
      </c>
      <c r="CO427" s="515"/>
      <c r="CP427" s="514">
        <f t="shared" si="3034"/>
        <v>0</v>
      </c>
      <c r="CQ427" s="516"/>
      <c r="CR427" s="517"/>
      <c r="CS427" s="517"/>
      <c r="CT427" s="514">
        <f t="shared" si="3035"/>
        <v>0</v>
      </c>
      <c r="CU427" s="515">
        <v>0.294289866351475</v>
      </c>
      <c r="CV427" s="518">
        <f t="shared" si="3036"/>
        <v>0</v>
      </c>
      <c r="CW427" s="518">
        <f t="shared" si="3037"/>
        <v>0</v>
      </c>
      <c r="CX427" s="638"/>
      <c r="CY427" s="511">
        <v>10.0</v>
      </c>
      <c r="CZ427" s="512" t="s">
        <v>132</v>
      </c>
      <c r="DA427" s="513" t="s">
        <v>121</v>
      </c>
      <c r="DB427" s="513" t="s">
        <v>123</v>
      </c>
      <c r="DC427" s="514"/>
      <c r="DD427" s="514"/>
      <c r="DE427" s="514">
        <f t="shared" si="3038"/>
        <v>0</v>
      </c>
      <c r="DF427" s="515"/>
      <c r="DG427" s="514">
        <f t="shared" si="3039"/>
        <v>0</v>
      </c>
      <c r="DH427" s="516"/>
      <c r="DI427" s="517"/>
      <c r="DJ427" s="517"/>
      <c r="DK427" s="514">
        <f t="shared" si="3040"/>
        <v>0</v>
      </c>
      <c r="DL427" s="515">
        <v>0.294289866351475</v>
      </c>
      <c r="DM427" s="518">
        <f t="shared" si="3041"/>
        <v>0</v>
      </c>
      <c r="DN427" s="518">
        <f t="shared" si="3042"/>
        <v>0</v>
      </c>
      <c r="DO427" s="638"/>
      <c r="DP427" s="511">
        <v>10.0</v>
      </c>
      <c r="DQ427" s="512" t="s">
        <v>132</v>
      </c>
      <c r="DR427" s="513" t="s">
        <v>121</v>
      </c>
      <c r="DS427" s="513" t="s">
        <v>123</v>
      </c>
      <c r="DT427" s="514"/>
      <c r="DU427" s="514"/>
      <c r="DV427" s="514">
        <f t="shared" si="3043"/>
        <v>0</v>
      </c>
      <c r="DW427" s="515"/>
      <c r="DX427" s="514">
        <f t="shared" si="3044"/>
        <v>0</v>
      </c>
      <c r="DY427" s="516"/>
      <c r="DZ427" s="517"/>
      <c r="EA427" s="517"/>
      <c r="EB427" s="514">
        <f t="shared" si="3045"/>
        <v>0</v>
      </c>
      <c r="EC427" s="515">
        <v>0.294289866351475</v>
      </c>
      <c r="ED427" s="518">
        <f t="shared" si="3046"/>
        <v>0</v>
      </c>
      <c r="EE427" s="518">
        <f t="shared" si="3047"/>
        <v>0</v>
      </c>
      <c r="EF427" s="638"/>
      <c r="EG427" s="511">
        <v>10.0</v>
      </c>
      <c r="EH427" s="512" t="s">
        <v>132</v>
      </c>
      <c r="EI427" s="513" t="s">
        <v>121</v>
      </c>
      <c r="EJ427" s="513" t="s">
        <v>123</v>
      </c>
      <c r="EK427" s="514"/>
      <c r="EL427" s="514"/>
      <c r="EM427" s="514">
        <f t="shared" si="3048"/>
        <v>0</v>
      </c>
      <c r="EN427" s="515"/>
      <c r="EO427" s="514">
        <f t="shared" si="3049"/>
        <v>0</v>
      </c>
      <c r="EP427" s="516"/>
      <c r="EQ427" s="517"/>
      <c r="ER427" s="517"/>
      <c r="ES427" s="514">
        <f t="shared" si="3050"/>
        <v>0</v>
      </c>
      <c r="ET427" s="515">
        <v>0.294289866351475</v>
      </c>
      <c r="EU427" s="518">
        <f t="shared" si="3051"/>
        <v>0</v>
      </c>
      <c r="EV427" s="518">
        <f t="shared" si="3052"/>
        <v>0</v>
      </c>
      <c r="EW427" s="638"/>
      <c r="EX427" s="511">
        <v>10.0</v>
      </c>
      <c r="EY427" s="512" t="s">
        <v>132</v>
      </c>
      <c r="EZ427" s="513" t="s">
        <v>121</v>
      </c>
      <c r="FA427" s="513" t="s">
        <v>123</v>
      </c>
      <c r="FB427" s="514"/>
      <c r="FC427" s="514"/>
      <c r="FD427" s="514">
        <f t="shared" si="3053"/>
        <v>0</v>
      </c>
      <c r="FE427" s="515"/>
      <c r="FF427" s="514">
        <f t="shared" si="3054"/>
        <v>0</v>
      </c>
      <c r="FG427" s="516"/>
      <c r="FH427" s="517"/>
      <c r="FI427" s="517"/>
      <c r="FJ427" s="514">
        <f t="shared" si="3055"/>
        <v>0</v>
      </c>
      <c r="FK427" s="515">
        <v>0.294289866351475</v>
      </c>
      <c r="FL427" s="518">
        <f t="shared" si="3056"/>
        <v>0</v>
      </c>
      <c r="FM427" s="518">
        <f t="shared" si="3057"/>
        <v>0</v>
      </c>
      <c r="FN427" s="638"/>
      <c r="FO427" s="511">
        <v>10.0</v>
      </c>
      <c r="FP427" s="512" t="s">
        <v>132</v>
      </c>
      <c r="FQ427" s="513" t="s">
        <v>121</v>
      </c>
      <c r="FR427" s="513" t="s">
        <v>123</v>
      </c>
      <c r="FS427" s="514"/>
      <c r="FT427" s="514"/>
      <c r="FU427" s="514">
        <f t="shared" si="3058"/>
        <v>0</v>
      </c>
      <c r="FV427" s="515"/>
      <c r="FW427" s="514">
        <f t="shared" si="3059"/>
        <v>0</v>
      </c>
      <c r="FX427" s="516"/>
      <c r="FY427" s="517"/>
      <c r="FZ427" s="517"/>
      <c r="GA427" s="514">
        <f t="shared" si="3060"/>
        <v>0</v>
      </c>
      <c r="GB427" s="515">
        <v>0.294289866351475</v>
      </c>
      <c r="GC427" s="518">
        <f t="shared" si="3061"/>
        <v>0</v>
      </c>
      <c r="GD427" s="518">
        <f t="shared" si="3062"/>
        <v>0</v>
      </c>
      <c r="GE427" s="638"/>
      <c r="GF427" s="511">
        <v>10.0</v>
      </c>
      <c r="GG427" s="512" t="s">
        <v>132</v>
      </c>
      <c r="GH427" s="513" t="s">
        <v>121</v>
      </c>
      <c r="GI427" s="513" t="s">
        <v>123</v>
      </c>
      <c r="GJ427" s="514"/>
      <c r="GK427" s="514"/>
      <c r="GL427" s="514">
        <f t="shared" si="3063"/>
        <v>0</v>
      </c>
      <c r="GM427" s="515"/>
      <c r="GN427" s="514">
        <f t="shared" si="3064"/>
        <v>0</v>
      </c>
      <c r="GO427" s="516"/>
      <c r="GP427" s="517"/>
      <c r="GQ427" s="517"/>
      <c r="GR427" s="514">
        <f t="shared" si="3065"/>
        <v>0</v>
      </c>
      <c r="GS427" s="515">
        <v>0.294289866351475</v>
      </c>
      <c r="GT427" s="518">
        <f t="shared" si="3066"/>
        <v>0</v>
      </c>
      <c r="GU427" s="518">
        <f t="shared" si="3067"/>
        <v>0</v>
      </c>
      <c r="GV427" s="638"/>
      <c r="GW427" s="511">
        <v>10.0</v>
      </c>
      <c r="GX427" s="512" t="s">
        <v>132</v>
      </c>
      <c r="GY427" s="513" t="s">
        <v>121</v>
      </c>
      <c r="GZ427" s="513" t="s">
        <v>123</v>
      </c>
      <c r="HA427" s="514"/>
      <c r="HB427" s="514"/>
      <c r="HC427" s="514">
        <f t="shared" si="3068"/>
        <v>0</v>
      </c>
      <c r="HD427" s="515"/>
      <c r="HE427" s="514">
        <f t="shared" si="3069"/>
        <v>0</v>
      </c>
      <c r="HF427" s="516"/>
      <c r="HG427" s="517"/>
      <c r="HH427" s="517"/>
      <c r="HI427" s="514">
        <f t="shared" si="3070"/>
        <v>0</v>
      </c>
      <c r="HJ427" s="515">
        <v>0.294289866351475</v>
      </c>
      <c r="HK427" s="518">
        <f t="shared" si="3071"/>
        <v>0</v>
      </c>
      <c r="HL427" s="518">
        <f t="shared" si="3072"/>
        <v>0</v>
      </c>
      <c r="HM427" s="638"/>
      <c r="HN427" s="511">
        <v>10.0</v>
      </c>
      <c r="HO427" s="512" t="s">
        <v>132</v>
      </c>
      <c r="HP427" s="513" t="s">
        <v>121</v>
      </c>
      <c r="HQ427" s="513" t="s">
        <v>123</v>
      </c>
      <c r="HR427" s="514"/>
      <c r="HS427" s="514"/>
      <c r="HT427" s="514">
        <f t="shared" si="3073"/>
        <v>0</v>
      </c>
      <c r="HU427" s="515"/>
      <c r="HV427" s="514">
        <f t="shared" si="3074"/>
        <v>0</v>
      </c>
      <c r="HW427" s="516"/>
      <c r="HX427" s="517"/>
      <c r="HY427" s="517"/>
      <c r="HZ427" s="514">
        <f t="shared" si="3075"/>
        <v>0</v>
      </c>
      <c r="IA427" s="515">
        <v>0.294289866351475</v>
      </c>
      <c r="IB427" s="518">
        <f t="shared" si="3076"/>
        <v>0</v>
      </c>
      <c r="IC427" s="518">
        <f t="shared" si="3077"/>
        <v>0</v>
      </c>
      <c r="ID427" s="638"/>
      <c r="IE427" s="511">
        <v>10.0</v>
      </c>
      <c r="IF427" s="512" t="s">
        <v>132</v>
      </c>
      <c r="IG427" s="513" t="s">
        <v>121</v>
      </c>
      <c r="IH427" s="513" t="s">
        <v>123</v>
      </c>
      <c r="II427" s="514"/>
      <c r="IJ427" s="514"/>
      <c r="IK427" s="514">
        <f t="shared" si="3078"/>
        <v>0</v>
      </c>
      <c r="IL427" s="515"/>
      <c r="IM427" s="514">
        <f t="shared" si="3079"/>
        <v>0</v>
      </c>
      <c r="IN427" s="516"/>
      <c r="IO427" s="517"/>
      <c r="IP427" s="517"/>
      <c r="IQ427" s="514">
        <f t="shared" si="3080"/>
        <v>0</v>
      </c>
      <c r="IR427" s="515">
        <v>0.294289866351475</v>
      </c>
      <c r="IS427" s="518">
        <f t="shared" si="3081"/>
        <v>0</v>
      </c>
      <c r="IT427" s="518">
        <f t="shared" si="3082"/>
        <v>0</v>
      </c>
      <c r="IU427" s="638"/>
      <c r="IV427" s="511">
        <v>10.0</v>
      </c>
      <c r="IW427" s="512" t="s">
        <v>132</v>
      </c>
      <c r="IX427" s="513" t="s">
        <v>121</v>
      </c>
      <c r="IY427" s="513" t="s">
        <v>123</v>
      </c>
      <c r="IZ427" s="514"/>
      <c r="JA427" s="514"/>
      <c r="JB427" s="514">
        <f t="shared" si="3083"/>
        <v>0</v>
      </c>
      <c r="JC427" s="515"/>
      <c r="JD427" s="514">
        <f t="shared" si="3084"/>
        <v>0</v>
      </c>
      <c r="JE427" s="516"/>
      <c r="JF427" s="517"/>
      <c r="JG427" s="517"/>
      <c r="JH427" s="514">
        <f t="shared" si="3085"/>
        <v>0</v>
      </c>
      <c r="JI427" s="515">
        <v>0.294289866351475</v>
      </c>
      <c r="JJ427" s="518">
        <f t="shared" si="3086"/>
        <v>0</v>
      </c>
      <c r="JK427" s="518">
        <f t="shared" si="3087"/>
        <v>0</v>
      </c>
      <c r="JL427" s="638"/>
      <c r="JM427" s="511">
        <v>10.0</v>
      </c>
      <c r="JN427" s="512" t="s">
        <v>132</v>
      </c>
      <c r="JO427" s="513" t="s">
        <v>121</v>
      </c>
      <c r="JP427" s="513" t="s">
        <v>123</v>
      </c>
      <c r="JQ427" s="514"/>
      <c r="JR427" s="514"/>
      <c r="JS427" s="514">
        <f t="shared" si="3088"/>
        <v>0</v>
      </c>
      <c r="JT427" s="515"/>
      <c r="JU427" s="514">
        <f t="shared" si="3089"/>
        <v>0</v>
      </c>
      <c r="JV427" s="516"/>
      <c r="JW427" s="517"/>
      <c r="JX427" s="517"/>
      <c r="JY427" s="514">
        <f t="shared" si="3090"/>
        <v>0</v>
      </c>
      <c r="JZ427" s="515">
        <v>0.294289866351475</v>
      </c>
      <c r="KA427" s="518">
        <f t="shared" si="3091"/>
        <v>0</v>
      </c>
      <c r="KB427" s="518">
        <f t="shared" si="3092"/>
        <v>0</v>
      </c>
      <c r="KC427" s="638"/>
      <c r="KD427" s="511">
        <v>10.0</v>
      </c>
      <c r="KE427" s="512" t="s">
        <v>132</v>
      </c>
      <c r="KF427" s="513" t="s">
        <v>121</v>
      </c>
      <c r="KG427" s="513" t="s">
        <v>123</v>
      </c>
      <c r="KH427" s="514"/>
      <c r="KI427" s="514"/>
      <c r="KJ427" s="514">
        <f t="shared" si="3093"/>
        <v>0</v>
      </c>
      <c r="KK427" s="515"/>
      <c r="KL427" s="514">
        <f t="shared" si="3094"/>
        <v>0</v>
      </c>
      <c r="KM427" s="516"/>
      <c r="KN427" s="517"/>
      <c r="KO427" s="517"/>
      <c r="KP427" s="514">
        <f t="shared" si="3095"/>
        <v>0</v>
      </c>
      <c r="KQ427" s="515">
        <v>0.294289866351475</v>
      </c>
      <c r="KR427" s="518">
        <f t="shared" si="3096"/>
        <v>0</v>
      </c>
      <c r="KS427" s="518">
        <f t="shared" si="3097"/>
        <v>0</v>
      </c>
      <c r="KT427" s="638"/>
      <c r="KU427" s="521"/>
    </row>
    <row r="428" ht="15.75" customHeight="1">
      <c r="A428" s="511">
        <v>11.0</v>
      </c>
      <c r="B428" s="512" t="s">
        <v>132</v>
      </c>
      <c r="C428" s="513" t="s">
        <v>121</v>
      </c>
      <c r="D428" s="513" t="s">
        <v>123</v>
      </c>
      <c r="E428" s="514"/>
      <c r="F428" s="514"/>
      <c r="G428" s="514">
        <f t="shared" si="3008"/>
        <v>0</v>
      </c>
      <c r="H428" s="515"/>
      <c r="I428" s="514">
        <f t="shared" si="3009"/>
        <v>0</v>
      </c>
      <c r="J428" s="516"/>
      <c r="K428" s="517"/>
      <c r="L428" s="517"/>
      <c r="M428" s="514">
        <f t="shared" si="3010"/>
        <v>0</v>
      </c>
      <c r="N428" s="515">
        <v>0.294289866351475</v>
      </c>
      <c r="O428" s="518">
        <f t="shared" si="3011"/>
        <v>0</v>
      </c>
      <c r="P428" s="518">
        <f t="shared" si="3012"/>
        <v>0</v>
      </c>
      <c r="Q428" s="638"/>
      <c r="R428" s="511">
        <v>11.0</v>
      </c>
      <c r="S428" s="512" t="s">
        <v>132</v>
      </c>
      <c r="T428" s="513" t="s">
        <v>121</v>
      </c>
      <c r="U428" s="513" t="s">
        <v>123</v>
      </c>
      <c r="V428" s="514"/>
      <c r="W428" s="514"/>
      <c r="X428" s="514">
        <f t="shared" si="3013"/>
        <v>0</v>
      </c>
      <c r="Y428" s="515"/>
      <c r="Z428" s="514">
        <f t="shared" si="3014"/>
        <v>0</v>
      </c>
      <c r="AA428" s="516"/>
      <c r="AB428" s="517"/>
      <c r="AC428" s="517"/>
      <c r="AD428" s="514">
        <f t="shared" si="3015"/>
        <v>0</v>
      </c>
      <c r="AE428" s="515">
        <v>0.294289866351475</v>
      </c>
      <c r="AF428" s="518">
        <f t="shared" si="3016"/>
        <v>0</v>
      </c>
      <c r="AG428" s="518">
        <f t="shared" si="3017"/>
        <v>0</v>
      </c>
      <c r="AH428" s="638"/>
      <c r="AI428" s="511">
        <v>11.0</v>
      </c>
      <c r="AJ428" s="512" t="s">
        <v>132</v>
      </c>
      <c r="AK428" s="513" t="s">
        <v>121</v>
      </c>
      <c r="AL428" s="513" t="s">
        <v>123</v>
      </c>
      <c r="AM428" s="514"/>
      <c r="AN428" s="514"/>
      <c r="AO428" s="514">
        <f t="shared" si="3018"/>
        <v>0</v>
      </c>
      <c r="AP428" s="515"/>
      <c r="AQ428" s="514">
        <f t="shared" si="3019"/>
        <v>0</v>
      </c>
      <c r="AR428" s="516"/>
      <c r="AS428" s="517"/>
      <c r="AT428" s="517"/>
      <c r="AU428" s="514">
        <f t="shared" si="3020"/>
        <v>0</v>
      </c>
      <c r="AV428" s="515">
        <v>0.294289866351475</v>
      </c>
      <c r="AW428" s="518">
        <f t="shared" si="3021"/>
        <v>0</v>
      </c>
      <c r="AX428" s="518">
        <f t="shared" si="3022"/>
        <v>0</v>
      </c>
      <c r="AY428" s="638"/>
      <c r="AZ428" s="511">
        <v>11.0</v>
      </c>
      <c r="BA428" s="512" t="s">
        <v>132</v>
      </c>
      <c r="BB428" s="513" t="s">
        <v>121</v>
      </c>
      <c r="BC428" s="513" t="s">
        <v>123</v>
      </c>
      <c r="BD428" s="514"/>
      <c r="BE428" s="514"/>
      <c r="BF428" s="514">
        <f t="shared" si="3023"/>
        <v>0</v>
      </c>
      <c r="BG428" s="515"/>
      <c r="BH428" s="514">
        <f t="shared" si="3024"/>
        <v>0</v>
      </c>
      <c r="BI428" s="516"/>
      <c r="BJ428" s="517"/>
      <c r="BK428" s="517"/>
      <c r="BL428" s="514">
        <f t="shared" si="3025"/>
        <v>0</v>
      </c>
      <c r="BM428" s="515">
        <v>0.294289866351475</v>
      </c>
      <c r="BN428" s="518">
        <f t="shared" si="3026"/>
        <v>0</v>
      </c>
      <c r="BO428" s="518">
        <f t="shared" si="3027"/>
        <v>0</v>
      </c>
      <c r="BP428" s="638"/>
      <c r="BQ428" s="511">
        <v>11.0</v>
      </c>
      <c r="BR428" s="512" t="s">
        <v>132</v>
      </c>
      <c r="BS428" s="513" t="s">
        <v>121</v>
      </c>
      <c r="BT428" s="513" t="s">
        <v>123</v>
      </c>
      <c r="BU428" s="514"/>
      <c r="BV428" s="514"/>
      <c r="BW428" s="514">
        <f t="shared" si="3028"/>
        <v>0</v>
      </c>
      <c r="BX428" s="515"/>
      <c r="BY428" s="514">
        <f t="shared" si="3029"/>
        <v>0</v>
      </c>
      <c r="BZ428" s="516"/>
      <c r="CA428" s="517"/>
      <c r="CB428" s="517"/>
      <c r="CC428" s="514">
        <f t="shared" si="3030"/>
        <v>0</v>
      </c>
      <c r="CD428" s="515">
        <v>0.294289866351475</v>
      </c>
      <c r="CE428" s="518">
        <f t="shared" si="3031"/>
        <v>0</v>
      </c>
      <c r="CF428" s="518">
        <f t="shared" si="3032"/>
        <v>0</v>
      </c>
      <c r="CG428" s="638"/>
      <c r="CH428" s="511">
        <v>11.0</v>
      </c>
      <c r="CI428" s="512" t="s">
        <v>132</v>
      </c>
      <c r="CJ428" s="513" t="s">
        <v>121</v>
      </c>
      <c r="CK428" s="513" t="s">
        <v>123</v>
      </c>
      <c r="CL428" s="514"/>
      <c r="CM428" s="514"/>
      <c r="CN428" s="514">
        <f t="shared" si="3033"/>
        <v>0</v>
      </c>
      <c r="CO428" s="515"/>
      <c r="CP428" s="514">
        <f t="shared" si="3034"/>
        <v>0</v>
      </c>
      <c r="CQ428" s="516"/>
      <c r="CR428" s="517"/>
      <c r="CS428" s="517"/>
      <c r="CT428" s="514">
        <f t="shared" si="3035"/>
        <v>0</v>
      </c>
      <c r="CU428" s="515">
        <v>0.294289866351475</v>
      </c>
      <c r="CV428" s="518">
        <f t="shared" si="3036"/>
        <v>0</v>
      </c>
      <c r="CW428" s="518">
        <f t="shared" si="3037"/>
        <v>0</v>
      </c>
      <c r="CX428" s="638"/>
      <c r="CY428" s="511">
        <v>11.0</v>
      </c>
      <c r="CZ428" s="512" t="s">
        <v>132</v>
      </c>
      <c r="DA428" s="513" t="s">
        <v>121</v>
      </c>
      <c r="DB428" s="513" t="s">
        <v>123</v>
      </c>
      <c r="DC428" s="514"/>
      <c r="DD428" s="514"/>
      <c r="DE428" s="514">
        <f t="shared" si="3038"/>
        <v>0</v>
      </c>
      <c r="DF428" s="515"/>
      <c r="DG428" s="514">
        <f t="shared" si="3039"/>
        <v>0</v>
      </c>
      <c r="DH428" s="516"/>
      <c r="DI428" s="517"/>
      <c r="DJ428" s="517"/>
      <c r="DK428" s="514">
        <f t="shared" si="3040"/>
        <v>0</v>
      </c>
      <c r="DL428" s="515">
        <v>0.294289866351475</v>
      </c>
      <c r="DM428" s="518">
        <f t="shared" si="3041"/>
        <v>0</v>
      </c>
      <c r="DN428" s="518">
        <f t="shared" si="3042"/>
        <v>0</v>
      </c>
      <c r="DO428" s="638"/>
      <c r="DP428" s="511">
        <v>11.0</v>
      </c>
      <c r="DQ428" s="512" t="s">
        <v>132</v>
      </c>
      <c r="DR428" s="513" t="s">
        <v>121</v>
      </c>
      <c r="DS428" s="513" t="s">
        <v>123</v>
      </c>
      <c r="DT428" s="514"/>
      <c r="DU428" s="514"/>
      <c r="DV428" s="514">
        <f t="shared" si="3043"/>
        <v>0</v>
      </c>
      <c r="DW428" s="515"/>
      <c r="DX428" s="514">
        <f t="shared" si="3044"/>
        <v>0</v>
      </c>
      <c r="DY428" s="516"/>
      <c r="DZ428" s="517"/>
      <c r="EA428" s="517"/>
      <c r="EB428" s="514">
        <f t="shared" si="3045"/>
        <v>0</v>
      </c>
      <c r="EC428" s="515">
        <v>0.294289866351475</v>
      </c>
      <c r="ED428" s="518">
        <f t="shared" si="3046"/>
        <v>0</v>
      </c>
      <c r="EE428" s="518">
        <f t="shared" si="3047"/>
        <v>0</v>
      </c>
      <c r="EF428" s="638"/>
      <c r="EG428" s="511">
        <v>11.0</v>
      </c>
      <c r="EH428" s="512" t="s">
        <v>132</v>
      </c>
      <c r="EI428" s="513" t="s">
        <v>121</v>
      </c>
      <c r="EJ428" s="513" t="s">
        <v>123</v>
      </c>
      <c r="EK428" s="514"/>
      <c r="EL428" s="514"/>
      <c r="EM428" s="514">
        <f t="shared" si="3048"/>
        <v>0</v>
      </c>
      <c r="EN428" s="515"/>
      <c r="EO428" s="514">
        <f t="shared" si="3049"/>
        <v>0</v>
      </c>
      <c r="EP428" s="516"/>
      <c r="EQ428" s="517"/>
      <c r="ER428" s="517"/>
      <c r="ES428" s="514">
        <f t="shared" si="3050"/>
        <v>0</v>
      </c>
      <c r="ET428" s="515">
        <v>0.294289866351475</v>
      </c>
      <c r="EU428" s="518">
        <f t="shared" si="3051"/>
        <v>0</v>
      </c>
      <c r="EV428" s="518">
        <f t="shared" si="3052"/>
        <v>0</v>
      </c>
      <c r="EW428" s="638"/>
      <c r="EX428" s="511">
        <v>11.0</v>
      </c>
      <c r="EY428" s="512" t="s">
        <v>132</v>
      </c>
      <c r="EZ428" s="513" t="s">
        <v>121</v>
      </c>
      <c r="FA428" s="513" t="s">
        <v>123</v>
      </c>
      <c r="FB428" s="514"/>
      <c r="FC428" s="514"/>
      <c r="FD428" s="514">
        <f t="shared" si="3053"/>
        <v>0</v>
      </c>
      <c r="FE428" s="515"/>
      <c r="FF428" s="514">
        <f t="shared" si="3054"/>
        <v>0</v>
      </c>
      <c r="FG428" s="516"/>
      <c r="FH428" s="517"/>
      <c r="FI428" s="517"/>
      <c r="FJ428" s="514">
        <f t="shared" si="3055"/>
        <v>0</v>
      </c>
      <c r="FK428" s="515">
        <v>0.294289866351475</v>
      </c>
      <c r="FL428" s="518">
        <f t="shared" si="3056"/>
        <v>0</v>
      </c>
      <c r="FM428" s="518">
        <f t="shared" si="3057"/>
        <v>0</v>
      </c>
      <c r="FN428" s="638"/>
      <c r="FO428" s="511">
        <v>11.0</v>
      </c>
      <c r="FP428" s="512" t="s">
        <v>132</v>
      </c>
      <c r="FQ428" s="513" t="s">
        <v>121</v>
      </c>
      <c r="FR428" s="513" t="s">
        <v>123</v>
      </c>
      <c r="FS428" s="514"/>
      <c r="FT428" s="514"/>
      <c r="FU428" s="514">
        <f t="shared" si="3058"/>
        <v>0</v>
      </c>
      <c r="FV428" s="515"/>
      <c r="FW428" s="514">
        <f t="shared" si="3059"/>
        <v>0</v>
      </c>
      <c r="FX428" s="516"/>
      <c r="FY428" s="517"/>
      <c r="FZ428" s="517"/>
      <c r="GA428" s="514">
        <f t="shared" si="3060"/>
        <v>0</v>
      </c>
      <c r="GB428" s="515">
        <v>0.294289866351475</v>
      </c>
      <c r="GC428" s="518">
        <f t="shared" si="3061"/>
        <v>0</v>
      </c>
      <c r="GD428" s="518">
        <f t="shared" si="3062"/>
        <v>0</v>
      </c>
      <c r="GE428" s="638"/>
      <c r="GF428" s="511">
        <v>11.0</v>
      </c>
      <c r="GG428" s="512" t="s">
        <v>132</v>
      </c>
      <c r="GH428" s="513" t="s">
        <v>121</v>
      </c>
      <c r="GI428" s="513" t="s">
        <v>123</v>
      </c>
      <c r="GJ428" s="514"/>
      <c r="GK428" s="514"/>
      <c r="GL428" s="514">
        <f t="shared" si="3063"/>
        <v>0</v>
      </c>
      <c r="GM428" s="515"/>
      <c r="GN428" s="514">
        <f t="shared" si="3064"/>
        <v>0</v>
      </c>
      <c r="GO428" s="516"/>
      <c r="GP428" s="517"/>
      <c r="GQ428" s="517"/>
      <c r="GR428" s="514">
        <f t="shared" si="3065"/>
        <v>0</v>
      </c>
      <c r="GS428" s="515">
        <v>0.294289866351475</v>
      </c>
      <c r="GT428" s="518">
        <f t="shared" si="3066"/>
        <v>0</v>
      </c>
      <c r="GU428" s="518">
        <f t="shared" si="3067"/>
        <v>0</v>
      </c>
      <c r="GV428" s="638"/>
      <c r="GW428" s="511">
        <v>11.0</v>
      </c>
      <c r="GX428" s="512" t="s">
        <v>132</v>
      </c>
      <c r="GY428" s="513" t="s">
        <v>121</v>
      </c>
      <c r="GZ428" s="513" t="s">
        <v>123</v>
      </c>
      <c r="HA428" s="514"/>
      <c r="HB428" s="514"/>
      <c r="HC428" s="514">
        <f t="shared" si="3068"/>
        <v>0</v>
      </c>
      <c r="HD428" s="515"/>
      <c r="HE428" s="514">
        <f t="shared" si="3069"/>
        <v>0</v>
      </c>
      <c r="HF428" s="516"/>
      <c r="HG428" s="517"/>
      <c r="HH428" s="517"/>
      <c r="HI428" s="514">
        <f t="shared" si="3070"/>
        <v>0</v>
      </c>
      <c r="HJ428" s="515">
        <v>0.294289866351475</v>
      </c>
      <c r="HK428" s="518">
        <f t="shared" si="3071"/>
        <v>0</v>
      </c>
      <c r="HL428" s="518">
        <f t="shared" si="3072"/>
        <v>0</v>
      </c>
      <c r="HM428" s="638"/>
      <c r="HN428" s="511">
        <v>11.0</v>
      </c>
      <c r="HO428" s="512" t="s">
        <v>132</v>
      </c>
      <c r="HP428" s="513" t="s">
        <v>121</v>
      </c>
      <c r="HQ428" s="513" t="s">
        <v>123</v>
      </c>
      <c r="HR428" s="514"/>
      <c r="HS428" s="514"/>
      <c r="HT428" s="514">
        <f t="shared" si="3073"/>
        <v>0</v>
      </c>
      <c r="HU428" s="515"/>
      <c r="HV428" s="514">
        <f t="shared" si="3074"/>
        <v>0</v>
      </c>
      <c r="HW428" s="516"/>
      <c r="HX428" s="517"/>
      <c r="HY428" s="517"/>
      <c r="HZ428" s="514">
        <f t="shared" si="3075"/>
        <v>0</v>
      </c>
      <c r="IA428" s="515">
        <v>0.294289866351475</v>
      </c>
      <c r="IB428" s="518">
        <f t="shared" si="3076"/>
        <v>0</v>
      </c>
      <c r="IC428" s="518">
        <f t="shared" si="3077"/>
        <v>0</v>
      </c>
      <c r="ID428" s="638"/>
      <c r="IE428" s="511">
        <v>11.0</v>
      </c>
      <c r="IF428" s="512" t="s">
        <v>132</v>
      </c>
      <c r="IG428" s="513" t="s">
        <v>121</v>
      </c>
      <c r="IH428" s="513" t="s">
        <v>123</v>
      </c>
      <c r="II428" s="514"/>
      <c r="IJ428" s="514"/>
      <c r="IK428" s="514">
        <f t="shared" si="3078"/>
        <v>0</v>
      </c>
      <c r="IL428" s="515"/>
      <c r="IM428" s="514">
        <f t="shared" si="3079"/>
        <v>0</v>
      </c>
      <c r="IN428" s="516"/>
      <c r="IO428" s="517"/>
      <c r="IP428" s="517"/>
      <c r="IQ428" s="514">
        <f t="shared" si="3080"/>
        <v>0</v>
      </c>
      <c r="IR428" s="515">
        <v>0.294289866351475</v>
      </c>
      <c r="IS428" s="518">
        <f t="shared" si="3081"/>
        <v>0</v>
      </c>
      <c r="IT428" s="518">
        <f t="shared" si="3082"/>
        <v>0</v>
      </c>
      <c r="IU428" s="638"/>
      <c r="IV428" s="511">
        <v>11.0</v>
      </c>
      <c r="IW428" s="512" t="s">
        <v>132</v>
      </c>
      <c r="IX428" s="513" t="s">
        <v>121</v>
      </c>
      <c r="IY428" s="513" t="s">
        <v>123</v>
      </c>
      <c r="IZ428" s="514"/>
      <c r="JA428" s="514"/>
      <c r="JB428" s="514">
        <f t="shared" si="3083"/>
        <v>0</v>
      </c>
      <c r="JC428" s="515"/>
      <c r="JD428" s="514">
        <f t="shared" si="3084"/>
        <v>0</v>
      </c>
      <c r="JE428" s="516"/>
      <c r="JF428" s="517"/>
      <c r="JG428" s="517"/>
      <c r="JH428" s="514">
        <f t="shared" si="3085"/>
        <v>0</v>
      </c>
      <c r="JI428" s="515">
        <v>0.294289866351475</v>
      </c>
      <c r="JJ428" s="518">
        <f t="shared" si="3086"/>
        <v>0</v>
      </c>
      <c r="JK428" s="518">
        <f t="shared" si="3087"/>
        <v>0</v>
      </c>
      <c r="JL428" s="638"/>
      <c r="JM428" s="511">
        <v>11.0</v>
      </c>
      <c r="JN428" s="512" t="s">
        <v>132</v>
      </c>
      <c r="JO428" s="513" t="s">
        <v>121</v>
      </c>
      <c r="JP428" s="513" t="s">
        <v>123</v>
      </c>
      <c r="JQ428" s="514"/>
      <c r="JR428" s="514"/>
      <c r="JS428" s="514">
        <f t="shared" si="3088"/>
        <v>0</v>
      </c>
      <c r="JT428" s="515"/>
      <c r="JU428" s="514">
        <f t="shared" si="3089"/>
        <v>0</v>
      </c>
      <c r="JV428" s="516"/>
      <c r="JW428" s="517"/>
      <c r="JX428" s="517"/>
      <c r="JY428" s="514">
        <f t="shared" si="3090"/>
        <v>0</v>
      </c>
      <c r="JZ428" s="515">
        <v>0.294289866351475</v>
      </c>
      <c r="KA428" s="518">
        <f t="shared" si="3091"/>
        <v>0</v>
      </c>
      <c r="KB428" s="518">
        <f t="shared" si="3092"/>
        <v>0</v>
      </c>
      <c r="KC428" s="638"/>
      <c r="KD428" s="511">
        <v>11.0</v>
      </c>
      <c r="KE428" s="512" t="s">
        <v>132</v>
      </c>
      <c r="KF428" s="513" t="s">
        <v>121</v>
      </c>
      <c r="KG428" s="513" t="s">
        <v>123</v>
      </c>
      <c r="KH428" s="514"/>
      <c r="KI428" s="514"/>
      <c r="KJ428" s="514">
        <f t="shared" si="3093"/>
        <v>0</v>
      </c>
      <c r="KK428" s="515"/>
      <c r="KL428" s="514">
        <f t="shared" si="3094"/>
        <v>0</v>
      </c>
      <c r="KM428" s="516"/>
      <c r="KN428" s="517"/>
      <c r="KO428" s="517"/>
      <c r="KP428" s="514">
        <f t="shared" si="3095"/>
        <v>0</v>
      </c>
      <c r="KQ428" s="515">
        <v>0.294289866351475</v>
      </c>
      <c r="KR428" s="518">
        <f t="shared" si="3096"/>
        <v>0</v>
      </c>
      <c r="KS428" s="518">
        <f t="shared" si="3097"/>
        <v>0</v>
      </c>
      <c r="KT428" s="638"/>
      <c r="KU428" s="521"/>
    </row>
    <row r="429" ht="15.75" customHeight="1">
      <c r="A429" s="511">
        <v>12.0</v>
      </c>
      <c r="B429" s="512" t="s">
        <v>132</v>
      </c>
      <c r="C429" s="513" t="s">
        <v>121</v>
      </c>
      <c r="D429" s="513" t="s">
        <v>123</v>
      </c>
      <c r="E429" s="514"/>
      <c r="F429" s="514"/>
      <c r="G429" s="514">
        <f t="shared" si="3008"/>
        <v>0</v>
      </c>
      <c r="H429" s="515"/>
      <c r="I429" s="514">
        <f t="shared" si="3009"/>
        <v>0</v>
      </c>
      <c r="J429" s="516"/>
      <c r="K429" s="517"/>
      <c r="L429" s="517"/>
      <c r="M429" s="514">
        <f t="shared" si="3010"/>
        <v>0</v>
      </c>
      <c r="N429" s="515">
        <v>0.294289866351475</v>
      </c>
      <c r="O429" s="518">
        <f t="shared" si="3011"/>
        <v>0</v>
      </c>
      <c r="P429" s="518">
        <f t="shared" si="3012"/>
        <v>0</v>
      </c>
      <c r="Q429" s="638"/>
      <c r="R429" s="511">
        <v>12.0</v>
      </c>
      <c r="S429" s="512" t="s">
        <v>132</v>
      </c>
      <c r="T429" s="513" t="s">
        <v>121</v>
      </c>
      <c r="U429" s="513" t="s">
        <v>123</v>
      </c>
      <c r="V429" s="514"/>
      <c r="W429" s="514"/>
      <c r="X429" s="514">
        <f t="shared" si="3013"/>
        <v>0</v>
      </c>
      <c r="Y429" s="515"/>
      <c r="Z429" s="514">
        <f t="shared" si="3014"/>
        <v>0</v>
      </c>
      <c r="AA429" s="516"/>
      <c r="AB429" s="517"/>
      <c r="AC429" s="517"/>
      <c r="AD429" s="514">
        <f t="shared" si="3015"/>
        <v>0</v>
      </c>
      <c r="AE429" s="515">
        <v>0.294289866351475</v>
      </c>
      <c r="AF429" s="518">
        <f t="shared" si="3016"/>
        <v>0</v>
      </c>
      <c r="AG429" s="518">
        <f t="shared" si="3017"/>
        <v>0</v>
      </c>
      <c r="AH429" s="638"/>
      <c r="AI429" s="511">
        <v>12.0</v>
      </c>
      <c r="AJ429" s="512" t="s">
        <v>132</v>
      </c>
      <c r="AK429" s="513" t="s">
        <v>121</v>
      </c>
      <c r="AL429" s="513" t="s">
        <v>123</v>
      </c>
      <c r="AM429" s="514"/>
      <c r="AN429" s="514"/>
      <c r="AO429" s="514">
        <f t="shared" si="3018"/>
        <v>0</v>
      </c>
      <c r="AP429" s="515"/>
      <c r="AQ429" s="514">
        <f t="shared" si="3019"/>
        <v>0</v>
      </c>
      <c r="AR429" s="516"/>
      <c r="AS429" s="517"/>
      <c r="AT429" s="517"/>
      <c r="AU429" s="514">
        <f t="shared" si="3020"/>
        <v>0</v>
      </c>
      <c r="AV429" s="515">
        <v>0.294289866351475</v>
      </c>
      <c r="AW429" s="518">
        <f t="shared" si="3021"/>
        <v>0</v>
      </c>
      <c r="AX429" s="518">
        <f t="shared" si="3022"/>
        <v>0</v>
      </c>
      <c r="AY429" s="638"/>
      <c r="AZ429" s="511">
        <v>12.0</v>
      </c>
      <c r="BA429" s="512" t="s">
        <v>132</v>
      </c>
      <c r="BB429" s="513" t="s">
        <v>121</v>
      </c>
      <c r="BC429" s="513" t="s">
        <v>123</v>
      </c>
      <c r="BD429" s="514"/>
      <c r="BE429" s="514"/>
      <c r="BF429" s="514">
        <f t="shared" si="3023"/>
        <v>0</v>
      </c>
      <c r="BG429" s="515"/>
      <c r="BH429" s="514">
        <f t="shared" si="3024"/>
        <v>0</v>
      </c>
      <c r="BI429" s="516"/>
      <c r="BJ429" s="517"/>
      <c r="BK429" s="517"/>
      <c r="BL429" s="514">
        <f t="shared" si="3025"/>
        <v>0</v>
      </c>
      <c r="BM429" s="515">
        <v>0.294289866351475</v>
      </c>
      <c r="BN429" s="518">
        <f t="shared" si="3026"/>
        <v>0</v>
      </c>
      <c r="BO429" s="518">
        <f t="shared" si="3027"/>
        <v>0</v>
      </c>
      <c r="BP429" s="638"/>
      <c r="BQ429" s="511">
        <v>12.0</v>
      </c>
      <c r="BR429" s="512" t="s">
        <v>132</v>
      </c>
      <c r="BS429" s="513" t="s">
        <v>121</v>
      </c>
      <c r="BT429" s="513" t="s">
        <v>123</v>
      </c>
      <c r="BU429" s="514"/>
      <c r="BV429" s="514"/>
      <c r="BW429" s="514">
        <f t="shared" si="3028"/>
        <v>0</v>
      </c>
      <c r="BX429" s="515"/>
      <c r="BY429" s="514">
        <f t="shared" si="3029"/>
        <v>0</v>
      </c>
      <c r="BZ429" s="516"/>
      <c r="CA429" s="517"/>
      <c r="CB429" s="517"/>
      <c r="CC429" s="514">
        <f t="shared" si="3030"/>
        <v>0</v>
      </c>
      <c r="CD429" s="515">
        <v>0.294289866351475</v>
      </c>
      <c r="CE429" s="518">
        <f t="shared" si="3031"/>
        <v>0</v>
      </c>
      <c r="CF429" s="518">
        <f t="shared" si="3032"/>
        <v>0</v>
      </c>
      <c r="CG429" s="638"/>
      <c r="CH429" s="511">
        <v>12.0</v>
      </c>
      <c r="CI429" s="512" t="s">
        <v>132</v>
      </c>
      <c r="CJ429" s="513" t="s">
        <v>121</v>
      </c>
      <c r="CK429" s="513" t="s">
        <v>123</v>
      </c>
      <c r="CL429" s="514"/>
      <c r="CM429" s="514"/>
      <c r="CN429" s="514">
        <f t="shared" si="3033"/>
        <v>0</v>
      </c>
      <c r="CO429" s="515"/>
      <c r="CP429" s="514">
        <f t="shared" si="3034"/>
        <v>0</v>
      </c>
      <c r="CQ429" s="516"/>
      <c r="CR429" s="517"/>
      <c r="CS429" s="517"/>
      <c r="CT429" s="514">
        <f t="shared" si="3035"/>
        <v>0</v>
      </c>
      <c r="CU429" s="515">
        <v>0.294289866351475</v>
      </c>
      <c r="CV429" s="518">
        <f t="shared" si="3036"/>
        <v>0</v>
      </c>
      <c r="CW429" s="518">
        <f t="shared" si="3037"/>
        <v>0</v>
      </c>
      <c r="CX429" s="638"/>
      <c r="CY429" s="511">
        <v>12.0</v>
      </c>
      <c r="CZ429" s="512" t="s">
        <v>132</v>
      </c>
      <c r="DA429" s="513" t="s">
        <v>121</v>
      </c>
      <c r="DB429" s="513" t="s">
        <v>123</v>
      </c>
      <c r="DC429" s="514"/>
      <c r="DD429" s="514"/>
      <c r="DE429" s="514">
        <f t="shared" si="3038"/>
        <v>0</v>
      </c>
      <c r="DF429" s="515"/>
      <c r="DG429" s="514">
        <f t="shared" si="3039"/>
        <v>0</v>
      </c>
      <c r="DH429" s="516"/>
      <c r="DI429" s="517"/>
      <c r="DJ429" s="517"/>
      <c r="DK429" s="514">
        <f t="shared" si="3040"/>
        <v>0</v>
      </c>
      <c r="DL429" s="515">
        <v>0.294289866351475</v>
      </c>
      <c r="DM429" s="518">
        <f t="shared" si="3041"/>
        <v>0</v>
      </c>
      <c r="DN429" s="518">
        <f t="shared" si="3042"/>
        <v>0</v>
      </c>
      <c r="DO429" s="638"/>
      <c r="DP429" s="511">
        <v>12.0</v>
      </c>
      <c r="DQ429" s="512" t="s">
        <v>132</v>
      </c>
      <c r="DR429" s="513" t="s">
        <v>121</v>
      </c>
      <c r="DS429" s="513" t="s">
        <v>123</v>
      </c>
      <c r="DT429" s="514"/>
      <c r="DU429" s="514"/>
      <c r="DV429" s="514">
        <f t="shared" si="3043"/>
        <v>0</v>
      </c>
      <c r="DW429" s="515"/>
      <c r="DX429" s="514">
        <f t="shared" si="3044"/>
        <v>0</v>
      </c>
      <c r="DY429" s="516"/>
      <c r="DZ429" s="517"/>
      <c r="EA429" s="517"/>
      <c r="EB429" s="514">
        <f t="shared" si="3045"/>
        <v>0</v>
      </c>
      <c r="EC429" s="515">
        <v>0.294289866351475</v>
      </c>
      <c r="ED429" s="518">
        <f t="shared" si="3046"/>
        <v>0</v>
      </c>
      <c r="EE429" s="518">
        <f t="shared" si="3047"/>
        <v>0</v>
      </c>
      <c r="EF429" s="638"/>
      <c r="EG429" s="511">
        <v>12.0</v>
      </c>
      <c r="EH429" s="512" t="s">
        <v>132</v>
      </c>
      <c r="EI429" s="513" t="s">
        <v>121</v>
      </c>
      <c r="EJ429" s="513" t="s">
        <v>123</v>
      </c>
      <c r="EK429" s="514"/>
      <c r="EL429" s="514"/>
      <c r="EM429" s="514">
        <f t="shared" si="3048"/>
        <v>0</v>
      </c>
      <c r="EN429" s="515"/>
      <c r="EO429" s="514">
        <f t="shared" si="3049"/>
        <v>0</v>
      </c>
      <c r="EP429" s="516"/>
      <c r="EQ429" s="517"/>
      <c r="ER429" s="517"/>
      <c r="ES429" s="514">
        <f t="shared" si="3050"/>
        <v>0</v>
      </c>
      <c r="ET429" s="515">
        <v>0.294289866351475</v>
      </c>
      <c r="EU429" s="518">
        <f t="shared" si="3051"/>
        <v>0</v>
      </c>
      <c r="EV429" s="518">
        <f t="shared" si="3052"/>
        <v>0</v>
      </c>
      <c r="EW429" s="638"/>
      <c r="EX429" s="511">
        <v>12.0</v>
      </c>
      <c r="EY429" s="512" t="s">
        <v>132</v>
      </c>
      <c r="EZ429" s="513" t="s">
        <v>121</v>
      </c>
      <c r="FA429" s="513" t="s">
        <v>123</v>
      </c>
      <c r="FB429" s="514"/>
      <c r="FC429" s="514"/>
      <c r="FD429" s="514">
        <f t="shared" si="3053"/>
        <v>0</v>
      </c>
      <c r="FE429" s="515"/>
      <c r="FF429" s="514">
        <f t="shared" si="3054"/>
        <v>0</v>
      </c>
      <c r="FG429" s="516"/>
      <c r="FH429" s="517"/>
      <c r="FI429" s="517"/>
      <c r="FJ429" s="514">
        <f t="shared" si="3055"/>
        <v>0</v>
      </c>
      <c r="FK429" s="515">
        <v>0.294289866351475</v>
      </c>
      <c r="FL429" s="518">
        <f t="shared" si="3056"/>
        <v>0</v>
      </c>
      <c r="FM429" s="518">
        <f t="shared" si="3057"/>
        <v>0</v>
      </c>
      <c r="FN429" s="638"/>
      <c r="FO429" s="511">
        <v>12.0</v>
      </c>
      <c r="FP429" s="512" t="s">
        <v>132</v>
      </c>
      <c r="FQ429" s="513" t="s">
        <v>121</v>
      </c>
      <c r="FR429" s="513" t="s">
        <v>123</v>
      </c>
      <c r="FS429" s="514"/>
      <c r="FT429" s="514"/>
      <c r="FU429" s="514">
        <f t="shared" si="3058"/>
        <v>0</v>
      </c>
      <c r="FV429" s="515"/>
      <c r="FW429" s="514">
        <f t="shared" si="3059"/>
        <v>0</v>
      </c>
      <c r="FX429" s="516"/>
      <c r="FY429" s="517"/>
      <c r="FZ429" s="517"/>
      <c r="GA429" s="514">
        <f t="shared" si="3060"/>
        <v>0</v>
      </c>
      <c r="GB429" s="515">
        <v>0.294289866351475</v>
      </c>
      <c r="GC429" s="518">
        <f t="shared" si="3061"/>
        <v>0</v>
      </c>
      <c r="GD429" s="518">
        <f t="shared" si="3062"/>
        <v>0</v>
      </c>
      <c r="GE429" s="638"/>
      <c r="GF429" s="511">
        <v>12.0</v>
      </c>
      <c r="GG429" s="512" t="s">
        <v>132</v>
      </c>
      <c r="GH429" s="513" t="s">
        <v>121</v>
      </c>
      <c r="GI429" s="513" t="s">
        <v>123</v>
      </c>
      <c r="GJ429" s="514"/>
      <c r="GK429" s="514"/>
      <c r="GL429" s="514">
        <f t="shared" si="3063"/>
        <v>0</v>
      </c>
      <c r="GM429" s="515"/>
      <c r="GN429" s="514">
        <f t="shared" si="3064"/>
        <v>0</v>
      </c>
      <c r="GO429" s="516"/>
      <c r="GP429" s="517"/>
      <c r="GQ429" s="517"/>
      <c r="GR429" s="514">
        <f t="shared" si="3065"/>
        <v>0</v>
      </c>
      <c r="GS429" s="515">
        <v>0.294289866351475</v>
      </c>
      <c r="GT429" s="518">
        <f t="shared" si="3066"/>
        <v>0</v>
      </c>
      <c r="GU429" s="518">
        <f t="shared" si="3067"/>
        <v>0</v>
      </c>
      <c r="GV429" s="638"/>
      <c r="GW429" s="511">
        <v>12.0</v>
      </c>
      <c r="GX429" s="512" t="s">
        <v>132</v>
      </c>
      <c r="GY429" s="513" t="s">
        <v>121</v>
      </c>
      <c r="GZ429" s="513" t="s">
        <v>123</v>
      </c>
      <c r="HA429" s="514"/>
      <c r="HB429" s="514"/>
      <c r="HC429" s="514">
        <f t="shared" si="3068"/>
        <v>0</v>
      </c>
      <c r="HD429" s="515"/>
      <c r="HE429" s="514">
        <f t="shared" si="3069"/>
        <v>0</v>
      </c>
      <c r="HF429" s="516"/>
      <c r="HG429" s="517"/>
      <c r="HH429" s="517"/>
      <c r="HI429" s="514">
        <f t="shared" si="3070"/>
        <v>0</v>
      </c>
      <c r="HJ429" s="515">
        <v>0.294289866351475</v>
      </c>
      <c r="HK429" s="518">
        <f t="shared" si="3071"/>
        <v>0</v>
      </c>
      <c r="HL429" s="518">
        <f t="shared" si="3072"/>
        <v>0</v>
      </c>
      <c r="HM429" s="638"/>
      <c r="HN429" s="511">
        <v>12.0</v>
      </c>
      <c r="HO429" s="512" t="s">
        <v>132</v>
      </c>
      <c r="HP429" s="513" t="s">
        <v>121</v>
      </c>
      <c r="HQ429" s="513" t="s">
        <v>123</v>
      </c>
      <c r="HR429" s="514"/>
      <c r="HS429" s="514"/>
      <c r="HT429" s="514">
        <f t="shared" si="3073"/>
        <v>0</v>
      </c>
      <c r="HU429" s="515"/>
      <c r="HV429" s="514">
        <f t="shared" si="3074"/>
        <v>0</v>
      </c>
      <c r="HW429" s="516"/>
      <c r="HX429" s="517"/>
      <c r="HY429" s="517"/>
      <c r="HZ429" s="514">
        <f t="shared" si="3075"/>
        <v>0</v>
      </c>
      <c r="IA429" s="515">
        <v>0.294289866351475</v>
      </c>
      <c r="IB429" s="518">
        <f t="shared" si="3076"/>
        <v>0</v>
      </c>
      <c r="IC429" s="518">
        <f t="shared" si="3077"/>
        <v>0</v>
      </c>
      <c r="ID429" s="638"/>
      <c r="IE429" s="511">
        <v>12.0</v>
      </c>
      <c r="IF429" s="512" t="s">
        <v>132</v>
      </c>
      <c r="IG429" s="513" t="s">
        <v>121</v>
      </c>
      <c r="IH429" s="513" t="s">
        <v>123</v>
      </c>
      <c r="II429" s="514"/>
      <c r="IJ429" s="514"/>
      <c r="IK429" s="514">
        <f t="shared" si="3078"/>
        <v>0</v>
      </c>
      <c r="IL429" s="515"/>
      <c r="IM429" s="514">
        <f t="shared" si="3079"/>
        <v>0</v>
      </c>
      <c r="IN429" s="516"/>
      <c r="IO429" s="517"/>
      <c r="IP429" s="517"/>
      <c r="IQ429" s="514">
        <f t="shared" si="3080"/>
        <v>0</v>
      </c>
      <c r="IR429" s="515">
        <v>0.294289866351475</v>
      </c>
      <c r="IS429" s="518">
        <f t="shared" si="3081"/>
        <v>0</v>
      </c>
      <c r="IT429" s="518">
        <f t="shared" si="3082"/>
        <v>0</v>
      </c>
      <c r="IU429" s="638"/>
      <c r="IV429" s="511">
        <v>12.0</v>
      </c>
      <c r="IW429" s="512" t="s">
        <v>132</v>
      </c>
      <c r="IX429" s="513" t="s">
        <v>121</v>
      </c>
      <c r="IY429" s="513" t="s">
        <v>123</v>
      </c>
      <c r="IZ429" s="514"/>
      <c r="JA429" s="514"/>
      <c r="JB429" s="514">
        <f t="shared" si="3083"/>
        <v>0</v>
      </c>
      <c r="JC429" s="515"/>
      <c r="JD429" s="514">
        <f t="shared" si="3084"/>
        <v>0</v>
      </c>
      <c r="JE429" s="516"/>
      <c r="JF429" s="517"/>
      <c r="JG429" s="517"/>
      <c r="JH429" s="514">
        <f t="shared" si="3085"/>
        <v>0</v>
      </c>
      <c r="JI429" s="515">
        <v>0.294289866351475</v>
      </c>
      <c r="JJ429" s="518">
        <f t="shared" si="3086"/>
        <v>0</v>
      </c>
      <c r="JK429" s="518">
        <f t="shared" si="3087"/>
        <v>0</v>
      </c>
      <c r="JL429" s="638"/>
      <c r="JM429" s="511">
        <v>12.0</v>
      </c>
      <c r="JN429" s="512" t="s">
        <v>132</v>
      </c>
      <c r="JO429" s="513" t="s">
        <v>121</v>
      </c>
      <c r="JP429" s="513" t="s">
        <v>123</v>
      </c>
      <c r="JQ429" s="514"/>
      <c r="JR429" s="514"/>
      <c r="JS429" s="514">
        <f t="shared" si="3088"/>
        <v>0</v>
      </c>
      <c r="JT429" s="515"/>
      <c r="JU429" s="514">
        <f t="shared" si="3089"/>
        <v>0</v>
      </c>
      <c r="JV429" s="516"/>
      <c r="JW429" s="517"/>
      <c r="JX429" s="517"/>
      <c r="JY429" s="514">
        <f t="shared" si="3090"/>
        <v>0</v>
      </c>
      <c r="JZ429" s="515">
        <v>0.294289866351475</v>
      </c>
      <c r="KA429" s="518">
        <f t="shared" si="3091"/>
        <v>0</v>
      </c>
      <c r="KB429" s="518">
        <f t="shared" si="3092"/>
        <v>0</v>
      </c>
      <c r="KC429" s="638"/>
      <c r="KD429" s="511">
        <v>12.0</v>
      </c>
      <c r="KE429" s="512" t="s">
        <v>132</v>
      </c>
      <c r="KF429" s="513" t="s">
        <v>121</v>
      </c>
      <c r="KG429" s="513" t="s">
        <v>123</v>
      </c>
      <c r="KH429" s="514"/>
      <c r="KI429" s="514"/>
      <c r="KJ429" s="514">
        <f t="shared" si="3093"/>
        <v>0</v>
      </c>
      <c r="KK429" s="515"/>
      <c r="KL429" s="514">
        <f t="shared" si="3094"/>
        <v>0</v>
      </c>
      <c r="KM429" s="516"/>
      <c r="KN429" s="517"/>
      <c r="KO429" s="517"/>
      <c r="KP429" s="514">
        <f t="shared" si="3095"/>
        <v>0</v>
      </c>
      <c r="KQ429" s="515">
        <v>0.294289866351475</v>
      </c>
      <c r="KR429" s="518">
        <f t="shared" si="3096"/>
        <v>0</v>
      </c>
      <c r="KS429" s="518">
        <f t="shared" si="3097"/>
        <v>0</v>
      </c>
      <c r="KT429" s="638"/>
      <c r="KU429" s="521"/>
    </row>
    <row r="430" ht="15.75" customHeight="1">
      <c r="A430" s="523"/>
      <c r="B430" s="524" t="s">
        <v>133</v>
      </c>
      <c r="C430" s="525"/>
      <c r="D430" s="525"/>
      <c r="E430" s="526"/>
      <c r="F430" s="526"/>
      <c r="G430" s="526"/>
      <c r="H430" s="527"/>
      <c r="I430" s="526"/>
      <c r="J430" s="527"/>
      <c r="K430" s="526"/>
      <c r="L430" s="526"/>
      <c r="M430" s="526"/>
      <c r="N430" s="527"/>
      <c r="O430" s="528"/>
      <c r="P430" s="528"/>
      <c r="Q430" s="637"/>
      <c r="R430" s="523"/>
      <c r="S430" s="524" t="s">
        <v>133</v>
      </c>
      <c r="T430" s="525"/>
      <c r="U430" s="525"/>
      <c r="V430" s="526"/>
      <c r="W430" s="526"/>
      <c r="X430" s="526"/>
      <c r="Y430" s="527"/>
      <c r="Z430" s="526"/>
      <c r="AA430" s="527"/>
      <c r="AB430" s="526"/>
      <c r="AC430" s="526"/>
      <c r="AD430" s="526"/>
      <c r="AE430" s="527"/>
      <c r="AF430" s="528"/>
      <c r="AG430" s="528"/>
      <c r="AH430" s="637"/>
      <c r="AI430" s="523"/>
      <c r="AJ430" s="524" t="s">
        <v>133</v>
      </c>
      <c r="AK430" s="525"/>
      <c r="AL430" s="525"/>
      <c r="AM430" s="526"/>
      <c r="AN430" s="526"/>
      <c r="AO430" s="526"/>
      <c r="AP430" s="527"/>
      <c r="AQ430" s="526"/>
      <c r="AR430" s="527"/>
      <c r="AS430" s="526"/>
      <c r="AT430" s="526"/>
      <c r="AU430" s="526"/>
      <c r="AV430" s="527"/>
      <c r="AW430" s="528"/>
      <c r="AX430" s="528"/>
      <c r="AY430" s="637"/>
      <c r="AZ430" s="523"/>
      <c r="BA430" s="524" t="s">
        <v>133</v>
      </c>
      <c r="BB430" s="525"/>
      <c r="BC430" s="525"/>
      <c r="BD430" s="526"/>
      <c r="BE430" s="526"/>
      <c r="BF430" s="526"/>
      <c r="BG430" s="527"/>
      <c r="BH430" s="526"/>
      <c r="BI430" s="527"/>
      <c r="BJ430" s="526"/>
      <c r="BK430" s="526"/>
      <c r="BL430" s="526"/>
      <c r="BM430" s="527"/>
      <c r="BN430" s="528"/>
      <c r="BO430" s="528"/>
      <c r="BP430" s="637"/>
      <c r="BQ430" s="523"/>
      <c r="BR430" s="524" t="s">
        <v>133</v>
      </c>
      <c r="BS430" s="525"/>
      <c r="BT430" s="525"/>
      <c r="BU430" s="526"/>
      <c r="BV430" s="526"/>
      <c r="BW430" s="526"/>
      <c r="BX430" s="527"/>
      <c r="BY430" s="526"/>
      <c r="BZ430" s="527"/>
      <c r="CA430" s="526"/>
      <c r="CB430" s="526"/>
      <c r="CC430" s="526"/>
      <c r="CD430" s="527"/>
      <c r="CE430" s="528"/>
      <c r="CF430" s="528"/>
      <c r="CG430" s="637"/>
      <c r="CH430" s="523"/>
      <c r="CI430" s="524" t="s">
        <v>133</v>
      </c>
      <c r="CJ430" s="525"/>
      <c r="CK430" s="525"/>
      <c r="CL430" s="526"/>
      <c r="CM430" s="526"/>
      <c r="CN430" s="526"/>
      <c r="CO430" s="527"/>
      <c r="CP430" s="526"/>
      <c r="CQ430" s="527"/>
      <c r="CR430" s="526"/>
      <c r="CS430" s="526"/>
      <c r="CT430" s="526"/>
      <c r="CU430" s="527"/>
      <c r="CV430" s="528"/>
      <c r="CW430" s="528"/>
      <c r="CX430" s="637"/>
      <c r="CY430" s="523"/>
      <c r="CZ430" s="524" t="s">
        <v>133</v>
      </c>
      <c r="DA430" s="525"/>
      <c r="DB430" s="525"/>
      <c r="DC430" s="526"/>
      <c r="DD430" s="526"/>
      <c r="DE430" s="526"/>
      <c r="DF430" s="527"/>
      <c r="DG430" s="526"/>
      <c r="DH430" s="527"/>
      <c r="DI430" s="526"/>
      <c r="DJ430" s="526"/>
      <c r="DK430" s="526"/>
      <c r="DL430" s="527"/>
      <c r="DM430" s="528"/>
      <c r="DN430" s="528"/>
      <c r="DO430" s="637"/>
      <c r="DP430" s="523"/>
      <c r="DQ430" s="524" t="s">
        <v>133</v>
      </c>
      <c r="DR430" s="525"/>
      <c r="DS430" s="525"/>
      <c r="DT430" s="526"/>
      <c r="DU430" s="526"/>
      <c r="DV430" s="526"/>
      <c r="DW430" s="527"/>
      <c r="DX430" s="526"/>
      <c r="DY430" s="527"/>
      <c r="DZ430" s="526"/>
      <c r="EA430" s="526"/>
      <c r="EB430" s="526"/>
      <c r="EC430" s="527"/>
      <c r="ED430" s="528"/>
      <c r="EE430" s="528"/>
      <c r="EF430" s="637"/>
      <c r="EG430" s="523"/>
      <c r="EH430" s="524" t="s">
        <v>133</v>
      </c>
      <c r="EI430" s="525"/>
      <c r="EJ430" s="525"/>
      <c r="EK430" s="526"/>
      <c r="EL430" s="526"/>
      <c r="EM430" s="526"/>
      <c r="EN430" s="527"/>
      <c r="EO430" s="526"/>
      <c r="EP430" s="527"/>
      <c r="EQ430" s="526"/>
      <c r="ER430" s="526"/>
      <c r="ES430" s="526"/>
      <c r="ET430" s="527"/>
      <c r="EU430" s="528"/>
      <c r="EV430" s="528"/>
      <c r="EW430" s="637"/>
      <c r="EX430" s="523"/>
      <c r="EY430" s="524" t="s">
        <v>133</v>
      </c>
      <c r="EZ430" s="525"/>
      <c r="FA430" s="525"/>
      <c r="FB430" s="526"/>
      <c r="FC430" s="526"/>
      <c r="FD430" s="526"/>
      <c r="FE430" s="527"/>
      <c r="FF430" s="526"/>
      <c r="FG430" s="527"/>
      <c r="FH430" s="526"/>
      <c r="FI430" s="526"/>
      <c r="FJ430" s="526"/>
      <c r="FK430" s="527"/>
      <c r="FL430" s="528"/>
      <c r="FM430" s="528"/>
      <c r="FN430" s="637"/>
      <c r="FO430" s="523"/>
      <c r="FP430" s="524" t="s">
        <v>133</v>
      </c>
      <c r="FQ430" s="525"/>
      <c r="FR430" s="525"/>
      <c r="FS430" s="526"/>
      <c r="FT430" s="526"/>
      <c r="FU430" s="526"/>
      <c r="FV430" s="527"/>
      <c r="FW430" s="526"/>
      <c r="FX430" s="527"/>
      <c r="FY430" s="526"/>
      <c r="FZ430" s="526"/>
      <c r="GA430" s="526"/>
      <c r="GB430" s="527"/>
      <c r="GC430" s="528"/>
      <c r="GD430" s="528"/>
      <c r="GE430" s="637"/>
      <c r="GF430" s="523"/>
      <c r="GG430" s="524" t="s">
        <v>133</v>
      </c>
      <c r="GH430" s="525"/>
      <c r="GI430" s="525"/>
      <c r="GJ430" s="526"/>
      <c r="GK430" s="526"/>
      <c r="GL430" s="526"/>
      <c r="GM430" s="527"/>
      <c r="GN430" s="526"/>
      <c r="GO430" s="527"/>
      <c r="GP430" s="526"/>
      <c r="GQ430" s="526"/>
      <c r="GR430" s="526"/>
      <c r="GS430" s="527"/>
      <c r="GT430" s="528"/>
      <c r="GU430" s="528"/>
      <c r="GV430" s="637"/>
      <c r="GW430" s="523"/>
      <c r="GX430" s="524" t="s">
        <v>133</v>
      </c>
      <c r="GY430" s="525"/>
      <c r="GZ430" s="525"/>
      <c r="HA430" s="526"/>
      <c r="HB430" s="526"/>
      <c r="HC430" s="526"/>
      <c r="HD430" s="527"/>
      <c r="HE430" s="526"/>
      <c r="HF430" s="527"/>
      <c r="HG430" s="526"/>
      <c r="HH430" s="526"/>
      <c r="HI430" s="526"/>
      <c r="HJ430" s="527"/>
      <c r="HK430" s="528"/>
      <c r="HL430" s="528"/>
      <c r="HM430" s="637"/>
      <c r="HN430" s="523"/>
      <c r="HO430" s="524" t="s">
        <v>133</v>
      </c>
      <c r="HP430" s="525"/>
      <c r="HQ430" s="525"/>
      <c r="HR430" s="526"/>
      <c r="HS430" s="526"/>
      <c r="HT430" s="526"/>
      <c r="HU430" s="527"/>
      <c r="HV430" s="526"/>
      <c r="HW430" s="527"/>
      <c r="HX430" s="526"/>
      <c r="HY430" s="526"/>
      <c r="HZ430" s="526"/>
      <c r="IA430" s="527"/>
      <c r="IB430" s="528"/>
      <c r="IC430" s="528"/>
      <c r="ID430" s="637"/>
      <c r="IE430" s="523"/>
      <c r="IF430" s="524" t="s">
        <v>133</v>
      </c>
      <c r="IG430" s="525"/>
      <c r="IH430" s="525"/>
      <c r="II430" s="526"/>
      <c r="IJ430" s="526"/>
      <c r="IK430" s="526"/>
      <c r="IL430" s="527"/>
      <c r="IM430" s="526"/>
      <c r="IN430" s="527"/>
      <c r="IO430" s="526"/>
      <c r="IP430" s="526"/>
      <c r="IQ430" s="526"/>
      <c r="IR430" s="527"/>
      <c r="IS430" s="528"/>
      <c r="IT430" s="528"/>
      <c r="IU430" s="637"/>
      <c r="IV430" s="523"/>
      <c r="IW430" s="524" t="s">
        <v>133</v>
      </c>
      <c r="IX430" s="525"/>
      <c r="IY430" s="525"/>
      <c r="IZ430" s="526"/>
      <c r="JA430" s="526"/>
      <c r="JB430" s="526"/>
      <c r="JC430" s="527"/>
      <c r="JD430" s="526"/>
      <c r="JE430" s="527"/>
      <c r="JF430" s="526"/>
      <c r="JG430" s="526"/>
      <c r="JH430" s="526"/>
      <c r="JI430" s="527"/>
      <c r="JJ430" s="528"/>
      <c r="JK430" s="528"/>
      <c r="JL430" s="637"/>
      <c r="JM430" s="523"/>
      <c r="JN430" s="524" t="s">
        <v>133</v>
      </c>
      <c r="JO430" s="525"/>
      <c r="JP430" s="525"/>
      <c r="JQ430" s="526"/>
      <c r="JR430" s="526"/>
      <c r="JS430" s="526"/>
      <c r="JT430" s="527"/>
      <c r="JU430" s="526"/>
      <c r="JV430" s="527"/>
      <c r="JW430" s="526"/>
      <c r="JX430" s="526"/>
      <c r="JY430" s="526"/>
      <c r="JZ430" s="527"/>
      <c r="KA430" s="528"/>
      <c r="KB430" s="528"/>
      <c r="KC430" s="637"/>
      <c r="KD430" s="523"/>
      <c r="KE430" s="524" t="s">
        <v>133</v>
      </c>
      <c r="KF430" s="525"/>
      <c r="KG430" s="525"/>
      <c r="KH430" s="526"/>
      <c r="KI430" s="526"/>
      <c r="KJ430" s="526"/>
      <c r="KK430" s="527"/>
      <c r="KL430" s="526"/>
      <c r="KM430" s="527"/>
      <c r="KN430" s="526"/>
      <c r="KO430" s="526"/>
      <c r="KP430" s="526"/>
      <c r="KQ430" s="527"/>
      <c r="KR430" s="528"/>
      <c r="KS430" s="528"/>
      <c r="KT430" s="637"/>
      <c r="KU430" s="530"/>
    </row>
    <row r="431" ht="15.75" customHeight="1">
      <c r="A431" s="511"/>
      <c r="B431" s="532" t="s">
        <v>134</v>
      </c>
      <c r="C431" s="533"/>
      <c r="D431" s="533"/>
      <c r="E431" s="533"/>
      <c r="F431" s="533"/>
      <c r="G431" s="533"/>
      <c r="H431" s="533"/>
      <c r="I431" s="533"/>
      <c r="J431" s="533"/>
      <c r="K431" s="533"/>
      <c r="L431" s="533"/>
      <c r="M431" s="533"/>
      <c r="N431" s="533"/>
      <c r="O431" s="533"/>
      <c r="P431" s="639"/>
      <c r="Q431" s="638"/>
      <c r="R431" s="511"/>
      <c r="S431" s="532" t="s">
        <v>134</v>
      </c>
      <c r="T431" s="533"/>
      <c r="U431" s="533"/>
      <c r="V431" s="533"/>
      <c r="W431" s="533"/>
      <c r="X431" s="533"/>
      <c r="Y431" s="533"/>
      <c r="Z431" s="533"/>
      <c r="AA431" s="533"/>
      <c r="AB431" s="533"/>
      <c r="AC431" s="533"/>
      <c r="AD431" s="533"/>
      <c r="AE431" s="533"/>
      <c r="AF431" s="533"/>
      <c r="AG431" s="639"/>
      <c r="AH431" s="638"/>
      <c r="AI431" s="511"/>
      <c r="AJ431" s="532" t="s">
        <v>134</v>
      </c>
      <c r="AK431" s="533"/>
      <c r="AL431" s="533"/>
      <c r="AM431" s="533"/>
      <c r="AN431" s="533"/>
      <c r="AO431" s="533"/>
      <c r="AP431" s="533"/>
      <c r="AQ431" s="533"/>
      <c r="AR431" s="533"/>
      <c r="AS431" s="533"/>
      <c r="AT431" s="533"/>
      <c r="AU431" s="533"/>
      <c r="AV431" s="533"/>
      <c r="AW431" s="533"/>
      <c r="AX431" s="639"/>
      <c r="AY431" s="638"/>
      <c r="AZ431" s="511"/>
      <c r="BA431" s="532" t="s">
        <v>134</v>
      </c>
      <c r="BB431" s="533"/>
      <c r="BC431" s="533"/>
      <c r="BD431" s="533"/>
      <c r="BE431" s="533"/>
      <c r="BF431" s="533"/>
      <c r="BG431" s="533"/>
      <c r="BH431" s="533"/>
      <c r="BI431" s="533"/>
      <c r="BJ431" s="533"/>
      <c r="BK431" s="533"/>
      <c r="BL431" s="533"/>
      <c r="BM431" s="533"/>
      <c r="BN431" s="533"/>
      <c r="BO431" s="639"/>
      <c r="BP431" s="638"/>
      <c r="BQ431" s="511"/>
      <c r="BR431" s="532" t="s">
        <v>134</v>
      </c>
      <c r="BS431" s="533"/>
      <c r="BT431" s="533"/>
      <c r="BU431" s="533"/>
      <c r="BV431" s="533"/>
      <c r="BW431" s="533"/>
      <c r="BX431" s="533"/>
      <c r="BY431" s="533"/>
      <c r="BZ431" s="533"/>
      <c r="CA431" s="533"/>
      <c r="CB431" s="533"/>
      <c r="CC431" s="533"/>
      <c r="CD431" s="533"/>
      <c r="CE431" s="533"/>
      <c r="CF431" s="639"/>
      <c r="CG431" s="638"/>
      <c r="CH431" s="511"/>
      <c r="CI431" s="532" t="s">
        <v>134</v>
      </c>
      <c r="CJ431" s="533"/>
      <c r="CK431" s="533"/>
      <c r="CL431" s="533"/>
      <c r="CM431" s="533"/>
      <c r="CN431" s="533"/>
      <c r="CO431" s="533"/>
      <c r="CP431" s="533"/>
      <c r="CQ431" s="533"/>
      <c r="CR431" s="533"/>
      <c r="CS431" s="533"/>
      <c r="CT431" s="533"/>
      <c r="CU431" s="533"/>
      <c r="CV431" s="533"/>
      <c r="CW431" s="639"/>
      <c r="CX431" s="638"/>
      <c r="CY431" s="511"/>
      <c r="CZ431" s="532" t="s">
        <v>134</v>
      </c>
      <c r="DA431" s="533"/>
      <c r="DB431" s="533"/>
      <c r="DC431" s="533"/>
      <c r="DD431" s="533"/>
      <c r="DE431" s="533"/>
      <c r="DF431" s="533"/>
      <c r="DG431" s="533"/>
      <c r="DH431" s="533"/>
      <c r="DI431" s="533"/>
      <c r="DJ431" s="533"/>
      <c r="DK431" s="533"/>
      <c r="DL431" s="533"/>
      <c r="DM431" s="533"/>
      <c r="DN431" s="639"/>
      <c r="DO431" s="638"/>
      <c r="DP431" s="511"/>
      <c r="DQ431" s="532" t="s">
        <v>134</v>
      </c>
      <c r="DR431" s="533"/>
      <c r="DS431" s="533"/>
      <c r="DT431" s="533"/>
      <c r="DU431" s="533"/>
      <c r="DV431" s="533"/>
      <c r="DW431" s="533"/>
      <c r="DX431" s="533"/>
      <c r="DY431" s="533"/>
      <c r="DZ431" s="533"/>
      <c r="EA431" s="533"/>
      <c r="EB431" s="533"/>
      <c r="EC431" s="533"/>
      <c r="ED431" s="533"/>
      <c r="EE431" s="639"/>
      <c r="EF431" s="638"/>
      <c r="EG431" s="511"/>
      <c r="EH431" s="532" t="s">
        <v>134</v>
      </c>
      <c r="EI431" s="533"/>
      <c r="EJ431" s="533"/>
      <c r="EK431" s="533"/>
      <c r="EL431" s="533"/>
      <c r="EM431" s="533"/>
      <c r="EN431" s="533"/>
      <c r="EO431" s="533"/>
      <c r="EP431" s="533"/>
      <c r="EQ431" s="533"/>
      <c r="ER431" s="533"/>
      <c r="ES431" s="533"/>
      <c r="ET431" s="533"/>
      <c r="EU431" s="533"/>
      <c r="EV431" s="639"/>
      <c r="EW431" s="638"/>
      <c r="EX431" s="511"/>
      <c r="EY431" s="532" t="s">
        <v>134</v>
      </c>
      <c r="EZ431" s="533"/>
      <c r="FA431" s="533"/>
      <c r="FB431" s="533"/>
      <c r="FC431" s="533"/>
      <c r="FD431" s="533"/>
      <c r="FE431" s="533"/>
      <c r="FF431" s="533"/>
      <c r="FG431" s="533"/>
      <c r="FH431" s="533"/>
      <c r="FI431" s="533"/>
      <c r="FJ431" s="533"/>
      <c r="FK431" s="533"/>
      <c r="FL431" s="533"/>
      <c r="FM431" s="639"/>
      <c r="FN431" s="638"/>
      <c r="FO431" s="511"/>
      <c r="FP431" s="532" t="s">
        <v>134</v>
      </c>
      <c r="FQ431" s="533"/>
      <c r="FR431" s="533"/>
      <c r="FS431" s="533"/>
      <c r="FT431" s="533"/>
      <c r="FU431" s="533"/>
      <c r="FV431" s="533"/>
      <c r="FW431" s="533"/>
      <c r="FX431" s="533"/>
      <c r="FY431" s="533"/>
      <c r="FZ431" s="533"/>
      <c r="GA431" s="533"/>
      <c r="GB431" s="533"/>
      <c r="GC431" s="533"/>
      <c r="GD431" s="639"/>
      <c r="GE431" s="638"/>
      <c r="GF431" s="511"/>
      <c r="GG431" s="532" t="s">
        <v>134</v>
      </c>
      <c r="GH431" s="533"/>
      <c r="GI431" s="533"/>
      <c r="GJ431" s="533"/>
      <c r="GK431" s="533"/>
      <c r="GL431" s="533"/>
      <c r="GM431" s="533"/>
      <c r="GN431" s="533"/>
      <c r="GO431" s="533"/>
      <c r="GP431" s="533"/>
      <c r="GQ431" s="533"/>
      <c r="GR431" s="533"/>
      <c r="GS431" s="533"/>
      <c r="GT431" s="533"/>
      <c r="GU431" s="639"/>
      <c r="GV431" s="638"/>
      <c r="GW431" s="511"/>
      <c r="GX431" s="532" t="s">
        <v>134</v>
      </c>
      <c r="GY431" s="533"/>
      <c r="GZ431" s="533"/>
      <c r="HA431" s="533"/>
      <c r="HB431" s="533"/>
      <c r="HC431" s="533"/>
      <c r="HD431" s="533"/>
      <c r="HE431" s="533"/>
      <c r="HF431" s="533"/>
      <c r="HG431" s="533"/>
      <c r="HH431" s="533"/>
      <c r="HI431" s="533"/>
      <c r="HJ431" s="533"/>
      <c r="HK431" s="533"/>
      <c r="HL431" s="639"/>
      <c r="HM431" s="638"/>
      <c r="HN431" s="511"/>
      <c r="HO431" s="532" t="s">
        <v>134</v>
      </c>
      <c r="HP431" s="533"/>
      <c r="HQ431" s="533"/>
      <c r="HR431" s="533"/>
      <c r="HS431" s="533"/>
      <c r="HT431" s="533"/>
      <c r="HU431" s="533"/>
      <c r="HV431" s="533"/>
      <c r="HW431" s="533"/>
      <c r="HX431" s="533"/>
      <c r="HY431" s="533"/>
      <c r="HZ431" s="533"/>
      <c r="IA431" s="533"/>
      <c r="IB431" s="533"/>
      <c r="IC431" s="639"/>
      <c r="ID431" s="638"/>
      <c r="IE431" s="511"/>
      <c r="IF431" s="532" t="s">
        <v>134</v>
      </c>
      <c r="IG431" s="533"/>
      <c r="IH431" s="533"/>
      <c r="II431" s="533"/>
      <c r="IJ431" s="533"/>
      <c r="IK431" s="533"/>
      <c r="IL431" s="533"/>
      <c r="IM431" s="533"/>
      <c r="IN431" s="533"/>
      <c r="IO431" s="533"/>
      <c r="IP431" s="533"/>
      <c r="IQ431" s="533"/>
      <c r="IR431" s="533"/>
      <c r="IS431" s="533"/>
      <c r="IT431" s="639"/>
      <c r="IU431" s="638"/>
      <c r="IV431" s="511"/>
      <c r="IW431" s="532" t="s">
        <v>134</v>
      </c>
      <c r="IX431" s="533"/>
      <c r="IY431" s="533"/>
      <c r="IZ431" s="533"/>
      <c r="JA431" s="533"/>
      <c r="JB431" s="533"/>
      <c r="JC431" s="533"/>
      <c r="JD431" s="533"/>
      <c r="JE431" s="533"/>
      <c r="JF431" s="533"/>
      <c r="JG431" s="533"/>
      <c r="JH431" s="533"/>
      <c r="JI431" s="533"/>
      <c r="JJ431" s="533"/>
      <c r="JK431" s="639"/>
      <c r="JL431" s="638"/>
      <c r="JM431" s="511"/>
      <c r="JN431" s="532" t="s">
        <v>134</v>
      </c>
      <c r="JO431" s="533"/>
      <c r="JP431" s="533"/>
      <c r="JQ431" s="533"/>
      <c r="JR431" s="533"/>
      <c r="JS431" s="533"/>
      <c r="JT431" s="533"/>
      <c r="JU431" s="533"/>
      <c r="JV431" s="533"/>
      <c r="JW431" s="533"/>
      <c r="JX431" s="533"/>
      <c r="JY431" s="533"/>
      <c r="JZ431" s="533"/>
      <c r="KA431" s="533"/>
      <c r="KB431" s="639"/>
      <c r="KC431" s="638"/>
      <c r="KD431" s="511"/>
      <c r="KE431" s="532" t="s">
        <v>134</v>
      </c>
      <c r="KF431" s="533"/>
      <c r="KG431" s="533"/>
      <c r="KH431" s="533"/>
      <c r="KI431" s="533"/>
      <c r="KJ431" s="533"/>
      <c r="KK431" s="533"/>
      <c r="KL431" s="533"/>
      <c r="KM431" s="533"/>
      <c r="KN431" s="533"/>
      <c r="KO431" s="533"/>
      <c r="KP431" s="533"/>
      <c r="KQ431" s="533"/>
      <c r="KR431" s="533"/>
      <c r="KS431" s="639"/>
      <c r="KT431" s="638"/>
      <c r="KU431" s="521"/>
    </row>
    <row r="432" ht="15.75" customHeight="1">
      <c r="A432" s="511">
        <v>1.0</v>
      </c>
      <c r="B432" s="512" t="s">
        <v>135</v>
      </c>
      <c r="C432" s="513" t="s">
        <v>121</v>
      </c>
      <c r="D432" s="513" t="s">
        <v>123</v>
      </c>
      <c r="E432" s="514"/>
      <c r="F432" s="514"/>
      <c r="G432" s="514">
        <f t="shared" ref="G432:G441" si="3098">IFERROR(E432*F432/1000000,0)</f>
        <v>0</v>
      </c>
      <c r="H432" s="515"/>
      <c r="I432" s="514">
        <f t="shared" ref="I432:I441" si="3099">IFERROR(+G432*H432,"")</f>
        <v>0</v>
      </c>
      <c r="J432" s="516"/>
      <c r="K432" s="517"/>
      <c r="L432" s="517"/>
      <c r="M432" s="514">
        <f t="shared" ref="M432:M441" si="3100">IFERROR(+(IF(G432="","0",G432))+(IF(I432="","0",I432))+(IF(L432="","0",L432)),"")</f>
        <v>0</v>
      </c>
      <c r="N432" s="515">
        <v>0.294289866351475</v>
      </c>
      <c r="O432" s="518">
        <f t="shared" ref="O432:O441" si="3101">IFERROR(+N432*(M432-L432),"")</f>
        <v>0</v>
      </c>
      <c r="P432" s="518">
        <f t="shared" ref="P432:P441" si="3102">IFERROR(+(IF(M432="","0",M432))-(IF(O432="","0",O432)),"")</f>
        <v>0</v>
      </c>
      <c r="Q432" s="638"/>
      <c r="R432" s="511">
        <v>1.0</v>
      </c>
      <c r="S432" s="512" t="s">
        <v>135</v>
      </c>
      <c r="T432" s="513" t="s">
        <v>121</v>
      </c>
      <c r="U432" s="513" t="s">
        <v>123</v>
      </c>
      <c r="V432" s="514"/>
      <c r="W432" s="514"/>
      <c r="X432" s="514">
        <f t="shared" ref="X432:X441" si="3103">IFERROR(V432*W432/1000000,0)</f>
        <v>0</v>
      </c>
      <c r="Y432" s="515"/>
      <c r="Z432" s="514">
        <f t="shared" ref="Z432:Z441" si="3104">IFERROR(+X432*Y432,"")</f>
        <v>0</v>
      </c>
      <c r="AA432" s="516"/>
      <c r="AB432" s="517"/>
      <c r="AC432" s="517"/>
      <c r="AD432" s="514">
        <f t="shared" ref="AD432:AD441" si="3105">IFERROR(+(IF(X432="","0",X432))+(IF(Z432="","0",Z432))+(IF(AC432="","0",AC432)),"")</f>
        <v>0</v>
      </c>
      <c r="AE432" s="515">
        <v>0.294289866351475</v>
      </c>
      <c r="AF432" s="518">
        <f t="shared" ref="AF432:AF441" si="3106">IFERROR(+AE432*(AD432-AC432),"")</f>
        <v>0</v>
      </c>
      <c r="AG432" s="518">
        <f t="shared" ref="AG432:AG441" si="3107">IFERROR(+(IF(AD432="","0",AD432))-(IF(AF432="","0",AF432)),"")</f>
        <v>0</v>
      </c>
      <c r="AH432" s="638"/>
      <c r="AI432" s="511">
        <v>1.0</v>
      </c>
      <c r="AJ432" s="512" t="s">
        <v>135</v>
      </c>
      <c r="AK432" s="513" t="s">
        <v>121</v>
      </c>
      <c r="AL432" s="513" t="s">
        <v>123</v>
      </c>
      <c r="AM432" s="514"/>
      <c r="AN432" s="514"/>
      <c r="AO432" s="514">
        <f t="shared" ref="AO432:AO441" si="3108">IFERROR(AM432*AN432/1000000,0)</f>
        <v>0</v>
      </c>
      <c r="AP432" s="515"/>
      <c r="AQ432" s="514">
        <f t="shared" ref="AQ432:AQ441" si="3109">IFERROR(+AO432*AP432,"")</f>
        <v>0</v>
      </c>
      <c r="AR432" s="516"/>
      <c r="AS432" s="517"/>
      <c r="AT432" s="517"/>
      <c r="AU432" s="514">
        <f t="shared" ref="AU432:AU441" si="3110">IFERROR(+(IF(AO432="","0",AO432))+(IF(AQ432="","0",AQ432))+(IF(AT432="","0",AT432)),"")</f>
        <v>0</v>
      </c>
      <c r="AV432" s="515">
        <v>0.294289866351475</v>
      </c>
      <c r="AW432" s="518">
        <f t="shared" ref="AW432:AW441" si="3111">IFERROR(+AV432*(AU432-AT432),"")</f>
        <v>0</v>
      </c>
      <c r="AX432" s="518">
        <f t="shared" ref="AX432:AX441" si="3112">IFERROR(+(IF(AU432="","0",AU432))-(IF(AW432="","0",AW432)),"")</f>
        <v>0</v>
      </c>
      <c r="AY432" s="638"/>
      <c r="AZ432" s="511">
        <v>1.0</v>
      </c>
      <c r="BA432" s="512" t="s">
        <v>135</v>
      </c>
      <c r="BB432" s="513" t="s">
        <v>121</v>
      </c>
      <c r="BC432" s="513" t="s">
        <v>123</v>
      </c>
      <c r="BD432" s="514"/>
      <c r="BE432" s="514"/>
      <c r="BF432" s="514">
        <f t="shared" ref="BF432:BF441" si="3113">IFERROR(BD432*BE432/1000000,0)</f>
        <v>0</v>
      </c>
      <c r="BG432" s="515"/>
      <c r="BH432" s="514">
        <f t="shared" ref="BH432:BH441" si="3114">IFERROR(+BF432*BG432,"")</f>
        <v>0</v>
      </c>
      <c r="BI432" s="516"/>
      <c r="BJ432" s="517"/>
      <c r="BK432" s="517"/>
      <c r="BL432" s="514">
        <f t="shared" ref="BL432:BL441" si="3115">IFERROR(+(IF(BF432="","0",BF432))+(IF(BH432="","0",BH432))+(IF(BK432="","0",BK432)),"")</f>
        <v>0</v>
      </c>
      <c r="BM432" s="515">
        <v>0.294289866351475</v>
      </c>
      <c r="BN432" s="518">
        <f t="shared" ref="BN432:BN441" si="3116">IFERROR(+BM432*(BL432-BK432),"")</f>
        <v>0</v>
      </c>
      <c r="BO432" s="518">
        <f t="shared" ref="BO432:BO441" si="3117">IFERROR(+(IF(BL432="","0",BL432))-(IF(BN432="","0",BN432)),"")</f>
        <v>0</v>
      </c>
      <c r="BP432" s="638"/>
      <c r="BQ432" s="511">
        <v>1.0</v>
      </c>
      <c r="BR432" s="512" t="s">
        <v>135</v>
      </c>
      <c r="BS432" s="513" t="s">
        <v>121</v>
      </c>
      <c r="BT432" s="513" t="s">
        <v>123</v>
      </c>
      <c r="BU432" s="514"/>
      <c r="BV432" s="514"/>
      <c r="BW432" s="514">
        <f t="shared" ref="BW432:BW441" si="3118">IFERROR(BU432*BV432/1000000,0)</f>
        <v>0</v>
      </c>
      <c r="BX432" s="515"/>
      <c r="BY432" s="514">
        <f t="shared" ref="BY432:BY441" si="3119">IFERROR(+BW432*BX432,"")</f>
        <v>0</v>
      </c>
      <c r="BZ432" s="516"/>
      <c r="CA432" s="517"/>
      <c r="CB432" s="517"/>
      <c r="CC432" s="514">
        <f t="shared" ref="CC432:CC441" si="3120">IFERROR(+(IF(BW432="","0",BW432))+(IF(BY432="","0",BY432))+(IF(CB432="","0",CB432)),"")</f>
        <v>0</v>
      </c>
      <c r="CD432" s="515">
        <v>0.294289866351475</v>
      </c>
      <c r="CE432" s="518">
        <f t="shared" ref="CE432:CE441" si="3121">IFERROR(+CD432*(CC432-CB432),"")</f>
        <v>0</v>
      </c>
      <c r="CF432" s="518">
        <f t="shared" ref="CF432:CF441" si="3122">IFERROR(+(IF(CC432="","0",CC432))-(IF(CE432="","0",CE432)),"")</f>
        <v>0</v>
      </c>
      <c r="CG432" s="638"/>
      <c r="CH432" s="511">
        <v>1.0</v>
      </c>
      <c r="CI432" s="512" t="s">
        <v>135</v>
      </c>
      <c r="CJ432" s="513" t="s">
        <v>121</v>
      </c>
      <c r="CK432" s="513" t="s">
        <v>123</v>
      </c>
      <c r="CL432" s="514"/>
      <c r="CM432" s="514"/>
      <c r="CN432" s="514">
        <f t="shared" ref="CN432:CN441" si="3123">IFERROR(CL432*CM432/1000000,0)</f>
        <v>0</v>
      </c>
      <c r="CO432" s="515"/>
      <c r="CP432" s="514">
        <f t="shared" ref="CP432:CP441" si="3124">IFERROR(+CN432*CO432,"")</f>
        <v>0</v>
      </c>
      <c r="CQ432" s="516"/>
      <c r="CR432" s="517"/>
      <c r="CS432" s="517"/>
      <c r="CT432" s="514">
        <f t="shared" ref="CT432:CT441" si="3125">IFERROR(+(IF(CN432="","0",CN432))+(IF(CP432="","0",CP432))+(IF(CS432="","0",CS432)),"")</f>
        <v>0</v>
      </c>
      <c r="CU432" s="515">
        <v>0.294289866351475</v>
      </c>
      <c r="CV432" s="518">
        <f t="shared" ref="CV432:CV441" si="3126">IFERROR(+CU432*(CT432-CS432),"")</f>
        <v>0</v>
      </c>
      <c r="CW432" s="518">
        <f t="shared" ref="CW432:CW441" si="3127">IFERROR(+(IF(CT432="","0",CT432))-(IF(CV432="","0",CV432)),"")</f>
        <v>0</v>
      </c>
      <c r="CX432" s="638"/>
      <c r="CY432" s="511">
        <v>1.0</v>
      </c>
      <c r="CZ432" s="512" t="s">
        <v>135</v>
      </c>
      <c r="DA432" s="513" t="s">
        <v>121</v>
      </c>
      <c r="DB432" s="513" t="s">
        <v>123</v>
      </c>
      <c r="DC432" s="514"/>
      <c r="DD432" s="514"/>
      <c r="DE432" s="514">
        <f t="shared" ref="DE432:DE441" si="3128">IFERROR(DC432*DD432/1000000,0)</f>
        <v>0</v>
      </c>
      <c r="DF432" s="515"/>
      <c r="DG432" s="514">
        <f t="shared" ref="DG432:DG441" si="3129">IFERROR(+DE432*DF432,"")</f>
        <v>0</v>
      </c>
      <c r="DH432" s="516"/>
      <c r="DI432" s="517"/>
      <c r="DJ432" s="517"/>
      <c r="DK432" s="514">
        <f t="shared" ref="DK432:DK441" si="3130">IFERROR(+(IF(DE432="","0",DE432))+(IF(DG432="","0",DG432))+(IF(DJ432="","0",DJ432)),"")</f>
        <v>0</v>
      </c>
      <c r="DL432" s="515">
        <v>0.294289866351475</v>
      </c>
      <c r="DM432" s="518">
        <f t="shared" ref="DM432:DM441" si="3131">IFERROR(+DL432*(DK432-DJ432),"")</f>
        <v>0</v>
      </c>
      <c r="DN432" s="518">
        <f t="shared" ref="DN432:DN441" si="3132">IFERROR(+(IF(DK432="","0",DK432))-(IF(DM432="","0",DM432)),"")</f>
        <v>0</v>
      </c>
      <c r="DO432" s="638"/>
      <c r="DP432" s="511">
        <v>1.0</v>
      </c>
      <c r="DQ432" s="512" t="s">
        <v>135</v>
      </c>
      <c r="DR432" s="513" t="s">
        <v>121</v>
      </c>
      <c r="DS432" s="513" t="s">
        <v>123</v>
      </c>
      <c r="DT432" s="514"/>
      <c r="DU432" s="514"/>
      <c r="DV432" s="514">
        <f t="shared" ref="DV432:DV441" si="3133">IFERROR(DT432*DU432/1000000,0)</f>
        <v>0</v>
      </c>
      <c r="DW432" s="515"/>
      <c r="DX432" s="514">
        <f t="shared" ref="DX432:DX441" si="3134">IFERROR(+DV432*DW432,"")</f>
        <v>0</v>
      </c>
      <c r="DY432" s="516"/>
      <c r="DZ432" s="517"/>
      <c r="EA432" s="517"/>
      <c r="EB432" s="514">
        <f t="shared" ref="EB432:EB441" si="3135">IFERROR(+(IF(DV432="","0",DV432))+(IF(DX432="","0",DX432))+(IF(EA432="","0",EA432)),"")</f>
        <v>0</v>
      </c>
      <c r="EC432" s="515">
        <v>0.294289866351475</v>
      </c>
      <c r="ED432" s="518">
        <f t="shared" ref="ED432:ED441" si="3136">IFERROR(+EC432*(EB432-EA432),"")</f>
        <v>0</v>
      </c>
      <c r="EE432" s="518">
        <f t="shared" ref="EE432:EE441" si="3137">IFERROR(+(IF(EB432="","0",EB432))-(IF(ED432="","0",ED432)),"")</f>
        <v>0</v>
      </c>
      <c r="EF432" s="638"/>
      <c r="EG432" s="511">
        <v>1.0</v>
      </c>
      <c r="EH432" s="512" t="s">
        <v>135</v>
      </c>
      <c r="EI432" s="513" t="s">
        <v>121</v>
      </c>
      <c r="EJ432" s="513" t="s">
        <v>123</v>
      </c>
      <c r="EK432" s="514"/>
      <c r="EL432" s="514"/>
      <c r="EM432" s="514">
        <f t="shared" ref="EM432:EM441" si="3138">IFERROR(EK432*EL432/1000000,0)</f>
        <v>0</v>
      </c>
      <c r="EN432" s="515"/>
      <c r="EO432" s="514">
        <f t="shared" ref="EO432:EO441" si="3139">IFERROR(+EM432*EN432,"")</f>
        <v>0</v>
      </c>
      <c r="EP432" s="516"/>
      <c r="EQ432" s="517"/>
      <c r="ER432" s="517"/>
      <c r="ES432" s="514">
        <f t="shared" ref="ES432:ES441" si="3140">IFERROR(+(IF(EM432="","0",EM432))+(IF(EO432="","0",EO432))+(IF(ER432="","0",ER432)),"")</f>
        <v>0</v>
      </c>
      <c r="ET432" s="515">
        <v>0.294289866351475</v>
      </c>
      <c r="EU432" s="518">
        <f t="shared" ref="EU432:EU441" si="3141">IFERROR(+ET432*(ES432-ER432),"")</f>
        <v>0</v>
      </c>
      <c r="EV432" s="518">
        <f t="shared" ref="EV432:EV441" si="3142">IFERROR(+(IF(ES432="","0",ES432))-(IF(EU432="","0",EU432)),"")</f>
        <v>0</v>
      </c>
      <c r="EW432" s="638"/>
      <c r="EX432" s="511">
        <v>1.0</v>
      </c>
      <c r="EY432" s="512" t="s">
        <v>135</v>
      </c>
      <c r="EZ432" s="513" t="s">
        <v>121</v>
      </c>
      <c r="FA432" s="513" t="s">
        <v>123</v>
      </c>
      <c r="FB432" s="514"/>
      <c r="FC432" s="514"/>
      <c r="FD432" s="514">
        <f t="shared" ref="FD432:FD441" si="3143">IFERROR(FB432*FC432/1000000,0)</f>
        <v>0</v>
      </c>
      <c r="FE432" s="515"/>
      <c r="FF432" s="514">
        <f t="shared" ref="FF432:FF441" si="3144">IFERROR(+FD432*FE432,"")</f>
        <v>0</v>
      </c>
      <c r="FG432" s="516"/>
      <c r="FH432" s="517"/>
      <c r="FI432" s="517"/>
      <c r="FJ432" s="514">
        <f t="shared" ref="FJ432:FJ441" si="3145">IFERROR(+(IF(FD432="","0",FD432))+(IF(FF432="","0",FF432))+(IF(FI432="","0",FI432)),"")</f>
        <v>0</v>
      </c>
      <c r="FK432" s="515">
        <v>0.294289866351475</v>
      </c>
      <c r="FL432" s="518">
        <f t="shared" ref="FL432:FL441" si="3146">IFERROR(+FK432*(FJ432-FI432),"")</f>
        <v>0</v>
      </c>
      <c r="FM432" s="518">
        <f t="shared" ref="FM432:FM441" si="3147">IFERROR(+(IF(FJ432="","0",FJ432))-(IF(FL432="","0",FL432)),"")</f>
        <v>0</v>
      </c>
      <c r="FN432" s="638"/>
      <c r="FO432" s="511">
        <v>1.0</v>
      </c>
      <c r="FP432" s="512" t="s">
        <v>135</v>
      </c>
      <c r="FQ432" s="513" t="s">
        <v>121</v>
      </c>
      <c r="FR432" s="513" t="s">
        <v>123</v>
      </c>
      <c r="FS432" s="514"/>
      <c r="FT432" s="514"/>
      <c r="FU432" s="514">
        <f t="shared" ref="FU432:FU441" si="3148">IFERROR(FS432*FT432/1000000,0)</f>
        <v>0</v>
      </c>
      <c r="FV432" s="515"/>
      <c r="FW432" s="514">
        <f t="shared" ref="FW432:FW441" si="3149">IFERROR(+FU432*FV432,"")</f>
        <v>0</v>
      </c>
      <c r="FX432" s="516"/>
      <c r="FY432" s="517"/>
      <c r="FZ432" s="517"/>
      <c r="GA432" s="514">
        <f t="shared" ref="GA432:GA441" si="3150">IFERROR(+(IF(FU432="","0",FU432))+(IF(FW432="","0",FW432))+(IF(FZ432="","0",FZ432)),"")</f>
        <v>0</v>
      </c>
      <c r="GB432" s="515">
        <v>0.294289866351475</v>
      </c>
      <c r="GC432" s="518">
        <f t="shared" ref="GC432:GC441" si="3151">IFERROR(+GB432*(GA432-FZ432),"")</f>
        <v>0</v>
      </c>
      <c r="GD432" s="518">
        <f t="shared" ref="GD432:GD441" si="3152">IFERROR(+(IF(GA432="","0",GA432))-(IF(GC432="","0",GC432)),"")</f>
        <v>0</v>
      </c>
      <c r="GE432" s="638"/>
      <c r="GF432" s="511">
        <v>1.0</v>
      </c>
      <c r="GG432" s="512" t="s">
        <v>135</v>
      </c>
      <c r="GH432" s="513" t="s">
        <v>121</v>
      </c>
      <c r="GI432" s="513" t="s">
        <v>123</v>
      </c>
      <c r="GJ432" s="514"/>
      <c r="GK432" s="514"/>
      <c r="GL432" s="514">
        <f t="shared" ref="GL432:GL441" si="3153">IFERROR(GJ432*GK432/1000000,0)</f>
        <v>0</v>
      </c>
      <c r="GM432" s="515"/>
      <c r="GN432" s="514">
        <f t="shared" ref="GN432:GN441" si="3154">IFERROR(+GL432*GM432,"")</f>
        <v>0</v>
      </c>
      <c r="GO432" s="516"/>
      <c r="GP432" s="517"/>
      <c r="GQ432" s="517"/>
      <c r="GR432" s="514">
        <f t="shared" ref="GR432:GR441" si="3155">IFERROR(+(IF(GL432="","0",GL432))+(IF(GN432="","0",GN432))+(IF(GQ432="","0",GQ432)),"")</f>
        <v>0</v>
      </c>
      <c r="GS432" s="515">
        <v>0.294289866351475</v>
      </c>
      <c r="GT432" s="518">
        <f t="shared" ref="GT432:GT441" si="3156">IFERROR(+GS432*(GR432-GQ432),"")</f>
        <v>0</v>
      </c>
      <c r="GU432" s="518">
        <f t="shared" ref="GU432:GU441" si="3157">IFERROR(+(IF(GR432="","0",GR432))-(IF(GT432="","0",GT432)),"")</f>
        <v>0</v>
      </c>
      <c r="GV432" s="638"/>
      <c r="GW432" s="511">
        <v>1.0</v>
      </c>
      <c r="GX432" s="512" t="s">
        <v>135</v>
      </c>
      <c r="GY432" s="513" t="s">
        <v>121</v>
      </c>
      <c r="GZ432" s="513" t="s">
        <v>123</v>
      </c>
      <c r="HA432" s="514"/>
      <c r="HB432" s="514"/>
      <c r="HC432" s="514">
        <f t="shared" ref="HC432:HC441" si="3158">IFERROR(HA432*HB432/1000000,0)</f>
        <v>0</v>
      </c>
      <c r="HD432" s="515"/>
      <c r="HE432" s="514">
        <f t="shared" ref="HE432:HE441" si="3159">IFERROR(+HC432*HD432,"")</f>
        <v>0</v>
      </c>
      <c r="HF432" s="516"/>
      <c r="HG432" s="517"/>
      <c r="HH432" s="517"/>
      <c r="HI432" s="514">
        <f t="shared" ref="HI432:HI441" si="3160">IFERROR(+(IF(HC432="","0",HC432))+(IF(HE432="","0",HE432))+(IF(HH432="","0",HH432)),"")</f>
        <v>0</v>
      </c>
      <c r="HJ432" s="515">
        <v>0.294289866351475</v>
      </c>
      <c r="HK432" s="518">
        <f t="shared" ref="HK432:HK441" si="3161">IFERROR(+HJ432*(HI432-HH432),"")</f>
        <v>0</v>
      </c>
      <c r="HL432" s="518">
        <f t="shared" ref="HL432:HL441" si="3162">IFERROR(+(IF(HI432="","0",HI432))-(IF(HK432="","0",HK432)),"")</f>
        <v>0</v>
      </c>
      <c r="HM432" s="638"/>
      <c r="HN432" s="511">
        <v>1.0</v>
      </c>
      <c r="HO432" s="512" t="s">
        <v>135</v>
      </c>
      <c r="HP432" s="513" t="s">
        <v>121</v>
      </c>
      <c r="HQ432" s="513" t="s">
        <v>123</v>
      </c>
      <c r="HR432" s="514"/>
      <c r="HS432" s="514"/>
      <c r="HT432" s="514">
        <f t="shared" ref="HT432:HT441" si="3163">IFERROR(HR432*HS432/1000000,0)</f>
        <v>0</v>
      </c>
      <c r="HU432" s="515"/>
      <c r="HV432" s="514">
        <f t="shared" ref="HV432:HV441" si="3164">IFERROR(+HT432*HU432,"")</f>
        <v>0</v>
      </c>
      <c r="HW432" s="516"/>
      <c r="HX432" s="517"/>
      <c r="HY432" s="517"/>
      <c r="HZ432" s="514">
        <f t="shared" ref="HZ432:HZ441" si="3165">IFERROR(+(IF(HT432="","0",HT432))+(IF(HV432="","0",HV432))+(IF(HY432="","0",HY432)),"")</f>
        <v>0</v>
      </c>
      <c r="IA432" s="515">
        <v>0.294289866351475</v>
      </c>
      <c r="IB432" s="518">
        <f t="shared" ref="IB432:IB441" si="3166">IFERROR(+IA432*(HZ432-HY432),"")</f>
        <v>0</v>
      </c>
      <c r="IC432" s="518">
        <f t="shared" ref="IC432:IC441" si="3167">IFERROR(+(IF(HZ432="","0",HZ432))-(IF(IB432="","0",IB432)),"")</f>
        <v>0</v>
      </c>
      <c r="ID432" s="638"/>
      <c r="IE432" s="511">
        <v>1.0</v>
      </c>
      <c r="IF432" s="512" t="s">
        <v>135</v>
      </c>
      <c r="IG432" s="513" t="s">
        <v>121</v>
      </c>
      <c r="IH432" s="513" t="s">
        <v>123</v>
      </c>
      <c r="II432" s="514"/>
      <c r="IJ432" s="514"/>
      <c r="IK432" s="514">
        <f t="shared" ref="IK432:IK441" si="3168">IFERROR(II432*IJ432/1000000,0)</f>
        <v>0</v>
      </c>
      <c r="IL432" s="515"/>
      <c r="IM432" s="514">
        <f t="shared" ref="IM432:IM441" si="3169">IFERROR(+IK432*IL432,"")</f>
        <v>0</v>
      </c>
      <c r="IN432" s="516"/>
      <c r="IO432" s="517"/>
      <c r="IP432" s="517"/>
      <c r="IQ432" s="514">
        <f t="shared" ref="IQ432:IQ441" si="3170">IFERROR(+(IF(IK432="","0",IK432))+(IF(IM432="","0",IM432))+(IF(IP432="","0",IP432)),"")</f>
        <v>0</v>
      </c>
      <c r="IR432" s="515">
        <v>0.294289866351475</v>
      </c>
      <c r="IS432" s="518">
        <f t="shared" ref="IS432:IS441" si="3171">IFERROR(+IR432*(IQ432-IP432),"")</f>
        <v>0</v>
      </c>
      <c r="IT432" s="518">
        <f t="shared" ref="IT432:IT441" si="3172">IFERROR(+(IF(IQ432="","0",IQ432))-(IF(IS432="","0",IS432)),"")</f>
        <v>0</v>
      </c>
      <c r="IU432" s="638"/>
      <c r="IV432" s="511">
        <v>1.0</v>
      </c>
      <c r="IW432" s="512" t="s">
        <v>135</v>
      </c>
      <c r="IX432" s="513" t="s">
        <v>121</v>
      </c>
      <c r="IY432" s="513" t="s">
        <v>123</v>
      </c>
      <c r="IZ432" s="514"/>
      <c r="JA432" s="514"/>
      <c r="JB432" s="514">
        <f t="shared" ref="JB432:JB441" si="3173">IFERROR(IZ432*JA432/1000000,0)</f>
        <v>0</v>
      </c>
      <c r="JC432" s="515"/>
      <c r="JD432" s="514">
        <f t="shared" ref="JD432:JD441" si="3174">IFERROR(+JB432*JC432,"")</f>
        <v>0</v>
      </c>
      <c r="JE432" s="516"/>
      <c r="JF432" s="517"/>
      <c r="JG432" s="517"/>
      <c r="JH432" s="514">
        <f t="shared" ref="JH432:JH441" si="3175">IFERROR(+(IF(JB432="","0",JB432))+(IF(JD432="","0",JD432))+(IF(JG432="","0",JG432)),"")</f>
        <v>0</v>
      </c>
      <c r="JI432" s="515">
        <v>0.294289866351475</v>
      </c>
      <c r="JJ432" s="518">
        <f t="shared" ref="JJ432:JJ441" si="3176">IFERROR(+JI432*(JH432-JG432),"")</f>
        <v>0</v>
      </c>
      <c r="JK432" s="518">
        <f t="shared" ref="JK432:JK441" si="3177">IFERROR(+(IF(JH432="","0",JH432))-(IF(JJ432="","0",JJ432)),"")</f>
        <v>0</v>
      </c>
      <c r="JL432" s="638"/>
      <c r="JM432" s="511">
        <v>1.0</v>
      </c>
      <c r="JN432" s="512" t="s">
        <v>135</v>
      </c>
      <c r="JO432" s="513" t="s">
        <v>121</v>
      </c>
      <c r="JP432" s="513" t="s">
        <v>123</v>
      </c>
      <c r="JQ432" s="514"/>
      <c r="JR432" s="514"/>
      <c r="JS432" s="514">
        <f t="shared" ref="JS432:JS441" si="3178">IFERROR(JQ432*JR432/1000000,0)</f>
        <v>0</v>
      </c>
      <c r="JT432" s="515"/>
      <c r="JU432" s="514">
        <f t="shared" ref="JU432:JU441" si="3179">IFERROR(+JS432*JT432,"")</f>
        <v>0</v>
      </c>
      <c r="JV432" s="516"/>
      <c r="JW432" s="517"/>
      <c r="JX432" s="517"/>
      <c r="JY432" s="514">
        <f t="shared" ref="JY432:JY441" si="3180">IFERROR(+(IF(JS432="","0",JS432))+(IF(JU432="","0",JU432))+(IF(JX432="","0",JX432)),"")</f>
        <v>0</v>
      </c>
      <c r="JZ432" s="515">
        <v>0.294289866351475</v>
      </c>
      <c r="KA432" s="518">
        <f t="shared" ref="KA432:KA441" si="3181">IFERROR(+JZ432*(JY432-JX432),"")</f>
        <v>0</v>
      </c>
      <c r="KB432" s="518">
        <f t="shared" ref="KB432:KB441" si="3182">IFERROR(+(IF(JY432="","0",JY432))-(IF(KA432="","0",KA432)),"")</f>
        <v>0</v>
      </c>
      <c r="KC432" s="638"/>
      <c r="KD432" s="511">
        <v>1.0</v>
      </c>
      <c r="KE432" s="512" t="s">
        <v>135</v>
      </c>
      <c r="KF432" s="513" t="s">
        <v>121</v>
      </c>
      <c r="KG432" s="513" t="s">
        <v>123</v>
      </c>
      <c r="KH432" s="514"/>
      <c r="KI432" s="514"/>
      <c r="KJ432" s="514">
        <f t="shared" ref="KJ432:KJ441" si="3183">IFERROR(KH432*KI432/1000000,0)</f>
        <v>0</v>
      </c>
      <c r="KK432" s="515"/>
      <c r="KL432" s="514">
        <f t="shared" ref="KL432:KL441" si="3184">IFERROR(+KJ432*KK432,"")</f>
        <v>0</v>
      </c>
      <c r="KM432" s="516"/>
      <c r="KN432" s="517"/>
      <c r="KO432" s="517"/>
      <c r="KP432" s="514">
        <f t="shared" ref="KP432:KP441" si="3185">IFERROR(+(IF(KJ432="","0",KJ432))+(IF(KL432="","0",KL432))+(IF(KO432="","0",KO432)),"")</f>
        <v>0</v>
      </c>
      <c r="KQ432" s="515">
        <v>0.294289866351475</v>
      </c>
      <c r="KR432" s="518">
        <f t="shared" ref="KR432:KR441" si="3186">IFERROR(+KQ432*(KP432-KO432),"")</f>
        <v>0</v>
      </c>
      <c r="KS432" s="518">
        <f t="shared" ref="KS432:KS441" si="3187">IFERROR(+(IF(KP432="","0",KP432))-(IF(KR432="","0",KR432)),"")</f>
        <v>0</v>
      </c>
      <c r="KT432" s="638"/>
      <c r="KU432" s="521"/>
    </row>
    <row r="433" ht="15.75" customHeight="1">
      <c r="A433" s="511">
        <v>2.0</v>
      </c>
      <c r="B433" s="512" t="s">
        <v>136</v>
      </c>
      <c r="C433" s="513" t="s">
        <v>121</v>
      </c>
      <c r="D433" s="513" t="s">
        <v>123</v>
      </c>
      <c r="E433" s="514"/>
      <c r="F433" s="514"/>
      <c r="G433" s="514">
        <f t="shared" si="3098"/>
        <v>0</v>
      </c>
      <c r="H433" s="515"/>
      <c r="I433" s="514">
        <f t="shared" si="3099"/>
        <v>0</v>
      </c>
      <c r="J433" s="516"/>
      <c r="K433" s="517"/>
      <c r="L433" s="517"/>
      <c r="M433" s="514">
        <f t="shared" si="3100"/>
        <v>0</v>
      </c>
      <c r="N433" s="515">
        <v>0.294289866351475</v>
      </c>
      <c r="O433" s="518">
        <f t="shared" si="3101"/>
        <v>0</v>
      </c>
      <c r="P433" s="518">
        <f t="shared" si="3102"/>
        <v>0</v>
      </c>
      <c r="Q433" s="638"/>
      <c r="R433" s="511">
        <v>2.0</v>
      </c>
      <c r="S433" s="512" t="s">
        <v>136</v>
      </c>
      <c r="T433" s="513" t="s">
        <v>121</v>
      </c>
      <c r="U433" s="513" t="s">
        <v>123</v>
      </c>
      <c r="V433" s="514"/>
      <c r="W433" s="514"/>
      <c r="X433" s="514">
        <f t="shared" si="3103"/>
        <v>0</v>
      </c>
      <c r="Y433" s="515"/>
      <c r="Z433" s="514">
        <f t="shared" si="3104"/>
        <v>0</v>
      </c>
      <c r="AA433" s="516"/>
      <c r="AB433" s="517"/>
      <c r="AC433" s="517"/>
      <c r="AD433" s="514">
        <f t="shared" si="3105"/>
        <v>0</v>
      </c>
      <c r="AE433" s="515">
        <v>0.294289866351475</v>
      </c>
      <c r="AF433" s="518">
        <f t="shared" si="3106"/>
        <v>0</v>
      </c>
      <c r="AG433" s="518">
        <f t="shared" si="3107"/>
        <v>0</v>
      </c>
      <c r="AH433" s="638"/>
      <c r="AI433" s="511">
        <v>2.0</v>
      </c>
      <c r="AJ433" s="512" t="s">
        <v>136</v>
      </c>
      <c r="AK433" s="513" t="s">
        <v>121</v>
      </c>
      <c r="AL433" s="513" t="s">
        <v>123</v>
      </c>
      <c r="AM433" s="514"/>
      <c r="AN433" s="514"/>
      <c r="AO433" s="514">
        <f t="shared" si="3108"/>
        <v>0</v>
      </c>
      <c r="AP433" s="515"/>
      <c r="AQ433" s="514">
        <f t="shared" si="3109"/>
        <v>0</v>
      </c>
      <c r="AR433" s="516"/>
      <c r="AS433" s="517"/>
      <c r="AT433" s="517"/>
      <c r="AU433" s="514">
        <f t="shared" si="3110"/>
        <v>0</v>
      </c>
      <c r="AV433" s="515">
        <v>0.294289866351475</v>
      </c>
      <c r="AW433" s="518">
        <f t="shared" si="3111"/>
        <v>0</v>
      </c>
      <c r="AX433" s="518">
        <f t="shared" si="3112"/>
        <v>0</v>
      </c>
      <c r="AY433" s="638"/>
      <c r="AZ433" s="511">
        <v>2.0</v>
      </c>
      <c r="BA433" s="512" t="s">
        <v>136</v>
      </c>
      <c r="BB433" s="513" t="s">
        <v>121</v>
      </c>
      <c r="BC433" s="513" t="s">
        <v>123</v>
      </c>
      <c r="BD433" s="514"/>
      <c r="BE433" s="514"/>
      <c r="BF433" s="514">
        <f t="shared" si="3113"/>
        <v>0</v>
      </c>
      <c r="BG433" s="515"/>
      <c r="BH433" s="514">
        <f t="shared" si="3114"/>
        <v>0</v>
      </c>
      <c r="BI433" s="516"/>
      <c r="BJ433" s="517"/>
      <c r="BK433" s="517"/>
      <c r="BL433" s="514">
        <f t="shared" si="3115"/>
        <v>0</v>
      </c>
      <c r="BM433" s="515">
        <v>0.294289866351475</v>
      </c>
      <c r="BN433" s="518">
        <f t="shared" si="3116"/>
        <v>0</v>
      </c>
      <c r="BO433" s="518">
        <f t="shared" si="3117"/>
        <v>0</v>
      </c>
      <c r="BP433" s="638"/>
      <c r="BQ433" s="511">
        <v>2.0</v>
      </c>
      <c r="BR433" s="512" t="s">
        <v>136</v>
      </c>
      <c r="BS433" s="513" t="s">
        <v>121</v>
      </c>
      <c r="BT433" s="513" t="s">
        <v>123</v>
      </c>
      <c r="BU433" s="514"/>
      <c r="BV433" s="514"/>
      <c r="BW433" s="514">
        <f t="shared" si="3118"/>
        <v>0</v>
      </c>
      <c r="BX433" s="515"/>
      <c r="BY433" s="514">
        <f t="shared" si="3119"/>
        <v>0</v>
      </c>
      <c r="BZ433" s="516"/>
      <c r="CA433" s="517"/>
      <c r="CB433" s="517"/>
      <c r="CC433" s="514">
        <f t="shared" si="3120"/>
        <v>0</v>
      </c>
      <c r="CD433" s="515">
        <v>0.294289866351475</v>
      </c>
      <c r="CE433" s="518">
        <f t="shared" si="3121"/>
        <v>0</v>
      </c>
      <c r="CF433" s="518">
        <f t="shared" si="3122"/>
        <v>0</v>
      </c>
      <c r="CG433" s="638"/>
      <c r="CH433" s="511">
        <v>2.0</v>
      </c>
      <c r="CI433" s="512" t="s">
        <v>136</v>
      </c>
      <c r="CJ433" s="513" t="s">
        <v>121</v>
      </c>
      <c r="CK433" s="513" t="s">
        <v>123</v>
      </c>
      <c r="CL433" s="514"/>
      <c r="CM433" s="514"/>
      <c r="CN433" s="514">
        <f t="shared" si="3123"/>
        <v>0</v>
      </c>
      <c r="CO433" s="515"/>
      <c r="CP433" s="514">
        <f t="shared" si="3124"/>
        <v>0</v>
      </c>
      <c r="CQ433" s="516"/>
      <c r="CR433" s="517"/>
      <c r="CS433" s="517"/>
      <c r="CT433" s="514">
        <f t="shared" si="3125"/>
        <v>0</v>
      </c>
      <c r="CU433" s="515">
        <v>0.294289866351475</v>
      </c>
      <c r="CV433" s="518">
        <f t="shared" si="3126"/>
        <v>0</v>
      </c>
      <c r="CW433" s="518">
        <f t="shared" si="3127"/>
        <v>0</v>
      </c>
      <c r="CX433" s="638"/>
      <c r="CY433" s="511">
        <v>2.0</v>
      </c>
      <c r="CZ433" s="512" t="s">
        <v>136</v>
      </c>
      <c r="DA433" s="513" t="s">
        <v>121</v>
      </c>
      <c r="DB433" s="513" t="s">
        <v>123</v>
      </c>
      <c r="DC433" s="514"/>
      <c r="DD433" s="514"/>
      <c r="DE433" s="514">
        <f t="shared" si="3128"/>
        <v>0</v>
      </c>
      <c r="DF433" s="515"/>
      <c r="DG433" s="514">
        <f t="shared" si="3129"/>
        <v>0</v>
      </c>
      <c r="DH433" s="516"/>
      <c r="DI433" s="517"/>
      <c r="DJ433" s="517"/>
      <c r="DK433" s="514">
        <f t="shared" si="3130"/>
        <v>0</v>
      </c>
      <c r="DL433" s="515">
        <v>0.294289866351475</v>
      </c>
      <c r="DM433" s="518">
        <f t="shared" si="3131"/>
        <v>0</v>
      </c>
      <c r="DN433" s="518">
        <f t="shared" si="3132"/>
        <v>0</v>
      </c>
      <c r="DO433" s="638"/>
      <c r="DP433" s="511">
        <v>2.0</v>
      </c>
      <c r="DQ433" s="512" t="s">
        <v>136</v>
      </c>
      <c r="DR433" s="513" t="s">
        <v>121</v>
      </c>
      <c r="DS433" s="513" t="s">
        <v>123</v>
      </c>
      <c r="DT433" s="514"/>
      <c r="DU433" s="514"/>
      <c r="DV433" s="514">
        <f t="shared" si="3133"/>
        <v>0</v>
      </c>
      <c r="DW433" s="515"/>
      <c r="DX433" s="514">
        <f t="shared" si="3134"/>
        <v>0</v>
      </c>
      <c r="DY433" s="516"/>
      <c r="DZ433" s="517"/>
      <c r="EA433" s="517"/>
      <c r="EB433" s="514">
        <f t="shared" si="3135"/>
        <v>0</v>
      </c>
      <c r="EC433" s="515">
        <v>0.294289866351475</v>
      </c>
      <c r="ED433" s="518">
        <f t="shared" si="3136"/>
        <v>0</v>
      </c>
      <c r="EE433" s="518">
        <f t="shared" si="3137"/>
        <v>0</v>
      </c>
      <c r="EF433" s="638"/>
      <c r="EG433" s="511">
        <v>2.0</v>
      </c>
      <c r="EH433" s="512" t="s">
        <v>136</v>
      </c>
      <c r="EI433" s="513" t="s">
        <v>121</v>
      </c>
      <c r="EJ433" s="513" t="s">
        <v>123</v>
      </c>
      <c r="EK433" s="514"/>
      <c r="EL433" s="514"/>
      <c r="EM433" s="514">
        <f t="shared" si="3138"/>
        <v>0</v>
      </c>
      <c r="EN433" s="515"/>
      <c r="EO433" s="514">
        <f t="shared" si="3139"/>
        <v>0</v>
      </c>
      <c r="EP433" s="516"/>
      <c r="EQ433" s="517"/>
      <c r="ER433" s="517"/>
      <c r="ES433" s="514">
        <f t="shared" si="3140"/>
        <v>0</v>
      </c>
      <c r="ET433" s="515">
        <v>0.294289866351475</v>
      </c>
      <c r="EU433" s="518">
        <f t="shared" si="3141"/>
        <v>0</v>
      </c>
      <c r="EV433" s="518">
        <f t="shared" si="3142"/>
        <v>0</v>
      </c>
      <c r="EW433" s="638"/>
      <c r="EX433" s="511">
        <v>2.0</v>
      </c>
      <c r="EY433" s="512" t="s">
        <v>136</v>
      </c>
      <c r="EZ433" s="513" t="s">
        <v>121</v>
      </c>
      <c r="FA433" s="513" t="s">
        <v>123</v>
      </c>
      <c r="FB433" s="514"/>
      <c r="FC433" s="514"/>
      <c r="FD433" s="514">
        <f t="shared" si="3143"/>
        <v>0</v>
      </c>
      <c r="FE433" s="515"/>
      <c r="FF433" s="514">
        <f t="shared" si="3144"/>
        <v>0</v>
      </c>
      <c r="FG433" s="516"/>
      <c r="FH433" s="517"/>
      <c r="FI433" s="517"/>
      <c r="FJ433" s="514">
        <f t="shared" si="3145"/>
        <v>0</v>
      </c>
      <c r="FK433" s="515">
        <v>0.294289866351475</v>
      </c>
      <c r="FL433" s="518">
        <f t="shared" si="3146"/>
        <v>0</v>
      </c>
      <c r="FM433" s="518">
        <f t="shared" si="3147"/>
        <v>0</v>
      </c>
      <c r="FN433" s="638"/>
      <c r="FO433" s="511">
        <v>2.0</v>
      </c>
      <c r="FP433" s="512" t="s">
        <v>136</v>
      </c>
      <c r="FQ433" s="513" t="s">
        <v>121</v>
      </c>
      <c r="FR433" s="513" t="s">
        <v>123</v>
      </c>
      <c r="FS433" s="514"/>
      <c r="FT433" s="514"/>
      <c r="FU433" s="514">
        <f t="shared" si="3148"/>
        <v>0</v>
      </c>
      <c r="FV433" s="515"/>
      <c r="FW433" s="514">
        <f t="shared" si="3149"/>
        <v>0</v>
      </c>
      <c r="FX433" s="516"/>
      <c r="FY433" s="517"/>
      <c r="FZ433" s="517"/>
      <c r="GA433" s="514">
        <f t="shared" si="3150"/>
        <v>0</v>
      </c>
      <c r="GB433" s="515">
        <v>0.294289866351475</v>
      </c>
      <c r="GC433" s="518">
        <f t="shared" si="3151"/>
        <v>0</v>
      </c>
      <c r="GD433" s="518">
        <f t="shared" si="3152"/>
        <v>0</v>
      </c>
      <c r="GE433" s="638"/>
      <c r="GF433" s="511">
        <v>2.0</v>
      </c>
      <c r="GG433" s="512" t="s">
        <v>136</v>
      </c>
      <c r="GH433" s="513" t="s">
        <v>121</v>
      </c>
      <c r="GI433" s="513" t="s">
        <v>123</v>
      </c>
      <c r="GJ433" s="514"/>
      <c r="GK433" s="514"/>
      <c r="GL433" s="514">
        <f t="shared" si="3153"/>
        <v>0</v>
      </c>
      <c r="GM433" s="515"/>
      <c r="GN433" s="514">
        <f t="shared" si="3154"/>
        <v>0</v>
      </c>
      <c r="GO433" s="516"/>
      <c r="GP433" s="517"/>
      <c r="GQ433" s="517"/>
      <c r="GR433" s="514">
        <f t="shared" si="3155"/>
        <v>0</v>
      </c>
      <c r="GS433" s="515">
        <v>0.294289866351475</v>
      </c>
      <c r="GT433" s="518">
        <f t="shared" si="3156"/>
        <v>0</v>
      </c>
      <c r="GU433" s="518">
        <f t="shared" si="3157"/>
        <v>0</v>
      </c>
      <c r="GV433" s="638"/>
      <c r="GW433" s="511">
        <v>2.0</v>
      </c>
      <c r="GX433" s="512" t="s">
        <v>136</v>
      </c>
      <c r="GY433" s="513" t="s">
        <v>121</v>
      </c>
      <c r="GZ433" s="513" t="s">
        <v>123</v>
      </c>
      <c r="HA433" s="514"/>
      <c r="HB433" s="514"/>
      <c r="HC433" s="514">
        <f t="shared" si="3158"/>
        <v>0</v>
      </c>
      <c r="HD433" s="515"/>
      <c r="HE433" s="514">
        <f t="shared" si="3159"/>
        <v>0</v>
      </c>
      <c r="HF433" s="516"/>
      <c r="HG433" s="517"/>
      <c r="HH433" s="517"/>
      <c r="HI433" s="514">
        <f t="shared" si="3160"/>
        <v>0</v>
      </c>
      <c r="HJ433" s="515">
        <v>0.294289866351475</v>
      </c>
      <c r="HK433" s="518">
        <f t="shared" si="3161"/>
        <v>0</v>
      </c>
      <c r="HL433" s="518">
        <f t="shared" si="3162"/>
        <v>0</v>
      </c>
      <c r="HM433" s="638"/>
      <c r="HN433" s="511">
        <v>2.0</v>
      </c>
      <c r="HO433" s="512" t="s">
        <v>136</v>
      </c>
      <c r="HP433" s="513" t="s">
        <v>121</v>
      </c>
      <c r="HQ433" s="513" t="s">
        <v>123</v>
      </c>
      <c r="HR433" s="514"/>
      <c r="HS433" s="514"/>
      <c r="HT433" s="514">
        <f t="shared" si="3163"/>
        <v>0</v>
      </c>
      <c r="HU433" s="515"/>
      <c r="HV433" s="514">
        <f t="shared" si="3164"/>
        <v>0</v>
      </c>
      <c r="HW433" s="516"/>
      <c r="HX433" s="517"/>
      <c r="HY433" s="517"/>
      <c r="HZ433" s="514">
        <f t="shared" si="3165"/>
        <v>0</v>
      </c>
      <c r="IA433" s="515">
        <v>0.294289866351475</v>
      </c>
      <c r="IB433" s="518">
        <f t="shared" si="3166"/>
        <v>0</v>
      </c>
      <c r="IC433" s="518">
        <f t="shared" si="3167"/>
        <v>0</v>
      </c>
      <c r="ID433" s="638"/>
      <c r="IE433" s="511">
        <v>2.0</v>
      </c>
      <c r="IF433" s="512" t="s">
        <v>136</v>
      </c>
      <c r="IG433" s="513" t="s">
        <v>121</v>
      </c>
      <c r="IH433" s="513" t="s">
        <v>123</v>
      </c>
      <c r="II433" s="514"/>
      <c r="IJ433" s="514"/>
      <c r="IK433" s="514">
        <f t="shared" si="3168"/>
        <v>0</v>
      </c>
      <c r="IL433" s="515"/>
      <c r="IM433" s="514">
        <f t="shared" si="3169"/>
        <v>0</v>
      </c>
      <c r="IN433" s="516"/>
      <c r="IO433" s="517"/>
      <c r="IP433" s="517"/>
      <c r="IQ433" s="514">
        <f t="shared" si="3170"/>
        <v>0</v>
      </c>
      <c r="IR433" s="515">
        <v>0.294289866351475</v>
      </c>
      <c r="IS433" s="518">
        <f t="shared" si="3171"/>
        <v>0</v>
      </c>
      <c r="IT433" s="518">
        <f t="shared" si="3172"/>
        <v>0</v>
      </c>
      <c r="IU433" s="638"/>
      <c r="IV433" s="511">
        <v>2.0</v>
      </c>
      <c r="IW433" s="512" t="s">
        <v>136</v>
      </c>
      <c r="IX433" s="513" t="s">
        <v>121</v>
      </c>
      <c r="IY433" s="513" t="s">
        <v>123</v>
      </c>
      <c r="IZ433" s="514"/>
      <c r="JA433" s="514"/>
      <c r="JB433" s="514">
        <f t="shared" si="3173"/>
        <v>0</v>
      </c>
      <c r="JC433" s="515"/>
      <c r="JD433" s="514">
        <f t="shared" si="3174"/>
        <v>0</v>
      </c>
      <c r="JE433" s="516"/>
      <c r="JF433" s="517"/>
      <c r="JG433" s="517"/>
      <c r="JH433" s="514">
        <f t="shared" si="3175"/>
        <v>0</v>
      </c>
      <c r="JI433" s="515">
        <v>0.294289866351475</v>
      </c>
      <c r="JJ433" s="518">
        <f t="shared" si="3176"/>
        <v>0</v>
      </c>
      <c r="JK433" s="518">
        <f t="shared" si="3177"/>
        <v>0</v>
      </c>
      <c r="JL433" s="638"/>
      <c r="JM433" s="511">
        <v>2.0</v>
      </c>
      <c r="JN433" s="512" t="s">
        <v>136</v>
      </c>
      <c r="JO433" s="513" t="s">
        <v>121</v>
      </c>
      <c r="JP433" s="513" t="s">
        <v>123</v>
      </c>
      <c r="JQ433" s="514"/>
      <c r="JR433" s="514"/>
      <c r="JS433" s="514">
        <f t="shared" si="3178"/>
        <v>0</v>
      </c>
      <c r="JT433" s="515"/>
      <c r="JU433" s="514">
        <f t="shared" si="3179"/>
        <v>0</v>
      </c>
      <c r="JV433" s="516"/>
      <c r="JW433" s="517"/>
      <c r="JX433" s="517"/>
      <c r="JY433" s="514">
        <f t="shared" si="3180"/>
        <v>0</v>
      </c>
      <c r="JZ433" s="515">
        <v>0.294289866351475</v>
      </c>
      <c r="KA433" s="518">
        <f t="shared" si="3181"/>
        <v>0</v>
      </c>
      <c r="KB433" s="518">
        <f t="shared" si="3182"/>
        <v>0</v>
      </c>
      <c r="KC433" s="638"/>
      <c r="KD433" s="511">
        <v>2.0</v>
      </c>
      <c r="KE433" s="512" t="s">
        <v>136</v>
      </c>
      <c r="KF433" s="513" t="s">
        <v>121</v>
      </c>
      <c r="KG433" s="513" t="s">
        <v>123</v>
      </c>
      <c r="KH433" s="514"/>
      <c r="KI433" s="514"/>
      <c r="KJ433" s="514">
        <f t="shared" si="3183"/>
        <v>0</v>
      </c>
      <c r="KK433" s="515"/>
      <c r="KL433" s="514">
        <f t="shared" si="3184"/>
        <v>0</v>
      </c>
      <c r="KM433" s="516"/>
      <c r="KN433" s="517"/>
      <c r="KO433" s="517"/>
      <c r="KP433" s="514">
        <f t="shared" si="3185"/>
        <v>0</v>
      </c>
      <c r="KQ433" s="515">
        <v>0.294289866351475</v>
      </c>
      <c r="KR433" s="518">
        <f t="shared" si="3186"/>
        <v>0</v>
      </c>
      <c r="KS433" s="518">
        <f t="shared" si="3187"/>
        <v>0</v>
      </c>
      <c r="KT433" s="638"/>
      <c r="KU433" s="521"/>
    </row>
    <row r="434" ht="15.75" customHeight="1">
      <c r="A434" s="511">
        <v>3.0</v>
      </c>
      <c r="B434" s="512" t="s">
        <v>137</v>
      </c>
      <c r="C434" s="513" t="s">
        <v>121</v>
      </c>
      <c r="D434" s="513" t="s">
        <v>123</v>
      </c>
      <c r="E434" s="514"/>
      <c r="F434" s="514"/>
      <c r="G434" s="514">
        <f t="shared" si="3098"/>
        <v>0</v>
      </c>
      <c r="H434" s="515"/>
      <c r="I434" s="514">
        <f t="shared" si="3099"/>
        <v>0</v>
      </c>
      <c r="J434" s="516"/>
      <c r="K434" s="517"/>
      <c r="L434" s="517"/>
      <c r="M434" s="514">
        <f t="shared" si="3100"/>
        <v>0</v>
      </c>
      <c r="N434" s="515">
        <v>0.294289866351475</v>
      </c>
      <c r="O434" s="518">
        <f t="shared" si="3101"/>
        <v>0</v>
      </c>
      <c r="P434" s="518">
        <f t="shared" si="3102"/>
        <v>0</v>
      </c>
      <c r="Q434" s="638"/>
      <c r="R434" s="511">
        <v>3.0</v>
      </c>
      <c r="S434" s="512" t="s">
        <v>137</v>
      </c>
      <c r="T434" s="513" t="s">
        <v>121</v>
      </c>
      <c r="U434" s="513" t="s">
        <v>123</v>
      </c>
      <c r="V434" s="514"/>
      <c r="W434" s="514"/>
      <c r="X434" s="514">
        <f t="shared" si="3103"/>
        <v>0</v>
      </c>
      <c r="Y434" s="515"/>
      <c r="Z434" s="514">
        <f t="shared" si="3104"/>
        <v>0</v>
      </c>
      <c r="AA434" s="516"/>
      <c r="AB434" s="517"/>
      <c r="AC434" s="517"/>
      <c r="AD434" s="514">
        <f t="shared" si="3105"/>
        <v>0</v>
      </c>
      <c r="AE434" s="515">
        <v>0.294289866351475</v>
      </c>
      <c r="AF434" s="518">
        <f t="shared" si="3106"/>
        <v>0</v>
      </c>
      <c r="AG434" s="518">
        <f t="shared" si="3107"/>
        <v>0</v>
      </c>
      <c r="AH434" s="638"/>
      <c r="AI434" s="511">
        <v>3.0</v>
      </c>
      <c r="AJ434" s="512" t="s">
        <v>137</v>
      </c>
      <c r="AK434" s="513" t="s">
        <v>121</v>
      </c>
      <c r="AL434" s="513" t="s">
        <v>123</v>
      </c>
      <c r="AM434" s="514"/>
      <c r="AN434" s="514"/>
      <c r="AO434" s="514">
        <f t="shared" si="3108"/>
        <v>0</v>
      </c>
      <c r="AP434" s="515"/>
      <c r="AQ434" s="514">
        <f t="shared" si="3109"/>
        <v>0</v>
      </c>
      <c r="AR434" s="516"/>
      <c r="AS434" s="517"/>
      <c r="AT434" s="517"/>
      <c r="AU434" s="514">
        <f t="shared" si="3110"/>
        <v>0</v>
      </c>
      <c r="AV434" s="515">
        <v>0.294289866351475</v>
      </c>
      <c r="AW434" s="518">
        <f t="shared" si="3111"/>
        <v>0</v>
      </c>
      <c r="AX434" s="518">
        <f t="shared" si="3112"/>
        <v>0</v>
      </c>
      <c r="AY434" s="638"/>
      <c r="AZ434" s="511">
        <v>3.0</v>
      </c>
      <c r="BA434" s="512" t="s">
        <v>137</v>
      </c>
      <c r="BB434" s="513" t="s">
        <v>121</v>
      </c>
      <c r="BC434" s="513" t="s">
        <v>123</v>
      </c>
      <c r="BD434" s="514"/>
      <c r="BE434" s="514"/>
      <c r="BF434" s="514">
        <f t="shared" si="3113"/>
        <v>0</v>
      </c>
      <c r="BG434" s="515"/>
      <c r="BH434" s="514">
        <f t="shared" si="3114"/>
        <v>0</v>
      </c>
      <c r="BI434" s="516"/>
      <c r="BJ434" s="517"/>
      <c r="BK434" s="517"/>
      <c r="BL434" s="514">
        <f t="shared" si="3115"/>
        <v>0</v>
      </c>
      <c r="BM434" s="515">
        <v>0.294289866351475</v>
      </c>
      <c r="BN434" s="518">
        <f t="shared" si="3116"/>
        <v>0</v>
      </c>
      <c r="BO434" s="518">
        <f t="shared" si="3117"/>
        <v>0</v>
      </c>
      <c r="BP434" s="638"/>
      <c r="BQ434" s="511">
        <v>3.0</v>
      </c>
      <c r="BR434" s="512" t="s">
        <v>137</v>
      </c>
      <c r="BS434" s="513" t="s">
        <v>121</v>
      </c>
      <c r="BT434" s="513" t="s">
        <v>123</v>
      </c>
      <c r="BU434" s="514"/>
      <c r="BV434" s="514"/>
      <c r="BW434" s="514">
        <f t="shared" si="3118"/>
        <v>0</v>
      </c>
      <c r="BX434" s="515"/>
      <c r="BY434" s="514">
        <f t="shared" si="3119"/>
        <v>0</v>
      </c>
      <c r="BZ434" s="516"/>
      <c r="CA434" s="517"/>
      <c r="CB434" s="517"/>
      <c r="CC434" s="514">
        <f t="shared" si="3120"/>
        <v>0</v>
      </c>
      <c r="CD434" s="515">
        <v>0.294289866351475</v>
      </c>
      <c r="CE434" s="518">
        <f t="shared" si="3121"/>
        <v>0</v>
      </c>
      <c r="CF434" s="518">
        <f t="shared" si="3122"/>
        <v>0</v>
      </c>
      <c r="CG434" s="638"/>
      <c r="CH434" s="511">
        <v>3.0</v>
      </c>
      <c r="CI434" s="512" t="s">
        <v>137</v>
      </c>
      <c r="CJ434" s="513" t="s">
        <v>121</v>
      </c>
      <c r="CK434" s="513" t="s">
        <v>123</v>
      </c>
      <c r="CL434" s="514"/>
      <c r="CM434" s="514"/>
      <c r="CN434" s="514">
        <f t="shared" si="3123"/>
        <v>0</v>
      </c>
      <c r="CO434" s="515"/>
      <c r="CP434" s="514">
        <f t="shared" si="3124"/>
        <v>0</v>
      </c>
      <c r="CQ434" s="516"/>
      <c r="CR434" s="517"/>
      <c r="CS434" s="517"/>
      <c r="CT434" s="514">
        <f t="shared" si="3125"/>
        <v>0</v>
      </c>
      <c r="CU434" s="515">
        <v>0.294289866351475</v>
      </c>
      <c r="CV434" s="518">
        <f t="shared" si="3126"/>
        <v>0</v>
      </c>
      <c r="CW434" s="518">
        <f t="shared" si="3127"/>
        <v>0</v>
      </c>
      <c r="CX434" s="638"/>
      <c r="CY434" s="511">
        <v>3.0</v>
      </c>
      <c r="CZ434" s="512" t="s">
        <v>137</v>
      </c>
      <c r="DA434" s="513" t="s">
        <v>121</v>
      </c>
      <c r="DB434" s="513" t="s">
        <v>123</v>
      </c>
      <c r="DC434" s="514"/>
      <c r="DD434" s="514"/>
      <c r="DE434" s="514">
        <f t="shared" si="3128"/>
        <v>0</v>
      </c>
      <c r="DF434" s="515"/>
      <c r="DG434" s="514">
        <f t="shared" si="3129"/>
        <v>0</v>
      </c>
      <c r="DH434" s="516"/>
      <c r="DI434" s="517"/>
      <c r="DJ434" s="517"/>
      <c r="DK434" s="514">
        <f t="shared" si="3130"/>
        <v>0</v>
      </c>
      <c r="DL434" s="515">
        <v>0.294289866351475</v>
      </c>
      <c r="DM434" s="518">
        <f t="shared" si="3131"/>
        <v>0</v>
      </c>
      <c r="DN434" s="518">
        <f t="shared" si="3132"/>
        <v>0</v>
      </c>
      <c r="DO434" s="638"/>
      <c r="DP434" s="511">
        <v>3.0</v>
      </c>
      <c r="DQ434" s="512" t="s">
        <v>137</v>
      </c>
      <c r="DR434" s="513" t="s">
        <v>121</v>
      </c>
      <c r="DS434" s="513" t="s">
        <v>123</v>
      </c>
      <c r="DT434" s="514"/>
      <c r="DU434" s="514"/>
      <c r="DV434" s="514">
        <f t="shared" si="3133"/>
        <v>0</v>
      </c>
      <c r="DW434" s="515"/>
      <c r="DX434" s="514">
        <f t="shared" si="3134"/>
        <v>0</v>
      </c>
      <c r="DY434" s="516"/>
      <c r="DZ434" s="517"/>
      <c r="EA434" s="517"/>
      <c r="EB434" s="514">
        <f t="shared" si="3135"/>
        <v>0</v>
      </c>
      <c r="EC434" s="515">
        <v>0.294289866351475</v>
      </c>
      <c r="ED434" s="518">
        <f t="shared" si="3136"/>
        <v>0</v>
      </c>
      <c r="EE434" s="518">
        <f t="shared" si="3137"/>
        <v>0</v>
      </c>
      <c r="EF434" s="638"/>
      <c r="EG434" s="511">
        <v>3.0</v>
      </c>
      <c r="EH434" s="512" t="s">
        <v>137</v>
      </c>
      <c r="EI434" s="513" t="s">
        <v>121</v>
      </c>
      <c r="EJ434" s="513" t="s">
        <v>123</v>
      </c>
      <c r="EK434" s="514"/>
      <c r="EL434" s="514"/>
      <c r="EM434" s="514">
        <f t="shared" si="3138"/>
        <v>0</v>
      </c>
      <c r="EN434" s="515"/>
      <c r="EO434" s="514">
        <f t="shared" si="3139"/>
        <v>0</v>
      </c>
      <c r="EP434" s="516"/>
      <c r="EQ434" s="517"/>
      <c r="ER434" s="517"/>
      <c r="ES434" s="514">
        <f t="shared" si="3140"/>
        <v>0</v>
      </c>
      <c r="ET434" s="515">
        <v>0.294289866351475</v>
      </c>
      <c r="EU434" s="518">
        <f t="shared" si="3141"/>
        <v>0</v>
      </c>
      <c r="EV434" s="518">
        <f t="shared" si="3142"/>
        <v>0</v>
      </c>
      <c r="EW434" s="638"/>
      <c r="EX434" s="511">
        <v>3.0</v>
      </c>
      <c r="EY434" s="512" t="s">
        <v>137</v>
      </c>
      <c r="EZ434" s="513" t="s">
        <v>121</v>
      </c>
      <c r="FA434" s="513" t="s">
        <v>123</v>
      </c>
      <c r="FB434" s="514"/>
      <c r="FC434" s="514"/>
      <c r="FD434" s="514">
        <f t="shared" si="3143"/>
        <v>0</v>
      </c>
      <c r="FE434" s="515"/>
      <c r="FF434" s="514">
        <f t="shared" si="3144"/>
        <v>0</v>
      </c>
      <c r="FG434" s="516"/>
      <c r="FH434" s="517"/>
      <c r="FI434" s="517"/>
      <c r="FJ434" s="514">
        <f t="shared" si="3145"/>
        <v>0</v>
      </c>
      <c r="FK434" s="515">
        <v>0.294289866351475</v>
      </c>
      <c r="FL434" s="518">
        <f t="shared" si="3146"/>
        <v>0</v>
      </c>
      <c r="FM434" s="518">
        <f t="shared" si="3147"/>
        <v>0</v>
      </c>
      <c r="FN434" s="638"/>
      <c r="FO434" s="511">
        <v>3.0</v>
      </c>
      <c r="FP434" s="512" t="s">
        <v>137</v>
      </c>
      <c r="FQ434" s="513" t="s">
        <v>121</v>
      </c>
      <c r="FR434" s="513" t="s">
        <v>123</v>
      </c>
      <c r="FS434" s="514"/>
      <c r="FT434" s="514"/>
      <c r="FU434" s="514">
        <f t="shared" si="3148"/>
        <v>0</v>
      </c>
      <c r="FV434" s="515"/>
      <c r="FW434" s="514">
        <f t="shared" si="3149"/>
        <v>0</v>
      </c>
      <c r="FX434" s="516"/>
      <c r="FY434" s="517"/>
      <c r="FZ434" s="517"/>
      <c r="GA434" s="514">
        <f t="shared" si="3150"/>
        <v>0</v>
      </c>
      <c r="GB434" s="515">
        <v>0.294289866351475</v>
      </c>
      <c r="GC434" s="518">
        <f t="shared" si="3151"/>
        <v>0</v>
      </c>
      <c r="GD434" s="518">
        <f t="shared" si="3152"/>
        <v>0</v>
      </c>
      <c r="GE434" s="638"/>
      <c r="GF434" s="511">
        <v>3.0</v>
      </c>
      <c r="GG434" s="512" t="s">
        <v>137</v>
      </c>
      <c r="GH434" s="513" t="s">
        <v>121</v>
      </c>
      <c r="GI434" s="513" t="s">
        <v>123</v>
      </c>
      <c r="GJ434" s="514"/>
      <c r="GK434" s="514"/>
      <c r="GL434" s="514">
        <f t="shared" si="3153"/>
        <v>0</v>
      </c>
      <c r="GM434" s="515"/>
      <c r="GN434" s="514">
        <f t="shared" si="3154"/>
        <v>0</v>
      </c>
      <c r="GO434" s="516"/>
      <c r="GP434" s="517"/>
      <c r="GQ434" s="517"/>
      <c r="GR434" s="514">
        <f t="shared" si="3155"/>
        <v>0</v>
      </c>
      <c r="GS434" s="515">
        <v>0.294289866351475</v>
      </c>
      <c r="GT434" s="518">
        <f t="shared" si="3156"/>
        <v>0</v>
      </c>
      <c r="GU434" s="518">
        <f t="shared" si="3157"/>
        <v>0</v>
      </c>
      <c r="GV434" s="638"/>
      <c r="GW434" s="511">
        <v>3.0</v>
      </c>
      <c r="GX434" s="512" t="s">
        <v>137</v>
      </c>
      <c r="GY434" s="513" t="s">
        <v>121</v>
      </c>
      <c r="GZ434" s="513" t="s">
        <v>123</v>
      </c>
      <c r="HA434" s="514"/>
      <c r="HB434" s="514"/>
      <c r="HC434" s="514">
        <f t="shared" si="3158"/>
        <v>0</v>
      </c>
      <c r="HD434" s="515"/>
      <c r="HE434" s="514">
        <f t="shared" si="3159"/>
        <v>0</v>
      </c>
      <c r="HF434" s="516"/>
      <c r="HG434" s="517"/>
      <c r="HH434" s="517"/>
      <c r="HI434" s="514">
        <f t="shared" si="3160"/>
        <v>0</v>
      </c>
      <c r="HJ434" s="515">
        <v>0.294289866351475</v>
      </c>
      <c r="HK434" s="518">
        <f t="shared" si="3161"/>
        <v>0</v>
      </c>
      <c r="HL434" s="518">
        <f t="shared" si="3162"/>
        <v>0</v>
      </c>
      <c r="HM434" s="638"/>
      <c r="HN434" s="511">
        <v>3.0</v>
      </c>
      <c r="HO434" s="512" t="s">
        <v>137</v>
      </c>
      <c r="HP434" s="513" t="s">
        <v>121</v>
      </c>
      <c r="HQ434" s="513" t="s">
        <v>123</v>
      </c>
      <c r="HR434" s="514"/>
      <c r="HS434" s="514"/>
      <c r="HT434" s="514">
        <f t="shared" si="3163"/>
        <v>0</v>
      </c>
      <c r="HU434" s="515"/>
      <c r="HV434" s="514">
        <f t="shared" si="3164"/>
        <v>0</v>
      </c>
      <c r="HW434" s="516"/>
      <c r="HX434" s="517"/>
      <c r="HY434" s="517"/>
      <c r="HZ434" s="514">
        <f t="shared" si="3165"/>
        <v>0</v>
      </c>
      <c r="IA434" s="515">
        <v>0.294289866351475</v>
      </c>
      <c r="IB434" s="518">
        <f t="shared" si="3166"/>
        <v>0</v>
      </c>
      <c r="IC434" s="518">
        <f t="shared" si="3167"/>
        <v>0</v>
      </c>
      <c r="ID434" s="638"/>
      <c r="IE434" s="511">
        <v>3.0</v>
      </c>
      <c r="IF434" s="512" t="s">
        <v>137</v>
      </c>
      <c r="IG434" s="513" t="s">
        <v>121</v>
      </c>
      <c r="IH434" s="513" t="s">
        <v>123</v>
      </c>
      <c r="II434" s="514"/>
      <c r="IJ434" s="514"/>
      <c r="IK434" s="514">
        <f t="shared" si="3168"/>
        <v>0</v>
      </c>
      <c r="IL434" s="515"/>
      <c r="IM434" s="514">
        <f t="shared" si="3169"/>
        <v>0</v>
      </c>
      <c r="IN434" s="516"/>
      <c r="IO434" s="517"/>
      <c r="IP434" s="517"/>
      <c r="IQ434" s="514">
        <f t="shared" si="3170"/>
        <v>0</v>
      </c>
      <c r="IR434" s="515">
        <v>0.294289866351475</v>
      </c>
      <c r="IS434" s="518">
        <f t="shared" si="3171"/>
        <v>0</v>
      </c>
      <c r="IT434" s="518">
        <f t="shared" si="3172"/>
        <v>0</v>
      </c>
      <c r="IU434" s="638"/>
      <c r="IV434" s="511">
        <v>3.0</v>
      </c>
      <c r="IW434" s="512" t="s">
        <v>137</v>
      </c>
      <c r="IX434" s="513" t="s">
        <v>121</v>
      </c>
      <c r="IY434" s="513" t="s">
        <v>123</v>
      </c>
      <c r="IZ434" s="514"/>
      <c r="JA434" s="514"/>
      <c r="JB434" s="514">
        <f t="shared" si="3173"/>
        <v>0</v>
      </c>
      <c r="JC434" s="515"/>
      <c r="JD434" s="514">
        <f t="shared" si="3174"/>
        <v>0</v>
      </c>
      <c r="JE434" s="516"/>
      <c r="JF434" s="517"/>
      <c r="JG434" s="517"/>
      <c r="JH434" s="514">
        <f t="shared" si="3175"/>
        <v>0</v>
      </c>
      <c r="JI434" s="515">
        <v>0.294289866351475</v>
      </c>
      <c r="JJ434" s="518">
        <f t="shared" si="3176"/>
        <v>0</v>
      </c>
      <c r="JK434" s="518">
        <f t="shared" si="3177"/>
        <v>0</v>
      </c>
      <c r="JL434" s="638"/>
      <c r="JM434" s="511">
        <v>3.0</v>
      </c>
      <c r="JN434" s="512" t="s">
        <v>137</v>
      </c>
      <c r="JO434" s="513" t="s">
        <v>121</v>
      </c>
      <c r="JP434" s="513" t="s">
        <v>123</v>
      </c>
      <c r="JQ434" s="514"/>
      <c r="JR434" s="514"/>
      <c r="JS434" s="514">
        <f t="shared" si="3178"/>
        <v>0</v>
      </c>
      <c r="JT434" s="515"/>
      <c r="JU434" s="514">
        <f t="shared" si="3179"/>
        <v>0</v>
      </c>
      <c r="JV434" s="516"/>
      <c r="JW434" s="517"/>
      <c r="JX434" s="517"/>
      <c r="JY434" s="514">
        <f t="shared" si="3180"/>
        <v>0</v>
      </c>
      <c r="JZ434" s="515">
        <v>0.294289866351475</v>
      </c>
      <c r="KA434" s="518">
        <f t="shared" si="3181"/>
        <v>0</v>
      </c>
      <c r="KB434" s="518">
        <f t="shared" si="3182"/>
        <v>0</v>
      </c>
      <c r="KC434" s="638"/>
      <c r="KD434" s="511">
        <v>3.0</v>
      </c>
      <c r="KE434" s="512" t="s">
        <v>137</v>
      </c>
      <c r="KF434" s="513" t="s">
        <v>121</v>
      </c>
      <c r="KG434" s="513" t="s">
        <v>123</v>
      </c>
      <c r="KH434" s="514"/>
      <c r="KI434" s="514"/>
      <c r="KJ434" s="514">
        <f t="shared" si="3183"/>
        <v>0</v>
      </c>
      <c r="KK434" s="515"/>
      <c r="KL434" s="514">
        <f t="shared" si="3184"/>
        <v>0</v>
      </c>
      <c r="KM434" s="516"/>
      <c r="KN434" s="517"/>
      <c r="KO434" s="517"/>
      <c r="KP434" s="514">
        <f t="shared" si="3185"/>
        <v>0</v>
      </c>
      <c r="KQ434" s="515">
        <v>0.294289866351475</v>
      </c>
      <c r="KR434" s="518">
        <f t="shared" si="3186"/>
        <v>0</v>
      </c>
      <c r="KS434" s="518">
        <f t="shared" si="3187"/>
        <v>0</v>
      </c>
      <c r="KT434" s="638"/>
      <c r="KU434" s="521"/>
    </row>
    <row r="435" ht="15.75" customHeight="1">
      <c r="A435" s="511">
        <v>4.0</v>
      </c>
      <c r="B435" s="512" t="s">
        <v>138</v>
      </c>
      <c r="C435" s="513" t="s">
        <v>121</v>
      </c>
      <c r="D435" s="513" t="s">
        <v>123</v>
      </c>
      <c r="E435" s="514"/>
      <c r="F435" s="514"/>
      <c r="G435" s="514">
        <f t="shared" si="3098"/>
        <v>0</v>
      </c>
      <c r="H435" s="515"/>
      <c r="I435" s="514">
        <f t="shared" si="3099"/>
        <v>0</v>
      </c>
      <c r="J435" s="516"/>
      <c r="K435" s="517"/>
      <c r="L435" s="517"/>
      <c r="M435" s="514">
        <f t="shared" si="3100"/>
        <v>0</v>
      </c>
      <c r="N435" s="515">
        <v>0.294289866351475</v>
      </c>
      <c r="O435" s="518">
        <f t="shared" si="3101"/>
        <v>0</v>
      </c>
      <c r="P435" s="518">
        <f t="shared" si="3102"/>
        <v>0</v>
      </c>
      <c r="Q435" s="638"/>
      <c r="R435" s="511">
        <v>4.0</v>
      </c>
      <c r="S435" s="512" t="s">
        <v>138</v>
      </c>
      <c r="T435" s="513" t="s">
        <v>121</v>
      </c>
      <c r="U435" s="513" t="s">
        <v>123</v>
      </c>
      <c r="V435" s="514"/>
      <c r="W435" s="514"/>
      <c r="X435" s="514">
        <f t="shared" si="3103"/>
        <v>0</v>
      </c>
      <c r="Y435" s="515"/>
      <c r="Z435" s="514">
        <f t="shared" si="3104"/>
        <v>0</v>
      </c>
      <c r="AA435" s="516"/>
      <c r="AB435" s="517"/>
      <c r="AC435" s="517"/>
      <c r="AD435" s="514">
        <f t="shared" si="3105"/>
        <v>0</v>
      </c>
      <c r="AE435" s="515">
        <v>0.294289866351475</v>
      </c>
      <c r="AF435" s="518">
        <f t="shared" si="3106"/>
        <v>0</v>
      </c>
      <c r="AG435" s="518">
        <f t="shared" si="3107"/>
        <v>0</v>
      </c>
      <c r="AH435" s="638"/>
      <c r="AI435" s="511">
        <v>4.0</v>
      </c>
      <c r="AJ435" s="512" t="s">
        <v>138</v>
      </c>
      <c r="AK435" s="513" t="s">
        <v>121</v>
      </c>
      <c r="AL435" s="513" t="s">
        <v>123</v>
      </c>
      <c r="AM435" s="514"/>
      <c r="AN435" s="514"/>
      <c r="AO435" s="514">
        <f t="shared" si="3108"/>
        <v>0</v>
      </c>
      <c r="AP435" s="515"/>
      <c r="AQ435" s="514">
        <f t="shared" si="3109"/>
        <v>0</v>
      </c>
      <c r="AR435" s="516"/>
      <c r="AS435" s="517"/>
      <c r="AT435" s="517"/>
      <c r="AU435" s="514">
        <f t="shared" si="3110"/>
        <v>0</v>
      </c>
      <c r="AV435" s="515">
        <v>0.294289866351475</v>
      </c>
      <c r="AW435" s="518">
        <f t="shared" si="3111"/>
        <v>0</v>
      </c>
      <c r="AX435" s="518">
        <f t="shared" si="3112"/>
        <v>0</v>
      </c>
      <c r="AY435" s="638"/>
      <c r="AZ435" s="511">
        <v>4.0</v>
      </c>
      <c r="BA435" s="512" t="s">
        <v>138</v>
      </c>
      <c r="BB435" s="513" t="s">
        <v>121</v>
      </c>
      <c r="BC435" s="513" t="s">
        <v>123</v>
      </c>
      <c r="BD435" s="514"/>
      <c r="BE435" s="514"/>
      <c r="BF435" s="514">
        <f t="shared" si="3113"/>
        <v>0</v>
      </c>
      <c r="BG435" s="515"/>
      <c r="BH435" s="514">
        <f t="shared" si="3114"/>
        <v>0</v>
      </c>
      <c r="BI435" s="516"/>
      <c r="BJ435" s="517"/>
      <c r="BK435" s="517"/>
      <c r="BL435" s="514">
        <f t="shared" si="3115"/>
        <v>0</v>
      </c>
      <c r="BM435" s="515">
        <v>0.294289866351475</v>
      </c>
      <c r="BN435" s="518">
        <f t="shared" si="3116"/>
        <v>0</v>
      </c>
      <c r="BO435" s="518">
        <f t="shared" si="3117"/>
        <v>0</v>
      </c>
      <c r="BP435" s="638"/>
      <c r="BQ435" s="511">
        <v>4.0</v>
      </c>
      <c r="BR435" s="512" t="s">
        <v>138</v>
      </c>
      <c r="BS435" s="513" t="s">
        <v>121</v>
      </c>
      <c r="BT435" s="513" t="s">
        <v>123</v>
      </c>
      <c r="BU435" s="514"/>
      <c r="BV435" s="514"/>
      <c r="BW435" s="514">
        <f t="shared" si="3118"/>
        <v>0</v>
      </c>
      <c r="BX435" s="515"/>
      <c r="BY435" s="514">
        <f t="shared" si="3119"/>
        <v>0</v>
      </c>
      <c r="BZ435" s="516"/>
      <c r="CA435" s="517"/>
      <c r="CB435" s="517"/>
      <c r="CC435" s="514">
        <f t="shared" si="3120"/>
        <v>0</v>
      </c>
      <c r="CD435" s="515">
        <v>0.294289866351475</v>
      </c>
      <c r="CE435" s="518">
        <f t="shared" si="3121"/>
        <v>0</v>
      </c>
      <c r="CF435" s="518">
        <f t="shared" si="3122"/>
        <v>0</v>
      </c>
      <c r="CG435" s="638"/>
      <c r="CH435" s="511">
        <v>4.0</v>
      </c>
      <c r="CI435" s="512" t="s">
        <v>138</v>
      </c>
      <c r="CJ435" s="513" t="s">
        <v>121</v>
      </c>
      <c r="CK435" s="513" t="s">
        <v>123</v>
      </c>
      <c r="CL435" s="514"/>
      <c r="CM435" s="514"/>
      <c r="CN435" s="514">
        <f t="shared" si="3123"/>
        <v>0</v>
      </c>
      <c r="CO435" s="515"/>
      <c r="CP435" s="514">
        <f t="shared" si="3124"/>
        <v>0</v>
      </c>
      <c r="CQ435" s="516"/>
      <c r="CR435" s="517"/>
      <c r="CS435" s="517"/>
      <c r="CT435" s="514">
        <f t="shared" si="3125"/>
        <v>0</v>
      </c>
      <c r="CU435" s="515">
        <v>0.294289866351475</v>
      </c>
      <c r="CV435" s="518">
        <f t="shared" si="3126"/>
        <v>0</v>
      </c>
      <c r="CW435" s="518">
        <f t="shared" si="3127"/>
        <v>0</v>
      </c>
      <c r="CX435" s="638"/>
      <c r="CY435" s="511">
        <v>4.0</v>
      </c>
      <c r="CZ435" s="512" t="s">
        <v>138</v>
      </c>
      <c r="DA435" s="513" t="s">
        <v>121</v>
      </c>
      <c r="DB435" s="513" t="s">
        <v>123</v>
      </c>
      <c r="DC435" s="514"/>
      <c r="DD435" s="514"/>
      <c r="DE435" s="514">
        <f t="shared" si="3128"/>
        <v>0</v>
      </c>
      <c r="DF435" s="515"/>
      <c r="DG435" s="514">
        <f t="shared" si="3129"/>
        <v>0</v>
      </c>
      <c r="DH435" s="516"/>
      <c r="DI435" s="517"/>
      <c r="DJ435" s="517"/>
      <c r="DK435" s="514">
        <f t="shared" si="3130"/>
        <v>0</v>
      </c>
      <c r="DL435" s="515">
        <v>0.294289866351475</v>
      </c>
      <c r="DM435" s="518">
        <f t="shared" si="3131"/>
        <v>0</v>
      </c>
      <c r="DN435" s="518">
        <f t="shared" si="3132"/>
        <v>0</v>
      </c>
      <c r="DO435" s="638"/>
      <c r="DP435" s="511">
        <v>4.0</v>
      </c>
      <c r="DQ435" s="512" t="s">
        <v>138</v>
      </c>
      <c r="DR435" s="513" t="s">
        <v>121</v>
      </c>
      <c r="DS435" s="513" t="s">
        <v>123</v>
      </c>
      <c r="DT435" s="514"/>
      <c r="DU435" s="514"/>
      <c r="DV435" s="514">
        <f t="shared" si="3133"/>
        <v>0</v>
      </c>
      <c r="DW435" s="515"/>
      <c r="DX435" s="514">
        <f t="shared" si="3134"/>
        <v>0</v>
      </c>
      <c r="DY435" s="516"/>
      <c r="DZ435" s="517"/>
      <c r="EA435" s="517"/>
      <c r="EB435" s="514">
        <f t="shared" si="3135"/>
        <v>0</v>
      </c>
      <c r="EC435" s="515">
        <v>0.294289866351475</v>
      </c>
      <c r="ED435" s="518">
        <f t="shared" si="3136"/>
        <v>0</v>
      </c>
      <c r="EE435" s="518">
        <f t="shared" si="3137"/>
        <v>0</v>
      </c>
      <c r="EF435" s="638"/>
      <c r="EG435" s="511">
        <v>4.0</v>
      </c>
      <c r="EH435" s="512" t="s">
        <v>138</v>
      </c>
      <c r="EI435" s="513" t="s">
        <v>121</v>
      </c>
      <c r="EJ435" s="513" t="s">
        <v>123</v>
      </c>
      <c r="EK435" s="514"/>
      <c r="EL435" s="514"/>
      <c r="EM435" s="514">
        <f t="shared" si="3138"/>
        <v>0</v>
      </c>
      <c r="EN435" s="515"/>
      <c r="EO435" s="514">
        <f t="shared" si="3139"/>
        <v>0</v>
      </c>
      <c r="EP435" s="516"/>
      <c r="EQ435" s="517"/>
      <c r="ER435" s="517"/>
      <c r="ES435" s="514">
        <f t="shared" si="3140"/>
        <v>0</v>
      </c>
      <c r="ET435" s="515">
        <v>0.294289866351475</v>
      </c>
      <c r="EU435" s="518">
        <f t="shared" si="3141"/>
        <v>0</v>
      </c>
      <c r="EV435" s="518">
        <f t="shared" si="3142"/>
        <v>0</v>
      </c>
      <c r="EW435" s="638"/>
      <c r="EX435" s="511">
        <v>4.0</v>
      </c>
      <c r="EY435" s="512" t="s">
        <v>138</v>
      </c>
      <c r="EZ435" s="513" t="s">
        <v>121</v>
      </c>
      <c r="FA435" s="513" t="s">
        <v>123</v>
      </c>
      <c r="FB435" s="514"/>
      <c r="FC435" s="514"/>
      <c r="FD435" s="514">
        <f t="shared" si="3143"/>
        <v>0</v>
      </c>
      <c r="FE435" s="515"/>
      <c r="FF435" s="514">
        <f t="shared" si="3144"/>
        <v>0</v>
      </c>
      <c r="FG435" s="516"/>
      <c r="FH435" s="517"/>
      <c r="FI435" s="517"/>
      <c r="FJ435" s="514">
        <f t="shared" si="3145"/>
        <v>0</v>
      </c>
      <c r="FK435" s="515">
        <v>0.294289866351475</v>
      </c>
      <c r="FL435" s="518">
        <f t="shared" si="3146"/>
        <v>0</v>
      </c>
      <c r="FM435" s="518">
        <f t="shared" si="3147"/>
        <v>0</v>
      </c>
      <c r="FN435" s="638"/>
      <c r="FO435" s="511">
        <v>4.0</v>
      </c>
      <c r="FP435" s="512" t="s">
        <v>138</v>
      </c>
      <c r="FQ435" s="513" t="s">
        <v>121</v>
      </c>
      <c r="FR435" s="513" t="s">
        <v>123</v>
      </c>
      <c r="FS435" s="514"/>
      <c r="FT435" s="514"/>
      <c r="FU435" s="514">
        <f t="shared" si="3148"/>
        <v>0</v>
      </c>
      <c r="FV435" s="515"/>
      <c r="FW435" s="514">
        <f t="shared" si="3149"/>
        <v>0</v>
      </c>
      <c r="FX435" s="516"/>
      <c r="FY435" s="517"/>
      <c r="FZ435" s="517"/>
      <c r="GA435" s="514">
        <f t="shared" si="3150"/>
        <v>0</v>
      </c>
      <c r="GB435" s="515">
        <v>0.294289866351475</v>
      </c>
      <c r="GC435" s="518">
        <f t="shared" si="3151"/>
        <v>0</v>
      </c>
      <c r="GD435" s="518">
        <f t="shared" si="3152"/>
        <v>0</v>
      </c>
      <c r="GE435" s="638"/>
      <c r="GF435" s="511">
        <v>4.0</v>
      </c>
      <c r="GG435" s="512" t="s">
        <v>138</v>
      </c>
      <c r="GH435" s="513" t="s">
        <v>121</v>
      </c>
      <c r="GI435" s="513" t="s">
        <v>123</v>
      </c>
      <c r="GJ435" s="514"/>
      <c r="GK435" s="514"/>
      <c r="GL435" s="514">
        <f t="shared" si="3153"/>
        <v>0</v>
      </c>
      <c r="GM435" s="515"/>
      <c r="GN435" s="514">
        <f t="shared" si="3154"/>
        <v>0</v>
      </c>
      <c r="GO435" s="516"/>
      <c r="GP435" s="517"/>
      <c r="GQ435" s="517"/>
      <c r="GR435" s="514">
        <f t="shared" si="3155"/>
        <v>0</v>
      </c>
      <c r="GS435" s="515">
        <v>0.294289866351475</v>
      </c>
      <c r="GT435" s="518">
        <f t="shared" si="3156"/>
        <v>0</v>
      </c>
      <c r="GU435" s="518">
        <f t="shared" si="3157"/>
        <v>0</v>
      </c>
      <c r="GV435" s="638"/>
      <c r="GW435" s="511">
        <v>4.0</v>
      </c>
      <c r="GX435" s="512" t="s">
        <v>138</v>
      </c>
      <c r="GY435" s="513" t="s">
        <v>121</v>
      </c>
      <c r="GZ435" s="513" t="s">
        <v>123</v>
      </c>
      <c r="HA435" s="514"/>
      <c r="HB435" s="514"/>
      <c r="HC435" s="514">
        <f t="shared" si="3158"/>
        <v>0</v>
      </c>
      <c r="HD435" s="515"/>
      <c r="HE435" s="514">
        <f t="shared" si="3159"/>
        <v>0</v>
      </c>
      <c r="HF435" s="516"/>
      <c r="HG435" s="517"/>
      <c r="HH435" s="517"/>
      <c r="HI435" s="514">
        <f t="shared" si="3160"/>
        <v>0</v>
      </c>
      <c r="HJ435" s="515">
        <v>0.294289866351475</v>
      </c>
      <c r="HK435" s="518">
        <f t="shared" si="3161"/>
        <v>0</v>
      </c>
      <c r="HL435" s="518">
        <f t="shared" si="3162"/>
        <v>0</v>
      </c>
      <c r="HM435" s="638"/>
      <c r="HN435" s="511">
        <v>4.0</v>
      </c>
      <c r="HO435" s="512" t="s">
        <v>138</v>
      </c>
      <c r="HP435" s="513" t="s">
        <v>121</v>
      </c>
      <c r="HQ435" s="513" t="s">
        <v>123</v>
      </c>
      <c r="HR435" s="514"/>
      <c r="HS435" s="514"/>
      <c r="HT435" s="514">
        <f t="shared" si="3163"/>
        <v>0</v>
      </c>
      <c r="HU435" s="515"/>
      <c r="HV435" s="514">
        <f t="shared" si="3164"/>
        <v>0</v>
      </c>
      <c r="HW435" s="516"/>
      <c r="HX435" s="517"/>
      <c r="HY435" s="517"/>
      <c r="HZ435" s="514">
        <f t="shared" si="3165"/>
        <v>0</v>
      </c>
      <c r="IA435" s="515">
        <v>0.294289866351475</v>
      </c>
      <c r="IB435" s="518">
        <f t="shared" si="3166"/>
        <v>0</v>
      </c>
      <c r="IC435" s="518">
        <f t="shared" si="3167"/>
        <v>0</v>
      </c>
      <c r="ID435" s="638"/>
      <c r="IE435" s="511">
        <v>4.0</v>
      </c>
      <c r="IF435" s="512" t="s">
        <v>138</v>
      </c>
      <c r="IG435" s="513" t="s">
        <v>121</v>
      </c>
      <c r="IH435" s="513" t="s">
        <v>123</v>
      </c>
      <c r="II435" s="514"/>
      <c r="IJ435" s="514"/>
      <c r="IK435" s="514">
        <f t="shared" si="3168"/>
        <v>0</v>
      </c>
      <c r="IL435" s="515"/>
      <c r="IM435" s="514">
        <f t="shared" si="3169"/>
        <v>0</v>
      </c>
      <c r="IN435" s="516"/>
      <c r="IO435" s="517"/>
      <c r="IP435" s="517"/>
      <c r="IQ435" s="514">
        <f t="shared" si="3170"/>
        <v>0</v>
      </c>
      <c r="IR435" s="515">
        <v>0.294289866351475</v>
      </c>
      <c r="IS435" s="518">
        <f t="shared" si="3171"/>
        <v>0</v>
      </c>
      <c r="IT435" s="518">
        <f t="shared" si="3172"/>
        <v>0</v>
      </c>
      <c r="IU435" s="638"/>
      <c r="IV435" s="511">
        <v>4.0</v>
      </c>
      <c r="IW435" s="512" t="s">
        <v>138</v>
      </c>
      <c r="IX435" s="513" t="s">
        <v>121</v>
      </c>
      <c r="IY435" s="513" t="s">
        <v>123</v>
      </c>
      <c r="IZ435" s="514"/>
      <c r="JA435" s="514"/>
      <c r="JB435" s="514">
        <f t="shared" si="3173"/>
        <v>0</v>
      </c>
      <c r="JC435" s="515"/>
      <c r="JD435" s="514">
        <f t="shared" si="3174"/>
        <v>0</v>
      </c>
      <c r="JE435" s="516"/>
      <c r="JF435" s="517"/>
      <c r="JG435" s="517"/>
      <c r="JH435" s="514">
        <f t="shared" si="3175"/>
        <v>0</v>
      </c>
      <c r="JI435" s="515">
        <v>0.294289866351475</v>
      </c>
      <c r="JJ435" s="518">
        <f t="shared" si="3176"/>
        <v>0</v>
      </c>
      <c r="JK435" s="518">
        <f t="shared" si="3177"/>
        <v>0</v>
      </c>
      <c r="JL435" s="638"/>
      <c r="JM435" s="511">
        <v>4.0</v>
      </c>
      <c r="JN435" s="512" t="s">
        <v>138</v>
      </c>
      <c r="JO435" s="513" t="s">
        <v>121</v>
      </c>
      <c r="JP435" s="513" t="s">
        <v>123</v>
      </c>
      <c r="JQ435" s="514"/>
      <c r="JR435" s="514"/>
      <c r="JS435" s="514">
        <f t="shared" si="3178"/>
        <v>0</v>
      </c>
      <c r="JT435" s="515"/>
      <c r="JU435" s="514">
        <f t="shared" si="3179"/>
        <v>0</v>
      </c>
      <c r="JV435" s="516"/>
      <c r="JW435" s="517"/>
      <c r="JX435" s="517"/>
      <c r="JY435" s="514">
        <f t="shared" si="3180"/>
        <v>0</v>
      </c>
      <c r="JZ435" s="515">
        <v>0.294289866351475</v>
      </c>
      <c r="KA435" s="518">
        <f t="shared" si="3181"/>
        <v>0</v>
      </c>
      <c r="KB435" s="518">
        <f t="shared" si="3182"/>
        <v>0</v>
      </c>
      <c r="KC435" s="638"/>
      <c r="KD435" s="511">
        <v>4.0</v>
      </c>
      <c r="KE435" s="512" t="s">
        <v>138</v>
      </c>
      <c r="KF435" s="513" t="s">
        <v>121</v>
      </c>
      <c r="KG435" s="513" t="s">
        <v>123</v>
      </c>
      <c r="KH435" s="514"/>
      <c r="KI435" s="514"/>
      <c r="KJ435" s="514">
        <f t="shared" si="3183"/>
        <v>0</v>
      </c>
      <c r="KK435" s="515"/>
      <c r="KL435" s="514">
        <f t="shared" si="3184"/>
        <v>0</v>
      </c>
      <c r="KM435" s="516"/>
      <c r="KN435" s="517"/>
      <c r="KO435" s="517"/>
      <c r="KP435" s="514">
        <f t="shared" si="3185"/>
        <v>0</v>
      </c>
      <c r="KQ435" s="515">
        <v>0.294289866351475</v>
      </c>
      <c r="KR435" s="518">
        <f t="shared" si="3186"/>
        <v>0</v>
      </c>
      <c r="KS435" s="518">
        <f t="shared" si="3187"/>
        <v>0</v>
      </c>
      <c r="KT435" s="638"/>
      <c r="KU435" s="521"/>
    </row>
    <row r="436" ht="15.75" customHeight="1">
      <c r="A436" s="511">
        <v>5.0</v>
      </c>
      <c r="B436" s="512" t="s">
        <v>139</v>
      </c>
      <c r="C436" s="513" t="s">
        <v>121</v>
      </c>
      <c r="D436" s="513" t="s">
        <v>123</v>
      </c>
      <c r="E436" s="514"/>
      <c r="F436" s="514"/>
      <c r="G436" s="514">
        <f t="shared" si="3098"/>
        <v>0</v>
      </c>
      <c r="H436" s="515"/>
      <c r="I436" s="514">
        <f t="shared" si="3099"/>
        <v>0</v>
      </c>
      <c r="J436" s="516"/>
      <c r="K436" s="517"/>
      <c r="L436" s="517"/>
      <c r="M436" s="514">
        <f t="shared" si="3100"/>
        <v>0</v>
      </c>
      <c r="N436" s="515">
        <v>0.294289866351475</v>
      </c>
      <c r="O436" s="518">
        <f t="shared" si="3101"/>
        <v>0</v>
      </c>
      <c r="P436" s="518">
        <f t="shared" si="3102"/>
        <v>0</v>
      </c>
      <c r="Q436" s="638"/>
      <c r="R436" s="511">
        <v>5.0</v>
      </c>
      <c r="S436" s="512" t="s">
        <v>139</v>
      </c>
      <c r="T436" s="513" t="s">
        <v>121</v>
      </c>
      <c r="U436" s="513" t="s">
        <v>123</v>
      </c>
      <c r="V436" s="514"/>
      <c r="W436" s="514"/>
      <c r="X436" s="514">
        <f t="shared" si="3103"/>
        <v>0</v>
      </c>
      <c r="Y436" s="515"/>
      <c r="Z436" s="514">
        <f t="shared" si="3104"/>
        <v>0</v>
      </c>
      <c r="AA436" s="516"/>
      <c r="AB436" s="517"/>
      <c r="AC436" s="517"/>
      <c r="AD436" s="514">
        <f t="shared" si="3105"/>
        <v>0</v>
      </c>
      <c r="AE436" s="515">
        <v>0.294289866351475</v>
      </c>
      <c r="AF436" s="518">
        <f t="shared" si="3106"/>
        <v>0</v>
      </c>
      <c r="AG436" s="518">
        <f t="shared" si="3107"/>
        <v>0</v>
      </c>
      <c r="AH436" s="638"/>
      <c r="AI436" s="511">
        <v>5.0</v>
      </c>
      <c r="AJ436" s="512" t="s">
        <v>139</v>
      </c>
      <c r="AK436" s="513" t="s">
        <v>121</v>
      </c>
      <c r="AL436" s="513" t="s">
        <v>123</v>
      </c>
      <c r="AM436" s="514"/>
      <c r="AN436" s="514"/>
      <c r="AO436" s="514">
        <f t="shared" si="3108"/>
        <v>0</v>
      </c>
      <c r="AP436" s="515"/>
      <c r="AQ436" s="514">
        <f t="shared" si="3109"/>
        <v>0</v>
      </c>
      <c r="AR436" s="516"/>
      <c r="AS436" s="517"/>
      <c r="AT436" s="517"/>
      <c r="AU436" s="514">
        <f t="shared" si="3110"/>
        <v>0</v>
      </c>
      <c r="AV436" s="515">
        <v>0.294289866351475</v>
      </c>
      <c r="AW436" s="518">
        <f t="shared" si="3111"/>
        <v>0</v>
      </c>
      <c r="AX436" s="518">
        <f t="shared" si="3112"/>
        <v>0</v>
      </c>
      <c r="AY436" s="638"/>
      <c r="AZ436" s="511">
        <v>5.0</v>
      </c>
      <c r="BA436" s="512" t="s">
        <v>139</v>
      </c>
      <c r="BB436" s="513" t="s">
        <v>121</v>
      </c>
      <c r="BC436" s="513" t="s">
        <v>123</v>
      </c>
      <c r="BD436" s="514"/>
      <c r="BE436" s="514"/>
      <c r="BF436" s="514">
        <f t="shared" si="3113"/>
        <v>0</v>
      </c>
      <c r="BG436" s="515"/>
      <c r="BH436" s="514">
        <f t="shared" si="3114"/>
        <v>0</v>
      </c>
      <c r="BI436" s="516"/>
      <c r="BJ436" s="517"/>
      <c r="BK436" s="517"/>
      <c r="BL436" s="514">
        <f t="shared" si="3115"/>
        <v>0</v>
      </c>
      <c r="BM436" s="515">
        <v>0.294289866351475</v>
      </c>
      <c r="BN436" s="518">
        <f t="shared" si="3116"/>
        <v>0</v>
      </c>
      <c r="BO436" s="518">
        <f t="shared" si="3117"/>
        <v>0</v>
      </c>
      <c r="BP436" s="638"/>
      <c r="BQ436" s="511">
        <v>5.0</v>
      </c>
      <c r="BR436" s="512" t="s">
        <v>139</v>
      </c>
      <c r="BS436" s="513" t="s">
        <v>121</v>
      </c>
      <c r="BT436" s="513" t="s">
        <v>123</v>
      </c>
      <c r="BU436" s="514"/>
      <c r="BV436" s="514"/>
      <c r="BW436" s="514">
        <f t="shared" si="3118"/>
        <v>0</v>
      </c>
      <c r="BX436" s="515"/>
      <c r="BY436" s="514">
        <f t="shared" si="3119"/>
        <v>0</v>
      </c>
      <c r="BZ436" s="516"/>
      <c r="CA436" s="517"/>
      <c r="CB436" s="517"/>
      <c r="CC436" s="514">
        <f t="shared" si="3120"/>
        <v>0</v>
      </c>
      <c r="CD436" s="515">
        <v>0.294289866351475</v>
      </c>
      <c r="CE436" s="518">
        <f t="shared" si="3121"/>
        <v>0</v>
      </c>
      <c r="CF436" s="518">
        <f t="shared" si="3122"/>
        <v>0</v>
      </c>
      <c r="CG436" s="638"/>
      <c r="CH436" s="511">
        <v>5.0</v>
      </c>
      <c r="CI436" s="512" t="s">
        <v>139</v>
      </c>
      <c r="CJ436" s="513" t="s">
        <v>121</v>
      </c>
      <c r="CK436" s="513" t="s">
        <v>123</v>
      </c>
      <c r="CL436" s="514"/>
      <c r="CM436" s="514"/>
      <c r="CN436" s="514">
        <f t="shared" si="3123"/>
        <v>0</v>
      </c>
      <c r="CO436" s="515"/>
      <c r="CP436" s="514">
        <f t="shared" si="3124"/>
        <v>0</v>
      </c>
      <c r="CQ436" s="516"/>
      <c r="CR436" s="517"/>
      <c r="CS436" s="517"/>
      <c r="CT436" s="514">
        <f t="shared" si="3125"/>
        <v>0</v>
      </c>
      <c r="CU436" s="515">
        <v>0.294289866351475</v>
      </c>
      <c r="CV436" s="518">
        <f t="shared" si="3126"/>
        <v>0</v>
      </c>
      <c r="CW436" s="518">
        <f t="shared" si="3127"/>
        <v>0</v>
      </c>
      <c r="CX436" s="638"/>
      <c r="CY436" s="511">
        <v>5.0</v>
      </c>
      <c r="CZ436" s="512" t="s">
        <v>139</v>
      </c>
      <c r="DA436" s="513" t="s">
        <v>121</v>
      </c>
      <c r="DB436" s="513" t="s">
        <v>123</v>
      </c>
      <c r="DC436" s="514"/>
      <c r="DD436" s="514"/>
      <c r="DE436" s="514">
        <f t="shared" si="3128"/>
        <v>0</v>
      </c>
      <c r="DF436" s="515"/>
      <c r="DG436" s="514">
        <f t="shared" si="3129"/>
        <v>0</v>
      </c>
      <c r="DH436" s="516"/>
      <c r="DI436" s="517"/>
      <c r="DJ436" s="517"/>
      <c r="DK436" s="514">
        <f t="shared" si="3130"/>
        <v>0</v>
      </c>
      <c r="DL436" s="515">
        <v>0.294289866351475</v>
      </c>
      <c r="DM436" s="518">
        <f t="shared" si="3131"/>
        <v>0</v>
      </c>
      <c r="DN436" s="518">
        <f t="shared" si="3132"/>
        <v>0</v>
      </c>
      <c r="DO436" s="638"/>
      <c r="DP436" s="511">
        <v>5.0</v>
      </c>
      <c r="DQ436" s="512" t="s">
        <v>139</v>
      </c>
      <c r="DR436" s="513" t="s">
        <v>121</v>
      </c>
      <c r="DS436" s="513" t="s">
        <v>123</v>
      </c>
      <c r="DT436" s="514"/>
      <c r="DU436" s="514"/>
      <c r="DV436" s="514">
        <f t="shared" si="3133"/>
        <v>0</v>
      </c>
      <c r="DW436" s="515"/>
      <c r="DX436" s="514">
        <f t="shared" si="3134"/>
        <v>0</v>
      </c>
      <c r="DY436" s="516"/>
      <c r="DZ436" s="517"/>
      <c r="EA436" s="517"/>
      <c r="EB436" s="514">
        <f t="shared" si="3135"/>
        <v>0</v>
      </c>
      <c r="EC436" s="515">
        <v>0.294289866351475</v>
      </c>
      <c r="ED436" s="518">
        <f t="shared" si="3136"/>
        <v>0</v>
      </c>
      <c r="EE436" s="518">
        <f t="shared" si="3137"/>
        <v>0</v>
      </c>
      <c r="EF436" s="638"/>
      <c r="EG436" s="511">
        <v>5.0</v>
      </c>
      <c r="EH436" s="512" t="s">
        <v>139</v>
      </c>
      <c r="EI436" s="513" t="s">
        <v>121</v>
      </c>
      <c r="EJ436" s="513" t="s">
        <v>123</v>
      </c>
      <c r="EK436" s="514"/>
      <c r="EL436" s="514"/>
      <c r="EM436" s="514">
        <f t="shared" si="3138"/>
        <v>0</v>
      </c>
      <c r="EN436" s="515"/>
      <c r="EO436" s="514">
        <f t="shared" si="3139"/>
        <v>0</v>
      </c>
      <c r="EP436" s="516"/>
      <c r="EQ436" s="517"/>
      <c r="ER436" s="517"/>
      <c r="ES436" s="514">
        <f t="shared" si="3140"/>
        <v>0</v>
      </c>
      <c r="ET436" s="515">
        <v>0.294289866351475</v>
      </c>
      <c r="EU436" s="518">
        <f t="shared" si="3141"/>
        <v>0</v>
      </c>
      <c r="EV436" s="518">
        <f t="shared" si="3142"/>
        <v>0</v>
      </c>
      <c r="EW436" s="638"/>
      <c r="EX436" s="511">
        <v>5.0</v>
      </c>
      <c r="EY436" s="512" t="s">
        <v>139</v>
      </c>
      <c r="EZ436" s="513" t="s">
        <v>121</v>
      </c>
      <c r="FA436" s="513" t="s">
        <v>123</v>
      </c>
      <c r="FB436" s="514"/>
      <c r="FC436" s="514"/>
      <c r="FD436" s="514">
        <f t="shared" si="3143"/>
        <v>0</v>
      </c>
      <c r="FE436" s="515"/>
      <c r="FF436" s="514">
        <f t="shared" si="3144"/>
        <v>0</v>
      </c>
      <c r="FG436" s="516"/>
      <c r="FH436" s="517"/>
      <c r="FI436" s="517"/>
      <c r="FJ436" s="514">
        <f t="shared" si="3145"/>
        <v>0</v>
      </c>
      <c r="FK436" s="515">
        <v>0.294289866351475</v>
      </c>
      <c r="FL436" s="518">
        <f t="shared" si="3146"/>
        <v>0</v>
      </c>
      <c r="FM436" s="518">
        <f t="shared" si="3147"/>
        <v>0</v>
      </c>
      <c r="FN436" s="638"/>
      <c r="FO436" s="511">
        <v>5.0</v>
      </c>
      <c r="FP436" s="512" t="s">
        <v>139</v>
      </c>
      <c r="FQ436" s="513" t="s">
        <v>121</v>
      </c>
      <c r="FR436" s="513" t="s">
        <v>123</v>
      </c>
      <c r="FS436" s="514"/>
      <c r="FT436" s="514"/>
      <c r="FU436" s="514">
        <f t="shared" si="3148"/>
        <v>0</v>
      </c>
      <c r="FV436" s="515"/>
      <c r="FW436" s="514">
        <f t="shared" si="3149"/>
        <v>0</v>
      </c>
      <c r="FX436" s="516"/>
      <c r="FY436" s="517"/>
      <c r="FZ436" s="517"/>
      <c r="GA436" s="514">
        <f t="shared" si="3150"/>
        <v>0</v>
      </c>
      <c r="GB436" s="515">
        <v>0.294289866351475</v>
      </c>
      <c r="GC436" s="518">
        <f t="shared" si="3151"/>
        <v>0</v>
      </c>
      <c r="GD436" s="518">
        <f t="shared" si="3152"/>
        <v>0</v>
      </c>
      <c r="GE436" s="638"/>
      <c r="GF436" s="511">
        <v>5.0</v>
      </c>
      <c r="GG436" s="512" t="s">
        <v>139</v>
      </c>
      <c r="GH436" s="513" t="s">
        <v>121</v>
      </c>
      <c r="GI436" s="513" t="s">
        <v>123</v>
      </c>
      <c r="GJ436" s="514"/>
      <c r="GK436" s="514"/>
      <c r="GL436" s="514">
        <f t="shared" si="3153"/>
        <v>0</v>
      </c>
      <c r="GM436" s="515"/>
      <c r="GN436" s="514">
        <f t="shared" si="3154"/>
        <v>0</v>
      </c>
      <c r="GO436" s="516"/>
      <c r="GP436" s="517"/>
      <c r="GQ436" s="517"/>
      <c r="GR436" s="514">
        <f t="shared" si="3155"/>
        <v>0</v>
      </c>
      <c r="GS436" s="515">
        <v>0.294289866351475</v>
      </c>
      <c r="GT436" s="518">
        <f t="shared" si="3156"/>
        <v>0</v>
      </c>
      <c r="GU436" s="518">
        <f t="shared" si="3157"/>
        <v>0</v>
      </c>
      <c r="GV436" s="638"/>
      <c r="GW436" s="511">
        <v>5.0</v>
      </c>
      <c r="GX436" s="512" t="s">
        <v>139</v>
      </c>
      <c r="GY436" s="513" t="s">
        <v>121</v>
      </c>
      <c r="GZ436" s="513" t="s">
        <v>123</v>
      </c>
      <c r="HA436" s="514"/>
      <c r="HB436" s="514"/>
      <c r="HC436" s="514">
        <f t="shared" si="3158"/>
        <v>0</v>
      </c>
      <c r="HD436" s="515"/>
      <c r="HE436" s="514">
        <f t="shared" si="3159"/>
        <v>0</v>
      </c>
      <c r="HF436" s="516"/>
      <c r="HG436" s="517"/>
      <c r="HH436" s="517"/>
      <c r="HI436" s="514">
        <f t="shared" si="3160"/>
        <v>0</v>
      </c>
      <c r="HJ436" s="515">
        <v>0.294289866351475</v>
      </c>
      <c r="HK436" s="518">
        <f t="shared" si="3161"/>
        <v>0</v>
      </c>
      <c r="HL436" s="518">
        <f t="shared" si="3162"/>
        <v>0</v>
      </c>
      <c r="HM436" s="638"/>
      <c r="HN436" s="511">
        <v>5.0</v>
      </c>
      <c r="HO436" s="512" t="s">
        <v>139</v>
      </c>
      <c r="HP436" s="513" t="s">
        <v>121</v>
      </c>
      <c r="HQ436" s="513" t="s">
        <v>123</v>
      </c>
      <c r="HR436" s="514"/>
      <c r="HS436" s="514"/>
      <c r="HT436" s="514">
        <f t="shared" si="3163"/>
        <v>0</v>
      </c>
      <c r="HU436" s="515"/>
      <c r="HV436" s="514">
        <f t="shared" si="3164"/>
        <v>0</v>
      </c>
      <c r="HW436" s="516"/>
      <c r="HX436" s="517"/>
      <c r="HY436" s="517"/>
      <c r="HZ436" s="514">
        <f t="shared" si="3165"/>
        <v>0</v>
      </c>
      <c r="IA436" s="515">
        <v>0.294289866351475</v>
      </c>
      <c r="IB436" s="518">
        <f t="shared" si="3166"/>
        <v>0</v>
      </c>
      <c r="IC436" s="518">
        <f t="shared" si="3167"/>
        <v>0</v>
      </c>
      <c r="ID436" s="638"/>
      <c r="IE436" s="511">
        <v>5.0</v>
      </c>
      <c r="IF436" s="512" t="s">
        <v>139</v>
      </c>
      <c r="IG436" s="513" t="s">
        <v>121</v>
      </c>
      <c r="IH436" s="513" t="s">
        <v>123</v>
      </c>
      <c r="II436" s="514"/>
      <c r="IJ436" s="514"/>
      <c r="IK436" s="514">
        <f t="shared" si="3168"/>
        <v>0</v>
      </c>
      <c r="IL436" s="515"/>
      <c r="IM436" s="514">
        <f t="shared" si="3169"/>
        <v>0</v>
      </c>
      <c r="IN436" s="516"/>
      <c r="IO436" s="517"/>
      <c r="IP436" s="517"/>
      <c r="IQ436" s="514">
        <f t="shared" si="3170"/>
        <v>0</v>
      </c>
      <c r="IR436" s="515">
        <v>0.294289866351475</v>
      </c>
      <c r="IS436" s="518">
        <f t="shared" si="3171"/>
        <v>0</v>
      </c>
      <c r="IT436" s="518">
        <f t="shared" si="3172"/>
        <v>0</v>
      </c>
      <c r="IU436" s="638"/>
      <c r="IV436" s="511">
        <v>5.0</v>
      </c>
      <c r="IW436" s="512" t="s">
        <v>139</v>
      </c>
      <c r="IX436" s="513" t="s">
        <v>121</v>
      </c>
      <c r="IY436" s="513" t="s">
        <v>123</v>
      </c>
      <c r="IZ436" s="514"/>
      <c r="JA436" s="514"/>
      <c r="JB436" s="514">
        <f t="shared" si="3173"/>
        <v>0</v>
      </c>
      <c r="JC436" s="515"/>
      <c r="JD436" s="514">
        <f t="shared" si="3174"/>
        <v>0</v>
      </c>
      <c r="JE436" s="516"/>
      <c r="JF436" s="517"/>
      <c r="JG436" s="517"/>
      <c r="JH436" s="514">
        <f t="shared" si="3175"/>
        <v>0</v>
      </c>
      <c r="JI436" s="515">
        <v>0.294289866351475</v>
      </c>
      <c r="JJ436" s="518">
        <f t="shared" si="3176"/>
        <v>0</v>
      </c>
      <c r="JK436" s="518">
        <f t="shared" si="3177"/>
        <v>0</v>
      </c>
      <c r="JL436" s="638"/>
      <c r="JM436" s="511">
        <v>5.0</v>
      </c>
      <c r="JN436" s="512" t="s">
        <v>139</v>
      </c>
      <c r="JO436" s="513" t="s">
        <v>121</v>
      </c>
      <c r="JP436" s="513" t="s">
        <v>123</v>
      </c>
      <c r="JQ436" s="514"/>
      <c r="JR436" s="514"/>
      <c r="JS436" s="514">
        <f t="shared" si="3178"/>
        <v>0</v>
      </c>
      <c r="JT436" s="515"/>
      <c r="JU436" s="514">
        <f t="shared" si="3179"/>
        <v>0</v>
      </c>
      <c r="JV436" s="516"/>
      <c r="JW436" s="517"/>
      <c r="JX436" s="517"/>
      <c r="JY436" s="514">
        <f t="shared" si="3180"/>
        <v>0</v>
      </c>
      <c r="JZ436" s="515">
        <v>0.294289866351475</v>
      </c>
      <c r="KA436" s="518">
        <f t="shared" si="3181"/>
        <v>0</v>
      </c>
      <c r="KB436" s="518">
        <f t="shared" si="3182"/>
        <v>0</v>
      </c>
      <c r="KC436" s="638"/>
      <c r="KD436" s="511">
        <v>5.0</v>
      </c>
      <c r="KE436" s="512" t="s">
        <v>139</v>
      </c>
      <c r="KF436" s="513" t="s">
        <v>121</v>
      </c>
      <c r="KG436" s="513" t="s">
        <v>123</v>
      </c>
      <c r="KH436" s="514"/>
      <c r="KI436" s="514"/>
      <c r="KJ436" s="514">
        <f t="shared" si="3183"/>
        <v>0</v>
      </c>
      <c r="KK436" s="515"/>
      <c r="KL436" s="514">
        <f t="shared" si="3184"/>
        <v>0</v>
      </c>
      <c r="KM436" s="516"/>
      <c r="KN436" s="517"/>
      <c r="KO436" s="517"/>
      <c r="KP436" s="514">
        <f t="shared" si="3185"/>
        <v>0</v>
      </c>
      <c r="KQ436" s="515">
        <v>0.294289866351475</v>
      </c>
      <c r="KR436" s="518">
        <f t="shared" si="3186"/>
        <v>0</v>
      </c>
      <c r="KS436" s="518">
        <f t="shared" si="3187"/>
        <v>0</v>
      </c>
      <c r="KT436" s="638"/>
      <c r="KU436" s="521"/>
    </row>
    <row r="437" ht="15.75" customHeight="1">
      <c r="A437" s="511">
        <v>6.0</v>
      </c>
      <c r="B437" s="512" t="s">
        <v>140</v>
      </c>
      <c r="C437" s="513" t="s">
        <v>121</v>
      </c>
      <c r="D437" s="513" t="s">
        <v>123</v>
      </c>
      <c r="E437" s="514"/>
      <c r="F437" s="514"/>
      <c r="G437" s="514">
        <f t="shared" si="3098"/>
        <v>0</v>
      </c>
      <c r="H437" s="515"/>
      <c r="I437" s="514">
        <f t="shared" si="3099"/>
        <v>0</v>
      </c>
      <c r="J437" s="516"/>
      <c r="K437" s="517"/>
      <c r="L437" s="517"/>
      <c r="M437" s="514">
        <f t="shared" si="3100"/>
        <v>0</v>
      </c>
      <c r="N437" s="515">
        <v>0.294289866351475</v>
      </c>
      <c r="O437" s="518">
        <f t="shared" si="3101"/>
        <v>0</v>
      </c>
      <c r="P437" s="518">
        <f t="shared" si="3102"/>
        <v>0</v>
      </c>
      <c r="Q437" s="638"/>
      <c r="R437" s="511">
        <v>6.0</v>
      </c>
      <c r="S437" s="512" t="s">
        <v>140</v>
      </c>
      <c r="T437" s="513" t="s">
        <v>121</v>
      </c>
      <c r="U437" s="513" t="s">
        <v>123</v>
      </c>
      <c r="V437" s="514"/>
      <c r="W437" s="514"/>
      <c r="X437" s="514">
        <f t="shared" si="3103"/>
        <v>0</v>
      </c>
      <c r="Y437" s="515"/>
      <c r="Z437" s="514">
        <f t="shared" si="3104"/>
        <v>0</v>
      </c>
      <c r="AA437" s="516"/>
      <c r="AB437" s="517"/>
      <c r="AC437" s="517"/>
      <c r="AD437" s="514">
        <f t="shared" si="3105"/>
        <v>0</v>
      </c>
      <c r="AE437" s="515">
        <v>0.294289866351475</v>
      </c>
      <c r="AF437" s="518">
        <f t="shared" si="3106"/>
        <v>0</v>
      </c>
      <c r="AG437" s="518">
        <f t="shared" si="3107"/>
        <v>0</v>
      </c>
      <c r="AH437" s="638"/>
      <c r="AI437" s="511">
        <v>6.0</v>
      </c>
      <c r="AJ437" s="512" t="s">
        <v>140</v>
      </c>
      <c r="AK437" s="513" t="s">
        <v>121</v>
      </c>
      <c r="AL437" s="513" t="s">
        <v>123</v>
      </c>
      <c r="AM437" s="514"/>
      <c r="AN437" s="514"/>
      <c r="AO437" s="514">
        <f t="shared" si="3108"/>
        <v>0</v>
      </c>
      <c r="AP437" s="515"/>
      <c r="AQ437" s="514">
        <f t="shared" si="3109"/>
        <v>0</v>
      </c>
      <c r="AR437" s="516"/>
      <c r="AS437" s="517"/>
      <c r="AT437" s="517"/>
      <c r="AU437" s="514">
        <f t="shared" si="3110"/>
        <v>0</v>
      </c>
      <c r="AV437" s="515">
        <v>0.294289866351475</v>
      </c>
      <c r="AW437" s="518">
        <f t="shared" si="3111"/>
        <v>0</v>
      </c>
      <c r="AX437" s="518">
        <f t="shared" si="3112"/>
        <v>0</v>
      </c>
      <c r="AY437" s="638"/>
      <c r="AZ437" s="511">
        <v>6.0</v>
      </c>
      <c r="BA437" s="512" t="s">
        <v>140</v>
      </c>
      <c r="BB437" s="513" t="s">
        <v>121</v>
      </c>
      <c r="BC437" s="513" t="s">
        <v>123</v>
      </c>
      <c r="BD437" s="514"/>
      <c r="BE437" s="514"/>
      <c r="BF437" s="514">
        <f t="shared" si="3113"/>
        <v>0</v>
      </c>
      <c r="BG437" s="515"/>
      <c r="BH437" s="514">
        <f t="shared" si="3114"/>
        <v>0</v>
      </c>
      <c r="BI437" s="516"/>
      <c r="BJ437" s="517"/>
      <c r="BK437" s="517"/>
      <c r="BL437" s="514">
        <f t="shared" si="3115"/>
        <v>0</v>
      </c>
      <c r="BM437" s="515">
        <v>0.294289866351475</v>
      </c>
      <c r="BN437" s="518">
        <f t="shared" si="3116"/>
        <v>0</v>
      </c>
      <c r="BO437" s="518">
        <f t="shared" si="3117"/>
        <v>0</v>
      </c>
      <c r="BP437" s="638"/>
      <c r="BQ437" s="511">
        <v>6.0</v>
      </c>
      <c r="BR437" s="512" t="s">
        <v>140</v>
      </c>
      <c r="BS437" s="513" t="s">
        <v>121</v>
      </c>
      <c r="BT437" s="513" t="s">
        <v>123</v>
      </c>
      <c r="BU437" s="514"/>
      <c r="BV437" s="514"/>
      <c r="BW437" s="514">
        <f t="shared" si="3118"/>
        <v>0</v>
      </c>
      <c r="BX437" s="515"/>
      <c r="BY437" s="514">
        <f t="shared" si="3119"/>
        <v>0</v>
      </c>
      <c r="BZ437" s="516"/>
      <c r="CA437" s="517"/>
      <c r="CB437" s="517"/>
      <c r="CC437" s="514">
        <f t="shared" si="3120"/>
        <v>0</v>
      </c>
      <c r="CD437" s="515">
        <v>0.294289866351475</v>
      </c>
      <c r="CE437" s="518">
        <f t="shared" si="3121"/>
        <v>0</v>
      </c>
      <c r="CF437" s="518">
        <f t="shared" si="3122"/>
        <v>0</v>
      </c>
      <c r="CG437" s="638"/>
      <c r="CH437" s="511">
        <v>6.0</v>
      </c>
      <c r="CI437" s="512" t="s">
        <v>140</v>
      </c>
      <c r="CJ437" s="513" t="s">
        <v>121</v>
      </c>
      <c r="CK437" s="513" t="s">
        <v>123</v>
      </c>
      <c r="CL437" s="514"/>
      <c r="CM437" s="514"/>
      <c r="CN437" s="514">
        <f t="shared" si="3123"/>
        <v>0</v>
      </c>
      <c r="CO437" s="515"/>
      <c r="CP437" s="514">
        <f t="shared" si="3124"/>
        <v>0</v>
      </c>
      <c r="CQ437" s="516"/>
      <c r="CR437" s="517"/>
      <c r="CS437" s="517"/>
      <c r="CT437" s="514">
        <f t="shared" si="3125"/>
        <v>0</v>
      </c>
      <c r="CU437" s="515">
        <v>0.294289866351475</v>
      </c>
      <c r="CV437" s="518">
        <f t="shared" si="3126"/>
        <v>0</v>
      </c>
      <c r="CW437" s="518">
        <f t="shared" si="3127"/>
        <v>0</v>
      </c>
      <c r="CX437" s="638"/>
      <c r="CY437" s="511">
        <v>6.0</v>
      </c>
      <c r="CZ437" s="512" t="s">
        <v>140</v>
      </c>
      <c r="DA437" s="513" t="s">
        <v>121</v>
      </c>
      <c r="DB437" s="513" t="s">
        <v>123</v>
      </c>
      <c r="DC437" s="514"/>
      <c r="DD437" s="514"/>
      <c r="DE437" s="514">
        <f t="shared" si="3128"/>
        <v>0</v>
      </c>
      <c r="DF437" s="515"/>
      <c r="DG437" s="514">
        <f t="shared" si="3129"/>
        <v>0</v>
      </c>
      <c r="DH437" s="516"/>
      <c r="DI437" s="517"/>
      <c r="DJ437" s="517"/>
      <c r="DK437" s="514">
        <f t="shared" si="3130"/>
        <v>0</v>
      </c>
      <c r="DL437" s="515">
        <v>0.294289866351475</v>
      </c>
      <c r="DM437" s="518">
        <f t="shared" si="3131"/>
        <v>0</v>
      </c>
      <c r="DN437" s="518">
        <f t="shared" si="3132"/>
        <v>0</v>
      </c>
      <c r="DO437" s="638"/>
      <c r="DP437" s="511">
        <v>6.0</v>
      </c>
      <c r="DQ437" s="512" t="s">
        <v>140</v>
      </c>
      <c r="DR437" s="513" t="s">
        <v>121</v>
      </c>
      <c r="DS437" s="513" t="s">
        <v>123</v>
      </c>
      <c r="DT437" s="514"/>
      <c r="DU437" s="514"/>
      <c r="DV437" s="514">
        <f t="shared" si="3133"/>
        <v>0</v>
      </c>
      <c r="DW437" s="515"/>
      <c r="DX437" s="514">
        <f t="shared" si="3134"/>
        <v>0</v>
      </c>
      <c r="DY437" s="516"/>
      <c r="DZ437" s="517"/>
      <c r="EA437" s="517"/>
      <c r="EB437" s="514">
        <f t="shared" si="3135"/>
        <v>0</v>
      </c>
      <c r="EC437" s="515">
        <v>0.294289866351475</v>
      </c>
      <c r="ED437" s="518">
        <f t="shared" si="3136"/>
        <v>0</v>
      </c>
      <c r="EE437" s="518">
        <f t="shared" si="3137"/>
        <v>0</v>
      </c>
      <c r="EF437" s="638"/>
      <c r="EG437" s="511">
        <v>6.0</v>
      </c>
      <c r="EH437" s="512" t="s">
        <v>140</v>
      </c>
      <c r="EI437" s="513" t="s">
        <v>121</v>
      </c>
      <c r="EJ437" s="513" t="s">
        <v>123</v>
      </c>
      <c r="EK437" s="514"/>
      <c r="EL437" s="514"/>
      <c r="EM437" s="514">
        <f t="shared" si="3138"/>
        <v>0</v>
      </c>
      <c r="EN437" s="515"/>
      <c r="EO437" s="514">
        <f t="shared" si="3139"/>
        <v>0</v>
      </c>
      <c r="EP437" s="516"/>
      <c r="EQ437" s="517"/>
      <c r="ER437" s="517"/>
      <c r="ES437" s="514">
        <f t="shared" si="3140"/>
        <v>0</v>
      </c>
      <c r="ET437" s="515">
        <v>0.294289866351475</v>
      </c>
      <c r="EU437" s="518">
        <f t="shared" si="3141"/>
        <v>0</v>
      </c>
      <c r="EV437" s="518">
        <f t="shared" si="3142"/>
        <v>0</v>
      </c>
      <c r="EW437" s="638"/>
      <c r="EX437" s="511">
        <v>6.0</v>
      </c>
      <c r="EY437" s="512" t="s">
        <v>140</v>
      </c>
      <c r="EZ437" s="513" t="s">
        <v>121</v>
      </c>
      <c r="FA437" s="513" t="s">
        <v>123</v>
      </c>
      <c r="FB437" s="514"/>
      <c r="FC437" s="514"/>
      <c r="FD437" s="514">
        <f t="shared" si="3143"/>
        <v>0</v>
      </c>
      <c r="FE437" s="515"/>
      <c r="FF437" s="514">
        <f t="shared" si="3144"/>
        <v>0</v>
      </c>
      <c r="FG437" s="516"/>
      <c r="FH437" s="517"/>
      <c r="FI437" s="517"/>
      <c r="FJ437" s="514">
        <f t="shared" si="3145"/>
        <v>0</v>
      </c>
      <c r="FK437" s="515">
        <v>0.294289866351475</v>
      </c>
      <c r="FL437" s="518">
        <f t="shared" si="3146"/>
        <v>0</v>
      </c>
      <c r="FM437" s="518">
        <f t="shared" si="3147"/>
        <v>0</v>
      </c>
      <c r="FN437" s="638"/>
      <c r="FO437" s="511">
        <v>6.0</v>
      </c>
      <c r="FP437" s="512" t="s">
        <v>140</v>
      </c>
      <c r="FQ437" s="513" t="s">
        <v>121</v>
      </c>
      <c r="FR437" s="513" t="s">
        <v>123</v>
      </c>
      <c r="FS437" s="514"/>
      <c r="FT437" s="514"/>
      <c r="FU437" s="514">
        <f t="shared" si="3148"/>
        <v>0</v>
      </c>
      <c r="FV437" s="515"/>
      <c r="FW437" s="514">
        <f t="shared" si="3149"/>
        <v>0</v>
      </c>
      <c r="FX437" s="516"/>
      <c r="FY437" s="517"/>
      <c r="FZ437" s="517"/>
      <c r="GA437" s="514">
        <f t="shared" si="3150"/>
        <v>0</v>
      </c>
      <c r="GB437" s="515">
        <v>0.294289866351475</v>
      </c>
      <c r="GC437" s="518">
        <f t="shared" si="3151"/>
        <v>0</v>
      </c>
      <c r="GD437" s="518">
        <f t="shared" si="3152"/>
        <v>0</v>
      </c>
      <c r="GE437" s="638"/>
      <c r="GF437" s="511">
        <v>6.0</v>
      </c>
      <c r="GG437" s="512" t="s">
        <v>140</v>
      </c>
      <c r="GH437" s="513" t="s">
        <v>121</v>
      </c>
      <c r="GI437" s="513" t="s">
        <v>123</v>
      </c>
      <c r="GJ437" s="514"/>
      <c r="GK437" s="514"/>
      <c r="GL437" s="514">
        <f t="shared" si="3153"/>
        <v>0</v>
      </c>
      <c r="GM437" s="515"/>
      <c r="GN437" s="514">
        <f t="shared" si="3154"/>
        <v>0</v>
      </c>
      <c r="GO437" s="516"/>
      <c r="GP437" s="517"/>
      <c r="GQ437" s="517"/>
      <c r="GR437" s="514">
        <f t="shared" si="3155"/>
        <v>0</v>
      </c>
      <c r="GS437" s="515">
        <v>0.294289866351475</v>
      </c>
      <c r="GT437" s="518">
        <f t="shared" si="3156"/>
        <v>0</v>
      </c>
      <c r="GU437" s="518">
        <f t="shared" si="3157"/>
        <v>0</v>
      </c>
      <c r="GV437" s="638"/>
      <c r="GW437" s="511">
        <v>6.0</v>
      </c>
      <c r="GX437" s="512" t="s">
        <v>140</v>
      </c>
      <c r="GY437" s="513" t="s">
        <v>121</v>
      </c>
      <c r="GZ437" s="513" t="s">
        <v>123</v>
      </c>
      <c r="HA437" s="514"/>
      <c r="HB437" s="514"/>
      <c r="HC437" s="514">
        <f t="shared" si="3158"/>
        <v>0</v>
      </c>
      <c r="HD437" s="515"/>
      <c r="HE437" s="514">
        <f t="shared" si="3159"/>
        <v>0</v>
      </c>
      <c r="HF437" s="516"/>
      <c r="HG437" s="517"/>
      <c r="HH437" s="517"/>
      <c r="HI437" s="514">
        <f t="shared" si="3160"/>
        <v>0</v>
      </c>
      <c r="HJ437" s="515">
        <v>0.294289866351475</v>
      </c>
      <c r="HK437" s="518">
        <f t="shared" si="3161"/>
        <v>0</v>
      </c>
      <c r="HL437" s="518">
        <f t="shared" si="3162"/>
        <v>0</v>
      </c>
      <c r="HM437" s="638"/>
      <c r="HN437" s="511">
        <v>6.0</v>
      </c>
      <c r="HO437" s="512" t="s">
        <v>140</v>
      </c>
      <c r="HP437" s="513" t="s">
        <v>121</v>
      </c>
      <c r="HQ437" s="513" t="s">
        <v>123</v>
      </c>
      <c r="HR437" s="514"/>
      <c r="HS437" s="514"/>
      <c r="HT437" s="514">
        <f t="shared" si="3163"/>
        <v>0</v>
      </c>
      <c r="HU437" s="515"/>
      <c r="HV437" s="514">
        <f t="shared" si="3164"/>
        <v>0</v>
      </c>
      <c r="HW437" s="516"/>
      <c r="HX437" s="517"/>
      <c r="HY437" s="517"/>
      <c r="HZ437" s="514">
        <f t="shared" si="3165"/>
        <v>0</v>
      </c>
      <c r="IA437" s="515">
        <v>0.294289866351475</v>
      </c>
      <c r="IB437" s="518">
        <f t="shared" si="3166"/>
        <v>0</v>
      </c>
      <c r="IC437" s="518">
        <f t="shared" si="3167"/>
        <v>0</v>
      </c>
      <c r="ID437" s="638"/>
      <c r="IE437" s="511">
        <v>6.0</v>
      </c>
      <c r="IF437" s="512" t="s">
        <v>140</v>
      </c>
      <c r="IG437" s="513" t="s">
        <v>121</v>
      </c>
      <c r="IH437" s="513" t="s">
        <v>123</v>
      </c>
      <c r="II437" s="514"/>
      <c r="IJ437" s="514"/>
      <c r="IK437" s="514">
        <f t="shared" si="3168"/>
        <v>0</v>
      </c>
      <c r="IL437" s="515"/>
      <c r="IM437" s="514">
        <f t="shared" si="3169"/>
        <v>0</v>
      </c>
      <c r="IN437" s="516"/>
      <c r="IO437" s="517"/>
      <c r="IP437" s="517"/>
      <c r="IQ437" s="514">
        <f t="shared" si="3170"/>
        <v>0</v>
      </c>
      <c r="IR437" s="515">
        <v>0.294289866351475</v>
      </c>
      <c r="IS437" s="518">
        <f t="shared" si="3171"/>
        <v>0</v>
      </c>
      <c r="IT437" s="518">
        <f t="shared" si="3172"/>
        <v>0</v>
      </c>
      <c r="IU437" s="638"/>
      <c r="IV437" s="511">
        <v>6.0</v>
      </c>
      <c r="IW437" s="512" t="s">
        <v>140</v>
      </c>
      <c r="IX437" s="513" t="s">
        <v>121</v>
      </c>
      <c r="IY437" s="513" t="s">
        <v>123</v>
      </c>
      <c r="IZ437" s="514"/>
      <c r="JA437" s="514"/>
      <c r="JB437" s="514">
        <f t="shared" si="3173"/>
        <v>0</v>
      </c>
      <c r="JC437" s="515"/>
      <c r="JD437" s="514">
        <f t="shared" si="3174"/>
        <v>0</v>
      </c>
      <c r="JE437" s="516"/>
      <c r="JF437" s="517"/>
      <c r="JG437" s="517"/>
      <c r="JH437" s="514">
        <f t="shared" si="3175"/>
        <v>0</v>
      </c>
      <c r="JI437" s="515">
        <v>0.294289866351475</v>
      </c>
      <c r="JJ437" s="518">
        <f t="shared" si="3176"/>
        <v>0</v>
      </c>
      <c r="JK437" s="518">
        <f t="shared" si="3177"/>
        <v>0</v>
      </c>
      <c r="JL437" s="638"/>
      <c r="JM437" s="511">
        <v>6.0</v>
      </c>
      <c r="JN437" s="512" t="s">
        <v>140</v>
      </c>
      <c r="JO437" s="513" t="s">
        <v>121</v>
      </c>
      <c r="JP437" s="513" t="s">
        <v>123</v>
      </c>
      <c r="JQ437" s="514"/>
      <c r="JR437" s="514"/>
      <c r="JS437" s="514">
        <f t="shared" si="3178"/>
        <v>0</v>
      </c>
      <c r="JT437" s="515"/>
      <c r="JU437" s="514">
        <f t="shared" si="3179"/>
        <v>0</v>
      </c>
      <c r="JV437" s="516"/>
      <c r="JW437" s="517"/>
      <c r="JX437" s="517"/>
      <c r="JY437" s="514">
        <f t="shared" si="3180"/>
        <v>0</v>
      </c>
      <c r="JZ437" s="515">
        <v>0.294289866351475</v>
      </c>
      <c r="KA437" s="518">
        <f t="shared" si="3181"/>
        <v>0</v>
      </c>
      <c r="KB437" s="518">
        <f t="shared" si="3182"/>
        <v>0</v>
      </c>
      <c r="KC437" s="638"/>
      <c r="KD437" s="511">
        <v>6.0</v>
      </c>
      <c r="KE437" s="512" t="s">
        <v>140</v>
      </c>
      <c r="KF437" s="513" t="s">
        <v>121</v>
      </c>
      <c r="KG437" s="513" t="s">
        <v>123</v>
      </c>
      <c r="KH437" s="514"/>
      <c r="KI437" s="514"/>
      <c r="KJ437" s="514">
        <f t="shared" si="3183"/>
        <v>0</v>
      </c>
      <c r="KK437" s="515"/>
      <c r="KL437" s="514">
        <f t="shared" si="3184"/>
        <v>0</v>
      </c>
      <c r="KM437" s="516"/>
      <c r="KN437" s="517"/>
      <c r="KO437" s="517"/>
      <c r="KP437" s="514">
        <f t="shared" si="3185"/>
        <v>0</v>
      </c>
      <c r="KQ437" s="515">
        <v>0.294289866351475</v>
      </c>
      <c r="KR437" s="518">
        <f t="shared" si="3186"/>
        <v>0</v>
      </c>
      <c r="KS437" s="518">
        <f t="shared" si="3187"/>
        <v>0</v>
      </c>
      <c r="KT437" s="638"/>
      <c r="KU437" s="521"/>
    </row>
    <row r="438" ht="15.75" customHeight="1">
      <c r="A438" s="511">
        <v>7.0</v>
      </c>
      <c r="B438" s="512" t="s">
        <v>132</v>
      </c>
      <c r="C438" s="513" t="s">
        <v>121</v>
      </c>
      <c r="D438" s="513" t="s">
        <v>123</v>
      </c>
      <c r="E438" s="514"/>
      <c r="F438" s="514"/>
      <c r="G438" s="514">
        <f t="shared" si="3098"/>
        <v>0</v>
      </c>
      <c r="H438" s="515"/>
      <c r="I438" s="514">
        <f t="shared" si="3099"/>
        <v>0</v>
      </c>
      <c r="J438" s="516"/>
      <c r="K438" s="517"/>
      <c r="L438" s="517"/>
      <c r="M438" s="514">
        <f t="shared" si="3100"/>
        <v>0</v>
      </c>
      <c r="N438" s="515">
        <v>0.294289866351475</v>
      </c>
      <c r="O438" s="518">
        <f t="shared" si="3101"/>
        <v>0</v>
      </c>
      <c r="P438" s="518">
        <f t="shared" si="3102"/>
        <v>0</v>
      </c>
      <c r="Q438" s="638"/>
      <c r="R438" s="511">
        <v>7.0</v>
      </c>
      <c r="S438" s="512" t="s">
        <v>132</v>
      </c>
      <c r="T438" s="513" t="s">
        <v>121</v>
      </c>
      <c r="U438" s="513" t="s">
        <v>123</v>
      </c>
      <c r="V438" s="514"/>
      <c r="W438" s="514"/>
      <c r="X438" s="514">
        <f t="shared" si="3103"/>
        <v>0</v>
      </c>
      <c r="Y438" s="515"/>
      <c r="Z438" s="514">
        <f t="shared" si="3104"/>
        <v>0</v>
      </c>
      <c r="AA438" s="516"/>
      <c r="AB438" s="517"/>
      <c r="AC438" s="517"/>
      <c r="AD438" s="514">
        <f t="shared" si="3105"/>
        <v>0</v>
      </c>
      <c r="AE438" s="515">
        <v>0.294289866351475</v>
      </c>
      <c r="AF438" s="518">
        <f t="shared" si="3106"/>
        <v>0</v>
      </c>
      <c r="AG438" s="518">
        <f t="shared" si="3107"/>
        <v>0</v>
      </c>
      <c r="AH438" s="638"/>
      <c r="AI438" s="511">
        <v>7.0</v>
      </c>
      <c r="AJ438" s="512" t="s">
        <v>132</v>
      </c>
      <c r="AK438" s="513" t="s">
        <v>121</v>
      </c>
      <c r="AL438" s="513" t="s">
        <v>123</v>
      </c>
      <c r="AM438" s="514"/>
      <c r="AN438" s="514"/>
      <c r="AO438" s="514">
        <f t="shared" si="3108"/>
        <v>0</v>
      </c>
      <c r="AP438" s="515"/>
      <c r="AQ438" s="514">
        <f t="shared" si="3109"/>
        <v>0</v>
      </c>
      <c r="AR438" s="516"/>
      <c r="AS438" s="517"/>
      <c r="AT438" s="517"/>
      <c r="AU438" s="514">
        <f t="shared" si="3110"/>
        <v>0</v>
      </c>
      <c r="AV438" s="515">
        <v>0.294289866351475</v>
      </c>
      <c r="AW438" s="518">
        <f t="shared" si="3111"/>
        <v>0</v>
      </c>
      <c r="AX438" s="518">
        <f t="shared" si="3112"/>
        <v>0</v>
      </c>
      <c r="AY438" s="638"/>
      <c r="AZ438" s="511">
        <v>7.0</v>
      </c>
      <c r="BA438" s="512" t="s">
        <v>132</v>
      </c>
      <c r="BB438" s="513" t="s">
        <v>121</v>
      </c>
      <c r="BC438" s="513" t="s">
        <v>123</v>
      </c>
      <c r="BD438" s="514"/>
      <c r="BE438" s="514"/>
      <c r="BF438" s="514">
        <f t="shared" si="3113"/>
        <v>0</v>
      </c>
      <c r="BG438" s="515"/>
      <c r="BH438" s="514">
        <f t="shared" si="3114"/>
        <v>0</v>
      </c>
      <c r="BI438" s="516"/>
      <c r="BJ438" s="517"/>
      <c r="BK438" s="517"/>
      <c r="BL438" s="514">
        <f t="shared" si="3115"/>
        <v>0</v>
      </c>
      <c r="BM438" s="515">
        <v>0.294289866351475</v>
      </c>
      <c r="BN438" s="518">
        <f t="shared" si="3116"/>
        <v>0</v>
      </c>
      <c r="BO438" s="518">
        <f t="shared" si="3117"/>
        <v>0</v>
      </c>
      <c r="BP438" s="638"/>
      <c r="BQ438" s="511">
        <v>7.0</v>
      </c>
      <c r="BR438" s="512" t="s">
        <v>132</v>
      </c>
      <c r="BS438" s="513" t="s">
        <v>121</v>
      </c>
      <c r="BT438" s="513" t="s">
        <v>123</v>
      </c>
      <c r="BU438" s="514"/>
      <c r="BV438" s="514"/>
      <c r="BW438" s="514">
        <f t="shared" si="3118"/>
        <v>0</v>
      </c>
      <c r="BX438" s="515"/>
      <c r="BY438" s="514">
        <f t="shared" si="3119"/>
        <v>0</v>
      </c>
      <c r="BZ438" s="516"/>
      <c r="CA438" s="517"/>
      <c r="CB438" s="517"/>
      <c r="CC438" s="514">
        <f t="shared" si="3120"/>
        <v>0</v>
      </c>
      <c r="CD438" s="515">
        <v>0.294289866351475</v>
      </c>
      <c r="CE438" s="518">
        <f t="shared" si="3121"/>
        <v>0</v>
      </c>
      <c r="CF438" s="518">
        <f t="shared" si="3122"/>
        <v>0</v>
      </c>
      <c r="CG438" s="638"/>
      <c r="CH438" s="511">
        <v>7.0</v>
      </c>
      <c r="CI438" s="512" t="s">
        <v>132</v>
      </c>
      <c r="CJ438" s="513" t="s">
        <v>121</v>
      </c>
      <c r="CK438" s="513" t="s">
        <v>123</v>
      </c>
      <c r="CL438" s="514"/>
      <c r="CM438" s="514"/>
      <c r="CN438" s="514">
        <f t="shared" si="3123"/>
        <v>0</v>
      </c>
      <c r="CO438" s="515"/>
      <c r="CP438" s="514">
        <f t="shared" si="3124"/>
        <v>0</v>
      </c>
      <c r="CQ438" s="516"/>
      <c r="CR438" s="517"/>
      <c r="CS438" s="517"/>
      <c r="CT438" s="514">
        <f t="shared" si="3125"/>
        <v>0</v>
      </c>
      <c r="CU438" s="515">
        <v>0.294289866351475</v>
      </c>
      <c r="CV438" s="518">
        <f t="shared" si="3126"/>
        <v>0</v>
      </c>
      <c r="CW438" s="518">
        <f t="shared" si="3127"/>
        <v>0</v>
      </c>
      <c r="CX438" s="638"/>
      <c r="CY438" s="511">
        <v>7.0</v>
      </c>
      <c r="CZ438" s="512" t="s">
        <v>132</v>
      </c>
      <c r="DA438" s="513" t="s">
        <v>121</v>
      </c>
      <c r="DB438" s="513" t="s">
        <v>123</v>
      </c>
      <c r="DC438" s="514"/>
      <c r="DD438" s="514"/>
      <c r="DE438" s="514">
        <f t="shared" si="3128"/>
        <v>0</v>
      </c>
      <c r="DF438" s="515"/>
      <c r="DG438" s="514">
        <f t="shared" si="3129"/>
        <v>0</v>
      </c>
      <c r="DH438" s="516"/>
      <c r="DI438" s="517"/>
      <c r="DJ438" s="517"/>
      <c r="DK438" s="514">
        <f t="shared" si="3130"/>
        <v>0</v>
      </c>
      <c r="DL438" s="515">
        <v>0.294289866351475</v>
      </c>
      <c r="DM438" s="518">
        <f t="shared" si="3131"/>
        <v>0</v>
      </c>
      <c r="DN438" s="518">
        <f t="shared" si="3132"/>
        <v>0</v>
      </c>
      <c r="DO438" s="638"/>
      <c r="DP438" s="511">
        <v>7.0</v>
      </c>
      <c r="DQ438" s="512" t="s">
        <v>132</v>
      </c>
      <c r="DR438" s="513" t="s">
        <v>121</v>
      </c>
      <c r="DS438" s="513" t="s">
        <v>123</v>
      </c>
      <c r="DT438" s="514"/>
      <c r="DU438" s="514"/>
      <c r="DV438" s="514">
        <f t="shared" si="3133"/>
        <v>0</v>
      </c>
      <c r="DW438" s="515"/>
      <c r="DX438" s="514">
        <f t="shared" si="3134"/>
        <v>0</v>
      </c>
      <c r="DY438" s="516"/>
      <c r="DZ438" s="517"/>
      <c r="EA438" s="517"/>
      <c r="EB438" s="514">
        <f t="shared" si="3135"/>
        <v>0</v>
      </c>
      <c r="EC438" s="515">
        <v>0.294289866351475</v>
      </c>
      <c r="ED438" s="518">
        <f t="shared" si="3136"/>
        <v>0</v>
      </c>
      <c r="EE438" s="518">
        <f t="shared" si="3137"/>
        <v>0</v>
      </c>
      <c r="EF438" s="638"/>
      <c r="EG438" s="511">
        <v>7.0</v>
      </c>
      <c r="EH438" s="512" t="s">
        <v>132</v>
      </c>
      <c r="EI438" s="513" t="s">
        <v>121</v>
      </c>
      <c r="EJ438" s="513" t="s">
        <v>123</v>
      </c>
      <c r="EK438" s="514"/>
      <c r="EL438" s="514"/>
      <c r="EM438" s="514">
        <f t="shared" si="3138"/>
        <v>0</v>
      </c>
      <c r="EN438" s="515"/>
      <c r="EO438" s="514">
        <f t="shared" si="3139"/>
        <v>0</v>
      </c>
      <c r="EP438" s="516"/>
      <c r="EQ438" s="517"/>
      <c r="ER438" s="517"/>
      <c r="ES438" s="514">
        <f t="shared" si="3140"/>
        <v>0</v>
      </c>
      <c r="ET438" s="515">
        <v>0.294289866351475</v>
      </c>
      <c r="EU438" s="518">
        <f t="shared" si="3141"/>
        <v>0</v>
      </c>
      <c r="EV438" s="518">
        <f t="shared" si="3142"/>
        <v>0</v>
      </c>
      <c r="EW438" s="638"/>
      <c r="EX438" s="511">
        <v>7.0</v>
      </c>
      <c r="EY438" s="512" t="s">
        <v>132</v>
      </c>
      <c r="EZ438" s="513" t="s">
        <v>121</v>
      </c>
      <c r="FA438" s="513" t="s">
        <v>123</v>
      </c>
      <c r="FB438" s="514"/>
      <c r="FC438" s="514"/>
      <c r="FD438" s="514">
        <f t="shared" si="3143"/>
        <v>0</v>
      </c>
      <c r="FE438" s="515"/>
      <c r="FF438" s="514">
        <f t="shared" si="3144"/>
        <v>0</v>
      </c>
      <c r="FG438" s="516"/>
      <c r="FH438" s="517"/>
      <c r="FI438" s="517"/>
      <c r="FJ438" s="514">
        <f t="shared" si="3145"/>
        <v>0</v>
      </c>
      <c r="FK438" s="515">
        <v>0.294289866351475</v>
      </c>
      <c r="FL438" s="518">
        <f t="shared" si="3146"/>
        <v>0</v>
      </c>
      <c r="FM438" s="518">
        <f t="shared" si="3147"/>
        <v>0</v>
      </c>
      <c r="FN438" s="638"/>
      <c r="FO438" s="511">
        <v>7.0</v>
      </c>
      <c r="FP438" s="512" t="s">
        <v>132</v>
      </c>
      <c r="FQ438" s="513" t="s">
        <v>121</v>
      </c>
      <c r="FR438" s="513" t="s">
        <v>123</v>
      </c>
      <c r="FS438" s="514"/>
      <c r="FT438" s="514"/>
      <c r="FU438" s="514">
        <f t="shared" si="3148"/>
        <v>0</v>
      </c>
      <c r="FV438" s="515"/>
      <c r="FW438" s="514">
        <f t="shared" si="3149"/>
        <v>0</v>
      </c>
      <c r="FX438" s="516"/>
      <c r="FY438" s="517"/>
      <c r="FZ438" s="517"/>
      <c r="GA438" s="514">
        <f t="shared" si="3150"/>
        <v>0</v>
      </c>
      <c r="GB438" s="515">
        <v>0.294289866351475</v>
      </c>
      <c r="GC438" s="518">
        <f t="shared" si="3151"/>
        <v>0</v>
      </c>
      <c r="GD438" s="518">
        <f t="shared" si="3152"/>
        <v>0</v>
      </c>
      <c r="GE438" s="638"/>
      <c r="GF438" s="511">
        <v>7.0</v>
      </c>
      <c r="GG438" s="512" t="s">
        <v>132</v>
      </c>
      <c r="GH438" s="513" t="s">
        <v>121</v>
      </c>
      <c r="GI438" s="513" t="s">
        <v>123</v>
      </c>
      <c r="GJ438" s="514"/>
      <c r="GK438" s="514"/>
      <c r="GL438" s="514">
        <f t="shared" si="3153"/>
        <v>0</v>
      </c>
      <c r="GM438" s="515"/>
      <c r="GN438" s="514">
        <f t="shared" si="3154"/>
        <v>0</v>
      </c>
      <c r="GO438" s="516"/>
      <c r="GP438" s="517"/>
      <c r="GQ438" s="517"/>
      <c r="GR438" s="514">
        <f t="shared" si="3155"/>
        <v>0</v>
      </c>
      <c r="GS438" s="515">
        <v>0.294289866351475</v>
      </c>
      <c r="GT438" s="518">
        <f t="shared" si="3156"/>
        <v>0</v>
      </c>
      <c r="GU438" s="518">
        <f t="shared" si="3157"/>
        <v>0</v>
      </c>
      <c r="GV438" s="638"/>
      <c r="GW438" s="511">
        <v>7.0</v>
      </c>
      <c r="GX438" s="512" t="s">
        <v>132</v>
      </c>
      <c r="GY438" s="513" t="s">
        <v>121</v>
      </c>
      <c r="GZ438" s="513" t="s">
        <v>123</v>
      </c>
      <c r="HA438" s="514"/>
      <c r="HB438" s="514"/>
      <c r="HC438" s="514">
        <f t="shared" si="3158"/>
        <v>0</v>
      </c>
      <c r="HD438" s="515"/>
      <c r="HE438" s="514">
        <f t="shared" si="3159"/>
        <v>0</v>
      </c>
      <c r="HF438" s="516"/>
      <c r="HG438" s="517"/>
      <c r="HH438" s="517"/>
      <c r="HI438" s="514">
        <f t="shared" si="3160"/>
        <v>0</v>
      </c>
      <c r="HJ438" s="515">
        <v>0.294289866351475</v>
      </c>
      <c r="HK438" s="518">
        <f t="shared" si="3161"/>
        <v>0</v>
      </c>
      <c r="HL438" s="518">
        <f t="shared" si="3162"/>
        <v>0</v>
      </c>
      <c r="HM438" s="638"/>
      <c r="HN438" s="511">
        <v>7.0</v>
      </c>
      <c r="HO438" s="512" t="s">
        <v>132</v>
      </c>
      <c r="HP438" s="513" t="s">
        <v>121</v>
      </c>
      <c r="HQ438" s="513" t="s">
        <v>123</v>
      </c>
      <c r="HR438" s="514"/>
      <c r="HS438" s="514"/>
      <c r="HT438" s="514">
        <f t="shared" si="3163"/>
        <v>0</v>
      </c>
      <c r="HU438" s="515"/>
      <c r="HV438" s="514">
        <f t="shared" si="3164"/>
        <v>0</v>
      </c>
      <c r="HW438" s="516"/>
      <c r="HX438" s="517"/>
      <c r="HY438" s="517"/>
      <c r="HZ438" s="514">
        <f t="shared" si="3165"/>
        <v>0</v>
      </c>
      <c r="IA438" s="515">
        <v>0.294289866351475</v>
      </c>
      <c r="IB438" s="518">
        <f t="shared" si="3166"/>
        <v>0</v>
      </c>
      <c r="IC438" s="518">
        <f t="shared" si="3167"/>
        <v>0</v>
      </c>
      <c r="ID438" s="638"/>
      <c r="IE438" s="511">
        <v>7.0</v>
      </c>
      <c r="IF438" s="512" t="s">
        <v>132</v>
      </c>
      <c r="IG438" s="513" t="s">
        <v>121</v>
      </c>
      <c r="IH438" s="513" t="s">
        <v>123</v>
      </c>
      <c r="II438" s="514"/>
      <c r="IJ438" s="514"/>
      <c r="IK438" s="514">
        <f t="shared" si="3168"/>
        <v>0</v>
      </c>
      <c r="IL438" s="515"/>
      <c r="IM438" s="514">
        <f t="shared" si="3169"/>
        <v>0</v>
      </c>
      <c r="IN438" s="516"/>
      <c r="IO438" s="517"/>
      <c r="IP438" s="517"/>
      <c r="IQ438" s="514">
        <f t="shared" si="3170"/>
        <v>0</v>
      </c>
      <c r="IR438" s="515">
        <v>0.294289866351475</v>
      </c>
      <c r="IS438" s="518">
        <f t="shared" si="3171"/>
        <v>0</v>
      </c>
      <c r="IT438" s="518">
        <f t="shared" si="3172"/>
        <v>0</v>
      </c>
      <c r="IU438" s="638"/>
      <c r="IV438" s="511">
        <v>7.0</v>
      </c>
      <c r="IW438" s="512" t="s">
        <v>132</v>
      </c>
      <c r="IX438" s="513" t="s">
        <v>121</v>
      </c>
      <c r="IY438" s="513" t="s">
        <v>123</v>
      </c>
      <c r="IZ438" s="514"/>
      <c r="JA438" s="514"/>
      <c r="JB438" s="514">
        <f t="shared" si="3173"/>
        <v>0</v>
      </c>
      <c r="JC438" s="515"/>
      <c r="JD438" s="514">
        <f t="shared" si="3174"/>
        <v>0</v>
      </c>
      <c r="JE438" s="516"/>
      <c r="JF438" s="517"/>
      <c r="JG438" s="517"/>
      <c r="JH438" s="514">
        <f t="shared" si="3175"/>
        <v>0</v>
      </c>
      <c r="JI438" s="515">
        <v>0.294289866351475</v>
      </c>
      <c r="JJ438" s="518">
        <f t="shared" si="3176"/>
        <v>0</v>
      </c>
      <c r="JK438" s="518">
        <f t="shared" si="3177"/>
        <v>0</v>
      </c>
      <c r="JL438" s="638"/>
      <c r="JM438" s="511">
        <v>7.0</v>
      </c>
      <c r="JN438" s="512" t="s">
        <v>132</v>
      </c>
      <c r="JO438" s="513" t="s">
        <v>121</v>
      </c>
      <c r="JP438" s="513" t="s">
        <v>123</v>
      </c>
      <c r="JQ438" s="514"/>
      <c r="JR438" s="514"/>
      <c r="JS438" s="514">
        <f t="shared" si="3178"/>
        <v>0</v>
      </c>
      <c r="JT438" s="515"/>
      <c r="JU438" s="514">
        <f t="shared" si="3179"/>
        <v>0</v>
      </c>
      <c r="JV438" s="516"/>
      <c r="JW438" s="517"/>
      <c r="JX438" s="517"/>
      <c r="JY438" s="514">
        <f t="shared" si="3180"/>
        <v>0</v>
      </c>
      <c r="JZ438" s="515">
        <v>0.294289866351475</v>
      </c>
      <c r="KA438" s="518">
        <f t="shared" si="3181"/>
        <v>0</v>
      </c>
      <c r="KB438" s="518">
        <f t="shared" si="3182"/>
        <v>0</v>
      </c>
      <c r="KC438" s="638"/>
      <c r="KD438" s="511">
        <v>7.0</v>
      </c>
      <c r="KE438" s="512" t="s">
        <v>132</v>
      </c>
      <c r="KF438" s="513" t="s">
        <v>121</v>
      </c>
      <c r="KG438" s="513" t="s">
        <v>123</v>
      </c>
      <c r="KH438" s="514"/>
      <c r="KI438" s="514"/>
      <c r="KJ438" s="514">
        <f t="shared" si="3183"/>
        <v>0</v>
      </c>
      <c r="KK438" s="515"/>
      <c r="KL438" s="514">
        <f t="shared" si="3184"/>
        <v>0</v>
      </c>
      <c r="KM438" s="516"/>
      <c r="KN438" s="517"/>
      <c r="KO438" s="517"/>
      <c r="KP438" s="514">
        <f t="shared" si="3185"/>
        <v>0</v>
      </c>
      <c r="KQ438" s="515">
        <v>0.294289866351475</v>
      </c>
      <c r="KR438" s="518">
        <f t="shared" si="3186"/>
        <v>0</v>
      </c>
      <c r="KS438" s="518">
        <f t="shared" si="3187"/>
        <v>0</v>
      </c>
      <c r="KT438" s="638"/>
      <c r="KU438" s="521"/>
    </row>
    <row r="439" ht="15.75" customHeight="1">
      <c r="A439" s="511">
        <v>8.0</v>
      </c>
      <c r="B439" s="512" t="s">
        <v>132</v>
      </c>
      <c r="C439" s="513" t="s">
        <v>121</v>
      </c>
      <c r="D439" s="513" t="s">
        <v>123</v>
      </c>
      <c r="E439" s="514"/>
      <c r="F439" s="514"/>
      <c r="G439" s="514">
        <f t="shared" si="3098"/>
        <v>0</v>
      </c>
      <c r="H439" s="515"/>
      <c r="I439" s="514">
        <f t="shared" si="3099"/>
        <v>0</v>
      </c>
      <c r="J439" s="516"/>
      <c r="K439" s="517"/>
      <c r="L439" s="517"/>
      <c r="M439" s="514">
        <f t="shared" si="3100"/>
        <v>0</v>
      </c>
      <c r="N439" s="515">
        <v>0.294289866351475</v>
      </c>
      <c r="O439" s="518">
        <f t="shared" si="3101"/>
        <v>0</v>
      </c>
      <c r="P439" s="518">
        <f t="shared" si="3102"/>
        <v>0</v>
      </c>
      <c r="Q439" s="638"/>
      <c r="R439" s="511">
        <v>8.0</v>
      </c>
      <c r="S439" s="512" t="s">
        <v>132</v>
      </c>
      <c r="T439" s="513" t="s">
        <v>121</v>
      </c>
      <c r="U439" s="513" t="s">
        <v>123</v>
      </c>
      <c r="V439" s="514"/>
      <c r="W439" s="514"/>
      <c r="X439" s="514">
        <f t="shared" si="3103"/>
        <v>0</v>
      </c>
      <c r="Y439" s="515"/>
      <c r="Z439" s="514">
        <f t="shared" si="3104"/>
        <v>0</v>
      </c>
      <c r="AA439" s="516"/>
      <c r="AB439" s="517"/>
      <c r="AC439" s="517"/>
      <c r="AD439" s="514">
        <f t="shared" si="3105"/>
        <v>0</v>
      </c>
      <c r="AE439" s="515">
        <v>0.294289866351475</v>
      </c>
      <c r="AF439" s="518">
        <f t="shared" si="3106"/>
        <v>0</v>
      </c>
      <c r="AG439" s="518">
        <f t="shared" si="3107"/>
        <v>0</v>
      </c>
      <c r="AH439" s="638"/>
      <c r="AI439" s="511">
        <v>8.0</v>
      </c>
      <c r="AJ439" s="512" t="s">
        <v>132</v>
      </c>
      <c r="AK439" s="513" t="s">
        <v>121</v>
      </c>
      <c r="AL439" s="513" t="s">
        <v>123</v>
      </c>
      <c r="AM439" s="514"/>
      <c r="AN439" s="514"/>
      <c r="AO439" s="514">
        <f t="shared" si="3108"/>
        <v>0</v>
      </c>
      <c r="AP439" s="515"/>
      <c r="AQ439" s="514">
        <f t="shared" si="3109"/>
        <v>0</v>
      </c>
      <c r="AR439" s="516"/>
      <c r="AS439" s="517"/>
      <c r="AT439" s="517"/>
      <c r="AU439" s="514">
        <f t="shared" si="3110"/>
        <v>0</v>
      </c>
      <c r="AV439" s="515">
        <v>0.294289866351475</v>
      </c>
      <c r="AW439" s="518">
        <f t="shared" si="3111"/>
        <v>0</v>
      </c>
      <c r="AX439" s="518">
        <f t="shared" si="3112"/>
        <v>0</v>
      </c>
      <c r="AY439" s="638"/>
      <c r="AZ439" s="511">
        <v>8.0</v>
      </c>
      <c r="BA439" s="512" t="s">
        <v>132</v>
      </c>
      <c r="BB439" s="513" t="s">
        <v>121</v>
      </c>
      <c r="BC439" s="513" t="s">
        <v>123</v>
      </c>
      <c r="BD439" s="514"/>
      <c r="BE439" s="514"/>
      <c r="BF439" s="514">
        <f t="shared" si="3113"/>
        <v>0</v>
      </c>
      <c r="BG439" s="515"/>
      <c r="BH439" s="514">
        <f t="shared" si="3114"/>
        <v>0</v>
      </c>
      <c r="BI439" s="516"/>
      <c r="BJ439" s="517"/>
      <c r="BK439" s="517"/>
      <c r="BL439" s="514">
        <f t="shared" si="3115"/>
        <v>0</v>
      </c>
      <c r="BM439" s="515">
        <v>0.294289866351475</v>
      </c>
      <c r="BN439" s="518">
        <f t="shared" si="3116"/>
        <v>0</v>
      </c>
      <c r="BO439" s="518">
        <f t="shared" si="3117"/>
        <v>0</v>
      </c>
      <c r="BP439" s="638"/>
      <c r="BQ439" s="511">
        <v>8.0</v>
      </c>
      <c r="BR439" s="512" t="s">
        <v>132</v>
      </c>
      <c r="BS439" s="513" t="s">
        <v>121</v>
      </c>
      <c r="BT439" s="513" t="s">
        <v>123</v>
      </c>
      <c r="BU439" s="514"/>
      <c r="BV439" s="514"/>
      <c r="BW439" s="514">
        <f t="shared" si="3118"/>
        <v>0</v>
      </c>
      <c r="BX439" s="515"/>
      <c r="BY439" s="514">
        <f t="shared" si="3119"/>
        <v>0</v>
      </c>
      <c r="BZ439" s="516"/>
      <c r="CA439" s="517"/>
      <c r="CB439" s="517"/>
      <c r="CC439" s="514">
        <f t="shared" si="3120"/>
        <v>0</v>
      </c>
      <c r="CD439" s="515">
        <v>0.294289866351475</v>
      </c>
      <c r="CE439" s="518">
        <f t="shared" si="3121"/>
        <v>0</v>
      </c>
      <c r="CF439" s="518">
        <f t="shared" si="3122"/>
        <v>0</v>
      </c>
      <c r="CG439" s="638"/>
      <c r="CH439" s="511">
        <v>8.0</v>
      </c>
      <c r="CI439" s="512" t="s">
        <v>132</v>
      </c>
      <c r="CJ439" s="513" t="s">
        <v>121</v>
      </c>
      <c r="CK439" s="513" t="s">
        <v>123</v>
      </c>
      <c r="CL439" s="514"/>
      <c r="CM439" s="514"/>
      <c r="CN439" s="514">
        <f t="shared" si="3123"/>
        <v>0</v>
      </c>
      <c r="CO439" s="515"/>
      <c r="CP439" s="514">
        <f t="shared" si="3124"/>
        <v>0</v>
      </c>
      <c r="CQ439" s="516"/>
      <c r="CR439" s="517"/>
      <c r="CS439" s="517"/>
      <c r="CT439" s="514">
        <f t="shared" si="3125"/>
        <v>0</v>
      </c>
      <c r="CU439" s="515">
        <v>0.294289866351475</v>
      </c>
      <c r="CV439" s="518">
        <f t="shared" si="3126"/>
        <v>0</v>
      </c>
      <c r="CW439" s="518">
        <f t="shared" si="3127"/>
        <v>0</v>
      </c>
      <c r="CX439" s="638"/>
      <c r="CY439" s="511">
        <v>8.0</v>
      </c>
      <c r="CZ439" s="512" t="s">
        <v>132</v>
      </c>
      <c r="DA439" s="513" t="s">
        <v>121</v>
      </c>
      <c r="DB439" s="513" t="s">
        <v>123</v>
      </c>
      <c r="DC439" s="514"/>
      <c r="DD439" s="514"/>
      <c r="DE439" s="514">
        <f t="shared" si="3128"/>
        <v>0</v>
      </c>
      <c r="DF439" s="515"/>
      <c r="DG439" s="514">
        <f t="shared" si="3129"/>
        <v>0</v>
      </c>
      <c r="DH439" s="516"/>
      <c r="DI439" s="517"/>
      <c r="DJ439" s="517"/>
      <c r="DK439" s="514">
        <f t="shared" si="3130"/>
        <v>0</v>
      </c>
      <c r="DL439" s="515">
        <v>0.294289866351475</v>
      </c>
      <c r="DM439" s="518">
        <f t="shared" si="3131"/>
        <v>0</v>
      </c>
      <c r="DN439" s="518">
        <f t="shared" si="3132"/>
        <v>0</v>
      </c>
      <c r="DO439" s="638"/>
      <c r="DP439" s="511">
        <v>8.0</v>
      </c>
      <c r="DQ439" s="512" t="s">
        <v>132</v>
      </c>
      <c r="DR439" s="513" t="s">
        <v>121</v>
      </c>
      <c r="DS439" s="513" t="s">
        <v>123</v>
      </c>
      <c r="DT439" s="514"/>
      <c r="DU439" s="514"/>
      <c r="DV439" s="514">
        <f t="shared" si="3133"/>
        <v>0</v>
      </c>
      <c r="DW439" s="515"/>
      <c r="DX439" s="514">
        <f t="shared" si="3134"/>
        <v>0</v>
      </c>
      <c r="DY439" s="516"/>
      <c r="DZ439" s="517"/>
      <c r="EA439" s="517"/>
      <c r="EB439" s="514">
        <f t="shared" si="3135"/>
        <v>0</v>
      </c>
      <c r="EC439" s="515">
        <v>0.294289866351475</v>
      </c>
      <c r="ED439" s="518">
        <f t="shared" si="3136"/>
        <v>0</v>
      </c>
      <c r="EE439" s="518">
        <f t="shared" si="3137"/>
        <v>0</v>
      </c>
      <c r="EF439" s="638"/>
      <c r="EG439" s="511">
        <v>8.0</v>
      </c>
      <c r="EH439" s="512" t="s">
        <v>132</v>
      </c>
      <c r="EI439" s="513" t="s">
        <v>121</v>
      </c>
      <c r="EJ439" s="513" t="s">
        <v>123</v>
      </c>
      <c r="EK439" s="514"/>
      <c r="EL439" s="514"/>
      <c r="EM439" s="514">
        <f t="shared" si="3138"/>
        <v>0</v>
      </c>
      <c r="EN439" s="515"/>
      <c r="EO439" s="514">
        <f t="shared" si="3139"/>
        <v>0</v>
      </c>
      <c r="EP439" s="516"/>
      <c r="EQ439" s="517"/>
      <c r="ER439" s="517"/>
      <c r="ES439" s="514">
        <f t="shared" si="3140"/>
        <v>0</v>
      </c>
      <c r="ET439" s="515">
        <v>0.294289866351475</v>
      </c>
      <c r="EU439" s="518">
        <f t="shared" si="3141"/>
        <v>0</v>
      </c>
      <c r="EV439" s="518">
        <f t="shared" si="3142"/>
        <v>0</v>
      </c>
      <c r="EW439" s="638"/>
      <c r="EX439" s="511">
        <v>8.0</v>
      </c>
      <c r="EY439" s="512" t="s">
        <v>132</v>
      </c>
      <c r="EZ439" s="513" t="s">
        <v>121</v>
      </c>
      <c r="FA439" s="513" t="s">
        <v>123</v>
      </c>
      <c r="FB439" s="514"/>
      <c r="FC439" s="514"/>
      <c r="FD439" s="514">
        <f t="shared" si="3143"/>
        <v>0</v>
      </c>
      <c r="FE439" s="515"/>
      <c r="FF439" s="514">
        <f t="shared" si="3144"/>
        <v>0</v>
      </c>
      <c r="FG439" s="516"/>
      <c r="FH439" s="517"/>
      <c r="FI439" s="517"/>
      <c r="FJ439" s="514">
        <f t="shared" si="3145"/>
        <v>0</v>
      </c>
      <c r="FK439" s="515">
        <v>0.294289866351475</v>
      </c>
      <c r="FL439" s="518">
        <f t="shared" si="3146"/>
        <v>0</v>
      </c>
      <c r="FM439" s="518">
        <f t="shared" si="3147"/>
        <v>0</v>
      </c>
      <c r="FN439" s="638"/>
      <c r="FO439" s="511">
        <v>8.0</v>
      </c>
      <c r="FP439" s="512" t="s">
        <v>132</v>
      </c>
      <c r="FQ439" s="513" t="s">
        <v>121</v>
      </c>
      <c r="FR439" s="513" t="s">
        <v>123</v>
      </c>
      <c r="FS439" s="514"/>
      <c r="FT439" s="514"/>
      <c r="FU439" s="514">
        <f t="shared" si="3148"/>
        <v>0</v>
      </c>
      <c r="FV439" s="515"/>
      <c r="FW439" s="514">
        <f t="shared" si="3149"/>
        <v>0</v>
      </c>
      <c r="FX439" s="516"/>
      <c r="FY439" s="517"/>
      <c r="FZ439" s="517"/>
      <c r="GA439" s="514">
        <f t="shared" si="3150"/>
        <v>0</v>
      </c>
      <c r="GB439" s="515">
        <v>0.294289866351475</v>
      </c>
      <c r="GC439" s="518">
        <f t="shared" si="3151"/>
        <v>0</v>
      </c>
      <c r="GD439" s="518">
        <f t="shared" si="3152"/>
        <v>0</v>
      </c>
      <c r="GE439" s="638"/>
      <c r="GF439" s="511">
        <v>8.0</v>
      </c>
      <c r="GG439" s="512" t="s">
        <v>132</v>
      </c>
      <c r="GH439" s="513" t="s">
        <v>121</v>
      </c>
      <c r="GI439" s="513" t="s">
        <v>123</v>
      </c>
      <c r="GJ439" s="514"/>
      <c r="GK439" s="514"/>
      <c r="GL439" s="514">
        <f t="shared" si="3153"/>
        <v>0</v>
      </c>
      <c r="GM439" s="515"/>
      <c r="GN439" s="514">
        <f t="shared" si="3154"/>
        <v>0</v>
      </c>
      <c r="GO439" s="516"/>
      <c r="GP439" s="517"/>
      <c r="GQ439" s="517"/>
      <c r="GR439" s="514">
        <f t="shared" si="3155"/>
        <v>0</v>
      </c>
      <c r="GS439" s="515">
        <v>0.294289866351475</v>
      </c>
      <c r="GT439" s="518">
        <f t="shared" si="3156"/>
        <v>0</v>
      </c>
      <c r="GU439" s="518">
        <f t="shared" si="3157"/>
        <v>0</v>
      </c>
      <c r="GV439" s="638"/>
      <c r="GW439" s="511">
        <v>8.0</v>
      </c>
      <c r="GX439" s="512" t="s">
        <v>132</v>
      </c>
      <c r="GY439" s="513" t="s">
        <v>121</v>
      </c>
      <c r="GZ439" s="513" t="s">
        <v>123</v>
      </c>
      <c r="HA439" s="514"/>
      <c r="HB439" s="514"/>
      <c r="HC439" s="514">
        <f t="shared" si="3158"/>
        <v>0</v>
      </c>
      <c r="HD439" s="515"/>
      <c r="HE439" s="514">
        <f t="shared" si="3159"/>
        <v>0</v>
      </c>
      <c r="HF439" s="516"/>
      <c r="HG439" s="517"/>
      <c r="HH439" s="517"/>
      <c r="HI439" s="514">
        <f t="shared" si="3160"/>
        <v>0</v>
      </c>
      <c r="HJ439" s="515">
        <v>0.294289866351475</v>
      </c>
      <c r="HK439" s="518">
        <f t="shared" si="3161"/>
        <v>0</v>
      </c>
      <c r="HL439" s="518">
        <f t="shared" si="3162"/>
        <v>0</v>
      </c>
      <c r="HM439" s="638"/>
      <c r="HN439" s="511">
        <v>8.0</v>
      </c>
      <c r="HO439" s="512" t="s">
        <v>132</v>
      </c>
      <c r="HP439" s="513" t="s">
        <v>121</v>
      </c>
      <c r="HQ439" s="513" t="s">
        <v>123</v>
      </c>
      <c r="HR439" s="514"/>
      <c r="HS439" s="514"/>
      <c r="HT439" s="514">
        <f t="shared" si="3163"/>
        <v>0</v>
      </c>
      <c r="HU439" s="515"/>
      <c r="HV439" s="514">
        <f t="shared" si="3164"/>
        <v>0</v>
      </c>
      <c r="HW439" s="516"/>
      <c r="HX439" s="517"/>
      <c r="HY439" s="517"/>
      <c r="HZ439" s="514">
        <f t="shared" si="3165"/>
        <v>0</v>
      </c>
      <c r="IA439" s="515">
        <v>0.294289866351475</v>
      </c>
      <c r="IB439" s="518">
        <f t="shared" si="3166"/>
        <v>0</v>
      </c>
      <c r="IC439" s="518">
        <f t="shared" si="3167"/>
        <v>0</v>
      </c>
      <c r="ID439" s="638"/>
      <c r="IE439" s="511">
        <v>8.0</v>
      </c>
      <c r="IF439" s="512" t="s">
        <v>132</v>
      </c>
      <c r="IG439" s="513" t="s">
        <v>121</v>
      </c>
      <c r="IH439" s="513" t="s">
        <v>123</v>
      </c>
      <c r="II439" s="514"/>
      <c r="IJ439" s="514"/>
      <c r="IK439" s="514">
        <f t="shared" si="3168"/>
        <v>0</v>
      </c>
      <c r="IL439" s="515"/>
      <c r="IM439" s="514">
        <f t="shared" si="3169"/>
        <v>0</v>
      </c>
      <c r="IN439" s="516"/>
      <c r="IO439" s="517"/>
      <c r="IP439" s="517"/>
      <c r="IQ439" s="514">
        <f t="shared" si="3170"/>
        <v>0</v>
      </c>
      <c r="IR439" s="515">
        <v>0.294289866351475</v>
      </c>
      <c r="IS439" s="518">
        <f t="shared" si="3171"/>
        <v>0</v>
      </c>
      <c r="IT439" s="518">
        <f t="shared" si="3172"/>
        <v>0</v>
      </c>
      <c r="IU439" s="638"/>
      <c r="IV439" s="511">
        <v>8.0</v>
      </c>
      <c r="IW439" s="512" t="s">
        <v>132</v>
      </c>
      <c r="IX439" s="513" t="s">
        <v>121</v>
      </c>
      <c r="IY439" s="513" t="s">
        <v>123</v>
      </c>
      <c r="IZ439" s="514"/>
      <c r="JA439" s="514"/>
      <c r="JB439" s="514">
        <f t="shared" si="3173"/>
        <v>0</v>
      </c>
      <c r="JC439" s="515"/>
      <c r="JD439" s="514">
        <f t="shared" si="3174"/>
        <v>0</v>
      </c>
      <c r="JE439" s="516"/>
      <c r="JF439" s="517"/>
      <c r="JG439" s="517"/>
      <c r="JH439" s="514">
        <f t="shared" si="3175"/>
        <v>0</v>
      </c>
      <c r="JI439" s="515">
        <v>0.294289866351475</v>
      </c>
      <c r="JJ439" s="518">
        <f t="shared" si="3176"/>
        <v>0</v>
      </c>
      <c r="JK439" s="518">
        <f t="shared" si="3177"/>
        <v>0</v>
      </c>
      <c r="JL439" s="638"/>
      <c r="JM439" s="511">
        <v>8.0</v>
      </c>
      <c r="JN439" s="512" t="s">
        <v>132</v>
      </c>
      <c r="JO439" s="513" t="s">
        <v>121</v>
      </c>
      <c r="JP439" s="513" t="s">
        <v>123</v>
      </c>
      <c r="JQ439" s="514"/>
      <c r="JR439" s="514"/>
      <c r="JS439" s="514">
        <f t="shared" si="3178"/>
        <v>0</v>
      </c>
      <c r="JT439" s="515"/>
      <c r="JU439" s="514">
        <f t="shared" si="3179"/>
        <v>0</v>
      </c>
      <c r="JV439" s="516"/>
      <c r="JW439" s="517"/>
      <c r="JX439" s="517"/>
      <c r="JY439" s="514">
        <f t="shared" si="3180"/>
        <v>0</v>
      </c>
      <c r="JZ439" s="515">
        <v>0.294289866351475</v>
      </c>
      <c r="KA439" s="518">
        <f t="shared" si="3181"/>
        <v>0</v>
      </c>
      <c r="KB439" s="518">
        <f t="shared" si="3182"/>
        <v>0</v>
      </c>
      <c r="KC439" s="638"/>
      <c r="KD439" s="511">
        <v>8.0</v>
      </c>
      <c r="KE439" s="512" t="s">
        <v>132</v>
      </c>
      <c r="KF439" s="513" t="s">
        <v>121</v>
      </c>
      <c r="KG439" s="513" t="s">
        <v>123</v>
      </c>
      <c r="KH439" s="514"/>
      <c r="KI439" s="514"/>
      <c r="KJ439" s="514">
        <f t="shared" si="3183"/>
        <v>0</v>
      </c>
      <c r="KK439" s="515"/>
      <c r="KL439" s="514">
        <f t="shared" si="3184"/>
        <v>0</v>
      </c>
      <c r="KM439" s="516"/>
      <c r="KN439" s="517"/>
      <c r="KO439" s="517"/>
      <c r="KP439" s="514">
        <f t="shared" si="3185"/>
        <v>0</v>
      </c>
      <c r="KQ439" s="515">
        <v>0.294289866351475</v>
      </c>
      <c r="KR439" s="518">
        <f t="shared" si="3186"/>
        <v>0</v>
      </c>
      <c r="KS439" s="518">
        <f t="shared" si="3187"/>
        <v>0</v>
      </c>
      <c r="KT439" s="638"/>
      <c r="KU439" s="521"/>
    </row>
    <row r="440" ht="15.75" customHeight="1">
      <c r="A440" s="511">
        <v>9.0</v>
      </c>
      <c r="B440" s="512" t="s">
        <v>132</v>
      </c>
      <c r="C440" s="513" t="s">
        <v>121</v>
      </c>
      <c r="D440" s="513" t="s">
        <v>123</v>
      </c>
      <c r="E440" s="514"/>
      <c r="F440" s="514"/>
      <c r="G440" s="514">
        <f t="shared" si="3098"/>
        <v>0</v>
      </c>
      <c r="H440" s="515"/>
      <c r="I440" s="514">
        <f t="shared" si="3099"/>
        <v>0</v>
      </c>
      <c r="J440" s="516"/>
      <c r="K440" s="517"/>
      <c r="L440" s="517"/>
      <c r="M440" s="514">
        <f t="shared" si="3100"/>
        <v>0</v>
      </c>
      <c r="N440" s="515">
        <v>0.294289866351475</v>
      </c>
      <c r="O440" s="518">
        <f t="shared" si="3101"/>
        <v>0</v>
      </c>
      <c r="P440" s="518">
        <f t="shared" si="3102"/>
        <v>0</v>
      </c>
      <c r="Q440" s="638"/>
      <c r="R440" s="511">
        <v>9.0</v>
      </c>
      <c r="S440" s="512" t="s">
        <v>132</v>
      </c>
      <c r="T440" s="513" t="s">
        <v>121</v>
      </c>
      <c r="U440" s="513" t="s">
        <v>123</v>
      </c>
      <c r="V440" s="514"/>
      <c r="W440" s="514"/>
      <c r="X440" s="514">
        <f t="shared" si="3103"/>
        <v>0</v>
      </c>
      <c r="Y440" s="515"/>
      <c r="Z440" s="514">
        <f t="shared" si="3104"/>
        <v>0</v>
      </c>
      <c r="AA440" s="516"/>
      <c r="AB440" s="517"/>
      <c r="AC440" s="517"/>
      <c r="AD440" s="514">
        <f t="shared" si="3105"/>
        <v>0</v>
      </c>
      <c r="AE440" s="515">
        <v>0.294289866351475</v>
      </c>
      <c r="AF440" s="518">
        <f t="shared" si="3106"/>
        <v>0</v>
      </c>
      <c r="AG440" s="518">
        <f t="shared" si="3107"/>
        <v>0</v>
      </c>
      <c r="AH440" s="638"/>
      <c r="AI440" s="511">
        <v>9.0</v>
      </c>
      <c r="AJ440" s="512" t="s">
        <v>132</v>
      </c>
      <c r="AK440" s="513" t="s">
        <v>121</v>
      </c>
      <c r="AL440" s="513" t="s">
        <v>123</v>
      </c>
      <c r="AM440" s="514"/>
      <c r="AN440" s="514"/>
      <c r="AO440" s="514">
        <f t="shared" si="3108"/>
        <v>0</v>
      </c>
      <c r="AP440" s="515"/>
      <c r="AQ440" s="514">
        <f t="shared" si="3109"/>
        <v>0</v>
      </c>
      <c r="AR440" s="516"/>
      <c r="AS440" s="517"/>
      <c r="AT440" s="517"/>
      <c r="AU440" s="514">
        <f t="shared" si="3110"/>
        <v>0</v>
      </c>
      <c r="AV440" s="515">
        <v>0.294289866351475</v>
      </c>
      <c r="AW440" s="518">
        <f t="shared" si="3111"/>
        <v>0</v>
      </c>
      <c r="AX440" s="518">
        <f t="shared" si="3112"/>
        <v>0</v>
      </c>
      <c r="AY440" s="638"/>
      <c r="AZ440" s="511">
        <v>9.0</v>
      </c>
      <c r="BA440" s="512" t="s">
        <v>132</v>
      </c>
      <c r="BB440" s="513" t="s">
        <v>121</v>
      </c>
      <c r="BC440" s="513" t="s">
        <v>123</v>
      </c>
      <c r="BD440" s="514"/>
      <c r="BE440" s="514"/>
      <c r="BF440" s="514">
        <f t="shared" si="3113"/>
        <v>0</v>
      </c>
      <c r="BG440" s="515"/>
      <c r="BH440" s="514">
        <f t="shared" si="3114"/>
        <v>0</v>
      </c>
      <c r="BI440" s="516"/>
      <c r="BJ440" s="517"/>
      <c r="BK440" s="517"/>
      <c r="BL440" s="514">
        <f t="shared" si="3115"/>
        <v>0</v>
      </c>
      <c r="BM440" s="515">
        <v>0.294289866351475</v>
      </c>
      <c r="BN440" s="518">
        <f t="shared" si="3116"/>
        <v>0</v>
      </c>
      <c r="BO440" s="518">
        <f t="shared" si="3117"/>
        <v>0</v>
      </c>
      <c r="BP440" s="638"/>
      <c r="BQ440" s="511">
        <v>9.0</v>
      </c>
      <c r="BR440" s="512" t="s">
        <v>132</v>
      </c>
      <c r="BS440" s="513" t="s">
        <v>121</v>
      </c>
      <c r="BT440" s="513" t="s">
        <v>123</v>
      </c>
      <c r="BU440" s="514"/>
      <c r="BV440" s="514"/>
      <c r="BW440" s="514">
        <f t="shared" si="3118"/>
        <v>0</v>
      </c>
      <c r="BX440" s="515"/>
      <c r="BY440" s="514">
        <f t="shared" si="3119"/>
        <v>0</v>
      </c>
      <c r="BZ440" s="516"/>
      <c r="CA440" s="517"/>
      <c r="CB440" s="517"/>
      <c r="CC440" s="514">
        <f t="shared" si="3120"/>
        <v>0</v>
      </c>
      <c r="CD440" s="515">
        <v>0.294289866351475</v>
      </c>
      <c r="CE440" s="518">
        <f t="shared" si="3121"/>
        <v>0</v>
      </c>
      <c r="CF440" s="518">
        <f t="shared" si="3122"/>
        <v>0</v>
      </c>
      <c r="CG440" s="638"/>
      <c r="CH440" s="511">
        <v>9.0</v>
      </c>
      <c r="CI440" s="512" t="s">
        <v>132</v>
      </c>
      <c r="CJ440" s="513" t="s">
        <v>121</v>
      </c>
      <c r="CK440" s="513" t="s">
        <v>123</v>
      </c>
      <c r="CL440" s="514"/>
      <c r="CM440" s="514"/>
      <c r="CN440" s="514">
        <f t="shared" si="3123"/>
        <v>0</v>
      </c>
      <c r="CO440" s="515"/>
      <c r="CP440" s="514">
        <f t="shared" si="3124"/>
        <v>0</v>
      </c>
      <c r="CQ440" s="516"/>
      <c r="CR440" s="517"/>
      <c r="CS440" s="517"/>
      <c r="CT440" s="514">
        <f t="shared" si="3125"/>
        <v>0</v>
      </c>
      <c r="CU440" s="515">
        <v>0.294289866351475</v>
      </c>
      <c r="CV440" s="518">
        <f t="shared" si="3126"/>
        <v>0</v>
      </c>
      <c r="CW440" s="518">
        <f t="shared" si="3127"/>
        <v>0</v>
      </c>
      <c r="CX440" s="638"/>
      <c r="CY440" s="511">
        <v>9.0</v>
      </c>
      <c r="CZ440" s="512" t="s">
        <v>132</v>
      </c>
      <c r="DA440" s="513" t="s">
        <v>121</v>
      </c>
      <c r="DB440" s="513" t="s">
        <v>123</v>
      </c>
      <c r="DC440" s="514"/>
      <c r="DD440" s="514"/>
      <c r="DE440" s="514">
        <f t="shared" si="3128"/>
        <v>0</v>
      </c>
      <c r="DF440" s="515"/>
      <c r="DG440" s="514">
        <f t="shared" si="3129"/>
        <v>0</v>
      </c>
      <c r="DH440" s="516"/>
      <c r="DI440" s="517"/>
      <c r="DJ440" s="517"/>
      <c r="DK440" s="514">
        <f t="shared" si="3130"/>
        <v>0</v>
      </c>
      <c r="DL440" s="515">
        <v>0.294289866351475</v>
      </c>
      <c r="DM440" s="518">
        <f t="shared" si="3131"/>
        <v>0</v>
      </c>
      <c r="DN440" s="518">
        <f t="shared" si="3132"/>
        <v>0</v>
      </c>
      <c r="DO440" s="638"/>
      <c r="DP440" s="511">
        <v>9.0</v>
      </c>
      <c r="DQ440" s="512" t="s">
        <v>132</v>
      </c>
      <c r="DR440" s="513" t="s">
        <v>121</v>
      </c>
      <c r="DS440" s="513" t="s">
        <v>123</v>
      </c>
      <c r="DT440" s="514"/>
      <c r="DU440" s="514"/>
      <c r="DV440" s="514">
        <f t="shared" si="3133"/>
        <v>0</v>
      </c>
      <c r="DW440" s="515"/>
      <c r="DX440" s="514">
        <f t="shared" si="3134"/>
        <v>0</v>
      </c>
      <c r="DY440" s="516"/>
      <c r="DZ440" s="517"/>
      <c r="EA440" s="517"/>
      <c r="EB440" s="514">
        <f t="shared" si="3135"/>
        <v>0</v>
      </c>
      <c r="EC440" s="515">
        <v>0.294289866351475</v>
      </c>
      <c r="ED440" s="518">
        <f t="shared" si="3136"/>
        <v>0</v>
      </c>
      <c r="EE440" s="518">
        <f t="shared" si="3137"/>
        <v>0</v>
      </c>
      <c r="EF440" s="638"/>
      <c r="EG440" s="511">
        <v>9.0</v>
      </c>
      <c r="EH440" s="512" t="s">
        <v>132</v>
      </c>
      <c r="EI440" s="513" t="s">
        <v>121</v>
      </c>
      <c r="EJ440" s="513" t="s">
        <v>123</v>
      </c>
      <c r="EK440" s="514"/>
      <c r="EL440" s="514"/>
      <c r="EM440" s="514">
        <f t="shared" si="3138"/>
        <v>0</v>
      </c>
      <c r="EN440" s="515"/>
      <c r="EO440" s="514">
        <f t="shared" si="3139"/>
        <v>0</v>
      </c>
      <c r="EP440" s="516"/>
      <c r="EQ440" s="517"/>
      <c r="ER440" s="517"/>
      <c r="ES440" s="514">
        <f t="shared" si="3140"/>
        <v>0</v>
      </c>
      <c r="ET440" s="515">
        <v>0.294289866351475</v>
      </c>
      <c r="EU440" s="518">
        <f t="shared" si="3141"/>
        <v>0</v>
      </c>
      <c r="EV440" s="518">
        <f t="shared" si="3142"/>
        <v>0</v>
      </c>
      <c r="EW440" s="638"/>
      <c r="EX440" s="511">
        <v>9.0</v>
      </c>
      <c r="EY440" s="512" t="s">
        <v>132</v>
      </c>
      <c r="EZ440" s="513" t="s">
        <v>121</v>
      </c>
      <c r="FA440" s="513" t="s">
        <v>123</v>
      </c>
      <c r="FB440" s="514"/>
      <c r="FC440" s="514"/>
      <c r="FD440" s="514">
        <f t="shared" si="3143"/>
        <v>0</v>
      </c>
      <c r="FE440" s="515"/>
      <c r="FF440" s="514">
        <f t="shared" si="3144"/>
        <v>0</v>
      </c>
      <c r="FG440" s="516"/>
      <c r="FH440" s="517"/>
      <c r="FI440" s="517"/>
      <c r="FJ440" s="514">
        <f t="shared" si="3145"/>
        <v>0</v>
      </c>
      <c r="FK440" s="515">
        <v>0.294289866351475</v>
      </c>
      <c r="FL440" s="518">
        <f t="shared" si="3146"/>
        <v>0</v>
      </c>
      <c r="FM440" s="518">
        <f t="shared" si="3147"/>
        <v>0</v>
      </c>
      <c r="FN440" s="638"/>
      <c r="FO440" s="511">
        <v>9.0</v>
      </c>
      <c r="FP440" s="512" t="s">
        <v>132</v>
      </c>
      <c r="FQ440" s="513" t="s">
        <v>121</v>
      </c>
      <c r="FR440" s="513" t="s">
        <v>123</v>
      </c>
      <c r="FS440" s="514"/>
      <c r="FT440" s="514"/>
      <c r="FU440" s="514">
        <f t="shared" si="3148"/>
        <v>0</v>
      </c>
      <c r="FV440" s="515"/>
      <c r="FW440" s="514">
        <f t="shared" si="3149"/>
        <v>0</v>
      </c>
      <c r="FX440" s="516"/>
      <c r="FY440" s="517"/>
      <c r="FZ440" s="517"/>
      <c r="GA440" s="514">
        <f t="shared" si="3150"/>
        <v>0</v>
      </c>
      <c r="GB440" s="515">
        <v>0.294289866351475</v>
      </c>
      <c r="GC440" s="518">
        <f t="shared" si="3151"/>
        <v>0</v>
      </c>
      <c r="GD440" s="518">
        <f t="shared" si="3152"/>
        <v>0</v>
      </c>
      <c r="GE440" s="638"/>
      <c r="GF440" s="511">
        <v>9.0</v>
      </c>
      <c r="GG440" s="512" t="s">
        <v>132</v>
      </c>
      <c r="GH440" s="513" t="s">
        <v>121</v>
      </c>
      <c r="GI440" s="513" t="s">
        <v>123</v>
      </c>
      <c r="GJ440" s="514"/>
      <c r="GK440" s="514"/>
      <c r="GL440" s="514">
        <f t="shared" si="3153"/>
        <v>0</v>
      </c>
      <c r="GM440" s="515"/>
      <c r="GN440" s="514">
        <f t="shared" si="3154"/>
        <v>0</v>
      </c>
      <c r="GO440" s="516"/>
      <c r="GP440" s="517"/>
      <c r="GQ440" s="517"/>
      <c r="GR440" s="514">
        <f t="shared" si="3155"/>
        <v>0</v>
      </c>
      <c r="GS440" s="515">
        <v>0.294289866351475</v>
      </c>
      <c r="GT440" s="518">
        <f t="shared" si="3156"/>
        <v>0</v>
      </c>
      <c r="GU440" s="518">
        <f t="shared" si="3157"/>
        <v>0</v>
      </c>
      <c r="GV440" s="638"/>
      <c r="GW440" s="511">
        <v>9.0</v>
      </c>
      <c r="GX440" s="512" t="s">
        <v>132</v>
      </c>
      <c r="GY440" s="513" t="s">
        <v>121</v>
      </c>
      <c r="GZ440" s="513" t="s">
        <v>123</v>
      </c>
      <c r="HA440" s="514"/>
      <c r="HB440" s="514"/>
      <c r="HC440" s="514">
        <f t="shared" si="3158"/>
        <v>0</v>
      </c>
      <c r="HD440" s="515"/>
      <c r="HE440" s="514">
        <f t="shared" si="3159"/>
        <v>0</v>
      </c>
      <c r="HF440" s="516"/>
      <c r="HG440" s="517"/>
      <c r="HH440" s="517"/>
      <c r="HI440" s="514">
        <f t="shared" si="3160"/>
        <v>0</v>
      </c>
      <c r="HJ440" s="515">
        <v>0.294289866351475</v>
      </c>
      <c r="HK440" s="518">
        <f t="shared" si="3161"/>
        <v>0</v>
      </c>
      <c r="HL440" s="518">
        <f t="shared" si="3162"/>
        <v>0</v>
      </c>
      <c r="HM440" s="638"/>
      <c r="HN440" s="511">
        <v>9.0</v>
      </c>
      <c r="HO440" s="512" t="s">
        <v>132</v>
      </c>
      <c r="HP440" s="513" t="s">
        <v>121</v>
      </c>
      <c r="HQ440" s="513" t="s">
        <v>123</v>
      </c>
      <c r="HR440" s="514"/>
      <c r="HS440" s="514"/>
      <c r="HT440" s="514">
        <f t="shared" si="3163"/>
        <v>0</v>
      </c>
      <c r="HU440" s="515"/>
      <c r="HV440" s="514">
        <f t="shared" si="3164"/>
        <v>0</v>
      </c>
      <c r="HW440" s="516"/>
      <c r="HX440" s="517"/>
      <c r="HY440" s="517"/>
      <c r="HZ440" s="514">
        <f t="shared" si="3165"/>
        <v>0</v>
      </c>
      <c r="IA440" s="515">
        <v>0.294289866351475</v>
      </c>
      <c r="IB440" s="518">
        <f t="shared" si="3166"/>
        <v>0</v>
      </c>
      <c r="IC440" s="518">
        <f t="shared" si="3167"/>
        <v>0</v>
      </c>
      <c r="ID440" s="638"/>
      <c r="IE440" s="511">
        <v>9.0</v>
      </c>
      <c r="IF440" s="512" t="s">
        <v>132</v>
      </c>
      <c r="IG440" s="513" t="s">
        <v>121</v>
      </c>
      <c r="IH440" s="513" t="s">
        <v>123</v>
      </c>
      <c r="II440" s="514"/>
      <c r="IJ440" s="514"/>
      <c r="IK440" s="514">
        <f t="shared" si="3168"/>
        <v>0</v>
      </c>
      <c r="IL440" s="515"/>
      <c r="IM440" s="514">
        <f t="shared" si="3169"/>
        <v>0</v>
      </c>
      <c r="IN440" s="516"/>
      <c r="IO440" s="517"/>
      <c r="IP440" s="517"/>
      <c r="IQ440" s="514">
        <f t="shared" si="3170"/>
        <v>0</v>
      </c>
      <c r="IR440" s="515">
        <v>0.294289866351475</v>
      </c>
      <c r="IS440" s="518">
        <f t="shared" si="3171"/>
        <v>0</v>
      </c>
      <c r="IT440" s="518">
        <f t="shared" si="3172"/>
        <v>0</v>
      </c>
      <c r="IU440" s="638"/>
      <c r="IV440" s="511">
        <v>9.0</v>
      </c>
      <c r="IW440" s="512" t="s">
        <v>132</v>
      </c>
      <c r="IX440" s="513" t="s">
        <v>121</v>
      </c>
      <c r="IY440" s="513" t="s">
        <v>123</v>
      </c>
      <c r="IZ440" s="514"/>
      <c r="JA440" s="514"/>
      <c r="JB440" s="514">
        <f t="shared" si="3173"/>
        <v>0</v>
      </c>
      <c r="JC440" s="515"/>
      <c r="JD440" s="514">
        <f t="shared" si="3174"/>
        <v>0</v>
      </c>
      <c r="JE440" s="516"/>
      <c r="JF440" s="517"/>
      <c r="JG440" s="517"/>
      <c r="JH440" s="514">
        <f t="shared" si="3175"/>
        <v>0</v>
      </c>
      <c r="JI440" s="515">
        <v>0.294289866351475</v>
      </c>
      <c r="JJ440" s="518">
        <f t="shared" si="3176"/>
        <v>0</v>
      </c>
      <c r="JK440" s="518">
        <f t="shared" si="3177"/>
        <v>0</v>
      </c>
      <c r="JL440" s="638"/>
      <c r="JM440" s="511">
        <v>9.0</v>
      </c>
      <c r="JN440" s="512" t="s">
        <v>132</v>
      </c>
      <c r="JO440" s="513" t="s">
        <v>121</v>
      </c>
      <c r="JP440" s="513" t="s">
        <v>123</v>
      </c>
      <c r="JQ440" s="514"/>
      <c r="JR440" s="514"/>
      <c r="JS440" s="514">
        <f t="shared" si="3178"/>
        <v>0</v>
      </c>
      <c r="JT440" s="515"/>
      <c r="JU440" s="514">
        <f t="shared" si="3179"/>
        <v>0</v>
      </c>
      <c r="JV440" s="516"/>
      <c r="JW440" s="517"/>
      <c r="JX440" s="517"/>
      <c r="JY440" s="514">
        <f t="shared" si="3180"/>
        <v>0</v>
      </c>
      <c r="JZ440" s="515">
        <v>0.294289866351475</v>
      </c>
      <c r="KA440" s="518">
        <f t="shared" si="3181"/>
        <v>0</v>
      </c>
      <c r="KB440" s="518">
        <f t="shared" si="3182"/>
        <v>0</v>
      </c>
      <c r="KC440" s="638"/>
      <c r="KD440" s="511">
        <v>9.0</v>
      </c>
      <c r="KE440" s="512" t="s">
        <v>132</v>
      </c>
      <c r="KF440" s="513" t="s">
        <v>121</v>
      </c>
      <c r="KG440" s="513" t="s">
        <v>123</v>
      </c>
      <c r="KH440" s="514"/>
      <c r="KI440" s="514"/>
      <c r="KJ440" s="514">
        <f t="shared" si="3183"/>
        <v>0</v>
      </c>
      <c r="KK440" s="515"/>
      <c r="KL440" s="514">
        <f t="shared" si="3184"/>
        <v>0</v>
      </c>
      <c r="KM440" s="516"/>
      <c r="KN440" s="517"/>
      <c r="KO440" s="517"/>
      <c r="KP440" s="514">
        <f t="shared" si="3185"/>
        <v>0</v>
      </c>
      <c r="KQ440" s="515">
        <v>0.294289866351475</v>
      </c>
      <c r="KR440" s="518">
        <f t="shared" si="3186"/>
        <v>0</v>
      </c>
      <c r="KS440" s="518">
        <f t="shared" si="3187"/>
        <v>0</v>
      </c>
      <c r="KT440" s="638"/>
      <c r="KU440" s="521"/>
    </row>
    <row r="441" ht="15.75" customHeight="1">
      <c r="A441" s="511">
        <v>10.0</v>
      </c>
      <c r="B441" s="512" t="s">
        <v>132</v>
      </c>
      <c r="C441" s="513" t="s">
        <v>121</v>
      </c>
      <c r="D441" s="513" t="s">
        <v>123</v>
      </c>
      <c r="E441" s="514"/>
      <c r="F441" s="513"/>
      <c r="G441" s="514">
        <f t="shared" si="3098"/>
        <v>0</v>
      </c>
      <c r="H441" s="515"/>
      <c r="I441" s="514">
        <f t="shared" si="3099"/>
        <v>0</v>
      </c>
      <c r="J441" s="516"/>
      <c r="K441" s="517"/>
      <c r="L441" s="517"/>
      <c r="M441" s="514">
        <f t="shared" si="3100"/>
        <v>0</v>
      </c>
      <c r="N441" s="515">
        <v>0.294289866351475</v>
      </c>
      <c r="O441" s="518">
        <f t="shared" si="3101"/>
        <v>0</v>
      </c>
      <c r="P441" s="518">
        <f t="shared" si="3102"/>
        <v>0</v>
      </c>
      <c r="Q441" s="638"/>
      <c r="R441" s="511">
        <v>10.0</v>
      </c>
      <c r="S441" s="512" t="s">
        <v>132</v>
      </c>
      <c r="T441" s="513" t="s">
        <v>121</v>
      </c>
      <c r="U441" s="513" t="s">
        <v>123</v>
      </c>
      <c r="V441" s="514"/>
      <c r="W441" s="513"/>
      <c r="X441" s="514">
        <f t="shared" si="3103"/>
        <v>0</v>
      </c>
      <c r="Y441" s="515"/>
      <c r="Z441" s="514">
        <f t="shared" si="3104"/>
        <v>0</v>
      </c>
      <c r="AA441" s="516"/>
      <c r="AB441" s="517"/>
      <c r="AC441" s="517"/>
      <c r="AD441" s="514">
        <f t="shared" si="3105"/>
        <v>0</v>
      </c>
      <c r="AE441" s="515">
        <v>0.294289866351475</v>
      </c>
      <c r="AF441" s="518">
        <f t="shared" si="3106"/>
        <v>0</v>
      </c>
      <c r="AG441" s="518">
        <f t="shared" si="3107"/>
        <v>0</v>
      </c>
      <c r="AH441" s="638"/>
      <c r="AI441" s="511">
        <v>10.0</v>
      </c>
      <c r="AJ441" s="512" t="s">
        <v>132</v>
      </c>
      <c r="AK441" s="513" t="s">
        <v>121</v>
      </c>
      <c r="AL441" s="513" t="s">
        <v>123</v>
      </c>
      <c r="AM441" s="514"/>
      <c r="AN441" s="513"/>
      <c r="AO441" s="514">
        <f t="shared" si="3108"/>
        <v>0</v>
      </c>
      <c r="AP441" s="515"/>
      <c r="AQ441" s="514">
        <f t="shared" si="3109"/>
        <v>0</v>
      </c>
      <c r="AR441" s="516"/>
      <c r="AS441" s="517"/>
      <c r="AT441" s="517"/>
      <c r="AU441" s="514">
        <f t="shared" si="3110"/>
        <v>0</v>
      </c>
      <c r="AV441" s="515">
        <v>0.294289866351475</v>
      </c>
      <c r="AW441" s="518">
        <f t="shared" si="3111"/>
        <v>0</v>
      </c>
      <c r="AX441" s="518">
        <f t="shared" si="3112"/>
        <v>0</v>
      </c>
      <c r="AY441" s="638"/>
      <c r="AZ441" s="511">
        <v>10.0</v>
      </c>
      <c r="BA441" s="512" t="s">
        <v>132</v>
      </c>
      <c r="BB441" s="513" t="s">
        <v>121</v>
      </c>
      <c r="BC441" s="513" t="s">
        <v>123</v>
      </c>
      <c r="BD441" s="514"/>
      <c r="BE441" s="513"/>
      <c r="BF441" s="514">
        <f t="shared" si="3113"/>
        <v>0</v>
      </c>
      <c r="BG441" s="515"/>
      <c r="BH441" s="514">
        <f t="shared" si="3114"/>
        <v>0</v>
      </c>
      <c r="BI441" s="516"/>
      <c r="BJ441" s="517"/>
      <c r="BK441" s="517"/>
      <c r="BL441" s="514">
        <f t="shared" si="3115"/>
        <v>0</v>
      </c>
      <c r="BM441" s="515">
        <v>0.294289866351475</v>
      </c>
      <c r="BN441" s="518">
        <f t="shared" si="3116"/>
        <v>0</v>
      </c>
      <c r="BO441" s="518">
        <f t="shared" si="3117"/>
        <v>0</v>
      </c>
      <c r="BP441" s="638"/>
      <c r="BQ441" s="511">
        <v>10.0</v>
      </c>
      <c r="BR441" s="512" t="s">
        <v>132</v>
      </c>
      <c r="BS441" s="513" t="s">
        <v>121</v>
      </c>
      <c r="BT441" s="513" t="s">
        <v>123</v>
      </c>
      <c r="BU441" s="514"/>
      <c r="BV441" s="513"/>
      <c r="BW441" s="514">
        <f t="shared" si="3118"/>
        <v>0</v>
      </c>
      <c r="BX441" s="515"/>
      <c r="BY441" s="514">
        <f t="shared" si="3119"/>
        <v>0</v>
      </c>
      <c r="BZ441" s="516"/>
      <c r="CA441" s="517"/>
      <c r="CB441" s="517"/>
      <c r="CC441" s="514">
        <f t="shared" si="3120"/>
        <v>0</v>
      </c>
      <c r="CD441" s="515">
        <v>0.294289866351475</v>
      </c>
      <c r="CE441" s="518">
        <f t="shared" si="3121"/>
        <v>0</v>
      </c>
      <c r="CF441" s="518">
        <f t="shared" si="3122"/>
        <v>0</v>
      </c>
      <c r="CG441" s="638"/>
      <c r="CH441" s="511">
        <v>10.0</v>
      </c>
      <c r="CI441" s="512" t="s">
        <v>132</v>
      </c>
      <c r="CJ441" s="513" t="s">
        <v>121</v>
      </c>
      <c r="CK441" s="513" t="s">
        <v>123</v>
      </c>
      <c r="CL441" s="514"/>
      <c r="CM441" s="513"/>
      <c r="CN441" s="514">
        <f t="shared" si="3123"/>
        <v>0</v>
      </c>
      <c r="CO441" s="515"/>
      <c r="CP441" s="514">
        <f t="shared" si="3124"/>
        <v>0</v>
      </c>
      <c r="CQ441" s="516"/>
      <c r="CR441" s="517"/>
      <c r="CS441" s="517"/>
      <c r="CT441" s="514">
        <f t="shared" si="3125"/>
        <v>0</v>
      </c>
      <c r="CU441" s="515">
        <v>0.294289866351475</v>
      </c>
      <c r="CV441" s="518">
        <f t="shared" si="3126"/>
        <v>0</v>
      </c>
      <c r="CW441" s="518">
        <f t="shared" si="3127"/>
        <v>0</v>
      </c>
      <c r="CX441" s="638"/>
      <c r="CY441" s="511">
        <v>10.0</v>
      </c>
      <c r="CZ441" s="512" t="s">
        <v>132</v>
      </c>
      <c r="DA441" s="513" t="s">
        <v>121</v>
      </c>
      <c r="DB441" s="513" t="s">
        <v>123</v>
      </c>
      <c r="DC441" s="514"/>
      <c r="DD441" s="513"/>
      <c r="DE441" s="514">
        <f t="shared" si="3128"/>
        <v>0</v>
      </c>
      <c r="DF441" s="515"/>
      <c r="DG441" s="514">
        <f t="shared" si="3129"/>
        <v>0</v>
      </c>
      <c r="DH441" s="516"/>
      <c r="DI441" s="517"/>
      <c r="DJ441" s="517"/>
      <c r="DK441" s="514">
        <f t="shared" si="3130"/>
        <v>0</v>
      </c>
      <c r="DL441" s="515">
        <v>0.294289866351475</v>
      </c>
      <c r="DM441" s="518">
        <f t="shared" si="3131"/>
        <v>0</v>
      </c>
      <c r="DN441" s="518">
        <f t="shared" si="3132"/>
        <v>0</v>
      </c>
      <c r="DO441" s="638"/>
      <c r="DP441" s="511">
        <v>10.0</v>
      </c>
      <c r="DQ441" s="512" t="s">
        <v>132</v>
      </c>
      <c r="DR441" s="513" t="s">
        <v>121</v>
      </c>
      <c r="DS441" s="513" t="s">
        <v>123</v>
      </c>
      <c r="DT441" s="514"/>
      <c r="DU441" s="513"/>
      <c r="DV441" s="514">
        <f t="shared" si="3133"/>
        <v>0</v>
      </c>
      <c r="DW441" s="515"/>
      <c r="DX441" s="514">
        <f t="shared" si="3134"/>
        <v>0</v>
      </c>
      <c r="DY441" s="516"/>
      <c r="DZ441" s="517"/>
      <c r="EA441" s="517"/>
      <c r="EB441" s="514">
        <f t="shared" si="3135"/>
        <v>0</v>
      </c>
      <c r="EC441" s="515">
        <v>0.294289866351475</v>
      </c>
      <c r="ED441" s="518">
        <f t="shared" si="3136"/>
        <v>0</v>
      </c>
      <c r="EE441" s="518">
        <f t="shared" si="3137"/>
        <v>0</v>
      </c>
      <c r="EF441" s="638"/>
      <c r="EG441" s="511">
        <v>10.0</v>
      </c>
      <c r="EH441" s="512" t="s">
        <v>132</v>
      </c>
      <c r="EI441" s="513" t="s">
        <v>121</v>
      </c>
      <c r="EJ441" s="513" t="s">
        <v>123</v>
      </c>
      <c r="EK441" s="514"/>
      <c r="EL441" s="513"/>
      <c r="EM441" s="514">
        <f t="shared" si="3138"/>
        <v>0</v>
      </c>
      <c r="EN441" s="515"/>
      <c r="EO441" s="514">
        <f t="shared" si="3139"/>
        <v>0</v>
      </c>
      <c r="EP441" s="516"/>
      <c r="EQ441" s="517"/>
      <c r="ER441" s="517"/>
      <c r="ES441" s="514">
        <f t="shared" si="3140"/>
        <v>0</v>
      </c>
      <c r="ET441" s="515">
        <v>0.294289866351475</v>
      </c>
      <c r="EU441" s="518">
        <f t="shared" si="3141"/>
        <v>0</v>
      </c>
      <c r="EV441" s="518">
        <f t="shared" si="3142"/>
        <v>0</v>
      </c>
      <c r="EW441" s="638"/>
      <c r="EX441" s="511">
        <v>10.0</v>
      </c>
      <c r="EY441" s="512" t="s">
        <v>132</v>
      </c>
      <c r="EZ441" s="513" t="s">
        <v>121</v>
      </c>
      <c r="FA441" s="513" t="s">
        <v>123</v>
      </c>
      <c r="FB441" s="514"/>
      <c r="FC441" s="513"/>
      <c r="FD441" s="514">
        <f t="shared" si="3143"/>
        <v>0</v>
      </c>
      <c r="FE441" s="515"/>
      <c r="FF441" s="514">
        <f t="shared" si="3144"/>
        <v>0</v>
      </c>
      <c r="FG441" s="516"/>
      <c r="FH441" s="517"/>
      <c r="FI441" s="517"/>
      <c r="FJ441" s="514">
        <f t="shared" si="3145"/>
        <v>0</v>
      </c>
      <c r="FK441" s="515">
        <v>0.294289866351475</v>
      </c>
      <c r="FL441" s="518">
        <f t="shared" si="3146"/>
        <v>0</v>
      </c>
      <c r="FM441" s="518">
        <f t="shared" si="3147"/>
        <v>0</v>
      </c>
      <c r="FN441" s="638"/>
      <c r="FO441" s="511">
        <v>10.0</v>
      </c>
      <c r="FP441" s="512" t="s">
        <v>132</v>
      </c>
      <c r="FQ441" s="513" t="s">
        <v>121</v>
      </c>
      <c r="FR441" s="513" t="s">
        <v>123</v>
      </c>
      <c r="FS441" s="514"/>
      <c r="FT441" s="513"/>
      <c r="FU441" s="514">
        <f t="shared" si="3148"/>
        <v>0</v>
      </c>
      <c r="FV441" s="515"/>
      <c r="FW441" s="514">
        <f t="shared" si="3149"/>
        <v>0</v>
      </c>
      <c r="FX441" s="516"/>
      <c r="FY441" s="517"/>
      <c r="FZ441" s="517"/>
      <c r="GA441" s="514">
        <f t="shared" si="3150"/>
        <v>0</v>
      </c>
      <c r="GB441" s="515">
        <v>0.294289866351475</v>
      </c>
      <c r="GC441" s="518">
        <f t="shared" si="3151"/>
        <v>0</v>
      </c>
      <c r="GD441" s="518">
        <f t="shared" si="3152"/>
        <v>0</v>
      </c>
      <c r="GE441" s="638"/>
      <c r="GF441" s="511">
        <v>10.0</v>
      </c>
      <c r="GG441" s="512" t="s">
        <v>132</v>
      </c>
      <c r="GH441" s="513" t="s">
        <v>121</v>
      </c>
      <c r="GI441" s="513" t="s">
        <v>123</v>
      </c>
      <c r="GJ441" s="514"/>
      <c r="GK441" s="513"/>
      <c r="GL441" s="514">
        <f t="shared" si="3153"/>
        <v>0</v>
      </c>
      <c r="GM441" s="515"/>
      <c r="GN441" s="514">
        <f t="shared" si="3154"/>
        <v>0</v>
      </c>
      <c r="GO441" s="516"/>
      <c r="GP441" s="517"/>
      <c r="GQ441" s="517"/>
      <c r="GR441" s="514">
        <f t="shared" si="3155"/>
        <v>0</v>
      </c>
      <c r="GS441" s="515">
        <v>0.294289866351475</v>
      </c>
      <c r="GT441" s="518">
        <f t="shared" si="3156"/>
        <v>0</v>
      </c>
      <c r="GU441" s="518">
        <f t="shared" si="3157"/>
        <v>0</v>
      </c>
      <c r="GV441" s="638"/>
      <c r="GW441" s="511">
        <v>10.0</v>
      </c>
      <c r="GX441" s="512" t="s">
        <v>132</v>
      </c>
      <c r="GY441" s="513" t="s">
        <v>121</v>
      </c>
      <c r="GZ441" s="513" t="s">
        <v>123</v>
      </c>
      <c r="HA441" s="514"/>
      <c r="HB441" s="513"/>
      <c r="HC441" s="514">
        <f t="shared" si="3158"/>
        <v>0</v>
      </c>
      <c r="HD441" s="515"/>
      <c r="HE441" s="514">
        <f t="shared" si="3159"/>
        <v>0</v>
      </c>
      <c r="HF441" s="516"/>
      <c r="HG441" s="517"/>
      <c r="HH441" s="517"/>
      <c r="HI441" s="514">
        <f t="shared" si="3160"/>
        <v>0</v>
      </c>
      <c r="HJ441" s="515">
        <v>0.294289866351475</v>
      </c>
      <c r="HK441" s="518">
        <f t="shared" si="3161"/>
        <v>0</v>
      </c>
      <c r="HL441" s="518">
        <f t="shared" si="3162"/>
        <v>0</v>
      </c>
      <c r="HM441" s="638"/>
      <c r="HN441" s="511">
        <v>10.0</v>
      </c>
      <c r="HO441" s="512" t="s">
        <v>132</v>
      </c>
      <c r="HP441" s="513" t="s">
        <v>121</v>
      </c>
      <c r="HQ441" s="513" t="s">
        <v>123</v>
      </c>
      <c r="HR441" s="514"/>
      <c r="HS441" s="513"/>
      <c r="HT441" s="514">
        <f t="shared" si="3163"/>
        <v>0</v>
      </c>
      <c r="HU441" s="515"/>
      <c r="HV441" s="514">
        <f t="shared" si="3164"/>
        <v>0</v>
      </c>
      <c r="HW441" s="516"/>
      <c r="HX441" s="517"/>
      <c r="HY441" s="517"/>
      <c r="HZ441" s="514">
        <f t="shared" si="3165"/>
        <v>0</v>
      </c>
      <c r="IA441" s="515">
        <v>0.294289866351475</v>
      </c>
      <c r="IB441" s="518">
        <f t="shared" si="3166"/>
        <v>0</v>
      </c>
      <c r="IC441" s="518">
        <f t="shared" si="3167"/>
        <v>0</v>
      </c>
      <c r="ID441" s="638"/>
      <c r="IE441" s="511">
        <v>10.0</v>
      </c>
      <c r="IF441" s="512" t="s">
        <v>132</v>
      </c>
      <c r="IG441" s="513" t="s">
        <v>121</v>
      </c>
      <c r="IH441" s="513" t="s">
        <v>123</v>
      </c>
      <c r="II441" s="514"/>
      <c r="IJ441" s="513"/>
      <c r="IK441" s="514">
        <f t="shared" si="3168"/>
        <v>0</v>
      </c>
      <c r="IL441" s="515"/>
      <c r="IM441" s="514">
        <f t="shared" si="3169"/>
        <v>0</v>
      </c>
      <c r="IN441" s="516"/>
      <c r="IO441" s="517"/>
      <c r="IP441" s="517"/>
      <c r="IQ441" s="514">
        <f t="shared" si="3170"/>
        <v>0</v>
      </c>
      <c r="IR441" s="515">
        <v>0.294289866351475</v>
      </c>
      <c r="IS441" s="518">
        <f t="shared" si="3171"/>
        <v>0</v>
      </c>
      <c r="IT441" s="518">
        <f t="shared" si="3172"/>
        <v>0</v>
      </c>
      <c r="IU441" s="638"/>
      <c r="IV441" s="511">
        <v>10.0</v>
      </c>
      <c r="IW441" s="512" t="s">
        <v>132</v>
      </c>
      <c r="IX441" s="513" t="s">
        <v>121</v>
      </c>
      <c r="IY441" s="513" t="s">
        <v>123</v>
      </c>
      <c r="IZ441" s="514"/>
      <c r="JA441" s="513"/>
      <c r="JB441" s="514">
        <f t="shared" si="3173"/>
        <v>0</v>
      </c>
      <c r="JC441" s="515"/>
      <c r="JD441" s="514">
        <f t="shared" si="3174"/>
        <v>0</v>
      </c>
      <c r="JE441" s="516"/>
      <c r="JF441" s="517"/>
      <c r="JG441" s="517"/>
      <c r="JH441" s="514">
        <f t="shared" si="3175"/>
        <v>0</v>
      </c>
      <c r="JI441" s="515">
        <v>0.294289866351475</v>
      </c>
      <c r="JJ441" s="518">
        <f t="shared" si="3176"/>
        <v>0</v>
      </c>
      <c r="JK441" s="518">
        <f t="shared" si="3177"/>
        <v>0</v>
      </c>
      <c r="JL441" s="638"/>
      <c r="JM441" s="511">
        <v>10.0</v>
      </c>
      <c r="JN441" s="512" t="s">
        <v>132</v>
      </c>
      <c r="JO441" s="513" t="s">
        <v>121</v>
      </c>
      <c r="JP441" s="513" t="s">
        <v>123</v>
      </c>
      <c r="JQ441" s="514"/>
      <c r="JR441" s="513"/>
      <c r="JS441" s="514">
        <f t="shared" si="3178"/>
        <v>0</v>
      </c>
      <c r="JT441" s="515"/>
      <c r="JU441" s="514">
        <f t="shared" si="3179"/>
        <v>0</v>
      </c>
      <c r="JV441" s="516"/>
      <c r="JW441" s="517"/>
      <c r="JX441" s="517"/>
      <c r="JY441" s="514">
        <f t="shared" si="3180"/>
        <v>0</v>
      </c>
      <c r="JZ441" s="515">
        <v>0.294289866351475</v>
      </c>
      <c r="KA441" s="518">
        <f t="shared" si="3181"/>
        <v>0</v>
      </c>
      <c r="KB441" s="518">
        <f t="shared" si="3182"/>
        <v>0</v>
      </c>
      <c r="KC441" s="638"/>
      <c r="KD441" s="511">
        <v>10.0</v>
      </c>
      <c r="KE441" s="512" t="s">
        <v>132</v>
      </c>
      <c r="KF441" s="513" t="s">
        <v>121</v>
      </c>
      <c r="KG441" s="513" t="s">
        <v>123</v>
      </c>
      <c r="KH441" s="514"/>
      <c r="KI441" s="513"/>
      <c r="KJ441" s="514">
        <f t="shared" si="3183"/>
        <v>0</v>
      </c>
      <c r="KK441" s="515"/>
      <c r="KL441" s="514">
        <f t="shared" si="3184"/>
        <v>0</v>
      </c>
      <c r="KM441" s="516"/>
      <c r="KN441" s="517"/>
      <c r="KO441" s="517"/>
      <c r="KP441" s="514">
        <f t="shared" si="3185"/>
        <v>0</v>
      </c>
      <c r="KQ441" s="515">
        <v>0.294289866351475</v>
      </c>
      <c r="KR441" s="518">
        <f t="shared" si="3186"/>
        <v>0</v>
      </c>
      <c r="KS441" s="518">
        <f t="shared" si="3187"/>
        <v>0</v>
      </c>
      <c r="KT441" s="638"/>
      <c r="KU441" s="521"/>
    </row>
    <row r="442" ht="15.75" customHeight="1">
      <c r="A442" s="511"/>
      <c r="B442" s="532" t="s">
        <v>141</v>
      </c>
      <c r="C442" s="533"/>
      <c r="D442" s="533"/>
      <c r="E442" s="533"/>
      <c r="F442" s="533"/>
      <c r="G442" s="533"/>
      <c r="H442" s="533"/>
      <c r="I442" s="533"/>
      <c r="J442" s="533"/>
      <c r="K442" s="533"/>
      <c r="L442" s="533"/>
      <c r="M442" s="533"/>
      <c r="N442" s="533"/>
      <c r="O442" s="533"/>
      <c r="P442" s="639"/>
      <c r="Q442" s="638"/>
      <c r="R442" s="511"/>
      <c r="S442" s="532" t="s">
        <v>141</v>
      </c>
      <c r="T442" s="533"/>
      <c r="U442" s="533"/>
      <c r="V442" s="533"/>
      <c r="W442" s="533"/>
      <c r="X442" s="533"/>
      <c r="Y442" s="533"/>
      <c r="Z442" s="533"/>
      <c r="AA442" s="533"/>
      <c r="AB442" s="533"/>
      <c r="AC442" s="533"/>
      <c r="AD442" s="533"/>
      <c r="AE442" s="533"/>
      <c r="AF442" s="533"/>
      <c r="AG442" s="639"/>
      <c r="AH442" s="638"/>
      <c r="AI442" s="511"/>
      <c r="AJ442" s="532" t="s">
        <v>141</v>
      </c>
      <c r="AK442" s="533"/>
      <c r="AL442" s="533"/>
      <c r="AM442" s="533"/>
      <c r="AN442" s="533"/>
      <c r="AO442" s="533"/>
      <c r="AP442" s="533"/>
      <c r="AQ442" s="533"/>
      <c r="AR442" s="533"/>
      <c r="AS442" s="533"/>
      <c r="AT442" s="533"/>
      <c r="AU442" s="533"/>
      <c r="AV442" s="533"/>
      <c r="AW442" s="533"/>
      <c r="AX442" s="639"/>
      <c r="AY442" s="638"/>
      <c r="AZ442" s="511"/>
      <c r="BA442" s="532" t="s">
        <v>141</v>
      </c>
      <c r="BB442" s="533"/>
      <c r="BC442" s="533"/>
      <c r="BD442" s="533"/>
      <c r="BE442" s="533"/>
      <c r="BF442" s="533"/>
      <c r="BG442" s="533"/>
      <c r="BH442" s="533"/>
      <c r="BI442" s="533"/>
      <c r="BJ442" s="533"/>
      <c r="BK442" s="533"/>
      <c r="BL442" s="533"/>
      <c r="BM442" s="533"/>
      <c r="BN442" s="533"/>
      <c r="BO442" s="639"/>
      <c r="BP442" s="638"/>
      <c r="BQ442" s="511"/>
      <c r="BR442" s="532" t="s">
        <v>141</v>
      </c>
      <c r="BS442" s="533"/>
      <c r="BT442" s="533"/>
      <c r="BU442" s="533"/>
      <c r="BV442" s="533"/>
      <c r="BW442" s="533"/>
      <c r="BX442" s="533"/>
      <c r="BY442" s="533"/>
      <c r="BZ442" s="533"/>
      <c r="CA442" s="533"/>
      <c r="CB442" s="533"/>
      <c r="CC442" s="533"/>
      <c r="CD442" s="533"/>
      <c r="CE442" s="533"/>
      <c r="CF442" s="639"/>
      <c r="CG442" s="638"/>
      <c r="CH442" s="511"/>
      <c r="CI442" s="532" t="s">
        <v>141</v>
      </c>
      <c r="CJ442" s="533"/>
      <c r="CK442" s="533"/>
      <c r="CL442" s="533"/>
      <c r="CM442" s="533"/>
      <c r="CN442" s="533"/>
      <c r="CO442" s="533"/>
      <c r="CP442" s="533"/>
      <c r="CQ442" s="533"/>
      <c r="CR442" s="533"/>
      <c r="CS442" s="533"/>
      <c r="CT442" s="533"/>
      <c r="CU442" s="533"/>
      <c r="CV442" s="533"/>
      <c r="CW442" s="639"/>
      <c r="CX442" s="638"/>
      <c r="CY442" s="511"/>
      <c r="CZ442" s="532" t="s">
        <v>141</v>
      </c>
      <c r="DA442" s="533"/>
      <c r="DB442" s="533"/>
      <c r="DC442" s="533"/>
      <c r="DD442" s="533"/>
      <c r="DE442" s="533"/>
      <c r="DF442" s="533"/>
      <c r="DG442" s="533"/>
      <c r="DH442" s="533"/>
      <c r="DI442" s="533"/>
      <c r="DJ442" s="533"/>
      <c r="DK442" s="533"/>
      <c r="DL442" s="533"/>
      <c r="DM442" s="533"/>
      <c r="DN442" s="639"/>
      <c r="DO442" s="638"/>
      <c r="DP442" s="511"/>
      <c r="DQ442" s="532" t="s">
        <v>141</v>
      </c>
      <c r="DR442" s="533"/>
      <c r="DS442" s="533"/>
      <c r="DT442" s="533"/>
      <c r="DU442" s="533"/>
      <c r="DV442" s="533"/>
      <c r="DW442" s="533"/>
      <c r="DX442" s="533"/>
      <c r="DY442" s="533"/>
      <c r="DZ442" s="533"/>
      <c r="EA442" s="533"/>
      <c r="EB442" s="533"/>
      <c r="EC442" s="533"/>
      <c r="ED442" s="533"/>
      <c r="EE442" s="639"/>
      <c r="EF442" s="638"/>
      <c r="EG442" s="511"/>
      <c r="EH442" s="532" t="s">
        <v>141</v>
      </c>
      <c r="EI442" s="533"/>
      <c r="EJ442" s="533"/>
      <c r="EK442" s="533"/>
      <c r="EL442" s="533"/>
      <c r="EM442" s="533"/>
      <c r="EN442" s="533"/>
      <c r="EO442" s="533"/>
      <c r="EP442" s="533"/>
      <c r="EQ442" s="533"/>
      <c r="ER442" s="533"/>
      <c r="ES442" s="533"/>
      <c r="ET442" s="533"/>
      <c r="EU442" s="533"/>
      <c r="EV442" s="639"/>
      <c r="EW442" s="638"/>
      <c r="EX442" s="511"/>
      <c r="EY442" s="532" t="s">
        <v>141</v>
      </c>
      <c r="EZ442" s="533"/>
      <c r="FA442" s="533"/>
      <c r="FB442" s="533"/>
      <c r="FC442" s="533"/>
      <c r="FD442" s="533"/>
      <c r="FE442" s="533"/>
      <c r="FF442" s="533"/>
      <c r="FG442" s="533"/>
      <c r="FH442" s="533"/>
      <c r="FI442" s="533"/>
      <c r="FJ442" s="533"/>
      <c r="FK442" s="533"/>
      <c r="FL442" s="533"/>
      <c r="FM442" s="639"/>
      <c r="FN442" s="638"/>
      <c r="FO442" s="511"/>
      <c r="FP442" s="532" t="s">
        <v>141</v>
      </c>
      <c r="FQ442" s="533"/>
      <c r="FR442" s="533"/>
      <c r="FS442" s="533"/>
      <c r="FT442" s="533"/>
      <c r="FU442" s="533"/>
      <c r="FV442" s="533"/>
      <c r="FW442" s="533"/>
      <c r="FX442" s="533"/>
      <c r="FY442" s="533"/>
      <c r="FZ442" s="533"/>
      <c r="GA442" s="533"/>
      <c r="GB442" s="533"/>
      <c r="GC442" s="533"/>
      <c r="GD442" s="639"/>
      <c r="GE442" s="638"/>
      <c r="GF442" s="511"/>
      <c r="GG442" s="532" t="s">
        <v>141</v>
      </c>
      <c r="GH442" s="533"/>
      <c r="GI442" s="533"/>
      <c r="GJ442" s="533"/>
      <c r="GK442" s="533"/>
      <c r="GL442" s="533"/>
      <c r="GM442" s="533"/>
      <c r="GN442" s="533"/>
      <c r="GO442" s="533"/>
      <c r="GP442" s="533"/>
      <c r="GQ442" s="533"/>
      <c r="GR442" s="533"/>
      <c r="GS442" s="533"/>
      <c r="GT442" s="533"/>
      <c r="GU442" s="639"/>
      <c r="GV442" s="638"/>
      <c r="GW442" s="511"/>
      <c r="GX442" s="532" t="s">
        <v>141</v>
      </c>
      <c r="GY442" s="533"/>
      <c r="GZ442" s="533"/>
      <c r="HA442" s="533"/>
      <c r="HB442" s="533"/>
      <c r="HC442" s="533"/>
      <c r="HD442" s="533"/>
      <c r="HE442" s="533"/>
      <c r="HF442" s="533"/>
      <c r="HG442" s="533"/>
      <c r="HH442" s="533"/>
      <c r="HI442" s="533"/>
      <c r="HJ442" s="533"/>
      <c r="HK442" s="533"/>
      <c r="HL442" s="639"/>
      <c r="HM442" s="638"/>
      <c r="HN442" s="511"/>
      <c r="HO442" s="532" t="s">
        <v>141</v>
      </c>
      <c r="HP442" s="533"/>
      <c r="HQ442" s="533"/>
      <c r="HR442" s="533"/>
      <c r="HS442" s="533"/>
      <c r="HT442" s="533"/>
      <c r="HU442" s="533"/>
      <c r="HV442" s="533"/>
      <c r="HW442" s="533"/>
      <c r="HX442" s="533"/>
      <c r="HY442" s="533"/>
      <c r="HZ442" s="533"/>
      <c r="IA442" s="533"/>
      <c r="IB442" s="533"/>
      <c r="IC442" s="639"/>
      <c r="ID442" s="638"/>
      <c r="IE442" s="511"/>
      <c r="IF442" s="532" t="s">
        <v>141</v>
      </c>
      <c r="IG442" s="533"/>
      <c r="IH442" s="533"/>
      <c r="II442" s="533"/>
      <c r="IJ442" s="533"/>
      <c r="IK442" s="533"/>
      <c r="IL442" s="533"/>
      <c r="IM442" s="533"/>
      <c r="IN442" s="533"/>
      <c r="IO442" s="533"/>
      <c r="IP442" s="533"/>
      <c r="IQ442" s="533"/>
      <c r="IR442" s="533"/>
      <c r="IS442" s="533"/>
      <c r="IT442" s="639"/>
      <c r="IU442" s="638"/>
      <c r="IV442" s="511"/>
      <c r="IW442" s="532" t="s">
        <v>141</v>
      </c>
      <c r="IX442" s="533"/>
      <c r="IY442" s="533"/>
      <c r="IZ442" s="533"/>
      <c r="JA442" s="533"/>
      <c r="JB442" s="533"/>
      <c r="JC442" s="533"/>
      <c r="JD442" s="533"/>
      <c r="JE442" s="533"/>
      <c r="JF442" s="533"/>
      <c r="JG442" s="533"/>
      <c r="JH442" s="533"/>
      <c r="JI442" s="533"/>
      <c r="JJ442" s="533"/>
      <c r="JK442" s="639"/>
      <c r="JL442" s="638"/>
      <c r="JM442" s="511"/>
      <c r="JN442" s="532" t="s">
        <v>141</v>
      </c>
      <c r="JO442" s="533"/>
      <c r="JP442" s="533"/>
      <c r="JQ442" s="533"/>
      <c r="JR442" s="533"/>
      <c r="JS442" s="533"/>
      <c r="JT442" s="533"/>
      <c r="JU442" s="533"/>
      <c r="JV442" s="533"/>
      <c r="JW442" s="533"/>
      <c r="JX442" s="533"/>
      <c r="JY442" s="533"/>
      <c r="JZ442" s="533"/>
      <c r="KA442" s="533"/>
      <c r="KB442" s="639"/>
      <c r="KC442" s="638"/>
      <c r="KD442" s="511"/>
      <c r="KE442" s="532" t="s">
        <v>141</v>
      </c>
      <c r="KF442" s="533"/>
      <c r="KG442" s="533"/>
      <c r="KH442" s="533"/>
      <c r="KI442" s="533"/>
      <c r="KJ442" s="533"/>
      <c r="KK442" s="533"/>
      <c r="KL442" s="533"/>
      <c r="KM442" s="533"/>
      <c r="KN442" s="533"/>
      <c r="KO442" s="533"/>
      <c r="KP442" s="533"/>
      <c r="KQ442" s="533"/>
      <c r="KR442" s="533"/>
      <c r="KS442" s="639"/>
      <c r="KT442" s="638"/>
      <c r="KU442" s="521"/>
    </row>
    <row r="443" ht="15.75" customHeight="1">
      <c r="A443" s="511">
        <v>1.0</v>
      </c>
      <c r="B443" s="512" t="s">
        <v>142</v>
      </c>
      <c r="C443" s="513" t="s">
        <v>121</v>
      </c>
      <c r="D443" s="513" t="s">
        <v>123</v>
      </c>
      <c r="E443" s="514"/>
      <c r="F443" s="514"/>
      <c r="G443" s="514">
        <f t="shared" ref="G443:G450" si="3188">IFERROR(E443*F443/1000000,0)</f>
        <v>0</v>
      </c>
      <c r="H443" s="515"/>
      <c r="I443" s="514">
        <f t="shared" ref="I443:I450" si="3189">IFERROR(+G443*H443,"")</f>
        <v>0</v>
      </c>
      <c r="J443" s="516"/>
      <c r="K443" s="517"/>
      <c r="L443" s="517"/>
      <c r="M443" s="514">
        <f t="shared" ref="M443:M450" si="3190">IFERROR(+(IF(G443="","0",G443))+(IF(I443="","0",I443))+(IF(L443="","0",L443)),"")</f>
        <v>0</v>
      </c>
      <c r="N443" s="515">
        <v>0.294289866351475</v>
      </c>
      <c r="O443" s="518">
        <f t="shared" ref="O443:O450" si="3191">IFERROR(+N443*(M443-L443),"")</f>
        <v>0</v>
      </c>
      <c r="P443" s="518">
        <f t="shared" ref="P443:P450" si="3192">IFERROR(+(IF(M443="","0",M443))-(IF(O443="","0",O443)),"")</f>
        <v>0</v>
      </c>
      <c r="Q443" s="638"/>
      <c r="R443" s="511">
        <v>1.0</v>
      </c>
      <c r="S443" s="512" t="s">
        <v>142</v>
      </c>
      <c r="T443" s="513" t="s">
        <v>121</v>
      </c>
      <c r="U443" s="513" t="s">
        <v>123</v>
      </c>
      <c r="V443" s="514"/>
      <c r="W443" s="514"/>
      <c r="X443" s="514">
        <f t="shared" ref="X443:X450" si="3193">IFERROR(V443*W443/1000000,0)</f>
        <v>0</v>
      </c>
      <c r="Y443" s="515"/>
      <c r="Z443" s="514">
        <f t="shared" ref="Z443:Z450" si="3194">IFERROR(+X443*Y443,"")</f>
        <v>0</v>
      </c>
      <c r="AA443" s="516"/>
      <c r="AB443" s="517"/>
      <c r="AC443" s="517"/>
      <c r="AD443" s="514">
        <f t="shared" ref="AD443:AD450" si="3195">IFERROR(+(IF(X443="","0",X443))+(IF(Z443="","0",Z443))+(IF(AC443="","0",AC443)),"")</f>
        <v>0</v>
      </c>
      <c r="AE443" s="515">
        <v>0.294289866351475</v>
      </c>
      <c r="AF443" s="518">
        <f t="shared" ref="AF443:AF450" si="3196">IFERROR(+AE443*(AD443-AC443),"")</f>
        <v>0</v>
      </c>
      <c r="AG443" s="518">
        <f t="shared" ref="AG443:AG450" si="3197">IFERROR(+(IF(AD443="","0",AD443))-(IF(AF443="","0",AF443)),"")</f>
        <v>0</v>
      </c>
      <c r="AH443" s="638"/>
      <c r="AI443" s="511">
        <v>1.0</v>
      </c>
      <c r="AJ443" s="512" t="s">
        <v>142</v>
      </c>
      <c r="AK443" s="513" t="s">
        <v>121</v>
      </c>
      <c r="AL443" s="513" t="s">
        <v>123</v>
      </c>
      <c r="AM443" s="514"/>
      <c r="AN443" s="514"/>
      <c r="AO443" s="514">
        <f t="shared" ref="AO443:AO450" si="3198">IFERROR(AM443*AN443/1000000,0)</f>
        <v>0</v>
      </c>
      <c r="AP443" s="515"/>
      <c r="AQ443" s="514">
        <f t="shared" ref="AQ443:AQ450" si="3199">IFERROR(+AO443*AP443,"")</f>
        <v>0</v>
      </c>
      <c r="AR443" s="516"/>
      <c r="AS443" s="517"/>
      <c r="AT443" s="517"/>
      <c r="AU443" s="514">
        <f t="shared" ref="AU443:AU450" si="3200">IFERROR(+(IF(AO443="","0",AO443))+(IF(AQ443="","0",AQ443))+(IF(AT443="","0",AT443)),"")</f>
        <v>0</v>
      </c>
      <c r="AV443" s="515">
        <v>0.294289866351475</v>
      </c>
      <c r="AW443" s="518">
        <f t="shared" ref="AW443:AW450" si="3201">IFERROR(+AV443*(AU443-AT443),"")</f>
        <v>0</v>
      </c>
      <c r="AX443" s="518">
        <f t="shared" ref="AX443:AX450" si="3202">IFERROR(+(IF(AU443="","0",AU443))-(IF(AW443="","0",AW443)),"")</f>
        <v>0</v>
      </c>
      <c r="AY443" s="638"/>
      <c r="AZ443" s="511">
        <v>1.0</v>
      </c>
      <c r="BA443" s="512" t="s">
        <v>142</v>
      </c>
      <c r="BB443" s="513" t="s">
        <v>121</v>
      </c>
      <c r="BC443" s="513" t="s">
        <v>123</v>
      </c>
      <c r="BD443" s="514"/>
      <c r="BE443" s="514"/>
      <c r="BF443" s="514">
        <f t="shared" ref="BF443:BF450" si="3203">IFERROR(BD443*BE443/1000000,0)</f>
        <v>0</v>
      </c>
      <c r="BG443" s="515"/>
      <c r="BH443" s="514">
        <f t="shared" ref="BH443:BH450" si="3204">IFERROR(+BF443*BG443,"")</f>
        <v>0</v>
      </c>
      <c r="BI443" s="516"/>
      <c r="BJ443" s="517"/>
      <c r="BK443" s="517"/>
      <c r="BL443" s="514">
        <f t="shared" ref="BL443:BL450" si="3205">IFERROR(+(IF(BF443="","0",BF443))+(IF(BH443="","0",BH443))+(IF(BK443="","0",BK443)),"")</f>
        <v>0</v>
      </c>
      <c r="BM443" s="515">
        <v>0.294289866351475</v>
      </c>
      <c r="BN443" s="518">
        <f t="shared" ref="BN443:BN450" si="3206">IFERROR(+BM443*(BL443-BK443),"")</f>
        <v>0</v>
      </c>
      <c r="BO443" s="518">
        <f t="shared" ref="BO443:BO450" si="3207">IFERROR(+(IF(BL443="","0",BL443))-(IF(BN443="","0",BN443)),"")</f>
        <v>0</v>
      </c>
      <c r="BP443" s="638"/>
      <c r="BQ443" s="511">
        <v>1.0</v>
      </c>
      <c r="BR443" s="512" t="s">
        <v>142</v>
      </c>
      <c r="BS443" s="513" t="s">
        <v>121</v>
      </c>
      <c r="BT443" s="513" t="s">
        <v>123</v>
      </c>
      <c r="BU443" s="514"/>
      <c r="BV443" s="514"/>
      <c r="BW443" s="514">
        <f t="shared" ref="BW443:BW450" si="3208">IFERROR(BU443*BV443/1000000,0)</f>
        <v>0</v>
      </c>
      <c r="BX443" s="515"/>
      <c r="BY443" s="514">
        <f t="shared" ref="BY443:BY450" si="3209">IFERROR(+BW443*BX443,"")</f>
        <v>0</v>
      </c>
      <c r="BZ443" s="516"/>
      <c r="CA443" s="517"/>
      <c r="CB443" s="517"/>
      <c r="CC443" s="514">
        <f t="shared" ref="CC443:CC450" si="3210">IFERROR(+(IF(BW443="","0",BW443))+(IF(BY443="","0",BY443))+(IF(CB443="","0",CB443)),"")</f>
        <v>0</v>
      </c>
      <c r="CD443" s="515">
        <v>0.294289866351475</v>
      </c>
      <c r="CE443" s="518">
        <f t="shared" ref="CE443:CE450" si="3211">IFERROR(+CD443*(CC443-CB443),"")</f>
        <v>0</v>
      </c>
      <c r="CF443" s="518">
        <f t="shared" ref="CF443:CF450" si="3212">IFERROR(+(IF(CC443="","0",CC443))-(IF(CE443="","0",CE443)),"")</f>
        <v>0</v>
      </c>
      <c r="CG443" s="638"/>
      <c r="CH443" s="511">
        <v>1.0</v>
      </c>
      <c r="CI443" s="512" t="s">
        <v>142</v>
      </c>
      <c r="CJ443" s="513" t="s">
        <v>121</v>
      </c>
      <c r="CK443" s="513" t="s">
        <v>123</v>
      </c>
      <c r="CL443" s="514"/>
      <c r="CM443" s="514"/>
      <c r="CN443" s="514">
        <f t="shared" ref="CN443:CN450" si="3213">IFERROR(CL443*CM443/1000000,0)</f>
        <v>0</v>
      </c>
      <c r="CO443" s="515"/>
      <c r="CP443" s="514">
        <f t="shared" ref="CP443:CP450" si="3214">IFERROR(+CN443*CO443,"")</f>
        <v>0</v>
      </c>
      <c r="CQ443" s="516"/>
      <c r="CR443" s="517"/>
      <c r="CS443" s="517"/>
      <c r="CT443" s="514">
        <f t="shared" ref="CT443:CT450" si="3215">IFERROR(+(IF(CN443="","0",CN443))+(IF(CP443="","0",CP443))+(IF(CS443="","0",CS443)),"")</f>
        <v>0</v>
      </c>
      <c r="CU443" s="515">
        <v>0.294289866351475</v>
      </c>
      <c r="CV443" s="518">
        <f t="shared" ref="CV443:CV450" si="3216">IFERROR(+CU443*(CT443-CS443),"")</f>
        <v>0</v>
      </c>
      <c r="CW443" s="518">
        <f t="shared" ref="CW443:CW450" si="3217">IFERROR(+(IF(CT443="","0",CT443))-(IF(CV443="","0",CV443)),"")</f>
        <v>0</v>
      </c>
      <c r="CX443" s="638"/>
      <c r="CY443" s="511">
        <v>1.0</v>
      </c>
      <c r="CZ443" s="512" t="s">
        <v>142</v>
      </c>
      <c r="DA443" s="513" t="s">
        <v>121</v>
      </c>
      <c r="DB443" s="513" t="s">
        <v>123</v>
      </c>
      <c r="DC443" s="514"/>
      <c r="DD443" s="514"/>
      <c r="DE443" s="514">
        <f t="shared" ref="DE443:DE450" si="3218">IFERROR(DC443*DD443/1000000,0)</f>
        <v>0</v>
      </c>
      <c r="DF443" s="515"/>
      <c r="DG443" s="514">
        <f t="shared" ref="DG443:DG450" si="3219">IFERROR(+DE443*DF443,"")</f>
        <v>0</v>
      </c>
      <c r="DH443" s="516"/>
      <c r="DI443" s="517"/>
      <c r="DJ443" s="517"/>
      <c r="DK443" s="514">
        <f t="shared" ref="DK443:DK450" si="3220">IFERROR(+(IF(DE443="","0",DE443))+(IF(DG443="","0",DG443))+(IF(DJ443="","0",DJ443)),"")</f>
        <v>0</v>
      </c>
      <c r="DL443" s="515">
        <v>0.294289866351475</v>
      </c>
      <c r="DM443" s="518">
        <f t="shared" ref="DM443:DM450" si="3221">IFERROR(+DL443*(DK443-DJ443),"")</f>
        <v>0</v>
      </c>
      <c r="DN443" s="518">
        <f t="shared" ref="DN443:DN450" si="3222">IFERROR(+(IF(DK443="","0",DK443))-(IF(DM443="","0",DM443)),"")</f>
        <v>0</v>
      </c>
      <c r="DO443" s="638"/>
      <c r="DP443" s="511">
        <v>1.0</v>
      </c>
      <c r="DQ443" s="512" t="s">
        <v>142</v>
      </c>
      <c r="DR443" s="513" t="s">
        <v>121</v>
      </c>
      <c r="DS443" s="513" t="s">
        <v>123</v>
      </c>
      <c r="DT443" s="514"/>
      <c r="DU443" s="514"/>
      <c r="DV443" s="514">
        <f t="shared" ref="DV443:DV450" si="3223">IFERROR(DT443*DU443/1000000,0)</f>
        <v>0</v>
      </c>
      <c r="DW443" s="515"/>
      <c r="DX443" s="514">
        <f t="shared" ref="DX443:DX450" si="3224">IFERROR(+DV443*DW443,"")</f>
        <v>0</v>
      </c>
      <c r="DY443" s="516"/>
      <c r="DZ443" s="517"/>
      <c r="EA443" s="517"/>
      <c r="EB443" s="514">
        <f t="shared" ref="EB443:EB450" si="3225">IFERROR(+(IF(DV443="","0",DV443))+(IF(DX443="","0",DX443))+(IF(EA443="","0",EA443)),"")</f>
        <v>0</v>
      </c>
      <c r="EC443" s="515">
        <v>0.294289866351475</v>
      </c>
      <c r="ED443" s="518">
        <f t="shared" ref="ED443:ED450" si="3226">IFERROR(+EC443*(EB443-EA443),"")</f>
        <v>0</v>
      </c>
      <c r="EE443" s="518">
        <f t="shared" ref="EE443:EE450" si="3227">IFERROR(+(IF(EB443="","0",EB443))-(IF(ED443="","0",ED443)),"")</f>
        <v>0</v>
      </c>
      <c r="EF443" s="638"/>
      <c r="EG443" s="511">
        <v>1.0</v>
      </c>
      <c r="EH443" s="512" t="s">
        <v>142</v>
      </c>
      <c r="EI443" s="513" t="s">
        <v>121</v>
      </c>
      <c r="EJ443" s="513" t="s">
        <v>123</v>
      </c>
      <c r="EK443" s="514"/>
      <c r="EL443" s="514"/>
      <c r="EM443" s="514">
        <f t="shared" ref="EM443:EM450" si="3228">IFERROR(EK443*EL443/1000000,0)</f>
        <v>0</v>
      </c>
      <c r="EN443" s="515"/>
      <c r="EO443" s="514">
        <f t="shared" ref="EO443:EO450" si="3229">IFERROR(+EM443*EN443,"")</f>
        <v>0</v>
      </c>
      <c r="EP443" s="516"/>
      <c r="EQ443" s="517"/>
      <c r="ER443" s="517"/>
      <c r="ES443" s="514">
        <f t="shared" ref="ES443:ES450" si="3230">IFERROR(+(IF(EM443="","0",EM443))+(IF(EO443="","0",EO443))+(IF(ER443="","0",ER443)),"")</f>
        <v>0</v>
      </c>
      <c r="ET443" s="515">
        <v>0.294289866351475</v>
      </c>
      <c r="EU443" s="518">
        <f t="shared" ref="EU443:EU450" si="3231">IFERROR(+ET443*(ES443-ER443),"")</f>
        <v>0</v>
      </c>
      <c r="EV443" s="518">
        <f t="shared" ref="EV443:EV450" si="3232">IFERROR(+(IF(ES443="","0",ES443))-(IF(EU443="","0",EU443)),"")</f>
        <v>0</v>
      </c>
      <c r="EW443" s="638"/>
      <c r="EX443" s="511">
        <v>1.0</v>
      </c>
      <c r="EY443" s="512" t="s">
        <v>142</v>
      </c>
      <c r="EZ443" s="513" t="s">
        <v>121</v>
      </c>
      <c r="FA443" s="513" t="s">
        <v>123</v>
      </c>
      <c r="FB443" s="514"/>
      <c r="FC443" s="514"/>
      <c r="FD443" s="514">
        <f t="shared" ref="FD443:FD450" si="3233">IFERROR(FB443*FC443/1000000,0)</f>
        <v>0</v>
      </c>
      <c r="FE443" s="515"/>
      <c r="FF443" s="514">
        <f t="shared" ref="FF443:FF450" si="3234">IFERROR(+FD443*FE443,"")</f>
        <v>0</v>
      </c>
      <c r="FG443" s="516"/>
      <c r="FH443" s="517"/>
      <c r="FI443" s="517"/>
      <c r="FJ443" s="514">
        <f t="shared" ref="FJ443:FJ450" si="3235">IFERROR(+(IF(FD443="","0",FD443))+(IF(FF443="","0",FF443))+(IF(FI443="","0",FI443)),"")</f>
        <v>0</v>
      </c>
      <c r="FK443" s="515">
        <v>0.294289866351475</v>
      </c>
      <c r="FL443" s="518">
        <f t="shared" ref="FL443:FL450" si="3236">IFERROR(+FK443*(FJ443-FI443),"")</f>
        <v>0</v>
      </c>
      <c r="FM443" s="518">
        <f t="shared" ref="FM443:FM450" si="3237">IFERROR(+(IF(FJ443="","0",FJ443))-(IF(FL443="","0",FL443)),"")</f>
        <v>0</v>
      </c>
      <c r="FN443" s="638"/>
      <c r="FO443" s="511">
        <v>1.0</v>
      </c>
      <c r="FP443" s="512" t="s">
        <v>142</v>
      </c>
      <c r="FQ443" s="513" t="s">
        <v>121</v>
      </c>
      <c r="FR443" s="513" t="s">
        <v>123</v>
      </c>
      <c r="FS443" s="514"/>
      <c r="FT443" s="514"/>
      <c r="FU443" s="514">
        <f t="shared" ref="FU443:FU450" si="3238">IFERROR(FS443*FT443/1000000,0)</f>
        <v>0</v>
      </c>
      <c r="FV443" s="515"/>
      <c r="FW443" s="514">
        <f t="shared" ref="FW443:FW450" si="3239">IFERROR(+FU443*FV443,"")</f>
        <v>0</v>
      </c>
      <c r="FX443" s="516"/>
      <c r="FY443" s="517"/>
      <c r="FZ443" s="517"/>
      <c r="GA443" s="514">
        <f t="shared" ref="GA443:GA450" si="3240">IFERROR(+(IF(FU443="","0",FU443))+(IF(FW443="","0",FW443))+(IF(FZ443="","0",FZ443)),"")</f>
        <v>0</v>
      </c>
      <c r="GB443" s="515">
        <v>0.294289866351475</v>
      </c>
      <c r="GC443" s="518">
        <f t="shared" ref="GC443:GC450" si="3241">IFERROR(+GB443*(GA443-FZ443),"")</f>
        <v>0</v>
      </c>
      <c r="GD443" s="518">
        <f t="shared" ref="GD443:GD450" si="3242">IFERROR(+(IF(GA443="","0",GA443))-(IF(GC443="","0",GC443)),"")</f>
        <v>0</v>
      </c>
      <c r="GE443" s="638"/>
      <c r="GF443" s="511">
        <v>1.0</v>
      </c>
      <c r="GG443" s="512" t="s">
        <v>142</v>
      </c>
      <c r="GH443" s="513" t="s">
        <v>121</v>
      </c>
      <c r="GI443" s="513" t="s">
        <v>123</v>
      </c>
      <c r="GJ443" s="514"/>
      <c r="GK443" s="514"/>
      <c r="GL443" s="514">
        <f t="shared" ref="GL443:GL450" si="3243">IFERROR(GJ443*GK443/1000000,0)</f>
        <v>0</v>
      </c>
      <c r="GM443" s="515"/>
      <c r="GN443" s="514">
        <f t="shared" ref="GN443:GN450" si="3244">IFERROR(+GL443*GM443,"")</f>
        <v>0</v>
      </c>
      <c r="GO443" s="516"/>
      <c r="GP443" s="517"/>
      <c r="GQ443" s="517"/>
      <c r="GR443" s="514">
        <f t="shared" ref="GR443:GR450" si="3245">IFERROR(+(IF(GL443="","0",GL443))+(IF(GN443="","0",GN443))+(IF(GQ443="","0",GQ443)),"")</f>
        <v>0</v>
      </c>
      <c r="GS443" s="515">
        <v>0.294289866351475</v>
      </c>
      <c r="GT443" s="518">
        <f t="shared" ref="GT443:GT450" si="3246">IFERROR(+GS443*(GR443-GQ443),"")</f>
        <v>0</v>
      </c>
      <c r="GU443" s="518">
        <f t="shared" ref="GU443:GU450" si="3247">IFERROR(+(IF(GR443="","0",GR443))-(IF(GT443="","0",GT443)),"")</f>
        <v>0</v>
      </c>
      <c r="GV443" s="638"/>
      <c r="GW443" s="511">
        <v>1.0</v>
      </c>
      <c r="GX443" s="512" t="s">
        <v>142</v>
      </c>
      <c r="GY443" s="513" t="s">
        <v>121</v>
      </c>
      <c r="GZ443" s="513" t="s">
        <v>123</v>
      </c>
      <c r="HA443" s="514"/>
      <c r="HB443" s="514"/>
      <c r="HC443" s="514">
        <f t="shared" ref="HC443:HC450" si="3248">IFERROR(HA443*HB443/1000000,0)</f>
        <v>0</v>
      </c>
      <c r="HD443" s="515"/>
      <c r="HE443" s="514">
        <f t="shared" ref="HE443:HE450" si="3249">IFERROR(+HC443*HD443,"")</f>
        <v>0</v>
      </c>
      <c r="HF443" s="516"/>
      <c r="HG443" s="517"/>
      <c r="HH443" s="517"/>
      <c r="HI443" s="514">
        <f t="shared" ref="HI443:HI450" si="3250">IFERROR(+(IF(HC443="","0",HC443))+(IF(HE443="","0",HE443))+(IF(HH443="","0",HH443)),"")</f>
        <v>0</v>
      </c>
      <c r="HJ443" s="515">
        <v>0.294289866351475</v>
      </c>
      <c r="HK443" s="518">
        <f t="shared" ref="HK443:HK450" si="3251">IFERROR(+HJ443*(HI443-HH443),"")</f>
        <v>0</v>
      </c>
      <c r="HL443" s="518">
        <f t="shared" ref="HL443:HL450" si="3252">IFERROR(+(IF(HI443="","0",HI443))-(IF(HK443="","0",HK443)),"")</f>
        <v>0</v>
      </c>
      <c r="HM443" s="638"/>
      <c r="HN443" s="511">
        <v>1.0</v>
      </c>
      <c r="HO443" s="512" t="s">
        <v>142</v>
      </c>
      <c r="HP443" s="513" t="s">
        <v>121</v>
      </c>
      <c r="HQ443" s="513" t="s">
        <v>123</v>
      </c>
      <c r="HR443" s="514"/>
      <c r="HS443" s="514"/>
      <c r="HT443" s="514">
        <f t="shared" ref="HT443:HT450" si="3253">IFERROR(HR443*HS443/1000000,0)</f>
        <v>0</v>
      </c>
      <c r="HU443" s="515"/>
      <c r="HV443" s="514">
        <f t="shared" ref="HV443:HV450" si="3254">IFERROR(+HT443*HU443,"")</f>
        <v>0</v>
      </c>
      <c r="HW443" s="516"/>
      <c r="HX443" s="517"/>
      <c r="HY443" s="517"/>
      <c r="HZ443" s="514">
        <f t="shared" ref="HZ443:HZ450" si="3255">IFERROR(+(IF(HT443="","0",HT443))+(IF(HV443="","0",HV443))+(IF(HY443="","0",HY443)),"")</f>
        <v>0</v>
      </c>
      <c r="IA443" s="515">
        <v>0.294289866351475</v>
      </c>
      <c r="IB443" s="518">
        <f t="shared" ref="IB443:IB450" si="3256">IFERROR(+IA443*(HZ443-HY443),"")</f>
        <v>0</v>
      </c>
      <c r="IC443" s="518">
        <f t="shared" ref="IC443:IC450" si="3257">IFERROR(+(IF(HZ443="","0",HZ443))-(IF(IB443="","0",IB443)),"")</f>
        <v>0</v>
      </c>
      <c r="ID443" s="638"/>
      <c r="IE443" s="511">
        <v>1.0</v>
      </c>
      <c r="IF443" s="512" t="s">
        <v>142</v>
      </c>
      <c r="IG443" s="513" t="s">
        <v>121</v>
      </c>
      <c r="IH443" s="513" t="s">
        <v>123</v>
      </c>
      <c r="II443" s="514"/>
      <c r="IJ443" s="514"/>
      <c r="IK443" s="514">
        <f t="shared" ref="IK443:IK450" si="3258">IFERROR(II443*IJ443/1000000,0)</f>
        <v>0</v>
      </c>
      <c r="IL443" s="515"/>
      <c r="IM443" s="514">
        <f t="shared" ref="IM443:IM450" si="3259">IFERROR(+IK443*IL443,"")</f>
        <v>0</v>
      </c>
      <c r="IN443" s="516"/>
      <c r="IO443" s="517"/>
      <c r="IP443" s="517"/>
      <c r="IQ443" s="514">
        <f t="shared" ref="IQ443:IQ450" si="3260">IFERROR(+(IF(IK443="","0",IK443))+(IF(IM443="","0",IM443))+(IF(IP443="","0",IP443)),"")</f>
        <v>0</v>
      </c>
      <c r="IR443" s="515">
        <v>0.294289866351475</v>
      </c>
      <c r="IS443" s="518">
        <f t="shared" ref="IS443:IS450" si="3261">IFERROR(+IR443*(IQ443-IP443),"")</f>
        <v>0</v>
      </c>
      <c r="IT443" s="518">
        <f t="shared" ref="IT443:IT450" si="3262">IFERROR(+(IF(IQ443="","0",IQ443))-(IF(IS443="","0",IS443)),"")</f>
        <v>0</v>
      </c>
      <c r="IU443" s="638"/>
      <c r="IV443" s="511">
        <v>1.0</v>
      </c>
      <c r="IW443" s="512" t="s">
        <v>142</v>
      </c>
      <c r="IX443" s="513" t="s">
        <v>121</v>
      </c>
      <c r="IY443" s="513" t="s">
        <v>123</v>
      </c>
      <c r="IZ443" s="514"/>
      <c r="JA443" s="514"/>
      <c r="JB443" s="514">
        <f t="shared" ref="JB443:JB450" si="3263">IFERROR(IZ443*JA443/1000000,0)</f>
        <v>0</v>
      </c>
      <c r="JC443" s="515"/>
      <c r="JD443" s="514">
        <f t="shared" ref="JD443:JD450" si="3264">IFERROR(+JB443*JC443,"")</f>
        <v>0</v>
      </c>
      <c r="JE443" s="516"/>
      <c r="JF443" s="517"/>
      <c r="JG443" s="517"/>
      <c r="JH443" s="514">
        <f t="shared" ref="JH443:JH450" si="3265">IFERROR(+(IF(JB443="","0",JB443))+(IF(JD443="","0",JD443))+(IF(JG443="","0",JG443)),"")</f>
        <v>0</v>
      </c>
      <c r="JI443" s="515">
        <v>0.294289866351475</v>
      </c>
      <c r="JJ443" s="518">
        <f t="shared" ref="JJ443:JJ450" si="3266">IFERROR(+JI443*(JH443-JG443),"")</f>
        <v>0</v>
      </c>
      <c r="JK443" s="518">
        <f t="shared" ref="JK443:JK450" si="3267">IFERROR(+(IF(JH443="","0",JH443))-(IF(JJ443="","0",JJ443)),"")</f>
        <v>0</v>
      </c>
      <c r="JL443" s="638"/>
      <c r="JM443" s="511">
        <v>1.0</v>
      </c>
      <c r="JN443" s="512" t="s">
        <v>142</v>
      </c>
      <c r="JO443" s="513" t="s">
        <v>121</v>
      </c>
      <c r="JP443" s="513" t="s">
        <v>123</v>
      </c>
      <c r="JQ443" s="514"/>
      <c r="JR443" s="514"/>
      <c r="JS443" s="514">
        <f t="shared" ref="JS443:JS450" si="3268">IFERROR(JQ443*JR443/1000000,0)</f>
        <v>0</v>
      </c>
      <c r="JT443" s="515"/>
      <c r="JU443" s="514">
        <f t="shared" ref="JU443:JU450" si="3269">IFERROR(+JS443*JT443,"")</f>
        <v>0</v>
      </c>
      <c r="JV443" s="516"/>
      <c r="JW443" s="517"/>
      <c r="JX443" s="517"/>
      <c r="JY443" s="514">
        <f t="shared" ref="JY443:JY450" si="3270">IFERROR(+(IF(JS443="","0",JS443))+(IF(JU443="","0",JU443))+(IF(JX443="","0",JX443)),"")</f>
        <v>0</v>
      </c>
      <c r="JZ443" s="515">
        <v>0.294289866351475</v>
      </c>
      <c r="KA443" s="518">
        <f t="shared" ref="KA443:KA450" si="3271">IFERROR(+JZ443*(JY443-JX443),"")</f>
        <v>0</v>
      </c>
      <c r="KB443" s="518">
        <f t="shared" ref="KB443:KB450" si="3272">IFERROR(+(IF(JY443="","0",JY443))-(IF(KA443="","0",KA443)),"")</f>
        <v>0</v>
      </c>
      <c r="KC443" s="638"/>
      <c r="KD443" s="511">
        <v>1.0</v>
      </c>
      <c r="KE443" s="512" t="s">
        <v>142</v>
      </c>
      <c r="KF443" s="513" t="s">
        <v>121</v>
      </c>
      <c r="KG443" s="513" t="s">
        <v>123</v>
      </c>
      <c r="KH443" s="514"/>
      <c r="KI443" s="514"/>
      <c r="KJ443" s="514">
        <f t="shared" ref="KJ443:KJ450" si="3273">IFERROR(KH443*KI443/1000000,0)</f>
        <v>0</v>
      </c>
      <c r="KK443" s="515"/>
      <c r="KL443" s="514">
        <f t="shared" ref="KL443:KL450" si="3274">IFERROR(+KJ443*KK443,"")</f>
        <v>0</v>
      </c>
      <c r="KM443" s="516"/>
      <c r="KN443" s="517"/>
      <c r="KO443" s="517"/>
      <c r="KP443" s="514">
        <f t="shared" ref="KP443:KP450" si="3275">IFERROR(+(IF(KJ443="","0",KJ443))+(IF(KL443="","0",KL443))+(IF(KO443="","0",KO443)),"")</f>
        <v>0</v>
      </c>
      <c r="KQ443" s="515">
        <v>0.294289866351475</v>
      </c>
      <c r="KR443" s="518">
        <f t="shared" ref="KR443:KR450" si="3276">IFERROR(+KQ443*(KP443-KO443),"")</f>
        <v>0</v>
      </c>
      <c r="KS443" s="518">
        <f t="shared" ref="KS443:KS450" si="3277">IFERROR(+(IF(KP443="","0",KP443))-(IF(KR443="","0",KR443)),"")</f>
        <v>0</v>
      </c>
      <c r="KT443" s="638"/>
      <c r="KU443" s="521"/>
    </row>
    <row r="444" ht="15.75" customHeight="1">
      <c r="A444" s="511">
        <v>2.0</v>
      </c>
      <c r="B444" s="512" t="s">
        <v>143</v>
      </c>
      <c r="C444" s="513" t="s">
        <v>121</v>
      </c>
      <c r="D444" s="513" t="s">
        <v>123</v>
      </c>
      <c r="E444" s="514"/>
      <c r="F444" s="514"/>
      <c r="G444" s="514">
        <f t="shared" si="3188"/>
        <v>0</v>
      </c>
      <c r="H444" s="515"/>
      <c r="I444" s="514">
        <f t="shared" si="3189"/>
        <v>0</v>
      </c>
      <c r="J444" s="516"/>
      <c r="K444" s="517"/>
      <c r="L444" s="517"/>
      <c r="M444" s="514">
        <f t="shared" si="3190"/>
        <v>0</v>
      </c>
      <c r="N444" s="515">
        <v>0.294289866351475</v>
      </c>
      <c r="O444" s="518">
        <f t="shared" si="3191"/>
        <v>0</v>
      </c>
      <c r="P444" s="518">
        <f t="shared" si="3192"/>
        <v>0</v>
      </c>
      <c r="Q444" s="638"/>
      <c r="R444" s="511">
        <v>2.0</v>
      </c>
      <c r="S444" s="512" t="s">
        <v>143</v>
      </c>
      <c r="T444" s="513" t="s">
        <v>121</v>
      </c>
      <c r="U444" s="513" t="s">
        <v>123</v>
      </c>
      <c r="V444" s="514"/>
      <c r="W444" s="514"/>
      <c r="X444" s="514">
        <f t="shared" si="3193"/>
        <v>0</v>
      </c>
      <c r="Y444" s="515"/>
      <c r="Z444" s="514">
        <f t="shared" si="3194"/>
        <v>0</v>
      </c>
      <c r="AA444" s="516"/>
      <c r="AB444" s="517"/>
      <c r="AC444" s="517"/>
      <c r="AD444" s="514">
        <f t="shared" si="3195"/>
        <v>0</v>
      </c>
      <c r="AE444" s="515">
        <v>0.294289866351475</v>
      </c>
      <c r="AF444" s="518">
        <f t="shared" si="3196"/>
        <v>0</v>
      </c>
      <c r="AG444" s="518">
        <f t="shared" si="3197"/>
        <v>0</v>
      </c>
      <c r="AH444" s="638"/>
      <c r="AI444" s="511">
        <v>2.0</v>
      </c>
      <c r="AJ444" s="512" t="s">
        <v>143</v>
      </c>
      <c r="AK444" s="513" t="s">
        <v>121</v>
      </c>
      <c r="AL444" s="513" t="s">
        <v>123</v>
      </c>
      <c r="AM444" s="514"/>
      <c r="AN444" s="514"/>
      <c r="AO444" s="514">
        <f t="shared" si="3198"/>
        <v>0</v>
      </c>
      <c r="AP444" s="515"/>
      <c r="AQ444" s="514">
        <f t="shared" si="3199"/>
        <v>0</v>
      </c>
      <c r="AR444" s="516"/>
      <c r="AS444" s="517"/>
      <c r="AT444" s="517"/>
      <c r="AU444" s="514">
        <f t="shared" si="3200"/>
        <v>0</v>
      </c>
      <c r="AV444" s="515">
        <v>0.294289866351475</v>
      </c>
      <c r="AW444" s="518">
        <f t="shared" si="3201"/>
        <v>0</v>
      </c>
      <c r="AX444" s="518">
        <f t="shared" si="3202"/>
        <v>0</v>
      </c>
      <c r="AY444" s="638"/>
      <c r="AZ444" s="511">
        <v>2.0</v>
      </c>
      <c r="BA444" s="512" t="s">
        <v>143</v>
      </c>
      <c r="BB444" s="513" t="s">
        <v>121</v>
      </c>
      <c r="BC444" s="513" t="s">
        <v>123</v>
      </c>
      <c r="BD444" s="514"/>
      <c r="BE444" s="514"/>
      <c r="BF444" s="514">
        <f t="shared" si="3203"/>
        <v>0</v>
      </c>
      <c r="BG444" s="515"/>
      <c r="BH444" s="514">
        <f t="shared" si="3204"/>
        <v>0</v>
      </c>
      <c r="BI444" s="516"/>
      <c r="BJ444" s="517"/>
      <c r="BK444" s="517"/>
      <c r="BL444" s="514">
        <f t="shared" si="3205"/>
        <v>0</v>
      </c>
      <c r="BM444" s="515">
        <v>0.294289866351475</v>
      </c>
      <c r="BN444" s="518">
        <f t="shared" si="3206"/>
        <v>0</v>
      </c>
      <c r="BO444" s="518">
        <f t="shared" si="3207"/>
        <v>0</v>
      </c>
      <c r="BP444" s="638"/>
      <c r="BQ444" s="511">
        <v>2.0</v>
      </c>
      <c r="BR444" s="512" t="s">
        <v>143</v>
      </c>
      <c r="BS444" s="513" t="s">
        <v>121</v>
      </c>
      <c r="BT444" s="513" t="s">
        <v>123</v>
      </c>
      <c r="BU444" s="514"/>
      <c r="BV444" s="514"/>
      <c r="BW444" s="514">
        <f t="shared" si="3208"/>
        <v>0</v>
      </c>
      <c r="BX444" s="515"/>
      <c r="BY444" s="514">
        <f t="shared" si="3209"/>
        <v>0</v>
      </c>
      <c r="BZ444" s="516"/>
      <c r="CA444" s="517"/>
      <c r="CB444" s="517"/>
      <c r="CC444" s="514">
        <f t="shared" si="3210"/>
        <v>0</v>
      </c>
      <c r="CD444" s="515">
        <v>0.294289866351475</v>
      </c>
      <c r="CE444" s="518">
        <f t="shared" si="3211"/>
        <v>0</v>
      </c>
      <c r="CF444" s="518">
        <f t="shared" si="3212"/>
        <v>0</v>
      </c>
      <c r="CG444" s="638"/>
      <c r="CH444" s="511">
        <v>2.0</v>
      </c>
      <c r="CI444" s="512" t="s">
        <v>143</v>
      </c>
      <c r="CJ444" s="513" t="s">
        <v>121</v>
      </c>
      <c r="CK444" s="513" t="s">
        <v>123</v>
      </c>
      <c r="CL444" s="514"/>
      <c r="CM444" s="514"/>
      <c r="CN444" s="514">
        <f t="shared" si="3213"/>
        <v>0</v>
      </c>
      <c r="CO444" s="515"/>
      <c r="CP444" s="514">
        <f t="shared" si="3214"/>
        <v>0</v>
      </c>
      <c r="CQ444" s="516"/>
      <c r="CR444" s="517"/>
      <c r="CS444" s="517"/>
      <c r="CT444" s="514">
        <f t="shared" si="3215"/>
        <v>0</v>
      </c>
      <c r="CU444" s="515">
        <v>0.294289866351475</v>
      </c>
      <c r="CV444" s="518">
        <f t="shared" si="3216"/>
        <v>0</v>
      </c>
      <c r="CW444" s="518">
        <f t="shared" si="3217"/>
        <v>0</v>
      </c>
      <c r="CX444" s="638"/>
      <c r="CY444" s="511">
        <v>2.0</v>
      </c>
      <c r="CZ444" s="512" t="s">
        <v>143</v>
      </c>
      <c r="DA444" s="513" t="s">
        <v>121</v>
      </c>
      <c r="DB444" s="513" t="s">
        <v>123</v>
      </c>
      <c r="DC444" s="514"/>
      <c r="DD444" s="514"/>
      <c r="DE444" s="514">
        <f t="shared" si="3218"/>
        <v>0</v>
      </c>
      <c r="DF444" s="515"/>
      <c r="DG444" s="514">
        <f t="shared" si="3219"/>
        <v>0</v>
      </c>
      <c r="DH444" s="516"/>
      <c r="DI444" s="517"/>
      <c r="DJ444" s="517"/>
      <c r="DK444" s="514">
        <f t="shared" si="3220"/>
        <v>0</v>
      </c>
      <c r="DL444" s="515">
        <v>0.294289866351475</v>
      </c>
      <c r="DM444" s="518">
        <f t="shared" si="3221"/>
        <v>0</v>
      </c>
      <c r="DN444" s="518">
        <f t="shared" si="3222"/>
        <v>0</v>
      </c>
      <c r="DO444" s="638"/>
      <c r="DP444" s="511">
        <v>2.0</v>
      </c>
      <c r="DQ444" s="512" t="s">
        <v>143</v>
      </c>
      <c r="DR444" s="513" t="s">
        <v>121</v>
      </c>
      <c r="DS444" s="513" t="s">
        <v>123</v>
      </c>
      <c r="DT444" s="514"/>
      <c r="DU444" s="514"/>
      <c r="DV444" s="514">
        <f t="shared" si="3223"/>
        <v>0</v>
      </c>
      <c r="DW444" s="515"/>
      <c r="DX444" s="514">
        <f t="shared" si="3224"/>
        <v>0</v>
      </c>
      <c r="DY444" s="516"/>
      <c r="DZ444" s="517"/>
      <c r="EA444" s="517"/>
      <c r="EB444" s="514">
        <f t="shared" si="3225"/>
        <v>0</v>
      </c>
      <c r="EC444" s="515">
        <v>0.294289866351475</v>
      </c>
      <c r="ED444" s="518">
        <f t="shared" si="3226"/>
        <v>0</v>
      </c>
      <c r="EE444" s="518">
        <f t="shared" si="3227"/>
        <v>0</v>
      </c>
      <c r="EF444" s="638"/>
      <c r="EG444" s="511">
        <v>2.0</v>
      </c>
      <c r="EH444" s="512" t="s">
        <v>143</v>
      </c>
      <c r="EI444" s="513" t="s">
        <v>121</v>
      </c>
      <c r="EJ444" s="513" t="s">
        <v>123</v>
      </c>
      <c r="EK444" s="514"/>
      <c r="EL444" s="514"/>
      <c r="EM444" s="514">
        <f t="shared" si="3228"/>
        <v>0</v>
      </c>
      <c r="EN444" s="515"/>
      <c r="EO444" s="514">
        <f t="shared" si="3229"/>
        <v>0</v>
      </c>
      <c r="EP444" s="516"/>
      <c r="EQ444" s="517"/>
      <c r="ER444" s="517"/>
      <c r="ES444" s="514">
        <f t="shared" si="3230"/>
        <v>0</v>
      </c>
      <c r="ET444" s="515">
        <v>0.294289866351475</v>
      </c>
      <c r="EU444" s="518">
        <f t="shared" si="3231"/>
        <v>0</v>
      </c>
      <c r="EV444" s="518">
        <f t="shared" si="3232"/>
        <v>0</v>
      </c>
      <c r="EW444" s="638"/>
      <c r="EX444" s="511">
        <v>2.0</v>
      </c>
      <c r="EY444" s="512" t="s">
        <v>143</v>
      </c>
      <c r="EZ444" s="513" t="s">
        <v>121</v>
      </c>
      <c r="FA444" s="513" t="s">
        <v>123</v>
      </c>
      <c r="FB444" s="514"/>
      <c r="FC444" s="514"/>
      <c r="FD444" s="514">
        <f t="shared" si="3233"/>
        <v>0</v>
      </c>
      <c r="FE444" s="515"/>
      <c r="FF444" s="514">
        <f t="shared" si="3234"/>
        <v>0</v>
      </c>
      <c r="FG444" s="516"/>
      <c r="FH444" s="517"/>
      <c r="FI444" s="517"/>
      <c r="FJ444" s="514">
        <f t="shared" si="3235"/>
        <v>0</v>
      </c>
      <c r="FK444" s="515">
        <v>0.294289866351475</v>
      </c>
      <c r="FL444" s="518">
        <f t="shared" si="3236"/>
        <v>0</v>
      </c>
      <c r="FM444" s="518">
        <f t="shared" si="3237"/>
        <v>0</v>
      </c>
      <c r="FN444" s="638"/>
      <c r="FO444" s="511">
        <v>2.0</v>
      </c>
      <c r="FP444" s="512" t="s">
        <v>143</v>
      </c>
      <c r="FQ444" s="513" t="s">
        <v>121</v>
      </c>
      <c r="FR444" s="513" t="s">
        <v>123</v>
      </c>
      <c r="FS444" s="514"/>
      <c r="FT444" s="514"/>
      <c r="FU444" s="514">
        <f t="shared" si="3238"/>
        <v>0</v>
      </c>
      <c r="FV444" s="515"/>
      <c r="FW444" s="514">
        <f t="shared" si="3239"/>
        <v>0</v>
      </c>
      <c r="FX444" s="516"/>
      <c r="FY444" s="517"/>
      <c r="FZ444" s="517"/>
      <c r="GA444" s="514">
        <f t="shared" si="3240"/>
        <v>0</v>
      </c>
      <c r="GB444" s="515">
        <v>0.294289866351475</v>
      </c>
      <c r="GC444" s="518">
        <f t="shared" si="3241"/>
        <v>0</v>
      </c>
      <c r="GD444" s="518">
        <f t="shared" si="3242"/>
        <v>0</v>
      </c>
      <c r="GE444" s="638"/>
      <c r="GF444" s="511">
        <v>2.0</v>
      </c>
      <c r="GG444" s="512" t="s">
        <v>143</v>
      </c>
      <c r="GH444" s="513" t="s">
        <v>121</v>
      </c>
      <c r="GI444" s="513" t="s">
        <v>123</v>
      </c>
      <c r="GJ444" s="514"/>
      <c r="GK444" s="514"/>
      <c r="GL444" s="514">
        <f t="shared" si="3243"/>
        <v>0</v>
      </c>
      <c r="GM444" s="515"/>
      <c r="GN444" s="514">
        <f t="shared" si="3244"/>
        <v>0</v>
      </c>
      <c r="GO444" s="516"/>
      <c r="GP444" s="517"/>
      <c r="GQ444" s="517"/>
      <c r="GR444" s="514">
        <f t="shared" si="3245"/>
        <v>0</v>
      </c>
      <c r="GS444" s="515">
        <v>0.294289866351475</v>
      </c>
      <c r="GT444" s="518">
        <f t="shared" si="3246"/>
        <v>0</v>
      </c>
      <c r="GU444" s="518">
        <f t="shared" si="3247"/>
        <v>0</v>
      </c>
      <c r="GV444" s="638"/>
      <c r="GW444" s="511">
        <v>2.0</v>
      </c>
      <c r="GX444" s="512" t="s">
        <v>143</v>
      </c>
      <c r="GY444" s="513" t="s">
        <v>121</v>
      </c>
      <c r="GZ444" s="513" t="s">
        <v>123</v>
      </c>
      <c r="HA444" s="514"/>
      <c r="HB444" s="514"/>
      <c r="HC444" s="514">
        <f t="shared" si="3248"/>
        <v>0</v>
      </c>
      <c r="HD444" s="515"/>
      <c r="HE444" s="514">
        <f t="shared" si="3249"/>
        <v>0</v>
      </c>
      <c r="HF444" s="516"/>
      <c r="HG444" s="517"/>
      <c r="HH444" s="517"/>
      <c r="HI444" s="514">
        <f t="shared" si="3250"/>
        <v>0</v>
      </c>
      <c r="HJ444" s="515">
        <v>0.294289866351475</v>
      </c>
      <c r="HK444" s="518">
        <f t="shared" si="3251"/>
        <v>0</v>
      </c>
      <c r="HL444" s="518">
        <f t="shared" si="3252"/>
        <v>0</v>
      </c>
      <c r="HM444" s="638"/>
      <c r="HN444" s="511">
        <v>2.0</v>
      </c>
      <c r="HO444" s="512" t="s">
        <v>143</v>
      </c>
      <c r="HP444" s="513" t="s">
        <v>121</v>
      </c>
      <c r="HQ444" s="513" t="s">
        <v>123</v>
      </c>
      <c r="HR444" s="514"/>
      <c r="HS444" s="514"/>
      <c r="HT444" s="514">
        <f t="shared" si="3253"/>
        <v>0</v>
      </c>
      <c r="HU444" s="515"/>
      <c r="HV444" s="514">
        <f t="shared" si="3254"/>
        <v>0</v>
      </c>
      <c r="HW444" s="516"/>
      <c r="HX444" s="517"/>
      <c r="HY444" s="517"/>
      <c r="HZ444" s="514">
        <f t="shared" si="3255"/>
        <v>0</v>
      </c>
      <c r="IA444" s="515">
        <v>0.294289866351475</v>
      </c>
      <c r="IB444" s="518">
        <f t="shared" si="3256"/>
        <v>0</v>
      </c>
      <c r="IC444" s="518">
        <f t="shared" si="3257"/>
        <v>0</v>
      </c>
      <c r="ID444" s="638"/>
      <c r="IE444" s="511">
        <v>2.0</v>
      </c>
      <c r="IF444" s="512" t="s">
        <v>143</v>
      </c>
      <c r="IG444" s="513" t="s">
        <v>121</v>
      </c>
      <c r="IH444" s="513" t="s">
        <v>123</v>
      </c>
      <c r="II444" s="514"/>
      <c r="IJ444" s="514"/>
      <c r="IK444" s="514">
        <f t="shared" si="3258"/>
        <v>0</v>
      </c>
      <c r="IL444" s="515"/>
      <c r="IM444" s="514">
        <f t="shared" si="3259"/>
        <v>0</v>
      </c>
      <c r="IN444" s="516"/>
      <c r="IO444" s="517"/>
      <c r="IP444" s="517"/>
      <c r="IQ444" s="514">
        <f t="shared" si="3260"/>
        <v>0</v>
      </c>
      <c r="IR444" s="515">
        <v>0.294289866351475</v>
      </c>
      <c r="IS444" s="518">
        <f t="shared" si="3261"/>
        <v>0</v>
      </c>
      <c r="IT444" s="518">
        <f t="shared" si="3262"/>
        <v>0</v>
      </c>
      <c r="IU444" s="638"/>
      <c r="IV444" s="511">
        <v>2.0</v>
      </c>
      <c r="IW444" s="512" t="s">
        <v>143</v>
      </c>
      <c r="IX444" s="513" t="s">
        <v>121</v>
      </c>
      <c r="IY444" s="513" t="s">
        <v>123</v>
      </c>
      <c r="IZ444" s="514"/>
      <c r="JA444" s="514"/>
      <c r="JB444" s="514">
        <f t="shared" si="3263"/>
        <v>0</v>
      </c>
      <c r="JC444" s="515"/>
      <c r="JD444" s="514">
        <f t="shared" si="3264"/>
        <v>0</v>
      </c>
      <c r="JE444" s="516"/>
      <c r="JF444" s="517"/>
      <c r="JG444" s="517"/>
      <c r="JH444" s="514">
        <f t="shared" si="3265"/>
        <v>0</v>
      </c>
      <c r="JI444" s="515">
        <v>0.294289866351475</v>
      </c>
      <c r="JJ444" s="518">
        <f t="shared" si="3266"/>
        <v>0</v>
      </c>
      <c r="JK444" s="518">
        <f t="shared" si="3267"/>
        <v>0</v>
      </c>
      <c r="JL444" s="638"/>
      <c r="JM444" s="511">
        <v>2.0</v>
      </c>
      <c r="JN444" s="512" t="s">
        <v>143</v>
      </c>
      <c r="JO444" s="513" t="s">
        <v>121</v>
      </c>
      <c r="JP444" s="513" t="s">
        <v>123</v>
      </c>
      <c r="JQ444" s="514"/>
      <c r="JR444" s="514"/>
      <c r="JS444" s="514">
        <f t="shared" si="3268"/>
        <v>0</v>
      </c>
      <c r="JT444" s="515"/>
      <c r="JU444" s="514">
        <f t="shared" si="3269"/>
        <v>0</v>
      </c>
      <c r="JV444" s="516"/>
      <c r="JW444" s="517"/>
      <c r="JX444" s="517"/>
      <c r="JY444" s="514">
        <f t="shared" si="3270"/>
        <v>0</v>
      </c>
      <c r="JZ444" s="515">
        <v>0.294289866351475</v>
      </c>
      <c r="KA444" s="518">
        <f t="shared" si="3271"/>
        <v>0</v>
      </c>
      <c r="KB444" s="518">
        <f t="shared" si="3272"/>
        <v>0</v>
      </c>
      <c r="KC444" s="638"/>
      <c r="KD444" s="511">
        <v>2.0</v>
      </c>
      <c r="KE444" s="512" t="s">
        <v>143</v>
      </c>
      <c r="KF444" s="513" t="s">
        <v>121</v>
      </c>
      <c r="KG444" s="513" t="s">
        <v>123</v>
      </c>
      <c r="KH444" s="514"/>
      <c r="KI444" s="514"/>
      <c r="KJ444" s="514">
        <f t="shared" si="3273"/>
        <v>0</v>
      </c>
      <c r="KK444" s="515"/>
      <c r="KL444" s="514">
        <f t="shared" si="3274"/>
        <v>0</v>
      </c>
      <c r="KM444" s="516"/>
      <c r="KN444" s="517"/>
      <c r="KO444" s="517"/>
      <c r="KP444" s="514">
        <f t="shared" si="3275"/>
        <v>0</v>
      </c>
      <c r="KQ444" s="515">
        <v>0.294289866351475</v>
      </c>
      <c r="KR444" s="518">
        <f t="shared" si="3276"/>
        <v>0</v>
      </c>
      <c r="KS444" s="518">
        <f t="shared" si="3277"/>
        <v>0</v>
      </c>
      <c r="KT444" s="638"/>
      <c r="KU444" s="521"/>
    </row>
    <row r="445" ht="15.75" customHeight="1">
      <c r="A445" s="511">
        <v>3.0</v>
      </c>
      <c r="B445" s="512" t="s">
        <v>144</v>
      </c>
      <c r="C445" s="513" t="s">
        <v>121</v>
      </c>
      <c r="D445" s="513" t="s">
        <v>123</v>
      </c>
      <c r="E445" s="514"/>
      <c r="F445" s="514"/>
      <c r="G445" s="514">
        <f t="shared" si="3188"/>
        <v>0</v>
      </c>
      <c r="H445" s="515"/>
      <c r="I445" s="514">
        <f t="shared" si="3189"/>
        <v>0</v>
      </c>
      <c r="J445" s="516"/>
      <c r="K445" s="517"/>
      <c r="L445" s="517"/>
      <c r="M445" s="514">
        <f t="shared" si="3190"/>
        <v>0</v>
      </c>
      <c r="N445" s="515">
        <v>0.294289866351475</v>
      </c>
      <c r="O445" s="518">
        <f t="shared" si="3191"/>
        <v>0</v>
      </c>
      <c r="P445" s="518">
        <f t="shared" si="3192"/>
        <v>0</v>
      </c>
      <c r="Q445" s="638"/>
      <c r="R445" s="511">
        <v>3.0</v>
      </c>
      <c r="S445" s="512" t="s">
        <v>144</v>
      </c>
      <c r="T445" s="513" t="s">
        <v>121</v>
      </c>
      <c r="U445" s="513" t="s">
        <v>123</v>
      </c>
      <c r="V445" s="514"/>
      <c r="W445" s="514"/>
      <c r="X445" s="514">
        <f t="shared" si="3193"/>
        <v>0</v>
      </c>
      <c r="Y445" s="515"/>
      <c r="Z445" s="514">
        <f t="shared" si="3194"/>
        <v>0</v>
      </c>
      <c r="AA445" s="516"/>
      <c r="AB445" s="517"/>
      <c r="AC445" s="517"/>
      <c r="AD445" s="514">
        <f t="shared" si="3195"/>
        <v>0</v>
      </c>
      <c r="AE445" s="515">
        <v>0.294289866351475</v>
      </c>
      <c r="AF445" s="518">
        <f t="shared" si="3196"/>
        <v>0</v>
      </c>
      <c r="AG445" s="518">
        <f t="shared" si="3197"/>
        <v>0</v>
      </c>
      <c r="AH445" s="638"/>
      <c r="AI445" s="511">
        <v>3.0</v>
      </c>
      <c r="AJ445" s="512" t="s">
        <v>144</v>
      </c>
      <c r="AK445" s="513" t="s">
        <v>121</v>
      </c>
      <c r="AL445" s="513" t="s">
        <v>123</v>
      </c>
      <c r="AM445" s="514"/>
      <c r="AN445" s="514"/>
      <c r="AO445" s="514">
        <f t="shared" si="3198"/>
        <v>0</v>
      </c>
      <c r="AP445" s="515"/>
      <c r="AQ445" s="514">
        <f t="shared" si="3199"/>
        <v>0</v>
      </c>
      <c r="AR445" s="516"/>
      <c r="AS445" s="517"/>
      <c r="AT445" s="517"/>
      <c r="AU445" s="514">
        <f t="shared" si="3200"/>
        <v>0</v>
      </c>
      <c r="AV445" s="515">
        <v>0.294289866351475</v>
      </c>
      <c r="AW445" s="518">
        <f t="shared" si="3201"/>
        <v>0</v>
      </c>
      <c r="AX445" s="518">
        <f t="shared" si="3202"/>
        <v>0</v>
      </c>
      <c r="AY445" s="638"/>
      <c r="AZ445" s="511">
        <v>3.0</v>
      </c>
      <c r="BA445" s="512" t="s">
        <v>144</v>
      </c>
      <c r="BB445" s="513" t="s">
        <v>121</v>
      </c>
      <c r="BC445" s="513" t="s">
        <v>123</v>
      </c>
      <c r="BD445" s="514"/>
      <c r="BE445" s="514"/>
      <c r="BF445" s="514">
        <f t="shared" si="3203"/>
        <v>0</v>
      </c>
      <c r="BG445" s="515"/>
      <c r="BH445" s="514">
        <f t="shared" si="3204"/>
        <v>0</v>
      </c>
      <c r="BI445" s="516"/>
      <c r="BJ445" s="517"/>
      <c r="BK445" s="517"/>
      <c r="BL445" s="514">
        <f t="shared" si="3205"/>
        <v>0</v>
      </c>
      <c r="BM445" s="515">
        <v>0.294289866351475</v>
      </c>
      <c r="BN445" s="518">
        <f t="shared" si="3206"/>
        <v>0</v>
      </c>
      <c r="BO445" s="518">
        <f t="shared" si="3207"/>
        <v>0</v>
      </c>
      <c r="BP445" s="638"/>
      <c r="BQ445" s="511">
        <v>3.0</v>
      </c>
      <c r="BR445" s="512" t="s">
        <v>144</v>
      </c>
      <c r="BS445" s="513" t="s">
        <v>121</v>
      </c>
      <c r="BT445" s="513" t="s">
        <v>123</v>
      </c>
      <c r="BU445" s="514"/>
      <c r="BV445" s="514"/>
      <c r="BW445" s="514">
        <f t="shared" si="3208"/>
        <v>0</v>
      </c>
      <c r="BX445" s="515"/>
      <c r="BY445" s="514">
        <f t="shared" si="3209"/>
        <v>0</v>
      </c>
      <c r="BZ445" s="516"/>
      <c r="CA445" s="517"/>
      <c r="CB445" s="517"/>
      <c r="CC445" s="514">
        <f t="shared" si="3210"/>
        <v>0</v>
      </c>
      <c r="CD445" s="515">
        <v>0.294289866351475</v>
      </c>
      <c r="CE445" s="518">
        <f t="shared" si="3211"/>
        <v>0</v>
      </c>
      <c r="CF445" s="518">
        <f t="shared" si="3212"/>
        <v>0</v>
      </c>
      <c r="CG445" s="638"/>
      <c r="CH445" s="511">
        <v>3.0</v>
      </c>
      <c r="CI445" s="512" t="s">
        <v>144</v>
      </c>
      <c r="CJ445" s="513" t="s">
        <v>121</v>
      </c>
      <c r="CK445" s="513" t="s">
        <v>123</v>
      </c>
      <c r="CL445" s="514"/>
      <c r="CM445" s="514"/>
      <c r="CN445" s="514">
        <f t="shared" si="3213"/>
        <v>0</v>
      </c>
      <c r="CO445" s="515"/>
      <c r="CP445" s="514">
        <f t="shared" si="3214"/>
        <v>0</v>
      </c>
      <c r="CQ445" s="516"/>
      <c r="CR445" s="517"/>
      <c r="CS445" s="517"/>
      <c r="CT445" s="514">
        <f t="shared" si="3215"/>
        <v>0</v>
      </c>
      <c r="CU445" s="515">
        <v>0.294289866351475</v>
      </c>
      <c r="CV445" s="518">
        <f t="shared" si="3216"/>
        <v>0</v>
      </c>
      <c r="CW445" s="518">
        <f t="shared" si="3217"/>
        <v>0</v>
      </c>
      <c r="CX445" s="638"/>
      <c r="CY445" s="511">
        <v>3.0</v>
      </c>
      <c r="CZ445" s="512" t="s">
        <v>144</v>
      </c>
      <c r="DA445" s="513" t="s">
        <v>121</v>
      </c>
      <c r="DB445" s="513" t="s">
        <v>123</v>
      </c>
      <c r="DC445" s="514"/>
      <c r="DD445" s="514"/>
      <c r="DE445" s="514">
        <f t="shared" si="3218"/>
        <v>0</v>
      </c>
      <c r="DF445" s="515"/>
      <c r="DG445" s="514">
        <f t="shared" si="3219"/>
        <v>0</v>
      </c>
      <c r="DH445" s="516"/>
      <c r="DI445" s="517"/>
      <c r="DJ445" s="517"/>
      <c r="DK445" s="514">
        <f t="shared" si="3220"/>
        <v>0</v>
      </c>
      <c r="DL445" s="515">
        <v>0.294289866351475</v>
      </c>
      <c r="DM445" s="518">
        <f t="shared" si="3221"/>
        <v>0</v>
      </c>
      <c r="DN445" s="518">
        <f t="shared" si="3222"/>
        <v>0</v>
      </c>
      <c r="DO445" s="638"/>
      <c r="DP445" s="511">
        <v>3.0</v>
      </c>
      <c r="DQ445" s="512" t="s">
        <v>144</v>
      </c>
      <c r="DR445" s="513" t="s">
        <v>121</v>
      </c>
      <c r="DS445" s="513" t="s">
        <v>123</v>
      </c>
      <c r="DT445" s="514"/>
      <c r="DU445" s="514"/>
      <c r="DV445" s="514">
        <f t="shared" si="3223"/>
        <v>0</v>
      </c>
      <c r="DW445" s="515"/>
      <c r="DX445" s="514">
        <f t="shared" si="3224"/>
        <v>0</v>
      </c>
      <c r="DY445" s="516"/>
      <c r="DZ445" s="517"/>
      <c r="EA445" s="517"/>
      <c r="EB445" s="514">
        <f t="shared" si="3225"/>
        <v>0</v>
      </c>
      <c r="EC445" s="515">
        <v>0.294289866351475</v>
      </c>
      <c r="ED445" s="518">
        <f t="shared" si="3226"/>
        <v>0</v>
      </c>
      <c r="EE445" s="518">
        <f t="shared" si="3227"/>
        <v>0</v>
      </c>
      <c r="EF445" s="638"/>
      <c r="EG445" s="511">
        <v>3.0</v>
      </c>
      <c r="EH445" s="512" t="s">
        <v>144</v>
      </c>
      <c r="EI445" s="513" t="s">
        <v>121</v>
      </c>
      <c r="EJ445" s="513" t="s">
        <v>123</v>
      </c>
      <c r="EK445" s="514"/>
      <c r="EL445" s="514"/>
      <c r="EM445" s="514">
        <f t="shared" si="3228"/>
        <v>0</v>
      </c>
      <c r="EN445" s="515"/>
      <c r="EO445" s="514">
        <f t="shared" si="3229"/>
        <v>0</v>
      </c>
      <c r="EP445" s="516"/>
      <c r="EQ445" s="517"/>
      <c r="ER445" s="517"/>
      <c r="ES445" s="514">
        <f t="shared" si="3230"/>
        <v>0</v>
      </c>
      <c r="ET445" s="515">
        <v>0.294289866351475</v>
      </c>
      <c r="EU445" s="518">
        <f t="shared" si="3231"/>
        <v>0</v>
      </c>
      <c r="EV445" s="518">
        <f t="shared" si="3232"/>
        <v>0</v>
      </c>
      <c r="EW445" s="638"/>
      <c r="EX445" s="511">
        <v>3.0</v>
      </c>
      <c r="EY445" s="512" t="s">
        <v>144</v>
      </c>
      <c r="EZ445" s="513" t="s">
        <v>121</v>
      </c>
      <c r="FA445" s="513" t="s">
        <v>123</v>
      </c>
      <c r="FB445" s="514"/>
      <c r="FC445" s="514"/>
      <c r="FD445" s="514">
        <f t="shared" si="3233"/>
        <v>0</v>
      </c>
      <c r="FE445" s="515"/>
      <c r="FF445" s="514">
        <f t="shared" si="3234"/>
        <v>0</v>
      </c>
      <c r="FG445" s="516"/>
      <c r="FH445" s="517"/>
      <c r="FI445" s="517"/>
      <c r="FJ445" s="514">
        <f t="shared" si="3235"/>
        <v>0</v>
      </c>
      <c r="FK445" s="515">
        <v>0.294289866351475</v>
      </c>
      <c r="FL445" s="518">
        <f t="shared" si="3236"/>
        <v>0</v>
      </c>
      <c r="FM445" s="518">
        <f t="shared" si="3237"/>
        <v>0</v>
      </c>
      <c r="FN445" s="638"/>
      <c r="FO445" s="511">
        <v>3.0</v>
      </c>
      <c r="FP445" s="512" t="s">
        <v>144</v>
      </c>
      <c r="FQ445" s="513" t="s">
        <v>121</v>
      </c>
      <c r="FR445" s="513" t="s">
        <v>123</v>
      </c>
      <c r="FS445" s="514"/>
      <c r="FT445" s="514"/>
      <c r="FU445" s="514">
        <f t="shared" si="3238"/>
        <v>0</v>
      </c>
      <c r="FV445" s="515"/>
      <c r="FW445" s="514">
        <f t="shared" si="3239"/>
        <v>0</v>
      </c>
      <c r="FX445" s="516"/>
      <c r="FY445" s="517"/>
      <c r="FZ445" s="517"/>
      <c r="GA445" s="514">
        <f t="shared" si="3240"/>
        <v>0</v>
      </c>
      <c r="GB445" s="515">
        <v>0.294289866351475</v>
      </c>
      <c r="GC445" s="518">
        <f t="shared" si="3241"/>
        <v>0</v>
      </c>
      <c r="GD445" s="518">
        <f t="shared" si="3242"/>
        <v>0</v>
      </c>
      <c r="GE445" s="638"/>
      <c r="GF445" s="511">
        <v>3.0</v>
      </c>
      <c r="GG445" s="512" t="s">
        <v>144</v>
      </c>
      <c r="GH445" s="513" t="s">
        <v>121</v>
      </c>
      <c r="GI445" s="513" t="s">
        <v>123</v>
      </c>
      <c r="GJ445" s="514"/>
      <c r="GK445" s="514"/>
      <c r="GL445" s="514">
        <f t="shared" si="3243"/>
        <v>0</v>
      </c>
      <c r="GM445" s="515"/>
      <c r="GN445" s="514">
        <f t="shared" si="3244"/>
        <v>0</v>
      </c>
      <c r="GO445" s="516"/>
      <c r="GP445" s="517"/>
      <c r="GQ445" s="517"/>
      <c r="GR445" s="514">
        <f t="shared" si="3245"/>
        <v>0</v>
      </c>
      <c r="GS445" s="515">
        <v>0.294289866351475</v>
      </c>
      <c r="GT445" s="518">
        <f t="shared" si="3246"/>
        <v>0</v>
      </c>
      <c r="GU445" s="518">
        <f t="shared" si="3247"/>
        <v>0</v>
      </c>
      <c r="GV445" s="638"/>
      <c r="GW445" s="511">
        <v>3.0</v>
      </c>
      <c r="GX445" s="512" t="s">
        <v>144</v>
      </c>
      <c r="GY445" s="513" t="s">
        <v>121</v>
      </c>
      <c r="GZ445" s="513" t="s">
        <v>123</v>
      </c>
      <c r="HA445" s="514"/>
      <c r="HB445" s="514"/>
      <c r="HC445" s="514">
        <f t="shared" si="3248"/>
        <v>0</v>
      </c>
      <c r="HD445" s="515"/>
      <c r="HE445" s="514">
        <f t="shared" si="3249"/>
        <v>0</v>
      </c>
      <c r="HF445" s="516"/>
      <c r="HG445" s="517"/>
      <c r="HH445" s="517"/>
      <c r="HI445" s="514">
        <f t="shared" si="3250"/>
        <v>0</v>
      </c>
      <c r="HJ445" s="515">
        <v>0.294289866351475</v>
      </c>
      <c r="HK445" s="518">
        <f t="shared" si="3251"/>
        <v>0</v>
      </c>
      <c r="HL445" s="518">
        <f t="shared" si="3252"/>
        <v>0</v>
      </c>
      <c r="HM445" s="638"/>
      <c r="HN445" s="511">
        <v>3.0</v>
      </c>
      <c r="HO445" s="512" t="s">
        <v>144</v>
      </c>
      <c r="HP445" s="513" t="s">
        <v>121</v>
      </c>
      <c r="HQ445" s="513" t="s">
        <v>123</v>
      </c>
      <c r="HR445" s="514"/>
      <c r="HS445" s="514"/>
      <c r="HT445" s="514">
        <f t="shared" si="3253"/>
        <v>0</v>
      </c>
      <c r="HU445" s="515"/>
      <c r="HV445" s="514">
        <f t="shared" si="3254"/>
        <v>0</v>
      </c>
      <c r="HW445" s="516"/>
      <c r="HX445" s="517"/>
      <c r="HY445" s="517"/>
      <c r="HZ445" s="514">
        <f t="shared" si="3255"/>
        <v>0</v>
      </c>
      <c r="IA445" s="515">
        <v>0.294289866351475</v>
      </c>
      <c r="IB445" s="518">
        <f t="shared" si="3256"/>
        <v>0</v>
      </c>
      <c r="IC445" s="518">
        <f t="shared" si="3257"/>
        <v>0</v>
      </c>
      <c r="ID445" s="638"/>
      <c r="IE445" s="511">
        <v>3.0</v>
      </c>
      <c r="IF445" s="512" t="s">
        <v>144</v>
      </c>
      <c r="IG445" s="513" t="s">
        <v>121</v>
      </c>
      <c r="IH445" s="513" t="s">
        <v>123</v>
      </c>
      <c r="II445" s="514"/>
      <c r="IJ445" s="514"/>
      <c r="IK445" s="514">
        <f t="shared" si="3258"/>
        <v>0</v>
      </c>
      <c r="IL445" s="515"/>
      <c r="IM445" s="514">
        <f t="shared" si="3259"/>
        <v>0</v>
      </c>
      <c r="IN445" s="516"/>
      <c r="IO445" s="517"/>
      <c r="IP445" s="517"/>
      <c r="IQ445" s="514">
        <f t="shared" si="3260"/>
        <v>0</v>
      </c>
      <c r="IR445" s="515">
        <v>0.294289866351475</v>
      </c>
      <c r="IS445" s="518">
        <f t="shared" si="3261"/>
        <v>0</v>
      </c>
      <c r="IT445" s="518">
        <f t="shared" si="3262"/>
        <v>0</v>
      </c>
      <c r="IU445" s="638"/>
      <c r="IV445" s="511">
        <v>3.0</v>
      </c>
      <c r="IW445" s="512" t="s">
        <v>144</v>
      </c>
      <c r="IX445" s="513" t="s">
        <v>121</v>
      </c>
      <c r="IY445" s="513" t="s">
        <v>123</v>
      </c>
      <c r="IZ445" s="514"/>
      <c r="JA445" s="514"/>
      <c r="JB445" s="514">
        <f t="shared" si="3263"/>
        <v>0</v>
      </c>
      <c r="JC445" s="515"/>
      <c r="JD445" s="514">
        <f t="shared" si="3264"/>
        <v>0</v>
      </c>
      <c r="JE445" s="516"/>
      <c r="JF445" s="517"/>
      <c r="JG445" s="517"/>
      <c r="JH445" s="514">
        <f t="shared" si="3265"/>
        <v>0</v>
      </c>
      <c r="JI445" s="515">
        <v>0.294289866351475</v>
      </c>
      <c r="JJ445" s="518">
        <f t="shared" si="3266"/>
        <v>0</v>
      </c>
      <c r="JK445" s="518">
        <f t="shared" si="3267"/>
        <v>0</v>
      </c>
      <c r="JL445" s="638"/>
      <c r="JM445" s="511">
        <v>3.0</v>
      </c>
      <c r="JN445" s="512" t="s">
        <v>144</v>
      </c>
      <c r="JO445" s="513" t="s">
        <v>121</v>
      </c>
      <c r="JP445" s="513" t="s">
        <v>123</v>
      </c>
      <c r="JQ445" s="514"/>
      <c r="JR445" s="514"/>
      <c r="JS445" s="514">
        <f t="shared" si="3268"/>
        <v>0</v>
      </c>
      <c r="JT445" s="515"/>
      <c r="JU445" s="514">
        <f t="shared" si="3269"/>
        <v>0</v>
      </c>
      <c r="JV445" s="516"/>
      <c r="JW445" s="517"/>
      <c r="JX445" s="517"/>
      <c r="JY445" s="514">
        <f t="shared" si="3270"/>
        <v>0</v>
      </c>
      <c r="JZ445" s="515">
        <v>0.294289866351475</v>
      </c>
      <c r="KA445" s="518">
        <f t="shared" si="3271"/>
        <v>0</v>
      </c>
      <c r="KB445" s="518">
        <f t="shared" si="3272"/>
        <v>0</v>
      </c>
      <c r="KC445" s="638"/>
      <c r="KD445" s="511">
        <v>3.0</v>
      </c>
      <c r="KE445" s="512" t="s">
        <v>144</v>
      </c>
      <c r="KF445" s="513" t="s">
        <v>121</v>
      </c>
      <c r="KG445" s="513" t="s">
        <v>123</v>
      </c>
      <c r="KH445" s="514"/>
      <c r="KI445" s="514"/>
      <c r="KJ445" s="514">
        <f t="shared" si="3273"/>
        <v>0</v>
      </c>
      <c r="KK445" s="515"/>
      <c r="KL445" s="514">
        <f t="shared" si="3274"/>
        <v>0</v>
      </c>
      <c r="KM445" s="516"/>
      <c r="KN445" s="517"/>
      <c r="KO445" s="517"/>
      <c r="KP445" s="514">
        <f t="shared" si="3275"/>
        <v>0</v>
      </c>
      <c r="KQ445" s="515">
        <v>0.294289866351475</v>
      </c>
      <c r="KR445" s="518">
        <f t="shared" si="3276"/>
        <v>0</v>
      </c>
      <c r="KS445" s="518">
        <f t="shared" si="3277"/>
        <v>0</v>
      </c>
      <c r="KT445" s="638"/>
      <c r="KU445" s="521"/>
    </row>
    <row r="446" ht="15.75" customHeight="1">
      <c r="A446" s="511">
        <v>4.0</v>
      </c>
      <c r="B446" s="512" t="s">
        <v>145</v>
      </c>
      <c r="C446" s="513" t="s">
        <v>121</v>
      </c>
      <c r="D446" s="513" t="s">
        <v>123</v>
      </c>
      <c r="E446" s="514"/>
      <c r="F446" s="514"/>
      <c r="G446" s="514">
        <f t="shared" si="3188"/>
        <v>0</v>
      </c>
      <c r="H446" s="515"/>
      <c r="I446" s="514">
        <f t="shared" si="3189"/>
        <v>0</v>
      </c>
      <c r="J446" s="516"/>
      <c r="K446" s="517"/>
      <c r="L446" s="517"/>
      <c r="M446" s="514">
        <f t="shared" si="3190"/>
        <v>0</v>
      </c>
      <c r="N446" s="515">
        <v>0.294289866351475</v>
      </c>
      <c r="O446" s="518">
        <f t="shared" si="3191"/>
        <v>0</v>
      </c>
      <c r="P446" s="518">
        <f t="shared" si="3192"/>
        <v>0</v>
      </c>
      <c r="Q446" s="638"/>
      <c r="R446" s="511">
        <v>4.0</v>
      </c>
      <c r="S446" s="512" t="s">
        <v>145</v>
      </c>
      <c r="T446" s="513" t="s">
        <v>121</v>
      </c>
      <c r="U446" s="513" t="s">
        <v>123</v>
      </c>
      <c r="V446" s="514"/>
      <c r="W446" s="514"/>
      <c r="X446" s="514">
        <f t="shared" si="3193"/>
        <v>0</v>
      </c>
      <c r="Y446" s="515"/>
      <c r="Z446" s="514">
        <f t="shared" si="3194"/>
        <v>0</v>
      </c>
      <c r="AA446" s="516"/>
      <c r="AB446" s="517"/>
      <c r="AC446" s="517"/>
      <c r="AD446" s="514">
        <f t="shared" si="3195"/>
        <v>0</v>
      </c>
      <c r="AE446" s="515">
        <v>0.294289866351475</v>
      </c>
      <c r="AF446" s="518">
        <f t="shared" si="3196"/>
        <v>0</v>
      </c>
      <c r="AG446" s="518">
        <f t="shared" si="3197"/>
        <v>0</v>
      </c>
      <c r="AH446" s="638"/>
      <c r="AI446" s="511">
        <v>4.0</v>
      </c>
      <c r="AJ446" s="512" t="s">
        <v>145</v>
      </c>
      <c r="AK446" s="513" t="s">
        <v>121</v>
      </c>
      <c r="AL446" s="513" t="s">
        <v>123</v>
      </c>
      <c r="AM446" s="514"/>
      <c r="AN446" s="514"/>
      <c r="AO446" s="514">
        <f t="shared" si="3198"/>
        <v>0</v>
      </c>
      <c r="AP446" s="515"/>
      <c r="AQ446" s="514">
        <f t="shared" si="3199"/>
        <v>0</v>
      </c>
      <c r="AR446" s="516"/>
      <c r="AS446" s="517"/>
      <c r="AT446" s="517"/>
      <c r="AU446" s="514">
        <f t="shared" si="3200"/>
        <v>0</v>
      </c>
      <c r="AV446" s="515">
        <v>0.294289866351475</v>
      </c>
      <c r="AW446" s="518">
        <f t="shared" si="3201"/>
        <v>0</v>
      </c>
      <c r="AX446" s="518">
        <f t="shared" si="3202"/>
        <v>0</v>
      </c>
      <c r="AY446" s="638"/>
      <c r="AZ446" s="511">
        <v>4.0</v>
      </c>
      <c r="BA446" s="512" t="s">
        <v>145</v>
      </c>
      <c r="BB446" s="513" t="s">
        <v>121</v>
      </c>
      <c r="BC446" s="513" t="s">
        <v>123</v>
      </c>
      <c r="BD446" s="514"/>
      <c r="BE446" s="514"/>
      <c r="BF446" s="514">
        <f t="shared" si="3203"/>
        <v>0</v>
      </c>
      <c r="BG446" s="515"/>
      <c r="BH446" s="514">
        <f t="shared" si="3204"/>
        <v>0</v>
      </c>
      <c r="BI446" s="516"/>
      <c r="BJ446" s="517"/>
      <c r="BK446" s="517"/>
      <c r="BL446" s="514">
        <f t="shared" si="3205"/>
        <v>0</v>
      </c>
      <c r="BM446" s="515">
        <v>0.294289866351475</v>
      </c>
      <c r="BN446" s="518">
        <f t="shared" si="3206"/>
        <v>0</v>
      </c>
      <c r="BO446" s="518">
        <f t="shared" si="3207"/>
        <v>0</v>
      </c>
      <c r="BP446" s="638"/>
      <c r="BQ446" s="511">
        <v>4.0</v>
      </c>
      <c r="BR446" s="512" t="s">
        <v>145</v>
      </c>
      <c r="BS446" s="513" t="s">
        <v>121</v>
      </c>
      <c r="BT446" s="513" t="s">
        <v>123</v>
      </c>
      <c r="BU446" s="514"/>
      <c r="BV446" s="514"/>
      <c r="BW446" s="514">
        <f t="shared" si="3208"/>
        <v>0</v>
      </c>
      <c r="BX446" s="515"/>
      <c r="BY446" s="514">
        <f t="shared" si="3209"/>
        <v>0</v>
      </c>
      <c r="BZ446" s="516"/>
      <c r="CA446" s="517"/>
      <c r="CB446" s="517"/>
      <c r="CC446" s="514">
        <f t="shared" si="3210"/>
        <v>0</v>
      </c>
      <c r="CD446" s="515">
        <v>0.294289866351475</v>
      </c>
      <c r="CE446" s="518">
        <f t="shared" si="3211"/>
        <v>0</v>
      </c>
      <c r="CF446" s="518">
        <f t="shared" si="3212"/>
        <v>0</v>
      </c>
      <c r="CG446" s="638"/>
      <c r="CH446" s="511">
        <v>4.0</v>
      </c>
      <c r="CI446" s="512" t="s">
        <v>145</v>
      </c>
      <c r="CJ446" s="513" t="s">
        <v>121</v>
      </c>
      <c r="CK446" s="513" t="s">
        <v>123</v>
      </c>
      <c r="CL446" s="514"/>
      <c r="CM446" s="514"/>
      <c r="CN446" s="514">
        <f t="shared" si="3213"/>
        <v>0</v>
      </c>
      <c r="CO446" s="515"/>
      <c r="CP446" s="514">
        <f t="shared" si="3214"/>
        <v>0</v>
      </c>
      <c r="CQ446" s="516"/>
      <c r="CR446" s="517"/>
      <c r="CS446" s="517"/>
      <c r="CT446" s="514">
        <f t="shared" si="3215"/>
        <v>0</v>
      </c>
      <c r="CU446" s="515">
        <v>0.294289866351475</v>
      </c>
      <c r="CV446" s="518">
        <f t="shared" si="3216"/>
        <v>0</v>
      </c>
      <c r="CW446" s="518">
        <f t="shared" si="3217"/>
        <v>0</v>
      </c>
      <c r="CX446" s="638"/>
      <c r="CY446" s="511">
        <v>4.0</v>
      </c>
      <c r="CZ446" s="512" t="s">
        <v>145</v>
      </c>
      <c r="DA446" s="513" t="s">
        <v>121</v>
      </c>
      <c r="DB446" s="513" t="s">
        <v>123</v>
      </c>
      <c r="DC446" s="514"/>
      <c r="DD446" s="514"/>
      <c r="DE446" s="514">
        <f t="shared" si="3218"/>
        <v>0</v>
      </c>
      <c r="DF446" s="515"/>
      <c r="DG446" s="514">
        <f t="shared" si="3219"/>
        <v>0</v>
      </c>
      <c r="DH446" s="516"/>
      <c r="DI446" s="517"/>
      <c r="DJ446" s="517"/>
      <c r="DK446" s="514">
        <f t="shared" si="3220"/>
        <v>0</v>
      </c>
      <c r="DL446" s="515">
        <v>0.294289866351475</v>
      </c>
      <c r="DM446" s="518">
        <f t="shared" si="3221"/>
        <v>0</v>
      </c>
      <c r="DN446" s="518">
        <f t="shared" si="3222"/>
        <v>0</v>
      </c>
      <c r="DO446" s="638"/>
      <c r="DP446" s="511">
        <v>4.0</v>
      </c>
      <c r="DQ446" s="512" t="s">
        <v>145</v>
      </c>
      <c r="DR446" s="513" t="s">
        <v>121</v>
      </c>
      <c r="DS446" s="513" t="s">
        <v>123</v>
      </c>
      <c r="DT446" s="514"/>
      <c r="DU446" s="514"/>
      <c r="DV446" s="514">
        <f t="shared" si="3223"/>
        <v>0</v>
      </c>
      <c r="DW446" s="515"/>
      <c r="DX446" s="514">
        <f t="shared" si="3224"/>
        <v>0</v>
      </c>
      <c r="DY446" s="516"/>
      <c r="DZ446" s="517"/>
      <c r="EA446" s="517"/>
      <c r="EB446" s="514">
        <f t="shared" si="3225"/>
        <v>0</v>
      </c>
      <c r="EC446" s="515">
        <v>0.294289866351475</v>
      </c>
      <c r="ED446" s="518">
        <f t="shared" si="3226"/>
        <v>0</v>
      </c>
      <c r="EE446" s="518">
        <f t="shared" si="3227"/>
        <v>0</v>
      </c>
      <c r="EF446" s="638"/>
      <c r="EG446" s="511">
        <v>4.0</v>
      </c>
      <c r="EH446" s="512" t="s">
        <v>145</v>
      </c>
      <c r="EI446" s="513" t="s">
        <v>121</v>
      </c>
      <c r="EJ446" s="513" t="s">
        <v>123</v>
      </c>
      <c r="EK446" s="514"/>
      <c r="EL446" s="514"/>
      <c r="EM446" s="514">
        <f t="shared" si="3228"/>
        <v>0</v>
      </c>
      <c r="EN446" s="515"/>
      <c r="EO446" s="514">
        <f t="shared" si="3229"/>
        <v>0</v>
      </c>
      <c r="EP446" s="516"/>
      <c r="EQ446" s="517"/>
      <c r="ER446" s="517"/>
      <c r="ES446" s="514">
        <f t="shared" si="3230"/>
        <v>0</v>
      </c>
      <c r="ET446" s="515">
        <v>0.294289866351475</v>
      </c>
      <c r="EU446" s="518">
        <f t="shared" si="3231"/>
        <v>0</v>
      </c>
      <c r="EV446" s="518">
        <f t="shared" si="3232"/>
        <v>0</v>
      </c>
      <c r="EW446" s="638"/>
      <c r="EX446" s="511">
        <v>4.0</v>
      </c>
      <c r="EY446" s="512" t="s">
        <v>145</v>
      </c>
      <c r="EZ446" s="513" t="s">
        <v>121</v>
      </c>
      <c r="FA446" s="513" t="s">
        <v>123</v>
      </c>
      <c r="FB446" s="514"/>
      <c r="FC446" s="514"/>
      <c r="FD446" s="514">
        <f t="shared" si="3233"/>
        <v>0</v>
      </c>
      <c r="FE446" s="515"/>
      <c r="FF446" s="514">
        <f t="shared" si="3234"/>
        <v>0</v>
      </c>
      <c r="FG446" s="516"/>
      <c r="FH446" s="517"/>
      <c r="FI446" s="517"/>
      <c r="FJ446" s="514">
        <f t="shared" si="3235"/>
        <v>0</v>
      </c>
      <c r="FK446" s="515">
        <v>0.294289866351475</v>
      </c>
      <c r="FL446" s="518">
        <f t="shared" si="3236"/>
        <v>0</v>
      </c>
      <c r="FM446" s="518">
        <f t="shared" si="3237"/>
        <v>0</v>
      </c>
      <c r="FN446" s="638"/>
      <c r="FO446" s="511">
        <v>4.0</v>
      </c>
      <c r="FP446" s="512" t="s">
        <v>145</v>
      </c>
      <c r="FQ446" s="513" t="s">
        <v>121</v>
      </c>
      <c r="FR446" s="513" t="s">
        <v>123</v>
      </c>
      <c r="FS446" s="514"/>
      <c r="FT446" s="514"/>
      <c r="FU446" s="514">
        <f t="shared" si="3238"/>
        <v>0</v>
      </c>
      <c r="FV446" s="515"/>
      <c r="FW446" s="514">
        <f t="shared" si="3239"/>
        <v>0</v>
      </c>
      <c r="FX446" s="516"/>
      <c r="FY446" s="517"/>
      <c r="FZ446" s="517"/>
      <c r="GA446" s="514">
        <f t="shared" si="3240"/>
        <v>0</v>
      </c>
      <c r="GB446" s="515">
        <v>0.294289866351475</v>
      </c>
      <c r="GC446" s="518">
        <f t="shared" si="3241"/>
        <v>0</v>
      </c>
      <c r="GD446" s="518">
        <f t="shared" si="3242"/>
        <v>0</v>
      </c>
      <c r="GE446" s="638"/>
      <c r="GF446" s="511">
        <v>4.0</v>
      </c>
      <c r="GG446" s="512" t="s">
        <v>145</v>
      </c>
      <c r="GH446" s="513" t="s">
        <v>121</v>
      </c>
      <c r="GI446" s="513" t="s">
        <v>123</v>
      </c>
      <c r="GJ446" s="514"/>
      <c r="GK446" s="514"/>
      <c r="GL446" s="514">
        <f t="shared" si="3243"/>
        <v>0</v>
      </c>
      <c r="GM446" s="515"/>
      <c r="GN446" s="514">
        <f t="shared" si="3244"/>
        <v>0</v>
      </c>
      <c r="GO446" s="516"/>
      <c r="GP446" s="517"/>
      <c r="GQ446" s="517"/>
      <c r="GR446" s="514">
        <f t="shared" si="3245"/>
        <v>0</v>
      </c>
      <c r="GS446" s="515">
        <v>0.294289866351475</v>
      </c>
      <c r="GT446" s="518">
        <f t="shared" si="3246"/>
        <v>0</v>
      </c>
      <c r="GU446" s="518">
        <f t="shared" si="3247"/>
        <v>0</v>
      </c>
      <c r="GV446" s="638"/>
      <c r="GW446" s="511">
        <v>4.0</v>
      </c>
      <c r="GX446" s="512" t="s">
        <v>145</v>
      </c>
      <c r="GY446" s="513" t="s">
        <v>121</v>
      </c>
      <c r="GZ446" s="513" t="s">
        <v>123</v>
      </c>
      <c r="HA446" s="514"/>
      <c r="HB446" s="514"/>
      <c r="HC446" s="514">
        <f t="shared" si="3248"/>
        <v>0</v>
      </c>
      <c r="HD446" s="515"/>
      <c r="HE446" s="514">
        <f t="shared" si="3249"/>
        <v>0</v>
      </c>
      <c r="HF446" s="516"/>
      <c r="HG446" s="517"/>
      <c r="HH446" s="517"/>
      <c r="HI446" s="514">
        <f t="shared" si="3250"/>
        <v>0</v>
      </c>
      <c r="HJ446" s="515">
        <v>0.294289866351475</v>
      </c>
      <c r="HK446" s="518">
        <f t="shared" si="3251"/>
        <v>0</v>
      </c>
      <c r="HL446" s="518">
        <f t="shared" si="3252"/>
        <v>0</v>
      </c>
      <c r="HM446" s="638"/>
      <c r="HN446" s="511">
        <v>4.0</v>
      </c>
      <c r="HO446" s="512" t="s">
        <v>145</v>
      </c>
      <c r="HP446" s="513" t="s">
        <v>121</v>
      </c>
      <c r="HQ446" s="513" t="s">
        <v>123</v>
      </c>
      <c r="HR446" s="514"/>
      <c r="HS446" s="514"/>
      <c r="HT446" s="514">
        <f t="shared" si="3253"/>
        <v>0</v>
      </c>
      <c r="HU446" s="515"/>
      <c r="HV446" s="514">
        <f t="shared" si="3254"/>
        <v>0</v>
      </c>
      <c r="HW446" s="516"/>
      <c r="HX446" s="517"/>
      <c r="HY446" s="517"/>
      <c r="HZ446" s="514">
        <f t="shared" si="3255"/>
        <v>0</v>
      </c>
      <c r="IA446" s="515">
        <v>0.294289866351475</v>
      </c>
      <c r="IB446" s="518">
        <f t="shared" si="3256"/>
        <v>0</v>
      </c>
      <c r="IC446" s="518">
        <f t="shared" si="3257"/>
        <v>0</v>
      </c>
      <c r="ID446" s="638"/>
      <c r="IE446" s="511">
        <v>4.0</v>
      </c>
      <c r="IF446" s="512" t="s">
        <v>145</v>
      </c>
      <c r="IG446" s="513" t="s">
        <v>121</v>
      </c>
      <c r="IH446" s="513" t="s">
        <v>123</v>
      </c>
      <c r="II446" s="514"/>
      <c r="IJ446" s="514"/>
      <c r="IK446" s="514">
        <f t="shared" si="3258"/>
        <v>0</v>
      </c>
      <c r="IL446" s="515"/>
      <c r="IM446" s="514">
        <f t="shared" si="3259"/>
        <v>0</v>
      </c>
      <c r="IN446" s="516"/>
      <c r="IO446" s="517"/>
      <c r="IP446" s="517"/>
      <c r="IQ446" s="514">
        <f t="shared" si="3260"/>
        <v>0</v>
      </c>
      <c r="IR446" s="515">
        <v>0.294289866351475</v>
      </c>
      <c r="IS446" s="518">
        <f t="shared" si="3261"/>
        <v>0</v>
      </c>
      <c r="IT446" s="518">
        <f t="shared" si="3262"/>
        <v>0</v>
      </c>
      <c r="IU446" s="638"/>
      <c r="IV446" s="511">
        <v>4.0</v>
      </c>
      <c r="IW446" s="512" t="s">
        <v>145</v>
      </c>
      <c r="IX446" s="513" t="s">
        <v>121</v>
      </c>
      <c r="IY446" s="513" t="s">
        <v>123</v>
      </c>
      <c r="IZ446" s="514"/>
      <c r="JA446" s="514"/>
      <c r="JB446" s="514">
        <f t="shared" si="3263"/>
        <v>0</v>
      </c>
      <c r="JC446" s="515"/>
      <c r="JD446" s="514">
        <f t="shared" si="3264"/>
        <v>0</v>
      </c>
      <c r="JE446" s="516"/>
      <c r="JF446" s="517"/>
      <c r="JG446" s="517"/>
      <c r="JH446" s="514">
        <f t="shared" si="3265"/>
        <v>0</v>
      </c>
      <c r="JI446" s="515">
        <v>0.294289866351475</v>
      </c>
      <c r="JJ446" s="518">
        <f t="shared" si="3266"/>
        <v>0</v>
      </c>
      <c r="JK446" s="518">
        <f t="shared" si="3267"/>
        <v>0</v>
      </c>
      <c r="JL446" s="638"/>
      <c r="JM446" s="511">
        <v>4.0</v>
      </c>
      <c r="JN446" s="512" t="s">
        <v>145</v>
      </c>
      <c r="JO446" s="513" t="s">
        <v>121</v>
      </c>
      <c r="JP446" s="513" t="s">
        <v>123</v>
      </c>
      <c r="JQ446" s="514"/>
      <c r="JR446" s="514"/>
      <c r="JS446" s="514">
        <f t="shared" si="3268"/>
        <v>0</v>
      </c>
      <c r="JT446" s="515"/>
      <c r="JU446" s="514">
        <f t="shared" si="3269"/>
        <v>0</v>
      </c>
      <c r="JV446" s="516"/>
      <c r="JW446" s="517"/>
      <c r="JX446" s="517"/>
      <c r="JY446" s="514">
        <f t="shared" si="3270"/>
        <v>0</v>
      </c>
      <c r="JZ446" s="515">
        <v>0.294289866351475</v>
      </c>
      <c r="KA446" s="518">
        <f t="shared" si="3271"/>
        <v>0</v>
      </c>
      <c r="KB446" s="518">
        <f t="shared" si="3272"/>
        <v>0</v>
      </c>
      <c r="KC446" s="638"/>
      <c r="KD446" s="511">
        <v>4.0</v>
      </c>
      <c r="KE446" s="512" t="s">
        <v>145</v>
      </c>
      <c r="KF446" s="513" t="s">
        <v>121</v>
      </c>
      <c r="KG446" s="513" t="s">
        <v>123</v>
      </c>
      <c r="KH446" s="514"/>
      <c r="KI446" s="514"/>
      <c r="KJ446" s="514">
        <f t="shared" si="3273"/>
        <v>0</v>
      </c>
      <c r="KK446" s="515"/>
      <c r="KL446" s="514">
        <f t="shared" si="3274"/>
        <v>0</v>
      </c>
      <c r="KM446" s="516"/>
      <c r="KN446" s="517"/>
      <c r="KO446" s="517"/>
      <c r="KP446" s="514">
        <f t="shared" si="3275"/>
        <v>0</v>
      </c>
      <c r="KQ446" s="515">
        <v>0.294289866351475</v>
      </c>
      <c r="KR446" s="518">
        <f t="shared" si="3276"/>
        <v>0</v>
      </c>
      <c r="KS446" s="518">
        <f t="shared" si="3277"/>
        <v>0</v>
      </c>
      <c r="KT446" s="638"/>
      <c r="KU446" s="521"/>
    </row>
    <row r="447" ht="15.75" customHeight="1">
      <c r="A447" s="511">
        <v>5.0</v>
      </c>
      <c r="B447" s="512" t="s">
        <v>146</v>
      </c>
      <c r="C447" s="513" t="s">
        <v>121</v>
      </c>
      <c r="D447" s="513" t="s">
        <v>123</v>
      </c>
      <c r="E447" s="514"/>
      <c r="F447" s="514"/>
      <c r="G447" s="514">
        <f t="shared" si="3188"/>
        <v>0</v>
      </c>
      <c r="H447" s="515"/>
      <c r="I447" s="514">
        <f t="shared" si="3189"/>
        <v>0</v>
      </c>
      <c r="J447" s="516"/>
      <c r="K447" s="517"/>
      <c r="L447" s="517"/>
      <c r="M447" s="514">
        <f t="shared" si="3190"/>
        <v>0</v>
      </c>
      <c r="N447" s="515">
        <v>0.294289866351475</v>
      </c>
      <c r="O447" s="518">
        <f t="shared" si="3191"/>
        <v>0</v>
      </c>
      <c r="P447" s="518">
        <f t="shared" si="3192"/>
        <v>0</v>
      </c>
      <c r="Q447" s="638"/>
      <c r="R447" s="511">
        <v>5.0</v>
      </c>
      <c r="S447" s="512" t="s">
        <v>146</v>
      </c>
      <c r="T447" s="513" t="s">
        <v>121</v>
      </c>
      <c r="U447" s="513" t="s">
        <v>123</v>
      </c>
      <c r="V447" s="514"/>
      <c r="W447" s="514"/>
      <c r="X447" s="514">
        <f t="shared" si="3193"/>
        <v>0</v>
      </c>
      <c r="Y447" s="515"/>
      <c r="Z447" s="514">
        <f t="shared" si="3194"/>
        <v>0</v>
      </c>
      <c r="AA447" s="516"/>
      <c r="AB447" s="517"/>
      <c r="AC447" s="517"/>
      <c r="AD447" s="514">
        <f t="shared" si="3195"/>
        <v>0</v>
      </c>
      <c r="AE447" s="515">
        <v>0.294289866351475</v>
      </c>
      <c r="AF447" s="518">
        <f t="shared" si="3196"/>
        <v>0</v>
      </c>
      <c r="AG447" s="518">
        <f t="shared" si="3197"/>
        <v>0</v>
      </c>
      <c r="AH447" s="638"/>
      <c r="AI447" s="511">
        <v>5.0</v>
      </c>
      <c r="AJ447" s="512" t="s">
        <v>146</v>
      </c>
      <c r="AK447" s="513" t="s">
        <v>121</v>
      </c>
      <c r="AL447" s="513" t="s">
        <v>123</v>
      </c>
      <c r="AM447" s="514"/>
      <c r="AN447" s="514"/>
      <c r="AO447" s="514">
        <f t="shared" si="3198"/>
        <v>0</v>
      </c>
      <c r="AP447" s="515"/>
      <c r="AQ447" s="514">
        <f t="shared" si="3199"/>
        <v>0</v>
      </c>
      <c r="AR447" s="516"/>
      <c r="AS447" s="517"/>
      <c r="AT447" s="517"/>
      <c r="AU447" s="514">
        <f t="shared" si="3200"/>
        <v>0</v>
      </c>
      <c r="AV447" s="515">
        <v>0.294289866351475</v>
      </c>
      <c r="AW447" s="518">
        <f t="shared" si="3201"/>
        <v>0</v>
      </c>
      <c r="AX447" s="518">
        <f t="shared" si="3202"/>
        <v>0</v>
      </c>
      <c r="AY447" s="638"/>
      <c r="AZ447" s="511">
        <v>5.0</v>
      </c>
      <c r="BA447" s="512" t="s">
        <v>146</v>
      </c>
      <c r="BB447" s="513" t="s">
        <v>121</v>
      </c>
      <c r="BC447" s="513" t="s">
        <v>123</v>
      </c>
      <c r="BD447" s="514"/>
      <c r="BE447" s="514"/>
      <c r="BF447" s="514">
        <f t="shared" si="3203"/>
        <v>0</v>
      </c>
      <c r="BG447" s="515"/>
      <c r="BH447" s="514">
        <f t="shared" si="3204"/>
        <v>0</v>
      </c>
      <c r="BI447" s="516"/>
      <c r="BJ447" s="517"/>
      <c r="BK447" s="517"/>
      <c r="BL447" s="514">
        <f t="shared" si="3205"/>
        <v>0</v>
      </c>
      <c r="BM447" s="515">
        <v>0.294289866351475</v>
      </c>
      <c r="BN447" s="518">
        <f t="shared" si="3206"/>
        <v>0</v>
      </c>
      <c r="BO447" s="518">
        <f t="shared" si="3207"/>
        <v>0</v>
      </c>
      <c r="BP447" s="638"/>
      <c r="BQ447" s="511">
        <v>5.0</v>
      </c>
      <c r="BR447" s="512" t="s">
        <v>146</v>
      </c>
      <c r="BS447" s="513" t="s">
        <v>121</v>
      </c>
      <c r="BT447" s="513" t="s">
        <v>123</v>
      </c>
      <c r="BU447" s="514"/>
      <c r="BV447" s="514"/>
      <c r="BW447" s="514">
        <f t="shared" si="3208"/>
        <v>0</v>
      </c>
      <c r="BX447" s="515"/>
      <c r="BY447" s="514">
        <f t="shared" si="3209"/>
        <v>0</v>
      </c>
      <c r="BZ447" s="516"/>
      <c r="CA447" s="517"/>
      <c r="CB447" s="517"/>
      <c r="CC447" s="514">
        <f t="shared" si="3210"/>
        <v>0</v>
      </c>
      <c r="CD447" s="515">
        <v>0.294289866351475</v>
      </c>
      <c r="CE447" s="518">
        <f t="shared" si="3211"/>
        <v>0</v>
      </c>
      <c r="CF447" s="518">
        <f t="shared" si="3212"/>
        <v>0</v>
      </c>
      <c r="CG447" s="638"/>
      <c r="CH447" s="511">
        <v>5.0</v>
      </c>
      <c r="CI447" s="512" t="s">
        <v>146</v>
      </c>
      <c r="CJ447" s="513" t="s">
        <v>121</v>
      </c>
      <c r="CK447" s="513" t="s">
        <v>123</v>
      </c>
      <c r="CL447" s="514"/>
      <c r="CM447" s="514"/>
      <c r="CN447" s="514">
        <f t="shared" si="3213"/>
        <v>0</v>
      </c>
      <c r="CO447" s="515"/>
      <c r="CP447" s="514">
        <f t="shared" si="3214"/>
        <v>0</v>
      </c>
      <c r="CQ447" s="516"/>
      <c r="CR447" s="517"/>
      <c r="CS447" s="517"/>
      <c r="CT447" s="514">
        <f t="shared" si="3215"/>
        <v>0</v>
      </c>
      <c r="CU447" s="515">
        <v>0.294289866351475</v>
      </c>
      <c r="CV447" s="518">
        <f t="shared" si="3216"/>
        <v>0</v>
      </c>
      <c r="CW447" s="518">
        <f t="shared" si="3217"/>
        <v>0</v>
      </c>
      <c r="CX447" s="638"/>
      <c r="CY447" s="511">
        <v>5.0</v>
      </c>
      <c r="CZ447" s="512" t="s">
        <v>146</v>
      </c>
      <c r="DA447" s="513" t="s">
        <v>121</v>
      </c>
      <c r="DB447" s="513" t="s">
        <v>123</v>
      </c>
      <c r="DC447" s="514"/>
      <c r="DD447" s="514"/>
      <c r="DE447" s="514">
        <f t="shared" si="3218"/>
        <v>0</v>
      </c>
      <c r="DF447" s="515"/>
      <c r="DG447" s="514">
        <f t="shared" si="3219"/>
        <v>0</v>
      </c>
      <c r="DH447" s="516"/>
      <c r="DI447" s="517"/>
      <c r="DJ447" s="517"/>
      <c r="DK447" s="514">
        <f t="shared" si="3220"/>
        <v>0</v>
      </c>
      <c r="DL447" s="515">
        <v>0.294289866351475</v>
      </c>
      <c r="DM447" s="518">
        <f t="shared" si="3221"/>
        <v>0</v>
      </c>
      <c r="DN447" s="518">
        <f t="shared" si="3222"/>
        <v>0</v>
      </c>
      <c r="DO447" s="638"/>
      <c r="DP447" s="511">
        <v>5.0</v>
      </c>
      <c r="DQ447" s="512" t="s">
        <v>146</v>
      </c>
      <c r="DR447" s="513" t="s">
        <v>121</v>
      </c>
      <c r="DS447" s="513" t="s">
        <v>123</v>
      </c>
      <c r="DT447" s="514"/>
      <c r="DU447" s="514"/>
      <c r="DV447" s="514">
        <f t="shared" si="3223"/>
        <v>0</v>
      </c>
      <c r="DW447" s="515"/>
      <c r="DX447" s="514">
        <f t="shared" si="3224"/>
        <v>0</v>
      </c>
      <c r="DY447" s="516"/>
      <c r="DZ447" s="517"/>
      <c r="EA447" s="517"/>
      <c r="EB447" s="514">
        <f t="shared" si="3225"/>
        <v>0</v>
      </c>
      <c r="EC447" s="515">
        <v>0.294289866351475</v>
      </c>
      <c r="ED447" s="518">
        <f t="shared" si="3226"/>
        <v>0</v>
      </c>
      <c r="EE447" s="518">
        <f t="shared" si="3227"/>
        <v>0</v>
      </c>
      <c r="EF447" s="638"/>
      <c r="EG447" s="511">
        <v>5.0</v>
      </c>
      <c r="EH447" s="512" t="s">
        <v>146</v>
      </c>
      <c r="EI447" s="513" t="s">
        <v>121</v>
      </c>
      <c r="EJ447" s="513" t="s">
        <v>123</v>
      </c>
      <c r="EK447" s="514"/>
      <c r="EL447" s="514"/>
      <c r="EM447" s="514">
        <f t="shared" si="3228"/>
        <v>0</v>
      </c>
      <c r="EN447" s="515"/>
      <c r="EO447" s="514">
        <f t="shared" si="3229"/>
        <v>0</v>
      </c>
      <c r="EP447" s="516"/>
      <c r="EQ447" s="517"/>
      <c r="ER447" s="517"/>
      <c r="ES447" s="514">
        <f t="shared" si="3230"/>
        <v>0</v>
      </c>
      <c r="ET447" s="515">
        <v>0.294289866351475</v>
      </c>
      <c r="EU447" s="518">
        <f t="shared" si="3231"/>
        <v>0</v>
      </c>
      <c r="EV447" s="518">
        <f t="shared" si="3232"/>
        <v>0</v>
      </c>
      <c r="EW447" s="638"/>
      <c r="EX447" s="511">
        <v>5.0</v>
      </c>
      <c r="EY447" s="512" t="s">
        <v>146</v>
      </c>
      <c r="EZ447" s="513" t="s">
        <v>121</v>
      </c>
      <c r="FA447" s="513" t="s">
        <v>123</v>
      </c>
      <c r="FB447" s="514"/>
      <c r="FC447" s="514"/>
      <c r="FD447" s="514">
        <f t="shared" si="3233"/>
        <v>0</v>
      </c>
      <c r="FE447" s="515"/>
      <c r="FF447" s="514">
        <f t="shared" si="3234"/>
        <v>0</v>
      </c>
      <c r="FG447" s="516"/>
      <c r="FH447" s="517"/>
      <c r="FI447" s="517"/>
      <c r="FJ447" s="514">
        <f t="shared" si="3235"/>
        <v>0</v>
      </c>
      <c r="FK447" s="515">
        <v>0.294289866351475</v>
      </c>
      <c r="FL447" s="518">
        <f t="shared" si="3236"/>
        <v>0</v>
      </c>
      <c r="FM447" s="518">
        <f t="shared" si="3237"/>
        <v>0</v>
      </c>
      <c r="FN447" s="638"/>
      <c r="FO447" s="511">
        <v>5.0</v>
      </c>
      <c r="FP447" s="512" t="s">
        <v>146</v>
      </c>
      <c r="FQ447" s="513" t="s">
        <v>121</v>
      </c>
      <c r="FR447" s="513" t="s">
        <v>123</v>
      </c>
      <c r="FS447" s="514"/>
      <c r="FT447" s="514"/>
      <c r="FU447" s="514">
        <f t="shared" si="3238"/>
        <v>0</v>
      </c>
      <c r="FV447" s="515"/>
      <c r="FW447" s="514">
        <f t="shared" si="3239"/>
        <v>0</v>
      </c>
      <c r="FX447" s="516"/>
      <c r="FY447" s="517"/>
      <c r="FZ447" s="517"/>
      <c r="GA447" s="514">
        <f t="shared" si="3240"/>
        <v>0</v>
      </c>
      <c r="GB447" s="515">
        <v>0.294289866351475</v>
      </c>
      <c r="GC447" s="518">
        <f t="shared" si="3241"/>
        <v>0</v>
      </c>
      <c r="GD447" s="518">
        <f t="shared" si="3242"/>
        <v>0</v>
      </c>
      <c r="GE447" s="638"/>
      <c r="GF447" s="511">
        <v>5.0</v>
      </c>
      <c r="GG447" s="512" t="s">
        <v>146</v>
      </c>
      <c r="GH447" s="513" t="s">
        <v>121</v>
      </c>
      <c r="GI447" s="513" t="s">
        <v>123</v>
      </c>
      <c r="GJ447" s="514"/>
      <c r="GK447" s="514"/>
      <c r="GL447" s="514">
        <f t="shared" si="3243"/>
        <v>0</v>
      </c>
      <c r="GM447" s="515"/>
      <c r="GN447" s="514">
        <f t="shared" si="3244"/>
        <v>0</v>
      </c>
      <c r="GO447" s="516"/>
      <c r="GP447" s="517"/>
      <c r="GQ447" s="517"/>
      <c r="GR447" s="514">
        <f t="shared" si="3245"/>
        <v>0</v>
      </c>
      <c r="GS447" s="515">
        <v>0.294289866351475</v>
      </c>
      <c r="GT447" s="518">
        <f t="shared" si="3246"/>
        <v>0</v>
      </c>
      <c r="GU447" s="518">
        <f t="shared" si="3247"/>
        <v>0</v>
      </c>
      <c r="GV447" s="638"/>
      <c r="GW447" s="511">
        <v>5.0</v>
      </c>
      <c r="GX447" s="512" t="s">
        <v>146</v>
      </c>
      <c r="GY447" s="513" t="s">
        <v>121</v>
      </c>
      <c r="GZ447" s="513" t="s">
        <v>123</v>
      </c>
      <c r="HA447" s="514"/>
      <c r="HB447" s="514"/>
      <c r="HC447" s="514">
        <f t="shared" si="3248"/>
        <v>0</v>
      </c>
      <c r="HD447" s="515"/>
      <c r="HE447" s="514">
        <f t="shared" si="3249"/>
        <v>0</v>
      </c>
      <c r="HF447" s="516"/>
      <c r="HG447" s="517"/>
      <c r="HH447" s="517"/>
      <c r="HI447" s="514">
        <f t="shared" si="3250"/>
        <v>0</v>
      </c>
      <c r="HJ447" s="515">
        <v>0.294289866351475</v>
      </c>
      <c r="HK447" s="518">
        <f t="shared" si="3251"/>
        <v>0</v>
      </c>
      <c r="HL447" s="518">
        <f t="shared" si="3252"/>
        <v>0</v>
      </c>
      <c r="HM447" s="638"/>
      <c r="HN447" s="511">
        <v>5.0</v>
      </c>
      <c r="HO447" s="512" t="s">
        <v>146</v>
      </c>
      <c r="HP447" s="513" t="s">
        <v>121</v>
      </c>
      <c r="HQ447" s="513" t="s">
        <v>123</v>
      </c>
      <c r="HR447" s="514"/>
      <c r="HS447" s="514"/>
      <c r="HT447" s="514">
        <f t="shared" si="3253"/>
        <v>0</v>
      </c>
      <c r="HU447" s="515"/>
      <c r="HV447" s="514">
        <f t="shared" si="3254"/>
        <v>0</v>
      </c>
      <c r="HW447" s="516"/>
      <c r="HX447" s="517"/>
      <c r="HY447" s="517"/>
      <c r="HZ447" s="514">
        <f t="shared" si="3255"/>
        <v>0</v>
      </c>
      <c r="IA447" s="515">
        <v>0.294289866351475</v>
      </c>
      <c r="IB447" s="518">
        <f t="shared" si="3256"/>
        <v>0</v>
      </c>
      <c r="IC447" s="518">
        <f t="shared" si="3257"/>
        <v>0</v>
      </c>
      <c r="ID447" s="638"/>
      <c r="IE447" s="511">
        <v>5.0</v>
      </c>
      <c r="IF447" s="512" t="s">
        <v>146</v>
      </c>
      <c r="IG447" s="513" t="s">
        <v>121</v>
      </c>
      <c r="IH447" s="513" t="s">
        <v>123</v>
      </c>
      <c r="II447" s="514"/>
      <c r="IJ447" s="514"/>
      <c r="IK447" s="514">
        <f t="shared" si="3258"/>
        <v>0</v>
      </c>
      <c r="IL447" s="515"/>
      <c r="IM447" s="514">
        <f t="shared" si="3259"/>
        <v>0</v>
      </c>
      <c r="IN447" s="516"/>
      <c r="IO447" s="517"/>
      <c r="IP447" s="517"/>
      <c r="IQ447" s="514">
        <f t="shared" si="3260"/>
        <v>0</v>
      </c>
      <c r="IR447" s="515">
        <v>0.294289866351475</v>
      </c>
      <c r="IS447" s="518">
        <f t="shared" si="3261"/>
        <v>0</v>
      </c>
      <c r="IT447" s="518">
        <f t="shared" si="3262"/>
        <v>0</v>
      </c>
      <c r="IU447" s="638"/>
      <c r="IV447" s="511">
        <v>5.0</v>
      </c>
      <c r="IW447" s="512" t="s">
        <v>146</v>
      </c>
      <c r="IX447" s="513" t="s">
        <v>121</v>
      </c>
      <c r="IY447" s="513" t="s">
        <v>123</v>
      </c>
      <c r="IZ447" s="514"/>
      <c r="JA447" s="514"/>
      <c r="JB447" s="514">
        <f t="shared" si="3263"/>
        <v>0</v>
      </c>
      <c r="JC447" s="515"/>
      <c r="JD447" s="514">
        <f t="shared" si="3264"/>
        <v>0</v>
      </c>
      <c r="JE447" s="516"/>
      <c r="JF447" s="517"/>
      <c r="JG447" s="517"/>
      <c r="JH447" s="514">
        <f t="shared" si="3265"/>
        <v>0</v>
      </c>
      <c r="JI447" s="515">
        <v>0.294289866351475</v>
      </c>
      <c r="JJ447" s="518">
        <f t="shared" si="3266"/>
        <v>0</v>
      </c>
      <c r="JK447" s="518">
        <f t="shared" si="3267"/>
        <v>0</v>
      </c>
      <c r="JL447" s="638"/>
      <c r="JM447" s="511">
        <v>5.0</v>
      </c>
      <c r="JN447" s="512" t="s">
        <v>146</v>
      </c>
      <c r="JO447" s="513" t="s">
        <v>121</v>
      </c>
      <c r="JP447" s="513" t="s">
        <v>123</v>
      </c>
      <c r="JQ447" s="514"/>
      <c r="JR447" s="514"/>
      <c r="JS447" s="514">
        <f t="shared" si="3268"/>
        <v>0</v>
      </c>
      <c r="JT447" s="515"/>
      <c r="JU447" s="514">
        <f t="shared" si="3269"/>
        <v>0</v>
      </c>
      <c r="JV447" s="516"/>
      <c r="JW447" s="517"/>
      <c r="JX447" s="517"/>
      <c r="JY447" s="514">
        <f t="shared" si="3270"/>
        <v>0</v>
      </c>
      <c r="JZ447" s="515">
        <v>0.294289866351475</v>
      </c>
      <c r="KA447" s="518">
        <f t="shared" si="3271"/>
        <v>0</v>
      </c>
      <c r="KB447" s="518">
        <f t="shared" si="3272"/>
        <v>0</v>
      </c>
      <c r="KC447" s="638"/>
      <c r="KD447" s="511">
        <v>5.0</v>
      </c>
      <c r="KE447" s="512" t="s">
        <v>146</v>
      </c>
      <c r="KF447" s="513" t="s">
        <v>121</v>
      </c>
      <c r="KG447" s="513" t="s">
        <v>123</v>
      </c>
      <c r="KH447" s="514"/>
      <c r="KI447" s="514"/>
      <c r="KJ447" s="514">
        <f t="shared" si="3273"/>
        <v>0</v>
      </c>
      <c r="KK447" s="515"/>
      <c r="KL447" s="514">
        <f t="shared" si="3274"/>
        <v>0</v>
      </c>
      <c r="KM447" s="516"/>
      <c r="KN447" s="517"/>
      <c r="KO447" s="517"/>
      <c r="KP447" s="514">
        <f t="shared" si="3275"/>
        <v>0</v>
      </c>
      <c r="KQ447" s="515">
        <v>0.294289866351475</v>
      </c>
      <c r="KR447" s="518">
        <f t="shared" si="3276"/>
        <v>0</v>
      </c>
      <c r="KS447" s="518">
        <f t="shared" si="3277"/>
        <v>0</v>
      </c>
      <c r="KT447" s="638"/>
      <c r="KU447" s="521"/>
    </row>
    <row r="448" ht="15.75" customHeight="1">
      <c r="A448" s="511">
        <v>6.0</v>
      </c>
      <c r="B448" s="512" t="s">
        <v>132</v>
      </c>
      <c r="C448" s="513" t="s">
        <v>121</v>
      </c>
      <c r="D448" s="513" t="s">
        <v>123</v>
      </c>
      <c r="E448" s="514"/>
      <c r="F448" s="514"/>
      <c r="G448" s="514">
        <f t="shared" si="3188"/>
        <v>0</v>
      </c>
      <c r="H448" s="515"/>
      <c r="I448" s="514">
        <f t="shared" si="3189"/>
        <v>0</v>
      </c>
      <c r="J448" s="516"/>
      <c r="K448" s="517"/>
      <c r="L448" s="517"/>
      <c r="M448" s="514">
        <f t="shared" si="3190"/>
        <v>0</v>
      </c>
      <c r="N448" s="515">
        <v>0.294289866351475</v>
      </c>
      <c r="O448" s="518">
        <f t="shared" si="3191"/>
        <v>0</v>
      </c>
      <c r="P448" s="518">
        <f t="shared" si="3192"/>
        <v>0</v>
      </c>
      <c r="Q448" s="638"/>
      <c r="R448" s="511">
        <v>6.0</v>
      </c>
      <c r="S448" s="512" t="s">
        <v>132</v>
      </c>
      <c r="T448" s="513" t="s">
        <v>121</v>
      </c>
      <c r="U448" s="513" t="s">
        <v>123</v>
      </c>
      <c r="V448" s="514"/>
      <c r="W448" s="514"/>
      <c r="X448" s="514">
        <f t="shared" si="3193"/>
        <v>0</v>
      </c>
      <c r="Y448" s="515"/>
      <c r="Z448" s="514">
        <f t="shared" si="3194"/>
        <v>0</v>
      </c>
      <c r="AA448" s="516"/>
      <c r="AB448" s="517"/>
      <c r="AC448" s="517"/>
      <c r="AD448" s="514">
        <f t="shared" si="3195"/>
        <v>0</v>
      </c>
      <c r="AE448" s="515">
        <v>0.294289866351475</v>
      </c>
      <c r="AF448" s="518">
        <f t="shared" si="3196"/>
        <v>0</v>
      </c>
      <c r="AG448" s="518">
        <f t="shared" si="3197"/>
        <v>0</v>
      </c>
      <c r="AH448" s="638"/>
      <c r="AI448" s="511">
        <v>6.0</v>
      </c>
      <c r="AJ448" s="512" t="s">
        <v>132</v>
      </c>
      <c r="AK448" s="513" t="s">
        <v>121</v>
      </c>
      <c r="AL448" s="513" t="s">
        <v>123</v>
      </c>
      <c r="AM448" s="514"/>
      <c r="AN448" s="514"/>
      <c r="AO448" s="514">
        <f t="shared" si="3198"/>
        <v>0</v>
      </c>
      <c r="AP448" s="515"/>
      <c r="AQ448" s="514">
        <f t="shared" si="3199"/>
        <v>0</v>
      </c>
      <c r="AR448" s="516"/>
      <c r="AS448" s="517"/>
      <c r="AT448" s="517"/>
      <c r="AU448" s="514">
        <f t="shared" si="3200"/>
        <v>0</v>
      </c>
      <c r="AV448" s="515">
        <v>0.294289866351475</v>
      </c>
      <c r="AW448" s="518">
        <f t="shared" si="3201"/>
        <v>0</v>
      </c>
      <c r="AX448" s="518">
        <f t="shared" si="3202"/>
        <v>0</v>
      </c>
      <c r="AY448" s="638"/>
      <c r="AZ448" s="511">
        <v>6.0</v>
      </c>
      <c r="BA448" s="512" t="s">
        <v>132</v>
      </c>
      <c r="BB448" s="513" t="s">
        <v>121</v>
      </c>
      <c r="BC448" s="513" t="s">
        <v>123</v>
      </c>
      <c r="BD448" s="514"/>
      <c r="BE448" s="514"/>
      <c r="BF448" s="514">
        <f t="shared" si="3203"/>
        <v>0</v>
      </c>
      <c r="BG448" s="515"/>
      <c r="BH448" s="514">
        <f t="shared" si="3204"/>
        <v>0</v>
      </c>
      <c r="BI448" s="516"/>
      <c r="BJ448" s="517"/>
      <c r="BK448" s="517"/>
      <c r="BL448" s="514">
        <f t="shared" si="3205"/>
        <v>0</v>
      </c>
      <c r="BM448" s="515">
        <v>0.294289866351475</v>
      </c>
      <c r="BN448" s="518">
        <f t="shared" si="3206"/>
        <v>0</v>
      </c>
      <c r="BO448" s="518">
        <f t="shared" si="3207"/>
        <v>0</v>
      </c>
      <c r="BP448" s="638"/>
      <c r="BQ448" s="511">
        <v>6.0</v>
      </c>
      <c r="BR448" s="512" t="s">
        <v>132</v>
      </c>
      <c r="BS448" s="513" t="s">
        <v>121</v>
      </c>
      <c r="BT448" s="513" t="s">
        <v>123</v>
      </c>
      <c r="BU448" s="514"/>
      <c r="BV448" s="514"/>
      <c r="BW448" s="514">
        <f t="shared" si="3208"/>
        <v>0</v>
      </c>
      <c r="BX448" s="515"/>
      <c r="BY448" s="514">
        <f t="shared" si="3209"/>
        <v>0</v>
      </c>
      <c r="BZ448" s="516"/>
      <c r="CA448" s="517"/>
      <c r="CB448" s="517"/>
      <c r="CC448" s="514">
        <f t="shared" si="3210"/>
        <v>0</v>
      </c>
      <c r="CD448" s="515">
        <v>0.294289866351475</v>
      </c>
      <c r="CE448" s="518">
        <f t="shared" si="3211"/>
        <v>0</v>
      </c>
      <c r="CF448" s="518">
        <f t="shared" si="3212"/>
        <v>0</v>
      </c>
      <c r="CG448" s="638"/>
      <c r="CH448" s="511">
        <v>6.0</v>
      </c>
      <c r="CI448" s="512" t="s">
        <v>132</v>
      </c>
      <c r="CJ448" s="513" t="s">
        <v>121</v>
      </c>
      <c r="CK448" s="513" t="s">
        <v>123</v>
      </c>
      <c r="CL448" s="514"/>
      <c r="CM448" s="514"/>
      <c r="CN448" s="514">
        <f t="shared" si="3213"/>
        <v>0</v>
      </c>
      <c r="CO448" s="515"/>
      <c r="CP448" s="514">
        <f t="shared" si="3214"/>
        <v>0</v>
      </c>
      <c r="CQ448" s="516"/>
      <c r="CR448" s="517"/>
      <c r="CS448" s="517"/>
      <c r="CT448" s="514">
        <f t="shared" si="3215"/>
        <v>0</v>
      </c>
      <c r="CU448" s="515">
        <v>0.294289866351475</v>
      </c>
      <c r="CV448" s="518">
        <f t="shared" si="3216"/>
        <v>0</v>
      </c>
      <c r="CW448" s="518">
        <f t="shared" si="3217"/>
        <v>0</v>
      </c>
      <c r="CX448" s="638"/>
      <c r="CY448" s="511">
        <v>6.0</v>
      </c>
      <c r="CZ448" s="512" t="s">
        <v>132</v>
      </c>
      <c r="DA448" s="513" t="s">
        <v>121</v>
      </c>
      <c r="DB448" s="513" t="s">
        <v>123</v>
      </c>
      <c r="DC448" s="514"/>
      <c r="DD448" s="514"/>
      <c r="DE448" s="514">
        <f t="shared" si="3218"/>
        <v>0</v>
      </c>
      <c r="DF448" s="515"/>
      <c r="DG448" s="514">
        <f t="shared" si="3219"/>
        <v>0</v>
      </c>
      <c r="DH448" s="516"/>
      <c r="DI448" s="517"/>
      <c r="DJ448" s="517"/>
      <c r="DK448" s="514">
        <f t="shared" si="3220"/>
        <v>0</v>
      </c>
      <c r="DL448" s="515">
        <v>0.294289866351475</v>
      </c>
      <c r="DM448" s="518">
        <f t="shared" si="3221"/>
        <v>0</v>
      </c>
      <c r="DN448" s="518">
        <f t="shared" si="3222"/>
        <v>0</v>
      </c>
      <c r="DO448" s="638"/>
      <c r="DP448" s="511">
        <v>6.0</v>
      </c>
      <c r="DQ448" s="512" t="s">
        <v>132</v>
      </c>
      <c r="DR448" s="513" t="s">
        <v>121</v>
      </c>
      <c r="DS448" s="513" t="s">
        <v>123</v>
      </c>
      <c r="DT448" s="514"/>
      <c r="DU448" s="514"/>
      <c r="DV448" s="514">
        <f t="shared" si="3223"/>
        <v>0</v>
      </c>
      <c r="DW448" s="515"/>
      <c r="DX448" s="514">
        <f t="shared" si="3224"/>
        <v>0</v>
      </c>
      <c r="DY448" s="516"/>
      <c r="DZ448" s="517"/>
      <c r="EA448" s="517"/>
      <c r="EB448" s="514">
        <f t="shared" si="3225"/>
        <v>0</v>
      </c>
      <c r="EC448" s="515">
        <v>0.294289866351475</v>
      </c>
      <c r="ED448" s="518">
        <f t="shared" si="3226"/>
        <v>0</v>
      </c>
      <c r="EE448" s="518">
        <f t="shared" si="3227"/>
        <v>0</v>
      </c>
      <c r="EF448" s="638"/>
      <c r="EG448" s="511">
        <v>6.0</v>
      </c>
      <c r="EH448" s="512" t="s">
        <v>132</v>
      </c>
      <c r="EI448" s="513" t="s">
        <v>121</v>
      </c>
      <c r="EJ448" s="513" t="s">
        <v>123</v>
      </c>
      <c r="EK448" s="514"/>
      <c r="EL448" s="514"/>
      <c r="EM448" s="514">
        <f t="shared" si="3228"/>
        <v>0</v>
      </c>
      <c r="EN448" s="515"/>
      <c r="EO448" s="514">
        <f t="shared" si="3229"/>
        <v>0</v>
      </c>
      <c r="EP448" s="516"/>
      <c r="EQ448" s="517"/>
      <c r="ER448" s="517"/>
      <c r="ES448" s="514">
        <f t="shared" si="3230"/>
        <v>0</v>
      </c>
      <c r="ET448" s="515">
        <v>0.294289866351475</v>
      </c>
      <c r="EU448" s="518">
        <f t="shared" si="3231"/>
        <v>0</v>
      </c>
      <c r="EV448" s="518">
        <f t="shared" si="3232"/>
        <v>0</v>
      </c>
      <c r="EW448" s="638"/>
      <c r="EX448" s="511">
        <v>6.0</v>
      </c>
      <c r="EY448" s="512" t="s">
        <v>132</v>
      </c>
      <c r="EZ448" s="513" t="s">
        <v>121</v>
      </c>
      <c r="FA448" s="513" t="s">
        <v>123</v>
      </c>
      <c r="FB448" s="514"/>
      <c r="FC448" s="514"/>
      <c r="FD448" s="514">
        <f t="shared" si="3233"/>
        <v>0</v>
      </c>
      <c r="FE448" s="515"/>
      <c r="FF448" s="514">
        <f t="shared" si="3234"/>
        <v>0</v>
      </c>
      <c r="FG448" s="516"/>
      <c r="FH448" s="517"/>
      <c r="FI448" s="517"/>
      <c r="FJ448" s="514">
        <f t="shared" si="3235"/>
        <v>0</v>
      </c>
      <c r="FK448" s="515">
        <v>0.294289866351475</v>
      </c>
      <c r="FL448" s="518">
        <f t="shared" si="3236"/>
        <v>0</v>
      </c>
      <c r="FM448" s="518">
        <f t="shared" si="3237"/>
        <v>0</v>
      </c>
      <c r="FN448" s="638"/>
      <c r="FO448" s="511">
        <v>6.0</v>
      </c>
      <c r="FP448" s="512" t="s">
        <v>132</v>
      </c>
      <c r="FQ448" s="513" t="s">
        <v>121</v>
      </c>
      <c r="FR448" s="513" t="s">
        <v>123</v>
      </c>
      <c r="FS448" s="514"/>
      <c r="FT448" s="514"/>
      <c r="FU448" s="514">
        <f t="shared" si="3238"/>
        <v>0</v>
      </c>
      <c r="FV448" s="515"/>
      <c r="FW448" s="514">
        <f t="shared" si="3239"/>
        <v>0</v>
      </c>
      <c r="FX448" s="516"/>
      <c r="FY448" s="517"/>
      <c r="FZ448" s="517"/>
      <c r="GA448" s="514">
        <f t="shared" si="3240"/>
        <v>0</v>
      </c>
      <c r="GB448" s="515">
        <v>0.294289866351475</v>
      </c>
      <c r="GC448" s="518">
        <f t="shared" si="3241"/>
        <v>0</v>
      </c>
      <c r="GD448" s="518">
        <f t="shared" si="3242"/>
        <v>0</v>
      </c>
      <c r="GE448" s="638"/>
      <c r="GF448" s="511">
        <v>6.0</v>
      </c>
      <c r="GG448" s="512" t="s">
        <v>132</v>
      </c>
      <c r="GH448" s="513" t="s">
        <v>121</v>
      </c>
      <c r="GI448" s="513" t="s">
        <v>123</v>
      </c>
      <c r="GJ448" s="514"/>
      <c r="GK448" s="514"/>
      <c r="GL448" s="514">
        <f t="shared" si="3243"/>
        <v>0</v>
      </c>
      <c r="GM448" s="515"/>
      <c r="GN448" s="514">
        <f t="shared" si="3244"/>
        <v>0</v>
      </c>
      <c r="GO448" s="516"/>
      <c r="GP448" s="517"/>
      <c r="GQ448" s="517"/>
      <c r="GR448" s="514">
        <f t="shared" si="3245"/>
        <v>0</v>
      </c>
      <c r="GS448" s="515">
        <v>0.294289866351475</v>
      </c>
      <c r="GT448" s="518">
        <f t="shared" si="3246"/>
        <v>0</v>
      </c>
      <c r="GU448" s="518">
        <f t="shared" si="3247"/>
        <v>0</v>
      </c>
      <c r="GV448" s="638"/>
      <c r="GW448" s="511">
        <v>6.0</v>
      </c>
      <c r="GX448" s="512" t="s">
        <v>132</v>
      </c>
      <c r="GY448" s="513" t="s">
        <v>121</v>
      </c>
      <c r="GZ448" s="513" t="s">
        <v>123</v>
      </c>
      <c r="HA448" s="514"/>
      <c r="HB448" s="514"/>
      <c r="HC448" s="514">
        <f t="shared" si="3248"/>
        <v>0</v>
      </c>
      <c r="HD448" s="515"/>
      <c r="HE448" s="514">
        <f t="shared" si="3249"/>
        <v>0</v>
      </c>
      <c r="HF448" s="516"/>
      <c r="HG448" s="517"/>
      <c r="HH448" s="517"/>
      <c r="HI448" s="514">
        <f t="shared" si="3250"/>
        <v>0</v>
      </c>
      <c r="HJ448" s="515">
        <v>0.294289866351475</v>
      </c>
      <c r="HK448" s="518">
        <f t="shared" si="3251"/>
        <v>0</v>
      </c>
      <c r="HL448" s="518">
        <f t="shared" si="3252"/>
        <v>0</v>
      </c>
      <c r="HM448" s="638"/>
      <c r="HN448" s="511">
        <v>6.0</v>
      </c>
      <c r="HO448" s="512" t="s">
        <v>132</v>
      </c>
      <c r="HP448" s="513" t="s">
        <v>121</v>
      </c>
      <c r="HQ448" s="513" t="s">
        <v>123</v>
      </c>
      <c r="HR448" s="514"/>
      <c r="HS448" s="514"/>
      <c r="HT448" s="514">
        <f t="shared" si="3253"/>
        <v>0</v>
      </c>
      <c r="HU448" s="515"/>
      <c r="HV448" s="514">
        <f t="shared" si="3254"/>
        <v>0</v>
      </c>
      <c r="HW448" s="516"/>
      <c r="HX448" s="517"/>
      <c r="HY448" s="517"/>
      <c r="HZ448" s="514">
        <f t="shared" si="3255"/>
        <v>0</v>
      </c>
      <c r="IA448" s="515">
        <v>0.294289866351475</v>
      </c>
      <c r="IB448" s="518">
        <f t="shared" si="3256"/>
        <v>0</v>
      </c>
      <c r="IC448" s="518">
        <f t="shared" si="3257"/>
        <v>0</v>
      </c>
      <c r="ID448" s="638"/>
      <c r="IE448" s="511">
        <v>6.0</v>
      </c>
      <c r="IF448" s="512" t="s">
        <v>132</v>
      </c>
      <c r="IG448" s="513" t="s">
        <v>121</v>
      </c>
      <c r="IH448" s="513" t="s">
        <v>123</v>
      </c>
      <c r="II448" s="514"/>
      <c r="IJ448" s="514"/>
      <c r="IK448" s="514">
        <f t="shared" si="3258"/>
        <v>0</v>
      </c>
      <c r="IL448" s="515"/>
      <c r="IM448" s="514">
        <f t="shared" si="3259"/>
        <v>0</v>
      </c>
      <c r="IN448" s="516"/>
      <c r="IO448" s="517"/>
      <c r="IP448" s="517"/>
      <c r="IQ448" s="514">
        <f t="shared" si="3260"/>
        <v>0</v>
      </c>
      <c r="IR448" s="515">
        <v>0.294289866351475</v>
      </c>
      <c r="IS448" s="518">
        <f t="shared" si="3261"/>
        <v>0</v>
      </c>
      <c r="IT448" s="518">
        <f t="shared" si="3262"/>
        <v>0</v>
      </c>
      <c r="IU448" s="638"/>
      <c r="IV448" s="511">
        <v>6.0</v>
      </c>
      <c r="IW448" s="512" t="s">
        <v>132</v>
      </c>
      <c r="IX448" s="513" t="s">
        <v>121</v>
      </c>
      <c r="IY448" s="513" t="s">
        <v>123</v>
      </c>
      <c r="IZ448" s="514"/>
      <c r="JA448" s="514"/>
      <c r="JB448" s="514">
        <f t="shared" si="3263"/>
        <v>0</v>
      </c>
      <c r="JC448" s="515"/>
      <c r="JD448" s="514">
        <f t="shared" si="3264"/>
        <v>0</v>
      </c>
      <c r="JE448" s="516"/>
      <c r="JF448" s="517"/>
      <c r="JG448" s="517"/>
      <c r="JH448" s="514">
        <f t="shared" si="3265"/>
        <v>0</v>
      </c>
      <c r="JI448" s="515">
        <v>0.294289866351475</v>
      </c>
      <c r="JJ448" s="518">
        <f t="shared" si="3266"/>
        <v>0</v>
      </c>
      <c r="JK448" s="518">
        <f t="shared" si="3267"/>
        <v>0</v>
      </c>
      <c r="JL448" s="638"/>
      <c r="JM448" s="511">
        <v>6.0</v>
      </c>
      <c r="JN448" s="512" t="s">
        <v>132</v>
      </c>
      <c r="JO448" s="513" t="s">
        <v>121</v>
      </c>
      <c r="JP448" s="513" t="s">
        <v>123</v>
      </c>
      <c r="JQ448" s="514"/>
      <c r="JR448" s="514"/>
      <c r="JS448" s="514">
        <f t="shared" si="3268"/>
        <v>0</v>
      </c>
      <c r="JT448" s="515"/>
      <c r="JU448" s="514">
        <f t="shared" si="3269"/>
        <v>0</v>
      </c>
      <c r="JV448" s="516"/>
      <c r="JW448" s="517"/>
      <c r="JX448" s="517"/>
      <c r="JY448" s="514">
        <f t="shared" si="3270"/>
        <v>0</v>
      </c>
      <c r="JZ448" s="515">
        <v>0.294289866351475</v>
      </c>
      <c r="KA448" s="518">
        <f t="shared" si="3271"/>
        <v>0</v>
      </c>
      <c r="KB448" s="518">
        <f t="shared" si="3272"/>
        <v>0</v>
      </c>
      <c r="KC448" s="638"/>
      <c r="KD448" s="511">
        <v>6.0</v>
      </c>
      <c r="KE448" s="512" t="s">
        <v>132</v>
      </c>
      <c r="KF448" s="513" t="s">
        <v>121</v>
      </c>
      <c r="KG448" s="513" t="s">
        <v>123</v>
      </c>
      <c r="KH448" s="514"/>
      <c r="KI448" s="514"/>
      <c r="KJ448" s="514">
        <f t="shared" si="3273"/>
        <v>0</v>
      </c>
      <c r="KK448" s="515"/>
      <c r="KL448" s="514">
        <f t="shared" si="3274"/>
        <v>0</v>
      </c>
      <c r="KM448" s="516"/>
      <c r="KN448" s="517"/>
      <c r="KO448" s="517"/>
      <c r="KP448" s="514">
        <f t="shared" si="3275"/>
        <v>0</v>
      </c>
      <c r="KQ448" s="515">
        <v>0.294289866351475</v>
      </c>
      <c r="KR448" s="518">
        <f t="shared" si="3276"/>
        <v>0</v>
      </c>
      <c r="KS448" s="518">
        <f t="shared" si="3277"/>
        <v>0</v>
      </c>
      <c r="KT448" s="638"/>
      <c r="KU448" s="521"/>
    </row>
    <row r="449" ht="15.75" customHeight="1">
      <c r="A449" s="511">
        <v>7.0</v>
      </c>
      <c r="B449" s="512" t="s">
        <v>132</v>
      </c>
      <c r="C449" s="513" t="s">
        <v>121</v>
      </c>
      <c r="D449" s="513" t="s">
        <v>123</v>
      </c>
      <c r="E449" s="514"/>
      <c r="F449" s="514"/>
      <c r="G449" s="514">
        <f t="shared" si="3188"/>
        <v>0</v>
      </c>
      <c r="H449" s="515"/>
      <c r="I449" s="514">
        <f t="shared" si="3189"/>
        <v>0</v>
      </c>
      <c r="J449" s="516"/>
      <c r="K449" s="517"/>
      <c r="L449" s="517"/>
      <c r="M449" s="514">
        <f t="shared" si="3190"/>
        <v>0</v>
      </c>
      <c r="N449" s="515">
        <v>0.294289866351475</v>
      </c>
      <c r="O449" s="518">
        <f t="shared" si="3191"/>
        <v>0</v>
      </c>
      <c r="P449" s="518">
        <f t="shared" si="3192"/>
        <v>0</v>
      </c>
      <c r="Q449" s="638"/>
      <c r="R449" s="511">
        <v>7.0</v>
      </c>
      <c r="S449" s="512" t="s">
        <v>132</v>
      </c>
      <c r="T449" s="513" t="s">
        <v>121</v>
      </c>
      <c r="U449" s="513" t="s">
        <v>123</v>
      </c>
      <c r="V449" s="514"/>
      <c r="W449" s="514"/>
      <c r="X449" s="514">
        <f t="shared" si="3193"/>
        <v>0</v>
      </c>
      <c r="Y449" s="515"/>
      <c r="Z449" s="514">
        <f t="shared" si="3194"/>
        <v>0</v>
      </c>
      <c r="AA449" s="516"/>
      <c r="AB449" s="517"/>
      <c r="AC449" s="517"/>
      <c r="AD449" s="514">
        <f t="shared" si="3195"/>
        <v>0</v>
      </c>
      <c r="AE449" s="515">
        <v>0.294289866351475</v>
      </c>
      <c r="AF449" s="518">
        <f t="shared" si="3196"/>
        <v>0</v>
      </c>
      <c r="AG449" s="518">
        <f t="shared" si="3197"/>
        <v>0</v>
      </c>
      <c r="AH449" s="638"/>
      <c r="AI449" s="511">
        <v>7.0</v>
      </c>
      <c r="AJ449" s="512" t="s">
        <v>132</v>
      </c>
      <c r="AK449" s="513" t="s">
        <v>121</v>
      </c>
      <c r="AL449" s="513" t="s">
        <v>123</v>
      </c>
      <c r="AM449" s="514"/>
      <c r="AN449" s="514"/>
      <c r="AO449" s="514">
        <f t="shared" si="3198"/>
        <v>0</v>
      </c>
      <c r="AP449" s="515"/>
      <c r="AQ449" s="514">
        <f t="shared" si="3199"/>
        <v>0</v>
      </c>
      <c r="AR449" s="516"/>
      <c r="AS449" s="517"/>
      <c r="AT449" s="517"/>
      <c r="AU449" s="514">
        <f t="shared" si="3200"/>
        <v>0</v>
      </c>
      <c r="AV449" s="515">
        <v>0.294289866351475</v>
      </c>
      <c r="AW449" s="518">
        <f t="shared" si="3201"/>
        <v>0</v>
      </c>
      <c r="AX449" s="518">
        <f t="shared" si="3202"/>
        <v>0</v>
      </c>
      <c r="AY449" s="638"/>
      <c r="AZ449" s="511">
        <v>7.0</v>
      </c>
      <c r="BA449" s="512" t="s">
        <v>132</v>
      </c>
      <c r="BB449" s="513" t="s">
        <v>121</v>
      </c>
      <c r="BC449" s="513" t="s">
        <v>123</v>
      </c>
      <c r="BD449" s="514"/>
      <c r="BE449" s="514"/>
      <c r="BF449" s="514">
        <f t="shared" si="3203"/>
        <v>0</v>
      </c>
      <c r="BG449" s="515"/>
      <c r="BH449" s="514">
        <f t="shared" si="3204"/>
        <v>0</v>
      </c>
      <c r="BI449" s="516"/>
      <c r="BJ449" s="517"/>
      <c r="BK449" s="517"/>
      <c r="BL449" s="514">
        <f t="shared" si="3205"/>
        <v>0</v>
      </c>
      <c r="BM449" s="515">
        <v>0.294289866351475</v>
      </c>
      <c r="BN449" s="518">
        <f t="shared" si="3206"/>
        <v>0</v>
      </c>
      <c r="BO449" s="518">
        <f t="shared" si="3207"/>
        <v>0</v>
      </c>
      <c r="BP449" s="638"/>
      <c r="BQ449" s="511">
        <v>7.0</v>
      </c>
      <c r="BR449" s="512" t="s">
        <v>132</v>
      </c>
      <c r="BS449" s="513" t="s">
        <v>121</v>
      </c>
      <c r="BT449" s="513" t="s">
        <v>123</v>
      </c>
      <c r="BU449" s="514"/>
      <c r="BV449" s="514"/>
      <c r="BW449" s="514">
        <f t="shared" si="3208"/>
        <v>0</v>
      </c>
      <c r="BX449" s="515"/>
      <c r="BY449" s="514">
        <f t="shared" si="3209"/>
        <v>0</v>
      </c>
      <c r="BZ449" s="516"/>
      <c r="CA449" s="517"/>
      <c r="CB449" s="517"/>
      <c r="CC449" s="514">
        <f t="shared" si="3210"/>
        <v>0</v>
      </c>
      <c r="CD449" s="515">
        <v>0.294289866351475</v>
      </c>
      <c r="CE449" s="518">
        <f t="shared" si="3211"/>
        <v>0</v>
      </c>
      <c r="CF449" s="518">
        <f t="shared" si="3212"/>
        <v>0</v>
      </c>
      <c r="CG449" s="638"/>
      <c r="CH449" s="511">
        <v>7.0</v>
      </c>
      <c r="CI449" s="512" t="s">
        <v>132</v>
      </c>
      <c r="CJ449" s="513" t="s">
        <v>121</v>
      </c>
      <c r="CK449" s="513" t="s">
        <v>123</v>
      </c>
      <c r="CL449" s="514"/>
      <c r="CM449" s="514"/>
      <c r="CN449" s="514">
        <f t="shared" si="3213"/>
        <v>0</v>
      </c>
      <c r="CO449" s="515"/>
      <c r="CP449" s="514">
        <f t="shared" si="3214"/>
        <v>0</v>
      </c>
      <c r="CQ449" s="516"/>
      <c r="CR449" s="517"/>
      <c r="CS449" s="517"/>
      <c r="CT449" s="514">
        <f t="shared" si="3215"/>
        <v>0</v>
      </c>
      <c r="CU449" s="515">
        <v>0.294289866351475</v>
      </c>
      <c r="CV449" s="518">
        <f t="shared" si="3216"/>
        <v>0</v>
      </c>
      <c r="CW449" s="518">
        <f t="shared" si="3217"/>
        <v>0</v>
      </c>
      <c r="CX449" s="638"/>
      <c r="CY449" s="511">
        <v>7.0</v>
      </c>
      <c r="CZ449" s="512" t="s">
        <v>132</v>
      </c>
      <c r="DA449" s="513" t="s">
        <v>121</v>
      </c>
      <c r="DB449" s="513" t="s">
        <v>123</v>
      </c>
      <c r="DC449" s="514"/>
      <c r="DD449" s="514"/>
      <c r="DE449" s="514">
        <f t="shared" si="3218"/>
        <v>0</v>
      </c>
      <c r="DF449" s="515"/>
      <c r="DG449" s="514">
        <f t="shared" si="3219"/>
        <v>0</v>
      </c>
      <c r="DH449" s="516"/>
      <c r="DI449" s="517"/>
      <c r="DJ449" s="517"/>
      <c r="DK449" s="514">
        <f t="shared" si="3220"/>
        <v>0</v>
      </c>
      <c r="DL449" s="515">
        <v>0.294289866351475</v>
      </c>
      <c r="DM449" s="518">
        <f t="shared" si="3221"/>
        <v>0</v>
      </c>
      <c r="DN449" s="518">
        <f t="shared" si="3222"/>
        <v>0</v>
      </c>
      <c r="DO449" s="638"/>
      <c r="DP449" s="511">
        <v>7.0</v>
      </c>
      <c r="DQ449" s="512" t="s">
        <v>132</v>
      </c>
      <c r="DR449" s="513" t="s">
        <v>121</v>
      </c>
      <c r="DS449" s="513" t="s">
        <v>123</v>
      </c>
      <c r="DT449" s="514"/>
      <c r="DU449" s="514"/>
      <c r="DV449" s="514">
        <f t="shared" si="3223"/>
        <v>0</v>
      </c>
      <c r="DW449" s="515"/>
      <c r="DX449" s="514">
        <f t="shared" si="3224"/>
        <v>0</v>
      </c>
      <c r="DY449" s="516"/>
      <c r="DZ449" s="517"/>
      <c r="EA449" s="517"/>
      <c r="EB449" s="514">
        <f t="shared" si="3225"/>
        <v>0</v>
      </c>
      <c r="EC449" s="515">
        <v>0.294289866351475</v>
      </c>
      <c r="ED449" s="518">
        <f t="shared" si="3226"/>
        <v>0</v>
      </c>
      <c r="EE449" s="518">
        <f t="shared" si="3227"/>
        <v>0</v>
      </c>
      <c r="EF449" s="638"/>
      <c r="EG449" s="511">
        <v>7.0</v>
      </c>
      <c r="EH449" s="512" t="s">
        <v>132</v>
      </c>
      <c r="EI449" s="513" t="s">
        <v>121</v>
      </c>
      <c r="EJ449" s="513" t="s">
        <v>123</v>
      </c>
      <c r="EK449" s="514"/>
      <c r="EL449" s="514"/>
      <c r="EM449" s="514">
        <f t="shared" si="3228"/>
        <v>0</v>
      </c>
      <c r="EN449" s="515"/>
      <c r="EO449" s="514">
        <f t="shared" si="3229"/>
        <v>0</v>
      </c>
      <c r="EP449" s="516"/>
      <c r="EQ449" s="517"/>
      <c r="ER449" s="517"/>
      <c r="ES449" s="514">
        <f t="shared" si="3230"/>
        <v>0</v>
      </c>
      <c r="ET449" s="515">
        <v>0.294289866351475</v>
      </c>
      <c r="EU449" s="518">
        <f t="shared" si="3231"/>
        <v>0</v>
      </c>
      <c r="EV449" s="518">
        <f t="shared" si="3232"/>
        <v>0</v>
      </c>
      <c r="EW449" s="638"/>
      <c r="EX449" s="511">
        <v>7.0</v>
      </c>
      <c r="EY449" s="512" t="s">
        <v>132</v>
      </c>
      <c r="EZ449" s="513" t="s">
        <v>121</v>
      </c>
      <c r="FA449" s="513" t="s">
        <v>123</v>
      </c>
      <c r="FB449" s="514"/>
      <c r="FC449" s="514"/>
      <c r="FD449" s="514">
        <f t="shared" si="3233"/>
        <v>0</v>
      </c>
      <c r="FE449" s="515"/>
      <c r="FF449" s="514">
        <f t="shared" si="3234"/>
        <v>0</v>
      </c>
      <c r="FG449" s="516"/>
      <c r="FH449" s="517"/>
      <c r="FI449" s="517"/>
      <c r="FJ449" s="514">
        <f t="shared" si="3235"/>
        <v>0</v>
      </c>
      <c r="FK449" s="515">
        <v>0.294289866351475</v>
      </c>
      <c r="FL449" s="518">
        <f t="shared" si="3236"/>
        <v>0</v>
      </c>
      <c r="FM449" s="518">
        <f t="shared" si="3237"/>
        <v>0</v>
      </c>
      <c r="FN449" s="638"/>
      <c r="FO449" s="511">
        <v>7.0</v>
      </c>
      <c r="FP449" s="512" t="s">
        <v>132</v>
      </c>
      <c r="FQ449" s="513" t="s">
        <v>121</v>
      </c>
      <c r="FR449" s="513" t="s">
        <v>123</v>
      </c>
      <c r="FS449" s="514"/>
      <c r="FT449" s="514"/>
      <c r="FU449" s="514">
        <f t="shared" si="3238"/>
        <v>0</v>
      </c>
      <c r="FV449" s="515"/>
      <c r="FW449" s="514">
        <f t="shared" si="3239"/>
        <v>0</v>
      </c>
      <c r="FX449" s="516"/>
      <c r="FY449" s="517"/>
      <c r="FZ449" s="517"/>
      <c r="GA449" s="514">
        <f t="shared" si="3240"/>
        <v>0</v>
      </c>
      <c r="GB449" s="515">
        <v>0.294289866351475</v>
      </c>
      <c r="GC449" s="518">
        <f t="shared" si="3241"/>
        <v>0</v>
      </c>
      <c r="GD449" s="518">
        <f t="shared" si="3242"/>
        <v>0</v>
      </c>
      <c r="GE449" s="638"/>
      <c r="GF449" s="511">
        <v>7.0</v>
      </c>
      <c r="GG449" s="512" t="s">
        <v>132</v>
      </c>
      <c r="GH449" s="513" t="s">
        <v>121</v>
      </c>
      <c r="GI449" s="513" t="s">
        <v>123</v>
      </c>
      <c r="GJ449" s="514"/>
      <c r="GK449" s="514"/>
      <c r="GL449" s="514">
        <f t="shared" si="3243"/>
        <v>0</v>
      </c>
      <c r="GM449" s="515"/>
      <c r="GN449" s="514">
        <f t="shared" si="3244"/>
        <v>0</v>
      </c>
      <c r="GO449" s="516"/>
      <c r="GP449" s="517"/>
      <c r="GQ449" s="517"/>
      <c r="GR449" s="514">
        <f t="shared" si="3245"/>
        <v>0</v>
      </c>
      <c r="GS449" s="515">
        <v>0.294289866351475</v>
      </c>
      <c r="GT449" s="518">
        <f t="shared" si="3246"/>
        <v>0</v>
      </c>
      <c r="GU449" s="518">
        <f t="shared" si="3247"/>
        <v>0</v>
      </c>
      <c r="GV449" s="638"/>
      <c r="GW449" s="511">
        <v>7.0</v>
      </c>
      <c r="GX449" s="512" t="s">
        <v>132</v>
      </c>
      <c r="GY449" s="513" t="s">
        <v>121</v>
      </c>
      <c r="GZ449" s="513" t="s">
        <v>123</v>
      </c>
      <c r="HA449" s="514"/>
      <c r="HB449" s="514"/>
      <c r="HC449" s="514">
        <f t="shared" si="3248"/>
        <v>0</v>
      </c>
      <c r="HD449" s="515"/>
      <c r="HE449" s="514">
        <f t="shared" si="3249"/>
        <v>0</v>
      </c>
      <c r="HF449" s="516"/>
      <c r="HG449" s="517"/>
      <c r="HH449" s="517"/>
      <c r="HI449" s="514">
        <f t="shared" si="3250"/>
        <v>0</v>
      </c>
      <c r="HJ449" s="515">
        <v>0.294289866351475</v>
      </c>
      <c r="HK449" s="518">
        <f t="shared" si="3251"/>
        <v>0</v>
      </c>
      <c r="HL449" s="518">
        <f t="shared" si="3252"/>
        <v>0</v>
      </c>
      <c r="HM449" s="638"/>
      <c r="HN449" s="511">
        <v>7.0</v>
      </c>
      <c r="HO449" s="512" t="s">
        <v>132</v>
      </c>
      <c r="HP449" s="513" t="s">
        <v>121</v>
      </c>
      <c r="HQ449" s="513" t="s">
        <v>123</v>
      </c>
      <c r="HR449" s="514"/>
      <c r="HS449" s="514"/>
      <c r="HT449" s="514">
        <f t="shared" si="3253"/>
        <v>0</v>
      </c>
      <c r="HU449" s="515"/>
      <c r="HV449" s="514">
        <f t="shared" si="3254"/>
        <v>0</v>
      </c>
      <c r="HW449" s="516"/>
      <c r="HX449" s="517"/>
      <c r="HY449" s="517"/>
      <c r="HZ449" s="514">
        <f t="shared" si="3255"/>
        <v>0</v>
      </c>
      <c r="IA449" s="515">
        <v>0.294289866351475</v>
      </c>
      <c r="IB449" s="518">
        <f t="shared" si="3256"/>
        <v>0</v>
      </c>
      <c r="IC449" s="518">
        <f t="shared" si="3257"/>
        <v>0</v>
      </c>
      <c r="ID449" s="638"/>
      <c r="IE449" s="511">
        <v>7.0</v>
      </c>
      <c r="IF449" s="512" t="s">
        <v>132</v>
      </c>
      <c r="IG449" s="513" t="s">
        <v>121</v>
      </c>
      <c r="IH449" s="513" t="s">
        <v>123</v>
      </c>
      <c r="II449" s="514"/>
      <c r="IJ449" s="514"/>
      <c r="IK449" s="514">
        <f t="shared" si="3258"/>
        <v>0</v>
      </c>
      <c r="IL449" s="515"/>
      <c r="IM449" s="514">
        <f t="shared" si="3259"/>
        <v>0</v>
      </c>
      <c r="IN449" s="516"/>
      <c r="IO449" s="517"/>
      <c r="IP449" s="517"/>
      <c r="IQ449" s="514">
        <f t="shared" si="3260"/>
        <v>0</v>
      </c>
      <c r="IR449" s="515">
        <v>0.294289866351475</v>
      </c>
      <c r="IS449" s="518">
        <f t="shared" si="3261"/>
        <v>0</v>
      </c>
      <c r="IT449" s="518">
        <f t="shared" si="3262"/>
        <v>0</v>
      </c>
      <c r="IU449" s="638"/>
      <c r="IV449" s="511">
        <v>7.0</v>
      </c>
      <c r="IW449" s="512" t="s">
        <v>132</v>
      </c>
      <c r="IX449" s="513" t="s">
        <v>121</v>
      </c>
      <c r="IY449" s="513" t="s">
        <v>123</v>
      </c>
      <c r="IZ449" s="514"/>
      <c r="JA449" s="514"/>
      <c r="JB449" s="514">
        <f t="shared" si="3263"/>
        <v>0</v>
      </c>
      <c r="JC449" s="515"/>
      <c r="JD449" s="514">
        <f t="shared" si="3264"/>
        <v>0</v>
      </c>
      <c r="JE449" s="516"/>
      <c r="JF449" s="517"/>
      <c r="JG449" s="517"/>
      <c r="JH449" s="514">
        <f t="shared" si="3265"/>
        <v>0</v>
      </c>
      <c r="JI449" s="515">
        <v>0.294289866351475</v>
      </c>
      <c r="JJ449" s="518">
        <f t="shared" si="3266"/>
        <v>0</v>
      </c>
      <c r="JK449" s="518">
        <f t="shared" si="3267"/>
        <v>0</v>
      </c>
      <c r="JL449" s="638"/>
      <c r="JM449" s="511">
        <v>7.0</v>
      </c>
      <c r="JN449" s="512" t="s">
        <v>132</v>
      </c>
      <c r="JO449" s="513" t="s">
        <v>121</v>
      </c>
      <c r="JP449" s="513" t="s">
        <v>123</v>
      </c>
      <c r="JQ449" s="514"/>
      <c r="JR449" s="514"/>
      <c r="JS449" s="514">
        <f t="shared" si="3268"/>
        <v>0</v>
      </c>
      <c r="JT449" s="515"/>
      <c r="JU449" s="514">
        <f t="shared" si="3269"/>
        <v>0</v>
      </c>
      <c r="JV449" s="516"/>
      <c r="JW449" s="517"/>
      <c r="JX449" s="517"/>
      <c r="JY449" s="514">
        <f t="shared" si="3270"/>
        <v>0</v>
      </c>
      <c r="JZ449" s="515">
        <v>0.294289866351475</v>
      </c>
      <c r="KA449" s="518">
        <f t="shared" si="3271"/>
        <v>0</v>
      </c>
      <c r="KB449" s="518">
        <f t="shared" si="3272"/>
        <v>0</v>
      </c>
      <c r="KC449" s="638"/>
      <c r="KD449" s="511">
        <v>7.0</v>
      </c>
      <c r="KE449" s="512" t="s">
        <v>132</v>
      </c>
      <c r="KF449" s="513" t="s">
        <v>121</v>
      </c>
      <c r="KG449" s="513" t="s">
        <v>123</v>
      </c>
      <c r="KH449" s="514"/>
      <c r="KI449" s="514"/>
      <c r="KJ449" s="514">
        <f t="shared" si="3273"/>
        <v>0</v>
      </c>
      <c r="KK449" s="515"/>
      <c r="KL449" s="514">
        <f t="shared" si="3274"/>
        <v>0</v>
      </c>
      <c r="KM449" s="516"/>
      <c r="KN449" s="517"/>
      <c r="KO449" s="517"/>
      <c r="KP449" s="514">
        <f t="shared" si="3275"/>
        <v>0</v>
      </c>
      <c r="KQ449" s="515">
        <v>0.294289866351475</v>
      </c>
      <c r="KR449" s="518">
        <f t="shared" si="3276"/>
        <v>0</v>
      </c>
      <c r="KS449" s="518">
        <f t="shared" si="3277"/>
        <v>0</v>
      </c>
      <c r="KT449" s="638"/>
      <c r="KU449" s="521"/>
    </row>
    <row r="450" ht="15.75" customHeight="1">
      <c r="A450" s="511">
        <v>8.0</v>
      </c>
      <c r="B450" s="512" t="s">
        <v>132</v>
      </c>
      <c r="C450" s="513" t="s">
        <v>121</v>
      </c>
      <c r="D450" s="513" t="s">
        <v>123</v>
      </c>
      <c r="E450" s="514"/>
      <c r="F450" s="513"/>
      <c r="G450" s="514">
        <f t="shared" si="3188"/>
        <v>0</v>
      </c>
      <c r="H450" s="515"/>
      <c r="I450" s="514">
        <f t="shared" si="3189"/>
        <v>0</v>
      </c>
      <c r="J450" s="516"/>
      <c r="K450" s="517"/>
      <c r="L450" s="517"/>
      <c r="M450" s="514">
        <f t="shared" si="3190"/>
        <v>0</v>
      </c>
      <c r="N450" s="515">
        <v>0.294289866351475</v>
      </c>
      <c r="O450" s="518">
        <f t="shared" si="3191"/>
        <v>0</v>
      </c>
      <c r="P450" s="518">
        <f t="shared" si="3192"/>
        <v>0</v>
      </c>
      <c r="Q450" s="638"/>
      <c r="R450" s="511">
        <v>8.0</v>
      </c>
      <c r="S450" s="512" t="s">
        <v>132</v>
      </c>
      <c r="T450" s="513" t="s">
        <v>121</v>
      </c>
      <c r="U450" s="513" t="s">
        <v>123</v>
      </c>
      <c r="V450" s="514"/>
      <c r="W450" s="513"/>
      <c r="X450" s="514">
        <f t="shared" si="3193"/>
        <v>0</v>
      </c>
      <c r="Y450" s="515"/>
      <c r="Z450" s="514">
        <f t="shared" si="3194"/>
        <v>0</v>
      </c>
      <c r="AA450" s="516"/>
      <c r="AB450" s="517"/>
      <c r="AC450" s="517"/>
      <c r="AD450" s="514">
        <f t="shared" si="3195"/>
        <v>0</v>
      </c>
      <c r="AE450" s="515">
        <v>0.294289866351475</v>
      </c>
      <c r="AF450" s="518">
        <f t="shared" si="3196"/>
        <v>0</v>
      </c>
      <c r="AG450" s="518">
        <f t="shared" si="3197"/>
        <v>0</v>
      </c>
      <c r="AH450" s="638"/>
      <c r="AI450" s="511">
        <v>8.0</v>
      </c>
      <c r="AJ450" s="512" t="s">
        <v>132</v>
      </c>
      <c r="AK450" s="513" t="s">
        <v>121</v>
      </c>
      <c r="AL450" s="513" t="s">
        <v>123</v>
      </c>
      <c r="AM450" s="514"/>
      <c r="AN450" s="513"/>
      <c r="AO450" s="514">
        <f t="shared" si="3198"/>
        <v>0</v>
      </c>
      <c r="AP450" s="515"/>
      <c r="AQ450" s="514">
        <f t="shared" si="3199"/>
        <v>0</v>
      </c>
      <c r="AR450" s="516"/>
      <c r="AS450" s="517"/>
      <c r="AT450" s="517"/>
      <c r="AU450" s="514">
        <f t="shared" si="3200"/>
        <v>0</v>
      </c>
      <c r="AV450" s="515">
        <v>0.294289866351475</v>
      </c>
      <c r="AW450" s="518">
        <f t="shared" si="3201"/>
        <v>0</v>
      </c>
      <c r="AX450" s="518">
        <f t="shared" si="3202"/>
        <v>0</v>
      </c>
      <c r="AY450" s="638"/>
      <c r="AZ450" s="511">
        <v>8.0</v>
      </c>
      <c r="BA450" s="512" t="s">
        <v>132</v>
      </c>
      <c r="BB450" s="513" t="s">
        <v>121</v>
      </c>
      <c r="BC450" s="513" t="s">
        <v>123</v>
      </c>
      <c r="BD450" s="514"/>
      <c r="BE450" s="513"/>
      <c r="BF450" s="514">
        <f t="shared" si="3203"/>
        <v>0</v>
      </c>
      <c r="BG450" s="515"/>
      <c r="BH450" s="514">
        <f t="shared" si="3204"/>
        <v>0</v>
      </c>
      <c r="BI450" s="516"/>
      <c r="BJ450" s="517"/>
      <c r="BK450" s="517"/>
      <c r="BL450" s="514">
        <f t="shared" si="3205"/>
        <v>0</v>
      </c>
      <c r="BM450" s="515">
        <v>0.294289866351475</v>
      </c>
      <c r="BN450" s="518">
        <f t="shared" si="3206"/>
        <v>0</v>
      </c>
      <c r="BO450" s="518">
        <f t="shared" si="3207"/>
        <v>0</v>
      </c>
      <c r="BP450" s="638"/>
      <c r="BQ450" s="511">
        <v>8.0</v>
      </c>
      <c r="BR450" s="512" t="s">
        <v>132</v>
      </c>
      <c r="BS450" s="513" t="s">
        <v>121</v>
      </c>
      <c r="BT450" s="513" t="s">
        <v>123</v>
      </c>
      <c r="BU450" s="514"/>
      <c r="BV450" s="513"/>
      <c r="BW450" s="514">
        <f t="shared" si="3208"/>
        <v>0</v>
      </c>
      <c r="BX450" s="515"/>
      <c r="BY450" s="514">
        <f t="shared" si="3209"/>
        <v>0</v>
      </c>
      <c r="BZ450" s="516"/>
      <c r="CA450" s="517"/>
      <c r="CB450" s="517"/>
      <c r="CC450" s="514">
        <f t="shared" si="3210"/>
        <v>0</v>
      </c>
      <c r="CD450" s="515">
        <v>0.294289866351475</v>
      </c>
      <c r="CE450" s="518">
        <f t="shared" si="3211"/>
        <v>0</v>
      </c>
      <c r="CF450" s="518">
        <f t="shared" si="3212"/>
        <v>0</v>
      </c>
      <c r="CG450" s="638"/>
      <c r="CH450" s="511">
        <v>8.0</v>
      </c>
      <c r="CI450" s="512" t="s">
        <v>132</v>
      </c>
      <c r="CJ450" s="513" t="s">
        <v>121</v>
      </c>
      <c r="CK450" s="513" t="s">
        <v>123</v>
      </c>
      <c r="CL450" s="514"/>
      <c r="CM450" s="513"/>
      <c r="CN450" s="514">
        <f t="shared" si="3213"/>
        <v>0</v>
      </c>
      <c r="CO450" s="515"/>
      <c r="CP450" s="514">
        <f t="shared" si="3214"/>
        <v>0</v>
      </c>
      <c r="CQ450" s="516"/>
      <c r="CR450" s="517"/>
      <c r="CS450" s="517"/>
      <c r="CT450" s="514">
        <f t="shared" si="3215"/>
        <v>0</v>
      </c>
      <c r="CU450" s="515">
        <v>0.294289866351475</v>
      </c>
      <c r="CV450" s="518">
        <f t="shared" si="3216"/>
        <v>0</v>
      </c>
      <c r="CW450" s="518">
        <f t="shared" si="3217"/>
        <v>0</v>
      </c>
      <c r="CX450" s="638"/>
      <c r="CY450" s="511">
        <v>8.0</v>
      </c>
      <c r="CZ450" s="512" t="s">
        <v>132</v>
      </c>
      <c r="DA450" s="513" t="s">
        <v>121</v>
      </c>
      <c r="DB450" s="513" t="s">
        <v>123</v>
      </c>
      <c r="DC450" s="514"/>
      <c r="DD450" s="513"/>
      <c r="DE450" s="514">
        <f t="shared" si="3218"/>
        <v>0</v>
      </c>
      <c r="DF450" s="515"/>
      <c r="DG450" s="514">
        <f t="shared" si="3219"/>
        <v>0</v>
      </c>
      <c r="DH450" s="516"/>
      <c r="DI450" s="517"/>
      <c r="DJ450" s="517"/>
      <c r="DK450" s="514">
        <f t="shared" si="3220"/>
        <v>0</v>
      </c>
      <c r="DL450" s="515">
        <v>0.294289866351475</v>
      </c>
      <c r="DM450" s="518">
        <f t="shared" si="3221"/>
        <v>0</v>
      </c>
      <c r="DN450" s="518">
        <f t="shared" si="3222"/>
        <v>0</v>
      </c>
      <c r="DO450" s="638"/>
      <c r="DP450" s="511">
        <v>8.0</v>
      </c>
      <c r="DQ450" s="512" t="s">
        <v>132</v>
      </c>
      <c r="DR450" s="513" t="s">
        <v>121</v>
      </c>
      <c r="DS450" s="513" t="s">
        <v>123</v>
      </c>
      <c r="DT450" s="514"/>
      <c r="DU450" s="513"/>
      <c r="DV450" s="514">
        <f t="shared" si="3223"/>
        <v>0</v>
      </c>
      <c r="DW450" s="515"/>
      <c r="DX450" s="514">
        <f t="shared" si="3224"/>
        <v>0</v>
      </c>
      <c r="DY450" s="516"/>
      <c r="DZ450" s="517"/>
      <c r="EA450" s="517"/>
      <c r="EB450" s="514">
        <f t="shared" si="3225"/>
        <v>0</v>
      </c>
      <c r="EC450" s="515">
        <v>0.294289866351475</v>
      </c>
      <c r="ED450" s="518">
        <f t="shared" si="3226"/>
        <v>0</v>
      </c>
      <c r="EE450" s="518">
        <f t="shared" si="3227"/>
        <v>0</v>
      </c>
      <c r="EF450" s="638"/>
      <c r="EG450" s="511">
        <v>8.0</v>
      </c>
      <c r="EH450" s="512" t="s">
        <v>132</v>
      </c>
      <c r="EI450" s="513" t="s">
        <v>121</v>
      </c>
      <c r="EJ450" s="513" t="s">
        <v>123</v>
      </c>
      <c r="EK450" s="514"/>
      <c r="EL450" s="513"/>
      <c r="EM450" s="514">
        <f t="shared" si="3228"/>
        <v>0</v>
      </c>
      <c r="EN450" s="515"/>
      <c r="EO450" s="514">
        <f t="shared" si="3229"/>
        <v>0</v>
      </c>
      <c r="EP450" s="516"/>
      <c r="EQ450" s="517"/>
      <c r="ER450" s="517"/>
      <c r="ES450" s="514">
        <f t="shared" si="3230"/>
        <v>0</v>
      </c>
      <c r="ET450" s="515">
        <v>0.294289866351475</v>
      </c>
      <c r="EU450" s="518">
        <f t="shared" si="3231"/>
        <v>0</v>
      </c>
      <c r="EV450" s="518">
        <f t="shared" si="3232"/>
        <v>0</v>
      </c>
      <c r="EW450" s="638"/>
      <c r="EX450" s="511">
        <v>8.0</v>
      </c>
      <c r="EY450" s="512" t="s">
        <v>132</v>
      </c>
      <c r="EZ450" s="513" t="s">
        <v>121</v>
      </c>
      <c r="FA450" s="513" t="s">
        <v>123</v>
      </c>
      <c r="FB450" s="514"/>
      <c r="FC450" s="513"/>
      <c r="FD450" s="514">
        <f t="shared" si="3233"/>
        <v>0</v>
      </c>
      <c r="FE450" s="515"/>
      <c r="FF450" s="514">
        <f t="shared" si="3234"/>
        <v>0</v>
      </c>
      <c r="FG450" s="516"/>
      <c r="FH450" s="517"/>
      <c r="FI450" s="517"/>
      <c r="FJ450" s="514">
        <f t="shared" si="3235"/>
        <v>0</v>
      </c>
      <c r="FK450" s="515">
        <v>0.294289866351475</v>
      </c>
      <c r="FL450" s="518">
        <f t="shared" si="3236"/>
        <v>0</v>
      </c>
      <c r="FM450" s="518">
        <f t="shared" si="3237"/>
        <v>0</v>
      </c>
      <c r="FN450" s="638"/>
      <c r="FO450" s="511">
        <v>8.0</v>
      </c>
      <c r="FP450" s="512" t="s">
        <v>132</v>
      </c>
      <c r="FQ450" s="513" t="s">
        <v>121</v>
      </c>
      <c r="FR450" s="513" t="s">
        <v>123</v>
      </c>
      <c r="FS450" s="514"/>
      <c r="FT450" s="513"/>
      <c r="FU450" s="514">
        <f t="shared" si="3238"/>
        <v>0</v>
      </c>
      <c r="FV450" s="515"/>
      <c r="FW450" s="514">
        <f t="shared" si="3239"/>
        <v>0</v>
      </c>
      <c r="FX450" s="516"/>
      <c r="FY450" s="517"/>
      <c r="FZ450" s="517"/>
      <c r="GA450" s="514">
        <f t="shared" si="3240"/>
        <v>0</v>
      </c>
      <c r="GB450" s="515">
        <v>0.294289866351475</v>
      </c>
      <c r="GC450" s="518">
        <f t="shared" si="3241"/>
        <v>0</v>
      </c>
      <c r="GD450" s="518">
        <f t="shared" si="3242"/>
        <v>0</v>
      </c>
      <c r="GE450" s="638"/>
      <c r="GF450" s="511">
        <v>8.0</v>
      </c>
      <c r="GG450" s="512" t="s">
        <v>132</v>
      </c>
      <c r="GH450" s="513" t="s">
        <v>121</v>
      </c>
      <c r="GI450" s="513" t="s">
        <v>123</v>
      </c>
      <c r="GJ450" s="514"/>
      <c r="GK450" s="513"/>
      <c r="GL450" s="514">
        <f t="shared" si="3243"/>
        <v>0</v>
      </c>
      <c r="GM450" s="515"/>
      <c r="GN450" s="514">
        <f t="shared" si="3244"/>
        <v>0</v>
      </c>
      <c r="GO450" s="516"/>
      <c r="GP450" s="517"/>
      <c r="GQ450" s="517"/>
      <c r="GR450" s="514">
        <f t="shared" si="3245"/>
        <v>0</v>
      </c>
      <c r="GS450" s="515">
        <v>0.294289866351475</v>
      </c>
      <c r="GT450" s="518">
        <f t="shared" si="3246"/>
        <v>0</v>
      </c>
      <c r="GU450" s="518">
        <f t="shared" si="3247"/>
        <v>0</v>
      </c>
      <c r="GV450" s="638"/>
      <c r="GW450" s="511">
        <v>8.0</v>
      </c>
      <c r="GX450" s="512" t="s">
        <v>132</v>
      </c>
      <c r="GY450" s="513" t="s">
        <v>121</v>
      </c>
      <c r="GZ450" s="513" t="s">
        <v>123</v>
      </c>
      <c r="HA450" s="514"/>
      <c r="HB450" s="513"/>
      <c r="HC450" s="514">
        <f t="shared" si="3248"/>
        <v>0</v>
      </c>
      <c r="HD450" s="515"/>
      <c r="HE450" s="514">
        <f t="shared" si="3249"/>
        <v>0</v>
      </c>
      <c r="HF450" s="516"/>
      <c r="HG450" s="517"/>
      <c r="HH450" s="517"/>
      <c r="HI450" s="514">
        <f t="shared" si="3250"/>
        <v>0</v>
      </c>
      <c r="HJ450" s="515">
        <v>0.294289866351475</v>
      </c>
      <c r="HK450" s="518">
        <f t="shared" si="3251"/>
        <v>0</v>
      </c>
      <c r="HL450" s="518">
        <f t="shared" si="3252"/>
        <v>0</v>
      </c>
      <c r="HM450" s="638"/>
      <c r="HN450" s="511">
        <v>8.0</v>
      </c>
      <c r="HO450" s="512" t="s">
        <v>132</v>
      </c>
      <c r="HP450" s="513" t="s">
        <v>121</v>
      </c>
      <c r="HQ450" s="513" t="s">
        <v>123</v>
      </c>
      <c r="HR450" s="514"/>
      <c r="HS450" s="513"/>
      <c r="HT450" s="514">
        <f t="shared" si="3253"/>
        <v>0</v>
      </c>
      <c r="HU450" s="515"/>
      <c r="HV450" s="514">
        <f t="shared" si="3254"/>
        <v>0</v>
      </c>
      <c r="HW450" s="516"/>
      <c r="HX450" s="517"/>
      <c r="HY450" s="517"/>
      <c r="HZ450" s="514">
        <f t="shared" si="3255"/>
        <v>0</v>
      </c>
      <c r="IA450" s="515">
        <v>0.294289866351475</v>
      </c>
      <c r="IB450" s="518">
        <f t="shared" si="3256"/>
        <v>0</v>
      </c>
      <c r="IC450" s="518">
        <f t="shared" si="3257"/>
        <v>0</v>
      </c>
      <c r="ID450" s="638"/>
      <c r="IE450" s="511">
        <v>8.0</v>
      </c>
      <c r="IF450" s="512" t="s">
        <v>132</v>
      </c>
      <c r="IG450" s="513" t="s">
        <v>121</v>
      </c>
      <c r="IH450" s="513" t="s">
        <v>123</v>
      </c>
      <c r="II450" s="514"/>
      <c r="IJ450" s="513"/>
      <c r="IK450" s="514">
        <f t="shared" si="3258"/>
        <v>0</v>
      </c>
      <c r="IL450" s="515"/>
      <c r="IM450" s="514">
        <f t="shared" si="3259"/>
        <v>0</v>
      </c>
      <c r="IN450" s="516"/>
      <c r="IO450" s="517"/>
      <c r="IP450" s="517"/>
      <c r="IQ450" s="514">
        <f t="shared" si="3260"/>
        <v>0</v>
      </c>
      <c r="IR450" s="515">
        <v>0.294289866351475</v>
      </c>
      <c r="IS450" s="518">
        <f t="shared" si="3261"/>
        <v>0</v>
      </c>
      <c r="IT450" s="518">
        <f t="shared" si="3262"/>
        <v>0</v>
      </c>
      <c r="IU450" s="638"/>
      <c r="IV450" s="511">
        <v>8.0</v>
      </c>
      <c r="IW450" s="512" t="s">
        <v>132</v>
      </c>
      <c r="IX450" s="513" t="s">
        <v>121</v>
      </c>
      <c r="IY450" s="513" t="s">
        <v>123</v>
      </c>
      <c r="IZ450" s="514"/>
      <c r="JA450" s="513"/>
      <c r="JB450" s="514">
        <f t="shared" si="3263"/>
        <v>0</v>
      </c>
      <c r="JC450" s="515"/>
      <c r="JD450" s="514">
        <f t="shared" si="3264"/>
        <v>0</v>
      </c>
      <c r="JE450" s="516"/>
      <c r="JF450" s="517"/>
      <c r="JG450" s="517"/>
      <c r="JH450" s="514">
        <f t="shared" si="3265"/>
        <v>0</v>
      </c>
      <c r="JI450" s="515">
        <v>0.294289866351475</v>
      </c>
      <c r="JJ450" s="518">
        <f t="shared" si="3266"/>
        <v>0</v>
      </c>
      <c r="JK450" s="518">
        <f t="shared" si="3267"/>
        <v>0</v>
      </c>
      <c r="JL450" s="638"/>
      <c r="JM450" s="511">
        <v>8.0</v>
      </c>
      <c r="JN450" s="512" t="s">
        <v>132</v>
      </c>
      <c r="JO450" s="513" t="s">
        <v>121</v>
      </c>
      <c r="JP450" s="513" t="s">
        <v>123</v>
      </c>
      <c r="JQ450" s="514"/>
      <c r="JR450" s="513"/>
      <c r="JS450" s="514">
        <f t="shared" si="3268"/>
        <v>0</v>
      </c>
      <c r="JT450" s="515"/>
      <c r="JU450" s="514">
        <f t="shared" si="3269"/>
        <v>0</v>
      </c>
      <c r="JV450" s="516"/>
      <c r="JW450" s="517"/>
      <c r="JX450" s="517"/>
      <c r="JY450" s="514">
        <f t="shared" si="3270"/>
        <v>0</v>
      </c>
      <c r="JZ450" s="515">
        <v>0.294289866351475</v>
      </c>
      <c r="KA450" s="518">
        <f t="shared" si="3271"/>
        <v>0</v>
      </c>
      <c r="KB450" s="518">
        <f t="shared" si="3272"/>
        <v>0</v>
      </c>
      <c r="KC450" s="638"/>
      <c r="KD450" s="511">
        <v>8.0</v>
      </c>
      <c r="KE450" s="512" t="s">
        <v>132</v>
      </c>
      <c r="KF450" s="513" t="s">
        <v>121</v>
      </c>
      <c r="KG450" s="513" t="s">
        <v>123</v>
      </c>
      <c r="KH450" s="514"/>
      <c r="KI450" s="513"/>
      <c r="KJ450" s="514">
        <f t="shared" si="3273"/>
        <v>0</v>
      </c>
      <c r="KK450" s="515"/>
      <c r="KL450" s="514">
        <f t="shared" si="3274"/>
        <v>0</v>
      </c>
      <c r="KM450" s="516"/>
      <c r="KN450" s="517"/>
      <c r="KO450" s="517"/>
      <c r="KP450" s="514">
        <f t="shared" si="3275"/>
        <v>0</v>
      </c>
      <c r="KQ450" s="515">
        <v>0.294289866351475</v>
      </c>
      <c r="KR450" s="518">
        <f t="shared" si="3276"/>
        <v>0</v>
      </c>
      <c r="KS450" s="518">
        <f t="shared" si="3277"/>
        <v>0</v>
      </c>
      <c r="KT450" s="638"/>
      <c r="KU450" s="521"/>
    </row>
    <row r="451" ht="15.75" customHeight="1">
      <c r="A451" s="511"/>
      <c r="B451" s="532" t="s">
        <v>147</v>
      </c>
      <c r="C451" s="533"/>
      <c r="D451" s="533"/>
      <c r="E451" s="533"/>
      <c r="F451" s="533"/>
      <c r="G451" s="533"/>
      <c r="H451" s="533"/>
      <c r="I451" s="533"/>
      <c r="J451" s="533"/>
      <c r="K451" s="533"/>
      <c r="L451" s="533"/>
      <c r="M451" s="533"/>
      <c r="N451" s="533"/>
      <c r="O451" s="533"/>
      <c r="P451" s="639"/>
      <c r="Q451" s="638"/>
      <c r="R451" s="511"/>
      <c r="S451" s="532" t="s">
        <v>147</v>
      </c>
      <c r="T451" s="533"/>
      <c r="U451" s="533"/>
      <c r="V451" s="533"/>
      <c r="W451" s="533"/>
      <c r="X451" s="533"/>
      <c r="Y451" s="533"/>
      <c r="Z451" s="533"/>
      <c r="AA451" s="533"/>
      <c r="AB451" s="533"/>
      <c r="AC451" s="533"/>
      <c r="AD451" s="533"/>
      <c r="AE451" s="533"/>
      <c r="AF451" s="533"/>
      <c r="AG451" s="639"/>
      <c r="AH451" s="638"/>
      <c r="AI451" s="511"/>
      <c r="AJ451" s="532" t="s">
        <v>147</v>
      </c>
      <c r="AK451" s="533"/>
      <c r="AL451" s="533"/>
      <c r="AM451" s="533"/>
      <c r="AN451" s="533"/>
      <c r="AO451" s="533"/>
      <c r="AP451" s="533"/>
      <c r="AQ451" s="533"/>
      <c r="AR451" s="533"/>
      <c r="AS451" s="533"/>
      <c r="AT451" s="533"/>
      <c r="AU451" s="533"/>
      <c r="AV451" s="533"/>
      <c r="AW451" s="533"/>
      <c r="AX451" s="639"/>
      <c r="AY451" s="638"/>
      <c r="AZ451" s="511"/>
      <c r="BA451" s="532" t="s">
        <v>147</v>
      </c>
      <c r="BB451" s="533"/>
      <c r="BC451" s="533"/>
      <c r="BD451" s="533"/>
      <c r="BE451" s="533"/>
      <c r="BF451" s="533"/>
      <c r="BG451" s="533"/>
      <c r="BH451" s="533"/>
      <c r="BI451" s="533"/>
      <c r="BJ451" s="533"/>
      <c r="BK451" s="533"/>
      <c r="BL451" s="533"/>
      <c r="BM451" s="533"/>
      <c r="BN451" s="533"/>
      <c r="BO451" s="639"/>
      <c r="BP451" s="638"/>
      <c r="BQ451" s="511"/>
      <c r="BR451" s="532" t="s">
        <v>147</v>
      </c>
      <c r="BS451" s="533"/>
      <c r="BT451" s="533"/>
      <c r="BU451" s="533"/>
      <c r="BV451" s="533"/>
      <c r="BW451" s="533"/>
      <c r="BX451" s="533"/>
      <c r="BY451" s="533"/>
      <c r="BZ451" s="533"/>
      <c r="CA451" s="533"/>
      <c r="CB451" s="533"/>
      <c r="CC451" s="533"/>
      <c r="CD451" s="533"/>
      <c r="CE451" s="533"/>
      <c r="CF451" s="639"/>
      <c r="CG451" s="638"/>
      <c r="CH451" s="511"/>
      <c r="CI451" s="532" t="s">
        <v>147</v>
      </c>
      <c r="CJ451" s="533"/>
      <c r="CK451" s="533"/>
      <c r="CL451" s="533"/>
      <c r="CM451" s="533"/>
      <c r="CN451" s="533"/>
      <c r="CO451" s="533"/>
      <c r="CP451" s="533"/>
      <c r="CQ451" s="533"/>
      <c r="CR451" s="533"/>
      <c r="CS451" s="533"/>
      <c r="CT451" s="533"/>
      <c r="CU451" s="533"/>
      <c r="CV451" s="533"/>
      <c r="CW451" s="639"/>
      <c r="CX451" s="638"/>
      <c r="CY451" s="511"/>
      <c r="CZ451" s="532" t="s">
        <v>147</v>
      </c>
      <c r="DA451" s="533"/>
      <c r="DB451" s="533"/>
      <c r="DC451" s="533"/>
      <c r="DD451" s="533"/>
      <c r="DE451" s="533"/>
      <c r="DF451" s="533"/>
      <c r="DG451" s="533"/>
      <c r="DH451" s="533"/>
      <c r="DI451" s="533"/>
      <c r="DJ451" s="533"/>
      <c r="DK451" s="533"/>
      <c r="DL451" s="533"/>
      <c r="DM451" s="533"/>
      <c r="DN451" s="639"/>
      <c r="DO451" s="638"/>
      <c r="DP451" s="511"/>
      <c r="DQ451" s="532" t="s">
        <v>147</v>
      </c>
      <c r="DR451" s="533"/>
      <c r="DS451" s="533"/>
      <c r="DT451" s="533"/>
      <c r="DU451" s="533"/>
      <c r="DV451" s="533"/>
      <c r="DW451" s="533"/>
      <c r="DX451" s="533"/>
      <c r="DY451" s="533"/>
      <c r="DZ451" s="533"/>
      <c r="EA451" s="533"/>
      <c r="EB451" s="533"/>
      <c r="EC451" s="533"/>
      <c r="ED451" s="533"/>
      <c r="EE451" s="639"/>
      <c r="EF451" s="638"/>
      <c r="EG451" s="511"/>
      <c r="EH451" s="532" t="s">
        <v>147</v>
      </c>
      <c r="EI451" s="533"/>
      <c r="EJ451" s="533"/>
      <c r="EK451" s="533"/>
      <c r="EL451" s="533"/>
      <c r="EM451" s="533"/>
      <c r="EN451" s="533"/>
      <c r="EO451" s="533"/>
      <c r="EP451" s="533"/>
      <c r="EQ451" s="533"/>
      <c r="ER451" s="533"/>
      <c r="ES451" s="533"/>
      <c r="ET451" s="533"/>
      <c r="EU451" s="533"/>
      <c r="EV451" s="639"/>
      <c r="EW451" s="638"/>
      <c r="EX451" s="511"/>
      <c r="EY451" s="532" t="s">
        <v>147</v>
      </c>
      <c r="EZ451" s="533"/>
      <c r="FA451" s="533"/>
      <c r="FB451" s="533"/>
      <c r="FC451" s="533"/>
      <c r="FD451" s="533"/>
      <c r="FE451" s="533"/>
      <c r="FF451" s="533"/>
      <c r="FG451" s="533"/>
      <c r="FH451" s="533"/>
      <c r="FI451" s="533"/>
      <c r="FJ451" s="533"/>
      <c r="FK451" s="533"/>
      <c r="FL451" s="533"/>
      <c r="FM451" s="639"/>
      <c r="FN451" s="638"/>
      <c r="FO451" s="511"/>
      <c r="FP451" s="532" t="s">
        <v>147</v>
      </c>
      <c r="FQ451" s="533"/>
      <c r="FR451" s="533"/>
      <c r="FS451" s="533"/>
      <c r="FT451" s="533"/>
      <c r="FU451" s="533"/>
      <c r="FV451" s="533"/>
      <c r="FW451" s="533"/>
      <c r="FX451" s="533"/>
      <c r="FY451" s="533"/>
      <c r="FZ451" s="533"/>
      <c r="GA451" s="533"/>
      <c r="GB451" s="533"/>
      <c r="GC451" s="533"/>
      <c r="GD451" s="639"/>
      <c r="GE451" s="638"/>
      <c r="GF451" s="511"/>
      <c r="GG451" s="532" t="s">
        <v>147</v>
      </c>
      <c r="GH451" s="533"/>
      <c r="GI451" s="533"/>
      <c r="GJ451" s="533"/>
      <c r="GK451" s="533"/>
      <c r="GL451" s="533"/>
      <c r="GM451" s="533"/>
      <c r="GN451" s="533"/>
      <c r="GO451" s="533"/>
      <c r="GP451" s="533"/>
      <c r="GQ451" s="533"/>
      <c r="GR451" s="533"/>
      <c r="GS451" s="533"/>
      <c r="GT451" s="533"/>
      <c r="GU451" s="639"/>
      <c r="GV451" s="638"/>
      <c r="GW451" s="511"/>
      <c r="GX451" s="532" t="s">
        <v>147</v>
      </c>
      <c r="GY451" s="533"/>
      <c r="GZ451" s="533"/>
      <c r="HA451" s="533"/>
      <c r="HB451" s="533"/>
      <c r="HC451" s="533"/>
      <c r="HD451" s="533"/>
      <c r="HE451" s="533"/>
      <c r="HF451" s="533"/>
      <c r="HG451" s="533"/>
      <c r="HH451" s="533"/>
      <c r="HI451" s="533"/>
      <c r="HJ451" s="533"/>
      <c r="HK451" s="533"/>
      <c r="HL451" s="639"/>
      <c r="HM451" s="638"/>
      <c r="HN451" s="511"/>
      <c r="HO451" s="532" t="s">
        <v>147</v>
      </c>
      <c r="HP451" s="533"/>
      <c r="HQ451" s="533"/>
      <c r="HR451" s="533"/>
      <c r="HS451" s="533"/>
      <c r="HT451" s="533"/>
      <c r="HU451" s="533"/>
      <c r="HV451" s="533"/>
      <c r="HW451" s="533"/>
      <c r="HX451" s="533"/>
      <c r="HY451" s="533"/>
      <c r="HZ451" s="533"/>
      <c r="IA451" s="533"/>
      <c r="IB451" s="533"/>
      <c r="IC451" s="639"/>
      <c r="ID451" s="638"/>
      <c r="IE451" s="511"/>
      <c r="IF451" s="532" t="s">
        <v>147</v>
      </c>
      <c r="IG451" s="533"/>
      <c r="IH451" s="533"/>
      <c r="II451" s="533"/>
      <c r="IJ451" s="533"/>
      <c r="IK451" s="533"/>
      <c r="IL451" s="533"/>
      <c r="IM451" s="533"/>
      <c r="IN451" s="533"/>
      <c r="IO451" s="533"/>
      <c r="IP451" s="533"/>
      <c r="IQ451" s="533"/>
      <c r="IR451" s="533"/>
      <c r="IS451" s="533"/>
      <c r="IT451" s="639"/>
      <c r="IU451" s="638"/>
      <c r="IV451" s="511"/>
      <c r="IW451" s="532" t="s">
        <v>147</v>
      </c>
      <c r="IX451" s="533"/>
      <c r="IY451" s="533"/>
      <c r="IZ451" s="533"/>
      <c r="JA451" s="533"/>
      <c r="JB451" s="533"/>
      <c r="JC451" s="533"/>
      <c r="JD451" s="533"/>
      <c r="JE451" s="533"/>
      <c r="JF451" s="533"/>
      <c r="JG451" s="533"/>
      <c r="JH451" s="533"/>
      <c r="JI451" s="533"/>
      <c r="JJ451" s="533"/>
      <c r="JK451" s="639"/>
      <c r="JL451" s="638"/>
      <c r="JM451" s="511"/>
      <c r="JN451" s="532" t="s">
        <v>147</v>
      </c>
      <c r="JO451" s="533"/>
      <c r="JP451" s="533"/>
      <c r="JQ451" s="533"/>
      <c r="JR451" s="533"/>
      <c r="JS451" s="533"/>
      <c r="JT451" s="533"/>
      <c r="JU451" s="533"/>
      <c r="JV451" s="533"/>
      <c r="JW451" s="533"/>
      <c r="JX451" s="533"/>
      <c r="JY451" s="533"/>
      <c r="JZ451" s="533"/>
      <c r="KA451" s="533"/>
      <c r="KB451" s="639"/>
      <c r="KC451" s="638"/>
      <c r="KD451" s="511"/>
      <c r="KE451" s="532" t="s">
        <v>147</v>
      </c>
      <c r="KF451" s="533"/>
      <c r="KG451" s="533"/>
      <c r="KH451" s="533"/>
      <c r="KI451" s="533"/>
      <c r="KJ451" s="533"/>
      <c r="KK451" s="533"/>
      <c r="KL451" s="533"/>
      <c r="KM451" s="533"/>
      <c r="KN451" s="533"/>
      <c r="KO451" s="533"/>
      <c r="KP451" s="533"/>
      <c r="KQ451" s="533"/>
      <c r="KR451" s="533"/>
      <c r="KS451" s="639"/>
      <c r="KT451" s="638"/>
      <c r="KU451" s="521"/>
    </row>
    <row r="452" ht="15.75" customHeight="1">
      <c r="A452" s="511">
        <v>1.0</v>
      </c>
      <c r="B452" s="512" t="s">
        <v>142</v>
      </c>
      <c r="C452" s="513" t="s">
        <v>121</v>
      </c>
      <c r="D452" s="513" t="s">
        <v>123</v>
      </c>
      <c r="E452" s="514"/>
      <c r="F452" s="514"/>
      <c r="G452" s="514">
        <f t="shared" ref="G452:G457" si="3278">IFERROR(E452*F452/1000000,0)</f>
        <v>0</v>
      </c>
      <c r="H452" s="515"/>
      <c r="I452" s="514">
        <f t="shared" ref="I452:I457" si="3279">IFERROR(+G452*H452,"")</f>
        <v>0</v>
      </c>
      <c r="J452" s="516"/>
      <c r="K452" s="517"/>
      <c r="L452" s="517"/>
      <c r="M452" s="514">
        <f t="shared" ref="M452:M457" si="3280">IFERROR(+(IF(G452="","0",G452))+(IF(I452="","0",I452))+(IF(L452="","0",L452)),"")</f>
        <v>0</v>
      </c>
      <c r="N452" s="515">
        <v>0.294289866351475</v>
      </c>
      <c r="O452" s="518">
        <f t="shared" ref="O452:O457" si="3281">IFERROR(+N452*(M452-L452),"")</f>
        <v>0</v>
      </c>
      <c r="P452" s="518">
        <f t="shared" ref="P452:P457" si="3282">IFERROR(+(IF(M452="","0",M452))-(IF(O452="","0",O452)),"")</f>
        <v>0</v>
      </c>
      <c r="Q452" s="638"/>
      <c r="R452" s="511">
        <v>1.0</v>
      </c>
      <c r="S452" s="512" t="s">
        <v>142</v>
      </c>
      <c r="T452" s="513" t="s">
        <v>121</v>
      </c>
      <c r="U452" s="513" t="s">
        <v>123</v>
      </c>
      <c r="V452" s="514"/>
      <c r="W452" s="514"/>
      <c r="X452" s="514">
        <f t="shared" ref="X452:X457" si="3283">IFERROR(V452*W452/1000000,0)</f>
        <v>0</v>
      </c>
      <c r="Y452" s="515"/>
      <c r="Z452" s="514">
        <f t="shared" ref="Z452:Z457" si="3284">IFERROR(+X452*Y452,"")</f>
        <v>0</v>
      </c>
      <c r="AA452" s="516"/>
      <c r="AB452" s="517"/>
      <c r="AC452" s="517"/>
      <c r="AD452" s="514">
        <f t="shared" ref="AD452:AD457" si="3285">IFERROR(+(IF(X452="","0",X452))+(IF(Z452="","0",Z452))+(IF(AC452="","0",AC452)),"")</f>
        <v>0</v>
      </c>
      <c r="AE452" s="515">
        <v>0.294289866351475</v>
      </c>
      <c r="AF452" s="518">
        <f t="shared" ref="AF452:AF457" si="3286">IFERROR(+AE452*(AD452-AC452),"")</f>
        <v>0</v>
      </c>
      <c r="AG452" s="518">
        <f t="shared" ref="AG452:AG457" si="3287">IFERROR(+(IF(AD452="","0",AD452))-(IF(AF452="","0",AF452)),"")</f>
        <v>0</v>
      </c>
      <c r="AH452" s="638"/>
      <c r="AI452" s="511">
        <v>1.0</v>
      </c>
      <c r="AJ452" s="512" t="s">
        <v>142</v>
      </c>
      <c r="AK452" s="513" t="s">
        <v>121</v>
      </c>
      <c r="AL452" s="513" t="s">
        <v>123</v>
      </c>
      <c r="AM452" s="514"/>
      <c r="AN452" s="514"/>
      <c r="AO452" s="514">
        <f t="shared" ref="AO452:AO457" si="3288">IFERROR(AM452*AN452/1000000,0)</f>
        <v>0</v>
      </c>
      <c r="AP452" s="515"/>
      <c r="AQ452" s="514">
        <f t="shared" ref="AQ452:AQ457" si="3289">IFERROR(+AO452*AP452,"")</f>
        <v>0</v>
      </c>
      <c r="AR452" s="516"/>
      <c r="AS452" s="517"/>
      <c r="AT452" s="517"/>
      <c r="AU452" s="514">
        <f t="shared" ref="AU452:AU457" si="3290">IFERROR(+(IF(AO452="","0",AO452))+(IF(AQ452="","0",AQ452))+(IF(AT452="","0",AT452)),"")</f>
        <v>0</v>
      </c>
      <c r="AV452" s="515">
        <v>0.294289866351475</v>
      </c>
      <c r="AW452" s="518">
        <f t="shared" ref="AW452:AW457" si="3291">IFERROR(+AV452*(AU452-AT452),"")</f>
        <v>0</v>
      </c>
      <c r="AX452" s="518">
        <f t="shared" ref="AX452:AX457" si="3292">IFERROR(+(IF(AU452="","0",AU452))-(IF(AW452="","0",AW452)),"")</f>
        <v>0</v>
      </c>
      <c r="AY452" s="638"/>
      <c r="AZ452" s="511">
        <v>1.0</v>
      </c>
      <c r="BA452" s="512" t="s">
        <v>142</v>
      </c>
      <c r="BB452" s="513" t="s">
        <v>121</v>
      </c>
      <c r="BC452" s="513" t="s">
        <v>123</v>
      </c>
      <c r="BD452" s="514"/>
      <c r="BE452" s="514"/>
      <c r="BF452" s="514">
        <f t="shared" ref="BF452:BF457" si="3293">IFERROR(BD452*BE452/1000000,0)</f>
        <v>0</v>
      </c>
      <c r="BG452" s="515"/>
      <c r="BH452" s="514">
        <f t="shared" ref="BH452:BH457" si="3294">IFERROR(+BF452*BG452,"")</f>
        <v>0</v>
      </c>
      <c r="BI452" s="516"/>
      <c r="BJ452" s="517"/>
      <c r="BK452" s="517"/>
      <c r="BL452" s="514">
        <f t="shared" ref="BL452:BL457" si="3295">IFERROR(+(IF(BF452="","0",BF452))+(IF(BH452="","0",BH452))+(IF(BK452="","0",BK452)),"")</f>
        <v>0</v>
      </c>
      <c r="BM452" s="515">
        <v>0.294289866351475</v>
      </c>
      <c r="BN452" s="518">
        <f t="shared" ref="BN452:BN457" si="3296">IFERROR(+BM452*(BL452-BK452),"")</f>
        <v>0</v>
      </c>
      <c r="BO452" s="518">
        <f t="shared" ref="BO452:BO457" si="3297">IFERROR(+(IF(BL452="","0",BL452))-(IF(BN452="","0",BN452)),"")</f>
        <v>0</v>
      </c>
      <c r="BP452" s="638"/>
      <c r="BQ452" s="511">
        <v>1.0</v>
      </c>
      <c r="BR452" s="512" t="s">
        <v>142</v>
      </c>
      <c r="BS452" s="513" t="s">
        <v>121</v>
      </c>
      <c r="BT452" s="513" t="s">
        <v>123</v>
      </c>
      <c r="BU452" s="514"/>
      <c r="BV452" s="514"/>
      <c r="BW452" s="514">
        <f t="shared" ref="BW452:BW457" si="3298">IFERROR(BU452*BV452/1000000,0)</f>
        <v>0</v>
      </c>
      <c r="BX452" s="515"/>
      <c r="BY452" s="514">
        <f t="shared" ref="BY452:BY457" si="3299">IFERROR(+BW452*BX452,"")</f>
        <v>0</v>
      </c>
      <c r="BZ452" s="516"/>
      <c r="CA452" s="517"/>
      <c r="CB452" s="517"/>
      <c r="CC452" s="514">
        <f t="shared" ref="CC452:CC457" si="3300">IFERROR(+(IF(BW452="","0",BW452))+(IF(BY452="","0",BY452))+(IF(CB452="","0",CB452)),"")</f>
        <v>0</v>
      </c>
      <c r="CD452" s="515">
        <v>0.294289866351475</v>
      </c>
      <c r="CE452" s="518">
        <f t="shared" ref="CE452:CE457" si="3301">IFERROR(+CD452*(CC452-CB452),"")</f>
        <v>0</v>
      </c>
      <c r="CF452" s="518">
        <f t="shared" ref="CF452:CF457" si="3302">IFERROR(+(IF(CC452="","0",CC452))-(IF(CE452="","0",CE452)),"")</f>
        <v>0</v>
      </c>
      <c r="CG452" s="638"/>
      <c r="CH452" s="511">
        <v>1.0</v>
      </c>
      <c r="CI452" s="512" t="s">
        <v>142</v>
      </c>
      <c r="CJ452" s="513" t="s">
        <v>121</v>
      </c>
      <c r="CK452" s="513" t="s">
        <v>123</v>
      </c>
      <c r="CL452" s="514"/>
      <c r="CM452" s="514"/>
      <c r="CN452" s="514">
        <f t="shared" ref="CN452:CN457" si="3303">IFERROR(CL452*CM452/1000000,0)</f>
        <v>0</v>
      </c>
      <c r="CO452" s="515"/>
      <c r="CP452" s="514">
        <f t="shared" ref="CP452:CP457" si="3304">IFERROR(+CN452*CO452,"")</f>
        <v>0</v>
      </c>
      <c r="CQ452" s="516"/>
      <c r="CR452" s="517"/>
      <c r="CS452" s="517"/>
      <c r="CT452" s="514">
        <f t="shared" ref="CT452:CT457" si="3305">IFERROR(+(IF(CN452="","0",CN452))+(IF(CP452="","0",CP452))+(IF(CS452="","0",CS452)),"")</f>
        <v>0</v>
      </c>
      <c r="CU452" s="515">
        <v>0.294289866351475</v>
      </c>
      <c r="CV452" s="518">
        <f t="shared" ref="CV452:CV457" si="3306">IFERROR(+CU452*(CT452-CS452),"")</f>
        <v>0</v>
      </c>
      <c r="CW452" s="518">
        <f t="shared" ref="CW452:CW457" si="3307">IFERROR(+(IF(CT452="","0",CT452))-(IF(CV452="","0",CV452)),"")</f>
        <v>0</v>
      </c>
      <c r="CX452" s="638"/>
      <c r="CY452" s="511">
        <v>1.0</v>
      </c>
      <c r="CZ452" s="512" t="s">
        <v>142</v>
      </c>
      <c r="DA452" s="513" t="s">
        <v>121</v>
      </c>
      <c r="DB452" s="513" t="s">
        <v>123</v>
      </c>
      <c r="DC452" s="514"/>
      <c r="DD452" s="514"/>
      <c r="DE452" s="514">
        <f t="shared" ref="DE452:DE457" si="3308">IFERROR(DC452*DD452/1000000,0)</f>
        <v>0</v>
      </c>
      <c r="DF452" s="515"/>
      <c r="DG452" s="514">
        <f t="shared" ref="DG452:DG457" si="3309">IFERROR(+DE452*DF452,"")</f>
        <v>0</v>
      </c>
      <c r="DH452" s="516"/>
      <c r="DI452" s="517"/>
      <c r="DJ452" s="517"/>
      <c r="DK452" s="514">
        <f t="shared" ref="DK452:DK457" si="3310">IFERROR(+(IF(DE452="","0",DE452))+(IF(DG452="","0",DG452))+(IF(DJ452="","0",DJ452)),"")</f>
        <v>0</v>
      </c>
      <c r="DL452" s="515">
        <v>0.294289866351475</v>
      </c>
      <c r="DM452" s="518">
        <f t="shared" ref="DM452:DM457" si="3311">IFERROR(+DL452*(DK452-DJ452),"")</f>
        <v>0</v>
      </c>
      <c r="DN452" s="518">
        <f t="shared" ref="DN452:DN457" si="3312">IFERROR(+(IF(DK452="","0",DK452))-(IF(DM452="","0",DM452)),"")</f>
        <v>0</v>
      </c>
      <c r="DO452" s="638"/>
      <c r="DP452" s="511">
        <v>1.0</v>
      </c>
      <c r="DQ452" s="512" t="s">
        <v>142</v>
      </c>
      <c r="DR452" s="513" t="s">
        <v>121</v>
      </c>
      <c r="DS452" s="513" t="s">
        <v>123</v>
      </c>
      <c r="DT452" s="514"/>
      <c r="DU452" s="514"/>
      <c r="DV452" s="514">
        <f t="shared" ref="DV452:DV457" si="3313">IFERROR(DT452*DU452/1000000,0)</f>
        <v>0</v>
      </c>
      <c r="DW452" s="515"/>
      <c r="DX452" s="514">
        <f t="shared" ref="DX452:DX457" si="3314">IFERROR(+DV452*DW452,"")</f>
        <v>0</v>
      </c>
      <c r="DY452" s="516"/>
      <c r="DZ452" s="517"/>
      <c r="EA452" s="517"/>
      <c r="EB452" s="514">
        <f t="shared" ref="EB452:EB457" si="3315">IFERROR(+(IF(DV452="","0",DV452))+(IF(DX452="","0",DX452))+(IF(EA452="","0",EA452)),"")</f>
        <v>0</v>
      </c>
      <c r="EC452" s="515">
        <v>0.294289866351475</v>
      </c>
      <c r="ED452" s="518">
        <f t="shared" ref="ED452:ED457" si="3316">IFERROR(+EC452*(EB452-EA452),"")</f>
        <v>0</v>
      </c>
      <c r="EE452" s="518">
        <f t="shared" ref="EE452:EE457" si="3317">IFERROR(+(IF(EB452="","0",EB452))-(IF(ED452="","0",ED452)),"")</f>
        <v>0</v>
      </c>
      <c r="EF452" s="638"/>
      <c r="EG452" s="511">
        <v>1.0</v>
      </c>
      <c r="EH452" s="512" t="s">
        <v>142</v>
      </c>
      <c r="EI452" s="513" t="s">
        <v>121</v>
      </c>
      <c r="EJ452" s="513" t="s">
        <v>123</v>
      </c>
      <c r="EK452" s="514"/>
      <c r="EL452" s="514"/>
      <c r="EM452" s="514">
        <f t="shared" ref="EM452:EM457" si="3318">IFERROR(EK452*EL452/1000000,0)</f>
        <v>0</v>
      </c>
      <c r="EN452" s="515"/>
      <c r="EO452" s="514">
        <f t="shared" ref="EO452:EO457" si="3319">IFERROR(+EM452*EN452,"")</f>
        <v>0</v>
      </c>
      <c r="EP452" s="516"/>
      <c r="EQ452" s="517"/>
      <c r="ER452" s="517"/>
      <c r="ES452" s="514">
        <f t="shared" ref="ES452:ES457" si="3320">IFERROR(+(IF(EM452="","0",EM452))+(IF(EO452="","0",EO452))+(IF(ER452="","0",ER452)),"")</f>
        <v>0</v>
      </c>
      <c r="ET452" s="515">
        <v>0.294289866351475</v>
      </c>
      <c r="EU452" s="518">
        <f t="shared" ref="EU452:EU457" si="3321">IFERROR(+ET452*(ES452-ER452),"")</f>
        <v>0</v>
      </c>
      <c r="EV452" s="518">
        <f t="shared" ref="EV452:EV457" si="3322">IFERROR(+(IF(ES452="","0",ES452))-(IF(EU452="","0",EU452)),"")</f>
        <v>0</v>
      </c>
      <c r="EW452" s="638"/>
      <c r="EX452" s="511">
        <v>1.0</v>
      </c>
      <c r="EY452" s="512" t="s">
        <v>142</v>
      </c>
      <c r="EZ452" s="513" t="s">
        <v>121</v>
      </c>
      <c r="FA452" s="513" t="s">
        <v>123</v>
      </c>
      <c r="FB452" s="514"/>
      <c r="FC452" s="514"/>
      <c r="FD452" s="514">
        <f t="shared" ref="FD452:FD457" si="3323">IFERROR(FB452*FC452/1000000,0)</f>
        <v>0</v>
      </c>
      <c r="FE452" s="515"/>
      <c r="FF452" s="514">
        <f t="shared" ref="FF452:FF457" si="3324">IFERROR(+FD452*FE452,"")</f>
        <v>0</v>
      </c>
      <c r="FG452" s="516"/>
      <c r="FH452" s="517"/>
      <c r="FI452" s="517"/>
      <c r="FJ452" s="514">
        <f t="shared" ref="FJ452:FJ457" si="3325">IFERROR(+(IF(FD452="","0",FD452))+(IF(FF452="","0",FF452))+(IF(FI452="","0",FI452)),"")</f>
        <v>0</v>
      </c>
      <c r="FK452" s="515">
        <v>0.294289866351475</v>
      </c>
      <c r="FL452" s="518">
        <f t="shared" ref="FL452:FL457" si="3326">IFERROR(+FK452*(FJ452-FI452),"")</f>
        <v>0</v>
      </c>
      <c r="FM452" s="518">
        <f t="shared" ref="FM452:FM457" si="3327">IFERROR(+(IF(FJ452="","0",FJ452))-(IF(FL452="","0",FL452)),"")</f>
        <v>0</v>
      </c>
      <c r="FN452" s="638"/>
      <c r="FO452" s="511">
        <v>1.0</v>
      </c>
      <c r="FP452" s="512" t="s">
        <v>142</v>
      </c>
      <c r="FQ452" s="513" t="s">
        <v>121</v>
      </c>
      <c r="FR452" s="513" t="s">
        <v>123</v>
      </c>
      <c r="FS452" s="514"/>
      <c r="FT452" s="514"/>
      <c r="FU452" s="514">
        <f t="shared" ref="FU452:FU457" si="3328">IFERROR(FS452*FT452/1000000,0)</f>
        <v>0</v>
      </c>
      <c r="FV452" s="515"/>
      <c r="FW452" s="514">
        <f t="shared" ref="FW452:FW457" si="3329">IFERROR(+FU452*FV452,"")</f>
        <v>0</v>
      </c>
      <c r="FX452" s="516"/>
      <c r="FY452" s="517"/>
      <c r="FZ452" s="517"/>
      <c r="GA452" s="514">
        <f t="shared" ref="GA452:GA457" si="3330">IFERROR(+(IF(FU452="","0",FU452))+(IF(FW452="","0",FW452))+(IF(FZ452="","0",FZ452)),"")</f>
        <v>0</v>
      </c>
      <c r="GB452" s="515">
        <v>0.294289866351475</v>
      </c>
      <c r="GC452" s="518">
        <f t="shared" ref="GC452:GC457" si="3331">IFERROR(+GB452*(GA452-FZ452),"")</f>
        <v>0</v>
      </c>
      <c r="GD452" s="518">
        <f t="shared" ref="GD452:GD457" si="3332">IFERROR(+(IF(GA452="","0",GA452))-(IF(GC452="","0",GC452)),"")</f>
        <v>0</v>
      </c>
      <c r="GE452" s="638"/>
      <c r="GF452" s="511">
        <v>1.0</v>
      </c>
      <c r="GG452" s="512" t="s">
        <v>142</v>
      </c>
      <c r="GH452" s="513" t="s">
        <v>121</v>
      </c>
      <c r="GI452" s="513" t="s">
        <v>123</v>
      </c>
      <c r="GJ452" s="514"/>
      <c r="GK452" s="514"/>
      <c r="GL452" s="514">
        <f t="shared" ref="GL452:GL457" si="3333">IFERROR(GJ452*GK452/1000000,0)</f>
        <v>0</v>
      </c>
      <c r="GM452" s="515"/>
      <c r="GN452" s="514">
        <f t="shared" ref="GN452:GN457" si="3334">IFERROR(+GL452*GM452,"")</f>
        <v>0</v>
      </c>
      <c r="GO452" s="516"/>
      <c r="GP452" s="517"/>
      <c r="GQ452" s="517"/>
      <c r="GR452" s="514">
        <f t="shared" ref="GR452:GR457" si="3335">IFERROR(+(IF(GL452="","0",GL452))+(IF(GN452="","0",GN452))+(IF(GQ452="","0",GQ452)),"")</f>
        <v>0</v>
      </c>
      <c r="GS452" s="515">
        <v>0.294289866351475</v>
      </c>
      <c r="GT452" s="518">
        <f t="shared" ref="GT452:GT457" si="3336">IFERROR(+GS452*(GR452-GQ452),"")</f>
        <v>0</v>
      </c>
      <c r="GU452" s="518">
        <f t="shared" ref="GU452:GU457" si="3337">IFERROR(+(IF(GR452="","0",GR452))-(IF(GT452="","0",GT452)),"")</f>
        <v>0</v>
      </c>
      <c r="GV452" s="638"/>
      <c r="GW452" s="511">
        <v>1.0</v>
      </c>
      <c r="GX452" s="512" t="s">
        <v>142</v>
      </c>
      <c r="GY452" s="513" t="s">
        <v>121</v>
      </c>
      <c r="GZ452" s="513" t="s">
        <v>123</v>
      </c>
      <c r="HA452" s="514"/>
      <c r="HB452" s="514"/>
      <c r="HC452" s="514">
        <f t="shared" ref="HC452:HC457" si="3338">IFERROR(HA452*HB452/1000000,0)</f>
        <v>0</v>
      </c>
      <c r="HD452" s="515"/>
      <c r="HE452" s="514">
        <f t="shared" ref="HE452:HE457" si="3339">IFERROR(+HC452*HD452,"")</f>
        <v>0</v>
      </c>
      <c r="HF452" s="516"/>
      <c r="HG452" s="517"/>
      <c r="HH452" s="517"/>
      <c r="HI452" s="514">
        <f t="shared" ref="HI452:HI457" si="3340">IFERROR(+(IF(HC452="","0",HC452))+(IF(HE452="","0",HE452))+(IF(HH452="","0",HH452)),"")</f>
        <v>0</v>
      </c>
      <c r="HJ452" s="515">
        <v>0.294289866351475</v>
      </c>
      <c r="HK452" s="518">
        <f t="shared" ref="HK452:HK457" si="3341">IFERROR(+HJ452*(HI452-HH452),"")</f>
        <v>0</v>
      </c>
      <c r="HL452" s="518">
        <f t="shared" ref="HL452:HL457" si="3342">IFERROR(+(IF(HI452="","0",HI452))-(IF(HK452="","0",HK452)),"")</f>
        <v>0</v>
      </c>
      <c r="HM452" s="638"/>
      <c r="HN452" s="511">
        <v>1.0</v>
      </c>
      <c r="HO452" s="512" t="s">
        <v>142</v>
      </c>
      <c r="HP452" s="513" t="s">
        <v>121</v>
      </c>
      <c r="HQ452" s="513" t="s">
        <v>123</v>
      </c>
      <c r="HR452" s="514"/>
      <c r="HS452" s="514"/>
      <c r="HT452" s="514">
        <f t="shared" ref="HT452:HT457" si="3343">IFERROR(HR452*HS452/1000000,0)</f>
        <v>0</v>
      </c>
      <c r="HU452" s="515"/>
      <c r="HV452" s="514">
        <f t="shared" ref="HV452:HV457" si="3344">IFERROR(+HT452*HU452,"")</f>
        <v>0</v>
      </c>
      <c r="HW452" s="516"/>
      <c r="HX452" s="517"/>
      <c r="HY452" s="517"/>
      <c r="HZ452" s="514">
        <f t="shared" ref="HZ452:HZ457" si="3345">IFERROR(+(IF(HT452="","0",HT452))+(IF(HV452="","0",HV452))+(IF(HY452="","0",HY452)),"")</f>
        <v>0</v>
      </c>
      <c r="IA452" s="515">
        <v>0.294289866351475</v>
      </c>
      <c r="IB452" s="518">
        <f t="shared" ref="IB452:IB457" si="3346">IFERROR(+IA452*(HZ452-HY452),"")</f>
        <v>0</v>
      </c>
      <c r="IC452" s="518">
        <f t="shared" ref="IC452:IC457" si="3347">IFERROR(+(IF(HZ452="","0",HZ452))-(IF(IB452="","0",IB452)),"")</f>
        <v>0</v>
      </c>
      <c r="ID452" s="638"/>
      <c r="IE452" s="511">
        <v>1.0</v>
      </c>
      <c r="IF452" s="512" t="s">
        <v>142</v>
      </c>
      <c r="IG452" s="513" t="s">
        <v>121</v>
      </c>
      <c r="IH452" s="513" t="s">
        <v>123</v>
      </c>
      <c r="II452" s="514"/>
      <c r="IJ452" s="514"/>
      <c r="IK452" s="514">
        <f t="shared" ref="IK452:IK457" si="3348">IFERROR(II452*IJ452/1000000,0)</f>
        <v>0</v>
      </c>
      <c r="IL452" s="515"/>
      <c r="IM452" s="514">
        <f t="shared" ref="IM452:IM457" si="3349">IFERROR(+IK452*IL452,"")</f>
        <v>0</v>
      </c>
      <c r="IN452" s="516"/>
      <c r="IO452" s="517"/>
      <c r="IP452" s="517"/>
      <c r="IQ452" s="514">
        <f t="shared" ref="IQ452:IQ457" si="3350">IFERROR(+(IF(IK452="","0",IK452))+(IF(IM452="","0",IM452))+(IF(IP452="","0",IP452)),"")</f>
        <v>0</v>
      </c>
      <c r="IR452" s="515">
        <v>0.294289866351475</v>
      </c>
      <c r="IS452" s="518">
        <f t="shared" ref="IS452:IS457" si="3351">IFERROR(+IR452*(IQ452-IP452),"")</f>
        <v>0</v>
      </c>
      <c r="IT452" s="518">
        <f t="shared" ref="IT452:IT457" si="3352">IFERROR(+(IF(IQ452="","0",IQ452))-(IF(IS452="","0",IS452)),"")</f>
        <v>0</v>
      </c>
      <c r="IU452" s="638"/>
      <c r="IV452" s="511">
        <v>1.0</v>
      </c>
      <c r="IW452" s="512" t="s">
        <v>142</v>
      </c>
      <c r="IX452" s="513" t="s">
        <v>121</v>
      </c>
      <c r="IY452" s="513" t="s">
        <v>123</v>
      </c>
      <c r="IZ452" s="514"/>
      <c r="JA452" s="514"/>
      <c r="JB452" s="514">
        <f t="shared" ref="JB452:JB457" si="3353">IFERROR(IZ452*JA452/1000000,0)</f>
        <v>0</v>
      </c>
      <c r="JC452" s="515"/>
      <c r="JD452" s="514">
        <f t="shared" ref="JD452:JD457" si="3354">IFERROR(+JB452*JC452,"")</f>
        <v>0</v>
      </c>
      <c r="JE452" s="516"/>
      <c r="JF452" s="517"/>
      <c r="JG452" s="517"/>
      <c r="JH452" s="514">
        <f t="shared" ref="JH452:JH457" si="3355">IFERROR(+(IF(JB452="","0",JB452))+(IF(JD452="","0",JD452))+(IF(JG452="","0",JG452)),"")</f>
        <v>0</v>
      </c>
      <c r="JI452" s="515">
        <v>0.294289866351475</v>
      </c>
      <c r="JJ452" s="518">
        <f t="shared" ref="JJ452:JJ457" si="3356">IFERROR(+JI452*(JH452-JG452),"")</f>
        <v>0</v>
      </c>
      <c r="JK452" s="518">
        <f t="shared" ref="JK452:JK457" si="3357">IFERROR(+(IF(JH452="","0",JH452))-(IF(JJ452="","0",JJ452)),"")</f>
        <v>0</v>
      </c>
      <c r="JL452" s="638"/>
      <c r="JM452" s="511">
        <v>1.0</v>
      </c>
      <c r="JN452" s="512" t="s">
        <v>142</v>
      </c>
      <c r="JO452" s="513" t="s">
        <v>121</v>
      </c>
      <c r="JP452" s="513" t="s">
        <v>123</v>
      </c>
      <c r="JQ452" s="514"/>
      <c r="JR452" s="514"/>
      <c r="JS452" s="514">
        <f t="shared" ref="JS452:JS457" si="3358">IFERROR(JQ452*JR452/1000000,0)</f>
        <v>0</v>
      </c>
      <c r="JT452" s="515"/>
      <c r="JU452" s="514">
        <f t="shared" ref="JU452:JU457" si="3359">IFERROR(+JS452*JT452,"")</f>
        <v>0</v>
      </c>
      <c r="JV452" s="516"/>
      <c r="JW452" s="517"/>
      <c r="JX452" s="517"/>
      <c r="JY452" s="514">
        <f t="shared" ref="JY452:JY457" si="3360">IFERROR(+(IF(JS452="","0",JS452))+(IF(JU452="","0",JU452))+(IF(JX452="","0",JX452)),"")</f>
        <v>0</v>
      </c>
      <c r="JZ452" s="515">
        <v>0.294289866351475</v>
      </c>
      <c r="KA452" s="518">
        <f t="shared" ref="KA452:KA457" si="3361">IFERROR(+JZ452*(JY452-JX452),"")</f>
        <v>0</v>
      </c>
      <c r="KB452" s="518">
        <f t="shared" ref="KB452:KB457" si="3362">IFERROR(+(IF(JY452="","0",JY452))-(IF(KA452="","0",KA452)),"")</f>
        <v>0</v>
      </c>
      <c r="KC452" s="638"/>
      <c r="KD452" s="511">
        <v>1.0</v>
      </c>
      <c r="KE452" s="512" t="s">
        <v>142</v>
      </c>
      <c r="KF452" s="513" t="s">
        <v>121</v>
      </c>
      <c r="KG452" s="513" t="s">
        <v>123</v>
      </c>
      <c r="KH452" s="514"/>
      <c r="KI452" s="514"/>
      <c r="KJ452" s="514">
        <f t="shared" ref="KJ452:KJ457" si="3363">IFERROR(KH452*KI452/1000000,0)</f>
        <v>0</v>
      </c>
      <c r="KK452" s="515"/>
      <c r="KL452" s="514">
        <f t="shared" ref="KL452:KL457" si="3364">IFERROR(+KJ452*KK452,"")</f>
        <v>0</v>
      </c>
      <c r="KM452" s="516"/>
      <c r="KN452" s="517"/>
      <c r="KO452" s="517"/>
      <c r="KP452" s="514">
        <f t="shared" ref="KP452:KP457" si="3365">IFERROR(+(IF(KJ452="","0",KJ452))+(IF(KL452="","0",KL452))+(IF(KO452="","0",KO452)),"")</f>
        <v>0</v>
      </c>
      <c r="KQ452" s="515">
        <v>0.294289866351475</v>
      </c>
      <c r="KR452" s="518">
        <f t="shared" ref="KR452:KR457" si="3366">IFERROR(+KQ452*(KP452-KO452),"")</f>
        <v>0</v>
      </c>
      <c r="KS452" s="518">
        <f t="shared" ref="KS452:KS457" si="3367">IFERROR(+(IF(KP452="","0",KP452))-(IF(KR452="","0",KR452)),"")</f>
        <v>0</v>
      </c>
      <c r="KT452" s="638"/>
      <c r="KU452" s="521"/>
    </row>
    <row r="453" ht="15.75" customHeight="1">
      <c r="A453" s="511">
        <v>2.0</v>
      </c>
      <c r="B453" s="512" t="s">
        <v>148</v>
      </c>
      <c r="C453" s="513" t="s">
        <v>121</v>
      </c>
      <c r="D453" s="513" t="s">
        <v>123</v>
      </c>
      <c r="E453" s="514"/>
      <c r="F453" s="514"/>
      <c r="G453" s="514">
        <f t="shared" si="3278"/>
        <v>0</v>
      </c>
      <c r="H453" s="515"/>
      <c r="I453" s="514">
        <f t="shared" si="3279"/>
        <v>0</v>
      </c>
      <c r="J453" s="516"/>
      <c r="K453" s="517"/>
      <c r="L453" s="517"/>
      <c r="M453" s="514">
        <f t="shared" si="3280"/>
        <v>0</v>
      </c>
      <c r="N453" s="515">
        <v>0.294289866351475</v>
      </c>
      <c r="O453" s="518">
        <f t="shared" si="3281"/>
        <v>0</v>
      </c>
      <c r="P453" s="518">
        <f t="shared" si="3282"/>
        <v>0</v>
      </c>
      <c r="Q453" s="638"/>
      <c r="R453" s="511">
        <v>2.0</v>
      </c>
      <c r="S453" s="512" t="s">
        <v>148</v>
      </c>
      <c r="T453" s="513" t="s">
        <v>121</v>
      </c>
      <c r="U453" s="513" t="s">
        <v>123</v>
      </c>
      <c r="V453" s="514"/>
      <c r="W453" s="514"/>
      <c r="X453" s="514">
        <f t="shared" si="3283"/>
        <v>0</v>
      </c>
      <c r="Y453" s="515"/>
      <c r="Z453" s="514">
        <f t="shared" si="3284"/>
        <v>0</v>
      </c>
      <c r="AA453" s="516"/>
      <c r="AB453" s="517"/>
      <c r="AC453" s="517"/>
      <c r="AD453" s="514">
        <f t="shared" si="3285"/>
        <v>0</v>
      </c>
      <c r="AE453" s="515">
        <v>0.294289866351475</v>
      </c>
      <c r="AF453" s="518">
        <f t="shared" si="3286"/>
        <v>0</v>
      </c>
      <c r="AG453" s="518">
        <f t="shared" si="3287"/>
        <v>0</v>
      </c>
      <c r="AH453" s="638"/>
      <c r="AI453" s="511">
        <v>2.0</v>
      </c>
      <c r="AJ453" s="512" t="s">
        <v>148</v>
      </c>
      <c r="AK453" s="513" t="s">
        <v>121</v>
      </c>
      <c r="AL453" s="513" t="s">
        <v>123</v>
      </c>
      <c r="AM453" s="514"/>
      <c r="AN453" s="514"/>
      <c r="AO453" s="514">
        <f t="shared" si="3288"/>
        <v>0</v>
      </c>
      <c r="AP453" s="515"/>
      <c r="AQ453" s="514">
        <f t="shared" si="3289"/>
        <v>0</v>
      </c>
      <c r="AR453" s="516"/>
      <c r="AS453" s="517"/>
      <c r="AT453" s="517"/>
      <c r="AU453" s="514">
        <f t="shared" si="3290"/>
        <v>0</v>
      </c>
      <c r="AV453" s="515">
        <v>0.294289866351475</v>
      </c>
      <c r="AW453" s="518">
        <f t="shared" si="3291"/>
        <v>0</v>
      </c>
      <c r="AX453" s="518">
        <f t="shared" si="3292"/>
        <v>0</v>
      </c>
      <c r="AY453" s="638"/>
      <c r="AZ453" s="511">
        <v>2.0</v>
      </c>
      <c r="BA453" s="512" t="s">
        <v>148</v>
      </c>
      <c r="BB453" s="513" t="s">
        <v>121</v>
      </c>
      <c r="BC453" s="513" t="s">
        <v>123</v>
      </c>
      <c r="BD453" s="514"/>
      <c r="BE453" s="514"/>
      <c r="BF453" s="514">
        <f t="shared" si="3293"/>
        <v>0</v>
      </c>
      <c r="BG453" s="515"/>
      <c r="BH453" s="514">
        <f t="shared" si="3294"/>
        <v>0</v>
      </c>
      <c r="BI453" s="516"/>
      <c r="BJ453" s="517"/>
      <c r="BK453" s="517"/>
      <c r="BL453" s="514">
        <f t="shared" si="3295"/>
        <v>0</v>
      </c>
      <c r="BM453" s="515">
        <v>0.294289866351475</v>
      </c>
      <c r="BN453" s="518">
        <f t="shared" si="3296"/>
        <v>0</v>
      </c>
      <c r="BO453" s="518">
        <f t="shared" si="3297"/>
        <v>0</v>
      </c>
      <c r="BP453" s="638"/>
      <c r="BQ453" s="511">
        <v>2.0</v>
      </c>
      <c r="BR453" s="512" t="s">
        <v>148</v>
      </c>
      <c r="BS453" s="513" t="s">
        <v>121</v>
      </c>
      <c r="BT453" s="513" t="s">
        <v>123</v>
      </c>
      <c r="BU453" s="514"/>
      <c r="BV453" s="514"/>
      <c r="BW453" s="514">
        <f t="shared" si="3298"/>
        <v>0</v>
      </c>
      <c r="BX453" s="515"/>
      <c r="BY453" s="514">
        <f t="shared" si="3299"/>
        <v>0</v>
      </c>
      <c r="BZ453" s="516"/>
      <c r="CA453" s="517"/>
      <c r="CB453" s="517"/>
      <c r="CC453" s="514">
        <f t="shared" si="3300"/>
        <v>0</v>
      </c>
      <c r="CD453" s="515">
        <v>0.294289866351475</v>
      </c>
      <c r="CE453" s="518">
        <f t="shared" si="3301"/>
        <v>0</v>
      </c>
      <c r="CF453" s="518">
        <f t="shared" si="3302"/>
        <v>0</v>
      </c>
      <c r="CG453" s="638"/>
      <c r="CH453" s="511">
        <v>2.0</v>
      </c>
      <c r="CI453" s="512" t="s">
        <v>148</v>
      </c>
      <c r="CJ453" s="513" t="s">
        <v>121</v>
      </c>
      <c r="CK453" s="513" t="s">
        <v>123</v>
      </c>
      <c r="CL453" s="514"/>
      <c r="CM453" s="514"/>
      <c r="CN453" s="514">
        <f t="shared" si="3303"/>
        <v>0</v>
      </c>
      <c r="CO453" s="515"/>
      <c r="CP453" s="514">
        <f t="shared" si="3304"/>
        <v>0</v>
      </c>
      <c r="CQ453" s="516"/>
      <c r="CR453" s="517"/>
      <c r="CS453" s="517"/>
      <c r="CT453" s="514">
        <f t="shared" si="3305"/>
        <v>0</v>
      </c>
      <c r="CU453" s="515">
        <v>0.294289866351475</v>
      </c>
      <c r="CV453" s="518">
        <f t="shared" si="3306"/>
        <v>0</v>
      </c>
      <c r="CW453" s="518">
        <f t="shared" si="3307"/>
        <v>0</v>
      </c>
      <c r="CX453" s="638"/>
      <c r="CY453" s="511">
        <v>2.0</v>
      </c>
      <c r="CZ453" s="512" t="s">
        <v>148</v>
      </c>
      <c r="DA453" s="513" t="s">
        <v>121</v>
      </c>
      <c r="DB453" s="513" t="s">
        <v>123</v>
      </c>
      <c r="DC453" s="514"/>
      <c r="DD453" s="514"/>
      <c r="DE453" s="514">
        <f t="shared" si="3308"/>
        <v>0</v>
      </c>
      <c r="DF453" s="515"/>
      <c r="DG453" s="514">
        <f t="shared" si="3309"/>
        <v>0</v>
      </c>
      <c r="DH453" s="516"/>
      <c r="DI453" s="517"/>
      <c r="DJ453" s="517"/>
      <c r="DK453" s="514">
        <f t="shared" si="3310"/>
        <v>0</v>
      </c>
      <c r="DL453" s="515">
        <v>0.294289866351475</v>
      </c>
      <c r="DM453" s="518">
        <f t="shared" si="3311"/>
        <v>0</v>
      </c>
      <c r="DN453" s="518">
        <f t="shared" si="3312"/>
        <v>0</v>
      </c>
      <c r="DO453" s="638"/>
      <c r="DP453" s="511">
        <v>2.0</v>
      </c>
      <c r="DQ453" s="512" t="s">
        <v>148</v>
      </c>
      <c r="DR453" s="513" t="s">
        <v>121</v>
      </c>
      <c r="DS453" s="513" t="s">
        <v>123</v>
      </c>
      <c r="DT453" s="514"/>
      <c r="DU453" s="514"/>
      <c r="DV453" s="514">
        <f t="shared" si="3313"/>
        <v>0</v>
      </c>
      <c r="DW453" s="515"/>
      <c r="DX453" s="514">
        <f t="shared" si="3314"/>
        <v>0</v>
      </c>
      <c r="DY453" s="516"/>
      <c r="DZ453" s="517"/>
      <c r="EA453" s="517"/>
      <c r="EB453" s="514">
        <f t="shared" si="3315"/>
        <v>0</v>
      </c>
      <c r="EC453" s="515">
        <v>0.294289866351475</v>
      </c>
      <c r="ED453" s="518">
        <f t="shared" si="3316"/>
        <v>0</v>
      </c>
      <c r="EE453" s="518">
        <f t="shared" si="3317"/>
        <v>0</v>
      </c>
      <c r="EF453" s="638"/>
      <c r="EG453" s="511">
        <v>2.0</v>
      </c>
      <c r="EH453" s="512" t="s">
        <v>148</v>
      </c>
      <c r="EI453" s="513" t="s">
        <v>121</v>
      </c>
      <c r="EJ453" s="513" t="s">
        <v>123</v>
      </c>
      <c r="EK453" s="514"/>
      <c r="EL453" s="514"/>
      <c r="EM453" s="514">
        <f t="shared" si="3318"/>
        <v>0</v>
      </c>
      <c r="EN453" s="515"/>
      <c r="EO453" s="514">
        <f t="shared" si="3319"/>
        <v>0</v>
      </c>
      <c r="EP453" s="516"/>
      <c r="EQ453" s="517"/>
      <c r="ER453" s="517"/>
      <c r="ES453" s="514">
        <f t="shared" si="3320"/>
        <v>0</v>
      </c>
      <c r="ET453" s="515">
        <v>0.294289866351475</v>
      </c>
      <c r="EU453" s="518">
        <f t="shared" si="3321"/>
        <v>0</v>
      </c>
      <c r="EV453" s="518">
        <f t="shared" si="3322"/>
        <v>0</v>
      </c>
      <c r="EW453" s="638"/>
      <c r="EX453" s="511">
        <v>2.0</v>
      </c>
      <c r="EY453" s="512" t="s">
        <v>148</v>
      </c>
      <c r="EZ453" s="513" t="s">
        <v>121</v>
      </c>
      <c r="FA453" s="513" t="s">
        <v>123</v>
      </c>
      <c r="FB453" s="514"/>
      <c r="FC453" s="514"/>
      <c r="FD453" s="514">
        <f t="shared" si="3323"/>
        <v>0</v>
      </c>
      <c r="FE453" s="515"/>
      <c r="FF453" s="514">
        <f t="shared" si="3324"/>
        <v>0</v>
      </c>
      <c r="FG453" s="516"/>
      <c r="FH453" s="517"/>
      <c r="FI453" s="517"/>
      <c r="FJ453" s="514">
        <f t="shared" si="3325"/>
        <v>0</v>
      </c>
      <c r="FK453" s="515">
        <v>0.294289866351475</v>
      </c>
      <c r="FL453" s="518">
        <f t="shared" si="3326"/>
        <v>0</v>
      </c>
      <c r="FM453" s="518">
        <f t="shared" si="3327"/>
        <v>0</v>
      </c>
      <c r="FN453" s="638"/>
      <c r="FO453" s="511">
        <v>2.0</v>
      </c>
      <c r="FP453" s="512" t="s">
        <v>148</v>
      </c>
      <c r="FQ453" s="513" t="s">
        <v>121</v>
      </c>
      <c r="FR453" s="513" t="s">
        <v>123</v>
      </c>
      <c r="FS453" s="514"/>
      <c r="FT453" s="514"/>
      <c r="FU453" s="514">
        <f t="shared" si="3328"/>
        <v>0</v>
      </c>
      <c r="FV453" s="515"/>
      <c r="FW453" s="514">
        <f t="shared" si="3329"/>
        <v>0</v>
      </c>
      <c r="FX453" s="516"/>
      <c r="FY453" s="517"/>
      <c r="FZ453" s="517"/>
      <c r="GA453" s="514">
        <f t="shared" si="3330"/>
        <v>0</v>
      </c>
      <c r="GB453" s="515">
        <v>0.294289866351475</v>
      </c>
      <c r="GC453" s="518">
        <f t="shared" si="3331"/>
        <v>0</v>
      </c>
      <c r="GD453" s="518">
        <f t="shared" si="3332"/>
        <v>0</v>
      </c>
      <c r="GE453" s="638"/>
      <c r="GF453" s="511">
        <v>2.0</v>
      </c>
      <c r="GG453" s="512" t="s">
        <v>148</v>
      </c>
      <c r="GH453" s="513" t="s">
        <v>121</v>
      </c>
      <c r="GI453" s="513" t="s">
        <v>123</v>
      </c>
      <c r="GJ453" s="514"/>
      <c r="GK453" s="514"/>
      <c r="GL453" s="514">
        <f t="shared" si="3333"/>
        <v>0</v>
      </c>
      <c r="GM453" s="515"/>
      <c r="GN453" s="514">
        <f t="shared" si="3334"/>
        <v>0</v>
      </c>
      <c r="GO453" s="516"/>
      <c r="GP453" s="517"/>
      <c r="GQ453" s="517"/>
      <c r="GR453" s="514">
        <f t="shared" si="3335"/>
        <v>0</v>
      </c>
      <c r="GS453" s="515">
        <v>0.294289866351475</v>
      </c>
      <c r="GT453" s="518">
        <f t="shared" si="3336"/>
        <v>0</v>
      </c>
      <c r="GU453" s="518">
        <f t="shared" si="3337"/>
        <v>0</v>
      </c>
      <c r="GV453" s="638"/>
      <c r="GW453" s="511">
        <v>2.0</v>
      </c>
      <c r="GX453" s="512" t="s">
        <v>148</v>
      </c>
      <c r="GY453" s="513" t="s">
        <v>121</v>
      </c>
      <c r="GZ453" s="513" t="s">
        <v>123</v>
      </c>
      <c r="HA453" s="514"/>
      <c r="HB453" s="514"/>
      <c r="HC453" s="514">
        <f t="shared" si="3338"/>
        <v>0</v>
      </c>
      <c r="HD453" s="515"/>
      <c r="HE453" s="514">
        <f t="shared" si="3339"/>
        <v>0</v>
      </c>
      <c r="HF453" s="516"/>
      <c r="HG453" s="517"/>
      <c r="HH453" s="517"/>
      <c r="HI453" s="514">
        <f t="shared" si="3340"/>
        <v>0</v>
      </c>
      <c r="HJ453" s="515">
        <v>0.294289866351475</v>
      </c>
      <c r="HK453" s="518">
        <f t="shared" si="3341"/>
        <v>0</v>
      </c>
      <c r="HL453" s="518">
        <f t="shared" si="3342"/>
        <v>0</v>
      </c>
      <c r="HM453" s="638"/>
      <c r="HN453" s="511">
        <v>2.0</v>
      </c>
      <c r="HO453" s="512" t="s">
        <v>148</v>
      </c>
      <c r="HP453" s="513" t="s">
        <v>121</v>
      </c>
      <c r="HQ453" s="513" t="s">
        <v>123</v>
      </c>
      <c r="HR453" s="514"/>
      <c r="HS453" s="514"/>
      <c r="HT453" s="514">
        <f t="shared" si="3343"/>
        <v>0</v>
      </c>
      <c r="HU453" s="515"/>
      <c r="HV453" s="514">
        <f t="shared" si="3344"/>
        <v>0</v>
      </c>
      <c r="HW453" s="516"/>
      <c r="HX453" s="517"/>
      <c r="HY453" s="517"/>
      <c r="HZ453" s="514">
        <f t="shared" si="3345"/>
        <v>0</v>
      </c>
      <c r="IA453" s="515">
        <v>0.294289866351475</v>
      </c>
      <c r="IB453" s="518">
        <f t="shared" si="3346"/>
        <v>0</v>
      </c>
      <c r="IC453" s="518">
        <f t="shared" si="3347"/>
        <v>0</v>
      </c>
      <c r="ID453" s="638"/>
      <c r="IE453" s="511">
        <v>2.0</v>
      </c>
      <c r="IF453" s="512" t="s">
        <v>148</v>
      </c>
      <c r="IG453" s="513" t="s">
        <v>121</v>
      </c>
      <c r="IH453" s="513" t="s">
        <v>123</v>
      </c>
      <c r="II453" s="514"/>
      <c r="IJ453" s="514"/>
      <c r="IK453" s="514">
        <f t="shared" si="3348"/>
        <v>0</v>
      </c>
      <c r="IL453" s="515"/>
      <c r="IM453" s="514">
        <f t="shared" si="3349"/>
        <v>0</v>
      </c>
      <c r="IN453" s="516"/>
      <c r="IO453" s="517"/>
      <c r="IP453" s="517"/>
      <c r="IQ453" s="514">
        <f t="shared" si="3350"/>
        <v>0</v>
      </c>
      <c r="IR453" s="515">
        <v>0.294289866351475</v>
      </c>
      <c r="IS453" s="518">
        <f t="shared" si="3351"/>
        <v>0</v>
      </c>
      <c r="IT453" s="518">
        <f t="shared" si="3352"/>
        <v>0</v>
      </c>
      <c r="IU453" s="638"/>
      <c r="IV453" s="511">
        <v>2.0</v>
      </c>
      <c r="IW453" s="512" t="s">
        <v>148</v>
      </c>
      <c r="IX453" s="513" t="s">
        <v>121</v>
      </c>
      <c r="IY453" s="513" t="s">
        <v>123</v>
      </c>
      <c r="IZ453" s="514"/>
      <c r="JA453" s="514"/>
      <c r="JB453" s="514">
        <f t="shared" si="3353"/>
        <v>0</v>
      </c>
      <c r="JC453" s="515"/>
      <c r="JD453" s="514">
        <f t="shared" si="3354"/>
        <v>0</v>
      </c>
      <c r="JE453" s="516"/>
      <c r="JF453" s="517"/>
      <c r="JG453" s="517"/>
      <c r="JH453" s="514">
        <f t="shared" si="3355"/>
        <v>0</v>
      </c>
      <c r="JI453" s="515">
        <v>0.294289866351475</v>
      </c>
      <c r="JJ453" s="518">
        <f t="shared" si="3356"/>
        <v>0</v>
      </c>
      <c r="JK453" s="518">
        <f t="shared" si="3357"/>
        <v>0</v>
      </c>
      <c r="JL453" s="638"/>
      <c r="JM453" s="511">
        <v>2.0</v>
      </c>
      <c r="JN453" s="512" t="s">
        <v>148</v>
      </c>
      <c r="JO453" s="513" t="s">
        <v>121</v>
      </c>
      <c r="JP453" s="513" t="s">
        <v>123</v>
      </c>
      <c r="JQ453" s="514"/>
      <c r="JR453" s="514"/>
      <c r="JS453" s="514">
        <f t="shared" si="3358"/>
        <v>0</v>
      </c>
      <c r="JT453" s="515"/>
      <c r="JU453" s="514">
        <f t="shared" si="3359"/>
        <v>0</v>
      </c>
      <c r="JV453" s="516"/>
      <c r="JW453" s="517"/>
      <c r="JX453" s="517"/>
      <c r="JY453" s="514">
        <f t="shared" si="3360"/>
        <v>0</v>
      </c>
      <c r="JZ453" s="515">
        <v>0.294289866351475</v>
      </c>
      <c r="KA453" s="518">
        <f t="shared" si="3361"/>
        <v>0</v>
      </c>
      <c r="KB453" s="518">
        <f t="shared" si="3362"/>
        <v>0</v>
      </c>
      <c r="KC453" s="638"/>
      <c r="KD453" s="511">
        <v>2.0</v>
      </c>
      <c r="KE453" s="512" t="s">
        <v>148</v>
      </c>
      <c r="KF453" s="513" t="s">
        <v>121</v>
      </c>
      <c r="KG453" s="513" t="s">
        <v>123</v>
      </c>
      <c r="KH453" s="514"/>
      <c r="KI453" s="514"/>
      <c r="KJ453" s="514">
        <f t="shared" si="3363"/>
        <v>0</v>
      </c>
      <c r="KK453" s="515"/>
      <c r="KL453" s="514">
        <f t="shared" si="3364"/>
        <v>0</v>
      </c>
      <c r="KM453" s="516"/>
      <c r="KN453" s="517"/>
      <c r="KO453" s="517"/>
      <c r="KP453" s="514">
        <f t="shared" si="3365"/>
        <v>0</v>
      </c>
      <c r="KQ453" s="515">
        <v>0.294289866351475</v>
      </c>
      <c r="KR453" s="518">
        <f t="shared" si="3366"/>
        <v>0</v>
      </c>
      <c r="KS453" s="518">
        <f t="shared" si="3367"/>
        <v>0</v>
      </c>
      <c r="KT453" s="638"/>
      <c r="KU453" s="521"/>
    </row>
    <row r="454" ht="15.75" customHeight="1">
      <c r="A454" s="511">
        <v>3.0</v>
      </c>
      <c r="B454" s="512" t="s">
        <v>149</v>
      </c>
      <c r="C454" s="513" t="s">
        <v>121</v>
      </c>
      <c r="D454" s="513" t="s">
        <v>123</v>
      </c>
      <c r="E454" s="514"/>
      <c r="F454" s="514"/>
      <c r="G454" s="514">
        <f t="shared" si="3278"/>
        <v>0</v>
      </c>
      <c r="H454" s="515"/>
      <c r="I454" s="514">
        <f t="shared" si="3279"/>
        <v>0</v>
      </c>
      <c r="J454" s="516"/>
      <c r="K454" s="517"/>
      <c r="L454" s="517"/>
      <c r="M454" s="514">
        <f t="shared" si="3280"/>
        <v>0</v>
      </c>
      <c r="N454" s="515">
        <v>0.294289866351475</v>
      </c>
      <c r="O454" s="518">
        <f t="shared" si="3281"/>
        <v>0</v>
      </c>
      <c r="P454" s="518">
        <f t="shared" si="3282"/>
        <v>0</v>
      </c>
      <c r="Q454" s="638"/>
      <c r="R454" s="511">
        <v>3.0</v>
      </c>
      <c r="S454" s="512" t="s">
        <v>149</v>
      </c>
      <c r="T454" s="513" t="s">
        <v>121</v>
      </c>
      <c r="U454" s="513" t="s">
        <v>123</v>
      </c>
      <c r="V454" s="514"/>
      <c r="W454" s="514"/>
      <c r="X454" s="514">
        <f t="shared" si="3283"/>
        <v>0</v>
      </c>
      <c r="Y454" s="515"/>
      <c r="Z454" s="514">
        <f t="shared" si="3284"/>
        <v>0</v>
      </c>
      <c r="AA454" s="516"/>
      <c r="AB454" s="517"/>
      <c r="AC454" s="517"/>
      <c r="AD454" s="514">
        <f t="shared" si="3285"/>
        <v>0</v>
      </c>
      <c r="AE454" s="515">
        <v>0.294289866351475</v>
      </c>
      <c r="AF454" s="518">
        <f t="shared" si="3286"/>
        <v>0</v>
      </c>
      <c r="AG454" s="518">
        <f t="shared" si="3287"/>
        <v>0</v>
      </c>
      <c r="AH454" s="638"/>
      <c r="AI454" s="511">
        <v>3.0</v>
      </c>
      <c r="AJ454" s="512" t="s">
        <v>149</v>
      </c>
      <c r="AK454" s="513" t="s">
        <v>121</v>
      </c>
      <c r="AL454" s="513" t="s">
        <v>123</v>
      </c>
      <c r="AM454" s="514"/>
      <c r="AN454" s="514"/>
      <c r="AO454" s="514">
        <f t="shared" si="3288"/>
        <v>0</v>
      </c>
      <c r="AP454" s="515"/>
      <c r="AQ454" s="514">
        <f t="shared" si="3289"/>
        <v>0</v>
      </c>
      <c r="AR454" s="516"/>
      <c r="AS454" s="517"/>
      <c r="AT454" s="517"/>
      <c r="AU454" s="514">
        <f t="shared" si="3290"/>
        <v>0</v>
      </c>
      <c r="AV454" s="515">
        <v>0.294289866351475</v>
      </c>
      <c r="AW454" s="518">
        <f t="shared" si="3291"/>
        <v>0</v>
      </c>
      <c r="AX454" s="518">
        <f t="shared" si="3292"/>
        <v>0</v>
      </c>
      <c r="AY454" s="638"/>
      <c r="AZ454" s="511">
        <v>3.0</v>
      </c>
      <c r="BA454" s="512" t="s">
        <v>149</v>
      </c>
      <c r="BB454" s="513" t="s">
        <v>121</v>
      </c>
      <c r="BC454" s="513" t="s">
        <v>123</v>
      </c>
      <c r="BD454" s="514"/>
      <c r="BE454" s="514"/>
      <c r="BF454" s="514">
        <f t="shared" si="3293"/>
        <v>0</v>
      </c>
      <c r="BG454" s="515"/>
      <c r="BH454" s="514">
        <f t="shared" si="3294"/>
        <v>0</v>
      </c>
      <c r="BI454" s="516"/>
      <c r="BJ454" s="517"/>
      <c r="BK454" s="517"/>
      <c r="BL454" s="514">
        <f t="shared" si="3295"/>
        <v>0</v>
      </c>
      <c r="BM454" s="515">
        <v>0.294289866351475</v>
      </c>
      <c r="BN454" s="518">
        <f t="shared" si="3296"/>
        <v>0</v>
      </c>
      <c r="BO454" s="518">
        <f t="shared" si="3297"/>
        <v>0</v>
      </c>
      <c r="BP454" s="638"/>
      <c r="BQ454" s="511">
        <v>3.0</v>
      </c>
      <c r="BR454" s="512" t="s">
        <v>149</v>
      </c>
      <c r="BS454" s="513" t="s">
        <v>121</v>
      </c>
      <c r="BT454" s="513" t="s">
        <v>123</v>
      </c>
      <c r="BU454" s="514"/>
      <c r="BV454" s="514"/>
      <c r="BW454" s="514">
        <f t="shared" si="3298"/>
        <v>0</v>
      </c>
      <c r="BX454" s="515"/>
      <c r="BY454" s="514">
        <f t="shared" si="3299"/>
        <v>0</v>
      </c>
      <c r="BZ454" s="516"/>
      <c r="CA454" s="517"/>
      <c r="CB454" s="517"/>
      <c r="CC454" s="514">
        <f t="shared" si="3300"/>
        <v>0</v>
      </c>
      <c r="CD454" s="515">
        <v>0.294289866351475</v>
      </c>
      <c r="CE454" s="518">
        <f t="shared" si="3301"/>
        <v>0</v>
      </c>
      <c r="CF454" s="518">
        <f t="shared" si="3302"/>
        <v>0</v>
      </c>
      <c r="CG454" s="638"/>
      <c r="CH454" s="511">
        <v>3.0</v>
      </c>
      <c r="CI454" s="512" t="s">
        <v>149</v>
      </c>
      <c r="CJ454" s="513" t="s">
        <v>121</v>
      </c>
      <c r="CK454" s="513" t="s">
        <v>123</v>
      </c>
      <c r="CL454" s="514"/>
      <c r="CM454" s="514"/>
      <c r="CN454" s="514">
        <f t="shared" si="3303"/>
        <v>0</v>
      </c>
      <c r="CO454" s="515"/>
      <c r="CP454" s="514">
        <f t="shared" si="3304"/>
        <v>0</v>
      </c>
      <c r="CQ454" s="516"/>
      <c r="CR454" s="517"/>
      <c r="CS454" s="517"/>
      <c r="CT454" s="514">
        <f t="shared" si="3305"/>
        <v>0</v>
      </c>
      <c r="CU454" s="515">
        <v>0.294289866351475</v>
      </c>
      <c r="CV454" s="518">
        <f t="shared" si="3306"/>
        <v>0</v>
      </c>
      <c r="CW454" s="518">
        <f t="shared" si="3307"/>
        <v>0</v>
      </c>
      <c r="CX454" s="638"/>
      <c r="CY454" s="511">
        <v>3.0</v>
      </c>
      <c r="CZ454" s="512" t="s">
        <v>149</v>
      </c>
      <c r="DA454" s="513" t="s">
        <v>121</v>
      </c>
      <c r="DB454" s="513" t="s">
        <v>123</v>
      </c>
      <c r="DC454" s="514"/>
      <c r="DD454" s="514"/>
      <c r="DE454" s="514">
        <f t="shared" si="3308"/>
        <v>0</v>
      </c>
      <c r="DF454" s="515"/>
      <c r="DG454" s="514">
        <f t="shared" si="3309"/>
        <v>0</v>
      </c>
      <c r="DH454" s="516"/>
      <c r="DI454" s="517"/>
      <c r="DJ454" s="517"/>
      <c r="DK454" s="514">
        <f t="shared" si="3310"/>
        <v>0</v>
      </c>
      <c r="DL454" s="515">
        <v>0.294289866351475</v>
      </c>
      <c r="DM454" s="518">
        <f t="shared" si="3311"/>
        <v>0</v>
      </c>
      <c r="DN454" s="518">
        <f t="shared" si="3312"/>
        <v>0</v>
      </c>
      <c r="DO454" s="638"/>
      <c r="DP454" s="511">
        <v>3.0</v>
      </c>
      <c r="DQ454" s="512" t="s">
        <v>149</v>
      </c>
      <c r="DR454" s="513" t="s">
        <v>121</v>
      </c>
      <c r="DS454" s="513" t="s">
        <v>123</v>
      </c>
      <c r="DT454" s="514"/>
      <c r="DU454" s="514"/>
      <c r="DV454" s="514">
        <f t="shared" si="3313"/>
        <v>0</v>
      </c>
      <c r="DW454" s="515"/>
      <c r="DX454" s="514">
        <f t="shared" si="3314"/>
        <v>0</v>
      </c>
      <c r="DY454" s="516"/>
      <c r="DZ454" s="517"/>
      <c r="EA454" s="517"/>
      <c r="EB454" s="514">
        <f t="shared" si="3315"/>
        <v>0</v>
      </c>
      <c r="EC454" s="515">
        <v>0.294289866351475</v>
      </c>
      <c r="ED454" s="518">
        <f t="shared" si="3316"/>
        <v>0</v>
      </c>
      <c r="EE454" s="518">
        <f t="shared" si="3317"/>
        <v>0</v>
      </c>
      <c r="EF454" s="638"/>
      <c r="EG454" s="511">
        <v>3.0</v>
      </c>
      <c r="EH454" s="512" t="s">
        <v>149</v>
      </c>
      <c r="EI454" s="513" t="s">
        <v>121</v>
      </c>
      <c r="EJ454" s="513" t="s">
        <v>123</v>
      </c>
      <c r="EK454" s="514"/>
      <c r="EL454" s="514"/>
      <c r="EM454" s="514">
        <f t="shared" si="3318"/>
        <v>0</v>
      </c>
      <c r="EN454" s="515"/>
      <c r="EO454" s="514">
        <f t="shared" si="3319"/>
        <v>0</v>
      </c>
      <c r="EP454" s="516"/>
      <c r="EQ454" s="517"/>
      <c r="ER454" s="517"/>
      <c r="ES454" s="514">
        <f t="shared" si="3320"/>
        <v>0</v>
      </c>
      <c r="ET454" s="515">
        <v>0.294289866351475</v>
      </c>
      <c r="EU454" s="518">
        <f t="shared" si="3321"/>
        <v>0</v>
      </c>
      <c r="EV454" s="518">
        <f t="shared" si="3322"/>
        <v>0</v>
      </c>
      <c r="EW454" s="638"/>
      <c r="EX454" s="511">
        <v>3.0</v>
      </c>
      <c r="EY454" s="512" t="s">
        <v>149</v>
      </c>
      <c r="EZ454" s="513" t="s">
        <v>121</v>
      </c>
      <c r="FA454" s="513" t="s">
        <v>123</v>
      </c>
      <c r="FB454" s="514"/>
      <c r="FC454" s="514"/>
      <c r="FD454" s="514">
        <f t="shared" si="3323"/>
        <v>0</v>
      </c>
      <c r="FE454" s="515"/>
      <c r="FF454" s="514">
        <f t="shared" si="3324"/>
        <v>0</v>
      </c>
      <c r="FG454" s="516"/>
      <c r="FH454" s="517"/>
      <c r="FI454" s="517"/>
      <c r="FJ454" s="514">
        <f t="shared" si="3325"/>
        <v>0</v>
      </c>
      <c r="FK454" s="515">
        <v>0.294289866351475</v>
      </c>
      <c r="FL454" s="518">
        <f t="shared" si="3326"/>
        <v>0</v>
      </c>
      <c r="FM454" s="518">
        <f t="shared" si="3327"/>
        <v>0</v>
      </c>
      <c r="FN454" s="638"/>
      <c r="FO454" s="511">
        <v>3.0</v>
      </c>
      <c r="FP454" s="512" t="s">
        <v>149</v>
      </c>
      <c r="FQ454" s="513" t="s">
        <v>121</v>
      </c>
      <c r="FR454" s="513" t="s">
        <v>123</v>
      </c>
      <c r="FS454" s="514"/>
      <c r="FT454" s="514"/>
      <c r="FU454" s="514">
        <f t="shared" si="3328"/>
        <v>0</v>
      </c>
      <c r="FV454" s="515"/>
      <c r="FW454" s="514">
        <f t="shared" si="3329"/>
        <v>0</v>
      </c>
      <c r="FX454" s="516"/>
      <c r="FY454" s="517"/>
      <c r="FZ454" s="517"/>
      <c r="GA454" s="514">
        <f t="shared" si="3330"/>
        <v>0</v>
      </c>
      <c r="GB454" s="515">
        <v>0.294289866351475</v>
      </c>
      <c r="GC454" s="518">
        <f t="shared" si="3331"/>
        <v>0</v>
      </c>
      <c r="GD454" s="518">
        <f t="shared" si="3332"/>
        <v>0</v>
      </c>
      <c r="GE454" s="638"/>
      <c r="GF454" s="511">
        <v>3.0</v>
      </c>
      <c r="GG454" s="512" t="s">
        <v>149</v>
      </c>
      <c r="GH454" s="513" t="s">
        <v>121</v>
      </c>
      <c r="GI454" s="513" t="s">
        <v>123</v>
      </c>
      <c r="GJ454" s="514"/>
      <c r="GK454" s="514"/>
      <c r="GL454" s="514">
        <f t="shared" si="3333"/>
        <v>0</v>
      </c>
      <c r="GM454" s="515"/>
      <c r="GN454" s="514">
        <f t="shared" si="3334"/>
        <v>0</v>
      </c>
      <c r="GO454" s="516"/>
      <c r="GP454" s="517"/>
      <c r="GQ454" s="517"/>
      <c r="GR454" s="514">
        <f t="shared" si="3335"/>
        <v>0</v>
      </c>
      <c r="GS454" s="515">
        <v>0.294289866351475</v>
      </c>
      <c r="GT454" s="518">
        <f t="shared" si="3336"/>
        <v>0</v>
      </c>
      <c r="GU454" s="518">
        <f t="shared" si="3337"/>
        <v>0</v>
      </c>
      <c r="GV454" s="638"/>
      <c r="GW454" s="511">
        <v>3.0</v>
      </c>
      <c r="GX454" s="512" t="s">
        <v>149</v>
      </c>
      <c r="GY454" s="513" t="s">
        <v>121</v>
      </c>
      <c r="GZ454" s="513" t="s">
        <v>123</v>
      </c>
      <c r="HA454" s="514"/>
      <c r="HB454" s="514"/>
      <c r="HC454" s="514">
        <f t="shared" si="3338"/>
        <v>0</v>
      </c>
      <c r="HD454" s="515"/>
      <c r="HE454" s="514">
        <f t="shared" si="3339"/>
        <v>0</v>
      </c>
      <c r="HF454" s="516"/>
      <c r="HG454" s="517"/>
      <c r="HH454" s="517"/>
      <c r="HI454" s="514">
        <f t="shared" si="3340"/>
        <v>0</v>
      </c>
      <c r="HJ454" s="515">
        <v>0.294289866351475</v>
      </c>
      <c r="HK454" s="518">
        <f t="shared" si="3341"/>
        <v>0</v>
      </c>
      <c r="HL454" s="518">
        <f t="shared" si="3342"/>
        <v>0</v>
      </c>
      <c r="HM454" s="638"/>
      <c r="HN454" s="511">
        <v>3.0</v>
      </c>
      <c r="HO454" s="512" t="s">
        <v>149</v>
      </c>
      <c r="HP454" s="513" t="s">
        <v>121</v>
      </c>
      <c r="HQ454" s="513" t="s">
        <v>123</v>
      </c>
      <c r="HR454" s="514"/>
      <c r="HS454" s="514"/>
      <c r="HT454" s="514">
        <f t="shared" si="3343"/>
        <v>0</v>
      </c>
      <c r="HU454" s="515"/>
      <c r="HV454" s="514">
        <f t="shared" si="3344"/>
        <v>0</v>
      </c>
      <c r="HW454" s="516"/>
      <c r="HX454" s="517"/>
      <c r="HY454" s="517"/>
      <c r="HZ454" s="514">
        <f t="shared" si="3345"/>
        <v>0</v>
      </c>
      <c r="IA454" s="515">
        <v>0.294289866351475</v>
      </c>
      <c r="IB454" s="518">
        <f t="shared" si="3346"/>
        <v>0</v>
      </c>
      <c r="IC454" s="518">
        <f t="shared" si="3347"/>
        <v>0</v>
      </c>
      <c r="ID454" s="638"/>
      <c r="IE454" s="511">
        <v>3.0</v>
      </c>
      <c r="IF454" s="512" t="s">
        <v>149</v>
      </c>
      <c r="IG454" s="513" t="s">
        <v>121</v>
      </c>
      <c r="IH454" s="513" t="s">
        <v>123</v>
      </c>
      <c r="II454" s="514"/>
      <c r="IJ454" s="514"/>
      <c r="IK454" s="514">
        <f t="shared" si="3348"/>
        <v>0</v>
      </c>
      <c r="IL454" s="515"/>
      <c r="IM454" s="514">
        <f t="shared" si="3349"/>
        <v>0</v>
      </c>
      <c r="IN454" s="516"/>
      <c r="IO454" s="517"/>
      <c r="IP454" s="517"/>
      <c r="IQ454" s="514">
        <f t="shared" si="3350"/>
        <v>0</v>
      </c>
      <c r="IR454" s="515">
        <v>0.294289866351475</v>
      </c>
      <c r="IS454" s="518">
        <f t="shared" si="3351"/>
        <v>0</v>
      </c>
      <c r="IT454" s="518">
        <f t="shared" si="3352"/>
        <v>0</v>
      </c>
      <c r="IU454" s="638"/>
      <c r="IV454" s="511">
        <v>3.0</v>
      </c>
      <c r="IW454" s="512" t="s">
        <v>149</v>
      </c>
      <c r="IX454" s="513" t="s">
        <v>121</v>
      </c>
      <c r="IY454" s="513" t="s">
        <v>123</v>
      </c>
      <c r="IZ454" s="514"/>
      <c r="JA454" s="514"/>
      <c r="JB454" s="514">
        <f t="shared" si="3353"/>
        <v>0</v>
      </c>
      <c r="JC454" s="515"/>
      <c r="JD454" s="514">
        <f t="shared" si="3354"/>
        <v>0</v>
      </c>
      <c r="JE454" s="516"/>
      <c r="JF454" s="517"/>
      <c r="JG454" s="517"/>
      <c r="JH454" s="514">
        <f t="shared" si="3355"/>
        <v>0</v>
      </c>
      <c r="JI454" s="515">
        <v>0.294289866351475</v>
      </c>
      <c r="JJ454" s="518">
        <f t="shared" si="3356"/>
        <v>0</v>
      </c>
      <c r="JK454" s="518">
        <f t="shared" si="3357"/>
        <v>0</v>
      </c>
      <c r="JL454" s="638"/>
      <c r="JM454" s="511">
        <v>3.0</v>
      </c>
      <c r="JN454" s="512" t="s">
        <v>149</v>
      </c>
      <c r="JO454" s="513" t="s">
        <v>121</v>
      </c>
      <c r="JP454" s="513" t="s">
        <v>123</v>
      </c>
      <c r="JQ454" s="514"/>
      <c r="JR454" s="514"/>
      <c r="JS454" s="514">
        <f t="shared" si="3358"/>
        <v>0</v>
      </c>
      <c r="JT454" s="515"/>
      <c r="JU454" s="514">
        <f t="shared" si="3359"/>
        <v>0</v>
      </c>
      <c r="JV454" s="516"/>
      <c r="JW454" s="517"/>
      <c r="JX454" s="517"/>
      <c r="JY454" s="514">
        <f t="shared" si="3360"/>
        <v>0</v>
      </c>
      <c r="JZ454" s="515">
        <v>0.294289866351475</v>
      </c>
      <c r="KA454" s="518">
        <f t="shared" si="3361"/>
        <v>0</v>
      </c>
      <c r="KB454" s="518">
        <f t="shared" si="3362"/>
        <v>0</v>
      </c>
      <c r="KC454" s="638"/>
      <c r="KD454" s="511">
        <v>3.0</v>
      </c>
      <c r="KE454" s="512" t="s">
        <v>149</v>
      </c>
      <c r="KF454" s="513" t="s">
        <v>121</v>
      </c>
      <c r="KG454" s="513" t="s">
        <v>123</v>
      </c>
      <c r="KH454" s="514"/>
      <c r="KI454" s="514"/>
      <c r="KJ454" s="514">
        <f t="shared" si="3363"/>
        <v>0</v>
      </c>
      <c r="KK454" s="515"/>
      <c r="KL454" s="514">
        <f t="shared" si="3364"/>
        <v>0</v>
      </c>
      <c r="KM454" s="516"/>
      <c r="KN454" s="517"/>
      <c r="KO454" s="517"/>
      <c r="KP454" s="514">
        <f t="shared" si="3365"/>
        <v>0</v>
      </c>
      <c r="KQ454" s="515">
        <v>0.294289866351475</v>
      </c>
      <c r="KR454" s="518">
        <f t="shared" si="3366"/>
        <v>0</v>
      </c>
      <c r="KS454" s="518">
        <f t="shared" si="3367"/>
        <v>0</v>
      </c>
      <c r="KT454" s="638"/>
      <c r="KU454" s="521"/>
    </row>
    <row r="455" ht="15.75" customHeight="1">
      <c r="A455" s="511">
        <v>4.0</v>
      </c>
      <c r="B455" s="512" t="s">
        <v>132</v>
      </c>
      <c r="C455" s="513" t="s">
        <v>121</v>
      </c>
      <c r="D455" s="513" t="s">
        <v>123</v>
      </c>
      <c r="E455" s="514"/>
      <c r="F455" s="514"/>
      <c r="G455" s="514">
        <f t="shared" si="3278"/>
        <v>0</v>
      </c>
      <c r="H455" s="515"/>
      <c r="I455" s="514">
        <f t="shared" si="3279"/>
        <v>0</v>
      </c>
      <c r="J455" s="516"/>
      <c r="K455" s="517"/>
      <c r="L455" s="517"/>
      <c r="M455" s="514">
        <f t="shared" si="3280"/>
        <v>0</v>
      </c>
      <c r="N455" s="515">
        <v>0.294289866351475</v>
      </c>
      <c r="O455" s="518">
        <f t="shared" si="3281"/>
        <v>0</v>
      </c>
      <c r="P455" s="518">
        <f t="shared" si="3282"/>
        <v>0</v>
      </c>
      <c r="Q455" s="638"/>
      <c r="R455" s="511">
        <v>4.0</v>
      </c>
      <c r="S455" s="512" t="s">
        <v>132</v>
      </c>
      <c r="T455" s="513" t="s">
        <v>121</v>
      </c>
      <c r="U455" s="513" t="s">
        <v>123</v>
      </c>
      <c r="V455" s="514"/>
      <c r="W455" s="514"/>
      <c r="X455" s="514">
        <f t="shared" si="3283"/>
        <v>0</v>
      </c>
      <c r="Y455" s="515"/>
      <c r="Z455" s="514">
        <f t="shared" si="3284"/>
        <v>0</v>
      </c>
      <c r="AA455" s="516"/>
      <c r="AB455" s="517"/>
      <c r="AC455" s="517"/>
      <c r="AD455" s="514">
        <f t="shared" si="3285"/>
        <v>0</v>
      </c>
      <c r="AE455" s="515">
        <v>0.294289866351475</v>
      </c>
      <c r="AF455" s="518">
        <f t="shared" si="3286"/>
        <v>0</v>
      </c>
      <c r="AG455" s="518">
        <f t="shared" si="3287"/>
        <v>0</v>
      </c>
      <c r="AH455" s="638"/>
      <c r="AI455" s="511">
        <v>4.0</v>
      </c>
      <c r="AJ455" s="512" t="s">
        <v>132</v>
      </c>
      <c r="AK455" s="513" t="s">
        <v>121</v>
      </c>
      <c r="AL455" s="513" t="s">
        <v>123</v>
      </c>
      <c r="AM455" s="514"/>
      <c r="AN455" s="514"/>
      <c r="AO455" s="514">
        <f t="shared" si="3288"/>
        <v>0</v>
      </c>
      <c r="AP455" s="515"/>
      <c r="AQ455" s="514">
        <f t="shared" si="3289"/>
        <v>0</v>
      </c>
      <c r="AR455" s="516"/>
      <c r="AS455" s="517"/>
      <c r="AT455" s="517"/>
      <c r="AU455" s="514">
        <f t="shared" si="3290"/>
        <v>0</v>
      </c>
      <c r="AV455" s="515">
        <v>0.294289866351475</v>
      </c>
      <c r="AW455" s="518">
        <f t="shared" si="3291"/>
        <v>0</v>
      </c>
      <c r="AX455" s="518">
        <f t="shared" si="3292"/>
        <v>0</v>
      </c>
      <c r="AY455" s="638"/>
      <c r="AZ455" s="511">
        <v>4.0</v>
      </c>
      <c r="BA455" s="512" t="s">
        <v>132</v>
      </c>
      <c r="BB455" s="513" t="s">
        <v>121</v>
      </c>
      <c r="BC455" s="513" t="s">
        <v>123</v>
      </c>
      <c r="BD455" s="514"/>
      <c r="BE455" s="514"/>
      <c r="BF455" s="514">
        <f t="shared" si="3293"/>
        <v>0</v>
      </c>
      <c r="BG455" s="515"/>
      <c r="BH455" s="514">
        <f t="shared" si="3294"/>
        <v>0</v>
      </c>
      <c r="BI455" s="516"/>
      <c r="BJ455" s="517"/>
      <c r="BK455" s="517"/>
      <c r="BL455" s="514">
        <f t="shared" si="3295"/>
        <v>0</v>
      </c>
      <c r="BM455" s="515">
        <v>0.294289866351475</v>
      </c>
      <c r="BN455" s="518">
        <f t="shared" si="3296"/>
        <v>0</v>
      </c>
      <c r="BO455" s="518">
        <f t="shared" si="3297"/>
        <v>0</v>
      </c>
      <c r="BP455" s="638"/>
      <c r="BQ455" s="511">
        <v>4.0</v>
      </c>
      <c r="BR455" s="512" t="s">
        <v>132</v>
      </c>
      <c r="BS455" s="513" t="s">
        <v>121</v>
      </c>
      <c r="BT455" s="513" t="s">
        <v>123</v>
      </c>
      <c r="BU455" s="514"/>
      <c r="BV455" s="514"/>
      <c r="BW455" s="514">
        <f t="shared" si="3298"/>
        <v>0</v>
      </c>
      <c r="BX455" s="515"/>
      <c r="BY455" s="514">
        <f t="shared" si="3299"/>
        <v>0</v>
      </c>
      <c r="BZ455" s="516"/>
      <c r="CA455" s="517"/>
      <c r="CB455" s="517"/>
      <c r="CC455" s="514">
        <f t="shared" si="3300"/>
        <v>0</v>
      </c>
      <c r="CD455" s="515">
        <v>0.294289866351475</v>
      </c>
      <c r="CE455" s="518">
        <f t="shared" si="3301"/>
        <v>0</v>
      </c>
      <c r="CF455" s="518">
        <f t="shared" si="3302"/>
        <v>0</v>
      </c>
      <c r="CG455" s="638"/>
      <c r="CH455" s="511">
        <v>4.0</v>
      </c>
      <c r="CI455" s="512" t="s">
        <v>132</v>
      </c>
      <c r="CJ455" s="513" t="s">
        <v>121</v>
      </c>
      <c r="CK455" s="513" t="s">
        <v>123</v>
      </c>
      <c r="CL455" s="514"/>
      <c r="CM455" s="514"/>
      <c r="CN455" s="514">
        <f t="shared" si="3303"/>
        <v>0</v>
      </c>
      <c r="CO455" s="515"/>
      <c r="CP455" s="514">
        <f t="shared" si="3304"/>
        <v>0</v>
      </c>
      <c r="CQ455" s="516"/>
      <c r="CR455" s="517"/>
      <c r="CS455" s="517"/>
      <c r="CT455" s="514">
        <f t="shared" si="3305"/>
        <v>0</v>
      </c>
      <c r="CU455" s="515">
        <v>0.294289866351475</v>
      </c>
      <c r="CV455" s="518">
        <f t="shared" si="3306"/>
        <v>0</v>
      </c>
      <c r="CW455" s="518">
        <f t="shared" si="3307"/>
        <v>0</v>
      </c>
      <c r="CX455" s="638"/>
      <c r="CY455" s="511">
        <v>4.0</v>
      </c>
      <c r="CZ455" s="512" t="s">
        <v>132</v>
      </c>
      <c r="DA455" s="513" t="s">
        <v>121</v>
      </c>
      <c r="DB455" s="513" t="s">
        <v>123</v>
      </c>
      <c r="DC455" s="514"/>
      <c r="DD455" s="514"/>
      <c r="DE455" s="514">
        <f t="shared" si="3308"/>
        <v>0</v>
      </c>
      <c r="DF455" s="515"/>
      <c r="DG455" s="514">
        <f t="shared" si="3309"/>
        <v>0</v>
      </c>
      <c r="DH455" s="516"/>
      <c r="DI455" s="517"/>
      <c r="DJ455" s="517"/>
      <c r="DK455" s="514">
        <f t="shared" si="3310"/>
        <v>0</v>
      </c>
      <c r="DL455" s="515">
        <v>0.294289866351475</v>
      </c>
      <c r="DM455" s="518">
        <f t="shared" si="3311"/>
        <v>0</v>
      </c>
      <c r="DN455" s="518">
        <f t="shared" si="3312"/>
        <v>0</v>
      </c>
      <c r="DO455" s="638"/>
      <c r="DP455" s="511">
        <v>4.0</v>
      </c>
      <c r="DQ455" s="512" t="s">
        <v>132</v>
      </c>
      <c r="DR455" s="513" t="s">
        <v>121</v>
      </c>
      <c r="DS455" s="513" t="s">
        <v>123</v>
      </c>
      <c r="DT455" s="514"/>
      <c r="DU455" s="514"/>
      <c r="DV455" s="514">
        <f t="shared" si="3313"/>
        <v>0</v>
      </c>
      <c r="DW455" s="515"/>
      <c r="DX455" s="514">
        <f t="shared" si="3314"/>
        <v>0</v>
      </c>
      <c r="DY455" s="516"/>
      <c r="DZ455" s="517"/>
      <c r="EA455" s="517"/>
      <c r="EB455" s="514">
        <f t="shared" si="3315"/>
        <v>0</v>
      </c>
      <c r="EC455" s="515">
        <v>0.294289866351475</v>
      </c>
      <c r="ED455" s="518">
        <f t="shared" si="3316"/>
        <v>0</v>
      </c>
      <c r="EE455" s="518">
        <f t="shared" si="3317"/>
        <v>0</v>
      </c>
      <c r="EF455" s="638"/>
      <c r="EG455" s="511">
        <v>4.0</v>
      </c>
      <c r="EH455" s="512" t="s">
        <v>132</v>
      </c>
      <c r="EI455" s="513" t="s">
        <v>121</v>
      </c>
      <c r="EJ455" s="513" t="s">
        <v>123</v>
      </c>
      <c r="EK455" s="514"/>
      <c r="EL455" s="514"/>
      <c r="EM455" s="514">
        <f t="shared" si="3318"/>
        <v>0</v>
      </c>
      <c r="EN455" s="515"/>
      <c r="EO455" s="514">
        <f t="shared" si="3319"/>
        <v>0</v>
      </c>
      <c r="EP455" s="516"/>
      <c r="EQ455" s="517"/>
      <c r="ER455" s="517"/>
      <c r="ES455" s="514">
        <f t="shared" si="3320"/>
        <v>0</v>
      </c>
      <c r="ET455" s="515">
        <v>0.294289866351475</v>
      </c>
      <c r="EU455" s="518">
        <f t="shared" si="3321"/>
        <v>0</v>
      </c>
      <c r="EV455" s="518">
        <f t="shared" si="3322"/>
        <v>0</v>
      </c>
      <c r="EW455" s="638"/>
      <c r="EX455" s="511">
        <v>4.0</v>
      </c>
      <c r="EY455" s="512" t="s">
        <v>132</v>
      </c>
      <c r="EZ455" s="513" t="s">
        <v>121</v>
      </c>
      <c r="FA455" s="513" t="s">
        <v>123</v>
      </c>
      <c r="FB455" s="514"/>
      <c r="FC455" s="514"/>
      <c r="FD455" s="514">
        <f t="shared" si="3323"/>
        <v>0</v>
      </c>
      <c r="FE455" s="515"/>
      <c r="FF455" s="514">
        <f t="shared" si="3324"/>
        <v>0</v>
      </c>
      <c r="FG455" s="516"/>
      <c r="FH455" s="517"/>
      <c r="FI455" s="517"/>
      <c r="FJ455" s="514">
        <f t="shared" si="3325"/>
        <v>0</v>
      </c>
      <c r="FK455" s="515">
        <v>0.294289866351475</v>
      </c>
      <c r="FL455" s="518">
        <f t="shared" si="3326"/>
        <v>0</v>
      </c>
      <c r="FM455" s="518">
        <f t="shared" si="3327"/>
        <v>0</v>
      </c>
      <c r="FN455" s="638"/>
      <c r="FO455" s="511">
        <v>4.0</v>
      </c>
      <c r="FP455" s="512" t="s">
        <v>132</v>
      </c>
      <c r="FQ455" s="513" t="s">
        <v>121</v>
      </c>
      <c r="FR455" s="513" t="s">
        <v>123</v>
      </c>
      <c r="FS455" s="514"/>
      <c r="FT455" s="514"/>
      <c r="FU455" s="514">
        <f t="shared" si="3328"/>
        <v>0</v>
      </c>
      <c r="FV455" s="515"/>
      <c r="FW455" s="514">
        <f t="shared" si="3329"/>
        <v>0</v>
      </c>
      <c r="FX455" s="516"/>
      <c r="FY455" s="517"/>
      <c r="FZ455" s="517"/>
      <c r="GA455" s="514">
        <f t="shared" si="3330"/>
        <v>0</v>
      </c>
      <c r="GB455" s="515">
        <v>0.294289866351475</v>
      </c>
      <c r="GC455" s="518">
        <f t="shared" si="3331"/>
        <v>0</v>
      </c>
      <c r="GD455" s="518">
        <f t="shared" si="3332"/>
        <v>0</v>
      </c>
      <c r="GE455" s="638"/>
      <c r="GF455" s="511">
        <v>4.0</v>
      </c>
      <c r="GG455" s="512" t="s">
        <v>132</v>
      </c>
      <c r="GH455" s="513" t="s">
        <v>121</v>
      </c>
      <c r="GI455" s="513" t="s">
        <v>123</v>
      </c>
      <c r="GJ455" s="514"/>
      <c r="GK455" s="514"/>
      <c r="GL455" s="514">
        <f t="shared" si="3333"/>
        <v>0</v>
      </c>
      <c r="GM455" s="515"/>
      <c r="GN455" s="514">
        <f t="shared" si="3334"/>
        <v>0</v>
      </c>
      <c r="GO455" s="516"/>
      <c r="GP455" s="517"/>
      <c r="GQ455" s="517"/>
      <c r="GR455" s="514">
        <f t="shared" si="3335"/>
        <v>0</v>
      </c>
      <c r="GS455" s="515">
        <v>0.294289866351475</v>
      </c>
      <c r="GT455" s="518">
        <f t="shared" si="3336"/>
        <v>0</v>
      </c>
      <c r="GU455" s="518">
        <f t="shared" si="3337"/>
        <v>0</v>
      </c>
      <c r="GV455" s="638"/>
      <c r="GW455" s="511">
        <v>4.0</v>
      </c>
      <c r="GX455" s="512" t="s">
        <v>132</v>
      </c>
      <c r="GY455" s="513" t="s">
        <v>121</v>
      </c>
      <c r="GZ455" s="513" t="s">
        <v>123</v>
      </c>
      <c r="HA455" s="514"/>
      <c r="HB455" s="514"/>
      <c r="HC455" s="514">
        <f t="shared" si="3338"/>
        <v>0</v>
      </c>
      <c r="HD455" s="515"/>
      <c r="HE455" s="514">
        <f t="shared" si="3339"/>
        <v>0</v>
      </c>
      <c r="HF455" s="516"/>
      <c r="HG455" s="517"/>
      <c r="HH455" s="517"/>
      <c r="HI455" s="514">
        <f t="shared" si="3340"/>
        <v>0</v>
      </c>
      <c r="HJ455" s="515">
        <v>0.294289866351475</v>
      </c>
      <c r="HK455" s="518">
        <f t="shared" si="3341"/>
        <v>0</v>
      </c>
      <c r="HL455" s="518">
        <f t="shared" si="3342"/>
        <v>0</v>
      </c>
      <c r="HM455" s="638"/>
      <c r="HN455" s="511">
        <v>4.0</v>
      </c>
      <c r="HO455" s="512" t="s">
        <v>132</v>
      </c>
      <c r="HP455" s="513" t="s">
        <v>121</v>
      </c>
      <c r="HQ455" s="513" t="s">
        <v>123</v>
      </c>
      <c r="HR455" s="514"/>
      <c r="HS455" s="514"/>
      <c r="HT455" s="514">
        <f t="shared" si="3343"/>
        <v>0</v>
      </c>
      <c r="HU455" s="515"/>
      <c r="HV455" s="514">
        <f t="shared" si="3344"/>
        <v>0</v>
      </c>
      <c r="HW455" s="516"/>
      <c r="HX455" s="517"/>
      <c r="HY455" s="517"/>
      <c r="HZ455" s="514">
        <f t="shared" si="3345"/>
        <v>0</v>
      </c>
      <c r="IA455" s="515">
        <v>0.294289866351475</v>
      </c>
      <c r="IB455" s="518">
        <f t="shared" si="3346"/>
        <v>0</v>
      </c>
      <c r="IC455" s="518">
        <f t="shared" si="3347"/>
        <v>0</v>
      </c>
      <c r="ID455" s="638"/>
      <c r="IE455" s="511">
        <v>4.0</v>
      </c>
      <c r="IF455" s="512" t="s">
        <v>132</v>
      </c>
      <c r="IG455" s="513" t="s">
        <v>121</v>
      </c>
      <c r="IH455" s="513" t="s">
        <v>123</v>
      </c>
      <c r="II455" s="514"/>
      <c r="IJ455" s="514"/>
      <c r="IK455" s="514">
        <f t="shared" si="3348"/>
        <v>0</v>
      </c>
      <c r="IL455" s="515"/>
      <c r="IM455" s="514">
        <f t="shared" si="3349"/>
        <v>0</v>
      </c>
      <c r="IN455" s="516"/>
      <c r="IO455" s="517"/>
      <c r="IP455" s="517"/>
      <c r="IQ455" s="514">
        <f t="shared" si="3350"/>
        <v>0</v>
      </c>
      <c r="IR455" s="515">
        <v>0.294289866351475</v>
      </c>
      <c r="IS455" s="518">
        <f t="shared" si="3351"/>
        <v>0</v>
      </c>
      <c r="IT455" s="518">
        <f t="shared" si="3352"/>
        <v>0</v>
      </c>
      <c r="IU455" s="638"/>
      <c r="IV455" s="511">
        <v>4.0</v>
      </c>
      <c r="IW455" s="512" t="s">
        <v>132</v>
      </c>
      <c r="IX455" s="513" t="s">
        <v>121</v>
      </c>
      <c r="IY455" s="513" t="s">
        <v>123</v>
      </c>
      <c r="IZ455" s="514"/>
      <c r="JA455" s="514"/>
      <c r="JB455" s="514">
        <f t="shared" si="3353"/>
        <v>0</v>
      </c>
      <c r="JC455" s="515"/>
      <c r="JD455" s="514">
        <f t="shared" si="3354"/>
        <v>0</v>
      </c>
      <c r="JE455" s="516"/>
      <c r="JF455" s="517"/>
      <c r="JG455" s="517"/>
      <c r="JH455" s="514">
        <f t="shared" si="3355"/>
        <v>0</v>
      </c>
      <c r="JI455" s="515">
        <v>0.294289866351475</v>
      </c>
      <c r="JJ455" s="518">
        <f t="shared" si="3356"/>
        <v>0</v>
      </c>
      <c r="JK455" s="518">
        <f t="shared" si="3357"/>
        <v>0</v>
      </c>
      <c r="JL455" s="638"/>
      <c r="JM455" s="511">
        <v>4.0</v>
      </c>
      <c r="JN455" s="512" t="s">
        <v>132</v>
      </c>
      <c r="JO455" s="513" t="s">
        <v>121</v>
      </c>
      <c r="JP455" s="513" t="s">
        <v>123</v>
      </c>
      <c r="JQ455" s="514"/>
      <c r="JR455" s="514"/>
      <c r="JS455" s="514">
        <f t="shared" si="3358"/>
        <v>0</v>
      </c>
      <c r="JT455" s="515"/>
      <c r="JU455" s="514">
        <f t="shared" si="3359"/>
        <v>0</v>
      </c>
      <c r="JV455" s="516"/>
      <c r="JW455" s="517"/>
      <c r="JX455" s="517"/>
      <c r="JY455" s="514">
        <f t="shared" si="3360"/>
        <v>0</v>
      </c>
      <c r="JZ455" s="515">
        <v>0.294289866351475</v>
      </c>
      <c r="KA455" s="518">
        <f t="shared" si="3361"/>
        <v>0</v>
      </c>
      <c r="KB455" s="518">
        <f t="shared" si="3362"/>
        <v>0</v>
      </c>
      <c r="KC455" s="638"/>
      <c r="KD455" s="511">
        <v>4.0</v>
      </c>
      <c r="KE455" s="512" t="s">
        <v>132</v>
      </c>
      <c r="KF455" s="513" t="s">
        <v>121</v>
      </c>
      <c r="KG455" s="513" t="s">
        <v>123</v>
      </c>
      <c r="KH455" s="514"/>
      <c r="KI455" s="514"/>
      <c r="KJ455" s="514">
        <f t="shared" si="3363"/>
        <v>0</v>
      </c>
      <c r="KK455" s="515"/>
      <c r="KL455" s="514">
        <f t="shared" si="3364"/>
        <v>0</v>
      </c>
      <c r="KM455" s="516"/>
      <c r="KN455" s="517"/>
      <c r="KO455" s="517"/>
      <c r="KP455" s="514">
        <f t="shared" si="3365"/>
        <v>0</v>
      </c>
      <c r="KQ455" s="515">
        <v>0.294289866351475</v>
      </c>
      <c r="KR455" s="518">
        <f t="shared" si="3366"/>
        <v>0</v>
      </c>
      <c r="KS455" s="518">
        <f t="shared" si="3367"/>
        <v>0</v>
      </c>
      <c r="KT455" s="638"/>
      <c r="KU455" s="521"/>
    </row>
    <row r="456" ht="15.75" customHeight="1">
      <c r="A456" s="511">
        <v>5.0</v>
      </c>
      <c r="B456" s="512" t="s">
        <v>132</v>
      </c>
      <c r="C456" s="513" t="s">
        <v>121</v>
      </c>
      <c r="D456" s="513" t="s">
        <v>123</v>
      </c>
      <c r="E456" s="514"/>
      <c r="F456" s="514"/>
      <c r="G456" s="514">
        <f t="shared" si="3278"/>
        <v>0</v>
      </c>
      <c r="H456" s="515"/>
      <c r="I456" s="514">
        <f t="shared" si="3279"/>
        <v>0</v>
      </c>
      <c r="J456" s="516"/>
      <c r="K456" s="517"/>
      <c r="L456" s="517"/>
      <c r="M456" s="514">
        <f t="shared" si="3280"/>
        <v>0</v>
      </c>
      <c r="N456" s="515">
        <v>0.294289866351475</v>
      </c>
      <c r="O456" s="518">
        <f t="shared" si="3281"/>
        <v>0</v>
      </c>
      <c r="P456" s="518">
        <f t="shared" si="3282"/>
        <v>0</v>
      </c>
      <c r="Q456" s="638"/>
      <c r="R456" s="511">
        <v>5.0</v>
      </c>
      <c r="S456" s="512" t="s">
        <v>132</v>
      </c>
      <c r="T456" s="513" t="s">
        <v>121</v>
      </c>
      <c r="U456" s="513" t="s">
        <v>123</v>
      </c>
      <c r="V456" s="514"/>
      <c r="W456" s="514"/>
      <c r="X456" s="514">
        <f t="shared" si="3283"/>
        <v>0</v>
      </c>
      <c r="Y456" s="515"/>
      <c r="Z456" s="514">
        <f t="shared" si="3284"/>
        <v>0</v>
      </c>
      <c r="AA456" s="516"/>
      <c r="AB456" s="517"/>
      <c r="AC456" s="517"/>
      <c r="AD456" s="514">
        <f t="shared" si="3285"/>
        <v>0</v>
      </c>
      <c r="AE456" s="515">
        <v>0.294289866351475</v>
      </c>
      <c r="AF456" s="518">
        <f t="shared" si="3286"/>
        <v>0</v>
      </c>
      <c r="AG456" s="518">
        <f t="shared" si="3287"/>
        <v>0</v>
      </c>
      <c r="AH456" s="638"/>
      <c r="AI456" s="511">
        <v>5.0</v>
      </c>
      <c r="AJ456" s="512" t="s">
        <v>132</v>
      </c>
      <c r="AK456" s="513" t="s">
        <v>121</v>
      </c>
      <c r="AL456" s="513" t="s">
        <v>123</v>
      </c>
      <c r="AM456" s="514"/>
      <c r="AN456" s="514"/>
      <c r="AO456" s="514">
        <f t="shared" si="3288"/>
        <v>0</v>
      </c>
      <c r="AP456" s="515"/>
      <c r="AQ456" s="514">
        <f t="shared" si="3289"/>
        <v>0</v>
      </c>
      <c r="AR456" s="516"/>
      <c r="AS456" s="517"/>
      <c r="AT456" s="517"/>
      <c r="AU456" s="514">
        <f t="shared" si="3290"/>
        <v>0</v>
      </c>
      <c r="AV456" s="515">
        <v>0.294289866351475</v>
      </c>
      <c r="AW456" s="518">
        <f t="shared" si="3291"/>
        <v>0</v>
      </c>
      <c r="AX456" s="518">
        <f t="shared" si="3292"/>
        <v>0</v>
      </c>
      <c r="AY456" s="638"/>
      <c r="AZ456" s="511">
        <v>5.0</v>
      </c>
      <c r="BA456" s="512" t="s">
        <v>132</v>
      </c>
      <c r="BB456" s="513" t="s">
        <v>121</v>
      </c>
      <c r="BC456" s="513" t="s">
        <v>123</v>
      </c>
      <c r="BD456" s="514"/>
      <c r="BE456" s="514"/>
      <c r="BF456" s="514">
        <f t="shared" si="3293"/>
        <v>0</v>
      </c>
      <c r="BG456" s="515"/>
      <c r="BH456" s="514">
        <f t="shared" si="3294"/>
        <v>0</v>
      </c>
      <c r="BI456" s="516"/>
      <c r="BJ456" s="517"/>
      <c r="BK456" s="517"/>
      <c r="BL456" s="514">
        <f t="shared" si="3295"/>
        <v>0</v>
      </c>
      <c r="BM456" s="515">
        <v>0.294289866351475</v>
      </c>
      <c r="BN456" s="518">
        <f t="shared" si="3296"/>
        <v>0</v>
      </c>
      <c r="BO456" s="518">
        <f t="shared" si="3297"/>
        <v>0</v>
      </c>
      <c r="BP456" s="638"/>
      <c r="BQ456" s="511">
        <v>5.0</v>
      </c>
      <c r="BR456" s="512" t="s">
        <v>132</v>
      </c>
      <c r="BS456" s="513" t="s">
        <v>121</v>
      </c>
      <c r="BT456" s="513" t="s">
        <v>123</v>
      </c>
      <c r="BU456" s="514"/>
      <c r="BV456" s="514"/>
      <c r="BW456" s="514">
        <f t="shared" si="3298"/>
        <v>0</v>
      </c>
      <c r="BX456" s="515"/>
      <c r="BY456" s="514">
        <f t="shared" si="3299"/>
        <v>0</v>
      </c>
      <c r="BZ456" s="516"/>
      <c r="CA456" s="517"/>
      <c r="CB456" s="517"/>
      <c r="CC456" s="514">
        <f t="shared" si="3300"/>
        <v>0</v>
      </c>
      <c r="CD456" s="515">
        <v>0.294289866351475</v>
      </c>
      <c r="CE456" s="518">
        <f t="shared" si="3301"/>
        <v>0</v>
      </c>
      <c r="CF456" s="518">
        <f t="shared" si="3302"/>
        <v>0</v>
      </c>
      <c r="CG456" s="638"/>
      <c r="CH456" s="511">
        <v>5.0</v>
      </c>
      <c r="CI456" s="512" t="s">
        <v>132</v>
      </c>
      <c r="CJ456" s="513" t="s">
        <v>121</v>
      </c>
      <c r="CK456" s="513" t="s">
        <v>123</v>
      </c>
      <c r="CL456" s="514"/>
      <c r="CM456" s="514"/>
      <c r="CN456" s="514">
        <f t="shared" si="3303"/>
        <v>0</v>
      </c>
      <c r="CO456" s="515"/>
      <c r="CP456" s="514">
        <f t="shared" si="3304"/>
        <v>0</v>
      </c>
      <c r="CQ456" s="516"/>
      <c r="CR456" s="517"/>
      <c r="CS456" s="517"/>
      <c r="CT456" s="514">
        <f t="shared" si="3305"/>
        <v>0</v>
      </c>
      <c r="CU456" s="515">
        <v>0.294289866351475</v>
      </c>
      <c r="CV456" s="518">
        <f t="shared" si="3306"/>
        <v>0</v>
      </c>
      <c r="CW456" s="518">
        <f t="shared" si="3307"/>
        <v>0</v>
      </c>
      <c r="CX456" s="638"/>
      <c r="CY456" s="511">
        <v>5.0</v>
      </c>
      <c r="CZ456" s="512" t="s">
        <v>132</v>
      </c>
      <c r="DA456" s="513" t="s">
        <v>121</v>
      </c>
      <c r="DB456" s="513" t="s">
        <v>123</v>
      </c>
      <c r="DC456" s="514"/>
      <c r="DD456" s="514"/>
      <c r="DE456" s="514">
        <f t="shared" si="3308"/>
        <v>0</v>
      </c>
      <c r="DF456" s="515"/>
      <c r="DG456" s="514">
        <f t="shared" si="3309"/>
        <v>0</v>
      </c>
      <c r="DH456" s="516"/>
      <c r="DI456" s="517"/>
      <c r="DJ456" s="517"/>
      <c r="DK456" s="514">
        <f t="shared" si="3310"/>
        <v>0</v>
      </c>
      <c r="DL456" s="515">
        <v>0.294289866351475</v>
      </c>
      <c r="DM456" s="518">
        <f t="shared" si="3311"/>
        <v>0</v>
      </c>
      <c r="DN456" s="518">
        <f t="shared" si="3312"/>
        <v>0</v>
      </c>
      <c r="DO456" s="638"/>
      <c r="DP456" s="511">
        <v>5.0</v>
      </c>
      <c r="DQ456" s="512" t="s">
        <v>132</v>
      </c>
      <c r="DR456" s="513" t="s">
        <v>121</v>
      </c>
      <c r="DS456" s="513" t="s">
        <v>123</v>
      </c>
      <c r="DT456" s="514"/>
      <c r="DU456" s="514"/>
      <c r="DV456" s="514">
        <f t="shared" si="3313"/>
        <v>0</v>
      </c>
      <c r="DW456" s="515"/>
      <c r="DX456" s="514">
        <f t="shared" si="3314"/>
        <v>0</v>
      </c>
      <c r="DY456" s="516"/>
      <c r="DZ456" s="517"/>
      <c r="EA456" s="517"/>
      <c r="EB456" s="514">
        <f t="shared" si="3315"/>
        <v>0</v>
      </c>
      <c r="EC456" s="515">
        <v>0.294289866351475</v>
      </c>
      <c r="ED456" s="518">
        <f t="shared" si="3316"/>
        <v>0</v>
      </c>
      <c r="EE456" s="518">
        <f t="shared" si="3317"/>
        <v>0</v>
      </c>
      <c r="EF456" s="638"/>
      <c r="EG456" s="511">
        <v>5.0</v>
      </c>
      <c r="EH456" s="512" t="s">
        <v>132</v>
      </c>
      <c r="EI456" s="513" t="s">
        <v>121</v>
      </c>
      <c r="EJ456" s="513" t="s">
        <v>123</v>
      </c>
      <c r="EK456" s="514"/>
      <c r="EL456" s="514"/>
      <c r="EM456" s="514">
        <f t="shared" si="3318"/>
        <v>0</v>
      </c>
      <c r="EN456" s="515"/>
      <c r="EO456" s="514">
        <f t="shared" si="3319"/>
        <v>0</v>
      </c>
      <c r="EP456" s="516"/>
      <c r="EQ456" s="517"/>
      <c r="ER456" s="517"/>
      <c r="ES456" s="514">
        <f t="shared" si="3320"/>
        <v>0</v>
      </c>
      <c r="ET456" s="515">
        <v>0.294289866351475</v>
      </c>
      <c r="EU456" s="518">
        <f t="shared" si="3321"/>
        <v>0</v>
      </c>
      <c r="EV456" s="518">
        <f t="shared" si="3322"/>
        <v>0</v>
      </c>
      <c r="EW456" s="638"/>
      <c r="EX456" s="511">
        <v>5.0</v>
      </c>
      <c r="EY456" s="512" t="s">
        <v>132</v>
      </c>
      <c r="EZ456" s="513" t="s">
        <v>121</v>
      </c>
      <c r="FA456" s="513" t="s">
        <v>123</v>
      </c>
      <c r="FB456" s="514"/>
      <c r="FC456" s="514"/>
      <c r="FD456" s="514">
        <f t="shared" si="3323"/>
        <v>0</v>
      </c>
      <c r="FE456" s="515"/>
      <c r="FF456" s="514">
        <f t="shared" si="3324"/>
        <v>0</v>
      </c>
      <c r="FG456" s="516"/>
      <c r="FH456" s="517"/>
      <c r="FI456" s="517"/>
      <c r="FJ456" s="514">
        <f t="shared" si="3325"/>
        <v>0</v>
      </c>
      <c r="FK456" s="515">
        <v>0.294289866351475</v>
      </c>
      <c r="FL456" s="518">
        <f t="shared" si="3326"/>
        <v>0</v>
      </c>
      <c r="FM456" s="518">
        <f t="shared" si="3327"/>
        <v>0</v>
      </c>
      <c r="FN456" s="638"/>
      <c r="FO456" s="511">
        <v>5.0</v>
      </c>
      <c r="FP456" s="512" t="s">
        <v>132</v>
      </c>
      <c r="FQ456" s="513" t="s">
        <v>121</v>
      </c>
      <c r="FR456" s="513" t="s">
        <v>123</v>
      </c>
      <c r="FS456" s="514"/>
      <c r="FT456" s="514"/>
      <c r="FU456" s="514">
        <f t="shared" si="3328"/>
        <v>0</v>
      </c>
      <c r="FV456" s="515"/>
      <c r="FW456" s="514">
        <f t="shared" si="3329"/>
        <v>0</v>
      </c>
      <c r="FX456" s="516"/>
      <c r="FY456" s="517"/>
      <c r="FZ456" s="517"/>
      <c r="GA456" s="514">
        <f t="shared" si="3330"/>
        <v>0</v>
      </c>
      <c r="GB456" s="515">
        <v>0.294289866351475</v>
      </c>
      <c r="GC456" s="518">
        <f t="shared" si="3331"/>
        <v>0</v>
      </c>
      <c r="GD456" s="518">
        <f t="shared" si="3332"/>
        <v>0</v>
      </c>
      <c r="GE456" s="638"/>
      <c r="GF456" s="511">
        <v>5.0</v>
      </c>
      <c r="GG456" s="512" t="s">
        <v>132</v>
      </c>
      <c r="GH456" s="513" t="s">
        <v>121</v>
      </c>
      <c r="GI456" s="513" t="s">
        <v>123</v>
      </c>
      <c r="GJ456" s="514"/>
      <c r="GK456" s="514"/>
      <c r="GL456" s="514">
        <f t="shared" si="3333"/>
        <v>0</v>
      </c>
      <c r="GM456" s="515"/>
      <c r="GN456" s="514">
        <f t="shared" si="3334"/>
        <v>0</v>
      </c>
      <c r="GO456" s="516"/>
      <c r="GP456" s="517"/>
      <c r="GQ456" s="517"/>
      <c r="GR456" s="514">
        <f t="shared" si="3335"/>
        <v>0</v>
      </c>
      <c r="GS456" s="515">
        <v>0.294289866351475</v>
      </c>
      <c r="GT456" s="518">
        <f t="shared" si="3336"/>
        <v>0</v>
      </c>
      <c r="GU456" s="518">
        <f t="shared" si="3337"/>
        <v>0</v>
      </c>
      <c r="GV456" s="638"/>
      <c r="GW456" s="511">
        <v>5.0</v>
      </c>
      <c r="GX456" s="512" t="s">
        <v>132</v>
      </c>
      <c r="GY456" s="513" t="s">
        <v>121</v>
      </c>
      <c r="GZ456" s="513" t="s">
        <v>123</v>
      </c>
      <c r="HA456" s="514"/>
      <c r="HB456" s="514"/>
      <c r="HC456" s="514">
        <f t="shared" si="3338"/>
        <v>0</v>
      </c>
      <c r="HD456" s="515"/>
      <c r="HE456" s="514">
        <f t="shared" si="3339"/>
        <v>0</v>
      </c>
      <c r="HF456" s="516"/>
      <c r="HG456" s="517"/>
      <c r="HH456" s="517"/>
      <c r="HI456" s="514">
        <f t="shared" si="3340"/>
        <v>0</v>
      </c>
      <c r="HJ456" s="515">
        <v>0.294289866351475</v>
      </c>
      <c r="HK456" s="518">
        <f t="shared" si="3341"/>
        <v>0</v>
      </c>
      <c r="HL456" s="518">
        <f t="shared" si="3342"/>
        <v>0</v>
      </c>
      <c r="HM456" s="638"/>
      <c r="HN456" s="511">
        <v>5.0</v>
      </c>
      <c r="HO456" s="512" t="s">
        <v>132</v>
      </c>
      <c r="HP456" s="513" t="s">
        <v>121</v>
      </c>
      <c r="HQ456" s="513" t="s">
        <v>123</v>
      </c>
      <c r="HR456" s="514"/>
      <c r="HS456" s="514"/>
      <c r="HT456" s="514">
        <f t="shared" si="3343"/>
        <v>0</v>
      </c>
      <c r="HU456" s="515"/>
      <c r="HV456" s="514">
        <f t="shared" si="3344"/>
        <v>0</v>
      </c>
      <c r="HW456" s="516"/>
      <c r="HX456" s="517"/>
      <c r="HY456" s="517"/>
      <c r="HZ456" s="514">
        <f t="shared" si="3345"/>
        <v>0</v>
      </c>
      <c r="IA456" s="515">
        <v>0.294289866351475</v>
      </c>
      <c r="IB456" s="518">
        <f t="shared" si="3346"/>
        <v>0</v>
      </c>
      <c r="IC456" s="518">
        <f t="shared" si="3347"/>
        <v>0</v>
      </c>
      <c r="ID456" s="638"/>
      <c r="IE456" s="511">
        <v>5.0</v>
      </c>
      <c r="IF456" s="512" t="s">
        <v>132</v>
      </c>
      <c r="IG456" s="513" t="s">
        <v>121</v>
      </c>
      <c r="IH456" s="513" t="s">
        <v>123</v>
      </c>
      <c r="II456" s="514"/>
      <c r="IJ456" s="514"/>
      <c r="IK456" s="514">
        <f t="shared" si="3348"/>
        <v>0</v>
      </c>
      <c r="IL456" s="515"/>
      <c r="IM456" s="514">
        <f t="shared" si="3349"/>
        <v>0</v>
      </c>
      <c r="IN456" s="516"/>
      <c r="IO456" s="517"/>
      <c r="IP456" s="517"/>
      <c r="IQ456" s="514">
        <f t="shared" si="3350"/>
        <v>0</v>
      </c>
      <c r="IR456" s="515">
        <v>0.294289866351475</v>
      </c>
      <c r="IS456" s="518">
        <f t="shared" si="3351"/>
        <v>0</v>
      </c>
      <c r="IT456" s="518">
        <f t="shared" si="3352"/>
        <v>0</v>
      </c>
      <c r="IU456" s="638"/>
      <c r="IV456" s="511">
        <v>5.0</v>
      </c>
      <c r="IW456" s="512" t="s">
        <v>132</v>
      </c>
      <c r="IX456" s="513" t="s">
        <v>121</v>
      </c>
      <c r="IY456" s="513" t="s">
        <v>123</v>
      </c>
      <c r="IZ456" s="514"/>
      <c r="JA456" s="514"/>
      <c r="JB456" s="514">
        <f t="shared" si="3353"/>
        <v>0</v>
      </c>
      <c r="JC456" s="515"/>
      <c r="JD456" s="514">
        <f t="shared" si="3354"/>
        <v>0</v>
      </c>
      <c r="JE456" s="516"/>
      <c r="JF456" s="517"/>
      <c r="JG456" s="517"/>
      <c r="JH456" s="514">
        <f t="shared" si="3355"/>
        <v>0</v>
      </c>
      <c r="JI456" s="515">
        <v>0.294289866351475</v>
      </c>
      <c r="JJ456" s="518">
        <f t="shared" si="3356"/>
        <v>0</v>
      </c>
      <c r="JK456" s="518">
        <f t="shared" si="3357"/>
        <v>0</v>
      </c>
      <c r="JL456" s="638"/>
      <c r="JM456" s="511">
        <v>5.0</v>
      </c>
      <c r="JN456" s="512" t="s">
        <v>132</v>
      </c>
      <c r="JO456" s="513" t="s">
        <v>121</v>
      </c>
      <c r="JP456" s="513" t="s">
        <v>123</v>
      </c>
      <c r="JQ456" s="514"/>
      <c r="JR456" s="514"/>
      <c r="JS456" s="514">
        <f t="shared" si="3358"/>
        <v>0</v>
      </c>
      <c r="JT456" s="515"/>
      <c r="JU456" s="514">
        <f t="shared" si="3359"/>
        <v>0</v>
      </c>
      <c r="JV456" s="516"/>
      <c r="JW456" s="517"/>
      <c r="JX456" s="517"/>
      <c r="JY456" s="514">
        <f t="shared" si="3360"/>
        <v>0</v>
      </c>
      <c r="JZ456" s="515">
        <v>0.294289866351475</v>
      </c>
      <c r="KA456" s="518">
        <f t="shared" si="3361"/>
        <v>0</v>
      </c>
      <c r="KB456" s="518">
        <f t="shared" si="3362"/>
        <v>0</v>
      </c>
      <c r="KC456" s="638"/>
      <c r="KD456" s="511">
        <v>5.0</v>
      </c>
      <c r="KE456" s="512" t="s">
        <v>132</v>
      </c>
      <c r="KF456" s="513" t="s">
        <v>121</v>
      </c>
      <c r="KG456" s="513" t="s">
        <v>123</v>
      </c>
      <c r="KH456" s="514"/>
      <c r="KI456" s="514"/>
      <c r="KJ456" s="514">
        <f t="shared" si="3363"/>
        <v>0</v>
      </c>
      <c r="KK456" s="515"/>
      <c r="KL456" s="514">
        <f t="shared" si="3364"/>
        <v>0</v>
      </c>
      <c r="KM456" s="516"/>
      <c r="KN456" s="517"/>
      <c r="KO456" s="517"/>
      <c r="KP456" s="514">
        <f t="shared" si="3365"/>
        <v>0</v>
      </c>
      <c r="KQ456" s="515">
        <v>0.294289866351475</v>
      </c>
      <c r="KR456" s="518">
        <f t="shared" si="3366"/>
        <v>0</v>
      </c>
      <c r="KS456" s="518">
        <f t="shared" si="3367"/>
        <v>0</v>
      </c>
      <c r="KT456" s="638"/>
      <c r="KU456" s="521"/>
    </row>
    <row r="457" ht="15.75" customHeight="1">
      <c r="A457" s="511">
        <v>6.0</v>
      </c>
      <c r="B457" s="512" t="s">
        <v>132</v>
      </c>
      <c r="C457" s="513" t="s">
        <v>121</v>
      </c>
      <c r="D457" s="513" t="s">
        <v>123</v>
      </c>
      <c r="E457" s="514"/>
      <c r="F457" s="514"/>
      <c r="G457" s="514">
        <f t="shared" si="3278"/>
        <v>0</v>
      </c>
      <c r="H457" s="515"/>
      <c r="I457" s="514">
        <f t="shared" si="3279"/>
        <v>0</v>
      </c>
      <c r="J457" s="516"/>
      <c r="K457" s="517"/>
      <c r="L457" s="517"/>
      <c r="M457" s="514">
        <f t="shared" si="3280"/>
        <v>0</v>
      </c>
      <c r="N457" s="515">
        <v>0.294289866351475</v>
      </c>
      <c r="O457" s="518">
        <f t="shared" si="3281"/>
        <v>0</v>
      </c>
      <c r="P457" s="518">
        <f t="shared" si="3282"/>
        <v>0</v>
      </c>
      <c r="Q457" s="638"/>
      <c r="R457" s="511">
        <v>6.0</v>
      </c>
      <c r="S457" s="512" t="s">
        <v>132</v>
      </c>
      <c r="T457" s="513" t="s">
        <v>121</v>
      </c>
      <c r="U457" s="513" t="s">
        <v>123</v>
      </c>
      <c r="V457" s="514"/>
      <c r="W457" s="514"/>
      <c r="X457" s="514">
        <f t="shared" si="3283"/>
        <v>0</v>
      </c>
      <c r="Y457" s="515"/>
      <c r="Z457" s="514">
        <f t="shared" si="3284"/>
        <v>0</v>
      </c>
      <c r="AA457" s="516"/>
      <c r="AB457" s="517"/>
      <c r="AC457" s="517"/>
      <c r="AD457" s="514">
        <f t="shared" si="3285"/>
        <v>0</v>
      </c>
      <c r="AE457" s="515">
        <v>0.294289866351475</v>
      </c>
      <c r="AF457" s="518">
        <f t="shared" si="3286"/>
        <v>0</v>
      </c>
      <c r="AG457" s="518">
        <f t="shared" si="3287"/>
        <v>0</v>
      </c>
      <c r="AH457" s="638"/>
      <c r="AI457" s="511">
        <v>6.0</v>
      </c>
      <c r="AJ457" s="512" t="s">
        <v>132</v>
      </c>
      <c r="AK457" s="513" t="s">
        <v>121</v>
      </c>
      <c r="AL457" s="513" t="s">
        <v>123</v>
      </c>
      <c r="AM457" s="514"/>
      <c r="AN457" s="514"/>
      <c r="AO457" s="514">
        <f t="shared" si="3288"/>
        <v>0</v>
      </c>
      <c r="AP457" s="515"/>
      <c r="AQ457" s="514">
        <f t="shared" si="3289"/>
        <v>0</v>
      </c>
      <c r="AR457" s="516"/>
      <c r="AS457" s="517"/>
      <c r="AT457" s="517"/>
      <c r="AU457" s="514">
        <f t="shared" si="3290"/>
        <v>0</v>
      </c>
      <c r="AV457" s="515">
        <v>0.294289866351475</v>
      </c>
      <c r="AW457" s="518">
        <f t="shared" si="3291"/>
        <v>0</v>
      </c>
      <c r="AX457" s="518">
        <f t="shared" si="3292"/>
        <v>0</v>
      </c>
      <c r="AY457" s="638"/>
      <c r="AZ457" s="511">
        <v>6.0</v>
      </c>
      <c r="BA457" s="512" t="s">
        <v>132</v>
      </c>
      <c r="BB457" s="513" t="s">
        <v>121</v>
      </c>
      <c r="BC457" s="513" t="s">
        <v>123</v>
      </c>
      <c r="BD457" s="514"/>
      <c r="BE457" s="514"/>
      <c r="BF457" s="514">
        <f t="shared" si="3293"/>
        <v>0</v>
      </c>
      <c r="BG457" s="515"/>
      <c r="BH457" s="514">
        <f t="shared" si="3294"/>
        <v>0</v>
      </c>
      <c r="BI457" s="516"/>
      <c r="BJ457" s="517"/>
      <c r="BK457" s="517"/>
      <c r="BL457" s="514">
        <f t="shared" si="3295"/>
        <v>0</v>
      </c>
      <c r="BM457" s="515">
        <v>0.294289866351475</v>
      </c>
      <c r="BN457" s="518">
        <f t="shared" si="3296"/>
        <v>0</v>
      </c>
      <c r="BO457" s="518">
        <f t="shared" si="3297"/>
        <v>0</v>
      </c>
      <c r="BP457" s="638"/>
      <c r="BQ457" s="511">
        <v>6.0</v>
      </c>
      <c r="BR457" s="512" t="s">
        <v>132</v>
      </c>
      <c r="BS457" s="513" t="s">
        <v>121</v>
      </c>
      <c r="BT457" s="513" t="s">
        <v>123</v>
      </c>
      <c r="BU457" s="514"/>
      <c r="BV457" s="514"/>
      <c r="BW457" s="514">
        <f t="shared" si="3298"/>
        <v>0</v>
      </c>
      <c r="BX457" s="515"/>
      <c r="BY457" s="514">
        <f t="shared" si="3299"/>
        <v>0</v>
      </c>
      <c r="BZ457" s="516"/>
      <c r="CA457" s="517"/>
      <c r="CB457" s="517"/>
      <c r="CC457" s="514">
        <f t="shared" si="3300"/>
        <v>0</v>
      </c>
      <c r="CD457" s="515">
        <v>0.294289866351475</v>
      </c>
      <c r="CE457" s="518">
        <f t="shared" si="3301"/>
        <v>0</v>
      </c>
      <c r="CF457" s="518">
        <f t="shared" si="3302"/>
        <v>0</v>
      </c>
      <c r="CG457" s="638"/>
      <c r="CH457" s="511">
        <v>6.0</v>
      </c>
      <c r="CI457" s="512" t="s">
        <v>132</v>
      </c>
      <c r="CJ457" s="513" t="s">
        <v>121</v>
      </c>
      <c r="CK457" s="513" t="s">
        <v>123</v>
      </c>
      <c r="CL457" s="514"/>
      <c r="CM457" s="514"/>
      <c r="CN457" s="514">
        <f t="shared" si="3303"/>
        <v>0</v>
      </c>
      <c r="CO457" s="515"/>
      <c r="CP457" s="514">
        <f t="shared" si="3304"/>
        <v>0</v>
      </c>
      <c r="CQ457" s="516"/>
      <c r="CR457" s="517"/>
      <c r="CS457" s="517"/>
      <c r="CT457" s="514">
        <f t="shared" si="3305"/>
        <v>0</v>
      </c>
      <c r="CU457" s="515">
        <v>0.294289866351475</v>
      </c>
      <c r="CV457" s="518">
        <f t="shared" si="3306"/>
        <v>0</v>
      </c>
      <c r="CW457" s="518">
        <f t="shared" si="3307"/>
        <v>0</v>
      </c>
      <c r="CX457" s="638"/>
      <c r="CY457" s="511">
        <v>6.0</v>
      </c>
      <c r="CZ457" s="512" t="s">
        <v>132</v>
      </c>
      <c r="DA457" s="513" t="s">
        <v>121</v>
      </c>
      <c r="DB457" s="513" t="s">
        <v>123</v>
      </c>
      <c r="DC457" s="514"/>
      <c r="DD457" s="514"/>
      <c r="DE457" s="514">
        <f t="shared" si="3308"/>
        <v>0</v>
      </c>
      <c r="DF457" s="515"/>
      <c r="DG457" s="514">
        <f t="shared" si="3309"/>
        <v>0</v>
      </c>
      <c r="DH457" s="516"/>
      <c r="DI457" s="517"/>
      <c r="DJ457" s="517"/>
      <c r="DK457" s="514">
        <f t="shared" si="3310"/>
        <v>0</v>
      </c>
      <c r="DL457" s="515">
        <v>0.294289866351475</v>
      </c>
      <c r="DM457" s="518">
        <f t="shared" si="3311"/>
        <v>0</v>
      </c>
      <c r="DN457" s="518">
        <f t="shared" si="3312"/>
        <v>0</v>
      </c>
      <c r="DO457" s="638"/>
      <c r="DP457" s="511">
        <v>6.0</v>
      </c>
      <c r="DQ457" s="512" t="s">
        <v>132</v>
      </c>
      <c r="DR457" s="513" t="s">
        <v>121</v>
      </c>
      <c r="DS457" s="513" t="s">
        <v>123</v>
      </c>
      <c r="DT457" s="514"/>
      <c r="DU457" s="514"/>
      <c r="DV457" s="514">
        <f t="shared" si="3313"/>
        <v>0</v>
      </c>
      <c r="DW457" s="515"/>
      <c r="DX457" s="514">
        <f t="shared" si="3314"/>
        <v>0</v>
      </c>
      <c r="DY457" s="516"/>
      <c r="DZ457" s="517"/>
      <c r="EA457" s="517"/>
      <c r="EB457" s="514">
        <f t="shared" si="3315"/>
        <v>0</v>
      </c>
      <c r="EC457" s="515">
        <v>0.294289866351475</v>
      </c>
      <c r="ED457" s="518">
        <f t="shared" si="3316"/>
        <v>0</v>
      </c>
      <c r="EE457" s="518">
        <f t="shared" si="3317"/>
        <v>0</v>
      </c>
      <c r="EF457" s="638"/>
      <c r="EG457" s="511">
        <v>6.0</v>
      </c>
      <c r="EH457" s="512" t="s">
        <v>132</v>
      </c>
      <c r="EI457" s="513" t="s">
        <v>121</v>
      </c>
      <c r="EJ457" s="513" t="s">
        <v>123</v>
      </c>
      <c r="EK457" s="514"/>
      <c r="EL457" s="514"/>
      <c r="EM457" s="514">
        <f t="shared" si="3318"/>
        <v>0</v>
      </c>
      <c r="EN457" s="515"/>
      <c r="EO457" s="514">
        <f t="shared" si="3319"/>
        <v>0</v>
      </c>
      <c r="EP457" s="516"/>
      <c r="EQ457" s="517"/>
      <c r="ER457" s="517"/>
      <c r="ES457" s="514">
        <f t="shared" si="3320"/>
        <v>0</v>
      </c>
      <c r="ET457" s="515">
        <v>0.294289866351475</v>
      </c>
      <c r="EU457" s="518">
        <f t="shared" si="3321"/>
        <v>0</v>
      </c>
      <c r="EV457" s="518">
        <f t="shared" si="3322"/>
        <v>0</v>
      </c>
      <c r="EW457" s="638"/>
      <c r="EX457" s="511">
        <v>6.0</v>
      </c>
      <c r="EY457" s="512" t="s">
        <v>132</v>
      </c>
      <c r="EZ457" s="513" t="s">
        <v>121</v>
      </c>
      <c r="FA457" s="513" t="s">
        <v>123</v>
      </c>
      <c r="FB457" s="514"/>
      <c r="FC457" s="514"/>
      <c r="FD457" s="514">
        <f t="shared" si="3323"/>
        <v>0</v>
      </c>
      <c r="FE457" s="515"/>
      <c r="FF457" s="514">
        <f t="shared" si="3324"/>
        <v>0</v>
      </c>
      <c r="FG457" s="516"/>
      <c r="FH457" s="517"/>
      <c r="FI457" s="517"/>
      <c r="FJ457" s="514">
        <f t="shared" si="3325"/>
        <v>0</v>
      </c>
      <c r="FK457" s="515">
        <v>0.294289866351475</v>
      </c>
      <c r="FL457" s="518">
        <f t="shared" si="3326"/>
        <v>0</v>
      </c>
      <c r="FM457" s="518">
        <f t="shared" si="3327"/>
        <v>0</v>
      </c>
      <c r="FN457" s="638"/>
      <c r="FO457" s="511">
        <v>6.0</v>
      </c>
      <c r="FP457" s="512" t="s">
        <v>132</v>
      </c>
      <c r="FQ457" s="513" t="s">
        <v>121</v>
      </c>
      <c r="FR457" s="513" t="s">
        <v>123</v>
      </c>
      <c r="FS457" s="514"/>
      <c r="FT457" s="514"/>
      <c r="FU457" s="514">
        <f t="shared" si="3328"/>
        <v>0</v>
      </c>
      <c r="FV457" s="515"/>
      <c r="FW457" s="514">
        <f t="shared" si="3329"/>
        <v>0</v>
      </c>
      <c r="FX457" s="516"/>
      <c r="FY457" s="517"/>
      <c r="FZ457" s="517"/>
      <c r="GA457" s="514">
        <f t="shared" si="3330"/>
        <v>0</v>
      </c>
      <c r="GB457" s="515">
        <v>0.294289866351475</v>
      </c>
      <c r="GC457" s="518">
        <f t="shared" si="3331"/>
        <v>0</v>
      </c>
      <c r="GD457" s="518">
        <f t="shared" si="3332"/>
        <v>0</v>
      </c>
      <c r="GE457" s="638"/>
      <c r="GF457" s="511">
        <v>6.0</v>
      </c>
      <c r="GG457" s="512" t="s">
        <v>132</v>
      </c>
      <c r="GH457" s="513" t="s">
        <v>121</v>
      </c>
      <c r="GI457" s="513" t="s">
        <v>123</v>
      </c>
      <c r="GJ457" s="514"/>
      <c r="GK457" s="514"/>
      <c r="GL457" s="514">
        <f t="shared" si="3333"/>
        <v>0</v>
      </c>
      <c r="GM457" s="515"/>
      <c r="GN457" s="514">
        <f t="shared" si="3334"/>
        <v>0</v>
      </c>
      <c r="GO457" s="516"/>
      <c r="GP457" s="517"/>
      <c r="GQ457" s="517"/>
      <c r="GR457" s="514">
        <f t="shared" si="3335"/>
        <v>0</v>
      </c>
      <c r="GS457" s="515">
        <v>0.294289866351475</v>
      </c>
      <c r="GT457" s="518">
        <f t="shared" si="3336"/>
        <v>0</v>
      </c>
      <c r="GU457" s="518">
        <f t="shared" si="3337"/>
        <v>0</v>
      </c>
      <c r="GV457" s="638"/>
      <c r="GW457" s="511">
        <v>6.0</v>
      </c>
      <c r="GX457" s="512" t="s">
        <v>132</v>
      </c>
      <c r="GY457" s="513" t="s">
        <v>121</v>
      </c>
      <c r="GZ457" s="513" t="s">
        <v>123</v>
      </c>
      <c r="HA457" s="514"/>
      <c r="HB457" s="514"/>
      <c r="HC457" s="514">
        <f t="shared" si="3338"/>
        <v>0</v>
      </c>
      <c r="HD457" s="515"/>
      <c r="HE457" s="514">
        <f t="shared" si="3339"/>
        <v>0</v>
      </c>
      <c r="HF457" s="516"/>
      <c r="HG457" s="517"/>
      <c r="HH457" s="517"/>
      <c r="HI457" s="514">
        <f t="shared" si="3340"/>
        <v>0</v>
      </c>
      <c r="HJ457" s="515">
        <v>0.294289866351475</v>
      </c>
      <c r="HK457" s="518">
        <f t="shared" si="3341"/>
        <v>0</v>
      </c>
      <c r="HL457" s="518">
        <f t="shared" si="3342"/>
        <v>0</v>
      </c>
      <c r="HM457" s="638"/>
      <c r="HN457" s="511">
        <v>6.0</v>
      </c>
      <c r="HO457" s="512" t="s">
        <v>132</v>
      </c>
      <c r="HP457" s="513" t="s">
        <v>121</v>
      </c>
      <c r="HQ457" s="513" t="s">
        <v>123</v>
      </c>
      <c r="HR457" s="514"/>
      <c r="HS457" s="514"/>
      <c r="HT457" s="514">
        <f t="shared" si="3343"/>
        <v>0</v>
      </c>
      <c r="HU457" s="515"/>
      <c r="HV457" s="514">
        <f t="shared" si="3344"/>
        <v>0</v>
      </c>
      <c r="HW457" s="516"/>
      <c r="HX457" s="517"/>
      <c r="HY457" s="517"/>
      <c r="HZ457" s="514">
        <f t="shared" si="3345"/>
        <v>0</v>
      </c>
      <c r="IA457" s="515">
        <v>0.294289866351475</v>
      </c>
      <c r="IB457" s="518">
        <f t="shared" si="3346"/>
        <v>0</v>
      </c>
      <c r="IC457" s="518">
        <f t="shared" si="3347"/>
        <v>0</v>
      </c>
      <c r="ID457" s="638"/>
      <c r="IE457" s="511">
        <v>6.0</v>
      </c>
      <c r="IF457" s="512" t="s">
        <v>132</v>
      </c>
      <c r="IG457" s="513" t="s">
        <v>121</v>
      </c>
      <c r="IH457" s="513" t="s">
        <v>123</v>
      </c>
      <c r="II457" s="514"/>
      <c r="IJ457" s="514"/>
      <c r="IK457" s="514">
        <f t="shared" si="3348"/>
        <v>0</v>
      </c>
      <c r="IL457" s="515"/>
      <c r="IM457" s="514">
        <f t="shared" si="3349"/>
        <v>0</v>
      </c>
      <c r="IN457" s="516"/>
      <c r="IO457" s="517"/>
      <c r="IP457" s="517"/>
      <c r="IQ457" s="514">
        <f t="shared" si="3350"/>
        <v>0</v>
      </c>
      <c r="IR457" s="515">
        <v>0.294289866351475</v>
      </c>
      <c r="IS457" s="518">
        <f t="shared" si="3351"/>
        <v>0</v>
      </c>
      <c r="IT457" s="518">
        <f t="shared" si="3352"/>
        <v>0</v>
      </c>
      <c r="IU457" s="638"/>
      <c r="IV457" s="511">
        <v>6.0</v>
      </c>
      <c r="IW457" s="512" t="s">
        <v>132</v>
      </c>
      <c r="IX457" s="513" t="s">
        <v>121</v>
      </c>
      <c r="IY457" s="513" t="s">
        <v>123</v>
      </c>
      <c r="IZ457" s="514"/>
      <c r="JA457" s="514"/>
      <c r="JB457" s="514">
        <f t="shared" si="3353"/>
        <v>0</v>
      </c>
      <c r="JC457" s="515"/>
      <c r="JD457" s="514">
        <f t="shared" si="3354"/>
        <v>0</v>
      </c>
      <c r="JE457" s="516"/>
      <c r="JF457" s="517"/>
      <c r="JG457" s="517"/>
      <c r="JH457" s="514">
        <f t="shared" si="3355"/>
        <v>0</v>
      </c>
      <c r="JI457" s="515">
        <v>0.294289866351475</v>
      </c>
      <c r="JJ457" s="518">
        <f t="shared" si="3356"/>
        <v>0</v>
      </c>
      <c r="JK457" s="518">
        <f t="shared" si="3357"/>
        <v>0</v>
      </c>
      <c r="JL457" s="638"/>
      <c r="JM457" s="511">
        <v>6.0</v>
      </c>
      <c r="JN457" s="512" t="s">
        <v>132</v>
      </c>
      <c r="JO457" s="513" t="s">
        <v>121</v>
      </c>
      <c r="JP457" s="513" t="s">
        <v>123</v>
      </c>
      <c r="JQ457" s="514"/>
      <c r="JR457" s="514"/>
      <c r="JS457" s="514">
        <f t="shared" si="3358"/>
        <v>0</v>
      </c>
      <c r="JT457" s="515"/>
      <c r="JU457" s="514">
        <f t="shared" si="3359"/>
        <v>0</v>
      </c>
      <c r="JV457" s="516"/>
      <c r="JW457" s="517"/>
      <c r="JX457" s="517"/>
      <c r="JY457" s="514">
        <f t="shared" si="3360"/>
        <v>0</v>
      </c>
      <c r="JZ457" s="515">
        <v>0.294289866351475</v>
      </c>
      <c r="KA457" s="518">
        <f t="shared" si="3361"/>
        <v>0</v>
      </c>
      <c r="KB457" s="518">
        <f t="shared" si="3362"/>
        <v>0</v>
      </c>
      <c r="KC457" s="638"/>
      <c r="KD457" s="511">
        <v>6.0</v>
      </c>
      <c r="KE457" s="512" t="s">
        <v>132</v>
      </c>
      <c r="KF457" s="513" t="s">
        <v>121</v>
      </c>
      <c r="KG457" s="513" t="s">
        <v>123</v>
      </c>
      <c r="KH457" s="514"/>
      <c r="KI457" s="514"/>
      <c r="KJ457" s="514">
        <f t="shared" si="3363"/>
        <v>0</v>
      </c>
      <c r="KK457" s="515"/>
      <c r="KL457" s="514">
        <f t="shared" si="3364"/>
        <v>0</v>
      </c>
      <c r="KM457" s="516"/>
      <c r="KN457" s="517"/>
      <c r="KO457" s="517"/>
      <c r="KP457" s="514">
        <f t="shared" si="3365"/>
        <v>0</v>
      </c>
      <c r="KQ457" s="515">
        <v>0.294289866351475</v>
      </c>
      <c r="KR457" s="518">
        <f t="shared" si="3366"/>
        <v>0</v>
      </c>
      <c r="KS457" s="518">
        <f t="shared" si="3367"/>
        <v>0</v>
      </c>
      <c r="KT457" s="638"/>
      <c r="KU457" s="521"/>
    </row>
    <row r="458" ht="15.75" customHeight="1">
      <c r="A458" s="523"/>
      <c r="B458" s="524" t="s">
        <v>150</v>
      </c>
      <c r="C458" s="525"/>
      <c r="D458" s="525"/>
      <c r="E458" s="526"/>
      <c r="F458" s="526"/>
      <c r="G458" s="526"/>
      <c r="H458" s="527"/>
      <c r="I458" s="526"/>
      <c r="J458" s="527"/>
      <c r="K458" s="526"/>
      <c r="L458" s="526"/>
      <c r="M458" s="526"/>
      <c r="N458" s="527"/>
      <c r="O458" s="528"/>
      <c r="P458" s="528"/>
      <c r="Q458" s="637"/>
      <c r="R458" s="523"/>
      <c r="S458" s="524" t="s">
        <v>150</v>
      </c>
      <c r="T458" s="525"/>
      <c r="U458" s="525"/>
      <c r="V458" s="526"/>
      <c r="W458" s="526"/>
      <c r="X458" s="526"/>
      <c r="Y458" s="527"/>
      <c r="Z458" s="526"/>
      <c r="AA458" s="527"/>
      <c r="AB458" s="526"/>
      <c r="AC458" s="526"/>
      <c r="AD458" s="526"/>
      <c r="AE458" s="527"/>
      <c r="AF458" s="528"/>
      <c r="AG458" s="528"/>
      <c r="AH458" s="637"/>
      <c r="AI458" s="523"/>
      <c r="AJ458" s="524" t="s">
        <v>150</v>
      </c>
      <c r="AK458" s="525"/>
      <c r="AL458" s="525"/>
      <c r="AM458" s="526"/>
      <c r="AN458" s="526"/>
      <c r="AO458" s="526"/>
      <c r="AP458" s="527"/>
      <c r="AQ458" s="526"/>
      <c r="AR458" s="527"/>
      <c r="AS458" s="526"/>
      <c r="AT458" s="526"/>
      <c r="AU458" s="526"/>
      <c r="AV458" s="527"/>
      <c r="AW458" s="528"/>
      <c r="AX458" s="528"/>
      <c r="AY458" s="637"/>
      <c r="AZ458" s="523"/>
      <c r="BA458" s="524" t="s">
        <v>150</v>
      </c>
      <c r="BB458" s="525"/>
      <c r="BC458" s="525"/>
      <c r="BD458" s="526"/>
      <c r="BE458" s="526"/>
      <c r="BF458" s="526"/>
      <c r="BG458" s="527"/>
      <c r="BH458" s="526"/>
      <c r="BI458" s="527"/>
      <c r="BJ458" s="526"/>
      <c r="BK458" s="526"/>
      <c r="BL458" s="526"/>
      <c r="BM458" s="527"/>
      <c r="BN458" s="528"/>
      <c r="BO458" s="528"/>
      <c r="BP458" s="637"/>
      <c r="BQ458" s="523"/>
      <c r="BR458" s="524" t="s">
        <v>150</v>
      </c>
      <c r="BS458" s="525"/>
      <c r="BT458" s="525"/>
      <c r="BU458" s="526"/>
      <c r="BV458" s="526"/>
      <c r="BW458" s="526"/>
      <c r="BX458" s="527"/>
      <c r="BY458" s="526"/>
      <c r="BZ458" s="527"/>
      <c r="CA458" s="526"/>
      <c r="CB458" s="526"/>
      <c r="CC458" s="526"/>
      <c r="CD458" s="527"/>
      <c r="CE458" s="528"/>
      <c r="CF458" s="528"/>
      <c r="CG458" s="637"/>
      <c r="CH458" s="523"/>
      <c r="CI458" s="524" t="s">
        <v>150</v>
      </c>
      <c r="CJ458" s="525"/>
      <c r="CK458" s="525"/>
      <c r="CL458" s="526"/>
      <c r="CM458" s="526"/>
      <c r="CN458" s="526"/>
      <c r="CO458" s="527"/>
      <c r="CP458" s="526"/>
      <c r="CQ458" s="527"/>
      <c r="CR458" s="526"/>
      <c r="CS458" s="526"/>
      <c r="CT458" s="526"/>
      <c r="CU458" s="527"/>
      <c r="CV458" s="528"/>
      <c r="CW458" s="528"/>
      <c r="CX458" s="637"/>
      <c r="CY458" s="523"/>
      <c r="CZ458" s="524" t="s">
        <v>150</v>
      </c>
      <c r="DA458" s="525"/>
      <c r="DB458" s="525"/>
      <c r="DC458" s="526"/>
      <c r="DD458" s="526"/>
      <c r="DE458" s="526"/>
      <c r="DF458" s="527"/>
      <c r="DG458" s="526"/>
      <c r="DH458" s="527"/>
      <c r="DI458" s="526"/>
      <c r="DJ458" s="526"/>
      <c r="DK458" s="526"/>
      <c r="DL458" s="527"/>
      <c r="DM458" s="528"/>
      <c r="DN458" s="528"/>
      <c r="DO458" s="637"/>
      <c r="DP458" s="523"/>
      <c r="DQ458" s="524" t="s">
        <v>150</v>
      </c>
      <c r="DR458" s="525"/>
      <c r="DS458" s="525"/>
      <c r="DT458" s="526"/>
      <c r="DU458" s="526"/>
      <c r="DV458" s="526"/>
      <c r="DW458" s="527"/>
      <c r="DX458" s="526"/>
      <c r="DY458" s="527"/>
      <c r="DZ458" s="526"/>
      <c r="EA458" s="526"/>
      <c r="EB458" s="526"/>
      <c r="EC458" s="527"/>
      <c r="ED458" s="528"/>
      <c r="EE458" s="528"/>
      <c r="EF458" s="637"/>
      <c r="EG458" s="523"/>
      <c r="EH458" s="524" t="s">
        <v>150</v>
      </c>
      <c r="EI458" s="525"/>
      <c r="EJ458" s="525"/>
      <c r="EK458" s="526"/>
      <c r="EL458" s="526"/>
      <c r="EM458" s="526"/>
      <c r="EN458" s="527"/>
      <c r="EO458" s="526"/>
      <c r="EP458" s="527"/>
      <c r="EQ458" s="526"/>
      <c r="ER458" s="526"/>
      <c r="ES458" s="526"/>
      <c r="ET458" s="527"/>
      <c r="EU458" s="528"/>
      <c r="EV458" s="528"/>
      <c r="EW458" s="637"/>
      <c r="EX458" s="523"/>
      <c r="EY458" s="524" t="s">
        <v>150</v>
      </c>
      <c r="EZ458" s="525"/>
      <c r="FA458" s="525"/>
      <c r="FB458" s="526"/>
      <c r="FC458" s="526"/>
      <c r="FD458" s="526"/>
      <c r="FE458" s="527"/>
      <c r="FF458" s="526"/>
      <c r="FG458" s="527"/>
      <c r="FH458" s="526"/>
      <c r="FI458" s="526"/>
      <c r="FJ458" s="526"/>
      <c r="FK458" s="527"/>
      <c r="FL458" s="528"/>
      <c r="FM458" s="528"/>
      <c r="FN458" s="637"/>
      <c r="FO458" s="523"/>
      <c r="FP458" s="524" t="s">
        <v>150</v>
      </c>
      <c r="FQ458" s="525"/>
      <c r="FR458" s="525"/>
      <c r="FS458" s="526"/>
      <c r="FT458" s="526"/>
      <c r="FU458" s="526"/>
      <c r="FV458" s="527"/>
      <c r="FW458" s="526"/>
      <c r="FX458" s="527"/>
      <c r="FY458" s="526"/>
      <c r="FZ458" s="526"/>
      <c r="GA458" s="526"/>
      <c r="GB458" s="527"/>
      <c r="GC458" s="528"/>
      <c r="GD458" s="528"/>
      <c r="GE458" s="637"/>
      <c r="GF458" s="523"/>
      <c r="GG458" s="524" t="s">
        <v>150</v>
      </c>
      <c r="GH458" s="525"/>
      <c r="GI458" s="525"/>
      <c r="GJ458" s="526"/>
      <c r="GK458" s="526"/>
      <c r="GL458" s="526"/>
      <c r="GM458" s="527"/>
      <c r="GN458" s="526"/>
      <c r="GO458" s="527"/>
      <c r="GP458" s="526"/>
      <c r="GQ458" s="526"/>
      <c r="GR458" s="526"/>
      <c r="GS458" s="527"/>
      <c r="GT458" s="528"/>
      <c r="GU458" s="528"/>
      <c r="GV458" s="637"/>
      <c r="GW458" s="523"/>
      <c r="GX458" s="524" t="s">
        <v>150</v>
      </c>
      <c r="GY458" s="525"/>
      <c r="GZ458" s="525"/>
      <c r="HA458" s="526"/>
      <c r="HB458" s="526"/>
      <c r="HC458" s="526"/>
      <c r="HD458" s="527"/>
      <c r="HE458" s="526"/>
      <c r="HF458" s="527"/>
      <c r="HG458" s="526"/>
      <c r="HH458" s="526"/>
      <c r="HI458" s="526"/>
      <c r="HJ458" s="527"/>
      <c r="HK458" s="528"/>
      <c r="HL458" s="528"/>
      <c r="HM458" s="637"/>
      <c r="HN458" s="523"/>
      <c r="HO458" s="524" t="s">
        <v>150</v>
      </c>
      <c r="HP458" s="525"/>
      <c r="HQ458" s="525"/>
      <c r="HR458" s="526"/>
      <c r="HS458" s="526"/>
      <c r="HT458" s="526"/>
      <c r="HU458" s="527"/>
      <c r="HV458" s="526"/>
      <c r="HW458" s="527"/>
      <c r="HX458" s="526"/>
      <c r="HY458" s="526"/>
      <c r="HZ458" s="526"/>
      <c r="IA458" s="527"/>
      <c r="IB458" s="528"/>
      <c r="IC458" s="528"/>
      <c r="ID458" s="637"/>
      <c r="IE458" s="523"/>
      <c r="IF458" s="524" t="s">
        <v>150</v>
      </c>
      <c r="IG458" s="525"/>
      <c r="IH458" s="525"/>
      <c r="II458" s="526"/>
      <c r="IJ458" s="526"/>
      <c r="IK458" s="526"/>
      <c r="IL458" s="527"/>
      <c r="IM458" s="526"/>
      <c r="IN458" s="527"/>
      <c r="IO458" s="526"/>
      <c r="IP458" s="526"/>
      <c r="IQ458" s="526"/>
      <c r="IR458" s="527"/>
      <c r="IS458" s="528"/>
      <c r="IT458" s="528"/>
      <c r="IU458" s="637"/>
      <c r="IV458" s="523"/>
      <c r="IW458" s="524" t="s">
        <v>150</v>
      </c>
      <c r="IX458" s="525"/>
      <c r="IY458" s="525"/>
      <c r="IZ458" s="526"/>
      <c r="JA458" s="526"/>
      <c r="JB458" s="526"/>
      <c r="JC458" s="527"/>
      <c r="JD458" s="526"/>
      <c r="JE458" s="527"/>
      <c r="JF458" s="526"/>
      <c r="JG458" s="526"/>
      <c r="JH458" s="526"/>
      <c r="JI458" s="527"/>
      <c r="JJ458" s="528"/>
      <c r="JK458" s="528"/>
      <c r="JL458" s="637"/>
      <c r="JM458" s="523"/>
      <c r="JN458" s="524" t="s">
        <v>150</v>
      </c>
      <c r="JO458" s="525"/>
      <c r="JP458" s="525"/>
      <c r="JQ458" s="526"/>
      <c r="JR458" s="526"/>
      <c r="JS458" s="526"/>
      <c r="JT458" s="527"/>
      <c r="JU458" s="526"/>
      <c r="JV458" s="527"/>
      <c r="JW458" s="526"/>
      <c r="JX458" s="526"/>
      <c r="JY458" s="526"/>
      <c r="JZ458" s="527"/>
      <c r="KA458" s="528"/>
      <c r="KB458" s="528"/>
      <c r="KC458" s="637"/>
      <c r="KD458" s="523"/>
      <c r="KE458" s="524" t="s">
        <v>150</v>
      </c>
      <c r="KF458" s="525"/>
      <c r="KG458" s="525"/>
      <c r="KH458" s="526"/>
      <c r="KI458" s="526"/>
      <c r="KJ458" s="526"/>
      <c r="KK458" s="527"/>
      <c r="KL458" s="526"/>
      <c r="KM458" s="527"/>
      <c r="KN458" s="526"/>
      <c r="KO458" s="526"/>
      <c r="KP458" s="526"/>
      <c r="KQ458" s="527"/>
      <c r="KR458" s="528"/>
      <c r="KS458" s="528"/>
      <c r="KT458" s="637"/>
      <c r="KU458" s="530"/>
    </row>
    <row r="459" ht="15.75" customHeight="1">
      <c r="A459" s="511"/>
      <c r="B459" s="532" t="s">
        <v>134</v>
      </c>
      <c r="C459" s="533"/>
      <c r="D459" s="533"/>
      <c r="E459" s="533"/>
      <c r="F459" s="533"/>
      <c r="G459" s="533"/>
      <c r="H459" s="533"/>
      <c r="I459" s="533"/>
      <c r="J459" s="533"/>
      <c r="K459" s="533"/>
      <c r="L459" s="533"/>
      <c r="M459" s="533"/>
      <c r="N459" s="533"/>
      <c r="O459" s="533"/>
      <c r="P459" s="639"/>
      <c r="Q459" s="638"/>
      <c r="R459" s="511"/>
      <c r="S459" s="532" t="s">
        <v>134</v>
      </c>
      <c r="T459" s="533"/>
      <c r="U459" s="533"/>
      <c r="V459" s="533"/>
      <c r="W459" s="533"/>
      <c r="X459" s="533"/>
      <c r="Y459" s="533"/>
      <c r="Z459" s="533"/>
      <c r="AA459" s="533"/>
      <c r="AB459" s="533"/>
      <c r="AC459" s="533"/>
      <c r="AD459" s="533"/>
      <c r="AE459" s="533"/>
      <c r="AF459" s="533"/>
      <c r="AG459" s="639"/>
      <c r="AH459" s="638"/>
      <c r="AI459" s="511"/>
      <c r="AJ459" s="532" t="s">
        <v>134</v>
      </c>
      <c r="AK459" s="533"/>
      <c r="AL459" s="533"/>
      <c r="AM459" s="533"/>
      <c r="AN459" s="533"/>
      <c r="AO459" s="533"/>
      <c r="AP459" s="533"/>
      <c r="AQ459" s="533"/>
      <c r="AR459" s="533"/>
      <c r="AS459" s="533"/>
      <c r="AT459" s="533"/>
      <c r="AU459" s="533"/>
      <c r="AV459" s="533"/>
      <c r="AW459" s="533"/>
      <c r="AX459" s="639"/>
      <c r="AY459" s="638"/>
      <c r="AZ459" s="511"/>
      <c r="BA459" s="532" t="s">
        <v>134</v>
      </c>
      <c r="BB459" s="533"/>
      <c r="BC459" s="533"/>
      <c r="BD459" s="533"/>
      <c r="BE459" s="533"/>
      <c r="BF459" s="533"/>
      <c r="BG459" s="533"/>
      <c r="BH459" s="533"/>
      <c r="BI459" s="533"/>
      <c r="BJ459" s="533"/>
      <c r="BK459" s="533"/>
      <c r="BL459" s="533"/>
      <c r="BM459" s="533"/>
      <c r="BN459" s="533"/>
      <c r="BO459" s="639"/>
      <c r="BP459" s="638"/>
      <c r="BQ459" s="511"/>
      <c r="BR459" s="532" t="s">
        <v>134</v>
      </c>
      <c r="BS459" s="533"/>
      <c r="BT459" s="533"/>
      <c r="BU459" s="533"/>
      <c r="BV459" s="533"/>
      <c r="BW459" s="533"/>
      <c r="BX459" s="533"/>
      <c r="BY459" s="533"/>
      <c r="BZ459" s="533"/>
      <c r="CA459" s="533"/>
      <c r="CB459" s="533"/>
      <c r="CC459" s="533"/>
      <c r="CD459" s="533"/>
      <c r="CE459" s="533"/>
      <c r="CF459" s="639"/>
      <c r="CG459" s="638"/>
      <c r="CH459" s="511"/>
      <c r="CI459" s="532" t="s">
        <v>134</v>
      </c>
      <c r="CJ459" s="533"/>
      <c r="CK459" s="533"/>
      <c r="CL459" s="533"/>
      <c r="CM459" s="533"/>
      <c r="CN459" s="533"/>
      <c r="CO459" s="533"/>
      <c r="CP459" s="533"/>
      <c r="CQ459" s="533"/>
      <c r="CR459" s="533"/>
      <c r="CS459" s="533"/>
      <c r="CT459" s="533"/>
      <c r="CU459" s="533"/>
      <c r="CV459" s="533"/>
      <c r="CW459" s="639"/>
      <c r="CX459" s="638"/>
      <c r="CY459" s="511"/>
      <c r="CZ459" s="532" t="s">
        <v>134</v>
      </c>
      <c r="DA459" s="533"/>
      <c r="DB459" s="533"/>
      <c r="DC459" s="533"/>
      <c r="DD459" s="533"/>
      <c r="DE459" s="533"/>
      <c r="DF459" s="533"/>
      <c r="DG459" s="533"/>
      <c r="DH459" s="533"/>
      <c r="DI459" s="533"/>
      <c r="DJ459" s="533"/>
      <c r="DK459" s="533"/>
      <c r="DL459" s="533"/>
      <c r="DM459" s="533"/>
      <c r="DN459" s="639"/>
      <c r="DO459" s="638"/>
      <c r="DP459" s="511"/>
      <c r="DQ459" s="532" t="s">
        <v>134</v>
      </c>
      <c r="DR459" s="533"/>
      <c r="DS459" s="533"/>
      <c r="DT459" s="533"/>
      <c r="DU459" s="533"/>
      <c r="DV459" s="533"/>
      <c r="DW459" s="533"/>
      <c r="DX459" s="533"/>
      <c r="DY459" s="533"/>
      <c r="DZ459" s="533"/>
      <c r="EA459" s="533"/>
      <c r="EB459" s="533"/>
      <c r="EC459" s="533"/>
      <c r="ED459" s="533"/>
      <c r="EE459" s="639"/>
      <c r="EF459" s="638"/>
      <c r="EG459" s="511"/>
      <c r="EH459" s="532" t="s">
        <v>134</v>
      </c>
      <c r="EI459" s="533"/>
      <c r="EJ459" s="533"/>
      <c r="EK459" s="533"/>
      <c r="EL459" s="533"/>
      <c r="EM459" s="533"/>
      <c r="EN459" s="533"/>
      <c r="EO459" s="533"/>
      <c r="EP459" s="533"/>
      <c r="EQ459" s="533"/>
      <c r="ER459" s="533"/>
      <c r="ES459" s="533"/>
      <c r="ET459" s="533"/>
      <c r="EU459" s="533"/>
      <c r="EV459" s="639"/>
      <c r="EW459" s="638"/>
      <c r="EX459" s="511"/>
      <c r="EY459" s="532" t="s">
        <v>134</v>
      </c>
      <c r="EZ459" s="533"/>
      <c r="FA459" s="533"/>
      <c r="FB459" s="533"/>
      <c r="FC459" s="533"/>
      <c r="FD459" s="533"/>
      <c r="FE459" s="533"/>
      <c r="FF459" s="533"/>
      <c r="FG459" s="533"/>
      <c r="FH459" s="533"/>
      <c r="FI459" s="533"/>
      <c r="FJ459" s="533"/>
      <c r="FK459" s="533"/>
      <c r="FL459" s="533"/>
      <c r="FM459" s="639"/>
      <c r="FN459" s="638"/>
      <c r="FO459" s="511"/>
      <c r="FP459" s="532" t="s">
        <v>134</v>
      </c>
      <c r="FQ459" s="533"/>
      <c r="FR459" s="533"/>
      <c r="FS459" s="533"/>
      <c r="FT459" s="533"/>
      <c r="FU459" s="533"/>
      <c r="FV459" s="533"/>
      <c r="FW459" s="533"/>
      <c r="FX459" s="533"/>
      <c r="FY459" s="533"/>
      <c r="FZ459" s="533"/>
      <c r="GA459" s="533"/>
      <c r="GB459" s="533"/>
      <c r="GC459" s="533"/>
      <c r="GD459" s="639"/>
      <c r="GE459" s="638"/>
      <c r="GF459" s="511"/>
      <c r="GG459" s="532" t="s">
        <v>134</v>
      </c>
      <c r="GH459" s="533"/>
      <c r="GI459" s="533"/>
      <c r="GJ459" s="533"/>
      <c r="GK459" s="533"/>
      <c r="GL459" s="533"/>
      <c r="GM459" s="533"/>
      <c r="GN459" s="533"/>
      <c r="GO459" s="533"/>
      <c r="GP459" s="533"/>
      <c r="GQ459" s="533"/>
      <c r="GR459" s="533"/>
      <c r="GS459" s="533"/>
      <c r="GT459" s="533"/>
      <c r="GU459" s="639"/>
      <c r="GV459" s="638"/>
      <c r="GW459" s="511"/>
      <c r="GX459" s="532" t="s">
        <v>134</v>
      </c>
      <c r="GY459" s="533"/>
      <c r="GZ459" s="533"/>
      <c r="HA459" s="533"/>
      <c r="HB459" s="533"/>
      <c r="HC459" s="533"/>
      <c r="HD459" s="533"/>
      <c r="HE459" s="533"/>
      <c r="HF459" s="533"/>
      <c r="HG459" s="533"/>
      <c r="HH459" s="533"/>
      <c r="HI459" s="533"/>
      <c r="HJ459" s="533"/>
      <c r="HK459" s="533"/>
      <c r="HL459" s="639"/>
      <c r="HM459" s="638"/>
      <c r="HN459" s="511"/>
      <c r="HO459" s="532" t="s">
        <v>134</v>
      </c>
      <c r="HP459" s="533"/>
      <c r="HQ459" s="533"/>
      <c r="HR459" s="533"/>
      <c r="HS459" s="533"/>
      <c r="HT459" s="533"/>
      <c r="HU459" s="533"/>
      <c r="HV459" s="533"/>
      <c r="HW459" s="533"/>
      <c r="HX459" s="533"/>
      <c r="HY459" s="533"/>
      <c r="HZ459" s="533"/>
      <c r="IA459" s="533"/>
      <c r="IB459" s="533"/>
      <c r="IC459" s="639"/>
      <c r="ID459" s="638"/>
      <c r="IE459" s="511"/>
      <c r="IF459" s="532" t="s">
        <v>134</v>
      </c>
      <c r="IG459" s="533"/>
      <c r="IH459" s="533"/>
      <c r="II459" s="533"/>
      <c r="IJ459" s="533"/>
      <c r="IK459" s="533"/>
      <c r="IL459" s="533"/>
      <c r="IM459" s="533"/>
      <c r="IN459" s="533"/>
      <c r="IO459" s="533"/>
      <c r="IP459" s="533"/>
      <c r="IQ459" s="533"/>
      <c r="IR459" s="533"/>
      <c r="IS459" s="533"/>
      <c r="IT459" s="639"/>
      <c r="IU459" s="638"/>
      <c r="IV459" s="511"/>
      <c r="IW459" s="532" t="s">
        <v>134</v>
      </c>
      <c r="IX459" s="533"/>
      <c r="IY459" s="533"/>
      <c r="IZ459" s="533"/>
      <c r="JA459" s="533"/>
      <c r="JB459" s="533"/>
      <c r="JC459" s="533"/>
      <c r="JD459" s="533"/>
      <c r="JE459" s="533"/>
      <c r="JF459" s="533"/>
      <c r="JG459" s="533"/>
      <c r="JH459" s="533"/>
      <c r="JI459" s="533"/>
      <c r="JJ459" s="533"/>
      <c r="JK459" s="639"/>
      <c r="JL459" s="638"/>
      <c r="JM459" s="511"/>
      <c r="JN459" s="532" t="s">
        <v>134</v>
      </c>
      <c r="JO459" s="533"/>
      <c r="JP459" s="533"/>
      <c r="JQ459" s="533"/>
      <c r="JR459" s="533"/>
      <c r="JS459" s="533"/>
      <c r="JT459" s="533"/>
      <c r="JU459" s="533"/>
      <c r="JV459" s="533"/>
      <c r="JW459" s="533"/>
      <c r="JX459" s="533"/>
      <c r="JY459" s="533"/>
      <c r="JZ459" s="533"/>
      <c r="KA459" s="533"/>
      <c r="KB459" s="639"/>
      <c r="KC459" s="638"/>
      <c r="KD459" s="511"/>
      <c r="KE459" s="532" t="s">
        <v>134</v>
      </c>
      <c r="KF459" s="533"/>
      <c r="KG459" s="533"/>
      <c r="KH459" s="533"/>
      <c r="KI459" s="533"/>
      <c r="KJ459" s="533"/>
      <c r="KK459" s="533"/>
      <c r="KL459" s="533"/>
      <c r="KM459" s="533"/>
      <c r="KN459" s="533"/>
      <c r="KO459" s="533"/>
      <c r="KP459" s="533"/>
      <c r="KQ459" s="533"/>
      <c r="KR459" s="533"/>
      <c r="KS459" s="639"/>
      <c r="KT459" s="638"/>
      <c r="KU459" s="521"/>
    </row>
    <row r="460" ht="15.75" customHeight="1">
      <c r="A460" s="511">
        <v>1.0</v>
      </c>
      <c r="B460" s="512" t="s">
        <v>151</v>
      </c>
      <c r="C460" s="513" t="s">
        <v>121</v>
      </c>
      <c r="D460" s="513" t="s">
        <v>152</v>
      </c>
      <c r="E460" s="514"/>
      <c r="F460" s="514"/>
      <c r="G460" s="514">
        <f t="shared" ref="G460:G464" si="3368">IFERROR(E460*F460/1000000,0)</f>
        <v>0</v>
      </c>
      <c r="H460" s="515"/>
      <c r="I460" s="514">
        <f t="shared" ref="I460:I464" si="3369">IFERROR(+G460*H460,"")</f>
        <v>0</v>
      </c>
      <c r="J460" s="516"/>
      <c r="K460" s="517"/>
      <c r="L460" s="517"/>
      <c r="M460" s="514">
        <f t="shared" ref="M460:M464" si="3370">IFERROR(+(IF(G460="","0",G460))+(IF(I460="","0",I460))+(IF(L460="","0",L460)),"")</f>
        <v>0</v>
      </c>
      <c r="N460" s="515">
        <v>0.294289866351475</v>
      </c>
      <c r="O460" s="518">
        <f t="shared" ref="O460:O464" si="3371">IFERROR(+N460*(M460-L460),"")</f>
        <v>0</v>
      </c>
      <c r="P460" s="518">
        <f t="shared" ref="P460:P464" si="3372">IFERROR(+(IF(M460="","0",M460))-(IF(O460="","0",O460)),"")</f>
        <v>0</v>
      </c>
      <c r="Q460" s="638"/>
      <c r="R460" s="511">
        <v>1.0</v>
      </c>
      <c r="S460" s="512" t="s">
        <v>151</v>
      </c>
      <c r="T460" s="513" t="s">
        <v>121</v>
      </c>
      <c r="U460" s="513" t="s">
        <v>152</v>
      </c>
      <c r="V460" s="514"/>
      <c r="W460" s="514"/>
      <c r="X460" s="514">
        <f t="shared" ref="X460:X464" si="3373">IFERROR(V460*W460/1000000,0)</f>
        <v>0</v>
      </c>
      <c r="Y460" s="515"/>
      <c r="Z460" s="514">
        <f t="shared" ref="Z460:Z464" si="3374">IFERROR(+X460*Y460,"")</f>
        <v>0</v>
      </c>
      <c r="AA460" s="516"/>
      <c r="AB460" s="517"/>
      <c r="AC460" s="517"/>
      <c r="AD460" s="514">
        <f t="shared" ref="AD460:AD464" si="3375">IFERROR(+(IF(X460="","0",X460))+(IF(Z460="","0",Z460))+(IF(AC460="","0",AC460)),"")</f>
        <v>0</v>
      </c>
      <c r="AE460" s="515">
        <v>0.294289866351475</v>
      </c>
      <c r="AF460" s="518">
        <f t="shared" ref="AF460:AF464" si="3376">IFERROR(+AE460*(AD460-AC460),"")</f>
        <v>0</v>
      </c>
      <c r="AG460" s="518">
        <f t="shared" ref="AG460:AG464" si="3377">IFERROR(+(IF(AD460="","0",AD460))-(IF(AF460="","0",AF460)),"")</f>
        <v>0</v>
      </c>
      <c r="AH460" s="638"/>
      <c r="AI460" s="511">
        <v>1.0</v>
      </c>
      <c r="AJ460" s="512" t="s">
        <v>151</v>
      </c>
      <c r="AK460" s="513" t="s">
        <v>121</v>
      </c>
      <c r="AL460" s="513" t="s">
        <v>152</v>
      </c>
      <c r="AM460" s="514"/>
      <c r="AN460" s="514"/>
      <c r="AO460" s="514">
        <f t="shared" ref="AO460:AO464" si="3378">IFERROR(AM460*AN460/1000000,0)</f>
        <v>0</v>
      </c>
      <c r="AP460" s="515"/>
      <c r="AQ460" s="514">
        <f t="shared" ref="AQ460:AQ464" si="3379">IFERROR(+AO460*AP460,"")</f>
        <v>0</v>
      </c>
      <c r="AR460" s="516"/>
      <c r="AS460" s="517"/>
      <c r="AT460" s="517"/>
      <c r="AU460" s="514">
        <f t="shared" ref="AU460:AU464" si="3380">IFERROR(+(IF(AO460="","0",AO460))+(IF(AQ460="","0",AQ460))+(IF(AT460="","0",AT460)),"")</f>
        <v>0</v>
      </c>
      <c r="AV460" s="515">
        <v>0.294289866351475</v>
      </c>
      <c r="AW460" s="518">
        <f t="shared" ref="AW460:AW464" si="3381">IFERROR(+AV460*(AU460-AT460),"")</f>
        <v>0</v>
      </c>
      <c r="AX460" s="518">
        <f t="shared" ref="AX460:AX464" si="3382">IFERROR(+(IF(AU460="","0",AU460))-(IF(AW460="","0",AW460)),"")</f>
        <v>0</v>
      </c>
      <c r="AY460" s="638"/>
      <c r="AZ460" s="511">
        <v>1.0</v>
      </c>
      <c r="BA460" s="512" t="s">
        <v>151</v>
      </c>
      <c r="BB460" s="513" t="s">
        <v>121</v>
      </c>
      <c r="BC460" s="513" t="s">
        <v>152</v>
      </c>
      <c r="BD460" s="514"/>
      <c r="BE460" s="514"/>
      <c r="BF460" s="514">
        <f t="shared" ref="BF460:BF464" si="3383">IFERROR(BD460*BE460/1000000,0)</f>
        <v>0</v>
      </c>
      <c r="BG460" s="515"/>
      <c r="BH460" s="514">
        <f t="shared" ref="BH460:BH464" si="3384">IFERROR(+BF460*BG460,"")</f>
        <v>0</v>
      </c>
      <c r="BI460" s="516"/>
      <c r="BJ460" s="517"/>
      <c r="BK460" s="517"/>
      <c r="BL460" s="514">
        <f t="shared" ref="BL460:BL464" si="3385">IFERROR(+(IF(BF460="","0",BF460))+(IF(BH460="","0",BH460))+(IF(BK460="","0",BK460)),"")</f>
        <v>0</v>
      </c>
      <c r="BM460" s="515">
        <v>0.294289866351475</v>
      </c>
      <c r="BN460" s="518">
        <f t="shared" ref="BN460:BN464" si="3386">IFERROR(+BM460*(BL460-BK460),"")</f>
        <v>0</v>
      </c>
      <c r="BO460" s="518">
        <f t="shared" ref="BO460:BO464" si="3387">IFERROR(+(IF(BL460="","0",BL460))-(IF(BN460="","0",BN460)),"")</f>
        <v>0</v>
      </c>
      <c r="BP460" s="638"/>
      <c r="BQ460" s="511">
        <v>1.0</v>
      </c>
      <c r="BR460" s="512" t="s">
        <v>151</v>
      </c>
      <c r="BS460" s="513" t="s">
        <v>121</v>
      </c>
      <c r="BT460" s="513" t="s">
        <v>152</v>
      </c>
      <c r="BU460" s="514"/>
      <c r="BV460" s="514"/>
      <c r="BW460" s="514">
        <f t="shared" ref="BW460:BW464" si="3388">IFERROR(BU460*BV460/1000000,0)</f>
        <v>0</v>
      </c>
      <c r="BX460" s="515"/>
      <c r="BY460" s="514">
        <f t="shared" ref="BY460:BY464" si="3389">IFERROR(+BW460*BX460,"")</f>
        <v>0</v>
      </c>
      <c r="BZ460" s="516"/>
      <c r="CA460" s="517"/>
      <c r="CB460" s="517"/>
      <c r="CC460" s="514">
        <f t="shared" ref="CC460:CC464" si="3390">IFERROR(+(IF(BW460="","0",BW460))+(IF(BY460="","0",BY460))+(IF(CB460="","0",CB460)),"")</f>
        <v>0</v>
      </c>
      <c r="CD460" s="515">
        <v>0.294289866351475</v>
      </c>
      <c r="CE460" s="518">
        <f t="shared" ref="CE460:CE464" si="3391">IFERROR(+CD460*(CC460-CB460),"")</f>
        <v>0</v>
      </c>
      <c r="CF460" s="518">
        <f t="shared" ref="CF460:CF464" si="3392">IFERROR(+(IF(CC460="","0",CC460))-(IF(CE460="","0",CE460)),"")</f>
        <v>0</v>
      </c>
      <c r="CG460" s="638"/>
      <c r="CH460" s="511">
        <v>1.0</v>
      </c>
      <c r="CI460" s="512" t="s">
        <v>151</v>
      </c>
      <c r="CJ460" s="513" t="s">
        <v>121</v>
      </c>
      <c r="CK460" s="513" t="s">
        <v>152</v>
      </c>
      <c r="CL460" s="514"/>
      <c r="CM460" s="514"/>
      <c r="CN460" s="514">
        <f t="shared" ref="CN460:CN464" si="3393">IFERROR(CL460*CM460/1000000,0)</f>
        <v>0</v>
      </c>
      <c r="CO460" s="515"/>
      <c r="CP460" s="514">
        <f t="shared" ref="CP460:CP464" si="3394">IFERROR(+CN460*CO460,"")</f>
        <v>0</v>
      </c>
      <c r="CQ460" s="516"/>
      <c r="CR460" s="517"/>
      <c r="CS460" s="517"/>
      <c r="CT460" s="514">
        <f t="shared" ref="CT460:CT464" si="3395">IFERROR(+(IF(CN460="","0",CN460))+(IF(CP460="","0",CP460))+(IF(CS460="","0",CS460)),"")</f>
        <v>0</v>
      </c>
      <c r="CU460" s="515">
        <v>0.294289866351475</v>
      </c>
      <c r="CV460" s="518">
        <f t="shared" ref="CV460:CV464" si="3396">IFERROR(+CU460*(CT460-CS460),"")</f>
        <v>0</v>
      </c>
      <c r="CW460" s="518">
        <f t="shared" ref="CW460:CW464" si="3397">IFERROR(+(IF(CT460="","0",CT460))-(IF(CV460="","0",CV460)),"")</f>
        <v>0</v>
      </c>
      <c r="CX460" s="638"/>
      <c r="CY460" s="511">
        <v>1.0</v>
      </c>
      <c r="CZ460" s="512" t="s">
        <v>151</v>
      </c>
      <c r="DA460" s="513" t="s">
        <v>121</v>
      </c>
      <c r="DB460" s="513" t="s">
        <v>152</v>
      </c>
      <c r="DC460" s="514"/>
      <c r="DD460" s="514"/>
      <c r="DE460" s="514">
        <f t="shared" ref="DE460:DE464" si="3398">IFERROR(DC460*DD460/1000000,0)</f>
        <v>0</v>
      </c>
      <c r="DF460" s="515"/>
      <c r="DG460" s="514">
        <f t="shared" ref="DG460:DG464" si="3399">IFERROR(+DE460*DF460,"")</f>
        <v>0</v>
      </c>
      <c r="DH460" s="516"/>
      <c r="DI460" s="517"/>
      <c r="DJ460" s="517"/>
      <c r="DK460" s="514">
        <f t="shared" ref="DK460:DK464" si="3400">IFERROR(+(IF(DE460="","0",DE460))+(IF(DG460="","0",DG460))+(IF(DJ460="","0",DJ460)),"")</f>
        <v>0</v>
      </c>
      <c r="DL460" s="515">
        <v>0.294289866351475</v>
      </c>
      <c r="DM460" s="518">
        <f t="shared" ref="DM460:DM464" si="3401">IFERROR(+DL460*(DK460-DJ460),"")</f>
        <v>0</v>
      </c>
      <c r="DN460" s="518">
        <f t="shared" ref="DN460:DN464" si="3402">IFERROR(+(IF(DK460="","0",DK460))-(IF(DM460="","0",DM460)),"")</f>
        <v>0</v>
      </c>
      <c r="DO460" s="638"/>
      <c r="DP460" s="511">
        <v>1.0</v>
      </c>
      <c r="DQ460" s="512" t="s">
        <v>151</v>
      </c>
      <c r="DR460" s="513" t="s">
        <v>121</v>
      </c>
      <c r="DS460" s="513" t="s">
        <v>152</v>
      </c>
      <c r="DT460" s="514"/>
      <c r="DU460" s="514"/>
      <c r="DV460" s="514">
        <f t="shared" ref="DV460:DV464" si="3403">IFERROR(DT460*DU460/1000000,0)</f>
        <v>0</v>
      </c>
      <c r="DW460" s="515"/>
      <c r="DX460" s="514">
        <f t="shared" ref="DX460:DX464" si="3404">IFERROR(+DV460*DW460,"")</f>
        <v>0</v>
      </c>
      <c r="DY460" s="516"/>
      <c r="DZ460" s="517"/>
      <c r="EA460" s="517"/>
      <c r="EB460" s="514">
        <f t="shared" ref="EB460:EB464" si="3405">IFERROR(+(IF(DV460="","0",DV460))+(IF(DX460="","0",DX460))+(IF(EA460="","0",EA460)),"")</f>
        <v>0</v>
      </c>
      <c r="EC460" s="515">
        <v>0.294289866351475</v>
      </c>
      <c r="ED460" s="518">
        <f t="shared" ref="ED460:ED464" si="3406">IFERROR(+EC460*(EB460-EA460),"")</f>
        <v>0</v>
      </c>
      <c r="EE460" s="518">
        <f t="shared" ref="EE460:EE464" si="3407">IFERROR(+(IF(EB460="","0",EB460))-(IF(ED460="","0",ED460)),"")</f>
        <v>0</v>
      </c>
      <c r="EF460" s="638"/>
      <c r="EG460" s="511">
        <v>1.0</v>
      </c>
      <c r="EH460" s="512" t="s">
        <v>151</v>
      </c>
      <c r="EI460" s="513" t="s">
        <v>121</v>
      </c>
      <c r="EJ460" s="513" t="s">
        <v>152</v>
      </c>
      <c r="EK460" s="514"/>
      <c r="EL460" s="514"/>
      <c r="EM460" s="514">
        <f t="shared" ref="EM460:EM464" si="3408">IFERROR(EK460*EL460/1000000,0)</f>
        <v>0</v>
      </c>
      <c r="EN460" s="515"/>
      <c r="EO460" s="514">
        <f t="shared" ref="EO460:EO464" si="3409">IFERROR(+EM460*EN460,"")</f>
        <v>0</v>
      </c>
      <c r="EP460" s="516"/>
      <c r="EQ460" s="517"/>
      <c r="ER460" s="517"/>
      <c r="ES460" s="514">
        <f t="shared" ref="ES460:ES464" si="3410">IFERROR(+(IF(EM460="","0",EM460))+(IF(EO460="","0",EO460))+(IF(ER460="","0",ER460)),"")</f>
        <v>0</v>
      </c>
      <c r="ET460" s="515">
        <v>0.294289866351475</v>
      </c>
      <c r="EU460" s="518">
        <f t="shared" ref="EU460:EU464" si="3411">IFERROR(+ET460*(ES460-ER460),"")</f>
        <v>0</v>
      </c>
      <c r="EV460" s="518">
        <f t="shared" ref="EV460:EV464" si="3412">IFERROR(+(IF(ES460="","0",ES460))-(IF(EU460="","0",EU460)),"")</f>
        <v>0</v>
      </c>
      <c r="EW460" s="638"/>
      <c r="EX460" s="511">
        <v>1.0</v>
      </c>
      <c r="EY460" s="512" t="s">
        <v>151</v>
      </c>
      <c r="EZ460" s="513" t="s">
        <v>121</v>
      </c>
      <c r="FA460" s="513" t="s">
        <v>152</v>
      </c>
      <c r="FB460" s="514"/>
      <c r="FC460" s="514"/>
      <c r="FD460" s="514">
        <f t="shared" ref="FD460:FD464" si="3413">IFERROR(FB460*FC460/1000000,0)</f>
        <v>0</v>
      </c>
      <c r="FE460" s="515"/>
      <c r="FF460" s="514">
        <f t="shared" ref="FF460:FF464" si="3414">IFERROR(+FD460*FE460,"")</f>
        <v>0</v>
      </c>
      <c r="FG460" s="516"/>
      <c r="FH460" s="517"/>
      <c r="FI460" s="517"/>
      <c r="FJ460" s="514">
        <f t="shared" ref="FJ460:FJ464" si="3415">IFERROR(+(IF(FD460="","0",FD460))+(IF(FF460="","0",FF460))+(IF(FI460="","0",FI460)),"")</f>
        <v>0</v>
      </c>
      <c r="FK460" s="515">
        <v>0.294289866351475</v>
      </c>
      <c r="FL460" s="518">
        <f t="shared" ref="FL460:FL464" si="3416">IFERROR(+FK460*(FJ460-FI460),"")</f>
        <v>0</v>
      </c>
      <c r="FM460" s="518">
        <f t="shared" ref="FM460:FM464" si="3417">IFERROR(+(IF(FJ460="","0",FJ460))-(IF(FL460="","0",FL460)),"")</f>
        <v>0</v>
      </c>
      <c r="FN460" s="638"/>
      <c r="FO460" s="511">
        <v>1.0</v>
      </c>
      <c r="FP460" s="512" t="s">
        <v>151</v>
      </c>
      <c r="FQ460" s="513" t="s">
        <v>121</v>
      </c>
      <c r="FR460" s="513" t="s">
        <v>152</v>
      </c>
      <c r="FS460" s="514"/>
      <c r="FT460" s="514"/>
      <c r="FU460" s="514">
        <f t="shared" ref="FU460:FU464" si="3418">IFERROR(FS460*FT460/1000000,0)</f>
        <v>0</v>
      </c>
      <c r="FV460" s="515"/>
      <c r="FW460" s="514">
        <f t="shared" ref="FW460:FW464" si="3419">IFERROR(+FU460*FV460,"")</f>
        <v>0</v>
      </c>
      <c r="FX460" s="516"/>
      <c r="FY460" s="517"/>
      <c r="FZ460" s="517"/>
      <c r="GA460" s="514">
        <f t="shared" ref="GA460:GA464" si="3420">IFERROR(+(IF(FU460="","0",FU460))+(IF(FW460="","0",FW460))+(IF(FZ460="","0",FZ460)),"")</f>
        <v>0</v>
      </c>
      <c r="GB460" s="515">
        <v>0.294289866351475</v>
      </c>
      <c r="GC460" s="518">
        <f t="shared" ref="GC460:GC464" si="3421">IFERROR(+GB460*(GA460-FZ460),"")</f>
        <v>0</v>
      </c>
      <c r="GD460" s="518">
        <f t="shared" ref="GD460:GD464" si="3422">IFERROR(+(IF(GA460="","0",GA460))-(IF(GC460="","0",GC460)),"")</f>
        <v>0</v>
      </c>
      <c r="GE460" s="638"/>
      <c r="GF460" s="511">
        <v>1.0</v>
      </c>
      <c r="GG460" s="512" t="s">
        <v>151</v>
      </c>
      <c r="GH460" s="513" t="s">
        <v>121</v>
      </c>
      <c r="GI460" s="513" t="s">
        <v>152</v>
      </c>
      <c r="GJ460" s="514"/>
      <c r="GK460" s="514"/>
      <c r="GL460" s="514">
        <f t="shared" ref="GL460:GL464" si="3423">IFERROR(GJ460*GK460/1000000,0)</f>
        <v>0</v>
      </c>
      <c r="GM460" s="515"/>
      <c r="GN460" s="514">
        <f t="shared" ref="GN460:GN464" si="3424">IFERROR(+GL460*GM460,"")</f>
        <v>0</v>
      </c>
      <c r="GO460" s="516"/>
      <c r="GP460" s="517"/>
      <c r="GQ460" s="517"/>
      <c r="GR460" s="514">
        <f t="shared" ref="GR460:GR464" si="3425">IFERROR(+(IF(GL460="","0",GL460))+(IF(GN460="","0",GN460))+(IF(GQ460="","0",GQ460)),"")</f>
        <v>0</v>
      </c>
      <c r="GS460" s="515">
        <v>0.294289866351475</v>
      </c>
      <c r="GT460" s="518">
        <f t="shared" ref="GT460:GT464" si="3426">IFERROR(+GS460*(GR460-GQ460),"")</f>
        <v>0</v>
      </c>
      <c r="GU460" s="518">
        <f t="shared" ref="GU460:GU464" si="3427">IFERROR(+(IF(GR460="","0",GR460))-(IF(GT460="","0",GT460)),"")</f>
        <v>0</v>
      </c>
      <c r="GV460" s="638"/>
      <c r="GW460" s="511">
        <v>1.0</v>
      </c>
      <c r="GX460" s="512" t="s">
        <v>151</v>
      </c>
      <c r="GY460" s="513" t="s">
        <v>121</v>
      </c>
      <c r="GZ460" s="513" t="s">
        <v>152</v>
      </c>
      <c r="HA460" s="514"/>
      <c r="HB460" s="514"/>
      <c r="HC460" s="514">
        <f t="shared" ref="HC460:HC464" si="3428">IFERROR(HA460*HB460/1000000,0)</f>
        <v>0</v>
      </c>
      <c r="HD460" s="515"/>
      <c r="HE460" s="514">
        <f t="shared" ref="HE460:HE464" si="3429">IFERROR(+HC460*HD460,"")</f>
        <v>0</v>
      </c>
      <c r="HF460" s="516"/>
      <c r="HG460" s="517"/>
      <c r="HH460" s="517"/>
      <c r="HI460" s="514">
        <f t="shared" ref="HI460:HI464" si="3430">IFERROR(+(IF(HC460="","0",HC460))+(IF(HE460="","0",HE460))+(IF(HH460="","0",HH460)),"")</f>
        <v>0</v>
      </c>
      <c r="HJ460" s="515">
        <v>0.294289866351475</v>
      </c>
      <c r="HK460" s="518">
        <f t="shared" ref="HK460:HK464" si="3431">IFERROR(+HJ460*(HI460-HH460),"")</f>
        <v>0</v>
      </c>
      <c r="HL460" s="518">
        <f t="shared" ref="HL460:HL464" si="3432">IFERROR(+(IF(HI460="","0",HI460))-(IF(HK460="","0",HK460)),"")</f>
        <v>0</v>
      </c>
      <c r="HM460" s="638"/>
      <c r="HN460" s="511">
        <v>1.0</v>
      </c>
      <c r="HO460" s="512" t="s">
        <v>151</v>
      </c>
      <c r="HP460" s="513" t="s">
        <v>121</v>
      </c>
      <c r="HQ460" s="513" t="s">
        <v>152</v>
      </c>
      <c r="HR460" s="514"/>
      <c r="HS460" s="514"/>
      <c r="HT460" s="514">
        <f t="shared" ref="HT460:HT464" si="3433">IFERROR(HR460*HS460/1000000,0)</f>
        <v>0</v>
      </c>
      <c r="HU460" s="515"/>
      <c r="HV460" s="514">
        <f t="shared" ref="HV460:HV464" si="3434">IFERROR(+HT460*HU460,"")</f>
        <v>0</v>
      </c>
      <c r="HW460" s="516"/>
      <c r="HX460" s="517"/>
      <c r="HY460" s="517"/>
      <c r="HZ460" s="514">
        <f t="shared" ref="HZ460:HZ464" si="3435">IFERROR(+(IF(HT460="","0",HT460))+(IF(HV460="","0",HV460))+(IF(HY460="","0",HY460)),"")</f>
        <v>0</v>
      </c>
      <c r="IA460" s="515">
        <v>0.294289866351475</v>
      </c>
      <c r="IB460" s="518">
        <f t="shared" ref="IB460:IB464" si="3436">IFERROR(+IA460*(HZ460-HY460),"")</f>
        <v>0</v>
      </c>
      <c r="IC460" s="518">
        <f t="shared" ref="IC460:IC464" si="3437">IFERROR(+(IF(HZ460="","0",HZ460))-(IF(IB460="","0",IB460)),"")</f>
        <v>0</v>
      </c>
      <c r="ID460" s="638"/>
      <c r="IE460" s="511">
        <v>1.0</v>
      </c>
      <c r="IF460" s="512" t="s">
        <v>151</v>
      </c>
      <c r="IG460" s="513" t="s">
        <v>121</v>
      </c>
      <c r="IH460" s="513" t="s">
        <v>152</v>
      </c>
      <c r="II460" s="514"/>
      <c r="IJ460" s="514"/>
      <c r="IK460" s="514">
        <f t="shared" ref="IK460:IK464" si="3438">IFERROR(II460*IJ460/1000000,0)</f>
        <v>0</v>
      </c>
      <c r="IL460" s="515"/>
      <c r="IM460" s="514">
        <f t="shared" ref="IM460:IM464" si="3439">IFERROR(+IK460*IL460,"")</f>
        <v>0</v>
      </c>
      <c r="IN460" s="516"/>
      <c r="IO460" s="517"/>
      <c r="IP460" s="517"/>
      <c r="IQ460" s="514">
        <f t="shared" ref="IQ460:IQ464" si="3440">IFERROR(+(IF(IK460="","0",IK460))+(IF(IM460="","0",IM460))+(IF(IP460="","0",IP460)),"")</f>
        <v>0</v>
      </c>
      <c r="IR460" s="515">
        <v>0.294289866351475</v>
      </c>
      <c r="IS460" s="518">
        <f t="shared" ref="IS460:IS464" si="3441">IFERROR(+IR460*(IQ460-IP460),"")</f>
        <v>0</v>
      </c>
      <c r="IT460" s="518">
        <f t="shared" ref="IT460:IT464" si="3442">IFERROR(+(IF(IQ460="","0",IQ460))-(IF(IS460="","0",IS460)),"")</f>
        <v>0</v>
      </c>
      <c r="IU460" s="638"/>
      <c r="IV460" s="511">
        <v>1.0</v>
      </c>
      <c r="IW460" s="512" t="s">
        <v>151</v>
      </c>
      <c r="IX460" s="513" t="s">
        <v>121</v>
      </c>
      <c r="IY460" s="513" t="s">
        <v>152</v>
      </c>
      <c r="IZ460" s="514"/>
      <c r="JA460" s="514"/>
      <c r="JB460" s="514">
        <f t="shared" ref="JB460:JB464" si="3443">IFERROR(IZ460*JA460/1000000,0)</f>
        <v>0</v>
      </c>
      <c r="JC460" s="515"/>
      <c r="JD460" s="514">
        <f t="shared" ref="JD460:JD464" si="3444">IFERROR(+JB460*JC460,"")</f>
        <v>0</v>
      </c>
      <c r="JE460" s="516"/>
      <c r="JF460" s="517"/>
      <c r="JG460" s="517"/>
      <c r="JH460" s="514">
        <f t="shared" ref="JH460:JH464" si="3445">IFERROR(+(IF(JB460="","0",JB460))+(IF(JD460="","0",JD460))+(IF(JG460="","0",JG460)),"")</f>
        <v>0</v>
      </c>
      <c r="JI460" s="515">
        <v>0.294289866351475</v>
      </c>
      <c r="JJ460" s="518">
        <f t="shared" ref="JJ460:JJ464" si="3446">IFERROR(+JI460*(JH460-JG460),"")</f>
        <v>0</v>
      </c>
      <c r="JK460" s="518">
        <f t="shared" ref="JK460:JK464" si="3447">IFERROR(+(IF(JH460="","0",JH460))-(IF(JJ460="","0",JJ460)),"")</f>
        <v>0</v>
      </c>
      <c r="JL460" s="638"/>
      <c r="JM460" s="511">
        <v>1.0</v>
      </c>
      <c r="JN460" s="512" t="s">
        <v>151</v>
      </c>
      <c r="JO460" s="513" t="s">
        <v>121</v>
      </c>
      <c r="JP460" s="513" t="s">
        <v>152</v>
      </c>
      <c r="JQ460" s="514"/>
      <c r="JR460" s="514"/>
      <c r="JS460" s="514">
        <f t="shared" ref="JS460:JS464" si="3448">IFERROR(JQ460*JR460/1000000,0)</f>
        <v>0</v>
      </c>
      <c r="JT460" s="515"/>
      <c r="JU460" s="514">
        <f t="shared" ref="JU460:JU464" si="3449">IFERROR(+JS460*JT460,"")</f>
        <v>0</v>
      </c>
      <c r="JV460" s="516"/>
      <c r="JW460" s="517"/>
      <c r="JX460" s="517"/>
      <c r="JY460" s="514">
        <f t="shared" ref="JY460:JY464" si="3450">IFERROR(+(IF(JS460="","0",JS460))+(IF(JU460="","0",JU460))+(IF(JX460="","0",JX460)),"")</f>
        <v>0</v>
      </c>
      <c r="JZ460" s="515">
        <v>0.294289866351475</v>
      </c>
      <c r="KA460" s="518">
        <f t="shared" ref="KA460:KA464" si="3451">IFERROR(+JZ460*(JY460-JX460),"")</f>
        <v>0</v>
      </c>
      <c r="KB460" s="518">
        <f t="shared" ref="KB460:KB464" si="3452">IFERROR(+(IF(JY460="","0",JY460))-(IF(KA460="","0",KA460)),"")</f>
        <v>0</v>
      </c>
      <c r="KC460" s="638"/>
      <c r="KD460" s="511">
        <v>1.0</v>
      </c>
      <c r="KE460" s="512" t="s">
        <v>151</v>
      </c>
      <c r="KF460" s="513" t="s">
        <v>121</v>
      </c>
      <c r="KG460" s="513" t="s">
        <v>152</v>
      </c>
      <c r="KH460" s="514"/>
      <c r="KI460" s="514"/>
      <c r="KJ460" s="514">
        <f t="shared" ref="KJ460:KJ464" si="3453">IFERROR(KH460*KI460/1000000,0)</f>
        <v>0</v>
      </c>
      <c r="KK460" s="515"/>
      <c r="KL460" s="514">
        <f t="shared" ref="KL460:KL464" si="3454">IFERROR(+KJ460*KK460,"")</f>
        <v>0</v>
      </c>
      <c r="KM460" s="516"/>
      <c r="KN460" s="517"/>
      <c r="KO460" s="517"/>
      <c r="KP460" s="514">
        <f t="shared" ref="KP460:KP464" si="3455">IFERROR(+(IF(KJ460="","0",KJ460))+(IF(KL460="","0",KL460))+(IF(KO460="","0",KO460)),"")</f>
        <v>0</v>
      </c>
      <c r="KQ460" s="515">
        <v>0.294289866351475</v>
      </c>
      <c r="KR460" s="518">
        <f t="shared" ref="KR460:KR464" si="3456">IFERROR(+KQ460*(KP460-KO460),"")</f>
        <v>0</v>
      </c>
      <c r="KS460" s="518">
        <f t="shared" ref="KS460:KS464" si="3457">IFERROR(+(IF(KP460="","0",KP460))-(IF(KR460="","0",KR460)),"")</f>
        <v>0</v>
      </c>
      <c r="KT460" s="638"/>
      <c r="KU460" s="521"/>
    </row>
    <row r="461" ht="15.75" customHeight="1">
      <c r="A461" s="511">
        <v>2.0</v>
      </c>
      <c r="B461" s="512" t="s">
        <v>153</v>
      </c>
      <c r="C461" s="513" t="s">
        <v>121</v>
      </c>
      <c r="D461" s="513" t="s">
        <v>152</v>
      </c>
      <c r="E461" s="514"/>
      <c r="F461" s="514"/>
      <c r="G461" s="514">
        <f t="shared" si="3368"/>
        <v>0</v>
      </c>
      <c r="H461" s="515"/>
      <c r="I461" s="514">
        <f t="shared" si="3369"/>
        <v>0</v>
      </c>
      <c r="J461" s="516"/>
      <c r="K461" s="517"/>
      <c r="L461" s="517"/>
      <c r="M461" s="514">
        <f t="shared" si="3370"/>
        <v>0</v>
      </c>
      <c r="N461" s="515">
        <v>0.294289866351475</v>
      </c>
      <c r="O461" s="518">
        <f t="shared" si="3371"/>
        <v>0</v>
      </c>
      <c r="P461" s="518">
        <f t="shared" si="3372"/>
        <v>0</v>
      </c>
      <c r="Q461" s="638"/>
      <c r="R461" s="511">
        <v>2.0</v>
      </c>
      <c r="S461" s="512" t="s">
        <v>153</v>
      </c>
      <c r="T461" s="513" t="s">
        <v>121</v>
      </c>
      <c r="U461" s="513" t="s">
        <v>152</v>
      </c>
      <c r="V461" s="514"/>
      <c r="W461" s="514"/>
      <c r="X461" s="514">
        <f t="shared" si="3373"/>
        <v>0</v>
      </c>
      <c r="Y461" s="515"/>
      <c r="Z461" s="514">
        <f t="shared" si="3374"/>
        <v>0</v>
      </c>
      <c r="AA461" s="516"/>
      <c r="AB461" s="517"/>
      <c r="AC461" s="517"/>
      <c r="AD461" s="514">
        <f t="shared" si="3375"/>
        <v>0</v>
      </c>
      <c r="AE461" s="515">
        <v>0.294289866351475</v>
      </c>
      <c r="AF461" s="518">
        <f t="shared" si="3376"/>
        <v>0</v>
      </c>
      <c r="AG461" s="518">
        <f t="shared" si="3377"/>
        <v>0</v>
      </c>
      <c r="AH461" s="638"/>
      <c r="AI461" s="511">
        <v>2.0</v>
      </c>
      <c r="AJ461" s="512" t="s">
        <v>153</v>
      </c>
      <c r="AK461" s="513" t="s">
        <v>121</v>
      </c>
      <c r="AL461" s="513" t="s">
        <v>152</v>
      </c>
      <c r="AM461" s="514"/>
      <c r="AN461" s="514"/>
      <c r="AO461" s="514">
        <f t="shared" si="3378"/>
        <v>0</v>
      </c>
      <c r="AP461" s="515"/>
      <c r="AQ461" s="514">
        <f t="shared" si="3379"/>
        <v>0</v>
      </c>
      <c r="AR461" s="516"/>
      <c r="AS461" s="517"/>
      <c r="AT461" s="517"/>
      <c r="AU461" s="514">
        <f t="shared" si="3380"/>
        <v>0</v>
      </c>
      <c r="AV461" s="515">
        <v>0.294289866351475</v>
      </c>
      <c r="AW461" s="518">
        <f t="shared" si="3381"/>
        <v>0</v>
      </c>
      <c r="AX461" s="518">
        <f t="shared" si="3382"/>
        <v>0</v>
      </c>
      <c r="AY461" s="638"/>
      <c r="AZ461" s="511">
        <v>2.0</v>
      </c>
      <c r="BA461" s="512" t="s">
        <v>153</v>
      </c>
      <c r="BB461" s="513" t="s">
        <v>121</v>
      </c>
      <c r="BC461" s="513" t="s">
        <v>152</v>
      </c>
      <c r="BD461" s="514"/>
      <c r="BE461" s="514"/>
      <c r="BF461" s="514">
        <f t="shared" si="3383"/>
        <v>0</v>
      </c>
      <c r="BG461" s="515"/>
      <c r="BH461" s="514">
        <f t="shared" si="3384"/>
        <v>0</v>
      </c>
      <c r="BI461" s="516"/>
      <c r="BJ461" s="517"/>
      <c r="BK461" s="517"/>
      <c r="BL461" s="514">
        <f t="shared" si="3385"/>
        <v>0</v>
      </c>
      <c r="BM461" s="515">
        <v>0.294289866351475</v>
      </c>
      <c r="BN461" s="518">
        <f t="shared" si="3386"/>
        <v>0</v>
      </c>
      <c r="BO461" s="518">
        <f t="shared" si="3387"/>
        <v>0</v>
      </c>
      <c r="BP461" s="638"/>
      <c r="BQ461" s="511">
        <v>2.0</v>
      </c>
      <c r="BR461" s="512" t="s">
        <v>153</v>
      </c>
      <c r="BS461" s="513" t="s">
        <v>121</v>
      </c>
      <c r="BT461" s="513" t="s">
        <v>152</v>
      </c>
      <c r="BU461" s="514"/>
      <c r="BV461" s="514"/>
      <c r="BW461" s="514">
        <f t="shared" si="3388"/>
        <v>0</v>
      </c>
      <c r="BX461" s="515"/>
      <c r="BY461" s="514">
        <f t="shared" si="3389"/>
        <v>0</v>
      </c>
      <c r="BZ461" s="516"/>
      <c r="CA461" s="517"/>
      <c r="CB461" s="517"/>
      <c r="CC461" s="514">
        <f t="shared" si="3390"/>
        <v>0</v>
      </c>
      <c r="CD461" s="515">
        <v>0.294289866351475</v>
      </c>
      <c r="CE461" s="518">
        <f t="shared" si="3391"/>
        <v>0</v>
      </c>
      <c r="CF461" s="518">
        <f t="shared" si="3392"/>
        <v>0</v>
      </c>
      <c r="CG461" s="638"/>
      <c r="CH461" s="511">
        <v>2.0</v>
      </c>
      <c r="CI461" s="512" t="s">
        <v>153</v>
      </c>
      <c r="CJ461" s="513" t="s">
        <v>121</v>
      </c>
      <c r="CK461" s="513" t="s">
        <v>152</v>
      </c>
      <c r="CL461" s="514"/>
      <c r="CM461" s="514"/>
      <c r="CN461" s="514">
        <f t="shared" si="3393"/>
        <v>0</v>
      </c>
      <c r="CO461" s="515"/>
      <c r="CP461" s="514">
        <f t="shared" si="3394"/>
        <v>0</v>
      </c>
      <c r="CQ461" s="516"/>
      <c r="CR461" s="517"/>
      <c r="CS461" s="517"/>
      <c r="CT461" s="514">
        <f t="shared" si="3395"/>
        <v>0</v>
      </c>
      <c r="CU461" s="515">
        <v>0.294289866351475</v>
      </c>
      <c r="CV461" s="518">
        <f t="shared" si="3396"/>
        <v>0</v>
      </c>
      <c r="CW461" s="518">
        <f t="shared" si="3397"/>
        <v>0</v>
      </c>
      <c r="CX461" s="638"/>
      <c r="CY461" s="511">
        <v>2.0</v>
      </c>
      <c r="CZ461" s="512" t="s">
        <v>153</v>
      </c>
      <c r="DA461" s="513" t="s">
        <v>121</v>
      </c>
      <c r="DB461" s="513" t="s">
        <v>152</v>
      </c>
      <c r="DC461" s="514"/>
      <c r="DD461" s="514"/>
      <c r="DE461" s="514">
        <f t="shared" si="3398"/>
        <v>0</v>
      </c>
      <c r="DF461" s="515"/>
      <c r="DG461" s="514">
        <f t="shared" si="3399"/>
        <v>0</v>
      </c>
      <c r="DH461" s="516"/>
      <c r="DI461" s="517"/>
      <c r="DJ461" s="517"/>
      <c r="DK461" s="514">
        <f t="shared" si="3400"/>
        <v>0</v>
      </c>
      <c r="DL461" s="515">
        <v>0.294289866351475</v>
      </c>
      <c r="DM461" s="518">
        <f t="shared" si="3401"/>
        <v>0</v>
      </c>
      <c r="DN461" s="518">
        <f t="shared" si="3402"/>
        <v>0</v>
      </c>
      <c r="DO461" s="638"/>
      <c r="DP461" s="511">
        <v>2.0</v>
      </c>
      <c r="DQ461" s="512" t="s">
        <v>153</v>
      </c>
      <c r="DR461" s="513" t="s">
        <v>121</v>
      </c>
      <c r="DS461" s="513" t="s">
        <v>152</v>
      </c>
      <c r="DT461" s="514"/>
      <c r="DU461" s="514"/>
      <c r="DV461" s="514">
        <f t="shared" si="3403"/>
        <v>0</v>
      </c>
      <c r="DW461" s="515"/>
      <c r="DX461" s="514">
        <f t="shared" si="3404"/>
        <v>0</v>
      </c>
      <c r="DY461" s="516"/>
      <c r="DZ461" s="517"/>
      <c r="EA461" s="517"/>
      <c r="EB461" s="514">
        <f t="shared" si="3405"/>
        <v>0</v>
      </c>
      <c r="EC461" s="515">
        <v>0.294289866351475</v>
      </c>
      <c r="ED461" s="518">
        <f t="shared" si="3406"/>
        <v>0</v>
      </c>
      <c r="EE461" s="518">
        <f t="shared" si="3407"/>
        <v>0</v>
      </c>
      <c r="EF461" s="638"/>
      <c r="EG461" s="511">
        <v>2.0</v>
      </c>
      <c r="EH461" s="512" t="s">
        <v>153</v>
      </c>
      <c r="EI461" s="513" t="s">
        <v>121</v>
      </c>
      <c r="EJ461" s="513" t="s">
        <v>152</v>
      </c>
      <c r="EK461" s="514"/>
      <c r="EL461" s="514"/>
      <c r="EM461" s="514">
        <f t="shared" si="3408"/>
        <v>0</v>
      </c>
      <c r="EN461" s="515"/>
      <c r="EO461" s="514">
        <f t="shared" si="3409"/>
        <v>0</v>
      </c>
      <c r="EP461" s="516"/>
      <c r="EQ461" s="517"/>
      <c r="ER461" s="517"/>
      <c r="ES461" s="514">
        <f t="shared" si="3410"/>
        <v>0</v>
      </c>
      <c r="ET461" s="515">
        <v>0.294289866351475</v>
      </c>
      <c r="EU461" s="518">
        <f t="shared" si="3411"/>
        <v>0</v>
      </c>
      <c r="EV461" s="518">
        <f t="shared" si="3412"/>
        <v>0</v>
      </c>
      <c r="EW461" s="638"/>
      <c r="EX461" s="511">
        <v>2.0</v>
      </c>
      <c r="EY461" s="512" t="s">
        <v>153</v>
      </c>
      <c r="EZ461" s="513" t="s">
        <v>121</v>
      </c>
      <c r="FA461" s="513" t="s">
        <v>152</v>
      </c>
      <c r="FB461" s="514"/>
      <c r="FC461" s="514"/>
      <c r="FD461" s="514">
        <f t="shared" si="3413"/>
        <v>0</v>
      </c>
      <c r="FE461" s="515"/>
      <c r="FF461" s="514">
        <f t="shared" si="3414"/>
        <v>0</v>
      </c>
      <c r="FG461" s="516"/>
      <c r="FH461" s="517"/>
      <c r="FI461" s="517"/>
      <c r="FJ461" s="514">
        <f t="shared" si="3415"/>
        <v>0</v>
      </c>
      <c r="FK461" s="515">
        <v>0.294289866351475</v>
      </c>
      <c r="FL461" s="518">
        <f t="shared" si="3416"/>
        <v>0</v>
      </c>
      <c r="FM461" s="518">
        <f t="shared" si="3417"/>
        <v>0</v>
      </c>
      <c r="FN461" s="638"/>
      <c r="FO461" s="511">
        <v>2.0</v>
      </c>
      <c r="FP461" s="512" t="s">
        <v>153</v>
      </c>
      <c r="FQ461" s="513" t="s">
        <v>121</v>
      </c>
      <c r="FR461" s="513" t="s">
        <v>152</v>
      </c>
      <c r="FS461" s="514"/>
      <c r="FT461" s="514"/>
      <c r="FU461" s="514">
        <f t="shared" si="3418"/>
        <v>0</v>
      </c>
      <c r="FV461" s="515"/>
      <c r="FW461" s="514">
        <f t="shared" si="3419"/>
        <v>0</v>
      </c>
      <c r="FX461" s="516"/>
      <c r="FY461" s="517"/>
      <c r="FZ461" s="517"/>
      <c r="GA461" s="514">
        <f t="shared" si="3420"/>
        <v>0</v>
      </c>
      <c r="GB461" s="515">
        <v>0.294289866351475</v>
      </c>
      <c r="GC461" s="518">
        <f t="shared" si="3421"/>
        <v>0</v>
      </c>
      <c r="GD461" s="518">
        <f t="shared" si="3422"/>
        <v>0</v>
      </c>
      <c r="GE461" s="638"/>
      <c r="GF461" s="511">
        <v>2.0</v>
      </c>
      <c r="GG461" s="512" t="s">
        <v>153</v>
      </c>
      <c r="GH461" s="513" t="s">
        <v>121</v>
      </c>
      <c r="GI461" s="513" t="s">
        <v>152</v>
      </c>
      <c r="GJ461" s="514"/>
      <c r="GK461" s="514"/>
      <c r="GL461" s="514">
        <f t="shared" si="3423"/>
        <v>0</v>
      </c>
      <c r="GM461" s="515"/>
      <c r="GN461" s="514">
        <f t="shared" si="3424"/>
        <v>0</v>
      </c>
      <c r="GO461" s="516"/>
      <c r="GP461" s="517"/>
      <c r="GQ461" s="517"/>
      <c r="GR461" s="514">
        <f t="shared" si="3425"/>
        <v>0</v>
      </c>
      <c r="GS461" s="515">
        <v>0.294289866351475</v>
      </c>
      <c r="GT461" s="518">
        <f t="shared" si="3426"/>
        <v>0</v>
      </c>
      <c r="GU461" s="518">
        <f t="shared" si="3427"/>
        <v>0</v>
      </c>
      <c r="GV461" s="638"/>
      <c r="GW461" s="511">
        <v>2.0</v>
      </c>
      <c r="GX461" s="512" t="s">
        <v>153</v>
      </c>
      <c r="GY461" s="513" t="s">
        <v>121</v>
      </c>
      <c r="GZ461" s="513" t="s">
        <v>152</v>
      </c>
      <c r="HA461" s="514"/>
      <c r="HB461" s="514"/>
      <c r="HC461" s="514">
        <f t="shared" si="3428"/>
        <v>0</v>
      </c>
      <c r="HD461" s="515"/>
      <c r="HE461" s="514">
        <f t="shared" si="3429"/>
        <v>0</v>
      </c>
      <c r="HF461" s="516"/>
      <c r="HG461" s="517"/>
      <c r="HH461" s="517"/>
      <c r="HI461" s="514">
        <f t="shared" si="3430"/>
        <v>0</v>
      </c>
      <c r="HJ461" s="515">
        <v>0.294289866351475</v>
      </c>
      <c r="HK461" s="518">
        <f t="shared" si="3431"/>
        <v>0</v>
      </c>
      <c r="HL461" s="518">
        <f t="shared" si="3432"/>
        <v>0</v>
      </c>
      <c r="HM461" s="638"/>
      <c r="HN461" s="511">
        <v>2.0</v>
      </c>
      <c r="HO461" s="512" t="s">
        <v>153</v>
      </c>
      <c r="HP461" s="513" t="s">
        <v>121</v>
      </c>
      <c r="HQ461" s="513" t="s">
        <v>152</v>
      </c>
      <c r="HR461" s="514"/>
      <c r="HS461" s="514"/>
      <c r="HT461" s="514">
        <f t="shared" si="3433"/>
        <v>0</v>
      </c>
      <c r="HU461" s="515"/>
      <c r="HV461" s="514">
        <f t="shared" si="3434"/>
        <v>0</v>
      </c>
      <c r="HW461" s="516"/>
      <c r="HX461" s="517"/>
      <c r="HY461" s="517"/>
      <c r="HZ461" s="514">
        <f t="shared" si="3435"/>
        <v>0</v>
      </c>
      <c r="IA461" s="515">
        <v>0.294289866351475</v>
      </c>
      <c r="IB461" s="518">
        <f t="shared" si="3436"/>
        <v>0</v>
      </c>
      <c r="IC461" s="518">
        <f t="shared" si="3437"/>
        <v>0</v>
      </c>
      <c r="ID461" s="638"/>
      <c r="IE461" s="511">
        <v>2.0</v>
      </c>
      <c r="IF461" s="512" t="s">
        <v>153</v>
      </c>
      <c r="IG461" s="513" t="s">
        <v>121</v>
      </c>
      <c r="IH461" s="513" t="s">
        <v>152</v>
      </c>
      <c r="II461" s="514"/>
      <c r="IJ461" s="514"/>
      <c r="IK461" s="514">
        <f t="shared" si="3438"/>
        <v>0</v>
      </c>
      <c r="IL461" s="515"/>
      <c r="IM461" s="514">
        <f t="shared" si="3439"/>
        <v>0</v>
      </c>
      <c r="IN461" s="516"/>
      <c r="IO461" s="517"/>
      <c r="IP461" s="517"/>
      <c r="IQ461" s="514">
        <f t="shared" si="3440"/>
        <v>0</v>
      </c>
      <c r="IR461" s="515">
        <v>0.294289866351475</v>
      </c>
      <c r="IS461" s="518">
        <f t="shared" si="3441"/>
        <v>0</v>
      </c>
      <c r="IT461" s="518">
        <f t="shared" si="3442"/>
        <v>0</v>
      </c>
      <c r="IU461" s="638"/>
      <c r="IV461" s="511">
        <v>2.0</v>
      </c>
      <c r="IW461" s="512" t="s">
        <v>153</v>
      </c>
      <c r="IX461" s="513" t="s">
        <v>121</v>
      </c>
      <c r="IY461" s="513" t="s">
        <v>152</v>
      </c>
      <c r="IZ461" s="514"/>
      <c r="JA461" s="514"/>
      <c r="JB461" s="514">
        <f t="shared" si="3443"/>
        <v>0</v>
      </c>
      <c r="JC461" s="515"/>
      <c r="JD461" s="514">
        <f t="shared" si="3444"/>
        <v>0</v>
      </c>
      <c r="JE461" s="516"/>
      <c r="JF461" s="517"/>
      <c r="JG461" s="517"/>
      <c r="JH461" s="514">
        <f t="shared" si="3445"/>
        <v>0</v>
      </c>
      <c r="JI461" s="515">
        <v>0.294289866351475</v>
      </c>
      <c r="JJ461" s="518">
        <f t="shared" si="3446"/>
        <v>0</v>
      </c>
      <c r="JK461" s="518">
        <f t="shared" si="3447"/>
        <v>0</v>
      </c>
      <c r="JL461" s="638"/>
      <c r="JM461" s="511">
        <v>2.0</v>
      </c>
      <c r="JN461" s="512" t="s">
        <v>153</v>
      </c>
      <c r="JO461" s="513" t="s">
        <v>121</v>
      </c>
      <c r="JP461" s="513" t="s">
        <v>152</v>
      </c>
      <c r="JQ461" s="514"/>
      <c r="JR461" s="514"/>
      <c r="JS461" s="514">
        <f t="shared" si="3448"/>
        <v>0</v>
      </c>
      <c r="JT461" s="515"/>
      <c r="JU461" s="514">
        <f t="shared" si="3449"/>
        <v>0</v>
      </c>
      <c r="JV461" s="516"/>
      <c r="JW461" s="517"/>
      <c r="JX461" s="517"/>
      <c r="JY461" s="514">
        <f t="shared" si="3450"/>
        <v>0</v>
      </c>
      <c r="JZ461" s="515">
        <v>0.294289866351475</v>
      </c>
      <c r="KA461" s="518">
        <f t="shared" si="3451"/>
        <v>0</v>
      </c>
      <c r="KB461" s="518">
        <f t="shared" si="3452"/>
        <v>0</v>
      </c>
      <c r="KC461" s="638"/>
      <c r="KD461" s="511">
        <v>2.0</v>
      </c>
      <c r="KE461" s="512" t="s">
        <v>153</v>
      </c>
      <c r="KF461" s="513" t="s">
        <v>121</v>
      </c>
      <c r="KG461" s="513" t="s">
        <v>152</v>
      </c>
      <c r="KH461" s="514"/>
      <c r="KI461" s="514"/>
      <c r="KJ461" s="514">
        <f t="shared" si="3453"/>
        <v>0</v>
      </c>
      <c r="KK461" s="515"/>
      <c r="KL461" s="514">
        <f t="shared" si="3454"/>
        <v>0</v>
      </c>
      <c r="KM461" s="516"/>
      <c r="KN461" s="517"/>
      <c r="KO461" s="517"/>
      <c r="KP461" s="514">
        <f t="shared" si="3455"/>
        <v>0</v>
      </c>
      <c r="KQ461" s="515">
        <v>0.294289866351475</v>
      </c>
      <c r="KR461" s="518">
        <f t="shared" si="3456"/>
        <v>0</v>
      </c>
      <c r="KS461" s="518">
        <f t="shared" si="3457"/>
        <v>0</v>
      </c>
      <c r="KT461" s="638"/>
      <c r="KU461" s="521"/>
    </row>
    <row r="462" ht="15.75" customHeight="1">
      <c r="A462" s="511">
        <v>3.0</v>
      </c>
      <c r="B462" s="512" t="s">
        <v>154</v>
      </c>
      <c r="C462" s="513" t="s">
        <v>121</v>
      </c>
      <c r="D462" s="513" t="s">
        <v>152</v>
      </c>
      <c r="E462" s="514"/>
      <c r="F462" s="514"/>
      <c r="G462" s="514">
        <f t="shared" si="3368"/>
        <v>0</v>
      </c>
      <c r="H462" s="515"/>
      <c r="I462" s="514">
        <f t="shared" si="3369"/>
        <v>0</v>
      </c>
      <c r="J462" s="516"/>
      <c r="K462" s="517"/>
      <c r="L462" s="517"/>
      <c r="M462" s="514">
        <f t="shared" si="3370"/>
        <v>0</v>
      </c>
      <c r="N462" s="515">
        <v>0.294289866351475</v>
      </c>
      <c r="O462" s="518">
        <f t="shared" si="3371"/>
        <v>0</v>
      </c>
      <c r="P462" s="518">
        <f t="shared" si="3372"/>
        <v>0</v>
      </c>
      <c r="Q462" s="638"/>
      <c r="R462" s="511">
        <v>3.0</v>
      </c>
      <c r="S462" s="512" t="s">
        <v>154</v>
      </c>
      <c r="T462" s="513" t="s">
        <v>121</v>
      </c>
      <c r="U462" s="513" t="s">
        <v>152</v>
      </c>
      <c r="V462" s="514"/>
      <c r="W462" s="514"/>
      <c r="X462" s="514">
        <f t="shared" si="3373"/>
        <v>0</v>
      </c>
      <c r="Y462" s="515"/>
      <c r="Z462" s="514">
        <f t="shared" si="3374"/>
        <v>0</v>
      </c>
      <c r="AA462" s="516"/>
      <c r="AB462" s="517"/>
      <c r="AC462" s="517"/>
      <c r="AD462" s="514">
        <f t="shared" si="3375"/>
        <v>0</v>
      </c>
      <c r="AE462" s="515">
        <v>0.294289866351475</v>
      </c>
      <c r="AF462" s="518">
        <f t="shared" si="3376"/>
        <v>0</v>
      </c>
      <c r="AG462" s="518">
        <f t="shared" si="3377"/>
        <v>0</v>
      </c>
      <c r="AH462" s="638"/>
      <c r="AI462" s="511">
        <v>3.0</v>
      </c>
      <c r="AJ462" s="512" t="s">
        <v>154</v>
      </c>
      <c r="AK462" s="513" t="s">
        <v>121</v>
      </c>
      <c r="AL462" s="513" t="s">
        <v>152</v>
      </c>
      <c r="AM462" s="514"/>
      <c r="AN462" s="514"/>
      <c r="AO462" s="514">
        <f t="shared" si="3378"/>
        <v>0</v>
      </c>
      <c r="AP462" s="515"/>
      <c r="AQ462" s="514">
        <f t="shared" si="3379"/>
        <v>0</v>
      </c>
      <c r="AR462" s="516"/>
      <c r="AS462" s="517"/>
      <c r="AT462" s="517"/>
      <c r="AU462" s="514">
        <f t="shared" si="3380"/>
        <v>0</v>
      </c>
      <c r="AV462" s="515">
        <v>0.294289866351475</v>
      </c>
      <c r="AW462" s="518">
        <f t="shared" si="3381"/>
        <v>0</v>
      </c>
      <c r="AX462" s="518">
        <f t="shared" si="3382"/>
        <v>0</v>
      </c>
      <c r="AY462" s="638"/>
      <c r="AZ462" s="511">
        <v>3.0</v>
      </c>
      <c r="BA462" s="512" t="s">
        <v>154</v>
      </c>
      <c r="BB462" s="513" t="s">
        <v>121</v>
      </c>
      <c r="BC462" s="513" t="s">
        <v>152</v>
      </c>
      <c r="BD462" s="514"/>
      <c r="BE462" s="514"/>
      <c r="BF462" s="514">
        <f t="shared" si="3383"/>
        <v>0</v>
      </c>
      <c r="BG462" s="515"/>
      <c r="BH462" s="514">
        <f t="shared" si="3384"/>
        <v>0</v>
      </c>
      <c r="BI462" s="516"/>
      <c r="BJ462" s="517"/>
      <c r="BK462" s="517"/>
      <c r="BL462" s="514">
        <f t="shared" si="3385"/>
        <v>0</v>
      </c>
      <c r="BM462" s="515">
        <v>0.294289866351475</v>
      </c>
      <c r="BN462" s="518">
        <f t="shared" si="3386"/>
        <v>0</v>
      </c>
      <c r="BO462" s="518">
        <f t="shared" si="3387"/>
        <v>0</v>
      </c>
      <c r="BP462" s="638"/>
      <c r="BQ462" s="511">
        <v>3.0</v>
      </c>
      <c r="BR462" s="512" t="s">
        <v>154</v>
      </c>
      <c r="BS462" s="513" t="s">
        <v>121</v>
      </c>
      <c r="BT462" s="513" t="s">
        <v>152</v>
      </c>
      <c r="BU462" s="514"/>
      <c r="BV462" s="514"/>
      <c r="BW462" s="514">
        <f t="shared" si="3388"/>
        <v>0</v>
      </c>
      <c r="BX462" s="515"/>
      <c r="BY462" s="514">
        <f t="shared" si="3389"/>
        <v>0</v>
      </c>
      <c r="BZ462" s="516"/>
      <c r="CA462" s="517"/>
      <c r="CB462" s="517"/>
      <c r="CC462" s="514">
        <f t="shared" si="3390"/>
        <v>0</v>
      </c>
      <c r="CD462" s="515">
        <v>0.294289866351475</v>
      </c>
      <c r="CE462" s="518">
        <f t="shared" si="3391"/>
        <v>0</v>
      </c>
      <c r="CF462" s="518">
        <f t="shared" si="3392"/>
        <v>0</v>
      </c>
      <c r="CG462" s="638"/>
      <c r="CH462" s="511">
        <v>3.0</v>
      </c>
      <c r="CI462" s="512" t="s">
        <v>154</v>
      </c>
      <c r="CJ462" s="513" t="s">
        <v>121</v>
      </c>
      <c r="CK462" s="513" t="s">
        <v>152</v>
      </c>
      <c r="CL462" s="514"/>
      <c r="CM462" s="514"/>
      <c r="CN462" s="514">
        <f t="shared" si="3393"/>
        <v>0</v>
      </c>
      <c r="CO462" s="515"/>
      <c r="CP462" s="514">
        <f t="shared" si="3394"/>
        <v>0</v>
      </c>
      <c r="CQ462" s="516"/>
      <c r="CR462" s="517"/>
      <c r="CS462" s="517"/>
      <c r="CT462" s="514">
        <f t="shared" si="3395"/>
        <v>0</v>
      </c>
      <c r="CU462" s="515">
        <v>0.294289866351475</v>
      </c>
      <c r="CV462" s="518">
        <f t="shared" si="3396"/>
        <v>0</v>
      </c>
      <c r="CW462" s="518">
        <f t="shared" si="3397"/>
        <v>0</v>
      </c>
      <c r="CX462" s="638"/>
      <c r="CY462" s="511">
        <v>3.0</v>
      </c>
      <c r="CZ462" s="512" t="s">
        <v>154</v>
      </c>
      <c r="DA462" s="513" t="s">
        <v>121</v>
      </c>
      <c r="DB462" s="513" t="s">
        <v>152</v>
      </c>
      <c r="DC462" s="514"/>
      <c r="DD462" s="514"/>
      <c r="DE462" s="514">
        <f t="shared" si="3398"/>
        <v>0</v>
      </c>
      <c r="DF462" s="515"/>
      <c r="DG462" s="514">
        <f t="shared" si="3399"/>
        <v>0</v>
      </c>
      <c r="DH462" s="516"/>
      <c r="DI462" s="517"/>
      <c r="DJ462" s="517"/>
      <c r="DK462" s="514">
        <f t="shared" si="3400"/>
        <v>0</v>
      </c>
      <c r="DL462" s="515">
        <v>0.294289866351475</v>
      </c>
      <c r="DM462" s="518">
        <f t="shared" si="3401"/>
        <v>0</v>
      </c>
      <c r="DN462" s="518">
        <f t="shared" si="3402"/>
        <v>0</v>
      </c>
      <c r="DO462" s="638"/>
      <c r="DP462" s="511">
        <v>3.0</v>
      </c>
      <c r="DQ462" s="512" t="s">
        <v>154</v>
      </c>
      <c r="DR462" s="513" t="s">
        <v>121</v>
      </c>
      <c r="DS462" s="513" t="s">
        <v>152</v>
      </c>
      <c r="DT462" s="514"/>
      <c r="DU462" s="514"/>
      <c r="DV462" s="514">
        <f t="shared" si="3403"/>
        <v>0</v>
      </c>
      <c r="DW462" s="515"/>
      <c r="DX462" s="514">
        <f t="shared" si="3404"/>
        <v>0</v>
      </c>
      <c r="DY462" s="516"/>
      <c r="DZ462" s="517"/>
      <c r="EA462" s="517"/>
      <c r="EB462" s="514">
        <f t="shared" si="3405"/>
        <v>0</v>
      </c>
      <c r="EC462" s="515">
        <v>0.294289866351475</v>
      </c>
      <c r="ED462" s="518">
        <f t="shared" si="3406"/>
        <v>0</v>
      </c>
      <c r="EE462" s="518">
        <f t="shared" si="3407"/>
        <v>0</v>
      </c>
      <c r="EF462" s="638"/>
      <c r="EG462" s="511">
        <v>3.0</v>
      </c>
      <c r="EH462" s="512" t="s">
        <v>154</v>
      </c>
      <c r="EI462" s="513" t="s">
        <v>121</v>
      </c>
      <c r="EJ462" s="513" t="s">
        <v>152</v>
      </c>
      <c r="EK462" s="514"/>
      <c r="EL462" s="514"/>
      <c r="EM462" s="514">
        <f t="shared" si="3408"/>
        <v>0</v>
      </c>
      <c r="EN462" s="515"/>
      <c r="EO462" s="514">
        <f t="shared" si="3409"/>
        <v>0</v>
      </c>
      <c r="EP462" s="516"/>
      <c r="EQ462" s="517"/>
      <c r="ER462" s="517"/>
      <c r="ES462" s="514">
        <f t="shared" si="3410"/>
        <v>0</v>
      </c>
      <c r="ET462" s="515">
        <v>0.294289866351475</v>
      </c>
      <c r="EU462" s="518">
        <f t="shared" si="3411"/>
        <v>0</v>
      </c>
      <c r="EV462" s="518">
        <f t="shared" si="3412"/>
        <v>0</v>
      </c>
      <c r="EW462" s="638"/>
      <c r="EX462" s="511">
        <v>3.0</v>
      </c>
      <c r="EY462" s="512" t="s">
        <v>154</v>
      </c>
      <c r="EZ462" s="513" t="s">
        <v>121</v>
      </c>
      <c r="FA462" s="513" t="s">
        <v>152</v>
      </c>
      <c r="FB462" s="514"/>
      <c r="FC462" s="514"/>
      <c r="FD462" s="514">
        <f t="shared" si="3413"/>
        <v>0</v>
      </c>
      <c r="FE462" s="515"/>
      <c r="FF462" s="514">
        <f t="shared" si="3414"/>
        <v>0</v>
      </c>
      <c r="FG462" s="516"/>
      <c r="FH462" s="517"/>
      <c r="FI462" s="517"/>
      <c r="FJ462" s="514">
        <f t="shared" si="3415"/>
        <v>0</v>
      </c>
      <c r="FK462" s="515">
        <v>0.294289866351475</v>
      </c>
      <c r="FL462" s="518">
        <f t="shared" si="3416"/>
        <v>0</v>
      </c>
      <c r="FM462" s="518">
        <f t="shared" si="3417"/>
        <v>0</v>
      </c>
      <c r="FN462" s="638"/>
      <c r="FO462" s="511">
        <v>3.0</v>
      </c>
      <c r="FP462" s="512" t="s">
        <v>154</v>
      </c>
      <c r="FQ462" s="513" t="s">
        <v>121</v>
      </c>
      <c r="FR462" s="513" t="s">
        <v>152</v>
      </c>
      <c r="FS462" s="514"/>
      <c r="FT462" s="514"/>
      <c r="FU462" s="514">
        <f t="shared" si="3418"/>
        <v>0</v>
      </c>
      <c r="FV462" s="515"/>
      <c r="FW462" s="514">
        <f t="shared" si="3419"/>
        <v>0</v>
      </c>
      <c r="FX462" s="516"/>
      <c r="FY462" s="517"/>
      <c r="FZ462" s="517"/>
      <c r="GA462" s="514">
        <f t="shared" si="3420"/>
        <v>0</v>
      </c>
      <c r="GB462" s="515">
        <v>0.294289866351475</v>
      </c>
      <c r="GC462" s="518">
        <f t="shared" si="3421"/>
        <v>0</v>
      </c>
      <c r="GD462" s="518">
        <f t="shared" si="3422"/>
        <v>0</v>
      </c>
      <c r="GE462" s="638"/>
      <c r="GF462" s="511">
        <v>3.0</v>
      </c>
      <c r="GG462" s="512" t="s">
        <v>154</v>
      </c>
      <c r="GH462" s="513" t="s">
        <v>121</v>
      </c>
      <c r="GI462" s="513" t="s">
        <v>152</v>
      </c>
      <c r="GJ462" s="514"/>
      <c r="GK462" s="514"/>
      <c r="GL462" s="514">
        <f t="shared" si="3423"/>
        <v>0</v>
      </c>
      <c r="GM462" s="515"/>
      <c r="GN462" s="514">
        <f t="shared" si="3424"/>
        <v>0</v>
      </c>
      <c r="GO462" s="516"/>
      <c r="GP462" s="517"/>
      <c r="GQ462" s="517"/>
      <c r="GR462" s="514">
        <f t="shared" si="3425"/>
        <v>0</v>
      </c>
      <c r="GS462" s="515">
        <v>0.294289866351475</v>
      </c>
      <c r="GT462" s="518">
        <f t="shared" si="3426"/>
        <v>0</v>
      </c>
      <c r="GU462" s="518">
        <f t="shared" si="3427"/>
        <v>0</v>
      </c>
      <c r="GV462" s="638"/>
      <c r="GW462" s="511">
        <v>3.0</v>
      </c>
      <c r="GX462" s="512" t="s">
        <v>154</v>
      </c>
      <c r="GY462" s="513" t="s">
        <v>121</v>
      </c>
      <c r="GZ462" s="513" t="s">
        <v>152</v>
      </c>
      <c r="HA462" s="514"/>
      <c r="HB462" s="514"/>
      <c r="HC462" s="514">
        <f t="shared" si="3428"/>
        <v>0</v>
      </c>
      <c r="HD462" s="515"/>
      <c r="HE462" s="514">
        <f t="shared" si="3429"/>
        <v>0</v>
      </c>
      <c r="HF462" s="516"/>
      <c r="HG462" s="517"/>
      <c r="HH462" s="517"/>
      <c r="HI462" s="514">
        <f t="shared" si="3430"/>
        <v>0</v>
      </c>
      <c r="HJ462" s="515">
        <v>0.294289866351475</v>
      </c>
      <c r="HK462" s="518">
        <f t="shared" si="3431"/>
        <v>0</v>
      </c>
      <c r="HL462" s="518">
        <f t="shared" si="3432"/>
        <v>0</v>
      </c>
      <c r="HM462" s="638"/>
      <c r="HN462" s="511">
        <v>3.0</v>
      </c>
      <c r="HO462" s="512" t="s">
        <v>154</v>
      </c>
      <c r="HP462" s="513" t="s">
        <v>121</v>
      </c>
      <c r="HQ462" s="513" t="s">
        <v>152</v>
      </c>
      <c r="HR462" s="514"/>
      <c r="HS462" s="514"/>
      <c r="HT462" s="514">
        <f t="shared" si="3433"/>
        <v>0</v>
      </c>
      <c r="HU462" s="515"/>
      <c r="HV462" s="514">
        <f t="shared" si="3434"/>
        <v>0</v>
      </c>
      <c r="HW462" s="516"/>
      <c r="HX462" s="517"/>
      <c r="HY462" s="517"/>
      <c r="HZ462" s="514">
        <f t="shared" si="3435"/>
        <v>0</v>
      </c>
      <c r="IA462" s="515">
        <v>0.294289866351475</v>
      </c>
      <c r="IB462" s="518">
        <f t="shared" si="3436"/>
        <v>0</v>
      </c>
      <c r="IC462" s="518">
        <f t="shared" si="3437"/>
        <v>0</v>
      </c>
      <c r="ID462" s="638"/>
      <c r="IE462" s="511">
        <v>3.0</v>
      </c>
      <c r="IF462" s="512" t="s">
        <v>154</v>
      </c>
      <c r="IG462" s="513" t="s">
        <v>121</v>
      </c>
      <c r="IH462" s="513" t="s">
        <v>152</v>
      </c>
      <c r="II462" s="514"/>
      <c r="IJ462" s="514"/>
      <c r="IK462" s="514">
        <f t="shared" si="3438"/>
        <v>0</v>
      </c>
      <c r="IL462" s="515"/>
      <c r="IM462" s="514">
        <f t="shared" si="3439"/>
        <v>0</v>
      </c>
      <c r="IN462" s="516"/>
      <c r="IO462" s="517"/>
      <c r="IP462" s="517"/>
      <c r="IQ462" s="514">
        <f t="shared" si="3440"/>
        <v>0</v>
      </c>
      <c r="IR462" s="515">
        <v>0.294289866351475</v>
      </c>
      <c r="IS462" s="518">
        <f t="shared" si="3441"/>
        <v>0</v>
      </c>
      <c r="IT462" s="518">
        <f t="shared" si="3442"/>
        <v>0</v>
      </c>
      <c r="IU462" s="638"/>
      <c r="IV462" s="511">
        <v>3.0</v>
      </c>
      <c r="IW462" s="512" t="s">
        <v>154</v>
      </c>
      <c r="IX462" s="513" t="s">
        <v>121</v>
      </c>
      <c r="IY462" s="513" t="s">
        <v>152</v>
      </c>
      <c r="IZ462" s="514"/>
      <c r="JA462" s="514"/>
      <c r="JB462" s="514">
        <f t="shared" si="3443"/>
        <v>0</v>
      </c>
      <c r="JC462" s="515"/>
      <c r="JD462" s="514">
        <f t="shared" si="3444"/>
        <v>0</v>
      </c>
      <c r="JE462" s="516"/>
      <c r="JF462" s="517"/>
      <c r="JG462" s="517"/>
      <c r="JH462" s="514">
        <f t="shared" si="3445"/>
        <v>0</v>
      </c>
      <c r="JI462" s="515">
        <v>0.294289866351475</v>
      </c>
      <c r="JJ462" s="518">
        <f t="shared" si="3446"/>
        <v>0</v>
      </c>
      <c r="JK462" s="518">
        <f t="shared" si="3447"/>
        <v>0</v>
      </c>
      <c r="JL462" s="638"/>
      <c r="JM462" s="511">
        <v>3.0</v>
      </c>
      <c r="JN462" s="512" t="s">
        <v>154</v>
      </c>
      <c r="JO462" s="513" t="s">
        <v>121</v>
      </c>
      <c r="JP462" s="513" t="s">
        <v>152</v>
      </c>
      <c r="JQ462" s="514"/>
      <c r="JR462" s="514"/>
      <c r="JS462" s="514">
        <f t="shared" si="3448"/>
        <v>0</v>
      </c>
      <c r="JT462" s="515"/>
      <c r="JU462" s="514">
        <f t="shared" si="3449"/>
        <v>0</v>
      </c>
      <c r="JV462" s="516"/>
      <c r="JW462" s="517"/>
      <c r="JX462" s="517"/>
      <c r="JY462" s="514">
        <f t="shared" si="3450"/>
        <v>0</v>
      </c>
      <c r="JZ462" s="515">
        <v>0.294289866351475</v>
      </c>
      <c r="KA462" s="518">
        <f t="shared" si="3451"/>
        <v>0</v>
      </c>
      <c r="KB462" s="518">
        <f t="shared" si="3452"/>
        <v>0</v>
      </c>
      <c r="KC462" s="638"/>
      <c r="KD462" s="511">
        <v>3.0</v>
      </c>
      <c r="KE462" s="512" t="s">
        <v>154</v>
      </c>
      <c r="KF462" s="513" t="s">
        <v>121</v>
      </c>
      <c r="KG462" s="513" t="s">
        <v>152</v>
      </c>
      <c r="KH462" s="514"/>
      <c r="KI462" s="514"/>
      <c r="KJ462" s="514">
        <f t="shared" si="3453"/>
        <v>0</v>
      </c>
      <c r="KK462" s="515"/>
      <c r="KL462" s="514">
        <f t="shared" si="3454"/>
        <v>0</v>
      </c>
      <c r="KM462" s="516"/>
      <c r="KN462" s="517"/>
      <c r="KO462" s="517"/>
      <c r="KP462" s="514">
        <f t="shared" si="3455"/>
        <v>0</v>
      </c>
      <c r="KQ462" s="515">
        <v>0.294289866351475</v>
      </c>
      <c r="KR462" s="518">
        <f t="shared" si="3456"/>
        <v>0</v>
      </c>
      <c r="KS462" s="518">
        <f t="shared" si="3457"/>
        <v>0</v>
      </c>
      <c r="KT462" s="638"/>
      <c r="KU462" s="521"/>
    </row>
    <row r="463" ht="15.75" customHeight="1">
      <c r="A463" s="511">
        <v>4.0</v>
      </c>
      <c r="B463" s="512" t="s">
        <v>138</v>
      </c>
      <c r="C463" s="513" t="s">
        <v>121</v>
      </c>
      <c r="D463" s="513" t="s">
        <v>152</v>
      </c>
      <c r="E463" s="514"/>
      <c r="F463" s="514"/>
      <c r="G463" s="514">
        <f t="shared" si="3368"/>
        <v>0</v>
      </c>
      <c r="H463" s="515"/>
      <c r="I463" s="514">
        <f t="shared" si="3369"/>
        <v>0</v>
      </c>
      <c r="J463" s="516"/>
      <c r="K463" s="517"/>
      <c r="L463" s="517"/>
      <c r="M463" s="514">
        <f t="shared" si="3370"/>
        <v>0</v>
      </c>
      <c r="N463" s="515">
        <v>0.294289866351475</v>
      </c>
      <c r="O463" s="518">
        <f t="shared" si="3371"/>
        <v>0</v>
      </c>
      <c r="P463" s="518">
        <f t="shared" si="3372"/>
        <v>0</v>
      </c>
      <c r="Q463" s="638"/>
      <c r="R463" s="511">
        <v>4.0</v>
      </c>
      <c r="S463" s="512" t="s">
        <v>138</v>
      </c>
      <c r="T463" s="513" t="s">
        <v>121</v>
      </c>
      <c r="U463" s="513" t="s">
        <v>152</v>
      </c>
      <c r="V463" s="514"/>
      <c r="W463" s="514"/>
      <c r="X463" s="514">
        <f t="shared" si="3373"/>
        <v>0</v>
      </c>
      <c r="Y463" s="515"/>
      <c r="Z463" s="514">
        <f t="shared" si="3374"/>
        <v>0</v>
      </c>
      <c r="AA463" s="516"/>
      <c r="AB463" s="517"/>
      <c r="AC463" s="517"/>
      <c r="AD463" s="514">
        <f t="shared" si="3375"/>
        <v>0</v>
      </c>
      <c r="AE463" s="515">
        <v>0.294289866351475</v>
      </c>
      <c r="AF463" s="518">
        <f t="shared" si="3376"/>
        <v>0</v>
      </c>
      <c r="AG463" s="518">
        <f t="shared" si="3377"/>
        <v>0</v>
      </c>
      <c r="AH463" s="638"/>
      <c r="AI463" s="511">
        <v>4.0</v>
      </c>
      <c r="AJ463" s="512" t="s">
        <v>138</v>
      </c>
      <c r="AK463" s="513" t="s">
        <v>121</v>
      </c>
      <c r="AL463" s="513" t="s">
        <v>152</v>
      </c>
      <c r="AM463" s="514"/>
      <c r="AN463" s="514"/>
      <c r="AO463" s="514">
        <f t="shared" si="3378"/>
        <v>0</v>
      </c>
      <c r="AP463" s="515"/>
      <c r="AQ463" s="514">
        <f t="shared" si="3379"/>
        <v>0</v>
      </c>
      <c r="AR463" s="516"/>
      <c r="AS463" s="517"/>
      <c r="AT463" s="517"/>
      <c r="AU463" s="514">
        <f t="shared" si="3380"/>
        <v>0</v>
      </c>
      <c r="AV463" s="515">
        <v>0.294289866351475</v>
      </c>
      <c r="AW463" s="518">
        <f t="shared" si="3381"/>
        <v>0</v>
      </c>
      <c r="AX463" s="518">
        <f t="shared" si="3382"/>
        <v>0</v>
      </c>
      <c r="AY463" s="638"/>
      <c r="AZ463" s="511">
        <v>4.0</v>
      </c>
      <c r="BA463" s="512" t="s">
        <v>138</v>
      </c>
      <c r="BB463" s="513" t="s">
        <v>121</v>
      </c>
      <c r="BC463" s="513" t="s">
        <v>152</v>
      </c>
      <c r="BD463" s="514"/>
      <c r="BE463" s="514"/>
      <c r="BF463" s="514">
        <f t="shared" si="3383"/>
        <v>0</v>
      </c>
      <c r="BG463" s="515"/>
      <c r="BH463" s="514">
        <f t="shared" si="3384"/>
        <v>0</v>
      </c>
      <c r="BI463" s="516"/>
      <c r="BJ463" s="517"/>
      <c r="BK463" s="517"/>
      <c r="BL463" s="514">
        <f t="shared" si="3385"/>
        <v>0</v>
      </c>
      <c r="BM463" s="515">
        <v>0.294289866351475</v>
      </c>
      <c r="BN463" s="518">
        <f t="shared" si="3386"/>
        <v>0</v>
      </c>
      <c r="BO463" s="518">
        <f t="shared" si="3387"/>
        <v>0</v>
      </c>
      <c r="BP463" s="638"/>
      <c r="BQ463" s="511">
        <v>4.0</v>
      </c>
      <c r="BR463" s="512" t="s">
        <v>138</v>
      </c>
      <c r="BS463" s="513" t="s">
        <v>121</v>
      </c>
      <c r="BT463" s="513" t="s">
        <v>152</v>
      </c>
      <c r="BU463" s="514"/>
      <c r="BV463" s="514"/>
      <c r="BW463" s="514">
        <f t="shared" si="3388"/>
        <v>0</v>
      </c>
      <c r="BX463" s="515"/>
      <c r="BY463" s="514">
        <f t="shared" si="3389"/>
        <v>0</v>
      </c>
      <c r="BZ463" s="516"/>
      <c r="CA463" s="517"/>
      <c r="CB463" s="517"/>
      <c r="CC463" s="514">
        <f t="shared" si="3390"/>
        <v>0</v>
      </c>
      <c r="CD463" s="515">
        <v>0.294289866351475</v>
      </c>
      <c r="CE463" s="518">
        <f t="shared" si="3391"/>
        <v>0</v>
      </c>
      <c r="CF463" s="518">
        <f t="shared" si="3392"/>
        <v>0</v>
      </c>
      <c r="CG463" s="638"/>
      <c r="CH463" s="511">
        <v>4.0</v>
      </c>
      <c r="CI463" s="512" t="s">
        <v>138</v>
      </c>
      <c r="CJ463" s="513" t="s">
        <v>121</v>
      </c>
      <c r="CK463" s="513" t="s">
        <v>152</v>
      </c>
      <c r="CL463" s="514"/>
      <c r="CM463" s="514"/>
      <c r="CN463" s="514">
        <f t="shared" si="3393"/>
        <v>0</v>
      </c>
      <c r="CO463" s="515"/>
      <c r="CP463" s="514">
        <f t="shared" si="3394"/>
        <v>0</v>
      </c>
      <c r="CQ463" s="516"/>
      <c r="CR463" s="517"/>
      <c r="CS463" s="517"/>
      <c r="CT463" s="514">
        <f t="shared" si="3395"/>
        <v>0</v>
      </c>
      <c r="CU463" s="515">
        <v>0.294289866351475</v>
      </c>
      <c r="CV463" s="518">
        <f t="shared" si="3396"/>
        <v>0</v>
      </c>
      <c r="CW463" s="518">
        <f t="shared" si="3397"/>
        <v>0</v>
      </c>
      <c r="CX463" s="638"/>
      <c r="CY463" s="511">
        <v>4.0</v>
      </c>
      <c r="CZ463" s="512" t="s">
        <v>138</v>
      </c>
      <c r="DA463" s="513" t="s">
        <v>121</v>
      </c>
      <c r="DB463" s="513" t="s">
        <v>152</v>
      </c>
      <c r="DC463" s="514"/>
      <c r="DD463" s="514"/>
      <c r="DE463" s="514">
        <f t="shared" si="3398"/>
        <v>0</v>
      </c>
      <c r="DF463" s="515"/>
      <c r="DG463" s="514">
        <f t="shared" si="3399"/>
        <v>0</v>
      </c>
      <c r="DH463" s="516"/>
      <c r="DI463" s="517"/>
      <c r="DJ463" s="517"/>
      <c r="DK463" s="514">
        <f t="shared" si="3400"/>
        <v>0</v>
      </c>
      <c r="DL463" s="515">
        <v>0.294289866351475</v>
      </c>
      <c r="DM463" s="518">
        <f t="shared" si="3401"/>
        <v>0</v>
      </c>
      <c r="DN463" s="518">
        <f t="shared" si="3402"/>
        <v>0</v>
      </c>
      <c r="DO463" s="638"/>
      <c r="DP463" s="511">
        <v>4.0</v>
      </c>
      <c r="DQ463" s="512" t="s">
        <v>138</v>
      </c>
      <c r="DR463" s="513" t="s">
        <v>121</v>
      </c>
      <c r="DS463" s="513" t="s">
        <v>152</v>
      </c>
      <c r="DT463" s="514"/>
      <c r="DU463" s="514"/>
      <c r="DV463" s="514">
        <f t="shared" si="3403"/>
        <v>0</v>
      </c>
      <c r="DW463" s="515"/>
      <c r="DX463" s="514">
        <f t="shared" si="3404"/>
        <v>0</v>
      </c>
      <c r="DY463" s="516"/>
      <c r="DZ463" s="517"/>
      <c r="EA463" s="517"/>
      <c r="EB463" s="514">
        <f t="shared" si="3405"/>
        <v>0</v>
      </c>
      <c r="EC463" s="515">
        <v>0.294289866351475</v>
      </c>
      <c r="ED463" s="518">
        <f t="shared" si="3406"/>
        <v>0</v>
      </c>
      <c r="EE463" s="518">
        <f t="shared" si="3407"/>
        <v>0</v>
      </c>
      <c r="EF463" s="638"/>
      <c r="EG463" s="511">
        <v>4.0</v>
      </c>
      <c r="EH463" s="512" t="s">
        <v>138</v>
      </c>
      <c r="EI463" s="513" t="s">
        <v>121</v>
      </c>
      <c r="EJ463" s="513" t="s">
        <v>152</v>
      </c>
      <c r="EK463" s="514"/>
      <c r="EL463" s="514"/>
      <c r="EM463" s="514">
        <f t="shared" si="3408"/>
        <v>0</v>
      </c>
      <c r="EN463" s="515"/>
      <c r="EO463" s="514">
        <f t="shared" si="3409"/>
        <v>0</v>
      </c>
      <c r="EP463" s="516"/>
      <c r="EQ463" s="517"/>
      <c r="ER463" s="517"/>
      <c r="ES463" s="514">
        <f t="shared" si="3410"/>
        <v>0</v>
      </c>
      <c r="ET463" s="515">
        <v>0.294289866351475</v>
      </c>
      <c r="EU463" s="518">
        <f t="shared" si="3411"/>
        <v>0</v>
      </c>
      <c r="EV463" s="518">
        <f t="shared" si="3412"/>
        <v>0</v>
      </c>
      <c r="EW463" s="638"/>
      <c r="EX463" s="511">
        <v>4.0</v>
      </c>
      <c r="EY463" s="512" t="s">
        <v>138</v>
      </c>
      <c r="EZ463" s="513" t="s">
        <v>121</v>
      </c>
      <c r="FA463" s="513" t="s">
        <v>152</v>
      </c>
      <c r="FB463" s="514"/>
      <c r="FC463" s="514"/>
      <c r="FD463" s="514">
        <f t="shared" si="3413"/>
        <v>0</v>
      </c>
      <c r="FE463" s="515"/>
      <c r="FF463" s="514">
        <f t="shared" si="3414"/>
        <v>0</v>
      </c>
      <c r="FG463" s="516"/>
      <c r="FH463" s="517"/>
      <c r="FI463" s="517"/>
      <c r="FJ463" s="514">
        <f t="shared" si="3415"/>
        <v>0</v>
      </c>
      <c r="FK463" s="515">
        <v>0.294289866351475</v>
      </c>
      <c r="FL463" s="518">
        <f t="shared" si="3416"/>
        <v>0</v>
      </c>
      <c r="FM463" s="518">
        <f t="shared" si="3417"/>
        <v>0</v>
      </c>
      <c r="FN463" s="638"/>
      <c r="FO463" s="511">
        <v>4.0</v>
      </c>
      <c r="FP463" s="512" t="s">
        <v>138</v>
      </c>
      <c r="FQ463" s="513" t="s">
        <v>121</v>
      </c>
      <c r="FR463" s="513" t="s">
        <v>152</v>
      </c>
      <c r="FS463" s="514"/>
      <c r="FT463" s="514"/>
      <c r="FU463" s="514">
        <f t="shared" si="3418"/>
        <v>0</v>
      </c>
      <c r="FV463" s="515"/>
      <c r="FW463" s="514">
        <f t="shared" si="3419"/>
        <v>0</v>
      </c>
      <c r="FX463" s="516"/>
      <c r="FY463" s="517"/>
      <c r="FZ463" s="517"/>
      <c r="GA463" s="514">
        <f t="shared" si="3420"/>
        <v>0</v>
      </c>
      <c r="GB463" s="515">
        <v>0.294289866351475</v>
      </c>
      <c r="GC463" s="518">
        <f t="shared" si="3421"/>
        <v>0</v>
      </c>
      <c r="GD463" s="518">
        <f t="shared" si="3422"/>
        <v>0</v>
      </c>
      <c r="GE463" s="638"/>
      <c r="GF463" s="511">
        <v>4.0</v>
      </c>
      <c r="GG463" s="512" t="s">
        <v>138</v>
      </c>
      <c r="GH463" s="513" t="s">
        <v>121</v>
      </c>
      <c r="GI463" s="513" t="s">
        <v>152</v>
      </c>
      <c r="GJ463" s="514"/>
      <c r="GK463" s="514"/>
      <c r="GL463" s="514">
        <f t="shared" si="3423"/>
        <v>0</v>
      </c>
      <c r="GM463" s="515"/>
      <c r="GN463" s="514">
        <f t="shared" si="3424"/>
        <v>0</v>
      </c>
      <c r="GO463" s="516"/>
      <c r="GP463" s="517"/>
      <c r="GQ463" s="517"/>
      <c r="GR463" s="514">
        <f t="shared" si="3425"/>
        <v>0</v>
      </c>
      <c r="GS463" s="515">
        <v>0.294289866351475</v>
      </c>
      <c r="GT463" s="518">
        <f t="shared" si="3426"/>
        <v>0</v>
      </c>
      <c r="GU463" s="518">
        <f t="shared" si="3427"/>
        <v>0</v>
      </c>
      <c r="GV463" s="638"/>
      <c r="GW463" s="511">
        <v>4.0</v>
      </c>
      <c r="GX463" s="512" t="s">
        <v>138</v>
      </c>
      <c r="GY463" s="513" t="s">
        <v>121</v>
      </c>
      <c r="GZ463" s="513" t="s">
        <v>152</v>
      </c>
      <c r="HA463" s="514"/>
      <c r="HB463" s="514"/>
      <c r="HC463" s="514">
        <f t="shared" si="3428"/>
        <v>0</v>
      </c>
      <c r="HD463" s="515"/>
      <c r="HE463" s="514">
        <f t="shared" si="3429"/>
        <v>0</v>
      </c>
      <c r="HF463" s="516"/>
      <c r="HG463" s="517"/>
      <c r="HH463" s="517"/>
      <c r="HI463" s="514">
        <f t="shared" si="3430"/>
        <v>0</v>
      </c>
      <c r="HJ463" s="515">
        <v>0.294289866351475</v>
      </c>
      <c r="HK463" s="518">
        <f t="shared" si="3431"/>
        <v>0</v>
      </c>
      <c r="HL463" s="518">
        <f t="shared" si="3432"/>
        <v>0</v>
      </c>
      <c r="HM463" s="638"/>
      <c r="HN463" s="511">
        <v>4.0</v>
      </c>
      <c r="HO463" s="512" t="s">
        <v>138</v>
      </c>
      <c r="HP463" s="513" t="s">
        <v>121</v>
      </c>
      <c r="HQ463" s="513" t="s">
        <v>152</v>
      </c>
      <c r="HR463" s="514"/>
      <c r="HS463" s="514"/>
      <c r="HT463" s="514">
        <f t="shared" si="3433"/>
        <v>0</v>
      </c>
      <c r="HU463" s="515"/>
      <c r="HV463" s="514">
        <f t="shared" si="3434"/>
        <v>0</v>
      </c>
      <c r="HW463" s="516"/>
      <c r="HX463" s="517"/>
      <c r="HY463" s="517"/>
      <c r="HZ463" s="514">
        <f t="shared" si="3435"/>
        <v>0</v>
      </c>
      <c r="IA463" s="515">
        <v>0.294289866351475</v>
      </c>
      <c r="IB463" s="518">
        <f t="shared" si="3436"/>
        <v>0</v>
      </c>
      <c r="IC463" s="518">
        <f t="shared" si="3437"/>
        <v>0</v>
      </c>
      <c r="ID463" s="638"/>
      <c r="IE463" s="511">
        <v>4.0</v>
      </c>
      <c r="IF463" s="512" t="s">
        <v>138</v>
      </c>
      <c r="IG463" s="513" t="s">
        <v>121</v>
      </c>
      <c r="IH463" s="513" t="s">
        <v>152</v>
      </c>
      <c r="II463" s="514"/>
      <c r="IJ463" s="514"/>
      <c r="IK463" s="514">
        <f t="shared" si="3438"/>
        <v>0</v>
      </c>
      <c r="IL463" s="515"/>
      <c r="IM463" s="514">
        <f t="shared" si="3439"/>
        <v>0</v>
      </c>
      <c r="IN463" s="516"/>
      <c r="IO463" s="517"/>
      <c r="IP463" s="517"/>
      <c r="IQ463" s="514">
        <f t="shared" si="3440"/>
        <v>0</v>
      </c>
      <c r="IR463" s="515">
        <v>0.294289866351475</v>
      </c>
      <c r="IS463" s="518">
        <f t="shared" si="3441"/>
        <v>0</v>
      </c>
      <c r="IT463" s="518">
        <f t="shared" si="3442"/>
        <v>0</v>
      </c>
      <c r="IU463" s="638"/>
      <c r="IV463" s="511">
        <v>4.0</v>
      </c>
      <c r="IW463" s="512" t="s">
        <v>138</v>
      </c>
      <c r="IX463" s="513" t="s">
        <v>121</v>
      </c>
      <c r="IY463" s="513" t="s">
        <v>152</v>
      </c>
      <c r="IZ463" s="514"/>
      <c r="JA463" s="514"/>
      <c r="JB463" s="514">
        <f t="shared" si="3443"/>
        <v>0</v>
      </c>
      <c r="JC463" s="515"/>
      <c r="JD463" s="514">
        <f t="shared" si="3444"/>
        <v>0</v>
      </c>
      <c r="JE463" s="516"/>
      <c r="JF463" s="517"/>
      <c r="JG463" s="517"/>
      <c r="JH463" s="514">
        <f t="shared" si="3445"/>
        <v>0</v>
      </c>
      <c r="JI463" s="515">
        <v>0.294289866351475</v>
      </c>
      <c r="JJ463" s="518">
        <f t="shared" si="3446"/>
        <v>0</v>
      </c>
      <c r="JK463" s="518">
        <f t="shared" si="3447"/>
        <v>0</v>
      </c>
      <c r="JL463" s="638"/>
      <c r="JM463" s="511">
        <v>4.0</v>
      </c>
      <c r="JN463" s="512" t="s">
        <v>138</v>
      </c>
      <c r="JO463" s="513" t="s">
        <v>121</v>
      </c>
      <c r="JP463" s="513" t="s">
        <v>152</v>
      </c>
      <c r="JQ463" s="514"/>
      <c r="JR463" s="514"/>
      <c r="JS463" s="514">
        <f t="shared" si="3448"/>
        <v>0</v>
      </c>
      <c r="JT463" s="515"/>
      <c r="JU463" s="514">
        <f t="shared" si="3449"/>
        <v>0</v>
      </c>
      <c r="JV463" s="516"/>
      <c r="JW463" s="517"/>
      <c r="JX463" s="517"/>
      <c r="JY463" s="514">
        <f t="shared" si="3450"/>
        <v>0</v>
      </c>
      <c r="JZ463" s="515">
        <v>0.294289866351475</v>
      </c>
      <c r="KA463" s="518">
        <f t="shared" si="3451"/>
        <v>0</v>
      </c>
      <c r="KB463" s="518">
        <f t="shared" si="3452"/>
        <v>0</v>
      </c>
      <c r="KC463" s="638"/>
      <c r="KD463" s="511">
        <v>4.0</v>
      </c>
      <c r="KE463" s="512" t="s">
        <v>138</v>
      </c>
      <c r="KF463" s="513" t="s">
        <v>121</v>
      </c>
      <c r="KG463" s="513" t="s">
        <v>152</v>
      </c>
      <c r="KH463" s="514"/>
      <c r="KI463" s="514"/>
      <c r="KJ463" s="514">
        <f t="shared" si="3453"/>
        <v>0</v>
      </c>
      <c r="KK463" s="515"/>
      <c r="KL463" s="514">
        <f t="shared" si="3454"/>
        <v>0</v>
      </c>
      <c r="KM463" s="516"/>
      <c r="KN463" s="517"/>
      <c r="KO463" s="517"/>
      <c r="KP463" s="514">
        <f t="shared" si="3455"/>
        <v>0</v>
      </c>
      <c r="KQ463" s="515">
        <v>0.294289866351475</v>
      </c>
      <c r="KR463" s="518">
        <f t="shared" si="3456"/>
        <v>0</v>
      </c>
      <c r="KS463" s="518">
        <f t="shared" si="3457"/>
        <v>0</v>
      </c>
      <c r="KT463" s="638"/>
      <c r="KU463" s="521"/>
    </row>
    <row r="464" ht="15.75" customHeight="1">
      <c r="A464" s="511">
        <v>5.0</v>
      </c>
      <c r="B464" s="512" t="s">
        <v>139</v>
      </c>
      <c r="C464" s="513" t="s">
        <v>121</v>
      </c>
      <c r="D464" s="513" t="s">
        <v>152</v>
      </c>
      <c r="E464" s="514"/>
      <c r="F464" s="514"/>
      <c r="G464" s="514">
        <f t="shared" si="3368"/>
        <v>0</v>
      </c>
      <c r="H464" s="515"/>
      <c r="I464" s="514">
        <f t="shared" si="3369"/>
        <v>0</v>
      </c>
      <c r="J464" s="516"/>
      <c r="K464" s="517"/>
      <c r="L464" s="517"/>
      <c r="M464" s="514">
        <f t="shared" si="3370"/>
        <v>0</v>
      </c>
      <c r="N464" s="515">
        <v>0.294289866351475</v>
      </c>
      <c r="O464" s="518">
        <f t="shared" si="3371"/>
        <v>0</v>
      </c>
      <c r="P464" s="518">
        <f t="shared" si="3372"/>
        <v>0</v>
      </c>
      <c r="Q464" s="638"/>
      <c r="R464" s="511">
        <v>5.0</v>
      </c>
      <c r="S464" s="512" t="s">
        <v>139</v>
      </c>
      <c r="T464" s="513" t="s">
        <v>121</v>
      </c>
      <c r="U464" s="513" t="s">
        <v>152</v>
      </c>
      <c r="V464" s="514"/>
      <c r="W464" s="514"/>
      <c r="X464" s="514">
        <f t="shared" si="3373"/>
        <v>0</v>
      </c>
      <c r="Y464" s="515"/>
      <c r="Z464" s="514">
        <f t="shared" si="3374"/>
        <v>0</v>
      </c>
      <c r="AA464" s="516"/>
      <c r="AB464" s="517"/>
      <c r="AC464" s="517"/>
      <c r="AD464" s="514">
        <f t="shared" si="3375"/>
        <v>0</v>
      </c>
      <c r="AE464" s="515">
        <v>0.294289866351475</v>
      </c>
      <c r="AF464" s="518">
        <f t="shared" si="3376"/>
        <v>0</v>
      </c>
      <c r="AG464" s="518">
        <f t="shared" si="3377"/>
        <v>0</v>
      </c>
      <c r="AH464" s="638"/>
      <c r="AI464" s="511">
        <v>5.0</v>
      </c>
      <c r="AJ464" s="512" t="s">
        <v>139</v>
      </c>
      <c r="AK464" s="513" t="s">
        <v>121</v>
      </c>
      <c r="AL464" s="513" t="s">
        <v>152</v>
      </c>
      <c r="AM464" s="514"/>
      <c r="AN464" s="514"/>
      <c r="AO464" s="514">
        <f t="shared" si="3378"/>
        <v>0</v>
      </c>
      <c r="AP464" s="515"/>
      <c r="AQ464" s="514">
        <f t="shared" si="3379"/>
        <v>0</v>
      </c>
      <c r="AR464" s="516"/>
      <c r="AS464" s="517"/>
      <c r="AT464" s="517"/>
      <c r="AU464" s="514">
        <f t="shared" si="3380"/>
        <v>0</v>
      </c>
      <c r="AV464" s="515">
        <v>0.294289866351475</v>
      </c>
      <c r="AW464" s="518">
        <f t="shared" si="3381"/>
        <v>0</v>
      </c>
      <c r="AX464" s="518">
        <f t="shared" si="3382"/>
        <v>0</v>
      </c>
      <c r="AY464" s="638"/>
      <c r="AZ464" s="511">
        <v>5.0</v>
      </c>
      <c r="BA464" s="512" t="s">
        <v>139</v>
      </c>
      <c r="BB464" s="513" t="s">
        <v>121</v>
      </c>
      <c r="BC464" s="513" t="s">
        <v>152</v>
      </c>
      <c r="BD464" s="514"/>
      <c r="BE464" s="514"/>
      <c r="BF464" s="514">
        <f t="shared" si="3383"/>
        <v>0</v>
      </c>
      <c r="BG464" s="515"/>
      <c r="BH464" s="514">
        <f t="shared" si="3384"/>
        <v>0</v>
      </c>
      <c r="BI464" s="516"/>
      <c r="BJ464" s="517"/>
      <c r="BK464" s="517"/>
      <c r="BL464" s="514">
        <f t="shared" si="3385"/>
        <v>0</v>
      </c>
      <c r="BM464" s="515">
        <v>0.294289866351475</v>
      </c>
      <c r="BN464" s="518">
        <f t="shared" si="3386"/>
        <v>0</v>
      </c>
      <c r="BO464" s="518">
        <f t="shared" si="3387"/>
        <v>0</v>
      </c>
      <c r="BP464" s="638"/>
      <c r="BQ464" s="511">
        <v>5.0</v>
      </c>
      <c r="BR464" s="512" t="s">
        <v>139</v>
      </c>
      <c r="BS464" s="513" t="s">
        <v>121</v>
      </c>
      <c r="BT464" s="513" t="s">
        <v>152</v>
      </c>
      <c r="BU464" s="514"/>
      <c r="BV464" s="514"/>
      <c r="BW464" s="514">
        <f t="shared" si="3388"/>
        <v>0</v>
      </c>
      <c r="BX464" s="515"/>
      <c r="BY464" s="514">
        <f t="shared" si="3389"/>
        <v>0</v>
      </c>
      <c r="BZ464" s="516"/>
      <c r="CA464" s="517"/>
      <c r="CB464" s="517"/>
      <c r="CC464" s="514">
        <f t="shared" si="3390"/>
        <v>0</v>
      </c>
      <c r="CD464" s="515">
        <v>0.294289866351475</v>
      </c>
      <c r="CE464" s="518">
        <f t="shared" si="3391"/>
        <v>0</v>
      </c>
      <c r="CF464" s="518">
        <f t="shared" si="3392"/>
        <v>0</v>
      </c>
      <c r="CG464" s="638"/>
      <c r="CH464" s="511">
        <v>5.0</v>
      </c>
      <c r="CI464" s="512" t="s">
        <v>139</v>
      </c>
      <c r="CJ464" s="513" t="s">
        <v>121</v>
      </c>
      <c r="CK464" s="513" t="s">
        <v>152</v>
      </c>
      <c r="CL464" s="514"/>
      <c r="CM464" s="514"/>
      <c r="CN464" s="514">
        <f t="shared" si="3393"/>
        <v>0</v>
      </c>
      <c r="CO464" s="515"/>
      <c r="CP464" s="514">
        <f t="shared" si="3394"/>
        <v>0</v>
      </c>
      <c r="CQ464" s="516"/>
      <c r="CR464" s="517"/>
      <c r="CS464" s="517"/>
      <c r="CT464" s="514">
        <f t="shared" si="3395"/>
        <v>0</v>
      </c>
      <c r="CU464" s="515">
        <v>0.294289866351475</v>
      </c>
      <c r="CV464" s="518">
        <f t="shared" si="3396"/>
        <v>0</v>
      </c>
      <c r="CW464" s="518">
        <f t="shared" si="3397"/>
        <v>0</v>
      </c>
      <c r="CX464" s="638"/>
      <c r="CY464" s="511">
        <v>5.0</v>
      </c>
      <c r="CZ464" s="512" t="s">
        <v>139</v>
      </c>
      <c r="DA464" s="513" t="s">
        <v>121</v>
      </c>
      <c r="DB464" s="513" t="s">
        <v>152</v>
      </c>
      <c r="DC464" s="514"/>
      <c r="DD464" s="514"/>
      <c r="DE464" s="514">
        <f t="shared" si="3398"/>
        <v>0</v>
      </c>
      <c r="DF464" s="515"/>
      <c r="DG464" s="514">
        <f t="shared" si="3399"/>
        <v>0</v>
      </c>
      <c r="DH464" s="516"/>
      <c r="DI464" s="517"/>
      <c r="DJ464" s="517"/>
      <c r="DK464" s="514">
        <f t="shared" si="3400"/>
        <v>0</v>
      </c>
      <c r="DL464" s="515">
        <v>0.294289866351475</v>
      </c>
      <c r="DM464" s="518">
        <f t="shared" si="3401"/>
        <v>0</v>
      </c>
      <c r="DN464" s="518">
        <f t="shared" si="3402"/>
        <v>0</v>
      </c>
      <c r="DO464" s="638"/>
      <c r="DP464" s="511">
        <v>5.0</v>
      </c>
      <c r="DQ464" s="512" t="s">
        <v>139</v>
      </c>
      <c r="DR464" s="513" t="s">
        <v>121</v>
      </c>
      <c r="DS464" s="513" t="s">
        <v>152</v>
      </c>
      <c r="DT464" s="514"/>
      <c r="DU464" s="514"/>
      <c r="DV464" s="514">
        <f t="shared" si="3403"/>
        <v>0</v>
      </c>
      <c r="DW464" s="515"/>
      <c r="DX464" s="514">
        <f t="shared" si="3404"/>
        <v>0</v>
      </c>
      <c r="DY464" s="516"/>
      <c r="DZ464" s="517"/>
      <c r="EA464" s="517"/>
      <c r="EB464" s="514">
        <f t="shared" si="3405"/>
        <v>0</v>
      </c>
      <c r="EC464" s="515">
        <v>0.294289866351475</v>
      </c>
      <c r="ED464" s="518">
        <f t="shared" si="3406"/>
        <v>0</v>
      </c>
      <c r="EE464" s="518">
        <f t="shared" si="3407"/>
        <v>0</v>
      </c>
      <c r="EF464" s="638"/>
      <c r="EG464" s="511">
        <v>5.0</v>
      </c>
      <c r="EH464" s="512" t="s">
        <v>139</v>
      </c>
      <c r="EI464" s="513" t="s">
        <v>121</v>
      </c>
      <c r="EJ464" s="513" t="s">
        <v>152</v>
      </c>
      <c r="EK464" s="514"/>
      <c r="EL464" s="514"/>
      <c r="EM464" s="514">
        <f t="shared" si="3408"/>
        <v>0</v>
      </c>
      <c r="EN464" s="515"/>
      <c r="EO464" s="514">
        <f t="shared" si="3409"/>
        <v>0</v>
      </c>
      <c r="EP464" s="516"/>
      <c r="EQ464" s="517"/>
      <c r="ER464" s="517"/>
      <c r="ES464" s="514">
        <f t="shared" si="3410"/>
        <v>0</v>
      </c>
      <c r="ET464" s="515">
        <v>0.294289866351475</v>
      </c>
      <c r="EU464" s="518">
        <f t="shared" si="3411"/>
        <v>0</v>
      </c>
      <c r="EV464" s="518">
        <f t="shared" si="3412"/>
        <v>0</v>
      </c>
      <c r="EW464" s="638"/>
      <c r="EX464" s="511">
        <v>5.0</v>
      </c>
      <c r="EY464" s="512" t="s">
        <v>139</v>
      </c>
      <c r="EZ464" s="513" t="s">
        <v>121</v>
      </c>
      <c r="FA464" s="513" t="s">
        <v>152</v>
      </c>
      <c r="FB464" s="514"/>
      <c r="FC464" s="514"/>
      <c r="FD464" s="514">
        <f t="shared" si="3413"/>
        <v>0</v>
      </c>
      <c r="FE464" s="515"/>
      <c r="FF464" s="514">
        <f t="shared" si="3414"/>
        <v>0</v>
      </c>
      <c r="FG464" s="516"/>
      <c r="FH464" s="517"/>
      <c r="FI464" s="517"/>
      <c r="FJ464" s="514">
        <f t="shared" si="3415"/>
        <v>0</v>
      </c>
      <c r="FK464" s="515">
        <v>0.294289866351475</v>
      </c>
      <c r="FL464" s="518">
        <f t="shared" si="3416"/>
        <v>0</v>
      </c>
      <c r="FM464" s="518">
        <f t="shared" si="3417"/>
        <v>0</v>
      </c>
      <c r="FN464" s="638"/>
      <c r="FO464" s="511">
        <v>5.0</v>
      </c>
      <c r="FP464" s="512" t="s">
        <v>139</v>
      </c>
      <c r="FQ464" s="513" t="s">
        <v>121</v>
      </c>
      <c r="FR464" s="513" t="s">
        <v>152</v>
      </c>
      <c r="FS464" s="514"/>
      <c r="FT464" s="514"/>
      <c r="FU464" s="514">
        <f t="shared" si="3418"/>
        <v>0</v>
      </c>
      <c r="FV464" s="515"/>
      <c r="FW464" s="514">
        <f t="shared" si="3419"/>
        <v>0</v>
      </c>
      <c r="FX464" s="516"/>
      <c r="FY464" s="517"/>
      <c r="FZ464" s="517"/>
      <c r="GA464" s="514">
        <f t="shared" si="3420"/>
        <v>0</v>
      </c>
      <c r="GB464" s="515">
        <v>0.294289866351475</v>
      </c>
      <c r="GC464" s="518">
        <f t="shared" si="3421"/>
        <v>0</v>
      </c>
      <c r="GD464" s="518">
        <f t="shared" si="3422"/>
        <v>0</v>
      </c>
      <c r="GE464" s="638"/>
      <c r="GF464" s="511">
        <v>5.0</v>
      </c>
      <c r="GG464" s="512" t="s">
        <v>139</v>
      </c>
      <c r="GH464" s="513" t="s">
        <v>121</v>
      </c>
      <c r="GI464" s="513" t="s">
        <v>152</v>
      </c>
      <c r="GJ464" s="514"/>
      <c r="GK464" s="514"/>
      <c r="GL464" s="514">
        <f t="shared" si="3423"/>
        <v>0</v>
      </c>
      <c r="GM464" s="515"/>
      <c r="GN464" s="514">
        <f t="shared" si="3424"/>
        <v>0</v>
      </c>
      <c r="GO464" s="516"/>
      <c r="GP464" s="517"/>
      <c r="GQ464" s="517"/>
      <c r="GR464" s="514">
        <f t="shared" si="3425"/>
        <v>0</v>
      </c>
      <c r="GS464" s="515">
        <v>0.294289866351475</v>
      </c>
      <c r="GT464" s="518">
        <f t="shared" si="3426"/>
        <v>0</v>
      </c>
      <c r="GU464" s="518">
        <f t="shared" si="3427"/>
        <v>0</v>
      </c>
      <c r="GV464" s="638"/>
      <c r="GW464" s="511">
        <v>5.0</v>
      </c>
      <c r="GX464" s="512" t="s">
        <v>139</v>
      </c>
      <c r="GY464" s="513" t="s">
        <v>121</v>
      </c>
      <c r="GZ464" s="513" t="s">
        <v>152</v>
      </c>
      <c r="HA464" s="514"/>
      <c r="HB464" s="514"/>
      <c r="HC464" s="514">
        <f t="shared" si="3428"/>
        <v>0</v>
      </c>
      <c r="HD464" s="515"/>
      <c r="HE464" s="514">
        <f t="shared" si="3429"/>
        <v>0</v>
      </c>
      <c r="HF464" s="516"/>
      <c r="HG464" s="517"/>
      <c r="HH464" s="517"/>
      <c r="HI464" s="514">
        <f t="shared" si="3430"/>
        <v>0</v>
      </c>
      <c r="HJ464" s="515">
        <v>0.294289866351475</v>
      </c>
      <c r="HK464" s="518">
        <f t="shared" si="3431"/>
        <v>0</v>
      </c>
      <c r="HL464" s="518">
        <f t="shared" si="3432"/>
        <v>0</v>
      </c>
      <c r="HM464" s="638"/>
      <c r="HN464" s="511">
        <v>5.0</v>
      </c>
      <c r="HO464" s="512" t="s">
        <v>139</v>
      </c>
      <c r="HP464" s="513" t="s">
        <v>121</v>
      </c>
      <c r="HQ464" s="513" t="s">
        <v>152</v>
      </c>
      <c r="HR464" s="514"/>
      <c r="HS464" s="514"/>
      <c r="HT464" s="514">
        <f t="shared" si="3433"/>
        <v>0</v>
      </c>
      <c r="HU464" s="515"/>
      <c r="HV464" s="514">
        <f t="shared" si="3434"/>
        <v>0</v>
      </c>
      <c r="HW464" s="516"/>
      <c r="HX464" s="517"/>
      <c r="HY464" s="517"/>
      <c r="HZ464" s="514">
        <f t="shared" si="3435"/>
        <v>0</v>
      </c>
      <c r="IA464" s="515">
        <v>0.294289866351475</v>
      </c>
      <c r="IB464" s="518">
        <f t="shared" si="3436"/>
        <v>0</v>
      </c>
      <c r="IC464" s="518">
        <f t="shared" si="3437"/>
        <v>0</v>
      </c>
      <c r="ID464" s="638"/>
      <c r="IE464" s="511">
        <v>5.0</v>
      </c>
      <c r="IF464" s="512" t="s">
        <v>139</v>
      </c>
      <c r="IG464" s="513" t="s">
        <v>121</v>
      </c>
      <c r="IH464" s="513" t="s">
        <v>152</v>
      </c>
      <c r="II464" s="514"/>
      <c r="IJ464" s="514"/>
      <c r="IK464" s="514">
        <f t="shared" si="3438"/>
        <v>0</v>
      </c>
      <c r="IL464" s="515"/>
      <c r="IM464" s="514">
        <f t="shared" si="3439"/>
        <v>0</v>
      </c>
      <c r="IN464" s="516"/>
      <c r="IO464" s="517"/>
      <c r="IP464" s="517"/>
      <c r="IQ464" s="514">
        <f t="shared" si="3440"/>
        <v>0</v>
      </c>
      <c r="IR464" s="515">
        <v>0.294289866351475</v>
      </c>
      <c r="IS464" s="518">
        <f t="shared" si="3441"/>
        <v>0</v>
      </c>
      <c r="IT464" s="518">
        <f t="shared" si="3442"/>
        <v>0</v>
      </c>
      <c r="IU464" s="638"/>
      <c r="IV464" s="511">
        <v>5.0</v>
      </c>
      <c r="IW464" s="512" t="s">
        <v>139</v>
      </c>
      <c r="IX464" s="513" t="s">
        <v>121</v>
      </c>
      <c r="IY464" s="513" t="s">
        <v>152</v>
      </c>
      <c r="IZ464" s="514"/>
      <c r="JA464" s="514"/>
      <c r="JB464" s="514">
        <f t="shared" si="3443"/>
        <v>0</v>
      </c>
      <c r="JC464" s="515"/>
      <c r="JD464" s="514">
        <f t="shared" si="3444"/>
        <v>0</v>
      </c>
      <c r="JE464" s="516"/>
      <c r="JF464" s="517"/>
      <c r="JG464" s="517"/>
      <c r="JH464" s="514">
        <f t="shared" si="3445"/>
        <v>0</v>
      </c>
      <c r="JI464" s="515">
        <v>0.294289866351475</v>
      </c>
      <c r="JJ464" s="518">
        <f t="shared" si="3446"/>
        <v>0</v>
      </c>
      <c r="JK464" s="518">
        <f t="shared" si="3447"/>
        <v>0</v>
      </c>
      <c r="JL464" s="638"/>
      <c r="JM464" s="511">
        <v>5.0</v>
      </c>
      <c r="JN464" s="512" t="s">
        <v>139</v>
      </c>
      <c r="JO464" s="513" t="s">
        <v>121</v>
      </c>
      <c r="JP464" s="513" t="s">
        <v>152</v>
      </c>
      <c r="JQ464" s="514"/>
      <c r="JR464" s="514"/>
      <c r="JS464" s="514">
        <f t="shared" si="3448"/>
        <v>0</v>
      </c>
      <c r="JT464" s="515"/>
      <c r="JU464" s="514">
        <f t="shared" si="3449"/>
        <v>0</v>
      </c>
      <c r="JV464" s="516"/>
      <c r="JW464" s="517"/>
      <c r="JX464" s="517"/>
      <c r="JY464" s="514">
        <f t="shared" si="3450"/>
        <v>0</v>
      </c>
      <c r="JZ464" s="515">
        <v>0.294289866351475</v>
      </c>
      <c r="KA464" s="518">
        <f t="shared" si="3451"/>
        <v>0</v>
      </c>
      <c r="KB464" s="518">
        <f t="shared" si="3452"/>
        <v>0</v>
      </c>
      <c r="KC464" s="638"/>
      <c r="KD464" s="511">
        <v>5.0</v>
      </c>
      <c r="KE464" s="512" t="s">
        <v>139</v>
      </c>
      <c r="KF464" s="513" t="s">
        <v>121</v>
      </c>
      <c r="KG464" s="513" t="s">
        <v>152</v>
      </c>
      <c r="KH464" s="514"/>
      <c r="KI464" s="514"/>
      <c r="KJ464" s="514">
        <f t="shared" si="3453"/>
        <v>0</v>
      </c>
      <c r="KK464" s="515"/>
      <c r="KL464" s="514">
        <f t="shared" si="3454"/>
        <v>0</v>
      </c>
      <c r="KM464" s="516"/>
      <c r="KN464" s="517"/>
      <c r="KO464" s="517"/>
      <c r="KP464" s="514">
        <f t="shared" si="3455"/>
        <v>0</v>
      </c>
      <c r="KQ464" s="515">
        <v>0.294289866351475</v>
      </c>
      <c r="KR464" s="518">
        <f t="shared" si="3456"/>
        <v>0</v>
      </c>
      <c r="KS464" s="518">
        <f t="shared" si="3457"/>
        <v>0</v>
      </c>
      <c r="KT464" s="638"/>
      <c r="KU464" s="521"/>
    </row>
    <row r="465" ht="15.75" customHeight="1">
      <c r="A465" s="511"/>
      <c r="B465" s="532" t="s">
        <v>141</v>
      </c>
      <c r="C465" s="533"/>
      <c r="D465" s="533"/>
      <c r="E465" s="533"/>
      <c r="F465" s="533"/>
      <c r="G465" s="533"/>
      <c r="H465" s="533"/>
      <c r="I465" s="533"/>
      <c r="J465" s="533"/>
      <c r="K465" s="533"/>
      <c r="L465" s="533"/>
      <c r="M465" s="533"/>
      <c r="N465" s="533"/>
      <c r="O465" s="533"/>
      <c r="P465" s="639"/>
      <c r="Q465" s="638"/>
      <c r="R465" s="511"/>
      <c r="S465" s="532" t="s">
        <v>141</v>
      </c>
      <c r="T465" s="533"/>
      <c r="U465" s="533"/>
      <c r="V465" s="533"/>
      <c r="W465" s="533"/>
      <c r="X465" s="533"/>
      <c r="Y465" s="533"/>
      <c r="Z465" s="533"/>
      <c r="AA465" s="533"/>
      <c r="AB465" s="533"/>
      <c r="AC465" s="533"/>
      <c r="AD465" s="533"/>
      <c r="AE465" s="533"/>
      <c r="AF465" s="533"/>
      <c r="AG465" s="639"/>
      <c r="AH465" s="638"/>
      <c r="AI465" s="511"/>
      <c r="AJ465" s="532" t="s">
        <v>141</v>
      </c>
      <c r="AK465" s="533"/>
      <c r="AL465" s="533"/>
      <c r="AM465" s="533"/>
      <c r="AN465" s="533"/>
      <c r="AO465" s="533"/>
      <c r="AP465" s="533"/>
      <c r="AQ465" s="533"/>
      <c r="AR465" s="533"/>
      <c r="AS465" s="533"/>
      <c r="AT465" s="533"/>
      <c r="AU465" s="533"/>
      <c r="AV465" s="533"/>
      <c r="AW465" s="533"/>
      <c r="AX465" s="639"/>
      <c r="AY465" s="638"/>
      <c r="AZ465" s="511"/>
      <c r="BA465" s="532" t="s">
        <v>141</v>
      </c>
      <c r="BB465" s="533"/>
      <c r="BC465" s="533"/>
      <c r="BD465" s="533"/>
      <c r="BE465" s="533"/>
      <c r="BF465" s="533"/>
      <c r="BG465" s="533"/>
      <c r="BH465" s="533"/>
      <c r="BI465" s="533"/>
      <c r="BJ465" s="533"/>
      <c r="BK465" s="533"/>
      <c r="BL465" s="533"/>
      <c r="BM465" s="533"/>
      <c r="BN465" s="533"/>
      <c r="BO465" s="639"/>
      <c r="BP465" s="638"/>
      <c r="BQ465" s="511"/>
      <c r="BR465" s="532" t="s">
        <v>141</v>
      </c>
      <c r="BS465" s="533"/>
      <c r="BT465" s="533"/>
      <c r="BU465" s="533"/>
      <c r="BV465" s="533"/>
      <c r="BW465" s="533"/>
      <c r="BX465" s="533"/>
      <c r="BY465" s="533"/>
      <c r="BZ465" s="533"/>
      <c r="CA465" s="533"/>
      <c r="CB465" s="533"/>
      <c r="CC465" s="533"/>
      <c r="CD465" s="533"/>
      <c r="CE465" s="533"/>
      <c r="CF465" s="639"/>
      <c r="CG465" s="638"/>
      <c r="CH465" s="511"/>
      <c r="CI465" s="532" t="s">
        <v>141</v>
      </c>
      <c r="CJ465" s="533"/>
      <c r="CK465" s="533"/>
      <c r="CL465" s="533"/>
      <c r="CM465" s="533"/>
      <c r="CN465" s="533"/>
      <c r="CO465" s="533"/>
      <c r="CP465" s="533"/>
      <c r="CQ465" s="533"/>
      <c r="CR465" s="533"/>
      <c r="CS465" s="533"/>
      <c r="CT465" s="533"/>
      <c r="CU465" s="533"/>
      <c r="CV465" s="533"/>
      <c r="CW465" s="639"/>
      <c r="CX465" s="638"/>
      <c r="CY465" s="511"/>
      <c r="CZ465" s="532" t="s">
        <v>141</v>
      </c>
      <c r="DA465" s="533"/>
      <c r="DB465" s="533"/>
      <c r="DC465" s="533"/>
      <c r="DD465" s="533"/>
      <c r="DE465" s="533"/>
      <c r="DF465" s="533"/>
      <c r="DG465" s="533"/>
      <c r="DH465" s="533"/>
      <c r="DI465" s="533"/>
      <c r="DJ465" s="533"/>
      <c r="DK465" s="533"/>
      <c r="DL465" s="533"/>
      <c r="DM465" s="533"/>
      <c r="DN465" s="639"/>
      <c r="DO465" s="638"/>
      <c r="DP465" s="511"/>
      <c r="DQ465" s="532" t="s">
        <v>141</v>
      </c>
      <c r="DR465" s="533"/>
      <c r="DS465" s="533"/>
      <c r="DT465" s="533"/>
      <c r="DU465" s="533"/>
      <c r="DV465" s="533"/>
      <c r="DW465" s="533"/>
      <c r="DX465" s="533"/>
      <c r="DY465" s="533"/>
      <c r="DZ465" s="533"/>
      <c r="EA465" s="533"/>
      <c r="EB465" s="533"/>
      <c r="EC465" s="533"/>
      <c r="ED465" s="533"/>
      <c r="EE465" s="639"/>
      <c r="EF465" s="638"/>
      <c r="EG465" s="511"/>
      <c r="EH465" s="532" t="s">
        <v>141</v>
      </c>
      <c r="EI465" s="533"/>
      <c r="EJ465" s="533"/>
      <c r="EK465" s="533"/>
      <c r="EL465" s="533"/>
      <c r="EM465" s="533"/>
      <c r="EN465" s="533"/>
      <c r="EO465" s="533"/>
      <c r="EP465" s="533"/>
      <c r="EQ465" s="533"/>
      <c r="ER465" s="533"/>
      <c r="ES465" s="533"/>
      <c r="ET465" s="533"/>
      <c r="EU465" s="533"/>
      <c r="EV465" s="639"/>
      <c r="EW465" s="638"/>
      <c r="EX465" s="511"/>
      <c r="EY465" s="532" t="s">
        <v>141</v>
      </c>
      <c r="EZ465" s="533"/>
      <c r="FA465" s="533"/>
      <c r="FB465" s="533"/>
      <c r="FC465" s="533"/>
      <c r="FD465" s="533"/>
      <c r="FE465" s="533"/>
      <c r="FF465" s="533"/>
      <c r="FG465" s="533"/>
      <c r="FH465" s="533"/>
      <c r="FI465" s="533"/>
      <c r="FJ465" s="533"/>
      <c r="FK465" s="533"/>
      <c r="FL465" s="533"/>
      <c r="FM465" s="639"/>
      <c r="FN465" s="638"/>
      <c r="FO465" s="511"/>
      <c r="FP465" s="532" t="s">
        <v>141</v>
      </c>
      <c r="FQ465" s="533"/>
      <c r="FR465" s="533"/>
      <c r="FS465" s="533"/>
      <c r="FT465" s="533"/>
      <c r="FU465" s="533"/>
      <c r="FV465" s="533"/>
      <c r="FW465" s="533"/>
      <c r="FX465" s="533"/>
      <c r="FY465" s="533"/>
      <c r="FZ465" s="533"/>
      <c r="GA465" s="533"/>
      <c r="GB465" s="533"/>
      <c r="GC465" s="533"/>
      <c r="GD465" s="639"/>
      <c r="GE465" s="638"/>
      <c r="GF465" s="511"/>
      <c r="GG465" s="532" t="s">
        <v>141</v>
      </c>
      <c r="GH465" s="533"/>
      <c r="GI465" s="533"/>
      <c r="GJ465" s="533"/>
      <c r="GK465" s="533"/>
      <c r="GL465" s="533"/>
      <c r="GM465" s="533"/>
      <c r="GN465" s="533"/>
      <c r="GO465" s="533"/>
      <c r="GP465" s="533"/>
      <c r="GQ465" s="533"/>
      <c r="GR465" s="533"/>
      <c r="GS465" s="533"/>
      <c r="GT465" s="533"/>
      <c r="GU465" s="639"/>
      <c r="GV465" s="638"/>
      <c r="GW465" s="511"/>
      <c r="GX465" s="532" t="s">
        <v>141</v>
      </c>
      <c r="GY465" s="533"/>
      <c r="GZ465" s="533"/>
      <c r="HA465" s="533"/>
      <c r="HB465" s="533"/>
      <c r="HC465" s="533"/>
      <c r="HD465" s="533"/>
      <c r="HE465" s="533"/>
      <c r="HF465" s="533"/>
      <c r="HG465" s="533"/>
      <c r="HH465" s="533"/>
      <c r="HI465" s="533"/>
      <c r="HJ465" s="533"/>
      <c r="HK465" s="533"/>
      <c r="HL465" s="639"/>
      <c r="HM465" s="638"/>
      <c r="HN465" s="511"/>
      <c r="HO465" s="532" t="s">
        <v>141</v>
      </c>
      <c r="HP465" s="533"/>
      <c r="HQ465" s="533"/>
      <c r="HR465" s="533"/>
      <c r="HS465" s="533"/>
      <c r="HT465" s="533"/>
      <c r="HU465" s="533"/>
      <c r="HV465" s="533"/>
      <c r="HW465" s="533"/>
      <c r="HX465" s="533"/>
      <c r="HY465" s="533"/>
      <c r="HZ465" s="533"/>
      <c r="IA465" s="533"/>
      <c r="IB465" s="533"/>
      <c r="IC465" s="639"/>
      <c r="ID465" s="638"/>
      <c r="IE465" s="511"/>
      <c r="IF465" s="532" t="s">
        <v>141</v>
      </c>
      <c r="IG465" s="533"/>
      <c r="IH465" s="533"/>
      <c r="II465" s="533"/>
      <c r="IJ465" s="533"/>
      <c r="IK465" s="533"/>
      <c r="IL465" s="533"/>
      <c r="IM465" s="533"/>
      <c r="IN465" s="533"/>
      <c r="IO465" s="533"/>
      <c r="IP465" s="533"/>
      <c r="IQ465" s="533"/>
      <c r="IR465" s="533"/>
      <c r="IS465" s="533"/>
      <c r="IT465" s="639"/>
      <c r="IU465" s="638"/>
      <c r="IV465" s="511"/>
      <c r="IW465" s="532" t="s">
        <v>141</v>
      </c>
      <c r="IX465" s="533"/>
      <c r="IY465" s="533"/>
      <c r="IZ465" s="533"/>
      <c r="JA465" s="533"/>
      <c r="JB465" s="533"/>
      <c r="JC465" s="533"/>
      <c r="JD465" s="533"/>
      <c r="JE465" s="533"/>
      <c r="JF465" s="533"/>
      <c r="JG465" s="533"/>
      <c r="JH465" s="533"/>
      <c r="JI465" s="533"/>
      <c r="JJ465" s="533"/>
      <c r="JK465" s="639"/>
      <c r="JL465" s="638"/>
      <c r="JM465" s="511"/>
      <c r="JN465" s="532" t="s">
        <v>141</v>
      </c>
      <c r="JO465" s="533"/>
      <c r="JP465" s="533"/>
      <c r="JQ465" s="533"/>
      <c r="JR465" s="533"/>
      <c r="JS465" s="533"/>
      <c r="JT465" s="533"/>
      <c r="JU465" s="533"/>
      <c r="JV465" s="533"/>
      <c r="JW465" s="533"/>
      <c r="JX465" s="533"/>
      <c r="JY465" s="533"/>
      <c r="JZ465" s="533"/>
      <c r="KA465" s="533"/>
      <c r="KB465" s="639"/>
      <c r="KC465" s="638"/>
      <c r="KD465" s="511"/>
      <c r="KE465" s="532" t="s">
        <v>141</v>
      </c>
      <c r="KF465" s="533"/>
      <c r="KG465" s="533"/>
      <c r="KH465" s="533"/>
      <c r="KI465" s="533"/>
      <c r="KJ465" s="533"/>
      <c r="KK465" s="533"/>
      <c r="KL465" s="533"/>
      <c r="KM465" s="533"/>
      <c r="KN465" s="533"/>
      <c r="KO465" s="533"/>
      <c r="KP465" s="533"/>
      <c r="KQ465" s="533"/>
      <c r="KR465" s="533"/>
      <c r="KS465" s="639"/>
      <c r="KT465" s="638"/>
      <c r="KU465" s="521"/>
    </row>
    <row r="466" ht="15.75" customHeight="1">
      <c r="A466" s="511">
        <v>1.0</v>
      </c>
      <c r="B466" s="512" t="s">
        <v>155</v>
      </c>
      <c r="C466" s="513" t="s">
        <v>121</v>
      </c>
      <c r="D466" s="513" t="s">
        <v>152</v>
      </c>
      <c r="E466" s="514"/>
      <c r="F466" s="514"/>
      <c r="G466" s="514">
        <f t="shared" ref="G466:G469" si="3458">IFERROR(E466*F466/1000000,0)</f>
        <v>0</v>
      </c>
      <c r="H466" s="515"/>
      <c r="I466" s="514">
        <f t="shared" ref="I466:I469" si="3459">IFERROR(+G466*H466,"")</f>
        <v>0</v>
      </c>
      <c r="J466" s="516"/>
      <c r="K466" s="517"/>
      <c r="L466" s="517"/>
      <c r="M466" s="514">
        <f t="shared" ref="M466:M469" si="3460">IFERROR(+(IF(G466="","0",G466))+(IF(I466="","0",I466))+(IF(L466="","0",L466)),"")</f>
        <v>0</v>
      </c>
      <c r="N466" s="515">
        <v>0.294289866351475</v>
      </c>
      <c r="O466" s="518">
        <f t="shared" ref="O466:O469" si="3461">IFERROR(+N466*(M466-L466),"")</f>
        <v>0</v>
      </c>
      <c r="P466" s="518">
        <f t="shared" ref="P466:P469" si="3462">IFERROR(+(IF(M466="","0",M466))-(IF(O466="","0",O466)),"")</f>
        <v>0</v>
      </c>
      <c r="Q466" s="638"/>
      <c r="R466" s="511">
        <v>1.0</v>
      </c>
      <c r="S466" s="512" t="s">
        <v>155</v>
      </c>
      <c r="T466" s="513" t="s">
        <v>121</v>
      </c>
      <c r="U466" s="513" t="s">
        <v>152</v>
      </c>
      <c r="V466" s="514"/>
      <c r="W466" s="514"/>
      <c r="X466" s="514">
        <f t="shared" ref="X466:X469" si="3463">IFERROR(V466*W466/1000000,0)</f>
        <v>0</v>
      </c>
      <c r="Y466" s="515"/>
      <c r="Z466" s="514">
        <f t="shared" ref="Z466:Z469" si="3464">IFERROR(+X466*Y466,"")</f>
        <v>0</v>
      </c>
      <c r="AA466" s="516"/>
      <c r="AB466" s="517"/>
      <c r="AC466" s="517"/>
      <c r="AD466" s="514">
        <f t="shared" ref="AD466:AD469" si="3465">IFERROR(+(IF(X466="","0",X466))+(IF(Z466="","0",Z466))+(IF(AC466="","0",AC466)),"")</f>
        <v>0</v>
      </c>
      <c r="AE466" s="515">
        <v>0.294289866351475</v>
      </c>
      <c r="AF466" s="518">
        <f t="shared" ref="AF466:AF469" si="3466">IFERROR(+AE466*(AD466-AC466),"")</f>
        <v>0</v>
      </c>
      <c r="AG466" s="518">
        <f t="shared" ref="AG466:AG469" si="3467">IFERROR(+(IF(AD466="","0",AD466))-(IF(AF466="","0",AF466)),"")</f>
        <v>0</v>
      </c>
      <c r="AH466" s="638"/>
      <c r="AI466" s="511">
        <v>1.0</v>
      </c>
      <c r="AJ466" s="512" t="s">
        <v>155</v>
      </c>
      <c r="AK466" s="513" t="s">
        <v>121</v>
      </c>
      <c r="AL466" s="513" t="s">
        <v>152</v>
      </c>
      <c r="AM466" s="514"/>
      <c r="AN466" s="514"/>
      <c r="AO466" s="514">
        <f t="shared" ref="AO466:AO469" si="3468">IFERROR(AM466*AN466/1000000,0)</f>
        <v>0</v>
      </c>
      <c r="AP466" s="515"/>
      <c r="AQ466" s="514">
        <f t="shared" ref="AQ466:AQ469" si="3469">IFERROR(+AO466*AP466,"")</f>
        <v>0</v>
      </c>
      <c r="AR466" s="516"/>
      <c r="AS466" s="517"/>
      <c r="AT466" s="517"/>
      <c r="AU466" s="514">
        <f t="shared" ref="AU466:AU469" si="3470">IFERROR(+(IF(AO466="","0",AO466))+(IF(AQ466="","0",AQ466))+(IF(AT466="","0",AT466)),"")</f>
        <v>0</v>
      </c>
      <c r="AV466" s="515">
        <v>0.294289866351475</v>
      </c>
      <c r="AW466" s="518">
        <f t="shared" ref="AW466:AW469" si="3471">IFERROR(+AV466*(AU466-AT466),"")</f>
        <v>0</v>
      </c>
      <c r="AX466" s="518">
        <f t="shared" ref="AX466:AX469" si="3472">IFERROR(+(IF(AU466="","0",AU466))-(IF(AW466="","0",AW466)),"")</f>
        <v>0</v>
      </c>
      <c r="AY466" s="638"/>
      <c r="AZ466" s="511">
        <v>1.0</v>
      </c>
      <c r="BA466" s="512" t="s">
        <v>155</v>
      </c>
      <c r="BB466" s="513" t="s">
        <v>121</v>
      </c>
      <c r="BC466" s="513" t="s">
        <v>152</v>
      </c>
      <c r="BD466" s="514"/>
      <c r="BE466" s="514"/>
      <c r="BF466" s="514">
        <f t="shared" ref="BF466:BF469" si="3473">IFERROR(BD466*BE466/1000000,0)</f>
        <v>0</v>
      </c>
      <c r="BG466" s="515"/>
      <c r="BH466" s="514">
        <f t="shared" ref="BH466:BH469" si="3474">IFERROR(+BF466*BG466,"")</f>
        <v>0</v>
      </c>
      <c r="BI466" s="516"/>
      <c r="BJ466" s="517"/>
      <c r="BK466" s="517"/>
      <c r="BL466" s="514">
        <f t="shared" ref="BL466:BL469" si="3475">IFERROR(+(IF(BF466="","0",BF466))+(IF(BH466="","0",BH466))+(IF(BK466="","0",BK466)),"")</f>
        <v>0</v>
      </c>
      <c r="BM466" s="515">
        <v>0.294289866351475</v>
      </c>
      <c r="BN466" s="518">
        <f t="shared" ref="BN466:BN469" si="3476">IFERROR(+BM466*(BL466-BK466),"")</f>
        <v>0</v>
      </c>
      <c r="BO466" s="518">
        <f t="shared" ref="BO466:BO469" si="3477">IFERROR(+(IF(BL466="","0",BL466))-(IF(BN466="","0",BN466)),"")</f>
        <v>0</v>
      </c>
      <c r="BP466" s="638"/>
      <c r="BQ466" s="511">
        <v>1.0</v>
      </c>
      <c r="BR466" s="512" t="s">
        <v>155</v>
      </c>
      <c r="BS466" s="513" t="s">
        <v>121</v>
      </c>
      <c r="BT466" s="513" t="s">
        <v>152</v>
      </c>
      <c r="BU466" s="514"/>
      <c r="BV466" s="514"/>
      <c r="BW466" s="514">
        <f t="shared" ref="BW466:BW469" si="3478">IFERROR(BU466*BV466/1000000,0)</f>
        <v>0</v>
      </c>
      <c r="BX466" s="515"/>
      <c r="BY466" s="514">
        <f t="shared" ref="BY466:BY469" si="3479">IFERROR(+BW466*BX466,"")</f>
        <v>0</v>
      </c>
      <c r="BZ466" s="516"/>
      <c r="CA466" s="517"/>
      <c r="CB466" s="517"/>
      <c r="CC466" s="514">
        <f t="shared" ref="CC466:CC469" si="3480">IFERROR(+(IF(BW466="","0",BW466))+(IF(BY466="","0",BY466))+(IF(CB466="","0",CB466)),"")</f>
        <v>0</v>
      </c>
      <c r="CD466" s="515">
        <v>0.294289866351475</v>
      </c>
      <c r="CE466" s="518">
        <f t="shared" ref="CE466:CE469" si="3481">IFERROR(+CD466*(CC466-CB466),"")</f>
        <v>0</v>
      </c>
      <c r="CF466" s="518">
        <f t="shared" ref="CF466:CF469" si="3482">IFERROR(+(IF(CC466="","0",CC466))-(IF(CE466="","0",CE466)),"")</f>
        <v>0</v>
      </c>
      <c r="CG466" s="638"/>
      <c r="CH466" s="511">
        <v>1.0</v>
      </c>
      <c r="CI466" s="512" t="s">
        <v>155</v>
      </c>
      <c r="CJ466" s="513" t="s">
        <v>121</v>
      </c>
      <c r="CK466" s="513" t="s">
        <v>152</v>
      </c>
      <c r="CL466" s="514"/>
      <c r="CM466" s="514"/>
      <c r="CN466" s="514">
        <f t="shared" ref="CN466:CN469" si="3483">IFERROR(CL466*CM466/1000000,0)</f>
        <v>0</v>
      </c>
      <c r="CO466" s="515"/>
      <c r="CP466" s="514">
        <f t="shared" ref="CP466:CP469" si="3484">IFERROR(+CN466*CO466,"")</f>
        <v>0</v>
      </c>
      <c r="CQ466" s="516"/>
      <c r="CR466" s="517"/>
      <c r="CS466" s="517"/>
      <c r="CT466" s="514">
        <f t="shared" ref="CT466:CT469" si="3485">IFERROR(+(IF(CN466="","0",CN466))+(IF(CP466="","0",CP466))+(IF(CS466="","0",CS466)),"")</f>
        <v>0</v>
      </c>
      <c r="CU466" s="515">
        <v>0.294289866351475</v>
      </c>
      <c r="CV466" s="518">
        <f t="shared" ref="CV466:CV469" si="3486">IFERROR(+CU466*(CT466-CS466),"")</f>
        <v>0</v>
      </c>
      <c r="CW466" s="518">
        <f t="shared" ref="CW466:CW469" si="3487">IFERROR(+(IF(CT466="","0",CT466))-(IF(CV466="","0",CV466)),"")</f>
        <v>0</v>
      </c>
      <c r="CX466" s="638"/>
      <c r="CY466" s="511">
        <v>1.0</v>
      </c>
      <c r="CZ466" s="512" t="s">
        <v>155</v>
      </c>
      <c r="DA466" s="513" t="s">
        <v>121</v>
      </c>
      <c r="DB466" s="513" t="s">
        <v>152</v>
      </c>
      <c r="DC466" s="514"/>
      <c r="DD466" s="514"/>
      <c r="DE466" s="514">
        <f t="shared" ref="DE466:DE469" si="3488">IFERROR(DC466*DD466/1000000,0)</f>
        <v>0</v>
      </c>
      <c r="DF466" s="515"/>
      <c r="DG466" s="514">
        <f t="shared" ref="DG466:DG469" si="3489">IFERROR(+DE466*DF466,"")</f>
        <v>0</v>
      </c>
      <c r="DH466" s="516"/>
      <c r="DI466" s="517"/>
      <c r="DJ466" s="517"/>
      <c r="DK466" s="514">
        <f t="shared" ref="DK466:DK469" si="3490">IFERROR(+(IF(DE466="","0",DE466))+(IF(DG466="","0",DG466))+(IF(DJ466="","0",DJ466)),"")</f>
        <v>0</v>
      </c>
      <c r="DL466" s="515">
        <v>0.294289866351475</v>
      </c>
      <c r="DM466" s="518">
        <f t="shared" ref="DM466:DM469" si="3491">IFERROR(+DL466*(DK466-DJ466),"")</f>
        <v>0</v>
      </c>
      <c r="DN466" s="518">
        <f t="shared" ref="DN466:DN469" si="3492">IFERROR(+(IF(DK466="","0",DK466))-(IF(DM466="","0",DM466)),"")</f>
        <v>0</v>
      </c>
      <c r="DO466" s="638"/>
      <c r="DP466" s="511">
        <v>1.0</v>
      </c>
      <c r="DQ466" s="512" t="s">
        <v>155</v>
      </c>
      <c r="DR466" s="513" t="s">
        <v>121</v>
      </c>
      <c r="DS466" s="513" t="s">
        <v>152</v>
      </c>
      <c r="DT466" s="514"/>
      <c r="DU466" s="514"/>
      <c r="DV466" s="514">
        <f t="shared" ref="DV466:DV469" si="3493">IFERROR(DT466*DU466/1000000,0)</f>
        <v>0</v>
      </c>
      <c r="DW466" s="515"/>
      <c r="DX466" s="514">
        <f t="shared" ref="DX466:DX469" si="3494">IFERROR(+DV466*DW466,"")</f>
        <v>0</v>
      </c>
      <c r="DY466" s="516"/>
      <c r="DZ466" s="517"/>
      <c r="EA466" s="517"/>
      <c r="EB466" s="514">
        <f t="shared" ref="EB466:EB469" si="3495">IFERROR(+(IF(DV466="","0",DV466))+(IF(DX466="","0",DX466))+(IF(EA466="","0",EA466)),"")</f>
        <v>0</v>
      </c>
      <c r="EC466" s="515">
        <v>0.294289866351475</v>
      </c>
      <c r="ED466" s="518">
        <f t="shared" ref="ED466:ED469" si="3496">IFERROR(+EC466*(EB466-EA466),"")</f>
        <v>0</v>
      </c>
      <c r="EE466" s="518">
        <f t="shared" ref="EE466:EE469" si="3497">IFERROR(+(IF(EB466="","0",EB466))-(IF(ED466="","0",ED466)),"")</f>
        <v>0</v>
      </c>
      <c r="EF466" s="638"/>
      <c r="EG466" s="511">
        <v>1.0</v>
      </c>
      <c r="EH466" s="512" t="s">
        <v>155</v>
      </c>
      <c r="EI466" s="513" t="s">
        <v>121</v>
      </c>
      <c r="EJ466" s="513" t="s">
        <v>152</v>
      </c>
      <c r="EK466" s="514"/>
      <c r="EL466" s="514"/>
      <c r="EM466" s="514">
        <f t="shared" ref="EM466:EM469" si="3498">IFERROR(EK466*EL466/1000000,0)</f>
        <v>0</v>
      </c>
      <c r="EN466" s="515"/>
      <c r="EO466" s="514">
        <f t="shared" ref="EO466:EO469" si="3499">IFERROR(+EM466*EN466,"")</f>
        <v>0</v>
      </c>
      <c r="EP466" s="516"/>
      <c r="EQ466" s="517"/>
      <c r="ER466" s="517"/>
      <c r="ES466" s="514">
        <f t="shared" ref="ES466:ES469" si="3500">IFERROR(+(IF(EM466="","0",EM466))+(IF(EO466="","0",EO466))+(IF(ER466="","0",ER466)),"")</f>
        <v>0</v>
      </c>
      <c r="ET466" s="515">
        <v>0.294289866351475</v>
      </c>
      <c r="EU466" s="518">
        <f t="shared" ref="EU466:EU469" si="3501">IFERROR(+ET466*(ES466-ER466),"")</f>
        <v>0</v>
      </c>
      <c r="EV466" s="518">
        <f t="shared" ref="EV466:EV469" si="3502">IFERROR(+(IF(ES466="","0",ES466))-(IF(EU466="","0",EU466)),"")</f>
        <v>0</v>
      </c>
      <c r="EW466" s="638"/>
      <c r="EX466" s="511">
        <v>1.0</v>
      </c>
      <c r="EY466" s="512" t="s">
        <v>155</v>
      </c>
      <c r="EZ466" s="513" t="s">
        <v>121</v>
      </c>
      <c r="FA466" s="513" t="s">
        <v>152</v>
      </c>
      <c r="FB466" s="514"/>
      <c r="FC466" s="514"/>
      <c r="FD466" s="514">
        <f t="shared" ref="FD466:FD469" si="3503">IFERROR(FB466*FC466/1000000,0)</f>
        <v>0</v>
      </c>
      <c r="FE466" s="515"/>
      <c r="FF466" s="514">
        <f t="shared" ref="FF466:FF469" si="3504">IFERROR(+FD466*FE466,"")</f>
        <v>0</v>
      </c>
      <c r="FG466" s="516"/>
      <c r="FH466" s="517"/>
      <c r="FI466" s="517"/>
      <c r="FJ466" s="514">
        <f t="shared" ref="FJ466:FJ469" si="3505">IFERROR(+(IF(FD466="","0",FD466))+(IF(FF466="","0",FF466))+(IF(FI466="","0",FI466)),"")</f>
        <v>0</v>
      </c>
      <c r="FK466" s="515">
        <v>0.294289866351475</v>
      </c>
      <c r="FL466" s="518">
        <f t="shared" ref="FL466:FL469" si="3506">IFERROR(+FK466*(FJ466-FI466),"")</f>
        <v>0</v>
      </c>
      <c r="FM466" s="518">
        <f t="shared" ref="FM466:FM469" si="3507">IFERROR(+(IF(FJ466="","0",FJ466))-(IF(FL466="","0",FL466)),"")</f>
        <v>0</v>
      </c>
      <c r="FN466" s="638"/>
      <c r="FO466" s="511">
        <v>1.0</v>
      </c>
      <c r="FP466" s="512" t="s">
        <v>155</v>
      </c>
      <c r="FQ466" s="513" t="s">
        <v>121</v>
      </c>
      <c r="FR466" s="513" t="s">
        <v>152</v>
      </c>
      <c r="FS466" s="514"/>
      <c r="FT466" s="514"/>
      <c r="FU466" s="514">
        <f t="shared" ref="FU466:FU469" si="3508">IFERROR(FS466*FT466/1000000,0)</f>
        <v>0</v>
      </c>
      <c r="FV466" s="515"/>
      <c r="FW466" s="514">
        <f t="shared" ref="FW466:FW469" si="3509">IFERROR(+FU466*FV466,"")</f>
        <v>0</v>
      </c>
      <c r="FX466" s="516"/>
      <c r="FY466" s="517"/>
      <c r="FZ466" s="517"/>
      <c r="GA466" s="514">
        <f t="shared" ref="GA466:GA469" si="3510">IFERROR(+(IF(FU466="","0",FU466))+(IF(FW466="","0",FW466))+(IF(FZ466="","0",FZ466)),"")</f>
        <v>0</v>
      </c>
      <c r="GB466" s="515">
        <v>0.294289866351475</v>
      </c>
      <c r="GC466" s="518">
        <f t="shared" ref="GC466:GC469" si="3511">IFERROR(+GB466*(GA466-FZ466),"")</f>
        <v>0</v>
      </c>
      <c r="GD466" s="518">
        <f t="shared" ref="GD466:GD469" si="3512">IFERROR(+(IF(GA466="","0",GA466))-(IF(GC466="","0",GC466)),"")</f>
        <v>0</v>
      </c>
      <c r="GE466" s="638"/>
      <c r="GF466" s="511">
        <v>1.0</v>
      </c>
      <c r="GG466" s="512" t="s">
        <v>155</v>
      </c>
      <c r="GH466" s="513" t="s">
        <v>121</v>
      </c>
      <c r="GI466" s="513" t="s">
        <v>152</v>
      </c>
      <c r="GJ466" s="514"/>
      <c r="GK466" s="514"/>
      <c r="GL466" s="514">
        <f t="shared" ref="GL466:GL469" si="3513">IFERROR(GJ466*GK466/1000000,0)</f>
        <v>0</v>
      </c>
      <c r="GM466" s="515"/>
      <c r="GN466" s="514">
        <f t="shared" ref="GN466:GN469" si="3514">IFERROR(+GL466*GM466,"")</f>
        <v>0</v>
      </c>
      <c r="GO466" s="516"/>
      <c r="GP466" s="517"/>
      <c r="GQ466" s="517"/>
      <c r="GR466" s="514">
        <f t="shared" ref="GR466:GR469" si="3515">IFERROR(+(IF(GL466="","0",GL466))+(IF(GN466="","0",GN466))+(IF(GQ466="","0",GQ466)),"")</f>
        <v>0</v>
      </c>
      <c r="GS466" s="515">
        <v>0.294289866351475</v>
      </c>
      <c r="GT466" s="518">
        <f t="shared" ref="GT466:GT469" si="3516">IFERROR(+GS466*(GR466-GQ466),"")</f>
        <v>0</v>
      </c>
      <c r="GU466" s="518">
        <f t="shared" ref="GU466:GU469" si="3517">IFERROR(+(IF(GR466="","0",GR466))-(IF(GT466="","0",GT466)),"")</f>
        <v>0</v>
      </c>
      <c r="GV466" s="638"/>
      <c r="GW466" s="511">
        <v>1.0</v>
      </c>
      <c r="GX466" s="512" t="s">
        <v>155</v>
      </c>
      <c r="GY466" s="513" t="s">
        <v>121</v>
      </c>
      <c r="GZ466" s="513" t="s">
        <v>152</v>
      </c>
      <c r="HA466" s="514"/>
      <c r="HB466" s="514"/>
      <c r="HC466" s="514">
        <f t="shared" ref="HC466:HC469" si="3518">IFERROR(HA466*HB466/1000000,0)</f>
        <v>0</v>
      </c>
      <c r="HD466" s="515"/>
      <c r="HE466" s="514">
        <f t="shared" ref="HE466:HE469" si="3519">IFERROR(+HC466*HD466,"")</f>
        <v>0</v>
      </c>
      <c r="HF466" s="516"/>
      <c r="HG466" s="517"/>
      <c r="HH466" s="517"/>
      <c r="HI466" s="514">
        <f t="shared" ref="HI466:HI469" si="3520">IFERROR(+(IF(HC466="","0",HC466))+(IF(HE466="","0",HE466))+(IF(HH466="","0",HH466)),"")</f>
        <v>0</v>
      </c>
      <c r="HJ466" s="515">
        <v>0.294289866351475</v>
      </c>
      <c r="HK466" s="518">
        <f t="shared" ref="HK466:HK469" si="3521">IFERROR(+HJ466*(HI466-HH466),"")</f>
        <v>0</v>
      </c>
      <c r="HL466" s="518">
        <f t="shared" ref="HL466:HL469" si="3522">IFERROR(+(IF(HI466="","0",HI466))-(IF(HK466="","0",HK466)),"")</f>
        <v>0</v>
      </c>
      <c r="HM466" s="638"/>
      <c r="HN466" s="511">
        <v>1.0</v>
      </c>
      <c r="HO466" s="512" t="s">
        <v>155</v>
      </c>
      <c r="HP466" s="513" t="s">
        <v>121</v>
      </c>
      <c r="HQ466" s="513" t="s">
        <v>152</v>
      </c>
      <c r="HR466" s="514"/>
      <c r="HS466" s="514"/>
      <c r="HT466" s="514">
        <f t="shared" ref="HT466:HT469" si="3523">IFERROR(HR466*HS466/1000000,0)</f>
        <v>0</v>
      </c>
      <c r="HU466" s="515"/>
      <c r="HV466" s="514">
        <f t="shared" ref="HV466:HV469" si="3524">IFERROR(+HT466*HU466,"")</f>
        <v>0</v>
      </c>
      <c r="HW466" s="516"/>
      <c r="HX466" s="517"/>
      <c r="HY466" s="517"/>
      <c r="HZ466" s="514">
        <f t="shared" ref="HZ466:HZ469" si="3525">IFERROR(+(IF(HT466="","0",HT466))+(IF(HV466="","0",HV466))+(IF(HY466="","0",HY466)),"")</f>
        <v>0</v>
      </c>
      <c r="IA466" s="515">
        <v>0.294289866351475</v>
      </c>
      <c r="IB466" s="518">
        <f t="shared" ref="IB466:IB469" si="3526">IFERROR(+IA466*(HZ466-HY466),"")</f>
        <v>0</v>
      </c>
      <c r="IC466" s="518">
        <f t="shared" ref="IC466:IC469" si="3527">IFERROR(+(IF(HZ466="","0",HZ466))-(IF(IB466="","0",IB466)),"")</f>
        <v>0</v>
      </c>
      <c r="ID466" s="638"/>
      <c r="IE466" s="511">
        <v>1.0</v>
      </c>
      <c r="IF466" s="512" t="s">
        <v>155</v>
      </c>
      <c r="IG466" s="513" t="s">
        <v>121</v>
      </c>
      <c r="IH466" s="513" t="s">
        <v>152</v>
      </c>
      <c r="II466" s="514"/>
      <c r="IJ466" s="514"/>
      <c r="IK466" s="514">
        <f t="shared" ref="IK466:IK469" si="3528">IFERROR(II466*IJ466/1000000,0)</f>
        <v>0</v>
      </c>
      <c r="IL466" s="515"/>
      <c r="IM466" s="514">
        <f t="shared" ref="IM466:IM469" si="3529">IFERROR(+IK466*IL466,"")</f>
        <v>0</v>
      </c>
      <c r="IN466" s="516"/>
      <c r="IO466" s="517"/>
      <c r="IP466" s="517"/>
      <c r="IQ466" s="514">
        <f t="shared" ref="IQ466:IQ469" si="3530">IFERROR(+(IF(IK466="","0",IK466))+(IF(IM466="","0",IM466))+(IF(IP466="","0",IP466)),"")</f>
        <v>0</v>
      </c>
      <c r="IR466" s="515">
        <v>0.294289866351475</v>
      </c>
      <c r="IS466" s="518">
        <f t="shared" ref="IS466:IS469" si="3531">IFERROR(+IR466*(IQ466-IP466),"")</f>
        <v>0</v>
      </c>
      <c r="IT466" s="518">
        <f t="shared" ref="IT466:IT469" si="3532">IFERROR(+(IF(IQ466="","0",IQ466))-(IF(IS466="","0",IS466)),"")</f>
        <v>0</v>
      </c>
      <c r="IU466" s="638"/>
      <c r="IV466" s="511">
        <v>1.0</v>
      </c>
      <c r="IW466" s="512" t="s">
        <v>155</v>
      </c>
      <c r="IX466" s="513" t="s">
        <v>121</v>
      </c>
      <c r="IY466" s="513" t="s">
        <v>152</v>
      </c>
      <c r="IZ466" s="514"/>
      <c r="JA466" s="514"/>
      <c r="JB466" s="514">
        <f t="shared" ref="JB466:JB469" si="3533">IFERROR(IZ466*JA466/1000000,0)</f>
        <v>0</v>
      </c>
      <c r="JC466" s="515"/>
      <c r="JD466" s="514">
        <f t="shared" ref="JD466:JD469" si="3534">IFERROR(+JB466*JC466,"")</f>
        <v>0</v>
      </c>
      <c r="JE466" s="516"/>
      <c r="JF466" s="517"/>
      <c r="JG466" s="517"/>
      <c r="JH466" s="514">
        <f t="shared" ref="JH466:JH469" si="3535">IFERROR(+(IF(JB466="","0",JB466))+(IF(JD466="","0",JD466))+(IF(JG466="","0",JG466)),"")</f>
        <v>0</v>
      </c>
      <c r="JI466" s="515">
        <v>0.294289866351475</v>
      </c>
      <c r="JJ466" s="518">
        <f t="shared" ref="JJ466:JJ469" si="3536">IFERROR(+JI466*(JH466-JG466),"")</f>
        <v>0</v>
      </c>
      <c r="JK466" s="518">
        <f t="shared" ref="JK466:JK469" si="3537">IFERROR(+(IF(JH466="","0",JH466))-(IF(JJ466="","0",JJ466)),"")</f>
        <v>0</v>
      </c>
      <c r="JL466" s="638"/>
      <c r="JM466" s="511">
        <v>1.0</v>
      </c>
      <c r="JN466" s="512" t="s">
        <v>155</v>
      </c>
      <c r="JO466" s="513" t="s">
        <v>121</v>
      </c>
      <c r="JP466" s="513" t="s">
        <v>152</v>
      </c>
      <c r="JQ466" s="514"/>
      <c r="JR466" s="514"/>
      <c r="JS466" s="514">
        <f t="shared" ref="JS466:JS469" si="3538">IFERROR(JQ466*JR466/1000000,0)</f>
        <v>0</v>
      </c>
      <c r="JT466" s="515"/>
      <c r="JU466" s="514">
        <f t="shared" ref="JU466:JU469" si="3539">IFERROR(+JS466*JT466,"")</f>
        <v>0</v>
      </c>
      <c r="JV466" s="516"/>
      <c r="JW466" s="517"/>
      <c r="JX466" s="517"/>
      <c r="JY466" s="514">
        <f t="shared" ref="JY466:JY469" si="3540">IFERROR(+(IF(JS466="","0",JS466))+(IF(JU466="","0",JU466))+(IF(JX466="","0",JX466)),"")</f>
        <v>0</v>
      </c>
      <c r="JZ466" s="515">
        <v>0.294289866351475</v>
      </c>
      <c r="KA466" s="518">
        <f t="shared" ref="KA466:KA469" si="3541">IFERROR(+JZ466*(JY466-JX466),"")</f>
        <v>0</v>
      </c>
      <c r="KB466" s="518">
        <f t="shared" ref="KB466:KB469" si="3542">IFERROR(+(IF(JY466="","0",JY466))-(IF(KA466="","0",KA466)),"")</f>
        <v>0</v>
      </c>
      <c r="KC466" s="638"/>
      <c r="KD466" s="511">
        <v>1.0</v>
      </c>
      <c r="KE466" s="512" t="s">
        <v>155</v>
      </c>
      <c r="KF466" s="513" t="s">
        <v>121</v>
      </c>
      <c r="KG466" s="513" t="s">
        <v>152</v>
      </c>
      <c r="KH466" s="514"/>
      <c r="KI466" s="514"/>
      <c r="KJ466" s="514">
        <f t="shared" ref="KJ466:KJ469" si="3543">IFERROR(KH466*KI466/1000000,0)</f>
        <v>0</v>
      </c>
      <c r="KK466" s="515"/>
      <c r="KL466" s="514">
        <f t="shared" ref="KL466:KL469" si="3544">IFERROR(+KJ466*KK466,"")</f>
        <v>0</v>
      </c>
      <c r="KM466" s="516"/>
      <c r="KN466" s="517"/>
      <c r="KO466" s="517"/>
      <c r="KP466" s="514">
        <f t="shared" ref="KP466:KP469" si="3545">IFERROR(+(IF(KJ466="","0",KJ466))+(IF(KL466="","0",KL466))+(IF(KO466="","0",KO466)),"")</f>
        <v>0</v>
      </c>
      <c r="KQ466" s="515">
        <v>0.294289866351475</v>
      </c>
      <c r="KR466" s="518">
        <f t="shared" ref="KR466:KR469" si="3546">IFERROR(+KQ466*(KP466-KO466),"")</f>
        <v>0</v>
      </c>
      <c r="KS466" s="518">
        <f t="shared" ref="KS466:KS469" si="3547">IFERROR(+(IF(KP466="","0",KP466))-(IF(KR466="","0",KR466)),"")</f>
        <v>0</v>
      </c>
      <c r="KT466" s="638"/>
      <c r="KU466" s="521"/>
    </row>
    <row r="467" ht="15.75" customHeight="1">
      <c r="A467" s="511">
        <v>2.0</v>
      </c>
      <c r="B467" s="512" t="s">
        <v>156</v>
      </c>
      <c r="C467" s="513" t="s">
        <v>121</v>
      </c>
      <c r="D467" s="513" t="s">
        <v>152</v>
      </c>
      <c r="E467" s="514"/>
      <c r="F467" s="514"/>
      <c r="G467" s="514">
        <f t="shared" si="3458"/>
        <v>0</v>
      </c>
      <c r="H467" s="515"/>
      <c r="I467" s="514">
        <f t="shared" si="3459"/>
        <v>0</v>
      </c>
      <c r="J467" s="516"/>
      <c r="K467" s="517"/>
      <c r="L467" s="517"/>
      <c r="M467" s="514">
        <f t="shared" si="3460"/>
        <v>0</v>
      </c>
      <c r="N467" s="515">
        <v>0.294289866351475</v>
      </c>
      <c r="O467" s="518">
        <f t="shared" si="3461"/>
        <v>0</v>
      </c>
      <c r="P467" s="518">
        <f t="shared" si="3462"/>
        <v>0</v>
      </c>
      <c r="Q467" s="638"/>
      <c r="R467" s="511">
        <v>2.0</v>
      </c>
      <c r="S467" s="512" t="s">
        <v>156</v>
      </c>
      <c r="T467" s="513" t="s">
        <v>121</v>
      </c>
      <c r="U467" s="513" t="s">
        <v>152</v>
      </c>
      <c r="V467" s="514"/>
      <c r="W467" s="514"/>
      <c r="X467" s="514">
        <f t="shared" si="3463"/>
        <v>0</v>
      </c>
      <c r="Y467" s="515"/>
      <c r="Z467" s="514">
        <f t="shared" si="3464"/>
        <v>0</v>
      </c>
      <c r="AA467" s="516"/>
      <c r="AB467" s="517"/>
      <c r="AC467" s="517"/>
      <c r="AD467" s="514">
        <f t="shared" si="3465"/>
        <v>0</v>
      </c>
      <c r="AE467" s="515">
        <v>0.294289866351475</v>
      </c>
      <c r="AF467" s="518">
        <f t="shared" si="3466"/>
        <v>0</v>
      </c>
      <c r="AG467" s="518">
        <f t="shared" si="3467"/>
        <v>0</v>
      </c>
      <c r="AH467" s="638"/>
      <c r="AI467" s="511">
        <v>2.0</v>
      </c>
      <c r="AJ467" s="512" t="s">
        <v>156</v>
      </c>
      <c r="AK467" s="513" t="s">
        <v>121</v>
      </c>
      <c r="AL467" s="513" t="s">
        <v>152</v>
      </c>
      <c r="AM467" s="514"/>
      <c r="AN467" s="514"/>
      <c r="AO467" s="514">
        <f t="shared" si="3468"/>
        <v>0</v>
      </c>
      <c r="AP467" s="515"/>
      <c r="AQ467" s="514">
        <f t="shared" si="3469"/>
        <v>0</v>
      </c>
      <c r="AR467" s="516"/>
      <c r="AS467" s="517"/>
      <c r="AT467" s="517"/>
      <c r="AU467" s="514">
        <f t="shared" si="3470"/>
        <v>0</v>
      </c>
      <c r="AV467" s="515">
        <v>0.294289866351475</v>
      </c>
      <c r="AW467" s="518">
        <f t="shared" si="3471"/>
        <v>0</v>
      </c>
      <c r="AX467" s="518">
        <f t="shared" si="3472"/>
        <v>0</v>
      </c>
      <c r="AY467" s="638"/>
      <c r="AZ467" s="511">
        <v>2.0</v>
      </c>
      <c r="BA467" s="512" t="s">
        <v>156</v>
      </c>
      <c r="BB467" s="513" t="s">
        <v>121</v>
      </c>
      <c r="BC467" s="513" t="s">
        <v>152</v>
      </c>
      <c r="BD467" s="514"/>
      <c r="BE467" s="514"/>
      <c r="BF467" s="514">
        <f t="shared" si="3473"/>
        <v>0</v>
      </c>
      <c r="BG467" s="515"/>
      <c r="BH467" s="514">
        <f t="shared" si="3474"/>
        <v>0</v>
      </c>
      <c r="BI467" s="516"/>
      <c r="BJ467" s="517"/>
      <c r="BK467" s="517"/>
      <c r="BL467" s="514">
        <f t="shared" si="3475"/>
        <v>0</v>
      </c>
      <c r="BM467" s="515">
        <v>0.294289866351475</v>
      </c>
      <c r="BN467" s="518">
        <f t="shared" si="3476"/>
        <v>0</v>
      </c>
      <c r="BO467" s="518">
        <f t="shared" si="3477"/>
        <v>0</v>
      </c>
      <c r="BP467" s="638"/>
      <c r="BQ467" s="511">
        <v>2.0</v>
      </c>
      <c r="BR467" s="512" t="s">
        <v>156</v>
      </c>
      <c r="BS467" s="513" t="s">
        <v>121</v>
      </c>
      <c r="BT467" s="513" t="s">
        <v>152</v>
      </c>
      <c r="BU467" s="514"/>
      <c r="BV467" s="514"/>
      <c r="BW467" s="514">
        <f t="shared" si="3478"/>
        <v>0</v>
      </c>
      <c r="BX467" s="515"/>
      <c r="BY467" s="514">
        <f t="shared" si="3479"/>
        <v>0</v>
      </c>
      <c r="BZ467" s="516"/>
      <c r="CA467" s="517"/>
      <c r="CB467" s="517"/>
      <c r="CC467" s="514">
        <f t="shared" si="3480"/>
        <v>0</v>
      </c>
      <c r="CD467" s="515">
        <v>0.294289866351475</v>
      </c>
      <c r="CE467" s="518">
        <f t="shared" si="3481"/>
        <v>0</v>
      </c>
      <c r="CF467" s="518">
        <f t="shared" si="3482"/>
        <v>0</v>
      </c>
      <c r="CG467" s="638"/>
      <c r="CH467" s="511">
        <v>2.0</v>
      </c>
      <c r="CI467" s="512" t="s">
        <v>156</v>
      </c>
      <c r="CJ467" s="513" t="s">
        <v>121</v>
      </c>
      <c r="CK467" s="513" t="s">
        <v>152</v>
      </c>
      <c r="CL467" s="514"/>
      <c r="CM467" s="514"/>
      <c r="CN467" s="514">
        <f t="shared" si="3483"/>
        <v>0</v>
      </c>
      <c r="CO467" s="515"/>
      <c r="CP467" s="514">
        <f t="shared" si="3484"/>
        <v>0</v>
      </c>
      <c r="CQ467" s="516"/>
      <c r="CR467" s="517"/>
      <c r="CS467" s="517"/>
      <c r="CT467" s="514">
        <f t="shared" si="3485"/>
        <v>0</v>
      </c>
      <c r="CU467" s="515">
        <v>0.294289866351475</v>
      </c>
      <c r="CV467" s="518">
        <f t="shared" si="3486"/>
        <v>0</v>
      </c>
      <c r="CW467" s="518">
        <f t="shared" si="3487"/>
        <v>0</v>
      </c>
      <c r="CX467" s="638"/>
      <c r="CY467" s="511">
        <v>2.0</v>
      </c>
      <c r="CZ467" s="512" t="s">
        <v>156</v>
      </c>
      <c r="DA467" s="513" t="s">
        <v>121</v>
      </c>
      <c r="DB467" s="513" t="s">
        <v>152</v>
      </c>
      <c r="DC467" s="514"/>
      <c r="DD467" s="514"/>
      <c r="DE467" s="514">
        <f t="shared" si="3488"/>
        <v>0</v>
      </c>
      <c r="DF467" s="515"/>
      <c r="DG467" s="514">
        <f t="shared" si="3489"/>
        <v>0</v>
      </c>
      <c r="DH467" s="516"/>
      <c r="DI467" s="517"/>
      <c r="DJ467" s="517"/>
      <c r="DK467" s="514">
        <f t="shared" si="3490"/>
        <v>0</v>
      </c>
      <c r="DL467" s="515">
        <v>0.294289866351475</v>
      </c>
      <c r="DM467" s="518">
        <f t="shared" si="3491"/>
        <v>0</v>
      </c>
      <c r="DN467" s="518">
        <f t="shared" si="3492"/>
        <v>0</v>
      </c>
      <c r="DO467" s="638"/>
      <c r="DP467" s="511">
        <v>2.0</v>
      </c>
      <c r="DQ467" s="512" t="s">
        <v>156</v>
      </c>
      <c r="DR467" s="513" t="s">
        <v>121</v>
      </c>
      <c r="DS467" s="513" t="s">
        <v>152</v>
      </c>
      <c r="DT467" s="514"/>
      <c r="DU467" s="514"/>
      <c r="DV467" s="514">
        <f t="shared" si="3493"/>
        <v>0</v>
      </c>
      <c r="DW467" s="515"/>
      <c r="DX467" s="514">
        <f t="shared" si="3494"/>
        <v>0</v>
      </c>
      <c r="DY467" s="516"/>
      <c r="DZ467" s="517"/>
      <c r="EA467" s="517"/>
      <c r="EB467" s="514">
        <f t="shared" si="3495"/>
        <v>0</v>
      </c>
      <c r="EC467" s="515">
        <v>0.294289866351475</v>
      </c>
      <c r="ED467" s="518">
        <f t="shared" si="3496"/>
        <v>0</v>
      </c>
      <c r="EE467" s="518">
        <f t="shared" si="3497"/>
        <v>0</v>
      </c>
      <c r="EF467" s="638"/>
      <c r="EG467" s="511">
        <v>2.0</v>
      </c>
      <c r="EH467" s="512" t="s">
        <v>156</v>
      </c>
      <c r="EI467" s="513" t="s">
        <v>121</v>
      </c>
      <c r="EJ467" s="513" t="s">
        <v>152</v>
      </c>
      <c r="EK467" s="514"/>
      <c r="EL467" s="514"/>
      <c r="EM467" s="514">
        <f t="shared" si="3498"/>
        <v>0</v>
      </c>
      <c r="EN467" s="515"/>
      <c r="EO467" s="514">
        <f t="shared" si="3499"/>
        <v>0</v>
      </c>
      <c r="EP467" s="516"/>
      <c r="EQ467" s="517"/>
      <c r="ER467" s="517"/>
      <c r="ES467" s="514">
        <f t="shared" si="3500"/>
        <v>0</v>
      </c>
      <c r="ET467" s="515">
        <v>0.294289866351475</v>
      </c>
      <c r="EU467" s="518">
        <f t="shared" si="3501"/>
        <v>0</v>
      </c>
      <c r="EV467" s="518">
        <f t="shared" si="3502"/>
        <v>0</v>
      </c>
      <c r="EW467" s="638"/>
      <c r="EX467" s="511">
        <v>2.0</v>
      </c>
      <c r="EY467" s="512" t="s">
        <v>156</v>
      </c>
      <c r="EZ467" s="513" t="s">
        <v>121</v>
      </c>
      <c r="FA467" s="513" t="s">
        <v>152</v>
      </c>
      <c r="FB467" s="514"/>
      <c r="FC467" s="514"/>
      <c r="FD467" s="514">
        <f t="shared" si="3503"/>
        <v>0</v>
      </c>
      <c r="FE467" s="515"/>
      <c r="FF467" s="514">
        <f t="shared" si="3504"/>
        <v>0</v>
      </c>
      <c r="FG467" s="516"/>
      <c r="FH467" s="517"/>
      <c r="FI467" s="517"/>
      <c r="FJ467" s="514">
        <f t="shared" si="3505"/>
        <v>0</v>
      </c>
      <c r="FK467" s="515">
        <v>0.294289866351475</v>
      </c>
      <c r="FL467" s="518">
        <f t="shared" si="3506"/>
        <v>0</v>
      </c>
      <c r="FM467" s="518">
        <f t="shared" si="3507"/>
        <v>0</v>
      </c>
      <c r="FN467" s="638"/>
      <c r="FO467" s="511">
        <v>2.0</v>
      </c>
      <c r="FP467" s="512" t="s">
        <v>156</v>
      </c>
      <c r="FQ467" s="513" t="s">
        <v>121</v>
      </c>
      <c r="FR467" s="513" t="s">
        <v>152</v>
      </c>
      <c r="FS467" s="514"/>
      <c r="FT467" s="514"/>
      <c r="FU467" s="514">
        <f t="shared" si="3508"/>
        <v>0</v>
      </c>
      <c r="FV467" s="515"/>
      <c r="FW467" s="514">
        <f t="shared" si="3509"/>
        <v>0</v>
      </c>
      <c r="FX467" s="516"/>
      <c r="FY467" s="517"/>
      <c r="FZ467" s="517"/>
      <c r="GA467" s="514">
        <f t="shared" si="3510"/>
        <v>0</v>
      </c>
      <c r="GB467" s="515">
        <v>0.294289866351475</v>
      </c>
      <c r="GC467" s="518">
        <f t="shared" si="3511"/>
        <v>0</v>
      </c>
      <c r="GD467" s="518">
        <f t="shared" si="3512"/>
        <v>0</v>
      </c>
      <c r="GE467" s="638"/>
      <c r="GF467" s="511">
        <v>2.0</v>
      </c>
      <c r="GG467" s="512" t="s">
        <v>156</v>
      </c>
      <c r="GH467" s="513" t="s">
        <v>121</v>
      </c>
      <c r="GI467" s="513" t="s">
        <v>152</v>
      </c>
      <c r="GJ467" s="514"/>
      <c r="GK467" s="514"/>
      <c r="GL467" s="514">
        <f t="shared" si="3513"/>
        <v>0</v>
      </c>
      <c r="GM467" s="515"/>
      <c r="GN467" s="514">
        <f t="shared" si="3514"/>
        <v>0</v>
      </c>
      <c r="GO467" s="516"/>
      <c r="GP467" s="517"/>
      <c r="GQ467" s="517"/>
      <c r="GR467" s="514">
        <f t="shared" si="3515"/>
        <v>0</v>
      </c>
      <c r="GS467" s="515">
        <v>0.294289866351475</v>
      </c>
      <c r="GT467" s="518">
        <f t="shared" si="3516"/>
        <v>0</v>
      </c>
      <c r="GU467" s="518">
        <f t="shared" si="3517"/>
        <v>0</v>
      </c>
      <c r="GV467" s="638"/>
      <c r="GW467" s="511">
        <v>2.0</v>
      </c>
      <c r="GX467" s="512" t="s">
        <v>156</v>
      </c>
      <c r="GY467" s="513" t="s">
        <v>121</v>
      </c>
      <c r="GZ467" s="513" t="s">
        <v>152</v>
      </c>
      <c r="HA467" s="514"/>
      <c r="HB467" s="514"/>
      <c r="HC467" s="514">
        <f t="shared" si="3518"/>
        <v>0</v>
      </c>
      <c r="HD467" s="515"/>
      <c r="HE467" s="514">
        <f t="shared" si="3519"/>
        <v>0</v>
      </c>
      <c r="HF467" s="516"/>
      <c r="HG467" s="517"/>
      <c r="HH467" s="517"/>
      <c r="HI467" s="514">
        <f t="shared" si="3520"/>
        <v>0</v>
      </c>
      <c r="HJ467" s="515">
        <v>0.294289866351475</v>
      </c>
      <c r="HK467" s="518">
        <f t="shared" si="3521"/>
        <v>0</v>
      </c>
      <c r="HL467" s="518">
        <f t="shared" si="3522"/>
        <v>0</v>
      </c>
      <c r="HM467" s="638"/>
      <c r="HN467" s="511">
        <v>2.0</v>
      </c>
      <c r="HO467" s="512" t="s">
        <v>156</v>
      </c>
      <c r="HP467" s="513" t="s">
        <v>121</v>
      </c>
      <c r="HQ467" s="513" t="s">
        <v>152</v>
      </c>
      <c r="HR467" s="514"/>
      <c r="HS467" s="514"/>
      <c r="HT467" s="514">
        <f t="shared" si="3523"/>
        <v>0</v>
      </c>
      <c r="HU467" s="515"/>
      <c r="HV467" s="514">
        <f t="shared" si="3524"/>
        <v>0</v>
      </c>
      <c r="HW467" s="516"/>
      <c r="HX467" s="517"/>
      <c r="HY467" s="517"/>
      <c r="HZ467" s="514">
        <f t="shared" si="3525"/>
        <v>0</v>
      </c>
      <c r="IA467" s="515">
        <v>0.294289866351475</v>
      </c>
      <c r="IB467" s="518">
        <f t="shared" si="3526"/>
        <v>0</v>
      </c>
      <c r="IC467" s="518">
        <f t="shared" si="3527"/>
        <v>0</v>
      </c>
      <c r="ID467" s="638"/>
      <c r="IE467" s="511">
        <v>2.0</v>
      </c>
      <c r="IF467" s="512" t="s">
        <v>156</v>
      </c>
      <c r="IG467" s="513" t="s">
        <v>121</v>
      </c>
      <c r="IH467" s="513" t="s">
        <v>152</v>
      </c>
      <c r="II467" s="514"/>
      <c r="IJ467" s="514"/>
      <c r="IK467" s="514">
        <f t="shared" si="3528"/>
        <v>0</v>
      </c>
      <c r="IL467" s="515"/>
      <c r="IM467" s="514">
        <f t="shared" si="3529"/>
        <v>0</v>
      </c>
      <c r="IN467" s="516"/>
      <c r="IO467" s="517"/>
      <c r="IP467" s="517"/>
      <c r="IQ467" s="514">
        <f t="shared" si="3530"/>
        <v>0</v>
      </c>
      <c r="IR467" s="515">
        <v>0.294289866351475</v>
      </c>
      <c r="IS467" s="518">
        <f t="shared" si="3531"/>
        <v>0</v>
      </c>
      <c r="IT467" s="518">
        <f t="shared" si="3532"/>
        <v>0</v>
      </c>
      <c r="IU467" s="638"/>
      <c r="IV467" s="511">
        <v>2.0</v>
      </c>
      <c r="IW467" s="512" t="s">
        <v>156</v>
      </c>
      <c r="IX467" s="513" t="s">
        <v>121</v>
      </c>
      <c r="IY467" s="513" t="s">
        <v>152</v>
      </c>
      <c r="IZ467" s="514"/>
      <c r="JA467" s="514"/>
      <c r="JB467" s="514">
        <f t="shared" si="3533"/>
        <v>0</v>
      </c>
      <c r="JC467" s="515"/>
      <c r="JD467" s="514">
        <f t="shared" si="3534"/>
        <v>0</v>
      </c>
      <c r="JE467" s="516"/>
      <c r="JF467" s="517"/>
      <c r="JG467" s="517"/>
      <c r="JH467" s="514">
        <f t="shared" si="3535"/>
        <v>0</v>
      </c>
      <c r="JI467" s="515">
        <v>0.294289866351475</v>
      </c>
      <c r="JJ467" s="518">
        <f t="shared" si="3536"/>
        <v>0</v>
      </c>
      <c r="JK467" s="518">
        <f t="shared" si="3537"/>
        <v>0</v>
      </c>
      <c r="JL467" s="638"/>
      <c r="JM467" s="511">
        <v>2.0</v>
      </c>
      <c r="JN467" s="512" t="s">
        <v>156</v>
      </c>
      <c r="JO467" s="513" t="s">
        <v>121</v>
      </c>
      <c r="JP467" s="513" t="s">
        <v>152</v>
      </c>
      <c r="JQ467" s="514"/>
      <c r="JR467" s="514"/>
      <c r="JS467" s="514">
        <f t="shared" si="3538"/>
        <v>0</v>
      </c>
      <c r="JT467" s="515"/>
      <c r="JU467" s="514">
        <f t="shared" si="3539"/>
        <v>0</v>
      </c>
      <c r="JV467" s="516"/>
      <c r="JW467" s="517"/>
      <c r="JX467" s="517"/>
      <c r="JY467" s="514">
        <f t="shared" si="3540"/>
        <v>0</v>
      </c>
      <c r="JZ467" s="515">
        <v>0.294289866351475</v>
      </c>
      <c r="KA467" s="518">
        <f t="shared" si="3541"/>
        <v>0</v>
      </c>
      <c r="KB467" s="518">
        <f t="shared" si="3542"/>
        <v>0</v>
      </c>
      <c r="KC467" s="638"/>
      <c r="KD467" s="511">
        <v>2.0</v>
      </c>
      <c r="KE467" s="512" t="s">
        <v>156</v>
      </c>
      <c r="KF467" s="513" t="s">
        <v>121</v>
      </c>
      <c r="KG467" s="513" t="s">
        <v>152</v>
      </c>
      <c r="KH467" s="514"/>
      <c r="KI467" s="514"/>
      <c r="KJ467" s="514">
        <f t="shared" si="3543"/>
        <v>0</v>
      </c>
      <c r="KK467" s="515"/>
      <c r="KL467" s="514">
        <f t="shared" si="3544"/>
        <v>0</v>
      </c>
      <c r="KM467" s="516"/>
      <c r="KN467" s="517"/>
      <c r="KO467" s="517"/>
      <c r="KP467" s="514">
        <f t="shared" si="3545"/>
        <v>0</v>
      </c>
      <c r="KQ467" s="515">
        <v>0.294289866351475</v>
      </c>
      <c r="KR467" s="518">
        <f t="shared" si="3546"/>
        <v>0</v>
      </c>
      <c r="KS467" s="518">
        <f t="shared" si="3547"/>
        <v>0</v>
      </c>
      <c r="KT467" s="638"/>
      <c r="KU467" s="521"/>
    </row>
    <row r="468" ht="15.75" customHeight="1">
      <c r="A468" s="511">
        <v>3.0</v>
      </c>
      <c r="B468" s="512" t="s">
        <v>157</v>
      </c>
      <c r="C468" s="513" t="s">
        <v>121</v>
      </c>
      <c r="D468" s="513" t="s">
        <v>152</v>
      </c>
      <c r="E468" s="514"/>
      <c r="F468" s="514"/>
      <c r="G468" s="514">
        <f t="shared" si="3458"/>
        <v>0</v>
      </c>
      <c r="H468" s="515"/>
      <c r="I468" s="514">
        <f t="shared" si="3459"/>
        <v>0</v>
      </c>
      <c r="J468" s="516"/>
      <c r="K468" s="517"/>
      <c r="L468" s="517"/>
      <c r="M468" s="514">
        <f t="shared" si="3460"/>
        <v>0</v>
      </c>
      <c r="N468" s="515">
        <v>0.294289866351475</v>
      </c>
      <c r="O468" s="518">
        <f t="shared" si="3461"/>
        <v>0</v>
      </c>
      <c r="P468" s="518">
        <f t="shared" si="3462"/>
        <v>0</v>
      </c>
      <c r="Q468" s="638"/>
      <c r="R468" s="511">
        <v>3.0</v>
      </c>
      <c r="S468" s="512" t="s">
        <v>157</v>
      </c>
      <c r="T468" s="513" t="s">
        <v>121</v>
      </c>
      <c r="U468" s="513" t="s">
        <v>152</v>
      </c>
      <c r="V468" s="514"/>
      <c r="W468" s="514"/>
      <c r="X468" s="514">
        <f t="shared" si="3463"/>
        <v>0</v>
      </c>
      <c r="Y468" s="515"/>
      <c r="Z468" s="514">
        <f t="shared" si="3464"/>
        <v>0</v>
      </c>
      <c r="AA468" s="516"/>
      <c r="AB468" s="517"/>
      <c r="AC468" s="517"/>
      <c r="AD468" s="514">
        <f t="shared" si="3465"/>
        <v>0</v>
      </c>
      <c r="AE468" s="515">
        <v>0.294289866351475</v>
      </c>
      <c r="AF468" s="518">
        <f t="shared" si="3466"/>
        <v>0</v>
      </c>
      <c r="AG468" s="518">
        <f t="shared" si="3467"/>
        <v>0</v>
      </c>
      <c r="AH468" s="638"/>
      <c r="AI468" s="511">
        <v>3.0</v>
      </c>
      <c r="AJ468" s="512" t="s">
        <v>157</v>
      </c>
      <c r="AK468" s="513" t="s">
        <v>121</v>
      </c>
      <c r="AL468" s="513" t="s">
        <v>152</v>
      </c>
      <c r="AM468" s="514"/>
      <c r="AN468" s="514"/>
      <c r="AO468" s="514">
        <f t="shared" si="3468"/>
        <v>0</v>
      </c>
      <c r="AP468" s="515"/>
      <c r="AQ468" s="514">
        <f t="shared" si="3469"/>
        <v>0</v>
      </c>
      <c r="AR468" s="516"/>
      <c r="AS468" s="517"/>
      <c r="AT468" s="517"/>
      <c r="AU468" s="514">
        <f t="shared" si="3470"/>
        <v>0</v>
      </c>
      <c r="AV468" s="515">
        <v>0.294289866351475</v>
      </c>
      <c r="AW468" s="518">
        <f t="shared" si="3471"/>
        <v>0</v>
      </c>
      <c r="AX468" s="518">
        <f t="shared" si="3472"/>
        <v>0</v>
      </c>
      <c r="AY468" s="638"/>
      <c r="AZ468" s="511">
        <v>3.0</v>
      </c>
      <c r="BA468" s="512" t="s">
        <v>157</v>
      </c>
      <c r="BB468" s="513" t="s">
        <v>121</v>
      </c>
      <c r="BC468" s="513" t="s">
        <v>152</v>
      </c>
      <c r="BD468" s="514"/>
      <c r="BE468" s="514"/>
      <c r="BF468" s="514">
        <f t="shared" si="3473"/>
        <v>0</v>
      </c>
      <c r="BG468" s="515"/>
      <c r="BH468" s="514">
        <f t="shared" si="3474"/>
        <v>0</v>
      </c>
      <c r="BI468" s="516"/>
      <c r="BJ468" s="517"/>
      <c r="BK468" s="517"/>
      <c r="BL468" s="514">
        <f t="shared" si="3475"/>
        <v>0</v>
      </c>
      <c r="BM468" s="515">
        <v>0.294289866351475</v>
      </c>
      <c r="BN468" s="518">
        <f t="shared" si="3476"/>
        <v>0</v>
      </c>
      <c r="BO468" s="518">
        <f t="shared" si="3477"/>
        <v>0</v>
      </c>
      <c r="BP468" s="638"/>
      <c r="BQ468" s="511">
        <v>3.0</v>
      </c>
      <c r="BR468" s="512" t="s">
        <v>157</v>
      </c>
      <c r="BS468" s="513" t="s">
        <v>121</v>
      </c>
      <c r="BT468" s="513" t="s">
        <v>152</v>
      </c>
      <c r="BU468" s="514"/>
      <c r="BV468" s="514"/>
      <c r="BW468" s="514">
        <f t="shared" si="3478"/>
        <v>0</v>
      </c>
      <c r="BX468" s="515"/>
      <c r="BY468" s="514">
        <f t="shared" si="3479"/>
        <v>0</v>
      </c>
      <c r="BZ468" s="516"/>
      <c r="CA468" s="517"/>
      <c r="CB468" s="517"/>
      <c r="CC468" s="514">
        <f t="shared" si="3480"/>
        <v>0</v>
      </c>
      <c r="CD468" s="515">
        <v>0.294289866351475</v>
      </c>
      <c r="CE468" s="518">
        <f t="shared" si="3481"/>
        <v>0</v>
      </c>
      <c r="CF468" s="518">
        <f t="shared" si="3482"/>
        <v>0</v>
      </c>
      <c r="CG468" s="638"/>
      <c r="CH468" s="511">
        <v>3.0</v>
      </c>
      <c r="CI468" s="512" t="s">
        <v>157</v>
      </c>
      <c r="CJ468" s="513" t="s">
        <v>121</v>
      </c>
      <c r="CK468" s="513" t="s">
        <v>152</v>
      </c>
      <c r="CL468" s="514"/>
      <c r="CM468" s="514"/>
      <c r="CN468" s="514">
        <f t="shared" si="3483"/>
        <v>0</v>
      </c>
      <c r="CO468" s="515"/>
      <c r="CP468" s="514">
        <f t="shared" si="3484"/>
        <v>0</v>
      </c>
      <c r="CQ468" s="516"/>
      <c r="CR468" s="517"/>
      <c r="CS468" s="517"/>
      <c r="CT468" s="514">
        <f t="shared" si="3485"/>
        <v>0</v>
      </c>
      <c r="CU468" s="515">
        <v>0.294289866351475</v>
      </c>
      <c r="CV468" s="518">
        <f t="shared" si="3486"/>
        <v>0</v>
      </c>
      <c r="CW468" s="518">
        <f t="shared" si="3487"/>
        <v>0</v>
      </c>
      <c r="CX468" s="638"/>
      <c r="CY468" s="511">
        <v>3.0</v>
      </c>
      <c r="CZ468" s="512" t="s">
        <v>157</v>
      </c>
      <c r="DA468" s="513" t="s">
        <v>121</v>
      </c>
      <c r="DB468" s="513" t="s">
        <v>152</v>
      </c>
      <c r="DC468" s="514"/>
      <c r="DD468" s="514"/>
      <c r="DE468" s="514">
        <f t="shared" si="3488"/>
        <v>0</v>
      </c>
      <c r="DF468" s="515"/>
      <c r="DG468" s="514">
        <f t="shared" si="3489"/>
        <v>0</v>
      </c>
      <c r="DH468" s="516"/>
      <c r="DI468" s="517"/>
      <c r="DJ468" s="517"/>
      <c r="DK468" s="514">
        <f t="shared" si="3490"/>
        <v>0</v>
      </c>
      <c r="DL468" s="515">
        <v>0.294289866351475</v>
      </c>
      <c r="DM468" s="518">
        <f t="shared" si="3491"/>
        <v>0</v>
      </c>
      <c r="DN468" s="518">
        <f t="shared" si="3492"/>
        <v>0</v>
      </c>
      <c r="DO468" s="638"/>
      <c r="DP468" s="511">
        <v>3.0</v>
      </c>
      <c r="DQ468" s="512" t="s">
        <v>157</v>
      </c>
      <c r="DR468" s="513" t="s">
        <v>121</v>
      </c>
      <c r="DS468" s="513" t="s">
        <v>152</v>
      </c>
      <c r="DT468" s="514"/>
      <c r="DU468" s="514"/>
      <c r="DV468" s="514">
        <f t="shared" si="3493"/>
        <v>0</v>
      </c>
      <c r="DW468" s="515"/>
      <c r="DX468" s="514">
        <f t="shared" si="3494"/>
        <v>0</v>
      </c>
      <c r="DY468" s="516"/>
      <c r="DZ468" s="517"/>
      <c r="EA468" s="517"/>
      <c r="EB468" s="514">
        <f t="shared" si="3495"/>
        <v>0</v>
      </c>
      <c r="EC468" s="515">
        <v>0.294289866351475</v>
      </c>
      <c r="ED468" s="518">
        <f t="shared" si="3496"/>
        <v>0</v>
      </c>
      <c r="EE468" s="518">
        <f t="shared" si="3497"/>
        <v>0</v>
      </c>
      <c r="EF468" s="638"/>
      <c r="EG468" s="511">
        <v>3.0</v>
      </c>
      <c r="EH468" s="512" t="s">
        <v>157</v>
      </c>
      <c r="EI468" s="513" t="s">
        <v>121</v>
      </c>
      <c r="EJ468" s="513" t="s">
        <v>152</v>
      </c>
      <c r="EK468" s="514"/>
      <c r="EL468" s="514"/>
      <c r="EM468" s="514">
        <f t="shared" si="3498"/>
        <v>0</v>
      </c>
      <c r="EN468" s="515"/>
      <c r="EO468" s="514">
        <f t="shared" si="3499"/>
        <v>0</v>
      </c>
      <c r="EP468" s="516"/>
      <c r="EQ468" s="517"/>
      <c r="ER468" s="517"/>
      <c r="ES468" s="514">
        <f t="shared" si="3500"/>
        <v>0</v>
      </c>
      <c r="ET468" s="515">
        <v>0.294289866351475</v>
      </c>
      <c r="EU468" s="518">
        <f t="shared" si="3501"/>
        <v>0</v>
      </c>
      <c r="EV468" s="518">
        <f t="shared" si="3502"/>
        <v>0</v>
      </c>
      <c r="EW468" s="638"/>
      <c r="EX468" s="511">
        <v>3.0</v>
      </c>
      <c r="EY468" s="512" t="s">
        <v>157</v>
      </c>
      <c r="EZ468" s="513" t="s">
        <v>121</v>
      </c>
      <c r="FA468" s="513" t="s">
        <v>152</v>
      </c>
      <c r="FB468" s="514"/>
      <c r="FC468" s="514"/>
      <c r="FD468" s="514">
        <f t="shared" si="3503"/>
        <v>0</v>
      </c>
      <c r="FE468" s="515"/>
      <c r="FF468" s="514">
        <f t="shared" si="3504"/>
        <v>0</v>
      </c>
      <c r="FG468" s="516"/>
      <c r="FH468" s="517"/>
      <c r="FI468" s="517"/>
      <c r="FJ468" s="514">
        <f t="shared" si="3505"/>
        <v>0</v>
      </c>
      <c r="FK468" s="515">
        <v>0.294289866351475</v>
      </c>
      <c r="FL468" s="518">
        <f t="shared" si="3506"/>
        <v>0</v>
      </c>
      <c r="FM468" s="518">
        <f t="shared" si="3507"/>
        <v>0</v>
      </c>
      <c r="FN468" s="638"/>
      <c r="FO468" s="511">
        <v>3.0</v>
      </c>
      <c r="FP468" s="512" t="s">
        <v>157</v>
      </c>
      <c r="FQ468" s="513" t="s">
        <v>121</v>
      </c>
      <c r="FR468" s="513" t="s">
        <v>152</v>
      </c>
      <c r="FS468" s="514"/>
      <c r="FT468" s="514"/>
      <c r="FU468" s="514">
        <f t="shared" si="3508"/>
        <v>0</v>
      </c>
      <c r="FV468" s="515"/>
      <c r="FW468" s="514">
        <f t="shared" si="3509"/>
        <v>0</v>
      </c>
      <c r="FX468" s="516"/>
      <c r="FY468" s="517"/>
      <c r="FZ468" s="517"/>
      <c r="GA468" s="514">
        <f t="shared" si="3510"/>
        <v>0</v>
      </c>
      <c r="GB468" s="515">
        <v>0.294289866351475</v>
      </c>
      <c r="GC468" s="518">
        <f t="shared" si="3511"/>
        <v>0</v>
      </c>
      <c r="GD468" s="518">
        <f t="shared" si="3512"/>
        <v>0</v>
      </c>
      <c r="GE468" s="638"/>
      <c r="GF468" s="511">
        <v>3.0</v>
      </c>
      <c r="GG468" s="512" t="s">
        <v>157</v>
      </c>
      <c r="GH468" s="513" t="s">
        <v>121</v>
      </c>
      <c r="GI468" s="513" t="s">
        <v>152</v>
      </c>
      <c r="GJ468" s="514"/>
      <c r="GK468" s="514"/>
      <c r="GL468" s="514">
        <f t="shared" si="3513"/>
        <v>0</v>
      </c>
      <c r="GM468" s="515"/>
      <c r="GN468" s="514">
        <f t="shared" si="3514"/>
        <v>0</v>
      </c>
      <c r="GO468" s="516"/>
      <c r="GP468" s="517"/>
      <c r="GQ468" s="517"/>
      <c r="GR468" s="514">
        <f t="shared" si="3515"/>
        <v>0</v>
      </c>
      <c r="GS468" s="515">
        <v>0.294289866351475</v>
      </c>
      <c r="GT468" s="518">
        <f t="shared" si="3516"/>
        <v>0</v>
      </c>
      <c r="GU468" s="518">
        <f t="shared" si="3517"/>
        <v>0</v>
      </c>
      <c r="GV468" s="638"/>
      <c r="GW468" s="511">
        <v>3.0</v>
      </c>
      <c r="GX468" s="512" t="s">
        <v>157</v>
      </c>
      <c r="GY468" s="513" t="s">
        <v>121</v>
      </c>
      <c r="GZ468" s="513" t="s">
        <v>152</v>
      </c>
      <c r="HA468" s="514"/>
      <c r="HB468" s="514"/>
      <c r="HC468" s="514">
        <f t="shared" si="3518"/>
        <v>0</v>
      </c>
      <c r="HD468" s="515"/>
      <c r="HE468" s="514">
        <f t="shared" si="3519"/>
        <v>0</v>
      </c>
      <c r="HF468" s="516"/>
      <c r="HG468" s="517"/>
      <c r="HH468" s="517"/>
      <c r="HI468" s="514">
        <f t="shared" si="3520"/>
        <v>0</v>
      </c>
      <c r="HJ468" s="515">
        <v>0.294289866351475</v>
      </c>
      <c r="HK468" s="518">
        <f t="shared" si="3521"/>
        <v>0</v>
      </c>
      <c r="HL468" s="518">
        <f t="shared" si="3522"/>
        <v>0</v>
      </c>
      <c r="HM468" s="638"/>
      <c r="HN468" s="511">
        <v>3.0</v>
      </c>
      <c r="HO468" s="512" t="s">
        <v>157</v>
      </c>
      <c r="HP468" s="513" t="s">
        <v>121</v>
      </c>
      <c r="HQ468" s="513" t="s">
        <v>152</v>
      </c>
      <c r="HR468" s="514"/>
      <c r="HS468" s="514"/>
      <c r="HT468" s="514">
        <f t="shared" si="3523"/>
        <v>0</v>
      </c>
      <c r="HU468" s="515"/>
      <c r="HV468" s="514">
        <f t="shared" si="3524"/>
        <v>0</v>
      </c>
      <c r="HW468" s="516"/>
      <c r="HX468" s="517"/>
      <c r="HY468" s="517"/>
      <c r="HZ468" s="514">
        <f t="shared" si="3525"/>
        <v>0</v>
      </c>
      <c r="IA468" s="515">
        <v>0.294289866351475</v>
      </c>
      <c r="IB468" s="518">
        <f t="shared" si="3526"/>
        <v>0</v>
      </c>
      <c r="IC468" s="518">
        <f t="shared" si="3527"/>
        <v>0</v>
      </c>
      <c r="ID468" s="638"/>
      <c r="IE468" s="511">
        <v>3.0</v>
      </c>
      <c r="IF468" s="512" t="s">
        <v>157</v>
      </c>
      <c r="IG468" s="513" t="s">
        <v>121</v>
      </c>
      <c r="IH468" s="513" t="s">
        <v>152</v>
      </c>
      <c r="II468" s="514"/>
      <c r="IJ468" s="514"/>
      <c r="IK468" s="514">
        <f t="shared" si="3528"/>
        <v>0</v>
      </c>
      <c r="IL468" s="515"/>
      <c r="IM468" s="514">
        <f t="shared" si="3529"/>
        <v>0</v>
      </c>
      <c r="IN468" s="516"/>
      <c r="IO468" s="517"/>
      <c r="IP468" s="517"/>
      <c r="IQ468" s="514">
        <f t="shared" si="3530"/>
        <v>0</v>
      </c>
      <c r="IR468" s="515">
        <v>0.294289866351475</v>
      </c>
      <c r="IS468" s="518">
        <f t="shared" si="3531"/>
        <v>0</v>
      </c>
      <c r="IT468" s="518">
        <f t="shared" si="3532"/>
        <v>0</v>
      </c>
      <c r="IU468" s="638"/>
      <c r="IV468" s="511">
        <v>3.0</v>
      </c>
      <c r="IW468" s="512" t="s">
        <v>157</v>
      </c>
      <c r="IX468" s="513" t="s">
        <v>121</v>
      </c>
      <c r="IY468" s="513" t="s">
        <v>152</v>
      </c>
      <c r="IZ468" s="514"/>
      <c r="JA468" s="514"/>
      <c r="JB468" s="514">
        <f t="shared" si="3533"/>
        <v>0</v>
      </c>
      <c r="JC468" s="515"/>
      <c r="JD468" s="514">
        <f t="shared" si="3534"/>
        <v>0</v>
      </c>
      <c r="JE468" s="516"/>
      <c r="JF468" s="517"/>
      <c r="JG468" s="517"/>
      <c r="JH468" s="514">
        <f t="shared" si="3535"/>
        <v>0</v>
      </c>
      <c r="JI468" s="515">
        <v>0.294289866351475</v>
      </c>
      <c r="JJ468" s="518">
        <f t="shared" si="3536"/>
        <v>0</v>
      </c>
      <c r="JK468" s="518">
        <f t="shared" si="3537"/>
        <v>0</v>
      </c>
      <c r="JL468" s="638"/>
      <c r="JM468" s="511">
        <v>3.0</v>
      </c>
      <c r="JN468" s="512" t="s">
        <v>157</v>
      </c>
      <c r="JO468" s="513" t="s">
        <v>121</v>
      </c>
      <c r="JP468" s="513" t="s">
        <v>152</v>
      </c>
      <c r="JQ468" s="514"/>
      <c r="JR468" s="514"/>
      <c r="JS468" s="514">
        <f t="shared" si="3538"/>
        <v>0</v>
      </c>
      <c r="JT468" s="515"/>
      <c r="JU468" s="514">
        <f t="shared" si="3539"/>
        <v>0</v>
      </c>
      <c r="JV468" s="516"/>
      <c r="JW468" s="517"/>
      <c r="JX468" s="517"/>
      <c r="JY468" s="514">
        <f t="shared" si="3540"/>
        <v>0</v>
      </c>
      <c r="JZ468" s="515">
        <v>0.294289866351475</v>
      </c>
      <c r="KA468" s="518">
        <f t="shared" si="3541"/>
        <v>0</v>
      </c>
      <c r="KB468" s="518">
        <f t="shared" si="3542"/>
        <v>0</v>
      </c>
      <c r="KC468" s="638"/>
      <c r="KD468" s="511">
        <v>3.0</v>
      </c>
      <c r="KE468" s="512" t="s">
        <v>157</v>
      </c>
      <c r="KF468" s="513" t="s">
        <v>121</v>
      </c>
      <c r="KG468" s="513" t="s">
        <v>152</v>
      </c>
      <c r="KH468" s="514"/>
      <c r="KI468" s="514"/>
      <c r="KJ468" s="514">
        <f t="shared" si="3543"/>
        <v>0</v>
      </c>
      <c r="KK468" s="515"/>
      <c r="KL468" s="514">
        <f t="shared" si="3544"/>
        <v>0</v>
      </c>
      <c r="KM468" s="516"/>
      <c r="KN468" s="517"/>
      <c r="KO468" s="517"/>
      <c r="KP468" s="514">
        <f t="shared" si="3545"/>
        <v>0</v>
      </c>
      <c r="KQ468" s="515">
        <v>0.294289866351475</v>
      </c>
      <c r="KR468" s="518">
        <f t="shared" si="3546"/>
        <v>0</v>
      </c>
      <c r="KS468" s="518">
        <f t="shared" si="3547"/>
        <v>0</v>
      </c>
      <c r="KT468" s="638"/>
      <c r="KU468" s="521"/>
    </row>
    <row r="469" ht="15.75" customHeight="1">
      <c r="A469" s="511">
        <v>4.0</v>
      </c>
      <c r="B469" s="512" t="s">
        <v>158</v>
      </c>
      <c r="C469" s="513" t="s">
        <v>121</v>
      </c>
      <c r="D469" s="513" t="s">
        <v>152</v>
      </c>
      <c r="E469" s="514"/>
      <c r="F469" s="514"/>
      <c r="G469" s="514">
        <f t="shared" si="3458"/>
        <v>0</v>
      </c>
      <c r="H469" s="515"/>
      <c r="I469" s="514">
        <f t="shared" si="3459"/>
        <v>0</v>
      </c>
      <c r="J469" s="516"/>
      <c r="K469" s="517"/>
      <c r="L469" s="517"/>
      <c r="M469" s="514">
        <f t="shared" si="3460"/>
        <v>0</v>
      </c>
      <c r="N469" s="515">
        <v>0.294289866351475</v>
      </c>
      <c r="O469" s="518">
        <f t="shared" si="3461"/>
        <v>0</v>
      </c>
      <c r="P469" s="518">
        <f t="shared" si="3462"/>
        <v>0</v>
      </c>
      <c r="Q469" s="638"/>
      <c r="R469" s="511">
        <v>4.0</v>
      </c>
      <c r="S469" s="512" t="s">
        <v>158</v>
      </c>
      <c r="T469" s="513" t="s">
        <v>121</v>
      </c>
      <c r="U469" s="513" t="s">
        <v>152</v>
      </c>
      <c r="V469" s="514"/>
      <c r="W469" s="514"/>
      <c r="X469" s="514">
        <f t="shared" si="3463"/>
        <v>0</v>
      </c>
      <c r="Y469" s="515"/>
      <c r="Z469" s="514">
        <f t="shared" si="3464"/>
        <v>0</v>
      </c>
      <c r="AA469" s="516"/>
      <c r="AB469" s="517"/>
      <c r="AC469" s="517"/>
      <c r="AD469" s="514">
        <f t="shared" si="3465"/>
        <v>0</v>
      </c>
      <c r="AE469" s="515">
        <v>0.294289866351475</v>
      </c>
      <c r="AF469" s="518">
        <f t="shared" si="3466"/>
        <v>0</v>
      </c>
      <c r="AG469" s="518">
        <f t="shared" si="3467"/>
        <v>0</v>
      </c>
      <c r="AH469" s="638"/>
      <c r="AI469" s="511">
        <v>4.0</v>
      </c>
      <c r="AJ469" s="512" t="s">
        <v>158</v>
      </c>
      <c r="AK469" s="513" t="s">
        <v>121</v>
      </c>
      <c r="AL469" s="513" t="s">
        <v>152</v>
      </c>
      <c r="AM469" s="514"/>
      <c r="AN469" s="514"/>
      <c r="AO469" s="514">
        <f t="shared" si="3468"/>
        <v>0</v>
      </c>
      <c r="AP469" s="515"/>
      <c r="AQ469" s="514">
        <f t="shared" si="3469"/>
        <v>0</v>
      </c>
      <c r="AR469" s="516"/>
      <c r="AS469" s="517"/>
      <c r="AT469" s="517"/>
      <c r="AU469" s="514">
        <f t="shared" si="3470"/>
        <v>0</v>
      </c>
      <c r="AV469" s="515">
        <v>0.294289866351475</v>
      </c>
      <c r="AW469" s="518">
        <f t="shared" si="3471"/>
        <v>0</v>
      </c>
      <c r="AX469" s="518">
        <f t="shared" si="3472"/>
        <v>0</v>
      </c>
      <c r="AY469" s="638"/>
      <c r="AZ469" s="511">
        <v>4.0</v>
      </c>
      <c r="BA469" s="512" t="s">
        <v>158</v>
      </c>
      <c r="BB469" s="513" t="s">
        <v>121</v>
      </c>
      <c r="BC469" s="513" t="s">
        <v>152</v>
      </c>
      <c r="BD469" s="514"/>
      <c r="BE469" s="514"/>
      <c r="BF469" s="514">
        <f t="shared" si="3473"/>
        <v>0</v>
      </c>
      <c r="BG469" s="515"/>
      <c r="BH469" s="514">
        <f t="shared" si="3474"/>
        <v>0</v>
      </c>
      <c r="BI469" s="516"/>
      <c r="BJ469" s="517"/>
      <c r="BK469" s="517"/>
      <c r="BL469" s="514">
        <f t="shared" si="3475"/>
        <v>0</v>
      </c>
      <c r="BM469" s="515">
        <v>0.294289866351475</v>
      </c>
      <c r="BN469" s="518">
        <f t="shared" si="3476"/>
        <v>0</v>
      </c>
      <c r="BO469" s="518">
        <f t="shared" si="3477"/>
        <v>0</v>
      </c>
      <c r="BP469" s="638"/>
      <c r="BQ469" s="511">
        <v>4.0</v>
      </c>
      <c r="BR469" s="512" t="s">
        <v>158</v>
      </c>
      <c r="BS469" s="513" t="s">
        <v>121</v>
      </c>
      <c r="BT469" s="513" t="s">
        <v>152</v>
      </c>
      <c r="BU469" s="514"/>
      <c r="BV469" s="514"/>
      <c r="BW469" s="514">
        <f t="shared" si="3478"/>
        <v>0</v>
      </c>
      <c r="BX469" s="515"/>
      <c r="BY469" s="514">
        <f t="shared" si="3479"/>
        <v>0</v>
      </c>
      <c r="BZ469" s="516"/>
      <c r="CA469" s="517"/>
      <c r="CB469" s="517"/>
      <c r="CC469" s="514">
        <f t="shared" si="3480"/>
        <v>0</v>
      </c>
      <c r="CD469" s="515">
        <v>0.294289866351475</v>
      </c>
      <c r="CE469" s="518">
        <f t="shared" si="3481"/>
        <v>0</v>
      </c>
      <c r="CF469" s="518">
        <f t="shared" si="3482"/>
        <v>0</v>
      </c>
      <c r="CG469" s="638"/>
      <c r="CH469" s="511">
        <v>4.0</v>
      </c>
      <c r="CI469" s="512" t="s">
        <v>158</v>
      </c>
      <c r="CJ469" s="513" t="s">
        <v>121</v>
      </c>
      <c r="CK469" s="513" t="s">
        <v>152</v>
      </c>
      <c r="CL469" s="514"/>
      <c r="CM469" s="514"/>
      <c r="CN469" s="514">
        <f t="shared" si="3483"/>
        <v>0</v>
      </c>
      <c r="CO469" s="515"/>
      <c r="CP469" s="514">
        <f t="shared" si="3484"/>
        <v>0</v>
      </c>
      <c r="CQ469" s="516"/>
      <c r="CR469" s="517"/>
      <c r="CS469" s="517"/>
      <c r="CT469" s="514">
        <f t="shared" si="3485"/>
        <v>0</v>
      </c>
      <c r="CU469" s="515">
        <v>0.294289866351475</v>
      </c>
      <c r="CV469" s="518">
        <f t="shared" si="3486"/>
        <v>0</v>
      </c>
      <c r="CW469" s="518">
        <f t="shared" si="3487"/>
        <v>0</v>
      </c>
      <c r="CX469" s="638"/>
      <c r="CY469" s="511">
        <v>4.0</v>
      </c>
      <c r="CZ469" s="512" t="s">
        <v>158</v>
      </c>
      <c r="DA469" s="513" t="s">
        <v>121</v>
      </c>
      <c r="DB469" s="513" t="s">
        <v>152</v>
      </c>
      <c r="DC469" s="514"/>
      <c r="DD469" s="514"/>
      <c r="DE469" s="514">
        <f t="shared" si="3488"/>
        <v>0</v>
      </c>
      <c r="DF469" s="515"/>
      <c r="DG469" s="514">
        <f t="shared" si="3489"/>
        <v>0</v>
      </c>
      <c r="DH469" s="516"/>
      <c r="DI469" s="517"/>
      <c r="DJ469" s="517"/>
      <c r="DK469" s="514">
        <f t="shared" si="3490"/>
        <v>0</v>
      </c>
      <c r="DL469" s="515">
        <v>0.294289866351475</v>
      </c>
      <c r="DM469" s="518">
        <f t="shared" si="3491"/>
        <v>0</v>
      </c>
      <c r="DN469" s="518">
        <f t="shared" si="3492"/>
        <v>0</v>
      </c>
      <c r="DO469" s="638"/>
      <c r="DP469" s="511">
        <v>4.0</v>
      </c>
      <c r="DQ469" s="512" t="s">
        <v>158</v>
      </c>
      <c r="DR469" s="513" t="s">
        <v>121</v>
      </c>
      <c r="DS469" s="513" t="s">
        <v>152</v>
      </c>
      <c r="DT469" s="514"/>
      <c r="DU469" s="514"/>
      <c r="DV469" s="514">
        <f t="shared" si="3493"/>
        <v>0</v>
      </c>
      <c r="DW469" s="515"/>
      <c r="DX469" s="514">
        <f t="shared" si="3494"/>
        <v>0</v>
      </c>
      <c r="DY469" s="516"/>
      <c r="DZ469" s="517"/>
      <c r="EA469" s="517"/>
      <c r="EB469" s="514">
        <f t="shared" si="3495"/>
        <v>0</v>
      </c>
      <c r="EC469" s="515">
        <v>0.294289866351475</v>
      </c>
      <c r="ED469" s="518">
        <f t="shared" si="3496"/>
        <v>0</v>
      </c>
      <c r="EE469" s="518">
        <f t="shared" si="3497"/>
        <v>0</v>
      </c>
      <c r="EF469" s="638"/>
      <c r="EG469" s="511">
        <v>4.0</v>
      </c>
      <c r="EH469" s="512" t="s">
        <v>158</v>
      </c>
      <c r="EI469" s="513" t="s">
        <v>121</v>
      </c>
      <c r="EJ469" s="513" t="s">
        <v>152</v>
      </c>
      <c r="EK469" s="514"/>
      <c r="EL469" s="514"/>
      <c r="EM469" s="514">
        <f t="shared" si="3498"/>
        <v>0</v>
      </c>
      <c r="EN469" s="515"/>
      <c r="EO469" s="514">
        <f t="shared" si="3499"/>
        <v>0</v>
      </c>
      <c r="EP469" s="516"/>
      <c r="EQ469" s="517"/>
      <c r="ER469" s="517"/>
      <c r="ES469" s="514">
        <f t="shared" si="3500"/>
        <v>0</v>
      </c>
      <c r="ET469" s="515">
        <v>0.294289866351475</v>
      </c>
      <c r="EU469" s="518">
        <f t="shared" si="3501"/>
        <v>0</v>
      </c>
      <c r="EV469" s="518">
        <f t="shared" si="3502"/>
        <v>0</v>
      </c>
      <c r="EW469" s="638"/>
      <c r="EX469" s="511">
        <v>4.0</v>
      </c>
      <c r="EY469" s="512" t="s">
        <v>158</v>
      </c>
      <c r="EZ469" s="513" t="s">
        <v>121</v>
      </c>
      <c r="FA469" s="513" t="s">
        <v>152</v>
      </c>
      <c r="FB469" s="514"/>
      <c r="FC469" s="514"/>
      <c r="FD469" s="514">
        <f t="shared" si="3503"/>
        <v>0</v>
      </c>
      <c r="FE469" s="515"/>
      <c r="FF469" s="514">
        <f t="shared" si="3504"/>
        <v>0</v>
      </c>
      <c r="FG469" s="516"/>
      <c r="FH469" s="517"/>
      <c r="FI469" s="517"/>
      <c r="FJ469" s="514">
        <f t="shared" si="3505"/>
        <v>0</v>
      </c>
      <c r="FK469" s="515">
        <v>0.294289866351475</v>
      </c>
      <c r="FL469" s="518">
        <f t="shared" si="3506"/>
        <v>0</v>
      </c>
      <c r="FM469" s="518">
        <f t="shared" si="3507"/>
        <v>0</v>
      </c>
      <c r="FN469" s="638"/>
      <c r="FO469" s="511">
        <v>4.0</v>
      </c>
      <c r="FP469" s="512" t="s">
        <v>158</v>
      </c>
      <c r="FQ469" s="513" t="s">
        <v>121</v>
      </c>
      <c r="FR469" s="513" t="s">
        <v>152</v>
      </c>
      <c r="FS469" s="514"/>
      <c r="FT469" s="514"/>
      <c r="FU469" s="514">
        <f t="shared" si="3508"/>
        <v>0</v>
      </c>
      <c r="FV469" s="515"/>
      <c r="FW469" s="514">
        <f t="shared" si="3509"/>
        <v>0</v>
      </c>
      <c r="FX469" s="516"/>
      <c r="FY469" s="517"/>
      <c r="FZ469" s="517"/>
      <c r="GA469" s="514">
        <f t="shared" si="3510"/>
        <v>0</v>
      </c>
      <c r="GB469" s="515">
        <v>0.294289866351475</v>
      </c>
      <c r="GC469" s="518">
        <f t="shared" si="3511"/>
        <v>0</v>
      </c>
      <c r="GD469" s="518">
        <f t="shared" si="3512"/>
        <v>0</v>
      </c>
      <c r="GE469" s="638"/>
      <c r="GF469" s="511">
        <v>4.0</v>
      </c>
      <c r="GG469" s="512" t="s">
        <v>158</v>
      </c>
      <c r="GH469" s="513" t="s">
        <v>121</v>
      </c>
      <c r="GI469" s="513" t="s">
        <v>152</v>
      </c>
      <c r="GJ469" s="514"/>
      <c r="GK469" s="514"/>
      <c r="GL469" s="514">
        <f t="shared" si="3513"/>
        <v>0</v>
      </c>
      <c r="GM469" s="515"/>
      <c r="GN469" s="514">
        <f t="shared" si="3514"/>
        <v>0</v>
      </c>
      <c r="GO469" s="516"/>
      <c r="GP469" s="517"/>
      <c r="GQ469" s="517"/>
      <c r="GR469" s="514">
        <f t="shared" si="3515"/>
        <v>0</v>
      </c>
      <c r="GS469" s="515">
        <v>0.294289866351475</v>
      </c>
      <c r="GT469" s="518">
        <f t="shared" si="3516"/>
        <v>0</v>
      </c>
      <c r="GU469" s="518">
        <f t="shared" si="3517"/>
        <v>0</v>
      </c>
      <c r="GV469" s="638"/>
      <c r="GW469" s="511">
        <v>4.0</v>
      </c>
      <c r="GX469" s="512" t="s">
        <v>158</v>
      </c>
      <c r="GY469" s="513" t="s">
        <v>121</v>
      </c>
      <c r="GZ469" s="513" t="s">
        <v>152</v>
      </c>
      <c r="HA469" s="514"/>
      <c r="HB469" s="514"/>
      <c r="HC469" s="514">
        <f t="shared" si="3518"/>
        <v>0</v>
      </c>
      <c r="HD469" s="515"/>
      <c r="HE469" s="514">
        <f t="shared" si="3519"/>
        <v>0</v>
      </c>
      <c r="HF469" s="516"/>
      <c r="HG469" s="517"/>
      <c r="HH469" s="517"/>
      <c r="HI469" s="514">
        <f t="shared" si="3520"/>
        <v>0</v>
      </c>
      <c r="HJ469" s="515">
        <v>0.294289866351475</v>
      </c>
      <c r="HK469" s="518">
        <f t="shared" si="3521"/>
        <v>0</v>
      </c>
      <c r="HL469" s="518">
        <f t="shared" si="3522"/>
        <v>0</v>
      </c>
      <c r="HM469" s="638"/>
      <c r="HN469" s="511">
        <v>4.0</v>
      </c>
      <c r="HO469" s="512" t="s">
        <v>158</v>
      </c>
      <c r="HP469" s="513" t="s">
        <v>121</v>
      </c>
      <c r="HQ469" s="513" t="s">
        <v>152</v>
      </c>
      <c r="HR469" s="514"/>
      <c r="HS469" s="514"/>
      <c r="HT469" s="514">
        <f t="shared" si="3523"/>
        <v>0</v>
      </c>
      <c r="HU469" s="515"/>
      <c r="HV469" s="514">
        <f t="shared" si="3524"/>
        <v>0</v>
      </c>
      <c r="HW469" s="516"/>
      <c r="HX469" s="517"/>
      <c r="HY469" s="517"/>
      <c r="HZ469" s="514">
        <f t="shared" si="3525"/>
        <v>0</v>
      </c>
      <c r="IA469" s="515">
        <v>0.294289866351475</v>
      </c>
      <c r="IB469" s="518">
        <f t="shared" si="3526"/>
        <v>0</v>
      </c>
      <c r="IC469" s="518">
        <f t="shared" si="3527"/>
        <v>0</v>
      </c>
      <c r="ID469" s="638"/>
      <c r="IE469" s="511">
        <v>4.0</v>
      </c>
      <c r="IF469" s="512" t="s">
        <v>158</v>
      </c>
      <c r="IG469" s="513" t="s">
        <v>121</v>
      </c>
      <c r="IH469" s="513" t="s">
        <v>152</v>
      </c>
      <c r="II469" s="514"/>
      <c r="IJ469" s="514"/>
      <c r="IK469" s="514">
        <f t="shared" si="3528"/>
        <v>0</v>
      </c>
      <c r="IL469" s="515"/>
      <c r="IM469" s="514">
        <f t="shared" si="3529"/>
        <v>0</v>
      </c>
      <c r="IN469" s="516"/>
      <c r="IO469" s="517"/>
      <c r="IP469" s="517"/>
      <c r="IQ469" s="514">
        <f t="shared" si="3530"/>
        <v>0</v>
      </c>
      <c r="IR469" s="515">
        <v>0.294289866351475</v>
      </c>
      <c r="IS469" s="518">
        <f t="shared" si="3531"/>
        <v>0</v>
      </c>
      <c r="IT469" s="518">
        <f t="shared" si="3532"/>
        <v>0</v>
      </c>
      <c r="IU469" s="638"/>
      <c r="IV469" s="511">
        <v>4.0</v>
      </c>
      <c r="IW469" s="512" t="s">
        <v>158</v>
      </c>
      <c r="IX469" s="513" t="s">
        <v>121</v>
      </c>
      <c r="IY469" s="513" t="s">
        <v>152</v>
      </c>
      <c r="IZ469" s="514"/>
      <c r="JA469" s="514"/>
      <c r="JB469" s="514">
        <f t="shared" si="3533"/>
        <v>0</v>
      </c>
      <c r="JC469" s="515"/>
      <c r="JD469" s="514">
        <f t="shared" si="3534"/>
        <v>0</v>
      </c>
      <c r="JE469" s="516"/>
      <c r="JF469" s="517"/>
      <c r="JG469" s="517"/>
      <c r="JH469" s="514">
        <f t="shared" si="3535"/>
        <v>0</v>
      </c>
      <c r="JI469" s="515">
        <v>0.294289866351475</v>
      </c>
      <c r="JJ469" s="518">
        <f t="shared" si="3536"/>
        <v>0</v>
      </c>
      <c r="JK469" s="518">
        <f t="shared" si="3537"/>
        <v>0</v>
      </c>
      <c r="JL469" s="638"/>
      <c r="JM469" s="511">
        <v>4.0</v>
      </c>
      <c r="JN469" s="512" t="s">
        <v>158</v>
      </c>
      <c r="JO469" s="513" t="s">
        <v>121</v>
      </c>
      <c r="JP469" s="513" t="s">
        <v>152</v>
      </c>
      <c r="JQ469" s="514"/>
      <c r="JR469" s="514"/>
      <c r="JS469" s="514">
        <f t="shared" si="3538"/>
        <v>0</v>
      </c>
      <c r="JT469" s="515"/>
      <c r="JU469" s="514">
        <f t="shared" si="3539"/>
        <v>0</v>
      </c>
      <c r="JV469" s="516"/>
      <c r="JW469" s="517"/>
      <c r="JX469" s="517"/>
      <c r="JY469" s="514">
        <f t="shared" si="3540"/>
        <v>0</v>
      </c>
      <c r="JZ469" s="515">
        <v>0.294289866351475</v>
      </c>
      <c r="KA469" s="518">
        <f t="shared" si="3541"/>
        <v>0</v>
      </c>
      <c r="KB469" s="518">
        <f t="shared" si="3542"/>
        <v>0</v>
      </c>
      <c r="KC469" s="638"/>
      <c r="KD469" s="511">
        <v>4.0</v>
      </c>
      <c r="KE469" s="512" t="s">
        <v>158</v>
      </c>
      <c r="KF469" s="513" t="s">
        <v>121</v>
      </c>
      <c r="KG469" s="513" t="s">
        <v>152</v>
      </c>
      <c r="KH469" s="514"/>
      <c r="KI469" s="514"/>
      <c r="KJ469" s="514">
        <f t="shared" si="3543"/>
        <v>0</v>
      </c>
      <c r="KK469" s="515"/>
      <c r="KL469" s="514">
        <f t="shared" si="3544"/>
        <v>0</v>
      </c>
      <c r="KM469" s="516"/>
      <c r="KN469" s="517"/>
      <c r="KO469" s="517"/>
      <c r="KP469" s="514">
        <f t="shared" si="3545"/>
        <v>0</v>
      </c>
      <c r="KQ469" s="515">
        <v>0.294289866351475</v>
      </c>
      <c r="KR469" s="518">
        <f t="shared" si="3546"/>
        <v>0</v>
      </c>
      <c r="KS469" s="518">
        <f t="shared" si="3547"/>
        <v>0</v>
      </c>
      <c r="KT469" s="638"/>
      <c r="KU469" s="521"/>
    </row>
    <row r="470" ht="15.75" customHeight="1">
      <c r="A470" s="511"/>
      <c r="B470" s="532" t="s">
        <v>147</v>
      </c>
      <c r="C470" s="533"/>
      <c r="D470" s="533"/>
      <c r="E470" s="533"/>
      <c r="F470" s="533"/>
      <c r="G470" s="533"/>
      <c r="H470" s="533"/>
      <c r="I470" s="533"/>
      <c r="J470" s="533"/>
      <c r="K470" s="533"/>
      <c r="L470" s="533"/>
      <c r="M470" s="533"/>
      <c r="N470" s="533"/>
      <c r="O470" s="533"/>
      <c r="P470" s="639"/>
      <c r="Q470" s="638"/>
      <c r="R470" s="511"/>
      <c r="S470" s="532" t="s">
        <v>147</v>
      </c>
      <c r="T470" s="533"/>
      <c r="U470" s="533"/>
      <c r="V470" s="533"/>
      <c r="W470" s="533"/>
      <c r="X470" s="533"/>
      <c r="Y470" s="533"/>
      <c r="Z470" s="533"/>
      <c r="AA470" s="533"/>
      <c r="AB470" s="533"/>
      <c r="AC470" s="533"/>
      <c r="AD470" s="533"/>
      <c r="AE470" s="533"/>
      <c r="AF470" s="533"/>
      <c r="AG470" s="639"/>
      <c r="AH470" s="638"/>
      <c r="AI470" s="511"/>
      <c r="AJ470" s="532" t="s">
        <v>147</v>
      </c>
      <c r="AK470" s="533"/>
      <c r="AL470" s="533"/>
      <c r="AM470" s="533"/>
      <c r="AN470" s="533"/>
      <c r="AO470" s="533"/>
      <c r="AP470" s="533"/>
      <c r="AQ470" s="533"/>
      <c r="AR470" s="533"/>
      <c r="AS470" s="533"/>
      <c r="AT470" s="533"/>
      <c r="AU470" s="533"/>
      <c r="AV470" s="533"/>
      <c r="AW470" s="533"/>
      <c r="AX470" s="639"/>
      <c r="AY470" s="638"/>
      <c r="AZ470" s="511"/>
      <c r="BA470" s="532" t="s">
        <v>147</v>
      </c>
      <c r="BB470" s="533"/>
      <c r="BC470" s="533"/>
      <c r="BD470" s="533"/>
      <c r="BE470" s="533"/>
      <c r="BF470" s="533"/>
      <c r="BG470" s="533"/>
      <c r="BH470" s="533"/>
      <c r="BI470" s="533"/>
      <c r="BJ470" s="533"/>
      <c r="BK470" s="533"/>
      <c r="BL470" s="533"/>
      <c r="BM470" s="533"/>
      <c r="BN470" s="533"/>
      <c r="BO470" s="639"/>
      <c r="BP470" s="638"/>
      <c r="BQ470" s="511"/>
      <c r="BR470" s="532" t="s">
        <v>147</v>
      </c>
      <c r="BS470" s="533"/>
      <c r="BT470" s="533"/>
      <c r="BU470" s="533"/>
      <c r="BV470" s="533"/>
      <c r="BW470" s="533"/>
      <c r="BX470" s="533"/>
      <c r="BY470" s="533"/>
      <c r="BZ470" s="533"/>
      <c r="CA470" s="533"/>
      <c r="CB470" s="533"/>
      <c r="CC470" s="533"/>
      <c r="CD470" s="533"/>
      <c r="CE470" s="533"/>
      <c r="CF470" s="639"/>
      <c r="CG470" s="638"/>
      <c r="CH470" s="511"/>
      <c r="CI470" s="532" t="s">
        <v>147</v>
      </c>
      <c r="CJ470" s="533"/>
      <c r="CK470" s="533"/>
      <c r="CL470" s="533"/>
      <c r="CM470" s="533"/>
      <c r="CN470" s="533"/>
      <c r="CO470" s="533"/>
      <c r="CP470" s="533"/>
      <c r="CQ470" s="533"/>
      <c r="CR470" s="533"/>
      <c r="CS470" s="533"/>
      <c r="CT470" s="533"/>
      <c r="CU470" s="533"/>
      <c r="CV470" s="533"/>
      <c r="CW470" s="639"/>
      <c r="CX470" s="638"/>
      <c r="CY470" s="511"/>
      <c r="CZ470" s="532" t="s">
        <v>147</v>
      </c>
      <c r="DA470" s="533"/>
      <c r="DB470" s="533"/>
      <c r="DC470" s="533"/>
      <c r="DD470" s="533"/>
      <c r="DE470" s="533"/>
      <c r="DF470" s="533"/>
      <c r="DG470" s="533"/>
      <c r="DH470" s="533"/>
      <c r="DI470" s="533"/>
      <c r="DJ470" s="533"/>
      <c r="DK470" s="533"/>
      <c r="DL470" s="533"/>
      <c r="DM470" s="533"/>
      <c r="DN470" s="639"/>
      <c r="DO470" s="638"/>
      <c r="DP470" s="511"/>
      <c r="DQ470" s="532" t="s">
        <v>147</v>
      </c>
      <c r="DR470" s="533"/>
      <c r="DS470" s="533"/>
      <c r="DT470" s="533"/>
      <c r="DU470" s="533"/>
      <c r="DV470" s="533"/>
      <c r="DW470" s="533"/>
      <c r="DX470" s="533"/>
      <c r="DY470" s="533"/>
      <c r="DZ470" s="533"/>
      <c r="EA470" s="533"/>
      <c r="EB470" s="533"/>
      <c r="EC470" s="533"/>
      <c r="ED470" s="533"/>
      <c r="EE470" s="639"/>
      <c r="EF470" s="638"/>
      <c r="EG470" s="511"/>
      <c r="EH470" s="532" t="s">
        <v>147</v>
      </c>
      <c r="EI470" s="533"/>
      <c r="EJ470" s="533"/>
      <c r="EK470" s="533"/>
      <c r="EL470" s="533"/>
      <c r="EM470" s="533"/>
      <c r="EN470" s="533"/>
      <c r="EO470" s="533"/>
      <c r="EP470" s="533"/>
      <c r="EQ470" s="533"/>
      <c r="ER470" s="533"/>
      <c r="ES470" s="533"/>
      <c r="ET470" s="533"/>
      <c r="EU470" s="533"/>
      <c r="EV470" s="639"/>
      <c r="EW470" s="638"/>
      <c r="EX470" s="511"/>
      <c r="EY470" s="532" t="s">
        <v>147</v>
      </c>
      <c r="EZ470" s="533"/>
      <c r="FA470" s="533"/>
      <c r="FB470" s="533"/>
      <c r="FC470" s="533"/>
      <c r="FD470" s="533"/>
      <c r="FE470" s="533"/>
      <c r="FF470" s="533"/>
      <c r="FG470" s="533"/>
      <c r="FH470" s="533"/>
      <c r="FI470" s="533"/>
      <c r="FJ470" s="533"/>
      <c r="FK470" s="533"/>
      <c r="FL470" s="533"/>
      <c r="FM470" s="639"/>
      <c r="FN470" s="638"/>
      <c r="FO470" s="511"/>
      <c r="FP470" s="532" t="s">
        <v>147</v>
      </c>
      <c r="FQ470" s="533"/>
      <c r="FR470" s="533"/>
      <c r="FS470" s="533"/>
      <c r="FT470" s="533"/>
      <c r="FU470" s="533"/>
      <c r="FV470" s="533"/>
      <c r="FW470" s="533"/>
      <c r="FX470" s="533"/>
      <c r="FY470" s="533"/>
      <c r="FZ470" s="533"/>
      <c r="GA470" s="533"/>
      <c r="GB470" s="533"/>
      <c r="GC470" s="533"/>
      <c r="GD470" s="639"/>
      <c r="GE470" s="638"/>
      <c r="GF470" s="511"/>
      <c r="GG470" s="532" t="s">
        <v>147</v>
      </c>
      <c r="GH470" s="533"/>
      <c r="GI470" s="533"/>
      <c r="GJ470" s="533"/>
      <c r="GK470" s="533"/>
      <c r="GL470" s="533"/>
      <c r="GM470" s="533"/>
      <c r="GN470" s="533"/>
      <c r="GO470" s="533"/>
      <c r="GP470" s="533"/>
      <c r="GQ470" s="533"/>
      <c r="GR470" s="533"/>
      <c r="GS470" s="533"/>
      <c r="GT470" s="533"/>
      <c r="GU470" s="639"/>
      <c r="GV470" s="638"/>
      <c r="GW470" s="511"/>
      <c r="GX470" s="532" t="s">
        <v>147</v>
      </c>
      <c r="GY470" s="533"/>
      <c r="GZ470" s="533"/>
      <c r="HA470" s="533"/>
      <c r="HB470" s="533"/>
      <c r="HC470" s="533"/>
      <c r="HD470" s="533"/>
      <c r="HE470" s="533"/>
      <c r="HF470" s="533"/>
      <c r="HG470" s="533"/>
      <c r="HH470" s="533"/>
      <c r="HI470" s="533"/>
      <c r="HJ470" s="533"/>
      <c r="HK470" s="533"/>
      <c r="HL470" s="639"/>
      <c r="HM470" s="638"/>
      <c r="HN470" s="511"/>
      <c r="HO470" s="532" t="s">
        <v>147</v>
      </c>
      <c r="HP470" s="533"/>
      <c r="HQ470" s="533"/>
      <c r="HR470" s="533"/>
      <c r="HS470" s="533"/>
      <c r="HT470" s="533"/>
      <c r="HU470" s="533"/>
      <c r="HV470" s="533"/>
      <c r="HW470" s="533"/>
      <c r="HX470" s="533"/>
      <c r="HY470" s="533"/>
      <c r="HZ470" s="533"/>
      <c r="IA470" s="533"/>
      <c r="IB470" s="533"/>
      <c r="IC470" s="639"/>
      <c r="ID470" s="638"/>
      <c r="IE470" s="511"/>
      <c r="IF470" s="532" t="s">
        <v>147</v>
      </c>
      <c r="IG470" s="533"/>
      <c r="IH470" s="533"/>
      <c r="II470" s="533"/>
      <c r="IJ470" s="533"/>
      <c r="IK470" s="533"/>
      <c r="IL470" s="533"/>
      <c r="IM470" s="533"/>
      <c r="IN470" s="533"/>
      <c r="IO470" s="533"/>
      <c r="IP470" s="533"/>
      <c r="IQ470" s="533"/>
      <c r="IR470" s="533"/>
      <c r="IS470" s="533"/>
      <c r="IT470" s="639"/>
      <c r="IU470" s="638"/>
      <c r="IV470" s="511"/>
      <c r="IW470" s="532" t="s">
        <v>147</v>
      </c>
      <c r="IX470" s="533"/>
      <c r="IY470" s="533"/>
      <c r="IZ470" s="533"/>
      <c r="JA470" s="533"/>
      <c r="JB470" s="533"/>
      <c r="JC470" s="533"/>
      <c r="JD470" s="533"/>
      <c r="JE470" s="533"/>
      <c r="JF470" s="533"/>
      <c r="JG470" s="533"/>
      <c r="JH470" s="533"/>
      <c r="JI470" s="533"/>
      <c r="JJ470" s="533"/>
      <c r="JK470" s="639"/>
      <c r="JL470" s="638"/>
      <c r="JM470" s="511"/>
      <c r="JN470" s="532" t="s">
        <v>147</v>
      </c>
      <c r="JO470" s="533"/>
      <c r="JP470" s="533"/>
      <c r="JQ470" s="533"/>
      <c r="JR470" s="533"/>
      <c r="JS470" s="533"/>
      <c r="JT470" s="533"/>
      <c r="JU470" s="533"/>
      <c r="JV470" s="533"/>
      <c r="JW470" s="533"/>
      <c r="JX470" s="533"/>
      <c r="JY470" s="533"/>
      <c r="JZ470" s="533"/>
      <c r="KA470" s="533"/>
      <c r="KB470" s="639"/>
      <c r="KC470" s="638"/>
      <c r="KD470" s="511"/>
      <c r="KE470" s="532" t="s">
        <v>147</v>
      </c>
      <c r="KF470" s="533"/>
      <c r="KG470" s="533"/>
      <c r="KH470" s="533"/>
      <c r="KI470" s="533"/>
      <c r="KJ470" s="533"/>
      <c r="KK470" s="533"/>
      <c r="KL470" s="533"/>
      <c r="KM470" s="533"/>
      <c r="KN470" s="533"/>
      <c r="KO470" s="533"/>
      <c r="KP470" s="533"/>
      <c r="KQ470" s="533"/>
      <c r="KR470" s="533"/>
      <c r="KS470" s="639"/>
      <c r="KT470" s="638"/>
      <c r="KU470" s="521"/>
    </row>
    <row r="471" ht="15.75" customHeight="1">
      <c r="A471" s="511">
        <v>1.0</v>
      </c>
      <c r="B471" s="512" t="s">
        <v>159</v>
      </c>
      <c r="C471" s="513" t="s">
        <v>121</v>
      </c>
      <c r="D471" s="513" t="s">
        <v>152</v>
      </c>
      <c r="E471" s="514"/>
      <c r="F471" s="514"/>
      <c r="G471" s="514">
        <f t="shared" ref="G471:G473" si="3548">IFERROR(E471*F471/1000000,0)</f>
        <v>0</v>
      </c>
      <c r="H471" s="515"/>
      <c r="I471" s="514">
        <f t="shared" ref="I471:I473" si="3549">IFERROR(+G471*H471,"")</f>
        <v>0</v>
      </c>
      <c r="J471" s="516"/>
      <c r="K471" s="517"/>
      <c r="L471" s="517"/>
      <c r="M471" s="514">
        <f t="shared" ref="M471:M473" si="3550">IFERROR(+(IF(G471="","0",G471))+(IF(I471="","0",I471))+(IF(L471="","0",L471)),"")</f>
        <v>0</v>
      </c>
      <c r="N471" s="515">
        <v>0.294289866351475</v>
      </c>
      <c r="O471" s="518">
        <f t="shared" ref="O471:O473" si="3551">IFERROR(+N471*(M471-L471),"")</f>
        <v>0</v>
      </c>
      <c r="P471" s="518">
        <f t="shared" ref="P471:P473" si="3552">IFERROR(+(IF(M471="","0",M471))-(IF(O471="","0",O471)),"")</f>
        <v>0</v>
      </c>
      <c r="Q471" s="638"/>
      <c r="R471" s="511">
        <v>1.0</v>
      </c>
      <c r="S471" s="512" t="s">
        <v>159</v>
      </c>
      <c r="T471" s="513" t="s">
        <v>121</v>
      </c>
      <c r="U471" s="513" t="s">
        <v>152</v>
      </c>
      <c r="V471" s="514"/>
      <c r="W471" s="514"/>
      <c r="X471" s="514">
        <f t="shared" ref="X471:X473" si="3553">IFERROR(V471*W471/1000000,0)</f>
        <v>0</v>
      </c>
      <c r="Y471" s="515"/>
      <c r="Z471" s="514">
        <f t="shared" ref="Z471:Z473" si="3554">IFERROR(+X471*Y471,"")</f>
        <v>0</v>
      </c>
      <c r="AA471" s="516"/>
      <c r="AB471" s="517"/>
      <c r="AC471" s="517"/>
      <c r="AD471" s="514">
        <f t="shared" ref="AD471:AD473" si="3555">IFERROR(+(IF(X471="","0",X471))+(IF(Z471="","0",Z471))+(IF(AC471="","0",AC471)),"")</f>
        <v>0</v>
      </c>
      <c r="AE471" s="515">
        <v>0.294289866351475</v>
      </c>
      <c r="AF471" s="518">
        <f t="shared" ref="AF471:AF473" si="3556">IFERROR(+AE471*(AD471-AC471),"")</f>
        <v>0</v>
      </c>
      <c r="AG471" s="518">
        <f t="shared" ref="AG471:AG473" si="3557">IFERROR(+(IF(AD471="","0",AD471))-(IF(AF471="","0",AF471)),"")</f>
        <v>0</v>
      </c>
      <c r="AH471" s="638"/>
      <c r="AI471" s="511">
        <v>1.0</v>
      </c>
      <c r="AJ471" s="512" t="s">
        <v>159</v>
      </c>
      <c r="AK471" s="513" t="s">
        <v>121</v>
      </c>
      <c r="AL471" s="513" t="s">
        <v>152</v>
      </c>
      <c r="AM471" s="514"/>
      <c r="AN471" s="514"/>
      <c r="AO471" s="514">
        <f t="shared" ref="AO471:AO473" si="3558">IFERROR(AM471*AN471/1000000,0)</f>
        <v>0</v>
      </c>
      <c r="AP471" s="515"/>
      <c r="AQ471" s="514">
        <f t="shared" ref="AQ471:AQ473" si="3559">IFERROR(+AO471*AP471,"")</f>
        <v>0</v>
      </c>
      <c r="AR471" s="516"/>
      <c r="AS471" s="517"/>
      <c r="AT471" s="517"/>
      <c r="AU471" s="514">
        <f t="shared" ref="AU471:AU473" si="3560">IFERROR(+(IF(AO471="","0",AO471))+(IF(AQ471="","0",AQ471))+(IF(AT471="","0",AT471)),"")</f>
        <v>0</v>
      </c>
      <c r="AV471" s="515">
        <v>0.294289866351475</v>
      </c>
      <c r="AW471" s="518">
        <f t="shared" ref="AW471:AW473" si="3561">IFERROR(+AV471*(AU471-AT471),"")</f>
        <v>0</v>
      </c>
      <c r="AX471" s="518">
        <f t="shared" ref="AX471:AX473" si="3562">IFERROR(+(IF(AU471="","0",AU471))-(IF(AW471="","0",AW471)),"")</f>
        <v>0</v>
      </c>
      <c r="AY471" s="638"/>
      <c r="AZ471" s="511">
        <v>1.0</v>
      </c>
      <c r="BA471" s="512" t="s">
        <v>159</v>
      </c>
      <c r="BB471" s="513" t="s">
        <v>121</v>
      </c>
      <c r="BC471" s="513" t="s">
        <v>152</v>
      </c>
      <c r="BD471" s="514"/>
      <c r="BE471" s="514"/>
      <c r="BF471" s="514">
        <f t="shared" ref="BF471:BF473" si="3563">IFERROR(BD471*BE471/1000000,0)</f>
        <v>0</v>
      </c>
      <c r="BG471" s="515"/>
      <c r="BH471" s="514">
        <f t="shared" ref="BH471:BH473" si="3564">IFERROR(+BF471*BG471,"")</f>
        <v>0</v>
      </c>
      <c r="BI471" s="516"/>
      <c r="BJ471" s="517"/>
      <c r="BK471" s="517"/>
      <c r="BL471" s="514">
        <f t="shared" ref="BL471:BL473" si="3565">IFERROR(+(IF(BF471="","0",BF471))+(IF(BH471="","0",BH471))+(IF(BK471="","0",BK471)),"")</f>
        <v>0</v>
      </c>
      <c r="BM471" s="515">
        <v>0.294289866351475</v>
      </c>
      <c r="BN471" s="518">
        <f t="shared" ref="BN471:BN473" si="3566">IFERROR(+BM471*(BL471-BK471),"")</f>
        <v>0</v>
      </c>
      <c r="BO471" s="518">
        <f t="shared" ref="BO471:BO473" si="3567">IFERROR(+(IF(BL471="","0",BL471))-(IF(BN471="","0",BN471)),"")</f>
        <v>0</v>
      </c>
      <c r="BP471" s="638"/>
      <c r="BQ471" s="511">
        <v>1.0</v>
      </c>
      <c r="BR471" s="512" t="s">
        <v>159</v>
      </c>
      <c r="BS471" s="513" t="s">
        <v>121</v>
      </c>
      <c r="BT471" s="513" t="s">
        <v>152</v>
      </c>
      <c r="BU471" s="514"/>
      <c r="BV471" s="514"/>
      <c r="BW471" s="514">
        <f t="shared" ref="BW471:BW473" si="3568">IFERROR(BU471*BV471/1000000,0)</f>
        <v>0</v>
      </c>
      <c r="BX471" s="515"/>
      <c r="BY471" s="514">
        <f t="shared" ref="BY471:BY473" si="3569">IFERROR(+BW471*BX471,"")</f>
        <v>0</v>
      </c>
      <c r="BZ471" s="516"/>
      <c r="CA471" s="517"/>
      <c r="CB471" s="517"/>
      <c r="CC471" s="514">
        <f t="shared" ref="CC471:CC473" si="3570">IFERROR(+(IF(BW471="","0",BW471))+(IF(BY471="","0",BY471))+(IF(CB471="","0",CB471)),"")</f>
        <v>0</v>
      </c>
      <c r="CD471" s="515">
        <v>0.294289866351475</v>
      </c>
      <c r="CE471" s="518">
        <f t="shared" ref="CE471:CE473" si="3571">IFERROR(+CD471*(CC471-CB471),"")</f>
        <v>0</v>
      </c>
      <c r="CF471" s="518">
        <f t="shared" ref="CF471:CF473" si="3572">IFERROR(+(IF(CC471="","0",CC471))-(IF(CE471="","0",CE471)),"")</f>
        <v>0</v>
      </c>
      <c r="CG471" s="638"/>
      <c r="CH471" s="511">
        <v>1.0</v>
      </c>
      <c r="CI471" s="512" t="s">
        <v>159</v>
      </c>
      <c r="CJ471" s="513" t="s">
        <v>121</v>
      </c>
      <c r="CK471" s="513" t="s">
        <v>152</v>
      </c>
      <c r="CL471" s="514"/>
      <c r="CM471" s="514"/>
      <c r="CN471" s="514">
        <f t="shared" ref="CN471:CN473" si="3573">IFERROR(CL471*CM471/1000000,0)</f>
        <v>0</v>
      </c>
      <c r="CO471" s="515"/>
      <c r="CP471" s="514">
        <f t="shared" ref="CP471:CP473" si="3574">IFERROR(+CN471*CO471,"")</f>
        <v>0</v>
      </c>
      <c r="CQ471" s="516"/>
      <c r="CR471" s="517"/>
      <c r="CS471" s="517"/>
      <c r="CT471" s="514">
        <f t="shared" ref="CT471:CT473" si="3575">IFERROR(+(IF(CN471="","0",CN471))+(IF(CP471="","0",CP471))+(IF(CS471="","0",CS471)),"")</f>
        <v>0</v>
      </c>
      <c r="CU471" s="515">
        <v>0.294289866351475</v>
      </c>
      <c r="CV471" s="518">
        <f t="shared" ref="CV471:CV473" si="3576">IFERROR(+CU471*(CT471-CS471),"")</f>
        <v>0</v>
      </c>
      <c r="CW471" s="518">
        <f t="shared" ref="CW471:CW473" si="3577">IFERROR(+(IF(CT471="","0",CT471))-(IF(CV471="","0",CV471)),"")</f>
        <v>0</v>
      </c>
      <c r="CX471" s="638"/>
      <c r="CY471" s="511">
        <v>1.0</v>
      </c>
      <c r="CZ471" s="512" t="s">
        <v>159</v>
      </c>
      <c r="DA471" s="513" t="s">
        <v>121</v>
      </c>
      <c r="DB471" s="513" t="s">
        <v>152</v>
      </c>
      <c r="DC471" s="514"/>
      <c r="DD471" s="514"/>
      <c r="DE471" s="514">
        <f t="shared" ref="DE471:DE473" si="3578">IFERROR(DC471*DD471/1000000,0)</f>
        <v>0</v>
      </c>
      <c r="DF471" s="515"/>
      <c r="DG471" s="514">
        <f t="shared" ref="DG471:DG473" si="3579">IFERROR(+DE471*DF471,"")</f>
        <v>0</v>
      </c>
      <c r="DH471" s="516"/>
      <c r="DI471" s="517"/>
      <c r="DJ471" s="517"/>
      <c r="DK471" s="514">
        <f t="shared" ref="DK471:DK473" si="3580">IFERROR(+(IF(DE471="","0",DE471))+(IF(DG471="","0",DG471))+(IF(DJ471="","0",DJ471)),"")</f>
        <v>0</v>
      </c>
      <c r="DL471" s="515">
        <v>0.294289866351475</v>
      </c>
      <c r="DM471" s="518">
        <f t="shared" ref="DM471:DM473" si="3581">IFERROR(+DL471*(DK471-DJ471),"")</f>
        <v>0</v>
      </c>
      <c r="DN471" s="518">
        <f t="shared" ref="DN471:DN473" si="3582">IFERROR(+(IF(DK471="","0",DK471))-(IF(DM471="","0",DM471)),"")</f>
        <v>0</v>
      </c>
      <c r="DO471" s="638"/>
      <c r="DP471" s="511">
        <v>1.0</v>
      </c>
      <c r="DQ471" s="512" t="s">
        <v>159</v>
      </c>
      <c r="DR471" s="513" t="s">
        <v>121</v>
      </c>
      <c r="DS471" s="513" t="s">
        <v>152</v>
      </c>
      <c r="DT471" s="514"/>
      <c r="DU471" s="514"/>
      <c r="DV471" s="514">
        <f t="shared" ref="DV471:DV473" si="3583">IFERROR(DT471*DU471/1000000,0)</f>
        <v>0</v>
      </c>
      <c r="DW471" s="515"/>
      <c r="DX471" s="514">
        <f t="shared" ref="DX471:DX473" si="3584">IFERROR(+DV471*DW471,"")</f>
        <v>0</v>
      </c>
      <c r="DY471" s="516"/>
      <c r="DZ471" s="517"/>
      <c r="EA471" s="517"/>
      <c r="EB471" s="514">
        <f t="shared" ref="EB471:EB473" si="3585">IFERROR(+(IF(DV471="","0",DV471))+(IF(DX471="","0",DX471))+(IF(EA471="","0",EA471)),"")</f>
        <v>0</v>
      </c>
      <c r="EC471" s="515">
        <v>0.294289866351475</v>
      </c>
      <c r="ED471" s="518">
        <f t="shared" ref="ED471:ED473" si="3586">IFERROR(+EC471*(EB471-EA471),"")</f>
        <v>0</v>
      </c>
      <c r="EE471" s="518">
        <f t="shared" ref="EE471:EE473" si="3587">IFERROR(+(IF(EB471="","0",EB471))-(IF(ED471="","0",ED471)),"")</f>
        <v>0</v>
      </c>
      <c r="EF471" s="638"/>
      <c r="EG471" s="511">
        <v>1.0</v>
      </c>
      <c r="EH471" s="512" t="s">
        <v>159</v>
      </c>
      <c r="EI471" s="513" t="s">
        <v>121</v>
      </c>
      <c r="EJ471" s="513" t="s">
        <v>152</v>
      </c>
      <c r="EK471" s="514"/>
      <c r="EL471" s="514"/>
      <c r="EM471" s="514">
        <f t="shared" ref="EM471:EM473" si="3588">IFERROR(EK471*EL471/1000000,0)</f>
        <v>0</v>
      </c>
      <c r="EN471" s="515"/>
      <c r="EO471" s="514">
        <f t="shared" ref="EO471:EO473" si="3589">IFERROR(+EM471*EN471,"")</f>
        <v>0</v>
      </c>
      <c r="EP471" s="516"/>
      <c r="EQ471" s="517"/>
      <c r="ER471" s="517"/>
      <c r="ES471" s="514">
        <f t="shared" ref="ES471:ES473" si="3590">IFERROR(+(IF(EM471="","0",EM471))+(IF(EO471="","0",EO471))+(IF(ER471="","0",ER471)),"")</f>
        <v>0</v>
      </c>
      <c r="ET471" s="515">
        <v>0.294289866351475</v>
      </c>
      <c r="EU471" s="518">
        <f t="shared" ref="EU471:EU473" si="3591">IFERROR(+ET471*(ES471-ER471),"")</f>
        <v>0</v>
      </c>
      <c r="EV471" s="518">
        <f t="shared" ref="EV471:EV473" si="3592">IFERROR(+(IF(ES471="","0",ES471))-(IF(EU471="","0",EU471)),"")</f>
        <v>0</v>
      </c>
      <c r="EW471" s="638"/>
      <c r="EX471" s="511">
        <v>1.0</v>
      </c>
      <c r="EY471" s="512" t="s">
        <v>159</v>
      </c>
      <c r="EZ471" s="513" t="s">
        <v>121</v>
      </c>
      <c r="FA471" s="513" t="s">
        <v>152</v>
      </c>
      <c r="FB471" s="514"/>
      <c r="FC471" s="514"/>
      <c r="FD471" s="514">
        <f t="shared" ref="FD471:FD473" si="3593">IFERROR(FB471*FC471/1000000,0)</f>
        <v>0</v>
      </c>
      <c r="FE471" s="515"/>
      <c r="FF471" s="514">
        <f t="shared" ref="FF471:FF473" si="3594">IFERROR(+FD471*FE471,"")</f>
        <v>0</v>
      </c>
      <c r="FG471" s="516"/>
      <c r="FH471" s="517"/>
      <c r="FI471" s="517"/>
      <c r="FJ471" s="514">
        <f t="shared" ref="FJ471:FJ473" si="3595">IFERROR(+(IF(FD471="","0",FD471))+(IF(FF471="","0",FF471))+(IF(FI471="","0",FI471)),"")</f>
        <v>0</v>
      </c>
      <c r="FK471" s="515">
        <v>0.294289866351475</v>
      </c>
      <c r="FL471" s="518">
        <f t="shared" ref="FL471:FL473" si="3596">IFERROR(+FK471*(FJ471-FI471),"")</f>
        <v>0</v>
      </c>
      <c r="FM471" s="518">
        <f t="shared" ref="FM471:FM473" si="3597">IFERROR(+(IF(FJ471="","0",FJ471))-(IF(FL471="","0",FL471)),"")</f>
        <v>0</v>
      </c>
      <c r="FN471" s="638"/>
      <c r="FO471" s="511">
        <v>1.0</v>
      </c>
      <c r="FP471" s="512" t="s">
        <v>159</v>
      </c>
      <c r="FQ471" s="513" t="s">
        <v>121</v>
      </c>
      <c r="FR471" s="513" t="s">
        <v>152</v>
      </c>
      <c r="FS471" s="514"/>
      <c r="FT471" s="514"/>
      <c r="FU471" s="514">
        <f t="shared" ref="FU471:FU473" si="3598">IFERROR(FS471*FT471/1000000,0)</f>
        <v>0</v>
      </c>
      <c r="FV471" s="515"/>
      <c r="FW471" s="514">
        <f t="shared" ref="FW471:FW473" si="3599">IFERROR(+FU471*FV471,"")</f>
        <v>0</v>
      </c>
      <c r="FX471" s="516"/>
      <c r="FY471" s="517"/>
      <c r="FZ471" s="517"/>
      <c r="GA471" s="514">
        <f t="shared" ref="GA471:GA473" si="3600">IFERROR(+(IF(FU471="","0",FU471))+(IF(FW471="","0",FW471))+(IF(FZ471="","0",FZ471)),"")</f>
        <v>0</v>
      </c>
      <c r="GB471" s="515">
        <v>0.294289866351475</v>
      </c>
      <c r="GC471" s="518">
        <f t="shared" ref="GC471:GC473" si="3601">IFERROR(+GB471*(GA471-FZ471),"")</f>
        <v>0</v>
      </c>
      <c r="GD471" s="518">
        <f t="shared" ref="GD471:GD473" si="3602">IFERROR(+(IF(GA471="","0",GA471))-(IF(GC471="","0",GC471)),"")</f>
        <v>0</v>
      </c>
      <c r="GE471" s="638"/>
      <c r="GF471" s="511">
        <v>1.0</v>
      </c>
      <c r="GG471" s="512" t="s">
        <v>159</v>
      </c>
      <c r="GH471" s="513" t="s">
        <v>121</v>
      </c>
      <c r="GI471" s="513" t="s">
        <v>152</v>
      </c>
      <c r="GJ471" s="514"/>
      <c r="GK471" s="514"/>
      <c r="GL471" s="514">
        <f t="shared" ref="GL471:GL473" si="3603">IFERROR(GJ471*GK471/1000000,0)</f>
        <v>0</v>
      </c>
      <c r="GM471" s="515"/>
      <c r="GN471" s="514">
        <f t="shared" ref="GN471:GN473" si="3604">IFERROR(+GL471*GM471,"")</f>
        <v>0</v>
      </c>
      <c r="GO471" s="516"/>
      <c r="GP471" s="517"/>
      <c r="GQ471" s="517"/>
      <c r="GR471" s="514">
        <f t="shared" ref="GR471:GR473" si="3605">IFERROR(+(IF(GL471="","0",GL471))+(IF(GN471="","0",GN471))+(IF(GQ471="","0",GQ471)),"")</f>
        <v>0</v>
      </c>
      <c r="GS471" s="515">
        <v>0.294289866351475</v>
      </c>
      <c r="GT471" s="518">
        <f t="shared" ref="GT471:GT473" si="3606">IFERROR(+GS471*(GR471-GQ471),"")</f>
        <v>0</v>
      </c>
      <c r="GU471" s="518">
        <f t="shared" ref="GU471:GU473" si="3607">IFERROR(+(IF(GR471="","0",GR471))-(IF(GT471="","0",GT471)),"")</f>
        <v>0</v>
      </c>
      <c r="GV471" s="638"/>
      <c r="GW471" s="511">
        <v>1.0</v>
      </c>
      <c r="GX471" s="512" t="s">
        <v>159</v>
      </c>
      <c r="GY471" s="513" t="s">
        <v>121</v>
      </c>
      <c r="GZ471" s="513" t="s">
        <v>152</v>
      </c>
      <c r="HA471" s="514"/>
      <c r="HB471" s="514"/>
      <c r="HC471" s="514">
        <f t="shared" ref="HC471:HC473" si="3608">IFERROR(HA471*HB471/1000000,0)</f>
        <v>0</v>
      </c>
      <c r="HD471" s="515"/>
      <c r="HE471" s="514">
        <f t="shared" ref="HE471:HE473" si="3609">IFERROR(+HC471*HD471,"")</f>
        <v>0</v>
      </c>
      <c r="HF471" s="516"/>
      <c r="HG471" s="517"/>
      <c r="HH471" s="517"/>
      <c r="HI471" s="514">
        <f t="shared" ref="HI471:HI473" si="3610">IFERROR(+(IF(HC471="","0",HC471))+(IF(HE471="","0",HE471))+(IF(HH471="","0",HH471)),"")</f>
        <v>0</v>
      </c>
      <c r="HJ471" s="515">
        <v>0.294289866351475</v>
      </c>
      <c r="HK471" s="518">
        <f t="shared" ref="HK471:HK473" si="3611">IFERROR(+HJ471*(HI471-HH471),"")</f>
        <v>0</v>
      </c>
      <c r="HL471" s="518">
        <f t="shared" ref="HL471:HL473" si="3612">IFERROR(+(IF(HI471="","0",HI471))-(IF(HK471="","0",HK471)),"")</f>
        <v>0</v>
      </c>
      <c r="HM471" s="638"/>
      <c r="HN471" s="511">
        <v>1.0</v>
      </c>
      <c r="HO471" s="512" t="s">
        <v>159</v>
      </c>
      <c r="HP471" s="513" t="s">
        <v>121</v>
      </c>
      <c r="HQ471" s="513" t="s">
        <v>152</v>
      </c>
      <c r="HR471" s="514"/>
      <c r="HS471" s="514"/>
      <c r="HT471" s="514">
        <f t="shared" ref="HT471:HT473" si="3613">IFERROR(HR471*HS471/1000000,0)</f>
        <v>0</v>
      </c>
      <c r="HU471" s="515"/>
      <c r="HV471" s="514">
        <f t="shared" ref="HV471:HV473" si="3614">IFERROR(+HT471*HU471,"")</f>
        <v>0</v>
      </c>
      <c r="HW471" s="516"/>
      <c r="HX471" s="517"/>
      <c r="HY471" s="517"/>
      <c r="HZ471" s="514">
        <f t="shared" ref="HZ471:HZ473" si="3615">IFERROR(+(IF(HT471="","0",HT471))+(IF(HV471="","0",HV471))+(IF(HY471="","0",HY471)),"")</f>
        <v>0</v>
      </c>
      <c r="IA471" s="515">
        <v>0.294289866351475</v>
      </c>
      <c r="IB471" s="518">
        <f t="shared" ref="IB471:IB473" si="3616">IFERROR(+IA471*(HZ471-HY471),"")</f>
        <v>0</v>
      </c>
      <c r="IC471" s="518">
        <f t="shared" ref="IC471:IC473" si="3617">IFERROR(+(IF(HZ471="","0",HZ471))-(IF(IB471="","0",IB471)),"")</f>
        <v>0</v>
      </c>
      <c r="ID471" s="638"/>
      <c r="IE471" s="511">
        <v>1.0</v>
      </c>
      <c r="IF471" s="512" t="s">
        <v>159</v>
      </c>
      <c r="IG471" s="513" t="s">
        <v>121</v>
      </c>
      <c r="IH471" s="513" t="s">
        <v>152</v>
      </c>
      <c r="II471" s="514"/>
      <c r="IJ471" s="514"/>
      <c r="IK471" s="514">
        <f t="shared" ref="IK471:IK473" si="3618">IFERROR(II471*IJ471/1000000,0)</f>
        <v>0</v>
      </c>
      <c r="IL471" s="515"/>
      <c r="IM471" s="514">
        <f t="shared" ref="IM471:IM473" si="3619">IFERROR(+IK471*IL471,"")</f>
        <v>0</v>
      </c>
      <c r="IN471" s="516"/>
      <c r="IO471" s="517"/>
      <c r="IP471" s="517"/>
      <c r="IQ471" s="514">
        <f t="shared" ref="IQ471:IQ473" si="3620">IFERROR(+(IF(IK471="","0",IK471))+(IF(IM471="","0",IM471))+(IF(IP471="","0",IP471)),"")</f>
        <v>0</v>
      </c>
      <c r="IR471" s="515">
        <v>0.294289866351475</v>
      </c>
      <c r="IS471" s="518">
        <f t="shared" ref="IS471:IS473" si="3621">IFERROR(+IR471*(IQ471-IP471),"")</f>
        <v>0</v>
      </c>
      <c r="IT471" s="518">
        <f t="shared" ref="IT471:IT473" si="3622">IFERROR(+(IF(IQ471="","0",IQ471))-(IF(IS471="","0",IS471)),"")</f>
        <v>0</v>
      </c>
      <c r="IU471" s="638"/>
      <c r="IV471" s="511">
        <v>1.0</v>
      </c>
      <c r="IW471" s="512" t="s">
        <v>159</v>
      </c>
      <c r="IX471" s="513" t="s">
        <v>121</v>
      </c>
      <c r="IY471" s="513" t="s">
        <v>152</v>
      </c>
      <c r="IZ471" s="514"/>
      <c r="JA471" s="514"/>
      <c r="JB471" s="514">
        <f t="shared" ref="JB471:JB473" si="3623">IFERROR(IZ471*JA471/1000000,0)</f>
        <v>0</v>
      </c>
      <c r="JC471" s="515"/>
      <c r="JD471" s="514">
        <f t="shared" ref="JD471:JD473" si="3624">IFERROR(+JB471*JC471,"")</f>
        <v>0</v>
      </c>
      <c r="JE471" s="516"/>
      <c r="JF471" s="517"/>
      <c r="JG471" s="517"/>
      <c r="JH471" s="514">
        <f t="shared" ref="JH471:JH473" si="3625">IFERROR(+(IF(JB471="","0",JB471))+(IF(JD471="","0",JD471))+(IF(JG471="","0",JG471)),"")</f>
        <v>0</v>
      </c>
      <c r="JI471" s="515">
        <v>0.294289866351475</v>
      </c>
      <c r="JJ471" s="518">
        <f t="shared" ref="JJ471:JJ473" si="3626">IFERROR(+JI471*(JH471-JG471),"")</f>
        <v>0</v>
      </c>
      <c r="JK471" s="518">
        <f t="shared" ref="JK471:JK473" si="3627">IFERROR(+(IF(JH471="","0",JH471))-(IF(JJ471="","0",JJ471)),"")</f>
        <v>0</v>
      </c>
      <c r="JL471" s="638"/>
      <c r="JM471" s="511">
        <v>1.0</v>
      </c>
      <c r="JN471" s="512" t="s">
        <v>159</v>
      </c>
      <c r="JO471" s="513" t="s">
        <v>121</v>
      </c>
      <c r="JP471" s="513" t="s">
        <v>152</v>
      </c>
      <c r="JQ471" s="514"/>
      <c r="JR471" s="514"/>
      <c r="JS471" s="514">
        <f t="shared" ref="JS471:JS473" si="3628">IFERROR(JQ471*JR471/1000000,0)</f>
        <v>0</v>
      </c>
      <c r="JT471" s="515"/>
      <c r="JU471" s="514">
        <f t="shared" ref="JU471:JU473" si="3629">IFERROR(+JS471*JT471,"")</f>
        <v>0</v>
      </c>
      <c r="JV471" s="516"/>
      <c r="JW471" s="517"/>
      <c r="JX471" s="517"/>
      <c r="JY471" s="514">
        <f t="shared" ref="JY471:JY473" si="3630">IFERROR(+(IF(JS471="","0",JS471))+(IF(JU471="","0",JU471))+(IF(JX471="","0",JX471)),"")</f>
        <v>0</v>
      </c>
      <c r="JZ471" s="515">
        <v>0.294289866351475</v>
      </c>
      <c r="KA471" s="518">
        <f t="shared" ref="KA471:KA473" si="3631">IFERROR(+JZ471*(JY471-JX471),"")</f>
        <v>0</v>
      </c>
      <c r="KB471" s="518">
        <f t="shared" ref="KB471:KB473" si="3632">IFERROR(+(IF(JY471="","0",JY471))-(IF(KA471="","0",KA471)),"")</f>
        <v>0</v>
      </c>
      <c r="KC471" s="638"/>
      <c r="KD471" s="511">
        <v>1.0</v>
      </c>
      <c r="KE471" s="512" t="s">
        <v>159</v>
      </c>
      <c r="KF471" s="513" t="s">
        <v>121</v>
      </c>
      <c r="KG471" s="513" t="s">
        <v>152</v>
      </c>
      <c r="KH471" s="514"/>
      <c r="KI471" s="514"/>
      <c r="KJ471" s="514">
        <f t="shared" ref="KJ471:KJ473" si="3633">IFERROR(KH471*KI471/1000000,0)</f>
        <v>0</v>
      </c>
      <c r="KK471" s="515"/>
      <c r="KL471" s="514">
        <f t="shared" ref="KL471:KL473" si="3634">IFERROR(+KJ471*KK471,"")</f>
        <v>0</v>
      </c>
      <c r="KM471" s="516"/>
      <c r="KN471" s="517"/>
      <c r="KO471" s="517"/>
      <c r="KP471" s="514">
        <f t="shared" ref="KP471:KP473" si="3635">IFERROR(+(IF(KJ471="","0",KJ471))+(IF(KL471="","0",KL471))+(IF(KO471="","0",KO471)),"")</f>
        <v>0</v>
      </c>
      <c r="KQ471" s="515">
        <v>0.294289866351475</v>
      </c>
      <c r="KR471" s="518">
        <f t="shared" ref="KR471:KR473" si="3636">IFERROR(+KQ471*(KP471-KO471),"")</f>
        <v>0</v>
      </c>
      <c r="KS471" s="518">
        <f t="shared" ref="KS471:KS473" si="3637">IFERROR(+(IF(KP471="","0",KP471))-(IF(KR471="","0",KR471)),"")</f>
        <v>0</v>
      </c>
      <c r="KT471" s="638"/>
      <c r="KU471" s="521"/>
    </row>
    <row r="472" ht="15.75" customHeight="1">
      <c r="A472" s="511">
        <v>2.0</v>
      </c>
      <c r="B472" s="512" t="s">
        <v>160</v>
      </c>
      <c r="C472" s="513" t="s">
        <v>121</v>
      </c>
      <c r="D472" s="513" t="s">
        <v>152</v>
      </c>
      <c r="E472" s="514"/>
      <c r="F472" s="514"/>
      <c r="G472" s="514">
        <f t="shared" si="3548"/>
        <v>0</v>
      </c>
      <c r="H472" s="515"/>
      <c r="I472" s="514">
        <f t="shared" si="3549"/>
        <v>0</v>
      </c>
      <c r="J472" s="516"/>
      <c r="K472" s="517"/>
      <c r="L472" s="517"/>
      <c r="M472" s="514">
        <f t="shared" si="3550"/>
        <v>0</v>
      </c>
      <c r="N472" s="515">
        <v>0.294289866351475</v>
      </c>
      <c r="O472" s="518">
        <f t="shared" si="3551"/>
        <v>0</v>
      </c>
      <c r="P472" s="518">
        <f t="shared" si="3552"/>
        <v>0</v>
      </c>
      <c r="Q472" s="638"/>
      <c r="R472" s="511">
        <v>2.0</v>
      </c>
      <c r="S472" s="512" t="s">
        <v>160</v>
      </c>
      <c r="T472" s="513" t="s">
        <v>121</v>
      </c>
      <c r="U472" s="513" t="s">
        <v>152</v>
      </c>
      <c r="V472" s="514"/>
      <c r="W472" s="514"/>
      <c r="X472" s="514">
        <f t="shared" si="3553"/>
        <v>0</v>
      </c>
      <c r="Y472" s="515"/>
      <c r="Z472" s="514">
        <f t="shared" si="3554"/>
        <v>0</v>
      </c>
      <c r="AA472" s="516"/>
      <c r="AB472" s="517"/>
      <c r="AC472" s="517"/>
      <c r="AD472" s="514">
        <f t="shared" si="3555"/>
        <v>0</v>
      </c>
      <c r="AE472" s="515">
        <v>0.294289866351475</v>
      </c>
      <c r="AF472" s="518">
        <f t="shared" si="3556"/>
        <v>0</v>
      </c>
      <c r="AG472" s="518">
        <f t="shared" si="3557"/>
        <v>0</v>
      </c>
      <c r="AH472" s="638"/>
      <c r="AI472" s="511">
        <v>2.0</v>
      </c>
      <c r="AJ472" s="512" t="s">
        <v>160</v>
      </c>
      <c r="AK472" s="513" t="s">
        <v>121</v>
      </c>
      <c r="AL472" s="513" t="s">
        <v>152</v>
      </c>
      <c r="AM472" s="514"/>
      <c r="AN472" s="514"/>
      <c r="AO472" s="514">
        <f t="shared" si="3558"/>
        <v>0</v>
      </c>
      <c r="AP472" s="515"/>
      <c r="AQ472" s="514">
        <f t="shared" si="3559"/>
        <v>0</v>
      </c>
      <c r="AR472" s="516"/>
      <c r="AS472" s="517"/>
      <c r="AT472" s="517"/>
      <c r="AU472" s="514">
        <f t="shared" si="3560"/>
        <v>0</v>
      </c>
      <c r="AV472" s="515">
        <v>0.294289866351475</v>
      </c>
      <c r="AW472" s="518">
        <f t="shared" si="3561"/>
        <v>0</v>
      </c>
      <c r="AX472" s="518">
        <f t="shared" si="3562"/>
        <v>0</v>
      </c>
      <c r="AY472" s="638"/>
      <c r="AZ472" s="511">
        <v>2.0</v>
      </c>
      <c r="BA472" s="512" t="s">
        <v>160</v>
      </c>
      <c r="BB472" s="513" t="s">
        <v>121</v>
      </c>
      <c r="BC472" s="513" t="s">
        <v>152</v>
      </c>
      <c r="BD472" s="514"/>
      <c r="BE472" s="514"/>
      <c r="BF472" s="514">
        <f t="shared" si="3563"/>
        <v>0</v>
      </c>
      <c r="BG472" s="515"/>
      <c r="BH472" s="514">
        <f t="shared" si="3564"/>
        <v>0</v>
      </c>
      <c r="BI472" s="516"/>
      <c r="BJ472" s="517"/>
      <c r="BK472" s="517"/>
      <c r="BL472" s="514">
        <f t="shared" si="3565"/>
        <v>0</v>
      </c>
      <c r="BM472" s="515">
        <v>0.294289866351475</v>
      </c>
      <c r="BN472" s="518">
        <f t="shared" si="3566"/>
        <v>0</v>
      </c>
      <c r="BO472" s="518">
        <f t="shared" si="3567"/>
        <v>0</v>
      </c>
      <c r="BP472" s="638"/>
      <c r="BQ472" s="511">
        <v>2.0</v>
      </c>
      <c r="BR472" s="512" t="s">
        <v>160</v>
      </c>
      <c r="BS472" s="513" t="s">
        <v>121</v>
      </c>
      <c r="BT472" s="513" t="s">
        <v>152</v>
      </c>
      <c r="BU472" s="514"/>
      <c r="BV472" s="514"/>
      <c r="BW472" s="514">
        <f t="shared" si="3568"/>
        <v>0</v>
      </c>
      <c r="BX472" s="515"/>
      <c r="BY472" s="514">
        <f t="shared" si="3569"/>
        <v>0</v>
      </c>
      <c r="BZ472" s="516"/>
      <c r="CA472" s="517"/>
      <c r="CB472" s="517"/>
      <c r="CC472" s="514">
        <f t="shared" si="3570"/>
        <v>0</v>
      </c>
      <c r="CD472" s="515">
        <v>0.294289866351475</v>
      </c>
      <c r="CE472" s="518">
        <f t="shared" si="3571"/>
        <v>0</v>
      </c>
      <c r="CF472" s="518">
        <f t="shared" si="3572"/>
        <v>0</v>
      </c>
      <c r="CG472" s="638"/>
      <c r="CH472" s="511">
        <v>2.0</v>
      </c>
      <c r="CI472" s="512" t="s">
        <v>160</v>
      </c>
      <c r="CJ472" s="513" t="s">
        <v>121</v>
      </c>
      <c r="CK472" s="513" t="s">
        <v>152</v>
      </c>
      <c r="CL472" s="514"/>
      <c r="CM472" s="514"/>
      <c r="CN472" s="514">
        <f t="shared" si="3573"/>
        <v>0</v>
      </c>
      <c r="CO472" s="515"/>
      <c r="CP472" s="514">
        <f t="shared" si="3574"/>
        <v>0</v>
      </c>
      <c r="CQ472" s="516"/>
      <c r="CR472" s="517"/>
      <c r="CS472" s="517"/>
      <c r="CT472" s="514">
        <f t="shared" si="3575"/>
        <v>0</v>
      </c>
      <c r="CU472" s="515">
        <v>0.294289866351475</v>
      </c>
      <c r="CV472" s="518">
        <f t="shared" si="3576"/>
        <v>0</v>
      </c>
      <c r="CW472" s="518">
        <f t="shared" si="3577"/>
        <v>0</v>
      </c>
      <c r="CX472" s="638"/>
      <c r="CY472" s="511">
        <v>2.0</v>
      </c>
      <c r="CZ472" s="512" t="s">
        <v>160</v>
      </c>
      <c r="DA472" s="513" t="s">
        <v>121</v>
      </c>
      <c r="DB472" s="513" t="s">
        <v>152</v>
      </c>
      <c r="DC472" s="514"/>
      <c r="DD472" s="514"/>
      <c r="DE472" s="514">
        <f t="shared" si="3578"/>
        <v>0</v>
      </c>
      <c r="DF472" s="515"/>
      <c r="DG472" s="514">
        <f t="shared" si="3579"/>
        <v>0</v>
      </c>
      <c r="DH472" s="516"/>
      <c r="DI472" s="517"/>
      <c r="DJ472" s="517"/>
      <c r="DK472" s="514">
        <f t="shared" si="3580"/>
        <v>0</v>
      </c>
      <c r="DL472" s="515">
        <v>0.294289866351475</v>
      </c>
      <c r="DM472" s="518">
        <f t="shared" si="3581"/>
        <v>0</v>
      </c>
      <c r="DN472" s="518">
        <f t="shared" si="3582"/>
        <v>0</v>
      </c>
      <c r="DO472" s="638"/>
      <c r="DP472" s="511">
        <v>2.0</v>
      </c>
      <c r="DQ472" s="512" t="s">
        <v>160</v>
      </c>
      <c r="DR472" s="513" t="s">
        <v>121</v>
      </c>
      <c r="DS472" s="513" t="s">
        <v>152</v>
      </c>
      <c r="DT472" s="514"/>
      <c r="DU472" s="514"/>
      <c r="DV472" s="514">
        <f t="shared" si="3583"/>
        <v>0</v>
      </c>
      <c r="DW472" s="515"/>
      <c r="DX472" s="514">
        <f t="shared" si="3584"/>
        <v>0</v>
      </c>
      <c r="DY472" s="516"/>
      <c r="DZ472" s="517"/>
      <c r="EA472" s="517"/>
      <c r="EB472" s="514">
        <f t="shared" si="3585"/>
        <v>0</v>
      </c>
      <c r="EC472" s="515">
        <v>0.294289866351475</v>
      </c>
      <c r="ED472" s="518">
        <f t="shared" si="3586"/>
        <v>0</v>
      </c>
      <c r="EE472" s="518">
        <f t="shared" si="3587"/>
        <v>0</v>
      </c>
      <c r="EF472" s="638"/>
      <c r="EG472" s="511">
        <v>2.0</v>
      </c>
      <c r="EH472" s="512" t="s">
        <v>160</v>
      </c>
      <c r="EI472" s="513" t="s">
        <v>121</v>
      </c>
      <c r="EJ472" s="513" t="s">
        <v>152</v>
      </c>
      <c r="EK472" s="514"/>
      <c r="EL472" s="514"/>
      <c r="EM472" s="514">
        <f t="shared" si="3588"/>
        <v>0</v>
      </c>
      <c r="EN472" s="515"/>
      <c r="EO472" s="514">
        <f t="shared" si="3589"/>
        <v>0</v>
      </c>
      <c r="EP472" s="516"/>
      <c r="EQ472" s="517"/>
      <c r="ER472" s="517"/>
      <c r="ES472" s="514">
        <f t="shared" si="3590"/>
        <v>0</v>
      </c>
      <c r="ET472" s="515">
        <v>0.294289866351475</v>
      </c>
      <c r="EU472" s="518">
        <f t="shared" si="3591"/>
        <v>0</v>
      </c>
      <c r="EV472" s="518">
        <f t="shared" si="3592"/>
        <v>0</v>
      </c>
      <c r="EW472" s="638"/>
      <c r="EX472" s="511">
        <v>2.0</v>
      </c>
      <c r="EY472" s="512" t="s">
        <v>160</v>
      </c>
      <c r="EZ472" s="513" t="s">
        <v>121</v>
      </c>
      <c r="FA472" s="513" t="s">
        <v>152</v>
      </c>
      <c r="FB472" s="514"/>
      <c r="FC472" s="514"/>
      <c r="FD472" s="514">
        <f t="shared" si="3593"/>
        <v>0</v>
      </c>
      <c r="FE472" s="515"/>
      <c r="FF472" s="514">
        <f t="shared" si="3594"/>
        <v>0</v>
      </c>
      <c r="FG472" s="516"/>
      <c r="FH472" s="517"/>
      <c r="FI472" s="517"/>
      <c r="FJ472" s="514">
        <f t="shared" si="3595"/>
        <v>0</v>
      </c>
      <c r="FK472" s="515">
        <v>0.294289866351475</v>
      </c>
      <c r="FL472" s="518">
        <f t="shared" si="3596"/>
        <v>0</v>
      </c>
      <c r="FM472" s="518">
        <f t="shared" si="3597"/>
        <v>0</v>
      </c>
      <c r="FN472" s="638"/>
      <c r="FO472" s="511">
        <v>2.0</v>
      </c>
      <c r="FP472" s="512" t="s">
        <v>160</v>
      </c>
      <c r="FQ472" s="513" t="s">
        <v>121</v>
      </c>
      <c r="FR472" s="513" t="s">
        <v>152</v>
      </c>
      <c r="FS472" s="514"/>
      <c r="FT472" s="514"/>
      <c r="FU472" s="514">
        <f t="shared" si="3598"/>
        <v>0</v>
      </c>
      <c r="FV472" s="515"/>
      <c r="FW472" s="514">
        <f t="shared" si="3599"/>
        <v>0</v>
      </c>
      <c r="FX472" s="516"/>
      <c r="FY472" s="517"/>
      <c r="FZ472" s="517"/>
      <c r="GA472" s="514">
        <f t="shared" si="3600"/>
        <v>0</v>
      </c>
      <c r="GB472" s="515">
        <v>0.294289866351475</v>
      </c>
      <c r="GC472" s="518">
        <f t="shared" si="3601"/>
        <v>0</v>
      </c>
      <c r="GD472" s="518">
        <f t="shared" si="3602"/>
        <v>0</v>
      </c>
      <c r="GE472" s="638"/>
      <c r="GF472" s="511">
        <v>2.0</v>
      </c>
      <c r="GG472" s="512" t="s">
        <v>160</v>
      </c>
      <c r="GH472" s="513" t="s">
        <v>121</v>
      </c>
      <c r="GI472" s="513" t="s">
        <v>152</v>
      </c>
      <c r="GJ472" s="514"/>
      <c r="GK472" s="514"/>
      <c r="GL472" s="514">
        <f t="shared" si="3603"/>
        <v>0</v>
      </c>
      <c r="GM472" s="515"/>
      <c r="GN472" s="514">
        <f t="shared" si="3604"/>
        <v>0</v>
      </c>
      <c r="GO472" s="516"/>
      <c r="GP472" s="517"/>
      <c r="GQ472" s="517"/>
      <c r="GR472" s="514">
        <f t="shared" si="3605"/>
        <v>0</v>
      </c>
      <c r="GS472" s="515">
        <v>0.294289866351475</v>
      </c>
      <c r="GT472" s="518">
        <f t="shared" si="3606"/>
        <v>0</v>
      </c>
      <c r="GU472" s="518">
        <f t="shared" si="3607"/>
        <v>0</v>
      </c>
      <c r="GV472" s="638"/>
      <c r="GW472" s="511">
        <v>2.0</v>
      </c>
      <c r="GX472" s="512" t="s">
        <v>160</v>
      </c>
      <c r="GY472" s="513" t="s">
        <v>121</v>
      </c>
      <c r="GZ472" s="513" t="s">
        <v>152</v>
      </c>
      <c r="HA472" s="514"/>
      <c r="HB472" s="514"/>
      <c r="HC472" s="514">
        <f t="shared" si="3608"/>
        <v>0</v>
      </c>
      <c r="HD472" s="515"/>
      <c r="HE472" s="514">
        <f t="shared" si="3609"/>
        <v>0</v>
      </c>
      <c r="HF472" s="516"/>
      <c r="HG472" s="517"/>
      <c r="HH472" s="517"/>
      <c r="HI472" s="514">
        <f t="shared" si="3610"/>
        <v>0</v>
      </c>
      <c r="HJ472" s="515">
        <v>0.294289866351475</v>
      </c>
      <c r="HK472" s="518">
        <f t="shared" si="3611"/>
        <v>0</v>
      </c>
      <c r="HL472" s="518">
        <f t="shared" si="3612"/>
        <v>0</v>
      </c>
      <c r="HM472" s="638"/>
      <c r="HN472" s="511">
        <v>2.0</v>
      </c>
      <c r="HO472" s="512" t="s">
        <v>160</v>
      </c>
      <c r="HP472" s="513" t="s">
        <v>121</v>
      </c>
      <c r="HQ472" s="513" t="s">
        <v>152</v>
      </c>
      <c r="HR472" s="514"/>
      <c r="HS472" s="514"/>
      <c r="HT472" s="514">
        <f t="shared" si="3613"/>
        <v>0</v>
      </c>
      <c r="HU472" s="515"/>
      <c r="HV472" s="514">
        <f t="shared" si="3614"/>
        <v>0</v>
      </c>
      <c r="HW472" s="516"/>
      <c r="HX472" s="517"/>
      <c r="HY472" s="517"/>
      <c r="HZ472" s="514">
        <f t="shared" si="3615"/>
        <v>0</v>
      </c>
      <c r="IA472" s="515">
        <v>0.294289866351475</v>
      </c>
      <c r="IB472" s="518">
        <f t="shared" si="3616"/>
        <v>0</v>
      </c>
      <c r="IC472" s="518">
        <f t="shared" si="3617"/>
        <v>0</v>
      </c>
      <c r="ID472" s="638"/>
      <c r="IE472" s="511">
        <v>2.0</v>
      </c>
      <c r="IF472" s="512" t="s">
        <v>160</v>
      </c>
      <c r="IG472" s="513" t="s">
        <v>121</v>
      </c>
      <c r="IH472" s="513" t="s">
        <v>152</v>
      </c>
      <c r="II472" s="514"/>
      <c r="IJ472" s="514"/>
      <c r="IK472" s="514">
        <f t="shared" si="3618"/>
        <v>0</v>
      </c>
      <c r="IL472" s="515"/>
      <c r="IM472" s="514">
        <f t="shared" si="3619"/>
        <v>0</v>
      </c>
      <c r="IN472" s="516"/>
      <c r="IO472" s="517"/>
      <c r="IP472" s="517"/>
      <c r="IQ472" s="514">
        <f t="shared" si="3620"/>
        <v>0</v>
      </c>
      <c r="IR472" s="515">
        <v>0.294289866351475</v>
      </c>
      <c r="IS472" s="518">
        <f t="shared" si="3621"/>
        <v>0</v>
      </c>
      <c r="IT472" s="518">
        <f t="shared" si="3622"/>
        <v>0</v>
      </c>
      <c r="IU472" s="638"/>
      <c r="IV472" s="511">
        <v>2.0</v>
      </c>
      <c r="IW472" s="512" t="s">
        <v>160</v>
      </c>
      <c r="IX472" s="513" t="s">
        <v>121</v>
      </c>
      <c r="IY472" s="513" t="s">
        <v>152</v>
      </c>
      <c r="IZ472" s="514"/>
      <c r="JA472" s="514"/>
      <c r="JB472" s="514">
        <f t="shared" si="3623"/>
        <v>0</v>
      </c>
      <c r="JC472" s="515"/>
      <c r="JD472" s="514">
        <f t="shared" si="3624"/>
        <v>0</v>
      </c>
      <c r="JE472" s="516"/>
      <c r="JF472" s="517"/>
      <c r="JG472" s="517"/>
      <c r="JH472" s="514">
        <f t="shared" si="3625"/>
        <v>0</v>
      </c>
      <c r="JI472" s="515">
        <v>0.294289866351475</v>
      </c>
      <c r="JJ472" s="518">
        <f t="shared" si="3626"/>
        <v>0</v>
      </c>
      <c r="JK472" s="518">
        <f t="shared" si="3627"/>
        <v>0</v>
      </c>
      <c r="JL472" s="638"/>
      <c r="JM472" s="511">
        <v>2.0</v>
      </c>
      <c r="JN472" s="512" t="s">
        <v>160</v>
      </c>
      <c r="JO472" s="513" t="s">
        <v>121</v>
      </c>
      <c r="JP472" s="513" t="s">
        <v>152</v>
      </c>
      <c r="JQ472" s="514"/>
      <c r="JR472" s="514"/>
      <c r="JS472" s="514">
        <f t="shared" si="3628"/>
        <v>0</v>
      </c>
      <c r="JT472" s="515"/>
      <c r="JU472" s="514">
        <f t="shared" si="3629"/>
        <v>0</v>
      </c>
      <c r="JV472" s="516"/>
      <c r="JW472" s="517"/>
      <c r="JX472" s="517"/>
      <c r="JY472" s="514">
        <f t="shared" si="3630"/>
        <v>0</v>
      </c>
      <c r="JZ472" s="515">
        <v>0.294289866351475</v>
      </c>
      <c r="KA472" s="518">
        <f t="shared" si="3631"/>
        <v>0</v>
      </c>
      <c r="KB472" s="518">
        <f t="shared" si="3632"/>
        <v>0</v>
      </c>
      <c r="KC472" s="638"/>
      <c r="KD472" s="511">
        <v>2.0</v>
      </c>
      <c r="KE472" s="512" t="s">
        <v>160</v>
      </c>
      <c r="KF472" s="513" t="s">
        <v>121</v>
      </c>
      <c r="KG472" s="513" t="s">
        <v>152</v>
      </c>
      <c r="KH472" s="514"/>
      <c r="KI472" s="514"/>
      <c r="KJ472" s="514">
        <f t="shared" si="3633"/>
        <v>0</v>
      </c>
      <c r="KK472" s="515"/>
      <c r="KL472" s="514">
        <f t="shared" si="3634"/>
        <v>0</v>
      </c>
      <c r="KM472" s="516"/>
      <c r="KN472" s="517"/>
      <c r="KO472" s="517"/>
      <c r="KP472" s="514">
        <f t="shared" si="3635"/>
        <v>0</v>
      </c>
      <c r="KQ472" s="515">
        <v>0.294289866351475</v>
      </c>
      <c r="KR472" s="518">
        <f t="shared" si="3636"/>
        <v>0</v>
      </c>
      <c r="KS472" s="518">
        <f t="shared" si="3637"/>
        <v>0</v>
      </c>
      <c r="KT472" s="638"/>
      <c r="KU472" s="521"/>
    </row>
    <row r="473" ht="15.75" customHeight="1">
      <c r="A473" s="511">
        <v>3.0</v>
      </c>
      <c r="B473" s="512" t="s">
        <v>161</v>
      </c>
      <c r="C473" s="513" t="s">
        <v>121</v>
      </c>
      <c r="D473" s="513" t="s">
        <v>152</v>
      </c>
      <c r="E473" s="514"/>
      <c r="F473" s="514"/>
      <c r="G473" s="514">
        <f t="shared" si="3548"/>
        <v>0</v>
      </c>
      <c r="H473" s="515"/>
      <c r="I473" s="514">
        <f t="shared" si="3549"/>
        <v>0</v>
      </c>
      <c r="J473" s="516"/>
      <c r="K473" s="517"/>
      <c r="L473" s="517"/>
      <c r="M473" s="514">
        <f t="shared" si="3550"/>
        <v>0</v>
      </c>
      <c r="N473" s="515">
        <v>0.294289866351475</v>
      </c>
      <c r="O473" s="518">
        <f t="shared" si="3551"/>
        <v>0</v>
      </c>
      <c r="P473" s="518">
        <f t="shared" si="3552"/>
        <v>0</v>
      </c>
      <c r="Q473" s="638"/>
      <c r="R473" s="511">
        <v>3.0</v>
      </c>
      <c r="S473" s="512" t="s">
        <v>161</v>
      </c>
      <c r="T473" s="513" t="s">
        <v>121</v>
      </c>
      <c r="U473" s="513" t="s">
        <v>152</v>
      </c>
      <c r="V473" s="514"/>
      <c r="W473" s="514"/>
      <c r="X473" s="514">
        <f t="shared" si="3553"/>
        <v>0</v>
      </c>
      <c r="Y473" s="515"/>
      <c r="Z473" s="514">
        <f t="shared" si="3554"/>
        <v>0</v>
      </c>
      <c r="AA473" s="516"/>
      <c r="AB473" s="517"/>
      <c r="AC473" s="517"/>
      <c r="AD473" s="514">
        <f t="shared" si="3555"/>
        <v>0</v>
      </c>
      <c r="AE473" s="515">
        <v>0.294289866351475</v>
      </c>
      <c r="AF473" s="518">
        <f t="shared" si="3556"/>
        <v>0</v>
      </c>
      <c r="AG473" s="518">
        <f t="shared" si="3557"/>
        <v>0</v>
      </c>
      <c r="AH473" s="638"/>
      <c r="AI473" s="511">
        <v>3.0</v>
      </c>
      <c r="AJ473" s="512" t="s">
        <v>161</v>
      </c>
      <c r="AK473" s="513" t="s">
        <v>121</v>
      </c>
      <c r="AL473" s="513" t="s">
        <v>152</v>
      </c>
      <c r="AM473" s="514"/>
      <c r="AN473" s="514"/>
      <c r="AO473" s="514">
        <f t="shared" si="3558"/>
        <v>0</v>
      </c>
      <c r="AP473" s="515"/>
      <c r="AQ473" s="514">
        <f t="shared" si="3559"/>
        <v>0</v>
      </c>
      <c r="AR473" s="516"/>
      <c r="AS473" s="517"/>
      <c r="AT473" s="517"/>
      <c r="AU473" s="514">
        <f t="shared" si="3560"/>
        <v>0</v>
      </c>
      <c r="AV473" s="515">
        <v>0.294289866351475</v>
      </c>
      <c r="AW473" s="518">
        <f t="shared" si="3561"/>
        <v>0</v>
      </c>
      <c r="AX473" s="518">
        <f t="shared" si="3562"/>
        <v>0</v>
      </c>
      <c r="AY473" s="638"/>
      <c r="AZ473" s="511">
        <v>3.0</v>
      </c>
      <c r="BA473" s="512" t="s">
        <v>161</v>
      </c>
      <c r="BB473" s="513" t="s">
        <v>121</v>
      </c>
      <c r="BC473" s="513" t="s">
        <v>152</v>
      </c>
      <c r="BD473" s="514"/>
      <c r="BE473" s="514"/>
      <c r="BF473" s="514">
        <f t="shared" si="3563"/>
        <v>0</v>
      </c>
      <c r="BG473" s="515"/>
      <c r="BH473" s="514">
        <f t="shared" si="3564"/>
        <v>0</v>
      </c>
      <c r="BI473" s="516"/>
      <c r="BJ473" s="517"/>
      <c r="BK473" s="517"/>
      <c r="BL473" s="514">
        <f t="shared" si="3565"/>
        <v>0</v>
      </c>
      <c r="BM473" s="515">
        <v>0.294289866351475</v>
      </c>
      <c r="BN473" s="518">
        <f t="shared" si="3566"/>
        <v>0</v>
      </c>
      <c r="BO473" s="518">
        <f t="shared" si="3567"/>
        <v>0</v>
      </c>
      <c r="BP473" s="638"/>
      <c r="BQ473" s="511">
        <v>3.0</v>
      </c>
      <c r="BR473" s="512" t="s">
        <v>161</v>
      </c>
      <c r="BS473" s="513" t="s">
        <v>121</v>
      </c>
      <c r="BT473" s="513" t="s">
        <v>152</v>
      </c>
      <c r="BU473" s="514"/>
      <c r="BV473" s="514"/>
      <c r="BW473" s="514">
        <f t="shared" si="3568"/>
        <v>0</v>
      </c>
      <c r="BX473" s="515"/>
      <c r="BY473" s="514">
        <f t="shared" si="3569"/>
        <v>0</v>
      </c>
      <c r="BZ473" s="516"/>
      <c r="CA473" s="517"/>
      <c r="CB473" s="517"/>
      <c r="CC473" s="514">
        <f t="shared" si="3570"/>
        <v>0</v>
      </c>
      <c r="CD473" s="515">
        <v>0.294289866351475</v>
      </c>
      <c r="CE473" s="518">
        <f t="shared" si="3571"/>
        <v>0</v>
      </c>
      <c r="CF473" s="518">
        <f t="shared" si="3572"/>
        <v>0</v>
      </c>
      <c r="CG473" s="638"/>
      <c r="CH473" s="511">
        <v>3.0</v>
      </c>
      <c r="CI473" s="512" t="s">
        <v>161</v>
      </c>
      <c r="CJ473" s="513" t="s">
        <v>121</v>
      </c>
      <c r="CK473" s="513" t="s">
        <v>152</v>
      </c>
      <c r="CL473" s="514"/>
      <c r="CM473" s="514"/>
      <c r="CN473" s="514">
        <f t="shared" si="3573"/>
        <v>0</v>
      </c>
      <c r="CO473" s="515"/>
      <c r="CP473" s="514">
        <f t="shared" si="3574"/>
        <v>0</v>
      </c>
      <c r="CQ473" s="516"/>
      <c r="CR473" s="517"/>
      <c r="CS473" s="517"/>
      <c r="CT473" s="514">
        <f t="shared" si="3575"/>
        <v>0</v>
      </c>
      <c r="CU473" s="515">
        <v>0.294289866351475</v>
      </c>
      <c r="CV473" s="518">
        <f t="shared" si="3576"/>
        <v>0</v>
      </c>
      <c r="CW473" s="518">
        <f t="shared" si="3577"/>
        <v>0</v>
      </c>
      <c r="CX473" s="638"/>
      <c r="CY473" s="511">
        <v>3.0</v>
      </c>
      <c r="CZ473" s="512" t="s">
        <v>161</v>
      </c>
      <c r="DA473" s="513" t="s">
        <v>121</v>
      </c>
      <c r="DB473" s="513" t="s">
        <v>152</v>
      </c>
      <c r="DC473" s="514"/>
      <c r="DD473" s="514"/>
      <c r="DE473" s="514">
        <f t="shared" si="3578"/>
        <v>0</v>
      </c>
      <c r="DF473" s="515"/>
      <c r="DG473" s="514">
        <f t="shared" si="3579"/>
        <v>0</v>
      </c>
      <c r="DH473" s="516"/>
      <c r="DI473" s="517"/>
      <c r="DJ473" s="517"/>
      <c r="DK473" s="514">
        <f t="shared" si="3580"/>
        <v>0</v>
      </c>
      <c r="DL473" s="515">
        <v>0.294289866351475</v>
      </c>
      <c r="DM473" s="518">
        <f t="shared" si="3581"/>
        <v>0</v>
      </c>
      <c r="DN473" s="518">
        <f t="shared" si="3582"/>
        <v>0</v>
      </c>
      <c r="DO473" s="638"/>
      <c r="DP473" s="511">
        <v>3.0</v>
      </c>
      <c r="DQ473" s="512" t="s">
        <v>161</v>
      </c>
      <c r="DR473" s="513" t="s">
        <v>121</v>
      </c>
      <c r="DS473" s="513" t="s">
        <v>152</v>
      </c>
      <c r="DT473" s="514"/>
      <c r="DU473" s="514"/>
      <c r="DV473" s="514">
        <f t="shared" si="3583"/>
        <v>0</v>
      </c>
      <c r="DW473" s="515"/>
      <c r="DX473" s="514">
        <f t="shared" si="3584"/>
        <v>0</v>
      </c>
      <c r="DY473" s="516"/>
      <c r="DZ473" s="517"/>
      <c r="EA473" s="517"/>
      <c r="EB473" s="514">
        <f t="shared" si="3585"/>
        <v>0</v>
      </c>
      <c r="EC473" s="515">
        <v>0.294289866351475</v>
      </c>
      <c r="ED473" s="518">
        <f t="shared" si="3586"/>
        <v>0</v>
      </c>
      <c r="EE473" s="518">
        <f t="shared" si="3587"/>
        <v>0</v>
      </c>
      <c r="EF473" s="638"/>
      <c r="EG473" s="511">
        <v>3.0</v>
      </c>
      <c r="EH473" s="512" t="s">
        <v>161</v>
      </c>
      <c r="EI473" s="513" t="s">
        <v>121</v>
      </c>
      <c r="EJ473" s="513" t="s">
        <v>152</v>
      </c>
      <c r="EK473" s="514"/>
      <c r="EL473" s="514"/>
      <c r="EM473" s="514">
        <f t="shared" si="3588"/>
        <v>0</v>
      </c>
      <c r="EN473" s="515"/>
      <c r="EO473" s="514">
        <f t="shared" si="3589"/>
        <v>0</v>
      </c>
      <c r="EP473" s="516"/>
      <c r="EQ473" s="517"/>
      <c r="ER473" s="517"/>
      <c r="ES473" s="514">
        <f t="shared" si="3590"/>
        <v>0</v>
      </c>
      <c r="ET473" s="515">
        <v>0.294289866351475</v>
      </c>
      <c r="EU473" s="518">
        <f t="shared" si="3591"/>
        <v>0</v>
      </c>
      <c r="EV473" s="518">
        <f t="shared" si="3592"/>
        <v>0</v>
      </c>
      <c r="EW473" s="638"/>
      <c r="EX473" s="511">
        <v>3.0</v>
      </c>
      <c r="EY473" s="512" t="s">
        <v>161</v>
      </c>
      <c r="EZ473" s="513" t="s">
        <v>121</v>
      </c>
      <c r="FA473" s="513" t="s">
        <v>152</v>
      </c>
      <c r="FB473" s="514"/>
      <c r="FC473" s="514"/>
      <c r="FD473" s="514">
        <f t="shared" si="3593"/>
        <v>0</v>
      </c>
      <c r="FE473" s="515"/>
      <c r="FF473" s="514">
        <f t="shared" si="3594"/>
        <v>0</v>
      </c>
      <c r="FG473" s="516"/>
      <c r="FH473" s="517"/>
      <c r="FI473" s="517"/>
      <c r="FJ473" s="514">
        <f t="shared" si="3595"/>
        <v>0</v>
      </c>
      <c r="FK473" s="515">
        <v>0.294289866351475</v>
      </c>
      <c r="FL473" s="518">
        <f t="shared" si="3596"/>
        <v>0</v>
      </c>
      <c r="FM473" s="518">
        <f t="shared" si="3597"/>
        <v>0</v>
      </c>
      <c r="FN473" s="638"/>
      <c r="FO473" s="511">
        <v>3.0</v>
      </c>
      <c r="FP473" s="512" t="s">
        <v>161</v>
      </c>
      <c r="FQ473" s="513" t="s">
        <v>121</v>
      </c>
      <c r="FR473" s="513" t="s">
        <v>152</v>
      </c>
      <c r="FS473" s="514"/>
      <c r="FT473" s="514"/>
      <c r="FU473" s="514">
        <f t="shared" si="3598"/>
        <v>0</v>
      </c>
      <c r="FV473" s="515"/>
      <c r="FW473" s="514">
        <f t="shared" si="3599"/>
        <v>0</v>
      </c>
      <c r="FX473" s="516"/>
      <c r="FY473" s="517"/>
      <c r="FZ473" s="517"/>
      <c r="GA473" s="514">
        <f t="shared" si="3600"/>
        <v>0</v>
      </c>
      <c r="GB473" s="515">
        <v>0.294289866351475</v>
      </c>
      <c r="GC473" s="518">
        <f t="shared" si="3601"/>
        <v>0</v>
      </c>
      <c r="GD473" s="518">
        <f t="shared" si="3602"/>
        <v>0</v>
      </c>
      <c r="GE473" s="638"/>
      <c r="GF473" s="511">
        <v>3.0</v>
      </c>
      <c r="GG473" s="512" t="s">
        <v>161</v>
      </c>
      <c r="GH473" s="513" t="s">
        <v>121</v>
      </c>
      <c r="GI473" s="513" t="s">
        <v>152</v>
      </c>
      <c r="GJ473" s="514"/>
      <c r="GK473" s="514"/>
      <c r="GL473" s="514">
        <f t="shared" si="3603"/>
        <v>0</v>
      </c>
      <c r="GM473" s="515"/>
      <c r="GN473" s="514">
        <f t="shared" si="3604"/>
        <v>0</v>
      </c>
      <c r="GO473" s="516"/>
      <c r="GP473" s="517"/>
      <c r="GQ473" s="517"/>
      <c r="GR473" s="514">
        <f t="shared" si="3605"/>
        <v>0</v>
      </c>
      <c r="GS473" s="515">
        <v>0.294289866351475</v>
      </c>
      <c r="GT473" s="518">
        <f t="shared" si="3606"/>
        <v>0</v>
      </c>
      <c r="GU473" s="518">
        <f t="shared" si="3607"/>
        <v>0</v>
      </c>
      <c r="GV473" s="638"/>
      <c r="GW473" s="511">
        <v>3.0</v>
      </c>
      <c r="GX473" s="512" t="s">
        <v>161</v>
      </c>
      <c r="GY473" s="513" t="s">
        <v>121</v>
      </c>
      <c r="GZ473" s="513" t="s">
        <v>152</v>
      </c>
      <c r="HA473" s="514"/>
      <c r="HB473" s="514"/>
      <c r="HC473" s="514">
        <f t="shared" si="3608"/>
        <v>0</v>
      </c>
      <c r="HD473" s="515"/>
      <c r="HE473" s="514">
        <f t="shared" si="3609"/>
        <v>0</v>
      </c>
      <c r="HF473" s="516"/>
      <c r="HG473" s="517"/>
      <c r="HH473" s="517"/>
      <c r="HI473" s="514">
        <f t="shared" si="3610"/>
        <v>0</v>
      </c>
      <c r="HJ473" s="515">
        <v>0.294289866351475</v>
      </c>
      <c r="HK473" s="518">
        <f t="shared" si="3611"/>
        <v>0</v>
      </c>
      <c r="HL473" s="518">
        <f t="shared" si="3612"/>
        <v>0</v>
      </c>
      <c r="HM473" s="638"/>
      <c r="HN473" s="511">
        <v>3.0</v>
      </c>
      <c r="HO473" s="512" t="s">
        <v>161</v>
      </c>
      <c r="HP473" s="513" t="s">
        <v>121</v>
      </c>
      <c r="HQ473" s="513" t="s">
        <v>152</v>
      </c>
      <c r="HR473" s="514"/>
      <c r="HS473" s="514"/>
      <c r="HT473" s="514">
        <f t="shared" si="3613"/>
        <v>0</v>
      </c>
      <c r="HU473" s="515"/>
      <c r="HV473" s="514">
        <f t="shared" si="3614"/>
        <v>0</v>
      </c>
      <c r="HW473" s="516"/>
      <c r="HX473" s="517"/>
      <c r="HY473" s="517"/>
      <c r="HZ473" s="514">
        <f t="shared" si="3615"/>
        <v>0</v>
      </c>
      <c r="IA473" s="515">
        <v>0.294289866351475</v>
      </c>
      <c r="IB473" s="518">
        <f t="shared" si="3616"/>
        <v>0</v>
      </c>
      <c r="IC473" s="518">
        <f t="shared" si="3617"/>
        <v>0</v>
      </c>
      <c r="ID473" s="638"/>
      <c r="IE473" s="511">
        <v>3.0</v>
      </c>
      <c r="IF473" s="512" t="s">
        <v>161</v>
      </c>
      <c r="IG473" s="513" t="s">
        <v>121</v>
      </c>
      <c r="IH473" s="513" t="s">
        <v>152</v>
      </c>
      <c r="II473" s="514"/>
      <c r="IJ473" s="514"/>
      <c r="IK473" s="514">
        <f t="shared" si="3618"/>
        <v>0</v>
      </c>
      <c r="IL473" s="515"/>
      <c r="IM473" s="514">
        <f t="shared" si="3619"/>
        <v>0</v>
      </c>
      <c r="IN473" s="516"/>
      <c r="IO473" s="517"/>
      <c r="IP473" s="517"/>
      <c r="IQ473" s="514">
        <f t="shared" si="3620"/>
        <v>0</v>
      </c>
      <c r="IR473" s="515">
        <v>0.294289866351475</v>
      </c>
      <c r="IS473" s="518">
        <f t="shared" si="3621"/>
        <v>0</v>
      </c>
      <c r="IT473" s="518">
        <f t="shared" si="3622"/>
        <v>0</v>
      </c>
      <c r="IU473" s="638"/>
      <c r="IV473" s="511">
        <v>3.0</v>
      </c>
      <c r="IW473" s="512" t="s">
        <v>161</v>
      </c>
      <c r="IX473" s="513" t="s">
        <v>121</v>
      </c>
      <c r="IY473" s="513" t="s">
        <v>152</v>
      </c>
      <c r="IZ473" s="514"/>
      <c r="JA473" s="514"/>
      <c r="JB473" s="514">
        <f t="shared" si="3623"/>
        <v>0</v>
      </c>
      <c r="JC473" s="515"/>
      <c r="JD473" s="514">
        <f t="shared" si="3624"/>
        <v>0</v>
      </c>
      <c r="JE473" s="516"/>
      <c r="JF473" s="517"/>
      <c r="JG473" s="517"/>
      <c r="JH473" s="514">
        <f t="shared" si="3625"/>
        <v>0</v>
      </c>
      <c r="JI473" s="515">
        <v>0.294289866351475</v>
      </c>
      <c r="JJ473" s="518">
        <f t="shared" si="3626"/>
        <v>0</v>
      </c>
      <c r="JK473" s="518">
        <f t="shared" si="3627"/>
        <v>0</v>
      </c>
      <c r="JL473" s="638"/>
      <c r="JM473" s="511">
        <v>3.0</v>
      </c>
      <c r="JN473" s="512" t="s">
        <v>161</v>
      </c>
      <c r="JO473" s="513" t="s">
        <v>121</v>
      </c>
      <c r="JP473" s="513" t="s">
        <v>152</v>
      </c>
      <c r="JQ473" s="514"/>
      <c r="JR473" s="514"/>
      <c r="JS473" s="514">
        <f t="shared" si="3628"/>
        <v>0</v>
      </c>
      <c r="JT473" s="515"/>
      <c r="JU473" s="514">
        <f t="shared" si="3629"/>
        <v>0</v>
      </c>
      <c r="JV473" s="516"/>
      <c r="JW473" s="517"/>
      <c r="JX473" s="517"/>
      <c r="JY473" s="514">
        <f t="shared" si="3630"/>
        <v>0</v>
      </c>
      <c r="JZ473" s="515">
        <v>0.294289866351475</v>
      </c>
      <c r="KA473" s="518">
        <f t="shared" si="3631"/>
        <v>0</v>
      </c>
      <c r="KB473" s="518">
        <f t="shared" si="3632"/>
        <v>0</v>
      </c>
      <c r="KC473" s="638"/>
      <c r="KD473" s="511">
        <v>3.0</v>
      </c>
      <c r="KE473" s="512" t="s">
        <v>161</v>
      </c>
      <c r="KF473" s="513" t="s">
        <v>121</v>
      </c>
      <c r="KG473" s="513" t="s">
        <v>152</v>
      </c>
      <c r="KH473" s="514"/>
      <c r="KI473" s="514"/>
      <c r="KJ473" s="514">
        <f t="shared" si="3633"/>
        <v>0</v>
      </c>
      <c r="KK473" s="515"/>
      <c r="KL473" s="514">
        <f t="shared" si="3634"/>
        <v>0</v>
      </c>
      <c r="KM473" s="516"/>
      <c r="KN473" s="517"/>
      <c r="KO473" s="517"/>
      <c r="KP473" s="514">
        <f t="shared" si="3635"/>
        <v>0</v>
      </c>
      <c r="KQ473" s="515">
        <v>0.294289866351475</v>
      </c>
      <c r="KR473" s="518">
        <f t="shared" si="3636"/>
        <v>0</v>
      </c>
      <c r="KS473" s="518">
        <f t="shared" si="3637"/>
        <v>0</v>
      </c>
      <c r="KT473" s="638"/>
      <c r="KU473" s="521"/>
    </row>
    <row r="474" ht="15.75" customHeight="1">
      <c r="A474" s="511"/>
      <c r="B474" s="512"/>
      <c r="C474" s="513"/>
      <c r="D474" s="513"/>
      <c r="E474" s="514"/>
      <c r="F474" s="514"/>
      <c r="G474" s="514"/>
      <c r="H474" s="515"/>
      <c r="I474" s="514"/>
      <c r="J474" s="516"/>
      <c r="K474" s="517"/>
      <c r="L474" s="517"/>
      <c r="M474" s="514"/>
      <c r="N474" s="515"/>
      <c r="O474" s="518"/>
      <c r="P474" s="518"/>
      <c r="Q474" s="638"/>
      <c r="R474" s="511"/>
      <c r="S474" s="512"/>
      <c r="T474" s="513"/>
      <c r="U474" s="513"/>
      <c r="V474" s="514"/>
      <c r="W474" s="514"/>
      <c r="X474" s="514"/>
      <c r="Y474" s="515"/>
      <c r="Z474" s="514"/>
      <c r="AA474" s="516"/>
      <c r="AB474" s="517"/>
      <c r="AC474" s="517"/>
      <c r="AD474" s="514"/>
      <c r="AE474" s="515"/>
      <c r="AF474" s="518"/>
      <c r="AG474" s="518"/>
      <c r="AH474" s="638"/>
      <c r="AI474" s="511"/>
      <c r="AJ474" s="512"/>
      <c r="AK474" s="513"/>
      <c r="AL474" s="513"/>
      <c r="AM474" s="514"/>
      <c r="AN474" s="514"/>
      <c r="AO474" s="514"/>
      <c r="AP474" s="515"/>
      <c r="AQ474" s="514"/>
      <c r="AR474" s="516"/>
      <c r="AS474" s="517"/>
      <c r="AT474" s="517"/>
      <c r="AU474" s="514"/>
      <c r="AV474" s="515"/>
      <c r="AW474" s="518"/>
      <c r="AX474" s="518"/>
      <c r="AY474" s="638"/>
      <c r="AZ474" s="511"/>
      <c r="BA474" s="512"/>
      <c r="BB474" s="513"/>
      <c r="BC474" s="513"/>
      <c r="BD474" s="514"/>
      <c r="BE474" s="514"/>
      <c r="BF474" s="514"/>
      <c r="BG474" s="515"/>
      <c r="BH474" s="514"/>
      <c r="BI474" s="516"/>
      <c r="BJ474" s="517"/>
      <c r="BK474" s="517"/>
      <c r="BL474" s="514"/>
      <c r="BM474" s="515"/>
      <c r="BN474" s="518"/>
      <c r="BO474" s="518"/>
      <c r="BP474" s="638"/>
      <c r="BQ474" s="511"/>
      <c r="BR474" s="512"/>
      <c r="BS474" s="513"/>
      <c r="BT474" s="513"/>
      <c r="BU474" s="514"/>
      <c r="BV474" s="514"/>
      <c r="BW474" s="514"/>
      <c r="BX474" s="515"/>
      <c r="BY474" s="514"/>
      <c r="BZ474" s="516"/>
      <c r="CA474" s="517"/>
      <c r="CB474" s="517"/>
      <c r="CC474" s="514"/>
      <c r="CD474" s="515"/>
      <c r="CE474" s="518"/>
      <c r="CF474" s="518"/>
      <c r="CG474" s="638"/>
      <c r="CH474" s="511"/>
      <c r="CI474" s="512"/>
      <c r="CJ474" s="513"/>
      <c r="CK474" s="513"/>
      <c r="CL474" s="514"/>
      <c r="CM474" s="514"/>
      <c r="CN474" s="514"/>
      <c r="CO474" s="515"/>
      <c r="CP474" s="514"/>
      <c r="CQ474" s="516"/>
      <c r="CR474" s="517"/>
      <c r="CS474" s="517"/>
      <c r="CT474" s="514"/>
      <c r="CU474" s="515"/>
      <c r="CV474" s="518"/>
      <c r="CW474" s="518"/>
      <c r="CX474" s="638"/>
      <c r="CY474" s="511"/>
      <c r="CZ474" s="512"/>
      <c r="DA474" s="513"/>
      <c r="DB474" s="513"/>
      <c r="DC474" s="514"/>
      <c r="DD474" s="514"/>
      <c r="DE474" s="514"/>
      <c r="DF474" s="515"/>
      <c r="DG474" s="514"/>
      <c r="DH474" s="516"/>
      <c r="DI474" s="517"/>
      <c r="DJ474" s="517"/>
      <c r="DK474" s="514"/>
      <c r="DL474" s="515"/>
      <c r="DM474" s="518"/>
      <c r="DN474" s="518"/>
      <c r="DO474" s="638"/>
      <c r="DP474" s="511"/>
      <c r="DQ474" s="512"/>
      <c r="DR474" s="513"/>
      <c r="DS474" s="513"/>
      <c r="DT474" s="514"/>
      <c r="DU474" s="514"/>
      <c r="DV474" s="514"/>
      <c r="DW474" s="515"/>
      <c r="DX474" s="514"/>
      <c r="DY474" s="516"/>
      <c r="DZ474" s="517"/>
      <c r="EA474" s="517"/>
      <c r="EB474" s="514"/>
      <c r="EC474" s="515"/>
      <c r="ED474" s="518"/>
      <c r="EE474" s="518"/>
      <c r="EF474" s="638"/>
      <c r="EG474" s="511"/>
      <c r="EH474" s="512"/>
      <c r="EI474" s="513"/>
      <c r="EJ474" s="513"/>
      <c r="EK474" s="514"/>
      <c r="EL474" s="514"/>
      <c r="EM474" s="514"/>
      <c r="EN474" s="515"/>
      <c r="EO474" s="514"/>
      <c r="EP474" s="516"/>
      <c r="EQ474" s="517"/>
      <c r="ER474" s="517"/>
      <c r="ES474" s="514"/>
      <c r="ET474" s="515"/>
      <c r="EU474" s="518"/>
      <c r="EV474" s="518"/>
      <c r="EW474" s="638"/>
      <c r="EX474" s="511"/>
      <c r="EY474" s="512"/>
      <c r="EZ474" s="513"/>
      <c r="FA474" s="513"/>
      <c r="FB474" s="514"/>
      <c r="FC474" s="514"/>
      <c r="FD474" s="514"/>
      <c r="FE474" s="515"/>
      <c r="FF474" s="514"/>
      <c r="FG474" s="516"/>
      <c r="FH474" s="517"/>
      <c r="FI474" s="517"/>
      <c r="FJ474" s="514"/>
      <c r="FK474" s="515"/>
      <c r="FL474" s="518"/>
      <c r="FM474" s="518"/>
      <c r="FN474" s="638"/>
      <c r="FO474" s="511"/>
      <c r="FP474" s="512"/>
      <c r="FQ474" s="513"/>
      <c r="FR474" s="513"/>
      <c r="FS474" s="514"/>
      <c r="FT474" s="514"/>
      <c r="FU474" s="514"/>
      <c r="FV474" s="515"/>
      <c r="FW474" s="514"/>
      <c r="FX474" s="516"/>
      <c r="FY474" s="517"/>
      <c r="FZ474" s="517"/>
      <c r="GA474" s="514"/>
      <c r="GB474" s="515"/>
      <c r="GC474" s="518"/>
      <c r="GD474" s="518"/>
      <c r="GE474" s="638"/>
      <c r="GF474" s="511"/>
      <c r="GG474" s="512"/>
      <c r="GH474" s="513"/>
      <c r="GI474" s="513"/>
      <c r="GJ474" s="514"/>
      <c r="GK474" s="514"/>
      <c r="GL474" s="514"/>
      <c r="GM474" s="515"/>
      <c r="GN474" s="514"/>
      <c r="GO474" s="516"/>
      <c r="GP474" s="517"/>
      <c r="GQ474" s="517"/>
      <c r="GR474" s="514"/>
      <c r="GS474" s="515"/>
      <c r="GT474" s="518"/>
      <c r="GU474" s="518"/>
      <c r="GV474" s="638"/>
      <c r="GW474" s="511"/>
      <c r="GX474" s="512"/>
      <c r="GY474" s="513"/>
      <c r="GZ474" s="513"/>
      <c r="HA474" s="514"/>
      <c r="HB474" s="514"/>
      <c r="HC474" s="514"/>
      <c r="HD474" s="515"/>
      <c r="HE474" s="514"/>
      <c r="HF474" s="516"/>
      <c r="HG474" s="517"/>
      <c r="HH474" s="517"/>
      <c r="HI474" s="514"/>
      <c r="HJ474" s="515"/>
      <c r="HK474" s="518"/>
      <c r="HL474" s="518"/>
      <c r="HM474" s="638"/>
      <c r="HN474" s="511"/>
      <c r="HO474" s="512"/>
      <c r="HP474" s="513"/>
      <c r="HQ474" s="513"/>
      <c r="HR474" s="514"/>
      <c r="HS474" s="514"/>
      <c r="HT474" s="514"/>
      <c r="HU474" s="515"/>
      <c r="HV474" s="514"/>
      <c r="HW474" s="516"/>
      <c r="HX474" s="517"/>
      <c r="HY474" s="517"/>
      <c r="HZ474" s="514"/>
      <c r="IA474" s="515"/>
      <c r="IB474" s="518"/>
      <c r="IC474" s="518"/>
      <c r="ID474" s="638"/>
      <c r="IE474" s="511"/>
      <c r="IF474" s="512"/>
      <c r="IG474" s="513"/>
      <c r="IH474" s="513"/>
      <c r="II474" s="514"/>
      <c r="IJ474" s="514"/>
      <c r="IK474" s="514"/>
      <c r="IL474" s="515"/>
      <c r="IM474" s="514"/>
      <c r="IN474" s="516"/>
      <c r="IO474" s="517"/>
      <c r="IP474" s="517"/>
      <c r="IQ474" s="514"/>
      <c r="IR474" s="515"/>
      <c r="IS474" s="518"/>
      <c r="IT474" s="518"/>
      <c r="IU474" s="638"/>
      <c r="IV474" s="511"/>
      <c r="IW474" s="512"/>
      <c r="IX474" s="513"/>
      <c r="IY474" s="513"/>
      <c r="IZ474" s="514"/>
      <c r="JA474" s="514"/>
      <c r="JB474" s="514"/>
      <c r="JC474" s="515"/>
      <c r="JD474" s="514"/>
      <c r="JE474" s="516"/>
      <c r="JF474" s="517"/>
      <c r="JG474" s="517"/>
      <c r="JH474" s="514"/>
      <c r="JI474" s="515"/>
      <c r="JJ474" s="518"/>
      <c r="JK474" s="518"/>
      <c r="JL474" s="638"/>
      <c r="JM474" s="511"/>
      <c r="JN474" s="512"/>
      <c r="JO474" s="513"/>
      <c r="JP474" s="513"/>
      <c r="JQ474" s="514"/>
      <c r="JR474" s="514"/>
      <c r="JS474" s="514"/>
      <c r="JT474" s="515"/>
      <c r="JU474" s="514"/>
      <c r="JV474" s="516"/>
      <c r="JW474" s="517"/>
      <c r="JX474" s="517"/>
      <c r="JY474" s="514"/>
      <c r="JZ474" s="515"/>
      <c r="KA474" s="518"/>
      <c r="KB474" s="518"/>
      <c r="KC474" s="638"/>
      <c r="KD474" s="511"/>
      <c r="KE474" s="512"/>
      <c r="KF474" s="513"/>
      <c r="KG474" s="513"/>
      <c r="KH474" s="514"/>
      <c r="KI474" s="514"/>
      <c r="KJ474" s="514"/>
      <c r="KK474" s="515"/>
      <c r="KL474" s="514"/>
      <c r="KM474" s="516"/>
      <c r="KN474" s="517"/>
      <c r="KO474" s="517"/>
      <c r="KP474" s="514"/>
      <c r="KQ474" s="515"/>
      <c r="KR474" s="518"/>
      <c r="KS474" s="518"/>
      <c r="KT474" s="638"/>
      <c r="KU474" s="521"/>
    </row>
    <row r="475" ht="15.75" customHeight="1">
      <c r="A475" s="511"/>
      <c r="B475" s="512"/>
      <c r="C475" s="513"/>
      <c r="D475" s="513"/>
      <c r="E475" s="514"/>
      <c r="F475" s="514"/>
      <c r="G475" s="514"/>
      <c r="H475" s="515"/>
      <c r="I475" s="514"/>
      <c r="J475" s="516"/>
      <c r="K475" s="517"/>
      <c r="L475" s="517"/>
      <c r="M475" s="514"/>
      <c r="N475" s="515"/>
      <c r="O475" s="518"/>
      <c r="P475" s="518"/>
      <c r="Q475" s="638"/>
      <c r="R475" s="511"/>
      <c r="S475" s="512"/>
      <c r="T475" s="513"/>
      <c r="U475" s="513"/>
      <c r="V475" s="514"/>
      <c r="W475" s="514"/>
      <c r="X475" s="514"/>
      <c r="Y475" s="515"/>
      <c r="Z475" s="514"/>
      <c r="AA475" s="516"/>
      <c r="AB475" s="517"/>
      <c r="AC475" s="517"/>
      <c r="AD475" s="514"/>
      <c r="AE475" s="515"/>
      <c r="AF475" s="518"/>
      <c r="AG475" s="518"/>
      <c r="AH475" s="638"/>
      <c r="AI475" s="511"/>
      <c r="AJ475" s="512"/>
      <c r="AK475" s="513"/>
      <c r="AL475" s="513"/>
      <c r="AM475" s="514"/>
      <c r="AN475" s="514"/>
      <c r="AO475" s="514"/>
      <c r="AP475" s="515"/>
      <c r="AQ475" s="514"/>
      <c r="AR475" s="516"/>
      <c r="AS475" s="517"/>
      <c r="AT475" s="517"/>
      <c r="AU475" s="514"/>
      <c r="AV475" s="515"/>
      <c r="AW475" s="518"/>
      <c r="AX475" s="518"/>
      <c r="AY475" s="638"/>
      <c r="AZ475" s="511"/>
      <c r="BA475" s="512"/>
      <c r="BB475" s="513"/>
      <c r="BC475" s="513"/>
      <c r="BD475" s="514"/>
      <c r="BE475" s="514"/>
      <c r="BF475" s="514"/>
      <c r="BG475" s="515"/>
      <c r="BH475" s="514"/>
      <c r="BI475" s="516"/>
      <c r="BJ475" s="517"/>
      <c r="BK475" s="517"/>
      <c r="BL475" s="514"/>
      <c r="BM475" s="515"/>
      <c r="BN475" s="518"/>
      <c r="BO475" s="518"/>
      <c r="BP475" s="638"/>
      <c r="BQ475" s="511"/>
      <c r="BR475" s="512"/>
      <c r="BS475" s="513"/>
      <c r="BT475" s="513"/>
      <c r="BU475" s="514"/>
      <c r="BV475" s="514"/>
      <c r="BW475" s="514"/>
      <c r="BX475" s="515"/>
      <c r="BY475" s="514"/>
      <c r="BZ475" s="516"/>
      <c r="CA475" s="517"/>
      <c r="CB475" s="517"/>
      <c r="CC475" s="514"/>
      <c r="CD475" s="515"/>
      <c r="CE475" s="518"/>
      <c r="CF475" s="518"/>
      <c r="CG475" s="638"/>
      <c r="CH475" s="511"/>
      <c r="CI475" s="512"/>
      <c r="CJ475" s="513"/>
      <c r="CK475" s="513"/>
      <c r="CL475" s="514"/>
      <c r="CM475" s="514"/>
      <c r="CN475" s="514"/>
      <c r="CO475" s="515"/>
      <c r="CP475" s="514"/>
      <c r="CQ475" s="516"/>
      <c r="CR475" s="517"/>
      <c r="CS475" s="517"/>
      <c r="CT475" s="514"/>
      <c r="CU475" s="515"/>
      <c r="CV475" s="518"/>
      <c r="CW475" s="518"/>
      <c r="CX475" s="638"/>
      <c r="CY475" s="511"/>
      <c r="CZ475" s="512"/>
      <c r="DA475" s="513"/>
      <c r="DB475" s="513"/>
      <c r="DC475" s="514"/>
      <c r="DD475" s="514"/>
      <c r="DE475" s="514"/>
      <c r="DF475" s="515"/>
      <c r="DG475" s="514"/>
      <c r="DH475" s="516"/>
      <c r="DI475" s="517"/>
      <c r="DJ475" s="517"/>
      <c r="DK475" s="514"/>
      <c r="DL475" s="515"/>
      <c r="DM475" s="518"/>
      <c r="DN475" s="518"/>
      <c r="DO475" s="638"/>
      <c r="DP475" s="511"/>
      <c r="DQ475" s="512"/>
      <c r="DR475" s="513"/>
      <c r="DS475" s="513"/>
      <c r="DT475" s="514"/>
      <c r="DU475" s="514"/>
      <c r="DV475" s="514"/>
      <c r="DW475" s="515"/>
      <c r="DX475" s="514"/>
      <c r="DY475" s="516"/>
      <c r="DZ475" s="517"/>
      <c r="EA475" s="517"/>
      <c r="EB475" s="514"/>
      <c r="EC475" s="515"/>
      <c r="ED475" s="518"/>
      <c r="EE475" s="518"/>
      <c r="EF475" s="638"/>
      <c r="EG475" s="511"/>
      <c r="EH475" s="512"/>
      <c r="EI475" s="513"/>
      <c r="EJ475" s="513"/>
      <c r="EK475" s="514"/>
      <c r="EL475" s="514"/>
      <c r="EM475" s="514"/>
      <c r="EN475" s="515"/>
      <c r="EO475" s="514"/>
      <c r="EP475" s="516"/>
      <c r="EQ475" s="517"/>
      <c r="ER475" s="517"/>
      <c r="ES475" s="514"/>
      <c r="ET475" s="515"/>
      <c r="EU475" s="518"/>
      <c r="EV475" s="518"/>
      <c r="EW475" s="638"/>
      <c r="EX475" s="511"/>
      <c r="EY475" s="512"/>
      <c r="EZ475" s="513"/>
      <c r="FA475" s="513"/>
      <c r="FB475" s="514"/>
      <c r="FC475" s="514"/>
      <c r="FD475" s="514"/>
      <c r="FE475" s="515"/>
      <c r="FF475" s="514"/>
      <c r="FG475" s="516"/>
      <c r="FH475" s="517"/>
      <c r="FI475" s="517"/>
      <c r="FJ475" s="514"/>
      <c r="FK475" s="515"/>
      <c r="FL475" s="518"/>
      <c r="FM475" s="518"/>
      <c r="FN475" s="638"/>
      <c r="FO475" s="511"/>
      <c r="FP475" s="512"/>
      <c r="FQ475" s="513"/>
      <c r="FR475" s="513"/>
      <c r="FS475" s="514"/>
      <c r="FT475" s="514"/>
      <c r="FU475" s="514"/>
      <c r="FV475" s="515"/>
      <c r="FW475" s="514"/>
      <c r="FX475" s="516"/>
      <c r="FY475" s="517"/>
      <c r="FZ475" s="517"/>
      <c r="GA475" s="514"/>
      <c r="GB475" s="515"/>
      <c r="GC475" s="518"/>
      <c r="GD475" s="518"/>
      <c r="GE475" s="638"/>
      <c r="GF475" s="511"/>
      <c r="GG475" s="512"/>
      <c r="GH475" s="513"/>
      <c r="GI475" s="513"/>
      <c r="GJ475" s="514"/>
      <c r="GK475" s="514"/>
      <c r="GL475" s="514"/>
      <c r="GM475" s="515"/>
      <c r="GN475" s="514"/>
      <c r="GO475" s="516"/>
      <c r="GP475" s="517"/>
      <c r="GQ475" s="517"/>
      <c r="GR475" s="514"/>
      <c r="GS475" s="515"/>
      <c r="GT475" s="518"/>
      <c r="GU475" s="518"/>
      <c r="GV475" s="638"/>
      <c r="GW475" s="511"/>
      <c r="GX475" s="512"/>
      <c r="GY475" s="513"/>
      <c r="GZ475" s="513"/>
      <c r="HA475" s="514"/>
      <c r="HB475" s="514"/>
      <c r="HC475" s="514"/>
      <c r="HD475" s="515"/>
      <c r="HE475" s="514"/>
      <c r="HF475" s="516"/>
      <c r="HG475" s="517"/>
      <c r="HH475" s="517"/>
      <c r="HI475" s="514"/>
      <c r="HJ475" s="515"/>
      <c r="HK475" s="518"/>
      <c r="HL475" s="518"/>
      <c r="HM475" s="638"/>
      <c r="HN475" s="511"/>
      <c r="HO475" s="512"/>
      <c r="HP475" s="513"/>
      <c r="HQ475" s="513"/>
      <c r="HR475" s="514"/>
      <c r="HS475" s="514"/>
      <c r="HT475" s="514"/>
      <c r="HU475" s="515"/>
      <c r="HV475" s="514"/>
      <c r="HW475" s="516"/>
      <c r="HX475" s="517"/>
      <c r="HY475" s="517"/>
      <c r="HZ475" s="514"/>
      <c r="IA475" s="515"/>
      <c r="IB475" s="518"/>
      <c r="IC475" s="518"/>
      <c r="ID475" s="638"/>
      <c r="IE475" s="511"/>
      <c r="IF475" s="512"/>
      <c r="IG475" s="513"/>
      <c r="IH475" s="513"/>
      <c r="II475" s="514"/>
      <c r="IJ475" s="514"/>
      <c r="IK475" s="514"/>
      <c r="IL475" s="515"/>
      <c r="IM475" s="514"/>
      <c r="IN475" s="516"/>
      <c r="IO475" s="517"/>
      <c r="IP475" s="517"/>
      <c r="IQ475" s="514"/>
      <c r="IR475" s="515"/>
      <c r="IS475" s="518"/>
      <c r="IT475" s="518"/>
      <c r="IU475" s="638"/>
      <c r="IV475" s="511"/>
      <c r="IW475" s="512"/>
      <c r="IX475" s="513"/>
      <c r="IY475" s="513"/>
      <c r="IZ475" s="514"/>
      <c r="JA475" s="514"/>
      <c r="JB475" s="514"/>
      <c r="JC475" s="515"/>
      <c r="JD475" s="514"/>
      <c r="JE475" s="516"/>
      <c r="JF475" s="517"/>
      <c r="JG475" s="517"/>
      <c r="JH475" s="514"/>
      <c r="JI475" s="515"/>
      <c r="JJ475" s="518"/>
      <c r="JK475" s="518"/>
      <c r="JL475" s="638"/>
      <c r="JM475" s="511"/>
      <c r="JN475" s="512"/>
      <c r="JO475" s="513"/>
      <c r="JP475" s="513"/>
      <c r="JQ475" s="514"/>
      <c r="JR475" s="514"/>
      <c r="JS475" s="514"/>
      <c r="JT475" s="515"/>
      <c r="JU475" s="514"/>
      <c r="JV475" s="516"/>
      <c r="JW475" s="517"/>
      <c r="JX475" s="517"/>
      <c r="JY475" s="514"/>
      <c r="JZ475" s="515"/>
      <c r="KA475" s="518"/>
      <c r="KB475" s="518"/>
      <c r="KC475" s="638"/>
      <c r="KD475" s="511"/>
      <c r="KE475" s="512"/>
      <c r="KF475" s="513"/>
      <c r="KG475" s="513"/>
      <c r="KH475" s="514"/>
      <c r="KI475" s="514"/>
      <c r="KJ475" s="514"/>
      <c r="KK475" s="515"/>
      <c r="KL475" s="514"/>
      <c r="KM475" s="516"/>
      <c r="KN475" s="517"/>
      <c r="KO475" s="517"/>
      <c r="KP475" s="514"/>
      <c r="KQ475" s="515"/>
      <c r="KR475" s="518"/>
      <c r="KS475" s="518"/>
      <c r="KT475" s="638"/>
      <c r="KU475" s="521"/>
    </row>
    <row r="476" ht="15.75" customHeight="1">
      <c r="A476" s="511"/>
      <c r="B476" s="512"/>
      <c r="C476" s="513"/>
      <c r="D476" s="513"/>
      <c r="E476" s="514"/>
      <c r="F476" s="514"/>
      <c r="G476" s="514"/>
      <c r="H476" s="515"/>
      <c r="I476" s="514"/>
      <c r="J476" s="516"/>
      <c r="K476" s="517"/>
      <c r="L476" s="517"/>
      <c r="M476" s="514"/>
      <c r="N476" s="515"/>
      <c r="O476" s="518"/>
      <c r="P476" s="518"/>
      <c r="Q476" s="638"/>
      <c r="R476" s="511"/>
      <c r="S476" s="512"/>
      <c r="T476" s="513"/>
      <c r="U476" s="513"/>
      <c r="V476" s="514"/>
      <c r="W476" s="514"/>
      <c r="X476" s="514"/>
      <c r="Y476" s="515"/>
      <c r="Z476" s="514"/>
      <c r="AA476" s="516"/>
      <c r="AB476" s="517"/>
      <c r="AC476" s="517"/>
      <c r="AD476" s="514"/>
      <c r="AE476" s="515"/>
      <c r="AF476" s="518"/>
      <c r="AG476" s="518"/>
      <c r="AH476" s="638"/>
      <c r="AI476" s="511"/>
      <c r="AJ476" s="512"/>
      <c r="AK476" s="513"/>
      <c r="AL476" s="513"/>
      <c r="AM476" s="514"/>
      <c r="AN476" s="514"/>
      <c r="AO476" s="514"/>
      <c r="AP476" s="515"/>
      <c r="AQ476" s="514"/>
      <c r="AR476" s="516"/>
      <c r="AS476" s="517"/>
      <c r="AT476" s="517"/>
      <c r="AU476" s="514"/>
      <c r="AV476" s="515"/>
      <c r="AW476" s="518"/>
      <c r="AX476" s="518"/>
      <c r="AY476" s="638"/>
      <c r="AZ476" s="511"/>
      <c r="BA476" s="512"/>
      <c r="BB476" s="513"/>
      <c r="BC476" s="513"/>
      <c r="BD476" s="514"/>
      <c r="BE476" s="514"/>
      <c r="BF476" s="514"/>
      <c r="BG476" s="515"/>
      <c r="BH476" s="514"/>
      <c r="BI476" s="516"/>
      <c r="BJ476" s="517"/>
      <c r="BK476" s="517"/>
      <c r="BL476" s="514"/>
      <c r="BM476" s="515"/>
      <c r="BN476" s="518"/>
      <c r="BO476" s="518"/>
      <c r="BP476" s="638"/>
      <c r="BQ476" s="511"/>
      <c r="BR476" s="512"/>
      <c r="BS476" s="513"/>
      <c r="BT476" s="513"/>
      <c r="BU476" s="514"/>
      <c r="BV476" s="514"/>
      <c r="BW476" s="514"/>
      <c r="BX476" s="515"/>
      <c r="BY476" s="514"/>
      <c r="BZ476" s="516"/>
      <c r="CA476" s="517"/>
      <c r="CB476" s="517"/>
      <c r="CC476" s="514"/>
      <c r="CD476" s="515"/>
      <c r="CE476" s="518"/>
      <c r="CF476" s="518"/>
      <c r="CG476" s="638"/>
      <c r="CH476" s="511"/>
      <c r="CI476" s="512"/>
      <c r="CJ476" s="513"/>
      <c r="CK476" s="513"/>
      <c r="CL476" s="514"/>
      <c r="CM476" s="514"/>
      <c r="CN476" s="514"/>
      <c r="CO476" s="515"/>
      <c r="CP476" s="514"/>
      <c r="CQ476" s="516"/>
      <c r="CR476" s="517"/>
      <c r="CS476" s="517"/>
      <c r="CT476" s="514"/>
      <c r="CU476" s="515"/>
      <c r="CV476" s="518"/>
      <c r="CW476" s="518"/>
      <c r="CX476" s="638"/>
      <c r="CY476" s="511"/>
      <c r="CZ476" s="512"/>
      <c r="DA476" s="513"/>
      <c r="DB476" s="513"/>
      <c r="DC476" s="514"/>
      <c r="DD476" s="514"/>
      <c r="DE476" s="514"/>
      <c r="DF476" s="515"/>
      <c r="DG476" s="514"/>
      <c r="DH476" s="516"/>
      <c r="DI476" s="517"/>
      <c r="DJ476" s="517"/>
      <c r="DK476" s="514"/>
      <c r="DL476" s="515"/>
      <c r="DM476" s="518"/>
      <c r="DN476" s="518"/>
      <c r="DO476" s="638"/>
      <c r="DP476" s="511"/>
      <c r="DQ476" s="512"/>
      <c r="DR476" s="513"/>
      <c r="DS476" s="513"/>
      <c r="DT476" s="514"/>
      <c r="DU476" s="514"/>
      <c r="DV476" s="514"/>
      <c r="DW476" s="515"/>
      <c r="DX476" s="514"/>
      <c r="DY476" s="516"/>
      <c r="DZ476" s="517"/>
      <c r="EA476" s="517"/>
      <c r="EB476" s="514"/>
      <c r="EC476" s="515"/>
      <c r="ED476" s="518"/>
      <c r="EE476" s="518"/>
      <c r="EF476" s="638"/>
      <c r="EG476" s="511"/>
      <c r="EH476" s="512"/>
      <c r="EI476" s="513"/>
      <c r="EJ476" s="513"/>
      <c r="EK476" s="514"/>
      <c r="EL476" s="514"/>
      <c r="EM476" s="514"/>
      <c r="EN476" s="515"/>
      <c r="EO476" s="514"/>
      <c r="EP476" s="516"/>
      <c r="EQ476" s="517"/>
      <c r="ER476" s="517"/>
      <c r="ES476" s="514"/>
      <c r="ET476" s="515"/>
      <c r="EU476" s="518"/>
      <c r="EV476" s="518"/>
      <c r="EW476" s="638"/>
      <c r="EX476" s="511"/>
      <c r="EY476" s="512"/>
      <c r="EZ476" s="513"/>
      <c r="FA476" s="513"/>
      <c r="FB476" s="514"/>
      <c r="FC476" s="514"/>
      <c r="FD476" s="514"/>
      <c r="FE476" s="515"/>
      <c r="FF476" s="514"/>
      <c r="FG476" s="516"/>
      <c r="FH476" s="517"/>
      <c r="FI476" s="517"/>
      <c r="FJ476" s="514"/>
      <c r="FK476" s="515"/>
      <c r="FL476" s="518"/>
      <c r="FM476" s="518"/>
      <c r="FN476" s="638"/>
      <c r="FO476" s="511"/>
      <c r="FP476" s="512"/>
      <c r="FQ476" s="513"/>
      <c r="FR476" s="513"/>
      <c r="FS476" s="514"/>
      <c r="FT476" s="514"/>
      <c r="FU476" s="514"/>
      <c r="FV476" s="515"/>
      <c r="FW476" s="514"/>
      <c r="FX476" s="516"/>
      <c r="FY476" s="517"/>
      <c r="FZ476" s="517"/>
      <c r="GA476" s="514"/>
      <c r="GB476" s="515"/>
      <c r="GC476" s="518"/>
      <c r="GD476" s="518"/>
      <c r="GE476" s="638"/>
      <c r="GF476" s="511"/>
      <c r="GG476" s="512"/>
      <c r="GH476" s="513"/>
      <c r="GI476" s="513"/>
      <c r="GJ476" s="514"/>
      <c r="GK476" s="514"/>
      <c r="GL476" s="514"/>
      <c r="GM476" s="515"/>
      <c r="GN476" s="514"/>
      <c r="GO476" s="516"/>
      <c r="GP476" s="517"/>
      <c r="GQ476" s="517"/>
      <c r="GR476" s="514"/>
      <c r="GS476" s="515"/>
      <c r="GT476" s="518"/>
      <c r="GU476" s="518"/>
      <c r="GV476" s="638"/>
      <c r="GW476" s="511"/>
      <c r="GX476" s="512"/>
      <c r="GY476" s="513"/>
      <c r="GZ476" s="513"/>
      <c r="HA476" s="514"/>
      <c r="HB476" s="514"/>
      <c r="HC476" s="514"/>
      <c r="HD476" s="515"/>
      <c r="HE476" s="514"/>
      <c r="HF476" s="516"/>
      <c r="HG476" s="517"/>
      <c r="HH476" s="517"/>
      <c r="HI476" s="514"/>
      <c r="HJ476" s="515"/>
      <c r="HK476" s="518"/>
      <c r="HL476" s="518"/>
      <c r="HM476" s="638"/>
      <c r="HN476" s="511"/>
      <c r="HO476" s="512"/>
      <c r="HP476" s="513"/>
      <c r="HQ476" s="513"/>
      <c r="HR476" s="514"/>
      <c r="HS476" s="514"/>
      <c r="HT476" s="514"/>
      <c r="HU476" s="515"/>
      <c r="HV476" s="514"/>
      <c r="HW476" s="516"/>
      <c r="HX476" s="517"/>
      <c r="HY476" s="517"/>
      <c r="HZ476" s="514"/>
      <c r="IA476" s="515"/>
      <c r="IB476" s="518"/>
      <c r="IC476" s="518"/>
      <c r="ID476" s="638"/>
      <c r="IE476" s="511"/>
      <c r="IF476" s="512"/>
      <c r="IG476" s="513"/>
      <c r="IH476" s="513"/>
      <c r="II476" s="514"/>
      <c r="IJ476" s="514"/>
      <c r="IK476" s="514"/>
      <c r="IL476" s="515"/>
      <c r="IM476" s="514"/>
      <c r="IN476" s="516"/>
      <c r="IO476" s="517"/>
      <c r="IP476" s="517"/>
      <c r="IQ476" s="514"/>
      <c r="IR476" s="515"/>
      <c r="IS476" s="518"/>
      <c r="IT476" s="518"/>
      <c r="IU476" s="638"/>
      <c r="IV476" s="511"/>
      <c r="IW476" s="512"/>
      <c r="IX476" s="513"/>
      <c r="IY476" s="513"/>
      <c r="IZ476" s="514"/>
      <c r="JA476" s="514"/>
      <c r="JB476" s="514"/>
      <c r="JC476" s="515"/>
      <c r="JD476" s="514"/>
      <c r="JE476" s="516"/>
      <c r="JF476" s="517"/>
      <c r="JG476" s="517"/>
      <c r="JH476" s="514"/>
      <c r="JI476" s="515"/>
      <c r="JJ476" s="518"/>
      <c r="JK476" s="518"/>
      <c r="JL476" s="638"/>
      <c r="JM476" s="511"/>
      <c r="JN476" s="512"/>
      <c r="JO476" s="513"/>
      <c r="JP476" s="513"/>
      <c r="JQ476" s="514"/>
      <c r="JR476" s="514"/>
      <c r="JS476" s="514"/>
      <c r="JT476" s="515"/>
      <c r="JU476" s="514"/>
      <c r="JV476" s="516"/>
      <c r="JW476" s="517"/>
      <c r="JX476" s="517"/>
      <c r="JY476" s="514"/>
      <c r="JZ476" s="515"/>
      <c r="KA476" s="518"/>
      <c r="KB476" s="518"/>
      <c r="KC476" s="638"/>
      <c r="KD476" s="511"/>
      <c r="KE476" s="512"/>
      <c r="KF476" s="513"/>
      <c r="KG476" s="513"/>
      <c r="KH476" s="514"/>
      <c r="KI476" s="514"/>
      <c r="KJ476" s="514"/>
      <c r="KK476" s="515"/>
      <c r="KL476" s="514"/>
      <c r="KM476" s="516"/>
      <c r="KN476" s="517"/>
      <c r="KO476" s="517"/>
      <c r="KP476" s="514"/>
      <c r="KQ476" s="515"/>
      <c r="KR476" s="518"/>
      <c r="KS476" s="518"/>
      <c r="KT476" s="638"/>
      <c r="KU476" s="521"/>
    </row>
    <row r="477" ht="15.75" customHeight="1">
      <c r="A477" s="511"/>
      <c r="B477" s="512"/>
      <c r="C477" s="513"/>
      <c r="D477" s="513"/>
      <c r="E477" s="514"/>
      <c r="F477" s="514"/>
      <c r="G477" s="514"/>
      <c r="H477" s="515"/>
      <c r="I477" s="514"/>
      <c r="J477" s="516"/>
      <c r="K477" s="517"/>
      <c r="L477" s="517"/>
      <c r="M477" s="514"/>
      <c r="N477" s="515"/>
      <c r="O477" s="518"/>
      <c r="P477" s="518"/>
      <c r="Q477" s="638"/>
      <c r="R477" s="511"/>
      <c r="S477" s="512"/>
      <c r="T477" s="513"/>
      <c r="U477" s="513"/>
      <c r="V477" s="514"/>
      <c r="W477" s="514"/>
      <c r="X477" s="514"/>
      <c r="Y477" s="515"/>
      <c r="Z477" s="514"/>
      <c r="AA477" s="516"/>
      <c r="AB477" s="517"/>
      <c r="AC477" s="517"/>
      <c r="AD477" s="514"/>
      <c r="AE477" s="515"/>
      <c r="AF477" s="518"/>
      <c r="AG477" s="518"/>
      <c r="AH477" s="638"/>
      <c r="AI477" s="511"/>
      <c r="AJ477" s="512"/>
      <c r="AK477" s="513"/>
      <c r="AL477" s="513"/>
      <c r="AM477" s="514"/>
      <c r="AN477" s="514"/>
      <c r="AO477" s="514"/>
      <c r="AP477" s="515"/>
      <c r="AQ477" s="514"/>
      <c r="AR477" s="516"/>
      <c r="AS477" s="517"/>
      <c r="AT477" s="517"/>
      <c r="AU477" s="514"/>
      <c r="AV477" s="515"/>
      <c r="AW477" s="518"/>
      <c r="AX477" s="518"/>
      <c r="AY477" s="638"/>
      <c r="AZ477" s="511"/>
      <c r="BA477" s="512"/>
      <c r="BB477" s="513"/>
      <c r="BC477" s="513"/>
      <c r="BD477" s="514"/>
      <c r="BE477" s="514"/>
      <c r="BF477" s="514"/>
      <c r="BG477" s="515"/>
      <c r="BH477" s="514"/>
      <c r="BI477" s="516"/>
      <c r="BJ477" s="517"/>
      <c r="BK477" s="517"/>
      <c r="BL477" s="514"/>
      <c r="BM477" s="515"/>
      <c r="BN477" s="518"/>
      <c r="BO477" s="518"/>
      <c r="BP477" s="638"/>
      <c r="BQ477" s="511"/>
      <c r="BR477" s="512"/>
      <c r="BS477" s="513"/>
      <c r="BT477" s="513"/>
      <c r="BU477" s="514"/>
      <c r="BV477" s="514"/>
      <c r="BW477" s="514"/>
      <c r="BX477" s="515"/>
      <c r="BY477" s="514"/>
      <c r="BZ477" s="516"/>
      <c r="CA477" s="517"/>
      <c r="CB477" s="517"/>
      <c r="CC477" s="514"/>
      <c r="CD477" s="515"/>
      <c r="CE477" s="518"/>
      <c r="CF477" s="518"/>
      <c r="CG477" s="638"/>
      <c r="CH477" s="511"/>
      <c r="CI477" s="512"/>
      <c r="CJ477" s="513"/>
      <c r="CK477" s="513"/>
      <c r="CL477" s="514"/>
      <c r="CM477" s="514"/>
      <c r="CN477" s="514"/>
      <c r="CO477" s="515"/>
      <c r="CP477" s="514"/>
      <c r="CQ477" s="516"/>
      <c r="CR477" s="517"/>
      <c r="CS477" s="517"/>
      <c r="CT477" s="514"/>
      <c r="CU477" s="515"/>
      <c r="CV477" s="518"/>
      <c r="CW477" s="518"/>
      <c r="CX477" s="638"/>
      <c r="CY477" s="511"/>
      <c r="CZ477" s="512"/>
      <c r="DA477" s="513"/>
      <c r="DB477" s="513"/>
      <c r="DC477" s="514"/>
      <c r="DD477" s="514"/>
      <c r="DE477" s="514"/>
      <c r="DF477" s="515"/>
      <c r="DG477" s="514"/>
      <c r="DH477" s="516"/>
      <c r="DI477" s="517"/>
      <c r="DJ477" s="517"/>
      <c r="DK477" s="514"/>
      <c r="DL477" s="515"/>
      <c r="DM477" s="518"/>
      <c r="DN477" s="518"/>
      <c r="DO477" s="638"/>
      <c r="DP477" s="511"/>
      <c r="DQ477" s="512"/>
      <c r="DR477" s="513"/>
      <c r="DS477" s="513"/>
      <c r="DT477" s="514"/>
      <c r="DU477" s="514"/>
      <c r="DV477" s="514"/>
      <c r="DW477" s="515"/>
      <c r="DX477" s="514"/>
      <c r="DY477" s="516"/>
      <c r="DZ477" s="517"/>
      <c r="EA477" s="517"/>
      <c r="EB477" s="514"/>
      <c r="EC477" s="515"/>
      <c r="ED477" s="518"/>
      <c r="EE477" s="518"/>
      <c r="EF477" s="638"/>
      <c r="EG477" s="511"/>
      <c r="EH477" s="512"/>
      <c r="EI477" s="513"/>
      <c r="EJ477" s="513"/>
      <c r="EK477" s="514"/>
      <c r="EL477" s="514"/>
      <c r="EM477" s="514"/>
      <c r="EN477" s="515"/>
      <c r="EO477" s="514"/>
      <c r="EP477" s="516"/>
      <c r="EQ477" s="517"/>
      <c r="ER477" s="517"/>
      <c r="ES477" s="514"/>
      <c r="ET477" s="515"/>
      <c r="EU477" s="518"/>
      <c r="EV477" s="518"/>
      <c r="EW477" s="638"/>
      <c r="EX477" s="511"/>
      <c r="EY477" s="512"/>
      <c r="EZ477" s="513"/>
      <c r="FA477" s="513"/>
      <c r="FB477" s="514"/>
      <c r="FC477" s="514"/>
      <c r="FD477" s="514"/>
      <c r="FE477" s="515"/>
      <c r="FF477" s="514"/>
      <c r="FG477" s="516"/>
      <c r="FH477" s="517"/>
      <c r="FI477" s="517"/>
      <c r="FJ477" s="514"/>
      <c r="FK477" s="515"/>
      <c r="FL477" s="518"/>
      <c r="FM477" s="518"/>
      <c r="FN477" s="638"/>
      <c r="FO477" s="511"/>
      <c r="FP477" s="512"/>
      <c r="FQ477" s="513"/>
      <c r="FR477" s="513"/>
      <c r="FS477" s="514"/>
      <c r="FT477" s="514"/>
      <c r="FU477" s="514"/>
      <c r="FV477" s="515"/>
      <c r="FW477" s="514"/>
      <c r="FX477" s="516"/>
      <c r="FY477" s="517"/>
      <c r="FZ477" s="517"/>
      <c r="GA477" s="514"/>
      <c r="GB477" s="515"/>
      <c r="GC477" s="518"/>
      <c r="GD477" s="518"/>
      <c r="GE477" s="638"/>
      <c r="GF477" s="511"/>
      <c r="GG477" s="512"/>
      <c r="GH477" s="513"/>
      <c r="GI477" s="513"/>
      <c r="GJ477" s="514"/>
      <c r="GK477" s="514"/>
      <c r="GL477" s="514"/>
      <c r="GM477" s="515"/>
      <c r="GN477" s="514"/>
      <c r="GO477" s="516"/>
      <c r="GP477" s="517"/>
      <c r="GQ477" s="517"/>
      <c r="GR477" s="514"/>
      <c r="GS477" s="515"/>
      <c r="GT477" s="518"/>
      <c r="GU477" s="518"/>
      <c r="GV477" s="638"/>
      <c r="GW477" s="511"/>
      <c r="GX477" s="512"/>
      <c r="GY477" s="513"/>
      <c r="GZ477" s="513"/>
      <c r="HA477" s="514"/>
      <c r="HB477" s="514"/>
      <c r="HC477" s="514"/>
      <c r="HD477" s="515"/>
      <c r="HE477" s="514"/>
      <c r="HF477" s="516"/>
      <c r="HG477" s="517"/>
      <c r="HH477" s="517"/>
      <c r="HI477" s="514"/>
      <c r="HJ477" s="515"/>
      <c r="HK477" s="518"/>
      <c r="HL477" s="518"/>
      <c r="HM477" s="638"/>
      <c r="HN477" s="511"/>
      <c r="HO477" s="512"/>
      <c r="HP477" s="513"/>
      <c r="HQ477" s="513"/>
      <c r="HR477" s="514"/>
      <c r="HS477" s="514"/>
      <c r="HT477" s="514"/>
      <c r="HU477" s="515"/>
      <c r="HV477" s="514"/>
      <c r="HW477" s="516"/>
      <c r="HX477" s="517"/>
      <c r="HY477" s="517"/>
      <c r="HZ477" s="514"/>
      <c r="IA477" s="515"/>
      <c r="IB477" s="518"/>
      <c r="IC477" s="518"/>
      <c r="ID477" s="638"/>
      <c r="IE477" s="511"/>
      <c r="IF477" s="512"/>
      <c r="IG477" s="513"/>
      <c r="IH477" s="513"/>
      <c r="II477" s="514"/>
      <c r="IJ477" s="514"/>
      <c r="IK477" s="514"/>
      <c r="IL477" s="515"/>
      <c r="IM477" s="514"/>
      <c r="IN477" s="516"/>
      <c r="IO477" s="517"/>
      <c r="IP477" s="517"/>
      <c r="IQ477" s="514"/>
      <c r="IR477" s="515"/>
      <c r="IS477" s="518"/>
      <c r="IT477" s="518"/>
      <c r="IU477" s="638"/>
      <c r="IV477" s="511"/>
      <c r="IW477" s="512"/>
      <c r="IX477" s="513"/>
      <c r="IY477" s="513"/>
      <c r="IZ477" s="514"/>
      <c r="JA477" s="514"/>
      <c r="JB477" s="514"/>
      <c r="JC477" s="515"/>
      <c r="JD477" s="514"/>
      <c r="JE477" s="516"/>
      <c r="JF477" s="517"/>
      <c r="JG477" s="517"/>
      <c r="JH477" s="514"/>
      <c r="JI477" s="515"/>
      <c r="JJ477" s="518"/>
      <c r="JK477" s="518"/>
      <c r="JL477" s="638"/>
      <c r="JM477" s="511"/>
      <c r="JN477" s="512"/>
      <c r="JO477" s="513"/>
      <c r="JP477" s="513"/>
      <c r="JQ477" s="514"/>
      <c r="JR477" s="514"/>
      <c r="JS477" s="514"/>
      <c r="JT477" s="515"/>
      <c r="JU477" s="514"/>
      <c r="JV477" s="516"/>
      <c r="JW477" s="517"/>
      <c r="JX477" s="517"/>
      <c r="JY477" s="514"/>
      <c r="JZ477" s="515"/>
      <c r="KA477" s="518"/>
      <c r="KB477" s="518"/>
      <c r="KC477" s="638"/>
      <c r="KD477" s="511"/>
      <c r="KE477" s="512"/>
      <c r="KF477" s="513"/>
      <c r="KG477" s="513"/>
      <c r="KH477" s="514"/>
      <c r="KI477" s="514"/>
      <c r="KJ477" s="514"/>
      <c r="KK477" s="515"/>
      <c r="KL477" s="514"/>
      <c r="KM477" s="516"/>
      <c r="KN477" s="517"/>
      <c r="KO477" s="517"/>
      <c r="KP477" s="514"/>
      <c r="KQ477" s="515"/>
      <c r="KR477" s="518"/>
      <c r="KS477" s="518"/>
      <c r="KT477" s="638"/>
      <c r="KU477" s="521"/>
    </row>
    <row r="478" ht="15.75" customHeight="1">
      <c r="A478" s="511"/>
      <c r="B478" s="512"/>
      <c r="C478" s="513"/>
      <c r="D478" s="513"/>
      <c r="E478" s="514"/>
      <c r="F478" s="514"/>
      <c r="G478" s="514"/>
      <c r="H478" s="515"/>
      <c r="I478" s="514"/>
      <c r="J478" s="516"/>
      <c r="K478" s="517"/>
      <c r="L478" s="517"/>
      <c r="M478" s="514"/>
      <c r="N478" s="515"/>
      <c r="O478" s="518"/>
      <c r="P478" s="518"/>
      <c r="Q478" s="638"/>
      <c r="R478" s="511"/>
      <c r="S478" s="512"/>
      <c r="T478" s="513"/>
      <c r="U478" s="513"/>
      <c r="V478" s="514"/>
      <c r="W478" s="514"/>
      <c r="X478" s="514"/>
      <c r="Y478" s="515"/>
      <c r="Z478" s="514"/>
      <c r="AA478" s="516"/>
      <c r="AB478" s="517"/>
      <c r="AC478" s="517"/>
      <c r="AD478" s="514"/>
      <c r="AE478" s="515"/>
      <c r="AF478" s="518"/>
      <c r="AG478" s="518"/>
      <c r="AH478" s="638"/>
      <c r="AI478" s="511"/>
      <c r="AJ478" s="512"/>
      <c r="AK478" s="513"/>
      <c r="AL478" s="513"/>
      <c r="AM478" s="514"/>
      <c r="AN478" s="514"/>
      <c r="AO478" s="514"/>
      <c r="AP478" s="515"/>
      <c r="AQ478" s="514"/>
      <c r="AR478" s="516"/>
      <c r="AS478" s="517"/>
      <c r="AT478" s="517"/>
      <c r="AU478" s="514"/>
      <c r="AV478" s="515"/>
      <c r="AW478" s="518"/>
      <c r="AX478" s="518"/>
      <c r="AY478" s="638"/>
      <c r="AZ478" s="511"/>
      <c r="BA478" s="512"/>
      <c r="BB478" s="513"/>
      <c r="BC478" s="513"/>
      <c r="BD478" s="514"/>
      <c r="BE478" s="514"/>
      <c r="BF478" s="514"/>
      <c r="BG478" s="515"/>
      <c r="BH478" s="514"/>
      <c r="BI478" s="516"/>
      <c r="BJ478" s="517"/>
      <c r="BK478" s="517"/>
      <c r="BL478" s="514"/>
      <c r="BM478" s="515"/>
      <c r="BN478" s="518"/>
      <c r="BO478" s="518"/>
      <c r="BP478" s="638"/>
      <c r="BQ478" s="511"/>
      <c r="BR478" s="512"/>
      <c r="BS478" s="513"/>
      <c r="BT478" s="513"/>
      <c r="BU478" s="514"/>
      <c r="BV478" s="514"/>
      <c r="BW478" s="514"/>
      <c r="BX478" s="515"/>
      <c r="BY478" s="514"/>
      <c r="BZ478" s="516"/>
      <c r="CA478" s="517"/>
      <c r="CB478" s="517"/>
      <c r="CC478" s="514"/>
      <c r="CD478" s="515"/>
      <c r="CE478" s="518"/>
      <c r="CF478" s="518"/>
      <c r="CG478" s="638"/>
      <c r="CH478" s="511"/>
      <c r="CI478" s="512"/>
      <c r="CJ478" s="513"/>
      <c r="CK478" s="513"/>
      <c r="CL478" s="514"/>
      <c r="CM478" s="514"/>
      <c r="CN478" s="514"/>
      <c r="CO478" s="515"/>
      <c r="CP478" s="514"/>
      <c r="CQ478" s="516"/>
      <c r="CR478" s="517"/>
      <c r="CS478" s="517"/>
      <c r="CT478" s="514"/>
      <c r="CU478" s="515"/>
      <c r="CV478" s="518"/>
      <c r="CW478" s="518"/>
      <c r="CX478" s="638"/>
      <c r="CY478" s="511"/>
      <c r="CZ478" s="512"/>
      <c r="DA478" s="513"/>
      <c r="DB478" s="513"/>
      <c r="DC478" s="514"/>
      <c r="DD478" s="514"/>
      <c r="DE478" s="514"/>
      <c r="DF478" s="515"/>
      <c r="DG478" s="514"/>
      <c r="DH478" s="516"/>
      <c r="DI478" s="517"/>
      <c r="DJ478" s="517"/>
      <c r="DK478" s="514"/>
      <c r="DL478" s="515"/>
      <c r="DM478" s="518"/>
      <c r="DN478" s="518"/>
      <c r="DO478" s="638"/>
      <c r="DP478" s="511"/>
      <c r="DQ478" s="512"/>
      <c r="DR478" s="513"/>
      <c r="DS478" s="513"/>
      <c r="DT478" s="514"/>
      <c r="DU478" s="514"/>
      <c r="DV478" s="514"/>
      <c r="DW478" s="515"/>
      <c r="DX478" s="514"/>
      <c r="DY478" s="516"/>
      <c r="DZ478" s="517"/>
      <c r="EA478" s="517"/>
      <c r="EB478" s="514"/>
      <c r="EC478" s="515"/>
      <c r="ED478" s="518"/>
      <c r="EE478" s="518"/>
      <c r="EF478" s="638"/>
      <c r="EG478" s="511"/>
      <c r="EH478" s="512"/>
      <c r="EI478" s="513"/>
      <c r="EJ478" s="513"/>
      <c r="EK478" s="514"/>
      <c r="EL478" s="514"/>
      <c r="EM478" s="514"/>
      <c r="EN478" s="515"/>
      <c r="EO478" s="514"/>
      <c r="EP478" s="516"/>
      <c r="EQ478" s="517"/>
      <c r="ER478" s="517"/>
      <c r="ES478" s="514"/>
      <c r="ET478" s="515"/>
      <c r="EU478" s="518"/>
      <c r="EV478" s="518"/>
      <c r="EW478" s="638"/>
      <c r="EX478" s="511"/>
      <c r="EY478" s="512"/>
      <c r="EZ478" s="513"/>
      <c r="FA478" s="513"/>
      <c r="FB478" s="514"/>
      <c r="FC478" s="514"/>
      <c r="FD478" s="514"/>
      <c r="FE478" s="515"/>
      <c r="FF478" s="514"/>
      <c r="FG478" s="516"/>
      <c r="FH478" s="517"/>
      <c r="FI478" s="517"/>
      <c r="FJ478" s="514"/>
      <c r="FK478" s="515"/>
      <c r="FL478" s="518"/>
      <c r="FM478" s="518"/>
      <c r="FN478" s="638"/>
      <c r="FO478" s="511"/>
      <c r="FP478" s="512"/>
      <c r="FQ478" s="513"/>
      <c r="FR478" s="513"/>
      <c r="FS478" s="514"/>
      <c r="FT478" s="514"/>
      <c r="FU478" s="514"/>
      <c r="FV478" s="515"/>
      <c r="FW478" s="514"/>
      <c r="FX478" s="516"/>
      <c r="FY478" s="517"/>
      <c r="FZ478" s="517"/>
      <c r="GA478" s="514"/>
      <c r="GB478" s="515"/>
      <c r="GC478" s="518"/>
      <c r="GD478" s="518"/>
      <c r="GE478" s="638"/>
      <c r="GF478" s="511"/>
      <c r="GG478" s="512"/>
      <c r="GH478" s="513"/>
      <c r="GI478" s="513"/>
      <c r="GJ478" s="514"/>
      <c r="GK478" s="514"/>
      <c r="GL478" s="514"/>
      <c r="GM478" s="515"/>
      <c r="GN478" s="514"/>
      <c r="GO478" s="516"/>
      <c r="GP478" s="517"/>
      <c r="GQ478" s="517"/>
      <c r="GR478" s="514"/>
      <c r="GS478" s="515"/>
      <c r="GT478" s="518"/>
      <c r="GU478" s="518"/>
      <c r="GV478" s="638"/>
      <c r="GW478" s="511"/>
      <c r="GX478" s="512"/>
      <c r="GY478" s="513"/>
      <c r="GZ478" s="513"/>
      <c r="HA478" s="514"/>
      <c r="HB478" s="514"/>
      <c r="HC478" s="514"/>
      <c r="HD478" s="515"/>
      <c r="HE478" s="514"/>
      <c r="HF478" s="516"/>
      <c r="HG478" s="517"/>
      <c r="HH478" s="517"/>
      <c r="HI478" s="514"/>
      <c r="HJ478" s="515"/>
      <c r="HK478" s="518"/>
      <c r="HL478" s="518"/>
      <c r="HM478" s="638"/>
      <c r="HN478" s="511"/>
      <c r="HO478" s="512"/>
      <c r="HP478" s="513"/>
      <c r="HQ478" s="513"/>
      <c r="HR478" s="514"/>
      <c r="HS478" s="514"/>
      <c r="HT478" s="514"/>
      <c r="HU478" s="515"/>
      <c r="HV478" s="514"/>
      <c r="HW478" s="516"/>
      <c r="HX478" s="517"/>
      <c r="HY478" s="517"/>
      <c r="HZ478" s="514"/>
      <c r="IA478" s="515"/>
      <c r="IB478" s="518"/>
      <c r="IC478" s="518"/>
      <c r="ID478" s="638"/>
      <c r="IE478" s="511"/>
      <c r="IF478" s="512"/>
      <c r="IG478" s="513"/>
      <c r="IH478" s="513"/>
      <c r="II478" s="514"/>
      <c r="IJ478" s="514"/>
      <c r="IK478" s="514"/>
      <c r="IL478" s="515"/>
      <c r="IM478" s="514"/>
      <c r="IN478" s="516"/>
      <c r="IO478" s="517"/>
      <c r="IP478" s="517"/>
      <c r="IQ478" s="514"/>
      <c r="IR478" s="515"/>
      <c r="IS478" s="518"/>
      <c r="IT478" s="518"/>
      <c r="IU478" s="638"/>
      <c r="IV478" s="511"/>
      <c r="IW478" s="512"/>
      <c r="IX478" s="513"/>
      <c r="IY478" s="513"/>
      <c r="IZ478" s="514"/>
      <c r="JA478" s="514"/>
      <c r="JB478" s="514"/>
      <c r="JC478" s="515"/>
      <c r="JD478" s="514"/>
      <c r="JE478" s="516"/>
      <c r="JF478" s="517"/>
      <c r="JG478" s="517"/>
      <c r="JH478" s="514"/>
      <c r="JI478" s="515"/>
      <c r="JJ478" s="518"/>
      <c r="JK478" s="518"/>
      <c r="JL478" s="638"/>
      <c r="JM478" s="511"/>
      <c r="JN478" s="512"/>
      <c r="JO478" s="513"/>
      <c r="JP478" s="513"/>
      <c r="JQ478" s="514"/>
      <c r="JR478" s="514"/>
      <c r="JS478" s="514"/>
      <c r="JT478" s="515"/>
      <c r="JU478" s="514"/>
      <c r="JV478" s="516"/>
      <c r="JW478" s="517"/>
      <c r="JX478" s="517"/>
      <c r="JY478" s="514"/>
      <c r="JZ478" s="515"/>
      <c r="KA478" s="518"/>
      <c r="KB478" s="518"/>
      <c r="KC478" s="638"/>
      <c r="KD478" s="511"/>
      <c r="KE478" s="512"/>
      <c r="KF478" s="513"/>
      <c r="KG478" s="513"/>
      <c r="KH478" s="514"/>
      <c r="KI478" s="514"/>
      <c r="KJ478" s="514"/>
      <c r="KK478" s="515"/>
      <c r="KL478" s="514"/>
      <c r="KM478" s="516"/>
      <c r="KN478" s="517"/>
      <c r="KO478" s="517"/>
      <c r="KP478" s="514"/>
      <c r="KQ478" s="515"/>
      <c r="KR478" s="518"/>
      <c r="KS478" s="518"/>
      <c r="KT478" s="638"/>
      <c r="KU478" s="521"/>
    </row>
    <row r="479" ht="15.75" hidden="1" customHeight="1">
      <c r="A479" s="523"/>
      <c r="B479" s="524"/>
      <c r="C479" s="525"/>
      <c r="D479" s="525"/>
      <c r="E479" s="525"/>
      <c r="F479" s="525"/>
      <c r="G479" s="525"/>
      <c r="H479" s="525"/>
      <c r="I479" s="525"/>
      <c r="J479" s="525"/>
      <c r="K479" s="525"/>
      <c r="L479" s="525"/>
      <c r="M479" s="525"/>
      <c r="N479" s="525"/>
      <c r="O479" s="525"/>
      <c r="P479" s="640"/>
      <c r="Q479" s="637"/>
      <c r="R479" s="523"/>
      <c r="S479" s="524"/>
      <c r="T479" s="525"/>
      <c r="U479" s="525"/>
      <c r="V479" s="525"/>
      <c r="W479" s="525"/>
      <c r="X479" s="525"/>
      <c r="Y479" s="525"/>
      <c r="Z479" s="525"/>
      <c r="AA479" s="525"/>
      <c r="AB479" s="525"/>
      <c r="AC479" s="525"/>
      <c r="AD479" s="525"/>
      <c r="AE479" s="525"/>
      <c r="AF479" s="525"/>
      <c r="AG479" s="640"/>
      <c r="AH479" s="637"/>
      <c r="AI479" s="523"/>
      <c r="AJ479" s="524"/>
      <c r="AK479" s="525"/>
      <c r="AL479" s="525"/>
      <c r="AM479" s="525"/>
      <c r="AN479" s="525"/>
      <c r="AO479" s="525"/>
      <c r="AP479" s="525"/>
      <c r="AQ479" s="525"/>
      <c r="AR479" s="525"/>
      <c r="AS479" s="525"/>
      <c r="AT479" s="525"/>
      <c r="AU479" s="525"/>
      <c r="AV479" s="525"/>
      <c r="AW479" s="525"/>
      <c r="AX479" s="640"/>
      <c r="AY479" s="637"/>
      <c r="AZ479" s="523"/>
      <c r="BA479" s="524"/>
      <c r="BB479" s="525"/>
      <c r="BC479" s="525"/>
      <c r="BD479" s="525"/>
      <c r="BE479" s="525"/>
      <c r="BF479" s="525"/>
      <c r="BG479" s="525"/>
      <c r="BH479" s="525"/>
      <c r="BI479" s="525"/>
      <c r="BJ479" s="525"/>
      <c r="BK479" s="525"/>
      <c r="BL479" s="525"/>
      <c r="BM479" s="525"/>
      <c r="BN479" s="525"/>
      <c r="BO479" s="640"/>
      <c r="BP479" s="637"/>
      <c r="BQ479" s="523"/>
      <c r="BR479" s="524"/>
      <c r="BS479" s="525"/>
      <c r="BT479" s="525"/>
      <c r="BU479" s="525"/>
      <c r="BV479" s="525"/>
      <c r="BW479" s="525"/>
      <c r="BX479" s="525"/>
      <c r="BY479" s="525"/>
      <c r="BZ479" s="525"/>
      <c r="CA479" s="525"/>
      <c r="CB479" s="525"/>
      <c r="CC479" s="525"/>
      <c r="CD479" s="525"/>
      <c r="CE479" s="525"/>
      <c r="CF479" s="640"/>
      <c r="CG479" s="637"/>
      <c r="CH479" s="523"/>
      <c r="CI479" s="524"/>
      <c r="CJ479" s="525"/>
      <c r="CK479" s="525"/>
      <c r="CL479" s="525"/>
      <c r="CM479" s="525"/>
      <c r="CN479" s="525"/>
      <c r="CO479" s="525"/>
      <c r="CP479" s="525"/>
      <c r="CQ479" s="525"/>
      <c r="CR479" s="525"/>
      <c r="CS479" s="525"/>
      <c r="CT479" s="525"/>
      <c r="CU479" s="525"/>
      <c r="CV479" s="525"/>
      <c r="CW479" s="640"/>
      <c r="CX479" s="637"/>
      <c r="CY479" s="523"/>
      <c r="CZ479" s="524"/>
      <c r="DA479" s="525"/>
      <c r="DB479" s="525"/>
      <c r="DC479" s="525"/>
      <c r="DD479" s="525"/>
      <c r="DE479" s="525"/>
      <c r="DF479" s="525"/>
      <c r="DG479" s="525"/>
      <c r="DH479" s="525"/>
      <c r="DI479" s="525"/>
      <c r="DJ479" s="525"/>
      <c r="DK479" s="525"/>
      <c r="DL479" s="525"/>
      <c r="DM479" s="525"/>
      <c r="DN479" s="640"/>
      <c r="DO479" s="637"/>
      <c r="DP479" s="523"/>
      <c r="DQ479" s="524"/>
      <c r="DR479" s="525"/>
      <c r="DS479" s="525"/>
      <c r="DT479" s="525"/>
      <c r="DU479" s="525"/>
      <c r="DV479" s="525"/>
      <c r="DW479" s="525"/>
      <c r="DX479" s="525"/>
      <c r="DY479" s="525"/>
      <c r="DZ479" s="525"/>
      <c r="EA479" s="525"/>
      <c r="EB479" s="525"/>
      <c r="EC479" s="525"/>
      <c r="ED479" s="525"/>
      <c r="EE479" s="640"/>
      <c r="EF479" s="637"/>
      <c r="EG479" s="523"/>
      <c r="EH479" s="524"/>
      <c r="EI479" s="525"/>
      <c r="EJ479" s="525"/>
      <c r="EK479" s="525"/>
      <c r="EL479" s="525"/>
      <c r="EM479" s="525"/>
      <c r="EN479" s="525"/>
      <c r="EO479" s="525"/>
      <c r="EP479" s="525"/>
      <c r="EQ479" s="525"/>
      <c r="ER479" s="525"/>
      <c r="ES479" s="525"/>
      <c r="ET479" s="525"/>
      <c r="EU479" s="525"/>
      <c r="EV479" s="640"/>
      <c r="EW479" s="637"/>
      <c r="EX479" s="523"/>
      <c r="EY479" s="524"/>
      <c r="EZ479" s="525"/>
      <c r="FA479" s="525"/>
      <c r="FB479" s="525"/>
      <c r="FC479" s="525"/>
      <c r="FD479" s="525"/>
      <c r="FE479" s="525"/>
      <c r="FF479" s="525"/>
      <c r="FG479" s="525"/>
      <c r="FH479" s="525"/>
      <c r="FI479" s="525"/>
      <c r="FJ479" s="525"/>
      <c r="FK479" s="525"/>
      <c r="FL479" s="525"/>
      <c r="FM479" s="640"/>
      <c r="FN479" s="637"/>
      <c r="FO479" s="523"/>
      <c r="FP479" s="524"/>
      <c r="FQ479" s="525"/>
      <c r="FR479" s="525"/>
      <c r="FS479" s="525"/>
      <c r="FT479" s="525"/>
      <c r="FU479" s="525"/>
      <c r="FV479" s="525"/>
      <c r="FW479" s="525"/>
      <c r="FX479" s="525"/>
      <c r="FY479" s="525"/>
      <c r="FZ479" s="525"/>
      <c r="GA479" s="525"/>
      <c r="GB479" s="525"/>
      <c r="GC479" s="525"/>
      <c r="GD479" s="640"/>
      <c r="GE479" s="637"/>
      <c r="GF479" s="523"/>
      <c r="GG479" s="524"/>
      <c r="GH479" s="525"/>
      <c r="GI479" s="525"/>
      <c r="GJ479" s="525"/>
      <c r="GK479" s="525"/>
      <c r="GL479" s="525"/>
      <c r="GM479" s="525"/>
      <c r="GN479" s="525"/>
      <c r="GO479" s="525"/>
      <c r="GP479" s="525"/>
      <c r="GQ479" s="525"/>
      <c r="GR479" s="525"/>
      <c r="GS479" s="525"/>
      <c r="GT479" s="525"/>
      <c r="GU479" s="640"/>
      <c r="GV479" s="637"/>
      <c r="GW479" s="523"/>
      <c r="GX479" s="524"/>
      <c r="GY479" s="525"/>
      <c r="GZ479" s="525"/>
      <c r="HA479" s="525"/>
      <c r="HB479" s="525"/>
      <c r="HC479" s="525"/>
      <c r="HD479" s="525"/>
      <c r="HE479" s="525"/>
      <c r="HF479" s="525"/>
      <c r="HG479" s="525"/>
      <c r="HH479" s="525"/>
      <c r="HI479" s="525"/>
      <c r="HJ479" s="525"/>
      <c r="HK479" s="525"/>
      <c r="HL479" s="640"/>
      <c r="HM479" s="637"/>
      <c r="HN479" s="523"/>
      <c r="HO479" s="524"/>
      <c r="HP479" s="525"/>
      <c r="HQ479" s="525"/>
      <c r="HR479" s="525"/>
      <c r="HS479" s="525"/>
      <c r="HT479" s="525"/>
      <c r="HU479" s="525"/>
      <c r="HV479" s="525"/>
      <c r="HW479" s="525"/>
      <c r="HX479" s="525"/>
      <c r="HY479" s="525"/>
      <c r="HZ479" s="525"/>
      <c r="IA479" s="525"/>
      <c r="IB479" s="525"/>
      <c r="IC479" s="640"/>
      <c r="ID479" s="637"/>
      <c r="IE479" s="523"/>
      <c r="IF479" s="524"/>
      <c r="IG479" s="525"/>
      <c r="IH479" s="525"/>
      <c r="II479" s="525"/>
      <c r="IJ479" s="525"/>
      <c r="IK479" s="525"/>
      <c r="IL479" s="525"/>
      <c r="IM479" s="525"/>
      <c r="IN479" s="525"/>
      <c r="IO479" s="525"/>
      <c r="IP479" s="525"/>
      <c r="IQ479" s="525"/>
      <c r="IR479" s="525"/>
      <c r="IS479" s="525"/>
      <c r="IT479" s="640"/>
      <c r="IU479" s="637"/>
      <c r="IV479" s="523"/>
      <c r="IW479" s="524"/>
      <c r="IX479" s="525"/>
      <c r="IY479" s="525"/>
      <c r="IZ479" s="525"/>
      <c r="JA479" s="525"/>
      <c r="JB479" s="525"/>
      <c r="JC479" s="525"/>
      <c r="JD479" s="525"/>
      <c r="JE479" s="525"/>
      <c r="JF479" s="525"/>
      <c r="JG479" s="525"/>
      <c r="JH479" s="525"/>
      <c r="JI479" s="525"/>
      <c r="JJ479" s="525"/>
      <c r="JK479" s="640"/>
      <c r="JL479" s="637"/>
      <c r="JM479" s="523"/>
      <c r="JN479" s="524"/>
      <c r="JO479" s="525"/>
      <c r="JP479" s="525"/>
      <c r="JQ479" s="525"/>
      <c r="JR479" s="525"/>
      <c r="JS479" s="525"/>
      <c r="JT479" s="525"/>
      <c r="JU479" s="525"/>
      <c r="JV479" s="525"/>
      <c r="JW479" s="525"/>
      <c r="JX479" s="525"/>
      <c r="JY479" s="525"/>
      <c r="JZ479" s="525"/>
      <c r="KA479" s="525"/>
      <c r="KB479" s="640"/>
      <c r="KC479" s="637"/>
      <c r="KD479" s="523"/>
      <c r="KE479" s="524"/>
      <c r="KF479" s="525"/>
      <c r="KG479" s="525"/>
      <c r="KH479" s="525"/>
      <c r="KI479" s="525"/>
      <c r="KJ479" s="525"/>
      <c r="KK479" s="525"/>
      <c r="KL479" s="525"/>
      <c r="KM479" s="525"/>
      <c r="KN479" s="525"/>
      <c r="KO479" s="525"/>
      <c r="KP479" s="525"/>
      <c r="KQ479" s="525"/>
      <c r="KR479" s="525"/>
      <c r="KS479" s="640"/>
      <c r="KT479" s="637"/>
      <c r="KU479" s="510"/>
    </row>
    <row r="480" ht="15.75" hidden="1" customHeight="1">
      <c r="A480" s="511"/>
      <c r="B480" s="512"/>
      <c r="C480" s="513"/>
      <c r="D480" s="513"/>
      <c r="E480" s="514"/>
      <c r="F480" s="514"/>
      <c r="G480" s="514"/>
      <c r="H480" s="515"/>
      <c r="I480" s="514"/>
      <c r="J480" s="515"/>
      <c r="K480" s="514"/>
      <c r="L480" s="514"/>
      <c r="M480" s="514"/>
      <c r="N480" s="515"/>
      <c r="O480" s="518"/>
      <c r="P480" s="518"/>
      <c r="Q480" s="638"/>
      <c r="R480" s="511"/>
      <c r="S480" s="512"/>
      <c r="T480" s="513"/>
      <c r="U480" s="513"/>
      <c r="V480" s="514"/>
      <c r="W480" s="514"/>
      <c r="X480" s="514"/>
      <c r="Y480" s="515"/>
      <c r="Z480" s="514"/>
      <c r="AA480" s="515"/>
      <c r="AB480" s="514"/>
      <c r="AC480" s="514"/>
      <c r="AD480" s="514"/>
      <c r="AE480" s="515"/>
      <c r="AF480" s="518"/>
      <c r="AG480" s="518"/>
      <c r="AH480" s="638"/>
      <c r="AI480" s="511"/>
      <c r="AJ480" s="512"/>
      <c r="AK480" s="513"/>
      <c r="AL480" s="513"/>
      <c r="AM480" s="514"/>
      <c r="AN480" s="514"/>
      <c r="AO480" s="514"/>
      <c r="AP480" s="515"/>
      <c r="AQ480" s="514"/>
      <c r="AR480" s="515"/>
      <c r="AS480" s="514"/>
      <c r="AT480" s="514"/>
      <c r="AU480" s="514"/>
      <c r="AV480" s="515"/>
      <c r="AW480" s="518"/>
      <c r="AX480" s="518"/>
      <c r="AY480" s="638"/>
      <c r="AZ480" s="511"/>
      <c r="BA480" s="512"/>
      <c r="BB480" s="513"/>
      <c r="BC480" s="513"/>
      <c r="BD480" s="514"/>
      <c r="BE480" s="514"/>
      <c r="BF480" s="514"/>
      <c r="BG480" s="515"/>
      <c r="BH480" s="514"/>
      <c r="BI480" s="515"/>
      <c r="BJ480" s="514"/>
      <c r="BK480" s="514"/>
      <c r="BL480" s="514"/>
      <c r="BM480" s="515"/>
      <c r="BN480" s="518"/>
      <c r="BO480" s="518"/>
      <c r="BP480" s="638"/>
      <c r="BQ480" s="511"/>
      <c r="BR480" s="512"/>
      <c r="BS480" s="513"/>
      <c r="BT480" s="513"/>
      <c r="BU480" s="514"/>
      <c r="BV480" s="514"/>
      <c r="BW480" s="514"/>
      <c r="BX480" s="515"/>
      <c r="BY480" s="514"/>
      <c r="BZ480" s="515"/>
      <c r="CA480" s="514"/>
      <c r="CB480" s="514"/>
      <c r="CC480" s="514"/>
      <c r="CD480" s="515"/>
      <c r="CE480" s="518"/>
      <c r="CF480" s="518"/>
      <c r="CG480" s="638"/>
      <c r="CH480" s="511"/>
      <c r="CI480" s="512"/>
      <c r="CJ480" s="513"/>
      <c r="CK480" s="513"/>
      <c r="CL480" s="514"/>
      <c r="CM480" s="514"/>
      <c r="CN480" s="514"/>
      <c r="CO480" s="515"/>
      <c r="CP480" s="514"/>
      <c r="CQ480" s="515"/>
      <c r="CR480" s="514"/>
      <c r="CS480" s="514"/>
      <c r="CT480" s="514"/>
      <c r="CU480" s="515"/>
      <c r="CV480" s="518"/>
      <c r="CW480" s="518"/>
      <c r="CX480" s="638"/>
      <c r="CY480" s="511"/>
      <c r="CZ480" s="512"/>
      <c r="DA480" s="513"/>
      <c r="DB480" s="513"/>
      <c r="DC480" s="514"/>
      <c r="DD480" s="514"/>
      <c r="DE480" s="514"/>
      <c r="DF480" s="515"/>
      <c r="DG480" s="514"/>
      <c r="DH480" s="515"/>
      <c r="DI480" s="514"/>
      <c r="DJ480" s="514"/>
      <c r="DK480" s="514"/>
      <c r="DL480" s="515"/>
      <c r="DM480" s="518"/>
      <c r="DN480" s="518"/>
      <c r="DO480" s="638"/>
      <c r="DP480" s="511"/>
      <c r="DQ480" s="512"/>
      <c r="DR480" s="513"/>
      <c r="DS480" s="513"/>
      <c r="DT480" s="514"/>
      <c r="DU480" s="514"/>
      <c r="DV480" s="514"/>
      <c r="DW480" s="515"/>
      <c r="DX480" s="514"/>
      <c r="DY480" s="515"/>
      <c r="DZ480" s="514"/>
      <c r="EA480" s="514"/>
      <c r="EB480" s="514"/>
      <c r="EC480" s="515"/>
      <c r="ED480" s="518"/>
      <c r="EE480" s="518"/>
      <c r="EF480" s="638"/>
      <c r="EG480" s="511"/>
      <c r="EH480" s="512"/>
      <c r="EI480" s="513"/>
      <c r="EJ480" s="513"/>
      <c r="EK480" s="514"/>
      <c r="EL480" s="514"/>
      <c r="EM480" s="514"/>
      <c r="EN480" s="515"/>
      <c r="EO480" s="514"/>
      <c r="EP480" s="515"/>
      <c r="EQ480" s="514"/>
      <c r="ER480" s="514"/>
      <c r="ES480" s="514"/>
      <c r="ET480" s="515"/>
      <c r="EU480" s="518"/>
      <c r="EV480" s="518"/>
      <c r="EW480" s="638"/>
      <c r="EX480" s="511"/>
      <c r="EY480" s="512"/>
      <c r="EZ480" s="513"/>
      <c r="FA480" s="513"/>
      <c r="FB480" s="514"/>
      <c r="FC480" s="514"/>
      <c r="FD480" s="514"/>
      <c r="FE480" s="515"/>
      <c r="FF480" s="514"/>
      <c r="FG480" s="515"/>
      <c r="FH480" s="514"/>
      <c r="FI480" s="514"/>
      <c r="FJ480" s="514"/>
      <c r="FK480" s="515"/>
      <c r="FL480" s="518"/>
      <c r="FM480" s="518"/>
      <c r="FN480" s="638"/>
      <c r="FO480" s="511"/>
      <c r="FP480" s="512"/>
      <c r="FQ480" s="513"/>
      <c r="FR480" s="513"/>
      <c r="FS480" s="514"/>
      <c r="FT480" s="514"/>
      <c r="FU480" s="514"/>
      <c r="FV480" s="515"/>
      <c r="FW480" s="514"/>
      <c r="FX480" s="515"/>
      <c r="FY480" s="514"/>
      <c r="FZ480" s="514"/>
      <c r="GA480" s="514"/>
      <c r="GB480" s="515"/>
      <c r="GC480" s="518"/>
      <c r="GD480" s="518"/>
      <c r="GE480" s="638"/>
      <c r="GF480" s="511"/>
      <c r="GG480" s="512"/>
      <c r="GH480" s="513"/>
      <c r="GI480" s="513"/>
      <c r="GJ480" s="514"/>
      <c r="GK480" s="514"/>
      <c r="GL480" s="514"/>
      <c r="GM480" s="515"/>
      <c r="GN480" s="514"/>
      <c r="GO480" s="515"/>
      <c r="GP480" s="514"/>
      <c r="GQ480" s="514"/>
      <c r="GR480" s="514"/>
      <c r="GS480" s="515"/>
      <c r="GT480" s="518"/>
      <c r="GU480" s="518"/>
      <c r="GV480" s="638"/>
      <c r="GW480" s="511"/>
      <c r="GX480" s="512"/>
      <c r="GY480" s="513"/>
      <c r="GZ480" s="513"/>
      <c r="HA480" s="514"/>
      <c r="HB480" s="514"/>
      <c r="HC480" s="514"/>
      <c r="HD480" s="515"/>
      <c r="HE480" s="514"/>
      <c r="HF480" s="515"/>
      <c r="HG480" s="514"/>
      <c r="HH480" s="514"/>
      <c r="HI480" s="514"/>
      <c r="HJ480" s="515"/>
      <c r="HK480" s="518"/>
      <c r="HL480" s="518"/>
      <c r="HM480" s="638"/>
      <c r="HN480" s="511"/>
      <c r="HO480" s="512"/>
      <c r="HP480" s="513"/>
      <c r="HQ480" s="513"/>
      <c r="HR480" s="514"/>
      <c r="HS480" s="514"/>
      <c r="HT480" s="514"/>
      <c r="HU480" s="515"/>
      <c r="HV480" s="514"/>
      <c r="HW480" s="515"/>
      <c r="HX480" s="514"/>
      <c r="HY480" s="514"/>
      <c r="HZ480" s="514"/>
      <c r="IA480" s="515"/>
      <c r="IB480" s="518"/>
      <c r="IC480" s="518"/>
      <c r="ID480" s="638"/>
      <c r="IE480" s="511"/>
      <c r="IF480" s="512"/>
      <c r="IG480" s="513"/>
      <c r="IH480" s="513"/>
      <c r="II480" s="514"/>
      <c r="IJ480" s="514"/>
      <c r="IK480" s="514"/>
      <c r="IL480" s="515"/>
      <c r="IM480" s="514"/>
      <c r="IN480" s="515"/>
      <c r="IO480" s="514"/>
      <c r="IP480" s="514"/>
      <c r="IQ480" s="514"/>
      <c r="IR480" s="515"/>
      <c r="IS480" s="518"/>
      <c r="IT480" s="518"/>
      <c r="IU480" s="638"/>
      <c r="IV480" s="511"/>
      <c r="IW480" s="512"/>
      <c r="IX480" s="513"/>
      <c r="IY480" s="513"/>
      <c r="IZ480" s="514"/>
      <c r="JA480" s="514"/>
      <c r="JB480" s="514"/>
      <c r="JC480" s="515"/>
      <c r="JD480" s="514"/>
      <c r="JE480" s="515"/>
      <c r="JF480" s="514"/>
      <c r="JG480" s="514"/>
      <c r="JH480" s="514"/>
      <c r="JI480" s="515"/>
      <c r="JJ480" s="518"/>
      <c r="JK480" s="518"/>
      <c r="JL480" s="638"/>
      <c r="JM480" s="511"/>
      <c r="JN480" s="512"/>
      <c r="JO480" s="513"/>
      <c r="JP480" s="513"/>
      <c r="JQ480" s="514"/>
      <c r="JR480" s="514"/>
      <c r="JS480" s="514"/>
      <c r="JT480" s="515"/>
      <c r="JU480" s="514"/>
      <c r="JV480" s="515"/>
      <c r="JW480" s="514"/>
      <c r="JX480" s="514"/>
      <c r="JY480" s="514"/>
      <c r="JZ480" s="515"/>
      <c r="KA480" s="518"/>
      <c r="KB480" s="518"/>
      <c r="KC480" s="638"/>
      <c r="KD480" s="511"/>
      <c r="KE480" s="512"/>
      <c r="KF480" s="513"/>
      <c r="KG480" s="513"/>
      <c r="KH480" s="514"/>
      <c r="KI480" s="514"/>
      <c r="KJ480" s="514"/>
      <c r="KK480" s="515"/>
      <c r="KL480" s="514"/>
      <c r="KM480" s="515"/>
      <c r="KN480" s="514"/>
      <c r="KO480" s="514"/>
      <c r="KP480" s="514"/>
      <c r="KQ480" s="515"/>
      <c r="KR480" s="518"/>
      <c r="KS480" s="518"/>
      <c r="KT480" s="638"/>
      <c r="KU480" s="521"/>
    </row>
    <row r="481" ht="15.75" hidden="1" customHeight="1">
      <c r="A481" s="511"/>
      <c r="B481" s="512"/>
      <c r="C481" s="513"/>
      <c r="D481" s="513"/>
      <c r="E481" s="514"/>
      <c r="F481" s="514"/>
      <c r="G481" s="514"/>
      <c r="H481" s="515"/>
      <c r="I481" s="514"/>
      <c r="J481" s="515"/>
      <c r="K481" s="514"/>
      <c r="L481" s="514"/>
      <c r="M481" s="514"/>
      <c r="N481" s="515"/>
      <c r="O481" s="518"/>
      <c r="P481" s="518"/>
      <c r="Q481" s="638"/>
      <c r="R481" s="511"/>
      <c r="S481" s="512"/>
      <c r="T481" s="513"/>
      <c r="U481" s="513"/>
      <c r="V481" s="514"/>
      <c r="W481" s="514"/>
      <c r="X481" s="514"/>
      <c r="Y481" s="515"/>
      <c r="Z481" s="514"/>
      <c r="AA481" s="515"/>
      <c r="AB481" s="514"/>
      <c r="AC481" s="514"/>
      <c r="AD481" s="514"/>
      <c r="AE481" s="515"/>
      <c r="AF481" s="518"/>
      <c r="AG481" s="518"/>
      <c r="AH481" s="638"/>
      <c r="AI481" s="511"/>
      <c r="AJ481" s="512"/>
      <c r="AK481" s="513"/>
      <c r="AL481" s="513"/>
      <c r="AM481" s="514"/>
      <c r="AN481" s="514"/>
      <c r="AO481" s="514"/>
      <c r="AP481" s="515"/>
      <c r="AQ481" s="514"/>
      <c r="AR481" s="515"/>
      <c r="AS481" s="514"/>
      <c r="AT481" s="514"/>
      <c r="AU481" s="514"/>
      <c r="AV481" s="515"/>
      <c r="AW481" s="518"/>
      <c r="AX481" s="518"/>
      <c r="AY481" s="638"/>
      <c r="AZ481" s="511"/>
      <c r="BA481" s="512"/>
      <c r="BB481" s="513"/>
      <c r="BC481" s="513"/>
      <c r="BD481" s="514"/>
      <c r="BE481" s="514"/>
      <c r="BF481" s="514"/>
      <c r="BG481" s="515"/>
      <c r="BH481" s="514"/>
      <c r="BI481" s="515"/>
      <c r="BJ481" s="514"/>
      <c r="BK481" s="514"/>
      <c r="BL481" s="514"/>
      <c r="BM481" s="515"/>
      <c r="BN481" s="518"/>
      <c r="BO481" s="518"/>
      <c r="BP481" s="638"/>
      <c r="BQ481" s="511"/>
      <c r="BR481" s="512"/>
      <c r="BS481" s="513"/>
      <c r="BT481" s="513"/>
      <c r="BU481" s="514"/>
      <c r="BV481" s="514"/>
      <c r="BW481" s="514"/>
      <c r="BX481" s="515"/>
      <c r="BY481" s="514"/>
      <c r="BZ481" s="515"/>
      <c r="CA481" s="514"/>
      <c r="CB481" s="514"/>
      <c r="CC481" s="514"/>
      <c r="CD481" s="515"/>
      <c r="CE481" s="518"/>
      <c r="CF481" s="518"/>
      <c r="CG481" s="638"/>
      <c r="CH481" s="511"/>
      <c r="CI481" s="512"/>
      <c r="CJ481" s="513"/>
      <c r="CK481" s="513"/>
      <c r="CL481" s="514"/>
      <c r="CM481" s="514"/>
      <c r="CN481" s="514"/>
      <c r="CO481" s="515"/>
      <c r="CP481" s="514"/>
      <c r="CQ481" s="515"/>
      <c r="CR481" s="514"/>
      <c r="CS481" s="514"/>
      <c r="CT481" s="514"/>
      <c r="CU481" s="515"/>
      <c r="CV481" s="518"/>
      <c r="CW481" s="518"/>
      <c r="CX481" s="638"/>
      <c r="CY481" s="511"/>
      <c r="CZ481" s="512"/>
      <c r="DA481" s="513"/>
      <c r="DB481" s="513"/>
      <c r="DC481" s="514"/>
      <c r="DD481" s="514"/>
      <c r="DE481" s="514"/>
      <c r="DF481" s="515"/>
      <c r="DG481" s="514"/>
      <c r="DH481" s="515"/>
      <c r="DI481" s="514"/>
      <c r="DJ481" s="514"/>
      <c r="DK481" s="514"/>
      <c r="DL481" s="515"/>
      <c r="DM481" s="518"/>
      <c r="DN481" s="518"/>
      <c r="DO481" s="638"/>
      <c r="DP481" s="511"/>
      <c r="DQ481" s="512"/>
      <c r="DR481" s="513"/>
      <c r="DS481" s="513"/>
      <c r="DT481" s="514"/>
      <c r="DU481" s="514"/>
      <c r="DV481" s="514"/>
      <c r="DW481" s="515"/>
      <c r="DX481" s="514"/>
      <c r="DY481" s="515"/>
      <c r="DZ481" s="514"/>
      <c r="EA481" s="514"/>
      <c r="EB481" s="514"/>
      <c r="EC481" s="515"/>
      <c r="ED481" s="518"/>
      <c r="EE481" s="518"/>
      <c r="EF481" s="638"/>
      <c r="EG481" s="511"/>
      <c r="EH481" s="512"/>
      <c r="EI481" s="513"/>
      <c r="EJ481" s="513"/>
      <c r="EK481" s="514"/>
      <c r="EL481" s="514"/>
      <c r="EM481" s="514"/>
      <c r="EN481" s="515"/>
      <c r="EO481" s="514"/>
      <c r="EP481" s="515"/>
      <c r="EQ481" s="514"/>
      <c r="ER481" s="514"/>
      <c r="ES481" s="514"/>
      <c r="ET481" s="515"/>
      <c r="EU481" s="518"/>
      <c r="EV481" s="518"/>
      <c r="EW481" s="638"/>
      <c r="EX481" s="511"/>
      <c r="EY481" s="512"/>
      <c r="EZ481" s="513"/>
      <c r="FA481" s="513"/>
      <c r="FB481" s="514"/>
      <c r="FC481" s="514"/>
      <c r="FD481" s="514"/>
      <c r="FE481" s="515"/>
      <c r="FF481" s="514"/>
      <c r="FG481" s="515"/>
      <c r="FH481" s="514"/>
      <c r="FI481" s="514"/>
      <c r="FJ481" s="514"/>
      <c r="FK481" s="515"/>
      <c r="FL481" s="518"/>
      <c r="FM481" s="518"/>
      <c r="FN481" s="638"/>
      <c r="FO481" s="511"/>
      <c r="FP481" s="512"/>
      <c r="FQ481" s="513"/>
      <c r="FR481" s="513"/>
      <c r="FS481" s="514"/>
      <c r="FT481" s="514"/>
      <c r="FU481" s="514"/>
      <c r="FV481" s="515"/>
      <c r="FW481" s="514"/>
      <c r="FX481" s="515"/>
      <c r="FY481" s="514"/>
      <c r="FZ481" s="514"/>
      <c r="GA481" s="514"/>
      <c r="GB481" s="515"/>
      <c r="GC481" s="518"/>
      <c r="GD481" s="518"/>
      <c r="GE481" s="638"/>
      <c r="GF481" s="511"/>
      <c r="GG481" s="512"/>
      <c r="GH481" s="513"/>
      <c r="GI481" s="513"/>
      <c r="GJ481" s="514"/>
      <c r="GK481" s="514"/>
      <c r="GL481" s="514"/>
      <c r="GM481" s="515"/>
      <c r="GN481" s="514"/>
      <c r="GO481" s="515"/>
      <c r="GP481" s="514"/>
      <c r="GQ481" s="514"/>
      <c r="GR481" s="514"/>
      <c r="GS481" s="515"/>
      <c r="GT481" s="518"/>
      <c r="GU481" s="518"/>
      <c r="GV481" s="638"/>
      <c r="GW481" s="511"/>
      <c r="GX481" s="512"/>
      <c r="GY481" s="513"/>
      <c r="GZ481" s="513"/>
      <c r="HA481" s="514"/>
      <c r="HB481" s="514"/>
      <c r="HC481" s="514"/>
      <c r="HD481" s="515"/>
      <c r="HE481" s="514"/>
      <c r="HF481" s="515"/>
      <c r="HG481" s="514"/>
      <c r="HH481" s="514"/>
      <c r="HI481" s="514"/>
      <c r="HJ481" s="515"/>
      <c r="HK481" s="518"/>
      <c r="HL481" s="518"/>
      <c r="HM481" s="638"/>
      <c r="HN481" s="511"/>
      <c r="HO481" s="512"/>
      <c r="HP481" s="513"/>
      <c r="HQ481" s="513"/>
      <c r="HR481" s="514"/>
      <c r="HS481" s="514"/>
      <c r="HT481" s="514"/>
      <c r="HU481" s="515"/>
      <c r="HV481" s="514"/>
      <c r="HW481" s="515"/>
      <c r="HX481" s="514"/>
      <c r="HY481" s="514"/>
      <c r="HZ481" s="514"/>
      <c r="IA481" s="515"/>
      <c r="IB481" s="518"/>
      <c r="IC481" s="518"/>
      <c r="ID481" s="638"/>
      <c r="IE481" s="511"/>
      <c r="IF481" s="512"/>
      <c r="IG481" s="513"/>
      <c r="IH481" s="513"/>
      <c r="II481" s="514"/>
      <c r="IJ481" s="514"/>
      <c r="IK481" s="514"/>
      <c r="IL481" s="515"/>
      <c r="IM481" s="514"/>
      <c r="IN481" s="515"/>
      <c r="IO481" s="514"/>
      <c r="IP481" s="514"/>
      <c r="IQ481" s="514"/>
      <c r="IR481" s="515"/>
      <c r="IS481" s="518"/>
      <c r="IT481" s="518"/>
      <c r="IU481" s="638"/>
      <c r="IV481" s="511"/>
      <c r="IW481" s="512"/>
      <c r="IX481" s="513"/>
      <c r="IY481" s="513"/>
      <c r="IZ481" s="514"/>
      <c r="JA481" s="514"/>
      <c r="JB481" s="514"/>
      <c r="JC481" s="515"/>
      <c r="JD481" s="514"/>
      <c r="JE481" s="515"/>
      <c r="JF481" s="514"/>
      <c r="JG481" s="514"/>
      <c r="JH481" s="514"/>
      <c r="JI481" s="515"/>
      <c r="JJ481" s="518"/>
      <c r="JK481" s="518"/>
      <c r="JL481" s="638"/>
      <c r="JM481" s="511"/>
      <c r="JN481" s="512"/>
      <c r="JO481" s="513"/>
      <c r="JP481" s="513"/>
      <c r="JQ481" s="514"/>
      <c r="JR481" s="514"/>
      <c r="JS481" s="514"/>
      <c r="JT481" s="515"/>
      <c r="JU481" s="514"/>
      <c r="JV481" s="515"/>
      <c r="JW481" s="514"/>
      <c r="JX481" s="514"/>
      <c r="JY481" s="514"/>
      <c r="JZ481" s="515"/>
      <c r="KA481" s="518"/>
      <c r="KB481" s="518"/>
      <c r="KC481" s="638"/>
      <c r="KD481" s="511"/>
      <c r="KE481" s="512"/>
      <c r="KF481" s="513"/>
      <c r="KG481" s="513"/>
      <c r="KH481" s="514"/>
      <c r="KI481" s="514"/>
      <c r="KJ481" s="514"/>
      <c r="KK481" s="515"/>
      <c r="KL481" s="514"/>
      <c r="KM481" s="515"/>
      <c r="KN481" s="514"/>
      <c r="KO481" s="514"/>
      <c r="KP481" s="514"/>
      <c r="KQ481" s="515"/>
      <c r="KR481" s="518"/>
      <c r="KS481" s="518"/>
      <c r="KT481" s="638"/>
      <c r="KU481" s="521"/>
    </row>
    <row r="482" ht="15.75" hidden="1" customHeight="1">
      <c r="A482" s="511"/>
      <c r="B482" s="512"/>
      <c r="C482" s="513"/>
      <c r="D482" s="513"/>
      <c r="E482" s="514"/>
      <c r="F482" s="514"/>
      <c r="G482" s="514"/>
      <c r="H482" s="515"/>
      <c r="I482" s="514"/>
      <c r="J482" s="515"/>
      <c r="K482" s="514"/>
      <c r="L482" s="514"/>
      <c r="M482" s="514"/>
      <c r="N482" s="515"/>
      <c r="O482" s="518"/>
      <c r="P482" s="518"/>
      <c r="Q482" s="638"/>
      <c r="R482" s="511"/>
      <c r="S482" s="512"/>
      <c r="T482" s="513"/>
      <c r="U482" s="513"/>
      <c r="V482" s="514"/>
      <c r="W482" s="514"/>
      <c r="X482" s="514"/>
      <c r="Y482" s="515"/>
      <c r="Z482" s="514"/>
      <c r="AA482" s="515"/>
      <c r="AB482" s="514"/>
      <c r="AC482" s="514"/>
      <c r="AD482" s="514"/>
      <c r="AE482" s="515"/>
      <c r="AF482" s="518"/>
      <c r="AG482" s="518"/>
      <c r="AH482" s="638"/>
      <c r="AI482" s="511"/>
      <c r="AJ482" s="512"/>
      <c r="AK482" s="513"/>
      <c r="AL482" s="513"/>
      <c r="AM482" s="514"/>
      <c r="AN482" s="514"/>
      <c r="AO482" s="514"/>
      <c r="AP482" s="515"/>
      <c r="AQ482" s="514"/>
      <c r="AR482" s="515"/>
      <c r="AS482" s="514"/>
      <c r="AT482" s="514"/>
      <c r="AU482" s="514"/>
      <c r="AV482" s="515"/>
      <c r="AW482" s="518"/>
      <c r="AX482" s="518"/>
      <c r="AY482" s="638"/>
      <c r="AZ482" s="511"/>
      <c r="BA482" s="512"/>
      <c r="BB482" s="513"/>
      <c r="BC482" s="513"/>
      <c r="BD482" s="514"/>
      <c r="BE482" s="514"/>
      <c r="BF482" s="514"/>
      <c r="BG482" s="515"/>
      <c r="BH482" s="514"/>
      <c r="BI482" s="515"/>
      <c r="BJ482" s="514"/>
      <c r="BK482" s="514"/>
      <c r="BL482" s="514"/>
      <c r="BM482" s="515"/>
      <c r="BN482" s="518"/>
      <c r="BO482" s="518"/>
      <c r="BP482" s="638"/>
      <c r="BQ482" s="511"/>
      <c r="BR482" s="512"/>
      <c r="BS482" s="513"/>
      <c r="BT482" s="513"/>
      <c r="BU482" s="514"/>
      <c r="BV482" s="514"/>
      <c r="BW482" s="514"/>
      <c r="BX482" s="515"/>
      <c r="BY482" s="514"/>
      <c r="BZ482" s="515"/>
      <c r="CA482" s="514"/>
      <c r="CB482" s="514"/>
      <c r="CC482" s="514"/>
      <c r="CD482" s="515"/>
      <c r="CE482" s="518"/>
      <c r="CF482" s="518"/>
      <c r="CG482" s="638"/>
      <c r="CH482" s="511"/>
      <c r="CI482" s="512"/>
      <c r="CJ482" s="513"/>
      <c r="CK482" s="513"/>
      <c r="CL482" s="514"/>
      <c r="CM482" s="514"/>
      <c r="CN482" s="514"/>
      <c r="CO482" s="515"/>
      <c r="CP482" s="514"/>
      <c r="CQ482" s="515"/>
      <c r="CR482" s="514"/>
      <c r="CS482" s="514"/>
      <c r="CT482" s="514"/>
      <c r="CU482" s="515"/>
      <c r="CV482" s="518"/>
      <c r="CW482" s="518"/>
      <c r="CX482" s="638"/>
      <c r="CY482" s="511"/>
      <c r="CZ482" s="512"/>
      <c r="DA482" s="513"/>
      <c r="DB482" s="513"/>
      <c r="DC482" s="514"/>
      <c r="DD482" s="514"/>
      <c r="DE482" s="514"/>
      <c r="DF482" s="515"/>
      <c r="DG482" s="514"/>
      <c r="DH482" s="515"/>
      <c r="DI482" s="514"/>
      <c r="DJ482" s="514"/>
      <c r="DK482" s="514"/>
      <c r="DL482" s="515"/>
      <c r="DM482" s="518"/>
      <c r="DN482" s="518"/>
      <c r="DO482" s="638"/>
      <c r="DP482" s="511"/>
      <c r="DQ482" s="512"/>
      <c r="DR482" s="513"/>
      <c r="DS482" s="513"/>
      <c r="DT482" s="514"/>
      <c r="DU482" s="514"/>
      <c r="DV482" s="514"/>
      <c r="DW482" s="515"/>
      <c r="DX482" s="514"/>
      <c r="DY482" s="515"/>
      <c r="DZ482" s="514"/>
      <c r="EA482" s="514"/>
      <c r="EB482" s="514"/>
      <c r="EC482" s="515"/>
      <c r="ED482" s="518"/>
      <c r="EE482" s="518"/>
      <c r="EF482" s="638"/>
      <c r="EG482" s="511"/>
      <c r="EH482" s="512"/>
      <c r="EI482" s="513"/>
      <c r="EJ482" s="513"/>
      <c r="EK482" s="514"/>
      <c r="EL482" s="514"/>
      <c r="EM482" s="514"/>
      <c r="EN482" s="515"/>
      <c r="EO482" s="514"/>
      <c r="EP482" s="515"/>
      <c r="EQ482" s="514"/>
      <c r="ER482" s="514"/>
      <c r="ES482" s="514"/>
      <c r="ET482" s="515"/>
      <c r="EU482" s="518"/>
      <c r="EV482" s="518"/>
      <c r="EW482" s="638"/>
      <c r="EX482" s="511"/>
      <c r="EY482" s="512"/>
      <c r="EZ482" s="513"/>
      <c r="FA482" s="513"/>
      <c r="FB482" s="514"/>
      <c r="FC482" s="514"/>
      <c r="FD482" s="514"/>
      <c r="FE482" s="515"/>
      <c r="FF482" s="514"/>
      <c r="FG482" s="515"/>
      <c r="FH482" s="514"/>
      <c r="FI482" s="514"/>
      <c r="FJ482" s="514"/>
      <c r="FK482" s="515"/>
      <c r="FL482" s="518"/>
      <c r="FM482" s="518"/>
      <c r="FN482" s="638"/>
      <c r="FO482" s="511"/>
      <c r="FP482" s="512"/>
      <c r="FQ482" s="513"/>
      <c r="FR482" s="513"/>
      <c r="FS482" s="514"/>
      <c r="FT482" s="514"/>
      <c r="FU482" s="514"/>
      <c r="FV482" s="515"/>
      <c r="FW482" s="514"/>
      <c r="FX482" s="515"/>
      <c r="FY482" s="514"/>
      <c r="FZ482" s="514"/>
      <c r="GA482" s="514"/>
      <c r="GB482" s="515"/>
      <c r="GC482" s="518"/>
      <c r="GD482" s="518"/>
      <c r="GE482" s="638"/>
      <c r="GF482" s="511"/>
      <c r="GG482" s="512"/>
      <c r="GH482" s="513"/>
      <c r="GI482" s="513"/>
      <c r="GJ482" s="514"/>
      <c r="GK482" s="514"/>
      <c r="GL482" s="514"/>
      <c r="GM482" s="515"/>
      <c r="GN482" s="514"/>
      <c r="GO482" s="515"/>
      <c r="GP482" s="514"/>
      <c r="GQ482" s="514"/>
      <c r="GR482" s="514"/>
      <c r="GS482" s="515"/>
      <c r="GT482" s="518"/>
      <c r="GU482" s="518"/>
      <c r="GV482" s="638"/>
      <c r="GW482" s="511"/>
      <c r="GX482" s="512"/>
      <c r="GY482" s="513"/>
      <c r="GZ482" s="513"/>
      <c r="HA482" s="514"/>
      <c r="HB482" s="514"/>
      <c r="HC482" s="514"/>
      <c r="HD482" s="515"/>
      <c r="HE482" s="514"/>
      <c r="HF482" s="515"/>
      <c r="HG482" s="514"/>
      <c r="HH482" s="514"/>
      <c r="HI482" s="514"/>
      <c r="HJ482" s="515"/>
      <c r="HK482" s="518"/>
      <c r="HL482" s="518"/>
      <c r="HM482" s="638"/>
      <c r="HN482" s="511"/>
      <c r="HO482" s="512"/>
      <c r="HP482" s="513"/>
      <c r="HQ482" s="513"/>
      <c r="HR482" s="514"/>
      <c r="HS482" s="514"/>
      <c r="HT482" s="514"/>
      <c r="HU482" s="515"/>
      <c r="HV482" s="514"/>
      <c r="HW482" s="515"/>
      <c r="HX482" s="514"/>
      <c r="HY482" s="514"/>
      <c r="HZ482" s="514"/>
      <c r="IA482" s="515"/>
      <c r="IB482" s="518"/>
      <c r="IC482" s="518"/>
      <c r="ID482" s="638"/>
      <c r="IE482" s="511"/>
      <c r="IF482" s="512"/>
      <c r="IG482" s="513"/>
      <c r="IH482" s="513"/>
      <c r="II482" s="514"/>
      <c r="IJ482" s="514"/>
      <c r="IK482" s="514"/>
      <c r="IL482" s="515"/>
      <c r="IM482" s="514"/>
      <c r="IN482" s="515"/>
      <c r="IO482" s="514"/>
      <c r="IP482" s="514"/>
      <c r="IQ482" s="514"/>
      <c r="IR482" s="515"/>
      <c r="IS482" s="518"/>
      <c r="IT482" s="518"/>
      <c r="IU482" s="638"/>
      <c r="IV482" s="511"/>
      <c r="IW482" s="512"/>
      <c r="IX482" s="513"/>
      <c r="IY482" s="513"/>
      <c r="IZ482" s="514"/>
      <c r="JA482" s="514"/>
      <c r="JB482" s="514"/>
      <c r="JC482" s="515"/>
      <c r="JD482" s="514"/>
      <c r="JE482" s="515"/>
      <c r="JF482" s="514"/>
      <c r="JG482" s="514"/>
      <c r="JH482" s="514"/>
      <c r="JI482" s="515"/>
      <c r="JJ482" s="518"/>
      <c r="JK482" s="518"/>
      <c r="JL482" s="638"/>
      <c r="JM482" s="511"/>
      <c r="JN482" s="512"/>
      <c r="JO482" s="513"/>
      <c r="JP482" s="513"/>
      <c r="JQ482" s="514"/>
      <c r="JR482" s="514"/>
      <c r="JS482" s="514"/>
      <c r="JT482" s="515"/>
      <c r="JU482" s="514"/>
      <c r="JV482" s="515"/>
      <c r="JW482" s="514"/>
      <c r="JX482" s="514"/>
      <c r="JY482" s="514"/>
      <c r="JZ482" s="515"/>
      <c r="KA482" s="518"/>
      <c r="KB482" s="518"/>
      <c r="KC482" s="638"/>
      <c r="KD482" s="511"/>
      <c r="KE482" s="512"/>
      <c r="KF482" s="513"/>
      <c r="KG482" s="513"/>
      <c r="KH482" s="514"/>
      <c r="KI482" s="514"/>
      <c r="KJ482" s="514"/>
      <c r="KK482" s="515"/>
      <c r="KL482" s="514"/>
      <c r="KM482" s="515"/>
      <c r="KN482" s="514"/>
      <c r="KO482" s="514"/>
      <c r="KP482" s="514"/>
      <c r="KQ482" s="515"/>
      <c r="KR482" s="518"/>
      <c r="KS482" s="518"/>
      <c r="KT482" s="638"/>
      <c r="KU482" s="521"/>
    </row>
    <row r="483" ht="15.75" hidden="1" customHeight="1">
      <c r="A483" s="511"/>
      <c r="B483" s="512"/>
      <c r="C483" s="513"/>
      <c r="D483" s="513"/>
      <c r="E483" s="514"/>
      <c r="F483" s="514"/>
      <c r="G483" s="514"/>
      <c r="H483" s="515"/>
      <c r="I483" s="514"/>
      <c r="J483" s="515"/>
      <c r="K483" s="514"/>
      <c r="L483" s="514"/>
      <c r="M483" s="514"/>
      <c r="N483" s="515"/>
      <c r="O483" s="518"/>
      <c r="P483" s="518"/>
      <c r="Q483" s="638"/>
      <c r="R483" s="511"/>
      <c r="S483" s="512"/>
      <c r="T483" s="513"/>
      <c r="U483" s="513"/>
      <c r="V483" s="514"/>
      <c r="W483" s="514"/>
      <c r="X483" s="514"/>
      <c r="Y483" s="515"/>
      <c r="Z483" s="514"/>
      <c r="AA483" s="515"/>
      <c r="AB483" s="514"/>
      <c r="AC483" s="514"/>
      <c r="AD483" s="514"/>
      <c r="AE483" s="515"/>
      <c r="AF483" s="518"/>
      <c r="AG483" s="518"/>
      <c r="AH483" s="638"/>
      <c r="AI483" s="511"/>
      <c r="AJ483" s="512"/>
      <c r="AK483" s="513"/>
      <c r="AL483" s="513"/>
      <c r="AM483" s="514"/>
      <c r="AN483" s="514"/>
      <c r="AO483" s="514"/>
      <c r="AP483" s="515"/>
      <c r="AQ483" s="514"/>
      <c r="AR483" s="515"/>
      <c r="AS483" s="514"/>
      <c r="AT483" s="514"/>
      <c r="AU483" s="514"/>
      <c r="AV483" s="515"/>
      <c r="AW483" s="518"/>
      <c r="AX483" s="518"/>
      <c r="AY483" s="638"/>
      <c r="AZ483" s="511"/>
      <c r="BA483" s="512"/>
      <c r="BB483" s="513"/>
      <c r="BC483" s="513"/>
      <c r="BD483" s="514"/>
      <c r="BE483" s="514"/>
      <c r="BF483" s="514"/>
      <c r="BG483" s="515"/>
      <c r="BH483" s="514"/>
      <c r="BI483" s="515"/>
      <c r="BJ483" s="514"/>
      <c r="BK483" s="514"/>
      <c r="BL483" s="514"/>
      <c r="BM483" s="515"/>
      <c r="BN483" s="518"/>
      <c r="BO483" s="518"/>
      <c r="BP483" s="638"/>
      <c r="BQ483" s="511"/>
      <c r="BR483" s="512"/>
      <c r="BS483" s="513"/>
      <c r="BT483" s="513"/>
      <c r="BU483" s="514"/>
      <c r="BV483" s="514"/>
      <c r="BW483" s="514"/>
      <c r="BX483" s="515"/>
      <c r="BY483" s="514"/>
      <c r="BZ483" s="515"/>
      <c r="CA483" s="514"/>
      <c r="CB483" s="514"/>
      <c r="CC483" s="514"/>
      <c r="CD483" s="515"/>
      <c r="CE483" s="518"/>
      <c r="CF483" s="518"/>
      <c r="CG483" s="638"/>
      <c r="CH483" s="511"/>
      <c r="CI483" s="512"/>
      <c r="CJ483" s="513"/>
      <c r="CK483" s="513"/>
      <c r="CL483" s="514"/>
      <c r="CM483" s="514"/>
      <c r="CN483" s="514"/>
      <c r="CO483" s="515"/>
      <c r="CP483" s="514"/>
      <c r="CQ483" s="515"/>
      <c r="CR483" s="514"/>
      <c r="CS483" s="514"/>
      <c r="CT483" s="514"/>
      <c r="CU483" s="515"/>
      <c r="CV483" s="518"/>
      <c r="CW483" s="518"/>
      <c r="CX483" s="638"/>
      <c r="CY483" s="511"/>
      <c r="CZ483" s="512"/>
      <c r="DA483" s="513"/>
      <c r="DB483" s="513"/>
      <c r="DC483" s="514"/>
      <c r="DD483" s="514"/>
      <c r="DE483" s="514"/>
      <c r="DF483" s="515"/>
      <c r="DG483" s="514"/>
      <c r="DH483" s="515"/>
      <c r="DI483" s="514"/>
      <c r="DJ483" s="514"/>
      <c r="DK483" s="514"/>
      <c r="DL483" s="515"/>
      <c r="DM483" s="518"/>
      <c r="DN483" s="518"/>
      <c r="DO483" s="638"/>
      <c r="DP483" s="511"/>
      <c r="DQ483" s="512"/>
      <c r="DR483" s="513"/>
      <c r="DS483" s="513"/>
      <c r="DT483" s="514"/>
      <c r="DU483" s="514"/>
      <c r="DV483" s="514"/>
      <c r="DW483" s="515"/>
      <c r="DX483" s="514"/>
      <c r="DY483" s="515"/>
      <c r="DZ483" s="514"/>
      <c r="EA483" s="514"/>
      <c r="EB483" s="514"/>
      <c r="EC483" s="515"/>
      <c r="ED483" s="518"/>
      <c r="EE483" s="518"/>
      <c r="EF483" s="638"/>
      <c r="EG483" s="511"/>
      <c r="EH483" s="512"/>
      <c r="EI483" s="513"/>
      <c r="EJ483" s="513"/>
      <c r="EK483" s="514"/>
      <c r="EL483" s="514"/>
      <c r="EM483" s="514"/>
      <c r="EN483" s="515"/>
      <c r="EO483" s="514"/>
      <c r="EP483" s="515"/>
      <c r="EQ483" s="514"/>
      <c r="ER483" s="514"/>
      <c r="ES483" s="514"/>
      <c r="ET483" s="515"/>
      <c r="EU483" s="518"/>
      <c r="EV483" s="518"/>
      <c r="EW483" s="638"/>
      <c r="EX483" s="511"/>
      <c r="EY483" s="512"/>
      <c r="EZ483" s="513"/>
      <c r="FA483" s="513"/>
      <c r="FB483" s="514"/>
      <c r="FC483" s="514"/>
      <c r="FD483" s="514"/>
      <c r="FE483" s="515"/>
      <c r="FF483" s="514"/>
      <c r="FG483" s="515"/>
      <c r="FH483" s="514"/>
      <c r="FI483" s="514"/>
      <c r="FJ483" s="514"/>
      <c r="FK483" s="515"/>
      <c r="FL483" s="518"/>
      <c r="FM483" s="518"/>
      <c r="FN483" s="638"/>
      <c r="FO483" s="511"/>
      <c r="FP483" s="512"/>
      <c r="FQ483" s="513"/>
      <c r="FR483" s="513"/>
      <c r="FS483" s="514"/>
      <c r="FT483" s="514"/>
      <c r="FU483" s="514"/>
      <c r="FV483" s="515"/>
      <c r="FW483" s="514"/>
      <c r="FX483" s="515"/>
      <c r="FY483" s="514"/>
      <c r="FZ483" s="514"/>
      <c r="GA483" s="514"/>
      <c r="GB483" s="515"/>
      <c r="GC483" s="518"/>
      <c r="GD483" s="518"/>
      <c r="GE483" s="638"/>
      <c r="GF483" s="511"/>
      <c r="GG483" s="512"/>
      <c r="GH483" s="513"/>
      <c r="GI483" s="513"/>
      <c r="GJ483" s="514"/>
      <c r="GK483" s="514"/>
      <c r="GL483" s="514"/>
      <c r="GM483" s="515"/>
      <c r="GN483" s="514"/>
      <c r="GO483" s="515"/>
      <c r="GP483" s="514"/>
      <c r="GQ483" s="514"/>
      <c r="GR483" s="514"/>
      <c r="GS483" s="515"/>
      <c r="GT483" s="518"/>
      <c r="GU483" s="518"/>
      <c r="GV483" s="638"/>
      <c r="GW483" s="511"/>
      <c r="GX483" s="512"/>
      <c r="GY483" s="513"/>
      <c r="GZ483" s="513"/>
      <c r="HA483" s="514"/>
      <c r="HB483" s="514"/>
      <c r="HC483" s="514"/>
      <c r="HD483" s="515"/>
      <c r="HE483" s="514"/>
      <c r="HF483" s="515"/>
      <c r="HG483" s="514"/>
      <c r="HH483" s="514"/>
      <c r="HI483" s="514"/>
      <c r="HJ483" s="515"/>
      <c r="HK483" s="518"/>
      <c r="HL483" s="518"/>
      <c r="HM483" s="638"/>
      <c r="HN483" s="511"/>
      <c r="HO483" s="512"/>
      <c r="HP483" s="513"/>
      <c r="HQ483" s="513"/>
      <c r="HR483" s="514"/>
      <c r="HS483" s="514"/>
      <c r="HT483" s="514"/>
      <c r="HU483" s="515"/>
      <c r="HV483" s="514"/>
      <c r="HW483" s="515"/>
      <c r="HX483" s="514"/>
      <c r="HY483" s="514"/>
      <c r="HZ483" s="514"/>
      <c r="IA483" s="515"/>
      <c r="IB483" s="518"/>
      <c r="IC483" s="518"/>
      <c r="ID483" s="638"/>
      <c r="IE483" s="511"/>
      <c r="IF483" s="512"/>
      <c r="IG483" s="513"/>
      <c r="IH483" s="513"/>
      <c r="II483" s="514"/>
      <c r="IJ483" s="514"/>
      <c r="IK483" s="514"/>
      <c r="IL483" s="515"/>
      <c r="IM483" s="514"/>
      <c r="IN483" s="515"/>
      <c r="IO483" s="514"/>
      <c r="IP483" s="514"/>
      <c r="IQ483" s="514"/>
      <c r="IR483" s="515"/>
      <c r="IS483" s="518"/>
      <c r="IT483" s="518"/>
      <c r="IU483" s="638"/>
      <c r="IV483" s="511"/>
      <c r="IW483" s="512"/>
      <c r="IX483" s="513"/>
      <c r="IY483" s="513"/>
      <c r="IZ483" s="514"/>
      <c r="JA483" s="514"/>
      <c r="JB483" s="514"/>
      <c r="JC483" s="515"/>
      <c r="JD483" s="514"/>
      <c r="JE483" s="515"/>
      <c r="JF483" s="514"/>
      <c r="JG483" s="514"/>
      <c r="JH483" s="514"/>
      <c r="JI483" s="515"/>
      <c r="JJ483" s="518"/>
      <c r="JK483" s="518"/>
      <c r="JL483" s="638"/>
      <c r="JM483" s="511"/>
      <c r="JN483" s="512"/>
      <c r="JO483" s="513"/>
      <c r="JP483" s="513"/>
      <c r="JQ483" s="514"/>
      <c r="JR483" s="514"/>
      <c r="JS483" s="514"/>
      <c r="JT483" s="515"/>
      <c r="JU483" s="514"/>
      <c r="JV483" s="515"/>
      <c r="JW483" s="514"/>
      <c r="JX483" s="514"/>
      <c r="JY483" s="514"/>
      <c r="JZ483" s="515"/>
      <c r="KA483" s="518"/>
      <c r="KB483" s="518"/>
      <c r="KC483" s="638"/>
      <c r="KD483" s="511"/>
      <c r="KE483" s="512"/>
      <c r="KF483" s="513"/>
      <c r="KG483" s="513"/>
      <c r="KH483" s="514"/>
      <c r="KI483" s="514"/>
      <c r="KJ483" s="514"/>
      <c r="KK483" s="515"/>
      <c r="KL483" s="514"/>
      <c r="KM483" s="515"/>
      <c r="KN483" s="514"/>
      <c r="KO483" s="514"/>
      <c r="KP483" s="514"/>
      <c r="KQ483" s="515"/>
      <c r="KR483" s="518"/>
      <c r="KS483" s="518"/>
      <c r="KT483" s="638"/>
      <c r="KU483" s="521"/>
    </row>
    <row r="484" ht="15.75" hidden="1" customHeight="1">
      <c r="A484" s="511"/>
      <c r="B484" s="512"/>
      <c r="C484" s="513"/>
      <c r="D484" s="513"/>
      <c r="E484" s="514"/>
      <c r="F484" s="514"/>
      <c r="G484" s="514"/>
      <c r="H484" s="515"/>
      <c r="I484" s="514"/>
      <c r="J484" s="515"/>
      <c r="K484" s="514"/>
      <c r="L484" s="514"/>
      <c r="M484" s="514"/>
      <c r="N484" s="515"/>
      <c r="O484" s="518"/>
      <c r="P484" s="518"/>
      <c r="Q484" s="638"/>
      <c r="R484" s="511"/>
      <c r="S484" s="512"/>
      <c r="T484" s="513"/>
      <c r="U484" s="513"/>
      <c r="V484" s="514"/>
      <c r="W484" s="514"/>
      <c r="X484" s="514"/>
      <c r="Y484" s="515"/>
      <c r="Z484" s="514"/>
      <c r="AA484" s="515"/>
      <c r="AB484" s="514"/>
      <c r="AC484" s="514"/>
      <c r="AD484" s="514"/>
      <c r="AE484" s="515"/>
      <c r="AF484" s="518"/>
      <c r="AG484" s="518"/>
      <c r="AH484" s="638"/>
      <c r="AI484" s="511"/>
      <c r="AJ484" s="512"/>
      <c r="AK484" s="513"/>
      <c r="AL484" s="513"/>
      <c r="AM484" s="514"/>
      <c r="AN484" s="514"/>
      <c r="AO484" s="514"/>
      <c r="AP484" s="515"/>
      <c r="AQ484" s="514"/>
      <c r="AR484" s="515"/>
      <c r="AS484" s="514"/>
      <c r="AT484" s="514"/>
      <c r="AU484" s="514"/>
      <c r="AV484" s="515"/>
      <c r="AW484" s="518"/>
      <c r="AX484" s="518"/>
      <c r="AY484" s="638"/>
      <c r="AZ484" s="511"/>
      <c r="BA484" s="512"/>
      <c r="BB484" s="513"/>
      <c r="BC484" s="513"/>
      <c r="BD484" s="514"/>
      <c r="BE484" s="514"/>
      <c r="BF484" s="514"/>
      <c r="BG484" s="515"/>
      <c r="BH484" s="514"/>
      <c r="BI484" s="515"/>
      <c r="BJ484" s="514"/>
      <c r="BK484" s="514"/>
      <c r="BL484" s="514"/>
      <c r="BM484" s="515"/>
      <c r="BN484" s="518"/>
      <c r="BO484" s="518"/>
      <c r="BP484" s="638"/>
      <c r="BQ484" s="511"/>
      <c r="BR484" s="512"/>
      <c r="BS484" s="513"/>
      <c r="BT484" s="513"/>
      <c r="BU484" s="514"/>
      <c r="BV484" s="514"/>
      <c r="BW484" s="514"/>
      <c r="BX484" s="515"/>
      <c r="BY484" s="514"/>
      <c r="BZ484" s="515"/>
      <c r="CA484" s="514"/>
      <c r="CB484" s="514"/>
      <c r="CC484" s="514"/>
      <c r="CD484" s="515"/>
      <c r="CE484" s="518"/>
      <c r="CF484" s="518"/>
      <c r="CG484" s="638"/>
      <c r="CH484" s="511"/>
      <c r="CI484" s="512"/>
      <c r="CJ484" s="513"/>
      <c r="CK484" s="513"/>
      <c r="CL484" s="514"/>
      <c r="CM484" s="514"/>
      <c r="CN484" s="514"/>
      <c r="CO484" s="515"/>
      <c r="CP484" s="514"/>
      <c r="CQ484" s="515"/>
      <c r="CR484" s="514"/>
      <c r="CS484" s="514"/>
      <c r="CT484" s="514"/>
      <c r="CU484" s="515"/>
      <c r="CV484" s="518"/>
      <c r="CW484" s="518"/>
      <c r="CX484" s="638"/>
      <c r="CY484" s="511"/>
      <c r="CZ484" s="512"/>
      <c r="DA484" s="513"/>
      <c r="DB484" s="513"/>
      <c r="DC484" s="514"/>
      <c r="DD484" s="514"/>
      <c r="DE484" s="514"/>
      <c r="DF484" s="515"/>
      <c r="DG484" s="514"/>
      <c r="DH484" s="515"/>
      <c r="DI484" s="514"/>
      <c r="DJ484" s="514"/>
      <c r="DK484" s="514"/>
      <c r="DL484" s="515"/>
      <c r="DM484" s="518"/>
      <c r="DN484" s="518"/>
      <c r="DO484" s="638"/>
      <c r="DP484" s="511"/>
      <c r="DQ484" s="512"/>
      <c r="DR484" s="513"/>
      <c r="DS484" s="513"/>
      <c r="DT484" s="514"/>
      <c r="DU484" s="514"/>
      <c r="DV484" s="514"/>
      <c r="DW484" s="515"/>
      <c r="DX484" s="514"/>
      <c r="DY484" s="515"/>
      <c r="DZ484" s="514"/>
      <c r="EA484" s="514"/>
      <c r="EB484" s="514"/>
      <c r="EC484" s="515"/>
      <c r="ED484" s="518"/>
      <c r="EE484" s="518"/>
      <c r="EF484" s="638"/>
      <c r="EG484" s="511"/>
      <c r="EH484" s="512"/>
      <c r="EI484" s="513"/>
      <c r="EJ484" s="513"/>
      <c r="EK484" s="514"/>
      <c r="EL484" s="514"/>
      <c r="EM484" s="514"/>
      <c r="EN484" s="515"/>
      <c r="EO484" s="514"/>
      <c r="EP484" s="515"/>
      <c r="EQ484" s="514"/>
      <c r="ER484" s="514"/>
      <c r="ES484" s="514"/>
      <c r="ET484" s="515"/>
      <c r="EU484" s="518"/>
      <c r="EV484" s="518"/>
      <c r="EW484" s="638"/>
      <c r="EX484" s="511"/>
      <c r="EY484" s="512"/>
      <c r="EZ484" s="513"/>
      <c r="FA484" s="513"/>
      <c r="FB484" s="514"/>
      <c r="FC484" s="514"/>
      <c r="FD484" s="514"/>
      <c r="FE484" s="515"/>
      <c r="FF484" s="514"/>
      <c r="FG484" s="515"/>
      <c r="FH484" s="514"/>
      <c r="FI484" s="514"/>
      <c r="FJ484" s="514"/>
      <c r="FK484" s="515"/>
      <c r="FL484" s="518"/>
      <c r="FM484" s="518"/>
      <c r="FN484" s="638"/>
      <c r="FO484" s="511"/>
      <c r="FP484" s="512"/>
      <c r="FQ484" s="513"/>
      <c r="FR484" s="513"/>
      <c r="FS484" s="514"/>
      <c r="FT484" s="514"/>
      <c r="FU484" s="514"/>
      <c r="FV484" s="515"/>
      <c r="FW484" s="514"/>
      <c r="FX484" s="515"/>
      <c r="FY484" s="514"/>
      <c r="FZ484" s="514"/>
      <c r="GA484" s="514"/>
      <c r="GB484" s="515"/>
      <c r="GC484" s="518"/>
      <c r="GD484" s="518"/>
      <c r="GE484" s="638"/>
      <c r="GF484" s="511"/>
      <c r="GG484" s="512"/>
      <c r="GH484" s="513"/>
      <c r="GI484" s="513"/>
      <c r="GJ484" s="514"/>
      <c r="GK484" s="514"/>
      <c r="GL484" s="514"/>
      <c r="GM484" s="515"/>
      <c r="GN484" s="514"/>
      <c r="GO484" s="515"/>
      <c r="GP484" s="514"/>
      <c r="GQ484" s="514"/>
      <c r="GR484" s="514"/>
      <c r="GS484" s="515"/>
      <c r="GT484" s="518"/>
      <c r="GU484" s="518"/>
      <c r="GV484" s="638"/>
      <c r="GW484" s="511"/>
      <c r="GX484" s="512"/>
      <c r="GY484" s="513"/>
      <c r="GZ484" s="513"/>
      <c r="HA484" s="514"/>
      <c r="HB484" s="514"/>
      <c r="HC484" s="514"/>
      <c r="HD484" s="515"/>
      <c r="HE484" s="514"/>
      <c r="HF484" s="515"/>
      <c r="HG484" s="514"/>
      <c r="HH484" s="514"/>
      <c r="HI484" s="514"/>
      <c r="HJ484" s="515"/>
      <c r="HK484" s="518"/>
      <c r="HL484" s="518"/>
      <c r="HM484" s="638"/>
      <c r="HN484" s="511"/>
      <c r="HO484" s="512"/>
      <c r="HP484" s="513"/>
      <c r="HQ484" s="513"/>
      <c r="HR484" s="514"/>
      <c r="HS484" s="514"/>
      <c r="HT484" s="514"/>
      <c r="HU484" s="515"/>
      <c r="HV484" s="514"/>
      <c r="HW484" s="515"/>
      <c r="HX484" s="514"/>
      <c r="HY484" s="514"/>
      <c r="HZ484" s="514"/>
      <c r="IA484" s="515"/>
      <c r="IB484" s="518"/>
      <c r="IC484" s="518"/>
      <c r="ID484" s="638"/>
      <c r="IE484" s="511"/>
      <c r="IF484" s="512"/>
      <c r="IG484" s="513"/>
      <c r="IH484" s="513"/>
      <c r="II484" s="514"/>
      <c r="IJ484" s="514"/>
      <c r="IK484" s="514"/>
      <c r="IL484" s="515"/>
      <c r="IM484" s="514"/>
      <c r="IN484" s="515"/>
      <c r="IO484" s="514"/>
      <c r="IP484" s="514"/>
      <c r="IQ484" s="514"/>
      <c r="IR484" s="515"/>
      <c r="IS484" s="518"/>
      <c r="IT484" s="518"/>
      <c r="IU484" s="638"/>
      <c r="IV484" s="511"/>
      <c r="IW484" s="512"/>
      <c r="IX484" s="513"/>
      <c r="IY484" s="513"/>
      <c r="IZ484" s="514"/>
      <c r="JA484" s="514"/>
      <c r="JB484" s="514"/>
      <c r="JC484" s="515"/>
      <c r="JD484" s="514"/>
      <c r="JE484" s="515"/>
      <c r="JF484" s="514"/>
      <c r="JG484" s="514"/>
      <c r="JH484" s="514"/>
      <c r="JI484" s="515"/>
      <c r="JJ484" s="518"/>
      <c r="JK484" s="518"/>
      <c r="JL484" s="638"/>
      <c r="JM484" s="511"/>
      <c r="JN484" s="512"/>
      <c r="JO484" s="513"/>
      <c r="JP484" s="513"/>
      <c r="JQ484" s="514"/>
      <c r="JR484" s="514"/>
      <c r="JS484" s="514"/>
      <c r="JT484" s="515"/>
      <c r="JU484" s="514"/>
      <c r="JV484" s="515"/>
      <c r="JW484" s="514"/>
      <c r="JX484" s="514"/>
      <c r="JY484" s="514"/>
      <c r="JZ484" s="515"/>
      <c r="KA484" s="518"/>
      <c r="KB484" s="518"/>
      <c r="KC484" s="638"/>
      <c r="KD484" s="511"/>
      <c r="KE484" s="512"/>
      <c r="KF484" s="513"/>
      <c r="KG484" s="513"/>
      <c r="KH484" s="514"/>
      <c r="KI484" s="514"/>
      <c r="KJ484" s="514"/>
      <c r="KK484" s="515"/>
      <c r="KL484" s="514"/>
      <c r="KM484" s="515"/>
      <c r="KN484" s="514"/>
      <c r="KO484" s="514"/>
      <c r="KP484" s="514"/>
      <c r="KQ484" s="515"/>
      <c r="KR484" s="518"/>
      <c r="KS484" s="518"/>
      <c r="KT484" s="638"/>
      <c r="KU484" s="521"/>
    </row>
    <row r="485" ht="15.75" hidden="1" customHeight="1">
      <c r="A485" s="511"/>
      <c r="B485" s="512"/>
      <c r="C485" s="513"/>
      <c r="D485" s="513"/>
      <c r="E485" s="514"/>
      <c r="F485" s="514"/>
      <c r="G485" s="514"/>
      <c r="H485" s="515"/>
      <c r="I485" s="514"/>
      <c r="J485" s="515"/>
      <c r="K485" s="514"/>
      <c r="L485" s="514"/>
      <c r="M485" s="514"/>
      <c r="N485" s="515"/>
      <c r="O485" s="518"/>
      <c r="P485" s="518"/>
      <c r="Q485" s="638"/>
      <c r="R485" s="511"/>
      <c r="S485" s="512"/>
      <c r="T485" s="513"/>
      <c r="U485" s="513"/>
      <c r="V485" s="514"/>
      <c r="W485" s="514"/>
      <c r="X485" s="514"/>
      <c r="Y485" s="515"/>
      <c r="Z485" s="514"/>
      <c r="AA485" s="515"/>
      <c r="AB485" s="514"/>
      <c r="AC485" s="514"/>
      <c r="AD485" s="514"/>
      <c r="AE485" s="515"/>
      <c r="AF485" s="518"/>
      <c r="AG485" s="518"/>
      <c r="AH485" s="638"/>
      <c r="AI485" s="511"/>
      <c r="AJ485" s="512"/>
      <c r="AK485" s="513"/>
      <c r="AL485" s="513"/>
      <c r="AM485" s="514"/>
      <c r="AN485" s="514"/>
      <c r="AO485" s="514"/>
      <c r="AP485" s="515"/>
      <c r="AQ485" s="514"/>
      <c r="AR485" s="515"/>
      <c r="AS485" s="514"/>
      <c r="AT485" s="514"/>
      <c r="AU485" s="514"/>
      <c r="AV485" s="515"/>
      <c r="AW485" s="518"/>
      <c r="AX485" s="518"/>
      <c r="AY485" s="638"/>
      <c r="AZ485" s="511"/>
      <c r="BA485" s="512"/>
      <c r="BB485" s="513"/>
      <c r="BC485" s="513"/>
      <c r="BD485" s="514"/>
      <c r="BE485" s="514"/>
      <c r="BF485" s="514"/>
      <c r="BG485" s="515"/>
      <c r="BH485" s="514"/>
      <c r="BI485" s="515"/>
      <c r="BJ485" s="514"/>
      <c r="BK485" s="514"/>
      <c r="BL485" s="514"/>
      <c r="BM485" s="515"/>
      <c r="BN485" s="518"/>
      <c r="BO485" s="518"/>
      <c r="BP485" s="638"/>
      <c r="BQ485" s="511"/>
      <c r="BR485" s="512"/>
      <c r="BS485" s="513"/>
      <c r="BT485" s="513"/>
      <c r="BU485" s="514"/>
      <c r="BV485" s="514"/>
      <c r="BW485" s="514"/>
      <c r="BX485" s="515"/>
      <c r="BY485" s="514"/>
      <c r="BZ485" s="515"/>
      <c r="CA485" s="514"/>
      <c r="CB485" s="514"/>
      <c r="CC485" s="514"/>
      <c r="CD485" s="515"/>
      <c r="CE485" s="518"/>
      <c r="CF485" s="518"/>
      <c r="CG485" s="638"/>
      <c r="CH485" s="511"/>
      <c r="CI485" s="512"/>
      <c r="CJ485" s="513"/>
      <c r="CK485" s="513"/>
      <c r="CL485" s="514"/>
      <c r="CM485" s="514"/>
      <c r="CN485" s="514"/>
      <c r="CO485" s="515"/>
      <c r="CP485" s="514"/>
      <c r="CQ485" s="515"/>
      <c r="CR485" s="514"/>
      <c r="CS485" s="514"/>
      <c r="CT485" s="514"/>
      <c r="CU485" s="515"/>
      <c r="CV485" s="518"/>
      <c r="CW485" s="518"/>
      <c r="CX485" s="638"/>
      <c r="CY485" s="511"/>
      <c r="CZ485" s="512"/>
      <c r="DA485" s="513"/>
      <c r="DB485" s="513"/>
      <c r="DC485" s="514"/>
      <c r="DD485" s="514"/>
      <c r="DE485" s="514"/>
      <c r="DF485" s="515"/>
      <c r="DG485" s="514"/>
      <c r="DH485" s="515"/>
      <c r="DI485" s="514"/>
      <c r="DJ485" s="514"/>
      <c r="DK485" s="514"/>
      <c r="DL485" s="515"/>
      <c r="DM485" s="518"/>
      <c r="DN485" s="518"/>
      <c r="DO485" s="638"/>
      <c r="DP485" s="511"/>
      <c r="DQ485" s="512"/>
      <c r="DR485" s="513"/>
      <c r="DS485" s="513"/>
      <c r="DT485" s="514"/>
      <c r="DU485" s="514"/>
      <c r="DV485" s="514"/>
      <c r="DW485" s="515"/>
      <c r="DX485" s="514"/>
      <c r="DY485" s="515"/>
      <c r="DZ485" s="514"/>
      <c r="EA485" s="514"/>
      <c r="EB485" s="514"/>
      <c r="EC485" s="515"/>
      <c r="ED485" s="518"/>
      <c r="EE485" s="518"/>
      <c r="EF485" s="638"/>
      <c r="EG485" s="511"/>
      <c r="EH485" s="512"/>
      <c r="EI485" s="513"/>
      <c r="EJ485" s="513"/>
      <c r="EK485" s="514"/>
      <c r="EL485" s="514"/>
      <c r="EM485" s="514"/>
      <c r="EN485" s="515"/>
      <c r="EO485" s="514"/>
      <c r="EP485" s="515"/>
      <c r="EQ485" s="514"/>
      <c r="ER485" s="514"/>
      <c r="ES485" s="514"/>
      <c r="ET485" s="515"/>
      <c r="EU485" s="518"/>
      <c r="EV485" s="518"/>
      <c r="EW485" s="638"/>
      <c r="EX485" s="511"/>
      <c r="EY485" s="512"/>
      <c r="EZ485" s="513"/>
      <c r="FA485" s="513"/>
      <c r="FB485" s="514"/>
      <c r="FC485" s="514"/>
      <c r="FD485" s="514"/>
      <c r="FE485" s="515"/>
      <c r="FF485" s="514"/>
      <c r="FG485" s="515"/>
      <c r="FH485" s="514"/>
      <c r="FI485" s="514"/>
      <c r="FJ485" s="514"/>
      <c r="FK485" s="515"/>
      <c r="FL485" s="518"/>
      <c r="FM485" s="518"/>
      <c r="FN485" s="638"/>
      <c r="FO485" s="511"/>
      <c r="FP485" s="512"/>
      <c r="FQ485" s="513"/>
      <c r="FR485" s="513"/>
      <c r="FS485" s="514"/>
      <c r="FT485" s="514"/>
      <c r="FU485" s="514"/>
      <c r="FV485" s="515"/>
      <c r="FW485" s="514"/>
      <c r="FX485" s="515"/>
      <c r="FY485" s="514"/>
      <c r="FZ485" s="514"/>
      <c r="GA485" s="514"/>
      <c r="GB485" s="515"/>
      <c r="GC485" s="518"/>
      <c r="GD485" s="518"/>
      <c r="GE485" s="638"/>
      <c r="GF485" s="511"/>
      <c r="GG485" s="512"/>
      <c r="GH485" s="513"/>
      <c r="GI485" s="513"/>
      <c r="GJ485" s="514"/>
      <c r="GK485" s="514"/>
      <c r="GL485" s="514"/>
      <c r="GM485" s="515"/>
      <c r="GN485" s="514"/>
      <c r="GO485" s="515"/>
      <c r="GP485" s="514"/>
      <c r="GQ485" s="514"/>
      <c r="GR485" s="514"/>
      <c r="GS485" s="515"/>
      <c r="GT485" s="518"/>
      <c r="GU485" s="518"/>
      <c r="GV485" s="638"/>
      <c r="GW485" s="511"/>
      <c r="GX485" s="512"/>
      <c r="GY485" s="513"/>
      <c r="GZ485" s="513"/>
      <c r="HA485" s="514"/>
      <c r="HB485" s="514"/>
      <c r="HC485" s="514"/>
      <c r="HD485" s="515"/>
      <c r="HE485" s="514"/>
      <c r="HF485" s="515"/>
      <c r="HG485" s="514"/>
      <c r="HH485" s="514"/>
      <c r="HI485" s="514"/>
      <c r="HJ485" s="515"/>
      <c r="HK485" s="518"/>
      <c r="HL485" s="518"/>
      <c r="HM485" s="638"/>
      <c r="HN485" s="511"/>
      <c r="HO485" s="512"/>
      <c r="HP485" s="513"/>
      <c r="HQ485" s="513"/>
      <c r="HR485" s="514"/>
      <c r="HS485" s="514"/>
      <c r="HT485" s="514"/>
      <c r="HU485" s="515"/>
      <c r="HV485" s="514"/>
      <c r="HW485" s="515"/>
      <c r="HX485" s="514"/>
      <c r="HY485" s="514"/>
      <c r="HZ485" s="514"/>
      <c r="IA485" s="515"/>
      <c r="IB485" s="518"/>
      <c r="IC485" s="518"/>
      <c r="ID485" s="638"/>
      <c r="IE485" s="511"/>
      <c r="IF485" s="512"/>
      <c r="IG485" s="513"/>
      <c r="IH485" s="513"/>
      <c r="II485" s="514"/>
      <c r="IJ485" s="514"/>
      <c r="IK485" s="514"/>
      <c r="IL485" s="515"/>
      <c r="IM485" s="514"/>
      <c r="IN485" s="515"/>
      <c r="IO485" s="514"/>
      <c r="IP485" s="514"/>
      <c r="IQ485" s="514"/>
      <c r="IR485" s="515"/>
      <c r="IS485" s="518"/>
      <c r="IT485" s="518"/>
      <c r="IU485" s="638"/>
      <c r="IV485" s="511"/>
      <c r="IW485" s="512"/>
      <c r="IX485" s="513"/>
      <c r="IY485" s="513"/>
      <c r="IZ485" s="514"/>
      <c r="JA485" s="514"/>
      <c r="JB485" s="514"/>
      <c r="JC485" s="515"/>
      <c r="JD485" s="514"/>
      <c r="JE485" s="515"/>
      <c r="JF485" s="514"/>
      <c r="JG485" s="514"/>
      <c r="JH485" s="514"/>
      <c r="JI485" s="515"/>
      <c r="JJ485" s="518"/>
      <c r="JK485" s="518"/>
      <c r="JL485" s="638"/>
      <c r="JM485" s="511"/>
      <c r="JN485" s="512"/>
      <c r="JO485" s="513"/>
      <c r="JP485" s="513"/>
      <c r="JQ485" s="514"/>
      <c r="JR485" s="514"/>
      <c r="JS485" s="514"/>
      <c r="JT485" s="515"/>
      <c r="JU485" s="514"/>
      <c r="JV485" s="515"/>
      <c r="JW485" s="514"/>
      <c r="JX485" s="514"/>
      <c r="JY485" s="514"/>
      <c r="JZ485" s="515"/>
      <c r="KA485" s="518"/>
      <c r="KB485" s="518"/>
      <c r="KC485" s="638"/>
      <c r="KD485" s="511"/>
      <c r="KE485" s="512"/>
      <c r="KF485" s="513"/>
      <c r="KG485" s="513"/>
      <c r="KH485" s="514"/>
      <c r="KI485" s="514"/>
      <c r="KJ485" s="514"/>
      <c r="KK485" s="515"/>
      <c r="KL485" s="514"/>
      <c r="KM485" s="515"/>
      <c r="KN485" s="514"/>
      <c r="KO485" s="514"/>
      <c r="KP485" s="514"/>
      <c r="KQ485" s="515"/>
      <c r="KR485" s="518"/>
      <c r="KS485" s="518"/>
      <c r="KT485" s="638"/>
      <c r="KU485" s="521"/>
    </row>
    <row r="486" ht="15.75" hidden="1" customHeight="1">
      <c r="A486" s="511"/>
      <c r="B486" s="512"/>
      <c r="C486" s="513"/>
      <c r="D486" s="513"/>
      <c r="E486" s="514"/>
      <c r="F486" s="514"/>
      <c r="G486" s="514"/>
      <c r="H486" s="515"/>
      <c r="I486" s="514"/>
      <c r="J486" s="515"/>
      <c r="K486" s="514"/>
      <c r="L486" s="514"/>
      <c r="M486" s="514"/>
      <c r="N486" s="515"/>
      <c r="O486" s="518"/>
      <c r="P486" s="518"/>
      <c r="Q486" s="638"/>
      <c r="R486" s="511"/>
      <c r="S486" s="512"/>
      <c r="T486" s="513"/>
      <c r="U486" s="513"/>
      <c r="V486" s="514"/>
      <c r="W486" s="514"/>
      <c r="X486" s="514"/>
      <c r="Y486" s="515"/>
      <c r="Z486" s="514"/>
      <c r="AA486" s="515"/>
      <c r="AB486" s="514"/>
      <c r="AC486" s="514"/>
      <c r="AD486" s="514"/>
      <c r="AE486" s="515"/>
      <c r="AF486" s="518"/>
      <c r="AG486" s="518"/>
      <c r="AH486" s="638"/>
      <c r="AI486" s="511"/>
      <c r="AJ486" s="512"/>
      <c r="AK486" s="513"/>
      <c r="AL486" s="513"/>
      <c r="AM486" s="514"/>
      <c r="AN486" s="514"/>
      <c r="AO486" s="514"/>
      <c r="AP486" s="515"/>
      <c r="AQ486" s="514"/>
      <c r="AR486" s="515"/>
      <c r="AS486" s="514"/>
      <c r="AT486" s="514"/>
      <c r="AU486" s="514"/>
      <c r="AV486" s="515"/>
      <c r="AW486" s="518"/>
      <c r="AX486" s="518"/>
      <c r="AY486" s="638"/>
      <c r="AZ486" s="511"/>
      <c r="BA486" s="512"/>
      <c r="BB486" s="513"/>
      <c r="BC486" s="513"/>
      <c r="BD486" s="514"/>
      <c r="BE486" s="514"/>
      <c r="BF486" s="514"/>
      <c r="BG486" s="515"/>
      <c r="BH486" s="514"/>
      <c r="BI486" s="515"/>
      <c r="BJ486" s="514"/>
      <c r="BK486" s="514"/>
      <c r="BL486" s="514"/>
      <c r="BM486" s="515"/>
      <c r="BN486" s="518"/>
      <c r="BO486" s="518"/>
      <c r="BP486" s="638"/>
      <c r="BQ486" s="511"/>
      <c r="BR486" s="512"/>
      <c r="BS486" s="513"/>
      <c r="BT486" s="513"/>
      <c r="BU486" s="514"/>
      <c r="BV486" s="514"/>
      <c r="BW486" s="514"/>
      <c r="BX486" s="515"/>
      <c r="BY486" s="514"/>
      <c r="BZ486" s="515"/>
      <c r="CA486" s="514"/>
      <c r="CB486" s="514"/>
      <c r="CC486" s="514"/>
      <c r="CD486" s="515"/>
      <c r="CE486" s="518"/>
      <c r="CF486" s="518"/>
      <c r="CG486" s="638"/>
      <c r="CH486" s="511"/>
      <c r="CI486" s="512"/>
      <c r="CJ486" s="513"/>
      <c r="CK486" s="513"/>
      <c r="CL486" s="514"/>
      <c r="CM486" s="514"/>
      <c r="CN486" s="514"/>
      <c r="CO486" s="515"/>
      <c r="CP486" s="514"/>
      <c r="CQ486" s="515"/>
      <c r="CR486" s="514"/>
      <c r="CS486" s="514"/>
      <c r="CT486" s="514"/>
      <c r="CU486" s="515"/>
      <c r="CV486" s="518"/>
      <c r="CW486" s="518"/>
      <c r="CX486" s="638"/>
      <c r="CY486" s="511"/>
      <c r="CZ486" s="512"/>
      <c r="DA486" s="513"/>
      <c r="DB486" s="513"/>
      <c r="DC486" s="514"/>
      <c r="DD486" s="514"/>
      <c r="DE486" s="514"/>
      <c r="DF486" s="515"/>
      <c r="DG486" s="514"/>
      <c r="DH486" s="515"/>
      <c r="DI486" s="514"/>
      <c r="DJ486" s="514"/>
      <c r="DK486" s="514"/>
      <c r="DL486" s="515"/>
      <c r="DM486" s="518"/>
      <c r="DN486" s="518"/>
      <c r="DO486" s="638"/>
      <c r="DP486" s="511"/>
      <c r="DQ486" s="512"/>
      <c r="DR486" s="513"/>
      <c r="DS486" s="513"/>
      <c r="DT486" s="514"/>
      <c r="DU486" s="514"/>
      <c r="DV486" s="514"/>
      <c r="DW486" s="515"/>
      <c r="DX486" s="514"/>
      <c r="DY486" s="515"/>
      <c r="DZ486" s="514"/>
      <c r="EA486" s="514"/>
      <c r="EB486" s="514"/>
      <c r="EC486" s="515"/>
      <c r="ED486" s="518"/>
      <c r="EE486" s="518"/>
      <c r="EF486" s="638"/>
      <c r="EG486" s="511"/>
      <c r="EH486" s="512"/>
      <c r="EI486" s="513"/>
      <c r="EJ486" s="513"/>
      <c r="EK486" s="514"/>
      <c r="EL486" s="514"/>
      <c r="EM486" s="514"/>
      <c r="EN486" s="515"/>
      <c r="EO486" s="514"/>
      <c r="EP486" s="515"/>
      <c r="EQ486" s="514"/>
      <c r="ER486" s="514"/>
      <c r="ES486" s="514"/>
      <c r="ET486" s="515"/>
      <c r="EU486" s="518"/>
      <c r="EV486" s="518"/>
      <c r="EW486" s="638"/>
      <c r="EX486" s="511"/>
      <c r="EY486" s="512"/>
      <c r="EZ486" s="513"/>
      <c r="FA486" s="513"/>
      <c r="FB486" s="514"/>
      <c r="FC486" s="514"/>
      <c r="FD486" s="514"/>
      <c r="FE486" s="515"/>
      <c r="FF486" s="514"/>
      <c r="FG486" s="515"/>
      <c r="FH486" s="514"/>
      <c r="FI486" s="514"/>
      <c r="FJ486" s="514"/>
      <c r="FK486" s="515"/>
      <c r="FL486" s="518"/>
      <c r="FM486" s="518"/>
      <c r="FN486" s="638"/>
      <c r="FO486" s="511"/>
      <c r="FP486" s="512"/>
      <c r="FQ486" s="513"/>
      <c r="FR486" s="513"/>
      <c r="FS486" s="514"/>
      <c r="FT486" s="514"/>
      <c r="FU486" s="514"/>
      <c r="FV486" s="515"/>
      <c r="FW486" s="514"/>
      <c r="FX486" s="515"/>
      <c r="FY486" s="514"/>
      <c r="FZ486" s="514"/>
      <c r="GA486" s="514"/>
      <c r="GB486" s="515"/>
      <c r="GC486" s="518"/>
      <c r="GD486" s="518"/>
      <c r="GE486" s="638"/>
      <c r="GF486" s="511"/>
      <c r="GG486" s="512"/>
      <c r="GH486" s="513"/>
      <c r="GI486" s="513"/>
      <c r="GJ486" s="514"/>
      <c r="GK486" s="514"/>
      <c r="GL486" s="514"/>
      <c r="GM486" s="515"/>
      <c r="GN486" s="514"/>
      <c r="GO486" s="515"/>
      <c r="GP486" s="514"/>
      <c r="GQ486" s="514"/>
      <c r="GR486" s="514"/>
      <c r="GS486" s="515"/>
      <c r="GT486" s="518"/>
      <c r="GU486" s="518"/>
      <c r="GV486" s="638"/>
      <c r="GW486" s="511"/>
      <c r="GX486" s="512"/>
      <c r="GY486" s="513"/>
      <c r="GZ486" s="513"/>
      <c r="HA486" s="514"/>
      <c r="HB486" s="514"/>
      <c r="HC486" s="514"/>
      <c r="HD486" s="515"/>
      <c r="HE486" s="514"/>
      <c r="HF486" s="515"/>
      <c r="HG486" s="514"/>
      <c r="HH486" s="514"/>
      <c r="HI486" s="514"/>
      <c r="HJ486" s="515"/>
      <c r="HK486" s="518"/>
      <c r="HL486" s="518"/>
      <c r="HM486" s="638"/>
      <c r="HN486" s="511"/>
      <c r="HO486" s="512"/>
      <c r="HP486" s="513"/>
      <c r="HQ486" s="513"/>
      <c r="HR486" s="514"/>
      <c r="HS486" s="514"/>
      <c r="HT486" s="514"/>
      <c r="HU486" s="515"/>
      <c r="HV486" s="514"/>
      <c r="HW486" s="515"/>
      <c r="HX486" s="514"/>
      <c r="HY486" s="514"/>
      <c r="HZ486" s="514"/>
      <c r="IA486" s="515"/>
      <c r="IB486" s="518"/>
      <c r="IC486" s="518"/>
      <c r="ID486" s="638"/>
      <c r="IE486" s="511"/>
      <c r="IF486" s="512"/>
      <c r="IG486" s="513"/>
      <c r="IH486" s="513"/>
      <c r="II486" s="514"/>
      <c r="IJ486" s="514"/>
      <c r="IK486" s="514"/>
      <c r="IL486" s="515"/>
      <c r="IM486" s="514"/>
      <c r="IN486" s="515"/>
      <c r="IO486" s="514"/>
      <c r="IP486" s="514"/>
      <c r="IQ486" s="514"/>
      <c r="IR486" s="515"/>
      <c r="IS486" s="518"/>
      <c r="IT486" s="518"/>
      <c r="IU486" s="638"/>
      <c r="IV486" s="511"/>
      <c r="IW486" s="512"/>
      <c r="IX486" s="513"/>
      <c r="IY486" s="513"/>
      <c r="IZ486" s="514"/>
      <c r="JA486" s="514"/>
      <c r="JB486" s="514"/>
      <c r="JC486" s="515"/>
      <c r="JD486" s="514"/>
      <c r="JE486" s="515"/>
      <c r="JF486" s="514"/>
      <c r="JG486" s="514"/>
      <c r="JH486" s="514"/>
      <c r="JI486" s="515"/>
      <c r="JJ486" s="518"/>
      <c r="JK486" s="518"/>
      <c r="JL486" s="638"/>
      <c r="JM486" s="511"/>
      <c r="JN486" s="512"/>
      <c r="JO486" s="513"/>
      <c r="JP486" s="513"/>
      <c r="JQ486" s="514"/>
      <c r="JR486" s="514"/>
      <c r="JS486" s="514"/>
      <c r="JT486" s="515"/>
      <c r="JU486" s="514"/>
      <c r="JV486" s="515"/>
      <c r="JW486" s="514"/>
      <c r="JX486" s="514"/>
      <c r="JY486" s="514"/>
      <c r="JZ486" s="515"/>
      <c r="KA486" s="518"/>
      <c r="KB486" s="518"/>
      <c r="KC486" s="638"/>
      <c r="KD486" s="511"/>
      <c r="KE486" s="512"/>
      <c r="KF486" s="513"/>
      <c r="KG486" s="513"/>
      <c r="KH486" s="514"/>
      <c r="KI486" s="514"/>
      <c r="KJ486" s="514"/>
      <c r="KK486" s="515"/>
      <c r="KL486" s="514"/>
      <c r="KM486" s="515"/>
      <c r="KN486" s="514"/>
      <c r="KO486" s="514"/>
      <c r="KP486" s="514"/>
      <c r="KQ486" s="515"/>
      <c r="KR486" s="518"/>
      <c r="KS486" s="518"/>
      <c r="KT486" s="638"/>
      <c r="KU486" s="521"/>
    </row>
    <row r="487" ht="15.75" hidden="1" customHeight="1">
      <c r="A487" s="511"/>
      <c r="B487" s="512"/>
      <c r="C487" s="513"/>
      <c r="D487" s="513"/>
      <c r="E487" s="514"/>
      <c r="F487" s="514"/>
      <c r="G487" s="514"/>
      <c r="H487" s="515"/>
      <c r="I487" s="514"/>
      <c r="J487" s="515"/>
      <c r="K487" s="514"/>
      <c r="L487" s="514"/>
      <c r="M487" s="514"/>
      <c r="N487" s="515"/>
      <c r="O487" s="518"/>
      <c r="P487" s="518"/>
      <c r="Q487" s="638"/>
      <c r="R487" s="511"/>
      <c r="S487" s="512"/>
      <c r="T487" s="513"/>
      <c r="U487" s="513"/>
      <c r="V487" s="514"/>
      <c r="W487" s="514"/>
      <c r="X487" s="514"/>
      <c r="Y487" s="515"/>
      <c r="Z487" s="514"/>
      <c r="AA487" s="515"/>
      <c r="AB487" s="514"/>
      <c r="AC487" s="514"/>
      <c r="AD487" s="514"/>
      <c r="AE487" s="515"/>
      <c r="AF487" s="518"/>
      <c r="AG487" s="518"/>
      <c r="AH487" s="638"/>
      <c r="AI487" s="511"/>
      <c r="AJ487" s="512"/>
      <c r="AK487" s="513"/>
      <c r="AL487" s="513"/>
      <c r="AM487" s="514"/>
      <c r="AN487" s="514"/>
      <c r="AO487" s="514"/>
      <c r="AP487" s="515"/>
      <c r="AQ487" s="514"/>
      <c r="AR487" s="515"/>
      <c r="AS487" s="514"/>
      <c r="AT487" s="514"/>
      <c r="AU487" s="514"/>
      <c r="AV487" s="515"/>
      <c r="AW487" s="518"/>
      <c r="AX487" s="518"/>
      <c r="AY487" s="638"/>
      <c r="AZ487" s="511"/>
      <c r="BA487" s="512"/>
      <c r="BB487" s="513"/>
      <c r="BC487" s="513"/>
      <c r="BD487" s="514"/>
      <c r="BE487" s="514"/>
      <c r="BF487" s="514"/>
      <c r="BG487" s="515"/>
      <c r="BH487" s="514"/>
      <c r="BI487" s="515"/>
      <c r="BJ487" s="514"/>
      <c r="BK487" s="514"/>
      <c r="BL487" s="514"/>
      <c r="BM487" s="515"/>
      <c r="BN487" s="518"/>
      <c r="BO487" s="518"/>
      <c r="BP487" s="638"/>
      <c r="BQ487" s="511"/>
      <c r="BR487" s="512"/>
      <c r="BS487" s="513"/>
      <c r="BT487" s="513"/>
      <c r="BU487" s="514"/>
      <c r="BV487" s="514"/>
      <c r="BW487" s="514"/>
      <c r="BX487" s="515"/>
      <c r="BY487" s="514"/>
      <c r="BZ487" s="515"/>
      <c r="CA487" s="514"/>
      <c r="CB487" s="514"/>
      <c r="CC487" s="514"/>
      <c r="CD487" s="515"/>
      <c r="CE487" s="518"/>
      <c r="CF487" s="518"/>
      <c r="CG487" s="638"/>
      <c r="CH487" s="511"/>
      <c r="CI487" s="512"/>
      <c r="CJ487" s="513"/>
      <c r="CK487" s="513"/>
      <c r="CL487" s="514"/>
      <c r="CM487" s="514"/>
      <c r="CN487" s="514"/>
      <c r="CO487" s="515"/>
      <c r="CP487" s="514"/>
      <c r="CQ487" s="515"/>
      <c r="CR487" s="514"/>
      <c r="CS487" s="514"/>
      <c r="CT487" s="514"/>
      <c r="CU487" s="515"/>
      <c r="CV487" s="518"/>
      <c r="CW487" s="518"/>
      <c r="CX487" s="638"/>
      <c r="CY487" s="511"/>
      <c r="CZ487" s="512"/>
      <c r="DA487" s="513"/>
      <c r="DB487" s="513"/>
      <c r="DC487" s="514"/>
      <c r="DD487" s="514"/>
      <c r="DE487" s="514"/>
      <c r="DF487" s="515"/>
      <c r="DG487" s="514"/>
      <c r="DH487" s="515"/>
      <c r="DI487" s="514"/>
      <c r="DJ487" s="514"/>
      <c r="DK487" s="514"/>
      <c r="DL487" s="515"/>
      <c r="DM487" s="518"/>
      <c r="DN487" s="518"/>
      <c r="DO487" s="638"/>
      <c r="DP487" s="511"/>
      <c r="DQ487" s="512"/>
      <c r="DR487" s="513"/>
      <c r="DS487" s="513"/>
      <c r="DT487" s="514"/>
      <c r="DU487" s="514"/>
      <c r="DV487" s="514"/>
      <c r="DW487" s="515"/>
      <c r="DX487" s="514"/>
      <c r="DY487" s="515"/>
      <c r="DZ487" s="514"/>
      <c r="EA487" s="514"/>
      <c r="EB487" s="514"/>
      <c r="EC487" s="515"/>
      <c r="ED487" s="518"/>
      <c r="EE487" s="518"/>
      <c r="EF487" s="638"/>
      <c r="EG487" s="511"/>
      <c r="EH487" s="512"/>
      <c r="EI487" s="513"/>
      <c r="EJ487" s="513"/>
      <c r="EK487" s="514"/>
      <c r="EL487" s="514"/>
      <c r="EM487" s="514"/>
      <c r="EN487" s="515"/>
      <c r="EO487" s="514"/>
      <c r="EP487" s="515"/>
      <c r="EQ487" s="514"/>
      <c r="ER487" s="514"/>
      <c r="ES487" s="514"/>
      <c r="ET487" s="515"/>
      <c r="EU487" s="518"/>
      <c r="EV487" s="518"/>
      <c r="EW487" s="638"/>
      <c r="EX487" s="511"/>
      <c r="EY487" s="512"/>
      <c r="EZ487" s="513"/>
      <c r="FA487" s="513"/>
      <c r="FB487" s="514"/>
      <c r="FC487" s="514"/>
      <c r="FD487" s="514"/>
      <c r="FE487" s="515"/>
      <c r="FF487" s="514"/>
      <c r="FG487" s="515"/>
      <c r="FH487" s="514"/>
      <c r="FI487" s="514"/>
      <c r="FJ487" s="514"/>
      <c r="FK487" s="515"/>
      <c r="FL487" s="518"/>
      <c r="FM487" s="518"/>
      <c r="FN487" s="638"/>
      <c r="FO487" s="511"/>
      <c r="FP487" s="512"/>
      <c r="FQ487" s="513"/>
      <c r="FR487" s="513"/>
      <c r="FS487" s="514"/>
      <c r="FT487" s="514"/>
      <c r="FU487" s="514"/>
      <c r="FV487" s="515"/>
      <c r="FW487" s="514"/>
      <c r="FX487" s="515"/>
      <c r="FY487" s="514"/>
      <c r="FZ487" s="514"/>
      <c r="GA487" s="514"/>
      <c r="GB487" s="515"/>
      <c r="GC487" s="518"/>
      <c r="GD487" s="518"/>
      <c r="GE487" s="638"/>
      <c r="GF487" s="511"/>
      <c r="GG487" s="512"/>
      <c r="GH487" s="513"/>
      <c r="GI487" s="513"/>
      <c r="GJ487" s="514"/>
      <c r="GK487" s="514"/>
      <c r="GL487" s="514"/>
      <c r="GM487" s="515"/>
      <c r="GN487" s="514"/>
      <c r="GO487" s="515"/>
      <c r="GP487" s="514"/>
      <c r="GQ487" s="514"/>
      <c r="GR487" s="514"/>
      <c r="GS487" s="515"/>
      <c r="GT487" s="518"/>
      <c r="GU487" s="518"/>
      <c r="GV487" s="638"/>
      <c r="GW487" s="511"/>
      <c r="GX487" s="512"/>
      <c r="GY487" s="513"/>
      <c r="GZ487" s="513"/>
      <c r="HA487" s="514"/>
      <c r="HB487" s="514"/>
      <c r="HC487" s="514"/>
      <c r="HD487" s="515"/>
      <c r="HE487" s="514"/>
      <c r="HF487" s="515"/>
      <c r="HG487" s="514"/>
      <c r="HH487" s="514"/>
      <c r="HI487" s="514"/>
      <c r="HJ487" s="515"/>
      <c r="HK487" s="518"/>
      <c r="HL487" s="518"/>
      <c r="HM487" s="638"/>
      <c r="HN487" s="511"/>
      <c r="HO487" s="512"/>
      <c r="HP487" s="513"/>
      <c r="HQ487" s="513"/>
      <c r="HR487" s="514"/>
      <c r="HS487" s="514"/>
      <c r="HT487" s="514"/>
      <c r="HU487" s="515"/>
      <c r="HV487" s="514"/>
      <c r="HW487" s="515"/>
      <c r="HX487" s="514"/>
      <c r="HY487" s="514"/>
      <c r="HZ487" s="514"/>
      <c r="IA487" s="515"/>
      <c r="IB487" s="518"/>
      <c r="IC487" s="518"/>
      <c r="ID487" s="638"/>
      <c r="IE487" s="511"/>
      <c r="IF487" s="512"/>
      <c r="IG487" s="513"/>
      <c r="IH487" s="513"/>
      <c r="II487" s="514"/>
      <c r="IJ487" s="514"/>
      <c r="IK487" s="514"/>
      <c r="IL487" s="515"/>
      <c r="IM487" s="514"/>
      <c r="IN487" s="515"/>
      <c r="IO487" s="514"/>
      <c r="IP487" s="514"/>
      <c r="IQ487" s="514"/>
      <c r="IR487" s="515"/>
      <c r="IS487" s="518"/>
      <c r="IT487" s="518"/>
      <c r="IU487" s="638"/>
      <c r="IV487" s="511"/>
      <c r="IW487" s="512"/>
      <c r="IX487" s="513"/>
      <c r="IY487" s="513"/>
      <c r="IZ487" s="514"/>
      <c r="JA487" s="514"/>
      <c r="JB487" s="514"/>
      <c r="JC487" s="515"/>
      <c r="JD487" s="514"/>
      <c r="JE487" s="515"/>
      <c r="JF487" s="514"/>
      <c r="JG487" s="514"/>
      <c r="JH487" s="514"/>
      <c r="JI487" s="515"/>
      <c r="JJ487" s="518"/>
      <c r="JK487" s="518"/>
      <c r="JL487" s="638"/>
      <c r="JM487" s="511"/>
      <c r="JN487" s="512"/>
      <c r="JO487" s="513"/>
      <c r="JP487" s="513"/>
      <c r="JQ487" s="514"/>
      <c r="JR487" s="514"/>
      <c r="JS487" s="514"/>
      <c r="JT487" s="515"/>
      <c r="JU487" s="514"/>
      <c r="JV487" s="515"/>
      <c r="JW487" s="514"/>
      <c r="JX487" s="514"/>
      <c r="JY487" s="514"/>
      <c r="JZ487" s="515"/>
      <c r="KA487" s="518"/>
      <c r="KB487" s="518"/>
      <c r="KC487" s="638"/>
      <c r="KD487" s="511"/>
      <c r="KE487" s="512"/>
      <c r="KF487" s="513"/>
      <c r="KG487" s="513"/>
      <c r="KH487" s="514"/>
      <c r="KI487" s="514"/>
      <c r="KJ487" s="514"/>
      <c r="KK487" s="515"/>
      <c r="KL487" s="514"/>
      <c r="KM487" s="515"/>
      <c r="KN487" s="514"/>
      <c r="KO487" s="514"/>
      <c r="KP487" s="514"/>
      <c r="KQ487" s="515"/>
      <c r="KR487" s="518"/>
      <c r="KS487" s="518"/>
      <c r="KT487" s="638"/>
      <c r="KU487" s="521"/>
    </row>
    <row r="488" ht="15.75" hidden="1" customHeight="1">
      <c r="A488" s="511"/>
      <c r="B488" s="512"/>
      <c r="C488" s="513"/>
      <c r="D488" s="513"/>
      <c r="E488" s="514"/>
      <c r="F488" s="514"/>
      <c r="G488" s="514"/>
      <c r="H488" s="515"/>
      <c r="I488" s="514"/>
      <c r="J488" s="515"/>
      <c r="K488" s="514"/>
      <c r="L488" s="514"/>
      <c r="M488" s="514"/>
      <c r="N488" s="515"/>
      <c r="O488" s="518"/>
      <c r="P488" s="518"/>
      <c r="Q488" s="638"/>
      <c r="R488" s="511"/>
      <c r="S488" s="512"/>
      <c r="T488" s="513"/>
      <c r="U488" s="513"/>
      <c r="V488" s="514"/>
      <c r="W488" s="514"/>
      <c r="X488" s="514"/>
      <c r="Y488" s="515"/>
      <c r="Z488" s="514"/>
      <c r="AA488" s="515"/>
      <c r="AB488" s="514"/>
      <c r="AC488" s="514"/>
      <c r="AD488" s="514"/>
      <c r="AE488" s="515"/>
      <c r="AF488" s="518"/>
      <c r="AG488" s="518"/>
      <c r="AH488" s="638"/>
      <c r="AI488" s="511"/>
      <c r="AJ488" s="512"/>
      <c r="AK488" s="513"/>
      <c r="AL488" s="513"/>
      <c r="AM488" s="514"/>
      <c r="AN488" s="514"/>
      <c r="AO488" s="514"/>
      <c r="AP488" s="515"/>
      <c r="AQ488" s="514"/>
      <c r="AR488" s="515"/>
      <c r="AS488" s="514"/>
      <c r="AT488" s="514"/>
      <c r="AU488" s="514"/>
      <c r="AV488" s="515"/>
      <c r="AW488" s="518"/>
      <c r="AX488" s="518"/>
      <c r="AY488" s="638"/>
      <c r="AZ488" s="511"/>
      <c r="BA488" s="512"/>
      <c r="BB488" s="513"/>
      <c r="BC488" s="513"/>
      <c r="BD488" s="514"/>
      <c r="BE488" s="514"/>
      <c r="BF488" s="514"/>
      <c r="BG488" s="515"/>
      <c r="BH488" s="514"/>
      <c r="BI488" s="515"/>
      <c r="BJ488" s="514"/>
      <c r="BK488" s="514"/>
      <c r="BL488" s="514"/>
      <c r="BM488" s="515"/>
      <c r="BN488" s="518"/>
      <c r="BO488" s="518"/>
      <c r="BP488" s="638"/>
      <c r="BQ488" s="511"/>
      <c r="BR488" s="512"/>
      <c r="BS488" s="513"/>
      <c r="BT488" s="513"/>
      <c r="BU488" s="514"/>
      <c r="BV488" s="514"/>
      <c r="BW488" s="514"/>
      <c r="BX488" s="515"/>
      <c r="BY488" s="514"/>
      <c r="BZ488" s="515"/>
      <c r="CA488" s="514"/>
      <c r="CB488" s="514"/>
      <c r="CC488" s="514"/>
      <c r="CD488" s="515"/>
      <c r="CE488" s="518"/>
      <c r="CF488" s="518"/>
      <c r="CG488" s="638"/>
      <c r="CH488" s="511"/>
      <c r="CI488" s="512"/>
      <c r="CJ488" s="513"/>
      <c r="CK488" s="513"/>
      <c r="CL488" s="514"/>
      <c r="CM488" s="514"/>
      <c r="CN488" s="514"/>
      <c r="CO488" s="515"/>
      <c r="CP488" s="514"/>
      <c r="CQ488" s="515"/>
      <c r="CR488" s="514"/>
      <c r="CS488" s="514"/>
      <c r="CT488" s="514"/>
      <c r="CU488" s="515"/>
      <c r="CV488" s="518"/>
      <c r="CW488" s="518"/>
      <c r="CX488" s="638"/>
      <c r="CY488" s="511"/>
      <c r="CZ488" s="512"/>
      <c r="DA488" s="513"/>
      <c r="DB488" s="513"/>
      <c r="DC488" s="514"/>
      <c r="DD488" s="514"/>
      <c r="DE488" s="514"/>
      <c r="DF488" s="515"/>
      <c r="DG488" s="514"/>
      <c r="DH488" s="515"/>
      <c r="DI488" s="514"/>
      <c r="DJ488" s="514"/>
      <c r="DK488" s="514"/>
      <c r="DL488" s="515"/>
      <c r="DM488" s="518"/>
      <c r="DN488" s="518"/>
      <c r="DO488" s="638"/>
      <c r="DP488" s="511"/>
      <c r="DQ488" s="512"/>
      <c r="DR488" s="513"/>
      <c r="DS488" s="513"/>
      <c r="DT488" s="514"/>
      <c r="DU488" s="514"/>
      <c r="DV488" s="514"/>
      <c r="DW488" s="515"/>
      <c r="DX488" s="514"/>
      <c r="DY488" s="515"/>
      <c r="DZ488" s="514"/>
      <c r="EA488" s="514"/>
      <c r="EB488" s="514"/>
      <c r="EC488" s="515"/>
      <c r="ED488" s="518"/>
      <c r="EE488" s="518"/>
      <c r="EF488" s="638"/>
      <c r="EG488" s="511"/>
      <c r="EH488" s="512"/>
      <c r="EI488" s="513"/>
      <c r="EJ488" s="513"/>
      <c r="EK488" s="514"/>
      <c r="EL488" s="514"/>
      <c r="EM488" s="514"/>
      <c r="EN488" s="515"/>
      <c r="EO488" s="514"/>
      <c r="EP488" s="515"/>
      <c r="EQ488" s="514"/>
      <c r="ER488" s="514"/>
      <c r="ES488" s="514"/>
      <c r="ET488" s="515"/>
      <c r="EU488" s="518"/>
      <c r="EV488" s="518"/>
      <c r="EW488" s="638"/>
      <c r="EX488" s="511"/>
      <c r="EY488" s="512"/>
      <c r="EZ488" s="513"/>
      <c r="FA488" s="513"/>
      <c r="FB488" s="514"/>
      <c r="FC488" s="514"/>
      <c r="FD488" s="514"/>
      <c r="FE488" s="515"/>
      <c r="FF488" s="514"/>
      <c r="FG488" s="515"/>
      <c r="FH488" s="514"/>
      <c r="FI488" s="514"/>
      <c r="FJ488" s="514"/>
      <c r="FK488" s="515"/>
      <c r="FL488" s="518"/>
      <c r="FM488" s="518"/>
      <c r="FN488" s="638"/>
      <c r="FO488" s="511"/>
      <c r="FP488" s="512"/>
      <c r="FQ488" s="513"/>
      <c r="FR488" s="513"/>
      <c r="FS488" s="514"/>
      <c r="FT488" s="514"/>
      <c r="FU488" s="514"/>
      <c r="FV488" s="515"/>
      <c r="FW488" s="514"/>
      <c r="FX488" s="515"/>
      <c r="FY488" s="514"/>
      <c r="FZ488" s="514"/>
      <c r="GA488" s="514"/>
      <c r="GB488" s="515"/>
      <c r="GC488" s="518"/>
      <c r="GD488" s="518"/>
      <c r="GE488" s="638"/>
      <c r="GF488" s="511"/>
      <c r="GG488" s="512"/>
      <c r="GH488" s="513"/>
      <c r="GI488" s="513"/>
      <c r="GJ488" s="514"/>
      <c r="GK488" s="514"/>
      <c r="GL488" s="514"/>
      <c r="GM488" s="515"/>
      <c r="GN488" s="514"/>
      <c r="GO488" s="515"/>
      <c r="GP488" s="514"/>
      <c r="GQ488" s="514"/>
      <c r="GR488" s="514"/>
      <c r="GS488" s="515"/>
      <c r="GT488" s="518"/>
      <c r="GU488" s="518"/>
      <c r="GV488" s="638"/>
      <c r="GW488" s="511"/>
      <c r="GX488" s="512"/>
      <c r="GY488" s="513"/>
      <c r="GZ488" s="513"/>
      <c r="HA488" s="514"/>
      <c r="HB488" s="514"/>
      <c r="HC488" s="514"/>
      <c r="HD488" s="515"/>
      <c r="HE488" s="514"/>
      <c r="HF488" s="515"/>
      <c r="HG488" s="514"/>
      <c r="HH488" s="514"/>
      <c r="HI488" s="514"/>
      <c r="HJ488" s="515"/>
      <c r="HK488" s="518"/>
      <c r="HL488" s="518"/>
      <c r="HM488" s="638"/>
      <c r="HN488" s="511"/>
      <c r="HO488" s="512"/>
      <c r="HP488" s="513"/>
      <c r="HQ488" s="513"/>
      <c r="HR488" s="514"/>
      <c r="HS488" s="514"/>
      <c r="HT488" s="514"/>
      <c r="HU488" s="515"/>
      <c r="HV488" s="514"/>
      <c r="HW488" s="515"/>
      <c r="HX488" s="514"/>
      <c r="HY488" s="514"/>
      <c r="HZ488" s="514"/>
      <c r="IA488" s="515"/>
      <c r="IB488" s="518"/>
      <c r="IC488" s="518"/>
      <c r="ID488" s="638"/>
      <c r="IE488" s="511"/>
      <c r="IF488" s="512"/>
      <c r="IG488" s="513"/>
      <c r="IH488" s="513"/>
      <c r="II488" s="514"/>
      <c r="IJ488" s="514"/>
      <c r="IK488" s="514"/>
      <c r="IL488" s="515"/>
      <c r="IM488" s="514"/>
      <c r="IN488" s="515"/>
      <c r="IO488" s="514"/>
      <c r="IP488" s="514"/>
      <c r="IQ488" s="514"/>
      <c r="IR488" s="515"/>
      <c r="IS488" s="518"/>
      <c r="IT488" s="518"/>
      <c r="IU488" s="638"/>
      <c r="IV488" s="511"/>
      <c r="IW488" s="512"/>
      <c r="IX488" s="513"/>
      <c r="IY488" s="513"/>
      <c r="IZ488" s="514"/>
      <c r="JA488" s="514"/>
      <c r="JB488" s="514"/>
      <c r="JC488" s="515"/>
      <c r="JD488" s="514"/>
      <c r="JE488" s="515"/>
      <c r="JF488" s="514"/>
      <c r="JG488" s="514"/>
      <c r="JH488" s="514"/>
      <c r="JI488" s="515"/>
      <c r="JJ488" s="518"/>
      <c r="JK488" s="518"/>
      <c r="JL488" s="638"/>
      <c r="JM488" s="511"/>
      <c r="JN488" s="512"/>
      <c r="JO488" s="513"/>
      <c r="JP488" s="513"/>
      <c r="JQ488" s="514"/>
      <c r="JR488" s="514"/>
      <c r="JS488" s="514"/>
      <c r="JT488" s="515"/>
      <c r="JU488" s="514"/>
      <c r="JV488" s="515"/>
      <c r="JW488" s="514"/>
      <c r="JX488" s="514"/>
      <c r="JY488" s="514"/>
      <c r="JZ488" s="515"/>
      <c r="KA488" s="518"/>
      <c r="KB488" s="518"/>
      <c r="KC488" s="638"/>
      <c r="KD488" s="511"/>
      <c r="KE488" s="512"/>
      <c r="KF488" s="513"/>
      <c r="KG488" s="513"/>
      <c r="KH488" s="514"/>
      <c r="KI488" s="514"/>
      <c r="KJ488" s="514"/>
      <c r="KK488" s="515"/>
      <c r="KL488" s="514"/>
      <c r="KM488" s="515"/>
      <c r="KN488" s="514"/>
      <c r="KO488" s="514"/>
      <c r="KP488" s="514"/>
      <c r="KQ488" s="515"/>
      <c r="KR488" s="518"/>
      <c r="KS488" s="518"/>
      <c r="KT488" s="638"/>
      <c r="KU488" s="521"/>
    </row>
    <row r="489" ht="15.75" hidden="1" customHeight="1">
      <c r="A489" s="511"/>
      <c r="B489" s="512"/>
      <c r="C489" s="513"/>
      <c r="D489" s="513"/>
      <c r="E489" s="514"/>
      <c r="F489" s="514"/>
      <c r="G489" s="514"/>
      <c r="H489" s="515"/>
      <c r="I489" s="514"/>
      <c r="J489" s="515"/>
      <c r="K489" s="514"/>
      <c r="L489" s="514"/>
      <c r="M489" s="514"/>
      <c r="N489" s="515"/>
      <c r="O489" s="518"/>
      <c r="P489" s="518"/>
      <c r="Q489" s="638"/>
      <c r="R489" s="511"/>
      <c r="S489" s="512"/>
      <c r="T489" s="513"/>
      <c r="U489" s="513"/>
      <c r="V489" s="514"/>
      <c r="W489" s="514"/>
      <c r="X489" s="514"/>
      <c r="Y489" s="515"/>
      <c r="Z489" s="514"/>
      <c r="AA489" s="515"/>
      <c r="AB489" s="514"/>
      <c r="AC489" s="514"/>
      <c r="AD489" s="514"/>
      <c r="AE489" s="515"/>
      <c r="AF489" s="518"/>
      <c r="AG489" s="518"/>
      <c r="AH489" s="638"/>
      <c r="AI489" s="511"/>
      <c r="AJ489" s="512"/>
      <c r="AK489" s="513"/>
      <c r="AL489" s="513"/>
      <c r="AM489" s="514"/>
      <c r="AN489" s="514"/>
      <c r="AO489" s="514"/>
      <c r="AP489" s="515"/>
      <c r="AQ489" s="514"/>
      <c r="AR489" s="515"/>
      <c r="AS489" s="514"/>
      <c r="AT489" s="514"/>
      <c r="AU489" s="514"/>
      <c r="AV489" s="515"/>
      <c r="AW489" s="518"/>
      <c r="AX489" s="518"/>
      <c r="AY489" s="638"/>
      <c r="AZ489" s="511"/>
      <c r="BA489" s="512"/>
      <c r="BB489" s="513"/>
      <c r="BC489" s="513"/>
      <c r="BD489" s="514"/>
      <c r="BE489" s="514"/>
      <c r="BF489" s="514"/>
      <c r="BG489" s="515"/>
      <c r="BH489" s="514"/>
      <c r="BI489" s="515"/>
      <c r="BJ489" s="514"/>
      <c r="BK489" s="514"/>
      <c r="BL489" s="514"/>
      <c r="BM489" s="515"/>
      <c r="BN489" s="518"/>
      <c r="BO489" s="518"/>
      <c r="BP489" s="638"/>
      <c r="BQ489" s="511"/>
      <c r="BR489" s="512"/>
      <c r="BS489" s="513"/>
      <c r="BT489" s="513"/>
      <c r="BU489" s="514"/>
      <c r="BV489" s="514"/>
      <c r="BW489" s="514"/>
      <c r="BX489" s="515"/>
      <c r="BY489" s="514"/>
      <c r="BZ489" s="515"/>
      <c r="CA489" s="514"/>
      <c r="CB489" s="514"/>
      <c r="CC489" s="514"/>
      <c r="CD489" s="515"/>
      <c r="CE489" s="518"/>
      <c r="CF489" s="518"/>
      <c r="CG489" s="638"/>
      <c r="CH489" s="511"/>
      <c r="CI489" s="512"/>
      <c r="CJ489" s="513"/>
      <c r="CK489" s="513"/>
      <c r="CL489" s="514"/>
      <c r="CM489" s="514"/>
      <c r="CN489" s="514"/>
      <c r="CO489" s="515"/>
      <c r="CP489" s="514"/>
      <c r="CQ489" s="515"/>
      <c r="CR489" s="514"/>
      <c r="CS489" s="514"/>
      <c r="CT489" s="514"/>
      <c r="CU489" s="515"/>
      <c r="CV489" s="518"/>
      <c r="CW489" s="518"/>
      <c r="CX489" s="638"/>
      <c r="CY489" s="511"/>
      <c r="CZ489" s="512"/>
      <c r="DA489" s="513"/>
      <c r="DB489" s="513"/>
      <c r="DC489" s="514"/>
      <c r="DD489" s="514"/>
      <c r="DE489" s="514"/>
      <c r="DF489" s="515"/>
      <c r="DG489" s="514"/>
      <c r="DH489" s="515"/>
      <c r="DI489" s="514"/>
      <c r="DJ489" s="514"/>
      <c r="DK489" s="514"/>
      <c r="DL489" s="515"/>
      <c r="DM489" s="518"/>
      <c r="DN489" s="518"/>
      <c r="DO489" s="638"/>
      <c r="DP489" s="511"/>
      <c r="DQ489" s="512"/>
      <c r="DR489" s="513"/>
      <c r="DS489" s="513"/>
      <c r="DT489" s="514"/>
      <c r="DU489" s="514"/>
      <c r="DV489" s="514"/>
      <c r="DW489" s="515"/>
      <c r="DX489" s="514"/>
      <c r="DY489" s="515"/>
      <c r="DZ489" s="514"/>
      <c r="EA489" s="514"/>
      <c r="EB489" s="514"/>
      <c r="EC489" s="515"/>
      <c r="ED489" s="518"/>
      <c r="EE489" s="518"/>
      <c r="EF489" s="638"/>
      <c r="EG489" s="511"/>
      <c r="EH489" s="512"/>
      <c r="EI489" s="513"/>
      <c r="EJ489" s="513"/>
      <c r="EK489" s="514"/>
      <c r="EL489" s="514"/>
      <c r="EM489" s="514"/>
      <c r="EN489" s="515"/>
      <c r="EO489" s="514"/>
      <c r="EP489" s="515"/>
      <c r="EQ489" s="514"/>
      <c r="ER489" s="514"/>
      <c r="ES489" s="514"/>
      <c r="ET489" s="515"/>
      <c r="EU489" s="518"/>
      <c r="EV489" s="518"/>
      <c r="EW489" s="638"/>
      <c r="EX489" s="511"/>
      <c r="EY489" s="512"/>
      <c r="EZ489" s="513"/>
      <c r="FA489" s="513"/>
      <c r="FB489" s="514"/>
      <c r="FC489" s="514"/>
      <c r="FD489" s="514"/>
      <c r="FE489" s="515"/>
      <c r="FF489" s="514"/>
      <c r="FG489" s="515"/>
      <c r="FH489" s="514"/>
      <c r="FI489" s="514"/>
      <c r="FJ489" s="514"/>
      <c r="FK489" s="515"/>
      <c r="FL489" s="518"/>
      <c r="FM489" s="518"/>
      <c r="FN489" s="638"/>
      <c r="FO489" s="511"/>
      <c r="FP489" s="512"/>
      <c r="FQ489" s="513"/>
      <c r="FR489" s="513"/>
      <c r="FS489" s="514"/>
      <c r="FT489" s="514"/>
      <c r="FU489" s="514"/>
      <c r="FV489" s="515"/>
      <c r="FW489" s="514"/>
      <c r="FX489" s="515"/>
      <c r="FY489" s="514"/>
      <c r="FZ489" s="514"/>
      <c r="GA489" s="514"/>
      <c r="GB489" s="515"/>
      <c r="GC489" s="518"/>
      <c r="GD489" s="518"/>
      <c r="GE489" s="638"/>
      <c r="GF489" s="511"/>
      <c r="GG489" s="512"/>
      <c r="GH489" s="513"/>
      <c r="GI489" s="513"/>
      <c r="GJ489" s="514"/>
      <c r="GK489" s="514"/>
      <c r="GL489" s="514"/>
      <c r="GM489" s="515"/>
      <c r="GN489" s="514"/>
      <c r="GO489" s="515"/>
      <c r="GP489" s="514"/>
      <c r="GQ489" s="514"/>
      <c r="GR489" s="514"/>
      <c r="GS489" s="515"/>
      <c r="GT489" s="518"/>
      <c r="GU489" s="518"/>
      <c r="GV489" s="638"/>
      <c r="GW489" s="511"/>
      <c r="GX489" s="512"/>
      <c r="GY489" s="513"/>
      <c r="GZ489" s="513"/>
      <c r="HA489" s="514"/>
      <c r="HB489" s="514"/>
      <c r="HC489" s="514"/>
      <c r="HD489" s="515"/>
      <c r="HE489" s="514"/>
      <c r="HF489" s="515"/>
      <c r="HG489" s="514"/>
      <c r="HH489" s="514"/>
      <c r="HI489" s="514"/>
      <c r="HJ489" s="515"/>
      <c r="HK489" s="518"/>
      <c r="HL489" s="518"/>
      <c r="HM489" s="638"/>
      <c r="HN489" s="511"/>
      <c r="HO489" s="512"/>
      <c r="HP489" s="513"/>
      <c r="HQ489" s="513"/>
      <c r="HR489" s="514"/>
      <c r="HS489" s="514"/>
      <c r="HT489" s="514"/>
      <c r="HU489" s="515"/>
      <c r="HV489" s="514"/>
      <c r="HW489" s="515"/>
      <c r="HX489" s="514"/>
      <c r="HY489" s="514"/>
      <c r="HZ489" s="514"/>
      <c r="IA489" s="515"/>
      <c r="IB489" s="518"/>
      <c r="IC489" s="518"/>
      <c r="ID489" s="638"/>
      <c r="IE489" s="511"/>
      <c r="IF489" s="512"/>
      <c r="IG489" s="513"/>
      <c r="IH489" s="513"/>
      <c r="II489" s="514"/>
      <c r="IJ489" s="514"/>
      <c r="IK489" s="514"/>
      <c r="IL489" s="515"/>
      <c r="IM489" s="514"/>
      <c r="IN489" s="515"/>
      <c r="IO489" s="514"/>
      <c r="IP489" s="514"/>
      <c r="IQ489" s="514"/>
      <c r="IR489" s="515"/>
      <c r="IS489" s="518"/>
      <c r="IT489" s="518"/>
      <c r="IU489" s="638"/>
      <c r="IV489" s="511"/>
      <c r="IW489" s="512"/>
      <c r="IX489" s="513"/>
      <c r="IY489" s="513"/>
      <c r="IZ489" s="514"/>
      <c r="JA489" s="514"/>
      <c r="JB489" s="514"/>
      <c r="JC489" s="515"/>
      <c r="JD489" s="514"/>
      <c r="JE489" s="515"/>
      <c r="JF489" s="514"/>
      <c r="JG489" s="514"/>
      <c r="JH489" s="514"/>
      <c r="JI489" s="515"/>
      <c r="JJ489" s="518"/>
      <c r="JK489" s="518"/>
      <c r="JL489" s="638"/>
      <c r="JM489" s="511"/>
      <c r="JN489" s="512"/>
      <c r="JO489" s="513"/>
      <c r="JP489" s="513"/>
      <c r="JQ489" s="514"/>
      <c r="JR489" s="514"/>
      <c r="JS489" s="514"/>
      <c r="JT489" s="515"/>
      <c r="JU489" s="514"/>
      <c r="JV489" s="515"/>
      <c r="JW489" s="514"/>
      <c r="JX489" s="514"/>
      <c r="JY489" s="514"/>
      <c r="JZ489" s="515"/>
      <c r="KA489" s="518"/>
      <c r="KB489" s="518"/>
      <c r="KC489" s="638"/>
      <c r="KD489" s="511"/>
      <c r="KE489" s="512"/>
      <c r="KF489" s="513"/>
      <c r="KG489" s="513"/>
      <c r="KH489" s="514"/>
      <c r="KI489" s="514"/>
      <c r="KJ489" s="514"/>
      <c r="KK489" s="515"/>
      <c r="KL489" s="514"/>
      <c r="KM489" s="515"/>
      <c r="KN489" s="514"/>
      <c r="KO489" s="514"/>
      <c r="KP489" s="514"/>
      <c r="KQ489" s="515"/>
      <c r="KR489" s="518"/>
      <c r="KS489" s="518"/>
      <c r="KT489" s="638"/>
      <c r="KU489" s="521"/>
    </row>
    <row r="490" ht="15.75" hidden="1" customHeight="1">
      <c r="A490" s="511"/>
      <c r="B490" s="512"/>
      <c r="C490" s="513"/>
      <c r="D490" s="513"/>
      <c r="E490" s="514"/>
      <c r="F490" s="514"/>
      <c r="G490" s="514"/>
      <c r="H490" s="515"/>
      <c r="I490" s="514"/>
      <c r="J490" s="515"/>
      <c r="K490" s="514"/>
      <c r="L490" s="514"/>
      <c r="M490" s="514"/>
      <c r="N490" s="515"/>
      <c r="O490" s="518"/>
      <c r="P490" s="518"/>
      <c r="Q490" s="638"/>
      <c r="R490" s="511"/>
      <c r="S490" s="512"/>
      <c r="T490" s="513"/>
      <c r="U490" s="513"/>
      <c r="V490" s="514"/>
      <c r="W490" s="514"/>
      <c r="X490" s="514"/>
      <c r="Y490" s="515"/>
      <c r="Z490" s="514"/>
      <c r="AA490" s="515"/>
      <c r="AB490" s="514"/>
      <c r="AC490" s="514"/>
      <c r="AD490" s="514"/>
      <c r="AE490" s="515"/>
      <c r="AF490" s="518"/>
      <c r="AG490" s="518"/>
      <c r="AH490" s="638"/>
      <c r="AI490" s="511"/>
      <c r="AJ490" s="512"/>
      <c r="AK490" s="513"/>
      <c r="AL490" s="513"/>
      <c r="AM490" s="514"/>
      <c r="AN490" s="514"/>
      <c r="AO490" s="514"/>
      <c r="AP490" s="515"/>
      <c r="AQ490" s="514"/>
      <c r="AR490" s="515"/>
      <c r="AS490" s="514"/>
      <c r="AT490" s="514"/>
      <c r="AU490" s="514"/>
      <c r="AV490" s="515"/>
      <c r="AW490" s="518"/>
      <c r="AX490" s="518"/>
      <c r="AY490" s="638"/>
      <c r="AZ490" s="511"/>
      <c r="BA490" s="512"/>
      <c r="BB490" s="513"/>
      <c r="BC490" s="513"/>
      <c r="BD490" s="514"/>
      <c r="BE490" s="514"/>
      <c r="BF490" s="514"/>
      <c r="BG490" s="515"/>
      <c r="BH490" s="514"/>
      <c r="BI490" s="515"/>
      <c r="BJ490" s="514"/>
      <c r="BK490" s="514"/>
      <c r="BL490" s="514"/>
      <c r="BM490" s="515"/>
      <c r="BN490" s="518"/>
      <c r="BO490" s="518"/>
      <c r="BP490" s="638"/>
      <c r="BQ490" s="511"/>
      <c r="BR490" s="512"/>
      <c r="BS490" s="513"/>
      <c r="BT490" s="513"/>
      <c r="BU490" s="514"/>
      <c r="BV490" s="514"/>
      <c r="BW490" s="514"/>
      <c r="BX490" s="515"/>
      <c r="BY490" s="514"/>
      <c r="BZ490" s="515"/>
      <c r="CA490" s="514"/>
      <c r="CB490" s="514"/>
      <c r="CC490" s="514"/>
      <c r="CD490" s="515"/>
      <c r="CE490" s="518"/>
      <c r="CF490" s="518"/>
      <c r="CG490" s="638"/>
      <c r="CH490" s="511"/>
      <c r="CI490" s="512"/>
      <c r="CJ490" s="513"/>
      <c r="CK490" s="513"/>
      <c r="CL490" s="514"/>
      <c r="CM490" s="514"/>
      <c r="CN490" s="514"/>
      <c r="CO490" s="515"/>
      <c r="CP490" s="514"/>
      <c r="CQ490" s="515"/>
      <c r="CR490" s="514"/>
      <c r="CS490" s="514"/>
      <c r="CT490" s="514"/>
      <c r="CU490" s="515"/>
      <c r="CV490" s="518"/>
      <c r="CW490" s="518"/>
      <c r="CX490" s="638"/>
      <c r="CY490" s="511"/>
      <c r="CZ490" s="512"/>
      <c r="DA490" s="513"/>
      <c r="DB490" s="513"/>
      <c r="DC490" s="514"/>
      <c r="DD490" s="514"/>
      <c r="DE490" s="514"/>
      <c r="DF490" s="515"/>
      <c r="DG490" s="514"/>
      <c r="DH490" s="515"/>
      <c r="DI490" s="514"/>
      <c r="DJ490" s="514"/>
      <c r="DK490" s="514"/>
      <c r="DL490" s="515"/>
      <c r="DM490" s="518"/>
      <c r="DN490" s="518"/>
      <c r="DO490" s="638"/>
      <c r="DP490" s="511"/>
      <c r="DQ490" s="512"/>
      <c r="DR490" s="513"/>
      <c r="DS490" s="513"/>
      <c r="DT490" s="514"/>
      <c r="DU490" s="514"/>
      <c r="DV490" s="514"/>
      <c r="DW490" s="515"/>
      <c r="DX490" s="514"/>
      <c r="DY490" s="515"/>
      <c r="DZ490" s="514"/>
      <c r="EA490" s="514"/>
      <c r="EB490" s="514"/>
      <c r="EC490" s="515"/>
      <c r="ED490" s="518"/>
      <c r="EE490" s="518"/>
      <c r="EF490" s="638"/>
      <c r="EG490" s="511"/>
      <c r="EH490" s="512"/>
      <c r="EI490" s="513"/>
      <c r="EJ490" s="513"/>
      <c r="EK490" s="514"/>
      <c r="EL490" s="514"/>
      <c r="EM490" s="514"/>
      <c r="EN490" s="515"/>
      <c r="EO490" s="514"/>
      <c r="EP490" s="515"/>
      <c r="EQ490" s="514"/>
      <c r="ER490" s="514"/>
      <c r="ES490" s="514"/>
      <c r="ET490" s="515"/>
      <c r="EU490" s="518"/>
      <c r="EV490" s="518"/>
      <c r="EW490" s="638"/>
      <c r="EX490" s="511"/>
      <c r="EY490" s="512"/>
      <c r="EZ490" s="513"/>
      <c r="FA490" s="513"/>
      <c r="FB490" s="514"/>
      <c r="FC490" s="514"/>
      <c r="FD490" s="514"/>
      <c r="FE490" s="515"/>
      <c r="FF490" s="514"/>
      <c r="FG490" s="515"/>
      <c r="FH490" s="514"/>
      <c r="FI490" s="514"/>
      <c r="FJ490" s="514"/>
      <c r="FK490" s="515"/>
      <c r="FL490" s="518"/>
      <c r="FM490" s="518"/>
      <c r="FN490" s="638"/>
      <c r="FO490" s="511"/>
      <c r="FP490" s="512"/>
      <c r="FQ490" s="513"/>
      <c r="FR490" s="513"/>
      <c r="FS490" s="514"/>
      <c r="FT490" s="514"/>
      <c r="FU490" s="514"/>
      <c r="FV490" s="515"/>
      <c r="FW490" s="514"/>
      <c r="FX490" s="515"/>
      <c r="FY490" s="514"/>
      <c r="FZ490" s="514"/>
      <c r="GA490" s="514"/>
      <c r="GB490" s="515"/>
      <c r="GC490" s="518"/>
      <c r="GD490" s="518"/>
      <c r="GE490" s="638"/>
      <c r="GF490" s="511"/>
      <c r="GG490" s="512"/>
      <c r="GH490" s="513"/>
      <c r="GI490" s="513"/>
      <c r="GJ490" s="514"/>
      <c r="GK490" s="514"/>
      <c r="GL490" s="514"/>
      <c r="GM490" s="515"/>
      <c r="GN490" s="514"/>
      <c r="GO490" s="515"/>
      <c r="GP490" s="514"/>
      <c r="GQ490" s="514"/>
      <c r="GR490" s="514"/>
      <c r="GS490" s="515"/>
      <c r="GT490" s="518"/>
      <c r="GU490" s="518"/>
      <c r="GV490" s="638"/>
      <c r="GW490" s="511"/>
      <c r="GX490" s="512"/>
      <c r="GY490" s="513"/>
      <c r="GZ490" s="513"/>
      <c r="HA490" s="514"/>
      <c r="HB490" s="514"/>
      <c r="HC490" s="514"/>
      <c r="HD490" s="515"/>
      <c r="HE490" s="514"/>
      <c r="HF490" s="515"/>
      <c r="HG490" s="514"/>
      <c r="HH490" s="514"/>
      <c r="HI490" s="514"/>
      <c r="HJ490" s="515"/>
      <c r="HK490" s="518"/>
      <c r="HL490" s="518"/>
      <c r="HM490" s="638"/>
      <c r="HN490" s="511"/>
      <c r="HO490" s="512"/>
      <c r="HP490" s="513"/>
      <c r="HQ490" s="513"/>
      <c r="HR490" s="514"/>
      <c r="HS490" s="514"/>
      <c r="HT490" s="514"/>
      <c r="HU490" s="515"/>
      <c r="HV490" s="514"/>
      <c r="HW490" s="515"/>
      <c r="HX490" s="514"/>
      <c r="HY490" s="514"/>
      <c r="HZ490" s="514"/>
      <c r="IA490" s="515"/>
      <c r="IB490" s="518"/>
      <c r="IC490" s="518"/>
      <c r="ID490" s="638"/>
      <c r="IE490" s="511"/>
      <c r="IF490" s="512"/>
      <c r="IG490" s="513"/>
      <c r="IH490" s="513"/>
      <c r="II490" s="514"/>
      <c r="IJ490" s="514"/>
      <c r="IK490" s="514"/>
      <c r="IL490" s="515"/>
      <c r="IM490" s="514"/>
      <c r="IN490" s="515"/>
      <c r="IO490" s="514"/>
      <c r="IP490" s="514"/>
      <c r="IQ490" s="514"/>
      <c r="IR490" s="515"/>
      <c r="IS490" s="518"/>
      <c r="IT490" s="518"/>
      <c r="IU490" s="638"/>
      <c r="IV490" s="511"/>
      <c r="IW490" s="512"/>
      <c r="IX490" s="513"/>
      <c r="IY490" s="513"/>
      <c r="IZ490" s="514"/>
      <c r="JA490" s="514"/>
      <c r="JB490" s="514"/>
      <c r="JC490" s="515"/>
      <c r="JD490" s="514"/>
      <c r="JE490" s="515"/>
      <c r="JF490" s="514"/>
      <c r="JG490" s="514"/>
      <c r="JH490" s="514"/>
      <c r="JI490" s="515"/>
      <c r="JJ490" s="518"/>
      <c r="JK490" s="518"/>
      <c r="JL490" s="638"/>
      <c r="JM490" s="511"/>
      <c r="JN490" s="512"/>
      <c r="JO490" s="513"/>
      <c r="JP490" s="513"/>
      <c r="JQ490" s="514"/>
      <c r="JR490" s="514"/>
      <c r="JS490" s="514"/>
      <c r="JT490" s="515"/>
      <c r="JU490" s="514"/>
      <c r="JV490" s="515"/>
      <c r="JW490" s="514"/>
      <c r="JX490" s="514"/>
      <c r="JY490" s="514"/>
      <c r="JZ490" s="515"/>
      <c r="KA490" s="518"/>
      <c r="KB490" s="518"/>
      <c r="KC490" s="638"/>
      <c r="KD490" s="511"/>
      <c r="KE490" s="512"/>
      <c r="KF490" s="513"/>
      <c r="KG490" s="513"/>
      <c r="KH490" s="514"/>
      <c r="KI490" s="514"/>
      <c r="KJ490" s="514"/>
      <c r="KK490" s="515"/>
      <c r="KL490" s="514"/>
      <c r="KM490" s="515"/>
      <c r="KN490" s="514"/>
      <c r="KO490" s="514"/>
      <c r="KP490" s="514"/>
      <c r="KQ490" s="515"/>
      <c r="KR490" s="518"/>
      <c r="KS490" s="518"/>
      <c r="KT490" s="638"/>
      <c r="KU490" s="521"/>
    </row>
    <row r="491" ht="15.75" hidden="1" customHeight="1">
      <c r="A491" s="511"/>
      <c r="B491" s="512"/>
      <c r="C491" s="513"/>
      <c r="D491" s="513"/>
      <c r="E491" s="514"/>
      <c r="F491" s="514"/>
      <c r="G491" s="514"/>
      <c r="H491" s="515"/>
      <c r="I491" s="514"/>
      <c r="J491" s="515"/>
      <c r="K491" s="514"/>
      <c r="L491" s="514"/>
      <c r="M491" s="514"/>
      <c r="N491" s="515"/>
      <c r="O491" s="518"/>
      <c r="P491" s="518"/>
      <c r="Q491" s="638"/>
      <c r="R491" s="511"/>
      <c r="S491" s="512"/>
      <c r="T491" s="513"/>
      <c r="U491" s="513"/>
      <c r="V491" s="514"/>
      <c r="W491" s="514"/>
      <c r="X491" s="514"/>
      <c r="Y491" s="515"/>
      <c r="Z491" s="514"/>
      <c r="AA491" s="515"/>
      <c r="AB491" s="514"/>
      <c r="AC491" s="514"/>
      <c r="AD491" s="514"/>
      <c r="AE491" s="515"/>
      <c r="AF491" s="518"/>
      <c r="AG491" s="518"/>
      <c r="AH491" s="638"/>
      <c r="AI491" s="511"/>
      <c r="AJ491" s="512"/>
      <c r="AK491" s="513"/>
      <c r="AL491" s="513"/>
      <c r="AM491" s="514"/>
      <c r="AN491" s="514"/>
      <c r="AO491" s="514"/>
      <c r="AP491" s="515"/>
      <c r="AQ491" s="514"/>
      <c r="AR491" s="515"/>
      <c r="AS491" s="514"/>
      <c r="AT491" s="514"/>
      <c r="AU491" s="514"/>
      <c r="AV491" s="515"/>
      <c r="AW491" s="518"/>
      <c r="AX491" s="518"/>
      <c r="AY491" s="638"/>
      <c r="AZ491" s="511"/>
      <c r="BA491" s="512"/>
      <c r="BB491" s="513"/>
      <c r="BC491" s="513"/>
      <c r="BD491" s="514"/>
      <c r="BE491" s="514"/>
      <c r="BF491" s="514"/>
      <c r="BG491" s="515"/>
      <c r="BH491" s="514"/>
      <c r="BI491" s="515"/>
      <c r="BJ491" s="514"/>
      <c r="BK491" s="514"/>
      <c r="BL491" s="514"/>
      <c r="BM491" s="515"/>
      <c r="BN491" s="518"/>
      <c r="BO491" s="518"/>
      <c r="BP491" s="638"/>
      <c r="BQ491" s="511"/>
      <c r="BR491" s="512"/>
      <c r="BS491" s="513"/>
      <c r="BT491" s="513"/>
      <c r="BU491" s="514"/>
      <c r="BV491" s="514"/>
      <c r="BW491" s="514"/>
      <c r="BX491" s="515"/>
      <c r="BY491" s="514"/>
      <c r="BZ491" s="515"/>
      <c r="CA491" s="514"/>
      <c r="CB491" s="514"/>
      <c r="CC491" s="514"/>
      <c r="CD491" s="515"/>
      <c r="CE491" s="518"/>
      <c r="CF491" s="518"/>
      <c r="CG491" s="638"/>
      <c r="CH491" s="511"/>
      <c r="CI491" s="512"/>
      <c r="CJ491" s="513"/>
      <c r="CK491" s="513"/>
      <c r="CL491" s="514"/>
      <c r="CM491" s="514"/>
      <c r="CN491" s="514"/>
      <c r="CO491" s="515"/>
      <c r="CP491" s="514"/>
      <c r="CQ491" s="515"/>
      <c r="CR491" s="514"/>
      <c r="CS491" s="514"/>
      <c r="CT491" s="514"/>
      <c r="CU491" s="515"/>
      <c r="CV491" s="518"/>
      <c r="CW491" s="518"/>
      <c r="CX491" s="638"/>
      <c r="CY491" s="511"/>
      <c r="CZ491" s="512"/>
      <c r="DA491" s="513"/>
      <c r="DB491" s="513"/>
      <c r="DC491" s="514"/>
      <c r="DD491" s="514"/>
      <c r="DE491" s="514"/>
      <c r="DF491" s="515"/>
      <c r="DG491" s="514"/>
      <c r="DH491" s="515"/>
      <c r="DI491" s="514"/>
      <c r="DJ491" s="514"/>
      <c r="DK491" s="514"/>
      <c r="DL491" s="515"/>
      <c r="DM491" s="518"/>
      <c r="DN491" s="518"/>
      <c r="DO491" s="638"/>
      <c r="DP491" s="511"/>
      <c r="DQ491" s="512"/>
      <c r="DR491" s="513"/>
      <c r="DS491" s="513"/>
      <c r="DT491" s="514"/>
      <c r="DU491" s="514"/>
      <c r="DV491" s="514"/>
      <c r="DW491" s="515"/>
      <c r="DX491" s="514"/>
      <c r="DY491" s="515"/>
      <c r="DZ491" s="514"/>
      <c r="EA491" s="514"/>
      <c r="EB491" s="514"/>
      <c r="EC491" s="515"/>
      <c r="ED491" s="518"/>
      <c r="EE491" s="518"/>
      <c r="EF491" s="638"/>
      <c r="EG491" s="511"/>
      <c r="EH491" s="512"/>
      <c r="EI491" s="513"/>
      <c r="EJ491" s="513"/>
      <c r="EK491" s="514"/>
      <c r="EL491" s="514"/>
      <c r="EM491" s="514"/>
      <c r="EN491" s="515"/>
      <c r="EO491" s="514"/>
      <c r="EP491" s="515"/>
      <c r="EQ491" s="514"/>
      <c r="ER491" s="514"/>
      <c r="ES491" s="514"/>
      <c r="ET491" s="515"/>
      <c r="EU491" s="518"/>
      <c r="EV491" s="518"/>
      <c r="EW491" s="638"/>
      <c r="EX491" s="511"/>
      <c r="EY491" s="512"/>
      <c r="EZ491" s="513"/>
      <c r="FA491" s="513"/>
      <c r="FB491" s="514"/>
      <c r="FC491" s="514"/>
      <c r="FD491" s="514"/>
      <c r="FE491" s="515"/>
      <c r="FF491" s="514"/>
      <c r="FG491" s="515"/>
      <c r="FH491" s="514"/>
      <c r="FI491" s="514"/>
      <c r="FJ491" s="514"/>
      <c r="FK491" s="515"/>
      <c r="FL491" s="518"/>
      <c r="FM491" s="518"/>
      <c r="FN491" s="638"/>
      <c r="FO491" s="511"/>
      <c r="FP491" s="512"/>
      <c r="FQ491" s="513"/>
      <c r="FR491" s="513"/>
      <c r="FS491" s="514"/>
      <c r="FT491" s="514"/>
      <c r="FU491" s="514"/>
      <c r="FV491" s="515"/>
      <c r="FW491" s="514"/>
      <c r="FX491" s="515"/>
      <c r="FY491" s="514"/>
      <c r="FZ491" s="514"/>
      <c r="GA491" s="514"/>
      <c r="GB491" s="515"/>
      <c r="GC491" s="518"/>
      <c r="GD491" s="518"/>
      <c r="GE491" s="638"/>
      <c r="GF491" s="511"/>
      <c r="GG491" s="512"/>
      <c r="GH491" s="513"/>
      <c r="GI491" s="513"/>
      <c r="GJ491" s="514"/>
      <c r="GK491" s="514"/>
      <c r="GL491" s="514"/>
      <c r="GM491" s="515"/>
      <c r="GN491" s="514"/>
      <c r="GO491" s="515"/>
      <c r="GP491" s="514"/>
      <c r="GQ491" s="514"/>
      <c r="GR491" s="514"/>
      <c r="GS491" s="515"/>
      <c r="GT491" s="518"/>
      <c r="GU491" s="518"/>
      <c r="GV491" s="638"/>
      <c r="GW491" s="511"/>
      <c r="GX491" s="512"/>
      <c r="GY491" s="513"/>
      <c r="GZ491" s="513"/>
      <c r="HA491" s="514"/>
      <c r="HB491" s="514"/>
      <c r="HC491" s="514"/>
      <c r="HD491" s="515"/>
      <c r="HE491" s="514"/>
      <c r="HF491" s="515"/>
      <c r="HG491" s="514"/>
      <c r="HH491" s="514"/>
      <c r="HI491" s="514"/>
      <c r="HJ491" s="515"/>
      <c r="HK491" s="518"/>
      <c r="HL491" s="518"/>
      <c r="HM491" s="638"/>
      <c r="HN491" s="511"/>
      <c r="HO491" s="512"/>
      <c r="HP491" s="513"/>
      <c r="HQ491" s="513"/>
      <c r="HR491" s="514"/>
      <c r="HS491" s="514"/>
      <c r="HT491" s="514"/>
      <c r="HU491" s="515"/>
      <c r="HV491" s="514"/>
      <c r="HW491" s="515"/>
      <c r="HX491" s="514"/>
      <c r="HY491" s="514"/>
      <c r="HZ491" s="514"/>
      <c r="IA491" s="515"/>
      <c r="IB491" s="518"/>
      <c r="IC491" s="518"/>
      <c r="ID491" s="638"/>
      <c r="IE491" s="511"/>
      <c r="IF491" s="512"/>
      <c r="IG491" s="513"/>
      <c r="IH491" s="513"/>
      <c r="II491" s="514"/>
      <c r="IJ491" s="514"/>
      <c r="IK491" s="514"/>
      <c r="IL491" s="515"/>
      <c r="IM491" s="514"/>
      <c r="IN491" s="515"/>
      <c r="IO491" s="514"/>
      <c r="IP491" s="514"/>
      <c r="IQ491" s="514"/>
      <c r="IR491" s="515"/>
      <c r="IS491" s="518"/>
      <c r="IT491" s="518"/>
      <c r="IU491" s="638"/>
      <c r="IV491" s="511"/>
      <c r="IW491" s="512"/>
      <c r="IX491" s="513"/>
      <c r="IY491" s="513"/>
      <c r="IZ491" s="514"/>
      <c r="JA491" s="514"/>
      <c r="JB491" s="514"/>
      <c r="JC491" s="515"/>
      <c r="JD491" s="514"/>
      <c r="JE491" s="515"/>
      <c r="JF491" s="514"/>
      <c r="JG491" s="514"/>
      <c r="JH491" s="514"/>
      <c r="JI491" s="515"/>
      <c r="JJ491" s="518"/>
      <c r="JK491" s="518"/>
      <c r="JL491" s="638"/>
      <c r="JM491" s="511"/>
      <c r="JN491" s="512"/>
      <c r="JO491" s="513"/>
      <c r="JP491" s="513"/>
      <c r="JQ491" s="514"/>
      <c r="JR491" s="514"/>
      <c r="JS491" s="514"/>
      <c r="JT491" s="515"/>
      <c r="JU491" s="514"/>
      <c r="JV491" s="515"/>
      <c r="JW491" s="514"/>
      <c r="JX491" s="514"/>
      <c r="JY491" s="514"/>
      <c r="JZ491" s="515"/>
      <c r="KA491" s="518"/>
      <c r="KB491" s="518"/>
      <c r="KC491" s="638"/>
      <c r="KD491" s="511"/>
      <c r="KE491" s="512"/>
      <c r="KF491" s="513"/>
      <c r="KG491" s="513"/>
      <c r="KH491" s="514"/>
      <c r="KI491" s="514"/>
      <c r="KJ491" s="514"/>
      <c r="KK491" s="515"/>
      <c r="KL491" s="514"/>
      <c r="KM491" s="515"/>
      <c r="KN491" s="514"/>
      <c r="KO491" s="514"/>
      <c r="KP491" s="514"/>
      <c r="KQ491" s="515"/>
      <c r="KR491" s="518"/>
      <c r="KS491" s="518"/>
      <c r="KT491" s="638"/>
      <c r="KU491" s="521"/>
    </row>
    <row r="492" ht="15.75" hidden="1" customHeight="1">
      <c r="A492" s="511"/>
      <c r="B492" s="512"/>
      <c r="C492" s="513"/>
      <c r="D492" s="513"/>
      <c r="E492" s="514"/>
      <c r="F492" s="514"/>
      <c r="G492" s="514"/>
      <c r="H492" s="515"/>
      <c r="I492" s="514"/>
      <c r="J492" s="515"/>
      <c r="K492" s="514"/>
      <c r="L492" s="514"/>
      <c r="M492" s="514"/>
      <c r="N492" s="515"/>
      <c r="O492" s="518"/>
      <c r="P492" s="518"/>
      <c r="Q492" s="638"/>
      <c r="R492" s="511"/>
      <c r="S492" s="512"/>
      <c r="T492" s="513"/>
      <c r="U492" s="513"/>
      <c r="V492" s="514"/>
      <c r="W492" s="514"/>
      <c r="X492" s="514"/>
      <c r="Y492" s="515"/>
      <c r="Z492" s="514"/>
      <c r="AA492" s="515"/>
      <c r="AB492" s="514"/>
      <c r="AC492" s="514"/>
      <c r="AD492" s="514"/>
      <c r="AE492" s="515"/>
      <c r="AF492" s="518"/>
      <c r="AG492" s="518"/>
      <c r="AH492" s="638"/>
      <c r="AI492" s="511"/>
      <c r="AJ492" s="512"/>
      <c r="AK492" s="513"/>
      <c r="AL492" s="513"/>
      <c r="AM492" s="514"/>
      <c r="AN492" s="514"/>
      <c r="AO492" s="514"/>
      <c r="AP492" s="515"/>
      <c r="AQ492" s="514"/>
      <c r="AR492" s="515"/>
      <c r="AS492" s="514"/>
      <c r="AT492" s="514"/>
      <c r="AU492" s="514"/>
      <c r="AV492" s="515"/>
      <c r="AW492" s="518"/>
      <c r="AX492" s="518"/>
      <c r="AY492" s="638"/>
      <c r="AZ492" s="511"/>
      <c r="BA492" s="512"/>
      <c r="BB492" s="513"/>
      <c r="BC492" s="513"/>
      <c r="BD492" s="514"/>
      <c r="BE492" s="514"/>
      <c r="BF492" s="514"/>
      <c r="BG492" s="515"/>
      <c r="BH492" s="514"/>
      <c r="BI492" s="515"/>
      <c r="BJ492" s="514"/>
      <c r="BK492" s="514"/>
      <c r="BL492" s="514"/>
      <c r="BM492" s="515"/>
      <c r="BN492" s="518"/>
      <c r="BO492" s="518"/>
      <c r="BP492" s="638"/>
      <c r="BQ492" s="511"/>
      <c r="BR492" s="512"/>
      <c r="BS492" s="513"/>
      <c r="BT492" s="513"/>
      <c r="BU492" s="514"/>
      <c r="BV492" s="514"/>
      <c r="BW492" s="514"/>
      <c r="BX492" s="515"/>
      <c r="BY492" s="514"/>
      <c r="BZ492" s="515"/>
      <c r="CA492" s="514"/>
      <c r="CB492" s="514"/>
      <c r="CC492" s="514"/>
      <c r="CD492" s="515"/>
      <c r="CE492" s="518"/>
      <c r="CF492" s="518"/>
      <c r="CG492" s="638"/>
      <c r="CH492" s="511"/>
      <c r="CI492" s="512"/>
      <c r="CJ492" s="513"/>
      <c r="CK492" s="513"/>
      <c r="CL492" s="514"/>
      <c r="CM492" s="514"/>
      <c r="CN492" s="514"/>
      <c r="CO492" s="515"/>
      <c r="CP492" s="514"/>
      <c r="CQ492" s="515"/>
      <c r="CR492" s="514"/>
      <c r="CS492" s="514"/>
      <c r="CT492" s="514"/>
      <c r="CU492" s="515"/>
      <c r="CV492" s="518"/>
      <c r="CW492" s="518"/>
      <c r="CX492" s="638"/>
      <c r="CY492" s="511"/>
      <c r="CZ492" s="512"/>
      <c r="DA492" s="513"/>
      <c r="DB492" s="513"/>
      <c r="DC492" s="514"/>
      <c r="DD492" s="514"/>
      <c r="DE492" s="514"/>
      <c r="DF492" s="515"/>
      <c r="DG492" s="514"/>
      <c r="DH492" s="515"/>
      <c r="DI492" s="514"/>
      <c r="DJ492" s="514"/>
      <c r="DK492" s="514"/>
      <c r="DL492" s="515"/>
      <c r="DM492" s="518"/>
      <c r="DN492" s="518"/>
      <c r="DO492" s="638"/>
      <c r="DP492" s="511"/>
      <c r="DQ492" s="512"/>
      <c r="DR492" s="513"/>
      <c r="DS492" s="513"/>
      <c r="DT492" s="514"/>
      <c r="DU492" s="514"/>
      <c r="DV492" s="514"/>
      <c r="DW492" s="515"/>
      <c r="DX492" s="514"/>
      <c r="DY492" s="515"/>
      <c r="DZ492" s="514"/>
      <c r="EA492" s="514"/>
      <c r="EB492" s="514"/>
      <c r="EC492" s="515"/>
      <c r="ED492" s="518"/>
      <c r="EE492" s="518"/>
      <c r="EF492" s="638"/>
      <c r="EG492" s="511"/>
      <c r="EH492" s="512"/>
      <c r="EI492" s="513"/>
      <c r="EJ492" s="513"/>
      <c r="EK492" s="514"/>
      <c r="EL492" s="514"/>
      <c r="EM492" s="514"/>
      <c r="EN492" s="515"/>
      <c r="EO492" s="514"/>
      <c r="EP492" s="515"/>
      <c r="EQ492" s="514"/>
      <c r="ER492" s="514"/>
      <c r="ES492" s="514"/>
      <c r="ET492" s="515"/>
      <c r="EU492" s="518"/>
      <c r="EV492" s="518"/>
      <c r="EW492" s="638"/>
      <c r="EX492" s="511"/>
      <c r="EY492" s="512"/>
      <c r="EZ492" s="513"/>
      <c r="FA492" s="513"/>
      <c r="FB492" s="514"/>
      <c r="FC492" s="514"/>
      <c r="FD492" s="514"/>
      <c r="FE492" s="515"/>
      <c r="FF492" s="514"/>
      <c r="FG492" s="515"/>
      <c r="FH492" s="514"/>
      <c r="FI492" s="514"/>
      <c r="FJ492" s="514"/>
      <c r="FK492" s="515"/>
      <c r="FL492" s="518"/>
      <c r="FM492" s="518"/>
      <c r="FN492" s="638"/>
      <c r="FO492" s="511"/>
      <c r="FP492" s="512"/>
      <c r="FQ492" s="513"/>
      <c r="FR492" s="513"/>
      <c r="FS492" s="514"/>
      <c r="FT492" s="514"/>
      <c r="FU492" s="514"/>
      <c r="FV492" s="515"/>
      <c r="FW492" s="514"/>
      <c r="FX492" s="515"/>
      <c r="FY492" s="514"/>
      <c r="FZ492" s="514"/>
      <c r="GA492" s="514"/>
      <c r="GB492" s="515"/>
      <c r="GC492" s="518"/>
      <c r="GD492" s="518"/>
      <c r="GE492" s="638"/>
      <c r="GF492" s="511"/>
      <c r="GG492" s="512"/>
      <c r="GH492" s="513"/>
      <c r="GI492" s="513"/>
      <c r="GJ492" s="514"/>
      <c r="GK492" s="514"/>
      <c r="GL492" s="514"/>
      <c r="GM492" s="515"/>
      <c r="GN492" s="514"/>
      <c r="GO492" s="515"/>
      <c r="GP492" s="514"/>
      <c r="GQ492" s="514"/>
      <c r="GR492" s="514"/>
      <c r="GS492" s="515"/>
      <c r="GT492" s="518"/>
      <c r="GU492" s="518"/>
      <c r="GV492" s="638"/>
      <c r="GW492" s="511"/>
      <c r="GX492" s="512"/>
      <c r="GY492" s="513"/>
      <c r="GZ492" s="513"/>
      <c r="HA492" s="514"/>
      <c r="HB492" s="514"/>
      <c r="HC492" s="514"/>
      <c r="HD492" s="515"/>
      <c r="HE492" s="514"/>
      <c r="HF492" s="515"/>
      <c r="HG492" s="514"/>
      <c r="HH492" s="514"/>
      <c r="HI492" s="514"/>
      <c r="HJ492" s="515"/>
      <c r="HK492" s="518"/>
      <c r="HL492" s="518"/>
      <c r="HM492" s="638"/>
      <c r="HN492" s="511"/>
      <c r="HO492" s="512"/>
      <c r="HP492" s="513"/>
      <c r="HQ492" s="513"/>
      <c r="HR492" s="514"/>
      <c r="HS492" s="514"/>
      <c r="HT492" s="514"/>
      <c r="HU492" s="515"/>
      <c r="HV492" s="514"/>
      <c r="HW492" s="515"/>
      <c r="HX492" s="514"/>
      <c r="HY492" s="514"/>
      <c r="HZ492" s="514"/>
      <c r="IA492" s="515"/>
      <c r="IB492" s="518"/>
      <c r="IC492" s="518"/>
      <c r="ID492" s="638"/>
      <c r="IE492" s="511"/>
      <c r="IF492" s="512"/>
      <c r="IG492" s="513"/>
      <c r="IH492" s="513"/>
      <c r="II492" s="514"/>
      <c r="IJ492" s="514"/>
      <c r="IK492" s="514"/>
      <c r="IL492" s="515"/>
      <c r="IM492" s="514"/>
      <c r="IN492" s="515"/>
      <c r="IO492" s="514"/>
      <c r="IP492" s="514"/>
      <c r="IQ492" s="514"/>
      <c r="IR492" s="515"/>
      <c r="IS492" s="518"/>
      <c r="IT492" s="518"/>
      <c r="IU492" s="638"/>
      <c r="IV492" s="511"/>
      <c r="IW492" s="512"/>
      <c r="IX492" s="513"/>
      <c r="IY492" s="513"/>
      <c r="IZ492" s="514"/>
      <c r="JA492" s="514"/>
      <c r="JB492" s="514"/>
      <c r="JC492" s="515"/>
      <c r="JD492" s="514"/>
      <c r="JE492" s="515"/>
      <c r="JF492" s="514"/>
      <c r="JG492" s="514"/>
      <c r="JH492" s="514"/>
      <c r="JI492" s="515"/>
      <c r="JJ492" s="518"/>
      <c r="JK492" s="518"/>
      <c r="JL492" s="638"/>
      <c r="JM492" s="511"/>
      <c r="JN492" s="512"/>
      <c r="JO492" s="513"/>
      <c r="JP492" s="513"/>
      <c r="JQ492" s="514"/>
      <c r="JR492" s="514"/>
      <c r="JS492" s="514"/>
      <c r="JT492" s="515"/>
      <c r="JU492" s="514"/>
      <c r="JV492" s="515"/>
      <c r="JW492" s="514"/>
      <c r="JX492" s="514"/>
      <c r="JY492" s="514"/>
      <c r="JZ492" s="515"/>
      <c r="KA492" s="518"/>
      <c r="KB492" s="518"/>
      <c r="KC492" s="638"/>
      <c r="KD492" s="511"/>
      <c r="KE492" s="512"/>
      <c r="KF492" s="513"/>
      <c r="KG492" s="513"/>
      <c r="KH492" s="514"/>
      <c r="KI492" s="514"/>
      <c r="KJ492" s="514"/>
      <c r="KK492" s="515"/>
      <c r="KL492" s="514"/>
      <c r="KM492" s="515"/>
      <c r="KN492" s="514"/>
      <c r="KO492" s="514"/>
      <c r="KP492" s="514"/>
      <c r="KQ492" s="515"/>
      <c r="KR492" s="518"/>
      <c r="KS492" s="518"/>
      <c r="KT492" s="638"/>
      <c r="KU492" s="521"/>
    </row>
    <row r="493" ht="15.75" hidden="1" customHeight="1">
      <c r="A493" s="511"/>
      <c r="B493" s="512"/>
      <c r="C493" s="513"/>
      <c r="D493" s="513"/>
      <c r="E493" s="514"/>
      <c r="F493" s="514"/>
      <c r="G493" s="514"/>
      <c r="H493" s="515"/>
      <c r="I493" s="514"/>
      <c r="J493" s="515"/>
      <c r="K493" s="514"/>
      <c r="L493" s="514"/>
      <c r="M493" s="514"/>
      <c r="N493" s="515"/>
      <c r="O493" s="518"/>
      <c r="P493" s="518"/>
      <c r="Q493" s="638"/>
      <c r="R493" s="511"/>
      <c r="S493" s="512"/>
      <c r="T493" s="513"/>
      <c r="U493" s="513"/>
      <c r="V493" s="514"/>
      <c r="W493" s="514"/>
      <c r="X493" s="514"/>
      <c r="Y493" s="515"/>
      <c r="Z493" s="514"/>
      <c r="AA493" s="515"/>
      <c r="AB493" s="514"/>
      <c r="AC493" s="514"/>
      <c r="AD493" s="514"/>
      <c r="AE493" s="515"/>
      <c r="AF493" s="518"/>
      <c r="AG493" s="518"/>
      <c r="AH493" s="638"/>
      <c r="AI493" s="511"/>
      <c r="AJ493" s="512"/>
      <c r="AK493" s="513"/>
      <c r="AL493" s="513"/>
      <c r="AM493" s="514"/>
      <c r="AN493" s="514"/>
      <c r="AO493" s="514"/>
      <c r="AP493" s="515"/>
      <c r="AQ493" s="514"/>
      <c r="AR493" s="515"/>
      <c r="AS493" s="514"/>
      <c r="AT493" s="514"/>
      <c r="AU493" s="514"/>
      <c r="AV493" s="515"/>
      <c r="AW493" s="518"/>
      <c r="AX493" s="518"/>
      <c r="AY493" s="638"/>
      <c r="AZ493" s="511"/>
      <c r="BA493" s="512"/>
      <c r="BB493" s="513"/>
      <c r="BC493" s="513"/>
      <c r="BD493" s="514"/>
      <c r="BE493" s="514"/>
      <c r="BF493" s="514"/>
      <c r="BG493" s="515"/>
      <c r="BH493" s="514"/>
      <c r="BI493" s="515"/>
      <c r="BJ493" s="514"/>
      <c r="BK493" s="514"/>
      <c r="BL493" s="514"/>
      <c r="BM493" s="515"/>
      <c r="BN493" s="518"/>
      <c r="BO493" s="518"/>
      <c r="BP493" s="638"/>
      <c r="BQ493" s="511"/>
      <c r="BR493" s="512"/>
      <c r="BS493" s="513"/>
      <c r="BT493" s="513"/>
      <c r="BU493" s="514"/>
      <c r="BV493" s="514"/>
      <c r="BW493" s="514"/>
      <c r="BX493" s="515"/>
      <c r="BY493" s="514"/>
      <c r="BZ493" s="515"/>
      <c r="CA493" s="514"/>
      <c r="CB493" s="514"/>
      <c r="CC493" s="514"/>
      <c r="CD493" s="515"/>
      <c r="CE493" s="518"/>
      <c r="CF493" s="518"/>
      <c r="CG493" s="638"/>
      <c r="CH493" s="511"/>
      <c r="CI493" s="512"/>
      <c r="CJ493" s="513"/>
      <c r="CK493" s="513"/>
      <c r="CL493" s="514"/>
      <c r="CM493" s="514"/>
      <c r="CN493" s="514"/>
      <c r="CO493" s="515"/>
      <c r="CP493" s="514"/>
      <c r="CQ493" s="515"/>
      <c r="CR493" s="514"/>
      <c r="CS493" s="514"/>
      <c r="CT493" s="514"/>
      <c r="CU493" s="515"/>
      <c r="CV493" s="518"/>
      <c r="CW493" s="518"/>
      <c r="CX493" s="638"/>
      <c r="CY493" s="511"/>
      <c r="CZ493" s="512"/>
      <c r="DA493" s="513"/>
      <c r="DB493" s="513"/>
      <c r="DC493" s="514"/>
      <c r="DD493" s="514"/>
      <c r="DE493" s="514"/>
      <c r="DF493" s="515"/>
      <c r="DG493" s="514"/>
      <c r="DH493" s="515"/>
      <c r="DI493" s="514"/>
      <c r="DJ493" s="514"/>
      <c r="DK493" s="514"/>
      <c r="DL493" s="515"/>
      <c r="DM493" s="518"/>
      <c r="DN493" s="518"/>
      <c r="DO493" s="638"/>
      <c r="DP493" s="511"/>
      <c r="DQ493" s="512"/>
      <c r="DR493" s="513"/>
      <c r="DS493" s="513"/>
      <c r="DT493" s="514"/>
      <c r="DU493" s="514"/>
      <c r="DV493" s="514"/>
      <c r="DW493" s="515"/>
      <c r="DX493" s="514"/>
      <c r="DY493" s="515"/>
      <c r="DZ493" s="514"/>
      <c r="EA493" s="514"/>
      <c r="EB493" s="514"/>
      <c r="EC493" s="515"/>
      <c r="ED493" s="518"/>
      <c r="EE493" s="518"/>
      <c r="EF493" s="638"/>
      <c r="EG493" s="511"/>
      <c r="EH493" s="512"/>
      <c r="EI493" s="513"/>
      <c r="EJ493" s="513"/>
      <c r="EK493" s="514"/>
      <c r="EL493" s="514"/>
      <c r="EM493" s="514"/>
      <c r="EN493" s="515"/>
      <c r="EO493" s="514"/>
      <c r="EP493" s="515"/>
      <c r="EQ493" s="514"/>
      <c r="ER493" s="514"/>
      <c r="ES493" s="514"/>
      <c r="ET493" s="515"/>
      <c r="EU493" s="518"/>
      <c r="EV493" s="518"/>
      <c r="EW493" s="638"/>
      <c r="EX493" s="511"/>
      <c r="EY493" s="512"/>
      <c r="EZ493" s="513"/>
      <c r="FA493" s="513"/>
      <c r="FB493" s="514"/>
      <c r="FC493" s="514"/>
      <c r="FD493" s="514"/>
      <c r="FE493" s="515"/>
      <c r="FF493" s="514"/>
      <c r="FG493" s="515"/>
      <c r="FH493" s="514"/>
      <c r="FI493" s="514"/>
      <c r="FJ493" s="514"/>
      <c r="FK493" s="515"/>
      <c r="FL493" s="518"/>
      <c r="FM493" s="518"/>
      <c r="FN493" s="638"/>
      <c r="FO493" s="511"/>
      <c r="FP493" s="512"/>
      <c r="FQ493" s="513"/>
      <c r="FR493" s="513"/>
      <c r="FS493" s="514"/>
      <c r="FT493" s="514"/>
      <c r="FU493" s="514"/>
      <c r="FV493" s="515"/>
      <c r="FW493" s="514"/>
      <c r="FX493" s="515"/>
      <c r="FY493" s="514"/>
      <c r="FZ493" s="514"/>
      <c r="GA493" s="514"/>
      <c r="GB493" s="515"/>
      <c r="GC493" s="518"/>
      <c r="GD493" s="518"/>
      <c r="GE493" s="638"/>
      <c r="GF493" s="511"/>
      <c r="GG493" s="512"/>
      <c r="GH493" s="513"/>
      <c r="GI493" s="513"/>
      <c r="GJ493" s="514"/>
      <c r="GK493" s="514"/>
      <c r="GL493" s="514"/>
      <c r="GM493" s="515"/>
      <c r="GN493" s="514"/>
      <c r="GO493" s="515"/>
      <c r="GP493" s="514"/>
      <c r="GQ493" s="514"/>
      <c r="GR493" s="514"/>
      <c r="GS493" s="515"/>
      <c r="GT493" s="518"/>
      <c r="GU493" s="518"/>
      <c r="GV493" s="638"/>
      <c r="GW493" s="511"/>
      <c r="GX493" s="512"/>
      <c r="GY493" s="513"/>
      <c r="GZ493" s="513"/>
      <c r="HA493" s="514"/>
      <c r="HB493" s="514"/>
      <c r="HC493" s="514"/>
      <c r="HD493" s="515"/>
      <c r="HE493" s="514"/>
      <c r="HF493" s="515"/>
      <c r="HG493" s="514"/>
      <c r="HH493" s="514"/>
      <c r="HI493" s="514"/>
      <c r="HJ493" s="515"/>
      <c r="HK493" s="518"/>
      <c r="HL493" s="518"/>
      <c r="HM493" s="638"/>
      <c r="HN493" s="511"/>
      <c r="HO493" s="512"/>
      <c r="HP493" s="513"/>
      <c r="HQ493" s="513"/>
      <c r="HR493" s="514"/>
      <c r="HS493" s="514"/>
      <c r="HT493" s="514"/>
      <c r="HU493" s="515"/>
      <c r="HV493" s="514"/>
      <c r="HW493" s="515"/>
      <c r="HX493" s="514"/>
      <c r="HY493" s="514"/>
      <c r="HZ493" s="514"/>
      <c r="IA493" s="515"/>
      <c r="IB493" s="518"/>
      <c r="IC493" s="518"/>
      <c r="ID493" s="638"/>
      <c r="IE493" s="511"/>
      <c r="IF493" s="512"/>
      <c r="IG493" s="513"/>
      <c r="IH493" s="513"/>
      <c r="II493" s="514"/>
      <c r="IJ493" s="514"/>
      <c r="IK493" s="514"/>
      <c r="IL493" s="515"/>
      <c r="IM493" s="514"/>
      <c r="IN493" s="515"/>
      <c r="IO493" s="514"/>
      <c r="IP493" s="514"/>
      <c r="IQ493" s="514"/>
      <c r="IR493" s="515"/>
      <c r="IS493" s="518"/>
      <c r="IT493" s="518"/>
      <c r="IU493" s="638"/>
      <c r="IV493" s="511"/>
      <c r="IW493" s="512"/>
      <c r="IX493" s="513"/>
      <c r="IY493" s="513"/>
      <c r="IZ493" s="514"/>
      <c r="JA493" s="514"/>
      <c r="JB493" s="514"/>
      <c r="JC493" s="515"/>
      <c r="JD493" s="514"/>
      <c r="JE493" s="515"/>
      <c r="JF493" s="514"/>
      <c r="JG493" s="514"/>
      <c r="JH493" s="514"/>
      <c r="JI493" s="515"/>
      <c r="JJ493" s="518"/>
      <c r="JK493" s="518"/>
      <c r="JL493" s="638"/>
      <c r="JM493" s="511"/>
      <c r="JN493" s="512"/>
      <c r="JO493" s="513"/>
      <c r="JP493" s="513"/>
      <c r="JQ493" s="514"/>
      <c r="JR493" s="514"/>
      <c r="JS493" s="514"/>
      <c r="JT493" s="515"/>
      <c r="JU493" s="514"/>
      <c r="JV493" s="515"/>
      <c r="JW493" s="514"/>
      <c r="JX493" s="514"/>
      <c r="JY493" s="514"/>
      <c r="JZ493" s="515"/>
      <c r="KA493" s="518"/>
      <c r="KB493" s="518"/>
      <c r="KC493" s="638"/>
      <c r="KD493" s="511"/>
      <c r="KE493" s="512"/>
      <c r="KF493" s="513"/>
      <c r="KG493" s="513"/>
      <c r="KH493" s="514"/>
      <c r="KI493" s="514"/>
      <c r="KJ493" s="514"/>
      <c r="KK493" s="515"/>
      <c r="KL493" s="514"/>
      <c r="KM493" s="515"/>
      <c r="KN493" s="514"/>
      <c r="KO493" s="514"/>
      <c r="KP493" s="514"/>
      <c r="KQ493" s="515"/>
      <c r="KR493" s="518"/>
      <c r="KS493" s="518"/>
      <c r="KT493" s="638"/>
      <c r="KU493" s="521"/>
    </row>
    <row r="494" ht="15.75" hidden="1" customHeight="1">
      <c r="A494" s="511"/>
      <c r="B494" s="512"/>
      <c r="C494" s="513"/>
      <c r="D494" s="513"/>
      <c r="E494" s="514"/>
      <c r="F494" s="514"/>
      <c r="G494" s="514"/>
      <c r="H494" s="515"/>
      <c r="I494" s="514"/>
      <c r="J494" s="515"/>
      <c r="K494" s="514"/>
      <c r="L494" s="514"/>
      <c r="M494" s="514"/>
      <c r="N494" s="515"/>
      <c r="O494" s="518"/>
      <c r="P494" s="518"/>
      <c r="Q494" s="638"/>
      <c r="R494" s="511"/>
      <c r="S494" s="512"/>
      <c r="T494" s="513"/>
      <c r="U494" s="513"/>
      <c r="V494" s="514"/>
      <c r="W494" s="514"/>
      <c r="X494" s="514"/>
      <c r="Y494" s="515"/>
      <c r="Z494" s="514"/>
      <c r="AA494" s="515"/>
      <c r="AB494" s="514"/>
      <c r="AC494" s="514"/>
      <c r="AD494" s="514"/>
      <c r="AE494" s="515"/>
      <c r="AF494" s="518"/>
      <c r="AG494" s="518"/>
      <c r="AH494" s="638"/>
      <c r="AI494" s="511"/>
      <c r="AJ494" s="512"/>
      <c r="AK494" s="513"/>
      <c r="AL494" s="513"/>
      <c r="AM494" s="514"/>
      <c r="AN494" s="514"/>
      <c r="AO494" s="514"/>
      <c r="AP494" s="515"/>
      <c r="AQ494" s="514"/>
      <c r="AR494" s="515"/>
      <c r="AS494" s="514"/>
      <c r="AT494" s="514"/>
      <c r="AU494" s="514"/>
      <c r="AV494" s="515"/>
      <c r="AW494" s="518"/>
      <c r="AX494" s="518"/>
      <c r="AY494" s="638"/>
      <c r="AZ494" s="511"/>
      <c r="BA494" s="512"/>
      <c r="BB494" s="513"/>
      <c r="BC494" s="513"/>
      <c r="BD494" s="514"/>
      <c r="BE494" s="514"/>
      <c r="BF494" s="514"/>
      <c r="BG494" s="515"/>
      <c r="BH494" s="514"/>
      <c r="BI494" s="515"/>
      <c r="BJ494" s="514"/>
      <c r="BK494" s="514"/>
      <c r="BL494" s="514"/>
      <c r="BM494" s="515"/>
      <c r="BN494" s="518"/>
      <c r="BO494" s="518"/>
      <c r="BP494" s="638"/>
      <c r="BQ494" s="511"/>
      <c r="BR494" s="512"/>
      <c r="BS494" s="513"/>
      <c r="BT494" s="513"/>
      <c r="BU494" s="514"/>
      <c r="BV494" s="514"/>
      <c r="BW494" s="514"/>
      <c r="BX494" s="515"/>
      <c r="BY494" s="514"/>
      <c r="BZ494" s="515"/>
      <c r="CA494" s="514"/>
      <c r="CB494" s="514"/>
      <c r="CC494" s="514"/>
      <c r="CD494" s="515"/>
      <c r="CE494" s="518"/>
      <c r="CF494" s="518"/>
      <c r="CG494" s="638"/>
      <c r="CH494" s="511"/>
      <c r="CI494" s="512"/>
      <c r="CJ494" s="513"/>
      <c r="CK494" s="513"/>
      <c r="CL494" s="514"/>
      <c r="CM494" s="514"/>
      <c r="CN494" s="514"/>
      <c r="CO494" s="515"/>
      <c r="CP494" s="514"/>
      <c r="CQ494" s="515"/>
      <c r="CR494" s="514"/>
      <c r="CS494" s="514"/>
      <c r="CT494" s="514"/>
      <c r="CU494" s="515"/>
      <c r="CV494" s="518"/>
      <c r="CW494" s="518"/>
      <c r="CX494" s="638"/>
      <c r="CY494" s="511"/>
      <c r="CZ494" s="512"/>
      <c r="DA494" s="513"/>
      <c r="DB494" s="513"/>
      <c r="DC494" s="514"/>
      <c r="DD494" s="514"/>
      <c r="DE494" s="514"/>
      <c r="DF494" s="515"/>
      <c r="DG494" s="514"/>
      <c r="DH494" s="515"/>
      <c r="DI494" s="514"/>
      <c r="DJ494" s="514"/>
      <c r="DK494" s="514"/>
      <c r="DL494" s="515"/>
      <c r="DM494" s="518"/>
      <c r="DN494" s="518"/>
      <c r="DO494" s="638"/>
      <c r="DP494" s="511"/>
      <c r="DQ494" s="512"/>
      <c r="DR494" s="513"/>
      <c r="DS494" s="513"/>
      <c r="DT494" s="514"/>
      <c r="DU494" s="514"/>
      <c r="DV494" s="514"/>
      <c r="DW494" s="515"/>
      <c r="DX494" s="514"/>
      <c r="DY494" s="515"/>
      <c r="DZ494" s="514"/>
      <c r="EA494" s="514"/>
      <c r="EB494" s="514"/>
      <c r="EC494" s="515"/>
      <c r="ED494" s="518"/>
      <c r="EE494" s="518"/>
      <c r="EF494" s="638"/>
      <c r="EG494" s="511"/>
      <c r="EH494" s="512"/>
      <c r="EI494" s="513"/>
      <c r="EJ494" s="513"/>
      <c r="EK494" s="514"/>
      <c r="EL494" s="514"/>
      <c r="EM494" s="514"/>
      <c r="EN494" s="515"/>
      <c r="EO494" s="514"/>
      <c r="EP494" s="515"/>
      <c r="EQ494" s="514"/>
      <c r="ER494" s="514"/>
      <c r="ES494" s="514"/>
      <c r="ET494" s="515"/>
      <c r="EU494" s="518"/>
      <c r="EV494" s="518"/>
      <c r="EW494" s="638"/>
      <c r="EX494" s="511"/>
      <c r="EY494" s="512"/>
      <c r="EZ494" s="513"/>
      <c r="FA494" s="513"/>
      <c r="FB494" s="514"/>
      <c r="FC494" s="514"/>
      <c r="FD494" s="514"/>
      <c r="FE494" s="515"/>
      <c r="FF494" s="514"/>
      <c r="FG494" s="515"/>
      <c r="FH494" s="514"/>
      <c r="FI494" s="514"/>
      <c r="FJ494" s="514"/>
      <c r="FK494" s="515"/>
      <c r="FL494" s="518"/>
      <c r="FM494" s="518"/>
      <c r="FN494" s="638"/>
      <c r="FO494" s="511"/>
      <c r="FP494" s="512"/>
      <c r="FQ494" s="513"/>
      <c r="FR494" s="513"/>
      <c r="FS494" s="514"/>
      <c r="FT494" s="514"/>
      <c r="FU494" s="514"/>
      <c r="FV494" s="515"/>
      <c r="FW494" s="514"/>
      <c r="FX494" s="515"/>
      <c r="FY494" s="514"/>
      <c r="FZ494" s="514"/>
      <c r="GA494" s="514"/>
      <c r="GB494" s="515"/>
      <c r="GC494" s="518"/>
      <c r="GD494" s="518"/>
      <c r="GE494" s="638"/>
      <c r="GF494" s="511"/>
      <c r="GG494" s="512"/>
      <c r="GH494" s="513"/>
      <c r="GI494" s="513"/>
      <c r="GJ494" s="514"/>
      <c r="GK494" s="514"/>
      <c r="GL494" s="514"/>
      <c r="GM494" s="515"/>
      <c r="GN494" s="514"/>
      <c r="GO494" s="515"/>
      <c r="GP494" s="514"/>
      <c r="GQ494" s="514"/>
      <c r="GR494" s="514"/>
      <c r="GS494" s="515"/>
      <c r="GT494" s="518"/>
      <c r="GU494" s="518"/>
      <c r="GV494" s="638"/>
      <c r="GW494" s="511"/>
      <c r="GX494" s="512"/>
      <c r="GY494" s="513"/>
      <c r="GZ494" s="513"/>
      <c r="HA494" s="514"/>
      <c r="HB494" s="514"/>
      <c r="HC494" s="514"/>
      <c r="HD494" s="515"/>
      <c r="HE494" s="514"/>
      <c r="HF494" s="515"/>
      <c r="HG494" s="514"/>
      <c r="HH494" s="514"/>
      <c r="HI494" s="514"/>
      <c r="HJ494" s="515"/>
      <c r="HK494" s="518"/>
      <c r="HL494" s="518"/>
      <c r="HM494" s="638"/>
      <c r="HN494" s="511"/>
      <c r="HO494" s="512"/>
      <c r="HP494" s="513"/>
      <c r="HQ494" s="513"/>
      <c r="HR494" s="514"/>
      <c r="HS494" s="514"/>
      <c r="HT494" s="514"/>
      <c r="HU494" s="515"/>
      <c r="HV494" s="514"/>
      <c r="HW494" s="515"/>
      <c r="HX494" s="514"/>
      <c r="HY494" s="514"/>
      <c r="HZ494" s="514"/>
      <c r="IA494" s="515"/>
      <c r="IB494" s="518"/>
      <c r="IC494" s="518"/>
      <c r="ID494" s="638"/>
      <c r="IE494" s="511"/>
      <c r="IF494" s="512"/>
      <c r="IG494" s="513"/>
      <c r="IH494" s="513"/>
      <c r="II494" s="514"/>
      <c r="IJ494" s="514"/>
      <c r="IK494" s="514"/>
      <c r="IL494" s="515"/>
      <c r="IM494" s="514"/>
      <c r="IN494" s="515"/>
      <c r="IO494" s="514"/>
      <c r="IP494" s="514"/>
      <c r="IQ494" s="514"/>
      <c r="IR494" s="515"/>
      <c r="IS494" s="518"/>
      <c r="IT494" s="518"/>
      <c r="IU494" s="638"/>
      <c r="IV494" s="511"/>
      <c r="IW494" s="512"/>
      <c r="IX494" s="513"/>
      <c r="IY494" s="513"/>
      <c r="IZ494" s="514"/>
      <c r="JA494" s="514"/>
      <c r="JB494" s="514"/>
      <c r="JC494" s="515"/>
      <c r="JD494" s="514"/>
      <c r="JE494" s="515"/>
      <c r="JF494" s="514"/>
      <c r="JG494" s="514"/>
      <c r="JH494" s="514"/>
      <c r="JI494" s="515"/>
      <c r="JJ494" s="518"/>
      <c r="JK494" s="518"/>
      <c r="JL494" s="638"/>
      <c r="JM494" s="511"/>
      <c r="JN494" s="512"/>
      <c r="JO494" s="513"/>
      <c r="JP494" s="513"/>
      <c r="JQ494" s="514"/>
      <c r="JR494" s="514"/>
      <c r="JS494" s="514"/>
      <c r="JT494" s="515"/>
      <c r="JU494" s="514"/>
      <c r="JV494" s="515"/>
      <c r="JW494" s="514"/>
      <c r="JX494" s="514"/>
      <c r="JY494" s="514"/>
      <c r="JZ494" s="515"/>
      <c r="KA494" s="518"/>
      <c r="KB494" s="518"/>
      <c r="KC494" s="638"/>
      <c r="KD494" s="511"/>
      <c r="KE494" s="512"/>
      <c r="KF494" s="513"/>
      <c r="KG494" s="513"/>
      <c r="KH494" s="514"/>
      <c r="KI494" s="514"/>
      <c r="KJ494" s="514"/>
      <c r="KK494" s="515"/>
      <c r="KL494" s="514"/>
      <c r="KM494" s="515"/>
      <c r="KN494" s="514"/>
      <c r="KO494" s="514"/>
      <c r="KP494" s="514"/>
      <c r="KQ494" s="515"/>
      <c r="KR494" s="518"/>
      <c r="KS494" s="518"/>
      <c r="KT494" s="638"/>
      <c r="KU494" s="521"/>
    </row>
    <row r="495" ht="15.75" hidden="1" customHeight="1">
      <c r="A495" s="511"/>
      <c r="B495" s="512"/>
      <c r="C495" s="513"/>
      <c r="D495" s="513"/>
      <c r="E495" s="514"/>
      <c r="F495" s="514"/>
      <c r="G495" s="514"/>
      <c r="H495" s="515"/>
      <c r="I495" s="514"/>
      <c r="J495" s="515"/>
      <c r="K495" s="514"/>
      <c r="L495" s="514"/>
      <c r="M495" s="514"/>
      <c r="N495" s="515"/>
      <c r="O495" s="518"/>
      <c r="P495" s="518"/>
      <c r="Q495" s="638"/>
      <c r="R495" s="511"/>
      <c r="S495" s="512"/>
      <c r="T495" s="513"/>
      <c r="U495" s="513"/>
      <c r="V495" s="514"/>
      <c r="W495" s="514"/>
      <c r="X495" s="514"/>
      <c r="Y495" s="515"/>
      <c r="Z495" s="514"/>
      <c r="AA495" s="515"/>
      <c r="AB495" s="514"/>
      <c r="AC495" s="514"/>
      <c r="AD495" s="514"/>
      <c r="AE495" s="515"/>
      <c r="AF495" s="518"/>
      <c r="AG495" s="518"/>
      <c r="AH495" s="638"/>
      <c r="AI495" s="511"/>
      <c r="AJ495" s="512"/>
      <c r="AK495" s="513"/>
      <c r="AL495" s="513"/>
      <c r="AM495" s="514"/>
      <c r="AN495" s="514"/>
      <c r="AO495" s="514"/>
      <c r="AP495" s="515"/>
      <c r="AQ495" s="514"/>
      <c r="AR495" s="515"/>
      <c r="AS495" s="514"/>
      <c r="AT495" s="514"/>
      <c r="AU495" s="514"/>
      <c r="AV495" s="515"/>
      <c r="AW495" s="518"/>
      <c r="AX495" s="518"/>
      <c r="AY495" s="638"/>
      <c r="AZ495" s="511"/>
      <c r="BA495" s="512"/>
      <c r="BB495" s="513"/>
      <c r="BC495" s="513"/>
      <c r="BD495" s="514"/>
      <c r="BE495" s="514"/>
      <c r="BF495" s="514"/>
      <c r="BG495" s="515"/>
      <c r="BH495" s="514"/>
      <c r="BI495" s="515"/>
      <c r="BJ495" s="514"/>
      <c r="BK495" s="514"/>
      <c r="BL495" s="514"/>
      <c r="BM495" s="515"/>
      <c r="BN495" s="518"/>
      <c r="BO495" s="518"/>
      <c r="BP495" s="638"/>
      <c r="BQ495" s="511"/>
      <c r="BR495" s="512"/>
      <c r="BS495" s="513"/>
      <c r="BT495" s="513"/>
      <c r="BU495" s="514"/>
      <c r="BV495" s="514"/>
      <c r="BW495" s="514"/>
      <c r="BX495" s="515"/>
      <c r="BY495" s="514"/>
      <c r="BZ495" s="515"/>
      <c r="CA495" s="514"/>
      <c r="CB495" s="514"/>
      <c r="CC495" s="514"/>
      <c r="CD495" s="515"/>
      <c r="CE495" s="518"/>
      <c r="CF495" s="518"/>
      <c r="CG495" s="638"/>
      <c r="CH495" s="511"/>
      <c r="CI495" s="512"/>
      <c r="CJ495" s="513"/>
      <c r="CK495" s="513"/>
      <c r="CL495" s="514"/>
      <c r="CM495" s="514"/>
      <c r="CN495" s="514"/>
      <c r="CO495" s="515"/>
      <c r="CP495" s="514"/>
      <c r="CQ495" s="515"/>
      <c r="CR495" s="514"/>
      <c r="CS495" s="514"/>
      <c r="CT495" s="514"/>
      <c r="CU495" s="515"/>
      <c r="CV495" s="518"/>
      <c r="CW495" s="518"/>
      <c r="CX495" s="638"/>
      <c r="CY495" s="511"/>
      <c r="CZ495" s="512"/>
      <c r="DA495" s="513"/>
      <c r="DB495" s="513"/>
      <c r="DC495" s="514"/>
      <c r="DD495" s="514"/>
      <c r="DE495" s="514"/>
      <c r="DF495" s="515"/>
      <c r="DG495" s="514"/>
      <c r="DH495" s="515"/>
      <c r="DI495" s="514"/>
      <c r="DJ495" s="514"/>
      <c r="DK495" s="514"/>
      <c r="DL495" s="515"/>
      <c r="DM495" s="518"/>
      <c r="DN495" s="518"/>
      <c r="DO495" s="638"/>
      <c r="DP495" s="511"/>
      <c r="DQ495" s="512"/>
      <c r="DR495" s="513"/>
      <c r="DS495" s="513"/>
      <c r="DT495" s="514"/>
      <c r="DU495" s="514"/>
      <c r="DV495" s="514"/>
      <c r="DW495" s="515"/>
      <c r="DX495" s="514"/>
      <c r="DY495" s="515"/>
      <c r="DZ495" s="514"/>
      <c r="EA495" s="514"/>
      <c r="EB495" s="514"/>
      <c r="EC495" s="515"/>
      <c r="ED495" s="518"/>
      <c r="EE495" s="518"/>
      <c r="EF495" s="638"/>
      <c r="EG495" s="511"/>
      <c r="EH495" s="512"/>
      <c r="EI495" s="513"/>
      <c r="EJ495" s="513"/>
      <c r="EK495" s="514"/>
      <c r="EL495" s="514"/>
      <c r="EM495" s="514"/>
      <c r="EN495" s="515"/>
      <c r="EO495" s="514"/>
      <c r="EP495" s="515"/>
      <c r="EQ495" s="514"/>
      <c r="ER495" s="514"/>
      <c r="ES495" s="514"/>
      <c r="ET495" s="515"/>
      <c r="EU495" s="518"/>
      <c r="EV495" s="518"/>
      <c r="EW495" s="638"/>
      <c r="EX495" s="511"/>
      <c r="EY495" s="512"/>
      <c r="EZ495" s="513"/>
      <c r="FA495" s="513"/>
      <c r="FB495" s="514"/>
      <c r="FC495" s="514"/>
      <c r="FD495" s="514"/>
      <c r="FE495" s="515"/>
      <c r="FF495" s="514"/>
      <c r="FG495" s="515"/>
      <c r="FH495" s="514"/>
      <c r="FI495" s="514"/>
      <c r="FJ495" s="514"/>
      <c r="FK495" s="515"/>
      <c r="FL495" s="518"/>
      <c r="FM495" s="518"/>
      <c r="FN495" s="638"/>
      <c r="FO495" s="511"/>
      <c r="FP495" s="512"/>
      <c r="FQ495" s="513"/>
      <c r="FR495" s="513"/>
      <c r="FS495" s="514"/>
      <c r="FT495" s="514"/>
      <c r="FU495" s="514"/>
      <c r="FV495" s="515"/>
      <c r="FW495" s="514"/>
      <c r="FX495" s="515"/>
      <c r="FY495" s="514"/>
      <c r="FZ495" s="514"/>
      <c r="GA495" s="514"/>
      <c r="GB495" s="515"/>
      <c r="GC495" s="518"/>
      <c r="GD495" s="518"/>
      <c r="GE495" s="638"/>
      <c r="GF495" s="511"/>
      <c r="GG495" s="512"/>
      <c r="GH495" s="513"/>
      <c r="GI495" s="513"/>
      <c r="GJ495" s="514"/>
      <c r="GK495" s="514"/>
      <c r="GL495" s="514"/>
      <c r="GM495" s="515"/>
      <c r="GN495" s="514"/>
      <c r="GO495" s="515"/>
      <c r="GP495" s="514"/>
      <c r="GQ495" s="514"/>
      <c r="GR495" s="514"/>
      <c r="GS495" s="515"/>
      <c r="GT495" s="518"/>
      <c r="GU495" s="518"/>
      <c r="GV495" s="638"/>
      <c r="GW495" s="511"/>
      <c r="GX495" s="512"/>
      <c r="GY495" s="513"/>
      <c r="GZ495" s="513"/>
      <c r="HA495" s="514"/>
      <c r="HB495" s="514"/>
      <c r="HC495" s="514"/>
      <c r="HD495" s="515"/>
      <c r="HE495" s="514"/>
      <c r="HF495" s="515"/>
      <c r="HG495" s="514"/>
      <c r="HH495" s="514"/>
      <c r="HI495" s="514"/>
      <c r="HJ495" s="515"/>
      <c r="HK495" s="518"/>
      <c r="HL495" s="518"/>
      <c r="HM495" s="638"/>
      <c r="HN495" s="511"/>
      <c r="HO495" s="512"/>
      <c r="HP495" s="513"/>
      <c r="HQ495" s="513"/>
      <c r="HR495" s="514"/>
      <c r="HS495" s="514"/>
      <c r="HT495" s="514"/>
      <c r="HU495" s="515"/>
      <c r="HV495" s="514"/>
      <c r="HW495" s="515"/>
      <c r="HX495" s="514"/>
      <c r="HY495" s="514"/>
      <c r="HZ495" s="514"/>
      <c r="IA495" s="515"/>
      <c r="IB495" s="518"/>
      <c r="IC495" s="518"/>
      <c r="ID495" s="638"/>
      <c r="IE495" s="511"/>
      <c r="IF495" s="512"/>
      <c r="IG495" s="513"/>
      <c r="IH495" s="513"/>
      <c r="II495" s="514"/>
      <c r="IJ495" s="514"/>
      <c r="IK495" s="514"/>
      <c r="IL495" s="515"/>
      <c r="IM495" s="514"/>
      <c r="IN495" s="515"/>
      <c r="IO495" s="514"/>
      <c r="IP495" s="514"/>
      <c r="IQ495" s="514"/>
      <c r="IR495" s="515"/>
      <c r="IS495" s="518"/>
      <c r="IT495" s="518"/>
      <c r="IU495" s="638"/>
      <c r="IV495" s="511"/>
      <c r="IW495" s="512"/>
      <c r="IX495" s="513"/>
      <c r="IY495" s="513"/>
      <c r="IZ495" s="514"/>
      <c r="JA495" s="514"/>
      <c r="JB495" s="514"/>
      <c r="JC495" s="515"/>
      <c r="JD495" s="514"/>
      <c r="JE495" s="515"/>
      <c r="JF495" s="514"/>
      <c r="JG495" s="514"/>
      <c r="JH495" s="514"/>
      <c r="JI495" s="515"/>
      <c r="JJ495" s="518"/>
      <c r="JK495" s="518"/>
      <c r="JL495" s="638"/>
      <c r="JM495" s="511"/>
      <c r="JN495" s="512"/>
      <c r="JO495" s="513"/>
      <c r="JP495" s="513"/>
      <c r="JQ495" s="514"/>
      <c r="JR495" s="514"/>
      <c r="JS495" s="514"/>
      <c r="JT495" s="515"/>
      <c r="JU495" s="514"/>
      <c r="JV495" s="515"/>
      <c r="JW495" s="514"/>
      <c r="JX495" s="514"/>
      <c r="JY495" s="514"/>
      <c r="JZ495" s="515"/>
      <c r="KA495" s="518"/>
      <c r="KB495" s="518"/>
      <c r="KC495" s="638"/>
      <c r="KD495" s="511"/>
      <c r="KE495" s="512"/>
      <c r="KF495" s="513"/>
      <c r="KG495" s="513"/>
      <c r="KH495" s="514"/>
      <c r="KI495" s="514"/>
      <c r="KJ495" s="514"/>
      <c r="KK495" s="515"/>
      <c r="KL495" s="514"/>
      <c r="KM495" s="515"/>
      <c r="KN495" s="514"/>
      <c r="KO495" s="514"/>
      <c r="KP495" s="514"/>
      <c r="KQ495" s="515"/>
      <c r="KR495" s="518"/>
      <c r="KS495" s="518"/>
      <c r="KT495" s="638"/>
      <c r="KU495" s="521"/>
    </row>
    <row r="496" ht="15.75" hidden="1" customHeight="1">
      <c r="A496" s="511"/>
      <c r="B496" s="512"/>
      <c r="C496" s="513"/>
      <c r="D496" s="513"/>
      <c r="E496" s="514"/>
      <c r="F496" s="514"/>
      <c r="G496" s="514"/>
      <c r="H496" s="515"/>
      <c r="I496" s="514"/>
      <c r="J496" s="515"/>
      <c r="K496" s="514"/>
      <c r="L496" s="514"/>
      <c r="M496" s="514"/>
      <c r="N496" s="515"/>
      <c r="O496" s="518"/>
      <c r="P496" s="518"/>
      <c r="Q496" s="638"/>
      <c r="R496" s="511"/>
      <c r="S496" s="512"/>
      <c r="T496" s="513"/>
      <c r="U496" s="513"/>
      <c r="V496" s="514"/>
      <c r="W496" s="514"/>
      <c r="X496" s="514"/>
      <c r="Y496" s="515"/>
      <c r="Z496" s="514"/>
      <c r="AA496" s="515"/>
      <c r="AB496" s="514"/>
      <c r="AC496" s="514"/>
      <c r="AD496" s="514"/>
      <c r="AE496" s="515"/>
      <c r="AF496" s="518"/>
      <c r="AG496" s="518"/>
      <c r="AH496" s="638"/>
      <c r="AI496" s="511"/>
      <c r="AJ496" s="512"/>
      <c r="AK496" s="513"/>
      <c r="AL496" s="513"/>
      <c r="AM496" s="514"/>
      <c r="AN496" s="514"/>
      <c r="AO496" s="514"/>
      <c r="AP496" s="515"/>
      <c r="AQ496" s="514"/>
      <c r="AR496" s="515"/>
      <c r="AS496" s="514"/>
      <c r="AT496" s="514"/>
      <c r="AU496" s="514"/>
      <c r="AV496" s="515"/>
      <c r="AW496" s="518"/>
      <c r="AX496" s="518"/>
      <c r="AY496" s="638"/>
      <c r="AZ496" s="511"/>
      <c r="BA496" s="512"/>
      <c r="BB496" s="513"/>
      <c r="BC496" s="513"/>
      <c r="BD496" s="514"/>
      <c r="BE496" s="514"/>
      <c r="BF496" s="514"/>
      <c r="BG496" s="515"/>
      <c r="BH496" s="514"/>
      <c r="BI496" s="515"/>
      <c r="BJ496" s="514"/>
      <c r="BK496" s="514"/>
      <c r="BL496" s="514"/>
      <c r="BM496" s="515"/>
      <c r="BN496" s="518"/>
      <c r="BO496" s="518"/>
      <c r="BP496" s="638"/>
      <c r="BQ496" s="511"/>
      <c r="BR496" s="512"/>
      <c r="BS496" s="513"/>
      <c r="BT496" s="513"/>
      <c r="BU496" s="514"/>
      <c r="BV496" s="514"/>
      <c r="BW496" s="514"/>
      <c r="BX496" s="515"/>
      <c r="BY496" s="514"/>
      <c r="BZ496" s="515"/>
      <c r="CA496" s="514"/>
      <c r="CB496" s="514"/>
      <c r="CC496" s="514"/>
      <c r="CD496" s="515"/>
      <c r="CE496" s="518"/>
      <c r="CF496" s="518"/>
      <c r="CG496" s="638"/>
      <c r="CH496" s="511"/>
      <c r="CI496" s="512"/>
      <c r="CJ496" s="513"/>
      <c r="CK496" s="513"/>
      <c r="CL496" s="514"/>
      <c r="CM496" s="514"/>
      <c r="CN496" s="514"/>
      <c r="CO496" s="515"/>
      <c r="CP496" s="514"/>
      <c r="CQ496" s="515"/>
      <c r="CR496" s="514"/>
      <c r="CS496" s="514"/>
      <c r="CT496" s="514"/>
      <c r="CU496" s="515"/>
      <c r="CV496" s="518"/>
      <c r="CW496" s="518"/>
      <c r="CX496" s="638"/>
      <c r="CY496" s="511"/>
      <c r="CZ496" s="512"/>
      <c r="DA496" s="513"/>
      <c r="DB496" s="513"/>
      <c r="DC496" s="514"/>
      <c r="DD496" s="514"/>
      <c r="DE496" s="514"/>
      <c r="DF496" s="515"/>
      <c r="DG496" s="514"/>
      <c r="DH496" s="515"/>
      <c r="DI496" s="514"/>
      <c r="DJ496" s="514"/>
      <c r="DK496" s="514"/>
      <c r="DL496" s="515"/>
      <c r="DM496" s="518"/>
      <c r="DN496" s="518"/>
      <c r="DO496" s="638"/>
      <c r="DP496" s="511"/>
      <c r="DQ496" s="512"/>
      <c r="DR496" s="513"/>
      <c r="DS496" s="513"/>
      <c r="DT496" s="514"/>
      <c r="DU496" s="514"/>
      <c r="DV496" s="514"/>
      <c r="DW496" s="515"/>
      <c r="DX496" s="514"/>
      <c r="DY496" s="515"/>
      <c r="DZ496" s="514"/>
      <c r="EA496" s="514"/>
      <c r="EB496" s="514"/>
      <c r="EC496" s="515"/>
      <c r="ED496" s="518"/>
      <c r="EE496" s="518"/>
      <c r="EF496" s="638"/>
      <c r="EG496" s="511"/>
      <c r="EH496" s="512"/>
      <c r="EI496" s="513"/>
      <c r="EJ496" s="513"/>
      <c r="EK496" s="514"/>
      <c r="EL496" s="514"/>
      <c r="EM496" s="514"/>
      <c r="EN496" s="515"/>
      <c r="EO496" s="514"/>
      <c r="EP496" s="515"/>
      <c r="EQ496" s="514"/>
      <c r="ER496" s="514"/>
      <c r="ES496" s="514"/>
      <c r="ET496" s="515"/>
      <c r="EU496" s="518"/>
      <c r="EV496" s="518"/>
      <c r="EW496" s="638"/>
      <c r="EX496" s="511"/>
      <c r="EY496" s="512"/>
      <c r="EZ496" s="513"/>
      <c r="FA496" s="513"/>
      <c r="FB496" s="514"/>
      <c r="FC496" s="514"/>
      <c r="FD496" s="514"/>
      <c r="FE496" s="515"/>
      <c r="FF496" s="514"/>
      <c r="FG496" s="515"/>
      <c r="FH496" s="514"/>
      <c r="FI496" s="514"/>
      <c r="FJ496" s="514"/>
      <c r="FK496" s="515"/>
      <c r="FL496" s="518"/>
      <c r="FM496" s="518"/>
      <c r="FN496" s="638"/>
      <c r="FO496" s="511"/>
      <c r="FP496" s="512"/>
      <c r="FQ496" s="513"/>
      <c r="FR496" s="513"/>
      <c r="FS496" s="514"/>
      <c r="FT496" s="514"/>
      <c r="FU496" s="514"/>
      <c r="FV496" s="515"/>
      <c r="FW496" s="514"/>
      <c r="FX496" s="515"/>
      <c r="FY496" s="514"/>
      <c r="FZ496" s="514"/>
      <c r="GA496" s="514"/>
      <c r="GB496" s="515"/>
      <c r="GC496" s="518"/>
      <c r="GD496" s="518"/>
      <c r="GE496" s="638"/>
      <c r="GF496" s="511"/>
      <c r="GG496" s="512"/>
      <c r="GH496" s="513"/>
      <c r="GI496" s="513"/>
      <c r="GJ496" s="514"/>
      <c r="GK496" s="514"/>
      <c r="GL496" s="514"/>
      <c r="GM496" s="515"/>
      <c r="GN496" s="514"/>
      <c r="GO496" s="515"/>
      <c r="GP496" s="514"/>
      <c r="GQ496" s="514"/>
      <c r="GR496" s="514"/>
      <c r="GS496" s="515"/>
      <c r="GT496" s="518"/>
      <c r="GU496" s="518"/>
      <c r="GV496" s="638"/>
      <c r="GW496" s="511"/>
      <c r="GX496" s="512"/>
      <c r="GY496" s="513"/>
      <c r="GZ496" s="513"/>
      <c r="HA496" s="514"/>
      <c r="HB496" s="514"/>
      <c r="HC496" s="514"/>
      <c r="HD496" s="515"/>
      <c r="HE496" s="514"/>
      <c r="HF496" s="515"/>
      <c r="HG496" s="514"/>
      <c r="HH496" s="514"/>
      <c r="HI496" s="514"/>
      <c r="HJ496" s="515"/>
      <c r="HK496" s="518"/>
      <c r="HL496" s="518"/>
      <c r="HM496" s="638"/>
      <c r="HN496" s="511"/>
      <c r="HO496" s="512"/>
      <c r="HP496" s="513"/>
      <c r="HQ496" s="513"/>
      <c r="HR496" s="514"/>
      <c r="HS496" s="514"/>
      <c r="HT496" s="514"/>
      <c r="HU496" s="515"/>
      <c r="HV496" s="514"/>
      <c r="HW496" s="515"/>
      <c r="HX496" s="514"/>
      <c r="HY496" s="514"/>
      <c r="HZ496" s="514"/>
      <c r="IA496" s="515"/>
      <c r="IB496" s="518"/>
      <c r="IC496" s="518"/>
      <c r="ID496" s="638"/>
      <c r="IE496" s="511"/>
      <c r="IF496" s="512"/>
      <c r="IG496" s="513"/>
      <c r="IH496" s="513"/>
      <c r="II496" s="514"/>
      <c r="IJ496" s="514"/>
      <c r="IK496" s="514"/>
      <c r="IL496" s="515"/>
      <c r="IM496" s="514"/>
      <c r="IN496" s="515"/>
      <c r="IO496" s="514"/>
      <c r="IP496" s="514"/>
      <c r="IQ496" s="514"/>
      <c r="IR496" s="515"/>
      <c r="IS496" s="518"/>
      <c r="IT496" s="518"/>
      <c r="IU496" s="638"/>
      <c r="IV496" s="511"/>
      <c r="IW496" s="512"/>
      <c r="IX496" s="513"/>
      <c r="IY496" s="513"/>
      <c r="IZ496" s="514"/>
      <c r="JA496" s="514"/>
      <c r="JB496" s="514"/>
      <c r="JC496" s="515"/>
      <c r="JD496" s="514"/>
      <c r="JE496" s="515"/>
      <c r="JF496" s="514"/>
      <c r="JG496" s="514"/>
      <c r="JH496" s="514"/>
      <c r="JI496" s="515"/>
      <c r="JJ496" s="518"/>
      <c r="JK496" s="518"/>
      <c r="JL496" s="638"/>
      <c r="JM496" s="511"/>
      <c r="JN496" s="512"/>
      <c r="JO496" s="513"/>
      <c r="JP496" s="513"/>
      <c r="JQ496" s="514"/>
      <c r="JR496" s="514"/>
      <c r="JS496" s="514"/>
      <c r="JT496" s="515"/>
      <c r="JU496" s="514"/>
      <c r="JV496" s="515"/>
      <c r="JW496" s="514"/>
      <c r="JX496" s="514"/>
      <c r="JY496" s="514"/>
      <c r="JZ496" s="515"/>
      <c r="KA496" s="518"/>
      <c r="KB496" s="518"/>
      <c r="KC496" s="638"/>
      <c r="KD496" s="511"/>
      <c r="KE496" s="512"/>
      <c r="KF496" s="513"/>
      <c r="KG496" s="513"/>
      <c r="KH496" s="514"/>
      <c r="KI496" s="514"/>
      <c r="KJ496" s="514"/>
      <c r="KK496" s="515"/>
      <c r="KL496" s="514"/>
      <c r="KM496" s="515"/>
      <c r="KN496" s="514"/>
      <c r="KO496" s="514"/>
      <c r="KP496" s="514"/>
      <c r="KQ496" s="515"/>
      <c r="KR496" s="518"/>
      <c r="KS496" s="518"/>
      <c r="KT496" s="638"/>
      <c r="KU496" s="521"/>
    </row>
    <row r="497" ht="15.75" hidden="1" customHeight="1">
      <c r="A497" s="511"/>
      <c r="B497" s="512"/>
      <c r="C497" s="513"/>
      <c r="D497" s="513"/>
      <c r="E497" s="514"/>
      <c r="F497" s="514"/>
      <c r="G497" s="514"/>
      <c r="H497" s="515"/>
      <c r="I497" s="514"/>
      <c r="J497" s="515"/>
      <c r="K497" s="514"/>
      <c r="L497" s="514"/>
      <c r="M497" s="514"/>
      <c r="N497" s="515"/>
      <c r="O497" s="518"/>
      <c r="P497" s="518"/>
      <c r="Q497" s="638"/>
      <c r="R497" s="511"/>
      <c r="S497" s="512"/>
      <c r="T497" s="513"/>
      <c r="U497" s="513"/>
      <c r="V497" s="514"/>
      <c r="W497" s="514"/>
      <c r="X497" s="514"/>
      <c r="Y497" s="515"/>
      <c r="Z497" s="514"/>
      <c r="AA497" s="515"/>
      <c r="AB497" s="514"/>
      <c r="AC497" s="514"/>
      <c r="AD497" s="514"/>
      <c r="AE497" s="515"/>
      <c r="AF497" s="518"/>
      <c r="AG497" s="518"/>
      <c r="AH497" s="638"/>
      <c r="AI497" s="511"/>
      <c r="AJ497" s="512"/>
      <c r="AK497" s="513"/>
      <c r="AL497" s="513"/>
      <c r="AM497" s="514"/>
      <c r="AN497" s="514"/>
      <c r="AO497" s="514"/>
      <c r="AP497" s="515"/>
      <c r="AQ497" s="514"/>
      <c r="AR497" s="515"/>
      <c r="AS497" s="514"/>
      <c r="AT497" s="514"/>
      <c r="AU497" s="514"/>
      <c r="AV497" s="515"/>
      <c r="AW497" s="518"/>
      <c r="AX497" s="518"/>
      <c r="AY497" s="638"/>
      <c r="AZ497" s="511"/>
      <c r="BA497" s="512"/>
      <c r="BB497" s="513"/>
      <c r="BC497" s="513"/>
      <c r="BD497" s="514"/>
      <c r="BE497" s="514"/>
      <c r="BF497" s="514"/>
      <c r="BG497" s="515"/>
      <c r="BH497" s="514"/>
      <c r="BI497" s="515"/>
      <c r="BJ497" s="514"/>
      <c r="BK497" s="514"/>
      <c r="BL497" s="514"/>
      <c r="BM497" s="515"/>
      <c r="BN497" s="518"/>
      <c r="BO497" s="518"/>
      <c r="BP497" s="638"/>
      <c r="BQ497" s="511"/>
      <c r="BR497" s="512"/>
      <c r="BS497" s="513"/>
      <c r="BT497" s="513"/>
      <c r="BU497" s="514"/>
      <c r="BV497" s="514"/>
      <c r="BW497" s="514"/>
      <c r="BX497" s="515"/>
      <c r="BY497" s="514"/>
      <c r="BZ497" s="515"/>
      <c r="CA497" s="514"/>
      <c r="CB497" s="514"/>
      <c r="CC497" s="514"/>
      <c r="CD497" s="515"/>
      <c r="CE497" s="518"/>
      <c r="CF497" s="518"/>
      <c r="CG497" s="638"/>
      <c r="CH497" s="511"/>
      <c r="CI497" s="512"/>
      <c r="CJ497" s="513"/>
      <c r="CK497" s="513"/>
      <c r="CL497" s="514"/>
      <c r="CM497" s="514"/>
      <c r="CN497" s="514"/>
      <c r="CO497" s="515"/>
      <c r="CP497" s="514"/>
      <c r="CQ497" s="515"/>
      <c r="CR497" s="514"/>
      <c r="CS497" s="514"/>
      <c r="CT497" s="514"/>
      <c r="CU497" s="515"/>
      <c r="CV497" s="518"/>
      <c r="CW497" s="518"/>
      <c r="CX497" s="638"/>
      <c r="CY497" s="511"/>
      <c r="CZ497" s="512"/>
      <c r="DA497" s="513"/>
      <c r="DB497" s="513"/>
      <c r="DC497" s="514"/>
      <c r="DD497" s="514"/>
      <c r="DE497" s="514"/>
      <c r="DF497" s="515"/>
      <c r="DG497" s="514"/>
      <c r="DH497" s="515"/>
      <c r="DI497" s="514"/>
      <c r="DJ497" s="514"/>
      <c r="DK497" s="514"/>
      <c r="DL497" s="515"/>
      <c r="DM497" s="518"/>
      <c r="DN497" s="518"/>
      <c r="DO497" s="638"/>
      <c r="DP497" s="511"/>
      <c r="DQ497" s="512"/>
      <c r="DR497" s="513"/>
      <c r="DS497" s="513"/>
      <c r="DT497" s="514"/>
      <c r="DU497" s="514"/>
      <c r="DV497" s="514"/>
      <c r="DW497" s="515"/>
      <c r="DX497" s="514"/>
      <c r="DY497" s="515"/>
      <c r="DZ497" s="514"/>
      <c r="EA497" s="514"/>
      <c r="EB497" s="514"/>
      <c r="EC497" s="515"/>
      <c r="ED497" s="518"/>
      <c r="EE497" s="518"/>
      <c r="EF497" s="638"/>
      <c r="EG497" s="511"/>
      <c r="EH497" s="512"/>
      <c r="EI497" s="513"/>
      <c r="EJ497" s="513"/>
      <c r="EK497" s="514"/>
      <c r="EL497" s="514"/>
      <c r="EM497" s="514"/>
      <c r="EN497" s="515"/>
      <c r="EO497" s="514"/>
      <c r="EP497" s="515"/>
      <c r="EQ497" s="514"/>
      <c r="ER497" s="514"/>
      <c r="ES497" s="514"/>
      <c r="ET497" s="515"/>
      <c r="EU497" s="518"/>
      <c r="EV497" s="518"/>
      <c r="EW497" s="638"/>
      <c r="EX497" s="511"/>
      <c r="EY497" s="512"/>
      <c r="EZ497" s="513"/>
      <c r="FA497" s="513"/>
      <c r="FB497" s="514"/>
      <c r="FC497" s="514"/>
      <c r="FD497" s="514"/>
      <c r="FE497" s="515"/>
      <c r="FF497" s="514"/>
      <c r="FG497" s="515"/>
      <c r="FH497" s="514"/>
      <c r="FI497" s="514"/>
      <c r="FJ497" s="514"/>
      <c r="FK497" s="515"/>
      <c r="FL497" s="518"/>
      <c r="FM497" s="518"/>
      <c r="FN497" s="638"/>
      <c r="FO497" s="511"/>
      <c r="FP497" s="512"/>
      <c r="FQ497" s="513"/>
      <c r="FR497" s="513"/>
      <c r="FS497" s="514"/>
      <c r="FT497" s="514"/>
      <c r="FU497" s="514"/>
      <c r="FV497" s="515"/>
      <c r="FW497" s="514"/>
      <c r="FX497" s="515"/>
      <c r="FY497" s="514"/>
      <c r="FZ497" s="514"/>
      <c r="GA497" s="514"/>
      <c r="GB497" s="515"/>
      <c r="GC497" s="518"/>
      <c r="GD497" s="518"/>
      <c r="GE497" s="638"/>
      <c r="GF497" s="511"/>
      <c r="GG497" s="512"/>
      <c r="GH497" s="513"/>
      <c r="GI497" s="513"/>
      <c r="GJ497" s="514"/>
      <c r="GK497" s="514"/>
      <c r="GL497" s="514"/>
      <c r="GM497" s="515"/>
      <c r="GN497" s="514"/>
      <c r="GO497" s="515"/>
      <c r="GP497" s="514"/>
      <c r="GQ497" s="514"/>
      <c r="GR497" s="514"/>
      <c r="GS497" s="515"/>
      <c r="GT497" s="518"/>
      <c r="GU497" s="518"/>
      <c r="GV497" s="638"/>
      <c r="GW497" s="511"/>
      <c r="GX497" s="512"/>
      <c r="GY497" s="513"/>
      <c r="GZ497" s="513"/>
      <c r="HA497" s="514"/>
      <c r="HB497" s="514"/>
      <c r="HC497" s="514"/>
      <c r="HD497" s="515"/>
      <c r="HE497" s="514"/>
      <c r="HF497" s="515"/>
      <c r="HG497" s="514"/>
      <c r="HH497" s="514"/>
      <c r="HI497" s="514"/>
      <c r="HJ497" s="515"/>
      <c r="HK497" s="518"/>
      <c r="HL497" s="518"/>
      <c r="HM497" s="638"/>
      <c r="HN497" s="511"/>
      <c r="HO497" s="512"/>
      <c r="HP497" s="513"/>
      <c r="HQ497" s="513"/>
      <c r="HR497" s="514"/>
      <c r="HS497" s="514"/>
      <c r="HT497" s="514"/>
      <c r="HU497" s="515"/>
      <c r="HV497" s="514"/>
      <c r="HW497" s="515"/>
      <c r="HX497" s="514"/>
      <c r="HY497" s="514"/>
      <c r="HZ497" s="514"/>
      <c r="IA497" s="515"/>
      <c r="IB497" s="518"/>
      <c r="IC497" s="518"/>
      <c r="ID497" s="638"/>
      <c r="IE497" s="511"/>
      <c r="IF497" s="512"/>
      <c r="IG497" s="513"/>
      <c r="IH497" s="513"/>
      <c r="II497" s="514"/>
      <c r="IJ497" s="514"/>
      <c r="IK497" s="514"/>
      <c r="IL497" s="515"/>
      <c r="IM497" s="514"/>
      <c r="IN497" s="515"/>
      <c r="IO497" s="514"/>
      <c r="IP497" s="514"/>
      <c r="IQ497" s="514"/>
      <c r="IR497" s="515"/>
      <c r="IS497" s="518"/>
      <c r="IT497" s="518"/>
      <c r="IU497" s="638"/>
      <c r="IV497" s="511"/>
      <c r="IW497" s="512"/>
      <c r="IX497" s="513"/>
      <c r="IY497" s="513"/>
      <c r="IZ497" s="514"/>
      <c r="JA497" s="514"/>
      <c r="JB497" s="514"/>
      <c r="JC497" s="515"/>
      <c r="JD497" s="514"/>
      <c r="JE497" s="515"/>
      <c r="JF497" s="514"/>
      <c r="JG497" s="514"/>
      <c r="JH497" s="514"/>
      <c r="JI497" s="515"/>
      <c r="JJ497" s="518"/>
      <c r="JK497" s="518"/>
      <c r="JL497" s="638"/>
      <c r="JM497" s="511"/>
      <c r="JN497" s="512"/>
      <c r="JO497" s="513"/>
      <c r="JP497" s="513"/>
      <c r="JQ497" s="514"/>
      <c r="JR497" s="514"/>
      <c r="JS497" s="514"/>
      <c r="JT497" s="515"/>
      <c r="JU497" s="514"/>
      <c r="JV497" s="515"/>
      <c r="JW497" s="514"/>
      <c r="JX497" s="514"/>
      <c r="JY497" s="514"/>
      <c r="JZ497" s="515"/>
      <c r="KA497" s="518"/>
      <c r="KB497" s="518"/>
      <c r="KC497" s="638"/>
      <c r="KD497" s="511"/>
      <c r="KE497" s="512"/>
      <c r="KF497" s="513"/>
      <c r="KG497" s="513"/>
      <c r="KH497" s="514"/>
      <c r="KI497" s="514"/>
      <c r="KJ497" s="514"/>
      <c r="KK497" s="515"/>
      <c r="KL497" s="514"/>
      <c r="KM497" s="515"/>
      <c r="KN497" s="514"/>
      <c r="KO497" s="514"/>
      <c r="KP497" s="514"/>
      <c r="KQ497" s="515"/>
      <c r="KR497" s="518"/>
      <c r="KS497" s="518"/>
      <c r="KT497" s="638"/>
      <c r="KU497" s="521"/>
    </row>
    <row r="498" ht="15.75" hidden="1" customHeight="1">
      <c r="A498" s="511"/>
      <c r="B498" s="512"/>
      <c r="C498" s="513"/>
      <c r="D498" s="513"/>
      <c r="E498" s="514"/>
      <c r="F498" s="514"/>
      <c r="G498" s="514"/>
      <c r="H498" s="515"/>
      <c r="I498" s="514"/>
      <c r="J498" s="515"/>
      <c r="K498" s="514"/>
      <c r="L498" s="514"/>
      <c r="M498" s="514"/>
      <c r="N498" s="515"/>
      <c r="O498" s="518"/>
      <c r="P498" s="518"/>
      <c r="Q498" s="638"/>
      <c r="R498" s="511"/>
      <c r="S498" s="512"/>
      <c r="T498" s="513"/>
      <c r="U498" s="513"/>
      <c r="V498" s="514"/>
      <c r="W498" s="514"/>
      <c r="X498" s="514"/>
      <c r="Y498" s="515"/>
      <c r="Z498" s="514"/>
      <c r="AA498" s="515"/>
      <c r="AB498" s="514"/>
      <c r="AC498" s="514"/>
      <c r="AD498" s="514"/>
      <c r="AE498" s="515"/>
      <c r="AF498" s="518"/>
      <c r="AG498" s="518"/>
      <c r="AH498" s="638"/>
      <c r="AI498" s="511"/>
      <c r="AJ498" s="512"/>
      <c r="AK498" s="513"/>
      <c r="AL498" s="513"/>
      <c r="AM498" s="514"/>
      <c r="AN498" s="514"/>
      <c r="AO498" s="514"/>
      <c r="AP498" s="515"/>
      <c r="AQ498" s="514"/>
      <c r="AR498" s="515"/>
      <c r="AS498" s="514"/>
      <c r="AT498" s="514"/>
      <c r="AU498" s="514"/>
      <c r="AV498" s="515"/>
      <c r="AW498" s="518"/>
      <c r="AX498" s="518"/>
      <c r="AY498" s="638"/>
      <c r="AZ498" s="511"/>
      <c r="BA498" s="512"/>
      <c r="BB498" s="513"/>
      <c r="BC498" s="513"/>
      <c r="BD498" s="514"/>
      <c r="BE498" s="514"/>
      <c r="BF498" s="514"/>
      <c r="BG498" s="515"/>
      <c r="BH498" s="514"/>
      <c r="BI498" s="515"/>
      <c r="BJ498" s="514"/>
      <c r="BK498" s="514"/>
      <c r="BL498" s="514"/>
      <c r="BM498" s="515"/>
      <c r="BN498" s="518"/>
      <c r="BO498" s="518"/>
      <c r="BP498" s="638"/>
      <c r="BQ498" s="511"/>
      <c r="BR498" s="512"/>
      <c r="BS498" s="513"/>
      <c r="BT498" s="513"/>
      <c r="BU498" s="514"/>
      <c r="BV498" s="514"/>
      <c r="BW498" s="514"/>
      <c r="BX498" s="515"/>
      <c r="BY498" s="514"/>
      <c r="BZ498" s="515"/>
      <c r="CA498" s="514"/>
      <c r="CB498" s="514"/>
      <c r="CC498" s="514"/>
      <c r="CD498" s="515"/>
      <c r="CE498" s="518"/>
      <c r="CF498" s="518"/>
      <c r="CG498" s="638"/>
      <c r="CH498" s="511"/>
      <c r="CI498" s="512"/>
      <c r="CJ498" s="513"/>
      <c r="CK498" s="513"/>
      <c r="CL498" s="514"/>
      <c r="CM498" s="514"/>
      <c r="CN498" s="514"/>
      <c r="CO498" s="515"/>
      <c r="CP498" s="514"/>
      <c r="CQ498" s="515"/>
      <c r="CR498" s="514"/>
      <c r="CS498" s="514"/>
      <c r="CT498" s="514"/>
      <c r="CU498" s="515"/>
      <c r="CV498" s="518"/>
      <c r="CW498" s="518"/>
      <c r="CX498" s="638"/>
      <c r="CY498" s="511"/>
      <c r="CZ498" s="512"/>
      <c r="DA498" s="513"/>
      <c r="DB498" s="513"/>
      <c r="DC498" s="514"/>
      <c r="DD498" s="514"/>
      <c r="DE498" s="514"/>
      <c r="DF498" s="515"/>
      <c r="DG498" s="514"/>
      <c r="DH498" s="515"/>
      <c r="DI498" s="514"/>
      <c r="DJ498" s="514"/>
      <c r="DK498" s="514"/>
      <c r="DL498" s="515"/>
      <c r="DM498" s="518"/>
      <c r="DN498" s="518"/>
      <c r="DO498" s="638"/>
      <c r="DP498" s="511"/>
      <c r="DQ498" s="512"/>
      <c r="DR498" s="513"/>
      <c r="DS498" s="513"/>
      <c r="DT498" s="514"/>
      <c r="DU498" s="514"/>
      <c r="DV498" s="514"/>
      <c r="DW498" s="515"/>
      <c r="DX498" s="514"/>
      <c r="DY498" s="515"/>
      <c r="DZ498" s="514"/>
      <c r="EA498" s="514"/>
      <c r="EB498" s="514"/>
      <c r="EC498" s="515"/>
      <c r="ED498" s="518"/>
      <c r="EE498" s="518"/>
      <c r="EF498" s="638"/>
      <c r="EG498" s="511"/>
      <c r="EH498" s="512"/>
      <c r="EI498" s="513"/>
      <c r="EJ498" s="513"/>
      <c r="EK498" s="514"/>
      <c r="EL498" s="514"/>
      <c r="EM498" s="514"/>
      <c r="EN498" s="515"/>
      <c r="EO498" s="514"/>
      <c r="EP498" s="515"/>
      <c r="EQ498" s="514"/>
      <c r="ER498" s="514"/>
      <c r="ES498" s="514"/>
      <c r="ET498" s="515"/>
      <c r="EU498" s="518"/>
      <c r="EV498" s="518"/>
      <c r="EW498" s="638"/>
      <c r="EX498" s="511"/>
      <c r="EY498" s="512"/>
      <c r="EZ498" s="513"/>
      <c r="FA498" s="513"/>
      <c r="FB498" s="514"/>
      <c r="FC498" s="514"/>
      <c r="FD498" s="514"/>
      <c r="FE498" s="515"/>
      <c r="FF498" s="514"/>
      <c r="FG498" s="515"/>
      <c r="FH498" s="514"/>
      <c r="FI498" s="514"/>
      <c r="FJ498" s="514"/>
      <c r="FK498" s="515"/>
      <c r="FL498" s="518"/>
      <c r="FM498" s="518"/>
      <c r="FN498" s="638"/>
      <c r="FO498" s="511"/>
      <c r="FP498" s="512"/>
      <c r="FQ498" s="513"/>
      <c r="FR498" s="513"/>
      <c r="FS498" s="514"/>
      <c r="FT498" s="514"/>
      <c r="FU498" s="514"/>
      <c r="FV498" s="515"/>
      <c r="FW498" s="514"/>
      <c r="FX498" s="515"/>
      <c r="FY498" s="514"/>
      <c r="FZ498" s="514"/>
      <c r="GA498" s="514"/>
      <c r="GB498" s="515"/>
      <c r="GC498" s="518"/>
      <c r="GD498" s="518"/>
      <c r="GE498" s="638"/>
      <c r="GF498" s="511"/>
      <c r="GG498" s="512"/>
      <c r="GH498" s="513"/>
      <c r="GI498" s="513"/>
      <c r="GJ498" s="514"/>
      <c r="GK498" s="514"/>
      <c r="GL498" s="514"/>
      <c r="GM498" s="515"/>
      <c r="GN498" s="514"/>
      <c r="GO498" s="515"/>
      <c r="GP498" s="514"/>
      <c r="GQ498" s="514"/>
      <c r="GR498" s="514"/>
      <c r="GS498" s="515"/>
      <c r="GT498" s="518"/>
      <c r="GU498" s="518"/>
      <c r="GV498" s="638"/>
      <c r="GW498" s="511"/>
      <c r="GX498" s="512"/>
      <c r="GY498" s="513"/>
      <c r="GZ498" s="513"/>
      <c r="HA498" s="514"/>
      <c r="HB498" s="514"/>
      <c r="HC498" s="514"/>
      <c r="HD498" s="515"/>
      <c r="HE498" s="514"/>
      <c r="HF498" s="515"/>
      <c r="HG498" s="514"/>
      <c r="HH498" s="514"/>
      <c r="HI498" s="514"/>
      <c r="HJ498" s="515"/>
      <c r="HK498" s="518"/>
      <c r="HL498" s="518"/>
      <c r="HM498" s="638"/>
      <c r="HN498" s="511"/>
      <c r="HO498" s="512"/>
      <c r="HP498" s="513"/>
      <c r="HQ498" s="513"/>
      <c r="HR498" s="514"/>
      <c r="HS498" s="514"/>
      <c r="HT498" s="514"/>
      <c r="HU498" s="515"/>
      <c r="HV498" s="514"/>
      <c r="HW498" s="515"/>
      <c r="HX498" s="514"/>
      <c r="HY498" s="514"/>
      <c r="HZ498" s="514"/>
      <c r="IA498" s="515"/>
      <c r="IB498" s="518"/>
      <c r="IC498" s="518"/>
      <c r="ID498" s="638"/>
      <c r="IE498" s="511"/>
      <c r="IF498" s="512"/>
      <c r="IG498" s="513"/>
      <c r="IH498" s="513"/>
      <c r="II498" s="514"/>
      <c r="IJ498" s="514"/>
      <c r="IK498" s="514"/>
      <c r="IL498" s="515"/>
      <c r="IM498" s="514"/>
      <c r="IN498" s="515"/>
      <c r="IO498" s="514"/>
      <c r="IP498" s="514"/>
      <c r="IQ498" s="514"/>
      <c r="IR498" s="515"/>
      <c r="IS498" s="518"/>
      <c r="IT498" s="518"/>
      <c r="IU498" s="638"/>
      <c r="IV498" s="511"/>
      <c r="IW498" s="512"/>
      <c r="IX498" s="513"/>
      <c r="IY498" s="513"/>
      <c r="IZ498" s="514"/>
      <c r="JA498" s="514"/>
      <c r="JB498" s="514"/>
      <c r="JC498" s="515"/>
      <c r="JD498" s="514"/>
      <c r="JE498" s="515"/>
      <c r="JF498" s="514"/>
      <c r="JG498" s="514"/>
      <c r="JH498" s="514"/>
      <c r="JI498" s="515"/>
      <c r="JJ498" s="518"/>
      <c r="JK498" s="518"/>
      <c r="JL498" s="638"/>
      <c r="JM498" s="511"/>
      <c r="JN498" s="512"/>
      <c r="JO498" s="513"/>
      <c r="JP498" s="513"/>
      <c r="JQ498" s="514"/>
      <c r="JR498" s="514"/>
      <c r="JS498" s="514"/>
      <c r="JT498" s="515"/>
      <c r="JU498" s="514"/>
      <c r="JV498" s="515"/>
      <c r="JW498" s="514"/>
      <c r="JX498" s="514"/>
      <c r="JY498" s="514"/>
      <c r="JZ498" s="515"/>
      <c r="KA498" s="518"/>
      <c r="KB498" s="518"/>
      <c r="KC498" s="638"/>
      <c r="KD498" s="511"/>
      <c r="KE498" s="512"/>
      <c r="KF498" s="513"/>
      <c r="KG498" s="513"/>
      <c r="KH498" s="514"/>
      <c r="KI498" s="514"/>
      <c r="KJ498" s="514"/>
      <c r="KK498" s="515"/>
      <c r="KL498" s="514"/>
      <c r="KM498" s="515"/>
      <c r="KN498" s="514"/>
      <c r="KO498" s="514"/>
      <c r="KP498" s="514"/>
      <c r="KQ498" s="515"/>
      <c r="KR498" s="518"/>
      <c r="KS498" s="518"/>
      <c r="KT498" s="638"/>
      <c r="KU498" s="521"/>
    </row>
    <row r="499" ht="15.75" customHeight="1">
      <c r="A499" s="511"/>
      <c r="B499" s="512"/>
      <c r="C499" s="540"/>
      <c r="D499" s="540"/>
      <c r="E499" s="514"/>
      <c r="F499" s="514"/>
      <c r="G499" s="514"/>
      <c r="H499" s="514"/>
      <c r="I499" s="514"/>
      <c r="J499" s="514"/>
      <c r="K499" s="514"/>
      <c r="L499" s="514"/>
      <c r="M499" s="514"/>
      <c r="N499" s="514"/>
      <c r="O499" s="514"/>
      <c r="P499" s="518"/>
      <c r="Q499" s="638"/>
      <c r="R499" s="511"/>
      <c r="S499" s="512"/>
      <c r="T499" s="540"/>
      <c r="U499" s="540"/>
      <c r="V499" s="514"/>
      <c r="W499" s="514"/>
      <c r="X499" s="514"/>
      <c r="Y499" s="514"/>
      <c r="Z499" s="514"/>
      <c r="AA499" s="514"/>
      <c r="AB499" s="514"/>
      <c r="AC499" s="514"/>
      <c r="AD499" s="514"/>
      <c r="AE499" s="514"/>
      <c r="AF499" s="514"/>
      <c r="AG499" s="518"/>
      <c r="AH499" s="638"/>
      <c r="AI499" s="511"/>
      <c r="AJ499" s="512"/>
      <c r="AK499" s="540"/>
      <c r="AL499" s="540"/>
      <c r="AM499" s="514"/>
      <c r="AN499" s="514"/>
      <c r="AO499" s="514"/>
      <c r="AP499" s="514"/>
      <c r="AQ499" s="514"/>
      <c r="AR499" s="514"/>
      <c r="AS499" s="514"/>
      <c r="AT499" s="514"/>
      <c r="AU499" s="514"/>
      <c r="AV499" s="514"/>
      <c r="AW499" s="514"/>
      <c r="AX499" s="518"/>
      <c r="AY499" s="638"/>
      <c r="AZ499" s="511"/>
      <c r="BA499" s="512"/>
      <c r="BB499" s="540"/>
      <c r="BC499" s="540"/>
      <c r="BD499" s="514"/>
      <c r="BE499" s="514"/>
      <c r="BF499" s="514"/>
      <c r="BG499" s="514"/>
      <c r="BH499" s="514"/>
      <c r="BI499" s="514"/>
      <c r="BJ499" s="514"/>
      <c r="BK499" s="514"/>
      <c r="BL499" s="514"/>
      <c r="BM499" s="514"/>
      <c r="BN499" s="514"/>
      <c r="BO499" s="518"/>
      <c r="BP499" s="638"/>
      <c r="BQ499" s="511"/>
      <c r="BR499" s="512"/>
      <c r="BS499" s="540"/>
      <c r="BT499" s="540"/>
      <c r="BU499" s="514"/>
      <c r="BV499" s="514"/>
      <c r="BW499" s="514"/>
      <c r="BX499" s="514"/>
      <c r="BY499" s="514"/>
      <c r="BZ499" s="514"/>
      <c r="CA499" s="514"/>
      <c r="CB499" s="514"/>
      <c r="CC499" s="514"/>
      <c r="CD499" s="514"/>
      <c r="CE499" s="514"/>
      <c r="CF499" s="518"/>
      <c r="CG499" s="638"/>
      <c r="CH499" s="511"/>
      <c r="CI499" s="512"/>
      <c r="CJ499" s="540"/>
      <c r="CK499" s="540"/>
      <c r="CL499" s="514"/>
      <c r="CM499" s="514"/>
      <c r="CN499" s="514"/>
      <c r="CO499" s="514"/>
      <c r="CP499" s="514"/>
      <c r="CQ499" s="514"/>
      <c r="CR499" s="514"/>
      <c r="CS499" s="514"/>
      <c r="CT499" s="514"/>
      <c r="CU499" s="514"/>
      <c r="CV499" s="514"/>
      <c r="CW499" s="518"/>
      <c r="CX499" s="638"/>
      <c r="CY499" s="511"/>
      <c r="CZ499" s="512"/>
      <c r="DA499" s="540"/>
      <c r="DB499" s="540"/>
      <c r="DC499" s="514"/>
      <c r="DD499" s="514"/>
      <c r="DE499" s="514"/>
      <c r="DF499" s="514"/>
      <c r="DG499" s="514"/>
      <c r="DH499" s="514"/>
      <c r="DI499" s="514"/>
      <c r="DJ499" s="514"/>
      <c r="DK499" s="514"/>
      <c r="DL499" s="514"/>
      <c r="DM499" s="514"/>
      <c r="DN499" s="518"/>
      <c r="DO499" s="638"/>
      <c r="DP499" s="511"/>
      <c r="DQ499" s="512"/>
      <c r="DR499" s="540"/>
      <c r="DS499" s="540"/>
      <c r="DT499" s="514"/>
      <c r="DU499" s="514"/>
      <c r="DV499" s="514"/>
      <c r="DW499" s="514"/>
      <c r="DX499" s="514"/>
      <c r="DY499" s="514"/>
      <c r="DZ499" s="514"/>
      <c r="EA499" s="514"/>
      <c r="EB499" s="514"/>
      <c r="EC499" s="514"/>
      <c r="ED499" s="514"/>
      <c r="EE499" s="518"/>
      <c r="EF499" s="638"/>
      <c r="EG499" s="511"/>
      <c r="EH499" s="512"/>
      <c r="EI499" s="540"/>
      <c r="EJ499" s="540"/>
      <c r="EK499" s="514"/>
      <c r="EL499" s="514"/>
      <c r="EM499" s="514"/>
      <c r="EN499" s="514"/>
      <c r="EO499" s="514"/>
      <c r="EP499" s="514"/>
      <c r="EQ499" s="514"/>
      <c r="ER499" s="514"/>
      <c r="ES499" s="514"/>
      <c r="ET499" s="514"/>
      <c r="EU499" s="514"/>
      <c r="EV499" s="518"/>
      <c r="EW499" s="638"/>
      <c r="EX499" s="511"/>
      <c r="EY499" s="512"/>
      <c r="EZ499" s="540"/>
      <c r="FA499" s="540"/>
      <c r="FB499" s="514"/>
      <c r="FC499" s="514"/>
      <c r="FD499" s="514"/>
      <c r="FE499" s="514"/>
      <c r="FF499" s="514"/>
      <c r="FG499" s="514"/>
      <c r="FH499" s="514"/>
      <c r="FI499" s="514"/>
      <c r="FJ499" s="514"/>
      <c r="FK499" s="514"/>
      <c r="FL499" s="514"/>
      <c r="FM499" s="518"/>
      <c r="FN499" s="638"/>
      <c r="FO499" s="511"/>
      <c r="FP499" s="512"/>
      <c r="FQ499" s="540"/>
      <c r="FR499" s="540"/>
      <c r="FS499" s="514"/>
      <c r="FT499" s="514"/>
      <c r="FU499" s="514"/>
      <c r="FV499" s="514"/>
      <c r="FW499" s="514"/>
      <c r="FX499" s="514"/>
      <c r="FY499" s="514"/>
      <c r="FZ499" s="514"/>
      <c r="GA499" s="514"/>
      <c r="GB499" s="514"/>
      <c r="GC499" s="514"/>
      <c r="GD499" s="518"/>
      <c r="GE499" s="638"/>
      <c r="GF499" s="511"/>
      <c r="GG499" s="512"/>
      <c r="GH499" s="540"/>
      <c r="GI499" s="540"/>
      <c r="GJ499" s="514"/>
      <c r="GK499" s="514"/>
      <c r="GL499" s="514"/>
      <c r="GM499" s="514"/>
      <c r="GN499" s="514"/>
      <c r="GO499" s="514"/>
      <c r="GP499" s="514"/>
      <c r="GQ499" s="514"/>
      <c r="GR499" s="514"/>
      <c r="GS499" s="514"/>
      <c r="GT499" s="514"/>
      <c r="GU499" s="518"/>
      <c r="GV499" s="638"/>
      <c r="GW499" s="511"/>
      <c r="GX499" s="512"/>
      <c r="GY499" s="540"/>
      <c r="GZ499" s="540"/>
      <c r="HA499" s="514"/>
      <c r="HB499" s="514"/>
      <c r="HC499" s="514"/>
      <c r="HD499" s="514"/>
      <c r="HE499" s="514"/>
      <c r="HF499" s="514"/>
      <c r="HG499" s="514"/>
      <c r="HH499" s="514"/>
      <c r="HI499" s="514"/>
      <c r="HJ499" s="514"/>
      <c r="HK499" s="514"/>
      <c r="HL499" s="518"/>
      <c r="HM499" s="638"/>
      <c r="HN499" s="511"/>
      <c r="HO499" s="512"/>
      <c r="HP499" s="540"/>
      <c r="HQ499" s="540"/>
      <c r="HR499" s="514"/>
      <c r="HS499" s="514"/>
      <c r="HT499" s="514"/>
      <c r="HU499" s="514"/>
      <c r="HV499" s="514"/>
      <c r="HW499" s="514"/>
      <c r="HX499" s="514"/>
      <c r="HY499" s="514"/>
      <c r="HZ499" s="514"/>
      <c r="IA499" s="514"/>
      <c r="IB499" s="514"/>
      <c r="IC499" s="518"/>
      <c r="ID499" s="638"/>
      <c r="IE499" s="511"/>
      <c r="IF499" s="512"/>
      <c r="IG499" s="540"/>
      <c r="IH499" s="540"/>
      <c r="II499" s="514"/>
      <c r="IJ499" s="514"/>
      <c r="IK499" s="514"/>
      <c r="IL499" s="514"/>
      <c r="IM499" s="514"/>
      <c r="IN499" s="514"/>
      <c r="IO499" s="514"/>
      <c r="IP499" s="514"/>
      <c r="IQ499" s="514"/>
      <c r="IR499" s="514"/>
      <c r="IS499" s="514"/>
      <c r="IT499" s="518"/>
      <c r="IU499" s="638"/>
      <c r="IV499" s="511"/>
      <c r="IW499" s="512"/>
      <c r="IX499" s="540"/>
      <c r="IY499" s="540"/>
      <c r="IZ499" s="514"/>
      <c r="JA499" s="514"/>
      <c r="JB499" s="514"/>
      <c r="JC499" s="514"/>
      <c r="JD499" s="514"/>
      <c r="JE499" s="514"/>
      <c r="JF499" s="514"/>
      <c r="JG499" s="514"/>
      <c r="JH499" s="514"/>
      <c r="JI499" s="514"/>
      <c r="JJ499" s="514"/>
      <c r="JK499" s="518"/>
      <c r="JL499" s="638"/>
      <c r="JM499" s="511"/>
      <c r="JN499" s="512"/>
      <c r="JO499" s="540"/>
      <c r="JP499" s="540"/>
      <c r="JQ499" s="514"/>
      <c r="JR499" s="514"/>
      <c r="JS499" s="514"/>
      <c r="JT499" s="514"/>
      <c r="JU499" s="514"/>
      <c r="JV499" s="514"/>
      <c r="JW499" s="514"/>
      <c r="JX499" s="514"/>
      <c r="JY499" s="514"/>
      <c r="JZ499" s="514"/>
      <c r="KA499" s="514"/>
      <c r="KB499" s="518"/>
      <c r="KC499" s="638"/>
      <c r="KD499" s="511"/>
      <c r="KE499" s="512"/>
      <c r="KF499" s="540"/>
      <c r="KG499" s="540"/>
      <c r="KH499" s="514"/>
      <c r="KI499" s="514"/>
      <c r="KJ499" s="514"/>
      <c r="KK499" s="514"/>
      <c r="KL499" s="514"/>
      <c r="KM499" s="514"/>
      <c r="KN499" s="514"/>
      <c r="KO499" s="514"/>
      <c r="KP499" s="514"/>
      <c r="KQ499" s="514"/>
      <c r="KR499" s="514"/>
      <c r="KS499" s="518"/>
      <c r="KT499" s="638"/>
      <c r="KU499" s="521"/>
    </row>
    <row r="500" ht="15.75" customHeight="1">
      <c r="A500" s="541" t="s">
        <v>162</v>
      </c>
      <c r="B500" s="197"/>
      <c r="C500" s="542"/>
      <c r="D500" s="542"/>
      <c r="E500" s="543"/>
      <c r="F500" s="543"/>
      <c r="G500" s="544">
        <f>SUM(G417:G499)</f>
        <v>0</v>
      </c>
      <c r="H500" s="543"/>
      <c r="I500" s="544">
        <f>SUM(I417:I499)</f>
        <v>0</v>
      </c>
      <c r="J500" s="543"/>
      <c r="K500" s="543"/>
      <c r="L500" s="543"/>
      <c r="M500" s="544">
        <f>SUM(M417:M499)</f>
        <v>0</v>
      </c>
      <c r="N500" s="543"/>
      <c r="O500" s="544">
        <f t="shared" ref="O500:P500" si="3638">SUM(O417:O499)</f>
        <v>0</v>
      </c>
      <c r="P500" s="641">
        <f t="shared" si="3638"/>
        <v>0</v>
      </c>
      <c r="Q500" s="637"/>
      <c r="R500" s="541" t="s">
        <v>162</v>
      </c>
      <c r="S500" s="197"/>
      <c r="T500" s="542"/>
      <c r="U500" s="542"/>
      <c r="V500" s="543"/>
      <c r="W500" s="543"/>
      <c r="X500" s="544">
        <f>SUM(X417:X499)</f>
        <v>0</v>
      </c>
      <c r="Y500" s="543"/>
      <c r="Z500" s="544">
        <f>SUM(Z417:Z499)</f>
        <v>0</v>
      </c>
      <c r="AA500" s="543"/>
      <c r="AB500" s="543"/>
      <c r="AC500" s="543"/>
      <c r="AD500" s="544">
        <f>SUM(AD417:AD499)</f>
        <v>0</v>
      </c>
      <c r="AE500" s="543"/>
      <c r="AF500" s="544">
        <f t="shared" ref="AF500:AG500" si="3639">SUM(AF417:AF499)</f>
        <v>0</v>
      </c>
      <c r="AG500" s="641">
        <f t="shared" si="3639"/>
        <v>0</v>
      </c>
      <c r="AH500" s="637"/>
      <c r="AI500" s="541" t="s">
        <v>162</v>
      </c>
      <c r="AJ500" s="197"/>
      <c r="AK500" s="542"/>
      <c r="AL500" s="542"/>
      <c r="AM500" s="543"/>
      <c r="AN500" s="543"/>
      <c r="AO500" s="544">
        <f>SUM(AO417:AO499)</f>
        <v>0</v>
      </c>
      <c r="AP500" s="543"/>
      <c r="AQ500" s="544">
        <f>SUM(AQ417:AQ499)</f>
        <v>0</v>
      </c>
      <c r="AR500" s="543"/>
      <c r="AS500" s="543"/>
      <c r="AT500" s="543"/>
      <c r="AU500" s="544">
        <f>SUM(AU417:AU499)</f>
        <v>0</v>
      </c>
      <c r="AV500" s="543"/>
      <c r="AW500" s="544">
        <f t="shared" ref="AW500:AX500" si="3640">SUM(AW417:AW499)</f>
        <v>0</v>
      </c>
      <c r="AX500" s="641">
        <f t="shared" si="3640"/>
        <v>0</v>
      </c>
      <c r="AY500" s="637"/>
      <c r="AZ500" s="541" t="s">
        <v>162</v>
      </c>
      <c r="BA500" s="197"/>
      <c r="BB500" s="542"/>
      <c r="BC500" s="542"/>
      <c r="BD500" s="543"/>
      <c r="BE500" s="543"/>
      <c r="BF500" s="544">
        <f>SUM(BF417:BF499)</f>
        <v>0</v>
      </c>
      <c r="BG500" s="543"/>
      <c r="BH500" s="544">
        <f>SUM(BH417:BH499)</f>
        <v>0</v>
      </c>
      <c r="BI500" s="543"/>
      <c r="BJ500" s="543"/>
      <c r="BK500" s="543"/>
      <c r="BL500" s="544">
        <f>SUM(BL417:BL499)</f>
        <v>0</v>
      </c>
      <c r="BM500" s="543"/>
      <c r="BN500" s="544">
        <f t="shared" ref="BN500:BO500" si="3641">SUM(BN417:BN499)</f>
        <v>0</v>
      </c>
      <c r="BO500" s="641">
        <f t="shared" si="3641"/>
        <v>0</v>
      </c>
      <c r="BP500" s="637"/>
      <c r="BQ500" s="541" t="s">
        <v>162</v>
      </c>
      <c r="BR500" s="197"/>
      <c r="BS500" s="542"/>
      <c r="BT500" s="542"/>
      <c r="BU500" s="543"/>
      <c r="BV500" s="543"/>
      <c r="BW500" s="544">
        <f>SUM(BW417:BW499)</f>
        <v>0</v>
      </c>
      <c r="BX500" s="543"/>
      <c r="BY500" s="544">
        <f>SUM(BY417:BY499)</f>
        <v>0</v>
      </c>
      <c r="BZ500" s="543"/>
      <c r="CA500" s="543"/>
      <c r="CB500" s="543"/>
      <c r="CC500" s="544">
        <f>SUM(CC417:CC499)</f>
        <v>0</v>
      </c>
      <c r="CD500" s="543"/>
      <c r="CE500" s="544">
        <f t="shared" ref="CE500:CF500" si="3642">SUM(CE417:CE499)</f>
        <v>0</v>
      </c>
      <c r="CF500" s="641">
        <f t="shared" si="3642"/>
        <v>0</v>
      </c>
      <c r="CG500" s="637"/>
      <c r="CH500" s="541" t="s">
        <v>162</v>
      </c>
      <c r="CI500" s="197"/>
      <c r="CJ500" s="542"/>
      <c r="CK500" s="542"/>
      <c r="CL500" s="543"/>
      <c r="CM500" s="543"/>
      <c r="CN500" s="544">
        <f>SUM(CN417:CN499)</f>
        <v>0</v>
      </c>
      <c r="CO500" s="543"/>
      <c r="CP500" s="544">
        <f>SUM(CP417:CP499)</f>
        <v>0</v>
      </c>
      <c r="CQ500" s="543"/>
      <c r="CR500" s="543"/>
      <c r="CS500" s="543"/>
      <c r="CT500" s="544">
        <f>SUM(CT417:CT499)</f>
        <v>0</v>
      </c>
      <c r="CU500" s="543"/>
      <c r="CV500" s="544">
        <f t="shared" ref="CV500:CW500" si="3643">SUM(CV417:CV499)</f>
        <v>0</v>
      </c>
      <c r="CW500" s="641">
        <f t="shared" si="3643"/>
        <v>0</v>
      </c>
      <c r="CX500" s="637"/>
      <c r="CY500" s="541" t="s">
        <v>162</v>
      </c>
      <c r="CZ500" s="197"/>
      <c r="DA500" s="542"/>
      <c r="DB500" s="542"/>
      <c r="DC500" s="543"/>
      <c r="DD500" s="543"/>
      <c r="DE500" s="544">
        <f>SUM(DE417:DE499)</f>
        <v>0</v>
      </c>
      <c r="DF500" s="543"/>
      <c r="DG500" s="544">
        <f>SUM(DG417:DG499)</f>
        <v>0</v>
      </c>
      <c r="DH500" s="543"/>
      <c r="DI500" s="543"/>
      <c r="DJ500" s="543"/>
      <c r="DK500" s="544">
        <f>SUM(DK417:DK499)</f>
        <v>0</v>
      </c>
      <c r="DL500" s="543"/>
      <c r="DM500" s="544">
        <f t="shared" ref="DM500:DN500" si="3644">SUM(DM417:DM499)</f>
        <v>0</v>
      </c>
      <c r="DN500" s="641">
        <f t="shared" si="3644"/>
        <v>0</v>
      </c>
      <c r="DO500" s="637"/>
      <c r="DP500" s="541" t="s">
        <v>162</v>
      </c>
      <c r="DQ500" s="197"/>
      <c r="DR500" s="542"/>
      <c r="DS500" s="542"/>
      <c r="DT500" s="543"/>
      <c r="DU500" s="543"/>
      <c r="DV500" s="544">
        <f>SUM(DV417:DV499)</f>
        <v>0</v>
      </c>
      <c r="DW500" s="543"/>
      <c r="DX500" s="544">
        <f>SUM(DX417:DX499)</f>
        <v>0</v>
      </c>
      <c r="DY500" s="543"/>
      <c r="DZ500" s="543"/>
      <c r="EA500" s="543"/>
      <c r="EB500" s="544">
        <f>SUM(EB417:EB499)</f>
        <v>0</v>
      </c>
      <c r="EC500" s="543"/>
      <c r="ED500" s="544">
        <f t="shared" ref="ED500:EE500" si="3645">SUM(ED417:ED499)</f>
        <v>0</v>
      </c>
      <c r="EE500" s="641">
        <f t="shared" si="3645"/>
        <v>0</v>
      </c>
      <c r="EF500" s="637"/>
      <c r="EG500" s="541" t="s">
        <v>162</v>
      </c>
      <c r="EH500" s="197"/>
      <c r="EI500" s="542"/>
      <c r="EJ500" s="542"/>
      <c r="EK500" s="543"/>
      <c r="EL500" s="543"/>
      <c r="EM500" s="544">
        <f>SUM(EM417:EM499)</f>
        <v>0</v>
      </c>
      <c r="EN500" s="543"/>
      <c r="EO500" s="544">
        <f>SUM(EO417:EO499)</f>
        <v>0</v>
      </c>
      <c r="EP500" s="543"/>
      <c r="EQ500" s="543"/>
      <c r="ER500" s="543"/>
      <c r="ES500" s="544">
        <f>SUM(ES417:ES499)</f>
        <v>0</v>
      </c>
      <c r="ET500" s="543"/>
      <c r="EU500" s="544">
        <f t="shared" ref="EU500:EV500" si="3646">SUM(EU417:EU499)</f>
        <v>0</v>
      </c>
      <c r="EV500" s="641">
        <f t="shared" si="3646"/>
        <v>0</v>
      </c>
      <c r="EW500" s="637"/>
      <c r="EX500" s="541" t="s">
        <v>162</v>
      </c>
      <c r="EY500" s="197"/>
      <c r="EZ500" s="542"/>
      <c r="FA500" s="542"/>
      <c r="FB500" s="543"/>
      <c r="FC500" s="543"/>
      <c r="FD500" s="544">
        <f>SUM(FD417:FD499)</f>
        <v>387013.2663</v>
      </c>
      <c r="FE500" s="543"/>
      <c r="FF500" s="544">
        <f>SUM(FF417:FF499)</f>
        <v>0</v>
      </c>
      <c r="FG500" s="543"/>
      <c r="FH500" s="543"/>
      <c r="FI500" s="543"/>
      <c r="FJ500" s="544">
        <f>SUM(FJ417:FJ499)</f>
        <v>387013.2663</v>
      </c>
      <c r="FK500" s="543"/>
      <c r="FL500" s="544">
        <f t="shared" ref="FL500:FM500" si="3647">SUM(FL417:FL499)</f>
        <v>113894.0824</v>
      </c>
      <c r="FM500" s="641">
        <f t="shared" si="3647"/>
        <v>273119.1839</v>
      </c>
      <c r="FN500" s="637"/>
      <c r="FO500" s="541" t="s">
        <v>162</v>
      </c>
      <c r="FP500" s="197"/>
      <c r="FQ500" s="542"/>
      <c r="FR500" s="542"/>
      <c r="FS500" s="543"/>
      <c r="FT500" s="543"/>
      <c r="FU500" s="544">
        <f>SUM(FU417:FU499)</f>
        <v>401426.3199</v>
      </c>
      <c r="FV500" s="543"/>
      <c r="FW500" s="544">
        <f>SUM(FW417:FW499)</f>
        <v>0</v>
      </c>
      <c r="FX500" s="543"/>
      <c r="FY500" s="543"/>
      <c r="FZ500" s="543"/>
      <c r="GA500" s="544">
        <f>SUM(GA417:GA499)</f>
        <v>401426.3199</v>
      </c>
      <c r="GB500" s="543"/>
      <c r="GC500" s="544">
        <f t="shared" ref="GC500:GD500" si="3648">SUM(GC417:GC499)</f>
        <v>118135.698</v>
      </c>
      <c r="GD500" s="641">
        <f t="shared" si="3648"/>
        <v>283290.6218</v>
      </c>
      <c r="GE500" s="637"/>
      <c r="GF500" s="541" t="s">
        <v>162</v>
      </c>
      <c r="GG500" s="197"/>
      <c r="GH500" s="542"/>
      <c r="GI500" s="542"/>
      <c r="GJ500" s="543"/>
      <c r="GK500" s="543"/>
      <c r="GL500" s="544">
        <f>SUM(GL417:GL499)</f>
        <v>290110.7737</v>
      </c>
      <c r="GM500" s="543"/>
      <c r="GN500" s="544">
        <f>SUM(GN417:GN499)</f>
        <v>0</v>
      </c>
      <c r="GO500" s="543"/>
      <c r="GP500" s="543"/>
      <c r="GQ500" s="543"/>
      <c r="GR500" s="544">
        <f>SUM(GR417:GR499)</f>
        <v>290110.7737</v>
      </c>
      <c r="GS500" s="543"/>
      <c r="GT500" s="544">
        <f t="shared" ref="GT500:GU500" si="3649">SUM(GT417:GT499)</f>
        <v>85376.66081</v>
      </c>
      <c r="GU500" s="641">
        <f t="shared" si="3649"/>
        <v>204734.1129</v>
      </c>
      <c r="GV500" s="637"/>
      <c r="GW500" s="541" t="s">
        <v>162</v>
      </c>
      <c r="GX500" s="197"/>
      <c r="GY500" s="542"/>
      <c r="GZ500" s="542"/>
      <c r="HA500" s="543"/>
      <c r="HB500" s="543"/>
      <c r="HC500" s="544">
        <f>SUM(HC417:HC499)</f>
        <v>350097.7924</v>
      </c>
      <c r="HD500" s="543"/>
      <c r="HE500" s="544">
        <f>SUM(HE417:HE499)</f>
        <v>0</v>
      </c>
      <c r="HF500" s="543"/>
      <c r="HG500" s="543"/>
      <c r="HH500" s="543"/>
      <c r="HI500" s="544">
        <f>SUM(HI417:HI499)</f>
        <v>350097.7924</v>
      </c>
      <c r="HJ500" s="543"/>
      <c r="HK500" s="544">
        <f t="shared" ref="HK500:HL500" si="3650">SUM(HK417:HK499)</f>
        <v>103030.2325</v>
      </c>
      <c r="HL500" s="641">
        <f t="shared" si="3650"/>
        <v>247067.5598</v>
      </c>
      <c r="HM500" s="637"/>
      <c r="HN500" s="541" t="s">
        <v>162</v>
      </c>
      <c r="HO500" s="197"/>
      <c r="HP500" s="542"/>
      <c r="HQ500" s="542"/>
      <c r="HR500" s="543"/>
      <c r="HS500" s="543"/>
      <c r="HT500" s="544">
        <f>SUM(HT417:HT499)</f>
        <v>332744.9369</v>
      </c>
      <c r="HU500" s="543"/>
      <c r="HV500" s="544">
        <f>SUM(HV417:HV499)</f>
        <v>0</v>
      </c>
      <c r="HW500" s="543"/>
      <c r="HX500" s="543"/>
      <c r="HY500" s="543"/>
      <c r="HZ500" s="544">
        <f>SUM(HZ417:HZ499)</f>
        <v>332744.9369</v>
      </c>
      <c r="IA500" s="543"/>
      <c r="IB500" s="544">
        <f t="shared" ref="IB500:IC500" si="3651">SUM(IB417:IB499)</f>
        <v>97923.463</v>
      </c>
      <c r="IC500" s="641">
        <f t="shared" si="3651"/>
        <v>234821.4739</v>
      </c>
      <c r="ID500" s="637"/>
      <c r="IE500" s="541" t="s">
        <v>162</v>
      </c>
      <c r="IF500" s="197"/>
      <c r="IG500" s="542"/>
      <c r="IH500" s="542"/>
      <c r="II500" s="543"/>
      <c r="IJ500" s="543"/>
      <c r="IK500" s="544">
        <f>SUM(IK417:IK499)</f>
        <v>464284.0044</v>
      </c>
      <c r="IL500" s="543"/>
      <c r="IM500" s="544">
        <f>SUM(IM417:IM499)</f>
        <v>0</v>
      </c>
      <c r="IN500" s="543"/>
      <c r="IO500" s="543"/>
      <c r="IP500" s="543"/>
      <c r="IQ500" s="544">
        <f>SUM(IQ417:IQ499)</f>
        <v>464284.0044</v>
      </c>
      <c r="IR500" s="543"/>
      <c r="IS500" s="544">
        <f t="shared" ref="IS500:IT500" si="3652">SUM(IS417:IS499)</f>
        <v>136634.0776</v>
      </c>
      <c r="IT500" s="641">
        <f t="shared" si="3652"/>
        <v>327649.9268</v>
      </c>
      <c r="IU500" s="637"/>
      <c r="IV500" s="541" t="s">
        <v>162</v>
      </c>
      <c r="IW500" s="197"/>
      <c r="IX500" s="542"/>
      <c r="IY500" s="542"/>
      <c r="IZ500" s="543"/>
      <c r="JA500" s="543"/>
      <c r="JB500" s="544">
        <f>SUM(JB417:JB499)</f>
        <v>515943.0797</v>
      </c>
      <c r="JC500" s="543"/>
      <c r="JD500" s="544">
        <f>SUM(JD417:JD499)</f>
        <v>0</v>
      </c>
      <c r="JE500" s="543"/>
      <c r="JF500" s="543"/>
      <c r="JG500" s="543"/>
      <c r="JH500" s="544">
        <f>SUM(JH417:JH499)</f>
        <v>515943.0797</v>
      </c>
      <c r="JI500" s="543"/>
      <c r="JJ500" s="544">
        <f t="shared" ref="JJ500:JK500" si="3653">SUM(JJ417:JJ499)</f>
        <v>151836.82</v>
      </c>
      <c r="JK500" s="641">
        <f t="shared" si="3653"/>
        <v>364106.2597</v>
      </c>
      <c r="JL500" s="637"/>
      <c r="JM500" s="541" t="s">
        <v>162</v>
      </c>
      <c r="JN500" s="197"/>
      <c r="JO500" s="542"/>
      <c r="JP500" s="542"/>
      <c r="JQ500" s="543"/>
      <c r="JR500" s="543"/>
      <c r="JS500" s="544">
        <f>SUM(JS417:JS499)</f>
        <v>0</v>
      </c>
      <c r="JT500" s="543"/>
      <c r="JU500" s="544">
        <f>SUM(JU417:JU499)</f>
        <v>0</v>
      </c>
      <c r="JV500" s="543"/>
      <c r="JW500" s="543"/>
      <c r="JX500" s="543"/>
      <c r="JY500" s="544">
        <f>SUM(JY417:JY499)</f>
        <v>0</v>
      </c>
      <c r="JZ500" s="543"/>
      <c r="KA500" s="544">
        <f t="shared" ref="KA500:KB500" si="3654">SUM(KA417:KA499)</f>
        <v>0</v>
      </c>
      <c r="KB500" s="641">
        <f t="shared" si="3654"/>
        <v>0</v>
      </c>
      <c r="KC500" s="637"/>
      <c r="KD500" s="541" t="s">
        <v>162</v>
      </c>
      <c r="KE500" s="197"/>
      <c r="KF500" s="542"/>
      <c r="KG500" s="542"/>
      <c r="KH500" s="543"/>
      <c r="KI500" s="543"/>
      <c r="KJ500" s="544">
        <f>SUM(KJ417:KJ499)</f>
        <v>0</v>
      </c>
      <c r="KK500" s="543"/>
      <c r="KL500" s="544">
        <f>SUM(KL417:KL499)</f>
        <v>0</v>
      </c>
      <c r="KM500" s="543"/>
      <c r="KN500" s="543"/>
      <c r="KO500" s="543"/>
      <c r="KP500" s="544">
        <f>SUM(KP417:KP499)</f>
        <v>0</v>
      </c>
      <c r="KQ500" s="543"/>
      <c r="KR500" s="544">
        <f t="shared" ref="KR500:KS500" si="3655">SUM(KR417:KR499)</f>
        <v>0</v>
      </c>
      <c r="KS500" s="641">
        <f t="shared" si="3655"/>
        <v>0</v>
      </c>
      <c r="KT500" s="637"/>
      <c r="KU500" s="510"/>
    </row>
    <row r="501" ht="15.75" customHeight="1">
      <c r="A501" s="511"/>
      <c r="B501" s="540"/>
      <c r="C501" s="540"/>
      <c r="D501" s="540"/>
      <c r="E501" s="514"/>
      <c r="F501" s="514"/>
      <c r="G501" s="514"/>
      <c r="H501" s="514"/>
      <c r="I501" s="514"/>
      <c r="J501" s="514"/>
      <c r="K501" s="514"/>
      <c r="L501" s="514"/>
      <c r="M501" s="514"/>
      <c r="N501" s="514"/>
      <c r="O501" s="518"/>
      <c r="P501" s="518"/>
      <c r="Q501" s="638"/>
      <c r="R501" s="511"/>
      <c r="S501" s="540"/>
      <c r="T501" s="540"/>
      <c r="U501" s="540"/>
      <c r="V501" s="514"/>
      <c r="W501" s="514"/>
      <c r="X501" s="514"/>
      <c r="Y501" s="514"/>
      <c r="Z501" s="514"/>
      <c r="AA501" s="514"/>
      <c r="AB501" s="514"/>
      <c r="AC501" s="514"/>
      <c r="AD501" s="514"/>
      <c r="AE501" s="514"/>
      <c r="AF501" s="518"/>
      <c r="AG501" s="518"/>
      <c r="AH501" s="638"/>
      <c r="AI501" s="511"/>
      <c r="AJ501" s="540"/>
      <c r="AK501" s="540"/>
      <c r="AL501" s="540"/>
      <c r="AM501" s="514"/>
      <c r="AN501" s="514"/>
      <c r="AO501" s="514"/>
      <c r="AP501" s="514"/>
      <c r="AQ501" s="514"/>
      <c r="AR501" s="514"/>
      <c r="AS501" s="514"/>
      <c r="AT501" s="514"/>
      <c r="AU501" s="514"/>
      <c r="AV501" s="514"/>
      <c r="AW501" s="518"/>
      <c r="AX501" s="518"/>
      <c r="AY501" s="638"/>
      <c r="AZ501" s="511"/>
      <c r="BA501" s="540"/>
      <c r="BB501" s="540"/>
      <c r="BC501" s="540"/>
      <c r="BD501" s="514"/>
      <c r="BE501" s="514"/>
      <c r="BF501" s="514"/>
      <c r="BG501" s="514"/>
      <c r="BH501" s="514"/>
      <c r="BI501" s="514"/>
      <c r="BJ501" s="514"/>
      <c r="BK501" s="514"/>
      <c r="BL501" s="514"/>
      <c r="BM501" s="514"/>
      <c r="BN501" s="518"/>
      <c r="BO501" s="518"/>
      <c r="BP501" s="638"/>
      <c r="BQ501" s="511"/>
      <c r="BR501" s="540"/>
      <c r="BS501" s="540"/>
      <c r="BT501" s="540"/>
      <c r="BU501" s="514"/>
      <c r="BV501" s="514"/>
      <c r="BW501" s="514"/>
      <c r="BX501" s="514"/>
      <c r="BY501" s="514"/>
      <c r="BZ501" s="514"/>
      <c r="CA501" s="514"/>
      <c r="CB501" s="514"/>
      <c r="CC501" s="514"/>
      <c r="CD501" s="514"/>
      <c r="CE501" s="518"/>
      <c r="CF501" s="518"/>
      <c r="CG501" s="638"/>
      <c r="CH501" s="511"/>
      <c r="CI501" s="540"/>
      <c r="CJ501" s="540"/>
      <c r="CK501" s="540"/>
      <c r="CL501" s="514"/>
      <c r="CM501" s="514"/>
      <c r="CN501" s="514"/>
      <c r="CO501" s="514"/>
      <c r="CP501" s="514"/>
      <c r="CQ501" s="514"/>
      <c r="CR501" s="514"/>
      <c r="CS501" s="514"/>
      <c r="CT501" s="514"/>
      <c r="CU501" s="514"/>
      <c r="CV501" s="518"/>
      <c r="CW501" s="518"/>
      <c r="CX501" s="638"/>
      <c r="CY501" s="511"/>
      <c r="CZ501" s="540"/>
      <c r="DA501" s="540"/>
      <c r="DB501" s="540"/>
      <c r="DC501" s="514"/>
      <c r="DD501" s="514"/>
      <c r="DE501" s="514"/>
      <c r="DF501" s="514"/>
      <c r="DG501" s="514"/>
      <c r="DH501" s="514"/>
      <c r="DI501" s="514"/>
      <c r="DJ501" s="514"/>
      <c r="DK501" s="514"/>
      <c r="DL501" s="514"/>
      <c r="DM501" s="518"/>
      <c r="DN501" s="518"/>
      <c r="DO501" s="638"/>
      <c r="DP501" s="511"/>
      <c r="DQ501" s="540"/>
      <c r="DR501" s="540"/>
      <c r="DS501" s="540"/>
      <c r="DT501" s="514"/>
      <c r="DU501" s="514"/>
      <c r="DV501" s="514"/>
      <c r="DW501" s="514"/>
      <c r="DX501" s="514"/>
      <c r="DY501" s="514"/>
      <c r="DZ501" s="514"/>
      <c r="EA501" s="514"/>
      <c r="EB501" s="514"/>
      <c r="EC501" s="514"/>
      <c r="ED501" s="518"/>
      <c r="EE501" s="518"/>
      <c r="EF501" s="638"/>
      <c r="EG501" s="511"/>
      <c r="EH501" s="540"/>
      <c r="EI501" s="540"/>
      <c r="EJ501" s="540"/>
      <c r="EK501" s="514"/>
      <c r="EL501" s="514"/>
      <c r="EM501" s="514"/>
      <c r="EN501" s="514"/>
      <c r="EO501" s="514"/>
      <c r="EP501" s="514"/>
      <c r="EQ501" s="514"/>
      <c r="ER501" s="514"/>
      <c r="ES501" s="514"/>
      <c r="ET501" s="514"/>
      <c r="EU501" s="518"/>
      <c r="EV501" s="518"/>
      <c r="EW501" s="638"/>
      <c r="EX501" s="511"/>
      <c r="EY501" s="540"/>
      <c r="EZ501" s="540"/>
      <c r="FA501" s="540"/>
      <c r="FB501" s="514"/>
      <c r="FC501" s="514"/>
      <c r="FD501" s="514"/>
      <c r="FE501" s="514"/>
      <c r="FF501" s="514"/>
      <c r="FG501" s="514"/>
      <c r="FH501" s="514"/>
      <c r="FI501" s="514"/>
      <c r="FJ501" s="514"/>
      <c r="FK501" s="514"/>
      <c r="FL501" s="518"/>
      <c r="FM501" s="518"/>
      <c r="FN501" s="638"/>
      <c r="FO501" s="511"/>
      <c r="FP501" s="540"/>
      <c r="FQ501" s="540"/>
      <c r="FR501" s="540"/>
      <c r="FS501" s="514"/>
      <c r="FT501" s="514"/>
      <c r="FU501" s="514"/>
      <c r="FV501" s="514"/>
      <c r="FW501" s="514"/>
      <c r="FX501" s="514"/>
      <c r="FY501" s="514"/>
      <c r="FZ501" s="514"/>
      <c r="GA501" s="514"/>
      <c r="GB501" s="514"/>
      <c r="GC501" s="518"/>
      <c r="GD501" s="518"/>
      <c r="GE501" s="638"/>
      <c r="GF501" s="511"/>
      <c r="GG501" s="540"/>
      <c r="GH501" s="540"/>
      <c r="GI501" s="540"/>
      <c r="GJ501" s="514"/>
      <c r="GK501" s="514"/>
      <c r="GL501" s="514"/>
      <c r="GM501" s="514"/>
      <c r="GN501" s="514"/>
      <c r="GO501" s="514"/>
      <c r="GP501" s="514"/>
      <c r="GQ501" s="514"/>
      <c r="GR501" s="514"/>
      <c r="GS501" s="514"/>
      <c r="GT501" s="518"/>
      <c r="GU501" s="518"/>
      <c r="GV501" s="638"/>
      <c r="GW501" s="511"/>
      <c r="GX501" s="540"/>
      <c r="GY501" s="540"/>
      <c r="GZ501" s="540"/>
      <c r="HA501" s="514"/>
      <c r="HB501" s="514"/>
      <c r="HC501" s="514"/>
      <c r="HD501" s="514"/>
      <c r="HE501" s="514"/>
      <c r="HF501" s="514"/>
      <c r="HG501" s="514"/>
      <c r="HH501" s="514"/>
      <c r="HI501" s="514"/>
      <c r="HJ501" s="514"/>
      <c r="HK501" s="518"/>
      <c r="HL501" s="518"/>
      <c r="HM501" s="638"/>
      <c r="HN501" s="511"/>
      <c r="HO501" s="540"/>
      <c r="HP501" s="540"/>
      <c r="HQ501" s="540"/>
      <c r="HR501" s="514"/>
      <c r="HS501" s="514"/>
      <c r="HT501" s="514"/>
      <c r="HU501" s="514"/>
      <c r="HV501" s="514"/>
      <c r="HW501" s="514"/>
      <c r="HX501" s="514"/>
      <c r="HY501" s="514"/>
      <c r="HZ501" s="514"/>
      <c r="IA501" s="514"/>
      <c r="IB501" s="518"/>
      <c r="IC501" s="518"/>
      <c r="ID501" s="638"/>
      <c r="IE501" s="511"/>
      <c r="IF501" s="540"/>
      <c r="IG501" s="540"/>
      <c r="IH501" s="540"/>
      <c r="II501" s="514"/>
      <c r="IJ501" s="514"/>
      <c r="IK501" s="514"/>
      <c r="IL501" s="514"/>
      <c r="IM501" s="514"/>
      <c r="IN501" s="514"/>
      <c r="IO501" s="514"/>
      <c r="IP501" s="514"/>
      <c r="IQ501" s="514"/>
      <c r="IR501" s="514"/>
      <c r="IS501" s="518"/>
      <c r="IT501" s="518"/>
      <c r="IU501" s="638"/>
      <c r="IV501" s="511"/>
      <c r="IW501" s="540"/>
      <c r="IX501" s="540"/>
      <c r="IY501" s="540"/>
      <c r="IZ501" s="514"/>
      <c r="JA501" s="514"/>
      <c r="JB501" s="514"/>
      <c r="JC501" s="514"/>
      <c r="JD501" s="514"/>
      <c r="JE501" s="514"/>
      <c r="JF501" s="514"/>
      <c r="JG501" s="514"/>
      <c r="JH501" s="514"/>
      <c r="JI501" s="514"/>
      <c r="JJ501" s="518"/>
      <c r="JK501" s="518"/>
      <c r="JL501" s="638"/>
      <c r="JM501" s="511"/>
      <c r="JN501" s="540"/>
      <c r="JO501" s="540"/>
      <c r="JP501" s="540"/>
      <c r="JQ501" s="514"/>
      <c r="JR501" s="514"/>
      <c r="JS501" s="514"/>
      <c r="JT501" s="514"/>
      <c r="JU501" s="514"/>
      <c r="JV501" s="514"/>
      <c r="JW501" s="514"/>
      <c r="JX501" s="514"/>
      <c r="JY501" s="514"/>
      <c r="JZ501" s="514"/>
      <c r="KA501" s="518"/>
      <c r="KB501" s="518"/>
      <c r="KC501" s="638"/>
      <c r="KD501" s="511"/>
      <c r="KE501" s="540"/>
      <c r="KF501" s="540"/>
      <c r="KG501" s="540"/>
      <c r="KH501" s="514"/>
      <c r="KI501" s="514"/>
      <c r="KJ501" s="514"/>
      <c r="KK501" s="514"/>
      <c r="KL501" s="514"/>
      <c r="KM501" s="514"/>
      <c r="KN501" s="514"/>
      <c r="KO501" s="514"/>
      <c r="KP501" s="514"/>
      <c r="KQ501" s="514"/>
      <c r="KR501" s="518"/>
      <c r="KS501" s="518"/>
      <c r="KT501" s="638"/>
      <c r="KU501" s="521"/>
    </row>
    <row r="502" ht="15.75" customHeight="1">
      <c r="A502" s="511"/>
      <c r="B502" s="545" t="str">
        <f>"Output Sekunder "&amp;" %"</f>
        <v>Output Sekunder  %</v>
      </c>
      <c r="C502" s="546"/>
      <c r="D502" s="546"/>
      <c r="E502" s="514"/>
      <c r="F502" s="547"/>
      <c r="G502" s="547"/>
      <c r="H502" s="547"/>
      <c r="I502" s="547"/>
      <c r="J502" s="547"/>
      <c r="K502" s="547"/>
      <c r="L502" s="547"/>
      <c r="M502" s="548">
        <f>E502/100*M500</f>
        <v>0</v>
      </c>
      <c r="N502" s="547"/>
      <c r="O502" s="547"/>
      <c r="P502" s="642">
        <f t="shared" ref="P502:P503" si="3656">M502</f>
        <v>0</v>
      </c>
      <c r="Q502" s="638"/>
      <c r="R502" s="511"/>
      <c r="S502" s="545" t="str">
        <f>"Output Sekunder "&amp;" %"</f>
        <v>Output Sekunder  %</v>
      </c>
      <c r="T502" s="546"/>
      <c r="U502" s="546"/>
      <c r="V502" s="514"/>
      <c r="W502" s="547"/>
      <c r="X502" s="547"/>
      <c r="Y502" s="547"/>
      <c r="Z502" s="547"/>
      <c r="AA502" s="547"/>
      <c r="AB502" s="547"/>
      <c r="AC502" s="547"/>
      <c r="AD502" s="548">
        <f>V502/100*AD500</f>
        <v>0</v>
      </c>
      <c r="AE502" s="547"/>
      <c r="AF502" s="547"/>
      <c r="AG502" s="642">
        <f t="shared" ref="AG502:AG503" si="3657">AD502</f>
        <v>0</v>
      </c>
      <c r="AH502" s="638"/>
      <c r="AI502" s="511"/>
      <c r="AJ502" s="545" t="str">
        <f>"Output Sekunder "&amp;" %"</f>
        <v>Output Sekunder  %</v>
      </c>
      <c r="AK502" s="546"/>
      <c r="AL502" s="546"/>
      <c r="AM502" s="514"/>
      <c r="AN502" s="547"/>
      <c r="AO502" s="547"/>
      <c r="AP502" s="547"/>
      <c r="AQ502" s="547"/>
      <c r="AR502" s="547"/>
      <c r="AS502" s="547"/>
      <c r="AT502" s="547"/>
      <c r="AU502" s="548">
        <f>AM502/100*AU500</f>
        <v>0</v>
      </c>
      <c r="AV502" s="547"/>
      <c r="AW502" s="547"/>
      <c r="AX502" s="642">
        <f t="shared" ref="AX502:AX503" si="3658">AU502</f>
        <v>0</v>
      </c>
      <c r="AY502" s="638"/>
      <c r="AZ502" s="511"/>
      <c r="BA502" s="545" t="str">
        <f>"Output Sekunder "&amp;" %"</f>
        <v>Output Sekunder  %</v>
      </c>
      <c r="BB502" s="546"/>
      <c r="BC502" s="546"/>
      <c r="BD502" s="514"/>
      <c r="BE502" s="547"/>
      <c r="BF502" s="547"/>
      <c r="BG502" s="547"/>
      <c r="BH502" s="547"/>
      <c r="BI502" s="547"/>
      <c r="BJ502" s="547"/>
      <c r="BK502" s="547"/>
      <c r="BL502" s="548">
        <f>BD502/100*BL500</f>
        <v>0</v>
      </c>
      <c r="BM502" s="547"/>
      <c r="BN502" s="547"/>
      <c r="BO502" s="642">
        <f t="shared" ref="BO502:BO503" si="3659">BL502</f>
        <v>0</v>
      </c>
      <c r="BP502" s="638"/>
      <c r="BQ502" s="511"/>
      <c r="BR502" s="545" t="str">
        <f>"Output Sekunder "&amp;" %"</f>
        <v>Output Sekunder  %</v>
      </c>
      <c r="BS502" s="546"/>
      <c r="BT502" s="546"/>
      <c r="BU502" s="514"/>
      <c r="BV502" s="547"/>
      <c r="BW502" s="547"/>
      <c r="BX502" s="547"/>
      <c r="BY502" s="547"/>
      <c r="BZ502" s="547"/>
      <c r="CA502" s="547"/>
      <c r="CB502" s="547"/>
      <c r="CC502" s="548">
        <f>BU502/100*CC500</f>
        <v>0</v>
      </c>
      <c r="CD502" s="547"/>
      <c r="CE502" s="547"/>
      <c r="CF502" s="642">
        <f t="shared" ref="CF502:CF503" si="3660">CC502</f>
        <v>0</v>
      </c>
      <c r="CG502" s="638"/>
      <c r="CH502" s="511"/>
      <c r="CI502" s="545" t="str">
        <f>"Output Sekunder "&amp;" %"</f>
        <v>Output Sekunder  %</v>
      </c>
      <c r="CJ502" s="546"/>
      <c r="CK502" s="546"/>
      <c r="CL502" s="514"/>
      <c r="CM502" s="547"/>
      <c r="CN502" s="547"/>
      <c r="CO502" s="547"/>
      <c r="CP502" s="547"/>
      <c r="CQ502" s="547"/>
      <c r="CR502" s="547"/>
      <c r="CS502" s="547"/>
      <c r="CT502" s="548">
        <f>CL502/100*CT500</f>
        <v>0</v>
      </c>
      <c r="CU502" s="547"/>
      <c r="CV502" s="547"/>
      <c r="CW502" s="642">
        <f t="shared" ref="CW502:CW503" si="3661">CT502</f>
        <v>0</v>
      </c>
      <c r="CX502" s="638"/>
      <c r="CY502" s="511"/>
      <c r="CZ502" s="545" t="str">
        <f>"Output Sekunder "&amp;" %"</f>
        <v>Output Sekunder  %</v>
      </c>
      <c r="DA502" s="546"/>
      <c r="DB502" s="546"/>
      <c r="DC502" s="514"/>
      <c r="DD502" s="547"/>
      <c r="DE502" s="547"/>
      <c r="DF502" s="547"/>
      <c r="DG502" s="547"/>
      <c r="DH502" s="547"/>
      <c r="DI502" s="547"/>
      <c r="DJ502" s="547"/>
      <c r="DK502" s="548">
        <f>DC502/100*DK500</f>
        <v>0</v>
      </c>
      <c r="DL502" s="547"/>
      <c r="DM502" s="547"/>
      <c r="DN502" s="642">
        <f t="shared" ref="DN502:DN503" si="3662">DK502</f>
        <v>0</v>
      </c>
      <c r="DO502" s="638"/>
      <c r="DP502" s="511"/>
      <c r="DQ502" s="545" t="str">
        <f>"Output Sekunder "&amp;" %"</f>
        <v>Output Sekunder  %</v>
      </c>
      <c r="DR502" s="546"/>
      <c r="DS502" s="546"/>
      <c r="DT502" s="514"/>
      <c r="DU502" s="547"/>
      <c r="DV502" s="547"/>
      <c r="DW502" s="547"/>
      <c r="DX502" s="547"/>
      <c r="DY502" s="547"/>
      <c r="DZ502" s="547"/>
      <c r="EA502" s="547"/>
      <c r="EB502" s="548">
        <f>DT502/100*EB500</f>
        <v>0</v>
      </c>
      <c r="EC502" s="547"/>
      <c r="ED502" s="547"/>
      <c r="EE502" s="642">
        <f t="shared" ref="EE502:EE503" si="3663">EB502</f>
        <v>0</v>
      </c>
      <c r="EF502" s="638"/>
      <c r="EG502" s="511"/>
      <c r="EH502" s="545" t="str">
        <f>"Output Sekunder "&amp;" %"</f>
        <v>Output Sekunder  %</v>
      </c>
      <c r="EI502" s="546"/>
      <c r="EJ502" s="546"/>
      <c r="EK502" s="514"/>
      <c r="EL502" s="547"/>
      <c r="EM502" s="547"/>
      <c r="EN502" s="547"/>
      <c r="EO502" s="547"/>
      <c r="EP502" s="547"/>
      <c r="EQ502" s="547"/>
      <c r="ER502" s="547"/>
      <c r="ES502" s="548">
        <f>EK502/100*ES500</f>
        <v>0</v>
      </c>
      <c r="ET502" s="547"/>
      <c r="EU502" s="547"/>
      <c r="EV502" s="642">
        <f t="shared" ref="EV502:EV503" si="3664">ES502</f>
        <v>0</v>
      </c>
      <c r="EW502" s="638"/>
      <c r="EX502" s="511"/>
      <c r="EY502" s="545" t="str">
        <f>"Output Sekunder "&amp;" %"</f>
        <v>Output Sekunder  %</v>
      </c>
      <c r="EZ502" s="546"/>
      <c r="FA502" s="546"/>
      <c r="FB502" s="514"/>
      <c r="FC502" s="547"/>
      <c r="FD502" s="547"/>
      <c r="FE502" s="547"/>
      <c r="FF502" s="547"/>
      <c r="FG502" s="547"/>
      <c r="FH502" s="547"/>
      <c r="FI502" s="547"/>
      <c r="FJ502" s="548">
        <f>FB502/100*FJ500</f>
        <v>0</v>
      </c>
      <c r="FK502" s="547"/>
      <c r="FL502" s="547"/>
      <c r="FM502" s="642">
        <f t="shared" ref="FM502:FM503" si="3665">FJ502</f>
        <v>0</v>
      </c>
      <c r="FN502" s="638"/>
      <c r="FO502" s="511"/>
      <c r="FP502" s="545" t="str">
        <f>"Output Sekunder "&amp;" %"</f>
        <v>Output Sekunder  %</v>
      </c>
      <c r="FQ502" s="546"/>
      <c r="FR502" s="546"/>
      <c r="FS502" s="514"/>
      <c r="FT502" s="547"/>
      <c r="FU502" s="547"/>
      <c r="FV502" s="547"/>
      <c r="FW502" s="547"/>
      <c r="FX502" s="547"/>
      <c r="FY502" s="547"/>
      <c r="FZ502" s="547"/>
      <c r="GA502" s="548">
        <f>FS502/100*GA500</f>
        <v>0</v>
      </c>
      <c r="GB502" s="547"/>
      <c r="GC502" s="547"/>
      <c r="GD502" s="642">
        <f t="shared" ref="GD502:GD503" si="3666">GA502</f>
        <v>0</v>
      </c>
      <c r="GE502" s="638"/>
      <c r="GF502" s="511"/>
      <c r="GG502" s="545" t="str">
        <f>"Output Sekunder "&amp;" %"</f>
        <v>Output Sekunder  %</v>
      </c>
      <c r="GH502" s="546"/>
      <c r="GI502" s="546"/>
      <c r="GJ502" s="514"/>
      <c r="GK502" s="547"/>
      <c r="GL502" s="547"/>
      <c r="GM502" s="547"/>
      <c r="GN502" s="547"/>
      <c r="GO502" s="547"/>
      <c r="GP502" s="547"/>
      <c r="GQ502" s="547"/>
      <c r="GR502" s="548">
        <f>GJ502/100*GR500</f>
        <v>0</v>
      </c>
      <c r="GS502" s="547"/>
      <c r="GT502" s="547"/>
      <c r="GU502" s="642">
        <f t="shared" ref="GU502:GU503" si="3667">GR502</f>
        <v>0</v>
      </c>
      <c r="GV502" s="638"/>
      <c r="GW502" s="511"/>
      <c r="GX502" s="545" t="str">
        <f>"Output Sekunder "&amp;" %"</f>
        <v>Output Sekunder  %</v>
      </c>
      <c r="GY502" s="546"/>
      <c r="GZ502" s="546"/>
      <c r="HA502" s="514"/>
      <c r="HB502" s="547"/>
      <c r="HC502" s="547"/>
      <c r="HD502" s="547"/>
      <c r="HE502" s="547"/>
      <c r="HF502" s="547"/>
      <c r="HG502" s="547"/>
      <c r="HH502" s="547"/>
      <c r="HI502" s="548">
        <f>HA502/100*HI500</f>
        <v>0</v>
      </c>
      <c r="HJ502" s="547"/>
      <c r="HK502" s="547"/>
      <c r="HL502" s="642">
        <f t="shared" ref="HL502:HL503" si="3668">HI502</f>
        <v>0</v>
      </c>
      <c r="HM502" s="638"/>
      <c r="HN502" s="511"/>
      <c r="HO502" s="545" t="str">
        <f>"Output Sekunder "&amp;" %"</f>
        <v>Output Sekunder  %</v>
      </c>
      <c r="HP502" s="546"/>
      <c r="HQ502" s="546"/>
      <c r="HR502" s="514"/>
      <c r="HS502" s="547"/>
      <c r="HT502" s="547"/>
      <c r="HU502" s="547"/>
      <c r="HV502" s="547"/>
      <c r="HW502" s="547"/>
      <c r="HX502" s="547"/>
      <c r="HY502" s="547"/>
      <c r="HZ502" s="548">
        <f>HR502/100*HZ500</f>
        <v>0</v>
      </c>
      <c r="IA502" s="547"/>
      <c r="IB502" s="547"/>
      <c r="IC502" s="642">
        <f t="shared" ref="IC502:IC503" si="3669">HZ502</f>
        <v>0</v>
      </c>
      <c r="ID502" s="638"/>
      <c r="IE502" s="511"/>
      <c r="IF502" s="545" t="str">
        <f>"Output Sekunder "&amp;" %"</f>
        <v>Output Sekunder  %</v>
      </c>
      <c r="IG502" s="546"/>
      <c r="IH502" s="546"/>
      <c r="II502" s="514"/>
      <c r="IJ502" s="547"/>
      <c r="IK502" s="547"/>
      <c r="IL502" s="547"/>
      <c r="IM502" s="547"/>
      <c r="IN502" s="547"/>
      <c r="IO502" s="547"/>
      <c r="IP502" s="547"/>
      <c r="IQ502" s="548">
        <f>II502/100*IQ500</f>
        <v>0</v>
      </c>
      <c r="IR502" s="547"/>
      <c r="IS502" s="547"/>
      <c r="IT502" s="642">
        <f t="shared" ref="IT502:IT503" si="3670">IQ502</f>
        <v>0</v>
      </c>
      <c r="IU502" s="638"/>
      <c r="IV502" s="511"/>
      <c r="IW502" s="545" t="str">
        <f>"Output Sekunder "&amp;" %"</f>
        <v>Output Sekunder  %</v>
      </c>
      <c r="IX502" s="546"/>
      <c r="IY502" s="546"/>
      <c r="IZ502" s="514"/>
      <c r="JA502" s="547"/>
      <c r="JB502" s="547"/>
      <c r="JC502" s="547"/>
      <c r="JD502" s="547"/>
      <c r="JE502" s="547"/>
      <c r="JF502" s="547"/>
      <c r="JG502" s="547"/>
      <c r="JH502" s="548">
        <f>IZ502/100*JH500</f>
        <v>0</v>
      </c>
      <c r="JI502" s="547"/>
      <c r="JJ502" s="547"/>
      <c r="JK502" s="642">
        <f t="shared" ref="JK502:JK503" si="3671">JH502</f>
        <v>0</v>
      </c>
      <c r="JL502" s="638"/>
      <c r="JM502" s="511"/>
      <c r="JN502" s="545" t="str">
        <f>"Output Sekunder "&amp;" %"</f>
        <v>Output Sekunder  %</v>
      </c>
      <c r="JO502" s="546"/>
      <c r="JP502" s="546"/>
      <c r="JQ502" s="514"/>
      <c r="JR502" s="547"/>
      <c r="JS502" s="547"/>
      <c r="JT502" s="547"/>
      <c r="JU502" s="547"/>
      <c r="JV502" s="547"/>
      <c r="JW502" s="547"/>
      <c r="JX502" s="547"/>
      <c r="JY502" s="548">
        <f>JQ502/100*JY500</f>
        <v>0</v>
      </c>
      <c r="JZ502" s="547"/>
      <c r="KA502" s="547"/>
      <c r="KB502" s="642">
        <f t="shared" ref="KB502:KB503" si="3672">JY502</f>
        <v>0</v>
      </c>
      <c r="KC502" s="638"/>
      <c r="KD502" s="511"/>
      <c r="KE502" s="545" t="str">
        <f>"Output Sekunder "&amp;" %"</f>
        <v>Output Sekunder  %</v>
      </c>
      <c r="KF502" s="546"/>
      <c r="KG502" s="546"/>
      <c r="KH502" s="514"/>
      <c r="KI502" s="547"/>
      <c r="KJ502" s="547"/>
      <c r="KK502" s="547"/>
      <c r="KL502" s="547"/>
      <c r="KM502" s="547"/>
      <c r="KN502" s="547"/>
      <c r="KO502" s="547"/>
      <c r="KP502" s="548">
        <f>KH502/100*KP500</f>
        <v>0</v>
      </c>
      <c r="KQ502" s="547"/>
      <c r="KR502" s="547"/>
      <c r="KS502" s="642">
        <f t="shared" ref="KS502:KS503" si="3673">KP502</f>
        <v>0</v>
      </c>
      <c r="KT502" s="638"/>
      <c r="KU502" s="521"/>
    </row>
    <row r="503" ht="15.75" customHeight="1">
      <c r="A503" s="511"/>
      <c r="B503" s="550" t="str">
        <f>"Adjusment "&amp;" %"</f>
        <v>Adjusment  %</v>
      </c>
      <c r="C503" s="551"/>
      <c r="D503" s="551"/>
      <c r="E503" s="514"/>
      <c r="F503" s="547"/>
      <c r="G503" s="547"/>
      <c r="H503" s="547"/>
      <c r="I503" s="547"/>
      <c r="J503" s="547"/>
      <c r="K503" s="547"/>
      <c r="L503" s="547"/>
      <c r="M503" s="552">
        <f>E503/100*(M500+M502)</f>
        <v>0</v>
      </c>
      <c r="N503" s="547"/>
      <c r="O503" s="547"/>
      <c r="P503" s="643">
        <f t="shared" si="3656"/>
        <v>0</v>
      </c>
      <c r="Q503" s="638"/>
      <c r="R503" s="511"/>
      <c r="S503" s="550" t="str">
        <f>"Adjusment "&amp;" %"</f>
        <v>Adjusment  %</v>
      </c>
      <c r="T503" s="551"/>
      <c r="U503" s="551"/>
      <c r="V503" s="514"/>
      <c r="W503" s="547"/>
      <c r="X503" s="547"/>
      <c r="Y503" s="547"/>
      <c r="Z503" s="547"/>
      <c r="AA503" s="547"/>
      <c r="AB503" s="547"/>
      <c r="AC503" s="547"/>
      <c r="AD503" s="552">
        <f>V503/100*(AD500+AD502)</f>
        <v>0</v>
      </c>
      <c r="AE503" s="547"/>
      <c r="AF503" s="547"/>
      <c r="AG503" s="643">
        <f t="shared" si="3657"/>
        <v>0</v>
      </c>
      <c r="AH503" s="638"/>
      <c r="AI503" s="511"/>
      <c r="AJ503" s="550" t="str">
        <f>"Adjusment "&amp;" %"</f>
        <v>Adjusment  %</v>
      </c>
      <c r="AK503" s="551"/>
      <c r="AL503" s="551"/>
      <c r="AM503" s="514"/>
      <c r="AN503" s="547"/>
      <c r="AO503" s="547"/>
      <c r="AP503" s="547"/>
      <c r="AQ503" s="547"/>
      <c r="AR503" s="547"/>
      <c r="AS503" s="547"/>
      <c r="AT503" s="547"/>
      <c r="AU503" s="552">
        <f>AM503/100*(AU500+AU502)</f>
        <v>0</v>
      </c>
      <c r="AV503" s="547"/>
      <c r="AW503" s="547"/>
      <c r="AX503" s="643">
        <f t="shared" si="3658"/>
        <v>0</v>
      </c>
      <c r="AY503" s="638"/>
      <c r="AZ503" s="511"/>
      <c r="BA503" s="550" t="str">
        <f>"Adjusment "&amp;" %"</f>
        <v>Adjusment  %</v>
      </c>
      <c r="BB503" s="551"/>
      <c r="BC503" s="551"/>
      <c r="BD503" s="514"/>
      <c r="BE503" s="547"/>
      <c r="BF503" s="547"/>
      <c r="BG503" s="547"/>
      <c r="BH503" s="547"/>
      <c r="BI503" s="547"/>
      <c r="BJ503" s="547"/>
      <c r="BK503" s="547"/>
      <c r="BL503" s="552">
        <f>BD503/100*(BL500+BL502)</f>
        <v>0</v>
      </c>
      <c r="BM503" s="547"/>
      <c r="BN503" s="547"/>
      <c r="BO503" s="643">
        <f t="shared" si="3659"/>
        <v>0</v>
      </c>
      <c r="BP503" s="638"/>
      <c r="BQ503" s="511"/>
      <c r="BR503" s="550" t="str">
        <f>"Adjusment "&amp;" %"</f>
        <v>Adjusment  %</v>
      </c>
      <c r="BS503" s="551"/>
      <c r="BT503" s="551"/>
      <c r="BU503" s="514"/>
      <c r="BV503" s="547"/>
      <c r="BW503" s="547"/>
      <c r="BX503" s="547"/>
      <c r="BY503" s="547"/>
      <c r="BZ503" s="547"/>
      <c r="CA503" s="547"/>
      <c r="CB503" s="547"/>
      <c r="CC503" s="552">
        <f>BU503/100*(CC500+CC502)</f>
        <v>0</v>
      </c>
      <c r="CD503" s="547"/>
      <c r="CE503" s="547"/>
      <c r="CF503" s="643">
        <f t="shared" si="3660"/>
        <v>0</v>
      </c>
      <c r="CG503" s="638"/>
      <c r="CH503" s="511"/>
      <c r="CI503" s="550" t="str">
        <f>"Adjusment "&amp;" %"</f>
        <v>Adjusment  %</v>
      </c>
      <c r="CJ503" s="551"/>
      <c r="CK503" s="551"/>
      <c r="CL503" s="514"/>
      <c r="CM503" s="547"/>
      <c r="CN503" s="547"/>
      <c r="CO503" s="547"/>
      <c r="CP503" s="547"/>
      <c r="CQ503" s="547"/>
      <c r="CR503" s="547"/>
      <c r="CS503" s="547"/>
      <c r="CT503" s="552">
        <f>CL503/100*(CT500+CT502)</f>
        <v>0</v>
      </c>
      <c r="CU503" s="547"/>
      <c r="CV503" s="547"/>
      <c r="CW503" s="643">
        <f t="shared" si="3661"/>
        <v>0</v>
      </c>
      <c r="CX503" s="638"/>
      <c r="CY503" s="511"/>
      <c r="CZ503" s="550" t="str">
        <f>"Adjusment "&amp;" %"</f>
        <v>Adjusment  %</v>
      </c>
      <c r="DA503" s="551"/>
      <c r="DB503" s="551"/>
      <c r="DC503" s="514"/>
      <c r="DD503" s="547"/>
      <c r="DE503" s="547"/>
      <c r="DF503" s="547"/>
      <c r="DG503" s="547"/>
      <c r="DH503" s="547"/>
      <c r="DI503" s="547"/>
      <c r="DJ503" s="547"/>
      <c r="DK503" s="552">
        <f>DC503/100*(DK500+DK502)</f>
        <v>0</v>
      </c>
      <c r="DL503" s="547"/>
      <c r="DM503" s="547"/>
      <c r="DN503" s="643">
        <f t="shared" si="3662"/>
        <v>0</v>
      </c>
      <c r="DO503" s="638"/>
      <c r="DP503" s="511"/>
      <c r="DQ503" s="550" t="str">
        <f>"Adjusment "&amp;" %"</f>
        <v>Adjusment  %</v>
      </c>
      <c r="DR503" s="551"/>
      <c r="DS503" s="551"/>
      <c r="DT503" s="514"/>
      <c r="DU503" s="547"/>
      <c r="DV503" s="547"/>
      <c r="DW503" s="547"/>
      <c r="DX503" s="547"/>
      <c r="DY503" s="547"/>
      <c r="DZ503" s="547"/>
      <c r="EA503" s="547"/>
      <c r="EB503" s="552">
        <f>DT503/100*(EB500+EB502)</f>
        <v>0</v>
      </c>
      <c r="EC503" s="547"/>
      <c r="ED503" s="547"/>
      <c r="EE503" s="643">
        <f t="shared" si="3663"/>
        <v>0</v>
      </c>
      <c r="EF503" s="638"/>
      <c r="EG503" s="511"/>
      <c r="EH503" s="550" t="str">
        <f>"Adjusment "&amp;" %"</f>
        <v>Adjusment  %</v>
      </c>
      <c r="EI503" s="551"/>
      <c r="EJ503" s="551"/>
      <c r="EK503" s="514"/>
      <c r="EL503" s="547"/>
      <c r="EM503" s="547"/>
      <c r="EN503" s="547"/>
      <c r="EO503" s="547"/>
      <c r="EP503" s="547"/>
      <c r="EQ503" s="547"/>
      <c r="ER503" s="547"/>
      <c r="ES503" s="552">
        <f>EK503/100*(ES500+ES502)</f>
        <v>0</v>
      </c>
      <c r="ET503" s="547"/>
      <c r="EU503" s="547"/>
      <c r="EV503" s="643">
        <f t="shared" si="3664"/>
        <v>0</v>
      </c>
      <c r="EW503" s="638"/>
      <c r="EX503" s="511"/>
      <c r="EY503" s="550" t="str">
        <f>"Adjusment "&amp;" %"</f>
        <v>Adjusment  %</v>
      </c>
      <c r="EZ503" s="551"/>
      <c r="FA503" s="551"/>
      <c r="FB503" s="514"/>
      <c r="FC503" s="547"/>
      <c r="FD503" s="547"/>
      <c r="FE503" s="547"/>
      <c r="FF503" s="547"/>
      <c r="FG503" s="547"/>
      <c r="FH503" s="547"/>
      <c r="FI503" s="547"/>
      <c r="FJ503" s="552">
        <f>FB503/100*(FJ500+FJ502)</f>
        <v>0</v>
      </c>
      <c r="FK503" s="547"/>
      <c r="FL503" s="547"/>
      <c r="FM503" s="643">
        <f t="shared" si="3665"/>
        <v>0</v>
      </c>
      <c r="FN503" s="638"/>
      <c r="FO503" s="511"/>
      <c r="FP503" s="550" t="str">
        <f>"Adjusment "&amp;" %"</f>
        <v>Adjusment  %</v>
      </c>
      <c r="FQ503" s="551"/>
      <c r="FR503" s="551"/>
      <c r="FS503" s="514"/>
      <c r="FT503" s="547"/>
      <c r="FU503" s="547"/>
      <c r="FV503" s="547"/>
      <c r="FW503" s="547"/>
      <c r="FX503" s="547"/>
      <c r="FY503" s="547"/>
      <c r="FZ503" s="547"/>
      <c r="GA503" s="552">
        <f>FS503/100*(GA500+GA502)</f>
        <v>0</v>
      </c>
      <c r="GB503" s="547"/>
      <c r="GC503" s="547"/>
      <c r="GD503" s="643">
        <f t="shared" si="3666"/>
        <v>0</v>
      </c>
      <c r="GE503" s="638"/>
      <c r="GF503" s="511"/>
      <c r="GG503" s="550" t="str">
        <f>"Adjusment "&amp;" %"</f>
        <v>Adjusment  %</v>
      </c>
      <c r="GH503" s="551"/>
      <c r="GI503" s="551"/>
      <c r="GJ503" s="514"/>
      <c r="GK503" s="547"/>
      <c r="GL503" s="547"/>
      <c r="GM503" s="547"/>
      <c r="GN503" s="547"/>
      <c r="GO503" s="547"/>
      <c r="GP503" s="547"/>
      <c r="GQ503" s="547"/>
      <c r="GR503" s="552">
        <f>GJ503/100*(GR500+GR502)</f>
        <v>0</v>
      </c>
      <c r="GS503" s="547"/>
      <c r="GT503" s="547"/>
      <c r="GU503" s="643">
        <f t="shared" si="3667"/>
        <v>0</v>
      </c>
      <c r="GV503" s="638"/>
      <c r="GW503" s="511"/>
      <c r="GX503" s="550" t="str">
        <f>"Adjusment "&amp;" %"</f>
        <v>Adjusment  %</v>
      </c>
      <c r="GY503" s="551"/>
      <c r="GZ503" s="551"/>
      <c r="HA503" s="514"/>
      <c r="HB503" s="547"/>
      <c r="HC503" s="547"/>
      <c r="HD503" s="547"/>
      <c r="HE503" s="547"/>
      <c r="HF503" s="547"/>
      <c r="HG503" s="547"/>
      <c r="HH503" s="547"/>
      <c r="HI503" s="552">
        <f>HA503/100*(HI500+HI502)</f>
        <v>0</v>
      </c>
      <c r="HJ503" s="547"/>
      <c r="HK503" s="547"/>
      <c r="HL503" s="643">
        <f t="shared" si="3668"/>
        <v>0</v>
      </c>
      <c r="HM503" s="638"/>
      <c r="HN503" s="511"/>
      <c r="HO503" s="550" t="str">
        <f>"Adjusment "&amp;" %"</f>
        <v>Adjusment  %</v>
      </c>
      <c r="HP503" s="551"/>
      <c r="HQ503" s="551"/>
      <c r="HR503" s="514"/>
      <c r="HS503" s="547"/>
      <c r="HT503" s="547"/>
      <c r="HU503" s="547"/>
      <c r="HV503" s="547"/>
      <c r="HW503" s="547"/>
      <c r="HX503" s="547"/>
      <c r="HY503" s="547"/>
      <c r="HZ503" s="552">
        <f>HR503/100*(HZ500+HZ502)</f>
        <v>0</v>
      </c>
      <c r="IA503" s="547"/>
      <c r="IB503" s="547"/>
      <c r="IC503" s="643">
        <f t="shared" si="3669"/>
        <v>0</v>
      </c>
      <c r="ID503" s="638"/>
      <c r="IE503" s="511"/>
      <c r="IF503" s="550" t="str">
        <f>"Adjusment "&amp;" %"</f>
        <v>Adjusment  %</v>
      </c>
      <c r="IG503" s="551"/>
      <c r="IH503" s="551"/>
      <c r="II503" s="514"/>
      <c r="IJ503" s="547"/>
      <c r="IK503" s="547"/>
      <c r="IL503" s="547"/>
      <c r="IM503" s="547"/>
      <c r="IN503" s="547"/>
      <c r="IO503" s="547"/>
      <c r="IP503" s="547"/>
      <c r="IQ503" s="552">
        <f>II503/100*(IQ500+IQ502)</f>
        <v>0</v>
      </c>
      <c r="IR503" s="547"/>
      <c r="IS503" s="547"/>
      <c r="IT503" s="643">
        <f t="shared" si="3670"/>
        <v>0</v>
      </c>
      <c r="IU503" s="638"/>
      <c r="IV503" s="511"/>
      <c r="IW503" s="550" t="str">
        <f>"Adjusment "&amp;" %"</f>
        <v>Adjusment  %</v>
      </c>
      <c r="IX503" s="551"/>
      <c r="IY503" s="551"/>
      <c r="IZ503" s="514"/>
      <c r="JA503" s="547"/>
      <c r="JB503" s="547"/>
      <c r="JC503" s="547"/>
      <c r="JD503" s="547"/>
      <c r="JE503" s="547"/>
      <c r="JF503" s="547"/>
      <c r="JG503" s="547"/>
      <c r="JH503" s="552">
        <f>IZ503/100*(JH500+JH502)</f>
        <v>0</v>
      </c>
      <c r="JI503" s="547"/>
      <c r="JJ503" s="547"/>
      <c r="JK503" s="643">
        <f t="shared" si="3671"/>
        <v>0</v>
      </c>
      <c r="JL503" s="638"/>
      <c r="JM503" s="511"/>
      <c r="JN503" s="550" t="str">
        <f>"Adjusment "&amp;" %"</f>
        <v>Adjusment  %</v>
      </c>
      <c r="JO503" s="551"/>
      <c r="JP503" s="551"/>
      <c r="JQ503" s="514"/>
      <c r="JR503" s="547"/>
      <c r="JS503" s="547"/>
      <c r="JT503" s="547"/>
      <c r="JU503" s="547"/>
      <c r="JV503" s="547"/>
      <c r="JW503" s="547"/>
      <c r="JX503" s="547"/>
      <c r="JY503" s="552">
        <f>JQ503/100*(JY500+JY502)</f>
        <v>0</v>
      </c>
      <c r="JZ503" s="547"/>
      <c r="KA503" s="547"/>
      <c r="KB503" s="643">
        <f t="shared" si="3672"/>
        <v>0</v>
      </c>
      <c r="KC503" s="638"/>
      <c r="KD503" s="511"/>
      <c r="KE503" s="550" t="str">
        <f>"Adjusment "&amp;" %"</f>
        <v>Adjusment  %</v>
      </c>
      <c r="KF503" s="551"/>
      <c r="KG503" s="551"/>
      <c r="KH503" s="514"/>
      <c r="KI503" s="547"/>
      <c r="KJ503" s="547"/>
      <c r="KK503" s="547"/>
      <c r="KL503" s="547"/>
      <c r="KM503" s="547"/>
      <c r="KN503" s="547"/>
      <c r="KO503" s="547"/>
      <c r="KP503" s="552">
        <f>KH503/100*(KP500+KP502)</f>
        <v>0</v>
      </c>
      <c r="KQ503" s="547"/>
      <c r="KR503" s="547"/>
      <c r="KS503" s="643">
        <f t="shared" si="3673"/>
        <v>0</v>
      </c>
      <c r="KT503" s="638"/>
      <c r="KU503" s="521"/>
    </row>
    <row r="504" ht="15.75" customHeight="1">
      <c r="A504" s="511"/>
      <c r="B504" s="512"/>
      <c r="C504" s="513"/>
      <c r="D504" s="513"/>
      <c r="E504" s="514"/>
      <c r="F504" s="514"/>
      <c r="G504" s="514"/>
      <c r="H504" s="514"/>
      <c r="I504" s="514"/>
      <c r="J504" s="514"/>
      <c r="K504" s="514"/>
      <c r="L504" s="514"/>
      <c r="M504" s="514"/>
      <c r="N504" s="514"/>
      <c r="O504" s="514"/>
      <c r="P504" s="518"/>
      <c r="Q504" s="638"/>
      <c r="R504" s="511"/>
      <c r="S504" s="512"/>
      <c r="T504" s="513"/>
      <c r="U504" s="513"/>
      <c r="V504" s="514"/>
      <c r="W504" s="514"/>
      <c r="X504" s="514"/>
      <c r="Y504" s="514"/>
      <c r="Z504" s="514"/>
      <c r="AA504" s="514"/>
      <c r="AB504" s="514"/>
      <c r="AC504" s="514"/>
      <c r="AD504" s="514"/>
      <c r="AE504" s="514"/>
      <c r="AF504" s="514"/>
      <c r="AG504" s="518"/>
      <c r="AH504" s="638"/>
      <c r="AI504" s="511"/>
      <c r="AJ504" s="512"/>
      <c r="AK504" s="513"/>
      <c r="AL504" s="513"/>
      <c r="AM504" s="514"/>
      <c r="AN504" s="514"/>
      <c r="AO504" s="514"/>
      <c r="AP504" s="514"/>
      <c r="AQ504" s="514"/>
      <c r="AR504" s="514"/>
      <c r="AS504" s="514"/>
      <c r="AT504" s="514"/>
      <c r="AU504" s="514"/>
      <c r="AV504" s="514"/>
      <c r="AW504" s="514"/>
      <c r="AX504" s="518"/>
      <c r="AY504" s="638"/>
      <c r="AZ504" s="511"/>
      <c r="BA504" s="512"/>
      <c r="BB504" s="513"/>
      <c r="BC504" s="513"/>
      <c r="BD504" s="514"/>
      <c r="BE504" s="514"/>
      <c r="BF504" s="514"/>
      <c r="BG504" s="514"/>
      <c r="BH504" s="514"/>
      <c r="BI504" s="514"/>
      <c r="BJ504" s="514"/>
      <c r="BK504" s="514"/>
      <c r="BL504" s="514"/>
      <c r="BM504" s="514"/>
      <c r="BN504" s="514"/>
      <c r="BO504" s="518"/>
      <c r="BP504" s="638"/>
      <c r="BQ504" s="511"/>
      <c r="BR504" s="512"/>
      <c r="BS504" s="513"/>
      <c r="BT504" s="513"/>
      <c r="BU504" s="514"/>
      <c r="BV504" s="514"/>
      <c r="BW504" s="514"/>
      <c r="BX504" s="514"/>
      <c r="BY504" s="514"/>
      <c r="BZ504" s="514"/>
      <c r="CA504" s="514"/>
      <c r="CB504" s="514"/>
      <c r="CC504" s="514"/>
      <c r="CD504" s="514"/>
      <c r="CE504" s="514"/>
      <c r="CF504" s="518"/>
      <c r="CG504" s="638"/>
      <c r="CH504" s="511"/>
      <c r="CI504" s="512"/>
      <c r="CJ504" s="513"/>
      <c r="CK504" s="513"/>
      <c r="CL504" s="514"/>
      <c r="CM504" s="514"/>
      <c r="CN504" s="514"/>
      <c r="CO504" s="514"/>
      <c r="CP504" s="514"/>
      <c r="CQ504" s="514"/>
      <c r="CR504" s="514"/>
      <c r="CS504" s="514"/>
      <c r="CT504" s="514"/>
      <c r="CU504" s="514"/>
      <c r="CV504" s="514"/>
      <c r="CW504" s="518"/>
      <c r="CX504" s="638"/>
      <c r="CY504" s="511"/>
      <c r="CZ504" s="512"/>
      <c r="DA504" s="513"/>
      <c r="DB504" s="513"/>
      <c r="DC504" s="514"/>
      <c r="DD504" s="514"/>
      <c r="DE504" s="514"/>
      <c r="DF504" s="514"/>
      <c r="DG504" s="514"/>
      <c r="DH504" s="514"/>
      <c r="DI504" s="514"/>
      <c r="DJ504" s="514"/>
      <c r="DK504" s="514"/>
      <c r="DL504" s="514"/>
      <c r="DM504" s="514"/>
      <c r="DN504" s="518"/>
      <c r="DO504" s="638"/>
      <c r="DP504" s="511"/>
      <c r="DQ504" s="512"/>
      <c r="DR504" s="513"/>
      <c r="DS504" s="513"/>
      <c r="DT504" s="514"/>
      <c r="DU504" s="514"/>
      <c r="DV504" s="514"/>
      <c r="DW504" s="514"/>
      <c r="DX504" s="514"/>
      <c r="DY504" s="514"/>
      <c r="DZ504" s="514"/>
      <c r="EA504" s="514"/>
      <c r="EB504" s="514"/>
      <c r="EC504" s="514"/>
      <c r="ED504" s="514"/>
      <c r="EE504" s="518"/>
      <c r="EF504" s="638"/>
      <c r="EG504" s="511"/>
      <c r="EH504" s="512"/>
      <c r="EI504" s="513"/>
      <c r="EJ504" s="513"/>
      <c r="EK504" s="514"/>
      <c r="EL504" s="514"/>
      <c r="EM504" s="514"/>
      <c r="EN504" s="514"/>
      <c r="EO504" s="514"/>
      <c r="EP504" s="514"/>
      <c r="EQ504" s="514"/>
      <c r="ER504" s="514"/>
      <c r="ES504" s="514"/>
      <c r="ET504" s="514"/>
      <c r="EU504" s="514"/>
      <c r="EV504" s="518"/>
      <c r="EW504" s="638"/>
      <c r="EX504" s="511"/>
      <c r="EY504" s="512"/>
      <c r="EZ504" s="513"/>
      <c r="FA504" s="513"/>
      <c r="FB504" s="514"/>
      <c r="FC504" s="514"/>
      <c r="FD504" s="514"/>
      <c r="FE504" s="514"/>
      <c r="FF504" s="514"/>
      <c r="FG504" s="514"/>
      <c r="FH504" s="514"/>
      <c r="FI504" s="514"/>
      <c r="FJ504" s="514"/>
      <c r="FK504" s="514"/>
      <c r="FL504" s="514"/>
      <c r="FM504" s="518"/>
      <c r="FN504" s="638"/>
      <c r="FO504" s="511"/>
      <c r="FP504" s="512"/>
      <c r="FQ504" s="513"/>
      <c r="FR504" s="513"/>
      <c r="FS504" s="514"/>
      <c r="FT504" s="514"/>
      <c r="FU504" s="514"/>
      <c r="FV504" s="514"/>
      <c r="FW504" s="514"/>
      <c r="FX504" s="514"/>
      <c r="FY504" s="514"/>
      <c r="FZ504" s="514"/>
      <c r="GA504" s="514"/>
      <c r="GB504" s="514"/>
      <c r="GC504" s="514"/>
      <c r="GD504" s="518"/>
      <c r="GE504" s="638"/>
      <c r="GF504" s="511"/>
      <c r="GG504" s="512"/>
      <c r="GH504" s="513"/>
      <c r="GI504" s="513"/>
      <c r="GJ504" s="514"/>
      <c r="GK504" s="514"/>
      <c r="GL504" s="514"/>
      <c r="GM504" s="514"/>
      <c r="GN504" s="514"/>
      <c r="GO504" s="514"/>
      <c r="GP504" s="514"/>
      <c r="GQ504" s="514"/>
      <c r="GR504" s="514"/>
      <c r="GS504" s="514"/>
      <c r="GT504" s="514"/>
      <c r="GU504" s="518"/>
      <c r="GV504" s="638"/>
      <c r="GW504" s="511"/>
      <c r="GX504" s="512"/>
      <c r="GY504" s="513"/>
      <c r="GZ504" s="513"/>
      <c r="HA504" s="514"/>
      <c r="HB504" s="514"/>
      <c r="HC504" s="514"/>
      <c r="HD504" s="514"/>
      <c r="HE504" s="514"/>
      <c r="HF504" s="514"/>
      <c r="HG504" s="514"/>
      <c r="HH504" s="514"/>
      <c r="HI504" s="514"/>
      <c r="HJ504" s="514"/>
      <c r="HK504" s="514"/>
      <c r="HL504" s="518"/>
      <c r="HM504" s="638"/>
      <c r="HN504" s="511"/>
      <c r="HO504" s="512"/>
      <c r="HP504" s="513"/>
      <c r="HQ504" s="513"/>
      <c r="HR504" s="514"/>
      <c r="HS504" s="514"/>
      <c r="HT504" s="514"/>
      <c r="HU504" s="514"/>
      <c r="HV504" s="514"/>
      <c r="HW504" s="514"/>
      <c r="HX504" s="514"/>
      <c r="HY504" s="514"/>
      <c r="HZ504" s="514"/>
      <c r="IA504" s="514"/>
      <c r="IB504" s="514"/>
      <c r="IC504" s="518"/>
      <c r="ID504" s="638"/>
      <c r="IE504" s="511"/>
      <c r="IF504" s="512"/>
      <c r="IG504" s="513"/>
      <c r="IH504" s="513"/>
      <c r="II504" s="514"/>
      <c r="IJ504" s="514"/>
      <c r="IK504" s="514"/>
      <c r="IL504" s="514"/>
      <c r="IM504" s="514"/>
      <c r="IN504" s="514"/>
      <c r="IO504" s="514"/>
      <c r="IP504" s="514"/>
      <c r="IQ504" s="514"/>
      <c r="IR504" s="514"/>
      <c r="IS504" s="514"/>
      <c r="IT504" s="518"/>
      <c r="IU504" s="638"/>
      <c r="IV504" s="511"/>
      <c r="IW504" s="512"/>
      <c r="IX504" s="513"/>
      <c r="IY504" s="513"/>
      <c r="IZ504" s="514"/>
      <c r="JA504" s="514"/>
      <c r="JB504" s="514"/>
      <c r="JC504" s="514"/>
      <c r="JD504" s="514"/>
      <c r="JE504" s="514"/>
      <c r="JF504" s="514"/>
      <c r="JG504" s="514"/>
      <c r="JH504" s="514"/>
      <c r="JI504" s="514"/>
      <c r="JJ504" s="514"/>
      <c r="JK504" s="518"/>
      <c r="JL504" s="638"/>
      <c r="JM504" s="511"/>
      <c r="JN504" s="512"/>
      <c r="JO504" s="513"/>
      <c r="JP504" s="513"/>
      <c r="JQ504" s="514"/>
      <c r="JR504" s="514"/>
      <c r="JS504" s="514"/>
      <c r="JT504" s="514"/>
      <c r="JU504" s="514"/>
      <c r="JV504" s="514"/>
      <c r="JW504" s="514"/>
      <c r="JX504" s="514"/>
      <c r="JY504" s="514"/>
      <c r="JZ504" s="514"/>
      <c r="KA504" s="514"/>
      <c r="KB504" s="518"/>
      <c r="KC504" s="638"/>
      <c r="KD504" s="511"/>
      <c r="KE504" s="512"/>
      <c r="KF504" s="513"/>
      <c r="KG504" s="513"/>
      <c r="KH504" s="514"/>
      <c r="KI504" s="514"/>
      <c r="KJ504" s="514"/>
      <c r="KK504" s="514"/>
      <c r="KL504" s="514"/>
      <c r="KM504" s="514"/>
      <c r="KN504" s="514"/>
      <c r="KO504" s="514"/>
      <c r="KP504" s="514"/>
      <c r="KQ504" s="514"/>
      <c r="KR504" s="514"/>
      <c r="KS504" s="518"/>
      <c r="KT504" s="638"/>
      <c r="KU504" s="521"/>
    </row>
    <row r="505" ht="24.0" customHeight="1">
      <c r="A505" s="554" t="s">
        <v>29</v>
      </c>
      <c r="B505" s="213"/>
      <c r="C505" s="555"/>
      <c r="D505" s="555"/>
      <c r="E505" s="556"/>
      <c r="F505" s="556"/>
      <c r="G505" s="557">
        <f>SUM(G500:G504)</f>
        <v>0</v>
      </c>
      <c r="H505" s="556"/>
      <c r="I505" s="557">
        <f>SUM(I500:I504)</f>
        <v>0</v>
      </c>
      <c r="J505" s="556"/>
      <c r="K505" s="556"/>
      <c r="L505" s="556"/>
      <c r="M505" s="557">
        <f>SUM(M500:M504)</f>
        <v>0</v>
      </c>
      <c r="N505" s="556"/>
      <c r="O505" s="557">
        <f t="shared" ref="O505:P505" si="3674">SUM(O500:O504)</f>
        <v>0</v>
      </c>
      <c r="P505" s="644">
        <f t="shared" si="3674"/>
        <v>0</v>
      </c>
      <c r="Q505" s="637"/>
      <c r="R505" s="554" t="s">
        <v>29</v>
      </c>
      <c r="S505" s="213"/>
      <c r="T505" s="555"/>
      <c r="U505" s="555"/>
      <c r="V505" s="556"/>
      <c r="W505" s="556"/>
      <c r="X505" s="557">
        <f>SUM(X500:X504)</f>
        <v>0</v>
      </c>
      <c r="Y505" s="556"/>
      <c r="Z505" s="557">
        <f>SUM(Z500:Z504)</f>
        <v>0</v>
      </c>
      <c r="AA505" s="556"/>
      <c r="AB505" s="556"/>
      <c r="AC505" s="556"/>
      <c r="AD505" s="557">
        <f>SUM(AD500:AD504)</f>
        <v>0</v>
      </c>
      <c r="AE505" s="556"/>
      <c r="AF505" s="557">
        <f t="shared" ref="AF505:AG505" si="3675">SUM(AF500:AF504)</f>
        <v>0</v>
      </c>
      <c r="AG505" s="644">
        <f t="shared" si="3675"/>
        <v>0</v>
      </c>
      <c r="AH505" s="637"/>
      <c r="AI505" s="554" t="s">
        <v>29</v>
      </c>
      <c r="AJ505" s="213"/>
      <c r="AK505" s="555"/>
      <c r="AL505" s="555"/>
      <c r="AM505" s="556"/>
      <c r="AN505" s="556"/>
      <c r="AO505" s="557">
        <f>SUM(AO500:AO504)</f>
        <v>0</v>
      </c>
      <c r="AP505" s="556"/>
      <c r="AQ505" s="557">
        <f>SUM(AQ500:AQ504)</f>
        <v>0</v>
      </c>
      <c r="AR505" s="556"/>
      <c r="AS505" s="556"/>
      <c r="AT505" s="556"/>
      <c r="AU505" s="557">
        <f>SUM(AU500:AU504)</f>
        <v>0</v>
      </c>
      <c r="AV505" s="556"/>
      <c r="AW505" s="557">
        <f t="shared" ref="AW505:AX505" si="3676">SUM(AW500:AW504)</f>
        <v>0</v>
      </c>
      <c r="AX505" s="644">
        <f t="shared" si="3676"/>
        <v>0</v>
      </c>
      <c r="AY505" s="637"/>
      <c r="AZ505" s="554" t="s">
        <v>29</v>
      </c>
      <c r="BA505" s="213"/>
      <c r="BB505" s="555"/>
      <c r="BC505" s="555"/>
      <c r="BD505" s="556"/>
      <c r="BE505" s="556"/>
      <c r="BF505" s="557">
        <f>SUM(BF500:BF504)</f>
        <v>0</v>
      </c>
      <c r="BG505" s="556"/>
      <c r="BH505" s="557">
        <f>SUM(BH500:BH504)</f>
        <v>0</v>
      </c>
      <c r="BI505" s="556"/>
      <c r="BJ505" s="556"/>
      <c r="BK505" s="556"/>
      <c r="BL505" s="557">
        <f>SUM(BL500:BL504)</f>
        <v>0</v>
      </c>
      <c r="BM505" s="556"/>
      <c r="BN505" s="557">
        <f t="shared" ref="BN505:BO505" si="3677">SUM(BN500:BN504)</f>
        <v>0</v>
      </c>
      <c r="BO505" s="644">
        <f t="shared" si="3677"/>
        <v>0</v>
      </c>
      <c r="BP505" s="637"/>
      <c r="BQ505" s="554" t="s">
        <v>29</v>
      </c>
      <c r="BR505" s="213"/>
      <c r="BS505" s="555"/>
      <c r="BT505" s="555"/>
      <c r="BU505" s="556"/>
      <c r="BV505" s="556"/>
      <c r="BW505" s="557">
        <f>SUM(BW500:BW504)</f>
        <v>0</v>
      </c>
      <c r="BX505" s="556"/>
      <c r="BY505" s="557">
        <f>SUM(BY500:BY504)</f>
        <v>0</v>
      </c>
      <c r="BZ505" s="556"/>
      <c r="CA505" s="556"/>
      <c r="CB505" s="556"/>
      <c r="CC505" s="557">
        <f>SUM(CC500:CC504)</f>
        <v>0</v>
      </c>
      <c r="CD505" s="556"/>
      <c r="CE505" s="557">
        <f t="shared" ref="CE505:CF505" si="3678">SUM(CE500:CE504)</f>
        <v>0</v>
      </c>
      <c r="CF505" s="644">
        <f t="shared" si="3678"/>
        <v>0</v>
      </c>
      <c r="CG505" s="637"/>
      <c r="CH505" s="554" t="s">
        <v>29</v>
      </c>
      <c r="CI505" s="213"/>
      <c r="CJ505" s="555"/>
      <c r="CK505" s="555"/>
      <c r="CL505" s="556"/>
      <c r="CM505" s="556"/>
      <c r="CN505" s="557">
        <f>SUM(CN500:CN504)</f>
        <v>0</v>
      </c>
      <c r="CO505" s="556"/>
      <c r="CP505" s="557">
        <f>SUM(CP500:CP504)</f>
        <v>0</v>
      </c>
      <c r="CQ505" s="556"/>
      <c r="CR505" s="556"/>
      <c r="CS505" s="556"/>
      <c r="CT505" s="557">
        <f>SUM(CT500:CT504)</f>
        <v>0</v>
      </c>
      <c r="CU505" s="556"/>
      <c r="CV505" s="557">
        <f t="shared" ref="CV505:CW505" si="3679">SUM(CV500:CV504)</f>
        <v>0</v>
      </c>
      <c r="CW505" s="644">
        <f t="shared" si="3679"/>
        <v>0</v>
      </c>
      <c r="CX505" s="637"/>
      <c r="CY505" s="554" t="s">
        <v>29</v>
      </c>
      <c r="CZ505" s="213"/>
      <c r="DA505" s="555"/>
      <c r="DB505" s="555"/>
      <c r="DC505" s="556"/>
      <c r="DD505" s="556"/>
      <c r="DE505" s="557">
        <f>SUM(DE500:DE504)</f>
        <v>0</v>
      </c>
      <c r="DF505" s="556"/>
      <c r="DG505" s="557">
        <f>SUM(DG500:DG504)</f>
        <v>0</v>
      </c>
      <c r="DH505" s="556"/>
      <c r="DI505" s="556"/>
      <c r="DJ505" s="556"/>
      <c r="DK505" s="557">
        <f>SUM(DK500:DK504)</f>
        <v>0</v>
      </c>
      <c r="DL505" s="556"/>
      <c r="DM505" s="557">
        <f t="shared" ref="DM505:DN505" si="3680">SUM(DM500:DM504)</f>
        <v>0</v>
      </c>
      <c r="DN505" s="644">
        <f t="shared" si="3680"/>
        <v>0</v>
      </c>
      <c r="DO505" s="637"/>
      <c r="DP505" s="554" t="s">
        <v>29</v>
      </c>
      <c r="DQ505" s="213"/>
      <c r="DR505" s="555"/>
      <c r="DS505" s="555"/>
      <c r="DT505" s="556"/>
      <c r="DU505" s="556"/>
      <c r="DV505" s="557">
        <f>SUM(DV500:DV504)</f>
        <v>0</v>
      </c>
      <c r="DW505" s="556"/>
      <c r="DX505" s="557">
        <f>SUM(DX500:DX504)</f>
        <v>0</v>
      </c>
      <c r="DY505" s="556"/>
      <c r="DZ505" s="556"/>
      <c r="EA505" s="556"/>
      <c r="EB505" s="557">
        <f>SUM(EB500:EB504)</f>
        <v>0</v>
      </c>
      <c r="EC505" s="556"/>
      <c r="ED505" s="557">
        <f t="shared" ref="ED505:EE505" si="3681">SUM(ED500:ED504)</f>
        <v>0</v>
      </c>
      <c r="EE505" s="644">
        <f t="shared" si="3681"/>
        <v>0</v>
      </c>
      <c r="EF505" s="637"/>
      <c r="EG505" s="554" t="s">
        <v>29</v>
      </c>
      <c r="EH505" s="213"/>
      <c r="EI505" s="555"/>
      <c r="EJ505" s="555"/>
      <c r="EK505" s="556"/>
      <c r="EL505" s="556"/>
      <c r="EM505" s="557">
        <f>SUM(EM500:EM504)</f>
        <v>0</v>
      </c>
      <c r="EN505" s="556"/>
      <c r="EO505" s="557">
        <f>SUM(EO500:EO504)</f>
        <v>0</v>
      </c>
      <c r="EP505" s="556"/>
      <c r="EQ505" s="556"/>
      <c r="ER505" s="556"/>
      <c r="ES505" s="557">
        <f>SUM(ES500:ES504)</f>
        <v>0</v>
      </c>
      <c r="ET505" s="556"/>
      <c r="EU505" s="557">
        <f t="shared" ref="EU505:EV505" si="3682">SUM(EU500:EU504)</f>
        <v>0</v>
      </c>
      <c r="EV505" s="644">
        <f t="shared" si="3682"/>
        <v>0</v>
      </c>
      <c r="EW505" s="637"/>
      <c r="EX505" s="554" t="s">
        <v>29</v>
      </c>
      <c r="EY505" s="213"/>
      <c r="EZ505" s="555"/>
      <c r="FA505" s="555"/>
      <c r="FB505" s="556"/>
      <c r="FC505" s="556"/>
      <c r="FD505" s="557">
        <f>SUM(FD500:FD504)</f>
        <v>387013.2663</v>
      </c>
      <c r="FE505" s="556"/>
      <c r="FF505" s="557">
        <f>SUM(FF500:FF504)</f>
        <v>0</v>
      </c>
      <c r="FG505" s="556"/>
      <c r="FH505" s="556"/>
      <c r="FI505" s="556"/>
      <c r="FJ505" s="557">
        <f>SUM(FJ500:FJ504)</f>
        <v>387013.2663</v>
      </c>
      <c r="FK505" s="556"/>
      <c r="FL505" s="557">
        <f t="shared" ref="FL505:FM505" si="3683">SUM(FL500:FL504)</f>
        <v>113894.0824</v>
      </c>
      <c r="FM505" s="644">
        <f t="shared" si="3683"/>
        <v>273119.1839</v>
      </c>
      <c r="FN505" s="637"/>
      <c r="FO505" s="554" t="s">
        <v>29</v>
      </c>
      <c r="FP505" s="213"/>
      <c r="FQ505" s="555"/>
      <c r="FR505" s="555"/>
      <c r="FS505" s="556"/>
      <c r="FT505" s="556"/>
      <c r="FU505" s="557">
        <f>SUM(FU500:FU504)</f>
        <v>401426.3199</v>
      </c>
      <c r="FV505" s="556"/>
      <c r="FW505" s="557">
        <f>SUM(FW500:FW504)</f>
        <v>0</v>
      </c>
      <c r="FX505" s="556"/>
      <c r="FY505" s="556"/>
      <c r="FZ505" s="556"/>
      <c r="GA505" s="557">
        <f>SUM(GA500:GA504)</f>
        <v>401426.3199</v>
      </c>
      <c r="GB505" s="556"/>
      <c r="GC505" s="557">
        <f t="shared" ref="GC505:GD505" si="3684">SUM(GC500:GC504)</f>
        <v>118135.698</v>
      </c>
      <c r="GD505" s="644">
        <f t="shared" si="3684"/>
        <v>283290.6218</v>
      </c>
      <c r="GE505" s="637"/>
      <c r="GF505" s="554" t="s">
        <v>29</v>
      </c>
      <c r="GG505" s="213"/>
      <c r="GH505" s="555"/>
      <c r="GI505" s="555"/>
      <c r="GJ505" s="556"/>
      <c r="GK505" s="556"/>
      <c r="GL505" s="557">
        <f>SUM(GL500:GL504)</f>
        <v>290110.7737</v>
      </c>
      <c r="GM505" s="556"/>
      <c r="GN505" s="557">
        <f>SUM(GN500:GN504)</f>
        <v>0</v>
      </c>
      <c r="GO505" s="556"/>
      <c r="GP505" s="556"/>
      <c r="GQ505" s="556"/>
      <c r="GR505" s="557">
        <f>SUM(GR500:GR504)</f>
        <v>290110.7737</v>
      </c>
      <c r="GS505" s="556"/>
      <c r="GT505" s="557">
        <f t="shared" ref="GT505:GU505" si="3685">SUM(GT500:GT504)</f>
        <v>85376.66081</v>
      </c>
      <c r="GU505" s="644">
        <f t="shared" si="3685"/>
        <v>204734.1129</v>
      </c>
      <c r="GV505" s="637"/>
      <c r="GW505" s="554" t="s">
        <v>29</v>
      </c>
      <c r="GX505" s="213"/>
      <c r="GY505" s="555"/>
      <c r="GZ505" s="555"/>
      <c r="HA505" s="556"/>
      <c r="HB505" s="556"/>
      <c r="HC505" s="557">
        <f>SUM(HC500:HC504)</f>
        <v>350097.7924</v>
      </c>
      <c r="HD505" s="556"/>
      <c r="HE505" s="557">
        <f>SUM(HE500:HE504)</f>
        <v>0</v>
      </c>
      <c r="HF505" s="556"/>
      <c r="HG505" s="556"/>
      <c r="HH505" s="556"/>
      <c r="HI505" s="557">
        <f>SUM(HI500:HI504)</f>
        <v>350097.7924</v>
      </c>
      <c r="HJ505" s="556"/>
      <c r="HK505" s="557">
        <f t="shared" ref="HK505:HL505" si="3686">SUM(HK500:HK504)</f>
        <v>103030.2325</v>
      </c>
      <c r="HL505" s="644">
        <f t="shared" si="3686"/>
        <v>247067.5598</v>
      </c>
      <c r="HM505" s="637"/>
      <c r="HN505" s="554" t="s">
        <v>29</v>
      </c>
      <c r="HO505" s="213"/>
      <c r="HP505" s="555"/>
      <c r="HQ505" s="555"/>
      <c r="HR505" s="556"/>
      <c r="HS505" s="556"/>
      <c r="HT505" s="557">
        <f>SUM(HT500:HT504)</f>
        <v>332744.9369</v>
      </c>
      <c r="HU505" s="556"/>
      <c r="HV505" s="557">
        <f>SUM(HV500:HV504)</f>
        <v>0</v>
      </c>
      <c r="HW505" s="556"/>
      <c r="HX505" s="556"/>
      <c r="HY505" s="556"/>
      <c r="HZ505" s="557">
        <f>SUM(HZ500:HZ504)</f>
        <v>332744.9369</v>
      </c>
      <c r="IA505" s="556"/>
      <c r="IB505" s="557">
        <f t="shared" ref="IB505:IC505" si="3687">SUM(IB500:IB504)</f>
        <v>97923.463</v>
      </c>
      <c r="IC505" s="644">
        <f t="shared" si="3687"/>
        <v>234821.4739</v>
      </c>
      <c r="ID505" s="637"/>
      <c r="IE505" s="554" t="s">
        <v>29</v>
      </c>
      <c r="IF505" s="213"/>
      <c r="IG505" s="555"/>
      <c r="IH505" s="555"/>
      <c r="II505" s="556"/>
      <c r="IJ505" s="556"/>
      <c r="IK505" s="557">
        <f>SUM(IK500:IK504)</f>
        <v>464284.0044</v>
      </c>
      <c r="IL505" s="556"/>
      <c r="IM505" s="557">
        <f>SUM(IM500:IM504)</f>
        <v>0</v>
      </c>
      <c r="IN505" s="556"/>
      <c r="IO505" s="556"/>
      <c r="IP505" s="556"/>
      <c r="IQ505" s="557">
        <f>SUM(IQ500:IQ504)</f>
        <v>464284.0044</v>
      </c>
      <c r="IR505" s="556"/>
      <c r="IS505" s="557">
        <f t="shared" ref="IS505:IT505" si="3688">SUM(IS500:IS504)</f>
        <v>136634.0776</v>
      </c>
      <c r="IT505" s="644">
        <f t="shared" si="3688"/>
        <v>327649.9268</v>
      </c>
      <c r="IU505" s="637"/>
      <c r="IV505" s="554" t="s">
        <v>29</v>
      </c>
      <c r="IW505" s="213"/>
      <c r="IX505" s="555"/>
      <c r="IY505" s="555"/>
      <c r="IZ505" s="556"/>
      <c r="JA505" s="556"/>
      <c r="JB505" s="557">
        <f>SUM(JB500:JB504)</f>
        <v>515943.0797</v>
      </c>
      <c r="JC505" s="556"/>
      <c r="JD505" s="557">
        <f>SUM(JD500:JD504)</f>
        <v>0</v>
      </c>
      <c r="JE505" s="556"/>
      <c r="JF505" s="556"/>
      <c r="JG505" s="556"/>
      <c r="JH505" s="557">
        <f>SUM(JH500:JH504)</f>
        <v>515943.0797</v>
      </c>
      <c r="JI505" s="556"/>
      <c r="JJ505" s="557">
        <f t="shared" ref="JJ505:JK505" si="3689">SUM(JJ500:JJ504)</f>
        <v>151836.82</v>
      </c>
      <c r="JK505" s="644">
        <f t="shared" si="3689"/>
        <v>364106.2597</v>
      </c>
      <c r="JL505" s="637"/>
      <c r="JM505" s="554" t="s">
        <v>29</v>
      </c>
      <c r="JN505" s="213"/>
      <c r="JO505" s="555"/>
      <c r="JP505" s="555"/>
      <c r="JQ505" s="556"/>
      <c r="JR505" s="556"/>
      <c r="JS505" s="557">
        <f>SUM(JS500:JS504)</f>
        <v>0</v>
      </c>
      <c r="JT505" s="556"/>
      <c r="JU505" s="557">
        <f>SUM(JU500:JU504)</f>
        <v>0</v>
      </c>
      <c r="JV505" s="556"/>
      <c r="JW505" s="556"/>
      <c r="JX505" s="556"/>
      <c r="JY505" s="557">
        <f>SUM(JY500:JY504)</f>
        <v>0</v>
      </c>
      <c r="JZ505" s="556"/>
      <c r="KA505" s="557">
        <f t="shared" ref="KA505:KB505" si="3690">SUM(KA500:KA504)</f>
        <v>0</v>
      </c>
      <c r="KB505" s="644">
        <f t="shared" si="3690"/>
        <v>0</v>
      </c>
      <c r="KC505" s="637"/>
      <c r="KD505" s="554" t="s">
        <v>29</v>
      </c>
      <c r="KE505" s="213"/>
      <c r="KF505" s="555"/>
      <c r="KG505" s="555"/>
      <c r="KH505" s="556"/>
      <c r="KI505" s="556"/>
      <c r="KJ505" s="557">
        <f>SUM(KJ500:KJ504)</f>
        <v>0</v>
      </c>
      <c r="KK505" s="556"/>
      <c r="KL505" s="557">
        <f>SUM(KL500:KL504)</f>
        <v>0</v>
      </c>
      <c r="KM505" s="556"/>
      <c r="KN505" s="556"/>
      <c r="KO505" s="556"/>
      <c r="KP505" s="557">
        <f>SUM(KP500:KP504)</f>
        <v>0</v>
      </c>
      <c r="KQ505" s="556"/>
      <c r="KR505" s="557">
        <f t="shared" ref="KR505:KS505" si="3691">SUM(KR500:KR504)</f>
        <v>0</v>
      </c>
      <c r="KS505" s="644">
        <f t="shared" si="3691"/>
        <v>0</v>
      </c>
      <c r="KT505" s="637"/>
      <c r="KU505" s="510"/>
    </row>
    <row r="506" ht="15.0" customHeight="1">
      <c r="A506" s="131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5"/>
      <c r="R506" s="131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5"/>
      <c r="AI506" s="131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5"/>
      <c r="AZ506" s="131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24"/>
      <c r="BK506" s="124"/>
      <c r="BL506" s="124"/>
      <c r="BM506" s="124"/>
      <c r="BN506" s="124"/>
      <c r="BO506" s="124"/>
      <c r="BP506" s="125"/>
      <c r="BQ506" s="131"/>
      <c r="BR506" s="124"/>
      <c r="BS506" s="124"/>
      <c r="BT506" s="124"/>
      <c r="BU506" s="124"/>
      <c r="BV506" s="124"/>
      <c r="BW506" s="124"/>
      <c r="BX506" s="124"/>
      <c r="BY506" s="124"/>
      <c r="BZ506" s="124"/>
      <c r="CA506" s="124"/>
      <c r="CB506" s="124"/>
      <c r="CC506" s="124"/>
      <c r="CD506" s="124"/>
      <c r="CE506" s="124"/>
      <c r="CF506" s="124"/>
      <c r="CG506" s="125"/>
      <c r="CH506" s="131"/>
      <c r="CI506" s="124"/>
      <c r="CJ506" s="124"/>
      <c r="CK506" s="124"/>
      <c r="CL506" s="124"/>
      <c r="CM506" s="124"/>
      <c r="CN506" s="124"/>
      <c r="CO506" s="124"/>
      <c r="CP506" s="124"/>
      <c r="CQ506" s="124"/>
      <c r="CR506" s="124"/>
      <c r="CS506" s="124"/>
      <c r="CT506" s="124"/>
      <c r="CU506" s="124"/>
      <c r="CV506" s="124"/>
      <c r="CW506" s="124"/>
      <c r="CX506" s="125"/>
      <c r="CY506" s="131"/>
      <c r="CZ506" s="124"/>
      <c r="DA506" s="124"/>
      <c r="DB506" s="124"/>
      <c r="DC506" s="124"/>
      <c r="DD506" s="124"/>
      <c r="DE506" s="124"/>
      <c r="DF506" s="124"/>
      <c r="DG506" s="124"/>
      <c r="DH506" s="124"/>
      <c r="DI506" s="124"/>
      <c r="DJ506" s="124"/>
      <c r="DK506" s="124"/>
      <c r="DL506" s="124"/>
      <c r="DM506" s="124"/>
      <c r="DN506" s="124"/>
      <c r="DO506" s="125"/>
      <c r="DP506" s="131"/>
      <c r="DQ506" s="124"/>
      <c r="DR506" s="124"/>
      <c r="DS506" s="124"/>
      <c r="DT506" s="124"/>
      <c r="DU506" s="124"/>
      <c r="DV506" s="124"/>
      <c r="DW506" s="124"/>
      <c r="DX506" s="124"/>
      <c r="DY506" s="124"/>
      <c r="DZ506" s="124"/>
      <c r="EA506" s="124"/>
      <c r="EB506" s="124"/>
      <c r="EC506" s="124"/>
      <c r="ED506" s="124"/>
      <c r="EE506" s="124"/>
      <c r="EF506" s="125"/>
      <c r="EG506" s="131"/>
      <c r="EH506" s="124"/>
      <c r="EI506" s="124"/>
      <c r="EJ506" s="124"/>
      <c r="EK506" s="124"/>
      <c r="EL506" s="124"/>
      <c r="EM506" s="124"/>
      <c r="EN506" s="124"/>
      <c r="EO506" s="124"/>
      <c r="EP506" s="124"/>
      <c r="EQ506" s="124"/>
      <c r="ER506" s="124"/>
      <c r="ES506" s="124"/>
      <c r="ET506" s="124"/>
      <c r="EU506" s="124"/>
      <c r="EV506" s="124"/>
      <c r="EW506" s="125"/>
      <c r="EX506" s="131"/>
      <c r="EY506" s="124"/>
      <c r="EZ506" s="124"/>
      <c r="FA506" s="124"/>
      <c r="FB506" s="124"/>
      <c r="FC506" s="124"/>
      <c r="FD506" s="124"/>
      <c r="FE506" s="124"/>
      <c r="FF506" s="124"/>
      <c r="FG506" s="124"/>
      <c r="FH506" s="124"/>
      <c r="FI506" s="124"/>
      <c r="FJ506" s="124"/>
      <c r="FK506" s="124"/>
      <c r="FL506" s="124"/>
      <c r="FM506" s="124"/>
      <c r="FN506" s="125"/>
      <c r="FO506" s="131"/>
      <c r="FP506" s="124"/>
      <c r="FQ506" s="124"/>
      <c r="FR506" s="124"/>
      <c r="FS506" s="124"/>
      <c r="FT506" s="124"/>
      <c r="FU506" s="124"/>
      <c r="FV506" s="124"/>
      <c r="FW506" s="124"/>
      <c r="FX506" s="124"/>
      <c r="FY506" s="124"/>
      <c r="FZ506" s="124"/>
      <c r="GA506" s="124"/>
      <c r="GB506" s="124"/>
      <c r="GC506" s="124"/>
      <c r="GD506" s="124"/>
      <c r="GE506" s="125"/>
      <c r="GF506" s="131"/>
      <c r="GG506" s="124"/>
      <c r="GH506" s="124"/>
      <c r="GI506" s="124"/>
      <c r="GJ506" s="124"/>
      <c r="GK506" s="124"/>
      <c r="GL506" s="124"/>
      <c r="GM506" s="124"/>
      <c r="GN506" s="124"/>
      <c r="GO506" s="124"/>
      <c r="GP506" s="124"/>
      <c r="GQ506" s="124"/>
      <c r="GR506" s="124"/>
      <c r="GS506" s="124"/>
      <c r="GT506" s="124"/>
      <c r="GU506" s="124"/>
      <c r="GV506" s="125"/>
      <c r="GW506" s="131"/>
      <c r="GX506" s="124"/>
      <c r="GY506" s="124"/>
      <c r="GZ506" s="124"/>
      <c r="HA506" s="124"/>
      <c r="HB506" s="124"/>
      <c r="HC506" s="124"/>
      <c r="HD506" s="124"/>
      <c r="HE506" s="124"/>
      <c r="HF506" s="124"/>
      <c r="HG506" s="124"/>
      <c r="HH506" s="124"/>
      <c r="HI506" s="124"/>
      <c r="HJ506" s="124"/>
      <c r="HK506" s="124"/>
      <c r="HL506" s="124"/>
      <c r="HM506" s="125"/>
      <c r="HN506" s="131"/>
      <c r="HO506" s="124"/>
      <c r="HP506" s="124"/>
      <c r="HQ506" s="124"/>
      <c r="HR506" s="124"/>
      <c r="HS506" s="124"/>
      <c r="HT506" s="124"/>
      <c r="HU506" s="124"/>
      <c r="HV506" s="124"/>
      <c r="HW506" s="124"/>
      <c r="HX506" s="124"/>
      <c r="HY506" s="124"/>
      <c r="HZ506" s="124"/>
      <c r="IA506" s="124"/>
      <c r="IB506" s="124"/>
      <c r="IC506" s="124"/>
      <c r="ID506" s="125"/>
      <c r="IE506" s="131"/>
      <c r="IF506" s="124"/>
      <c r="IG506" s="124"/>
      <c r="IH506" s="124"/>
      <c r="II506" s="124"/>
      <c r="IJ506" s="124"/>
      <c r="IK506" s="124"/>
      <c r="IL506" s="124"/>
      <c r="IM506" s="124"/>
      <c r="IN506" s="124"/>
      <c r="IO506" s="124"/>
      <c r="IP506" s="124"/>
      <c r="IQ506" s="124"/>
      <c r="IR506" s="124"/>
      <c r="IS506" s="124"/>
      <c r="IT506" s="124"/>
      <c r="IU506" s="125"/>
      <c r="IV506" s="131"/>
      <c r="IW506" s="124"/>
      <c r="IX506" s="124"/>
      <c r="IY506" s="124"/>
      <c r="IZ506" s="124"/>
      <c r="JA506" s="124"/>
      <c r="JB506" s="124"/>
      <c r="JC506" s="124"/>
      <c r="JD506" s="124"/>
      <c r="JE506" s="124"/>
      <c r="JF506" s="124"/>
      <c r="JG506" s="124"/>
      <c r="JH506" s="124"/>
      <c r="JI506" s="124"/>
      <c r="JJ506" s="124"/>
      <c r="JK506" s="124"/>
      <c r="JL506" s="125"/>
      <c r="JM506" s="131"/>
      <c r="JN506" s="124"/>
      <c r="JO506" s="124"/>
      <c r="JP506" s="124"/>
      <c r="JQ506" s="124"/>
      <c r="JR506" s="124"/>
      <c r="JS506" s="124"/>
      <c r="JT506" s="124"/>
      <c r="JU506" s="124"/>
      <c r="JV506" s="124"/>
      <c r="JW506" s="124"/>
      <c r="JX506" s="124"/>
      <c r="JY506" s="124"/>
      <c r="JZ506" s="124"/>
      <c r="KA506" s="124"/>
      <c r="KB506" s="124"/>
      <c r="KC506" s="125"/>
      <c r="KD506" s="131"/>
      <c r="KE506" s="124"/>
      <c r="KF506" s="124"/>
      <c r="KG506" s="124"/>
      <c r="KH506" s="124"/>
      <c r="KI506" s="124"/>
      <c r="KJ506" s="124"/>
      <c r="KK506" s="124"/>
      <c r="KL506" s="124"/>
      <c r="KM506" s="124"/>
      <c r="KN506" s="124"/>
      <c r="KO506" s="124"/>
      <c r="KP506" s="124"/>
      <c r="KQ506" s="124"/>
      <c r="KR506" s="124"/>
      <c r="KS506" s="124"/>
      <c r="KT506" s="125"/>
      <c r="KU506" s="124"/>
    </row>
    <row r="507" ht="15.0" customHeight="1">
      <c r="A507" s="131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5"/>
      <c r="R507" s="131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5"/>
      <c r="AI507" s="131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5"/>
      <c r="AZ507" s="131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24"/>
      <c r="BK507" s="124"/>
      <c r="BL507" s="124"/>
      <c r="BM507" s="124"/>
      <c r="BN507" s="124"/>
      <c r="BO507" s="124"/>
      <c r="BP507" s="125"/>
      <c r="BQ507" s="131"/>
      <c r="BR507" s="124"/>
      <c r="BS507" s="124"/>
      <c r="BT507" s="124"/>
      <c r="BU507" s="124"/>
      <c r="BV507" s="124"/>
      <c r="BW507" s="124"/>
      <c r="BX507" s="124"/>
      <c r="BY507" s="124"/>
      <c r="BZ507" s="124"/>
      <c r="CA507" s="124"/>
      <c r="CB507" s="124"/>
      <c r="CC507" s="124"/>
      <c r="CD507" s="124"/>
      <c r="CE507" s="124"/>
      <c r="CF507" s="124"/>
      <c r="CG507" s="125"/>
      <c r="CH507" s="131"/>
      <c r="CI507" s="124"/>
      <c r="CJ507" s="124"/>
      <c r="CK507" s="124"/>
      <c r="CL507" s="124"/>
      <c r="CM507" s="124"/>
      <c r="CN507" s="124"/>
      <c r="CO507" s="124"/>
      <c r="CP507" s="124"/>
      <c r="CQ507" s="124"/>
      <c r="CR507" s="124"/>
      <c r="CS507" s="124"/>
      <c r="CT507" s="124"/>
      <c r="CU507" s="124"/>
      <c r="CV507" s="124"/>
      <c r="CW507" s="124"/>
      <c r="CX507" s="125"/>
      <c r="CY507" s="131"/>
      <c r="CZ507" s="124"/>
      <c r="DA507" s="124"/>
      <c r="DB507" s="124"/>
      <c r="DC507" s="124"/>
      <c r="DD507" s="124"/>
      <c r="DE507" s="124"/>
      <c r="DF507" s="124"/>
      <c r="DG507" s="124"/>
      <c r="DH507" s="124"/>
      <c r="DI507" s="124"/>
      <c r="DJ507" s="124"/>
      <c r="DK507" s="124"/>
      <c r="DL507" s="124"/>
      <c r="DM507" s="124"/>
      <c r="DN507" s="124"/>
      <c r="DO507" s="125"/>
      <c r="DP507" s="131"/>
      <c r="DQ507" s="124"/>
      <c r="DR507" s="124"/>
      <c r="DS507" s="124"/>
      <c r="DT507" s="124"/>
      <c r="DU507" s="124"/>
      <c r="DV507" s="124"/>
      <c r="DW507" s="124"/>
      <c r="DX507" s="124"/>
      <c r="DY507" s="124"/>
      <c r="DZ507" s="124"/>
      <c r="EA507" s="124"/>
      <c r="EB507" s="124"/>
      <c r="EC507" s="124"/>
      <c r="ED507" s="124"/>
      <c r="EE507" s="124"/>
      <c r="EF507" s="125"/>
      <c r="EG507" s="131"/>
      <c r="EH507" s="124"/>
      <c r="EI507" s="124"/>
      <c r="EJ507" s="124"/>
      <c r="EK507" s="124"/>
      <c r="EL507" s="124"/>
      <c r="EM507" s="124"/>
      <c r="EN507" s="124"/>
      <c r="EO507" s="124"/>
      <c r="EP507" s="124"/>
      <c r="EQ507" s="124"/>
      <c r="ER507" s="124"/>
      <c r="ES507" s="124"/>
      <c r="ET507" s="124"/>
      <c r="EU507" s="124"/>
      <c r="EV507" s="124"/>
      <c r="EW507" s="125"/>
      <c r="EX507" s="131"/>
      <c r="EY507" s="124"/>
      <c r="EZ507" s="124"/>
      <c r="FA507" s="124"/>
      <c r="FB507" s="124"/>
      <c r="FC507" s="124"/>
      <c r="FD507" s="124"/>
      <c r="FE507" s="124"/>
      <c r="FF507" s="124"/>
      <c r="FG507" s="124"/>
      <c r="FH507" s="124"/>
      <c r="FI507" s="124"/>
      <c r="FJ507" s="124"/>
      <c r="FK507" s="124"/>
      <c r="FL507" s="124"/>
      <c r="FM507" s="124"/>
      <c r="FN507" s="125"/>
      <c r="FO507" s="131"/>
      <c r="FP507" s="124"/>
      <c r="FQ507" s="124"/>
      <c r="FR507" s="124"/>
      <c r="FS507" s="124"/>
      <c r="FT507" s="124"/>
      <c r="FU507" s="124"/>
      <c r="FV507" s="124"/>
      <c r="FW507" s="124"/>
      <c r="FX507" s="124"/>
      <c r="FY507" s="124"/>
      <c r="FZ507" s="124"/>
      <c r="GA507" s="124"/>
      <c r="GB507" s="124"/>
      <c r="GC507" s="124"/>
      <c r="GD507" s="124"/>
      <c r="GE507" s="125"/>
      <c r="GF507" s="131"/>
      <c r="GG507" s="124"/>
      <c r="GH507" s="124"/>
      <c r="GI507" s="124"/>
      <c r="GJ507" s="124"/>
      <c r="GK507" s="124"/>
      <c r="GL507" s="124"/>
      <c r="GM507" s="124"/>
      <c r="GN507" s="124"/>
      <c r="GO507" s="124"/>
      <c r="GP507" s="124"/>
      <c r="GQ507" s="124"/>
      <c r="GR507" s="124"/>
      <c r="GS507" s="124"/>
      <c r="GT507" s="124"/>
      <c r="GU507" s="124"/>
      <c r="GV507" s="125"/>
      <c r="GW507" s="131"/>
      <c r="GX507" s="124"/>
      <c r="GY507" s="124"/>
      <c r="GZ507" s="124"/>
      <c r="HA507" s="124"/>
      <c r="HB507" s="124"/>
      <c r="HC507" s="124"/>
      <c r="HD507" s="124"/>
      <c r="HE507" s="124"/>
      <c r="HF507" s="124"/>
      <c r="HG507" s="124"/>
      <c r="HH507" s="124"/>
      <c r="HI507" s="124"/>
      <c r="HJ507" s="124"/>
      <c r="HK507" s="124"/>
      <c r="HL507" s="124"/>
      <c r="HM507" s="125"/>
      <c r="HN507" s="131"/>
      <c r="HO507" s="124"/>
      <c r="HP507" s="124"/>
      <c r="HQ507" s="124"/>
      <c r="HR507" s="124"/>
      <c r="HS507" s="124"/>
      <c r="HT507" s="124"/>
      <c r="HU507" s="124"/>
      <c r="HV507" s="124"/>
      <c r="HW507" s="124"/>
      <c r="HX507" s="124"/>
      <c r="HY507" s="124"/>
      <c r="HZ507" s="124"/>
      <c r="IA507" s="124"/>
      <c r="IB507" s="124"/>
      <c r="IC507" s="124"/>
      <c r="ID507" s="125"/>
      <c r="IE507" s="131"/>
      <c r="IF507" s="124"/>
      <c r="IG507" s="124"/>
      <c r="IH507" s="124"/>
      <c r="II507" s="124"/>
      <c r="IJ507" s="124"/>
      <c r="IK507" s="124"/>
      <c r="IL507" s="124"/>
      <c r="IM507" s="124"/>
      <c r="IN507" s="124"/>
      <c r="IO507" s="124"/>
      <c r="IP507" s="124"/>
      <c r="IQ507" s="124"/>
      <c r="IR507" s="124"/>
      <c r="IS507" s="124"/>
      <c r="IT507" s="124"/>
      <c r="IU507" s="125"/>
      <c r="IV507" s="131"/>
      <c r="IW507" s="124"/>
      <c r="IX507" s="124"/>
      <c r="IY507" s="124"/>
      <c r="IZ507" s="124"/>
      <c r="JA507" s="124"/>
      <c r="JB507" s="124"/>
      <c r="JC507" s="124"/>
      <c r="JD507" s="124"/>
      <c r="JE507" s="124"/>
      <c r="JF507" s="124"/>
      <c r="JG507" s="124"/>
      <c r="JH507" s="124"/>
      <c r="JI507" s="124"/>
      <c r="JJ507" s="124"/>
      <c r="JK507" s="124"/>
      <c r="JL507" s="125"/>
      <c r="JM507" s="131"/>
      <c r="JN507" s="124"/>
      <c r="JO507" s="124"/>
      <c r="JP507" s="124"/>
      <c r="JQ507" s="124"/>
      <c r="JR507" s="124"/>
      <c r="JS507" s="124"/>
      <c r="JT507" s="124"/>
      <c r="JU507" s="124"/>
      <c r="JV507" s="124"/>
      <c r="JW507" s="124"/>
      <c r="JX507" s="124"/>
      <c r="JY507" s="124"/>
      <c r="JZ507" s="124"/>
      <c r="KA507" s="124"/>
      <c r="KB507" s="124"/>
      <c r="KC507" s="125"/>
      <c r="KD507" s="131"/>
      <c r="KE507" s="124"/>
      <c r="KF507" s="124"/>
      <c r="KG507" s="124"/>
      <c r="KH507" s="124"/>
      <c r="KI507" s="124"/>
      <c r="KJ507" s="124"/>
      <c r="KK507" s="124"/>
      <c r="KL507" s="124"/>
      <c r="KM507" s="124"/>
      <c r="KN507" s="124"/>
      <c r="KO507" s="124"/>
      <c r="KP507" s="124"/>
      <c r="KQ507" s="124"/>
      <c r="KR507" s="124"/>
      <c r="KS507" s="124"/>
      <c r="KT507" s="125"/>
      <c r="KU507" s="124"/>
    </row>
    <row r="508" ht="15.0" customHeight="1">
      <c r="A508" s="131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5"/>
      <c r="R508" s="131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5"/>
      <c r="AI508" s="131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5"/>
      <c r="AZ508" s="131"/>
      <c r="BA508" s="124"/>
      <c r="BB508" s="124"/>
      <c r="BC508" s="124"/>
      <c r="BD508" s="124"/>
      <c r="BE508" s="124"/>
      <c r="BF508" s="124"/>
      <c r="BG508" s="124"/>
      <c r="BH508" s="124"/>
      <c r="BI508" s="124"/>
      <c r="BJ508" s="124"/>
      <c r="BK508" s="124"/>
      <c r="BL508" s="124"/>
      <c r="BM508" s="124"/>
      <c r="BN508" s="124"/>
      <c r="BO508" s="124"/>
      <c r="BP508" s="125"/>
      <c r="BQ508" s="131"/>
      <c r="BR508" s="124"/>
      <c r="BS508" s="124"/>
      <c r="BT508" s="124"/>
      <c r="BU508" s="124"/>
      <c r="BV508" s="124"/>
      <c r="BW508" s="124"/>
      <c r="BX508" s="124"/>
      <c r="BY508" s="124"/>
      <c r="BZ508" s="124"/>
      <c r="CA508" s="124"/>
      <c r="CB508" s="124"/>
      <c r="CC508" s="124"/>
      <c r="CD508" s="124"/>
      <c r="CE508" s="124"/>
      <c r="CF508" s="124"/>
      <c r="CG508" s="125"/>
      <c r="CH508" s="131"/>
      <c r="CI508" s="124"/>
      <c r="CJ508" s="124"/>
      <c r="CK508" s="124"/>
      <c r="CL508" s="124"/>
      <c r="CM508" s="124"/>
      <c r="CN508" s="124"/>
      <c r="CO508" s="124"/>
      <c r="CP508" s="124"/>
      <c r="CQ508" s="124"/>
      <c r="CR508" s="124"/>
      <c r="CS508" s="124"/>
      <c r="CT508" s="124"/>
      <c r="CU508" s="124"/>
      <c r="CV508" s="124"/>
      <c r="CW508" s="124"/>
      <c r="CX508" s="125"/>
      <c r="CY508" s="131"/>
      <c r="CZ508" s="124"/>
      <c r="DA508" s="124"/>
      <c r="DB508" s="124"/>
      <c r="DC508" s="124"/>
      <c r="DD508" s="124"/>
      <c r="DE508" s="124"/>
      <c r="DF508" s="124"/>
      <c r="DG508" s="124"/>
      <c r="DH508" s="124"/>
      <c r="DI508" s="124"/>
      <c r="DJ508" s="124"/>
      <c r="DK508" s="124"/>
      <c r="DL508" s="124"/>
      <c r="DM508" s="124"/>
      <c r="DN508" s="124"/>
      <c r="DO508" s="125"/>
      <c r="DP508" s="131"/>
      <c r="DQ508" s="124"/>
      <c r="DR508" s="124"/>
      <c r="DS508" s="124"/>
      <c r="DT508" s="124"/>
      <c r="DU508" s="124"/>
      <c r="DV508" s="124"/>
      <c r="DW508" s="124"/>
      <c r="DX508" s="124"/>
      <c r="DY508" s="124"/>
      <c r="DZ508" s="124"/>
      <c r="EA508" s="124"/>
      <c r="EB508" s="124"/>
      <c r="EC508" s="124"/>
      <c r="ED508" s="124"/>
      <c r="EE508" s="124"/>
      <c r="EF508" s="125"/>
      <c r="EG508" s="131"/>
      <c r="EH508" s="124"/>
      <c r="EI508" s="124"/>
      <c r="EJ508" s="124"/>
      <c r="EK508" s="124"/>
      <c r="EL508" s="124"/>
      <c r="EM508" s="124"/>
      <c r="EN508" s="124"/>
      <c r="EO508" s="124"/>
      <c r="EP508" s="124"/>
      <c r="EQ508" s="124"/>
      <c r="ER508" s="124"/>
      <c r="ES508" s="124"/>
      <c r="ET508" s="124"/>
      <c r="EU508" s="124"/>
      <c r="EV508" s="124"/>
      <c r="EW508" s="125"/>
      <c r="EX508" s="131"/>
      <c r="EY508" s="124"/>
      <c r="EZ508" s="124"/>
      <c r="FA508" s="124"/>
      <c r="FB508" s="124"/>
      <c r="FC508" s="124"/>
      <c r="FD508" s="124"/>
      <c r="FE508" s="124"/>
      <c r="FF508" s="124"/>
      <c r="FG508" s="124"/>
      <c r="FH508" s="124"/>
      <c r="FI508" s="124"/>
      <c r="FJ508" s="124"/>
      <c r="FK508" s="124"/>
      <c r="FL508" s="124"/>
      <c r="FM508" s="124"/>
      <c r="FN508" s="125"/>
      <c r="FO508" s="131"/>
      <c r="FP508" s="124"/>
      <c r="FQ508" s="124"/>
      <c r="FR508" s="124"/>
      <c r="FS508" s="124"/>
      <c r="FT508" s="124"/>
      <c r="FU508" s="124"/>
      <c r="FV508" s="124"/>
      <c r="FW508" s="124"/>
      <c r="FX508" s="124"/>
      <c r="FY508" s="124"/>
      <c r="FZ508" s="124"/>
      <c r="GA508" s="124"/>
      <c r="GB508" s="124"/>
      <c r="GC508" s="124"/>
      <c r="GD508" s="124"/>
      <c r="GE508" s="125"/>
      <c r="GF508" s="131"/>
      <c r="GG508" s="124"/>
      <c r="GH508" s="124"/>
      <c r="GI508" s="124"/>
      <c r="GJ508" s="124"/>
      <c r="GK508" s="124"/>
      <c r="GL508" s="124"/>
      <c r="GM508" s="124"/>
      <c r="GN508" s="124"/>
      <c r="GO508" s="124"/>
      <c r="GP508" s="124"/>
      <c r="GQ508" s="124"/>
      <c r="GR508" s="124"/>
      <c r="GS508" s="124"/>
      <c r="GT508" s="124"/>
      <c r="GU508" s="124"/>
      <c r="GV508" s="125"/>
      <c r="GW508" s="131"/>
      <c r="GX508" s="124"/>
      <c r="GY508" s="124"/>
      <c r="GZ508" s="124"/>
      <c r="HA508" s="124"/>
      <c r="HB508" s="124"/>
      <c r="HC508" s="124"/>
      <c r="HD508" s="124"/>
      <c r="HE508" s="124"/>
      <c r="HF508" s="124"/>
      <c r="HG508" s="124"/>
      <c r="HH508" s="124"/>
      <c r="HI508" s="124"/>
      <c r="HJ508" s="124"/>
      <c r="HK508" s="124"/>
      <c r="HL508" s="124"/>
      <c r="HM508" s="125"/>
      <c r="HN508" s="131"/>
      <c r="HO508" s="124"/>
      <c r="HP508" s="124"/>
      <c r="HQ508" s="124"/>
      <c r="HR508" s="124"/>
      <c r="HS508" s="124"/>
      <c r="HT508" s="124"/>
      <c r="HU508" s="124"/>
      <c r="HV508" s="124"/>
      <c r="HW508" s="124"/>
      <c r="HX508" s="124"/>
      <c r="HY508" s="124"/>
      <c r="HZ508" s="124"/>
      <c r="IA508" s="124"/>
      <c r="IB508" s="124"/>
      <c r="IC508" s="124"/>
      <c r="ID508" s="125"/>
      <c r="IE508" s="131"/>
      <c r="IF508" s="124"/>
      <c r="IG508" s="124"/>
      <c r="IH508" s="124"/>
      <c r="II508" s="124"/>
      <c r="IJ508" s="124"/>
      <c r="IK508" s="124"/>
      <c r="IL508" s="124"/>
      <c r="IM508" s="124"/>
      <c r="IN508" s="124"/>
      <c r="IO508" s="124"/>
      <c r="IP508" s="124"/>
      <c r="IQ508" s="124"/>
      <c r="IR508" s="124"/>
      <c r="IS508" s="124"/>
      <c r="IT508" s="124"/>
      <c r="IU508" s="125"/>
      <c r="IV508" s="131"/>
      <c r="IW508" s="124"/>
      <c r="IX508" s="124"/>
      <c r="IY508" s="124"/>
      <c r="IZ508" s="124"/>
      <c r="JA508" s="124"/>
      <c r="JB508" s="124"/>
      <c r="JC508" s="124"/>
      <c r="JD508" s="124"/>
      <c r="JE508" s="124"/>
      <c r="JF508" s="124"/>
      <c r="JG508" s="124"/>
      <c r="JH508" s="124"/>
      <c r="JI508" s="124"/>
      <c r="JJ508" s="124"/>
      <c r="JK508" s="124"/>
      <c r="JL508" s="125"/>
      <c r="JM508" s="131"/>
      <c r="JN508" s="124"/>
      <c r="JO508" s="124"/>
      <c r="JP508" s="124"/>
      <c r="JQ508" s="124"/>
      <c r="JR508" s="124"/>
      <c r="JS508" s="124"/>
      <c r="JT508" s="124"/>
      <c r="JU508" s="124"/>
      <c r="JV508" s="124"/>
      <c r="JW508" s="124"/>
      <c r="JX508" s="124"/>
      <c r="JY508" s="124"/>
      <c r="JZ508" s="124"/>
      <c r="KA508" s="124"/>
      <c r="KB508" s="124"/>
      <c r="KC508" s="125"/>
      <c r="KD508" s="131"/>
      <c r="KE508" s="124"/>
      <c r="KF508" s="124"/>
      <c r="KG508" s="124"/>
      <c r="KH508" s="124"/>
      <c r="KI508" s="124"/>
      <c r="KJ508" s="124"/>
      <c r="KK508" s="124"/>
      <c r="KL508" s="124"/>
      <c r="KM508" s="124"/>
      <c r="KN508" s="124"/>
      <c r="KO508" s="124"/>
      <c r="KP508" s="124"/>
      <c r="KQ508" s="124"/>
      <c r="KR508" s="124"/>
      <c r="KS508" s="124"/>
      <c r="KT508" s="125"/>
      <c r="KU508" s="124"/>
    </row>
    <row r="509" ht="15.0" customHeight="1">
      <c r="A509" s="131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5"/>
      <c r="R509" s="131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5"/>
      <c r="AI509" s="131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5"/>
      <c r="AZ509" s="131"/>
      <c r="BA509" s="124"/>
      <c r="BB509" s="124"/>
      <c r="BC509" s="124"/>
      <c r="BD509" s="124"/>
      <c r="BE509" s="124"/>
      <c r="BF509" s="124"/>
      <c r="BG509" s="124"/>
      <c r="BH509" s="124"/>
      <c r="BI509" s="124"/>
      <c r="BJ509" s="124"/>
      <c r="BK509" s="124"/>
      <c r="BL509" s="124"/>
      <c r="BM509" s="124"/>
      <c r="BN509" s="124"/>
      <c r="BO509" s="124"/>
      <c r="BP509" s="125"/>
      <c r="BQ509" s="131"/>
      <c r="BR509" s="124"/>
      <c r="BS509" s="124"/>
      <c r="BT509" s="124"/>
      <c r="BU509" s="124"/>
      <c r="BV509" s="124"/>
      <c r="BW509" s="124"/>
      <c r="BX509" s="124"/>
      <c r="BY509" s="124"/>
      <c r="BZ509" s="124"/>
      <c r="CA509" s="124"/>
      <c r="CB509" s="124"/>
      <c r="CC509" s="124"/>
      <c r="CD509" s="124"/>
      <c r="CE509" s="124"/>
      <c r="CF509" s="124"/>
      <c r="CG509" s="125"/>
      <c r="CH509" s="131"/>
      <c r="CI509" s="124"/>
      <c r="CJ509" s="124"/>
      <c r="CK509" s="124"/>
      <c r="CL509" s="124"/>
      <c r="CM509" s="124"/>
      <c r="CN509" s="124"/>
      <c r="CO509" s="124"/>
      <c r="CP509" s="124"/>
      <c r="CQ509" s="124"/>
      <c r="CR509" s="124"/>
      <c r="CS509" s="124"/>
      <c r="CT509" s="124"/>
      <c r="CU509" s="124"/>
      <c r="CV509" s="124"/>
      <c r="CW509" s="124"/>
      <c r="CX509" s="125"/>
      <c r="CY509" s="131"/>
      <c r="CZ509" s="124"/>
      <c r="DA509" s="124"/>
      <c r="DB509" s="124"/>
      <c r="DC509" s="124"/>
      <c r="DD509" s="124"/>
      <c r="DE509" s="124"/>
      <c r="DF509" s="124"/>
      <c r="DG509" s="124"/>
      <c r="DH509" s="124"/>
      <c r="DI509" s="124"/>
      <c r="DJ509" s="124"/>
      <c r="DK509" s="124"/>
      <c r="DL509" s="124"/>
      <c r="DM509" s="124"/>
      <c r="DN509" s="124"/>
      <c r="DO509" s="125"/>
      <c r="DP509" s="131"/>
      <c r="DQ509" s="124"/>
      <c r="DR509" s="124"/>
      <c r="DS509" s="124"/>
      <c r="DT509" s="124"/>
      <c r="DU509" s="124"/>
      <c r="DV509" s="124"/>
      <c r="DW509" s="124"/>
      <c r="DX509" s="124"/>
      <c r="DY509" s="124"/>
      <c r="DZ509" s="124"/>
      <c r="EA509" s="124"/>
      <c r="EB509" s="124"/>
      <c r="EC509" s="124"/>
      <c r="ED509" s="124"/>
      <c r="EE509" s="124"/>
      <c r="EF509" s="125"/>
      <c r="EG509" s="131"/>
      <c r="EH509" s="124"/>
      <c r="EI509" s="124"/>
      <c r="EJ509" s="124"/>
      <c r="EK509" s="124"/>
      <c r="EL509" s="124"/>
      <c r="EM509" s="124"/>
      <c r="EN509" s="124"/>
      <c r="EO509" s="124"/>
      <c r="EP509" s="124"/>
      <c r="EQ509" s="124"/>
      <c r="ER509" s="124"/>
      <c r="ES509" s="124"/>
      <c r="ET509" s="124"/>
      <c r="EU509" s="124"/>
      <c r="EV509" s="124"/>
      <c r="EW509" s="125"/>
      <c r="EX509" s="131"/>
      <c r="EY509" s="124"/>
      <c r="EZ509" s="124"/>
      <c r="FA509" s="124"/>
      <c r="FB509" s="124"/>
      <c r="FC509" s="124"/>
      <c r="FD509" s="124"/>
      <c r="FE509" s="124"/>
      <c r="FF509" s="124"/>
      <c r="FG509" s="124"/>
      <c r="FH509" s="124"/>
      <c r="FI509" s="124"/>
      <c r="FJ509" s="124"/>
      <c r="FK509" s="124"/>
      <c r="FL509" s="124"/>
      <c r="FM509" s="124"/>
      <c r="FN509" s="125"/>
      <c r="FO509" s="131"/>
      <c r="FP509" s="124"/>
      <c r="FQ509" s="124"/>
      <c r="FR509" s="124"/>
      <c r="FS509" s="124"/>
      <c r="FT509" s="124"/>
      <c r="FU509" s="124"/>
      <c r="FV509" s="124"/>
      <c r="FW509" s="124"/>
      <c r="FX509" s="124"/>
      <c r="FY509" s="124"/>
      <c r="FZ509" s="124"/>
      <c r="GA509" s="124"/>
      <c r="GB509" s="124"/>
      <c r="GC509" s="124"/>
      <c r="GD509" s="124"/>
      <c r="GE509" s="125"/>
      <c r="GF509" s="131"/>
      <c r="GG509" s="124"/>
      <c r="GH509" s="124"/>
      <c r="GI509" s="124"/>
      <c r="GJ509" s="124"/>
      <c r="GK509" s="124"/>
      <c r="GL509" s="124"/>
      <c r="GM509" s="124"/>
      <c r="GN509" s="124"/>
      <c r="GO509" s="124"/>
      <c r="GP509" s="124"/>
      <c r="GQ509" s="124"/>
      <c r="GR509" s="124"/>
      <c r="GS509" s="124"/>
      <c r="GT509" s="124"/>
      <c r="GU509" s="124"/>
      <c r="GV509" s="125"/>
      <c r="GW509" s="131"/>
      <c r="GX509" s="124"/>
      <c r="GY509" s="124"/>
      <c r="GZ509" s="124"/>
      <c r="HA509" s="124"/>
      <c r="HB509" s="124"/>
      <c r="HC509" s="124"/>
      <c r="HD509" s="124"/>
      <c r="HE509" s="124"/>
      <c r="HF509" s="124"/>
      <c r="HG509" s="124"/>
      <c r="HH509" s="124"/>
      <c r="HI509" s="124"/>
      <c r="HJ509" s="124"/>
      <c r="HK509" s="124"/>
      <c r="HL509" s="124"/>
      <c r="HM509" s="125"/>
      <c r="HN509" s="131"/>
      <c r="HO509" s="124"/>
      <c r="HP509" s="124"/>
      <c r="HQ509" s="124"/>
      <c r="HR509" s="124"/>
      <c r="HS509" s="124"/>
      <c r="HT509" s="124"/>
      <c r="HU509" s="124"/>
      <c r="HV509" s="124"/>
      <c r="HW509" s="124"/>
      <c r="HX509" s="124"/>
      <c r="HY509" s="124"/>
      <c r="HZ509" s="124"/>
      <c r="IA509" s="124"/>
      <c r="IB509" s="124"/>
      <c r="IC509" s="124"/>
      <c r="ID509" s="125"/>
      <c r="IE509" s="131"/>
      <c r="IF509" s="124"/>
      <c r="IG509" s="124"/>
      <c r="IH509" s="124"/>
      <c r="II509" s="124"/>
      <c r="IJ509" s="124"/>
      <c r="IK509" s="124"/>
      <c r="IL509" s="124"/>
      <c r="IM509" s="124"/>
      <c r="IN509" s="124"/>
      <c r="IO509" s="124"/>
      <c r="IP509" s="124"/>
      <c r="IQ509" s="124"/>
      <c r="IR509" s="124"/>
      <c r="IS509" s="124"/>
      <c r="IT509" s="124"/>
      <c r="IU509" s="125"/>
      <c r="IV509" s="131"/>
      <c r="IW509" s="124"/>
      <c r="IX509" s="124"/>
      <c r="IY509" s="124"/>
      <c r="IZ509" s="124"/>
      <c r="JA509" s="124"/>
      <c r="JB509" s="124"/>
      <c r="JC509" s="124"/>
      <c r="JD509" s="124"/>
      <c r="JE509" s="124"/>
      <c r="JF509" s="124"/>
      <c r="JG509" s="124"/>
      <c r="JH509" s="124"/>
      <c r="JI509" s="124"/>
      <c r="JJ509" s="124"/>
      <c r="JK509" s="124"/>
      <c r="JL509" s="125"/>
      <c r="JM509" s="131"/>
      <c r="JN509" s="124"/>
      <c r="JO509" s="124"/>
      <c r="JP509" s="124"/>
      <c r="JQ509" s="124"/>
      <c r="JR509" s="124"/>
      <c r="JS509" s="124"/>
      <c r="JT509" s="124"/>
      <c r="JU509" s="124"/>
      <c r="JV509" s="124"/>
      <c r="JW509" s="124"/>
      <c r="JX509" s="124"/>
      <c r="JY509" s="124"/>
      <c r="JZ509" s="124"/>
      <c r="KA509" s="124"/>
      <c r="KB509" s="124"/>
      <c r="KC509" s="125"/>
      <c r="KD509" s="131"/>
      <c r="KE509" s="124"/>
      <c r="KF509" s="124"/>
      <c r="KG509" s="124"/>
      <c r="KH509" s="124"/>
      <c r="KI509" s="124"/>
      <c r="KJ509" s="124"/>
      <c r="KK509" s="124"/>
      <c r="KL509" s="124"/>
      <c r="KM509" s="124"/>
      <c r="KN509" s="124"/>
      <c r="KO509" s="124"/>
      <c r="KP509" s="124"/>
      <c r="KQ509" s="124"/>
      <c r="KR509" s="124"/>
      <c r="KS509" s="124"/>
      <c r="KT509" s="125"/>
      <c r="KU509" s="124"/>
    </row>
    <row r="510" ht="15.0" customHeight="1">
      <c r="A510" s="131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5"/>
      <c r="R510" s="131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5"/>
      <c r="AI510" s="131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5"/>
      <c r="AZ510" s="131"/>
      <c r="BA510" s="124"/>
      <c r="BB510" s="124"/>
      <c r="BC510" s="124"/>
      <c r="BD510" s="124"/>
      <c r="BE510" s="124"/>
      <c r="BF510" s="124"/>
      <c r="BG510" s="124"/>
      <c r="BH510" s="124"/>
      <c r="BI510" s="124"/>
      <c r="BJ510" s="124"/>
      <c r="BK510" s="124"/>
      <c r="BL510" s="124"/>
      <c r="BM510" s="124"/>
      <c r="BN510" s="124"/>
      <c r="BO510" s="124"/>
      <c r="BP510" s="125"/>
      <c r="BQ510" s="131"/>
      <c r="BR510" s="124"/>
      <c r="BS510" s="124"/>
      <c r="BT510" s="124"/>
      <c r="BU510" s="124"/>
      <c r="BV510" s="124"/>
      <c r="BW510" s="124"/>
      <c r="BX510" s="124"/>
      <c r="BY510" s="124"/>
      <c r="BZ510" s="124"/>
      <c r="CA510" s="124"/>
      <c r="CB510" s="124"/>
      <c r="CC510" s="124"/>
      <c r="CD510" s="124"/>
      <c r="CE510" s="124"/>
      <c r="CF510" s="124"/>
      <c r="CG510" s="125"/>
      <c r="CH510" s="131"/>
      <c r="CI510" s="124"/>
      <c r="CJ510" s="124"/>
      <c r="CK510" s="124"/>
      <c r="CL510" s="124"/>
      <c r="CM510" s="124"/>
      <c r="CN510" s="124"/>
      <c r="CO510" s="124"/>
      <c r="CP510" s="124"/>
      <c r="CQ510" s="124"/>
      <c r="CR510" s="124"/>
      <c r="CS510" s="124"/>
      <c r="CT510" s="124"/>
      <c r="CU510" s="124"/>
      <c r="CV510" s="124"/>
      <c r="CW510" s="124"/>
      <c r="CX510" s="125"/>
      <c r="CY510" s="131"/>
      <c r="CZ510" s="124"/>
      <c r="DA510" s="124"/>
      <c r="DB510" s="124"/>
      <c r="DC510" s="124"/>
      <c r="DD510" s="124"/>
      <c r="DE510" s="124"/>
      <c r="DF510" s="124"/>
      <c r="DG510" s="124"/>
      <c r="DH510" s="124"/>
      <c r="DI510" s="124"/>
      <c r="DJ510" s="124"/>
      <c r="DK510" s="124"/>
      <c r="DL510" s="124"/>
      <c r="DM510" s="124"/>
      <c r="DN510" s="124"/>
      <c r="DO510" s="125"/>
      <c r="DP510" s="131"/>
      <c r="DQ510" s="124"/>
      <c r="DR510" s="124"/>
      <c r="DS510" s="124"/>
      <c r="DT510" s="124"/>
      <c r="DU510" s="124"/>
      <c r="DV510" s="124"/>
      <c r="DW510" s="124"/>
      <c r="DX510" s="124"/>
      <c r="DY510" s="124"/>
      <c r="DZ510" s="124"/>
      <c r="EA510" s="124"/>
      <c r="EB510" s="124"/>
      <c r="EC510" s="124"/>
      <c r="ED510" s="124"/>
      <c r="EE510" s="124"/>
      <c r="EF510" s="125"/>
      <c r="EG510" s="131"/>
      <c r="EH510" s="124"/>
      <c r="EI510" s="124"/>
      <c r="EJ510" s="124"/>
      <c r="EK510" s="124"/>
      <c r="EL510" s="124"/>
      <c r="EM510" s="124"/>
      <c r="EN510" s="124"/>
      <c r="EO510" s="124"/>
      <c r="EP510" s="124"/>
      <c r="EQ510" s="124"/>
      <c r="ER510" s="124"/>
      <c r="ES510" s="124"/>
      <c r="ET510" s="124"/>
      <c r="EU510" s="124"/>
      <c r="EV510" s="124"/>
      <c r="EW510" s="125"/>
      <c r="EX510" s="131"/>
      <c r="EY510" s="124"/>
      <c r="EZ510" s="124"/>
      <c r="FA510" s="124"/>
      <c r="FB510" s="124"/>
      <c r="FC510" s="124"/>
      <c r="FD510" s="124"/>
      <c r="FE510" s="124"/>
      <c r="FF510" s="124"/>
      <c r="FG510" s="124"/>
      <c r="FH510" s="124"/>
      <c r="FI510" s="124"/>
      <c r="FJ510" s="124"/>
      <c r="FK510" s="124"/>
      <c r="FL510" s="124"/>
      <c r="FM510" s="124"/>
      <c r="FN510" s="125"/>
      <c r="FO510" s="131"/>
      <c r="FP510" s="124"/>
      <c r="FQ510" s="124"/>
      <c r="FR510" s="124"/>
      <c r="FS510" s="124"/>
      <c r="FT510" s="124"/>
      <c r="FU510" s="124"/>
      <c r="FV510" s="124"/>
      <c r="FW510" s="124"/>
      <c r="FX510" s="124"/>
      <c r="FY510" s="124"/>
      <c r="FZ510" s="124"/>
      <c r="GA510" s="124"/>
      <c r="GB510" s="124"/>
      <c r="GC510" s="124"/>
      <c r="GD510" s="124"/>
      <c r="GE510" s="125"/>
      <c r="GF510" s="131"/>
      <c r="GG510" s="124"/>
      <c r="GH510" s="124"/>
      <c r="GI510" s="124"/>
      <c r="GJ510" s="124"/>
      <c r="GK510" s="124"/>
      <c r="GL510" s="124"/>
      <c r="GM510" s="124"/>
      <c r="GN510" s="124"/>
      <c r="GO510" s="124"/>
      <c r="GP510" s="124"/>
      <c r="GQ510" s="124"/>
      <c r="GR510" s="124"/>
      <c r="GS510" s="124"/>
      <c r="GT510" s="124"/>
      <c r="GU510" s="124"/>
      <c r="GV510" s="125"/>
      <c r="GW510" s="131"/>
      <c r="GX510" s="124"/>
      <c r="GY510" s="124"/>
      <c r="GZ510" s="124"/>
      <c r="HA510" s="124"/>
      <c r="HB510" s="124"/>
      <c r="HC510" s="124"/>
      <c r="HD510" s="124"/>
      <c r="HE510" s="124"/>
      <c r="HF510" s="124"/>
      <c r="HG510" s="124"/>
      <c r="HH510" s="124"/>
      <c r="HI510" s="124"/>
      <c r="HJ510" s="124"/>
      <c r="HK510" s="124"/>
      <c r="HL510" s="124"/>
      <c r="HM510" s="125"/>
      <c r="HN510" s="131"/>
      <c r="HO510" s="124"/>
      <c r="HP510" s="124"/>
      <c r="HQ510" s="124"/>
      <c r="HR510" s="124"/>
      <c r="HS510" s="124"/>
      <c r="HT510" s="124"/>
      <c r="HU510" s="124"/>
      <c r="HV510" s="124"/>
      <c r="HW510" s="124"/>
      <c r="HX510" s="124"/>
      <c r="HY510" s="124"/>
      <c r="HZ510" s="124"/>
      <c r="IA510" s="124"/>
      <c r="IB510" s="124"/>
      <c r="IC510" s="124"/>
      <c r="ID510" s="125"/>
      <c r="IE510" s="131"/>
      <c r="IF510" s="124"/>
      <c r="IG510" s="124"/>
      <c r="IH510" s="124"/>
      <c r="II510" s="124"/>
      <c r="IJ510" s="124"/>
      <c r="IK510" s="124"/>
      <c r="IL510" s="124"/>
      <c r="IM510" s="124"/>
      <c r="IN510" s="124"/>
      <c r="IO510" s="124"/>
      <c r="IP510" s="124"/>
      <c r="IQ510" s="124"/>
      <c r="IR510" s="124"/>
      <c r="IS510" s="124"/>
      <c r="IT510" s="124"/>
      <c r="IU510" s="125"/>
      <c r="IV510" s="131"/>
      <c r="IW510" s="124"/>
      <c r="IX510" s="124"/>
      <c r="IY510" s="124"/>
      <c r="IZ510" s="124"/>
      <c r="JA510" s="124"/>
      <c r="JB510" s="124"/>
      <c r="JC510" s="124"/>
      <c r="JD510" s="124"/>
      <c r="JE510" s="124"/>
      <c r="JF510" s="124"/>
      <c r="JG510" s="124"/>
      <c r="JH510" s="124"/>
      <c r="JI510" s="124"/>
      <c r="JJ510" s="124"/>
      <c r="JK510" s="124"/>
      <c r="JL510" s="125"/>
      <c r="JM510" s="131"/>
      <c r="JN510" s="124"/>
      <c r="JO510" s="124"/>
      <c r="JP510" s="124"/>
      <c r="JQ510" s="124"/>
      <c r="JR510" s="124"/>
      <c r="JS510" s="124"/>
      <c r="JT510" s="124"/>
      <c r="JU510" s="124"/>
      <c r="JV510" s="124"/>
      <c r="JW510" s="124"/>
      <c r="JX510" s="124"/>
      <c r="JY510" s="124"/>
      <c r="JZ510" s="124"/>
      <c r="KA510" s="124"/>
      <c r="KB510" s="124"/>
      <c r="KC510" s="125"/>
      <c r="KD510" s="131"/>
      <c r="KE510" s="124"/>
      <c r="KF510" s="124"/>
      <c r="KG510" s="124"/>
      <c r="KH510" s="124"/>
      <c r="KI510" s="124"/>
      <c r="KJ510" s="124"/>
      <c r="KK510" s="124"/>
      <c r="KL510" s="124"/>
      <c r="KM510" s="124"/>
      <c r="KN510" s="124"/>
      <c r="KO510" s="124"/>
      <c r="KP510" s="124"/>
      <c r="KQ510" s="124"/>
      <c r="KR510" s="124"/>
      <c r="KS510" s="124"/>
      <c r="KT510" s="125"/>
      <c r="KU510" s="124"/>
    </row>
    <row r="511" ht="15.0" customHeight="1">
      <c r="A511" s="131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5"/>
      <c r="R511" s="131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5"/>
      <c r="AI511" s="131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5"/>
      <c r="AZ511" s="131"/>
      <c r="BA511" s="124"/>
      <c r="BB511" s="124"/>
      <c r="BC511" s="124"/>
      <c r="BD511" s="124"/>
      <c r="BE511" s="124"/>
      <c r="BF511" s="124"/>
      <c r="BG511" s="124"/>
      <c r="BH511" s="124"/>
      <c r="BI511" s="124"/>
      <c r="BJ511" s="124"/>
      <c r="BK511" s="124"/>
      <c r="BL511" s="124"/>
      <c r="BM511" s="124"/>
      <c r="BN511" s="124"/>
      <c r="BO511" s="124"/>
      <c r="BP511" s="125"/>
      <c r="BQ511" s="131"/>
      <c r="BR511" s="124"/>
      <c r="BS511" s="124"/>
      <c r="BT511" s="124"/>
      <c r="BU511" s="124"/>
      <c r="BV511" s="124"/>
      <c r="BW511" s="124"/>
      <c r="BX511" s="124"/>
      <c r="BY511" s="124"/>
      <c r="BZ511" s="124"/>
      <c r="CA511" s="124"/>
      <c r="CB511" s="124"/>
      <c r="CC511" s="124"/>
      <c r="CD511" s="124"/>
      <c r="CE511" s="124"/>
      <c r="CF511" s="124"/>
      <c r="CG511" s="125"/>
      <c r="CH511" s="131"/>
      <c r="CI511" s="124"/>
      <c r="CJ511" s="124"/>
      <c r="CK511" s="124"/>
      <c r="CL511" s="124"/>
      <c r="CM511" s="124"/>
      <c r="CN511" s="124"/>
      <c r="CO511" s="124"/>
      <c r="CP511" s="124"/>
      <c r="CQ511" s="124"/>
      <c r="CR511" s="124"/>
      <c r="CS511" s="124"/>
      <c r="CT511" s="124"/>
      <c r="CU511" s="124"/>
      <c r="CV511" s="124"/>
      <c r="CW511" s="124"/>
      <c r="CX511" s="125"/>
      <c r="CY511" s="131"/>
      <c r="CZ511" s="124"/>
      <c r="DA511" s="124"/>
      <c r="DB511" s="124"/>
      <c r="DC511" s="124"/>
      <c r="DD511" s="124"/>
      <c r="DE511" s="124"/>
      <c r="DF511" s="124"/>
      <c r="DG511" s="124"/>
      <c r="DH511" s="124"/>
      <c r="DI511" s="124"/>
      <c r="DJ511" s="124"/>
      <c r="DK511" s="124"/>
      <c r="DL511" s="124"/>
      <c r="DM511" s="124"/>
      <c r="DN511" s="124"/>
      <c r="DO511" s="125"/>
      <c r="DP511" s="131"/>
      <c r="DQ511" s="124"/>
      <c r="DR511" s="124"/>
      <c r="DS511" s="124"/>
      <c r="DT511" s="124"/>
      <c r="DU511" s="124"/>
      <c r="DV511" s="124"/>
      <c r="DW511" s="124"/>
      <c r="DX511" s="124"/>
      <c r="DY511" s="124"/>
      <c r="DZ511" s="124"/>
      <c r="EA511" s="124"/>
      <c r="EB511" s="124"/>
      <c r="EC511" s="124"/>
      <c r="ED511" s="124"/>
      <c r="EE511" s="124"/>
      <c r="EF511" s="125"/>
      <c r="EG511" s="131"/>
      <c r="EH511" s="124"/>
      <c r="EI511" s="124"/>
      <c r="EJ511" s="124"/>
      <c r="EK511" s="124"/>
      <c r="EL511" s="124"/>
      <c r="EM511" s="124"/>
      <c r="EN511" s="124"/>
      <c r="EO511" s="124"/>
      <c r="EP511" s="124"/>
      <c r="EQ511" s="124"/>
      <c r="ER511" s="124"/>
      <c r="ES511" s="124"/>
      <c r="ET511" s="124"/>
      <c r="EU511" s="124"/>
      <c r="EV511" s="124"/>
      <c r="EW511" s="125"/>
      <c r="EX511" s="131"/>
      <c r="EY511" s="124"/>
      <c r="EZ511" s="124"/>
      <c r="FA511" s="124"/>
      <c r="FB511" s="124"/>
      <c r="FC511" s="124"/>
      <c r="FD511" s="124"/>
      <c r="FE511" s="124"/>
      <c r="FF511" s="124"/>
      <c r="FG511" s="124"/>
      <c r="FH511" s="124"/>
      <c r="FI511" s="124"/>
      <c r="FJ511" s="124"/>
      <c r="FK511" s="124"/>
      <c r="FL511" s="124"/>
      <c r="FM511" s="124"/>
      <c r="FN511" s="125"/>
      <c r="FO511" s="131"/>
      <c r="FP511" s="124"/>
      <c r="FQ511" s="124"/>
      <c r="FR511" s="124"/>
      <c r="FS511" s="124"/>
      <c r="FT511" s="124"/>
      <c r="FU511" s="124"/>
      <c r="FV511" s="124"/>
      <c r="FW511" s="124"/>
      <c r="FX511" s="124"/>
      <c r="FY511" s="124"/>
      <c r="FZ511" s="124"/>
      <c r="GA511" s="124"/>
      <c r="GB511" s="124"/>
      <c r="GC511" s="124"/>
      <c r="GD511" s="124"/>
      <c r="GE511" s="125"/>
      <c r="GF511" s="131"/>
      <c r="GG511" s="124"/>
      <c r="GH511" s="124"/>
      <c r="GI511" s="124"/>
      <c r="GJ511" s="124"/>
      <c r="GK511" s="124"/>
      <c r="GL511" s="124"/>
      <c r="GM511" s="124"/>
      <c r="GN511" s="124"/>
      <c r="GO511" s="124"/>
      <c r="GP511" s="124"/>
      <c r="GQ511" s="124"/>
      <c r="GR511" s="124"/>
      <c r="GS511" s="124"/>
      <c r="GT511" s="124"/>
      <c r="GU511" s="124"/>
      <c r="GV511" s="125"/>
      <c r="GW511" s="131"/>
      <c r="GX511" s="124"/>
      <c r="GY511" s="124"/>
      <c r="GZ511" s="124"/>
      <c r="HA511" s="124"/>
      <c r="HB511" s="124"/>
      <c r="HC511" s="124"/>
      <c r="HD511" s="124"/>
      <c r="HE511" s="124"/>
      <c r="HF511" s="124"/>
      <c r="HG511" s="124"/>
      <c r="HH511" s="124"/>
      <c r="HI511" s="124"/>
      <c r="HJ511" s="124"/>
      <c r="HK511" s="124"/>
      <c r="HL511" s="124"/>
      <c r="HM511" s="125"/>
      <c r="HN511" s="131"/>
      <c r="HO511" s="124"/>
      <c r="HP511" s="124"/>
      <c r="HQ511" s="124"/>
      <c r="HR511" s="124"/>
      <c r="HS511" s="124"/>
      <c r="HT511" s="124"/>
      <c r="HU511" s="124"/>
      <c r="HV511" s="124"/>
      <c r="HW511" s="124"/>
      <c r="HX511" s="124"/>
      <c r="HY511" s="124"/>
      <c r="HZ511" s="124"/>
      <c r="IA511" s="124"/>
      <c r="IB511" s="124"/>
      <c r="IC511" s="124"/>
      <c r="ID511" s="125"/>
      <c r="IE511" s="131"/>
      <c r="IF511" s="124"/>
      <c r="IG511" s="124"/>
      <c r="IH511" s="124"/>
      <c r="II511" s="124"/>
      <c r="IJ511" s="124"/>
      <c r="IK511" s="124"/>
      <c r="IL511" s="124"/>
      <c r="IM511" s="124"/>
      <c r="IN511" s="124"/>
      <c r="IO511" s="124"/>
      <c r="IP511" s="124"/>
      <c r="IQ511" s="124"/>
      <c r="IR511" s="124"/>
      <c r="IS511" s="124"/>
      <c r="IT511" s="124"/>
      <c r="IU511" s="125"/>
      <c r="IV511" s="131"/>
      <c r="IW511" s="124"/>
      <c r="IX511" s="124"/>
      <c r="IY511" s="124"/>
      <c r="IZ511" s="124"/>
      <c r="JA511" s="124"/>
      <c r="JB511" s="124"/>
      <c r="JC511" s="124"/>
      <c r="JD511" s="124"/>
      <c r="JE511" s="124"/>
      <c r="JF511" s="124"/>
      <c r="JG511" s="124"/>
      <c r="JH511" s="124"/>
      <c r="JI511" s="124"/>
      <c r="JJ511" s="124"/>
      <c r="JK511" s="124"/>
      <c r="JL511" s="125"/>
      <c r="JM511" s="131"/>
      <c r="JN511" s="124"/>
      <c r="JO511" s="124"/>
      <c r="JP511" s="124"/>
      <c r="JQ511" s="124"/>
      <c r="JR511" s="124"/>
      <c r="JS511" s="124"/>
      <c r="JT511" s="124"/>
      <c r="JU511" s="124"/>
      <c r="JV511" s="124"/>
      <c r="JW511" s="124"/>
      <c r="JX511" s="124"/>
      <c r="JY511" s="124"/>
      <c r="JZ511" s="124"/>
      <c r="KA511" s="124"/>
      <c r="KB511" s="124"/>
      <c r="KC511" s="125"/>
      <c r="KD511" s="131"/>
      <c r="KE511" s="124"/>
      <c r="KF511" s="124"/>
      <c r="KG511" s="124"/>
      <c r="KH511" s="124"/>
      <c r="KI511" s="124"/>
      <c r="KJ511" s="124"/>
      <c r="KK511" s="124"/>
      <c r="KL511" s="124"/>
      <c r="KM511" s="124"/>
      <c r="KN511" s="124"/>
      <c r="KO511" s="124"/>
      <c r="KP511" s="124"/>
      <c r="KQ511" s="124"/>
      <c r="KR511" s="124"/>
      <c r="KS511" s="124"/>
      <c r="KT511" s="125"/>
      <c r="KU511" s="124"/>
    </row>
    <row r="512" ht="15.0" customHeight="1">
      <c r="A512" s="131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5"/>
      <c r="R512" s="131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5"/>
      <c r="AI512" s="131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5"/>
      <c r="AZ512" s="131"/>
      <c r="BA512" s="124"/>
      <c r="BB512" s="124"/>
      <c r="BC512" s="124"/>
      <c r="BD512" s="124"/>
      <c r="BE512" s="124"/>
      <c r="BF512" s="124"/>
      <c r="BG512" s="124"/>
      <c r="BH512" s="124"/>
      <c r="BI512" s="124"/>
      <c r="BJ512" s="124"/>
      <c r="BK512" s="124"/>
      <c r="BL512" s="124"/>
      <c r="BM512" s="124"/>
      <c r="BN512" s="124"/>
      <c r="BO512" s="124"/>
      <c r="BP512" s="125"/>
      <c r="BQ512" s="131"/>
      <c r="BR512" s="124"/>
      <c r="BS512" s="124"/>
      <c r="BT512" s="124"/>
      <c r="BU512" s="124"/>
      <c r="BV512" s="124"/>
      <c r="BW512" s="124"/>
      <c r="BX512" s="124"/>
      <c r="BY512" s="124"/>
      <c r="BZ512" s="124"/>
      <c r="CA512" s="124"/>
      <c r="CB512" s="124"/>
      <c r="CC512" s="124"/>
      <c r="CD512" s="124"/>
      <c r="CE512" s="124"/>
      <c r="CF512" s="124"/>
      <c r="CG512" s="125"/>
      <c r="CH512" s="131"/>
      <c r="CI512" s="124"/>
      <c r="CJ512" s="124"/>
      <c r="CK512" s="124"/>
      <c r="CL512" s="124"/>
      <c r="CM512" s="124"/>
      <c r="CN512" s="124"/>
      <c r="CO512" s="124"/>
      <c r="CP512" s="124"/>
      <c r="CQ512" s="124"/>
      <c r="CR512" s="124"/>
      <c r="CS512" s="124"/>
      <c r="CT512" s="124"/>
      <c r="CU512" s="124"/>
      <c r="CV512" s="124"/>
      <c r="CW512" s="124"/>
      <c r="CX512" s="125"/>
      <c r="CY512" s="131"/>
      <c r="CZ512" s="124"/>
      <c r="DA512" s="124"/>
      <c r="DB512" s="124"/>
      <c r="DC512" s="124"/>
      <c r="DD512" s="124"/>
      <c r="DE512" s="124"/>
      <c r="DF512" s="124"/>
      <c r="DG512" s="124"/>
      <c r="DH512" s="124"/>
      <c r="DI512" s="124"/>
      <c r="DJ512" s="124"/>
      <c r="DK512" s="124"/>
      <c r="DL512" s="124"/>
      <c r="DM512" s="124"/>
      <c r="DN512" s="124"/>
      <c r="DO512" s="125"/>
      <c r="DP512" s="131"/>
      <c r="DQ512" s="124"/>
      <c r="DR512" s="124"/>
      <c r="DS512" s="124"/>
      <c r="DT512" s="124"/>
      <c r="DU512" s="124"/>
      <c r="DV512" s="124"/>
      <c r="DW512" s="124"/>
      <c r="DX512" s="124"/>
      <c r="DY512" s="124"/>
      <c r="DZ512" s="124"/>
      <c r="EA512" s="124"/>
      <c r="EB512" s="124"/>
      <c r="EC512" s="124"/>
      <c r="ED512" s="124"/>
      <c r="EE512" s="124"/>
      <c r="EF512" s="125"/>
      <c r="EG512" s="131"/>
      <c r="EH512" s="124"/>
      <c r="EI512" s="124"/>
      <c r="EJ512" s="124"/>
      <c r="EK512" s="124"/>
      <c r="EL512" s="124"/>
      <c r="EM512" s="124"/>
      <c r="EN512" s="124"/>
      <c r="EO512" s="124"/>
      <c r="EP512" s="124"/>
      <c r="EQ512" s="124"/>
      <c r="ER512" s="124"/>
      <c r="ES512" s="124"/>
      <c r="ET512" s="124"/>
      <c r="EU512" s="124"/>
      <c r="EV512" s="124"/>
      <c r="EW512" s="125"/>
      <c r="EX512" s="131"/>
      <c r="EY512" s="124"/>
      <c r="EZ512" s="124"/>
      <c r="FA512" s="124"/>
      <c r="FB512" s="124"/>
      <c r="FC512" s="124"/>
      <c r="FD512" s="124"/>
      <c r="FE512" s="124"/>
      <c r="FF512" s="124"/>
      <c r="FG512" s="124"/>
      <c r="FH512" s="124"/>
      <c r="FI512" s="124"/>
      <c r="FJ512" s="124"/>
      <c r="FK512" s="124"/>
      <c r="FL512" s="124"/>
      <c r="FM512" s="124"/>
      <c r="FN512" s="125"/>
      <c r="FO512" s="131"/>
      <c r="FP512" s="124"/>
      <c r="FQ512" s="124"/>
      <c r="FR512" s="124"/>
      <c r="FS512" s="124"/>
      <c r="FT512" s="124"/>
      <c r="FU512" s="124"/>
      <c r="FV512" s="124"/>
      <c r="FW512" s="124"/>
      <c r="FX512" s="124"/>
      <c r="FY512" s="124"/>
      <c r="FZ512" s="124"/>
      <c r="GA512" s="124"/>
      <c r="GB512" s="124"/>
      <c r="GC512" s="124"/>
      <c r="GD512" s="124"/>
      <c r="GE512" s="125"/>
      <c r="GF512" s="131"/>
      <c r="GG512" s="124"/>
      <c r="GH512" s="124"/>
      <c r="GI512" s="124"/>
      <c r="GJ512" s="124"/>
      <c r="GK512" s="124"/>
      <c r="GL512" s="124"/>
      <c r="GM512" s="124"/>
      <c r="GN512" s="124"/>
      <c r="GO512" s="124"/>
      <c r="GP512" s="124"/>
      <c r="GQ512" s="124"/>
      <c r="GR512" s="124"/>
      <c r="GS512" s="124"/>
      <c r="GT512" s="124"/>
      <c r="GU512" s="124"/>
      <c r="GV512" s="125"/>
      <c r="GW512" s="131"/>
      <c r="GX512" s="124"/>
      <c r="GY512" s="124"/>
      <c r="GZ512" s="124"/>
      <c r="HA512" s="124"/>
      <c r="HB512" s="124"/>
      <c r="HC512" s="124"/>
      <c r="HD512" s="124"/>
      <c r="HE512" s="124"/>
      <c r="HF512" s="124"/>
      <c r="HG512" s="124"/>
      <c r="HH512" s="124"/>
      <c r="HI512" s="124"/>
      <c r="HJ512" s="124"/>
      <c r="HK512" s="124"/>
      <c r="HL512" s="124"/>
      <c r="HM512" s="125"/>
      <c r="HN512" s="131"/>
      <c r="HO512" s="124"/>
      <c r="HP512" s="124"/>
      <c r="HQ512" s="124"/>
      <c r="HR512" s="124"/>
      <c r="HS512" s="124"/>
      <c r="HT512" s="124"/>
      <c r="HU512" s="124"/>
      <c r="HV512" s="124"/>
      <c r="HW512" s="124"/>
      <c r="HX512" s="124"/>
      <c r="HY512" s="124"/>
      <c r="HZ512" s="124"/>
      <c r="IA512" s="124"/>
      <c r="IB512" s="124"/>
      <c r="IC512" s="124"/>
      <c r="ID512" s="125"/>
      <c r="IE512" s="131"/>
      <c r="IF512" s="124"/>
      <c r="IG512" s="124"/>
      <c r="IH512" s="124"/>
      <c r="II512" s="124"/>
      <c r="IJ512" s="124"/>
      <c r="IK512" s="124"/>
      <c r="IL512" s="124"/>
      <c r="IM512" s="124"/>
      <c r="IN512" s="124"/>
      <c r="IO512" s="124"/>
      <c r="IP512" s="124"/>
      <c r="IQ512" s="124"/>
      <c r="IR512" s="124"/>
      <c r="IS512" s="124"/>
      <c r="IT512" s="124"/>
      <c r="IU512" s="125"/>
      <c r="IV512" s="131"/>
      <c r="IW512" s="124"/>
      <c r="IX512" s="124"/>
      <c r="IY512" s="124"/>
      <c r="IZ512" s="124"/>
      <c r="JA512" s="124"/>
      <c r="JB512" s="124"/>
      <c r="JC512" s="124"/>
      <c r="JD512" s="124"/>
      <c r="JE512" s="124"/>
      <c r="JF512" s="124"/>
      <c r="JG512" s="124"/>
      <c r="JH512" s="124"/>
      <c r="JI512" s="124"/>
      <c r="JJ512" s="124"/>
      <c r="JK512" s="124"/>
      <c r="JL512" s="125"/>
      <c r="JM512" s="131"/>
      <c r="JN512" s="124"/>
      <c r="JO512" s="124"/>
      <c r="JP512" s="124"/>
      <c r="JQ512" s="124"/>
      <c r="JR512" s="124"/>
      <c r="JS512" s="124"/>
      <c r="JT512" s="124"/>
      <c r="JU512" s="124"/>
      <c r="JV512" s="124"/>
      <c r="JW512" s="124"/>
      <c r="JX512" s="124"/>
      <c r="JY512" s="124"/>
      <c r="JZ512" s="124"/>
      <c r="KA512" s="124"/>
      <c r="KB512" s="124"/>
      <c r="KC512" s="125"/>
      <c r="KD512" s="131"/>
      <c r="KE512" s="124"/>
      <c r="KF512" s="124"/>
      <c r="KG512" s="124"/>
      <c r="KH512" s="124"/>
      <c r="KI512" s="124"/>
      <c r="KJ512" s="124"/>
      <c r="KK512" s="124"/>
      <c r="KL512" s="124"/>
      <c r="KM512" s="124"/>
      <c r="KN512" s="124"/>
      <c r="KO512" s="124"/>
      <c r="KP512" s="124"/>
      <c r="KQ512" s="124"/>
      <c r="KR512" s="124"/>
      <c r="KS512" s="124"/>
      <c r="KT512" s="125"/>
      <c r="KU512" s="124"/>
    </row>
    <row r="513" ht="15.0" customHeight="1">
      <c r="A513" s="131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5"/>
      <c r="R513" s="131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5"/>
      <c r="AI513" s="131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5"/>
      <c r="AZ513" s="131"/>
      <c r="BA513" s="124"/>
      <c r="BB513" s="124"/>
      <c r="BC513" s="124"/>
      <c r="BD513" s="124"/>
      <c r="BE513" s="124"/>
      <c r="BF513" s="124"/>
      <c r="BG513" s="124"/>
      <c r="BH513" s="124"/>
      <c r="BI513" s="124"/>
      <c r="BJ513" s="124"/>
      <c r="BK513" s="124"/>
      <c r="BL513" s="124"/>
      <c r="BM513" s="124"/>
      <c r="BN513" s="124"/>
      <c r="BO513" s="124"/>
      <c r="BP513" s="125"/>
      <c r="BQ513" s="131"/>
      <c r="BR513" s="124"/>
      <c r="BS513" s="124"/>
      <c r="BT513" s="124"/>
      <c r="BU513" s="124"/>
      <c r="BV513" s="124"/>
      <c r="BW513" s="124"/>
      <c r="BX513" s="124"/>
      <c r="BY513" s="124"/>
      <c r="BZ513" s="124"/>
      <c r="CA513" s="124"/>
      <c r="CB513" s="124"/>
      <c r="CC513" s="124"/>
      <c r="CD513" s="124"/>
      <c r="CE513" s="124"/>
      <c r="CF513" s="124"/>
      <c r="CG513" s="125"/>
      <c r="CH513" s="131"/>
      <c r="CI513" s="124"/>
      <c r="CJ513" s="124"/>
      <c r="CK513" s="124"/>
      <c r="CL513" s="124"/>
      <c r="CM513" s="124"/>
      <c r="CN513" s="124"/>
      <c r="CO513" s="124"/>
      <c r="CP513" s="124"/>
      <c r="CQ513" s="124"/>
      <c r="CR513" s="124"/>
      <c r="CS513" s="124"/>
      <c r="CT513" s="124"/>
      <c r="CU513" s="124"/>
      <c r="CV513" s="124"/>
      <c r="CW513" s="124"/>
      <c r="CX513" s="125"/>
      <c r="CY513" s="131"/>
      <c r="CZ513" s="124"/>
      <c r="DA513" s="124"/>
      <c r="DB513" s="124"/>
      <c r="DC513" s="124"/>
      <c r="DD513" s="124"/>
      <c r="DE513" s="124"/>
      <c r="DF513" s="124"/>
      <c r="DG513" s="124"/>
      <c r="DH513" s="124"/>
      <c r="DI513" s="124"/>
      <c r="DJ513" s="124"/>
      <c r="DK513" s="124"/>
      <c r="DL513" s="124"/>
      <c r="DM513" s="124"/>
      <c r="DN513" s="124"/>
      <c r="DO513" s="125"/>
      <c r="DP513" s="131"/>
      <c r="DQ513" s="124"/>
      <c r="DR513" s="124"/>
      <c r="DS513" s="124"/>
      <c r="DT513" s="124"/>
      <c r="DU513" s="124"/>
      <c r="DV513" s="124"/>
      <c r="DW513" s="124"/>
      <c r="DX513" s="124"/>
      <c r="DY513" s="124"/>
      <c r="DZ513" s="124"/>
      <c r="EA513" s="124"/>
      <c r="EB513" s="124"/>
      <c r="EC513" s="124"/>
      <c r="ED513" s="124"/>
      <c r="EE513" s="124"/>
      <c r="EF513" s="125"/>
      <c r="EG513" s="131"/>
      <c r="EH513" s="124"/>
      <c r="EI513" s="124"/>
      <c r="EJ513" s="124"/>
      <c r="EK513" s="124"/>
      <c r="EL513" s="124"/>
      <c r="EM513" s="124"/>
      <c r="EN513" s="124"/>
      <c r="EO513" s="124"/>
      <c r="EP513" s="124"/>
      <c r="EQ513" s="124"/>
      <c r="ER513" s="124"/>
      <c r="ES513" s="124"/>
      <c r="ET513" s="124"/>
      <c r="EU513" s="124"/>
      <c r="EV513" s="124"/>
      <c r="EW513" s="125"/>
      <c r="EX513" s="131"/>
      <c r="EY513" s="124"/>
      <c r="EZ513" s="124"/>
      <c r="FA513" s="124"/>
      <c r="FB513" s="124"/>
      <c r="FC513" s="124"/>
      <c r="FD513" s="124"/>
      <c r="FE513" s="124"/>
      <c r="FF513" s="124"/>
      <c r="FG513" s="124"/>
      <c r="FH513" s="124"/>
      <c r="FI513" s="124"/>
      <c r="FJ513" s="124"/>
      <c r="FK513" s="124"/>
      <c r="FL513" s="124"/>
      <c r="FM513" s="124"/>
      <c r="FN513" s="125"/>
      <c r="FO513" s="131"/>
      <c r="FP513" s="124"/>
      <c r="FQ513" s="124"/>
      <c r="FR513" s="124"/>
      <c r="FS513" s="124"/>
      <c r="FT513" s="124"/>
      <c r="FU513" s="124"/>
      <c r="FV513" s="124"/>
      <c r="FW513" s="124"/>
      <c r="FX513" s="124"/>
      <c r="FY513" s="124"/>
      <c r="FZ513" s="124"/>
      <c r="GA513" s="124"/>
      <c r="GB513" s="124"/>
      <c r="GC513" s="124"/>
      <c r="GD513" s="124"/>
      <c r="GE513" s="125"/>
      <c r="GF513" s="131"/>
      <c r="GG513" s="124"/>
      <c r="GH513" s="124"/>
      <c r="GI513" s="124"/>
      <c r="GJ513" s="124"/>
      <c r="GK513" s="124"/>
      <c r="GL513" s="124"/>
      <c r="GM513" s="124"/>
      <c r="GN513" s="124"/>
      <c r="GO513" s="124"/>
      <c r="GP513" s="124"/>
      <c r="GQ513" s="124"/>
      <c r="GR513" s="124"/>
      <c r="GS513" s="124"/>
      <c r="GT513" s="124"/>
      <c r="GU513" s="124"/>
      <c r="GV513" s="125"/>
      <c r="GW513" s="131"/>
      <c r="GX513" s="124"/>
      <c r="GY513" s="124"/>
      <c r="GZ513" s="124"/>
      <c r="HA513" s="124"/>
      <c r="HB513" s="124"/>
      <c r="HC513" s="124"/>
      <c r="HD513" s="124"/>
      <c r="HE513" s="124"/>
      <c r="HF513" s="124"/>
      <c r="HG513" s="124"/>
      <c r="HH513" s="124"/>
      <c r="HI513" s="124"/>
      <c r="HJ513" s="124"/>
      <c r="HK513" s="124"/>
      <c r="HL513" s="124"/>
      <c r="HM513" s="125"/>
      <c r="HN513" s="131"/>
      <c r="HO513" s="124"/>
      <c r="HP513" s="124"/>
      <c r="HQ513" s="124"/>
      <c r="HR513" s="124"/>
      <c r="HS513" s="124"/>
      <c r="HT513" s="124"/>
      <c r="HU513" s="124"/>
      <c r="HV513" s="124"/>
      <c r="HW513" s="124"/>
      <c r="HX513" s="124"/>
      <c r="HY513" s="124"/>
      <c r="HZ513" s="124"/>
      <c r="IA513" s="124"/>
      <c r="IB513" s="124"/>
      <c r="IC513" s="124"/>
      <c r="ID513" s="125"/>
      <c r="IE513" s="131"/>
      <c r="IF513" s="124"/>
      <c r="IG513" s="124"/>
      <c r="IH513" s="124"/>
      <c r="II513" s="124"/>
      <c r="IJ513" s="124"/>
      <c r="IK513" s="124"/>
      <c r="IL513" s="124"/>
      <c r="IM513" s="124"/>
      <c r="IN513" s="124"/>
      <c r="IO513" s="124"/>
      <c r="IP513" s="124"/>
      <c r="IQ513" s="124"/>
      <c r="IR513" s="124"/>
      <c r="IS513" s="124"/>
      <c r="IT513" s="124"/>
      <c r="IU513" s="125"/>
      <c r="IV513" s="131"/>
      <c r="IW513" s="124"/>
      <c r="IX513" s="124"/>
      <c r="IY513" s="124"/>
      <c r="IZ513" s="124"/>
      <c r="JA513" s="124"/>
      <c r="JB513" s="124"/>
      <c r="JC513" s="124"/>
      <c r="JD513" s="124"/>
      <c r="JE513" s="124"/>
      <c r="JF513" s="124"/>
      <c r="JG513" s="124"/>
      <c r="JH513" s="124"/>
      <c r="JI513" s="124"/>
      <c r="JJ513" s="124"/>
      <c r="JK513" s="124"/>
      <c r="JL513" s="125"/>
      <c r="JM513" s="131"/>
      <c r="JN513" s="124"/>
      <c r="JO513" s="124"/>
      <c r="JP513" s="124"/>
      <c r="JQ513" s="124"/>
      <c r="JR513" s="124"/>
      <c r="JS513" s="124"/>
      <c r="JT513" s="124"/>
      <c r="JU513" s="124"/>
      <c r="JV513" s="124"/>
      <c r="JW513" s="124"/>
      <c r="JX513" s="124"/>
      <c r="JY513" s="124"/>
      <c r="JZ513" s="124"/>
      <c r="KA513" s="124"/>
      <c r="KB513" s="124"/>
      <c r="KC513" s="125"/>
      <c r="KD513" s="131"/>
      <c r="KE513" s="124"/>
      <c r="KF513" s="124"/>
      <c r="KG513" s="124"/>
      <c r="KH513" s="124"/>
      <c r="KI513" s="124"/>
      <c r="KJ513" s="124"/>
      <c r="KK513" s="124"/>
      <c r="KL513" s="124"/>
      <c r="KM513" s="124"/>
      <c r="KN513" s="124"/>
      <c r="KO513" s="124"/>
      <c r="KP513" s="124"/>
      <c r="KQ513" s="124"/>
      <c r="KR513" s="124"/>
      <c r="KS513" s="124"/>
      <c r="KT513" s="125"/>
      <c r="KU513" s="124"/>
    </row>
    <row r="514" ht="15.0" customHeight="1">
      <c r="A514" s="131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5"/>
      <c r="R514" s="131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5"/>
      <c r="AI514" s="131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5"/>
      <c r="AZ514" s="131"/>
      <c r="BA514" s="124"/>
      <c r="BB514" s="124"/>
      <c r="BC514" s="124"/>
      <c r="BD514" s="124"/>
      <c r="BE514" s="124"/>
      <c r="BF514" s="124"/>
      <c r="BG514" s="124"/>
      <c r="BH514" s="124"/>
      <c r="BI514" s="124"/>
      <c r="BJ514" s="124"/>
      <c r="BK514" s="124"/>
      <c r="BL514" s="124"/>
      <c r="BM514" s="124"/>
      <c r="BN514" s="124"/>
      <c r="BO514" s="124"/>
      <c r="BP514" s="125"/>
      <c r="BQ514" s="131"/>
      <c r="BR514" s="124"/>
      <c r="BS514" s="124"/>
      <c r="BT514" s="124"/>
      <c r="BU514" s="124"/>
      <c r="BV514" s="124"/>
      <c r="BW514" s="124"/>
      <c r="BX514" s="124"/>
      <c r="BY514" s="124"/>
      <c r="BZ514" s="124"/>
      <c r="CA514" s="124"/>
      <c r="CB514" s="124"/>
      <c r="CC514" s="124"/>
      <c r="CD514" s="124"/>
      <c r="CE514" s="124"/>
      <c r="CF514" s="124"/>
      <c r="CG514" s="125"/>
      <c r="CH514" s="131"/>
      <c r="CI514" s="124"/>
      <c r="CJ514" s="124"/>
      <c r="CK514" s="124"/>
      <c r="CL514" s="124"/>
      <c r="CM514" s="124"/>
      <c r="CN514" s="124"/>
      <c r="CO514" s="124"/>
      <c r="CP514" s="124"/>
      <c r="CQ514" s="124"/>
      <c r="CR514" s="124"/>
      <c r="CS514" s="124"/>
      <c r="CT514" s="124"/>
      <c r="CU514" s="124"/>
      <c r="CV514" s="124"/>
      <c r="CW514" s="124"/>
      <c r="CX514" s="125"/>
      <c r="CY514" s="131"/>
      <c r="CZ514" s="124"/>
      <c r="DA514" s="124"/>
      <c r="DB514" s="124"/>
      <c r="DC514" s="124"/>
      <c r="DD514" s="124"/>
      <c r="DE514" s="124"/>
      <c r="DF514" s="124"/>
      <c r="DG514" s="124"/>
      <c r="DH514" s="124"/>
      <c r="DI514" s="124"/>
      <c r="DJ514" s="124"/>
      <c r="DK514" s="124"/>
      <c r="DL514" s="124"/>
      <c r="DM514" s="124"/>
      <c r="DN514" s="124"/>
      <c r="DO514" s="125"/>
      <c r="DP514" s="131"/>
      <c r="DQ514" s="124"/>
      <c r="DR514" s="124"/>
      <c r="DS514" s="124"/>
      <c r="DT514" s="124"/>
      <c r="DU514" s="124"/>
      <c r="DV514" s="124"/>
      <c r="DW514" s="124"/>
      <c r="DX514" s="124"/>
      <c r="DY514" s="124"/>
      <c r="DZ514" s="124"/>
      <c r="EA514" s="124"/>
      <c r="EB514" s="124"/>
      <c r="EC514" s="124"/>
      <c r="ED514" s="124"/>
      <c r="EE514" s="124"/>
      <c r="EF514" s="125"/>
      <c r="EG514" s="131"/>
      <c r="EH514" s="124"/>
      <c r="EI514" s="124"/>
      <c r="EJ514" s="124"/>
      <c r="EK514" s="124"/>
      <c r="EL514" s="124"/>
      <c r="EM514" s="124"/>
      <c r="EN514" s="124"/>
      <c r="EO514" s="124"/>
      <c r="EP514" s="124"/>
      <c r="EQ514" s="124"/>
      <c r="ER514" s="124"/>
      <c r="ES514" s="124"/>
      <c r="ET514" s="124"/>
      <c r="EU514" s="124"/>
      <c r="EV514" s="124"/>
      <c r="EW514" s="125"/>
      <c r="EX514" s="131"/>
      <c r="EY514" s="124"/>
      <c r="EZ514" s="124"/>
      <c r="FA514" s="124"/>
      <c r="FB514" s="124"/>
      <c r="FC514" s="124"/>
      <c r="FD514" s="124"/>
      <c r="FE514" s="124"/>
      <c r="FF514" s="124"/>
      <c r="FG514" s="124"/>
      <c r="FH514" s="124"/>
      <c r="FI514" s="124"/>
      <c r="FJ514" s="124"/>
      <c r="FK514" s="124"/>
      <c r="FL514" s="124"/>
      <c r="FM514" s="124"/>
      <c r="FN514" s="125"/>
      <c r="FO514" s="131"/>
      <c r="FP514" s="124"/>
      <c r="FQ514" s="124"/>
      <c r="FR514" s="124"/>
      <c r="FS514" s="124"/>
      <c r="FT514" s="124"/>
      <c r="FU514" s="124"/>
      <c r="FV514" s="124"/>
      <c r="FW514" s="124"/>
      <c r="FX514" s="124"/>
      <c r="FY514" s="124"/>
      <c r="FZ514" s="124"/>
      <c r="GA514" s="124"/>
      <c r="GB514" s="124"/>
      <c r="GC514" s="124"/>
      <c r="GD514" s="124"/>
      <c r="GE514" s="125"/>
      <c r="GF514" s="131"/>
      <c r="GG514" s="124"/>
      <c r="GH514" s="124"/>
      <c r="GI514" s="124"/>
      <c r="GJ514" s="124"/>
      <c r="GK514" s="124"/>
      <c r="GL514" s="124"/>
      <c r="GM514" s="124"/>
      <c r="GN514" s="124"/>
      <c r="GO514" s="124"/>
      <c r="GP514" s="124"/>
      <c r="GQ514" s="124"/>
      <c r="GR514" s="124"/>
      <c r="GS514" s="124"/>
      <c r="GT514" s="124"/>
      <c r="GU514" s="124"/>
      <c r="GV514" s="125"/>
      <c r="GW514" s="131"/>
      <c r="GX514" s="124"/>
      <c r="GY514" s="124"/>
      <c r="GZ514" s="124"/>
      <c r="HA514" s="124"/>
      <c r="HB514" s="124"/>
      <c r="HC514" s="124"/>
      <c r="HD514" s="124"/>
      <c r="HE514" s="124"/>
      <c r="HF514" s="124"/>
      <c r="HG514" s="124"/>
      <c r="HH514" s="124"/>
      <c r="HI514" s="124"/>
      <c r="HJ514" s="124"/>
      <c r="HK514" s="124"/>
      <c r="HL514" s="124"/>
      <c r="HM514" s="125"/>
      <c r="HN514" s="131"/>
      <c r="HO514" s="124"/>
      <c r="HP514" s="124"/>
      <c r="HQ514" s="124"/>
      <c r="HR514" s="124"/>
      <c r="HS514" s="124"/>
      <c r="HT514" s="124"/>
      <c r="HU514" s="124"/>
      <c r="HV514" s="124"/>
      <c r="HW514" s="124"/>
      <c r="HX514" s="124"/>
      <c r="HY514" s="124"/>
      <c r="HZ514" s="124"/>
      <c r="IA514" s="124"/>
      <c r="IB514" s="124"/>
      <c r="IC514" s="124"/>
      <c r="ID514" s="125"/>
      <c r="IE514" s="131"/>
      <c r="IF514" s="124"/>
      <c r="IG514" s="124"/>
      <c r="IH514" s="124"/>
      <c r="II514" s="124"/>
      <c r="IJ514" s="124"/>
      <c r="IK514" s="124"/>
      <c r="IL514" s="124"/>
      <c r="IM514" s="124"/>
      <c r="IN514" s="124"/>
      <c r="IO514" s="124"/>
      <c r="IP514" s="124"/>
      <c r="IQ514" s="124"/>
      <c r="IR514" s="124"/>
      <c r="IS514" s="124"/>
      <c r="IT514" s="124"/>
      <c r="IU514" s="125"/>
      <c r="IV514" s="131"/>
      <c r="IW514" s="124"/>
      <c r="IX514" s="124"/>
      <c r="IY514" s="124"/>
      <c r="IZ514" s="124"/>
      <c r="JA514" s="124"/>
      <c r="JB514" s="124"/>
      <c r="JC514" s="124"/>
      <c r="JD514" s="124"/>
      <c r="JE514" s="124"/>
      <c r="JF514" s="124"/>
      <c r="JG514" s="124"/>
      <c r="JH514" s="124"/>
      <c r="JI514" s="124"/>
      <c r="JJ514" s="124"/>
      <c r="JK514" s="124"/>
      <c r="JL514" s="125"/>
      <c r="JM514" s="131"/>
      <c r="JN514" s="124"/>
      <c r="JO514" s="124"/>
      <c r="JP514" s="124"/>
      <c r="JQ514" s="124"/>
      <c r="JR514" s="124"/>
      <c r="JS514" s="124"/>
      <c r="JT514" s="124"/>
      <c r="JU514" s="124"/>
      <c r="JV514" s="124"/>
      <c r="JW514" s="124"/>
      <c r="JX514" s="124"/>
      <c r="JY514" s="124"/>
      <c r="JZ514" s="124"/>
      <c r="KA514" s="124"/>
      <c r="KB514" s="124"/>
      <c r="KC514" s="125"/>
      <c r="KD514" s="131"/>
      <c r="KE514" s="124"/>
      <c r="KF514" s="124"/>
      <c r="KG514" s="124"/>
      <c r="KH514" s="124"/>
      <c r="KI514" s="124"/>
      <c r="KJ514" s="124"/>
      <c r="KK514" s="124"/>
      <c r="KL514" s="124"/>
      <c r="KM514" s="124"/>
      <c r="KN514" s="124"/>
      <c r="KO514" s="124"/>
      <c r="KP514" s="124"/>
      <c r="KQ514" s="124"/>
      <c r="KR514" s="124"/>
      <c r="KS514" s="124"/>
      <c r="KT514" s="125"/>
      <c r="KU514" s="124"/>
    </row>
    <row r="515" ht="15.0" customHeight="1">
      <c r="A515" s="131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5"/>
      <c r="R515" s="131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5"/>
      <c r="AI515" s="131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5"/>
      <c r="AZ515" s="131"/>
      <c r="BA515" s="124"/>
      <c r="BB515" s="124"/>
      <c r="BC515" s="124"/>
      <c r="BD515" s="124"/>
      <c r="BE515" s="124"/>
      <c r="BF515" s="124"/>
      <c r="BG515" s="124"/>
      <c r="BH515" s="124"/>
      <c r="BI515" s="124"/>
      <c r="BJ515" s="124"/>
      <c r="BK515" s="124"/>
      <c r="BL515" s="124"/>
      <c r="BM515" s="124"/>
      <c r="BN515" s="124"/>
      <c r="BO515" s="124"/>
      <c r="BP515" s="125"/>
      <c r="BQ515" s="131"/>
      <c r="BR515" s="124"/>
      <c r="BS515" s="124"/>
      <c r="BT515" s="124"/>
      <c r="BU515" s="124"/>
      <c r="BV515" s="124"/>
      <c r="BW515" s="124"/>
      <c r="BX515" s="124"/>
      <c r="BY515" s="124"/>
      <c r="BZ515" s="124"/>
      <c r="CA515" s="124"/>
      <c r="CB515" s="124"/>
      <c r="CC515" s="124"/>
      <c r="CD515" s="124"/>
      <c r="CE515" s="124"/>
      <c r="CF515" s="124"/>
      <c r="CG515" s="125"/>
      <c r="CH515" s="131"/>
      <c r="CI515" s="124"/>
      <c r="CJ515" s="124"/>
      <c r="CK515" s="124"/>
      <c r="CL515" s="124"/>
      <c r="CM515" s="124"/>
      <c r="CN515" s="124"/>
      <c r="CO515" s="124"/>
      <c r="CP515" s="124"/>
      <c r="CQ515" s="124"/>
      <c r="CR515" s="124"/>
      <c r="CS515" s="124"/>
      <c r="CT515" s="124"/>
      <c r="CU515" s="124"/>
      <c r="CV515" s="124"/>
      <c r="CW515" s="124"/>
      <c r="CX515" s="125"/>
      <c r="CY515" s="131"/>
      <c r="CZ515" s="124"/>
      <c r="DA515" s="124"/>
      <c r="DB515" s="124"/>
      <c r="DC515" s="124"/>
      <c r="DD515" s="124"/>
      <c r="DE515" s="124"/>
      <c r="DF515" s="124"/>
      <c r="DG515" s="124"/>
      <c r="DH515" s="124"/>
      <c r="DI515" s="124"/>
      <c r="DJ515" s="124"/>
      <c r="DK515" s="124"/>
      <c r="DL515" s="124"/>
      <c r="DM515" s="124"/>
      <c r="DN515" s="124"/>
      <c r="DO515" s="125"/>
      <c r="DP515" s="131"/>
      <c r="DQ515" s="124"/>
      <c r="DR515" s="124"/>
      <c r="DS515" s="124"/>
      <c r="DT515" s="124"/>
      <c r="DU515" s="124"/>
      <c r="DV515" s="124"/>
      <c r="DW515" s="124"/>
      <c r="DX515" s="124"/>
      <c r="DY515" s="124"/>
      <c r="DZ515" s="124"/>
      <c r="EA515" s="124"/>
      <c r="EB515" s="124"/>
      <c r="EC515" s="124"/>
      <c r="ED515" s="124"/>
      <c r="EE515" s="124"/>
      <c r="EF515" s="125"/>
      <c r="EG515" s="131"/>
      <c r="EH515" s="124"/>
      <c r="EI515" s="124"/>
      <c r="EJ515" s="124"/>
      <c r="EK515" s="124"/>
      <c r="EL515" s="124"/>
      <c r="EM515" s="124"/>
      <c r="EN515" s="124"/>
      <c r="EO515" s="124"/>
      <c r="EP515" s="124"/>
      <c r="EQ515" s="124"/>
      <c r="ER515" s="124"/>
      <c r="ES515" s="124"/>
      <c r="ET515" s="124"/>
      <c r="EU515" s="124"/>
      <c r="EV515" s="124"/>
      <c r="EW515" s="125"/>
      <c r="EX515" s="131"/>
      <c r="EY515" s="124"/>
      <c r="EZ515" s="124"/>
      <c r="FA515" s="124"/>
      <c r="FB515" s="124"/>
      <c r="FC515" s="124"/>
      <c r="FD515" s="124"/>
      <c r="FE515" s="124"/>
      <c r="FF515" s="124"/>
      <c r="FG515" s="124"/>
      <c r="FH515" s="124"/>
      <c r="FI515" s="124"/>
      <c r="FJ515" s="124"/>
      <c r="FK515" s="124"/>
      <c r="FL515" s="124"/>
      <c r="FM515" s="124"/>
      <c r="FN515" s="125"/>
      <c r="FO515" s="131"/>
      <c r="FP515" s="124"/>
      <c r="FQ515" s="124"/>
      <c r="FR515" s="124"/>
      <c r="FS515" s="124"/>
      <c r="FT515" s="124"/>
      <c r="FU515" s="124"/>
      <c r="FV515" s="124"/>
      <c r="FW515" s="124"/>
      <c r="FX515" s="124"/>
      <c r="FY515" s="124"/>
      <c r="FZ515" s="124"/>
      <c r="GA515" s="124"/>
      <c r="GB515" s="124"/>
      <c r="GC515" s="124"/>
      <c r="GD515" s="124"/>
      <c r="GE515" s="125"/>
      <c r="GF515" s="131"/>
      <c r="GG515" s="124"/>
      <c r="GH515" s="124"/>
      <c r="GI515" s="124"/>
      <c r="GJ515" s="124"/>
      <c r="GK515" s="124"/>
      <c r="GL515" s="124"/>
      <c r="GM515" s="124"/>
      <c r="GN515" s="124"/>
      <c r="GO515" s="124"/>
      <c r="GP515" s="124"/>
      <c r="GQ515" s="124"/>
      <c r="GR515" s="124"/>
      <c r="GS515" s="124"/>
      <c r="GT515" s="124"/>
      <c r="GU515" s="124"/>
      <c r="GV515" s="125"/>
      <c r="GW515" s="131"/>
      <c r="GX515" s="124"/>
      <c r="GY515" s="124"/>
      <c r="GZ515" s="124"/>
      <c r="HA515" s="124"/>
      <c r="HB515" s="124"/>
      <c r="HC515" s="124"/>
      <c r="HD515" s="124"/>
      <c r="HE515" s="124"/>
      <c r="HF515" s="124"/>
      <c r="HG515" s="124"/>
      <c r="HH515" s="124"/>
      <c r="HI515" s="124"/>
      <c r="HJ515" s="124"/>
      <c r="HK515" s="124"/>
      <c r="HL515" s="124"/>
      <c r="HM515" s="125"/>
      <c r="HN515" s="131"/>
      <c r="HO515" s="124"/>
      <c r="HP515" s="124"/>
      <c r="HQ515" s="124"/>
      <c r="HR515" s="124"/>
      <c r="HS515" s="124"/>
      <c r="HT515" s="124"/>
      <c r="HU515" s="124"/>
      <c r="HV515" s="124"/>
      <c r="HW515" s="124"/>
      <c r="HX515" s="124"/>
      <c r="HY515" s="124"/>
      <c r="HZ515" s="124"/>
      <c r="IA515" s="124"/>
      <c r="IB515" s="124"/>
      <c r="IC515" s="124"/>
      <c r="ID515" s="125"/>
      <c r="IE515" s="131"/>
      <c r="IF515" s="124"/>
      <c r="IG515" s="124"/>
      <c r="IH515" s="124"/>
      <c r="II515" s="124"/>
      <c r="IJ515" s="124"/>
      <c r="IK515" s="124"/>
      <c r="IL515" s="124"/>
      <c r="IM515" s="124"/>
      <c r="IN515" s="124"/>
      <c r="IO515" s="124"/>
      <c r="IP515" s="124"/>
      <c r="IQ515" s="124"/>
      <c r="IR515" s="124"/>
      <c r="IS515" s="124"/>
      <c r="IT515" s="124"/>
      <c r="IU515" s="125"/>
      <c r="IV515" s="131"/>
      <c r="IW515" s="124"/>
      <c r="IX515" s="124"/>
      <c r="IY515" s="124"/>
      <c r="IZ515" s="124"/>
      <c r="JA515" s="124"/>
      <c r="JB515" s="124"/>
      <c r="JC515" s="124"/>
      <c r="JD515" s="124"/>
      <c r="JE515" s="124"/>
      <c r="JF515" s="124"/>
      <c r="JG515" s="124"/>
      <c r="JH515" s="124"/>
      <c r="JI515" s="124"/>
      <c r="JJ515" s="124"/>
      <c r="JK515" s="124"/>
      <c r="JL515" s="125"/>
      <c r="JM515" s="131"/>
      <c r="JN515" s="124"/>
      <c r="JO515" s="124"/>
      <c r="JP515" s="124"/>
      <c r="JQ515" s="124"/>
      <c r="JR515" s="124"/>
      <c r="JS515" s="124"/>
      <c r="JT515" s="124"/>
      <c r="JU515" s="124"/>
      <c r="JV515" s="124"/>
      <c r="JW515" s="124"/>
      <c r="JX515" s="124"/>
      <c r="JY515" s="124"/>
      <c r="JZ515" s="124"/>
      <c r="KA515" s="124"/>
      <c r="KB515" s="124"/>
      <c r="KC515" s="125"/>
      <c r="KD515" s="131"/>
      <c r="KE515" s="124"/>
      <c r="KF515" s="124"/>
      <c r="KG515" s="124"/>
      <c r="KH515" s="124"/>
      <c r="KI515" s="124"/>
      <c r="KJ515" s="124"/>
      <c r="KK515" s="124"/>
      <c r="KL515" s="124"/>
      <c r="KM515" s="124"/>
      <c r="KN515" s="124"/>
      <c r="KO515" s="124"/>
      <c r="KP515" s="124"/>
      <c r="KQ515" s="124"/>
      <c r="KR515" s="124"/>
      <c r="KS515" s="124"/>
      <c r="KT515" s="125"/>
      <c r="KU515" s="124"/>
    </row>
    <row r="516" ht="15.0" customHeight="1">
      <c r="A516" s="131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5"/>
      <c r="R516" s="131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5"/>
      <c r="AI516" s="131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5"/>
      <c r="AZ516" s="131"/>
      <c r="BA516" s="124"/>
      <c r="BB516" s="124"/>
      <c r="BC516" s="124"/>
      <c r="BD516" s="124"/>
      <c r="BE516" s="124"/>
      <c r="BF516" s="124"/>
      <c r="BG516" s="124"/>
      <c r="BH516" s="124"/>
      <c r="BI516" s="124"/>
      <c r="BJ516" s="124"/>
      <c r="BK516" s="124"/>
      <c r="BL516" s="124"/>
      <c r="BM516" s="124"/>
      <c r="BN516" s="124"/>
      <c r="BO516" s="124"/>
      <c r="BP516" s="125"/>
      <c r="BQ516" s="131"/>
      <c r="BR516" s="124"/>
      <c r="BS516" s="124"/>
      <c r="BT516" s="124"/>
      <c r="BU516" s="124"/>
      <c r="BV516" s="124"/>
      <c r="BW516" s="124"/>
      <c r="BX516" s="124"/>
      <c r="BY516" s="124"/>
      <c r="BZ516" s="124"/>
      <c r="CA516" s="124"/>
      <c r="CB516" s="124"/>
      <c r="CC516" s="124"/>
      <c r="CD516" s="124"/>
      <c r="CE516" s="124"/>
      <c r="CF516" s="124"/>
      <c r="CG516" s="125"/>
      <c r="CH516" s="131"/>
      <c r="CI516" s="124"/>
      <c r="CJ516" s="124"/>
      <c r="CK516" s="124"/>
      <c r="CL516" s="124"/>
      <c r="CM516" s="124"/>
      <c r="CN516" s="124"/>
      <c r="CO516" s="124"/>
      <c r="CP516" s="124"/>
      <c r="CQ516" s="124"/>
      <c r="CR516" s="124"/>
      <c r="CS516" s="124"/>
      <c r="CT516" s="124"/>
      <c r="CU516" s="124"/>
      <c r="CV516" s="124"/>
      <c r="CW516" s="124"/>
      <c r="CX516" s="125"/>
      <c r="CY516" s="131"/>
      <c r="CZ516" s="124"/>
      <c r="DA516" s="124"/>
      <c r="DB516" s="124"/>
      <c r="DC516" s="124"/>
      <c r="DD516" s="124"/>
      <c r="DE516" s="124"/>
      <c r="DF516" s="124"/>
      <c r="DG516" s="124"/>
      <c r="DH516" s="124"/>
      <c r="DI516" s="124"/>
      <c r="DJ516" s="124"/>
      <c r="DK516" s="124"/>
      <c r="DL516" s="124"/>
      <c r="DM516" s="124"/>
      <c r="DN516" s="124"/>
      <c r="DO516" s="125"/>
      <c r="DP516" s="131"/>
      <c r="DQ516" s="124"/>
      <c r="DR516" s="124"/>
      <c r="DS516" s="124"/>
      <c r="DT516" s="124"/>
      <c r="DU516" s="124"/>
      <c r="DV516" s="124"/>
      <c r="DW516" s="124"/>
      <c r="DX516" s="124"/>
      <c r="DY516" s="124"/>
      <c r="DZ516" s="124"/>
      <c r="EA516" s="124"/>
      <c r="EB516" s="124"/>
      <c r="EC516" s="124"/>
      <c r="ED516" s="124"/>
      <c r="EE516" s="124"/>
      <c r="EF516" s="125"/>
      <c r="EG516" s="131"/>
      <c r="EH516" s="124"/>
      <c r="EI516" s="124"/>
      <c r="EJ516" s="124"/>
      <c r="EK516" s="124"/>
      <c r="EL516" s="124"/>
      <c r="EM516" s="124"/>
      <c r="EN516" s="124"/>
      <c r="EO516" s="124"/>
      <c r="EP516" s="124"/>
      <c r="EQ516" s="124"/>
      <c r="ER516" s="124"/>
      <c r="ES516" s="124"/>
      <c r="ET516" s="124"/>
      <c r="EU516" s="124"/>
      <c r="EV516" s="124"/>
      <c r="EW516" s="125"/>
      <c r="EX516" s="131"/>
      <c r="EY516" s="124"/>
      <c r="EZ516" s="124"/>
      <c r="FA516" s="124"/>
      <c r="FB516" s="124"/>
      <c r="FC516" s="124"/>
      <c r="FD516" s="124"/>
      <c r="FE516" s="124"/>
      <c r="FF516" s="124"/>
      <c r="FG516" s="124"/>
      <c r="FH516" s="124"/>
      <c r="FI516" s="124"/>
      <c r="FJ516" s="124"/>
      <c r="FK516" s="124"/>
      <c r="FL516" s="124"/>
      <c r="FM516" s="124"/>
      <c r="FN516" s="125"/>
      <c r="FO516" s="131"/>
      <c r="FP516" s="124"/>
      <c r="FQ516" s="124"/>
      <c r="FR516" s="124"/>
      <c r="FS516" s="124"/>
      <c r="FT516" s="124"/>
      <c r="FU516" s="124"/>
      <c r="FV516" s="124"/>
      <c r="FW516" s="124"/>
      <c r="FX516" s="124"/>
      <c r="FY516" s="124"/>
      <c r="FZ516" s="124"/>
      <c r="GA516" s="124"/>
      <c r="GB516" s="124"/>
      <c r="GC516" s="124"/>
      <c r="GD516" s="124"/>
      <c r="GE516" s="125"/>
      <c r="GF516" s="131"/>
      <c r="GG516" s="124"/>
      <c r="GH516" s="124"/>
      <c r="GI516" s="124"/>
      <c r="GJ516" s="124"/>
      <c r="GK516" s="124"/>
      <c r="GL516" s="124"/>
      <c r="GM516" s="124"/>
      <c r="GN516" s="124"/>
      <c r="GO516" s="124"/>
      <c r="GP516" s="124"/>
      <c r="GQ516" s="124"/>
      <c r="GR516" s="124"/>
      <c r="GS516" s="124"/>
      <c r="GT516" s="124"/>
      <c r="GU516" s="124"/>
      <c r="GV516" s="125"/>
      <c r="GW516" s="131"/>
      <c r="GX516" s="124"/>
      <c r="GY516" s="124"/>
      <c r="GZ516" s="124"/>
      <c r="HA516" s="124"/>
      <c r="HB516" s="124"/>
      <c r="HC516" s="124"/>
      <c r="HD516" s="124"/>
      <c r="HE516" s="124"/>
      <c r="HF516" s="124"/>
      <c r="HG516" s="124"/>
      <c r="HH516" s="124"/>
      <c r="HI516" s="124"/>
      <c r="HJ516" s="124"/>
      <c r="HK516" s="124"/>
      <c r="HL516" s="124"/>
      <c r="HM516" s="125"/>
      <c r="HN516" s="131"/>
      <c r="HO516" s="124"/>
      <c r="HP516" s="124"/>
      <c r="HQ516" s="124"/>
      <c r="HR516" s="124"/>
      <c r="HS516" s="124"/>
      <c r="HT516" s="124"/>
      <c r="HU516" s="124"/>
      <c r="HV516" s="124"/>
      <c r="HW516" s="124"/>
      <c r="HX516" s="124"/>
      <c r="HY516" s="124"/>
      <c r="HZ516" s="124"/>
      <c r="IA516" s="124"/>
      <c r="IB516" s="124"/>
      <c r="IC516" s="124"/>
      <c r="ID516" s="125"/>
      <c r="IE516" s="131"/>
      <c r="IF516" s="124"/>
      <c r="IG516" s="124"/>
      <c r="IH516" s="124"/>
      <c r="II516" s="124"/>
      <c r="IJ516" s="124"/>
      <c r="IK516" s="124"/>
      <c r="IL516" s="124"/>
      <c r="IM516" s="124"/>
      <c r="IN516" s="124"/>
      <c r="IO516" s="124"/>
      <c r="IP516" s="124"/>
      <c r="IQ516" s="124"/>
      <c r="IR516" s="124"/>
      <c r="IS516" s="124"/>
      <c r="IT516" s="124"/>
      <c r="IU516" s="125"/>
      <c r="IV516" s="131"/>
      <c r="IW516" s="124"/>
      <c r="IX516" s="124"/>
      <c r="IY516" s="124"/>
      <c r="IZ516" s="124"/>
      <c r="JA516" s="124"/>
      <c r="JB516" s="124"/>
      <c r="JC516" s="124"/>
      <c r="JD516" s="124"/>
      <c r="JE516" s="124"/>
      <c r="JF516" s="124"/>
      <c r="JG516" s="124"/>
      <c r="JH516" s="124"/>
      <c r="JI516" s="124"/>
      <c r="JJ516" s="124"/>
      <c r="JK516" s="124"/>
      <c r="JL516" s="125"/>
      <c r="JM516" s="131"/>
      <c r="JN516" s="124"/>
      <c r="JO516" s="124"/>
      <c r="JP516" s="124"/>
      <c r="JQ516" s="124"/>
      <c r="JR516" s="124"/>
      <c r="JS516" s="124"/>
      <c r="JT516" s="124"/>
      <c r="JU516" s="124"/>
      <c r="JV516" s="124"/>
      <c r="JW516" s="124"/>
      <c r="JX516" s="124"/>
      <c r="JY516" s="124"/>
      <c r="JZ516" s="124"/>
      <c r="KA516" s="124"/>
      <c r="KB516" s="124"/>
      <c r="KC516" s="125"/>
      <c r="KD516" s="131"/>
      <c r="KE516" s="124"/>
      <c r="KF516" s="124"/>
      <c r="KG516" s="124"/>
      <c r="KH516" s="124"/>
      <c r="KI516" s="124"/>
      <c r="KJ516" s="124"/>
      <c r="KK516" s="124"/>
      <c r="KL516" s="124"/>
      <c r="KM516" s="124"/>
      <c r="KN516" s="124"/>
      <c r="KO516" s="124"/>
      <c r="KP516" s="124"/>
      <c r="KQ516" s="124"/>
      <c r="KR516" s="124"/>
      <c r="KS516" s="124"/>
      <c r="KT516" s="125"/>
      <c r="KU516" s="124"/>
    </row>
    <row r="517" ht="15.0" customHeight="1">
      <c r="A517" s="131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5"/>
      <c r="R517" s="131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5"/>
      <c r="AI517" s="131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5"/>
      <c r="AZ517" s="131"/>
      <c r="BA517" s="124"/>
      <c r="BB517" s="124"/>
      <c r="BC517" s="124"/>
      <c r="BD517" s="124"/>
      <c r="BE517" s="124"/>
      <c r="BF517" s="124"/>
      <c r="BG517" s="124"/>
      <c r="BH517" s="124"/>
      <c r="BI517" s="124"/>
      <c r="BJ517" s="124"/>
      <c r="BK517" s="124"/>
      <c r="BL517" s="124"/>
      <c r="BM517" s="124"/>
      <c r="BN517" s="124"/>
      <c r="BO517" s="124"/>
      <c r="BP517" s="125"/>
      <c r="BQ517" s="131"/>
      <c r="BR517" s="124"/>
      <c r="BS517" s="124"/>
      <c r="BT517" s="124"/>
      <c r="BU517" s="124"/>
      <c r="BV517" s="124"/>
      <c r="BW517" s="124"/>
      <c r="BX517" s="124"/>
      <c r="BY517" s="124"/>
      <c r="BZ517" s="124"/>
      <c r="CA517" s="124"/>
      <c r="CB517" s="124"/>
      <c r="CC517" s="124"/>
      <c r="CD517" s="124"/>
      <c r="CE517" s="124"/>
      <c r="CF517" s="124"/>
      <c r="CG517" s="125"/>
      <c r="CH517" s="131"/>
      <c r="CI517" s="124"/>
      <c r="CJ517" s="124"/>
      <c r="CK517" s="124"/>
      <c r="CL517" s="124"/>
      <c r="CM517" s="124"/>
      <c r="CN517" s="124"/>
      <c r="CO517" s="124"/>
      <c r="CP517" s="124"/>
      <c r="CQ517" s="124"/>
      <c r="CR517" s="124"/>
      <c r="CS517" s="124"/>
      <c r="CT517" s="124"/>
      <c r="CU517" s="124"/>
      <c r="CV517" s="124"/>
      <c r="CW517" s="124"/>
      <c r="CX517" s="125"/>
      <c r="CY517" s="131"/>
      <c r="CZ517" s="124"/>
      <c r="DA517" s="124"/>
      <c r="DB517" s="124"/>
      <c r="DC517" s="124"/>
      <c r="DD517" s="124"/>
      <c r="DE517" s="124"/>
      <c r="DF517" s="124"/>
      <c r="DG517" s="124"/>
      <c r="DH517" s="124"/>
      <c r="DI517" s="124"/>
      <c r="DJ517" s="124"/>
      <c r="DK517" s="124"/>
      <c r="DL517" s="124"/>
      <c r="DM517" s="124"/>
      <c r="DN517" s="124"/>
      <c r="DO517" s="125"/>
      <c r="DP517" s="131"/>
      <c r="DQ517" s="124"/>
      <c r="DR517" s="124"/>
      <c r="DS517" s="124"/>
      <c r="DT517" s="124"/>
      <c r="DU517" s="124"/>
      <c r="DV517" s="124"/>
      <c r="DW517" s="124"/>
      <c r="DX517" s="124"/>
      <c r="DY517" s="124"/>
      <c r="DZ517" s="124"/>
      <c r="EA517" s="124"/>
      <c r="EB517" s="124"/>
      <c r="EC517" s="124"/>
      <c r="ED517" s="124"/>
      <c r="EE517" s="124"/>
      <c r="EF517" s="125"/>
      <c r="EG517" s="131"/>
      <c r="EH517" s="124"/>
      <c r="EI517" s="124"/>
      <c r="EJ517" s="124"/>
      <c r="EK517" s="124"/>
      <c r="EL517" s="124"/>
      <c r="EM517" s="124"/>
      <c r="EN517" s="124"/>
      <c r="EO517" s="124"/>
      <c r="EP517" s="124"/>
      <c r="EQ517" s="124"/>
      <c r="ER517" s="124"/>
      <c r="ES517" s="124"/>
      <c r="ET517" s="124"/>
      <c r="EU517" s="124"/>
      <c r="EV517" s="124"/>
      <c r="EW517" s="125"/>
      <c r="EX517" s="131"/>
      <c r="EY517" s="124"/>
      <c r="EZ517" s="124"/>
      <c r="FA517" s="124"/>
      <c r="FB517" s="124"/>
      <c r="FC517" s="124"/>
      <c r="FD517" s="124"/>
      <c r="FE517" s="124"/>
      <c r="FF517" s="124"/>
      <c r="FG517" s="124"/>
      <c r="FH517" s="124"/>
      <c r="FI517" s="124"/>
      <c r="FJ517" s="124"/>
      <c r="FK517" s="124"/>
      <c r="FL517" s="124"/>
      <c r="FM517" s="124"/>
      <c r="FN517" s="125"/>
      <c r="FO517" s="131"/>
      <c r="FP517" s="124"/>
      <c r="FQ517" s="124"/>
      <c r="FR517" s="124"/>
      <c r="FS517" s="124"/>
      <c r="FT517" s="124"/>
      <c r="FU517" s="124"/>
      <c r="FV517" s="124"/>
      <c r="FW517" s="124"/>
      <c r="FX517" s="124"/>
      <c r="FY517" s="124"/>
      <c r="FZ517" s="124"/>
      <c r="GA517" s="124"/>
      <c r="GB517" s="124"/>
      <c r="GC517" s="124"/>
      <c r="GD517" s="124"/>
      <c r="GE517" s="125"/>
      <c r="GF517" s="131"/>
      <c r="GG517" s="124"/>
      <c r="GH517" s="124"/>
      <c r="GI517" s="124"/>
      <c r="GJ517" s="124"/>
      <c r="GK517" s="124"/>
      <c r="GL517" s="124"/>
      <c r="GM517" s="124"/>
      <c r="GN517" s="124"/>
      <c r="GO517" s="124"/>
      <c r="GP517" s="124"/>
      <c r="GQ517" s="124"/>
      <c r="GR517" s="124"/>
      <c r="GS517" s="124"/>
      <c r="GT517" s="124"/>
      <c r="GU517" s="124"/>
      <c r="GV517" s="125"/>
      <c r="GW517" s="131"/>
      <c r="GX517" s="124"/>
      <c r="GY517" s="124"/>
      <c r="GZ517" s="124"/>
      <c r="HA517" s="124"/>
      <c r="HB517" s="124"/>
      <c r="HC517" s="124"/>
      <c r="HD517" s="124"/>
      <c r="HE517" s="124"/>
      <c r="HF517" s="124"/>
      <c r="HG517" s="124"/>
      <c r="HH517" s="124"/>
      <c r="HI517" s="124"/>
      <c r="HJ517" s="124"/>
      <c r="HK517" s="124"/>
      <c r="HL517" s="124"/>
      <c r="HM517" s="125"/>
      <c r="HN517" s="131"/>
      <c r="HO517" s="124"/>
      <c r="HP517" s="124"/>
      <c r="HQ517" s="124"/>
      <c r="HR517" s="124"/>
      <c r="HS517" s="124"/>
      <c r="HT517" s="124"/>
      <c r="HU517" s="124"/>
      <c r="HV517" s="124"/>
      <c r="HW517" s="124"/>
      <c r="HX517" s="124"/>
      <c r="HY517" s="124"/>
      <c r="HZ517" s="124"/>
      <c r="IA517" s="124"/>
      <c r="IB517" s="124"/>
      <c r="IC517" s="124"/>
      <c r="ID517" s="125"/>
      <c r="IE517" s="131"/>
      <c r="IF517" s="124"/>
      <c r="IG517" s="124"/>
      <c r="IH517" s="124"/>
      <c r="II517" s="124"/>
      <c r="IJ517" s="124"/>
      <c r="IK517" s="124"/>
      <c r="IL517" s="124"/>
      <c r="IM517" s="124"/>
      <c r="IN517" s="124"/>
      <c r="IO517" s="124"/>
      <c r="IP517" s="124"/>
      <c r="IQ517" s="124"/>
      <c r="IR517" s="124"/>
      <c r="IS517" s="124"/>
      <c r="IT517" s="124"/>
      <c r="IU517" s="125"/>
      <c r="IV517" s="131"/>
      <c r="IW517" s="124"/>
      <c r="IX517" s="124"/>
      <c r="IY517" s="124"/>
      <c r="IZ517" s="124"/>
      <c r="JA517" s="124"/>
      <c r="JB517" s="124"/>
      <c r="JC517" s="124"/>
      <c r="JD517" s="124"/>
      <c r="JE517" s="124"/>
      <c r="JF517" s="124"/>
      <c r="JG517" s="124"/>
      <c r="JH517" s="124"/>
      <c r="JI517" s="124"/>
      <c r="JJ517" s="124"/>
      <c r="JK517" s="124"/>
      <c r="JL517" s="125"/>
      <c r="JM517" s="131"/>
      <c r="JN517" s="124"/>
      <c r="JO517" s="124"/>
      <c r="JP517" s="124"/>
      <c r="JQ517" s="124"/>
      <c r="JR517" s="124"/>
      <c r="JS517" s="124"/>
      <c r="JT517" s="124"/>
      <c r="JU517" s="124"/>
      <c r="JV517" s="124"/>
      <c r="JW517" s="124"/>
      <c r="JX517" s="124"/>
      <c r="JY517" s="124"/>
      <c r="JZ517" s="124"/>
      <c r="KA517" s="124"/>
      <c r="KB517" s="124"/>
      <c r="KC517" s="125"/>
      <c r="KD517" s="131"/>
      <c r="KE517" s="124"/>
      <c r="KF517" s="124"/>
      <c r="KG517" s="124"/>
      <c r="KH517" s="124"/>
      <c r="KI517" s="124"/>
      <c r="KJ517" s="124"/>
      <c r="KK517" s="124"/>
      <c r="KL517" s="124"/>
      <c r="KM517" s="124"/>
      <c r="KN517" s="124"/>
      <c r="KO517" s="124"/>
      <c r="KP517" s="124"/>
      <c r="KQ517" s="124"/>
      <c r="KR517" s="124"/>
      <c r="KS517" s="124"/>
      <c r="KT517" s="125"/>
      <c r="KU517" s="124"/>
    </row>
    <row r="518" ht="15.0" customHeight="1">
      <c r="A518" s="131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5"/>
      <c r="R518" s="131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5"/>
      <c r="AI518" s="131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5"/>
      <c r="AZ518" s="131"/>
      <c r="BA518" s="124"/>
      <c r="BB518" s="124"/>
      <c r="BC518" s="124"/>
      <c r="BD518" s="124"/>
      <c r="BE518" s="124"/>
      <c r="BF518" s="124"/>
      <c r="BG518" s="124"/>
      <c r="BH518" s="124"/>
      <c r="BI518" s="124"/>
      <c r="BJ518" s="124"/>
      <c r="BK518" s="124"/>
      <c r="BL518" s="124"/>
      <c r="BM518" s="124"/>
      <c r="BN518" s="124"/>
      <c r="BO518" s="124"/>
      <c r="BP518" s="125"/>
      <c r="BQ518" s="131"/>
      <c r="BR518" s="124"/>
      <c r="BS518" s="124"/>
      <c r="BT518" s="124"/>
      <c r="BU518" s="124"/>
      <c r="BV518" s="124"/>
      <c r="BW518" s="124"/>
      <c r="BX518" s="124"/>
      <c r="BY518" s="124"/>
      <c r="BZ518" s="124"/>
      <c r="CA518" s="124"/>
      <c r="CB518" s="124"/>
      <c r="CC518" s="124"/>
      <c r="CD518" s="124"/>
      <c r="CE518" s="124"/>
      <c r="CF518" s="124"/>
      <c r="CG518" s="125"/>
      <c r="CH518" s="131"/>
      <c r="CI518" s="124"/>
      <c r="CJ518" s="124"/>
      <c r="CK518" s="124"/>
      <c r="CL518" s="124"/>
      <c r="CM518" s="124"/>
      <c r="CN518" s="124"/>
      <c r="CO518" s="124"/>
      <c r="CP518" s="124"/>
      <c r="CQ518" s="124"/>
      <c r="CR518" s="124"/>
      <c r="CS518" s="124"/>
      <c r="CT518" s="124"/>
      <c r="CU518" s="124"/>
      <c r="CV518" s="124"/>
      <c r="CW518" s="124"/>
      <c r="CX518" s="125"/>
      <c r="CY518" s="131"/>
      <c r="CZ518" s="124"/>
      <c r="DA518" s="124"/>
      <c r="DB518" s="124"/>
      <c r="DC518" s="124"/>
      <c r="DD518" s="124"/>
      <c r="DE518" s="124"/>
      <c r="DF518" s="124"/>
      <c r="DG518" s="124"/>
      <c r="DH518" s="124"/>
      <c r="DI518" s="124"/>
      <c r="DJ518" s="124"/>
      <c r="DK518" s="124"/>
      <c r="DL518" s="124"/>
      <c r="DM518" s="124"/>
      <c r="DN518" s="124"/>
      <c r="DO518" s="125"/>
      <c r="DP518" s="131"/>
      <c r="DQ518" s="124"/>
      <c r="DR518" s="124"/>
      <c r="DS518" s="124"/>
      <c r="DT518" s="124"/>
      <c r="DU518" s="124"/>
      <c r="DV518" s="124"/>
      <c r="DW518" s="124"/>
      <c r="DX518" s="124"/>
      <c r="DY518" s="124"/>
      <c r="DZ518" s="124"/>
      <c r="EA518" s="124"/>
      <c r="EB518" s="124"/>
      <c r="EC518" s="124"/>
      <c r="ED518" s="124"/>
      <c r="EE518" s="124"/>
      <c r="EF518" s="125"/>
      <c r="EG518" s="131"/>
      <c r="EH518" s="124"/>
      <c r="EI518" s="124"/>
      <c r="EJ518" s="124"/>
      <c r="EK518" s="124"/>
      <c r="EL518" s="124"/>
      <c r="EM518" s="124"/>
      <c r="EN518" s="124"/>
      <c r="EO518" s="124"/>
      <c r="EP518" s="124"/>
      <c r="EQ518" s="124"/>
      <c r="ER518" s="124"/>
      <c r="ES518" s="124"/>
      <c r="ET518" s="124"/>
      <c r="EU518" s="124"/>
      <c r="EV518" s="124"/>
      <c r="EW518" s="125"/>
      <c r="EX518" s="131"/>
      <c r="EY518" s="124"/>
      <c r="EZ518" s="124"/>
      <c r="FA518" s="124"/>
      <c r="FB518" s="124"/>
      <c r="FC518" s="124"/>
      <c r="FD518" s="124"/>
      <c r="FE518" s="124"/>
      <c r="FF518" s="124"/>
      <c r="FG518" s="124"/>
      <c r="FH518" s="124"/>
      <c r="FI518" s="124"/>
      <c r="FJ518" s="124"/>
      <c r="FK518" s="124"/>
      <c r="FL518" s="124"/>
      <c r="FM518" s="124"/>
      <c r="FN518" s="125"/>
      <c r="FO518" s="131"/>
      <c r="FP518" s="124"/>
      <c r="FQ518" s="124"/>
      <c r="FR518" s="124"/>
      <c r="FS518" s="124"/>
      <c r="FT518" s="124"/>
      <c r="FU518" s="124"/>
      <c r="FV518" s="124"/>
      <c r="FW518" s="124"/>
      <c r="FX518" s="124"/>
      <c r="FY518" s="124"/>
      <c r="FZ518" s="124"/>
      <c r="GA518" s="124"/>
      <c r="GB518" s="124"/>
      <c r="GC518" s="124"/>
      <c r="GD518" s="124"/>
      <c r="GE518" s="125"/>
      <c r="GF518" s="131"/>
      <c r="GG518" s="124"/>
      <c r="GH518" s="124"/>
      <c r="GI518" s="124"/>
      <c r="GJ518" s="124"/>
      <c r="GK518" s="124"/>
      <c r="GL518" s="124"/>
      <c r="GM518" s="124"/>
      <c r="GN518" s="124"/>
      <c r="GO518" s="124"/>
      <c r="GP518" s="124"/>
      <c r="GQ518" s="124"/>
      <c r="GR518" s="124"/>
      <c r="GS518" s="124"/>
      <c r="GT518" s="124"/>
      <c r="GU518" s="124"/>
      <c r="GV518" s="125"/>
      <c r="GW518" s="131"/>
      <c r="GX518" s="124"/>
      <c r="GY518" s="124"/>
      <c r="GZ518" s="124"/>
      <c r="HA518" s="124"/>
      <c r="HB518" s="124"/>
      <c r="HC518" s="124"/>
      <c r="HD518" s="124"/>
      <c r="HE518" s="124"/>
      <c r="HF518" s="124"/>
      <c r="HG518" s="124"/>
      <c r="HH518" s="124"/>
      <c r="HI518" s="124"/>
      <c r="HJ518" s="124"/>
      <c r="HK518" s="124"/>
      <c r="HL518" s="124"/>
      <c r="HM518" s="125"/>
      <c r="HN518" s="131"/>
      <c r="HO518" s="124"/>
      <c r="HP518" s="124"/>
      <c r="HQ518" s="124"/>
      <c r="HR518" s="124"/>
      <c r="HS518" s="124"/>
      <c r="HT518" s="124"/>
      <c r="HU518" s="124"/>
      <c r="HV518" s="124"/>
      <c r="HW518" s="124"/>
      <c r="HX518" s="124"/>
      <c r="HY518" s="124"/>
      <c r="HZ518" s="124"/>
      <c r="IA518" s="124"/>
      <c r="IB518" s="124"/>
      <c r="IC518" s="124"/>
      <c r="ID518" s="125"/>
      <c r="IE518" s="131"/>
      <c r="IF518" s="124"/>
      <c r="IG518" s="124"/>
      <c r="IH518" s="124"/>
      <c r="II518" s="124"/>
      <c r="IJ518" s="124"/>
      <c r="IK518" s="124"/>
      <c r="IL518" s="124"/>
      <c r="IM518" s="124"/>
      <c r="IN518" s="124"/>
      <c r="IO518" s="124"/>
      <c r="IP518" s="124"/>
      <c r="IQ518" s="124"/>
      <c r="IR518" s="124"/>
      <c r="IS518" s="124"/>
      <c r="IT518" s="124"/>
      <c r="IU518" s="125"/>
      <c r="IV518" s="131"/>
      <c r="IW518" s="124"/>
      <c r="IX518" s="124"/>
      <c r="IY518" s="124"/>
      <c r="IZ518" s="124"/>
      <c r="JA518" s="124"/>
      <c r="JB518" s="124"/>
      <c r="JC518" s="124"/>
      <c r="JD518" s="124"/>
      <c r="JE518" s="124"/>
      <c r="JF518" s="124"/>
      <c r="JG518" s="124"/>
      <c r="JH518" s="124"/>
      <c r="JI518" s="124"/>
      <c r="JJ518" s="124"/>
      <c r="JK518" s="124"/>
      <c r="JL518" s="125"/>
      <c r="JM518" s="131"/>
      <c r="JN518" s="124"/>
      <c r="JO518" s="124"/>
      <c r="JP518" s="124"/>
      <c r="JQ518" s="124"/>
      <c r="JR518" s="124"/>
      <c r="JS518" s="124"/>
      <c r="JT518" s="124"/>
      <c r="JU518" s="124"/>
      <c r="JV518" s="124"/>
      <c r="JW518" s="124"/>
      <c r="JX518" s="124"/>
      <c r="JY518" s="124"/>
      <c r="JZ518" s="124"/>
      <c r="KA518" s="124"/>
      <c r="KB518" s="124"/>
      <c r="KC518" s="125"/>
      <c r="KD518" s="131"/>
      <c r="KE518" s="124"/>
      <c r="KF518" s="124"/>
      <c r="KG518" s="124"/>
      <c r="KH518" s="124"/>
      <c r="KI518" s="124"/>
      <c r="KJ518" s="124"/>
      <c r="KK518" s="124"/>
      <c r="KL518" s="124"/>
      <c r="KM518" s="124"/>
      <c r="KN518" s="124"/>
      <c r="KO518" s="124"/>
      <c r="KP518" s="124"/>
      <c r="KQ518" s="124"/>
      <c r="KR518" s="124"/>
      <c r="KS518" s="124"/>
      <c r="KT518" s="125"/>
      <c r="KU518" s="124"/>
    </row>
    <row r="519" ht="15.0" customHeight="1">
      <c r="A519" s="131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5"/>
      <c r="R519" s="131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5"/>
      <c r="AI519" s="131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5"/>
      <c r="AZ519" s="131"/>
      <c r="BA519" s="124"/>
      <c r="BB519" s="124"/>
      <c r="BC519" s="124"/>
      <c r="BD519" s="124"/>
      <c r="BE519" s="124"/>
      <c r="BF519" s="124"/>
      <c r="BG519" s="124"/>
      <c r="BH519" s="124"/>
      <c r="BI519" s="124"/>
      <c r="BJ519" s="124"/>
      <c r="BK519" s="124"/>
      <c r="BL519" s="124"/>
      <c r="BM519" s="124"/>
      <c r="BN519" s="124"/>
      <c r="BO519" s="124"/>
      <c r="BP519" s="125"/>
      <c r="BQ519" s="131"/>
      <c r="BR519" s="124"/>
      <c r="BS519" s="124"/>
      <c r="BT519" s="124"/>
      <c r="BU519" s="124"/>
      <c r="BV519" s="124"/>
      <c r="BW519" s="124"/>
      <c r="BX519" s="124"/>
      <c r="BY519" s="124"/>
      <c r="BZ519" s="124"/>
      <c r="CA519" s="124"/>
      <c r="CB519" s="124"/>
      <c r="CC519" s="124"/>
      <c r="CD519" s="124"/>
      <c r="CE519" s="124"/>
      <c r="CF519" s="124"/>
      <c r="CG519" s="125"/>
      <c r="CH519" s="131"/>
      <c r="CI519" s="124"/>
      <c r="CJ519" s="124"/>
      <c r="CK519" s="124"/>
      <c r="CL519" s="124"/>
      <c r="CM519" s="124"/>
      <c r="CN519" s="124"/>
      <c r="CO519" s="124"/>
      <c r="CP519" s="124"/>
      <c r="CQ519" s="124"/>
      <c r="CR519" s="124"/>
      <c r="CS519" s="124"/>
      <c r="CT519" s="124"/>
      <c r="CU519" s="124"/>
      <c r="CV519" s="124"/>
      <c r="CW519" s="124"/>
      <c r="CX519" s="125"/>
      <c r="CY519" s="131"/>
      <c r="CZ519" s="124"/>
      <c r="DA519" s="124"/>
      <c r="DB519" s="124"/>
      <c r="DC519" s="124"/>
      <c r="DD519" s="124"/>
      <c r="DE519" s="124"/>
      <c r="DF519" s="124"/>
      <c r="DG519" s="124"/>
      <c r="DH519" s="124"/>
      <c r="DI519" s="124"/>
      <c r="DJ519" s="124"/>
      <c r="DK519" s="124"/>
      <c r="DL519" s="124"/>
      <c r="DM519" s="124"/>
      <c r="DN519" s="124"/>
      <c r="DO519" s="125"/>
      <c r="DP519" s="131"/>
      <c r="DQ519" s="124"/>
      <c r="DR519" s="124"/>
      <c r="DS519" s="124"/>
      <c r="DT519" s="124"/>
      <c r="DU519" s="124"/>
      <c r="DV519" s="124"/>
      <c r="DW519" s="124"/>
      <c r="DX519" s="124"/>
      <c r="DY519" s="124"/>
      <c r="DZ519" s="124"/>
      <c r="EA519" s="124"/>
      <c r="EB519" s="124"/>
      <c r="EC519" s="124"/>
      <c r="ED519" s="124"/>
      <c r="EE519" s="124"/>
      <c r="EF519" s="125"/>
      <c r="EG519" s="131"/>
      <c r="EH519" s="124"/>
      <c r="EI519" s="124"/>
      <c r="EJ519" s="124"/>
      <c r="EK519" s="124"/>
      <c r="EL519" s="124"/>
      <c r="EM519" s="124"/>
      <c r="EN519" s="124"/>
      <c r="EO519" s="124"/>
      <c r="EP519" s="124"/>
      <c r="EQ519" s="124"/>
      <c r="ER519" s="124"/>
      <c r="ES519" s="124"/>
      <c r="ET519" s="124"/>
      <c r="EU519" s="124"/>
      <c r="EV519" s="124"/>
      <c r="EW519" s="125"/>
      <c r="EX519" s="131"/>
      <c r="EY519" s="124"/>
      <c r="EZ519" s="124"/>
      <c r="FA519" s="124"/>
      <c r="FB519" s="124"/>
      <c r="FC519" s="124"/>
      <c r="FD519" s="124"/>
      <c r="FE519" s="124"/>
      <c r="FF519" s="124"/>
      <c r="FG519" s="124"/>
      <c r="FH519" s="124"/>
      <c r="FI519" s="124"/>
      <c r="FJ519" s="124"/>
      <c r="FK519" s="124"/>
      <c r="FL519" s="124"/>
      <c r="FM519" s="124"/>
      <c r="FN519" s="125"/>
      <c r="FO519" s="131"/>
      <c r="FP519" s="124"/>
      <c r="FQ519" s="124"/>
      <c r="FR519" s="124"/>
      <c r="FS519" s="124"/>
      <c r="FT519" s="124"/>
      <c r="FU519" s="124"/>
      <c r="FV519" s="124"/>
      <c r="FW519" s="124"/>
      <c r="FX519" s="124"/>
      <c r="FY519" s="124"/>
      <c r="FZ519" s="124"/>
      <c r="GA519" s="124"/>
      <c r="GB519" s="124"/>
      <c r="GC519" s="124"/>
      <c r="GD519" s="124"/>
      <c r="GE519" s="125"/>
      <c r="GF519" s="131"/>
      <c r="GG519" s="124"/>
      <c r="GH519" s="124"/>
      <c r="GI519" s="124"/>
      <c r="GJ519" s="124"/>
      <c r="GK519" s="124"/>
      <c r="GL519" s="124"/>
      <c r="GM519" s="124"/>
      <c r="GN519" s="124"/>
      <c r="GO519" s="124"/>
      <c r="GP519" s="124"/>
      <c r="GQ519" s="124"/>
      <c r="GR519" s="124"/>
      <c r="GS519" s="124"/>
      <c r="GT519" s="124"/>
      <c r="GU519" s="124"/>
      <c r="GV519" s="125"/>
      <c r="GW519" s="131"/>
      <c r="GX519" s="124"/>
      <c r="GY519" s="124"/>
      <c r="GZ519" s="124"/>
      <c r="HA519" s="124"/>
      <c r="HB519" s="124"/>
      <c r="HC519" s="124"/>
      <c r="HD519" s="124"/>
      <c r="HE519" s="124"/>
      <c r="HF519" s="124"/>
      <c r="HG519" s="124"/>
      <c r="HH519" s="124"/>
      <c r="HI519" s="124"/>
      <c r="HJ519" s="124"/>
      <c r="HK519" s="124"/>
      <c r="HL519" s="124"/>
      <c r="HM519" s="125"/>
      <c r="HN519" s="131"/>
      <c r="HO519" s="124"/>
      <c r="HP519" s="124"/>
      <c r="HQ519" s="124"/>
      <c r="HR519" s="124"/>
      <c r="HS519" s="124"/>
      <c r="HT519" s="124"/>
      <c r="HU519" s="124"/>
      <c r="HV519" s="124"/>
      <c r="HW519" s="124"/>
      <c r="HX519" s="124"/>
      <c r="HY519" s="124"/>
      <c r="HZ519" s="124"/>
      <c r="IA519" s="124"/>
      <c r="IB519" s="124"/>
      <c r="IC519" s="124"/>
      <c r="ID519" s="125"/>
      <c r="IE519" s="131"/>
      <c r="IF519" s="124"/>
      <c r="IG519" s="124"/>
      <c r="IH519" s="124"/>
      <c r="II519" s="124"/>
      <c r="IJ519" s="124"/>
      <c r="IK519" s="124"/>
      <c r="IL519" s="124"/>
      <c r="IM519" s="124"/>
      <c r="IN519" s="124"/>
      <c r="IO519" s="124"/>
      <c r="IP519" s="124"/>
      <c r="IQ519" s="124"/>
      <c r="IR519" s="124"/>
      <c r="IS519" s="124"/>
      <c r="IT519" s="124"/>
      <c r="IU519" s="125"/>
      <c r="IV519" s="131"/>
      <c r="IW519" s="124"/>
      <c r="IX519" s="124"/>
      <c r="IY519" s="124"/>
      <c r="IZ519" s="124"/>
      <c r="JA519" s="124"/>
      <c r="JB519" s="124"/>
      <c r="JC519" s="124"/>
      <c r="JD519" s="124"/>
      <c r="JE519" s="124"/>
      <c r="JF519" s="124"/>
      <c r="JG519" s="124"/>
      <c r="JH519" s="124"/>
      <c r="JI519" s="124"/>
      <c r="JJ519" s="124"/>
      <c r="JK519" s="124"/>
      <c r="JL519" s="125"/>
      <c r="JM519" s="131"/>
      <c r="JN519" s="124"/>
      <c r="JO519" s="124"/>
      <c r="JP519" s="124"/>
      <c r="JQ519" s="124"/>
      <c r="JR519" s="124"/>
      <c r="JS519" s="124"/>
      <c r="JT519" s="124"/>
      <c r="JU519" s="124"/>
      <c r="JV519" s="124"/>
      <c r="JW519" s="124"/>
      <c r="JX519" s="124"/>
      <c r="JY519" s="124"/>
      <c r="JZ519" s="124"/>
      <c r="KA519" s="124"/>
      <c r="KB519" s="124"/>
      <c r="KC519" s="125"/>
      <c r="KD519" s="131"/>
      <c r="KE519" s="124"/>
      <c r="KF519" s="124"/>
      <c r="KG519" s="124"/>
      <c r="KH519" s="124"/>
      <c r="KI519" s="124"/>
      <c r="KJ519" s="124"/>
      <c r="KK519" s="124"/>
      <c r="KL519" s="124"/>
      <c r="KM519" s="124"/>
      <c r="KN519" s="124"/>
      <c r="KO519" s="124"/>
      <c r="KP519" s="124"/>
      <c r="KQ519" s="124"/>
      <c r="KR519" s="124"/>
      <c r="KS519" s="124"/>
      <c r="KT519" s="125"/>
      <c r="KU519" s="124"/>
    </row>
    <row r="520" ht="15.0" customHeight="1">
      <c r="A520" s="131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5"/>
      <c r="R520" s="131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5"/>
      <c r="AI520" s="131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5"/>
      <c r="AZ520" s="131"/>
      <c r="BA520" s="124"/>
      <c r="BB520" s="124"/>
      <c r="BC520" s="124"/>
      <c r="BD520" s="124"/>
      <c r="BE520" s="124"/>
      <c r="BF520" s="124"/>
      <c r="BG520" s="124"/>
      <c r="BH520" s="124"/>
      <c r="BI520" s="124"/>
      <c r="BJ520" s="124"/>
      <c r="BK520" s="124"/>
      <c r="BL520" s="124"/>
      <c r="BM520" s="124"/>
      <c r="BN520" s="124"/>
      <c r="BO520" s="124"/>
      <c r="BP520" s="125"/>
      <c r="BQ520" s="131"/>
      <c r="BR520" s="124"/>
      <c r="BS520" s="124"/>
      <c r="BT520" s="124"/>
      <c r="BU520" s="124"/>
      <c r="BV520" s="124"/>
      <c r="BW520" s="124"/>
      <c r="BX520" s="124"/>
      <c r="BY520" s="124"/>
      <c r="BZ520" s="124"/>
      <c r="CA520" s="124"/>
      <c r="CB520" s="124"/>
      <c r="CC520" s="124"/>
      <c r="CD520" s="124"/>
      <c r="CE520" s="124"/>
      <c r="CF520" s="124"/>
      <c r="CG520" s="125"/>
      <c r="CH520" s="131"/>
      <c r="CI520" s="124"/>
      <c r="CJ520" s="124"/>
      <c r="CK520" s="124"/>
      <c r="CL520" s="124"/>
      <c r="CM520" s="124"/>
      <c r="CN520" s="124"/>
      <c r="CO520" s="124"/>
      <c r="CP520" s="124"/>
      <c r="CQ520" s="124"/>
      <c r="CR520" s="124"/>
      <c r="CS520" s="124"/>
      <c r="CT520" s="124"/>
      <c r="CU520" s="124"/>
      <c r="CV520" s="124"/>
      <c r="CW520" s="124"/>
      <c r="CX520" s="125"/>
      <c r="CY520" s="131"/>
      <c r="CZ520" s="124"/>
      <c r="DA520" s="124"/>
      <c r="DB520" s="124"/>
      <c r="DC520" s="124"/>
      <c r="DD520" s="124"/>
      <c r="DE520" s="124"/>
      <c r="DF520" s="124"/>
      <c r="DG520" s="124"/>
      <c r="DH520" s="124"/>
      <c r="DI520" s="124"/>
      <c r="DJ520" s="124"/>
      <c r="DK520" s="124"/>
      <c r="DL520" s="124"/>
      <c r="DM520" s="124"/>
      <c r="DN520" s="124"/>
      <c r="DO520" s="125"/>
      <c r="DP520" s="131"/>
      <c r="DQ520" s="124"/>
      <c r="DR520" s="124"/>
      <c r="DS520" s="124"/>
      <c r="DT520" s="124"/>
      <c r="DU520" s="124"/>
      <c r="DV520" s="124"/>
      <c r="DW520" s="124"/>
      <c r="DX520" s="124"/>
      <c r="DY520" s="124"/>
      <c r="DZ520" s="124"/>
      <c r="EA520" s="124"/>
      <c r="EB520" s="124"/>
      <c r="EC520" s="124"/>
      <c r="ED520" s="124"/>
      <c r="EE520" s="124"/>
      <c r="EF520" s="125"/>
      <c r="EG520" s="131"/>
      <c r="EH520" s="124"/>
      <c r="EI520" s="124"/>
      <c r="EJ520" s="124"/>
      <c r="EK520" s="124"/>
      <c r="EL520" s="124"/>
      <c r="EM520" s="124"/>
      <c r="EN520" s="124"/>
      <c r="EO520" s="124"/>
      <c r="EP520" s="124"/>
      <c r="EQ520" s="124"/>
      <c r="ER520" s="124"/>
      <c r="ES520" s="124"/>
      <c r="ET520" s="124"/>
      <c r="EU520" s="124"/>
      <c r="EV520" s="124"/>
      <c r="EW520" s="125"/>
      <c r="EX520" s="131"/>
      <c r="EY520" s="124"/>
      <c r="EZ520" s="124"/>
      <c r="FA520" s="124"/>
      <c r="FB520" s="124"/>
      <c r="FC520" s="124"/>
      <c r="FD520" s="124"/>
      <c r="FE520" s="124"/>
      <c r="FF520" s="124"/>
      <c r="FG520" s="124"/>
      <c r="FH520" s="124"/>
      <c r="FI520" s="124"/>
      <c r="FJ520" s="124"/>
      <c r="FK520" s="124"/>
      <c r="FL520" s="124"/>
      <c r="FM520" s="124"/>
      <c r="FN520" s="125"/>
      <c r="FO520" s="131"/>
      <c r="FP520" s="124"/>
      <c r="FQ520" s="124"/>
      <c r="FR520" s="124"/>
      <c r="FS520" s="124"/>
      <c r="FT520" s="124"/>
      <c r="FU520" s="124"/>
      <c r="FV520" s="124"/>
      <c r="FW520" s="124"/>
      <c r="FX520" s="124"/>
      <c r="FY520" s="124"/>
      <c r="FZ520" s="124"/>
      <c r="GA520" s="124"/>
      <c r="GB520" s="124"/>
      <c r="GC520" s="124"/>
      <c r="GD520" s="124"/>
      <c r="GE520" s="125"/>
      <c r="GF520" s="131"/>
      <c r="GG520" s="124"/>
      <c r="GH520" s="124"/>
      <c r="GI520" s="124"/>
      <c r="GJ520" s="124"/>
      <c r="GK520" s="124"/>
      <c r="GL520" s="124"/>
      <c r="GM520" s="124"/>
      <c r="GN520" s="124"/>
      <c r="GO520" s="124"/>
      <c r="GP520" s="124"/>
      <c r="GQ520" s="124"/>
      <c r="GR520" s="124"/>
      <c r="GS520" s="124"/>
      <c r="GT520" s="124"/>
      <c r="GU520" s="124"/>
      <c r="GV520" s="125"/>
      <c r="GW520" s="131"/>
      <c r="GX520" s="124"/>
      <c r="GY520" s="124"/>
      <c r="GZ520" s="124"/>
      <c r="HA520" s="124"/>
      <c r="HB520" s="124"/>
      <c r="HC520" s="124"/>
      <c r="HD520" s="124"/>
      <c r="HE520" s="124"/>
      <c r="HF520" s="124"/>
      <c r="HG520" s="124"/>
      <c r="HH520" s="124"/>
      <c r="HI520" s="124"/>
      <c r="HJ520" s="124"/>
      <c r="HK520" s="124"/>
      <c r="HL520" s="124"/>
      <c r="HM520" s="125"/>
      <c r="HN520" s="131"/>
      <c r="HO520" s="124"/>
      <c r="HP520" s="124"/>
      <c r="HQ520" s="124"/>
      <c r="HR520" s="124"/>
      <c r="HS520" s="124"/>
      <c r="HT520" s="124"/>
      <c r="HU520" s="124"/>
      <c r="HV520" s="124"/>
      <c r="HW520" s="124"/>
      <c r="HX520" s="124"/>
      <c r="HY520" s="124"/>
      <c r="HZ520" s="124"/>
      <c r="IA520" s="124"/>
      <c r="IB520" s="124"/>
      <c r="IC520" s="124"/>
      <c r="ID520" s="125"/>
      <c r="IE520" s="131"/>
      <c r="IF520" s="124"/>
      <c r="IG520" s="124"/>
      <c r="IH520" s="124"/>
      <c r="II520" s="124"/>
      <c r="IJ520" s="124"/>
      <c r="IK520" s="124"/>
      <c r="IL520" s="124"/>
      <c r="IM520" s="124"/>
      <c r="IN520" s="124"/>
      <c r="IO520" s="124"/>
      <c r="IP520" s="124"/>
      <c r="IQ520" s="124"/>
      <c r="IR520" s="124"/>
      <c r="IS520" s="124"/>
      <c r="IT520" s="124"/>
      <c r="IU520" s="125"/>
      <c r="IV520" s="131"/>
      <c r="IW520" s="124"/>
      <c r="IX520" s="124"/>
      <c r="IY520" s="124"/>
      <c r="IZ520" s="124"/>
      <c r="JA520" s="124"/>
      <c r="JB520" s="124"/>
      <c r="JC520" s="124"/>
      <c r="JD520" s="124"/>
      <c r="JE520" s="124"/>
      <c r="JF520" s="124"/>
      <c r="JG520" s="124"/>
      <c r="JH520" s="124"/>
      <c r="JI520" s="124"/>
      <c r="JJ520" s="124"/>
      <c r="JK520" s="124"/>
      <c r="JL520" s="125"/>
      <c r="JM520" s="131"/>
      <c r="JN520" s="124"/>
      <c r="JO520" s="124"/>
      <c r="JP520" s="124"/>
      <c r="JQ520" s="124"/>
      <c r="JR520" s="124"/>
      <c r="JS520" s="124"/>
      <c r="JT520" s="124"/>
      <c r="JU520" s="124"/>
      <c r="JV520" s="124"/>
      <c r="JW520" s="124"/>
      <c r="JX520" s="124"/>
      <c r="JY520" s="124"/>
      <c r="JZ520" s="124"/>
      <c r="KA520" s="124"/>
      <c r="KB520" s="124"/>
      <c r="KC520" s="125"/>
      <c r="KD520" s="131"/>
      <c r="KE520" s="124"/>
      <c r="KF520" s="124"/>
      <c r="KG520" s="124"/>
      <c r="KH520" s="124"/>
      <c r="KI520" s="124"/>
      <c r="KJ520" s="124"/>
      <c r="KK520" s="124"/>
      <c r="KL520" s="124"/>
      <c r="KM520" s="124"/>
      <c r="KN520" s="124"/>
      <c r="KO520" s="124"/>
      <c r="KP520" s="124"/>
      <c r="KQ520" s="124"/>
      <c r="KR520" s="124"/>
      <c r="KS520" s="124"/>
      <c r="KT520" s="125"/>
      <c r="KU520" s="124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502:E503">
    <cfRule type="cellIs" dxfId="0" priority="1" operator="equal">
      <formula>0</formula>
    </cfRule>
  </conditionalFormatting>
  <conditionalFormatting sqref="E401:E402">
    <cfRule type="cellIs" dxfId="0" priority="2" operator="equal">
      <formula>0</formula>
    </cfRule>
  </conditionalFormatting>
  <conditionalFormatting sqref="E300:E301">
    <cfRule type="cellIs" dxfId="0" priority="3" operator="equal">
      <formula>0</formula>
    </cfRule>
  </conditionalFormatting>
  <conditionalFormatting sqref="E199:E200">
    <cfRule type="cellIs" dxfId="0" priority="4" operator="equal">
      <formula>0</formula>
    </cfRule>
  </conditionalFormatting>
  <conditionalFormatting sqref="E98:E99">
    <cfRule type="cellIs" dxfId="0" priority="5" operator="equal">
      <formula>0</formula>
    </cfRule>
  </conditionalFormatting>
  <conditionalFormatting sqref="V502:V503">
    <cfRule type="cellIs" dxfId="0" priority="6" operator="equal">
      <formula>0</formula>
    </cfRule>
  </conditionalFormatting>
  <conditionalFormatting sqref="V401:V402">
    <cfRule type="cellIs" dxfId="0" priority="7" operator="equal">
      <formula>0</formula>
    </cfRule>
  </conditionalFormatting>
  <conditionalFormatting sqref="V300:V301">
    <cfRule type="cellIs" dxfId="0" priority="8" operator="equal">
      <formula>0</formula>
    </cfRule>
  </conditionalFormatting>
  <conditionalFormatting sqref="V199:V200">
    <cfRule type="cellIs" dxfId="0" priority="9" operator="equal">
      <formula>0</formula>
    </cfRule>
  </conditionalFormatting>
  <conditionalFormatting sqref="V98:V99">
    <cfRule type="cellIs" dxfId="0" priority="10" operator="equal">
      <formula>0</formula>
    </cfRule>
  </conditionalFormatting>
  <conditionalFormatting sqref="AM502:AM503">
    <cfRule type="cellIs" dxfId="0" priority="11" operator="equal">
      <formula>0</formula>
    </cfRule>
  </conditionalFormatting>
  <conditionalFormatting sqref="AM401:AM402">
    <cfRule type="cellIs" dxfId="0" priority="12" operator="equal">
      <formula>0</formula>
    </cfRule>
  </conditionalFormatting>
  <conditionalFormatting sqref="AM300:AM301">
    <cfRule type="cellIs" dxfId="0" priority="13" operator="equal">
      <formula>0</formula>
    </cfRule>
  </conditionalFormatting>
  <conditionalFormatting sqref="AM199:AM200">
    <cfRule type="cellIs" dxfId="0" priority="14" operator="equal">
      <formula>0</formula>
    </cfRule>
  </conditionalFormatting>
  <conditionalFormatting sqref="AM98:AM99">
    <cfRule type="cellIs" dxfId="0" priority="15" operator="equal">
      <formula>0</formula>
    </cfRule>
  </conditionalFormatting>
  <conditionalFormatting sqref="BD502:BD503">
    <cfRule type="cellIs" dxfId="0" priority="16" operator="equal">
      <formula>0</formula>
    </cfRule>
  </conditionalFormatting>
  <conditionalFormatting sqref="BD401:BD402">
    <cfRule type="cellIs" dxfId="0" priority="17" operator="equal">
      <formula>0</formula>
    </cfRule>
  </conditionalFormatting>
  <conditionalFormatting sqref="BD300:BD301">
    <cfRule type="cellIs" dxfId="0" priority="18" operator="equal">
      <formula>0</formula>
    </cfRule>
  </conditionalFormatting>
  <conditionalFormatting sqref="BD199:BD200">
    <cfRule type="cellIs" dxfId="0" priority="19" operator="equal">
      <formula>0</formula>
    </cfRule>
  </conditionalFormatting>
  <conditionalFormatting sqref="BD98:BD99">
    <cfRule type="cellIs" dxfId="0" priority="20" operator="equal">
      <formula>0</formula>
    </cfRule>
  </conditionalFormatting>
  <conditionalFormatting sqref="BU502:BU503">
    <cfRule type="cellIs" dxfId="0" priority="21" operator="equal">
      <formula>0</formula>
    </cfRule>
  </conditionalFormatting>
  <conditionalFormatting sqref="BU401:BU402">
    <cfRule type="cellIs" dxfId="0" priority="22" operator="equal">
      <formula>0</formula>
    </cfRule>
  </conditionalFormatting>
  <conditionalFormatting sqref="BU300:BU301">
    <cfRule type="cellIs" dxfId="0" priority="23" operator="equal">
      <formula>0</formula>
    </cfRule>
  </conditionalFormatting>
  <conditionalFormatting sqref="BU199:BU200">
    <cfRule type="cellIs" dxfId="0" priority="24" operator="equal">
      <formula>0</formula>
    </cfRule>
  </conditionalFormatting>
  <conditionalFormatting sqref="BU98:BU99">
    <cfRule type="cellIs" dxfId="0" priority="25" operator="equal">
      <formula>0</formula>
    </cfRule>
  </conditionalFormatting>
  <conditionalFormatting sqref="CL502:CL503">
    <cfRule type="cellIs" dxfId="0" priority="26" operator="equal">
      <formula>0</formula>
    </cfRule>
  </conditionalFormatting>
  <conditionalFormatting sqref="CL401:CL402">
    <cfRule type="cellIs" dxfId="0" priority="27" operator="equal">
      <formula>0</formula>
    </cfRule>
  </conditionalFormatting>
  <conditionalFormatting sqref="CL300:CL301">
    <cfRule type="cellIs" dxfId="0" priority="28" operator="equal">
      <formula>0</formula>
    </cfRule>
  </conditionalFormatting>
  <conditionalFormatting sqref="CL199:CL200">
    <cfRule type="cellIs" dxfId="0" priority="29" operator="equal">
      <formula>0</formula>
    </cfRule>
  </conditionalFormatting>
  <conditionalFormatting sqref="CL98:CL99">
    <cfRule type="cellIs" dxfId="0" priority="30" operator="equal">
      <formula>0</formula>
    </cfRule>
  </conditionalFormatting>
  <conditionalFormatting sqref="DC502:DC503">
    <cfRule type="cellIs" dxfId="0" priority="31" operator="equal">
      <formula>0</formula>
    </cfRule>
  </conditionalFormatting>
  <conditionalFormatting sqref="DC401:DC402">
    <cfRule type="cellIs" dxfId="0" priority="32" operator="equal">
      <formula>0</formula>
    </cfRule>
  </conditionalFormatting>
  <conditionalFormatting sqref="DC300:DC301">
    <cfRule type="cellIs" dxfId="0" priority="33" operator="equal">
      <formula>0</formula>
    </cfRule>
  </conditionalFormatting>
  <conditionalFormatting sqref="DC199:DC200">
    <cfRule type="cellIs" dxfId="0" priority="34" operator="equal">
      <formula>0</formula>
    </cfRule>
  </conditionalFormatting>
  <conditionalFormatting sqref="DC98:DC99">
    <cfRule type="cellIs" dxfId="0" priority="35" operator="equal">
      <formula>0</formula>
    </cfRule>
  </conditionalFormatting>
  <conditionalFormatting sqref="DT502:DT503">
    <cfRule type="cellIs" dxfId="0" priority="36" operator="equal">
      <formula>0</formula>
    </cfRule>
  </conditionalFormatting>
  <conditionalFormatting sqref="DT401:DT402">
    <cfRule type="cellIs" dxfId="0" priority="37" operator="equal">
      <formula>0</formula>
    </cfRule>
  </conditionalFormatting>
  <conditionalFormatting sqref="DT300:DT301">
    <cfRule type="cellIs" dxfId="0" priority="38" operator="equal">
      <formula>0</formula>
    </cfRule>
  </conditionalFormatting>
  <conditionalFormatting sqref="DT199:DT200">
    <cfRule type="cellIs" dxfId="0" priority="39" operator="equal">
      <formula>0</formula>
    </cfRule>
  </conditionalFormatting>
  <conditionalFormatting sqref="DT98:DT99">
    <cfRule type="cellIs" dxfId="0" priority="40" operator="equal">
      <formula>0</formula>
    </cfRule>
  </conditionalFormatting>
  <conditionalFormatting sqref="EK502:EK503 HA502:HA503 HR502:HR503 II502:II503 IZ502:IZ503 JQ502:JQ503 KH502:KH503">
    <cfRule type="cellIs" dxfId="0" priority="41" operator="equal">
      <formula>0</formula>
    </cfRule>
  </conditionalFormatting>
  <conditionalFormatting sqref="EK401:EK402 HA401:HA402 HR401:HR402 II401:II402 IZ401:IZ402 JQ401:JQ402 KH401:KH402">
    <cfRule type="cellIs" dxfId="0" priority="42" operator="equal">
      <formula>0</formula>
    </cfRule>
  </conditionalFormatting>
  <conditionalFormatting sqref="EK300:EK301 HA300:HA301 HR300:HR301 II300:II301 IZ300:IZ301 JQ300:JQ301 KH300:KH301">
    <cfRule type="cellIs" dxfId="0" priority="43" operator="equal">
      <formula>0</formula>
    </cfRule>
  </conditionalFormatting>
  <conditionalFormatting sqref="EK199:EK200 HA199:HA200 HR199:HR200 II199:II200 IZ199:IZ200 JQ199:JQ200 KH199:KH200">
    <cfRule type="cellIs" dxfId="0" priority="44" operator="equal">
      <formula>0</formula>
    </cfRule>
  </conditionalFormatting>
  <conditionalFormatting sqref="EK98:EK99 HA98:HA99 HR98:HR99 II98:II99 IZ98:IZ99 JQ98:JQ99 KH98:KH99">
    <cfRule type="cellIs" dxfId="0" priority="45" operator="equal">
      <formula>0</formula>
    </cfRule>
  </conditionalFormatting>
  <conditionalFormatting sqref="V502:V503 AM502:AM503 BD502:BD503 BU502:BU503 CL502:CL503 DC502:DC503 DT502:DT503 EK502:EK503 FB502:FB503 HA502:HA503 HR502:HR503 II502:II503 IZ502:IZ503 JQ502:JQ503 KH502:KH503">
    <cfRule type="cellIs" dxfId="0" priority="46" operator="equal">
      <formula>0</formula>
    </cfRule>
  </conditionalFormatting>
  <conditionalFormatting sqref="V401:V402 AM401:AM402 BD401:BD402 BU401:BU402 CL401:CL402 DC401:DC402 DT401:DT402 EK401:EK402 FB401:FB402 HA401:HA402 HR401:HR402 II401:II402 IZ401:IZ402 JQ401:JQ402 KH401:KH402">
    <cfRule type="cellIs" dxfId="0" priority="47" operator="equal">
      <formula>0</formula>
    </cfRule>
  </conditionalFormatting>
  <conditionalFormatting sqref="V300:V301 AM300:AM301 BD300:BD301 BU300:BU301 CL300:CL301 DC300:DC301 DT300:DT301 EK300:EK301 FB300:FB301 HA300:HA301 HR300:HR301 II300:II301 IZ300:IZ301 JQ300:JQ301 KH300:KH301">
    <cfRule type="cellIs" dxfId="0" priority="48" operator="equal">
      <formula>0</formula>
    </cfRule>
  </conditionalFormatting>
  <conditionalFormatting sqref="V199:V200 AM199:AM200 BD199:BD200 BU199:BU200 CL199:CL200 DC199:DC200 DT199:DT200 EK199:EK200 FB199:FB200 HA199:HA200 HR199:HR200 II199:II200 IZ199:IZ200 JQ199:JQ200 KH199:KH200">
    <cfRule type="cellIs" dxfId="0" priority="49" operator="equal">
      <formula>0</formula>
    </cfRule>
  </conditionalFormatting>
  <conditionalFormatting sqref="V98:V99 AM98:AM99 BD98:BD99 BU98:BU99 CL98:CL99 DC98:DC99 DT98:DT99 EK98:EK99 FB98:FB99 HA98:HA99 HR98:HR99 II98:II99 IZ98:IZ99 JQ98:JQ99 KH98:KH99">
    <cfRule type="cellIs" dxfId="0" priority="50" operator="equal">
      <formula>0</formula>
    </cfRule>
  </conditionalFormatting>
  <conditionalFormatting sqref="FS502:FS503">
    <cfRule type="cellIs" dxfId="0" priority="51" operator="equal">
      <formula>0</formula>
    </cfRule>
  </conditionalFormatting>
  <conditionalFormatting sqref="FS401:FS402">
    <cfRule type="cellIs" dxfId="0" priority="52" operator="equal">
      <formula>0</formula>
    </cfRule>
  </conditionalFormatting>
  <conditionalFormatting sqref="FS300:FS301">
    <cfRule type="cellIs" dxfId="0" priority="53" operator="equal">
      <formula>0</formula>
    </cfRule>
  </conditionalFormatting>
  <conditionalFormatting sqref="FS199:FS200">
    <cfRule type="cellIs" dxfId="0" priority="54" operator="equal">
      <formula>0</formula>
    </cfRule>
  </conditionalFormatting>
  <conditionalFormatting sqref="FS98:FS99">
    <cfRule type="cellIs" dxfId="0" priority="55" operator="equal">
      <formula>0</formula>
    </cfRule>
  </conditionalFormatting>
  <conditionalFormatting sqref="GJ502:GJ503">
    <cfRule type="cellIs" dxfId="0" priority="56" operator="equal">
      <formula>0</formula>
    </cfRule>
  </conditionalFormatting>
  <conditionalFormatting sqref="GJ401:GJ402">
    <cfRule type="cellIs" dxfId="0" priority="57" operator="equal">
      <formula>0</formula>
    </cfRule>
  </conditionalFormatting>
  <conditionalFormatting sqref="GJ300:GJ301">
    <cfRule type="cellIs" dxfId="0" priority="58" operator="equal">
      <formula>0</formula>
    </cfRule>
  </conditionalFormatting>
  <conditionalFormatting sqref="GJ199:GJ200">
    <cfRule type="cellIs" dxfId="0" priority="59" operator="equal">
      <formula>0</formula>
    </cfRule>
  </conditionalFormatting>
  <conditionalFormatting sqref="GJ98:GJ99">
    <cfRule type="cellIs" dxfId="0" priority="60" operator="equal">
      <formula>0</formula>
    </cfRule>
  </conditionalFormatting>
  <conditionalFormatting sqref="GJ502:GJ503 HA502:HA503">
    <cfRule type="cellIs" dxfId="0" priority="61" operator="equal">
      <formula>0</formula>
    </cfRule>
  </conditionalFormatting>
  <conditionalFormatting sqref="GJ401:GJ402 HA401:HA402">
    <cfRule type="cellIs" dxfId="0" priority="62" operator="equal">
      <formula>0</formula>
    </cfRule>
  </conditionalFormatting>
  <conditionalFormatting sqref="GJ300:GJ301 HA300:HA301">
    <cfRule type="cellIs" dxfId="0" priority="63" operator="equal">
      <formula>0</formula>
    </cfRule>
  </conditionalFormatting>
  <conditionalFormatting sqref="GJ199:GJ200 HA199:HA200">
    <cfRule type="cellIs" dxfId="0" priority="64" operator="equal">
      <formula>0</formula>
    </cfRule>
  </conditionalFormatting>
  <conditionalFormatting sqref="GJ98:GJ99 HA98:HA99">
    <cfRule type="cellIs" dxfId="0" priority="65" operator="equal">
      <formula>0</formula>
    </cfRule>
  </conditionalFormatting>
  <conditionalFormatting sqref="HR502:HR503">
    <cfRule type="cellIs" dxfId="0" priority="66" operator="equal">
      <formula>0</formula>
    </cfRule>
  </conditionalFormatting>
  <conditionalFormatting sqref="HR401:HR402">
    <cfRule type="cellIs" dxfId="0" priority="67" operator="equal">
      <formula>0</formula>
    </cfRule>
  </conditionalFormatting>
  <conditionalFormatting sqref="HR300:HR301">
    <cfRule type="cellIs" dxfId="0" priority="68" operator="equal">
      <formula>0</formula>
    </cfRule>
  </conditionalFormatting>
  <conditionalFormatting sqref="HR199:HR200">
    <cfRule type="cellIs" dxfId="0" priority="69" operator="equal">
      <formula>0</formula>
    </cfRule>
  </conditionalFormatting>
  <conditionalFormatting sqref="HR98:HR99">
    <cfRule type="cellIs" dxfId="0" priority="70" operator="equal">
      <formula>0</formula>
    </cfRule>
  </conditionalFormatting>
  <conditionalFormatting sqref="II502:II503">
    <cfRule type="cellIs" dxfId="0" priority="71" operator="equal">
      <formula>0</formula>
    </cfRule>
  </conditionalFormatting>
  <conditionalFormatting sqref="II401:II402">
    <cfRule type="cellIs" dxfId="0" priority="72" operator="equal">
      <formula>0</formula>
    </cfRule>
  </conditionalFormatting>
  <conditionalFormatting sqref="II300:II301">
    <cfRule type="cellIs" dxfId="0" priority="73" operator="equal">
      <formula>0</formula>
    </cfRule>
  </conditionalFormatting>
  <conditionalFormatting sqref="II199:II200">
    <cfRule type="cellIs" dxfId="0" priority="74" operator="equal">
      <formula>0</formula>
    </cfRule>
  </conditionalFormatting>
  <conditionalFormatting sqref="II98:II99">
    <cfRule type="cellIs" dxfId="0" priority="75" operator="equal">
      <formula>0</formula>
    </cfRule>
  </conditionalFormatting>
  <conditionalFormatting sqref="IZ502:IZ503 JQ502:JQ503 KH502:KH503">
    <cfRule type="cellIs" dxfId="0" priority="76" operator="equal">
      <formula>0</formula>
    </cfRule>
  </conditionalFormatting>
  <conditionalFormatting sqref="IZ401:IZ402 JQ401:JQ402 KH401:KH402">
    <cfRule type="cellIs" dxfId="0" priority="77" operator="equal">
      <formula>0</formula>
    </cfRule>
  </conditionalFormatting>
  <conditionalFormatting sqref="IZ300:IZ301 JQ300:JQ301 KH300:KH301">
    <cfRule type="cellIs" dxfId="0" priority="78" operator="equal">
      <formula>0</formula>
    </cfRule>
  </conditionalFormatting>
  <conditionalFormatting sqref="IZ199:IZ200 JQ199:JQ200 KH199:KH200">
    <cfRule type="cellIs" dxfId="0" priority="79" operator="equal">
      <formula>0</formula>
    </cfRule>
  </conditionalFormatting>
  <conditionalFormatting sqref="IZ98:IZ99 JQ98:JQ99 KH98:KH99">
    <cfRule type="cellIs" dxfId="0" priority="80" operator="equal">
      <formula>0</formula>
    </cfRule>
  </conditionalFormatting>
  <hyperlinks>
    <hyperlink display="Home" location="Home!A1" ref="A1"/>
    <hyperlink display="2010" location="ADHB!A3:P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P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P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P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P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P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P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P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P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P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P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P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P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P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P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P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P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P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117" t="s">
        <v>87</v>
      </c>
      <c r="B1" s="645" t="str">
        <f>"Rekap NTB   "&amp;ADHK!C7</f>
        <v>Rekap NTB   : Perikanan 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646">
        <v>1.4261109284276756</v>
      </c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  <c r="CF1" s="136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36"/>
      <c r="CW1" s="136"/>
      <c r="CX1" s="136"/>
      <c r="CY1" s="136"/>
    </row>
    <row r="2" ht="6.75" customHeight="1"/>
    <row r="3" ht="28.5" customHeight="1">
      <c r="B3" s="647" t="s">
        <v>173</v>
      </c>
      <c r="C3" s="648"/>
      <c r="D3" s="649">
        <v>2010.0</v>
      </c>
      <c r="E3" s="650"/>
      <c r="F3" s="650"/>
      <c r="G3" s="650"/>
      <c r="H3" s="651"/>
      <c r="I3" s="652">
        <f>D3+1</f>
        <v>2011</v>
      </c>
      <c r="J3" s="650"/>
      <c r="K3" s="650"/>
      <c r="L3" s="650"/>
      <c r="M3" s="651"/>
      <c r="N3" s="652">
        <f>I3+1</f>
        <v>2012</v>
      </c>
      <c r="O3" s="650"/>
      <c r="P3" s="650"/>
      <c r="Q3" s="650"/>
      <c r="R3" s="651"/>
      <c r="S3" s="652">
        <f>N3+1</f>
        <v>2013</v>
      </c>
      <c r="T3" s="650"/>
      <c r="U3" s="650"/>
      <c r="V3" s="650"/>
      <c r="W3" s="651"/>
      <c r="X3" s="652">
        <f>S3+1</f>
        <v>2014</v>
      </c>
      <c r="Y3" s="650"/>
      <c r="Z3" s="650"/>
      <c r="AA3" s="650"/>
      <c r="AB3" s="651"/>
      <c r="AC3" s="652">
        <f>X3+1</f>
        <v>2015</v>
      </c>
      <c r="AD3" s="650"/>
      <c r="AE3" s="650"/>
      <c r="AF3" s="650"/>
      <c r="AG3" s="651"/>
      <c r="AH3" s="652">
        <f>AC3+1</f>
        <v>2016</v>
      </c>
      <c r="AI3" s="650"/>
      <c r="AJ3" s="650"/>
      <c r="AK3" s="650"/>
      <c r="AL3" s="651"/>
      <c r="AM3" s="652">
        <f>AH3+1</f>
        <v>2017</v>
      </c>
      <c r="AN3" s="650"/>
      <c r="AO3" s="650"/>
      <c r="AP3" s="650"/>
      <c r="AQ3" s="651"/>
      <c r="AR3" s="652">
        <f>AM3+1</f>
        <v>2018</v>
      </c>
      <c r="AS3" s="650"/>
      <c r="AT3" s="650"/>
      <c r="AU3" s="650"/>
      <c r="AV3" s="651"/>
      <c r="AW3" s="652">
        <f>AR3+1</f>
        <v>2019</v>
      </c>
      <c r="AX3" s="650"/>
      <c r="AY3" s="650"/>
      <c r="AZ3" s="650"/>
      <c r="BA3" s="651"/>
      <c r="BB3" s="652">
        <f>AW3+1</f>
        <v>2020</v>
      </c>
      <c r="BC3" s="650"/>
      <c r="BD3" s="650"/>
      <c r="BE3" s="650"/>
      <c r="BF3" s="651"/>
      <c r="BG3" s="652">
        <f>BB3+1</f>
        <v>2021</v>
      </c>
      <c r="BH3" s="650"/>
      <c r="BI3" s="650"/>
      <c r="BJ3" s="650"/>
      <c r="BK3" s="651"/>
      <c r="BL3" s="652">
        <f>BG3+1</f>
        <v>2022</v>
      </c>
      <c r="BM3" s="650"/>
      <c r="BN3" s="650"/>
      <c r="BO3" s="650"/>
      <c r="BP3" s="651"/>
      <c r="BQ3" s="652">
        <f>BL3+1</f>
        <v>2023</v>
      </c>
      <c r="BR3" s="650"/>
      <c r="BS3" s="650"/>
      <c r="BT3" s="650"/>
      <c r="BU3" s="651"/>
      <c r="BV3" s="652">
        <f>BQ3+1</f>
        <v>2024</v>
      </c>
      <c r="BW3" s="650"/>
      <c r="BX3" s="650"/>
      <c r="BY3" s="650"/>
      <c r="BZ3" s="651"/>
      <c r="CA3" s="652">
        <f>BV3+1</f>
        <v>2025</v>
      </c>
      <c r="CB3" s="650"/>
      <c r="CC3" s="650"/>
      <c r="CD3" s="650"/>
      <c r="CE3" s="651"/>
      <c r="CF3" s="652">
        <f>CA3+1</f>
        <v>2026</v>
      </c>
      <c r="CG3" s="650"/>
      <c r="CH3" s="650"/>
      <c r="CI3" s="650"/>
      <c r="CJ3" s="651"/>
      <c r="CK3" s="652">
        <f>CF3+1</f>
        <v>2027</v>
      </c>
      <c r="CL3" s="650"/>
      <c r="CM3" s="650"/>
      <c r="CN3" s="650"/>
      <c r="CO3" s="651"/>
    </row>
    <row r="4" ht="27.0" customHeight="1">
      <c r="A4" s="653"/>
      <c r="B4" s="654"/>
      <c r="C4" s="655"/>
      <c r="D4" s="656" t="s">
        <v>174</v>
      </c>
      <c r="E4" s="657" t="s">
        <v>175</v>
      </c>
      <c r="F4" s="657" t="s">
        <v>176</v>
      </c>
      <c r="G4" s="657" t="s">
        <v>177</v>
      </c>
      <c r="H4" s="657">
        <v>2010.0</v>
      </c>
      <c r="I4" s="657" t="s">
        <v>174</v>
      </c>
      <c r="J4" s="657" t="s">
        <v>175</v>
      </c>
      <c r="K4" s="657" t="s">
        <v>176</v>
      </c>
      <c r="L4" s="657" t="s">
        <v>177</v>
      </c>
      <c r="M4" s="657">
        <v>2011.0</v>
      </c>
      <c r="N4" s="657" t="s">
        <v>174</v>
      </c>
      <c r="O4" s="657" t="s">
        <v>175</v>
      </c>
      <c r="P4" s="657" t="s">
        <v>176</v>
      </c>
      <c r="Q4" s="657" t="s">
        <v>177</v>
      </c>
      <c r="R4" s="657">
        <v>2012.0</v>
      </c>
      <c r="S4" s="657" t="s">
        <v>174</v>
      </c>
      <c r="T4" s="657" t="s">
        <v>175</v>
      </c>
      <c r="U4" s="657" t="s">
        <v>176</v>
      </c>
      <c r="V4" s="657" t="s">
        <v>177</v>
      </c>
      <c r="W4" s="657">
        <v>2013.0</v>
      </c>
      <c r="X4" s="657" t="s">
        <v>174</v>
      </c>
      <c r="Y4" s="657" t="s">
        <v>175</v>
      </c>
      <c r="Z4" s="657" t="s">
        <v>176</v>
      </c>
      <c r="AA4" s="657" t="s">
        <v>177</v>
      </c>
      <c r="AB4" s="657">
        <v>2014.0</v>
      </c>
      <c r="AC4" s="657" t="s">
        <v>174</v>
      </c>
      <c r="AD4" s="657" t="s">
        <v>175</v>
      </c>
      <c r="AE4" s="657" t="s">
        <v>176</v>
      </c>
      <c r="AF4" s="657" t="s">
        <v>177</v>
      </c>
      <c r="AG4" s="657">
        <v>2015.0</v>
      </c>
      <c r="AH4" s="657" t="s">
        <v>174</v>
      </c>
      <c r="AI4" s="657" t="s">
        <v>175</v>
      </c>
      <c r="AJ4" s="657" t="s">
        <v>176</v>
      </c>
      <c r="AK4" s="657" t="s">
        <v>177</v>
      </c>
      <c r="AL4" s="657">
        <v>2016.0</v>
      </c>
      <c r="AM4" s="657" t="s">
        <v>174</v>
      </c>
      <c r="AN4" s="657" t="s">
        <v>175</v>
      </c>
      <c r="AO4" s="657" t="s">
        <v>176</v>
      </c>
      <c r="AP4" s="657" t="s">
        <v>177</v>
      </c>
      <c r="AQ4" s="657">
        <v>2017.0</v>
      </c>
      <c r="AR4" s="657" t="s">
        <v>174</v>
      </c>
      <c r="AS4" s="657" t="s">
        <v>175</v>
      </c>
      <c r="AT4" s="657" t="s">
        <v>176</v>
      </c>
      <c r="AU4" s="657" t="s">
        <v>177</v>
      </c>
      <c r="AV4" s="657">
        <v>2018.0</v>
      </c>
      <c r="AW4" s="657" t="s">
        <v>174</v>
      </c>
      <c r="AX4" s="657" t="s">
        <v>175</v>
      </c>
      <c r="AY4" s="657" t="s">
        <v>176</v>
      </c>
      <c r="AZ4" s="657" t="s">
        <v>177</v>
      </c>
      <c r="BA4" s="657">
        <v>2019.0</v>
      </c>
      <c r="BB4" s="657" t="s">
        <v>174</v>
      </c>
      <c r="BC4" s="657" t="s">
        <v>175</v>
      </c>
      <c r="BD4" s="657" t="s">
        <v>176</v>
      </c>
      <c r="BE4" s="657" t="s">
        <v>177</v>
      </c>
      <c r="BF4" s="657">
        <f>BA4+1</f>
        <v>2020</v>
      </c>
      <c r="BG4" s="657" t="s">
        <v>174</v>
      </c>
      <c r="BH4" s="657" t="s">
        <v>175</v>
      </c>
      <c r="BI4" s="657" t="s">
        <v>176</v>
      </c>
      <c r="BJ4" s="657" t="s">
        <v>177</v>
      </c>
      <c r="BK4" s="657">
        <f>BF4+1</f>
        <v>2021</v>
      </c>
      <c r="BL4" s="657" t="s">
        <v>174</v>
      </c>
      <c r="BM4" s="657" t="s">
        <v>175</v>
      </c>
      <c r="BN4" s="657" t="s">
        <v>176</v>
      </c>
      <c r="BO4" s="657" t="s">
        <v>177</v>
      </c>
      <c r="BP4" s="657">
        <f>BK4+1</f>
        <v>2022</v>
      </c>
      <c r="BQ4" s="657" t="s">
        <v>174</v>
      </c>
      <c r="BR4" s="657" t="s">
        <v>175</v>
      </c>
      <c r="BS4" s="657" t="s">
        <v>176</v>
      </c>
      <c r="BT4" s="657" t="s">
        <v>177</v>
      </c>
      <c r="BU4" s="657">
        <f>BP4+1</f>
        <v>2023</v>
      </c>
      <c r="BV4" s="657" t="s">
        <v>174</v>
      </c>
      <c r="BW4" s="657" t="s">
        <v>175</v>
      </c>
      <c r="BX4" s="657" t="s">
        <v>176</v>
      </c>
      <c r="BY4" s="657" t="s">
        <v>177</v>
      </c>
      <c r="BZ4" s="657">
        <f>BU4+1</f>
        <v>2024</v>
      </c>
      <c r="CA4" s="657" t="s">
        <v>174</v>
      </c>
      <c r="CB4" s="657" t="s">
        <v>175</v>
      </c>
      <c r="CC4" s="657" t="s">
        <v>176</v>
      </c>
      <c r="CD4" s="657" t="s">
        <v>177</v>
      </c>
      <c r="CE4" s="657">
        <f>BZ4+1</f>
        <v>2025</v>
      </c>
      <c r="CF4" s="657" t="s">
        <v>174</v>
      </c>
      <c r="CG4" s="657" t="s">
        <v>175</v>
      </c>
      <c r="CH4" s="657" t="s">
        <v>176</v>
      </c>
      <c r="CI4" s="657" t="s">
        <v>177</v>
      </c>
      <c r="CJ4" s="657">
        <f>CE4+1</f>
        <v>2026</v>
      </c>
      <c r="CK4" s="657" t="s">
        <v>174</v>
      </c>
      <c r="CL4" s="657" t="s">
        <v>175</v>
      </c>
      <c r="CM4" s="657" t="s">
        <v>176</v>
      </c>
      <c r="CN4" s="657" t="s">
        <v>177</v>
      </c>
      <c r="CO4" s="657">
        <f>CJ4+1</f>
        <v>2027</v>
      </c>
      <c r="CP4" s="653"/>
      <c r="CQ4" s="653"/>
      <c r="CR4" s="653"/>
      <c r="CS4" s="653"/>
      <c r="CT4" s="653"/>
      <c r="CU4" s="653"/>
      <c r="CV4" s="653"/>
      <c r="CW4" s="653"/>
      <c r="CX4" s="653"/>
      <c r="CY4" s="653"/>
    </row>
    <row r="5" ht="24.75" customHeight="1">
      <c r="A5" s="658">
        <v>2010.0</v>
      </c>
      <c r="B5" s="659" t="s">
        <v>178</v>
      </c>
      <c r="C5" s="660" t="s">
        <v>167</v>
      </c>
      <c r="D5" s="661">
        <f>IFERROR(__xludf.DUMMYFUNCTION("IMPORTRANGE(""https://docs.google.com/spreadsheets/d/1rDjUxjWxKmNwjaQ2sjBtNn1ISDTAboAwWubYPRN_nM8/edit#gid=521781631"",""Prod!N19:Co19"")"),1597671.0135988297)</f>
        <v>1597671.014</v>
      </c>
      <c r="E5" s="662">
        <f>IFERROR(__xludf.DUMMYFUNCTION("""COMPUTED_VALUE"""),1244634.6525000003)</f>
        <v>1244634.653</v>
      </c>
      <c r="F5" s="662">
        <f>IFERROR(__xludf.DUMMYFUNCTION("""COMPUTED_VALUE"""),1211147.6443999999)</f>
        <v>1211147.644</v>
      </c>
      <c r="G5" s="662">
        <f>IFERROR(__xludf.DUMMYFUNCTION("""COMPUTED_VALUE"""),1287744.4021271495)</f>
        <v>1287744.402</v>
      </c>
      <c r="H5" s="662">
        <f>IFERROR(__xludf.DUMMYFUNCTION("""COMPUTED_VALUE"""),5341197.712625979)</f>
        <v>5341197.713</v>
      </c>
      <c r="I5" s="662">
        <f>IFERROR(__xludf.DUMMYFUNCTION("""COMPUTED_VALUE"""),1328755.0545727015)</f>
        <v>1328755.055</v>
      </c>
      <c r="J5" s="662">
        <f>IFERROR(__xludf.DUMMYFUNCTION("""COMPUTED_VALUE"""),1410544.6641596651)</f>
        <v>1410544.664</v>
      </c>
      <c r="K5" s="662">
        <f>IFERROR(__xludf.DUMMYFUNCTION("""COMPUTED_VALUE"""),1544942.5559484768)</f>
        <v>1544942.556</v>
      </c>
      <c r="L5" s="662">
        <f>IFERROR(__xludf.DUMMYFUNCTION("""COMPUTED_VALUE"""),1591277.9470535256)</f>
        <v>1591277.947</v>
      </c>
      <c r="M5" s="662">
        <f>IFERROR(__xludf.DUMMYFUNCTION("""COMPUTED_VALUE"""),5875520.221734369)</f>
        <v>5875520.222</v>
      </c>
      <c r="N5" s="662">
        <f>IFERROR(__xludf.DUMMYFUNCTION("""COMPUTED_VALUE"""),1556164.023828165)</f>
        <v>1556164.024</v>
      </c>
      <c r="O5" s="662">
        <f>IFERROR(__xludf.DUMMYFUNCTION("""COMPUTED_VALUE"""),1569146.9302568254)</f>
        <v>1569146.93</v>
      </c>
      <c r="P5" s="662">
        <f>IFERROR(__xludf.DUMMYFUNCTION("""COMPUTED_VALUE"""),1644861.1525541025)</f>
        <v>1644861.153</v>
      </c>
      <c r="Q5" s="662">
        <f>IFERROR(__xludf.DUMMYFUNCTION("""COMPUTED_VALUE"""),1796479.7652179988)</f>
        <v>1796479.765</v>
      </c>
      <c r="R5" s="662">
        <f>IFERROR(__xludf.DUMMYFUNCTION("""COMPUTED_VALUE"""),6566651.871857092)</f>
        <v>6566651.872</v>
      </c>
      <c r="S5" s="662">
        <f>IFERROR(__xludf.DUMMYFUNCTION("""COMPUTED_VALUE"""),1695252.029680119)</f>
        <v>1695252.03</v>
      </c>
      <c r="T5" s="662">
        <f>IFERROR(__xludf.DUMMYFUNCTION("""COMPUTED_VALUE"""),1711899.8339490276)</f>
        <v>1711899.834</v>
      </c>
      <c r="U5" s="662">
        <f>IFERROR(__xludf.DUMMYFUNCTION("""COMPUTED_VALUE"""),1958922.682543986)</f>
        <v>1958922.683</v>
      </c>
      <c r="V5" s="662">
        <f>IFERROR(__xludf.DUMMYFUNCTION("""COMPUTED_VALUE"""),2160485.250317994)</f>
        <v>2160485.25</v>
      </c>
      <c r="W5" s="662">
        <f>IFERROR(__xludf.DUMMYFUNCTION("""COMPUTED_VALUE"""),7526559.796491127)</f>
        <v>7526559.796</v>
      </c>
      <c r="X5" s="662">
        <f>IFERROR(__xludf.DUMMYFUNCTION("""COMPUTED_VALUE"""),2072470.933727295)</f>
        <v>2072470.934</v>
      </c>
      <c r="Y5" s="662">
        <f>IFERROR(__xludf.DUMMYFUNCTION("""COMPUTED_VALUE"""),2100834.870338864)</f>
        <v>2100834.87</v>
      </c>
      <c r="Z5" s="662">
        <f>IFERROR(__xludf.DUMMYFUNCTION("""COMPUTED_VALUE"""),2184651.6310201813)</f>
        <v>2184651.631</v>
      </c>
      <c r="AA5" s="662">
        <f>IFERROR(__xludf.DUMMYFUNCTION("""COMPUTED_VALUE"""),2268412.60506192)</f>
        <v>2268412.605</v>
      </c>
      <c r="AB5" s="662">
        <f>IFERROR(__xludf.DUMMYFUNCTION("""COMPUTED_VALUE"""),8626370.04014826)</f>
        <v>8626370.04</v>
      </c>
      <c r="AC5" s="662">
        <f>IFERROR(__xludf.DUMMYFUNCTION("""COMPUTED_VALUE"""),2216128.49982304)</f>
        <v>2216128.5</v>
      </c>
      <c r="AD5" s="662">
        <f>IFERROR(__xludf.DUMMYFUNCTION("""COMPUTED_VALUE"""),2191803.0363314804)</f>
        <v>2191803.036</v>
      </c>
      <c r="AE5" s="662">
        <f>IFERROR(__xludf.DUMMYFUNCTION("""COMPUTED_VALUE"""),2099374.81868884)</f>
        <v>2099374.819</v>
      </c>
      <c r="AF5" s="662">
        <f>IFERROR(__xludf.DUMMYFUNCTION("""COMPUTED_VALUE"""),2447804.483714)</f>
        <v>2447804.484</v>
      </c>
      <c r="AG5" s="662">
        <f>IFERROR(__xludf.DUMMYFUNCTION("""COMPUTED_VALUE"""),8955110.838557359)</f>
        <v>8955110.839</v>
      </c>
      <c r="AH5" s="662">
        <f>IFERROR(__xludf.DUMMYFUNCTION("""COMPUTED_VALUE"""),2649124.1899424307)</f>
        <v>2649124.19</v>
      </c>
      <c r="AI5" s="662">
        <f>IFERROR(__xludf.DUMMYFUNCTION("""COMPUTED_VALUE"""),2544562.35333884)</f>
        <v>2544562.353</v>
      </c>
      <c r="AJ5" s="662">
        <f>IFERROR(__xludf.DUMMYFUNCTION("""COMPUTED_VALUE"""),2619359.286578892)</f>
        <v>2619359.287</v>
      </c>
      <c r="AK5" s="662">
        <f>IFERROR(__xludf.DUMMYFUNCTION("""COMPUTED_VALUE"""),2823042.7744379826)</f>
        <v>2823042.774</v>
      </c>
      <c r="AL5" s="662">
        <f>IFERROR(__xludf.DUMMYFUNCTION("""COMPUTED_VALUE"""),1.0636088604298145E7)</f>
        <v>10636088.6</v>
      </c>
      <c r="AM5" s="662">
        <f>IFERROR(__xludf.DUMMYFUNCTION("""COMPUTED_VALUE"""),2991787.645577709)</f>
        <v>2991787.646</v>
      </c>
      <c r="AN5" s="662">
        <f>IFERROR(__xludf.DUMMYFUNCTION("""COMPUTED_VALUE"""),2911860.3228653516)</f>
        <v>2911860.323</v>
      </c>
      <c r="AO5" s="662">
        <f>IFERROR(__xludf.DUMMYFUNCTION("""COMPUTED_VALUE"""),2980396.196912569)</f>
        <v>2980396.197</v>
      </c>
      <c r="AP5" s="662">
        <f>IFERROR(__xludf.DUMMYFUNCTION("""COMPUTED_VALUE"""),3129434.56802669)</f>
        <v>3129434.568</v>
      </c>
      <c r="AQ5" s="662">
        <f>IFERROR(__xludf.DUMMYFUNCTION("""COMPUTED_VALUE"""),1.201347873338232E7)</f>
        <v>12013478.73</v>
      </c>
      <c r="AR5" s="662">
        <f>IFERROR(__xludf.DUMMYFUNCTION("""COMPUTED_VALUE"""),3224513.6810631794)</f>
        <v>3224513.681</v>
      </c>
      <c r="AS5" s="662">
        <f>IFERROR(__xludf.DUMMYFUNCTION("""COMPUTED_VALUE"""),3249214.654659409)</f>
        <v>3249214.655</v>
      </c>
      <c r="AT5" s="663">
        <f>IFERROR(__xludf.DUMMYFUNCTION("""COMPUTED_VALUE"""),3438267.4296087767)</f>
        <v>3438267.43</v>
      </c>
      <c r="AU5" s="662">
        <f>IFERROR(__xludf.DUMMYFUNCTION("""COMPUTED_VALUE"""),3459578.241849229)</f>
        <v>3459578.242</v>
      </c>
      <c r="AV5" s="662">
        <f>IFERROR(__xludf.DUMMYFUNCTION("""COMPUTED_VALUE"""),1.3371574007180594E7)</f>
        <v>13371574.01</v>
      </c>
      <c r="AW5" s="662">
        <f>IFERROR(__xludf.DUMMYFUNCTION("""COMPUTED_VALUE"""),3588453.63965026)</f>
        <v>3588453.64</v>
      </c>
      <c r="AX5" s="662">
        <f>IFERROR(__xludf.DUMMYFUNCTION("""COMPUTED_VALUE"""),3545121.74273788)</f>
        <v>3545121.743</v>
      </c>
      <c r="AY5" s="662">
        <f>IFERROR(__xludf.DUMMYFUNCTION("""COMPUTED_VALUE"""),3552685.51534456)</f>
        <v>3552685.515</v>
      </c>
      <c r="AZ5" s="662">
        <f>IFERROR(__xludf.DUMMYFUNCTION("""COMPUTED_VALUE"""),3848192.32128499)</f>
        <v>3848192.321</v>
      </c>
      <c r="BA5" s="662">
        <f>IFERROR(__xludf.DUMMYFUNCTION("""COMPUTED_VALUE"""),1.4534453219017692E7)</f>
        <v>14534453.22</v>
      </c>
      <c r="BB5" s="662">
        <f>IFERROR(__xludf.DUMMYFUNCTION("""COMPUTED_VALUE"""),3846617.84720225)</f>
        <v>3846617.847</v>
      </c>
      <c r="BC5" s="662">
        <f>IFERROR(__xludf.DUMMYFUNCTION("""COMPUTED_VALUE"""),3679429.19143112)</f>
        <v>3679429.191</v>
      </c>
      <c r="BD5" s="662">
        <f>IFERROR(__xludf.DUMMYFUNCTION("""COMPUTED_VALUE"""),3703893.41803505)</f>
        <v>3703893.418</v>
      </c>
      <c r="BE5" s="662">
        <f>IFERROR(__xludf.DUMMYFUNCTION("""COMPUTED_VALUE"""),3858481.48324358)</f>
        <v>3858481.483</v>
      </c>
      <c r="BF5" s="662">
        <f>IFERROR(__xludf.DUMMYFUNCTION("""COMPUTED_VALUE"""),1.5088421939911999E7)</f>
        <v>15088421.94</v>
      </c>
      <c r="BG5" s="662">
        <f>IFERROR(__xludf.DUMMYFUNCTION("""COMPUTED_VALUE"""),3912747.66538556)</f>
        <v>3912747.665</v>
      </c>
      <c r="BH5" s="662">
        <f>IFERROR(__xludf.DUMMYFUNCTION("""COMPUTED_VALUE"""),3790427.4592735)</f>
        <v>3790427.459</v>
      </c>
      <c r="BI5" s="662">
        <f>IFERROR(__xludf.DUMMYFUNCTION("""COMPUTED_VALUE"""),3769692.40817226)</f>
        <v>3769692.408</v>
      </c>
      <c r="BJ5" s="662">
        <f>IFERROR(__xludf.DUMMYFUNCTION("""COMPUTED_VALUE"""),4483182.2549664)</f>
        <v>4483182.255</v>
      </c>
      <c r="BK5" s="662">
        <f>IFERROR(__xludf.DUMMYFUNCTION("""COMPUTED_VALUE"""),1.595604978779772E7)</f>
        <v>15956049.79</v>
      </c>
      <c r="BL5" s="662">
        <f>IFERROR(__xludf.DUMMYFUNCTION("""COMPUTED_VALUE"""),4232571.61196696)</f>
        <v>4232571.612</v>
      </c>
      <c r="BM5" s="662">
        <f>IFERROR(__xludf.DUMMYFUNCTION("""COMPUTED_VALUE"""),4554871.48856697)</f>
        <v>4554871.489</v>
      </c>
      <c r="BN5" s="662">
        <f>IFERROR(__xludf.DUMMYFUNCTION("""COMPUTED_VALUE"""),4798938.91382011)</f>
        <v>4798938.914</v>
      </c>
      <c r="BO5" s="662">
        <f>IFERROR(__xludf.DUMMYFUNCTION("""COMPUTED_VALUE"""),5095049.16716176)</f>
        <v>5095049.167</v>
      </c>
      <c r="BP5" s="662">
        <f>IFERROR(__xludf.DUMMYFUNCTION("""COMPUTED_VALUE"""),1.86814311815158E7)</f>
        <v>18681431.18</v>
      </c>
      <c r="BQ5" s="662">
        <f>IFERROR(__xludf.DUMMYFUNCTION("""COMPUTED_VALUE"""),5129213.94356628)</f>
        <v>5129213.944</v>
      </c>
      <c r="BR5" s="662">
        <f>IFERROR(__xludf.DUMMYFUNCTION("""COMPUTED_VALUE"""),4996622.66651472)</f>
        <v>4996622.667</v>
      </c>
      <c r="BS5" s="662">
        <f>IFERROR(__xludf.DUMMYFUNCTION("""COMPUTED_VALUE"""),4776484.98348624)</f>
        <v>4776484.983</v>
      </c>
      <c r="BT5" s="662">
        <f>IFERROR(__xludf.DUMMYFUNCTION("""COMPUTED_VALUE"""),5515976.8670339)</f>
        <v>5515976.867</v>
      </c>
      <c r="BU5" s="662">
        <f>IFERROR(__xludf.DUMMYFUNCTION("""COMPUTED_VALUE"""),2.041829846060114E7)</f>
        <v>20418298.46</v>
      </c>
      <c r="BV5" s="662">
        <f>IFERROR(__xludf.DUMMYFUNCTION("""COMPUTED_VALUE"""),5111643.10795147)</f>
        <v>5111643.108</v>
      </c>
      <c r="BW5" s="662">
        <f>IFERROR(__xludf.DUMMYFUNCTION("""COMPUTED_VALUE"""),5000874.73547881)</f>
        <v>5000874.735</v>
      </c>
      <c r="BX5" s="662">
        <f>IFERROR(__xludf.DUMMYFUNCTION("""COMPUTED_VALUE"""),4809934.522705)</f>
        <v>4809934.523</v>
      </c>
      <c r="BY5" s="662">
        <f>IFERROR(__xludf.DUMMYFUNCTION("""COMPUTED_VALUE"""),5663085.25252294)</f>
        <v>5663085.253</v>
      </c>
      <c r="BZ5" s="662">
        <f>IFERROR(__xludf.DUMMYFUNCTION("""COMPUTED_VALUE"""),2.0585537618658222E7)</f>
        <v>20585537.62</v>
      </c>
      <c r="CA5" s="662">
        <f>IFERROR(__xludf.DUMMYFUNCTION("""COMPUTED_VALUE"""),5201695.04119971)</f>
        <v>5201695.041</v>
      </c>
      <c r="CB5" s="662">
        <f>IFERROR(__xludf.DUMMYFUNCTION("""COMPUTED_VALUE"""),5211174.84654346)</f>
        <v>5211174.847</v>
      </c>
      <c r="CC5" s="662">
        <f>IFERROR(__xludf.DUMMYFUNCTION("""COMPUTED_VALUE"""),4967183.58373689)</f>
        <v>4967183.584</v>
      </c>
      <c r="CD5" s="662">
        <f>IFERROR(__xludf.DUMMYFUNCTION("""COMPUTED_VALUE"""),6104606.25969671)</f>
        <v>6104606.26</v>
      </c>
      <c r="CE5" s="662">
        <f>IFERROR(__xludf.DUMMYFUNCTION("""COMPUTED_VALUE"""),2.148465973117677E7)</f>
        <v>21484659.73</v>
      </c>
      <c r="CF5" s="662">
        <f t="shared" ref="CF5:CI5" si="1">CF11</f>
        <v>5719936.719</v>
      </c>
      <c r="CG5" s="662">
        <f t="shared" si="1"/>
        <v>0</v>
      </c>
      <c r="CH5" s="662">
        <f t="shared" si="1"/>
        <v>0</v>
      </c>
      <c r="CI5" s="662">
        <f t="shared" si="1"/>
        <v>0</v>
      </c>
      <c r="CJ5" s="662">
        <f t="shared" ref="CJ5:CJ6" si="4">CF5+CG5+CH5+CI5</f>
        <v>5719936.719</v>
      </c>
      <c r="CK5" s="662">
        <f t="shared" ref="CK5:CN5" si="2">CK11</f>
        <v>0</v>
      </c>
      <c r="CL5" s="662">
        <f t="shared" si="2"/>
        <v>0</v>
      </c>
      <c r="CM5" s="662">
        <f t="shared" si="2"/>
        <v>0</v>
      </c>
      <c r="CN5" s="662">
        <f t="shared" si="2"/>
        <v>0</v>
      </c>
      <c r="CO5" s="662">
        <f t="shared" ref="CO5:CO6" si="6">CK5+CL5+CM5+CN5</f>
        <v>0</v>
      </c>
      <c r="CP5" s="664"/>
      <c r="CQ5" s="664"/>
      <c r="CR5" s="664"/>
      <c r="CS5" s="664"/>
      <c r="CT5" s="664"/>
      <c r="CU5" s="664"/>
      <c r="CV5" s="664"/>
      <c r="CW5" s="664"/>
      <c r="CX5" s="664"/>
      <c r="CY5" s="664"/>
    </row>
    <row r="6" ht="24.75" customHeight="1">
      <c r="A6" s="658">
        <v>2011.0</v>
      </c>
      <c r="B6" s="40"/>
      <c r="C6" s="665" t="s">
        <v>92</v>
      </c>
      <c r="D6" s="666">
        <f>IFERROR(__xludf.DUMMYFUNCTION("IMPORTRANGE(""https://docs.google.com/spreadsheets/d/1rDjUxjWxKmNwjaQ2sjBtNn1ISDTAboAwWubYPRN_nM8/edit#gid=521781631"",""Prod!N95:CO95"")"),1277769.52364867)</f>
        <v>1277769.524</v>
      </c>
      <c r="E6" s="667">
        <f>IFERROR(__xludf.DUMMYFUNCTION("""COMPUTED_VALUE"""),1241634.65252331)</f>
        <v>1241634.653</v>
      </c>
      <c r="F6" s="667">
        <f>IFERROR(__xludf.DUMMYFUNCTION("""COMPUTED_VALUE"""),1329147.64442839)</f>
        <v>1329147.644</v>
      </c>
      <c r="G6" s="667">
        <f>IFERROR(__xludf.DUMMYFUNCTION("""COMPUTED_VALUE"""),1492645.889399)</f>
        <v>1492645.889</v>
      </c>
      <c r="H6" s="667">
        <f>IFERROR(__xludf.DUMMYFUNCTION("""COMPUTED_VALUE"""),5341197.709999369)</f>
        <v>5341197.71</v>
      </c>
      <c r="I6" s="667">
        <f>IFERROR(__xludf.DUMMYFUNCTION("""COMPUTED_VALUE"""),1361919.1232930077)</f>
        <v>1361919.123</v>
      </c>
      <c r="J6" s="667">
        <f>IFERROR(__xludf.DUMMYFUNCTION("""COMPUTED_VALUE"""),1333448.9962277375)</f>
        <v>1333448.996</v>
      </c>
      <c r="K6" s="667">
        <f>IFERROR(__xludf.DUMMYFUNCTION("""COMPUTED_VALUE"""),1433367.505294733)</f>
        <v>1433367.505</v>
      </c>
      <c r="L6" s="667">
        <f>IFERROR(__xludf.DUMMYFUNCTION("""COMPUTED_VALUE"""),1507795.6700179537)</f>
        <v>1507795.67</v>
      </c>
      <c r="M6" s="667">
        <f>IFERROR(__xludf.DUMMYFUNCTION("""COMPUTED_VALUE"""),5636531.294833432)</f>
        <v>5636531.295</v>
      </c>
      <c r="N6" s="667">
        <f>IFERROR(__xludf.DUMMYFUNCTION("""COMPUTED_VALUE"""),1407320.6526658612)</f>
        <v>1407320.653</v>
      </c>
      <c r="O6" s="667">
        <f>IFERROR(__xludf.DUMMYFUNCTION("""COMPUTED_VALUE"""),1372253.2719406232)</f>
        <v>1372253.272</v>
      </c>
      <c r="P6" s="667">
        <f>IFERROR(__xludf.DUMMYFUNCTION("""COMPUTED_VALUE"""),1406293.7857604017)</f>
        <v>1406293.786</v>
      </c>
      <c r="Q6" s="667">
        <f>IFERROR(__xludf.DUMMYFUNCTION("""COMPUTED_VALUE"""),1543195.1694216938)</f>
        <v>1543195.169</v>
      </c>
      <c r="R6" s="667">
        <f>IFERROR(__xludf.DUMMYFUNCTION("""COMPUTED_VALUE"""),5729062.879788579)</f>
        <v>5729062.88</v>
      </c>
      <c r="S6" s="667">
        <f>IFERROR(__xludf.DUMMYFUNCTION("""COMPUTED_VALUE"""),1429748.6591584594)</f>
        <v>1429748.659</v>
      </c>
      <c r="T6" s="667">
        <f>IFERROR(__xludf.DUMMYFUNCTION("""COMPUTED_VALUE"""),1424110.7437685358)</f>
        <v>1424110.744</v>
      </c>
      <c r="U6" s="667">
        <f>IFERROR(__xludf.DUMMYFUNCTION("""COMPUTED_VALUE"""),1577762.0875372328)</f>
        <v>1577762.088</v>
      </c>
      <c r="V6" s="667">
        <f>IFERROR(__xludf.DUMMYFUNCTION("""COMPUTED_VALUE"""),1734152.0795572507)</f>
        <v>1734152.08</v>
      </c>
      <c r="W6" s="667">
        <f>IFERROR(__xludf.DUMMYFUNCTION("""COMPUTED_VALUE"""),6165773.570021478)</f>
        <v>6165773.57</v>
      </c>
      <c r="X6" s="667">
        <f>IFERROR(__xludf.DUMMYFUNCTION("""COMPUTED_VALUE"""),1732545.50554029)</f>
        <v>1732545.506</v>
      </c>
      <c r="Y6" s="667">
        <f>IFERROR(__xludf.DUMMYFUNCTION("""COMPUTED_VALUE"""),1740831.01619064)</f>
        <v>1740831.016</v>
      </c>
      <c r="Z6" s="667">
        <f>IFERROR(__xludf.DUMMYFUNCTION("""COMPUTED_VALUE"""),1731377.1049454599)</f>
        <v>1731377.105</v>
      </c>
      <c r="AA6" s="667">
        <f>IFERROR(__xludf.DUMMYFUNCTION("""COMPUTED_VALUE"""),1810674.1739)</f>
        <v>1810674.174</v>
      </c>
      <c r="AB6" s="667">
        <f>IFERROR(__xludf.DUMMYFUNCTION("""COMPUTED_VALUE"""),7015427.80057639)</f>
        <v>7015427.801</v>
      </c>
      <c r="AC6" s="667">
        <f>IFERROR(__xludf.DUMMYFUNCTION("""COMPUTED_VALUE"""),1749529.0912)</f>
        <v>1749529.091</v>
      </c>
      <c r="AD6" s="667">
        <f>IFERROR(__xludf.DUMMYFUNCTION("""COMPUTED_VALUE"""),1723657.6253)</f>
        <v>1723657.625</v>
      </c>
      <c r="AE6" s="667">
        <f>IFERROR(__xludf.DUMMYFUNCTION("""COMPUTED_VALUE"""),1595555.6692)</f>
        <v>1595555.669</v>
      </c>
      <c r="AF6" s="667">
        <f>IFERROR(__xludf.DUMMYFUNCTION("""COMPUTED_VALUE"""),1860916.49)</f>
        <v>1860916.49</v>
      </c>
      <c r="AG6" s="667">
        <f>IFERROR(__xludf.DUMMYFUNCTION("""COMPUTED_VALUE"""),6929658.875700001)</f>
        <v>6929658.876</v>
      </c>
      <c r="AH6" s="667">
        <f>IFERROR(__xludf.DUMMYFUNCTION("""COMPUTED_VALUE"""),1988810.640648)</f>
        <v>1988810.641</v>
      </c>
      <c r="AI6" s="667">
        <f>IFERROR(__xludf.DUMMYFUNCTION("""COMPUTED_VALUE"""),1889798.0999828381)</f>
        <v>1889798.1</v>
      </c>
      <c r="AJ6" s="667">
        <f>IFERROR(__xludf.DUMMYFUNCTION("""COMPUTED_VALUE"""),1898016.4897417643)</f>
        <v>1898016.49</v>
      </c>
      <c r="AK6" s="667">
        <f>IFERROR(__xludf.DUMMYFUNCTION("""COMPUTED_VALUE"""),2032780.7588081)</f>
        <v>2032780.759</v>
      </c>
      <c r="AL6" s="667">
        <f>IFERROR(__xludf.DUMMYFUNCTION("""COMPUTED_VALUE"""),7809405.989180702)</f>
        <v>7809405.989</v>
      </c>
      <c r="AM6" s="667">
        <f>IFERROR(__xludf.DUMMYFUNCTION("""COMPUTED_VALUE"""),2134759.4634912596)</f>
        <v>2134759.463</v>
      </c>
      <c r="AN6" s="667">
        <f>IFERROR(__xludf.DUMMYFUNCTION("""COMPUTED_VALUE"""),2056368.9883565467)</f>
        <v>2056368.988</v>
      </c>
      <c r="AO6" s="667">
        <f>IFERROR(__xludf.DUMMYFUNCTION("""COMPUTED_VALUE"""),2079811.5948238117)</f>
        <v>2079811.595</v>
      </c>
      <c r="AP6" s="667">
        <f>IFERROR(__xludf.DUMMYFUNCTION("""COMPUTED_VALUE"""),2179226.58905639)</f>
        <v>2179226.589</v>
      </c>
      <c r="AQ6" s="667">
        <f>IFERROR(__xludf.DUMMYFUNCTION("""COMPUTED_VALUE"""),8450166.635728007)</f>
        <v>8450166.636</v>
      </c>
      <c r="AR6" s="667">
        <f>IFERROR(__xludf.DUMMYFUNCTION("""COMPUTED_VALUE"""),2215252.2837669794)</f>
        <v>2215252.284</v>
      </c>
      <c r="AS6" s="667">
        <f>IFERROR(__xludf.DUMMYFUNCTION("""COMPUTED_VALUE"""),2201054.5276229796)</f>
        <v>2201054.528</v>
      </c>
      <c r="AT6" s="663">
        <f>IFERROR(__xludf.DUMMYFUNCTION("""COMPUTED_VALUE"""),2285343.9669568804)</f>
        <v>2285343.967</v>
      </c>
      <c r="AU6" s="667">
        <f>IFERROR(__xludf.DUMMYFUNCTION("""COMPUTED_VALUE"""),2282914.538133764)</f>
        <v>2282914.538</v>
      </c>
      <c r="AV6" s="667">
        <f>IFERROR(__xludf.DUMMYFUNCTION("""COMPUTED_VALUE"""),8984565.316480603)</f>
        <v>8984565.316</v>
      </c>
      <c r="AW6" s="667">
        <f>IFERROR(__xludf.DUMMYFUNCTION("""COMPUTED_VALUE"""),2343524.28552493)</f>
        <v>2343524.286</v>
      </c>
      <c r="AX6" s="667">
        <f>IFERROR(__xludf.DUMMYFUNCTION("""COMPUTED_VALUE"""),2295456.936244)</f>
        <v>2295456.936</v>
      </c>
      <c r="AY6" s="667">
        <f>IFERROR(__xludf.DUMMYFUNCTION("""COMPUTED_VALUE"""),2285194.97105471)</f>
        <v>2285194.971</v>
      </c>
      <c r="AZ6" s="667">
        <f>IFERROR(__xludf.DUMMYFUNCTION("""COMPUTED_VALUE"""),2474905.76989492)</f>
        <v>2474905.77</v>
      </c>
      <c r="BA6" s="667">
        <f>IFERROR(__xludf.DUMMYFUNCTION("""COMPUTED_VALUE"""),9399081.962718561)</f>
        <v>9399081.963</v>
      </c>
      <c r="BB6" s="667">
        <f>IFERROR(__xludf.DUMMYFUNCTION("""COMPUTED_VALUE"""),2503734.38416037)</f>
        <v>2503734.384</v>
      </c>
      <c r="BC6" s="667">
        <f>IFERROR(__xludf.DUMMYFUNCTION("""COMPUTED_VALUE"""),2410872.98570504)</f>
        <v>2410872.986</v>
      </c>
      <c r="BD6" s="667">
        <f>IFERROR(__xludf.DUMMYFUNCTION("""COMPUTED_VALUE"""),2410996.20953346)</f>
        <v>2410996.21</v>
      </c>
      <c r="BE6" s="667">
        <f>IFERROR(__xludf.DUMMYFUNCTION("""COMPUTED_VALUE"""),2516251.69138292)</f>
        <v>2516251.691</v>
      </c>
      <c r="BF6" s="667">
        <f>IFERROR(__xludf.DUMMYFUNCTION("""COMPUTED_VALUE"""),9841855.27078179)</f>
        <v>9841855.271</v>
      </c>
      <c r="BG6" s="667">
        <f>IFERROR(__xludf.DUMMYFUNCTION("""COMPUTED_VALUE"""),2517016.93086732)</f>
        <v>2517016.931</v>
      </c>
      <c r="BH6" s="667">
        <f>IFERROR(__xludf.DUMMYFUNCTION("""COMPUTED_VALUE"""),2410693.24044615)</f>
        <v>2410693.24</v>
      </c>
      <c r="BI6" s="662">
        <f>IFERROR(__xludf.DUMMYFUNCTION("""COMPUTED_VALUE"""),2383440.90633287)</f>
        <v>2383440.906</v>
      </c>
      <c r="BJ6" s="662">
        <f>IFERROR(__xludf.DUMMYFUNCTION("""COMPUTED_VALUE"""),2807267.97516221)</f>
        <v>2807267.975</v>
      </c>
      <c r="BK6" s="667">
        <f>IFERROR(__xludf.DUMMYFUNCTION("""COMPUTED_VALUE"""),1.011841905280855E7)</f>
        <v>10118419.05</v>
      </c>
      <c r="BL6" s="662">
        <f>IFERROR(__xludf.DUMMYFUNCTION("""COMPUTED_VALUE"""),2606819.65051225)</f>
        <v>2606819.651</v>
      </c>
      <c r="BM6" s="662">
        <f>IFERROR(__xludf.DUMMYFUNCTION("""COMPUTED_VALUE"""),2737015.51790626)</f>
        <v>2737015.518</v>
      </c>
      <c r="BN6" s="662">
        <f>IFERROR(__xludf.DUMMYFUNCTION("""COMPUTED_VALUE"""),2824382.86218422)</f>
        <v>2824382.862</v>
      </c>
      <c r="BO6" s="662">
        <f>IFERROR(__xludf.DUMMYFUNCTION("""COMPUTED_VALUE"""),2973483.18975089)</f>
        <v>2973483.19</v>
      </c>
      <c r="BP6" s="667">
        <f>IFERROR(__xludf.DUMMYFUNCTION("""COMPUTED_VALUE"""),1.114170122035362E7)</f>
        <v>11141701.22</v>
      </c>
      <c r="BQ6" s="667">
        <f>IFERROR(__xludf.DUMMYFUNCTION("""COMPUTED_VALUE"""),2972646.24124472)</f>
        <v>2972646.241</v>
      </c>
      <c r="BR6" s="667">
        <f>IFERROR(__xludf.DUMMYFUNCTION("""COMPUTED_VALUE"""),2855087.12137841)</f>
        <v>2855087.121</v>
      </c>
      <c r="BS6" s="667">
        <f>IFERROR(__xludf.DUMMYFUNCTION("""COMPUTED_VALUE"""),2725541.89182474)</f>
        <v>2725541.892</v>
      </c>
      <c r="BT6" s="667">
        <f>IFERROR(__xludf.DUMMYFUNCTION("""COMPUTED_VALUE"""),3247356.05267875)</f>
        <v>3247356.053</v>
      </c>
      <c r="BU6" s="667">
        <f>IFERROR(__xludf.DUMMYFUNCTION("""COMPUTED_VALUE"""),1.1800631307126619E7)</f>
        <v>11800631.31</v>
      </c>
      <c r="BV6" s="667">
        <f>IFERROR(__xludf.DUMMYFUNCTION("""COMPUTED_VALUE"""),3002660.36178994)</f>
        <v>3002660.362</v>
      </c>
      <c r="BW6" s="667">
        <f>IFERROR(__xludf.DUMMYFUNCTION("""COMPUTED_VALUE"""),2912422.47629514)</f>
        <v>2912422.476</v>
      </c>
      <c r="BX6" s="667">
        <f>IFERROR(__xludf.DUMMYFUNCTION("""COMPUTED_VALUE"""),2808884.522705)</f>
        <v>2808884.523</v>
      </c>
      <c r="BY6" s="667">
        <f>IFERROR(__xludf.DUMMYFUNCTION("""COMPUTED_VALUE"""),3300720.97892486)</f>
        <v>3300720.979</v>
      </c>
      <c r="BZ6" s="667">
        <f>IFERROR(__xludf.DUMMYFUNCTION("""COMPUTED_VALUE"""),1.2024688339714939E7)</f>
        <v>12024688.34</v>
      </c>
      <c r="CA6" s="667">
        <f>IFERROR(__xludf.DUMMYFUNCTION("""COMPUTED_VALUE"""),2994201.39517886)</f>
        <v>2994201.395</v>
      </c>
      <c r="CB6" s="667">
        <f>IFERROR(__xludf.DUMMYFUNCTION("""COMPUTED_VALUE"""),2940325.11509447)</f>
        <v>2940325.115</v>
      </c>
      <c r="CC6" s="667">
        <f>IFERROR(__xludf.DUMMYFUNCTION("""COMPUTED_VALUE"""),2781462.14744077)</f>
        <v>2781462.147</v>
      </c>
      <c r="CD6" s="667">
        <f>IFERROR(__xludf.DUMMYFUNCTION("""COMPUTED_VALUE"""),3385989.3689494)</f>
        <v>3385989.369</v>
      </c>
      <c r="CE6" s="667">
        <f>IFERROR(__xludf.DUMMYFUNCTION("""COMPUTED_VALUE"""),1.21019780266635E7)</f>
        <v>12101978.03</v>
      </c>
      <c r="CF6" s="667">
        <f t="shared" ref="CF6:CI6" si="3">CF12</f>
        <v>3128328.74</v>
      </c>
      <c r="CG6" s="667">
        <f t="shared" si="3"/>
        <v>0</v>
      </c>
      <c r="CH6" s="667">
        <f t="shared" si="3"/>
        <v>0</v>
      </c>
      <c r="CI6" s="667">
        <f t="shared" si="3"/>
        <v>0</v>
      </c>
      <c r="CJ6" s="667">
        <f t="shared" si="4"/>
        <v>3128328.74</v>
      </c>
      <c r="CK6" s="667">
        <f t="shared" ref="CK6:CN6" si="5">CK12</f>
        <v>0</v>
      </c>
      <c r="CL6" s="667">
        <f t="shared" si="5"/>
        <v>0</v>
      </c>
      <c r="CM6" s="667">
        <f t="shared" si="5"/>
        <v>0</v>
      </c>
      <c r="CN6" s="667">
        <f t="shared" si="5"/>
        <v>0</v>
      </c>
      <c r="CO6" s="667">
        <f t="shared" si="6"/>
        <v>0</v>
      </c>
      <c r="CP6" s="664"/>
      <c r="CQ6" s="664"/>
      <c r="CR6" s="664"/>
      <c r="CS6" s="664"/>
      <c r="CT6" s="664"/>
      <c r="CU6" s="664"/>
      <c r="CV6" s="664"/>
      <c r="CW6" s="664"/>
      <c r="CX6" s="664"/>
      <c r="CY6" s="664"/>
    </row>
    <row r="7" ht="24.75" customHeight="1">
      <c r="A7" s="668">
        <v>2012.0</v>
      </c>
      <c r="B7" s="669" t="s">
        <v>179</v>
      </c>
      <c r="C7" s="670" t="s">
        <v>167</v>
      </c>
      <c r="D7" s="671">
        <f>VLOOKUP("Jumlah",ADHB!$A$202:$MA$202,D$33,false)</f>
        <v>0</v>
      </c>
      <c r="E7" s="671">
        <f>VLOOKUP("Jumlah",ADHB!$A$303:$MA$303,E$33,false)</f>
        <v>0</v>
      </c>
      <c r="F7" s="671">
        <f>VLOOKUP("Jumlah",ADHB!$A$404:$MA$404,F$33,false)</f>
        <v>0</v>
      </c>
      <c r="G7" s="671">
        <f>VLOOKUP("Jumlah",ADHB!$A$505:$MA$505,G$33,false)</f>
        <v>0</v>
      </c>
      <c r="H7" s="672">
        <f t="shared" ref="H7:H8" si="7">SUM(D7:G7)</f>
        <v>0</v>
      </c>
      <c r="I7" s="671">
        <f>VLOOKUP("Jumlah",ADHB!$A$202:$MA$202,I$33,false)</f>
        <v>0</v>
      </c>
      <c r="J7" s="671">
        <f>VLOOKUP("Jumlah",ADHB!$A$303:$MA$303,J$33,false)</f>
        <v>0</v>
      </c>
      <c r="K7" s="671">
        <f>VLOOKUP("Jumlah",ADHB!$A$404:$MA$404,K$33,false)</f>
        <v>0</v>
      </c>
      <c r="L7" s="671">
        <f>VLOOKUP("Jumlah",ADHB!$A$505:$MA$505,L$33,false)</f>
        <v>0</v>
      </c>
      <c r="M7" s="672">
        <f t="shared" ref="M7:M8" si="8">SUM(I7:L7)</f>
        <v>0</v>
      </c>
      <c r="N7" s="671">
        <f>VLOOKUP("Jumlah",ADHB!$A$202:$MA$202,N$33,false)</f>
        <v>0</v>
      </c>
      <c r="O7" s="671">
        <f>VLOOKUP("Jumlah",ADHB!$A$303:$MA$303,O$33,false)</f>
        <v>0</v>
      </c>
      <c r="P7" s="671">
        <f>VLOOKUP("Jumlah",ADHB!$A$404:$MA$404,P$33,false)</f>
        <v>0</v>
      </c>
      <c r="Q7" s="671">
        <f>VLOOKUP("Jumlah",ADHB!$A$505:$MA$505,Q$33,false)</f>
        <v>0</v>
      </c>
      <c r="R7" s="672">
        <f t="shared" ref="R7:R8" si="9">SUM(N7:Q7)</f>
        <v>0</v>
      </c>
      <c r="S7" s="671">
        <f>VLOOKUP("Jumlah",ADHB!$A$202:$MA$202,S$33,false)</f>
        <v>0</v>
      </c>
      <c r="T7" s="671">
        <f>VLOOKUP("Jumlah",ADHB!$A$303:$MA$303,T$33,false)</f>
        <v>0</v>
      </c>
      <c r="U7" s="671">
        <f>VLOOKUP("Jumlah",ADHB!$A$404:$MA$404,U$33,false)</f>
        <v>0</v>
      </c>
      <c r="V7" s="671">
        <f>VLOOKUP("Jumlah",ADHB!$A$505:$MA$505,V$33,false)</f>
        <v>0</v>
      </c>
      <c r="W7" s="672">
        <f t="shared" ref="W7:W8" si="10">SUM(S7:V7)</f>
        <v>0</v>
      </c>
      <c r="X7" s="671">
        <f>VLOOKUP("Jumlah",ADHB!$A$202:$MA$202,X$33,false)</f>
        <v>0</v>
      </c>
      <c r="Y7" s="671">
        <f>VLOOKUP("Jumlah",ADHB!$A$303:$MA$303,Y$33,false)</f>
        <v>0</v>
      </c>
      <c r="Z7" s="671">
        <f>VLOOKUP("Jumlah",ADHB!$A$404:$MA$404,Z$33,false)</f>
        <v>0</v>
      </c>
      <c r="AA7" s="671">
        <f>VLOOKUP("Jumlah",ADHB!$A$505:$MA$505,AA$33,false)</f>
        <v>0</v>
      </c>
      <c r="AB7" s="672">
        <f t="shared" ref="AB7:AB8" si="11">SUM(X7:AA7)</f>
        <v>0</v>
      </c>
      <c r="AC7" s="671">
        <f>VLOOKUP("Jumlah",ADHB!$A$202:$MA$202,AC$33,false)</f>
        <v>0</v>
      </c>
      <c r="AD7" s="671">
        <f>VLOOKUP("Jumlah",ADHB!$A$303:$MA$303,AD$33,false)</f>
        <v>0</v>
      </c>
      <c r="AE7" s="671">
        <f>VLOOKUP("Jumlah",ADHB!$A$404:$MA$404,AE$33,false)</f>
        <v>0</v>
      </c>
      <c r="AF7" s="671">
        <f>VLOOKUP("Jumlah",ADHB!$A$505:$MA$505,AF$33,false)</f>
        <v>0</v>
      </c>
      <c r="AG7" s="672">
        <f t="shared" ref="AG7:AG8" si="12">SUM(AC7:AF7)</f>
        <v>0</v>
      </c>
      <c r="AH7" s="671">
        <f>VLOOKUP("Jumlah",ADHB!$A$202:$MA$202,AH$33,false)</f>
        <v>0</v>
      </c>
      <c r="AI7" s="671">
        <f>VLOOKUP("Jumlah",ADHB!$A$303:$MA$303,AI$33,false)</f>
        <v>0</v>
      </c>
      <c r="AJ7" s="671">
        <f>VLOOKUP("Jumlah",ADHB!$A$404:$MA$404,AJ$33,false)</f>
        <v>0</v>
      </c>
      <c r="AK7" s="671">
        <f>VLOOKUP("Jumlah",ADHB!$A$505:$MA$505,AK$33,false)</f>
        <v>0</v>
      </c>
      <c r="AL7" s="672">
        <f t="shared" ref="AL7:AL8" si="13">SUM(AH7:AK7)</f>
        <v>0</v>
      </c>
      <c r="AM7" s="671">
        <f>VLOOKUP("Jumlah",ADHB!$A$202:$MA$202,AM$33,false)</f>
        <v>0</v>
      </c>
      <c r="AN7" s="671">
        <f>VLOOKUP("Jumlah",ADHB!$A$303:$MA$303,AN$33,false)</f>
        <v>0</v>
      </c>
      <c r="AO7" s="671">
        <f>VLOOKUP("Jumlah",ADHB!$A$404:$MA$404,AO$33,false)</f>
        <v>0</v>
      </c>
      <c r="AP7" s="671">
        <f>VLOOKUP("Jumlah",ADHB!$A$505:$MA$505,AP$33,false)</f>
        <v>0</v>
      </c>
      <c r="AQ7" s="672">
        <f t="shared" ref="AQ7:AQ8" si="14">SUM(AM7:AP7)</f>
        <v>0</v>
      </c>
      <c r="AR7" s="671">
        <f>VLOOKUP("Jumlah",ADHB!$A$202:$MA$202,AR$33,false)</f>
        <v>0</v>
      </c>
      <c r="AS7" s="671">
        <f>VLOOKUP("Jumlah",ADHB!$A$303:$MA$303,AS$33,false)</f>
        <v>0</v>
      </c>
      <c r="AT7" s="671">
        <f>VLOOKUP("Jumlah",ADHB!$A$404:$MA$404,AT$33,false)</f>
        <v>0</v>
      </c>
      <c r="AU7" s="671">
        <f>VLOOKUP("Jumlah",ADHB!$A$505:$MA$505,AU$33,false)</f>
        <v>0</v>
      </c>
      <c r="AV7" s="672">
        <f t="shared" ref="AV7:AV8" si="15">SUM(AR7:AU7)</f>
        <v>0</v>
      </c>
      <c r="AW7" s="671">
        <f>VLOOKUP("Jumlah",ADHB!$A$202:$MA$202,AW$33,false)</f>
        <v>199668.3003</v>
      </c>
      <c r="AX7" s="671">
        <f>VLOOKUP("Jumlah",ADHB!$A$303:$MA$303,AX$33,false)</f>
        <v>269589.6585</v>
      </c>
      <c r="AY7" s="671">
        <f>VLOOKUP("Jumlah",ADHB!$A$404:$MA$404,AY$33,false)</f>
        <v>335744.4078</v>
      </c>
      <c r="AZ7" s="671">
        <f>VLOOKUP("Jumlah",ADHB!$A$505:$MA$505,AZ$33,false)</f>
        <v>273119.1839</v>
      </c>
      <c r="BA7" s="672">
        <f t="shared" ref="BA7:BA8" si="16">SUM(AW7:AZ7)</f>
        <v>1078121.55</v>
      </c>
      <c r="BB7" s="671">
        <f>VLOOKUP("Jumlah",ADHB!$A$202:$MA$202,BB$33,false)</f>
        <v>228930.0319</v>
      </c>
      <c r="BC7" s="671">
        <f>VLOOKUP("Jumlah",ADHB!$A$303:$MA$303,BC$33,false)</f>
        <v>243536.1445</v>
      </c>
      <c r="BD7" s="671">
        <f>VLOOKUP("Jumlah",ADHB!$A$404:$MA$404,BD$33,false)</f>
        <v>277530.4671</v>
      </c>
      <c r="BE7" s="671">
        <f>VLOOKUP("Jumlah",ADHB!$A$505:$MA$505,BE$33,false)</f>
        <v>283290.6218</v>
      </c>
      <c r="BF7" s="672">
        <f t="shared" ref="BF7:BF8" si="17">SUM(BB7:BE7)</f>
        <v>1033287.265</v>
      </c>
      <c r="BG7" s="671">
        <f>VLOOKUP("Jumlah",ADHB!$A$202:$MA$202,BG$33,false)</f>
        <v>227777.4789</v>
      </c>
      <c r="BH7" s="671">
        <f>VLOOKUP("Jumlah",ADHB!$A$303:$MA$303,BH$33,false)</f>
        <v>232709.7527</v>
      </c>
      <c r="BI7" s="671">
        <f>VLOOKUP("Jumlah",ADHB!$A$404:$MA$404,BI$33,false)</f>
        <v>256866.8026</v>
      </c>
      <c r="BJ7" s="671">
        <f>VLOOKUP("Jumlah",ADHB!$A$505:$MA$505,BJ$33,false)</f>
        <v>204734.1129</v>
      </c>
      <c r="BK7" s="672">
        <f t="shared" ref="BK7:BK8" si="18">SUM(BG7:BJ7)</f>
        <v>922088.1471</v>
      </c>
      <c r="BL7" s="671">
        <f>VLOOKUP("Jumlah",ADHB!$A$202:$MA$202,BL$33,false)</f>
        <v>266823.2185</v>
      </c>
      <c r="BM7" s="671">
        <f>VLOOKUP("Jumlah",ADHB!$A$303:$MA$303,BM$33,false)</f>
        <v>294040.7804</v>
      </c>
      <c r="BN7" s="671">
        <f>VLOOKUP("Jumlah",ADHB!$A$404:$MA$404,BN$33,false)</f>
        <v>258055.7583</v>
      </c>
      <c r="BO7" s="671">
        <f>VLOOKUP("Jumlah",ADHB!$A$505:$MA$505,BO$33,false)</f>
        <v>247067.5598</v>
      </c>
      <c r="BP7" s="672">
        <f t="shared" ref="BP7:BP8" si="19">SUM(BL7:BO7)</f>
        <v>1065987.317</v>
      </c>
      <c r="BQ7" s="671">
        <f>VLOOKUP("Jumlah",ADHB!$A$202:$MA$202,BQ$33,false)</f>
        <v>279678.6399</v>
      </c>
      <c r="BR7" s="671">
        <f>VLOOKUP("Jumlah",ADHB!$A$303:$MA$303,BR$33,false)</f>
        <v>240891.0613</v>
      </c>
      <c r="BS7" s="671">
        <f>VLOOKUP("Jumlah",ADHB!$A$404:$MA$404,BS$33,false)</f>
        <v>217970.6444</v>
      </c>
      <c r="BT7" s="671">
        <f>VLOOKUP("Jumlah",ADHB!$A$505:$MA$505,BT$33,false)</f>
        <v>234821.4739</v>
      </c>
      <c r="BU7" s="672">
        <f t="shared" ref="BU7:BU8" si="20">SUM(BQ7:BT7)</f>
        <v>973361.8194</v>
      </c>
      <c r="BV7" s="671">
        <f>VLOOKUP("Jumlah",ADHB!$A$202:$MA$202,BV$33,false)</f>
        <v>319040.1585</v>
      </c>
      <c r="BW7" s="671">
        <f>VLOOKUP("Jumlah",ADHB!$A$303:$MA$303,BW$33,false)</f>
        <v>297623.3245</v>
      </c>
      <c r="BX7" s="671">
        <f>VLOOKUP("Jumlah",ADHB!$A$404:$MA$404,BX$33,false)</f>
        <v>291657.3057</v>
      </c>
      <c r="BY7" s="671">
        <f>VLOOKUP("Jumlah",ADHB!$A$505:$MA$505,BY$33,false)</f>
        <v>327649.9268</v>
      </c>
      <c r="BZ7" s="672">
        <f t="shared" ref="BZ7:BZ8" si="21">SUM(BV7:BY7)</f>
        <v>1235970.716</v>
      </c>
      <c r="CA7" s="671">
        <f>VLOOKUP("Jumlah",ADHB!$A$202:$MA$202,CA$33,false)</f>
        <v>274777.8346</v>
      </c>
      <c r="CB7" s="671">
        <f>VLOOKUP("Jumlah",ADHB!$A$303:$MA$303,CB$33,false)</f>
        <v>274846.5691</v>
      </c>
      <c r="CC7" s="671">
        <f>VLOOKUP("Jumlah",ADHB!$A$404:$MA$404,CC$33,false)</f>
        <v>320768.4308</v>
      </c>
      <c r="CD7" s="671">
        <f>VLOOKUP("Jumlah",ADHB!$A$505:$MA$505,CD$33,false)</f>
        <v>364106.2597</v>
      </c>
      <c r="CE7" s="672">
        <f t="shared" ref="CE7:CE8" si="22">SUM(CA7:CD7)</f>
        <v>1234499.094</v>
      </c>
      <c r="CF7" s="671">
        <f>VLOOKUP("Jumlah",ADHB!$A$202:$MA$202,CF$33,false)</f>
        <v>328238.0838</v>
      </c>
      <c r="CG7" s="671">
        <f>VLOOKUP("Jumlah",ADHB!$A$303:$MA$303,CG$33,false)</f>
        <v>0</v>
      </c>
      <c r="CH7" s="671">
        <f>VLOOKUP("Jumlah",ADHB!$A$404:$MA$404,CH$33,false)</f>
        <v>0</v>
      </c>
      <c r="CI7" s="671">
        <f>VLOOKUP("Jumlah",ADHB!$A$505:$MA$505,CI$33,false)</f>
        <v>0</v>
      </c>
      <c r="CJ7" s="672">
        <f t="shared" ref="CJ7:CJ8" si="23">SUM(CF7:CI7)</f>
        <v>328238.0838</v>
      </c>
      <c r="CK7" s="671">
        <f>VLOOKUP("Jumlah",ADHB!$A$202:$MA$202,CK$33,false)</f>
        <v>0</v>
      </c>
      <c r="CL7" s="671">
        <f>VLOOKUP("Jumlah",ADHB!$A$303:$MA$303,CL$33,false)</f>
        <v>0</v>
      </c>
      <c r="CM7" s="671">
        <f>VLOOKUP("Jumlah",ADHB!$A$404:$MA$404,CM$33,false)</f>
        <v>0</v>
      </c>
      <c r="CN7" s="671">
        <f>VLOOKUP("Jumlah",ADHB!$A$505:$MA$505,CN$33,false)</f>
        <v>0</v>
      </c>
      <c r="CO7" s="672">
        <f t="shared" ref="CO7:CO8" si="24">SUM(CK7:CN7)</f>
        <v>0</v>
      </c>
    </row>
    <row r="8" ht="24.75" customHeight="1">
      <c r="A8" s="668">
        <v>2013.0</v>
      </c>
      <c r="B8" s="40"/>
      <c r="C8" s="670" t="s">
        <v>92</v>
      </c>
      <c r="D8" s="671">
        <f>if(VLOOKUP("Jumlah",ADHK!$A$202:$MA$202,D$33,false)=0,VLOOKUP("Jumlah",'ADHK (2)'!$A$202:$MA$202,D$33,false),VLOOKUP("Jumlah",ADHK!$A$202:$MA$202,D$33,false))</f>
        <v>0</v>
      </c>
      <c r="E8" s="671">
        <f>if(VLOOKUP("Jumlah",ADHK!$A$303:$MA$303,E$33,false)=0,VLOOKUP("Jumlah",'ADHK (2)'!$A$303:$MA$303,E$33,false),VLOOKUP("Jumlah",ADHK!$A$303:$MA$303,E$33,false))</f>
        <v>0</v>
      </c>
      <c r="F8" s="671">
        <f>if(VLOOKUP("Jumlah",ADHK!$A$404:$MA$404,F$33,false)=0,VLOOKUP("Jumlah",'ADHK (2)'!$A$404:$MA$404,F$33,false),VLOOKUP("Jumlah",ADHK!$A$404:$MA$404,F$33,false))</f>
        <v>0</v>
      </c>
      <c r="G8" s="671">
        <f>if(VLOOKUP("Jumlah",ADHK!$A$505:$MA$505,G$33,false)=0,VLOOKUP("Jumlah",'ADHK (2)'!$A$505:$MA$505,G$33,false),VLOOKUP("Jumlah",ADHK!$A$505:$MA$505,G$33,false))</f>
        <v>0</v>
      </c>
      <c r="H8" s="672">
        <f t="shared" si="7"/>
        <v>0</v>
      </c>
      <c r="I8" s="671">
        <f>if(VLOOKUP("Jumlah",ADHK!$A$202:$MA$202,I$33,false)=0,VLOOKUP("Jumlah",'ADHK (2)'!$A$202:$MA$202,I$33,false),VLOOKUP("Jumlah",ADHK!$A$202:$MA$202,I$33,false))</f>
        <v>0</v>
      </c>
      <c r="J8" s="671">
        <f>if(VLOOKUP("Jumlah",ADHK!$A$303:$MA$303,J$33,false)=0,VLOOKUP("Jumlah",'ADHK (2)'!$A$303:$MA$303,J$33,false),VLOOKUP("Jumlah",ADHK!$A$303:$MA$303,J$33,false))</f>
        <v>0</v>
      </c>
      <c r="K8" s="671">
        <f>if(VLOOKUP("Jumlah",ADHK!$A$404:$MA$404,K$33,false)=0,VLOOKUP("Jumlah",'ADHK (2)'!$A$404:$MA$404,K$33,false),VLOOKUP("Jumlah",ADHK!$A$404:$MA$404,K$33,false))</f>
        <v>0</v>
      </c>
      <c r="L8" s="671">
        <f>if(VLOOKUP("Jumlah",ADHK!$A$505:$MA$505,L$33,false)=0,VLOOKUP("Jumlah",'ADHK (2)'!$A$505:$MA$505,L$33,false),VLOOKUP("Jumlah",ADHK!$A$505:$MA$505,L$33,false))</f>
        <v>0</v>
      </c>
      <c r="M8" s="672">
        <f t="shared" si="8"/>
        <v>0</v>
      </c>
      <c r="N8" s="671">
        <f>if(VLOOKUP("Jumlah",ADHK!$A$202:$MA$202,N$33,false)=0,VLOOKUP("Jumlah",'ADHK (2)'!$A$202:$MA$202,N$33,false),VLOOKUP("Jumlah",ADHK!$A$202:$MA$202,N$33,false))</f>
        <v>0</v>
      </c>
      <c r="O8" s="671">
        <f>if(VLOOKUP("Jumlah",ADHK!$A$303:$MA$303,O$33,false)=0,VLOOKUP("Jumlah",'ADHK (2)'!$A$303:$MA$303,O$33,false),VLOOKUP("Jumlah",ADHK!$A$303:$MA$303,O$33,false))</f>
        <v>0</v>
      </c>
      <c r="P8" s="671">
        <f>if(VLOOKUP("Jumlah",ADHK!$A$404:$MA$404,P$33,false)=0,VLOOKUP("Jumlah",'ADHK (2)'!$A$404:$MA$404,P$33,false),VLOOKUP("Jumlah",ADHK!$A$404:$MA$404,P$33,false))</f>
        <v>0</v>
      </c>
      <c r="Q8" s="671">
        <f>if(VLOOKUP("Jumlah",ADHK!$A$505:$MA$505,Q$33,false)=0,VLOOKUP("Jumlah",'ADHK (2)'!$A$505:$MA$505,Q$33,false),VLOOKUP("Jumlah",ADHK!$A$505:$MA$505,Q$33,false))</f>
        <v>0</v>
      </c>
      <c r="R8" s="672">
        <f t="shared" si="9"/>
        <v>0</v>
      </c>
      <c r="S8" s="671">
        <f>if(VLOOKUP("Jumlah",ADHK!$A$202:$MA$202,S$33,false)=0,VLOOKUP("Jumlah",'ADHK (2)'!$A$202:$MA$202,S$33,false),VLOOKUP("Jumlah",ADHK!$A$202:$MA$202,S$33,false))</f>
        <v>0</v>
      </c>
      <c r="T8" s="671">
        <f>if(VLOOKUP("Jumlah",ADHK!$A$303:$MA$303,T$33,false)=0,VLOOKUP("Jumlah",'ADHK (2)'!$A$303:$MA$303,T$33,false),VLOOKUP("Jumlah",ADHK!$A$303:$MA$303,T$33,false))</f>
        <v>0</v>
      </c>
      <c r="U8" s="671">
        <f>if(VLOOKUP("Jumlah",ADHK!$A$404:$MA$404,U$33,false)=0,VLOOKUP("Jumlah",'ADHK (2)'!$A$404:$MA$404,U$33,false),VLOOKUP("Jumlah",ADHK!$A$404:$MA$404,U$33,false))</f>
        <v>0</v>
      </c>
      <c r="V8" s="671">
        <f>if(VLOOKUP("Jumlah",ADHK!$A$505:$MA$505,V$33,false)=0,VLOOKUP("Jumlah",'ADHK (2)'!$A$505:$MA$505,V$33,false),VLOOKUP("Jumlah",ADHK!$A$505:$MA$505,V$33,false))</f>
        <v>0</v>
      </c>
      <c r="W8" s="672">
        <f t="shared" si="10"/>
        <v>0</v>
      </c>
      <c r="X8" s="671">
        <f>if(VLOOKUP("Jumlah",ADHK!$A$202:$MA$202,X$33,false)=0,VLOOKUP("Jumlah",'ADHK (2)'!$A$202:$MA$202,X$33,false),VLOOKUP("Jumlah",ADHK!$A$202:$MA$202,X$33,false))</f>
        <v>0</v>
      </c>
      <c r="Y8" s="671">
        <f>if(VLOOKUP("Jumlah",ADHK!$A$303:$MA$303,Y$33,false)=0,VLOOKUP("Jumlah",'ADHK (2)'!$A$303:$MA$303,Y$33,false),VLOOKUP("Jumlah",ADHK!$A$303:$MA$303,Y$33,false))</f>
        <v>0</v>
      </c>
      <c r="Z8" s="671">
        <f>if(VLOOKUP("Jumlah",ADHK!$A$404:$MA$404,Z$33,false)=0,VLOOKUP("Jumlah",'ADHK (2)'!$A$404:$MA$404,Z$33,false),VLOOKUP("Jumlah",ADHK!$A$404:$MA$404,Z$33,false))</f>
        <v>0</v>
      </c>
      <c r="AA8" s="671">
        <f>if(VLOOKUP("Jumlah",ADHK!$A$505:$MA$505,AA$33,false)=0,VLOOKUP("Jumlah",'ADHK (2)'!$A$505:$MA$505,AA$33,false),VLOOKUP("Jumlah",ADHK!$A$505:$MA$505,AA$33,false))</f>
        <v>0</v>
      </c>
      <c r="AB8" s="672">
        <f t="shared" si="11"/>
        <v>0</v>
      </c>
      <c r="AC8" s="671">
        <f>if(VLOOKUP("Jumlah",ADHK!$A$202:$MA$202,AC$33,false)=0,VLOOKUP("Jumlah",'ADHK (2)'!$A$202:$MA$202,AC$33,false),VLOOKUP("Jumlah",ADHK!$A$202:$MA$202,AC$33,false))</f>
        <v>0</v>
      </c>
      <c r="AD8" s="671">
        <f>if(VLOOKUP("Jumlah",ADHK!$A$303:$MA$303,AD$33,false)=0,VLOOKUP("Jumlah",'ADHK (2)'!$A$303:$MA$303,AD$33,false),VLOOKUP("Jumlah",ADHK!$A$303:$MA$303,AD$33,false))</f>
        <v>0</v>
      </c>
      <c r="AE8" s="671">
        <f>if(VLOOKUP("Jumlah",ADHK!$A$404:$MA$404,AE$33,false)=0,VLOOKUP("Jumlah",'ADHK (2)'!$A$404:$MA$404,AE$33,false),VLOOKUP("Jumlah",ADHK!$A$404:$MA$404,AE$33,false))</f>
        <v>0</v>
      </c>
      <c r="AF8" s="671">
        <f>if(VLOOKUP("Jumlah",ADHK!$A$505:$MA$505,AF$33,false)=0,VLOOKUP("Jumlah",'ADHK (2)'!$A$505:$MA$505,AF$33,false),VLOOKUP("Jumlah",ADHK!$A$505:$MA$505,AF$33,false))</f>
        <v>0</v>
      </c>
      <c r="AG8" s="672">
        <f t="shared" si="12"/>
        <v>0</v>
      </c>
      <c r="AH8" s="671">
        <f>if(VLOOKUP("Jumlah",ADHK!$A$202:$MA$202,AH$33,false)=0,VLOOKUP("Jumlah",'ADHK (2)'!$A$202:$MA$202,AH$33,false),VLOOKUP("Jumlah",ADHK!$A$202:$MA$202,AH$33,false))</f>
        <v>0</v>
      </c>
      <c r="AI8" s="671">
        <f>if(VLOOKUP("Jumlah",ADHK!$A$303:$MA$303,AI$33,false)=0,VLOOKUP("Jumlah",'ADHK (2)'!$A$303:$MA$303,AI$33,false),VLOOKUP("Jumlah",ADHK!$A$303:$MA$303,AI$33,false))</f>
        <v>0</v>
      </c>
      <c r="AJ8" s="671">
        <f>if(VLOOKUP("Jumlah",ADHK!$A$404:$MA$404,AJ$33,false)=0,VLOOKUP("Jumlah",'ADHK (2)'!$A$404:$MA$404,AJ$33,false),VLOOKUP("Jumlah",ADHK!$A$404:$MA$404,AJ$33,false))</f>
        <v>0</v>
      </c>
      <c r="AK8" s="671">
        <f>if(VLOOKUP("Jumlah",ADHK!$A$505:$MA$505,AK$33,false)=0,VLOOKUP("Jumlah",'ADHK (2)'!$A$505:$MA$505,AK$33,false),VLOOKUP("Jumlah",ADHK!$A$505:$MA$505,AK$33,false))</f>
        <v>0</v>
      </c>
      <c r="AL8" s="672">
        <f t="shared" si="13"/>
        <v>0</v>
      </c>
      <c r="AM8" s="671">
        <f>if(VLOOKUP("Jumlah",ADHK!$A$202:$MA$202,AM$33,false)=0,VLOOKUP("Jumlah",'ADHK (2)'!$A$202:$MA$202,AM$33,false),VLOOKUP("Jumlah",ADHK!$A$202:$MA$202,AM$33,false))</f>
        <v>0</v>
      </c>
      <c r="AN8" s="671">
        <f>if(VLOOKUP("Jumlah",ADHK!$A$303:$MA$303,AN$33,false)=0,VLOOKUP("Jumlah",'ADHK (2)'!$A$303:$MA$303,AN$33,false),VLOOKUP("Jumlah",ADHK!$A$303:$MA$303,AN$33,false))</f>
        <v>0</v>
      </c>
      <c r="AO8" s="671">
        <f>if(VLOOKUP("Jumlah",ADHK!$A$404:$MA$404,AO$33,false)=0,VLOOKUP("Jumlah",'ADHK (2)'!$A$404:$MA$404,AO$33,false),VLOOKUP("Jumlah",ADHK!$A$404:$MA$404,AO$33,false))</f>
        <v>0</v>
      </c>
      <c r="AP8" s="671">
        <f>if(VLOOKUP("Jumlah",ADHK!$A$505:$MA$505,AP$33,false)=0,VLOOKUP("Jumlah",'ADHK (2)'!$A$505:$MA$505,AP$33,false),VLOOKUP("Jumlah",ADHK!$A$505:$MA$505,AP$33,false))</f>
        <v>0</v>
      </c>
      <c r="AQ8" s="672">
        <f t="shared" si="14"/>
        <v>0</v>
      </c>
      <c r="AR8" s="671">
        <f>if(VLOOKUP("Jumlah",ADHK!$A$202:$MA$202,AR$33,false)=0,VLOOKUP("Jumlah",'ADHK (2)'!$A$202:$MA$202,AR$33,false),VLOOKUP("Jumlah",ADHK!$A$202:$MA$202,AR$33,false))</f>
        <v>0</v>
      </c>
      <c r="AS8" s="671">
        <f>if(VLOOKUP("Jumlah",ADHK!$A$303:$MA$303,AS$33,false)=0,VLOOKUP("Jumlah",'ADHK (2)'!$A$303:$MA$303,AS$33,false),VLOOKUP("Jumlah",ADHK!$A$303:$MA$303,AS$33,false))</f>
        <v>0</v>
      </c>
      <c r="AT8" s="671">
        <f>if(VLOOKUP("Jumlah",ADHK!$A$404:$MA$404,AT$33,false)=0,VLOOKUP("Jumlah",'ADHK (2)'!$A$404:$MA$404,AT$33,false),VLOOKUP("Jumlah",ADHK!$A$404:$MA$404,AT$33,false))</f>
        <v>0</v>
      </c>
      <c r="AU8" s="671">
        <f>if(VLOOKUP("Jumlah",ADHK!$A$505:$MA$505,AU$33,false)=0,VLOOKUP("Jumlah",'ADHK (2)'!$A$505:$MA$505,AU$33,false),VLOOKUP("Jumlah",ADHK!$A$505:$MA$505,AU$33,false))</f>
        <v>0</v>
      </c>
      <c r="AV8" s="672">
        <f t="shared" si="15"/>
        <v>0</v>
      </c>
      <c r="AW8" s="671">
        <f>if(VLOOKUP("Jumlah",ADHK!$A$202:$MA$202,AW$33,false)=0,VLOOKUP("Jumlah",'ADHK (2)'!$A$202:$MA$202,AW$33,false),VLOOKUP("Jumlah",ADHK!$A$202:$MA$202,AW$33,false))</f>
        <v>129831.1729</v>
      </c>
      <c r="AX8" s="671">
        <f>if(VLOOKUP("Jumlah",ADHK!$A$303:$MA$303,AX$33,false)=0,VLOOKUP("Jumlah",'ADHK (2)'!$A$303:$MA$303,AX$33,false),VLOOKUP("Jumlah",ADHK!$A$303:$MA$303,AX$33,false))</f>
        <v>79057.6539</v>
      </c>
      <c r="AY8" s="671">
        <f>if(VLOOKUP("Jumlah",ADHK!$A$404:$MA$404,AY$33,false)=0,VLOOKUP("Jumlah",'ADHK (2)'!$A$404:$MA$404,AY$33,false),VLOOKUP("Jumlah",ADHK!$A$404:$MA$404,AY$33,false))</f>
        <v>90056.34661</v>
      </c>
      <c r="AZ8" s="671">
        <f>if(VLOOKUP("Jumlah",ADHK!$A$505:$MA$505,AZ$33,false)=0,VLOOKUP("Jumlah",'ADHK (2)'!$A$505:$MA$505,AZ$33,false),VLOOKUP("Jumlah",ADHK!$A$505:$MA$505,AZ$33,false))</f>
        <v>97656.97244</v>
      </c>
      <c r="BA8" s="672">
        <f t="shared" si="16"/>
        <v>396602.1458</v>
      </c>
      <c r="BB8" s="671">
        <f>if(VLOOKUP("Jumlah",ADHK!$A$202:$MA$202,BB$33,false)=0,VLOOKUP("Jumlah",'ADHK (2)'!$A$202:$MA$202,BB$33,false),VLOOKUP("Jumlah",ADHK!$A$202:$MA$202,BB$33,false))</f>
        <v>90233.10534</v>
      </c>
      <c r="BC8" s="671">
        <f>if(VLOOKUP("Jumlah",ADHK!$A$303:$MA$303,BC$33,false)=0,VLOOKUP("Jumlah",'ADHK (2)'!$A$303:$MA$303,BC$33,false),VLOOKUP("Jumlah",ADHK!$A$303:$MA$303,BC$33,false))</f>
        <v>75837.1673</v>
      </c>
      <c r="BD8" s="671">
        <f>if(VLOOKUP("Jumlah",ADHK!$A$404:$MA$404,BD$33,false)=0,VLOOKUP("Jumlah",'ADHK (2)'!$A$404:$MA$404,BD$33,false),VLOOKUP("Jumlah",ADHK!$A$404:$MA$404,BD$33,false))</f>
        <v>88015.77492</v>
      </c>
      <c r="BE8" s="671">
        <f>if(VLOOKUP("Jumlah",ADHK!$A$505:$MA$505,BE$33,false)=0,VLOOKUP("Jumlah",'ADHK (2)'!$A$505:$MA$505,BE$33,false),VLOOKUP("Jumlah",ADHK!$A$505:$MA$505,BE$33,false))</f>
        <v>103343.2124</v>
      </c>
      <c r="BF8" s="672">
        <f t="shared" si="17"/>
        <v>357429.26</v>
      </c>
      <c r="BG8" s="671">
        <f>if(VLOOKUP("Jumlah",ADHK!$A$202:$MA$202,BG$33,false)=0,VLOOKUP("Jumlah",'ADHK (2)'!$A$202:$MA$202,BG$33,false),VLOOKUP("Jumlah",ADHK!$A$202:$MA$202,BG$33,false))</f>
        <v>89092.96234</v>
      </c>
      <c r="BH8" s="671">
        <f>if(VLOOKUP("Jumlah",ADHK!$A$303:$MA$303,BH$33,false)=0,VLOOKUP("Jumlah",'ADHK (2)'!$A$303:$MA$303,BH$33,false),VLOOKUP("Jumlah",ADHK!$A$303:$MA$303,BH$33,false))</f>
        <v>74678.18998</v>
      </c>
      <c r="BI8" s="671">
        <f>if(VLOOKUP("Jumlah",ADHK!$A$404:$MA$404,BI$33,false)=0,VLOOKUP("Jumlah",'ADHK (2)'!$A$404:$MA$404,BI$33,false),VLOOKUP("Jumlah",ADHK!$A$404:$MA$404,BI$33,false))</f>
        <v>69198.84117</v>
      </c>
      <c r="BJ8" s="671">
        <f>if(VLOOKUP("Jumlah",ADHK!$A$505:$MA$505,BJ$33,false)=0,VLOOKUP("Jumlah",'ADHK (2)'!$A$505:$MA$505,BJ$33,false),VLOOKUP("Jumlah",ADHK!$A$505:$MA$505,BJ$33,false))</f>
        <v>63150.60407</v>
      </c>
      <c r="BK8" s="672">
        <f t="shared" si="18"/>
        <v>296120.5976</v>
      </c>
      <c r="BL8" s="671">
        <f>if(VLOOKUP("Jumlah",ADHK!$A$202:$MA$202,BL$33,false)=0,VLOOKUP("Jumlah",'ADHK (2)'!$A$202:$MA$202,BL$33,false),VLOOKUP("Jumlah",ADHK!$A$202:$MA$202,BL$33,false))</f>
        <v>100400.1086</v>
      </c>
      <c r="BM8" s="671">
        <f>if(VLOOKUP("Jumlah",ADHK!$A$303:$MA$303,BM$33,false)=0,VLOOKUP("Jumlah",'ADHK (2)'!$A$303:$MA$303,BM$33,false),VLOOKUP("Jumlah",ADHK!$A$303:$MA$303,BM$33,false))</f>
        <v>93710.50476</v>
      </c>
      <c r="BN8" s="671">
        <f>if(VLOOKUP("Jumlah",ADHK!$A$404:$MA$404,BN$33,false)=0,VLOOKUP("Jumlah",'ADHK (2)'!$A$404:$MA$404,BN$33,false),VLOOKUP("Jumlah",ADHK!$A$404:$MA$404,BN$33,false))</f>
        <v>95055.04719</v>
      </c>
      <c r="BO8" s="671">
        <f>if(VLOOKUP("Jumlah",ADHK!$A$505:$MA$505,BO$33,false)=0,VLOOKUP("Jumlah",'ADHK (2)'!$A$505:$MA$505,BO$33,false),VLOOKUP("Jumlah",ADHK!$A$505:$MA$505,BO$33,false))</f>
        <v>90219.80701</v>
      </c>
      <c r="BP8" s="672">
        <f t="shared" si="19"/>
        <v>379385.4676</v>
      </c>
      <c r="BQ8" s="671">
        <f>if(VLOOKUP("Jumlah",ADHK!$A$202:$MA$202,BQ$33,false)=0,VLOOKUP("Jumlah",'ADHK (2)'!$A$202:$MA$202,BQ$33,false),VLOOKUP("Jumlah",ADHK!$A$202:$MA$202,BQ$33,false))</f>
        <v>98215.38058</v>
      </c>
      <c r="BR8" s="671">
        <f>if(VLOOKUP("Jumlah",ADHK!$A$303:$MA$303,BR$33,false)=0,VLOOKUP("Jumlah",'ADHK (2)'!$A$303:$MA$303,BR$33,false),VLOOKUP("Jumlah",ADHK!$A$303:$MA$303,BR$33,false))</f>
        <v>69393.68284</v>
      </c>
      <c r="BS8" s="671">
        <f>if(VLOOKUP("Jumlah",ADHK!$A$404:$MA$404,BS$33,false)=0,VLOOKUP("Jumlah",'ADHK (2)'!$A$404:$MA$404,BS$33,false),VLOOKUP("Jumlah",ADHK!$A$404:$MA$404,BS$33,false))</f>
        <v>70537.3019</v>
      </c>
      <c r="BT8" s="671">
        <f>if(VLOOKUP("Jumlah",ADHK!$A$505:$MA$505,BT$33,false)=0,VLOOKUP("Jumlah",'ADHK (2)'!$A$505:$MA$505,BT$33,false),VLOOKUP("Jumlah",ADHK!$A$505:$MA$505,BT$33,false))</f>
        <v>86653.32169</v>
      </c>
      <c r="BU8" s="672">
        <f t="shared" si="20"/>
        <v>324799.687</v>
      </c>
      <c r="BV8" s="671">
        <f>if(VLOOKUP("Jumlah",ADHK!$A$202:$MA$202,BV$33,false)=0,VLOOKUP("Jumlah",'ADHK (2)'!$A$202:$MA$202,BV$33,false),VLOOKUP("Jumlah",ADHK!$A$202:$MA$202,BV$33,false))</f>
        <v>113229.1895</v>
      </c>
      <c r="BW8" s="671">
        <f>if(VLOOKUP("Jumlah",ADHK!$A$303:$MA$303,BW$33,false)=0,VLOOKUP("Jumlah",'ADHK (2)'!$A$303:$MA$303,BW$33,false),VLOOKUP("Jumlah",ADHK!$A$303:$MA$303,BW$33,false))</f>
        <v>91846.21036</v>
      </c>
      <c r="BX8" s="671">
        <f>if(VLOOKUP("Jumlah",ADHK!$A$404:$MA$404,BX$33,false)=0,VLOOKUP("Jumlah",'ADHK (2)'!$A$404:$MA$404,BX$33,false),VLOOKUP("Jumlah",ADHK!$A$404:$MA$404,BX$33,false))</f>
        <v>90090.14012</v>
      </c>
      <c r="BY8" s="671">
        <f>if(VLOOKUP("Jumlah",ADHK!$A$505:$MA$505,BY$33,false)=0,VLOOKUP("Jumlah",'ADHK (2)'!$A$505:$MA$505,BY$33,false),VLOOKUP("Jumlah",ADHK!$A$505:$MA$505,BY$33,false))</f>
        <v>104677.9531</v>
      </c>
      <c r="BZ8" s="672">
        <f t="shared" si="21"/>
        <v>399843.4931</v>
      </c>
      <c r="CA8" s="671">
        <f>if(VLOOKUP("Jumlah",ADHK!$A$202:$MA$202,CA$33,false)=0,VLOOKUP("Jumlah",'ADHK (2)'!$A$202:$MA$202,CA$33,false),VLOOKUP("Jumlah",ADHK!$A$202:$MA$202,CA$33,false))</f>
        <v>98490.22367</v>
      </c>
      <c r="CB8" s="671">
        <f>if(VLOOKUP("Jumlah",ADHK!$A$303:$MA$303,CB$33,false)=0,VLOOKUP("Jumlah",'ADHK (2)'!$A$303:$MA$303,CB$33,false),VLOOKUP("Jumlah",ADHK!$A$303:$MA$303,CB$33,false))</f>
        <v>94193.1716</v>
      </c>
      <c r="CC8" s="671">
        <f>if(VLOOKUP("Jumlah",ADHK!$A$404:$MA$404,CC$33,false)=0,VLOOKUP("Jumlah",'ADHK (2)'!$A$404:$MA$404,CC$33,false),VLOOKUP("Jumlah",ADHK!$A$404:$MA$404,CC$33,false))</f>
        <v>86330.20395</v>
      </c>
      <c r="CD8" s="671">
        <f>if(VLOOKUP("Jumlah",ADHK!$A$505:$MA$505,CD$33,false)=0,VLOOKUP("Jumlah",'ADHK (2)'!$A$505:$MA$505,CD$33,false),VLOOKUP("Jumlah",ADHK!$A$505:$MA$505,CD$33,false))</f>
        <v>107681.9432</v>
      </c>
      <c r="CE8" s="672">
        <f t="shared" si="22"/>
        <v>386695.5424</v>
      </c>
      <c r="CF8" s="671">
        <f>if(VLOOKUP("Jumlah",ADHK!$A$202:$MA$202,CF$33,false)=0,VLOOKUP("Jumlah",'ADHK (2)'!$A$202:$MA$202,CF$33,false),VLOOKUP("Jumlah",ADHK!$A$202:$MA$202,CF$33,false))</f>
        <v>95620.73956</v>
      </c>
      <c r="CG8" s="671">
        <f>if(VLOOKUP("Jumlah",ADHK!$A$303:$MA$303,CG$33,false)=0,VLOOKUP("Jumlah",'ADHK (2)'!$A$303:$MA$303,CG$33,false),VLOOKUP("Jumlah",ADHK!$A$303:$MA$303,CG$33,false))</f>
        <v>0</v>
      </c>
      <c r="CH8" s="671">
        <f>if(VLOOKUP("Jumlah",ADHK!$A$404:$MA$404,CH$33,false)=0,VLOOKUP("Jumlah",'ADHK (2)'!$A$404:$MA$404,CH$33,false),VLOOKUP("Jumlah",ADHK!$A$404:$MA$404,CH$33,false))</f>
        <v>0</v>
      </c>
      <c r="CI8" s="671">
        <f>if(VLOOKUP("Jumlah",ADHK!$A$505:$MA$505,CI$33,false)=0,VLOOKUP("Jumlah",'ADHK (2)'!$A$505:$MA$505,CI$33,false),VLOOKUP("Jumlah",ADHK!$A$505:$MA$505,CI$33,false))</f>
        <v>0</v>
      </c>
      <c r="CJ8" s="672">
        <f t="shared" si="23"/>
        <v>95620.73956</v>
      </c>
      <c r="CK8" s="671">
        <f>if(VLOOKUP("Jumlah",ADHK!$A$202:$MA$202,CK$33,false)=0,VLOOKUP("Jumlah",'ADHK (2)'!$A$202:$MA$202,CK$33,false),VLOOKUP("Jumlah",ADHK!$A$202:$MA$202,CK$33,false))</f>
        <v>0</v>
      </c>
      <c r="CL8" s="671">
        <f>if(VLOOKUP("Jumlah",ADHK!$A$303:$MA$303,CL$33,false)=0,VLOOKUP("Jumlah",'ADHK (2)'!$A$303:$MA$303,CL$33,false),VLOOKUP("Jumlah",ADHK!$A$303:$MA$303,CL$33,false))</f>
        <v>0</v>
      </c>
      <c r="CM8" s="671">
        <f>if(VLOOKUP("Jumlah",ADHK!$A$404:$MA$404,CM$33,false)=0,VLOOKUP("Jumlah",'ADHK (2)'!$A$404:$MA$404,CM$33,false),VLOOKUP("Jumlah",ADHK!$A$404:$MA$404,CM$33,false))</f>
        <v>0</v>
      </c>
      <c r="CN8" s="671">
        <f>if(VLOOKUP("Jumlah",ADHK!$A$505:$MA$505,CN$33,false)=0,VLOOKUP("Jumlah",'ADHK (2)'!$A$505:$MA$505,CN$33,false),VLOOKUP("Jumlah",ADHK!$A$505:$MA$505,CN$33,false))</f>
        <v>0</v>
      </c>
      <c r="CO8" s="672">
        <f t="shared" si="24"/>
        <v>0</v>
      </c>
    </row>
    <row r="9" ht="24.75" customHeight="1">
      <c r="A9" s="673">
        <v>2014.0</v>
      </c>
      <c r="B9" s="674" t="s">
        <v>180</v>
      </c>
      <c r="C9" s="675" t="s">
        <v>167</v>
      </c>
      <c r="D9" s="676"/>
      <c r="E9" s="677"/>
      <c r="F9" s="677"/>
      <c r="G9" s="677"/>
      <c r="H9" s="677"/>
      <c r="I9" s="677"/>
      <c r="J9" s="677"/>
      <c r="K9" s="677"/>
      <c r="L9" s="677"/>
      <c r="M9" s="677"/>
      <c r="N9" s="677"/>
      <c r="O9" s="677"/>
      <c r="P9" s="677"/>
      <c r="Q9" s="677"/>
      <c r="R9" s="677"/>
      <c r="S9" s="677"/>
      <c r="T9" s="677"/>
      <c r="U9" s="677"/>
      <c r="V9" s="677"/>
      <c r="W9" s="677"/>
      <c r="X9" s="677"/>
      <c r="Y9" s="677"/>
      <c r="Z9" s="677"/>
      <c r="AA9" s="677"/>
      <c r="AB9" s="677"/>
      <c r="AC9" s="677"/>
      <c r="AD9" s="677"/>
      <c r="AE9" s="677"/>
      <c r="AF9" s="677"/>
      <c r="AG9" s="677"/>
      <c r="AH9" s="677"/>
      <c r="AI9" s="677"/>
      <c r="AJ9" s="677"/>
      <c r="AK9" s="677"/>
      <c r="AL9" s="677"/>
      <c r="AM9" s="677"/>
      <c r="AN9" s="677"/>
      <c r="AO9" s="677"/>
      <c r="AP9" s="677"/>
      <c r="AQ9" s="677"/>
      <c r="AR9" s="677"/>
      <c r="AS9" s="677"/>
      <c r="AT9" s="677"/>
      <c r="AU9" s="677"/>
      <c r="AV9" s="677"/>
      <c r="AW9" s="677"/>
      <c r="AX9" s="677"/>
      <c r="AY9" s="677"/>
      <c r="AZ9" s="677"/>
      <c r="BA9" s="677"/>
      <c r="BB9" s="677"/>
      <c r="BC9" s="677"/>
      <c r="BD9" s="677"/>
      <c r="BE9" s="677"/>
      <c r="BF9" s="677"/>
      <c r="BG9" s="677"/>
      <c r="BH9" s="677"/>
      <c r="BI9" s="677">
        <f>3860076.74289332-69800-137200+69500+78500</f>
        <v>3801076.743</v>
      </c>
      <c r="BJ9" s="678">
        <f>4519379.85303554+8802.4019308548+19500-6000</f>
        <v>4541682.255</v>
      </c>
      <c r="BK9" s="677"/>
      <c r="BL9" s="677">
        <v>1681065.6627787468</v>
      </c>
      <c r="BM9" s="677">
        <v>1617424.7046888806</v>
      </c>
      <c r="BN9" s="678">
        <f>1575115.87676021+1500+11500</f>
        <v>1588115.877</v>
      </c>
      <c r="BO9" s="678">
        <f>2282500+307000+41000-100000+20000</f>
        <v>2550500</v>
      </c>
      <c r="BP9" s="677"/>
      <c r="BQ9" s="678">
        <f>1990000-6000-2580</f>
        <v>1981420</v>
      </c>
      <c r="BR9" s="678">
        <f>1466100+17500</f>
        <v>1483600</v>
      </c>
      <c r="BS9" s="678">
        <f>2517400+90000</f>
        <v>2607400</v>
      </c>
      <c r="BT9" s="678">
        <v>822000.0</v>
      </c>
      <c r="BU9" s="677"/>
      <c r="BV9" s="677">
        <f>((0.208668122553834*100%+100)*BT5*BV6/(100*BT6))-BV7</f>
        <v>4791938.035</v>
      </c>
      <c r="BW9" s="678">
        <f>4861000-9000-9000-120000+29000</f>
        <v>4752000</v>
      </c>
      <c r="BX9" s="678">
        <f>4720500-12000-13000+9000+2000</f>
        <v>4706500</v>
      </c>
      <c r="BY9" s="678">
        <f>5430000+20000-110000+10000-15000--2835.32570103998-2400</f>
        <v>5335435.326</v>
      </c>
      <c r="BZ9" s="677"/>
      <c r="CA9" s="678">
        <f>4950000-30000+45000-130000</f>
        <v>4835000</v>
      </c>
      <c r="CB9" s="678">
        <f>4840000+155000-90000+270000+50000-15000+900</f>
        <v>5210900</v>
      </c>
      <c r="CC9" s="678">
        <f>5210900-440000+55000-20000-12000+15000-7000-150000-15000</f>
        <v>4636900</v>
      </c>
      <c r="CD9" s="678">
        <f>5674000-67000+75000+2000+22000+20000+18500-4000</f>
        <v>5740500</v>
      </c>
      <c r="CE9" s="677"/>
      <c r="CF9" s="678">
        <f>5900000-325000-55000-43000+26800-25000-14500-5000-9000-127000+64000+5000-601.364826694131</f>
        <v>5391698.635</v>
      </c>
      <c r="CG9" s="678"/>
      <c r="CH9" s="678"/>
      <c r="CI9" s="678"/>
      <c r="CJ9" s="677"/>
      <c r="CK9" s="678"/>
      <c r="CL9" s="678"/>
      <c r="CM9" s="678"/>
      <c r="CN9" s="678"/>
      <c r="CO9" s="677"/>
      <c r="CP9" s="679"/>
      <c r="CQ9" s="679"/>
      <c r="CR9" s="679"/>
      <c r="CS9" s="679"/>
      <c r="CT9" s="679"/>
      <c r="CU9" s="679"/>
      <c r="CV9" s="679"/>
      <c r="CW9" s="679"/>
      <c r="CX9" s="679"/>
      <c r="CY9" s="679"/>
    </row>
    <row r="10" ht="24.75" customHeight="1">
      <c r="A10" s="673">
        <v>2015.0</v>
      </c>
      <c r="B10" s="40"/>
      <c r="C10" s="675" t="s">
        <v>92</v>
      </c>
      <c r="D10" s="676"/>
      <c r="E10" s="677"/>
      <c r="F10" s="677"/>
      <c r="G10" s="677"/>
      <c r="H10" s="677"/>
      <c r="I10" s="677"/>
      <c r="J10" s="677"/>
      <c r="K10" s="677"/>
      <c r="L10" s="677"/>
      <c r="M10" s="677"/>
      <c r="N10" s="677"/>
      <c r="O10" s="677"/>
      <c r="P10" s="677"/>
      <c r="Q10" s="677"/>
      <c r="R10" s="677"/>
      <c r="S10" s="677"/>
      <c r="T10" s="677"/>
      <c r="U10" s="677"/>
      <c r="V10" s="677"/>
      <c r="W10" s="677"/>
      <c r="X10" s="677"/>
      <c r="Y10" s="677"/>
      <c r="Z10" s="677"/>
      <c r="AA10" s="677"/>
      <c r="AB10" s="677"/>
      <c r="AC10" s="677"/>
      <c r="AD10" s="677"/>
      <c r="AE10" s="677"/>
      <c r="AF10" s="677"/>
      <c r="AG10" s="677"/>
      <c r="AH10" s="677"/>
      <c r="AI10" s="677"/>
      <c r="AJ10" s="677"/>
      <c r="AK10" s="677"/>
      <c r="AL10" s="677"/>
      <c r="AM10" s="677"/>
      <c r="AN10" s="677"/>
      <c r="AO10" s="677"/>
      <c r="AP10" s="677"/>
      <c r="AQ10" s="677"/>
      <c r="AR10" s="677"/>
      <c r="AS10" s="677"/>
      <c r="AT10" s="677"/>
      <c r="AU10" s="677"/>
      <c r="AV10" s="677"/>
      <c r="AW10" s="677"/>
      <c r="AX10" s="677"/>
      <c r="AY10" s="677"/>
      <c r="AZ10" s="677"/>
      <c r="BA10" s="677"/>
      <c r="BB10" s="677"/>
      <c r="BC10" s="677"/>
      <c r="BD10" s="677"/>
      <c r="BE10" s="677"/>
      <c r="BF10" s="677"/>
      <c r="BG10" s="677"/>
      <c r="BH10" s="677"/>
      <c r="BI10" s="677">
        <f>2416353.2316564-135800+43500+49000</f>
        <v>2373053.232</v>
      </c>
      <c r="BJ10" s="677">
        <f>2813264.63202407+20448.0436490341-3663.55540813215-1481.14510275156</f>
        <v>2828567.975</v>
      </c>
      <c r="BK10" s="677"/>
      <c r="BL10" s="677">
        <v>1073330.8164773318</v>
      </c>
      <c r="BM10" s="677">
        <v>997736.5402918668</v>
      </c>
      <c r="BN10" s="678">
        <f>961836.760382149+6300+700</f>
        <v>968836.7604</v>
      </c>
      <c r="BO10" s="678">
        <f>1360000+180000+24000-60000</f>
        <v>1504000</v>
      </c>
      <c r="BP10" s="677"/>
      <c r="BQ10" s="678">
        <f>1165000-5000-2165</f>
        <v>1157835</v>
      </c>
      <c r="BR10" s="678">
        <f>895000+10000</f>
        <v>905000</v>
      </c>
      <c r="BS10" s="678">
        <f>1850000+51500</f>
        <v>1901500</v>
      </c>
      <c r="BT10" s="678">
        <v>1390000.0</v>
      </c>
      <c r="BU10" s="677"/>
      <c r="BV10" s="678">
        <v>2893500.0</v>
      </c>
      <c r="BW10" s="678">
        <f>2888000-5000-67000+16900</f>
        <v>2832900</v>
      </c>
      <c r="BX10" s="678">
        <v>2710000.0</v>
      </c>
      <c r="BY10" s="678">
        <f>3240000-45000--2643.02581142599-1600</f>
        <v>3196043.026</v>
      </c>
      <c r="BZ10" s="677"/>
      <c r="CA10" s="678">
        <f>2900000+20000-16200</f>
        <v>2903800</v>
      </c>
      <c r="CB10" s="678">
        <f>2819000+6000+20000+231.9434937835+900</f>
        <v>2846131.943</v>
      </c>
      <c r="CC10" s="678">
        <f>2846131.94349378-177000+30000-6000+7000-5000</f>
        <v>2695131.943</v>
      </c>
      <c r="CD10" s="678">
        <f>3227000+40000+12558.967581261+248.458170432597-1500</f>
        <v>3278307.426</v>
      </c>
      <c r="CE10" s="677"/>
      <c r="CF10" s="678">
        <f>3355000-210000-30000-24006-12000-9000-5000-70000+35000--119.999999925494+3000-405.999999988824</f>
        <v>3032708</v>
      </c>
      <c r="CG10" s="678"/>
      <c r="CH10" s="678"/>
      <c r="CI10" s="678"/>
      <c r="CJ10" s="677"/>
      <c r="CK10" s="678"/>
      <c r="CL10" s="678"/>
      <c r="CM10" s="678"/>
      <c r="CN10" s="678"/>
      <c r="CO10" s="677"/>
      <c r="CP10" s="679"/>
      <c r="CQ10" s="679"/>
      <c r="CR10" s="679"/>
      <c r="CS10" s="679"/>
      <c r="CT10" s="679"/>
      <c r="CU10" s="679"/>
      <c r="CV10" s="679"/>
      <c r="CW10" s="679"/>
      <c r="CX10" s="679"/>
      <c r="CY10" s="679"/>
    </row>
    <row r="11" ht="24.75" customHeight="1">
      <c r="A11" s="673">
        <v>2016.0</v>
      </c>
      <c r="B11" s="680" t="s">
        <v>181</v>
      </c>
      <c r="C11" s="681" t="s">
        <v>167</v>
      </c>
      <c r="D11" s="682">
        <f t="shared" ref="D11:BO11" si="25">if(D7=0,0,D7+D9)</f>
        <v>0</v>
      </c>
      <c r="E11" s="682">
        <f t="shared" si="25"/>
        <v>0</v>
      </c>
      <c r="F11" s="682">
        <f t="shared" si="25"/>
        <v>0</v>
      </c>
      <c r="G11" s="682">
        <f t="shared" si="25"/>
        <v>0</v>
      </c>
      <c r="H11" s="682">
        <f t="shared" si="25"/>
        <v>0</v>
      </c>
      <c r="I11" s="682">
        <f t="shared" si="25"/>
        <v>0</v>
      </c>
      <c r="J11" s="682">
        <f t="shared" si="25"/>
        <v>0</v>
      </c>
      <c r="K11" s="682">
        <f t="shared" si="25"/>
        <v>0</v>
      </c>
      <c r="L11" s="682">
        <f t="shared" si="25"/>
        <v>0</v>
      </c>
      <c r="M11" s="682">
        <f t="shared" si="25"/>
        <v>0</v>
      </c>
      <c r="N11" s="682">
        <f t="shared" si="25"/>
        <v>0</v>
      </c>
      <c r="O11" s="682">
        <f t="shared" si="25"/>
        <v>0</v>
      </c>
      <c r="P11" s="682">
        <f t="shared" si="25"/>
        <v>0</v>
      </c>
      <c r="Q11" s="682">
        <f t="shared" si="25"/>
        <v>0</v>
      </c>
      <c r="R11" s="682">
        <f t="shared" si="25"/>
        <v>0</v>
      </c>
      <c r="S11" s="682">
        <f t="shared" si="25"/>
        <v>0</v>
      </c>
      <c r="T11" s="682">
        <f t="shared" si="25"/>
        <v>0</v>
      </c>
      <c r="U11" s="682">
        <f t="shared" si="25"/>
        <v>0</v>
      </c>
      <c r="V11" s="682">
        <f t="shared" si="25"/>
        <v>0</v>
      </c>
      <c r="W11" s="682">
        <f t="shared" si="25"/>
        <v>0</v>
      </c>
      <c r="X11" s="682">
        <f t="shared" si="25"/>
        <v>0</v>
      </c>
      <c r="Y11" s="682">
        <f t="shared" si="25"/>
        <v>0</v>
      </c>
      <c r="Z11" s="682">
        <f t="shared" si="25"/>
        <v>0</v>
      </c>
      <c r="AA11" s="682">
        <f t="shared" si="25"/>
        <v>0</v>
      </c>
      <c r="AB11" s="682">
        <f t="shared" si="25"/>
        <v>0</v>
      </c>
      <c r="AC11" s="682">
        <f t="shared" si="25"/>
        <v>0</v>
      </c>
      <c r="AD11" s="682">
        <f t="shared" si="25"/>
        <v>0</v>
      </c>
      <c r="AE11" s="682">
        <f t="shared" si="25"/>
        <v>0</v>
      </c>
      <c r="AF11" s="682">
        <f t="shared" si="25"/>
        <v>0</v>
      </c>
      <c r="AG11" s="682">
        <f t="shared" si="25"/>
        <v>0</v>
      </c>
      <c r="AH11" s="682">
        <f t="shared" si="25"/>
        <v>0</v>
      </c>
      <c r="AI11" s="682">
        <f t="shared" si="25"/>
        <v>0</v>
      </c>
      <c r="AJ11" s="682">
        <f t="shared" si="25"/>
        <v>0</v>
      </c>
      <c r="AK11" s="682">
        <f t="shared" si="25"/>
        <v>0</v>
      </c>
      <c r="AL11" s="682">
        <f t="shared" si="25"/>
        <v>0</v>
      </c>
      <c r="AM11" s="682">
        <f t="shared" si="25"/>
        <v>0</v>
      </c>
      <c r="AN11" s="682">
        <f t="shared" si="25"/>
        <v>0</v>
      </c>
      <c r="AO11" s="682">
        <f t="shared" si="25"/>
        <v>0</v>
      </c>
      <c r="AP11" s="682">
        <f t="shared" si="25"/>
        <v>0</v>
      </c>
      <c r="AQ11" s="682">
        <f t="shared" si="25"/>
        <v>0</v>
      </c>
      <c r="AR11" s="682">
        <f t="shared" si="25"/>
        <v>0</v>
      </c>
      <c r="AS11" s="682">
        <f t="shared" si="25"/>
        <v>0</v>
      </c>
      <c r="AT11" s="682">
        <f t="shared" si="25"/>
        <v>0</v>
      </c>
      <c r="AU11" s="682">
        <f t="shared" si="25"/>
        <v>0</v>
      </c>
      <c r="AV11" s="682">
        <f t="shared" si="25"/>
        <v>0</v>
      </c>
      <c r="AW11" s="682">
        <f t="shared" si="25"/>
        <v>199668.3003</v>
      </c>
      <c r="AX11" s="682">
        <f t="shared" si="25"/>
        <v>269589.6585</v>
      </c>
      <c r="AY11" s="682">
        <f t="shared" si="25"/>
        <v>335744.4078</v>
      </c>
      <c r="AZ11" s="682">
        <f t="shared" si="25"/>
        <v>273119.1839</v>
      </c>
      <c r="BA11" s="682">
        <f t="shared" si="25"/>
        <v>1078121.55</v>
      </c>
      <c r="BB11" s="682">
        <f t="shared" si="25"/>
        <v>228930.0319</v>
      </c>
      <c r="BC11" s="682">
        <f t="shared" si="25"/>
        <v>243536.1445</v>
      </c>
      <c r="BD11" s="682">
        <f t="shared" si="25"/>
        <v>277530.4671</v>
      </c>
      <c r="BE11" s="682">
        <f t="shared" si="25"/>
        <v>283290.6218</v>
      </c>
      <c r="BF11" s="682">
        <f t="shared" si="25"/>
        <v>1033287.265</v>
      </c>
      <c r="BG11" s="682">
        <f t="shared" si="25"/>
        <v>227777.4789</v>
      </c>
      <c r="BH11" s="682">
        <f t="shared" si="25"/>
        <v>232709.7527</v>
      </c>
      <c r="BI11" s="682">
        <f t="shared" si="25"/>
        <v>4057943.546</v>
      </c>
      <c r="BJ11" s="682">
        <f t="shared" si="25"/>
        <v>4746416.368</v>
      </c>
      <c r="BK11" s="682">
        <f t="shared" si="25"/>
        <v>922088.1471</v>
      </c>
      <c r="BL11" s="682">
        <f t="shared" si="25"/>
        <v>1947888.881</v>
      </c>
      <c r="BM11" s="682">
        <f t="shared" si="25"/>
        <v>1911465.485</v>
      </c>
      <c r="BN11" s="682">
        <f t="shared" si="25"/>
        <v>1846171.635</v>
      </c>
      <c r="BO11" s="682">
        <f t="shared" si="25"/>
        <v>2797567.56</v>
      </c>
      <c r="BP11" s="682">
        <f t="shared" ref="BP11:BP12" si="32">BP7+BP9</f>
        <v>1065987.317</v>
      </c>
      <c r="BQ11" s="682">
        <f t="shared" ref="BQ11:BT11" si="26">if(BQ7=0,0,BQ7+BQ9)</f>
        <v>2261098.64</v>
      </c>
      <c r="BR11" s="682">
        <f t="shared" si="26"/>
        <v>1724491.061</v>
      </c>
      <c r="BS11" s="682">
        <f t="shared" si="26"/>
        <v>2825370.644</v>
      </c>
      <c r="BT11" s="682">
        <f t="shared" si="26"/>
        <v>1056821.474</v>
      </c>
      <c r="BU11" s="682">
        <f t="shared" ref="BU11:BU12" si="34">BU7+BU9</f>
        <v>973361.8194</v>
      </c>
      <c r="BV11" s="682">
        <f t="shared" ref="BV11:BY11" si="27">if(BV7=0,0,BV7+BV9)</f>
        <v>5110978.194</v>
      </c>
      <c r="BW11" s="682">
        <f t="shared" si="27"/>
        <v>5049623.325</v>
      </c>
      <c r="BX11" s="682">
        <f t="shared" si="27"/>
        <v>4998157.306</v>
      </c>
      <c r="BY11" s="682">
        <f t="shared" si="27"/>
        <v>5663085.253</v>
      </c>
      <c r="BZ11" s="682">
        <f t="shared" ref="BZ11:BZ12" si="36">BZ7+BZ9</f>
        <v>1235970.716</v>
      </c>
      <c r="CA11" s="682">
        <f t="shared" ref="CA11:CD11" si="28">if(CA7=0,0,CA7+CA9)</f>
        <v>5109777.835</v>
      </c>
      <c r="CB11" s="682">
        <f t="shared" si="28"/>
        <v>5485746.569</v>
      </c>
      <c r="CC11" s="682">
        <f t="shared" si="28"/>
        <v>4957668.431</v>
      </c>
      <c r="CD11" s="682">
        <f t="shared" si="28"/>
        <v>6104606.26</v>
      </c>
      <c r="CE11" s="682">
        <f t="shared" ref="CE11:CE12" si="38">CE7+CE9</f>
        <v>1234499.094</v>
      </c>
      <c r="CF11" s="682">
        <f t="shared" ref="CF11:CI11" si="29">if(CF7=0,0,CF7+CF9)</f>
        <v>5719936.719</v>
      </c>
      <c r="CG11" s="682">
        <f t="shared" si="29"/>
        <v>0</v>
      </c>
      <c r="CH11" s="682">
        <f t="shared" si="29"/>
        <v>0</v>
      </c>
      <c r="CI11" s="682">
        <f t="shared" si="29"/>
        <v>0</v>
      </c>
      <c r="CJ11" s="682">
        <f t="shared" ref="CJ11:CJ12" si="40">CJ7+CJ9</f>
        <v>328238.0838</v>
      </c>
      <c r="CK11" s="682">
        <f t="shared" ref="CK11:CN11" si="30">if(CK7=0,0,CK7+CK9)</f>
        <v>0</v>
      </c>
      <c r="CL11" s="682">
        <f t="shared" si="30"/>
        <v>0</v>
      </c>
      <c r="CM11" s="682">
        <f t="shared" si="30"/>
        <v>0</v>
      </c>
      <c r="CN11" s="682">
        <f t="shared" si="30"/>
        <v>0</v>
      </c>
      <c r="CO11" s="682">
        <f t="shared" ref="CO11:CO12" si="42">CO7+CO9</f>
        <v>0</v>
      </c>
      <c r="CP11" s="683"/>
      <c r="CQ11" s="683"/>
      <c r="CR11" s="683"/>
      <c r="CS11" s="683"/>
      <c r="CT11" s="683"/>
      <c r="CU11" s="683"/>
      <c r="CV11" s="683"/>
      <c r="CW11" s="683"/>
      <c r="CX11" s="683"/>
      <c r="CY11" s="683"/>
    </row>
    <row r="12" ht="24.75" customHeight="1">
      <c r="A12" s="668">
        <v>2017.0</v>
      </c>
      <c r="B12" s="40"/>
      <c r="C12" s="684" t="s">
        <v>92</v>
      </c>
      <c r="D12" s="685">
        <f t="shared" ref="D12:BO12" si="31">if(D8=0,0,D8+D10)</f>
        <v>0</v>
      </c>
      <c r="E12" s="685">
        <f t="shared" si="31"/>
        <v>0</v>
      </c>
      <c r="F12" s="685">
        <f t="shared" si="31"/>
        <v>0</v>
      </c>
      <c r="G12" s="685">
        <f t="shared" si="31"/>
        <v>0</v>
      </c>
      <c r="H12" s="685">
        <f t="shared" si="31"/>
        <v>0</v>
      </c>
      <c r="I12" s="685">
        <f t="shared" si="31"/>
        <v>0</v>
      </c>
      <c r="J12" s="685">
        <f t="shared" si="31"/>
        <v>0</v>
      </c>
      <c r="K12" s="685">
        <f t="shared" si="31"/>
        <v>0</v>
      </c>
      <c r="L12" s="685">
        <f t="shared" si="31"/>
        <v>0</v>
      </c>
      <c r="M12" s="685">
        <f t="shared" si="31"/>
        <v>0</v>
      </c>
      <c r="N12" s="685">
        <f t="shared" si="31"/>
        <v>0</v>
      </c>
      <c r="O12" s="685">
        <f t="shared" si="31"/>
        <v>0</v>
      </c>
      <c r="P12" s="685">
        <f t="shared" si="31"/>
        <v>0</v>
      </c>
      <c r="Q12" s="685">
        <f t="shared" si="31"/>
        <v>0</v>
      </c>
      <c r="R12" s="685">
        <f t="shared" si="31"/>
        <v>0</v>
      </c>
      <c r="S12" s="685">
        <f t="shared" si="31"/>
        <v>0</v>
      </c>
      <c r="T12" s="685">
        <f t="shared" si="31"/>
        <v>0</v>
      </c>
      <c r="U12" s="685">
        <f t="shared" si="31"/>
        <v>0</v>
      </c>
      <c r="V12" s="685">
        <f t="shared" si="31"/>
        <v>0</v>
      </c>
      <c r="W12" s="685">
        <f t="shared" si="31"/>
        <v>0</v>
      </c>
      <c r="X12" s="685">
        <f t="shared" si="31"/>
        <v>0</v>
      </c>
      <c r="Y12" s="685">
        <f t="shared" si="31"/>
        <v>0</v>
      </c>
      <c r="Z12" s="685">
        <f t="shared" si="31"/>
        <v>0</v>
      </c>
      <c r="AA12" s="685">
        <f t="shared" si="31"/>
        <v>0</v>
      </c>
      <c r="AB12" s="685">
        <f t="shared" si="31"/>
        <v>0</v>
      </c>
      <c r="AC12" s="685">
        <f t="shared" si="31"/>
        <v>0</v>
      </c>
      <c r="AD12" s="685">
        <f t="shared" si="31"/>
        <v>0</v>
      </c>
      <c r="AE12" s="685">
        <f t="shared" si="31"/>
        <v>0</v>
      </c>
      <c r="AF12" s="685">
        <f t="shared" si="31"/>
        <v>0</v>
      </c>
      <c r="AG12" s="685">
        <f t="shared" si="31"/>
        <v>0</v>
      </c>
      <c r="AH12" s="685">
        <f t="shared" si="31"/>
        <v>0</v>
      </c>
      <c r="AI12" s="685">
        <f t="shared" si="31"/>
        <v>0</v>
      </c>
      <c r="AJ12" s="685">
        <f t="shared" si="31"/>
        <v>0</v>
      </c>
      <c r="AK12" s="685">
        <f t="shared" si="31"/>
        <v>0</v>
      </c>
      <c r="AL12" s="685">
        <f t="shared" si="31"/>
        <v>0</v>
      </c>
      <c r="AM12" s="685">
        <f t="shared" si="31"/>
        <v>0</v>
      </c>
      <c r="AN12" s="685">
        <f t="shared" si="31"/>
        <v>0</v>
      </c>
      <c r="AO12" s="685">
        <f t="shared" si="31"/>
        <v>0</v>
      </c>
      <c r="AP12" s="685">
        <f t="shared" si="31"/>
        <v>0</v>
      </c>
      <c r="AQ12" s="685">
        <f t="shared" si="31"/>
        <v>0</v>
      </c>
      <c r="AR12" s="685">
        <f t="shared" si="31"/>
        <v>0</v>
      </c>
      <c r="AS12" s="685">
        <f t="shared" si="31"/>
        <v>0</v>
      </c>
      <c r="AT12" s="685">
        <f t="shared" si="31"/>
        <v>0</v>
      </c>
      <c r="AU12" s="685">
        <f t="shared" si="31"/>
        <v>0</v>
      </c>
      <c r="AV12" s="685">
        <f t="shared" si="31"/>
        <v>0</v>
      </c>
      <c r="AW12" s="685">
        <f t="shared" si="31"/>
        <v>129831.1729</v>
      </c>
      <c r="AX12" s="685">
        <f t="shared" si="31"/>
        <v>79057.6539</v>
      </c>
      <c r="AY12" s="685">
        <f t="shared" si="31"/>
        <v>90056.34661</v>
      </c>
      <c r="AZ12" s="685">
        <f t="shared" si="31"/>
        <v>97656.97244</v>
      </c>
      <c r="BA12" s="685">
        <f t="shared" si="31"/>
        <v>396602.1458</v>
      </c>
      <c r="BB12" s="685">
        <f t="shared" si="31"/>
        <v>90233.10534</v>
      </c>
      <c r="BC12" s="685">
        <f t="shared" si="31"/>
        <v>75837.1673</v>
      </c>
      <c r="BD12" s="685">
        <f t="shared" si="31"/>
        <v>88015.77492</v>
      </c>
      <c r="BE12" s="685">
        <f t="shared" si="31"/>
        <v>103343.2124</v>
      </c>
      <c r="BF12" s="685">
        <f t="shared" si="31"/>
        <v>357429.26</v>
      </c>
      <c r="BG12" s="685">
        <f t="shared" si="31"/>
        <v>89092.96234</v>
      </c>
      <c r="BH12" s="685">
        <f t="shared" si="31"/>
        <v>74678.18998</v>
      </c>
      <c r="BI12" s="685">
        <f t="shared" si="31"/>
        <v>2442252.073</v>
      </c>
      <c r="BJ12" s="685">
        <f t="shared" si="31"/>
        <v>2891718.579</v>
      </c>
      <c r="BK12" s="685">
        <f t="shared" si="31"/>
        <v>296120.5976</v>
      </c>
      <c r="BL12" s="685">
        <f t="shared" si="31"/>
        <v>1173730.925</v>
      </c>
      <c r="BM12" s="685">
        <f t="shared" si="31"/>
        <v>1091447.045</v>
      </c>
      <c r="BN12" s="685">
        <f t="shared" si="31"/>
        <v>1063891.808</v>
      </c>
      <c r="BO12" s="685">
        <f t="shared" si="31"/>
        <v>1594219.807</v>
      </c>
      <c r="BP12" s="685">
        <f t="shared" si="32"/>
        <v>379385.4676</v>
      </c>
      <c r="BQ12" s="685">
        <f t="shared" ref="BQ12:BT12" si="33">if(BQ8=0,0,BQ8+BQ10)</f>
        <v>1256050.381</v>
      </c>
      <c r="BR12" s="685">
        <f t="shared" si="33"/>
        <v>974393.6828</v>
      </c>
      <c r="BS12" s="685">
        <f t="shared" si="33"/>
        <v>1972037.302</v>
      </c>
      <c r="BT12" s="685">
        <f t="shared" si="33"/>
        <v>1476653.322</v>
      </c>
      <c r="BU12" s="685">
        <f t="shared" si="34"/>
        <v>324799.687</v>
      </c>
      <c r="BV12" s="685">
        <f t="shared" ref="BV12:BY12" si="35">if(BV8=0,0,BV8+BV10)</f>
        <v>3006729.189</v>
      </c>
      <c r="BW12" s="685">
        <f t="shared" si="35"/>
        <v>2924746.21</v>
      </c>
      <c r="BX12" s="685">
        <f t="shared" si="35"/>
        <v>2800090.14</v>
      </c>
      <c r="BY12" s="685">
        <f t="shared" si="35"/>
        <v>3300720.979</v>
      </c>
      <c r="BZ12" s="685">
        <f t="shared" si="36"/>
        <v>399843.4931</v>
      </c>
      <c r="CA12" s="685">
        <f t="shared" ref="CA12:CD12" si="37">if(CA8=0,0,CA8+CA10)</f>
        <v>3002290.224</v>
      </c>
      <c r="CB12" s="685">
        <f t="shared" si="37"/>
        <v>2940325.115</v>
      </c>
      <c r="CC12" s="685">
        <f t="shared" si="37"/>
        <v>2781462.147</v>
      </c>
      <c r="CD12" s="685">
        <f t="shared" si="37"/>
        <v>3385989.369</v>
      </c>
      <c r="CE12" s="685">
        <f t="shared" si="38"/>
        <v>386695.5424</v>
      </c>
      <c r="CF12" s="685">
        <f t="shared" ref="CF12:CI12" si="39">if(CF8=0,0,CF8+CF10)</f>
        <v>3128328.74</v>
      </c>
      <c r="CG12" s="685">
        <f t="shared" si="39"/>
        <v>0</v>
      </c>
      <c r="CH12" s="685">
        <f t="shared" si="39"/>
        <v>0</v>
      </c>
      <c r="CI12" s="685">
        <f t="shared" si="39"/>
        <v>0</v>
      </c>
      <c r="CJ12" s="685">
        <f t="shared" si="40"/>
        <v>95620.73956</v>
      </c>
      <c r="CK12" s="685">
        <f t="shared" ref="CK12:CN12" si="41">if(CK8=0,0,CK8+CK10)</f>
        <v>0</v>
      </c>
      <c r="CL12" s="685">
        <f t="shared" si="41"/>
        <v>0</v>
      </c>
      <c r="CM12" s="685">
        <f t="shared" si="41"/>
        <v>0</v>
      </c>
      <c r="CN12" s="685">
        <f t="shared" si="41"/>
        <v>0</v>
      </c>
      <c r="CO12" s="685">
        <f t="shared" si="42"/>
        <v>0</v>
      </c>
      <c r="CP12" s="683"/>
      <c r="CQ12" s="683"/>
      <c r="CR12" s="683"/>
      <c r="CS12" s="683"/>
      <c r="CT12" s="683"/>
      <c r="CU12" s="683"/>
      <c r="CV12" s="683"/>
      <c r="CW12" s="683"/>
      <c r="CX12" s="683"/>
      <c r="CY12" s="683"/>
    </row>
    <row r="13" ht="24.75" customHeight="1">
      <c r="A13" s="673">
        <v>2018.0</v>
      </c>
      <c r="B13" s="686" t="s">
        <v>182</v>
      </c>
      <c r="C13" s="687" t="s">
        <v>167</v>
      </c>
      <c r="D13" s="688">
        <f t="shared" ref="D13:CO13" si="43">IFERROR((D5-D7)/D7*100,0)</f>
        <v>0</v>
      </c>
      <c r="E13" s="689">
        <f t="shared" si="43"/>
        <v>0</v>
      </c>
      <c r="F13" s="689">
        <f t="shared" si="43"/>
        <v>0</v>
      </c>
      <c r="G13" s="689">
        <f t="shared" si="43"/>
        <v>0</v>
      </c>
      <c r="H13" s="689">
        <f t="shared" si="43"/>
        <v>0</v>
      </c>
      <c r="I13" s="689">
        <f t="shared" si="43"/>
        <v>0</v>
      </c>
      <c r="J13" s="689">
        <f t="shared" si="43"/>
        <v>0</v>
      </c>
      <c r="K13" s="689">
        <f t="shared" si="43"/>
        <v>0</v>
      </c>
      <c r="L13" s="689">
        <f t="shared" si="43"/>
        <v>0</v>
      </c>
      <c r="M13" s="689">
        <f t="shared" si="43"/>
        <v>0</v>
      </c>
      <c r="N13" s="689">
        <f t="shared" si="43"/>
        <v>0</v>
      </c>
      <c r="O13" s="689">
        <f t="shared" si="43"/>
        <v>0</v>
      </c>
      <c r="P13" s="689">
        <f t="shared" si="43"/>
        <v>0</v>
      </c>
      <c r="Q13" s="689">
        <f t="shared" si="43"/>
        <v>0</v>
      </c>
      <c r="R13" s="689">
        <f t="shared" si="43"/>
        <v>0</v>
      </c>
      <c r="S13" s="689">
        <f t="shared" si="43"/>
        <v>0</v>
      </c>
      <c r="T13" s="689">
        <f t="shared" si="43"/>
        <v>0</v>
      </c>
      <c r="U13" s="689">
        <f t="shared" si="43"/>
        <v>0</v>
      </c>
      <c r="V13" s="689">
        <f t="shared" si="43"/>
        <v>0</v>
      </c>
      <c r="W13" s="689">
        <f t="shared" si="43"/>
        <v>0</v>
      </c>
      <c r="X13" s="689">
        <f t="shared" si="43"/>
        <v>0</v>
      </c>
      <c r="Y13" s="689">
        <f t="shared" si="43"/>
        <v>0</v>
      </c>
      <c r="Z13" s="689">
        <f t="shared" si="43"/>
        <v>0</v>
      </c>
      <c r="AA13" s="689">
        <f t="shared" si="43"/>
        <v>0</v>
      </c>
      <c r="AB13" s="689">
        <f t="shared" si="43"/>
        <v>0</v>
      </c>
      <c r="AC13" s="689">
        <f t="shared" si="43"/>
        <v>0</v>
      </c>
      <c r="AD13" s="689">
        <f t="shared" si="43"/>
        <v>0</v>
      </c>
      <c r="AE13" s="689">
        <f t="shared" si="43"/>
        <v>0</v>
      </c>
      <c r="AF13" s="689">
        <f t="shared" si="43"/>
        <v>0</v>
      </c>
      <c r="AG13" s="689">
        <f t="shared" si="43"/>
        <v>0</v>
      </c>
      <c r="AH13" s="689">
        <f t="shared" si="43"/>
        <v>0</v>
      </c>
      <c r="AI13" s="689">
        <f t="shared" si="43"/>
        <v>0</v>
      </c>
      <c r="AJ13" s="689">
        <f t="shared" si="43"/>
        <v>0</v>
      </c>
      <c r="AK13" s="689">
        <f t="shared" si="43"/>
        <v>0</v>
      </c>
      <c r="AL13" s="689">
        <f t="shared" si="43"/>
        <v>0</v>
      </c>
      <c r="AM13" s="689">
        <f t="shared" si="43"/>
        <v>0</v>
      </c>
      <c r="AN13" s="689">
        <f t="shared" si="43"/>
        <v>0</v>
      </c>
      <c r="AO13" s="689">
        <f t="shared" si="43"/>
        <v>0</v>
      </c>
      <c r="AP13" s="689">
        <f t="shared" si="43"/>
        <v>0</v>
      </c>
      <c r="AQ13" s="689">
        <f t="shared" si="43"/>
        <v>0</v>
      </c>
      <c r="AR13" s="689">
        <f t="shared" si="43"/>
        <v>0</v>
      </c>
      <c r="AS13" s="689">
        <f t="shared" si="43"/>
        <v>0</v>
      </c>
      <c r="AT13" s="689">
        <f t="shared" si="43"/>
        <v>0</v>
      </c>
      <c r="AU13" s="689">
        <f t="shared" si="43"/>
        <v>0</v>
      </c>
      <c r="AV13" s="689">
        <f t="shared" si="43"/>
        <v>0</v>
      </c>
      <c r="AW13" s="689">
        <f t="shared" si="43"/>
        <v>1697.207486</v>
      </c>
      <c r="AX13" s="689">
        <f t="shared" si="43"/>
        <v>1215.006578</v>
      </c>
      <c r="AY13" s="689">
        <f t="shared" si="43"/>
        <v>958.1518063</v>
      </c>
      <c r="AZ13" s="689">
        <f t="shared" si="43"/>
        <v>1308.979138</v>
      </c>
      <c r="BA13" s="689">
        <f t="shared" si="43"/>
        <v>1248.127511</v>
      </c>
      <c r="BB13" s="689">
        <f t="shared" si="43"/>
        <v>1580.259167</v>
      </c>
      <c r="BC13" s="689">
        <f t="shared" si="43"/>
        <v>1410.834952</v>
      </c>
      <c r="BD13" s="689">
        <f t="shared" si="43"/>
        <v>1234.589841</v>
      </c>
      <c r="BE13" s="689">
        <f t="shared" si="43"/>
        <v>1262.022314</v>
      </c>
      <c r="BF13" s="689">
        <f t="shared" si="43"/>
        <v>1360.234965</v>
      </c>
      <c r="BG13" s="689">
        <f t="shared" si="43"/>
        <v>1617.793912</v>
      </c>
      <c r="BH13" s="689">
        <f t="shared" si="43"/>
        <v>1528.821919</v>
      </c>
      <c r="BI13" s="689">
        <f t="shared" si="43"/>
        <v>1367.566992</v>
      </c>
      <c r="BJ13" s="689">
        <f t="shared" si="43"/>
        <v>2089.758312</v>
      </c>
      <c r="BK13" s="689">
        <f t="shared" si="43"/>
        <v>1630.425647</v>
      </c>
      <c r="BL13" s="689">
        <f t="shared" si="43"/>
        <v>1486.283096</v>
      </c>
      <c r="BM13" s="689">
        <f t="shared" si="43"/>
        <v>1449.061148</v>
      </c>
      <c r="BN13" s="689">
        <f t="shared" si="43"/>
        <v>1759.65194</v>
      </c>
      <c r="BO13" s="689">
        <f t="shared" si="43"/>
        <v>1962.208883</v>
      </c>
      <c r="BP13" s="689">
        <f t="shared" si="43"/>
        <v>1652.500324</v>
      </c>
      <c r="BQ13" s="689">
        <f t="shared" si="43"/>
        <v>1733.966994</v>
      </c>
      <c r="BR13" s="689">
        <f t="shared" si="43"/>
        <v>1974.225021</v>
      </c>
      <c r="BS13" s="689">
        <f t="shared" si="43"/>
        <v>2091.343241</v>
      </c>
      <c r="BT13" s="689">
        <f t="shared" si="43"/>
        <v>2249.008707</v>
      </c>
      <c r="BU13" s="689">
        <f t="shared" si="43"/>
        <v>1997.708997</v>
      </c>
      <c r="BV13" s="689">
        <f t="shared" si="43"/>
        <v>1502.19426</v>
      </c>
      <c r="BW13" s="689">
        <f t="shared" si="43"/>
        <v>1580.269765</v>
      </c>
      <c r="BX13" s="689">
        <f t="shared" si="43"/>
        <v>1549.173337</v>
      </c>
      <c r="BY13" s="689">
        <f t="shared" si="43"/>
        <v>1628.395092</v>
      </c>
      <c r="BZ13" s="689">
        <f t="shared" si="43"/>
        <v>1565.536032</v>
      </c>
      <c r="CA13" s="689">
        <f t="shared" si="43"/>
        <v>1793.05482</v>
      </c>
      <c r="CB13" s="689">
        <f t="shared" si="43"/>
        <v>1796.030525</v>
      </c>
      <c r="CC13" s="689">
        <f t="shared" si="43"/>
        <v>1448.526322</v>
      </c>
      <c r="CD13" s="689">
        <f t="shared" si="43"/>
        <v>1576.600195</v>
      </c>
      <c r="CE13" s="689">
        <f t="shared" si="43"/>
        <v>1640.354435</v>
      </c>
      <c r="CF13" s="689">
        <f t="shared" si="43"/>
        <v>1642.61824</v>
      </c>
      <c r="CG13" s="689">
        <f t="shared" si="43"/>
        <v>0</v>
      </c>
      <c r="CH13" s="689">
        <f t="shared" si="43"/>
        <v>0</v>
      </c>
      <c r="CI13" s="689">
        <f t="shared" si="43"/>
        <v>0</v>
      </c>
      <c r="CJ13" s="689">
        <f t="shared" si="43"/>
        <v>1642.61824</v>
      </c>
      <c r="CK13" s="689">
        <f t="shared" si="43"/>
        <v>0</v>
      </c>
      <c r="CL13" s="689">
        <f t="shared" si="43"/>
        <v>0</v>
      </c>
      <c r="CM13" s="689">
        <f t="shared" si="43"/>
        <v>0</v>
      </c>
      <c r="CN13" s="689">
        <f t="shared" si="43"/>
        <v>0</v>
      </c>
      <c r="CO13" s="689">
        <f t="shared" si="43"/>
        <v>0</v>
      </c>
      <c r="CP13" s="690"/>
      <c r="CQ13" s="690"/>
      <c r="CR13" s="690"/>
      <c r="CS13" s="690"/>
      <c r="CT13" s="690"/>
      <c r="CU13" s="690"/>
      <c r="CV13" s="690"/>
      <c r="CW13" s="690"/>
      <c r="CX13" s="690"/>
      <c r="CY13" s="690"/>
    </row>
    <row r="14" ht="24.75" customHeight="1">
      <c r="A14" s="668">
        <v>2019.0</v>
      </c>
      <c r="B14" s="40"/>
      <c r="C14" s="687" t="s">
        <v>92</v>
      </c>
      <c r="D14" s="688">
        <f t="shared" ref="D14:CO14" si="44">IFERROR((D6-D8)/D8*100,0)</f>
        <v>0</v>
      </c>
      <c r="E14" s="689">
        <f t="shared" si="44"/>
        <v>0</v>
      </c>
      <c r="F14" s="689">
        <f t="shared" si="44"/>
        <v>0</v>
      </c>
      <c r="G14" s="689">
        <f t="shared" si="44"/>
        <v>0</v>
      </c>
      <c r="H14" s="689">
        <f t="shared" si="44"/>
        <v>0</v>
      </c>
      <c r="I14" s="689">
        <f t="shared" si="44"/>
        <v>0</v>
      </c>
      <c r="J14" s="689">
        <f t="shared" si="44"/>
        <v>0</v>
      </c>
      <c r="K14" s="689">
        <f t="shared" si="44"/>
        <v>0</v>
      </c>
      <c r="L14" s="689">
        <f t="shared" si="44"/>
        <v>0</v>
      </c>
      <c r="M14" s="689">
        <f t="shared" si="44"/>
        <v>0</v>
      </c>
      <c r="N14" s="689">
        <f t="shared" si="44"/>
        <v>0</v>
      </c>
      <c r="O14" s="689">
        <f t="shared" si="44"/>
        <v>0</v>
      </c>
      <c r="P14" s="689">
        <f t="shared" si="44"/>
        <v>0</v>
      </c>
      <c r="Q14" s="689">
        <f t="shared" si="44"/>
        <v>0</v>
      </c>
      <c r="R14" s="689">
        <f t="shared" si="44"/>
        <v>0</v>
      </c>
      <c r="S14" s="689">
        <f t="shared" si="44"/>
        <v>0</v>
      </c>
      <c r="T14" s="689">
        <f t="shared" si="44"/>
        <v>0</v>
      </c>
      <c r="U14" s="689">
        <f t="shared" si="44"/>
        <v>0</v>
      </c>
      <c r="V14" s="689">
        <f t="shared" si="44"/>
        <v>0</v>
      </c>
      <c r="W14" s="689">
        <f t="shared" si="44"/>
        <v>0</v>
      </c>
      <c r="X14" s="689">
        <f t="shared" si="44"/>
        <v>0</v>
      </c>
      <c r="Y14" s="689">
        <f t="shared" si="44"/>
        <v>0</v>
      </c>
      <c r="Z14" s="689">
        <f t="shared" si="44"/>
        <v>0</v>
      </c>
      <c r="AA14" s="689">
        <f t="shared" si="44"/>
        <v>0</v>
      </c>
      <c r="AB14" s="689">
        <f t="shared" si="44"/>
        <v>0</v>
      </c>
      <c r="AC14" s="689">
        <f t="shared" si="44"/>
        <v>0</v>
      </c>
      <c r="AD14" s="689">
        <f t="shared" si="44"/>
        <v>0</v>
      </c>
      <c r="AE14" s="689">
        <f t="shared" si="44"/>
        <v>0</v>
      </c>
      <c r="AF14" s="689">
        <f t="shared" si="44"/>
        <v>0</v>
      </c>
      <c r="AG14" s="689">
        <f t="shared" si="44"/>
        <v>0</v>
      </c>
      <c r="AH14" s="689">
        <f t="shared" si="44"/>
        <v>0</v>
      </c>
      <c r="AI14" s="689">
        <f t="shared" si="44"/>
        <v>0</v>
      </c>
      <c r="AJ14" s="689">
        <f t="shared" si="44"/>
        <v>0</v>
      </c>
      <c r="AK14" s="689">
        <f t="shared" si="44"/>
        <v>0</v>
      </c>
      <c r="AL14" s="689">
        <f t="shared" si="44"/>
        <v>0</v>
      </c>
      <c r="AM14" s="689">
        <f t="shared" si="44"/>
        <v>0</v>
      </c>
      <c r="AN14" s="689">
        <f t="shared" si="44"/>
        <v>0</v>
      </c>
      <c r="AO14" s="689">
        <f t="shared" si="44"/>
        <v>0</v>
      </c>
      <c r="AP14" s="689">
        <f t="shared" si="44"/>
        <v>0</v>
      </c>
      <c r="AQ14" s="689">
        <f t="shared" si="44"/>
        <v>0</v>
      </c>
      <c r="AR14" s="689">
        <f t="shared" si="44"/>
        <v>0</v>
      </c>
      <c r="AS14" s="689">
        <f t="shared" si="44"/>
        <v>0</v>
      </c>
      <c r="AT14" s="689">
        <f t="shared" si="44"/>
        <v>0</v>
      </c>
      <c r="AU14" s="689">
        <f t="shared" si="44"/>
        <v>0</v>
      </c>
      <c r="AV14" s="689">
        <f t="shared" si="44"/>
        <v>0</v>
      </c>
      <c r="AW14" s="689">
        <f t="shared" si="44"/>
        <v>1705.05516</v>
      </c>
      <c r="AX14" s="689">
        <f t="shared" si="44"/>
        <v>2803.522712</v>
      </c>
      <c r="AY14" s="689">
        <f t="shared" si="44"/>
        <v>2437.516851</v>
      </c>
      <c r="AZ14" s="689">
        <f t="shared" si="44"/>
        <v>2434.28476</v>
      </c>
      <c r="BA14" s="689">
        <f t="shared" si="44"/>
        <v>2269.901944</v>
      </c>
      <c r="BB14" s="689">
        <f t="shared" si="44"/>
        <v>2674.740352</v>
      </c>
      <c r="BC14" s="689">
        <f t="shared" si="44"/>
        <v>3079.012444</v>
      </c>
      <c r="BD14" s="689">
        <f t="shared" si="44"/>
        <v>2639.277376</v>
      </c>
      <c r="BE14" s="689">
        <f t="shared" si="44"/>
        <v>2334.8495</v>
      </c>
      <c r="BF14" s="689">
        <f t="shared" si="44"/>
        <v>2653.511358</v>
      </c>
      <c r="BG14" s="689">
        <f t="shared" si="44"/>
        <v>2725.157975</v>
      </c>
      <c r="BH14" s="689">
        <f t="shared" si="44"/>
        <v>3128.108824</v>
      </c>
      <c r="BI14" s="689">
        <f t="shared" si="44"/>
        <v>3344.336446</v>
      </c>
      <c r="BJ14" s="689">
        <f t="shared" si="44"/>
        <v>4345.354112</v>
      </c>
      <c r="BK14" s="689">
        <f t="shared" si="44"/>
        <v>3316.99265</v>
      </c>
      <c r="BL14" s="689">
        <f t="shared" si="44"/>
        <v>2496.431106</v>
      </c>
      <c r="BM14" s="689">
        <f t="shared" si="44"/>
        <v>2820.713665</v>
      </c>
      <c r="BN14" s="689">
        <f t="shared" si="44"/>
        <v>2871.312882</v>
      </c>
      <c r="BO14" s="689">
        <f t="shared" si="44"/>
        <v>3195.820827</v>
      </c>
      <c r="BP14" s="689">
        <f t="shared" si="44"/>
        <v>2836.775963</v>
      </c>
      <c r="BQ14" s="689">
        <f t="shared" si="44"/>
        <v>2926.660614</v>
      </c>
      <c r="BR14" s="689">
        <f t="shared" si="44"/>
        <v>4014.332897</v>
      </c>
      <c r="BS14" s="689">
        <f t="shared" si="44"/>
        <v>3763.972421</v>
      </c>
      <c r="BT14" s="689">
        <f t="shared" si="44"/>
        <v>3647.526337</v>
      </c>
      <c r="BU14" s="689">
        <f t="shared" si="44"/>
        <v>3533.202795</v>
      </c>
      <c r="BV14" s="689">
        <f t="shared" si="44"/>
        <v>2551.843024</v>
      </c>
      <c r="BW14" s="689">
        <f t="shared" si="44"/>
        <v>3070.977294</v>
      </c>
      <c r="BX14" s="689">
        <f t="shared" si="44"/>
        <v>3017.860089</v>
      </c>
      <c r="BY14" s="689">
        <f t="shared" si="44"/>
        <v>3053.215057</v>
      </c>
      <c r="BZ14" s="689">
        <f t="shared" si="44"/>
        <v>2907.348762</v>
      </c>
      <c r="CA14" s="689">
        <f t="shared" si="44"/>
        <v>2940.100107</v>
      </c>
      <c r="CB14" s="689">
        <f t="shared" si="44"/>
        <v>3021.59052</v>
      </c>
      <c r="CC14" s="689">
        <f t="shared" si="44"/>
        <v>3121.887613</v>
      </c>
      <c r="CD14" s="689">
        <f t="shared" si="44"/>
        <v>3044.435611</v>
      </c>
      <c r="CE14" s="689">
        <f t="shared" si="44"/>
        <v>3029.58819</v>
      </c>
      <c r="CF14" s="689">
        <f t="shared" si="44"/>
        <v>3171.600653</v>
      </c>
      <c r="CG14" s="689">
        <f t="shared" si="44"/>
        <v>0</v>
      </c>
      <c r="CH14" s="689">
        <f t="shared" si="44"/>
        <v>0</v>
      </c>
      <c r="CI14" s="689">
        <f t="shared" si="44"/>
        <v>0</v>
      </c>
      <c r="CJ14" s="689">
        <f t="shared" si="44"/>
        <v>3171.600653</v>
      </c>
      <c r="CK14" s="689">
        <f t="shared" si="44"/>
        <v>0</v>
      </c>
      <c r="CL14" s="689">
        <f t="shared" si="44"/>
        <v>0</v>
      </c>
      <c r="CM14" s="689">
        <f t="shared" si="44"/>
        <v>0</v>
      </c>
      <c r="CN14" s="689">
        <f t="shared" si="44"/>
        <v>0</v>
      </c>
      <c r="CO14" s="689">
        <f t="shared" si="44"/>
        <v>0</v>
      </c>
      <c r="CP14" s="690"/>
      <c r="CQ14" s="690"/>
      <c r="CR14" s="690"/>
      <c r="CS14" s="690"/>
      <c r="CT14" s="690"/>
      <c r="CU14" s="690"/>
      <c r="CV14" s="690"/>
      <c r="CW14" s="690"/>
      <c r="CX14" s="690"/>
      <c r="CY14" s="690"/>
    </row>
    <row r="15" ht="24.75" customHeight="1">
      <c r="A15" s="658">
        <v>2020.0</v>
      </c>
      <c r="B15" s="691" t="s">
        <v>183</v>
      </c>
      <c r="C15" s="692" t="s">
        <v>178</v>
      </c>
      <c r="D15" s="693">
        <f t="shared" ref="D15:H15" si="45">IFERROR(D6/#REF!*100-100,0)</f>
        <v>0</v>
      </c>
      <c r="E15" s="694">
        <f t="shared" si="45"/>
        <v>0</v>
      </c>
      <c r="F15" s="694">
        <f t="shared" si="45"/>
        <v>0</v>
      </c>
      <c r="G15" s="694">
        <f t="shared" si="45"/>
        <v>0</v>
      </c>
      <c r="H15" s="694">
        <f t="shared" si="45"/>
        <v>0</v>
      </c>
      <c r="I15" s="694">
        <f t="shared" ref="I15:CO15" si="46">IFERROR(I6/D6*100-100,0)</f>
        <v>6.585663383</v>
      </c>
      <c r="J15" s="694">
        <f t="shared" si="46"/>
        <v>7.394634446</v>
      </c>
      <c r="K15" s="694">
        <f t="shared" si="46"/>
        <v>7.841104884</v>
      </c>
      <c r="L15" s="694">
        <f t="shared" si="46"/>
        <v>1.014961467</v>
      </c>
      <c r="M15" s="694">
        <f t="shared" si="46"/>
        <v>5.529351297</v>
      </c>
      <c r="N15" s="694">
        <f t="shared" si="46"/>
        <v>3.333643577</v>
      </c>
      <c r="O15" s="694">
        <f t="shared" si="46"/>
        <v>2.910068238</v>
      </c>
      <c r="P15" s="694">
        <f t="shared" si="46"/>
        <v>-1.888819122</v>
      </c>
      <c r="Q15" s="694">
        <f t="shared" si="46"/>
        <v>2.347765026</v>
      </c>
      <c r="R15" s="694">
        <f t="shared" si="46"/>
        <v>1.641640578</v>
      </c>
      <c r="S15" s="694">
        <f t="shared" si="46"/>
        <v>1.593667118</v>
      </c>
      <c r="T15" s="694">
        <f t="shared" si="46"/>
        <v>3.779001507</v>
      </c>
      <c r="U15" s="694">
        <f t="shared" si="46"/>
        <v>12.19292181</v>
      </c>
      <c r="V15" s="694">
        <f t="shared" si="46"/>
        <v>12.3741257</v>
      </c>
      <c r="W15" s="694">
        <f t="shared" si="46"/>
        <v>7.622724683</v>
      </c>
      <c r="X15" s="694">
        <f t="shared" si="46"/>
        <v>21.178327</v>
      </c>
      <c r="Y15" s="694">
        <f t="shared" si="46"/>
        <v>22.23986258</v>
      </c>
      <c r="Z15" s="694">
        <f t="shared" si="46"/>
        <v>9.736259898</v>
      </c>
      <c r="AA15" s="694">
        <f t="shared" si="46"/>
        <v>4.41265188</v>
      </c>
      <c r="AB15" s="694">
        <f t="shared" si="46"/>
        <v>13.78017245</v>
      </c>
      <c r="AC15" s="694">
        <f t="shared" si="46"/>
        <v>0.980267797</v>
      </c>
      <c r="AD15" s="694">
        <f t="shared" si="46"/>
        <v>-0.9865053374</v>
      </c>
      <c r="AE15" s="694">
        <f t="shared" si="46"/>
        <v>-7.844705544</v>
      </c>
      <c r="AF15" s="694">
        <f t="shared" si="46"/>
        <v>2.77478504</v>
      </c>
      <c r="AG15" s="694">
        <f t="shared" si="46"/>
        <v>-1.222575833</v>
      </c>
      <c r="AH15" s="694">
        <f t="shared" si="46"/>
        <v>13.67691173</v>
      </c>
      <c r="AI15" s="694">
        <f t="shared" si="46"/>
        <v>9.638832692</v>
      </c>
      <c r="AJ15" s="694">
        <f t="shared" si="46"/>
        <v>18.95645676</v>
      </c>
      <c r="AK15" s="694">
        <f t="shared" si="46"/>
        <v>9.235463801</v>
      </c>
      <c r="AL15" s="694">
        <f t="shared" si="46"/>
        <v>12.69538846</v>
      </c>
      <c r="AM15" s="694">
        <f t="shared" si="46"/>
        <v>7.338497686</v>
      </c>
      <c r="AN15" s="694">
        <f t="shared" si="46"/>
        <v>8.814216099</v>
      </c>
      <c r="AO15" s="694">
        <f t="shared" si="46"/>
        <v>9.578162575</v>
      </c>
      <c r="AP15" s="694">
        <f t="shared" si="46"/>
        <v>7.204211749</v>
      </c>
      <c r="AQ15" s="694">
        <f t="shared" si="46"/>
        <v>8.204985724</v>
      </c>
      <c r="AR15" s="694">
        <f t="shared" si="46"/>
        <v>3.770580323</v>
      </c>
      <c r="AS15" s="694">
        <f t="shared" si="46"/>
        <v>7.035971661</v>
      </c>
      <c r="AT15" s="694">
        <f t="shared" si="46"/>
        <v>9.882259174</v>
      </c>
      <c r="AU15" s="694">
        <f t="shared" si="46"/>
        <v>4.758015968</v>
      </c>
      <c r="AV15" s="694">
        <f t="shared" si="46"/>
        <v>6.32412003</v>
      </c>
      <c r="AW15" s="694">
        <f t="shared" si="46"/>
        <v>5.790401513</v>
      </c>
      <c r="AX15" s="694">
        <f t="shared" si="46"/>
        <v>4.288962742</v>
      </c>
      <c r="AY15" s="694">
        <f t="shared" si="46"/>
        <v>-0.006519626994</v>
      </c>
      <c r="AZ15" s="694">
        <f t="shared" si="46"/>
        <v>8.40991761</v>
      </c>
      <c r="BA15" s="694">
        <f t="shared" si="46"/>
        <v>4.613652766</v>
      </c>
      <c r="BB15" s="694">
        <f t="shared" si="46"/>
        <v>6.836289243</v>
      </c>
      <c r="BC15" s="694">
        <f t="shared" si="46"/>
        <v>5.02802068</v>
      </c>
      <c r="BD15" s="694">
        <f t="shared" si="46"/>
        <v>5.505054933</v>
      </c>
      <c r="BE15" s="694">
        <f t="shared" si="46"/>
        <v>1.670605887</v>
      </c>
      <c r="BF15" s="694">
        <f t="shared" si="46"/>
        <v>4.710814416</v>
      </c>
      <c r="BG15" s="694">
        <f t="shared" si="46"/>
        <v>0.5305094179</v>
      </c>
      <c r="BH15" s="694">
        <f t="shared" si="46"/>
        <v>-0.007455608817</v>
      </c>
      <c r="BI15" s="694">
        <f t="shared" si="46"/>
        <v>-1.142901142</v>
      </c>
      <c r="BJ15" s="694">
        <f t="shared" si="46"/>
        <v>11.56546798</v>
      </c>
      <c r="BK15" s="694">
        <f t="shared" si="46"/>
        <v>2.810077718</v>
      </c>
      <c r="BL15" s="694">
        <f t="shared" si="46"/>
        <v>3.567823424</v>
      </c>
      <c r="BM15" s="694">
        <f t="shared" si="46"/>
        <v>13.53644968</v>
      </c>
      <c r="BN15" s="694">
        <f t="shared" si="46"/>
        <v>18.50022607</v>
      </c>
      <c r="BO15" s="694">
        <f t="shared" si="46"/>
        <v>5.920888781</v>
      </c>
      <c r="BP15" s="694">
        <f t="shared" si="46"/>
        <v>10.11306373</v>
      </c>
      <c r="BQ15" s="694">
        <f t="shared" si="46"/>
        <v>14.03344457</v>
      </c>
      <c r="BR15" s="694">
        <f t="shared" si="46"/>
        <v>4.313881405</v>
      </c>
      <c r="BS15" s="694">
        <f t="shared" si="46"/>
        <v>-3.49955991</v>
      </c>
      <c r="BT15" s="694">
        <f t="shared" si="46"/>
        <v>9.210506515</v>
      </c>
      <c r="BU15" s="694">
        <f t="shared" si="46"/>
        <v>5.914088645</v>
      </c>
      <c r="BV15" s="694">
        <f t="shared" si="46"/>
        <v>1.009676837</v>
      </c>
      <c r="BW15" s="694">
        <f t="shared" si="46"/>
        <v>2.008182324</v>
      </c>
      <c r="BX15" s="694">
        <f t="shared" si="46"/>
        <v>3.05783709</v>
      </c>
      <c r="BY15" s="694">
        <f t="shared" si="46"/>
        <v>1.64333462</v>
      </c>
      <c r="BZ15" s="694">
        <f t="shared" si="46"/>
        <v>1.898686831</v>
      </c>
      <c r="CA15" s="694">
        <f t="shared" si="46"/>
        <v>-0.2817157318</v>
      </c>
      <c r="CB15" s="694">
        <f t="shared" si="46"/>
        <v>0.9580560178</v>
      </c>
      <c r="CC15" s="694">
        <f t="shared" si="46"/>
        <v>-0.9762727888</v>
      </c>
      <c r="CD15" s="694">
        <f t="shared" si="46"/>
        <v>2.583326206</v>
      </c>
      <c r="CE15" s="694">
        <f t="shared" si="46"/>
        <v>0.6427583382</v>
      </c>
      <c r="CF15" s="694">
        <f t="shared" si="46"/>
        <v>4.479569898</v>
      </c>
      <c r="CG15" s="694">
        <f t="shared" si="46"/>
        <v>-100</v>
      </c>
      <c r="CH15" s="694">
        <f t="shared" si="46"/>
        <v>-100</v>
      </c>
      <c r="CI15" s="694">
        <f t="shared" si="46"/>
        <v>-100</v>
      </c>
      <c r="CJ15" s="694">
        <f t="shared" si="46"/>
        <v>-74.15026921</v>
      </c>
      <c r="CK15" s="694">
        <f t="shared" si="46"/>
        <v>-100</v>
      </c>
      <c r="CL15" s="694">
        <f t="shared" si="46"/>
        <v>0</v>
      </c>
      <c r="CM15" s="694">
        <f t="shared" si="46"/>
        <v>0</v>
      </c>
      <c r="CN15" s="694">
        <f t="shared" si="46"/>
        <v>0</v>
      </c>
      <c r="CO15" s="694">
        <f t="shared" si="46"/>
        <v>-100</v>
      </c>
      <c r="CP15" s="664"/>
      <c r="CQ15" s="664"/>
      <c r="CR15" s="664"/>
      <c r="CS15" s="664"/>
      <c r="CT15" s="664"/>
      <c r="CU15" s="664"/>
      <c r="CV15" s="664"/>
      <c r="CW15" s="664"/>
      <c r="CX15" s="664"/>
      <c r="CY15" s="664"/>
    </row>
    <row r="16" ht="24.75" customHeight="1">
      <c r="A16" s="658">
        <v>2021.0</v>
      </c>
      <c r="B16" s="40"/>
      <c r="C16" s="695" t="s">
        <v>179</v>
      </c>
      <c r="D16" s="696">
        <f t="shared" ref="D16:H16" si="47">IFERROR(D8/#REF!*100-100,0)</f>
        <v>0</v>
      </c>
      <c r="E16" s="697">
        <f t="shared" si="47"/>
        <v>0</v>
      </c>
      <c r="F16" s="697">
        <f t="shared" si="47"/>
        <v>0</v>
      </c>
      <c r="G16" s="697">
        <f t="shared" si="47"/>
        <v>0</v>
      </c>
      <c r="H16" s="697">
        <f t="shared" si="47"/>
        <v>0</v>
      </c>
      <c r="I16" s="697">
        <f t="shared" ref="I16:CO16" si="48">IFERROR(I8/D8*100-100,0)</f>
        <v>0</v>
      </c>
      <c r="J16" s="697">
        <f t="shared" si="48"/>
        <v>0</v>
      </c>
      <c r="K16" s="697">
        <f t="shared" si="48"/>
        <v>0</v>
      </c>
      <c r="L16" s="697">
        <f t="shared" si="48"/>
        <v>0</v>
      </c>
      <c r="M16" s="697">
        <f t="shared" si="48"/>
        <v>0</v>
      </c>
      <c r="N16" s="697">
        <f t="shared" si="48"/>
        <v>0</v>
      </c>
      <c r="O16" s="697">
        <f t="shared" si="48"/>
        <v>0</v>
      </c>
      <c r="P16" s="697">
        <f t="shared" si="48"/>
        <v>0</v>
      </c>
      <c r="Q16" s="697">
        <f t="shared" si="48"/>
        <v>0</v>
      </c>
      <c r="R16" s="697">
        <f t="shared" si="48"/>
        <v>0</v>
      </c>
      <c r="S16" s="697">
        <f t="shared" si="48"/>
        <v>0</v>
      </c>
      <c r="T16" s="697">
        <f t="shared" si="48"/>
        <v>0</v>
      </c>
      <c r="U16" s="697">
        <f t="shared" si="48"/>
        <v>0</v>
      </c>
      <c r="V16" s="697">
        <f t="shared" si="48"/>
        <v>0</v>
      </c>
      <c r="W16" s="697">
        <f t="shared" si="48"/>
        <v>0</v>
      </c>
      <c r="X16" s="697">
        <f t="shared" si="48"/>
        <v>0</v>
      </c>
      <c r="Y16" s="697">
        <f t="shared" si="48"/>
        <v>0</v>
      </c>
      <c r="Z16" s="697">
        <f t="shared" si="48"/>
        <v>0</v>
      </c>
      <c r="AA16" s="697">
        <f t="shared" si="48"/>
        <v>0</v>
      </c>
      <c r="AB16" s="697">
        <f t="shared" si="48"/>
        <v>0</v>
      </c>
      <c r="AC16" s="697">
        <f t="shared" si="48"/>
        <v>0</v>
      </c>
      <c r="AD16" s="697">
        <f t="shared" si="48"/>
        <v>0</v>
      </c>
      <c r="AE16" s="697">
        <f t="shared" si="48"/>
        <v>0</v>
      </c>
      <c r="AF16" s="697">
        <f t="shared" si="48"/>
        <v>0</v>
      </c>
      <c r="AG16" s="697">
        <f t="shared" si="48"/>
        <v>0</v>
      </c>
      <c r="AH16" s="697">
        <f t="shared" si="48"/>
        <v>0</v>
      </c>
      <c r="AI16" s="697">
        <f t="shared" si="48"/>
        <v>0</v>
      </c>
      <c r="AJ16" s="697">
        <f t="shared" si="48"/>
        <v>0</v>
      </c>
      <c r="AK16" s="697">
        <f t="shared" si="48"/>
        <v>0</v>
      </c>
      <c r="AL16" s="697">
        <f t="shared" si="48"/>
        <v>0</v>
      </c>
      <c r="AM16" s="697">
        <f t="shared" si="48"/>
        <v>0</v>
      </c>
      <c r="AN16" s="697">
        <f t="shared" si="48"/>
        <v>0</v>
      </c>
      <c r="AO16" s="697">
        <f t="shared" si="48"/>
        <v>0</v>
      </c>
      <c r="AP16" s="697">
        <f t="shared" si="48"/>
        <v>0</v>
      </c>
      <c r="AQ16" s="697">
        <f t="shared" si="48"/>
        <v>0</v>
      </c>
      <c r="AR16" s="697">
        <f t="shared" si="48"/>
        <v>0</v>
      </c>
      <c r="AS16" s="697">
        <f t="shared" si="48"/>
        <v>0</v>
      </c>
      <c r="AT16" s="697">
        <f t="shared" si="48"/>
        <v>0</v>
      </c>
      <c r="AU16" s="697">
        <f t="shared" si="48"/>
        <v>0</v>
      </c>
      <c r="AV16" s="697">
        <f t="shared" si="48"/>
        <v>0</v>
      </c>
      <c r="AW16" s="697">
        <f t="shared" si="48"/>
        <v>0</v>
      </c>
      <c r="AX16" s="697">
        <f t="shared" si="48"/>
        <v>0</v>
      </c>
      <c r="AY16" s="697">
        <f t="shared" si="48"/>
        <v>0</v>
      </c>
      <c r="AZ16" s="697">
        <f t="shared" si="48"/>
        <v>0</v>
      </c>
      <c r="BA16" s="697">
        <f t="shared" si="48"/>
        <v>0</v>
      </c>
      <c r="BB16" s="697">
        <f t="shared" si="48"/>
        <v>-30.49966096</v>
      </c>
      <c r="BC16" s="697">
        <f t="shared" si="48"/>
        <v>-4.073592423</v>
      </c>
      <c r="BD16" s="697">
        <f t="shared" si="48"/>
        <v>-2.265883275</v>
      </c>
      <c r="BE16" s="697">
        <f t="shared" si="48"/>
        <v>5.822666685</v>
      </c>
      <c r="BF16" s="697">
        <f t="shared" si="48"/>
        <v>-9.877124028</v>
      </c>
      <c r="BG16" s="697">
        <f t="shared" si="48"/>
        <v>-1.263552879</v>
      </c>
      <c r="BH16" s="697">
        <f t="shared" si="48"/>
        <v>-1.528244482</v>
      </c>
      <c r="BI16" s="697">
        <f t="shared" si="48"/>
        <v>-21.37904684</v>
      </c>
      <c r="BJ16" s="697">
        <f t="shared" si="48"/>
        <v>-38.89235434</v>
      </c>
      <c r="BK16" s="697">
        <f t="shared" si="48"/>
        <v>-17.15267028</v>
      </c>
      <c r="BL16" s="697">
        <f t="shared" si="48"/>
        <v>12.69140232</v>
      </c>
      <c r="BM16" s="697">
        <f t="shared" si="48"/>
        <v>25.48577407</v>
      </c>
      <c r="BN16" s="697">
        <f t="shared" si="48"/>
        <v>37.3650853</v>
      </c>
      <c r="BO16" s="697">
        <f t="shared" si="48"/>
        <v>42.8645194</v>
      </c>
      <c r="BP16" s="697">
        <f t="shared" si="48"/>
        <v>28.11856747</v>
      </c>
      <c r="BQ16" s="697">
        <f t="shared" si="48"/>
        <v>-2.176021591</v>
      </c>
      <c r="BR16" s="697">
        <f t="shared" si="48"/>
        <v>-25.94887519</v>
      </c>
      <c r="BS16" s="697">
        <f t="shared" si="48"/>
        <v>-25.79320722</v>
      </c>
      <c r="BT16" s="697">
        <f t="shared" si="48"/>
        <v>-3.953106791</v>
      </c>
      <c r="BU16" s="697">
        <f t="shared" si="48"/>
        <v>-14.38794715</v>
      </c>
      <c r="BV16" s="697">
        <f t="shared" si="48"/>
        <v>15.28661681</v>
      </c>
      <c r="BW16" s="697">
        <f t="shared" si="48"/>
        <v>32.35529029</v>
      </c>
      <c r="BX16" s="697">
        <f t="shared" si="48"/>
        <v>27.71985559</v>
      </c>
      <c r="BY16" s="697">
        <f t="shared" si="48"/>
        <v>20.80085457</v>
      </c>
      <c r="BZ16" s="697">
        <f t="shared" si="48"/>
        <v>23.10464235</v>
      </c>
      <c r="CA16" s="697">
        <f t="shared" si="48"/>
        <v>-13.01693129</v>
      </c>
      <c r="CB16" s="697">
        <f t="shared" si="48"/>
        <v>2.555316357</v>
      </c>
      <c r="CC16" s="697">
        <f t="shared" si="48"/>
        <v>-4.173526834</v>
      </c>
      <c r="CD16" s="697">
        <f t="shared" si="48"/>
        <v>2.869744769</v>
      </c>
      <c r="CE16" s="697">
        <f t="shared" si="48"/>
        <v>-3.288274255</v>
      </c>
      <c r="CF16" s="697">
        <f t="shared" si="48"/>
        <v>-2.91347101</v>
      </c>
      <c r="CG16" s="697">
        <f t="shared" si="48"/>
        <v>-100</v>
      </c>
      <c r="CH16" s="697">
        <f t="shared" si="48"/>
        <v>-100</v>
      </c>
      <c r="CI16" s="697">
        <f t="shared" si="48"/>
        <v>-100</v>
      </c>
      <c r="CJ16" s="697">
        <f t="shared" si="48"/>
        <v>-75.27234502</v>
      </c>
      <c r="CK16" s="697">
        <f t="shared" si="48"/>
        <v>-100</v>
      </c>
      <c r="CL16" s="697">
        <f t="shared" si="48"/>
        <v>0</v>
      </c>
      <c r="CM16" s="697">
        <f t="shared" si="48"/>
        <v>0</v>
      </c>
      <c r="CN16" s="697">
        <f t="shared" si="48"/>
        <v>0</v>
      </c>
      <c r="CO16" s="697">
        <f t="shared" si="48"/>
        <v>-100</v>
      </c>
    </row>
    <row r="17" ht="24.75" customHeight="1">
      <c r="A17" s="658">
        <v>2022.0</v>
      </c>
      <c r="B17" s="698" t="s">
        <v>184</v>
      </c>
      <c r="C17" s="699" t="s">
        <v>178</v>
      </c>
      <c r="D17" s="700">
        <f>+IFERROR(D6/#REF!*100-100,0)</f>
        <v>0</v>
      </c>
      <c r="E17" s="701">
        <f t="shared" ref="E17:G17" si="49">+IFERROR(E6/D6*100-100,0)</f>
        <v>-2.827964704</v>
      </c>
      <c r="F17" s="701">
        <f t="shared" si="49"/>
        <v>7.048207919</v>
      </c>
      <c r="G17" s="701">
        <f t="shared" si="49"/>
        <v>12.30098444</v>
      </c>
      <c r="H17" s="701"/>
      <c r="I17" s="701">
        <f>+IFERROR(I6/G6*100-100,0)</f>
        <v>-8.758056216</v>
      </c>
      <c r="J17" s="701">
        <f t="shared" ref="J17:L17" si="50">+IFERROR(J6/I6*100-100,0)</f>
        <v>-2.090441832</v>
      </c>
      <c r="K17" s="701">
        <f t="shared" si="50"/>
        <v>7.493238163</v>
      </c>
      <c r="L17" s="701">
        <f t="shared" si="50"/>
        <v>5.19253886</v>
      </c>
      <c r="M17" s="701"/>
      <c r="N17" s="701">
        <f>+IFERROR(N6/L6*100-100,0)</f>
        <v>-6.663702473</v>
      </c>
      <c r="O17" s="701">
        <f t="shared" ref="O17:Q17" si="51">+IFERROR(O6/N6*100-100,0)</f>
        <v>-2.49178328</v>
      </c>
      <c r="P17" s="701">
        <f t="shared" si="51"/>
        <v>2.480629088</v>
      </c>
      <c r="Q17" s="701">
        <f t="shared" si="51"/>
        <v>9.734906393</v>
      </c>
      <c r="R17" s="701"/>
      <c r="S17" s="701">
        <f>+IFERROR(S6/Q6*100-100,0)</f>
        <v>-7.351403926</v>
      </c>
      <c r="T17" s="701">
        <f t="shared" ref="T17:V17" si="52">+IFERROR(T6/S6*100-100,0)</f>
        <v>-0.3943291259</v>
      </c>
      <c r="U17" s="701">
        <f t="shared" si="52"/>
        <v>10.78928338</v>
      </c>
      <c r="V17" s="701">
        <f t="shared" si="52"/>
        <v>9.912140319</v>
      </c>
      <c r="W17" s="701"/>
      <c r="X17" s="701">
        <f>+IFERROR(X6/V6*100-100,0)</f>
        <v>-0.09264320217</v>
      </c>
      <c r="Y17" s="701">
        <f t="shared" ref="Y17:AA17" si="53">+IFERROR(Y6/X6*100-100,0)</f>
        <v>0.4782275919</v>
      </c>
      <c r="Z17" s="701">
        <f t="shared" si="53"/>
        <v>-0.5430688652</v>
      </c>
      <c r="AA17" s="701">
        <f t="shared" si="53"/>
        <v>4.579999858</v>
      </c>
      <c r="AB17" s="701"/>
      <c r="AC17" s="701">
        <f>+IFERROR(AC6/AA6*100-100,0)</f>
        <v>-3.376923556</v>
      </c>
      <c r="AD17" s="701">
        <f t="shared" ref="AD17:AF17" si="54">+IFERROR(AD6/AC6*100-100,0)</f>
        <v>-1.478767403</v>
      </c>
      <c r="AE17" s="701">
        <f t="shared" si="54"/>
        <v>-7.431983836</v>
      </c>
      <c r="AF17" s="701">
        <f t="shared" si="54"/>
        <v>16.63124803</v>
      </c>
      <c r="AG17" s="701"/>
      <c r="AH17" s="701">
        <f>+IFERROR(AH6/AF6*100-100,0)</f>
        <v>6.872643202</v>
      </c>
      <c r="AI17" s="701">
        <f t="shared" ref="AI17:AK17" si="55">+IFERROR(AI6/AH6*100-100,0)</f>
        <v>-4.978480034</v>
      </c>
      <c r="AJ17" s="701">
        <f t="shared" si="55"/>
        <v>0.4348818934</v>
      </c>
      <c r="AK17" s="701">
        <f t="shared" si="55"/>
        <v>7.100268612</v>
      </c>
      <c r="AL17" s="701"/>
      <c r="AM17" s="701">
        <f>+IFERROR(AM6/AK6*100-100,0)</f>
        <v>5.016709463</v>
      </c>
      <c r="AN17" s="701">
        <f t="shared" ref="AN17:AP17" si="56">+IFERROR(AN6/AM6*100-100,0)</f>
        <v>-3.672098729</v>
      </c>
      <c r="AO17" s="701">
        <f t="shared" si="56"/>
        <v>1.14</v>
      </c>
      <c r="AP17" s="701">
        <f t="shared" si="56"/>
        <v>4.78</v>
      </c>
      <c r="AQ17" s="701"/>
      <c r="AR17" s="701">
        <f>+IFERROR(AR6/AP6*100-100,0)</f>
        <v>1.653141298</v>
      </c>
      <c r="AS17" s="701">
        <f t="shared" ref="AS17:AU17" si="57">+IFERROR(AS6/AR6*100-100,0)</f>
        <v>-0.6409092205</v>
      </c>
      <c r="AT17" s="701">
        <f t="shared" si="57"/>
        <v>3.829502553</v>
      </c>
      <c r="AU17" s="701">
        <f t="shared" si="57"/>
        <v>-0.1063047339</v>
      </c>
      <c r="AV17" s="701"/>
      <c r="AW17" s="701">
        <f>+IFERROR(AW6/AU6*100-100,0)</f>
        <v>2.654928443</v>
      </c>
      <c r="AX17" s="701">
        <f t="shared" ref="AX17:AZ17" si="58">+IFERROR(AX6/AW6*100-100,0)</f>
        <v>-2.051071097</v>
      </c>
      <c r="AY17" s="701">
        <f t="shared" si="58"/>
        <v>-0.4470554436</v>
      </c>
      <c r="AZ17" s="701">
        <f t="shared" si="58"/>
        <v>8.301733604</v>
      </c>
      <c r="BA17" s="701"/>
      <c r="BB17" s="701">
        <f>+IFERROR(BB6/AZ6*100-100,0)</f>
        <v>1.164836844</v>
      </c>
      <c r="BC17" s="701">
        <f t="shared" ref="BC17:BE17" si="59">+IFERROR(BC6/BB6*100-100,0)</f>
        <v>-3.708915732</v>
      </c>
      <c r="BD17" s="701">
        <f t="shared" si="59"/>
        <v>0.005111170483</v>
      </c>
      <c r="BE17" s="701">
        <f t="shared" si="59"/>
        <v>4.365642776</v>
      </c>
      <c r="BF17" s="701"/>
      <c r="BG17" s="701">
        <f>+IFERROR(BG6/BE6*100-100,0)</f>
        <v>0.03041188157</v>
      </c>
      <c r="BH17" s="701">
        <f t="shared" ref="BH17:BJ17" si="60">+IFERROR(BH6/BG6*100-100,0)</f>
        <v>-4.224194487</v>
      </c>
      <c r="BI17" s="701">
        <f t="shared" si="60"/>
        <v>-1.130477062</v>
      </c>
      <c r="BJ17" s="701">
        <f t="shared" si="60"/>
        <v>17.78215133</v>
      </c>
      <c r="BK17" s="701"/>
      <c r="BL17" s="701">
        <f>+IFERROR(BL6/BJ6*100-100,0)</f>
        <v>-7.140334532</v>
      </c>
      <c r="BM17" s="701">
        <f t="shared" ref="BM17:BO17" si="61">+IFERROR(BM6/BL6*100-100,0)</f>
        <v>4.99443325</v>
      </c>
      <c r="BN17" s="701">
        <f t="shared" si="61"/>
        <v>3.192066092</v>
      </c>
      <c r="BO17" s="701">
        <f t="shared" si="61"/>
        <v>5.279040939</v>
      </c>
      <c r="BP17" s="701"/>
      <c r="BQ17" s="701">
        <f>+IFERROR(BQ6/BO6*100-100,0)</f>
        <v>-0.02814707374</v>
      </c>
      <c r="BR17" s="701">
        <f t="shared" ref="BR17:BT17" si="62">+IFERROR(BR6/BQ6*100-100,0)</f>
        <v>-3.954695928</v>
      </c>
      <c r="BS17" s="701">
        <f t="shared" si="62"/>
        <v>-4.53734769</v>
      </c>
      <c r="BT17" s="701">
        <f t="shared" si="62"/>
        <v>19.14533629</v>
      </c>
      <c r="BU17" s="701"/>
      <c r="BV17" s="701">
        <f>+IFERROR(BV6/BT6*100-100,0)</f>
        <v>-7.535228257</v>
      </c>
      <c r="BW17" s="701">
        <f t="shared" ref="BW17:BY17" si="63">+IFERROR(BW6/BV6*100-100,0)</f>
        <v>-3.005264486</v>
      </c>
      <c r="BX17" s="701">
        <f t="shared" si="63"/>
        <v>-3.555045823</v>
      </c>
      <c r="BY17" s="701">
        <f t="shared" si="63"/>
        <v>17.51002764</v>
      </c>
      <c r="BZ17" s="701"/>
      <c r="CA17" s="701">
        <f>+IFERROR(CA6/BY6*100-100,0)</f>
        <v>-9.286443347</v>
      </c>
      <c r="CB17" s="701">
        <f t="shared" ref="CB17:CD17" si="64">+IFERROR(CB6/CA6*100-100,0)</f>
        <v>-1.799353917</v>
      </c>
      <c r="CC17" s="701">
        <f t="shared" si="64"/>
        <v>-5.40290483</v>
      </c>
      <c r="CD17" s="701">
        <f t="shared" si="64"/>
        <v>21.73415238</v>
      </c>
      <c r="CE17" s="701"/>
      <c r="CF17" s="701">
        <f>+IFERROR(CF6/CD6*100-100,0)</f>
        <v>-7.609611293</v>
      </c>
      <c r="CG17" s="701">
        <f t="shared" ref="CG17:CI17" si="65">+IFERROR(CG6/CF6*100-100,0)</f>
        <v>-100</v>
      </c>
      <c r="CH17" s="701">
        <f t="shared" si="65"/>
        <v>0</v>
      </c>
      <c r="CI17" s="701">
        <f t="shared" si="65"/>
        <v>0</v>
      </c>
      <c r="CJ17" s="701"/>
      <c r="CK17" s="701">
        <f>+IFERROR(CK6/CI6*100-100,0)</f>
        <v>0</v>
      </c>
      <c r="CL17" s="701">
        <f t="shared" ref="CL17:CN17" si="66">+IFERROR(CL6/CK6*100-100,0)</f>
        <v>0</v>
      </c>
      <c r="CM17" s="701">
        <f t="shared" si="66"/>
        <v>0</v>
      </c>
      <c r="CN17" s="701">
        <f t="shared" si="66"/>
        <v>0</v>
      </c>
      <c r="CO17" s="701"/>
      <c r="CP17" s="664"/>
      <c r="CQ17" s="664"/>
      <c r="CR17" s="664"/>
      <c r="CS17" s="664"/>
      <c r="CT17" s="664"/>
      <c r="CU17" s="664"/>
      <c r="CV17" s="664"/>
      <c r="CW17" s="664"/>
      <c r="CX17" s="664"/>
      <c r="CY17" s="664"/>
    </row>
    <row r="18" ht="24.75" customHeight="1">
      <c r="A18" s="668">
        <v>2023.0</v>
      </c>
      <c r="B18" s="40"/>
      <c r="C18" s="702" t="s">
        <v>179</v>
      </c>
      <c r="D18" s="703">
        <f>+IFERROR(D8/#REF!*100-100,0)</f>
        <v>0</v>
      </c>
      <c r="E18" s="704">
        <f t="shared" ref="E18:G18" si="67">+IFERROR(E8/D8*100-100,0)</f>
        <v>0</v>
      </c>
      <c r="F18" s="704">
        <f t="shared" si="67"/>
        <v>0</v>
      </c>
      <c r="G18" s="704">
        <f t="shared" si="67"/>
        <v>0</v>
      </c>
      <c r="H18" s="704"/>
      <c r="I18" s="704">
        <f>+IFERROR(I8/G8*100-100,0)</f>
        <v>0</v>
      </c>
      <c r="J18" s="704">
        <f t="shared" ref="J18:L18" si="68">+IFERROR(J8/I8*100-100,0)</f>
        <v>0</v>
      </c>
      <c r="K18" s="704">
        <f t="shared" si="68"/>
        <v>0</v>
      </c>
      <c r="L18" s="704">
        <f t="shared" si="68"/>
        <v>0</v>
      </c>
      <c r="M18" s="704"/>
      <c r="N18" s="704">
        <f>+IFERROR(N8/L8*100-100,0)</f>
        <v>0</v>
      </c>
      <c r="O18" s="704">
        <f t="shared" ref="O18:Q18" si="69">+IFERROR(O8/N8*100-100,0)</f>
        <v>0</v>
      </c>
      <c r="P18" s="704">
        <f t="shared" si="69"/>
        <v>0</v>
      </c>
      <c r="Q18" s="704">
        <f t="shared" si="69"/>
        <v>0</v>
      </c>
      <c r="R18" s="704"/>
      <c r="S18" s="704">
        <f>+IFERROR(S8/Q8*100-100,0)</f>
        <v>0</v>
      </c>
      <c r="T18" s="704">
        <f t="shared" ref="T18:V18" si="70">+IFERROR(T8/S8*100-100,0)</f>
        <v>0</v>
      </c>
      <c r="U18" s="704">
        <f t="shared" si="70"/>
        <v>0</v>
      </c>
      <c r="V18" s="704">
        <f t="shared" si="70"/>
        <v>0</v>
      </c>
      <c r="W18" s="704"/>
      <c r="X18" s="704">
        <f>+IFERROR(X8/V8*100-100,0)</f>
        <v>0</v>
      </c>
      <c r="Y18" s="704">
        <f t="shared" ref="Y18:AA18" si="71">+IFERROR(Y8/X8*100-100,0)</f>
        <v>0</v>
      </c>
      <c r="Z18" s="704">
        <f t="shared" si="71"/>
        <v>0</v>
      </c>
      <c r="AA18" s="704">
        <f t="shared" si="71"/>
        <v>0</v>
      </c>
      <c r="AB18" s="704"/>
      <c r="AC18" s="704">
        <f>+IFERROR(AC8/AA8*100-100,0)</f>
        <v>0</v>
      </c>
      <c r="AD18" s="704">
        <f t="shared" ref="AD18:AF18" si="72">+IFERROR(AD8/AC8*100-100,0)</f>
        <v>0</v>
      </c>
      <c r="AE18" s="704">
        <f t="shared" si="72"/>
        <v>0</v>
      </c>
      <c r="AF18" s="704">
        <f t="shared" si="72"/>
        <v>0</v>
      </c>
      <c r="AG18" s="704"/>
      <c r="AH18" s="704">
        <f>+IFERROR(AH8/AF8*100-100,0)</f>
        <v>0</v>
      </c>
      <c r="AI18" s="704">
        <f t="shared" ref="AI18:AK18" si="73">+IFERROR(AI8/AH8*100-100,0)</f>
        <v>0</v>
      </c>
      <c r="AJ18" s="704">
        <f t="shared" si="73"/>
        <v>0</v>
      </c>
      <c r="AK18" s="704">
        <f t="shared" si="73"/>
        <v>0</v>
      </c>
      <c r="AL18" s="704"/>
      <c r="AM18" s="704">
        <f>+IFERROR(AM8/AK8*100-100,0)</f>
        <v>0</v>
      </c>
      <c r="AN18" s="704">
        <f t="shared" ref="AN18:AP18" si="74">+IFERROR(AN8/AM8*100-100,0)</f>
        <v>0</v>
      </c>
      <c r="AO18" s="704">
        <f t="shared" si="74"/>
        <v>0</v>
      </c>
      <c r="AP18" s="704">
        <f t="shared" si="74"/>
        <v>0</v>
      </c>
      <c r="AQ18" s="704"/>
      <c r="AR18" s="704">
        <f>+IFERROR(AR8/AP8*100-100,0)</f>
        <v>0</v>
      </c>
      <c r="AS18" s="704">
        <f t="shared" ref="AS18:AU18" si="75">+IFERROR(AS8/AR8*100-100,0)</f>
        <v>0</v>
      </c>
      <c r="AT18" s="704">
        <f t="shared" si="75"/>
        <v>0</v>
      </c>
      <c r="AU18" s="704">
        <f t="shared" si="75"/>
        <v>0</v>
      </c>
      <c r="AV18" s="704"/>
      <c r="AW18" s="704">
        <f>+IFERROR(AW8/AU8*100-100,0)</f>
        <v>0</v>
      </c>
      <c r="AX18" s="704">
        <f t="shared" ref="AX18:AZ18" si="76">+IFERROR(AX8/AW8*100-100,0)</f>
        <v>-39.1073406</v>
      </c>
      <c r="AY18" s="704">
        <f t="shared" si="76"/>
        <v>13.91224273</v>
      </c>
      <c r="AZ18" s="704">
        <f t="shared" si="76"/>
        <v>8.439855841</v>
      </c>
      <c r="BA18" s="704"/>
      <c r="BB18" s="704">
        <f>+IFERROR(BB8/AZ8*100-100,0)</f>
        <v>-7.601983678</v>
      </c>
      <c r="BC18" s="704">
        <f t="shared" ref="BC18:BE18" si="77">+IFERROR(BC8/BB8*100-100,0)</f>
        <v>-15.95416447</v>
      </c>
      <c r="BD18" s="704">
        <f t="shared" si="77"/>
        <v>16.05889044</v>
      </c>
      <c r="BE18" s="704">
        <f t="shared" si="77"/>
        <v>17.41442093</v>
      </c>
      <c r="BF18" s="704"/>
      <c r="BG18" s="704">
        <f>+IFERROR(BG8/BE8*100-100,0)</f>
        <v>-13.78924631</v>
      </c>
      <c r="BH18" s="704">
        <f t="shared" ref="BH18:BJ18" si="78">+IFERROR(BH8/BG8*100-100,0)</f>
        <v>-16.17947364</v>
      </c>
      <c r="BI18" s="704">
        <f t="shared" si="78"/>
        <v>-7.337281223</v>
      </c>
      <c r="BJ18" s="704">
        <f t="shared" si="78"/>
        <v>-8.740373382</v>
      </c>
      <c r="BK18" s="704"/>
      <c r="BL18" s="704">
        <f>+IFERROR(BL8/BJ8*100-100,0)</f>
        <v>58.98519119</v>
      </c>
      <c r="BM18" s="704">
        <f t="shared" ref="BM18:BO18" si="79">+IFERROR(BM8/BL8*100-100,0)</f>
        <v>-6.662944849</v>
      </c>
      <c r="BN18" s="704">
        <f t="shared" si="79"/>
        <v>1.434783047</v>
      </c>
      <c r="BO18" s="704">
        <f t="shared" si="79"/>
        <v>-5.086779007</v>
      </c>
      <c r="BP18" s="704"/>
      <c r="BQ18" s="704">
        <f>+IFERROR(BQ8/BO8*100-100,0)</f>
        <v>8.862326178</v>
      </c>
      <c r="BR18" s="704">
        <f t="shared" ref="BR18:BT18" si="80">+IFERROR(BR8/BQ8*100-100,0)</f>
        <v>-29.34540148</v>
      </c>
      <c r="BS18" s="704">
        <f t="shared" si="80"/>
        <v>1.64801609</v>
      </c>
      <c r="BT18" s="704">
        <f t="shared" si="80"/>
        <v>22.84751381</v>
      </c>
      <c r="BU18" s="704"/>
      <c r="BV18" s="704">
        <f>+IFERROR(BV8/BT8*100-100,0)</f>
        <v>30.66918527</v>
      </c>
      <c r="BW18" s="704">
        <f t="shared" ref="BW18:BY18" si="81">+IFERROR(BW8/BV8*100-100,0)</f>
        <v>-18.88468795</v>
      </c>
      <c r="BX18" s="704">
        <f t="shared" si="81"/>
        <v>-1.911968101</v>
      </c>
      <c r="BY18" s="704">
        <f t="shared" si="81"/>
        <v>16.19246343</v>
      </c>
      <c r="BZ18" s="704"/>
      <c r="CA18" s="704">
        <f>+IFERROR(CA8/BY8*100-100,0)</f>
        <v>-5.911205995</v>
      </c>
      <c r="CB18" s="704">
        <f t="shared" ref="CB18:CD18" si="82">+IFERROR(CB8/CA8*100-100,0)</f>
        <v>-4.362922443</v>
      </c>
      <c r="CC18" s="704">
        <f t="shared" si="82"/>
        <v>-8.347704531</v>
      </c>
      <c r="CD18" s="704">
        <f t="shared" si="82"/>
        <v>24.73264081</v>
      </c>
      <c r="CE18" s="704"/>
      <c r="CF18" s="704">
        <f>+IFERROR(CF8/CD8*100-100,0)</f>
        <v>-11.20076707</v>
      </c>
      <c r="CG18" s="704">
        <f t="shared" ref="CG18:CI18" si="83">+IFERROR(CG8/CF8*100-100,0)</f>
        <v>-100</v>
      </c>
      <c r="CH18" s="704">
        <f t="shared" si="83"/>
        <v>0</v>
      </c>
      <c r="CI18" s="704">
        <f t="shared" si="83"/>
        <v>0</v>
      </c>
      <c r="CJ18" s="704"/>
      <c r="CK18" s="704">
        <f>+IFERROR(CK8/CI8*100-100,0)</f>
        <v>0</v>
      </c>
      <c r="CL18" s="704">
        <f t="shared" ref="CL18:CN18" si="84">+IFERROR(CL8/CK8*100-100,0)</f>
        <v>0</v>
      </c>
      <c r="CM18" s="704">
        <f t="shared" si="84"/>
        <v>0</v>
      </c>
      <c r="CN18" s="704">
        <f t="shared" si="84"/>
        <v>0</v>
      </c>
      <c r="CO18" s="704"/>
    </row>
    <row r="19" ht="24.75" customHeight="1">
      <c r="A19" s="673">
        <v>2024.0</v>
      </c>
      <c r="B19" s="691" t="s">
        <v>185</v>
      </c>
      <c r="C19" s="692" t="s">
        <v>178</v>
      </c>
      <c r="D19" s="693"/>
      <c r="E19" s="694"/>
      <c r="F19" s="694"/>
      <c r="G19" s="694"/>
      <c r="H19" s="694"/>
      <c r="I19" s="694">
        <f>IFERROR(SUM(I6)/SUM(D6)*100-100,0)</f>
        <v>6.585663383</v>
      </c>
      <c r="J19" s="694">
        <f>IFERROR(SUM(I6:J6)/SUM(D6:E6)*100-100,0)</f>
        <v>6.98434753</v>
      </c>
      <c r="K19" s="694">
        <f>IFERROR(SUM(I6:K6)/SUM(D6:F6)*100-100,0)</f>
        <v>7.280239874</v>
      </c>
      <c r="L19" s="694">
        <f>IFERROR(SUM(I6:L6)/SUM(D6:G6)*100-100,0)</f>
        <v>5.529351297</v>
      </c>
      <c r="M19" s="694"/>
      <c r="N19" s="694">
        <f>IFERROR(SUM(N6)/SUM(I6)*100-100,0)</f>
        <v>3.333643577</v>
      </c>
      <c r="O19" s="694">
        <f>IFERROR(SUM(N6:O6)/SUM(I6:J6)*100-100,0)</f>
        <v>3.124092938</v>
      </c>
      <c r="P19" s="694">
        <f>IFERROR(SUM(N6:P6)/SUM(I6:K6)*100-100,0)</f>
        <v>1.383767108</v>
      </c>
      <c r="Q19" s="694">
        <f>IFERROR(SUM(N6:Q6)/SUM(I6:L6)*100-100,0)</f>
        <v>1.641640578</v>
      </c>
      <c r="R19" s="694"/>
      <c r="S19" s="694">
        <f>IFERROR(SUM(S6)/SUM(N6)*100-100,0)</f>
        <v>1.593667118</v>
      </c>
      <c r="T19" s="694">
        <f>IFERROR(SUM(S6:T6)/SUM(N6:O6)*100-100,0)</f>
        <v>2.672549115</v>
      </c>
      <c r="U19" s="694">
        <f>IFERROR(SUM(S6:U6)/SUM(N6:P6)*100-100,0)</f>
        <v>5.87103552</v>
      </c>
      <c r="V19" s="694">
        <f>IFERROR(SUM(S6:V6)/SUM(N6:Q6)*100-100,0)</f>
        <v>7.622724683</v>
      </c>
      <c r="W19" s="694"/>
      <c r="X19" s="694">
        <f>IFERROR(SUM(X6)/SUM(S6)*100-100,0)</f>
        <v>21.178327</v>
      </c>
      <c r="Y19" s="694">
        <f>IFERROR(SUM(X6:Y6)/SUM(S6:T6)*100-100,0)</f>
        <v>21.70804624</v>
      </c>
      <c r="Z19" s="694">
        <f>IFERROR(SUM(X6:Z6)/SUM(S6:U6)*100-100,0)</f>
        <v>17.44580709</v>
      </c>
      <c r="AA19" s="694">
        <f>IFERROR(SUM(X6:AA6)/SUM(S6:V6)*100-100,0)</f>
        <v>13.78017245</v>
      </c>
      <c r="AB19" s="694"/>
      <c r="AC19" s="694">
        <f>IFERROR(SUM(AC6)/SUM(X6)*100-100,0)</f>
        <v>0.980267797</v>
      </c>
      <c r="AD19" s="694">
        <f>IFERROR(SUM(AC6:AD6)/SUM(X6:Y6)*100-100,0)</f>
        <v>-0.005464574017</v>
      </c>
      <c r="AE19" s="694">
        <f>IFERROR(SUM(AC6:AE6)/SUM(X6:Z6)*100-100,0)</f>
        <v>-2.613211897</v>
      </c>
      <c r="AF19" s="694">
        <f>IFERROR(SUM(AC6:AF6)/SUM(X6:AA6)*100-100,0)</f>
        <v>-1.222575833</v>
      </c>
      <c r="AG19" s="694"/>
      <c r="AH19" s="694">
        <f>IFERROR(SUM(AH6)/SUM(AC6)*100-100,0)</f>
        <v>13.67691173</v>
      </c>
      <c r="AI19" s="694">
        <f>IFERROR(SUM(AH6:AI6)/SUM(AC6:AD6)*100-100,0)</f>
        <v>11.67291186</v>
      </c>
      <c r="AJ19" s="694">
        <f>IFERROR(SUM(AH6:AJ6)/SUM(AC6:AE6)*100-100,0)</f>
        <v>13.96565047</v>
      </c>
      <c r="AK19" s="694">
        <f>IFERROR(SUM(AH6:AK6)/SUM(AC6:AF6)*100-100,0)</f>
        <v>12.69538846</v>
      </c>
      <c r="AL19" s="694"/>
      <c r="AM19" s="694">
        <f>IFERROR(SUM(AM6)/SUM(AH6)*100-100,0)</f>
        <v>7.338497686</v>
      </c>
      <c r="AN19" s="694">
        <f>IFERROR(SUM(AM6:AN6)/SUM(AH6:AI6)*100-100,0)</f>
        <v>8.057520934</v>
      </c>
      <c r="AO19" s="694">
        <f>IFERROR(SUM(AM6:AO6)/SUM(AH6:AJ6)*100-100,0)</f>
        <v>8.55715572</v>
      </c>
      <c r="AP19" s="694">
        <f>IFERROR(SUM(AM6:AP6)/SUM(AH6:AK6)*100-100,0)</f>
        <v>8.204985724</v>
      </c>
      <c r="AQ19" s="694"/>
      <c r="AR19" s="694">
        <f>IFERROR(SUM(AR6)/SUM(AM6)*100-100,0)</f>
        <v>3.770580323</v>
      </c>
      <c r="AS19" s="694">
        <f>IFERROR(SUM(AR6:AS6)/SUM(AM6:AN6)*100-100,0)</f>
        <v>5.372738205</v>
      </c>
      <c r="AT19" s="694">
        <f>IFERROR(SUM(AR6:AT6)/SUM(AM6:AO6)*100-100,0)</f>
        <v>6.868359902</v>
      </c>
      <c r="AU19" s="694">
        <f>IFERROR(SUM(AR6:AU6)/SUM(AM6:AP6)*100-100,0)</f>
        <v>6.32412003</v>
      </c>
      <c r="AV19" s="694"/>
      <c r="AW19" s="694">
        <f>IFERROR(SUM(AW6)/SUM(AR6)*100-100,0)</f>
        <v>5.790401513</v>
      </c>
      <c r="AX19" s="694">
        <f>IFERROR(SUM(AW6:AX6)/SUM(AR6:AS6)*100-100,0)</f>
        <v>5.042095576</v>
      </c>
      <c r="AY19" s="694">
        <f>IFERROR(SUM(AW6:AY6)/SUM(AR6:AT6)*100-100,0)</f>
        <v>3.320456733</v>
      </c>
      <c r="AZ19" s="694">
        <f>IFERROR(SUM(AW6:AZ6)/SUM(AR6:AU6)*100-100,0)</f>
        <v>4.613652766</v>
      </c>
      <c r="BA19" s="694"/>
      <c r="BB19" s="694">
        <f>IFERROR(SUM(BB6)/SUM(AW6)*100-100,0)</f>
        <v>6.836289243</v>
      </c>
      <c r="BC19" s="694">
        <f>IFERROR(SUM(BB6:BC6)/SUM(AW6:AX6)*100-100,0)</f>
        <v>5.941523255</v>
      </c>
      <c r="BD19" s="694">
        <f>IFERROR(SUM(BB6:BD6)/SUM(AW6:AY6)*100-100,0)</f>
        <v>5.797475041</v>
      </c>
      <c r="BE19" s="694">
        <f>IFERROR(SUM(BB6:BE6)/SUM(AW6:AZ6)*100-100,0)</f>
        <v>4.710814416</v>
      </c>
      <c r="BF19" s="694"/>
      <c r="BG19" s="694">
        <f>IFERROR(SUM(BG6)/SUM(BB6)*100-100,0)</f>
        <v>0.5305094179</v>
      </c>
      <c r="BH19" s="694">
        <f>IFERROR(SUM(BG6:BH6)/SUM(BB6:BC6)*100-100,0)</f>
        <v>0.2666093232</v>
      </c>
      <c r="BI19" s="694">
        <f>IFERROR(SUM(BG6:BI6)/SUM(BB6:BD6)*100-100,0)</f>
        <v>-0.1972875217</v>
      </c>
      <c r="BJ19" s="694">
        <f>IFERROR(SUM(BG6:BJ6)/SUM(BB6:BE6)*100-100,0)</f>
        <v>2.810077718</v>
      </c>
      <c r="BK19" s="694"/>
      <c r="BL19" s="694">
        <f>IFERROR(SUM(BL6)/SUM(BG6)*100-100,0)</f>
        <v>3.567823424</v>
      </c>
      <c r="BM19" s="694">
        <f>IFERROR(SUM(BL6:BM6)/SUM(BG6:BH6)*100-100,0)</f>
        <v>8.444591558</v>
      </c>
      <c r="BN19" s="694">
        <f>IFERROR(SUM(BL6:BN6)/SUM(BG6:BI6)*100-100,0)</f>
        <v>11.72273619</v>
      </c>
      <c r="BO19" s="694">
        <f>IFERROR(SUM(BL6:BO6)/SUM(BG6:BJ6)*100-100,0)</f>
        <v>10.11306373</v>
      </c>
      <c r="BP19" s="694"/>
      <c r="BQ19" s="694">
        <f>IFERROR(SUM(BQ6)/SUM(BL6)*100-100,0)</f>
        <v>14.03344457</v>
      </c>
      <c r="BR19" s="694">
        <f>IFERROR(SUM(BQ6:BR6)/SUM(BL6:BM6)*100-100,0)</f>
        <v>9.055260482</v>
      </c>
      <c r="BS19" s="694">
        <f>IFERROR(SUM(BQ6:BS6)/SUM(BL6:BN6)*100-100,0)</f>
        <v>4.714090912</v>
      </c>
      <c r="BT19" s="694">
        <f>IFERROR(SUM(BQ6:BT6)/SUM(BL6:BO6)*100-100,0)</f>
        <v>5.914088645</v>
      </c>
      <c r="BU19" s="694"/>
      <c r="BV19" s="694">
        <f>IFERROR(SUM(BV6)/SUM(BQ6)*100-100,0)</f>
        <v>1.009676837</v>
      </c>
      <c r="BW19" s="694">
        <f>IFERROR(SUM(BV6:BW6)/SUM(BQ6:BR6)*100-100,0)</f>
        <v>1.498858476</v>
      </c>
      <c r="BX19" s="694">
        <f>IFERROR(SUM(BV6:BX6)/SUM(BQ6:BS6)*100-100,0)</f>
        <v>1.995634436</v>
      </c>
      <c r="BY19" s="694">
        <f>IFERROR(SUM(BV6:BY6)/SUM(BQ6:BT6)*100-100,0)</f>
        <v>1.898686831</v>
      </c>
      <c r="BZ19" s="694"/>
      <c r="CA19" s="694">
        <f>IFERROR(SUM(CA6)/SUM(BV6)*100-100,0)</f>
        <v>-0.2817157318</v>
      </c>
      <c r="CB19" s="694">
        <f>IFERROR(SUM(CA6:CB6)/SUM(BV6:BW6)*100-100,0)</f>
        <v>0.3287134385</v>
      </c>
      <c r="CC19" s="694">
        <f>IFERROR(SUM(CA6:CC6)/SUM(BV6:BX6)*100-100,0)</f>
        <v>-0.09145727793</v>
      </c>
      <c r="CD19" s="694">
        <f>IFERROR(SUM(CA6:CD6)/SUM(BV6:BY6)*100-100,0)</f>
        <v>0.6427583382</v>
      </c>
      <c r="CE19" s="694"/>
      <c r="CF19" s="694">
        <f>IFERROR(SUM(CF6)/SUM(CA6)*100-100,0)</f>
        <v>4.479569898</v>
      </c>
      <c r="CG19" s="694">
        <f>IFERROR(SUM(CF6:CG6)/SUM(CA6:CB6)*100-100,0)</f>
        <v>-47.28595897</v>
      </c>
      <c r="CH19" s="694">
        <f>IFERROR(SUM(CF6:CH6)/SUM(CA6:CC6)*100-100,0)</f>
        <v>-64.10815959</v>
      </c>
      <c r="CI19" s="694">
        <f>IFERROR(SUM(CF6:CI6)/SUM(CA6:CD6)*100-100,0)</f>
        <v>-74.15026921</v>
      </c>
      <c r="CJ19" s="694"/>
      <c r="CK19" s="694">
        <f>IFERROR(SUM(CK6)/SUM(CF6)*100-100,0)</f>
        <v>-100</v>
      </c>
      <c r="CL19" s="694">
        <f>IFERROR(SUM(CK6:CL6)/SUM(CF6:CG6)*100-100,0)</f>
        <v>-100</v>
      </c>
      <c r="CM19" s="694">
        <f>IFERROR(SUM(CK6:CM6)/SUM(CF6:CH6)*100-100,0)</f>
        <v>-100</v>
      </c>
      <c r="CN19" s="694">
        <f>IFERROR(SUM(CK6:CN6)/SUM(CF6:CI6)*100-100,0)</f>
        <v>-100</v>
      </c>
      <c r="CO19" s="694"/>
      <c r="CP19" s="664"/>
      <c r="CQ19" s="664"/>
      <c r="CR19" s="664"/>
      <c r="CS19" s="664"/>
      <c r="CT19" s="664"/>
      <c r="CU19" s="664"/>
      <c r="CV19" s="664"/>
      <c r="CW19" s="664"/>
      <c r="CX19" s="664"/>
      <c r="CY19" s="664"/>
    </row>
    <row r="20" ht="24.75" customHeight="1">
      <c r="A20" s="668">
        <v>2025.0</v>
      </c>
      <c r="B20" s="40"/>
      <c r="C20" s="695" t="s">
        <v>179</v>
      </c>
      <c r="D20" s="696"/>
      <c r="E20" s="697"/>
      <c r="F20" s="697"/>
      <c r="G20" s="697"/>
      <c r="H20" s="697"/>
      <c r="I20" s="697">
        <f>IFERROR(SUM(I8)/SUM(D8)*100-100,0)</f>
        <v>0</v>
      </c>
      <c r="J20" s="697">
        <f>IFERROR(SUM(I8:J8)/SUM(D8:E8)*100-100,0)</f>
        <v>0</v>
      </c>
      <c r="K20" s="697">
        <f>IFERROR(SUM(I8:K8)/SUM(D8:F8)*100-100,0)</f>
        <v>0</v>
      </c>
      <c r="L20" s="697">
        <f>IFERROR(SUM(I8:L8)/SUM(D8:G8)*100-100,0)</f>
        <v>0</v>
      </c>
      <c r="M20" s="697"/>
      <c r="N20" s="697">
        <f>IFERROR(SUM(N8)/SUM(I8)*100-100,0)</f>
        <v>0</v>
      </c>
      <c r="O20" s="697">
        <f>IFERROR(SUM(N8:O8)/SUM(I8:J8)*100-100,0)</f>
        <v>0</v>
      </c>
      <c r="P20" s="697">
        <f>IFERROR(SUM(N8:P8)/SUM(I8:K8)*100-100,0)</f>
        <v>0</v>
      </c>
      <c r="Q20" s="697">
        <f>IFERROR(SUM(N8:Q8)/SUM(I8:L8)*100-100,0)</f>
        <v>0</v>
      </c>
      <c r="R20" s="697"/>
      <c r="S20" s="697">
        <f>IFERROR(SUM(S8)/SUM(N8)*100-100,0)</f>
        <v>0</v>
      </c>
      <c r="T20" s="697">
        <f>IFERROR(SUM(S8:T8)/SUM(N8:O8)*100-100,0)</f>
        <v>0</v>
      </c>
      <c r="U20" s="697">
        <f>IFERROR(SUM(S8:U8)/SUM(N8:P8)*100-100,0)</f>
        <v>0</v>
      </c>
      <c r="V20" s="697">
        <f>IFERROR(SUM(S8:V8)/SUM(N8:Q8)*100-100,0)</f>
        <v>0</v>
      </c>
      <c r="W20" s="697"/>
      <c r="X20" s="697">
        <f>IFERROR(SUM(X8)/SUM(S8)*100-100,0)</f>
        <v>0</v>
      </c>
      <c r="Y20" s="697">
        <f>IFERROR(SUM(X8:Y8)/SUM(S8:T8)*100-100,0)</f>
        <v>0</v>
      </c>
      <c r="Z20" s="697">
        <f>IFERROR(SUM(X8:Z8)/SUM(S8:U8)*100-100,0)</f>
        <v>0</v>
      </c>
      <c r="AA20" s="697">
        <f>IFERROR(SUM(X8:AA8)/SUM(S8:V8)*100-100,0)</f>
        <v>0</v>
      </c>
      <c r="AB20" s="697"/>
      <c r="AC20" s="697">
        <f>IFERROR(SUM(AC8)/SUM(X8)*100-100,0)</f>
        <v>0</v>
      </c>
      <c r="AD20" s="697">
        <f>IFERROR(SUM(AC8:AD8)/SUM(X8:Y8)*100-100,0)</f>
        <v>0</v>
      </c>
      <c r="AE20" s="697">
        <f>IFERROR(SUM(AC8:AE8)/SUM(X8:Z8)*100-100,0)</f>
        <v>0</v>
      </c>
      <c r="AF20" s="697">
        <f>IFERROR(SUM(AC8:AF8)/SUM(X8:AA8)*100-100,0)</f>
        <v>0</v>
      </c>
      <c r="AG20" s="697"/>
      <c r="AH20" s="697">
        <f>IFERROR(SUM(AH8)/SUM(AC8)*100-100,0)</f>
        <v>0</v>
      </c>
      <c r="AI20" s="697">
        <f>IFERROR(SUM(AH8:AI8)/SUM(AC8:AD8)*100-100,0)</f>
        <v>0</v>
      </c>
      <c r="AJ20" s="697">
        <f>IFERROR(SUM(AH8:AJ8)/SUM(AC8:AE8)*100-100,0)</f>
        <v>0</v>
      </c>
      <c r="AK20" s="697">
        <f>IFERROR(SUM(AH8:AK8)/SUM(AC8:AF8)*100-100,0)</f>
        <v>0</v>
      </c>
      <c r="AL20" s="697"/>
      <c r="AM20" s="697">
        <f>IFERROR(SUM(AM8)/SUM(AH8)*100-100,0)</f>
        <v>0</v>
      </c>
      <c r="AN20" s="697">
        <f>IFERROR(SUM(AM8:AN8)/SUM(AH8:AI8)*100-100,0)</f>
        <v>0</v>
      </c>
      <c r="AO20" s="697">
        <f>IFERROR(SUM(AM8:AO8)/SUM(AH8:AJ8)*100-100,0)</f>
        <v>0</v>
      </c>
      <c r="AP20" s="697">
        <f>IFERROR(SUM(AM8:AP8)/SUM(AH8:AK8)*100-100,0)</f>
        <v>0</v>
      </c>
      <c r="AQ20" s="697"/>
      <c r="AR20" s="697">
        <f>IFERROR(SUM(AR8)/SUM(AM8)*100-100,0)</f>
        <v>0</v>
      </c>
      <c r="AS20" s="697">
        <f>IFERROR(SUM(AR8:AS8)/SUM(AM8:AN8)*100-100,0)</f>
        <v>0</v>
      </c>
      <c r="AT20" s="697">
        <f>IFERROR(SUM(AR8:AT8)/SUM(AM8:AO8)*100-100,0)</f>
        <v>0</v>
      </c>
      <c r="AU20" s="697">
        <f>IFERROR(SUM(AR8:AU8)/SUM(AM8:AP8)*100-100,0)</f>
        <v>0</v>
      </c>
      <c r="AV20" s="697"/>
      <c r="AW20" s="697">
        <f>IFERROR(SUM(AW8)/SUM(AR8)*100-100,0)</f>
        <v>0</v>
      </c>
      <c r="AX20" s="697">
        <f>IFERROR(SUM(AW8:AX8)/SUM(AR8:AS8)*100-100,0)</f>
        <v>0</v>
      </c>
      <c r="AY20" s="697">
        <f>IFERROR(SUM(AW8:AY8)/SUM(AR8:AT8)*100-100,0)</f>
        <v>0</v>
      </c>
      <c r="AZ20" s="697">
        <f>IFERROR(SUM(AW8:AZ8)/SUM(AR8:AU8)*100-100,0)</f>
        <v>0</v>
      </c>
      <c r="BA20" s="697"/>
      <c r="BB20" s="697">
        <f>IFERROR(SUM(BB8)/SUM(AW8)*100-100,0)</f>
        <v>-30.49966096</v>
      </c>
      <c r="BC20" s="697">
        <f>IFERROR(SUM(BB8:BC8)/SUM(AW8:AX8)*100-100,0)</f>
        <v>-20.4982501</v>
      </c>
      <c r="BD20" s="697">
        <f>IFERROR(SUM(BB8:BD8)/SUM(AW8:AY8)*100-100,0)</f>
        <v>-15.00580368</v>
      </c>
      <c r="BE20" s="697">
        <f>IFERROR(SUM(BB8:BE8)/SUM(AW8:AZ8)*100-100,0)</f>
        <v>-9.877124028</v>
      </c>
      <c r="BF20" s="697"/>
      <c r="BG20" s="697">
        <f>IFERROR(SUM(BG8)/SUM(BB8)*100-100,0)</f>
        <v>-1.263552879</v>
      </c>
      <c r="BH20" s="697">
        <f>IFERROR(SUM(BG8:BH8)/SUM(BB8:BC8)*100-100,0)</f>
        <v>-1.384426176</v>
      </c>
      <c r="BI20" s="697">
        <f>IFERROR(SUM(BG8:BI8)/SUM(BB8:BD8)*100-100,0)</f>
        <v>-8.310591737</v>
      </c>
      <c r="BJ20" s="697">
        <f>IFERROR(SUM(BG8:BJ8)/SUM(BB8:BE8)*100-100,0)</f>
        <v>-17.15267028</v>
      </c>
      <c r="BK20" s="697"/>
      <c r="BL20" s="697">
        <f>IFERROR(SUM(BL8)/SUM(BG8)*100-100,0)</f>
        <v>12.69140232</v>
      </c>
      <c r="BM20" s="697">
        <f>IFERROR(SUM(BL8:BM8)/SUM(BG8:BH8)*100-100,0)</f>
        <v>18.52552213</v>
      </c>
      <c r="BN20" s="697">
        <f>IFERROR(SUM(BL8:BN8)/SUM(BG8:BI8)*100-100,0)</f>
        <v>24.1214185</v>
      </c>
      <c r="BO20" s="697">
        <f>IFERROR(SUM(BL8:BO8)/SUM(BG8:BJ8)*100-100,0)</f>
        <v>28.11856747</v>
      </c>
      <c r="BP20" s="697"/>
      <c r="BQ20" s="697">
        <f>IFERROR(SUM(BQ8)/SUM(BL8)*100-100,0)</f>
        <v>-2.176021591</v>
      </c>
      <c r="BR20" s="697">
        <f>IFERROR(SUM(BQ8:BR8)/SUM(BL8:BM8)*100-100,0)</f>
        <v>-13.65280831</v>
      </c>
      <c r="BS20" s="697">
        <f>IFERROR(SUM(BQ8:BS8)/SUM(BL8:BN8)*100-100,0)</f>
        <v>-17.64362171</v>
      </c>
      <c r="BT20" s="697">
        <f>IFERROR(SUM(BQ8:BT8)/SUM(BL8:BO8)*100-100,0)</f>
        <v>-14.38794715</v>
      </c>
      <c r="BU20" s="697"/>
      <c r="BV20" s="697">
        <f>IFERROR(SUM(BV8)/SUM(BQ8)*100-100,0)</f>
        <v>15.28661681</v>
      </c>
      <c r="BW20" s="697">
        <f>IFERROR(SUM(BV8:BW8)/SUM(BQ8:BR8)*100-100,0)</f>
        <v>22.35340717</v>
      </c>
      <c r="BX20" s="697">
        <f>IFERROR(SUM(BV8:BX8)/SUM(BQ8:BS8)*100-100,0)</f>
        <v>23.94291198</v>
      </c>
      <c r="BY20" s="697">
        <f>IFERROR(SUM(BV8:BY8)/SUM(BQ8:BT8)*100-100,0)</f>
        <v>23.10464235</v>
      </c>
      <c r="BZ20" s="697"/>
      <c r="CA20" s="697">
        <f>IFERROR(SUM(CA8)/SUM(BV8)*100-100,0)</f>
        <v>-13.01693129</v>
      </c>
      <c r="CB20" s="697">
        <f>IFERROR(SUM(CA8:CB8)/SUM(BV8:BW8)*100-100,0)</f>
        <v>-6.042657756</v>
      </c>
      <c r="CC20" s="697">
        <f>IFERROR(SUM(CA8:CC8)/SUM(BV8:BX8)*100-100,0)</f>
        <v>-5.472163427</v>
      </c>
      <c r="CD20" s="697">
        <f>IFERROR(SUM(CA8:CD8)/SUM(BV8:BY8)*100-100,0)</f>
        <v>-3.288274255</v>
      </c>
      <c r="CE20" s="697"/>
      <c r="CF20" s="697">
        <f>IFERROR(SUM(CF8)/SUM(CA8)*100-100,0)</f>
        <v>-2.91347101</v>
      </c>
      <c r="CG20" s="697">
        <f>IFERROR(SUM(CF8:CG8)/SUM(CA8:CB8)*100-100,0)</f>
        <v>-50.37416721</v>
      </c>
      <c r="CH20" s="697">
        <f>IFERROR(SUM(CF8:CH8)/SUM(CA8:CC8)*100-100,0)</f>
        <v>-65.72900395</v>
      </c>
      <c r="CI20" s="697">
        <f>IFERROR(SUM(CF8:CI8)/SUM(CA8:CD8)*100-100,0)</f>
        <v>-75.27234502</v>
      </c>
      <c r="CJ20" s="697"/>
      <c r="CK20" s="697">
        <f>IFERROR(SUM(CK8)/SUM(CF8)*100-100,0)</f>
        <v>-100</v>
      </c>
      <c r="CL20" s="697">
        <f>IFERROR(SUM(CK8:CL8)/SUM(CF8:CG8)*100-100,0)</f>
        <v>-100</v>
      </c>
      <c r="CM20" s="697">
        <f>IFERROR(SUM(CK8:CM8)/SUM(CF8:CH8)*100-100,0)</f>
        <v>-100</v>
      </c>
      <c r="CN20" s="697">
        <f>IFERROR(SUM(CK8:CN8)/SUM(CF8:CI8)*100-100,0)</f>
        <v>-100</v>
      </c>
      <c r="CO20" s="697"/>
    </row>
    <row r="21" ht="24.75" customHeight="1">
      <c r="B21" s="698" t="s">
        <v>186</v>
      </c>
      <c r="C21" s="699" t="s">
        <v>178</v>
      </c>
      <c r="D21" s="700">
        <f t="shared" ref="D21:CO21" si="85">+D5/D6*100</f>
        <v>125.0359305</v>
      </c>
      <c r="E21" s="701">
        <f t="shared" si="85"/>
        <v>100.241617</v>
      </c>
      <c r="F21" s="701">
        <f t="shared" si="85"/>
        <v>91.12213</v>
      </c>
      <c r="G21" s="701">
        <f t="shared" si="85"/>
        <v>86.27259896</v>
      </c>
      <c r="H21" s="701">
        <f t="shared" si="85"/>
        <v>100</v>
      </c>
      <c r="I21" s="701">
        <f t="shared" si="85"/>
        <v>97.56490175</v>
      </c>
      <c r="J21" s="701">
        <f t="shared" si="85"/>
        <v>105.7816736</v>
      </c>
      <c r="K21" s="701">
        <f t="shared" si="85"/>
        <v>107.7841203</v>
      </c>
      <c r="L21" s="701">
        <f t="shared" si="85"/>
        <v>105.5367102</v>
      </c>
      <c r="M21" s="701">
        <f t="shared" si="85"/>
        <v>104.24</v>
      </c>
      <c r="N21" s="701">
        <f t="shared" si="85"/>
        <v>110.5763652</v>
      </c>
      <c r="O21" s="701">
        <f t="shared" si="85"/>
        <v>114.348201</v>
      </c>
      <c r="P21" s="701">
        <f t="shared" si="85"/>
        <v>116.9642623</v>
      </c>
      <c r="Q21" s="701">
        <f t="shared" si="85"/>
        <v>116.4129982</v>
      </c>
      <c r="R21" s="701">
        <f t="shared" si="85"/>
        <v>114.62</v>
      </c>
      <c r="S21" s="701">
        <f t="shared" si="85"/>
        <v>118.5699332</v>
      </c>
      <c r="T21" s="701">
        <f t="shared" si="85"/>
        <v>120.2083364</v>
      </c>
      <c r="U21" s="701">
        <f t="shared" si="85"/>
        <v>124.1583061</v>
      </c>
      <c r="V21" s="701">
        <f t="shared" si="85"/>
        <v>124.5845319</v>
      </c>
      <c r="W21" s="701">
        <f t="shared" si="85"/>
        <v>122.07</v>
      </c>
      <c r="X21" s="701">
        <f t="shared" si="85"/>
        <v>119.62</v>
      </c>
      <c r="Y21" s="701">
        <f t="shared" si="85"/>
        <v>120.68</v>
      </c>
      <c r="Z21" s="701">
        <f t="shared" si="85"/>
        <v>126.18</v>
      </c>
      <c r="AA21" s="701">
        <f t="shared" si="85"/>
        <v>125.28</v>
      </c>
      <c r="AB21" s="701">
        <f t="shared" si="85"/>
        <v>122.9628511</v>
      </c>
      <c r="AC21" s="701">
        <f t="shared" si="85"/>
        <v>126.67</v>
      </c>
      <c r="AD21" s="701">
        <f t="shared" si="85"/>
        <v>127.16</v>
      </c>
      <c r="AE21" s="701">
        <f t="shared" si="85"/>
        <v>131.5764068</v>
      </c>
      <c r="AF21" s="701">
        <f t="shared" si="85"/>
        <v>131.5375782</v>
      </c>
      <c r="AG21" s="701">
        <f t="shared" si="85"/>
        <v>129.2287398</v>
      </c>
      <c r="AH21" s="701">
        <f t="shared" si="85"/>
        <v>133.2014288</v>
      </c>
      <c r="AI21" s="701">
        <f t="shared" si="85"/>
        <v>134.6473125</v>
      </c>
      <c r="AJ21" s="701">
        <f t="shared" si="85"/>
        <v>138.0050859</v>
      </c>
      <c r="AK21" s="701">
        <f t="shared" si="85"/>
        <v>138.8759099</v>
      </c>
      <c r="AL21" s="701">
        <f t="shared" si="85"/>
        <v>136.1958722</v>
      </c>
      <c r="AM21" s="701">
        <f t="shared" si="85"/>
        <v>140.1463583</v>
      </c>
      <c r="AN21" s="701">
        <f t="shared" si="85"/>
        <v>141.6020344</v>
      </c>
      <c r="AO21" s="701">
        <f t="shared" si="85"/>
        <v>143.3012588</v>
      </c>
      <c r="AP21" s="701">
        <f t="shared" si="85"/>
        <v>143.6029913</v>
      </c>
      <c r="AQ21" s="701">
        <f t="shared" si="85"/>
        <v>142.1685424</v>
      </c>
      <c r="AR21" s="701">
        <f t="shared" si="85"/>
        <v>145.5596595</v>
      </c>
      <c r="AS21" s="701">
        <f t="shared" si="85"/>
        <v>147.620816</v>
      </c>
      <c r="AT21" s="701">
        <f t="shared" si="85"/>
        <v>150.4485749</v>
      </c>
      <c r="AU21" s="701">
        <f t="shared" si="85"/>
        <v>151.5421705</v>
      </c>
      <c r="AV21" s="701">
        <f t="shared" si="85"/>
        <v>148.8282798</v>
      </c>
      <c r="AW21" s="701">
        <f t="shared" si="85"/>
        <v>153.1221017</v>
      </c>
      <c r="AX21" s="701">
        <f t="shared" si="85"/>
        <v>154.4407864</v>
      </c>
      <c r="AY21" s="701">
        <f t="shared" si="85"/>
        <v>155.465313</v>
      </c>
      <c r="AZ21" s="701">
        <f t="shared" si="85"/>
        <v>155.4884379</v>
      </c>
      <c r="BA21" s="701">
        <f t="shared" si="85"/>
        <v>154.6369451</v>
      </c>
      <c r="BB21" s="701">
        <f t="shared" si="85"/>
        <v>153.6352207</v>
      </c>
      <c r="BC21" s="701">
        <f t="shared" si="85"/>
        <v>152.6181268</v>
      </c>
      <c r="BD21" s="701">
        <f t="shared" si="85"/>
        <v>153.6250204</v>
      </c>
      <c r="BE21" s="701">
        <f t="shared" si="85"/>
        <v>153.3424298</v>
      </c>
      <c r="BF21" s="701">
        <f t="shared" si="85"/>
        <v>153.3087159</v>
      </c>
      <c r="BG21" s="701">
        <f t="shared" si="85"/>
        <v>155.4517817</v>
      </c>
      <c r="BH21" s="701">
        <f t="shared" si="85"/>
        <v>157.2339191</v>
      </c>
      <c r="BI21" s="701">
        <f t="shared" si="85"/>
        <v>158.1617735</v>
      </c>
      <c r="BJ21" s="701">
        <f t="shared" si="85"/>
        <v>159.6991201</v>
      </c>
      <c r="BK21" s="701">
        <f t="shared" si="85"/>
        <v>157.693111</v>
      </c>
      <c r="BL21" s="701">
        <f t="shared" si="85"/>
        <v>162.3653409</v>
      </c>
      <c r="BM21" s="701">
        <f t="shared" si="85"/>
        <v>166.4174521</v>
      </c>
      <c r="BN21" s="701">
        <f t="shared" si="85"/>
        <v>169.9110619</v>
      </c>
      <c r="BO21" s="701">
        <f t="shared" si="85"/>
        <v>171.3495198</v>
      </c>
      <c r="BP21" s="701">
        <f t="shared" si="85"/>
        <v>167.6712632</v>
      </c>
      <c r="BQ21" s="701">
        <f t="shared" si="85"/>
        <v>172.5470684</v>
      </c>
      <c r="BR21" s="701">
        <f t="shared" si="85"/>
        <v>175.0077127</v>
      </c>
      <c r="BS21" s="701">
        <f t="shared" si="85"/>
        <v>175.2490027</v>
      </c>
      <c r="BT21" s="701">
        <f t="shared" si="85"/>
        <v>169.8605505</v>
      </c>
      <c r="BU21" s="701">
        <f t="shared" si="85"/>
        <v>173.0271706</v>
      </c>
      <c r="BV21" s="701">
        <f t="shared" si="85"/>
        <v>170.2371395</v>
      </c>
      <c r="BW21" s="701">
        <f t="shared" si="85"/>
        <v>171.708424</v>
      </c>
      <c r="BX21" s="701">
        <f t="shared" si="85"/>
        <v>171.2400237</v>
      </c>
      <c r="BY21" s="701">
        <f t="shared" si="85"/>
        <v>171.5711594</v>
      </c>
      <c r="BZ21" s="701">
        <f t="shared" si="85"/>
        <v>171.193939</v>
      </c>
      <c r="CA21" s="701">
        <f t="shared" si="85"/>
        <v>173.7256235</v>
      </c>
      <c r="CB21" s="701">
        <f t="shared" si="85"/>
        <v>177.2312463</v>
      </c>
      <c r="CC21" s="701">
        <f t="shared" si="85"/>
        <v>178.581743</v>
      </c>
      <c r="CD21" s="701">
        <f t="shared" si="85"/>
        <v>180.290178</v>
      </c>
      <c r="CE21" s="701">
        <f t="shared" si="85"/>
        <v>177.5301499</v>
      </c>
      <c r="CF21" s="701">
        <f t="shared" si="85"/>
        <v>182.843211</v>
      </c>
      <c r="CG21" s="701" t="str">
        <f t="shared" si="85"/>
        <v>#DIV/0!</v>
      </c>
      <c r="CH21" s="701" t="str">
        <f t="shared" si="85"/>
        <v>#DIV/0!</v>
      </c>
      <c r="CI21" s="701" t="str">
        <f t="shared" si="85"/>
        <v>#DIV/0!</v>
      </c>
      <c r="CJ21" s="701">
        <f t="shared" si="85"/>
        <v>182.843211</v>
      </c>
      <c r="CK21" s="701" t="str">
        <f t="shared" si="85"/>
        <v>#DIV/0!</v>
      </c>
      <c r="CL21" s="701" t="str">
        <f t="shared" si="85"/>
        <v>#DIV/0!</v>
      </c>
      <c r="CM21" s="701" t="str">
        <f t="shared" si="85"/>
        <v>#DIV/0!</v>
      </c>
      <c r="CN21" s="701" t="str">
        <f t="shared" si="85"/>
        <v>#DIV/0!</v>
      </c>
      <c r="CO21" s="701" t="str">
        <f t="shared" si="85"/>
        <v>#DIV/0!</v>
      </c>
      <c r="CP21" s="664"/>
      <c r="CQ21" s="664"/>
      <c r="CR21" s="664"/>
      <c r="CS21" s="664"/>
      <c r="CT21" s="664"/>
      <c r="CU21" s="664"/>
      <c r="CV21" s="664"/>
      <c r="CW21" s="664"/>
      <c r="CX21" s="664"/>
      <c r="CY21" s="664"/>
    </row>
    <row r="22" ht="24.75" customHeight="1">
      <c r="B22" s="40"/>
      <c r="C22" s="702" t="s">
        <v>179</v>
      </c>
      <c r="D22" s="703" t="str">
        <f t="shared" ref="D22:CO22" si="86">+D7/D8*100</f>
        <v>#DIV/0!</v>
      </c>
      <c r="E22" s="704" t="str">
        <f t="shared" si="86"/>
        <v>#DIV/0!</v>
      </c>
      <c r="F22" s="704" t="str">
        <f t="shared" si="86"/>
        <v>#DIV/0!</v>
      </c>
      <c r="G22" s="704" t="str">
        <f t="shared" si="86"/>
        <v>#DIV/0!</v>
      </c>
      <c r="H22" s="704" t="str">
        <f t="shared" si="86"/>
        <v>#DIV/0!</v>
      </c>
      <c r="I22" s="704" t="str">
        <f t="shared" si="86"/>
        <v>#DIV/0!</v>
      </c>
      <c r="J22" s="704" t="str">
        <f t="shared" si="86"/>
        <v>#DIV/0!</v>
      </c>
      <c r="K22" s="704" t="str">
        <f t="shared" si="86"/>
        <v>#DIV/0!</v>
      </c>
      <c r="L22" s="704" t="str">
        <f t="shared" si="86"/>
        <v>#DIV/0!</v>
      </c>
      <c r="M22" s="704" t="str">
        <f t="shared" si="86"/>
        <v>#DIV/0!</v>
      </c>
      <c r="N22" s="704" t="str">
        <f t="shared" si="86"/>
        <v>#DIV/0!</v>
      </c>
      <c r="O22" s="704" t="str">
        <f t="shared" si="86"/>
        <v>#DIV/0!</v>
      </c>
      <c r="P22" s="704" t="str">
        <f t="shared" si="86"/>
        <v>#DIV/0!</v>
      </c>
      <c r="Q22" s="704" t="str">
        <f t="shared" si="86"/>
        <v>#DIV/0!</v>
      </c>
      <c r="R22" s="704" t="str">
        <f t="shared" si="86"/>
        <v>#DIV/0!</v>
      </c>
      <c r="S22" s="704" t="str">
        <f t="shared" si="86"/>
        <v>#DIV/0!</v>
      </c>
      <c r="T22" s="704" t="str">
        <f t="shared" si="86"/>
        <v>#DIV/0!</v>
      </c>
      <c r="U22" s="704" t="str">
        <f t="shared" si="86"/>
        <v>#DIV/0!</v>
      </c>
      <c r="V22" s="704" t="str">
        <f t="shared" si="86"/>
        <v>#DIV/0!</v>
      </c>
      <c r="W22" s="704" t="str">
        <f t="shared" si="86"/>
        <v>#DIV/0!</v>
      </c>
      <c r="X22" s="704" t="str">
        <f t="shared" si="86"/>
        <v>#DIV/0!</v>
      </c>
      <c r="Y22" s="704" t="str">
        <f t="shared" si="86"/>
        <v>#DIV/0!</v>
      </c>
      <c r="Z22" s="704" t="str">
        <f t="shared" si="86"/>
        <v>#DIV/0!</v>
      </c>
      <c r="AA22" s="704" t="str">
        <f t="shared" si="86"/>
        <v>#DIV/0!</v>
      </c>
      <c r="AB22" s="704" t="str">
        <f t="shared" si="86"/>
        <v>#DIV/0!</v>
      </c>
      <c r="AC22" s="704" t="str">
        <f t="shared" si="86"/>
        <v>#DIV/0!</v>
      </c>
      <c r="AD22" s="704" t="str">
        <f t="shared" si="86"/>
        <v>#DIV/0!</v>
      </c>
      <c r="AE22" s="704" t="str">
        <f t="shared" si="86"/>
        <v>#DIV/0!</v>
      </c>
      <c r="AF22" s="704" t="str">
        <f t="shared" si="86"/>
        <v>#DIV/0!</v>
      </c>
      <c r="AG22" s="704" t="str">
        <f t="shared" si="86"/>
        <v>#DIV/0!</v>
      </c>
      <c r="AH22" s="704" t="str">
        <f t="shared" si="86"/>
        <v>#DIV/0!</v>
      </c>
      <c r="AI22" s="704" t="str">
        <f t="shared" si="86"/>
        <v>#DIV/0!</v>
      </c>
      <c r="AJ22" s="704" t="str">
        <f t="shared" si="86"/>
        <v>#DIV/0!</v>
      </c>
      <c r="AK22" s="704" t="str">
        <f t="shared" si="86"/>
        <v>#DIV/0!</v>
      </c>
      <c r="AL22" s="704" t="str">
        <f t="shared" si="86"/>
        <v>#DIV/0!</v>
      </c>
      <c r="AM22" s="704" t="str">
        <f t="shared" si="86"/>
        <v>#DIV/0!</v>
      </c>
      <c r="AN22" s="704" t="str">
        <f t="shared" si="86"/>
        <v>#DIV/0!</v>
      </c>
      <c r="AO22" s="704" t="str">
        <f t="shared" si="86"/>
        <v>#DIV/0!</v>
      </c>
      <c r="AP22" s="704" t="str">
        <f t="shared" si="86"/>
        <v>#DIV/0!</v>
      </c>
      <c r="AQ22" s="704" t="str">
        <f t="shared" si="86"/>
        <v>#DIV/0!</v>
      </c>
      <c r="AR22" s="704" t="str">
        <f t="shared" si="86"/>
        <v>#DIV/0!</v>
      </c>
      <c r="AS22" s="704" t="str">
        <f t="shared" si="86"/>
        <v>#DIV/0!</v>
      </c>
      <c r="AT22" s="704" t="str">
        <f t="shared" si="86"/>
        <v>#DIV/0!</v>
      </c>
      <c r="AU22" s="704" t="str">
        <f t="shared" si="86"/>
        <v>#DIV/0!</v>
      </c>
      <c r="AV22" s="704" t="str">
        <f t="shared" si="86"/>
        <v>#DIV/0!</v>
      </c>
      <c r="AW22" s="704">
        <f t="shared" si="86"/>
        <v>153.7907236</v>
      </c>
      <c r="AX22" s="704">
        <f t="shared" si="86"/>
        <v>341.003869</v>
      </c>
      <c r="AY22" s="704">
        <f t="shared" si="86"/>
        <v>372.8159318</v>
      </c>
      <c r="AZ22" s="704">
        <f t="shared" si="86"/>
        <v>279.6719753</v>
      </c>
      <c r="BA22" s="704">
        <f t="shared" si="86"/>
        <v>271.8395656</v>
      </c>
      <c r="BB22" s="704">
        <f t="shared" si="86"/>
        <v>253.7095792</v>
      </c>
      <c r="BC22" s="704">
        <f t="shared" si="86"/>
        <v>321.1303285</v>
      </c>
      <c r="BD22" s="704">
        <f t="shared" si="86"/>
        <v>315.3190065</v>
      </c>
      <c r="BE22" s="704">
        <f t="shared" si="86"/>
        <v>274.1260071</v>
      </c>
      <c r="BF22" s="704">
        <f t="shared" si="86"/>
        <v>289.088606</v>
      </c>
      <c r="BG22" s="704">
        <f t="shared" si="86"/>
        <v>255.6627066</v>
      </c>
      <c r="BH22" s="704">
        <f t="shared" si="86"/>
        <v>311.6167556</v>
      </c>
      <c r="BI22" s="704">
        <f t="shared" si="86"/>
        <v>371.2010177</v>
      </c>
      <c r="BJ22" s="704">
        <f t="shared" si="86"/>
        <v>324.1997695</v>
      </c>
      <c r="BK22" s="704">
        <f t="shared" si="86"/>
        <v>311.3893984</v>
      </c>
      <c r="BL22" s="704">
        <f t="shared" si="86"/>
        <v>265.7598902</v>
      </c>
      <c r="BM22" s="704">
        <f t="shared" si="86"/>
        <v>313.7756873</v>
      </c>
      <c r="BN22" s="704">
        <f t="shared" si="86"/>
        <v>271.4803326</v>
      </c>
      <c r="BO22" s="704">
        <f t="shared" si="86"/>
        <v>273.8506854</v>
      </c>
      <c r="BP22" s="704">
        <f t="shared" si="86"/>
        <v>280.9773721</v>
      </c>
      <c r="BQ22" s="704">
        <f t="shared" si="86"/>
        <v>284.7605316</v>
      </c>
      <c r="BR22" s="704">
        <f t="shared" si="86"/>
        <v>347.1368739</v>
      </c>
      <c r="BS22" s="704">
        <f t="shared" si="86"/>
        <v>309.0147178</v>
      </c>
      <c r="BT22" s="704">
        <f t="shared" si="86"/>
        <v>270.9895816</v>
      </c>
      <c r="BU22" s="704">
        <f t="shared" si="86"/>
        <v>299.6806519</v>
      </c>
      <c r="BV22" s="704">
        <f t="shared" si="86"/>
        <v>281.7649406</v>
      </c>
      <c r="BW22" s="704">
        <f t="shared" si="86"/>
        <v>324.0452963</v>
      </c>
      <c r="BX22" s="704">
        <f t="shared" si="86"/>
        <v>323.7394296</v>
      </c>
      <c r="BY22" s="704">
        <f t="shared" si="86"/>
        <v>313.007579</v>
      </c>
      <c r="BZ22" s="704">
        <f t="shared" si="86"/>
        <v>309.113625</v>
      </c>
      <c r="CA22" s="704">
        <f t="shared" si="86"/>
        <v>278.9899589</v>
      </c>
      <c r="CB22" s="704">
        <f t="shared" si="86"/>
        <v>291.790333</v>
      </c>
      <c r="CC22" s="704">
        <f t="shared" si="86"/>
        <v>371.5599131</v>
      </c>
      <c r="CD22" s="704">
        <f t="shared" si="86"/>
        <v>338.1312121</v>
      </c>
      <c r="CE22" s="704">
        <f t="shared" si="86"/>
        <v>319.2431665</v>
      </c>
      <c r="CF22" s="704">
        <f t="shared" si="86"/>
        <v>343.2708065</v>
      </c>
      <c r="CG22" s="704" t="str">
        <f t="shared" si="86"/>
        <v>#DIV/0!</v>
      </c>
      <c r="CH22" s="704" t="str">
        <f t="shared" si="86"/>
        <v>#DIV/0!</v>
      </c>
      <c r="CI22" s="704" t="str">
        <f t="shared" si="86"/>
        <v>#DIV/0!</v>
      </c>
      <c r="CJ22" s="704">
        <f t="shared" si="86"/>
        <v>343.2708065</v>
      </c>
      <c r="CK22" s="704" t="str">
        <f t="shared" si="86"/>
        <v>#DIV/0!</v>
      </c>
      <c r="CL22" s="704" t="str">
        <f t="shared" si="86"/>
        <v>#DIV/0!</v>
      </c>
      <c r="CM22" s="704" t="str">
        <f t="shared" si="86"/>
        <v>#DIV/0!</v>
      </c>
      <c r="CN22" s="704" t="str">
        <f t="shared" si="86"/>
        <v>#DIV/0!</v>
      </c>
      <c r="CO22" s="704" t="str">
        <f t="shared" si="86"/>
        <v>#DIV/0!</v>
      </c>
    </row>
    <row r="23" ht="24.75" customHeight="1">
      <c r="B23" s="691" t="s">
        <v>187</v>
      </c>
      <c r="C23" s="692" t="s">
        <v>178</v>
      </c>
      <c r="D23" s="693">
        <f t="shared" ref="D23:H23" si="87">+IFERROR(D21/#REF!*100-100,0)</f>
        <v>0</v>
      </c>
      <c r="E23" s="694">
        <f t="shared" si="87"/>
        <v>0</v>
      </c>
      <c r="F23" s="694">
        <f t="shared" si="87"/>
        <v>0</v>
      </c>
      <c r="G23" s="694">
        <f t="shared" si="87"/>
        <v>0</v>
      </c>
      <c r="H23" s="694">
        <f t="shared" si="87"/>
        <v>0</v>
      </c>
      <c r="I23" s="694">
        <f t="shared" ref="I23:CO23" si="88">+IFERROR(I21/D21*100-100,0)</f>
        <v>-21.97050771</v>
      </c>
      <c r="J23" s="694">
        <f t="shared" si="88"/>
        <v>5.526703133</v>
      </c>
      <c r="K23" s="694">
        <f t="shared" si="88"/>
        <v>18.2853389</v>
      </c>
      <c r="L23" s="694">
        <f t="shared" si="88"/>
        <v>22.32935079</v>
      </c>
      <c r="M23" s="694">
        <f t="shared" si="88"/>
        <v>4.239999949</v>
      </c>
      <c r="N23" s="694">
        <f t="shared" si="88"/>
        <v>13.3362133</v>
      </c>
      <c r="O23" s="694">
        <f t="shared" si="88"/>
        <v>8.098309667</v>
      </c>
      <c r="P23" s="694">
        <f t="shared" si="88"/>
        <v>8.517156346</v>
      </c>
      <c r="Q23" s="694">
        <f t="shared" si="88"/>
        <v>10.30569171</v>
      </c>
      <c r="R23" s="694">
        <f t="shared" si="88"/>
        <v>9.9577897</v>
      </c>
      <c r="S23" s="694">
        <f t="shared" si="88"/>
        <v>7.22900233</v>
      </c>
      <c r="T23" s="694">
        <f t="shared" si="88"/>
        <v>5.124816417</v>
      </c>
      <c r="U23" s="694">
        <f t="shared" si="88"/>
        <v>6.150634101</v>
      </c>
      <c r="V23" s="694">
        <f t="shared" si="88"/>
        <v>7.01943406</v>
      </c>
      <c r="W23" s="694">
        <f t="shared" si="88"/>
        <v>6.499738275</v>
      </c>
      <c r="X23" s="694">
        <f t="shared" si="88"/>
        <v>0.8856096995</v>
      </c>
      <c r="Y23" s="694">
        <f t="shared" si="88"/>
        <v>0.3923717672</v>
      </c>
      <c r="Z23" s="694">
        <f t="shared" si="88"/>
        <v>1.628319473</v>
      </c>
      <c r="AA23" s="694">
        <f t="shared" si="88"/>
        <v>0.5582299138</v>
      </c>
      <c r="AB23" s="694">
        <f t="shared" si="88"/>
        <v>0.7314254958</v>
      </c>
      <c r="AC23" s="694">
        <f t="shared" si="88"/>
        <v>5.893663267</v>
      </c>
      <c r="AD23" s="694">
        <f t="shared" si="88"/>
        <v>5.369572423</v>
      </c>
      <c r="AE23" s="694">
        <f t="shared" si="88"/>
        <v>4.276752926</v>
      </c>
      <c r="AF23" s="694">
        <f t="shared" si="88"/>
        <v>4.994874061</v>
      </c>
      <c r="AG23" s="694">
        <f t="shared" si="88"/>
        <v>5.09575751</v>
      </c>
      <c r="AH23" s="694">
        <f t="shared" si="88"/>
        <v>5.156255486</v>
      </c>
      <c r="AI23" s="694">
        <f t="shared" si="88"/>
        <v>5.888103572</v>
      </c>
      <c r="AJ23" s="694">
        <f t="shared" si="88"/>
        <v>4.885890402</v>
      </c>
      <c r="AK23" s="694">
        <f t="shared" si="88"/>
        <v>5.578886083</v>
      </c>
      <c r="AL23" s="694">
        <f t="shared" si="88"/>
        <v>5.391318094</v>
      </c>
      <c r="AM23" s="694">
        <f t="shared" si="88"/>
        <v>5.213855056</v>
      </c>
      <c r="AN23" s="694">
        <f t="shared" si="88"/>
        <v>5.165139799</v>
      </c>
      <c r="AO23" s="694">
        <f t="shared" si="88"/>
        <v>3.837665064</v>
      </c>
      <c r="AP23" s="694">
        <f t="shared" si="88"/>
        <v>3.403816678</v>
      </c>
      <c r="AQ23" s="694">
        <f t="shared" si="88"/>
        <v>4.385353255</v>
      </c>
      <c r="AR23" s="694">
        <f t="shared" si="88"/>
        <v>3.862605708</v>
      </c>
      <c r="AS23" s="694">
        <f t="shared" si="88"/>
        <v>4.250490901</v>
      </c>
      <c r="AT23" s="694">
        <f t="shared" si="88"/>
        <v>4.987615675</v>
      </c>
      <c r="AU23" s="694">
        <f t="shared" si="88"/>
        <v>5.528561198</v>
      </c>
      <c r="AV23" s="694">
        <f t="shared" si="88"/>
        <v>4.68439594</v>
      </c>
      <c r="AW23" s="694">
        <f t="shared" si="88"/>
        <v>5.195424494</v>
      </c>
      <c r="AX23" s="694">
        <f t="shared" si="88"/>
        <v>4.619924561</v>
      </c>
      <c r="AY23" s="694">
        <f t="shared" si="88"/>
        <v>3.334520221</v>
      </c>
      <c r="AZ23" s="694">
        <f t="shared" si="88"/>
        <v>2.604072114</v>
      </c>
      <c r="BA23" s="694">
        <f t="shared" si="88"/>
        <v>3.902931193</v>
      </c>
      <c r="BB23" s="694">
        <f t="shared" si="88"/>
        <v>0.3351044799</v>
      </c>
      <c r="BC23" s="694">
        <f t="shared" si="88"/>
        <v>-1.180167202</v>
      </c>
      <c r="BD23" s="694">
        <f t="shared" si="88"/>
        <v>-1.183732007</v>
      </c>
      <c r="BE23" s="694">
        <f t="shared" si="88"/>
        <v>-1.380172149</v>
      </c>
      <c r="BF23" s="694">
        <f t="shared" si="88"/>
        <v>-0.8589339435</v>
      </c>
      <c r="BG23" s="694">
        <f t="shared" si="88"/>
        <v>1.182385786</v>
      </c>
      <c r="BH23" s="694">
        <f t="shared" si="88"/>
        <v>3.024406302</v>
      </c>
      <c r="BI23" s="694">
        <f t="shared" si="88"/>
        <v>2.953134284</v>
      </c>
      <c r="BJ23" s="694">
        <f t="shared" si="88"/>
        <v>4.145421661</v>
      </c>
      <c r="BK23" s="694">
        <f t="shared" si="88"/>
        <v>2.859847225</v>
      </c>
      <c r="BL23" s="694">
        <f t="shared" si="88"/>
        <v>4.447397828</v>
      </c>
      <c r="BM23" s="694">
        <f t="shared" si="88"/>
        <v>5.840681872</v>
      </c>
      <c r="BN23" s="694">
        <f t="shared" si="88"/>
        <v>7.428652412</v>
      </c>
      <c r="BO23" s="694">
        <f t="shared" si="88"/>
        <v>7.295218475</v>
      </c>
      <c r="BP23" s="694">
        <f t="shared" si="88"/>
        <v>6.327576502</v>
      </c>
      <c r="BQ23" s="694">
        <f t="shared" si="88"/>
        <v>6.27087497</v>
      </c>
      <c r="BR23" s="694">
        <f t="shared" si="88"/>
        <v>5.16187484</v>
      </c>
      <c r="BS23" s="694">
        <f t="shared" si="88"/>
        <v>3.141608743</v>
      </c>
      <c r="BT23" s="694">
        <f t="shared" si="88"/>
        <v>-0.8689661523</v>
      </c>
      <c r="BU23" s="694">
        <f t="shared" si="88"/>
        <v>3.194290566</v>
      </c>
      <c r="BV23" s="694">
        <f t="shared" si="88"/>
        <v>-1.338723957</v>
      </c>
      <c r="BW23" s="694">
        <f t="shared" si="88"/>
        <v>-1.885224714</v>
      </c>
      <c r="BX23" s="694">
        <f t="shared" si="88"/>
        <v>-2.287590185</v>
      </c>
      <c r="BY23" s="694">
        <f t="shared" si="88"/>
        <v>1.007066638</v>
      </c>
      <c r="BZ23" s="694">
        <f t="shared" si="88"/>
        <v>-1.059505042</v>
      </c>
      <c r="CA23" s="694">
        <f t="shared" si="88"/>
        <v>2.049190906</v>
      </c>
      <c r="CB23" s="694">
        <f t="shared" si="88"/>
        <v>3.216395632</v>
      </c>
      <c r="CC23" s="694">
        <f t="shared" si="88"/>
        <v>4.287385115</v>
      </c>
      <c r="CD23" s="694">
        <f t="shared" si="88"/>
        <v>5.081867254</v>
      </c>
      <c r="CE23" s="694">
        <f t="shared" si="88"/>
        <v>3.701188813</v>
      </c>
      <c r="CF23" s="694">
        <f t="shared" si="88"/>
        <v>5.248268734</v>
      </c>
      <c r="CG23" s="694">
        <f t="shared" si="88"/>
        <v>0</v>
      </c>
      <c r="CH23" s="694">
        <f t="shared" si="88"/>
        <v>0</v>
      </c>
      <c r="CI23" s="694">
        <f t="shared" si="88"/>
        <v>0</v>
      </c>
      <c r="CJ23" s="694">
        <f t="shared" si="88"/>
        <v>2.992765532</v>
      </c>
      <c r="CK23" s="694">
        <f t="shared" si="88"/>
        <v>0</v>
      </c>
      <c r="CL23" s="694">
        <f t="shared" si="88"/>
        <v>0</v>
      </c>
      <c r="CM23" s="694">
        <f t="shared" si="88"/>
        <v>0</v>
      </c>
      <c r="CN23" s="694">
        <f t="shared" si="88"/>
        <v>0</v>
      </c>
      <c r="CO23" s="694">
        <f t="shared" si="88"/>
        <v>0</v>
      </c>
      <c r="CP23" s="664"/>
      <c r="CQ23" s="664"/>
      <c r="CR23" s="664"/>
      <c r="CS23" s="664"/>
      <c r="CT23" s="664"/>
      <c r="CU23" s="664"/>
      <c r="CV23" s="664"/>
      <c r="CW23" s="664"/>
      <c r="CX23" s="664"/>
      <c r="CY23" s="664"/>
    </row>
    <row r="24" ht="24.75" customHeight="1">
      <c r="B24" s="40"/>
      <c r="C24" s="695" t="s">
        <v>179</v>
      </c>
      <c r="D24" s="696">
        <f t="shared" ref="D24:H24" si="89">+IFERROR(D22/#REF!*100-100,0)</f>
        <v>0</v>
      </c>
      <c r="E24" s="697">
        <f t="shared" si="89"/>
        <v>0</v>
      </c>
      <c r="F24" s="697">
        <f t="shared" si="89"/>
        <v>0</v>
      </c>
      <c r="G24" s="697">
        <f t="shared" si="89"/>
        <v>0</v>
      </c>
      <c r="H24" s="697">
        <f t="shared" si="89"/>
        <v>0</v>
      </c>
      <c r="I24" s="697">
        <f t="shared" ref="I24:CO24" si="90">+IFERROR(I22/D22*100-100,0)</f>
        <v>0</v>
      </c>
      <c r="J24" s="697">
        <f t="shared" si="90"/>
        <v>0</v>
      </c>
      <c r="K24" s="697">
        <f t="shared" si="90"/>
        <v>0</v>
      </c>
      <c r="L24" s="697">
        <f t="shared" si="90"/>
        <v>0</v>
      </c>
      <c r="M24" s="697">
        <f t="shared" si="90"/>
        <v>0</v>
      </c>
      <c r="N24" s="697">
        <f t="shared" si="90"/>
        <v>0</v>
      </c>
      <c r="O24" s="697">
        <f t="shared" si="90"/>
        <v>0</v>
      </c>
      <c r="P24" s="697">
        <f t="shared" si="90"/>
        <v>0</v>
      </c>
      <c r="Q24" s="697">
        <f t="shared" si="90"/>
        <v>0</v>
      </c>
      <c r="R24" s="697">
        <f t="shared" si="90"/>
        <v>0</v>
      </c>
      <c r="S24" s="697">
        <f t="shared" si="90"/>
        <v>0</v>
      </c>
      <c r="T24" s="697">
        <f t="shared" si="90"/>
        <v>0</v>
      </c>
      <c r="U24" s="697">
        <f t="shared" si="90"/>
        <v>0</v>
      </c>
      <c r="V24" s="697">
        <f t="shared" si="90"/>
        <v>0</v>
      </c>
      <c r="W24" s="697">
        <f t="shared" si="90"/>
        <v>0</v>
      </c>
      <c r="X24" s="697">
        <f t="shared" si="90"/>
        <v>0</v>
      </c>
      <c r="Y24" s="697">
        <f t="shared" si="90"/>
        <v>0</v>
      </c>
      <c r="Z24" s="697">
        <f t="shared" si="90"/>
        <v>0</v>
      </c>
      <c r="AA24" s="697">
        <f t="shared" si="90"/>
        <v>0</v>
      </c>
      <c r="AB24" s="697">
        <f t="shared" si="90"/>
        <v>0</v>
      </c>
      <c r="AC24" s="697">
        <f t="shared" si="90"/>
        <v>0</v>
      </c>
      <c r="AD24" s="697">
        <f t="shared" si="90"/>
        <v>0</v>
      </c>
      <c r="AE24" s="697">
        <f t="shared" si="90"/>
        <v>0</v>
      </c>
      <c r="AF24" s="697">
        <f t="shared" si="90"/>
        <v>0</v>
      </c>
      <c r="AG24" s="697">
        <f t="shared" si="90"/>
        <v>0</v>
      </c>
      <c r="AH24" s="697">
        <f t="shared" si="90"/>
        <v>0</v>
      </c>
      <c r="AI24" s="697">
        <f t="shared" si="90"/>
        <v>0</v>
      </c>
      <c r="AJ24" s="697">
        <f t="shared" si="90"/>
        <v>0</v>
      </c>
      <c r="AK24" s="697">
        <f t="shared" si="90"/>
        <v>0</v>
      </c>
      <c r="AL24" s="697">
        <f t="shared" si="90"/>
        <v>0</v>
      </c>
      <c r="AM24" s="697">
        <f t="shared" si="90"/>
        <v>0</v>
      </c>
      <c r="AN24" s="697">
        <f t="shared" si="90"/>
        <v>0</v>
      </c>
      <c r="AO24" s="697">
        <f t="shared" si="90"/>
        <v>0</v>
      </c>
      <c r="AP24" s="697">
        <f t="shared" si="90"/>
        <v>0</v>
      </c>
      <c r="AQ24" s="697">
        <f t="shared" si="90"/>
        <v>0</v>
      </c>
      <c r="AR24" s="697">
        <f t="shared" si="90"/>
        <v>0</v>
      </c>
      <c r="AS24" s="697">
        <f t="shared" si="90"/>
        <v>0</v>
      </c>
      <c r="AT24" s="697">
        <f t="shared" si="90"/>
        <v>0</v>
      </c>
      <c r="AU24" s="697">
        <f t="shared" si="90"/>
        <v>0</v>
      </c>
      <c r="AV24" s="697">
        <f t="shared" si="90"/>
        <v>0</v>
      </c>
      <c r="AW24" s="697">
        <f t="shared" si="90"/>
        <v>0</v>
      </c>
      <c r="AX24" s="697">
        <f t="shared" si="90"/>
        <v>0</v>
      </c>
      <c r="AY24" s="697">
        <f t="shared" si="90"/>
        <v>0</v>
      </c>
      <c r="AZ24" s="697">
        <f t="shared" si="90"/>
        <v>0</v>
      </c>
      <c r="BA24" s="697">
        <f t="shared" si="90"/>
        <v>0</v>
      </c>
      <c r="BB24" s="697">
        <f t="shared" si="90"/>
        <v>64.97066484</v>
      </c>
      <c r="BC24" s="697">
        <f t="shared" si="90"/>
        <v>-5.827951615</v>
      </c>
      <c r="BD24" s="697">
        <f t="shared" si="90"/>
        <v>-15.42233589</v>
      </c>
      <c r="BE24" s="697">
        <f t="shared" si="90"/>
        <v>-1.983026097</v>
      </c>
      <c r="BF24" s="697">
        <f t="shared" si="90"/>
        <v>6.345301643</v>
      </c>
      <c r="BG24" s="697">
        <f t="shared" si="90"/>
        <v>0.7698279806</v>
      </c>
      <c r="BH24" s="697">
        <f t="shared" si="90"/>
        <v>-2.962527065</v>
      </c>
      <c r="BI24" s="697">
        <f t="shared" si="90"/>
        <v>17.72237321</v>
      </c>
      <c r="BJ24" s="697">
        <f t="shared" si="90"/>
        <v>18.26669531</v>
      </c>
      <c r="BK24" s="697">
        <f t="shared" si="90"/>
        <v>7.714172007</v>
      </c>
      <c r="BL24" s="697">
        <f t="shared" si="90"/>
        <v>3.949415933</v>
      </c>
      <c r="BM24" s="697">
        <f t="shared" si="90"/>
        <v>0.6928163245</v>
      </c>
      <c r="BN24" s="697">
        <f t="shared" si="90"/>
        <v>-26.86433505</v>
      </c>
      <c r="BO24" s="697">
        <f t="shared" si="90"/>
        <v>-15.53026525</v>
      </c>
      <c r="BP24" s="697">
        <f t="shared" si="90"/>
        <v>-9.766558013</v>
      </c>
      <c r="BQ24" s="697">
        <f t="shared" si="90"/>
        <v>7.149551935</v>
      </c>
      <c r="BR24" s="697">
        <f t="shared" si="90"/>
        <v>10.63217702</v>
      </c>
      <c r="BS24" s="697">
        <f t="shared" si="90"/>
        <v>13.82582114</v>
      </c>
      <c r="BT24" s="697">
        <f t="shared" si="90"/>
        <v>-1.044767811</v>
      </c>
      <c r="BU24" s="697">
        <f t="shared" si="90"/>
        <v>6.656507479</v>
      </c>
      <c r="BV24" s="697">
        <f t="shared" si="90"/>
        <v>-1.05196846</v>
      </c>
      <c r="BW24" s="697">
        <f t="shared" si="90"/>
        <v>-6.652009415</v>
      </c>
      <c r="BX24" s="697">
        <f t="shared" si="90"/>
        <v>4.765051932</v>
      </c>
      <c r="BY24" s="697">
        <f t="shared" si="90"/>
        <v>15.50539221</v>
      </c>
      <c r="BZ24" s="697">
        <f t="shared" si="90"/>
        <v>3.147675033</v>
      </c>
      <c r="CA24" s="697">
        <f t="shared" si="90"/>
        <v>-0.9848569903</v>
      </c>
      <c r="CB24" s="697">
        <f t="shared" si="90"/>
        <v>-9.953844001</v>
      </c>
      <c r="CC24" s="697">
        <f t="shared" si="90"/>
        <v>14.771288</v>
      </c>
      <c r="CD24" s="697">
        <f t="shared" si="90"/>
        <v>8.026525459</v>
      </c>
      <c r="CE24" s="697">
        <f t="shared" si="90"/>
        <v>3.276963768</v>
      </c>
      <c r="CF24" s="697">
        <f t="shared" si="90"/>
        <v>23.04055952</v>
      </c>
      <c r="CG24" s="697">
        <f t="shared" si="90"/>
        <v>0</v>
      </c>
      <c r="CH24" s="697">
        <f t="shared" si="90"/>
        <v>0</v>
      </c>
      <c r="CI24" s="697">
        <f t="shared" si="90"/>
        <v>0</v>
      </c>
      <c r="CJ24" s="697">
        <f t="shared" si="90"/>
        <v>7.526438321</v>
      </c>
      <c r="CK24" s="697">
        <f t="shared" si="90"/>
        <v>0</v>
      </c>
      <c r="CL24" s="697">
        <f t="shared" si="90"/>
        <v>0</v>
      </c>
      <c r="CM24" s="697">
        <f t="shared" si="90"/>
        <v>0</v>
      </c>
      <c r="CN24" s="697">
        <f t="shared" si="90"/>
        <v>0</v>
      </c>
      <c r="CO24" s="697">
        <f t="shared" si="90"/>
        <v>0</v>
      </c>
    </row>
    <row r="25" ht="24.75" customHeight="1">
      <c r="A25" s="664"/>
      <c r="B25" s="698" t="s">
        <v>188</v>
      </c>
      <c r="C25" s="699" t="s">
        <v>178</v>
      </c>
      <c r="D25" s="700">
        <f t="shared" ref="D25:D26" si="109">+IFERROR(D21/#REF!*100-100,0)</f>
        <v>0</v>
      </c>
      <c r="E25" s="701">
        <f t="shared" ref="E25:G25" si="91">+IFERROR(E21/D21*100-100,0)</f>
        <v>-19.82975089</v>
      </c>
      <c r="F25" s="701">
        <f t="shared" si="91"/>
        <v>-9.097505852</v>
      </c>
      <c r="G25" s="701">
        <f t="shared" si="91"/>
        <v>-5.322012371</v>
      </c>
      <c r="H25" s="701"/>
      <c r="I25" s="701">
        <f t="shared" ref="I25:I26" si="111">+IFERROR(I21/G21*100-100,0)</f>
        <v>13.0890954</v>
      </c>
      <c r="J25" s="701">
        <f t="shared" ref="J25:L25" si="92">+IFERROR(J21/I21*100-100,0)</f>
        <v>8.421852175</v>
      </c>
      <c r="K25" s="701">
        <f t="shared" si="92"/>
        <v>1.892999667</v>
      </c>
      <c r="L25" s="701">
        <f t="shared" si="92"/>
        <v>-2.085103119</v>
      </c>
      <c r="M25" s="701"/>
      <c r="N25" s="701">
        <f t="shared" ref="N25:N26" si="113">+IFERROR(N21/L21*100-100,0)</f>
        <v>4.775262486</v>
      </c>
      <c r="O25" s="701">
        <f t="shared" ref="O25:Q25" si="93">+IFERROR(O21/N21*100-100,0)</f>
        <v>3.411068797</v>
      </c>
      <c r="P25" s="701">
        <f t="shared" si="93"/>
        <v>2.287802737</v>
      </c>
      <c r="Q25" s="701">
        <f t="shared" si="93"/>
        <v>-0.4713098524</v>
      </c>
      <c r="R25" s="701"/>
      <c r="S25" s="701">
        <f t="shared" ref="S25:S26" si="115">+IFERROR(S21/Q21*100-100,0)</f>
        <v>1.852829991</v>
      </c>
      <c r="T25" s="701">
        <f t="shared" ref="T25:V25" si="94">+IFERROR(T21/S21*100-100,0)</f>
        <v>1.381803305</v>
      </c>
      <c r="U25" s="701">
        <f t="shared" si="94"/>
        <v>3.285936579</v>
      </c>
      <c r="V25" s="701">
        <f t="shared" si="94"/>
        <v>0.3432921767</v>
      </c>
      <c r="W25" s="701"/>
      <c r="X25" s="701">
        <f t="shared" ref="X25:X26" si="117">+IFERROR(X21/V21*100-100,0)</f>
        <v>-3.984870192</v>
      </c>
      <c r="Y25" s="701">
        <f t="shared" ref="Y25:AA25" si="95">+IFERROR(Y21/X21*100-100,0)</f>
        <v>0.8861394416</v>
      </c>
      <c r="Z25" s="701">
        <f t="shared" si="95"/>
        <v>4.557507458</v>
      </c>
      <c r="AA25" s="701">
        <f t="shared" si="95"/>
        <v>-0.7132667618</v>
      </c>
      <c r="AB25" s="701"/>
      <c r="AC25" s="701">
        <f t="shared" ref="AC25:AC26" si="119">+IFERROR(AC21/AA21*100-100,0)</f>
        <v>1.109514687</v>
      </c>
      <c r="AD25" s="701">
        <f t="shared" ref="AD25:AF25" si="96">+IFERROR(AD21/AC21*100-100,0)</f>
        <v>0.3868319255</v>
      </c>
      <c r="AE25" s="701">
        <f t="shared" si="96"/>
        <v>3.47311013</v>
      </c>
      <c r="AF25" s="701">
        <f t="shared" si="96"/>
        <v>-0.02951031919</v>
      </c>
      <c r="AG25" s="701"/>
      <c r="AH25" s="701">
        <f t="shared" ref="AH25:AH26" si="121">+IFERROR(AH21/AF21*100-100,0)</f>
        <v>1.264924155</v>
      </c>
      <c r="AI25" s="701">
        <f t="shared" ref="AI25:AK25" si="97">+IFERROR(AI21/AH21*100-100,0)</f>
        <v>1.085486613</v>
      </c>
      <c r="AJ25" s="701">
        <f t="shared" si="97"/>
        <v>2.493754469</v>
      </c>
      <c r="AK25" s="701">
        <f t="shared" si="97"/>
        <v>0.6310086249</v>
      </c>
      <c r="AL25" s="701"/>
      <c r="AM25" s="701">
        <f t="shared" ref="AM25:AM26" si="123">+IFERROR(AM21/AK21*100-100,0)</f>
        <v>0.9148083254</v>
      </c>
      <c r="AN25" s="701">
        <f t="shared" ref="AN25:AP25" si="98">+IFERROR(AN21/AM21*100-100,0)</f>
        <v>1.03868284</v>
      </c>
      <c r="AO25" s="701">
        <f t="shared" si="98"/>
        <v>1.2</v>
      </c>
      <c r="AP25" s="701">
        <f t="shared" si="98"/>
        <v>0.2105581013</v>
      </c>
      <c r="AQ25" s="701"/>
      <c r="AR25" s="701">
        <f t="shared" ref="AR25:AR26" si="125">+IFERROR(AR21/AP21*100-100,0)</f>
        <v>1.362553955</v>
      </c>
      <c r="AS25" s="701">
        <f t="shared" ref="AS25:AU25" si="99">+IFERROR(AS21/AR21*100-100,0)</f>
        <v>1.416021813</v>
      </c>
      <c r="AT25" s="701">
        <f t="shared" si="99"/>
        <v>1.915555644</v>
      </c>
      <c r="AU25" s="701">
        <f t="shared" si="99"/>
        <v>0.7268899794</v>
      </c>
      <c r="AV25" s="701"/>
      <c r="AW25" s="701">
        <f t="shared" ref="AW25:AW26" si="127">+IFERROR(AW21/AU21*100-100,0)</f>
        <v>1.042568667</v>
      </c>
      <c r="AX25" s="701">
        <f t="shared" ref="AX25:AZ25" si="100">+IFERROR(AX21/AW21*100-100,0)</f>
        <v>0.8611981204</v>
      </c>
      <c r="AY25" s="701">
        <f t="shared" si="100"/>
        <v>0.6633783159</v>
      </c>
      <c r="AZ25" s="701">
        <f t="shared" si="100"/>
        <v>0.01487461472</v>
      </c>
      <c r="BA25" s="701"/>
      <c r="BB25" s="701">
        <f t="shared" ref="BB25:BB26" si="129">+IFERROR(BB21/AZ21*100-100,0)</f>
        <v>-1.191868166</v>
      </c>
      <c r="BC25" s="701">
        <f t="shared" ref="BC25:BE25" si="101">+IFERROR(BC21/BB21*100-100,0)</f>
        <v>-0.6620186849</v>
      </c>
      <c r="BD25" s="701">
        <f t="shared" si="101"/>
        <v>0.6597470072</v>
      </c>
      <c r="BE25" s="701">
        <f t="shared" si="101"/>
        <v>-0.1839482777</v>
      </c>
      <c r="BF25" s="701"/>
      <c r="BG25" s="701">
        <f t="shared" ref="BG25:BG26" si="131">+IFERROR(BG21/BE21*100-100,0)</f>
        <v>1.375582699</v>
      </c>
      <c r="BH25" s="701">
        <f t="shared" ref="BH25:BJ25" si="102">+IFERROR(BH21/BG21*100-100,0)</f>
        <v>1.146424536</v>
      </c>
      <c r="BI25" s="701">
        <f t="shared" si="102"/>
        <v>0.5901108542</v>
      </c>
      <c r="BJ25" s="701">
        <f t="shared" si="102"/>
        <v>0.9720089385</v>
      </c>
      <c r="BK25" s="701"/>
      <c r="BL25" s="701">
        <f t="shared" ref="BL25:BL26" si="133">+IFERROR(BL21/BJ21*100-100,0)</f>
        <v>1.669527545</v>
      </c>
      <c r="BM25" s="701">
        <f t="shared" ref="BM25:BO25" si="103">+IFERROR(BM21/BL21*100-100,0)</f>
        <v>2.495674994</v>
      </c>
      <c r="BN25" s="701">
        <f t="shared" si="103"/>
        <v>2.099304954</v>
      </c>
      <c r="BO25" s="701">
        <f t="shared" si="103"/>
        <v>0.8465946068</v>
      </c>
      <c r="BP25" s="701"/>
      <c r="BQ25" s="701">
        <f t="shared" ref="BQ25:BQ26" si="135">+IFERROR(BQ21/BO21*100-100,0)</f>
        <v>0.698892304</v>
      </c>
      <c r="BR25" s="701">
        <f t="shared" ref="BR25:BT25" si="104">+IFERROR(BR21/BQ21*100-100,0)</f>
        <v>1.426071334</v>
      </c>
      <c r="BS25" s="701">
        <f t="shared" si="104"/>
        <v>0.1378739253</v>
      </c>
      <c r="BT25" s="701">
        <f t="shared" si="104"/>
        <v>-3.07474059</v>
      </c>
      <c r="BU25" s="701"/>
      <c r="BV25" s="701">
        <f t="shared" ref="BV25:BV26" si="137">+IFERROR(BV21/BT21*100-100,0)</f>
        <v>0.2217048003</v>
      </c>
      <c r="BW25" s="701">
        <f t="shared" ref="BW25:BY25" si="105">+IFERROR(BW21/BV21*100-100,0)</f>
        <v>0.8642559284</v>
      </c>
      <c r="BX25" s="701">
        <f t="shared" si="105"/>
        <v>-0.2727882064</v>
      </c>
      <c r="BY25" s="701">
        <f t="shared" si="105"/>
        <v>0.1933751785</v>
      </c>
      <c r="BZ25" s="701"/>
      <c r="CA25" s="701">
        <f t="shared" ref="CA25:CA26" si="139">+IFERROR(CA21/BY21*100-100,0)</f>
        <v>1.255726223</v>
      </c>
      <c r="CB25" s="701">
        <f t="shared" ref="CB25:CD25" si="106">+IFERROR(CB21/CA21*100-100,0)</f>
        <v>2.017907762</v>
      </c>
      <c r="CC25" s="701">
        <f t="shared" si="106"/>
        <v>0.761996958</v>
      </c>
      <c r="CD25" s="701">
        <f t="shared" si="106"/>
        <v>0.9566683324</v>
      </c>
      <c r="CE25" s="701"/>
      <c r="CF25" s="701">
        <f t="shared" ref="CF25:CF26" si="141">+IFERROR(CF21/CD21*100-100,0)</f>
        <v>1.41606885</v>
      </c>
      <c r="CG25" s="701">
        <f t="shared" ref="CG25:CI25" si="107">+IFERROR(CG21/CF21*100-100,0)</f>
        <v>0</v>
      </c>
      <c r="CH25" s="701">
        <f t="shared" si="107"/>
        <v>0</v>
      </c>
      <c r="CI25" s="701">
        <f t="shared" si="107"/>
        <v>0</v>
      </c>
      <c r="CJ25" s="701"/>
      <c r="CK25" s="701">
        <f t="shared" ref="CK25:CK26" si="143">+IFERROR(CK21/CI21*100-100,0)</f>
        <v>0</v>
      </c>
      <c r="CL25" s="701">
        <f t="shared" ref="CL25:CN25" si="108">+IFERROR(CL21/CK21*100-100,0)</f>
        <v>0</v>
      </c>
      <c r="CM25" s="701">
        <f t="shared" si="108"/>
        <v>0</v>
      </c>
      <c r="CN25" s="701">
        <f t="shared" si="108"/>
        <v>0</v>
      </c>
      <c r="CO25" s="701"/>
      <c r="CP25" s="664"/>
      <c r="CQ25" s="664"/>
      <c r="CR25" s="664"/>
      <c r="CS25" s="664"/>
      <c r="CT25" s="664"/>
      <c r="CU25" s="664"/>
      <c r="CV25" s="664"/>
      <c r="CW25" s="664"/>
      <c r="CX25" s="664"/>
      <c r="CY25" s="664"/>
    </row>
    <row r="26" ht="24.75" customHeight="1">
      <c r="B26" s="40"/>
      <c r="C26" s="702" t="s">
        <v>179</v>
      </c>
      <c r="D26" s="703">
        <f t="shared" si="109"/>
        <v>0</v>
      </c>
      <c r="E26" s="704">
        <f t="shared" ref="E26:G26" si="110">+IFERROR(E22/D22*100-100,0)</f>
        <v>0</v>
      </c>
      <c r="F26" s="704">
        <f t="shared" si="110"/>
        <v>0</v>
      </c>
      <c r="G26" s="704">
        <f t="shared" si="110"/>
        <v>0</v>
      </c>
      <c r="H26" s="704"/>
      <c r="I26" s="704">
        <f t="shared" si="111"/>
        <v>0</v>
      </c>
      <c r="J26" s="704">
        <f t="shared" ref="J26:L26" si="112">+IFERROR(J22/I22*100-100,0)</f>
        <v>0</v>
      </c>
      <c r="K26" s="704">
        <f t="shared" si="112"/>
        <v>0</v>
      </c>
      <c r="L26" s="704">
        <f t="shared" si="112"/>
        <v>0</v>
      </c>
      <c r="M26" s="704"/>
      <c r="N26" s="704">
        <f t="shared" si="113"/>
        <v>0</v>
      </c>
      <c r="O26" s="704">
        <f t="shared" ref="O26:Q26" si="114">+IFERROR(O22/N22*100-100,0)</f>
        <v>0</v>
      </c>
      <c r="P26" s="704">
        <f t="shared" si="114"/>
        <v>0</v>
      </c>
      <c r="Q26" s="704">
        <f t="shared" si="114"/>
        <v>0</v>
      </c>
      <c r="R26" s="704"/>
      <c r="S26" s="704">
        <f t="shared" si="115"/>
        <v>0</v>
      </c>
      <c r="T26" s="704">
        <f t="shared" ref="T26:V26" si="116">+IFERROR(T22/S22*100-100,0)</f>
        <v>0</v>
      </c>
      <c r="U26" s="704">
        <f t="shared" si="116"/>
        <v>0</v>
      </c>
      <c r="V26" s="704">
        <f t="shared" si="116"/>
        <v>0</v>
      </c>
      <c r="W26" s="704"/>
      <c r="X26" s="704">
        <f t="shared" si="117"/>
        <v>0</v>
      </c>
      <c r="Y26" s="704">
        <f t="shared" ref="Y26:AA26" si="118">+IFERROR(Y22/X22*100-100,0)</f>
        <v>0</v>
      </c>
      <c r="Z26" s="704">
        <f t="shared" si="118"/>
        <v>0</v>
      </c>
      <c r="AA26" s="704">
        <f t="shared" si="118"/>
        <v>0</v>
      </c>
      <c r="AB26" s="704"/>
      <c r="AC26" s="704">
        <f t="shared" si="119"/>
        <v>0</v>
      </c>
      <c r="AD26" s="704">
        <f t="shared" ref="AD26:AF26" si="120">+IFERROR(AD22/AC22*100-100,0)</f>
        <v>0</v>
      </c>
      <c r="AE26" s="704">
        <f t="shared" si="120"/>
        <v>0</v>
      </c>
      <c r="AF26" s="704">
        <f t="shared" si="120"/>
        <v>0</v>
      </c>
      <c r="AG26" s="704"/>
      <c r="AH26" s="704">
        <f t="shared" si="121"/>
        <v>0</v>
      </c>
      <c r="AI26" s="704">
        <f t="shared" ref="AI26:AK26" si="122">+IFERROR(AI22/AH22*100-100,0)</f>
        <v>0</v>
      </c>
      <c r="AJ26" s="704">
        <f t="shared" si="122"/>
        <v>0</v>
      </c>
      <c r="AK26" s="704">
        <f t="shared" si="122"/>
        <v>0</v>
      </c>
      <c r="AL26" s="704"/>
      <c r="AM26" s="704">
        <f t="shared" si="123"/>
        <v>0</v>
      </c>
      <c r="AN26" s="704">
        <f t="shared" ref="AN26:AP26" si="124">+IFERROR(AN22/AM22*100-100,0)</f>
        <v>0</v>
      </c>
      <c r="AO26" s="704">
        <f t="shared" si="124"/>
        <v>0</v>
      </c>
      <c r="AP26" s="704">
        <f t="shared" si="124"/>
        <v>0</v>
      </c>
      <c r="AQ26" s="704"/>
      <c r="AR26" s="704">
        <f t="shared" si="125"/>
        <v>0</v>
      </c>
      <c r="AS26" s="704">
        <f t="shared" ref="AS26:AU26" si="126">+IFERROR(AS22/AR22*100-100,0)</f>
        <v>0</v>
      </c>
      <c r="AT26" s="704">
        <f t="shared" si="126"/>
        <v>0</v>
      </c>
      <c r="AU26" s="704">
        <f t="shared" si="126"/>
        <v>0</v>
      </c>
      <c r="AV26" s="704"/>
      <c r="AW26" s="704">
        <f t="shared" si="127"/>
        <v>0</v>
      </c>
      <c r="AX26" s="704">
        <f t="shared" ref="AX26:AZ26" si="128">+IFERROR(AX22/AW22*100-100,0)</f>
        <v>121.7324042</v>
      </c>
      <c r="AY26" s="704">
        <f t="shared" si="128"/>
        <v>9.328944834</v>
      </c>
      <c r="AZ26" s="704">
        <f t="shared" si="128"/>
        <v>-24.98389917</v>
      </c>
      <c r="BA26" s="704"/>
      <c r="BB26" s="704">
        <f t="shared" si="129"/>
        <v>-9.283159688</v>
      </c>
      <c r="BC26" s="704">
        <f t="shared" ref="BC26:BE26" si="130">+IFERROR(BC22/BB22*100-100,0)</f>
        <v>26.57398646</v>
      </c>
      <c r="BD26" s="704">
        <f t="shared" si="130"/>
        <v>-1.809645936</v>
      </c>
      <c r="BE26" s="704">
        <f t="shared" si="130"/>
        <v>-13.06391262</v>
      </c>
      <c r="BF26" s="704"/>
      <c r="BG26" s="704">
        <f t="shared" si="131"/>
        <v>-6.73533339</v>
      </c>
      <c r="BH26" s="704">
        <f t="shared" ref="BH26:BJ26" si="132">+IFERROR(BH22/BG22*100-100,0)</f>
        <v>21.8858862</v>
      </c>
      <c r="BI26" s="704">
        <f t="shared" si="132"/>
        <v>19.12100714</v>
      </c>
      <c r="BJ26" s="704">
        <f t="shared" si="132"/>
        <v>-12.66193946</v>
      </c>
      <c r="BK26" s="704"/>
      <c r="BL26" s="704">
        <f t="shared" si="133"/>
        <v>-18.02588551</v>
      </c>
      <c r="BM26" s="704">
        <f t="shared" ref="BM26:BO26" si="134">+IFERROR(BM22/BL22*100-100,0)</f>
        <v>18.06736037</v>
      </c>
      <c r="BN26" s="704">
        <f t="shared" si="134"/>
        <v>-13.47948756</v>
      </c>
      <c r="BO26" s="704">
        <f t="shared" si="134"/>
        <v>0.8731213632</v>
      </c>
      <c r="BP26" s="704"/>
      <c r="BQ26" s="704">
        <f t="shared" si="135"/>
        <v>3.983866693</v>
      </c>
      <c r="BR26" s="704">
        <f t="shared" ref="BR26:BT26" si="136">+IFERROR(BR22/BQ22*100-100,0)</f>
        <v>21.9048412</v>
      </c>
      <c r="BS26" s="704">
        <f t="shared" si="136"/>
        <v>-10.98188033</v>
      </c>
      <c r="BT26" s="704">
        <f t="shared" si="136"/>
        <v>-12.30528323</v>
      </c>
      <c r="BU26" s="704"/>
      <c r="BV26" s="704">
        <f t="shared" si="137"/>
        <v>3.976300127</v>
      </c>
      <c r="BW26" s="704">
        <f t="shared" ref="BW26:BY26" si="138">+IFERROR(BW22/BV22*100-100,0)</f>
        <v>15.00554171</v>
      </c>
      <c r="BX26" s="704">
        <f t="shared" si="138"/>
        <v>-0.09439012277</v>
      </c>
      <c r="BY26" s="704">
        <f t="shared" si="138"/>
        <v>-3.314965547</v>
      </c>
      <c r="BZ26" s="704"/>
      <c r="CA26" s="704">
        <f t="shared" si="139"/>
        <v>-10.86798607</v>
      </c>
      <c r="CB26" s="704">
        <f t="shared" ref="CB26:CD26" si="140">+IFERROR(CB22/CA22*100-100,0)</f>
        <v>4.588112836</v>
      </c>
      <c r="CC26" s="704">
        <f t="shared" si="140"/>
        <v>27.33797903</v>
      </c>
      <c r="CD26" s="704">
        <f t="shared" si="140"/>
        <v>-8.996853502</v>
      </c>
      <c r="CE26" s="704"/>
      <c r="CF26" s="704">
        <f t="shared" si="141"/>
        <v>1.52</v>
      </c>
      <c r="CG26" s="704">
        <f t="shared" ref="CG26:CI26" si="142">+IFERROR(CG22/CF22*100-100,0)</f>
        <v>0</v>
      </c>
      <c r="CH26" s="704">
        <f t="shared" si="142"/>
        <v>0</v>
      </c>
      <c r="CI26" s="704">
        <f t="shared" si="142"/>
        <v>0</v>
      </c>
      <c r="CJ26" s="704"/>
      <c r="CK26" s="704">
        <f t="shared" si="143"/>
        <v>0</v>
      </c>
      <c r="CL26" s="704">
        <f t="shared" ref="CL26:CN26" si="144">+IFERROR(CL22/CK22*100-100,0)</f>
        <v>0</v>
      </c>
      <c r="CM26" s="704">
        <f t="shared" si="144"/>
        <v>0</v>
      </c>
      <c r="CN26" s="704">
        <f t="shared" si="144"/>
        <v>0</v>
      </c>
      <c r="CO26" s="704"/>
    </row>
    <row r="27" ht="24.75" customHeight="1">
      <c r="B27" s="705"/>
      <c r="C27" s="695"/>
      <c r="D27" s="706"/>
      <c r="E27" s="705"/>
      <c r="F27" s="705"/>
      <c r="G27" s="705"/>
      <c r="H27" s="705"/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705"/>
      <c r="W27" s="705"/>
      <c r="X27" s="705"/>
      <c r="Y27" s="705"/>
      <c r="Z27" s="705"/>
      <c r="AA27" s="705"/>
      <c r="AB27" s="705"/>
      <c r="AC27" s="705"/>
      <c r="AD27" s="705"/>
      <c r="AE27" s="705"/>
      <c r="AF27" s="705"/>
      <c r="AG27" s="705"/>
      <c r="AH27" s="705"/>
      <c r="AI27" s="705"/>
      <c r="AJ27" s="705"/>
      <c r="AK27" s="705"/>
      <c r="AL27" s="705"/>
      <c r="AM27" s="705"/>
      <c r="AN27" s="705"/>
      <c r="AO27" s="705"/>
      <c r="AP27" s="705"/>
      <c r="AQ27" s="705"/>
      <c r="AR27" s="705"/>
      <c r="AS27" s="705"/>
      <c r="AT27" s="705"/>
      <c r="AU27" s="705"/>
      <c r="AV27" s="705"/>
      <c r="AW27" s="705"/>
      <c r="AX27" s="705"/>
      <c r="AY27" s="705"/>
      <c r="AZ27" s="705"/>
      <c r="BA27" s="705"/>
      <c r="BB27" s="705"/>
      <c r="BC27" s="705"/>
      <c r="BD27" s="705"/>
      <c r="BE27" s="705"/>
      <c r="BF27" s="705"/>
      <c r="BG27" s="705"/>
      <c r="BH27" s="705"/>
      <c r="BI27" s="705"/>
      <c r="BJ27" s="705"/>
      <c r="BK27" s="705"/>
      <c r="BL27" s="705"/>
      <c r="BM27" s="705"/>
      <c r="BN27" s="705"/>
      <c r="BO27" s="705"/>
      <c r="BP27" s="705"/>
      <c r="BQ27" s="705"/>
      <c r="BR27" s="705"/>
      <c r="BS27" s="705"/>
      <c r="BT27" s="705"/>
      <c r="BU27" s="705"/>
      <c r="BV27" s="705"/>
      <c r="BW27" s="705"/>
      <c r="BX27" s="705"/>
      <c r="BY27" s="705"/>
      <c r="BZ27" s="705"/>
      <c r="CA27" s="705"/>
      <c r="CB27" s="705"/>
      <c r="CC27" s="705"/>
      <c r="CD27" s="705"/>
      <c r="CE27" s="705"/>
      <c r="CF27" s="705"/>
      <c r="CG27" s="705"/>
      <c r="CH27" s="705"/>
      <c r="CI27" s="705"/>
      <c r="CJ27" s="705"/>
      <c r="CK27" s="705"/>
      <c r="CL27" s="705"/>
      <c r="CM27" s="705"/>
      <c r="CN27" s="705"/>
      <c r="CO27" s="705"/>
    </row>
    <row r="28" ht="24.75" customHeight="1">
      <c r="A28" s="707"/>
      <c r="B28" s="691" t="s">
        <v>189</v>
      </c>
      <c r="C28" s="695" t="s">
        <v>167</v>
      </c>
      <c r="D28" s="696"/>
      <c r="E28" s="697"/>
      <c r="F28" s="697"/>
      <c r="G28" s="697"/>
      <c r="H28" s="697">
        <f t="shared" ref="H28:H29" si="145">SUM(D28:G28)</f>
        <v>0</v>
      </c>
      <c r="I28" s="697"/>
      <c r="J28" s="697"/>
      <c r="K28" s="697"/>
      <c r="L28" s="697"/>
      <c r="M28" s="697">
        <f t="shared" ref="M28:M29" si="146">SUM(I28:L28)</f>
        <v>0</v>
      </c>
      <c r="N28" s="697"/>
      <c r="O28" s="697"/>
      <c r="P28" s="697"/>
      <c r="Q28" s="697"/>
      <c r="R28" s="697">
        <f t="shared" ref="R28:R29" si="147">SUM(N28:Q28)</f>
        <v>0</v>
      </c>
      <c r="S28" s="697"/>
      <c r="T28" s="697"/>
      <c r="U28" s="697"/>
      <c r="V28" s="697"/>
      <c r="W28" s="697">
        <f t="shared" ref="W28:W29" si="148">SUM(S28:V28)</f>
        <v>0</v>
      </c>
      <c r="X28" s="697"/>
      <c r="Y28" s="697"/>
      <c r="Z28" s="697"/>
      <c r="AA28" s="697"/>
      <c r="AB28" s="697">
        <f t="shared" ref="AB28:AB29" si="149">SUM(X28:AA28)</f>
        <v>0</v>
      </c>
      <c r="AC28" s="697"/>
      <c r="AD28" s="697"/>
      <c r="AE28" s="697"/>
      <c r="AF28" s="697"/>
      <c r="AG28" s="697">
        <f t="shared" ref="AG28:AG29" si="150">SUM(AC28:AF28)</f>
        <v>0</v>
      </c>
      <c r="AH28" s="697"/>
      <c r="AI28" s="697"/>
      <c r="AJ28" s="697"/>
      <c r="AK28" s="697"/>
      <c r="AL28" s="697">
        <f t="shared" ref="AL28:AL29" si="151">SUM(AH28:AK28)</f>
        <v>0</v>
      </c>
      <c r="AM28" s="697"/>
      <c r="AN28" s="697"/>
      <c r="AO28" s="697"/>
      <c r="AP28" s="697"/>
      <c r="AQ28" s="697">
        <f t="shared" ref="AQ28:AQ29" si="152">SUM(AM28:AP28)</f>
        <v>0</v>
      </c>
      <c r="AR28" s="697"/>
      <c r="AS28" s="697"/>
      <c r="AT28" s="697"/>
      <c r="AU28" s="697"/>
      <c r="AV28" s="697">
        <f t="shared" ref="AV28:AV29" si="153">SUM(AR28:AU28)</f>
        <v>0</v>
      </c>
      <c r="AW28" s="697"/>
      <c r="AX28" s="697"/>
      <c r="AY28" s="697"/>
      <c r="AZ28" s="697"/>
      <c r="BA28" s="697">
        <f t="shared" ref="BA28:BA29" si="154">SUM(AW28:AZ28)</f>
        <v>0</v>
      </c>
      <c r="BB28" s="697"/>
      <c r="BC28" s="697"/>
      <c r="BD28" s="697"/>
      <c r="BE28" s="697"/>
      <c r="BF28" s="697">
        <f t="shared" ref="BF28:BF29" si="155">SUM(BB28:BE28)</f>
        <v>0</v>
      </c>
      <c r="BG28" s="697"/>
      <c r="BH28" s="697"/>
      <c r="BI28" s="697"/>
      <c r="BJ28" s="697"/>
      <c r="BK28" s="697">
        <f t="shared" ref="BK28:BK29" si="156">SUM(BG28:BJ28)</f>
        <v>0</v>
      </c>
      <c r="BL28" s="697"/>
      <c r="BM28" s="697"/>
      <c r="BN28" s="697"/>
      <c r="BO28" s="697"/>
      <c r="BP28" s="697">
        <f t="shared" ref="BP28:BP29" si="157">SUM(BL28:BO28)</f>
        <v>0</v>
      </c>
      <c r="BQ28" s="697"/>
      <c r="BR28" s="697"/>
      <c r="BS28" s="697"/>
      <c r="BT28" s="697"/>
      <c r="BU28" s="697">
        <f t="shared" ref="BU28:BU29" si="158">SUM(BQ28:BT28)</f>
        <v>0</v>
      </c>
      <c r="BV28" s="697"/>
      <c r="BW28" s="697"/>
      <c r="BX28" s="697"/>
      <c r="BY28" s="697"/>
      <c r="BZ28" s="697">
        <f t="shared" ref="BZ28:BZ29" si="159">SUM(BV28:BY28)</f>
        <v>0</v>
      </c>
      <c r="CA28" s="697"/>
      <c r="CB28" s="697"/>
      <c r="CC28" s="697"/>
      <c r="CD28" s="697"/>
      <c r="CE28" s="697">
        <f t="shared" ref="CE28:CE29" si="160">SUM(CA28:CD28)</f>
        <v>0</v>
      </c>
      <c r="CF28" s="697"/>
      <c r="CG28" s="697"/>
      <c r="CH28" s="697"/>
      <c r="CI28" s="697"/>
      <c r="CJ28" s="697">
        <f t="shared" ref="CJ28:CJ29" si="161">SUM(CF28:CI28)</f>
        <v>0</v>
      </c>
      <c r="CK28" s="697"/>
      <c r="CL28" s="697"/>
      <c r="CM28" s="697"/>
      <c r="CN28" s="697"/>
      <c r="CO28" s="697">
        <f t="shared" ref="CO28:CO29" si="162">SUM(CK28:CN28)</f>
        <v>0</v>
      </c>
    </row>
    <row r="29" ht="24.75" customHeight="1">
      <c r="A29" s="707"/>
      <c r="B29" s="40"/>
      <c r="C29" s="695" t="s">
        <v>92</v>
      </c>
      <c r="D29" s="696"/>
      <c r="E29" s="697"/>
      <c r="F29" s="697"/>
      <c r="G29" s="697"/>
      <c r="H29" s="697">
        <f t="shared" si="145"/>
        <v>0</v>
      </c>
      <c r="I29" s="697"/>
      <c r="J29" s="697"/>
      <c r="K29" s="697"/>
      <c r="L29" s="697"/>
      <c r="M29" s="697">
        <f t="shared" si="146"/>
        <v>0</v>
      </c>
      <c r="N29" s="697"/>
      <c r="O29" s="697"/>
      <c r="P29" s="697"/>
      <c r="Q29" s="697"/>
      <c r="R29" s="697">
        <f t="shared" si="147"/>
        <v>0</v>
      </c>
      <c r="S29" s="697"/>
      <c r="T29" s="697"/>
      <c r="U29" s="697"/>
      <c r="V29" s="697"/>
      <c r="W29" s="697">
        <f t="shared" si="148"/>
        <v>0</v>
      </c>
      <c r="X29" s="697"/>
      <c r="Y29" s="697"/>
      <c r="Z29" s="697"/>
      <c r="AA29" s="697"/>
      <c r="AB29" s="697">
        <f t="shared" si="149"/>
        <v>0</v>
      </c>
      <c r="AC29" s="697"/>
      <c r="AD29" s="697"/>
      <c r="AE29" s="697"/>
      <c r="AF29" s="697"/>
      <c r="AG29" s="697">
        <f t="shared" si="150"/>
        <v>0</v>
      </c>
      <c r="AH29" s="697"/>
      <c r="AI29" s="697"/>
      <c r="AJ29" s="697"/>
      <c r="AK29" s="697"/>
      <c r="AL29" s="697">
        <f t="shared" si="151"/>
        <v>0</v>
      </c>
      <c r="AM29" s="697"/>
      <c r="AN29" s="697"/>
      <c r="AO29" s="697"/>
      <c r="AP29" s="697"/>
      <c r="AQ29" s="697">
        <f t="shared" si="152"/>
        <v>0</v>
      </c>
      <c r="AR29" s="697"/>
      <c r="AS29" s="697"/>
      <c r="AT29" s="697"/>
      <c r="AU29" s="697"/>
      <c r="AV29" s="697">
        <f t="shared" si="153"/>
        <v>0</v>
      </c>
      <c r="AW29" s="697"/>
      <c r="AX29" s="697"/>
      <c r="AY29" s="697"/>
      <c r="AZ29" s="697"/>
      <c r="BA29" s="697">
        <f t="shared" si="154"/>
        <v>0</v>
      </c>
      <c r="BB29" s="697"/>
      <c r="BC29" s="697"/>
      <c r="BD29" s="697"/>
      <c r="BE29" s="697"/>
      <c r="BF29" s="697">
        <f t="shared" si="155"/>
        <v>0</v>
      </c>
      <c r="BG29" s="697"/>
      <c r="BH29" s="697"/>
      <c r="BI29" s="697"/>
      <c r="BJ29" s="697"/>
      <c r="BK29" s="697">
        <f t="shared" si="156"/>
        <v>0</v>
      </c>
      <c r="BL29" s="697"/>
      <c r="BM29" s="697"/>
      <c r="BN29" s="697"/>
      <c r="BO29" s="697"/>
      <c r="BP29" s="697">
        <f t="shared" si="157"/>
        <v>0</v>
      </c>
      <c r="BQ29" s="697"/>
      <c r="BR29" s="697"/>
      <c r="BS29" s="697"/>
      <c r="BT29" s="697"/>
      <c r="BU29" s="697">
        <f t="shared" si="158"/>
        <v>0</v>
      </c>
      <c r="BV29" s="697"/>
      <c r="BW29" s="697"/>
      <c r="BX29" s="697"/>
      <c r="BY29" s="697"/>
      <c r="BZ29" s="697">
        <f t="shared" si="159"/>
        <v>0</v>
      </c>
      <c r="CA29" s="697"/>
      <c r="CB29" s="697"/>
      <c r="CC29" s="697"/>
      <c r="CD29" s="697"/>
      <c r="CE29" s="697">
        <f t="shared" si="160"/>
        <v>0</v>
      </c>
      <c r="CF29" s="697"/>
      <c r="CG29" s="697"/>
      <c r="CH29" s="697"/>
      <c r="CI29" s="697"/>
      <c r="CJ29" s="697">
        <f t="shared" si="161"/>
        <v>0</v>
      </c>
      <c r="CK29" s="697"/>
      <c r="CL29" s="697"/>
      <c r="CM29" s="697"/>
      <c r="CN29" s="697"/>
      <c r="CO29" s="697">
        <f t="shared" si="162"/>
        <v>0</v>
      </c>
    </row>
    <row r="30" ht="24.75" customHeight="1">
      <c r="A30" s="708"/>
      <c r="B30" s="709" t="s">
        <v>190</v>
      </c>
      <c r="C30" s="710" t="s">
        <v>167</v>
      </c>
      <c r="D30" s="711"/>
      <c r="E30" s="712"/>
      <c r="F30" s="712"/>
      <c r="G30" s="712"/>
      <c r="H30" s="712"/>
      <c r="I30" s="712"/>
      <c r="J30" s="712"/>
      <c r="K30" s="712"/>
      <c r="L30" s="712"/>
      <c r="M30" s="712"/>
      <c r="N30" s="712"/>
      <c r="O30" s="712"/>
      <c r="P30" s="712"/>
      <c r="Q30" s="712"/>
      <c r="R30" s="712"/>
      <c r="S30" s="712"/>
      <c r="T30" s="712"/>
      <c r="U30" s="712"/>
      <c r="V30" s="712"/>
      <c r="W30" s="712"/>
      <c r="X30" s="712"/>
      <c r="Y30" s="712"/>
      <c r="Z30" s="712"/>
      <c r="AA30" s="712"/>
      <c r="AB30" s="712"/>
      <c r="AC30" s="712"/>
      <c r="AD30" s="712"/>
      <c r="AE30" s="712"/>
      <c r="AF30" s="712"/>
      <c r="AG30" s="712"/>
      <c r="AH30" s="712"/>
      <c r="AI30" s="712"/>
      <c r="AJ30" s="712"/>
      <c r="AK30" s="712"/>
      <c r="AL30" s="712"/>
      <c r="AM30" s="712"/>
      <c r="AN30" s="712"/>
      <c r="AO30" s="712"/>
      <c r="AP30" s="712"/>
      <c r="AQ30" s="712"/>
      <c r="AR30" s="712"/>
      <c r="AS30" s="712"/>
      <c r="AT30" s="712"/>
      <c r="AU30" s="712"/>
      <c r="AV30" s="712"/>
      <c r="AW30" s="712"/>
      <c r="AX30" s="712"/>
      <c r="AY30" s="712"/>
      <c r="AZ30" s="712"/>
      <c r="BA30" s="712"/>
      <c r="BB30" s="712"/>
      <c r="BC30" s="712"/>
      <c r="BD30" s="712"/>
      <c r="BE30" s="712"/>
      <c r="BF30" s="712"/>
      <c r="BG30" s="712"/>
      <c r="BH30" s="712"/>
      <c r="BI30" s="712"/>
      <c r="BJ30" s="712"/>
      <c r="BK30" s="712"/>
      <c r="BL30" s="712"/>
      <c r="BM30" s="712"/>
      <c r="BN30" s="712"/>
      <c r="BO30" s="712"/>
      <c r="BP30" s="712"/>
      <c r="BQ30" s="712"/>
      <c r="BR30" s="712"/>
      <c r="BS30" s="712"/>
      <c r="BT30" s="712"/>
      <c r="BU30" s="712"/>
      <c r="BV30" s="712"/>
      <c r="BW30" s="712"/>
      <c r="BX30" s="712"/>
      <c r="BY30" s="712"/>
      <c r="BZ30" s="712"/>
      <c r="CA30" s="712"/>
      <c r="CB30" s="712"/>
      <c r="CC30" s="712"/>
      <c r="CD30" s="712"/>
      <c r="CE30" s="712"/>
      <c r="CF30" s="712"/>
      <c r="CG30" s="712"/>
      <c r="CH30" s="712"/>
      <c r="CI30" s="712"/>
      <c r="CJ30" s="712"/>
      <c r="CK30" s="712"/>
      <c r="CL30" s="712"/>
      <c r="CM30" s="712"/>
      <c r="CN30" s="712"/>
      <c r="CO30" s="712"/>
      <c r="CP30" s="664"/>
      <c r="CQ30" s="664"/>
      <c r="CR30" s="664"/>
      <c r="CS30" s="664"/>
      <c r="CT30" s="664"/>
      <c r="CU30" s="664"/>
      <c r="CV30" s="664"/>
      <c r="CW30" s="664"/>
      <c r="CX30" s="664"/>
      <c r="CY30" s="664"/>
    </row>
    <row r="31" ht="24.75" customHeight="1">
      <c r="A31" s="708"/>
      <c r="B31" s="40"/>
      <c r="C31" s="710" t="s">
        <v>92</v>
      </c>
      <c r="D31" s="711"/>
      <c r="E31" s="712"/>
      <c r="F31" s="712"/>
      <c r="G31" s="712"/>
      <c r="H31" s="712"/>
      <c r="I31" s="712"/>
      <c r="J31" s="712"/>
      <c r="K31" s="712"/>
      <c r="L31" s="712"/>
      <c r="M31" s="712"/>
      <c r="N31" s="712"/>
      <c r="O31" s="712"/>
      <c r="P31" s="712"/>
      <c r="Q31" s="712"/>
      <c r="R31" s="712"/>
      <c r="S31" s="712"/>
      <c r="T31" s="712"/>
      <c r="U31" s="712"/>
      <c r="V31" s="712"/>
      <c r="W31" s="712"/>
      <c r="X31" s="712"/>
      <c r="Y31" s="712"/>
      <c r="Z31" s="712"/>
      <c r="AA31" s="712"/>
      <c r="AB31" s="712"/>
      <c r="AC31" s="712"/>
      <c r="AD31" s="712"/>
      <c r="AE31" s="712"/>
      <c r="AF31" s="712"/>
      <c r="AG31" s="712"/>
      <c r="AH31" s="712"/>
      <c r="AI31" s="712"/>
      <c r="AJ31" s="712"/>
      <c r="AK31" s="712"/>
      <c r="AL31" s="712"/>
      <c r="AM31" s="712"/>
      <c r="AN31" s="712"/>
      <c r="AO31" s="712"/>
      <c r="AP31" s="712"/>
      <c r="AQ31" s="712"/>
      <c r="AR31" s="712"/>
      <c r="AS31" s="712"/>
      <c r="AT31" s="712"/>
      <c r="AU31" s="712"/>
      <c r="AV31" s="712"/>
      <c r="AW31" s="712"/>
      <c r="AX31" s="712"/>
      <c r="AY31" s="712"/>
      <c r="AZ31" s="712"/>
      <c r="BA31" s="712"/>
      <c r="BB31" s="712"/>
      <c r="BC31" s="712"/>
      <c r="BD31" s="712"/>
      <c r="BE31" s="712"/>
      <c r="BF31" s="712"/>
      <c r="BG31" s="712"/>
      <c r="BH31" s="712"/>
      <c r="BI31" s="712"/>
      <c r="BJ31" s="712"/>
      <c r="BK31" s="712"/>
      <c r="BL31" s="712"/>
      <c r="BM31" s="712"/>
      <c r="BN31" s="712"/>
      <c r="BO31" s="712"/>
      <c r="BP31" s="712"/>
      <c r="BQ31" s="712"/>
      <c r="BR31" s="712"/>
      <c r="BS31" s="712"/>
      <c r="BT31" s="712"/>
      <c r="BU31" s="712"/>
      <c r="BV31" s="712"/>
      <c r="BW31" s="712"/>
      <c r="BX31" s="712"/>
      <c r="BY31" s="712"/>
      <c r="BZ31" s="712"/>
      <c r="CA31" s="712"/>
      <c r="CB31" s="712"/>
      <c r="CC31" s="712"/>
      <c r="CD31" s="712"/>
      <c r="CE31" s="712"/>
      <c r="CF31" s="712"/>
      <c r="CG31" s="712"/>
      <c r="CH31" s="712"/>
      <c r="CI31" s="712"/>
      <c r="CJ31" s="712"/>
      <c r="CK31" s="712"/>
      <c r="CL31" s="712"/>
      <c r="CM31" s="712"/>
      <c r="CN31" s="712"/>
      <c r="CO31" s="712"/>
      <c r="CP31" s="664"/>
      <c r="CQ31" s="664"/>
      <c r="CR31" s="664"/>
      <c r="CS31" s="664"/>
      <c r="CT31" s="664"/>
      <c r="CU31" s="664"/>
      <c r="CV31" s="664"/>
      <c r="CW31" s="664"/>
      <c r="CX31" s="664"/>
      <c r="CY31" s="664"/>
    </row>
    <row r="32" ht="15.75" customHeight="1"/>
    <row r="33" ht="15.75" customHeight="1">
      <c r="A33" s="713"/>
      <c r="B33" s="714" t="s">
        <v>191</v>
      </c>
      <c r="C33" s="713"/>
      <c r="D33" s="715">
        <v>16.0</v>
      </c>
      <c r="E33" s="715">
        <f t="shared" ref="E33:G33" si="163">D33</f>
        <v>16</v>
      </c>
      <c r="F33" s="715">
        <f t="shared" si="163"/>
        <v>16</v>
      </c>
      <c r="G33" s="715">
        <f t="shared" si="163"/>
        <v>16</v>
      </c>
      <c r="H33" s="713"/>
      <c r="I33" s="715">
        <f>D33+17</f>
        <v>33</v>
      </c>
      <c r="J33" s="715">
        <f t="shared" ref="J33:L33" si="164">I33</f>
        <v>33</v>
      </c>
      <c r="K33" s="715">
        <f t="shared" si="164"/>
        <v>33</v>
      </c>
      <c r="L33" s="715">
        <f t="shared" si="164"/>
        <v>33</v>
      </c>
      <c r="M33" s="713"/>
      <c r="N33" s="715">
        <f>I33+17</f>
        <v>50</v>
      </c>
      <c r="O33" s="715">
        <f t="shared" ref="O33:Q33" si="165">N33</f>
        <v>50</v>
      </c>
      <c r="P33" s="715">
        <f t="shared" si="165"/>
        <v>50</v>
      </c>
      <c r="Q33" s="715">
        <f t="shared" si="165"/>
        <v>50</v>
      </c>
      <c r="R33" s="713"/>
      <c r="S33" s="715">
        <f>N33+17</f>
        <v>67</v>
      </c>
      <c r="T33" s="715">
        <f t="shared" ref="T33:V33" si="166">S33</f>
        <v>67</v>
      </c>
      <c r="U33" s="715">
        <f t="shared" si="166"/>
        <v>67</v>
      </c>
      <c r="V33" s="715">
        <f t="shared" si="166"/>
        <v>67</v>
      </c>
      <c r="W33" s="713"/>
      <c r="X33" s="715">
        <f>S33+17</f>
        <v>84</v>
      </c>
      <c r="Y33" s="715">
        <f t="shared" ref="Y33:AA33" si="167">X33</f>
        <v>84</v>
      </c>
      <c r="Z33" s="715">
        <f t="shared" si="167"/>
        <v>84</v>
      </c>
      <c r="AA33" s="715">
        <f t="shared" si="167"/>
        <v>84</v>
      </c>
      <c r="AB33" s="713"/>
      <c r="AC33" s="715">
        <f>X33+17</f>
        <v>101</v>
      </c>
      <c r="AD33" s="715">
        <f t="shared" ref="AD33:AF33" si="168">AC33</f>
        <v>101</v>
      </c>
      <c r="AE33" s="715">
        <f t="shared" si="168"/>
        <v>101</v>
      </c>
      <c r="AF33" s="715">
        <f t="shared" si="168"/>
        <v>101</v>
      </c>
      <c r="AG33" s="713"/>
      <c r="AH33" s="715">
        <f>AC33+17</f>
        <v>118</v>
      </c>
      <c r="AI33" s="715">
        <f t="shared" ref="AI33:AK33" si="169">AH33</f>
        <v>118</v>
      </c>
      <c r="AJ33" s="715">
        <f t="shared" si="169"/>
        <v>118</v>
      </c>
      <c r="AK33" s="715">
        <f t="shared" si="169"/>
        <v>118</v>
      </c>
      <c r="AL33" s="713"/>
      <c r="AM33" s="715">
        <f>AH33+17</f>
        <v>135</v>
      </c>
      <c r="AN33" s="715">
        <f t="shared" ref="AN33:AP33" si="170">AM33</f>
        <v>135</v>
      </c>
      <c r="AO33" s="715">
        <f t="shared" si="170"/>
        <v>135</v>
      </c>
      <c r="AP33" s="715">
        <f t="shared" si="170"/>
        <v>135</v>
      </c>
      <c r="AQ33" s="713"/>
      <c r="AR33" s="715">
        <f>AM33+17</f>
        <v>152</v>
      </c>
      <c r="AS33" s="715">
        <f t="shared" ref="AS33:AU33" si="171">AR33</f>
        <v>152</v>
      </c>
      <c r="AT33" s="715">
        <f t="shared" si="171"/>
        <v>152</v>
      </c>
      <c r="AU33" s="715">
        <f t="shared" si="171"/>
        <v>152</v>
      </c>
      <c r="AV33" s="713"/>
      <c r="AW33" s="715">
        <f>AR33+17</f>
        <v>169</v>
      </c>
      <c r="AX33" s="715">
        <f t="shared" ref="AX33:AZ33" si="172">AW33</f>
        <v>169</v>
      </c>
      <c r="AY33" s="715">
        <f t="shared" si="172"/>
        <v>169</v>
      </c>
      <c r="AZ33" s="715">
        <f t="shared" si="172"/>
        <v>169</v>
      </c>
      <c r="BA33" s="713"/>
      <c r="BB33" s="715">
        <f>AW33+17</f>
        <v>186</v>
      </c>
      <c r="BC33" s="715">
        <f t="shared" ref="BC33:BE33" si="173">BB33</f>
        <v>186</v>
      </c>
      <c r="BD33" s="715">
        <f t="shared" si="173"/>
        <v>186</v>
      </c>
      <c r="BE33" s="715">
        <f t="shared" si="173"/>
        <v>186</v>
      </c>
      <c r="BF33" s="713"/>
      <c r="BG33" s="715">
        <f>BB33+17</f>
        <v>203</v>
      </c>
      <c r="BH33" s="715">
        <f t="shared" ref="BH33:BJ33" si="174">BG33</f>
        <v>203</v>
      </c>
      <c r="BI33" s="715">
        <f t="shared" si="174"/>
        <v>203</v>
      </c>
      <c r="BJ33" s="715">
        <f t="shared" si="174"/>
        <v>203</v>
      </c>
      <c r="BK33" s="713"/>
      <c r="BL33" s="715">
        <f>BG33+17</f>
        <v>220</v>
      </c>
      <c r="BM33" s="715">
        <f t="shared" ref="BM33:BO33" si="175">BL33</f>
        <v>220</v>
      </c>
      <c r="BN33" s="715">
        <f t="shared" si="175"/>
        <v>220</v>
      </c>
      <c r="BO33" s="715">
        <f t="shared" si="175"/>
        <v>220</v>
      </c>
      <c r="BP33" s="713"/>
      <c r="BQ33" s="715">
        <f>BL33+17</f>
        <v>237</v>
      </c>
      <c r="BR33" s="715">
        <f t="shared" ref="BR33:BT33" si="176">BQ33</f>
        <v>237</v>
      </c>
      <c r="BS33" s="715">
        <f t="shared" si="176"/>
        <v>237</v>
      </c>
      <c r="BT33" s="715">
        <f t="shared" si="176"/>
        <v>237</v>
      </c>
      <c r="BU33" s="713"/>
      <c r="BV33" s="715">
        <f>BQ33+17</f>
        <v>254</v>
      </c>
      <c r="BW33" s="715">
        <f t="shared" ref="BW33:BY33" si="177">BV33</f>
        <v>254</v>
      </c>
      <c r="BX33" s="715">
        <f t="shared" si="177"/>
        <v>254</v>
      </c>
      <c r="BY33" s="715">
        <f t="shared" si="177"/>
        <v>254</v>
      </c>
      <c r="BZ33" s="713"/>
      <c r="CA33" s="715">
        <f>BV33+17</f>
        <v>271</v>
      </c>
      <c r="CB33" s="715">
        <f t="shared" ref="CB33:CD33" si="178">CA33</f>
        <v>271</v>
      </c>
      <c r="CC33" s="715">
        <f t="shared" si="178"/>
        <v>271</v>
      </c>
      <c r="CD33" s="715">
        <f t="shared" si="178"/>
        <v>271</v>
      </c>
      <c r="CE33" s="713"/>
      <c r="CF33" s="715">
        <f>CA33+17</f>
        <v>288</v>
      </c>
      <c r="CG33" s="715">
        <f t="shared" ref="CG33:CI33" si="179">CF33</f>
        <v>288</v>
      </c>
      <c r="CH33" s="715">
        <f t="shared" si="179"/>
        <v>288</v>
      </c>
      <c r="CI33" s="715">
        <f t="shared" si="179"/>
        <v>288</v>
      </c>
      <c r="CJ33" s="713"/>
      <c r="CK33" s="715">
        <f>CF33+17</f>
        <v>305</v>
      </c>
      <c r="CL33" s="715">
        <f t="shared" ref="CL33:CN33" si="180">CK33</f>
        <v>305</v>
      </c>
      <c r="CM33" s="715">
        <f t="shared" si="180"/>
        <v>305</v>
      </c>
      <c r="CN33" s="715">
        <f t="shared" si="180"/>
        <v>305</v>
      </c>
      <c r="CO33" s="713"/>
      <c r="CP33" s="713"/>
      <c r="CQ33" s="713"/>
      <c r="CR33" s="713"/>
      <c r="CS33" s="713"/>
      <c r="CT33" s="713"/>
      <c r="CU33" s="713"/>
      <c r="CV33" s="713"/>
      <c r="CW33" s="713"/>
      <c r="CX33" s="713"/>
      <c r="CY33" s="713"/>
    </row>
    <row r="34" ht="15.75" customHeight="1"/>
    <row r="35" ht="15.75" customHeight="1"/>
    <row r="36" ht="15.75" customHeight="1">
      <c r="BN36" s="716">
        <v>4803899.91382011</v>
      </c>
    </row>
    <row r="37" ht="15.75" customHeight="1">
      <c r="BN37" s="32">
        <v>2829722.86218422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43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17" t="s">
        <v>87</v>
      </c>
      <c r="B1" s="118" t="s">
        <v>88</v>
      </c>
      <c r="C1" s="119"/>
      <c r="D1" s="120">
        <v>2010.0</v>
      </c>
      <c r="E1" s="120">
        <v>2012.0</v>
      </c>
      <c r="F1" s="120">
        <v>2014.0</v>
      </c>
      <c r="G1" s="120">
        <v>2016.0</v>
      </c>
      <c r="H1" s="120">
        <v>2018.0</v>
      </c>
      <c r="I1" s="120">
        <v>2020.0</v>
      </c>
      <c r="J1" s="120">
        <v>2022.0</v>
      </c>
      <c r="K1" s="120">
        <v>2024.0</v>
      </c>
      <c r="L1" s="121"/>
      <c r="M1" s="122"/>
      <c r="N1" s="123"/>
      <c r="O1" s="123"/>
      <c r="P1" s="124"/>
      <c r="Q1" s="125"/>
      <c r="R1" s="123"/>
      <c r="S1" s="123"/>
      <c r="T1" s="123"/>
      <c r="U1" s="120">
        <v>2010.0</v>
      </c>
      <c r="V1" s="120">
        <v>2012.0</v>
      </c>
      <c r="W1" s="120">
        <v>2014.0</v>
      </c>
      <c r="X1" s="120">
        <v>2016.0</v>
      </c>
      <c r="Y1" s="120">
        <v>2018.0</v>
      </c>
      <c r="Z1" s="120">
        <v>2020.0</v>
      </c>
      <c r="AA1" s="120">
        <v>2022.0</v>
      </c>
      <c r="AB1" s="120">
        <v>2024.0</v>
      </c>
      <c r="AC1" s="123"/>
      <c r="AD1" s="123"/>
      <c r="AE1" s="123"/>
      <c r="AF1" s="123"/>
      <c r="AG1" s="124"/>
      <c r="AH1" s="125"/>
      <c r="AI1" s="123"/>
      <c r="AJ1" s="123"/>
      <c r="AK1" s="123"/>
      <c r="AL1" s="120">
        <v>2010.0</v>
      </c>
      <c r="AM1" s="120">
        <v>2012.0</v>
      </c>
      <c r="AN1" s="120">
        <v>2014.0</v>
      </c>
      <c r="AO1" s="120">
        <v>2016.0</v>
      </c>
      <c r="AP1" s="120">
        <v>2018.0</v>
      </c>
      <c r="AQ1" s="120">
        <v>2020.0</v>
      </c>
      <c r="AR1" s="120">
        <v>2022.0</v>
      </c>
      <c r="AS1" s="120">
        <v>2024.0</v>
      </c>
      <c r="AT1" s="123"/>
      <c r="AU1" s="123"/>
      <c r="AV1" s="123"/>
      <c r="AW1" s="123"/>
      <c r="AX1" s="124"/>
      <c r="AY1" s="125"/>
      <c r="AZ1" s="123"/>
      <c r="BA1" s="123"/>
      <c r="BB1" s="123"/>
      <c r="BC1" s="120">
        <v>2010.0</v>
      </c>
      <c r="BD1" s="120">
        <v>2012.0</v>
      </c>
      <c r="BE1" s="120">
        <v>2014.0</v>
      </c>
      <c r="BF1" s="120">
        <v>2016.0</v>
      </c>
      <c r="BG1" s="120">
        <v>2018.0</v>
      </c>
      <c r="BH1" s="120">
        <v>2020.0</v>
      </c>
      <c r="BI1" s="120">
        <v>2022.0</v>
      </c>
      <c r="BJ1" s="120">
        <v>2024.0</v>
      </c>
      <c r="BK1" s="123"/>
      <c r="BL1" s="123"/>
      <c r="BM1" s="123"/>
      <c r="BN1" s="123"/>
      <c r="BO1" s="124"/>
      <c r="BP1" s="125"/>
      <c r="BQ1" s="123"/>
      <c r="BR1" s="123"/>
      <c r="BS1" s="123"/>
      <c r="BT1" s="120">
        <v>2010.0</v>
      </c>
      <c r="BU1" s="120">
        <v>2012.0</v>
      </c>
      <c r="BV1" s="120">
        <v>2014.0</v>
      </c>
      <c r="BW1" s="120">
        <v>2016.0</v>
      </c>
      <c r="BX1" s="120">
        <v>2018.0</v>
      </c>
      <c r="BY1" s="120">
        <v>2020.0</v>
      </c>
      <c r="BZ1" s="120">
        <v>2022.0</v>
      </c>
      <c r="CA1" s="120">
        <v>2024.0</v>
      </c>
      <c r="CB1" s="123"/>
      <c r="CC1" s="123"/>
      <c r="CD1" s="123"/>
      <c r="CE1" s="123"/>
      <c r="CF1" s="124"/>
      <c r="CG1" s="125"/>
      <c r="CH1" s="123"/>
      <c r="CI1" s="123"/>
      <c r="CJ1" s="123"/>
      <c r="CK1" s="120">
        <v>2010.0</v>
      </c>
      <c r="CL1" s="120">
        <v>2012.0</v>
      </c>
      <c r="CM1" s="120">
        <v>2014.0</v>
      </c>
      <c r="CN1" s="120">
        <v>2016.0</v>
      </c>
      <c r="CO1" s="120">
        <v>2018.0</v>
      </c>
      <c r="CP1" s="120">
        <v>2020.0</v>
      </c>
      <c r="CQ1" s="120">
        <v>2022.0</v>
      </c>
      <c r="CR1" s="120">
        <v>2024.0</v>
      </c>
      <c r="CS1" s="123"/>
      <c r="CT1" s="123"/>
      <c r="CU1" s="123"/>
      <c r="CV1" s="123"/>
      <c r="CW1" s="124"/>
      <c r="CX1" s="125"/>
      <c r="CY1" s="123"/>
      <c r="CZ1" s="123"/>
      <c r="DA1" s="123"/>
      <c r="DB1" s="120">
        <v>2010.0</v>
      </c>
      <c r="DC1" s="120">
        <v>2012.0</v>
      </c>
      <c r="DD1" s="120">
        <v>2014.0</v>
      </c>
      <c r="DE1" s="120">
        <v>2016.0</v>
      </c>
      <c r="DF1" s="120">
        <v>2018.0</v>
      </c>
      <c r="DG1" s="120">
        <v>2020.0</v>
      </c>
      <c r="DH1" s="120">
        <v>2022.0</v>
      </c>
      <c r="DI1" s="120">
        <v>2024.0</v>
      </c>
      <c r="DJ1" s="123"/>
      <c r="DK1" s="123"/>
      <c r="DL1" s="123"/>
      <c r="DM1" s="123"/>
      <c r="DN1" s="124"/>
      <c r="DO1" s="125"/>
      <c r="DP1" s="123"/>
      <c r="DQ1" s="123"/>
      <c r="DR1" s="123"/>
      <c r="DS1" s="120">
        <v>2010.0</v>
      </c>
      <c r="DT1" s="120">
        <v>2012.0</v>
      </c>
      <c r="DU1" s="120">
        <v>2014.0</v>
      </c>
      <c r="DV1" s="120">
        <v>2016.0</v>
      </c>
      <c r="DW1" s="120">
        <v>2018.0</v>
      </c>
      <c r="DX1" s="120">
        <v>2020.0</v>
      </c>
      <c r="DY1" s="120">
        <v>2022.0</v>
      </c>
      <c r="DZ1" s="120">
        <v>2024.0</v>
      </c>
      <c r="EA1" s="123"/>
      <c r="EB1" s="123"/>
      <c r="EC1" s="123"/>
      <c r="ED1" s="123"/>
      <c r="EE1" s="124"/>
      <c r="EF1" s="125"/>
      <c r="EG1" s="123"/>
      <c r="EH1" s="123"/>
      <c r="EI1" s="123"/>
      <c r="EJ1" s="120">
        <v>2010.0</v>
      </c>
      <c r="EK1" s="120">
        <v>2012.0</v>
      </c>
      <c r="EL1" s="120">
        <v>2014.0</v>
      </c>
      <c r="EM1" s="120">
        <v>2016.0</v>
      </c>
      <c r="EN1" s="120">
        <v>2018.0</v>
      </c>
      <c r="EO1" s="120">
        <v>2020.0</v>
      </c>
      <c r="EP1" s="120">
        <v>2022.0</v>
      </c>
      <c r="EQ1" s="120">
        <v>2024.0</v>
      </c>
      <c r="ER1" s="123"/>
      <c r="ES1" s="123"/>
      <c r="ET1" s="123"/>
      <c r="EU1" s="123"/>
      <c r="EV1" s="124"/>
      <c r="EW1" s="125"/>
      <c r="EX1" s="123"/>
      <c r="EY1" s="123"/>
      <c r="EZ1" s="123"/>
      <c r="FA1" s="120">
        <v>2010.0</v>
      </c>
      <c r="FB1" s="120">
        <v>2012.0</v>
      </c>
      <c r="FC1" s="120">
        <v>2014.0</v>
      </c>
      <c r="FD1" s="120">
        <v>2016.0</v>
      </c>
      <c r="FE1" s="120">
        <v>2018.0</v>
      </c>
      <c r="FF1" s="120">
        <v>2020.0</v>
      </c>
      <c r="FG1" s="120">
        <v>2022.0</v>
      </c>
      <c r="FH1" s="120">
        <v>2024.0</v>
      </c>
      <c r="FI1" s="123"/>
      <c r="FJ1" s="123"/>
      <c r="FK1" s="123"/>
      <c r="FL1" s="123"/>
      <c r="FM1" s="124"/>
      <c r="FN1" s="125"/>
      <c r="FO1" s="123"/>
      <c r="FP1" s="123"/>
      <c r="FQ1" s="123"/>
      <c r="FR1" s="120">
        <v>2010.0</v>
      </c>
      <c r="FS1" s="120">
        <v>2012.0</v>
      </c>
      <c r="FT1" s="120">
        <v>2014.0</v>
      </c>
      <c r="FU1" s="120">
        <v>2016.0</v>
      </c>
      <c r="FV1" s="120">
        <v>2018.0</v>
      </c>
      <c r="FW1" s="120">
        <v>2020.0</v>
      </c>
      <c r="FX1" s="120">
        <v>2022.0</v>
      </c>
      <c r="FY1" s="120">
        <v>2024.0</v>
      </c>
      <c r="FZ1" s="123"/>
      <c r="GA1" s="123"/>
      <c r="GB1" s="123"/>
      <c r="GC1" s="123"/>
      <c r="GD1" s="124"/>
      <c r="GE1" s="125"/>
      <c r="GF1" s="123"/>
      <c r="GG1" s="123"/>
      <c r="GH1" s="123"/>
      <c r="GI1" s="120">
        <v>2010.0</v>
      </c>
      <c r="GJ1" s="120">
        <v>2012.0</v>
      </c>
      <c r="GK1" s="120">
        <v>2014.0</v>
      </c>
      <c r="GL1" s="120">
        <v>2016.0</v>
      </c>
      <c r="GM1" s="120">
        <v>2018.0</v>
      </c>
      <c r="GN1" s="120">
        <v>2020.0</v>
      </c>
      <c r="GO1" s="120">
        <v>2022.0</v>
      </c>
      <c r="GP1" s="120">
        <v>2024.0</v>
      </c>
      <c r="GQ1" s="123"/>
      <c r="GR1" s="123"/>
      <c r="GS1" s="123"/>
      <c r="GT1" s="123"/>
      <c r="GU1" s="124"/>
      <c r="GV1" s="125"/>
      <c r="GW1" s="123"/>
      <c r="GX1" s="123"/>
      <c r="GY1" s="123"/>
      <c r="GZ1" s="120">
        <v>2010.0</v>
      </c>
      <c r="HA1" s="120">
        <v>2012.0</v>
      </c>
      <c r="HB1" s="120">
        <v>2014.0</v>
      </c>
      <c r="HC1" s="120">
        <v>2016.0</v>
      </c>
      <c r="HD1" s="120">
        <v>2018.0</v>
      </c>
      <c r="HE1" s="120">
        <v>2020.0</v>
      </c>
      <c r="HF1" s="120">
        <v>2022.0</v>
      </c>
      <c r="HG1" s="120">
        <v>2024.0</v>
      </c>
      <c r="HH1" s="123"/>
      <c r="HI1" s="123"/>
      <c r="HJ1" s="123"/>
      <c r="HK1" s="123"/>
      <c r="HL1" s="124"/>
      <c r="HM1" s="125"/>
      <c r="HN1" s="123"/>
      <c r="HO1" s="123"/>
      <c r="HP1" s="123"/>
      <c r="HQ1" s="120">
        <v>2010.0</v>
      </c>
      <c r="HR1" s="120">
        <v>2012.0</v>
      </c>
      <c r="HS1" s="120">
        <v>2014.0</v>
      </c>
      <c r="HT1" s="120">
        <v>2016.0</v>
      </c>
      <c r="HU1" s="120">
        <v>2018.0</v>
      </c>
      <c r="HV1" s="120">
        <v>2020.0</v>
      </c>
      <c r="HW1" s="120">
        <v>2022.0</v>
      </c>
      <c r="HX1" s="120">
        <v>2024.0</v>
      </c>
      <c r="HY1" s="123"/>
      <c r="HZ1" s="123"/>
      <c r="IA1" s="123"/>
      <c r="IB1" s="123"/>
      <c r="IC1" s="124"/>
      <c r="ID1" s="125"/>
      <c r="IE1" s="123"/>
      <c r="IF1" s="123"/>
      <c r="IG1" s="123"/>
      <c r="IH1" s="120">
        <v>2010.0</v>
      </c>
      <c r="II1" s="120">
        <v>2012.0</v>
      </c>
      <c r="IJ1" s="120">
        <v>2014.0</v>
      </c>
      <c r="IK1" s="120">
        <v>2016.0</v>
      </c>
      <c r="IL1" s="120">
        <v>2018.0</v>
      </c>
      <c r="IM1" s="120">
        <v>2020.0</v>
      </c>
      <c r="IN1" s="120">
        <v>2022.0</v>
      </c>
      <c r="IO1" s="120">
        <v>2024.0</v>
      </c>
      <c r="IP1" s="123"/>
      <c r="IQ1" s="123"/>
      <c r="IR1" s="123"/>
      <c r="IS1" s="123"/>
      <c r="IT1" s="124"/>
      <c r="IU1" s="125"/>
      <c r="IV1" s="123"/>
      <c r="IW1" s="123"/>
      <c r="IX1" s="123"/>
      <c r="IY1" s="120">
        <v>2010.0</v>
      </c>
      <c r="IZ1" s="120">
        <v>2012.0</v>
      </c>
      <c r="JA1" s="120">
        <v>2014.0</v>
      </c>
      <c r="JB1" s="120">
        <v>2016.0</v>
      </c>
      <c r="JC1" s="120">
        <v>2018.0</v>
      </c>
      <c r="JD1" s="120">
        <v>2020.0</v>
      </c>
      <c r="JE1" s="120">
        <v>2022.0</v>
      </c>
      <c r="JF1" s="120">
        <v>2024.0</v>
      </c>
      <c r="JG1" s="123"/>
      <c r="JH1" s="123"/>
      <c r="JI1" s="123"/>
      <c r="JJ1" s="123"/>
      <c r="JK1" s="124"/>
      <c r="JL1" s="125"/>
      <c r="JM1" s="123"/>
      <c r="JN1" s="123"/>
      <c r="JO1" s="123"/>
      <c r="JP1" s="120">
        <v>2010.0</v>
      </c>
      <c r="JQ1" s="120">
        <v>2012.0</v>
      </c>
      <c r="JR1" s="120">
        <v>2014.0</v>
      </c>
      <c r="JS1" s="120">
        <v>2016.0</v>
      </c>
      <c r="JT1" s="120">
        <v>2018.0</v>
      </c>
      <c r="JU1" s="120">
        <v>2020.0</v>
      </c>
      <c r="JV1" s="120">
        <v>2022.0</v>
      </c>
      <c r="JW1" s="120">
        <v>2024.0</v>
      </c>
      <c r="JX1" s="123"/>
      <c r="JY1" s="123"/>
      <c r="JZ1" s="123"/>
      <c r="KA1" s="123"/>
      <c r="KB1" s="124"/>
      <c r="KC1" s="125"/>
      <c r="KD1" s="123"/>
      <c r="KE1" s="123"/>
      <c r="KF1" s="123"/>
      <c r="KG1" s="120">
        <v>2010.0</v>
      </c>
      <c r="KH1" s="120">
        <v>2012.0</v>
      </c>
      <c r="KI1" s="120">
        <v>2014.0</v>
      </c>
      <c r="KJ1" s="120">
        <v>2016.0</v>
      </c>
      <c r="KK1" s="120">
        <v>2018.0</v>
      </c>
      <c r="KL1" s="120">
        <v>2020.0</v>
      </c>
      <c r="KM1" s="120">
        <v>2022.0</v>
      </c>
      <c r="KN1" s="120">
        <v>2024.0</v>
      </c>
      <c r="KO1" s="123"/>
      <c r="KP1" s="123"/>
      <c r="KQ1" s="123"/>
      <c r="KR1" s="123"/>
      <c r="KS1" s="124"/>
      <c r="KT1" s="125"/>
      <c r="KU1" s="124"/>
    </row>
    <row r="2" ht="21.0" customHeight="1">
      <c r="A2" s="126"/>
      <c r="B2" s="127"/>
      <c r="C2" s="128"/>
      <c r="D2" s="129">
        <v>2011.0</v>
      </c>
      <c r="E2" s="129">
        <v>2013.0</v>
      </c>
      <c r="F2" s="129">
        <v>2015.0</v>
      </c>
      <c r="G2" s="129">
        <v>2017.0</v>
      </c>
      <c r="H2" s="129">
        <v>2019.0</v>
      </c>
      <c r="I2" s="129">
        <v>2021.0</v>
      </c>
      <c r="J2" s="129">
        <v>2023.0</v>
      </c>
      <c r="K2" s="129">
        <v>2025.0</v>
      </c>
      <c r="L2" s="130"/>
      <c r="M2" s="122"/>
      <c r="N2" s="123"/>
      <c r="O2" s="123"/>
      <c r="P2" s="124"/>
      <c r="Q2" s="125"/>
      <c r="R2" s="123"/>
      <c r="S2" s="123"/>
      <c r="T2" s="123"/>
      <c r="U2" s="129">
        <v>2011.0</v>
      </c>
      <c r="V2" s="129">
        <v>2013.0</v>
      </c>
      <c r="W2" s="129">
        <v>2015.0</v>
      </c>
      <c r="X2" s="129">
        <v>2017.0</v>
      </c>
      <c r="Y2" s="129">
        <v>2019.0</v>
      </c>
      <c r="Z2" s="129">
        <v>2021.0</v>
      </c>
      <c r="AA2" s="129">
        <v>2023.0</v>
      </c>
      <c r="AB2" s="129">
        <v>2025.0</v>
      </c>
      <c r="AC2" s="123"/>
      <c r="AD2" s="123"/>
      <c r="AE2" s="123"/>
      <c r="AF2" s="123"/>
      <c r="AG2" s="124"/>
      <c r="AH2" s="125"/>
      <c r="AI2" s="123"/>
      <c r="AJ2" s="123"/>
      <c r="AK2" s="123"/>
      <c r="AL2" s="129">
        <v>2011.0</v>
      </c>
      <c r="AM2" s="129">
        <v>2013.0</v>
      </c>
      <c r="AN2" s="129">
        <v>2015.0</v>
      </c>
      <c r="AO2" s="129">
        <v>2017.0</v>
      </c>
      <c r="AP2" s="129">
        <v>2019.0</v>
      </c>
      <c r="AQ2" s="129">
        <v>2021.0</v>
      </c>
      <c r="AR2" s="129">
        <v>2023.0</v>
      </c>
      <c r="AS2" s="129">
        <v>2025.0</v>
      </c>
      <c r="AT2" s="123"/>
      <c r="AU2" s="123"/>
      <c r="AV2" s="123"/>
      <c r="AW2" s="123"/>
      <c r="AX2" s="124"/>
      <c r="AY2" s="125"/>
      <c r="AZ2" s="123"/>
      <c r="BA2" s="123"/>
      <c r="BB2" s="123"/>
      <c r="BC2" s="129">
        <v>2011.0</v>
      </c>
      <c r="BD2" s="129">
        <v>2013.0</v>
      </c>
      <c r="BE2" s="129">
        <v>2015.0</v>
      </c>
      <c r="BF2" s="129">
        <v>2017.0</v>
      </c>
      <c r="BG2" s="129">
        <v>2019.0</v>
      </c>
      <c r="BH2" s="129">
        <v>2021.0</v>
      </c>
      <c r="BI2" s="129">
        <v>2023.0</v>
      </c>
      <c r="BJ2" s="129">
        <v>2025.0</v>
      </c>
      <c r="BK2" s="123"/>
      <c r="BL2" s="123"/>
      <c r="BM2" s="123"/>
      <c r="BN2" s="123"/>
      <c r="BO2" s="124"/>
      <c r="BP2" s="125"/>
      <c r="BQ2" s="123"/>
      <c r="BR2" s="123"/>
      <c r="BS2" s="123"/>
      <c r="BT2" s="129">
        <v>2011.0</v>
      </c>
      <c r="BU2" s="129">
        <v>2013.0</v>
      </c>
      <c r="BV2" s="129">
        <v>2015.0</v>
      </c>
      <c r="BW2" s="129">
        <v>2017.0</v>
      </c>
      <c r="BX2" s="129">
        <v>2019.0</v>
      </c>
      <c r="BY2" s="129">
        <v>2021.0</v>
      </c>
      <c r="BZ2" s="129">
        <v>2023.0</v>
      </c>
      <c r="CA2" s="129">
        <v>2025.0</v>
      </c>
      <c r="CB2" s="123"/>
      <c r="CC2" s="123"/>
      <c r="CD2" s="123"/>
      <c r="CE2" s="123"/>
      <c r="CF2" s="124"/>
      <c r="CG2" s="125"/>
      <c r="CH2" s="123"/>
      <c r="CI2" s="123"/>
      <c r="CJ2" s="123"/>
      <c r="CK2" s="129">
        <v>2011.0</v>
      </c>
      <c r="CL2" s="129">
        <v>2013.0</v>
      </c>
      <c r="CM2" s="129">
        <v>2015.0</v>
      </c>
      <c r="CN2" s="129">
        <v>2017.0</v>
      </c>
      <c r="CO2" s="129">
        <v>2019.0</v>
      </c>
      <c r="CP2" s="129">
        <v>2021.0</v>
      </c>
      <c r="CQ2" s="129">
        <v>2023.0</v>
      </c>
      <c r="CR2" s="129">
        <v>2025.0</v>
      </c>
      <c r="CS2" s="123"/>
      <c r="CT2" s="123"/>
      <c r="CU2" s="123"/>
      <c r="CV2" s="123"/>
      <c r="CW2" s="124"/>
      <c r="CX2" s="125"/>
      <c r="CY2" s="123"/>
      <c r="CZ2" s="123"/>
      <c r="DA2" s="123"/>
      <c r="DB2" s="129">
        <v>2011.0</v>
      </c>
      <c r="DC2" s="129">
        <v>2013.0</v>
      </c>
      <c r="DD2" s="129">
        <v>2015.0</v>
      </c>
      <c r="DE2" s="129">
        <v>2017.0</v>
      </c>
      <c r="DF2" s="129">
        <v>2019.0</v>
      </c>
      <c r="DG2" s="129">
        <v>2021.0</v>
      </c>
      <c r="DH2" s="129">
        <v>2023.0</v>
      </c>
      <c r="DI2" s="129">
        <v>2025.0</v>
      </c>
      <c r="DJ2" s="123"/>
      <c r="DK2" s="123"/>
      <c r="DL2" s="123"/>
      <c r="DM2" s="123"/>
      <c r="DN2" s="124"/>
      <c r="DO2" s="125"/>
      <c r="DP2" s="123"/>
      <c r="DQ2" s="123"/>
      <c r="DR2" s="123"/>
      <c r="DS2" s="129">
        <v>2011.0</v>
      </c>
      <c r="DT2" s="129">
        <v>2013.0</v>
      </c>
      <c r="DU2" s="129">
        <v>2015.0</v>
      </c>
      <c r="DV2" s="129">
        <v>2017.0</v>
      </c>
      <c r="DW2" s="129">
        <v>2019.0</v>
      </c>
      <c r="DX2" s="129">
        <v>2021.0</v>
      </c>
      <c r="DY2" s="129">
        <v>2023.0</v>
      </c>
      <c r="DZ2" s="129">
        <v>2025.0</v>
      </c>
      <c r="EA2" s="123"/>
      <c r="EB2" s="123"/>
      <c r="EC2" s="123"/>
      <c r="ED2" s="123"/>
      <c r="EE2" s="124"/>
      <c r="EF2" s="125"/>
      <c r="EG2" s="123"/>
      <c r="EH2" s="123"/>
      <c r="EI2" s="123"/>
      <c r="EJ2" s="129">
        <v>2011.0</v>
      </c>
      <c r="EK2" s="129">
        <v>2013.0</v>
      </c>
      <c r="EL2" s="129">
        <v>2015.0</v>
      </c>
      <c r="EM2" s="129">
        <v>2017.0</v>
      </c>
      <c r="EN2" s="129">
        <v>2019.0</v>
      </c>
      <c r="EO2" s="129">
        <v>2021.0</v>
      </c>
      <c r="EP2" s="129">
        <v>2023.0</v>
      </c>
      <c r="EQ2" s="129">
        <v>2025.0</v>
      </c>
      <c r="ER2" s="123"/>
      <c r="ES2" s="123"/>
      <c r="ET2" s="123"/>
      <c r="EU2" s="123"/>
      <c r="EV2" s="124"/>
      <c r="EW2" s="125"/>
      <c r="EX2" s="123"/>
      <c r="EY2" s="123"/>
      <c r="EZ2" s="123"/>
      <c r="FA2" s="129">
        <v>2011.0</v>
      </c>
      <c r="FB2" s="129">
        <v>2013.0</v>
      </c>
      <c r="FC2" s="129">
        <v>2015.0</v>
      </c>
      <c r="FD2" s="129">
        <v>2017.0</v>
      </c>
      <c r="FE2" s="129">
        <v>2019.0</v>
      </c>
      <c r="FF2" s="129">
        <v>2021.0</v>
      </c>
      <c r="FG2" s="129">
        <v>2023.0</v>
      </c>
      <c r="FH2" s="129">
        <v>2025.0</v>
      </c>
      <c r="FI2" s="123"/>
      <c r="FJ2" s="123"/>
      <c r="FK2" s="123"/>
      <c r="FL2" s="123"/>
      <c r="FM2" s="124"/>
      <c r="FN2" s="125"/>
      <c r="FO2" s="123"/>
      <c r="FP2" s="123"/>
      <c r="FQ2" s="123"/>
      <c r="FR2" s="129">
        <v>2011.0</v>
      </c>
      <c r="FS2" s="129">
        <v>2013.0</v>
      </c>
      <c r="FT2" s="129">
        <v>2015.0</v>
      </c>
      <c r="FU2" s="129">
        <v>2017.0</v>
      </c>
      <c r="FV2" s="129">
        <v>2019.0</v>
      </c>
      <c r="FW2" s="129">
        <v>2021.0</v>
      </c>
      <c r="FX2" s="129">
        <v>2023.0</v>
      </c>
      <c r="FY2" s="129">
        <v>2025.0</v>
      </c>
      <c r="FZ2" s="123"/>
      <c r="GA2" s="123"/>
      <c r="GB2" s="123"/>
      <c r="GC2" s="123"/>
      <c r="GD2" s="124"/>
      <c r="GE2" s="125"/>
      <c r="GF2" s="123"/>
      <c r="GG2" s="123"/>
      <c r="GH2" s="123"/>
      <c r="GI2" s="129">
        <v>2011.0</v>
      </c>
      <c r="GJ2" s="129">
        <v>2013.0</v>
      </c>
      <c r="GK2" s="129">
        <v>2015.0</v>
      </c>
      <c r="GL2" s="129">
        <v>2017.0</v>
      </c>
      <c r="GM2" s="129">
        <v>2019.0</v>
      </c>
      <c r="GN2" s="129">
        <v>2021.0</v>
      </c>
      <c r="GO2" s="129">
        <v>2023.0</v>
      </c>
      <c r="GP2" s="129">
        <v>2025.0</v>
      </c>
      <c r="GQ2" s="123"/>
      <c r="GR2" s="123"/>
      <c r="GS2" s="123"/>
      <c r="GT2" s="123"/>
      <c r="GU2" s="124"/>
      <c r="GV2" s="125"/>
      <c r="GW2" s="123"/>
      <c r="GX2" s="123"/>
      <c r="GY2" s="123"/>
      <c r="GZ2" s="129">
        <v>2011.0</v>
      </c>
      <c r="HA2" s="129">
        <v>2013.0</v>
      </c>
      <c r="HB2" s="129">
        <v>2015.0</v>
      </c>
      <c r="HC2" s="129">
        <v>2017.0</v>
      </c>
      <c r="HD2" s="129">
        <v>2019.0</v>
      </c>
      <c r="HE2" s="129">
        <v>2021.0</v>
      </c>
      <c r="HF2" s="129">
        <v>2023.0</v>
      </c>
      <c r="HG2" s="129">
        <v>2025.0</v>
      </c>
      <c r="HH2" s="123"/>
      <c r="HI2" s="123"/>
      <c r="HJ2" s="123"/>
      <c r="HK2" s="123"/>
      <c r="HL2" s="124"/>
      <c r="HM2" s="125"/>
      <c r="HN2" s="123"/>
      <c r="HO2" s="123"/>
      <c r="HP2" s="123"/>
      <c r="HQ2" s="129">
        <v>2011.0</v>
      </c>
      <c r="HR2" s="129">
        <v>2013.0</v>
      </c>
      <c r="HS2" s="129">
        <v>2015.0</v>
      </c>
      <c r="HT2" s="129">
        <v>2017.0</v>
      </c>
      <c r="HU2" s="129">
        <v>2019.0</v>
      </c>
      <c r="HV2" s="129">
        <v>2021.0</v>
      </c>
      <c r="HW2" s="129">
        <v>2023.0</v>
      </c>
      <c r="HX2" s="129">
        <v>2025.0</v>
      </c>
      <c r="HY2" s="123"/>
      <c r="HZ2" s="123"/>
      <c r="IA2" s="123"/>
      <c r="IB2" s="123"/>
      <c r="IC2" s="124"/>
      <c r="ID2" s="125"/>
      <c r="IE2" s="123"/>
      <c r="IF2" s="123"/>
      <c r="IG2" s="123"/>
      <c r="IH2" s="129">
        <v>2011.0</v>
      </c>
      <c r="II2" s="129">
        <v>2013.0</v>
      </c>
      <c r="IJ2" s="129">
        <v>2015.0</v>
      </c>
      <c r="IK2" s="129">
        <v>2017.0</v>
      </c>
      <c r="IL2" s="129">
        <v>2019.0</v>
      </c>
      <c r="IM2" s="129">
        <v>2021.0</v>
      </c>
      <c r="IN2" s="129">
        <v>2023.0</v>
      </c>
      <c r="IO2" s="129">
        <v>2025.0</v>
      </c>
      <c r="IP2" s="123"/>
      <c r="IQ2" s="123"/>
      <c r="IR2" s="123"/>
      <c r="IS2" s="123"/>
      <c r="IT2" s="124"/>
      <c r="IU2" s="125"/>
      <c r="IV2" s="123"/>
      <c r="IW2" s="123"/>
      <c r="IX2" s="123"/>
      <c r="IY2" s="129">
        <v>2011.0</v>
      </c>
      <c r="IZ2" s="129">
        <v>2013.0</v>
      </c>
      <c r="JA2" s="129">
        <v>2015.0</v>
      </c>
      <c r="JB2" s="129">
        <v>2017.0</v>
      </c>
      <c r="JC2" s="129">
        <v>2019.0</v>
      </c>
      <c r="JD2" s="129">
        <v>2021.0</v>
      </c>
      <c r="JE2" s="129">
        <v>2023.0</v>
      </c>
      <c r="JF2" s="129">
        <v>2025.0</v>
      </c>
      <c r="JG2" s="123"/>
      <c r="JH2" s="123"/>
      <c r="JI2" s="123"/>
      <c r="JJ2" s="123"/>
      <c r="JK2" s="124"/>
      <c r="JL2" s="125"/>
      <c r="JM2" s="123"/>
      <c r="JN2" s="123"/>
      <c r="JO2" s="123"/>
      <c r="JP2" s="129">
        <v>2011.0</v>
      </c>
      <c r="JQ2" s="129">
        <v>2013.0</v>
      </c>
      <c r="JR2" s="129">
        <v>2015.0</v>
      </c>
      <c r="JS2" s="129">
        <v>2017.0</v>
      </c>
      <c r="JT2" s="129">
        <v>2019.0</v>
      </c>
      <c r="JU2" s="129">
        <v>2021.0</v>
      </c>
      <c r="JV2" s="129">
        <v>2023.0</v>
      </c>
      <c r="JW2" s="129">
        <v>2025.0</v>
      </c>
      <c r="JX2" s="123"/>
      <c r="JY2" s="123"/>
      <c r="JZ2" s="123"/>
      <c r="KA2" s="123"/>
      <c r="KB2" s="124"/>
      <c r="KC2" s="125"/>
      <c r="KD2" s="123"/>
      <c r="KE2" s="123"/>
      <c r="KF2" s="123"/>
      <c r="KG2" s="129">
        <v>2011.0</v>
      </c>
      <c r="KH2" s="129">
        <v>2013.0</v>
      </c>
      <c r="KI2" s="129">
        <v>2015.0</v>
      </c>
      <c r="KJ2" s="129">
        <v>2017.0</v>
      </c>
      <c r="KK2" s="129">
        <v>2019.0</v>
      </c>
      <c r="KL2" s="129">
        <v>2021.0</v>
      </c>
      <c r="KM2" s="129">
        <v>2023.0</v>
      </c>
      <c r="KN2" s="129">
        <v>2025.0</v>
      </c>
      <c r="KO2" s="123"/>
      <c r="KP2" s="123"/>
      <c r="KQ2" s="123"/>
      <c r="KR2" s="123"/>
      <c r="KS2" s="124"/>
      <c r="KT2" s="125"/>
      <c r="KU2" s="124"/>
    </row>
    <row r="3">
      <c r="A3" s="131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5"/>
      <c r="R3" s="131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5"/>
      <c r="AI3" s="131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5"/>
      <c r="AZ3" s="131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5"/>
      <c r="BQ3" s="131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5"/>
      <c r="CH3" s="131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5"/>
      <c r="CY3" s="131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5"/>
      <c r="DP3" s="131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5"/>
      <c r="EG3" s="131"/>
      <c r="EH3" s="124"/>
      <c r="EI3" s="124"/>
      <c r="EJ3" s="124"/>
      <c r="EK3" s="124"/>
      <c r="EL3" s="124"/>
      <c r="EM3" s="124"/>
      <c r="EN3" s="124"/>
      <c r="EO3" s="124"/>
      <c r="EP3" s="124"/>
      <c r="EQ3" s="124"/>
      <c r="ER3" s="124"/>
      <c r="ES3" s="124"/>
      <c r="ET3" s="124"/>
      <c r="EU3" s="124"/>
      <c r="EV3" s="124"/>
      <c r="EW3" s="125"/>
      <c r="EX3" s="131"/>
      <c r="EY3" s="124"/>
      <c r="EZ3" s="124"/>
      <c r="FA3" s="124"/>
      <c r="FB3" s="124"/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5"/>
      <c r="FO3" s="131"/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124"/>
      <c r="GB3" s="124"/>
      <c r="GC3" s="124"/>
      <c r="GD3" s="124"/>
      <c r="GE3" s="125"/>
      <c r="GF3" s="131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5"/>
      <c r="GW3" s="131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5"/>
      <c r="HN3" s="131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5"/>
      <c r="IE3" s="131"/>
      <c r="IF3" s="124"/>
      <c r="IG3" s="124"/>
      <c r="IH3" s="124"/>
      <c r="II3" s="124"/>
      <c r="IJ3" s="124"/>
      <c r="IK3" s="124"/>
      <c r="IL3" s="124"/>
      <c r="IM3" s="124"/>
      <c r="IN3" s="124"/>
      <c r="IO3" s="124"/>
      <c r="IP3" s="124"/>
      <c r="IQ3" s="124"/>
      <c r="IR3" s="124"/>
      <c r="IS3" s="124"/>
      <c r="IT3" s="124"/>
      <c r="IU3" s="125"/>
      <c r="IV3" s="131"/>
      <c r="IW3" s="124"/>
      <c r="IX3" s="124"/>
      <c r="IY3" s="124"/>
      <c r="IZ3" s="124"/>
      <c r="JA3" s="124"/>
      <c r="JB3" s="124"/>
      <c r="JC3" s="124"/>
      <c r="JD3" s="124"/>
      <c r="JE3" s="124"/>
      <c r="JF3" s="124"/>
      <c r="JG3" s="124"/>
      <c r="JH3" s="124"/>
      <c r="JI3" s="124"/>
      <c r="JJ3" s="124"/>
      <c r="JK3" s="124"/>
      <c r="JL3" s="125"/>
      <c r="JM3" s="131"/>
      <c r="JN3" s="124"/>
      <c r="JO3" s="124"/>
      <c r="JP3" s="124"/>
      <c r="JQ3" s="124"/>
      <c r="JR3" s="124"/>
      <c r="JS3" s="124"/>
      <c r="JT3" s="124"/>
      <c r="JU3" s="124"/>
      <c r="JV3" s="124"/>
      <c r="JW3" s="124"/>
      <c r="JX3" s="124"/>
      <c r="JY3" s="124"/>
      <c r="JZ3" s="124"/>
      <c r="KA3" s="124"/>
      <c r="KB3" s="124"/>
      <c r="KC3" s="125"/>
      <c r="KD3" s="131"/>
      <c r="KE3" s="124"/>
      <c r="KF3" s="124"/>
      <c r="KG3" s="124"/>
      <c r="KH3" s="124"/>
      <c r="KI3" s="124"/>
      <c r="KJ3" s="124"/>
      <c r="KK3" s="124"/>
      <c r="KL3" s="124"/>
      <c r="KM3" s="124"/>
      <c r="KN3" s="124"/>
      <c r="KO3" s="124"/>
      <c r="KP3" s="124"/>
      <c r="KQ3" s="124"/>
      <c r="KR3" s="124"/>
      <c r="KS3" s="124"/>
      <c r="KT3" s="125"/>
      <c r="KU3" s="124"/>
    </row>
    <row r="4" ht="15.0" customHeight="1">
      <c r="A4" s="132"/>
      <c r="B4" s="133" t="s">
        <v>89</v>
      </c>
      <c r="C4" s="134" t="s">
        <v>90</v>
      </c>
      <c r="D4" s="133"/>
      <c r="E4" s="133"/>
      <c r="F4" s="133"/>
      <c r="G4" s="133" t="s">
        <v>91</v>
      </c>
      <c r="H4" s="133"/>
      <c r="I4" s="135"/>
      <c r="J4" s="136"/>
      <c r="K4" s="136"/>
      <c r="L4" s="136"/>
      <c r="M4" s="136"/>
      <c r="N4" s="136"/>
      <c r="O4" s="136"/>
      <c r="P4" s="137" t="s">
        <v>92</v>
      </c>
      <c r="Q4" s="138"/>
      <c r="R4" s="132"/>
      <c r="S4" s="133" t="s">
        <v>89</v>
      </c>
      <c r="T4" s="133" t="str">
        <f>C4</f>
        <v>: Provinsi Sulawesi Tenggara</v>
      </c>
      <c r="U4" s="133"/>
      <c r="V4" s="133"/>
      <c r="W4" s="133"/>
      <c r="X4" s="133" t="s">
        <v>91</v>
      </c>
      <c r="Y4" s="133"/>
      <c r="Z4" s="135"/>
      <c r="AA4" s="136"/>
      <c r="AB4" s="136"/>
      <c r="AC4" s="136"/>
      <c r="AD4" s="136"/>
      <c r="AE4" s="136"/>
      <c r="AF4" s="136"/>
      <c r="AG4" s="137" t="s">
        <v>92</v>
      </c>
      <c r="AH4" s="138"/>
      <c r="AI4" s="132"/>
      <c r="AJ4" s="133" t="s">
        <v>89</v>
      </c>
      <c r="AK4" s="133" t="str">
        <f>T4</f>
        <v>: Provinsi Sulawesi Tenggara</v>
      </c>
      <c r="AL4" s="133"/>
      <c r="AM4" s="133"/>
      <c r="AN4" s="133"/>
      <c r="AO4" s="133" t="s">
        <v>91</v>
      </c>
      <c r="AP4" s="133"/>
      <c r="AQ4" s="135"/>
      <c r="AR4" s="136"/>
      <c r="AS4" s="136"/>
      <c r="AT4" s="136"/>
      <c r="AU4" s="136"/>
      <c r="AV4" s="136"/>
      <c r="AW4" s="136"/>
      <c r="AX4" s="137" t="s">
        <v>92</v>
      </c>
      <c r="AY4" s="138"/>
      <c r="AZ4" s="132"/>
      <c r="BA4" s="133" t="s">
        <v>89</v>
      </c>
      <c r="BB4" s="133" t="str">
        <f>AK4</f>
        <v>: Provinsi Sulawesi Tenggara</v>
      </c>
      <c r="BC4" s="133"/>
      <c r="BD4" s="133"/>
      <c r="BE4" s="133"/>
      <c r="BF4" s="133" t="s">
        <v>91</v>
      </c>
      <c r="BG4" s="133"/>
      <c r="BH4" s="135"/>
      <c r="BI4" s="136"/>
      <c r="BJ4" s="136"/>
      <c r="BK4" s="136"/>
      <c r="BL4" s="136"/>
      <c r="BM4" s="136"/>
      <c r="BN4" s="136"/>
      <c r="BO4" s="137" t="s">
        <v>92</v>
      </c>
      <c r="BP4" s="138"/>
      <c r="BQ4" s="132"/>
      <c r="BR4" s="133" t="s">
        <v>89</v>
      </c>
      <c r="BS4" s="133" t="str">
        <f>BB4</f>
        <v>: Provinsi Sulawesi Tenggara</v>
      </c>
      <c r="BT4" s="133"/>
      <c r="BU4" s="133"/>
      <c r="BV4" s="133"/>
      <c r="BW4" s="133" t="s">
        <v>91</v>
      </c>
      <c r="BX4" s="133"/>
      <c r="BY4" s="135"/>
      <c r="BZ4" s="136"/>
      <c r="CA4" s="136"/>
      <c r="CB4" s="136"/>
      <c r="CC4" s="136"/>
      <c r="CD4" s="136"/>
      <c r="CE4" s="136"/>
      <c r="CF4" s="137" t="s">
        <v>92</v>
      </c>
      <c r="CG4" s="138"/>
      <c r="CH4" s="132"/>
      <c r="CI4" s="133" t="s">
        <v>89</v>
      </c>
      <c r="CJ4" s="133" t="str">
        <f>BS4</f>
        <v>: Provinsi Sulawesi Tenggara</v>
      </c>
      <c r="CK4" s="133"/>
      <c r="CL4" s="133"/>
      <c r="CM4" s="133"/>
      <c r="CN4" s="133" t="s">
        <v>91</v>
      </c>
      <c r="CO4" s="133"/>
      <c r="CP4" s="135"/>
      <c r="CQ4" s="136"/>
      <c r="CR4" s="136"/>
      <c r="CS4" s="136"/>
      <c r="CT4" s="136"/>
      <c r="CU4" s="136"/>
      <c r="CV4" s="136"/>
      <c r="CW4" s="137" t="s">
        <v>92</v>
      </c>
      <c r="CX4" s="138"/>
      <c r="CY4" s="132"/>
      <c r="CZ4" s="133" t="s">
        <v>89</v>
      </c>
      <c r="DA4" s="133" t="str">
        <f>CJ4</f>
        <v>: Provinsi Sulawesi Tenggara</v>
      </c>
      <c r="DB4" s="133"/>
      <c r="DC4" s="133"/>
      <c r="DD4" s="133"/>
      <c r="DE4" s="133" t="s">
        <v>91</v>
      </c>
      <c r="DF4" s="133"/>
      <c r="DG4" s="135"/>
      <c r="DH4" s="136"/>
      <c r="DI4" s="136"/>
      <c r="DJ4" s="136"/>
      <c r="DK4" s="136"/>
      <c r="DL4" s="136"/>
      <c r="DM4" s="136"/>
      <c r="DN4" s="137" t="s">
        <v>92</v>
      </c>
      <c r="DO4" s="138"/>
      <c r="DP4" s="132"/>
      <c r="DQ4" s="133" t="s">
        <v>89</v>
      </c>
      <c r="DR4" s="133" t="str">
        <f>DA4</f>
        <v>: Provinsi Sulawesi Tenggara</v>
      </c>
      <c r="DS4" s="133"/>
      <c r="DT4" s="133"/>
      <c r="DU4" s="133"/>
      <c r="DV4" s="133" t="s">
        <v>91</v>
      </c>
      <c r="DW4" s="133"/>
      <c r="DX4" s="135"/>
      <c r="DY4" s="136"/>
      <c r="DZ4" s="136"/>
      <c r="EA4" s="136"/>
      <c r="EB4" s="136"/>
      <c r="EC4" s="136"/>
      <c r="ED4" s="136"/>
      <c r="EE4" s="137" t="s">
        <v>92</v>
      </c>
      <c r="EF4" s="138"/>
      <c r="EG4" s="132"/>
      <c r="EH4" s="133" t="s">
        <v>89</v>
      </c>
      <c r="EI4" s="133" t="str">
        <f>DR4</f>
        <v>: Provinsi Sulawesi Tenggara</v>
      </c>
      <c r="EJ4" s="133"/>
      <c r="EK4" s="133"/>
      <c r="EL4" s="133"/>
      <c r="EM4" s="133" t="s">
        <v>91</v>
      </c>
      <c r="EN4" s="133"/>
      <c r="EO4" s="135"/>
      <c r="EP4" s="136"/>
      <c r="EQ4" s="136"/>
      <c r="ER4" s="136"/>
      <c r="ES4" s="136"/>
      <c r="ET4" s="136"/>
      <c r="EU4" s="136"/>
      <c r="EV4" s="137" t="s">
        <v>92</v>
      </c>
      <c r="EW4" s="138"/>
      <c r="EX4" s="132"/>
      <c r="EY4" s="133" t="s">
        <v>89</v>
      </c>
      <c r="EZ4" s="133" t="str">
        <f>EI4</f>
        <v>: Provinsi Sulawesi Tenggara</v>
      </c>
      <c r="FA4" s="133"/>
      <c r="FB4" s="133"/>
      <c r="FC4" s="133"/>
      <c r="FD4" s="133" t="s">
        <v>91</v>
      </c>
      <c r="FE4" s="133"/>
      <c r="FF4" s="135"/>
      <c r="FG4" s="136"/>
      <c r="FH4" s="136"/>
      <c r="FI4" s="136"/>
      <c r="FJ4" s="136"/>
      <c r="FK4" s="136"/>
      <c r="FL4" s="136"/>
      <c r="FM4" s="137" t="s">
        <v>92</v>
      </c>
      <c r="FN4" s="138"/>
      <c r="FO4" s="132"/>
      <c r="FP4" s="133" t="s">
        <v>89</v>
      </c>
      <c r="FQ4" s="133" t="str">
        <f>EZ4</f>
        <v>: Provinsi Sulawesi Tenggara</v>
      </c>
      <c r="FR4" s="133"/>
      <c r="FS4" s="133"/>
      <c r="FT4" s="133"/>
      <c r="FU4" s="133" t="s">
        <v>91</v>
      </c>
      <c r="FV4" s="133"/>
      <c r="FW4" s="135"/>
      <c r="FX4" s="136"/>
      <c r="FY4" s="136"/>
      <c r="FZ4" s="136"/>
      <c r="GA4" s="136"/>
      <c r="GB4" s="136"/>
      <c r="GC4" s="136"/>
      <c r="GD4" s="137" t="s">
        <v>92</v>
      </c>
      <c r="GE4" s="138"/>
      <c r="GF4" s="132"/>
      <c r="GG4" s="133" t="s">
        <v>89</v>
      </c>
      <c r="GH4" s="133" t="str">
        <f>FQ4</f>
        <v>: Provinsi Sulawesi Tenggara</v>
      </c>
      <c r="GI4" s="133"/>
      <c r="GJ4" s="133"/>
      <c r="GK4" s="133"/>
      <c r="GL4" s="133" t="s">
        <v>91</v>
      </c>
      <c r="GM4" s="133"/>
      <c r="GN4" s="135"/>
      <c r="GO4" s="136"/>
      <c r="GP4" s="136"/>
      <c r="GQ4" s="136"/>
      <c r="GR4" s="136"/>
      <c r="GS4" s="136"/>
      <c r="GT4" s="136"/>
      <c r="GU4" s="137" t="s">
        <v>92</v>
      </c>
      <c r="GV4" s="138"/>
      <c r="GW4" s="132"/>
      <c r="GX4" s="133" t="s">
        <v>89</v>
      </c>
      <c r="GY4" s="133" t="str">
        <f>GH4</f>
        <v>: Provinsi Sulawesi Tenggara</v>
      </c>
      <c r="GZ4" s="133"/>
      <c r="HA4" s="133"/>
      <c r="HB4" s="133"/>
      <c r="HC4" s="133" t="s">
        <v>91</v>
      </c>
      <c r="HD4" s="133"/>
      <c r="HE4" s="135"/>
      <c r="HF4" s="136"/>
      <c r="HG4" s="136"/>
      <c r="HH4" s="136"/>
      <c r="HI4" s="136"/>
      <c r="HJ4" s="136"/>
      <c r="HK4" s="136"/>
      <c r="HL4" s="137" t="s">
        <v>92</v>
      </c>
      <c r="HM4" s="138"/>
      <c r="HN4" s="132"/>
      <c r="HO4" s="133" t="s">
        <v>89</v>
      </c>
      <c r="HP4" s="133" t="str">
        <f>GY4</f>
        <v>: Provinsi Sulawesi Tenggara</v>
      </c>
      <c r="HQ4" s="133"/>
      <c r="HR4" s="133"/>
      <c r="HS4" s="133"/>
      <c r="HT4" s="133" t="s">
        <v>91</v>
      </c>
      <c r="HU4" s="133"/>
      <c r="HV4" s="135"/>
      <c r="HW4" s="136"/>
      <c r="HX4" s="136"/>
      <c r="HY4" s="136"/>
      <c r="HZ4" s="136"/>
      <c r="IA4" s="136"/>
      <c r="IB4" s="136"/>
      <c r="IC4" s="137" t="s">
        <v>92</v>
      </c>
      <c r="ID4" s="138"/>
      <c r="IE4" s="132"/>
      <c r="IF4" s="133" t="s">
        <v>89</v>
      </c>
      <c r="IG4" s="133" t="str">
        <f>HP4</f>
        <v>: Provinsi Sulawesi Tenggara</v>
      </c>
      <c r="IH4" s="133"/>
      <c r="II4" s="133"/>
      <c r="IJ4" s="133"/>
      <c r="IK4" s="133" t="s">
        <v>91</v>
      </c>
      <c r="IL4" s="133"/>
      <c r="IM4" s="135"/>
      <c r="IN4" s="136"/>
      <c r="IO4" s="136"/>
      <c r="IP4" s="136"/>
      <c r="IQ4" s="136"/>
      <c r="IR4" s="136"/>
      <c r="IS4" s="136"/>
      <c r="IT4" s="137" t="s">
        <v>92</v>
      </c>
      <c r="IU4" s="138"/>
      <c r="IV4" s="132"/>
      <c r="IW4" s="133" t="s">
        <v>89</v>
      </c>
      <c r="IX4" s="133" t="str">
        <f>IG4</f>
        <v>: Provinsi Sulawesi Tenggara</v>
      </c>
      <c r="IY4" s="133"/>
      <c r="IZ4" s="133"/>
      <c r="JA4" s="133"/>
      <c r="JB4" s="133" t="s">
        <v>91</v>
      </c>
      <c r="JC4" s="133"/>
      <c r="JD4" s="135"/>
      <c r="JE4" s="136"/>
      <c r="JF4" s="136"/>
      <c r="JG4" s="136"/>
      <c r="JH4" s="136"/>
      <c r="JI4" s="136"/>
      <c r="JJ4" s="136"/>
      <c r="JK4" s="137" t="s">
        <v>92</v>
      </c>
      <c r="JL4" s="139"/>
      <c r="JM4" s="132"/>
      <c r="JN4" s="133" t="s">
        <v>89</v>
      </c>
      <c r="JO4" s="133" t="str">
        <f>IX4</f>
        <v>: Provinsi Sulawesi Tenggara</v>
      </c>
      <c r="JP4" s="133"/>
      <c r="JQ4" s="133"/>
      <c r="JR4" s="133"/>
      <c r="JS4" s="133" t="s">
        <v>91</v>
      </c>
      <c r="JT4" s="133"/>
      <c r="JU4" s="135"/>
      <c r="JV4" s="136"/>
      <c r="JW4" s="136"/>
      <c r="JX4" s="136"/>
      <c r="JY4" s="136"/>
      <c r="JZ4" s="136"/>
      <c r="KA4" s="136"/>
      <c r="KB4" s="137" t="s">
        <v>92</v>
      </c>
      <c r="KC4" s="139"/>
      <c r="KD4" s="132"/>
      <c r="KE4" s="133" t="s">
        <v>89</v>
      </c>
      <c r="KF4" s="133" t="str">
        <f>JO4</f>
        <v>: Provinsi Sulawesi Tenggara</v>
      </c>
      <c r="KG4" s="133"/>
      <c r="KH4" s="133"/>
      <c r="KI4" s="133"/>
      <c r="KJ4" s="133" t="s">
        <v>91</v>
      </c>
      <c r="KK4" s="133"/>
      <c r="KL4" s="135"/>
      <c r="KM4" s="136"/>
      <c r="KN4" s="136"/>
      <c r="KO4" s="136"/>
      <c r="KP4" s="136"/>
      <c r="KQ4" s="136"/>
      <c r="KR4" s="136"/>
      <c r="KS4" s="137" t="s">
        <v>92</v>
      </c>
      <c r="KT4" s="139"/>
      <c r="KU4" s="136"/>
    </row>
    <row r="5" ht="15.0" customHeight="1">
      <c r="A5" s="140"/>
      <c r="B5" s="141" t="s">
        <v>93</v>
      </c>
      <c r="C5" s="141" t="s">
        <v>94</v>
      </c>
      <c r="D5" s="141"/>
      <c r="E5" s="141"/>
      <c r="F5" s="141"/>
      <c r="G5" s="141" t="s">
        <v>95</v>
      </c>
      <c r="H5" s="141"/>
      <c r="I5" s="142"/>
      <c r="J5" s="136"/>
      <c r="K5" s="136"/>
      <c r="L5" s="136"/>
      <c r="M5" s="136"/>
      <c r="N5" s="136"/>
      <c r="O5" s="136"/>
      <c r="P5" s="40"/>
      <c r="Q5" s="138"/>
      <c r="R5" s="140"/>
      <c r="S5" s="141" t="s">
        <v>93</v>
      </c>
      <c r="T5" s="141" t="s">
        <v>94</v>
      </c>
      <c r="U5" s="141"/>
      <c r="V5" s="141"/>
      <c r="W5" s="141"/>
      <c r="X5" s="141" t="s">
        <v>95</v>
      </c>
      <c r="Y5" s="141"/>
      <c r="Z5" s="142"/>
      <c r="AA5" s="136"/>
      <c r="AB5" s="136"/>
      <c r="AC5" s="136"/>
      <c r="AD5" s="136"/>
      <c r="AE5" s="136"/>
      <c r="AF5" s="136"/>
      <c r="AG5" s="40"/>
      <c r="AH5" s="138"/>
      <c r="AI5" s="140"/>
      <c r="AJ5" s="141" t="s">
        <v>93</v>
      </c>
      <c r="AK5" s="141" t="s">
        <v>94</v>
      </c>
      <c r="AL5" s="141"/>
      <c r="AM5" s="141"/>
      <c r="AN5" s="141"/>
      <c r="AO5" s="141" t="s">
        <v>95</v>
      </c>
      <c r="AP5" s="141"/>
      <c r="AQ5" s="142"/>
      <c r="AR5" s="136"/>
      <c r="AS5" s="136"/>
      <c r="AT5" s="136"/>
      <c r="AU5" s="136"/>
      <c r="AV5" s="136"/>
      <c r="AW5" s="136"/>
      <c r="AX5" s="40"/>
      <c r="AY5" s="138"/>
      <c r="AZ5" s="140"/>
      <c r="BA5" s="141" t="s">
        <v>93</v>
      </c>
      <c r="BB5" s="141" t="s">
        <v>94</v>
      </c>
      <c r="BC5" s="141"/>
      <c r="BD5" s="141"/>
      <c r="BE5" s="141"/>
      <c r="BF5" s="141" t="s">
        <v>95</v>
      </c>
      <c r="BG5" s="141"/>
      <c r="BH5" s="142"/>
      <c r="BI5" s="136"/>
      <c r="BJ5" s="136"/>
      <c r="BK5" s="136"/>
      <c r="BL5" s="136"/>
      <c r="BM5" s="136"/>
      <c r="BN5" s="136"/>
      <c r="BO5" s="40"/>
      <c r="BP5" s="138"/>
      <c r="BQ5" s="140"/>
      <c r="BR5" s="141" t="s">
        <v>93</v>
      </c>
      <c r="BS5" s="141" t="s">
        <v>94</v>
      </c>
      <c r="BT5" s="141"/>
      <c r="BU5" s="141"/>
      <c r="BV5" s="141"/>
      <c r="BW5" s="141" t="s">
        <v>95</v>
      </c>
      <c r="BX5" s="141"/>
      <c r="BY5" s="142"/>
      <c r="BZ5" s="136"/>
      <c r="CA5" s="136"/>
      <c r="CB5" s="136"/>
      <c r="CC5" s="136"/>
      <c r="CD5" s="136"/>
      <c r="CE5" s="136"/>
      <c r="CF5" s="40"/>
      <c r="CG5" s="138"/>
      <c r="CH5" s="140"/>
      <c r="CI5" s="141" t="s">
        <v>93</v>
      </c>
      <c r="CJ5" s="141" t="s">
        <v>94</v>
      </c>
      <c r="CK5" s="141"/>
      <c r="CL5" s="141"/>
      <c r="CM5" s="141"/>
      <c r="CN5" s="141" t="s">
        <v>95</v>
      </c>
      <c r="CO5" s="141"/>
      <c r="CP5" s="142"/>
      <c r="CQ5" s="136"/>
      <c r="CR5" s="136"/>
      <c r="CS5" s="136"/>
      <c r="CT5" s="136"/>
      <c r="CU5" s="136"/>
      <c r="CV5" s="136"/>
      <c r="CW5" s="40"/>
      <c r="CX5" s="138"/>
      <c r="CY5" s="140"/>
      <c r="CZ5" s="141" t="s">
        <v>93</v>
      </c>
      <c r="DA5" s="141" t="s">
        <v>94</v>
      </c>
      <c r="DB5" s="141"/>
      <c r="DC5" s="141"/>
      <c r="DD5" s="141"/>
      <c r="DE5" s="141" t="s">
        <v>95</v>
      </c>
      <c r="DF5" s="141"/>
      <c r="DG5" s="142"/>
      <c r="DH5" s="136"/>
      <c r="DI5" s="136"/>
      <c r="DJ5" s="136"/>
      <c r="DK5" s="136"/>
      <c r="DL5" s="136"/>
      <c r="DM5" s="136"/>
      <c r="DN5" s="40"/>
      <c r="DO5" s="138"/>
      <c r="DP5" s="140"/>
      <c r="DQ5" s="141" t="s">
        <v>93</v>
      </c>
      <c r="DR5" s="141" t="s">
        <v>94</v>
      </c>
      <c r="DS5" s="141"/>
      <c r="DT5" s="141"/>
      <c r="DU5" s="141"/>
      <c r="DV5" s="141" t="s">
        <v>95</v>
      </c>
      <c r="DW5" s="141"/>
      <c r="DX5" s="142"/>
      <c r="DY5" s="136"/>
      <c r="DZ5" s="136"/>
      <c r="EA5" s="136"/>
      <c r="EB5" s="136"/>
      <c r="EC5" s="136"/>
      <c r="ED5" s="136"/>
      <c r="EE5" s="40"/>
      <c r="EF5" s="138"/>
      <c r="EG5" s="140"/>
      <c r="EH5" s="141" t="s">
        <v>93</v>
      </c>
      <c r="EI5" s="141" t="s">
        <v>94</v>
      </c>
      <c r="EJ5" s="141"/>
      <c r="EK5" s="141"/>
      <c r="EL5" s="141"/>
      <c r="EM5" s="141" t="s">
        <v>95</v>
      </c>
      <c r="EN5" s="141"/>
      <c r="EO5" s="142"/>
      <c r="EP5" s="136"/>
      <c r="EQ5" s="136"/>
      <c r="ER5" s="136"/>
      <c r="ES5" s="136"/>
      <c r="ET5" s="136"/>
      <c r="EU5" s="136"/>
      <c r="EV5" s="40"/>
      <c r="EW5" s="138"/>
      <c r="EX5" s="140"/>
      <c r="EY5" s="141" t="s">
        <v>93</v>
      </c>
      <c r="EZ5" s="141" t="s">
        <v>94</v>
      </c>
      <c r="FA5" s="141"/>
      <c r="FB5" s="141"/>
      <c r="FC5" s="141"/>
      <c r="FD5" s="141" t="s">
        <v>95</v>
      </c>
      <c r="FE5" s="141"/>
      <c r="FF5" s="142"/>
      <c r="FG5" s="136"/>
      <c r="FH5" s="136"/>
      <c r="FI5" s="136"/>
      <c r="FJ5" s="136"/>
      <c r="FK5" s="136"/>
      <c r="FL5" s="136"/>
      <c r="FM5" s="40"/>
      <c r="FN5" s="138"/>
      <c r="FO5" s="140"/>
      <c r="FP5" s="141" t="s">
        <v>93</v>
      </c>
      <c r="FQ5" s="141" t="s">
        <v>94</v>
      </c>
      <c r="FR5" s="141"/>
      <c r="FS5" s="141"/>
      <c r="FT5" s="141"/>
      <c r="FU5" s="141" t="s">
        <v>95</v>
      </c>
      <c r="FV5" s="141"/>
      <c r="FW5" s="142"/>
      <c r="FX5" s="136"/>
      <c r="FY5" s="136"/>
      <c r="FZ5" s="136"/>
      <c r="GA5" s="136"/>
      <c r="GB5" s="136"/>
      <c r="GC5" s="136"/>
      <c r="GD5" s="40"/>
      <c r="GE5" s="138"/>
      <c r="GF5" s="140"/>
      <c r="GG5" s="141" t="s">
        <v>93</v>
      </c>
      <c r="GH5" s="141" t="s">
        <v>94</v>
      </c>
      <c r="GI5" s="141"/>
      <c r="GJ5" s="141"/>
      <c r="GK5" s="141"/>
      <c r="GL5" s="141" t="s">
        <v>95</v>
      </c>
      <c r="GM5" s="141"/>
      <c r="GN5" s="142"/>
      <c r="GO5" s="136"/>
      <c r="GP5" s="136"/>
      <c r="GQ5" s="136"/>
      <c r="GR5" s="136"/>
      <c r="GS5" s="136"/>
      <c r="GT5" s="136"/>
      <c r="GU5" s="40"/>
      <c r="GV5" s="138"/>
      <c r="GW5" s="140"/>
      <c r="GX5" s="141" t="s">
        <v>93</v>
      </c>
      <c r="GY5" s="141" t="s">
        <v>94</v>
      </c>
      <c r="GZ5" s="141"/>
      <c r="HA5" s="141"/>
      <c r="HB5" s="141"/>
      <c r="HC5" s="141" t="s">
        <v>95</v>
      </c>
      <c r="HD5" s="141"/>
      <c r="HE5" s="142"/>
      <c r="HF5" s="136"/>
      <c r="HG5" s="136"/>
      <c r="HH5" s="136"/>
      <c r="HI5" s="136"/>
      <c r="HJ5" s="136"/>
      <c r="HK5" s="136"/>
      <c r="HL5" s="40"/>
      <c r="HM5" s="138"/>
      <c r="HN5" s="140"/>
      <c r="HO5" s="141" t="s">
        <v>93</v>
      </c>
      <c r="HP5" s="141" t="s">
        <v>94</v>
      </c>
      <c r="HQ5" s="141"/>
      <c r="HR5" s="141"/>
      <c r="HS5" s="141"/>
      <c r="HT5" s="141" t="s">
        <v>95</v>
      </c>
      <c r="HU5" s="141"/>
      <c r="HV5" s="142"/>
      <c r="HW5" s="136"/>
      <c r="HX5" s="136"/>
      <c r="HY5" s="136"/>
      <c r="HZ5" s="136"/>
      <c r="IA5" s="136"/>
      <c r="IB5" s="136"/>
      <c r="IC5" s="40"/>
      <c r="ID5" s="138"/>
      <c r="IE5" s="140"/>
      <c r="IF5" s="141" t="s">
        <v>93</v>
      </c>
      <c r="IG5" s="141" t="s">
        <v>94</v>
      </c>
      <c r="IH5" s="141"/>
      <c r="II5" s="141"/>
      <c r="IJ5" s="141"/>
      <c r="IK5" s="141" t="s">
        <v>95</v>
      </c>
      <c r="IL5" s="141"/>
      <c r="IM5" s="142"/>
      <c r="IN5" s="136"/>
      <c r="IO5" s="136"/>
      <c r="IP5" s="136"/>
      <c r="IQ5" s="136"/>
      <c r="IR5" s="136"/>
      <c r="IS5" s="136"/>
      <c r="IT5" s="40"/>
      <c r="IU5" s="138"/>
      <c r="IV5" s="140"/>
      <c r="IW5" s="141" t="s">
        <v>93</v>
      </c>
      <c r="IX5" s="141" t="s">
        <v>94</v>
      </c>
      <c r="IY5" s="141"/>
      <c r="IZ5" s="141"/>
      <c r="JA5" s="141"/>
      <c r="JB5" s="141" t="s">
        <v>95</v>
      </c>
      <c r="JC5" s="141"/>
      <c r="JD5" s="142"/>
      <c r="JE5" s="136"/>
      <c r="JF5" s="136"/>
      <c r="JG5" s="136"/>
      <c r="JH5" s="136"/>
      <c r="JI5" s="136"/>
      <c r="JJ5" s="136"/>
      <c r="JK5" s="40"/>
      <c r="JL5" s="139"/>
      <c r="JM5" s="140"/>
      <c r="JN5" s="141" t="s">
        <v>93</v>
      </c>
      <c r="JO5" s="141" t="s">
        <v>94</v>
      </c>
      <c r="JP5" s="141"/>
      <c r="JQ5" s="141"/>
      <c r="JR5" s="141"/>
      <c r="JS5" s="141" t="s">
        <v>95</v>
      </c>
      <c r="JT5" s="141"/>
      <c r="JU5" s="142"/>
      <c r="JV5" s="136"/>
      <c r="JW5" s="136"/>
      <c r="JX5" s="136"/>
      <c r="JY5" s="136"/>
      <c r="JZ5" s="136"/>
      <c r="KA5" s="136"/>
      <c r="KB5" s="40"/>
      <c r="KC5" s="139"/>
      <c r="KD5" s="140"/>
      <c r="KE5" s="141" t="s">
        <v>93</v>
      </c>
      <c r="KF5" s="141" t="s">
        <v>94</v>
      </c>
      <c r="KG5" s="141"/>
      <c r="KH5" s="141"/>
      <c r="KI5" s="141"/>
      <c r="KJ5" s="141" t="s">
        <v>95</v>
      </c>
      <c r="KK5" s="141"/>
      <c r="KL5" s="142"/>
      <c r="KM5" s="136"/>
      <c r="KN5" s="136"/>
      <c r="KO5" s="136"/>
      <c r="KP5" s="136"/>
      <c r="KQ5" s="136"/>
      <c r="KR5" s="136"/>
      <c r="KS5" s="40"/>
      <c r="KT5" s="139"/>
      <c r="KU5" s="136"/>
    </row>
    <row r="6" ht="15.0" customHeight="1">
      <c r="A6" s="140"/>
      <c r="B6" s="141" t="s">
        <v>96</v>
      </c>
      <c r="C6" s="141" t="s">
        <v>97</v>
      </c>
      <c r="D6" s="141"/>
      <c r="E6" s="141"/>
      <c r="F6" s="141"/>
      <c r="G6" s="143" t="s">
        <v>98</v>
      </c>
      <c r="H6" s="141"/>
      <c r="I6" s="142"/>
      <c r="J6" s="136"/>
      <c r="K6" s="136"/>
      <c r="L6" s="136"/>
      <c r="M6" s="136"/>
      <c r="N6" s="136"/>
      <c r="O6" s="136"/>
      <c r="P6" s="144">
        <v>2010.0</v>
      </c>
      <c r="Q6" s="138"/>
      <c r="R6" s="140"/>
      <c r="S6" s="141" t="s">
        <v>96</v>
      </c>
      <c r="T6" s="141" t="s">
        <v>97</v>
      </c>
      <c r="U6" s="141"/>
      <c r="V6" s="141"/>
      <c r="W6" s="141"/>
      <c r="X6" s="143" t="s">
        <v>98</v>
      </c>
      <c r="Y6" s="141"/>
      <c r="Z6" s="142"/>
      <c r="AA6" s="136"/>
      <c r="AB6" s="136"/>
      <c r="AC6" s="136"/>
      <c r="AD6" s="136"/>
      <c r="AE6" s="136"/>
      <c r="AF6" s="136"/>
      <c r="AG6" s="144">
        <f>P6+1</f>
        <v>2011</v>
      </c>
      <c r="AH6" s="138"/>
      <c r="AI6" s="140"/>
      <c r="AJ6" s="141" t="s">
        <v>96</v>
      </c>
      <c r="AK6" s="141" t="s">
        <v>97</v>
      </c>
      <c r="AL6" s="141"/>
      <c r="AM6" s="141"/>
      <c r="AN6" s="141"/>
      <c r="AO6" s="143" t="s">
        <v>98</v>
      </c>
      <c r="AP6" s="141"/>
      <c r="AQ6" s="142"/>
      <c r="AR6" s="136"/>
      <c r="AS6" s="136"/>
      <c r="AT6" s="136"/>
      <c r="AU6" s="136"/>
      <c r="AV6" s="136"/>
      <c r="AW6" s="136"/>
      <c r="AX6" s="144">
        <f>AG6+1</f>
        <v>2012</v>
      </c>
      <c r="AY6" s="138"/>
      <c r="AZ6" s="140"/>
      <c r="BA6" s="141" t="s">
        <v>96</v>
      </c>
      <c r="BB6" s="141" t="s">
        <v>97</v>
      </c>
      <c r="BC6" s="141"/>
      <c r="BD6" s="141"/>
      <c r="BE6" s="141"/>
      <c r="BF6" s="143" t="s">
        <v>98</v>
      </c>
      <c r="BG6" s="141"/>
      <c r="BH6" s="142"/>
      <c r="BI6" s="136"/>
      <c r="BJ6" s="136"/>
      <c r="BK6" s="136"/>
      <c r="BL6" s="136"/>
      <c r="BM6" s="136"/>
      <c r="BN6" s="136"/>
      <c r="BO6" s="144">
        <f>AX6+1</f>
        <v>2013</v>
      </c>
      <c r="BP6" s="138"/>
      <c r="BQ6" s="140"/>
      <c r="BR6" s="141" t="s">
        <v>96</v>
      </c>
      <c r="BS6" s="141" t="s">
        <v>97</v>
      </c>
      <c r="BT6" s="141"/>
      <c r="BU6" s="141"/>
      <c r="BV6" s="141"/>
      <c r="BW6" s="143" t="s">
        <v>98</v>
      </c>
      <c r="BX6" s="141"/>
      <c r="BY6" s="142"/>
      <c r="BZ6" s="136"/>
      <c r="CA6" s="136"/>
      <c r="CB6" s="136"/>
      <c r="CC6" s="136"/>
      <c r="CD6" s="136"/>
      <c r="CE6" s="136"/>
      <c r="CF6" s="144">
        <f>BO6+1</f>
        <v>2014</v>
      </c>
      <c r="CG6" s="138"/>
      <c r="CH6" s="140"/>
      <c r="CI6" s="141" t="s">
        <v>96</v>
      </c>
      <c r="CJ6" s="141" t="s">
        <v>97</v>
      </c>
      <c r="CK6" s="141"/>
      <c r="CL6" s="141"/>
      <c r="CM6" s="141"/>
      <c r="CN6" s="143" t="s">
        <v>98</v>
      </c>
      <c r="CO6" s="141"/>
      <c r="CP6" s="142"/>
      <c r="CQ6" s="136"/>
      <c r="CR6" s="136"/>
      <c r="CS6" s="136"/>
      <c r="CT6" s="136"/>
      <c r="CU6" s="136"/>
      <c r="CV6" s="136"/>
      <c r="CW6" s="144">
        <f>CF6+1</f>
        <v>2015</v>
      </c>
      <c r="CX6" s="138"/>
      <c r="CY6" s="140"/>
      <c r="CZ6" s="141" t="s">
        <v>96</v>
      </c>
      <c r="DA6" s="141" t="s">
        <v>97</v>
      </c>
      <c r="DB6" s="141"/>
      <c r="DC6" s="141"/>
      <c r="DD6" s="141"/>
      <c r="DE6" s="143" t="s">
        <v>98</v>
      </c>
      <c r="DF6" s="141"/>
      <c r="DG6" s="142"/>
      <c r="DH6" s="136"/>
      <c r="DI6" s="136"/>
      <c r="DJ6" s="136"/>
      <c r="DK6" s="136"/>
      <c r="DL6" s="136"/>
      <c r="DM6" s="136"/>
      <c r="DN6" s="144">
        <f>CW6+1</f>
        <v>2016</v>
      </c>
      <c r="DO6" s="138"/>
      <c r="DP6" s="140"/>
      <c r="DQ6" s="141" t="s">
        <v>96</v>
      </c>
      <c r="DR6" s="141" t="s">
        <v>97</v>
      </c>
      <c r="DS6" s="141"/>
      <c r="DT6" s="141"/>
      <c r="DU6" s="141"/>
      <c r="DV6" s="143" t="s">
        <v>98</v>
      </c>
      <c r="DW6" s="141"/>
      <c r="DX6" s="142"/>
      <c r="DY6" s="136"/>
      <c r="DZ6" s="136"/>
      <c r="EA6" s="136"/>
      <c r="EB6" s="136"/>
      <c r="EC6" s="136"/>
      <c r="ED6" s="136"/>
      <c r="EE6" s="144">
        <f>DN6+1</f>
        <v>2017</v>
      </c>
      <c r="EF6" s="138"/>
      <c r="EG6" s="140"/>
      <c r="EH6" s="141" t="s">
        <v>96</v>
      </c>
      <c r="EI6" s="141" t="s">
        <v>97</v>
      </c>
      <c r="EJ6" s="141"/>
      <c r="EK6" s="141"/>
      <c r="EL6" s="141"/>
      <c r="EM6" s="143" t="s">
        <v>98</v>
      </c>
      <c r="EN6" s="141"/>
      <c r="EO6" s="142"/>
      <c r="EP6" s="136"/>
      <c r="EQ6" s="136"/>
      <c r="ER6" s="136"/>
      <c r="ES6" s="136"/>
      <c r="ET6" s="136"/>
      <c r="EU6" s="136"/>
      <c r="EV6" s="144">
        <f>EE6+1</f>
        <v>2018</v>
      </c>
      <c r="EW6" s="138"/>
      <c r="EX6" s="140"/>
      <c r="EY6" s="141" t="s">
        <v>96</v>
      </c>
      <c r="EZ6" s="141" t="s">
        <v>97</v>
      </c>
      <c r="FA6" s="141"/>
      <c r="FB6" s="141"/>
      <c r="FC6" s="141"/>
      <c r="FD6" s="143" t="s">
        <v>98</v>
      </c>
      <c r="FE6" s="141"/>
      <c r="FF6" s="142"/>
      <c r="FG6" s="136"/>
      <c r="FH6" s="136"/>
      <c r="FI6" s="136"/>
      <c r="FJ6" s="136"/>
      <c r="FK6" s="136"/>
      <c r="FL6" s="136"/>
      <c r="FM6" s="144">
        <f>EV6+1</f>
        <v>2019</v>
      </c>
      <c r="FN6" s="138"/>
      <c r="FO6" s="140"/>
      <c r="FP6" s="141" t="s">
        <v>96</v>
      </c>
      <c r="FQ6" s="141" t="s">
        <v>97</v>
      </c>
      <c r="FR6" s="141"/>
      <c r="FS6" s="141"/>
      <c r="FT6" s="141"/>
      <c r="FU6" s="143" t="s">
        <v>98</v>
      </c>
      <c r="FV6" s="141"/>
      <c r="FW6" s="142"/>
      <c r="FX6" s="136"/>
      <c r="FY6" s="136"/>
      <c r="FZ6" s="136"/>
      <c r="GA6" s="136"/>
      <c r="GB6" s="136"/>
      <c r="GC6" s="136"/>
      <c r="GD6" s="144">
        <f>FM6+1</f>
        <v>2020</v>
      </c>
      <c r="GE6" s="138"/>
      <c r="GF6" s="140"/>
      <c r="GG6" s="141" t="s">
        <v>96</v>
      </c>
      <c r="GH6" s="141" t="s">
        <v>97</v>
      </c>
      <c r="GI6" s="141"/>
      <c r="GJ6" s="141"/>
      <c r="GK6" s="141"/>
      <c r="GL6" s="143" t="s">
        <v>98</v>
      </c>
      <c r="GM6" s="141"/>
      <c r="GN6" s="142"/>
      <c r="GO6" s="136"/>
      <c r="GP6" s="136"/>
      <c r="GQ6" s="136"/>
      <c r="GR6" s="136"/>
      <c r="GS6" s="136"/>
      <c r="GT6" s="136"/>
      <c r="GU6" s="144">
        <f>GD6+1</f>
        <v>2021</v>
      </c>
      <c r="GV6" s="138"/>
      <c r="GW6" s="140"/>
      <c r="GX6" s="141" t="s">
        <v>96</v>
      </c>
      <c r="GY6" s="141" t="s">
        <v>97</v>
      </c>
      <c r="GZ6" s="141"/>
      <c r="HA6" s="141"/>
      <c r="HB6" s="141"/>
      <c r="HC6" s="143" t="s">
        <v>98</v>
      </c>
      <c r="HD6" s="141"/>
      <c r="HE6" s="142"/>
      <c r="HF6" s="136"/>
      <c r="HG6" s="136"/>
      <c r="HH6" s="136"/>
      <c r="HI6" s="136"/>
      <c r="HJ6" s="136"/>
      <c r="HK6" s="136"/>
      <c r="HL6" s="144">
        <f>GU6+1</f>
        <v>2022</v>
      </c>
      <c r="HM6" s="138"/>
      <c r="HN6" s="140"/>
      <c r="HO6" s="141" t="s">
        <v>96</v>
      </c>
      <c r="HP6" s="141" t="s">
        <v>97</v>
      </c>
      <c r="HQ6" s="141"/>
      <c r="HR6" s="141"/>
      <c r="HS6" s="141"/>
      <c r="HT6" s="143" t="s">
        <v>98</v>
      </c>
      <c r="HU6" s="141"/>
      <c r="HV6" s="142"/>
      <c r="HW6" s="136"/>
      <c r="HX6" s="136"/>
      <c r="HY6" s="136"/>
      <c r="HZ6" s="136"/>
      <c r="IA6" s="136"/>
      <c r="IB6" s="136"/>
      <c r="IC6" s="144">
        <f>HL6+1</f>
        <v>2023</v>
      </c>
      <c r="ID6" s="138"/>
      <c r="IE6" s="140"/>
      <c r="IF6" s="141" t="s">
        <v>96</v>
      </c>
      <c r="IG6" s="141" t="s">
        <v>97</v>
      </c>
      <c r="IH6" s="141"/>
      <c r="II6" s="141"/>
      <c r="IJ6" s="141"/>
      <c r="IK6" s="143" t="s">
        <v>98</v>
      </c>
      <c r="IL6" s="141"/>
      <c r="IM6" s="142"/>
      <c r="IN6" s="136"/>
      <c r="IO6" s="136"/>
      <c r="IP6" s="136"/>
      <c r="IQ6" s="136"/>
      <c r="IR6" s="136"/>
      <c r="IS6" s="136"/>
      <c r="IT6" s="144">
        <f>IC6+1</f>
        <v>2024</v>
      </c>
      <c r="IU6" s="138"/>
      <c r="IV6" s="140"/>
      <c r="IW6" s="141" t="s">
        <v>96</v>
      </c>
      <c r="IX6" s="141" t="s">
        <v>97</v>
      </c>
      <c r="IY6" s="141"/>
      <c r="IZ6" s="141"/>
      <c r="JA6" s="141"/>
      <c r="JB6" s="143" t="s">
        <v>98</v>
      </c>
      <c r="JC6" s="141"/>
      <c r="JD6" s="142"/>
      <c r="JE6" s="136"/>
      <c r="JF6" s="136"/>
      <c r="JG6" s="136"/>
      <c r="JH6" s="136"/>
      <c r="JI6" s="136"/>
      <c r="JJ6" s="136"/>
      <c r="JK6" s="144">
        <f>IT6+1</f>
        <v>2025</v>
      </c>
      <c r="JL6" s="139"/>
      <c r="JM6" s="140"/>
      <c r="JN6" s="141" t="s">
        <v>96</v>
      </c>
      <c r="JO6" s="141" t="s">
        <v>97</v>
      </c>
      <c r="JP6" s="141"/>
      <c r="JQ6" s="141"/>
      <c r="JR6" s="141"/>
      <c r="JS6" s="143" t="s">
        <v>98</v>
      </c>
      <c r="JT6" s="141"/>
      <c r="JU6" s="142"/>
      <c r="JV6" s="136"/>
      <c r="JW6" s="136"/>
      <c r="JX6" s="136"/>
      <c r="JY6" s="136"/>
      <c r="JZ6" s="136"/>
      <c r="KA6" s="136"/>
      <c r="KB6" s="144">
        <f>JK6+1</f>
        <v>2026</v>
      </c>
      <c r="KC6" s="139"/>
      <c r="KD6" s="140"/>
      <c r="KE6" s="141" t="s">
        <v>96</v>
      </c>
      <c r="KF6" s="141" t="s">
        <v>97</v>
      </c>
      <c r="KG6" s="141"/>
      <c r="KH6" s="141"/>
      <c r="KI6" s="141"/>
      <c r="KJ6" s="143" t="s">
        <v>98</v>
      </c>
      <c r="KK6" s="141"/>
      <c r="KL6" s="142"/>
      <c r="KM6" s="136"/>
      <c r="KN6" s="136"/>
      <c r="KO6" s="136"/>
      <c r="KP6" s="136"/>
      <c r="KQ6" s="136"/>
      <c r="KR6" s="136"/>
      <c r="KS6" s="144">
        <f>KB6+1</f>
        <v>2027</v>
      </c>
      <c r="KT6" s="139"/>
      <c r="KU6" s="136"/>
    </row>
    <row r="7" ht="15.0" customHeight="1">
      <c r="A7" s="140"/>
      <c r="B7" s="141" t="s">
        <v>99</v>
      </c>
      <c r="C7" s="141" t="s">
        <v>97</v>
      </c>
      <c r="D7" s="141"/>
      <c r="E7" s="141"/>
      <c r="F7" s="141"/>
      <c r="G7" s="145" t="str">
        <f>"Tahun "&amp;P$6</f>
        <v>Tahun 2010</v>
      </c>
      <c r="H7" s="141"/>
      <c r="I7" s="142"/>
      <c r="J7" s="136"/>
      <c r="K7" s="136"/>
      <c r="L7" s="136"/>
      <c r="M7" s="136"/>
      <c r="N7" s="136"/>
      <c r="O7" s="136"/>
      <c r="P7" s="40"/>
      <c r="Q7" s="138"/>
      <c r="R7" s="140"/>
      <c r="S7" s="141" t="s">
        <v>99</v>
      </c>
      <c r="T7" s="141" t="s">
        <v>97</v>
      </c>
      <c r="U7" s="141"/>
      <c r="V7" s="141"/>
      <c r="W7" s="141"/>
      <c r="X7" s="145" t="str">
        <f>"Tahun "&amp;AG$6</f>
        <v>Tahun 2011</v>
      </c>
      <c r="Y7" s="141"/>
      <c r="Z7" s="142"/>
      <c r="AA7" s="136"/>
      <c r="AB7" s="136"/>
      <c r="AC7" s="136"/>
      <c r="AD7" s="136"/>
      <c r="AE7" s="136"/>
      <c r="AF7" s="136"/>
      <c r="AG7" s="40"/>
      <c r="AH7" s="138"/>
      <c r="AI7" s="140"/>
      <c r="AJ7" s="141" t="s">
        <v>99</v>
      </c>
      <c r="AK7" s="141" t="s">
        <v>97</v>
      </c>
      <c r="AL7" s="141"/>
      <c r="AM7" s="141"/>
      <c r="AN7" s="141"/>
      <c r="AO7" s="145" t="str">
        <f>"Tahun "&amp;AX$6</f>
        <v>Tahun 2012</v>
      </c>
      <c r="AP7" s="141"/>
      <c r="AQ7" s="142"/>
      <c r="AR7" s="136"/>
      <c r="AS7" s="136"/>
      <c r="AT7" s="136"/>
      <c r="AU7" s="136"/>
      <c r="AV7" s="136"/>
      <c r="AW7" s="136"/>
      <c r="AX7" s="40"/>
      <c r="AY7" s="138"/>
      <c r="AZ7" s="140"/>
      <c r="BA7" s="141" t="s">
        <v>99</v>
      </c>
      <c r="BB7" s="141" t="s">
        <v>97</v>
      </c>
      <c r="BC7" s="141"/>
      <c r="BD7" s="141"/>
      <c r="BE7" s="141"/>
      <c r="BF7" s="145" t="str">
        <f>"Tahun "&amp;BO$6</f>
        <v>Tahun 2013</v>
      </c>
      <c r="BG7" s="141"/>
      <c r="BH7" s="142"/>
      <c r="BI7" s="136"/>
      <c r="BJ7" s="136"/>
      <c r="BK7" s="136"/>
      <c r="BL7" s="136"/>
      <c r="BM7" s="136"/>
      <c r="BN7" s="136"/>
      <c r="BO7" s="40"/>
      <c r="BP7" s="138"/>
      <c r="BQ7" s="140"/>
      <c r="BR7" s="141" t="s">
        <v>99</v>
      </c>
      <c r="BS7" s="141" t="s">
        <v>97</v>
      </c>
      <c r="BT7" s="141"/>
      <c r="BU7" s="141"/>
      <c r="BV7" s="141"/>
      <c r="BW7" s="145" t="str">
        <f>"Tahun "&amp;CF$6</f>
        <v>Tahun 2014</v>
      </c>
      <c r="BX7" s="141"/>
      <c r="BY7" s="142"/>
      <c r="BZ7" s="136"/>
      <c r="CA7" s="136"/>
      <c r="CB7" s="136"/>
      <c r="CC7" s="136"/>
      <c r="CD7" s="136"/>
      <c r="CE7" s="136"/>
      <c r="CF7" s="40"/>
      <c r="CG7" s="138"/>
      <c r="CH7" s="140"/>
      <c r="CI7" s="141" t="s">
        <v>99</v>
      </c>
      <c r="CJ7" s="141" t="s">
        <v>97</v>
      </c>
      <c r="CK7" s="141"/>
      <c r="CL7" s="141"/>
      <c r="CM7" s="141"/>
      <c r="CN7" s="145" t="str">
        <f>"Tahun "&amp;CW$6</f>
        <v>Tahun 2015</v>
      </c>
      <c r="CO7" s="141"/>
      <c r="CP7" s="142"/>
      <c r="CQ7" s="136"/>
      <c r="CR7" s="136"/>
      <c r="CS7" s="136"/>
      <c r="CT7" s="136"/>
      <c r="CU7" s="136"/>
      <c r="CV7" s="136"/>
      <c r="CW7" s="40"/>
      <c r="CX7" s="138"/>
      <c r="CY7" s="140"/>
      <c r="CZ7" s="141" t="s">
        <v>99</v>
      </c>
      <c r="DA7" s="141" t="s">
        <v>97</v>
      </c>
      <c r="DB7" s="141"/>
      <c r="DC7" s="141"/>
      <c r="DD7" s="141"/>
      <c r="DE7" s="145" t="str">
        <f>"Tahun "&amp;DN$6</f>
        <v>Tahun 2016</v>
      </c>
      <c r="DF7" s="141"/>
      <c r="DG7" s="142"/>
      <c r="DH7" s="136"/>
      <c r="DI7" s="136"/>
      <c r="DJ7" s="136"/>
      <c r="DK7" s="136"/>
      <c r="DL7" s="136"/>
      <c r="DM7" s="136"/>
      <c r="DN7" s="40"/>
      <c r="DO7" s="138"/>
      <c r="DP7" s="140"/>
      <c r="DQ7" s="141" t="s">
        <v>99</v>
      </c>
      <c r="DR7" s="141" t="s">
        <v>97</v>
      </c>
      <c r="DS7" s="141"/>
      <c r="DT7" s="141"/>
      <c r="DU7" s="141"/>
      <c r="DV7" s="145" t="str">
        <f>"Tahun "&amp;EE$6</f>
        <v>Tahun 2017</v>
      </c>
      <c r="DW7" s="141"/>
      <c r="DX7" s="142"/>
      <c r="DY7" s="136"/>
      <c r="DZ7" s="136"/>
      <c r="EA7" s="136"/>
      <c r="EB7" s="136"/>
      <c r="EC7" s="136"/>
      <c r="ED7" s="136"/>
      <c r="EE7" s="40"/>
      <c r="EF7" s="138"/>
      <c r="EG7" s="140"/>
      <c r="EH7" s="141" t="s">
        <v>99</v>
      </c>
      <c r="EI7" s="141" t="s">
        <v>97</v>
      </c>
      <c r="EJ7" s="141"/>
      <c r="EK7" s="141"/>
      <c r="EL7" s="141"/>
      <c r="EM7" s="145" t="str">
        <f>"Tahun "&amp;EV$6</f>
        <v>Tahun 2018</v>
      </c>
      <c r="EN7" s="141"/>
      <c r="EO7" s="142"/>
      <c r="EP7" s="136"/>
      <c r="EQ7" s="136"/>
      <c r="ER7" s="136"/>
      <c r="ES7" s="136"/>
      <c r="ET7" s="136"/>
      <c r="EU7" s="136"/>
      <c r="EV7" s="40"/>
      <c r="EW7" s="138"/>
      <c r="EX7" s="140"/>
      <c r="EY7" s="141" t="s">
        <v>99</v>
      </c>
      <c r="EZ7" s="141" t="s">
        <v>97</v>
      </c>
      <c r="FA7" s="141"/>
      <c r="FB7" s="141"/>
      <c r="FC7" s="141"/>
      <c r="FD7" s="145" t="str">
        <f>"Tahun "&amp;FM$6</f>
        <v>Tahun 2019</v>
      </c>
      <c r="FE7" s="141"/>
      <c r="FF7" s="142"/>
      <c r="FG7" s="136"/>
      <c r="FH7" s="136"/>
      <c r="FI7" s="136"/>
      <c r="FJ7" s="136"/>
      <c r="FK7" s="136"/>
      <c r="FL7" s="136"/>
      <c r="FM7" s="40"/>
      <c r="FN7" s="138"/>
      <c r="FO7" s="140"/>
      <c r="FP7" s="141" t="s">
        <v>99</v>
      </c>
      <c r="FQ7" s="141" t="s">
        <v>97</v>
      </c>
      <c r="FR7" s="141"/>
      <c r="FS7" s="141"/>
      <c r="FT7" s="141"/>
      <c r="FU7" s="145" t="str">
        <f>"Tahun "&amp;GD$6</f>
        <v>Tahun 2020</v>
      </c>
      <c r="FV7" s="141"/>
      <c r="FW7" s="142"/>
      <c r="FX7" s="136"/>
      <c r="FY7" s="136"/>
      <c r="FZ7" s="136"/>
      <c r="GA7" s="136"/>
      <c r="GB7" s="136"/>
      <c r="GC7" s="136"/>
      <c r="GD7" s="40"/>
      <c r="GE7" s="138"/>
      <c r="GF7" s="140"/>
      <c r="GG7" s="141" t="s">
        <v>99</v>
      </c>
      <c r="GH7" s="141" t="s">
        <v>97</v>
      </c>
      <c r="GI7" s="141"/>
      <c r="GJ7" s="141"/>
      <c r="GK7" s="141"/>
      <c r="GL7" s="145" t="str">
        <f>"Tahun "&amp;GU$6</f>
        <v>Tahun 2021</v>
      </c>
      <c r="GM7" s="141"/>
      <c r="GN7" s="142"/>
      <c r="GO7" s="136"/>
      <c r="GP7" s="136"/>
      <c r="GQ7" s="136"/>
      <c r="GR7" s="136"/>
      <c r="GS7" s="136"/>
      <c r="GT7" s="136"/>
      <c r="GU7" s="40"/>
      <c r="GV7" s="138"/>
      <c r="GW7" s="140"/>
      <c r="GX7" s="141" t="s">
        <v>99</v>
      </c>
      <c r="GY7" s="141" t="s">
        <v>97</v>
      </c>
      <c r="GZ7" s="141"/>
      <c r="HA7" s="141"/>
      <c r="HB7" s="141"/>
      <c r="HC7" s="145" t="str">
        <f>"Tahun "&amp;HL$6</f>
        <v>Tahun 2022</v>
      </c>
      <c r="HD7" s="141"/>
      <c r="HE7" s="142"/>
      <c r="HF7" s="136"/>
      <c r="HG7" s="136"/>
      <c r="HH7" s="136"/>
      <c r="HI7" s="136"/>
      <c r="HJ7" s="136"/>
      <c r="HK7" s="136"/>
      <c r="HL7" s="40"/>
      <c r="HM7" s="138"/>
      <c r="HN7" s="140"/>
      <c r="HO7" s="141" t="s">
        <v>99</v>
      </c>
      <c r="HP7" s="141" t="s">
        <v>97</v>
      </c>
      <c r="HQ7" s="141"/>
      <c r="HR7" s="141"/>
      <c r="HS7" s="141"/>
      <c r="HT7" s="145" t="str">
        <f>"Tahun "&amp;IC$6</f>
        <v>Tahun 2023</v>
      </c>
      <c r="HU7" s="141"/>
      <c r="HV7" s="142"/>
      <c r="HW7" s="136"/>
      <c r="HX7" s="136"/>
      <c r="HY7" s="136"/>
      <c r="HZ7" s="136"/>
      <c r="IA7" s="136"/>
      <c r="IB7" s="136"/>
      <c r="IC7" s="40"/>
      <c r="ID7" s="138"/>
      <c r="IE7" s="140"/>
      <c r="IF7" s="141" t="s">
        <v>99</v>
      </c>
      <c r="IG7" s="141" t="s">
        <v>97</v>
      </c>
      <c r="IH7" s="141"/>
      <c r="II7" s="141"/>
      <c r="IJ7" s="141"/>
      <c r="IK7" s="145" t="str">
        <f>"Tahun "&amp;IT$6</f>
        <v>Tahun 2024</v>
      </c>
      <c r="IL7" s="141"/>
      <c r="IM7" s="142"/>
      <c r="IN7" s="136"/>
      <c r="IO7" s="136"/>
      <c r="IP7" s="136"/>
      <c r="IQ7" s="136"/>
      <c r="IR7" s="136"/>
      <c r="IS7" s="136"/>
      <c r="IT7" s="40"/>
      <c r="IU7" s="138"/>
      <c r="IV7" s="140"/>
      <c r="IW7" s="141" t="s">
        <v>99</v>
      </c>
      <c r="IX7" s="141" t="s">
        <v>97</v>
      </c>
      <c r="IY7" s="141"/>
      <c r="IZ7" s="141"/>
      <c r="JA7" s="141"/>
      <c r="JB7" s="145" t="str">
        <f>"Tahun "&amp;JK$6</f>
        <v>Tahun 2025</v>
      </c>
      <c r="JC7" s="141"/>
      <c r="JD7" s="142"/>
      <c r="JE7" s="136"/>
      <c r="JF7" s="136"/>
      <c r="JG7" s="136"/>
      <c r="JH7" s="136"/>
      <c r="JI7" s="136"/>
      <c r="JJ7" s="136"/>
      <c r="JK7" s="40"/>
      <c r="JL7" s="139"/>
      <c r="JM7" s="140"/>
      <c r="JN7" s="141" t="s">
        <v>99</v>
      </c>
      <c r="JO7" s="141" t="s">
        <v>97</v>
      </c>
      <c r="JP7" s="141"/>
      <c r="JQ7" s="141"/>
      <c r="JR7" s="141"/>
      <c r="JS7" s="145" t="str">
        <f>"Tahun "&amp;KB$6</f>
        <v>Tahun 2026</v>
      </c>
      <c r="JT7" s="141"/>
      <c r="JU7" s="142"/>
      <c r="JV7" s="136"/>
      <c r="JW7" s="136"/>
      <c r="JX7" s="136"/>
      <c r="JY7" s="136"/>
      <c r="JZ7" s="136"/>
      <c r="KA7" s="136"/>
      <c r="KB7" s="40"/>
      <c r="KC7" s="139"/>
      <c r="KD7" s="140"/>
      <c r="KE7" s="141" t="s">
        <v>99</v>
      </c>
      <c r="KF7" s="141" t="s">
        <v>97</v>
      </c>
      <c r="KG7" s="141"/>
      <c r="KH7" s="141"/>
      <c r="KI7" s="141"/>
      <c r="KJ7" s="145" t="str">
        <f>"Tahun "&amp;KS$6</f>
        <v>Tahun 2027</v>
      </c>
      <c r="KK7" s="141"/>
      <c r="KL7" s="142"/>
      <c r="KM7" s="136"/>
      <c r="KN7" s="136"/>
      <c r="KO7" s="136"/>
      <c r="KP7" s="136"/>
      <c r="KQ7" s="136"/>
      <c r="KR7" s="136"/>
      <c r="KS7" s="40"/>
      <c r="KT7" s="139"/>
      <c r="KU7" s="136"/>
    </row>
    <row r="8">
      <c r="A8" s="146"/>
      <c r="B8" s="147" t="s">
        <v>100</v>
      </c>
      <c r="C8" s="717" t="s">
        <v>192</v>
      </c>
      <c r="D8" s="147"/>
      <c r="E8" s="147"/>
      <c r="F8" s="147"/>
      <c r="G8" s="147"/>
      <c r="H8" s="147"/>
      <c r="I8" s="148"/>
      <c r="J8" s="136"/>
      <c r="K8" s="136"/>
      <c r="L8" s="136"/>
      <c r="M8" s="136"/>
      <c r="N8" s="136"/>
      <c r="O8" s="136"/>
      <c r="P8" s="136"/>
      <c r="Q8" s="138"/>
      <c r="R8" s="146"/>
      <c r="S8" s="147" t="s">
        <v>100</v>
      </c>
      <c r="T8" s="717" t="s">
        <v>192</v>
      </c>
      <c r="U8" s="147"/>
      <c r="V8" s="147"/>
      <c r="W8" s="147"/>
      <c r="X8" s="147"/>
      <c r="Y8" s="147"/>
      <c r="Z8" s="148"/>
      <c r="AA8" s="136"/>
      <c r="AB8" s="136"/>
      <c r="AC8" s="136"/>
      <c r="AD8" s="136"/>
      <c r="AE8" s="136"/>
      <c r="AF8" s="136"/>
      <c r="AG8" s="136"/>
      <c r="AH8" s="138"/>
      <c r="AI8" s="146"/>
      <c r="AJ8" s="147" t="s">
        <v>100</v>
      </c>
      <c r="AK8" s="717" t="s">
        <v>192</v>
      </c>
      <c r="AL8" s="147"/>
      <c r="AM8" s="147"/>
      <c r="AN8" s="147"/>
      <c r="AO8" s="147"/>
      <c r="AP8" s="147"/>
      <c r="AQ8" s="148"/>
      <c r="AR8" s="136"/>
      <c r="AS8" s="136"/>
      <c r="AT8" s="136"/>
      <c r="AU8" s="136"/>
      <c r="AV8" s="136"/>
      <c r="AW8" s="136"/>
      <c r="AX8" s="136"/>
      <c r="AY8" s="138"/>
      <c r="AZ8" s="146"/>
      <c r="BA8" s="147" t="s">
        <v>100</v>
      </c>
      <c r="BB8" s="717" t="s">
        <v>192</v>
      </c>
      <c r="BC8" s="147"/>
      <c r="BD8" s="147"/>
      <c r="BE8" s="147"/>
      <c r="BF8" s="147"/>
      <c r="BG8" s="147"/>
      <c r="BH8" s="148"/>
      <c r="BI8" s="136"/>
      <c r="BJ8" s="136"/>
      <c r="BK8" s="136"/>
      <c r="BL8" s="136"/>
      <c r="BM8" s="136"/>
      <c r="BN8" s="136"/>
      <c r="BO8" s="136"/>
      <c r="BP8" s="138"/>
      <c r="BQ8" s="146"/>
      <c r="BR8" s="147" t="s">
        <v>100</v>
      </c>
      <c r="BS8" s="717" t="s">
        <v>192</v>
      </c>
      <c r="BT8" s="147"/>
      <c r="BU8" s="147"/>
      <c r="BV8" s="147"/>
      <c r="BW8" s="147"/>
      <c r="BX8" s="147"/>
      <c r="BY8" s="148"/>
      <c r="BZ8" s="136"/>
      <c r="CA8" s="136"/>
      <c r="CB8" s="136"/>
      <c r="CC8" s="136"/>
      <c r="CD8" s="136"/>
      <c r="CE8" s="136"/>
      <c r="CF8" s="136"/>
      <c r="CG8" s="138"/>
      <c r="CH8" s="146"/>
      <c r="CI8" s="147" t="s">
        <v>100</v>
      </c>
      <c r="CJ8" s="717" t="s">
        <v>192</v>
      </c>
      <c r="CK8" s="147"/>
      <c r="CL8" s="147"/>
      <c r="CM8" s="147"/>
      <c r="CN8" s="147"/>
      <c r="CO8" s="147"/>
      <c r="CP8" s="148"/>
      <c r="CQ8" s="136"/>
      <c r="CR8" s="136"/>
      <c r="CS8" s="136"/>
      <c r="CT8" s="136"/>
      <c r="CU8" s="136"/>
      <c r="CV8" s="136"/>
      <c r="CW8" s="136"/>
      <c r="CX8" s="138"/>
      <c r="CY8" s="146"/>
      <c r="CZ8" s="147" t="s">
        <v>100</v>
      </c>
      <c r="DA8" s="717" t="s">
        <v>192</v>
      </c>
      <c r="DB8" s="147"/>
      <c r="DC8" s="147"/>
      <c r="DD8" s="147"/>
      <c r="DE8" s="147"/>
      <c r="DF8" s="147"/>
      <c r="DG8" s="148"/>
      <c r="DH8" s="136"/>
      <c r="DI8" s="136"/>
      <c r="DJ8" s="136"/>
      <c r="DK8" s="136"/>
      <c r="DL8" s="136"/>
      <c r="DM8" s="136"/>
      <c r="DN8" s="136"/>
      <c r="DO8" s="138"/>
      <c r="DP8" s="146"/>
      <c r="DQ8" s="147" t="s">
        <v>100</v>
      </c>
      <c r="DR8" s="717" t="s">
        <v>192</v>
      </c>
      <c r="DS8" s="147"/>
      <c r="DT8" s="147"/>
      <c r="DU8" s="147"/>
      <c r="DV8" s="147"/>
      <c r="DW8" s="147"/>
      <c r="DX8" s="148"/>
      <c r="DY8" s="136"/>
      <c r="DZ8" s="136"/>
      <c r="EA8" s="136"/>
      <c r="EB8" s="136"/>
      <c r="EC8" s="136"/>
      <c r="ED8" s="136"/>
      <c r="EE8" s="136"/>
      <c r="EF8" s="138"/>
      <c r="EG8" s="146"/>
      <c r="EH8" s="147" t="s">
        <v>100</v>
      </c>
      <c r="EI8" s="717" t="s">
        <v>192</v>
      </c>
      <c r="EJ8" s="147"/>
      <c r="EK8" s="147"/>
      <c r="EL8" s="147"/>
      <c r="EM8" s="147"/>
      <c r="EN8" s="147"/>
      <c r="EO8" s="148"/>
      <c r="EP8" s="136"/>
      <c r="EQ8" s="136"/>
      <c r="ER8" s="136"/>
      <c r="ES8" s="136"/>
      <c r="ET8" s="136"/>
      <c r="EU8" s="136"/>
      <c r="EV8" s="136"/>
      <c r="EW8" s="138"/>
      <c r="EX8" s="146"/>
      <c r="EY8" s="147" t="s">
        <v>100</v>
      </c>
      <c r="EZ8" s="717" t="s">
        <v>192</v>
      </c>
      <c r="FA8" s="147"/>
      <c r="FB8" s="147"/>
      <c r="FC8" s="147"/>
      <c r="FD8" s="147"/>
      <c r="FE8" s="147"/>
      <c r="FF8" s="148"/>
      <c r="FG8" s="136"/>
      <c r="FH8" s="136"/>
      <c r="FI8" s="136"/>
      <c r="FJ8" s="136"/>
      <c r="FK8" s="136"/>
      <c r="FL8" s="136"/>
      <c r="FM8" s="136"/>
      <c r="FN8" s="138"/>
      <c r="FO8" s="146"/>
      <c r="FP8" s="147" t="s">
        <v>100</v>
      </c>
      <c r="FQ8" s="717" t="s">
        <v>192</v>
      </c>
      <c r="FR8" s="147"/>
      <c r="FS8" s="147"/>
      <c r="FT8" s="147"/>
      <c r="FU8" s="147"/>
      <c r="FV8" s="147"/>
      <c r="FW8" s="148"/>
      <c r="FX8" s="136"/>
      <c r="FY8" s="136"/>
      <c r="FZ8" s="136"/>
      <c r="GA8" s="136"/>
      <c r="GB8" s="136"/>
      <c r="GC8" s="136"/>
      <c r="GD8" s="136"/>
      <c r="GE8" s="138"/>
      <c r="GF8" s="146"/>
      <c r="GG8" s="147" t="s">
        <v>100</v>
      </c>
      <c r="GH8" s="717" t="s">
        <v>192</v>
      </c>
      <c r="GI8" s="147"/>
      <c r="GJ8" s="147"/>
      <c r="GK8" s="147"/>
      <c r="GL8" s="147"/>
      <c r="GM8" s="147"/>
      <c r="GN8" s="148"/>
      <c r="GO8" s="136"/>
      <c r="GP8" s="136"/>
      <c r="GQ8" s="136"/>
      <c r="GR8" s="136"/>
      <c r="GS8" s="136"/>
      <c r="GT8" s="136"/>
      <c r="GU8" s="136"/>
      <c r="GV8" s="138"/>
      <c r="GW8" s="146"/>
      <c r="GX8" s="147" t="s">
        <v>100</v>
      </c>
      <c r="GY8" s="717" t="s">
        <v>192</v>
      </c>
      <c r="GZ8" s="147"/>
      <c r="HA8" s="147"/>
      <c r="HB8" s="147"/>
      <c r="HC8" s="147"/>
      <c r="HD8" s="147"/>
      <c r="HE8" s="148"/>
      <c r="HF8" s="136"/>
      <c r="HG8" s="136"/>
      <c r="HH8" s="136"/>
      <c r="HI8" s="136"/>
      <c r="HJ8" s="136"/>
      <c r="HK8" s="136"/>
      <c r="HL8" s="136"/>
      <c r="HM8" s="138"/>
      <c r="HN8" s="146"/>
      <c r="HO8" s="147" t="s">
        <v>100</v>
      </c>
      <c r="HP8" s="717" t="s">
        <v>192</v>
      </c>
      <c r="HQ8" s="147"/>
      <c r="HR8" s="147"/>
      <c r="HS8" s="147"/>
      <c r="HT8" s="147"/>
      <c r="HU8" s="147"/>
      <c r="HV8" s="148"/>
      <c r="HW8" s="136"/>
      <c r="HX8" s="136"/>
      <c r="HY8" s="136"/>
      <c r="HZ8" s="136"/>
      <c r="IA8" s="136"/>
      <c r="IB8" s="136"/>
      <c r="IC8" s="136"/>
      <c r="ID8" s="138"/>
      <c r="IE8" s="146"/>
      <c r="IF8" s="147" t="s">
        <v>100</v>
      </c>
      <c r="IG8" s="717" t="s">
        <v>192</v>
      </c>
      <c r="IH8" s="147"/>
      <c r="II8" s="147"/>
      <c r="IJ8" s="147"/>
      <c r="IK8" s="147"/>
      <c r="IL8" s="147"/>
      <c r="IM8" s="148"/>
      <c r="IN8" s="136"/>
      <c r="IO8" s="136"/>
      <c r="IP8" s="136"/>
      <c r="IQ8" s="136"/>
      <c r="IR8" s="136"/>
      <c r="IS8" s="136"/>
      <c r="IT8" s="136"/>
      <c r="IU8" s="138"/>
      <c r="IV8" s="146"/>
      <c r="IW8" s="147" t="s">
        <v>100</v>
      </c>
      <c r="IX8" s="717" t="s">
        <v>192</v>
      </c>
      <c r="IY8" s="147"/>
      <c r="IZ8" s="147"/>
      <c r="JA8" s="147"/>
      <c r="JB8" s="147"/>
      <c r="JC8" s="147"/>
      <c r="JD8" s="148"/>
      <c r="JE8" s="136"/>
      <c r="JF8" s="136"/>
      <c r="JG8" s="136"/>
      <c r="JH8" s="136"/>
      <c r="JI8" s="136"/>
      <c r="JJ8" s="136"/>
      <c r="JK8" s="136"/>
      <c r="JL8" s="138"/>
      <c r="JM8" s="146"/>
      <c r="JN8" s="147" t="s">
        <v>100</v>
      </c>
      <c r="JO8" s="717" t="s">
        <v>192</v>
      </c>
      <c r="JP8" s="147"/>
      <c r="JQ8" s="147"/>
      <c r="JR8" s="147"/>
      <c r="JS8" s="147"/>
      <c r="JT8" s="147"/>
      <c r="JU8" s="148"/>
      <c r="JV8" s="136"/>
      <c r="JW8" s="136"/>
      <c r="JX8" s="136"/>
      <c r="JY8" s="136"/>
      <c r="JZ8" s="136"/>
      <c r="KA8" s="136"/>
      <c r="KB8" s="136"/>
      <c r="KC8" s="138"/>
      <c r="KD8" s="146"/>
      <c r="KE8" s="147" t="s">
        <v>100</v>
      </c>
      <c r="KF8" s="717" t="s">
        <v>192</v>
      </c>
      <c r="KG8" s="147"/>
      <c r="KH8" s="147"/>
      <c r="KI8" s="147"/>
      <c r="KJ8" s="147"/>
      <c r="KK8" s="147"/>
      <c r="KL8" s="148"/>
      <c r="KM8" s="136"/>
      <c r="KN8" s="136"/>
      <c r="KO8" s="136"/>
      <c r="KP8" s="136"/>
      <c r="KQ8" s="136"/>
      <c r="KR8" s="136"/>
      <c r="KS8" s="136"/>
      <c r="KT8" s="138"/>
      <c r="KU8" s="136"/>
    </row>
    <row r="9">
      <c r="A9" s="131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31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5"/>
      <c r="AI9" s="131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131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5"/>
      <c r="BQ9" s="131"/>
      <c r="BR9" s="124"/>
      <c r="BS9" s="124"/>
      <c r="BT9" s="124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5"/>
      <c r="CH9" s="131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5"/>
      <c r="CY9" s="131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5"/>
      <c r="DP9" s="131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5"/>
      <c r="EG9" s="131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5"/>
      <c r="EX9" s="131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5"/>
      <c r="FO9" s="131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  <c r="GA9" s="124"/>
      <c r="GB9" s="124"/>
      <c r="GC9" s="124"/>
      <c r="GD9" s="124"/>
      <c r="GE9" s="125"/>
      <c r="GF9" s="131"/>
      <c r="GG9" s="124"/>
      <c r="GH9" s="124"/>
      <c r="GI9" s="124"/>
      <c r="GJ9" s="124"/>
      <c r="GK9" s="124"/>
      <c r="GL9" s="124"/>
      <c r="GM9" s="124"/>
      <c r="GN9" s="124"/>
      <c r="GO9" s="124"/>
      <c r="GP9" s="124"/>
      <c r="GQ9" s="124"/>
      <c r="GR9" s="124"/>
      <c r="GS9" s="124"/>
      <c r="GT9" s="124"/>
      <c r="GU9" s="124"/>
      <c r="GV9" s="125"/>
      <c r="GW9" s="131"/>
      <c r="GX9" s="124"/>
      <c r="GY9" s="124"/>
      <c r="GZ9" s="124"/>
      <c r="HA9" s="124"/>
      <c r="HB9" s="124"/>
      <c r="HC9" s="124"/>
      <c r="HD9" s="124"/>
      <c r="HE9" s="124"/>
      <c r="HF9" s="124"/>
      <c r="HG9" s="124"/>
      <c r="HH9" s="124"/>
      <c r="HI9" s="124"/>
      <c r="HJ9" s="124"/>
      <c r="HK9" s="124"/>
      <c r="HL9" s="124"/>
      <c r="HM9" s="125"/>
      <c r="HN9" s="131"/>
      <c r="HO9" s="124"/>
      <c r="HP9" s="124"/>
      <c r="HQ9" s="124"/>
      <c r="HR9" s="124"/>
      <c r="HS9" s="124"/>
      <c r="HT9" s="124"/>
      <c r="HU9" s="124"/>
      <c r="HV9" s="124"/>
      <c r="HW9" s="124"/>
      <c r="HX9" s="124"/>
      <c r="HY9" s="124"/>
      <c r="HZ9" s="124"/>
      <c r="IA9" s="124"/>
      <c r="IB9" s="124"/>
      <c r="IC9" s="124"/>
      <c r="ID9" s="125"/>
      <c r="IE9" s="131"/>
      <c r="IF9" s="124"/>
      <c r="IG9" s="124"/>
      <c r="IH9" s="124"/>
      <c r="II9" s="124"/>
      <c r="IJ9" s="124"/>
      <c r="IK9" s="124"/>
      <c r="IL9" s="124"/>
      <c r="IM9" s="124"/>
      <c r="IN9" s="124"/>
      <c r="IO9" s="124"/>
      <c r="IP9" s="124"/>
      <c r="IQ9" s="124"/>
      <c r="IR9" s="124"/>
      <c r="IS9" s="124"/>
      <c r="IT9" s="124"/>
      <c r="IU9" s="125"/>
      <c r="IV9" s="131"/>
      <c r="IW9" s="124"/>
      <c r="IX9" s="124"/>
      <c r="IY9" s="124"/>
      <c r="IZ9" s="124"/>
      <c r="JA9" s="124"/>
      <c r="JB9" s="124"/>
      <c r="JC9" s="124"/>
      <c r="JD9" s="124"/>
      <c r="JE9" s="124"/>
      <c r="JF9" s="124"/>
      <c r="JG9" s="124"/>
      <c r="JH9" s="124"/>
      <c r="JI9" s="124"/>
      <c r="JJ9" s="124"/>
      <c r="JK9" s="124"/>
      <c r="JL9" s="125"/>
      <c r="JM9" s="131"/>
      <c r="JN9" s="124"/>
      <c r="JO9" s="124"/>
      <c r="JP9" s="124"/>
      <c r="JQ9" s="124"/>
      <c r="JR9" s="124"/>
      <c r="JS9" s="124"/>
      <c r="JT9" s="124"/>
      <c r="JU9" s="124"/>
      <c r="JV9" s="124"/>
      <c r="JW9" s="124"/>
      <c r="JX9" s="124"/>
      <c r="JY9" s="124"/>
      <c r="JZ9" s="124"/>
      <c r="KA9" s="124"/>
      <c r="KB9" s="124"/>
      <c r="KC9" s="125"/>
      <c r="KD9" s="131"/>
      <c r="KE9" s="124"/>
      <c r="KF9" s="124"/>
      <c r="KG9" s="124"/>
      <c r="KH9" s="124"/>
      <c r="KI9" s="124"/>
      <c r="KJ9" s="124"/>
      <c r="KK9" s="124"/>
      <c r="KL9" s="124"/>
      <c r="KM9" s="124"/>
      <c r="KN9" s="124"/>
      <c r="KO9" s="124"/>
      <c r="KP9" s="124"/>
      <c r="KQ9" s="124"/>
      <c r="KR9" s="124"/>
      <c r="KS9" s="124"/>
      <c r="KT9" s="125"/>
      <c r="KU9" s="124"/>
    </row>
    <row r="10" ht="33.75" customHeight="1">
      <c r="A10" s="149" t="s">
        <v>102</v>
      </c>
      <c r="B10" s="150" t="s">
        <v>103</v>
      </c>
      <c r="C10" s="151" t="s">
        <v>104</v>
      </c>
      <c r="D10" s="152"/>
      <c r="E10" s="152"/>
      <c r="F10" s="152"/>
      <c r="G10" s="153"/>
      <c r="H10" s="151" t="s">
        <v>105</v>
      </c>
      <c r="I10" s="153"/>
      <c r="J10" s="151" t="s">
        <v>106</v>
      </c>
      <c r="K10" s="152"/>
      <c r="L10" s="153"/>
      <c r="M10" s="150" t="s">
        <v>107</v>
      </c>
      <c r="N10" s="154" t="s">
        <v>108</v>
      </c>
      <c r="O10" s="153"/>
      <c r="P10" s="155" t="s">
        <v>109</v>
      </c>
      <c r="Q10" s="156"/>
      <c r="R10" s="149" t="s">
        <v>102</v>
      </c>
      <c r="S10" s="150" t="s">
        <v>103</v>
      </c>
      <c r="T10" s="151" t="s">
        <v>104</v>
      </c>
      <c r="U10" s="152"/>
      <c r="V10" s="152"/>
      <c r="W10" s="152"/>
      <c r="X10" s="153"/>
      <c r="Y10" s="151" t="s">
        <v>105</v>
      </c>
      <c r="Z10" s="153"/>
      <c r="AA10" s="151" t="s">
        <v>106</v>
      </c>
      <c r="AB10" s="152"/>
      <c r="AC10" s="153"/>
      <c r="AD10" s="150" t="s">
        <v>107</v>
      </c>
      <c r="AE10" s="154" t="s">
        <v>108</v>
      </c>
      <c r="AF10" s="153"/>
      <c r="AG10" s="155" t="s">
        <v>109</v>
      </c>
      <c r="AH10" s="156"/>
      <c r="AI10" s="149" t="s">
        <v>102</v>
      </c>
      <c r="AJ10" s="150" t="s">
        <v>103</v>
      </c>
      <c r="AK10" s="151" t="s">
        <v>104</v>
      </c>
      <c r="AL10" s="152"/>
      <c r="AM10" s="152"/>
      <c r="AN10" s="152"/>
      <c r="AO10" s="153"/>
      <c r="AP10" s="151" t="s">
        <v>105</v>
      </c>
      <c r="AQ10" s="153"/>
      <c r="AR10" s="151" t="s">
        <v>106</v>
      </c>
      <c r="AS10" s="152"/>
      <c r="AT10" s="153"/>
      <c r="AU10" s="150" t="s">
        <v>107</v>
      </c>
      <c r="AV10" s="154" t="s">
        <v>108</v>
      </c>
      <c r="AW10" s="153"/>
      <c r="AX10" s="155" t="s">
        <v>109</v>
      </c>
      <c r="AY10" s="156"/>
      <c r="AZ10" s="149" t="s">
        <v>102</v>
      </c>
      <c r="BA10" s="150" t="s">
        <v>103</v>
      </c>
      <c r="BB10" s="151" t="s">
        <v>104</v>
      </c>
      <c r="BC10" s="152"/>
      <c r="BD10" s="152"/>
      <c r="BE10" s="152"/>
      <c r="BF10" s="153"/>
      <c r="BG10" s="151" t="s">
        <v>105</v>
      </c>
      <c r="BH10" s="153"/>
      <c r="BI10" s="151" t="s">
        <v>106</v>
      </c>
      <c r="BJ10" s="152"/>
      <c r="BK10" s="153"/>
      <c r="BL10" s="150" t="s">
        <v>107</v>
      </c>
      <c r="BM10" s="154" t="s">
        <v>108</v>
      </c>
      <c r="BN10" s="153"/>
      <c r="BO10" s="155" t="s">
        <v>109</v>
      </c>
      <c r="BP10" s="156"/>
      <c r="BQ10" s="149" t="s">
        <v>102</v>
      </c>
      <c r="BR10" s="150" t="s">
        <v>103</v>
      </c>
      <c r="BS10" s="151" t="s">
        <v>104</v>
      </c>
      <c r="BT10" s="152"/>
      <c r="BU10" s="152"/>
      <c r="BV10" s="152"/>
      <c r="BW10" s="153"/>
      <c r="BX10" s="151" t="s">
        <v>105</v>
      </c>
      <c r="BY10" s="153"/>
      <c r="BZ10" s="151" t="s">
        <v>106</v>
      </c>
      <c r="CA10" s="152"/>
      <c r="CB10" s="153"/>
      <c r="CC10" s="150" t="s">
        <v>107</v>
      </c>
      <c r="CD10" s="154" t="s">
        <v>108</v>
      </c>
      <c r="CE10" s="153"/>
      <c r="CF10" s="155" t="s">
        <v>109</v>
      </c>
      <c r="CG10" s="156"/>
      <c r="CH10" s="149" t="s">
        <v>102</v>
      </c>
      <c r="CI10" s="150" t="s">
        <v>103</v>
      </c>
      <c r="CJ10" s="151" t="s">
        <v>104</v>
      </c>
      <c r="CK10" s="152"/>
      <c r="CL10" s="152"/>
      <c r="CM10" s="152"/>
      <c r="CN10" s="153"/>
      <c r="CO10" s="151" t="s">
        <v>105</v>
      </c>
      <c r="CP10" s="153"/>
      <c r="CQ10" s="151" t="s">
        <v>106</v>
      </c>
      <c r="CR10" s="152"/>
      <c r="CS10" s="153"/>
      <c r="CT10" s="150" t="s">
        <v>107</v>
      </c>
      <c r="CU10" s="154" t="s">
        <v>108</v>
      </c>
      <c r="CV10" s="153"/>
      <c r="CW10" s="155" t="s">
        <v>109</v>
      </c>
      <c r="CX10" s="156"/>
      <c r="CY10" s="149" t="s">
        <v>102</v>
      </c>
      <c r="CZ10" s="150" t="s">
        <v>103</v>
      </c>
      <c r="DA10" s="151" t="s">
        <v>104</v>
      </c>
      <c r="DB10" s="152"/>
      <c r="DC10" s="152"/>
      <c r="DD10" s="152"/>
      <c r="DE10" s="153"/>
      <c r="DF10" s="151" t="s">
        <v>105</v>
      </c>
      <c r="DG10" s="153"/>
      <c r="DH10" s="151" t="s">
        <v>106</v>
      </c>
      <c r="DI10" s="152"/>
      <c r="DJ10" s="153"/>
      <c r="DK10" s="150" t="s">
        <v>107</v>
      </c>
      <c r="DL10" s="154" t="s">
        <v>108</v>
      </c>
      <c r="DM10" s="153"/>
      <c r="DN10" s="155" t="s">
        <v>109</v>
      </c>
      <c r="DO10" s="156"/>
      <c r="DP10" s="149" t="s">
        <v>102</v>
      </c>
      <c r="DQ10" s="150" t="s">
        <v>103</v>
      </c>
      <c r="DR10" s="151" t="s">
        <v>104</v>
      </c>
      <c r="DS10" s="152"/>
      <c r="DT10" s="152"/>
      <c r="DU10" s="152"/>
      <c r="DV10" s="153"/>
      <c r="DW10" s="151" t="s">
        <v>105</v>
      </c>
      <c r="DX10" s="153"/>
      <c r="DY10" s="151" t="s">
        <v>106</v>
      </c>
      <c r="DZ10" s="152"/>
      <c r="EA10" s="153"/>
      <c r="EB10" s="150" t="s">
        <v>107</v>
      </c>
      <c r="EC10" s="154" t="s">
        <v>108</v>
      </c>
      <c r="ED10" s="153"/>
      <c r="EE10" s="155" t="s">
        <v>109</v>
      </c>
      <c r="EF10" s="156"/>
      <c r="EG10" s="149" t="s">
        <v>102</v>
      </c>
      <c r="EH10" s="150" t="s">
        <v>103</v>
      </c>
      <c r="EI10" s="151" t="s">
        <v>104</v>
      </c>
      <c r="EJ10" s="152"/>
      <c r="EK10" s="152"/>
      <c r="EL10" s="152"/>
      <c r="EM10" s="153"/>
      <c r="EN10" s="151" t="s">
        <v>105</v>
      </c>
      <c r="EO10" s="153"/>
      <c r="EP10" s="151" t="s">
        <v>106</v>
      </c>
      <c r="EQ10" s="152"/>
      <c r="ER10" s="153"/>
      <c r="ES10" s="150" t="s">
        <v>107</v>
      </c>
      <c r="ET10" s="154" t="s">
        <v>108</v>
      </c>
      <c r="EU10" s="153"/>
      <c r="EV10" s="155" t="s">
        <v>109</v>
      </c>
      <c r="EW10" s="156"/>
      <c r="EX10" s="149" t="s">
        <v>102</v>
      </c>
      <c r="EY10" s="150" t="s">
        <v>103</v>
      </c>
      <c r="EZ10" s="151" t="s">
        <v>104</v>
      </c>
      <c r="FA10" s="152"/>
      <c r="FB10" s="152"/>
      <c r="FC10" s="152"/>
      <c r="FD10" s="153"/>
      <c r="FE10" s="151" t="s">
        <v>105</v>
      </c>
      <c r="FF10" s="153"/>
      <c r="FG10" s="151" t="s">
        <v>106</v>
      </c>
      <c r="FH10" s="152"/>
      <c r="FI10" s="153"/>
      <c r="FJ10" s="150" t="s">
        <v>107</v>
      </c>
      <c r="FK10" s="154" t="s">
        <v>108</v>
      </c>
      <c r="FL10" s="153"/>
      <c r="FM10" s="155" t="s">
        <v>109</v>
      </c>
      <c r="FN10" s="156"/>
      <c r="FO10" s="149" t="s">
        <v>102</v>
      </c>
      <c r="FP10" s="150" t="s">
        <v>103</v>
      </c>
      <c r="FQ10" s="151" t="s">
        <v>104</v>
      </c>
      <c r="FR10" s="152"/>
      <c r="FS10" s="152"/>
      <c r="FT10" s="152"/>
      <c r="FU10" s="153"/>
      <c r="FV10" s="151" t="s">
        <v>105</v>
      </c>
      <c r="FW10" s="153"/>
      <c r="FX10" s="151" t="s">
        <v>106</v>
      </c>
      <c r="FY10" s="152"/>
      <c r="FZ10" s="153"/>
      <c r="GA10" s="150" t="s">
        <v>107</v>
      </c>
      <c r="GB10" s="154" t="s">
        <v>108</v>
      </c>
      <c r="GC10" s="153"/>
      <c r="GD10" s="155" t="s">
        <v>109</v>
      </c>
      <c r="GE10" s="156"/>
      <c r="GF10" s="149" t="s">
        <v>102</v>
      </c>
      <c r="GG10" s="150" t="s">
        <v>103</v>
      </c>
      <c r="GH10" s="151" t="s">
        <v>104</v>
      </c>
      <c r="GI10" s="152"/>
      <c r="GJ10" s="152"/>
      <c r="GK10" s="152"/>
      <c r="GL10" s="153"/>
      <c r="GM10" s="151" t="s">
        <v>105</v>
      </c>
      <c r="GN10" s="153"/>
      <c r="GO10" s="151" t="s">
        <v>106</v>
      </c>
      <c r="GP10" s="152"/>
      <c r="GQ10" s="153"/>
      <c r="GR10" s="150" t="s">
        <v>107</v>
      </c>
      <c r="GS10" s="154" t="s">
        <v>108</v>
      </c>
      <c r="GT10" s="153"/>
      <c r="GU10" s="155" t="s">
        <v>109</v>
      </c>
      <c r="GV10" s="156"/>
      <c r="GW10" s="149" t="s">
        <v>102</v>
      </c>
      <c r="GX10" s="150" t="s">
        <v>103</v>
      </c>
      <c r="GY10" s="151" t="s">
        <v>104</v>
      </c>
      <c r="GZ10" s="152"/>
      <c r="HA10" s="152"/>
      <c r="HB10" s="152"/>
      <c r="HC10" s="153"/>
      <c r="HD10" s="151" t="s">
        <v>105</v>
      </c>
      <c r="HE10" s="153"/>
      <c r="HF10" s="151" t="s">
        <v>106</v>
      </c>
      <c r="HG10" s="152"/>
      <c r="HH10" s="153"/>
      <c r="HI10" s="150" t="s">
        <v>107</v>
      </c>
      <c r="HJ10" s="154" t="s">
        <v>108</v>
      </c>
      <c r="HK10" s="153"/>
      <c r="HL10" s="155" t="s">
        <v>109</v>
      </c>
      <c r="HM10" s="156"/>
      <c r="HN10" s="149" t="s">
        <v>102</v>
      </c>
      <c r="HO10" s="150" t="s">
        <v>103</v>
      </c>
      <c r="HP10" s="151" t="s">
        <v>104</v>
      </c>
      <c r="HQ10" s="152"/>
      <c r="HR10" s="152"/>
      <c r="HS10" s="152"/>
      <c r="HT10" s="153"/>
      <c r="HU10" s="151" t="s">
        <v>105</v>
      </c>
      <c r="HV10" s="153"/>
      <c r="HW10" s="151" t="s">
        <v>106</v>
      </c>
      <c r="HX10" s="152"/>
      <c r="HY10" s="153"/>
      <c r="HZ10" s="150" t="s">
        <v>107</v>
      </c>
      <c r="IA10" s="154" t="s">
        <v>108</v>
      </c>
      <c r="IB10" s="153"/>
      <c r="IC10" s="155" t="s">
        <v>109</v>
      </c>
      <c r="ID10" s="156"/>
      <c r="IE10" s="149" t="s">
        <v>102</v>
      </c>
      <c r="IF10" s="150" t="s">
        <v>103</v>
      </c>
      <c r="IG10" s="151" t="s">
        <v>104</v>
      </c>
      <c r="IH10" s="152"/>
      <c r="II10" s="152"/>
      <c r="IJ10" s="152"/>
      <c r="IK10" s="153"/>
      <c r="IL10" s="151" t="s">
        <v>105</v>
      </c>
      <c r="IM10" s="153"/>
      <c r="IN10" s="151" t="s">
        <v>106</v>
      </c>
      <c r="IO10" s="152"/>
      <c r="IP10" s="153"/>
      <c r="IQ10" s="150" t="s">
        <v>107</v>
      </c>
      <c r="IR10" s="154" t="s">
        <v>108</v>
      </c>
      <c r="IS10" s="153"/>
      <c r="IT10" s="155" t="s">
        <v>109</v>
      </c>
      <c r="IU10" s="156"/>
      <c r="IV10" s="149" t="s">
        <v>102</v>
      </c>
      <c r="IW10" s="150" t="s">
        <v>103</v>
      </c>
      <c r="IX10" s="151" t="s">
        <v>104</v>
      </c>
      <c r="IY10" s="152"/>
      <c r="IZ10" s="152"/>
      <c r="JA10" s="152"/>
      <c r="JB10" s="153"/>
      <c r="JC10" s="151" t="s">
        <v>105</v>
      </c>
      <c r="JD10" s="153"/>
      <c r="JE10" s="151" t="s">
        <v>106</v>
      </c>
      <c r="JF10" s="152"/>
      <c r="JG10" s="153"/>
      <c r="JH10" s="150" t="s">
        <v>107</v>
      </c>
      <c r="JI10" s="154" t="s">
        <v>108</v>
      </c>
      <c r="JJ10" s="153"/>
      <c r="JK10" s="155" t="s">
        <v>109</v>
      </c>
      <c r="JL10" s="157"/>
      <c r="JM10" s="149" t="s">
        <v>102</v>
      </c>
      <c r="JN10" s="150" t="s">
        <v>103</v>
      </c>
      <c r="JO10" s="151" t="s">
        <v>104</v>
      </c>
      <c r="JP10" s="152"/>
      <c r="JQ10" s="152"/>
      <c r="JR10" s="152"/>
      <c r="JS10" s="153"/>
      <c r="JT10" s="151" t="s">
        <v>105</v>
      </c>
      <c r="JU10" s="153"/>
      <c r="JV10" s="151" t="s">
        <v>106</v>
      </c>
      <c r="JW10" s="152"/>
      <c r="JX10" s="153"/>
      <c r="JY10" s="150" t="s">
        <v>107</v>
      </c>
      <c r="JZ10" s="154" t="s">
        <v>108</v>
      </c>
      <c r="KA10" s="153"/>
      <c r="KB10" s="155" t="s">
        <v>109</v>
      </c>
      <c r="KC10" s="157"/>
      <c r="KD10" s="149" t="s">
        <v>102</v>
      </c>
      <c r="KE10" s="150" t="s">
        <v>103</v>
      </c>
      <c r="KF10" s="151" t="s">
        <v>104</v>
      </c>
      <c r="KG10" s="152"/>
      <c r="KH10" s="152"/>
      <c r="KI10" s="152"/>
      <c r="KJ10" s="153"/>
      <c r="KK10" s="151" t="s">
        <v>105</v>
      </c>
      <c r="KL10" s="153"/>
      <c r="KM10" s="151" t="s">
        <v>106</v>
      </c>
      <c r="KN10" s="152"/>
      <c r="KO10" s="153"/>
      <c r="KP10" s="150" t="s">
        <v>107</v>
      </c>
      <c r="KQ10" s="154" t="s">
        <v>108</v>
      </c>
      <c r="KR10" s="153"/>
      <c r="KS10" s="155" t="s">
        <v>109</v>
      </c>
      <c r="KT10" s="157"/>
      <c r="KU10" s="158"/>
    </row>
    <row r="11" ht="66.0" customHeight="1">
      <c r="A11" s="159"/>
      <c r="B11" s="40"/>
      <c r="C11" s="160" t="s">
        <v>110</v>
      </c>
      <c r="D11" s="160" t="s">
        <v>111</v>
      </c>
      <c r="E11" s="718" t="s">
        <v>193</v>
      </c>
      <c r="F11" s="718" t="s">
        <v>194</v>
      </c>
      <c r="G11" s="718" t="s">
        <v>195</v>
      </c>
      <c r="H11" s="162" t="s">
        <v>115</v>
      </c>
      <c r="I11" s="160" t="s">
        <v>116</v>
      </c>
      <c r="J11" s="162" t="s">
        <v>117</v>
      </c>
      <c r="K11" s="160" t="s">
        <v>118</v>
      </c>
      <c r="L11" s="160" t="s">
        <v>119</v>
      </c>
      <c r="M11" s="40"/>
      <c r="N11" s="162" t="s">
        <v>115</v>
      </c>
      <c r="O11" s="162" t="s">
        <v>120</v>
      </c>
      <c r="P11" s="163"/>
      <c r="Q11" s="156"/>
      <c r="R11" s="159"/>
      <c r="S11" s="40"/>
      <c r="T11" s="160" t="s">
        <v>110</v>
      </c>
      <c r="U11" s="160" t="s">
        <v>111</v>
      </c>
      <c r="V11" s="718" t="s">
        <v>193</v>
      </c>
      <c r="W11" s="718" t="s">
        <v>194</v>
      </c>
      <c r="X11" s="718" t="s">
        <v>195</v>
      </c>
      <c r="Y11" s="162" t="s">
        <v>115</v>
      </c>
      <c r="Z11" s="160" t="s">
        <v>116</v>
      </c>
      <c r="AA11" s="162" t="s">
        <v>117</v>
      </c>
      <c r="AB11" s="160" t="s">
        <v>118</v>
      </c>
      <c r="AC11" s="160" t="s">
        <v>119</v>
      </c>
      <c r="AD11" s="40"/>
      <c r="AE11" s="162" t="s">
        <v>115</v>
      </c>
      <c r="AF11" s="162" t="s">
        <v>120</v>
      </c>
      <c r="AG11" s="163"/>
      <c r="AH11" s="156"/>
      <c r="AI11" s="159"/>
      <c r="AJ11" s="40"/>
      <c r="AK11" s="160" t="s">
        <v>110</v>
      </c>
      <c r="AL11" s="160" t="s">
        <v>111</v>
      </c>
      <c r="AM11" s="718" t="s">
        <v>193</v>
      </c>
      <c r="AN11" s="718" t="s">
        <v>194</v>
      </c>
      <c r="AO11" s="718" t="s">
        <v>195</v>
      </c>
      <c r="AP11" s="162" t="s">
        <v>115</v>
      </c>
      <c r="AQ11" s="160" t="s">
        <v>116</v>
      </c>
      <c r="AR11" s="162" t="s">
        <v>117</v>
      </c>
      <c r="AS11" s="160" t="s">
        <v>118</v>
      </c>
      <c r="AT11" s="160" t="s">
        <v>119</v>
      </c>
      <c r="AU11" s="40"/>
      <c r="AV11" s="162" t="s">
        <v>115</v>
      </c>
      <c r="AW11" s="162" t="s">
        <v>120</v>
      </c>
      <c r="AX11" s="163"/>
      <c r="AY11" s="156"/>
      <c r="AZ11" s="159"/>
      <c r="BA11" s="40"/>
      <c r="BB11" s="160" t="s">
        <v>110</v>
      </c>
      <c r="BC11" s="160" t="s">
        <v>111</v>
      </c>
      <c r="BD11" s="718" t="s">
        <v>193</v>
      </c>
      <c r="BE11" s="718" t="s">
        <v>194</v>
      </c>
      <c r="BF11" s="718" t="s">
        <v>195</v>
      </c>
      <c r="BG11" s="162" t="s">
        <v>115</v>
      </c>
      <c r="BH11" s="160" t="s">
        <v>116</v>
      </c>
      <c r="BI11" s="162" t="s">
        <v>117</v>
      </c>
      <c r="BJ11" s="160" t="s">
        <v>118</v>
      </c>
      <c r="BK11" s="160" t="s">
        <v>119</v>
      </c>
      <c r="BL11" s="40"/>
      <c r="BM11" s="162" t="s">
        <v>115</v>
      </c>
      <c r="BN11" s="162" t="s">
        <v>120</v>
      </c>
      <c r="BO11" s="163"/>
      <c r="BP11" s="156"/>
      <c r="BQ11" s="159"/>
      <c r="BR11" s="40"/>
      <c r="BS11" s="160" t="s">
        <v>110</v>
      </c>
      <c r="BT11" s="160" t="s">
        <v>111</v>
      </c>
      <c r="BU11" s="718" t="s">
        <v>193</v>
      </c>
      <c r="BV11" s="718" t="s">
        <v>194</v>
      </c>
      <c r="BW11" s="718" t="s">
        <v>195</v>
      </c>
      <c r="BX11" s="162" t="s">
        <v>115</v>
      </c>
      <c r="BY11" s="160" t="s">
        <v>116</v>
      </c>
      <c r="BZ11" s="162" t="s">
        <v>117</v>
      </c>
      <c r="CA11" s="160" t="s">
        <v>118</v>
      </c>
      <c r="CB11" s="160" t="s">
        <v>119</v>
      </c>
      <c r="CC11" s="40"/>
      <c r="CD11" s="162" t="s">
        <v>115</v>
      </c>
      <c r="CE11" s="162" t="s">
        <v>120</v>
      </c>
      <c r="CF11" s="163"/>
      <c r="CG11" s="156"/>
      <c r="CH11" s="159"/>
      <c r="CI11" s="40"/>
      <c r="CJ11" s="160" t="s">
        <v>110</v>
      </c>
      <c r="CK11" s="160" t="s">
        <v>111</v>
      </c>
      <c r="CL11" s="718" t="s">
        <v>193</v>
      </c>
      <c r="CM11" s="718" t="s">
        <v>194</v>
      </c>
      <c r="CN11" s="718" t="s">
        <v>195</v>
      </c>
      <c r="CO11" s="162" t="s">
        <v>115</v>
      </c>
      <c r="CP11" s="160" t="s">
        <v>116</v>
      </c>
      <c r="CQ11" s="162" t="s">
        <v>117</v>
      </c>
      <c r="CR11" s="160" t="s">
        <v>118</v>
      </c>
      <c r="CS11" s="160" t="s">
        <v>119</v>
      </c>
      <c r="CT11" s="40"/>
      <c r="CU11" s="162" t="s">
        <v>115</v>
      </c>
      <c r="CV11" s="162" t="s">
        <v>120</v>
      </c>
      <c r="CW11" s="163"/>
      <c r="CX11" s="156"/>
      <c r="CY11" s="159"/>
      <c r="CZ11" s="40"/>
      <c r="DA11" s="160" t="s">
        <v>110</v>
      </c>
      <c r="DB11" s="160" t="s">
        <v>111</v>
      </c>
      <c r="DC11" s="718" t="s">
        <v>193</v>
      </c>
      <c r="DD11" s="718" t="s">
        <v>194</v>
      </c>
      <c r="DE11" s="718" t="s">
        <v>195</v>
      </c>
      <c r="DF11" s="162" t="s">
        <v>115</v>
      </c>
      <c r="DG11" s="160" t="s">
        <v>116</v>
      </c>
      <c r="DH11" s="162" t="s">
        <v>117</v>
      </c>
      <c r="DI11" s="160" t="s">
        <v>118</v>
      </c>
      <c r="DJ11" s="160" t="s">
        <v>119</v>
      </c>
      <c r="DK11" s="40"/>
      <c r="DL11" s="162" t="s">
        <v>115</v>
      </c>
      <c r="DM11" s="162" t="s">
        <v>120</v>
      </c>
      <c r="DN11" s="163"/>
      <c r="DO11" s="156"/>
      <c r="DP11" s="159"/>
      <c r="DQ11" s="40"/>
      <c r="DR11" s="160" t="s">
        <v>110</v>
      </c>
      <c r="DS11" s="160" t="s">
        <v>111</v>
      </c>
      <c r="DT11" s="718" t="s">
        <v>193</v>
      </c>
      <c r="DU11" s="718" t="s">
        <v>194</v>
      </c>
      <c r="DV11" s="718" t="s">
        <v>195</v>
      </c>
      <c r="DW11" s="162" t="s">
        <v>115</v>
      </c>
      <c r="DX11" s="160" t="s">
        <v>116</v>
      </c>
      <c r="DY11" s="162" t="s">
        <v>117</v>
      </c>
      <c r="DZ11" s="160" t="s">
        <v>118</v>
      </c>
      <c r="EA11" s="160" t="s">
        <v>119</v>
      </c>
      <c r="EB11" s="40"/>
      <c r="EC11" s="162" t="s">
        <v>115</v>
      </c>
      <c r="ED11" s="162" t="s">
        <v>120</v>
      </c>
      <c r="EE11" s="163"/>
      <c r="EF11" s="156"/>
      <c r="EG11" s="159"/>
      <c r="EH11" s="40"/>
      <c r="EI11" s="160" t="s">
        <v>110</v>
      </c>
      <c r="EJ11" s="160" t="s">
        <v>111</v>
      </c>
      <c r="EK11" s="718" t="s">
        <v>193</v>
      </c>
      <c r="EL11" s="718" t="s">
        <v>194</v>
      </c>
      <c r="EM11" s="718" t="s">
        <v>195</v>
      </c>
      <c r="EN11" s="162" t="s">
        <v>115</v>
      </c>
      <c r="EO11" s="160" t="s">
        <v>116</v>
      </c>
      <c r="EP11" s="162" t="s">
        <v>117</v>
      </c>
      <c r="EQ11" s="160" t="s">
        <v>118</v>
      </c>
      <c r="ER11" s="160" t="s">
        <v>119</v>
      </c>
      <c r="ES11" s="40"/>
      <c r="ET11" s="162" t="s">
        <v>115</v>
      </c>
      <c r="EU11" s="162" t="s">
        <v>120</v>
      </c>
      <c r="EV11" s="163"/>
      <c r="EW11" s="156"/>
      <c r="EX11" s="159"/>
      <c r="EY11" s="40"/>
      <c r="EZ11" s="160" t="s">
        <v>110</v>
      </c>
      <c r="FA11" s="160" t="s">
        <v>111</v>
      </c>
      <c r="FB11" s="718" t="s">
        <v>193</v>
      </c>
      <c r="FC11" s="718" t="s">
        <v>194</v>
      </c>
      <c r="FD11" s="718" t="s">
        <v>195</v>
      </c>
      <c r="FE11" s="162" t="s">
        <v>115</v>
      </c>
      <c r="FF11" s="160" t="s">
        <v>116</v>
      </c>
      <c r="FG11" s="162" t="s">
        <v>117</v>
      </c>
      <c r="FH11" s="160" t="s">
        <v>118</v>
      </c>
      <c r="FI11" s="160" t="s">
        <v>119</v>
      </c>
      <c r="FJ11" s="40"/>
      <c r="FK11" s="162" t="s">
        <v>115</v>
      </c>
      <c r="FL11" s="162" t="s">
        <v>120</v>
      </c>
      <c r="FM11" s="163"/>
      <c r="FN11" s="156"/>
      <c r="FO11" s="159"/>
      <c r="FP11" s="40"/>
      <c r="FQ11" s="160" t="s">
        <v>110</v>
      </c>
      <c r="FR11" s="160" t="s">
        <v>111</v>
      </c>
      <c r="FS11" s="718" t="s">
        <v>193</v>
      </c>
      <c r="FT11" s="718" t="s">
        <v>194</v>
      </c>
      <c r="FU11" s="718" t="s">
        <v>195</v>
      </c>
      <c r="FV11" s="162" t="s">
        <v>115</v>
      </c>
      <c r="FW11" s="160" t="s">
        <v>116</v>
      </c>
      <c r="FX11" s="162" t="s">
        <v>117</v>
      </c>
      <c r="FY11" s="160" t="s">
        <v>118</v>
      </c>
      <c r="FZ11" s="160" t="s">
        <v>119</v>
      </c>
      <c r="GA11" s="40"/>
      <c r="GB11" s="162" t="s">
        <v>115</v>
      </c>
      <c r="GC11" s="162" t="s">
        <v>120</v>
      </c>
      <c r="GD11" s="163"/>
      <c r="GE11" s="156"/>
      <c r="GF11" s="159"/>
      <c r="GG11" s="40"/>
      <c r="GH11" s="160" t="s">
        <v>110</v>
      </c>
      <c r="GI11" s="160" t="s">
        <v>111</v>
      </c>
      <c r="GJ11" s="718" t="s">
        <v>193</v>
      </c>
      <c r="GK11" s="718" t="s">
        <v>194</v>
      </c>
      <c r="GL11" s="718" t="s">
        <v>195</v>
      </c>
      <c r="GM11" s="162" t="s">
        <v>115</v>
      </c>
      <c r="GN11" s="160" t="s">
        <v>116</v>
      </c>
      <c r="GO11" s="162" t="s">
        <v>117</v>
      </c>
      <c r="GP11" s="160" t="s">
        <v>118</v>
      </c>
      <c r="GQ11" s="160" t="s">
        <v>119</v>
      </c>
      <c r="GR11" s="40"/>
      <c r="GS11" s="162" t="s">
        <v>115</v>
      </c>
      <c r="GT11" s="162" t="s">
        <v>120</v>
      </c>
      <c r="GU11" s="163"/>
      <c r="GV11" s="156"/>
      <c r="GW11" s="159"/>
      <c r="GX11" s="40"/>
      <c r="GY11" s="160" t="s">
        <v>110</v>
      </c>
      <c r="GZ11" s="160" t="s">
        <v>111</v>
      </c>
      <c r="HA11" s="718" t="s">
        <v>193</v>
      </c>
      <c r="HB11" s="718" t="s">
        <v>194</v>
      </c>
      <c r="HC11" s="718" t="s">
        <v>195</v>
      </c>
      <c r="HD11" s="162" t="s">
        <v>115</v>
      </c>
      <c r="HE11" s="160" t="s">
        <v>116</v>
      </c>
      <c r="HF11" s="162" t="s">
        <v>117</v>
      </c>
      <c r="HG11" s="160" t="s">
        <v>118</v>
      </c>
      <c r="HH11" s="160" t="s">
        <v>119</v>
      </c>
      <c r="HI11" s="40"/>
      <c r="HJ11" s="162" t="s">
        <v>115</v>
      </c>
      <c r="HK11" s="162" t="s">
        <v>120</v>
      </c>
      <c r="HL11" s="163"/>
      <c r="HM11" s="156"/>
      <c r="HN11" s="159"/>
      <c r="HO11" s="40"/>
      <c r="HP11" s="160" t="s">
        <v>110</v>
      </c>
      <c r="HQ11" s="160" t="s">
        <v>111</v>
      </c>
      <c r="HR11" s="718" t="s">
        <v>193</v>
      </c>
      <c r="HS11" s="718" t="s">
        <v>194</v>
      </c>
      <c r="HT11" s="718" t="s">
        <v>195</v>
      </c>
      <c r="HU11" s="162" t="s">
        <v>115</v>
      </c>
      <c r="HV11" s="160" t="s">
        <v>116</v>
      </c>
      <c r="HW11" s="162" t="s">
        <v>117</v>
      </c>
      <c r="HX11" s="160" t="s">
        <v>118</v>
      </c>
      <c r="HY11" s="160" t="s">
        <v>119</v>
      </c>
      <c r="HZ11" s="40"/>
      <c r="IA11" s="162" t="s">
        <v>115</v>
      </c>
      <c r="IB11" s="162" t="s">
        <v>120</v>
      </c>
      <c r="IC11" s="163"/>
      <c r="ID11" s="156"/>
      <c r="IE11" s="159"/>
      <c r="IF11" s="40"/>
      <c r="IG11" s="160" t="s">
        <v>110</v>
      </c>
      <c r="IH11" s="160" t="s">
        <v>111</v>
      </c>
      <c r="II11" s="718" t="s">
        <v>193</v>
      </c>
      <c r="IJ11" s="718" t="s">
        <v>194</v>
      </c>
      <c r="IK11" s="718" t="s">
        <v>195</v>
      </c>
      <c r="IL11" s="162" t="s">
        <v>115</v>
      </c>
      <c r="IM11" s="160" t="s">
        <v>116</v>
      </c>
      <c r="IN11" s="162" t="s">
        <v>117</v>
      </c>
      <c r="IO11" s="160" t="s">
        <v>118</v>
      </c>
      <c r="IP11" s="160" t="s">
        <v>119</v>
      </c>
      <c r="IQ11" s="40"/>
      <c r="IR11" s="162" t="s">
        <v>115</v>
      </c>
      <c r="IS11" s="162" t="s">
        <v>120</v>
      </c>
      <c r="IT11" s="163"/>
      <c r="IU11" s="156"/>
      <c r="IV11" s="159"/>
      <c r="IW11" s="40"/>
      <c r="IX11" s="160" t="s">
        <v>110</v>
      </c>
      <c r="IY11" s="160" t="s">
        <v>111</v>
      </c>
      <c r="IZ11" s="718" t="s">
        <v>193</v>
      </c>
      <c r="JA11" s="718" t="s">
        <v>194</v>
      </c>
      <c r="JB11" s="718" t="s">
        <v>195</v>
      </c>
      <c r="JC11" s="162" t="s">
        <v>115</v>
      </c>
      <c r="JD11" s="160" t="s">
        <v>116</v>
      </c>
      <c r="JE11" s="162" t="s">
        <v>117</v>
      </c>
      <c r="JF11" s="160" t="s">
        <v>118</v>
      </c>
      <c r="JG11" s="160" t="s">
        <v>119</v>
      </c>
      <c r="JH11" s="40"/>
      <c r="JI11" s="162" t="s">
        <v>115</v>
      </c>
      <c r="JJ11" s="162" t="s">
        <v>120</v>
      </c>
      <c r="JK11" s="163"/>
      <c r="JL11" s="157"/>
      <c r="JM11" s="159"/>
      <c r="JN11" s="40"/>
      <c r="JO11" s="160" t="s">
        <v>110</v>
      </c>
      <c r="JP11" s="160" t="s">
        <v>111</v>
      </c>
      <c r="JQ11" s="718" t="s">
        <v>193</v>
      </c>
      <c r="JR11" s="718" t="s">
        <v>194</v>
      </c>
      <c r="JS11" s="718" t="s">
        <v>195</v>
      </c>
      <c r="JT11" s="162" t="s">
        <v>115</v>
      </c>
      <c r="JU11" s="160" t="s">
        <v>116</v>
      </c>
      <c r="JV11" s="162" t="s">
        <v>117</v>
      </c>
      <c r="JW11" s="160" t="s">
        <v>118</v>
      </c>
      <c r="JX11" s="160" t="s">
        <v>119</v>
      </c>
      <c r="JY11" s="40"/>
      <c r="JZ11" s="162" t="s">
        <v>115</v>
      </c>
      <c r="KA11" s="162" t="s">
        <v>120</v>
      </c>
      <c r="KB11" s="163"/>
      <c r="KC11" s="157"/>
      <c r="KD11" s="159"/>
      <c r="KE11" s="40"/>
      <c r="KF11" s="160" t="s">
        <v>110</v>
      </c>
      <c r="KG11" s="160" t="s">
        <v>111</v>
      </c>
      <c r="KH11" s="718" t="s">
        <v>193</v>
      </c>
      <c r="KI11" s="718" t="s">
        <v>194</v>
      </c>
      <c r="KJ11" s="718" t="s">
        <v>195</v>
      </c>
      <c r="KK11" s="162" t="s">
        <v>115</v>
      </c>
      <c r="KL11" s="160" t="s">
        <v>116</v>
      </c>
      <c r="KM11" s="162" t="s">
        <v>117</v>
      </c>
      <c r="KN11" s="160" t="s">
        <v>118</v>
      </c>
      <c r="KO11" s="160" t="s">
        <v>119</v>
      </c>
      <c r="KP11" s="40"/>
      <c r="KQ11" s="162" t="s">
        <v>115</v>
      </c>
      <c r="KR11" s="162" t="s">
        <v>120</v>
      </c>
      <c r="KS11" s="163"/>
      <c r="KT11" s="157"/>
      <c r="KU11" s="158"/>
    </row>
    <row r="12">
      <c r="A12" s="164">
        <v>-1.0</v>
      </c>
      <c r="B12" s="165">
        <v>-2.0</v>
      </c>
      <c r="C12" s="165">
        <v>-3.0</v>
      </c>
      <c r="D12" s="165">
        <v>-4.0</v>
      </c>
      <c r="E12" s="165">
        <v>-5.0</v>
      </c>
      <c r="F12" s="165">
        <v>-6.0</v>
      </c>
      <c r="G12" s="165">
        <v>-7.0</v>
      </c>
      <c r="H12" s="165">
        <v>-8.0</v>
      </c>
      <c r="I12" s="165">
        <v>-9.0</v>
      </c>
      <c r="J12" s="165">
        <v>-10.0</v>
      </c>
      <c r="K12" s="165">
        <v>-11.0</v>
      </c>
      <c r="L12" s="165">
        <v>-12.0</v>
      </c>
      <c r="M12" s="165">
        <v>-13.0</v>
      </c>
      <c r="N12" s="165">
        <v>-14.0</v>
      </c>
      <c r="O12" s="165">
        <v>-15.0</v>
      </c>
      <c r="P12" s="165">
        <v>-16.0</v>
      </c>
      <c r="Q12" s="166"/>
      <c r="R12" s="164">
        <v>-1.0</v>
      </c>
      <c r="S12" s="165">
        <v>-2.0</v>
      </c>
      <c r="T12" s="165">
        <v>-3.0</v>
      </c>
      <c r="U12" s="165">
        <v>-4.0</v>
      </c>
      <c r="V12" s="165">
        <v>-5.0</v>
      </c>
      <c r="W12" s="165">
        <v>-6.0</v>
      </c>
      <c r="X12" s="165">
        <v>-7.0</v>
      </c>
      <c r="Y12" s="165">
        <v>-8.0</v>
      </c>
      <c r="Z12" s="165">
        <v>-9.0</v>
      </c>
      <c r="AA12" s="165">
        <v>-10.0</v>
      </c>
      <c r="AB12" s="165">
        <v>-11.0</v>
      </c>
      <c r="AC12" s="165">
        <v>-12.0</v>
      </c>
      <c r="AD12" s="165">
        <v>-13.0</v>
      </c>
      <c r="AE12" s="165">
        <v>-14.0</v>
      </c>
      <c r="AF12" s="165">
        <v>-15.0</v>
      </c>
      <c r="AG12" s="165">
        <v>-16.0</v>
      </c>
      <c r="AH12" s="166"/>
      <c r="AI12" s="164">
        <v>-1.0</v>
      </c>
      <c r="AJ12" s="165">
        <v>-2.0</v>
      </c>
      <c r="AK12" s="165">
        <v>-3.0</v>
      </c>
      <c r="AL12" s="165">
        <v>-4.0</v>
      </c>
      <c r="AM12" s="165">
        <v>-5.0</v>
      </c>
      <c r="AN12" s="165">
        <v>-6.0</v>
      </c>
      <c r="AO12" s="165">
        <v>-7.0</v>
      </c>
      <c r="AP12" s="165">
        <v>-8.0</v>
      </c>
      <c r="AQ12" s="165">
        <v>-9.0</v>
      </c>
      <c r="AR12" s="165">
        <v>-10.0</v>
      </c>
      <c r="AS12" s="165">
        <v>-11.0</v>
      </c>
      <c r="AT12" s="165">
        <v>-12.0</v>
      </c>
      <c r="AU12" s="165">
        <v>-13.0</v>
      </c>
      <c r="AV12" s="165">
        <v>-14.0</v>
      </c>
      <c r="AW12" s="165">
        <v>-15.0</v>
      </c>
      <c r="AX12" s="165">
        <v>-16.0</v>
      </c>
      <c r="AY12" s="166"/>
      <c r="AZ12" s="164">
        <v>-1.0</v>
      </c>
      <c r="BA12" s="165">
        <v>-2.0</v>
      </c>
      <c r="BB12" s="165">
        <v>-3.0</v>
      </c>
      <c r="BC12" s="165">
        <v>-4.0</v>
      </c>
      <c r="BD12" s="165">
        <v>-5.0</v>
      </c>
      <c r="BE12" s="165">
        <v>-6.0</v>
      </c>
      <c r="BF12" s="165">
        <v>-7.0</v>
      </c>
      <c r="BG12" s="165">
        <v>-8.0</v>
      </c>
      <c r="BH12" s="165">
        <v>-9.0</v>
      </c>
      <c r="BI12" s="165">
        <v>-10.0</v>
      </c>
      <c r="BJ12" s="165">
        <v>-11.0</v>
      </c>
      <c r="BK12" s="165">
        <v>-12.0</v>
      </c>
      <c r="BL12" s="165">
        <v>-13.0</v>
      </c>
      <c r="BM12" s="165">
        <v>-14.0</v>
      </c>
      <c r="BN12" s="165">
        <v>-15.0</v>
      </c>
      <c r="BO12" s="165">
        <v>-16.0</v>
      </c>
      <c r="BP12" s="166"/>
      <c r="BQ12" s="164">
        <v>-1.0</v>
      </c>
      <c r="BR12" s="165">
        <v>-2.0</v>
      </c>
      <c r="BS12" s="165">
        <v>-3.0</v>
      </c>
      <c r="BT12" s="165">
        <v>-4.0</v>
      </c>
      <c r="BU12" s="165">
        <v>-5.0</v>
      </c>
      <c r="BV12" s="165">
        <v>-6.0</v>
      </c>
      <c r="BW12" s="165">
        <v>-7.0</v>
      </c>
      <c r="BX12" s="165">
        <v>-8.0</v>
      </c>
      <c r="BY12" s="165">
        <v>-9.0</v>
      </c>
      <c r="BZ12" s="165">
        <v>-10.0</v>
      </c>
      <c r="CA12" s="165">
        <v>-11.0</v>
      </c>
      <c r="CB12" s="165">
        <v>-12.0</v>
      </c>
      <c r="CC12" s="165">
        <v>-13.0</v>
      </c>
      <c r="CD12" s="165">
        <v>-14.0</v>
      </c>
      <c r="CE12" s="165">
        <v>-15.0</v>
      </c>
      <c r="CF12" s="165">
        <v>-16.0</v>
      </c>
      <c r="CG12" s="166"/>
      <c r="CH12" s="164">
        <v>-1.0</v>
      </c>
      <c r="CI12" s="165">
        <v>-2.0</v>
      </c>
      <c r="CJ12" s="165">
        <v>-3.0</v>
      </c>
      <c r="CK12" s="165">
        <v>-4.0</v>
      </c>
      <c r="CL12" s="165">
        <v>-5.0</v>
      </c>
      <c r="CM12" s="165">
        <v>-6.0</v>
      </c>
      <c r="CN12" s="165">
        <v>-7.0</v>
      </c>
      <c r="CO12" s="165">
        <v>-8.0</v>
      </c>
      <c r="CP12" s="165">
        <v>-9.0</v>
      </c>
      <c r="CQ12" s="165">
        <v>-10.0</v>
      </c>
      <c r="CR12" s="165">
        <v>-11.0</v>
      </c>
      <c r="CS12" s="165">
        <v>-12.0</v>
      </c>
      <c r="CT12" s="165">
        <v>-13.0</v>
      </c>
      <c r="CU12" s="165">
        <v>-14.0</v>
      </c>
      <c r="CV12" s="165">
        <v>-15.0</v>
      </c>
      <c r="CW12" s="165">
        <v>-16.0</v>
      </c>
      <c r="CX12" s="166"/>
      <c r="CY12" s="164">
        <v>-1.0</v>
      </c>
      <c r="CZ12" s="165">
        <v>-2.0</v>
      </c>
      <c r="DA12" s="165">
        <v>-3.0</v>
      </c>
      <c r="DB12" s="165">
        <v>-4.0</v>
      </c>
      <c r="DC12" s="165">
        <v>-5.0</v>
      </c>
      <c r="DD12" s="165">
        <v>-6.0</v>
      </c>
      <c r="DE12" s="165">
        <v>-7.0</v>
      </c>
      <c r="DF12" s="165">
        <v>-8.0</v>
      </c>
      <c r="DG12" s="165">
        <v>-9.0</v>
      </c>
      <c r="DH12" s="165">
        <v>-10.0</v>
      </c>
      <c r="DI12" s="165">
        <v>-11.0</v>
      </c>
      <c r="DJ12" s="165">
        <v>-12.0</v>
      </c>
      <c r="DK12" s="165">
        <v>-13.0</v>
      </c>
      <c r="DL12" s="165">
        <v>-14.0</v>
      </c>
      <c r="DM12" s="165">
        <v>-15.0</v>
      </c>
      <c r="DN12" s="165">
        <v>-16.0</v>
      </c>
      <c r="DO12" s="166"/>
      <c r="DP12" s="164">
        <v>-1.0</v>
      </c>
      <c r="DQ12" s="165">
        <v>-2.0</v>
      </c>
      <c r="DR12" s="165">
        <v>-3.0</v>
      </c>
      <c r="DS12" s="165">
        <v>-4.0</v>
      </c>
      <c r="DT12" s="165">
        <v>-5.0</v>
      </c>
      <c r="DU12" s="165">
        <v>-6.0</v>
      </c>
      <c r="DV12" s="165">
        <v>-7.0</v>
      </c>
      <c r="DW12" s="165">
        <v>-8.0</v>
      </c>
      <c r="DX12" s="165">
        <v>-9.0</v>
      </c>
      <c r="DY12" s="165">
        <v>-10.0</v>
      </c>
      <c r="DZ12" s="165">
        <v>-11.0</v>
      </c>
      <c r="EA12" s="165">
        <v>-12.0</v>
      </c>
      <c r="EB12" s="165">
        <v>-13.0</v>
      </c>
      <c r="EC12" s="165">
        <v>-14.0</v>
      </c>
      <c r="ED12" s="165">
        <v>-15.0</v>
      </c>
      <c r="EE12" s="165">
        <v>-16.0</v>
      </c>
      <c r="EF12" s="166"/>
      <c r="EG12" s="164">
        <v>-1.0</v>
      </c>
      <c r="EH12" s="165">
        <v>-2.0</v>
      </c>
      <c r="EI12" s="165">
        <v>-3.0</v>
      </c>
      <c r="EJ12" s="165">
        <v>-4.0</v>
      </c>
      <c r="EK12" s="165">
        <v>-5.0</v>
      </c>
      <c r="EL12" s="165">
        <v>-6.0</v>
      </c>
      <c r="EM12" s="165">
        <v>-7.0</v>
      </c>
      <c r="EN12" s="165">
        <v>-8.0</v>
      </c>
      <c r="EO12" s="165">
        <v>-9.0</v>
      </c>
      <c r="EP12" s="165">
        <v>-10.0</v>
      </c>
      <c r="EQ12" s="165">
        <v>-11.0</v>
      </c>
      <c r="ER12" s="165">
        <v>-12.0</v>
      </c>
      <c r="ES12" s="165">
        <v>-13.0</v>
      </c>
      <c r="ET12" s="165">
        <v>-14.0</v>
      </c>
      <c r="EU12" s="165">
        <v>-15.0</v>
      </c>
      <c r="EV12" s="165">
        <v>-16.0</v>
      </c>
      <c r="EW12" s="166"/>
      <c r="EX12" s="164">
        <v>-1.0</v>
      </c>
      <c r="EY12" s="165">
        <v>-2.0</v>
      </c>
      <c r="EZ12" s="165">
        <v>-3.0</v>
      </c>
      <c r="FA12" s="165">
        <v>-4.0</v>
      </c>
      <c r="FB12" s="165">
        <v>-5.0</v>
      </c>
      <c r="FC12" s="165">
        <v>-6.0</v>
      </c>
      <c r="FD12" s="165">
        <v>-7.0</v>
      </c>
      <c r="FE12" s="165">
        <v>-8.0</v>
      </c>
      <c r="FF12" s="165">
        <v>-9.0</v>
      </c>
      <c r="FG12" s="165">
        <v>-10.0</v>
      </c>
      <c r="FH12" s="165">
        <v>-11.0</v>
      </c>
      <c r="FI12" s="165">
        <v>-12.0</v>
      </c>
      <c r="FJ12" s="165">
        <v>-13.0</v>
      </c>
      <c r="FK12" s="165">
        <v>-14.0</v>
      </c>
      <c r="FL12" s="165">
        <v>-15.0</v>
      </c>
      <c r="FM12" s="165">
        <v>-16.0</v>
      </c>
      <c r="FN12" s="166"/>
      <c r="FO12" s="164">
        <v>-1.0</v>
      </c>
      <c r="FP12" s="165">
        <v>-2.0</v>
      </c>
      <c r="FQ12" s="165">
        <v>-3.0</v>
      </c>
      <c r="FR12" s="165">
        <v>-4.0</v>
      </c>
      <c r="FS12" s="165">
        <v>-5.0</v>
      </c>
      <c r="FT12" s="165">
        <v>-6.0</v>
      </c>
      <c r="FU12" s="165">
        <v>-7.0</v>
      </c>
      <c r="FV12" s="165">
        <v>-8.0</v>
      </c>
      <c r="FW12" s="165">
        <v>-9.0</v>
      </c>
      <c r="FX12" s="165">
        <v>-10.0</v>
      </c>
      <c r="FY12" s="165">
        <v>-11.0</v>
      </c>
      <c r="FZ12" s="165">
        <v>-12.0</v>
      </c>
      <c r="GA12" s="165">
        <v>-13.0</v>
      </c>
      <c r="GB12" s="165">
        <v>-14.0</v>
      </c>
      <c r="GC12" s="165">
        <v>-15.0</v>
      </c>
      <c r="GD12" s="165">
        <v>-16.0</v>
      </c>
      <c r="GE12" s="166"/>
      <c r="GF12" s="164">
        <v>-1.0</v>
      </c>
      <c r="GG12" s="165">
        <v>-2.0</v>
      </c>
      <c r="GH12" s="165">
        <v>-3.0</v>
      </c>
      <c r="GI12" s="165">
        <v>-4.0</v>
      </c>
      <c r="GJ12" s="165">
        <v>-5.0</v>
      </c>
      <c r="GK12" s="165">
        <v>-6.0</v>
      </c>
      <c r="GL12" s="165">
        <v>-7.0</v>
      </c>
      <c r="GM12" s="165">
        <v>-8.0</v>
      </c>
      <c r="GN12" s="165">
        <v>-9.0</v>
      </c>
      <c r="GO12" s="165">
        <v>-10.0</v>
      </c>
      <c r="GP12" s="165">
        <v>-11.0</v>
      </c>
      <c r="GQ12" s="165">
        <v>-12.0</v>
      </c>
      <c r="GR12" s="165">
        <v>-13.0</v>
      </c>
      <c r="GS12" s="165">
        <v>-14.0</v>
      </c>
      <c r="GT12" s="165">
        <v>-15.0</v>
      </c>
      <c r="GU12" s="165">
        <v>-16.0</v>
      </c>
      <c r="GV12" s="166"/>
      <c r="GW12" s="164">
        <v>-1.0</v>
      </c>
      <c r="GX12" s="165">
        <v>-2.0</v>
      </c>
      <c r="GY12" s="165">
        <v>-3.0</v>
      </c>
      <c r="GZ12" s="165">
        <v>-4.0</v>
      </c>
      <c r="HA12" s="165">
        <v>-5.0</v>
      </c>
      <c r="HB12" s="165">
        <v>-6.0</v>
      </c>
      <c r="HC12" s="165">
        <v>-7.0</v>
      </c>
      <c r="HD12" s="165">
        <v>-8.0</v>
      </c>
      <c r="HE12" s="165">
        <v>-9.0</v>
      </c>
      <c r="HF12" s="165">
        <v>-10.0</v>
      </c>
      <c r="HG12" s="165">
        <v>-11.0</v>
      </c>
      <c r="HH12" s="165">
        <v>-12.0</v>
      </c>
      <c r="HI12" s="165">
        <v>-13.0</v>
      </c>
      <c r="HJ12" s="165">
        <v>-14.0</v>
      </c>
      <c r="HK12" s="165">
        <v>-15.0</v>
      </c>
      <c r="HL12" s="165">
        <v>-16.0</v>
      </c>
      <c r="HM12" s="166"/>
      <c r="HN12" s="164">
        <v>-1.0</v>
      </c>
      <c r="HO12" s="165">
        <v>-2.0</v>
      </c>
      <c r="HP12" s="165">
        <v>-3.0</v>
      </c>
      <c r="HQ12" s="165">
        <v>-4.0</v>
      </c>
      <c r="HR12" s="165">
        <v>-5.0</v>
      </c>
      <c r="HS12" s="165">
        <v>-6.0</v>
      </c>
      <c r="HT12" s="165">
        <v>-7.0</v>
      </c>
      <c r="HU12" s="165">
        <v>-8.0</v>
      </c>
      <c r="HV12" s="165">
        <v>-9.0</v>
      </c>
      <c r="HW12" s="165">
        <v>-10.0</v>
      </c>
      <c r="HX12" s="165">
        <v>-11.0</v>
      </c>
      <c r="HY12" s="165">
        <v>-12.0</v>
      </c>
      <c r="HZ12" s="165">
        <v>-13.0</v>
      </c>
      <c r="IA12" s="165">
        <v>-14.0</v>
      </c>
      <c r="IB12" s="165">
        <v>-15.0</v>
      </c>
      <c r="IC12" s="165">
        <v>-16.0</v>
      </c>
      <c r="ID12" s="166"/>
      <c r="IE12" s="164">
        <v>-1.0</v>
      </c>
      <c r="IF12" s="165">
        <v>-2.0</v>
      </c>
      <c r="IG12" s="165">
        <v>-3.0</v>
      </c>
      <c r="IH12" s="165">
        <v>-4.0</v>
      </c>
      <c r="II12" s="165">
        <v>-5.0</v>
      </c>
      <c r="IJ12" s="165">
        <v>-6.0</v>
      </c>
      <c r="IK12" s="165">
        <v>-7.0</v>
      </c>
      <c r="IL12" s="165">
        <v>-8.0</v>
      </c>
      <c r="IM12" s="165">
        <v>-9.0</v>
      </c>
      <c r="IN12" s="165">
        <v>-10.0</v>
      </c>
      <c r="IO12" s="165">
        <v>-11.0</v>
      </c>
      <c r="IP12" s="165">
        <v>-12.0</v>
      </c>
      <c r="IQ12" s="165">
        <v>-13.0</v>
      </c>
      <c r="IR12" s="165">
        <v>-14.0</v>
      </c>
      <c r="IS12" s="165">
        <v>-15.0</v>
      </c>
      <c r="IT12" s="165">
        <v>-16.0</v>
      </c>
      <c r="IU12" s="166"/>
      <c r="IV12" s="164">
        <v>-1.0</v>
      </c>
      <c r="IW12" s="165">
        <v>-2.0</v>
      </c>
      <c r="IX12" s="165">
        <v>-3.0</v>
      </c>
      <c r="IY12" s="165">
        <v>-4.0</v>
      </c>
      <c r="IZ12" s="165">
        <v>-5.0</v>
      </c>
      <c r="JA12" s="165">
        <v>-6.0</v>
      </c>
      <c r="JB12" s="165">
        <v>-7.0</v>
      </c>
      <c r="JC12" s="165">
        <v>-8.0</v>
      </c>
      <c r="JD12" s="165">
        <v>-9.0</v>
      </c>
      <c r="JE12" s="165">
        <v>-10.0</v>
      </c>
      <c r="JF12" s="165">
        <v>-11.0</v>
      </c>
      <c r="JG12" s="165">
        <v>-12.0</v>
      </c>
      <c r="JH12" s="165">
        <v>-13.0</v>
      </c>
      <c r="JI12" s="165">
        <v>-14.0</v>
      </c>
      <c r="JJ12" s="165">
        <v>-15.0</v>
      </c>
      <c r="JK12" s="165">
        <v>-16.0</v>
      </c>
      <c r="JL12" s="166"/>
      <c r="JM12" s="164">
        <v>-1.0</v>
      </c>
      <c r="JN12" s="165">
        <v>-2.0</v>
      </c>
      <c r="JO12" s="165">
        <v>-3.0</v>
      </c>
      <c r="JP12" s="165">
        <v>-4.0</v>
      </c>
      <c r="JQ12" s="165">
        <v>-5.0</v>
      </c>
      <c r="JR12" s="165">
        <v>-6.0</v>
      </c>
      <c r="JS12" s="165">
        <v>-7.0</v>
      </c>
      <c r="JT12" s="165">
        <v>-8.0</v>
      </c>
      <c r="JU12" s="165">
        <v>-9.0</v>
      </c>
      <c r="JV12" s="165">
        <v>-10.0</v>
      </c>
      <c r="JW12" s="165">
        <v>-11.0</v>
      </c>
      <c r="JX12" s="165">
        <v>-12.0</v>
      </c>
      <c r="JY12" s="165">
        <v>-13.0</v>
      </c>
      <c r="JZ12" s="165">
        <v>-14.0</v>
      </c>
      <c r="KA12" s="165">
        <v>-15.0</v>
      </c>
      <c r="KB12" s="165">
        <v>-16.0</v>
      </c>
      <c r="KC12" s="166"/>
      <c r="KD12" s="164">
        <v>-1.0</v>
      </c>
      <c r="KE12" s="165">
        <v>-2.0</v>
      </c>
      <c r="KF12" s="165">
        <v>-3.0</v>
      </c>
      <c r="KG12" s="165">
        <v>-4.0</v>
      </c>
      <c r="KH12" s="165">
        <v>-5.0</v>
      </c>
      <c r="KI12" s="165">
        <v>-6.0</v>
      </c>
      <c r="KJ12" s="165">
        <v>-7.0</v>
      </c>
      <c r="KK12" s="165">
        <v>-8.0</v>
      </c>
      <c r="KL12" s="165">
        <v>-9.0</v>
      </c>
      <c r="KM12" s="165">
        <v>-10.0</v>
      </c>
      <c r="KN12" s="165">
        <v>-11.0</v>
      </c>
      <c r="KO12" s="165">
        <v>-12.0</v>
      </c>
      <c r="KP12" s="165">
        <v>-13.0</v>
      </c>
      <c r="KQ12" s="165">
        <v>-14.0</v>
      </c>
      <c r="KR12" s="165">
        <v>-15.0</v>
      </c>
      <c r="KS12" s="165">
        <v>-16.0</v>
      </c>
      <c r="KT12" s="166"/>
      <c r="KU12" s="167"/>
    </row>
    <row r="13">
      <c r="A13" s="168"/>
      <c r="B13" s="169" t="s">
        <v>36</v>
      </c>
      <c r="C13" s="170"/>
      <c r="D13" s="170"/>
      <c r="E13" s="170" t="s">
        <v>121</v>
      </c>
      <c r="F13" s="170" t="s">
        <v>121</v>
      </c>
      <c r="G13" s="170" t="s">
        <v>121</v>
      </c>
      <c r="H13" s="170" t="s">
        <v>121</v>
      </c>
      <c r="I13" s="170" t="s">
        <v>121</v>
      </c>
      <c r="J13" s="170" t="s">
        <v>121</v>
      </c>
      <c r="K13" s="170" t="s">
        <v>121</v>
      </c>
      <c r="L13" s="170" t="s">
        <v>121</v>
      </c>
      <c r="M13" s="170" t="s">
        <v>121</v>
      </c>
      <c r="N13" s="170" t="s">
        <v>121</v>
      </c>
      <c r="O13" s="170" t="s">
        <v>121</v>
      </c>
      <c r="P13" s="171" t="s">
        <v>121</v>
      </c>
      <c r="Q13" s="172"/>
      <c r="R13" s="168"/>
      <c r="S13" s="169" t="s">
        <v>36</v>
      </c>
      <c r="T13" s="170"/>
      <c r="U13" s="170"/>
      <c r="V13" s="170" t="s">
        <v>121</v>
      </c>
      <c r="W13" s="170" t="s">
        <v>121</v>
      </c>
      <c r="X13" s="170" t="s">
        <v>121</v>
      </c>
      <c r="Y13" s="170" t="s">
        <v>121</v>
      </c>
      <c r="Z13" s="170" t="s">
        <v>121</v>
      </c>
      <c r="AA13" s="170" t="s">
        <v>121</v>
      </c>
      <c r="AB13" s="170" t="s">
        <v>121</v>
      </c>
      <c r="AC13" s="170" t="s">
        <v>121</v>
      </c>
      <c r="AD13" s="170" t="s">
        <v>121</v>
      </c>
      <c r="AE13" s="170" t="s">
        <v>121</v>
      </c>
      <c r="AF13" s="170" t="s">
        <v>121</v>
      </c>
      <c r="AG13" s="171" t="s">
        <v>121</v>
      </c>
      <c r="AH13" s="172"/>
      <c r="AI13" s="168"/>
      <c r="AJ13" s="169" t="s">
        <v>36</v>
      </c>
      <c r="AK13" s="170"/>
      <c r="AL13" s="170"/>
      <c r="AM13" s="170" t="s">
        <v>121</v>
      </c>
      <c r="AN13" s="170" t="s">
        <v>121</v>
      </c>
      <c r="AO13" s="170" t="s">
        <v>121</v>
      </c>
      <c r="AP13" s="170" t="s">
        <v>121</v>
      </c>
      <c r="AQ13" s="170" t="s">
        <v>121</v>
      </c>
      <c r="AR13" s="170" t="s">
        <v>121</v>
      </c>
      <c r="AS13" s="170" t="s">
        <v>121</v>
      </c>
      <c r="AT13" s="170" t="s">
        <v>121</v>
      </c>
      <c r="AU13" s="170" t="s">
        <v>121</v>
      </c>
      <c r="AV13" s="170" t="s">
        <v>121</v>
      </c>
      <c r="AW13" s="170" t="s">
        <v>121</v>
      </c>
      <c r="AX13" s="171" t="s">
        <v>121</v>
      </c>
      <c r="AY13" s="172"/>
      <c r="AZ13" s="168"/>
      <c r="BA13" s="169" t="s">
        <v>36</v>
      </c>
      <c r="BB13" s="170"/>
      <c r="BC13" s="170"/>
      <c r="BD13" s="170" t="s">
        <v>121</v>
      </c>
      <c r="BE13" s="170" t="s">
        <v>121</v>
      </c>
      <c r="BF13" s="170" t="s">
        <v>121</v>
      </c>
      <c r="BG13" s="170" t="s">
        <v>121</v>
      </c>
      <c r="BH13" s="170" t="s">
        <v>121</v>
      </c>
      <c r="BI13" s="170" t="s">
        <v>121</v>
      </c>
      <c r="BJ13" s="170" t="s">
        <v>121</v>
      </c>
      <c r="BK13" s="170" t="s">
        <v>121</v>
      </c>
      <c r="BL13" s="170" t="s">
        <v>121</v>
      </c>
      <c r="BM13" s="170" t="s">
        <v>121</v>
      </c>
      <c r="BN13" s="170" t="s">
        <v>121</v>
      </c>
      <c r="BO13" s="171" t="s">
        <v>121</v>
      </c>
      <c r="BP13" s="172"/>
      <c r="BQ13" s="168"/>
      <c r="BR13" s="169" t="s">
        <v>36</v>
      </c>
      <c r="BS13" s="170"/>
      <c r="BT13" s="170"/>
      <c r="BU13" s="170" t="s">
        <v>121</v>
      </c>
      <c r="BV13" s="170" t="s">
        <v>121</v>
      </c>
      <c r="BW13" s="170" t="s">
        <v>121</v>
      </c>
      <c r="BX13" s="170" t="s">
        <v>121</v>
      </c>
      <c r="BY13" s="170" t="s">
        <v>121</v>
      </c>
      <c r="BZ13" s="170" t="s">
        <v>121</v>
      </c>
      <c r="CA13" s="170" t="s">
        <v>121</v>
      </c>
      <c r="CB13" s="170" t="s">
        <v>121</v>
      </c>
      <c r="CC13" s="170" t="s">
        <v>121</v>
      </c>
      <c r="CD13" s="170" t="s">
        <v>121</v>
      </c>
      <c r="CE13" s="170" t="s">
        <v>121</v>
      </c>
      <c r="CF13" s="171" t="s">
        <v>121</v>
      </c>
      <c r="CG13" s="172"/>
      <c r="CH13" s="168"/>
      <c r="CI13" s="169" t="s">
        <v>36</v>
      </c>
      <c r="CJ13" s="170"/>
      <c r="CK13" s="170"/>
      <c r="CL13" s="170" t="s">
        <v>121</v>
      </c>
      <c r="CM13" s="170" t="s">
        <v>121</v>
      </c>
      <c r="CN13" s="170" t="s">
        <v>121</v>
      </c>
      <c r="CO13" s="170" t="s">
        <v>121</v>
      </c>
      <c r="CP13" s="170" t="s">
        <v>121</v>
      </c>
      <c r="CQ13" s="170" t="s">
        <v>121</v>
      </c>
      <c r="CR13" s="170" t="s">
        <v>121</v>
      </c>
      <c r="CS13" s="170" t="s">
        <v>121</v>
      </c>
      <c r="CT13" s="170" t="s">
        <v>121</v>
      </c>
      <c r="CU13" s="170" t="s">
        <v>121</v>
      </c>
      <c r="CV13" s="170" t="s">
        <v>121</v>
      </c>
      <c r="CW13" s="171" t="s">
        <v>121</v>
      </c>
      <c r="CX13" s="172"/>
      <c r="CY13" s="168"/>
      <c r="CZ13" s="169" t="s">
        <v>36</v>
      </c>
      <c r="DA13" s="170"/>
      <c r="DB13" s="170"/>
      <c r="DC13" s="170" t="s">
        <v>121</v>
      </c>
      <c r="DD13" s="170" t="s">
        <v>121</v>
      </c>
      <c r="DE13" s="170" t="s">
        <v>121</v>
      </c>
      <c r="DF13" s="170" t="s">
        <v>121</v>
      </c>
      <c r="DG13" s="170" t="s">
        <v>121</v>
      </c>
      <c r="DH13" s="170" t="s">
        <v>121</v>
      </c>
      <c r="DI13" s="170" t="s">
        <v>121</v>
      </c>
      <c r="DJ13" s="170" t="s">
        <v>121</v>
      </c>
      <c r="DK13" s="170" t="s">
        <v>121</v>
      </c>
      <c r="DL13" s="170" t="s">
        <v>121</v>
      </c>
      <c r="DM13" s="170" t="s">
        <v>121</v>
      </c>
      <c r="DN13" s="171" t="s">
        <v>121</v>
      </c>
      <c r="DO13" s="172"/>
      <c r="DP13" s="168"/>
      <c r="DQ13" s="169" t="s">
        <v>36</v>
      </c>
      <c r="DR13" s="170"/>
      <c r="DS13" s="170"/>
      <c r="DT13" s="170" t="s">
        <v>121</v>
      </c>
      <c r="DU13" s="170" t="s">
        <v>121</v>
      </c>
      <c r="DV13" s="170" t="s">
        <v>121</v>
      </c>
      <c r="DW13" s="170" t="s">
        <v>121</v>
      </c>
      <c r="DX13" s="170" t="s">
        <v>121</v>
      </c>
      <c r="DY13" s="170" t="s">
        <v>121</v>
      </c>
      <c r="DZ13" s="170" t="s">
        <v>121</v>
      </c>
      <c r="EA13" s="170" t="s">
        <v>121</v>
      </c>
      <c r="EB13" s="170" t="s">
        <v>121</v>
      </c>
      <c r="EC13" s="170" t="s">
        <v>121</v>
      </c>
      <c r="ED13" s="170" t="s">
        <v>121</v>
      </c>
      <c r="EE13" s="171" t="s">
        <v>121</v>
      </c>
      <c r="EF13" s="172"/>
      <c r="EG13" s="168"/>
      <c r="EH13" s="169" t="s">
        <v>36</v>
      </c>
      <c r="EI13" s="170"/>
      <c r="EJ13" s="170"/>
      <c r="EK13" s="170" t="s">
        <v>121</v>
      </c>
      <c r="EL13" s="170" t="s">
        <v>121</v>
      </c>
      <c r="EM13" s="170" t="s">
        <v>121</v>
      </c>
      <c r="EN13" s="170" t="s">
        <v>121</v>
      </c>
      <c r="EO13" s="170" t="s">
        <v>121</v>
      </c>
      <c r="EP13" s="170" t="s">
        <v>121</v>
      </c>
      <c r="EQ13" s="170" t="s">
        <v>121</v>
      </c>
      <c r="ER13" s="170" t="s">
        <v>121</v>
      </c>
      <c r="ES13" s="170" t="s">
        <v>121</v>
      </c>
      <c r="ET13" s="170" t="s">
        <v>121</v>
      </c>
      <c r="EU13" s="170" t="s">
        <v>121</v>
      </c>
      <c r="EV13" s="171" t="s">
        <v>121</v>
      </c>
      <c r="EW13" s="172"/>
      <c r="EX13" s="168"/>
      <c r="EY13" s="169" t="s">
        <v>36</v>
      </c>
      <c r="EZ13" s="170"/>
      <c r="FA13" s="170"/>
      <c r="FB13" s="170" t="s">
        <v>121</v>
      </c>
      <c r="FC13" s="170" t="s">
        <v>121</v>
      </c>
      <c r="FD13" s="170" t="s">
        <v>121</v>
      </c>
      <c r="FE13" s="170" t="s">
        <v>121</v>
      </c>
      <c r="FF13" s="170" t="s">
        <v>121</v>
      </c>
      <c r="FG13" s="170" t="s">
        <v>121</v>
      </c>
      <c r="FH13" s="170" t="s">
        <v>121</v>
      </c>
      <c r="FI13" s="170" t="s">
        <v>121</v>
      </c>
      <c r="FJ13" s="170" t="s">
        <v>121</v>
      </c>
      <c r="FK13" s="170" t="s">
        <v>121</v>
      </c>
      <c r="FL13" s="170" t="s">
        <v>121</v>
      </c>
      <c r="FM13" s="171" t="s">
        <v>121</v>
      </c>
      <c r="FN13" s="172"/>
      <c r="FO13" s="168"/>
      <c r="FP13" s="169" t="s">
        <v>36</v>
      </c>
      <c r="FQ13" s="170"/>
      <c r="FR13" s="170"/>
      <c r="FS13" s="170" t="s">
        <v>121</v>
      </c>
      <c r="FT13" s="170" t="s">
        <v>121</v>
      </c>
      <c r="FU13" s="170" t="s">
        <v>121</v>
      </c>
      <c r="FV13" s="170" t="s">
        <v>121</v>
      </c>
      <c r="FW13" s="170" t="s">
        <v>121</v>
      </c>
      <c r="FX13" s="170" t="s">
        <v>121</v>
      </c>
      <c r="FY13" s="170" t="s">
        <v>121</v>
      </c>
      <c r="FZ13" s="170" t="s">
        <v>121</v>
      </c>
      <c r="GA13" s="170" t="s">
        <v>121</v>
      </c>
      <c r="GB13" s="170" t="s">
        <v>121</v>
      </c>
      <c r="GC13" s="170" t="s">
        <v>121</v>
      </c>
      <c r="GD13" s="171" t="s">
        <v>121</v>
      </c>
      <c r="GE13" s="172"/>
      <c r="GF13" s="168"/>
      <c r="GG13" s="169" t="s">
        <v>36</v>
      </c>
      <c r="GH13" s="170"/>
      <c r="GI13" s="170"/>
      <c r="GJ13" s="170" t="s">
        <v>121</v>
      </c>
      <c r="GK13" s="170" t="s">
        <v>121</v>
      </c>
      <c r="GL13" s="170" t="s">
        <v>121</v>
      </c>
      <c r="GM13" s="170" t="s">
        <v>121</v>
      </c>
      <c r="GN13" s="170" t="s">
        <v>121</v>
      </c>
      <c r="GO13" s="170" t="s">
        <v>121</v>
      </c>
      <c r="GP13" s="170" t="s">
        <v>121</v>
      </c>
      <c r="GQ13" s="170" t="s">
        <v>121</v>
      </c>
      <c r="GR13" s="170" t="s">
        <v>121</v>
      </c>
      <c r="GS13" s="170" t="s">
        <v>121</v>
      </c>
      <c r="GT13" s="170" t="s">
        <v>121</v>
      </c>
      <c r="GU13" s="171" t="s">
        <v>121</v>
      </c>
      <c r="GV13" s="172"/>
      <c r="GW13" s="168"/>
      <c r="GX13" s="169" t="s">
        <v>36</v>
      </c>
      <c r="GY13" s="170"/>
      <c r="GZ13" s="170"/>
      <c r="HA13" s="170" t="s">
        <v>121</v>
      </c>
      <c r="HB13" s="170" t="s">
        <v>121</v>
      </c>
      <c r="HC13" s="170" t="s">
        <v>121</v>
      </c>
      <c r="HD13" s="170" t="s">
        <v>121</v>
      </c>
      <c r="HE13" s="170" t="s">
        <v>121</v>
      </c>
      <c r="HF13" s="170" t="s">
        <v>121</v>
      </c>
      <c r="HG13" s="170" t="s">
        <v>121</v>
      </c>
      <c r="HH13" s="170" t="s">
        <v>121</v>
      </c>
      <c r="HI13" s="170" t="s">
        <v>121</v>
      </c>
      <c r="HJ13" s="170" t="s">
        <v>121</v>
      </c>
      <c r="HK13" s="170" t="s">
        <v>121</v>
      </c>
      <c r="HL13" s="171" t="s">
        <v>121</v>
      </c>
      <c r="HM13" s="172"/>
      <c r="HN13" s="168"/>
      <c r="HO13" s="169" t="s">
        <v>36</v>
      </c>
      <c r="HP13" s="170"/>
      <c r="HQ13" s="170"/>
      <c r="HR13" s="170" t="s">
        <v>121</v>
      </c>
      <c r="HS13" s="170" t="s">
        <v>121</v>
      </c>
      <c r="HT13" s="170" t="s">
        <v>121</v>
      </c>
      <c r="HU13" s="170" t="s">
        <v>121</v>
      </c>
      <c r="HV13" s="170" t="s">
        <v>121</v>
      </c>
      <c r="HW13" s="170" t="s">
        <v>121</v>
      </c>
      <c r="HX13" s="170" t="s">
        <v>121</v>
      </c>
      <c r="HY13" s="170" t="s">
        <v>121</v>
      </c>
      <c r="HZ13" s="170" t="s">
        <v>121</v>
      </c>
      <c r="IA13" s="170" t="s">
        <v>121</v>
      </c>
      <c r="IB13" s="170" t="s">
        <v>121</v>
      </c>
      <c r="IC13" s="171" t="s">
        <v>121</v>
      </c>
      <c r="ID13" s="172"/>
      <c r="IE13" s="168"/>
      <c r="IF13" s="169" t="s">
        <v>36</v>
      </c>
      <c r="IG13" s="170"/>
      <c r="IH13" s="170"/>
      <c r="II13" s="170" t="s">
        <v>121</v>
      </c>
      <c r="IJ13" s="170" t="s">
        <v>121</v>
      </c>
      <c r="IK13" s="170" t="s">
        <v>121</v>
      </c>
      <c r="IL13" s="170" t="s">
        <v>121</v>
      </c>
      <c r="IM13" s="170" t="s">
        <v>121</v>
      </c>
      <c r="IN13" s="170" t="s">
        <v>121</v>
      </c>
      <c r="IO13" s="170" t="s">
        <v>121</v>
      </c>
      <c r="IP13" s="170" t="s">
        <v>121</v>
      </c>
      <c r="IQ13" s="170" t="s">
        <v>121</v>
      </c>
      <c r="IR13" s="170" t="s">
        <v>121</v>
      </c>
      <c r="IS13" s="170" t="s">
        <v>121</v>
      </c>
      <c r="IT13" s="171" t="s">
        <v>121</v>
      </c>
      <c r="IU13" s="172"/>
      <c r="IV13" s="168"/>
      <c r="IW13" s="169" t="s">
        <v>36</v>
      </c>
      <c r="IX13" s="170"/>
      <c r="IY13" s="170"/>
      <c r="IZ13" s="170" t="s">
        <v>121</v>
      </c>
      <c r="JA13" s="170" t="s">
        <v>121</v>
      </c>
      <c r="JB13" s="170" t="s">
        <v>121</v>
      </c>
      <c r="JC13" s="170" t="s">
        <v>121</v>
      </c>
      <c r="JD13" s="170" t="s">
        <v>121</v>
      </c>
      <c r="JE13" s="170" t="s">
        <v>121</v>
      </c>
      <c r="JF13" s="170" t="s">
        <v>121</v>
      </c>
      <c r="JG13" s="170" t="s">
        <v>121</v>
      </c>
      <c r="JH13" s="170" t="s">
        <v>121</v>
      </c>
      <c r="JI13" s="170" t="s">
        <v>121</v>
      </c>
      <c r="JJ13" s="170" t="s">
        <v>121</v>
      </c>
      <c r="JK13" s="171" t="s">
        <v>121</v>
      </c>
      <c r="JL13" s="172"/>
      <c r="JM13" s="168"/>
      <c r="JN13" s="169" t="s">
        <v>36</v>
      </c>
      <c r="JO13" s="170"/>
      <c r="JP13" s="170"/>
      <c r="JQ13" s="170" t="s">
        <v>121</v>
      </c>
      <c r="JR13" s="170" t="s">
        <v>121</v>
      </c>
      <c r="JS13" s="170" t="s">
        <v>121</v>
      </c>
      <c r="JT13" s="170" t="s">
        <v>121</v>
      </c>
      <c r="JU13" s="170" t="s">
        <v>121</v>
      </c>
      <c r="JV13" s="170" t="s">
        <v>121</v>
      </c>
      <c r="JW13" s="170" t="s">
        <v>121</v>
      </c>
      <c r="JX13" s="170" t="s">
        <v>121</v>
      </c>
      <c r="JY13" s="170" t="s">
        <v>121</v>
      </c>
      <c r="JZ13" s="170" t="s">
        <v>121</v>
      </c>
      <c r="KA13" s="170" t="s">
        <v>121</v>
      </c>
      <c r="KB13" s="171" t="s">
        <v>121</v>
      </c>
      <c r="KC13" s="172"/>
      <c r="KD13" s="168"/>
      <c r="KE13" s="169" t="s">
        <v>36</v>
      </c>
      <c r="KF13" s="170"/>
      <c r="KG13" s="170"/>
      <c r="KH13" s="170" t="s">
        <v>121</v>
      </c>
      <c r="KI13" s="170" t="s">
        <v>121</v>
      </c>
      <c r="KJ13" s="170" t="s">
        <v>121</v>
      </c>
      <c r="KK13" s="170" t="s">
        <v>121</v>
      </c>
      <c r="KL13" s="170" t="s">
        <v>121</v>
      </c>
      <c r="KM13" s="170" t="s">
        <v>121</v>
      </c>
      <c r="KN13" s="170" t="s">
        <v>121</v>
      </c>
      <c r="KO13" s="170" t="s">
        <v>121</v>
      </c>
      <c r="KP13" s="170" t="s">
        <v>121</v>
      </c>
      <c r="KQ13" s="170" t="s">
        <v>121</v>
      </c>
      <c r="KR13" s="170" t="s">
        <v>121</v>
      </c>
      <c r="KS13" s="171" t="s">
        <v>121</v>
      </c>
      <c r="KT13" s="172"/>
      <c r="KU13" s="173"/>
    </row>
    <row r="14">
      <c r="A14" s="174">
        <v>1.0</v>
      </c>
      <c r="B14" s="175" t="s">
        <v>122</v>
      </c>
      <c r="C14" s="176" t="s">
        <v>121</v>
      </c>
      <c r="D14" s="176" t="s">
        <v>123</v>
      </c>
      <c r="E14" s="177">
        <f t="shared" ref="E14:E25" si="1">E115+E216+E317+E418</f>
        <v>0</v>
      </c>
      <c r="F14" s="177">
        <f t="shared" ref="F14:F25" si="2">iferror(E14/G14*100,0)</f>
        <v>0</v>
      </c>
      <c r="G14" s="177">
        <f t="shared" ref="G14:G25" si="3">G115+G216+G317+G418</f>
        <v>0</v>
      </c>
      <c r="H14" s="178"/>
      <c r="I14" s="177">
        <f t="shared" ref="I14:I25" si="4">I115+I216+I317+I418</f>
        <v>0</v>
      </c>
      <c r="J14" s="179"/>
      <c r="K14" s="180"/>
      <c r="L14" s="180"/>
      <c r="M14" s="177">
        <f t="shared" ref="M14:M25" si="5">M115+M216+M317+M418</f>
        <v>0</v>
      </c>
      <c r="N14" s="178">
        <v>0.294289866351475</v>
      </c>
      <c r="O14" s="177">
        <f t="shared" ref="O14:O25" si="6">O115+O216+O317+O418</f>
        <v>0</v>
      </c>
      <c r="P14" s="181">
        <f t="shared" ref="P14:P25" si="7">IFERROR(+(IF(M14="","0",M14))-(IF(O14="","0",O14)),"")</f>
        <v>0</v>
      </c>
      <c r="Q14" s="172"/>
      <c r="R14" s="174">
        <v>1.0</v>
      </c>
      <c r="S14" s="175" t="s">
        <v>122</v>
      </c>
      <c r="T14" s="176" t="s">
        <v>121</v>
      </c>
      <c r="U14" s="176" t="s">
        <v>123</v>
      </c>
      <c r="V14" s="177">
        <f t="shared" ref="V14:V25" si="8">V115+V216+V317+V418</f>
        <v>0</v>
      </c>
      <c r="W14" s="177">
        <f t="shared" ref="W14:W25" si="9">iferror(V14/X14*100,0)</f>
        <v>0</v>
      </c>
      <c r="X14" s="177">
        <f t="shared" ref="X14:X25" si="10">X115+X216+X317+X418</f>
        <v>0</v>
      </c>
      <c r="Y14" s="178"/>
      <c r="Z14" s="177">
        <f t="shared" ref="Z14:Z25" si="11">Z115+Z216+Z317+Z418</f>
        <v>0</v>
      </c>
      <c r="AA14" s="179"/>
      <c r="AB14" s="180"/>
      <c r="AC14" s="180"/>
      <c r="AD14" s="177">
        <f t="shared" ref="AD14:AD25" si="12">AD115+AD216+AD317+AD418</f>
        <v>0</v>
      </c>
      <c r="AE14" s="178">
        <v>0.294289866351475</v>
      </c>
      <c r="AF14" s="177">
        <f t="shared" ref="AF14:AF25" si="13">AF115+AF216+AF317+AF418</f>
        <v>0</v>
      </c>
      <c r="AG14" s="181">
        <f t="shared" ref="AG14:AG25" si="14">IFERROR(+(IF(AD14="","0",AD14))-(IF(AF14="","0",AF14)),"")</f>
        <v>0</v>
      </c>
      <c r="AH14" s="172"/>
      <c r="AI14" s="174">
        <v>1.0</v>
      </c>
      <c r="AJ14" s="175" t="s">
        <v>122</v>
      </c>
      <c r="AK14" s="176" t="s">
        <v>121</v>
      </c>
      <c r="AL14" s="176" t="s">
        <v>123</v>
      </c>
      <c r="AM14" s="177">
        <f t="shared" ref="AM14:AM25" si="15">AM115+AM216+AM317+AM418</f>
        <v>0</v>
      </c>
      <c r="AN14" s="177">
        <f t="shared" ref="AN14:AN25" si="16">iferror(AM14/AO14*100,0)</f>
        <v>0</v>
      </c>
      <c r="AO14" s="177">
        <f t="shared" ref="AO14:AO25" si="17">AO115+AO216+AO317+AO418</f>
        <v>0</v>
      </c>
      <c r="AP14" s="178"/>
      <c r="AQ14" s="177">
        <f t="shared" ref="AQ14:AQ25" si="18">AQ115+AQ216+AQ317+AQ418</f>
        <v>0</v>
      </c>
      <c r="AR14" s="179"/>
      <c r="AS14" s="180"/>
      <c r="AT14" s="180"/>
      <c r="AU14" s="177">
        <f t="shared" ref="AU14:AU25" si="19">AU115+AU216+AU317+AU418</f>
        <v>0</v>
      </c>
      <c r="AV14" s="178">
        <v>0.294289866351475</v>
      </c>
      <c r="AW14" s="177">
        <f t="shared" ref="AW14:AW25" si="20">AW115+AW216+AW317+AW418</f>
        <v>0</v>
      </c>
      <c r="AX14" s="181">
        <f t="shared" ref="AX14:AX25" si="21">IFERROR(+(IF(AU14="","0",AU14))-(IF(AW14="","0",AW14)),"")</f>
        <v>0</v>
      </c>
      <c r="AY14" s="172"/>
      <c r="AZ14" s="174">
        <v>1.0</v>
      </c>
      <c r="BA14" s="175" t="s">
        <v>122</v>
      </c>
      <c r="BB14" s="176" t="s">
        <v>121</v>
      </c>
      <c r="BC14" s="176" t="s">
        <v>123</v>
      </c>
      <c r="BD14" s="177">
        <f t="shared" ref="BD14:BD25" si="22">BD115+BD216+BD317+BD418</f>
        <v>0</v>
      </c>
      <c r="BE14" s="177">
        <f t="shared" ref="BE14:BE25" si="23">iferror(BD14/BF14*100,0)</f>
        <v>0</v>
      </c>
      <c r="BF14" s="177">
        <f t="shared" ref="BF14:BF25" si="24">BF115+BF216+BF317+BF418</f>
        <v>0</v>
      </c>
      <c r="BG14" s="178"/>
      <c r="BH14" s="177">
        <f t="shared" ref="BH14:BH25" si="25">BH115+BH216+BH317+BH418</f>
        <v>0</v>
      </c>
      <c r="BI14" s="179"/>
      <c r="BJ14" s="180"/>
      <c r="BK14" s="180"/>
      <c r="BL14" s="177">
        <f t="shared" ref="BL14:BL25" si="26">BL115+BL216+BL317+BL418</f>
        <v>0</v>
      </c>
      <c r="BM14" s="178">
        <v>0.294289866351475</v>
      </c>
      <c r="BN14" s="177">
        <f t="shared" ref="BN14:BN25" si="27">BN115+BN216+BN317+BN418</f>
        <v>0</v>
      </c>
      <c r="BO14" s="181">
        <f t="shared" ref="BO14:BO25" si="28">IFERROR(+(IF(BL14="","0",BL14))-(IF(BN14="","0",BN14)),"")</f>
        <v>0</v>
      </c>
      <c r="BP14" s="172"/>
      <c r="BQ14" s="174">
        <v>1.0</v>
      </c>
      <c r="BR14" s="175" t="s">
        <v>122</v>
      </c>
      <c r="BS14" s="176" t="s">
        <v>121</v>
      </c>
      <c r="BT14" s="176" t="s">
        <v>123</v>
      </c>
      <c r="BU14" s="177">
        <f t="shared" ref="BU14:BU25" si="29">BU115+BU216+BU317+BU418</f>
        <v>0</v>
      </c>
      <c r="BV14" s="177">
        <f t="shared" ref="BV14:BV25" si="30">iferror(BU14/BW14*100,0)</f>
        <v>0</v>
      </c>
      <c r="BW14" s="177">
        <f t="shared" ref="BW14:BW25" si="31">BW115+BW216+BW317+BW418</f>
        <v>0</v>
      </c>
      <c r="BX14" s="178"/>
      <c r="BY14" s="177">
        <f t="shared" ref="BY14:BY25" si="32">BY115+BY216+BY317+BY418</f>
        <v>0</v>
      </c>
      <c r="BZ14" s="179"/>
      <c r="CA14" s="180"/>
      <c r="CB14" s="180"/>
      <c r="CC14" s="177">
        <f t="shared" ref="CC14:CC25" si="33">CC115+CC216+CC317+CC418</f>
        <v>0</v>
      </c>
      <c r="CD14" s="178">
        <v>0.294289866351475</v>
      </c>
      <c r="CE14" s="177">
        <f t="shared" ref="CE14:CE25" si="34">CE115+CE216+CE317+CE418</f>
        <v>0</v>
      </c>
      <c r="CF14" s="181">
        <f t="shared" ref="CF14:CF25" si="35">IFERROR(+(IF(CC14="","0",CC14))-(IF(CE14="","0",CE14)),"")</f>
        <v>0</v>
      </c>
      <c r="CG14" s="172"/>
      <c r="CH14" s="174">
        <v>1.0</v>
      </c>
      <c r="CI14" s="175" t="s">
        <v>122</v>
      </c>
      <c r="CJ14" s="176" t="s">
        <v>121</v>
      </c>
      <c r="CK14" s="176" t="s">
        <v>123</v>
      </c>
      <c r="CL14" s="177">
        <f t="shared" ref="CL14:CL25" si="36">CL115+CL216+CL317+CL418</f>
        <v>0</v>
      </c>
      <c r="CM14" s="177">
        <f t="shared" ref="CM14:CM25" si="37">iferror(CL14/CN14*100,0)</f>
        <v>0</v>
      </c>
      <c r="CN14" s="177">
        <f t="shared" ref="CN14:CN25" si="38">CN115+CN216+CN317+CN418</f>
        <v>0</v>
      </c>
      <c r="CO14" s="178"/>
      <c r="CP14" s="177">
        <f t="shared" ref="CP14:CP25" si="39">CP115+CP216+CP317+CP418</f>
        <v>0</v>
      </c>
      <c r="CQ14" s="179"/>
      <c r="CR14" s="180"/>
      <c r="CS14" s="180"/>
      <c r="CT14" s="177">
        <f t="shared" ref="CT14:CT25" si="40">CT115+CT216+CT317+CT418</f>
        <v>0</v>
      </c>
      <c r="CU14" s="178">
        <v>0.294289866351475</v>
      </c>
      <c r="CV14" s="177">
        <f t="shared" ref="CV14:CV25" si="41">CV115+CV216+CV317+CV418</f>
        <v>0</v>
      </c>
      <c r="CW14" s="181">
        <f t="shared" ref="CW14:CW25" si="42">IFERROR(+(IF(CT14="","0",CT14))-(IF(CV14="","0",CV14)),"")</f>
        <v>0</v>
      </c>
      <c r="CX14" s="172"/>
      <c r="CY14" s="174">
        <v>1.0</v>
      </c>
      <c r="CZ14" s="175" t="s">
        <v>122</v>
      </c>
      <c r="DA14" s="176" t="s">
        <v>121</v>
      </c>
      <c r="DB14" s="176" t="s">
        <v>123</v>
      </c>
      <c r="DC14" s="177">
        <f t="shared" ref="DC14:DC25" si="43">DC115+DC216+DC317+DC418</f>
        <v>0</v>
      </c>
      <c r="DD14" s="177">
        <f t="shared" ref="DD14:DD25" si="44">iferror(DC14/DE14*100,0)</f>
        <v>0</v>
      </c>
      <c r="DE14" s="177">
        <f t="shared" ref="DE14:DE25" si="45">DE115+DE216+DE317+DE418</f>
        <v>0</v>
      </c>
      <c r="DF14" s="178"/>
      <c r="DG14" s="177">
        <f t="shared" ref="DG14:DG25" si="46">DG115+DG216+DG317+DG418</f>
        <v>0</v>
      </c>
      <c r="DH14" s="179"/>
      <c r="DI14" s="180"/>
      <c r="DJ14" s="180"/>
      <c r="DK14" s="177">
        <f t="shared" ref="DK14:DK25" si="47">DK115+DK216+DK317+DK418</f>
        <v>0</v>
      </c>
      <c r="DL14" s="178">
        <v>0.294289866351475</v>
      </c>
      <c r="DM14" s="177">
        <f t="shared" ref="DM14:DM25" si="48">DM115+DM216+DM317+DM418</f>
        <v>0</v>
      </c>
      <c r="DN14" s="181">
        <f t="shared" ref="DN14:DN25" si="49">IFERROR(+(IF(DK14="","0",DK14))-(IF(DM14="","0",DM14)),"")</f>
        <v>0</v>
      </c>
      <c r="DO14" s="172"/>
      <c r="DP14" s="174">
        <v>1.0</v>
      </c>
      <c r="DQ14" s="175" t="s">
        <v>122</v>
      </c>
      <c r="DR14" s="176" t="s">
        <v>121</v>
      </c>
      <c r="DS14" s="176" t="s">
        <v>123</v>
      </c>
      <c r="DT14" s="177">
        <f t="shared" ref="DT14:DT25" si="50">DT115+DT216+DT317+DT418</f>
        <v>0</v>
      </c>
      <c r="DU14" s="177">
        <f t="shared" ref="DU14:DU25" si="51">iferror(DT14/DV14*100,0)</f>
        <v>0</v>
      </c>
      <c r="DV14" s="177">
        <f t="shared" ref="DV14:DV25" si="52">DV115+DV216+DV317+DV418</f>
        <v>0</v>
      </c>
      <c r="DW14" s="178"/>
      <c r="DX14" s="177">
        <f t="shared" ref="DX14:DX25" si="53">DX115+DX216+DX317+DX418</f>
        <v>0</v>
      </c>
      <c r="DY14" s="179"/>
      <c r="DZ14" s="180"/>
      <c r="EA14" s="180"/>
      <c r="EB14" s="177">
        <f t="shared" ref="EB14:EB25" si="54">EB115+EB216+EB317+EB418</f>
        <v>0</v>
      </c>
      <c r="EC14" s="178">
        <v>0.294289866351475</v>
      </c>
      <c r="ED14" s="177">
        <f t="shared" ref="ED14:ED25" si="55">ED115+ED216+ED317+ED418</f>
        <v>0</v>
      </c>
      <c r="EE14" s="181">
        <f t="shared" ref="EE14:EE25" si="56">IFERROR(+(IF(EB14="","0",EB14))-(IF(ED14="","0",ED14)),"")</f>
        <v>0</v>
      </c>
      <c r="EF14" s="172"/>
      <c r="EG14" s="174">
        <v>1.0</v>
      </c>
      <c r="EH14" s="175" t="s">
        <v>122</v>
      </c>
      <c r="EI14" s="176" t="s">
        <v>121</v>
      </c>
      <c r="EJ14" s="176" t="s">
        <v>123</v>
      </c>
      <c r="EK14" s="177">
        <f t="shared" ref="EK14:EK25" si="57">EK115+EK216+EK317+EK418</f>
        <v>0</v>
      </c>
      <c r="EL14" s="177">
        <f t="shared" ref="EL14:EL25" si="58">iferror(EK14/EM14*100,0)</f>
        <v>0</v>
      </c>
      <c r="EM14" s="177">
        <f t="shared" ref="EM14:EM25" si="59">EM115+EM216+EM317+EM418</f>
        <v>0</v>
      </c>
      <c r="EN14" s="178"/>
      <c r="EO14" s="177">
        <f t="shared" ref="EO14:EO25" si="60">EO115+EO216+EO317+EO418</f>
        <v>0</v>
      </c>
      <c r="EP14" s="179"/>
      <c r="EQ14" s="180"/>
      <c r="ER14" s="180"/>
      <c r="ES14" s="177">
        <f t="shared" ref="ES14:ES25" si="61">ES115+ES216+ES317+ES418</f>
        <v>0</v>
      </c>
      <c r="ET14" s="178">
        <v>0.294289866351475</v>
      </c>
      <c r="EU14" s="177">
        <f t="shared" ref="EU14:EU25" si="62">EU115+EU216+EU317+EU418</f>
        <v>0</v>
      </c>
      <c r="EV14" s="181">
        <f t="shared" ref="EV14:EV25" si="63">IFERROR(+(IF(ES14="","0",ES14))-(IF(EU14="","0",EU14)),"")</f>
        <v>0</v>
      </c>
      <c r="EW14" s="172"/>
      <c r="EX14" s="174">
        <v>1.0</v>
      </c>
      <c r="EY14" s="175" t="s">
        <v>122</v>
      </c>
      <c r="EZ14" s="176" t="s">
        <v>121</v>
      </c>
      <c r="FA14" s="176" t="s">
        <v>123</v>
      </c>
      <c r="FB14" s="177">
        <f t="shared" ref="FB14:FB25" si="64">FB115+FB216+FB317+FB418</f>
        <v>1527711.59</v>
      </c>
      <c r="FC14" s="177">
        <f t="shared" ref="FC14:FC25" si="65">iferror(FB14/FD14*100,0)</f>
        <v>0</v>
      </c>
      <c r="FD14" s="177">
        <f t="shared" ref="FD14:FD25" si="66">FD115+FD216+FD317+FD418</f>
        <v>0</v>
      </c>
      <c r="FE14" s="178"/>
      <c r="FF14" s="177">
        <f t="shared" ref="FF14:FF25" si="67">FF115+FF216+FF317+FF418</f>
        <v>0</v>
      </c>
      <c r="FG14" s="179"/>
      <c r="FH14" s="180"/>
      <c r="FI14" s="180"/>
      <c r="FJ14" s="177">
        <f t="shared" ref="FJ14:FJ25" si="68">FJ115+FJ216+FJ317+FJ418</f>
        <v>0</v>
      </c>
      <c r="FK14" s="178">
        <v>0.294289866351475</v>
      </c>
      <c r="FL14" s="177">
        <f t="shared" ref="FL14:FL25" si="69">FL115+FL216+FL317+FL418</f>
        <v>0</v>
      </c>
      <c r="FM14" s="181">
        <f t="shared" ref="FM14:FM25" si="70">IFERROR(+(IF(FJ14="","0",FJ14))-(IF(FL14="","0",FL14)),"")</f>
        <v>0</v>
      </c>
      <c r="FN14" s="172"/>
      <c r="FO14" s="174">
        <v>1.0</v>
      </c>
      <c r="FP14" s="175" t="s">
        <v>122</v>
      </c>
      <c r="FQ14" s="176" t="s">
        <v>121</v>
      </c>
      <c r="FR14" s="176" t="s">
        <v>123</v>
      </c>
      <c r="FS14" s="177">
        <f t="shared" ref="FS14:FS25" si="71">FS115+FS216+FS317+FS418</f>
        <v>1464180.853</v>
      </c>
      <c r="FT14" s="177">
        <f t="shared" ref="FT14:FT25" si="72">iferror(FS14/FU14*100,0)</f>
        <v>0</v>
      </c>
      <c r="FU14" s="177">
        <f t="shared" ref="FU14:FU25" si="73">FU115+FU216+FU317+FU418</f>
        <v>0</v>
      </c>
      <c r="FV14" s="178"/>
      <c r="FW14" s="177">
        <f t="shared" ref="FW14:FW25" si="74">FW115+FW216+FW317+FW418</f>
        <v>0</v>
      </c>
      <c r="FX14" s="179"/>
      <c r="FY14" s="180"/>
      <c r="FZ14" s="180"/>
      <c r="GA14" s="177">
        <f t="shared" ref="GA14:GA25" si="75">GA115+GA216+GA317+GA418</f>
        <v>0</v>
      </c>
      <c r="GB14" s="178">
        <v>0.294289866351475</v>
      </c>
      <c r="GC14" s="177">
        <f t="shared" ref="GC14:GC25" si="76">GC115+GC216+GC317+GC418</f>
        <v>0</v>
      </c>
      <c r="GD14" s="181">
        <f t="shared" ref="GD14:GD25" si="77">IFERROR(+(IF(GA14="","0",GA14))-(IF(GC14="","0",GC14)),"")</f>
        <v>0</v>
      </c>
      <c r="GE14" s="172"/>
      <c r="GF14" s="174">
        <v>1.0</v>
      </c>
      <c r="GG14" s="175" t="s">
        <v>122</v>
      </c>
      <c r="GH14" s="176" t="s">
        <v>121</v>
      </c>
      <c r="GI14" s="176" t="s">
        <v>123</v>
      </c>
      <c r="GJ14" s="177">
        <f t="shared" ref="GJ14:GJ25" si="78">GJ115+GJ216+GJ317+GJ418</f>
        <v>1306610.325</v>
      </c>
      <c r="GK14" s="177">
        <f t="shared" ref="GK14:GK25" si="79">iferror(GJ14/GL14*100,0)</f>
        <v>0</v>
      </c>
      <c r="GL14" s="177">
        <f t="shared" ref="GL14:GL25" si="80">GL115+GL216+GL317+GL418</f>
        <v>0</v>
      </c>
      <c r="GM14" s="178"/>
      <c r="GN14" s="177">
        <f t="shared" ref="GN14:GN25" si="81">GN115+GN216+GN317+GN418</f>
        <v>0</v>
      </c>
      <c r="GO14" s="179"/>
      <c r="GP14" s="180"/>
      <c r="GQ14" s="180"/>
      <c r="GR14" s="177">
        <f t="shared" ref="GR14:GR25" si="82">GR115+GR216+GR317+GR418</f>
        <v>0</v>
      </c>
      <c r="GS14" s="178">
        <v>0.294289866351475</v>
      </c>
      <c r="GT14" s="177">
        <f t="shared" ref="GT14:GT25" si="83">GT115+GT216+GT317+GT418</f>
        <v>0</v>
      </c>
      <c r="GU14" s="181">
        <f t="shared" ref="GU14:GU25" si="84">IFERROR(+(IF(GR14="","0",GR14))-(IF(GT14="","0",GT14)),"")</f>
        <v>0</v>
      </c>
      <c r="GV14" s="172"/>
      <c r="GW14" s="174">
        <v>1.0</v>
      </c>
      <c r="GX14" s="175" t="s">
        <v>122</v>
      </c>
      <c r="GY14" s="176" t="s">
        <v>121</v>
      </c>
      <c r="GZ14" s="176" t="s">
        <v>123</v>
      </c>
      <c r="HA14" s="177">
        <f t="shared" ref="HA14:HA25" si="85">HA115+HA216+HA317+HA418</f>
        <v>1510517.231</v>
      </c>
      <c r="HB14" s="177">
        <f t="shared" ref="HB14:HB25" si="86">iferror(HA14/HC14*100,0)</f>
        <v>0</v>
      </c>
      <c r="HC14" s="177">
        <f t="shared" ref="HC14:HC25" si="87">HC115+HC216+HC317+HC418</f>
        <v>0</v>
      </c>
      <c r="HD14" s="178"/>
      <c r="HE14" s="177">
        <f t="shared" ref="HE14:HE25" si="88">HE115+HE216+HE317+HE418</f>
        <v>0</v>
      </c>
      <c r="HF14" s="179"/>
      <c r="HG14" s="180"/>
      <c r="HH14" s="180"/>
      <c r="HI14" s="177">
        <f t="shared" ref="HI14:HI25" si="89">HI115+HI216+HI317+HI418</f>
        <v>0</v>
      </c>
      <c r="HJ14" s="178">
        <v>0.294289866351475</v>
      </c>
      <c r="HK14" s="177">
        <f t="shared" ref="HK14:HK25" si="90">HK115+HK216+HK317+HK418</f>
        <v>0</v>
      </c>
      <c r="HL14" s="181">
        <f t="shared" ref="HL14:HL25" si="91">IFERROR(+(IF(HI14="","0",HI14))-(IF(HK14="","0",HK14)),"")</f>
        <v>0</v>
      </c>
      <c r="HM14" s="172"/>
      <c r="HN14" s="174">
        <v>1.0</v>
      </c>
      <c r="HO14" s="175" t="s">
        <v>122</v>
      </c>
      <c r="HP14" s="176" t="s">
        <v>121</v>
      </c>
      <c r="HQ14" s="176" t="s">
        <v>123</v>
      </c>
      <c r="HR14" s="177">
        <f t="shared" ref="HR14:HR25" si="92">HR115+HR216+HR317+HR418</f>
        <v>1379265.754</v>
      </c>
      <c r="HS14" s="177">
        <f t="shared" ref="HS14:HS25" si="93">iferror(HR14/HT14*100,0)</f>
        <v>0</v>
      </c>
      <c r="HT14" s="177">
        <f t="shared" ref="HT14:HT25" si="94">HT115+HT216+HT317+HT418</f>
        <v>0</v>
      </c>
      <c r="HU14" s="178"/>
      <c r="HV14" s="177">
        <f t="shared" ref="HV14:HV25" si="95">HV115+HV216+HV317+HV418</f>
        <v>0</v>
      </c>
      <c r="HW14" s="179"/>
      <c r="HX14" s="180"/>
      <c r="HY14" s="180"/>
      <c r="HZ14" s="177">
        <f t="shared" ref="HZ14:HZ25" si="96">HZ115+HZ216+HZ317+HZ418</f>
        <v>0</v>
      </c>
      <c r="IA14" s="178">
        <v>0.294289866351475</v>
      </c>
      <c r="IB14" s="177">
        <f t="shared" ref="IB14:IB25" si="97">IB115+IB216+IB317+IB418</f>
        <v>0</v>
      </c>
      <c r="IC14" s="181">
        <f t="shared" ref="IC14:IC25" si="98">IFERROR(+(IF(HZ14="","0",HZ14))-(IF(IB14="","0",IB14)),"")</f>
        <v>0</v>
      </c>
      <c r="ID14" s="172"/>
      <c r="IE14" s="174">
        <v>1.0</v>
      </c>
      <c r="IF14" s="175" t="s">
        <v>122</v>
      </c>
      <c r="IG14" s="176" t="s">
        <v>121</v>
      </c>
      <c r="IH14" s="176" t="s">
        <v>123</v>
      </c>
      <c r="II14" s="177">
        <f t="shared" ref="II14:II25" si="99">II115+II216+II317+II418</f>
        <v>1751385.812</v>
      </c>
      <c r="IJ14" s="177">
        <f t="shared" ref="IJ14:IJ25" si="100">iferror(II14/IK14*100,0)</f>
        <v>0</v>
      </c>
      <c r="IK14" s="177">
        <f t="shared" ref="IK14:IK25" si="101">IK115+IK216+IK317+IK418</f>
        <v>0</v>
      </c>
      <c r="IL14" s="178"/>
      <c r="IM14" s="177">
        <f t="shared" ref="IM14:IM25" si="102">IM115+IM216+IM317+IM418</f>
        <v>0</v>
      </c>
      <c r="IN14" s="179"/>
      <c r="IO14" s="180"/>
      <c r="IP14" s="180"/>
      <c r="IQ14" s="177">
        <f t="shared" ref="IQ14:IQ25" si="103">IQ115+IQ216+IQ317+IQ418</f>
        <v>0</v>
      </c>
      <c r="IR14" s="178">
        <v>0.294289866351475</v>
      </c>
      <c r="IS14" s="177">
        <f t="shared" ref="IS14:IS25" si="104">IS115+IS216+IS317+IS418</f>
        <v>0</v>
      </c>
      <c r="IT14" s="181">
        <f t="shared" ref="IT14:IT25" si="105">IFERROR(+(IF(IQ14="","0",IQ14))-(IF(IS14="","0",IS14)),"")</f>
        <v>0</v>
      </c>
      <c r="IU14" s="172"/>
      <c r="IV14" s="174">
        <v>1.0</v>
      </c>
      <c r="IW14" s="175" t="s">
        <v>122</v>
      </c>
      <c r="IX14" s="176" t="s">
        <v>121</v>
      </c>
      <c r="IY14" s="176" t="s">
        <v>123</v>
      </c>
      <c r="IZ14" s="177">
        <f t="shared" ref="IZ14:IZ25" si="106">IZ115+IZ216+IZ317+IZ418</f>
        <v>1749300.506</v>
      </c>
      <c r="JA14" s="177">
        <f t="shared" ref="JA14:JA25" si="107">iferror(IZ14/JB14*100,0)</f>
        <v>0</v>
      </c>
      <c r="JB14" s="177">
        <f t="shared" ref="JB14:JB25" si="108">JB115+JB216+JB317+JB418</f>
        <v>0</v>
      </c>
      <c r="JC14" s="178"/>
      <c r="JD14" s="177">
        <f t="shared" ref="JD14:JD25" si="109">JD115+JD216+JD317+JD418</f>
        <v>0</v>
      </c>
      <c r="JE14" s="179"/>
      <c r="JF14" s="180"/>
      <c r="JG14" s="180"/>
      <c r="JH14" s="177">
        <f t="shared" ref="JH14:JH25" si="110">JH115+JH216+JH317+JH418</f>
        <v>0</v>
      </c>
      <c r="JI14" s="178">
        <v>0.294289866351475</v>
      </c>
      <c r="JJ14" s="177">
        <f t="shared" ref="JJ14:JJ25" si="111">JJ115+JJ216+JJ317+JJ418</f>
        <v>0</v>
      </c>
      <c r="JK14" s="181">
        <f t="shared" ref="JK14:JK25" si="112">IFERROR(+(IF(JH14="","0",JH14))-(IF(JJ14="","0",JJ14)),"")</f>
        <v>0</v>
      </c>
      <c r="JL14" s="172"/>
      <c r="JM14" s="174">
        <v>1.0</v>
      </c>
      <c r="JN14" s="175" t="s">
        <v>122</v>
      </c>
      <c r="JO14" s="176" t="s">
        <v>121</v>
      </c>
      <c r="JP14" s="176" t="s">
        <v>123</v>
      </c>
      <c r="JQ14" s="177">
        <f t="shared" ref="JQ14:JQ25" si="113">JQ115+JQ216+JQ317+JQ418</f>
        <v>465117.4302</v>
      </c>
      <c r="JR14" s="177">
        <f t="shared" ref="JR14:JR25" si="114">iferror(JQ14/JS14*100,0)</f>
        <v>0</v>
      </c>
      <c r="JS14" s="177">
        <f t="shared" ref="JS14:JS25" si="115">JS115+JS216+JS317+JS418</f>
        <v>0</v>
      </c>
      <c r="JT14" s="178"/>
      <c r="JU14" s="177">
        <f t="shared" ref="JU14:JU25" si="116">JU115+JU216+JU317+JU418</f>
        <v>0</v>
      </c>
      <c r="JV14" s="179"/>
      <c r="JW14" s="180"/>
      <c r="JX14" s="180"/>
      <c r="JY14" s="177">
        <f t="shared" ref="JY14:JY25" si="117">JY115+JY216+JY317+JY418</f>
        <v>0</v>
      </c>
      <c r="JZ14" s="178">
        <v>0.294289866351475</v>
      </c>
      <c r="KA14" s="177">
        <f t="shared" ref="KA14:KA25" si="118">KA115+KA216+KA317+KA418</f>
        <v>0</v>
      </c>
      <c r="KB14" s="181">
        <f t="shared" ref="KB14:KB25" si="119">IFERROR(+(IF(JY14="","0",JY14))-(IF(KA14="","0",KA14)),"")</f>
        <v>0</v>
      </c>
      <c r="KC14" s="172"/>
      <c r="KD14" s="174">
        <v>1.0</v>
      </c>
      <c r="KE14" s="175" t="s">
        <v>122</v>
      </c>
      <c r="KF14" s="176" t="s">
        <v>121</v>
      </c>
      <c r="KG14" s="176" t="s">
        <v>123</v>
      </c>
      <c r="KH14" s="177">
        <f t="shared" ref="KH14:KH25" si="120">KH115+KH216+KH317+KH418</f>
        <v>0</v>
      </c>
      <c r="KI14" s="177">
        <f t="shared" ref="KI14:KI25" si="121">iferror(KH14/KJ14*100,0)</f>
        <v>0</v>
      </c>
      <c r="KJ14" s="177">
        <f t="shared" ref="KJ14:KJ25" si="122">KJ115+KJ216+KJ317+KJ418</f>
        <v>0</v>
      </c>
      <c r="KK14" s="178"/>
      <c r="KL14" s="177">
        <f t="shared" ref="KL14:KL25" si="123">KL115+KL216+KL317+KL418</f>
        <v>0</v>
      </c>
      <c r="KM14" s="179"/>
      <c r="KN14" s="180"/>
      <c r="KO14" s="180"/>
      <c r="KP14" s="177">
        <f t="shared" ref="KP14:KP25" si="124">KP115+KP216+KP317+KP418</f>
        <v>0</v>
      </c>
      <c r="KQ14" s="178">
        <v>0.294289866351475</v>
      </c>
      <c r="KR14" s="177">
        <f t="shared" ref="KR14:KR25" si="125">KR115+KR216+KR317+KR418</f>
        <v>0</v>
      </c>
      <c r="KS14" s="181">
        <f t="shared" ref="KS14:KS25" si="126">IFERROR(+(IF(KP14="","0",KP14))-(IF(KR14="","0",KR14)),"")</f>
        <v>0</v>
      </c>
      <c r="KT14" s="172"/>
      <c r="KU14" s="173"/>
    </row>
    <row r="15">
      <c r="A15" s="174">
        <v>2.0</v>
      </c>
      <c r="B15" s="175" t="s">
        <v>124</v>
      </c>
      <c r="C15" s="176" t="s">
        <v>121</v>
      </c>
      <c r="D15" s="176" t="s">
        <v>123</v>
      </c>
      <c r="E15" s="177">
        <f t="shared" si="1"/>
        <v>0</v>
      </c>
      <c r="F15" s="177">
        <f t="shared" si="2"/>
        <v>0</v>
      </c>
      <c r="G15" s="177">
        <f t="shared" si="3"/>
        <v>0</v>
      </c>
      <c r="H15" s="178"/>
      <c r="I15" s="177">
        <f t="shared" si="4"/>
        <v>0</v>
      </c>
      <c r="J15" s="179"/>
      <c r="K15" s="180"/>
      <c r="L15" s="180"/>
      <c r="M15" s="177">
        <f t="shared" si="5"/>
        <v>0</v>
      </c>
      <c r="N15" s="178">
        <v>0.294289866351475</v>
      </c>
      <c r="O15" s="177">
        <f t="shared" si="6"/>
        <v>0</v>
      </c>
      <c r="P15" s="181">
        <f t="shared" si="7"/>
        <v>0</v>
      </c>
      <c r="Q15" s="172"/>
      <c r="R15" s="174">
        <v>2.0</v>
      </c>
      <c r="S15" s="175" t="s">
        <v>124</v>
      </c>
      <c r="T15" s="176" t="s">
        <v>121</v>
      </c>
      <c r="U15" s="176" t="s">
        <v>123</v>
      </c>
      <c r="V15" s="177">
        <f t="shared" si="8"/>
        <v>0</v>
      </c>
      <c r="W15" s="177">
        <f t="shared" si="9"/>
        <v>0</v>
      </c>
      <c r="X15" s="177">
        <f t="shared" si="10"/>
        <v>0</v>
      </c>
      <c r="Y15" s="178"/>
      <c r="Z15" s="177">
        <f t="shared" si="11"/>
        <v>0</v>
      </c>
      <c r="AA15" s="179"/>
      <c r="AB15" s="180"/>
      <c r="AC15" s="180"/>
      <c r="AD15" s="177">
        <f t="shared" si="12"/>
        <v>0</v>
      </c>
      <c r="AE15" s="178">
        <v>0.294289866351475</v>
      </c>
      <c r="AF15" s="177">
        <f t="shared" si="13"/>
        <v>0</v>
      </c>
      <c r="AG15" s="181">
        <f t="shared" si="14"/>
        <v>0</v>
      </c>
      <c r="AH15" s="172"/>
      <c r="AI15" s="174">
        <v>2.0</v>
      </c>
      <c r="AJ15" s="175" t="s">
        <v>124</v>
      </c>
      <c r="AK15" s="176" t="s">
        <v>121</v>
      </c>
      <c r="AL15" s="176" t="s">
        <v>123</v>
      </c>
      <c r="AM15" s="177">
        <f t="shared" si="15"/>
        <v>0</v>
      </c>
      <c r="AN15" s="177">
        <f t="shared" si="16"/>
        <v>0</v>
      </c>
      <c r="AO15" s="177">
        <f t="shared" si="17"/>
        <v>0</v>
      </c>
      <c r="AP15" s="178"/>
      <c r="AQ15" s="177">
        <f t="shared" si="18"/>
        <v>0</v>
      </c>
      <c r="AR15" s="179"/>
      <c r="AS15" s="180"/>
      <c r="AT15" s="180"/>
      <c r="AU15" s="177">
        <f t="shared" si="19"/>
        <v>0</v>
      </c>
      <c r="AV15" s="178">
        <v>0.294289866351475</v>
      </c>
      <c r="AW15" s="177">
        <f t="shared" si="20"/>
        <v>0</v>
      </c>
      <c r="AX15" s="181">
        <f t="shared" si="21"/>
        <v>0</v>
      </c>
      <c r="AY15" s="172"/>
      <c r="AZ15" s="174">
        <v>2.0</v>
      </c>
      <c r="BA15" s="175" t="s">
        <v>124</v>
      </c>
      <c r="BB15" s="176" t="s">
        <v>121</v>
      </c>
      <c r="BC15" s="176" t="s">
        <v>123</v>
      </c>
      <c r="BD15" s="177">
        <f t="shared" si="22"/>
        <v>0</v>
      </c>
      <c r="BE15" s="177">
        <f t="shared" si="23"/>
        <v>0</v>
      </c>
      <c r="BF15" s="177">
        <f t="shared" si="24"/>
        <v>0</v>
      </c>
      <c r="BG15" s="178"/>
      <c r="BH15" s="177">
        <f t="shared" si="25"/>
        <v>0</v>
      </c>
      <c r="BI15" s="179"/>
      <c r="BJ15" s="180"/>
      <c r="BK15" s="180"/>
      <c r="BL15" s="177">
        <f t="shared" si="26"/>
        <v>0</v>
      </c>
      <c r="BM15" s="178">
        <v>0.294289866351475</v>
      </c>
      <c r="BN15" s="177">
        <f t="shared" si="27"/>
        <v>0</v>
      </c>
      <c r="BO15" s="181">
        <f t="shared" si="28"/>
        <v>0</v>
      </c>
      <c r="BP15" s="172"/>
      <c r="BQ15" s="174">
        <v>2.0</v>
      </c>
      <c r="BR15" s="175" t="s">
        <v>124</v>
      </c>
      <c r="BS15" s="176" t="s">
        <v>121</v>
      </c>
      <c r="BT15" s="176" t="s">
        <v>123</v>
      </c>
      <c r="BU15" s="177">
        <f t="shared" si="29"/>
        <v>0</v>
      </c>
      <c r="BV15" s="177">
        <f t="shared" si="30"/>
        <v>0</v>
      </c>
      <c r="BW15" s="177">
        <f t="shared" si="31"/>
        <v>0</v>
      </c>
      <c r="BX15" s="178"/>
      <c r="BY15" s="177">
        <f t="shared" si="32"/>
        <v>0</v>
      </c>
      <c r="BZ15" s="179"/>
      <c r="CA15" s="180"/>
      <c r="CB15" s="180"/>
      <c r="CC15" s="177">
        <f t="shared" si="33"/>
        <v>0</v>
      </c>
      <c r="CD15" s="178">
        <v>0.294289866351475</v>
      </c>
      <c r="CE15" s="177">
        <f t="shared" si="34"/>
        <v>0</v>
      </c>
      <c r="CF15" s="181">
        <f t="shared" si="35"/>
        <v>0</v>
      </c>
      <c r="CG15" s="172"/>
      <c r="CH15" s="174">
        <v>2.0</v>
      </c>
      <c r="CI15" s="175" t="s">
        <v>124</v>
      </c>
      <c r="CJ15" s="176" t="s">
        <v>121</v>
      </c>
      <c r="CK15" s="176" t="s">
        <v>123</v>
      </c>
      <c r="CL15" s="177">
        <f t="shared" si="36"/>
        <v>0</v>
      </c>
      <c r="CM15" s="177">
        <f t="shared" si="37"/>
        <v>0</v>
      </c>
      <c r="CN15" s="177">
        <f t="shared" si="38"/>
        <v>0</v>
      </c>
      <c r="CO15" s="178"/>
      <c r="CP15" s="177">
        <f t="shared" si="39"/>
        <v>0</v>
      </c>
      <c r="CQ15" s="179"/>
      <c r="CR15" s="180"/>
      <c r="CS15" s="180"/>
      <c r="CT15" s="177">
        <f t="shared" si="40"/>
        <v>0</v>
      </c>
      <c r="CU15" s="178">
        <v>0.294289866351475</v>
      </c>
      <c r="CV15" s="177">
        <f t="shared" si="41"/>
        <v>0</v>
      </c>
      <c r="CW15" s="181">
        <f t="shared" si="42"/>
        <v>0</v>
      </c>
      <c r="CX15" s="172"/>
      <c r="CY15" s="174">
        <v>2.0</v>
      </c>
      <c r="CZ15" s="175" t="s">
        <v>124</v>
      </c>
      <c r="DA15" s="176" t="s">
        <v>121</v>
      </c>
      <c r="DB15" s="176" t="s">
        <v>123</v>
      </c>
      <c r="DC15" s="177">
        <f t="shared" si="43"/>
        <v>0</v>
      </c>
      <c r="DD15" s="177">
        <f t="shared" si="44"/>
        <v>0</v>
      </c>
      <c r="DE15" s="177">
        <f t="shared" si="45"/>
        <v>0</v>
      </c>
      <c r="DF15" s="178"/>
      <c r="DG15" s="177">
        <f t="shared" si="46"/>
        <v>0</v>
      </c>
      <c r="DH15" s="179"/>
      <c r="DI15" s="180"/>
      <c r="DJ15" s="180"/>
      <c r="DK15" s="177">
        <f t="shared" si="47"/>
        <v>0</v>
      </c>
      <c r="DL15" s="178">
        <v>0.294289866351475</v>
      </c>
      <c r="DM15" s="177">
        <f t="shared" si="48"/>
        <v>0</v>
      </c>
      <c r="DN15" s="181">
        <f t="shared" si="49"/>
        <v>0</v>
      </c>
      <c r="DO15" s="172"/>
      <c r="DP15" s="174">
        <v>2.0</v>
      </c>
      <c r="DQ15" s="175" t="s">
        <v>124</v>
      </c>
      <c r="DR15" s="176" t="s">
        <v>121</v>
      </c>
      <c r="DS15" s="176" t="s">
        <v>123</v>
      </c>
      <c r="DT15" s="177">
        <f t="shared" si="50"/>
        <v>0</v>
      </c>
      <c r="DU15" s="177">
        <f t="shared" si="51"/>
        <v>0</v>
      </c>
      <c r="DV15" s="177">
        <f t="shared" si="52"/>
        <v>0</v>
      </c>
      <c r="DW15" s="178"/>
      <c r="DX15" s="177">
        <f t="shared" si="53"/>
        <v>0</v>
      </c>
      <c r="DY15" s="179"/>
      <c r="DZ15" s="180"/>
      <c r="EA15" s="180"/>
      <c r="EB15" s="177">
        <f t="shared" si="54"/>
        <v>0</v>
      </c>
      <c r="EC15" s="178">
        <v>0.294289866351475</v>
      </c>
      <c r="ED15" s="177">
        <f t="shared" si="55"/>
        <v>0</v>
      </c>
      <c r="EE15" s="181">
        <f t="shared" si="56"/>
        <v>0</v>
      </c>
      <c r="EF15" s="172"/>
      <c r="EG15" s="174">
        <v>2.0</v>
      </c>
      <c r="EH15" s="175" t="s">
        <v>124</v>
      </c>
      <c r="EI15" s="176" t="s">
        <v>121</v>
      </c>
      <c r="EJ15" s="176" t="s">
        <v>123</v>
      </c>
      <c r="EK15" s="177">
        <f t="shared" si="57"/>
        <v>0</v>
      </c>
      <c r="EL15" s="177">
        <f t="shared" si="58"/>
        <v>0</v>
      </c>
      <c r="EM15" s="177">
        <f t="shared" si="59"/>
        <v>0</v>
      </c>
      <c r="EN15" s="178"/>
      <c r="EO15" s="177">
        <f t="shared" si="60"/>
        <v>0</v>
      </c>
      <c r="EP15" s="179"/>
      <c r="EQ15" s="180"/>
      <c r="ER15" s="180"/>
      <c r="ES15" s="177">
        <f t="shared" si="61"/>
        <v>0</v>
      </c>
      <c r="ET15" s="178">
        <v>0.294289866351475</v>
      </c>
      <c r="EU15" s="177">
        <f t="shared" si="62"/>
        <v>0</v>
      </c>
      <c r="EV15" s="181">
        <f t="shared" si="63"/>
        <v>0</v>
      </c>
      <c r="EW15" s="172"/>
      <c r="EX15" s="174">
        <v>2.0</v>
      </c>
      <c r="EY15" s="175" t="s">
        <v>124</v>
      </c>
      <c r="EZ15" s="176" t="s">
        <v>121</v>
      </c>
      <c r="FA15" s="176" t="s">
        <v>123</v>
      </c>
      <c r="FB15" s="177">
        <f t="shared" si="64"/>
        <v>0</v>
      </c>
      <c r="FC15" s="177">
        <f t="shared" si="65"/>
        <v>0</v>
      </c>
      <c r="FD15" s="177">
        <f t="shared" si="66"/>
        <v>0</v>
      </c>
      <c r="FE15" s="178"/>
      <c r="FF15" s="177">
        <f t="shared" si="67"/>
        <v>0</v>
      </c>
      <c r="FG15" s="179"/>
      <c r="FH15" s="180"/>
      <c r="FI15" s="180"/>
      <c r="FJ15" s="177">
        <f t="shared" si="68"/>
        <v>0</v>
      </c>
      <c r="FK15" s="178">
        <v>0.294289866351475</v>
      </c>
      <c r="FL15" s="177">
        <f t="shared" si="69"/>
        <v>0</v>
      </c>
      <c r="FM15" s="181">
        <f t="shared" si="70"/>
        <v>0</v>
      </c>
      <c r="FN15" s="172"/>
      <c r="FO15" s="174">
        <v>2.0</v>
      </c>
      <c r="FP15" s="175" t="s">
        <v>124</v>
      </c>
      <c r="FQ15" s="176" t="s">
        <v>121</v>
      </c>
      <c r="FR15" s="176" t="s">
        <v>123</v>
      </c>
      <c r="FS15" s="177">
        <f t="shared" si="71"/>
        <v>0</v>
      </c>
      <c r="FT15" s="177">
        <f t="shared" si="72"/>
        <v>0</v>
      </c>
      <c r="FU15" s="177">
        <f t="shared" si="73"/>
        <v>0</v>
      </c>
      <c r="FV15" s="178"/>
      <c r="FW15" s="177">
        <f t="shared" si="74"/>
        <v>0</v>
      </c>
      <c r="FX15" s="179"/>
      <c r="FY15" s="180"/>
      <c r="FZ15" s="180"/>
      <c r="GA15" s="177">
        <f t="shared" si="75"/>
        <v>0</v>
      </c>
      <c r="GB15" s="178">
        <v>0.294289866351475</v>
      </c>
      <c r="GC15" s="177">
        <f t="shared" si="76"/>
        <v>0</v>
      </c>
      <c r="GD15" s="181">
        <f t="shared" si="77"/>
        <v>0</v>
      </c>
      <c r="GE15" s="172"/>
      <c r="GF15" s="174">
        <v>2.0</v>
      </c>
      <c r="GG15" s="175" t="s">
        <v>124</v>
      </c>
      <c r="GH15" s="176" t="s">
        <v>121</v>
      </c>
      <c r="GI15" s="176" t="s">
        <v>123</v>
      </c>
      <c r="GJ15" s="177">
        <f t="shared" si="78"/>
        <v>0</v>
      </c>
      <c r="GK15" s="177">
        <f t="shared" si="79"/>
        <v>0</v>
      </c>
      <c r="GL15" s="177">
        <f t="shared" si="80"/>
        <v>0</v>
      </c>
      <c r="GM15" s="178"/>
      <c r="GN15" s="177">
        <f t="shared" si="81"/>
        <v>0</v>
      </c>
      <c r="GO15" s="179"/>
      <c r="GP15" s="180"/>
      <c r="GQ15" s="180"/>
      <c r="GR15" s="177">
        <f t="shared" si="82"/>
        <v>0</v>
      </c>
      <c r="GS15" s="178">
        <v>0.294289866351475</v>
      </c>
      <c r="GT15" s="177">
        <f t="shared" si="83"/>
        <v>0</v>
      </c>
      <c r="GU15" s="181">
        <f t="shared" si="84"/>
        <v>0</v>
      </c>
      <c r="GV15" s="172"/>
      <c r="GW15" s="174">
        <v>2.0</v>
      </c>
      <c r="GX15" s="175" t="s">
        <v>124</v>
      </c>
      <c r="GY15" s="176" t="s">
        <v>121</v>
      </c>
      <c r="GZ15" s="176" t="s">
        <v>123</v>
      </c>
      <c r="HA15" s="177">
        <f t="shared" si="85"/>
        <v>0</v>
      </c>
      <c r="HB15" s="177">
        <f t="shared" si="86"/>
        <v>0</v>
      </c>
      <c r="HC15" s="177">
        <f t="shared" si="87"/>
        <v>0</v>
      </c>
      <c r="HD15" s="178"/>
      <c r="HE15" s="177">
        <f t="shared" si="88"/>
        <v>0</v>
      </c>
      <c r="HF15" s="179"/>
      <c r="HG15" s="180"/>
      <c r="HH15" s="180"/>
      <c r="HI15" s="177">
        <f t="shared" si="89"/>
        <v>0</v>
      </c>
      <c r="HJ15" s="178">
        <v>0.294289866351475</v>
      </c>
      <c r="HK15" s="177">
        <f t="shared" si="90"/>
        <v>0</v>
      </c>
      <c r="HL15" s="181">
        <f t="shared" si="91"/>
        <v>0</v>
      </c>
      <c r="HM15" s="172"/>
      <c r="HN15" s="174">
        <v>2.0</v>
      </c>
      <c r="HO15" s="175" t="s">
        <v>124</v>
      </c>
      <c r="HP15" s="176" t="s">
        <v>121</v>
      </c>
      <c r="HQ15" s="176" t="s">
        <v>123</v>
      </c>
      <c r="HR15" s="177">
        <f t="shared" si="92"/>
        <v>0</v>
      </c>
      <c r="HS15" s="177">
        <f t="shared" si="93"/>
        <v>0</v>
      </c>
      <c r="HT15" s="177">
        <f t="shared" si="94"/>
        <v>0</v>
      </c>
      <c r="HU15" s="178"/>
      <c r="HV15" s="177">
        <f t="shared" si="95"/>
        <v>0</v>
      </c>
      <c r="HW15" s="179"/>
      <c r="HX15" s="180"/>
      <c r="HY15" s="180"/>
      <c r="HZ15" s="177">
        <f t="shared" si="96"/>
        <v>0</v>
      </c>
      <c r="IA15" s="178">
        <v>0.294289866351475</v>
      </c>
      <c r="IB15" s="177">
        <f t="shared" si="97"/>
        <v>0</v>
      </c>
      <c r="IC15" s="181">
        <f t="shared" si="98"/>
        <v>0</v>
      </c>
      <c r="ID15" s="172"/>
      <c r="IE15" s="174">
        <v>2.0</v>
      </c>
      <c r="IF15" s="175" t="s">
        <v>124</v>
      </c>
      <c r="IG15" s="176" t="s">
        <v>121</v>
      </c>
      <c r="IH15" s="176" t="s">
        <v>123</v>
      </c>
      <c r="II15" s="177">
        <f t="shared" si="99"/>
        <v>0</v>
      </c>
      <c r="IJ15" s="177">
        <f t="shared" si="100"/>
        <v>0</v>
      </c>
      <c r="IK15" s="177">
        <f t="shared" si="101"/>
        <v>0</v>
      </c>
      <c r="IL15" s="178"/>
      <c r="IM15" s="177">
        <f t="shared" si="102"/>
        <v>0</v>
      </c>
      <c r="IN15" s="179"/>
      <c r="IO15" s="180"/>
      <c r="IP15" s="180"/>
      <c r="IQ15" s="177">
        <f t="shared" si="103"/>
        <v>0</v>
      </c>
      <c r="IR15" s="178">
        <v>0.294289866351475</v>
      </c>
      <c r="IS15" s="177">
        <f t="shared" si="104"/>
        <v>0</v>
      </c>
      <c r="IT15" s="181">
        <f t="shared" si="105"/>
        <v>0</v>
      </c>
      <c r="IU15" s="172"/>
      <c r="IV15" s="174">
        <v>2.0</v>
      </c>
      <c r="IW15" s="175" t="s">
        <v>124</v>
      </c>
      <c r="IX15" s="176" t="s">
        <v>121</v>
      </c>
      <c r="IY15" s="176" t="s">
        <v>123</v>
      </c>
      <c r="IZ15" s="177">
        <f t="shared" si="106"/>
        <v>0</v>
      </c>
      <c r="JA15" s="177">
        <f t="shared" si="107"/>
        <v>0</v>
      </c>
      <c r="JB15" s="177">
        <f t="shared" si="108"/>
        <v>0</v>
      </c>
      <c r="JC15" s="178"/>
      <c r="JD15" s="177">
        <f t="shared" si="109"/>
        <v>0</v>
      </c>
      <c r="JE15" s="179"/>
      <c r="JF15" s="180"/>
      <c r="JG15" s="180"/>
      <c r="JH15" s="177">
        <f t="shared" si="110"/>
        <v>0</v>
      </c>
      <c r="JI15" s="178">
        <v>0.294289866351475</v>
      </c>
      <c r="JJ15" s="177">
        <f t="shared" si="111"/>
        <v>0</v>
      </c>
      <c r="JK15" s="181">
        <f t="shared" si="112"/>
        <v>0</v>
      </c>
      <c r="JL15" s="172"/>
      <c r="JM15" s="174">
        <v>2.0</v>
      </c>
      <c r="JN15" s="175" t="s">
        <v>124</v>
      </c>
      <c r="JO15" s="176" t="s">
        <v>121</v>
      </c>
      <c r="JP15" s="176" t="s">
        <v>123</v>
      </c>
      <c r="JQ15" s="177">
        <f t="shared" si="113"/>
        <v>0</v>
      </c>
      <c r="JR15" s="177">
        <f t="shared" si="114"/>
        <v>0</v>
      </c>
      <c r="JS15" s="177">
        <f t="shared" si="115"/>
        <v>0</v>
      </c>
      <c r="JT15" s="178"/>
      <c r="JU15" s="177">
        <f t="shared" si="116"/>
        <v>0</v>
      </c>
      <c r="JV15" s="179"/>
      <c r="JW15" s="180"/>
      <c r="JX15" s="180"/>
      <c r="JY15" s="177">
        <f t="shared" si="117"/>
        <v>0</v>
      </c>
      <c r="JZ15" s="178">
        <v>0.294289866351475</v>
      </c>
      <c r="KA15" s="177">
        <f t="shared" si="118"/>
        <v>0</v>
      </c>
      <c r="KB15" s="181">
        <f t="shared" si="119"/>
        <v>0</v>
      </c>
      <c r="KC15" s="172"/>
      <c r="KD15" s="174">
        <v>2.0</v>
      </c>
      <c r="KE15" s="175" t="s">
        <v>124</v>
      </c>
      <c r="KF15" s="176" t="s">
        <v>121</v>
      </c>
      <c r="KG15" s="176" t="s">
        <v>123</v>
      </c>
      <c r="KH15" s="177">
        <f t="shared" si="120"/>
        <v>0</v>
      </c>
      <c r="KI15" s="177">
        <f t="shared" si="121"/>
        <v>0</v>
      </c>
      <c r="KJ15" s="177">
        <f t="shared" si="122"/>
        <v>0</v>
      </c>
      <c r="KK15" s="178"/>
      <c r="KL15" s="177">
        <f t="shared" si="123"/>
        <v>0</v>
      </c>
      <c r="KM15" s="179"/>
      <c r="KN15" s="180"/>
      <c r="KO15" s="180"/>
      <c r="KP15" s="177">
        <f t="shared" si="124"/>
        <v>0</v>
      </c>
      <c r="KQ15" s="178">
        <v>0.294289866351475</v>
      </c>
      <c r="KR15" s="177">
        <f t="shared" si="125"/>
        <v>0</v>
      </c>
      <c r="KS15" s="181">
        <f t="shared" si="126"/>
        <v>0</v>
      </c>
      <c r="KT15" s="172"/>
      <c r="KU15" s="173"/>
    </row>
    <row r="16">
      <c r="A16" s="174">
        <v>3.0</v>
      </c>
      <c r="B16" s="175" t="s">
        <v>125</v>
      </c>
      <c r="C16" s="176" t="s">
        <v>121</v>
      </c>
      <c r="D16" s="176" t="s">
        <v>123</v>
      </c>
      <c r="E16" s="177">
        <f t="shared" si="1"/>
        <v>0</v>
      </c>
      <c r="F16" s="177">
        <f t="shared" si="2"/>
        <v>0</v>
      </c>
      <c r="G16" s="177">
        <f t="shared" si="3"/>
        <v>0</v>
      </c>
      <c r="H16" s="178"/>
      <c r="I16" s="177">
        <f t="shared" si="4"/>
        <v>0</v>
      </c>
      <c r="J16" s="179"/>
      <c r="K16" s="180"/>
      <c r="L16" s="180"/>
      <c r="M16" s="177">
        <f t="shared" si="5"/>
        <v>0</v>
      </c>
      <c r="N16" s="178">
        <v>0.294289866351475</v>
      </c>
      <c r="O16" s="177">
        <f t="shared" si="6"/>
        <v>0</v>
      </c>
      <c r="P16" s="181">
        <f t="shared" si="7"/>
        <v>0</v>
      </c>
      <c r="Q16" s="172"/>
      <c r="R16" s="174">
        <v>3.0</v>
      </c>
      <c r="S16" s="175" t="s">
        <v>125</v>
      </c>
      <c r="T16" s="176" t="s">
        <v>121</v>
      </c>
      <c r="U16" s="176" t="s">
        <v>123</v>
      </c>
      <c r="V16" s="177">
        <f t="shared" si="8"/>
        <v>0</v>
      </c>
      <c r="W16" s="177">
        <f t="shared" si="9"/>
        <v>0</v>
      </c>
      <c r="X16" s="177">
        <f t="shared" si="10"/>
        <v>0</v>
      </c>
      <c r="Y16" s="178"/>
      <c r="Z16" s="177">
        <f t="shared" si="11"/>
        <v>0</v>
      </c>
      <c r="AA16" s="179"/>
      <c r="AB16" s="180"/>
      <c r="AC16" s="180"/>
      <c r="AD16" s="177">
        <f t="shared" si="12"/>
        <v>0</v>
      </c>
      <c r="AE16" s="178">
        <v>0.294289866351475</v>
      </c>
      <c r="AF16" s="177">
        <f t="shared" si="13"/>
        <v>0</v>
      </c>
      <c r="AG16" s="181">
        <f t="shared" si="14"/>
        <v>0</v>
      </c>
      <c r="AH16" s="172"/>
      <c r="AI16" s="174">
        <v>3.0</v>
      </c>
      <c r="AJ16" s="175" t="s">
        <v>125</v>
      </c>
      <c r="AK16" s="176" t="s">
        <v>121</v>
      </c>
      <c r="AL16" s="176" t="s">
        <v>123</v>
      </c>
      <c r="AM16" s="177">
        <f t="shared" si="15"/>
        <v>0</v>
      </c>
      <c r="AN16" s="177">
        <f t="shared" si="16"/>
        <v>0</v>
      </c>
      <c r="AO16" s="177">
        <f t="shared" si="17"/>
        <v>0</v>
      </c>
      <c r="AP16" s="178"/>
      <c r="AQ16" s="177">
        <f t="shared" si="18"/>
        <v>0</v>
      </c>
      <c r="AR16" s="179"/>
      <c r="AS16" s="180"/>
      <c r="AT16" s="180"/>
      <c r="AU16" s="177">
        <f t="shared" si="19"/>
        <v>0</v>
      </c>
      <c r="AV16" s="178">
        <v>0.294289866351475</v>
      </c>
      <c r="AW16" s="177">
        <f t="shared" si="20"/>
        <v>0</v>
      </c>
      <c r="AX16" s="181">
        <f t="shared" si="21"/>
        <v>0</v>
      </c>
      <c r="AY16" s="172"/>
      <c r="AZ16" s="174">
        <v>3.0</v>
      </c>
      <c r="BA16" s="175" t="s">
        <v>125</v>
      </c>
      <c r="BB16" s="176" t="s">
        <v>121</v>
      </c>
      <c r="BC16" s="176" t="s">
        <v>123</v>
      </c>
      <c r="BD16" s="177">
        <f t="shared" si="22"/>
        <v>0</v>
      </c>
      <c r="BE16" s="177">
        <f t="shared" si="23"/>
        <v>0</v>
      </c>
      <c r="BF16" s="177">
        <f t="shared" si="24"/>
        <v>0</v>
      </c>
      <c r="BG16" s="178"/>
      <c r="BH16" s="177">
        <f t="shared" si="25"/>
        <v>0</v>
      </c>
      <c r="BI16" s="179"/>
      <c r="BJ16" s="180"/>
      <c r="BK16" s="180"/>
      <c r="BL16" s="177">
        <f t="shared" si="26"/>
        <v>0</v>
      </c>
      <c r="BM16" s="178">
        <v>0.294289866351475</v>
      </c>
      <c r="BN16" s="177">
        <f t="shared" si="27"/>
        <v>0</v>
      </c>
      <c r="BO16" s="181">
        <f t="shared" si="28"/>
        <v>0</v>
      </c>
      <c r="BP16" s="172"/>
      <c r="BQ16" s="174">
        <v>3.0</v>
      </c>
      <c r="BR16" s="175" t="s">
        <v>125</v>
      </c>
      <c r="BS16" s="176" t="s">
        <v>121</v>
      </c>
      <c r="BT16" s="176" t="s">
        <v>123</v>
      </c>
      <c r="BU16" s="177">
        <f t="shared" si="29"/>
        <v>0</v>
      </c>
      <c r="BV16" s="177">
        <f t="shared" si="30"/>
        <v>0</v>
      </c>
      <c r="BW16" s="177">
        <f t="shared" si="31"/>
        <v>0</v>
      </c>
      <c r="BX16" s="178"/>
      <c r="BY16" s="177">
        <f t="shared" si="32"/>
        <v>0</v>
      </c>
      <c r="BZ16" s="179"/>
      <c r="CA16" s="180"/>
      <c r="CB16" s="180"/>
      <c r="CC16" s="177">
        <f t="shared" si="33"/>
        <v>0</v>
      </c>
      <c r="CD16" s="178">
        <v>0.294289866351475</v>
      </c>
      <c r="CE16" s="177">
        <f t="shared" si="34"/>
        <v>0</v>
      </c>
      <c r="CF16" s="181">
        <f t="shared" si="35"/>
        <v>0</v>
      </c>
      <c r="CG16" s="172"/>
      <c r="CH16" s="174">
        <v>3.0</v>
      </c>
      <c r="CI16" s="175" t="s">
        <v>125</v>
      </c>
      <c r="CJ16" s="176" t="s">
        <v>121</v>
      </c>
      <c r="CK16" s="176" t="s">
        <v>123</v>
      </c>
      <c r="CL16" s="177">
        <f t="shared" si="36"/>
        <v>0</v>
      </c>
      <c r="CM16" s="177">
        <f t="shared" si="37"/>
        <v>0</v>
      </c>
      <c r="CN16" s="177">
        <f t="shared" si="38"/>
        <v>0</v>
      </c>
      <c r="CO16" s="178"/>
      <c r="CP16" s="177">
        <f t="shared" si="39"/>
        <v>0</v>
      </c>
      <c r="CQ16" s="179"/>
      <c r="CR16" s="180"/>
      <c r="CS16" s="180"/>
      <c r="CT16" s="177">
        <f t="shared" si="40"/>
        <v>0</v>
      </c>
      <c r="CU16" s="178">
        <v>0.294289866351475</v>
      </c>
      <c r="CV16" s="177">
        <f t="shared" si="41"/>
        <v>0</v>
      </c>
      <c r="CW16" s="181">
        <f t="shared" si="42"/>
        <v>0</v>
      </c>
      <c r="CX16" s="172"/>
      <c r="CY16" s="174">
        <v>3.0</v>
      </c>
      <c r="CZ16" s="175" t="s">
        <v>125</v>
      </c>
      <c r="DA16" s="176" t="s">
        <v>121</v>
      </c>
      <c r="DB16" s="176" t="s">
        <v>123</v>
      </c>
      <c r="DC16" s="177">
        <f t="shared" si="43"/>
        <v>0</v>
      </c>
      <c r="DD16" s="177">
        <f t="shared" si="44"/>
        <v>0</v>
      </c>
      <c r="DE16" s="177">
        <f t="shared" si="45"/>
        <v>0</v>
      </c>
      <c r="DF16" s="178"/>
      <c r="DG16" s="177">
        <f t="shared" si="46"/>
        <v>0</v>
      </c>
      <c r="DH16" s="179"/>
      <c r="DI16" s="180"/>
      <c r="DJ16" s="180"/>
      <c r="DK16" s="177">
        <f t="shared" si="47"/>
        <v>0</v>
      </c>
      <c r="DL16" s="178">
        <v>0.294289866351475</v>
      </c>
      <c r="DM16" s="177">
        <f t="shared" si="48"/>
        <v>0</v>
      </c>
      <c r="DN16" s="181">
        <f t="shared" si="49"/>
        <v>0</v>
      </c>
      <c r="DO16" s="172"/>
      <c r="DP16" s="174">
        <v>3.0</v>
      </c>
      <c r="DQ16" s="175" t="s">
        <v>125</v>
      </c>
      <c r="DR16" s="176" t="s">
        <v>121</v>
      </c>
      <c r="DS16" s="176" t="s">
        <v>123</v>
      </c>
      <c r="DT16" s="177">
        <f t="shared" si="50"/>
        <v>0</v>
      </c>
      <c r="DU16" s="177">
        <f t="shared" si="51"/>
        <v>0</v>
      </c>
      <c r="DV16" s="177">
        <f t="shared" si="52"/>
        <v>0</v>
      </c>
      <c r="DW16" s="178"/>
      <c r="DX16" s="177">
        <f t="shared" si="53"/>
        <v>0</v>
      </c>
      <c r="DY16" s="179"/>
      <c r="DZ16" s="180"/>
      <c r="EA16" s="180"/>
      <c r="EB16" s="177">
        <f t="shared" si="54"/>
        <v>0</v>
      </c>
      <c r="EC16" s="178">
        <v>0.294289866351475</v>
      </c>
      <c r="ED16" s="177">
        <f t="shared" si="55"/>
        <v>0</v>
      </c>
      <c r="EE16" s="181">
        <f t="shared" si="56"/>
        <v>0</v>
      </c>
      <c r="EF16" s="172"/>
      <c r="EG16" s="174">
        <v>3.0</v>
      </c>
      <c r="EH16" s="175" t="s">
        <v>125</v>
      </c>
      <c r="EI16" s="176" t="s">
        <v>121</v>
      </c>
      <c r="EJ16" s="176" t="s">
        <v>123</v>
      </c>
      <c r="EK16" s="177">
        <f t="shared" si="57"/>
        <v>0</v>
      </c>
      <c r="EL16" s="177">
        <f t="shared" si="58"/>
        <v>0</v>
      </c>
      <c r="EM16" s="177">
        <f t="shared" si="59"/>
        <v>0</v>
      </c>
      <c r="EN16" s="178"/>
      <c r="EO16" s="177">
        <f t="shared" si="60"/>
        <v>0</v>
      </c>
      <c r="EP16" s="179"/>
      <c r="EQ16" s="180"/>
      <c r="ER16" s="180"/>
      <c r="ES16" s="177">
        <f t="shared" si="61"/>
        <v>0</v>
      </c>
      <c r="ET16" s="178">
        <v>0.294289866351475</v>
      </c>
      <c r="EU16" s="177">
        <f t="shared" si="62"/>
        <v>0</v>
      </c>
      <c r="EV16" s="181">
        <f t="shared" si="63"/>
        <v>0</v>
      </c>
      <c r="EW16" s="172"/>
      <c r="EX16" s="174">
        <v>3.0</v>
      </c>
      <c r="EY16" s="175" t="s">
        <v>125</v>
      </c>
      <c r="EZ16" s="176" t="s">
        <v>121</v>
      </c>
      <c r="FA16" s="176" t="s">
        <v>123</v>
      </c>
      <c r="FB16" s="177">
        <f t="shared" si="64"/>
        <v>0</v>
      </c>
      <c r="FC16" s="177">
        <f t="shared" si="65"/>
        <v>0</v>
      </c>
      <c r="FD16" s="177">
        <f t="shared" si="66"/>
        <v>0</v>
      </c>
      <c r="FE16" s="178"/>
      <c r="FF16" s="177">
        <f t="shared" si="67"/>
        <v>0</v>
      </c>
      <c r="FG16" s="179"/>
      <c r="FH16" s="180"/>
      <c r="FI16" s="180"/>
      <c r="FJ16" s="177">
        <f t="shared" si="68"/>
        <v>0</v>
      </c>
      <c r="FK16" s="178">
        <v>0.294289866351475</v>
      </c>
      <c r="FL16" s="177">
        <f t="shared" si="69"/>
        <v>0</v>
      </c>
      <c r="FM16" s="181">
        <f t="shared" si="70"/>
        <v>0</v>
      </c>
      <c r="FN16" s="172"/>
      <c r="FO16" s="174">
        <v>3.0</v>
      </c>
      <c r="FP16" s="175" t="s">
        <v>125</v>
      </c>
      <c r="FQ16" s="176" t="s">
        <v>121</v>
      </c>
      <c r="FR16" s="176" t="s">
        <v>123</v>
      </c>
      <c r="FS16" s="177">
        <f t="shared" si="71"/>
        <v>0</v>
      </c>
      <c r="FT16" s="177">
        <f t="shared" si="72"/>
        <v>0</v>
      </c>
      <c r="FU16" s="177">
        <f t="shared" si="73"/>
        <v>0</v>
      </c>
      <c r="FV16" s="178"/>
      <c r="FW16" s="177">
        <f t="shared" si="74"/>
        <v>0</v>
      </c>
      <c r="FX16" s="179"/>
      <c r="FY16" s="180"/>
      <c r="FZ16" s="180"/>
      <c r="GA16" s="177">
        <f t="shared" si="75"/>
        <v>0</v>
      </c>
      <c r="GB16" s="178">
        <v>0.294289866351475</v>
      </c>
      <c r="GC16" s="177">
        <f t="shared" si="76"/>
        <v>0</v>
      </c>
      <c r="GD16" s="181">
        <f t="shared" si="77"/>
        <v>0</v>
      </c>
      <c r="GE16" s="172"/>
      <c r="GF16" s="174">
        <v>3.0</v>
      </c>
      <c r="GG16" s="175" t="s">
        <v>125</v>
      </c>
      <c r="GH16" s="176" t="s">
        <v>121</v>
      </c>
      <c r="GI16" s="176" t="s">
        <v>123</v>
      </c>
      <c r="GJ16" s="177">
        <f t="shared" si="78"/>
        <v>0</v>
      </c>
      <c r="GK16" s="177">
        <f t="shared" si="79"/>
        <v>0</v>
      </c>
      <c r="GL16" s="177">
        <f t="shared" si="80"/>
        <v>0</v>
      </c>
      <c r="GM16" s="178"/>
      <c r="GN16" s="177">
        <f t="shared" si="81"/>
        <v>0</v>
      </c>
      <c r="GO16" s="179"/>
      <c r="GP16" s="180"/>
      <c r="GQ16" s="180"/>
      <c r="GR16" s="177">
        <f t="shared" si="82"/>
        <v>0</v>
      </c>
      <c r="GS16" s="178">
        <v>0.294289866351475</v>
      </c>
      <c r="GT16" s="177">
        <f t="shared" si="83"/>
        <v>0</v>
      </c>
      <c r="GU16" s="181">
        <f t="shared" si="84"/>
        <v>0</v>
      </c>
      <c r="GV16" s="172"/>
      <c r="GW16" s="174">
        <v>3.0</v>
      </c>
      <c r="GX16" s="175" t="s">
        <v>125</v>
      </c>
      <c r="GY16" s="176" t="s">
        <v>121</v>
      </c>
      <c r="GZ16" s="176" t="s">
        <v>123</v>
      </c>
      <c r="HA16" s="177">
        <f t="shared" si="85"/>
        <v>0</v>
      </c>
      <c r="HB16" s="177">
        <f t="shared" si="86"/>
        <v>0</v>
      </c>
      <c r="HC16" s="177">
        <f t="shared" si="87"/>
        <v>0</v>
      </c>
      <c r="HD16" s="178"/>
      <c r="HE16" s="177">
        <f t="shared" si="88"/>
        <v>0</v>
      </c>
      <c r="HF16" s="179"/>
      <c r="HG16" s="180"/>
      <c r="HH16" s="180"/>
      <c r="HI16" s="177">
        <f t="shared" si="89"/>
        <v>0</v>
      </c>
      <c r="HJ16" s="178">
        <v>0.294289866351475</v>
      </c>
      <c r="HK16" s="177">
        <f t="shared" si="90"/>
        <v>0</v>
      </c>
      <c r="HL16" s="181">
        <f t="shared" si="91"/>
        <v>0</v>
      </c>
      <c r="HM16" s="172"/>
      <c r="HN16" s="174">
        <v>3.0</v>
      </c>
      <c r="HO16" s="175" t="s">
        <v>125</v>
      </c>
      <c r="HP16" s="176" t="s">
        <v>121</v>
      </c>
      <c r="HQ16" s="176" t="s">
        <v>123</v>
      </c>
      <c r="HR16" s="177">
        <f t="shared" si="92"/>
        <v>0</v>
      </c>
      <c r="HS16" s="177">
        <f t="shared" si="93"/>
        <v>0</v>
      </c>
      <c r="HT16" s="177">
        <f t="shared" si="94"/>
        <v>0</v>
      </c>
      <c r="HU16" s="178"/>
      <c r="HV16" s="177">
        <f t="shared" si="95"/>
        <v>0</v>
      </c>
      <c r="HW16" s="179"/>
      <c r="HX16" s="180"/>
      <c r="HY16" s="180"/>
      <c r="HZ16" s="177">
        <f t="shared" si="96"/>
        <v>0</v>
      </c>
      <c r="IA16" s="178">
        <v>0.294289866351475</v>
      </c>
      <c r="IB16" s="177">
        <f t="shared" si="97"/>
        <v>0</v>
      </c>
      <c r="IC16" s="181">
        <f t="shared" si="98"/>
        <v>0</v>
      </c>
      <c r="ID16" s="172"/>
      <c r="IE16" s="174">
        <v>3.0</v>
      </c>
      <c r="IF16" s="175" t="s">
        <v>125</v>
      </c>
      <c r="IG16" s="176" t="s">
        <v>121</v>
      </c>
      <c r="IH16" s="176" t="s">
        <v>123</v>
      </c>
      <c r="II16" s="177">
        <f t="shared" si="99"/>
        <v>0</v>
      </c>
      <c r="IJ16" s="177">
        <f t="shared" si="100"/>
        <v>0</v>
      </c>
      <c r="IK16" s="177">
        <f t="shared" si="101"/>
        <v>0</v>
      </c>
      <c r="IL16" s="178"/>
      <c r="IM16" s="177">
        <f t="shared" si="102"/>
        <v>0</v>
      </c>
      <c r="IN16" s="179"/>
      <c r="IO16" s="180"/>
      <c r="IP16" s="180"/>
      <c r="IQ16" s="177">
        <f t="shared" si="103"/>
        <v>0</v>
      </c>
      <c r="IR16" s="178">
        <v>0.294289866351475</v>
      </c>
      <c r="IS16" s="177">
        <f t="shared" si="104"/>
        <v>0</v>
      </c>
      <c r="IT16" s="181">
        <f t="shared" si="105"/>
        <v>0</v>
      </c>
      <c r="IU16" s="172"/>
      <c r="IV16" s="174">
        <v>3.0</v>
      </c>
      <c r="IW16" s="175" t="s">
        <v>125</v>
      </c>
      <c r="IX16" s="176" t="s">
        <v>121</v>
      </c>
      <c r="IY16" s="176" t="s">
        <v>123</v>
      </c>
      <c r="IZ16" s="177">
        <f t="shared" si="106"/>
        <v>0</v>
      </c>
      <c r="JA16" s="177">
        <f t="shared" si="107"/>
        <v>0</v>
      </c>
      <c r="JB16" s="177">
        <f t="shared" si="108"/>
        <v>0</v>
      </c>
      <c r="JC16" s="178"/>
      <c r="JD16" s="177">
        <f t="shared" si="109"/>
        <v>0</v>
      </c>
      <c r="JE16" s="179"/>
      <c r="JF16" s="180"/>
      <c r="JG16" s="180"/>
      <c r="JH16" s="177">
        <f t="shared" si="110"/>
        <v>0</v>
      </c>
      <c r="JI16" s="178">
        <v>0.294289866351475</v>
      </c>
      <c r="JJ16" s="177">
        <f t="shared" si="111"/>
        <v>0</v>
      </c>
      <c r="JK16" s="181">
        <f t="shared" si="112"/>
        <v>0</v>
      </c>
      <c r="JL16" s="172"/>
      <c r="JM16" s="174">
        <v>3.0</v>
      </c>
      <c r="JN16" s="175" t="s">
        <v>125</v>
      </c>
      <c r="JO16" s="176" t="s">
        <v>121</v>
      </c>
      <c r="JP16" s="176" t="s">
        <v>123</v>
      </c>
      <c r="JQ16" s="177">
        <f t="shared" si="113"/>
        <v>0</v>
      </c>
      <c r="JR16" s="177">
        <f t="shared" si="114"/>
        <v>0</v>
      </c>
      <c r="JS16" s="177">
        <f t="shared" si="115"/>
        <v>0</v>
      </c>
      <c r="JT16" s="178"/>
      <c r="JU16" s="177">
        <f t="shared" si="116"/>
        <v>0</v>
      </c>
      <c r="JV16" s="179"/>
      <c r="JW16" s="180"/>
      <c r="JX16" s="180"/>
      <c r="JY16" s="177">
        <f t="shared" si="117"/>
        <v>0</v>
      </c>
      <c r="JZ16" s="178">
        <v>0.294289866351475</v>
      </c>
      <c r="KA16" s="177">
        <f t="shared" si="118"/>
        <v>0</v>
      </c>
      <c r="KB16" s="181">
        <f t="shared" si="119"/>
        <v>0</v>
      </c>
      <c r="KC16" s="172"/>
      <c r="KD16" s="174">
        <v>3.0</v>
      </c>
      <c r="KE16" s="175" t="s">
        <v>125</v>
      </c>
      <c r="KF16" s="176" t="s">
        <v>121</v>
      </c>
      <c r="KG16" s="176" t="s">
        <v>123</v>
      </c>
      <c r="KH16" s="177">
        <f t="shared" si="120"/>
        <v>0</v>
      </c>
      <c r="KI16" s="177">
        <f t="shared" si="121"/>
        <v>0</v>
      </c>
      <c r="KJ16" s="177">
        <f t="shared" si="122"/>
        <v>0</v>
      </c>
      <c r="KK16" s="178"/>
      <c r="KL16" s="177">
        <f t="shared" si="123"/>
        <v>0</v>
      </c>
      <c r="KM16" s="179"/>
      <c r="KN16" s="180"/>
      <c r="KO16" s="180"/>
      <c r="KP16" s="177">
        <f t="shared" si="124"/>
        <v>0</v>
      </c>
      <c r="KQ16" s="178">
        <v>0.294289866351475</v>
      </c>
      <c r="KR16" s="177">
        <f t="shared" si="125"/>
        <v>0</v>
      </c>
      <c r="KS16" s="181">
        <f t="shared" si="126"/>
        <v>0</v>
      </c>
      <c r="KT16" s="172"/>
      <c r="KU16" s="173"/>
    </row>
    <row r="17">
      <c r="A17" s="174">
        <v>4.0</v>
      </c>
      <c r="B17" s="175" t="s">
        <v>126</v>
      </c>
      <c r="C17" s="176" t="s">
        <v>121</v>
      </c>
      <c r="D17" s="176" t="s">
        <v>123</v>
      </c>
      <c r="E17" s="177">
        <f t="shared" si="1"/>
        <v>0</v>
      </c>
      <c r="F17" s="177">
        <f t="shared" si="2"/>
        <v>0</v>
      </c>
      <c r="G17" s="177">
        <f t="shared" si="3"/>
        <v>0</v>
      </c>
      <c r="H17" s="178"/>
      <c r="I17" s="177">
        <f t="shared" si="4"/>
        <v>0</v>
      </c>
      <c r="J17" s="179"/>
      <c r="K17" s="180"/>
      <c r="L17" s="180"/>
      <c r="M17" s="177">
        <f t="shared" si="5"/>
        <v>0</v>
      </c>
      <c r="N17" s="178">
        <v>0.294289866351475</v>
      </c>
      <c r="O17" s="177">
        <f t="shared" si="6"/>
        <v>0</v>
      </c>
      <c r="P17" s="181">
        <f t="shared" si="7"/>
        <v>0</v>
      </c>
      <c r="Q17" s="172"/>
      <c r="R17" s="174">
        <v>4.0</v>
      </c>
      <c r="S17" s="175" t="s">
        <v>126</v>
      </c>
      <c r="T17" s="176" t="s">
        <v>121</v>
      </c>
      <c r="U17" s="176" t="s">
        <v>123</v>
      </c>
      <c r="V17" s="177">
        <f t="shared" si="8"/>
        <v>0</v>
      </c>
      <c r="W17" s="177">
        <f t="shared" si="9"/>
        <v>0</v>
      </c>
      <c r="X17" s="177">
        <f t="shared" si="10"/>
        <v>0</v>
      </c>
      <c r="Y17" s="178"/>
      <c r="Z17" s="177">
        <f t="shared" si="11"/>
        <v>0</v>
      </c>
      <c r="AA17" s="179"/>
      <c r="AB17" s="180"/>
      <c r="AC17" s="180"/>
      <c r="AD17" s="177">
        <f t="shared" si="12"/>
        <v>0</v>
      </c>
      <c r="AE17" s="178">
        <v>0.294289866351475</v>
      </c>
      <c r="AF17" s="177">
        <f t="shared" si="13"/>
        <v>0</v>
      </c>
      <c r="AG17" s="181">
        <f t="shared" si="14"/>
        <v>0</v>
      </c>
      <c r="AH17" s="172"/>
      <c r="AI17" s="174">
        <v>4.0</v>
      </c>
      <c r="AJ17" s="175" t="s">
        <v>126</v>
      </c>
      <c r="AK17" s="176" t="s">
        <v>121</v>
      </c>
      <c r="AL17" s="176" t="s">
        <v>123</v>
      </c>
      <c r="AM17" s="177">
        <f t="shared" si="15"/>
        <v>0</v>
      </c>
      <c r="AN17" s="177">
        <f t="shared" si="16"/>
        <v>0</v>
      </c>
      <c r="AO17" s="177">
        <f t="shared" si="17"/>
        <v>0</v>
      </c>
      <c r="AP17" s="178"/>
      <c r="AQ17" s="177">
        <f t="shared" si="18"/>
        <v>0</v>
      </c>
      <c r="AR17" s="179"/>
      <c r="AS17" s="180"/>
      <c r="AT17" s="180"/>
      <c r="AU17" s="177">
        <f t="shared" si="19"/>
        <v>0</v>
      </c>
      <c r="AV17" s="178">
        <v>0.294289866351475</v>
      </c>
      <c r="AW17" s="177">
        <f t="shared" si="20"/>
        <v>0</v>
      </c>
      <c r="AX17" s="181">
        <f t="shared" si="21"/>
        <v>0</v>
      </c>
      <c r="AY17" s="172"/>
      <c r="AZ17" s="174">
        <v>4.0</v>
      </c>
      <c r="BA17" s="175" t="s">
        <v>126</v>
      </c>
      <c r="BB17" s="176" t="s">
        <v>121</v>
      </c>
      <c r="BC17" s="176" t="s">
        <v>123</v>
      </c>
      <c r="BD17" s="177">
        <f t="shared" si="22"/>
        <v>0</v>
      </c>
      <c r="BE17" s="177">
        <f t="shared" si="23"/>
        <v>0</v>
      </c>
      <c r="BF17" s="177">
        <f t="shared" si="24"/>
        <v>0</v>
      </c>
      <c r="BG17" s="178"/>
      <c r="BH17" s="177">
        <f t="shared" si="25"/>
        <v>0</v>
      </c>
      <c r="BI17" s="179"/>
      <c r="BJ17" s="180"/>
      <c r="BK17" s="180"/>
      <c r="BL17" s="177">
        <f t="shared" si="26"/>
        <v>0</v>
      </c>
      <c r="BM17" s="178">
        <v>0.294289866351475</v>
      </c>
      <c r="BN17" s="177">
        <f t="shared" si="27"/>
        <v>0</v>
      </c>
      <c r="BO17" s="181">
        <f t="shared" si="28"/>
        <v>0</v>
      </c>
      <c r="BP17" s="172"/>
      <c r="BQ17" s="174">
        <v>4.0</v>
      </c>
      <c r="BR17" s="175" t="s">
        <v>126</v>
      </c>
      <c r="BS17" s="176" t="s">
        <v>121</v>
      </c>
      <c r="BT17" s="176" t="s">
        <v>123</v>
      </c>
      <c r="BU17" s="177">
        <f t="shared" si="29"/>
        <v>0</v>
      </c>
      <c r="BV17" s="177">
        <f t="shared" si="30"/>
        <v>0</v>
      </c>
      <c r="BW17" s="177">
        <f t="shared" si="31"/>
        <v>0</v>
      </c>
      <c r="BX17" s="178"/>
      <c r="BY17" s="177">
        <f t="shared" si="32"/>
        <v>0</v>
      </c>
      <c r="BZ17" s="179"/>
      <c r="CA17" s="180"/>
      <c r="CB17" s="180"/>
      <c r="CC17" s="177">
        <f t="shared" si="33"/>
        <v>0</v>
      </c>
      <c r="CD17" s="178">
        <v>0.294289866351475</v>
      </c>
      <c r="CE17" s="177">
        <f t="shared" si="34"/>
        <v>0</v>
      </c>
      <c r="CF17" s="181">
        <f t="shared" si="35"/>
        <v>0</v>
      </c>
      <c r="CG17" s="172"/>
      <c r="CH17" s="174">
        <v>4.0</v>
      </c>
      <c r="CI17" s="175" t="s">
        <v>126</v>
      </c>
      <c r="CJ17" s="176" t="s">
        <v>121</v>
      </c>
      <c r="CK17" s="176" t="s">
        <v>123</v>
      </c>
      <c r="CL17" s="177">
        <f t="shared" si="36"/>
        <v>0</v>
      </c>
      <c r="CM17" s="177">
        <f t="shared" si="37"/>
        <v>0</v>
      </c>
      <c r="CN17" s="177">
        <f t="shared" si="38"/>
        <v>0</v>
      </c>
      <c r="CO17" s="178"/>
      <c r="CP17" s="177">
        <f t="shared" si="39"/>
        <v>0</v>
      </c>
      <c r="CQ17" s="179"/>
      <c r="CR17" s="180"/>
      <c r="CS17" s="180"/>
      <c r="CT17" s="177">
        <f t="shared" si="40"/>
        <v>0</v>
      </c>
      <c r="CU17" s="178">
        <v>0.294289866351475</v>
      </c>
      <c r="CV17" s="177">
        <f t="shared" si="41"/>
        <v>0</v>
      </c>
      <c r="CW17" s="181">
        <f t="shared" si="42"/>
        <v>0</v>
      </c>
      <c r="CX17" s="172"/>
      <c r="CY17" s="174">
        <v>4.0</v>
      </c>
      <c r="CZ17" s="175" t="s">
        <v>126</v>
      </c>
      <c r="DA17" s="176" t="s">
        <v>121</v>
      </c>
      <c r="DB17" s="176" t="s">
        <v>123</v>
      </c>
      <c r="DC17" s="177">
        <f t="shared" si="43"/>
        <v>0</v>
      </c>
      <c r="DD17" s="177">
        <f t="shared" si="44"/>
        <v>0</v>
      </c>
      <c r="DE17" s="177">
        <f t="shared" si="45"/>
        <v>0</v>
      </c>
      <c r="DF17" s="178"/>
      <c r="DG17" s="177">
        <f t="shared" si="46"/>
        <v>0</v>
      </c>
      <c r="DH17" s="179"/>
      <c r="DI17" s="180"/>
      <c r="DJ17" s="180"/>
      <c r="DK17" s="177">
        <f t="shared" si="47"/>
        <v>0</v>
      </c>
      <c r="DL17" s="178">
        <v>0.294289866351475</v>
      </c>
      <c r="DM17" s="177">
        <f t="shared" si="48"/>
        <v>0</v>
      </c>
      <c r="DN17" s="181">
        <f t="shared" si="49"/>
        <v>0</v>
      </c>
      <c r="DO17" s="172"/>
      <c r="DP17" s="174">
        <v>4.0</v>
      </c>
      <c r="DQ17" s="175" t="s">
        <v>126</v>
      </c>
      <c r="DR17" s="176" t="s">
        <v>121</v>
      </c>
      <c r="DS17" s="176" t="s">
        <v>123</v>
      </c>
      <c r="DT17" s="177">
        <f t="shared" si="50"/>
        <v>0</v>
      </c>
      <c r="DU17" s="177">
        <f t="shared" si="51"/>
        <v>0</v>
      </c>
      <c r="DV17" s="177">
        <f t="shared" si="52"/>
        <v>0</v>
      </c>
      <c r="DW17" s="178"/>
      <c r="DX17" s="177">
        <f t="shared" si="53"/>
        <v>0</v>
      </c>
      <c r="DY17" s="179"/>
      <c r="DZ17" s="180"/>
      <c r="EA17" s="180"/>
      <c r="EB17" s="177">
        <f t="shared" si="54"/>
        <v>0</v>
      </c>
      <c r="EC17" s="178">
        <v>0.294289866351475</v>
      </c>
      <c r="ED17" s="177">
        <f t="shared" si="55"/>
        <v>0</v>
      </c>
      <c r="EE17" s="181">
        <f t="shared" si="56"/>
        <v>0</v>
      </c>
      <c r="EF17" s="172"/>
      <c r="EG17" s="174">
        <v>4.0</v>
      </c>
      <c r="EH17" s="175" t="s">
        <v>126</v>
      </c>
      <c r="EI17" s="176" t="s">
        <v>121</v>
      </c>
      <c r="EJ17" s="176" t="s">
        <v>123</v>
      </c>
      <c r="EK17" s="177">
        <f t="shared" si="57"/>
        <v>0</v>
      </c>
      <c r="EL17" s="177">
        <f t="shared" si="58"/>
        <v>0</v>
      </c>
      <c r="EM17" s="177">
        <f t="shared" si="59"/>
        <v>0</v>
      </c>
      <c r="EN17" s="178"/>
      <c r="EO17" s="177">
        <f t="shared" si="60"/>
        <v>0</v>
      </c>
      <c r="EP17" s="179"/>
      <c r="EQ17" s="180"/>
      <c r="ER17" s="180"/>
      <c r="ES17" s="177">
        <f t="shared" si="61"/>
        <v>0</v>
      </c>
      <c r="ET17" s="178">
        <v>0.294289866351475</v>
      </c>
      <c r="EU17" s="177">
        <f t="shared" si="62"/>
        <v>0</v>
      </c>
      <c r="EV17" s="181">
        <f t="shared" si="63"/>
        <v>0</v>
      </c>
      <c r="EW17" s="172"/>
      <c r="EX17" s="174">
        <v>4.0</v>
      </c>
      <c r="EY17" s="175" t="s">
        <v>126</v>
      </c>
      <c r="EZ17" s="176" t="s">
        <v>121</v>
      </c>
      <c r="FA17" s="176" t="s">
        <v>123</v>
      </c>
      <c r="FB17" s="177">
        <f t="shared" si="64"/>
        <v>0</v>
      </c>
      <c r="FC17" s="177">
        <f t="shared" si="65"/>
        <v>0</v>
      </c>
      <c r="FD17" s="177">
        <f t="shared" si="66"/>
        <v>0</v>
      </c>
      <c r="FE17" s="178"/>
      <c r="FF17" s="177">
        <f t="shared" si="67"/>
        <v>0</v>
      </c>
      <c r="FG17" s="179"/>
      <c r="FH17" s="180"/>
      <c r="FI17" s="180"/>
      <c r="FJ17" s="177">
        <f t="shared" si="68"/>
        <v>0</v>
      </c>
      <c r="FK17" s="178">
        <v>0.294289866351475</v>
      </c>
      <c r="FL17" s="177">
        <f t="shared" si="69"/>
        <v>0</v>
      </c>
      <c r="FM17" s="181">
        <f t="shared" si="70"/>
        <v>0</v>
      </c>
      <c r="FN17" s="172"/>
      <c r="FO17" s="174">
        <v>4.0</v>
      </c>
      <c r="FP17" s="175" t="s">
        <v>126</v>
      </c>
      <c r="FQ17" s="176" t="s">
        <v>121</v>
      </c>
      <c r="FR17" s="176" t="s">
        <v>123</v>
      </c>
      <c r="FS17" s="177">
        <f t="shared" si="71"/>
        <v>0</v>
      </c>
      <c r="FT17" s="177">
        <f t="shared" si="72"/>
        <v>0</v>
      </c>
      <c r="FU17" s="177">
        <f t="shared" si="73"/>
        <v>0</v>
      </c>
      <c r="FV17" s="178"/>
      <c r="FW17" s="177">
        <f t="shared" si="74"/>
        <v>0</v>
      </c>
      <c r="FX17" s="179"/>
      <c r="FY17" s="180"/>
      <c r="FZ17" s="180"/>
      <c r="GA17" s="177">
        <f t="shared" si="75"/>
        <v>0</v>
      </c>
      <c r="GB17" s="178">
        <v>0.294289866351475</v>
      </c>
      <c r="GC17" s="177">
        <f t="shared" si="76"/>
        <v>0</v>
      </c>
      <c r="GD17" s="181">
        <f t="shared" si="77"/>
        <v>0</v>
      </c>
      <c r="GE17" s="172"/>
      <c r="GF17" s="174">
        <v>4.0</v>
      </c>
      <c r="GG17" s="175" t="s">
        <v>126</v>
      </c>
      <c r="GH17" s="176" t="s">
        <v>121</v>
      </c>
      <c r="GI17" s="176" t="s">
        <v>123</v>
      </c>
      <c r="GJ17" s="177">
        <f t="shared" si="78"/>
        <v>0</v>
      </c>
      <c r="GK17" s="177">
        <f t="shared" si="79"/>
        <v>0</v>
      </c>
      <c r="GL17" s="177">
        <f t="shared" si="80"/>
        <v>0</v>
      </c>
      <c r="GM17" s="178"/>
      <c r="GN17" s="177">
        <f t="shared" si="81"/>
        <v>0</v>
      </c>
      <c r="GO17" s="179"/>
      <c r="GP17" s="180"/>
      <c r="GQ17" s="180"/>
      <c r="GR17" s="177">
        <f t="shared" si="82"/>
        <v>0</v>
      </c>
      <c r="GS17" s="178">
        <v>0.294289866351475</v>
      </c>
      <c r="GT17" s="177">
        <f t="shared" si="83"/>
        <v>0</v>
      </c>
      <c r="GU17" s="181">
        <f t="shared" si="84"/>
        <v>0</v>
      </c>
      <c r="GV17" s="172"/>
      <c r="GW17" s="174">
        <v>4.0</v>
      </c>
      <c r="GX17" s="175" t="s">
        <v>126</v>
      </c>
      <c r="GY17" s="176" t="s">
        <v>121</v>
      </c>
      <c r="GZ17" s="176" t="s">
        <v>123</v>
      </c>
      <c r="HA17" s="177">
        <f t="shared" si="85"/>
        <v>0</v>
      </c>
      <c r="HB17" s="177">
        <f t="shared" si="86"/>
        <v>0</v>
      </c>
      <c r="HC17" s="177">
        <f t="shared" si="87"/>
        <v>0</v>
      </c>
      <c r="HD17" s="178"/>
      <c r="HE17" s="177">
        <f t="shared" si="88"/>
        <v>0</v>
      </c>
      <c r="HF17" s="179"/>
      <c r="HG17" s="180"/>
      <c r="HH17" s="180"/>
      <c r="HI17" s="177">
        <f t="shared" si="89"/>
        <v>0</v>
      </c>
      <c r="HJ17" s="178">
        <v>0.294289866351475</v>
      </c>
      <c r="HK17" s="177">
        <f t="shared" si="90"/>
        <v>0</v>
      </c>
      <c r="HL17" s="181">
        <f t="shared" si="91"/>
        <v>0</v>
      </c>
      <c r="HM17" s="172"/>
      <c r="HN17" s="174">
        <v>4.0</v>
      </c>
      <c r="HO17" s="175" t="s">
        <v>126</v>
      </c>
      <c r="HP17" s="176" t="s">
        <v>121</v>
      </c>
      <c r="HQ17" s="176" t="s">
        <v>123</v>
      </c>
      <c r="HR17" s="177">
        <f t="shared" si="92"/>
        <v>0</v>
      </c>
      <c r="HS17" s="177">
        <f t="shared" si="93"/>
        <v>0</v>
      </c>
      <c r="HT17" s="177">
        <f t="shared" si="94"/>
        <v>0</v>
      </c>
      <c r="HU17" s="178"/>
      <c r="HV17" s="177">
        <f t="shared" si="95"/>
        <v>0</v>
      </c>
      <c r="HW17" s="179"/>
      <c r="HX17" s="180"/>
      <c r="HY17" s="180"/>
      <c r="HZ17" s="177">
        <f t="shared" si="96"/>
        <v>0</v>
      </c>
      <c r="IA17" s="178">
        <v>0.294289866351475</v>
      </c>
      <c r="IB17" s="177">
        <f t="shared" si="97"/>
        <v>0</v>
      </c>
      <c r="IC17" s="181">
        <f t="shared" si="98"/>
        <v>0</v>
      </c>
      <c r="ID17" s="172"/>
      <c r="IE17" s="174">
        <v>4.0</v>
      </c>
      <c r="IF17" s="175" t="s">
        <v>126</v>
      </c>
      <c r="IG17" s="176" t="s">
        <v>121</v>
      </c>
      <c r="IH17" s="176" t="s">
        <v>123</v>
      </c>
      <c r="II17" s="177">
        <f t="shared" si="99"/>
        <v>0</v>
      </c>
      <c r="IJ17" s="177">
        <f t="shared" si="100"/>
        <v>0</v>
      </c>
      <c r="IK17" s="177">
        <f t="shared" si="101"/>
        <v>0</v>
      </c>
      <c r="IL17" s="178"/>
      <c r="IM17" s="177">
        <f t="shared" si="102"/>
        <v>0</v>
      </c>
      <c r="IN17" s="179"/>
      <c r="IO17" s="180"/>
      <c r="IP17" s="180"/>
      <c r="IQ17" s="177">
        <f t="shared" si="103"/>
        <v>0</v>
      </c>
      <c r="IR17" s="178">
        <v>0.294289866351475</v>
      </c>
      <c r="IS17" s="177">
        <f t="shared" si="104"/>
        <v>0</v>
      </c>
      <c r="IT17" s="181">
        <f t="shared" si="105"/>
        <v>0</v>
      </c>
      <c r="IU17" s="172"/>
      <c r="IV17" s="174">
        <v>4.0</v>
      </c>
      <c r="IW17" s="175" t="s">
        <v>126</v>
      </c>
      <c r="IX17" s="176" t="s">
        <v>121</v>
      </c>
      <c r="IY17" s="176" t="s">
        <v>123</v>
      </c>
      <c r="IZ17" s="177">
        <f t="shared" si="106"/>
        <v>0</v>
      </c>
      <c r="JA17" s="177">
        <f t="shared" si="107"/>
        <v>0</v>
      </c>
      <c r="JB17" s="177">
        <f t="shared" si="108"/>
        <v>0</v>
      </c>
      <c r="JC17" s="178"/>
      <c r="JD17" s="177">
        <f t="shared" si="109"/>
        <v>0</v>
      </c>
      <c r="JE17" s="179"/>
      <c r="JF17" s="180"/>
      <c r="JG17" s="180"/>
      <c r="JH17" s="177">
        <f t="shared" si="110"/>
        <v>0</v>
      </c>
      <c r="JI17" s="178">
        <v>0.294289866351475</v>
      </c>
      <c r="JJ17" s="177">
        <f t="shared" si="111"/>
        <v>0</v>
      </c>
      <c r="JK17" s="181">
        <f t="shared" si="112"/>
        <v>0</v>
      </c>
      <c r="JL17" s="172"/>
      <c r="JM17" s="174">
        <v>4.0</v>
      </c>
      <c r="JN17" s="175" t="s">
        <v>126</v>
      </c>
      <c r="JO17" s="176" t="s">
        <v>121</v>
      </c>
      <c r="JP17" s="176" t="s">
        <v>123</v>
      </c>
      <c r="JQ17" s="177">
        <f t="shared" si="113"/>
        <v>0</v>
      </c>
      <c r="JR17" s="177">
        <f t="shared" si="114"/>
        <v>0</v>
      </c>
      <c r="JS17" s="177">
        <f t="shared" si="115"/>
        <v>0</v>
      </c>
      <c r="JT17" s="178"/>
      <c r="JU17" s="177">
        <f t="shared" si="116"/>
        <v>0</v>
      </c>
      <c r="JV17" s="179"/>
      <c r="JW17" s="180"/>
      <c r="JX17" s="180"/>
      <c r="JY17" s="177">
        <f t="shared" si="117"/>
        <v>0</v>
      </c>
      <c r="JZ17" s="178">
        <v>0.294289866351475</v>
      </c>
      <c r="KA17" s="177">
        <f t="shared" si="118"/>
        <v>0</v>
      </c>
      <c r="KB17" s="181">
        <f t="shared" si="119"/>
        <v>0</v>
      </c>
      <c r="KC17" s="172"/>
      <c r="KD17" s="174">
        <v>4.0</v>
      </c>
      <c r="KE17" s="175" t="s">
        <v>126</v>
      </c>
      <c r="KF17" s="176" t="s">
        <v>121</v>
      </c>
      <c r="KG17" s="176" t="s">
        <v>123</v>
      </c>
      <c r="KH17" s="177">
        <f t="shared" si="120"/>
        <v>0</v>
      </c>
      <c r="KI17" s="177">
        <f t="shared" si="121"/>
        <v>0</v>
      </c>
      <c r="KJ17" s="177">
        <f t="shared" si="122"/>
        <v>0</v>
      </c>
      <c r="KK17" s="178"/>
      <c r="KL17" s="177">
        <f t="shared" si="123"/>
        <v>0</v>
      </c>
      <c r="KM17" s="179"/>
      <c r="KN17" s="180"/>
      <c r="KO17" s="180"/>
      <c r="KP17" s="177">
        <f t="shared" si="124"/>
        <v>0</v>
      </c>
      <c r="KQ17" s="178">
        <v>0.294289866351475</v>
      </c>
      <c r="KR17" s="177">
        <f t="shared" si="125"/>
        <v>0</v>
      </c>
      <c r="KS17" s="181">
        <f t="shared" si="126"/>
        <v>0</v>
      </c>
      <c r="KT17" s="172"/>
      <c r="KU17" s="173"/>
    </row>
    <row r="18">
      <c r="A18" s="174">
        <v>5.0</v>
      </c>
      <c r="B18" s="175" t="s">
        <v>127</v>
      </c>
      <c r="C18" s="176" t="s">
        <v>121</v>
      </c>
      <c r="D18" s="176" t="s">
        <v>123</v>
      </c>
      <c r="E18" s="177">
        <f t="shared" si="1"/>
        <v>0</v>
      </c>
      <c r="F18" s="177">
        <f t="shared" si="2"/>
        <v>0</v>
      </c>
      <c r="G18" s="177">
        <f t="shared" si="3"/>
        <v>0</v>
      </c>
      <c r="H18" s="178"/>
      <c r="I18" s="177">
        <f t="shared" si="4"/>
        <v>0</v>
      </c>
      <c r="J18" s="179"/>
      <c r="K18" s="180"/>
      <c r="L18" s="180"/>
      <c r="M18" s="177">
        <f t="shared" si="5"/>
        <v>0</v>
      </c>
      <c r="N18" s="178">
        <v>0.294289866351475</v>
      </c>
      <c r="O18" s="177">
        <f t="shared" si="6"/>
        <v>0</v>
      </c>
      <c r="P18" s="181">
        <f t="shared" si="7"/>
        <v>0</v>
      </c>
      <c r="Q18" s="172"/>
      <c r="R18" s="174">
        <v>5.0</v>
      </c>
      <c r="S18" s="175" t="s">
        <v>127</v>
      </c>
      <c r="T18" s="176" t="s">
        <v>121</v>
      </c>
      <c r="U18" s="176" t="s">
        <v>123</v>
      </c>
      <c r="V18" s="177">
        <f t="shared" si="8"/>
        <v>0</v>
      </c>
      <c r="W18" s="177">
        <f t="shared" si="9"/>
        <v>0</v>
      </c>
      <c r="X18" s="177">
        <f t="shared" si="10"/>
        <v>0</v>
      </c>
      <c r="Y18" s="178"/>
      <c r="Z18" s="177">
        <f t="shared" si="11"/>
        <v>0</v>
      </c>
      <c r="AA18" s="179"/>
      <c r="AB18" s="180"/>
      <c r="AC18" s="180"/>
      <c r="AD18" s="177">
        <f t="shared" si="12"/>
        <v>0</v>
      </c>
      <c r="AE18" s="178">
        <v>0.294289866351475</v>
      </c>
      <c r="AF18" s="177">
        <f t="shared" si="13"/>
        <v>0</v>
      </c>
      <c r="AG18" s="181">
        <f t="shared" si="14"/>
        <v>0</v>
      </c>
      <c r="AH18" s="172"/>
      <c r="AI18" s="174">
        <v>5.0</v>
      </c>
      <c r="AJ18" s="175" t="s">
        <v>127</v>
      </c>
      <c r="AK18" s="176" t="s">
        <v>121</v>
      </c>
      <c r="AL18" s="176" t="s">
        <v>123</v>
      </c>
      <c r="AM18" s="177">
        <f t="shared" si="15"/>
        <v>0</v>
      </c>
      <c r="AN18" s="177">
        <f t="shared" si="16"/>
        <v>0</v>
      </c>
      <c r="AO18" s="177">
        <f t="shared" si="17"/>
        <v>0</v>
      </c>
      <c r="AP18" s="178"/>
      <c r="AQ18" s="177">
        <f t="shared" si="18"/>
        <v>0</v>
      </c>
      <c r="AR18" s="179"/>
      <c r="AS18" s="180"/>
      <c r="AT18" s="180"/>
      <c r="AU18" s="177">
        <f t="shared" si="19"/>
        <v>0</v>
      </c>
      <c r="AV18" s="178">
        <v>0.294289866351475</v>
      </c>
      <c r="AW18" s="177">
        <f t="shared" si="20"/>
        <v>0</v>
      </c>
      <c r="AX18" s="181">
        <f t="shared" si="21"/>
        <v>0</v>
      </c>
      <c r="AY18" s="172"/>
      <c r="AZ18" s="174">
        <v>5.0</v>
      </c>
      <c r="BA18" s="175" t="s">
        <v>127</v>
      </c>
      <c r="BB18" s="176" t="s">
        <v>121</v>
      </c>
      <c r="BC18" s="176" t="s">
        <v>123</v>
      </c>
      <c r="BD18" s="177">
        <f t="shared" si="22"/>
        <v>0</v>
      </c>
      <c r="BE18" s="177">
        <f t="shared" si="23"/>
        <v>0</v>
      </c>
      <c r="BF18" s="177">
        <f t="shared" si="24"/>
        <v>0</v>
      </c>
      <c r="BG18" s="178"/>
      <c r="BH18" s="177">
        <f t="shared" si="25"/>
        <v>0</v>
      </c>
      <c r="BI18" s="179"/>
      <c r="BJ18" s="180"/>
      <c r="BK18" s="180"/>
      <c r="BL18" s="177">
        <f t="shared" si="26"/>
        <v>0</v>
      </c>
      <c r="BM18" s="178">
        <v>0.294289866351475</v>
      </c>
      <c r="BN18" s="177">
        <f t="shared" si="27"/>
        <v>0</v>
      </c>
      <c r="BO18" s="181">
        <f t="shared" si="28"/>
        <v>0</v>
      </c>
      <c r="BP18" s="172"/>
      <c r="BQ18" s="174">
        <v>5.0</v>
      </c>
      <c r="BR18" s="175" t="s">
        <v>127</v>
      </c>
      <c r="BS18" s="176" t="s">
        <v>121</v>
      </c>
      <c r="BT18" s="176" t="s">
        <v>123</v>
      </c>
      <c r="BU18" s="177">
        <f t="shared" si="29"/>
        <v>0</v>
      </c>
      <c r="BV18" s="177">
        <f t="shared" si="30"/>
        <v>0</v>
      </c>
      <c r="BW18" s="177">
        <f t="shared" si="31"/>
        <v>0</v>
      </c>
      <c r="BX18" s="178"/>
      <c r="BY18" s="177">
        <f t="shared" si="32"/>
        <v>0</v>
      </c>
      <c r="BZ18" s="179"/>
      <c r="CA18" s="180"/>
      <c r="CB18" s="180"/>
      <c r="CC18" s="177">
        <f t="shared" si="33"/>
        <v>0</v>
      </c>
      <c r="CD18" s="178">
        <v>0.294289866351475</v>
      </c>
      <c r="CE18" s="177">
        <f t="shared" si="34"/>
        <v>0</v>
      </c>
      <c r="CF18" s="181">
        <f t="shared" si="35"/>
        <v>0</v>
      </c>
      <c r="CG18" s="172"/>
      <c r="CH18" s="174">
        <v>5.0</v>
      </c>
      <c r="CI18" s="175" t="s">
        <v>127</v>
      </c>
      <c r="CJ18" s="176" t="s">
        <v>121</v>
      </c>
      <c r="CK18" s="176" t="s">
        <v>123</v>
      </c>
      <c r="CL18" s="177">
        <f t="shared" si="36"/>
        <v>0</v>
      </c>
      <c r="CM18" s="177">
        <f t="shared" si="37"/>
        <v>0</v>
      </c>
      <c r="CN18" s="177">
        <f t="shared" si="38"/>
        <v>0</v>
      </c>
      <c r="CO18" s="178"/>
      <c r="CP18" s="177">
        <f t="shared" si="39"/>
        <v>0</v>
      </c>
      <c r="CQ18" s="179"/>
      <c r="CR18" s="180"/>
      <c r="CS18" s="180"/>
      <c r="CT18" s="177">
        <f t="shared" si="40"/>
        <v>0</v>
      </c>
      <c r="CU18" s="178">
        <v>0.294289866351475</v>
      </c>
      <c r="CV18" s="177">
        <f t="shared" si="41"/>
        <v>0</v>
      </c>
      <c r="CW18" s="181">
        <f t="shared" si="42"/>
        <v>0</v>
      </c>
      <c r="CX18" s="172"/>
      <c r="CY18" s="174">
        <v>5.0</v>
      </c>
      <c r="CZ18" s="175" t="s">
        <v>127</v>
      </c>
      <c r="DA18" s="176" t="s">
        <v>121</v>
      </c>
      <c r="DB18" s="176" t="s">
        <v>123</v>
      </c>
      <c r="DC18" s="177">
        <f t="shared" si="43"/>
        <v>0</v>
      </c>
      <c r="DD18" s="177">
        <f t="shared" si="44"/>
        <v>0</v>
      </c>
      <c r="DE18" s="177">
        <f t="shared" si="45"/>
        <v>0</v>
      </c>
      <c r="DF18" s="178"/>
      <c r="DG18" s="177">
        <f t="shared" si="46"/>
        <v>0</v>
      </c>
      <c r="DH18" s="179"/>
      <c r="DI18" s="180"/>
      <c r="DJ18" s="180"/>
      <c r="DK18" s="177">
        <f t="shared" si="47"/>
        <v>0</v>
      </c>
      <c r="DL18" s="178">
        <v>0.294289866351475</v>
      </c>
      <c r="DM18" s="177">
        <f t="shared" si="48"/>
        <v>0</v>
      </c>
      <c r="DN18" s="181">
        <f t="shared" si="49"/>
        <v>0</v>
      </c>
      <c r="DO18" s="172"/>
      <c r="DP18" s="174">
        <v>5.0</v>
      </c>
      <c r="DQ18" s="175" t="s">
        <v>127</v>
      </c>
      <c r="DR18" s="176" t="s">
        <v>121</v>
      </c>
      <c r="DS18" s="176" t="s">
        <v>123</v>
      </c>
      <c r="DT18" s="177">
        <f t="shared" si="50"/>
        <v>0</v>
      </c>
      <c r="DU18" s="177">
        <f t="shared" si="51"/>
        <v>0</v>
      </c>
      <c r="DV18" s="177">
        <f t="shared" si="52"/>
        <v>0</v>
      </c>
      <c r="DW18" s="178"/>
      <c r="DX18" s="177">
        <f t="shared" si="53"/>
        <v>0</v>
      </c>
      <c r="DY18" s="179"/>
      <c r="DZ18" s="180"/>
      <c r="EA18" s="180"/>
      <c r="EB18" s="177">
        <f t="shared" si="54"/>
        <v>0</v>
      </c>
      <c r="EC18" s="178">
        <v>0.294289866351475</v>
      </c>
      <c r="ED18" s="177">
        <f t="shared" si="55"/>
        <v>0</v>
      </c>
      <c r="EE18" s="181">
        <f t="shared" si="56"/>
        <v>0</v>
      </c>
      <c r="EF18" s="172"/>
      <c r="EG18" s="174">
        <v>5.0</v>
      </c>
      <c r="EH18" s="175" t="s">
        <v>127</v>
      </c>
      <c r="EI18" s="176" t="s">
        <v>121</v>
      </c>
      <c r="EJ18" s="176" t="s">
        <v>123</v>
      </c>
      <c r="EK18" s="177">
        <f t="shared" si="57"/>
        <v>0</v>
      </c>
      <c r="EL18" s="177">
        <f t="shared" si="58"/>
        <v>0</v>
      </c>
      <c r="EM18" s="177">
        <f t="shared" si="59"/>
        <v>0</v>
      </c>
      <c r="EN18" s="178"/>
      <c r="EO18" s="177">
        <f t="shared" si="60"/>
        <v>0</v>
      </c>
      <c r="EP18" s="179"/>
      <c r="EQ18" s="180"/>
      <c r="ER18" s="180"/>
      <c r="ES18" s="177">
        <f t="shared" si="61"/>
        <v>0</v>
      </c>
      <c r="ET18" s="178">
        <v>0.294289866351475</v>
      </c>
      <c r="EU18" s="177">
        <f t="shared" si="62"/>
        <v>0</v>
      </c>
      <c r="EV18" s="181">
        <f t="shared" si="63"/>
        <v>0</v>
      </c>
      <c r="EW18" s="172"/>
      <c r="EX18" s="174">
        <v>5.0</v>
      </c>
      <c r="EY18" s="175" t="s">
        <v>127</v>
      </c>
      <c r="EZ18" s="176" t="s">
        <v>121</v>
      </c>
      <c r="FA18" s="176" t="s">
        <v>123</v>
      </c>
      <c r="FB18" s="177">
        <f t="shared" si="64"/>
        <v>0</v>
      </c>
      <c r="FC18" s="177">
        <f t="shared" si="65"/>
        <v>0</v>
      </c>
      <c r="FD18" s="177">
        <f t="shared" si="66"/>
        <v>0</v>
      </c>
      <c r="FE18" s="178"/>
      <c r="FF18" s="177">
        <f t="shared" si="67"/>
        <v>0</v>
      </c>
      <c r="FG18" s="179"/>
      <c r="FH18" s="180"/>
      <c r="FI18" s="180"/>
      <c r="FJ18" s="177">
        <f t="shared" si="68"/>
        <v>0</v>
      </c>
      <c r="FK18" s="178">
        <v>0.294289866351475</v>
      </c>
      <c r="FL18" s="177">
        <f t="shared" si="69"/>
        <v>0</v>
      </c>
      <c r="FM18" s="181">
        <f t="shared" si="70"/>
        <v>0</v>
      </c>
      <c r="FN18" s="172"/>
      <c r="FO18" s="174">
        <v>5.0</v>
      </c>
      <c r="FP18" s="175" t="s">
        <v>127</v>
      </c>
      <c r="FQ18" s="176" t="s">
        <v>121</v>
      </c>
      <c r="FR18" s="176" t="s">
        <v>123</v>
      </c>
      <c r="FS18" s="177">
        <f t="shared" si="71"/>
        <v>0</v>
      </c>
      <c r="FT18" s="177">
        <f t="shared" si="72"/>
        <v>0</v>
      </c>
      <c r="FU18" s="177">
        <f t="shared" si="73"/>
        <v>0</v>
      </c>
      <c r="FV18" s="178"/>
      <c r="FW18" s="177">
        <f t="shared" si="74"/>
        <v>0</v>
      </c>
      <c r="FX18" s="179"/>
      <c r="FY18" s="180"/>
      <c r="FZ18" s="180"/>
      <c r="GA18" s="177">
        <f t="shared" si="75"/>
        <v>0</v>
      </c>
      <c r="GB18" s="178">
        <v>0.294289866351475</v>
      </c>
      <c r="GC18" s="177">
        <f t="shared" si="76"/>
        <v>0</v>
      </c>
      <c r="GD18" s="181">
        <f t="shared" si="77"/>
        <v>0</v>
      </c>
      <c r="GE18" s="172"/>
      <c r="GF18" s="174">
        <v>5.0</v>
      </c>
      <c r="GG18" s="175" t="s">
        <v>127</v>
      </c>
      <c r="GH18" s="176" t="s">
        <v>121</v>
      </c>
      <c r="GI18" s="176" t="s">
        <v>123</v>
      </c>
      <c r="GJ18" s="177">
        <f t="shared" si="78"/>
        <v>0</v>
      </c>
      <c r="GK18" s="177">
        <f t="shared" si="79"/>
        <v>0</v>
      </c>
      <c r="GL18" s="177">
        <f t="shared" si="80"/>
        <v>0</v>
      </c>
      <c r="GM18" s="178"/>
      <c r="GN18" s="177">
        <f t="shared" si="81"/>
        <v>0</v>
      </c>
      <c r="GO18" s="179"/>
      <c r="GP18" s="180"/>
      <c r="GQ18" s="180"/>
      <c r="GR18" s="177">
        <f t="shared" si="82"/>
        <v>0</v>
      </c>
      <c r="GS18" s="178">
        <v>0.294289866351475</v>
      </c>
      <c r="GT18" s="177">
        <f t="shared" si="83"/>
        <v>0</v>
      </c>
      <c r="GU18" s="181">
        <f t="shared" si="84"/>
        <v>0</v>
      </c>
      <c r="GV18" s="172"/>
      <c r="GW18" s="174">
        <v>5.0</v>
      </c>
      <c r="GX18" s="175" t="s">
        <v>127</v>
      </c>
      <c r="GY18" s="176" t="s">
        <v>121</v>
      </c>
      <c r="GZ18" s="176" t="s">
        <v>123</v>
      </c>
      <c r="HA18" s="177">
        <f t="shared" si="85"/>
        <v>0</v>
      </c>
      <c r="HB18" s="177">
        <f t="shared" si="86"/>
        <v>0</v>
      </c>
      <c r="HC18" s="177">
        <f t="shared" si="87"/>
        <v>0</v>
      </c>
      <c r="HD18" s="178"/>
      <c r="HE18" s="177">
        <f t="shared" si="88"/>
        <v>0</v>
      </c>
      <c r="HF18" s="179"/>
      <c r="HG18" s="180"/>
      <c r="HH18" s="180"/>
      <c r="HI18" s="177">
        <f t="shared" si="89"/>
        <v>0</v>
      </c>
      <c r="HJ18" s="178">
        <v>0.294289866351475</v>
      </c>
      <c r="HK18" s="177">
        <f t="shared" si="90"/>
        <v>0</v>
      </c>
      <c r="HL18" s="181">
        <f t="shared" si="91"/>
        <v>0</v>
      </c>
      <c r="HM18" s="172"/>
      <c r="HN18" s="174">
        <v>5.0</v>
      </c>
      <c r="HO18" s="175" t="s">
        <v>127</v>
      </c>
      <c r="HP18" s="176" t="s">
        <v>121</v>
      </c>
      <c r="HQ18" s="176" t="s">
        <v>123</v>
      </c>
      <c r="HR18" s="177">
        <f t="shared" si="92"/>
        <v>0</v>
      </c>
      <c r="HS18" s="177">
        <f t="shared" si="93"/>
        <v>0</v>
      </c>
      <c r="HT18" s="177">
        <f t="shared" si="94"/>
        <v>0</v>
      </c>
      <c r="HU18" s="178"/>
      <c r="HV18" s="177">
        <f t="shared" si="95"/>
        <v>0</v>
      </c>
      <c r="HW18" s="179"/>
      <c r="HX18" s="180"/>
      <c r="HY18" s="180"/>
      <c r="HZ18" s="177">
        <f t="shared" si="96"/>
        <v>0</v>
      </c>
      <c r="IA18" s="178">
        <v>0.294289866351475</v>
      </c>
      <c r="IB18" s="177">
        <f t="shared" si="97"/>
        <v>0</v>
      </c>
      <c r="IC18" s="181">
        <f t="shared" si="98"/>
        <v>0</v>
      </c>
      <c r="ID18" s="172"/>
      <c r="IE18" s="174">
        <v>5.0</v>
      </c>
      <c r="IF18" s="175" t="s">
        <v>127</v>
      </c>
      <c r="IG18" s="176" t="s">
        <v>121</v>
      </c>
      <c r="IH18" s="176" t="s">
        <v>123</v>
      </c>
      <c r="II18" s="177">
        <f t="shared" si="99"/>
        <v>0</v>
      </c>
      <c r="IJ18" s="177">
        <f t="shared" si="100"/>
        <v>0</v>
      </c>
      <c r="IK18" s="177">
        <f t="shared" si="101"/>
        <v>0</v>
      </c>
      <c r="IL18" s="178"/>
      <c r="IM18" s="177">
        <f t="shared" si="102"/>
        <v>0</v>
      </c>
      <c r="IN18" s="179"/>
      <c r="IO18" s="180"/>
      <c r="IP18" s="180"/>
      <c r="IQ18" s="177">
        <f t="shared" si="103"/>
        <v>0</v>
      </c>
      <c r="IR18" s="178">
        <v>0.294289866351475</v>
      </c>
      <c r="IS18" s="177">
        <f t="shared" si="104"/>
        <v>0</v>
      </c>
      <c r="IT18" s="181">
        <f t="shared" si="105"/>
        <v>0</v>
      </c>
      <c r="IU18" s="172"/>
      <c r="IV18" s="174">
        <v>5.0</v>
      </c>
      <c r="IW18" s="175" t="s">
        <v>127</v>
      </c>
      <c r="IX18" s="176" t="s">
        <v>121</v>
      </c>
      <c r="IY18" s="176" t="s">
        <v>123</v>
      </c>
      <c r="IZ18" s="177">
        <f t="shared" si="106"/>
        <v>0</v>
      </c>
      <c r="JA18" s="177">
        <f t="shared" si="107"/>
        <v>0</v>
      </c>
      <c r="JB18" s="177">
        <f t="shared" si="108"/>
        <v>0</v>
      </c>
      <c r="JC18" s="178"/>
      <c r="JD18" s="177">
        <f t="shared" si="109"/>
        <v>0</v>
      </c>
      <c r="JE18" s="179"/>
      <c r="JF18" s="180"/>
      <c r="JG18" s="180"/>
      <c r="JH18" s="177">
        <f t="shared" si="110"/>
        <v>0</v>
      </c>
      <c r="JI18" s="178">
        <v>0.294289866351475</v>
      </c>
      <c r="JJ18" s="177">
        <f t="shared" si="111"/>
        <v>0</v>
      </c>
      <c r="JK18" s="181">
        <f t="shared" si="112"/>
        <v>0</v>
      </c>
      <c r="JL18" s="172"/>
      <c r="JM18" s="174">
        <v>5.0</v>
      </c>
      <c r="JN18" s="175" t="s">
        <v>127</v>
      </c>
      <c r="JO18" s="176" t="s">
        <v>121</v>
      </c>
      <c r="JP18" s="176" t="s">
        <v>123</v>
      </c>
      <c r="JQ18" s="177">
        <f t="shared" si="113"/>
        <v>0</v>
      </c>
      <c r="JR18" s="177">
        <f t="shared" si="114"/>
        <v>0</v>
      </c>
      <c r="JS18" s="177">
        <f t="shared" si="115"/>
        <v>0</v>
      </c>
      <c r="JT18" s="178"/>
      <c r="JU18" s="177">
        <f t="shared" si="116"/>
        <v>0</v>
      </c>
      <c r="JV18" s="179"/>
      <c r="JW18" s="180"/>
      <c r="JX18" s="180"/>
      <c r="JY18" s="177">
        <f t="shared" si="117"/>
        <v>0</v>
      </c>
      <c r="JZ18" s="178">
        <v>0.294289866351475</v>
      </c>
      <c r="KA18" s="177">
        <f t="shared" si="118"/>
        <v>0</v>
      </c>
      <c r="KB18" s="181">
        <f t="shared" si="119"/>
        <v>0</v>
      </c>
      <c r="KC18" s="172"/>
      <c r="KD18" s="174">
        <v>5.0</v>
      </c>
      <c r="KE18" s="175" t="s">
        <v>127</v>
      </c>
      <c r="KF18" s="176" t="s">
        <v>121</v>
      </c>
      <c r="KG18" s="176" t="s">
        <v>123</v>
      </c>
      <c r="KH18" s="177">
        <f t="shared" si="120"/>
        <v>0</v>
      </c>
      <c r="KI18" s="177">
        <f t="shared" si="121"/>
        <v>0</v>
      </c>
      <c r="KJ18" s="177">
        <f t="shared" si="122"/>
        <v>0</v>
      </c>
      <c r="KK18" s="178"/>
      <c r="KL18" s="177">
        <f t="shared" si="123"/>
        <v>0</v>
      </c>
      <c r="KM18" s="179"/>
      <c r="KN18" s="180"/>
      <c r="KO18" s="180"/>
      <c r="KP18" s="177">
        <f t="shared" si="124"/>
        <v>0</v>
      </c>
      <c r="KQ18" s="178">
        <v>0.294289866351475</v>
      </c>
      <c r="KR18" s="177">
        <f t="shared" si="125"/>
        <v>0</v>
      </c>
      <c r="KS18" s="181">
        <f t="shared" si="126"/>
        <v>0</v>
      </c>
      <c r="KT18" s="172"/>
      <c r="KU18" s="173"/>
    </row>
    <row r="19">
      <c r="A19" s="174">
        <v>6.0</v>
      </c>
      <c r="B19" s="175" t="s">
        <v>128</v>
      </c>
      <c r="C19" s="176" t="s">
        <v>121</v>
      </c>
      <c r="D19" s="176" t="s">
        <v>123</v>
      </c>
      <c r="E19" s="177">
        <f t="shared" si="1"/>
        <v>0</v>
      </c>
      <c r="F19" s="177">
        <f t="shared" si="2"/>
        <v>0</v>
      </c>
      <c r="G19" s="177">
        <f t="shared" si="3"/>
        <v>0</v>
      </c>
      <c r="H19" s="178"/>
      <c r="I19" s="177">
        <f t="shared" si="4"/>
        <v>0</v>
      </c>
      <c r="J19" s="179"/>
      <c r="K19" s="180"/>
      <c r="L19" s="180"/>
      <c r="M19" s="177">
        <f t="shared" si="5"/>
        <v>0</v>
      </c>
      <c r="N19" s="178">
        <v>0.294289866351475</v>
      </c>
      <c r="O19" s="177">
        <f t="shared" si="6"/>
        <v>0</v>
      </c>
      <c r="P19" s="181">
        <f t="shared" si="7"/>
        <v>0</v>
      </c>
      <c r="Q19" s="172"/>
      <c r="R19" s="174">
        <v>6.0</v>
      </c>
      <c r="S19" s="175" t="s">
        <v>128</v>
      </c>
      <c r="T19" s="176" t="s">
        <v>121</v>
      </c>
      <c r="U19" s="176" t="s">
        <v>123</v>
      </c>
      <c r="V19" s="177">
        <f t="shared" si="8"/>
        <v>0</v>
      </c>
      <c r="W19" s="177">
        <f t="shared" si="9"/>
        <v>0</v>
      </c>
      <c r="X19" s="177">
        <f t="shared" si="10"/>
        <v>0</v>
      </c>
      <c r="Y19" s="178"/>
      <c r="Z19" s="177">
        <f t="shared" si="11"/>
        <v>0</v>
      </c>
      <c r="AA19" s="179"/>
      <c r="AB19" s="180"/>
      <c r="AC19" s="180"/>
      <c r="AD19" s="177">
        <f t="shared" si="12"/>
        <v>0</v>
      </c>
      <c r="AE19" s="178">
        <v>0.294289866351475</v>
      </c>
      <c r="AF19" s="177">
        <f t="shared" si="13"/>
        <v>0</v>
      </c>
      <c r="AG19" s="181">
        <f t="shared" si="14"/>
        <v>0</v>
      </c>
      <c r="AH19" s="172"/>
      <c r="AI19" s="174">
        <v>6.0</v>
      </c>
      <c r="AJ19" s="175" t="s">
        <v>128</v>
      </c>
      <c r="AK19" s="176" t="s">
        <v>121</v>
      </c>
      <c r="AL19" s="176" t="s">
        <v>123</v>
      </c>
      <c r="AM19" s="177">
        <f t="shared" si="15"/>
        <v>0</v>
      </c>
      <c r="AN19" s="177">
        <f t="shared" si="16"/>
        <v>0</v>
      </c>
      <c r="AO19" s="177">
        <f t="shared" si="17"/>
        <v>0</v>
      </c>
      <c r="AP19" s="178"/>
      <c r="AQ19" s="177">
        <f t="shared" si="18"/>
        <v>0</v>
      </c>
      <c r="AR19" s="179"/>
      <c r="AS19" s="180"/>
      <c r="AT19" s="180"/>
      <c r="AU19" s="177">
        <f t="shared" si="19"/>
        <v>0</v>
      </c>
      <c r="AV19" s="178">
        <v>0.294289866351475</v>
      </c>
      <c r="AW19" s="177">
        <f t="shared" si="20"/>
        <v>0</v>
      </c>
      <c r="AX19" s="181">
        <f t="shared" si="21"/>
        <v>0</v>
      </c>
      <c r="AY19" s="172"/>
      <c r="AZ19" s="174">
        <v>6.0</v>
      </c>
      <c r="BA19" s="175" t="s">
        <v>128</v>
      </c>
      <c r="BB19" s="176" t="s">
        <v>121</v>
      </c>
      <c r="BC19" s="176" t="s">
        <v>123</v>
      </c>
      <c r="BD19" s="177">
        <f t="shared" si="22"/>
        <v>0</v>
      </c>
      <c r="BE19" s="177">
        <f t="shared" si="23"/>
        <v>0</v>
      </c>
      <c r="BF19" s="177">
        <f t="shared" si="24"/>
        <v>0</v>
      </c>
      <c r="BG19" s="178"/>
      <c r="BH19" s="177">
        <f t="shared" si="25"/>
        <v>0</v>
      </c>
      <c r="BI19" s="179"/>
      <c r="BJ19" s="180"/>
      <c r="BK19" s="180"/>
      <c r="BL19" s="177">
        <f t="shared" si="26"/>
        <v>0</v>
      </c>
      <c r="BM19" s="178">
        <v>0.294289866351475</v>
      </c>
      <c r="BN19" s="177">
        <f t="shared" si="27"/>
        <v>0</v>
      </c>
      <c r="BO19" s="181">
        <f t="shared" si="28"/>
        <v>0</v>
      </c>
      <c r="BP19" s="172"/>
      <c r="BQ19" s="174">
        <v>6.0</v>
      </c>
      <c r="BR19" s="175" t="s">
        <v>128</v>
      </c>
      <c r="BS19" s="176" t="s">
        <v>121</v>
      </c>
      <c r="BT19" s="176" t="s">
        <v>123</v>
      </c>
      <c r="BU19" s="177">
        <f t="shared" si="29"/>
        <v>0</v>
      </c>
      <c r="BV19" s="177">
        <f t="shared" si="30"/>
        <v>0</v>
      </c>
      <c r="BW19" s="177">
        <f t="shared" si="31"/>
        <v>0</v>
      </c>
      <c r="BX19" s="178"/>
      <c r="BY19" s="177">
        <f t="shared" si="32"/>
        <v>0</v>
      </c>
      <c r="BZ19" s="179"/>
      <c r="CA19" s="180"/>
      <c r="CB19" s="180"/>
      <c r="CC19" s="177">
        <f t="shared" si="33"/>
        <v>0</v>
      </c>
      <c r="CD19" s="178">
        <v>0.294289866351475</v>
      </c>
      <c r="CE19" s="177">
        <f t="shared" si="34"/>
        <v>0</v>
      </c>
      <c r="CF19" s="181">
        <f t="shared" si="35"/>
        <v>0</v>
      </c>
      <c r="CG19" s="172"/>
      <c r="CH19" s="174">
        <v>6.0</v>
      </c>
      <c r="CI19" s="175" t="s">
        <v>128</v>
      </c>
      <c r="CJ19" s="176" t="s">
        <v>121</v>
      </c>
      <c r="CK19" s="176" t="s">
        <v>123</v>
      </c>
      <c r="CL19" s="177">
        <f t="shared" si="36"/>
        <v>0</v>
      </c>
      <c r="CM19" s="177">
        <f t="shared" si="37"/>
        <v>0</v>
      </c>
      <c r="CN19" s="177">
        <f t="shared" si="38"/>
        <v>0</v>
      </c>
      <c r="CO19" s="178"/>
      <c r="CP19" s="177">
        <f t="shared" si="39"/>
        <v>0</v>
      </c>
      <c r="CQ19" s="179"/>
      <c r="CR19" s="180"/>
      <c r="CS19" s="180"/>
      <c r="CT19" s="177">
        <f t="shared" si="40"/>
        <v>0</v>
      </c>
      <c r="CU19" s="178">
        <v>0.294289866351475</v>
      </c>
      <c r="CV19" s="177">
        <f t="shared" si="41"/>
        <v>0</v>
      </c>
      <c r="CW19" s="181">
        <f t="shared" si="42"/>
        <v>0</v>
      </c>
      <c r="CX19" s="172"/>
      <c r="CY19" s="174">
        <v>6.0</v>
      </c>
      <c r="CZ19" s="175" t="s">
        <v>128</v>
      </c>
      <c r="DA19" s="176" t="s">
        <v>121</v>
      </c>
      <c r="DB19" s="176" t="s">
        <v>123</v>
      </c>
      <c r="DC19" s="177">
        <f t="shared" si="43"/>
        <v>0</v>
      </c>
      <c r="DD19" s="177">
        <f t="shared" si="44"/>
        <v>0</v>
      </c>
      <c r="DE19" s="177">
        <f t="shared" si="45"/>
        <v>0</v>
      </c>
      <c r="DF19" s="178"/>
      <c r="DG19" s="177">
        <f t="shared" si="46"/>
        <v>0</v>
      </c>
      <c r="DH19" s="179"/>
      <c r="DI19" s="180"/>
      <c r="DJ19" s="180"/>
      <c r="DK19" s="177">
        <f t="shared" si="47"/>
        <v>0</v>
      </c>
      <c r="DL19" s="178">
        <v>0.294289866351475</v>
      </c>
      <c r="DM19" s="177">
        <f t="shared" si="48"/>
        <v>0</v>
      </c>
      <c r="DN19" s="181">
        <f t="shared" si="49"/>
        <v>0</v>
      </c>
      <c r="DO19" s="172"/>
      <c r="DP19" s="174">
        <v>6.0</v>
      </c>
      <c r="DQ19" s="175" t="s">
        <v>128</v>
      </c>
      <c r="DR19" s="176" t="s">
        <v>121</v>
      </c>
      <c r="DS19" s="176" t="s">
        <v>123</v>
      </c>
      <c r="DT19" s="177">
        <f t="shared" si="50"/>
        <v>0</v>
      </c>
      <c r="DU19" s="177">
        <f t="shared" si="51"/>
        <v>0</v>
      </c>
      <c r="DV19" s="177">
        <f t="shared" si="52"/>
        <v>0</v>
      </c>
      <c r="DW19" s="178"/>
      <c r="DX19" s="177">
        <f t="shared" si="53"/>
        <v>0</v>
      </c>
      <c r="DY19" s="179"/>
      <c r="DZ19" s="180"/>
      <c r="EA19" s="180"/>
      <c r="EB19" s="177">
        <f t="shared" si="54"/>
        <v>0</v>
      </c>
      <c r="EC19" s="178">
        <v>0.294289866351475</v>
      </c>
      <c r="ED19" s="177">
        <f t="shared" si="55"/>
        <v>0</v>
      </c>
      <c r="EE19" s="181">
        <f t="shared" si="56"/>
        <v>0</v>
      </c>
      <c r="EF19" s="172"/>
      <c r="EG19" s="174">
        <v>6.0</v>
      </c>
      <c r="EH19" s="175" t="s">
        <v>128</v>
      </c>
      <c r="EI19" s="176" t="s">
        <v>121</v>
      </c>
      <c r="EJ19" s="176" t="s">
        <v>123</v>
      </c>
      <c r="EK19" s="177">
        <f t="shared" si="57"/>
        <v>0</v>
      </c>
      <c r="EL19" s="177">
        <f t="shared" si="58"/>
        <v>0</v>
      </c>
      <c r="EM19" s="177">
        <f t="shared" si="59"/>
        <v>0</v>
      </c>
      <c r="EN19" s="178"/>
      <c r="EO19" s="177">
        <f t="shared" si="60"/>
        <v>0</v>
      </c>
      <c r="EP19" s="179"/>
      <c r="EQ19" s="180"/>
      <c r="ER19" s="180"/>
      <c r="ES19" s="177">
        <f t="shared" si="61"/>
        <v>0</v>
      </c>
      <c r="ET19" s="178">
        <v>0.294289866351475</v>
      </c>
      <c r="EU19" s="177">
        <f t="shared" si="62"/>
        <v>0</v>
      </c>
      <c r="EV19" s="181">
        <f t="shared" si="63"/>
        <v>0</v>
      </c>
      <c r="EW19" s="172"/>
      <c r="EX19" s="174">
        <v>6.0</v>
      </c>
      <c r="EY19" s="175" t="s">
        <v>128</v>
      </c>
      <c r="EZ19" s="176" t="s">
        <v>121</v>
      </c>
      <c r="FA19" s="176" t="s">
        <v>123</v>
      </c>
      <c r="FB19" s="177">
        <f t="shared" si="64"/>
        <v>0</v>
      </c>
      <c r="FC19" s="177">
        <f t="shared" si="65"/>
        <v>0</v>
      </c>
      <c r="FD19" s="177">
        <f t="shared" si="66"/>
        <v>0</v>
      </c>
      <c r="FE19" s="178"/>
      <c r="FF19" s="177">
        <f t="shared" si="67"/>
        <v>0</v>
      </c>
      <c r="FG19" s="179"/>
      <c r="FH19" s="180"/>
      <c r="FI19" s="180"/>
      <c r="FJ19" s="177">
        <f t="shared" si="68"/>
        <v>0</v>
      </c>
      <c r="FK19" s="178">
        <v>0.294289866351475</v>
      </c>
      <c r="FL19" s="177">
        <f t="shared" si="69"/>
        <v>0</v>
      </c>
      <c r="FM19" s="181">
        <f t="shared" si="70"/>
        <v>0</v>
      </c>
      <c r="FN19" s="172"/>
      <c r="FO19" s="174">
        <v>6.0</v>
      </c>
      <c r="FP19" s="175" t="s">
        <v>128</v>
      </c>
      <c r="FQ19" s="176" t="s">
        <v>121</v>
      </c>
      <c r="FR19" s="176" t="s">
        <v>123</v>
      </c>
      <c r="FS19" s="177">
        <f t="shared" si="71"/>
        <v>0</v>
      </c>
      <c r="FT19" s="177">
        <f t="shared" si="72"/>
        <v>0</v>
      </c>
      <c r="FU19" s="177">
        <f t="shared" si="73"/>
        <v>0</v>
      </c>
      <c r="FV19" s="178"/>
      <c r="FW19" s="177">
        <f t="shared" si="74"/>
        <v>0</v>
      </c>
      <c r="FX19" s="179"/>
      <c r="FY19" s="180"/>
      <c r="FZ19" s="180"/>
      <c r="GA19" s="177">
        <f t="shared" si="75"/>
        <v>0</v>
      </c>
      <c r="GB19" s="178">
        <v>0.294289866351475</v>
      </c>
      <c r="GC19" s="177">
        <f t="shared" si="76"/>
        <v>0</v>
      </c>
      <c r="GD19" s="181">
        <f t="shared" si="77"/>
        <v>0</v>
      </c>
      <c r="GE19" s="172"/>
      <c r="GF19" s="174">
        <v>6.0</v>
      </c>
      <c r="GG19" s="175" t="s">
        <v>128</v>
      </c>
      <c r="GH19" s="176" t="s">
        <v>121</v>
      </c>
      <c r="GI19" s="176" t="s">
        <v>123</v>
      </c>
      <c r="GJ19" s="177">
        <f t="shared" si="78"/>
        <v>0</v>
      </c>
      <c r="GK19" s="177">
        <f t="shared" si="79"/>
        <v>0</v>
      </c>
      <c r="GL19" s="177">
        <f t="shared" si="80"/>
        <v>0</v>
      </c>
      <c r="GM19" s="178"/>
      <c r="GN19" s="177">
        <f t="shared" si="81"/>
        <v>0</v>
      </c>
      <c r="GO19" s="179"/>
      <c r="GP19" s="180"/>
      <c r="GQ19" s="180"/>
      <c r="GR19" s="177">
        <f t="shared" si="82"/>
        <v>0</v>
      </c>
      <c r="GS19" s="178">
        <v>0.294289866351475</v>
      </c>
      <c r="GT19" s="177">
        <f t="shared" si="83"/>
        <v>0</v>
      </c>
      <c r="GU19" s="181">
        <f t="shared" si="84"/>
        <v>0</v>
      </c>
      <c r="GV19" s="172"/>
      <c r="GW19" s="174">
        <v>6.0</v>
      </c>
      <c r="GX19" s="175" t="s">
        <v>128</v>
      </c>
      <c r="GY19" s="176" t="s">
        <v>121</v>
      </c>
      <c r="GZ19" s="176" t="s">
        <v>123</v>
      </c>
      <c r="HA19" s="177">
        <f t="shared" si="85"/>
        <v>0</v>
      </c>
      <c r="HB19" s="177">
        <f t="shared" si="86"/>
        <v>0</v>
      </c>
      <c r="HC19" s="177">
        <f t="shared" si="87"/>
        <v>0</v>
      </c>
      <c r="HD19" s="178"/>
      <c r="HE19" s="177">
        <f t="shared" si="88"/>
        <v>0</v>
      </c>
      <c r="HF19" s="179"/>
      <c r="HG19" s="180"/>
      <c r="HH19" s="180"/>
      <c r="HI19" s="177">
        <f t="shared" si="89"/>
        <v>0</v>
      </c>
      <c r="HJ19" s="178">
        <v>0.294289866351475</v>
      </c>
      <c r="HK19" s="177">
        <f t="shared" si="90"/>
        <v>0</v>
      </c>
      <c r="HL19" s="181">
        <f t="shared" si="91"/>
        <v>0</v>
      </c>
      <c r="HM19" s="172"/>
      <c r="HN19" s="174">
        <v>6.0</v>
      </c>
      <c r="HO19" s="175" t="s">
        <v>128</v>
      </c>
      <c r="HP19" s="176" t="s">
        <v>121</v>
      </c>
      <c r="HQ19" s="176" t="s">
        <v>123</v>
      </c>
      <c r="HR19" s="177">
        <f t="shared" si="92"/>
        <v>0</v>
      </c>
      <c r="HS19" s="177">
        <f t="shared" si="93"/>
        <v>0</v>
      </c>
      <c r="HT19" s="177">
        <f t="shared" si="94"/>
        <v>0</v>
      </c>
      <c r="HU19" s="178"/>
      <c r="HV19" s="177">
        <f t="shared" si="95"/>
        <v>0</v>
      </c>
      <c r="HW19" s="179"/>
      <c r="HX19" s="180"/>
      <c r="HY19" s="180"/>
      <c r="HZ19" s="177">
        <f t="shared" si="96"/>
        <v>0</v>
      </c>
      <c r="IA19" s="178">
        <v>0.294289866351475</v>
      </c>
      <c r="IB19" s="177">
        <f t="shared" si="97"/>
        <v>0</v>
      </c>
      <c r="IC19" s="181">
        <f t="shared" si="98"/>
        <v>0</v>
      </c>
      <c r="ID19" s="172"/>
      <c r="IE19" s="174">
        <v>6.0</v>
      </c>
      <c r="IF19" s="175" t="s">
        <v>128</v>
      </c>
      <c r="IG19" s="176" t="s">
        <v>121</v>
      </c>
      <c r="IH19" s="176" t="s">
        <v>123</v>
      </c>
      <c r="II19" s="177">
        <f t="shared" si="99"/>
        <v>0</v>
      </c>
      <c r="IJ19" s="177">
        <f t="shared" si="100"/>
        <v>0</v>
      </c>
      <c r="IK19" s="177">
        <f t="shared" si="101"/>
        <v>0</v>
      </c>
      <c r="IL19" s="178"/>
      <c r="IM19" s="177">
        <f t="shared" si="102"/>
        <v>0</v>
      </c>
      <c r="IN19" s="179"/>
      <c r="IO19" s="180"/>
      <c r="IP19" s="180"/>
      <c r="IQ19" s="177">
        <f t="shared" si="103"/>
        <v>0</v>
      </c>
      <c r="IR19" s="178">
        <v>0.294289866351475</v>
      </c>
      <c r="IS19" s="177">
        <f t="shared" si="104"/>
        <v>0</v>
      </c>
      <c r="IT19" s="181">
        <f t="shared" si="105"/>
        <v>0</v>
      </c>
      <c r="IU19" s="172"/>
      <c r="IV19" s="174">
        <v>6.0</v>
      </c>
      <c r="IW19" s="175" t="s">
        <v>128</v>
      </c>
      <c r="IX19" s="176" t="s">
        <v>121</v>
      </c>
      <c r="IY19" s="176" t="s">
        <v>123</v>
      </c>
      <c r="IZ19" s="177">
        <f t="shared" si="106"/>
        <v>0</v>
      </c>
      <c r="JA19" s="177">
        <f t="shared" si="107"/>
        <v>0</v>
      </c>
      <c r="JB19" s="177">
        <f t="shared" si="108"/>
        <v>0</v>
      </c>
      <c r="JC19" s="178"/>
      <c r="JD19" s="177">
        <f t="shared" si="109"/>
        <v>0</v>
      </c>
      <c r="JE19" s="179"/>
      <c r="JF19" s="180"/>
      <c r="JG19" s="180"/>
      <c r="JH19" s="177">
        <f t="shared" si="110"/>
        <v>0</v>
      </c>
      <c r="JI19" s="178">
        <v>0.294289866351475</v>
      </c>
      <c r="JJ19" s="177">
        <f t="shared" si="111"/>
        <v>0</v>
      </c>
      <c r="JK19" s="181">
        <f t="shared" si="112"/>
        <v>0</v>
      </c>
      <c r="JL19" s="172"/>
      <c r="JM19" s="174">
        <v>6.0</v>
      </c>
      <c r="JN19" s="175" t="s">
        <v>128</v>
      </c>
      <c r="JO19" s="176" t="s">
        <v>121</v>
      </c>
      <c r="JP19" s="176" t="s">
        <v>123</v>
      </c>
      <c r="JQ19" s="177">
        <f t="shared" si="113"/>
        <v>0</v>
      </c>
      <c r="JR19" s="177">
        <f t="shared" si="114"/>
        <v>0</v>
      </c>
      <c r="JS19" s="177">
        <f t="shared" si="115"/>
        <v>0</v>
      </c>
      <c r="JT19" s="178"/>
      <c r="JU19" s="177">
        <f t="shared" si="116"/>
        <v>0</v>
      </c>
      <c r="JV19" s="179"/>
      <c r="JW19" s="180"/>
      <c r="JX19" s="180"/>
      <c r="JY19" s="177">
        <f t="shared" si="117"/>
        <v>0</v>
      </c>
      <c r="JZ19" s="178">
        <v>0.294289866351475</v>
      </c>
      <c r="KA19" s="177">
        <f t="shared" si="118"/>
        <v>0</v>
      </c>
      <c r="KB19" s="181">
        <f t="shared" si="119"/>
        <v>0</v>
      </c>
      <c r="KC19" s="172"/>
      <c r="KD19" s="174">
        <v>6.0</v>
      </c>
      <c r="KE19" s="175" t="s">
        <v>128</v>
      </c>
      <c r="KF19" s="176" t="s">
        <v>121</v>
      </c>
      <c r="KG19" s="176" t="s">
        <v>123</v>
      </c>
      <c r="KH19" s="177">
        <f t="shared" si="120"/>
        <v>0</v>
      </c>
      <c r="KI19" s="177">
        <f t="shared" si="121"/>
        <v>0</v>
      </c>
      <c r="KJ19" s="177">
        <f t="shared" si="122"/>
        <v>0</v>
      </c>
      <c r="KK19" s="178"/>
      <c r="KL19" s="177">
        <f t="shared" si="123"/>
        <v>0</v>
      </c>
      <c r="KM19" s="179"/>
      <c r="KN19" s="180"/>
      <c r="KO19" s="180"/>
      <c r="KP19" s="177">
        <f t="shared" si="124"/>
        <v>0</v>
      </c>
      <c r="KQ19" s="178">
        <v>0.294289866351475</v>
      </c>
      <c r="KR19" s="177">
        <f t="shared" si="125"/>
        <v>0</v>
      </c>
      <c r="KS19" s="181">
        <f t="shared" si="126"/>
        <v>0</v>
      </c>
      <c r="KT19" s="172"/>
      <c r="KU19" s="173"/>
    </row>
    <row r="20">
      <c r="A20" s="174">
        <v>7.0</v>
      </c>
      <c r="B20" s="175" t="s">
        <v>129</v>
      </c>
      <c r="C20" s="176" t="s">
        <v>121</v>
      </c>
      <c r="D20" s="176" t="s">
        <v>123</v>
      </c>
      <c r="E20" s="177">
        <f t="shared" si="1"/>
        <v>0</v>
      </c>
      <c r="F20" s="177">
        <f t="shared" si="2"/>
        <v>0</v>
      </c>
      <c r="G20" s="177">
        <f t="shared" si="3"/>
        <v>0</v>
      </c>
      <c r="H20" s="178"/>
      <c r="I20" s="177">
        <f t="shared" si="4"/>
        <v>0</v>
      </c>
      <c r="J20" s="179"/>
      <c r="K20" s="180"/>
      <c r="L20" s="180"/>
      <c r="M20" s="177">
        <f t="shared" si="5"/>
        <v>0</v>
      </c>
      <c r="N20" s="178">
        <v>0.294289866351475</v>
      </c>
      <c r="O20" s="177">
        <f t="shared" si="6"/>
        <v>0</v>
      </c>
      <c r="P20" s="181">
        <f t="shared" si="7"/>
        <v>0</v>
      </c>
      <c r="Q20" s="172"/>
      <c r="R20" s="174">
        <v>7.0</v>
      </c>
      <c r="S20" s="175" t="s">
        <v>129</v>
      </c>
      <c r="T20" s="176" t="s">
        <v>121</v>
      </c>
      <c r="U20" s="176" t="s">
        <v>123</v>
      </c>
      <c r="V20" s="177">
        <f t="shared" si="8"/>
        <v>0</v>
      </c>
      <c r="W20" s="177">
        <f t="shared" si="9"/>
        <v>0</v>
      </c>
      <c r="X20" s="177">
        <f t="shared" si="10"/>
        <v>0</v>
      </c>
      <c r="Y20" s="178"/>
      <c r="Z20" s="177">
        <f t="shared" si="11"/>
        <v>0</v>
      </c>
      <c r="AA20" s="179"/>
      <c r="AB20" s="180"/>
      <c r="AC20" s="180"/>
      <c r="AD20" s="177">
        <f t="shared" si="12"/>
        <v>0</v>
      </c>
      <c r="AE20" s="178">
        <v>0.294289866351475</v>
      </c>
      <c r="AF20" s="177">
        <f t="shared" si="13"/>
        <v>0</v>
      </c>
      <c r="AG20" s="181">
        <f t="shared" si="14"/>
        <v>0</v>
      </c>
      <c r="AH20" s="172"/>
      <c r="AI20" s="174">
        <v>7.0</v>
      </c>
      <c r="AJ20" s="175" t="s">
        <v>129</v>
      </c>
      <c r="AK20" s="176" t="s">
        <v>121</v>
      </c>
      <c r="AL20" s="176" t="s">
        <v>123</v>
      </c>
      <c r="AM20" s="177">
        <f t="shared" si="15"/>
        <v>0</v>
      </c>
      <c r="AN20" s="177">
        <f t="shared" si="16"/>
        <v>0</v>
      </c>
      <c r="AO20" s="177">
        <f t="shared" si="17"/>
        <v>0</v>
      </c>
      <c r="AP20" s="178"/>
      <c r="AQ20" s="177">
        <f t="shared" si="18"/>
        <v>0</v>
      </c>
      <c r="AR20" s="179"/>
      <c r="AS20" s="180"/>
      <c r="AT20" s="180"/>
      <c r="AU20" s="177">
        <f t="shared" si="19"/>
        <v>0</v>
      </c>
      <c r="AV20" s="178">
        <v>0.294289866351475</v>
      </c>
      <c r="AW20" s="177">
        <f t="shared" si="20"/>
        <v>0</v>
      </c>
      <c r="AX20" s="181">
        <f t="shared" si="21"/>
        <v>0</v>
      </c>
      <c r="AY20" s="172"/>
      <c r="AZ20" s="174">
        <v>7.0</v>
      </c>
      <c r="BA20" s="175" t="s">
        <v>129</v>
      </c>
      <c r="BB20" s="176" t="s">
        <v>121</v>
      </c>
      <c r="BC20" s="176" t="s">
        <v>123</v>
      </c>
      <c r="BD20" s="177">
        <f t="shared" si="22"/>
        <v>0</v>
      </c>
      <c r="BE20" s="177">
        <f t="shared" si="23"/>
        <v>0</v>
      </c>
      <c r="BF20" s="177">
        <f t="shared" si="24"/>
        <v>0</v>
      </c>
      <c r="BG20" s="178"/>
      <c r="BH20" s="177">
        <f t="shared" si="25"/>
        <v>0</v>
      </c>
      <c r="BI20" s="179"/>
      <c r="BJ20" s="180"/>
      <c r="BK20" s="180"/>
      <c r="BL20" s="177">
        <f t="shared" si="26"/>
        <v>0</v>
      </c>
      <c r="BM20" s="178">
        <v>0.294289866351475</v>
      </c>
      <c r="BN20" s="177">
        <f t="shared" si="27"/>
        <v>0</v>
      </c>
      <c r="BO20" s="181">
        <f t="shared" si="28"/>
        <v>0</v>
      </c>
      <c r="BP20" s="172"/>
      <c r="BQ20" s="174">
        <v>7.0</v>
      </c>
      <c r="BR20" s="175" t="s">
        <v>129</v>
      </c>
      <c r="BS20" s="176" t="s">
        <v>121</v>
      </c>
      <c r="BT20" s="176" t="s">
        <v>123</v>
      </c>
      <c r="BU20" s="177">
        <f t="shared" si="29"/>
        <v>0</v>
      </c>
      <c r="BV20" s="177">
        <f t="shared" si="30"/>
        <v>0</v>
      </c>
      <c r="BW20" s="177">
        <f t="shared" si="31"/>
        <v>0</v>
      </c>
      <c r="BX20" s="178"/>
      <c r="BY20" s="177">
        <f t="shared" si="32"/>
        <v>0</v>
      </c>
      <c r="BZ20" s="179"/>
      <c r="CA20" s="180"/>
      <c r="CB20" s="180"/>
      <c r="CC20" s="177">
        <f t="shared" si="33"/>
        <v>0</v>
      </c>
      <c r="CD20" s="178">
        <v>0.294289866351475</v>
      </c>
      <c r="CE20" s="177">
        <f t="shared" si="34"/>
        <v>0</v>
      </c>
      <c r="CF20" s="181">
        <f t="shared" si="35"/>
        <v>0</v>
      </c>
      <c r="CG20" s="172"/>
      <c r="CH20" s="174">
        <v>7.0</v>
      </c>
      <c r="CI20" s="175" t="s">
        <v>129</v>
      </c>
      <c r="CJ20" s="176" t="s">
        <v>121</v>
      </c>
      <c r="CK20" s="176" t="s">
        <v>123</v>
      </c>
      <c r="CL20" s="177">
        <f t="shared" si="36"/>
        <v>0</v>
      </c>
      <c r="CM20" s="177">
        <f t="shared" si="37"/>
        <v>0</v>
      </c>
      <c r="CN20" s="177">
        <f t="shared" si="38"/>
        <v>0</v>
      </c>
      <c r="CO20" s="178"/>
      <c r="CP20" s="177">
        <f t="shared" si="39"/>
        <v>0</v>
      </c>
      <c r="CQ20" s="179"/>
      <c r="CR20" s="180"/>
      <c r="CS20" s="180"/>
      <c r="CT20" s="177">
        <f t="shared" si="40"/>
        <v>0</v>
      </c>
      <c r="CU20" s="178">
        <v>0.294289866351475</v>
      </c>
      <c r="CV20" s="177">
        <f t="shared" si="41"/>
        <v>0</v>
      </c>
      <c r="CW20" s="181">
        <f t="shared" si="42"/>
        <v>0</v>
      </c>
      <c r="CX20" s="172"/>
      <c r="CY20" s="174">
        <v>7.0</v>
      </c>
      <c r="CZ20" s="175" t="s">
        <v>129</v>
      </c>
      <c r="DA20" s="176" t="s">
        <v>121</v>
      </c>
      <c r="DB20" s="176" t="s">
        <v>123</v>
      </c>
      <c r="DC20" s="177">
        <f t="shared" si="43"/>
        <v>0</v>
      </c>
      <c r="DD20" s="177">
        <f t="shared" si="44"/>
        <v>0</v>
      </c>
      <c r="DE20" s="177">
        <f t="shared" si="45"/>
        <v>0</v>
      </c>
      <c r="DF20" s="178"/>
      <c r="DG20" s="177">
        <f t="shared" si="46"/>
        <v>0</v>
      </c>
      <c r="DH20" s="179"/>
      <c r="DI20" s="180"/>
      <c r="DJ20" s="180"/>
      <c r="DK20" s="177">
        <f t="shared" si="47"/>
        <v>0</v>
      </c>
      <c r="DL20" s="178">
        <v>0.294289866351475</v>
      </c>
      <c r="DM20" s="177">
        <f t="shared" si="48"/>
        <v>0</v>
      </c>
      <c r="DN20" s="181">
        <f t="shared" si="49"/>
        <v>0</v>
      </c>
      <c r="DO20" s="172"/>
      <c r="DP20" s="174">
        <v>7.0</v>
      </c>
      <c r="DQ20" s="175" t="s">
        <v>129</v>
      </c>
      <c r="DR20" s="176" t="s">
        <v>121</v>
      </c>
      <c r="DS20" s="176" t="s">
        <v>123</v>
      </c>
      <c r="DT20" s="177">
        <f t="shared" si="50"/>
        <v>0</v>
      </c>
      <c r="DU20" s="177">
        <f t="shared" si="51"/>
        <v>0</v>
      </c>
      <c r="DV20" s="177">
        <f t="shared" si="52"/>
        <v>0</v>
      </c>
      <c r="DW20" s="178"/>
      <c r="DX20" s="177">
        <f t="shared" si="53"/>
        <v>0</v>
      </c>
      <c r="DY20" s="179"/>
      <c r="DZ20" s="180"/>
      <c r="EA20" s="180"/>
      <c r="EB20" s="177">
        <f t="shared" si="54"/>
        <v>0</v>
      </c>
      <c r="EC20" s="178">
        <v>0.294289866351475</v>
      </c>
      <c r="ED20" s="177">
        <f t="shared" si="55"/>
        <v>0</v>
      </c>
      <c r="EE20" s="181">
        <f t="shared" si="56"/>
        <v>0</v>
      </c>
      <c r="EF20" s="172"/>
      <c r="EG20" s="174">
        <v>7.0</v>
      </c>
      <c r="EH20" s="175" t="s">
        <v>129</v>
      </c>
      <c r="EI20" s="176" t="s">
        <v>121</v>
      </c>
      <c r="EJ20" s="176" t="s">
        <v>123</v>
      </c>
      <c r="EK20" s="177">
        <f t="shared" si="57"/>
        <v>0</v>
      </c>
      <c r="EL20" s="177">
        <f t="shared" si="58"/>
        <v>0</v>
      </c>
      <c r="EM20" s="177">
        <f t="shared" si="59"/>
        <v>0</v>
      </c>
      <c r="EN20" s="178"/>
      <c r="EO20" s="177">
        <f t="shared" si="60"/>
        <v>0</v>
      </c>
      <c r="EP20" s="179"/>
      <c r="EQ20" s="180"/>
      <c r="ER20" s="180"/>
      <c r="ES20" s="177">
        <f t="shared" si="61"/>
        <v>0</v>
      </c>
      <c r="ET20" s="178">
        <v>0.294289866351475</v>
      </c>
      <c r="EU20" s="177">
        <f t="shared" si="62"/>
        <v>0</v>
      </c>
      <c r="EV20" s="181">
        <f t="shared" si="63"/>
        <v>0</v>
      </c>
      <c r="EW20" s="172"/>
      <c r="EX20" s="174">
        <v>7.0</v>
      </c>
      <c r="EY20" s="175" t="s">
        <v>129</v>
      </c>
      <c r="EZ20" s="176" t="s">
        <v>121</v>
      </c>
      <c r="FA20" s="176" t="s">
        <v>123</v>
      </c>
      <c r="FB20" s="177">
        <f t="shared" si="64"/>
        <v>0</v>
      </c>
      <c r="FC20" s="177">
        <f t="shared" si="65"/>
        <v>0</v>
      </c>
      <c r="FD20" s="177">
        <f t="shared" si="66"/>
        <v>0</v>
      </c>
      <c r="FE20" s="178"/>
      <c r="FF20" s="177">
        <f t="shared" si="67"/>
        <v>0</v>
      </c>
      <c r="FG20" s="179"/>
      <c r="FH20" s="180"/>
      <c r="FI20" s="180"/>
      <c r="FJ20" s="177">
        <f t="shared" si="68"/>
        <v>0</v>
      </c>
      <c r="FK20" s="178">
        <v>0.294289866351475</v>
      </c>
      <c r="FL20" s="177">
        <f t="shared" si="69"/>
        <v>0</v>
      </c>
      <c r="FM20" s="181">
        <f t="shared" si="70"/>
        <v>0</v>
      </c>
      <c r="FN20" s="172"/>
      <c r="FO20" s="174">
        <v>7.0</v>
      </c>
      <c r="FP20" s="175" t="s">
        <v>129</v>
      </c>
      <c r="FQ20" s="176" t="s">
        <v>121</v>
      </c>
      <c r="FR20" s="176" t="s">
        <v>123</v>
      </c>
      <c r="FS20" s="177">
        <f t="shared" si="71"/>
        <v>0</v>
      </c>
      <c r="FT20" s="177">
        <f t="shared" si="72"/>
        <v>0</v>
      </c>
      <c r="FU20" s="177">
        <f t="shared" si="73"/>
        <v>0</v>
      </c>
      <c r="FV20" s="178"/>
      <c r="FW20" s="177">
        <f t="shared" si="74"/>
        <v>0</v>
      </c>
      <c r="FX20" s="179"/>
      <c r="FY20" s="180"/>
      <c r="FZ20" s="180"/>
      <c r="GA20" s="177">
        <f t="shared" si="75"/>
        <v>0</v>
      </c>
      <c r="GB20" s="178">
        <v>0.294289866351475</v>
      </c>
      <c r="GC20" s="177">
        <f t="shared" si="76"/>
        <v>0</v>
      </c>
      <c r="GD20" s="181">
        <f t="shared" si="77"/>
        <v>0</v>
      </c>
      <c r="GE20" s="172"/>
      <c r="GF20" s="174">
        <v>7.0</v>
      </c>
      <c r="GG20" s="175" t="s">
        <v>129</v>
      </c>
      <c r="GH20" s="176" t="s">
        <v>121</v>
      </c>
      <c r="GI20" s="176" t="s">
        <v>123</v>
      </c>
      <c r="GJ20" s="177">
        <f t="shared" si="78"/>
        <v>0</v>
      </c>
      <c r="GK20" s="177">
        <f t="shared" si="79"/>
        <v>0</v>
      </c>
      <c r="GL20" s="177">
        <f t="shared" si="80"/>
        <v>0</v>
      </c>
      <c r="GM20" s="178"/>
      <c r="GN20" s="177">
        <f t="shared" si="81"/>
        <v>0</v>
      </c>
      <c r="GO20" s="179"/>
      <c r="GP20" s="180"/>
      <c r="GQ20" s="180"/>
      <c r="GR20" s="177">
        <f t="shared" si="82"/>
        <v>0</v>
      </c>
      <c r="GS20" s="178">
        <v>0.294289866351475</v>
      </c>
      <c r="GT20" s="177">
        <f t="shared" si="83"/>
        <v>0</v>
      </c>
      <c r="GU20" s="181">
        <f t="shared" si="84"/>
        <v>0</v>
      </c>
      <c r="GV20" s="172"/>
      <c r="GW20" s="174">
        <v>7.0</v>
      </c>
      <c r="GX20" s="175" t="s">
        <v>129</v>
      </c>
      <c r="GY20" s="176" t="s">
        <v>121</v>
      </c>
      <c r="GZ20" s="176" t="s">
        <v>123</v>
      </c>
      <c r="HA20" s="177">
        <f t="shared" si="85"/>
        <v>0</v>
      </c>
      <c r="HB20" s="177">
        <f t="shared" si="86"/>
        <v>0</v>
      </c>
      <c r="HC20" s="177">
        <f t="shared" si="87"/>
        <v>0</v>
      </c>
      <c r="HD20" s="178"/>
      <c r="HE20" s="177">
        <f t="shared" si="88"/>
        <v>0</v>
      </c>
      <c r="HF20" s="179"/>
      <c r="HG20" s="180"/>
      <c r="HH20" s="180"/>
      <c r="HI20" s="177">
        <f t="shared" si="89"/>
        <v>0</v>
      </c>
      <c r="HJ20" s="178">
        <v>0.294289866351475</v>
      </c>
      <c r="HK20" s="177">
        <f t="shared" si="90"/>
        <v>0</v>
      </c>
      <c r="HL20" s="181">
        <f t="shared" si="91"/>
        <v>0</v>
      </c>
      <c r="HM20" s="172"/>
      <c r="HN20" s="174">
        <v>7.0</v>
      </c>
      <c r="HO20" s="175" t="s">
        <v>129</v>
      </c>
      <c r="HP20" s="176" t="s">
        <v>121</v>
      </c>
      <c r="HQ20" s="176" t="s">
        <v>123</v>
      </c>
      <c r="HR20" s="177">
        <f t="shared" si="92"/>
        <v>0</v>
      </c>
      <c r="HS20" s="177">
        <f t="shared" si="93"/>
        <v>0</v>
      </c>
      <c r="HT20" s="177">
        <f t="shared" si="94"/>
        <v>0</v>
      </c>
      <c r="HU20" s="178"/>
      <c r="HV20" s="177">
        <f t="shared" si="95"/>
        <v>0</v>
      </c>
      <c r="HW20" s="179"/>
      <c r="HX20" s="180"/>
      <c r="HY20" s="180"/>
      <c r="HZ20" s="177">
        <f t="shared" si="96"/>
        <v>0</v>
      </c>
      <c r="IA20" s="178">
        <v>0.294289866351475</v>
      </c>
      <c r="IB20" s="177">
        <f t="shared" si="97"/>
        <v>0</v>
      </c>
      <c r="IC20" s="181">
        <f t="shared" si="98"/>
        <v>0</v>
      </c>
      <c r="ID20" s="172"/>
      <c r="IE20" s="174">
        <v>7.0</v>
      </c>
      <c r="IF20" s="175" t="s">
        <v>129</v>
      </c>
      <c r="IG20" s="176" t="s">
        <v>121</v>
      </c>
      <c r="IH20" s="176" t="s">
        <v>123</v>
      </c>
      <c r="II20" s="177">
        <f t="shared" si="99"/>
        <v>0</v>
      </c>
      <c r="IJ20" s="177">
        <f t="shared" si="100"/>
        <v>0</v>
      </c>
      <c r="IK20" s="177">
        <f t="shared" si="101"/>
        <v>0</v>
      </c>
      <c r="IL20" s="178"/>
      <c r="IM20" s="177">
        <f t="shared" si="102"/>
        <v>0</v>
      </c>
      <c r="IN20" s="179"/>
      <c r="IO20" s="180"/>
      <c r="IP20" s="180"/>
      <c r="IQ20" s="177">
        <f t="shared" si="103"/>
        <v>0</v>
      </c>
      <c r="IR20" s="178">
        <v>0.294289866351475</v>
      </c>
      <c r="IS20" s="177">
        <f t="shared" si="104"/>
        <v>0</v>
      </c>
      <c r="IT20" s="181">
        <f t="shared" si="105"/>
        <v>0</v>
      </c>
      <c r="IU20" s="172"/>
      <c r="IV20" s="174">
        <v>7.0</v>
      </c>
      <c r="IW20" s="175" t="s">
        <v>129</v>
      </c>
      <c r="IX20" s="176" t="s">
        <v>121</v>
      </c>
      <c r="IY20" s="176" t="s">
        <v>123</v>
      </c>
      <c r="IZ20" s="177">
        <f t="shared" si="106"/>
        <v>0</v>
      </c>
      <c r="JA20" s="177">
        <f t="shared" si="107"/>
        <v>0</v>
      </c>
      <c r="JB20" s="177">
        <f t="shared" si="108"/>
        <v>0</v>
      </c>
      <c r="JC20" s="178"/>
      <c r="JD20" s="177">
        <f t="shared" si="109"/>
        <v>0</v>
      </c>
      <c r="JE20" s="179"/>
      <c r="JF20" s="180"/>
      <c r="JG20" s="180"/>
      <c r="JH20" s="177">
        <f t="shared" si="110"/>
        <v>0</v>
      </c>
      <c r="JI20" s="178">
        <v>0.294289866351475</v>
      </c>
      <c r="JJ20" s="177">
        <f t="shared" si="111"/>
        <v>0</v>
      </c>
      <c r="JK20" s="181">
        <f t="shared" si="112"/>
        <v>0</v>
      </c>
      <c r="JL20" s="172"/>
      <c r="JM20" s="174">
        <v>7.0</v>
      </c>
      <c r="JN20" s="175" t="s">
        <v>129</v>
      </c>
      <c r="JO20" s="176" t="s">
        <v>121</v>
      </c>
      <c r="JP20" s="176" t="s">
        <v>123</v>
      </c>
      <c r="JQ20" s="177">
        <f t="shared" si="113"/>
        <v>0</v>
      </c>
      <c r="JR20" s="177">
        <f t="shared" si="114"/>
        <v>0</v>
      </c>
      <c r="JS20" s="177">
        <f t="shared" si="115"/>
        <v>0</v>
      </c>
      <c r="JT20" s="178"/>
      <c r="JU20" s="177">
        <f t="shared" si="116"/>
        <v>0</v>
      </c>
      <c r="JV20" s="179"/>
      <c r="JW20" s="180"/>
      <c r="JX20" s="180"/>
      <c r="JY20" s="177">
        <f t="shared" si="117"/>
        <v>0</v>
      </c>
      <c r="JZ20" s="178">
        <v>0.294289866351475</v>
      </c>
      <c r="KA20" s="177">
        <f t="shared" si="118"/>
        <v>0</v>
      </c>
      <c r="KB20" s="181">
        <f t="shared" si="119"/>
        <v>0</v>
      </c>
      <c r="KC20" s="172"/>
      <c r="KD20" s="174">
        <v>7.0</v>
      </c>
      <c r="KE20" s="175" t="s">
        <v>129</v>
      </c>
      <c r="KF20" s="176" t="s">
        <v>121</v>
      </c>
      <c r="KG20" s="176" t="s">
        <v>123</v>
      </c>
      <c r="KH20" s="177">
        <f t="shared" si="120"/>
        <v>0</v>
      </c>
      <c r="KI20" s="177">
        <f t="shared" si="121"/>
        <v>0</v>
      </c>
      <c r="KJ20" s="177">
        <f t="shared" si="122"/>
        <v>0</v>
      </c>
      <c r="KK20" s="178"/>
      <c r="KL20" s="177">
        <f t="shared" si="123"/>
        <v>0</v>
      </c>
      <c r="KM20" s="179"/>
      <c r="KN20" s="180"/>
      <c r="KO20" s="180"/>
      <c r="KP20" s="177">
        <f t="shared" si="124"/>
        <v>0</v>
      </c>
      <c r="KQ20" s="178">
        <v>0.294289866351475</v>
      </c>
      <c r="KR20" s="177">
        <f t="shared" si="125"/>
        <v>0</v>
      </c>
      <c r="KS20" s="181">
        <f t="shared" si="126"/>
        <v>0</v>
      </c>
      <c r="KT20" s="172"/>
      <c r="KU20" s="173"/>
    </row>
    <row r="21" ht="15.75" customHeight="1">
      <c r="A21" s="174">
        <v>8.0</v>
      </c>
      <c r="B21" s="175" t="s">
        <v>130</v>
      </c>
      <c r="C21" s="176" t="s">
        <v>121</v>
      </c>
      <c r="D21" s="176" t="s">
        <v>123</v>
      </c>
      <c r="E21" s="177">
        <f t="shared" si="1"/>
        <v>0</v>
      </c>
      <c r="F21" s="177">
        <f t="shared" si="2"/>
        <v>0</v>
      </c>
      <c r="G21" s="177">
        <f t="shared" si="3"/>
        <v>0</v>
      </c>
      <c r="H21" s="178"/>
      <c r="I21" s="177">
        <f t="shared" si="4"/>
        <v>0</v>
      </c>
      <c r="J21" s="179"/>
      <c r="K21" s="180"/>
      <c r="L21" s="180"/>
      <c r="M21" s="177">
        <f t="shared" si="5"/>
        <v>0</v>
      </c>
      <c r="N21" s="178">
        <v>0.294289866351475</v>
      </c>
      <c r="O21" s="177">
        <f t="shared" si="6"/>
        <v>0</v>
      </c>
      <c r="P21" s="181">
        <f t="shared" si="7"/>
        <v>0</v>
      </c>
      <c r="Q21" s="172"/>
      <c r="R21" s="174">
        <v>8.0</v>
      </c>
      <c r="S21" s="175" t="s">
        <v>130</v>
      </c>
      <c r="T21" s="176" t="s">
        <v>121</v>
      </c>
      <c r="U21" s="176" t="s">
        <v>123</v>
      </c>
      <c r="V21" s="177">
        <f t="shared" si="8"/>
        <v>0</v>
      </c>
      <c r="W21" s="177">
        <f t="shared" si="9"/>
        <v>0</v>
      </c>
      <c r="X21" s="177">
        <f t="shared" si="10"/>
        <v>0</v>
      </c>
      <c r="Y21" s="178"/>
      <c r="Z21" s="177">
        <f t="shared" si="11"/>
        <v>0</v>
      </c>
      <c r="AA21" s="179"/>
      <c r="AB21" s="180"/>
      <c r="AC21" s="180"/>
      <c r="AD21" s="177">
        <f t="shared" si="12"/>
        <v>0</v>
      </c>
      <c r="AE21" s="178">
        <v>0.294289866351475</v>
      </c>
      <c r="AF21" s="177">
        <f t="shared" si="13"/>
        <v>0</v>
      </c>
      <c r="AG21" s="181">
        <f t="shared" si="14"/>
        <v>0</v>
      </c>
      <c r="AH21" s="172"/>
      <c r="AI21" s="174">
        <v>8.0</v>
      </c>
      <c r="AJ21" s="175" t="s">
        <v>130</v>
      </c>
      <c r="AK21" s="176" t="s">
        <v>121</v>
      </c>
      <c r="AL21" s="176" t="s">
        <v>123</v>
      </c>
      <c r="AM21" s="177">
        <f t="shared" si="15"/>
        <v>0</v>
      </c>
      <c r="AN21" s="177">
        <f t="shared" si="16"/>
        <v>0</v>
      </c>
      <c r="AO21" s="177">
        <f t="shared" si="17"/>
        <v>0</v>
      </c>
      <c r="AP21" s="178"/>
      <c r="AQ21" s="177">
        <f t="shared" si="18"/>
        <v>0</v>
      </c>
      <c r="AR21" s="179"/>
      <c r="AS21" s="180"/>
      <c r="AT21" s="180"/>
      <c r="AU21" s="177">
        <f t="shared" si="19"/>
        <v>0</v>
      </c>
      <c r="AV21" s="178">
        <v>0.294289866351475</v>
      </c>
      <c r="AW21" s="177">
        <f t="shared" si="20"/>
        <v>0</v>
      </c>
      <c r="AX21" s="181">
        <f t="shared" si="21"/>
        <v>0</v>
      </c>
      <c r="AY21" s="172"/>
      <c r="AZ21" s="174">
        <v>8.0</v>
      </c>
      <c r="BA21" s="175" t="s">
        <v>130</v>
      </c>
      <c r="BB21" s="176" t="s">
        <v>121</v>
      </c>
      <c r="BC21" s="176" t="s">
        <v>123</v>
      </c>
      <c r="BD21" s="177">
        <f t="shared" si="22"/>
        <v>0</v>
      </c>
      <c r="BE21" s="177">
        <f t="shared" si="23"/>
        <v>0</v>
      </c>
      <c r="BF21" s="177">
        <f t="shared" si="24"/>
        <v>0</v>
      </c>
      <c r="BG21" s="178"/>
      <c r="BH21" s="177">
        <f t="shared" si="25"/>
        <v>0</v>
      </c>
      <c r="BI21" s="179"/>
      <c r="BJ21" s="180"/>
      <c r="BK21" s="180"/>
      <c r="BL21" s="177">
        <f t="shared" si="26"/>
        <v>0</v>
      </c>
      <c r="BM21" s="178">
        <v>0.294289866351475</v>
      </c>
      <c r="BN21" s="177">
        <f t="shared" si="27"/>
        <v>0</v>
      </c>
      <c r="BO21" s="181">
        <f t="shared" si="28"/>
        <v>0</v>
      </c>
      <c r="BP21" s="172"/>
      <c r="BQ21" s="174">
        <v>8.0</v>
      </c>
      <c r="BR21" s="175" t="s">
        <v>130</v>
      </c>
      <c r="BS21" s="176" t="s">
        <v>121</v>
      </c>
      <c r="BT21" s="176" t="s">
        <v>123</v>
      </c>
      <c r="BU21" s="177">
        <f t="shared" si="29"/>
        <v>0</v>
      </c>
      <c r="BV21" s="177">
        <f t="shared" si="30"/>
        <v>0</v>
      </c>
      <c r="BW21" s="177">
        <f t="shared" si="31"/>
        <v>0</v>
      </c>
      <c r="BX21" s="178"/>
      <c r="BY21" s="177">
        <f t="shared" si="32"/>
        <v>0</v>
      </c>
      <c r="BZ21" s="179"/>
      <c r="CA21" s="180"/>
      <c r="CB21" s="180"/>
      <c r="CC21" s="177">
        <f t="shared" si="33"/>
        <v>0</v>
      </c>
      <c r="CD21" s="178">
        <v>0.294289866351475</v>
      </c>
      <c r="CE21" s="177">
        <f t="shared" si="34"/>
        <v>0</v>
      </c>
      <c r="CF21" s="181">
        <f t="shared" si="35"/>
        <v>0</v>
      </c>
      <c r="CG21" s="172"/>
      <c r="CH21" s="174">
        <v>8.0</v>
      </c>
      <c r="CI21" s="175" t="s">
        <v>130</v>
      </c>
      <c r="CJ21" s="176" t="s">
        <v>121</v>
      </c>
      <c r="CK21" s="176" t="s">
        <v>123</v>
      </c>
      <c r="CL21" s="177">
        <f t="shared" si="36"/>
        <v>0</v>
      </c>
      <c r="CM21" s="177">
        <f t="shared" si="37"/>
        <v>0</v>
      </c>
      <c r="CN21" s="177">
        <f t="shared" si="38"/>
        <v>0</v>
      </c>
      <c r="CO21" s="178"/>
      <c r="CP21" s="177">
        <f t="shared" si="39"/>
        <v>0</v>
      </c>
      <c r="CQ21" s="179"/>
      <c r="CR21" s="180"/>
      <c r="CS21" s="180"/>
      <c r="CT21" s="177">
        <f t="shared" si="40"/>
        <v>0</v>
      </c>
      <c r="CU21" s="178">
        <v>0.294289866351475</v>
      </c>
      <c r="CV21" s="177">
        <f t="shared" si="41"/>
        <v>0</v>
      </c>
      <c r="CW21" s="181">
        <f t="shared" si="42"/>
        <v>0</v>
      </c>
      <c r="CX21" s="172"/>
      <c r="CY21" s="174">
        <v>8.0</v>
      </c>
      <c r="CZ21" s="175" t="s">
        <v>130</v>
      </c>
      <c r="DA21" s="176" t="s">
        <v>121</v>
      </c>
      <c r="DB21" s="176" t="s">
        <v>123</v>
      </c>
      <c r="DC21" s="177">
        <f t="shared" si="43"/>
        <v>0</v>
      </c>
      <c r="DD21" s="177">
        <f t="shared" si="44"/>
        <v>0</v>
      </c>
      <c r="DE21" s="177">
        <f t="shared" si="45"/>
        <v>0</v>
      </c>
      <c r="DF21" s="178"/>
      <c r="DG21" s="177">
        <f t="shared" si="46"/>
        <v>0</v>
      </c>
      <c r="DH21" s="179"/>
      <c r="DI21" s="180"/>
      <c r="DJ21" s="180"/>
      <c r="DK21" s="177">
        <f t="shared" si="47"/>
        <v>0</v>
      </c>
      <c r="DL21" s="178">
        <v>0.294289866351475</v>
      </c>
      <c r="DM21" s="177">
        <f t="shared" si="48"/>
        <v>0</v>
      </c>
      <c r="DN21" s="181">
        <f t="shared" si="49"/>
        <v>0</v>
      </c>
      <c r="DO21" s="172"/>
      <c r="DP21" s="174">
        <v>8.0</v>
      </c>
      <c r="DQ21" s="175" t="s">
        <v>130</v>
      </c>
      <c r="DR21" s="176" t="s">
        <v>121</v>
      </c>
      <c r="DS21" s="176" t="s">
        <v>123</v>
      </c>
      <c r="DT21" s="177">
        <f t="shared" si="50"/>
        <v>0</v>
      </c>
      <c r="DU21" s="177">
        <f t="shared" si="51"/>
        <v>0</v>
      </c>
      <c r="DV21" s="177">
        <f t="shared" si="52"/>
        <v>0</v>
      </c>
      <c r="DW21" s="178"/>
      <c r="DX21" s="177">
        <f t="shared" si="53"/>
        <v>0</v>
      </c>
      <c r="DY21" s="179"/>
      <c r="DZ21" s="180"/>
      <c r="EA21" s="180"/>
      <c r="EB21" s="177">
        <f t="shared" si="54"/>
        <v>0</v>
      </c>
      <c r="EC21" s="178">
        <v>0.294289866351475</v>
      </c>
      <c r="ED21" s="177">
        <f t="shared" si="55"/>
        <v>0</v>
      </c>
      <c r="EE21" s="181">
        <f t="shared" si="56"/>
        <v>0</v>
      </c>
      <c r="EF21" s="172"/>
      <c r="EG21" s="174">
        <v>8.0</v>
      </c>
      <c r="EH21" s="175" t="s">
        <v>130</v>
      </c>
      <c r="EI21" s="176" t="s">
        <v>121</v>
      </c>
      <c r="EJ21" s="176" t="s">
        <v>123</v>
      </c>
      <c r="EK21" s="177">
        <f t="shared" si="57"/>
        <v>0</v>
      </c>
      <c r="EL21" s="177">
        <f t="shared" si="58"/>
        <v>0</v>
      </c>
      <c r="EM21" s="177">
        <f t="shared" si="59"/>
        <v>0</v>
      </c>
      <c r="EN21" s="178"/>
      <c r="EO21" s="177">
        <f t="shared" si="60"/>
        <v>0</v>
      </c>
      <c r="EP21" s="179"/>
      <c r="EQ21" s="180"/>
      <c r="ER21" s="180"/>
      <c r="ES21" s="177">
        <f t="shared" si="61"/>
        <v>0</v>
      </c>
      <c r="ET21" s="178">
        <v>0.294289866351475</v>
      </c>
      <c r="EU21" s="177">
        <f t="shared" si="62"/>
        <v>0</v>
      </c>
      <c r="EV21" s="181">
        <f t="shared" si="63"/>
        <v>0</v>
      </c>
      <c r="EW21" s="172"/>
      <c r="EX21" s="174">
        <v>8.0</v>
      </c>
      <c r="EY21" s="175" t="s">
        <v>130</v>
      </c>
      <c r="EZ21" s="176" t="s">
        <v>121</v>
      </c>
      <c r="FA21" s="176" t="s">
        <v>123</v>
      </c>
      <c r="FB21" s="177">
        <f t="shared" si="64"/>
        <v>0</v>
      </c>
      <c r="FC21" s="177">
        <f t="shared" si="65"/>
        <v>0</v>
      </c>
      <c r="FD21" s="177">
        <f t="shared" si="66"/>
        <v>0</v>
      </c>
      <c r="FE21" s="178"/>
      <c r="FF21" s="177">
        <f t="shared" si="67"/>
        <v>0</v>
      </c>
      <c r="FG21" s="179"/>
      <c r="FH21" s="180"/>
      <c r="FI21" s="180"/>
      <c r="FJ21" s="177">
        <f t="shared" si="68"/>
        <v>0</v>
      </c>
      <c r="FK21" s="178">
        <v>0.294289866351475</v>
      </c>
      <c r="FL21" s="177">
        <f t="shared" si="69"/>
        <v>0</v>
      </c>
      <c r="FM21" s="181">
        <f t="shared" si="70"/>
        <v>0</v>
      </c>
      <c r="FN21" s="172"/>
      <c r="FO21" s="174">
        <v>8.0</v>
      </c>
      <c r="FP21" s="175" t="s">
        <v>130</v>
      </c>
      <c r="FQ21" s="176" t="s">
        <v>121</v>
      </c>
      <c r="FR21" s="176" t="s">
        <v>123</v>
      </c>
      <c r="FS21" s="177">
        <f t="shared" si="71"/>
        <v>0</v>
      </c>
      <c r="FT21" s="177">
        <f t="shared" si="72"/>
        <v>0</v>
      </c>
      <c r="FU21" s="177">
        <f t="shared" si="73"/>
        <v>0</v>
      </c>
      <c r="FV21" s="178"/>
      <c r="FW21" s="177">
        <f t="shared" si="74"/>
        <v>0</v>
      </c>
      <c r="FX21" s="179"/>
      <c r="FY21" s="180"/>
      <c r="FZ21" s="180"/>
      <c r="GA21" s="177">
        <f t="shared" si="75"/>
        <v>0</v>
      </c>
      <c r="GB21" s="178">
        <v>0.294289866351475</v>
      </c>
      <c r="GC21" s="177">
        <f t="shared" si="76"/>
        <v>0</v>
      </c>
      <c r="GD21" s="181">
        <f t="shared" si="77"/>
        <v>0</v>
      </c>
      <c r="GE21" s="172"/>
      <c r="GF21" s="174">
        <v>8.0</v>
      </c>
      <c r="GG21" s="175" t="s">
        <v>130</v>
      </c>
      <c r="GH21" s="176" t="s">
        <v>121</v>
      </c>
      <c r="GI21" s="176" t="s">
        <v>123</v>
      </c>
      <c r="GJ21" s="177">
        <f t="shared" si="78"/>
        <v>0</v>
      </c>
      <c r="GK21" s="177">
        <f t="shared" si="79"/>
        <v>0</v>
      </c>
      <c r="GL21" s="177">
        <f t="shared" si="80"/>
        <v>0</v>
      </c>
      <c r="GM21" s="178"/>
      <c r="GN21" s="177">
        <f t="shared" si="81"/>
        <v>0</v>
      </c>
      <c r="GO21" s="179"/>
      <c r="GP21" s="180"/>
      <c r="GQ21" s="180"/>
      <c r="GR21" s="177">
        <f t="shared" si="82"/>
        <v>0</v>
      </c>
      <c r="GS21" s="178">
        <v>0.294289866351475</v>
      </c>
      <c r="GT21" s="177">
        <f t="shared" si="83"/>
        <v>0</v>
      </c>
      <c r="GU21" s="181">
        <f t="shared" si="84"/>
        <v>0</v>
      </c>
      <c r="GV21" s="172"/>
      <c r="GW21" s="174">
        <v>8.0</v>
      </c>
      <c r="GX21" s="175" t="s">
        <v>130</v>
      </c>
      <c r="GY21" s="176" t="s">
        <v>121</v>
      </c>
      <c r="GZ21" s="176" t="s">
        <v>123</v>
      </c>
      <c r="HA21" s="177">
        <f t="shared" si="85"/>
        <v>0</v>
      </c>
      <c r="HB21" s="177">
        <f t="shared" si="86"/>
        <v>0</v>
      </c>
      <c r="HC21" s="177">
        <f t="shared" si="87"/>
        <v>0</v>
      </c>
      <c r="HD21" s="178"/>
      <c r="HE21" s="177">
        <f t="shared" si="88"/>
        <v>0</v>
      </c>
      <c r="HF21" s="179"/>
      <c r="HG21" s="180"/>
      <c r="HH21" s="180"/>
      <c r="HI21" s="177">
        <f t="shared" si="89"/>
        <v>0</v>
      </c>
      <c r="HJ21" s="178">
        <v>0.294289866351475</v>
      </c>
      <c r="HK21" s="177">
        <f t="shared" si="90"/>
        <v>0</v>
      </c>
      <c r="HL21" s="181">
        <f t="shared" si="91"/>
        <v>0</v>
      </c>
      <c r="HM21" s="172"/>
      <c r="HN21" s="174">
        <v>8.0</v>
      </c>
      <c r="HO21" s="175" t="s">
        <v>130</v>
      </c>
      <c r="HP21" s="176" t="s">
        <v>121</v>
      </c>
      <c r="HQ21" s="176" t="s">
        <v>123</v>
      </c>
      <c r="HR21" s="177">
        <f t="shared" si="92"/>
        <v>0</v>
      </c>
      <c r="HS21" s="177">
        <f t="shared" si="93"/>
        <v>0</v>
      </c>
      <c r="HT21" s="177">
        <f t="shared" si="94"/>
        <v>0</v>
      </c>
      <c r="HU21" s="178"/>
      <c r="HV21" s="177">
        <f t="shared" si="95"/>
        <v>0</v>
      </c>
      <c r="HW21" s="179"/>
      <c r="HX21" s="180"/>
      <c r="HY21" s="180"/>
      <c r="HZ21" s="177">
        <f t="shared" si="96"/>
        <v>0</v>
      </c>
      <c r="IA21" s="178">
        <v>0.294289866351475</v>
      </c>
      <c r="IB21" s="177">
        <f t="shared" si="97"/>
        <v>0</v>
      </c>
      <c r="IC21" s="181">
        <f t="shared" si="98"/>
        <v>0</v>
      </c>
      <c r="ID21" s="172"/>
      <c r="IE21" s="174">
        <v>8.0</v>
      </c>
      <c r="IF21" s="175" t="s">
        <v>130</v>
      </c>
      <c r="IG21" s="176" t="s">
        <v>121</v>
      </c>
      <c r="IH21" s="176" t="s">
        <v>123</v>
      </c>
      <c r="II21" s="177">
        <f t="shared" si="99"/>
        <v>0</v>
      </c>
      <c r="IJ21" s="177">
        <f t="shared" si="100"/>
        <v>0</v>
      </c>
      <c r="IK21" s="177">
        <f t="shared" si="101"/>
        <v>0</v>
      </c>
      <c r="IL21" s="178"/>
      <c r="IM21" s="177">
        <f t="shared" si="102"/>
        <v>0</v>
      </c>
      <c r="IN21" s="179"/>
      <c r="IO21" s="180"/>
      <c r="IP21" s="180"/>
      <c r="IQ21" s="177">
        <f t="shared" si="103"/>
        <v>0</v>
      </c>
      <c r="IR21" s="178">
        <v>0.294289866351475</v>
      </c>
      <c r="IS21" s="177">
        <f t="shared" si="104"/>
        <v>0</v>
      </c>
      <c r="IT21" s="181">
        <f t="shared" si="105"/>
        <v>0</v>
      </c>
      <c r="IU21" s="172"/>
      <c r="IV21" s="174">
        <v>8.0</v>
      </c>
      <c r="IW21" s="175" t="s">
        <v>130</v>
      </c>
      <c r="IX21" s="176" t="s">
        <v>121</v>
      </c>
      <c r="IY21" s="176" t="s">
        <v>123</v>
      </c>
      <c r="IZ21" s="177">
        <f t="shared" si="106"/>
        <v>0</v>
      </c>
      <c r="JA21" s="177">
        <f t="shared" si="107"/>
        <v>0</v>
      </c>
      <c r="JB21" s="177">
        <f t="shared" si="108"/>
        <v>0</v>
      </c>
      <c r="JC21" s="178"/>
      <c r="JD21" s="177">
        <f t="shared" si="109"/>
        <v>0</v>
      </c>
      <c r="JE21" s="179"/>
      <c r="JF21" s="180"/>
      <c r="JG21" s="180"/>
      <c r="JH21" s="177">
        <f t="shared" si="110"/>
        <v>0</v>
      </c>
      <c r="JI21" s="178">
        <v>0.294289866351475</v>
      </c>
      <c r="JJ21" s="177">
        <f t="shared" si="111"/>
        <v>0</v>
      </c>
      <c r="JK21" s="181">
        <f t="shared" si="112"/>
        <v>0</v>
      </c>
      <c r="JL21" s="172"/>
      <c r="JM21" s="174">
        <v>8.0</v>
      </c>
      <c r="JN21" s="175" t="s">
        <v>130</v>
      </c>
      <c r="JO21" s="176" t="s">
        <v>121</v>
      </c>
      <c r="JP21" s="176" t="s">
        <v>123</v>
      </c>
      <c r="JQ21" s="177">
        <f t="shared" si="113"/>
        <v>0</v>
      </c>
      <c r="JR21" s="177">
        <f t="shared" si="114"/>
        <v>0</v>
      </c>
      <c r="JS21" s="177">
        <f t="shared" si="115"/>
        <v>0</v>
      </c>
      <c r="JT21" s="178"/>
      <c r="JU21" s="177">
        <f t="shared" si="116"/>
        <v>0</v>
      </c>
      <c r="JV21" s="179"/>
      <c r="JW21" s="180"/>
      <c r="JX21" s="180"/>
      <c r="JY21" s="177">
        <f t="shared" si="117"/>
        <v>0</v>
      </c>
      <c r="JZ21" s="178">
        <v>0.294289866351475</v>
      </c>
      <c r="KA21" s="177">
        <f t="shared" si="118"/>
        <v>0</v>
      </c>
      <c r="KB21" s="181">
        <f t="shared" si="119"/>
        <v>0</v>
      </c>
      <c r="KC21" s="172"/>
      <c r="KD21" s="174">
        <v>8.0</v>
      </c>
      <c r="KE21" s="175" t="s">
        <v>130</v>
      </c>
      <c r="KF21" s="176" t="s">
        <v>121</v>
      </c>
      <c r="KG21" s="176" t="s">
        <v>123</v>
      </c>
      <c r="KH21" s="177">
        <f t="shared" si="120"/>
        <v>0</v>
      </c>
      <c r="KI21" s="177">
        <f t="shared" si="121"/>
        <v>0</v>
      </c>
      <c r="KJ21" s="177">
        <f t="shared" si="122"/>
        <v>0</v>
      </c>
      <c r="KK21" s="178"/>
      <c r="KL21" s="177">
        <f t="shared" si="123"/>
        <v>0</v>
      </c>
      <c r="KM21" s="179"/>
      <c r="KN21" s="180"/>
      <c r="KO21" s="180"/>
      <c r="KP21" s="177">
        <f t="shared" si="124"/>
        <v>0</v>
      </c>
      <c r="KQ21" s="178">
        <v>0.294289866351475</v>
      </c>
      <c r="KR21" s="177">
        <f t="shared" si="125"/>
        <v>0</v>
      </c>
      <c r="KS21" s="181">
        <f t="shared" si="126"/>
        <v>0</v>
      </c>
      <c r="KT21" s="172"/>
      <c r="KU21" s="173"/>
    </row>
    <row r="22" ht="15.75" customHeight="1">
      <c r="A22" s="174">
        <v>9.0</v>
      </c>
      <c r="B22" s="175" t="s">
        <v>131</v>
      </c>
      <c r="C22" s="176" t="s">
        <v>121</v>
      </c>
      <c r="D22" s="176" t="s">
        <v>123</v>
      </c>
      <c r="E22" s="177">
        <f t="shared" si="1"/>
        <v>0</v>
      </c>
      <c r="F22" s="177">
        <f t="shared" si="2"/>
        <v>0</v>
      </c>
      <c r="G22" s="177">
        <f t="shared" si="3"/>
        <v>0</v>
      </c>
      <c r="H22" s="178"/>
      <c r="I22" s="177">
        <f t="shared" si="4"/>
        <v>0</v>
      </c>
      <c r="J22" s="179"/>
      <c r="K22" s="180"/>
      <c r="L22" s="180"/>
      <c r="M22" s="177">
        <f t="shared" si="5"/>
        <v>0</v>
      </c>
      <c r="N22" s="178">
        <v>0.294289866351475</v>
      </c>
      <c r="O22" s="177">
        <f t="shared" si="6"/>
        <v>0</v>
      </c>
      <c r="P22" s="181">
        <f t="shared" si="7"/>
        <v>0</v>
      </c>
      <c r="Q22" s="172"/>
      <c r="R22" s="174">
        <v>9.0</v>
      </c>
      <c r="S22" s="175" t="s">
        <v>131</v>
      </c>
      <c r="T22" s="176" t="s">
        <v>121</v>
      </c>
      <c r="U22" s="176" t="s">
        <v>123</v>
      </c>
      <c r="V22" s="177">
        <f t="shared" si="8"/>
        <v>0</v>
      </c>
      <c r="W22" s="177">
        <f t="shared" si="9"/>
        <v>0</v>
      </c>
      <c r="X22" s="177">
        <f t="shared" si="10"/>
        <v>0</v>
      </c>
      <c r="Y22" s="178"/>
      <c r="Z22" s="177">
        <f t="shared" si="11"/>
        <v>0</v>
      </c>
      <c r="AA22" s="179"/>
      <c r="AB22" s="180"/>
      <c r="AC22" s="180"/>
      <c r="AD22" s="177">
        <f t="shared" si="12"/>
        <v>0</v>
      </c>
      <c r="AE22" s="178">
        <v>0.294289866351475</v>
      </c>
      <c r="AF22" s="177">
        <f t="shared" si="13"/>
        <v>0</v>
      </c>
      <c r="AG22" s="181">
        <f t="shared" si="14"/>
        <v>0</v>
      </c>
      <c r="AH22" s="172"/>
      <c r="AI22" s="174">
        <v>9.0</v>
      </c>
      <c r="AJ22" s="175" t="s">
        <v>131</v>
      </c>
      <c r="AK22" s="176" t="s">
        <v>121</v>
      </c>
      <c r="AL22" s="176" t="s">
        <v>123</v>
      </c>
      <c r="AM22" s="177">
        <f t="shared" si="15"/>
        <v>0</v>
      </c>
      <c r="AN22" s="177">
        <f t="shared" si="16"/>
        <v>0</v>
      </c>
      <c r="AO22" s="177">
        <f t="shared" si="17"/>
        <v>0</v>
      </c>
      <c r="AP22" s="178"/>
      <c r="AQ22" s="177">
        <f t="shared" si="18"/>
        <v>0</v>
      </c>
      <c r="AR22" s="179"/>
      <c r="AS22" s="180"/>
      <c r="AT22" s="180"/>
      <c r="AU22" s="177">
        <f t="shared" si="19"/>
        <v>0</v>
      </c>
      <c r="AV22" s="178">
        <v>0.294289866351475</v>
      </c>
      <c r="AW22" s="177">
        <f t="shared" si="20"/>
        <v>0</v>
      </c>
      <c r="AX22" s="181">
        <f t="shared" si="21"/>
        <v>0</v>
      </c>
      <c r="AY22" s="172"/>
      <c r="AZ22" s="174">
        <v>9.0</v>
      </c>
      <c r="BA22" s="175" t="s">
        <v>131</v>
      </c>
      <c r="BB22" s="176" t="s">
        <v>121</v>
      </c>
      <c r="BC22" s="176" t="s">
        <v>123</v>
      </c>
      <c r="BD22" s="177">
        <f t="shared" si="22"/>
        <v>0</v>
      </c>
      <c r="BE22" s="177">
        <f t="shared" si="23"/>
        <v>0</v>
      </c>
      <c r="BF22" s="177">
        <f t="shared" si="24"/>
        <v>0</v>
      </c>
      <c r="BG22" s="178"/>
      <c r="BH22" s="177">
        <f t="shared" si="25"/>
        <v>0</v>
      </c>
      <c r="BI22" s="179"/>
      <c r="BJ22" s="180"/>
      <c r="BK22" s="180"/>
      <c r="BL22" s="177">
        <f t="shared" si="26"/>
        <v>0</v>
      </c>
      <c r="BM22" s="178">
        <v>0.294289866351475</v>
      </c>
      <c r="BN22" s="177">
        <f t="shared" si="27"/>
        <v>0</v>
      </c>
      <c r="BO22" s="181">
        <f t="shared" si="28"/>
        <v>0</v>
      </c>
      <c r="BP22" s="172"/>
      <c r="BQ22" s="174">
        <v>9.0</v>
      </c>
      <c r="BR22" s="175" t="s">
        <v>131</v>
      </c>
      <c r="BS22" s="176" t="s">
        <v>121</v>
      </c>
      <c r="BT22" s="176" t="s">
        <v>123</v>
      </c>
      <c r="BU22" s="177">
        <f t="shared" si="29"/>
        <v>0</v>
      </c>
      <c r="BV22" s="177">
        <f t="shared" si="30"/>
        <v>0</v>
      </c>
      <c r="BW22" s="177">
        <f t="shared" si="31"/>
        <v>0</v>
      </c>
      <c r="BX22" s="178"/>
      <c r="BY22" s="177">
        <f t="shared" si="32"/>
        <v>0</v>
      </c>
      <c r="BZ22" s="179"/>
      <c r="CA22" s="180"/>
      <c r="CB22" s="180"/>
      <c r="CC22" s="177">
        <f t="shared" si="33"/>
        <v>0</v>
      </c>
      <c r="CD22" s="178">
        <v>0.294289866351475</v>
      </c>
      <c r="CE22" s="177">
        <f t="shared" si="34"/>
        <v>0</v>
      </c>
      <c r="CF22" s="181">
        <f t="shared" si="35"/>
        <v>0</v>
      </c>
      <c r="CG22" s="172"/>
      <c r="CH22" s="174">
        <v>9.0</v>
      </c>
      <c r="CI22" s="175" t="s">
        <v>131</v>
      </c>
      <c r="CJ22" s="176" t="s">
        <v>121</v>
      </c>
      <c r="CK22" s="176" t="s">
        <v>123</v>
      </c>
      <c r="CL22" s="177">
        <f t="shared" si="36"/>
        <v>0</v>
      </c>
      <c r="CM22" s="177">
        <f t="shared" si="37"/>
        <v>0</v>
      </c>
      <c r="CN22" s="177">
        <f t="shared" si="38"/>
        <v>0</v>
      </c>
      <c r="CO22" s="178"/>
      <c r="CP22" s="177">
        <f t="shared" si="39"/>
        <v>0</v>
      </c>
      <c r="CQ22" s="179"/>
      <c r="CR22" s="180"/>
      <c r="CS22" s="180"/>
      <c r="CT22" s="177">
        <f t="shared" si="40"/>
        <v>0</v>
      </c>
      <c r="CU22" s="178">
        <v>0.294289866351475</v>
      </c>
      <c r="CV22" s="177">
        <f t="shared" si="41"/>
        <v>0</v>
      </c>
      <c r="CW22" s="181">
        <f t="shared" si="42"/>
        <v>0</v>
      </c>
      <c r="CX22" s="172"/>
      <c r="CY22" s="174">
        <v>9.0</v>
      </c>
      <c r="CZ22" s="175" t="s">
        <v>131</v>
      </c>
      <c r="DA22" s="176" t="s">
        <v>121</v>
      </c>
      <c r="DB22" s="176" t="s">
        <v>123</v>
      </c>
      <c r="DC22" s="177">
        <f t="shared" si="43"/>
        <v>0</v>
      </c>
      <c r="DD22" s="177">
        <f t="shared" si="44"/>
        <v>0</v>
      </c>
      <c r="DE22" s="177">
        <f t="shared" si="45"/>
        <v>0</v>
      </c>
      <c r="DF22" s="178"/>
      <c r="DG22" s="177">
        <f t="shared" si="46"/>
        <v>0</v>
      </c>
      <c r="DH22" s="179"/>
      <c r="DI22" s="180"/>
      <c r="DJ22" s="180"/>
      <c r="DK22" s="177">
        <f t="shared" si="47"/>
        <v>0</v>
      </c>
      <c r="DL22" s="178">
        <v>0.294289866351475</v>
      </c>
      <c r="DM22" s="177">
        <f t="shared" si="48"/>
        <v>0</v>
      </c>
      <c r="DN22" s="181">
        <f t="shared" si="49"/>
        <v>0</v>
      </c>
      <c r="DO22" s="172"/>
      <c r="DP22" s="174">
        <v>9.0</v>
      </c>
      <c r="DQ22" s="175" t="s">
        <v>131</v>
      </c>
      <c r="DR22" s="176" t="s">
        <v>121</v>
      </c>
      <c r="DS22" s="176" t="s">
        <v>123</v>
      </c>
      <c r="DT22" s="177">
        <f t="shared" si="50"/>
        <v>0</v>
      </c>
      <c r="DU22" s="177">
        <f t="shared" si="51"/>
        <v>0</v>
      </c>
      <c r="DV22" s="177">
        <f t="shared" si="52"/>
        <v>0</v>
      </c>
      <c r="DW22" s="178"/>
      <c r="DX22" s="177">
        <f t="shared" si="53"/>
        <v>0</v>
      </c>
      <c r="DY22" s="179"/>
      <c r="DZ22" s="180"/>
      <c r="EA22" s="180"/>
      <c r="EB22" s="177">
        <f t="shared" si="54"/>
        <v>0</v>
      </c>
      <c r="EC22" s="178">
        <v>0.294289866351475</v>
      </c>
      <c r="ED22" s="177">
        <f t="shared" si="55"/>
        <v>0</v>
      </c>
      <c r="EE22" s="181">
        <f t="shared" si="56"/>
        <v>0</v>
      </c>
      <c r="EF22" s="172"/>
      <c r="EG22" s="174">
        <v>9.0</v>
      </c>
      <c r="EH22" s="175" t="s">
        <v>131</v>
      </c>
      <c r="EI22" s="176" t="s">
        <v>121</v>
      </c>
      <c r="EJ22" s="176" t="s">
        <v>123</v>
      </c>
      <c r="EK22" s="177">
        <f t="shared" si="57"/>
        <v>0</v>
      </c>
      <c r="EL22" s="177">
        <f t="shared" si="58"/>
        <v>0</v>
      </c>
      <c r="EM22" s="177">
        <f t="shared" si="59"/>
        <v>0</v>
      </c>
      <c r="EN22" s="178"/>
      <c r="EO22" s="177">
        <f t="shared" si="60"/>
        <v>0</v>
      </c>
      <c r="EP22" s="179"/>
      <c r="EQ22" s="180"/>
      <c r="ER22" s="180"/>
      <c r="ES22" s="177">
        <f t="shared" si="61"/>
        <v>0</v>
      </c>
      <c r="ET22" s="178">
        <v>0.294289866351475</v>
      </c>
      <c r="EU22" s="177">
        <f t="shared" si="62"/>
        <v>0</v>
      </c>
      <c r="EV22" s="181">
        <f t="shared" si="63"/>
        <v>0</v>
      </c>
      <c r="EW22" s="172"/>
      <c r="EX22" s="174">
        <v>9.0</v>
      </c>
      <c r="EY22" s="175" t="s">
        <v>131</v>
      </c>
      <c r="EZ22" s="176" t="s">
        <v>121</v>
      </c>
      <c r="FA22" s="176" t="s">
        <v>123</v>
      </c>
      <c r="FB22" s="177">
        <f t="shared" si="64"/>
        <v>0</v>
      </c>
      <c r="FC22" s="177">
        <f t="shared" si="65"/>
        <v>0</v>
      </c>
      <c r="FD22" s="177">
        <f t="shared" si="66"/>
        <v>0</v>
      </c>
      <c r="FE22" s="178"/>
      <c r="FF22" s="177">
        <f t="shared" si="67"/>
        <v>0</v>
      </c>
      <c r="FG22" s="179"/>
      <c r="FH22" s="180"/>
      <c r="FI22" s="180"/>
      <c r="FJ22" s="177">
        <f t="shared" si="68"/>
        <v>0</v>
      </c>
      <c r="FK22" s="178">
        <v>0.294289866351475</v>
      </c>
      <c r="FL22" s="177">
        <f t="shared" si="69"/>
        <v>0</v>
      </c>
      <c r="FM22" s="181">
        <f t="shared" si="70"/>
        <v>0</v>
      </c>
      <c r="FN22" s="172"/>
      <c r="FO22" s="174">
        <v>9.0</v>
      </c>
      <c r="FP22" s="175" t="s">
        <v>131</v>
      </c>
      <c r="FQ22" s="176" t="s">
        <v>121</v>
      </c>
      <c r="FR22" s="176" t="s">
        <v>123</v>
      </c>
      <c r="FS22" s="177">
        <f t="shared" si="71"/>
        <v>0</v>
      </c>
      <c r="FT22" s="177">
        <f t="shared" si="72"/>
        <v>0</v>
      </c>
      <c r="FU22" s="177">
        <f t="shared" si="73"/>
        <v>0</v>
      </c>
      <c r="FV22" s="178"/>
      <c r="FW22" s="177">
        <f t="shared" si="74"/>
        <v>0</v>
      </c>
      <c r="FX22" s="179"/>
      <c r="FY22" s="180"/>
      <c r="FZ22" s="180"/>
      <c r="GA22" s="177">
        <f t="shared" si="75"/>
        <v>0</v>
      </c>
      <c r="GB22" s="178">
        <v>0.294289866351475</v>
      </c>
      <c r="GC22" s="177">
        <f t="shared" si="76"/>
        <v>0</v>
      </c>
      <c r="GD22" s="181">
        <f t="shared" si="77"/>
        <v>0</v>
      </c>
      <c r="GE22" s="172"/>
      <c r="GF22" s="174">
        <v>9.0</v>
      </c>
      <c r="GG22" s="175" t="s">
        <v>131</v>
      </c>
      <c r="GH22" s="176" t="s">
        <v>121</v>
      </c>
      <c r="GI22" s="176" t="s">
        <v>123</v>
      </c>
      <c r="GJ22" s="177">
        <f t="shared" si="78"/>
        <v>0</v>
      </c>
      <c r="GK22" s="177">
        <f t="shared" si="79"/>
        <v>0</v>
      </c>
      <c r="GL22" s="177">
        <f t="shared" si="80"/>
        <v>0</v>
      </c>
      <c r="GM22" s="178"/>
      <c r="GN22" s="177">
        <f t="shared" si="81"/>
        <v>0</v>
      </c>
      <c r="GO22" s="179"/>
      <c r="GP22" s="180"/>
      <c r="GQ22" s="180"/>
      <c r="GR22" s="177">
        <f t="shared" si="82"/>
        <v>0</v>
      </c>
      <c r="GS22" s="178">
        <v>0.294289866351475</v>
      </c>
      <c r="GT22" s="177">
        <f t="shared" si="83"/>
        <v>0</v>
      </c>
      <c r="GU22" s="181">
        <f t="shared" si="84"/>
        <v>0</v>
      </c>
      <c r="GV22" s="172"/>
      <c r="GW22" s="174">
        <v>9.0</v>
      </c>
      <c r="GX22" s="175" t="s">
        <v>131</v>
      </c>
      <c r="GY22" s="176" t="s">
        <v>121</v>
      </c>
      <c r="GZ22" s="176" t="s">
        <v>123</v>
      </c>
      <c r="HA22" s="177">
        <f t="shared" si="85"/>
        <v>0</v>
      </c>
      <c r="HB22" s="177">
        <f t="shared" si="86"/>
        <v>0</v>
      </c>
      <c r="HC22" s="177">
        <f t="shared" si="87"/>
        <v>0</v>
      </c>
      <c r="HD22" s="178"/>
      <c r="HE22" s="177">
        <f t="shared" si="88"/>
        <v>0</v>
      </c>
      <c r="HF22" s="179"/>
      <c r="HG22" s="180"/>
      <c r="HH22" s="180"/>
      <c r="HI22" s="177">
        <f t="shared" si="89"/>
        <v>0</v>
      </c>
      <c r="HJ22" s="178">
        <v>0.294289866351475</v>
      </c>
      <c r="HK22" s="177">
        <f t="shared" si="90"/>
        <v>0</v>
      </c>
      <c r="HL22" s="181">
        <f t="shared" si="91"/>
        <v>0</v>
      </c>
      <c r="HM22" s="172"/>
      <c r="HN22" s="174">
        <v>9.0</v>
      </c>
      <c r="HO22" s="175" t="s">
        <v>131</v>
      </c>
      <c r="HP22" s="176" t="s">
        <v>121</v>
      </c>
      <c r="HQ22" s="176" t="s">
        <v>123</v>
      </c>
      <c r="HR22" s="177">
        <f t="shared" si="92"/>
        <v>0</v>
      </c>
      <c r="HS22" s="177">
        <f t="shared" si="93"/>
        <v>0</v>
      </c>
      <c r="HT22" s="177">
        <f t="shared" si="94"/>
        <v>0</v>
      </c>
      <c r="HU22" s="178"/>
      <c r="HV22" s="177">
        <f t="shared" si="95"/>
        <v>0</v>
      </c>
      <c r="HW22" s="179"/>
      <c r="HX22" s="180"/>
      <c r="HY22" s="180"/>
      <c r="HZ22" s="177">
        <f t="shared" si="96"/>
        <v>0</v>
      </c>
      <c r="IA22" s="178">
        <v>0.294289866351475</v>
      </c>
      <c r="IB22" s="177">
        <f t="shared" si="97"/>
        <v>0</v>
      </c>
      <c r="IC22" s="181">
        <f t="shared" si="98"/>
        <v>0</v>
      </c>
      <c r="ID22" s="172"/>
      <c r="IE22" s="174">
        <v>9.0</v>
      </c>
      <c r="IF22" s="175" t="s">
        <v>131</v>
      </c>
      <c r="IG22" s="176" t="s">
        <v>121</v>
      </c>
      <c r="IH22" s="176" t="s">
        <v>123</v>
      </c>
      <c r="II22" s="177">
        <f t="shared" si="99"/>
        <v>0</v>
      </c>
      <c r="IJ22" s="177">
        <f t="shared" si="100"/>
        <v>0</v>
      </c>
      <c r="IK22" s="177">
        <f t="shared" si="101"/>
        <v>0</v>
      </c>
      <c r="IL22" s="178"/>
      <c r="IM22" s="177">
        <f t="shared" si="102"/>
        <v>0</v>
      </c>
      <c r="IN22" s="179"/>
      <c r="IO22" s="180"/>
      <c r="IP22" s="180"/>
      <c r="IQ22" s="177">
        <f t="shared" si="103"/>
        <v>0</v>
      </c>
      <c r="IR22" s="178">
        <v>0.294289866351475</v>
      </c>
      <c r="IS22" s="177">
        <f t="shared" si="104"/>
        <v>0</v>
      </c>
      <c r="IT22" s="181">
        <f t="shared" si="105"/>
        <v>0</v>
      </c>
      <c r="IU22" s="172"/>
      <c r="IV22" s="174">
        <v>9.0</v>
      </c>
      <c r="IW22" s="175" t="s">
        <v>131</v>
      </c>
      <c r="IX22" s="176" t="s">
        <v>121</v>
      </c>
      <c r="IY22" s="176" t="s">
        <v>123</v>
      </c>
      <c r="IZ22" s="177">
        <f t="shared" si="106"/>
        <v>0</v>
      </c>
      <c r="JA22" s="177">
        <f t="shared" si="107"/>
        <v>0</v>
      </c>
      <c r="JB22" s="177">
        <f t="shared" si="108"/>
        <v>0</v>
      </c>
      <c r="JC22" s="178"/>
      <c r="JD22" s="177">
        <f t="shared" si="109"/>
        <v>0</v>
      </c>
      <c r="JE22" s="179"/>
      <c r="JF22" s="180"/>
      <c r="JG22" s="180"/>
      <c r="JH22" s="177">
        <f t="shared" si="110"/>
        <v>0</v>
      </c>
      <c r="JI22" s="178">
        <v>0.294289866351475</v>
      </c>
      <c r="JJ22" s="177">
        <f t="shared" si="111"/>
        <v>0</v>
      </c>
      <c r="JK22" s="181">
        <f t="shared" si="112"/>
        <v>0</v>
      </c>
      <c r="JL22" s="172"/>
      <c r="JM22" s="174">
        <v>9.0</v>
      </c>
      <c r="JN22" s="175" t="s">
        <v>131</v>
      </c>
      <c r="JO22" s="176" t="s">
        <v>121</v>
      </c>
      <c r="JP22" s="176" t="s">
        <v>123</v>
      </c>
      <c r="JQ22" s="177">
        <f t="shared" si="113"/>
        <v>0</v>
      </c>
      <c r="JR22" s="177">
        <f t="shared" si="114"/>
        <v>0</v>
      </c>
      <c r="JS22" s="177">
        <f t="shared" si="115"/>
        <v>0</v>
      </c>
      <c r="JT22" s="178"/>
      <c r="JU22" s="177">
        <f t="shared" si="116"/>
        <v>0</v>
      </c>
      <c r="JV22" s="179"/>
      <c r="JW22" s="180"/>
      <c r="JX22" s="180"/>
      <c r="JY22" s="177">
        <f t="shared" si="117"/>
        <v>0</v>
      </c>
      <c r="JZ22" s="178">
        <v>0.294289866351475</v>
      </c>
      <c r="KA22" s="177">
        <f t="shared" si="118"/>
        <v>0</v>
      </c>
      <c r="KB22" s="181">
        <f t="shared" si="119"/>
        <v>0</v>
      </c>
      <c r="KC22" s="172"/>
      <c r="KD22" s="174">
        <v>9.0</v>
      </c>
      <c r="KE22" s="175" t="s">
        <v>131</v>
      </c>
      <c r="KF22" s="176" t="s">
        <v>121</v>
      </c>
      <c r="KG22" s="176" t="s">
        <v>123</v>
      </c>
      <c r="KH22" s="177">
        <f t="shared" si="120"/>
        <v>0</v>
      </c>
      <c r="KI22" s="177">
        <f t="shared" si="121"/>
        <v>0</v>
      </c>
      <c r="KJ22" s="177">
        <f t="shared" si="122"/>
        <v>0</v>
      </c>
      <c r="KK22" s="178"/>
      <c r="KL22" s="177">
        <f t="shared" si="123"/>
        <v>0</v>
      </c>
      <c r="KM22" s="179"/>
      <c r="KN22" s="180"/>
      <c r="KO22" s="180"/>
      <c r="KP22" s="177">
        <f t="shared" si="124"/>
        <v>0</v>
      </c>
      <c r="KQ22" s="178">
        <v>0.294289866351475</v>
      </c>
      <c r="KR22" s="177">
        <f t="shared" si="125"/>
        <v>0</v>
      </c>
      <c r="KS22" s="181">
        <f t="shared" si="126"/>
        <v>0</v>
      </c>
      <c r="KT22" s="172"/>
      <c r="KU22" s="173"/>
    </row>
    <row r="23" ht="15.75" customHeight="1">
      <c r="A23" s="174">
        <v>10.0</v>
      </c>
      <c r="B23" s="175" t="s">
        <v>132</v>
      </c>
      <c r="C23" s="176" t="s">
        <v>121</v>
      </c>
      <c r="D23" s="176" t="s">
        <v>123</v>
      </c>
      <c r="E23" s="177">
        <f t="shared" si="1"/>
        <v>0</v>
      </c>
      <c r="F23" s="177">
        <f t="shared" si="2"/>
        <v>0</v>
      </c>
      <c r="G23" s="177">
        <f t="shared" si="3"/>
        <v>0</v>
      </c>
      <c r="H23" s="178"/>
      <c r="I23" s="177">
        <f t="shared" si="4"/>
        <v>0</v>
      </c>
      <c r="J23" s="179"/>
      <c r="K23" s="180"/>
      <c r="L23" s="180"/>
      <c r="M23" s="177">
        <f t="shared" si="5"/>
        <v>0</v>
      </c>
      <c r="N23" s="178">
        <v>0.294289866351475</v>
      </c>
      <c r="O23" s="177">
        <f t="shared" si="6"/>
        <v>0</v>
      </c>
      <c r="P23" s="181">
        <f t="shared" si="7"/>
        <v>0</v>
      </c>
      <c r="Q23" s="172"/>
      <c r="R23" s="174">
        <v>10.0</v>
      </c>
      <c r="S23" s="175" t="s">
        <v>132</v>
      </c>
      <c r="T23" s="176" t="s">
        <v>121</v>
      </c>
      <c r="U23" s="176" t="s">
        <v>123</v>
      </c>
      <c r="V23" s="177">
        <f t="shared" si="8"/>
        <v>0</v>
      </c>
      <c r="W23" s="177">
        <f t="shared" si="9"/>
        <v>0</v>
      </c>
      <c r="X23" s="177">
        <f t="shared" si="10"/>
        <v>0</v>
      </c>
      <c r="Y23" s="178"/>
      <c r="Z23" s="177">
        <f t="shared" si="11"/>
        <v>0</v>
      </c>
      <c r="AA23" s="179"/>
      <c r="AB23" s="180"/>
      <c r="AC23" s="180"/>
      <c r="AD23" s="177">
        <f t="shared" si="12"/>
        <v>0</v>
      </c>
      <c r="AE23" s="178">
        <v>0.294289866351475</v>
      </c>
      <c r="AF23" s="177">
        <f t="shared" si="13"/>
        <v>0</v>
      </c>
      <c r="AG23" s="181">
        <f t="shared" si="14"/>
        <v>0</v>
      </c>
      <c r="AH23" s="172"/>
      <c r="AI23" s="174">
        <v>10.0</v>
      </c>
      <c r="AJ23" s="175" t="s">
        <v>132</v>
      </c>
      <c r="AK23" s="176" t="s">
        <v>121</v>
      </c>
      <c r="AL23" s="176" t="s">
        <v>123</v>
      </c>
      <c r="AM23" s="177">
        <f t="shared" si="15"/>
        <v>0</v>
      </c>
      <c r="AN23" s="177">
        <f t="shared" si="16"/>
        <v>0</v>
      </c>
      <c r="AO23" s="177">
        <f t="shared" si="17"/>
        <v>0</v>
      </c>
      <c r="AP23" s="178"/>
      <c r="AQ23" s="177">
        <f t="shared" si="18"/>
        <v>0</v>
      </c>
      <c r="AR23" s="179"/>
      <c r="AS23" s="180"/>
      <c r="AT23" s="180"/>
      <c r="AU23" s="177">
        <f t="shared" si="19"/>
        <v>0</v>
      </c>
      <c r="AV23" s="178">
        <v>0.294289866351475</v>
      </c>
      <c r="AW23" s="177">
        <f t="shared" si="20"/>
        <v>0</v>
      </c>
      <c r="AX23" s="181">
        <f t="shared" si="21"/>
        <v>0</v>
      </c>
      <c r="AY23" s="172"/>
      <c r="AZ23" s="174">
        <v>10.0</v>
      </c>
      <c r="BA23" s="175" t="s">
        <v>132</v>
      </c>
      <c r="BB23" s="176" t="s">
        <v>121</v>
      </c>
      <c r="BC23" s="176" t="s">
        <v>123</v>
      </c>
      <c r="BD23" s="177">
        <f t="shared" si="22"/>
        <v>0</v>
      </c>
      <c r="BE23" s="177">
        <f t="shared" si="23"/>
        <v>0</v>
      </c>
      <c r="BF23" s="177">
        <f t="shared" si="24"/>
        <v>0</v>
      </c>
      <c r="BG23" s="178"/>
      <c r="BH23" s="177">
        <f t="shared" si="25"/>
        <v>0</v>
      </c>
      <c r="BI23" s="179"/>
      <c r="BJ23" s="180"/>
      <c r="BK23" s="180"/>
      <c r="BL23" s="177">
        <f t="shared" si="26"/>
        <v>0</v>
      </c>
      <c r="BM23" s="178">
        <v>0.294289866351475</v>
      </c>
      <c r="BN23" s="177">
        <f t="shared" si="27"/>
        <v>0</v>
      </c>
      <c r="BO23" s="181">
        <f t="shared" si="28"/>
        <v>0</v>
      </c>
      <c r="BP23" s="172"/>
      <c r="BQ23" s="174">
        <v>10.0</v>
      </c>
      <c r="BR23" s="175" t="s">
        <v>132</v>
      </c>
      <c r="BS23" s="176" t="s">
        <v>121</v>
      </c>
      <c r="BT23" s="176" t="s">
        <v>123</v>
      </c>
      <c r="BU23" s="177">
        <f t="shared" si="29"/>
        <v>0</v>
      </c>
      <c r="BV23" s="177">
        <f t="shared" si="30"/>
        <v>0</v>
      </c>
      <c r="BW23" s="177">
        <f t="shared" si="31"/>
        <v>0</v>
      </c>
      <c r="BX23" s="178"/>
      <c r="BY23" s="177">
        <f t="shared" si="32"/>
        <v>0</v>
      </c>
      <c r="BZ23" s="179"/>
      <c r="CA23" s="180"/>
      <c r="CB23" s="180"/>
      <c r="CC23" s="177">
        <f t="shared" si="33"/>
        <v>0</v>
      </c>
      <c r="CD23" s="178">
        <v>0.294289866351475</v>
      </c>
      <c r="CE23" s="177">
        <f t="shared" si="34"/>
        <v>0</v>
      </c>
      <c r="CF23" s="181">
        <f t="shared" si="35"/>
        <v>0</v>
      </c>
      <c r="CG23" s="172"/>
      <c r="CH23" s="174">
        <v>10.0</v>
      </c>
      <c r="CI23" s="175" t="s">
        <v>132</v>
      </c>
      <c r="CJ23" s="176" t="s">
        <v>121</v>
      </c>
      <c r="CK23" s="176" t="s">
        <v>123</v>
      </c>
      <c r="CL23" s="177">
        <f t="shared" si="36"/>
        <v>0</v>
      </c>
      <c r="CM23" s="177">
        <f t="shared" si="37"/>
        <v>0</v>
      </c>
      <c r="CN23" s="177">
        <f t="shared" si="38"/>
        <v>0</v>
      </c>
      <c r="CO23" s="178"/>
      <c r="CP23" s="177">
        <f t="shared" si="39"/>
        <v>0</v>
      </c>
      <c r="CQ23" s="179"/>
      <c r="CR23" s="180"/>
      <c r="CS23" s="180"/>
      <c r="CT23" s="177">
        <f t="shared" si="40"/>
        <v>0</v>
      </c>
      <c r="CU23" s="178">
        <v>0.294289866351475</v>
      </c>
      <c r="CV23" s="177">
        <f t="shared" si="41"/>
        <v>0</v>
      </c>
      <c r="CW23" s="181">
        <f t="shared" si="42"/>
        <v>0</v>
      </c>
      <c r="CX23" s="172"/>
      <c r="CY23" s="174">
        <v>10.0</v>
      </c>
      <c r="CZ23" s="175" t="s">
        <v>132</v>
      </c>
      <c r="DA23" s="176" t="s">
        <v>121</v>
      </c>
      <c r="DB23" s="176" t="s">
        <v>123</v>
      </c>
      <c r="DC23" s="177">
        <f t="shared" si="43"/>
        <v>0</v>
      </c>
      <c r="DD23" s="177">
        <f t="shared" si="44"/>
        <v>0</v>
      </c>
      <c r="DE23" s="177">
        <f t="shared" si="45"/>
        <v>0</v>
      </c>
      <c r="DF23" s="178"/>
      <c r="DG23" s="177">
        <f t="shared" si="46"/>
        <v>0</v>
      </c>
      <c r="DH23" s="179"/>
      <c r="DI23" s="180"/>
      <c r="DJ23" s="180"/>
      <c r="DK23" s="177">
        <f t="shared" si="47"/>
        <v>0</v>
      </c>
      <c r="DL23" s="178">
        <v>0.294289866351475</v>
      </c>
      <c r="DM23" s="177">
        <f t="shared" si="48"/>
        <v>0</v>
      </c>
      <c r="DN23" s="181">
        <f t="shared" si="49"/>
        <v>0</v>
      </c>
      <c r="DO23" s="172"/>
      <c r="DP23" s="174">
        <v>10.0</v>
      </c>
      <c r="DQ23" s="175" t="s">
        <v>132</v>
      </c>
      <c r="DR23" s="176" t="s">
        <v>121</v>
      </c>
      <c r="DS23" s="176" t="s">
        <v>123</v>
      </c>
      <c r="DT23" s="177">
        <f t="shared" si="50"/>
        <v>0</v>
      </c>
      <c r="DU23" s="177">
        <f t="shared" si="51"/>
        <v>0</v>
      </c>
      <c r="DV23" s="177">
        <f t="shared" si="52"/>
        <v>0</v>
      </c>
      <c r="DW23" s="178"/>
      <c r="DX23" s="177">
        <f t="shared" si="53"/>
        <v>0</v>
      </c>
      <c r="DY23" s="179"/>
      <c r="DZ23" s="180"/>
      <c r="EA23" s="180"/>
      <c r="EB23" s="177">
        <f t="shared" si="54"/>
        <v>0</v>
      </c>
      <c r="EC23" s="178">
        <v>0.294289866351475</v>
      </c>
      <c r="ED23" s="177">
        <f t="shared" si="55"/>
        <v>0</v>
      </c>
      <c r="EE23" s="181">
        <f t="shared" si="56"/>
        <v>0</v>
      </c>
      <c r="EF23" s="172"/>
      <c r="EG23" s="174">
        <v>10.0</v>
      </c>
      <c r="EH23" s="175" t="s">
        <v>132</v>
      </c>
      <c r="EI23" s="176" t="s">
        <v>121</v>
      </c>
      <c r="EJ23" s="176" t="s">
        <v>123</v>
      </c>
      <c r="EK23" s="177">
        <f t="shared" si="57"/>
        <v>0</v>
      </c>
      <c r="EL23" s="177">
        <f t="shared" si="58"/>
        <v>0</v>
      </c>
      <c r="EM23" s="177">
        <f t="shared" si="59"/>
        <v>0</v>
      </c>
      <c r="EN23" s="178"/>
      <c r="EO23" s="177">
        <f t="shared" si="60"/>
        <v>0</v>
      </c>
      <c r="EP23" s="179"/>
      <c r="EQ23" s="180"/>
      <c r="ER23" s="180"/>
      <c r="ES23" s="177">
        <f t="shared" si="61"/>
        <v>0</v>
      </c>
      <c r="ET23" s="178">
        <v>0.294289866351475</v>
      </c>
      <c r="EU23" s="177">
        <f t="shared" si="62"/>
        <v>0</v>
      </c>
      <c r="EV23" s="181">
        <f t="shared" si="63"/>
        <v>0</v>
      </c>
      <c r="EW23" s="172"/>
      <c r="EX23" s="174">
        <v>10.0</v>
      </c>
      <c r="EY23" s="175" t="s">
        <v>132</v>
      </c>
      <c r="EZ23" s="176" t="s">
        <v>121</v>
      </c>
      <c r="FA23" s="176" t="s">
        <v>123</v>
      </c>
      <c r="FB23" s="177">
        <f t="shared" si="64"/>
        <v>0</v>
      </c>
      <c r="FC23" s="177">
        <f t="shared" si="65"/>
        <v>0</v>
      </c>
      <c r="FD23" s="177">
        <f t="shared" si="66"/>
        <v>0</v>
      </c>
      <c r="FE23" s="178"/>
      <c r="FF23" s="177">
        <f t="shared" si="67"/>
        <v>0</v>
      </c>
      <c r="FG23" s="179"/>
      <c r="FH23" s="180"/>
      <c r="FI23" s="180"/>
      <c r="FJ23" s="177">
        <f t="shared" si="68"/>
        <v>0</v>
      </c>
      <c r="FK23" s="178">
        <v>0.294289866351475</v>
      </c>
      <c r="FL23" s="177">
        <f t="shared" si="69"/>
        <v>0</v>
      </c>
      <c r="FM23" s="181">
        <f t="shared" si="70"/>
        <v>0</v>
      </c>
      <c r="FN23" s="172"/>
      <c r="FO23" s="174">
        <v>10.0</v>
      </c>
      <c r="FP23" s="175" t="s">
        <v>132</v>
      </c>
      <c r="FQ23" s="176" t="s">
        <v>121</v>
      </c>
      <c r="FR23" s="176" t="s">
        <v>123</v>
      </c>
      <c r="FS23" s="177">
        <f t="shared" si="71"/>
        <v>0</v>
      </c>
      <c r="FT23" s="177">
        <f t="shared" si="72"/>
        <v>0</v>
      </c>
      <c r="FU23" s="177">
        <f t="shared" si="73"/>
        <v>0</v>
      </c>
      <c r="FV23" s="178"/>
      <c r="FW23" s="177">
        <f t="shared" si="74"/>
        <v>0</v>
      </c>
      <c r="FX23" s="179"/>
      <c r="FY23" s="180"/>
      <c r="FZ23" s="180"/>
      <c r="GA23" s="177">
        <f t="shared" si="75"/>
        <v>0</v>
      </c>
      <c r="GB23" s="178">
        <v>0.294289866351475</v>
      </c>
      <c r="GC23" s="177">
        <f t="shared" si="76"/>
        <v>0</v>
      </c>
      <c r="GD23" s="181">
        <f t="shared" si="77"/>
        <v>0</v>
      </c>
      <c r="GE23" s="172"/>
      <c r="GF23" s="174">
        <v>10.0</v>
      </c>
      <c r="GG23" s="175" t="s">
        <v>132</v>
      </c>
      <c r="GH23" s="176" t="s">
        <v>121</v>
      </c>
      <c r="GI23" s="176" t="s">
        <v>123</v>
      </c>
      <c r="GJ23" s="177">
        <f t="shared" si="78"/>
        <v>0</v>
      </c>
      <c r="GK23" s="177">
        <f t="shared" si="79"/>
        <v>0</v>
      </c>
      <c r="GL23" s="177">
        <f t="shared" si="80"/>
        <v>0</v>
      </c>
      <c r="GM23" s="178"/>
      <c r="GN23" s="177">
        <f t="shared" si="81"/>
        <v>0</v>
      </c>
      <c r="GO23" s="179"/>
      <c r="GP23" s="180"/>
      <c r="GQ23" s="180"/>
      <c r="GR23" s="177">
        <f t="shared" si="82"/>
        <v>0</v>
      </c>
      <c r="GS23" s="178">
        <v>0.294289866351475</v>
      </c>
      <c r="GT23" s="177">
        <f t="shared" si="83"/>
        <v>0</v>
      </c>
      <c r="GU23" s="181">
        <f t="shared" si="84"/>
        <v>0</v>
      </c>
      <c r="GV23" s="172"/>
      <c r="GW23" s="174">
        <v>10.0</v>
      </c>
      <c r="GX23" s="175" t="s">
        <v>132</v>
      </c>
      <c r="GY23" s="176" t="s">
        <v>121</v>
      </c>
      <c r="GZ23" s="176" t="s">
        <v>123</v>
      </c>
      <c r="HA23" s="177">
        <f t="shared" si="85"/>
        <v>0</v>
      </c>
      <c r="HB23" s="177">
        <f t="shared" si="86"/>
        <v>0</v>
      </c>
      <c r="HC23" s="177">
        <f t="shared" si="87"/>
        <v>0</v>
      </c>
      <c r="HD23" s="178"/>
      <c r="HE23" s="177">
        <f t="shared" si="88"/>
        <v>0</v>
      </c>
      <c r="HF23" s="179"/>
      <c r="HG23" s="180"/>
      <c r="HH23" s="180"/>
      <c r="HI23" s="177">
        <f t="shared" si="89"/>
        <v>0</v>
      </c>
      <c r="HJ23" s="178">
        <v>0.294289866351475</v>
      </c>
      <c r="HK23" s="177">
        <f t="shared" si="90"/>
        <v>0</v>
      </c>
      <c r="HL23" s="181">
        <f t="shared" si="91"/>
        <v>0</v>
      </c>
      <c r="HM23" s="172"/>
      <c r="HN23" s="174">
        <v>10.0</v>
      </c>
      <c r="HO23" s="175" t="s">
        <v>132</v>
      </c>
      <c r="HP23" s="176" t="s">
        <v>121</v>
      </c>
      <c r="HQ23" s="176" t="s">
        <v>123</v>
      </c>
      <c r="HR23" s="177">
        <f t="shared" si="92"/>
        <v>0</v>
      </c>
      <c r="HS23" s="177">
        <f t="shared" si="93"/>
        <v>0</v>
      </c>
      <c r="HT23" s="177">
        <f t="shared" si="94"/>
        <v>0</v>
      </c>
      <c r="HU23" s="178"/>
      <c r="HV23" s="177">
        <f t="shared" si="95"/>
        <v>0</v>
      </c>
      <c r="HW23" s="179"/>
      <c r="HX23" s="180"/>
      <c r="HY23" s="180"/>
      <c r="HZ23" s="177">
        <f t="shared" si="96"/>
        <v>0</v>
      </c>
      <c r="IA23" s="178">
        <v>0.294289866351475</v>
      </c>
      <c r="IB23" s="177">
        <f t="shared" si="97"/>
        <v>0</v>
      </c>
      <c r="IC23" s="181">
        <f t="shared" si="98"/>
        <v>0</v>
      </c>
      <c r="ID23" s="172"/>
      <c r="IE23" s="174">
        <v>10.0</v>
      </c>
      <c r="IF23" s="175" t="s">
        <v>132</v>
      </c>
      <c r="IG23" s="176" t="s">
        <v>121</v>
      </c>
      <c r="IH23" s="176" t="s">
        <v>123</v>
      </c>
      <c r="II23" s="177">
        <f t="shared" si="99"/>
        <v>0</v>
      </c>
      <c r="IJ23" s="177">
        <f t="shared" si="100"/>
        <v>0</v>
      </c>
      <c r="IK23" s="177">
        <f t="shared" si="101"/>
        <v>0</v>
      </c>
      <c r="IL23" s="178"/>
      <c r="IM23" s="177">
        <f t="shared" si="102"/>
        <v>0</v>
      </c>
      <c r="IN23" s="179"/>
      <c r="IO23" s="180"/>
      <c r="IP23" s="180"/>
      <c r="IQ23" s="177">
        <f t="shared" si="103"/>
        <v>0</v>
      </c>
      <c r="IR23" s="178">
        <v>0.294289866351475</v>
      </c>
      <c r="IS23" s="177">
        <f t="shared" si="104"/>
        <v>0</v>
      </c>
      <c r="IT23" s="181">
        <f t="shared" si="105"/>
        <v>0</v>
      </c>
      <c r="IU23" s="172"/>
      <c r="IV23" s="174">
        <v>10.0</v>
      </c>
      <c r="IW23" s="175" t="s">
        <v>132</v>
      </c>
      <c r="IX23" s="176" t="s">
        <v>121</v>
      </c>
      <c r="IY23" s="176" t="s">
        <v>123</v>
      </c>
      <c r="IZ23" s="177">
        <f t="shared" si="106"/>
        <v>0</v>
      </c>
      <c r="JA23" s="177">
        <f t="shared" si="107"/>
        <v>0</v>
      </c>
      <c r="JB23" s="177">
        <f t="shared" si="108"/>
        <v>0</v>
      </c>
      <c r="JC23" s="178"/>
      <c r="JD23" s="177">
        <f t="shared" si="109"/>
        <v>0</v>
      </c>
      <c r="JE23" s="179"/>
      <c r="JF23" s="180"/>
      <c r="JG23" s="180"/>
      <c r="JH23" s="177">
        <f t="shared" si="110"/>
        <v>0</v>
      </c>
      <c r="JI23" s="178">
        <v>0.294289866351475</v>
      </c>
      <c r="JJ23" s="177">
        <f t="shared" si="111"/>
        <v>0</v>
      </c>
      <c r="JK23" s="181">
        <f t="shared" si="112"/>
        <v>0</v>
      </c>
      <c r="JL23" s="172"/>
      <c r="JM23" s="174">
        <v>10.0</v>
      </c>
      <c r="JN23" s="175" t="s">
        <v>132</v>
      </c>
      <c r="JO23" s="176" t="s">
        <v>121</v>
      </c>
      <c r="JP23" s="176" t="s">
        <v>123</v>
      </c>
      <c r="JQ23" s="177">
        <f t="shared" si="113"/>
        <v>0</v>
      </c>
      <c r="JR23" s="177">
        <f t="shared" si="114"/>
        <v>0</v>
      </c>
      <c r="JS23" s="177">
        <f t="shared" si="115"/>
        <v>0</v>
      </c>
      <c r="JT23" s="178"/>
      <c r="JU23" s="177">
        <f t="shared" si="116"/>
        <v>0</v>
      </c>
      <c r="JV23" s="179"/>
      <c r="JW23" s="180"/>
      <c r="JX23" s="180"/>
      <c r="JY23" s="177">
        <f t="shared" si="117"/>
        <v>0</v>
      </c>
      <c r="JZ23" s="178">
        <v>0.294289866351475</v>
      </c>
      <c r="KA23" s="177">
        <f t="shared" si="118"/>
        <v>0</v>
      </c>
      <c r="KB23" s="181">
        <f t="shared" si="119"/>
        <v>0</v>
      </c>
      <c r="KC23" s="172"/>
      <c r="KD23" s="174">
        <v>10.0</v>
      </c>
      <c r="KE23" s="175" t="s">
        <v>132</v>
      </c>
      <c r="KF23" s="176" t="s">
        <v>121</v>
      </c>
      <c r="KG23" s="176" t="s">
        <v>123</v>
      </c>
      <c r="KH23" s="177">
        <f t="shared" si="120"/>
        <v>0</v>
      </c>
      <c r="KI23" s="177">
        <f t="shared" si="121"/>
        <v>0</v>
      </c>
      <c r="KJ23" s="177">
        <f t="shared" si="122"/>
        <v>0</v>
      </c>
      <c r="KK23" s="178"/>
      <c r="KL23" s="177">
        <f t="shared" si="123"/>
        <v>0</v>
      </c>
      <c r="KM23" s="179"/>
      <c r="KN23" s="180"/>
      <c r="KO23" s="180"/>
      <c r="KP23" s="177">
        <f t="shared" si="124"/>
        <v>0</v>
      </c>
      <c r="KQ23" s="178">
        <v>0.294289866351475</v>
      </c>
      <c r="KR23" s="177">
        <f t="shared" si="125"/>
        <v>0</v>
      </c>
      <c r="KS23" s="181">
        <f t="shared" si="126"/>
        <v>0</v>
      </c>
      <c r="KT23" s="172"/>
      <c r="KU23" s="173"/>
    </row>
    <row r="24" ht="15.75" customHeight="1">
      <c r="A24" s="174">
        <v>11.0</v>
      </c>
      <c r="B24" s="175" t="s">
        <v>132</v>
      </c>
      <c r="C24" s="176" t="s">
        <v>121</v>
      </c>
      <c r="D24" s="176" t="s">
        <v>123</v>
      </c>
      <c r="E24" s="177">
        <f t="shared" si="1"/>
        <v>0</v>
      </c>
      <c r="F24" s="177">
        <f t="shared" si="2"/>
        <v>0</v>
      </c>
      <c r="G24" s="177">
        <f t="shared" si="3"/>
        <v>0</v>
      </c>
      <c r="H24" s="178"/>
      <c r="I24" s="177">
        <f t="shared" si="4"/>
        <v>0</v>
      </c>
      <c r="J24" s="179"/>
      <c r="K24" s="180"/>
      <c r="L24" s="180"/>
      <c r="M24" s="177">
        <f t="shared" si="5"/>
        <v>0</v>
      </c>
      <c r="N24" s="178">
        <v>0.294289866351475</v>
      </c>
      <c r="O24" s="177">
        <f t="shared" si="6"/>
        <v>0</v>
      </c>
      <c r="P24" s="181">
        <f t="shared" si="7"/>
        <v>0</v>
      </c>
      <c r="Q24" s="172"/>
      <c r="R24" s="174">
        <v>11.0</v>
      </c>
      <c r="S24" s="175" t="s">
        <v>132</v>
      </c>
      <c r="T24" s="176" t="s">
        <v>121</v>
      </c>
      <c r="U24" s="176" t="s">
        <v>123</v>
      </c>
      <c r="V24" s="177">
        <f t="shared" si="8"/>
        <v>0</v>
      </c>
      <c r="W24" s="177">
        <f t="shared" si="9"/>
        <v>0</v>
      </c>
      <c r="X24" s="177">
        <f t="shared" si="10"/>
        <v>0</v>
      </c>
      <c r="Y24" s="178"/>
      <c r="Z24" s="177">
        <f t="shared" si="11"/>
        <v>0</v>
      </c>
      <c r="AA24" s="179"/>
      <c r="AB24" s="180"/>
      <c r="AC24" s="180"/>
      <c r="AD24" s="177">
        <f t="shared" si="12"/>
        <v>0</v>
      </c>
      <c r="AE24" s="178">
        <v>0.294289866351475</v>
      </c>
      <c r="AF24" s="177">
        <f t="shared" si="13"/>
        <v>0</v>
      </c>
      <c r="AG24" s="181">
        <f t="shared" si="14"/>
        <v>0</v>
      </c>
      <c r="AH24" s="172"/>
      <c r="AI24" s="174">
        <v>11.0</v>
      </c>
      <c r="AJ24" s="175" t="s">
        <v>132</v>
      </c>
      <c r="AK24" s="176" t="s">
        <v>121</v>
      </c>
      <c r="AL24" s="176" t="s">
        <v>123</v>
      </c>
      <c r="AM24" s="177">
        <f t="shared" si="15"/>
        <v>0</v>
      </c>
      <c r="AN24" s="177">
        <f t="shared" si="16"/>
        <v>0</v>
      </c>
      <c r="AO24" s="177">
        <f t="shared" si="17"/>
        <v>0</v>
      </c>
      <c r="AP24" s="178"/>
      <c r="AQ24" s="177">
        <f t="shared" si="18"/>
        <v>0</v>
      </c>
      <c r="AR24" s="179"/>
      <c r="AS24" s="180"/>
      <c r="AT24" s="180"/>
      <c r="AU24" s="177">
        <f t="shared" si="19"/>
        <v>0</v>
      </c>
      <c r="AV24" s="178">
        <v>0.294289866351475</v>
      </c>
      <c r="AW24" s="177">
        <f t="shared" si="20"/>
        <v>0</v>
      </c>
      <c r="AX24" s="181">
        <f t="shared" si="21"/>
        <v>0</v>
      </c>
      <c r="AY24" s="172"/>
      <c r="AZ24" s="174">
        <v>11.0</v>
      </c>
      <c r="BA24" s="175" t="s">
        <v>132</v>
      </c>
      <c r="BB24" s="176" t="s">
        <v>121</v>
      </c>
      <c r="BC24" s="176" t="s">
        <v>123</v>
      </c>
      <c r="BD24" s="177">
        <f t="shared" si="22"/>
        <v>0</v>
      </c>
      <c r="BE24" s="177">
        <f t="shared" si="23"/>
        <v>0</v>
      </c>
      <c r="BF24" s="177">
        <f t="shared" si="24"/>
        <v>0</v>
      </c>
      <c r="BG24" s="178"/>
      <c r="BH24" s="177">
        <f t="shared" si="25"/>
        <v>0</v>
      </c>
      <c r="BI24" s="179"/>
      <c r="BJ24" s="180"/>
      <c r="BK24" s="180"/>
      <c r="BL24" s="177">
        <f t="shared" si="26"/>
        <v>0</v>
      </c>
      <c r="BM24" s="178">
        <v>0.294289866351475</v>
      </c>
      <c r="BN24" s="177">
        <f t="shared" si="27"/>
        <v>0</v>
      </c>
      <c r="BO24" s="181">
        <f t="shared" si="28"/>
        <v>0</v>
      </c>
      <c r="BP24" s="172"/>
      <c r="BQ24" s="174">
        <v>11.0</v>
      </c>
      <c r="BR24" s="175" t="s">
        <v>132</v>
      </c>
      <c r="BS24" s="176" t="s">
        <v>121</v>
      </c>
      <c r="BT24" s="176" t="s">
        <v>123</v>
      </c>
      <c r="BU24" s="177">
        <f t="shared" si="29"/>
        <v>0</v>
      </c>
      <c r="BV24" s="177">
        <f t="shared" si="30"/>
        <v>0</v>
      </c>
      <c r="BW24" s="177">
        <f t="shared" si="31"/>
        <v>0</v>
      </c>
      <c r="BX24" s="178"/>
      <c r="BY24" s="177">
        <f t="shared" si="32"/>
        <v>0</v>
      </c>
      <c r="BZ24" s="179"/>
      <c r="CA24" s="180"/>
      <c r="CB24" s="180"/>
      <c r="CC24" s="177">
        <f t="shared" si="33"/>
        <v>0</v>
      </c>
      <c r="CD24" s="178">
        <v>0.294289866351475</v>
      </c>
      <c r="CE24" s="177">
        <f t="shared" si="34"/>
        <v>0</v>
      </c>
      <c r="CF24" s="181">
        <f t="shared" si="35"/>
        <v>0</v>
      </c>
      <c r="CG24" s="172"/>
      <c r="CH24" s="174">
        <v>11.0</v>
      </c>
      <c r="CI24" s="175" t="s">
        <v>132</v>
      </c>
      <c r="CJ24" s="176" t="s">
        <v>121</v>
      </c>
      <c r="CK24" s="176" t="s">
        <v>123</v>
      </c>
      <c r="CL24" s="177">
        <f t="shared" si="36"/>
        <v>0</v>
      </c>
      <c r="CM24" s="177">
        <f t="shared" si="37"/>
        <v>0</v>
      </c>
      <c r="CN24" s="177">
        <f t="shared" si="38"/>
        <v>0</v>
      </c>
      <c r="CO24" s="178"/>
      <c r="CP24" s="177">
        <f t="shared" si="39"/>
        <v>0</v>
      </c>
      <c r="CQ24" s="179"/>
      <c r="CR24" s="180"/>
      <c r="CS24" s="180"/>
      <c r="CT24" s="177">
        <f t="shared" si="40"/>
        <v>0</v>
      </c>
      <c r="CU24" s="178">
        <v>0.294289866351475</v>
      </c>
      <c r="CV24" s="177">
        <f t="shared" si="41"/>
        <v>0</v>
      </c>
      <c r="CW24" s="181">
        <f t="shared" si="42"/>
        <v>0</v>
      </c>
      <c r="CX24" s="172"/>
      <c r="CY24" s="174">
        <v>11.0</v>
      </c>
      <c r="CZ24" s="175" t="s">
        <v>132</v>
      </c>
      <c r="DA24" s="176" t="s">
        <v>121</v>
      </c>
      <c r="DB24" s="176" t="s">
        <v>123</v>
      </c>
      <c r="DC24" s="177">
        <f t="shared" si="43"/>
        <v>0</v>
      </c>
      <c r="DD24" s="177">
        <f t="shared" si="44"/>
        <v>0</v>
      </c>
      <c r="DE24" s="177">
        <f t="shared" si="45"/>
        <v>0</v>
      </c>
      <c r="DF24" s="178"/>
      <c r="DG24" s="177">
        <f t="shared" si="46"/>
        <v>0</v>
      </c>
      <c r="DH24" s="179"/>
      <c r="DI24" s="180"/>
      <c r="DJ24" s="180"/>
      <c r="DK24" s="177">
        <f t="shared" si="47"/>
        <v>0</v>
      </c>
      <c r="DL24" s="178">
        <v>0.294289866351475</v>
      </c>
      <c r="DM24" s="177">
        <f t="shared" si="48"/>
        <v>0</v>
      </c>
      <c r="DN24" s="181">
        <f t="shared" si="49"/>
        <v>0</v>
      </c>
      <c r="DO24" s="172"/>
      <c r="DP24" s="174">
        <v>11.0</v>
      </c>
      <c r="DQ24" s="175" t="s">
        <v>132</v>
      </c>
      <c r="DR24" s="176" t="s">
        <v>121</v>
      </c>
      <c r="DS24" s="176" t="s">
        <v>123</v>
      </c>
      <c r="DT24" s="177">
        <f t="shared" si="50"/>
        <v>0</v>
      </c>
      <c r="DU24" s="177">
        <f t="shared" si="51"/>
        <v>0</v>
      </c>
      <c r="DV24" s="177">
        <f t="shared" si="52"/>
        <v>0</v>
      </c>
      <c r="DW24" s="178"/>
      <c r="DX24" s="177">
        <f t="shared" si="53"/>
        <v>0</v>
      </c>
      <c r="DY24" s="179"/>
      <c r="DZ24" s="180"/>
      <c r="EA24" s="180"/>
      <c r="EB24" s="177">
        <f t="shared" si="54"/>
        <v>0</v>
      </c>
      <c r="EC24" s="178">
        <v>0.294289866351475</v>
      </c>
      <c r="ED24" s="177">
        <f t="shared" si="55"/>
        <v>0</v>
      </c>
      <c r="EE24" s="181">
        <f t="shared" si="56"/>
        <v>0</v>
      </c>
      <c r="EF24" s="172"/>
      <c r="EG24" s="174">
        <v>11.0</v>
      </c>
      <c r="EH24" s="175" t="s">
        <v>132</v>
      </c>
      <c r="EI24" s="176" t="s">
        <v>121</v>
      </c>
      <c r="EJ24" s="176" t="s">
        <v>123</v>
      </c>
      <c r="EK24" s="177">
        <f t="shared" si="57"/>
        <v>0</v>
      </c>
      <c r="EL24" s="177">
        <f t="shared" si="58"/>
        <v>0</v>
      </c>
      <c r="EM24" s="177">
        <f t="shared" si="59"/>
        <v>0</v>
      </c>
      <c r="EN24" s="178"/>
      <c r="EO24" s="177">
        <f t="shared" si="60"/>
        <v>0</v>
      </c>
      <c r="EP24" s="179"/>
      <c r="EQ24" s="180"/>
      <c r="ER24" s="180"/>
      <c r="ES24" s="177">
        <f t="shared" si="61"/>
        <v>0</v>
      </c>
      <c r="ET24" s="178">
        <v>0.294289866351475</v>
      </c>
      <c r="EU24" s="177">
        <f t="shared" si="62"/>
        <v>0</v>
      </c>
      <c r="EV24" s="181">
        <f t="shared" si="63"/>
        <v>0</v>
      </c>
      <c r="EW24" s="172"/>
      <c r="EX24" s="174">
        <v>11.0</v>
      </c>
      <c r="EY24" s="175" t="s">
        <v>132</v>
      </c>
      <c r="EZ24" s="176" t="s">
        <v>121</v>
      </c>
      <c r="FA24" s="176" t="s">
        <v>123</v>
      </c>
      <c r="FB24" s="177">
        <f t="shared" si="64"/>
        <v>0</v>
      </c>
      <c r="FC24" s="177">
        <f t="shared" si="65"/>
        <v>0</v>
      </c>
      <c r="FD24" s="177">
        <f t="shared" si="66"/>
        <v>0</v>
      </c>
      <c r="FE24" s="178"/>
      <c r="FF24" s="177">
        <f t="shared" si="67"/>
        <v>0</v>
      </c>
      <c r="FG24" s="179"/>
      <c r="FH24" s="180"/>
      <c r="FI24" s="180"/>
      <c r="FJ24" s="177">
        <f t="shared" si="68"/>
        <v>0</v>
      </c>
      <c r="FK24" s="178">
        <v>0.294289866351475</v>
      </c>
      <c r="FL24" s="177">
        <f t="shared" si="69"/>
        <v>0</v>
      </c>
      <c r="FM24" s="181">
        <f t="shared" si="70"/>
        <v>0</v>
      </c>
      <c r="FN24" s="172"/>
      <c r="FO24" s="174">
        <v>11.0</v>
      </c>
      <c r="FP24" s="175" t="s">
        <v>132</v>
      </c>
      <c r="FQ24" s="176" t="s">
        <v>121</v>
      </c>
      <c r="FR24" s="176" t="s">
        <v>123</v>
      </c>
      <c r="FS24" s="177">
        <f t="shared" si="71"/>
        <v>0</v>
      </c>
      <c r="FT24" s="177">
        <f t="shared" si="72"/>
        <v>0</v>
      </c>
      <c r="FU24" s="177">
        <f t="shared" si="73"/>
        <v>0</v>
      </c>
      <c r="FV24" s="178"/>
      <c r="FW24" s="177">
        <f t="shared" si="74"/>
        <v>0</v>
      </c>
      <c r="FX24" s="179"/>
      <c r="FY24" s="180"/>
      <c r="FZ24" s="180"/>
      <c r="GA24" s="177">
        <f t="shared" si="75"/>
        <v>0</v>
      </c>
      <c r="GB24" s="178">
        <v>0.294289866351475</v>
      </c>
      <c r="GC24" s="177">
        <f t="shared" si="76"/>
        <v>0</v>
      </c>
      <c r="GD24" s="181">
        <f t="shared" si="77"/>
        <v>0</v>
      </c>
      <c r="GE24" s="172"/>
      <c r="GF24" s="174">
        <v>11.0</v>
      </c>
      <c r="GG24" s="175" t="s">
        <v>132</v>
      </c>
      <c r="GH24" s="176" t="s">
        <v>121</v>
      </c>
      <c r="GI24" s="176" t="s">
        <v>123</v>
      </c>
      <c r="GJ24" s="177">
        <f t="shared" si="78"/>
        <v>0</v>
      </c>
      <c r="GK24" s="177">
        <f t="shared" si="79"/>
        <v>0</v>
      </c>
      <c r="GL24" s="177">
        <f t="shared" si="80"/>
        <v>0</v>
      </c>
      <c r="GM24" s="178"/>
      <c r="GN24" s="177">
        <f t="shared" si="81"/>
        <v>0</v>
      </c>
      <c r="GO24" s="179"/>
      <c r="GP24" s="180"/>
      <c r="GQ24" s="180"/>
      <c r="GR24" s="177">
        <f t="shared" si="82"/>
        <v>0</v>
      </c>
      <c r="GS24" s="178">
        <v>0.294289866351475</v>
      </c>
      <c r="GT24" s="177">
        <f t="shared" si="83"/>
        <v>0</v>
      </c>
      <c r="GU24" s="181">
        <f t="shared" si="84"/>
        <v>0</v>
      </c>
      <c r="GV24" s="172"/>
      <c r="GW24" s="174">
        <v>11.0</v>
      </c>
      <c r="GX24" s="175" t="s">
        <v>132</v>
      </c>
      <c r="GY24" s="176" t="s">
        <v>121</v>
      </c>
      <c r="GZ24" s="176" t="s">
        <v>123</v>
      </c>
      <c r="HA24" s="177">
        <f t="shared" si="85"/>
        <v>0</v>
      </c>
      <c r="HB24" s="177">
        <f t="shared" si="86"/>
        <v>0</v>
      </c>
      <c r="HC24" s="177">
        <f t="shared" si="87"/>
        <v>0</v>
      </c>
      <c r="HD24" s="178"/>
      <c r="HE24" s="177">
        <f t="shared" si="88"/>
        <v>0</v>
      </c>
      <c r="HF24" s="179"/>
      <c r="HG24" s="180"/>
      <c r="HH24" s="180"/>
      <c r="HI24" s="177">
        <f t="shared" si="89"/>
        <v>0</v>
      </c>
      <c r="HJ24" s="178">
        <v>0.294289866351475</v>
      </c>
      <c r="HK24" s="177">
        <f t="shared" si="90"/>
        <v>0</v>
      </c>
      <c r="HL24" s="181">
        <f t="shared" si="91"/>
        <v>0</v>
      </c>
      <c r="HM24" s="172"/>
      <c r="HN24" s="174">
        <v>11.0</v>
      </c>
      <c r="HO24" s="175" t="s">
        <v>132</v>
      </c>
      <c r="HP24" s="176" t="s">
        <v>121</v>
      </c>
      <c r="HQ24" s="176" t="s">
        <v>123</v>
      </c>
      <c r="HR24" s="177">
        <f t="shared" si="92"/>
        <v>0</v>
      </c>
      <c r="HS24" s="177">
        <f t="shared" si="93"/>
        <v>0</v>
      </c>
      <c r="HT24" s="177">
        <f t="shared" si="94"/>
        <v>0</v>
      </c>
      <c r="HU24" s="178"/>
      <c r="HV24" s="177">
        <f t="shared" si="95"/>
        <v>0</v>
      </c>
      <c r="HW24" s="179"/>
      <c r="HX24" s="180"/>
      <c r="HY24" s="180"/>
      <c r="HZ24" s="177">
        <f t="shared" si="96"/>
        <v>0</v>
      </c>
      <c r="IA24" s="178">
        <v>0.294289866351475</v>
      </c>
      <c r="IB24" s="177">
        <f t="shared" si="97"/>
        <v>0</v>
      </c>
      <c r="IC24" s="181">
        <f t="shared" si="98"/>
        <v>0</v>
      </c>
      <c r="ID24" s="172"/>
      <c r="IE24" s="174">
        <v>11.0</v>
      </c>
      <c r="IF24" s="175" t="s">
        <v>132</v>
      </c>
      <c r="IG24" s="176" t="s">
        <v>121</v>
      </c>
      <c r="IH24" s="176" t="s">
        <v>123</v>
      </c>
      <c r="II24" s="177">
        <f t="shared" si="99"/>
        <v>0</v>
      </c>
      <c r="IJ24" s="177">
        <f t="shared" si="100"/>
        <v>0</v>
      </c>
      <c r="IK24" s="177">
        <f t="shared" si="101"/>
        <v>0</v>
      </c>
      <c r="IL24" s="178"/>
      <c r="IM24" s="177">
        <f t="shared" si="102"/>
        <v>0</v>
      </c>
      <c r="IN24" s="179"/>
      <c r="IO24" s="180"/>
      <c r="IP24" s="180"/>
      <c r="IQ24" s="177">
        <f t="shared" si="103"/>
        <v>0</v>
      </c>
      <c r="IR24" s="178">
        <v>0.294289866351475</v>
      </c>
      <c r="IS24" s="177">
        <f t="shared" si="104"/>
        <v>0</v>
      </c>
      <c r="IT24" s="181">
        <f t="shared" si="105"/>
        <v>0</v>
      </c>
      <c r="IU24" s="172"/>
      <c r="IV24" s="174">
        <v>11.0</v>
      </c>
      <c r="IW24" s="175" t="s">
        <v>132</v>
      </c>
      <c r="IX24" s="176" t="s">
        <v>121</v>
      </c>
      <c r="IY24" s="176" t="s">
        <v>123</v>
      </c>
      <c r="IZ24" s="177">
        <f t="shared" si="106"/>
        <v>0</v>
      </c>
      <c r="JA24" s="177">
        <f t="shared" si="107"/>
        <v>0</v>
      </c>
      <c r="JB24" s="177">
        <f t="shared" si="108"/>
        <v>0</v>
      </c>
      <c r="JC24" s="178"/>
      <c r="JD24" s="177">
        <f t="shared" si="109"/>
        <v>0</v>
      </c>
      <c r="JE24" s="179"/>
      <c r="JF24" s="180"/>
      <c r="JG24" s="180"/>
      <c r="JH24" s="177">
        <f t="shared" si="110"/>
        <v>0</v>
      </c>
      <c r="JI24" s="178">
        <v>0.294289866351475</v>
      </c>
      <c r="JJ24" s="177">
        <f t="shared" si="111"/>
        <v>0</v>
      </c>
      <c r="JK24" s="181">
        <f t="shared" si="112"/>
        <v>0</v>
      </c>
      <c r="JL24" s="172"/>
      <c r="JM24" s="174">
        <v>11.0</v>
      </c>
      <c r="JN24" s="175" t="s">
        <v>132</v>
      </c>
      <c r="JO24" s="176" t="s">
        <v>121</v>
      </c>
      <c r="JP24" s="176" t="s">
        <v>123</v>
      </c>
      <c r="JQ24" s="177">
        <f t="shared" si="113"/>
        <v>0</v>
      </c>
      <c r="JR24" s="177">
        <f t="shared" si="114"/>
        <v>0</v>
      </c>
      <c r="JS24" s="177">
        <f t="shared" si="115"/>
        <v>0</v>
      </c>
      <c r="JT24" s="178"/>
      <c r="JU24" s="177">
        <f t="shared" si="116"/>
        <v>0</v>
      </c>
      <c r="JV24" s="179"/>
      <c r="JW24" s="180"/>
      <c r="JX24" s="180"/>
      <c r="JY24" s="177">
        <f t="shared" si="117"/>
        <v>0</v>
      </c>
      <c r="JZ24" s="178">
        <v>0.294289866351475</v>
      </c>
      <c r="KA24" s="177">
        <f t="shared" si="118"/>
        <v>0</v>
      </c>
      <c r="KB24" s="181">
        <f t="shared" si="119"/>
        <v>0</v>
      </c>
      <c r="KC24" s="172"/>
      <c r="KD24" s="174">
        <v>11.0</v>
      </c>
      <c r="KE24" s="175" t="s">
        <v>132</v>
      </c>
      <c r="KF24" s="176" t="s">
        <v>121</v>
      </c>
      <c r="KG24" s="176" t="s">
        <v>123</v>
      </c>
      <c r="KH24" s="177">
        <f t="shared" si="120"/>
        <v>0</v>
      </c>
      <c r="KI24" s="177">
        <f t="shared" si="121"/>
        <v>0</v>
      </c>
      <c r="KJ24" s="177">
        <f t="shared" si="122"/>
        <v>0</v>
      </c>
      <c r="KK24" s="178"/>
      <c r="KL24" s="177">
        <f t="shared" si="123"/>
        <v>0</v>
      </c>
      <c r="KM24" s="179"/>
      <c r="KN24" s="180"/>
      <c r="KO24" s="180"/>
      <c r="KP24" s="177">
        <f t="shared" si="124"/>
        <v>0</v>
      </c>
      <c r="KQ24" s="178">
        <v>0.294289866351475</v>
      </c>
      <c r="KR24" s="177">
        <f t="shared" si="125"/>
        <v>0</v>
      </c>
      <c r="KS24" s="181">
        <f t="shared" si="126"/>
        <v>0</v>
      </c>
      <c r="KT24" s="172"/>
      <c r="KU24" s="173"/>
    </row>
    <row r="25" ht="15.75" customHeight="1">
      <c r="A25" s="174">
        <v>12.0</v>
      </c>
      <c r="B25" s="175" t="s">
        <v>132</v>
      </c>
      <c r="C25" s="176" t="s">
        <v>121</v>
      </c>
      <c r="D25" s="176" t="s">
        <v>123</v>
      </c>
      <c r="E25" s="177">
        <f t="shared" si="1"/>
        <v>0</v>
      </c>
      <c r="F25" s="177">
        <f t="shared" si="2"/>
        <v>0</v>
      </c>
      <c r="G25" s="177">
        <f t="shared" si="3"/>
        <v>0</v>
      </c>
      <c r="H25" s="178"/>
      <c r="I25" s="177">
        <f t="shared" si="4"/>
        <v>0</v>
      </c>
      <c r="J25" s="179"/>
      <c r="K25" s="180"/>
      <c r="L25" s="180"/>
      <c r="M25" s="177">
        <f t="shared" si="5"/>
        <v>0</v>
      </c>
      <c r="N25" s="178">
        <v>0.294289866351475</v>
      </c>
      <c r="O25" s="177">
        <f t="shared" si="6"/>
        <v>0</v>
      </c>
      <c r="P25" s="181">
        <f t="shared" si="7"/>
        <v>0</v>
      </c>
      <c r="Q25" s="172"/>
      <c r="R25" s="174">
        <v>12.0</v>
      </c>
      <c r="S25" s="175" t="s">
        <v>132</v>
      </c>
      <c r="T25" s="176" t="s">
        <v>121</v>
      </c>
      <c r="U25" s="176" t="s">
        <v>123</v>
      </c>
      <c r="V25" s="177">
        <f t="shared" si="8"/>
        <v>0</v>
      </c>
      <c r="W25" s="177">
        <f t="shared" si="9"/>
        <v>0</v>
      </c>
      <c r="X25" s="177">
        <f t="shared" si="10"/>
        <v>0</v>
      </c>
      <c r="Y25" s="178"/>
      <c r="Z25" s="177">
        <f t="shared" si="11"/>
        <v>0</v>
      </c>
      <c r="AA25" s="179"/>
      <c r="AB25" s="180"/>
      <c r="AC25" s="180"/>
      <c r="AD25" s="177">
        <f t="shared" si="12"/>
        <v>0</v>
      </c>
      <c r="AE25" s="178">
        <v>0.294289866351475</v>
      </c>
      <c r="AF25" s="177">
        <f t="shared" si="13"/>
        <v>0</v>
      </c>
      <c r="AG25" s="181">
        <f t="shared" si="14"/>
        <v>0</v>
      </c>
      <c r="AH25" s="172"/>
      <c r="AI25" s="174">
        <v>12.0</v>
      </c>
      <c r="AJ25" s="175" t="s">
        <v>132</v>
      </c>
      <c r="AK25" s="176" t="s">
        <v>121</v>
      </c>
      <c r="AL25" s="176" t="s">
        <v>123</v>
      </c>
      <c r="AM25" s="177">
        <f t="shared" si="15"/>
        <v>0</v>
      </c>
      <c r="AN25" s="177">
        <f t="shared" si="16"/>
        <v>0</v>
      </c>
      <c r="AO25" s="177">
        <f t="shared" si="17"/>
        <v>0</v>
      </c>
      <c r="AP25" s="178"/>
      <c r="AQ25" s="177">
        <f t="shared" si="18"/>
        <v>0</v>
      </c>
      <c r="AR25" s="179"/>
      <c r="AS25" s="180"/>
      <c r="AT25" s="180"/>
      <c r="AU25" s="177">
        <f t="shared" si="19"/>
        <v>0</v>
      </c>
      <c r="AV25" s="178">
        <v>0.294289866351475</v>
      </c>
      <c r="AW25" s="177">
        <f t="shared" si="20"/>
        <v>0</v>
      </c>
      <c r="AX25" s="181">
        <f t="shared" si="21"/>
        <v>0</v>
      </c>
      <c r="AY25" s="172"/>
      <c r="AZ25" s="174">
        <v>12.0</v>
      </c>
      <c r="BA25" s="175" t="s">
        <v>132</v>
      </c>
      <c r="BB25" s="176" t="s">
        <v>121</v>
      </c>
      <c r="BC25" s="176" t="s">
        <v>123</v>
      </c>
      <c r="BD25" s="177">
        <f t="shared" si="22"/>
        <v>0</v>
      </c>
      <c r="BE25" s="177">
        <f t="shared" si="23"/>
        <v>0</v>
      </c>
      <c r="BF25" s="177">
        <f t="shared" si="24"/>
        <v>0</v>
      </c>
      <c r="BG25" s="178"/>
      <c r="BH25" s="177">
        <f t="shared" si="25"/>
        <v>0</v>
      </c>
      <c r="BI25" s="179"/>
      <c r="BJ25" s="180"/>
      <c r="BK25" s="180"/>
      <c r="BL25" s="177">
        <f t="shared" si="26"/>
        <v>0</v>
      </c>
      <c r="BM25" s="178">
        <v>0.294289866351475</v>
      </c>
      <c r="BN25" s="177">
        <f t="shared" si="27"/>
        <v>0</v>
      </c>
      <c r="BO25" s="181">
        <f t="shared" si="28"/>
        <v>0</v>
      </c>
      <c r="BP25" s="172"/>
      <c r="BQ25" s="174">
        <v>12.0</v>
      </c>
      <c r="BR25" s="175" t="s">
        <v>132</v>
      </c>
      <c r="BS25" s="176" t="s">
        <v>121</v>
      </c>
      <c r="BT25" s="176" t="s">
        <v>123</v>
      </c>
      <c r="BU25" s="177">
        <f t="shared" si="29"/>
        <v>0</v>
      </c>
      <c r="BV25" s="177">
        <f t="shared" si="30"/>
        <v>0</v>
      </c>
      <c r="BW25" s="177">
        <f t="shared" si="31"/>
        <v>0</v>
      </c>
      <c r="BX25" s="178"/>
      <c r="BY25" s="177">
        <f t="shared" si="32"/>
        <v>0</v>
      </c>
      <c r="BZ25" s="179"/>
      <c r="CA25" s="180"/>
      <c r="CB25" s="180"/>
      <c r="CC25" s="177">
        <f t="shared" si="33"/>
        <v>0</v>
      </c>
      <c r="CD25" s="178">
        <v>0.294289866351475</v>
      </c>
      <c r="CE25" s="177">
        <f t="shared" si="34"/>
        <v>0</v>
      </c>
      <c r="CF25" s="181">
        <f t="shared" si="35"/>
        <v>0</v>
      </c>
      <c r="CG25" s="172"/>
      <c r="CH25" s="174">
        <v>12.0</v>
      </c>
      <c r="CI25" s="175" t="s">
        <v>132</v>
      </c>
      <c r="CJ25" s="176" t="s">
        <v>121</v>
      </c>
      <c r="CK25" s="176" t="s">
        <v>123</v>
      </c>
      <c r="CL25" s="177">
        <f t="shared" si="36"/>
        <v>0</v>
      </c>
      <c r="CM25" s="177">
        <f t="shared" si="37"/>
        <v>0</v>
      </c>
      <c r="CN25" s="177">
        <f t="shared" si="38"/>
        <v>0</v>
      </c>
      <c r="CO25" s="178"/>
      <c r="CP25" s="177">
        <f t="shared" si="39"/>
        <v>0</v>
      </c>
      <c r="CQ25" s="179"/>
      <c r="CR25" s="180"/>
      <c r="CS25" s="180"/>
      <c r="CT25" s="177">
        <f t="shared" si="40"/>
        <v>0</v>
      </c>
      <c r="CU25" s="178">
        <v>0.294289866351475</v>
      </c>
      <c r="CV25" s="177">
        <f t="shared" si="41"/>
        <v>0</v>
      </c>
      <c r="CW25" s="181">
        <f t="shared" si="42"/>
        <v>0</v>
      </c>
      <c r="CX25" s="172"/>
      <c r="CY25" s="174">
        <v>12.0</v>
      </c>
      <c r="CZ25" s="175" t="s">
        <v>132</v>
      </c>
      <c r="DA25" s="176" t="s">
        <v>121</v>
      </c>
      <c r="DB25" s="176" t="s">
        <v>123</v>
      </c>
      <c r="DC25" s="177">
        <f t="shared" si="43"/>
        <v>0</v>
      </c>
      <c r="DD25" s="177">
        <f t="shared" si="44"/>
        <v>0</v>
      </c>
      <c r="DE25" s="177">
        <f t="shared" si="45"/>
        <v>0</v>
      </c>
      <c r="DF25" s="178"/>
      <c r="DG25" s="177">
        <f t="shared" si="46"/>
        <v>0</v>
      </c>
      <c r="DH25" s="179"/>
      <c r="DI25" s="180"/>
      <c r="DJ25" s="180"/>
      <c r="DK25" s="177">
        <f t="shared" si="47"/>
        <v>0</v>
      </c>
      <c r="DL25" s="178">
        <v>0.294289866351475</v>
      </c>
      <c r="DM25" s="177">
        <f t="shared" si="48"/>
        <v>0</v>
      </c>
      <c r="DN25" s="181">
        <f t="shared" si="49"/>
        <v>0</v>
      </c>
      <c r="DO25" s="172"/>
      <c r="DP25" s="174">
        <v>12.0</v>
      </c>
      <c r="DQ25" s="175" t="s">
        <v>132</v>
      </c>
      <c r="DR25" s="176" t="s">
        <v>121</v>
      </c>
      <c r="DS25" s="176" t="s">
        <v>123</v>
      </c>
      <c r="DT25" s="177">
        <f t="shared" si="50"/>
        <v>0</v>
      </c>
      <c r="DU25" s="177">
        <f t="shared" si="51"/>
        <v>0</v>
      </c>
      <c r="DV25" s="177">
        <f t="shared" si="52"/>
        <v>0</v>
      </c>
      <c r="DW25" s="178"/>
      <c r="DX25" s="177">
        <f t="shared" si="53"/>
        <v>0</v>
      </c>
      <c r="DY25" s="179"/>
      <c r="DZ25" s="180"/>
      <c r="EA25" s="180"/>
      <c r="EB25" s="177">
        <f t="shared" si="54"/>
        <v>0</v>
      </c>
      <c r="EC25" s="178">
        <v>0.294289866351475</v>
      </c>
      <c r="ED25" s="177">
        <f t="shared" si="55"/>
        <v>0</v>
      </c>
      <c r="EE25" s="181">
        <f t="shared" si="56"/>
        <v>0</v>
      </c>
      <c r="EF25" s="172"/>
      <c r="EG25" s="174">
        <v>12.0</v>
      </c>
      <c r="EH25" s="175" t="s">
        <v>132</v>
      </c>
      <c r="EI25" s="176" t="s">
        <v>121</v>
      </c>
      <c r="EJ25" s="176" t="s">
        <v>123</v>
      </c>
      <c r="EK25" s="177">
        <f t="shared" si="57"/>
        <v>0</v>
      </c>
      <c r="EL25" s="177">
        <f t="shared" si="58"/>
        <v>0</v>
      </c>
      <c r="EM25" s="177">
        <f t="shared" si="59"/>
        <v>0</v>
      </c>
      <c r="EN25" s="178"/>
      <c r="EO25" s="177">
        <f t="shared" si="60"/>
        <v>0</v>
      </c>
      <c r="EP25" s="179"/>
      <c r="EQ25" s="180"/>
      <c r="ER25" s="180"/>
      <c r="ES25" s="177">
        <f t="shared" si="61"/>
        <v>0</v>
      </c>
      <c r="ET25" s="178">
        <v>0.294289866351475</v>
      </c>
      <c r="EU25" s="177">
        <f t="shared" si="62"/>
        <v>0</v>
      </c>
      <c r="EV25" s="181">
        <f t="shared" si="63"/>
        <v>0</v>
      </c>
      <c r="EW25" s="172"/>
      <c r="EX25" s="174">
        <v>12.0</v>
      </c>
      <c r="EY25" s="175" t="s">
        <v>132</v>
      </c>
      <c r="EZ25" s="176" t="s">
        <v>121</v>
      </c>
      <c r="FA25" s="176" t="s">
        <v>123</v>
      </c>
      <c r="FB25" s="177">
        <f t="shared" si="64"/>
        <v>0</v>
      </c>
      <c r="FC25" s="177">
        <f t="shared" si="65"/>
        <v>0</v>
      </c>
      <c r="FD25" s="177">
        <f t="shared" si="66"/>
        <v>0</v>
      </c>
      <c r="FE25" s="178"/>
      <c r="FF25" s="177">
        <f t="shared" si="67"/>
        <v>0</v>
      </c>
      <c r="FG25" s="179"/>
      <c r="FH25" s="180"/>
      <c r="FI25" s="180"/>
      <c r="FJ25" s="177">
        <f t="shared" si="68"/>
        <v>0</v>
      </c>
      <c r="FK25" s="178">
        <v>0.294289866351475</v>
      </c>
      <c r="FL25" s="177">
        <f t="shared" si="69"/>
        <v>0</v>
      </c>
      <c r="FM25" s="181">
        <f t="shared" si="70"/>
        <v>0</v>
      </c>
      <c r="FN25" s="172"/>
      <c r="FO25" s="174">
        <v>12.0</v>
      </c>
      <c r="FP25" s="175" t="s">
        <v>132</v>
      </c>
      <c r="FQ25" s="176" t="s">
        <v>121</v>
      </c>
      <c r="FR25" s="176" t="s">
        <v>123</v>
      </c>
      <c r="FS25" s="177">
        <f t="shared" si="71"/>
        <v>0</v>
      </c>
      <c r="FT25" s="177">
        <f t="shared" si="72"/>
        <v>0</v>
      </c>
      <c r="FU25" s="177">
        <f t="shared" si="73"/>
        <v>0</v>
      </c>
      <c r="FV25" s="178"/>
      <c r="FW25" s="177">
        <f t="shared" si="74"/>
        <v>0</v>
      </c>
      <c r="FX25" s="179"/>
      <c r="FY25" s="180"/>
      <c r="FZ25" s="180"/>
      <c r="GA25" s="177">
        <f t="shared" si="75"/>
        <v>0</v>
      </c>
      <c r="GB25" s="178">
        <v>0.294289866351475</v>
      </c>
      <c r="GC25" s="177">
        <f t="shared" si="76"/>
        <v>0</v>
      </c>
      <c r="GD25" s="181">
        <f t="shared" si="77"/>
        <v>0</v>
      </c>
      <c r="GE25" s="172"/>
      <c r="GF25" s="174">
        <v>12.0</v>
      </c>
      <c r="GG25" s="175" t="s">
        <v>132</v>
      </c>
      <c r="GH25" s="176" t="s">
        <v>121</v>
      </c>
      <c r="GI25" s="176" t="s">
        <v>123</v>
      </c>
      <c r="GJ25" s="177">
        <f t="shared" si="78"/>
        <v>0</v>
      </c>
      <c r="GK25" s="177">
        <f t="shared" si="79"/>
        <v>0</v>
      </c>
      <c r="GL25" s="177">
        <f t="shared" si="80"/>
        <v>0</v>
      </c>
      <c r="GM25" s="178"/>
      <c r="GN25" s="177">
        <f t="shared" si="81"/>
        <v>0</v>
      </c>
      <c r="GO25" s="179"/>
      <c r="GP25" s="180"/>
      <c r="GQ25" s="180"/>
      <c r="GR25" s="177">
        <f t="shared" si="82"/>
        <v>0</v>
      </c>
      <c r="GS25" s="178">
        <v>0.294289866351475</v>
      </c>
      <c r="GT25" s="177">
        <f t="shared" si="83"/>
        <v>0</v>
      </c>
      <c r="GU25" s="181">
        <f t="shared" si="84"/>
        <v>0</v>
      </c>
      <c r="GV25" s="172"/>
      <c r="GW25" s="174">
        <v>12.0</v>
      </c>
      <c r="GX25" s="175" t="s">
        <v>132</v>
      </c>
      <c r="GY25" s="176" t="s">
        <v>121</v>
      </c>
      <c r="GZ25" s="176" t="s">
        <v>123</v>
      </c>
      <c r="HA25" s="177">
        <f t="shared" si="85"/>
        <v>0</v>
      </c>
      <c r="HB25" s="177">
        <f t="shared" si="86"/>
        <v>0</v>
      </c>
      <c r="HC25" s="177">
        <f t="shared" si="87"/>
        <v>0</v>
      </c>
      <c r="HD25" s="178"/>
      <c r="HE25" s="177">
        <f t="shared" si="88"/>
        <v>0</v>
      </c>
      <c r="HF25" s="179"/>
      <c r="HG25" s="180"/>
      <c r="HH25" s="180"/>
      <c r="HI25" s="177">
        <f t="shared" si="89"/>
        <v>0</v>
      </c>
      <c r="HJ25" s="178">
        <v>0.294289866351475</v>
      </c>
      <c r="HK25" s="177">
        <f t="shared" si="90"/>
        <v>0</v>
      </c>
      <c r="HL25" s="181">
        <f t="shared" si="91"/>
        <v>0</v>
      </c>
      <c r="HM25" s="172"/>
      <c r="HN25" s="174">
        <v>12.0</v>
      </c>
      <c r="HO25" s="175" t="s">
        <v>132</v>
      </c>
      <c r="HP25" s="176" t="s">
        <v>121</v>
      </c>
      <c r="HQ25" s="176" t="s">
        <v>123</v>
      </c>
      <c r="HR25" s="177">
        <f t="shared" si="92"/>
        <v>0</v>
      </c>
      <c r="HS25" s="177">
        <f t="shared" si="93"/>
        <v>0</v>
      </c>
      <c r="HT25" s="177">
        <f t="shared" si="94"/>
        <v>0</v>
      </c>
      <c r="HU25" s="178"/>
      <c r="HV25" s="177">
        <f t="shared" si="95"/>
        <v>0</v>
      </c>
      <c r="HW25" s="179"/>
      <c r="HX25" s="180"/>
      <c r="HY25" s="180"/>
      <c r="HZ25" s="177">
        <f t="shared" si="96"/>
        <v>0</v>
      </c>
      <c r="IA25" s="178">
        <v>0.294289866351475</v>
      </c>
      <c r="IB25" s="177">
        <f t="shared" si="97"/>
        <v>0</v>
      </c>
      <c r="IC25" s="181">
        <f t="shared" si="98"/>
        <v>0</v>
      </c>
      <c r="ID25" s="172"/>
      <c r="IE25" s="174">
        <v>12.0</v>
      </c>
      <c r="IF25" s="175" t="s">
        <v>132</v>
      </c>
      <c r="IG25" s="176" t="s">
        <v>121</v>
      </c>
      <c r="IH25" s="176" t="s">
        <v>123</v>
      </c>
      <c r="II25" s="177">
        <f t="shared" si="99"/>
        <v>0</v>
      </c>
      <c r="IJ25" s="177">
        <f t="shared" si="100"/>
        <v>0</v>
      </c>
      <c r="IK25" s="177">
        <f t="shared" si="101"/>
        <v>0</v>
      </c>
      <c r="IL25" s="178"/>
      <c r="IM25" s="177">
        <f t="shared" si="102"/>
        <v>0</v>
      </c>
      <c r="IN25" s="179"/>
      <c r="IO25" s="180"/>
      <c r="IP25" s="180"/>
      <c r="IQ25" s="177">
        <f t="shared" si="103"/>
        <v>0</v>
      </c>
      <c r="IR25" s="178">
        <v>0.294289866351475</v>
      </c>
      <c r="IS25" s="177">
        <f t="shared" si="104"/>
        <v>0</v>
      </c>
      <c r="IT25" s="181">
        <f t="shared" si="105"/>
        <v>0</v>
      </c>
      <c r="IU25" s="172"/>
      <c r="IV25" s="174">
        <v>12.0</v>
      </c>
      <c r="IW25" s="175" t="s">
        <v>132</v>
      </c>
      <c r="IX25" s="176" t="s">
        <v>121</v>
      </c>
      <c r="IY25" s="176" t="s">
        <v>123</v>
      </c>
      <c r="IZ25" s="177">
        <f t="shared" si="106"/>
        <v>0</v>
      </c>
      <c r="JA25" s="177">
        <f t="shared" si="107"/>
        <v>0</v>
      </c>
      <c r="JB25" s="177">
        <f t="shared" si="108"/>
        <v>0</v>
      </c>
      <c r="JC25" s="178"/>
      <c r="JD25" s="177">
        <f t="shared" si="109"/>
        <v>0</v>
      </c>
      <c r="JE25" s="179"/>
      <c r="JF25" s="180"/>
      <c r="JG25" s="180"/>
      <c r="JH25" s="177">
        <f t="shared" si="110"/>
        <v>0</v>
      </c>
      <c r="JI25" s="178">
        <v>0.294289866351475</v>
      </c>
      <c r="JJ25" s="177">
        <f t="shared" si="111"/>
        <v>0</v>
      </c>
      <c r="JK25" s="181">
        <f t="shared" si="112"/>
        <v>0</v>
      </c>
      <c r="JL25" s="172"/>
      <c r="JM25" s="174">
        <v>12.0</v>
      </c>
      <c r="JN25" s="175" t="s">
        <v>132</v>
      </c>
      <c r="JO25" s="176" t="s">
        <v>121</v>
      </c>
      <c r="JP25" s="176" t="s">
        <v>123</v>
      </c>
      <c r="JQ25" s="177">
        <f t="shared" si="113"/>
        <v>0</v>
      </c>
      <c r="JR25" s="177">
        <f t="shared" si="114"/>
        <v>0</v>
      </c>
      <c r="JS25" s="177">
        <f t="shared" si="115"/>
        <v>0</v>
      </c>
      <c r="JT25" s="178"/>
      <c r="JU25" s="177">
        <f t="shared" si="116"/>
        <v>0</v>
      </c>
      <c r="JV25" s="179"/>
      <c r="JW25" s="180"/>
      <c r="JX25" s="180"/>
      <c r="JY25" s="177">
        <f t="shared" si="117"/>
        <v>0</v>
      </c>
      <c r="JZ25" s="178">
        <v>0.294289866351475</v>
      </c>
      <c r="KA25" s="177">
        <f t="shared" si="118"/>
        <v>0</v>
      </c>
      <c r="KB25" s="181">
        <f t="shared" si="119"/>
        <v>0</v>
      </c>
      <c r="KC25" s="172"/>
      <c r="KD25" s="174">
        <v>12.0</v>
      </c>
      <c r="KE25" s="175" t="s">
        <v>132</v>
      </c>
      <c r="KF25" s="176" t="s">
        <v>121</v>
      </c>
      <c r="KG25" s="176" t="s">
        <v>123</v>
      </c>
      <c r="KH25" s="177">
        <f t="shared" si="120"/>
        <v>0</v>
      </c>
      <c r="KI25" s="177">
        <f t="shared" si="121"/>
        <v>0</v>
      </c>
      <c r="KJ25" s="177">
        <f t="shared" si="122"/>
        <v>0</v>
      </c>
      <c r="KK25" s="178"/>
      <c r="KL25" s="177">
        <f t="shared" si="123"/>
        <v>0</v>
      </c>
      <c r="KM25" s="179"/>
      <c r="KN25" s="180"/>
      <c r="KO25" s="180"/>
      <c r="KP25" s="177">
        <f t="shared" si="124"/>
        <v>0</v>
      </c>
      <c r="KQ25" s="178">
        <v>0.294289866351475</v>
      </c>
      <c r="KR25" s="177">
        <f t="shared" si="125"/>
        <v>0</v>
      </c>
      <c r="KS25" s="181">
        <f t="shared" si="126"/>
        <v>0</v>
      </c>
      <c r="KT25" s="172"/>
      <c r="KU25" s="173"/>
    </row>
    <row r="26" ht="15.75" customHeight="1">
      <c r="A26" s="182"/>
      <c r="B26" s="183" t="s">
        <v>133</v>
      </c>
      <c r="C26" s="184"/>
      <c r="D26" s="184"/>
      <c r="E26" s="185"/>
      <c r="F26" s="185"/>
      <c r="G26" s="185"/>
      <c r="H26" s="186"/>
      <c r="I26" s="185"/>
      <c r="J26" s="186"/>
      <c r="K26" s="185"/>
      <c r="L26" s="185"/>
      <c r="M26" s="185"/>
      <c r="N26" s="186"/>
      <c r="O26" s="185"/>
      <c r="P26" s="187"/>
      <c r="Q26" s="172"/>
      <c r="R26" s="182"/>
      <c r="S26" s="183" t="s">
        <v>133</v>
      </c>
      <c r="T26" s="184"/>
      <c r="U26" s="184"/>
      <c r="V26" s="185"/>
      <c r="W26" s="185"/>
      <c r="X26" s="185"/>
      <c r="Y26" s="186"/>
      <c r="Z26" s="185"/>
      <c r="AA26" s="186"/>
      <c r="AB26" s="185"/>
      <c r="AC26" s="185"/>
      <c r="AD26" s="185"/>
      <c r="AE26" s="186"/>
      <c r="AF26" s="185"/>
      <c r="AG26" s="187"/>
      <c r="AH26" s="172"/>
      <c r="AI26" s="182"/>
      <c r="AJ26" s="183" t="s">
        <v>133</v>
      </c>
      <c r="AK26" s="184"/>
      <c r="AL26" s="184"/>
      <c r="AM26" s="185"/>
      <c r="AN26" s="185"/>
      <c r="AO26" s="185"/>
      <c r="AP26" s="186"/>
      <c r="AQ26" s="185"/>
      <c r="AR26" s="186"/>
      <c r="AS26" s="185"/>
      <c r="AT26" s="185"/>
      <c r="AU26" s="185"/>
      <c r="AV26" s="186"/>
      <c r="AW26" s="185"/>
      <c r="AX26" s="187"/>
      <c r="AY26" s="172"/>
      <c r="AZ26" s="182"/>
      <c r="BA26" s="183" t="s">
        <v>133</v>
      </c>
      <c r="BB26" s="184"/>
      <c r="BC26" s="184"/>
      <c r="BD26" s="185"/>
      <c r="BE26" s="185"/>
      <c r="BF26" s="185"/>
      <c r="BG26" s="186"/>
      <c r="BH26" s="185"/>
      <c r="BI26" s="186"/>
      <c r="BJ26" s="185"/>
      <c r="BK26" s="185"/>
      <c r="BL26" s="185"/>
      <c r="BM26" s="186"/>
      <c r="BN26" s="185"/>
      <c r="BO26" s="187"/>
      <c r="BP26" s="172"/>
      <c r="BQ26" s="182"/>
      <c r="BR26" s="183" t="s">
        <v>133</v>
      </c>
      <c r="BS26" s="184"/>
      <c r="BT26" s="184"/>
      <c r="BU26" s="185"/>
      <c r="BV26" s="185"/>
      <c r="BW26" s="185"/>
      <c r="BX26" s="186"/>
      <c r="BY26" s="185"/>
      <c r="BZ26" s="186"/>
      <c r="CA26" s="185"/>
      <c r="CB26" s="185"/>
      <c r="CC26" s="185"/>
      <c r="CD26" s="186"/>
      <c r="CE26" s="185"/>
      <c r="CF26" s="187"/>
      <c r="CG26" s="172"/>
      <c r="CH26" s="182"/>
      <c r="CI26" s="183" t="s">
        <v>133</v>
      </c>
      <c r="CJ26" s="184"/>
      <c r="CK26" s="184"/>
      <c r="CL26" s="185"/>
      <c r="CM26" s="185"/>
      <c r="CN26" s="185"/>
      <c r="CO26" s="186"/>
      <c r="CP26" s="185"/>
      <c r="CQ26" s="186"/>
      <c r="CR26" s="185"/>
      <c r="CS26" s="185"/>
      <c r="CT26" s="185"/>
      <c r="CU26" s="186"/>
      <c r="CV26" s="185"/>
      <c r="CW26" s="187"/>
      <c r="CX26" s="172"/>
      <c r="CY26" s="182"/>
      <c r="CZ26" s="183" t="s">
        <v>133</v>
      </c>
      <c r="DA26" s="184"/>
      <c r="DB26" s="184"/>
      <c r="DC26" s="185"/>
      <c r="DD26" s="185"/>
      <c r="DE26" s="185"/>
      <c r="DF26" s="186"/>
      <c r="DG26" s="185"/>
      <c r="DH26" s="186"/>
      <c r="DI26" s="185"/>
      <c r="DJ26" s="185"/>
      <c r="DK26" s="185"/>
      <c r="DL26" s="186"/>
      <c r="DM26" s="185"/>
      <c r="DN26" s="187"/>
      <c r="DO26" s="172"/>
      <c r="DP26" s="182"/>
      <c r="DQ26" s="183" t="s">
        <v>133</v>
      </c>
      <c r="DR26" s="184"/>
      <c r="DS26" s="184"/>
      <c r="DT26" s="185"/>
      <c r="DU26" s="185"/>
      <c r="DV26" s="185"/>
      <c r="DW26" s="186"/>
      <c r="DX26" s="185"/>
      <c r="DY26" s="186"/>
      <c r="DZ26" s="185"/>
      <c r="EA26" s="185"/>
      <c r="EB26" s="185"/>
      <c r="EC26" s="186"/>
      <c r="ED26" s="185"/>
      <c r="EE26" s="187"/>
      <c r="EF26" s="172"/>
      <c r="EG26" s="182"/>
      <c r="EH26" s="183" t="s">
        <v>133</v>
      </c>
      <c r="EI26" s="184"/>
      <c r="EJ26" s="184"/>
      <c r="EK26" s="185"/>
      <c r="EL26" s="185"/>
      <c r="EM26" s="185"/>
      <c r="EN26" s="186"/>
      <c r="EO26" s="185"/>
      <c r="EP26" s="186"/>
      <c r="EQ26" s="185"/>
      <c r="ER26" s="185"/>
      <c r="ES26" s="185"/>
      <c r="ET26" s="186"/>
      <c r="EU26" s="185"/>
      <c r="EV26" s="187"/>
      <c r="EW26" s="172"/>
      <c r="EX26" s="182"/>
      <c r="EY26" s="183" t="s">
        <v>133</v>
      </c>
      <c r="EZ26" s="184"/>
      <c r="FA26" s="184"/>
      <c r="FB26" s="185"/>
      <c r="FC26" s="185"/>
      <c r="FD26" s="185"/>
      <c r="FE26" s="186"/>
      <c r="FF26" s="185"/>
      <c r="FG26" s="186"/>
      <c r="FH26" s="185"/>
      <c r="FI26" s="185"/>
      <c r="FJ26" s="185"/>
      <c r="FK26" s="186"/>
      <c r="FL26" s="185"/>
      <c r="FM26" s="187"/>
      <c r="FN26" s="172"/>
      <c r="FO26" s="182"/>
      <c r="FP26" s="183" t="s">
        <v>133</v>
      </c>
      <c r="FQ26" s="184"/>
      <c r="FR26" s="184"/>
      <c r="FS26" s="185"/>
      <c r="FT26" s="185"/>
      <c r="FU26" s="185"/>
      <c r="FV26" s="186"/>
      <c r="FW26" s="185"/>
      <c r="FX26" s="186"/>
      <c r="FY26" s="185"/>
      <c r="FZ26" s="185"/>
      <c r="GA26" s="185"/>
      <c r="GB26" s="186"/>
      <c r="GC26" s="185"/>
      <c r="GD26" s="187"/>
      <c r="GE26" s="172"/>
      <c r="GF26" s="182"/>
      <c r="GG26" s="183" t="s">
        <v>133</v>
      </c>
      <c r="GH26" s="184"/>
      <c r="GI26" s="184"/>
      <c r="GJ26" s="185"/>
      <c r="GK26" s="185"/>
      <c r="GL26" s="185"/>
      <c r="GM26" s="186"/>
      <c r="GN26" s="185"/>
      <c r="GO26" s="186"/>
      <c r="GP26" s="185"/>
      <c r="GQ26" s="185"/>
      <c r="GR26" s="185"/>
      <c r="GS26" s="186"/>
      <c r="GT26" s="185"/>
      <c r="GU26" s="187"/>
      <c r="GV26" s="172"/>
      <c r="GW26" s="182"/>
      <c r="GX26" s="183" t="s">
        <v>133</v>
      </c>
      <c r="GY26" s="184"/>
      <c r="GZ26" s="184"/>
      <c r="HA26" s="185"/>
      <c r="HB26" s="185"/>
      <c r="HC26" s="185"/>
      <c r="HD26" s="186"/>
      <c r="HE26" s="185"/>
      <c r="HF26" s="186"/>
      <c r="HG26" s="185"/>
      <c r="HH26" s="185"/>
      <c r="HI26" s="185"/>
      <c r="HJ26" s="186"/>
      <c r="HK26" s="185"/>
      <c r="HL26" s="187"/>
      <c r="HM26" s="172"/>
      <c r="HN26" s="182"/>
      <c r="HO26" s="183" t="s">
        <v>133</v>
      </c>
      <c r="HP26" s="184"/>
      <c r="HQ26" s="184"/>
      <c r="HR26" s="185"/>
      <c r="HS26" s="185"/>
      <c r="HT26" s="185"/>
      <c r="HU26" s="186"/>
      <c r="HV26" s="185"/>
      <c r="HW26" s="186"/>
      <c r="HX26" s="185"/>
      <c r="HY26" s="185"/>
      <c r="HZ26" s="185"/>
      <c r="IA26" s="186"/>
      <c r="IB26" s="185"/>
      <c r="IC26" s="187"/>
      <c r="ID26" s="172"/>
      <c r="IE26" s="182"/>
      <c r="IF26" s="183" t="s">
        <v>133</v>
      </c>
      <c r="IG26" s="184"/>
      <c r="IH26" s="184"/>
      <c r="II26" s="185"/>
      <c r="IJ26" s="185"/>
      <c r="IK26" s="185"/>
      <c r="IL26" s="186"/>
      <c r="IM26" s="185"/>
      <c r="IN26" s="186"/>
      <c r="IO26" s="185"/>
      <c r="IP26" s="185"/>
      <c r="IQ26" s="185"/>
      <c r="IR26" s="186"/>
      <c r="IS26" s="185"/>
      <c r="IT26" s="187"/>
      <c r="IU26" s="172"/>
      <c r="IV26" s="182"/>
      <c r="IW26" s="183" t="s">
        <v>133</v>
      </c>
      <c r="IX26" s="184"/>
      <c r="IY26" s="184"/>
      <c r="IZ26" s="185"/>
      <c r="JA26" s="185"/>
      <c r="JB26" s="185"/>
      <c r="JC26" s="186"/>
      <c r="JD26" s="185"/>
      <c r="JE26" s="186"/>
      <c r="JF26" s="185"/>
      <c r="JG26" s="185"/>
      <c r="JH26" s="185"/>
      <c r="JI26" s="186"/>
      <c r="JJ26" s="185"/>
      <c r="JK26" s="187"/>
      <c r="JL26" s="172"/>
      <c r="JM26" s="182"/>
      <c r="JN26" s="183" t="s">
        <v>133</v>
      </c>
      <c r="JO26" s="184"/>
      <c r="JP26" s="184"/>
      <c r="JQ26" s="185"/>
      <c r="JR26" s="185"/>
      <c r="JS26" s="185"/>
      <c r="JT26" s="186"/>
      <c r="JU26" s="185"/>
      <c r="JV26" s="186"/>
      <c r="JW26" s="185"/>
      <c r="JX26" s="185"/>
      <c r="JY26" s="185"/>
      <c r="JZ26" s="186"/>
      <c r="KA26" s="185"/>
      <c r="KB26" s="187"/>
      <c r="KC26" s="172"/>
      <c r="KD26" s="182"/>
      <c r="KE26" s="183" t="s">
        <v>133</v>
      </c>
      <c r="KF26" s="184"/>
      <c r="KG26" s="184"/>
      <c r="KH26" s="185"/>
      <c r="KI26" s="185"/>
      <c r="KJ26" s="185"/>
      <c r="KK26" s="186"/>
      <c r="KL26" s="185"/>
      <c r="KM26" s="186"/>
      <c r="KN26" s="185"/>
      <c r="KO26" s="185"/>
      <c r="KP26" s="185"/>
      <c r="KQ26" s="186"/>
      <c r="KR26" s="185"/>
      <c r="KS26" s="187"/>
      <c r="KT26" s="172"/>
      <c r="KU26" s="173"/>
    </row>
    <row r="27" ht="15.75" customHeight="1">
      <c r="A27" s="174"/>
      <c r="B27" s="188" t="s">
        <v>134</v>
      </c>
      <c r="C27" s="189"/>
      <c r="D27" s="189"/>
      <c r="E27" s="190"/>
      <c r="F27" s="190"/>
      <c r="G27" s="190"/>
      <c r="H27" s="191"/>
      <c r="I27" s="190"/>
      <c r="J27" s="191"/>
      <c r="K27" s="190"/>
      <c r="L27" s="190"/>
      <c r="M27" s="190"/>
      <c r="N27" s="191"/>
      <c r="O27" s="190"/>
      <c r="P27" s="192"/>
      <c r="Q27" s="172"/>
      <c r="R27" s="174"/>
      <c r="S27" s="188" t="s">
        <v>134</v>
      </c>
      <c r="T27" s="189"/>
      <c r="U27" s="189"/>
      <c r="V27" s="190"/>
      <c r="W27" s="190"/>
      <c r="X27" s="190"/>
      <c r="Y27" s="191"/>
      <c r="Z27" s="190"/>
      <c r="AA27" s="191"/>
      <c r="AB27" s="190"/>
      <c r="AC27" s="190"/>
      <c r="AD27" s="190"/>
      <c r="AE27" s="191"/>
      <c r="AF27" s="190"/>
      <c r="AG27" s="192"/>
      <c r="AH27" s="172"/>
      <c r="AI27" s="174"/>
      <c r="AJ27" s="188" t="s">
        <v>134</v>
      </c>
      <c r="AK27" s="189"/>
      <c r="AL27" s="189"/>
      <c r="AM27" s="190"/>
      <c r="AN27" s="190"/>
      <c r="AO27" s="190"/>
      <c r="AP27" s="191"/>
      <c r="AQ27" s="190"/>
      <c r="AR27" s="191"/>
      <c r="AS27" s="190"/>
      <c r="AT27" s="190"/>
      <c r="AU27" s="190"/>
      <c r="AV27" s="191"/>
      <c r="AW27" s="190"/>
      <c r="AX27" s="192"/>
      <c r="AY27" s="172"/>
      <c r="AZ27" s="174"/>
      <c r="BA27" s="188" t="s">
        <v>134</v>
      </c>
      <c r="BB27" s="189"/>
      <c r="BC27" s="189"/>
      <c r="BD27" s="190"/>
      <c r="BE27" s="190"/>
      <c r="BF27" s="190"/>
      <c r="BG27" s="191"/>
      <c r="BH27" s="190"/>
      <c r="BI27" s="191"/>
      <c r="BJ27" s="190"/>
      <c r="BK27" s="190"/>
      <c r="BL27" s="190"/>
      <c r="BM27" s="191"/>
      <c r="BN27" s="190"/>
      <c r="BO27" s="192"/>
      <c r="BP27" s="172"/>
      <c r="BQ27" s="174"/>
      <c r="BR27" s="188" t="s">
        <v>134</v>
      </c>
      <c r="BS27" s="189"/>
      <c r="BT27" s="189"/>
      <c r="BU27" s="190"/>
      <c r="BV27" s="190"/>
      <c r="BW27" s="190"/>
      <c r="BX27" s="191"/>
      <c r="BY27" s="190"/>
      <c r="BZ27" s="191"/>
      <c r="CA27" s="190"/>
      <c r="CB27" s="190"/>
      <c r="CC27" s="190"/>
      <c r="CD27" s="191"/>
      <c r="CE27" s="190"/>
      <c r="CF27" s="192"/>
      <c r="CG27" s="172"/>
      <c r="CH27" s="174"/>
      <c r="CI27" s="188" t="s">
        <v>134</v>
      </c>
      <c r="CJ27" s="189"/>
      <c r="CK27" s="189"/>
      <c r="CL27" s="190"/>
      <c r="CM27" s="190"/>
      <c r="CN27" s="190"/>
      <c r="CO27" s="191"/>
      <c r="CP27" s="190"/>
      <c r="CQ27" s="191"/>
      <c r="CR27" s="190"/>
      <c r="CS27" s="190"/>
      <c r="CT27" s="190"/>
      <c r="CU27" s="191"/>
      <c r="CV27" s="190"/>
      <c r="CW27" s="192"/>
      <c r="CX27" s="172"/>
      <c r="CY27" s="174"/>
      <c r="CZ27" s="188" t="s">
        <v>134</v>
      </c>
      <c r="DA27" s="189"/>
      <c r="DB27" s="189"/>
      <c r="DC27" s="190"/>
      <c r="DD27" s="190"/>
      <c r="DE27" s="190"/>
      <c r="DF27" s="191"/>
      <c r="DG27" s="190"/>
      <c r="DH27" s="191"/>
      <c r="DI27" s="190"/>
      <c r="DJ27" s="190"/>
      <c r="DK27" s="190"/>
      <c r="DL27" s="191"/>
      <c r="DM27" s="190"/>
      <c r="DN27" s="192"/>
      <c r="DO27" s="172"/>
      <c r="DP27" s="174"/>
      <c r="DQ27" s="188" t="s">
        <v>134</v>
      </c>
      <c r="DR27" s="189"/>
      <c r="DS27" s="189"/>
      <c r="DT27" s="190"/>
      <c r="DU27" s="190"/>
      <c r="DV27" s="190"/>
      <c r="DW27" s="191"/>
      <c r="DX27" s="190"/>
      <c r="DY27" s="191"/>
      <c r="DZ27" s="190"/>
      <c r="EA27" s="190"/>
      <c r="EB27" s="190"/>
      <c r="EC27" s="191"/>
      <c r="ED27" s="190"/>
      <c r="EE27" s="192"/>
      <c r="EF27" s="172"/>
      <c r="EG27" s="174"/>
      <c r="EH27" s="188" t="s">
        <v>134</v>
      </c>
      <c r="EI27" s="189"/>
      <c r="EJ27" s="189"/>
      <c r="EK27" s="190"/>
      <c r="EL27" s="190"/>
      <c r="EM27" s="190"/>
      <c r="EN27" s="191"/>
      <c r="EO27" s="190"/>
      <c r="EP27" s="191"/>
      <c r="EQ27" s="190"/>
      <c r="ER27" s="190"/>
      <c r="ES27" s="190"/>
      <c r="ET27" s="191"/>
      <c r="EU27" s="190"/>
      <c r="EV27" s="192"/>
      <c r="EW27" s="172"/>
      <c r="EX27" s="174"/>
      <c r="EY27" s="188" t="s">
        <v>134</v>
      </c>
      <c r="EZ27" s="189"/>
      <c r="FA27" s="189"/>
      <c r="FB27" s="190"/>
      <c r="FC27" s="190"/>
      <c r="FD27" s="190"/>
      <c r="FE27" s="191"/>
      <c r="FF27" s="190"/>
      <c r="FG27" s="191"/>
      <c r="FH27" s="190"/>
      <c r="FI27" s="190"/>
      <c r="FJ27" s="190"/>
      <c r="FK27" s="191"/>
      <c r="FL27" s="190"/>
      <c r="FM27" s="192"/>
      <c r="FN27" s="172"/>
      <c r="FO27" s="174"/>
      <c r="FP27" s="188" t="s">
        <v>134</v>
      </c>
      <c r="FQ27" s="189"/>
      <c r="FR27" s="189"/>
      <c r="FS27" s="190"/>
      <c r="FT27" s="190"/>
      <c r="FU27" s="190"/>
      <c r="FV27" s="191"/>
      <c r="FW27" s="190"/>
      <c r="FX27" s="191"/>
      <c r="FY27" s="190"/>
      <c r="FZ27" s="190"/>
      <c r="GA27" s="190"/>
      <c r="GB27" s="191"/>
      <c r="GC27" s="190"/>
      <c r="GD27" s="192"/>
      <c r="GE27" s="172"/>
      <c r="GF27" s="174"/>
      <c r="GG27" s="188" t="s">
        <v>134</v>
      </c>
      <c r="GH27" s="189"/>
      <c r="GI27" s="189"/>
      <c r="GJ27" s="190"/>
      <c r="GK27" s="190"/>
      <c r="GL27" s="190"/>
      <c r="GM27" s="191"/>
      <c r="GN27" s="190"/>
      <c r="GO27" s="191"/>
      <c r="GP27" s="190"/>
      <c r="GQ27" s="190"/>
      <c r="GR27" s="190"/>
      <c r="GS27" s="191"/>
      <c r="GT27" s="190"/>
      <c r="GU27" s="192"/>
      <c r="GV27" s="172"/>
      <c r="GW27" s="174"/>
      <c r="GX27" s="188" t="s">
        <v>134</v>
      </c>
      <c r="GY27" s="189"/>
      <c r="GZ27" s="189"/>
      <c r="HA27" s="190"/>
      <c r="HB27" s="190"/>
      <c r="HC27" s="190"/>
      <c r="HD27" s="191"/>
      <c r="HE27" s="190"/>
      <c r="HF27" s="191"/>
      <c r="HG27" s="190"/>
      <c r="HH27" s="190"/>
      <c r="HI27" s="190"/>
      <c r="HJ27" s="191"/>
      <c r="HK27" s="190"/>
      <c r="HL27" s="192"/>
      <c r="HM27" s="172"/>
      <c r="HN27" s="174"/>
      <c r="HO27" s="188" t="s">
        <v>134</v>
      </c>
      <c r="HP27" s="189"/>
      <c r="HQ27" s="189"/>
      <c r="HR27" s="190"/>
      <c r="HS27" s="190"/>
      <c r="HT27" s="190"/>
      <c r="HU27" s="191"/>
      <c r="HV27" s="190"/>
      <c r="HW27" s="191"/>
      <c r="HX27" s="190"/>
      <c r="HY27" s="190"/>
      <c r="HZ27" s="190"/>
      <c r="IA27" s="191"/>
      <c r="IB27" s="190"/>
      <c r="IC27" s="192"/>
      <c r="ID27" s="172"/>
      <c r="IE27" s="174"/>
      <c r="IF27" s="188" t="s">
        <v>134</v>
      </c>
      <c r="IG27" s="189"/>
      <c r="IH27" s="189"/>
      <c r="II27" s="190"/>
      <c r="IJ27" s="190"/>
      <c r="IK27" s="190"/>
      <c r="IL27" s="191"/>
      <c r="IM27" s="190"/>
      <c r="IN27" s="191"/>
      <c r="IO27" s="190"/>
      <c r="IP27" s="190"/>
      <c r="IQ27" s="190"/>
      <c r="IR27" s="191"/>
      <c r="IS27" s="190"/>
      <c r="IT27" s="192"/>
      <c r="IU27" s="172"/>
      <c r="IV27" s="174"/>
      <c r="IW27" s="188" t="s">
        <v>134</v>
      </c>
      <c r="IX27" s="189"/>
      <c r="IY27" s="189"/>
      <c r="IZ27" s="190"/>
      <c r="JA27" s="190"/>
      <c r="JB27" s="190"/>
      <c r="JC27" s="191"/>
      <c r="JD27" s="190"/>
      <c r="JE27" s="191"/>
      <c r="JF27" s="190"/>
      <c r="JG27" s="190"/>
      <c r="JH27" s="190"/>
      <c r="JI27" s="191"/>
      <c r="JJ27" s="190"/>
      <c r="JK27" s="192"/>
      <c r="JL27" s="172"/>
      <c r="JM27" s="174"/>
      <c r="JN27" s="188" t="s">
        <v>134</v>
      </c>
      <c r="JO27" s="189"/>
      <c r="JP27" s="189"/>
      <c r="JQ27" s="190"/>
      <c r="JR27" s="190"/>
      <c r="JS27" s="190"/>
      <c r="JT27" s="191"/>
      <c r="JU27" s="190"/>
      <c r="JV27" s="191"/>
      <c r="JW27" s="190"/>
      <c r="JX27" s="190"/>
      <c r="JY27" s="190"/>
      <c r="JZ27" s="191"/>
      <c r="KA27" s="190"/>
      <c r="KB27" s="192"/>
      <c r="KC27" s="172"/>
      <c r="KD27" s="174"/>
      <c r="KE27" s="188" t="s">
        <v>134</v>
      </c>
      <c r="KF27" s="189"/>
      <c r="KG27" s="189"/>
      <c r="KH27" s="190"/>
      <c r="KI27" s="190"/>
      <c r="KJ27" s="190"/>
      <c r="KK27" s="191"/>
      <c r="KL27" s="190"/>
      <c r="KM27" s="191"/>
      <c r="KN27" s="190"/>
      <c r="KO27" s="190"/>
      <c r="KP27" s="190"/>
      <c r="KQ27" s="191"/>
      <c r="KR27" s="190"/>
      <c r="KS27" s="192"/>
      <c r="KT27" s="172"/>
      <c r="KU27" s="173"/>
    </row>
    <row r="28" ht="15.75" customHeight="1">
      <c r="A28" s="174">
        <v>1.0</v>
      </c>
      <c r="B28" s="175" t="s">
        <v>135</v>
      </c>
      <c r="C28" s="176" t="s">
        <v>121</v>
      </c>
      <c r="D28" s="176" t="s">
        <v>123</v>
      </c>
      <c r="E28" s="177">
        <f t="shared" ref="E28:E37" si="127">E129+E230+E331+E432</f>
        <v>0</v>
      </c>
      <c r="F28" s="177">
        <f t="shared" ref="F28:F37" si="128">iferror(E28/G28*100,0)</f>
        <v>0</v>
      </c>
      <c r="G28" s="177">
        <f t="shared" ref="G28:G37" si="129">G129+G230+G331+G432</f>
        <v>0</v>
      </c>
      <c r="H28" s="178"/>
      <c r="I28" s="177">
        <f t="shared" ref="I28:I37" si="130">I129+I230+I331+I432</f>
        <v>0</v>
      </c>
      <c r="J28" s="179"/>
      <c r="K28" s="180"/>
      <c r="L28" s="180"/>
      <c r="M28" s="177">
        <f t="shared" ref="M28:M37" si="131">M129+M230+M331+M432</f>
        <v>0</v>
      </c>
      <c r="N28" s="178">
        <v>0.294289866351475</v>
      </c>
      <c r="O28" s="177">
        <f t="shared" ref="O28:O37" si="132">O129+O230+O331+O432</f>
        <v>0</v>
      </c>
      <c r="P28" s="181">
        <f t="shared" ref="P28:P37" si="133">IFERROR(+(IF(M28="","0",M28))-(IF(O28="","0",O28)),"")</f>
        <v>0</v>
      </c>
      <c r="Q28" s="172"/>
      <c r="R28" s="174">
        <v>1.0</v>
      </c>
      <c r="S28" s="175" t="s">
        <v>135</v>
      </c>
      <c r="T28" s="176" t="s">
        <v>121</v>
      </c>
      <c r="U28" s="176" t="s">
        <v>123</v>
      </c>
      <c r="V28" s="177">
        <f t="shared" ref="V28:V37" si="134">V129+V230+V331+V432</f>
        <v>0</v>
      </c>
      <c r="W28" s="177">
        <f t="shared" ref="W28:W37" si="135">iferror(V28/X28*100,0)</f>
        <v>0</v>
      </c>
      <c r="X28" s="177">
        <f t="shared" ref="X28:X37" si="136">X129+X230+X331+X432</f>
        <v>0</v>
      </c>
      <c r="Y28" s="178"/>
      <c r="Z28" s="177">
        <f t="shared" ref="Z28:Z37" si="137">Z129+Z230+Z331+Z432</f>
        <v>0</v>
      </c>
      <c r="AA28" s="179"/>
      <c r="AB28" s="180"/>
      <c r="AC28" s="180"/>
      <c r="AD28" s="177">
        <f t="shared" ref="AD28:AD37" si="138">AD129+AD230+AD331+AD432</f>
        <v>0</v>
      </c>
      <c r="AE28" s="178">
        <v>0.294289866351475</v>
      </c>
      <c r="AF28" s="177">
        <f t="shared" ref="AF28:AF37" si="139">AF129+AF230+AF331+AF432</f>
        <v>0</v>
      </c>
      <c r="AG28" s="181">
        <f t="shared" ref="AG28:AG37" si="140">IFERROR(+(IF(AD28="","0",AD28))-(IF(AF28="","0",AF28)),"")</f>
        <v>0</v>
      </c>
      <c r="AH28" s="172"/>
      <c r="AI28" s="174">
        <v>1.0</v>
      </c>
      <c r="AJ28" s="175" t="s">
        <v>135</v>
      </c>
      <c r="AK28" s="176" t="s">
        <v>121</v>
      </c>
      <c r="AL28" s="176" t="s">
        <v>123</v>
      </c>
      <c r="AM28" s="177">
        <f t="shared" ref="AM28:AM37" si="141">AM129+AM230+AM331+AM432</f>
        <v>0</v>
      </c>
      <c r="AN28" s="177">
        <f t="shared" ref="AN28:AN37" si="142">iferror(AM28/AO28*100,0)</f>
        <v>0</v>
      </c>
      <c r="AO28" s="177">
        <f t="shared" ref="AO28:AO37" si="143">AO129+AO230+AO331+AO432</f>
        <v>0</v>
      </c>
      <c r="AP28" s="178"/>
      <c r="AQ28" s="177">
        <f t="shared" ref="AQ28:AQ37" si="144">AQ129+AQ230+AQ331+AQ432</f>
        <v>0</v>
      </c>
      <c r="AR28" s="179"/>
      <c r="AS28" s="180"/>
      <c r="AT28" s="180"/>
      <c r="AU28" s="177">
        <f t="shared" ref="AU28:AU37" si="145">AU129+AU230+AU331+AU432</f>
        <v>0</v>
      </c>
      <c r="AV28" s="178">
        <v>0.294289866351475</v>
      </c>
      <c r="AW28" s="177">
        <f t="shared" ref="AW28:AW37" si="146">AW129+AW230+AW331+AW432</f>
        <v>0</v>
      </c>
      <c r="AX28" s="181">
        <f t="shared" ref="AX28:AX37" si="147">IFERROR(+(IF(AU28="","0",AU28))-(IF(AW28="","0",AW28)),"")</f>
        <v>0</v>
      </c>
      <c r="AY28" s="172"/>
      <c r="AZ28" s="174">
        <v>1.0</v>
      </c>
      <c r="BA28" s="175" t="s">
        <v>135</v>
      </c>
      <c r="BB28" s="176" t="s">
        <v>121</v>
      </c>
      <c r="BC28" s="176" t="s">
        <v>123</v>
      </c>
      <c r="BD28" s="177">
        <f t="shared" ref="BD28:BD37" si="148">BD129+BD230+BD331+BD432</f>
        <v>0</v>
      </c>
      <c r="BE28" s="177">
        <f t="shared" ref="BE28:BE37" si="149">iferror(BD28/BF28*100,0)</f>
        <v>0</v>
      </c>
      <c r="BF28" s="177">
        <f t="shared" ref="BF28:BF37" si="150">BF129+BF230+BF331+BF432</f>
        <v>0</v>
      </c>
      <c r="BG28" s="178"/>
      <c r="BH28" s="177">
        <f t="shared" ref="BH28:BH37" si="151">BH129+BH230+BH331+BH432</f>
        <v>0</v>
      </c>
      <c r="BI28" s="179"/>
      <c r="BJ28" s="180"/>
      <c r="BK28" s="180"/>
      <c r="BL28" s="177">
        <f t="shared" ref="BL28:BL37" si="152">BL129+BL230+BL331+BL432</f>
        <v>0</v>
      </c>
      <c r="BM28" s="178">
        <v>0.294289866351475</v>
      </c>
      <c r="BN28" s="177">
        <f t="shared" ref="BN28:BN37" si="153">BN129+BN230+BN331+BN432</f>
        <v>0</v>
      </c>
      <c r="BO28" s="181">
        <f t="shared" ref="BO28:BO37" si="154">IFERROR(+(IF(BL28="","0",BL28))-(IF(BN28="","0",BN28)),"")</f>
        <v>0</v>
      </c>
      <c r="BP28" s="172"/>
      <c r="BQ28" s="174">
        <v>1.0</v>
      </c>
      <c r="BR28" s="175" t="s">
        <v>135</v>
      </c>
      <c r="BS28" s="176" t="s">
        <v>121</v>
      </c>
      <c r="BT28" s="176" t="s">
        <v>123</v>
      </c>
      <c r="BU28" s="177">
        <f t="shared" ref="BU28:BU37" si="155">BU129+BU230+BU331+BU432</f>
        <v>0</v>
      </c>
      <c r="BV28" s="177">
        <f t="shared" ref="BV28:BV37" si="156">iferror(BU28/BW28*100,0)</f>
        <v>0</v>
      </c>
      <c r="BW28" s="177">
        <f t="shared" ref="BW28:BW37" si="157">BW129+BW230+BW331+BW432</f>
        <v>0</v>
      </c>
      <c r="BX28" s="178"/>
      <c r="BY28" s="177">
        <f t="shared" ref="BY28:BY37" si="158">BY129+BY230+BY331+BY432</f>
        <v>0</v>
      </c>
      <c r="BZ28" s="179"/>
      <c r="CA28" s="180"/>
      <c r="CB28" s="180"/>
      <c r="CC28" s="177">
        <f t="shared" ref="CC28:CC37" si="159">CC129+CC230+CC331+CC432</f>
        <v>0</v>
      </c>
      <c r="CD28" s="178">
        <v>0.294289866351475</v>
      </c>
      <c r="CE28" s="177">
        <f t="shared" ref="CE28:CE37" si="160">CE129+CE230+CE331+CE432</f>
        <v>0</v>
      </c>
      <c r="CF28" s="181">
        <f t="shared" ref="CF28:CF37" si="161">IFERROR(+(IF(CC28="","0",CC28))-(IF(CE28="","0",CE28)),"")</f>
        <v>0</v>
      </c>
      <c r="CG28" s="172"/>
      <c r="CH28" s="174">
        <v>1.0</v>
      </c>
      <c r="CI28" s="175" t="s">
        <v>135</v>
      </c>
      <c r="CJ28" s="176" t="s">
        <v>121</v>
      </c>
      <c r="CK28" s="176" t="s">
        <v>123</v>
      </c>
      <c r="CL28" s="177">
        <f t="shared" ref="CL28:CL37" si="162">CL129+CL230+CL331+CL432</f>
        <v>0</v>
      </c>
      <c r="CM28" s="177">
        <f t="shared" ref="CM28:CM37" si="163">iferror(CL28/CN28*100,0)</f>
        <v>0</v>
      </c>
      <c r="CN28" s="177">
        <f t="shared" ref="CN28:CN37" si="164">CN129+CN230+CN331+CN432</f>
        <v>0</v>
      </c>
      <c r="CO28" s="178"/>
      <c r="CP28" s="177">
        <f t="shared" ref="CP28:CP37" si="165">CP129+CP230+CP331+CP432</f>
        <v>0</v>
      </c>
      <c r="CQ28" s="179"/>
      <c r="CR28" s="180"/>
      <c r="CS28" s="180"/>
      <c r="CT28" s="177">
        <f t="shared" ref="CT28:CT37" si="166">CT129+CT230+CT331+CT432</f>
        <v>0</v>
      </c>
      <c r="CU28" s="178">
        <v>0.294289866351475</v>
      </c>
      <c r="CV28" s="177">
        <f t="shared" ref="CV28:CV37" si="167">CV129+CV230+CV331+CV432</f>
        <v>0</v>
      </c>
      <c r="CW28" s="181">
        <f t="shared" ref="CW28:CW37" si="168">IFERROR(+(IF(CT28="","0",CT28))-(IF(CV28="","0",CV28)),"")</f>
        <v>0</v>
      </c>
      <c r="CX28" s="172"/>
      <c r="CY28" s="174">
        <v>1.0</v>
      </c>
      <c r="CZ28" s="175" t="s">
        <v>135</v>
      </c>
      <c r="DA28" s="176" t="s">
        <v>121</v>
      </c>
      <c r="DB28" s="176" t="s">
        <v>123</v>
      </c>
      <c r="DC28" s="177">
        <f t="shared" ref="DC28:DC37" si="169">DC129+DC230+DC331+DC432</f>
        <v>0</v>
      </c>
      <c r="DD28" s="177">
        <f t="shared" ref="DD28:DD37" si="170">iferror(DC28/DE28*100,0)</f>
        <v>0</v>
      </c>
      <c r="DE28" s="177">
        <f t="shared" ref="DE28:DE37" si="171">DE129+DE230+DE331+DE432</f>
        <v>0</v>
      </c>
      <c r="DF28" s="178"/>
      <c r="DG28" s="177">
        <f t="shared" ref="DG28:DG37" si="172">DG129+DG230+DG331+DG432</f>
        <v>0</v>
      </c>
      <c r="DH28" s="179"/>
      <c r="DI28" s="180"/>
      <c r="DJ28" s="180"/>
      <c r="DK28" s="177">
        <f t="shared" ref="DK28:DK37" si="173">DK129+DK230+DK331+DK432</f>
        <v>0</v>
      </c>
      <c r="DL28" s="178">
        <v>0.294289866351475</v>
      </c>
      <c r="DM28" s="177">
        <f t="shared" ref="DM28:DM37" si="174">DM129+DM230+DM331+DM432</f>
        <v>0</v>
      </c>
      <c r="DN28" s="181">
        <f t="shared" ref="DN28:DN37" si="175">IFERROR(+(IF(DK28="","0",DK28))-(IF(DM28="","0",DM28)),"")</f>
        <v>0</v>
      </c>
      <c r="DO28" s="172"/>
      <c r="DP28" s="174">
        <v>1.0</v>
      </c>
      <c r="DQ28" s="175" t="s">
        <v>135</v>
      </c>
      <c r="DR28" s="176" t="s">
        <v>121</v>
      </c>
      <c r="DS28" s="176" t="s">
        <v>123</v>
      </c>
      <c r="DT28" s="177">
        <f t="shared" ref="DT28:DT37" si="176">DT129+DT230+DT331+DT432</f>
        <v>0</v>
      </c>
      <c r="DU28" s="177">
        <f t="shared" ref="DU28:DU37" si="177">iferror(DT28/DV28*100,0)</f>
        <v>0</v>
      </c>
      <c r="DV28" s="177">
        <f t="shared" ref="DV28:DV37" si="178">DV129+DV230+DV331+DV432</f>
        <v>0</v>
      </c>
      <c r="DW28" s="178"/>
      <c r="DX28" s="177">
        <f t="shared" ref="DX28:DX37" si="179">DX129+DX230+DX331+DX432</f>
        <v>0</v>
      </c>
      <c r="DY28" s="179"/>
      <c r="DZ28" s="180"/>
      <c r="EA28" s="180"/>
      <c r="EB28" s="177">
        <f t="shared" ref="EB28:EB37" si="180">EB129+EB230+EB331+EB432</f>
        <v>0</v>
      </c>
      <c r="EC28" s="178">
        <v>0.294289866351475</v>
      </c>
      <c r="ED28" s="177">
        <f t="shared" ref="ED28:ED37" si="181">ED129+ED230+ED331+ED432</f>
        <v>0</v>
      </c>
      <c r="EE28" s="181">
        <f t="shared" ref="EE28:EE37" si="182">IFERROR(+(IF(EB28="","0",EB28))-(IF(ED28="","0",ED28)),"")</f>
        <v>0</v>
      </c>
      <c r="EF28" s="172"/>
      <c r="EG28" s="174">
        <v>1.0</v>
      </c>
      <c r="EH28" s="175" t="s">
        <v>135</v>
      </c>
      <c r="EI28" s="176" t="s">
        <v>121</v>
      </c>
      <c r="EJ28" s="176" t="s">
        <v>123</v>
      </c>
      <c r="EK28" s="177">
        <f t="shared" ref="EK28:EK37" si="183">EK129+EK230+EK331+EK432</f>
        <v>0</v>
      </c>
      <c r="EL28" s="177">
        <f t="shared" ref="EL28:EL37" si="184">iferror(EK28/EM28*100,0)</f>
        <v>0</v>
      </c>
      <c r="EM28" s="177">
        <f t="shared" ref="EM28:EM37" si="185">EM129+EM230+EM331+EM432</f>
        <v>0</v>
      </c>
      <c r="EN28" s="178"/>
      <c r="EO28" s="177">
        <f t="shared" ref="EO28:EO37" si="186">EO129+EO230+EO331+EO432</f>
        <v>0</v>
      </c>
      <c r="EP28" s="179"/>
      <c r="EQ28" s="180"/>
      <c r="ER28" s="180"/>
      <c r="ES28" s="177">
        <f t="shared" ref="ES28:ES37" si="187">ES129+ES230+ES331+ES432</f>
        <v>0</v>
      </c>
      <c r="ET28" s="178">
        <v>0.294289866351475</v>
      </c>
      <c r="EU28" s="177">
        <f t="shared" ref="EU28:EU37" si="188">EU129+EU230+EU331+EU432</f>
        <v>0</v>
      </c>
      <c r="EV28" s="181">
        <f t="shared" ref="EV28:EV37" si="189">IFERROR(+(IF(ES28="","0",ES28))-(IF(EU28="","0",EU28)),"")</f>
        <v>0</v>
      </c>
      <c r="EW28" s="172"/>
      <c r="EX28" s="174">
        <v>1.0</v>
      </c>
      <c r="EY28" s="175" t="s">
        <v>135</v>
      </c>
      <c r="EZ28" s="176" t="s">
        <v>121</v>
      </c>
      <c r="FA28" s="176" t="s">
        <v>123</v>
      </c>
      <c r="FB28" s="177">
        <f t="shared" ref="FB28:FB37" si="190">FB129+FB230+FB331+FB432</f>
        <v>0</v>
      </c>
      <c r="FC28" s="177">
        <f t="shared" ref="FC28:FC37" si="191">iferror(FB28/FD28*100,0)</f>
        <v>0</v>
      </c>
      <c r="FD28" s="177">
        <f t="shared" ref="FD28:FD37" si="192">FD129+FD230+FD331+FD432</f>
        <v>0</v>
      </c>
      <c r="FE28" s="178"/>
      <c r="FF28" s="177">
        <f t="shared" ref="FF28:FF37" si="193">FF129+FF230+FF331+FF432</f>
        <v>0</v>
      </c>
      <c r="FG28" s="179"/>
      <c r="FH28" s="180"/>
      <c r="FI28" s="180"/>
      <c r="FJ28" s="177">
        <f t="shared" ref="FJ28:FJ37" si="194">FJ129+FJ230+FJ331+FJ432</f>
        <v>0</v>
      </c>
      <c r="FK28" s="178">
        <v>0.294289866351475</v>
      </c>
      <c r="FL28" s="177">
        <f t="shared" ref="FL28:FL37" si="195">FL129+FL230+FL331+FL432</f>
        <v>0</v>
      </c>
      <c r="FM28" s="181">
        <f t="shared" ref="FM28:FM37" si="196">IFERROR(+(IF(FJ28="","0",FJ28))-(IF(FL28="","0",FL28)),"")</f>
        <v>0</v>
      </c>
      <c r="FN28" s="172"/>
      <c r="FO28" s="174">
        <v>1.0</v>
      </c>
      <c r="FP28" s="175" t="s">
        <v>135</v>
      </c>
      <c r="FQ28" s="176" t="s">
        <v>121</v>
      </c>
      <c r="FR28" s="176" t="s">
        <v>123</v>
      </c>
      <c r="FS28" s="177">
        <f t="shared" ref="FS28:FS37" si="197">FS129+FS230+FS331+FS432</f>
        <v>0</v>
      </c>
      <c r="FT28" s="177">
        <f t="shared" ref="FT28:FT37" si="198">iferror(FS28/FU28*100,0)</f>
        <v>0</v>
      </c>
      <c r="FU28" s="177">
        <f t="shared" ref="FU28:FU37" si="199">FU129+FU230+FU331+FU432</f>
        <v>0</v>
      </c>
      <c r="FV28" s="178"/>
      <c r="FW28" s="177">
        <f t="shared" ref="FW28:FW37" si="200">FW129+FW230+FW331+FW432</f>
        <v>0</v>
      </c>
      <c r="FX28" s="179"/>
      <c r="FY28" s="180"/>
      <c r="FZ28" s="180"/>
      <c r="GA28" s="177">
        <f t="shared" ref="GA28:GA37" si="201">GA129+GA230+GA331+GA432</f>
        <v>0</v>
      </c>
      <c r="GB28" s="178">
        <v>0.294289866351475</v>
      </c>
      <c r="GC28" s="177">
        <f t="shared" ref="GC28:GC37" si="202">GC129+GC230+GC331+GC432</f>
        <v>0</v>
      </c>
      <c r="GD28" s="181">
        <f t="shared" ref="GD28:GD37" si="203">IFERROR(+(IF(GA28="","0",GA28))-(IF(GC28="","0",GC28)),"")</f>
        <v>0</v>
      </c>
      <c r="GE28" s="172"/>
      <c r="GF28" s="174">
        <v>1.0</v>
      </c>
      <c r="GG28" s="175" t="s">
        <v>135</v>
      </c>
      <c r="GH28" s="176" t="s">
        <v>121</v>
      </c>
      <c r="GI28" s="176" t="s">
        <v>123</v>
      </c>
      <c r="GJ28" s="177">
        <f t="shared" ref="GJ28:GJ37" si="204">GJ129+GJ230+GJ331+GJ432</f>
        <v>0</v>
      </c>
      <c r="GK28" s="177">
        <f t="shared" ref="GK28:GK37" si="205">iferror(GJ28/GL28*100,0)</f>
        <v>0</v>
      </c>
      <c r="GL28" s="177">
        <f t="shared" ref="GL28:GL37" si="206">GL129+GL230+GL331+GL432</f>
        <v>0</v>
      </c>
      <c r="GM28" s="178"/>
      <c r="GN28" s="177">
        <f t="shared" ref="GN28:GN37" si="207">GN129+GN230+GN331+GN432</f>
        <v>0</v>
      </c>
      <c r="GO28" s="179"/>
      <c r="GP28" s="180"/>
      <c r="GQ28" s="180"/>
      <c r="GR28" s="177">
        <f t="shared" ref="GR28:GR37" si="208">GR129+GR230+GR331+GR432</f>
        <v>0</v>
      </c>
      <c r="GS28" s="178">
        <v>0.294289866351475</v>
      </c>
      <c r="GT28" s="177">
        <f t="shared" ref="GT28:GT37" si="209">GT129+GT230+GT331+GT432</f>
        <v>0</v>
      </c>
      <c r="GU28" s="181">
        <f t="shared" ref="GU28:GU37" si="210">IFERROR(+(IF(GR28="","0",GR28))-(IF(GT28="","0",GT28)),"")</f>
        <v>0</v>
      </c>
      <c r="GV28" s="172"/>
      <c r="GW28" s="174">
        <v>1.0</v>
      </c>
      <c r="GX28" s="175" t="s">
        <v>135</v>
      </c>
      <c r="GY28" s="176" t="s">
        <v>121</v>
      </c>
      <c r="GZ28" s="176" t="s">
        <v>123</v>
      </c>
      <c r="HA28" s="177">
        <f t="shared" ref="HA28:HA37" si="211">HA129+HA230+HA331+HA432</f>
        <v>0</v>
      </c>
      <c r="HB28" s="177">
        <f t="shared" ref="HB28:HB37" si="212">iferror(HA28/HC28*100,0)</f>
        <v>0</v>
      </c>
      <c r="HC28" s="177">
        <f t="shared" ref="HC28:HC37" si="213">HC129+HC230+HC331+HC432</f>
        <v>0</v>
      </c>
      <c r="HD28" s="178"/>
      <c r="HE28" s="177">
        <f t="shared" ref="HE28:HE37" si="214">HE129+HE230+HE331+HE432</f>
        <v>0</v>
      </c>
      <c r="HF28" s="179"/>
      <c r="HG28" s="180"/>
      <c r="HH28" s="180"/>
      <c r="HI28" s="177">
        <f t="shared" ref="HI28:HI37" si="215">HI129+HI230+HI331+HI432</f>
        <v>0</v>
      </c>
      <c r="HJ28" s="178">
        <v>0.294289866351475</v>
      </c>
      <c r="HK28" s="177">
        <f t="shared" ref="HK28:HK37" si="216">HK129+HK230+HK331+HK432</f>
        <v>0</v>
      </c>
      <c r="HL28" s="181">
        <f t="shared" ref="HL28:HL37" si="217">IFERROR(+(IF(HI28="","0",HI28))-(IF(HK28="","0",HK28)),"")</f>
        <v>0</v>
      </c>
      <c r="HM28" s="172"/>
      <c r="HN28" s="174">
        <v>1.0</v>
      </c>
      <c r="HO28" s="175" t="s">
        <v>135</v>
      </c>
      <c r="HP28" s="176" t="s">
        <v>121</v>
      </c>
      <c r="HQ28" s="176" t="s">
        <v>123</v>
      </c>
      <c r="HR28" s="177">
        <f t="shared" ref="HR28:HR37" si="218">HR129+HR230+HR331+HR432</f>
        <v>0</v>
      </c>
      <c r="HS28" s="177">
        <f t="shared" ref="HS28:HS37" si="219">iferror(HR28/HT28*100,0)</f>
        <v>0</v>
      </c>
      <c r="HT28" s="177">
        <f t="shared" ref="HT28:HT37" si="220">HT129+HT230+HT331+HT432</f>
        <v>0</v>
      </c>
      <c r="HU28" s="178"/>
      <c r="HV28" s="177">
        <f t="shared" ref="HV28:HV37" si="221">HV129+HV230+HV331+HV432</f>
        <v>0</v>
      </c>
      <c r="HW28" s="179"/>
      <c r="HX28" s="180"/>
      <c r="HY28" s="180"/>
      <c r="HZ28" s="177">
        <f t="shared" ref="HZ28:HZ37" si="222">HZ129+HZ230+HZ331+HZ432</f>
        <v>0</v>
      </c>
      <c r="IA28" s="178">
        <v>0.294289866351475</v>
      </c>
      <c r="IB28" s="177">
        <f t="shared" ref="IB28:IB37" si="223">IB129+IB230+IB331+IB432</f>
        <v>0</v>
      </c>
      <c r="IC28" s="181">
        <f t="shared" ref="IC28:IC37" si="224">IFERROR(+(IF(HZ28="","0",HZ28))-(IF(IB28="","0",IB28)),"")</f>
        <v>0</v>
      </c>
      <c r="ID28" s="172"/>
      <c r="IE28" s="174">
        <v>1.0</v>
      </c>
      <c r="IF28" s="175" t="s">
        <v>135</v>
      </c>
      <c r="IG28" s="176" t="s">
        <v>121</v>
      </c>
      <c r="IH28" s="176" t="s">
        <v>123</v>
      </c>
      <c r="II28" s="177">
        <f t="shared" ref="II28:II37" si="225">II129+II230+II331+II432</f>
        <v>0</v>
      </c>
      <c r="IJ28" s="177">
        <f t="shared" ref="IJ28:IJ37" si="226">iferror(II28/IK28*100,0)</f>
        <v>0</v>
      </c>
      <c r="IK28" s="177">
        <f t="shared" ref="IK28:IK37" si="227">IK129+IK230+IK331+IK432</f>
        <v>0</v>
      </c>
      <c r="IL28" s="178"/>
      <c r="IM28" s="177">
        <f t="shared" ref="IM28:IM37" si="228">IM129+IM230+IM331+IM432</f>
        <v>0</v>
      </c>
      <c r="IN28" s="179"/>
      <c r="IO28" s="180"/>
      <c r="IP28" s="180"/>
      <c r="IQ28" s="177">
        <f t="shared" ref="IQ28:IQ37" si="229">IQ129+IQ230+IQ331+IQ432</f>
        <v>0</v>
      </c>
      <c r="IR28" s="178">
        <v>0.294289866351475</v>
      </c>
      <c r="IS28" s="177">
        <f t="shared" ref="IS28:IS37" si="230">IS129+IS230+IS331+IS432</f>
        <v>0</v>
      </c>
      <c r="IT28" s="181">
        <f t="shared" ref="IT28:IT37" si="231">IFERROR(+(IF(IQ28="","0",IQ28))-(IF(IS28="","0",IS28)),"")</f>
        <v>0</v>
      </c>
      <c r="IU28" s="172"/>
      <c r="IV28" s="174">
        <v>1.0</v>
      </c>
      <c r="IW28" s="175" t="s">
        <v>135</v>
      </c>
      <c r="IX28" s="176" t="s">
        <v>121</v>
      </c>
      <c r="IY28" s="176" t="s">
        <v>123</v>
      </c>
      <c r="IZ28" s="177">
        <f t="shared" ref="IZ28:IZ37" si="232">IZ129+IZ230+IZ331+IZ432</f>
        <v>0</v>
      </c>
      <c r="JA28" s="177">
        <f t="shared" ref="JA28:JA37" si="233">iferror(IZ28/JB28*100,0)</f>
        <v>0</v>
      </c>
      <c r="JB28" s="177">
        <f t="shared" ref="JB28:JB37" si="234">JB129+JB230+JB331+JB432</f>
        <v>0</v>
      </c>
      <c r="JC28" s="178"/>
      <c r="JD28" s="177">
        <f t="shared" ref="JD28:JD37" si="235">JD129+JD230+JD331+JD432</f>
        <v>0</v>
      </c>
      <c r="JE28" s="179"/>
      <c r="JF28" s="180"/>
      <c r="JG28" s="180"/>
      <c r="JH28" s="177">
        <f t="shared" ref="JH28:JH37" si="236">JH129+JH230+JH331+JH432</f>
        <v>0</v>
      </c>
      <c r="JI28" s="178">
        <v>0.294289866351475</v>
      </c>
      <c r="JJ28" s="177">
        <f t="shared" ref="JJ28:JJ37" si="237">JJ129+JJ230+JJ331+JJ432</f>
        <v>0</v>
      </c>
      <c r="JK28" s="181">
        <f t="shared" ref="JK28:JK37" si="238">IFERROR(+(IF(JH28="","0",JH28))-(IF(JJ28="","0",JJ28)),"")</f>
        <v>0</v>
      </c>
      <c r="JL28" s="172"/>
      <c r="JM28" s="174">
        <v>1.0</v>
      </c>
      <c r="JN28" s="175" t="s">
        <v>135</v>
      </c>
      <c r="JO28" s="176" t="s">
        <v>121</v>
      </c>
      <c r="JP28" s="176" t="s">
        <v>123</v>
      </c>
      <c r="JQ28" s="177">
        <f t="shared" ref="JQ28:JQ37" si="239">JQ129+JQ230+JQ331+JQ432</f>
        <v>0</v>
      </c>
      <c r="JR28" s="177">
        <f t="shared" ref="JR28:JR37" si="240">iferror(JQ28/JS28*100,0)</f>
        <v>0</v>
      </c>
      <c r="JS28" s="177">
        <f t="shared" ref="JS28:JS37" si="241">JS129+JS230+JS331+JS432</f>
        <v>0</v>
      </c>
      <c r="JT28" s="178"/>
      <c r="JU28" s="177">
        <f t="shared" ref="JU28:JU37" si="242">JU129+JU230+JU331+JU432</f>
        <v>0</v>
      </c>
      <c r="JV28" s="179"/>
      <c r="JW28" s="180"/>
      <c r="JX28" s="180"/>
      <c r="JY28" s="177">
        <f t="shared" ref="JY28:JY37" si="243">JY129+JY230+JY331+JY432</f>
        <v>0</v>
      </c>
      <c r="JZ28" s="178">
        <v>0.294289866351475</v>
      </c>
      <c r="KA28" s="177">
        <f t="shared" ref="KA28:KA37" si="244">KA129+KA230+KA331+KA432</f>
        <v>0</v>
      </c>
      <c r="KB28" s="181">
        <f t="shared" ref="KB28:KB37" si="245">IFERROR(+(IF(JY28="","0",JY28))-(IF(KA28="","0",KA28)),"")</f>
        <v>0</v>
      </c>
      <c r="KC28" s="172"/>
      <c r="KD28" s="174">
        <v>1.0</v>
      </c>
      <c r="KE28" s="175" t="s">
        <v>135</v>
      </c>
      <c r="KF28" s="176" t="s">
        <v>121</v>
      </c>
      <c r="KG28" s="176" t="s">
        <v>123</v>
      </c>
      <c r="KH28" s="177">
        <f t="shared" ref="KH28:KH37" si="246">KH129+KH230+KH331+KH432</f>
        <v>0</v>
      </c>
      <c r="KI28" s="177">
        <f t="shared" ref="KI28:KI37" si="247">iferror(KH28/KJ28*100,0)</f>
        <v>0</v>
      </c>
      <c r="KJ28" s="177">
        <f t="shared" ref="KJ28:KJ37" si="248">KJ129+KJ230+KJ331+KJ432</f>
        <v>0</v>
      </c>
      <c r="KK28" s="178"/>
      <c r="KL28" s="177">
        <f t="shared" ref="KL28:KL37" si="249">KL129+KL230+KL331+KL432</f>
        <v>0</v>
      </c>
      <c r="KM28" s="179"/>
      <c r="KN28" s="180"/>
      <c r="KO28" s="180"/>
      <c r="KP28" s="177">
        <f t="shared" ref="KP28:KP37" si="250">KP129+KP230+KP331+KP432</f>
        <v>0</v>
      </c>
      <c r="KQ28" s="178">
        <v>0.294289866351475</v>
      </c>
      <c r="KR28" s="177">
        <f t="shared" ref="KR28:KR37" si="251">KR129+KR230+KR331+KR432</f>
        <v>0</v>
      </c>
      <c r="KS28" s="181">
        <f t="shared" ref="KS28:KS37" si="252">IFERROR(+(IF(KP28="","0",KP28))-(IF(KR28="","0",KR28)),"")</f>
        <v>0</v>
      </c>
      <c r="KT28" s="172"/>
      <c r="KU28" s="173"/>
    </row>
    <row r="29" ht="15.75" customHeight="1">
      <c r="A29" s="174">
        <v>2.0</v>
      </c>
      <c r="B29" s="175" t="s">
        <v>136</v>
      </c>
      <c r="C29" s="176" t="s">
        <v>121</v>
      </c>
      <c r="D29" s="176" t="s">
        <v>123</v>
      </c>
      <c r="E29" s="177">
        <f t="shared" si="127"/>
        <v>0</v>
      </c>
      <c r="F29" s="177">
        <f t="shared" si="128"/>
        <v>0</v>
      </c>
      <c r="G29" s="177">
        <f t="shared" si="129"/>
        <v>0</v>
      </c>
      <c r="H29" s="178"/>
      <c r="I29" s="177">
        <f t="shared" si="130"/>
        <v>0</v>
      </c>
      <c r="J29" s="179"/>
      <c r="K29" s="180"/>
      <c r="L29" s="180"/>
      <c r="M29" s="177">
        <f t="shared" si="131"/>
        <v>0</v>
      </c>
      <c r="N29" s="178">
        <v>0.294289866351475</v>
      </c>
      <c r="O29" s="177">
        <f t="shared" si="132"/>
        <v>0</v>
      </c>
      <c r="P29" s="181">
        <f t="shared" si="133"/>
        <v>0</v>
      </c>
      <c r="Q29" s="172"/>
      <c r="R29" s="174">
        <v>2.0</v>
      </c>
      <c r="S29" s="175" t="s">
        <v>136</v>
      </c>
      <c r="T29" s="176" t="s">
        <v>121</v>
      </c>
      <c r="U29" s="176" t="s">
        <v>123</v>
      </c>
      <c r="V29" s="177">
        <f t="shared" si="134"/>
        <v>0</v>
      </c>
      <c r="W29" s="177">
        <f t="shared" si="135"/>
        <v>0</v>
      </c>
      <c r="X29" s="177">
        <f t="shared" si="136"/>
        <v>0</v>
      </c>
      <c r="Y29" s="178"/>
      <c r="Z29" s="177">
        <f t="shared" si="137"/>
        <v>0</v>
      </c>
      <c r="AA29" s="179"/>
      <c r="AB29" s="180"/>
      <c r="AC29" s="180"/>
      <c r="AD29" s="177">
        <f t="shared" si="138"/>
        <v>0</v>
      </c>
      <c r="AE29" s="178">
        <v>0.294289866351475</v>
      </c>
      <c r="AF29" s="177">
        <f t="shared" si="139"/>
        <v>0</v>
      </c>
      <c r="AG29" s="181">
        <f t="shared" si="140"/>
        <v>0</v>
      </c>
      <c r="AH29" s="172"/>
      <c r="AI29" s="174">
        <v>2.0</v>
      </c>
      <c r="AJ29" s="175" t="s">
        <v>136</v>
      </c>
      <c r="AK29" s="176" t="s">
        <v>121</v>
      </c>
      <c r="AL29" s="176" t="s">
        <v>123</v>
      </c>
      <c r="AM29" s="177">
        <f t="shared" si="141"/>
        <v>0</v>
      </c>
      <c r="AN29" s="177">
        <f t="shared" si="142"/>
        <v>0</v>
      </c>
      <c r="AO29" s="177">
        <f t="shared" si="143"/>
        <v>0</v>
      </c>
      <c r="AP29" s="178"/>
      <c r="AQ29" s="177">
        <f t="shared" si="144"/>
        <v>0</v>
      </c>
      <c r="AR29" s="179"/>
      <c r="AS29" s="180"/>
      <c r="AT29" s="180"/>
      <c r="AU29" s="177">
        <f t="shared" si="145"/>
        <v>0</v>
      </c>
      <c r="AV29" s="178">
        <v>0.294289866351475</v>
      </c>
      <c r="AW29" s="177">
        <f t="shared" si="146"/>
        <v>0</v>
      </c>
      <c r="AX29" s="181">
        <f t="shared" si="147"/>
        <v>0</v>
      </c>
      <c r="AY29" s="172"/>
      <c r="AZ29" s="174">
        <v>2.0</v>
      </c>
      <c r="BA29" s="175" t="s">
        <v>136</v>
      </c>
      <c r="BB29" s="176" t="s">
        <v>121</v>
      </c>
      <c r="BC29" s="176" t="s">
        <v>123</v>
      </c>
      <c r="BD29" s="177">
        <f t="shared" si="148"/>
        <v>0</v>
      </c>
      <c r="BE29" s="177">
        <f t="shared" si="149"/>
        <v>0</v>
      </c>
      <c r="BF29" s="177">
        <f t="shared" si="150"/>
        <v>0</v>
      </c>
      <c r="BG29" s="178"/>
      <c r="BH29" s="177">
        <f t="shared" si="151"/>
        <v>0</v>
      </c>
      <c r="BI29" s="179"/>
      <c r="BJ29" s="180"/>
      <c r="BK29" s="180"/>
      <c r="BL29" s="177">
        <f t="shared" si="152"/>
        <v>0</v>
      </c>
      <c r="BM29" s="178">
        <v>0.294289866351475</v>
      </c>
      <c r="BN29" s="177">
        <f t="shared" si="153"/>
        <v>0</v>
      </c>
      <c r="BO29" s="181">
        <f t="shared" si="154"/>
        <v>0</v>
      </c>
      <c r="BP29" s="172"/>
      <c r="BQ29" s="174">
        <v>2.0</v>
      </c>
      <c r="BR29" s="175" t="s">
        <v>136</v>
      </c>
      <c r="BS29" s="176" t="s">
        <v>121</v>
      </c>
      <c r="BT29" s="176" t="s">
        <v>123</v>
      </c>
      <c r="BU29" s="177">
        <f t="shared" si="155"/>
        <v>0</v>
      </c>
      <c r="BV29" s="177">
        <f t="shared" si="156"/>
        <v>0</v>
      </c>
      <c r="BW29" s="177">
        <f t="shared" si="157"/>
        <v>0</v>
      </c>
      <c r="BX29" s="178"/>
      <c r="BY29" s="177">
        <f t="shared" si="158"/>
        <v>0</v>
      </c>
      <c r="BZ29" s="179"/>
      <c r="CA29" s="180"/>
      <c r="CB29" s="180"/>
      <c r="CC29" s="177">
        <f t="shared" si="159"/>
        <v>0</v>
      </c>
      <c r="CD29" s="178">
        <v>0.294289866351475</v>
      </c>
      <c r="CE29" s="177">
        <f t="shared" si="160"/>
        <v>0</v>
      </c>
      <c r="CF29" s="181">
        <f t="shared" si="161"/>
        <v>0</v>
      </c>
      <c r="CG29" s="172"/>
      <c r="CH29" s="174">
        <v>2.0</v>
      </c>
      <c r="CI29" s="175" t="s">
        <v>136</v>
      </c>
      <c r="CJ29" s="176" t="s">
        <v>121</v>
      </c>
      <c r="CK29" s="176" t="s">
        <v>123</v>
      </c>
      <c r="CL29" s="177">
        <f t="shared" si="162"/>
        <v>0</v>
      </c>
      <c r="CM29" s="177">
        <f t="shared" si="163"/>
        <v>0</v>
      </c>
      <c r="CN29" s="177">
        <f t="shared" si="164"/>
        <v>0</v>
      </c>
      <c r="CO29" s="178"/>
      <c r="CP29" s="177">
        <f t="shared" si="165"/>
        <v>0</v>
      </c>
      <c r="CQ29" s="179"/>
      <c r="CR29" s="180"/>
      <c r="CS29" s="180"/>
      <c r="CT29" s="177">
        <f t="shared" si="166"/>
        <v>0</v>
      </c>
      <c r="CU29" s="178">
        <v>0.294289866351475</v>
      </c>
      <c r="CV29" s="177">
        <f t="shared" si="167"/>
        <v>0</v>
      </c>
      <c r="CW29" s="181">
        <f t="shared" si="168"/>
        <v>0</v>
      </c>
      <c r="CX29" s="172"/>
      <c r="CY29" s="174">
        <v>2.0</v>
      </c>
      <c r="CZ29" s="175" t="s">
        <v>136</v>
      </c>
      <c r="DA29" s="176" t="s">
        <v>121</v>
      </c>
      <c r="DB29" s="176" t="s">
        <v>123</v>
      </c>
      <c r="DC29" s="177">
        <f t="shared" si="169"/>
        <v>0</v>
      </c>
      <c r="DD29" s="177">
        <f t="shared" si="170"/>
        <v>0</v>
      </c>
      <c r="DE29" s="177">
        <f t="shared" si="171"/>
        <v>0</v>
      </c>
      <c r="DF29" s="178"/>
      <c r="DG29" s="177">
        <f t="shared" si="172"/>
        <v>0</v>
      </c>
      <c r="DH29" s="179"/>
      <c r="DI29" s="180"/>
      <c r="DJ29" s="180"/>
      <c r="DK29" s="177">
        <f t="shared" si="173"/>
        <v>0</v>
      </c>
      <c r="DL29" s="178">
        <v>0.294289866351475</v>
      </c>
      <c r="DM29" s="177">
        <f t="shared" si="174"/>
        <v>0</v>
      </c>
      <c r="DN29" s="181">
        <f t="shared" si="175"/>
        <v>0</v>
      </c>
      <c r="DO29" s="172"/>
      <c r="DP29" s="174">
        <v>2.0</v>
      </c>
      <c r="DQ29" s="175" t="s">
        <v>136</v>
      </c>
      <c r="DR29" s="176" t="s">
        <v>121</v>
      </c>
      <c r="DS29" s="176" t="s">
        <v>123</v>
      </c>
      <c r="DT29" s="177">
        <f t="shared" si="176"/>
        <v>0</v>
      </c>
      <c r="DU29" s="177">
        <f t="shared" si="177"/>
        <v>0</v>
      </c>
      <c r="DV29" s="177">
        <f t="shared" si="178"/>
        <v>0</v>
      </c>
      <c r="DW29" s="178"/>
      <c r="DX29" s="177">
        <f t="shared" si="179"/>
        <v>0</v>
      </c>
      <c r="DY29" s="179"/>
      <c r="DZ29" s="180"/>
      <c r="EA29" s="180"/>
      <c r="EB29" s="177">
        <f t="shared" si="180"/>
        <v>0</v>
      </c>
      <c r="EC29" s="178">
        <v>0.294289866351475</v>
      </c>
      <c r="ED29" s="177">
        <f t="shared" si="181"/>
        <v>0</v>
      </c>
      <c r="EE29" s="181">
        <f t="shared" si="182"/>
        <v>0</v>
      </c>
      <c r="EF29" s="172"/>
      <c r="EG29" s="174">
        <v>2.0</v>
      </c>
      <c r="EH29" s="175" t="s">
        <v>136</v>
      </c>
      <c r="EI29" s="176" t="s">
        <v>121</v>
      </c>
      <c r="EJ29" s="176" t="s">
        <v>123</v>
      </c>
      <c r="EK29" s="177">
        <f t="shared" si="183"/>
        <v>0</v>
      </c>
      <c r="EL29" s="177">
        <f t="shared" si="184"/>
        <v>0</v>
      </c>
      <c r="EM29" s="177">
        <f t="shared" si="185"/>
        <v>0</v>
      </c>
      <c r="EN29" s="178"/>
      <c r="EO29" s="177">
        <f t="shared" si="186"/>
        <v>0</v>
      </c>
      <c r="EP29" s="179"/>
      <c r="EQ29" s="180"/>
      <c r="ER29" s="180"/>
      <c r="ES29" s="177">
        <f t="shared" si="187"/>
        <v>0</v>
      </c>
      <c r="ET29" s="178">
        <v>0.294289866351475</v>
      </c>
      <c r="EU29" s="177">
        <f t="shared" si="188"/>
        <v>0</v>
      </c>
      <c r="EV29" s="181">
        <f t="shared" si="189"/>
        <v>0</v>
      </c>
      <c r="EW29" s="172"/>
      <c r="EX29" s="174">
        <v>2.0</v>
      </c>
      <c r="EY29" s="175" t="s">
        <v>136</v>
      </c>
      <c r="EZ29" s="176" t="s">
        <v>121</v>
      </c>
      <c r="FA29" s="176" t="s">
        <v>123</v>
      </c>
      <c r="FB29" s="177">
        <f t="shared" si="190"/>
        <v>0</v>
      </c>
      <c r="FC29" s="177">
        <f t="shared" si="191"/>
        <v>0</v>
      </c>
      <c r="FD29" s="177">
        <f t="shared" si="192"/>
        <v>0</v>
      </c>
      <c r="FE29" s="178"/>
      <c r="FF29" s="177">
        <f t="shared" si="193"/>
        <v>0</v>
      </c>
      <c r="FG29" s="179"/>
      <c r="FH29" s="180"/>
      <c r="FI29" s="180"/>
      <c r="FJ29" s="177">
        <f t="shared" si="194"/>
        <v>0</v>
      </c>
      <c r="FK29" s="178">
        <v>0.294289866351475</v>
      </c>
      <c r="FL29" s="177">
        <f t="shared" si="195"/>
        <v>0</v>
      </c>
      <c r="FM29" s="181">
        <f t="shared" si="196"/>
        <v>0</v>
      </c>
      <c r="FN29" s="172"/>
      <c r="FO29" s="174">
        <v>2.0</v>
      </c>
      <c r="FP29" s="175" t="s">
        <v>136</v>
      </c>
      <c r="FQ29" s="176" t="s">
        <v>121</v>
      </c>
      <c r="FR29" s="176" t="s">
        <v>123</v>
      </c>
      <c r="FS29" s="177">
        <f t="shared" si="197"/>
        <v>0</v>
      </c>
      <c r="FT29" s="177">
        <f t="shared" si="198"/>
        <v>0</v>
      </c>
      <c r="FU29" s="177">
        <f t="shared" si="199"/>
        <v>0</v>
      </c>
      <c r="FV29" s="178"/>
      <c r="FW29" s="177">
        <f t="shared" si="200"/>
        <v>0</v>
      </c>
      <c r="FX29" s="179"/>
      <c r="FY29" s="180"/>
      <c r="FZ29" s="180"/>
      <c r="GA29" s="177">
        <f t="shared" si="201"/>
        <v>0</v>
      </c>
      <c r="GB29" s="178">
        <v>0.294289866351475</v>
      </c>
      <c r="GC29" s="177">
        <f t="shared" si="202"/>
        <v>0</v>
      </c>
      <c r="GD29" s="181">
        <f t="shared" si="203"/>
        <v>0</v>
      </c>
      <c r="GE29" s="172"/>
      <c r="GF29" s="174">
        <v>2.0</v>
      </c>
      <c r="GG29" s="175" t="s">
        <v>136</v>
      </c>
      <c r="GH29" s="176" t="s">
        <v>121</v>
      </c>
      <c r="GI29" s="176" t="s">
        <v>123</v>
      </c>
      <c r="GJ29" s="177">
        <f t="shared" si="204"/>
        <v>0</v>
      </c>
      <c r="GK29" s="177">
        <f t="shared" si="205"/>
        <v>0</v>
      </c>
      <c r="GL29" s="177">
        <f t="shared" si="206"/>
        <v>0</v>
      </c>
      <c r="GM29" s="178"/>
      <c r="GN29" s="177">
        <f t="shared" si="207"/>
        <v>0</v>
      </c>
      <c r="GO29" s="179"/>
      <c r="GP29" s="180"/>
      <c r="GQ29" s="180"/>
      <c r="GR29" s="177">
        <f t="shared" si="208"/>
        <v>0</v>
      </c>
      <c r="GS29" s="178">
        <v>0.294289866351475</v>
      </c>
      <c r="GT29" s="177">
        <f t="shared" si="209"/>
        <v>0</v>
      </c>
      <c r="GU29" s="181">
        <f t="shared" si="210"/>
        <v>0</v>
      </c>
      <c r="GV29" s="172"/>
      <c r="GW29" s="174">
        <v>2.0</v>
      </c>
      <c r="GX29" s="175" t="s">
        <v>136</v>
      </c>
      <c r="GY29" s="176" t="s">
        <v>121</v>
      </c>
      <c r="GZ29" s="176" t="s">
        <v>123</v>
      </c>
      <c r="HA29" s="177">
        <f t="shared" si="211"/>
        <v>0</v>
      </c>
      <c r="HB29" s="177">
        <f t="shared" si="212"/>
        <v>0</v>
      </c>
      <c r="HC29" s="177">
        <f t="shared" si="213"/>
        <v>0</v>
      </c>
      <c r="HD29" s="178"/>
      <c r="HE29" s="177">
        <f t="shared" si="214"/>
        <v>0</v>
      </c>
      <c r="HF29" s="179"/>
      <c r="HG29" s="180"/>
      <c r="HH29" s="180"/>
      <c r="HI29" s="177">
        <f t="shared" si="215"/>
        <v>0</v>
      </c>
      <c r="HJ29" s="178">
        <v>0.294289866351475</v>
      </c>
      <c r="HK29" s="177">
        <f t="shared" si="216"/>
        <v>0</v>
      </c>
      <c r="HL29" s="181">
        <f t="shared" si="217"/>
        <v>0</v>
      </c>
      <c r="HM29" s="172"/>
      <c r="HN29" s="174">
        <v>2.0</v>
      </c>
      <c r="HO29" s="175" t="s">
        <v>136</v>
      </c>
      <c r="HP29" s="176" t="s">
        <v>121</v>
      </c>
      <c r="HQ29" s="176" t="s">
        <v>123</v>
      </c>
      <c r="HR29" s="177">
        <f t="shared" si="218"/>
        <v>0</v>
      </c>
      <c r="HS29" s="177">
        <f t="shared" si="219"/>
        <v>0</v>
      </c>
      <c r="HT29" s="177">
        <f t="shared" si="220"/>
        <v>0</v>
      </c>
      <c r="HU29" s="178"/>
      <c r="HV29" s="177">
        <f t="shared" si="221"/>
        <v>0</v>
      </c>
      <c r="HW29" s="179"/>
      <c r="HX29" s="180"/>
      <c r="HY29" s="180"/>
      <c r="HZ29" s="177">
        <f t="shared" si="222"/>
        <v>0</v>
      </c>
      <c r="IA29" s="178">
        <v>0.294289866351475</v>
      </c>
      <c r="IB29" s="177">
        <f t="shared" si="223"/>
        <v>0</v>
      </c>
      <c r="IC29" s="181">
        <f t="shared" si="224"/>
        <v>0</v>
      </c>
      <c r="ID29" s="172"/>
      <c r="IE29" s="174">
        <v>2.0</v>
      </c>
      <c r="IF29" s="175" t="s">
        <v>136</v>
      </c>
      <c r="IG29" s="176" t="s">
        <v>121</v>
      </c>
      <c r="IH29" s="176" t="s">
        <v>123</v>
      </c>
      <c r="II29" s="177">
        <f t="shared" si="225"/>
        <v>0</v>
      </c>
      <c r="IJ29" s="177">
        <f t="shared" si="226"/>
        <v>0</v>
      </c>
      <c r="IK29" s="177">
        <f t="shared" si="227"/>
        <v>0</v>
      </c>
      <c r="IL29" s="178"/>
      <c r="IM29" s="177">
        <f t="shared" si="228"/>
        <v>0</v>
      </c>
      <c r="IN29" s="179"/>
      <c r="IO29" s="180"/>
      <c r="IP29" s="180"/>
      <c r="IQ29" s="177">
        <f t="shared" si="229"/>
        <v>0</v>
      </c>
      <c r="IR29" s="178">
        <v>0.294289866351475</v>
      </c>
      <c r="IS29" s="177">
        <f t="shared" si="230"/>
        <v>0</v>
      </c>
      <c r="IT29" s="181">
        <f t="shared" si="231"/>
        <v>0</v>
      </c>
      <c r="IU29" s="172"/>
      <c r="IV29" s="174">
        <v>2.0</v>
      </c>
      <c r="IW29" s="175" t="s">
        <v>136</v>
      </c>
      <c r="IX29" s="176" t="s">
        <v>121</v>
      </c>
      <c r="IY29" s="176" t="s">
        <v>123</v>
      </c>
      <c r="IZ29" s="177">
        <f t="shared" si="232"/>
        <v>0</v>
      </c>
      <c r="JA29" s="177">
        <f t="shared" si="233"/>
        <v>0</v>
      </c>
      <c r="JB29" s="177">
        <f t="shared" si="234"/>
        <v>0</v>
      </c>
      <c r="JC29" s="178"/>
      <c r="JD29" s="177">
        <f t="shared" si="235"/>
        <v>0</v>
      </c>
      <c r="JE29" s="179"/>
      <c r="JF29" s="180"/>
      <c r="JG29" s="180"/>
      <c r="JH29" s="177">
        <f t="shared" si="236"/>
        <v>0</v>
      </c>
      <c r="JI29" s="178">
        <v>0.294289866351475</v>
      </c>
      <c r="JJ29" s="177">
        <f t="shared" si="237"/>
        <v>0</v>
      </c>
      <c r="JK29" s="181">
        <f t="shared" si="238"/>
        <v>0</v>
      </c>
      <c r="JL29" s="172"/>
      <c r="JM29" s="174">
        <v>2.0</v>
      </c>
      <c r="JN29" s="175" t="s">
        <v>136</v>
      </c>
      <c r="JO29" s="176" t="s">
        <v>121</v>
      </c>
      <c r="JP29" s="176" t="s">
        <v>123</v>
      </c>
      <c r="JQ29" s="177">
        <f t="shared" si="239"/>
        <v>0</v>
      </c>
      <c r="JR29" s="177">
        <f t="shared" si="240"/>
        <v>0</v>
      </c>
      <c r="JS29" s="177">
        <f t="shared" si="241"/>
        <v>0</v>
      </c>
      <c r="JT29" s="178"/>
      <c r="JU29" s="177">
        <f t="shared" si="242"/>
        <v>0</v>
      </c>
      <c r="JV29" s="179"/>
      <c r="JW29" s="180"/>
      <c r="JX29" s="180"/>
      <c r="JY29" s="177">
        <f t="shared" si="243"/>
        <v>0</v>
      </c>
      <c r="JZ29" s="178">
        <v>0.294289866351475</v>
      </c>
      <c r="KA29" s="177">
        <f t="shared" si="244"/>
        <v>0</v>
      </c>
      <c r="KB29" s="181">
        <f t="shared" si="245"/>
        <v>0</v>
      </c>
      <c r="KC29" s="172"/>
      <c r="KD29" s="174">
        <v>2.0</v>
      </c>
      <c r="KE29" s="175" t="s">
        <v>136</v>
      </c>
      <c r="KF29" s="176" t="s">
        <v>121</v>
      </c>
      <c r="KG29" s="176" t="s">
        <v>123</v>
      </c>
      <c r="KH29" s="177">
        <f t="shared" si="246"/>
        <v>0</v>
      </c>
      <c r="KI29" s="177">
        <f t="shared" si="247"/>
        <v>0</v>
      </c>
      <c r="KJ29" s="177">
        <f t="shared" si="248"/>
        <v>0</v>
      </c>
      <c r="KK29" s="178"/>
      <c r="KL29" s="177">
        <f t="shared" si="249"/>
        <v>0</v>
      </c>
      <c r="KM29" s="179"/>
      <c r="KN29" s="180"/>
      <c r="KO29" s="180"/>
      <c r="KP29" s="177">
        <f t="shared" si="250"/>
        <v>0</v>
      </c>
      <c r="KQ29" s="178">
        <v>0.294289866351475</v>
      </c>
      <c r="KR29" s="177">
        <f t="shared" si="251"/>
        <v>0</v>
      </c>
      <c r="KS29" s="181">
        <f t="shared" si="252"/>
        <v>0</v>
      </c>
      <c r="KT29" s="172"/>
      <c r="KU29" s="173"/>
    </row>
    <row r="30" ht="15.75" customHeight="1">
      <c r="A30" s="174">
        <v>3.0</v>
      </c>
      <c r="B30" s="175" t="s">
        <v>137</v>
      </c>
      <c r="C30" s="176" t="s">
        <v>121</v>
      </c>
      <c r="D30" s="176" t="s">
        <v>123</v>
      </c>
      <c r="E30" s="177">
        <f t="shared" si="127"/>
        <v>0</v>
      </c>
      <c r="F30" s="177">
        <f t="shared" si="128"/>
        <v>0</v>
      </c>
      <c r="G30" s="177">
        <f t="shared" si="129"/>
        <v>0</v>
      </c>
      <c r="H30" s="178"/>
      <c r="I30" s="177">
        <f t="shared" si="130"/>
        <v>0</v>
      </c>
      <c r="J30" s="179"/>
      <c r="K30" s="180"/>
      <c r="L30" s="180"/>
      <c r="M30" s="177">
        <f t="shared" si="131"/>
        <v>0</v>
      </c>
      <c r="N30" s="178">
        <v>0.294289866351475</v>
      </c>
      <c r="O30" s="177">
        <f t="shared" si="132"/>
        <v>0</v>
      </c>
      <c r="P30" s="181">
        <f t="shared" si="133"/>
        <v>0</v>
      </c>
      <c r="Q30" s="172"/>
      <c r="R30" s="174">
        <v>3.0</v>
      </c>
      <c r="S30" s="175" t="s">
        <v>137</v>
      </c>
      <c r="T30" s="176" t="s">
        <v>121</v>
      </c>
      <c r="U30" s="176" t="s">
        <v>123</v>
      </c>
      <c r="V30" s="177">
        <f t="shared" si="134"/>
        <v>0</v>
      </c>
      <c r="W30" s="177">
        <f t="shared" si="135"/>
        <v>0</v>
      </c>
      <c r="X30" s="177">
        <f t="shared" si="136"/>
        <v>0</v>
      </c>
      <c r="Y30" s="178"/>
      <c r="Z30" s="177">
        <f t="shared" si="137"/>
        <v>0</v>
      </c>
      <c r="AA30" s="179"/>
      <c r="AB30" s="180"/>
      <c r="AC30" s="180"/>
      <c r="AD30" s="177">
        <f t="shared" si="138"/>
        <v>0</v>
      </c>
      <c r="AE30" s="178">
        <v>0.294289866351475</v>
      </c>
      <c r="AF30" s="177">
        <f t="shared" si="139"/>
        <v>0</v>
      </c>
      <c r="AG30" s="181">
        <f t="shared" si="140"/>
        <v>0</v>
      </c>
      <c r="AH30" s="172"/>
      <c r="AI30" s="174">
        <v>3.0</v>
      </c>
      <c r="AJ30" s="175" t="s">
        <v>137</v>
      </c>
      <c r="AK30" s="176" t="s">
        <v>121</v>
      </c>
      <c r="AL30" s="176" t="s">
        <v>123</v>
      </c>
      <c r="AM30" s="177">
        <f t="shared" si="141"/>
        <v>0</v>
      </c>
      <c r="AN30" s="177">
        <f t="shared" si="142"/>
        <v>0</v>
      </c>
      <c r="AO30" s="177">
        <f t="shared" si="143"/>
        <v>0</v>
      </c>
      <c r="AP30" s="178"/>
      <c r="AQ30" s="177">
        <f t="shared" si="144"/>
        <v>0</v>
      </c>
      <c r="AR30" s="179"/>
      <c r="AS30" s="180"/>
      <c r="AT30" s="180"/>
      <c r="AU30" s="177">
        <f t="shared" si="145"/>
        <v>0</v>
      </c>
      <c r="AV30" s="178">
        <v>0.294289866351475</v>
      </c>
      <c r="AW30" s="177">
        <f t="shared" si="146"/>
        <v>0</v>
      </c>
      <c r="AX30" s="181">
        <f t="shared" si="147"/>
        <v>0</v>
      </c>
      <c r="AY30" s="172"/>
      <c r="AZ30" s="174">
        <v>3.0</v>
      </c>
      <c r="BA30" s="175" t="s">
        <v>137</v>
      </c>
      <c r="BB30" s="176" t="s">
        <v>121</v>
      </c>
      <c r="BC30" s="176" t="s">
        <v>123</v>
      </c>
      <c r="BD30" s="177">
        <f t="shared" si="148"/>
        <v>0</v>
      </c>
      <c r="BE30" s="177">
        <f t="shared" si="149"/>
        <v>0</v>
      </c>
      <c r="BF30" s="177">
        <f t="shared" si="150"/>
        <v>0</v>
      </c>
      <c r="BG30" s="178"/>
      <c r="BH30" s="177">
        <f t="shared" si="151"/>
        <v>0</v>
      </c>
      <c r="BI30" s="179"/>
      <c r="BJ30" s="180"/>
      <c r="BK30" s="180"/>
      <c r="BL30" s="177">
        <f t="shared" si="152"/>
        <v>0</v>
      </c>
      <c r="BM30" s="178">
        <v>0.294289866351475</v>
      </c>
      <c r="BN30" s="177">
        <f t="shared" si="153"/>
        <v>0</v>
      </c>
      <c r="BO30" s="181">
        <f t="shared" si="154"/>
        <v>0</v>
      </c>
      <c r="BP30" s="172"/>
      <c r="BQ30" s="174">
        <v>3.0</v>
      </c>
      <c r="BR30" s="175" t="s">
        <v>137</v>
      </c>
      <c r="BS30" s="176" t="s">
        <v>121</v>
      </c>
      <c r="BT30" s="176" t="s">
        <v>123</v>
      </c>
      <c r="BU30" s="177">
        <f t="shared" si="155"/>
        <v>0</v>
      </c>
      <c r="BV30" s="177">
        <f t="shared" si="156"/>
        <v>0</v>
      </c>
      <c r="BW30" s="177">
        <f t="shared" si="157"/>
        <v>0</v>
      </c>
      <c r="BX30" s="178"/>
      <c r="BY30" s="177">
        <f t="shared" si="158"/>
        <v>0</v>
      </c>
      <c r="BZ30" s="179"/>
      <c r="CA30" s="180"/>
      <c r="CB30" s="180"/>
      <c r="CC30" s="177">
        <f t="shared" si="159"/>
        <v>0</v>
      </c>
      <c r="CD30" s="178">
        <v>0.294289866351475</v>
      </c>
      <c r="CE30" s="177">
        <f t="shared" si="160"/>
        <v>0</v>
      </c>
      <c r="CF30" s="181">
        <f t="shared" si="161"/>
        <v>0</v>
      </c>
      <c r="CG30" s="172"/>
      <c r="CH30" s="174">
        <v>3.0</v>
      </c>
      <c r="CI30" s="175" t="s">
        <v>137</v>
      </c>
      <c r="CJ30" s="176" t="s">
        <v>121</v>
      </c>
      <c r="CK30" s="176" t="s">
        <v>123</v>
      </c>
      <c r="CL30" s="177">
        <f t="shared" si="162"/>
        <v>0</v>
      </c>
      <c r="CM30" s="177">
        <f t="shared" si="163"/>
        <v>0</v>
      </c>
      <c r="CN30" s="177">
        <f t="shared" si="164"/>
        <v>0</v>
      </c>
      <c r="CO30" s="178"/>
      <c r="CP30" s="177">
        <f t="shared" si="165"/>
        <v>0</v>
      </c>
      <c r="CQ30" s="179"/>
      <c r="CR30" s="180"/>
      <c r="CS30" s="180"/>
      <c r="CT30" s="177">
        <f t="shared" si="166"/>
        <v>0</v>
      </c>
      <c r="CU30" s="178">
        <v>0.294289866351475</v>
      </c>
      <c r="CV30" s="177">
        <f t="shared" si="167"/>
        <v>0</v>
      </c>
      <c r="CW30" s="181">
        <f t="shared" si="168"/>
        <v>0</v>
      </c>
      <c r="CX30" s="172"/>
      <c r="CY30" s="174">
        <v>3.0</v>
      </c>
      <c r="CZ30" s="175" t="s">
        <v>137</v>
      </c>
      <c r="DA30" s="176" t="s">
        <v>121</v>
      </c>
      <c r="DB30" s="176" t="s">
        <v>123</v>
      </c>
      <c r="DC30" s="177">
        <f t="shared" si="169"/>
        <v>0</v>
      </c>
      <c r="DD30" s="177">
        <f t="shared" si="170"/>
        <v>0</v>
      </c>
      <c r="DE30" s="177">
        <f t="shared" si="171"/>
        <v>0</v>
      </c>
      <c r="DF30" s="178"/>
      <c r="DG30" s="177">
        <f t="shared" si="172"/>
        <v>0</v>
      </c>
      <c r="DH30" s="179"/>
      <c r="DI30" s="180"/>
      <c r="DJ30" s="180"/>
      <c r="DK30" s="177">
        <f t="shared" si="173"/>
        <v>0</v>
      </c>
      <c r="DL30" s="178">
        <v>0.294289866351475</v>
      </c>
      <c r="DM30" s="177">
        <f t="shared" si="174"/>
        <v>0</v>
      </c>
      <c r="DN30" s="181">
        <f t="shared" si="175"/>
        <v>0</v>
      </c>
      <c r="DO30" s="172"/>
      <c r="DP30" s="174">
        <v>3.0</v>
      </c>
      <c r="DQ30" s="175" t="s">
        <v>137</v>
      </c>
      <c r="DR30" s="176" t="s">
        <v>121</v>
      </c>
      <c r="DS30" s="176" t="s">
        <v>123</v>
      </c>
      <c r="DT30" s="177">
        <f t="shared" si="176"/>
        <v>0</v>
      </c>
      <c r="DU30" s="177">
        <f t="shared" si="177"/>
        <v>0</v>
      </c>
      <c r="DV30" s="177">
        <f t="shared" si="178"/>
        <v>0</v>
      </c>
      <c r="DW30" s="178"/>
      <c r="DX30" s="177">
        <f t="shared" si="179"/>
        <v>0</v>
      </c>
      <c r="DY30" s="179"/>
      <c r="DZ30" s="180"/>
      <c r="EA30" s="180"/>
      <c r="EB30" s="177">
        <f t="shared" si="180"/>
        <v>0</v>
      </c>
      <c r="EC30" s="178">
        <v>0.294289866351475</v>
      </c>
      <c r="ED30" s="177">
        <f t="shared" si="181"/>
        <v>0</v>
      </c>
      <c r="EE30" s="181">
        <f t="shared" si="182"/>
        <v>0</v>
      </c>
      <c r="EF30" s="172"/>
      <c r="EG30" s="174">
        <v>3.0</v>
      </c>
      <c r="EH30" s="175" t="s">
        <v>137</v>
      </c>
      <c r="EI30" s="176" t="s">
        <v>121</v>
      </c>
      <c r="EJ30" s="176" t="s">
        <v>123</v>
      </c>
      <c r="EK30" s="177">
        <f t="shared" si="183"/>
        <v>0</v>
      </c>
      <c r="EL30" s="177">
        <f t="shared" si="184"/>
        <v>0</v>
      </c>
      <c r="EM30" s="177">
        <f t="shared" si="185"/>
        <v>0</v>
      </c>
      <c r="EN30" s="178"/>
      <c r="EO30" s="177">
        <f t="shared" si="186"/>
        <v>0</v>
      </c>
      <c r="EP30" s="179"/>
      <c r="EQ30" s="180"/>
      <c r="ER30" s="180"/>
      <c r="ES30" s="177">
        <f t="shared" si="187"/>
        <v>0</v>
      </c>
      <c r="ET30" s="178">
        <v>0.294289866351475</v>
      </c>
      <c r="EU30" s="177">
        <f t="shared" si="188"/>
        <v>0</v>
      </c>
      <c r="EV30" s="181">
        <f t="shared" si="189"/>
        <v>0</v>
      </c>
      <c r="EW30" s="172"/>
      <c r="EX30" s="174">
        <v>3.0</v>
      </c>
      <c r="EY30" s="175" t="s">
        <v>137</v>
      </c>
      <c r="EZ30" s="176" t="s">
        <v>121</v>
      </c>
      <c r="FA30" s="176" t="s">
        <v>123</v>
      </c>
      <c r="FB30" s="177">
        <f t="shared" si="190"/>
        <v>0</v>
      </c>
      <c r="FC30" s="177">
        <f t="shared" si="191"/>
        <v>0</v>
      </c>
      <c r="FD30" s="177">
        <f t="shared" si="192"/>
        <v>0</v>
      </c>
      <c r="FE30" s="178"/>
      <c r="FF30" s="177">
        <f t="shared" si="193"/>
        <v>0</v>
      </c>
      <c r="FG30" s="179"/>
      <c r="FH30" s="180"/>
      <c r="FI30" s="180"/>
      <c r="FJ30" s="177">
        <f t="shared" si="194"/>
        <v>0</v>
      </c>
      <c r="FK30" s="178">
        <v>0.294289866351475</v>
      </c>
      <c r="FL30" s="177">
        <f t="shared" si="195"/>
        <v>0</v>
      </c>
      <c r="FM30" s="181">
        <f t="shared" si="196"/>
        <v>0</v>
      </c>
      <c r="FN30" s="172"/>
      <c r="FO30" s="174">
        <v>3.0</v>
      </c>
      <c r="FP30" s="175" t="s">
        <v>137</v>
      </c>
      <c r="FQ30" s="176" t="s">
        <v>121</v>
      </c>
      <c r="FR30" s="176" t="s">
        <v>123</v>
      </c>
      <c r="FS30" s="177">
        <f t="shared" si="197"/>
        <v>0</v>
      </c>
      <c r="FT30" s="177">
        <f t="shared" si="198"/>
        <v>0</v>
      </c>
      <c r="FU30" s="177">
        <f t="shared" si="199"/>
        <v>0</v>
      </c>
      <c r="FV30" s="178"/>
      <c r="FW30" s="177">
        <f t="shared" si="200"/>
        <v>0</v>
      </c>
      <c r="FX30" s="179"/>
      <c r="FY30" s="180"/>
      <c r="FZ30" s="180"/>
      <c r="GA30" s="177">
        <f t="shared" si="201"/>
        <v>0</v>
      </c>
      <c r="GB30" s="178">
        <v>0.294289866351475</v>
      </c>
      <c r="GC30" s="177">
        <f t="shared" si="202"/>
        <v>0</v>
      </c>
      <c r="GD30" s="181">
        <f t="shared" si="203"/>
        <v>0</v>
      </c>
      <c r="GE30" s="172"/>
      <c r="GF30" s="174">
        <v>3.0</v>
      </c>
      <c r="GG30" s="175" t="s">
        <v>137</v>
      </c>
      <c r="GH30" s="176" t="s">
        <v>121</v>
      </c>
      <c r="GI30" s="176" t="s">
        <v>123</v>
      </c>
      <c r="GJ30" s="177">
        <f t="shared" si="204"/>
        <v>0</v>
      </c>
      <c r="GK30" s="177">
        <f t="shared" si="205"/>
        <v>0</v>
      </c>
      <c r="GL30" s="177">
        <f t="shared" si="206"/>
        <v>0</v>
      </c>
      <c r="GM30" s="178"/>
      <c r="GN30" s="177">
        <f t="shared" si="207"/>
        <v>0</v>
      </c>
      <c r="GO30" s="179"/>
      <c r="GP30" s="180"/>
      <c r="GQ30" s="180"/>
      <c r="GR30" s="177">
        <f t="shared" si="208"/>
        <v>0</v>
      </c>
      <c r="GS30" s="178">
        <v>0.294289866351475</v>
      </c>
      <c r="GT30" s="177">
        <f t="shared" si="209"/>
        <v>0</v>
      </c>
      <c r="GU30" s="181">
        <f t="shared" si="210"/>
        <v>0</v>
      </c>
      <c r="GV30" s="172"/>
      <c r="GW30" s="174">
        <v>3.0</v>
      </c>
      <c r="GX30" s="175" t="s">
        <v>137</v>
      </c>
      <c r="GY30" s="176" t="s">
        <v>121</v>
      </c>
      <c r="GZ30" s="176" t="s">
        <v>123</v>
      </c>
      <c r="HA30" s="177">
        <f t="shared" si="211"/>
        <v>0</v>
      </c>
      <c r="HB30" s="177">
        <f t="shared" si="212"/>
        <v>0</v>
      </c>
      <c r="HC30" s="177">
        <f t="shared" si="213"/>
        <v>0</v>
      </c>
      <c r="HD30" s="178"/>
      <c r="HE30" s="177">
        <f t="shared" si="214"/>
        <v>0</v>
      </c>
      <c r="HF30" s="179"/>
      <c r="HG30" s="180"/>
      <c r="HH30" s="180"/>
      <c r="HI30" s="177">
        <f t="shared" si="215"/>
        <v>0</v>
      </c>
      <c r="HJ30" s="178">
        <v>0.294289866351475</v>
      </c>
      <c r="HK30" s="177">
        <f t="shared" si="216"/>
        <v>0</v>
      </c>
      <c r="HL30" s="181">
        <f t="shared" si="217"/>
        <v>0</v>
      </c>
      <c r="HM30" s="172"/>
      <c r="HN30" s="174">
        <v>3.0</v>
      </c>
      <c r="HO30" s="175" t="s">
        <v>137</v>
      </c>
      <c r="HP30" s="176" t="s">
        <v>121</v>
      </c>
      <c r="HQ30" s="176" t="s">
        <v>123</v>
      </c>
      <c r="HR30" s="177">
        <f t="shared" si="218"/>
        <v>0</v>
      </c>
      <c r="HS30" s="177">
        <f t="shared" si="219"/>
        <v>0</v>
      </c>
      <c r="HT30" s="177">
        <f t="shared" si="220"/>
        <v>0</v>
      </c>
      <c r="HU30" s="178"/>
      <c r="HV30" s="177">
        <f t="shared" si="221"/>
        <v>0</v>
      </c>
      <c r="HW30" s="179"/>
      <c r="HX30" s="180"/>
      <c r="HY30" s="180"/>
      <c r="HZ30" s="177">
        <f t="shared" si="222"/>
        <v>0</v>
      </c>
      <c r="IA30" s="178">
        <v>0.294289866351475</v>
      </c>
      <c r="IB30" s="177">
        <f t="shared" si="223"/>
        <v>0</v>
      </c>
      <c r="IC30" s="181">
        <f t="shared" si="224"/>
        <v>0</v>
      </c>
      <c r="ID30" s="172"/>
      <c r="IE30" s="174">
        <v>3.0</v>
      </c>
      <c r="IF30" s="175" t="s">
        <v>137</v>
      </c>
      <c r="IG30" s="176" t="s">
        <v>121</v>
      </c>
      <c r="IH30" s="176" t="s">
        <v>123</v>
      </c>
      <c r="II30" s="177">
        <f t="shared" si="225"/>
        <v>0</v>
      </c>
      <c r="IJ30" s="177">
        <f t="shared" si="226"/>
        <v>0</v>
      </c>
      <c r="IK30" s="177">
        <f t="shared" si="227"/>
        <v>0</v>
      </c>
      <c r="IL30" s="178"/>
      <c r="IM30" s="177">
        <f t="shared" si="228"/>
        <v>0</v>
      </c>
      <c r="IN30" s="179"/>
      <c r="IO30" s="180"/>
      <c r="IP30" s="180"/>
      <c r="IQ30" s="177">
        <f t="shared" si="229"/>
        <v>0</v>
      </c>
      <c r="IR30" s="178">
        <v>0.294289866351475</v>
      </c>
      <c r="IS30" s="177">
        <f t="shared" si="230"/>
        <v>0</v>
      </c>
      <c r="IT30" s="181">
        <f t="shared" si="231"/>
        <v>0</v>
      </c>
      <c r="IU30" s="172"/>
      <c r="IV30" s="174">
        <v>3.0</v>
      </c>
      <c r="IW30" s="175" t="s">
        <v>137</v>
      </c>
      <c r="IX30" s="176" t="s">
        <v>121</v>
      </c>
      <c r="IY30" s="176" t="s">
        <v>123</v>
      </c>
      <c r="IZ30" s="177">
        <f t="shared" si="232"/>
        <v>0</v>
      </c>
      <c r="JA30" s="177">
        <f t="shared" si="233"/>
        <v>0</v>
      </c>
      <c r="JB30" s="177">
        <f t="shared" si="234"/>
        <v>0</v>
      </c>
      <c r="JC30" s="178"/>
      <c r="JD30" s="177">
        <f t="shared" si="235"/>
        <v>0</v>
      </c>
      <c r="JE30" s="179"/>
      <c r="JF30" s="180"/>
      <c r="JG30" s="180"/>
      <c r="JH30" s="177">
        <f t="shared" si="236"/>
        <v>0</v>
      </c>
      <c r="JI30" s="178">
        <v>0.294289866351475</v>
      </c>
      <c r="JJ30" s="177">
        <f t="shared" si="237"/>
        <v>0</v>
      </c>
      <c r="JK30" s="181">
        <f t="shared" si="238"/>
        <v>0</v>
      </c>
      <c r="JL30" s="172"/>
      <c r="JM30" s="174">
        <v>3.0</v>
      </c>
      <c r="JN30" s="175" t="s">
        <v>137</v>
      </c>
      <c r="JO30" s="176" t="s">
        <v>121</v>
      </c>
      <c r="JP30" s="176" t="s">
        <v>123</v>
      </c>
      <c r="JQ30" s="177">
        <f t="shared" si="239"/>
        <v>0</v>
      </c>
      <c r="JR30" s="177">
        <f t="shared" si="240"/>
        <v>0</v>
      </c>
      <c r="JS30" s="177">
        <f t="shared" si="241"/>
        <v>0</v>
      </c>
      <c r="JT30" s="178"/>
      <c r="JU30" s="177">
        <f t="shared" si="242"/>
        <v>0</v>
      </c>
      <c r="JV30" s="179"/>
      <c r="JW30" s="180"/>
      <c r="JX30" s="180"/>
      <c r="JY30" s="177">
        <f t="shared" si="243"/>
        <v>0</v>
      </c>
      <c r="JZ30" s="178">
        <v>0.294289866351475</v>
      </c>
      <c r="KA30" s="177">
        <f t="shared" si="244"/>
        <v>0</v>
      </c>
      <c r="KB30" s="181">
        <f t="shared" si="245"/>
        <v>0</v>
      </c>
      <c r="KC30" s="172"/>
      <c r="KD30" s="174">
        <v>3.0</v>
      </c>
      <c r="KE30" s="175" t="s">
        <v>137</v>
      </c>
      <c r="KF30" s="176" t="s">
        <v>121</v>
      </c>
      <c r="KG30" s="176" t="s">
        <v>123</v>
      </c>
      <c r="KH30" s="177">
        <f t="shared" si="246"/>
        <v>0</v>
      </c>
      <c r="KI30" s="177">
        <f t="shared" si="247"/>
        <v>0</v>
      </c>
      <c r="KJ30" s="177">
        <f t="shared" si="248"/>
        <v>0</v>
      </c>
      <c r="KK30" s="178"/>
      <c r="KL30" s="177">
        <f t="shared" si="249"/>
        <v>0</v>
      </c>
      <c r="KM30" s="179"/>
      <c r="KN30" s="180"/>
      <c r="KO30" s="180"/>
      <c r="KP30" s="177">
        <f t="shared" si="250"/>
        <v>0</v>
      </c>
      <c r="KQ30" s="178">
        <v>0.294289866351475</v>
      </c>
      <c r="KR30" s="177">
        <f t="shared" si="251"/>
        <v>0</v>
      </c>
      <c r="KS30" s="181">
        <f t="shared" si="252"/>
        <v>0</v>
      </c>
      <c r="KT30" s="172"/>
      <c r="KU30" s="173"/>
    </row>
    <row r="31" ht="15.75" customHeight="1">
      <c r="A31" s="174">
        <v>4.0</v>
      </c>
      <c r="B31" s="175" t="s">
        <v>138</v>
      </c>
      <c r="C31" s="176" t="s">
        <v>121</v>
      </c>
      <c r="D31" s="176" t="s">
        <v>123</v>
      </c>
      <c r="E31" s="177">
        <f t="shared" si="127"/>
        <v>0</v>
      </c>
      <c r="F31" s="177">
        <f t="shared" si="128"/>
        <v>0</v>
      </c>
      <c r="G31" s="177">
        <f t="shared" si="129"/>
        <v>0</v>
      </c>
      <c r="H31" s="178"/>
      <c r="I31" s="177">
        <f t="shared" si="130"/>
        <v>0</v>
      </c>
      <c r="J31" s="179"/>
      <c r="K31" s="180"/>
      <c r="L31" s="180"/>
      <c r="M31" s="177">
        <f t="shared" si="131"/>
        <v>0</v>
      </c>
      <c r="N31" s="178">
        <v>0.294289866351475</v>
      </c>
      <c r="O31" s="177">
        <f t="shared" si="132"/>
        <v>0</v>
      </c>
      <c r="P31" s="181">
        <f t="shared" si="133"/>
        <v>0</v>
      </c>
      <c r="Q31" s="172"/>
      <c r="R31" s="174">
        <v>4.0</v>
      </c>
      <c r="S31" s="175" t="s">
        <v>138</v>
      </c>
      <c r="T31" s="176" t="s">
        <v>121</v>
      </c>
      <c r="U31" s="176" t="s">
        <v>123</v>
      </c>
      <c r="V31" s="177">
        <f t="shared" si="134"/>
        <v>0</v>
      </c>
      <c r="W31" s="177">
        <f t="shared" si="135"/>
        <v>0</v>
      </c>
      <c r="X31" s="177">
        <f t="shared" si="136"/>
        <v>0</v>
      </c>
      <c r="Y31" s="178"/>
      <c r="Z31" s="177">
        <f t="shared" si="137"/>
        <v>0</v>
      </c>
      <c r="AA31" s="179"/>
      <c r="AB31" s="180"/>
      <c r="AC31" s="180"/>
      <c r="AD31" s="177">
        <f t="shared" si="138"/>
        <v>0</v>
      </c>
      <c r="AE31" s="178">
        <v>0.294289866351475</v>
      </c>
      <c r="AF31" s="177">
        <f t="shared" si="139"/>
        <v>0</v>
      </c>
      <c r="AG31" s="181">
        <f t="shared" si="140"/>
        <v>0</v>
      </c>
      <c r="AH31" s="172"/>
      <c r="AI31" s="174">
        <v>4.0</v>
      </c>
      <c r="AJ31" s="175" t="s">
        <v>138</v>
      </c>
      <c r="AK31" s="176" t="s">
        <v>121</v>
      </c>
      <c r="AL31" s="176" t="s">
        <v>123</v>
      </c>
      <c r="AM31" s="177">
        <f t="shared" si="141"/>
        <v>0</v>
      </c>
      <c r="AN31" s="177">
        <f t="shared" si="142"/>
        <v>0</v>
      </c>
      <c r="AO31" s="177">
        <f t="shared" si="143"/>
        <v>0</v>
      </c>
      <c r="AP31" s="178"/>
      <c r="AQ31" s="177">
        <f t="shared" si="144"/>
        <v>0</v>
      </c>
      <c r="AR31" s="179"/>
      <c r="AS31" s="180"/>
      <c r="AT31" s="180"/>
      <c r="AU31" s="177">
        <f t="shared" si="145"/>
        <v>0</v>
      </c>
      <c r="AV31" s="178">
        <v>0.294289866351475</v>
      </c>
      <c r="AW31" s="177">
        <f t="shared" si="146"/>
        <v>0</v>
      </c>
      <c r="AX31" s="181">
        <f t="shared" si="147"/>
        <v>0</v>
      </c>
      <c r="AY31" s="172"/>
      <c r="AZ31" s="174">
        <v>4.0</v>
      </c>
      <c r="BA31" s="175" t="s">
        <v>138</v>
      </c>
      <c r="BB31" s="176" t="s">
        <v>121</v>
      </c>
      <c r="BC31" s="176" t="s">
        <v>123</v>
      </c>
      <c r="BD31" s="177">
        <f t="shared" si="148"/>
        <v>0</v>
      </c>
      <c r="BE31" s="177">
        <f t="shared" si="149"/>
        <v>0</v>
      </c>
      <c r="BF31" s="177">
        <f t="shared" si="150"/>
        <v>0</v>
      </c>
      <c r="BG31" s="178"/>
      <c r="BH31" s="177">
        <f t="shared" si="151"/>
        <v>0</v>
      </c>
      <c r="BI31" s="179"/>
      <c r="BJ31" s="180"/>
      <c r="BK31" s="180"/>
      <c r="BL31" s="177">
        <f t="shared" si="152"/>
        <v>0</v>
      </c>
      <c r="BM31" s="178">
        <v>0.294289866351475</v>
      </c>
      <c r="BN31" s="177">
        <f t="shared" si="153"/>
        <v>0</v>
      </c>
      <c r="BO31" s="181">
        <f t="shared" si="154"/>
        <v>0</v>
      </c>
      <c r="BP31" s="172"/>
      <c r="BQ31" s="174">
        <v>4.0</v>
      </c>
      <c r="BR31" s="175" t="s">
        <v>138</v>
      </c>
      <c r="BS31" s="176" t="s">
        <v>121</v>
      </c>
      <c r="BT31" s="176" t="s">
        <v>123</v>
      </c>
      <c r="BU31" s="177">
        <f t="shared" si="155"/>
        <v>0</v>
      </c>
      <c r="BV31" s="177">
        <f t="shared" si="156"/>
        <v>0</v>
      </c>
      <c r="BW31" s="177">
        <f t="shared" si="157"/>
        <v>0</v>
      </c>
      <c r="BX31" s="178"/>
      <c r="BY31" s="177">
        <f t="shared" si="158"/>
        <v>0</v>
      </c>
      <c r="BZ31" s="179"/>
      <c r="CA31" s="180"/>
      <c r="CB31" s="180"/>
      <c r="CC31" s="177">
        <f t="shared" si="159"/>
        <v>0</v>
      </c>
      <c r="CD31" s="178">
        <v>0.294289866351475</v>
      </c>
      <c r="CE31" s="177">
        <f t="shared" si="160"/>
        <v>0</v>
      </c>
      <c r="CF31" s="181">
        <f t="shared" si="161"/>
        <v>0</v>
      </c>
      <c r="CG31" s="172"/>
      <c r="CH31" s="174">
        <v>4.0</v>
      </c>
      <c r="CI31" s="175" t="s">
        <v>138</v>
      </c>
      <c r="CJ31" s="176" t="s">
        <v>121</v>
      </c>
      <c r="CK31" s="176" t="s">
        <v>123</v>
      </c>
      <c r="CL31" s="177">
        <f t="shared" si="162"/>
        <v>0</v>
      </c>
      <c r="CM31" s="177">
        <f t="shared" si="163"/>
        <v>0</v>
      </c>
      <c r="CN31" s="177">
        <f t="shared" si="164"/>
        <v>0</v>
      </c>
      <c r="CO31" s="178"/>
      <c r="CP31" s="177">
        <f t="shared" si="165"/>
        <v>0</v>
      </c>
      <c r="CQ31" s="179"/>
      <c r="CR31" s="180"/>
      <c r="CS31" s="180"/>
      <c r="CT31" s="177">
        <f t="shared" si="166"/>
        <v>0</v>
      </c>
      <c r="CU31" s="178">
        <v>0.294289866351475</v>
      </c>
      <c r="CV31" s="177">
        <f t="shared" si="167"/>
        <v>0</v>
      </c>
      <c r="CW31" s="181">
        <f t="shared" si="168"/>
        <v>0</v>
      </c>
      <c r="CX31" s="172"/>
      <c r="CY31" s="174">
        <v>4.0</v>
      </c>
      <c r="CZ31" s="175" t="s">
        <v>138</v>
      </c>
      <c r="DA31" s="176" t="s">
        <v>121</v>
      </c>
      <c r="DB31" s="176" t="s">
        <v>123</v>
      </c>
      <c r="DC31" s="177">
        <f t="shared" si="169"/>
        <v>0</v>
      </c>
      <c r="DD31" s="177">
        <f t="shared" si="170"/>
        <v>0</v>
      </c>
      <c r="DE31" s="177">
        <f t="shared" si="171"/>
        <v>0</v>
      </c>
      <c r="DF31" s="178"/>
      <c r="DG31" s="177">
        <f t="shared" si="172"/>
        <v>0</v>
      </c>
      <c r="DH31" s="179"/>
      <c r="DI31" s="180"/>
      <c r="DJ31" s="180"/>
      <c r="DK31" s="177">
        <f t="shared" si="173"/>
        <v>0</v>
      </c>
      <c r="DL31" s="178">
        <v>0.294289866351475</v>
      </c>
      <c r="DM31" s="177">
        <f t="shared" si="174"/>
        <v>0</v>
      </c>
      <c r="DN31" s="181">
        <f t="shared" si="175"/>
        <v>0</v>
      </c>
      <c r="DO31" s="172"/>
      <c r="DP31" s="174">
        <v>4.0</v>
      </c>
      <c r="DQ31" s="175" t="s">
        <v>138</v>
      </c>
      <c r="DR31" s="176" t="s">
        <v>121</v>
      </c>
      <c r="DS31" s="176" t="s">
        <v>123</v>
      </c>
      <c r="DT31" s="177">
        <f t="shared" si="176"/>
        <v>0</v>
      </c>
      <c r="DU31" s="177">
        <f t="shared" si="177"/>
        <v>0</v>
      </c>
      <c r="DV31" s="177">
        <f t="shared" si="178"/>
        <v>0</v>
      </c>
      <c r="DW31" s="178"/>
      <c r="DX31" s="177">
        <f t="shared" si="179"/>
        <v>0</v>
      </c>
      <c r="DY31" s="179"/>
      <c r="DZ31" s="180"/>
      <c r="EA31" s="180"/>
      <c r="EB31" s="177">
        <f t="shared" si="180"/>
        <v>0</v>
      </c>
      <c r="EC31" s="178">
        <v>0.294289866351475</v>
      </c>
      <c r="ED31" s="177">
        <f t="shared" si="181"/>
        <v>0</v>
      </c>
      <c r="EE31" s="181">
        <f t="shared" si="182"/>
        <v>0</v>
      </c>
      <c r="EF31" s="172"/>
      <c r="EG31" s="174">
        <v>4.0</v>
      </c>
      <c r="EH31" s="175" t="s">
        <v>138</v>
      </c>
      <c r="EI31" s="176" t="s">
        <v>121</v>
      </c>
      <c r="EJ31" s="176" t="s">
        <v>123</v>
      </c>
      <c r="EK31" s="177">
        <f t="shared" si="183"/>
        <v>0</v>
      </c>
      <c r="EL31" s="177">
        <f t="shared" si="184"/>
        <v>0</v>
      </c>
      <c r="EM31" s="177">
        <f t="shared" si="185"/>
        <v>0</v>
      </c>
      <c r="EN31" s="178"/>
      <c r="EO31" s="177">
        <f t="shared" si="186"/>
        <v>0</v>
      </c>
      <c r="EP31" s="179"/>
      <c r="EQ31" s="180"/>
      <c r="ER31" s="180"/>
      <c r="ES31" s="177">
        <f t="shared" si="187"/>
        <v>0</v>
      </c>
      <c r="ET31" s="178">
        <v>0.294289866351475</v>
      </c>
      <c r="EU31" s="177">
        <f t="shared" si="188"/>
        <v>0</v>
      </c>
      <c r="EV31" s="181">
        <f t="shared" si="189"/>
        <v>0</v>
      </c>
      <c r="EW31" s="172"/>
      <c r="EX31" s="174">
        <v>4.0</v>
      </c>
      <c r="EY31" s="175" t="s">
        <v>138</v>
      </c>
      <c r="EZ31" s="176" t="s">
        <v>121</v>
      </c>
      <c r="FA31" s="176" t="s">
        <v>123</v>
      </c>
      <c r="FB31" s="177">
        <f t="shared" si="190"/>
        <v>0</v>
      </c>
      <c r="FC31" s="177">
        <f t="shared" si="191"/>
        <v>0</v>
      </c>
      <c r="FD31" s="177">
        <f t="shared" si="192"/>
        <v>0</v>
      </c>
      <c r="FE31" s="178"/>
      <c r="FF31" s="177">
        <f t="shared" si="193"/>
        <v>0</v>
      </c>
      <c r="FG31" s="179"/>
      <c r="FH31" s="180"/>
      <c r="FI31" s="180"/>
      <c r="FJ31" s="177">
        <f t="shared" si="194"/>
        <v>0</v>
      </c>
      <c r="FK31" s="178">
        <v>0.294289866351475</v>
      </c>
      <c r="FL31" s="177">
        <f t="shared" si="195"/>
        <v>0</v>
      </c>
      <c r="FM31" s="181">
        <f t="shared" si="196"/>
        <v>0</v>
      </c>
      <c r="FN31" s="172"/>
      <c r="FO31" s="174">
        <v>4.0</v>
      </c>
      <c r="FP31" s="175" t="s">
        <v>138</v>
      </c>
      <c r="FQ31" s="176" t="s">
        <v>121</v>
      </c>
      <c r="FR31" s="176" t="s">
        <v>123</v>
      </c>
      <c r="FS31" s="177">
        <f t="shared" si="197"/>
        <v>0</v>
      </c>
      <c r="FT31" s="177">
        <f t="shared" si="198"/>
        <v>0</v>
      </c>
      <c r="FU31" s="177">
        <f t="shared" si="199"/>
        <v>0</v>
      </c>
      <c r="FV31" s="178"/>
      <c r="FW31" s="177">
        <f t="shared" si="200"/>
        <v>0</v>
      </c>
      <c r="FX31" s="179"/>
      <c r="FY31" s="180"/>
      <c r="FZ31" s="180"/>
      <c r="GA31" s="177">
        <f t="shared" si="201"/>
        <v>0</v>
      </c>
      <c r="GB31" s="178">
        <v>0.294289866351475</v>
      </c>
      <c r="GC31" s="177">
        <f t="shared" si="202"/>
        <v>0</v>
      </c>
      <c r="GD31" s="181">
        <f t="shared" si="203"/>
        <v>0</v>
      </c>
      <c r="GE31" s="172"/>
      <c r="GF31" s="174">
        <v>4.0</v>
      </c>
      <c r="GG31" s="175" t="s">
        <v>138</v>
      </c>
      <c r="GH31" s="176" t="s">
        <v>121</v>
      </c>
      <c r="GI31" s="176" t="s">
        <v>123</v>
      </c>
      <c r="GJ31" s="177">
        <f t="shared" si="204"/>
        <v>0</v>
      </c>
      <c r="GK31" s="177">
        <f t="shared" si="205"/>
        <v>0</v>
      </c>
      <c r="GL31" s="177">
        <f t="shared" si="206"/>
        <v>0</v>
      </c>
      <c r="GM31" s="178"/>
      <c r="GN31" s="177">
        <f t="shared" si="207"/>
        <v>0</v>
      </c>
      <c r="GO31" s="179"/>
      <c r="GP31" s="180"/>
      <c r="GQ31" s="180"/>
      <c r="GR31" s="177">
        <f t="shared" si="208"/>
        <v>0</v>
      </c>
      <c r="GS31" s="178">
        <v>0.294289866351475</v>
      </c>
      <c r="GT31" s="177">
        <f t="shared" si="209"/>
        <v>0</v>
      </c>
      <c r="GU31" s="181">
        <f t="shared" si="210"/>
        <v>0</v>
      </c>
      <c r="GV31" s="172"/>
      <c r="GW31" s="174">
        <v>4.0</v>
      </c>
      <c r="GX31" s="175" t="s">
        <v>138</v>
      </c>
      <c r="GY31" s="176" t="s">
        <v>121</v>
      </c>
      <c r="GZ31" s="176" t="s">
        <v>123</v>
      </c>
      <c r="HA31" s="177">
        <f t="shared" si="211"/>
        <v>0</v>
      </c>
      <c r="HB31" s="177">
        <f t="shared" si="212"/>
        <v>0</v>
      </c>
      <c r="HC31" s="177">
        <f t="shared" si="213"/>
        <v>0</v>
      </c>
      <c r="HD31" s="178"/>
      <c r="HE31" s="177">
        <f t="shared" si="214"/>
        <v>0</v>
      </c>
      <c r="HF31" s="179"/>
      <c r="HG31" s="180"/>
      <c r="HH31" s="180"/>
      <c r="HI31" s="177">
        <f t="shared" si="215"/>
        <v>0</v>
      </c>
      <c r="HJ31" s="178">
        <v>0.294289866351475</v>
      </c>
      <c r="HK31" s="177">
        <f t="shared" si="216"/>
        <v>0</v>
      </c>
      <c r="HL31" s="181">
        <f t="shared" si="217"/>
        <v>0</v>
      </c>
      <c r="HM31" s="172"/>
      <c r="HN31" s="174">
        <v>4.0</v>
      </c>
      <c r="HO31" s="175" t="s">
        <v>138</v>
      </c>
      <c r="HP31" s="176" t="s">
        <v>121</v>
      </c>
      <c r="HQ31" s="176" t="s">
        <v>123</v>
      </c>
      <c r="HR31" s="177">
        <f t="shared" si="218"/>
        <v>0</v>
      </c>
      <c r="HS31" s="177">
        <f t="shared" si="219"/>
        <v>0</v>
      </c>
      <c r="HT31" s="177">
        <f t="shared" si="220"/>
        <v>0</v>
      </c>
      <c r="HU31" s="178"/>
      <c r="HV31" s="177">
        <f t="shared" si="221"/>
        <v>0</v>
      </c>
      <c r="HW31" s="179"/>
      <c r="HX31" s="180"/>
      <c r="HY31" s="180"/>
      <c r="HZ31" s="177">
        <f t="shared" si="222"/>
        <v>0</v>
      </c>
      <c r="IA31" s="178">
        <v>0.294289866351475</v>
      </c>
      <c r="IB31" s="177">
        <f t="shared" si="223"/>
        <v>0</v>
      </c>
      <c r="IC31" s="181">
        <f t="shared" si="224"/>
        <v>0</v>
      </c>
      <c r="ID31" s="172"/>
      <c r="IE31" s="174">
        <v>4.0</v>
      </c>
      <c r="IF31" s="175" t="s">
        <v>138</v>
      </c>
      <c r="IG31" s="176" t="s">
        <v>121</v>
      </c>
      <c r="IH31" s="176" t="s">
        <v>123</v>
      </c>
      <c r="II31" s="177">
        <f t="shared" si="225"/>
        <v>0</v>
      </c>
      <c r="IJ31" s="177">
        <f t="shared" si="226"/>
        <v>0</v>
      </c>
      <c r="IK31" s="177">
        <f t="shared" si="227"/>
        <v>0</v>
      </c>
      <c r="IL31" s="178"/>
      <c r="IM31" s="177">
        <f t="shared" si="228"/>
        <v>0</v>
      </c>
      <c r="IN31" s="179"/>
      <c r="IO31" s="180"/>
      <c r="IP31" s="180"/>
      <c r="IQ31" s="177">
        <f t="shared" si="229"/>
        <v>0</v>
      </c>
      <c r="IR31" s="178">
        <v>0.294289866351475</v>
      </c>
      <c r="IS31" s="177">
        <f t="shared" si="230"/>
        <v>0</v>
      </c>
      <c r="IT31" s="181">
        <f t="shared" si="231"/>
        <v>0</v>
      </c>
      <c r="IU31" s="172"/>
      <c r="IV31" s="174">
        <v>4.0</v>
      </c>
      <c r="IW31" s="175" t="s">
        <v>138</v>
      </c>
      <c r="IX31" s="176" t="s">
        <v>121</v>
      </c>
      <c r="IY31" s="176" t="s">
        <v>123</v>
      </c>
      <c r="IZ31" s="177">
        <f t="shared" si="232"/>
        <v>0</v>
      </c>
      <c r="JA31" s="177">
        <f t="shared" si="233"/>
        <v>0</v>
      </c>
      <c r="JB31" s="177">
        <f t="shared" si="234"/>
        <v>0</v>
      </c>
      <c r="JC31" s="178"/>
      <c r="JD31" s="177">
        <f t="shared" si="235"/>
        <v>0</v>
      </c>
      <c r="JE31" s="179"/>
      <c r="JF31" s="180"/>
      <c r="JG31" s="180"/>
      <c r="JH31" s="177">
        <f t="shared" si="236"/>
        <v>0</v>
      </c>
      <c r="JI31" s="178">
        <v>0.294289866351475</v>
      </c>
      <c r="JJ31" s="177">
        <f t="shared" si="237"/>
        <v>0</v>
      </c>
      <c r="JK31" s="181">
        <f t="shared" si="238"/>
        <v>0</v>
      </c>
      <c r="JL31" s="172"/>
      <c r="JM31" s="174">
        <v>4.0</v>
      </c>
      <c r="JN31" s="175" t="s">
        <v>138</v>
      </c>
      <c r="JO31" s="176" t="s">
        <v>121</v>
      </c>
      <c r="JP31" s="176" t="s">
        <v>123</v>
      </c>
      <c r="JQ31" s="177">
        <f t="shared" si="239"/>
        <v>0</v>
      </c>
      <c r="JR31" s="177">
        <f t="shared" si="240"/>
        <v>0</v>
      </c>
      <c r="JS31" s="177">
        <f t="shared" si="241"/>
        <v>0</v>
      </c>
      <c r="JT31" s="178"/>
      <c r="JU31" s="177">
        <f t="shared" si="242"/>
        <v>0</v>
      </c>
      <c r="JV31" s="179"/>
      <c r="JW31" s="180"/>
      <c r="JX31" s="180"/>
      <c r="JY31" s="177">
        <f t="shared" si="243"/>
        <v>0</v>
      </c>
      <c r="JZ31" s="178">
        <v>0.294289866351475</v>
      </c>
      <c r="KA31" s="177">
        <f t="shared" si="244"/>
        <v>0</v>
      </c>
      <c r="KB31" s="181">
        <f t="shared" si="245"/>
        <v>0</v>
      </c>
      <c r="KC31" s="172"/>
      <c r="KD31" s="174">
        <v>4.0</v>
      </c>
      <c r="KE31" s="175" t="s">
        <v>138</v>
      </c>
      <c r="KF31" s="176" t="s">
        <v>121</v>
      </c>
      <c r="KG31" s="176" t="s">
        <v>123</v>
      </c>
      <c r="KH31" s="177">
        <f t="shared" si="246"/>
        <v>0</v>
      </c>
      <c r="KI31" s="177">
        <f t="shared" si="247"/>
        <v>0</v>
      </c>
      <c r="KJ31" s="177">
        <f t="shared" si="248"/>
        <v>0</v>
      </c>
      <c r="KK31" s="178"/>
      <c r="KL31" s="177">
        <f t="shared" si="249"/>
        <v>0</v>
      </c>
      <c r="KM31" s="179"/>
      <c r="KN31" s="180"/>
      <c r="KO31" s="180"/>
      <c r="KP31" s="177">
        <f t="shared" si="250"/>
        <v>0</v>
      </c>
      <c r="KQ31" s="178">
        <v>0.294289866351475</v>
      </c>
      <c r="KR31" s="177">
        <f t="shared" si="251"/>
        <v>0</v>
      </c>
      <c r="KS31" s="181">
        <f t="shared" si="252"/>
        <v>0</v>
      </c>
      <c r="KT31" s="172"/>
      <c r="KU31" s="173"/>
    </row>
    <row r="32" ht="15.75" customHeight="1">
      <c r="A32" s="174">
        <v>5.0</v>
      </c>
      <c r="B32" s="175" t="s">
        <v>139</v>
      </c>
      <c r="C32" s="176" t="s">
        <v>121</v>
      </c>
      <c r="D32" s="176" t="s">
        <v>123</v>
      </c>
      <c r="E32" s="177">
        <f t="shared" si="127"/>
        <v>0</v>
      </c>
      <c r="F32" s="177">
        <f t="shared" si="128"/>
        <v>0</v>
      </c>
      <c r="G32" s="177">
        <f t="shared" si="129"/>
        <v>0</v>
      </c>
      <c r="H32" s="178"/>
      <c r="I32" s="177">
        <f t="shared" si="130"/>
        <v>0</v>
      </c>
      <c r="J32" s="179"/>
      <c r="K32" s="180"/>
      <c r="L32" s="180"/>
      <c r="M32" s="177">
        <f t="shared" si="131"/>
        <v>0</v>
      </c>
      <c r="N32" s="178">
        <v>0.294289866351475</v>
      </c>
      <c r="O32" s="177">
        <f t="shared" si="132"/>
        <v>0</v>
      </c>
      <c r="P32" s="181">
        <f t="shared" si="133"/>
        <v>0</v>
      </c>
      <c r="Q32" s="172"/>
      <c r="R32" s="174">
        <v>5.0</v>
      </c>
      <c r="S32" s="175" t="s">
        <v>139</v>
      </c>
      <c r="T32" s="176" t="s">
        <v>121</v>
      </c>
      <c r="U32" s="176" t="s">
        <v>123</v>
      </c>
      <c r="V32" s="177">
        <f t="shared" si="134"/>
        <v>0</v>
      </c>
      <c r="W32" s="177">
        <f t="shared" si="135"/>
        <v>0</v>
      </c>
      <c r="X32" s="177">
        <f t="shared" si="136"/>
        <v>0</v>
      </c>
      <c r="Y32" s="178"/>
      <c r="Z32" s="177">
        <f t="shared" si="137"/>
        <v>0</v>
      </c>
      <c r="AA32" s="179"/>
      <c r="AB32" s="180"/>
      <c r="AC32" s="180"/>
      <c r="AD32" s="177">
        <f t="shared" si="138"/>
        <v>0</v>
      </c>
      <c r="AE32" s="178">
        <v>0.294289866351475</v>
      </c>
      <c r="AF32" s="177">
        <f t="shared" si="139"/>
        <v>0</v>
      </c>
      <c r="AG32" s="181">
        <f t="shared" si="140"/>
        <v>0</v>
      </c>
      <c r="AH32" s="172"/>
      <c r="AI32" s="174">
        <v>5.0</v>
      </c>
      <c r="AJ32" s="175" t="s">
        <v>139</v>
      </c>
      <c r="AK32" s="176" t="s">
        <v>121</v>
      </c>
      <c r="AL32" s="176" t="s">
        <v>123</v>
      </c>
      <c r="AM32" s="177">
        <f t="shared" si="141"/>
        <v>0</v>
      </c>
      <c r="AN32" s="177">
        <f t="shared" si="142"/>
        <v>0</v>
      </c>
      <c r="AO32" s="177">
        <f t="shared" si="143"/>
        <v>0</v>
      </c>
      <c r="AP32" s="178"/>
      <c r="AQ32" s="177">
        <f t="shared" si="144"/>
        <v>0</v>
      </c>
      <c r="AR32" s="179"/>
      <c r="AS32" s="180"/>
      <c r="AT32" s="180"/>
      <c r="AU32" s="177">
        <f t="shared" si="145"/>
        <v>0</v>
      </c>
      <c r="AV32" s="178">
        <v>0.294289866351475</v>
      </c>
      <c r="AW32" s="177">
        <f t="shared" si="146"/>
        <v>0</v>
      </c>
      <c r="AX32" s="181">
        <f t="shared" si="147"/>
        <v>0</v>
      </c>
      <c r="AY32" s="172"/>
      <c r="AZ32" s="174">
        <v>5.0</v>
      </c>
      <c r="BA32" s="175" t="s">
        <v>139</v>
      </c>
      <c r="BB32" s="176" t="s">
        <v>121</v>
      </c>
      <c r="BC32" s="176" t="s">
        <v>123</v>
      </c>
      <c r="BD32" s="177">
        <f t="shared" si="148"/>
        <v>0</v>
      </c>
      <c r="BE32" s="177">
        <f t="shared" si="149"/>
        <v>0</v>
      </c>
      <c r="BF32" s="177">
        <f t="shared" si="150"/>
        <v>0</v>
      </c>
      <c r="BG32" s="178"/>
      <c r="BH32" s="177">
        <f t="shared" si="151"/>
        <v>0</v>
      </c>
      <c r="BI32" s="179"/>
      <c r="BJ32" s="180"/>
      <c r="BK32" s="180"/>
      <c r="BL32" s="177">
        <f t="shared" si="152"/>
        <v>0</v>
      </c>
      <c r="BM32" s="178">
        <v>0.294289866351475</v>
      </c>
      <c r="BN32" s="177">
        <f t="shared" si="153"/>
        <v>0</v>
      </c>
      <c r="BO32" s="181">
        <f t="shared" si="154"/>
        <v>0</v>
      </c>
      <c r="BP32" s="172"/>
      <c r="BQ32" s="174">
        <v>5.0</v>
      </c>
      <c r="BR32" s="175" t="s">
        <v>139</v>
      </c>
      <c r="BS32" s="176" t="s">
        <v>121</v>
      </c>
      <c r="BT32" s="176" t="s">
        <v>123</v>
      </c>
      <c r="BU32" s="177">
        <f t="shared" si="155"/>
        <v>0</v>
      </c>
      <c r="BV32" s="177">
        <f t="shared" si="156"/>
        <v>0</v>
      </c>
      <c r="BW32" s="177">
        <f t="shared" si="157"/>
        <v>0</v>
      </c>
      <c r="BX32" s="178"/>
      <c r="BY32" s="177">
        <f t="shared" si="158"/>
        <v>0</v>
      </c>
      <c r="BZ32" s="179"/>
      <c r="CA32" s="180"/>
      <c r="CB32" s="180"/>
      <c r="CC32" s="177">
        <f t="shared" si="159"/>
        <v>0</v>
      </c>
      <c r="CD32" s="178">
        <v>0.294289866351475</v>
      </c>
      <c r="CE32" s="177">
        <f t="shared" si="160"/>
        <v>0</v>
      </c>
      <c r="CF32" s="181">
        <f t="shared" si="161"/>
        <v>0</v>
      </c>
      <c r="CG32" s="172"/>
      <c r="CH32" s="174">
        <v>5.0</v>
      </c>
      <c r="CI32" s="175" t="s">
        <v>139</v>
      </c>
      <c r="CJ32" s="176" t="s">
        <v>121</v>
      </c>
      <c r="CK32" s="176" t="s">
        <v>123</v>
      </c>
      <c r="CL32" s="177">
        <f t="shared" si="162"/>
        <v>0</v>
      </c>
      <c r="CM32" s="177">
        <f t="shared" si="163"/>
        <v>0</v>
      </c>
      <c r="CN32" s="177">
        <f t="shared" si="164"/>
        <v>0</v>
      </c>
      <c r="CO32" s="178"/>
      <c r="CP32" s="177">
        <f t="shared" si="165"/>
        <v>0</v>
      </c>
      <c r="CQ32" s="179"/>
      <c r="CR32" s="180"/>
      <c r="CS32" s="180"/>
      <c r="CT32" s="177">
        <f t="shared" si="166"/>
        <v>0</v>
      </c>
      <c r="CU32" s="178">
        <v>0.294289866351475</v>
      </c>
      <c r="CV32" s="177">
        <f t="shared" si="167"/>
        <v>0</v>
      </c>
      <c r="CW32" s="181">
        <f t="shared" si="168"/>
        <v>0</v>
      </c>
      <c r="CX32" s="172"/>
      <c r="CY32" s="174">
        <v>5.0</v>
      </c>
      <c r="CZ32" s="175" t="s">
        <v>139</v>
      </c>
      <c r="DA32" s="176" t="s">
        <v>121</v>
      </c>
      <c r="DB32" s="176" t="s">
        <v>123</v>
      </c>
      <c r="DC32" s="177">
        <f t="shared" si="169"/>
        <v>0</v>
      </c>
      <c r="DD32" s="177">
        <f t="shared" si="170"/>
        <v>0</v>
      </c>
      <c r="DE32" s="177">
        <f t="shared" si="171"/>
        <v>0</v>
      </c>
      <c r="DF32" s="178"/>
      <c r="DG32" s="177">
        <f t="shared" si="172"/>
        <v>0</v>
      </c>
      <c r="DH32" s="179"/>
      <c r="DI32" s="180"/>
      <c r="DJ32" s="180"/>
      <c r="DK32" s="177">
        <f t="shared" si="173"/>
        <v>0</v>
      </c>
      <c r="DL32" s="178">
        <v>0.294289866351475</v>
      </c>
      <c r="DM32" s="177">
        <f t="shared" si="174"/>
        <v>0</v>
      </c>
      <c r="DN32" s="181">
        <f t="shared" si="175"/>
        <v>0</v>
      </c>
      <c r="DO32" s="172"/>
      <c r="DP32" s="174">
        <v>5.0</v>
      </c>
      <c r="DQ32" s="175" t="s">
        <v>139</v>
      </c>
      <c r="DR32" s="176" t="s">
        <v>121</v>
      </c>
      <c r="DS32" s="176" t="s">
        <v>123</v>
      </c>
      <c r="DT32" s="177">
        <f t="shared" si="176"/>
        <v>0</v>
      </c>
      <c r="DU32" s="177">
        <f t="shared" si="177"/>
        <v>0</v>
      </c>
      <c r="DV32" s="177">
        <f t="shared" si="178"/>
        <v>0</v>
      </c>
      <c r="DW32" s="178"/>
      <c r="DX32" s="177">
        <f t="shared" si="179"/>
        <v>0</v>
      </c>
      <c r="DY32" s="179"/>
      <c r="DZ32" s="180"/>
      <c r="EA32" s="180"/>
      <c r="EB32" s="177">
        <f t="shared" si="180"/>
        <v>0</v>
      </c>
      <c r="EC32" s="178">
        <v>0.294289866351475</v>
      </c>
      <c r="ED32" s="177">
        <f t="shared" si="181"/>
        <v>0</v>
      </c>
      <c r="EE32" s="181">
        <f t="shared" si="182"/>
        <v>0</v>
      </c>
      <c r="EF32" s="172"/>
      <c r="EG32" s="174">
        <v>5.0</v>
      </c>
      <c r="EH32" s="175" t="s">
        <v>139</v>
      </c>
      <c r="EI32" s="176" t="s">
        <v>121</v>
      </c>
      <c r="EJ32" s="176" t="s">
        <v>123</v>
      </c>
      <c r="EK32" s="177">
        <f t="shared" si="183"/>
        <v>0</v>
      </c>
      <c r="EL32" s="177">
        <f t="shared" si="184"/>
        <v>0</v>
      </c>
      <c r="EM32" s="177">
        <f t="shared" si="185"/>
        <v>0</v>
      </c>
      <c r="EN32" s="178"/>
      <c r="EO32" s="177">
        <f t="shared" si="186"/>
        <v>0</v>
      </c>
      <c r="EP32" s="179"/>
      <c r="EQ32" s="180"/>
      <c r="ER32" s="180"/>
      <c r="ES32" s="177">
        <f t="shared" si="187"/>
        <v>0</v>
      </c>
      <c r="ET32" s="178">
        <v>0.294289866351475</v>
      </c>
      <c r="EU32" s="177">
        <f t="shared" si="188"/>
        <v>0</v>
      </c>
      <c r="EV32" s="181">
        <f t="shared" si="189"/>
        <v>0</v>
      </c>
      <c r="EW32" s="172"/>
      <c r="EX32" s="174">
        <v>5.0</v>
      </c>
      <c r="EY32" s="175" t="s">
        <v>139</v>
      </c>
      <c r="EZ32" s="176" t="s">
        <v>121</v>
      </c>
      <c r="FA32" s="176" t="s">
        <v>123</v>
      </c>
      <c r="FB32" s="177">
        <f t="shared" si="190"/>
        <v>0</v>
      </c>
      <c r="FC32" s="177">
        <f t="shared" si="191"/>
        <v>0</v>
      </c>
      <c r="FD32" s="177">
        <f t="shared" si="192"/>
        <v>0</v>
      </c>
      <c r="FE32" s="178"/>
      <c r="FF32" s="177">
        <f t="shared" si="193"/>
        <v>0</v>
      </c>
      <c r="FG32" s="179"/>
      <c r="FH32" s="180"/>
      <c r="FI32" s="180"/>
      <c r="FJ32" s="177">
        <f t="shared" si="194"/>
        <v>0</v>
      </c>
      <c r="FK32" s="178">
        <v>0.294289866351475</v>
      </c>
      <c r="FL32" s="177">
        <f t="shared" si="195"/>
        <v>0</v>
      </c>
      <c r="FM32" s="181">
        <f t="shared" si="196"/>
        <v>0</v>
      </c>
      <c r="FN32" s="172"/>
      <c r="FO32" s="174">
        <v>5.0</v>
      </c>
      <c r="FP32" s="175" t="s">
        <v>139</v>
      </c>
      <c r="FQ32" s="176" t="s">
        <v>121</v>
      </c>
      <c r="FR32" s="176" t="s">
        <v>123</v>
      </c>
      <c r="FS32" s="177">
        <f t="shared" si="197"/>
        <v>0</v>
      </c>
      <c r="FT32" s="177">
        <f t="shared" si="198"/>
        <v>0</v>
      </c>
      <c r="FU32" s="177">
        <f t="shared" si="199"/>
        <v>0</v>
      </c>
      <c r="FV32" s="178"/>
      <c r="FW32" s="177">
        <f t="shared" si="200"/>
        <v>0</v>
      </c>
      <c r="FX32" s="179"/>
      <c r="FY32" s="180"/>
      <c r="FZ32" s="180"/>
      <c r="GA32" s="177">
        <f t="shared" si="201"/>
        <v>0</v>
      </c>
      <c r="GB32" s="178">
        <v>0.294289866351475</v>
      </c>
      <c r="GC32" s="177">
        <f t="shared" si="202"/>
        <v>0</v>
      </c>
      <c r="GD32" s="181">
        <f t="shared" si="203"/>
        <v>0</v>
      </c>
      <c r="GE32" s="172"/>
      <c r="GF32" s="174">
        <v>5.0</v>
      </c>
      <c r="GG32" s="175" t="s">
        <v>139</v>
      </c>
      <c r="GH32" s="176" t="s">
        <v>121</v>
      </c>
      <c r="GI32" s="176" t="s">
        <v>123</v>
      </c>
      <c r="GJ32" s="177">
        <f t="shared" si="204"/>
        <v>0</v>
      </c>
      <c r="GK32" s="177">
        <f t="shared" si="205"/>
        <v>0</v>
      </c>
      <c r="GL32" s="177">
        <f t="shared" si="206"/>
        <v>0</v>
      </c>
      <c r="GM32" s="178"/>
      <c r="GN32" s="177">
        <f t="shared" si="207"/>
        <v>0</v>
      </c>
      <c r="GO32" s="179"/>
      <c r="GP32" s="180"/>
      <c r="GQ32" s="180"/>
      <c r="GR32" s="177">
        <f t="shared" si="208"/>
        <v>0</v>
      </c>
      <c r="GS32" s="178">
        <v>0.294289866351475</v>
      </c>
      <c r="GT32" s="177">
        <f t="shared" si="209"/>
        <v>0</v>
      </c>
      <c r="GU32" s="181">
        <f t="shared" si="210"/>
        <v>0</v>
      </c>
      <c r="GV32" s="172"/>
      <c r="GW32" s="174">
        <v>5.0</v>
      </c>
      <c r="GX32" s="175" t="s">
        <v>139</v>
      </c>
      <c r="GY32" s="176" t="s">
        <v>121</v>
      </c>
      <c r="GZ32" s="176" t="s">
        <v>123</v>
      </c>
      <c r="HA32" s="177">
        <f t="shared" si="211"/>
        <v>0</v>
      </c>
      <c r="HB32" s="177">
        <f t="shared" si="212"/>
        <v>0</v>
      </c>
      <c r="HC32" s="177">
        <f t="shared" si="213"/>
        <v>0</v>
      </c>
      <c r="HD32" s="178"/>
      <c r="HE32" s="177">
        <f t="shared" si="214"/>
        <v>0</v>
      </c>
      <c r="HF32" s="179"/>
      <c r="HG32" s="180"/>
      <c r="HH32" s="180"/>
      <c r="HI32" s="177">
        <f t="shared" si="215"/>
        <v>0</v>
      </c>
      <c r="HJ32" s="178">
        <v>0.294289866351475</v>
      </c>
      <c r="HK32" s="177">
        <f t="shared" si="216"/>
        <v>0</v>
      </c>
      <c r="HL32" s="181">
        <f t="shared" si="217"/>
        <v>0</v>
      </c>
      <c r="HM32" s="172"/>
      <c r="HN32" s="174">
        <v>5.0</v>
      </c>
      <c r="HO32" s="175" t="s">
        <v>139</v>
      </c>
      <c r="HP32" s="176" t="s">
        <v>121</v>
      </c>
      <c r="HQ32" s="176" t="s">
        <v>123</v>
      </c>
      <c r="HR32" s="177">
        <f t="shared" si="218"/>
        <v>0</v>
      </c>
      <c r="HS32" s="177">
        <f t="shared" si="219"/>
        <v>0</v>
      </c>
      <c r="HT32" s="177">
        <f t="shared" si="220"/>
        <v>0</v>
      </c>
      <c r="HU32" s="178"/>
      <c r="HV32" s="177">
        <f t="shared" si="221"/>
        <v>0</v>
      </c>
      <c r="HW32" s="179"/>
      <c r="HX32" s="180"/>
      <c r="HY32" s="180"/>
      <c r="HZ32" s="177">
        <f t="shared" si="222"/>
        <v>0</v>
      </c>
      <c r="IA32" s="178">
        <v>0.294289866351475</v>
      </c>
      <c r="IB32" s="177">
        <f t="shared" si="223"/>
        <v>0</v>
      </c>
      <c r="IC32" s="181">
        <f t="shared" si="224"/>
        <v>0</v>
      </c>
      <c r="ID32" s="172"/>
      <c r="IE32" s="174">
        <v>5.0</v>
      </c>
      <c r="IF32" s="175" t="s">
        <v>139</v>
      </c>
      <c r="IG32" s="176" t="s">
        <v>121</v>
      </c>
      <c r="IH32" s="176" t="s">
        <v>123</v>
      </c>
      <c r="II32" s="177">
        <f t="shared" si="225"/>
        <v>0</v>
      </c>
      <c r="IJ32" s="177">
        <f t="shared" si="226"/>
        <v>0</v>
      </c>
      <c r="IK32" s="177">
        <f t="shared" si="227"/>
        <v>0</v>
      </c>
      <c r="IL32" s="178"/>
      <c r="IM32" s="177">
        <f t="shared" si="228"/>
        <v>0</v>
      </c>
      <c r="IN32" s="179"/>
      <c r="IO32" s="180"/>
      <c r="IP32" s="180"/>
      <c r="IQ32" s="177">
        <f t="shared" si="229"/>
        <v>0</v>
      </c>
      <c r="IR32" s="178">
        <v>0.294289866351475</v>
      </c>
      <c r="IS32" s="177">
        <f t="shared" si="230"/>
        <v>0</v>
      </c>
      <c r="IT32" s="181">
        <f t="shared" si="231"/>
        <v>0</v>
      </c>
      <c r="IU32" s="172"/>
      <c r="IV32" s="174">
        <v>5.0</v>
      </c>
      <c r="IW32" s="175" t="s">
        <v>139</v>
      </c>
      <c r="IX32" s="176" t="s">
        <v>121</v>
      </c>
      <c r="IY32" s="176" t="s">
        <v>123</v>
      </c>
      <c r="IZ32" s="177">
        <f t="shared" si="232"/>
        <v>0</v>
      </c>
      <c r="JA32" s="177">
        <f t="shared" si="233"/>
        <v>0</v>
      </c>
      <c r="JB32" s="177">
        <f t="shared" si="234"/>
        <v>0</v>
      </c>
      <c r="JC32" s="178"/>
      <c r="JD32" s="177">
        <f t="shared" si="235"/>
        <v>0</v>
      </c>
      <c r="JE32" s="179"/>
      <c r="JF32" s="180"/>
      <c r="JG32" s="180"/>
      <c r="JH32" s="177">
        <f t="shared" si="236"/>
        <v>0</v>
      </c>
      <c r="JI32" s="178">
        <v>0.294289866351475</v>
      </c>
      <c r="JJ32" s="177">
        <f t="shared" si="237"/>
        <v>0</v>
      </c>
      <c r="JK32" s="181">
        <f t="shared" si="238"/>
        <v>0</v>
      </c>
      <c r="JL32" s="172"/>
      <c r="JM32" s="174">
        <v>5.0</v>
      </c>
      <c r="JN32" s="175" t="s">
        <v>139</v>
      </c>
      <c r="JO32" s="176" t="s">
        <v>121</v>
      </c>
      <c r="JP32" s="176" t="s">
        <v>123</v>
      </c>
      <c r="JQ32" s="177">
        <f t="shared" si="239"/>
        <v>0</v>
      </c>
      <c r="JR32" s="177">
        <f t="shared" si="240"/>
        <v>0</v>
      </c>
      <c r="JS32" s="177">
        <f t="shared" si="241"/>
        <v>0</v>
      </c>
      <c r="JT32" s="178"/>
      <c r="JU32" s="177">
        <f t="shared" si="242"/>
        <v>0</v>
      </c>
      <c r="JV32" s="179"/>
      <c r="JW32" s="180"/>
      <c r="JX32" s="180"/>
      <c r="JY32" s="177">
        <f t="shared" si="243"/>
        <v>0</v>
      </c>
      <c r="JZ32" s="178">
        <v>0.294289866351475</v>
      </c>
      <c r="KA32" s="177">
        <f t="shared" si="244"/>
        <v>0</v>
      </c>
      <c r="KB32" s="181">
        <f t="shared" si="245"/>
        <v>0</v>
      </c>
      <c r="KC32" s="172"/>
      <c r="KD32" s="174">
        <v>5.0</v>
      </c>
      <c r="KE32" s="175" t="s">
        <v>139</v>
      </c>
      <c r="KF32" s="176" t="s">
        <v>121</v>
      </c>
      <c r="KG32" s="176" t="s">
        <v>123</v>
      </c>
      <c r="KH32" s="177">
        <f t="shared" si="246"/>
        <v>0</v>
      </c>
      <c r="KI32" s="177">
        <f t="shared" si="247"/>
        <v>0</v>
      </c>
      <c r="KJ32" s="177">
        <f t="shared" si="248"/>
        <v>0</v>
      </c>
      <c r="KK32" s="178"/>
      <c r="KL32" s="177">
        <f t="shared" si="249"/>
        <v>0</v>
      </c>
      <c r="KM32" s="179"/>
      <c r="KN32" s="180"/>
      <c r="KO32" s="180"/>
      <c r="KP32" s="177">
        <f t="shared" si="250"/>
        <v>0</v>
      </c>
      <c r="KQ32" s="178">
        <v>0.294289866351475</v>
      </c>
      <c r="KR32" s="177">
        <f t="shared" si="251"/>
        <v>0</v>
      </c>
      <c r="KS32" s="181">
        <f t="shared" si="252"/>
        <v>0</v>
      </c>
      <c r="KT32" s="172"/>
      <c r="KU32" s="173"/>
    </row>
    <row r="33" ht="15.75" customHeight="1">
      <c r="A33" s="174">
        <v>6.0</v>
      </c>
      <c r="B33" s="175" t="s">
        <v>140</v>
      </c>
      <c r="C33" s="176" t="s">
        <v>121</v>
      </c>
      <c r="D33" s="176" t="s">
        <v>123</v>
      </c>
      <c r="E33" s="177">
        <f t="shared" si="127"/>
        <v>0</v>
      </c>
      <c r="F33" s="177">
        <f t="shared" si="128"/>
        <v>0</v>
      </c>
      <c r="G33" s="177">
        <f t="shared" si="129"/>
        <v>0</v>
      </c>
      <c r="H33" s="178"/>
      <c r="I33" s="177">
        <f t="shared" si="130"/>
        <v>0</v>
      </c>
      <c r="J33" s="179"/>
      <c r="K33" s="180"/>
      <c r="L33" s="180"/>
      <c r="M33" s="177">
        <f t="shared" si="131"/>
        <v>0</v>
      </c>
      <c r="N33" s="178">
        <v>0.294289866351475</v>
      </c>
      <c r="O33" s="177">
        <f t="shared" si="132"/>
        <v>0</v>
      </c>
      <c r="P33" s="181">
        <f t="shared" si="133"/>
        <v>0</v>
      </c>
      <c r="Q33" s="172"/>
      <c r="R33" s="174">
        <v>6.0</v>
      </c>
      <c r="S33" s="175" t="s">
        <v>140</v>
      </c>
      <c r="T33" s="176" t="s">
        <v>121</v>
      </c>
      <c r="U33" s="176" t="s">
        <v>123</v>
      </c>
      <c r="V33" s="177">
        <f t="shared" si="134"/>
        <v>0</v>
      </c>
      <c r="W33" s="177">
        <f t="shared" si="135"/>
        <v>0</v>
      </c>
      <c r="X33" s="177">
        <f t="shared" si="136"/>
        <v>0</v>
      </c>
      <c r="Y33" s="178"/>
      <c r="Z33" s="177">
        <f t="shared" si="137"/>
        <v>0</v>
      </c>
      <c r="AA33" s="179"/>
      <c r="AB33" s="180"/>
      <c r="AC33" s="180"/>
      <c r="AD33" s="177">
        <f t="shared" si="138"/>
        <v>0</v>
      </c>
      <c r="AE33" s="178">
        <v>0.294289866351475</v>
      </c>
      <c r="AF33" s="177">
        <f t="shared" si="139"/>
        <v>0</v>
      </c>
      <c r="AG33" s="181">
        <f t="shared" si="140"/>
        <v>0</v>
      </c>
      <c r="AH33" s="172"/>
      <c r="AI33" s="174">
        <v>6.0</v>
      </c>
      <c r="AJ33" s="175" t="s">
        <v>140</v>
      </c>
      <c r="AK33" s="176" t="s">
        <v>121</v>
      </c>
      <c r="AL33" s="176" t="s">
        <v>123</v>
      </c>
      <c r="AM33" s="177">
        <f t="shared" si="141"/>
        <v>0</v>
      </c>
      <c r="AN33" s="177">
        <f t="shared" si="142"/>
        <v>0</v>
      </c>
      <c r="AO33" s="177">
        <f t="shared" si="143"/>
        <v>0</v>
      </c>
      <c r="AP33" s="178"/>
      <c r="AQ33" s="177">
        <f t="shared" si="144"/>
        <v>0</v>
      </c>
      <c r="AR33" s="179"/>
      <c r="AS33" s="180"/>
      <c r="AT33" s="180"/>
      <c r="AU33" s="177">
        <f t="shared" si="145"/>
        <v>0</v>
      </c>
      <c r="AV33" s="178">
        <v>0.294289866351475</v>
      </c>
      <c r="AW33" s="177">
        <f t="shared" si="146"/>
        <v>0</v>
      </c>
      <c r="AX33" s="181">
        <f t="shared" si="147"/>
        <v>0</v>
      </c>
      <c r="AY33" s="172"/>
      <c r="AZ33" s="174">
        <v>6.0</v>
      </c>
      <c r="BA33" s="175" t="s">
        <v>140</v>
      </c>
      <c r="BB33" s="176" t="s">
        <v>121</v>
      </c>
      <c r="BC33" s="176" t="s">
        <v>123</v>
      </c>
      <c r="BD33" s="177">
        <f t="shared" si="148"/>
        <v>0</v>
      </c>
      <c r="BE33" s="177">
        <f t="shared" si="149"/>
        <v>0</v>
      </c>
      <c r="BF33" s="177">
        <f t="shared" si="150"/>
        <v>0</v>
      </c>
      <c r="BG33" s="178"/>
      <c r="BH33" s="177">
        <f t="shared" si="151"/>
        <v>0</v>
      </c>
      <c r="BI33" s="179"/>
      <c r="BJ33" s="180"/>
      <c r="BK33" s="180"/>
      <c r="BL33" s="177">
        <f t="shared" si="152"/>
        <v>0</v>
      </c>
      <c r="BM33" s="178">
        <v>0.294289866351475</v>
      </c>
      <c r="BN33" s="177">
        <f t="shared" si="153"/>
        <v>0</v>
      </c>
      <c r="BO33" s="181">
        <f t="shared" si="154"/>
        <v>0</v>
      </c>
      <c r="BP33" s="172"/>
      <c r="BQ33" s="174">
        <v>6.0</v>
      </c>
      <c r="BR33" s="175" t="s">
        <v>140</v>
      </c>
      <c r="BS33" s="176" t="s">
        <v>121</v>
      </c>
      <c r="BT33" s="176" t="s">
        <v>123</v>
      </c>
      <c r="BU33" s="177">
        <f t="shared" si="155"/>
        <v>0</v>
      </c>
      <c r="BV33" s="177">
        <f t="shared" si="156"/>
        <v>0</v>
      </c>
      <c r="BW33" s="177">
        <f t="shared" si="157"/>
        <v>0</v>
      </c>
      <c r="BX33" s="178"/>
      <c r="BY33" s="177">
        <f t="shared" si="158"/>
        <v>0</v>
      </c>
      <c r="BZ33" s="179"/>
      <c r="CA33" s="180"/>
      <c r="CB33" s="180"/>
      <c r="CC33" s="177">
        <f t="shared" si="159"/>
        <v>0</v>
      </c>
      <c r="CD33" s="178">
        <v>0.294289866351475</v>
      </c>
      <c r="CE33" s="177">
        <f t="shared" si="160"/>
        <v>0</v>
      </c>
      <c r="CF33" s="181">
        <f t="shared" si="161"/>
        <v>0</v>
      </c>
      <c r="CG33" s="172"/>
      <c r="CH33" s="174">
        <v>6.0</v>
      </c>
      <c r="CI33" s="175" t="s">
        <v>140</v>
      </c>
      <c r="CJ33" s="176" t="s">
        <v>121</v>
      </c>
      <c r="CK33" s="176" t="s">
        <v>123</v>
      </c>
      <c r="CL33" s="177">
        <f t="shared" si="162"/>
        <v>0</v>
      </c>
      <c r="CM33" s="177">
        <f t="shared" si="163"/>
        <v>0</v>
      </c>
      <c r="CN33" s="177">
        <f t="shared" si="164"/>
        <v>0</v>
      </c>
      <c r="CO33" s="178"/>
      <c r="CP33" s="177">
        <f t="shared" si="165"/>
        <v>0</v>
      </c>
      <c r="CQ33" s="179"/>
      <c r="CR33" s="180"/>
      <c r="CS33" s="180"/>
      <c r="CT33" s="177">
        <f t="shared" si="166"/>
        <v>0</v>
      </c>
      <c r="CU33" s="178">
        <v>0.294289866351475</v>
      </c>
      <c r="CV33" s="177">
        <f t="shared" si="167"/>
        <v>0</v>
      </c>
      <c r="CW33" s="181">
        <f t="shared" si="168"/>
        <v>0</v>
      </c>
      <c r="CX33" s="172"/>
      <c r="CY33" s="174">
        <v>6.0</v>
      </c>
      <c r="CZ33" s="175" t="s">
        <v>140</v>
      </c>
      <c r="DA33" s="176" t="s">
        <v>121</v>
      </c>
      <c r="DB33" s="176" t="s">
        <v>123</v>
      </c>
      <c r="DC33" s="177">
        <f t="shared" si="169"/>
        <v>0</v>
      </c>
      <c r="DD33" s="177">
        <f t="shared" si="170"/>
        <v>0</v>
      </c>
      <c r="DE33" s="177">
        <f t="shared" si="171"/>
        <v>0</v>
      </c>
      <c r="DF33" s="178"/>
      <c r="DG33" s="177">
        <f t="shared" si="172"/>
        <v>0</v>
      </c>
      <c r="DH33" s="179"/>
      <c r="DI33" s="180"/>
      <c r="DJ33" s="180"/>
      <c r="DK33" s="177">
        <f t="shared" si="173"/>
        <v>0</v>
      </c>
      <c r="DL33" s="178">
        <v>0.294289866351475</v>
      </c>
      <c r="DM33" s="177">
        <f t="shared" si="174"/>
        <v>0</v>
      </c>
      <c r="DN33" s="181">
        <f t="shared" si="175"/>
        <v>0</v>
      </c>
      <c r="DO33" s="172"/>
      <c r="DP33" s="174">
        <v>6.0</v>
      </c>
      <c r="DQ33" s="175" t="s">
        <v>140</v>
      </c>
      <c r="DR33" s="176" t="s">
        <v>121</v>
      </c>
      <c r="DS33" s="176" t="s">
        <v>123</v>
      </c>
      <c r="DT33" s="177">
        <f t="shared" si="176"/>
        <v>0</v>
      </c>
      <c r="DU33" s="177">
        <f t="shared" si="177"/>
        <v>0</v>
      </c>
      <c r="DV33" s="177">
        <f t="shared" si="178"/>
        <v>0</v>
      </c>
      <c r="DW33" s="178"/>
      <c r="DX33" s="177">
        <f t="shared" si="179"/>
        <v>0</v>
      </c>
      <c r="DY33" s="179"/>
      <c r="DZ33" s="180"/>
      <c r="EA33" s="180"/>
      <c r="EB33" s="177">
        <f t="shared" si="180"/>
        <v>0</v>
      </c>
      <c r="EC33" s="178">
        <v>0.294289866351475</v>
      </c>
      <c r="ED33" s="177">
        <f t="shared" si="181"/>
        <v>0</v>
      </c>
      <c r="EE33" s="181">
        <f t="shared" si="182"/>
        <v>0</v>
      </c>
      <c r="EF33" s="172"/>
      <c r="EG33" s="174">
        <v>6.0</v>
      </c>
      <c r="EH33" s="175" t="s">
        <v>140</v>
      </c>
      <c r="EI33" s="176" t="s">
        <v>121</v>
      </c>
      <c r="EJ33" s="176" t="s">
        <v>123</v>
      </c>
      <c r="EK33" s="177">
        <f t="shared" si="183"/>
        <v>0</v>
      </c>
      <c r="EL33" s="177">
        <f t="shared" si="184"/>
        <v>0</v>
      </c>
      <c r="EM33" s="177">
        <f t="shared" si="185"/>
        <v>0</v>
      </c>
      <c r="EN33" s="178"/>
      <c r="EO33" s="177">
        <f t="shared" si="186"/>
        <v>0</v>
      </c>
      <c r="EP33" s="179"/>
      <c r="EQ33" s="180"/>
      <c r="ER33" s="180"/>
      <c r="ES33" s="177">
        <f t="shared" si="187"/>
        <v>0</v>
      </c>
      <c r="ET33" s="178">
        <v>0.294289866351475</v>
      </c>
      <c r="EU33" s="177">
        <f t="shared" si="188"/>
        <v>0</v>
      </c>
      <c r="EV33" s="181">
        <f t="shared" si="189"/>
        <v>0</v>
      </c>
      <c r="EW33" s="172"/>
      <c r="EX33" s="174">
        <v>6.0</v>
      </c>
      <c r="EY33" s="175" t="s">
        <v>140</v>
      </c>
      <c r="EZ33" s="176" t="s">
        <v>121</v>
      </c>
      <c r="FA33" s="176" t="s">
        <v>123</v>
      </c>
      <c r="FB33" s="177">
        <f t="shared" si="190"/>
        <v>0</v>
      </c>
      <c r="FC33" s="177">
        <f t="shared" si="191"/>
        <v>0</v>
      </c>
      <c r="FD33" s="177">
        <f t="shared" si="192"/>
        <v>0</v>
      </c>
      <c r="FE33" s="178"/>
      <c r="FF33" s="177">
        <f t="shared" si="193"/>
        <v>0</v>
      </c>
      <c r="FG33" s="179"/>
      <c r="FH33" s="180"/>
      <c r="FI33" s="180"/>
      <c r="FJ33" s="177">
        <f t="shared" si="194"/>
        <v>0</v>
      </c>
      <c r="FK33" s="178">
        <v>0.294289866351475</v>
      </c>
      <c r="FL33" s="177">
        <f t="shared" si="195"/>
        <v>0</v>
      </c>
      <c r="FM33" s="181">
        <f t="shared" si="196"/>
        <v>0</v>
      </c>
      <c r="FN33" s="172"/>
      <c r="FO33" s="174">
        <v>6.0</v>
      </c>
      <c r="FP33" s="175" t="s">
        <v>140</v>
      </c>
      <c r="FQ33" s="176" t="s">
        <v>121</v>
      </c>
      <c r="FR33" s="176" t="s">
        <v>123</v>
      </c>
      <c r="FS33" s="177">
        <f t="shared" si="197"/>
        <v>0</v>
      </c>
      <c r="FT33" s="177">
        <f t="shared" si="198"/>
        <v>0</v>
      </c>
      <c r="FU33" s="177">
        <f t="shared" si="199"/>
        <v>0</v>
      </c>
      <c r="FV33" s="178"/>
      <c r="FW33" s="177">
        <f t="shared" si="200"/>
        <v>0</v>
      </c>
      <c r="FX33" s="179"/>
      <c r="FY33" s="180"/>
      <c r="FZ33" s="180"/>
      <c r="GA33" s="177">
        <f t="shared" si="201"/>
        <v>0</v>
      </c>
      <c r="GB33" s="178">
        <v>0.294289866351475</v>
      </c>
      <c r="GC33" s="177">
        <f t="shared" si="202"/>
        <v>0</v>
      </c>
      <c r="GD33" s="181">
        <f t="shared" si="203"/>
        <v>0</v>
      </c>
      <c r="GE33" s="172"/>
      <c r="GF33" s="174">
        <v>6.0</v>
      </c>
      <c r="GG33" s="175" t="s">
        <v>140</v>
      </c>
      <c r="GH33" s="176" t="s">
        <v>121</v>
      </c>
      <c r="GI33" s="176" t="s">
        <v>123</v>
      </c>
      <c r="GJ33" s="177">
        <f t="shared" si="204"/>
        <v>0</v>
      </c>
      <c r="GK33" s="177">
        <f t="shared" si="205"/>
        <v>0</v>
      </c>
      <c r="GL33" s="177">
        <f t="shared" si="206"/>
        <v>0</v>
      </c>
      <c r="GM33" s="178"/>
      <c r="GN33" s="177">
        <f t="shared" si="207"/>
        <v>0</v>
      </c>
      <c r="GO33" s="179"/>
      <c r="GP33" s="180"/>
      <c r="GQ33" s="180"/>
      <c r="GR33" s="177">
        <f t="shared" si="208"/>
        <v>0</v>
      </c>
      <c r="GS33" s="178">
        <v>0.294289866351475</v>
      </c>
      <c r="GT33" s="177">
        <f t="shared" si="209"/>
        <v>0</v>
      </c>
      <c r="GU33" s="181">
        <f t="shared" si="210"/>
        <v>0</v>
      </c>
      <c r="GV33" s="172"/>
      <c r="GW33" s="174">
        <v>6.0</v>
      </c>
      <c r="GX33" s="175" t="s">
        <v>140</v>
      </c>
      <c r="GY33" s="176" t="s">
        <v>121</v>
      </c>
      <c r="GZ33" s="176" t="s">
        <v>123</v>
      </c>
      <c r="HA33" s="177">
        <f t="shared" si="211"/>
        <v>0</v>
      </c>
      <c r="HB33" s="177">
        <f t="shared" si="212"/>
        <v>0</v>
      </c>
      <c r="HC33" s="177">
        <f t="shared" si="213"/>
        <v>0</v>
      </c>
      <c r="HD33" s="178"/>
      <c r="HE33" s="177">
        <f t="shared" si="214"/>
        <v>0</v>
      </c>
      <c r="HF33" s="179"/>
      <c r="HG33" s="180"/>
      <c r="HH33" s="180"/>
      <c r="HI33" s="177">
        <f t="shared" si="215"/>
        <v>0</v>
      </c>
      <c r="HJ33" s="178">
        <v>0.294289866351475</v>
      </c>
      <c r="HK33" s="177">
        <f t="shared" si="216"/>
        <v>0</v>
      </c>
      <c r="HL33" s="181">
        <f t="shared" si="217"/>
        <v>0</v>
      </c>
      <c r="HM33" s="172"/>
      <c r="HN33" s="174">
        <v>6.0</v>
      </c>
      <c r="HO33" s="175" t="s">
        <v>140</v>
      </c>
      <c r="HP33" s="176" t="s">
        <v>121</v>
      </c>
      <c r="HQ33" s="176" t="s">
        <v>123</v>
      </c>
      <c r="HR33" s="177">
        <f t="shared" si="218"/>
        <v>0</v>
      </c>
      <c r="HS33" s="177">
        <f t="shared" si="219"/>
        <v>0</v>
      </c>
      <c r="HT33" s="177">
        <f t="shared" si="220"/>
        <v>0</v>
      </c>
      <c r="HU33" s="178"/>
      <c r="HV33" s="177">
        <f t="shared" si="221"/>
        <v>0</v>
      </c>
      <c r="HW33" s="179"/>
      <c r="HX33" s="180"/>
      <c r="HY33" s="180"/>
      <c r="HZ33" s="177">
        <f t="shared" si="222"/>
        <v>0</v>
      </c>
      <c r="IA33" s="178">
        <v>0.294289866351475</v>
      </c>
      <c r="IB33" s="177">
        <f t="shared" si="223"/>
        <v>0</v>
      </c>
      <c r="IC33" s="181">
        <f t="shared" si="224"/>
        <v>0</v>
      </c>
      <c r="ID33" s="172"/>
      <c r="IE33" s="174">
        <v>6.0</v>
      </c>
      <c r="IF33" s="175" t="s">
        <v>140</v>
      </c>
      <c r="IG33" s="176" t="s">
        <v>121</v>
      </c>
      <c r="IH33" s="176" t="s">
        <v>123</v>
      </c>
      <c r="II33" s="177">
        <f t="shared" si="225"/>
        <v>0</v>
      </c>
      <c r="IJ33" s="177">
        <f t="shared" si="226"/>
        <v>0</v>
      </c>
      <c r="IK33" s="177">
        <f t="shared" si="227"/>
        <v>0</v>
      </c>
      <c r="IL33" s="178"/>
      <c r="IM33" s="177">
        <f t="shared" si="228"/>
        <v>0</v>
      </c>
      <c r="IN33" s="179"/>
      <c r="IO33" s="180"/>
      <c r="IP33" s="180"/>
      <c r="IQ33" s="177">
        <f t="shared" si="229"/>
        <v>0</v>
      </c>
      <c r="IR33" s="178">
        <v>0.294289866351475</v>
      </c>
      <c r="IS33" s="177">
        <f t="shared" si="230"/>
        <v>0</v>
      </c>
      <c r="IT33" s="181">
        <f t="shared" si="231"/>
        <v>0</v>
      </c>
      <c r="IU33" s="172"/>
      <c r="IV33" s="174">
        <v>6.0</v>
      </c>
      <c r="IW33" s="175" t="s">
        <v>140</v>
      </c>
      <c r="IX33" s="176" t="s">
        <v>121</v>
      </c>
      <c r="IY33" s="176" t="s">
        <v>123</v>
      </c>
      <c r="IZ33" s="177">
        <f t="shared" si="232"/>
        <v>0</v>
      </c>
      <c r="JA33" s="177">
        <f t="shared" si="233"/>
        <v>0</v>
      </c>
      <c r="JB33" s="177">
        <f t="shared" si="234"/>
        <v>0</v>
      </c>
      <c r="JC33" s="178"/>
      <c r="JD33" s="177">
        <f t="shared" si="235"/>
        <v>0</v>
      </c>
      <c r="JE33" s="179"/>
      <c r="JF33" s="180"/>
      <c r="JG33" s="180"/>
      <c r="JH33" s="177">
        <f t="shared" si="236"/>
        <v>0</v>
      </c>
      <c r="JI33" s="178">
        <v>0.294289866351475</v>
      </c>
      <c r="JJ33" s="177">
        <f t="shared" si="237"/>
        <v>0</v>
      </c>
      <c r="JK33" s="181">
        <f t="shared" si="238"/>
        <v>0</v>
      </c>
      <c r="JL33" s="172"/>
      <c r="JM33" s="174">
        <v>6.0</v>
      </c>
      <c r="JN33" s="175" t="s">
        <v>140</v>
      </c>
      <c r="JO33" s="176" t="s">
        <v>121</v>
      </c>
      <c r="JP33" s="176" t="s">
        <v>123</v>
      </c>
      <c r="JQ33" s="177">
        <f t="shared" si="239"/>
        <v>0</v>
      </c>
      <c r="JR33" s="177">
        <f t="shared" si="240"/>
        <v>0</v>
      </c>
      <c r="JS33" s="177">
        <f t="shared" si="241"/>
        <v>0</v>
      </c>
      <c r="JT33" s="178"/>
      <c r="JU33" s="177">
        <f t="shared" si="242"/>
        <v>0</v>
      </c>
      <c r="JV33" s="179"/>
      <c r="JW33" s="180"/>
      <c r="JX33" s="180"/>
      <c r="JY33" s="177">
        <f t="shared" si="243"/>
        <v>0</v>
      </c>
      <c r="JZ33" s="178">
        <v>0.294289866351475</v>
      </c>
      <c r="KA33" s="177">
        <f t="shared" si="244"/>
        <v>0</v>
      </c>
      <c r="KB33" s="181">
        <f t="shared" si="245"/>
        <v>0</v>
      </c>
      <c r="KC33" s="172"/>
      <c r="KD33" s="174">
        <v>6.0</v>
      </c>
      <c r="KE33" s="175" t="s">
        <v>140</v>
      </c>
      <c r="KF33" s="176" t="s">
        <v>121</v>
      </c>
      <c r="KG33" s="176" t="s">
        <v>123</v>
      </c>
      <c r="KH33" s="177">
        <f t="shared" si="246"/>
        <v>0</v>
      </c>
      <c r="KI33" s="177">
        <f t="shared" si="247"/>
        <v>0</v>
      </c>
      <c r="KJ33" s="177">
        <f t="shared" si="248"/>
        <v>0</v>
      </c>
      <c r="KK33" s="178"/>
      <c r="KL33" s="177">
        <f t="shared" si="249"/>
        <v>0</v>
      </c>
      <c r="KM33" s="179"/>
      <c r="KN33" s="180"/>
      <c r="KO33" s="180"/>
      <c r="KP33" s="177">
        <f t="shared" si="250"/>
        <v>0</v>
      </c>
      <c r="KQ33" s="178">
        <v>0.294289866351475</v>
      </c>
      <c r="KR33" s="177">
        <f t="shared" si="251"/>
        <v>0</v>
      </c>
      <c r="KS33" s="181">
        <f t="shared" si="252"/>
        <v>0</v>
      </c>
      <c r="KT33" s="172"/>
      <c r="KU33" s="173"/>
    </row>
    <row r="34" ht="15.75" customHeight="1">
      <c r="A34" s="174">
        <v>7.0</v>
      </c>
      <c r="B34" s="175" t="s">
        <v>132</v>
      </c>
      <c r="C34" s="176" t="s">
        <v>121</v>
      </c>
      <c r="D34" s="176" t="s">
        <v>123</v>
      </c>
      <c r="E34" s="177">
        <f t="shared" si="127"/>
        <v>0</v>
      </c>
      <c r="F34" s="177">
        <f t="shared" si="128"/>
        <v>0</v>
      </c>
      <c r="G34" s="177">
        <f t="shared" si="129"/>
        <v>0</v>
      </c>
      <c r="H34" s="178"/>
      <c r="I34" s="177">
        <f t="shared" si="130"/>
        <v>0</v>
      </c>
      <c r="J34" s="179"/>
      <c r="K34" s="180"/>
      <c r="L34" s="180"/>
      <c r="M34" s="177">
        <f t="shared" si="131"/>
        <v>0</v>
      </c>
      <c r="N34" s="178">
        <v>0.294289866351475</v>
      </c>
      <c r="O34" s="177">
        <f t="shared" si="132"/>
        <v>0</v>
      </c>
      <c r="P34" s="181">
        <f t="shared" si="133"/>
        <v>0</v>
      </c>
      <c r="Q34" s="172"/>
      <c r="R34" s="174">
        <v>7.0</v>
      </c>
      <c r="S34" s="175" t="s">
        <v>132</v>
      </c>
      <c r="T34" s="176" t="s">
        <v>121</v>
      </c>
      <c r="U34" s="176" t="s">
        <v>123</v>
      </c>
      <c r="V34" s="177">
        <f t="shared" si="134"/>
        <v>0</v>
      </c>
      <c r="W34" s="177">
        <f t="shared" si="135"/>
        <v>0</v>
      </c>
      <c r="X34" s="177">
        <f t="shared" si="136"/>
        <v>0</v>
      </c>
      <c r="Y34" s="178"/>
      <c r="Z34" s="177">
        <f t="shared" si="137"/>
        <v>0</v>
      </c>
      <c r="AA34" s="179"/>
      <c r="AB34" s="180"/>
      <c r="AC34" s="180"/>
      <c r="AD34" s="177">
        <f t="shared" si="138"/>
        <v>0</v>
      </c>
      <c r="AE34" s="178">
        <v>0.294289866351475</v>
      </c>
      <c r="AF34" s="177">
        <f t="shared" si="139"/>
        <v>0</v>
      </c>
      <c r="AG34" s="181">
        <f t="shared" si="140"/>
        <v>0</v>
      </c>
      <c r="AH34" s="172"/>
      <c r="AI34" s="174">
        <v>7.0</v>
      </c>
      <c r="AJ34" s="175" t="s">
        <v>132</v>
      </c>
      <c r="AK34" s="176" t="s">
        <v>121</v>
      </c>
      <c r="AL34" s="176" t="s">
        <v>123</v>
      </c>
      <c r="AM34" s="177">
        <f t="shared" si="141"/>
        <v>0</v>
      </c>
      <c r="AN34" s="177">
        <f t="shared" si="142"/>
        <v>0</v>
      </c>
      <c r="AO34" s="177">
        <f t="shared" si="143"/>
        <v>0</v>
      </c>
      <c r="AP34" s="178"/>
      <c r="AQ34" s="177">
        <f t="shared" si="144"/>
        <v>0</v>
      </c>
      <c r="AR34" s="179"/>
      <c r="AS34" s="180"/>
      <c r="AT34" s="180"/>
      <c r="AU34" s="177">
        <f t="shared" si="145"/>
        <v>0</v>
      </c>
      <c r="AV34" s="178">
        <v>0.294289866351475</v>
      </c>
      <c r="AW34" s="177">
        <f t="shared" si="146"/>
        <v>0</v>
      </c>
      <c r="AX34" s="181">
        <f t="shared" si="147"/>
        <v>0</v>
      </c>
      <c r="AY34" s="172"/>
      <c r="AZ34" s="174">
        <v>7.0</v>
      </c>
      <c r="BA34" s="175" t="s">
        <v>132</v>
      </c>
      <c r="BB34" s="176" t="s">
        <v>121</v>
      </c>
      <c r="BC34" s="176" t="s">
        <v>123</v>
      </c>
      <c r="BD34" s="177">
        <f t="shared" si="148"/>
        <v>0</v>
      </c>
      <c r="BE34" s="177">
        <f t="shared" si="149"/>
        <v>0</v>
      </c>
      <c r="BF34" s="177">
        <f t="shared" si="150"/>
        <v>0</v>
      </c>
      <c r="BG34" s="178"/>
      <c r="BH34" s="177">
        <f t="shared" si="151"/>
        <v>0</v>
      </c>
      <c r="BI34" s="179"/>
      <c r="BJ34" s="180"/>
      <c r="BK34" s="180"/>
      <c r="BL34" s="177">
        <f t="shared" si="152"/>
        <v>0</v>
      </c>
      <c r="BM34" s="178">
        <v>0.294289866351475</v>
      </c>
      <c r="BN34" s="177">
        <f t="shared" si="153"/>
        <v>0</v>
      </c>
      <c r="BO34" s="181">
        <f t="shared" si="154"/>
        <v>0</v>
      </c>
      <c r="BP34" s="172"/>
      <c r="BQ34" s="174">
        <v>7.0</v>
      </c>
      <c r="BR34" s="175" t="s">
        <v>132</v>
      </c>
      <c r="BS34" s="176" t="s">
        <v>121</v>
      </c>
      <c r="BT34" s="176" t="s">
        <v>123</v>
      </c>
      <c r="BU34" s="177">
        <f t="shared" si="155"/>
        <v>0</v>
      </c>
      <c r="BV34" s="177">
        <f t="shared" si="156"/>
        <v>0</v>
      </c>
      <c r="BW34" s="177">
        <f t="shared" si="157"/>
        <v>0</v>
      </c>
      <c r="BX34" s="178"/>
      <c r="BY34" s="177">
        <f t="shared" si="158"/>
        <v>0</v>
      </c>
      <c r="BZ34" s="179"/>
      <c r="CA34" s="180"/>
      <c r="CB34" s="180"/>
      <c r="CC34" s="177">
        <f t="shared" si="159"/>
        <v>0</v>
      </c>
      <c r="CD34" s="178">
        <v>0.294289866351475</v>
      </c>
      <c r="CE34" s="177">
        <f t="shared" si="160"/>
        <v>0</v>
      </c>
      <c r="CF34" s="181">
        <f t="shared" si="161"/>
        <v>0</v>
      </c>
      <c r="CG34" s="172"/>
      <c r="CH34" s="174">
        <v>7.0</v>
      </c>
      <c r="CI34" s="175" t="s">
        <v>132</v>
      </c>
      <c r="CJ34" s="176" t="s">
        <v>121</v>
      </c>
      <c r="CK34" s="176" t="s">
        <v>123</v>
      </c>
      <c r="CL34" s="177">
        <f t="shared" si="162"/>
        <v>0</v>
      </c>
      <c r="CM34" s="177">
        <f t="shared" si="163"/>
        <v>0</v>
      </c>
      <c r="CN34" s="177">
        <f t="shared" si="164"/>
        <v>0</v>
      </c>
      <c r="CO34" s="178"/>
      <c r="CP34" s="177">
        <f t="shared" si="165"/>
        <v>0</v>
      </c>
      <c r="CQ34" s="179"/>
      <c r="CR34" s="180"/>
      <c r="CS34" s="180"/>
      <c r="CT34" s="177">
        <f t="shared" si="166"/>
        <v>0</v>
      </c>
      <c r="CU34" s="178">
        <v>0.294289866351475</v>
      </c>
      <c r="CV34" s="177">
        <f t="shared" si="167"/>
        <v>0</v>
      </c>
      <c r="CW34" s="181">
        <f t="shared" si="168"/>
        <v>0</v>
      </c>
      <c r="CX34" s="172"/>
      <c r="CY34" s="174">
        <v>7.0</v>
      </c>
      <c r="CZ34" s="175" t="s">
        <v>132</v>
      </c>
      <c r="DA34" s="176" t="s">
        <v>121</v>
      </c>
      <c r="DB34" s="176" t="s">
        <v>123</v>
      </c>
      <c r="DC34" s="177">
        <f t="shared" si="169"/>
        <v>0</v>
      </c>
      <c r="DD34" s="177">
        <f t="shared" si="170"/>
        <v>0</v>
      </c>
      <c r="DE34" s="177">
        <f t="shared" si="171"/>
        <v>0</v>
      </c>
      <c r="DF34" s="178"/>
      <c r="DG34" s="177">
        <f t="shared" si="172"/>
        <v>0</v>
      </c>
      <c r="DH34" s="179"/>
      <c r="DI34" s="180"/>
      <c r="DJ34" s="180"/>
      <c r="DK34" s="177">
        <f t="shared" si="173"/>
        <v>0</v>
      </c>
      <c r="DL34" s="178">
        <v>0.294289866351475</v>
      </c>
      <c r="DM34" s="177">
        <f t="shared" si="174"/>
        <v>0</v>
      </c>
      <c r="DN34" s="181">
        <f t="shared" si="175"/>
        <v>0</v>
      </c>
      <c r="DO34" s="172"/>
      <c r="DP34" s="174">
        <v>7.0</v>
      </c>
      <c r="DQ34" s="175" t="s">
        <v>132</v>
      </c>
      <c r="DR34" s="176" t="s">
        <v>121</v>
      </c>
      <c r="DS34" s="176" t="s">
        <v>123</v>
      </c>
      <c r="DT34" s="177">
        <f t="shared" si="176"/>
        <v>0</v>
      </c>
      <c r="DU34" s="177">
        <f t="shared" si="177"/>
        <v>0</v>
      </c>
      <c r="DV34" s="177">
        <f t="shared" si="178"/>
        <v>0</v>
      </c>
      <c r="DW34" s="178"/>
      <c r="DX34" s="177">
        <f t="shared" si="179"/>
        <v>0</v>
      </c>
      <c r="DY34" s="179"/>
      <c r="DZ34" s="180"/>
      <c r="EA34" s="180"/>
      <c r="EB34" s="177">
        <f t="shared" si="180"/>
        <v>0</v>
      </c>
      <c r="EC34" s="178">
        <v>0.294289866351475</v>
      </c>
      <c r="ED34" s="177">
        <f t="shared" si="181"/>
        <v>0</v>
      </c>
      <c r="EE34" s="181">
        <f t="shared" si="182"/>
        <v>0</v>
      </c>
      <c r="EF34" s="172"/>
      <c r="EG34" s="174">
        <v>7.0</v>
      </c>
      <c r="EH34" s="175" t="s">
        <v>132</v>
      </c>
      <c r="EI34" s="176" t="s">
        <v>121</v>
      </c>
      <c r="EJ34" s="176" t="s">
        <v>123</v>
      </c>
      <c r="EK34" s="177">
        <f t="shared" si="183"/>
        <v>0</v>
      </c>
      <c r="EL34" s="177">
        <f t="shared" si="184"/>
        <v>0</v>
      </c>
      <c r="EM34" s="177">
        <f t="shared" si="185"/>
        <v>0</v>
      </c>
      <c r="EN34" s="178"/>
      <c r="EO34" s="177">
        <f t="shared" si="186"/>
        <v>0</v>
      </c>
      <c r="EP34" s="179"/>
      <c r="EQ34" s="180"/>
      <c r="ER34" s="180"/>
      <c r="ES34" s="177">
        <f t="shared" si="187"/>
        <v>0</v>
      </c>
      <c r="ET34" s="178">
        <v>0.294289866351475</v>
      </c>
      <c r="EU34" s="177">
        <f t="shared" si="188"/>
        <v>0</v>
      </c>
      <c r="EV34" s="181">
        <f t="shared" si="189"/>
        <v>0</v>
      </c>
      <c r="EW34" s="172"/>
      <c r="EX34" s="174">
        <v>7.0</v>
      </c>
      <c r="EY34" s="175" t="s">
        <v>132</v>
      </c>
      <c r="EZ34" s="176" t="s">
        <v>121</v>
      </c>
      <c r="FA34" s="176" t="s">
        <v>123</v>
      </c>
      <c r="FB34" s="177">
        <f t="shared" si="190"/>
        <v>0</v>
      </c>
      <c r="FC34" s="177">
        <f t="shared" si="191"/>
        <v>0</v>
      </c>
      <c r="FD34" s="177">
        <f t="shared" si="192"/>
        <v>0</v>
      </c>
      <c r="FE34" s="178"/>
      <c r="FF34" s="177">
        <f t="shared" si="193"/>
        <v>0</v>
      </c>
      <c r="FG34" s="179"/>
      <c r="FH34" s="180"/>
      <c r="FI34" s="180"/>
      <c r="FJ34" s="177">
        <f t="shared" si="194"/>
        <v>0</v>
      </c>
      <c r="FK34" s="178">
        <v>0.294289866351475</v>
      </c>
      <c r="FL34" s="177">
        <f t="shared" si="195"/>
        <v>0</v>
      </c>
      <c r="FM34" s="181">
        <f t="shared" si="196"/>
        <v>0</v>
      </c>
      <c r="FN34" s="172"/>
      <c r="FO34" s="174">
        <v>7.0</v>
      </c>
      <c r="FP34" s="175" t="s">
        <v>132</v>
      </c>
      <c r="FQ34" s="176" t="s">
        <v>121</v>
      </c>
      <c r="FR34" s="176" t="s">
        <v>123</v>
      </c>
      <c r="FS34" s="177">
        <f t="shared" si="197"/>
        <v>0</v>
      </c>
      <c r="FT34" s="177">
        <f t="shared" si="198"/>
        <v>0</v>
      </c>
      <c r="FU34" s="177">
        <f t="shared" si="199"/>
        <v>0</v>
      </c>
      <c r="FV34" s="178"/>
      <c r="FW34" s="177">
        <f t="shared" si="200"/>
        <v>0</v>
      </c>
      <c r="FX34" s="179"/>
      <c r="FY34" s="180"/>
      <c r="FZ34" s="180"/>
      <c r="GA34" s="177">
        <f t="shared" si="201"/>
        <v>0</v>
      </c>
      <c r="GB34" s="178">
        <v>0.294289866351475</v>
      </c>
      <c r="GC34" s="177">
        <f t="shared" si="202"/>
        <v>0</v>
      </c>
      <c r="GD34" s="181">
        <f t="shared" si="203"/>
        <v>0</v>
      </c>
      <c r="GE34" s="172"/>
      <c r="GF34" s="174">
        <v>7.0</v>
      </c>
      <c r="GG34" s="175" t="s">
        <v>132</v>
      </c>
      <c r="GH34" s="176" t="s">
        <v>121</v>
      </c>
      <c r="GI34" s="176" t="s">
        <v>123</v>
      </c>
      <c r="GJ34" s="177">
        <f t="shared" si="204"/>
        <v>0</v>
      </c>
      <c r="GK34" s="177">
        <f t="shared" si="205"/>
        <v>0</v>
      </c>
      <c r="GL34" s="177">
        <f t="shared" si="206"/>
        <v>0</v>
      </c>
      <c r="GM34" s="178"/>
      <c r="GN34" s="177">
        <f t="shared" si="207"/>
        <v>0</v>
      </c>
      <c r="GO34" s="179"/>
      <c r="GP34" s="180"/>
      <c r="GQ34" s="180"/>
      <c r="GR34" s="177">
        <f t="shared" si="208"/>
        <v>0</v>
      </c>
      <c r="GS34" s="178">
        <v>0.294289866351475</v>
      </c>
      <c r="GT34" s="177">
        <f t="shared" si="209"/>
        <v>0</v>
      </c>
      <c r="GU34" s="181">
        <f t="shared" si="210"/>
        <v>0</v>
      </c>
      <c r="GV34" s="172"/>
      <c r="GW34" s="174">
        <v>7.0</v>
      </c>
      <c r="GX34" s="175" t="s">
        <v>132</v>
      </c>
      <c r="GY34" s="176" t="s">
        <v>121</v>
      </c>
      <c r="GZ34" s="176" t="s">
        <v>123</v>
      </c>
      <c r="HA34" s="177">
        <f t="shared" si="211"/>
        <v>0</v>
      </c>
      <c r="HB34" s="177">
        <f t="shared" si="212"/>
        <v>0</v>
      </c>
      <c r="HC34" s="177">
        <f t="shared" si="213"/>
        <v>0</v>
      </c>
      <c r="HD34" s="178"/>
      <c r="HE34" s="177">
        <f t="shared" si="214"/>
        <v>0</v>
      </c>
      <c r="HF34" s="179"/>
      <c r="HG34" s="180"/>
      <c r="HH34" s="180"/>
      <c r="HI34" s="177">
        <f t="shared" si="215"/>
        <v>0</v>
      </c>
      <c r="HJ34" s="178">
        <v>0.294289866351475</v>
      </c>
      <c r="HK34" s="177">
        <f t="shared" si="216"/>
        <v>0</v>
      </c>
      <c r="HL34" s="181">
        <f t="shared" si="217"/>
        <v>0</v>
      </c>
      <c r="HM34" s="172"/>
      <c r="HN34" s="174">
        <v>7.0</v>
      </c>
      <c r="HO34" s="175" t="s">
        <v>132</v>
      </c>
      <c r="HP34" s="176" t="s">
        <v>121</v>
      </c>
      <c r="HQ34" s="176" t="s">
        <v>123</v>
      </c>
      <c r="HR34" s="177">
        <f t="shared" si="218"/>
        <v>0</v>
      </c>
      <c r="HS34" s="177">
        <f t="shared" si="219"/>
        <v>0</v>
      </c>
      <c r="HT34" s="177">
        <f t="shared" si="220"/>
        <v>0</v>
      </c>
      <c r="HU34" s="178"/>
      <c r="HV34" s="177">
        <f t="shared" si="221"/>
        <v>0</v>
      </c>
      <c r="HW34" s="179"/>
      <c r="HX34" s="180"/>
      <c r="HY34" s="180"/>
      <c r="HZ34" s="177">
        <f t="shared" si="222"/>
        <v>0</v>
      </c>
      <c r="IA34" s="178">
        <v>0.294289866351475</v>
      </c>
      <c r="IB34" s="177">
        <f t="shared" si="223"/>
        <v>0</v>
      </c>
      <c r="IC34" s="181">
        <f t="shared" si="224"/>
        <v>0</v>
      </c>
      <c r="ID34" s="172"/>
      <c r="IE34" s="174">
        <v>7.0</v>
      </c>
      <c r="IF34" s="175" t="s">
        <v>132</v>
      </c>
      <c r="IG34" s="176" t="s">
        <v>121</v>
      </c>
      <c r="IH34" s="176" t="s">
        <v>123</v>
      </c>
      <c r="II34" s="177">
        <f t="shared" si="225"/>
        <v>0</v>
      </c>
      <c r="IJ34" s="177">
        <f t="shared" si="226"/>
        <v>0</v>
      </c>
      <c r="IK34" s="177">
        <f t="shared" si="227"/>
        <v>0</v>
      </c>
      <c r="IL34" s="178"/>
      <c r="IM34" s="177">
        <f t="shared" si="228"/>
        <v>0</v>
      </c>
      <c r="IN34" s="179"/>
      <c r="IO34" s="180"/>
      <c r="IP34" s="180"/>
      <c r="IQ34" s="177">
        <f t="shared" si="229"/>
        <v>0</v>
      </c>
      <c r="IR34" s="178">
        <v>0.294289866351475</v>
      </c>
      <c r="IS34" s="177">
        <f t="shared" si="230"/>
        <v>0</v>
      </c>
      <c r="IT34" s="181">
        <f t="shared" si="231"/>
        <v>0</v>
      </c>
      <c r="IU34" s="172"/>
      <c r="IV34" s="174">
        <v>7.0</v>
      </c>
      <c r="IW34" s="175" t="s">
        <v>132</v>
      </c>
      <c r="IX34" s="176" t="s">
        <v>121</v>
      </c>
      <c r="IY34" s="176" t="s">
        <v>123</v>
      </c>
      <c r="IZ34" s="177">
        <f t="shared" si="232"/>
        <v>0</v>
      </c>
      <c r="JA34" s="177">
        <f t="shared" si="233"/>
        <v>0</v>
      </c>
      <c r="JB34" s="177">
        <f t="shared" si="234"/>
        <v>0</v>
      </c>
      <c r="JC34" s="178"/>
      <c r="JD34" s="177">
        <f t="shared" si="235"/>
        <v>0</v>
      </c>
      <c r="JE34" s="179"/>
      <c r="JF34" s="180"/>
      <c r="JG34" s="180"/>
      <c r="JH34" s="177">
        <f t="shared" si="236"/>
        <v>0</v>
      </c>
      <c r="JI34" s="178">
        <v>0.294289866351475</v>
      </c>
      <c r="JJ34" s="177">
        <f t="shared" si="237"/>
        <v>0</v>
      </c>
      <c r="JK34" s="181">
        <f t="shared" si="238"/>
        <v>0</v>
      </c>
      <c r="JL34" s="172"/>
      <c r="JM34" s="174">
        <v>7.0</v>
      </c>
      <c r="JN34" s="175" t="s">
        <v>132</v>
      </c>
      <c r="JO34" s="176" t="s">
        <v>121</v>
      </c>
      <c r="JP34" s="176" t="s">
        <v>123</v>
      </c>
      <c r="JQ34" s="177">
        <f t="shared" si="239"/>
        <v>0</v>
      </c>
      <c r="JR34" s="177">
        <f t="shared" si="240"/>
        <v>0</v>
      </c>
      <c r="JS34" s="177">
        <f t="shared" si="241"/>
        <v>0</v>
      </c>
      <c r="JT34" s="178"/>
      <c r="JU34" s="177">
        <f t="shared" si="242"/>
        <v>0</v>
      </c>
      <c r="JV34" s="179"/>
      <c r="JW34" s="180"/>
      <c r="JX34" s="180"/>
      <c r="JY34" s="177">
        <f t="shared" si="243"/>
        <v>0</v>
      </c>
      <c r="JZ34" s="178">
        <v>0.294289866351475</v>
      </c>
      <c r="KA34" s="177">
        <f t="shared" si="244"/>
        <v>0</v>
      </c>
      <c r="KB34" s="181">
        <f t="shared" si="245"/>
        <v>0</v>
      </c>
      <c r="KC34" s="172"/>
      <c r="KD34" s="174">
        <v>7.0</v>
      </c>
      <c r="KE34" s="175" t="s">
        <v>132</v>
      </c>
      <c r="KF34" s="176" t="s">
        <v>121</v>
      </c>
      <c r="KG34" s="176" t="s">
        <v>123</v>
      </c>
      <c r="KH34" s="177">
        <f t="shared" si="246"/>
        <v>0</v>
      </c>
      <c r="KI34" s="177">
        <f t="shared" si="247"/>
        <v>0</v>
      </c>
      <c r="KJ34" s="177">
        <f t="shared" si="248"/>
        <v>0</v>
      </c>
      <c r="KK34" s="178"/>
      <c r="KL34" s="177">
        <f t="shared" si="249"/>
        <v>0</v>
      </c>
      <c r="KM34" s="179"/>
      <c r="KN34" s="180"/>
      <c r="KO34" s="180"/>
      <c r="KP34" s="177">
        <f t="shared" si="250"/>
        <v>0</v>
      </c>
      <c r="KQ34" s="178">
        <v>0.294289866351475</v>
      </c>
      <c r="KR34" s="177">
        <f t="shared" si="251"/>
        <v>0</v>
      </c>
      <c r="KS34" s="181">
        <f t="shared" si="252"/>
        <v>0</v>
      </c>
      <c r="KT34" s="172"/>
      <c r="KU34" s="173"/>
    </row>
    <row r="35" ht="15.75" customHeight="1">
      <c r="A35" s="174">
        <v>8.0</v>
      </c>
      <c r="B35" s="175" t="s">
        <v>132</v>
      </c>
      <c r="C35" s="176" t="s">
        <v>121</v>
      </c>
      <c r="D35" s="176" t="s">
        <v>123</v>
      </c>
      <c r="E35" s="177">
        <f t="shared" si="127"/>
        <v>0</v>
      </c>
      <c r="F35" s="177">
        <f t="shared" si="128"/>
        <v>0</v>
      </c>
      <c r="G35" s="177">
        <f t="shared" si="129"/>
        <v>0</v>
      </c>
      <c r="H35" s="178"/>
      <c r="I35" s="177">
        <f t="shared" si="130"/>
        <v>0</v>
      </c>
      <c r="J35" s="179"/>
      <c r="K35" s="180"/>
      <c r="L35" s="180"/>
      <c r="M35" s="177">
        <f t="shared" si="131"/>
        <v>0</v>
      </c>
      <c r="N35" s="178">
        <v>0.294289866351475</v>
      </c>
      <c r="O35" s="177">
        <f t="shared" si="132"/>
        <v>0</v>
      </c>
      <c r="P35" s="181">
        <f t="shared" si="133"/>
        <v>0</v>
      </c>
      <c r="Q35" s="172"/>
      <c r="R35" s="174">
        <v>8.0</v>
      </c>
      <c r="S35" s="175" t="s">
        <v>132</v>
      </c>
      <c r="T35" s="176" t="s">
        <v>121</v>
      </c>
      <c r="U35" s="176" t="s">
        <v>123</v>
      </c>
      <c r="V35" s="177">
        <f t="shared" si="134"/>
        <v>0</v>
      </c>
      <c r="W35" s="177">
        <f t="shared" si="135"/>
        <v>0</v>
      </c>
      <c r="X35" s="177">
        <f t="shared" si="136"/>
        <v>0</v>
      </c>
      <c r="Y35" s="178"/>
      <c r="Z35" s="177">
        <f t="shared" si="137"/>
        <v>0</v>
      </c>
      <c r="AA35" s="179"/>
      <c r="AB35" s="180"/>
      <c r="AC35" s="180"/>
      <c r="AD35" s="177">
        <f t="shared" si="138"/>
        <v>0</v>
      </c>
      <c r="AE35" s="178">
        <v>0.294289866351475</v>
      </c>
      <c r="AF35" s="177">
        <f t="shared" si="139"/>
        <v>0</v>
      </c>
      <c r="AG35" s="181">
        <f t="shared" si="140"/>
        <v>0</v>
      </c>
      <c r="AH35" s="172"/>
      <c r="AI35" s="174">
        <v>8.0</v>
      </c>
      <c r="AJ35" s="175" t="s">
        <v>132</v>
      </c>
      <c r="AK35" s="176" t="s">
        <v>121</v>
      </c>
      <c r="AL35" s="176" t="s">
        <v>123</v>
      </c>
      <c r="AM35" s="177">
        <f t="shared" si="141"/>
        <v>0</v>
      </c>
      <c r="AN35" s="177">
        <f t="shared" si="142"/>
        <v>0</v>
      </c>
      <c r="AO35" s="177">
        <f t="shared" si="143"/>
        <v>0</v>
      </c>
      <c r="AP35" s="178"/>
      <c r="AQ35" s="177">
        <f t="shared" si="144"/>
        <v>0</v>
      </c>
      <c r="AR35" s="179"/>
      <c r="AS35" s="180"/>
      <c r="AT35" s="180"/>
      <c r="AU35" s="177">
        <f t="shared" si="145"/>
        <v>0</v>
      </c>
      <c r="AV35" s="178">
        <v>0.294289866351475</v>
      </c>
      <c r="AW35" s="177">
        <f t="shared" si="146"/>
        <v>0</v>
      </c>
      <c r="AX35" s="181">
        <f t="shared" si="147"/>
        <v>0</v>
      </c>
      <c r="AY35" s="172"/>
      <c r="AZ35" s="174">
        <v>8.0</v>
      </c>
      <c r="BA35" s="175" t="s">
        <v>132</v>
      </c>
      <c r="BB35" s="176" t="s">
        <v>121</v>
      </c>
      <c r="BC35" s="176" t="s">
        <v>123</v>
      </c>
      <c r="BD35" s="177">
        <f t="shared" si="148"/>
        <v>0</v>
      </c>
      <c r="BE35" s="177">
        <f t="shared" si="149"/>
        <v>0</v>
      </c>
      <c r="BF35" s="177">
        <f t="shared" si="150"/>
        <v>0</v>
      </c>
      <c r="BG35" s="178"/>
      <c r="BH35" s="177">
        <f t="shared" si="151"/>
        <v>0</v>
      </c>
      <c r="BI35" s="179"/>
      <c r="BJ35" s="180"/>
      <c r="BK35" s="180"/>
      <c r="BL35" s="177">
        <f t="shared" si="152"/>
        <v>0</v>
      </c>
      <c r="BM35" s="178">
        <v>0.294289866351475</v>
      </c>
      <c r="BN35" s="177">
        <f t="shared" si="153"/>
        <v>0</v>
      </c>
      <c r="BO35" s="181">
        <f t="shared" si="154"/>
        <v>0</v>
      </c>
      <c r="BP35" s="172"/>
      <c r="BQ35" s="174">
        <v>8.0</v>
      </c>
      <c r="BR35" s="175" t="s">
        <v>132</v>
      </c>
      <c r="BS35" s="176" t="s">
        <v>121</v>
      </c>
      <c r="BT35" s="176" t="s">
        <v>123</v>
      </c>
      <c r="BU35" s="177">
        <f t="shared" si="155"/>
        <v>0</v>
      </c>
      <c r="BV35" s="177">
        <f t="shared" si="156"/>
        <v>0</v>
      </c>
      <c r="BW35" s="177">
        <f t="shared" si="157"/>
        <v>0</v>
      </c>
      <c r="BX35" s="178"/>
      <c r="BY35" s="177">
        <f t="shared" si="158"/>
        <v>0</v>
      </c>
      <c r="BZ35" s="179"/>
      <c r="CA35" s="180"/>
      <c r="CB35" s="180"/>
      <c r="CC35" s="177">
        <f t="shared" si="159"/>
        <v>0</v>
      </c>
      <c r="CD35" s="178">
        <v>0.294289866351475</v>
      </c>
      <c r="CE35" s="177">
        <f t="shared" si="160"/>
        <v>0</v>
      </c>
      <c r="CF35" s="181">
        <f t="shared" si="161"/>
        <v>0</v>
      </c>
      <c r="CG35" s="172"/>
      <c r="CH35" s="174">
        <v>8.0</v>
      </c>
      <c r="CI35" s="175" t="s">
        <v>132</v>
      </c>
      <c r="CJ35" s="176" t="s">
        <v>121</v>
      </c>
      <c r="CK35" s="176" t="s">
        <v>123</v>
      </c>
      <c r="CL35" s="177">
        <f t="shared" si="162"/>
        <v>0</v>
      </c>
      <c r="CM35" s="177">
        <f t="shared" si="163"/>
        <v>0</v>
      </c>
      <c r="CN35" s="177">
        <f t="shared" si="164"/>
        <v>0</v>
      </c>
      <c r="CO35" s="178"/>
      <c r="CP35" s="177">
        <f t="shared" si="165"/>
        <v>0</v>
      </c>
      <c r="CQ35" s="179"/>
      <c r="CR35" s="180"/>
      <c r="CS35" s="180"/>
      <c r="CT35" s="177">
        <f t="shared" si="166"/>
        <v>0</v>
      </c>
      <c r="CU35" s="178">
        <v>0.294289866351475</v>
      </c>
      <c r="CV35" s="177">
        <f t="shared" si="167"/>
        <v>0</v>
      </c>
      <c r="CW35" s="181">
        <f t="shared" si="168"/>
        <v>0</v>
      </c>
      <c r="CX35" s="172"/>
      <c r="CY35" s="174">
        <v>8.0</v>
      </c>
      <c r="CZ35" s="175" t="s">
        <v>132</v>
      </c>
      <c r="DA35" s="176" t="s">
        <v>121</v>
      </c>
      <c r="DB35" s="176" t="s">
        <v>123</v>
      </c>
      <c r="DC35" s="177">
        <f t="shared" si="169"/>
        <v>0</v>
      </c>
      <c r="DD35" s="177">
        <f t="shared" si="170"/>
        <v>0</v>
      </c>
      <c r="DE35" s="177">
        <f t="shared" si="171"/>
        <v>0</v>
      </c>
      <c r="DF35" s="178"/>
      <c r="DG35" s="177">
        <f t="shared" si="172"/>
        <v>0</v>
      </c>
      <c r="DH35" s="179"/>
      <c r="DI35" s="180"/>
      <c r="DJ35" s="180"/>
      <c r="DK35" s="177">
        <f t="shared" si="173"/>
        <v>0</v>
      </c>
      <c r="DL35" s="178">
        <v>0.294289866351475</v>
      </c>
      <c r="DM35" s="177">
        <f t="shared" si="174"/>
        <v>0</v>
      </c>
      <c r="DN35" s="181">
        <f t="shared" si="175"/>
        <v>0</v>
      </c>
      <c r="DO35" s="172"/>
      <c r="DP35" s="174">
        <v>8.0</v>
      </c>
      <c r="DQ35" s="175" t="s">
        <v>132</v>
      </c>
      <c r="DR35" s="176" t="s">
        <v>121</v>
      </c>
      <c r="DS35" s="176" t="s">
        <v>123</v>
      </c>
      <c r="DT35" s="177">
        <f t="shared" si="176"/>
        <v>0</v>
      </c>
      <c r="DU35" s="177">
        <f t="shared" si="177"/>
        <v>0</v>
      </c>
      <c r="DV35" s="177">
        <f t="shared" si="178"/>
        <v>0</v>
      </c>
      <c r="DW35" s="178"/>
      <c r="DX35" s="177">
        <f t="shared" si="179"/>
        <v>0</v>
      </c>
      <c r="DY35" s="179"/>
      <c r="DZ35" s="180"/>
      <c r="EA35" s="180"/>
      <c r="EB35" s="177">
        <f t="shared" si="180"/>
        <v>0</v>
      </c>
      <c r="EC35" s="178">
        <v>0.294289866351475</v>
      </c>
      <c r="ED35" s="177">
        <f t="shared" si="181"/>
        <v>0</v>
      </c>
      <c r="EE35" s="181">
        <f t="shared" si="182"/>
        <v>0</v>
      </c>
      <c r="EF35" s="172"/>
      <c r="EG35" s="174">
        <v>8.0</v>
      </c>
      <c r="EH35" s="175" t="s">
        <v>132</v>
      </c>
      <c r="EI35" s="176" t="s">
        <v>121</v>
      </c>
      <c r="EJ35" s="176" t="s">
        <v>123</v>
      </c>
      <c r="EK35" s="177">
        <f t="shared" si="183"/>
        <v>0</v>
      </c>
      <c r="EL35" s="177">
        <f t="shared" si="184"/>
        <v>0</v>
      </c>
      <c r="EM35" s="177">
        <f t="shared" si="185"/>
        <v>0</v>
      </c>
      <c r="EN35" s="178"/>
      <c r="EO35" s="177">
        <f t="shared" si="186"/>
        <v>0</v>
      </c>
      <c r="EP35" s="179"/>
      <c r="EQ35" s="180"/>
      <c r="ER35" s="180"/>
      <c r="ES35" s="177">
        <f t="shared" si="187"/>
        <v>0</v>
      </c>
      <c r="ET35" s="178">
        <v>0.294289866351475</v>
      </c>
      <c r="EU35" s="177">
        <f t="shared" si="188"/>
        <v>0</v>
      </c>
      <c r="EV35" s="181">
        <f t="shared" si="189"/>
        <v>0</v>
      </c>
      <c r="EW35" s="172"/>
      <c r="EX35" s="174">
        <v>8.0</v>
      </c>
      <c r="EY35" s="175" t="s">
        <v>132</v>
      </c>
      <c r="EZ35" s="176" t="s">
        <v>121</v>
      </c>
      <c r="FA35" s="176" t="s">
        <v>123</v>
      </c>
      <c r="FB35" s="177">
        <f t="shared" si="190"/>
        <v>0</v>
      </c>
      <c r="FC35" s="177">
        <f t="shared" si="191"/>
        <v>0</v>
      </c>
      <c r="FD35" s="177">
        <f t="shared" si="192"/>
        <v>0</v>
      </c>
      <c r="FE35" s="178"/>
      <c r="FF35" s="177">
        <f t="shared" si="193"/>
        <v>0</v>
      </c>
      <c r="FG35" s="179"/>
      <c r="FH35" s="180"/>
      <c r="FI35" s="180"/>
      <c r="FJ35" s="177">
        <f t="shared" si="194"/>
        <v>0</v>
      </c>
      <c r="FK35" s="178">
        <v>0.294289866351475</v>
      </c>
      <c r="FL35" s="177">
        <f t="shared" si="195"/>
        <v>0</v>
      </c>
      <c r="FM35" s="181">
        <f t="shared" si="196"/>
        <v>0</v>
      </c>
      <c r="FN35" s="172"/>
      <c r="FO35" s="174">
        <v>8.0</v>
      </c>
      <c r="FP35" s="175" t="s">
        <v>132</v>
      </c>
      <c r="FQ35" s="176" t="s">
        <v>121</v>
      </c>
      <c r="FR35" s="176" t="s">
        <v>123</v>
      </c>
      <c r="FS35" s="177">
        <f t="shared" si="197"/>
        <v>0</v>
      </c>
      <c r="FT35" s="177">
        <f t="shared" si="198"/>
        <v>0</v>
      </c>
      <c r="FU35" s="177">
        <f t="shared" si="199"/>
        <v>0</v>
      </c>
      <c r="FV35" s="178"/>
      <c r="FW35" s="177">
        <f t="shared" si="200"/>
        <v>0</v>
      </c>
      <c r="FX35" s="179"/>
      <c r="FY35" s="180"/>
      <c r="FZ35" s="180"/>
      <c r="GA35" s="177">
        <f t="shared" si="201"/>
        <v>0</v>
      </c>
      <c r="GB35" s="178">
        <v>0.294289866351475</v>
      </c>
      <c r="GC35" s="177">
        <f t="shared" si="202"/>
        <v>0</v>
      </c>
      <c r="GD35" s="181">
        <f t="shared" si="203"/>
        <v>0</v>
      </c>
      <c r="GE35" s="172"/>
      <c r="GF35" s="174">
        <v>8.0</v>
      </c>
      <c r="GG35" s="175" t="s">
        <v>132</v>
      </c>
      <c r="GH35" s="176" t="s">
        <v>121</v>
      </c>
      <c r="GI35" s="176" t="s">
        <v>123</v>
      </c>
      <c r="GJ35" s="177">
        <f t="shared" si="204"/>
        <v>0</v>
      </c>
      <c r="GK35" s="177">
        <f t="shared" si="205"/>
        <v>0</v>
      </c>
      <c r="GL35" s="177">
        <f t="shared" si="206"/>
        <v>0</v>
      </c>
      <c r="GM35" s="178"/>
      <c r="GN35" s="177">
        <f t="shared" si="207"/>
        <v>0</v>
      </c>
      <c r="GO35" s="179"/>
      <c r="GP35" s="180"/>
      <c r="GQ35" s="180"/>
      <c r="GR35" s="177">
        <f t="shared" si="208"/>
        <v>0</v>
      </c>
      <c r="GS35" s="178">
        <v>0.294289866351475</v>
      </c>
      <c r="GT35" s="177">
        <f t="shared" si="209"/>
        <v>0</v>
      </c>
      <c r="GU35" s="181">
        <f t="shared" si="210"/>
        <v>0</v>
      </c>
      <c r="GV35" s="172"/>
      <c r="GW35" s="174">
        <v>8.0</v>
      </c>
      <c r="GX35" s="175" t="s">
        <v>132</v>
      </c>
      <c r="GY35" s="176" t="s">
        <v>121</v>
      </c>
      <c r="GZ35" s="176" t="s">
        <v>123</v>
      </c>
      <c r="HA35" s="177">
        <f t="shared" si="211"/>
        <v>0</v>
      </c>
      <c r="HB35" s="177">
        <f t="shared" si="212"/>
        <v>0</v>
      </c>
      <c r="HC35" s="177">
        <f t="shared" si="213"/>
        <v>0</v>
      </c>
      <c r="HD35" s="178"/>
      <c r="HE35" s="177">
        <f t="shared" si="214"/>
        <v>0</v>
      </c>
      <c r="HF35" s="179"/>
      <c r="HG35" s="180"/>
      <c r="HH35" s="180"/>
      <c r="HI35" s="177">
        <f t="shared" si="215"/>
        <v>0</v>
      </c>
      <c r="HJ35" s="178">
        <v>0.294289866351475</v>
      </c>
      <c r="HK35" s="177">
        <f t="shared" si="216"/>
        <v>0</v>
      </c>
      <c r="HL35" s="181">
        <f t="shared" si="217"/>
        <v>0</v>
      </c>
      <c r="HM35" s="172"/>
      <c r="HN35" s="174">
        <v>8.0</v>
      </c>
      <c r="HO35" s="175" t="s">
        <v>132</v>
      </c>
      <c r="HP35" s="176" t="s">
        <v>121</v>
      </c>
      <c r="HQ35" s="176" t="s">
        <v>123</v>
      </c>
      <c r="HR35" s="177">
        <f t="shared" si="218"/>
        <v>0</v>
      </c>
      <c r="HS35" s="177">
        <f t="shared" si="219"/>
        <v>0</v>
      </c>
      <c r="HT35" s="177">
        <f t="shared" si="220"/>
        <v>0</v>
      </c>
      <c r="HU35" s="178"/>
      <c r="HV35" s="177">
        <f t="shared" si="221"/>
        <v>0</v>
      </c>
      <c r="HW35" s="179"/>
      <c r="HX35" s="180"/>
      <c r="HY35" s="180"/>
      <c r="HZ35" s="177">
        <f t="shared" si="222"/>
        <v>0</v>
      </c>
      <c r="IA35" s="178">
        <v>0.294289866351475</v>
      </c>
      <c r="IB35" s="177">
        <f t="shared" si="223"/>
        <v>0</v>
      </c>
      <c r="IC35" s="181">
        <f t="shared" si="224"/>
        <v>0</v>
      </c>
      <c r="ID35" s="172"/>
      <c r="IE35" s="174">
        <v>8.0</v>
      </c>
      <c r="IF35" s="175" t="s">
        <v>132</v>
      </c>
      <c r="IG35" s="176" t="s">
        <v>121</v>
      </c>
      <c r="IH35" s="176" t="s">
        <v>123</v>
      </c>
      <c r="II35" s="177">
        <f t="shared" si="225"/>
        <v>0</v>
      </c>
      <c r="IJ35" s="177">
        <f t="shared" si="226"/>
        <v>0</v>
      </c>
      <c r="IK35" s="177">
        <f t="shared" si="227"/>
        <v>0</v>
      </c>
      <c r="IL35" s="178"/>
      <c r="IM35" s="177">
        <f t="shared" si="228"/>
        <v>0</v>
      </c>
      <c r="IN35" s="179"/>
      <c r="IO35" s="180"/>
      <c r="IP35" s="180"/>
      <c r="IQ35" s="177">
        <f t="shared" si="229"/>
        <v>0</v>
      </c>
      <c r="IR35" s="178">
        <v>0.294289866351475</v>
      </c>
      <c r="IS35" s="177">
        <f t="shared" si="230"/>
        <v>0</v>
      </c>
      <c r="IT35" s="181">
        <f t="shared" si="231"/>
        <v>0</v>
      </c>
      <c r="IU35" s="172"/>
      <c r="IV35" s="174">
        <v>8.0</v>
      </c>
      <c r="IW35" s="175" t="s">
        <v>132</v>
      </c>
      <c r="IX35" s="176" t="s">
        <v>121</v>
      </c>
      <c r="IY35" s="176" t="s">
        <v>123</v>
      </c>
      <c r="IZ35" s="177">
        <f t="shared" si="232"/>
        <v>0</v>
      </c>
      <c r="JA35" s="177">
        <f t="shared" si="233"/>
        <v>0</v>
      </c>
      <c r="JB35" s="177">
        <f t="shared" si="234"/>
        <v>0</v>
      </c>
      <c r="JC35" s="178"/>
      <c r="JD35" s="177">
        <f t="shared" si="235"/>
        <v>0</v>
      </c>
      <c r="JE35" s="179"/>
      <c r="JF35" s="180"/>
      <c r="JG35" s="180"/>
      <c r="JH35" s="177">
        <f t="shared" si="236"/>
        <v>0</v>
      </c>
      <c r="JI35" s="178">
        <v>0.294289866351475</v>
      </c>
      <c r="JJ35" s="177">
        <f t="shared" si="237"/>
        <v>0</v>
      </c>
      <c r="JK35" s="181">
        <f t="shared" si="238"/>
        <v>0</v>
      </c>
      <c r="JL35" s="172"/>
      <c r="JM35" s="174">
        <v>8.0</v>
      </c>
      <c r="JN35" s="175" t="s">
        <v>132</v>
      </c>
      <c r="JO35" s="176" t="s">
        <v>121</v>
      </c>
      <c r="JP35" s="176" t="s">
        <v>123</v>
      </c>
      <c r="JQ35" s="177">
        <f t="shared" si="239"/>
        <v>0</v>
      </c>
      <c r="JR35" s="177">
        <f t="shared" si="240"/>
        <v>0</v>
      </c>
      <c r="JS35" s="177">
        <f t="shared" si="241"/>
        <v>0</v>
      </c>
      <c r="JT35" s="178"/>
      <c r="JU35" s="177">
        <f t="shared" si="242"/>
        <v>0</v>
      </c>
      <c r="JV35" s="179"/>
      <c r="JW35" s="180"/>
      <c r="JX35" s="180"/>
      <c r="JY35" s="177">
        <f t="shared" si="243"/>
        <v>0</v>
      </c>
      <c r="JZ35" s="178">
        <v>0.294289866351475</v>
      </c>
      <c r="KA35" s="177">
        <f t="shared" si="244"/>
        <v>0</v>
      </c>
      <c r="KB35" s="181">
        <f t="shared" si="245"/>
        <v>0</v>
      </c>
      <c r="KC35" s="172"/>
      <c r="KD35" s="174">
        <v>8.0</v>
      </c>
      <c r="KE35" s="175" t="s">
        <v>132</v>
      </c>
      <c r="KF35" s="176" t="s">
        <v>121</v>
      </c>
      <c r="KG35" s="176" t="s">
        <v>123</v>
      </c>
      <c r="KH35" s="177">
        <f t="shared" si="246"/>
        <v>0</v>
      </c>
      <c r="KI35" s="177">
        <f t="shared" si="247"/>
        <v>0</v>
      </c>
      <c r="KJ35" s="177">
        <f t="shared" si="248"/>
        <v>0</v>
      </c>
      <c r="KK35" s="178"/>
      <c r="KL35" s="177">
        <f t="shared" si="249"/>
        <v>0</v>
      </c>
      <c r="KM35" s="179"/>
      <c r="KN35" s="180"/>
      <c r="KO35" s="180"/>
      <c r="KP35" s="177">
        <f t="shared" si="250"/>
        <v>0</v>
      </c>
      <c r="KQ35" s="178">
        <v>0.294289866351475</v>
      </c>
      <c r="KR35" s="177">
        <f t="shared" si="251"/>
        <v>0</v>
      </c>
      <c r="KS35" s="181">
        <f t="shared" si="252"/>
        <v>0</v>
      </c>
      <c r="KT35" s="172"/>
      <c r="KU35" s="173"/>
    </row>
    <row r="36" ht="15.75" customHeight="1">
      <c r="A36" s="174">
        <v>9.0</v>
      </c>
      <c r="B36" s="175" t="s">
        <v>132</v>
      </c>
      <c r="C36" s="176" t="s">
        <v>121</v>
      </c>
      <c r="D36" s="176" t="s">
        <v>123</v>
      </c>
      <c r="E36" s="177">
        <f t="shared" si="127"/>
        <v>0</v>
      </c>
      <c r="F36" s="177">
        <f t="shared" si="128"/>
        <v>0</v>
      </c>
      <c r="G36" s="177">
        <f t="shared" si="129"/>
        <v>0</v>
      </c>
      <c r="H36" s="178"/>
      <c r="I36" s="177">
        <f t="shared" si="130"/>
        <v>0</v>
      </c>
      <c r="J36" s="179"/>
      <c r="K36" s="180"/>
      <c r="L36" s="180"/>
      <c r="M36" s="177">
        <f t="shared" si="131"/>
        <v>0</v>
      </c>
      <c r="N36" s="178">
        <v>0.294289866351475</v>
      </c>
      <c r="O36" s="177">
        <f t="shared" si="132"/>
        <v>0</v>
      </c>
      <c r="P36" s="181">
        <f t="shared" si="133"/>
        <v>0</v>
      </c>
      <c r="Q36" s="172"/>
      <c r="R36" s="174">
        <v>9.0</v>
      </c>
      <c r="S36" s="175" t="s">
        <v>132</v>
      </c>
      <c r="T36" s="176" t="s">
        <v>121</v>
      </c>
      <c r="U36" s="176" t="s">
        <v>123</v>
      </c>
      <c r="V36" s="177">
        <f t="shared" si="134"/>
        <v>0</v>
      </c>
      <c r="W36" s="177">
        <f t="shared" si="135"/>
        <v>0</v>
      </c>
      <c r="X36" s="177">
        <f t="shared" si="136"/>
        <v>0</v>
      </c>
      <c r="Y36" s="178"/>
      <c r="Z36" s="177">
        <f t="shared" si="137"/>
        <v>0</v>
      </c>
      <c r="AA36" s="179"/>
      <c r="AB36" s="180"/>
      <c r="AC36" s="180"/>
      <c r="AD36" s="177">
        <f t="shared" si="138"/>
        <v>0</v>
      </c>
      <c r="AE36" s="178">
        <v>0.294289866351475</v>
      </c>
      <c r="AF36" s="177">
        <f t="shared" si="139"/>
        <v>0</v>
      </c>
      <c r="AG36" s="181">
        <f t="shared" si="140"/>
        <v>0</v>
      </c>
      <c r="AH36" s="172"/>
      <c r="AI36" s="174">
        <v>9.0</v>
      </c>
      <c r="AJ36" s="175" t="s">
        <v>132</v>
      </c>
      <c r="AK36" s="176" t="s">
        <v>121</v>
      </c>
      <c r="AL36" s="176" t="s">
        <v>123</v>
      </c>
      <c r="AM36" s="177">
        <f t="shared" si="141"/>
        <v>0</v>
      </c>
      <c r="AN36" s="177">
        <f t="shared" si="142"/>
        <v>0</v>
      </c>
      <c r="AO36" s="177">
        <f t="shared" si="143"/>
        <v>0</v>
      </c>
      <c r="AP36" s="178"/>
      <c r="AQ36" s="177">
        <f t="shared" si="144"/>
        <v>0</v>
      </c>
      <c r="AR36" s="179"/>
      <c r="AS36" s="180"/>
      <c r="AT36" s="180"/>
      <c r="AU36" s="177">
        <f t="shared" si="145"/>
        <v>0</v>
      </c>
      <c r="AV36" s="178">
        <v>0.294289866351475</v>
      </c>
      <c r="AW36" s="177">
        <f t="shared" si="146"/>
        <v>0</v>
      </c>
      <c r="AX36" s="181">
        <f t="shared" si="147"/>
        <v>0</v>
      </c>
      <c r="AY36" s="172"/>
      <c r="AZ36" s="174">
        <v>9.0</v>
      </c>
      <c r="BA36" s="175" t="s">
        <v>132</v>
      </c>
      <c r="BB36" s="176" t="s">
        <v>121</v>
      </c>
      <c r="BC36" s="176" t="s">
        <v>123</v>
      </c>
      <c r="BD36" s="177">
        <f t="shared" si="148"/>
        <v>0</v>
      </c>
      <c r="BE36" s="177">
        <f t="shared" si="149"/>
        <v>0</v>
      </c>
      <c r="BF36" s="177">
        <f t="shared" si="150"/>
        <v>0</v>
      </c>
      <c r="BG36" s="178"/>
      <c r="BH36" s="177">
        <f t="shared" si="151"/>
        <v>0</v>
      </c>
      <c r="BI36" s="179"/>
      <c r="BJ36" s="180"/>
      <c r="BK36" s="180"/>
      <c r="BL36" s="177">
        <f t="shared" si="152"/>
        <v>0</v>
      </c>
      <c r="BM36" s="178">
        <v>0.294289866351475</v>
      </c>
      <c r="BN36" s="177">
        <f t="shared" si="153"/>
        <v>0</v>
      </c>
      <c r="BO36" s="181">
        <f t="shared" si="154"/>
        <v>0</v>
      </c>
      <c r="BP36" s="172"/>
      <c r="BQ36" s="174">
        <v>9.0</v>
      </c>
      <c r="BR36" s="175" t="s">
        <v>132</v>
      </c>
      <c r="BS36" s="176" t="s">
        <v>121</v>
      </c>
      <c r="BT36" s="176" t="s">
        <v>123</v>
      </c>
      <c r="BU36" s="177">
        <f t="shared" si="155"/>
        <v>0</v>
      </c>
      <c r="BV36" s="177">
        <f t="shared" si="156"/>
        <v>0</v>
      </c>
      <c r="BW36" s="177">
        <f t="shared" si="157"/>
        <v>0</v>
      </c>
      <c r="BX36" s="178"/>
      <c r="BY36" s="177">
        <f t="shared" si="158"/>
        <v>0</v>
      </c>
      <c r="BZ36" s="179"/>
      <c r="CA36" s="180"/>
      <c r="CB36" s="180"/>
      <c r="CC36" s="177">
        <f t="shared" si="159"/>
        <v>0</v>
      </c>
      <c r="CD36" s="178">
        <v>0.294289866351475</v>
      </c>
      <c r="CE36" s="177">
        <f t="shared" si="160"/>
        <v>0</v>
      </c>
      <c r="CF36" s="181">
        <f t="shared" si="161"/>
        <v>0</v>
      </c>
      <c r="CG36" s="172"/>
      <c r="CH36" s="174">
        <v>9.0</v>
      </c>
      <c r="CI36" s="175" t="s">
        <v>132</v>
      </c>
      <c r="CJ36" s="176" t="s">
        <v>121</v>
      </c>
      <c r="CK36" s="176" t="s">
        <v>123</v>
      </c>
      <c r="CL36" s="177">
        <f t="shared" si="162"/>
        <v>0</v>
      </c>
      <c r="CM36" s="177">
        <f t="shared" si="163"/>
        <v>0</v>
      </c>
      <c r="CN36" s="177">
        <f t="shared" si="164"/>
        <v>0</v>
      </c>
      <c r="CO36" s="178"/>
      <c r="CP36" s="177">
        <f t="shared" si="165"/>
        <v>0</v>
      </c>
      <c r="CQ36" s="179"/>
      <c r="CR36" s="180"/>
      <c r="CS36" s="180"/>
      <c r="CT36" s="177">
        <f t="shared" si="166"/>
        <v>0</v>
      </c>
      <c r="CU36" s="178">
        <v>0.294289866351475</v>
      </c>
      <c r="CV36" s="177">
        <f t="shared" si="167"/>
        <v>0</v>
      </c>
      <c r="CW36" s="181">
        <f t="shared" si="168"/>
        <v>0</v>
      </c>
      <c r="CX36" s="172"/>
      <c r="CY36" s="174">
        <v>9.0</v>
      </c>
      <c r="CZ36" s="175" t="s">
        <v>132</v>
      </c>
      <c r="DA36" s="176" t="s">
        <v>121</v>
      </c>
      <c r="DB36" s="176" t="s">
        <v>123</v>
      </c>
      <c r="DC36" s="177">
        <f t="shared" si="169"/>
        <v>0</v>
      </c>
      <c r="DD36" s="177">
        <f t="shared" si="170"/>
        <v>0</v>
      </c>
      <c r="DE36" s="177">
        <f t="shared" si="171"/>
        <v>0</v>
      </c>
      <c r="DF36" s="178"/>
      <c r="DG36" s="177">
        <f t="shared" si="172"/>
        <v>0</v>
      </c>
      <c r="DH36" s="179"/>
      <c r="DI36" s="180"/>
      <c r="DJ36" s="180"/>
      <c r="DK36" s="177">
        <f t="shared" si="173"/>
        <v>0</v>
      </c>
      <c r="DL36" s="178">
        <v>0.294289866351475</v>
      </c>
      <c r="DM36" s="177">
        <f t="shared" si="174"/>
        <v>0</v>
      </c>
      <c r="DN36" s="181">
        <f t="shared" si="175"/>
        <v>0</v>
      </c>
      <c r="DO36" s="172"/>
      <c r="DP36" s="174">
        <v>9.0</v>
      </c>
      <c r="DQ36" s="175" t="s">
        <v>132</v>
      </c>
      <c r="DR36" s="176" t="s">
        <v>121</v>
      </c>
      <c r="DS36" s="176" t="s">
        <v>123</v>
      </c>
      <c r="DT36" s="177">
        <f t="shared" si="176"/>
        <v>0</v>
      </c>
      <c r="DU36" s="177">
        <f t="shared" si="177"/>
        <v>0</v>
      </c>
      <c r="DV36" s="177">
        <f t="shared" si="178"/>
        <v>0</v>
      </c>
      <c r="DW36" s="178"/>
      <c r="DX36" s="177">
        <f t="shared" si="179"/>
        <v>0</v>
      </c>
      <c r="DY36" s="179"/>
      <c r="DZ36" s="180"/>
      <c r="EA36" s="180"/>
      <c r="EB36" s="177">
        <f t="shared" si="180"/>
        <v>0</v>
      </c>
      <c r="EC36" s="178">
        <v>0.294289866351475</v>
      </c>
      <c r="ED36" s="177">
        <f t="shared" si="181"/>
        <v>0</v>
      </c>
      <c r="EE36" s="181">
        <f t="shared" si="182"/>
        <v>0</v>
      </c>
      <c r="EF36" s="172"/>
      <c r="EG36" s="174">
        <v>9.0</v>
      </c>
      <c r="EH36" s="175" t="s">
        <v>132</v>
      </c>
      <c r="EI36" s="176" t="s">
        <v>121</v>
      </c>
      <c r="EJ36" s="176" t="s">
        <v>123</v>
      </c>
      <c r="EK36" s="177">
        <f t="shared" si="183"/>
        <v>0</v>
      </c>
      <c r="EL36" s="177">
        <f t="shared" si="184"/>
        <v>0</v>
      </c>
      <c r="EM36" s="177">
        <f t="shared" si="185"/>
        <v>0</v>
      </c>
      <c r="EN36" s="178"/>
      <c r="EO36" s="177">
        <f t="shared" si="186"/>
        <v>0</v>
      </c>
      <c r="EP36" s="179"/>
      <c r="EQ36" s="180"/>
      <c r="ER36" s="180"/>
      <c r="ES36" s="177">
        <f t="shared" si="187"/>
        <v>0</v>
      </c>
      <c r="ET36" s="178">
        <v>0.294289866351475</v>
      </c>
      <c r="EU36" s="177">
        <f t="shared" si="188"/>
        <v>0</v>
      </c>
      <c r="EV36" s="181">
        <f t="shared" si="189"/>
        <v>0</v>
      </c>
      <c r="EW36" s="172"/>
      <c r="EX36" s="174">
        <v>9.0</v>
      </c>
      <c r="EY36" s="175" t="s">
        <v>132</v>
      </c>
      <c r="EZ36" s="176" t="s">
        <v>121</v>
      </c>
      <c r="FA36" s="176" t="s">
        <v>123</v>
      </c>
      <c r="FB36" s="177">
        <f t="shared" si="190"/>
        <v>0</v>
      </c>
      <c r="FC36" s="177">
        <f t="shared" si="191"/>
        <v>0</v>
      </c>
      <c r="FD36" s="177">
        <f t="shared" si="192"/>
        <v>0</v>
      </c>
      <c r="FE36" s="178"/>
      <c r="FF36" s="177">
        <f t="shared" si="193"/>
        <v>0</v>
      </c>
      <c r="FG36" s="179"/>
      <c r="FH36" s="180"/>
      <c r="FI36" s="180"/>
      <c r="FJ36" s="177">
        <f t="shared" si="194"/>
        <v>0</v>
      </c>
      <c r="FK36" s="178">
        <v>0.294289866351475</v>
      </c>
      <c r="FL36" s="177">
        <f t="shared" si="195"/>
        <v>0</v>
      </c>
      <c r="FM36" s="181">
        <f t="shared" si="196"/>
        <v>0</v>
      </c>
      <c r="FN36" s="172"/>
      <c r="FO36" s="174">
        <v>9.0</v>
      </c>
      <c r="FP36" s="175" t="s">
        <v>132</v>
      </c>
      <c r="FQ36" s="176" t="s">
        <v>121</v>
      </c>
      <c r="FR36" s="176" t="s">
        <v>123</v>
      </c>
      <c r="FS36" s="177">
        <f t="shared" si="197"/>
        <v>0</v>
      </c>
      <c r="FT36" s="177">
        <f t="shared" si="198"/>
        <v>0</v>
      </c>
      <c r="FU36" s="177">
        <f t="shared" si="199"/>
        <v>0</v>
      </c>
      <c r="FV36" s="178"/>
      <c r="FW36" s="177">
        <f t="shared" si="200"/>
        <v>0</v>
      </c>
      <c r="FX36" s="179"/>
      <c r="FY36" s="180"/>
      <c r="FZ36" s="180"/>
      <c r="GA36" s="177">
        <f t="shared" si="201"/>
        <v>0</v>
      </c>
      <c r="GB36" s="178">
        <v>0.294289866351475</v>
      </c>
      <c r="GC36" s="177">
        <f t="shared" si="202"/>
        <v>0</v>
      </c>
      <c r="GD36" s="181">
        <f t="shared" si="203"/>
        <v>0</v>
      </c>
      <c r="GE36" s="172"/>
      <c r="GF36" s="174">
        <v>9.0</v>
      </c>
      <c r="GG36" s="175" t="s">
        <v>132</v>
      </c>
      <c r="GH36" s="176" t="s">
        <v>121</v>
      </c>
      <c r="GI36" s="176" t="s">
        <v>123</v>
      </c>
      <c r="GJ36" s="177">
        <f t="shared" si="204"/>
        <v>0</v>
      </c>
      <c r="GK36" s="177">
        <f t="shared" si="205"/>
        <v>0</v>
      </c>
      <c r="GL36" s="177">
        <f t="shared" si="206"/>
        <v>0</v>
      </c>
      <c r="GM36" s="178"/>
      <c r="GN36" s="177">
        <f t="shared" si="207"/>
        <v>0</v>
      </c>
      <c r="GO36" s="179"/>
      <c r="GP36" s="180"/>
      <c r="GQ36" s="180"/>
      <c r="GR36" s="177">
        <f t="shared" si="208"/>
        <v>0</v>
      </c>
      <c r="GS36" s="178">
        <v>0.294289866351475</v>
      </c>
      <c r="GT36" s="177">
        <f t="shared" si="209"/>
        <v>0</v>
      </c>
      <c r="GU36" s="181">
        <f t="shared" si="210"/>
        <v>0</v>
      </c>
      <c r="GV36" s="172"/>
      <c r="GW36" s="174">
        <v>9.0</v>
      </c>
      <c r="GX36" s="175" t="s">
        <v>132</v>
      </c>
      <c r="GY36" s="176" t="s">
        <v>121</v>
      </c>
      <c r="GZ36" s="176" t="s">
        <v>123</v>
      </c>
      <c r="HA36" s="177">
        <f t="shared" si="211"/>
        <v>0</v>
      </c>
      <c r="HB36" s="177">
        <f t="shared" si="212"/>
        <v>0</v>
      </c>
      <c r="HC36" s="177">
        <f t="shared" si="213"/>
        <v>0</v>
      </c>
      <c r="HD36" s="178"/>
      <c r="HE36" s="177">
        <f t="shared" si="214"/>
        <v>0</v>
      </c>
      <c r="HF36" s="179"/>
      <c r="HG36" s="180"/>
      <c r="HH36" s="180"/>
      <c r="HI36" s="177">
        <f t="shared" si="215"/>
        <v>0</v>
      </c>
      <c r="HJ36" s="178">
        <v>0.294289866351475</v>
      </c>
      <c r="HK36" s="177">
        <f t="shared" si="216"/>
        <v>0</v>
      </c>
      <c r="HL36" s="181">
        <f t="shared" si="217"/>
        <v>0</v>
      </c>
      <c r="HM36" s="172"/>
      <c r="HN36" s="174">
        <v>9.0</v>
      </c>
      <c r="HO36" s="175" t="s">
        <v>132</v>
      </c>
      <c r="HP36" s="176" t="s">
        <v>121</v>
      </c>
      <c r="HQ36" s="176" t="s">
        <v>123</v>
      </c>
      <c r="HR36" s="177">
        <f t="shared" si="218"/>
        <v>0</v>
      </c>
      <c r="HS36" s="177">
        <f t="shared" si="219"/>
        <v>0</v>
      </c>
      <c r="HT36" s="177">
        <f t="shared" si="220"/>
        <v>0</v>
      </c>
      <c r="HU36" s="178"/>
      <c r="HV36" s="177">
        <f t="shared" si="221"/>
        <v>0</v>
      </c>
      <c r="HW36" s="179"/>
      <c r="HX36" s="180"/>
      <c r="HY36" s="180"/>
      <c r="HZ36" s="177">
        <f t="shared" si="222"/>
        <v>0</v>
      </c>
      <c r="IA36" s="178">
        <v>0.294289866351475</v>
      </c>
      <c r="IB36" s="177">
        <f t="shared" si="223"/>
        <v>0</v>
      </c>
      <c r="IC36" s="181">
        <f t="shared" si="224"/>
        <v>0</v>
      </c>
      <c r="ID36" s="172"/>
      <c r="IE36" s="174">
        <v>9.0</v>
      </c>
      <c r="IF36" s="175" t="s">
        <v>132</v>
      </c>
      <c r="IG36" s="176" t="s">
        <v>121</v>
      </c>
      <c r="IH36" s="176" t="s">
        <v>123</v>
      </c>
      <c r="II36" s="177">
        <f t="shared" si="225"/>
        <v>0</v>
      </c>
      <c r="IJ36" s="177">
        <f t="shared" si="226"/>
        <v>0</v>
      </c>
      <c r="IK36" s="177">
        <f t="shared" si="227"/>
        <v>0</v>
      </c>
      <c r="IL36" s="178"/>
      <c r="IM36" s="177">
        <f t="shared" si="228"/>
        <v>0</v>
      </c>
      <c r="IN36" s="179"/>
      <c r="IO36" s="180"/>
      <c r="IP36" s="180"/>
      <c r="IQ36" s="177">
        <f t="shared" si="229"/>
        <v>0</v>
      </c>
      <c r="IR36" s="178">
        <v>0.294289866351475</v>
      </c>
      <c r="IS36" s="177">
        <f t="shared" si="230"/>
        <v>0</v>
      </c>
      <c r="IT36" s="181">
        <f t="shared" si="231"/>
        <v>0</v>
      </c>
      <c r="IU36" s="172"/>
      <c r="IV36" s="174">
        <v>9.0</v>
      </c>
      <c r="IW36" s="175" t="s">
        <v>132</v>
      </c>
      <c r="IX36" s="176" t="s">
        <v>121</v>
      </c>
      <c r="IY36" s="176" t="s">
        <v>123</v>
      </c>
      <c r="IZ36" s="177">
        <f t="shared" si="232"/>
        <v>0</v>
      </c>
      <c r="JA36" s="177">
        <f t="shared" si="233"/>
        <v>0</v>
      </c>
      <c r="JB36" s="177">
        <f t="shared" si="234"/>
        <v>0</v>
      </c>
      <c r="JC36" s="178"/>
      <c r="JD36" s="177">
        <f t="shared" si="235"/>
        <v>0</v>
      </c>
      <c r="JE36" s="179"/>
      <c r="JF36" s="180"/>
      <c r="JG36" s="180"/>
      <c r="JH36" s="177">
        <f t="shared" si="236"/>
        <v>0</v>
      </c>
      <c r="JI36" s="178">
        <v>0.294289866351475</v>
      </c>
      <c r="JJ36" s="177">
        <f t="shared" si="237"/>
        <v>0</v>
      </c>
      <c r="JK36" s="181">
        <f t="shared" si="238"/>
        <v>0</v>
      </c>
      <c r="JL36" s="172"/>
      <c r="JM36" s="174">
        <v>9.0</v>
      </c>
      <c r="JN36" s="175" t="s">
        <v>132</v>
      </c>
      <c r="JO36" s="176" t="s">
        <v>121</v>
      </c>
      <c r="JP36" s="176" t="s">
        <v>123</v>
      </c>
      <c r="JQ36" s="177">
        <f t="shared" si="239"/>
        <v>0</v>
      </c>
      <c r="JR36" s="177">
        <f t="shared" si="240"/>
        <v>0</v>
      </c>
      <c r="JS36" s="177">
        <f t="shared" si="241"/>
        <v>0</v>
      </c>
      <c r="JT36" s="178"/>
      <c r="JU36" s="177">
        <f t="shared" si="242"/>
        <v>0</v>
      </c>
      <c r="JV36" s="179"/>
      <c r="JW36" s="180"/>
      <c r="JX36" s="180"/>
      <c r="JY36" s="177">
        <f t="shared" si="243"/>
        <v>0</v>
      </c>
      <c r="JZ36" s="178">
        <v>0.294289866351475</v>
      </c>
      <c r="KA36" s="177">
        <f t="shared" si="244"/>
        <v>0</v>
      </c>
      <c r="KB36" s="181">
        <f t="shared" si="245"/>
        <v>0</v>
      </c>
      <c r="KC36" s="172"/>
      <c r="KD36" s="174">
        <v>9.0</v>
      </c>
      <c r="KE36" s="175" t="s">
        <v>132</v>
      </c>
      <c r="KF36" s="176" t="s">
        <v>121</v>
      </c>
      <c r="KG36" s="176" t="s">
        <v>123</v>
      </c>
      <c r="KH36" s="177">
        <f t="shared" si="246"/>
        <v>0</v>
      </c>
      <c r="KI36" s="177">
        <f t="shared" si="247"/>
        <v>0</v>
      </c>
      <c r="KJ36" s="177">
        <f t="shared" si="248"/>
        <v>0</v>
      </c>
      <c r="KK36" s="178"/>
      <c r="KL36" s="177">
        <f t="shared" si="249"/>
        <v>0</v>
      </c>
      <c r="KM36" s="179"/>
      <c r="KN36" s="180"/>
      <c r="KO36" s="180"/>
      <c r="KP36" s="177">
        <f t="shared" si="250"/>
        <v>0</v>
      </c>
      <c r="KQ36" s="178">
        <v>0.294289866351475</v>
      </c>
      <c r="KR36" s="177">
        <f t="shared" si="251"/>
        <v>0</v>
      </c>
      <c r="KS36" s="181">
        <f t="shared" si="252"/>
        <v>0</v>
      </c>
      <c r="KT36" s="172"/>
      <c r="KU36" s="173"/>
    </row>
    <row r="37" ht="15.75" customHeight="1">
      <c r="A37" s="174">
        <v>10.0</v>
      </c>
      <c r="B37" s="175" t="s">
        <v>132</v>
      </c>
      <c r="C37" s="176" t="s">
        <v>121</v>
      </c>
      <c r="D37" s="176" t="s">
        <v>123</v>
      </c>
      <c r="E37" s="177">
        <f t="shared" si="127"/>
        <v>0</v>
      </c>
      <c r="F37" s="177">
        <f t="shared" si="128"/>
        <v>0</v>
      </c>
      <c r="G37" s="177">
        <f t="shared" si="129"/>
        <v>0</v>
      </c>
      <c r="H37" s="178"/>
      <c r="I37" s="177">
        <f t="shared" si="130"/>
        <v>0</v>
      </c>
      <c r="J37" s="179"/>
      <c r="K37" s="180"/>
      <c r="L37" s="180"/>
      <c r="M37" s="177">
        <f t="shared" si="131"/>
        <v>0</v>
      </c>
      <c r="N37" s="178">
        <v>0.294289866351475</v>
      </c>
      <c r="O37" s="177">
        <f t="shared" si="132"/>
        <v>0</v>
      </c>
      <c r="P37" s="181">
        <f t="shared" si="133"/>
        <v>0</v>
      </c>
      <c r="Q37" s="172"/>
      <c r="R37" s="174">
        <v>10.0</v>
      </c>
      <c r="S37" s="175" t="s">
        <v>132</v>
      </c>
      <c r="T37" s="176" t="s">
        <v>121</v>
      </c>
      <c r="U37" s="176" t="s">
        <v>123</v>
      </c>
      <c r="V37" s="177">
        <f t="shared" si="134"/>
        <v>0</v>
      </c>
      <c r="W37" s="177">
        <f t="shared" si="135"/>
        <v>0</v>
      </c>
      <c r="X37" s="177">
        <f t="shared" si="136"/>
        <v>0</v>
      </c>
      <c r="Y37" s="178"/>
      <c r="Z37" s="177">
        <f t="shared" si="137"/>
        <v>0</v>
      </c>
      <c r="AA37" s="179"/>
      <c r="AB37" s="180"/>
      <c r="AC37" s="180"/>
      <c r="AD37" s="177">
        <f t="shared" si="138"/>
        <v>0</v>
      </c>
      <c r="AE37" s="178">
        <v>0.294289866351475</v>
      </c>
      <c r="AF37" s="177">
        <f t="shared" si="139"/>
        <v>0</v>
      </c>
      <c r="AG37" s="181">
        <f t="shared" si="140"/>
        <v>0</v>
      </c>
      <c r="AH37" s="172"/>
      <c r="AI37" s="174">
        <v>10.0</v>
      </c>
      <c r="AJ37" s="175" t="s">
        <v>132</v>
      </c>
      <c r="AK37" s="176" t="s">
        <v>121</v>
      </c>
      <c r="AL37" s="176" t="s">
        <v>123</v>
      </c>
      <c r="AM37" s="177">
        <f t="shared" si="141"/>
        <v>0</v>
      </c>
      <c r="AN37" s="177">
        <f t="shared" si="142"/>
        <v>0</v>
      </c>
      <c r="AO37" s="177">
        <f t="shared" si="143"/>
        <v>0</v>
      </c>
      <c r="AP37" s="178"/>
      <c r="AQ37" s="177">
        <f t="shared" si="144"/>
        <v>0</v>
      </c>
      <c r="AR37" s="179"/>
      <c r="AS37" s="180"/>
      <c r="AT37" s="180"/>
      <c r="AU37" s="177">
        <f t="shared" si="145"/>
        <v>0</v>
      </c>
      <c r="AV37" s="178">
        <v>0.294289866351475</v>
      </c>
      <c r="AW37" s="177">
        <f t="shared" si="146"/>
        <v>0</v>
      </c>
      <c r="AX37" s="181">
        <f t="shared" si="147"/>
        <v>0</v>
      </c>
      <c r="AY37" s="172"/>
      <c r="AZ37" s="174">
        <v>10.0</v>
      </c>
      <c r="BA37" s="175" t="s">
        <v>132</v>
      </c>
      <c r="BB37" s="176" t="s">
        <v>121</v>
      </c>
      <c r="BC37" s="176" t="s">
        <v>123</v>
      </c>
      <c r="BD37" s="177">
        <f t="shared" si="148"/>
        <v>0</v>
      </c>
      <c r="BE37" s="177">
        <f t="shared" si="149"/>
        <v>0</v>
      </c>
      <c r="BF37" s="177">
        <f t="shared" si="150"/>
        <v>0</v>
      </c>
      <c r="BG37" s="178"/>
      <c r="BH37" s="177">
        <f t="shared" si="151"/>
        <v>0</v>
      </c>
      <c r="BI37" s="179"/>
      <c r="BJ37" s="180"/>
      <c r="BK37" s="180"/>
      <c r="BL37" s="177">
        <f t="shared" si="152"/>
        <v>0</v>
      </c>
      <c r="BM37" s="178">
        <v>0.294289866351475</v>
      </c>
      <c r="BN37" s="177">
        <f t="shared" si="153"/>
        <v>0</v>
      </c>
      <c r="BO37" s="181">
        <f t="shared" si="154"/>
        <v>0</v>
      </c>
      <c r="BP37" s="172"/>
      <c r="BQ37" s="174">
        <v>10.0</v>
      </c>
      <c r="BR37" s="175" t="s">
        <v>132</v>
      </c>
      <c r="BS37" s="176" t="s">
        <v>121</v>
      </c>
      <c r="BT37" s="176" t="s">
        <v>123</v>
      </c>
      <c r="BU37" s="177">
        <f t="shared" si="155"/>
        <v>0</v>
      </c>
      <c r="BV37" s="177">
        <f t="shared" si="156"/>
        <v>0</v>
      </c>
      <c r="BW37" s="177">
        <f t="shared" si="157"/>
        <v>0</v>
      </c>
      <c r="BX37" s="178"/>
      <c r="BY37" s="177">
        <f t="shared" si="158"/>
        <v>0</v>
      </c>
      <c r="BZ37" s="179"/>
      <c r="CA37" s="180"/>
      <c r="CB37" s="180"/>
      <c r="CC37" s="177">
        <f t="shared" si="159"/>
        <v>0</v>
      </c>
      <c r="CD37" s="178">
        <v>0.294289866351475</v>
      </c>
      <c r="CE37" s="177">
        <f t="shared" si="160"/>
        <v>0</v>
      </c>
      <c r="CF37" s="181">
        <f t="shared" si="161"/>
        <v>0</v>
      </c>
      <c r="CG37" s="172"/>
      <c r="CH37" s="174">
        <v>10.0</v>
      </c>
      <c r="CI37" s="175" t="s">
        <v>132</v>
      </c>
      <c r="CJ37" s="176" t="s">
        <v>121</v>
      </c>
      <c r="CK37" s="176" t="s">
        <v>123</v>
      </c>
      <c r="CL37" s="177">
        <f t="shared" si="162"/>
        <v>0</v>
      </c>
      <c r="CM37" s="177">
        <f t="shared" si="163"/>
        <v>0</v>
      </c>
      <c r="CN37" s="177">
        <f t="shared" si="164"/>
        <v>0</v>
      </c>
      <c r="CO37" s="178"/>
      <c r="CP37" s="177">
        <f t="shared" si="165"/>
        <v>0</v>
      </c>
      <c r="CQ37" s="179"/>
      <c r="CR37" s="180"/>
      <c r="CS37" s="180"/>
      <c r="CT37" s="177">
        <f t="shared" si="166"/>
        <v>0</v>
      </c>
      <c r="CU37" s="178">
        <v>0.294289866351475</v>
      </c>
      <c r="CV37" s="177">
        <f t="shared" si="167"/>
        <v>0</v>
      </c>
      <c r="CW37" s="181">
        <f t="shared" si="168"/>
        <v>0</v>
      </c>
      <c r="CX37" s="172"/>
      <c r="CY37" s="174">
        <v>10.0</v>
      </c>
      <c r="CZ37" s="175" t="s">
        <v>132</v>
      </c>
      <c r="DA37" s="176" t="s">
        <v>121</v>
      </c>
      <c r="DB37" s="176" t="s">
        <v>123</v>
      </c>
      <c r="DC37" s="177">
        <f t="shared" si="169"/>
        <v>0</v>
      </c>
      <c r="DD37" s="177">
        <f t="shared" si="170"/>
        <v>0</v>
      </c>
      <c r="DE37" s="177">
        <f t="shared" si="171"/>
        <v>0</v>
      </c>
      <c r="DF37" s="178"/>
      <c r="DG37" s="177">
        <f t="shared" si="172"/>
        <v>0</v>
      </c>
      <c r="DH37" s="179"/>
      <c r="DI37" s="180"/>
      <c r="DJ37" s="180"/>
      <c r="DK37" s="177">
        <f t="shared" si="173"/>
        <v>0</v>
      </c>
      <c r="DL37" s="178">
        <v>0.294289866351475</v>
      </c>
      <c r="DM37" s="177">
        <f t="shared" si="174"/>
        <v>0</v>
      </c>
      <c r="DN37" s="181">
        <f t="shared" si="175"/>
        <v>0</v>
      </c>
      <c r="DO37" s="172"/>
      <c r="DP37" s="174">
        <v>10.0</v>
      </c>
      <c r="DQ37" s="175" t="s">
        <v>132</v>
      </c>
      <c r="DR37" s="176" t="s">
        <v>121</v>
      </c>
      <c r="DS37" s="176" t="s">
        <v>123</v>
      </c>
      <c r="DT37" s="177">
        <f t="shared" si="176"/>
        <v>0</v>
      </c>
      <c r="DU37" s="177">
        <f t="shared" si="177"/>
        <v>0</v>
      </c>
      <c r="DV37" s="177">
        <f t="shared" si="178"/>
        <v>0</v>
      </c>
      <c r="DW37" s="178"/>
      <c r="DX37" s="177">
        <f t="shared" si="179"/>
        <v>0</v>
      </c>
      <c r="DY37" s="179"/>
      <c r="DZ37" s="180"/>
      <c r="EA37" s="180"/>
      <c r="EB37" s="177">
        <f t="shared" si="180"/>
        <v>0</v>
      </c>
      <c r="EC37" s="178">
        <v>0.294289866351475</v>
      </c>
      <c r="ED37" s="177">
        <f t="shared" si="181"/>
        <v>0</v>
      </c>
      <c r="EE37" s="181">
        <f t="shared" si="182"/>
        <v>0</v>
      </c>
      <c r="EF37" s="172"/>
      <c r="EG37" s="174">
        <v>10.0</v>
      </c>
      <c r="EH37" s="175" t="s">
        <v>132</v>
      </c>
      <c r="EI37" s="176" t="s">
        <v>121</v>
      </c>
      <c r="EJ37" s="176" t="s">
        <v>123</v>
      </c>
      <c r="EK37" s="177">
        <f t="shared" si="183"/>
        <v>0</v>
      </c>
      <c r="EL37" s="177">
        <f t="shared" si="184"/>
        <v>0</v>
      </c>
      <c r="EM37" s="177">
        <f t="shared" si="185"/>
        <v>0</v>
      </c>
      <c r="EN37" s="178"/>
      <c r="EO37" s="177">
        <f t="shared" si="186"/>
        <v>0</v>
      </c>
      <c r="EP37" s="179"/>
      <c r="EQ37" s="180"/>
      <c r="ER37" s="180"/>
      <c r="ES37" s="177">
        <f t="shared" si="187"/>
        <v>0</v>
      </c>
      <c r="ET37" s="178">
        <v>0.294289866351475</v>
      </c>
      <c r="EU37" s="177">
        <f t="shared" si="188"/>
        <v>0</v>
      </c>
      <c r="EV37" s="181">
        <f t="shared" si="189"/>
        <v>0</v>
      </c>
      <c r="EW37" s="172"/>
      <c r="EX37" s="174">
        <v>10.0</v>
      </c>
      <c r="EY37" s="175" t="s">
        <v>132</v>
      </c>
      <c r="EZ37" s="176" t="s">
        <v>121</v>
      </c>
      <c r="FA37" s="176" t="s">
        <v>123</v>
      </c>
      <c r="FB37" s="177">
        <f t="shared" si="190"/>
        <v>0</v>
      </c>
      <c r="FC37" s="177">
        <f t="shared" si="191"/>
        <v>0</v>
      </c>
      <c r="FD37" s="177">
        <f t="shared" si="192"/>
        <v>0</v>
      </c>
      <c r="FE37" s="178"/>
      <c r="FF37" s="177">
        <f t="shared" si="193"/>
        <v>0</v>
      </c>
      <c r="FG37" s="179"/>
      <c r="FH37" s="180"/>
      <c r="FI37" s="180"/>
      <c r="FJ37" s="177">
        <f t="shared" si="194"/>
        <v>0</v>
      </c>
      <c r="FK37" s="178">
        <v>0.294289866351475</v>
      </c>
      <c r="FL37" s="177">
        <f t="shared" si="195"/>
        <v>0</v>
      </c>
      <c r="FM37" s="181">
        <f t="shared" si="196"/>
        <v>0</v>
      </c>
      <c r="FN37" s="172"/>
      <c r="FO37" s="174">
        <v>10.0</v>
      </c>
      <c r="FP37" s="175" t="s">
        <v>132</v>
      </c>
      <c r="FQ37" s="176" t="s">
        <v>121</v>
      </c>
      <c r="FR37" s="176" t="s">
        <v>123</v>
      </c>
      <c r="FS37" s="177">
        <f t="shared" si="197"/>
        <v>0</v>
      </c>
      <c r="FT37" s="177">
        <f t="shared" si="198"/>
        <v>0</v>
      </c>
      <c r="FU37" s="177">
        <f t="shared" si="199"/>
        <v>0</v>
      </c>
      <c r="FV37" s="178"/>
      <c r="FW37" s="177">
        <f t="shared" si="200"/>
        <v>0</v>
      </c>
      <c r="FX37" s="179"/>
      <c r="FY37" s="180"/>
      <c r="FZ37" s="180"/>
      <c r="GA37" s="177">
        <f t="shared" si="201"/>
        <v>0</v>
      </c>
      <c r="GB37" s="178">
        <v>0.294289866351475</v>
      </c>
      <c r="GC37" s="177">
        <f t="shared" si="202"/>
        <v>0</v>
      </c>
      <c r="GD37" s="181">
        <f t="shared" si="203"/>
        <v>0</v>
      </c>
      <c r="GE37" s="172"/>
      <c r="GF37" s="174">
        <v>10.0</v>
      </c>
      <c r="GG37" s="175" t="s">
        <v>132</v>
      </c>
      <c r="GH37" s="176" t="s">
        <v>121</v>
      </c>
      <c r="GI37" s="176" t="s">
        <v>123</v>
      </c>
      <c r="GJ37" s="177">
        <f t="shared" si="204"/>
        <v>0</v>
      </c>
      <c r="GK37" s="177">
        <f t="shared" si="205"/>
        <v>0</v>
      </c>
      <c r="GL37" s="177">
        <f t="shared" si="206"/>
        <v>0</v>
      </c>
      <c r="GM37" s="178"/>
      <c r="GN37" s="177">
        <f t="shared" si="207"/>
        <v>0</v>
      </c>
      <c r="GO37" s="179"/>
      <c r="GP37" s="180"/>
      <c r="GQ37" s="180"/>
      <c r="GR37" s="177">
        <f t="shared" si="208"/>
        <v>0</v>
      </c>
      <c r="GS37" s="178">
        <v>0.294289866351475</v>
      </c>
      <c r="GT37" s="177">
        <f t="shared" si="209"/>
        <v>0</v>
      </c>
      <c r="GU37" s="181">
        <f t="shared" si="210"/>
        <v>0</v>
      </c>
      <c r="GV37" s="172"/>
      <c r="GW37" s="174">
        <v>10.0</v>
      </c>
      <c r="GX37" s="175" t="s">
        <v>132</v>
      </c>
      <c r="GY37" s="176" t="s">
        <v>121</v>
      </c>
      <c r="GZ37" s="176" t="s">
        <v>123</v>
      </c>
      <c r="HA37" s="177">
        <f t="shared" si="211"/>
        <v>0</v>
      </c>
      <c r="HB37" s="177">
        <f t="shared" si="212"/>
        <v>0</v>
      </c>
      <c r="HC37" s="177">
        <f t="shared" si="213"/>
        <v>0</v>
      </c>
      <c r="HD37" s="178"/>
      <c r="HE37" s="177">
        <f t="shared" si="214"/>
        <v>0</v>
      </c>
      <c r="HF37" s="179"/>
      <c r="HG37" s="180"/>
      <c r="HH37" s="180"/>
      <c r="HI37" s="177">
        <f t="shared" si="215"/>
        <v>0</v>
      </c>
      <c r="HJ37" s="178">
        <v>0.294289866351475</v>
      </c>
      <c r="HK37" s="177">
        <f t="shared" si="216"/>
        <v>0</v>
      </c>
      <c r="HL37" s="181">
        <f t="shared" si="217"/>
        <v>0</v>
      </c>
      <c r="HM37" s="172"/>
      <c r="HN37" s="174">
        <v>10.0</v>
      </c>
      <c r="HO37" s="175" t="s">
        <v>132</v>
      </c>
      <c r="HP37" s="176" t="s">
        <v>121</v>
      </c>
      <c r="HQ37" s="176" t="s">
        <v>123</v>
      </c>
      <c r="HR37" s="177">
        <f t="shared" si="218"/>
        <v>0</v>
      </c>
      <c r="HS37" s="177">
        <f t="shared" si="219"/>
        <v>0</v>
      </c>
      <c r="HT37" s="177">
        <f t="shared" si="220"/>
        <v>0</v>
      </c>
      <c r="HU37" s="178"/>
      <c r="HV37" s="177">
        <f t="shared" si="221"/>
        <v>0</v>
      </c>
      <c r="HW37" s="179"/>
      <c r="HX37" s="180"/>
      <c r="HY37" s="180"/>
      <c r="HZ37" s="177">
        <f t="shared" si="222"/>
        <v>0</v>
      </c>
      <c r="IA37" s="178">
        <v>0.294289866351475</v>
      </c>
      <c r="IB37" s="177">
        <f t="shared" si="223"/>
        <v>0</v>
      </c>
      <c r="IC37" s="181">
        <f t="shared" si="224"/>
        <v>0</v>
      </c>
      <c r="ID37" s="172"/>
      <c r="IE37" s="174">
        <v>10.0</v>
      </c>
      <c r="IF37" s="175" t="s">
        <v>132</v>
      </c>
      <c r="IG37" s="176" t="s">
        <v>121</v>
      </c>
      <c r="IH37" s="176" t="s">
        <v>123</v>
      </c>
      <c r="II37" s="177">
        <f t="shared" si="225"/>
        <v>0</v>
      </c>
      <c r="IJ37" s="177">
        <f t="shared" si="226"/>
        <v>0</v>
      </c>
      <c r="IK37" s="177">
        <f t="shared" si="227"/>
        <v>0</v>
      </c>
      <c r="IL37" s="178"/>
      <c r="IM37" s="177">
        <f t="shared" si="228"/>
        <v>0</v>
      </c>
      <c r="IN37" s="179"/>
      <c r="IO37" s="180"/>
      <c r="IP37" s="180"/>
      <c r="IQ37" s="177">
        <f t="shared" si="229"/>
        <v>0</v>
      </c>
      <c r="IR37" s="178">
        <v>0.294289866351475</v>
      </c>
      <c r="IS37" s="177">
        <f t="shared" si="230"/>
        <v>0</v>
      </c>
      <c r="IT37" s="181">
        <f t="shared" si="231"/>
        <v>0</v>
      </c>
      <c r="IU37" s="172"/>
      <c r="IV37" s="174">
        <v>10.0</v>
      </c>
      <c r="IW37" s="175" t="s">
        <v>132</v>
      </c>
      <c r="IX37" s="176" t="s">
        <v>121</v>
      </c>
      <c r="IY37" s="176" t="s">
        <v>123</v>
      </c>
      <c r="IZ37" s="177">
        <f t="shared" si="232"/>
        <v>0</v>
      </c>
      <c r="JA37" s="177">
        <f t="shared" si="233"/>
        <v>0</v>
      </c>
      <c r="JB37" s="177">
        <f t="shared" si="234"/>
        <v>0</v>
      </c>
      <c r="JC37" s="178"/>
      <c r="JD37" s="177">
        <f t="shared" si="235"/>
        <v>0</v>
      </c>
      <c r="JE37" s="179"/>
      <c r="JF37" s="180"/>
      <c r="JG37" s="180"/>
      <c r="JH37" s="177">
        <f t="shared" si="236"/>
        <v>0</v>
      </c>
      <c r="JI37" s="178">
        <v>0.294289866351475</v>
      </c>
      <c r="JJ37" s="177">
        <f t="shared" si="237"/>
        <v>0</v>
      </c>
      <c r="JK37" s="181">
        <f t="shared" si="238"/>
        <v>0</v>
      </c>
      <c r="JL37" s="172"/>
      <c r="JM37" s="174">
        <v>10.0</v>
      </c>
      <c r="JN37" s="175" t="s">
        <v>132</v>
      </c>
      <c r="JO37" s="176" t="s">
        <v>121</v>
      </c>
      <c r="JP37" s="176" t="s">
        <v>123</v>
      </c>
      <c r="JQ37" s="177">
        <f t="shared" si="239"/>
        <v>0</v>
      </c>
      <c r="JR37" s="177">
        <f t="shared" si="240"/>
        <v>0</v>
      </c>
      <c r="JS37" s="177">
        <f t="shared" si="241"/>
        <v>0</v>
      </c>
      <c r="JT37" s="178"/>
      <c r="JU37" s="177">
        <f t="shared" si="242"/>
        <v>0</v>
      </c>
      <c r="JV37" s="179"/>
      <c r="JW37" s="180"/>
      <c r="JX37" s="180"/>
      <c r="JY37" s="177">
        <f t="shared" si="243"/>
        <v>0</v>
      </c>
      <c r="JZ37" s="178">
        <v>0.294289866351475</v>
      </c>
      <c r="KA37" s="177">
        <f t="shared" si="244"/>
        <v>0</v>
      </c>
      <c r="KB37" s="181">
        <f t="shared" si="245"/>
        <v>0</v>
      </c>
      <c r="KC37" s="172"/>
      <c r="KD37" s="174">
        <v>10.0</v>
      </c>
      <c r="KE37" s="175" t="s">
        <v>132</v>
      </c>
      <c r="KF37" s="176" t="s">
        <v>121</v>
      </c>
      <c r="KG37" s="176" t="s">
        <v>123</v>
      </c>
      <c r="KH37" s="177">
        <f t="shared" si="246"/>
        <v>0</v>
      </c>
      <c r="KI37" s="177">
        <f t="shared" si="247"/>
        <v>0</v>
      </c>
      <c r="KJ37" s="177">
        <f t="shared" si="248"/>
        <v>0</v>
      </c>
      <c r="KK37" s="178"/>
      <c r="KL37" s="177">
        <f t="shared" si="249"/>
        <v>0</v>
      </c>
      <c r="KM37" s="179"/>
      <c r="KN37" s="180"/>
      <c r="KO37" s="180"/>
      <c r="KP37" s="177">
        <f t="shared" si="250"/>
        <v>0</v>
      </c>
      <c r="KQ37" s="178">
        <v>0.294289866351475</v>
      </c>
      <c r="KR37" s="177">
        <f t="shared" si="251"/>
        <v>0</v>
      </c>
      <c r="KS37" s="181">
        <f t="shared" si="252"/>
        <v>0</v>
      </c>
      <c r="KT37" s="172"/>
      <c r="KU37" s="173"/>
    </row>
    <row r="38" ht="15.75" customHeight="1">
      <c r="A38" s="174"/>
      <c r="B38" s="188" t="s">
        <v>141</v>
      </c>
      <c r="C38" s="189"/>
      <c r="D38" s="189"/>
      <c r="E38" s="190"/>
      <c r="F38" s="190"/>
      <c r="G38" s="190"/>
      <c r="H38" s="191"/>
      <c r="I38" s="190"/>
      <c r="J38" s="191"/>
      <c r="K38" s="190"/>
      <c r="L38" s="190"/>
      <c r="M38" s="190"/>
      <c r="N38" s="191"/>
      <c r="O38" s="190"/>
      <c r="P38" s="192"/>
      <c r="Q38" s="172"/>
      <c r="R38" s="174"/>
      <c r="S38" s="188" t="s">
        <v>141</v>
      </c>
      <c r="T38" s="189"/>
      <c r="U38" s="189"/>
      <c r="V38" s="190"/>
      <c r="W38" s="190"/>
      <c r="X38" s="190"/>
      <c r="Y38" s="191"/>
      <c r="Z38" s="190"/>
      <c r="AA38" s="191"/>
      <c r="AB38" s="190"/>
      <c r="AC38" s="190"/>
      <c r="AD38" s="190"/>
      <c r="AE38" s="191"/>
      <c r="AF38" s="190"/>
      <c r="AG38" s="192"/>
      <c r="AH38" s="172"/>
      <c r="AI38" s="174"/>
      <c r="AJ38" s="188" t="s">
        <v>141</v>
      </c>
      <c r="AK38" s="189"/>
      <c r="AL38" s="189"/>
      <c r="AM38" s="190"/>
      <c r="AN38" s="190"/>
      <c r="AO38" s="190"/>
      <c r="AP38" s="191"/>
      <c r="AQ38" s="190"/>
      <c r="AR38" s="191"/>
      <c r="AS38" s="190"/>
      <c r="AT38" s="190"/>
      <c r="AU38" s="190"/>
      <c r="AV38" s="191"/>
      <c r="AW38" s="190"/>
      <c r="AX38" s="192"/>
      <c r="AY38" s="172"/>
      <c r="AZ38" s="174"/>
      <c r="BA38" s="188" t="s">
        <v>141</v>
      </c>
      <c r="BB38" s="189"/>
      <c r="BC38" s="189"/>
      <c r="BD38" s="190"/>
      <c r="BE38" s="190"/>
      <c r="BF38" s="190"/>
      <c r="BG38" s="191"/>
      <c r="BH38" s="190"/>
      <c r="BI38" s="191"/>
      <c r="BJ38" s="190"/>
      <c r="BK38" s="190"/>
      <c r="BL38" s="190"/>
      <c r="BM38" s="191"/>
      <c r="BN38" s="190"/>
      <c r="BO38" s="192"/>
      <c r="BP38" s="172"/>
      <c r="BQ38" s="174"/>
      <c r="BR38" s="188" t="s">
        <v>141</v>
      </c>
      <c r="BS38" s="189"/>
      <c r="BT38" s="189"/>
      <c r="BU38" s="190"/>
      <c r="BV38" s="190"/>
      <c r="BW38" s="190"/>
      <c r="BX38" s="191"/>
      <c r="BY38" s="190"/>
      <c r="BZ38" s="191"/>
      <c r="CA38" s="190"/>
      <c r="CB38" s="190"/>
      <c r="CC38" s="190"/>
      <c r="CD38" s="191"/>
      <c r="CE38" s="190"/>
      <c r="CF38" s="192"/>
      <c r="CG38" s="172"/>
      <c r="CH38" s="174"/>
      <c r="CI38" s="188" t="s">
        <v>141</v>
      </c>
      <c r="CJ38" s="189"/>
      <c r="CK38" s="189"/>
      <c r="CL38" s="190"/>
      <c r="CM38" s="190"/>
      <c r="CN38" s="190"/>
      <c r="CO38" s="191"/>
      <c r="CP38" s="190"/>
      <c r="CQ38" s="191"/>
      <c r="CR38" s="190"/>
      <c r="CS38" s="190"/>
      <c r="CT38" s="190"/>
      <c r="CU38" s="191"/>
      <c r="CV38" s="190"/>
      <c r="CW38" s="192"/>
      <c r="CX38" s="172"/>
      <c r="CY38" s="174"/>
      <c r="CZ38" s="188" t="s">
        <v>141</v>
      </c>
      <c r="DA38" s="189"/>
      <c r="DB38" s="189"/>
      <c r="DC38" s="190"/>
      <c r="DD38" s="190"/>
      <c r="DE38" s="190"/>
      <c r="DF38" s="191"/>
      <c r="DG38" s="190"/>
      <c r="DH38" s="191"/>
      <c r="DI38" s="190"/>
      <c r="DJ38" s="190"/>
      <c r="DK38" s="190"/>
      <c r="DL38" s="191"/>
      <c r="DM38" s="190"/>
      <c r="DN38" s="192"/>
      <c r="DO38" s="172"/>
      <c r="DP38" s="174"/>
      <c r="DQ38" s="188" t="s">
        <v>141</v>
      </c>
      <c r="DR38" s="189"/>
      <c r="DS38" s="189"/>
      <c r="DT38" s="190"/>
      <c r="DU38" s="190"/>
      <c r="DV38" s="190"/>
      <c r="DW38" s="191"/>
      <c r="DX38" s="190"/>
      <c r="DY38" s="191"/>
      <c r="DZ38" s="190"/>
      <c r="EA38" s="190"/>
      <c r="EB38" s="190"/>
      <c r="EC38" s="191"/>
      <c r="ED38" s="190"/>
      <c r="EE38" s="192"/>
      <c r="EF38" s="172"/>
      <c r="EG38" s="174"/>
      <c r="EH38" s="188" t="s">
        <v>141</v>
      </c>
      <c r="EI38" s="189"/>
      <c r="EJ38" s="189"/>
      <c r="EK38" s="190"/>
      <c r="EL38" s="190"/>
      <c r="EM38" s="190"/>
      <c r="EN38" s="191"/>
      <c r="EO38" s="190"/>
      <c r="EP38" s="191"/>
      <c r="EQ38" s="190"/>
      <c r="ER38" s="190"/>
      <c r="ES38" s="190"/>
      <c r="ET38" s="191"/>
      <c r="EU38" s="190"/>
      <c r="EV38" s="192"/>
      <c r="EW38" s="172"/>
      <c r="EX38" s="174"/>
      <c r="EY38" s="188" t="s">
        <v>141</v>
      </c>
      <c r="EZ38" s="189"/>
      <c r="FA38" s="189"/>
      <c r="FB38" s="190"/>
      <c r="FC38" s="190"/>
      <c r="FD38" s="190"/>
      <c r="FE38" s="191"/>
      <c r="FF38" s="190"/>
      <c r="FG38" s="191"/>
      <c r="FH38" s="190"/>
      <c r="FI38" s="190"/>
      <c r="FJ38" s="190"/>
      <c r="FK38" s="191"/>
      <c r="FL38" s="190"/>
      <c r="FM38" s="192"/>
      <c r="FN38" s="172"/>
      <c r="FO38" s="174"/>
      <c r="FP38" s="188" t="s">
        <v>141</v>
      </c>
      <c r="FQ38" s="189"/>
      <c r="FR38" s="189"/>
      <c r="FS38" s="190"/>
      <c r="FT38" s="190"/>
      <c r="FU38" s="190"/>
      <c r="FV38" s="191"/>
      <c r="FW38" s="190"/>
      <c r="FX38" s="191"/>
      <c r="FY38" s="190"/>
      <c r="FZ38" s="190"/>
      <c r="GA38" s="190"/>
      <c r="GB38" s="191"/>
      <c r="GC38" s="190"/>
      <c r="GD38" s="192"/>
      <c r="GE38" s="172"/>
      <c r="GF38" s="174"/>
      <c r="GG38" s="188" t="s">
        <v>141</v>
      </c>
      <c r="GH38" s="189"/>
      <c r="GI38" s="189"/>
      <c r="GJ38" s="190"/>
      <c r="GK38" s="190"/>
      <c r="GL38" s="190"/>
      <c r="GM38" s="191"/>
      <c r="GN38" s="190"/>
      <c r="GO38" s="191"/>
      <c r="GP38" s="190"/>
      <c r="GQ38" s="190"/>
      <c r="GR38" s="190"/>
      <c r="GS38" s="191"/>
      <c r="GT38" s="190"/>
      <c r="GU38" s="192"/>
      <c r="GV38" s="172"/>
      <c r="GW38" s="174"/>
      <c r="GX38" s="188" t="s">
        <v>141</v>
      </c>
      <c r="GY38" s="189"/>
      <c r="GZ38" s="189"/>
      <c r="HA38" s="190"/>
      <c r="HB38" s="190"/>
      <c r="HC38" s="190"/>
      <c r="HD38" s="191"/>
      <c r="HE38" s="190"/>
      <c r="HF38" s="191"/>
      <c r="HG38" s="190"/>
      <c r="HH38" s="190"/>
      <c r="HI38" s="190"/>
      <c r="HJ38" s="191"/>
      <c r="HK38" s="190"/>
      <c r="HL38" s="192"/>
      <c r="HM38" s="172"/>
      <c r="HN38" s="174"/>
      <c r="HO38" s="188" t="s">
        <v>141</v>
      </c>
      <c r="HP38" s="189"/>
      <c r="HQ38" s="189"/>
      <c r="HR38" s="190"/>
      <c r="HS38" s="190"/>
      <c r="HT38" s="190"/>
      <c r="HU38" s="191"/>
      <c r="HV38" s="190"/>
      <c r="HW38" s="191"/>
      <c r="HX38" s="190"/>
      <c r="HY38" s="190"/>
      <c r="HZ38" s="190"/>
      <c r="IA38" s="191"/>
      <c r="IB38" s="190"/>
      <c r="IC38" s="192"/>
      <c r="ID38" s="172"/>
      <c r="IE38" s="174"/>
      <c r="IF38" s="188" t="s">
        <v>141</v>
      </c>
      <c r="IG38" s="189"/>
      <c r="IH38" s="189"/>
      <c r="II38" s="190"/>
      <c r="IJ38" s="190"/>
      <c r="IK38" s="190"/>
      <c r="IL38" s="191"/>
      <c r="IM38" s="190"/>
      <c r="IN38" s="191"/>
      <c r="IO38" s="190"/>
      <c r="IP38" s="190"/>
      <c r="IQ38" s="190"/>
      <c r="IR38" s="191"/>
      <c r="IS38" s="190"/>
      <c r="IT38" s="192"/>
      <c r="IU38" s="172"/>
      <c r="IV38" s="174"/>
      <c r="IW38" s="188" t="s">
        <v>141</v>
      </c>
      <c r="IX38" s="189"/>
      <c r="IY38" s="189"/>
      <c r="IZ38" s="190"/>
      <c r="JA38" s="190"/>
      <c r="JB38" s="190"/>
      <c r="JC38" s="191"/>
      <c r="JD38" s="190"/>
      <c r="JE38" s="191"/>
      <c r="JF38" s="190"/>
      <c r="JG38" s="190"/>
      <c r="JH38" s="190"/>
      <c r="JI38" s="191"/>
      <c r="JJ38" s="190"/>
      <c r="JK38" s="192"/>
      <c r="JL38" s="172"/>
      <c r="JM38" s="174"/>
      <c r="JN38" s="188" t="s">
        <v>141</v>
      </c>
      <c r="JO38" s="189"/>
      <c r="JP38" s="189"/>
      <c r="JQ38" s="190"/>
      <c r="JR38" s="190"/>
      <c r="JS38" s="190"/>
      <c r="JT38" s="191"/>
      <c r="JU38" s="190"/>
      <c r="JV38" s="191"/>
      <c r="JW38" s="190"/>
      <c r="JX38" s="190"/>
      <c r="JY38" s="190"/>
      <c r="JZ38" s="191"/>
      <c r="KA38" s="190"/>
      <c r="KB38" s="192"/>
      <c r="KC38" s="172"/>
      <c r="KD38" s="174"/>
      <c r="KE38" s="188" t="s">
        <v>141</v>
      </c>
      <c r="KF38" s="189"/>
      <c r="KG38" s="189"/>
      <c r="KH38" s="190"/>
      <c r="KI38" s="190"/>
      <c r="KJ38" s="190"/>
      <c r="KK38" s="191"/>
      <c r="KL38" s="190"/>
      <c r="KM38" s="191"/>
      <c r="KN38" s="190"/>
      <c r="KO38" s="190"/>
      <c r="KP38" s="190"/>
      <c r="KQ38" s="191"/>
      <c r="KR38" s="190"/>
      <c r="KS38" s="192"/>
      <c r="KT38" s="172"/>
      <c r="KU38" s="173"/>
    </row>
    <row r="39" ht="15.75" customHeight="1">
      <c r="A39" s="174">
        <v>1.0</v>
      </c>
      <c r="B39" s="175" t="s">
        <v>142</v>
      </c>
      <c r="C39" s="176" t="s">
        <v>121</v>
      </c>
      <c r="D39" s="176" t="s">
        <v>123</v>
      </c>
      <c r="E39" s="177">
        <f t="shared" ref="E39:E46" si="253">E140+E241+E342+E443</f>
        <v>0</v>
      </c>
      <c r="F39" s="177">
        <f t="shared" ref="F39:F46" si="254">iferror(E39/G39*100,0)</f>
        <v>0</v>
      </c>
      <c r="G39" s="177">
        <f t="shared" ref="G39:G46" si="255">G140+G241+G342+G443</f>
        <v>0</v>
      </c>
      <c r="H39" s="178"/>
      <c r="I39" s="177">
        <f t="shared" ref="I39:I46" si="256">I140+I241+I342+I443</f>
        <v>0</v>
      </c>
      <c r="J39" s="179"/>
      <c r="K39" s="180"/>
      <c r="L39" s="180"/>
      <c r="M39" s="177">
        <f t="shared" ref="M39:M46" si="257">M140+M241+M342+M443</f>
        <v>0</v>
      </c>
      <c r="N39" s="178">
        <v>0.294289866351475</v>
      </c>
      <c r="O39" s="177">
        <f t="shared" ref="O39:O46" si="258">O140+O241+O342+O443</f>
        <v>0</v>
      </c>
      <c r="P39" s="181">
        <f t="shared" ref="P39:P46" si="259">IFERROR(+(IF(M39="","0",M39))-(IF(O39="","0",O39)),"")</f>
        <v>0</v>
      </c>
      <c r="Q39" s="172"/>
      <c r="R39" s="174">
        <v>1.0</v>
      </c>
      <c r="S39" s="175" t="s">
        <v>142</v>
      </c>
      <c r="T39" s="176" t="s">
        <v>121</v>
      </c>
      <c r="U39" s="176" t="s">
        <v>123</v>
      </c>
      <c r="V39" s="177">
        <f t="shared" ref="V39:V46" si="260">V140+V241+V342+V443</f>
        <v>0</v>
      </c>
      <c r="W39" s="177">
        <f t="shared" ref="W39:W46" si="261">iferror(V39/X39*100,0)</f>
        <v>0</v>
      </c>
      <c r="X39" s="177">
        <f t="shared" ref="X39:X46" si="262">X140+X241+X342+X443</f>
        <v>0</v>
      </c>
      <c r="Y39" s="178"/>
      <c r="Z39" s="177">
        <f t="shared" ref="Z39:Z46" si="263">Z140+Z241+Z342+Z443</f>
        <v>0</v>
      </c>
      <c r="AA39" s="179"/>
      <c r="AB39" s="180"/>
      <c r="AC39" s="180"/>
      <c r="AD39" s="177">
        <f t="shared" ref="AD39:AD46" si="264">AD140+AD241+AD342+AD443</f>
        <v>0</v>
      </c>
      <c r="AE39" s="178">
        <v>0.294289866351475</v>
      </c>
      <c r="AF39" s="177">
        <f t="shared" ref="AF39:AF46" si="265">AF140+AF241+AF342+AF443</f>
        <v>0</v>
      </c>
      <c r="AG39" s="181">
        <f t="shared" ref="AG39:AG46" si="266">IFERROR(+(IF(AD39="","0",AD39))-(IF(AF39="","0",AF39)),"")</f>
        <v>0</v>
      </c>
      <c r="AH39" s="172"/>
      <c r="AI39" s="174">
        <v>1.0</v>
      </c>
      <c r="AJ39" s="175" t="s">
        <v>142</v>
      </c>
      <c r="AK39" s="176" t="s">
        <v>121</v>
      </c>
      <c r="AL39" s="176" t="s">
        <v>123</v>
      </c>
      <c r="AM39" s="177">
        <f t="shared" ref="AM39:AM46" si="267">AM140+AM241+AM342+AM443</f>
        <v>0</v>
      </c>
      <c r="AN39" s="177">
        <f t="shared" ref="AN39:AN46" si="268">iferror(AM39/AO39*100,0)</f>
        <v>0</v>
      </c>
      <c r="AO39" s="177">
        <f t="shared" ref="AO39:AO46" si="269">AO140+AO241+AO342+AO443</f>
        <v>0</v>
      </c>
      <c r="AP39" s="178"/>
      <c r="AQ39" s="177">
        <f t="shared" ref="AQ39:AQ46" si="270">AQ140+AQ241+AQ342+AQ443</f>
        <v>0</v>
      </c>
      <c r="AR39" s="179"/>
      <c r="AS39" s="180"/>
      <c r="AT39" s="180"/>
      <c r="AU39" s="177">
        <f t="shared" ref="AU39:AU46" si="271">AU140+AU241+AU342+AU443</f>
        <v>0</v>
      </c>
      <c r="AV39" s="178">
        <v>0.294289866351475</v>
      </c>
      <c r="AW39" s="177">
        <f t="shared" ref="AW39:AW46" si="272">AW140+AW241+AW342+AW443</f>
        <v>0</v>
      </c>
      <c r="AX39" s="181">
        <f t="shared" ref="AX39:AX46" si="273">IFERROR(+(IF(AU39="","0",AU39))-(IF(AW39="","0",AW39)),"")</f>
        <v>0</v>
      </c>
      <c r="AY39" s="172"/>
      <c r="AZ39" s="174">
        <v>1.0</v>
      </c>
      <c r="BA39" s="175" t="s">
        <v>142</v>
      </c>
      <c r="BB39" s="176" t="s">
        <v>121</v>
      </c>
      <c r="BC39" s="176" t="s">
        <v>123</v>
      </c>
      <c r="BD39" s="177">
        <f t="shared" ref="BD39:BD46" si="274">BD140+BD241+BD342+BD443</f>
        <v>0</v>
      </c>
      <c r="BE39" s="177">
        <f t="shared" ref="BE39:BE46" si="275">iferror(BD39/BF39*100,0)</f>
        <v>0</v>
      </c>
      <c r="BF39" s="177">
        <f t="shared" ref="BF39:BF46" si="276">BF140+BF241+BF342+BF443</f>
        <v>0</v>
      </c>
      <c r="BG39" s="178"/>
      <c r="BH39" s="177">
        <f t="shared" ref="BH39:BH46" si="277">BH140+BH241+BH342+BH443</f>
        <v>0</v>
      </c>
      <c r="BI39" s="179"/>
      <c r="BJ39" s="180"/>
      <c r="BK39" s="180"/>
      <c r="BL39" s="177">
        <f t="shared" ref="BL39:BL46" si="278">BL140+BL241+BL342+BL443</f>
        <v>0</v>
      </c>
      <c r="BM39" s="178">
        <v>0.294289866351475</v>
      </c>
      <c r="BN39" s="177">
        <f t="shared" ref="BN39:BN46" si="279">BN140+BN241+BN342+BN443</f>
        <v>0</v>
      </c>
      <c r="BO39" s="181">
        <f t="shared" ref="BO39:BO46" si="280">IFERROR(+(IF(BL39="","0",BL39))-(IF(BN39="","0",BN39)),"")</f>
        <v>0</v>
      </c>
      <c r="BP39" s="172"/>
      <c r="BQ39" s="174">
        <v>1.0</v>
      </c>
      <c r="BR39" s="175" t="s">
        <v>142</v>
      </c>
      <c r="BS39" s="176" t="s">
        <v>121</v>
      </c>
      <c r="BT39" s="176" t="s">
        <v>123</v>
      </c>
      <c r="BU39" s="177">
        <f t="shared" ref="BU39:BU46" si="281">BU140+BU241+BU342+BU443</f>
        <v>0</v>
      </c>
      <c r="BV39" s="177">
        <f t="shared" ref="BV39:BV46" si="282">iferror(BU39/BW39*100,0)</f>
        <v>0</v>
      </c>
      <c r="BW39" s="177">
        <f t="shared" ref="BW39:BW46" si="283">BW140+BW241+BW342+BW443</f>
        <v>0</v>
      </c>
      <c r="BX39" s="178"/>
      <c r="BY39" s="177">
        <f t="shared" ref="BY39:BY46" si="284">BY140+BY241+BY342+BY443</f>
        <v>0</v>
      </c>
      <c r="BZ39" s="179"/>
      <c r="CA39" s="180"/>
      <c r="CB39" s="180"/>
      <c r="CC39" s="177">
        <f t="shared" ref="CC39:CC46" si="285">CC140+CC241+CC342+CC443</f>
        <v>0</v>
      </c>
      <c r="CD39" s="178">
        <v>0.294289866351475</v>
      </c>
      <c r="CE39" s="177">
        <f t="shared" ref="CE39:CE46" si="286">CE140+CE241+CE342+CE443</f>
        <v>0</v>
      </c>
      <c r="CF39" s="181">
        <f t="shared" ref="CF39:CF46" si="287">IFERROR(+(IF(CC39="","0",CC39))-(IF(CE39="","0",CE39)),"")</f>
        <v>0</v>
      </c>
      <c r="CG39" s="172"/>
      <c r="CH39" s="174">
        <v>1.0</v>
      </c>
      <c r="CI39" s="175" t="s">
        <v>142</v>
      </c>
      <c r="CJ39" s="176" t="s">
        <v>121</v>
      </c>
      <c r="CK39" s="176" t="s">
        <v>123</v>
      </c>
      <c r="CL39" s="177">
        <f t="shared" ref="CL39:CL46" si="288">CL140+CL241+CL342+CL443</f>
        <v>0</v>
      </c>
      <c r="CM39" s="177">
        <f t="shared" ref="CM39:CM46" si="289">iferror(CL39/CN39*100,0)</f>
        <v>0</v>
      </c>
      <c r="CN39" s="177">
        <f t="shared" ref="CN39:CN46" si="290">CN140+CN241+CN342+CN443</f>
        <v>0</v>
      </c>
      <c r="CO39" s="178"/>
      <c r="CP39" s="177">
        <f t="shared" ref="CP39:CP46" si="291">CP140+CP241+CP342+CP443</f>
        <v>0</v>
      </c>
      <c r="CQ39" s="179"/>
      <c r="CR39" s="180"/>
      <c r="CS39" s="180"/>
      <c r="CT39" s="177">
        <f t="shared" ref="CT39:CT46" si="292">CT140+CT241+CT342+CT443</f>
        <v>0</v>
      </c>
      <c r="CU39" s="178">
        <v>0.294289866351475</v>
      </c>
      <c r="CV39" s="177">
        <f t="shared" ref="CV39:CV46" si="293">CV140+CV241+CV342+CV443</f>
        <v>0</v>
      </c>
      <c r="CW39" s="181">
        <f t="shared" ref="CW39:CW46" si="294">IFERROR(+(IF(CT39="","0",CT39))-(IF(CV39="","0",CV39)),"")</f>
        <v>0</v>
      </c>
      <c r="CX39" s="172"/>
      <c r="CY39" s="174">
        <v>1.0</v>
      </c>
      <c r="CZ39" s="175" t="s">
        <v>142</v>
      </c>
      <c r="DA39" s="176" t="s">
        <v>121</v>
      </c>
      <c r="DB39" s="176" t="s">
        <v>123</v>
      </c>
      <c r="DC39" s="177">
        <f t="shared" ref="DC39:DC46" si="295">DC140+DC241+DC342+DC443</f>
        <v>0</v>
      </c>
      <c r="DD39" s="177">
        <f t="shared" ref="DD39:DD46" si="296">iferror(DC39/DE39*100,0)</f>
        <v>0</v>
      </c>
      <c r="DE39" s="177">
        <f t="shared" ref="DE39:DE46" si="297">DE140+DE241+DE342+DE443</f>
        <v>0</v>
      </c>
      <c r="DF39" s="178"/>
      <c r="DG39" s="177">
        <f t="shared" ref="DG39:DG46" si="298">DG140+DG241+DG342+DG443</f>
        <v>0</v>
      </c>
      <c r="DH39" s="179"/>
      <c r="DI39" s="180"/>
      <c r="DJ39" s="180"/>
      <c r="DK39" s="177">
        <f t="shared" ref="DK39:DK46" si="299">DK140+DK241+DK342+DK443</f>
        <v>0</v>
      </c>
      <c r="DL39" s="178">
        <v>0.294289866351475</v>
      </c>
      <c r="DM39" s="177">
        <f t="shared" ref="DM39:DM46" si="300">DM140+DM241+DM342+DM443</f>
        <v>0</v>
      </c>
      <c r="DN39" s="181">
        <f t="shared" ref="DN39:DN46" si="301">IFERROR(+(IF(DK39="","0",DK39))-(IF(DM39="","0",DM39)),"")</f>
        <v>0</v>
      </c>
      <c r="DO39" s="172"/>
      <c r="DP39" s="174">
        <v>1.0</v>
      </c>
      <c r="DQ39" s="175" t="s">
        <v>142</v>
      </c>
      <c r="DR39" s="176" t="s">
        <v>121</v>
      </c>
      <c r="DS39" s="176" t="s">
        <v>123</v>
      </c>
      <c r="DT39" s="177">
        <f t="shared" ref="DT39:DT46" si="302">DT140+DT241+DT342+DT443</f>
        <v>0</v>
      </c>
      <c r="DU39" s="177">
        <f t="shared" ref="DU39:DU46" si="303">iferror(DT39/DV39*100,0)</f>
        <v>0</v>
      </c>
      <c r="DV39" s="177">
        <f t="shared" ref="DV39:DV46" si="304">DV140+DV241+DV342+DV443</f>
        <v>0</v>
      </c>
      <c r="DW39" s="178"/>
      <c r="DX39" s="177">
        <f t="shared" ref="DX39:DX46" si="305">DX140+DX241+DX342+DX443</f>
        <v>0</v>
      </c>
      <c r="DY39" s="179"/>
      <c r="DZ39" s="180"/>
      <c r="EA39" s="180"/>
      <c r="EB39" s="177">
        <f t="shared" ref="EB39:EB46" si="306">EB140+EB241+EB342+EB443</f>
        <v>0</v>
      </c>
      <c r="EC39" s="178">
        <v>0.294289866351475</v>
      </c>
      <c r="ED39" s="177">
        <f t="shared" ref="ED39:ED46" si="307">ED140+ED241+ED342+ED443</f>
        <v>0</v>
      </c>
      <c r="EE39" s="181">
        <f t="shared" ref="EE39:EE46" si="308">IFERROR(+(IF(EB39="","0",EB39))-(IF(ED39="","0",ED39)),"")</f>
        <v>0</v>
      </c>
      <c r="EF39" s="172"/>
      <c r="EG39" s="174">
        <v>1.0</v>
      </c>
      <c r="EH39" s="175" t="s">
        <v>142</v>
      </c>
      <c r="EI39" s="176" t="s">
        <v>121</v>
      </c>
      <c r="EJ39" s="176" t="s">
        <v>123</v>
      </c>
      <c r="EK39" s="177">
        <f t="shared" ref="EK39:EK46" si="309">EK140+EK241+EK342+EK443</f>
        <v>0</v>
      </c>
      <c r="EL39" s="177">
        <f t="shared" ref="EL39:EL46" si="310">iferror(EK39/EM39*100,0)</f>
        <v>0</v>
      </c>
      <c r="EM39" s="177">
        <f t="shared" ref="EM39:EM46" si="311">EM140+EM241+EM342+EM443</f>
        <v>0</v>
      </c>
      <c r="EN39" s="178"/>
      <c r="EO39" s="177">
        <f t="shared" ref="EO39:EO46" si="312">EO140+EO241+EO342+EO443</f>
        <v>0</v>
      </c>
      <c r="EP39" s="179"/>
      <c r="EQ39" s="180"/>
      <c r="ER39" s="180"/>
      <c r="ES39" s="177">
        <f t="shared" ref="ES39:ES46" si="313">ES140+ES241+ES342+ES443</f>
        <v>0</v>
      </c>
      <c r="ET39" s="178">
        <v>0.294289866351475</v>
      </c>
      <c r="EU39" s="177">
        <f t="shared" ref="EU39:EU46" si="314">EU140+EU241+EU342+EU443</f>
        <v>0</v>
      </c>
      <c r="EV39" s="181">
        <f t="shared" ref="EV39:EV46" si="315">IFERROR(+(IF(ES39="","0",ES39))-(IF(EU39="","0",EU39)),"")</f>
        <v>0</v>
      </c>
      <c r="EW39" s="172"/>
      <c r="EX39" s="174">
        <v>1.0</v>
      </c>
      <c r="EY39" s="175" t="s">
        <v>142</v>
      </c>
      <c r="EZ39" s="176" t="s">
        <v>121</v>
      </c>
      <c r="FA39" s="176" t="s">
        <v>123</v>
      </c>
      <c r="FB39" s="177">
        <f t="shared" ref="FB39:FB46" si="316">FB140+FB241+FB342+FB443</f>
        <v>0</v>
      </c>
      <c r="FC39" s="177">
        <f t="shared" ref="FC39:FC46" si="317">iferror(FB39/FD39*100,0)</f>
        <v>0</v>
      </c>
      <c r="FD39" s="177">
        <f t="shared" ref="FD39:FD46" si="318">FD140+FD241+FD342+FD443</f>
        <v>0</v>
      </c>
      <c r="FE39" s="178"/>
      <c r="FF39" s="177">
        <f t="shared" ref="FF39:FF46" si="319">FF140+FF241+FF342+FF443</f>
        <v>0</v>
      </c>
      <c r="FG39" s="179"/>
      <c r="FH39" s="180"/>
      <c r="FI39" s="180"/>
      <c r="FJ39" s="177">
        <f t="shared" ref="FJ39:FJ46" si="320">FJ140+FJ241+FJ342+FJ443</f>
        <v>0</v>
      </c>
      <c r="FK39" s="178">
        <v>0.294289866351475</v>
      </c>
      <c r="FL39" s="177">
        <f t="shared" ref="FL39:FL46" si="321">FL140+FL241+FL342+FL443</f>
        <v>0</v>
      </c>
      <c r="FM39" s="181">
        <f t="shared" ref="FM39:FM46" si="322">IFERROR(+(IF(FJ39="","0",FJ39))-(IF(FL39="","0",FL39)),"")</f>
        <v>0</v>
      </c>
      <c r="FN39" s="172"/>
      <c r="FO39" s="174">
        <v>1.0</v>
      </c>
      <c r="FP39" s="175" t="s">
        <v>142</v>
      </c>
      <c r="FQ39" s="176" t="s">
        <v>121</v>
      </c>
      <c r="FR39" s="176" t="s">
        <v>123</v>
      </c>
      <c r="FS39" s="177">
        <f t="shared" ref="FS39:FS46" si="323">FS140+FS241+FS342+FS443</f>
        <v>0</v>
      </c>
      <c r="FT39" s="177">
        <f t="shared" ref="FT39:FT46" si="324">iferror(FS39/FU39*100,0)</f>
        <v>0</v>
      </c>
      <c r="FU39" s="177">
        <f t="shared" ref="FU39:FU46" si="325">FU140+FU241+FU342+FU443</f>
        <v>0</v>
      </c>
      <c r="FV39" s="178"/>
      <c r="FW39" s="177">
        <f t="shared" ref="FW39:FW46" si="326">FW140+FW241+FW342+FW443</f>
        <v>0</v>
      </c>
      <c r="FX39" s="179"/>
      <c r="FY39" s="180"/>
      <c r="FZ39" s="180"/>
      <c r="GA39" s="177">
        <f t="shared" ref="GA39:GA46" si="327">GA140+GA241+GA342+GA443</f>
        <v>0</v>
      </c>
      <c r="GB39" s="178">
        <v>0.294289866351475</v>
      </c>
      <c r="GC39" s="177">
        <f t="shared" ref="GC39:GC46" si="328">GC140+GC241+GC342+GC443</f>
        <v>0</v>
      </c>
      <c r="GD39" s="181">
        <f t="shared" ref="GD39:GD46" si="329">IFERROR(+(IF(GA39="","0",GA39))-(IF(GC39="","0",GC39)),"")</f>
        <v>0</v>
      </c>
      <c r="GE39" s="172"/>
      <c r="GF39" s="174">
        <v>1.0</v>
      </c>
      <c r="GG39" s="175" t="s">
        <v>142</v>
      </c>
      <c r="GH39" s="176" t="s">
        <v>121</v>
      </c>
      <c r="GI39" s="176" t="s">
        <v>123</v>
      </c>
      <c r="GJ39" s="177">
        <f t="shared" ref="GJ39:GJ46" si="330">GJ140+GJ241+GJ342+GJ443</f>
        <v>0</v>
      </c>
      <c r="GK39" s="177">
        <f t="shared" ref="GK39:GK46" si="331">iferror(GJ39/GL39*100,0)</f>
        <v>0</v>
      </c>
      <c r="GL39" s="177">
        <f t="shared" ref="GL39:GL46" si="332">GL140+GL241+GL342+GL443</f>
        <v>0</v>
      </c>
      <c r="GM39" s="178"/>
      <c r="GN39" s="177">
        <f t="shared" ref="GN39:GN46" si="333">GN140+GN241+GN342+GN443</f>
        <v>0</v>
      </c>
      <c r="GO39" s="179"/>
      <c r="GP39" s="180"/>
      <c r="GQ39" s="180"/>
      <c r="GR39" s="177">
        <f t="shared" ref="GR39:GR46" si="334">GR140+GR241+GR342+GR443</f>
        <v>0</v>
      </c>
      <c r="GS39" s="178">
        <v>0.294289866351475</v>
      </c>
      <c r="GT39" s="177">
        <f t="shared" ref="GT39:GT46" si="335">GT140+GT241+GT342+GT443</f>
        <v>0</v>
      </c>
      <c r="GU39" s="181">
        <f t="shared" ref="GU39:GU46" si="336">IFERROR(+(IF(GR39="","0",GR39))-(IF(GT39="","0",GT39)),"")</f>
        <v>0</v>
      </c>
      <c r="GV39" s="172"/>
      <c r="GW39" s="174">
        <v>1.0</v>
      </c>
      <c r="GX39" s="175" t="s">
        <v>142</v>
      </c>
      <c r="GY39" s="176" t="s">
        <v>121</v>
      </c>
      <c r="GZ39" s="176" t="s">
        <v>123</v>
      </c>
      <c r="HA39" s="177">
        <f t="shared" ref="HA39:HA46" si="337">HA140+HA241+HA342+HA443</f>
        <v>0</v>
      </c>
      <c r="HB39" s="177">
        <f t="shared" ref="HB39:HB46" si="338">iferror(HA39/HC39*100,0)</f>
        <v>0</v>
      </c>
      <c r="HC39" s="177">
        <f t="shared" ref="HC39:HC46" si="339">HC140+HC241+HC342+HC443</f>
        <v>0</v>
      </c>
      <c r="HD39" s="178"/>
      <c r="HE39" s="177">
        <f t="shared" ref="HE39:HE46" si="340">HE140+HE241+HE342+HE443</f>
        <v>0</v>
      </c>
      <c r="HF39" s="179"/>
      <c r="HG39" s="180"/>
      <c r="HH39" s="180"/>
      <c r="HI39" s="177">
        <f t="shared" ref="HI39:HI46" si="341">HI140+HI241+HI342+HI443</f>
        <v>0</v>
      </c>
      <c r="HJ39" s="178">
        <v>0.294289866351475</v>
      </c>
      <c r="HK39" s="177">
        <f t="shared" ref="HK39:HK46" si="342">HK140+HK241+HK342+HK443</f>
        <v>0</v>
      </c>
      <c r="HL39" s="181">
        <f t="shared" ref="HL39:HL46" si="343">IFERROR(+(IF(HI39="","0",HI39))-(IF(HK39="","0",HK39)),"")</f>
        <v>0</v>
      </c>
      <c r="HM39" s="172"/>
      <c r="HN39" s="174">
        <v>1.0</v>
      </c>
      <c r="HO39" s="175" t="s">
        <v>142</v>
      </c>
      <c r="HP39" s="176" t="s">
        <v>121</v>
      </c>
      <c r="HQ39" s="176" t="s">
        <v>123</v>
      </c>
      <c r="HR39" s="177">
        <f t="shared" ref="HR39:HR46" si="344">HR140+HR241+HR342+HR443</f>
        <v>0</v>
      </c>
      <c r="HS39" s="177">
        <f t="shared" ref="HS39:HS46" si="345">iferror(HR39/HT39*100,0)</f>
        <v>0</v>
      </c>
      <c r="HT39" s="177">
        <f t="shared" ref="HT39:HT46" si="346">HT140+HT241+HT342+HT443</f>
        <v>0</v>
      </c>
      <c r="HU39" s="178"/>
      <c r="HV39" s="177">
        <f t="shared" ref="HV39:HV46" si="347">HV140+HV241+HV342+HV443</f>
        <v>0</v>
      </c>
      <c r="HW39" s="179"/>
      <c r="HX39" s="180"/>
      <c r="HY39" s="180"/>
      <c r="HZ39" s="177">
        <f t="shared" ref="HZ39:HZ46" si="348">HZ140+HZ241+HZ342+HZ443</f>
        <v>0</v>
      </c>
      <c r="IA39" s="178">
        <v>0.294289866351475</v>
      </c>
      <c r="IB39" s="177">
        <f t="shared" ref="IB39:IB46" si="349">IB140+IB241+IB342+IB443</f>
        <v>0</v>
      </c>
      <c r="IC39" s="181">
        <f t="shared" ref="IC39:IC46" si="350">IFERROR(+(IF(HZ39="","0",HZ39))-(IF(IB39="","0",IB39)),"")</f>
        <v>0</v>
      </c>
      <c r="ID39" s="172"/>
      <c r="IE39" s="174">
        <v>1.0</v>
      </c>
      <c r="IF39" s="175" t="s">
        <v>142</v>
      </c>
      <c r="IG39" s="176" t="s">
        <v>121</v>
      </c>
      <c r="IH39" s="176" t="s">
        <v>123</v>
      </c>
      <c r="II39" s="177">
        <f t="shared" ref="II39:II46" si="351">II140+II241+II342+II443</f>
        <v>0</v>
      </c>
      <c r="IJ39" s="177">
        <f t="shared" ref="IJ39:IJ46" si="352">iferror(II39/IK39*100,0)</f>
        <v>0</v>
      </c>
      <c r="IK39" s="177">
        <f t="shared" ref="IK39:IK46" si="353">IK140+IK241+IK342+IK443</f>
        <v>0</v>
      </c>
      <c r="IL39" s="178"/>
      <c r="IM39" s="177">
        <f t="shared" ref="IM39:IM46" si="354">IM140+IM241+IM342+IM443</f>
        <v>0</v>
      </c>
      <c r="IN39" s="179"/>
      <c r="IO39" s="180"/>
      <c r="IP39" s="180"/>
      <c r="IQ39" s="177">
        <f t="shared" ref="IQ39:IQ46" si="355">IQ140+IQ241+IQ342+IQ443</f>
        <v>0</v>
      </c>
      <c r="IR39" s="178">
        <v>0.294289866351475</v>
      </c>
      <c r="IS39" s="177">
        <f t="shared" ref="IS39:IS46" si="356">IS140+IS241+IS342+IS443</f>
        <v>0</v>
      </c>
      <c r="IT39" s="181">
        <f t="shared" ref="IT39:IT46" si="357">IFERROR(+(IF(IQ39="","0",IQ39))-(IF(IS39="","0",IS39)),"")</f>
        <v>0</v>
      </c>
      <c r="IU39" s="172"/>
      <c r="IV39" s="174">
        <v>1.0</v>
      </c>
      <c r="IW39" s="175" t="s">
        <v>142</v>
      </c>
      <c r="IX39" s="176" t="s">
        <v>121</v>
      </c>
      <c r="IY39" s="176" t="s">
        <v>123</v>
      </c>
      <c r="IZ39" s="177">
        <f t="shared" ref="IZ39:IZ46" si="358">IZ140+IZ241+IZ342+IZ443</f>
        <v>0</v>
      </c>
      <c r="JA39" s="177">
        <f t="shared" ref="JA39:JA46" si="359">iferror(IZ39/JB39*100,0)</f>
        <v>0</v>
      </c>
      <c r="JB39" s="177">
        <f t="shared" ref="JB39:JB46" si="360">JB140+JB241+JB342+JB443</f>
        <v>0</v>
      </c>
      <c r="JC39" s="178"/>
      <c r="JD39" s="177">
        <f t="shared" ref="JD39:JD46" si="361">JD140+JD241+JD342+JD443</f>
        <v>0</v>
      </c>
      <c r="JE39" s="179"/>
      <c r="JF39" s="180"/>
      <c r="JG39" s="180"/>
      <c r="JH39" s="177">
        <f t="shared" ref="JH39:JH46" si="362">JH140+JH241+JH342+JH443</f>
        <v>0</v>
      </c>
      <c r="JI39" s="178">
        <v>0.294289866351475</v>
      </c>
      <c r="JJ39" s="177">
        <f t="shared" ref="JJ39:JJ46" si="363">JJ140+JJ241+JJ342+JJ443</f>
        <v>0</v>
      </c>
      <c r="JK39" s="181">
        <f t="shared" ref="JK39:JK46" si="364">IFERROR(+(IF(JH39="","0",JH39))-(IF(JJ39="","0",JJ39)),"")</f>
        <v>0</v>
      </c>
      <c r="JL39" s="172"/>
      <c r="JM39" s="174">
        <v>1.0</v>
      </c>
      <c r="JN39" s="175" t="s">
        <v>142</v>
      </c>
      <c r="JO39" s="176" t="s">
        <v>121</v>
      </c>
      <c r="JP39" s="176" t="s">
        <v>123</v>
      </c>
      <c r="JQ39" s="177">
        <f t="shared" ref="JQ39:JQ46" si="365">JQ140+JQ241+JQ342+JQ443</f>
        <v>0</v>
      </c>
      <c r="JR39" s="177">
        <f t="shared" ref="JR39:JR46" si="366">iferror(JQ39/JS39*100,0)</f>
        <v>0</v>
      </c>
      <c r="JS39" s="177">
        <f t="shared" ref="JS39:JS46" si="367">JS140+JS241+JS342+JS443</f>
        <v>0</v>
      </c>
      <c r="JT39" s="178"/>
      <c r="JU39" s="177">
        <f t="shared" ref="JU39:JU46" si="368">JU140+JU241+JU342+JU443</f>
        <v>0</v>
      </c>
      <c r="JV39" s="179"/>
      <c r="JW39" s="180"/>
      <c r="JX39" s="180"/>
      <c r="JY39" s="177">
        <f t="shared" ref="JY39:JY46" si="369">JY140+JY241+JY342+JY443</f>
        <v>0</v>
      </c>
      <c r="JZ39" s="178">
        <v>0.294289866351475</v>
      </c>
      <c r="KA39" s="177">
        <f t="shared" ref="KA39:KA46" si="370">KA140+KA241+KA342+KA443</f>
        <v>0</v>
      </c>
      <c r="KB39" s="181">
        <f t="shared" ref="KB39:KB46" si="371">IFERROR(+(IF(JY39="","0",JY39))-(IF(KA39="","0",KA39)),"")</f>
        <v>0</v>
      </c>
      <c r="KC39" s="172"/>
      <c r="KD39" s="174">
        <v>1.0</v>
      </c>
      <c r="KE39" s="175" t="s">
        <v>142</v>
      </c>
      <c r="KF39" s="176" t="s">
        <v>121</v>
      </c>
      <c r="KG39" s="176" t="s">
        <v>123</v>
      </c>
      <c r="KH39" s="177">
        <f t="shared" ref="KH39:KH46" si="372">KH140+KH241+KH342+KH443</f>
        <v>0</v>
      </c>
      <c r="KI39" s="177">
        <f t="shared" ref="KI39:KI46" si="373">iferror(KH39/KJ39*100,0)</f>
        <v>0</v>
      </c>
      <c r="KJ39" s="177">
        <f t="shared" ref="KJ39:KJ46" si="374">KJ140+KJ241+KJ342+KJ443</f>
        <v>0</v>
      </c>
      <c r="KK39" s="178"/>
      <c r="KL39" s="177">
        <f t="shared" ref="KL39:KL46" si="375">KL140+KL241+KL342+KL443</f>
        <v>0</v>
      </c>
      <c r="KM39" s="179"/>
      <c r="KN39" s="180"/>
      <c r="KO39" s="180"/>
      <c r="KP39" s="177">
        <f t="shared" ref="KP39:KP46" si="376">KP140+KP241+KP342+KP443</f>
        <v>0</v>
      </c>
      <c r="KQ39" s="178">
        <v>0.294289866351475</v>
      </c>
      <c r="KR39" s="177">
        <f t="shared" ref="KR39:KR46" si="377">KR140+KR241+KR342+KR443</f>
        <v>0</v>
      </c>
      <c r="KS39" s="181">
        <f t="shared" ref="KS39:KS46" si="378">IFERROR(+(IF(KP39="","0",KP39))-(IF(KR39="","0",KR39)),"")</f>
        <v>0</v>
      </c>
      <c r="KT39" s="172"/>
      <c r="KU39" s="173"/>
    </row>
    <row r="40" ht="15.75" customHeight="1">
      <c r="A40" s="174">
        <v>2.0</v>
      </c>
      <c r="B40" s="175" t="s">
        <v>143</v>
      </c>
      <c r="C40" s="176" t="s">
        <v>121</v>
      </c>
      <c r="D40" s="176" t="s">
        <v>123</v>
      </c>
      <c r="E40" s="177">
        <f t="shared" si="253"/>
        <v>0</v>
      </c>
      <c r="F40" s="177">
        <f t="shared" si="254"/>
        <v>0</v>
      </c>
      <c r="G40" s="177">
        <f t="shared" si="255"/>
        <v>0</v>
      </c>
      <c r="H40" s="178"/>
      <c r="I40" s="177">
        <f t="shared" si="256"/>
        <v>0</v>
      </c>
      <c r="J40" s="179"/>
      <c r="K40" s="180"/>
      <c r="L40" s="180"/>
      <c r="M40" s="177">
        <f t="shared" si="257"/>
        <v>0</v>
      </c>
      <c r="N40" s="178">
        <v>0.294289866351475</v>
      </c>
      <c r="O40" s="177">
        <f t="shared" si="258"/>
        <v>0</v>
      </c>
      <c r="P40" s="181">
        <f t="shared" si="259"/>
        <v>0</v>
      </c>
      <c r="Q40" s="172"/>
      <c r="R40" s="174">
        <v>2.0</v>
      </c>
      <c r="S40" s="175" t="s">
        <v>143</v>
      </c>
      <c r="T40" s="176" t="s">
        <v>121</v>
      </c>
      <c r="U40" s="176" t="s">
        <v>123</v>
      </c>
      <c r="V40" s="177">
        <f t="shared" si="260"/>
        <v>0</v>
      </c>
      <c r="W40" s="177">
        <f t="shared" si="261"/>
        <v>0</v>
      </c>
      <c r="X40" s="177">
        <f t="shared" si="262"/>
        <v>0</v>
      </c>
      <c r="Y40" s="178"/>
      <c r="Z40" s="177">
        <f t="shared" si="263"/>
        <v>0</v>
      </c>
      <c r="AA40" s="179"/>
      <c r="AB40" s="180"/>
      <c r="AC40" s="180"/>
      <c r="AD40" s="177">
        <f t="shared" si="264"/>
        <v>0</v>
      </c>
      <c r="AE40" s="178">
        <v>0.294289866351475</v>
      </c>
      <c r="AF40" s="177">
        <f t="shared" si="265"/>
        <v>0</v>
      </c>
      <c r="AG40" s="181">
        <f t="shared" si="266"/>
        <v>0</v>
      </c>
      <c r="AH40" s="172"/>
      <c r="AI40" s="174">
        <v>2.0</v>
      </c>
      <c r="AJ40" s="175" t="s">
        <v>143</v>
      </c>
      <c r="AK40" s="176" t="s">
        <v>121</v>
      </c>
      <c r="AL40" s="176" t="s">
        <v>123</v>
      </c>
      <c r="AM40" s="177">
        <f t="shared" si="267"/>
        <v>0</v>
      </c>
      <c r="AN40" s="177">
        <f t="shared" si="268"/>
        <v>0</v>
      </c>
      <c r="AO40" s="177">
        <f t="shared" si="269"/>
        <v>0</v>
      </c>
      <c r="AP40" s="178"/>
      <c r="AQ40" s="177">
        <f t="shared" si="270"/>
        <v>0</v>
      </c>
      <c r="AR40" s="179"/>
      <c r="AS40" s="180"/>
      <c r="AT40" s="180"/>
      <c r="AU40" s="177">
        <f t="shared" si="271"/>
        <v>0</v>
      </c>
      <c r="AV40" s="178">
        <v>0.294289866351475</v>
      </c>
      <c r="AW40" s="177">
        <f t="shared" si="272"/>
        <v>0</v>
      </c>
      <c r="AX40" s="181">
        <f t="shared" si="273"/>
        <v>0</v>
      </c>
      <c r="AY40" s="172"/>
      <c r="AZ40" s="174">
        <v>2.0</v>
      </c>
      <c r="BA40" s="175" t="s">
        <v>143</v>
      </c>
      <c r="BB40" s="176" t="s">
        <v>121</v>
      </c>
      <c r="BC40" s="176" t="s">
        <v>123</v>
      </c>
      <c r="BD40" s="177">
        <f t="shared" si="274"/>
        <v>0</v>
      </c>
      <c r="BE40" s="177">
        <f t="shared" si="275"/>
        <v>0</v>
      </c>
      <c r="BF40" s="177">
        <f t="shared" si="276"/>
        <v>0</v>
      </c>
      <c r="BG40" s="178"/>
      <c r="BH40" s="177">
        <f t="shared" si="277"/>
        <v>0</v>
      </c>
      <c r="BI40" s="179"/>
      <c r="BJ40" s="180"/>
      <c r="BK40" s="180"/>
      <c r="BL40" s="177">
        <f t="shared" si="278"/>
        <v>0</v>
      </c>
      <c r="BM40" s="178">
        <v>0.294289866351475</v>
      </c>
      <c r="BN40" s="177">
        <f t="shared" si="279"/>
        <v>0</v>
      </c>
      <c r="BO40" s="181">
        <f t="shared" si="280"/>
        <v>0</v>
      </c>
      <c r="BP40" s="172"/>
      <c r="BQ40" s="174">
        <v>2.0</v>
      </c>
      <c r="BR40" s="175" t="s">
        <v>143</v>
      </c>
      <c r="BS40" s="176" t="s">
        <v>121</v>
      </c>
      <c r="BT40" s="176" t="s">
        <v>123</v>
      </c>
      <c r="BU40" s="177">
        <f t="shared" si="281"/>
        <v>0</v>
      </c>
      <c r="BV40" s="177">
        <f t="shared" si="282"/>
        <v>0</v>
      </c>
      <c r="BW40" s="177">
        <f t="shared" si="283"/>
        <v>0</v>
      </c>
      <c r="BX40" s="178"/>
      <c r="BY40" s="177">
        <f t="shared" si="284"/>
        <v>0</v>
      </c>
      <c r="BZ40" s="179"/>
      <c r="CA40" s="180"/>
      <c r="CB40" s="180"/>
      <c r="CC40" s="177">
        <f t="shared" si="285"/>
        <v>0</v>
      </c>
      <c r="CD40" s="178">
        <v>0.294289866351475</v>
      </c>
      <c r="CE40" s="177">
        <f t="shared" si="286"/>
        <v>0</v>
      </c>
      <c r="CF40" s="181">
        <f t="shared" si="287"/>
        <v>0</v>
      </c>
      <c r="CG40" s="172"/>
      <c r="CH40" s="174">
        <v>2.0</v>
      </c>
      <c r="CI40" s="175" t="s">
        <v>143</v>
      </c>
      <c r="CJ40" s="176" t="s">
        <v>121</v>
      </c>
      <c r="CK40" s="176" t="s">
        <v>123</v>
      </c>
      <c r="CL40" s="177">
        <f t="shared" si="288"/>
        <v>0</v>
      </c>
      <c r="CM40" s="177">
        <f t="shared" si="289"/>
        <v>0</v>
      </c>
      <c r="CN40" s="177">
        <f t="shared" si="290"/>
        <v>0</v>
      </c>
      <c r="CO40" s="178"/>
      <c r="CP40" s="177">
        <f t="shared" si="291"/>
        <v>0</v>
      </c>
      <c r="CQ40" s="179"/>
      <c r="CR40" s="180"/>
      <c r="CS40" s="180"/>
      <c r="CT40" s="177">
        <f t="shared" si="292"/>
        <v>0</v>
      </c>
      <c r="CU40" s="178">
        <v>0.294289866351475</v>
      </c>
      <c r="CV40" s="177">
        <f t="shared" si="293"/>
        <v>0</v>
      </c>
      <c r="CW40" s="181">
        <f t="shared" si="294"/>
        <v>0</v>
      </c>
      <c r="CX40" s="172"/>
      <c r="CY40" s="174">
        <v>2.0</v>
      </c>
      <c r="CZ40" s="175" t="s">
        <v>143</v>
      </c>
      <c r="DA40" s="176" t="s">
        <v>121</v>
      </c>
      <c r="DB40" s="176" t="s">
        <v>123</v>
      </c>
      <c r="DC40" s="177">
        <f t="shared" si="295"/>
        <v>0</v>
      </c>
      <c r="DD40" s="177">
        <f t="shared" si="296"/>
        <v>0</v>
      </c>
      <c r="DE40" s="177">
        <f t="shared" si="297"/>
        <v>0</v>
      </c>
      <c r="DF40" s="178"/>
      <c r="DG40" s="177">
        <f t="shared" si="298"/>
        <v>0</v>
      </c>
      <c r="DH40" s="179"/>
      <c r="DI40" s="180"/>
      <c r="DJ40" s="180"/>
      <c r="DK40" s="177">
        <f t="shared" si="299"/>
        <v>0</v>
      </c>
      <c r="DL40" s="178">
        <v>0.294289866351475</v>
      </c>
      <c r="DM40" s="177">
        <f t="shared" si="300"/>
        <v>0</v>
      </c>
      <c r="DN40" s="181">
        <f t="shared" si="301"/>
        <v>0</v>
      </c>
      <c r="DO40" s="172"/>
      <c r="DP40" s="174">
        <v>2.0</v>
      </c>
      <c r="DQ40" s="175" t="s">
        <v>143</v>
      </c>
      <c r="DR40" s="176" t="s">
        <v>121</v>
      </c>
      <c r="DS40" s="176" t="s">
        <v>123</v>
      </c>
      <c r="DT40" s="177">
        <f t="shared" si="302"/>
        <v>0</v>
      </c>
      <c r="DU40" s="177">
        <f t="shared" si="303"/>
        <v>0</v>
      </c>
      <c r="DV40" s="177">
        <f t="shared" si="304"/>
        <v>0</v>
      </c>
      <c r="DW40" s="178"/>
      <c r="DX40" s="177">
        <f t="shared" si="305"/>
        <v>0</v>
      </c>
      <c r="DY40" s="179"/>
      <c r="DZ40" s="180"/>
      <c r="EA40" s="180"/>
      <c r="EB40" s="177">
        <f t="shared" si="306"/>
        <v>0</v>
      </c>
      <c r="EC40" s="178">
        <v>0.294289866351475</v>
      </c>
      <c r="ED40" s="177">
        <f t="shared" si="307"/>
        <v>0</v>
      </c>
      <c r="EE40" s="181">
        <f t="shared" si="308"/>
        <v>0</v>
      </c>
      <c r="EF40" s="172"/>
      <c r="EG40" s="174">
        <v>2.0</v>
      </c>
      <c r="EH40" s="175" t="s">
        <v>143</v>
      </c>
      <c r="EI40" s="176" t="s">
        <v>121</v>
      </c>
      <c r="EJ40" s="176" t="s">
        <v>123</v>
      </c>
      <c r="EK40" s="177">
        <f t="shared" si="309"/>
        <v>0</v>
      </c>
      <c r="EL40" s="177">
        <f t="shared" si="310"/>
        <v>0</v>
      </c>
      <c r="EM40" s="177">
        <f t="shared" si="311"/>
        <v>0</v>
      </c>
      <c r="EN40" s="178"/>
      <c r="EO40" s="177">
        <f t="shared" si="312"/>
        <v>0</v>
      </c>
      <c r="EP40" s="179"/>
      <c r="EQ40" s="180"/>
      <c r="ER40" s="180"/>
      <c r="ES40" s="177">
        <f t="shared" si="313"/>
        <v>0</v>
      </c>
      <c r="ET40" s="178">
        <v>0.294289866351475</v>
      </c>
      <c r="EU40" s="177">
        <f t="shared" si="314"/>
        <v>0</v>
      </c>
      <c r="EV40" s="181">
        <f t="shared" si="315"/>
        <v>0</v>
      </c>
      <c r="EW40" s="172"/>
      <c r="EX40" s="174">
        <v>2.0</v>
      </c>
      <c r="EY40" s="175" t="s">
        <v>143</v>
      </c>
      <c r="EZ40" s="176" t="s">
        <v>121</v>
      </c>
      <c r="FA40" s="176" t="s">
        <v>123</v>
      </c>
      <c r="FB40" s="177">
        <f t="shared" si="316"/>
        <v>0</v>
      </c>
      <c r="FC40" s="177">
        <f t="shared" si="317"/>
        <v>0</v>
      </c>
      <c r="FD40" s="177">
        <f t="shared" si="318"/>
        <v>0</v>
      </c>
      <c r="FE40" s="178"/>
      <c r="FF40" s="177">
        <f t="shared" si="319"/>
        <v>0</v>
      </c>
      <c r="FG40" s="179"/>
      <c r="FH40" s="180"/>
      <c r="FI40" s="180"/>
      <c r="FJ40" s="177">
        <f t="shared" si="320"/>
        <v>0</v>
      </c>
      <c r="FK40" s="178">
        <v>0.294289866351475</v>
      </c>
      <c r="FL40" s="177">
        <f t="shared" si="321"/>
        <v>0</v>
      </c>
      <c r="FM40" s="181">
        <f t="shared" si="322"/>
        <v>0</v>
      </c>
      <c r="FN40" s="172"/>
      <c r="FO40" s="174">
        <v>2.0</v>
      </c>
      <c r="FP40" s="175" t="s">
        <v>143</v>
      </c>
      <c r="FQ40" s="176" t="s">
        <v>121</v>
      </c>
      <c r="FR40" s="176" t="s">
        <v>123</v>
      </c>
      <c r="FS40" s="177">
        <f t="shared" si="323"/>
        <v>0</v>
      </c>
      <c r="FT40" s="177">
        <f t="shared" si="324"/>
        <v>0</v>
      </c>
      <c r="FU40" s="177">
        <f t="shared" si="325"/>
        <v>0</v>
      </c>
      <c r="FV40" s="178"/>
      <c r="FW40" s="177">
        <f t="shared" si="326"/>
        <v>0</v>
      </c>
      <c r="FX40" s="179"/>
      <c r="FY40" s="180"/>
      <c r="FZ40" s="180"/>
      <c r="GA40" s="177">
        <f t="shared" si="327"/>
        <v>0</v>
      </c>
      <c r="GB40" s="178">
        <v>0.294289866351475</v>
      </c>
      <c r="GC40" s="177">
        <f t="shared" si="328"/>
        <v>0</v>
      </c>
      <c r="GD40" s="181">
        <f t="shared" si="329"/>
        <v>0</v>
      </c>
      <c r="GE40" s="172"/>
      <c r="GF40" s="174">
        <v>2.0</v>
      </c>
      <c r="GG40" s="175" t="s">
        <v>143</v>
      </c>
      <c r="GH40" s="176" t="s">
        <v>121</v>
      </c>
      <c r="GI40" s="176" t="s">
        <v>123</v>
      </c>
      <c r="GJ40" s="177">
        <f t="shared" si="330"/>
        <v>0</v>
      </c>
      <c r="GK40" s="177">
        <f t="shared" si="331"/>
        <v>0</v>
      </c>
      <c r="GL40" s="177">
        <f t="shared" si="332"/>
        <v>0</v>
      </c>
      <c r="GM40" s="178"/>
      <c r="GN40" s="177">
        <f t="shared" si="333"/>
        <v>0</v>
      </c>
      <c r="GO40" s="179"/>
      <c r="GP40" s="180"/>
      <c r="GQ40" s="180"/>
      <c r="GR40" s="177">
        <f t="shared" si="334"/>
        <v>0</v>
      </c>
      <c r="GS40" s="178">
        <v>0.294289866351475</v>
      </c>
      <c r="GT40" s="177">
        <f t="shared" si="335"/>
        <v>0</v>
      </c>
      <c r="GU40" s="181">
        <f t="shared" si="336"/>
        <v>0</v>
      </c>
      <c r="GV40" s="172"/>
      <c r="GW40" s="174">
        <v>2.0</v>
      </c>
      <c r="GX40" s="175" t="s">
        <v>143</v>
      </c>
      <c r="GY40" s="176" t="s">
        <v>121</v>
      </c>
      <c r="GZ40" s="176" t="s">
        <v>123</v>
      </c>
      <c r="HA40" s="177">
        <f t="shared" si="337"/>
        <v>0</v>
      </c>
      <c r="HB40" s="177">
        <f t="shared" si="338"/>
        <v>0</v>
      </c>
      <c r="HC40" s="177">
        <f t="shared" si="339"/>
        <v>0</v>
      </c>
      <c r="HD40" s="178"/>
      <c r="HE40" s="177">
        <f t="shared" si="340"/>
        <v>0</v>
      </c>
      <c r="HF40" s="179"/>
      <c r="HG40" s="180"/>
      <c r="HH40" s="180"/>
      <c r="HI40" s="177">
        <f t="shared" si="341"/>
        <v>0</v>
      </c>
      <c r="HJ40" s="178">
        <v>0.294289866351475</v>
      </c>
      <c r="HK40" s="177">
        <f t="shared" si="342"/>
        <v>0</v>
      </c>
      <c r="HL40" s="181">
        <f t="shared" si="343"/>
        <v>0</v>
      </c>
      <c r="HM40" s="172"/>
      <c r="HN40" s="174">
        <v>2.0</v>
      </c>
      <c r="HO40" s="175" t="s">
        <v>143</v>
      </c>
      <c r="HP40" s="176" t="s">
        <v>121</v>
      </c>
      <c r="HQ40" s="176" t="s">
        <v>123</v>
      </c>
      <c r="HR40" s="177">
        <f t="shared" si="344"/>
        <v>0</v>
      </c>
      <c r="HS40" s="177">
        <f t="shared" si="345"/>
        <v>0</v>
      </c>
      <c r="HT40" s="177">
        <f t="shared" si="346"/>
        <v>0</v>
      </c>
      <c r="HU40" s="178"/>
      <c r="HV40" s="177">
        <f t="shared" si="347"/>
        <v>0</v>
      </c>
      <c r="HW40" s="179"/>
      <c r="HX40" s="180"/>
      <c r="HY40" s="180"/>
      <c r="HZ40" s="177">
        <f t="shared" si="348"/>
        <v>0</v>
      </c>
      <c r="IA40" s="178">
        <v>0.294289866351475</v>
      </c>
      <c r="IB40" s="177">
        <f t="shared" si="349"/>
        <v>0</v>
      </c>
      <c r="IC40" s="181">
        <f t="shared" si="350"/>
        <v>0</v>
      </c>
      <c r="ID40" s="172"/>
      <c r="IE40" s="174">
        <v>2.0</v>
      </c>
      <c r="IF40" s="175" t="s">
        <v>143</v>
      </c>
      <c r="IG40" s="176" t="s">
        <v>121</v>
      </c>
      <c r="IH40" s="176" t="s">
        <v>123</v>
      </c>
      <c r="II40" s="177">
        <f t="shared" si="351"/>
        <v>0</v>
      </c>
      <c r="IJ40" s="177">
        <f t="shared" si="352"/>
        <v>0</v>
      </c>
      <c r="IK40" s="177">
        <f t="shared" si="353"/>
        <v>0</v>
      </c>
      <c r="IL40" s="178"/>
      <c r="IM40" s="177">
        <f t="shared" si="354"/>
        <v>0</v>
      </c>
      <c r="IN40" s="179"/>
      <c r="IO40" s="180"/>
      <c r="IP40" s="180"/>
      <c r="IQ40" s="177">
        <f t="shared" si="355"/>
        <v>0</v>
      </c>
      <c r="IR40" s="178">
        <v>0.294289866351475</v>
      </c>
      <c r="IS40" s="177">
        <f t="shared" si="356"/>
        <v>0</v>
      </c>
      <c r="IT40" s="181">
        <f t="shared" si="357"/>
        <v>0</v>
      </c>
      <c r="IU40" s="172"/>
      <c r="IV40" s="174">
        <v>2.0</v>
      </c>
      <c r="IW40" s="175" t="s">
        <v>143</v>
      </c>
      <c r="IX40" s="176" t="s">
        <v>121</v>
      </c>
      <c r="IY40" s="176" t="s">
        <v>123</v>
      </c>
      <c r="IZ40" s="177">
        <f t="shared" si="358"/>
        <v>0</v>
      </c>
      <c r="JA40" s="177">
        <f t="shared" si="359"/>
        <v>0</v>
      </c>
      <c r="JB40" s="177">
        <f t="shared" si="360"/>
        <v>0</v>
      </c>
      <c r="JC40" s="178"/>
      <c r="JD40" s="177">
        <f t="shared" si="361"/>
        <v>0</v>
      </c>
      <c r="JE40" s="179"/>
      <c r="JF40" s="180"/>
      <c r="JG40" s="180"/>
      <c r="JH40" s="177">
        <f t="shared" si="362"/>
        <v>0</v>
      </c>
      <c r="JI40" s="178">
        <v>0.294289866351475</v>
      </c>
      <c r="JJ40" s="177">
        <f t="shared" si="363"/>
        <v>0</v>
      </c>
      <c r="JK40" s="181">
        <f t="shared" si="364"/>
        <v>0</v>
      </c>
      <c r="JL40" s="172"/>
      <c r="JM40" s="174">
        <v>2.0</v>
      </c>
      <c r="JN40" s="175" t="s">
        <v>143</v>
      </c>
      <c r="JO40" s="176" t="s">
        <v>121</v>
      </c>
      <c r="JP40" s="176" t="s">
        <v>123</v>
      </c>
      <c r="JQ40" s="177">
        <f t="shared" si="365"/>
        <v>0</v>
      </c>
      <c r="JR40" s="177">
        <f t="shared" si="366"/>
        <v>0</v>
      </c>
      <c r="JS40" s="177">
        <f t="shared" si="367"/>
        <v>0</v>
      </c>
      <c r="JT40" s="178"/>
      <c r="JU40" s="177">
        <f t="shared" si="368"/>
        <v>0</v>
      </c>
      <c r="JV40" s="179"/>
      <c r="JW40" s="180"/>
      <c r="JX40" s="180"/>
      <c r="JY40" s="177">
        <f t="shared" si="369"/>
        <v>0</v>
      </c>
      <c r="JZ40" s="178">
        <v>0.294289866351475</v>
      </c>
      <c r="KA40" s="177">
        <f t="shared" si="370"/>
        <v>0</v>
      </c>
      <c r="KB40" s="181">
        <f t="shared" si="371"/>
        <v>0</v>
      </c>
      <c r="KC40" s="172"/>
      <c r="KD40" s="174">
        <v>2.0</v>
      </c>
      <c r="KE40" s="175" t="s">
        <v>143</v>
      </c>
      <c r="KF40" s="176" t="s">
        <v>121</v>
      </c>
      <c r="KG40" s="176" t="s">
        <v>123</v>
      </c>
      <c r="KH40" s="177">
        <f t="shared" si="372"/>
        <v>0</v>
      </c>
      <c r="KI40" s="177">
        <f t="shared" si="373"/>
        <v>0</v>
      </c>
      <c r="KJ40" s="177">
        <f t="shared" si="374"/>
        <v>0</v>
      </c>
      <c r="KK40" s="178"/>
      <c r="KL40" s="177">
        <f t="shared" si="375"/>
        <v>0</v>
      </c>
      <c r="KM40" s="179"/>
      <c r="KN40" s="180"/>
      <c r="KO40" s="180"/>
      <c r="KP40" s="177">
        <f t="shared" si="376"/>
        <v>0</v>
      </c>
      <c r="KQ40" s="178">
        <v>0.294289866351475</v>
      </c>
      <c r="KR40" s="177">
        <f t="shared" si="377"/>
        <v>0</v>
      </c>
      <c r="KS40" s="181">
        <f t="shared" si="378"/>
        <v>0</v>
      </c>
      <c r="KT40" s="172"/>
      <c r="KU40" s="173"/>
    </row>
    <row r="41" ht="15.75" customHeight="1">
      <c r="A41" s="174">
        <v>3.0</v>
      </c>
      <c r="B41" s="175" t="s">
        <v>144</v>
      </c>
      <c r="C41" s="176" t="s">
        <v>121</v>
      </c>
      <c r="D41" s="176" t="s">
        <v>123</v>
      </c>
      <c r="E41" s="177">
        <f t="shared" si="253"/>
        <v>0</v>
      </c>
      <c r="F41" s="177">
        <f t="shared" si="254"/>
        <v>0</v>
      </c>
      <c r="G41" s="177">
        <f t="shared" si="255"/>
        <v>0</v>
      </c>
      <c r="H41" s="178"/>
      <c r="I41" s="177">
        <f t="shared" si="256"/>
        <v>0</v>
      </c>
      <c r="J41" s="179"/>
      <c r="K41" s="180"/>
      <c r="L41" s="180"/>
      <c r="M41" s="177">
        <f t="shared" si="257"/>
        <v>0</v>
      </c>
      <c r="N41" s="178">
        <v>0.294289866351475</v>
      </c>
      <c r="O41" s="177">
        <f t="shared" si="258"/>
        <v>0</v>
      </c>
      <c r="P41" s="181">
        <f t="shared" si="259"/>
        <v>0</v>
      </c>
      <c r="Q41" s="172"/>
      <c r="R41" s="174">
        <v>3.0</v>
      </c>
      <c r="S41" s="175" t="s">
        <v>144</v>
      </c>
      <c r="T41" s="176" t="s">
        <v>121</v>
      </c>
      <c r="U41" s="176" t="s">
        <v>123</v>
      </c>
      <c r="V41" s="177">
        <f t="shared" si="260"/>
        <v>0</v>
      </c>
      <c r="W41" s="177">
        <f t="shared" si="261"/>
        <v>0</v>
      </c>
      <c r="X41" s="177">
        <f t="shared" si="262"/>
        <v>0</v>
      </c>
      <c r="Y41" s="178"/>
      <c r="Z41" s="177">
        <f t="shared" si="263"/>
        <v>0</v>
      </c>
      <c r="AA41" s="179"/>
      <c r="AB41" s="180"/>
      <c r="AC41" s="180"/>
      <c r="AD41" s="177">
        <f t="shared" si="264"/>
        <v>0</v>
      </c>
      <c r="AE41" s="178">
        <v>0.294289866351475</v>
      </c>
      <c r="AF41" s="177">
        <f t="shared" si="265"/>
        <v>0</v>
      </c>
      <c r="AG41" s="181">
        <f t="shared" si="266"/>
        <v>0</v>
      </c>
      <c r="AH41" s="172"/>
      <c r="AI41" s="174">
        <v>3.0</v>
      </c>
      <c r="AJ41" s="175" t="s">
        <v>144</v>
      </c>
      <c r="AK41" s="176" t="s">
        <v>121</v>
      </c>
      <c r="AL41" s="176" t="s">
        <v>123</v>
      </c>
      <c r="AM41" s="177">
        <f t="shared" si="267"/>
        <v>0</v>
      </c>
      <c r="AN41" s="177">
        <f t="shared" si="268"/>
        <v>0</v>
      </c>
      <c r="AO41" s="177">
        <f t="shared" si="269"/>
        <v>0</v>
      </c>
      <c r="AP41" s="178"/>
      <c r="AQ41" s="177">
        <f t="shared" si="270"/>
        <v>0</v>
      </c>
      <c r="AR41" s="179"/>
      <c r="AS41" s="180"/>
      <c r="AT41" s="180"/>
      <c r="AU41" s="177">
        <f t="shared" si="271"/>
        <v>0</v>
      </c>
      <c r="AV41" s="178">
        <v>0.294289866351475</v>
      </c>
      <c r="AW41" s="177">
        <f t="shared" si="272"/>
        <v>0</v>
      </c>
      <c r="AX41" s="181">
        <f t="shared" si="273"/>
        <v>0</v>
      </c>
      <c r="AY41" s="172"/>
      <c r="AZ41" s="174">
        <v>3.0</v>
      </c>
      <c r="BA41" s="175" t="s">
        <v>144</v>
      </c>
      <c r="BB41" s="176" t="s">
        <v>121</v>
      </c>
      <c r="BC41" s="176" t="s">
        <v>123</v>
      </c>
      <c r="BD41" s="177">
        <f t="shared" si="274"/>
        <v>0</v>
      </c>
      <c r="BE41" s="177">
        <f t="shared" si="275"/>
        <v>0</v>
      </c>
      <c r="BF41" s="177">
        <f t="shared" si="276"/>
        <v>0</v>
      </c>
      <c r="BG41" s="178"/>
      <c r="BH41" s="177">
        <f t="shared" si="277"/>
        <v>0</v>
      </c>
      <c r="BI41" s="179"/>
      <c r="BJ41" s="180"/>
      <c r="BK41" s="180"/>
      <c r="BL41" s="177">
        <f t="shared" si="278"/>
        <v>0</v>
      </c>
      <c r="BM41" s="178">
        <v>0.294289866351475</v>
      </c>
      <c r="BN41" s="177">
        <f t="shared" si="279"/>
        <v>0</v>
      </c>
      <c r="BO41" s="181">
        <f t="shared" si="280"/>
        <v>0</v>
      </c>
      <c r="BP41" s="172"/>
      <c r="BQ41" s="174">
        <v>3.0</v>
      </c>
      <c r="BR41" s="175" t="s">
        <v>144</v>
      </c>
      <c r="BS41" s="176" t="s">
        <v>121</v>
      </c>
      <c r="BT41" s="176" t="s">
        <v>123</v>
      </c>
      <c r="BU41" s="177">
        <f t="shared" si="281"/>
        <v>0</v>
      </c>
      <c r="BV41" s="177">
        <f t="shared" si="282"/>
        <v>0</v>
      </c>
      <c r="BW41" s="177">
        <f t="shared" si="283"/>
        <v>0</v>
      </c>
      <c r="BX41" s="178"/>
      <c r="BY41" s="177">
        <f t="shared" si="284"/>
        <v>0</v>
      </c>
      <c r="BZ41" s="179"/>
      <c r="CA41" s="180"/>
      <c r="CB41" s="180"/>
      <c r="CC41" s="177">
        <f t="shared" si="285"/>
        <v>0</v>
      </c>
      <c r="CD41" s="178">
        <v>0.294289866351475</v>
      </c>
      <c r="CE41" s="177">
        <f t="shared" si="286"/>
        <v>0</v>
      </c>
      <c r="CF41" s="181">
        <f t="shared" si="287"/>
        <v>0</v>
      </c>
      <c r="CG41" s="172"/>
      <c r="CH41" s="174">
        <v>3.0</v>
      </c>
      <c r="CI41" s="175" t="s">
        <v>144</v>
      </c>
      <c r="CJ41" s="176" t="s">
        <v>121</v>
      </c>
      <c r="CK41" s="176" t="s">
        <v>123</v>
      </c>
      <c r="CL41" s="177">
        <f t="shared" si="288"/>
        <v>0</v>
      </c>
      <c r="CM41" s="177">
        <f t="shared" si="289"/>
        <v>0</v>
      </c>
      <c r="CN41" s="177">
        <f t="shared" si="290"/>
        <v>0</v>
      </c>
      <c r="CO41" s="178"/>
      <c r="CP41" s="177">
        <f t="shared" si="291"/>
        <v>0</v>
      </c>
      <c r="CQ41" s="179"/>
      <c r="CR41" s="180"/>
      <c r="CS41" s="180"/>
      <c r="CT41" s="177">
        <f t="shared" si="292"/>
        <v>0</v>
      </c>
      <c r="CU41" s="178">
        <v>0.294289866351475</v>
      </c>
      <c r="CV41" s="177">
        <f t="shared" si="293"/>
        <v>0</v>
      </c>
      <c r="CW41" s="181">
        <f t="shared" si="294"/>
        <v>0</v>
      </c>
      <c r="CX41" s="172"/>
      <c r="CY41" s="174">
        <v>3.0</v>
      </c>
      <c r="CZ41" s="175" t="s">
        <v>144</v>
      </c>
      <c r="DA41" s="176" t="s">
        <v>121</v>
      </c>
      <c r="DB41" s="176" t="s">
        <v>123</v>
      </c>
      <c r="DC41" s="177">
        <f t="shared" si="295"/>
        <v>0</v>
      </c>
      <c r="DD41" s="177">
        <f t="shared" si="296"/>
        <v>0</v>
      </c>
      <c r="DE41" s="177">
        <f t="shared" si="297"/>
        <v>0</v>
      </c>
      <c r="DF41" s="178"/>
      <c r="DG41" s="177">
        <f t="shared" si="298"/>
        <v>0</v>
      </c>
      <c r="DH41" s="179"/>
      <c r="DI41" s="180"/>
      <c r="DJ41" s="180"/>
      <c r="DK41" s="177">
        <f t="shared" si="299"/>
        <v>0</v>
      </c>
      <c r="DL41" s="178">
        <v>0.294289866351475</v>
      </c>
      <c r="DM41" s="177">
        <f t="shared" si="300"/>
        <v>0</v>
      </c>
      <c r="DN41" s="181">
        <f t="shared" si="301"/>
        <v>0</v>
      </c>
      <c r="DO41" s="172"/>
      <c r="DP41" s="174">
        <v>3.0</v>
      </c>
      <c r="DQ41" s="175" t="s">
        <v>144</v>
      </c>
      <c r="DR41" s="176" t="s">
        <v>121</v>
      </c>
      <c r="DS41" s="176" t="s">
        <v>123</v>
      </c>
      <c r="DT41" s="177">
        <f t="shared" si="302"/>
        <v>0</v>
      </c>
      <c r="DU41" s="177">
        <f t="shared" si="303"/>
        <v>0</v>
      </c>
      <c r="DV41" s="177">
        <f t="shared" si="304"/>
        <v>0</v>
      </c>
      <c r="DW41" s="178"/>
      <c r="DX41" s="177">
        <f t="shared" si="305"/>
        <v>0</v>
      </c>
      <c r="DY41" s="179"/>
      <c r="DZ41" s="180"/>
      <c r="EA41" s="180"/>
      <c r="EB41" s="177">
        <f t="shared" si="306"/>
        <v>0</v>
      </c>
      <c r="EC41" s="178">
        <v>0.294289866351475</v>
      </c>
      <c r="ED41" s="177">
        <f t="shared" si="307"/>
        <v>0</v>
      </c>
      <c r="EE41" s="181">
        <f t="shared" si="308"/>
        <v>0</v>
      </c>
      <c r="EF41" s="172"/>
      <c r="EG41" s="174">
        <v>3.0</v>
      </c>
      <c r="EH41" s="175" t="s">
        <v>144</v>
      </c>
      <c r="EI41" s="176" t="s">
        <v>121</v>
      </c>
      <c r="EJ41" s="176" t="s">
        <v>123</v>
      </c>
      <c r="EK41" s="177">
        <f t="shared" si="309"/>
        <v>0</v>
      </c>
      <c r="EL41" s="177">
        <f t="shared" si="310"/>
        <v>0</v>
      </c>
      <c r="EM41" s="177">
        <f t="shared" si="311"/>
        <v>0</v>
      </c>
      <c r="EN41" s="178"/>
      <c r="EO41" s="177">
        <f t="shared" si="312"/>
        <v>0</v>
      </c>
      <c r="EP41" s="179"/>
      <c r="EQ41" s="180"/>
      <c r="ER41" s="180"/>
      <c r="ES41" s="177">
        <f t="shared" si="313"/>
        <v>0</v>
      </c>
      <c r="ET41" s="178">
        <v>0.294289866351475</v>
      </c>
      <c r="EU41" s="177">
        <f t="shared" si="314"/>
        <v>0</v>
      </c>
      <c r="EV41" s="181">
        <f t="shared" si="315"/>
        <v>0</v>
      </c>
      <c r="EW41" s="172"/>
      <c r="EX41" s="174">
        <v>3.0</v>
      </c>
      <c r="EY41" s="175" t="s">
        <v>144</v>
      </c>
      <c r="EZ41" s="176" t="s">
        <v>121</v>
      </c>
      <c r="FA41" s="176" t="s">
        <v>123</v>
      </c>
      <c r="FB41" s="177">
        <f t="shared" si="316"/>
        <v>0</v>
      </c>
      <c r="FC41" s="177">
        <f t="shared" si="317"/>
        <v>0</v>
      </c>
      <c r="FD41" s="177">
        <f t="shared" si="318"/>
        <v>0</v>
      </c>
      <c r="FE41" s="178"/>
      <c r="FF41" s="177">
        <f t="shared" si="319"/>
        <v>0</v>
      </c>
      <c r="FG41" s="179"/>
      <c r="FH41" s="180"/>
      <c r="FI41" s="180"/>
      <c r="FJ41" s="177">
        <f t="shared" si="320"/>
        <v>0</v>
      </c>
      <c r="FK41" s="178">
        <v>0.294289866351475</v>
      </c>
      <c r="FL41" s="177">
        <f t="shared" si="321"/>
        <v>0</v>
      </c>
      <c r="FM41" s="181">
        <f t="shared" si="322"/>
        <v>0</v>
      </c>
      <c r="FN41" s="172"/>
      <c r="FO41" s="174">
        <v>3.0</v>
      </c>
      <c r="FP41" s="175" t="s">
        <v>144</v>
      </c>
      <c r="FQ41" s="176" t="s">
        <v>121</v>
      </c>
      <c r="FR41" s="176" t="s">
        <v>123</v>
      </c>
      <c r="FS41" s="177">
        <f t="shared" si="323"/>
        <v>0</v>
      </c>
      <c r="FT41" s="177">
        <f t="shared" si="324"/>
        <v>0</v>
      </c>
      <c r="FU41" s="177">
        <f t="shared" si="325"/>
        <v>0</v>
      </c>
      <c r="FV41" s="178"/>
      <c r="FW41" s="177">
        <f t="shared" si="326"/>
        <v>0</v>
      </c>
      <c r="FX41" s="179"/>
      <c r="FY41" s="180"/>
      <c r="FZ41" s="180"/>
      <c r="GA41" s="177">
        <f t="shared" si="327"/>
        <v>0</v>
      </c>
      <c r="GB41" s="178">
        <v>0.294289866351475</v>
      </c>
      <c r="GC41" s="177">
        <f t="shared" si="328"/>
        <v>0</v>
      </c>
      <c r="GD41" s="181">
        <f t="shared" si="329"/>
        <v>0</v>
      </c>
      <c r="GE41" s="172"/>
      <c r="GF41" s="174">
        <v>3.0</v>
      </c>
      <c r="GG41" s="175" t="s">
        <v>144</v>
      </c>
      <c r="GH41" s="176" t="s">
        <v>121</v>
      </c>
      <c r="GI41" s="176" t="s">
        <v>123</v>
      </c>
      <c r="GJ41" s="177">
        <f t="shared" si="330"/>
        <v>0</v>
      </c>
      <c r="GK41" s="177">
        <f t="shared" si="331"/>
        <v>0</v>
      </c>
      <c r="GL41" s="177">
        <f t="shared" si="332"/>
        <v>0</v>
      </c>
      <c r="GM41" s="178"/>
      <c r="GN41" s="177">
        <f t="shared" si="333"/>
        <v>0</v>
      </c>
      <c r="GO41" s="179"/>
      <c r="GP41" s="180"/>
      <c r="GQ41" s="180"/>
      <c r="GR41" s="177">
        <f t="shared" si="334"/>
        <v>0</v>
      </c>
      <c r="GS41" s="178">
        <v>0.294289866351475</v>
      </c>
      <c r="GT41" s="177">
        <f t="shared" si="335"/>
        <v>0</v>
      </c>
      <c r="GU41" s="181">
        <f t="shared" si="336"/>
        <v>0</v>
      </c>
      <c r="GV41" s="172"/>
      <c r="GW41" s="174">
        <v>3.0</v>
      </c>
      <c r="GX41" s="175" t="s">
        <v>144</v>
      </c>
      <c r="GY41" s="176" t="s">
        <v>121</v>
      </c>
      <c r="GZ41" s="176" t="s">
        <v>123</v>
      </c>
      <c r="HA41" s="177">
        <f t="shared" si="337"/>
        <v>0</v>
      </c>
      <c r="HB41" s="177">
        <f t="shared" si="338"/>
        <v>0</v>
      </c>
      <c r="HC41" s="177">
        <f t="shared" si="339"/>
        <v>0</v>
      </c>
      <c r="HD41" s="178"/>
      <c r="HE41" s="177">
        <f t="shared" si="340"/>
        <v>0</v>
      </c>
      <c r="HF41" s="179"/>
      <c r="HG41" s="180"/>
      <c r="HH41" s="180"/>
      <c r="HI41" s="177">
        <f t="shared" si="341"/>
        <v>0</v>
      </c>
      <c r="HJ41" s="178">
        <v>0.294289866351475</v>
      </c>
      <c r="HK41" s="177">
        <f t="shared" si="342"/>
        <v>0</v>
      </c>
      <c r="HL41" s="181">
        <f t="shared" si="343"/>
        <v>0</v>
      </c>
      <c r="HM41" s="172"/>
      <c r="HN41" s="174">
        <v>3.0</v>
      </c>
      <c r="HO41" s="175" t="s">
        <v>144</v>
      </c>
      <c r="HP41" s="176" t="s">
        <v>121</v>
      </c>
      <c r="HQ41" s="176" t="s">
        <v>123</v>
      </c>
      <c r="HR41" s="177">
        <f t="shared" si="344"/>
        <v>0</v>
      </c>
      <c r="HS41" s="177">
        <f t="shared" si="345"/>
        <v>0</v>
      </c>
      <c r="HT41" s="177">
        <f t="shared" si="346"/>
        <v>0</v>
      </c>
      <c r="HU41" s="178"/>
      <c r="HV41" s="177">
        <f t="shared" si="347"/>
        <v>0</v>
      </c>
      <c r="HW41" s="179"/>
      <c r="HX41" s="180"/>
      <c r="HY41" s="180"/>
      <c r="HZ41" s="177">
        <f t="shared" si="348"/>
        <v>0</v>
      </c>
      <c r="IA41" s="178">
        <v>0.294289866351475</v>
      </c>
      <c r="IB41" s="177">
        <f t="shared" si="349"/>
        <v>0</v>
      </c>
      <c r="IC41" s="181">
        <f t="shared" si="350"/>
        <v>0</v>
      </c>
      <c r="ID41" s="172"/>
      <c r="IE41" s="174">
        <v>3.0</v>
      </c>
      <c r="IF41" s="175" t="s">
        <v>144</v>
      </c>
      <c r="IG41" s="176" t="s">
        <v>121</v>
      </c>
      <c r="IH41" s="176" t="s">
        <v>123</v>
      </c>
      <c r="II41" s="177">
        <f t="shared" si="351"/>
        <v>0</v>
      </c>
      <c r="IJ41" s="177">
        <f t="shared" si="352"/>
        <v>0</v>
      </c>
      <c r="IK41" s="177">
        <f t="shared" si="353"/>
        <v>0</v>
      </c>
      <c r="IL41" s="178"/>
      <c r="IM41" s="177">
        <f t="shared" si="354"/>
        <v>0</v>
      </c>
      <c r="IN41" s="179"/>
      <c r="IO41" s="180"/>
      <c r="IP41" s="180"/>
      <c r="IQ41" s="177">
        <f t="shared" si="355"/>
        <v>0</v>
      </c>
      <c r="IR41" s="178">
        <v>0.294289866351475</v>
      </c>
      <c r="IS41" s="177">
        <f t="shared" si="356"/>
        <v>0</v>
      </c>
      <c r="IT41" s="181">
        <f t="shared" si="357"/>
        <v>0</v>
      </c>
      <c r="IU41" s="172"/>
      <c r="IV41" s="174">
        <v>3.0</v>
      </c>
      <c r="IW41" s="175" t="s">
        <v>144</v>
      </c>
      <c r="IX41" s="176" t="s">
        <v>121</v>
      </c>
      <c r="IY41" s="176" t="s">
        <v>123</v>
      </c>
      <c r="IZ41" s="177">
        <f t="shared" si="358"/>
        <v>0</v>
      </c>
      <c r="JA41" s="177">
        <f t="shared" si="359"/>
        <v>0</v>
      </c>
      <c r="JB41" s="177">
        <f t="shared" si="360"/>
        <v>0</v>
      </c>
      <c r="JC41" s="178"/>
      <c r="JD41" s="177">
        <f t="shared" si="361"/>
        <v>0</v>
      </c>
      <c r="JE41" s="179"/>
      <c r="JF41" s="180"/>
      <c r="JG41" s="180"/>
      <c r="JH41" s="177">
        <f t="shared" si="362"/>
        <v>0</v>
      </c>
      <c r="JI41" s="178">
        <v>0.294289866351475</v>
      </c>
      <c r="JJ41" s="177">
        <f t="shared" si="363"/>
        <v>0</v>
      </c>
      <c r="JK41" s="181">
        <f t="shared" si="364"/>
        <v>0</v>
      </c>
      <c r="JL41" s="172"/>
      <c r="JM41" s="174">
        <v>3.0</v>
      </c>
      <c r="JN41" s="175" t="s">
        <v>144</v>
      </c>
      <c r="JO41" s="176" t="s">
        <v>121</v>
      </c>
      <c r="JP41" s="176" t="s">
        <v>123</v>
      </c>
      <c r="JQ41" s="177">
        <f t="shared" si="365"/>
        <v>0</v>
      </c>
      <c r="JR41" s="177">
        <f t="shared" si="366"/>
        <v>0</v>
      </c>
      <c r="JS41" s="177">
        <f t="shared" si="367"/>
        <v>0</v>
      </c>
      <c r="JT41" s="178"/>
      <c r="JU41" s="177">
        <f t="shared" si="368"/>
        <v>0</v>
      </c>
      <c r="JV41" s="179"/>
      <c r="JW41" s="180"/>
      <c r="JX41" s="180"/>
      <c r="JY41" s="177">
        <f t="shared" si="369"/>
        <v>0</v>
      </c>
      <c r="JZ41" s="178">
        <v>0.294289866351475</v>
      </c>
      <c r="KA41" s="177">
        <f t="shared" si="370"/>
        <v>0</v>
      </c>
      <c r="KB41" s="181">
        <f t="shared" si="371"/>
        <v>0</v>
      </c>
      <c r="KC41" s="172"/>
      <c r="KD41" s="174">
        <v>3.0</v>
      </c>
      <c r="KE41" s="175" t="s">
        <v>144</v>
      </c>
      <c r="KF41" s="176" t="s">
        <v>121</v>
      </c>
      <c r="KG41" s="176" t="s">
        <v>123</v>
      </c>
      <c r="KH41" s="177">
        <f t="shared" si="372"/>
        <v>0</v>
      </c>
      <c r="KI41" s="177">
        <f t="shared" si="373"/>
        <v>0</v>
      </c>
      <c r="KJ41" s="177">
        <f t="shared" si="374"/>
        <v>0</v>
      </c>
      <c r="KK41" s="178"/>
      <c r="KL41" s="177">
        <f t="shared" si="375"/>
        <v>0</v>
      </c>
      <c r="KM41" s="179"/>
      <c r="KN41" s="180"/>
      <c r="KO41" s="180"/>
      <c r="KP41" s="177">
        <f t="shared" si="376"/>
        <v>0</v>
      </c>
      <c r="KQ41" s="178">
        <v>0.294289866351475</v>
      </c>
      <c r="KR41" s="177">
        <f t="shared" si="377"/>
        <v>0</v>
      </c>
      <c r="KS41" s="181">
        <f t="shared" si="378"/>
        <v>0</v>
      </c>
      <c r="KT41" s="172"/>
      <c r="KU41" s="173"/>
    </row>
    <row r="42" ht="15.75" customHeight="1">
      <c r="A42" s="174">
        <v>4.0</v>
      </c>
      <c r="B42" s="175" t="s">
        <v>145</v>
      </c>
      <c r="C42" s="176" t="s">
        <v>121</v>
      </c>
      <c r="D42" s="176" t="s">
        <v>123</v>
      </c>
      <c r="E42" s="177">
        <f t="shared" si="253"/>
        <v>0</v>
      </c>
      <c r="F42" s="177">
        <f t="shared" si="254"/>
        <v>0</v>
      </c>
      <c r="G42" s="177">
        <f t="shared" si="255"/>
        <v>0</v>
      </c>
      <c r="H42" s="178"/>
      <c r="I42" s="177">
        <f t="shared" si="256"/>
        <v>0</v>
      </c>
      <c r="J42" s="179"/>
      <c r="K42" s="180"/>
      <c r="L42" s="180"/>
      <c r="M42" s="177">
        <f t="shared" si="257"/>
        <v>0</v>
      </c>
      <c r="N42" s="178">
        <v>0.294289866351475</v>
      </c>
      <c r="O42" s="177">
        <f t="shared" si="258"/>
        <v>0</v>
      </c>
      <c r="P42" s="181">
        <f t="shared" si="259"/>
        <v>0</v>
      </c>
      <c r="Q42" s="172"/>
      <c r="R42" s="174">
        <v>4.0</v>
      </c>
      <c r="S42" s="175" t="s">
        <v>145</v>
      </c>
      <c r="T42" s="176" t="s">
        <v>121</v>
      </c>
      <c r="U42" s="176" t="s">
        <v>123</v>
      </c>
      <c r="V42" s="177">
        <f t="shared" si="260"/>
        <v>0</v>
      </c>
      <c r="W42" s="177">
        <f t="shared" si="261"/>
        <v>0</v>
      </c>
      <c r="X42" s="177">
        <f t="shared" si="262"/>
        <v>0</v>
      </c>
      <c r="Y42" s="178"/>
      <c r="Z42" s="177">
        <f t="shared" si="263"/>
        <v>0</v>
      </c>
      <c r="AA42" s="179"/>
      <c r="AB42" s="180"/>
      <c r="AC42" s="180"/>
      <c r="AD42" s="177">
        <f t="shared" si="264"/>
        <v>0</v>
      </c>
      <c r="AE42" s="178">
        <v>0.294289866351475</v>
      </c>
      <c r="AF42" s="177">
        <f t="shared" si="265"/>
        <v>0</v>
      </c>
      <c r="AG42" s="181">
        <f t="shared" si="266"/>
        <v>0</v>
      </c>
      <c r="AH42" s="172"/>
      <c r="AI42" s="174">
        <v>4.0</v>
      </c>
      <c r="AJ42" s="175" t="s">
        <v>145</v>
      </c>
      <c r="AK42" s="176" t="s">
        <v>121</v>
      </c>
      <c r="AL42" s="176" t="s">
        <v>123</v>
      </c>
      <c r="AM42" s="177">
        <f t="shared" si="267"/>
        <v>0</v>
      </c>
      <c r="AN42" s="177">
        <f t="shared" si="268"/>
        <v>0</v>
      </c>
      <c r="AO42" s="177">
        <f t="shared" si="269"/>
        <v>0</v>
      </c>
      <c r="AP42" s="178"/>
      <c r="AQ42" s="177">
        <f t="shared" si="270"/>
        <v>0</v>
      </c>
      <c r="AR42" s="179"/>
      <c r="AS42" s="180"/>
      <c r="AT42" s="180"/>
      <c r="AU42" s="177">
        <f t="shared" si="271"/>
        <v>0</v>
      </c>
      <c r="AV42" s="178">
        <v>0.294289866351475</v>
      </c>
      <c r="AW42" s="177">
        <f t="shared" si="272"/>
        <v>0</v>
      </c>
      <c r="AX42" s="181">
        <f t="shared" si="273"/>
        <v>0</v>
      </c>
      <c r="AY42" s="172"/>
      <c r="AZ42" s="174">
        <v>4.0</v>
      </c>
      <c r="BA42" s="175" t="s">
        <v>145</v>
      </c>
      <c r="BB42" s="176" t="s">
        <v>121</v>
      </c>
      <c r="BC42" s="176" t="s">
        <v>123</v>
      </c>
      <c r="BD42" s="177">
        <f t="shared" si="274"/>
        <v>0</v>
      </c>
      <c r="BE42" s="177">
        <f t="shared" si="275"/>
        <v>0</v>
      </c>
      <c r="BF42" s="177">
        <f t="shared" si="276"/>
        <v>0</v>
      </c>
      <c r="BG42" s="178"/>
      <c r="BH42" s="177">
        <f t="shared" si="277"/>
        <v>0</v>
      </c>
      <c r="BI42" s="179"/>
      <c r="BJ42" s="180"/>
      <c r="BK42" s="180"/>
      <c r="BL42" s="177">
        <f t="shared" si="278"/>
        <v>0</v>
      </c>
      <c r="BM42" s="178">
        <v>0.294289866351475</v>
      </c>
      <c r="BN42" s="177">
        <f t="shared" si="279"/>
        <v>0</v>
      </c>
      <c r="BO42" s="181">
        <f t="shared" si="280"/>
        <v>0</v>
      </c>
      <c r="BP42" s="172"/>
      <c r="BQ42" s="174">
        <v>4.0</v>
      </c>
      <c r="BR42" s="175" t="s">
        <v>145</v>
      </c>
      <c r="BS42" s="176" t="s">
        <v>121</v>
      </c>
      <c r="BT42" s="176" t="s">
        <v>123</v>
      </c>
      <c r="BU42" s="177">
        <f t="shared" si="281"/>
        <v>0</v>
      </c>
      <c r="BV42" s="177">
        <f t="shared" si="282"/>
        <v>0</v>
      </c>
      <c r="BW42" s="177">
        <f t="shared" si="283"/>
        <v>0</v>
      </c>
      <c r="BX42" s="178"/>
      <c r="BY42" s="177">
        <f t="shared" si="284"/>
        <v>0</v>
      </c>
      <c r="BZ42" s="179"/>
      <c r="CA42" s="180"/>
      <c r="CB42" s="180"/>
      <c r="CC42" s="177">
        <f t="shared" si="285"/>
        <v>0</v>
      </c>
      <c r="CD42" s="178">
        <v>0.294289866351475</v>
      </c>
      <c r="CE42" s="177">
        <f t="shared" si="286"/>
        <v>0</v>
      </c>
      <c r="CF42" s="181">
        <f t="shared" si="287"/>
        <v>0</v>
      </c>
      <c r="CG42" s="172"/>
      <c r="CH42" s="174">
        <v>4.0</v>
      </c>
      <c r="CI42" s="175" t="s">
        <v>145</v>
      </c>
      <c r="CJ42" s="176" t="s">
        <v>121</v>
      </c>
      <c r="CK42" s="176" t="s">
        <v>123</v>
      </c>
      <c r="CL42" s="177">
        <f t="shared" si="288"/>
        <v>0</v>
      </c>
      <c r="CM42" s="177">
        <f t="shared" si="289"/>
        <v>0</v>
      </c>
      <c r="CN42" s="177">
        <f t="shared" si="290"/>
        <v>0</v>
      </c>
      <c r="CO42" s="178"/>
      <c r="CP42" s="177">
        <f t="shared" si="291"/>
        <v>0</v>
      </c>
      <c r="CQ42" s="179"/>
      <c r="CR42" s="180"/>
      <c r="CS42" s="180"/>
      <c r="CT42" s="177">
        <f t="shared" si="292"/>
        <v>0</v>
      </c>
      <c r="CU42" s="178">
        <v>0.294289866351475</v>
      </c>
      <c r="CV42" s="177">
        <f t="shared" si="293"/>
        <v>0</v>
      </c>
      <c r="CW42" s="181">
        <f t="shared" si="294"/>
        <v>0</v>
      </c>
      <c r="CX42" s="172"/>
      <c r="CY42" s="174">
        <v>4.0</v>
      </c>
      <c r="CZ42" s="175" t="s">
        <v>145</v>
      </c>
      <c r="DA42" s="176" t="s">
        <v>121</v>
      </c>
      <c r="DB42" s="176" t="s">
        <v>123</v>
      </c>
      <c r="DC42" s="177">
        <f t="shared" si="295"/>
        <v>0</v>
      </c>
      <c r="DD42" s="177">
        <f t="shared" si="296"/>
        <v>0</v>
      </c>
      <c r="DE42" s="177">
        <f t="shared" si="297"/>
        <v>0</v>
      </c>
      <c r="DF42" s="178"/>
      <c r="DG42" s="177">
        <f t="shared" si="298"/>
        <v>0</v>
      </c>
      <c r="DH42" s="179"/>
      <c r="DI42" s="180"/>
      <c r="DJ42" s="180"/>
      <c r="DK42" s="177">
        <f t="shared" si="299"/>
        <v>0</v>
      </c>
      <c r="DL42" s="178">
        <v>0.294289866351475</v>
      </c>
      <c r="DM42" s="177">
        <f t="shared" si="300"/>
        <v>0</v>
      </c>
      <c r="DN42" s="181">
        <f t="shared" si="301"/>
        <v>0</v>
      </c>
      <c r="DO42" s="172"/>
      <c r="DP42" s="174">
        <v>4.0</v>
      </c>
      <c r="DQ42" s="175" t="s">
        <v>145</v>
      </c>
      <c r="DR42" s="176" t="s">
        <v>121</v>
      </c>
      <c r="DS42" s="176" t="s">
        <v>123</v>
      </c>
      <c r="DT42" s="177">
        <f t="shared" si="302"/>
        <v>0</v>
      </c>
      <c r="DU42" s="177">
        <f t="shared" si="303"/>
        <v>0</v>
      </c>
      <c r="DV42" s="177">
        <f t="shared" si="304"/>
        <v>0</v>
      </c>
      <c r="DW42" s="178"/>
      <c r="DX42" s="177">
        <f t="shared" si="305"/>
        <v>0</v>
      </c>
      <c r="DY42" s="179"/>
      <c r="DZ42" s="180"/>
      <c r="EA42" s="180"/>
      <c r="EB42" s="177">
        <f t="shared" si="306"/>
        <v>0</v>
      </c>
      <c r="EC42" s="178">
        <v>0.294289866351475</v>
      </c>
      <c r="ED42" s="177">
        <f t="shared" si="307"/>
        <v>0</v>
      </c>
      <c r="EE42" s="181">
        <f t="shared" si="308"/>
        <v>0</v>
      </c>
      <c r="EF42" s="172"/>
      <c r="EG42" s="174">
        <v>4.0</v>
      </c>
      <c r="EH42" s="175" t="s">
        <v>145</v>
      </c>
      <c r="EI42" s="176" t="s">
        <v>121</v>
      </c>
      <c r="EJ42" s="176" t="s">
        <v>123</v>
      </c>
      <c r="EK42" s="177">
        <f t="shared" si="309"/>
        <v>0</v>
      </c>
      <c r="EL42" s="177">
        <f t="shared" si="310"/>
        <v>0</v>
      </c>
      <c r="EM42" s="177">
        <f t="shared" si="311"/>
        <v>0</v>
      </c>
      <c r="EN42" s="178"/>
      <c r="EO42" s="177">
        <f t="shared" si="312"/>
        <v>0</v>
      </c>
      <c r="EP42" s="179"/>
      <c r="EQ42" s="180"/>
      <c r="ER42" s="180"/>
      <c r="ES42" s="177">
        <f t="shared" si="313"/>
        <v>0</v>
      </c>
      <c r="ET42" s="178">
        <v>0.294289866351475</v>
      </c>
      <c r="EU42" s="177">
        <f t="shared" si="314"/>
        <v>0</v>
      </c>
      <c r="EV42" s="181">
        <f t="shared" si="315"/>
        <v>0</v>
      </c>
      <c r="EW42" s="172"/>
      <c r="EX42" s="174">
        <v>4.0</v>
      </c>
      <c r="EY42" s="175" t="s">
        <v>145</v>
      </c>
      <c r="EZ42" s="176" t="s">
        <v>121</v>
      </c>
      <c r="FA42" s="176" t="s">
        <v>123</v>
      </c>
      <c r="FB42" s="177">
        <f t="shared" si="316"/>
        <v>0</v>
      </c>
      <c r="FC42" s="177">
        <f t="shared" si="317"/>
        <v>0</v>
      </c>
      <c r="FD42" s="177">
        <f t="shared" si="318"/>
        <v>0</v>
      </c>
      <c r="FE42" s="178"/>
      <c r="FF42" s="177">
        <f t="shared" si="319"/>
        <v>0</v>
      </c>
      <c r="FG42" s="179"/>
      <c r="FH42" s="180"/>
      <c r="FI42" s="180"/>
      <c r="FJ42" s="177">
        <f t="shared" si="320"/>
        <v>0</v>
      </c>
      <c r="FK42" s="178">
        <v>0.294289866351475</v>
      </c>
      <c r="FL42" s="177">
        <f t="shared" si="321"/>
        <v>0</v>
      </c>
      <c r="FM42" s="181">
        <f t="shared" si="322"/>
        <v>0</v>
      </c>
      <c r="FN42" s="172"/>
      <c r="FO42" s="174">
        <v>4.0</v>
      </c>
      <c r="FP42" s="175" t="s">
        <v>145</v>
      </c>
      <c r="FQ42" s="176" t="s">
        <v>121</v>
      </c>
      <c r="FR42" s="176" t="s">
        <v>123</v>
      </c>
      <c r="FS42" s="177">
        <f t="shared" si="323"/>
        <v>0</v>
      </c>
      <c r="FT42" s="177">
        <f t="shared" si="324"/>
        <v>0</v>
      </c>
      <c r="FU42" s="177">
        <f t="shared" si="325"/>
        <v>0</v>
      </c>
      <c r="FV42" s="178"/>
      <c r="FW42" s="177">
        <f t="shared" si="326"/>
        <v>0</v>
      </c>
      <c r="FX42" s="179"/>
      <c r="FY42" s="180"/>
      <c r="FZ42" s="180"/>
      <c r="GA42" s="177">
        <f t="shared" si="327"/>
        <v>0</v>
      </c>
      <c r="GB42" s="178">
        <v>0.294289866351475</v>
      </c>
      <c r="GC42" s="177">
        <f t="shared" si="328"/>
        <v>0</v>
      </c>
      <c r="GD42" s="181">
        <f t="shared" si="329"/>
        <v>0</v>
      </c>
      <c r="GE42" s="172"/>
      <c r="GF42" s="174">
        <v>4.0</v>
      </c>
      <c r="GG42" s="175" t="s">
        <v>145</v>
      </c>
      <c r="GH42" s="176" t="s">
        <v>121</v>
      </c>
      <c r="GI42" s="176" t="s">
        <v>123</v>
      </c>
      <c r="GJ42" s="177">
        <f t="shared" si="330"/>
        <v>0</v>
      </c>
      <c r="GK42" s="177">
        <f t="shared" si="331"/>
        <v>0</v>
      </c>
      <c r="GL42" s="177">
        <f t="shared" si="332"/>
        <v>0</v>
      </c>
      <c r="GM42" s="178"/>
      <c r="GN42" s="177">
        <f t="shared" si="333"/>
        <v>0</v>
      </c>
      <c r="GO42" s="179"/>
      <c r="GP42" s="180"/>
      <c r="GQ42" s="180"/>
      <c r="GR42" s="177">
        <f t="shared" si="334"/>
        <v>0</v>
      </c>
      <c r="GS42" s="178">
        <v>0.294289866351475</v>
      </c>
      <c r="GT42" s="177">
        <f t="shared" si="335"/>
        <v>0</v>
      </c>
      <c r="GU42" s="181">
        <f t="shared" si="336"/>
        <v>0</v>
      </c>
      <c r="GV42" s="172"/>
      <c r="GW42" s="174">
        <v>4.0</v>
      </c>
      <c r="GX42" s="175" t="s">
        <v>145</v>
      </c>
      <c r="GY42" s="176" t="s">
        <v>121</v>
      </c>
      <c r="GZ42" s="176" t="s">
        <v>123</v>
      </c>
      <c r="HA42" s="177">
        <f t="shared" si="337"/>
        <v>0</v>
      </c>
      <c r="HB42" s="177">
        <f t="shared" si="338"/>
        <v>0</v>
      </c>
      <c r="HC42" s="177">
        <f t="shared" si="339"/>
        <v>0</v>
      </c>
      <c r="HD42" s="178"/>
      <c r="HE42" s="177">
        <f t="shared" si="340"/>
        <v>0</v>
      </c>
      <c r="HF42" s="179"/>
      <c r="HG42" s="180"/>
      <c r="HH42" s="180"/>
      <c r="HI42" s="177">
        <f t="shared" si="341"/>
        <v>0</v>
      </c>
      <c r="HJ42" s="178">
        <v>0.294289866351475</v>
      </c>
      <c r="HK42" s="177">
        <f t="shared" si="342"/>
        <v>0</v>
      </c>
      <c r="HL42" s="181">
        <f t="shared" si="343"/>
        <v>0</v>
      </c>
      <c r="HM42" s="172"/>
      <c r="HN42" s="174">
        <v>4.0</v>
      </c>
      <c r="HO42" s="175" t="s">
        <v>145</v>
      </c>
      <c r="HP42" s="176" t="s">
        <v>121</v>
      </c>
      <c r="HQ42" s="176" t="s">
        <v>123</v>
      </c>
      <c r="HR42" s="177">
        <f t="shared" si="344"/>
        <v>0</v>
      </c>
      <c r="HS42" s="177">
        <f t="shared" si="345"/>
        <v>0</v>
      </c>
      <c r="HT42" s="177">
        <f t="shared" si="346"/>
        <v>0</v>
      </c>
      <c r="HU42" s="178"/>
      <c r="HV42" s="177">
        <f t="shared" si="347"/>
        <v>0</v>
      </c>
      <c r="HW42" s="179"/>
      <c r="HX42" s="180"/>
      <c r="HY42" s="180"/>
      <c r="HZ42" s="177">
        <f t="shared" si="348"/>
        <v>0</v>
      </c>
      <c r="IA42" s="178">
        <v>0.294289866351475</v>
      </c>
      <c r="IB42" s="177">
        <f t="shared" si="349"/>
        <v>0</v>
      </c>
      <c r="IC42" s="181">
        <f t="shared" si="350"/>
        <v>0</v>
      </c>
      <c r="ID42" s="172"/>
      <c r="IE42" s="174">
        <v>4.0</v>
      </c>
      <c r="IF42" s="175" t="s">
        <v>145</v>
      </c>
      <c r="IG42" s="176" t="s">
        <v>121</v>
      </c>
      <c r="IH42" s="176" t="s">
        <v>123</v>
      </c>
      <c r="II42" s="177">
        <f t="shared" si="351"/>
        <v>0</v>
      </c>
      <c r="IJ42" s="177">
        <f t="shared" si="352"/>
        <v>0</v>
      </c>
      <c r="IK42" s="177">
        <f t="shared" si="353"/>
        <v>0</v>
      </c>
      <c r="IL42" s="178"/>
      <c r="IM42" s="177">
        <f t="shared" si="354"/>
        <v>0</v>
      </c>
      <c r="IN42" s="179"/>
      <c r="IO42" s="180"/>
      <c r="IP42" s="180"/>
      <c r="IQ42" s="177">
        <f t="shared" si="355"/>
        <v>0</v>
      </c>
      <c r="IR42" s="178">
        <v>0.294289866351475</v>
      </c>
      <c r="IS42" s="177">
        <f t="shared" si="356"/>
        <v>0</v>
      </c>
      <c r="IT42" s="181">
        <f t="shared" si="357"/>
        <v>0</v>
      </c>
      <c r="IU42" s="172"/>
      <c r="IV42" s="174">
        <v>4.0</v>
      </c>
      <c r="IW42" s="175" t="s">
        <v>145</v>
      </c>
      <c r="IX42" s="176" t="s">
        <v>121</v>
      </c>
      <c r="IY42" s="176" t="s">
        <v>123</v>
      </c>
      <c r="IZ42" s="177">
        <f t="shared" si="358"/>
        <v>0</v>
      </c>
      <c r="JA42" s="177">
        <f t="shared" si="359"/>
        <v>0</v>
      </c>
      <c r="JB42" s="177">
        <f t="shared" si="360"/>
        <v>0</v>
      </c>
      <c r="JC42" s="178"/>
      <c r="JD42" s="177">
        <f t="shared" si="361"/>
        <v>0</v>
      </c>
      <c r="JE42" s="179"/>
      <c r="JF42" s="180"/>
      <c r="JG42" s="180"/>
      <c r="JH42" s="177">
        <f t="shared" si="362"/>
        <v>0</v>
      </c>
      <c r="JI42" s="178">
        <v>0.294289866351475</v>
      </c>
      <c r="JJ42" s="177">
        <f t="shared" si="363"/>
        <v>0</v>
      </c>
      <c r="JK42" s="181">
        <f t="shared" si="364"/>
        <v>0</v>
      </c>
      <c r="JL42" s="172"/>
      <c r="JM42" s="174">
        <v>4.0</v>
      </c>
      <c r="JN42" s="175" t="s">
        <v>145</v>
      </c>
      <c r="JO42" s="176" t="s">
        <v>121</v>
      </c>
      <c r="JP42" s="176" t="s">
        <v>123</v>
      </c>
      <c r="JQ42" s="177">
        <f t="shared" si="365"/>
        <v>0</v>
      </c>
      <c r="JR42" s="177">
        <f t="shared" si="366"/>
        <v>0</v>
      </c>
      <c r="JS42" s="177">
        <f t="shared" si="367"/>
        <v>0</v>
      </c>
      <c r="JT42" s="178"/>
      <c r="JU42" s="177">
        <f t="shared" si="368"/>
        <v>0</v>
      </c>
      <c r="JV42" s="179"/>
      <c r="JW42" s="180"/>
      <c r="JX42" s="180"/>
      <c r="JY42" s="177">
        <f t="shared" si="369"/>
        <v>0</v>
      </c>
      <c r="JZ42" s="178">
        <v>0.294289866351475</v>
      </c>
      <c r="KA42" s="177">
        <f t="shared" si="370"/>
        <v>0</v>
      </c>
      <c r="KB42" s="181">
        <f t="shared" si="371"/>
        <v>0</v>
      </c>
      <c r="KC42" s="172"/>
      <c r="KD42" s="174">
        <v>4.0</v>
      </c>
      <c r="KE42" s="175" t="s">
        <v>145</v>
      </c>
      <c r="KF42" s="176" t="s">
        <v>121</v>
      </c>
      <c r="KG42" s="176" t="s">
        <v>123</v>
      </c>
      <c r="KH42" s="177">
        <f t="shared" si="372"/>
        <v>0</v>
      </c>
      <c r="KI42" s="177">
        <f t="shared" si="373"/>
        <v>0</v>
      </c>
      <c r="KJ42" s="177">
        <f t="shared" si="374"/>
        <v>0</v>
      </c>
      <c r="KK42" s="178"/>
      <c r="KL42" s="177">
        <f t="shared" si="375"/>
        <v>0</v>
      </c>
      <c r="KM42" s="179"/>
      <c r="KN42" s="180"/>
      <c r="KO42" s="180"/>
      <c r="KP42" s="177">
        <f t="shared" si="376"/>
        <v>0</v>
      </c>
      <c r="KQ42" s="178">
        <v>0.294289866351475</v>
      </c>
      <c r="KR42" s="177">
        <f t="shared" si="377"/>
        <v>0</v>
      </c>
      <c r="KS42" s="181">
        <f t="shared" si="378"/>
        <v>0</v>
      </c>
      <c r="KT42" s="172"/>
      <c r="KU42" s="173"/>
    </row>
    <row r="43" ht="15.75" customHeight="1">
      <c r="A43" s="174">
        <v>5.0</v>
      </c>
      <c r="B43" s="175" t="s">
        <v>146</v>
      </c>
      <c r="C43" s="176" t="s">
        <v>121</v>
      </c>
      <c r="D43" s="176" t="s">
        <v>123</v>
      </c>
      <c r="E43" s="177">
        <f t="shared" si="253"/>
        <v>0</v>
      </c>
      <c r="F43" s="177">
        <f t="shared" si="254"/>
        <v>0</v>
      </c>
      <c r="G43" s="177">
        <f t="shared" si="255"/>
        <v>0</v>
      </c>
      <c r="H43" s="178"/>
      <c r="I43" s="177">
        <f t="shared" si="256"/>
        <v>0</v>
      </c>
      <c r="J43" s="179"/>
      <c r="K43" s="180"/>
      <c r="L43" s="180"/>
      <c r="M43" s="177">
        <f t="shared" si="257"/>
        <v>0</v>
      </c>
      <c r="N43" s="178">
        <v>0.294289866351475</v>
      </c>
      <c r="O43" s="177">
        <f t="shared" si="258"/>
        <v>0</v>
      </c>
      <c r="P43" s="181">
        <f t="shared" si="259"/>
        <v>0</v>
      </c>
      <c r="Q43" s="172"/>
      <c r="R43" s="174">
        <v>5.0</v>
      </c>
      <c r="S43" s="175" t="s">
        <v>146</v>
      </c>
      <c r="T43" s="176" t="s">
        <v>121</v>
      </c>
      <c r="U43" s="176" t="s">
        <v>123</v>
      </c>
      <c r="V43" s="177">
        <f t="shared" si="260"/>
        <v>0</v>
      </c>
      <c r="W43" s="177">
        <f t="shared" si="261"/>
        <v>0</v>
      </c>
      <c r="X43" s="177">
        <f t="shared" si="262"/>
        <v>0</v>
      </c>
      <c r="Y43" s="178"/>
      <c r="Z43" s="177">
        <f t="shared" si="263"/>
        <v>0</v>
      </c>
      <c r="AA43" s="179"/>
      <c r="AB43" s="180"/>
      <c r="AC43" s="180"/>
      <c r="AD43" s="177">
        <f t="shared" si="264"/>
        <v>0</v>
      </c>
      <c r="AE43" s="178">
        <v>0.294289866351475</v>
      </c>
      <c r="AF43" s="177">
        <f t="shared" si="265"/>
        <v>0</v>
      </c>
      <c r="AG43" s="181">
        <f t="shared" si="266"/>
        <v>0</v>
      </c>
      <c r="AH43" s="172"/>
      <c r="AI43" s="174">
        <v>5.0</v>
      </c>
      <c r="AJ43" s="175" t="s">
        <v>146</v>
      </c>
      <c r="AK43" s="176" t="s">
        <v>121</v>
      </c>
      <c r="AL43" s="176" t="s">
        <v>123</v>
      </c>
      <c r="AM43" s="177">
        <f t="shared" si="267"/>
        <v>0</v>
      </c>
      <c r="AN43" s="177">
        <f t="shared" si="268"/>
        <v>0</v>
      </c>
      <c r="AO43" s="177">
        <f t="shared" si="269"/>
        <v>0</v>
      </c>
      <c r="AP43" s="178"/>
      <c r="AQ43" s="177">
        <f t="shared" si="270"/>
        <v>0</v>
      </c>
      <c r="AR43" s="179"/>
      <c r="AS43" s="180"/>
      <c r="AT43" s="180"/>
      <c r="AU43" s="177">
        <f t="shared" si="271"/>
        <v>0</v>
      </c>
      <c r="AV43" s="178">
        <v>0.294289866351475</v>
      </c>
      <c r="AW43" s="177">
        <f t="shared" si="272"/>
        <v>0</v>
      </c>
      <c r="AX43" s="181">
        <f t="shared" si="273"/>
        <v>0</v>
      </c>
      <c r="AY43" s="172"/>
      <c r="AZ43" s="174">
        <v>5.0</v>
      </c>
      <c r="BA43" s="175" t="s">
        <v>146</v>
      </c>
      <c r="BB43" s="176" t="s">
        <v>121</v>
      </c>
      <c r="BC43" s="176" t="s">
        <v>123</v>
      </c>
      <c r="BD43" s="177">
        <f t="shared" si="274"/>
        <v>0</v>
      </c>
      <c r="BE43" s="177">
        <f t="shared" si="275"/>
        <v>0</v>
      </c>
      <c r="BF43" s="177">
        <f t="shared" si="276"/>
        <v>0</v>
      </c>
      <c r="BG43" s="178"/>
      <c r="BH43" s="177">
        <f t="shared" si="277"/>
        <v>0</v>
      </c>
      <c r="BI43" s="179"/>
      <c r="BJ43" s="180"/>
      <c r="BK43" s="180"/>
      <c r="BL43" s="177">
        <f t="shared" si="278"/>
        <v>0</v>
      </c>
      <c r="BM43" s="178">
        <v>0.294289866351475</v>
      </c>
      <c r="BN43" s="177">
        <f t="shared" si="279"/>
        <v>0</v>
      </c>
      <c r="BO43" s="181">
        <f t="shared" si="280"/>
        <v>0</v>
      </c>
      <c r="BP43" s="172"/>
      <c r="BQ43" s="174">
        <v>5.0</v>
      </c>
      <c r="BR43" s="175" t="s">
        <v>146</v>
      </c>
      <c r="BS43" s="176" t="s">
        <v>121</v>
      </c>
      <c r="BT43" s="176" t="s">
        <v>123</v>
      </c>
      <c r="BU43" s="177">
        <f t="shared" si="281"/>
        <v>0</v>
      </c>
      <c r="BV43" s="177">
        <f t="shared" si="282"/>
        <v>0</v>
      </c>
      <c r="BW43" s="177">
        <f t="shared" si="283"/>
        <v>0</v>
      </c>
      <c r="BX43" s="178"/>
      <c r="BY43" s="177">
        <f t="shared" si="284"/>
        <v>0</v>
      </c>
      <c r="BZ43" s="179"/>
      <c r="CA43" s="180"/>
      <c r="CB43" s="180"/>
      <c r="CC43" s="177">
        <f t="shared" si="285"/>
        <v>0</v>
      </c>
      <c r="CD43" s="178">
        <v>0.294289866351475</v>
      </c>
      <c r="CE43" s="177">
        <f t="shared" si="286"/>
        <v>0</v>
      </c>
      <c r="CF43" s="181">
        <f t="shared" si="287"/>
        <v>0</v>
      </c>
      <c r="CG43" s="172"/>
      <c r="CH43" s="174">
        <v>5.0</v>
      </c>
      <c r="CI43" s="175" t="s">
        <v>146</v>
      </c>
      <c r="CJ43" s="176" t="s">
        <v>121</v>
      </c>
      <c r="CK43" s="176" t="s">
        <v>123</v>
      </c>
      <c r="CL43" s="177">
        <f t="shared" si="288"/>
        <v>0</v>
      </c>
      <c r="CM43" s="177">
        <f t="shared" si="289"/>
        <v>0</v>
      </c>
      <c r="CN43" s="177">
        <f t="shared" si="290"/>
        <v>0</v>
      </c>
      <c r="CO43" s="178"/>
      <c r="CP43" s="177">
        <f t="shared" si="291"/>
        <v>0</v>
      </c>
      <c r="CQ43" s="179"/>
      <c r="CR43" s="180"/>
      <c r="CS43" s="180"/>
      <c r="CT43" s="177">
        <f t="shared" si="292"/>
        <v>0</v>
      </c>
      <c r="CU43" s="178">
        <v>0.294289866351475</v>
      </c>
      <c r="CV43" s="177">
        <f t="shared" si="293"/>
        <v>0</v>
      </c>
      <c r="CW43" s="181">
        <f t="shared" si="294"/>
        <v>0</v>
      </c>
      <c r="CX43" s="172"/>
      <c r="CY43" s="174">
        <v>5.0</v>
      </c>
      <c r="CZ43" s="175" t="s">
        <v>146</v>
      </c>
      <c r="DA43" s="176" t="s">
        <v>121</v>
      </c>
      <c r="DB43" s="176" t="s">
        <v>123</v>
      </c>
      <c r="DC43" s="177">
        <f t="shared" si="295"/>
        <v>0</v>
      </c>
      <c r="DD43" s="177">
        <f t="shared" si="296"/>
        <v>0</v>
      </c>
      <c r="DE43" s="177">
        <f t="shared" si="297"/>
        <v>0</v>
      </c>
      <c r="DF43" s="178"/>
      <c r="DG43" s="177">
        <f t="shared" si="298"/>
        <v>0</v>
      </c>
      <c r="DH43" s="179"/>
      <c r="DI43" s="180"/>
      <c r="DJ43" s="180"/>
      <c r="DK43" s="177">
        <f t="shared" si="299"/>
        <v>0</v>
      </c>
      <c r="DL43" s="178">
        <v>0.294289866351475</v>
      </c>
      <c r="DM43" s="177">
        <f t="shared" si="300"/>
        <v>0</v>
      </c>
      <c r="DN43" s="181">
        <f t="shared" si="301"/>
        <v>0</v>
      </c>
      <c r="DO43" s="172"/>
      <c r="DP43" s="174">
        <v>5.0</v>
      </c>
      <c r="DQ43" s="175" t="s">
        <v>146</v>
      </c>
      <c r="DR43" s="176" t="s">
        <v>121</v>
      </c>
      <c r="DS43" s="176" t="s">
        <v>123</v>
      </c>
      <c r="DT43" s="177">
        <f t="shared" si="302"/>
        <v>0</v>
      </c>
      <c r="DU43" s="177">
        <f t="shared" si="303"/>
        <v>0</v>
      </c>
      <c r="DV43" s="177">
        <f t="shared" si="304"/>
        <v>0</v>
      </c>
      <c r="DW43" s="178"/>
      <c r="DX43" s="177">
        <f t="shared" si="305"/>
        <v>0</v>
      </c>
      <c r="DY43" s="179"/>
      <c r="DZ43" s="180"/>
      <c r="EA43" s="180"/>
      <c r="EB43" s="177">
        <f t="shared" si="306"/>
        <v>0</v>
      </c>
      <c r="EC43" s="178">
        <v>0.294289866351475</v>
      </c>
      <c r="ED43" s="177">
        <f t="shared" si="307"/>
        <v>0</v>
      </c>
      <c r="EE43" s="181">
        <f t="shared" si="308"/>
        <v>0</v>
      </c>
      <c r="EF43" s="172"/>
      <c r="EG43" s="174">
        <v>5.0</v>
      </c>
      <c r="EH43" s="175" t="s">
        <v>146</v>
      </c>
      <c r="EI43" s="176" t="s">
        <v>121</v>
      </c>
      <c r="EJ43" s="176" t="s">
        <v>123</v>
      </c>
      <c r="EK43" s="177">
        <f t="shared" si="309"/>
        <v>0</v>
      </c>
      <c r="EL43" s="177">
        <f t="shared" si="310"/>
        <v>0</v>
      </c>
      <c r="EM43" s="177">
        <f t="shared" si="311"/>
        <v>0</v>
      </c>
      <c r="EN43" s="178"/>
      <c r="EO43" s="177">
        <f t="shared" si="312"/>
        <v>0</v>
      </c>
      <c r="EP43" s="179"/>
      <c r="EQ43" s="180"/>
      <c r="ER43" s="180"/>
      <c r="ES43" s="177">
        <f t="shared" si="313"/>
        <v>0</v>
      </c>
      <c r="ET43" s="178">
        <v>0.294289866351475</v>
      </c>
      <c r="EU43" s="177">
        <f t="shared" si="314"/>
        <v>0</v>
      </c>
      <c r="EV43" s="181">
        <f t="shared" si="315"/>
        <v>0</v>
      </c>
      <c r="EW43" s="172"/>
      <c r="EX43" s="174">
        <v>5.0</v>
      </c>
      <c r="EY43" s="175" t="s">
        <v>146</v>
      </c>
      <c r="EZ43" s="176" t="s">
        <v>121</v>
      </c>
      <c r="FA43" s="176" t="s">
        <v>123</v>
      </c>
      <c r="FB43" s="177">
        <f t="shared" si="316"/>
        <v>0</v>
      </c>
      <c r="FC43" s="177">
        <f t="shared" si="317"/>
        <v>0</v>
      </c>
      <c r="FD43" s="177">
        <f t="shared" si="318"/>
        <v>0</v>
      </c>
      <c r="FE43" s="178"/>
      <c r="FF43" s="177">
        <f t="shared" si="319"/>
        <v>0</v>
      </c>
      <c r="FG43" s="179"/>
      <c r="FH43" s="180"/>
      <c r="FI43" s="180"/>
      <c r="FJ43" s="177">
        <f t="shared" si="320"/>
        <v>0</v>
      </c>
      <c r="FK43" s="178">
        <v>0.294289866351475</v>
      </c>
      <c r="FL43" s="177">
        <f t="shared" si="321"/>
        <v>0</v>
      </c>
      <c r="FM43" s="181">
        <f t="shared" si="322"/>
        <v>0</v>
      </c>
      <c r="FN43" s="172"/>
      <c r="FO43" s="174">
        <v>5.0</v>
      </c>
      <c r="FP43" s="175" t="s">
        <v>146</v>
      </c>
      <c r="FQ43" s="176" t="s">
        <v>121</v>
      </c>
      <c r="FR43" s="176" t="s">
        <v>123</v>
      </c>
      <c r="FS43" s="177">
        <f t="shared" si="323"/>
        <v>0</v>
      </c>
      <c r="FT43" s="177">
        <f t="shared" si="324"/>
        <v>0</v>
      </c>
      <c r="FU43" s="177">
        <f t="shared" si="325"/>
        <v>0</v>
      </c>
      <c r="FV43" s="178"/>
      <c r="FW43" s="177">
        <f t="shared" si="326"/>
        <v>0</v>
      </c>
      <c r="FX43" s="179"/>
      <c r="FY43" s="180"/>
      <c r="FZ43" s="180"/>
      <c r="GA43" s="177">
        <f t="shared" si="327"/>
        <v>0</v>
      </c>
      <c r="GB43" s="178">
        <v>0.294289866351475</v>
      </c>
      <c r="GC43" s="177">
        <f t="shared" si="328"/>
        <v>0</v>
      </c>
      <c r="GD43" s="181">
        <f t="shared" si="329"/>
        <v>0</v>
      </c>
      <c r="GE43" s="172"/>
      <c r="GF43" s="174">
        <v>5.0</v>
      </c>
      <c r="GG43" s="175" t="s">
        <v>146</v>
      </c>
      <c r="GH43" s="176" t="s">
        <v>121</v>
      </c>
      <c r="GI43" s="176" t="s">
        <v>123</v>
      </c>
      <c r="GJ43" s="177">
        <f t="shared" si="330"/>
        <v>0</v>
      </c>
      <c r="GK43" s="177">
        <f t="shared" si="331"/>
        <v>0</v>
      </c>
      <c r="GL43" s="177">
        <f t="shared" si="332"/>
        <v>0</v>
      </c>
      <c r="GM43" s="178"/>
      <c r="GN43" s="177">
        <f t="shared" si="333"/>
        <v>0</v>
      </c>
      <c r="GO43" s="179"/>
      <c r="GP43" s="180"/>
      <c r="GQ43" s="180"/>
      <c r="GR43" s="177">
        <f t="shared" si="334"/>
        <v>0</v>
      </c>
      <c r="GS43" s="178">
        <v>0.294289866351475</v>
      </c>
      <c r="GT43" s="177">
        <f t="shared" si="335"/>
        <v>0</v>
      </c>
      <c r="GU43" s="181">
        <f t="shared" si="336"/>
        <v>0</v>
      </c>
      <c r="GV43" s="172"/>
      <c r="GW43" s="174">
        <v>5.0</v>
      </c>
      <c r="GX43" s="175" t="s">
        <v>146</v>
      </c>
      <c r="GY43" s="176" t="s">
        <v>121</v>
      </c>
      <c r="GZ43" s="176" t="s">
        <v>123</v>
      </c>
      <c r="HA43" s="177">
        <f t="shared" si="337"/>
        <v>0</v>
      </c>
      <c r="HB43" s="177">
        <f t="shared" si="338"/>
        <v>0</v>
      </c>
      <c r="HC43" s="177">
        <f t="shared" si="339"/>
        <v>0</v>
      </c>
      <c r="HD43" s="178"/>
      <c r="HE43" s="177">
        <f t="shared" si="340"/>
        <v>0</v>
      </c>
      <c r="HF43" s="179"/>
      <c r="HG43" s="180"/>
      <c r="HH43" s="180"/>
      <c r="HI43" s="177">
        <f t="shared" si="341"/>
        <v>0</v>
      </c>
      <c r="HJ43" s="178">
        <v>0.294289866351475</v>
      </c>
      <c r="HK43" s="177">
        <f t="shared" si="342"/>
        <v>0</v>
      </c>
      <c r="HL43" s="181">
        <f t="shared" si="343"/>
        <v>0</v>
      </c>
      <c r="HM43" s="172"/>
      <c r="HN43" s="174">
        <v>5.0</v>
      </c>
      <c r="HO43" s="175" t="s">
        <v>146</v>
      </c>
      <c r="HP43" s="176" t="s">
        <v>121</v>
      </c>
      <c r="HQ43" s="176" t="s">
        <v>123</v>
      </c>
      <c r="HR43" s="177">
        <f t="shared" si="344"/>
        <v>0</v>
      </c>
      <c r="HS43" s="177">
        <f t="shared" si="345"/>
        <v>0</v>
      </c>
      <c r="HT43" s="177">
        <f t="shared" si="346"/>
        <v>0</v>
      </c>
      <c r="HU43" s="178"/>
      <c r="HV43" s="177">
        <f t="shared" si="347"/>
        <v>0</v>
      </c>
      <c r="HW43" s="179"/>
      <c r="HX43" s="180"/>
      <c r="HY43" s="180"/>
      <c r="HZ43" s="177">
        <f t="shared" si="348"/>
        <v>0</v>
      </c>
      <c r="IA43" s="178">
        <v>0.294289866351475</v>
      </c>
      <c r="IB43" s="177">
        <f t="shared" si="349"/>
        <v>0</v>
      </c>
      <c r="IC43" s="181">
        <f t="shared" si="350"/>
        <v>0</v>
      </c>
      <c r="ID43" s="172"/>
      <c r="IE43" s="174">
        <v>5.0</v>
      </c>
      <c r="IF43" s="175" t="s">
        <v>146</v>
      </c>
      <c r="IG43" s="176" t="s">
        <v>121</v>
      </c>
      <c r="IH43" s="176" t="s">
        <v>123</v>
      </c>
      <c r="II43" s="177">
        <f t="shared" si="351"/>
        <v>0</v>
      </c>
      <c r="IJ43" s="177">
        <f t="shared" si="352"/>
        <v>0</v>
      </c>
      <c r="IK43" s="177">
        <f t="shared" si="353"/>
        <v>0</v>
      </c>
      <c r="IL43" s="178"/>
      <c r="IM43" s="177">
        <f t="shared" si="354"/>
        <v>0</v>
      </c>
      <c r="IN43" s="179"/>
      <c r="IO43" s="180"/>
      <c r="IP43" s="180"/>
      <c r="IQ43" s="177">
        <f t="shared" si="355"/>
        <v>0</v>
      </c>
      <c r="IR43" s="178">
        <v>0.294289866351475</v>
      </c>
      <c r="IS43" s="177">
        <f t="shared" si="356"/>
        <v>0</v>
      </c>
      <c r="IT43" s="181">
        <f t="shared" si="357"/>
        <v>0</v>
      </c>
      <c r="IU43" s="172"/>
      <c r="IV43" s="174">
        <v>5.0</v>
      </c>
      <c r="IW43" s="175" t="s">
        <v>146</v>
      </c>
      <c r="IX43" s="176" t="s">
        <v>121</v>
      </c>
      <c r="IY43" s="176" t="s">
        <v>123</v>
      </c>
      <c r="IZ43" s="177">
        <f t="shared" si="358"/>
        <v>0</v>
      </c>
      <c r="JA43" s="177">
        <f t="shared" si="359"/>
        <v>0</v>
      </c>
      <c r="JB43" s="177">
        <f t="shared" si="360"/>
        <v>0</v>
      </c>
      <c r="JC43" s="178"/>
      <c r="JD43" s="177">
        <f t="shared" si="361"/>
        <v>0</v>
      </c>
      <c r="JE43" s="179"/>
      <c r="JF43" s="180"/>
      <c r="JG43" s="180"/>
      <c r="JH43" s="177">
        <f t="shared" si="362"/>
        <v>0</v>
      </c>
      <c r="JI43" s="178">
        <v>0.294289866351475</v>
      </c>
      <c r="JJ43" s="177">
        <f t="shared" si="363"/>
        <v>0</v>
      </c>
      <c r="JK43" s="181">
        <f t="shared" si="364"/>
        <v>0</v>
      </c>
      <c r="JL43" s="172"/>
      <c r="JM43" s="174">
        <v>5.0</v>
      </c>
      <c r="JN43" s="175" t="s">
        <v>146</v>
      </c>
      <c r="JO43" s="176" t="s">
        <v>121</v>
      </c>
      <c r="JP43" s="176" t="s">
        <v>123</v>
      </c>
      <c r="JQ43" s="177">
        <f t="shared" si="365"/>
        <v>0</v>
      </c>
      <c r="JR43" s="177">
        <f t="shared" si="366"/>
        <v>0</v>
      </c>
      <c r="JS43" s="177">
        <f t="shared" si="367"/>
        <v>0</v>
      </c>
      <c r="JT43" s="178"/>
      <c r="JU43" s="177">
        <f t="shared" si="368"/>
        <v>0</v>
      </c>
      <c r="JV43" s="179"/>
      <c r="JW43" s="180"/>
      <c r="JX43" s="180"/>
      <c r="JY43" s="177">
        <f t="shared" si="369"/>
        <v>0</v>
      </c>
      <c r="JZ43" s="178">
        <v>0.294289866351475</v>
      </c>
      <c r="KA43" s="177">
        <f t="shared" si="370"/>
        <v>0</v>
      </c>
      <c r="KB43" s="181">
        <f t="shared" si="371"/>
        <v>0</v>
      </c>
      <c r="KC43" s="172"/>
      <c r="KD43" s="174">
        <v>5.0</v>
      </c>
      <c r="KE43" s="175" t="s">
        <v>146</v>
      </c>
      <c r="KF43" s="176" t="s">
        <v>121</v>
      </c>
      <c r="KG43" s="176" t="s">
        <v>123</v>
      </c>
      <c r="KH43" s="177">
        <f t="shared" si="372"/>
        <v>0</v>
      </c>
      <c r="KI43" s="177">
        <f t="shared" si="373"/>
        <v>0</v>
      </c>
      <c r="KJ43" s="177">
        <f t="shared" si="374"/>
        <v>0</v>
      </c>
      <c r="KK43" s="178"/>
      <c r="KL43" s="177">
        <f t="shared" si="375"/>
        <v>0</v>
      </c>
      <c r="KM43" s="179"/>
      <c r="KN43" s="180"/>
      <c r="KO43" s="180"/>
      <c r="KP43" s="177">
        <f t="shared" si="376"/>
        <v>0</v>
      </c>
      <c r="KQ43" s="178">
        <v>0.294289866351475</v>
      </c>
      <c r="KR43" s="177">
        <f t="shared" si="377"/>
        <v>0</v>
      </c>
      <c r="KS43" s="181">
        <f t="shared" si="378"/>
        <v>0</v>
      </c>
      <c r="KT43" s="172"/>
      <c r="KU43" s="173"/>
    </row>
    <row r="44" ht="15.75" customHeight="1">
      <c r="A44" s="174">
        <v>6.0</v>
      </c>
      <c r="B44" s="175" t="s">
        <v>132</v>
      </c>
      <c r="C44" s="176" t="s">
        <v>121</v>
      </c>
      <c r="D44" s="176" t="s">
        <v>123</v>
      </c>
      <c r="E44" s="177">
        <f t="shared" si="253"/>
        <v>0</v>
      </c>
      <c r="F44" s="177">
        <f t="shared" si="254"/>
        <v>0</v>
      </c>
      <c r="G44" s="177">
        <f t="shared" si="255"/>
        <v>0</v>
      </c>
      <c r="H44" s="178"/>
      <c r="I44" s="177">
        <f t="shared" si="256"/>
        <v>0</v>
      </c>
      <c r="J44" s="179"/>
      <c r="K44" s="180"/>
      <c r="L44" s="180"/>
      <c r="M44" s="177">
        <f t="shared" si="257"/>
        <v>0</v>
      </c>
      <c r="N44" s="178">
        <v>0.294289866351475</v>
      </c>
      <c r="O44" s="177">
        <f t="shared" si="258"/>
        <v>0</v>
      </c>
      <c r="P44" s="181">
        <f t="shared" si="259"/>
        <v>0</v>
      </c>
      <c r="Q44" s="172"/>
      <c r="R44" s="174">
        <v>6.0</v>
      </c>
      <c r="S44" s="175" t="s">
        <v>132</v>
      </c>
      <c r="T44" s="176" t="s">
        <v>121</v>
      </c>
      <c r="U44" s="176" t="s">
        <v>123</v>
      </c>
      <c r="V44" s="177">
        <f t="shared" si="260"/>
        <v>0</v>
      </c>
      <c r="W44" s="177">
        <f t="shared" si="261"/>
        <v>0</v>
      </c>
      <c r="X44" s="177">
        <f t="shared" si="262"/>
        <v>0</v>
      </c>
      <c r="Y44" s="178"/>
      <c r="Z44" s="177">
        <f t="shared" si="263"/>
        <v>0</v>
      </c>
      <c r="AA44" s="179"/>
      <c r="AB44" s="180"/>
      <c r="AC44" s="180"/>
      <c r="AD44" s="177">
        <f t="shared" si="264"/>
        <v>0</v>
      </c>
      <c r="AE44" s="178">
        <v>0.294289866351475</v>
      </c>
      <c r="AF44" s="177">
        <f t="shared" si="265"/>
        <v>0</v>
      </c>
      <c r="AG44" s="181">
        <f t="shared" si="266"/>
        <v>0</v>
      </c>
      <c r="AH44" s="172"/>
      <c r="AI44" s="174">
        <v>6.0</v>
      </c>
      <c r="AJ44" s="175" t="s">
        <v>132</v>
      </c>
      <c r="AK44" s="176" t="s">
        <v>121</v>
      </c>
      <c r="AL44" s="176" t="s">
        <v>123</v>
      </c>
      <c r="AM44" s="177">
        <f t="shared" si="267"/>
        <v>0</v>
      </c>
      <c r="AN44" s="177">
        <f t="shared" si="268"/>
        <v>0</v>
      </c>
      <c r="AO44" s="177">
        <f t="shared" si="269"/>
        <v>0</v>
      </c>
      <c r="AP44" s="178"/>
      <c r="AQ44" s="177">
        <f t="shared" si="270"/>
        <v>0</v>
      </c>
      <c r="AR44" s="179"/>
      <c r="AS44" s="180"/>
      <c r="AT44" s="180"/>
      <c r="AU44" s="177">
        <f t="shared" si="271"/>
        <v>0</v>
      </c>
      <c r="AV44" s="178">
        <v>0.294289866351475</v>
      </c>
      <c r="AW44" s="177">
        <f t="shared" si="272"/>
        <v>0</v>
      </c>
      <c r="AX44" s="181">
        <f t="shared" si="273"/>
        <v>0</v>
      </c>
      <c r="AY44" s="172"/>
      <c r="AZ44" s="174">
        <v>6.0</v>
      </c>
      <c r="BA44" s="175" t="s">
        <v>132</v>
      </c>
      <c r="BB44" s="176" t="s">
        <v>121</v>
      </c>
      <c r="BC44" s="176" t="s">
        <v>123</v>
      </c>
      <c r="BD44" s="177">
        <f t="shared" si="274"/>
        <v>0</v>
      </c>
      <c r="BE44" s="177">
        <f t="shared" si="275"/>
        <v>0</v>
      </c>
      <c r="BF44" s="177">
        <f t="shared" si="276"/>
        <v>0</v>
      </c>
      <c r="BG44" s="178"/>
      <c r="BH44" s="177">
        <f t="shared" si="277"/>
        <v>0</v>
      </c>
      <c r="BI44" s="179"/>
      <c r="BJ44" s="180"/>
      <c r="BK44" s="180"/>
      <c r="BL44" s="177">
        <f t="shared" si="278"/>
        <v>0</v>
      </c>
      <c r="BM44" s="178">
        <v>0.294289866351475</v>
      </c>
      <c r="BN44" s="177">
        <f t="shared" si="279"/>
        <v>0</v>
      </c>
      <c r="BO44" s="181">
        <f t="shared" si="280"/>
        <v>0</v>
      </c>
      <c r="BP44" s="172"/>
      <c r="BQ44" s="174">
        <v>6.0</v>
      </c>
      <c r="BR44" s="175" t="s">
        <v>132</v>
      </c>
      <c r="BS44" s="176" t="s">
        <v>121</v>
      </c>
      <c r="BT44" s="176" t="s">
        <v>123</v>
      </c>
      <c r="BU44" s="177">
        <f t="shared" si="281"/>
        <v>0</v>
      </c>
      <c r="BV44" s="177">
        <f t="shared" si="282"/>
        <v>0</v>
      </c>
      <c r="BW44" s="177">
        <f t="shared" si="283"/>
        <v>0</v>
      </c>
      <c r="BX44" s="178"/>
      <c r="BY44" s="177">
        <f t="shared" si="284"/>
        <v>0</v>
      </c>
      <c r="BZ44" s="179"/>
      <c r="CA44" s="180"/>
      <c r="CB44" s="180"/>
      <c r="CC44" s="177">
        <f t="shared" si="285"/>
        <v>0</v>
      </c>
      <c r="CD44" s="178">
        <v>0.294289866351475</v>
      </c>
      <c r="CE44" s="177">
        <f t="shared" si="286"/>
        <v>0</v>
      </c>
      <c r="CF44" s="181">
        <f t="shared" si="287"/>
        <v>0</v>
      </c>
      <c r="CG44" s="172"/>
      <c r="CH44" s="174">
        <v>6.0</v>
      </c>
      <c r="CI44" s="175" t="s">
        <v>132</v>
      </c>
      <c r="CJ44" s="176" t="s">
        <v>121</v>
      </c>
      <c r="CK44" s="176" t="s">
        <v>123</v>
      </c>
      <c r="CL44" s="177">
        <f t="shared" si="288"/>
        <v>0</v>
      </c>
      <c r="CM44" s="177">
        <f t="shared" si="289"/>
        <v>0</v>
      </c>
      <c r="CN44" s="177">
        <f t="shared" si="290"/>
        <v>0</v>
      </c>
      <c r="CO44" s="178"/>
      <c r="CP44" s="177">
        <f t="shared" si="291"/>
        <v>0</v>
      </c>
      <c r="CQ44" s="179"/>
      <c r="CR44" s="180"/>
      <c r="CS44" s="180"/>
      <c r="CT44" s="177">
        <f t="shared" si="292"/>
        <v>0</v>
      </c>
      <c r="CU44" s="178">
        <v>0.294289866351475</v>
      </c>
      <c r="CV44" s="177">
        <f t="shared" si="293"/>
        <v>0</v>
      </c>
      <c r="CW44" s="181">
        <f t="shared" si="294"/>
        <v>0</v>
      </c>
      <c r="CX44" s="172"/>
      <c r="CY44" s="174">
        <v>6.0</v>
      </c>
      <c r="CZ44" s="175" t="s">
        <v>132</v>
      </c>
      <c r="DA44" s="176" t="s">
        <v>121</v>
      </c>
      <c r="DB44" s="176" t="s">
        <v>123</v>
      </c>
      <c r="DC44" s="177">
        <f t="shared" si="295"/>
        <v>0</v>
      </c>
      <c r="DD44" s="177">
        <f t="shared" si="296"/>
        <v>0</v>
      </c>
      <c r="DE44" s="177">
        <f t="shared" si="297"/>
        <v>0</v>
      </c>
      <c r="DF44" s="178"/>
      <c r="DG44" s="177">
        <f t="shared" si="298"/>
        <v>0</v>
      </c>
      <c r="DH44" s="179"/>
      <c r="DI44" s="180"/>
      <c r="DJ44" s="180"/>
      <c r="DK44" s="177">
        <f t="shared" si="299"/>
        <v>0</v>
      </c>
      <c r="DL44" s="178">
        <v>0.294289866351475</v>
      </c>
      <c r="DM44" s="177">
        <f t="shared" si="300"/>
        <v>0</v>
      </c>
      <c r="DN44" s="181">
        <f t="shared" si="301"/>
        <v>0</v>
      </c>
      <c r="DO44" s="172"/>
      <c r="DP44" s="174">
        <v>6.0</v>
      </c>
      <c r="DQ44" s="175" t="s">
        <v>132</v>
      </c>
      <c r="DR44" s="176" t="s">
        <v>121</v>
      </c>
      <c r="DS44" s="176" t="s">
        <v>123</v>
      </c>
      <c r="DT44" s="177">
        <f t="shared" si="302"/>
        <v>0</v>
      </c>
      <c r="DU44" s="177">
        <f t="shared" si="303"/>
        <v>0</v>
      </c>
      <c r="DV44" s="177">
        <f t="shared" si="304"/>
        <v>0</v>
      </c>
      <c r="DW44" s="178"/>
      <c r="DX44" s="177">
        <f t="shared" si="305"/>
        <v>0</v>
      </c>
      <c r="DY44" s="179"/>
      <c r="DZ44" s="180"/>
      <c r="EA44" s="180"/>
      <c r="EB44" s="177">
        <f t="shared" si="306"/>
        <v>0</v>
      </c>
      <c r="EC44" s="178">
        <v>0.294289866351475</v>
      </c>
      <c r="ED44" s="177">
        <f t="shared" si="307"/>
        <v>0</v>
      </c>
      <c r="EE44" s="181">
        <f t="shared" si="308"/>
        <v>0</v>
      </c>
      <c r="EF44" s="172"/>
      <c r="EG44" s="174">
        <v>6.0</v>
      </c>
      <c r="EH44" s="175" t="s">
        <v>132</v>
      </c>
      <c r="EI44" s="176" t="s">
        <v>121</v>
      </c>
      <c r="EJ44" s="176" t="s">
        <v>123</v>
      </c>
      <c r="EK44" s="177">
        <f t="shared" si="309"/>
        <v>0</v>
      </c>
      <c r="EL44" s="177">
        <f t="shared" si="310"/>
        <v>0</v>
      </c>
      <c r="EM44" s="177">
        <f t="shared" si="311"/>
        <v>0</v>
      </c>
      <c r="EN44" s="178"/>
      <c r="EO44" s="177">
        <f t="shared" si="312"/>
        <v>0</v>
      </c>
      <c r="EP44" s="179"/>
      <c r="EQ44" s="180"/>
      <c r="ER44" s="180"/>
      <c r="ES44" s="177">
        <f t="shared" si="313"/>
        <v>0</v>
      </c>
      <c r="ET44" s="178">
        <v>0.294289866351475</v>
      </c>
      <c r="EU44" s="177">
        <f t="shared" si="314"/>
        <v>0</v>
      </c>
      <c r="EV44" s="181">
        <f t="shared" si="315"/>
        <v>0</v>
      </c>
      <c r="EW44" s="172"/>
      <c r="EX44" s="174">
        <v>6.0</v>
      </c>
      <c r="EY44" s="175" t="s">
        <v>132</v>
      </c>
      <c r="EZ44" s="176" t="s">
        <v>121</v>
      </c>
      <c r="FA44" s="176" t="s">
        <v>123</v>
      </c>
      <c r="FB44" s="177">
        <f t="shared" si="316"/>
        <v>0</v>
      </c>
      <c r="FC44" s="177">
        <f t="shared" si="317"/>
        <v>0</v>
      </c>
      <c r="FD44" s="177">
        <f t="shared" si="318"/>
        <v>0</v>
      </c>
      <c r="FE44" s="178"/>
      <c r="FF44" s="177">
        <f t="shared" si="319"/>
        <v>0</v>
      </c>
      <c r="FG44" s="179"/>
      <c r="FH44" s="180"/>
      <c r="FI44" s="180"/>
      <c r="FJ44" s="177">
        <f t="shared" si="320"/>
        <v>0</v>
      </c>
      <c r="FK44" s="178">
        <v>0.294289866351475</v>
      </c>
      <c r="FL44" s="177">
        <f t="shared" si="321"/>
        <v>0</v>
      </c>
      <c r="FM44" s="181">
        <f t="shared" si="322"/>
        <v>0</v>
      </c>
      <c r="FN44" s="172"/>
      <c r="FO44" s="174">
        <v>6.0</v>
      </c>
      <c r="FP44" s="175" t="s">
        <v>132</v>
      </c>
      <c r="FQ44" s="176" t="s">
        <v>121</v>
      </c>
      <c r="FR44" s="176" t="s">
        <v>123</v>
      </c>
      <c r="FS44" s="177">
        <f t="shared" si="323"/>
        <v>0</v>
      </c>
      <c r="FT44" s="177">
        <f t="shared" si="324"/>
        <v>0</v>
      </c>
      <c r="FU44" s="177">
        <f t="shared" si="325"/>
        <v>0</v>
      </c>
      <c r="FV44" s="178"/>
      <c r="FW44" s="177">
        <f t="shared" si="326"/>
        <v>0</v>
      </c>
      <c r="FX44" s="179"/>
      <c r="FY44" s="180"/>
      <c r="FZ44" s="180"/>
      <c r="GA44" s="177">
        <f t="shared" si="327"/>
        <v>0</v>
      </c>
      <c r="GB44" s="178">
        <v>0.294289866351475</v>
      </c>
      <c r="GC44" s="177">
        <f t="shared" si="328"/>
        <v>0</v>
      </c>
      <c r="GD44" s="181">
        <f t="shared" si="329"/>
        <v>0</v>
      </c>
      <c r="GE44" s="172"/>
      <c r="GF44" s="174">
        <v>6.0</v>
      </c>
      <c r="GG44" s="175" t="s">
        <v>132</v>
      </c>
      <c r="GH44" s="176" t="s">
        <v>121</v>
      </c>
      <c r="GI44" s="176" t="s">
        <v>123</v>
      </c>
      <c r="GJ44" s="177">
        <f t="shared" si="330"/>
        <v>0</v>
      </c>
      <c r="GK44" s="177">
        <f t="shared" si="331"/>
        <v>0</v>
      </c>
      <c r="GL44" s="177">
        <f t="shared" si="332"/>
        <v>0</v>
      </c>
      <c r="GM44" s="178"/>
      <c r="GN44" s="177">
        <f t="shared" si="333"/>
        <v>0</v>
      </c>
      <c r="GO44" s="179"/>
      <c r="GP44" s="180"/>
      <c r="GQ44" s="180"/>
      <c r="GR44" s="177">
        <f t="shared" si="334"/>
        <v>0</v>
      </c>
      <c r="GS44" s="178">
        <v>0.294289866351475</v>
      </c>
      <c r="GT44" s="177">
        <f t="shared" si="335"/>
        <v>0</v>
      </c>
      <c r="GU44" s="181">
        <f t="shared" si="336"/>
        <v>0</v>
      </c>
      <c r="GV44" s="172"/>
      <c r="GW44" s="174">
        <v>6.0</v>
      </c>
      <c r="GX44" s="175" t="s">
        <v>132</v>
      </c>
      <c r="GY44" s="176" t="s">
        <v>121</v>
      </c>
      <c r="GZ44" s="176" t="s">
        <v>123</v>
      </c>
      <c r="HA44" s="177">
        <f t="shared" si="337"/>
        <v>0</v>
      </c>
      <c r="HB44" s="177">
        <f t="shared" si="338"/>
        <v>0</v>
      </c>
      <c r="HC44" s="177">
        <f t="shared" si="339"/>
        <v>0</v>
      </c>
      <c r="HD44" s="178"/>
      <c r="HE44" s="177">
        <f t="shared" si="340"/>
        <v>0</v>
      </c>
      <c r="HF44" s="179"/>
      <c r="HG44" s="180"/>
      <c r="HH44" s="180"/>
      <c r="HI44" s="177">
        <f t="shared" si="341"/>
        <v>0</v>
      </c>
      <c r="HJ44" s="178">
        <v>0.294289866351475</v>
      </c>
      <c r="HK44" s="177">
        <f t="shared" si="342"/>
        <v>0</v>
      </c>
      <c r="HL44" s="181">
        <f t="shared" si="343"/>
        <v>0</v>
      </c>
      <c r="HM44" s="172"/>
      <c r="HN44" s="174">
        <v>6.0</v>
      </c>
      <c r="HO44" s="175" t="s">
        <v>132</v>
      </c>
      <c r="HP44" s="176" t="s">
        <v>121</v>
      </c>
      <c r="HQ44" s="176" t="s">
        <v>123</v>
      </c>
      <c r="HR44" s="177">
        <f t="shared" si="344"/>
        <v>0</v>
      </c>
      <c r="HS44" s="177">
        <f t="shared" si="345"/>
        <v>0</v>
      </c>
      <c r="HT44" s="177">
        <f t="shared" si="346"/>
        <v>0</v>
      </c>
      <c r="HU44" s="178"/>
      <c r="HV44" s="177">
        <f t="shared" si="347"/>
        <v>0</v>
      </c>
      <c r="HW44" s="179"/>
      <c r="HX44" s="180"/>
      <c r="HY44" s="180"/>
      <c r="HZ44" s="177">
        <f t="shared" si="348"/>
        <v>0</v>
      </c>
      <c r="IA44" s="178">
        <v>0.294289866351475</v>
      </c>
      <c r="IB44" s="177">
        <f t="shared" si="349"/>
        <v>0</v>
      </c>
      <c r="IC44" s="181">
        <f t="shared" si="350"/>
        <v>0</v>
      </c>
      <c r="ID44" s="172"/>
      <c r="IE44" s="174">
        <v>6.0</v>
      </c>
      <c r="IF44" s="175" t="s">
        <v>132</v>
      </c>
      <c r="IG44" s="176" t="s">
        <v>121</v>
      </c>
      <c r="IH44" s="176" t="s">
        <v>123</v>
      </c>
      <c r="II44" s="177">
        <f t="shared" si="351"/>
        <v>0</v>
      </c>
      <c r="IJ44" s="177">
        <f t="shared" si="352"/>
        <v>0</v>
      </c>
      <c r="IK44" s="177">
        <f t="shared" si="353"/>
        <v>0</v>
      </c>
      <c r="IL44" s="178"/>
      <c r="IM44" s="177">
        <f t="shared" si="354"/>
        <v>0</v>
      </c>
      <c r="IN44" s="179"/>
      <c r="IO44" s="180"/>
      <c r="IP44" s="180"/>
      <c r="IQ44" s="177">
        <f t="shared" si="355"/>
        <v>0</v>
      </c>
      <c r="IR44" s="178">
        <v>0.294289866351475</v>
      </c>
      <c r="IS44" s="177">
        <f t="shared" si="356"/>
        <v>0</v>
      </c>
      <c r="IT44" s="181">
        <f t="shared" si="357"/>
        <v>0</v>
      </c>
      <c r="IU44" s="172"/>
      <c r="IV44" s="174">
        <v>6.0</v>
      </c>
      <c r="IW44" s="175" t="s">
        <v>132</v>
      </c>
      <c r="IX44" s="176" t="s">
        <v>121</v>
      </c>
      <c r="IY44" s="176" t="s">
        <v>123</v>
      </c>
      <c r="IZ44" s="177">
        <f t="shared" si="358"/>
        <v>0</v>
      </c>
      <c r="JA44" s="177">
        <f t="shared" si="359"/>
        <v>0</v>
      </c>
      <c r="JB44" s="177">
        <f t="shared" si="360"/>
        <v>0</v>
      </c>
      <c r="JC44" s="178"/>
      <c r="JD44" s="177">
        <f t="shared" si="361"/>
        <v>0</v>
      </c>
      <c r="JE44" s="179"/>
      <c r="JF44" s="180"/>
      <c r="JG44" s="180"/>
      <c r="JH44" s="177">
        <f t="shared" si="362"/>
        <v>0</v>
      </c>
      <c r="JI44" s="178">
        <v>0.294289866351475</v>
      </c>
      <c r="JJ44" s="177">
        <f t="shared" si="363"/>
        <v>0</v>
      </c>
      <c r="JK44" s="181">
        <f t="shared" si="364"/>
        <v>0</v>
      </c>
      <c r="JL44" s="172"/>
      <c r="JM44" s="174">
        <v>6.0</v>
      </c>
      <c r="JN44" s="175" t="s">
        <v>132</v>
      </c>
      <c r="JO44" s="176" t="s">
        <v>121</v>
      </c>
      <c r="JP44" s="176" t="s">
        <v>123</v>
      </c>
      <c r="JQ44" s="177">
        <f t="shared" si="365"/>
        <v>0</v>
      </c>
      <c r="JR44" s="177">
        <f t="shared" si="366"/>
        <v>0</v>
      </c>
      <c r="JS44" s="177">
        <f t="shared" si="367"/>
        <v>0</v>
      </c>
      <c r="JT44" s="178"/>
      <c r="JU44" s="177">
        <f t="shared" si="368"/>
        <v>0</v>
      </c>
      <c r="JV44" s="179"/>
      <c r="JW44" s="180"/>
      <c r="JX44" s="180"/>
      <c r="JY44" s="177">
        <f t="shared" si="369"/>
        <v>0</v>
      </c>
      <c r="JZ44" s="178">
        <v>0.294289866351475</v>
      </c>
      <c r="KA44" s="177">
        <f t="shared" si="370"/>
        <v>0</v>
      </c>
      <c r="KB44" s="181">
        <f t="shared" si="371"/>
        <v>0</v>
      </c>
      <c r="KC44" s="172"/>
      <c r="KD44" s="174">
        <v>6.0</v>
      </c>
      <c r="KE44" s="175" t="s">
        <v>132</v>
      </c>
      <c r="KF44" s="176" t="s">
        <v>121</v>
      </c>
      <c r="KG44" s="176" t="s">
        <v>123</v>
      </c>
      <c r="KH44" s="177">
        <f t="shared" si="372"/>
        <v>0</v>
      </c>
      <c r="KI44" s="177">
        <f t="shared" si="373"/>
        <v>0</v>
      </c>
      <c r="KJ44" s="177">
        <f t="shared" si="374"/>
        <v>0</v>
      </c>
      <c r="KK44" s="178"/>
      <c r="KL44" s="177">
        <f t="shared" si="375"/>
        <v>0</v>
      </c>
      <c r="KM44" s="179"/>
      <c r="KN44" s="180"/>
      <c r="KO44" s="180"/>
      <c r="KP44" s="177">
        <f t="shared" si="376"/>
        <v>0</v>
      </c>
      <c r="KQ44" s="178">
        <v>0.294289866351475</v>
      </c>
      <c r="KR44" s="177">
        <f t="shared" si="377"/>
        <v>0</v>
      </c>
      <c r="KS44" s="181">
        <f t="shared" si="378"/>
        <v>0</v>
      </c>
      <c r="KT44" s="172"/>
      <c r="KU44" s="173"/>
    </row>
    <row r="45" ht="15.75" customHeight="1">
      <c r="A45" s="174">
        <v>7.0</v>
      </c>
      <c r="B45" s="175" t="s">
        <v>132</v>
      </c>
      <c r="C45" s="176" t="s">
        <v>121</v>
      </c>
      <c r="D45" s="176" t="s">
        <v>123</v>
      </c>
      <c r="E45" s="177">
        <f t="shared" si="253"/>
        <v>0</v>
      </c>
      <c r="F45" s="177">
        <f t="shared" si="254"/>
        <v>0</v>
      </c>
      <c r="G45" s="177">
        <f t="shared" si="255"/>
        <v>0</v>
      </c>
      <c r="H45" s="178"/>
      <c r="I45" s="177">
        <f t="shared" si="256"/>
        <v>0</v>
      </c>
      <c r="J45" s="179"/>
      <c r="K45" s="180"/>
      <c r="L45" s="180"/>
      <c r="M45" s="177">
        <f t="shared" si="257"/>
        <v>0</v>
      </c>
      <c r="N45" s="178">
        <v>0.294289866351475</v>
      </c>
      <c r="O45" s="177">
        <f t="shared" si="258"/>
        <v>0</v>
      </c>
      <c r="P45" s="181">
        <f t="shared" si="259"/>
        <v>0</v>
      </c>
      <c r="Q45" s="172"/>
      <c r="R45" s="174">
        <v>7.0</v>
      </c>
      <c r="S45" s="175" t="s">
        <v>132</v>
      </c>
      <c r="T45" s="176" t="s">
        <v>121</v>
      </c>
      <c r="U45" s="176" t="s">
        <v>123</v>
      </c>
      <c r="V45" s="177">
        <f t="shared" si="260"/>
        <v>0</v>
      </c>
      <c r="W45" s="177">
        <f t="shared" si="261"/>
        <v>0</v>
      </c>
      <c r="X45" s="177">
        <f t="shared" si="262"/>
        <v>0</v>
      </c>
      <c r="Y45" s="178"/>
      <c r="Z45" s="177">
        <f t="shared" si="263"/>
        <v>0</v>
      </c>
      <c r="AA45" s="179"/>
      <c r="AB45" s="180"/>
      <c r="AC45" s="180"/>
      <c r="AD45" s="177">
        <f t="shared" si="264"/>
        <v>0</v>
      </c>
      <c r="AE45" s="178">
        <v>0.294289866351475</v>
      </c>
      <c r="AF45" s="177">
        <f t="shared" si="265"/>
        <v>0</v>
      </c>
      <c r="AG45" s="181">
        <f t="shared" si="266"/>
        <v>0</v>
      </c>
      <c r="AH45" s="172"/>
      <c r="AI45" s="174">
        <v>7.0</v>
      </c>
      <c r="AJ45" s="175" t="s">
        <v>132</v>
      </c>
      <c r="AK45" s="176" t="s">
        <v>121</v>
      </c>
      <c r="AL45" s="176" t="s">
        <v>123</v>
      </c>
      <c r="AM45" s="177">
        <f t="shared" si="267"/>
        <v>0</v>
      </c>
      <c r="AN45" s="177">
        <f t="shared" si="268"/>
        <v>0</v>
      </c>
      <c r="AO45" s="177">
        <f t="shared" si="269"/>
        <v>0</v>
      </c>
      <c r="AP45" s="178"/>
      <c r="AQ45" s="177">
        <f t="shared" si="270"/>
        <v>0</v>
      </c>
      <c r="AR45" s="179"/>
      <c r="AS45" s="180"/>
      <c r="AT45" s="180"/>
      <c r="AU45" s="177">
        <f t="shared" si="271"/>
        <v>0</v>
      </c>
      <c r="AV45" s="178">
        <v>0.294289866351475</v>
      </c>
      <c r="AW45" s="177">
        <f t="shared" si="272"/>
        <v>0</v>
      </c>
      <c r="AX45" s="181">
        <f t="shared" si="273"/>
        <v>0</v>
      </c>
      <c r="AY45" s="172"/>
      <c r="AZ45" s="174">
        <v>7.0</v>
      </c>
      <c r="BA45" s="175" t="s">
        <v>132</v>
      </c>
      <c r="BB45" s="176" t="s">
        <v>121</v>
      </c>
      <c r="BC45" s="176" t="s">
        <v>123</v>
      </c>
      <c r="BD45" s="177">
        <f t="shared" si="274"/>
        <v>0</v>
      </c>
      <c r="BE45" s="177">
        <f t="shared" si="275"/>
        <v>0</v>
      </c>
      <c r="BF45" s="177">
        <f t="shared" si="276"/>
        <v>0</v>
      </c>
      <c r="BG45" s="178"/>
      <c r="BH45" s="177">
        <f t="shared" si="277"/>
        <v>0</v>
      </c>
      <c r="BI45" s="179"/>
      <c r="BJ45" s="180"/>
      <c r="BK45" s="180"/>
      <c r="BL45" s="177">
        <f t="shared" si="278"/>
        <v>0</v>
      </c>
      <c r="BM45" s="178">
        <v>0.294289866351475</v>
      </c>
      <c r="BN45" s="177">
        <f t="shared" si="279"/>
        <v>0</v>
      </c>
      <c r="BO45" s="181">
        <f t="shared" si="280"/>
        <v>0</v>
      </c>
      <c r="BP45" s="172"/>
      <c r="BQ45" s="174">
        <v>7.0</v>
      </c>
      <c r="BR45" s="175" t="s">
        <v>132</v>
      </c>
      <c r="BS45" s="176" t="s">
        <v>121</v>
      </c>
      <c r="BT45" s="176" t="s">
        <v>123</v>
      </c>
      <c r="BU45" s="177">
        <f t="shared" si="281"/>
        <v>0</v>
      </c>
      <c r="BV45" s="177">
        <f t="shared" si="282"/>
        <v>0</v>
      </c>
      <c r="BW45" s="177">
        <f t="shared" si="283"/>
        <v>0</v>
      </c>
      <c r="BX45" s="178"/>
      <c r="BY45" s="177">
        <f t="shared" si="284"/>
        <v>0</v>
      </c>
      <c r="BZ45" s="179"/>
      <c r="CA45" s="180"/>
      <c r="CB45" s="180"/>
      <c r="CC45" s="177">
        <f t="shared" si="285"/>
        <v>0</v>
      </c>
      <c r="CD45" s="178">
        <v>0.294289866351475</v>
      </c>
      <c r="CE45" s="177">
        <f t="shared" si="286"/>
        <v>0</v>
      </c>
      <c r="CF45" s="181">
        <f t="shared" si="287"/>
        <v>0</v>
      </c>
      <c r="CG45" s="172"/>
      <c r="CH45" s="174">
        <v>7.0</v>
      </c>
      <c r="CI45" s="175" t="s">
        <v>132</v>
      </c>
      <c r="CJ45" s="176" t="s">
        <v>121</v>
      </c>
      <c r="CK45" s="176" t="s">
        <v>123</v>
      </c>
      <c r="CL45" s="177">
        <f t="shared" si="288"/>
        <v>0</v>
      </c>
      <c r="CM45" s="177">
        <f t="shared" si="289"/>
        <v>0</v>
      </c>
      <c r="CN45" s="177">
        <f t="shared" si="290"/>
        <v>0</v>
      </c>
      <c r="CO45" s="178"/>
      <c r="CP45" s="177">
        <f t="shared" si="291"/>
        <v>0</v>
      </c>
      <c r="CQ45" s="179"/>
      <c r="CR45" s="180"/>
      <c r="CS45" s="180"/>
      <c r="CT45" s="177">
        <f t="shared" si="292"/>
        <v>0</v>
      </c>
      <c r="CU45" s="178">
        <v>0.294289866351475</v>
      </c>
      <c r="CV45" s="177">
        <f t="shared" si="293"/>
        <v>0</v>
      </c>
      <c r="CW45" s="181">
        <f t="shared" si="294"/>
        <v>0</v>
      </c>
      <c r="CX45" s="172"/>
      <c r="CY45" s="174">
        <v>7.0</v>
      </c>
      <c r="CZ45" s="175" t="s">
        <v>132</v>
      </c>
      <c r="DA45" s="176" t="s">
        <v>121</v>
      </c>
      <c r="DB45" s="176" t="s">
        <v>123</v>
      </c>
      <c r="DC45" s="177">
        <f t="shared" si="295"/>
        <v>0</v>
      </c>
      <c r="DD45" s="177">
        <f t="shared" si="296"/>
        <v>0</v>
      </c>
      <c r="DE45" s="177">
        <f t="shared" si="297"/>
        <v>0</v>
      </c>
      <c r="DF45" s="178"/>
      <c r="DG45" s="177">
        <f t="shared" si="298"/>
        <v>0</v>
      </c>
      <c r="DH45" s="179"/>
      <c r="DI45" s="180"/>
      <c r="DJ45" s="180"/>
      <c r="DK45" s="177">
        <f t="shared" si="299"/>
        <v>0</v>
      </c>
      <c r="DL45" s="178">
        <v>0.294289866351475</v>
      </c>
      <c r="DM45" s="177">
        <f t="shared" si="300"/>
        <v>0</v>
      </c>
      <c r="DN45" s="181">
        <f t="shared" si="301"/>
        <v>0</v>
      </c>
      <c r="DO45" s="172"/>
      <c r="DP45" s="174">
        <v>7.0</v>
      </c>
      <c r="DQ45" s="175" t="s">
        <v>132</v>
      </c>
      <c r="DR45" s="176" t="s">
        <v>121</v>
      </c>
      <c r="DS45" s="176" t="s">
        <v>123</v>
      </c>
      <c r="DT45" s="177">
        <f t="shared" si="302"/>
        <v>0</v>
      </c>
      <c r="DU45" s="177">
        <f t="shared" si="303"/>
        <v>0</v>
      </c>
      <c r="DV45" s="177">
        <f t="shared" si="304"/>
        <v>0</v>
      </c>
      <c r="DW45" s="178"/>
      <c r="DX45" s="177">
        <f t="shared" si="305"/>
        <v>0</v>
      </c>
      <c r="DY45" s="179"/>
      <c r="DZ45" s="180"/>
      <c r="EA45" s="180"/>
      <c r="EB45" s="177">
        <f t="shared" si="306"/>
        <v>0</v>
      </c>
      <c r="EC45" s="178">
        <v>0.294289866351475</v>
      </c>
      <c r="ED45" s="177">
        <f t="shared" si="307"/>
        <v>0</v>
      </c>
      <c r="EE45" s="181">
        <f t="shared" si="308"/>
        <v>0</v>
      </c>
      <c r="EF45" s="172"/>
      <c r="EG45" s="174">
        <v>7.0</v>
      </c>
      <c r="EH45" s="175" t="s">
        <v>132</v>
      </c>
      <c r="EI45" s="176" t="s">
        <v>121</v>
      </c>
      <c r="EJ45" s="176" t="s">
        <v>123</v>
      </c>
      <c r="EK45" s="177">
        <f t="shared" si="309"/>
        <v>0</v>
      </c>
      <c r="EL45" s="177">
        <f t="shared" si="310"/>
        <v>0</v>
      </c>
      <c r="EM45" s="177">
        <f t="shared" si="311"/>
        <v>0</v>
      </c>
      <c r="EN45" s="178"/>
      <c r="EO45" s="177">
        <f t="shared" si="312"/>
        <v>0</v>
      </c>
      <c r="EP45" s="179"/>
      <c r="EQ45" s="180"/>
      <c r="ER45" s="180"/>
      <c r="ES45" s="177">
        <f t="shared" si="313"/>
        <v>0</v>
      </c>
      <c r="ET45" s="178">
        <v>0.294289866351475</v>
      </c>
      <c r="EU45" s="177">
        <f t="shared" si="314"/>
        <v>0</v>
      </c>
      <c r="EV45" s="181">
        <f t="shared" si="315"/>
        <v>0</v>
      </c>
      <c r="EW45" s="172"/>
      <c r="EX45" s="174">
        <v>7.0</v>
      </c>
      <c r="EY45" s="175" t="s">
        <v>132</v>
      </c>
      <c r="EZ45" s="176" t="s">
        <v>121</v>
      </c>
      <c r="FA45" s="176" t="s">
        <v>123</v>
      </c>
      <c r="FB45" s="177">
        <f t="shared" si="316"/>
        <v>0</v>
      </c>
      <c r="FC45" s="177">
        <f t="shared" si="317"/>
        <v>0</v>
      </c>
      <c r="FD45" s="177">
        <f t="shared" si="318"/>
        <v>0</v>
      </c>
      <c r="FE45" s="178"/>
      <c r="FF45" s="177">
        <f t="shared" si="319"/>
        <v>0</v>
      </c>
      <c r="FG45" s="179"/>
      <c r="FH45" s="180"/>
      <c r="FI45" s="180"/>
      <c r="FJ45" s="177">
        <f t="shared" si="320"/>
        <v>0</v>
      </c>
      <c r="FK45" s="178">
        <v>0.294289866351475</v>
      </c>
      <c r="FL45" s="177">
        <f t="shared" si="321"/>
        <v>0</v>
      </c>
      <c r="FM45" s="181">
        <f t="shared" si="322"/>
        <v>0</v>
      </c>
      <c r="FN45" s="172"/>
      <c r="FO45" s="174">
        <v>7.0</v>
      </c>
      <c r="FP45" s="175" t="s">
        <v>132</v>
      </c>
      <c r="FQ45" s="176" t="s">
        <v>121</v>
      </c>
      <c r="FR45" s="176" t="s">
        <v>123</v>
      </c>
      <c r="FS45" s="177">
        <f t="shared" si="323"/>
        <v>0</v>
      </c>
      <c r="FT45" s="177">
        <f t="shared" si="324"/>
        <v>0</v>
      </c>
      <c r="FU45" s="177">
        <f t="shared" si="325"/>
        <v>0</v>
      </c>
      <c r="FV45" s="178"/>
      <c r="FW45" s="177">
        <f t="shared" si="326"/>
        <v>0</v>
      </c>
      <c r="FX45" s="179"/>
      <c r="FY45" s="180"/>
      <c r="FZ45" s="180"/>
      <c r="GA45" s="177">
        <f t="shared" si="327"/>
        <v>0</v>
      </c>
      <c r="GB45" s="178">
        <v>0.294289866351475</v>
      </c>
      <c r="GC45" s="177">
        <f t="shared" si="328"/>
        <v>0</v>
      </c>
      <c r="GD45" s="181">
        <f t="shared" si="329"/>
        <v>0</v>
      </c>
      <c r="GE45" s="172"/>
      <c r="GF45" s="174">
        <v>7.0</v>
      </c>
      <c r="GG45" s="175" t="s">
        <v>132</v>
      </c>
      <c r="GH45" s="176" t="s">
        <v>121</v>
      </c>
      <c r="GI45" s="176" t="s">
        <v>123</v>
      </c>
      <c r="GJ45" s="177">
        <f t="shared" si="330"/>
        <v>0</v>
      </c>
      <c r="GK45" s="177">
        <f t="shared" si="331"/>
        <v>0</v>
      </c>
      <c r="GL45" s="177">
        <f t="shared" si="332"/>
        <v>0</v>
      </c>
      <c r="GM45" s="178"/>
      <c r="GN45" s="177">
        <f t="shared" si="333"/>
        <v>0</v>
      </c>
      <c r="GO45" s="179"/>
      <c r="GP45" s="180"/>
      <c r="GQ45" s="180"/>
      <c r="GR45" s="177">
        <f t="shared" si="334"/>
        <v>0</v>
      </c>
      <c r="GS45" s="178">
        <v>0.294289866351475</v>
      </c>
      <c r="GT45" s="177">
        <f t="shared" si="335"/>
        <v>0</v>
      </c>
      <c r="GU45" s="181">
        <f t="shared" si="336"/>
        <v>0</v>
      </c>
      <c r="GV45" s="172"/>
      <c r="GW45" s="174">
        <v>7.0</v>
      </c>
      <c r="GX45" s="175" t="s">
        <v>132</v>
      </c>
      <c r="GY45" s="176" t="s">
        <v>121</v>
      </c>
      <c r="GZ45" s="176" t="s">
        <v>123</v>
      </c>
      <c r="HA45" s="177">
        <f t="shared" si="337"/>
        <v>0</v>
      </c>
      <c r="HB45" s="177">
        <f t="shared" si="338"/>
        <v>0</v>
      </c>
      <c r="HC45" s="177">
        <f t="shared" si="339"/>
        <v>0</v>
      </c>
      <c r="HD45" s="178"/>
      <c r="HE45" s="177">
        <f t="shared" si="340"/>
        <v>0</v>
      </c>
      <c r="HF45" s="179"/>
      <c r="HG45" s="180"/>
      <c r="HH45" s="180"/>
      <c r="HI45" s="177">
        <f t="shared" si="341"/>
        <v>0</v>
      </c>
      <c r="HJ45" s="178">
        <v>0.294289866351475</v>
      </c>
      <c r="HK45" s="177">
        <f t="shared" si="342"/>
        <v>0</v>
      </c>
      <c r="HL45" s="181">
        <f t="shared" si="343"/>
        <v>0</v>
      </c>
      <c r="HM45" s="172"/>
      <c r="HN45" s="174">
        <v>7.0</v>
      </c>
      <c r="HO45" s="175" t="s">
        <v>132</v>
      </c>
      <c r="HP45" s="176" t="s">
        <v>121</v>
      </c>
      <c r="HQ45" s="176" t="s">
        <v>123</v>
      </c>
      <c r="HR45" s="177">
        <f t="shared" si="344"/>
        <v>0</v>
      </c>
      <c r="HS45" s="177">
        <f t="shared" si="345"/>
        <v>0</v>
      </c>
      <c r="HT45" s="177">
        <f t="shared" si="346"/>
        <v>0</v>
      </c>
      <c r="HU45" s="178"/>
      <c r="HV45" s="177">
        <f t="shared" si="347"/>
        <v>0</v>
      </c>
      <c r="HW45" s="179"/>
      <c r="HX45" s="180"/>
      <c r="HY45" s="180"/>
      <c r="HZ45" s="177">
        <f t="shared" si="348"/>
        <v>0</v>
      </c>
      <c r="IA45" s="178">
        <v>0.294289866351475</v>
      </c>
      <c r="IB45" s="177">
        <f t="shared" si="349"/>
        <v>0</v>
      </c>
      <c r="IC45" s="181">
        <f t="shared" si="350"/>
        <v>0</v>
      </c>
      <c r="ID45" s="172"/>
      <c r="IE45" s="174">
        <v>7.0</v>
      </c>
      <c r="IF45" s="175" t="s">
        <v>132</v>
      </c>
      <c r="IG45" s="176" t="s">
        <v>121</v>
      </c>
      <c r="IH45" s="176" t="s">
        <v>123</v>
      </c>
      <c r="II45" s="177">
        <f t="shared" si="351"/>
        <v>0</v>
      </c>
      <c r="IJ45" s="177">
        <f t="shared" si="352"/>
        <v>0</v>
      </c>
      <c r="IK45" s="177">
        <f t="shared" si="353"/>
        <v>0</v>
      </c>
      <c r="IL45" s="178"/>
      <c r="IM45" s="177">
        <f t="shared" si="354"/>
        <v>0</v>
      </c>
      <c r="IN45" s="179"/>
      <c r="IO45" s="180"/>
      <c r="IP45" s="180"/>
      <c r="IQ45" s="177">
        <f t="shared" si="355"/>
        <v>0</v>
      </c>
      <c r="IR45" s="178">
        <v>0.294289866351475</v>
      </c>
      <c r="IS45" s="177">
        <f t="shared" si="356"/>
        <v>0</v>
      </c>
      <c r="IT45" s="181">
        <f t="shared" si="357"/>
        <v>0</v>
      </c>
      <c r="IU45" s="172"/>
      <c r="IV45" s="174">
        <v>7.0</v>
      </c>
      <c r="IW45" s="175" t="s">
        <v>132</v>
      </c>
      <c r="IX45" s="176" t="s">
        <v>121</v>
      </c>
      <c r="IY45" s="176" t="s">
        <v>123</v>
      </c>
      <c r="IZ45" s="177">
        <f t="shared" si="358"/>
        <v>0</v>
      </c>
      <c r="JA45" s="177">
        <f t="shared" si="359"/>
        <v>0</v>
      </c>
      <c r="JB45" s="177">
        <f t="shared" si="360"/>
        <v>0</v>
      </c>
      <c r="JC45" s="178"/>
      <c r="JD45" s="177">
        <f t="shared" si="361"/>
        <v>0</v>
      </c>
      <c r="JE45" s="179"/>
      <c r="JF45" s="180"/>
      <c r="JG45" s="180"/>
      <c r="JH45" s="177">
        <f t="shared" si="362"/>
        <v>0</v>
      </c>
      <c r="JI45" s="178">
        <v>0.294289866351475</v>
      </c>
      <c r="JJ45" s="177">
        <f t="shared" si="363"/>
        <v>0</v>
      </c>
      <c r="JK45" s="181">
        <f t="shared" si="364"/>
        <v>0</v>
      </c>
      <c r="JL45" s="172"/>
      <c r="JM45" s="174">
        <v>7.0</v>
      </c>
      <c r="JN45" s="175" t="s">
        <v>132</v>
      </c>
      <c r="JO45" s="176" t="s">
        <v>121</v>
      </c>
      <c r="JP45" s="176" t="s">
        <v>123</v>
      </c>
      <c r="JQ45" s="177">
        <f t="shared" si="365"/>
        <v>0</v>
      </c>
      <c r="JR45" s="177">
        <f t="shared" si="366"/>
        <v>0</v>
      </c>
      <c r="JS45" s="177">
        <f t="shared" si="367"/>
        <v>0</v>
      </c>
      <c r="JT45" s="178"/>
      <c r="JU45" s="177">
        <f t="shared" si="368"/>
        <v>0</v>
      </c>
      <c r="JV45" s="179"/>
      <c r="JW45" s="180"/>
      <c r="JX45" s="180"/>
      <c r="JY45" s="177">
        <f t="shared" si="369"/>
        <v>0</v>
      </c>
      <c r="JZ45" s="178">
        <v>0.294289866351475</v>
      </c>
      <c r="KA45" s="177">
        <f t="shared" si="370"/>
        <v>0</v>
      </c>
      <c r="KB45" s="181">
        <f t="shared" si="371"/>
        <v>0</v>
      </c>
      <c r="KC45" s="172"/>
      <c r="KD45" s="174">
        <v>7.0</v>
      </c>
      <c r="KE45" s="175" t="s">
        <v>132</v>
      </c>
      <c r="KF45" s="176" t="s">
        <v>121</v>
      </c>
      <c r="KG45" s="176" t="s">
        <v>123</v>
      </c>
      <c r="KH45" s="177">
        <f t="shared" si="372"/>
        <v>0</v>
      </c>
      <c r="KI45" s="177">
        <f t="shared" si="373"/>
        <v>0</v>
      </c>
      <c r="KJ45" s="177">
        <f t="shared" si="374"/>
        <v>0</v>
      </c>
      <c r="KK45" s="178"/>
      <c r="KL45" s="177">
        <f t="shared" si="375"/>
        <v>0</v>
      </c>
      <c r="KM45" s="179"/>
      <c r="KN45" s="180"/>
      <c r="KO45" s="180"/>
      <c r="KP45" s="177">
        <f t="shared" si="376"/>
        <v>0</v>
      </c>
      <c r="KQ45" s="178">
        <v>0.294289866351475</v>
      </c>
      <c r="KR45" s="177">
        <f t="shared" si="377"/>
        <v>0</v>
      </c>
      <c r="KS45" s="181">
        <f t="shared" si="378"/>
        <v>0</v>
      </c>
      <c r="KT45" s="172"/>
      <c r="KU45" s="173"/>
    </row>
    <row r="46" ht="15.75" customHeight="1">
      <c r="A46" s="174">
        <v>8.0</v>
      </c>
      <c r="B46" s="175" t="s">
        <v>132</v>
      </c>
      <c r="C46" s="176" t="s">
        <v>121</v>
      </c>
      <c r="D46" s="176" t="s">
        <v>123</v>
      </c>
      <c r="E46" s="177">
        <f t="shared" si="253"/>
        <v>0</v>
      </c>
      <c r="F46" s="177">
        <f t="shared" si="254"/>
        <v>0</v>
      </c>
      <c r="G46" s="177">
        <f t="shared" si="255"/>
        <v>0</v>
      </c>
      <c r="H46" s="178"/>
      <c r="I46" s="177">
        <f t="shared" si="256"/>
        <v>0</v>
      </c>
      <c r="J46" s="179"/>
      <c r="K46" s="180"/>
      <c r="L46" s="180"/>
      <c r="M46" s="177">
        <f t="shared" si="257"/>
        <v>0</v>
      </c>
      <c r="N46" s="178">
        <v>0.294289866351475</v>
      </c>
      <c r="O46" s="177">
        <f t="shared" si="258"/>
        <v>0</v>
      </c>
      <c r="P46" s="181">
        <f t="shared" si="259"/>
        <v>0</v>
      </c>
      <c r="Q46" s="172"/>
      <c r="R46" s="174">
        <v>8.0</v>
      </c>
      <c r="S46" s="175" t="s">
        <v>132</v>
      </c>
      <c r="T46" s="176" t="s">
        <v>121</v>
      </c>
      <c r="U46" s="176" t="s">
        <v>123</v>
      </c>
      <c r="V46" s="177">
        <f t="shared" si="260"/>
        <v>0</v>
      </c>
      <c r="W46" s="177">
        <f t="shared" si="261"/>
        <v>0</v>
      </c>
      <c r="X46" s="177">
        <f t="shared" si="262"/>
        <v>0</v>
      </c>
      <c r="Y46" s="178"/>
      <c r="Z46" s="177">
        <f t="shared" si="263"/>
        <v>0</v>
      </c>
      <c r="AA46" s="179"/>
      <c r="AB46" s="180"/>
      <c r="AC46" s="180"/>
      <c r="AD46" s="177">
        <f t="shared" si="264"/>
        <v>0</v>
      </c>
      <c r="AE46" s="178">
        <v>0.294289866351475</v>
      </c>
      <c r="AF46" s="177">
        <f t="shared" si="265"/>
        <v>0</v>
      </c>
      <c r="AG46" s="181">
        <f t="shared" si="266"/>
        <v>0</v>
      </c>
      <c r="AH46" s="172"/>
      <c r="AI46" s="174">
        <v>8.0</v>
      </c>
      <c r="AJ46" s="175" t="s">
        <v>132</v>
      </c>
      <c r="AK46" s="176" t="s">
        <v>121</v>
      </c>
      <c r="AL46" s="176" t="s">
        <v>123</v>
      </c>
      <c r="AM46" s="177">
        <f t="shared" si="267"/>
        <v>0</v>
      </c>
      <c r="AN46" s="177">
        <f t="shared" si="268"/>
        <v>0</v>
      </c>
      <c r="AO46" s="177">
        <f t="shared" si="269"/>
        <v>0</v>
      </c>
      <c r="AP46" s="178"/>
      <c r="AQ46" s="177">
        <f t="shared" si="270"/>
        <v>0</v>
      </c>
      <c r="AR46" s="179"/>
      <c r="AS46" s="180"/>
      <c r="AT46" s="180"/>
      <c r="AU46" s="177">
        <f t="shared" si="271"/>
        <v>0</v>
      </c>
      <c r="AV46" s="178">
        <v>0.294289866351475</v>
      </c>
      <c r="AW46" s="177">
        <f t="shared" si="272"/>
        <v>0</v>
      </c>
      <c r="AX46" s="181">
        <f t="shared" si="273"/>
        <v>0</v>
      </c>
      <c r="AY46" s="172"/>
      <c r="AZ46" s="174">
        <v>8.0</v>
      </c>
      <c r="BA46" s="175" t="s">
        <v>132</v>
      </c>
      <c r="BB46" s="176" t="s">
        <v>121</v>
      </c>
      <c r="BC46" s="176" t="s">
        <v>123</v>
      </c>
      <c r="BD46" s="177">
        <f t="shared" si="274"/>
        <v>0</v>
      </c>
      <c r="BE46" s="177">
        <f t="shared" si="275"/>
        <v>0</v>
      </c>
      <c r="BF46" s="177">
        <f t="shared" si="276"/>
        <v>0</v>
      </c>
      <c r="BG46" s="178"/>
      <c r="BH46" s="177">
        <f t="shared" si="277"/>
        <v>0</v>
      </c>
      <c r="BI46" s="179"/>
      <c r="BJ46" s="180"/>
      <c r="BK46" s="180"/>
      <c r="BL46" s="177">
        <f t="shared" si="278"/>
        <v>0</v>
      </c>
      <c r="BM46" s="178">
        <v>0.294289866351475</v>
      </c>
      <c r="BN46" s="177">
        <f t="shared" si="279"/>
        <v>0</v>
      </c>
      <c r="BO46" s="181">
        <f t="shared" si="280"/>
        <v>0</v>
      </c>
      <c r="BP46" s="172"/>
      <c r="BQ46" s="174">
        <v>8.0</v>
      </c>
      <c r="BR46" s="175" t="s">
        <v>132</v>
      </c>
      <c r="BS46" s="176" t="s">
        <v>121</v>
      </c>
      <c r="BT46" s="176" t="s">
        <v>123</v>
      </c>
      <c r="BU46" s="177">
        <f t="shared" si="281"/>
        <v>0</v>
      </c>
      <c r="BV46" s="177">
        <f t="shared" si="282"/>
        <v>0</v>
      </c>
      <c r="BW46" s="177">
        <f t="shared" si="283"/>
        <v>0</v>
      </c>
      <c r="BX46" s="178"/>
      <c r="BY46" s="177">
        <f t="shared" si="284"/>
        <v>0</v>
      </c>
      <c r="BZ46" s="179"/>
      <c r="CA46" s="180"/>
      <c r="CB46" s="180"/>
      <c r="CC46" s="177">
        <f t="shared" si="285"/>
        <v>0</v>
      </c>
      <c r="CD46" s="178">
        <v>0.294289866351475</v>
      </c>
      <c r="CE46" s="177">
        <f t="shared" si="286"/>
        <v>0</v>
      </c>
      <c r="CF46" s="181">
        <f t="shared" si="287"/>
        <v>0</v>
      </c>
      <c r="CG46" s="172"/>
      <c r="CH46" s="174">
        <v>8.0</v>
      </c>
      <c r="CI46" s="175" t="s">
        <v>132</v>
      </c>
      <c r="CJ46" s="176" t="s">
        <v>121</v>
      </c>
      <c r="CK46" s="176" t="s">
        <v>123</v>
      </c>
      <c r="CL46" s="177">
        <f t="shared" si="288"/>
        <v>0</v>
      </c>
      <c r="CM46" s="177">
        <f t="shared" si="289"/>
        <v>0</v>
      </c>
      <c r="CN46" s="177">
        <f t="shared" si="290"/>
        <v>0</v>
      </c>
      <c r="CO46" s="178"/>
      <c r="CP46" s="177">
        <f t="shared" si="291"/>
        <v>0</v>
      </c>
      <c r="CQ46" s="179"/>
      <c r="CR46" s="180"/>
      <c r="CS46" s="180"/>
      <c r="CT46" s="177">
        <f t="shared" si="292"/>
        <v>0</v>
      </c>
      <c r="CU46" s="178">
        <v>0.294289866351475</v>
      </c>
      <c r="CV46" s="177">
        <f t="shared" si="293"/>
        <v>0</v>
      </c>
      <c r="CW46" s="181">
        <f t="shared" si="294"/>
        <v>0</v>
      </c>
      <c r="CX46" s="172"/>
      <c r="CY46" s="174">
        <v>8.0</v>
      </c>
      <c r="CZ46" s="175" t="s">
        <v>132</v>
      </c>
      <c r="DA46" s="176" t="s">
        <v>121</v>
      </c>
      <c r="DB46" s="176" t="s">
        <v>123</v>
      </c>
      <c r="DC46" s="177">
        <f t="shared" si="295"/>
        <v>0</v>
      </c>
      <c r="DD46" s="177">
        <f t="shared" si="296"/>
        <v>0</v>
      </c>
      <c r="DE46" s="177">
        <f t="shared" si="297"/>
        <v>0</v>
      </c>
      <c r="DF46" s="178"/>
      <c r="DG46" s="177">
        <f t="shared" si="298"/>
        <v>0</v>
      </c>
      <c r="DH46" s="179"/>
      <c r="DI46" s="180"/>
      <c r="DJ46" s="180"/>
      <c r="DK46" s="177">
        <f t="shared" si="299"/>
        <v>0</v>
      </c>
      <c r="DL46" s="178">
        <v>0.294289866351475</v>
      </c>
      <c r="DM46" s="177">
        <f t="shared" si="300"/>
        <v>0</v>
      </c>
      <c r="DN46" s="181">
        <f t="shared" si="301"/>
        <v>0</v>
      </c>
      <c r="DO46" s="172"/>
      <c r="DP46" s="174">
        <v>8.0</v>
      </c>
      <c r="DQ46" s="175" t="s">
        <v>132</v>
      </c>
      <c r="DR46" s="176" t="s">
        <v>121</v>
      </c>
      <c r="DS46" s="176" t="s">
        <v>123</v>
      </c>
      <c r="DT46" s="177">
        <f t="shared" si="302"/>
        <v>0</v>
      </c>
      <c r="DU46" s="177">
        <f t="shared" si="303"/>
        <v>0</v>
      </c>
      <c r="DV46" s="177">
        <f t="shared" si="304"/>
        <v>0</v>
      </c>
      <c r="DW46" s="178"/>
      <c r="DX46" s="177">
        <f t="shared" si="305"/>
        <v>0</v>
      </c>
      <c r="DY46" s="179"/>
      <c r="DZ46" s="180"/>
      <c r="EA46" s="180"/>
      <c r="EB46" s="177">
        <f t="shared" si="306"/>
        <v>0</v>
      </c>
      <c r="EC46" s="178">
        <v>0.294289866351475</v>
      </c>
      <c r="ED46" s="177">
        <f t="shared" si="307"/>
        <v>0</v>
      </c>
      <c r="EE46" s="181">
        <f t="shared" si="308"/>
        <v>0</v>
      </c>
      <c r="EF46" s="172"/>
      <c r="EG46" s="174">
        <v>8.0</v>
      </c>
      <c r="EH46" s="175" t="s">
        <v>132</v>
      </c>
      <c r="EI46" s="176" t="s">
        <v>121</v>
      </c>
      <c r="EJ46" s="176" t="s">
        <v>123</v>
      </c>
      <c r="EK46" s="177">
        <f t="shared" si="309"/>
        <v>0</v>
      </c>
      <c r="EL46" s="177">
        <f t="shared" si="310"/>
        <v>0</v>
      </c>
      <c r="EM46" s="177">
        <f t="shared" si="311"/>
        <v>0</v>
      </c>
      <c r="EN46" s="178"/>
      <c r="EO46" s="177">
        <f t="shared" si="312"/>
        <v>0</v>
      </c>
      <c r="EP46" s="179"/>
      <c r="EQ46" s="180"/>
      <c r="ER46" s="180"/>
      <c r="ES46" s="177">
        <f t="shared" si="313"/>
        <v>0</v>
      </c>
      <c r="ET46" s="178">
        <v>0.294289866351475</v>
      </c>
      <c r="EU46" s="177">
        <f t="shared" si="314"/>
        <v>0</v>
      </c>
      <c r="EV46" s="181">
        <f t="shared" si="315"/>
        <v>0</v>
      </c>
      <c r="EW46" s="172"/>
      <c r="EX46" s="174">
        <v>8.0</v>
      </c>
      <c r="EY46" s="175" t="s">
        <v>132</v>
      </c>
      <c r="EZ46" s="176" t="s">
        <v>121</v>
      </c>
      <c r="FA46" s="176" t="s">
        <v>123</v>
      </c>
      <c r="FB46" s="177">
        <f t="shared" si="316"/>
        <v>0</v>
      </c>
      <c r="FC46" s="177">
        <f t="shared" si="317"/>
        <v>0</v>
      </c>
      <c r="FD46" s="177">
        <f t="shared" si="318"/>
        <v>0</v>
      </c>
      <c r="FE46" s="178"/>
      <c r="FF46" s="177">
        <f t="shared" si="319"/>
        <v>0</v>
      </c>
      <c r="FG46" s="179"/>
      <c r="FH46" s="180"/>
      <c r="FI46" s="180"/>
      <c r="FJ46" s="177">
        <f t="shared" si="320"/>
        <v>0</v>
      </c>
      <c r="FK46" s="178">
        <v>0.294289866351475</v>
      </c>
      <c r="FL46" s="177">
        <f t="shared" si="321"/>
        <v>0</v>
      </c>
      <c r="FM46" s="181">
        <f t="shared" si="322"/>
        <v>0</v>
      </c>
      <c r="FN46" s="172"/>
      <c r="FO46" s="174">
        <v>8.0</v>
      </c>
      <c r="FP46" s="175" t="s">
        <v>132</v>
      </c>
      <c r="FQ46" s="176" t="s">
        <v>121</v>
      </c>
      <c r="FR46" s="176" t="s">
        <v>123</v>
      </c>
      <c r="FS46" s="177">
        <f t="shared" si="323"/>
        <v>0</v>
      </c>
      <c r="FT46" s="177">
        <f t="shared" si="324"/>
        <v>0</v>
      </c>
      <c r="FU46" s="177">
        <f t="shared" si="325"/>
        <v>0</v>
      </c>
      <c r="FV46" s="178"/>
      <c r="FW46" s="177">
        <f t="shared" si="326"/>
        <v>0</v>
      </c>
      <c r="FX46" s="179"/>
      <c r="FY46" s="180"/>
      <c r="FZ46" s="180"/>
      <c r="GA46" s="177">
        <f t="shared" si="327"/>
        <v>0</v>
      </c>
      <c r="GB46" s="178">
        <v>0.294289866351475</v>
      </c>
      <c r="GC46" s="177">
        <f t="shared" si="328"/>
        <v>0</v>
      </c>
      <c r="GD46" s="181">
        <f t="shared" si="329"/>
        <v>0</v>
      </c>
      <c r="GE46" s="172"/>
      <c r="GF46" s="174">
        <v>8.0</v>
      </c>
      <c r="GG46" s="175" t="s">
        <v>132</v>
      </c>
      <c r="GH46" s="176" t="s">
        <v>121</v>
      </c>
      <c r="GI46" s="176" t="s">
        <v>123</v>
      </c>
      <c r="GJ46" s="177">
        <f t="shared" si="330"/>
        <v>0</v>
      </c>
      <c r="GK46" s="177">
        <f t="shared" si="331"/>
        <v>0</v>
      </c>
      <c r="GL46" s="177">
        <f t="shared" si="332"/>
        <v>0</v>
      </c>
      <c r="GM46" s="178"/>
      <c r="GN46" s="177">
        <f t="shared" si="333"/>
        <v>0</v>
      </c>
      <c r="GO46" s="179"/>
      <c r="GP46" s="180"/>
      <c r="GQ46" s="180"/>
      <c r="GR46" s="177">
        <f t="shared" si="334"/>
        <v>0</v>
      </c>
      <c r="GS46" s="178">
        <v>0.294289866351475</v>
      </c>
      <c r="GT46" s="177">
        <f t="shared" si="335"/>
        <v>0</v>
      </c>
      <c r="GU46" s="181">
        <f t="shared" si="336"/>
        <v>0</v>
      </c>
      <c r="GV46" s="172"/>
      <c r="GW46" s="174">
        <v>8.0</v>
      </c>
      <c r="GX46" s="175" t="s">
        <v>132</v>
      </c>
      <c r="GY46" s="176" t="s">
        <v>121</v>
      </c>
      <c r="GZ46" s="176" t="s">
        <v>123</v>
      </c>
      <c r="HA46" s="177">
        <f t="shared" si="337"/>
        <v>0</v>
      </c>
      <c r="HB46" s="177">
        <f t="shared" si="338"/>
        <v>0</v>
      </c>
      <c r="HC46" s="177">
        <f t="shared" si="339"/>
        <v>0</v>
      </c>
      <c r="HD46" s="178"/>
      <c r="HE46" s="177">
        <f t="shared" si="340"/>
        <v>0</v>
      </c>
      <c r="HF46" s="179"/>
      <c r="HG46" s="180"/>
      <c r="HH46" s="180"/>
      <c r="HI46" s="177">
        <f t="shared" si="341"/>
        <v>0</v>
      </c>
      <c r="HJ46" s="178">
        <v>0.294289866351475</v>
      </c>
      <c r="HK46" s="177">
        <f t="shared" si="342"/>
        <v>0</v>
      </c>
      <c r="HL46" s="181">
        <f t="shared" si="343"/>
        <v>0</v>
      </c>
      <c r="HM46" s="172"/>
      <c r="HN46" s="174">
        <v>8.0</v>
      </c>
      <c r="HO46" s="175" t="s">
        <v>132</v>
      </c>
      <c r="HP46" s="176" t="s">
        <v>121</v>
      </c>
      <c r="HQ46" s="176" t="s">
        <v>123</v>
      </c>
      <c r="HR46" s="177">
        <f t="shared" si="344"/>
        <v>0</v>
      </c>
      <c r="HS46" s="177">
        <f t="shared" si="345"/>
        <v>0</v>
      </c>
      <c r="HT46" s="177">
        <f t="shared" si="346"/>
        <v>0</v>
      </c>
      <c r="HU46" s="178"/>
      <c r="HV46" s="177">
        <f t="shared" si="347"/>
        <v>0</v>
      </c>
      <c r="HW46" s="179"/>
      <c r="HX46" s="180"/>
      <c r="HY46" s="180"/>
      <c r="HZ46" s="177">
        <f t="shared" si="348"/>
        <v>0</v>
      </c>
      <c r="IA46" s="178">
        <v>0.294289866351475</v>
      </c>
      <c r="IB46" s="177">
        <f t="shared" si="349"/>
        <v>0</v>
      </c>
      <c r="IC46" s="181">
        <f t="shared" si="350"/>
        <v>0</v>
      </c>
      <c r="ID46" s="172"/>
      <c r="IE46" s="174">
        <v>8.0</v>
      </c>
      <c r="IF46" s="175" t="s">
        <v>132</v>
      </c>
      <c r="IG46" s="176" t="s">
        <v>121</v>
      </c>
      <c r="IH46" s="176" t="s">
        <v>123</v>
      </c>
      <c r="II46" s="177">
        <f t="shared" si="351"/>
        <v>0</v>
      </c>
      <c r="IJ46" s="177">
        <f t="shared" si="352"/>
        <v>0</v>
      </c>
      <c r="IK46" s="177">
        <f t="shared" si="353"/>
        <v>0</v>
      </c>
      <c r="IL46" s="178"/>
      <c r="IM46" s="177">
        <f t="shared" si="354"/>
        <v>0</v>
      </c>
      <c r="IN46" s="179"/>
      <c r="IO46" s="180"/>
      <c r="IP46" s="180"/>
      <c r="IQ46" s="177">
        <f t="shared" si="355"/>
        <v>0</v>
      </c>
      <c r="IR46" s="178">
        <v>0.294289866351475</v>
      </c>
      <c r="IS46" s="177">
        <f t="shared" si="356"/>
        <v>0</v>
      </c>
      <c r="IT46" s="181">
        <f t="shared" si="357"/>
        <v>0</v>
      </c>
      <c r="IU46" s="172"/>
      <c r="IV46" s="174">
        <v>8.0</v>
      </c>
      <c r="IW46" s="175" t="s">
        <v>132</v>
      </c>
      <c r="IX46" s="176" t="s">
        <v>121</v>
      </c>
      <c r="IY46" s="176" t="s">
        <v>123</v>
      </c>
      <c r="IZ46" s="177">
        <f t="shared" si="358"/>
        <v>0</v>
      </c>
      <c r="JA46" s="177">
        <f t="shared" si="359"/>
        <v>0</v>
      </c>
      <c r="JB46" s="177">
        <f t="shared" si="360"/>
        <v>0</v>
      </c>
      <c r="JC46" s="178"/>
      <c r="JD46" s="177">
        <f t="shared" si="361"/>
        <v>0</v>
      </c>
      <c r="JE46" s="179"/>
      <c r="JF46" s="180"/>
      <c r="JG46" s="180"/>
      <c r="JH46" s="177">
        <f t="shared" si="362"/>
        <v>0</v>
      </c>
      <c r="JI46" s="178">
        <v>0.294289866351475</v>
      </c>
      <c r="JJ46" s="177">
        <f t="shared" si="363"/>
        <v>0</v>
      </c>
      <c r="JK46" s="181">
        <f t="shared" si="364"/>
        <v>0</v>
      </c>
      <c r="JL46" s="172"/>
      <c r="JM46" s="174">
        <v>8.0</v>
      </c>
      <c r="JN46" s="175" t="s">
        <v>132</v>
      </c>
      <c r="JO46" s="176" t="s">
        <v>121</v>
      </c>
      <c r="JP46" s="176" t="s">
        <v>123</v>
      </c>
      <c r="JQ46" s="177">
        <f t="shared" si="365"/>
        <v>0</v>
      </c>
      <c r="JR46" s="177">
        <f t="shared" si="366"/>
        <v>0</v>
      </c>
      <c r="JS46" s="177">
        <f t="shared" si="367"/>
        <v>0</v>
      </c>
      <c r="JT46" s="178"/>
      <c r="JU46" s="177">
        <f t="shared" si="368"/>
        <v>0</v>
      </c>
      <c r="JV46" s="179"/>
      <c r="JW46" s="180"/>
      <c r="JX46" s="180"/>
      <c r="JY46" s="177">
        <f t="shared" si="369"/>
        <v>0</v>
      </c>
      <c r="JZ46" s="178">
        <v>0.294289866351475</v>
      </c>
      <c r="KA46" s="177">
        <f t="shared" si="370"/>
        <v>0</v>
      </c>
      <c r="KB46" s="181">
        <f t="shared" si="371"/>
        <v>0</v>
      </c>
      <c r="KC46" s="172"/>
      <c r="KD46" s="174">
        <v>8.0</v>
      </c>
      <c r="KE46" s="175" t="s">
        <v>132</v>
      </c>
      <c r="KF46" s="176" t="s">
        <v>121</v>
      </c>
      <c r="KG46" s="176" t="s">
        <v>123</v>
      </c>
      <c r="KH46" s="177">
        <f t="shared" si="372"/>
        <v>0</v>
      </c>
      <c r="KI46" s="177">
        <f t="shared" si="373"/>
        <v>0</v>
      </c>
      <c r="KJ46" s="177">
        <f t="shared" si="374"/>
        <v>0</v>
      </c>
      <c r="KK46" s="178"/>
      <c r="KL46" s="177">
        <f t="shared" si="375"/>
        <v>0</v>
      </c>
      <c r="KM46" s="179"/>
      <c r="KN46" s="180"/>
      <c r="KO46" s="180"/>
      <c r="KP46" s="177">
        <f t="shared" si="376"/>
        <v>0</v>
      </c>
      <c r="KQ46" s="178">
        <v>0.294289866351475</v>
      </c>
      <c r="KR46" s="177">
        <f t="shared" si="377"/>
        <v>0</v>
      </c>
      <c r="KS46" s="181">
        <f t="shared" si="378"/>
        <v>0</v>
      </c>
      <c r="KT46" s="172"/>
      <c r="KU46" s="173"/>
    </row>
    <row r="47" ht="15.75" customHeight="1">
      <c r="A47" s="174"/>
      <c r="B47" s="188" t="s">
        <v>147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72"/>
      <c r="R47" s="174"/>
      <c r="S47" s="188" t="s">
        <v>147</v>
      </c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72"/>
      <c r="AI47" s="174"/>
      <c r="AJ47" s="188" t="s">
        <v>147</v>
      </c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89"/>
      <c r="AY47" s="172"/>
      <c r="AZ47" s="174"/>
      <c r="BA47" s="188" t="s">
        <v>147</v>
      </c>
      <c r="BB47" s="189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172"/>
      <c r="BQ47" s="174"/>
      <c r="BR47" s="188" t="s">
        <v>147</v>
      </c>
      <c r="BS47" s="189"/>
      <c r="BT47" s="189"/>
      <c r="BU47" s="189"/>
      <c r="BV47" s="189"/>
      <c r="BW47" s="189"/>
      <c r="BX47" s="189"/>
      <c r="BY47" s="189"/>
      <c r="BZ47" s="189"/>
      <c r="CA47" s="189"/>
      <c r="CB47" s="189"/>
      <c r="CC47" s="189"/>
      <c r="CD47" s="189"/>
      <c r="CE47" s="189"/>
      <c r="CF47" s="189"/>
      <c r="CG47" s="172"/>
      <c r="CH47" s="174"/>
      <c r="CI47" s="188" t="s">
        <v>147</v>
      </c>
      <c r="CJ47" s="189"/>
      <c r="CK47" s="189"/>
      <c r="CL47" s="189"/>
      <c r="CM47" s="189"/>
      <c r="CN47" s="189"/>
      <c r="CO47" s="189"/>
      <c r="CP47" s="189"/>
      <c r="CQ47" s="189"/>
      <c r="CR47" s="189"/>
      <c r="CS47" s="189"/>
      <c r="CT47" s="189"/>
      <c r="CU47" s="189"/>
      <c r="CV47" s="189"/>
      <c r="CW47" s="189"/>
      <c r="CX47" s="172"/>
      <c r="CY47" s="174"/>
      <c r="CZ47" s="188" t="s">
        <v>147</v>
      </c>
      <c r="DA47" s="189"/>
      <c r="DB47" s="189"/>
      <c r="DC47" s="189"/>
      <c r="DD47" s="189"/>
      <c r="DE47" s="189"/>
      <c r="DF47" s="189"/>
      <c r="DG47" s="189"/>
      <c r="DH47" s="189"/>
      <c r="DI47" s="189"/>
      <c r="DJ47" s="189"/>
      <c r="DK47" s="189"/>
      <c r="DL47" s="189"/>
      <c r="DM47" s="189"/>
      <c r="DN47" s="189"/>
      <c r="DO47" s="172"/>
      <c r="DP47" s="174"/>
      <c r="DQ47" s="188" t="s">
        <v>147</v>
      </c>
      <c r="DR47" s="189"/>
      <c r="DS47" s="189"/>
      <c r="DT47" s="189"/>
      <c r="DU47" s="189"/>
      <c r="DV47" s="189"/>
      <c r="DW47" s="189"/>
      <c r="DX47" s="189"/>
      <c r="DY47" s="189"/>
      <c r="DZ47" s="189"/>
      <c r="EA47" s="189"/>
      <c r="EB47" s="189"/>
      <c r="EC47" s="189"/>
      <c r="ED47" s="189"/>
      <c r="EE47" s="189"/>
      <c r="EF47" s="172"/>
      <c r="EG47" s="174"/>
      <c r="EH47" s="188" t="s">
        <v>147</v>
      </c>
      <c r="EI47" s="189"/>
      <c r="EJ47" s="189"/>
      <c r="EK47" s="189"/>
      <c r="EL47" s="189"/>
      <c r="EM47" s="189"/>
      <c r="EN47" s="189"/>
      <c r="EO47" s="189"/>
      <c r="EP47" s="189"/>
      <c r="EQ47" s="189"/>
      <c r="ER47" s="189"/>
      <c r="ES47" s="189"/>
      <c r="ET47" s="189"/>
      <c r="EU47" s="189"/>
      <c r="EV47" s="189"/>
      <c r="EW47" s="172"/>
      <c r="EX47" s="174"/>
      <c r="EY47" s="188" t="s">
        <v>147</v>
      </c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189"/>
      <c r="FN47" s="172"/>
      <c r="FO47" s="174"/>
      <c r="FP47" s="188" t="s">
        <v>147</v>
      </c>
      <c r="FQ47" s="189"/>
      <c r="FR47" s="189"/>
      <c r="FS47" s="189"/>
      <c r="FT47" s="189"/>
      <c r="FU47" s="189"/>
      <c r="FV47" s="189"/>
      <c r="FW47" s="189"/>
      <c r="FX47" s="189"/>
      <c r="FY47" s="189"/>
      <c r="FZ47" s="189"/>
      <c r="GA47" s="189"/>
      <c r="GB47" s="189"/>
      <c r="GC47" s="189"/>
      <c r="GD47" s="189"/>
      <c r="GE47" s="172"/>
      <c r="GF47" s="174"/>
      <c r="GG47" s="188" t="s">
        <v>147</v>
      </c>
      <c r="GH47" s="189"/>
      <c r="GI47" s="189"/>
      <c r="GJ47" s="189"/>
      <c r="GK47" s="189"/>
      <c r="GL47" s="189"/>
      <c r="GM47" s="189"/>
      <c r="GN47" s="189"/>
      <c r="GO47" s="189"/>
      <c r="GP47" s="189"/>
      <c r="GQ47" s="189"/>
      <c r="GR47" s="189"/>
      <c r="GS47" s="189"/>
      <c r="GT47" s="189"/>
      <c r="GU47" s="189"/>
      <c r="GV47" s="172"/>
      <c r="GW47" s="174"/>
      <c r="GX47" s="188" t="s">
        <v>147</v>
      </c>
      <c r="GY47" s="189"/>
      <c r="GZ47" s="189"/>
      <c r="HA47" s="189"/>
      <c r="HB47" s="189"/>
      <c r="HC47" s="189"/>
      <c r="HD47" s="189"/>
      <c r="HE47" s="189"/>
      <c r="HF47" s="189"/>
      <c r="HG47" s="189"/>
      <c r="HH47" s="189"/>
      <c r="HI47" s="189"/>
      <c r="HJ47" s="189"/>
      <c r="HK47" s="189"/>
      <c r="HL47" s="189"/>
      <c r="HM47" s="172"/>
      <c r="HN47" s="174"/>
      <c r="HO47" s="188" t="s">
        <v>147</v>
      </c>
      <c r="HP47" s="189"/>
      <c r="HQ47" s="189"/>
      <c r="HR47" s="189"/>
      <c r="HS47" s="189"/>
      <c r="HT47" s="189"/>
      <c r="HU47" s="189"/>
      <c r="HV47" s="189"/>
      <c r="HW47" s="189"/>
      <c r="HX47" s="189"/>
      <c r="HY47" s="189"/>
      <c r="HZ47" s="189"/>
      <c r="IA47" s="189"/>
      <c r="IB47" s="189"/>
      <c r="IC47" s="189"/>
      <c r="ID47" s="172"/>
      <c r="IE47" s="174"/>
      <c r="IF47" s="188" t="s">
        <v>147</v>
      </c>
      <c r="IG47" s="189"/>
      <c r="IH47" s="189"/>
      <c r="II47" s="189"/>
      <c r="IJ47" s="189"/>
      <c r="IK47" s="189"/>
      <c r="IL47" s="189"/>
      <c r="IM47" s="189"/>
      <c r="IN47" s="189"/>
      <c r="IO47" s="189"/>
      <c r="IP47" s="189"/>
      <c r="IQ47" s="189"/>
      <c r="IR47" s="189"/>
      <c r="IS47" s="189"/>
      <c r="IT47" s="189"/>
      <c r="IU47" s="172"/>
      <c r="IV47" s="174"/>
      <c r="IW47" s="188" t="s">
        <v>147</v>
      </c>
      <c r="IX47" s="189"/>
      <c r="IY47" s="189"/>
      <c r="IZ47" s="189"/>
      <c r="JA47" s="189"/>
      <c r="JB47" s="189"/>
      <c r="JC47" s="189"/>
      <c r="JD47" s="189"/>
      <c r="JE47" s="189"/>
      <c r="JF47" s="189"/>
      <c r="JG47" s="189"/>
      <c r="JH47" s="189"/>
      <c r="JI47" s="189"/>
      <c r="JJ47" s="189"/>
      <c r="JK47" s="189"/>
      <c r="JL47" s="172"/>
      <c r="JM47" s="174"/>
      <c r="JN47" s="188" t="s">
        <v>147</v>
      </c>
      <c r="JO47" s="189"/>
      <c r="JP47" s="189"/>
      <c r="JQ47" s="189"/>
      <c r="JR47" s="189"/>
      <c r="JS47" s="189"/>
      <c r="JT47" s="189"/>
      <c r="JU47" s="189"/>
      <c r="JV47" s="189"/>
      <c r="JW47" s="189"/>
      <c r="JX47" s="189"/>
      <c r="JY47" s="189"/>
      <c r="JZ47" s="189"/>
      <c r="KA47" s="189"/>
      <c r="KB47" s="189"/>
      <c r="KC47" s="172"/>
      <c r="KD47" s="174"/>
      <c r="KE47" s="188" t="s">
        <v>147</v>
      </c>
      <c r="KF47" s="189"/>
      <c r="KG47" s="189"/>
      <c r="KH47" s="189"/>
      <c r="KI47" s="189"/>
      <c r="KJ47" s="189"/>
      <c r="KK47" s="189"/>
      <c r="KL47" s="189"/>
      <c r="KM47" s="189"/>
      <c r="KN47" s="189"/>
      <c r="KO47" s="189"/>
      <c r="KP47" s="189"/>
      <c r="KQ47" s="189"/>
      <c r="KR47" s="189"/>
      <c r="KS47" s="189"/>
      <c r="KT47" s="172"/>
      <c r="KU47" s="173"/>
    </row>
    <row r="48" ht="15.75" customHeight="1">
      <c r="A48" s="174">
        <v>1.0</v>
      </c>
      <c r="B48" s="175" t="s">
        <v>142</v>
      </c>
      <c r="C48" s="176" t="s">
        <v>121</v>
      </c>
      <c r="D48" s="176" t="s">
        <v>123</v>
      </c>
      <c r="E48" s="177">
        <f t="shared" ref="E48:E53" si="379">E149+E250+E351+E452</f>
        <v>0</v>
      </c>
      <c r="F48" s="177">
        <f t="shared" ref="F48:F53" si="380">iferror(E48/G48*100,0)</f>
        <v>0</v>
      </c>
      <c r="G48" s="177">
        <f t="shared" ref="G48:G53" si="381">G149+G250+G351+G452</f>
        <v>0</v>
      </c>
      <c r="H48" s="178"/>
      <c r="I48" s="177">
        <f t="shared" ref="I48:I53" si="382">I149+I250+I351+I452</f>
        <v>0</v>
      </c>
      <c r="J48" s="179"/>
      <c r="K48" s="180"/>
      <c r="L48" s="180"/>
      <c r="M48" s="177">
        <f t="shared" ref="M48:M53" si="383">M149+M250+M351+M452</f>
        <v>0</v>
      </c>
      <c r="N48" s="178">
        <v>0.294289866351475</v>
      </c>
      <c r="O48" s="177">
        <f t="shared" ref="O48:O53" si="384">O149+O250+O351+O452</f>
        <v>0</v>
      </c>
      <c r="P48" s="181">
        <f t="shared" ref="P48:P53" si="385">IFERROR(+(IF(M48="","0",M48))-(IF(O48="","0",O48)),"")</f>
        <v>0</v>
      </c>
      <c r="Q48" s="172"/>
      <c r="R48" s="174">
        <v>1.0</v>
      </c>
      <c r="S48" s="175" t="s">
        <v>142</v>
      </c>
      <c r="T48" s="176" t="s">
        <v>121</v>
      </c>
      <c r="U48" s="176" t="s">
        <v>123</v>
      </c>
      <c r="V48" s="177">
        <f t="shared" ref="V48:V53" si="386">V149+V250+V351+V452</f>
        <v>0</v>
      </c>
      <c r="W48" s="177">
        <f t="shared" ref="W48:W53" si="387">iferror(V48/X48*100,0)</f>
        <v>0</v>
      </c>
      <c r="X48" s="177">
        <f t="shared" ref="X48:X53" si="388">X149+X250+X351+X452</f>
        <v>0</v>
      </c>
      <c r="Y48" s="178"/>
      <c r="Z48" s="177">
        <f t="shared" ref="Z48:Z53" si="389">Z149+Z250+Z351+Z452</f>
        <v>0</v>
      </c>
      <c r="AA48" s="179"/>
      <c r="AB48" s="180"/>
      <c r="AC48" s="180"/>
      <c r="AD48" s="177">
        <f t="shared" ref="AD48:AD53" si="390">AD149+AD250+AD351+AD452</f>
        <v>0</v>
      </c>
      <c r="AE48" s="178">
        <v>0.294289866351475</v>
      </c>
      <c r="AF48" s="177">
        <f t="shared" ref="AF48:AF53" si="391">AF149+AF250+AF351+AF452</f>
        <v>0</v>
      </c>
      <c r="AG48" s="181">
        <f t="shared" ref="AG48:AG53" si="392">IFERROR(+(IF(AD48="","0",AD48))-(IF(AF48="","0",AF48)),"")</f>
        <v>0</v>
      </c>
      <c r="AH48" s="172"/>
      <c r="AI48" s="174">
        <v>1.0</v>
      </c>
      <c r="AJ48" s="175" t="s">
        <v>142</v>
      </c>
      <c r="AK48" s="176" t="s">
        <v>121</v>
      </c>
      <c r="AL48" s="176" t="s">
        <v>123</v>
      </c>
      <c r="AM48" s="177">
        <f t="shared" ref="AM48:AM53" si="393">AM149+AM250+AM351+AM452</f>
        <v>0</v>
      </c>
      <c r="AN48" s="177">
        <f t="shared" ref="AN48:AN53" si="394">iferror(AM48/AO48*100,0)</f>
        <v>0</v>
      </c>
      <c r="AO48" s="177">
        <f t="shared" ref="AO48:AO53" si="395">AO149+AO250+AO351+AO452</f>
        <v>0</v>
      </c>
      <c r="AP48" s="178"/>
      <c r="AQ48" s="177">
        <f t="shared" ref="AQ48:AQ53" si="396">AQ149+AQ250+AQ351+AQ452</f>
        <v>0</v>
      </c>
      <c r="AR48" s="179"/>
      <c r="AS48" s="180"/>
      <c r="AT48" s="180"/>
      <c r="AU48" s="177">
        <f t="shared" ref="AU48:AU53" si="397">AU149+AU250+AU351+AU452</f>
        <v>0</v>
      </c>
      <c r="AV48" s="178">
        <v>0.294289866351475</v>
      </c>
      <c r="AW48" s="177">
        <f t="shared" ref="AW48:AW53" si="398">AW149+AW250+AW351+AW452</f>
        <v>0</v>
      </c>
      <c r="AX48" s="181">
        <f t="shared" ref="AX48:AX53" si="399">IFERROR(+(IF(AU48="","0",AU48))-(IF(AW48="","0",AW48)),"")</f>
        <v>0</v>
      </c>
      <c r="AY48" s="172"/>
      <c r="AZ48" s="174">
        <v>1.0</v>
      </c>
      <c r="BA48" s="175" t="s">
        <v>142</v>
      </c>
      <c r="BB48" s="176" t="s">
        <v>121</v>
      </c>
      <c r="BC48" s="176" t="s">
        <v>123</v>
      </c>
      <c r="BD48" s="177">
        <f t="shared" ref="BD48:BD53" si="400">BD149+BD250+BD351+BD452</f>
        <v>0</v>
      </c>
      <c r="BE48" s="177">
        <f t="shared" ref="BE48:BE53" si="401">iferror(BD48/BF48*100,0)</f>
        <v>0</v>
      </c>
      <c r="BF48" s="177">
        <f t="shared" ref="BF48:BF53" si="402">BF149+BF250+BF351+BF452</f>
        <v>0</v>
      </c>
      <c r="BG48" s="178"/>
      <c r="BH48" s="177">
        <f t="shared" ref="BH48:BH53" si="403">BH149+BH250+BH351+BH452</f>
        <v>0</v>
      </c>
      <c r="BI48" s="179"/>
      <c r="BJ48" s="180"/>
      <c r="BK48" s="180"/>
      <c r="BL48" s="177">
        <f t="shared" ref="BL48:BL53" si="404">BL149+BL250+BL351+BL452</f>
        <v>0</v>
      </c>
      <c r="BM48" s="178">
        <v>0.294289866351475</v>
      </c>
      <c r="BN48" s="177">
        <f t="shared" ref="BN48:BN53" si="405">BN149+BN250+BN351+BN452</f>
        <v>0</v>
      </c>
      <c r="BO48" s="181">
        <f t="shared" ref="BO48:BO53" si="406">IFERROR(+(IF(BL48="","0",BL48))-(IF(BN48="","0",BN48)),"")</f>
        <v>0</v>
      </c>
      <c r="BP48" s="172"/>
      <c r="BQ48" s="174">
        <v>1.0</v>
      </c>
      <c r="BR48" s="175" t="s">
        <v>142</v>
      </c>
      <c r="BS48" s="176" t="s">
        <v>121</v>
      </c>
      <c r="BT48" s="176" t="s">
        <v>123</v>
      </c>
      <c r="BU48" s="177">
        <f t="shared" ref="BU48:BU53" si="407">BU149+BU250+BU351+BU452</f>
        <v>0</v>
      </c>
      <c r="BV48" s="177">
        <f t="shared" ref="BV48:BV53" si="408">iferror(BU48/BW48*100,0)</f>
        <v>0</v>
      </c>
      <c r="BW48" s="177">
        <f t="shared" ref="BW48:BW53" si="409">BW149+BW250+BW351+BW452</f>
        <v>0</v>
      </c>
      <c r="BX48" s="178"/>
      <c r="BY48" s="177">
        <f t="shared" ref="BY48:BY53" si="410">BY149+BY250+BY351+BY452</f>
        <v>0</v>
      </c>
      <c r="BZ48" s="179"/>
      <c r="CA48" s="180"/>
      <c r="CB48" s="180"/>
      <c r="CC48" s="177">
        <f t="shared" ref="CC48:CC53" si="411">CC149+CC250+CC351+CC452</f>
        <v>0</v>
      </c>
      <c r="CD48" s="178">
        <v>0.294289866351475</v>
      </c>
      <c r="CE48" s="177">
        <f t="shared" ref="CE48:CE53" si="412">CE149+CE250+CE351+CE452</f>
        <v>0</v>
      </c>
      <c r="CF48" s="181">
        <f t="shared" ref="CF48:CF53" si="413">IFERROR(+(IF(CC48="","0",CC48))-(IF(CE48="","0",CE48)),"")</f>
        <v>0</v>
      </c>
      <c r="CG48" s="172"/>
      <c r="CH48" s="174">
        <v>1.0</v>
      </c>
      <c r="CI48" s="175" t="s">
        <v>142</v>
      </c>
      <c r="CJ48" s="176" t="s">
        <v>121</v>
      </c>
      <c r="CK48" s="176" t="s">
        <v>123</v>
      </c>
      <c r="CL48" s="177">
        <f t="shared" ref="CL48:CL53" si="414">CL149+CL250+CL351+CL452</f>
        <v>0</v>
      </c>
      <c r="CM48" s="177">
        <f t="shared" ref="CM48:CM53" si="415">iferror(CL48/CN48*100,0)</f>
        <v>0</v>
      </c>
      <c r="CN48" s="177">
        <f t="shared" ref="CN48:CN53" si="416">CN149+CN250+CN351+CN452</f>
        <v>0</v>
      </c>
      <c r="CO48" s="178"/>
      <c r="CP48" s="177">
        <f t="shared" ref="CP48:CP53" si="417">CP149+CP250+CP351+CP452</f>
        <v>0</v>
      </c>
      <c r="CQ48" s="179"/>
      <c r="CR48" s="180"/>
      <c r="CS48" s="180"/>
      <c r="CT48" s="177">
        <f t="shared" ref="CT48:CT53" si="418">CT149+CT250+CT351+CT452</f>
        <v>0</v>
      </c>
      <c r="CU48" s="178">
        <v>0.294289866351475</v>
      </c>
      <c r="CV48" s="177">
        <f t="shared" ref="CV48:CV53" si="419">CV149+CV250+CV351+CV452</f>
        <v>0</v>
      </c>
      <c r="CW48" s="181">
        <f t="shared" ref="CW48:CW53" si="420">IFERROR(+(IF(CT48="","0",CT48))-(IF(CV48="","0",CV48)),"")</f>
        <v>0</v>
      </c>
      <c r="CX48" s="172"/>
      <c r="CY48" s="174">
        <v>1.0</v>
      </c>
      <c r="CZ48" s="175" t="s">
        <v>142</v>
      </c>
      <c r="DA48" s="176" t="s">
        <v>121</v>
      </c>
      <c r="DB48" s="176" t="s">
        <v>123</v>
      </c>
      <c r="DC48" s="177">
        <f t="shared" ref="DC48:DC53" si="421">DC149+DC250+DC351+DC452</f>
        <v>0</v>
      </c>
      <c r="DD48" s="177">
        <f t="shared" ref="DD48:DD53" si="422">iferror(DC48/DE48*100,0)</f>
        <v>0</v>
      </c>
      <c r="DE48" s="177">
        <f t="shared" ref="DE48:DE53" si="423">DE149+DE250+DE351+DE452</f>
        <v>0</v>
      </c>
      <c r="DF48" s="178"/>
      <c r="DG48" s="177">
        <f t="shared" ref="DG48:DG53" si="424">DG149+DG250+DG351+DG452</f>
        <v>0</v>
      </c>
      <c r="DH48" s="179"/>
      <c r="DI48" s="180"/>
      <c r="DJ48" s="180"/>
      <c r="DK48" s="177">
        <f t="shared" ref="DK48:DK53" si="425">DK149+DK250+DK351+DK452</f>
        <v>0</v>
      </c>
      <c r="DL48" s="178">
        <v>0.294289866351475</v>
      </c>
      <c r="DM48" s="177">
        <f t="shared" ref="DM48:DM53" si="426">DM149+DM250+DM351+DM452</f>
        <v>0</v>
      </c>
      <c r="DN48" s="181">
        <f t="shared" ref="DN48:DN53" si="427">IFERROR(+(IF(DK48="","0",DK48))-(IF(DM48="","0",DM48)),"")</f>
        <v>0</v>
      </c>
      <c r="DO48" s="172"/>
      <c r="DP48" s="174">
        <v>1.0</v>
      </c>
      <c r="DQ48" s="175" t="s">
        <v>142</v>
      </c>
      <c r="DR48" s="176" t="s">
        <v>121</v>
      </c>
      <c r="DS48" s="176" t="s">
        <v>123</v>
      </c>
      <c r="DT48" s="177">
        <f t="shared" ref="DT48:DT53" si="428">DT149+DT250+DT351+DT452</f>
        <v>0</v>
      </c>
      <c r="DU48" s="177">
        <f t="shared" ref="DU48:DU53" si="429">iferror(DT48/DV48*100,0)</f>
        <v>0</v>
      </c>
      <c r="DV48" s="177">
        <f t="shared" ref="DV48:DV53" si="430">DV149+DV250+DV351+DV452</f>
        <v>0</v>
      </c>
      <c r="DW48" s="178"/>
      <c r="DX48" s="177">
        <f t="shared" ref="DX48:DX53" si="431">DX149+DX250+DX351+DX452</f>
        <v>0</v>
      </c>
      <c r="DY48" s="179"/>
      <c r="DZ48" s="180"/>
      <c r="EA48" s="180"/>
      <c r="EB48" s="177">
        <f t="shared" ref="EB48:EB53" si="432">EB149+EB250+EB351+EB452</f>
        <v>0</v>
      </c>
      <c r="EC48" s="178">
        <v>0.294289866351475</v>
      </c>
      <c r="ED48" s="177">
        <f t="shared" ref="ED48:ED53" si="433">ED149+ED250+ED351+ED452</f>
        <v>0</v>
      </c>
      <c r="EE48" s="181">
        <f t="shared" ref="EE48:EE53" si="434">IFERROR(+(IF(EB48="","0",EB48))-(IF(ED48="","0",ED48)),"")</f>
        <v>0</v>
      </c>
      <c r="EF48" s="172"/>
      <c r="EG48" s="174">
        <v>1.0</v>
      </c>
      <c r="EH48" s="175" t="s">
        <v>142</v>
      </c>
      <c r="EI48" s="176" t="s">
        <v>121</v>
      </c>
      <c r="EJ48" s="176" t="s">
        <v>123</v>
      </c>
      <c r="EK48" s="177">
        <f t="shared" ref="EK48:EK53" si="435">EK149+EK250+EK351+EK452</f>
        <v>0</v>
      </c>
      <c r="EL48" s="177">
        <f t="shared" ref="EL48:EL53" si="436">iferror(EK48/EM48*100,0)</f>
        <v>0</v>
      </c>
      <c r="EM48" s="177">
        <f t="shared" ref="EM48:EM53" si="437">EM149+EM250+EM351+EM452</f>
        <v>0</v>
      </c>
      <c r="EN48" s="178"/>
      <c r="EO48" s="177">
        <f t="shared" ref="EO48:EO53" si="438">EO149+EO250+EO351+EO452</f>
        <v>0</v>
      </c>
      <c r="EP48" s="179"/>
      <c r="EQ48" s="180"/>
      <c r="ER48" s="180"/>
      <c r="ES48" s="177">
        <f t="shared" ref="ES48:ES53" si="439">ES149+ES250+ES351+ES452</f>
        <v>0</v>
      </c>
      <c r="ET48" s="178">
        <v>0.294289866351475</v>
      </c>
      <c r="EU48" s="177">
        <f t="shared" ref="EU48:EU53" si="440">EU149+EU250+EU351+EU452</f>
        <v>0</v>
      </c>
      <c r="EV48" s="181">
        <f t="shared" ref="EV48:EV53" si="441">IFERROR(+(IF(ES48="","0",ES48))-(IF(EU48="","0",EU48)),"")</f>
        <v>0</v>
      </c>
      <c r="EW48" s="172"/>
      <c r="EX48" s="174">
        <v>1.0</v>
      </c>
      <c r="EY48" s="175" t="s">
        <v>142</v>
      </c>
      <c r="EZ48" s="176" t="s">
        <v>121</v>
      </c>
      <c r="FA48" s="176" t="s">
        <v>123</v>
      </c>
      <c r="FB48" s="177">
        <f t="shared" ref="FB48:FB53" si="442">FB149+FB250+FB351+FB452</f>
        <v>0</v>
      </c>
      <c r="FC48" s="177">
        <f t="shared" ref="FC48:FC53" si="443">iferror(FB48/FD48*100,0)</f>
        <v>0</v>
      </c>
      <c r="FD48" s="177">
        <f t="shared" ref="FD48:FD53" si="444">FD149+FD250+FD351+FD452</f>
        <v>0</v>
      </c>
      <c r="FE48" s="178"/>
      <c r="FF48" s="177">
        <f t="shared" ref="FF48:FF53" si="445">FF149+FF250+FF351+FF452</f>
        <v>0</v>
      </c>
      <c r="FG48" s="179"/>
      <c r="FH48" s="180"/>
      <c r="FI48" s="180"/>
      <c r="FJ48" s="177">
        <f t="shared" ref="FJ48:FJ53" si="446">FJ149+FJ250+FJ351+FJ452</f>
        <v>0</v>
      </c>
      <c r="FK48" s="178">
        <v>0.294289866351475</v>
      </c>
      <c r="FL48" s="177">
        <f t="shared" ref="FL48:FL53" si="447">FL149+FL250+FL351+FL452</f>
        <v>0</v>
      </c>
      <c r="FM48" s="181">
        <f t="shared" ref="FM48:FM53" si="448">IFERROR(+(IF(FJ48="","0",FJ48))-(IF(FL48="","0",FL48)),"")</f>
        <v>0</v>
      </c>
      <c r="FN48" s="172"/>
      <c r="FO48" s="174">
        <v>1.0</v>
      </c>
      <c r="FP48" s="175" t="s">
        <v>142</v>
      </c>
      <c r="FQ48" s="176" t="s">
        <v>121</v>
      </c>
      <c r="FR48" s="176" t="s">
        <v>123</v>
      </c>
      <c r="FS48" s="177">
        <f t="shared" ref="FS48:FS53" si="449">FS149+FS250+FS351+FS452</f>
        <v>0</v>
      </c>
      <c r="FT48" s="177">
        <f t="shared" ref="FT48:FT53" si="450">iferror(FS48/FU48*100,0)</f>
        <v>0</v>
      </c>
      <c r="FU48" s="177">
        <f t="shared" ref="FU48:FU53" si="451">FU149+FU250+FU351+FU452</f>
        <v>0</v>
      </c>
      <c r="FV48" s="178"/>
      <c r="FW48" s="177">
        <f t="shared" ref="FW48:FW53" si="452">FW149+FW250+FW351+FW452</f>
        <v>0</v>
      </c>
      <c r="FX48" s="179"/>
      <c r="FY48" s="180"/>
      <c r="FZ48" s="180"/>
      <c r="GA48" s="177">
        <f t="shared" ref="GA48:GA53" si="453">GA149+GA250+GA351+GA452</f>
        <v>0</v>
      </c>
      <c r="GB48" s="178">
        <v>0.294289866351475</v>
      </c>
      <c r="GC48" s="177">
        <f t="shared" ref="GC48:GC53" si="454">GC149+GC250+GC351+GC452</f>
        <v>0</v>
      </c>
      <c r="GD48" s="181">
        <f t="shared" ref="GD48:GD53" si="455">IFERROR(+(IF(GA48="","0",GA48))-(IF(GC48="","0",GC48)),"")</f>
        <v>0</v>
      </c>
      <c r="GE48" s="172"/>
      <c r="GF48" s="174">
        <v>1.0</v>
      </c>
      <c r="GG48" s="175" t="s">
        <v>142</v>
      </c>
      <c r="GH48" s="176" t="s">
        <v>121</v>
      </c>
      <c r="GI48" s="176" t="s">
        <v>123</v>
      </c>
      <c r="GJ48" s="177">
        <f t="shared" ref="GJ48:GJ53" si="456">GJ149+GJ250+GJ351+GJ452</f>
        <v>0</v>
      </c>
      <c r="GK48" s="177">
        <f t="shared" ref="GK48:GK53" si="457">iferror(GJ48/GL48*100,0)</f>
        <v>0</v>
      </c>
      <c r="GL48" s="177">
        <f t="shared" ref="GL48:GL53" si="458">GL149+GL250+GL351+GL452</f>
        <v>0</v>
      </c>
      <c r="GM48" s="178"/>
      <c r="GN48" s="177">
        <f t="shared" ref="GN48:GN53" si="459">GN149+GN250+GN351+GN452</f>
        <v>0</v>
      </c>
      <c r="GO48" s="179"/>
      <c r="GP48" s="180"/>
      <c r="GQ48" s="180"/>
      <c r="GR48" s="177">
        <f t="shared" ref="GR48:GR53" si="460">GR149+GR250+GR351+GR452</f>
        <v>0</v>
      </c>
      <c r="GS48" s="178">
        <v>0.294289866351475</v>
      </c>
      <c r="GT48" s="177">
        <f t="shared" ref="GT48:GT53" si="461">GT149+GT250+GT351+GT452</f>
        <v>0</v>
      </c>
      <c r="GU48" s="181">
        <f t="shared" ref="GU48:GU53" si="462">IFERROR(+(IF(GR48="","0",GR48))-(IF(GT48="","0",GT48)),"")</f>
        <v>0</v>
      </c>
      <c r="GV48" s="172"/>
      <c r="GW48" s="174">
        <v>1.0</v>
      </c>
      <c r="GX48" s="175" t="s">
        <v>142</v>
      </c>
      <c r="GY48" s="176" t="s">
        <v>121</v>
      </c>
      <c r="GZ48" s="176" t="s">
        <v>123</v>
      </c>
      <c r="HA48" s="177">
        <f t="shared" ref="HA48:HA53" si="463">HA149+HA250+HA351+HA452</f>
        <v>0</v>
      </c>
      <c r="HB48" s="177">
        <f t="shared" ref="HB48:HB53" si="464">iferror(HA48/HC48*100,0)</f>
        <v>0</v>
      </c>
      <c r="HC48" s="177">
        <f t="shared" ref="HC48:HC53" si="465">HC149+HC250+HC351+HC452</f>
        <v>0</v>
      </c>
      <c r="HD48" s="178"/>
      <c r="HE48" s="177">
        <f t="shared" ref="HE48:HE53" si="466">HE149+HE250+HE351+HE452</f>
        <v>0</v>
      </c>
      <c r="HF48" s="179"/>
      <c r="HG48" s="180"/>
      <c r="HH48" s="180"/>
      <c r="HI48" s="177">
        <f t="shared" ref="HI48:HI53" si="467">HI149+HI250+HI351+HI452</f>
        <v>0</v>
      </c>
      <c r="HJ48" s="178">
        <v>0.294289866351475</v>
      </c>
      <c r="HK48" s="177">
        <f t="shared" ref="HK48:HK53" si="468">HK149+HK250+HK351+HK452</f>
        <v>0</v>
      </c>
      <c r="HL48" s="181">
        <f t="shared" ref="HL48:HL53" si="469">IFERROR(+(IF(HI48="","0",HI48))-(IF(HK48="","0",HK48)),"")</f>
        <v>0</v>
      </c>
      <c r="HM48" s="172"/>
      <c r="HN48" s="174">
        <v>1.0</v>
      </c>
      <c r="HO48" s="175" t="s">
        <v>142</v>
      </c>
      <c r="HP48" s="176" t="s">
        <v>121</v>
      </c>
      <c r="HQ48" s="176" t="s">
        <v>123</v>
      </c>
      <c r="HR48" s="177">
        <f t="shared" ref="HR48:HR53" si="470">HR149+HR250+HR351+HR452</f>
        <v>0</v>
      </c>
      <c r="HS48" s="177">
        <f t="shared" ref="HS48:HS53" si="471">iferror(HR48/HT48*100,0)</f>
        <v>0</v>
      </c>
      <c r="HT48" s="177">
        <f t="shared" ref="HT48:HT53" si="472">HT149+HT250+HT351+HT452</f>
        <v>0</v>
      </c>
      <c r="HU48" s="178"/>
      <c r="HV48" s="177">
        <f t="shared" ref="HV48:HV53" si="473">HV149+HV250+HV351+HV452</f>
        <v>0</v>
      </c>
      <c r="HW48" s="179"/>
      <c r="HX48" s="180"/>
      <c r="HY48" s="180"/>
      <c r="HZ48" s="177">
        <f t="shared" ref="HZ48:HZ53" si="474">HZ149+HZ250+HZ351+HZ452</f>
        <v>0</v>
      </c>
      <c r="IA48" s="178">
        <v>0.294289866351475</v>
      </c>
      <c r="IB48" s="177">
        <f t="shared" ref="IB48:IB53" si="475">IB149+IB250+IB351+IB452</f>
        <v>0</v>
      </c>
      <c r="IC48" s="181">
        <f t="shared" ref="IC48:IC53" si="476">IFERROR(+(IF(HZ48="","0",HZ48))-(IF(IB48="","0",IB48)),"")</f>
        <v>0</v>
      </c>
      <c r="ID48" s="172"/>
      <c r="IE48" s="174">
        <v>1.0</v>
      </c>
      <c r="IF48" s="175" t="s">
        <v>142</v>
      </c>
      <c r="IG48" s="176" t="s">
        <v>121</v>
      </c>
      <c r="IH48" s="176" t="s">
        <v>123</v>
      </c>
      <c r="II48" s="177">
        <f t="shared" ref="II48:II53" si="477">II149+II250+II351+II452</f>
        <v>0</v>
      </c>
      <c r="IJ48" s="177">
        <f t="shared" ref="IJ48:IJ53" si="478">iferror(II48/IK48*100,0)</f>
        <v>0</v>
      </c>
      <c r="IK48" s="177">
        <f t="shared" ref="IK48:IK53" si="479">IK149+IK250+IK351+IK452</f>
        <v>0</v>
      </c>
      <c r="IL48" s="178"/>
      <c r="IM48" s="177">
        <f t="shared" ref="IM48:IM53" si="480">IM149+IM250+IM351+IM452</f>
        <v>0</v>
      </c>
      <c r="IN48" s="179"/>
      <c r="IO48" s="180"/>
      <c r="IP48" s="180"/>
      <c r="IQ48" s="177">
        <f t="shared" ref="IQ48:IQ53" si="481">IQ149+IQ250+IQ351+IQ452</f>
        <v>0</v>
      </c>
      <c r="IR48" s="178">
        <v>0.294289866351475</v>
      </c>
      <c r="IS48" s="177">
        <f t="shared" ref="IS48:IS53" si="482">IS149+IS250+IS351+IS452</f>
        <v>0</v>
      </c>
      <c r="IT48" s="181">
        <f t="shared" ref="IT48:IT53" si="483">IFERROR(+(IF(IQ48="","0",IQ48))-(IF(IS48="","0",IS48)),"")</f>
        <v>0</v>
      </c>
      <c r="IU48" s="172"/>
      <c r="IV48" s="174">
        <v>1.0</v>
      </c>
      <c r="IW48" s="175" t="s">
        <v>142</v>
      </c>
      <c r="IX48" s="176" t="s">
        <v>121</v>
      </c>
      <c r="IY48" s="176" t="s">
        <v>123</v>
      </c>
      <c r="IZ48" s="177">
        <f t="shared" ref="IZ48:IZ53" si="484">IZ149+IZ250+IZ351+IZ452</f>
        <v>0</v>
      </c>
      <c r="JA48" s="177">
        <f t="shared" ref="JA48:JA53" si="485">iferror(IZ48/JB48*100,0)</f>
        <v>0</v>
      </c>
      <c r="JB48" s="177">
        <f t="shared" ref="JB48:JB53" si="486">JB149+JB250+JB351+JB452</f>
        <v>0</v>
      </c>
      <c r="JC48" s="178"/>
      <c r="JD48" s="177">
        <f t="shared" ref="JD48:JD53" si="487">JD149+JD250+JD351+JD452</f>
        <v>0</v>
      </c>
      <c r="JE48" s="179"/>
      <c r="JF48" s="180"/>
      <c r="JG48" s="180"/>
      <c r="JH48" s="177">
        <f t="shared" ref="JH48:JH53" si="488">JH149+JH250+JH351+JH452</f>
        <v>0</v>
      </c>
      <c r="JI48" s="178">
        <v>0.294289866351475</v>
      </c>
      <c r="JJ48" s="177">
        <f t="shared" ref="JJ48:JJ53" si="489">JJ149+JJ250+JJ351+JJ452</f>
        <v>0</v>
      </c>
      <c r="JK48" s="181">
        <f t="shared" ref="JK48:JK53" si="490">IFERROR(+(IF(JH48="","0",JH48))-(IF(JJ48="","0",JJ48)),"")</f>
        <v>0</v>
      </c>
      <c r="JL48" s="172"/>
      <c r="JM48" s="174">
        <v>1.0</v>
      </c>
      <c r="JN48" s="175" t="s">
        <v>142</v>
      </c>
      <c r="JO48" s="176" t="s">
        <v>121</v>
      </c>
      <c r="JP48" s="176" t="s">
        <v>123</v>
      </c>
      <c r="JQ48" s="177">
        <f t="shared" ref="JQ48:JQ53" si="491">JQ149+JQ250+JQ351+JQ452</f>
        <v>0</v>
      </c>
      <c r="JR48" s="177">
        <f t="shared" ref="JR48:JR53" si="492">iferror(JQ48/JS48*100,0)</f>
        <v>0</v>
      </c>
      <c r="JS48" s="177">
        <f t="shared" ref="JS48:JS53" si="493">JS149+JS250+JS351+JS452</f>
        <v>0</v>
      </c>
      <c r="JT48" s="178"/>
      <c r="JU48" s="177">
        <f t="shared" ref="JU48:JU53" si="494">JU149+JU250+JU351+JU452</f>
        <v>0</v>
      </c>
      <c r="JV48" s="179"/>
      <c r="JW48" s="180"/>
      <c r="JX48" s="180"/>
      <c r="JY48" s="177">
        <f t="shared" ref="JY48:JY53" si="495">JY149+JY250+JY351+JY452</f>
        <v>0</v>
      </c>
      <c r="JZ48" s="178">
        <v>0.294289866351475</v>
      </c>
      <c r="KA48" s="177">
        <f t="shared" ref="KA48:KA53" si="496">KA149+KA250+KA351+KA452</f>
        <v>0</v>
      </c>
      <c r="KB48" s="181">
        <f t="shared" ref="KB48:KB53" si="497">IFERROR(+(IF(JY48="","0",JY48))-(IF(KA48="","0",KA48)),"")</f>
        <v>0</v>
      </c>
      <c r="KC48" s="172"/>
      <c r="KD48" s="174">
        <v>1.0</v>
      </c>
      <c r="KE48" s="175" t="s">
        <v>142</v>
      </c>
      <c r="KF48" s="176" t="s">
        <v>121</v>
      </c>
      <c r="KG48" s="176" t="s">
        <v>123</v>
      </c>
      <c r="KH48" s="177">
        <f t="shared" ref="KH48:KH53" si="498">KH149+KH250+KH351+KH452</f>
        <v>0</v>
      </c>
      <c r="KI48" s="177">
        <f t="shared" ref="KI48:KI53" si="499">iferror(KH48/KJ48*100,0)</f>
        <v>0</v>
      </c>
      <c r="KJ48" s="177">
        <f t="shared" ref="KJ48:KJ53" si="500">KJ149+KJ250+KJ351+KJ452</f>
        <v>0</v>
      </c>
      <c r="KK48" s="178"/>
      <c r="KL48" s="177">
        <f t="shared" ref="KL48:KL53" si="501">KL149+KL250+KL351+KL452</f>
        <v>0</v>
      </c>
      <c r="KM48" s="179"/>
      <c r="KN48" s="180"/>
      <c r="KO48" s="180"/>
      <c r="KP48" s="177">
        <f t="shared" ref="KP48:KP53" si="502">KP149+KP250+KP351+KP452</f>
        <v>0</v>
      </c>
      <c r="KQ48" s="178">
        <v>0.294289866351475</v>
      </c>
      <c r="KR48" s="177">
        <f t="shared" ref="KR48:KR53" si="503">KR149+KR250+KR351+KR452</f>
        <v>0</v>
      </c>
      <c r="KS48" s="181">
        <f t="shared" ref="KS48:KS53" si="504">IFERROR(+(IF(KP48="","0",KP48))-(IF(KR48="","0",KR48)),"")</f>
        <v>0</v>
      </c>
      <c r="KT48" s="172"/>
      <c r="KU48" s="173"/>
    </row>
    <row r="49" ht="15.75" customHeight="1">
      <c r="A49" s="174">
        <v>2.0</v>
      </c>
      <c r="B49" s="175" t="s">
        <v>148</v>
      </c>
      <c r="C49" s="176" t="s">
        <v>121</v>
      </c>
      <c r="D49" s="176" t="s">
        <v>123</v>
      </c>
      <c r="E49" s="177">
        <f t="shared" si="379"/>
        <v>0</v>
      </c>
      <c r="F49" s="177">
        <f t="shared" si="380"/>
        <v>0</v>
      </c>
      <c r="G49" s="177">
        <f t="shared" si="381"/>
        <v>0</v>
      </c>
      <c r="H49" s="178"/>
      <c r="I49" s="177">
        <f t="shared" si="382"/>
        <v>0</v>
      </c>
      <c r="J49" s="179"/>
      <c r="K49" s="180"/>
      <c r="L49" s="180"/>
      <c r="M49" s="177">
        <f t="shared" si="383"/>
        <v>0</v>
      </c>
      <c r="N49" s="178">
        <v>0.294289866351475</v>
      </c>
      <c r="O49" s="177">
        <f t="shared" si="384"/>
        <v>0</v>
      </c>
      <c r="P49" s="181">
        <f t="shared" si="385"/>
        <v>0</v>
      </c>
      <c r="Q49" s="172"/>
      <c r="R49" s="174">
        <v>2.0</v>
      </c>
      <c r="S49" s="175" t="s">
        <v>148</v>
      </c>
      <c r="T49" s="176" t="s">
        <v>121</v>
      </c>
      <c r="U49" s="176" t="s">
        <v>123</v>
      </c>
      <c r="V49" s="177">
        <f t="shared" si="386"/>
        <v>0</v>
      </c>
      <c r="W49" s="177">
        <f t="shared" si="387"/>
        <v>0</v>
      </c>
      <c r="X49" s="177">
        <f t="shared" si="388"/>
        <v>0</v>
      </c>
      <c r="Y49" s="178"/>
      <c r="Z49" s="177">
        <f t="shared" si="389"/>
        <v>0</v>
      </c>
      <c r="AA49" s="179"/>
      <c r="AB49" s="180"/>
      <c r="AC49" s="180"/>
      <c r="AD49" s="177">
        <f t="shared" si="390"/>
        <v>0</v>
      </c>
      <c r="AE49" s="178">
        <v>0.294289866351475</v>
      </c>
      <c r="AF49" s="177">
        <f t="shared" si="391"/>
        <v>0</v>
      </c>
      <c r="AG49" s="181">
        <f t="shared" si="392"/>
        <v>0</v>
      </c>
      <c r="AH49" s="172"/>
      <c r="AI49" s="174">
        <v>2.0</v>
      </c>
      <c r="AJ49" s="175" t="s">
        <v>148</v>
      </c>
      <c r="AK49" s="176" t="s">
        <v>121</v>
      </c>
      <c r="AL49" s="176" t="s">
        <v>123</v>
      </c>
      <c r="AM49" s="177">
        <f t="shared" si="393"/>
        <v>0</v>
      </c>
      <c r="AN49" s="177">
        <f t="shared" si="394"/>
        <v>0</v>
      </c>
      <c r="AO49" s="177">
        <f t="shared" si="395"/>
        <v>0</v>
      </c>
      <c r="AP49" s="178"/>
      <c r="AQ49" s="177">
        <f t="shared" si="396"/>
        <v>0</v>
      </c>
      <c r="AR49" s="179"/>
      <c r="AS49" s="180"/>
      <c r="AT49" s="180"/>
      <c r="AU49" s="177">
        <f t="shared" si="397"/>
        <v>0</v>
      </c>
      <c r="AV49" s="178">
        <v>0.294289866351475</v>
      </c>
      <c r="AW49" s="177">
        <f t="shared" si="398"/>
        <v>0</v>
      </c>
      <c r="AX49" s="181">
        <f t="shared" si="399"/>
        <v>0</v>
      </c>
      <c r="AY49" s="172"/>
      <c r="AZ49" s="174">
        <v>2.0</v>
      </c>
      <c r="BA49" s="175" t="s">
        <v>148</v>
      </c>
      <c r="BB49" s="176" t="s">
        <v>121</v>
      </c>
      <c r="BC49" s="176" t="s">
        <v>123</v>
      </c>
      <c r="BD49" s="177">
        <f t="shared" si="400"/>
        <v>0</v>
      </c>
      <c r="BE49" s="177">
        <f t="shared" si="401"/>
        <v>0</v>
      </c>
      <c r="BF49" s="177">
        <f t="shared" si="402"/>
        <v>0</v>
      </c>
      <c r="BG49" s="178"/>
      <c r="BH49" s="177">
        <f t="shared" si="403"/>
        <v>0</v>
      </c>
      <c r="BI49" s="179"/>
      <c r="BJ49" s="180"/>
      <c r="BK49" s="180"/>
      <c r="BL49" s="177">
        <f t="shared" si="404"/>
        <v>0</v>
      </c>
      <c r="BM49" s="178">
        <v>0.294289866351475</v>
      </c>
      <c r="BN49" s="177">
        <f t="shared" si="405"/>
        <v>0</v>
      </c>
      <c r="BO49" s="181">
        <f t="shared" si="406"/>
        <v>0</v>
      </c>
      <c r="BP49" s="172"/>
      <c r="BQ49" s="174">
        <v>2.0</v>
      </c>
      <c r="BR49" s="175" t="s">
        <v>148</v>
      </c>
      <c r="BS49" s="176" t="s">
        <v>121</v>
      </c>
      <c r="BT49" s="176" t="s">
        <v>123</v>
      </c>
      <c r="BU49" s="177">
        <f t="shared" si="407"/>
        <v>0</v>
      </c>
      <c r="BV49" s="177">
        <f t="shared" si="408"/>
        <v>0</v>
      </c>
      <c r="BW49" s="177">
        <f t="shared" si="409"/>
        <v>0</v>
      </c>
      <c r="BX49" s="178"/>
      <c r="BY49" s="177">
        <f t="shared" si="410"/>
        <v>0</v>
      </c>
      <c r="BZ49" s="179"/>
      <c r="CA49" s="180"/>
      <c r="CB49" s="180"/>
      <c r="CC49" s="177">
        <f t="shared" si="411"/>
        <v>0</v>
      </c>
      <c r="CD49" s="178">
        <v>0.294289866351475</v>
      </c>
      <c r="CE49" s="177">
        <f t="shared" si="412"/>
        <v>0</v>
      </c>
      <c r="CF49" s="181">
        <f t="shared" si="413"/>
        <v>0</v>
      </c>
      <c r="CG49" s="172"/>
      <c r="CH49" s="174">
        <v>2.0</v>
      </c>
      <c r="CI49" s="175" t="s">
        <v>148</v>
      </c>
      <c r="CJ49" s="176" t="s">
        <v>121</v>
      </c>
      <c r="CK49" s="176" t="s">
        <v>123</v>
      </c>
      <c r="CL49" s="177">
        <f t="shared" si="414"/>
        <v>0</v>
      </c>
      <c r="CM49" s="177">
        <f t="shared" si="415"/>
        <v>0</v>
      </c>
      <c r="CN49" s="177">
        <f t="shared" si="416"/>
        <v>0</v>
      </c>
      <c r="CO49" s="178"/>
      <c r="CP49" s="177">
        <f t="shared" si="417"/>
        <v>0</v>
      </c>
      <c r="CQ49" s="179"/>
      <c r="CR49" s="180"/>
      <c r="CS49" s="180"/>
      <c r="CT49" s="177">
        <f t="shared" si="418"/>
        <v>0</v>
      </c>
      <c r="CU49" s="178">
        <v>0.294289866351475</v>
      </c>
      <c r="CV49" s="177">
        <f t="shared" si="419"/>
        <v>0</v>
      </c>
      <c r="CW49" s="181">
        <f t="shared" si="420"/>
        <v>0</v>
      </c>
      <c r="CX49" s="172"/>
      <c r="CY49" s="174">
        <v>2.0</v>
      </c>
      <c r="CZ49" s="175" t="s">
        <v>148</v>
      </c>
      <c r="DA49" s="176" t="s">
        <v>121</v>
      </c>
      <c r="DB49" s="176" t="s">
        <v>123</v>
      </c>
      <c r="DC49" s="177">
        <f t="shared" si="421"/>
        <v>0</v>
      </c>
      <c r="DD49" s="177">
        <f t="shared" si="422"/>
        <v>0</v>
      </c>
      <c r="DE49" s="177">
        <f t="shared" si="423"/>
        <v>0</v>
      </c>
      <c r="DF49" s="178"/>
      <c r="DG49" s="177">
        <f t="shared" si="424"/>
        <v>0</v>
      </c>
      <c r="DH49" s="179"/>
      <c r="DI49" s="180"/>
      <c r="DJ49" s="180"/>
      <c r="DK49" s="177">
        <f t="shared" si="425"/>
        <v>0</v>
      </c>
      <c r="DL49" s="178">
        <v>0.294289866351475</v>
      </c>
      <c r="DM49" s="177">
        <f t="shared" si="426"/>
        <v>0</v>
      </c>
      <c r="DN49" s="181">
        <f t="shared" si="427"/>
        <v>0</v>
      </c>
      <c r="DO49" s="172"/>
      <c r="DP49" s="174">
        <v>2.0</v>
      </c>
      <c r="DQ49" s="175" t="s">
        <v>148</v>
      </c>
      <c r="DR49" s="176" t="s">
        <v>121</v>
      </c>
      <c r="DS49" s="176" t="s">
        <v>123</v>
      </c>
      <c r="DT49" s="177">
        <f t="shared" si="428"/>
        <v>0</v>
      </c>
      <c r="DU49" s="177">
        <f t="shared" si="429"/>
        <v>0</v>
      </c>
      <c r="DV49" s="177">
        <f t="shared" si="430"/>
        <v>0</v>
      </c>
      <c r="DW49" s="178"/>
      <c r="DX49" s="177">
        <f t="shared" si="431"/>
        <v>0</v>
      </c>
      <c r="DY49" s="179"/>
      <c r="DZ49" s="180"/>
      <c r="EA49" s="180"/>
      <c r="EB49" s="177">
        <f t="shared" si="432"/>
        <v>0</v>
      </c>
      <c r="EC49" s="178">
        <v>0.294289866351475</v>
      </c>
      <c r="ED49" s="177">
        <f t="shared" si="433"/>
        <v>0</v>
      </c>
      <c r="EE49" s="181">
        <f t="shared" si="434"/>
        <v>0</v>
      </c>
      <c r="EF49" s="172"/>
      <c r="EG49" s="174">
        <v>2.0</v>
      </c>
      <c r="EH49" s="175" t="s">
        <v>148</v>
      </c>
      <c r="EI49" s="176" t="s">
        <v>121</v>
      </c>
      <c r="EJ49" s="176" t="s">
        <v>123</v>
      </c>
      <c r="EK49" s="177">
        <f t="shared" si="435"/>
        <v>0</v>
      </c>
      <c r="EL49" s="177">
        <f t="shared" si="436"/>
        <v>0</v>
      </c>
      <c r="EM49" s="177">
        <f t="shared" si="437"/>
        <v>0</v>
      </c>
      <c r="EN49" s="178"/>
      <c r="EO49" s="177">
        <f t="shared" si="438"/>
        <v>0</v>
      </c>
      <c r="EP49" s="179"/>
      <c r="EQ49" s="180"/>
      <c r="ER49" s="180"/>
      <c r="ES49" s="177">
        <f t="shared" si="439"/>
        <v>0</v>
      </c>
      <c r="ET49" s="178">
        <v>0.294289866351475</v>
      </c>
      <c r="EU49" s="177">
        <f t="shared" si="440"/>
        <v>0</v>
      </c>
      <c r="EV49" s="181">
        <f t="shared" si="441"/>
        <v>0</v>
      </c>
      <c r="EW49" s="172"/>
      <c r="EX49" s="174">
        <v>2.0</v>
      </c>
      <c r="EY49" s="175" t="s">
        <v>148</v>
      </c>
      <c r="EZ49" s="176" t="s">
        <v>121</v>
      </c>
      <c r="FA49" s="176" t="s">
        <v>123</v>
      </c>
      <c r="FB49" s="177">
        <f t="shared" si="442"/>
        <v>0</v>
      </c>
      <c r="FC49" s="177">
        <f t="shared" si="443"/>
        <v>0</v>
      </c>
      <c r="FD49" s="177">
        <f t="shared" si="444"/>
        <v>0</v>
      </c>
      <c r="FE49" s="178"/>
      <c r="FF49" s="177">
        <f t="shared" si="445"/>
        <v>0</v>
      </c>
      <c r="FG49" s="179"/>
      <c r="FH49" s="180"/>
      <c r="FI49" s="180"/>
      <c r="FJ49" s="177">
        <f t="shared" si="446"/>
        <v>0</v>
      </c>
      <c r="FK49" s="178">
        <v>0.294289866351475</v>
      </c>
      <c r="FL49" s="177">
        <f t="shared" si="447"/>
        <v>0</v>
      </c>
      <c r="FM49" s="181">
        <f t="shared" si="448"/>
        <v>0</v>
      </c>
      <c r="FN49" s="172"/>
      <c r="FO49" s="174">
        <v>2.0</v>
      </c>
      <c r="FP49" s="175" t="s">
        <v>148</v>
      </c>
      <c r="FQ49" s="176" t="s">
        <v>121</v>
      </c>
      <c r="FR49" s="176" t="s">
        <v>123</v>
      </c>
      <c r="FS49" s="177">
        <f t="shared" si="449"/>
        <v>0</v>
      </c>
      <c r="FT49" s="177">
        <f t="shared" si="450"/>
        <v>0</v>
      </c>
      <c r="FU49" s="177">
        <f t="shared" si="451"/>
        <v>0</v>
      </c>
      <c r="FV49" s="178"/>
      <c r="FW49" s="177">
        <f t="shared" si="452"/>
        <v>0</v>
      </c>
      <c r="FX49" s="179"/>
      <c r="FY49" s="180"/>
      <c r="FZ49" s="180"/>
      <c r="GA49" s="177">
        <f t="shared" si="453"/>
        <v>0</v>
      </c>
      <c r="GB49" s="178">
        <v>0.294289866351475</v>
      </c>
      <c r="GC49" s="177">
        <f t="shared" si="454"/>
        <v>0</v>
      </c>
      <c r="GD49" s="181">
        <f t="shared" si="455"/>
        <v>0</v>
      </c>
      <c r="GE49" s="172"/>
      <c r="GF49" s="174">
        <v>2.0</v>
      </c>
      <c r="GG49" s="175" t="s">
        <v>148</v>
      </c>
      <c r="GH49" s="176" t="s">
        <v>121</v>
      </c>
      <c r="GI49" s="176" t="s">
        <v>123</v>
      </c>
      <c r="GJ49" s="177">
        <f t="shared" si="456"/>
        <v>0</v>
      </c>
      <c r="GK49" s="177">
        <f t="shared" si="457"/>
        <v>0</v>
      </c>
      <c r="GL49" s="177">
        <f t="shared" si="458"/>
        <v>0</v>
      </c>
      <c r="GM49" s="178"/>
      <c r="GN49" s="177">
        <f t="shared" si="459"/>
        <v>0</v>
      </c>
      <c r="GO49" s="179"/>
      <c r="GP49" s="180"/>
      <c r="GQ49" s="180"/>
      <c r="GR49" s="177">
        <f t="shared" si="460"/>
        <v>0</v>
      </c>
      <c r="GS49" s="178">
        <v>0.294289866351475</v>
      </c>
      <c r="GT49" s="177">
        <f t="shared" si="461"/>
        <v>0</v>
      </c>
      <c r="GU49" s="181">
        <f t="shared" si="462"/>
        <v>0</v>
      </c>
      <c r="GV49" s="172"/>
      <c r="GW49" s="174">
        <v>2.0</v>
      </c>
      <c r="GX49" s="175" t="s">
        <v>148</v>
      </c>
      <c r="GY49" s="176" t="s">
        <v>121</v>
      </c>
      <c r="GZ49" s="176" t="s">
        <v>123</v>
      </c>
      <c r="HA49" s="177">
        <f t="shared" si="463"/>
        <v>0</v>
      </c>
      <c r="HB49" s="177">
        <f t="shared" si="464"/>
        <v>0</v>
      </c>
      <c r="HC49" s="177">
        <f t="shared" si="465"/>
        <v>0</v>
      </c>
      <c r="HD49" s="178"/>
      <c r="HE49" s="177">
        <f t="shared" si="466"/>
        <v>0</v>
      </c>
      <c r="HF49" s="179"/>
      <c r="HG49" s="180"/>
      <c r="HH49" s="180"/>
      <c r="HI49" s="177">
        <f t="shared" si="467"/>
        <v>0</v>
      </c>
      <c r="HJ49" s="178">
        <v>0.294289866351475</v>
      </c>
      <c r="HK49" s="177">
        <f t="shared" si="468"/>
        <v>0</v>
      </c>
      <c r="HL49" s="181">
        <f t="shared" si="469"/>
        <v>0</v>
      </c>
      <c r="HM49" s="172"/>
      <c r="HN49" s="174">
        <v>2.0</v>
      </c>
      <c r="HO49" s="175" t="s">
        <v>148</v>
      </c>
      <c r="HP49" s="176" t="s">
        <v>121</v>
      </c>
      <c r="HQ49" s="176" t="s">
        <v>123</v>
      </c>
      <c r="HR49" s="177">
        <f t="shared" si="470"/>
        <v>0</v>
      </c>
      <c r="HS49" s="177">
        <f t="shared" si="471"/>
        <v>0</v>
      </c>
      <c r="HT49" s="177">
        <f t="shared" si="472"/>
        <v>0</v>
      </c>
      <c r="HU49" s="178"/>
      <c r="HV49" s="177">
        <f t="shared" si="473"/>
        <v>0</v>
      </c>
      <c r="HW49" s="179"/>
      <c r="HX49" s="180"/>
      <c r="HY49" s="180"/>
      <c r="HZ49" s="177">
        <f t="shared" si="474"/>
        <v>0</v>
      </c>
      <c r="IA49" s="178">
        <v>0.294289866351475</v>
      </c>
      <c r="IB49" s="177">
        <f t="shared" si="475"/>
        <v>0</v>
      </c>
      <c r="IC49" s="181">
        <f t="shared" si="476"/>
        <v>0</v>
      </c>
      <c r="ID49" s="172"/>
      <c r="IE49" s="174">
        <v>2.0</v>
      </c>
      <c r="IF49" s="175" t="s">
        <v>148</v>
      </c>
      <c r="IG49" s="176" t="s">
        <v>121</v>
      </c>
      <c r="IH49" s="176" t="s">
        <v>123</v>
      </c>
      <c r="II49" s="177">
        <f t="shared" si="477"/>
        <v>0</v>
      </c>
      <c r="IJ49" s="177">
        <f t="shared" si="478"/>
        <v>0</v>
      </c>
      <c r="IK49" s="177">
        <f t="shared" si="479"/>
        <v>0</v>
      </c>
      <c r="IL49" s="178"/>
      <c r="IM49" s="177">
        <f t="shared" si="480"/>
        <v>0</v>
      </c>
      <c r="IN49" s="179"/>
      <c r="IO49" s="180"/>
      <c r="IP49" s="180"/>
      <c r="IQ49" s="177">
        <f t="shared" si="481"/>
        <v>0</v>
      </c>
      <c r="IR49" s="178">
        <v>0.294289866351475</v>
      </c>
      <c r="IS49" s="177">
        <f t="shared" si="482"/>
        <v>0</v>
      </c>
      <c r="IT49" s="181">
        <f t="shared" si="483"/>
        <v>0</v>
      </c>
      <c r="IU49" s="172"/>
      <c r="IV49" s="174">
        <v>2.0</v>
      </c>
      <c r="IW49" s="175" t="s">
        <v>148</v>
      </c>
      <c r="IX49" s="176" t="s">
        <v>121</v>
      </c>
      <c r="IY49" s="176" t="s">
        <v>123</v>
      </c>
      <c r="IZ49" s="177">
        <f t="shared" si="484"/>
        <v>0</v>
      </c>
      <c r="JA49" s="177">
        <f t="shared" si="485"/>
        <v>0</v>
      </c>
      <c r="JB49" s="177">
        <f t="shared" si="486"/>
        <v>0</v>
      </c>
      <c r="JC49" s="178"/>
      <c r="JD49" s="177">
        <f t="shared" si="487"/>
        <v>0</v>
      </c>
      <c r="JE49" s="179"/>
      <c r="JF49" s="180"/>
      <c r="JG49" s="180"/>
      <c r="JH49" s="177">
        <f t="shared" si="488"/>
        <v>0</v>
      </c>
      <c r="JI49" s="178">
        <v>0.294289866351475</v>
      </c>
      <c r="JJ49" s="177">
        <f t="shared" si="489"/>
        <v>0</v>
      </c>
      <c r="JK49" s="181">
        <f t="shared" si="490"/>
        <v>0</v>
      </c>
      <c r="JL49" s="172"/>
      <c r="JM49" s="174">
        <v>2.0</v>
      </c>
      <c r="JN49" s="175" t="s">
        <v>148</v>
      </c>
      <c r="JO49" s="176" t="s">
        <v>121</v>
      </c>
      <c r="JP49" s="176" t="s">
        <v>123</v>
      </c>
      <c r="JQ49" s="177">
        <f t="shared" si="491"/>
        <v>0</v>
      </c>
      <c r="JR49" s="177">
        <f t="shared" si="492"/>
        <v>0</v>
      </c>
      <c r="JS49" s="177">
        <f t="shared" si="493"/>
        <v>0</v>
      </c>
      <c r="JT49" s="178"/>
      <c r="JU49" s="177">
        <f t="shared" si="494"/>
        <v>0</v>
      </c>
      <c r="JV49" s="179"/>
      <c r="JW49" s="180"/>
      <c r="JX49" s="180"/>
      <c r="JY49" s="177">
        <f t="shared" si="495"/>
        <v>0</v>
      </c>
      <c r="JZ49" s="178">
        <v>0.294289866351475</v>
      </c>
      <c r="KA49" s="177">
        <f t="shared" si="496"/>
        <v>0</v>
      </c>
      <c r="KB49" s="181">
        <f t="shared" si="497"/>
        <v>0</v>
      </c>
      <c r="KC49" s="172"/>
      <c r="KD49" s="174">
        <v>2.0</v>
      </c>
      <c r="KE49" s="175" t="s">
        <v>148</v>
      </c>
      <c r="KF49" s="176" t="s">
        <v>121</v>
      </c>
      <c r="KG49" s="176" t="s">
        <v>123</v>
      </c>
      <c r="KH49" s="177">
        <f t="shared" si="498"/>
        <v>0</v>
      </c>
      <c r="KI49" s="177">
        <f t="shared" si="499"/>
        <v>0</v>
      </c>
      <c r="KJ49" s="177">
        <f t="shared" si="500"/>
        <v>0</v>
      </c>
      <c r="KK49" s="178"/>
      <c r="KL49" s="177">
        <f t="shared" si="501"/>
        <v>0</v>
      </c>
      <c r="KM49" s="179"/>
      <c r="KN49" s="180"/>
      <c r="KO49" s="180"/>
      <c r="KP49" s="177">
        <f t="shared" si="502"/>
        <v>0</v>
      </c>
      <c r="KQ49" s="178">
        <v>0.294289866351475</v>
      </c>
      <c r="KR49" s="177">
        <f t="shared" si="503"/>
        <v>0</v>
      </c>
      <c r="KS49" s="181">
        <f t="shared" si="504"/>
        <v>0</v>
      </c>
      <c r="KT49" s="172"/>
      <c r="KU49" s="173"/>
    </row>
    <row r="50" ht="15.75" customHeight="1">
      <c r="A50" s="174">
        <v>3.0</v>
      </c>
      <c r="B50" s="175" t="s">
        <v>149</v>
      </c>
      <c r="C50" s="176" t="s">
        <v>121</v>
      </c>
      <c r="D50" s="176" t="s">
        <v>123</v>
      </c>
      <c r="E50" s="177">
        <f t="shared" si="379"/>
        <v>0</v>
      </c>
      <c r="F50" s="177">
        <f t="shared" si="380"/>
        <v>0</v>
      </c>
      <c r="G50" s="177">
        <f t="shared" si="381"/>
        <v>0</v>
      </c>
      <c r="H50" s="178"/>
      <c r="I50" s="177">
        <f t="shared" si="382"/>
        <v>0</v>
      </c>
      <c r="J50" s="179"/>
      <c r="K50" s="180"/>
      <c r="L50" s="180"/>
      <c r="M50" s="177">
        <f t="shared" si="383"/>
        <v>0</v>
      </c>
      <c r="N50" s="178">
        <v>0.294289866351475</v>
      </c>
      <c r="O50" s="177">
        <f t="shared" si="384"/>
        <v>0</v>
      </c>
      <c r="P50" s="181">
        <f t="shared" si="385"/>
        <v>0</v>
      </c>
      <c r="Q50" s="172"/>
      <c r="R50" s="174">
        <v>3.0</v>
      </c>
      <c r="S50" s="175" t="s">
        <v>149</v>
      </c>
      <c r="T50" s="176" t="s">
        <v>121</v>
      </c>
      <c r="U50" s="176" t="s">
        <v>123</v>
      </c>
      <c r="V50" s="177">
        <f t="shared" si="386"/>
        <v>0</v>
      </c>
      <c r="W50" s="177">
        <f t="shared" si="387"/>
        <v>0</v>
      </c>
      <c r="X50" s="177">
        <f t="shared" si="388"/>
        <v>0</v>
      </c>
      <c r="Y50" s="178"/>
      <c r="Z50" s="177">
        <f t="shared" si="389"/>
        <v>0</v>
      </c>
      <c r="AA50" s="179"/>
      <c r="AB50" s="180"/>
      <c r="AC50" s="180"/>
      <c r="AD50" s="177">
        <f t="shared" si="390"/>
        <v>0</v>
      </c>
      <c r="AE50" s="178">
        <v>0.294289866351475</v>
      </c>
      <c r="AF50" s="177">
        <f t="shared" si="391"/>
        <v>0</v>
      </c>
      <c r="AG50" s="181">
        <f t="shared" si="392"/>
        <v>0</v>
      </c>
      <c r="AH50" s="172"/>
      <c r="AI50" s="174">
        <v>3.0</v>
      </c>
      <c r="AJ50" s="175" t="s">
        <v>149</v>
      </c>
      <c r="AK50" s="176" t="s">
        <v>121</v>
      </c>
      <c r="AL50" s="176" t="s">
        <v>123</v>
      </c>
      <c r="AM50" s="177">
        <f t="shared" si="393"/>
        <v>0</v>
      </c>
      <c r="AN50" s="177">
        <f t="shared" si="394"/>
        <v>0</v>
      </c>
      <c r="AO50" s="177">
        <f t="shared" si="395"/>
        <v>0</v>
      </c>
      <c r="AP50" s="178"/>
      <c r="AQ50" s="177">
        <f t="shared" si="396"/>
        <v>0</v>
      </c>
      <c r="AR50" s="179"/>
      <c r="AS50" s="180"/>
      <c r="AT50" s="180"/>
      <c r="AU50" s="177">
        <f t="shared" si="397"/>
        <v>0</v>
      </c>
      <c r="AV50" s="178">
        <v>0.294289866351475</v>
      </c>
      <c r="AW50" s="177">
        <f t="shared" si="398"/>
        <v>0</v>
      </c>
      <c r="AX50" s="181">
        <f t="shared" si="399"/>
        <v>0</v>
      </c>
      <c r="AY50" s="172"/>
      <c r="AZ50" s="174">
        <v>3.0</v>
      </c>
      <c r="BA50" s="175" t="s">
        <v>149</v>
      </c>
      <c r="BB50" s="176" t="s">
        <v>121</v>
      </c>
      <c r="BC50" s="176" t="s">
        <v>123</v>
      </c>
      <c r="BD50" s="177">
        <f t="shared" si="400"/>
        <v>0</v>
      </c>
      <c r="BE50" s="177">
        <f t="shared" si="401"/>
        <v>0</v>
      </c>
      <c r="BF50" s="177">
        <f t="shared" si="402"/>
        <v>0</v>
      </c>
      <c r="BG50" s="178"/>
      <c r="BH50" s="177">
        <f t="shared" si="403"/>
        <v>0</v>
      </c>
      <c r="BI50" s="179"/>
      <c r="BJ50" s="180"/>
      <c r="BK50" s="180"/>
      <c r="BL50" s="177">
        <f t="shared" si="404"/>
        <v>0</v>
      </c>
      <c r="BM50" s="178">
        <v>0.294289866351475</v>
      </c>
      <c r="BN50" s="177">
        <f t="shared" si="405"/>
        <v>0</v>
      </c>
      <c r="BO50" s="181">
        <f t="shared" si="406"/>
        <v>0</v>
      </c>
      <c r="BP50" s="172"/>
      <c r="BQ50" s="174">
        <v>3.0</v>
      </c>
      <c r="BR50" s="175" t="s">
        <v>149</v>
      </c>
      <c r="BS50" s="176" t="s">
        <v>121</v>
      </c>
      <c r="BT50" s="176" t="s">
        <v>123</v>
      </c>
      <c r="BU50" s="177">
        <f t="shared" si="407"/>
        <v>0</v>
      </c>
      <c r="BV50" s="177">
        <f t="shared" si="408"/>
        <v>0</v>
      </c>
      <c r="BW50" s="177">
        <f t="shared" si="409"/>
        <v>0</v>
      </c>
      <c r="BX50" s="178"/>
      <c r="BY50" s="177">
        <f t="shared" si="410"/>
        <v>0</v>
      </c>
      <c r="BZ50" s="179"/>
      <c r="CA50" s="180"/>
      <c r="CB50" s="180"/>
      <c r="CC50" s="177">
        <f t="shared" si="411"/>
        <v>0</v>
      </c>
      <c r="CD50" s="178">
        <v>0.294289866351475</v>
      </c>
      <c r="CE50" s="177">
        <f t="shared" si="412"/>
        <v>0</v>
      </c>
      <c r="CF50" s="181">
        <f t="shared" si="413"/>
        <v>0</v>
      </c>
      <c r="CG50" s="172"/>
      <c r="CH50" s="174">
        <v>3.0</v>
      </c>
      <c r="CI50" s="175" t="s">
        <v>149</v>
      </c>
      <c r="CJ50" s="176" t="s">
        <v>121</v>
      </c>
      <c r="CK50" s="176" t="s">
        <v>123</v>
      </c>
      <c r="CL50" s="177">
        <f t="shared" si="414"/>
        <v>0</v>
      </c>
      <c r="CM50" s="177">
        <f t="shared" si="415"/>
        <v>0</v>
      </c>
      <c r="CN50" s="177">
        <f t="shared" si="416"/>
        <v>0</v>
      </c>
      <c r="CO50" s="178"/>
      <c r="CP50" s="177">
        <f t="shared" si="417"/>
        <v>0</v>
      </c>
      <c r="CQ50" s="179"/>
      <c r="CR50" s="180"/>
      <c r="CS50" s="180"/>
      <c r="CT50" s="177">
        <f t="shared" si="418"/>
        <v>0</v>
      </c>
      <c r="CU50" s="178">
        <v>0.294289866351475</v>
      </c>
      <c r="CV50" s="177">
        <f t="shared" si="419"/>
        <v>0</v>
      </c>
      <c r="CW50" s="181">
        <f t="shared" si="420"/>
        <v>0</v>
      </c>
      <c r="CX50" s="172"/>
      <c r="CY50" s="174">
        <v>3.0</v>
      </c>
      <c r="CZ50" s="175" t="s">
        <v>149</v>
      </c>
      <c r="DA50" s="176" t="s">
        <v>121</v>
      </c>
      <c r="DB50" s="176" t="s">
        <v>123</v>
      </c>
      <c r="DC50" s="177">
        <f t="shared" si="421"/>
        <v>0</v>
      </c>
      <c r="DD50" s="177">
        <f t="shared" si="422"/>
        <v>0</v>
      </c>
      <c r="DE50" s="177">
        <f t="shared" si="423"/>
        <v>0</v>
      </c>
      <c r="DF50" s="178"/>
      <c r="DG50" s="177">
        <f t="shared" si="424"/>
        <v>0</v>
      </c>
      <c r="DH50" s="179"/>
      <c r="DI50" s="180"/>
      <c r="DJ50" s="180"/>
      <c r="DK50" s="177">
        <f t="shared" si="425"/>
        <v>0</v>
      </c>
      <c r="DL50" s="178">
        <v>0.294289866351475</v>
      </c>
      <c r="DM50" s="177">
        <f t="shared" si="426"/>
        <v>0</v>
      </c>
      <c r="DN50" s="181">
        <f t="shared" si="427"/>
        <v>0</v>
      </c>
      <c r="DO50" s="172"/>
      <c r="DP50" s="174">
        <v>3.0</v>
      </c>
      <c r="DQ50" s="175" t="s">
        <v>149</v>
      </c>
      <c r="DR50" s="176" t="s">
        <v>121</v>
      </c>
      <c r="DS50" s="176" t="s">
        <v>123</v>
      </c>
      <c r="DT50" s="177">
        <f t="shared" si="428"/>
        <v>0</v>
      </c>
      <c r="DU50" s="177">
        <f t="shared" si="429"/>
        <v>0</v>
      </c>
      <c r="DV50" s="177">
        <f t="shared" si="430"/>
        <v>0</v>
      </c>
      <c r="DW50" s="178"/>
      <c r="DX50" s="177">
        <f t="shared" si="431"/>
        <v>0</v>
      </c>
      <c r="DY50" s="179"/>
      <c r="DZ50" s="180"/>
      <c r="EA50" s="180"/>
      <c r="EB50" s="177">
        <f t="shared" si="432"/>
        <v>0</v>
      </c>
      <c r="EC50" s="178">
        <v>0.294289866351475</v>
      </c>
      <c r="ED50" s="177">
        <f t="shared" si="433"/>
        <v>0</v>
      </c>
      <c r="EE50" s="181">
        <f t="shared" si="434"/>
        <v>0</v>
      </c>
      <c r="EF50" s="172"/>
      <c r="EG50" s="174">
        <v>3.0</v>
      </c>
      <c r="EH50" s="175" t="s">
        <v>149</v>
      </c>
      <c r="EI50" s="176" t="s">
        <v>121</v>
      </c>
      <c r="EJ50" s="176" t="s">
        <v>123</v>
      </c>
      <c r="EK50" s="177">
        <f t="shared" si="435"/>
        <v>0</v>
      </c>
      <c r="EL50" s="177">
        <f t="shared" si="436"/>
        <v>0</v>
      </c>
      <c r="EM50" s="177">
        <f t="shared" si="437"/>
        <v>0</v>
      </c>
      <c r="EN50" s="178"/>
      <c r="EO50" s="177">
        <f t="shared" si="438"/>
        <v>0</v>
      </c>
      <c r="EP50" s="179"/>
      <c r="EQ50" s="180"/>
      <c r="ER50" s="180"/>
      <c r="ES50" s="177">
        <f t="shared" si="439"/>
        <v>0</v>
      </c>
      <c r="ET50" s="178">
        <v>0.294289866351475</v>
      </c>
      <c r="EU50" s="177">
        <f t="shared" si="440"/>
        <v>0</v>
      </c>
      <c r="EV50" s="181">
        <f t="shared" si="441"/>
        <v>0</v>
      </c>
      <c r="EW50" s="172"/>
      <c r="EX50" s="174">
        <v>3.0</v>
      </c>
      <c r="EY50" s="175" t="s">
        <v>149</v>
      </c>
      <c r="EZ50" s="176" t="s">
        <v>121</v>
      </c>
      <c r="FA50" s="176" t="s">
        <v>123</v>
      </c>
      <c r="FB50" s="177">
        <f t="shared" si="442"/>
        <v>0</v>
      </c>
      <c r="FC50" s="177">
        <f t="shared" si="443"/>
        <v>0</v>
      </c>
      <c r="FD50" s="177">
        <f t="shared" si="444"/>
        <v>0</v>
      </c>
      <c r="FE50" s="178"/>
      <c r="FF50" s="177">
        <f t="shared" si="445"/>
        <v>0</v>
      </c>
      <c r="FG50" s="179"/>
      <c r="FH50" s="180"/>
      <c r="FI50" s="180"/>
      <c r="FJ50" s="177">
        <f t="shared" si="446"/>
        <v>0</v>
      </c>
      <c r="FK50" s="178">
        <v>0.294289866351475</v>
      </c>
      <c r="FL50" s="177">
        <f t="shared" si="447"/>
        <v>0</v>
      </c>
      <c r="FM50" s="181">
        <f t="shared" si="448"/>
        <v>0</v>
      </c>
      <c r="FN50" s="172"/>
      <c r="FO50" s="174">
        <v>3.0</v>
      </c>
      <c r="FP50" s="175" t="s">
        <v>149</v>
      </c>
      <c r="FQ50" s="176" t="s">
        <v>121</v>
      </c>
      <c r="FR50" s="176" t="s">
        <v>123</v>
      </c>
      <c r="FS50" s="177">
        <f t="shared" si="449"/>
        <v>0</v>
      </c>
      <c r="FT50" s="177">
        <f t="shared" si="450"/>
        <v>0</v>
      </c>
      <c r="FU50" s="177">
        <f t="shared" si="451"/>
        <v>0</v>
      </c>
      <c r="FV50" s="178"/>
      <c r="FW50" s="177">
        <f t="shared" si="452"/>
        <v>0</v>
      </c>
      <c r="FX50" s="179"/>
      <c r="FY50" s="180"/>
      <c r="FZ50" s="180"/>
      <c r="GA50" s="177">
        <f t="shared" si="453"/>
        <v>0</v>
      </c>
      <c r="GB50" s="178">
        <v>0.294289866351475</v>
      </c>
      <c r="GC50" s="177">
        <f t="shared" si="454"/>
        <v>0</v>
      </c>
      <c r="GD50" s="181">
        <f t="shared" si="455"/>
        <v>0</v>
      </c>
      <c r="GE50" s="172"/>
      <c r="GF50" s="174">
        <v>3.0</v>
      </c>
      <c r="GG50" s="175" t="s">
        <v>149</v>
      </c>
      <c r="GH50" s="176" t="s">
        <v>121</v>
      </c>
      <c r="GI50" s="176" t="s">
        <v>123</v>
      </c>
      <c r="GJ50" s="177">
        <f t="shared" si="456"/>
        <v>0</v>
      </c>
      <c r="GK50" s="177">
        <f t="shared" si="457"/>
        <v>0</v>
      </c>
      <c r="GL50" s="177">
        <f t="shared" si="458"/>
        <v>0</v>
      </c>
      <c r="GM50" s="178"/>
      <c r="GN50" s="177">
        <f t="shared" si="459"/>
        <v>0</v>
      </c>
      <c r="GO50" s="179"/>
      <c r="GP50" s="180"/>
      <c r="GQ50" s="180"/>
      <c r="GR50" s="177">
        <f t="shared" si="460"/>
        <v>0</v>
      </c>
      <c r="GS50" s="178">
        <v>0.294289866351475</v>
      </c>
      <c r="GT50" s="177">
        <f t="shared" si="461"/>
        <v>0</v>
      </c>
      <c r="GU50" s="181">
        <f t="shared" si="462"/>
        <v>0</v>
      </c>
      <c r="GV50" s="172"/>
      <c r="GW50" s="174">
        <v>3.0</v>
      </c>
      <c r="GX50" s="175" t="s">
        <v>149</v>
      </c>
      <c r="GY50" s="176" t="s">
        <v>121</v>
      </c>
      <c r="GZ50" s="176" t="s">
        <v>123</v>
      </c>
      <c r="HA50" s="177">
        <f t="shared" si="463"/>
        <v>0</v>
      </c>
      <c r="HB50" s="177">
        <f t="shared" si="464"/>
        <v>0</v>
      </c>
      <c r="HC50" s="177">
        <f t="shared" si="465"/>
        <v>0</v>
      </c>
      <c r="HD50" s="178"/>
      <c r="HE50" s="177">
        <f t="shared" si="466"/>
        <v>0</v>
      </c>
      <c r="HF50" s="179"/>
      <c r="HG50" s="180"/>
      <c r="HH50" s="180"/>
      <c r="HI50" s="177">
        <f t="shared" si="467"/>
        <v>0</v>
      </c>
      <c r="HJ50" s="178">
        <v>0.294289866351475</v>
      </c>
      <c r="HK50" s="177">
        <f t="shared" si="468"/>
        <v>0</v>
      </c>
      <c r="HL50" s="181">
        <f t="shared" si="469"/>
        <v>0</v>
      </c>
      <c r="HM50" s="172"/>
      <c r="HN50" s="174">
        <v>3.0</v>
      </c>
      <c r="HO50" s="175" t="s">
        <v>149</v>
      </c>
      <c r="HP50" s="176" t="s">
        <v>121</v>
      </c>
      <c r="HQ50" s="176" t="s">
        <v>123</v>
      </c>
      <c r="HR50" s="177">
        <f t="shared" si="470"/>
        <v>0</v>
      </c>
      <c r="HS50" s="177">
        <f t="shared" si="471"/>
        <v>0</v>
      </c>
      <c r="HT50" s="177">
        <f t="shared" si="472"/>
        <v>0</v>
      </c>
      <c r="HU50" s="178"/>
      <c r="HV50" s="177">
        <f t="shared" si="473"/>
        <v>0</v>
      </c>
      <c r="HW50" s="179"/>
      <c r="HX50" s="180"/>
      <c r="HY50" s="180"/>
      <c r="HZ50" s="177">
        <f t="shared" si="474"/>
        <v>0</v>
      </c>
      <c r="IA50" s="178">
        <v>0.294289866351475</v>
      </c>
      <c r="IB50" s="177">
        <f t="shared" si="475"/>
        <v>0</v>
      </c>
      <c r="IC50" s="181">
        <f t="shared" si="476"/>
        <v>0</v>
      </c>
      <c r="ID50" s="172"/>
      <c r="IE50" s="174">
        <v>3.0</v>
      </c>
      <c r="IF50" s="175" t="s">
        <v>149</v>
      </c>
      <c r="IG50" s="176" t="s">
        <v>121</v>
      </c>
      <c r="IH50" s="176" t="s">
        <v>123</v>
      </c>
      <c r="II50" s="177">
        <f t="shared" si="477"/>
        <v>0</v>
      </c>
      <c r="IJ50" s="177">
        <f t="shared" si="478"/>
        <v>0</v>
      </c>
      <c r="IK50" s="177">
        <f t="shared" si="479"/>
        <v>0</v>
      </c>
      <c r="IL50" s="178"/>
      <c r="IM50" s="177">
        <f t="shared" si="480"/>
        <v>0</v>
      </c>
      <c r="IN50" s="179"/>
      <c r="IO50" s="180"/>
      <c r="IP50" s="180"/>
      <c r="IQ50" s="177">
        <f t="shared" si="481"/>
        <v>0</v>
      </c>
      <c r="IR50" s="178">
        <v>0.294289866351475</v>
      </c>
      <c r="IS50" s="177">
        <f t="shared" si="482"/>
        <v>0</v>
      </c>
      <c r="IT50" s="181">
        <f t="shared" si="483"/>
        <v>0</v>
      </c>
      <c r="IU50" s="172"/>
      <c r="IV50" s="174">
        <v>3.0</v>
      </c>
      <c r="IW50" s="175" t="s">
        <v>149</v>
      </c>
      <c r="IX50" s="176" t="s">
        <v>121</v>
      </c>
      <c r="IY50" s="176" t="s">
        <v>123</v>
      </c>
      <c r="IZ50" s="177">
        <f t="shared" si="484"/>
        <v>0</v>
      </c>
      <c r="JA50" s="177">
        <f t="shared" si="485"/>
        <v>0</v>
      </c>
      <c r="JB50" s="177">
        <f t="shared" si="486"/>
        <v>0</v>
      </c>
      <c r="JC50" s="178"/>
      <c r="JD50" s="177">
        <f t="shared" si="487"/>
        <v>0</v>
      </c>
      <c r="JE50" s="179"/>
      <c r="JF50" s="180"/>
      <c r="JG50" s="180"/>
      <c r="JH50" s="177">
        <f t="shared" si="488"/>
        <v>0</v>
      </c>
      <c r="JI50" s="178">
        <v>0.294289866351475</v>
      </c>
      <c r="JJ50" s="177">
        <f t="shared" si="489"/>
        <v>0</v>
      </c>
      <c r="JK50" s="181">
        <f t="shared" si="490"/>
        <v>0</v>
      </c>
      <c r="JL50" s="172"/>
      <c r="JM50" s="174">
        <v>3.0</v>
      </c>
      <c r="JN50" s="175" t="s">
        <v>149</v>
      </c>
      <c r="JO50" s="176" t="s">
        <v>121</v>
      </c>
      <c r="JP50" s="176" t="s">
        <v>123</v>
      </c>
      <c r="JQ50" s="177">
        <f t="shared" si="491"/>
        <v>0</v>
      </c>
      <c r="JR50" s="177">
        <f t="shared" si="492"/>
        <v>0</v>
      </c>
      <c r="JS50" s="177">
        <f t="shared" si="493"/>
        <v>0</v>
      </c>
      <c r="JT50" s="178"/>
      <c r="JU50" s="177">
        <f t="shared" si="494"/>
        <v>0</v>
      </c>
      <c r="JV50" s="179"/>
      <c r="JW50" s="180"/>
      <c r="JX50" s="180"/>
      <c r="JY50" s="177">
        <f t="shared" si="495"/>
        <v>0</v>
      </c>
      <c r="JZ50" s="178">
        <v>0.294289866351475</v>
      </c>
      <c r="KA50" s="177">
        <f t="shared" si="496"/>
        <v>0</v>
      </c>
      <c r="KB50" s="181">
        <f t="shared" si="497"/>
        <v>0</v>
      </c>
      <c r="KC50" s="172"/>
      <c r="KD50" s="174">
        <v>3.0</v>
      </c>
      <c r="KE50" s="175" t="s">
        <v>149</v>
      </c>
      <c r="KF50" s="176" t="s">
        <v>121</v>
      </c>
      <c r="KG50" s="176" t="s">
        <v>123</v>
      </c>
      <c r="KH50" s="177">
        <f t="shared" si="498"/>
        <v>0</v>
      </c>
      <c r="KI50" s="177">
        <f t="shared" si="499"/>
        <v>0</v>
      </c>
      <c r="KJ50" s="177">
        <f t="shared" si="500"/>
        <v>0</v>
      </c>
      <c r="KK50" s="178"/>
      <c r="KL50" s="177">
        <f t="shared" si="501"/>
        <v>0</v>
      </c>
      <c r="KM50" s="179"/>
      <c r="KN50" s="180"/>
      <c r="KO50" s="180"/>
      <c r="KP50" s="177">
        <f t="shared" si="502"/>
        <v>0</v>
      </c>
      <c r="KQ50" s="178">
        <v>0.294289866351475</v>
      </c>
      <c r="KR50" s="177">
        <f t="shared" si="503"/>
        <v>0</v>
      </c>
      <c r="KS50" s="181">
        <f t="shared" si="504"/>
        <v>0</v>
      </c>
      <c r="KT50" s="172"/>
      <c r="KU50" s="173"/>
    </row>
    <row r="51" ht="15.75" customHeight="1">
      <c r="A51" s="174">
        <v>4.0</v>
      </c>
      <c r="B51" s="175" t="s">
        <v>132</v>
      </c>
      <c r="C51" s="176" t="s">
        <v>121</v>
      </c>
      <c r="D51" s="176" t="s">
        <v>123</v>
      </c>
      <c r="E51" s="177">
        <f t="shared" si="379"/>
        <v>0</v>
      </c>
      <c r="F51" s="177">
        <f t="shared" si="380"/>
        <v>0</v>
      </c>
      <c r="G51" s="177">
        <f t="shared" si="381"/>
        <v>0</v>
      </c>
      <c r="H51" s="178"/>
      <c r="I51" s="177">
        <f t="shared" si="382"/>
        <v>0</v>
      </c>
      <c r="J51" s="179"/>
      <c r="K51" s="180"/>
      <c r="L51" s="180"/>
      <c r="M51" s="177">
        <f t="shared" si="383"/>
        <v>0</v>
      </c>
      <c r="N51" s="178">
        <v>0.294289866351475</v>
      </c>
      <c r="O51" s="177">
        <f t="shared" si="384"/>
        <v>0</v>
      </c>
      <c r="P51" s="181">
        <f t="shared" si="385"/>
        <v>0</v>
      </c>
      <c r="Q51" s="172"/>
      <c r="R51" s="174">
        <v>4.0</v>
      </c>
      <c r="S51" s="175" t="s">
        <v>132</v>
      </c>
      <c r="T51" s="176" t="s">
        <v>121</v>
      </c>
      <c r="U51" s="176" t="s">
        <v>123</v>
      </c>
      <c r="V51" s="177">
        <f t="shared" si="386"/>
        <v>0</v>
      </c>
      <c r="W51" s="177">
        <f t="shared" si="387"/>
        <v>0</v>
      </c>
      <c r="X51" s="177">
        <f t="shared" si="388"/>
        <v>0</v>
      </c>
      <c r="Y51" s="178"/>
      <c r="Z51" s="177">
        <f t="shared" si="389"/>
        <v>0</v>
      </c>
      <c r="AA51" s="179"/>
      <c r="AB51" s="180"/>
      <c r="AC51" s="180"/>
      <c r="AD51" s="177">
        <f t="shared" si="390"/>
        <v>0</v>
      </c>
      <c r="AE51" s="178">
        <v>0.294289866351475</v>
      </c>
      <c r="AF51" s="177">
        <f t="shared" si="391"/>
        <v>0</v>
      </c>
      <c r="AG51" s="181">
        <f t="shared" si="392"/>
        <v>0</v>
      </c>
      <c r="AH51" s="172"/>
      <c r="AI51" s="174">
        <v>4.0</v>
      </c>
      <c r="AJ51" s="175" t="s">
        <v>132</v>
      </c>
      <c r="AK51" s="176" t="s">
        <v>121</v>
      </c>
      <c r="AL51" s="176" t="s">
        <v>123</v>
      </c>
      <c r="AM51" s="177">
        <f t="shared" si="393"/>
        <v>0</v>
      </c>
      <c r="AN51" s="177">
        <f t="shared" si="394"/>
        <v>0</v>
      </c>
      <c r="AO51" s="177">
        <f t="shared" si="395"/>
        <v>0</v>
      </c>
      <c r="AP51" s="178"/>
      <c r="AQ51" s="177">
        <f t="shared" si="396"/>
        <v>0</v>
      </c>
      <c r="AR51" s="179"/>
      <c r="AS51" s="180"/>
      <c r="AT51" s="180"/>
      <c r="AU51" s="177">
        <f t="shared" si="397"/>
        <v>0</v>
      </c>
      <c r="AV51" s="178">
        <v>0.294289866351475</v>
      </c>
      <c r="AW51" s="177">
        <f t="shared" si="398"/>
        <v>0</v>
      </c>
      <c r="AX51" s="181">
        <f t="shared" si="399"/>
        <v>0</v>
      </c>
      <c r="AY51" s="172"/>
      <c r="AZ51" s="174">
        <v>4.0</v>
      </c>
      <c r="BA51" s="175" t="s">
        <v>132</v>
      </c>
      <c r="BB51" s="176" t="s">
        <v>121</v>
      </c>
      <c r="BC51" s="176" t="s">
        <v>123</v>
      </c>
      <c r="BD51" s="177">
        <f t="shared" si="400"/>
        <v>0</v>
      </c>
      <c r="BE51" s="177">
        <f t="shared" si="401"/>
        <v>0</v>
      </c>
      <c r="BF51" s="177">
        <f t="shared" si="402"/>
        <v>0</v>
      </c>
      <c r="BG51" s="178"/>
      <c r="BH51" s="177">
        <f t="shared" si="403"/>
        <v>0</v>
      </c>
      <c r="BI51" s="179"/>
      <c r="BJ51" s="180"/>
      <c r="BK51" s="180"/>
      <c r="BL51" s="177">
        <f t="shared" si="404"/>
        <v>0</v>
      </c>
      <c r="BM51" s="178">
        <v>0.294289866351475</v>
      </c>
      <c r="BN51" s="177">
        <f t="shared" si="405"/>
        <v>0</v>
      </c>
      <c r="BO51" s="181">
        <f t="shared" si="406"/>
        <v>0</v>
      </c>
      <c r="BP51" s="172"/>
      <c r="BQ51" s="174">
        <v>4.0</v>
      </c>
      <c r="BR51" s="175" t="s">
        <v>132</v>
      </c>
      <c r="BS51" s="176" t="s">
        <v>121</v>
      </c>
      <c r="BT51" s="176" t="s">
        <v>123</v>
      </c>
      <c r="BU51" s="177">
        <f t="shared" si="407"/>
        <v>0</v>
      </c>
      <c r="BV51" s="177">
        <f t="shared" si="408"/>
        <v>0</v>
      </c>
      <c r="BW51" s="177">
        <f t="shared" si="409"/>
        <v>0</v>
      </c>
      <c r="BX51" s="178"/>
      <c r="BY51" s="177">
        <f t="shared" si="410"/>
        <v>0</v>
      </c>
      <c r="BZ51" s="179"/>
      <c r="CA51" s="180"/>
      <c r="CB51" s="180"/>
      <c r="CC51" s="177">
        <f t="shared" si="411"/>
        <v>0</v>
      </c>
      <c r="CD51" s="178">
        <v>0.294289866351475</v>
      </c>
      <c r="CE51" s="177">
        <f t="shared" si="412"/>
        <v>0</v>
      </c>
      <c r="CF51" s="181">
        <f t="shared" si="413"/>
        <v>0</v>
      </c>
      <c r="CG51" s="172"/>
      <c r="CH51" s="174">
        <v>4.0</v>
      </c>
      <c r="CI51" s="175" t="s">
        <v>132</v>
      </c>
      <c r="CJ51" s="176" t="s">
        <v>121</v>
      </c>
      <c r="CK51" s="176" t="s">
        <v>123</v>
      </c>
      <c r="CL51" s="177">
        <f t="shared" si="414"/>
        <v>0</v>
      </c>
      <c r="CM51" s="177">
        <f t="shared" si="415"/>
        <v>0</v>
      </c>
      <c r="CN51" s="177">
        <f t="shared" si="416"/>
        <v>0</v>
      </c>
      <c r="CO51" s="178"/>
      <c r="CP51" s="177">
        <f t="shared" si="417"/>
        <v>0</v>
      </c>
      <c r="CQ51" s="179"/>
      <c r="CR51" s="180"/>
      <c r="CS51" s="180"/>
      <c r="CT51" s="177">
        <f t="shared" si="418"/>
        <v>0</v>
      </c>
      <c r="CU51" s="178">
        <v>0.294289866351475</v>
      </c>
      <c r="CV51" s="177">
        <f t="shared" si="419"/>
        <v>0</v>
      </c>
      <c r="CW51" s="181">
        <f t="shared" si="420"/>
        <v>0</v>
      </c>
      <c r="CX51" s="172"/>
      <c r="CY51" s="174">
        <v>4.0</v>
      </c>
      <c r="CZ51" s="175" t="s">
        <v>132</v>
      </c>
      <c r="DA51" s="176" t="s">
        <v>121</v>
      </c>
      <c r="DB51" s="176" t="s">
        <v>123</v>
      </c>
      <c r="DC51" s="177">
        <f t="shared" si="421"/>
        <v>0</v>
      </c>
      <c r="DD51" s="177">
        <f t="shared" si="422"/>
        <v>0</v>
      </c>
      <c r="DE51" s="177">
        <f t="shared" si="423"/>
        <v>0</v>
      </c>
      <c r="DF51" s="178"/>
      <c r="DG51" s="177">
        <f t="shared" si="424"/>
        <v>0</v>
      </c>
      <c r="DH51" s="179"/>
      <c r="DI51" s="180"/>
      <c r="DJ51" s="180"/>
      <c r="DK51" s="177">
        <f t="shared" si="425"/>
        <v>0</v>
      </c>
      <c r="DL51" s="178">
        <v>0.294289866351475</v>
      </c>
      <c r="DM51" s="177">
        <f t="shared" si="426"/>
        <v>0</v>
      </c>
      <c r="DN51" s="181">
        <f t="shared" si="427"/>
        <v>0</v>
      </c>
      <c r="DO51" s="172"/>
      <c r="DP51" s="174">
        <v>4.0</v>
      </c>
      <c r="DQ51" s="175" t="s">
        <v>132</v>
      </c>
      <c r="DR51" s="176" t="s">
        <v>121</v>
      </c>
      <c r="DS51" s="176" t="s">
        <v>123</v>
      </c>
      <c r="DT51" s="177">
        <f t="shared" si="428"/>
        <v>0</v>
      </c>
      <c r="DU51" s="177">
        <f t="shared" si="429"/>
        <v>0</v>
      </c>
      <c r="DV51" s="177">
        <f t="shared" si="430"/>
        <v>0</v>
      </c>
      <c r="DW51" s="178"/>
      <c r="DX51" s="177">
        <f t="shared" si="431"/>
        <v>0</v>
      </c>
      <c r="DY51" s="179"/>
      <c r="DZ51" s="180"/>
      <c r="EA51" s="180"/>
      <c r="EB51" s="177">
        <f t="shared" si="432"/>
        <v>0</v>
      </c>
      <c r="EC51" s="178">
        <v>0.294289866351475</v>
      </c>
      <c r="ED51" s="177">
        <f t="shared" si="433"/>
        <v>0</v>
      </c>
      <c r="EE51" s="181">
        <f t="shared" si="434"/>
        <v>0</v>
      </c>
      <c r="EF51" s="172"/>
      <c r="EG51" s="174">
        <v>4.0</v>
      </c>
      <c r="EH51" s="175" t="s">
        <v>132</v>
      </c>
      <c r="EI51" s="176" t="s">
        <v>121</v>
      </c>
      <c r="EJ51" s="176" t="s">
        <v>123</v>
      </c>
      <c r="EK51" s="177">
        <f t="shared" si="435"/>
        <v>0</v>
      </c>
      <c r="EL51" s="177">
        <f t="shared" si="436"/>
        <v>0</v>
      </c>
      <c r="EM51" s="177">
        <f t="shared" si="437"/>
        <v>0</v>
      </c>
      <c r="EN51" s="178"/>
      <c r="EO51" s="177">
        <f t="shared" si="438"/>
        <v>0</v>
      </c>
      <c r="EP51" s="179"/>
      <c r="EQ51" s="180"/>
      <c r="ER51" s="180"/>
      <c r="ES51" s="177">
        <f t="shared" si="439"/>
        <v>0</v>
      </c>
      <c r="ET51" s="178">
        <v>0.294289866351475</v>
      </c>
      <c r="EU51" s="177">
        <f t="shared" si="440"/>
        <v>0</v>
      </c>
      <c r="EV51" s="181">
        <f t="shared" si="441"/>
        <v>0</v>
      </c>
      <c r="EW51" s="172"/>
      <c r="EX51" s="174">
        <v>4.0</v>
      </c>
      <c r="EY51" s="175" t="s">
        <v>132</v>
      </c>
      <c r="EZ51" s="176" t="s">
        <v>121</v>
      </c>
      <c r="FA51" s="176" t="s">
        <v>123</v>
      </c>
      <c r="FB51" s="177">
        <f t="shared" si="442"/>
        <v>0</v>
      </c>
      <c r="FC51" s="177">
        <f t="shared" si="443"/>
        <v>0</v>
      </c>
      <c r="FD51" s="177">
        <f t="shared" si="444"/>
        <v>0</v>
      </c>
      <c r="FE51" s="178"/>
      <c r="FF51" s="177">
        <f t="shared" si="445"/>
        <v>0</v>
      </c>
      <c r="FG51" s="179"/>
      <c r="FH51" s="180"/>
      <c r="FI51" s="180"/>
      <c r="FJ51" s="177">
        <f t="shared" si="446"/>
        <v>0</v>
      </c>
      <c r="FK51" s="178">
        <v>0.294289866351475</v>
      </c>
      <c r="FL51" s="177">
        <f t="shared" si="447"/>
        <v>0</v>
      </c>
      <c r="FM51" s="181">
        <f t="shared" si="448"/>
        <v>0</v>
      </c>
      <c r="FN51" s="172"/>
      <c r="FO51" s="174">
        <v>4.0</v>
      </c>
      <c r="FP51" s="175" t="s">
        <v>132</v>
      </c>
      <c r="FQ51" s="176" t="s">
        <v>121</v>
      </c>
      <c r="FR51" s="176" t="s">
        <v>123</v>
      </c>
      <c r="FS51" s="177">
        <f t="shared" si="449"/>
        <v>0</v>
      </c>
      <c r="FT51" s="177">
        <f t="shared" si="450"/>
        <v>0</v>
      </c>
      <c r="FU51" s="177">
        <f t="shared" si="451"/>
        <v>0</v>
      </c>
      <c r="FV51" s="178"/>
      <c r="FW51" s="177">
        <f t="shared" si="452"/>
        <v>0</v>
      </c>
      <c r="FX51" s="179"/>
      <c r="FY51" s="180"/>
      <c r="FZ51" s="180"/>
      <c r="GA51" s="177">
        <f t="shared" si="453"/>
        <v>0</v>
      </c>
      <c r="GB51" s="178">
        <v>0.294289866351475</v>
      </c>
      <c r="GC51" s="177">
        <f t="shared" si="454"/>
        <v>0</v>
      </c>
      <c r="GD51" s="181">
        <f t="shared" si="455"/>
        <v>0</v>
      </c>
      <c r="GE51" s="172"/>
      <c r="GF51" s="174">
        <v>4.0</v>
      </c>
      <c r="GG51" s="175" t="s">
        <v>132</v>
      </c>
      <c r="GH51" s="176" t="s">
        <v>121</v>
      </c>
      <c r="GI51" s="176" t="s">
        <v>123</v>
      </c>
      <c r="GJ51" s="177">
        <f t="shared" si="456"/>
        <v>0</v>
      </c>
      <c r="GK51" s="177">
        <f t="shared" si="457"/>
        <v>0</v>
      </c>
      <c r="GL51" s="177">
        <f t="shared" si="458"/>
        <v>0</v>
      </c>
      <c r="GM51" s="178"/>
      <c r="GN51" s="177">
        <f t="shared" si="459"/>
        <v>0</v>
      </c>
      <c r="GO51" s="179"/>
      <c r="GP51" s="180"/>
      <c r="GQ51" s="180"/>
      <c r="GR51" s="177">
        <f t="shared" si="460"/>
        <v>0</v>
      </c>
      <c r="GS51" s="178">
        <v>0.294289866351475</v>
      </c>
      <c r="GT51" s="177">
        <f t="shared" si="461"/>
        <v>0</v>
      </c>
      <c r="GU51" s="181">
        <f t="shared" si="462"/>
        <v>0</v>
      </c>
      <c r="GV51" s="172"/>
      <c r="GW51" s="174">
        <v>4.0</v>
      </c>
      <c r="GX51" s="175" t="s">
        <v>132</v>
      </c>
      <c r="GY51" s="176" t="s">
        <v>121</v>
      </c>
      <c r="GZ51" s="176" t="s">
        <v>123</v>
      </c>
      <c r="HA51" s="177">
        <f t="shared" si="463"/>
        <v>0</v>
      </c>
      <c r="HB51" s="177">
        <f t="shared" si="464"/>
        <v>0</v>
      </c>
      <c r="HC51" s="177">
        <f t="shared" si="465"/>
        <v>0</v>
      </c>
      <c r="HD51" s="178"/>
      <c r="HE51" s="177">
        <f t="shared" si="466"/>
        <v>0</v>
      </c>
      <c r="HF51" s="179"/>
      <c r="HG51" s="180"/>
      <c r="HH51" s="180"/>
      <c r="HI51" s="177">
        <f t="shared" si="467"/>
        <v>0</v>
      </c>
      <c r="HJ51" s="178">
        <v>0.294289866351475</v>
      </c>
      <c r="HK51" s="177">
        <f t="shared" si="468"/>
        <v>0</v>
      </c>
      <c r="HL51" s="181">
        <f t="shared" si="469"/>
        <v>0</v>
      </c>
      <c r="HM51" s="172"/>
      <c r="HN51" s="174">
        <v>4.0</v>
      </c>
      <c r="HO51" s="175" t="s">
        <v>132</v>
      </c>
      <c r="HP51" s="176" t="s">
        <v>121</v>
      </c>
      <c r="HQ51" s="176" t="s">
        <v>123</v>
      </c>
      <c r="HR51" s="177">
        <f t="shared" si="470"/>
        <v>0</v>
      </c>
      <c r="HS51" s="177">
        <f t="shared" si="471"/>
        <v>0</v>
      </c>
      <c r="HT51" s="177">
        <f t="shared" si="472"/>
        <v>0</v>
      </c>
      <c r="HU51" s="178"/>
      <c r="HV51" s="177">
        <f t="shared" si="473"/>
        <v>0</v>
      </c>
      <c r="HW51" s="179"/>
      <c r="HX51" s="180"/>
      <c r="HY51" s="180"/>
      <c r="HZ51" s="177">
        <f t="shared" si="474"/>
        <v>0</v>
      </c>
      <c r="IA51" s="178">
        <v>0.294289866351475</v>
      </c>
      <c r="IB51" s="177">
        <f t="shared" si="475"/>
        <v>0</v>
      </c>
      <c r="IC51" s="181">
        <f t="shared" si="476"/>
        <v>0</v>
      </c>
      <c r="ID51" s="172"/>
      <c r="IE51" s="174">
        <v>4.0</v>
      </c>
      <c r="IF51" s="175" t="s">
        <v>132</v>
      </c>
      <c r="IG51" s="176" t="s">
        <v>121</v>
      </c>
      <c r="IH51" s="176" t="s">
        <v>123</v>
      </c>
      <c r="II51" s="177">
        <f t="shared" si="477"/>
        <v>0</v>
      </c>
      <c r="IJ51" s="177">
        <f t="shared" si="478"/>
        <v>0</v>
      </c>
      <c r="IK51" s="177">
        <f t="shared" si="479"/>
        <v>0</v>
      </c>
      <c r="IL51" s="178"/>
      <c r="IM51" s="177">
        <f t="shared" si="480"/>
        <v>0</v>
      </c>
      <c r="IN51" s="179"/>
      <c r="IO51" s="180"/>
      <c r="IP51" s="180"/>
      <c r="IQ51" s="177">
        <f t="shared" si="481"/>
        <v>0</v>
      </c>
      <c r="IR51" s="178">
        <v>0.294289866351475</v>
      </c>
      <c r="IS51" s="177">
        <f t="shared" si="482"/>
        <v>0</v>
      </c>
      <c r="IT51" s="181">
        <f t="shared" si="483"/>
        <v>0</v>
      </c>
      <c r="IU51" s="172"/>
      <c r="IV51" s="174">
        <v>4.0</v>
      </c>
      <c r="IW51" s="175" t="s">
        <v>132</v>
      </c>
      <c r="IX51" s="176" t="s">
        <v>121</v>
      </c>
      <c r="IY51" s="176" t="s">
        <v>123</v>
      </c>
      <c r="IZ51" s="177">
        <f t="shared" si="484"/>
        <v>0</v>
      </c>
      <c r="JA51" s="177">
        <f t="shared" si="485"/>
        <v>0</v>
      </c>
      <c r="JB51" s="177">
        <f t="shared" si="486"/>
        <v>0</v>
      </c>
      <c r="JC51" s="178"/>
      <c r="JD51" s="177">
        <f t="shared" si="487"/>
        <v>0</v>
      </c>
      <c r="JE51" s="179"/>
      <c r="JF51" s="180"/>
      <c r="JG51" s="180"/>
      <c r="JH51" s="177">
        <f t="shared" si="488"/>
        <v>0</v>
      </c>
      <c r="JI51" s="178">
        <v>0.294289866351475</v>
      </c>
      <c r="JJ51" s="177">
        <f t="shared" si="489"/>
        <v>0</v>
      </c>
      <c r="JK51" s="181">
        <f t="shared" si="490"/>
        <v>0</v>
      </c>
      <c r="JL51" s="172"/>
      <c r="JM51" s="174">
        <v>4.0</v>
      </c>
      <c r="JN51" s="175" t="s">
        <v>132</v>
      </c>
      <c r="JO51" s="176" t="s">
        <v>121</v>
      </c>
      <c r="JP51" s="176" t="s">
        <v>123</v>
      </c>
      <c r="JQ51" s="177">
        <f t="shared" si="491"/>
        <v>0</v>
      </c>
      <c r="JR51" s="177">
        <f t="shared" si="492"/>
        <v>0</v>
      </c>
      <c r="JS51" s="177">
        <f t="shared" si="493"/>
        <v>0</v>
      </c>
      <c r="JT51" s="178"/>
      <c r="JU51" s="177">
        <f t="shared" si="494"/>
        <v>0</v>
      </c>
      <c r="JV51" s="179"/>
      <c r="JW51" s="180"/>
      <c r="JX51" s="180"/>
      <c r="JY51" s="177">
        <f t="shared" si="495"/>
        <v>0</v>
      </c>
      <c r="JZ51" s="178">
        <v>0.294289866351475</v>
      </c>
      <c r="KA51" s="177">
        <f t="shared" si="496"/>
        <v>0</v>
      </c>
      <c r="KB51" s="181">
        <f t="shared" si="497"/>
        <v>0</v>
      </c>
      <c r="KC51" s="172"/>
      <c r="KD51" s="174">
        <v>4.0</v>
      </c>
      <c r="KE51" s="175" t="s">
        <v>132</v>
      </c>
      <c r="KF51" s="176" t="s">
        <v>121</v>
      </c>
      <c r="KG51" s="176" t="s">
        <v>123</v>
      </c>
      <c r="KH51" s="177">
        <f t="shared" si="498"/>
        <v>0</v>
      </c>
      <c r="KI51" s="177">
        <f t="shared" si="499"/>
        <v>0</v>
      </c>
      <c r="KJ51" s="177">
        <f t="shared" si="500"/>
        <v>0</v>
      </c>
      <c r="KK51" s="178"/>
      <c r="KL51" s="177">
        <f t="shared" si="501"/>
        <v>0</v>
      </c>
      <c r="KM51" s="179"/>
      <c r="KN51" s="180"/>
      <c r="KO51" s="180"/>
      <c r="KP51" s="177">
        <f t="shared" si="502"/>
        <v>0</v>
      </c>
      <c r="KQ51" s="178">
        <v>0.294289866351475</v>
      </c>
      <c r="KR51" s="177">
        <f t="shared" si="503"/>
        <v>0</v>
      </c>
      <c r="KS51" s="181">
        <f t="shared" si="504"/>
        <v>0</v>
      </c>
      <c r="KT51" s="172"/>
      <c r="KU51" s="173"/>
    </row>
    <row r="52" ht="15.75" customHeight="1">
      <c r="A52" s="174">
        <v>5.0</v>
      </c>
      <c r="B52" s="175" t="s">
        <v>132</v>
      </c>
      <c r="C52" s="176" t="s">
        <v>121</v>
      </c>
      <c r="D52" s="176" t="s">
        <v>123</v>
      </c>
      <c r="E52" s="177">
        <f t="shared" si="379"/>
        <v>0</v>
      </c>
      <c r="F52" s="177">
        <f t="shared" si="380"/>
        <v>0</v>
      </c>
      <c r="G52" s="177">
        <f t="shared" si="381"/>
        <v>0</v>
      </c>
      <c r="H52" s="178"/>
      <c r="I52" s="177">
        <f t="shared" si="382"/>
        <v>0</v>
      </c>
      <c r="J52" s="179"/>
      <c r="K52" s="180"/>
      <c r="L52" s="180"/>
      <c r="M52" s="177">
        <f t="shared" si="383"/>
        <v>0</v>
      </c>
      <c r="N52" s="178">
        <v>0.294289866351475</v>
      </c>
      <c r="O52" s="177">
        <f t="shared" si="384"/>
        <v>0</v>
      </c>
      <c r="P52" s="181">
        <f t="shared" si="385"/>
        <v>0</v>
      </c>
      <c r="Q52" s="172"/>
      <c r="R52" s="174">
        <v>5.0</v>
      </c>
      <c r="S52" s="175" t="s">
        <v>132</v>
      </c>
      <c r="T52" s="176" t="s">
        <v>121</v>
      </c>
      <c r="U52" s="176" t="s">
        <v>123</v>
      </c>
      <c r="V52" s="177">
        <f t="shared" si="386"/>
        <v>0</v>
      </c>
      <c r="W52" s="177">
        <f t="shared" si="387"/>
        <v>0</v>
      </c>
      <c r="X52" s="177">
        <f t="shared" si="388"/>
        <v>0</v>
      </c>
      <c r="Y52" s="178"/>
      <c r="Z52" s="177">
        <f t="shared" si="389"/>
        <v>0</v>
      </c>
      <c r="AA52" s="179"/>
      <c r="AB52" s="180"/>
      <c r="AC52" s="180"/>
      <c r="AD52" s="177">
        <f t="shared" si="390"/>
        <v>0</v>
      </c>
      <c r="AE52" s="178">
        <v>0.294289866351475</v>
      </c>
      <c r="AF52" s="177">
        <f t="shared" si="391"/>
        <v>0</v>
      </c>
      <c r="AG52" s="181">
        <f t="shared" si="392"/>
        <v>0</v>
      </c>
      <c r="AH52" s="172"/>
      <c r="AI52" s="174">
        <v>5.0</v>
      </c>
      <c r="AJ52" s="175" t="s">
        <v>132</v>
      </c>
      <c r="AK52" s="176" t="s">
        <v>121</v>
      </c>
      <c r="AL52" s="176" t="s">
        <v>123</v>
      </c>
      <c r="AM52" s="177">
        <f t="shared" si="393"/>
        <v>0</v>
      </c>
      <c r="AN52" s="177">
        <f t="shared" si="394"/>
        <v>0</v>
      </c>
      <c r="AO52" s="177">
        <f t="shared" si="395"/>
        <v>0</v>
      </c>
      <c r="AP52" s="178"/>
      <c r="AQ52" s="177">
        <f t="shared" si="396"/>
        <v>0</v>
      </c>
      <c r="AR52" s="179"/>
      <c r="AS52" s="180"/>
      <c r="AT52" s="180"/>
      <c r="AU52" s="177">
        <f t="shared" si="397"/>
        <v>0</v>
      </c>
      <c r="AV52" s="178">
        <v>0.294289866351475</v>
      </c>
      <c r="AW52" s="177">
        <f t="shared" si="398"/>
        <v>0</v>
      </c>
      <c r="AX52" s="181">
        <f t="shared" si="399"/>
        <v>0</v>
      </c>
      <c r="AY52" s="172"/>
      <c r="AZ52" s="174">
        <v>5.0</v>
      </c>
      <c r="BA52" s="175" t="s">
        <v>132</v>
      </c>
      <c r="BB52" s="176" t="s">
        <v>121</v>
      </c>
      <c r="BC52" s="176" t="s">
        <v>123</v>
      </c>
      <c r="BD52" s="177">
        <f t="shared" si="400"/>
        <v>0</v>
      </c>
      <c r="BE52" s="177">
        <f t="shared" si="401"/>
        <v>0</v>
      </c>
      <c r="BF52" s="177">
        <f t="shared" si="402"/>
        <v>0</v>
      </c>
      <c r="BG52" s="178"/>
      <c r="BH52" s="177">
        <f t="shared" si="403"/>
        <v>0</v>
      </c>
      <c r="BI52" s="179"/>
      <c r="BJ52" s="180"/>
      <c r="BK52" s="180"/>
      <c r="BL52" s="177">
        <f t="shared" si="404"/>
        <v>0</v>
      </c>
      <c r="BM52" s="178">
        <v>0.294289866351475</v>
      </c>
      <c r="BN52" s="177">
        <f t="shared" si="405"/>
        <v>0</v>
      </c>
      <c r="BO52" s="181">
        <f t="shared" si="406"/>
        <v>0</v>
      </c>
      <c r="BP52" s="172"/>
      <c r="BQ52" s="174">
        <v>5.0</v>
      </c>
      <c r="BR52" s="175" t="s">
        <v>132</v>
      </c>
      <c r="BS52" s="176" t="s">
        <v>121</v>
      </c>
      <c r="BT52" s="176" t="s">
        <v>123</v>
      </c>
      <c r="BU52" s="177">
        <f t="shared" si="407"/>
        <v>0</v>
      </c>
      <c r="BV52" s="177">
        <f t="shared" si="408"/>
        <v>0</v>
      </c>
      <c r="BW52" s="177">
        <f t="shared" si="409"/>
        <v>0</v>
      </c>
      <c r="BX52" s="178"/>
      <c r="BY52" s="177">
        <f t="shared" si="410"/>
        <v>0</v>
      </c>
      <c r="BZ52" s="179"/>
      <c r="CA52" s="180"/>
      <c r="CB52" s="180"/>
      <c r="CC52" s="177">
        <f t="shared" si="411"/>
        <v>0</v>
      </c>
      <c r="CD52" s="178">
        <v>0.294289866351475</v>
      </c>
      <c r="CE52" s="177">
        <f t="shared" si="412"/>
        <v>0</v>
      </c>
      <c r="CF52" s="181">
        <f t="shared" si="413"/>
        <v>0</v>
      </c>
      <c r="CG52" s="172"/>
      <c r="CH52" s="174">
        <v>5.0</v>
      </c>
      <c r="CI52" s="175" t="s">
        <v>132</v>
      </c>
      <c r="CJ52" s="176" t="s">
        <v>121</v>
      </c>
      <c r="CK52" s="176" t="s">
        <v>123</v>
      </c>
      <c r="CL52" s="177">
        <f t="shared" si="414"/>
        <v>0</v>
      </c>
      <c r="CM52" s="177">
        <f t="shared" si="415"/>
        <v>0</v>
      </c>
      <c r="CN52" s="177">
        <f t="shared" si="416"/>
        <v>0</v>
      </c>
      <c r="CO52" s="178"/>
      <c r="CP52" s="177">
        <f t="shared" si="417"/>
        <v>0</v>
      </c>
      <c r="CQ52" s="179"/>
      <c r="CR52" s="180"/>
      <c r="CS52" s="180"/>
      <c r="CT52" s="177">
        <f t="shared" si="418"/>
        <v>0</v>
      </c>
      <c r="CU52" s="178">
        <v>0.294289866351475</v>
      </c>
      <c r="CV52" s="177">
        <f t="shared" si="419"/>
        <v>0</v>
      </c>
      <c r="CW52" s="181">
        <f t="shared" si="420"/>
        <v>0</v>
      </c>
      <c r="CX52" s="172"/>
      <c r="CY52" s="174">
        <v>5.0</v>
      </c>
      <c r="CZ52" s="175" t="s">
        <v>132</v>
      </c>
      <c r="DA52" s="176" t="s">
        <v>121</v>
      </c>
      <c r="DB52" s="176" t="s">
        <v>123</v>
      </c>
      <c r="DC52" s="177">
        <f t="shared" si="421"/>
        <v>0</v>
      </c>
      <c r="DD52" s="177">
        <f t="shared" si="422"/>
        <v>0</v>
      </c>
      <c r="DE52" s="177">
        <f t="shared" si="423"/>
        <v>0</v>
      </c>
      <c r="DF52" s="178"/>
      <c r="DG52" s="177">
        <f t="shared" si="424"/>
        <v>0</v>
      </c>
      <c r="DH52" s="179"/>
      <c r="DI52" s="180"/>
      <c r="DJ52" s="180"/>
      <c r="DK52" s="177">
        <f t="shared" si="425"/>
        <v>0</v>
      </c>
      <c r="DL52" s="178">
        <v>0.294289866351475</v>
      </c>
      <c r="DM52" s="177">
        <f t="shared" si="426"/>
        <v>0</v>
      </c>
      <c r="DN52" s="181">
        <f t="shared" si="427"/>
        <v>0</v>
      </c>
      <c r="DO52" s="172"/>
      <c r="DP52" s="174">
        <v>5.0</v>
      </c>
      <c r="DQ52" s="175" t="s">
        <v>132</v>
      </c>
      <c r="DR52" s="176" t="s">
        <v>121</v>
      </c>
      <c r="DS52" s="176" t="s">
        <v>123</v>
      </c>
      <c r="DT52" s="177">
        <f t="shared" si="428"/>
        <v>0</v>
      </c>
      <c r="DU52" s="177">
        <f t="shared" si="429"/>
        <v>0</v>
      </c>
      <c r="DV52" s="177">
        <f t="shared" si="430"/>
        <v>0</v>
      </c>
      <c r="DW52" s="178"/>
      <c r="DX52" s="177">
        <f t="shared" si="431"/>
        <v>0</v>
      </c>
      <c r="DY52" s="179"/>
      <c r="DZ52" s="180"/>
      <c r="EA52" s="180"/>
      <c r="EB52" s="177">
        <f t="shared" si="432"/>
        <v>0</v>
      </c>
      <c r="EC52" s="178">
        <v>0.294289866351475</v>
      </c>
      <c r="ED52" s="177">
        <f t="shared" si="433"/>
        <v>0</v>
      </c>
      <c r="EE52" s="181">
        <f t="shared" si="434"/>
        <v>0</v>
      </c>
      <c r="EF52" s="172"/>
      <c r="EG52" s="174">
        <v>5.0</v>
      </c>
      <c r="EH52" s="175" t="s">
        <v>132</v>
      </c>
      <c r="EI52" s="176" t="s">
        <v>121</v>
      </c>
      <c r="EJ52" s="176" t="s">
        <v>123</v>
      </c>
      <c r="EK52" s="177">
        <f t="shared" si="435"/>
        <v>0</v>
      </c>
      <c r="EL52" s="177">
        <f t="shared" si="436"/>
        <v>0</v>
      </c>
      <c r="EM52" s="177">
        <f t="shared" si="437"/>
        <v>0</v>
      </c>
      <c r="EN52" s="178"/>
      <c r="EO52" s="177">
        <f t="shared" si="438"/>
        <v>0</v>
      </c>
      <c r="EP52" s="179"/>
      <c r="EQ52" s="180"/>
      <c r="ER52" s="180"/>
      <c r="ES52" s="177">
        <f t="shared" si="439"/>
        <v>0</v>
      </c>
      <c r="ET52" s="178">
        <v>0.294289866351475</v>
      </c>
      <c r="EU52" s="177">
        <f t="shared" si="440"/>
        <v>0</v>
      </c>
      <c r="EV52" s="181">
        <f t="shared" si="441"/>
        <v>0</v>
      </c>
      <c r="EW52" s="172"/>
      <c r="EX52" s="174">
        <v>5.0</v>
      </c>
      <c r="EY52" s="175" t="s">
        <v>132</v>
      </c>
      <c r="EZ52" s="176" t="s">
        <v>121</v>
      </c>
      <c r="FA52" s="176" t="s">
        <v>123</v>
      </c>
      <c r="FB52" s="177">
        <f t="shared" si="442"/>
        <v>0</v>
      </c>
      <c r="FC52" s="177">
        <f t="shared" si="443"/>
        <v>0</v>
      </c>
      <c r="FD52" s="177">
        <f t="shared" si="444"/>
        <v>0</v>
      </c>
      <c r="FE52" s="178"/>
      <c r="FF52" s="177">
        <f t="shared" si="445"/>
        <v>0</v>
      </c>
      <c r="FG52" s="179"/>
      <c r="FH52" s="180"/>
      <c r="FI52" s="180"/>
      <c r="FJ52" s="177">
        <f t="shared" si="446"/>
        <v>0</v>
      </c>
      <c r="FK52" s="178">
        <v>0.294289866351475</v>
      </c>
      <c r="FL52" s="177">
        <f t="shared" si="447"/>
        <v>0</v>
      </c>
      <c r="FM52" s="181">
        <f t="shared" si="448"/>
        <v>0</v>
      </c>
      <c r="FN52" s="172"/>
      <c r="FO52" s="174">
        <v>5.0</v>
      </c>
      <c r="FP52" s="175" t="s">
        <v>132</v>
      </c>
      <c r="FQ52" s="176" t="s">
        <v>121</v>
      </c>
      <c r="FR52" s="176" t="s">
        <v>123</v>
      </c>
      <c r="FS52" s="177">
        <f t="shared" si="449"/>
        <v>0</v>
      </c>
      <c r="FT52" s="177">
        <f t="shared" si="450"/>
        <v>0</v>
      </c>
      <c r="FU52" s="177">
        <f t="shared" si="451"/>
        <v>0</v>
      </c>
      <c r="FV52" s="178"/>
      <c r="FW52" s="177">
        <f t="shared" si="452"/>
        <v>0</v>
      </c>
      <c r="FX52" s="179"/>
      <c r="FY52" s="180"/>
      <c r="FZ52" s="180"/>
      <c r="GA52" s="177">
        <f t="shared" si="453"/>
        <v>0</v>
      </c>
      <c r="GB52" s="178">
        <v>0.294289866351475</v>
      </c>
      <c r="GC52" s="177">
        <f t="shared" si="454"/>
        <v>0</v>
      </c>
      <c r="GD52" s="181">
        <f t="shared" si="455"/>
        <v>0</v>
      </c>
      <c r="GE52" s="172"/>
      <c r="GF52" s="174">
        <v>5.0</v>
      </c>
      <c r="GG52" s="175" t="s">
        <v>132</v>
      </c>
      <c r="GH52" s="176" t="s">
        <v>121</v>
      </c>
      <c r="GI52" s="176" t="s">
        <v>123</v>
      </c>
      <c r="GJ52" s="177">
        <f t="shared" si="456"/>
        <v>0</v>
      </c>
      <c r="GK52" s="177">
        <f t="shared" si="457"/>
        <v>0</v>
      </c>
      <c r="GL52" s="177">
        <f t="shared" si="458"/>
        <v>0</v>
      </c>
      <c r="GM52" s="178"/>
      <c r="GN52" s="177">
        <f t="shared" si="459"/>
        <v>0</v>
      </c>
      <c r="GO52" s="179"/>
      <c r="GP52" s="180"/>
      <c r="GQ52" s="180"/>
      <c r="GR52" s="177">
        <f t="shared" si="460"/>
        <v>0</v>
      </c>
      <c r="GS52" s="178">
        <v>0.294289866351475</v>
      </c>
      <c r="GT52" s="177">
        <f t="shared" si="461"/>
        <v>0</v>
      </c>
      <c r="GU52" s="181">
        <f t="shared" si="462"/>
        <v>0</v>
      </c>
      <c r="GV52" s="172"/>
      <c r="GW52" s="174">
        <v>5.0</v>
      </c>
      <c r="GX52" s="175" t="s">
        <v>132</v>
      </c>
      <c r="GY52" s="176" t="s">
        <v>121</v>
      </c>
      <c r="GZ52" s="176" t="s">
        <v>123</v>
      </c>
      <c r="HA52" s="177">
        <f t="shared" si="463"/>
        <v>0</v>
      </c>
      <c r="HB52" s="177">
        <f t="shared" si="464"/>
        <v>0</v>
      </c>
      <c r="HC52" s="177">
        <f t="shared" si="465"/>
        <v>0</v>
      </c>
      <c r="HD52" s="178"/>
      <c r="HE52" s="177">
        <f t="shared" si="466"/>
        <v>0</v>
      </c>
      <c r="HF52" s="179"/>
      <c r="HG52" s="180"/>
      <c r="HH52" s="180"/>
      <c r="HI52" s="177">
        <f t="shared" si="467"/>
        <v>0</v>
      </c>
      <c r="HJ52" s="178">
        <v>0.294289866351475</v>
      </c>
      <c r="HK52" s="177">
        <f t="shared" si="468"/>
        <v>0</v>
      </c>
      <c r="HL52" s="181">
        <f t="shared" si="469"/>
        <v>0</v>
      </c>
      <c r="HM52" s="172"/>
      <c r="HN52" s="174">
        <v>5.0</v>
      </c>
      <c r="HO52" s="175" t="s">
        <v>132</v>
      </c>
      <c r="HP52" s="176" t="s">
        <v>121</v>
      </c>
      <c r="HQ52" s="176" t="s">
        <v>123</v>
      </c>
      <c r="HR52" s="177">
        <f t="shared" si="470"/>
        <v>0</v>
      </c>
      <c r="HS52" s="177">
        <f t="shared" si="471"/>
        <v>0</v>
      </c>
      <c r="HT52" s="177">
        <f t="shared" si="472"/>
        <v>0</v>
      </c>
      <c r="HU52" s="178"/>
      <c r="HV52" s="177">
        <f t="shared" si="473"/>
        <v>0</v>
      </c>
      <c r="HW52" s="179"/>
      <c r="HX52" s="180"/>
      <c r="HY52" s="180"/>
      <c r="HZ52" s="177">
        <f t="shared" si="474"/>
        <v>0</v>
      </c>
      <c r="IA52" s="178">
        <v>0.294289866351475</v>
      </c>
      <c r="IB52" s="177">
        <f t="shared" si="475"/>
        <v>0</v>
      </c>
      <c r="IC52" s="181">
        <f t="shared" si="476"/>
        <v>0</v>
      </c>
      <c r="ID52" s="172"/>
      <c r="IE52" s="174">
        <v>5.0</v>
      </c>
      <c r="IF52" s="175" t="s">
        <v>132</v>
      </c>
      <c r="IG52" s="176" t="s">
        <v>121</v>
      </c>
      <c r="IH52" s="176" t="s">
        <v>123</v>
      </c>
      <c r="II52" s="177">
        <f t="shared" si="477"/>
        <v>0</v>
      </c>
      <c r="IJ52" s="177">
        <f t="shared" si="478"/>
        <v>0</v>
      </c>
      <c r="IK52" s="177">
        <f t="shared" si="479"/>
        <v>0</v>
      </c>
      <c r="IL52" s="178"/>
      <c r="IM52" s="177">
        <f t="shared" si="480"/>
        <v>0</v>
      </c>
      <c r="IN52" s="179"/>
      <c r="IO52" s="180"/>
      <c r="IP52" s="180"/>
      <c r="IQ52" s="177">
        <f t="shared" si="481"/>
        <v>0</v>
      </c>
      <c r="IR52" s="178">
        <v>0.294289866351475</v>
      </c>
      <c r="IS52" s="177">
        <f t="shared" si="482"/>
        <v>0</v>
      </c>
      <c r="IT52" s="181">
        <f t="shared" si="483"/>
        <v>0</v>
      </c>
      <c r="IU52" s="172"/>
      <c r="IV52" s="174">
        <v>5.0</v>
      </c>
      <c r="IW52" s="175" t="s">
        <v>132</v>
      </c>
      <c r="IX52" s="176" t="s">
        <v>121</v>
      </c>
      <c r="IY52" s="176" t="s">
        <v>123</v>
      </c>
      <c r="IZ52" s="177">
        <f t="shared" si="484"/>
        <v>0</v>
      </c>
      <c r="JA52" s="177">
        <f t="shared" si="485"/>
        <v>0</v>
      </c>
      <c r="JB52" s="177">
        <f t="shared" si="486"/>
        <v>0</v>
      </c>
      <c r="JC52" s="178"/>
      <c r="JD52" s="177">
        <f t="shared" si="487"/>
        <v>0</v>
      </c>
      <c r="JE52" s="179"/>
      <c r="JF52" s="180"/>
      <c r="JG52" s="180"/>
      <c r="JH52" s="177">
        <f t="shared" si="488"/>
        <v>0</v>
      </c>
      <c r="JI52" s="178">
        <v>0.294289866351475</v>
      </c>
      <c r="JJ52" s="177">
        <f t="shared" si="489"/>
        <v>0</v>
      </c>
      <c r="JK52" s="181">
        <f t="shared" si="490"/>
        <v>0</v>
      </c>
      <c r="JL52" s="172"/>
      <c r="JM52" s="174">
        <v>5.0</v>
      </c>
      <c r="JN52" s="175" t="s">
        <v>132</v>
      </c>
      <c r="JO52" s="176" t="s">
        <v>121</v>
      </c>
      <c r="JP52" s="176" t="s">
        <v>123</v>
      </c>
      <c r="JQ52" s="177">
        <f t="shared" si="491"/>
        <v>0</v>
      </c>
      <c r="JR52" s="177">
        <f t="shared" si="492"/>
        <v>0</v>
      </c>
      <c r="JS52" s="177">
        <f t="shared" si="493"/>
        <v>0</v>
      </c>
      <c r="JT52" s="178"/>
      <c r="JU52" s="177">
        <f t="shared" si="494"/>
        <v>0</v>
      </c>
      <c r="JV52" s="179"/>
      <c r="JW52" s="180"/>
      <c r="JX52" s="180"/>
      <c r="JY52" s="177">
        <f t="shared" si="495"/>
        <v>0</v>
      </c>
      <c r="JZ52" s="178">
        <v>0.294289866351475</v>
      </c>
      <c r="KA52" s="177">
        <f t="shared" si="496"/>
        <v>0</v>
      </c>
      <c r="KB52" s="181">
        <f t="shared" si="497"/>
        <v>0</v>
      </c>
      <c r="KC52" s="172"/>
      <c r="KD52" s="174">
        <v>5.0</v>
      </c>
      <c r="KE52" s="175" t="s">
        <v>132</v>
      </c>
      <c r="KF52" s="176" t="s">
        <v>121</v>
      </c>
      <c r="KG52" s="176" t="s">
        <v>123</v>
      </c>
      <c r="KH52" s="177">
        <f t="shared" si="498"/>
        <v>0</v>
      </c>
      <c r="KI52" s="177">
        <f t="shared" si="499"/>
        <v>0</v>
      </c>
      <c r="KJ52" s="177">
        <f t="shared" si="500"/>
        <v>0</v>
      </c>
      <c r="KK52" s="178"/>
      <c r="KL52" s="177">
        <f t="shared" si="501"/>
        <v>0</v>
      </c>
      <c r="KM52" s="179"/>
      <c r="KN52" s="180"/>
      <c r="KO52" s="180"/>
      <c r="KP52" s="177">
        <f t="shared" si="502"/>
        <v>0</v>
      </c>
      <c r="KQ52" s="178">
        <v>0.294289866351475</v>
      </c>
      <c r="KR52" s="177">
        <f t="shared" si="503"/>
        <v>0</v>
      </c>
      <c r="KS52" s="181">
        <f t="shared" si="504"/>
        <v>0</v>
      </c>
      <c r="KT52" s="172"/>
      <c r="KU52" s="173"/>
    </row>
    <row r="53" ht="15.75" customHeight="1">
      <c r="A53" s="174">
        <v>6.0</v>
      </c>
      <c r="B53" s="175" t="s">
        <v>132</v>
      </c>
      <c r="C53" s="176" t="s">
        <v>121</v>
      </c>
      <c r="D53" s="176" t="s">
        <v>123</v>
      </c>
      <c r="E53" s="177">
        <f t="shared" si="379"/>
        <v>0</v>
      </c>
      <c r="F53" s="177">
        <f t="shared" si="380"/>
        <v>0</v>
      </c>
      <c r="G53" s="177">
        <f t="shared" si="381"/>
        <v>0</v>
      </c>
      <c r="H53" s="178"/>
      <c r="I53" s="177">
        <f t="shared" si="382"/>
        <v>0</v>
      </c>
      <c r="J53" s="179"/>
      <c r="K53" s="180"/>
      <c r="L53" s="180"/>
      <c r="M53" s="177">
        <f t="shared" si="383"/>
        <v>0</v>
      </c>
      <c r="N53" s="178">
        <v>0.294289866351475</v>
      </c>
      <c r="O53" s="177">
        <f t="shared" si="384"/>
        <v>0</v>
      </c>
      <c r="P53" s="181">
        <f t="shared" si="385"/>
        <v>0</v>
      </c>
      <c r="Q53" s="172"/>
      <c r="R53" s="174">
        <v>6.0</v>
      </c>
      <c r="S53" s="175" t="s">
        <v>132</v>
      </c>
      <c r="T53" s="176" t="s">
        <v>121</v>
      </c>
      <c r="U53" s="176" t="s">
        <v>123</v>
      </c>
      <c r="V53" s="177">
        <f t="shared" si="386"/>
        <v>0</v>
      </c>
      <c r="W53" s="177">
        <f t="shared" si="387"/>
        <v>0</v>
      </c>
      <c r="X53" s="177">
        <f t="shared" si="388"/>
        <v>0</v>
      </c>
      <c r="Y53" s="178"/>
      <c r="Z53" s="177">
        <f t="shared" si="389"/>
        <v>0</v>
      </c>
      <c r="AA53" s="179"/>
      <c r="AB53" s="180"/>
      <c r="AC53" s="180"/>
      <c r="AD53" s="177">
        <f t="shared" si="390"/>
        <v>0</v>
      </c>
      <c r="AE53" s="178">
        <v>0.294289866351475</v>
      </c>
      <c r="AF53" s="177">
        <f t="shared" si="391"/>
        <v>0</v>
      </c>
      <c r="AG53" s="181">
        <f t="shared" si="392"/>
        <v>0</v>
      </c>
      <c r="AH53" s="172"/>
      <c r="AI53" s="174">
        <v>6.0</v>
      </c>
      <c r="AJ53" s="175" t="s">
        <v>132</v>
      </c>
      <c r="AK53" s="176" t="s">
        <v>121</v>
      </c>
      <c r="AL53" s="176" t="s">
        <v>123</v>
      </c>
      <c r="AM53" s="177">
        <f t="shared" si="393"/>
        <v>0</v>
      </c>
      <c r="AN53" s="177">
        <f t="shared" si="394"/>
        <v>0</v>
      </c>
      <c r="AO53" s="177">
        <f t="shared" si="395"/>
        <v>0</v>
      </c>
      <c r="AP53" s="178"/>
      <c r="AQ53" s="177">
        <f t="shared" si="396"/>
        <v>0</v>
      </c>
      <c r="AR53" s="179"/>
      <c r="AS53" s="180"/>
      <c r="AT53" s="180"/>
      <c r="AU53" s="177">
        <f t="shared" si="397"/>
        <v>0</v>
      </c>
      <c r="AV53" s="178">
        <v>0.294289866351475</v>
      </c>
      <c r="AW53" s="177">
        <f t="shared" si="398"/>
        <v>0</v>
      </c>
      <c r="AX53" s="181">
        <f t="shared" si="399"/>
        <v>0</v>
      </c>
      <c r="AY53" s="172"/>
      <c r="AZ53" s="174">
        <v>6.0</v>
      </c>
      <c r="BA53" s="175" t="s">
        <v>132</v>
      </c>
      <c r="BB53" s="176" t="s">
        <v>121</v>
      </c>
      <c r="BC53" s="176" t="s">
        <v>123</v>
      </c>
      <c r="BD53" s="177">
        <f t="shared" si="400"/>
        <v>0</v>
      </c>
      <c r="BE53" s="177">
        <f t="shared" si="401"/>
        <v>0</v>
      </c>
      <c r="BF53" s="177">
        <f t="shared" si="402"/>
        <v>0</v>
      </c>
      <c r="BG53" s="178"/>
      <c r="BH53" s="177">
        <f t="shared" si="403"/>
        <v>0</v>
      </c>
      <c r="BI53" s="179"/>
      <c r="BJ53" s="180"/>
      <c r="BK53" s="180"/>
      <c r="BL53" s="177">
        <f t="shared" si="404"/>
        <v>0</v>
      </c>
      <c r="BM53" s="178">
        <v>0.294289866351475</v>
      </c>
      <c r="BN53" s="177">
        <f t="shared" si="405"/>
        <v>0</v>
      </c>
      <c r="BO53" s="181">
        <f t="shared" si="406"/>
        <v>0</v>
      </c>
      <c r="BP53" s="172"/>
      <c r="BQ53" s="174">
        <v>6.0</v>
      </c>
      <c r="BR53" s="175" t="s">
        <v>132</v>
      </c>
      <c r="BS53" s="176" t="s">
        <v>121</v>
      </c>
      <c r="BT53" s="176" t="s">
        <v>123</v>
      </c>
      <c r="BU53" s="177">
        <f t="shared" si="407"/>
        <v>0</v>
      </c>
      <c r="BV53" s="177">
        <f t="shared" si="408"/>
        <v>0</v>
      </c>
      <c r="BW53" s="177">
        <f t="shared" si="409"/>
        <v>0</v>
      </c>
      <c r="BX53" s="178"/>
      <c r="BY53" s="177">
        <f t="shared" si="410"/>
        <v>0</v>
      </c>
      <c r="BZ53" s="179"/>
      <c r="CA53" s="180"/>
      <c r="CB53" s="180"/>
      <c r="CC53" s="177">
        <f t="shared" si="411"/>
        <v>0</v>
      </c>
      <c r="CD53" s="178">
        <v>0.294289866351475</v>
      </c>
      <c r="CE53" s="177">
        <f t="shared" si="412"/>
        <v>0</v>
      </c>
      <c r="CF53" s="181">
        <f t="shared" si="413"/>
        <v>0</v>
      </c>
      <c r="CG53" s="172"/>
      <c r="CH53" s="174">
        <v>6.0</v>
      </c>
      <c r="CI53" s="175" t="s">
        <v>132</v>
      </c>
      <c r="CJ53" s="176" t="s">
        <v>121</v>
      </c>
      <c r="CK53" s="176" t="s">
        <v>123</v>
      </c>
      <c r="CL53" s="177">
        <f t="shared" si="414"/>
        <v>0</v>
      </c>
      <c r="CM53" s="177">
        <f t="shared" si="415"/>
        <v>0</v>
      </c>
      <c r="CN53" s="177">
        <f t="shared" si="416"/>
        <v>0</v>
      </c>
      <c r="CO53" s="178"/>
      <c r="CP53" s="177">
        <f t="shared" si="417"/>
        <v>0</v>
      </c>
      <c r="CQ53" s="179"/>
      <c r="CR53" s="180"/>
      <c r="CS53" s="180"/>
      <c r="CT53" s="177">
        <f t="shared" si="418"/>
        <v>0</v>
      </c>
      <c r="CU53" s="178">
        <v>0.294289866351475</v>
      </c>
      <c r="CV53" s="177">
        <f t="shared" si="419"/>
        <v>0</v>
      </c>
      <c r="CW53" s="181">
        <f t="shared" si="420"/>
        <v>0</v>
      </c>
      <c r="CX53" s="172"/>
      <c r="CY53" s="174">
        <v>6.0</v>
      </c>
      <c r="CZ53" s="175" t="s">
        <v>132</v>
      </c>
      <c r="DA53" s="176" t="s">
        <v>121</v>
      </c>
      <c r="DB53" s="176" t="s">
        <v>123</v>
      </c>
      <c r="DC53" s="177">
        <f t="shared" si="421"/>
        <v>0</v>
      </c>
      <c r="DD53" s="177">
        <f t="shared" si="422"/>
        <v>0</v>
      </c>
      <c r="DE53" s="177">
        <f t="shared" si="423"/>
        <v>0</v>
      </c>
      <c r="DF53" s="178"/>
      <c r="DG53" s="177">
        <f t="shared" si="424"/>
        <v>0</v>
      </c>
      <c r="DH53" s="179"/>
      <c r="DI53" s="180"/>
      <c r="DJ53" s="180"/>
      <c r="DK53" s="177">
        <f t="shared" si="425"/>
        <v>0</v>
      </c>
      <c r="DL53" s="178">
        <v>0.294289866351475</v>
      </c>
      <c r="DM53" s="177">
        <f t="shared" si="426"/>
        <v>0</v>
      </c>
      <c r="DN53" s="181">
        <f t="shared" si="427"/>
        <v>0</v>
      </c>
      <c r="DO53" s="172"/>
      <c r="DP53" s="174">
        <v>6.0</v>
      </c>
      <c r="DQ53" s="175" t="s">
        <v>132</v>
      </c>
      <c r="DR53" s="176" t="s">
        <v>121</v>
      </c>
      <c r="DS53" s="176" t="s">
        <v>123</v>
      </c>
      <c r="DT53" s="177">
        <f t="shared" si="428"/>
        <v>0</v>
      </c>
      <c r="DU53" s="177">
        <f t="shared" si="429"/>
        <v>0</v>
      </c>
      <c r="DV53" s="177">
        <f t="shared" si="430"/>
        <v>0</v>
      </c>
      <c r="DW53" s="178"/>
      <c r="DX53" s="177">
        <f t="shared" si="431"/>
        <v>0</v>
      </c>
      <c r="DY53" s="179"/>
      <c r="DZ53" s="180"/>
      <c r="EA53" s="180"/>
      <c r="EB53" s="177">
        <f t="shared" si="432"/>
        <v>0</v>
      </c>
      <c r="EC53" s="178">
        <v>0.294289866351475</v>
      </c>
      <c r="ED53" s="177">
        <f t="shared" si="433"/>
        <v>0</v>
      </c>
      <c r="EE53" s="181">
        <f t="shared" si="434"/>
        <v>0</v>
      </c>
      <c r="EF53" s="172"/>
      <c r="EG53" s="174">
        <v>6.0</v>
      </c>
      <c r="EH53" s="175" t="s">
        <v>132</v>
      </c>
      <c r="EI53" s="176" t="s">
        <v>121</v>
      </c>
      <c r="EJ53" s="176" t="s">
        <v>123</v>
      </c>
      <c r="EK53" s="177">
        <f t="shared" si="435"/>
        <v>0</v>
      </c>
      <c r="EL53" s="177">
        <f t="shared" si="436"/>
        <v>0</v>
      </c>
      <c r="EM53" s="177">
        <f t="shared" si="437"/>
        <v>0</v>
      </c>
      <c r="EN53" s="178"/>
      <c r="EO53" s="177">
        <f t="shared" si="438"/>
        <v>0</v>
      </c>
      <c r="EP53" s="179"/>
      <c r="EQ53" s="180"/>
      <c r="ER53" s="180"/>
      <c r="ES53" s="177">
        <f t="shared" si="439"/>
        <v>0</v>
      </c>
      <c r="ET53" s="178">
        <v>0.294289866351475</v>
      </c>
      <c r="EU53" s="177">
        <f t="shared" si="440"/>
        <v>0</v>
      </c>
      <c r="EV53" s="181">
        <f t="shared" si="441"/>
        <v>0</v>
      </c>
      <c r="EW53" s="172"/>
      <c r="EX53" s="174">
        <v>6.0</v>
      </c>
      <c r="EY53" s="175" t="s">
        <v>132</v>
      </c>
      <c r="EZ53" s="176" t="s">
        <v>121</v>
      </c>
      <c r="FA53" s="176" t="s">
        <v>123</v>
      </c>
      <c r="FB53" s="177">
        <f t="shared" si="442"/>
        <v>0</v>
      </c>
      <c r="FC53" s="177">
        <f t="shared" si="443"/>
        <v>0</v>
      </c>
      <c r="FD53" s="177">
        <f t="shared" si="444"/>
        <v>0</v>
      </c>
      <c r="FE53" s="178"/>
      <c r="FF53" s="177">
        <f t="shared" si="445"/>
        <v>0</v>
      </c>
      <c r="FG53" s="179"/>
      <c r="FH53" s="180"/>
      <c r="FI53" s="180"/>
      <c r="FJ53" s="177">
        <f t="shared" si="446"/>
        <v>0</v>
      </c>
      <c r="FK53" s="178">
        <v>0.294289866351475</v>
      </c>
      <c r="FL53" s="177">
        <f t="shared" si="447"/>
        <v>0</v>
      </c>
      <c r="FM53" s="181">
        <f t="shared" si="448"/>
        <v>0</v>
      </c>
      <c r="FN53" s="172"/>
      <c r="FO53" s="174">
        <v>6.0</v>
      </c>
      <c r="FP53" s="175" t="s">
        <v>132</v>
      </c>
      <c r="FQ53" s="176" t="s">
        <v>121</v>
      </c>
      <c r="FR53" s="176" t="s">
        <v>123</v>
      </c>
      <c r="FS53" s="177">
        <f t="shared" si="449"/>
        <v>0</v>
      </c>
      <c r="FT53" s="177">
        <f t="shared" si="450"/>
        <v>0</v>
      </c>
      <c r="FU53" s="177">
        <f t="shared" si="451"/>
        <v>0</v>
      </c>
      <c r="FV53" s="178"/>
      <c r="FW53" s="177">
        <f t="shared" si="452"/>
        <v>0</v>
      </c>
      <c r="FX53" s="179"/>
      <c r="FY53" s="180"/>
      <c r="FZ53" s="180"/>
      <c r="GA53" s="177">
        <f t="shared" si="453"/>
        <v>0</v>
      </c>
      <c r="GB53" s="178">
        <v>0.294289866351475</v>
      </c>
      <c r="GC53" s="177">
        <f t="shared" si="454"/>
        <v>0</v>
      </c>
      <c r="GD53" s="181">
        <f t="shared" si="455"/>
        <v>0</v>
      </c>
      <c r="GE53" s="172"/>
      <c r="GF53" s="174">
        <v>6.0</v>
      </c>
      <c r="GG53" s="175" t="s">
        <v>132</v>
      </c>
      <c r="GH53" s="176" t="s">
        <v>121</v>
      </c>
      <c r="GI53" s="176" t="s">
        <v>123</v>
      </c>
      <c r="GJ53" s="177">
        <f t="shared" si="456"/>
        <v>0</v>
      </c>
      <c r="GK53" s="177">
        <f t="shared" si="457"/>
        <v>0</v>
      </c>
      <c r="GL53" s="177">
        <f t="shared" si="458"/>
        <v>0</v>
      </c>
      <c r="GM53" s="178"/>
      <c r="GN53" s="177">
        <f t="shared" si="459"/>
        <v>0</v>
      </c>
      <c r="GO53" s="179"/>
      <c r="GP53" s="180"/>
      <c r="GQ53" s="180"/>
      <c r="GR53" s="177">
        <f t="shared" si="460"/>
        <v>0</v>
      </c>
      <c r="GS53" s="178">
        <v>0.294289866351475</v>
      </c>
      <c r="GT53" s="177">
        <f t="shared" si="461"/>
        <v>0</v>
      </c>
      <c r="GU53" s="181">
        <f t="shared" si="462"/>
        <v>0</v>
      </c>
      <c r="GV53" s="172"/>
      <c r="GW53" s="174">
        <v>6.0</v>
      </c>
      <c r="GX53" s="175" t="s">
        <v>132</v>
      </c>
      <c r="GY53" s="176" t="s">
        <v>121</v>
      </c>
      <c r="GZ53" s="176" t="s">
        <v>123</v>
      </c>
      <c r="HA53" s="177">
        <f t="shared" si="463"/>
        <v>0</v>
      </c>
      <c r="HB53" s="177">
        <f t="shared" si="464"/>
        <v>0</v>
      </c>
      <c r="HC53" s="177">
        <f t="shared" si="465"/>
        <v>0</v>
      </c>
      <c r="HD53" s="178"/>
      <c r="HE53" s="177">
        <f t="shared" si="466"/>
        <v>0</v>
      </c>
      <c r="HF53" s="179"/>
      <c r="HG53" s="180"/>
      <c r="HH53" s="180"/>
      <c r="HI53" s="177">
        <f t="shared" si="467"/>
        <v>0</v>
      </c>
      <c r="HJ53" s="178">
        <v>0.294289866351475</v>
      </c>
      <c r="HK53" s="177">
        <f t="shared" si="468"/>
        <v>0</v>
      </c>
      <c r="HL53" s="181">
        <f t="shared" si="469"/>
        <v>0</v>
      </c>
      <c r="HM53" s="172"/>
      <c r="HN53" s="174">
        <v>6.0</v>
      </c>
      <c r="HO53" s="175" t="s">
        <v>132</v>
      </c>
      <c r="HP53" s="176" t="s">
        <v>121</v>
      </c>
      <c r="HQ53" s="176" t="s">
        <v>123</v>
      </c>
      <c r="HR53" s="177">
        <f t="shared" si="470"/>
        <v>0</v>
      </c>
      <c r="HS53" s="177">
        <f t="shared" si="471"/>
        <v>0</v>
      </c>
      <c r="HT53" s="177">
        <f t="shared" si="472"/>
        <v>0</v>
      </c>
      <c r="HU53" s="178"/>
      <c r="HV53" s="177">
        <f t="shared" si="473"/>
        <v>0</v>
      </c>
      <c r="HW53" s="179"/>
      <c r="HX53" s="180"/>
      <c r="HY53" s="180"/>
      <c r="HZ53" s="177">
        <f t="shared" si="474"/>
        <v>0</v>
      </c>
      <c r="IA53" s="178">
        <v>0.294289866351475</v>
      </c>
      <c r="IB53" s="177">
        <f t="shared" si="475"/>
        <v>0</v>
      </c>
      <c r="IC53" s="181">
        <f t="shared" si="476"/>
        <v>0</v>
      </c>
      <c r="ID53" s="172"/>
      <c r="IE53" s="174">
        <v>6.0</v>
      </c>
      <c r="IF53" s="175" t="s">
        <v>132</v>
      </c>
      <c r="IG53" s="176" t="s">
        <v>121</v>
      </c>
      <c r="IH53" s="176" t="s">
        <v>123</v>
      </c>
      <c r="II53" s="177">
        <f t="shared" si="477"/>
        <v>0</v>
      </c>
      <c r="IJ53" s="177">
        <f t="shared" si="478"/>
        <v>0</v>
      </c>
      <c r="IK53" s="177">
        <f t="shared" si="479"/>
        <v>0</v>
      </c>
      <c r="IL53" s="178"/>
      <c r="IM53" s="177">
        <f t="shared" si="480"/>
        <v>0</v>
      </c>
      <c r="IN53" s="179"/>
      <c r="IO53" s="180"/>
      <c r="IP53" s="180"/>
      <c r="IQ53" s="177">
        <f t="shared" si="481"/>
        <v>0</v>
      </c>
      <c r="IR53" s="178">
        <v>0.294289866351475</v>
      </c>
      <c r="IS53" s="177">
        <f t="shared" si="482"/>
        <v>0</v>
      </c>
      <c r="IT53" s="181">
        <f t="shared" si="483"/>
        <v>0</v>
      </c>
      <c r="IU53" s="172"/>
      <c r="IV53" s="174">
        <v>6.0</v>
      </c>
      <c r="IW53" s="175" t="s">
        <v>132</v>
      </c>
      <c r="IX53" s="176" t="s">
        <v>121</v>
      </c>
      <c r="IY53" s="176" t="s">
        <v>123</v>
      </c>
      <c r="IZ53" s="177">
        <f t="shared" si="484"/>
        <v>0</v>
      </c>
      <c r="JA53" s="177">
        <f t="shared" si="485"/>
        <v>0</v>
      </c>
      <c r="JB53" s="177">
        <f t="shared" si="486"/>
        <v>0</v>
      </c>
      <c r="JC53" s="178"/>
      <c r="JD53" s="177">
        <f t="shared" si="487"/>
        <v>0</v>
      </c>
      <c r="JE53" s="179"/>
      <c r="JF53" s="180"/>
      <c r="JG53" s="180"/>
      <c r="JH53" s="177">
        <f t="shared" si="488"/>
        <v>0</v>
      </c>
      <c r="JI53" s="178">
        <v>0.294289866351475</v>
      </c>
      <c r="JJ53" s="177">
        <f t="shared" si="489"/>
        <v>0</v>
      </c>
      <c r="JK53" s="181">
        <f t="shared" si="490"/>
        <v>0</v>
      </c>
      <c r="JL53" s="172"/>
      <c r="JM53" s="174">
        <v>6.0</v>
      </c>
      <c r="JN53" s="175" t="s">
        <v>132</v>
      </c>
      <c r="JO53" s="176" t="s">
        <v>121</v>
      </c>
      <c r="JP53" s="176" t="s">
        <v>123</v>
      </c>
      <c r="JQ53" s="177">
        <f t="shared" si="491"/>
        <v>0</v>
      </c>
      <c r="JR53" s="177">
        <f t="shared" si="492"/>
        <v>0</v>
      </c>
      <c r="JS53" s="177">
        <f t="shared" si="493"/>
        <v>0</v>
      </c>
      <c r="JT53" s="178"/>
      <c r="JU53" s="177">
        <f t="shared" si="494"/>
        <v>0</v>
      </c>
      <c r="JV53" s="179"/>
      <c r="JW53" s="180"/>
      <c r="JX53" s="180"/>
      <c r="JY53" s="177">
        <f t="shared" si="495"/>
        <v>0</v>
      </c>
      <c r="JZ53" s="178">
        <v>0.294289866351475</v>
      </c>
      <c r="KA53" s="177">
        <f t="shared" si="496"/>
        <v>0</v>
      </c>
      <c r="KB53" s="181">
        <f t="shared" si="497"/>
        <v>0</v>
      </c>
      <c r="KC53" s="172"/>
      <c r="KD53" s="174">
        <v>6.0</v>
      </c>
      <c r="KE53" s="175" t="s">
        <v>132</v>
      </c>
      <c r="KF53" s="176" t="s">
        <v>121</v>
      </c>
      <c r="KG53" s="176" t="s">
        <v>123</v>
      </c>
      <c r="KH53" s="177">
        <f t="shared" si="498"/>
        <v>0</v>
      </c>
      <c r="KI53" s="177">
        <f t="shared" si="499"/>
        <v>0</v>
      </c>
      <c r="KJ53" s="177">
        <f t="shared" si="500"/>
        <v>0</v>
      </c>
      <c r="KK53" s="178"/>
      <c r="KL53" s="177">
        <f t="shared" si="501"/>
        <v>0</v>
      </c>
      <c r="KM53" s="179"/>
      <c r="KN53" s="180"/>
      <c r="KO53" s="180"/>
      <c r="KP53" s="177">
        <f t="shared" si="502"/>
        <v>0</v>
      </c>
      <c r="KQ53" s="178">
        <v>0.294289866351475</v>
      </c>
      <c r="KR53" s="177">
        <f t="shared" si="503"/>
        <v>0</v>
      </c>
      <c r="KS53" s="181">
        <f t="shared" si="504"/>
        <v>0</v>
      </c>
      <c r="KT53" s="172"/>
      <c r="KU53" s="173"/>
    </row>
    <row r="54" ht="15.75" customHeight="1">
      <c r="A54" s="182"/>
      <c r="B54" s="183" t="s">
        <v>150</v>
      </c>
      <c r="C54" s="184"/>
      <c r="D54" s="184"/>
      <c r="E54" s="185"/>
      <c r="F54" s="185"/>
      <c r="G54" s="185"/>
      <c r="H54" s="186"/>
      <c r="I54" s="185"/>
      <c r="J54" s="186"/>
      <c r="K54" s="185"/>
      <c r="L54" s="185"/>
      <c r="M54" s="185"/>
      <c r="N54" s="186"/>
      <c r="O54" s="185"/>
      <c r="P54" s="187"/>
      <c r="Q54" s="172"/>
      <c r="R54" s="182"/>
      <c r="S54" s="183" t="s">
        <v>150</v>
      </c>
      <c r="T54" s="184"/>
      <c r="U54" s="184"/>
      <c r="V54" s="185"/>
      <c r="W54" s="185"/>
      <c r="X54" s="185"/>
      <c r="Y54" s="186"/>
      <c r="Z54" s="185"/>
      <c r="AA54" s="186"/>
      <c r="AB54" s="185"/>
      <c r="AC54" s="185"/>
      <c r="AD54" s="185"/>
      <c r="AE54" s="186"/>
      <c r="AF54" s="185"/>
      <c r="AG54" s="187"/>
      <c r="AH54" s="172"/>
      <c r="AI54" s="182"/>
      <c r="AJ54" s="183" t="s">
        <v>150</v>
      </c>
      <c r="AK54" s="184"/>
      <c r="AL54" s="184"/>
      <c r="AM54" s="185"/>
      <c r="AN54" s="185"/>
      <c r="AO54" s="185"/>
      <c r="AP54" s="186"/>
      <c r="AQ54" s="185"/>
      <c r="AR54" s="186"/>
      <c r="AS54" s="185"/>
      <c r="AT54" s="185"/>
      <c r="AU54" s="185"/>
      <c r="AV54" s="186"/>
      <c r="AW54" s="185"/>
      <c r="AX54" s="187"/>
      <c r="AY54" s="172"/>
      <c r="AZ54" s="182"/>
      <c r="BA54" s="183" t="s">
        <v>150</v>
      </c>
      <c r="BB54" s="184"/>
      <c r="BC54" s="184"/>
      <c r="BD54" s="185"/>
      <c r="BE54" s="185"/>
      <c r="BF54" s="185"/>
      <c r="BG54" s="186"/>
      <c r="BH54" s="185"/>
      <c r="BI54" s="186"/>
      <c r="BJ54" s="185"/>
      <c r="BK54" s="185"/>
      <c r="BL54" s="185"/>
      <c r="BM54" s="186"/>
      <c r="BN54" s="185"/>
      <c r="BO54" s="187"/>
      <c r="BP54" s="172"/>
      <c r="BQ54" s="182"/>
      <c r="BR54" s="183" t="s">
        <v>150</v>
      </c>
      <c r="BS54" s="184"/>
      <c r="BT54" s="184"/>
      <c r="BU54" s="185"/>
      <c r="BV54" s="185"/>
      <c r="BW54" s="185"/>
      <c r="BX54" s="186"/>
      <c r="BY54" s="185"/>
      <c r="BZ54" s="186"/>
      <c r="CA54" s="185"/>
      <c r="CB54" s="185"/>
      <c r="CC54" s="185"/>
      <c r="CD54" s="186"/>
      <c r="CE54" s="185"/>
      <c r="CF54" s="187"/>
      <c r="CG54" s="172"/>
      <c r="CH54" s="182"/>
      <c r="CI54" s="183" t="s">
        <v>150</v>
      </c>
      <c r="CJ54" s="184"/>
      <c r="CK54" s="184"/>
      <c r="CL54" s="185"/>
      <c r="CM54" s="185"/>
      <c r="CN54" s="185"/>
      <c r="CO54" s="186"/>
      <c r="CP54" s="185"/>
      <c r="CQ54" s="186"/>
      <c r="CR54" s="185"/>
      <c r="CS54" s="185"/>
      <c r="CT54" s="185"/>
      <c r="CU54" s="186"/>
      <c r="CV54" s="185"/>
      <c r="CW54" s="187"/>
      <c r="CX54" s="172"/>
      <c r="CY54" s="182"/>
      <c r="CZ54" s="183" t="s">
        <v>150</v>
      </c>
      <c r="DA54" s="184"/>
      <c r="DB54" s="184"/>
      <c r="DC54" s="185"/>
      <c r="DD54" s="185"/>
      <c r="DE54" s="185"/>
      <c r="DF54" s="186"/>
      <c r="DG54" s="185"/>
      <c r="DH54" s="186"/>
      <c r="DI54" s="185"/>
      <c r="DJ54" s="185"/>
      <c r="DK54" s="185"/>
      <c r="DL54" s="186"/>
      <c r="DM54" s="185"/>
      <c r="DN54" s="187"/>
      <c r="DO54" s="172"/>
      <c r="DP54" s="182"/>
      <c r="DQ54" s="183" t="s">
        <v>150</v>
      </c>
      <c r="DR54" s="184"/>
      <c r="DS54" s="184"/>
      <c r="DT54" s="185"/>
      <c r="DU54" s="185"/>
      <c r="DV54" s="185"/>
      <c r="DW54" s="186"/>
      <c r="DX54" s="185"/>
      <c r="DY54" s="186"/>
      <c r="DZ54" s="185"/>
      <c r="EA54" s="185"/>
      <c r="EB54" s="185"/>
      <c r="EC54" s="186"/>
      <c r="ED54" s="185"/>
      <c r="EE54" s="187"/>
      <c r="EF54" s="172"/>
      <c r="EG54" s="182"/>
      <c r="EH54" s="183" t="s">
        <v>150</v>
      </c>
      <c r="EI54" s="184"/>
      <c r="EJ54" s="184"/>
      <c r="EK54" s="185"/>
      <c r="EL54" s="185"/>
      <c r="EM54" s="185"/>
      <c r="EN54" s="186"/>
      <c r="EO54" s="185"/>
      <c r="EP54" s="186"/>
      <c r="EQ54" s="185"/>
      <c r="ER54" s="185"/>
      <c r="ES54" s="185"/>
      <c r="ET54" s="186"/>
      <c r="EU54" s="185"/>
      <c r="EV54" s="187"/>
      <c r="EW54" s="172"/>
      <c r="EX54" s="182"/>
      <c r="EY54" s="183" t="s">
        <v>150</v>
      </c>
      <c r="EZ54" s="184"/>
      <c r="FA54" s="184"/>
      <c r="FB54" s="185"/>
      <c r="FC54" s="185"/>
      <c r="FD54" s="185"/>
      <c r="FE54" s="186"/>
      <c r="FF54" s="185"/>
      <c r="FG54" s="186"/>
      <c r="FH54" s="185"/>
      <c r="FI54" s="185"/>
      <c r="FJ54" s="185"/>
      <c r="FK54" s="186"/>
      <c r="FL54" s="185"/>
      <c r="FM54" s="187"/>
      <c r="FN54" s="172"/>
      <c r="FO54" s="182"/>
      <c r="FP54" s="183" t="s">
        <v>150</v>
      </c>
      <c r="FQ54" s="184"/>
      <c r="FR54" s="184"/>
      <c r="FS54" s="185"/>
      <c r="FT54" s="185"/>
      <c r="FU54" s="185"/>
      <c r="FV54" s="186"/>
      <c r="FW54" s="185"/>
      <c r="FX54" s="186"/>
      <c r="FY54" s="185"/>
      <c r="FZ54" s="185"/>
      <c r="GA54" s="185"/>
      <c r="GB54" s="186"/>
      <c r="GC54" s="185"/>
      <c r="GD54" s="187"/>
      <c r="GE54" s="172"/>
      <c r="GF54" s="182"/>
      <c r="GG54" s="183" t="s">
        <v>150</v>
      </c>
      <c r="GH54" s="184"/>
      <c r="GI54" s="184"/>
      <c r="GJ54" s="185"/>
      <c r="GK54" s="185"/>
      <c r="GL54" s="185"/>
      <c r="GM54" s="186"/>
      <c r="GN54" s="185"/>
      <c r="GO54" s="186"/>
      <c r="GP54" s="185"/>
      <c r="GQ54" s="185"/>
      <c r="GR54" s="185"/>
      <c r="GS54" s="186"/>
      <c r="GT54" s="185"/>
      <c r="GU54" s="187"/>
      <c r="GV54" s="172"/>
      <c r="GW54" s="182"/>
      <c r="GX54" s="183" t="s">
        <v>150</v>
      </c>
      <c r="GY54" s="184"/>
      <c r="GZ54" s="184"/>
      <c r="HA54" s="185"/>
      <c r="HB54" s="185"/>
      <c r="HC54" s="185"/>
      <c r="HD54" s="186"/>
      <c r="HE54" s="185"/>
      <c r="HF54" s="186"/>
      <c r="HG54" s="185"/>
      <c r="HH54" s="185"/>
      <c r="HI54" s="185"/>
      <c r="HJ54" s="186"/>
      <c r="HK54" s="185"/>
      <c r="HL54" s="187"/>
      <c r="HM54" s="172"/>
      <c r="HN54" s="182"/>
      <c r="HO54" s="183" t="s">
        <v>150</v>
      </c>
      <c r="HP54" s="184"/>
      <c r="HQ54" s="184"/>
      <c r="HR54" s="185"/>
      <c r="HS54" s="185"/>
      <c r="HT54" s="185"/>
      <c r="HU54" s="186"/>
      <c r="HV54" s="185"/>
      <c r="HW54" s="186"/>
      <c r="HX54" s="185"/>
      <c r="HY54" s="185"/>
      <c r="HZ54" s="185"/>
      <c r="IA54" s="186"/>
      <c r="IB54" s="185"/>
      <c r="IC54" s="187"/>
      <c r="ID54" s="172"/>
      <c r="IE54" s="182"/>
      <c r="IF54" s="183" t="s">
        <v>150</v>
      </c>
      <c r="IG54" s="184"/>
      <c r="IH54" s="184"/>
      <c r="II54" s="185"/>
      <c r="IJ54" s="185"/>
      <c r="IK54" s="185"/>
      <c r="IL54" s="186"/>
      <c r="IM54" s="185"/>
      <c r="IN54" s="186"/>
      <c r="IO54" s="185"/>
      <c r="IP54" s="185"/>
      <c r="IQ54" s="185"/>
      <c r="IR54" s="186"/>
      <c r="IS54" s="185"/>
      <c r="IT54" s="187"/>
      <c r="IU54" s="172"/>
      <c r="IV54" s="182"/>
      <c r="IW54" s="183" t="s">
        <v>150</v>
      </c>
      <c r="IX54" s="184"/>
      <c r="IY54" s="184"/>
      <c r="IZ54" s="185"/>
      <c r="JA54" s="185"/>
      <c r="JB54" s="185"/>
      <c r="JC54" s="186"/>
      <c r="JD54" s="185"/>
      <c r="JE54" s="186"/>
      <c r="JF54" s="185"/>
      <c r="JG54" s="185"/>
      <c r="JH54" s="185"/>
      <c r="JI54" s="186"/>
      <c r="JJ54" s="185"/>
      <c r="JK54" s="187"/>
      <c r="JL54" s="172"/>
      <c r="JM54" s="182"/>
      <c r="JN54" s="183" t="s">
        <v>150</v>
      </c>
      <c r="JO54" s="184"/>
      <c r="JP54" s="184"/>
      <c r="JQ54" s="185"/>
      <c r="JR54" s="185"/>
      <c r="JS54" s="185"/>
      <c r="JT54" s="186"/>
      <c r="JU54" s="185"/>
      <c r="JV54" s="186"/>
      <c r="JW54" s="185"/>
      <c r="JX54" s="185"/>
      <c r="JY54" s="185"/>
      <c r="JZ54" s="186"/>
      <c r="KA54" s="185"/>
      <c r="KB54" s="187"/>
      <c r="KC54" s="172"/>
      <c r="KD54" s="182"/>
      <c r="KE54" s="183" t="s">
        <v>150</v>
      </c>
      <c r="KF54" s="184"/>
      <c r="KG54" s="184"/>
      <c r="KH54" s="185"/>
      <c r="KI54" s="185"/>
      <c r="KJ54" s="185"/>
      <c r="KK54" s="186"/>
      <c r="KL54" s="185"/>
      <c r="KM54" s="186"/>
      <c r="KN54" s="185"/>
      <c r="KO54" s="185"/>
      <c r="KP54" s="185"/>
      <c r="KQ54" s="186"/>
      <c r="KR54" s="185"/>
      <c r="KS54" s="187"/>
      <c r="KT54" s="172"/>
      <c r="KU54" s="173"/>
    </row>
    <row r="55" ht="15.75" customHeight="1">
      <c r="A55" s="174"/>
      <c r="B55" s="188" t="s">
        <v>134</v>
      </c>
      <c r="C55" s="189"/>
      <c r="D55" s="189"/>
      <c r="E55" s="190"/>
      <c r="F55" s="190"/>
      <c r="G55" s="190"/>
      <c r="H55" s="191"/>
      <c r="I55" s="190"/>
      <c r="J55" s="191"/>
      <c r="K55" s="190"/>
      <c r="L55" s="190"/>
      <c r="M55" s="190"/>
      <c r="N55" s="191"/>
      <c r="O55" s="190"/>
      <c r="P55" s="192"/>
      <c r="Q55" s="172"/>
      <c r="R55" s="174"/>
      <c r="S55" s="188" t="s">
        <v>134</v>
      </c>
      <c r="T55" s="189"/>
      <c r="U55" s="189"/>
      <c r="V55" s="190"/>
      <c r="W55" s="190"/>
      <c r="X55" s="190"/>
      <c r="Y55" s="191"/>
      <c r="Z55" s="190"/>
      <c r="AA55" s="191"/>
      <c r="AB55" s="190"/>
      <c r="AC55" s="190"/>
      <c r="AD55" s="190"/>
      <c r="AE55" s="191"/>
      <c r="AF55" s="190"/>
      <c r="AG55" s="192"/>
      <c r="AH55" s="172"/>
      <c r="AI55" s="174"/>
      <c r="AJ55" s="188" t="s">
        <v>134</v>
      </c>
      <c r="AK55" s="189"/>
      <c r="AL55" s="189"/>
      <c r="AM55" s="190"/>
      <c r="AN55" s="190"/>
      <c r="AO55" s="190"/>
      <c r="AP55" s="191"/>
      <c r="AQ55" s="190"/>
      <c r="AR55" s="191"/>
      <c r="AS55" s="190"/>
      <c r="AT55" s="190"/>
      <c r="AU55" s="190"/>
      <c r="AV55" s="191"/>
      <c r="AW55" s="190"/>
      <c r="AX55" s="192"/>
      <c r="AY55" s="172"/>
      <c r="AZ55" s="174"/>
      <c r="BA55" s="188" t="s">
        <v>134</v>
      </c>
      <c r="BB55" s="189"/>
      <c r="BC55" s="189"/>
      <c r="BD55" s="190"/>
      <c r="BE55" s="190"/>
      <c r="BF55" s="190"/>
      <c r="BG55" s="191"/>
      <c r="BH55" s="190"/>
      <c r="BI55" s="191"/>
      <c r="BJ55" s="190"/>
      <c r="BK55" s="190"/>
      <c r="BL55" s="190"/>
      <c r="BM55" s="191"/>
      <c r="BN55" s="190"/>
      <c r="BO55" s="192"/>
      <c r="BP55" s="172"/>
      <c r="BQ55" s="174"/>
      <c r="BR55" s="188" t="s">
        <v>134</v>
      </c>
      <c r="BS55" s="189"/>
      <c r="BT55" s="189"/>
      <c r="BU55" s="190"/>
      <c r="BV55" s="190"/>
      <c r="BW55" s="190"/>
      <c r="BX55" s="191"/>
      <c r="BY55" s="190"/>
      <c r="BZ55" s="191"/>
      <c r="CA55" s="190"/>
      <c r="CB55" s="190"/>
      <c r="CC55" s="190"/>
      <c r="CD55" s="191"/>
      <c r="CE55" s="190"/>
      <c r="CF55" s="192"/>
      <c r="CG55" s="172"/>
      <c r="CH55" s="174"/>
      <c r="CI55" s="188" t="s">
        <v>134</v>
      </c>
      <c r="CJ55" s="189"/>
      <c r="CK55" s="189"/>
      <c r="CL55" s="190"/>
      <c r="CM55" s="190"/>
      <c r="CN55" s="190"/>
      <c r="CO55" s="191"/>
      <c r="CP55" s="190"/>
      <c r="CQ55" s="191"/>
      <c r="CR55" s="190"/>
      <c r="CS55" s="190"/>
      <c r="CT55" s="190"/>
      <c r="CU55" s="191"/>
      <c r="CV55" s="190"/>
      <c r="CW55" s="192"/>
      <c r="CX55" s="172"/>
      <c r="CY55" s="174"/>
      <c r="CZ55" s="188" t="s">
        <v>134</v>
      </c>
      <c r="DA55" s="189"/>
      <c r="DB55" s="189"/>
      <c r="DC55" s="190"/>
      <c r="DD55" s="190"/>
      <c r="DE55" s="190"/>
      <c r="DF55" s="191"/>
      <c r="DG55" s="190"/>
      <c r="DH55" s="191"/>
      <c r="DI55" s="190"/>
      <c r="DJ55" s="190"/>
      <c r="DK55" s="190"/>
      <c r="DL55" s="191"/>
      <c r="DM55" s="190"/>
      <c r="DN55" s="192"/>
      <c r="DO55" s="172"/>
      <c r="DP55" s="174"/>
      <c r="DQ55" s="188" t="s">
        <v>134</v>
      </c>
      <c r="DR55" s="189"/>
      <c r="DS55" s="189"/>
      <c r="DT55" s="190"/>
      <c r="DU55" s="190"/>
      <c r="DV55" s="190"/>
      <c r="DW55" s="191"/>
      <c r="DX55" s="190"/>
      <c r="DY55" s="191"/>
      <c r="DZ55" s="190"/>
      <c r="EA55" s="190"/>
      <c r="EB55" s="190"/>
      <c r="EC55" s="191"/>
      <c r="ED55" s="190"/>
      <c r="EE55" s="192"/>
      <c r="EF55" s="172"/>
      <c r="EG55" s="174"/>
      <c r="EH55" s="188" t="s">
        <v>134</v>
      </c>
      <c r="EI55" s="189"/>
      <c r="EJ55" s="189"/>
      <c r="EK55" s="190"/>
      <c r="EL55" s="190"/>
      <c r="EM55" s="190"/>
      <c r="EN55" s="191"/>
      <c r="EO55" s="190"/>
      <c r="EP55" s="191"/>
      <c r="EQ55" s="190"/>
      <c r="ER55" s="190"/>
      <c r="ES55" s="190"/>
      <c r="ET55" s="191"/>
      <c r="EU55" s="190"/>
      <c r="EV55" s="192"/>
      <c r="EW55" s="172"/>
      <c r="EX55" s="174"/>
      <c r="EY55" s="188" t="s">
        <v>134</v>
      </c>
      <c r="EZ55" s="189"/>
      <c r="FA55" s="189"/>
      <c r="FB55" s="190"/>
      <c r="FC55" s="190"/>
      <c r="FD55" s="190"/>
      <c r="FE55" s="191"/>
      <c r="FF55" s="190"/>
      <c r="FG55" s="191"/>
      <c r="FH55" s="190"/>
      <c r="FI55" s="190"/>
      <c r="FJ55" s="190"/>
      <c r="FK55" s="191"/>
      <c r="FL55" s="190"/>
      <c r="FM55" s="192"/>
      <c r="FN55" s="172"/>
      <c r="FO55" s="174"/>
      <c r="FP55" s="188" t="s">
        <v>134</v>
      </c>
      <c r="FQ55" s="189"/>
      <c r="FR55" s="189"/>
      <c r="FS55" s="190"/>
      <c r="FT55" s="190"/>
      <c r="FU55" s="190"/>
      <c r="FV55" s="191"/>
      <c r="FW55" s="190"/>
      <c r="FX55" s="191"/>
      <c r="FY55" s="190"/>
      <c r="FZ55" s="190"/>
      <c r="GA55" s="190"/>
      <c r="GB55" s="191"/>
      <c r="GC55" s="190"/>
      <c r="GD55" s="192"/>
      <c r="GE55" s="172"/>
      <c r="GF55" s="174"/>
      <c r="GG55" s="188" t="s">
        <v>134</v>
      </c>
      <c r="GH55" s="189"/>
      <c r="GI55" s="189"/>
      <c r="GJ55" s="190"/>
      <c r="GK55" s="190"/>
      <c r="GL55" s="190"/>
      <c r="GM55" s="191"/>
      <c r="GN55" s="190"/>
      <c r="GO55" s="191"/>
      <c r="GP55" s="190"/>
      <c r="GQ55" s="190"/>
      <c r="GR55" s="190"/>
      <c r="GS55" s="191"/>
      <c r="GT55" s="190"/>
      <c r="GU55" s="192"/>
      <c r="GV55" s="172"/>
      <c r="GW55" s="174"/>
      <c r="GX55" s="188" t="s">
        <v>134</v>
      </c>
      <c r="GY55" s="189"/>
      <c r="GZ55" s="189"/>
      <c r="HA55" s="190"/>
      <c r="HB55" s="190"/>
      <c r="HC55" s="190"/>
      <c r="HD55" s="191"/>
      <c r="HE55" s="190"/>
      <c r="HF55" s="191"/>
      <c r="HG55" s="190"/>
      <c r="HH55" s="190"/>
      <c r="HI55" s="190"/>
      <c r="HJ55" s="191"/>
      <c r="HK55" s="190"/>
      <c r="HL55" s="192"/>
      <c r="HM55" s="172"/>
      <c r="HN55" s="174"/>
      <c r="HO55" s="188" t="s">
        <v>134</v>
      </c>
      <c r="HP55" s="189"/>
      <c r="HQ55" s="189"/>
      <c r="HR55" s="190"/>
      <c r="HS55" s="190"/>
      <c r="HT55" s="190"/>
      <c r="HU55" s="191"/>
      <c r="HV55" s="190"/>
      <c r="HW55" s="191"/>
      <c r="HX55" s="190"/>
      <c r="HY55" s="190"/>
      <c r="HZ55" s="190"/>
      <c r="IA55" s="191"/>
      <c r="IB55" s="190"/>
      <c r="IC55" s="192"/>
      <c r="ID55" s="172"/>
      <c r="IE55" s="174"/>
      <c r="IF55" s="188" t="s">
        <v>134</v>
      </c>
      <c r="IG55" s="189"/>
      <c r="IH55" s="189"/>
      <c r="II55" s="190"/>
      <c r="IJ55" s="190"/>
      <c r="IK55" s="190"/>
      <c r="IL55" s="191"/>
      <c r="IM55" s="190"/>
      <c r="IN55" s="191"/>
      <c r="IO55" s="190"/>
      <c r="IP55" s="190"/>
      <c r="IQ55" s="190"/>
      <c r="IR55" s="191"/>
      <c r="IS55" s="190"/>
      <c r="IT55" s="192"/>
      <c r="IU55" s="172"/>
      <c r="IV55" s="174"/>
      <c r="IW55" s="188" t="s">
        <v>134</v>
      </c>
      <c r="IX55" s="189"/>
      <c r="IY55" s="189"/>
      <c r="IZ55" s="190"/>
      <c r="JA55" s="190"/>
      <c r="JB55" s="190"/>
      <c r="JC55" s="191"/>
      <c r="JD55" s="190"/>
      <c r="JE55" s="191"/>
      <c r="JF55" s="190"/>
      <c r="JG55" s="190"/>
      <c r="JH55" s="190"/>
      <c r="JI55" s="191"/>
      <c r="JJ55" s="190"/>
      <c r="JK55" s="192"/>
      <c r="JL55" s="172"/>
      <c r="JM55" s="174"/>
      <c r="JN55" s="188" t="s">
        <v>134</v>
      </c>
      <c r="JO55" s="189"/>
      <c r="JP55" s="189"/>
      <c r="JQ55" s="190"/>
      <c r="JR55" s="190"/>
      <c r="JS55" s="190"/>
      <c r="JT55" s="191"/>
      <c r="JU55" s="190"/>
      <c r="JV55" s="191"/>
      <c r="JW55" s="190"/>
      <c r="JX55" s="190"/>
      <c r="JY55" s="190"/>
      <c r="JZ55" s="191"/>
      <c r="KA55" s="190"/>
      <c r="KB55" s="192"/>
      <c r="KC55" s="172"/>
      <c r="KD55" s="174"/>
      <c r="KE55" s="188" t="s">
        <v>134</v>
      </c>
      <c r="KF55" s="189"/>
      <c r="KG55" s="189"/>
      <c r="KH55" s="190"/>
      <c r="KI55" s="190"/>
      <c r="KJ55" s="190"/>
      <c r="KK55" s="191"/>
      <c r="KL55" s="190"/>
      <c r="KM55" s="191"/>
      <c r="KN55" s="190"/>
      <c r="KO55" s="190"/>
      <c r="KP55" s="190"/>
      <c r="KQ55" s="191"/>
      <c r="KR55" s="190"/>
      <c r="KS55" s="192"/>
      <c r="KT55" s="172"/>
      <c r="KU55" s="173"/>
    </row>
    <row r="56" ht="15.75" customHeight="1">
      <c r="A56" s="174">
        <v>1.0</v>
      </c>
      <c r="B56" s="175" t="s">
        <v>151</v>
      </c>
      <c r="C56" s="176" t="s">
        <v>121</v>
      </c>
      <c r="D56" s="176" t="s">
        <v>152</v>
      </c>
      <c r="E56" s="177">
        <f t="shared" ref="E56:E60" si="505">E157+E258+E359+E460</f>
        <v>0</v>
      </c>
      <c r="F56" s="177">
        <f t="shared" ref="F56:F60" si="506">iferror(E56/G56*100,0)</f>
        <v>0</v>
      </c>
      <c r="G56" s="177">
        <f t="shared" ref="G56:G60" si="507">G157+G258+G359+G460</f>
        <v>0</v>
      </c>
      <c r="H56" s="178"/>
      <c r="I56" s="177">
        <f t="shared" ref="I56:I60" si="508">I157+I258+I359+I460</f>
        <v>0</v>
      </c>
      <c r="J56" s="179"/>
      <c r="K56" s="180"/>
      <c r="L56" s="180"/>
      <c r="M56" s="177">
        <f t="shared" ref="M56:M60" si="509">M157+M258+M359+M460</f>
        <v>0</v>
      </c>
      <c r="N56" s="178">
        <v>0.294289866351475</v>
      </c>
      <c r="O56" s="177">
        <f t="shared" ref="O56:O60" si="510">O157+O258+O359+O460</f>
        <v>0</v>
      </c>
      <c r="P56" s="181">
        <f t="shared" ref="P56:P60" si="511">IFERROR(+(IF(M56="","0",M56))-(IF(O56="","0",O56)),"")</f>
        <v>0</v>
      </c>
      <c r="Q56" s="172"/>
      <c r="R56" s="174">
        <v>1.0</v>
      </c>
      <c r="S56" s="175" t="s">
        <v>151</v>
      </c>
      <c r="T56" s="176" t="s">
        <v>121</v>
      </c>
      <c r="U56" s="176" t="s">
        <v>152</v>
      </c>
      <c r="V56" s="177">
        <f t="shared" ref="V56:V60" si="512">V157+V258+V359+V460</f>
        <v>0</v>
      </c>
      <c r="W56" s="177">
        <f t="shared" ref="W56:W60" si="513">iferror(V56/X56*100,0)</f>
        <v>0</v>
      </c>
      <c r="X56" s="177">
        <f t="shared" ref="X56:X60" si="514">X157+X258+X359+X460</f>
        <v>0</v>
      </c>
      <c r="Y56" s="178"/>
      <c r="Z56" s="177">
        <f t="shared" ref="Z56:Z60" si="515">Z157+Z258+Z359+Z460</f>
        <v>0</v>
      </c>
      <c r="AA56" s="179"/>
      <c r="AB56" s="180"/>
      <c r="AC56" s="180"/>
      <c r="AD56" s="177">
        <f t="shared" ref="AD56:AD60" si="516">AD157+AD258+AD359+AD460</f>
        <v>0</v>
      </c>
      <c r="AE56" s="178">
        <v>0.294289866351475</v>
      </c>
      <c r="AF56" s="177">
        <f t="shared" ref="AF56:AF60" si="517">AF157+AF258+AF359+AF460</f>
        <v>0</v>
      </c>
      <c r="AG56" s="181">
        <f t="shared" ref="AG56:AG60" si="518">IFERROR(+(IF(AD56="","0",AD56))-(IF(AF56="","0",AF56)),"")</f>
        <v>0</v>
      </c>
      <c r="AH56" s="172"/>
      <c r="AI56" s="174">
        <v>1.0</v>
      </c>
      <c r="AJ56" s="175" t="s">
        <v>151</v>
      </c>
      <c r="AK56" s="176" t="s">
        <v>121</v>
      </c>
      <c r="AL56" s="176" t="s">
        <v>152</v>
      </c>
      <c r="AM56" s="177">
        <f t="shared" ref="AM56:AM60" si="519">AM157+AM258+AM359+AM460</f>
        <v>0</v>
      </c>
      <c r="AN56" s="177">
        <f t="shared" ref="AN56:AN60" si="520">iferror(AM56/AO56*100,0)</f>
        <v>0</v>
      </c>
      <c r="AO56" s="177">
        <f t="shared" ref="AO56:AO60" si="521">AO157+AO258+AO359+AO460</f>
        <v>0</v>
      </c>
      <c r="AP56" s="178"/>
      <c r="AQ56" s="177">
        <f t="shared" ref="AQ56:AQ60" si="522">AQ157+AQ258+AQ359+AQ460</f>
        <v>0</v>
      </c>
      <c r="AR56" s="179"/>
      <c r="AS56" s="180"/>
      <c r="AT56" s="180"/>
      <c r="AU56" s="177">
        <f t="shared" ref="AU56:AU60" si="523">AU157+AU258+AU359+AU460</f>
        <v>0</v>
      </c>
      <c r="AV56" s="178">
        <v>0.294289866351475</v>
      </c>
      <c r="AW56" s="177">
        <f t="shared" ref="AW56:AW60" si="524">AW157+AW258+AW359+AW460</f>
        <v>0</v>
      </c>
      <c r="AX56" s="181">
        <f t="shared" ref="AX56:AX60" si="525">IFERROR(+(IF(AU56="","0",AU56))-(IF(AW56="","0",AW56)),"")</f>
        <v>0</v>
      </c>
      <c r="AY56" s="172"/>
      <c r="AZ56" s="174">
        <v>1.0</v>
      </c>
      <c r="BA56" s="175" t="s">
        <v>151</v>
      </c>
      <c r="BB56" s="176" t="s">
        <v>121</v>
      </c>
      <c r="BC56" s="176" t="s">
        <v>152</v>
      </c>
      <c r="BD56" s="177">
        <f t="shared" ref="BD56:BD60" si="526">BD157+BD258+BD359+BD460</f>
        <v>0</v>
      </c>
      <c r="BE56" s="177">
        <f t="shared" ref="BE56:BE60" si="527">iferror(BD56/BF56*100,0)</f>
        <v>0</v>
      </c>
      <c r="BF56" s="177">
        <f t="shared" ref="BF56:BF60" si="528">BF157+BF258+BF359+BF460</f>
        <v>0</v>
      </c>
      <c r="BG56" s="178"/>
      <c r="BH56" s="177">
        <f t="shared" ref="BH56:BH60" si="529">BH157+BH258+BH359+BH460</f>
        <v>0</v>
      </c>
      <c r="BI56" s="179"/>
      <c r="BJ56" s="180"/>
      <c r="BK56" s="180"/>
      <c r="BL56" s="177">
        <f t="shared" ref="BL56:BL60" si="530">BL157+BL258+BL359+BL460</f>
        <v>0</v>
      </c>
      <c r="BM56" s="178">
        <v>0.294289866351475</v>
      </c>
      <c r="BN56" s="177">
        <f t="shared" ref="BN56:BN60" si="531">BN157+BN258+BN359+BN460</f>
        <v>0</v>
      </c>
      <c r="BO56" s="181">
        <f t="shared" ref="BO56:BO60" si="532">IFERROR(+(IF(BL56="","0",BL56))-(IF(BN56="","0",BN56)),"")</f>
        <v>0</v>
      </c>
      <c r="BP56" s="172"/>
      <c r="BQ56" s="174">
        <v>1.0</v>
      </c>
      <c r="BR56" s="175" t="s">
        <v>151</v>
      </c>
      <c r="BS56" s="176" t="s">
        <v>121</v>
      </c>
      <c r="BT56" s="176" t="s">
        <v>152</v>
      </c>
      <c r="BU56" s="177">
        <f t="shared" ref="BU56:BU60" si="533">BU157+BU258+BU359+BU460</f>
        <v>0</v>
      </c>
      <c r="BV56" s="177">
        <f t="shared" ref="BV56:BV60" si="534">iferror(BU56/BW56*100,0)</f>
        <v>0</v>
      </c>
      <c r="BW56" s="177">
        <f t="shared" ref="BW56:BW60" si="535">BW157+BW258+BW359+BW460</f>
        <v>0</v>
      </c>
      <c r="BX56" s="178"/>
      <c r="BY56" s="177">
        <f t="shared" ref="BY56:BY60" si="536">BY157+BY258+BY359+BY460</f>
        <v>0</v>
      </c>
      <c r="BZ56" s="179"/>
      <c r="CA56" s="180"/>
      <c r="CB56" s="180"/>
      <c r="CC56" s="177">
        <f t="shared" ref="CC56:CC60" si="537">CC157+CC258+CC359+CC460</f>
        <v>0</v>
      </c>
      <c r="CD56" s="178">
        <v>0.294289866351475</v>
      </c>
      <c r="CE56" s="177">
        <f t="shared" ref="CE56:CE60" si="538">CE157+CE258+CE359+CE460</f>
        <v>0</v>
      </c>
      <c r="CF56" s="181">
        <f t="shared" ref="CF56:CF60" si="539">IFERROR(+(IF(CC56="","0",CC56))-(IF(CE56="","0",CE56)),"")</f>
        <v>0</v>
      </c>
      <c r="CG56" s="172"/>
      <c r="CH56" s="174">
        <v>1.0</v>
      </c>
      <c r="CI56" s="175" t="s">
        <v>151</v>
      </c>
      <c r="CJ56" s="176" t="s">
        <v>121</v>
      </c>
      <c r="CK56" s="176" t="s">
        <v>152</v>
      </c>
      <c r="CL56" s="177">
        <f t="shared" ref="CL56:CL60" si="540">CL157+CL258+CL359+CL460</f>
        <v>0</v>
      </c>
      <c r="CM56" s="177">
        <f t="shared" ref="CM56:CM60" si="541">iferror(CL56/CN56*100,0)</f>
        <v>0</v>
      </c>
      <c r="CN56" s="177">
        <f t="shared" ref="CN56:CN60" si="542">CN157+CN258+CN359+CN460</f>
        <v>0</v>
      </c>
      <c r="CO56" s="178"/>
      <c r="CP56" s="177">
        <f t="shared" ref="CP56:CP60" si="543">CP157+CP258+CP359+CP460</f>
        <v>0</v>
      </c>
      <c r="CQ56" s="179"/>
      <c r="CR56" s="180"/>
      <c r="CS56" s="180"/>
      <c r="CT56" s="177">
        <f t="shared" ref="CT56:CT60" si="544">CT157+CT258+CT359+CT460</f>
        <v>0</v>
      </c>
      <c r="CU56" s="178">
        <v>0.294289866351475</v>
      </c>
      <c r="CV56" s="177">
        <f t="shared" ref="CV56:CV60" si="545">CV157+CV258+CV359+CV460</f>
        <v>0</v>
      </c>
      <c r="CW56" s="181">
        <f t="shared" ref="CW56:CW60" si="546">IFERROR(+(IF(CT56="","0",CT56))-(IF(CV56="","0",CV56)),"")</f>
        <v>0</v>
      </c>
      <c r="CX56" s="172"/>
      <c r="CY56" s="174">
        <v>1.0</v>
      </c>
      <c r="CZ56" s="175" t="s">
        <v>151</v>
      </c>
      <c r="DA56" s="176" t="s">
        <v>121</v>
      </c>
      <c r="DB56" s="176" t="s">
        <v>152</v>
      </c>
      <c r="DC56" s="177">
        <f t="shared" ref="DC56:DC60" si="547">DC157+DC258+DC359+DC460</f>
        <v>0</v>
      </c>
      <c r="DD56" s="177">
        <f t="shared" ref="DD56:DD60" si="548">iferror(DC56/DE56*100,0)</f>
        <v>0</v>
      </c>
      <c r="DE56" s="177">
        <f t="shared" ref="DE56:DE60" si="549">DE157+DE258+DE359+DE460</f>
        <v>0</v>
      </c>
      <c r="DF56" s="178"/>
      <c r="DG56" s="177">
        <f t="shared" ref="DG56:DG60" si="550">DG157+DG258+DG359+DG460</f>
        <v>0</v>
      </c>
      <c r="DH56" s="179"/>
      <c r="DI56" s="180"/>
      <c r="DJ56" s="180"/>
      <c r="DK56" s="177">
        <f t="shared" ref="DK56:DK60" si="551">DK157+DK258+DK359+DK460</f>
        <v>0</v>
      </c>
      <c r="DL56" s="178">
        <v>0.294289866351475</v>
      </c>
      <c r="DM56" s="177">
        <f t="shared" ref="DM56:DM60" si="552">DM157+DM258+DM359+DM460</f>
        <v>0</v>
      </c>
      <c r="DN56" s="181">
        <f t="shared" ref="DN56:DN60" si="553">IFERROR(+(IF(DK56="","0",DK56))-(IF(DM56="","0",DM56)),"")</f>
        <v>0</v>
      </c>
      <c r="DO56" s="172"/>
      <c r="DP56" s="174">
        <v>1.0</v>
      </c>
      <c r="DQ56" s="175" t="s">
        <v>151</v>
      </c>
      <c r="DR56" s="176" t="s">
        <v>121</v>
      </c>
      <c r="DS56" s="176" t="s">
        <v>152</v>
      </c>
      <c r="DT56" s="177">
        <f t="shared" ref="DT56:DT60" si="554">DT157+DT258+DT359+DT460</f>
        <v>0</v>
      </c>
      <c r="DU56" s="177">
        <f t="shared" ref="DU56:DU60" si="555">iferror(DT56/DV56*100,0)</f>
        <v>0</v>
      </c>
      <c r="DV56" s="177">
        <f t="shared" ref="DV56:DV60" si="556">DV157+DV258+DV359+DV460</f>
        <v>0</v>
      </c>
      <c r="DW56" s="178"/>
      <c r="DX56" s="177">
        <f t="shared" ref="DX56:DX60" si="557">DX157+DX258+DX359+DX460</f>
        <v>0</v>
      </c>
      <c r="DY56" s="179"/>
      <c r="DZ56" s="180"/>
      <c r="EA56" s="180"/>
      <c r="EB56" s="177">
        <f t="shared" ref="EB56:EB60" si="558">EB157+EB258+EB359+EB460</f>
        <v>0</v>
      </c>
      <c r="EC56" s="178">
        <v>0.294289866351475</v>
      </c>
      <c r="ED56" s="177">
        <f t="shared" ref="ED56:ED60" si="559">ED157+ED258+ED359+ED460</f>
        <v>0</v>
      </c>
      <c r="EE56" s="181">
        <f t="shared" ref="EE56:EE60" si="560">IFERROR(+(IF(EB56="","0",EB56))-(IF(ED56="","0",ED56)),"")</f>
        <v>0</v>
      </c>
      <c r="EF56" s="172"/>
      <c r="EG56" s="174">
        <v>1.0</v>
      </c>
      <c r="EH56" s="175" t="s">
        <v>151</v>
      </c>
      <c r="EI56" s="176" t="s">
        <v>121</v>
      </c>
      <c r="EJ56" s="176" t="s">
        <v>152</v>
      </c>
      <c r="EK56" s="177">
        <f t="shared" ref="EK56:EK60" si="561">EK157+EK258+EK359+EK460</f>
        <v>0</v>
      </c>
      <c r="EL56" s="177">
        <f t="shared" ref="EL56:EL60" si="562">iferror(EK56/EM56*100,0)</f>
        <v>0</v>
      </c>
      <c r="EM56" s="177">
        <f t="shared" ref="EM56:EM60" si="563">EM157+EM258+EM359+EM460</f>
        <v>0</v>
      </c>
      <c r="EN56" s="178"/>
      <c r="EO56" s="177">
        <f t="shared" ref="EO56:EO60" si="564">EO157+EO258+EO359+EO460</f>
        <v>0</v>
      </c>
      <c r="EP56" s="179"/>
      <c r="EQ56" s="180"/>
      <c r="ER56" s="180"/>
      <c r="ES56" s="177">
        <f t="shared" ref="ES56:ES60" si="565">ES157+ES258+ES359+ES460</f>
        <v>0</v>
      </c>
      <c r="ET56" s="178">
        <v>0.294289866351475</v>
      </c>
      <c r="EU56" s="177">
        <f t="shared" ref="EU56:EU60" si="566">EU157+EU258+EU359+EU460</f>
        <v>0</v>
      </c>
      <c r="EV56" s="181">
        <f t="shared" ref="EV56:EV60" si="567">IFERROR(+(IF(ES56="","0",ES56))-(IF(EU56="","0",EU56)),"")</f>
        <v>0</v>
      </c>
      <c r="EW56" s="172"/>
      <c r="EX56" s="174">
        <v>1.0</v>
      </c>
      <c r="EY56" s="175" t="s">
        <v>151</v>
      </c>
      <c r="EZ56" s="176" t="s">
        <v>121</v>
      </c>
      <c r="FA56" s="176" t="s">
        <v>152</v>
      </c>
      <c r="FB56" s="177">
        <f t="shared" ref="FB56:FB60" si="568">FB157+FB258+FB359+FB460</f>
        <v>0</v>
      </c>
      <c r="FC56" s="177">
        <f t="shared" ref="FC56:FC60" si="569">iferror(FB56/FD56*100,0)</f>
        <v>0</v>
      </c>
      <c r="FD56" s="177">
        <f t="shared" ref="FD56:FD60" si="570">FD157+FD258+FD359+FD460</f>
        <v>0</v>
      </c>
      <c r="FE56" s="178"/>
      <c r="FF56" s="177">
        <f t="shared" ref="FF56:FF60" si="571">FF157+FF258+FF359+FF460</f>
        <v>0</v>
      </c>
      <c r="FG56" s="179"/>
      <c r="FH56" s="180"/>
      <c r="FI56" s="180"/>
      <c r="FJ56" s="177">
        <f t="shared" ref="FJ56:FJ60" si="572">FJ157+FJ258+FJ359+FJ460</f>
        <v>0</v>
      </c>
      <c r="FK56" s="178">
        <v>0.294289866351475</v>
      </c>
      <c r="FL56" s="177">
        <f t="shared" ref="FL56:FL60" si="573">FL157+FL258+FL359+FL460</f>
        <v>0</v>
      </c>
      <c r="FM56" s="181">
        <f t="shared" ref="FM56:FM60" si="574">IFERROR(+(IF(FJ56="","0",FJ56))-(IF(FL56="","0",FL56)),"")</f>
        <v>0</v>
      </c>
      <c r="FN56" s="172"/>
      <c r="FO56" s="174">
        <v>1.0</v>
      </c>
      <c r="FP56" s="175" t="s">
        <v>151</v>
      </c>
      <c r="FQ56" s="176" t="s">
        <v>121</v>
      </c>
      <c r="FR56" s="176" t="s">
        <v>152</v>
      </c>
      <c r="FS56" s="177">
        <f t="shared" ref="FS56:FS60" si="575">FS157+FS258+FS359+FS460</f>
        <v>0</v>
      </c>
      <c r="FT56" s="177">
        <f t="shared" ref="FT56:FT60" si="576">iferror(FS56/FU56*100,0)</f>
        <v>0</v>
      </c>
      <c r="FU56" s="177">
        <f t="shared" ref="FU56:FU60" si="577">FU157+FU258+FU359+FU460</f>
        <v>0</v>
      </c>
      <c r="FV56" s="178"/>
      <c r="FW56" s="177">
        <f t="shared" ref="FW56:FW60" si="578">FW157+FW258+FW359+FW460</f>
        <v>0</v>
      </c>
      <c r="FX56" s="179"/>
      <c r="FY56" s="180"/>
      <c r="FZ56" s="180"/>
      <c r="GA56" s="177">
        <f t="shared" ref="GA56:GA60" si="579">GA157+GA258+GA359+GA460</f>
        <v>0</v>
      </c>
      <c r="GB56" s="178">
        <v>0.294289866351475</v>
      </c>
      <c r="GC56" s="177">
        <f t="shared" ref="GC56:GC60" si="580">GC157+GC258+GC359+GC460</f>
        <v>0</v>
      </c>
      <c r="GD56" s="181">
        <f t="shared" ref="GD56:GD60" si="581">IFERROR(+(IF(GA56="","0",GA56))-(IF(GC56="","0",GC56)),"")</f>
        <v>0</v>
      </c>
      <c r="GE56" s="172"/>
      <c r="GF56" s="174">
        <v>1.0</v>
      </c>
      <c r="GG56" s="175" t="s">
        <v>151</v>
      </c>
      <c r="GH56" s="176" t="s">
        <v>121</v>
      </c>
      <c r="GI56" s="176" t="s">
        <v>152</v>
      </c>
      <c r="GJ56" s="177">
        <f t="shared" ref="GJ56:GJ60" si="582">GJ157+GJ258+GJ359+GJ460</f>
        <v>0</v>
      </c>
      <c r="GK56" s="177">
        <f t="shared" ref="GK56:GK60" si="583">iferror(GJ56/GL56*100,0)</f>
        <v>0</v>
      </c>
      <c r="GL56" s="177">
        <f t="shared" ref="GL56:GL60" si="584">GL157+GL258+GL359+GL460</f>
        <v>0</v>
      </c>
      <c r="GM56" s="178"/>
      <c r="GN56" s="177">
        <f t="shared" ref="GN56:GN60" si="585">GN157+GN258+GN359+GN460</f>
        <v>0</v>
      </c>
      <c r="GO56" s="179"/>
      <c r="GP56" s="180"/>
      <c r="GQ56" s="180"/>
      <c r="GR56" s="177">
        <f t="shared" ref="GR56:GR60" si="586">GR157+GR258+GR359+GR460</f>
        <v>0</v>
      </c>
      <c r="GS56" s="178">
        <v>0.294289866351475</v>
      </c>
      <c r="GT56" s="177">
        <f t="shared" ref="GT56:GT60" si="587">GT157+GT258+GT359+GT460</f>
        <v>0</v>
      </c>
      <c r="GU56" s="181">
        <f t="shared" ref="GU56:GU60" si="588">IFERROR(+(IF(GR56="","0",GR56))-(IF(GT56="","0",GT56)),"")</f>
        <v>0</v>
      </c>
      <c r="GV56" s="172"/>
      <c r="GW56" s="174">
        <v>1.0</v>
      </c>
      <c r="GX56" s="175" t="s">
        <v>151</v>
      </c>
      <c r="GY56" s="176" t="s">
        <v>121</v>
      </c>
      <c r="GZ56" s="176" t="s">
        <v>152</v>
      </c>
      <c r="HA56" s="177">
        <f t="shared" ref="HA56:HA60" si="589">HA157+HA258+HA359+HA460</f>
        <v>0</v>
      </c>
      <c r="HB56" s="177">
        <f t="shared" ref="HB56:HB60" si="590">iferror(HA56/HC56*100,0)</f>
        <v>0</v>
      </c>
      <c r="HC56" s="177">
        <f t="shared" ref="HC56:HC60" si="591">HC157+HC258+HC359+HC460</f>
        <v>0</v>
      </c>
      <c r="HD56" s="178"/>
      <c r="HE56" s="177">
        <f t="shared" ref="HE56:HE60" si="592">HE157+HE258+HE359+HE460</f>
        <v>0</v>
      </c>
      <c r="HF56" s="179"/>
      <c r="HG56" s="180"/>
      <c r="HH56" s="180"/>
      <c r="HI56" s="177">
        <f t="shared" ref="HI56:HI60" si="593">HI157+HI258+HI359+HI460</f>
        <v>0</v>
      </c>
      <c r="HJ56" s="178">
        <v>0.294289866351475</v>
      </c>
      <c r="HK56" s="177">
        <f t="shared" ref="HK56:HK60" si="594">HK157+HK258+HK359+HK460</f>
        <v>0</v>
      </c>
      <c r="HL56" s="181">
        <f t="shared" ref="HL56:HL60" si="595">IFERROR(+(IF(HI56="","0",HI56))-(IF(HK56="","0",HK56)),"")</f>
        <v>0</v>
      </c>
      <c r="HM56" s="172"/>
      <c r="HN56" s="174">
        <v>1.0</v>
      </c>
      <c r="HO56" s="175" t="s">
        <v>151</v>
      </c>
      <c r="HP56" s="176" t="s">
        <v>121</v>
      </c>
      <c r="HQ56" s="176" t="s">
        <v>152</v>
      </c>
      <c r="HR56" s="177">
        <f t="shared" ref="HR56:HR60" si="596">HR157+HR258+HR359+HR460</f>
        <v>0</v>
      </c>
      <c r="HS56" s="177">
        <f t="shared" ref="HS56:HS60" si="597">iferror(HR56/HT56*100,0)</f>
        <v>0</v>
      </c>
      <c r="HT56" s="177">
        <f t="shared" ref="HT56:HT60" si="598">HT157+HT258+HT359+HT460</f>
        <v>0</v>
      </c>
      <c r="HU56" s="178"/>
      <c r="HV56" s="177">
        <f t="shared" ref="HV56:HV60" si="599">HV157+HV258+HV359+HV460</f>
        <v>0</v>
      </c>
      <c r="HW56" s="179"/>
      <c r="HX56" s="180"/>
      <c r="HY56" s="180"/>
      <c r="HZ56" s="177">
        <f t="shared" ref="HZ56:HZ60" si="600">HZ157+HZ258+HZ359+HZ460</f>
        <v>0</v>
      </c>
      <c r="IA56" s="178">
        <v>0.294289866351475</v>
      </c>
      <c r="IB56" s="177">
        <f t="shared" ref="IB56:IB60" si="601">IB157+IB258+IB359+IB460</f>
        <v>0</v>
      </c>
      <c r="IC56" s="181">
        <f t="shared" ref="IC56:IC60" si="602">IFERROR(+(IF(HZ56="","0",HZ56))-(IF(IB56="","0",IB56)),"")</f>
        <v>0</v>
      </c>
      <c r="ID56" s="172"/>
      <c r="IE56" s="174">
        <v>1.0</v>
      </c>
      <c r="IF56" s="175" t="s">
        <v>151</v>
      </c>
      <c r="IG56" s="176" t="s">
        <v>121</v>
      </c>
      <c r="IH56" s="176" t="s">
        <v>152</v>
      </c>
      <c r="II56" s="177">
        <f t="shared" ref="II56:II60" si="603">II157+II258+II359+II460</f>
        <v>0</v>
      </c>
      <c r="IJ56" s="177">
        <f t="shared" ref="IJ56:IJ60" si="604">iferror(II56/IK56*100,0)</f>
        <v>0</v>
      </c>
      <c r="IK56" s="177">
        <f t="shared" ref="IK56:IK60" si="605">IK157+IK258+IK359+IK460</f>
        <v>0</v>
      </c>
      <c r="IL56" s="178"/>
      <c r="IM56" s="177">
        <f t="shared" ref="IM56:IM60" si="606">IM157+IM258+IM359+IM460</f>
        <v>0</v>
      </c>
      <c r="IN56" s="179"/>
      <c r="IO56" s="180"/>
      <c r="IP56" s="180"/>
      <c r="IQ56" s="177">
        <f t="shared" ref="IQ56:IQ60" si="607">IQ157+IQ258+IQ359+IQ460</f>
        <v>0</v>
      </c>
      <c r="IR56" s="178">
        <v>0.294289866351475</v>
      </c>
      <c r="IS56" s="177">
        <f t="shared" ref="IS56:IS60" si="608">IS157+IS258+IS359+IS460</f>
        <v>0</v>
      </c>
      <c r="IT56" s="181">
        <f t="shared" ref="IT56:IT60" si="609">IFERROR(+(IF(IQ56="","0",IQ56))-(IF(IS56="","0",IS56)),"")</f>
        <v>0</v>
      </c>
      <c r="IU56" s="172"/>
      <c r="IV56" s="174">
        <v>1.0</v>
      </c>
      <c r="IW56" s="175" t="s">
        <v>151</v>
      </c>
      <c r="IX56" s="176" t="s">
        <v>121</v>
      </c>
      <c r="IY56" s="176" t="s">
        <v>152</v>
      </c>
      <c r="IZ56" s="177">
        <f t="shared" ref="IZ56:IZ60" si="610">IZ157+IZ258+IZ359+IZ460</f>
        <v>0</v>
      </c>
      <c r="JA56" s="177">
        <f t="shared" ref="JA56:JA60" si="611">iferror(IZ56/JB56*100,0)</f>
        <v>0</v>
      </c>
      <c r="JB56" s="177">
        <f t="shared" ref="JB56:JB60" si="612">JB157+JB258+JB359+JB460</f>
        <v>0</v>
      </c>
      <c r="JC56" s="178"/>
      <c r="JD56" s="177">
        <f t="shared" ref="JD56:JD60" si="613">JD157+JD258+JD359+JD460</f>
        <v>0</v>
      </c>
      <c r="JE56" s="179"/>
      <c r="JF56" s="180"/>
      <c r="JG56" s="180"/>
      <c r="JH56" s="177">
        <f t="shared" ref="JH56:JH60" si="614">JH157+JH258+JH359+JH460</f>
        <v>0</v>
      </c>
      <c r="JI56" s="178">
        <v>0.294289866351475</v>
      </c>
      <c r="JJ56" s="177">
        <f t="shared" ref="JJ56:JJ60" si="615">JJ157+JJ258+JJ359+JJ460</f>
        <v>0</v>
      </c>
      <c r="JK56" s="181">
        <f t="shared" ref="JK56:JK60" si="616">IFERROR(+(IF(JH56="","0",JH56))-(IF(JJ56="","0",JJ56)),"")</f>
        <v>0</v>
      </c>
      <c r="JL56" s="172"/>
      <c r="JM56" s="174">
        <v>1.0</v>
      </c>
      <c r="JN56" s="175" t="s">
        <v>151</v>
      </c>
      <c r="JO56" s="176" t="s">
        <v>121</v>
      </c>
      <c r="JP56" s="176" t="s">
        <v>152</v>
      </c>
      <c r="JQ56" s="177">
        <f t="shared" ref="JQ56:JQ60" si="617">JQ157+JQ258+JQ359+JQ460</f>
        <v>0</v>
      </c>
      <c r="JR56" s="177">
        <f t="shared" ref="JR56:JR60" si="618">iferror(JQ56/JS56*100,0)</f>
        <v>0</v>
      </c>
      <c r="JS56" s="177">
        <f t="shared" ref="JS56:JS60" si="619">JS157+JS258+JS359+JS460</f>
        <v>0</v>
      </c>
      <c r="JT56" s="178"/>
      <c r="JU56" s="177">
        <f t="shared" ref="JU56:JU60" si="620">JU157+JU258+JU359+JU460</f>
        <v>0</v>
      </c>
      <c r="JV56" s="179"/>
      <c r="JW56" s="180"/>
      <c r="JX56" s="180"/>
      <c r="JY56" s="177">
        <f t="shared" ref="JY56:JY60" si="621">JY157+JY258+JY359+JY460</f>
        <v>0</v>
      </c>
      <c r="JZ56" s="178">
        <v>0.294289866351475</v>
      </c>
      <c r="KA56" s="177">
        <f t="shared" ref="KA56:KA60" si="622">KA157+KA258+KA359+KA460</f>
        <v>0</v>
      </c>
      <c r="KB56" s="181">
        <f t="shared" ref="KB56:KB60" si="623">IFERROR(+(IF(JY56="","0",JY56))-(IF(KA56="","0",KA56)),"")</f>
        <v>0</v>
      </c>
      <c r="KC56" s="172"/>
      <c r="KD56" s="174">
        <v>1.0</v>
      </c>
      <c r="KE56" s="175" t="s">
        <v>151</v>
      </c>
      <c r="KF56" s="176" t="s">
        <v>121</v>
      </c>
      <c r="KG56" s="176" t="s">
        <v>152</v>
      </c>
      <c r="KH56" s="177">
        <f t="shared" ref="KH56:KH60" si="624">KH157+KH258+KH359+KH460</f>
        <v>0</v>
      </c>
      <c r="KI56" s="177">
        <f t="shared" ref="KI56:KI60" si="625">iferror(KH56/KJ56*100,0)</f>
        <v>0</v>
      </c>
      <c r="KJ56" s="177">
        <f t="shared" ref="KJ56:KJ60" si="626">KJ157+KJ258+KJ359+KJ460</f>
        <v>0</v>
      </c>
      <c r="KK56" s="178"/>
      <c r="KL56" s="177">
        <f t="shared" ref="KL56:KL60" si="627">KL157+KL258+KL359+KL460</f>
        <v>0</v>
      </c>
      <c r="KM56" s="179"/>
      <c r="KN56" s="180"/>
      <c r="KO56" s="180"/>
      <c r="KP56" s="177">
        <f t="shared" ref="KP56:KP60" si="628">KP157+KP258+KP359+KP460</f>
        <v>0</v>
      </c>
      <c r="KQ56" s="178">
        <v>0.294289866351475</v>
      </c>
      <c r="KR56" s="177">
        <f t="shared" ref="KR56:KR60" si="629">KR157+KR258+KR359+KR460</f>
        <v>0</v>
      </c>
      <c r="KS56" s="181">
        <f t="shared" ref="KS56:KS60" si="630">IFERROR(+(IF(KP56="","0",KP56))-(IF(KR56="","0",KR56)),"")</f>
        <v>0</v>
      </c>
      <c r="KT56" s="172"/>
      <c r="KU56" s="173"/>
    </row>
    <row r="57" ht="15.75" customHeight="1">
      <c r="A57" s="174">
        <v>2.0</v>
      </c>
      <c r="B57" s="175" t="s">
        <v>153</v>
      </c>
      <c r="C57" s="176" t="s">
        <v>121</v>
      </c>
      <c r="D57" s="176" t="s">
        <v>152</v>
      </c>
      <c r="E57" s="177">
        <f t="shared" si="505"/>
        <v>0</v>
      </c>
      <c r="F57" s="177">
        <f t="shared" si="506"/>
        <v>0</v>
      </c>
      <c r="G57" s="177">
        <f t="shared" si="507"/>
        <v>0</v>
      </c>
      <c r="H57" s="178"/>
      <c r="I57" s="177">
        <f t="shared" si="508"/>
        <v>0</v>
      </c>
      <c r="J57" s="179"/>
      <c r="K57" s="180"/>
      <c r="L57" s="180"/>
      <c r="M57" s="177">
        <f t="shared" si="509"/>
        <v>0</v>
      </c>
      <c r="N57" s="178">
        <v>0.294289866351475</v>
      </c>
      <c r="O57" s="177">
        <f t="shared" si="510"/>
        <v>0</v>
      </c>
      <c r="P57" s="181">
        <f t="shared" si="511"/>
        <v>0</v>
      </c>
      <c r="Q57" s="172"/>
      <c r="R57" s="174">
        <v>2.0</v>
      </c>
      <c r="S57" s="175" t="s">
        <v>153</v>
      </c>
      <c r="T57" s="176" t="s">
        <v>121</v>
      </c>
      <c r="U57" s="176" t="s">
        <v>152</v>
      </c>
      <c r="V57" s="177">
        <f t="shared" si="512"/>
        <v>0</v>
      </c>
      <c r="W57" s="177">
        <f t="shared" si="513"/>
        <v>0</v>
      </c>
      <c r="X57" s="177">
        <f t="shared" si="514"/>
        <v>0</v>
      </c>
      <c r="Y57" s="178"/>
      <c r="Z57" s="177">
        <f t="shared" si="515"/>
        <v>0</v>
      </c>
      <c r="AA57" s="179"/>
      <c r="AB57" s="180"/>
      <c r="AC57" s="180"/>
      <c r="AD57" s="177">
        <f t="shared" si="516"/>
        <v>0</v>
      </c>
      <c r="AE57" s="178">
        <v>0.294289866351475</v>
      </c>
      <c r="AF57" s="177">
        <f t="shared" si="517"/>
        <v>0</v>
      </c>
      <c r="AG57" s="181">
        <f t="shared" si="518"/>
        <v>0</v>
      </c>
      <c r="AH57" s="172"/>
      <c r="AI57" s="174">
        <v>2.0</v>
      </c>
      <c r="AJ57" s="175" t="s">
        <v>153</v>
      </c>
      <c r="AK57" s="176" t="s">
        <v>121</v>
      </c>
      <c r="AL57" s="176" t="s">
        <v>152</v>
      </c>
      <c r="AM57" s="177">
        <f t="shared" si="519"/>
        <v>0</v>
      </c>
      <c r="AN57" s="177">
        <f t="shared" si="520"/>
        <v>0</v>
      </c>
      <c r="AO57" s="177">
        <f t="shared" si="521"/>
        <v>0</v>
      </c>
      <c r="AP57" s="178"/>
      <c r="AQ57" s="177">
        <f t="shared" si="522"/>
        <v>0</v>
      </c>
      <c r="AR57" s="179"/>
      <c r="AS57" s="180"/>
      <c r="AT57" s="180"/>
      <c r="AU57" s="177">
        <f t="shared" si="523"/>
        <v>0</v>
      </c>
      <c r="AV57" s="178">
        <v>0.294289866351475</v>
      </c>
      <c r="AW57" s="177">
        <f t="shared" si="524"/>
        <v>0</v>
      </c>
      <c r="AX57" s="181">
        <f t="shared" si="525"/>
        <v>0</v>
      </c>
      <c r="AY57" s="172"/>
      <c r="AZ57" s="174">
        <v>2.0</v>
      </c>
      <c r="BA57" s="175" t="s">
        <v>153</v>
      </c>
      <c r="BB57" s="176" t="s">
        <v>121</v>
      </c>
      <c r="BC57" s="176" t="s">
        <v>152</v>
      </c>
      <c r="BD57" s="177">
        <f t="shared" si="526"/>
        <v>0</v>
      </c>
      <c r="BE57" s="177">
        <f t="shared" si="527"/>
        <v>0</v>
      </c>
      <c r="BF57" s="177">
        <f t="shared" si="528"/>
        <v>0</v>
      </c>
      <c r="BG57" s="178"/>
      <c r="BH57" s="177">
        <f t="shared" si="529"/>
        <v>0</v>
      </c>
      <c r="BI57" s="179"/>
      <c r="BJ57" s="180"/>
      <c r="BK57" s="180"/>
      <c r="BL57" s="177">
        <f t="shared" si="530"/>
        <v>0</v>
      </c>
      <c r="BM57" s="178">
        <v>0.294289866351475</v>
      </c>
      <c r="BN57" s="177">
        <f t="shared" si="531"/>
        <v>0</v>
      </c>
      <c r="BO57" s="181">
        <f t="shared" si="532"/>
        <v>0</v>
      </c>
      <c r="BP57" s="172"/>
      <c r="BQ57" s="174">
        <v>2.0</v>
      </c>
      <c r="BR57" s="175" t="s">
        <v>153</v>
      </c>
      <c r="BS57" s="176" t="s">
        <v>121</v>
      </c>
      <c r="BT57" s="176" t="s">
        <v>152</v>
      </c>
      <c r="BU57" s="177">
        <f t="shared" si="533"/>
        <v>0</v>
      </c>
      <c r="BV57" s="177">
        <f t="shared" si="534"/>
        <v>0</v>
      </c>
      <c r="BW57" s="177">
        <f t="shared" si="535"/>
        <v>0</v>
      </c>
      <c r="BX57" s="178"/>
      <c r="BY57" s="177">
        <f t="shared" si="536"/>
        <v>0</v>
      </c>
      <c r="BZ57" s="179"/>
      <c r="CA57" s="180"/>
      <c r="CB57" s="180"/>
      <c r="CC57" s="177">
        <f t="shared" si="537"/>
        <v>0</v>
      </c>
      <c r="CD57" s="178">
        <v>0.294289866351475</v>
      </c>
      <c r="CE57" s="177">
        <f t="shared" si="538"/>
        <v>0</v>
      </c>
      <c r="CF57" s="181">
        <f t="shared" si="539"/>
        <v>0</v>
      </c>
      <c r="CG57" s="172"/>
      <c r="CH57" s="174">
        <v>2.0</v>
      </c>
      <c r="CI57" s="175" t="s">
        <v>153</v>
      </c>
      <c r="CJ57" s="176" t="s">
        <v>121</v>
      </c>
      <c r="CK57" s="176" t="s">
        <v>152</v>
      </c>
      <c r="CL57" s="177">
        <f t="shared" si="540"/>
        <v>0</v>
      </c>
      <c r="CM57" s="177">
        <f t="shared" si="541"/>
        <v>0</v>
      </c>
      <c r="CN57" s="177">
        <f t="shared" si="542"/>
        <v>0</v>
      </c>
      <c r="CO57" s="178"/>
      <c r="CP57" s="177">
        <f t="shared" si="543"/>
        <v>0</v>
      </c>
      <c r="CQ57" s="179"/>
      <c r="CR57" s="180"/>
      <c r="CS57" s="180"/>
      <c r="CT57" s="177">
        <f t="shared" si="544"/>
        <v>0</v>
      </c>
      <c r="CU57" s="178">
        <v>0.294289866351475</v>
      </c>
      <c r="CV57" s="177">
        <f t="shared" si="545"/>
        <v>0</v>
      </c>
      <c r="CW57" s="181">
        <f t="shared" si="546"/>
        <v>0</v>
      </c>
      <c r="CX57" s="172"/>
      <c r="CY57" s="174">
        <v>2.0</v>
      </c>
      <c r="CZ57" s="175" t="s">
        <v>153</v>
      </c>
      <c r="DA57" s="176" t="s">
        <v>121</v>
      </c>
      <c r="DB57" s="176" t="s">
        <v>152</v>
      </c>
      <c r="DC57" s="177">
        <f t="shared" si="547"/>
        <v>0</v>
      </c>
      <c r="DD57" s="177">
        <f t="shared" si="548"/>
        <v>0</v>
      </c>
      <c r="DE57" s="177">
        <f t="shared" si="549"/>
        <v>0</v>
      </c>
      <c r="DF57" s="178"/>
      <c r="DG57" s="177">
        <f t="shared" si="550"/>
        <v>0</v>
      </c>
      <c r="DH57" s="179"/>
      <c r="DI57" s="180"/>
      <c r="DJ57" s="180"/>
      <c r="DK57" s="177">
        <f t="shared" si="551"/>
        <v>0</v>
      </c>
      <c r="DL57" s="178">
        <v>0.294289866351475</v>
      </c>
      <c r="DM57" s="177">
        <f t="shared" si="552"/>
        <v>0</v>
      </c>
      <c r="DN57" s="181">
        <f t="shared" si="553"/>
        <v>0</v>
      </c>
      <c r="DO57" s="172"/>
      <c r="DP57" s="174">
        <v>2.0</v>
      </c>
      <c r="DQ57" s="175" t="s">
        <v>153</v>
      </c>
      <c r="DR57" s="176" t="s">
        <v>121</v>
      </c>
      <c r="DS57" s="176" t="s">
        <v>152</v>
      </c>
      <c r="DT57" s="177">
        <f t="shared" si="554"/>
        <v>0</v>
      </c>
      <c r="DU57" s="177">
        <f t="shared" si="555"/>
        <v>0</v>
      </c>
      <c r="DV57" s="177">
        <f t="shared" si="556"/>
        <v>0</v>
      </c>
      <c r="DW57" s="178"/>
      <c r="DX57" s="177">
        <f t="shared" si="557"/>
        <v>0</v>
      </c>
      <c r="DY57" s="179"/>
      <c r="DZ57" s="180"/>
      <c r="EA57" s="180"/>
      <c r="EB57" s="177">
        <f t="shared" si="558"/>
        <v>0</v>
      </c>
      <c r="EC57" s="178">
        <v>0.294289866351475</v>
      </c>
      <c r="ED57" s="177">
        <f t="shared" si="559"/>
        <v>0</v>
      </c>
      <c r="EE57" s="181">
        <f t="shared" si="560"/>
        <v>0</v>
      </c>
      <c r="EF57" s="172"/>
      <c r="EG57" s="174">
        <v>2.0</v>
      </c>
      <c r="EH57" s="175" t="s">
        <v>153</v>
      </c>
      <c r="EI57" s="176" t="s">
        <v>121</v>
      </c>
      <c r="EJ57" s="176" t="s">
        <v>152</v>
      </c>
      <c r="EK57" s="177">
        <f t="shared" si="561"/>
        <v>0</v>
      </c>
      <c r="EL57" s="177">
        <f t="shared" si="562"/>
        <v>0</v>
      </c>
      <c r="EM57" s="177">
        <f t="shared" si="563"/>
        <v>0</v>
      </c>
      <c r="EN57" s="178"/>
      <c r="EO57" s="177">
        <f t="shared" si="564"/>
        <v>0</v>
      </c>
      <c r="EP57" s="179"/>
      <c r="EQ57" s="180"/>
      <c r="ER57" s="180"/>
      <c r="ES57" s="177">
        <f t="shared" si="565"/>
        <v>0</v>
      </c>
      <c r="ET57" s="178">
        <v>0.294289866351475</v>
      </c>
      <c r="EU57" s="177">
        <f t="shared" si="566"/>
        <v>0</v>
      </c>
      <c r="EV57" s="181">
        <f t="shared" si="567"/>
        <v>0</v>
      </c>
      <c r="EW57" s="172"/>
      <c r="EX57" s="174">
        <v>2.0</v>
      </c>
      <c r="EY57" s="175" t="s">
        <v>153</v>
      </c>
      <c r="EZ57" s="176" t="s">
        <v>121</v>
      </c>
      <c r="FA57" s="176" t="s">
        <v>152</v>
      </c>
      <c r="FB57" s="177">
        <f t="shared" si="568"/>
        <v>0</v>
      </c>
      <c r="FC57" s="177">
        <f t="shared" si="569"/>
        <v>0</v>
      </c>
      <c r="FD57" s="177">
        <f t="shared" si="570"/>
        <v>0</v>
      </c>
      <c r="FE57" s="178"/>
      <c r="FF57" s="177">
        <f t="shared" si="571"/>
        <v>0</v>
      </c>
      <c r="FG57" s="179"/>
      <c r="FH57" s="180"/>
      <c r="FI57" s="180"/>
      <c r="FJ57" s="177">
        <f t="shared" si="572"/>
        <v>0</v>
      </c>
      <c r="FK57" s="178">
        <v>0.294289866351475</v>
      </c>
      <c r="FL57" s="177">
        <f t="shared" si="573"/>
        <v>0</v>
      </c>
      <c r="FM57" s="181">
        <f t="shared" si="574"/>
        <v>0</v>
      </c>
      <c r="FN57" s="172"/>
      <c r="FO57" s="174">
        <v>2.0</v>
      </c>
      <c r="FP57" s="175" t="s">
        <v>153</v>
      </c>
      <c r="FQ57" s="176" t="s">
        <v>121</v>
      </c>
      <c r="FR57" s="176" t="s">
        <v>152</v>
      </c>
      <c r="FS57" s="177">
        <f t="shared" si="575"/>
        <v>0</v>
      </c>
      <c r="FT57" s="177">
        <f t="shared" si="576"/>
        <v>0</v>
      </c>
      <c r="FU57" s="177">
        <f t="shared" si="577"/>
        <v>0</v>
      </c>
      <c r="FV57" s="178"/>
      <c r="FW57" s="177">
        <f t="shared" si="578"/>
        <v>0</v>
      </c>
      <c r="FX57" s="179"/>
      <c r="FY57" s="180"/>
      <c r="FZ57" s="180"/>
      <c r="GA57" s="177">
        <f t="shared" si="579"/>
        <v>0</v>
      </c>
      <c r="GB57" s="178">
        <v>0.294289866351475</v>
      </c>
      <c r="GC57" s="177">
        <f t="shared" si="580"/>
        <v>0</v>
      </c>
      <c r="GD57" s="181">
        <f t="shared" si="581"/>
        <v>0</v>
      </c>
      <c r="GE57" s="172"/>
      <c r="GF57" s="174">
        <v>2.0</v>
      </c>
      <c r="GG57" s="175" t="s">
        <v>153</v>
      </c>
      <c r="GH57" s="176" t="s">
        <v>121</v>
      </c>
      <c r="GI57" s="176" t="s">
        <v>152</v>
      </c>
      <c r="GJ57" s="177">
        <f t="shared" si="582"/>
        <v>0</v>
      </c>
      <c r="GK57" s="177">
        <f t="shared" si="583"/>
        <v>0</v>
      </c>
      <c r="GL57" s="177">
        <f t="shared" si="584"/>
        <v>0</v>
      </c>
      <c r="GM57" s="178"/>
      <c r="GN57" s="177">
        <f t="shared" si="585"/>
        <v>0</v>
      </c>
      <c r="GO57" s="179"/>
      <c r="GP57" s="180"/>
      <c r="GQ57" s="180"/>
      <c r="GR57" s="177">
        <f t="shared" si="586"/>
        <v>0</v>
      </c>
      <c r="GS57" s="178">
        <v>0.294289866351475</v>
      </c>
      <c r="GT57" s="177">
        <f t="shared" si="587"/>
        <v>0</v>
      </c>
      <c r="GU57" s="181">
        <f t="shared" si="588"/>
        <v>0</v>
      </c>
      <c r="GV57" s="172"/>
      <c r="GW57" s="174">
        <v>2.0</v>
      </c>
      <c r="GX57" s="175" t="s">
        <v>153</v>
      </c>
      <c r="GY57" s="176" t="s">
        <v>121</v>
      </c>
      <c r="GZ57" s="176" t="s">
        <v>152</v>
      </c>
      <c r="HA57" s="177">
        <f t="shared" si="589"/>
        <v>0</v>
      </c>
      <c r="HB57" s="177">
        <f t="shared" si="590"/>
        <v>0</v>
      </c>
      <c r="HC57" s="177">
        <f t="shared" si="591"/>
        <v>0</v>
      </c>
      <c r="HD57" s="178"/>
      <c r="HE57" s="177">
        <f t="shared" si="592"/>
        <v>0</v>
      </c>
      <c r="HF57" s="179"/>
      <c r="HG57" s="180"/>
      <c r="HH57" s="180"/>
      <c r="HI57" s="177">
        <f t="shared" si="593"/>
        <v>0</v>
      </c>
      <c r="HJ57" s="178">
        <v>0.294289866351475</v>
      </c>
      <c r="HK57" s="177">
        <f t="shared" si="594"/>
        <v>0</v>
      </c>
      <c r="HL57" s="181">
        <f t="shared" si="595"/>
        <v>0</v>
      </c>
      <c r="HM57" s="172"/>
      <c r="HN57" s="174">
        <v>2.0</v>
      </c>
      <c r="HO57" s="175" t="s">
        <v>153</v>
      </c>
      <c r="HP57" s="176" t="s">
        <v>121</v>
      </c>
      <c r="HQ57" s="176" t="s">
        <v>152</v>
      </c>
      <c r="HR57" s="177">
        <f t="shared" si="596"/>
        <v>0</v>
      </c>
      <c r="HS57" s="177">
        <f t="shared" si="597"/>
        <v>0</v>
      </c>
      <c r="HT57" s="177">
        <f t="shared" si="598"/>
        <v>0</v>
      </c>
      <c r="HU57" s="178"/>
      <c r="HV57" s="177">
        <f t="shared" si="599"/>
        <v>0</v>
      </c>
      <c r="HW57" s="179"/>
      <c r="HX57" s="180"/>
      <c r="HY57" s="180"/>
      <c r="HZ57" s="177">
        <f t="shared" si="600"/>
        <v>0</v>
      </c>
      <c r="IA57" s="178">
        <v>0.294289866351475</v>
      </c>
      <c r="IB57" s="177">
        <f t="shared" si="601"/>
        <v>0</v>
      </c>
      <c r="IC57" s="181">
        <f t="shared" si="602"/>
        <v>0</v>
      </c>
      <c r="ID57" s="172"/>
      <c r="IE57" s="174">
        <v>2.0</v>
      </c>
      <c r="IF57" s="175" t="s">
        <v>153</v>
      </c>
      <c r="IG57" s="176" t="s">
        <v>121</v>
      </c>
      <c r="IH57" s="176" t="s">
        <v>152</v>
      </c>
      <c r="II57" s="177">
        <f t="shared" si="603"/>
        <v>0</v>
      </c>
      <c r="IJ57" s="177">
        <f t="shared" si="604"/>
        <v>0</v>
      </c>
      <c r="IK57" s="177">
        <f t="shared" si="605"/>
        <v>0</v>
      </c>
      <c r="IL57" s="178"/>
      <c r="IM57" s="177">
        <f t="shared" si="606"/>
        <v>0</v>
      </c>
      <c r="IN57" s="179"/>
      <c r="IO57" s="180"/>
      <c r="IP57" s="180"/>
      <c r="IQ57" s="177">
        <f t="shared" si="607"/>
        <v>0</v>
      </c>
      <c r="IR57" s="178">
        <v>0.294289866351475</v>
      </c>
      <c r="IS57" s="177">
        <f t="shared" si="608"/>
        <v>0</v>
      </c>
      <c r="IT57" s="181">
        <f t="shared" si="609"/>
        <v>0</v>
      </c>
      <c r="IU57" s="172"/>
      <c r="IV57" s="174">
        <v>2.0</v>
      </c>
      <c r="IW57" s="175" t="s">
        <v>153</v>
      </c>
      <c r="IX57" s="176" t="s">
        <v>121</v>
      </c>
      <c r="IY57" s="176" t="s">
        <v>152</v>
      </c>
      <c r="IZ57" s="177">
        <f t="shared" si="610"/>
        <v>0</v>
      </c>
      <c r="JA57" s="177">
        <f t="shared" si="611"/>
        <v>0</v>
      </c>
      <c r="JB57" s="177">
        <f t="shared" si="612"/>
        <v>0</v>
      </c>
      <c r="JC57" s="178"/>
      <c r="JD57" s="177">
        <f t="shared" si="613"/>
        <v>0</v>
      </c>
      <c r="JE57" s="179"/>
      <c r="JF57" s="180"/>
      <c r="JG57" s="180"/>
      <c r="JH57" s="177">
        <f t="shared" si="614"/>
        <v>0</v>
      </c>
      <c r="JI57" s="178">
        <v>0.294289866351475</v>
      </c>
      <c r="JJ57" s="177">
        <f t="shared" si="615"/>
        <v>0</v>
      </c>
      <c r="JK57" s="181">
        <f t="shared" si="616"/>
        <v>0</v>
      </c>
      <c r="JL57" s="172"/>
      <c r="JM57" s="174">
        <v>2.0</v>
      </c>
      <c r="JN57" s="175" t="s">
        <v>153</v>
      </c>
      <c r="JO57" s="176" t="s">
        <v>121</v>
      </c>
      <c r="JP57" s="176" t="s">
        <v>152</v>
      </c>
      <c r="JQ57" s="177">
        <f t="shared" si="617"/>
        <v>0</v>
      </c>
      <c r="JR57" s="177">
        <f t="shared" si="618"/>
        <v>0</v>
      </c>
      <c r="JS57" s="177">
        <f t="shared" si="619"/>
        <v>0</v>
      </c>
      <c r="JT57" s="178"/>
      <c r="JU57" s="177">
        <f t="shared" si="620"/>
        <v>0</v>
      </c>
      <c r="JV57" s="179"/>
      <c r="JW57" s="180"/>
      <c r="JX57" s="180"/>
      <c r="JY57" s="177">
        <f t="shared" si="621"/>
        <v>0</v>
      </c>
      <c r="JZ57" s="178">
        <v>0.294289866351475</v>
      </c>
      <c r="KA57" s="177">
        <f t="shared" si="622"/>
        <v>0</v>
      </c>
      <c r="KB57" s="181">
        <f t="shared" si="623"/>
        <v>0</v>
      </c>
      <c r="KC57" s="172"/>
      <c r="KD57" s="174">
        <v>2.0</v>
      </c>
      <c r="KE57" s="175" t="s">
        <v>153</v>
      </c>
      <c r="KF57" s="176" t="s">
        <v>121</v>
      </c>
      <c r="KG57" s="176" t="s">
        <v>152</v>
      </c>
      <c r="KH57" s="177">
        <f t="shared" si="624"/>
        <v>0</v>
      </c>
      <c r="KI57" s="177">
        <f t="shared" si="625"/>
        <v>0</v>
      </c>
      <c r="KJ57" s="177">
        <f t="shared" si="626"/>
        <v>0</v>
      </c>
      <c r="KK57" s="178"/>
      <c r="KL57" s="177">
        <f t="shared" si="627"/>
        <v>0</v>
      </c>
      <c r="KM57" s="179"/>
      <c r="KN57" s="180"/>
      <c r="KO57" s="180"/>
      <c r="KP57" s="177">
        <f t="shared" si="628"/>
        <v>0</v>
      </c>
      <c r="KQ57" s="178">
        <v>0.294289866351475</v>
      </c>
      <c r="KR57" s="177">
        <f t="shared" si="629"/>
        <v>0</v>
      </c>
      <c r="KS57" s="181">
        <f t="shared" si="630"/>
        <v>0</v>
      </c>
      <c r="KT57" s="172"/>
      <c r="KU57" s="173"/>
    </row>
    <row r="58" ht="15.75" customHeight="1">
      <c r="A58" s="174">
        <v>3.0</v>
      </c>
      <c r="B58" s="175" t="s">
        <v>154</v>
      </c>
      <c r="C58" s="176" t="s">
        <v>121</v>
      </c>
      <c r="D58" s="176" t="s">
        <v>152</v>
      </c>
      <c r="E58" s="177">
        <f t="shared" si="505"/>
        <v>0</v>
      </c>
      <c r="F58" s="177">
        <f t="shared" si="506"/>
        <v>0</v>
      </c>
      <c r="G58" s="177">
        <f t="shared" si="507"/>
        <v>0</v>
      </c>
      <c r="H58" s="178"/>
      <c r="I58" s="177">
        <f t="shared" si="508"/>
        <v>0</v>
      </c>
      <c r="J58" s="179"/>
      <c r="K58" s="180"/>
      <c r="L58" s="180"/>
      <c r="M58" s="177">
        <f t="shared" si="509"/>
        <v>0</v>
      </c>
      <c r="N58" s="178">
        <v>0.294289866351475</v>
      </c>
      <c r="O58" s="177">
        <f t="shared" si="510"/>
        <v>0</v>
      </c>
      <c r="P58" s="181">
        <f t="shared" si="511"/>
        <v>0</v>
      </c>
      <c r="Q58" s="172"/>
      <c r="R58" s="174">
        <v>3.0</v>
      </c>
      <c r="S58" s="175" t="s">
        <v>154</v>
      </c>
      <c r="T58" s="176" t="s">
        <v>121</v>
      </c>
      <c r="U58" s="176" t="s">
        <v>152</v>
      </c>
      <c r="V58" s="177">
        <f t="shared" si="512"/>
        <v>0</v>
      </c>
      <c r="W58" s="177">
        <f t="shared" si="513"/>
        <v>0</v>
      </c>
      <c r="X58" s="177">
        <f t="shared" si="514"/>
        <v>0</v>
      </c>
      <c r="Y58" s="178"/>
      <c r="Z58" s="177">
        <f t="shared" si="515"/>
        <v>0</v>
      </c>
      <c r="AA58" s="179"/>
      <c r="AB58" s="180"/>
      <c r="AC58" s="180"/>
      <c r="AD58" s="177">
        <f t="shared" si="516"/>
        <v>0</v>
      </c>
      <c r="AE58" s="178">
        <v>0.294289866351475</v>
      </c>
      <c r="AF58" s="177">
        <f t="shared" si="517"/>
        <v>0</v>
      </c>
      <c r="AG58" s="181">
        <f t="shared" si="518"/>
        <v>0</v>
      </c>
      <c r="AH58" s="172"/>
      <c r="AI58" s="174">
        <v>3.0</v>
      </c>
      <c r="AJ58" s="175" t="s">
        <v>154</v>
      </c>
      <c r="AK58" s="176" t="s">
        <v>121</v>
      </c>
      <c r="AL58" s="176" t="s">
        <v>152</v>
      </c>
      <c r="AM58" s="177">
        <f t="shared" si="519"/>
        <v>0</v>
      </c>
      <c r="AN58" s="177">
        <f t="shared" si="520"/>
        <v>0</v>
      </c>
      <c r="AO58" s="177">
        <f t="shared" si="521"/>
        <v>0</v>
      </c>
      <c r="AP58" s="178"/>
      <c r="AQ58" s="177">
        <f t="shared" si="522"/>
        <v>0</v>
      </c>
      <c r="AR58" s="179"/>
      <c r="AS58" s="180"/>
      <c r="AT58" s="180"/>
      <c r="AU58" s="177">
        <f t="shared" si="523"/>
        <v>0</v>
      </c>
      <c r="AV58" s="178">
        <v>0.294289866351475</v>
      </c>
      <c r="AW58" s="177">
        <f t="shared" si="524"/>
        <v>0</v>
      </c>
      <c r="AX58" s="181">
        <f t="shared" si="525"/>
        <v>0</v>
      </c>
      <c r="AY58" s="172"/>
      <c r="AZ58" s="174">
        <v>3.0</v>
      </c>
      <c r="BA58" s="175" t="s">
        <v>154</v>
      </c>
      <c r="BB58" s="176" t="s">
        <v>121</v>
      </c>
      <c r="BC58" s="176" t="s">
        <v>152</v>
      </c>
      <c r="BD58" s="177">
        <f t="shared" si="526"/>
        <v>0</v>
      </c>
      <c r="BE58" s="177">
        <f t="shared" si="527"/>
        <v>0</v>
      </c>
      <c r="BF58" s="177">
        <f t="shared" si="528"/>
        <v>0</v>
      </c>
      <c r="BG58" s="178"/>
      <c r="BH58" s="177">
        <f t="shared" si="529"/>
        <v>0</v>
      </c>
      <c r="BI58" s="179"/>
      <c r="BJ58" s="180"/>
      <c r="BK58" s="180"/>
      <c r="BL58" s="177">
        <f t="shared" si="530"/>
        <v>0</v>
      </c>
      <c r="BM58" s="178">
        <v>0.294289866351475</v>
      </c>
      <c r="BN58" s="177">
        <f t="shared" si="531"/>
        <v>0</v>
      </c>
      <c r="BO58" s="181">
        <f t="shared" si="532"/>
        <v>0</v>
      </c>
      <c r="BP58" s="172"/>
      <c r="BQ58" s="174">
        <v>3.0</v>
      </c>
      <c r="BR58" s="175" t="s">
        <v>154</v>
      </c>
      <c r="BS58" s="176" t="s">
        <v>121</v>
      </c>
      <c r="BT58" s="176" t="s">
        <v>152</v>
      </c>
      <c r="BU58" s="177">
        <f t="shared" si="533"/>
        <v>0</v>
      </c>
      <c r="BV58" s="177">
        <f t="shared" si="534"/>
        <v>0</v>
      </c>
      <c r="BW58" s="177">
        <f t="shared" si="535"/>
        <v>0</v>
      </c>
      <c r="BX58" s="178"/>
      <c r="BY58" s="177">
        <f t="shared" si="536"/>
        <v>0</v>
      </c>
      <c r="BZ58" s="179"/>
      <c r="CA58" s="180"/>
      <c r="CB58" s="180"/>
      <c r="CC58" s="177">
        <f t="shared" si="537"/>
        <v>0</v>
      </c>
      <c r="CD58" s="178">
        <v>0.294289866351475</v>
      </c>
      <c r="CE58" s="177">
        <f t="shared" si="538"/>
        <v>0</v>
      </c>
      <c r="CF58" s="181">
        <f t="shared" si="539"/>
        <v>0</v>
      </c>
      <c r="CG58" s="172"/>
      <c r="CH58" s="174">
        <v>3.0</v>
      </c>
      <c r="CI58" s="175" t="s">
        <v>154</v>
      </c>
      <c r="CJ58" s="176" t="s">
        <v>121</v>
      </c>
      <c r="CK58" s="176" t="s">
        <v>152</v>
      </c>
      <c r="CL58" s="177">
        <f t="shared" si="540"/>
        <v>0</v>
      </c>
      <c r="CM58" s="177">
        <f t="shared" si="541"/>
        <v>0</v>
      </c>
      <c r="CN58" s="177">
        <f t="shared" si="542"/>
        <v>0</v>
      </c>
      <c r="CO58" s="178"/>
      <c r="CP58" s="177">
        <f t="shared" si="543"/>
        <v>0</v>
      </c>
      <c r="CQ58" s="179"/>
      <c r="CR58" s="180"/>
      <c r="CS58" s="180"/>
      <c r="CT58" s="177">
        <f t="shared" si="544"/>
        <v>0</v>
      </c>
      <c r="CU58" s="178">
        <v>0.294289866351475</v>
      </c>
      <c r="CV58" s="177">
        <f t="shared" si="545"/>
        <v>0</v>
      </c>
      <c r="CW58" s="181">
        <f t="shared" si="546"/>
        <v>0</v>
      </c>
      <c r="CX58" s="172"/>
      <c r="CY58" s="174">
        <v>3.0</v>
      </c>
      <c r="CZ58" s="175" t="s">
        <v>154</v>
      </c>
      <c r="DA58" s="176" t="s">
        <v>121</v>
      </c>
      <c r="DB58" s="176" t="s">
        <v>152</v>
      </c>
      <c r="DC58" s="177">
        <f t="shared" si="547"/>
        <v>0</v>
      </c>
      <c r="DD58" s="177">
        <f t="shared" si="548"/>
        <v>0</v>
      </c>
      <c r="DE58" s="177">
        <f t="shared" si="549"/>
        <v>0</v>
      </c>
      <c r="DF58" s="178"/>
      <c r="DG58" s="177">
        <f t="shared" si="550"/>
        <v>0</v>
      </c>
      <c r="DH58" s="179"/>
      <c r="DI58" s="180"/>
      <c r="DJ58" s="180"/>
      <c r="DK58" s="177">
        <f t="shared" si="551"/>
        <v>0</v>
      </c>
      <c r="DL58" s="178">
        <v>0.294289866351475</v>
      </c>
      <c r="DM58" s="177">
        <f t="shared" si="552"/>
        <v>0</v>
      </c>
      <c r="DN58" s="181">
        <f t="shared" si="553"/>
        <v>0</v>
      </c>
      <c r="DO58" s="172"/>
      <c r="DP58" s="174">
        <v>3.0</v>
      </c>
      <c r="DQ58" s="175" t="s">
        <v>154</v>
      </c>
      <c r="DR58" s="176" t="s">
        <v>121</v>
      </c>
      <c r="DS58" s="176" t="s">
        <v>152</v>
      </c>
      <c r="DT58" s="177">
        <f t="shared" si="554"/>
        <v>0</v>
      </c>
      <c r="DU58" s="177">
        <f t="shared" si="555"/>
        <v>0</v>
      </c>
      <c r="DV58" s="177">
        <f t="shared" si="556"/>
        <v>0</v>
      </c>
      <c r="DW58" s="178"/>
      <c r="DX58" s="177">
        <f t="shared" si="557"/>
        <v>0</v>
      </c>
      <c r="DY58" s="179"/>
      <c r="DZ58" s="180"/>
      <c r="EA58" s="180"/>
      <c r="EB58" s="177">
        <f t="shared" si="558"/>
        <v>0</v>
      </c>
      <c r="EC58" s="178">
        <v>0.294289866351475</v>
      </c>
      <c r="ED58" s="177">
        <f t="shared" si="559"/>
        <v>0</v>
      </c>
      <c r="EE58" s="181">
        <f t="shared" si="560"/>
        <v>0</v>
      </c>
      <c r="EF58" s="172"/>
      <c r="EG58" s="174">
        <v>3.0</v>
      </c>
      <c r="EH58" s="175" t="s">
        <v>154</v>
      </c>
      <c r="EI58" s="176" t="s">
        <v>121</v>
      </c>
      <c r="EJ58" s="176" t="s">
        <v>152</v>
      </c>
      <c r="EK58" s="177">
        <f t="shared" si="561"/>
        <v>0</v>
      </c>
      <c r="EL58" s="177">
        <f t="shared" si="562"/>
        <v>0</v>
      </c>
      <c r="EM58" s="177">
        <f t="shared" si="563"/>
        <v>0</v>
      </c>
      <c r="EN58" s="178"/>
      <c r="EO58" s="177">
        <f t="shared" si="564"/>
        <v>0</v>
      </c>
      <c r="EP58" s="179"/>
      <c r="EQ58" s="180"/>
      <c r="ER58" s="180"/>
      <c r="ES58" s="177">
        <f t="shared" si="565"/>
        <v>0</v>
      </c>
      <c r="ET58" s="178">
        <v>0.294289866351475</v>
      </c>
      <c r="EU58" s="177">
        <f t="shared" si="566"/>
        <v>0</v>
      </c>
      <c r="EV58" s="181">
        <f t="shared" si="567"/>
        <v>0</v>
      </c>
      <c r="EW58" s="172"/>
      <c r="EX58" s="174">
        <v>3.0</v>
      </c>
      <c r="EY58" s="175" t="s">
        <v>154</v>
      </c>
      <c r="EZ58" s="176" t="s">
        <v>121</v>
      </c>
      <c r="FA58" s="176" t="s">
        <v>152</v>
      </c>
      <c r="FB58" s="177">
        <f t="shared" si="568"/>
        <v>0</v>
      </c>
      <c r="FC58" s="177">
        <f t="shared" si="569"/>
        <v>0</v>
      </c>
      <c r="FD58" s="177">
        <f t="shared" si="570"/>
        <v>0</v>
      </c>
      <c r="FE58" s="178"/>
      <c r="FF58" s="177">
        <f t="shared" si="571"/>
        <v>0</v>
      </c>
      <c r="FG58" s="179"/>
      <c r="FH58" s="180"/>
      <c r="FI58" s="180"/>
      <c r="FJ58" s="177">
        <f t="shared" si="572"/>
        <v>0</v>
      </c>
      <c r="FK58" s="178">
        <v>0.294289866351475</v>
      </c>
      <c r="FL58" s="177">
        <f t="shared" si="573"/>
        <v>0</v>
      </c>
      <c r="FM58" s="181">
        <f t="shared" si="574"/>
        <v>0</v>
      </c>
      <c r="FN58" s="172"/>
      <c r="FO58" s="174">
        <v>3.0</v>
      </c>
      <c r="FP58" s="175" t="s">
        <v>154</v>
      </c>
      <c r="FQ58" s="176" t="s">
        <v>121</v>
      </c>
      <c r="FR58" s="176" t="s">
        <v>152</v>
      </c>
      <c r="FS58" s="177">
        <f t="shared" si="575"/>
        <v>0</v>
      </c>
      <c r="FT58" s="177">
        <f t="shared" si="576"/>
        <v>0</v>
      </c>
      <c r="FU58" s="177">
        <f t="shared" si="577"/>
        <v>0</v>
      </c>
      <c r="FV58" s="178"/>
      <c r="FW58" s="177">
        <f t="shared" si="578"/>
        <v>0</v>
      </c>
      <c r="FX58" s="179"/>
      <c r="FY58" s="180"/>
      <c r="FZ58" s="180"/>
      <c r="GA58" s="177">
        <f t="shared" si="579"/>
        <v>0</v>
      </c>
      <c r="GB58" s="178">
        <v>0.294289866351475</v>
      </c>
      <c r="GC58" s="177">
        <f t="shared" si="580"/>
        <v>0</v>
      </c>
      <c r="GD58" s="181">
        <f t="shared" si="581"/>
        <v>0</v>
      </c>
      <c r="GE58" s="172"/>
      <c r="GF58" s="174">
        <v>3.0</v>
      </c>
      <c r="GG58" s="175" t="s">
        <v>154</v>
      </c>
      <c r="GH58" s="176" t="s">
        <v>121</v>
      </c>
      <c r="GI58" s="176" t="s">
        <v>152</v>
      </c>
      <c r="GJ58" s="177">
        <f t="shared" si="582"/>
        <v>0</v>
      </c>
      <c r="GK58" s="177">
        <f t="shared" si="583"/>
        <v>0</v>
      </c>
      <c r="GL58" s="177">
        <f t="shared" si="584"/>
        <v>0</v>
      </c>
      <c r="GM58" s="178"/>
      <c r="GN58" s="177">
        <f t="shared" si="585"/>
        <v>0</v>
      </c>
      <c r="GO58" s="179"/>
      <c r="GP58" s="180"/>
      <c r="GQ58" s="180"/>
      <c r="GR58" s="177">
        <f t="shared" si="586"/>
        <v>0</v>
      </c>
      <c r="GS58" s="178">
        <v>0.294289866351475</v>
      </c>
      <c r="GT58" s="177">
        <f t="shared" si="587"/>
        <v>0</v>
      </c>
      <c r="GU58" s="181">
        <f t="shared" si="588"/>
        <v>0</v>
      </c>
      <c r="GV58" s="172"/>
      <c r="GW58" s="174">
        <v>3.0</v>
      </c>
      <c r="GX58" s="175" t="s">
        <v>154</v>
      </c>
      <c r="GY58" s="176" t="s">
        <v>121</v>
      </c>
      <c r="GZ58" s="176" t="s">
        <v>152</v>
      </c>
      <c r="HA58" s="177">
        <f t="shared" si="589"/>
        <v>0</v>
      </c>
      <c r="HB58" s="177">
        <f t="shared" si="590"/>
        <v>0</v>
      </c>
      <c r="HC58" s="177">
        <f t="shared" si="591"/>
        <v>0</v>
      </c>
      <c r="HD58" s="178"/>
      <c r="HE58" s="177">
        <f t="shared" si="592"/>
        <v>0</v>
      </c>
      <c r="HF58" s="179"/>
      <c r="HG58" s="180"/>
      <c r="HH58" s="180"/>
      <c r="HI58" s="177">
        <f t="shared" si="593"/>
        <v>0</v>
      </c>
      <c r="HJ58" s="178">
        <v>0.294289866351475</v>
      </c>
      <c r="HK58" s="177">
        <f t="shared" si="594"/>
        <v>0</v>
      </c>
      <c r="HL58" s="181">
        <f t="shared" si="595"/>
        <v>0</v>
      </c>
      <c r="HM58" s="172"/>
      <c r="HN58" s="174">
        <v>3.0</v>
      </c>
      <c r="HO58" s="175" t="s">
        <v>154</v>
      </c>
      <c r="HP58" s="176" t="s">
        <v>121</v>
      </c>
      <c r="HQ58" s="176" t="s">
        <v>152</v>
      </c>
      <c r="HR58" s="177">
        <f t="shared" si="596"/>
        <v>0</v>
      </c>
      <c r="HS58" s="177">
        <f t="shared" si="597"/>
        <v>0</v>
      </c>
      <c r="HT58" s="177">
        <f t="shared" si="598"/>
        <v>0</v>
      </c>
      <c r="HU58" s="178"/>
      <c r="HV58" s="177">
        <f t="shared" si="599"/>
        <v>0</v>
      </c>
      <c r="HW58" s="179"/>
      <c r="HX58" s="180"/>
      <c r="HY58" s="180"/>
      <c r="HZ58" s="177">
        <f t="shared" si="600"/>
        <v>0</v>
      </c>
      <c r="IA58" s="178">
        <v>0.294289866351475</v>
      </c>
      <c r="IB58" s="177">
        <f t="shared" si="601"/>
        <v>0</v>
      </c>
      <c r="IC58" s="181">
        <f t="shared" si="602"/>
        <v>0</v>
      </c>
      <c r="ID58" s="172"/>
      <c r="IE58" s="174">
        <v>3.0</v>
      </c>
      <c r="IF58" s="175" t="s">
        <v>154</v>
      </c>
      <c r="IG58" s="176" t="s">
        <v>121</v>
      </c>
      <c r="IH58" s="176" t="s">
        <v>152</v>
      </c>
      <c r="II58" s="177">
        <f t="shared" si="603"/>
        <v>0</v>
      </c>
      <c r="IJ58" s="177">
        <f t="shared" si="604"/>
        <v>0</v>
      </c>
      <c r="IK58" s="177">
        <f t="shared" si="605"/>
        <v>0</v>
      </c>
      <c r="IL58" s="178"/>
      <c r="IM58" s="177">
        <f t="shared" si="606"/>
        <v>0</v>
      </c>
      <c r="IN58" s="179"/>
      <c r="IO58" s="180"/>
      <c r="IP58" s="180"/>
      <c r="IQ58" s="177">
        <f t="shared" si="607"/>
        <v>0</v>
      </c>
      <c r="IR58" s="178">
        <v>0.294289866351475</v>
      </c>
      <c r="IS58" s="177">
        <f t="shared" si="608"/>
        <v>0</v>
      </c>
      <c r="IT58" s="181">
        <f t="shared" si="609"/>
        <v>0</v>
      </c>
      <c r="IU58" s="172"/>
      <c r="IV58" s="174">
        <v>3.0</v>
      </c>
      <c r="IW58" s="175" t="s">
        <v>154</v>
      </c>
      <c r="IX58" s="176" t="s">
        <v>121</v>
      </c>
      <c r="IY58" s="176" t="s">
        <v>152</v>
      </c>
      <c r="IZ58" s="177">
        <f t="shared" si="610"/>
        <v>0</v>
      </c>
      <c r="JA58" s="177">
        <f t="shared" si="611"/>
        <v>0</v>
      </c>
      <c r="JB58" s="177">
        <f t="shared" si="612"/>
        <v>0</v>
      </c>
      <c r="JC58" s="178"/>
      <c r="JD58" s="177">
        <f t="shared" si="613"/>
        <v>0</v>
      </c>
      <c r="JE58" s="179"/>
      <c r="JF58" s="180"/>
      <c r="JG58" s="180"/>
      <c r="JH58" s="177">
        <f t="shared" si="614"/>
        <v>0</v>
      </c>
      <c r="JI58" s="178">
        <v>0.294289866351475</v>
      </c>
      <c r="JJ58" s="177">
        <f t="shared" si="615"/>
        <v>0</v>
      </c>
      <c r="JK58" s="181">
        <f t="shared" si="616"/>
        <v>0</v>
      </c>
      <c r="JL58" s="172"/>
      <c r="JM58" s="174">
        <v>3.0</v>
      </c>
      <c r="JN58" s="175" t="s">
        <v>154</v>
      </c>
      <c r="JO58" s="176" t="s">
        <v>121</v>
      </c>
      <c r="JP58" s="176" t="s">
        <v>152</v>
      </c>
      <c r="JQ58" s="177">
        <f t="shared" si="617"/>
        <v>0</v>
      </c>
      <c r="JR58" s="177">
        <f t="shared" si="618"/>
        <v>0</v>
      </c>
      <c r="JS58" s="177">
        <f t="shared" si="619"/>
        <v>0</v>
      </c>
      <c r="JT58" s="178"/>
      <c r="JU58" s="177">
        <f t="shared" si="620"/>
        <v>0</v>
      </c>
      <c r="JV58" s="179"/>
      <c r="JW58" s="180"/>
      <c r="JX58" s="180"/>
      <c r="JY58" s="177">
        <f t="shared" si="621"/>
        <v>0</v>
      </c>
      <c r="JZ58" s="178">
        <v>0.294289866351475</v>
      </c>
      <c r="KA58" s="177">
        <f t="shared" si="622"/>
        <v>0</v>
      </c>
      <c r="KB58" s="181">
        <f t="shared" si="623"/>
        <v>0</v>
      </c>
      <c r="KC58" s="172"/>
      <c r="KD58" s="174">
        <v>3.0</v>
      </c>
      <c r="KE58" s="175" t="s">
        <v>154</v>
      </c>
      <c r="KF58" s="176" t="s">
        <v>121</v>
      </c>
      <c r="KG58" s="176" t="s">
        <v>152</v>
      </c>
      <c r="KH58" s="177">
        <f t="shared" si="624"/>
        <v>0</v>
      </c>
      <c r="KI58" s="177">
        <f t="shared" si="625"/>
        <v>0</v>
      </c>
      <c r="KJ58" s="177">
        <f t="shared" si="626"/>
        <v>0</v>
      </c>
      <c r="KK58" s="178"/>
      <c r="KL58" s="177">
        <f t="shared" si="627"/>
        <v>0</v>
      </c>
      <c r="KM58" s="179"/>
      <c r="KN58" s="180"/>
      <c r="KO58" s="180"/>
      <c r="KP58" s="177">
        <f t="shared" si="628"/>
        <v>0</v>
      </c>
      <c r="KQ58" s="178">
        <v>0.294289866351475</v>
      </c>
      <c r="KR58" s="177">
        <f t="shared" si="629"/>
        <v>0</v>
      </c>
      <c r="KS58" s="181">
        <f t="shared" si="630"/>
        <v>0</v>
      </c>
      <c r="KT58" s="172"/>
      <c r="KU58" s="173"/>
    </row>
    <row r="59" ht="15.75" customHeight="1">
      <c r="A59" s="174">
        <v>4.0</v>
      </c>
      <c r="B59" s="175" t="s">
        <v>138</v>
      </c>
      <c r="C59" s="176" t="s">
        <v>121</v>
      </c>
      <c r="D59" s="176" t="s">
        <v>152</v>
      </c>
      <c r="E59" s="177">
        <f t="shared" si="505"/>
        <v>0</v>
      </c>
      <c r="F59" s="177">
        <f t="shared" si="506"/>
        <v>0</v>
      </c>
      <c r="G59" s="177">
        <f t="shared" si="507"/>
        <v>0</v>
      </c>
      <c r="H59" s="178"/>
      <c r="I59" s="177">
        <f t="shared" si="508"/>
        <v>0</v>
      </c>
      <c r="J59" s="179"/>
      <c r="K59" s="180"/>
      <c r="L59" s="180"/>
      <c r="M59" s="177">
        <f t="shared" si="509"/>
        <v>0</v>
      </c>
      <c r="N59" s="178">
        <v>0.294289866351475</v>
      </c>
      <c r="O59" s="177">
        <f t="shared" si="510"/>
        <v>0</v>
      </c>
      <c r="P59" s="181">
        <f t="shared" si="511"/>
        <v>0</v>
      </c>
      <c r="Q59" s="172"/>
      <c r="R59" s="174">
        <v>4.0</v>
      </c>
      <c r="S59" s="175" t="s">
        <v>138</v>
      </c>
      <c r="T59" s="176" t="s">
        <v>121</v>
      </c>
      <c r="U59" s="176" t="s">
        <v>152</v>
      </c>
      <c r="V59" s="177">
        <f t="shared" si="512"/>
        <v>0</v>
      </c>
      <c r="W59" s="177">
        <f t="shared" si="513"/>
        <v>0</v>
      </c>
      <c r="X59" s="177">
        <f t="shared" si="514"/>
        <v>0</v>
      </c>
      <c r="Y59" s="178"/>
      <c r="Z59" s="177">
        <f t="shared" si="515"/>
        <v>0</v>
      </c>
      <c r="AA59" s="179"/>
      <c r="AB59" s="180"/>
      <c r="AC59" s="180"/>
      <c r="AD59" s="177">
        <f t="shared" si="516"/>
        <v>0</v>
      </c>
      <c r="AE59" s="178">
        <v>0.294289866351475</v>
      </c>
      <c r="AF59" s="177">
        <f t="shared" si="517"/>
        <v>0</v>
      </c>
      <c r="AG59" s="181">
        <f t="shared" si="518"/>
        <v>0</v>
      </c>
      <c r="AH59" s="172"/>
      <c r="AI59" s="174">
        <v>4.0</v>
      </c>
      <c r="AJ59" s="175" t="s">
        <v>138</v>
      </c>
      <c r="AK59" s="176" t="s">
        <v>121</v>
      </c>
      <c r="AL59" s="176" t="s">
        <v>152</v>
      </c>
      <c r="AM59" s="177">
        <f t="shared" si="519"/>
        <v>0</v>
      </c>
      <c r="AN59" s="177">
        <f t="shared" si="520"/>
        <v>0</v>
      </c>
      <c r="AO59" s="177">
        <f t="shared" si="521"/>
        <v>0</v>
      </c>
      <c r="AP59" s="178"/>
      <c r="AQ59" s="177">
        <f t="shared" si="522"/>
        <v>0</v>
      </c>
      <c r="AR59" s="179"/>
      <c r="AS59" s="180"/>
      <c r="AT59" s="180"/>
      <c r="AU59" s="177">
        <f t="shared" si="523"/>
        <v>0</v>
      </c>
      <c r="AV59" s="178">
        <v>0.294289866351475</v>
      </c>
      <c r="AW59" s="177">
        <f t="shared" si="524"/>
        <v>0</v>
      </c>
      <c r="AX59" s="181">
        <f t="shared" si="525"/>
        <v>0</v>
      </c>
      <c r="AY59" s="172"/>
      <c r="AZ59" s="174">
        <v>4.0</v>
      </c>
      <c r="BA59" s="175" t="s">
        <v>138</v>
      </c>
      <c r="BB59" s="176" t="s">
        <v>121</v>
      </c>
      <c r="BC59" s="176" t="s">
        <v>152</v>
      </c>
      <c r="BD59" s="177">
        <f t="shared" si="526"/>
        <v>0</v>
      </c>
      <c r="BE59" s="177">
        <f t="shared" si="527"/>
        <v>0</v>
      </c>
      <c r="BF59" s="177">
        <f t="shared" si="528"/>
        <v>0</v>
      </c>
      <c r="BG59" s="178"/>
      <c r="BH59" s="177">
        <f t="shared" si="529"/>
        <v>0</v>
      </c>
      <c r="BI59" s="179"/>
      <c r="BJ59" s="180"/>
      <c r="BK59" s="180"/>
      <c r="BL59" s="177">
        <f t="shared" si="530"/>
        <v>0</v>
      </c>
      <c r="BM59" s="178">
        <v>0.294289866351475</v>
      </c>
      <c r="BN59" s="177">
        <f t="shared" si="531"/>
        <v>0</v>
      </c>
      <c r="BO59" s="181">
        <f t="shared" si="532"/>
        <v>0</v>
      </c>
      <c r="BP59" s="172"/>
      <c r="BQ59" s="174">
        <v>4.0</v>
      </c>
      <c r="BR59" s="175" t="s">
        <v>138</v>
      </c>
      <c r="BS59" s="176" t="s">
        <v>121</v>
      </c>
      <c r="BT59" s="176" t="s">
        <v>152</v>
      </c>
      <c r="BU59" s="177">
        <f t="shared" si="533"/>
        <v>0</v>
      </c>
      <c r="BV59" s="177">
        <f t="shared" si="534"/>
        <v>0</v>
      </c>
      <c r="BW59" s="177">
        <f t="shared" si="535"/>
        <v>0</v>
      </c>
      <c r="BX59" s="178"/>
      <c r="BY59" s="177">
        <f t="shared" si="536"/>
        <v>0</v>
      </c>
      <c r="BZ59" s="179"/>
      <c r="CA59" s="180"/>
      <c r="CB59" s="180"/>
      <c r="CC59" s="177">
        <f t="shared" si="537"/>
        <v>0</v>
      </c>
      <c r="CD59" s="178">
        <v>0.294289866351475</v>
      </c>
      <c r="CE59" s="177">
        <f t="shared" si="538"/>
        <v>0</v>
      </c>
      <c r="CF59" s="181">
        <f t="shared" si="539"/>
        <v>0</v>
      </c>
      <c r="CG59" s="172"/>
      <c r="CH59" s="174">
        <v>4.0</v>
      </c>
      <c r="CI59" s="175" t="s">
        <v>138</v>
      </c>
      <c r="CJ59" s="176" t="s">
        <v>121</v>
      </c>
      <c r="CK59" s="176" t="s">
        <v>152</v>
      </c>
      <c r="CL59" s="177">
        <f t="shared" si="540"/>
        <v>0</v>
      </c>
      <c r="CM59" s="177">
        <f t="shared" si="541"/>
        <v>0</v>
      </c>
      <c r="CN59" s="177">
        <f t="shared" si="542"/>
        <v>0</v>
      </c>
      <c r="CO59" s="178"/>
      <c r="CP59" s="177">
        <f t="shared" si="543"/>
        <v>0</v>
      </c>
      <c r="CQ59" s="179"/>
      <c r="CR59" s="180"/>
      <c r="CS59" s="180"/>
      <c r="CT59" s="177">
        <f t="shared" si="544"/>
        <v>0</v>
      </c>
      <c r="CU59" s="178">
        <v>0.294289866351475</v>
      </c>
      <c r="CV59" s="177">
        <f t="shared" si="545"/>
        <v>0</v>
      </c>
      <c r="CW59" s="181">
        <f t="shared" si="546"/>
        <v>0</v>
      </c>
      <c r="CX59" s="172"/>
      <c r="CY59" s="174">
        <v>4.0</v>
      </c>
      <c r="CZ59" s="175" t="s">
        <v>138</v>
      </c>
      <c r="DA59" s="176" t="s">
        <v>121</v>
      </c>
      <c r="DB59" s="176" t="s">
        <v>152</v>
      </c>
      <c r="DC59" s="177">
        <f t="shared" si="547"/>
        <v>0</v>
      </c>
      <c r="DD59" s="177">
        <f t="shared" si="548"/>
        <v>0</v>
      </c>
      <c r="DE59" s="177">
        <f t="shared" si="549"/>
        <v>0</v>
      </c>
      <c r="DF59" s="178"/>
      <c r="DG59" s="177">
        <f t="shared" si="550"/>
        <v>0</v>
      </c>
      <c r="DH59" s="179"/>
      <c r="DI59" s="180"/>
      <c r="DJ59" s="180"/>
      <c r="DK59" s="177">
        <f t="shared" si="551"/>
        <v>0</v>
      </c>
      <c r="DL59" s="178">
        <v>0.294289866351475</v>
      </c>
      <c r="DM59" s="177">
        <f t="shared" si="552"/>
        <v>0</v>
      </c>
      <c r="DN59" s="181">
        <f t="shared" si="553"/>
        <v>0</v>
      </c>
      <c r="DO59" s="172"/>
      <c r="DP59" s="174">
        <v>4.0</v>
      </c>
      <c r="DQ59" s="175" t="s">
        <v>138</v>
      </c>
      <c r="DR59" s="176" t="s">
        <v>121</v>
      </c>
      <c r="DS59" s="176" t="s">
        <v>152</v>
      </c>
      <c r="DT59" s="177">
        <f t="shared" si="554"/>
        <v>0</v>
      </c>
      <c r="DU59" s="177">
        <f t="shared" si="555"/>
        <v>0</v>
      </c>
      <c r="DV59" s="177">
        <f t="shared" si="556"/>
        <v>0</v>
      </c>
      <c r="DW59" s="178"/>
      <c r="DX59" s="177">
        <f t="shared" si="557"/>
        <v>0</v>
      </c>
      <c r="DY59" s="179"/>
      <c r="DZ59" s="180"/>
      <c r="EA59" s="180"/>
      <c r="EB59" s="177">
        <f t="shared" si="558"/>
        <v>0</v>
      </c>
      <c r="EC59" s="178">
        <v>0.294289866351475</v>
      </c>
      <c r="ED59" s="177">
        <f t="shared" si="559"/>
        <v>0</v>
      </c>
      <c r="EE59" s="181">
        <f t="shared" si="560"/>
        <v>0</v>
      </c>
      <c r="EF59" s="172"/>
      <c r="EG59" s="174">
        <v>4.0</v>
      </c>
      <c r="EH59" s="175" t="s">
        <v>138</v>
      </c>
      <c r="EI59" s="176" t="s">
        <v>121</v>
      </c>
      <c r="EJ59" s="176" t="s">
        <v>152</v>
      </c>
      <c r="EK59" s="177">
        <f t="shared" si="561"/>
        <v>0</v>
      </c>
      <c r="EL59" s="177">
        <f t="shared" si="562"/>
        <v>0</v>
      </c>
      <c r="EM59" s="177">
        <f t="shared" si="563"/>
        <v>0</v>
      </c>
      <c r="EN59" s="178"/>
      <c r="EO59" s="177">
        <f t="shared" si="564"/>
        <v>0</v>
      </c>
      <c r="EP59" s="179"/>
      <c r="EQ59" s="180"/>
      <c r="ER59" s="180"/>
      <c r="ES59" s="177">
        <f t="shared" si="565"/>
        <v>0</v>
      </c>
      <c r="ET59" s="178">
        <v>0.294289866351475</v>
      </c>
      <c r="EU59" s="177">
        <f t="shared" si="566"/>
        <v>0</v>
      </c>
      <c r="EV59" s="181">
        <f t="shared" si="567"/>
        <v>0</v>
      </c>
      <c r="EW59" s="172"/>
      <c r="EX59" s="174">
        <v>4.0</v>
      </c>
      <c r="EY59" s="175" t="s">
        <v>138</v>
      </c>
      <c r="EZ59" s="176" t="s">
        <v>121</v>
      </c>
      <c r="FA59" s="176" t="s">
        <v>152</v>
      </c>
      <c r="FB59" s="177">
        <f t="shared" si="568"/>
        <v>0</v>
      </c>
      <c r="FC59" s="177">
        <f t="shared" si="569"/>
        <v>0</v>
      </c>
      <c r="FD59" s="177">
        <f t="shared" si="570"/>
        <v>0</v>
      </c>
      <c r="FE59" s="178"/>
      <c r="FF59" s="177">
        <f t="shared" si="571"/>
        <v>0</v>
      </c>
      <c r="FG59" s="179"/>
      <c r="FH59" s="180"/>
      <c r="FI59" s="180"/>
      <c r="FJ59" s="177">
        <f t="shared" si="572"/>
        <v>0</v>
      </c>
      <c r="FK59" s="178">
        <v>0.294289866351475</v>
      </c>
      <c r="FL59" s="177">
        <f t="shared" si="573"/>
        <v>0</v>
      </c>
      <c r="FM59" s="181">
        <f t="shared" si="574"/>
        <v>0</v>
      </c>
      <c r="FN59" s="172"/>
      <c r="FO59" s="174">
        <v>4.0</v>
      </c>
      <c r="FP59" s="175" t="s">
        <v>138</v>
      </c>
      <c r="FQ59" s="176" t="s">
        <v>121</v>
      </c>
      <c r="FR59" s="176" t="s">
        <v>152</v>
      </c>
      <c r="FS59" s="177">
        <f t="shared" si="575"/>
        <v>0</v>
      </c>
      <c r="FT59" s="177">
        <f t="shared" si="576"/>
        <v>0</v>
      </c>
      <c r="FU59" s="177">
        <f t="shared" si="577"/>
        <v>0</v>
      </c>
      <c r="FV59" s="178"/>
      <c r="FW59" s="177">
        <f t="shared" si="578"/>
        <v>0</v>
      </c>
      <c r="FX59" s="179"/>
      <c r="FY59" s="180"/>
      <c r="FZ59" s="180"/>
      <c r="GA59" s="177">
        <f t="shared" si="579"/>
        <v>0</v>
      </c>
      <c r="GB59" s="178">
        <v>0.294289866351475</v>
      </c>
      <c r="GC59" s="177">
        <f t="shared" si="580"/>
        <v>0</v>
      </c>
      <c r="GD59" s="181">
        <f t="shared" si="581"/>
        <v>0</v>
      </c>
      <c r="GE59" s="172"/>
      <c r="GF59" s="174">
        <v>4.0</v>
      </c>
      <c r="GG59" s="175" t="s">
        <v>138</v>
      </c>
      <c r="GH59" s="176" t="s">
        <v>121</v>
      </c>
      <c r="GI59" s="176" t="s">
        <v>152</v>
      </c>
      <c r="GJ59" s="177">
        <f t="shared" si="582"/>
        <v>0</v>
      </c>
      <c r="GK59" s="177">
        <f t="shared" si="583"/>
        <v>0</v>
      </c>
      <c r="GL59" s="177">
        <f t="shared" si="584"/>
        <v>0</v>
      </c>
      <c r="GM59" s="178"/>
      <c r="GN59" s="177">
        <f t="shared" si="585"/>
        <v>0</v>
      </c>
      <c r="GO59" s="179"/>
      <c r="GP59" s="180"/>
      <c r="GQ59" s="180"/>
      <c r="GR59" s="177">
        <f t="shared" si="586"/>
        <v>0</v>
      </c>
      <c r="GS59" s="178">
        <v>0.294289866351475</v>
      </c>
      <c r="GT59" s="177">
        <f t="shared" si="587"/>
        <v>0</v>
      </c>
      <c r="GU59" s="181">
        <f t="shared" si="588"/>
        <v>0</v>
      </c>
      <c r="GV59" s="172"/>
      <c r="GW59" s="174">
        <v>4.0</v>
      </c>
      <c r="GX59" s="175" t="s">
        <v>138</v>
      </c>
      <c r="GY59" s="176" t="s">
        <v>121</v>
      </c>
      <c r="GZ59" s="176" t="s">
        <v>152</v>
      </c>
      <c r="HA59" s="177">
        <f t="shared" si="589"/>
        <v>0</v>
      </c>
      <c r="HB59" s="177">
        <f t="shared" si="590"/>
        <v>0</v>
      </c>
      <c r="HC59" s="177">
        <f t="shared" si="591"/>
        <v>0</v>
      </c>
      <c r="HD59" s="178"/>
      <c r="HE59" s="177">
        <f t="shared" si="592"/>
        <v>0</v>
      </c>
      <c r="HF59" s="179"/>
      <c r="HG59" s="180"/>
      <c r="HH59" s="180"/>
      <c r="HI59" s="177">
        <f t="shared" si="593"/>
        <v>0</v>
      </c>
      <c r="HJ59" s="178">
        <v>0.294289866351475</v>
      </c>
      <c r="HK59" s="177">
        <f t="shared" si="594"/>
        <v>0</v>
      </c>
      <c r="HL59" s="181">
        <f t="shared" si="595"/>
        <v>0</v>
      </c>
      <c r="HM59" s="172"/>
      <c r="HN59" s="174">
        <v>4.0</v>
      </c>
      <c r="HO59" s="175" t="s">
        <v>138</v>
      </c>
      <c r="HP59" s="176" t="s">
        <v>121</v>
      </c>
      <c r="HQ59" s="176" t="s">
        <v>152</v>
      </c>
      <c r="HR59" s="177">
        <f t="shared" si="596"/>
        <v>0</v>
      </c>
      <c r="HS59" s="177">
        <f t="shared" si="597"/>
        <v>0</v>
      </c>
      <c r="HT59" s="177">
        <f t="shared" si="598"/>
        <v>0</v>
      </c>
      <c r="HU59" s="178"/>
      <c r="HV59" s="177">
        <f t="shared" si="599"/>
        <v>0</v>
      </c>
      <c r="HW59" s="179"/>
      <c r="HX59" s="180"/>
      <c r="HY59" s="180"/>
      <c r="HZ59" s="177">
        <f t="shared" si="600"/>
        <v>0</v>
      </c>
      <c r="IA59" s="178">
        <v>0.294289866351475</v>
      </c>
      <c r="IB59" s="177">
        <f t="shared" si="601"/>
        <v>0</v>
      </c>
      <c r="IC59" s="181">
        <f t="shared" si="602"/>
        <v>0</v>
      </c>
      <c r="ID59" s="172"/>
      <c r="IE59" s="174">
        <v>4.0</v>
      </c>
      <c r="IF59" s="175" t="s">
        <v>138</v>
      </c>
      <c r="IG59" s="176" t="s">
        <v>121</v>
      </c>
      <c r="IH59" s="176" t="s">
        <v>152</v>
      </c>
      <c r="II59" s="177">
        <f t="shared" si="603"/>
        <v>0</v>
      </c>
      <c r="IJ59" s="177">
        <f t="shared" si="604"/>
        <v>0</v>
      </c>
      <c r="IK59" s="177">
        <f t="shared" si="605"/>
        <v>0</v>
      </c>
      <c r="IL59" s="178"/>
      <c r="IM59" s="177">
        <f t="shared" si="606"/>
        <v>0</v>
      </c>
      <c r="IN59" s="179"/>
      <c r="IO59" s="180"/>
      <c r="IP59" s="180"/>
      <c r="IQ59" s="177">
        <f t="shared" si="607"/>
        <v>0</v>
      </c>
      <c r="IR59" s="178">
        <v>0.294289866351475</v>
      </c>
      <c r="IS59" s="177">
        <f t="shared" si="608"/>
        <v>0</v>
      </c>
      <c r="IT59" s="181">
        <f t="shared" si="609"/>
        <v>0</v>
      </c>
      <c r="IU59" s="172"/>
      <c r="IV59" s="174">
        <v>4.0</v>
      </c>
      <c r="IW59" s="175" t="s">
        <v>138</v>
      </c>
      <c r="IX59" s="176" t="s">
        <v>121</v>
      </c>
      <c r="IY59" s="176" t="s">
        <v>152</v>
      </c>
      <c r="IZ59" s="177">
        <f t="shared" si="610"/>
        <v>0</v>
      </c>
      <c r="JA59" s="177">
        <f t="shared" si="611"/>
        <v>0</v>
      </c>
      <c r="JB59" s="177">
        <f t="shared" si="612"/>
        <v>0</v>
      </c>
      <c r="JC59" s="178"/>
      <c r="JD59" s="177">
        <f t="shared" si="613"/>
        <v>0</v>
      </c>
      <c r="JE59" s="179"/>
      <c r="JF59" s="180"/>
      <c r="JG59" s="180"/>
      <c r="JH59" s="177">
        <f t="shared" si="614"/>
        <v>0</v>
      </c>
      <c r="JI59" s="178">
        <v>0.294289866351475</v>
      </c>
      <c r="JJ59" s="177">
        <f t="shared" si="615"/>
        <v>0</v>
      </c>
      <c r="JK59" s="181">
        <f t="shared" si="616"/>
        <v>0</v>
      </c>
      <c r="JL59" s="172"/>
      <c r="JM59" s="174">
        <v>4.0</v>
      </c>
      <c r="JN59" s="175" t="s">
        <v>138</v>
      </c>
      <c r="JO59" s="176" t="s">
        <v>121</v>
      </c>
      <c r="JP59" s="176" t="s">
        <v>152</v>
      </c>
      <c r="JQ59" s="177">
        <f t="shared" si="617"/>
        <v>0</v>
      </c>
      <c r="JR59" s="177">
        <f t="shared" si="618"/>
        <v>0</v>
      </c>
      <c r="JS59" s="177">
        <f t="shared" si="619"/>
        <v>0</v>
      </c>
      <c r="JT59" s="178"/>
      <c r="JU59" s="177">
        <f t="shared" si="620"/>
        <v>0</v>
      </c>
      <c r="JV59" s="179"/>
      <c r="JW59" s="180"/>
      <c r="JX59" s="180"/>
      <c r="JY59" s="177">
        <f t="shared" si="621"/>
        <v>0</v>
      </c>
      <c r="JZ59" s="178">
        <v>0.294289866351475</v>
      </c>
      <c r="KA59" s="177">
        <f t="shared" si="622"/>
        <v>0</v>
      </c>
      <c r="KB59" s="181">
        <f t="shared" si="623"/>
        <v>0</v>
      </c>
      <c r="KC59" s="172"/>
      <c r="KD59" s="174">
        <v>4.0</v>
      </c>
      <c r="KE59" s="175" t="s">
        <v>138</v>
      </c>
      <c r="KF59" s="176" t="s">
        <v>121</v>
      </c>
      <c r="KG59" s="176" t="s">
        <v>152</v>
      </c>
      <c r="KH59" s="177">
        <f t="shared" si="624"/>
        <v>0</v>
      </c>
      <c r="KI59" s="177">
        <f t="shared" si="625"/>
        <v>0</v>
      </c>
      <c r="KJ59" s="177">
        <f t="shared" si="626"/>
        <v>0</v>
      </c>
      <c r="KK59" s="178"/>
      <c r="KL59" s="177">
        <f t="shared" si="627"/>
        <v>0</v>
      </c>
      <c r="KM59" s="179"/>
      <c r="KN59" s="180"/>
      <c r="KO59" s="180"/>
      <c r="KP59" s="177">
        <f t="shared" si="628"/>
        <v>0</v>
      </c>
      <c r="KQ59" s="178">
        <v>0.294289866351475</v>
      </c>
      <c r="KR59" s="177">
        <f t="shared" si="629"/>
        <v>0</v>
      </c>
      <c r="KS59" s="181">
        <f t="shared" si="630"/>
        <v>0</v>
      </c>
      <c r="KT59" s="172"/>
      <c r="KU59" s="173"/>
    </row>
    <row r="60" ht="15.75" customHeight="1">
      <c r="A60" s="174">
        <v>5.0</v>
      </c>
      <c r="B60" s="175" t="s">
        <v>139</v>
      </c>
      <c r="C60" s="176" t="s">
        <v>121</v>
      </c>
      <c r="D60" s="176" t="s">
        <v>152</v>
      </c>
      <c r="E60" s="177">
        <f t="shared" si="505"/>
        <v>0</v>
      </c>
      <c r="F60" s="177">
        <f t="shared" si="506"/>
        <v>0</v>
      </c>
      <c r="G60" s="177">
        <f t="shared" si="507"/>
        <v>0</v>
      </c>
      <c r="H60" s="178"/>
      <c r="I60" s="177">
        <f t="shared" si="508"/>
        <v>0</v>
      </c>
      <c r="J60" s="179"/>
      <c r="K60" s="180"/>
      <c r="L60" s="180"/>
      <c r="M60" s="177">
        <f t="shared" si="509"/>
        <v>0</v>
      </c>
      <c r="N60" s="178">
        <v>0.294289866351475</v>
      </c>
      <c r="O60" s="177">
        <f t="shared" si="510"/>
        <v>0</v>
      </c>
      <c r="P60" s="181">
        <f t="shared" si="511"/>
        <v>0</v>
      </c>
      <c r="Q60" s="172"/>
      <c r="R60" s="174">
        <v>5.0</v>
      </c>
      <c r="S60" s="175" t="s">
        <v>139</v>
      </c>
      <c r="T60" s="176" t="s">
        <v>121</v>
      </c>
      <c r="U60" s="176" t="s">
        <v>152</v>
      </c>
      <c r="V60" s="177">
        <f t="shared" si="512"/>
        <v>0</v>
      </c>
      <c r="W60" s="177">
        <f t="shared" si="513"/>
        <v>0</v>
      </c>
      <c r="X60" s="177">
        <f t="shared" si="514"/>
        <v>0</v>
      </c>
      <c r="Y60" s="178"/>
      <c r="Z60" s="177">
        <f t="shared" si="515"/>
        <v>0</v>
      </c>
      <c r="AA60" s="179"/>
      <c r="AB60" s="180"/>
      <c r="AC60" s="180"/>
      <c r="AD60" s="177">
        <f t="shared" si="516"/>
        <v>0</v>
      </c>
      <c r="AE60" s="178">
        <v>0.294289866351475</v>
      </c>
      <c r="AF60" s="177">
        <f t="shared" si="517"/>
        <v>0</v>
      </c>
      <c r="AG60" s="181">
        <f t="shared" si="518"/>
        <v>0</v>
      </c>
      <c r="AH60" s="172"/>
      <c r="AI60" s="174">
        <v>5.0</v>
      </c>
      <c r="AJ60" s="175" t="s">
        <v>139</v>
      </c>
      <c r="AK60" s="176" t="s">
        <v>121</v>
      </c>
      <c r="AL60" s="176" t="s">
        <v>152</v>
      </c>
      <c r="AM60" s="177">
        <f t="shared" si="519"/>
        <v>0</v>
      </c>
      <c r="AN60" s="177">
        <f t="shared" si="520"/>
        <v>0</v>
      </c>
      <c r="AO60" s="177">
        <f t="shared" si="521"/>
        <v>0</v>
      </c>
      <c r="AP60" s="178"/>
      <c r="AQ60" s="177">
        <f t="shared" si="522"/>
        <v>0</v>
      </c>
      <c r="AR60" s="179"/>
      <c r="AS60" s="180"/>
      <c r="AT60" s="180"/>
      <c r="AU60" s="177">
        <f t="shared" si="523"/>
        <v>0</v>
      </c>
      <c r="AV60" s="178">
        <v>0.294289866351475</v>
      </c>
      <c r="AW60" s="177">
        <f t="shared" si="524"/>
        <v>0</v>
      </c>
      <c r="AX60" s="181">
        <f t="shared" si="525"/>
        <v>0</v>
      </c>
      <c r="AY60" s="172"/>
      <c r="AZ60" s="174">
        <v>5.0</v>
      </c>
      <c r="BA60" s="175" t="s">
        <v>139</v>
      </c>
      <c r="BB60" s="176" t="s">
        <v>121</v>
      </c>
      <c r="BC60" s="176" t="s">
        <v>152</v>
      </c>
      <c r="BD60" s="177">
        <f t="shared" si="526"/>
        <v>0</v>
      </c>
      <c r="BE60" s="177">
        <f t="shared" si="527"/>
        <v>0</v>
      </c>
      <c r="BF60" s="177">
        <f t="shared" si="528"/>
        <v>0</v>
      </c>
      <c r="BG60" s="178"/>
      <c r="BH60" s="177">
        <f t="shared" si="529"/>
        <v>0</v>
      </c>
      <c r="BI60" s="179"/>
      <c r="BJ60" s="180"/>
      <c r="BK60" s="180"/>
      <c r="BL60" s="177">
        <f t="shared" si="530"/>
        <v>0</v>
      </c>
      <c r="BM60" s="178">
        <v>0.294289866351475</v>
      </c>
      <c r="BN60" s="177">
        <f t="shared" si="531"/>
        <v>0</v>
      </c>
      <c r="BO60" s="181">
        <f t="shared" si="532"/>
        <v>0</v>
      </c>
      <c r="BP60" s="172"/>
      <c r="BQ60" s="174">
        <v>5.0</v>
      </c>
      <c r="BR60" s="175" t="s">
        <v>139</v>
      </c>
      <c r="BS60" s="176" t="s">
        <v>121</v>
      </c>
      <c r="BT60" s="176" t="s">
        <v>152</v>
      </c>
      <c r="BU60" s="177">
        <f t="shared" si="533"/>
        <v>0</v>
      </c>
      <c r="BV60" s="177">
        <f t="shared" si="534"/>
        <v>0</v>
      </c>
      <c r="BW60" s="177">
        <f t="shared" si="535"/>
        <v>0</v>
      </c>
      <c r="BX60" s="178"/>
      <c r="BY60" s="177">
        <f t="shared" si="536"/>
        <v>0</v>
      </c>
      <c r="BZ60" s="179"/>
      <c r="CA60" s="180"/>
      <c r="CB60" s="180"/>
      <c r="CC60" s="177">
        <f t="shared" si="537"/>
        <v>0</v>
      </c>
      <c r="CD60" s="178">
        <v>0.294289866351475</v>
      </c>
      <c r="CE60" s="177">
        <f t="shared" si="538"/>
        <v>0</v>
      </c>
      <c r="CF60" s="181">
        <f t="shared" si="539"/>
        <v>0</v>
      </c>
      <c r="CG60" s="172"/>
      <c r="CH60" s="174">
        <v>5.0</v>
      </c>
      <c r="CI60" s="175" t="s">
        <v>139</v>
      </c>
      <c r="CJ60" s="176" t="s">
        <v>121</v>
      </c>
      <c r="CK60" s="176" t="s">
        <v>152</v>
      </c>
      <c r="CL60" s="177">
        <f t="shared" si="540"/>
        <v>0</v>
      </c>
      <c r="CM60" s="177">
        <f t="shared" si="541"/>
        <v>0</v>
      </c>
      <c r="CN60" s="177">
        <f t="shared" si="542"/>
        <v>0</v>
      </c>
      <c r="CO60" s="178"/>
      <c r="CP60" s="177">
        <f t="shared" si="543"/>
        <v>0</v>
      </c>
      <c r="CQ60" s="179"/>
      <c r="CR60" s="180"/>
      <c r="CS60" s="180"/>
      <c r="CT60" s="177">
        <f t="shared" si="544"/>
        <v>0</v>
      </c>
      <c r="CU60" s="178">
        <v>0.294289866351475</v>
      </c>
      <c r="CV60" s="177">
        <f t="shared" si="545"/>
        <v>0</v>
      </c>
      <c r="CW60" s="181">
        <f t="shared" si="546"/>
        <v>0</v>
      </c>
      <c r="CX60" s="172"/>
      <c r="CY60" s="174">
        <v>5.0</v>
      </c>
      <c r="CZ60" s="175" t="s">
        <v>139</v>
      </c>
      <c r="DA60" s="176" t="s">
        <v>121</v>
      </c>
      <c r="DB60" s="176" t="s">
        <v>152</v>
      </c>
      <c r="DC60" s="177">
        <f t="shared" si="547"/>
        <v>0</v>
      </c>
      <c r="DD60" s="177">
        <f t="shared" si="548"/>
        <v>0</v>
      </c>
      <c r="DE60" s="177">
        <f t="shared" si="549"/>
        <v>0</v>
      </c>
      <c r="DF60" s="178"/>
      <c r="DG60" s="177">
        <f t="shared" si="550"/>
        <v>0</v>
      </c>
      <c r="DH60" s="179"/>
      <c r="DI60" s="180"/>
      <c r="DJ60" s="180"/>
      <c r="DK60" s="177">
        <f t="shared" si="551"/>
        <v>0</v>
      </c>
      <c r="DL60" s="178">
        <v>0.294289866351475</v>
      </c>
      <c r="DM60" s="177">
        <f t="shared" si="552"/>
        <v>0</v>
      </c>
      <c r="DN60" s="181">
        <f t="shared" si="553"/>
        <v>0</v>
      </c>
      <c r="DO60" s="172"/>
      <c r="DP60" s="174">
        <v>5.0</v>
      </c>
      <c r="DQ60" s="175" t="s">
        <v>139</v>
      </c>
      <c r="DR60" s="176" t="s">
        <v>121</v>
      </c>
      <c r="DS60" s="176" t="s">
        <v>152</v>
      </c>
      <c r="DT60" s="177">
        <f t="shared" si="554"/>
        <v>0</v>
      </c>
      <c r="DU60" s="177">
        <f t="shared" si="555"/>
        <v>0</v>
      </c>
      <c r="DV60" s="177">
        <f t="shared" si="556"/>
        <v>0</v>
      </c>
      <c r="DW60" s="178"/>
      <c r="DX60" s="177">
        <f t="shared" si="557"/>
        <v>0</v>
      </c>
      <c r="DY60" s="179"/>
      <c r="DZ60" s="180"/>
      <c r="EA60" s="180"/>
      <c r="EB60" s="177">
        <f t="shared" si="558"/>
        <v>0</v>
      </c>
      <c r="EC60" s="178">
        <v>0.294289866351475</v>
      </c>
      <c r="ED60" s="177">
        <f t="shared" si="559"/>
        <v>0</v>
      </c>
      <c r="EE60" s="181">
        <f t="shared" si="560"/>
        <v>0</v>
      </c>
      <c r="EF60" s="172"/>
      <c r="EG60" s="174">
        <v>5.0</v>
      </c>
      <c r="EH60" s="175" t="s">
        <v>139</v>
      </c>
      <c r="EI60" s="176" t="s">
        <v>121</v>
      </c>
      <c r="EJ60" s="176" t="s">
        <v>152</v>
      </c>
      <c r="EK60" s="177">
        <f t="shared" si="561"/>
        <v>0</v>
      </c>
      <c r="EL60" s="177">
        <f t="shared" si="562"/>
        <v>0</v>
      </c>
      <c r="EM60" s="177">
        <f t="shared" si="563"/>
        <v>0</v>
      </c>
      <c r="EN60" s="178"/>
      <c r="EO60" s="177">
        <f t="shared" si="564"/>
        <v>0</v>
      </c>
      <c r="EP60" s="179"/>
      <c r="EQ60" s="180"/>
      <c r="ER60" s="180"/>
      <c r="ES60" s="177">
        <f t="shared" si="565"/>
        <v>0</v>
      </c>
      <c r="ET60" s="178">
        <v>0.294289866351475</v>
      </c>
      <c r="EU60" s="177">
        <f t="shared" si="566"/>
        <v>0</v>
      </c>
      <c r="EV60" s="181">
        <f t="shared" si="567"/>
        <v>0</v>
      </c>
      <c r="EW60" s="172"/>
      <c r="EX60" s="174">
        <v>5.0</v>
      </c>
      <c r="EY60" s="175" t="s">
        <v>139</v>
      </c>
      <c r="EZ60" s="176" t="s">
        <v>121</v>
      </c>
      <c r="FA60" s="176" t="s">
        <v>152</v>
      </c>
      <c r="FB60" s="177">
        <f t="shared" si="568"/>
        <v>0</v>
      </c>
      <c r="FC60" s="177">
        <f t="shared" si="569"/>
        <v>0</v>
      </c>
      <c r="FD60" s="177">
        <f t="shared" si="570"/>
        <v>0</v>
      </c>
      <c r="FE60" s="178"/>
      <c r="FF60" s="177">
        <f t="shared" si="571"/>
        <v>0</v>
      </c>
      <c r="FG60" s="179"/>
      <c r="FH60" s="180"/>
      <c r="FI60" s="180"/>
      <c r="FJ60" s="177">
        <f t="shared" si="572"/>
        <v>0</v>
      </c>
      <c r="FK60" s="178">
        <v>0.294289866351475</v>
      </c>
      <c r="FL60" s="177">
        <f t="shared" si="573"/>
        <v>0</v>
      </c>
      <c r="FM60" s="181">
        <f t="shared" si="574"/>
        <v>0</v>
      </c>
      <c r="FN60" s="172"/>
      <c r="FO60" s="174">
        <v>5.0</v>
      </c>
      <c r="FP60" s="175" t="s">
        <v>139</v>
      </c>
      <c r="FQ60" s="176" t="s">
        <v>121</v>
      </c>
      <c r="FR60" s="176" t="s">
        <v>152</v>
      </c>
      <c r="FS60" s="177">
        <f t="shared" si="575"/>
        <v>0</v>
      </c>
      <c r="FT60" s="177">
        <f t="shared" si="576"/>
        <v>0</v>
      </c>
      <c r="FU60" s="177">
        <f t="shared" si="577"/>
        <v>0</v>
      </c>
      <c r="FV60" s="178"/>
      <c r="FW60" s="177">
        <f t="shared" si="578"/>
        <v>0</v>
      </c>
      <c r="FX60" s="179"/>
      <c r="FY60" s="180"/>
      <c r="FZ60" s="180"/>
      <c r="GA60" s="177">
        <f t="shared" si="579"/>
        <v>0</v>
      </c>
      <c r="GB60" s="178">
        <v>0.294289866351475</v>
      </c>
      <c r="GC60" s="177">
        <f t="shared" si="580"/>
        <v>0</v>
      </c>
      <c r="GD60" s="181">
        <f t="shared" si="581"/>
        <v>0</v>
      </c>
      <c r="GE60" s="172"/>
      <c r="GF60" s="174">
        <v>5.0</v>
      </c>
      <c r="GG60" s="175" t="s">
        <v>139</v>
      </c>
      <c r="GH60" s="176" t="s">
        <v>121</v>
      </c>
      <c r="GI60" s="176" t="s">
        <v>152</v>
      </c>
      <c r="GJ60" s="177">
        <f t="shared" si="582"/>
        <v>0</v>
      </c>
      <c r="GK60" s="177">
        <f t="shared" si="583"/>
        <v>0</v>
      </c>
      <c r="GL60" s="177">
        <f t="shared" si="584"/>
        <v>0</v>
      </c>
      <c r="GM60" s="178"/>
      <c r="GN60" s="177">
        <f t="shared" si="585"/>
        <v>0</v>
      </c>
      <c r="GO60" s="179"/>
      <c r="GP60" s="180"/>
      <c r="GQ60" s="180"/>
      <c r="GR60" s="177">
        <f t="shared" si="586"/>
        <v>0</v>
      </c>
      <c r="GS60" s="178">
        <v>0.294289866351475</v>
      </c>
      <c r="GT60" s="177">
        <f t="shared" si="587"/>
        <v>0</v>
      </c>
      <c r="GU60" s="181">
        <f t="shared" si="588"/>
        <v>0</v>
      </c>
      <c r="GV60" s="172"/>
      <c r="GW60" s="174">
        <v>5.0</v>
      </c>
      <c r="GX60" s="175" t="s">
        <v>139</v>
      </c>
      <c r="GY60" s="176" t="s">
        <v>121</v>
      </c>
      <c r="GZ60" s="176" t="s">
        <v>152</v>
      </c>
      <c r="HA60" s="177">
        <f t="shared" si="589"/>
        <v>0</v>
      </c>
      <c r="HB60" s="177">
        <f t="shared" si="590"/>
        <v>0</v>
      </c>
      <c r="HC60" s="177">
        <f t="shared" si="591"/>
        <v>0</v>
      </c>
      <c r="HD60" s="178"/>
      <c r="HE60" s="177">
        <f t="shared" si="592"/>
        <v>0</v>
      </c>
      <c r="HF60" s="179"/>
      <c r="HG60" s="180"/>
      <c r="HH60" s="180"/>
      <c r="HI60" s="177">
        <f t="shared" si="593"/>
        <v>0</v>
      </c>
      <c r="HJ60" s="178">
        <v>0.294289866351475</v>
      </c>
      <c r="HK60" s="177">
        <f t="shared" si="594"/>
        <v>0</v>
      </c>
      <c r="HL60" s="181">
        <f t="shared" si="595"/>
        <v>0</v>
      </c>
      <c r="HM60" s="172"/>
      <c r="HN60" s="174">
        <v>5.0</v>
      </c>
      <c r="HO60" s="175" t="s">
        <v>139</v>
      </c>
      <c r="HP60" s="176" t="s">
        <v>121</v>
      </c>
      <c r="HQ60" s="176" t="s">
        <v>152</v>
      </c>
      <c r="HR60" s="177">
        <f t="shared" si="596"/>
        <v>0</v>
      </c>
      <c r="HS60" s="177">
        <f t="shared" si="597"/>
        <v>0</v>
      </c>
      <c r="HT60" s="177">
        <f t="shared" si="598"/>
        <v>0</v>
      </c>
      <c r="HU60" s="178"/>
      <c r="HV60" s="177">
        <f t="shared" si="599"/>
        <v>0</v>
      </c>
      <c r="HW60" s="179"/>
      <c r="HX60" s="180"/>
      <c r="HY60" s="180"/>
      <c r="HZ60" s="177">
        <f t="shared" si="600"/>
        <v>0</v>
      </c>
      <c r="IA60" s="178">
        <v>0.294289866351475</v>
      </c>
      <c r="IB60" s="177">
        <f t="shared" si="601"/>
        <v>0</v>
      </c>
      <c r="IC60" s="181">
        <f t="shared" si="602"/>
        <v>0</v>
      </c>
      <c r="ID60" s="172"/>
      <c r="IE60" s="174">
        <v>5.0</v>
      </c>
      <c r="IF60" s="175" t="s">
        <v>139</v>
      </c>
      <c r="IG60" s="176" t="s">
        <v>121</v>
      </c>
      <c r="IH60" s="176" t="s">
        <v>152</v>
      </c>
      <c r="II60" s="177">
        <f t="shared" si="603"/>
        <v>0</v>
      </c>
      <c r="IJ60" s="177">
        <f t="shared" si="604"/>
        <v>0</v>
      </c>
      <c r="IK60" s="177">
        <f t="shared" si="605"/>
        <v>0</v>
      </c>
      <c r="IL60" s="178"/>
      <c r="IM60" s="177">
        <f t="shared" si="606"/>
        <v>0</v>
      </c>
      <c r="IN60" s="179"/>
      <c r="IO60" s="180"/>
      <c r="IP60" s="180"/>
      <c r="IQ60" s="177">
        <f t="shared" si="607"/>
        <v>0</v>
      </c>
      <c r="IR60" s="178">
        <v>0.294289866351475</v>
      </c>
      <c r="IS60" s="177">
        <f t="shared" si="608"/>
        <v>0</v>
      </c>
      <c r="IT60" s="181">
        <f t="shared" si="609"/>
        <v>0</v>
      </c>
      <c r="IU60" s="172"/>
      <c r="IV60" s="174">
        <v>5.0</v>
      </c>
      <c r="IW60" s="175" t="s">
        <v>139</v>
      </c>
      <c r="IX60" s="176" t="s">
        <v>121</v>
      </c>
      <c r="IY60" s="176" t="s">
        <v>152</v>
      </c>
      <c r="IZ60" s="177">
        <f t="shared" si="610"/>
        <v>0</v>
      </c>
      <c r="JA60" s="177">
        <f t="shared" si="611"/>
        <v>0</v>
      </c>
      <c r="JB60" s="177">
        <f t="shared" si="612"/>
        <v>0</v>
      </c>
      <c r="JC60" s="178"/>
      <c r="JD60" s="177">
        <f t="shared" si="613"/>
        <v>0</v>
      </c>
      <c r="JE60" s="179"/>
      <c r="JF60" s="180"/>
      <c r="JG60" s="180"/>
      <c r="JH60" s="177">
        <f t="shared" si="614"/>
        <v>0</v>
      </c>
      <c r="JI60" s="178">
        <v>0.294289866351475</v>
      </c>
      <c r="JJ60" s="177">
        <f t="shared" si="615"/>
        <v>0</v>
      </c>
      <c r="JK60" s="181">
        <f t="shared" si="616"/>
        <v>0</v>
      </c>
      <c r="JL60" s="172"/>
      <c r="JM60" s="174">
        <v>5.0</v>
      </c>
      <c r="JN60" s="175" t="s">
        <v>139</v>
      </c>
      <c r="JO60" s="176" t="s">
        <v>121</v>
      </c>
      <c r="JP60" s="176" t="s">
        <v>152</v>
      </c>
      <c r="JQ60" s="177">
        <f t="shared" si="617"/>
        <v>0</v>
      </c>
      <c r="JR60" s="177">
        <f t="shared" si="618"/>
        <v>0</v>
      </c>
      <c r="JS60" s="177">
        <f t="shared" si="619"/>
        <v>0</v>
      </c>
      <c r="JT60" s="178"/>
      <c r="JU60" s="177">
        <f t="shared" si="620"/>
        <v>0</v>
      </c>
      <c r="JV60" s="179"/>
      <c r="JW60" s="180"/>
      <c r="JX60" s="180"/>
      <c r="JY60" s="177">
        <f t="shared" si="621"/>
        <v>0</v>
      </c>
      <c r="JZ60" s="178">
        <v>0.294289866351475</v>
      </c>
      <c r="KA60" s="177">
        <f t="shared" si="622"/>
        <v>0</v>
      </c>
      <c r="KB60" s="181">
        <f t="shared" si="623"/>
        <v>0</v>
      </c>
      <c r="KC60" s="172"/>
      <c r="KD60" s="174">
        <v>5.0</v>
      </c>
      <c r="KE60" s="175" t="s">
        <v>139</v>
      </c>
      <c r="KF60" s="176" t="s">
        <v>121</v>
      </c>
      <c r="KG60" s="176" t="s">
        <v>152</v>
      </c>
      <c r="KH60" s="177">
        <f t="shared" si="624"/>
        <v>0</v>
      </c>
      <c r="KI60" s="177">
        <f t="shared" si="625"/>
        <v>0</v>
      </c>
      <c r="KJ60" s="177">
        <f t="shared" si="626"/>
        <v>0</v>
      </c>
      <c r="KK60" s="178"/>
      <c r="KL60" s="177">
        <f t="shared" si="627"/>
        <v>0</v>
      </c>
      <c r="KM60" s="179"/>
      <c r="KN60" s="180"/>
      <c r="KO60" s="180"/>
      <c r="KP60" s="177">
        <f t="shared" si="628"/>
        <v>0</v>
      </c>
      <c r="KQ60" s="178">
        <v>0.294289866351475</v>
      </c>
      <c r="KR60" s="177">
        <f t="shared" si="629"/>
        <v>0</v>
      </c>
      <c r="KS60" s="181">
        <f t="shared" si="630"/>
        <v>0</v>
      </c>
      <c r="KT60" s="172"/>
      <c r="KU60" s="173"/>
    </row>
    <row r="61" ht="15.75" customHeight="1">
      <c r="A61" s="174"/>
      <c r="B61" s="188" t="s">
        <v>141</v>
      </c>
      <c r="C61" s="189"/>
      <c r="D61" s="189"/>
      <c r="E61" s="190"/>
      <c r="F61" s="190"/>
      <c r="G61" s="190"/>
      <c r="H61" s="191"/>
      <c r="I61" s="190"/>
      <c r="J61" s="191"/>
      <c r="K61" s="190"/>
      <c r="L61" s="190"/>
      <c r="M61" s="190"/>
      <c r="N61" s="191"/>
      <c r="O61" s="190"/>
      <c r="P61" s="192"/>
      <c r="Q61" s="172"/>
      <c r="R61" s="174"/>
      <c r="S61" s="188" t="s">
        <v>141</v>
      </c>
      <c r="T61" s="189"/>
      <c r="U61" s="189"/>
      <c r="V61" s="190"/>
      <c r="W61" s="190"/>
      <c r="X61" s="190"/>
      <c r="Y61" s="191"/>
      <c r="Z61" s="190"/>
      <c r="AA61" s="191"/>
      <c r="AB61" s="190"/>
      <c r="AC61" s="190"/>
      <c r="AD61" s="190"/>
      <c r="AE61" s="191"/>
      <c r="AF61" s="190"/>
      <c r="AG61" s="192"/>
      <c r="AH61" s="172"/>
      <c r="AI61" s="174"/>
      <c r="AJ61" s="188" t="s">
        <v>141</v>
      </c>
      <c r="AK61" s="189"/>
      <c r="AL61" s="189"/>
      <c r="AM61" s="190"/>
      <c r="AN61" s="190"/>
      <c r="AO61" s="190"/>
      <c r="AP61" s="191"/>
      <c r="AQ61" s="190"/>
      <c r="AR61" s="191"/>
      <c r="AS61" s="190"/>
      <c r="AT61" s="190"/>
      <c r="AU61" s="190"/>
      <c r="AV61" s="191"/>
      <c r="AW61" s="190"/>
      <c r="AX61" s="192"/>
      <c r="AY61" s="172"/>
      <c r="AZ61" s="174"/>
      <c r="BA61" s="188" t="s">
        <v>141</v>
      </c>
      <c r="BB61" s="189"/>
      <c r="BC61" s="189"/>
      <c r="BD61" s="190"/>
      <c r="BE61" s="190"/>
      <c r="BF61" s="190"/>
      <c r="BG61" s="191"/>
      <c r="BH61" s="190"/>
      <c r="BI61" s="191"/>
      <c r="BJ61" s="190"/>
      <c r="BK61" s="190"/>
      <c r="BL61" s="190"/>
      <c r="BM61" s="191"/>
      <c r="BN61" s="190"/>
      <c r="BO61" s="192"/>
      <c r="BP61" s="172"/>
      <c r="BQ61" s="174"/>
      <c r="BR61" s="188" t="s">
        <v>141</v>
      </c>
      <c r="BS61" s="189"/>
      <c r="BT61" s="189"/>
      <c r="BU61" s="190"/>
      <c r="BV61" s="190"/>
      <c r="BW61" s="190"/>
      <c r="BX61" s="191"/>
      <c r="BY61" s="190"/>
      <c r="BZ61" s="191"/>
      <c r="CA61" s="190"/>
      <c r="CB61" s="190"/>
      <c r="CC61" s="190"/>
      <c r="CD61" s="191"/>
      <c r="CE61" s="190"/>
      <c r="CF61" s="192"/>
      <c r="CG61" s="172"/>
      <c r="CH61" s="174"/>
      <c r="CI61" s="188" t="s">
        <v>141</v>
      </c>
      <c r="CJ61" s="189"/>
      <c r="CK61" s="189"/>
      <c r="CL61" s="190"/>
      <c r="CM61" s="190"/>
      <c r="CN61" s="190"/>
      <c r="CO61" s="191"/>
      <c r="CP61" s="190"/>
      <c r="CQ61" s="191"/>
      <c r="CR61" s="190"/>
      <c r="CS61" s="190"/>
      <c r="CT61" s="190"/>
      <c r="CU61" s="191"/>
      <c r="CV61" s="190"/>
      <c r="CW61" s="192"/>
      <c r="CX61" s="172"/>
      <c r="CY61" s="174"/>
      <c r="CZ61" s="188" t="s">
        <v>141</v>
      </c>
      <c r="DA61" s="189"/>
      <c r="DB61" s="189"/>
      <c r="DC61" s="190"/>
      <c r="DD61" s="190"/>
      <c r="DE61" s="190"/>
      <c r="DF61" s="191"/>
      <c r="DG61" s="190"/>
      <c r="DH61" s="191"/>
      <c r="DI61" s="190"/>
      <c r="DJ61" s="190"/>
      <c r="DK61" s="190"/>
      <c r="DL61" s="191"/>
      <c r="DM61" s="190"/>
      <c r="DN61" s="192"/>
      <c r="DO61" s="172"/>
      <c r="DP61" s="174"/>
      <c r="DQ61" s="188" t="s">
        <v>141</v>
      </c>
      <c r="DR61" s="189"/>
      <c r="DS61" s="189"/>
      <c r="DT61" s="190"/>
      <c r="DU61" s="190"/>
      <c r="DV61" s="190"/>
      <c r="DW61" s="191"/>
      <c r="DX61" s="190"/>
      <c r="DY61" s="191"/>
      <c r="DZ61" s="190"/>
      <c r="EA61" s="190"/>
      <c r="EB61" s="190"/>
      <c r="EC61" s="191"/>
      <c r="ED61" s="190"/>
      <c r="EE61" s="192"/>
      <c r="EF61" s="172"/>
      <c r="EG61" s="174"/>
      <c r="EH61" s="188" t="s">
        <v>141</v>
      </c>
      <c r="EI61" s="189"/>
      <c r="EJ61" s="189"/>
      <c r="EK61" s="190"/>
      <c r="EL61" s="190"/>
      <c r="EM61" s="190"/>
      <c r="EN61" s="191"/>
      <c r="EO61" s="190"/>
      <c r="EP61" s="191"/>
      <c r="EQ61" s="190"/>
      <c r="ER61" s="190"/>
      <c r="ES61" s="190"/>
      <c r="ET61" s="191"/>
      <c r="EU61" s="190"/>
      <c r="EV61" s="192"/>
      <c r="EW61" s="172"/>
      <c r="EX61" s="174"/>
      <c r="EY61" s="188" t="s">
        <v>141</v>
      </c>
      <c r="EZ61" s="189"/>
      <c r="FA61" s="189"/>
      <c r="FB61" s="190"/>
      <c r="FC61" s="190"/>
      <c r="FD61" s="190"/>
      <c r="FE61" s="191"/>
      <c r="FF61" s="190"/>
      <c r="FG61" s="191"/>
      <c r="FH61" s="190"/>
      <c r="FI61" s="190"/>
      <c r="FJ61" s="190"/>
      <c r="FK61" s="191"/>
      <c r="FL61" s="190"/>
      <c r="FM61" s="192"/>
      <c r="FN61" s="172"/>
      <c r="FO61" s="174"/>
      <c r="FP61" s="188" t="s">
        <v>141</v>
      </c>
      <c r="FQ61" s="189"/>
      <c r="FR61" s="189"/>
      <c r="FS61" s="190"/>
      <c r="FT61" s="190"/>
      <c r="FU61" s="190"/>
      <c r="FV61" s="191"/>
      <c r="FW61" s="190"/>
      <c r="FX61" s="191"/>
      <c r="FY61" s="190"/>
      <c r="FZ61" s="190"/>
      <c r="GA61" s="190"/>
      <c r="GB61" s="191"/>
      <c r="GC61" s="190"/>
      <c r="GD61" s="192"/>
      <c r="GE61" s="172"/>
      <c r="GF61" s="174"/>
      <c r="GG61" s="188" t="s">
        <v>141</v>
      </c>
      <c r="GH61" s="189"/>
      <c r="GI61" s="189"/>
      <c r="GJ61" s="190"/>
      <c r="GK61" s="190"/>
      <c r="GL61" s="190"/>
      <c r="GM61" s="191"/>
      <c r="GN61" s="190"/>
      <c r="GO61" s="191"/>
      <c r="GP61" s="190"/>
      <c r="GQ61" s="190"/>
      <c r="GR61" s="190"/>
      <c r="GS61" s="191"/>
      <c r="GT61" s="190"/>
      <c r="GU61" s="192"/>
      <c r="GV61" s="172"/>
      <c r="GW61" s="174"/>
      <c r="GX61" s="188" t="s">
        <v>141</v>
      </c>
      <c r="GY61" s="189"/>
      <c r="GZ61" s="189"/>
      <c r="HA61" s="190"/>
      <c r="HB61" s="190"/>
      <c r="HC61" s="190"/>
      <c r="HD61" s="191"/>
      <c r="HE61" s="190"/>
      <c r="HF61" s="191"/>
      <c r="HG61" s="190"/>
      <c r="HH61" s="190"/>
      <c r="HI61" s="190"/>
      <c r="HJ61" s="191"/>
      <c r="HK61" s="190"/>
      <c r="HL61" s="192"/>
      <c r="HM61" s="172"/>
      <c r="HN61" s="174"/>
      <c r="HO61" s="188" t="s">
        <v>141</v>
      </c>
      <c r="HP61" s="189"/>
      <c r="HQ61" s="189"/>
      <c r="HR61" s="190"/>
      <c r="HS61" s="190"/>
      <c r="HT61" s="190"/>
      <c r="HU61" s="191"/>
      <c r="HV61" s="190"/>
      <c r="HW61" s="191"/>
      <c r="HX61" s="190"/>
      <c r="HY61" s="190"/>
      <c r="HZ61" s="190"/>
      <c r="IA61" s="191"/>
      <c r="IB61" s="190"/>
      <c r="IC61" s="192"/>
      <c r="ID61" s="172"/>
      <c r="IE61" s="174"/>
      <c r="IF61" s="188" t="s">
        <v>141</v>
      </c>
      <c r="IG61" s="189"/>
      <c r="IH61" s="189"/>
      <c r="II61" s="190"/>
      <c r="IJ61" s="190"/>
      <c r="IK61" s="190"/>
      <c r="IL61" s="191"/>
      <c r="IM61" s="190"/>
      <c r="IN61" s="191"/>
      <c r="IO61" s="190"/>
      <c r="IP61" s="190"/>
      <c r="IQ61" s="190"/>
      <c r="IR61" s="191"/>
      <c r="IS61" s="190"/>
      <c r="IT61" s="192"/>
      <c r="IU61" s="172"/>
      <c r="IV61" s="174"/>
      <c r="IW61" s="188" t="s">
        <v>141</v>
      </c>
      <c r="IX61" s="189"/>
      <c r="IY61" s="189"/>
      <c r="IZ61" s="190"/>
      <c r="JA61" s="190"/>
      <c r="JB61" s="190"/>
      <c r="JC61" s="191"/>
      <c r="JD61" s="190"/>
      <c r="JE61" s="191"/>
      <c r="JF61" s="190"/>
      <c r="JG61" s="190"/>
      <c r="JH61" s="190"/>
      <c r="JI61" s="191"/>
      <c r="JJ61" s="190"/>
      <c r="JK61" s="192"/>
      <c r="JL61" s="172"/>
      <c r="JM61" s="174"/>
      <c r="JN61" s="188" t="s">
        <v>141</v>
      </c>
      <c r="JO61" s="189"/>
      <c r="JP61" s="189"/>
      <c r="JQ61" s="190"/>
      <c r="JR61" s="190"/>
      <c r="JS61" s="190"/>
      <c r="JT61" s="191"/>
      <c r="JU61" s="190"/>
      <c r="JV61" s="191"/>
      <c r="JW61" s="190"/>
      <c r="JX61" s="190"/>
      <c r="JY61" s="190"/>
      <c r="JZ61" s="191"/>
      <c r="KA61" s="190"/>
      <c r="KB61" s="192"/>
      <c r="KC61" s="172"/>
      <c r="KD61" s="174"/>
      <c r="KE61" s="188" t="s">
        <v>141</v>
      </c>
      <c r="KF61" s="189"/>
      <c r="KG61" s="189"/>
      <c r="KH61" s="190"/>
      <c r="KI61" s="190"/>
      <c r="KJ61" s="190"/>
      <c r="KK61" s="191"/>
      <c r="KL61" s="190"/>
      <c r="KM61" s="191"/>
      <c r="KN61" s="190"/>
      <c r="KO61" s="190"/>
      <c r="KP61" s="190"/>
      <c r="KQ61" s="191"/>
      <c r="KR61" s="190"/>
      <c r="KS61" s="192"/>
      <c r="KT61" s="172"/>
      <c r="KU61" s="173"/>
    </row>
    <row r="62" ht="15.75" customHeight="1">
      <c r="A62" s="174">
        <v>1.0</v>
      </c>
      <c r="B62" s="175" t="s">
        <v>155</v>
      </c>
      <c r="C62" s="176" t="s">
        <v>121</v>
      </c>
      <c r="D62" s="176" t="s">
        <v>152</v>
      </c>
      <c r="E62" s="177">
        <f t="shared" ref="E62:E65" si="631">E163+E264+E365+E466</f>
        <v>0</v>
      </c>
      <c r="F62" s="177">
        <f t="shared" ref="F62:F65" si="632">iferror(E62/G62*100,0)</f>
        <v>0</v>
      </c>
      <c r="G62" s="177">
        <f t="shared" ref="G62:G65" si="633">G163+G264+G365+G466</f>
        <v>0</v>
      </c>
      <c r="H62" s="178"/>
      <c r="I62" s="177">
        <f t="shared" ref="I62:I65" si="634">I163+I264+I365+I466</f>
        <v>0</v>
      </c>
      <c r="J62" s="179"/>
      <c r="K62" s="180"/>
      <c r="L62" s="180"/>
      <c r="M62" s="177">
        <f t="shared" ref="M62:M65" si="635">M163+M264+M365+M466</f>
        <v>0</v>
      </c>
      <c r="N62" s="178">
        <v>0.294289866351475</v>
      </c>
      <c r="O62" s="177">
        <f t="shared" ref="O62:O65" si="636">O163+O264+O365+O466</f>
        <v>0</v>
      </c>
      <c r="P62" s="181">
        <f t="shared" ref="P62:P65" si="637">IFERROR(+(IF(M62="","0",M62))-(IF(O62="","0",O62)),"")</f>
        <v>0</v>
      </c>
      <c r="Q62" s="172"/>
      <c r="R62" s="174">
        <v>1.0</v>
      </c>
      <c r="S62" s="175" t="s">
        <v>155</v>
      </c>
      <c r="T62" s="176" t="s">
        <v>121</v>
      </c>
      <c r="U62" s="176" t="s">
        <v>152</v>
      </c>
      <c r="V62" s="177">
        <f t="shared" ref="V62:V65" si="638">V163+V264+V365+V466</f>
        <v>0</v>
      </c>
      <c r="W62" s="177">
        <f t="shared" ref="W62:W65" si="639">iferror(V62/X62*100,0)</f>
        <v>0</v>
      </c>
      <c r="X62" s="177">
        <f t="shared" ref="X62:X65" si="640">X163+X264+X365+X466</f>
        <v>0</v>
      </c>
      <c r="Y62" s="178"/>
      <c r="Z62" s="177">
        <f t="shared" ref="Z62:Z65" si="641">Z163+Z264+Z365+Z466</f>
        <v>0</v>
      </c>
      <c r="AA62" s="179"/>
      <c r="AB62" s="180"/>
      <c r="AC62" s="180"/>
      <c r="AD62" s="177">
        <f t="shared" ref="AD62:AD65" si="642">AD163+AD264+AD365+AD466</f>
        <v>0</v>
      </c>
      <c r="AE62" s="178">
        <v>0.294289866351475</v>
      </c>
      <c r="AF62" s="177">
        <f t="shared" ref="AF62:AF65" si="643">AF163+AF264+AF365+AF466</f>
        <v>0</v>
      </c>
      <c r="AG62" s="181">
        <f t="shared" ref="AG62:AG65" si="644">IFERROR(+(IF(AD62="","0",AD62))-(IF(AF62="","0",AF62)),"")</f>
        <v>0</v>
      </c>
      <c r="AH62" s="172"/>
      <c r="AI62" s="174">
        <v>1.0</v>
      </c>
      <c r="AJ62" s="175" t="s">
        <v>155</v>
      </c>
      <c r="AK62" s="176" t="s">
        <v>121</v>
      </c>
      <c r="AL62" s="176" t="s">
        <v>152</v>
      </c>
      <c r="AM62" s="177">
        <f t="shared" ref="AM62:AM65" si="645">AM163+AM264+AM365+AM466</f>
        <v>0</v>
      </c>
      <c r="AN62" s="177">
        <f t="shared" ref="AN62:AN65" si="646">iferror(AM62/AO62*100,0)</f>
        <v>0</v>
      </c>
      <c r="AO62" s="177">
        <f t="shared" ref="AO62:AO65" si="647">AO163+AO264+AO365+AO466</f>
        <v>0</v>
      </c>
      <c r="AP62" s="178"/>
      <c r="AQ62" s="177">
        <f t="shared" ref="AQ62:AQ65" si="648">AQ163+AQ264+AQ365+AQ466</f>
        <v>0</v>
      </c>
      <c r="AR62" s="179"/>
      <c r="AS62" s="180"/>
      <c r="AT62" s="180"/>
      <c r="AU62" s="177">
        <f t="shared" ref="AU62:AU65" si="649">AU163+AU264+AU365+AU466</f>
        <v>0</v>
      </c>
      <c r="AV62" s="178">
        <v>0.294289866351475</v>
      </c>
      <c r="AW62" s="177">
        <f t="shared" ref="AW62:AW65" si="650">AW163+AW264+AW365+AW466</f>
        <v>0</v>
      </c>
      <c r="AX62" s="181">
        <f t="shared" ref="AX62:AX65" si="651">IFERROR(+(IF(AU62="","0",AU62))-(IF(AW62="","0",AW62)),"")</f>
        <v>0</v>
      </c>
      <c r="AY62" s="172"/>
      <c r="AZ62" s="174">
        <v>1.0</v>
      </c>
      <c r="BA62" s="175" t="s">
        <v>155</v>
      </c>
      <c r="BB62" s="176" t="s">
        <v>121</v>
      </c>
      <c r="BC62" s="176" t="s">
        <v>152</v>
      </c>
      <c r="BD62" s="177">
        <f t="shared" ref="BD62:BD65" si="652">BD163+BD264+BD365+BD466</f>
        <v>0</v>
      </c>
      <c r="BE62" s="177">
        <f t="shared" ref="BE62:BE65" si="653">iferror(BD62/BF62*100,0)</f>
        <v>0</v>
      </c>
      <c r="BF62" s="177">
        <f t="shared" ref="BF62:BF65" si="654">BF163+BF264+BF365+BF466</f>
        <v>0</v>
      </c>
      <c r="BG62" s="178"/>
      <c r="BH62" s="177">
        <f t="shared" ref="BH62:BH65" si="655">BH163+BH264+BH365+BH466</f>
        <v>0</v>
      </c>
      <c r="BI62" s="179"/>
      <c r="BJ62" s="180"/>
      <c r="BK62" s="180"/>
      <c r="BL62" s="177">
        <f t="shared" ref="BL62:BL65" si="656">BL163+BL264+BL365+BL466</f>
        <v>0</v>
      </c>
      <c r="BM62" s="178">
        <v>0.294289866351475</v>
      </c>
      <c r="BN62" s="177">
        <f t="shared" ref="BN62:BN65" si="657">BN163+BN264+BN365+BN466</f>
        <v>0</v>
      </c>
      <c r="BO62" s="181">
        <f t="shared" ref="BO62:BO65" si="658">IFERROR(+(IF(BL62="","0",BL62))-(IF(BN62="","0",BN62)),"")</f>
        <v>0</v>
      </c>
      <c r="BP62" s="172"/>
      <c r="BQ62" s="174">
        <v>1.0</v>
      </c>
      <c r="BR62" s="175" t="s">
        <v>155</v>
      </c>
      <c r="BS62" s="176" t="s">
        <v>121</v>
      </c>
      <c r="BT62" s="176" t="s">
        <v>152</v>
      </c>
      <c r="BU62" s="177">
        <f t="shared" ref="BU62:BU65" si="659">BU163+BU264+BU365+BU466</f>
        <v>0</v>
      </c>
      <c r="BV62" s="177">
        <f t="shared" ref="BV62:BV65" si="660">iferror(BU62/BW62*100,0)</f>
        <v>0</v>
      </c>
      <c r="BW62" s="177">
        <f t="shared" ref="BW62:BW65" si="661">BW163+BW264+BW365+BW466</f>
        <v>0</v>
      </c>
      <c r="BX62" s="178"/>
      <c r="BY62" s="177">
        <f t="shared" ref="BY62:BY65" si="662">BY163+BY264+BY365+BY466</f>
        <v>0</v>
      </c>
      <c r="BZ62" s="179"/>
      <c r="CA62" s="180"/>
      <c r="CB62" s="180"/>
      <c r="CC62" s="177">
        <f t="shared" ref="CC62:CC65" si="663">CC163+CC264+CC365+CC466</f>
        <v>0</v>
      </c>
      <c r="CD62" s="178">
        <v>0.294289866351475</v>
      </c>
      <c r="CE62" s="177">
        <f t="shared" ref="CE62:CE65" si="664">CE163+CE264+CE365+CE466</f>
        <v>0</v>
      </c>
      <c r="CF62" s="181">
        <f t="shared" ref="CF62:CF65" si="665">IFERROR(+(IF(CC62="","0",CC62))-(IF(CE62="","0",CE62)),"")</f>
        <v>0</v>
      </c>
      <c r="CG62" s="172"/>
      <c r="CH62" s="174">
        <v>1.0</v>
      </c>
      <c r="CI62" s="175" t="s">
        <v>155</v>
      </c>
      <c r="CJ62" s="176" t="s">
        <v>121</v>
      </c>
      <c r="CK62" s="176" t="s">
        <v>152</v>
      </c>
      <c r="CL62" s="177">
        <f t="shared" ref="CL62:CL65" si="666">CL163+CL264+CL365+CL466</f>
        <v>0</v>
      </c>
      <c r="CM62" s="177">
        <f t="shared" ref="CM62:CM65" si="667">iferror(CL62/CN62*100,0)</f>
        <v>0</v>
      </c>
      <c r="CN62" s="177">
        <f t="shared" ref="CN62:CN65" si="668">CN163+CN264+CN365+CN466</f>
        <v>0</v>
      </c>
      <c r="CO62" s="178"/>
      <c r="CP62" s="177">
        <f t="shared" ref="CP62:CP65" si="669">CP163+CP264+CP365+CP466</f>
        <v>0</v>
      </c>
      <c r="CQ62" s="179"/>
      <c r="CR62" s="180"/>
      <c r="CS62" s="180"/>
      <c r="CT62" s="177">
        <f t="shared" ref="CT62:CT65" si="670">CT163+CT264+CT365+CT466</f>
        <v>0</v>
      </c>
      <c r="CU62" s="178">
        <v>0.294289866351475</v>
      </c>
      <c r="CV62" s="177">
        <f t="shared" ref="CV62:CV65" si="671">CV163+CV264+CV365+CV466</f>
        <v>0</v>
      </c>
      <c r="CW62" s="181">
        <f t="shared" ref="CW62:CW65" si="672">IFERROR(+(IF(CT62="","0",CT62))-(IF(CV62="","0",CV62)),"")</f>
        <v>0</v>
      </c>
      <c r="CX62" s="172"/>
      <c r="CY62" s="174">
        <v>1.0</v>
      </c>
      <c r="CZ62" s="175" t="s">
        <v>155</v>
      </c>
      <c r="DA62" s="176" t="s">
        <v>121</v>
      </c>
      <c r="DB62" s="176" t="s">
        <v>152</v>
      </c>
      <c r="DC62" s="177">
        <f t="shared" ref="DC62:DC65" si="673">DC163+DC264+DC365+DC466</f>
        <v>0</v>
      </c>
      <c r="DD62" s="177">
        <f t="shared" ref="DD62:DD65" si="674">iferror(DC62/DE62*100,0)</f>
        <v>0</v>
      </c>
      <c r="DE62" s="177">
        <f t="shared" ref="DE62:DE65" si="675">DE163+DE264+DE365+DE466</f>
        <v>0</v>
      </c>
      <c r="DF62" s="178"/>
      <c r="DG62" s="177">
        <f t="shared" ref="DG62:DG65" si="676">DG163+DG264+DG365+DG466</f>
        <v>0</v>
      </c>
      <c r="DH62" s="179"/>
      <c r="DI62" s="180"/>
      <c r="DJ62" s="180"/>
      <c r="DK62" s="177">
        <f t="shared" ref="DK62:DK65" si="677">DK163+DK264+DK365+DK466</f>
        <v>0</v>
      </c>
      <c r="DL62" s="178">
        <v>0.294289866351475</v>
      </c>
      <c r="DM62" s="177">
        <f t="shared" ref="DM62:DM65" si="678">DM163+DM264+DM365+DM466</f>
        <v>0</v>
      </c>
      <c r="DN62" s="181">
        <f t="shared" ref="DN62:DN65" si="679">IFERROR(+(IF(DK62="","0",DK62))-(IF(DM62="","0",DM62)),"")</f>
        <v>0</v>
      </c>
      <c r="DO62" s="172"/>
      <c r="DP62" s="174">
        <v>1.0</v>
      </c>
      <c r="DQ62" s="175" t="s">
        <v>155</v>
      </c>
      <c r="DR62" s="176" t="s">
        <v>121</v>
      </c>
      <c r="DS62" s="176" t="s">
        <v>152</v>
      </c>
      <c r="DT62" s="177">
        <f t="shared" ref="DT62:DT65" si="680">DT163+DT264+DT365+DT466</f>
        <v>0</v>
      </c>
      <c r="DU62" s="177">
        <f t="shared" ref="DU62:DU65" si="681">iferror(DT62/DV62*100,0)</f>
        <v>0</v>
      </c>
      <c r="DV62" s="177">
        <f t="shared" ref="DV62:DV65" si="682">DV163+DV264+DV365+DV466</f>
        <v>0</v>
      </c>
      <c r="DW62" s="178"/>
      <c r="DX62" s="177">
        <f t="shared" ref="DX62:DX65" si="683">DX163+DX264+DX365+DX466</f>
        <v>0</v>
      </c>
      <c r="DY62" s="179"/>
      <c r="DZ62" s="180"/>
      <c r="EA62" s="180"/>
      <c r="EB62" s="177">
        <f t="shared" ref="EB62:EB65" si="684">EB163+EB264+EB365+EB466</f>
        <v>0</v>
      </c>
      <c r="EC62" s="178">
        <v>0.294289866351475</v>
      </c>
      <c r="ED62" s="177">
        <f t="shared" ref="ED62:ED65" si="685">ED163+ED264+ED365+ED466</f>
        <v>0</v>
      </c>
      <c r="EE62" s="181">
        <f t="shared" ref="EE62:EE65" si="686">IFERROR(+(IF(EB62="","0",EB62))-(IF(ED62="","0",ED62)),"")</f>
        <v>0</v>
      </c>
      <c r="EF62" s="172"/>
      <c r="EG62" s="174">
        <v>1.0</v>
      </c>
      <c r="EH62" s="175" t="s">
        <v>155</v>
      </c>
      <c r="EI62" s="176" t="s">
        <v>121</v>
      </c>
      <c r="EJ62" s="176" t="s">
        <v>152</v>
      </c>
      <c r="EK62" s="177">
        <f t="shared" ref="EK62:EK65" si="687">EK163+EK264+EK365+EK466</f>
        <v>0</v>
      </c>
      <c r="EL62" s="177">
        <f t="shared" ref="EL62:EL65" si="688">iferror(EK62/EM62*100,0)</f>
        <v>0</v>
      </c>
      <c r="EM62" s="177">
        <f t="shared" ref="EM62:EM65" si="689">EM163+EM264+EM365+EM466</f>
        <v>0</v>
      </c>
      <c r="EN62" s="178"/>
      <c r="EO62" s="177">
        <f t="shared" ref="EO62:EO65" si="690">EO163+EO264+EO365+EO466</f>
        <v>0</v>
      </c>
      <c r="EP62" s="179"/>
      <c r="EQ62" s="180"/>
      <c r="ER62" s="180"/>
      <c r="ES62" s="177">
        <f t="shared" ref="ES62:ES65" si="691">ES163+ES264+ES365+ES466</f>
        <v>0</v>
      </c>
      <c r="ET62" s="178">
        <v>0.294289866351475</v>
      </c>
      <c r="EU62" s="177">
        <f t="shared" ref="EU62:EU65" si="692">EU163+EU264+EU365+EU466</f>
        <v>0</v>
      </c>
      <c r="EV62" s="181">
        <f t="shared" ref="EV62:EV65" si="693">IFERROR(+(IF(ES62="","0",ES62))-(IF(EU62="","0",EU62)),"")</f>
        <v>0</v>
      </c>
      <c r="EW62" s="172"/>
      <c r="EX62" s="174">
        <v>1.0</v>
      </c>
      <c r="EY62" s="175" t="s">
        <v>155</v>
      </c>
      <c r="EZ62" s="176" t="s">
        <v>121</v>
      </c>
      <c r="FA62" s="176" t="s">
        <v>152</v>
      </c>
      <c r="FB62" s="177">
        <f t="shared" ref="FB62:FB65" si="694">FB163+FB264+FB365+FB466</f>
        <v>0</v>
      </c>
      <c r="FC62" s="177">
        <f t="shared" ref="FC62:FC65" si="695">iferror(FB62/FD62*100,0)</f>
        <v>0</v>
      </c>
      <c r="FD62" s="177">
        <f t="shared" ref="FD62:FD65" si="696">FD163+FD264+FD365+FD466</f>
        <v>0</v>
      </c>
      <c r="FE62" s="178"/>
      <c r="FF62" s="177">
        <f t="shared" ref="FF62:FF65" si="697">FF163+FF264+FF365+FF466</f>
        <v>0</v>
      </c>
      <c r="FG62" s="179"/>
      <c r="FH62" s="180"/>
      <c r="FI62" s="180"/>
      <c r="FJ62" s="177">
        <f t="shared" ref="FJ62:FJ65" si="698">FJ163+FJ264+FJ365+FJ466</f>
        <v>0</v>
      </c>
      <c r="FK62" s="178">
        <v>0.294289866351475</v>
      </c>
      <c r="FL62" s="177">
        <f t="shared" ref="FL62:FL65" si="699">FL163+FL264+FL365+FL466</f>
        <v>0</v>
      </c>
      <c r="FM62" s="181">
        <f t="shared" ref="FM62:FM65" si="700">IFERROR(+(IF(FJ62="","0",FJ62))-(IF(FL62="","0",FL62)),"")</f>
        <v>0</v>
      </c>
      <c r="FN62" s="172"/>
      <c r="FO62" s="174">
        <v>1.0</v>
      </c>
      <c r="FP62" s="175" t="s">
        <v>155</v>
      </c>
      <c r="FQ62" s="176" t="s">
        <v>121</v>
      </c>
      <c r="FR62" s="176" t="s">
        <v>152</v>
      </c>
      <c r="FS62" s="177">
        <f t="shared" ref="FS62:FS65" si="701">FS163+FS264+FS365+FS466</f>
        <v>0</v>
      </c>
      <c r="FT62" s="177">
        <f t="shared" ref="FT62:FT65" si="702">iferror(FS62/FU62*100,0)</f>
        <v>0</v>
      </c>
      <c r="FU62" s="177">
        <f t="shared" ref="FU62:FU65" si="703">FU163+FU264+FU365+FU466</f>
        <v>0</v>
      </c>
      <c r="FV62" s="178"/>
      <c r="FW62" s="177">
        <f t="shared" ref="FW62:FW65" si="704">FW163+FW264+FW365+FW466</f>
        <v>0</v>
      </c>
      <c r="FX62" s="179"/>
      <c r="FY62" s="180"/>
      <c r="FZ62" s="180"/>
      <c r="GA62" s="177">
        <f t="shared" ref="GA62:GA65" si="705">GA163+GA264+GA365+GA466</f>
        <v>0</v>
      </c>
      <c r="GB62" s="178">
        <v>0.294289866351475</v>
      </c>
      <c r="GC62" s="177">
        <f t="shared" ref="GC62:GC65" si="706">GC163+GC264+GC365+GC466</f>
        <v>0</v>
      </c>
      <c r="GD62" s="181">
        <f t="shared" ref="GD62:GD65" si="707">IFERROR(+(IF(GA62="","0",GA62))-(IF(GC62="","0",GC62)),"")</f>
        <v>0</v>
      </c>
      <c r="GE62" s="172"/>
      <c r="GF62" s="174">
        <v>1.0</v>
      </c>
      <c r="GG62" s="175" t="s">
        <v>155</v>
      </c>
      <c r="GH62" s="176" t="s">
        <v>121</v>
      </c>
      <c r="GI62" s="176" t="s">
        <v>152</v>
      </c>
      <c r="GJ62" s="177">
        <f t="shared" ref="GJ62:GJ65" si="708">GJ163+GJ264+GJ365+GJ466</f>
        <v>0</v>
      </c>
      <c r="GK62" s="177">
        <f t="shared" ref="GK62:GK65" si="709">iferror(GJ62/GL62*100,0)</f>
        <v>0</v>
      </c>
      <c r="GL62" s="177">
        <f t="shared" ref="GL62:GL65" si="710">GL163+GL264+GL365+GL466</f>
        <v>0</v>
      </c>
      <c r="GM62" s="178"/>
      <c r="GN62" s="177">
        <f t="shared" ref="GN62:GN65" si="711">GN163+GN264+GN365+GN466</f>
        <v>0</v>
      </c>
      <c r="GO62" s="179"/>
      <c r="GP62" s="180"/>
      <c r="GQ62" s="180"/>
      <c r="GR62" s="177">
        <f t="shared" ref="GR62:GR65" si="712">GR163+GR264+GR365+GR466</f>
        <v>0</v>
      </c>
      <c r="GS62" s="178">
        <v>0.294289866351475</v>
      </c>
      <c r="GT62" s="177">
        <f t="shared" ref="GT62:GT65" si="713">GT163+GT264+GT365+GT466</f>
        <v>0</v>
      </c>
      <c r="GU62" s="181">
        <f t="shared" ref="GU62:GU65" si="714">IFERROR(+(IF(GR62="","0",GR62))-(IF(GT62="","0",GT62)),"")</f>
        <v>0</v>
      </c>
      <c r="GV62" s="172"/>
      <c r="GW62" s="174">
        <v>1.0</v>
      </c>
      <c r="GX62" s="175" t="s">
        <v>155</v>
      </c>
      <c r="GY62" s="176" t="s">
        <v>121</v>
      </c>
      <c r="GZ62" s="176" t="s">
        <v>152</v>
      </c>
      <c r="HA62" s="177">
        <f t="shared" ref="HA62:HA65" si="715">HA163+HA264+HA365+HA466</f>
        <v>0</v>
      </c>
      <c r="HB62" s="177">
        <f t="shared" ref="HB62:HB65" si="716">iferror(HA62/HC62*100,0)</f>
        <v>0</v>
      </c>
      <c r="HC62" s="177">
        <f t="shared" ref="HC62:HC65" si="717">HC163+HC264+HC365+HC466</f>
        <v>0</v>
      </c>
      <c r="HD62" s="178"/>
      <c r="HE62" s="177">
        <f t="shared" ref="HE62:HE65" si="718">HE163+HE264+HE365+HE466</f>
        <v>0</v>
      </c>
      <c r="HF62" s="179"/>
      <c r="HG62" s="180"/>
      <c r="HH62" s="180"/>
      <c r="HI62" s="177">
        <f t="shared" ref="HI62:HI65" si="719">HI163+HI264+HI365+HI466</f>
        <v>0</v>
      </c>
      <c r="HJ62" s="178">
        <v>0.294289866351475</v>
      </c>
      <c r="HK62" s="177">
        <f t="shared" ref="HK62:HK65" si="720">HK163+HK264+HK365+HK466</f>
        <v>0</v>
      </c>
      <c r="HL62" s="181">
        <f t="shared" ref="HL62:HL65" si="721">IFERROR(+(IF(HI62="","0",HI62))-(IF(HK62="","0",HK62)),"")</f>
        <v>0</v>
      </c>
      <c r="HM62" s="172"/>
      <c r="HN62" s="174">
        <v>1.0</v>
      </c>
      <c r="HO62" s="175" t="s">
        <v>155</v>
      </c>
      <c r="HP62" s="176" t="s">
        <v>121</v>
      </c>
      <c r="HQ62" s="176" t="s">
        <v>152</v>
      </c>
      <c r="HR62" s="177">
        <f t="shared" ref="HR62:HR65" si="722">HR163+HR264+HR365+HR466</f>
        <v>0</v>
      </c>
      <c r="HS62" s="177">
        <f t="shared" ref="HS62:HS65" si="723">iferror(HR62/HT62*100,0)</f>
        <v>0</v>
      </c>
      <c r="HT62" s="177">
        <f t="shared" ref="HT62:HT65" si="724">HT163+HT264+HT365+HT466</f>
        <v>0</v>
      </c>
      <c r="HU62" s="178"/>
      <c r="HV62" s="177">
        <f t="shared" ref="HV62:HV65" si="725">HV163+HV264+HV365+HV466</f>
        <v>0</v>
      </c>
      <c r="HW62" s="179"/>
      <c r="HX62" s="180"/>
      <c r="HY62" s="180"/>
      <c r="HZ62" s="177">
        <f t="shared" ref="HZ62:HZ65" si="726">HZ163+HZ264+HZ365+HZ466</f>
        <v>0</v>
      </c>
      <c r="IA62" s="178">
        <v>0.294289866351475</v>
      </c>
      <c r="IB62" s="177">
        <f t="shared" ref="IB62:IB65" si="727">IB163+IB264+IB365+IB466</f>
        <v>0</v>
      </c>
      <c r="IC62" s="181">
        <f t="shared" ref="IC62:IC65" si="728">IFERROR(+(IF(HZ62="","0",HZ62))-(IF(IB62="","0",IB62)),"")</f>
        <v>0</v>
      </c>
      <c r="ID62" s="172"/>
      <c r="IE62" s="174">
        <v>1.0</v>
      </c>
      <c r="IF62" s="175" t="s">
        <v>155</v>
      </c>
      <c r="IG62" s="176" t="s">
        <v>121</v>
      </c>
      <c r="IH62" s="176" t="s">
        <v>152</v>
      </c>
      <c r="II62" s="177">
        <f t="shared" ref="II62:II65" si="729">II163+II264+II365+II466</f>
        <v>0</v>
      </c>
      <c r="IJ62" s="177">
        <f t="shared" ref="IJ62:IJ65" si="730">iferror(II62/IK62*100,0)</f>
        <v>0</v>
      </c>
      <c r="IK62" s="177">
        <f t="shared" ref="IK62:IK65" si="731">IK163+IK264+IK365+IK466</f>
        <v>0</v>
      </c>
      <c r="IL62" s="178"/>
      <c r="IM62" s="177">
        <f t="shared" ref="IM62:IM65" si="732">IM163+IM264+IM365+IM466</f>
        <v>0</v>
      </c>
      <c r="IN62" s="179"/>
      <c r="IO62" s="180"/>
      <c r="IP62" s="180"/>
      <c r="IQ62" s="177">
        <f t="shared" ref="IQ62:IQ65" si="733">IQ163+IQ264+IQ365+IQ466</f>
        <v>0</v>
      </c>
      <c r="IR62" s="178">
        <v>0.294289866351475</v>
      </c>
      <c r="IS62" s="177">
        <f t="shared" ref="IS62:IS65" si="734">IS163+IS264+IS365+IS466</f>
        <v>0</v>
      </c>
      <c r="IT62" s="181">
        <f t="shared" ref="IT62:IT65" si="735">IFERROR(+(IF(IQ62="","0",IQ62))-(IF(IS62="","0",IS62)),"")</f>
        <v>0</v>
      </c>
      <c r="IU62" s="172"/>
      <c r="IV62" s="174">
        <v>1.0</v>
      </c>
      <c r="IW62" s="175" t="s">
        <v>155</v>
      </c>
      <c r="IX62" s="176" t="s">
        <v>121</v>
      </c>
      <c r="IY62" s="176" t="s">
        <v>152</v>
      </c>
      <c r="IZ62" s="177">
        <f t="shared" ref="IZ62:IZ65" si="736">IZ163+IZ264+IZ365+IZ466</f>
        <v>0</v>
      </c>
      <c r="JA62" s="177">
        <f t="shared" ref="JA62:JA65" si="737">iferror(IZ62/JB62*100,0)</f>
        <v>0</v>
      </c>
      <c r="JB62" s="177">
        <f t="shared" ref="JB62:JB65" si="738">JB163+JB264+JB365+JB466</f>
        <v>0</v>
      </c>
      <c r="JC62" s="178"/>
      <c r="JD62" s="177">
        <f t="shared" ref="JD62:JD65" si="739">JD163+JD264+JD365+JD466</f>
        <v>0</v>
      </c>
      <c r="JE62" s="179"/>
      <c r="JF62" s="180"/>
      <c r="JG62" s="180"/>
      <c r="JH62" s="177">
        <f t="shared" ref="JH62:JH65" si="740">JH163+JH264+JH365+JH466</f>
        <v>0</v>
      </c>
      <c r="JI62" s="178">
        <v>0.294289866351475</v>
      </c>
      <c r="JJ62" s="177">
        <f t="shared" ref="JJ62:JJ65" si="741">JJ163+JJ264+JJ365+JJ466</f>
        <v>0</v>
      </c>
      <c r="JK62" s="181">
        <f t="shared" ref="JK62:JK65" si="742">IFERROR(+(IF(JH62="","0",JH62))-(IF(JJ62="","0",JJ62)),"")</f>
        <v>0</v>
      </c>
      <c r="JL62" s="172"/>
      <c r="JM62" s="174">
        <v>1.0</v>
      </c>
      <c r="JN62" s="175" t="s">
        <v>155</v>
      </c>
      <c r="JO62" s="176" t="s">
        <v>121</v>
      </c>
      <c r="JP62" s="176" t="s">
        <v>152</v>
      </c>
      <c r="JQ62" s="177">
        <f t="shared" ref="JQ62:JQ65" si="743">JQ163+JQ264+JQ365+JQ466</f>
        <v>0</v>
      </c>
      <c r="JR62" s="177">
        <f t="shared" ref="JR62:JR65" si="744">iferror(JQ62/JS62*100,0)</f>
        <v>0</v>
      </c>
      <c r="JS62" s="177">
        <f t="shared" ref="JS62:JS65" si="745">JS163+JS264+JS365+JS466</f>
        <v>0</v>
      </c>
      <c r="JT62" s="178"/>
      <c r="JU62" s="177">
        <f t="shared" ref="JU62:JU65" si="746">JU163+JU264+JU365+JU466</f>
        <v>0</v>
      </c>
      <c r="JV62" s="179"/>
      <c r="JW62" s="180"/>
      <c r="JX62" s="180"/>
      <c r="JY62" s="177">
        <f t="shared" ref="JY62:JY65" si="747">JY163+JY264+JY365+JY466</f>
        <v>0</v>
      </c>
      <c r="JZ62" s="178">
        <v>0.294289866351475</v>
      </c>
      <c r="KA62" s="177">
        <f t="shared" ref="KA62:KA65" si="748">KA163+KA264+KA365+KA466</f>
        <v>0</v>
      </c>
      <c r="KB62" s="181">
        <f t="shared" ref="KB62:KB65" si="749">IFERROR(+(IF(JY62="","0",JY62))-(IF(KA62="","0",KA62)),"")</f>
        <v>0</v>
      </c>
      <c r="KC62" s="172"/>
      <c r="KD62" s="174">
        <v>1.0</v>
      </c>
      <c r="KE62" s="175" t="s">
        <v>155</v>
      </c>
      <c r="KF62" s="176" t="s">
        <v>121</v>
      </c>
      <c r="KG62" s="176" t="s">
        <v>152</v>
      </c>
      <c r="KH62" s="177">
        <f t="shared" ref="KH62:KH65" si="750">KH163+KH264+KH365+KH466</f>
        <v>0</v>
      </c>
      <c r="KI62" s="177">
        <f t="shared" ref="KI62:KI65" si="751">iferror(KH62/KJ62*100,0)</f>
        <v>0</v>
      </c>
      <c r="KJ62" s="177">
        <f t="shared" ref="KJ62:KJ65" si="752">KJ163+KJ264+KJ365+KJ466</f>
        <v>0</v>
      </c>
      <c r="KK62" s="178"/>
      <c r="KL62" s="177">
        <f t="shared" ref="KL62:KL65" si="753">KL163+KL264+KL365+KL466</f>
        <v>0</v>
      </c>
      <c r="KM62" s="179"/>
      <c r="KN62" s="180"/>
      <c r="KO62" s="180"/>
      <c r="KP62" s="177">
        <f t="shared" ref="KP62:KP65" si="754">KP163+KP264+KP365+KP466</f>
        <v>0</v>
      </c>
      <c r="KQ62" s="178">
        <v>0.294289866351475</v>
      </c>
      <c r="KR62" s="177">
        <f t="shared" ref="KR62:KR65" si="755">KR163+KR264+KR365+KR466</f>
        <v>0</v>
      </c>
      <c r="KS62" s="181">
        <f t="shared" ref="KS62:KS65" si="756">IFERROR(+(IF(KP62="","0",KP62))-(IF(KR62="","0",KR62)),"")</f>
        <v>0</v>
      </c>
      <c r="KT62" s="172"/>
      <c r="KU62" s="173"/>
    </row>
    <row r="63" ht="15.75" customHeight="1">
      <c r="A63" s="174">
        <v>2.0</v>
      </c>
      <c r="B63" s="175" t="s">
        <v>156</v>
      </c>
      <c r="C63" s="176" t="s">
        <v>121</v>
      </c>
      <c r="D63" s="176" t="s">
        <v>152</v>
      </c>
      <c r="E63" s="177">
        <f t="shared" si="631"/>
        <v>0</v>
      </c>
      <c r="F63" s="177">
        <f t="shared" si="632"/>
        <v>0</v>
      </c>
      <c r="G63" s="177">
        <f t="shared" si="633"/>
        <v>0</v>
      </c>
      <c r="H63" s="178"/>
      <c r="I63" s="177">
        <f t="shared" si="634"/>
        <v>0</v>
      </c>
      <c r="J63" s="179"/>
      <c r="K63" s="180"/>
      <c r="L63" s="180"/>
      <c r="M63" s="177">
        <f t="shared" si="635"/>
        <v>0</v>
      </c>
      <c r="N63" s="178">
        <v>0.294289866351475</v>
      </c>
      <c r="O63" s="177">
        <f t="shared" si="636"/>
        <v>0</v>
      </c>
      <c r="P63" s="181">
        <f t="shared" si="637"/>
        <v>0</v>
      </c>
      <c r="Q63" s="172"/>
      <c r="R63" s="174">
        <v>2.0</v>
      </c>
      <c r="S63" s="175" t="s">
        <v>156</v>
      </c>
      <c r="T63" s="176" t="s">
        <v>121</v>
      </c>
      <c r="U63" s="176" t="s">
        <v>152</v>
      </c>
      <c r="V63" s="177">
        <f t="shared" si="638"/>
        <v>0</v>
      </c>
      <c r="W63" s="177">
        <f t="shared" si="639"/>
        <v>0</v>
      </c>
      <c r="X63" s="177">
        <f t="shared" si="640"/>
        <v>0</v>
      </c>
      <c r="Y63" s="178"/>
      <c r="Z63" s="177">
        <f t="shared" si="641"/>
        <v>0</v>
      </c>
      <c r="AA63" s="179"/>
      <c r="AB63" s="180"/>
      <c r="AC63" s="180"/>
      <c r="AD63" s="177">
        <f t="shared" si="642"/>
        <v>0</v>
      </c>
      <c r="AE63" s="178">
        <v>0.294289866351475</v>
      </c>
      <c r="AF63" s="177">
        <f t="shared" si="643"/>
        <v>0</v>
      </c>
      <c r="AG63" s="181">
        <f t="shared" si="644"/>
        <v>0</v>
      </c>
      <c r="AH63" s="172"/>
      <c r="AI63" s="174">
        <v>2.0</v>
      </c>
      <c r="AJ63" s="175" t="s">
        <v>156</v>
      </c>
      <c r="AK63" s="176" t="s">
        <v>121</v>
      </c>
      <c r="AL63" s="176" t="s">
        <v>152</v>
      </c>
      <c r="AM63" s="177">
        <f t="shared" si="645"/>
        <v>0</v>
      </c>
      <c r="AN63" s="177">
        <f t="shared" si="646"/>
        <v>0</v>
      </c>
      <c r="AO63" s="177">
        <f t="shared" si="647"/>
        <v>0</v>
      </c>
      <c r="AP63" s="178"/>
      <c r="AQ63" s="177">
        <f t="shared" si="648"/>
        <v>0</v>
      </c>
      <c r="AR63" s="179"/>
      <c r="AS63" s="180"/>
      <c r="AT63" s="180"/>
      <c r="AU63" s="177">
        <f t="shared" si="649"/>
        <v>0</v>
      </c>
      <c r="AV63" s="178">
        <v>0.294289866351475</v>
      </c>
      <c r="AW63" s="177">
        <f t="shared" si="650"/>
        <v>0</v>
      </c>
      <c r="AX63" s="181">
        <f t="shared" si="651"/>
        <v>0</v>
      </c>
      <c r="AY63" s="172"/>
      <c r="AZ63" s="174">
        <v>2.0</v>
      </c>
      <c r="BA63" s="175" t="s">
        <v>156</v>
      </c>
      <c r="BB63" s="176" t="s">
        <v>121</v>
      </c>
      <c r="BC63" s="176" t="s">
        <v>152</v>
      </c>
      <c r="BD63" s="177">
        <f t="shared" si="652"/>
        <v>0</v>
      </c>
      <c r="BE63" s="177">
        <f t="shared" si="653"/>
        <v>0</v>
      </c>
      <c r="BF63" s="177">
        <f t="shared" si="654"/>
        <v>0</v>
      </c>
      <c r="BG63" s="178"/>
      <c r="BH63" s="177">
        <f t="shared" si="655"/>
        <v>0</v>
      </c>
      <c r="BI63" s="179"/>
      <c r="BJ63" s="180"/>
      <c r="BK63" s="180"/>
      <c r="BL63" s="177">
        <f t="shared" si="656"/>
        <v>0</v>
      </c>
      <c r="BM63" s="178">
        <v>0.294289866351475</v>
      </c>
      <c r="BN63" s="177">
        <f t="shared" si="657"/>
        <v>0</v>
      </c>
      <c r="BO63" s="181">
        <f t="shared" si="658"/>
        <v>0</v>
      </c>
      <c r="BP63" s="172"/>
      <c r="BQ63" s="174">
        <v>2.0</v>
      </c>
      <c r="BR63" s="175" t="s">
        <v>156</v>
      </c>
      <c r="BS63" s="176" t="s">
        <v>121</v>
      </c>
      <c r="BT63" s="176" t="s">
        <v>152</v>
      </c>
      <c r="BU63" s="177">
        <f t="shared" si="659"/>
        <v>0</v>
      </c>
      <c r="BV63" s="177">
        <f t="shared" si="660"/>
        <v>0</v>
      </c>
      <c r="BW63" s="177">
        <f t="shared" si="661"/>
        <v>0</v>
      </c>
      <c r="BX63" s="178"/>
      <c r="BY63" s="177">
        <f t="shared" si="662"/>
        <v>0</v>
      </c>
      <c r="BZ63" s="179"/>
      <c r="CA63" s="180"/>
      <c r="CB63" s="180"/>
      <c r="CC63" s="177">
        <f t="shared" si="663"/>
        <v>0</v>
      </c>
      <c r="CD63" s="178">
        <v>0.294289866351475</v>
      </c>
      <c r="CE63" s="177">
        <f t="shared" si="664"/>
        <v>0</v>
      </c>
      <c r="CF63" s="181">
        <f t="shared" si="665"/>
        <v>0</v>
      </c>
      <c r="CG63" s="172"/>
      <c r="CH63" s="174">
        <v>2.0</v>
      </c>
      <c r="CI63" s="175" t="s">
        <v>156</v>
      </c>
      <c r="CJ63" s="176" t="s">
        <v>121</v>
      </c>
      <c r="CK63" s="176" t="s">
        <v>152</v>
      </c>
      <c r="CL63" s="177">
        <f t="shared" si="666"/>
        <v>0</v>
      </c>
      <c r="CM63" s="177">
        <f t="shared" si="667"/>
        <v>0</v>
      </c>
      <c r="CN63" s="177">
        <f t="shared" si="668"/>
        <v>0</v>
      </c>
      <c r="CO63" s="178"/>
      <c r="CP63" s="177">
        <f t="shared" si="669"/>
        <v>0</v>
      </c>
      <c r="CQ63" s="179"/>
      <c r="CR63" s="180"/>
      <c r="CS63" s="180"/>
      <c r="CT63" s="177">
        <f t="shared" si="670"/>
        <v>0</v>
      </c>
      <c r="CU63" s="178">
        <v>0.294289866351475</v>
      </c>
      <c r="CV63" s="177">
        <f t="shared" si="671"/>
        <v>0</v>
      </c>
      <c r="CW63" s="181">
        <f t="shared" si="672"/>
        <v>0</v>
      </c>
      <c r="CX63" s="172"/>
      <c r="CY63" s="174">
        <v>2.0</v>
      </c>
      <c r="CZ63" s="175" t="s">
        <v>156</v>
      </c>
      <c r="DA63" s="176" t="s">
        <v>121</v>
      </c>
      <c r="DB63" s="176" t="s">
        <v>152</v>
      </c>
      <c r="DC63" s="177">
        <f t="shared" si="673"/>
        <v>0</v>
      </c>
      <c r="DD63" s="177">
        <f t="shared" si="674"/>
        <v>0</v>
      </c>
      <c r="DE63" s="177">
        <f t="shared" si="675"/>
        <v>0</v>
      </c>
      <c r="DF63" s="178"/>
      <c r="DG63" s="177">
        <f t="shared" si="676"/>
        <v>0</v>
      </c>
      <c r="DH63" s="179"/>
      <c r="DI63" s="180"/>
      <c r="DJ63" s="180"/>
      <c r="DK63" s="177">
        <f t="shared" si="677"/>
        <v>0</v>
      </c>
      <c r="DL63" s="178">
        <v>0.294289866351475</v>
      </c>
      <c r="DM63" s="177">
        <f t="shared" si="678"/>
        <v>0</v>
      </c>
      <c r="DN63" s="181">
        <f t="shared" si="679"/>
        <v>0</v>
      </c>
      <c r="DO63" s="172"/>
      <c r="DP63" s="174">
        <v>2.0</v>
      </c>
      <c r="DQ63" s="175" t="s">
        <v>156</v>
      </c>
      <c r="DR63" s="176" t="s">
        <v>121</v>
      </c>
      <c r="DS63" s="176" t="s">
        <v>152</v>
      </c>
      <c r="DT63" s="177">
        <f t="shared" si="680"/>
        <v>0</v>
      </c>
      <c r="DU63" s="177">
        <f t="shared" si="681"/>
        <v>0</v>
      </c>
      <c r="DV63" s="177">
        <f t="shared" si="682"/>
        <v>0</v>
      </c>
      <c r="DW63" s="178"/>
      <c r="DX63" s="177">
        <f t="shared" si="683"/>
        <v>0</v>
      </c>
      <c r="DY63" s="179"/>
      <c r="DZ63" s="180"/>
      <c r="EA63" s="180"/>
      <c r="EB63" s="177">
        <f t="shared" si="684"/>
        <v>0</v>
      </c>
      <c r="EC63" s="178">
        <v>0.294289866351475</v>
      </c>
      <c r="ED63" s="177">
        <f t="shared" si="685"/>
        <v>0</v>
      </c>
      <c r="EE63" s="181">
        <f t="shared" si="686"/>
        <v>0</v>
      </c>
      <c r="EF63" s="172"/>
      <c r="EG63" s="174">
        <v>2.0</v>
      </c>
      <c r="EH63" s="175" t="s">
        <v>156</v>
      </c>
      <c r="EI63" s="176" t="s">
        <v>121</v>
      </c>
      <c r="EJ63" s="176" t="s">
        <v>152</v>
      </c>
      <c r="EK63" s="177">
        <f t="shared" si="687"/>
        <v>0</v>
      </c>
      <c r="EL63" s="177">
        <f t="shared" si="688"/>
        <v>0</v>
      </c>
      <c r="EM63" s="177">
        <f t="shared" si="689"/>
        <v>0</v>
      </c>
      <c r="EN63" s="178"/>
      <c r="EO63" s="177">
        <f t="shared" si="690"/>
        <v>0</v>
      </c>
      <c r="EP63" s="179"/>
      <c r="EQ63" s="180"/>
      <c r="ER63" s="180"/>
      <c r="ES63" s="177">
        <f t="shared" si="691"/>
        <v>0</v>
      </c>
      <c r="ET63" s="178">
        <v>0.294289866351475</v>
      </c>
      <c r="EU63" s="177">
        <f t="shared" si="692"/>
        <v>0</v>
      </c>
      <c r="EV63" s="181">
        <f t="shared" si="693"/>
        <v>0</v>
      </c>
      <c r="EW63" s="172"/>
      <c r="EX63" s="174">
        <v>2.0</v>
      </c>
      <c r="EY63" s="175" t="s">
        <v>156</v>
      </c>
      <c r="EZ63" s="176" t="s">
        <v>121</v>
      </c>
      <c r="FA63" s="176" t="s">
        <v>152</v>
      </c>
      <c r="FB63" s="177">
        <f t="shared" si="694"/>
        <v>0</v>
      </c>
      <c r="FC63" s="177">
        <f t="shared" si="695"/>
        <v>0</v>
      </c>
      <c r="FD63" s="177">
        <f t="shared" si="696"/>
        <v>0</v>
      </c>
      <c r="FE63" s="178"/>
      <c r="FF63" s="177">
        <f t="shared" si="697"/>
        <v>0</v>
      </c>
      <c r="FG63" s="179"/>
      <c r="FH63" s="180"/>
      <c r="FI63" s="180"/>
      <c r="FJ63" s="177">
        <f t="shared" si="698"/>
        <v>0</v>
      </c>
      <c r="FK63" s="178">
        <v>0.294289866351475</v>
      </c>
      <c r="FL63" s="177">
        <f t="shared" si="699"/>
        <v>0</v>
      </c>
      <c r="FM63" s="181">
        <f t="shared" si="700"/>
        <v>0</v>
      </c>
      <c r="FN63" s="172"/>
      <c r="FO63" s="174">
        <v>2.0</v>
      </c>
      <c r="FP63" s="175" t="s">
        <v>156</v>
      </c>
      <c r="FQ63" s="176" t="s">
        <v>121</v>
      </c>
      <c r="FR63" s="176" t="s">
        <v>152</v>
      </c>
      <c r="FS63" s="177">
        <f t="shared" si="701"/>
        <v>0</v>
      </c>
      <c r="FT63" s="177">
        <f t="shared" si="702"/>
        <v>0</v>
      </c>
      <c r="FU63" s="177">
        <f t="shared" si="703"/>
        <v>0</v>
      </c>
      <c r="FV63" s="178"/>
      <c r="FW63" s="177">
        <f t="shared" si="704"/>
        <v>0</v>
      </c>
      <c r="FX63" s="179"/>
      <c r="FY63" s="180"/>
      <c r="FZ63" s="180"/>
      <c r="GA63" s="177">
        <f t="shared" si="705"/>
        <v>0</v>
      </c>
      <c r="GB63" s="178">
        <v>0.294289866351475</v>
      </c>
      <c r="GC63" s="177">
        <f t="shared" si="706"/>
        <v>0</v>
      </c>
      <c r="GD63" s="181">
        <f t="shared" si="707"/>
        <v>0</v>
      </c>
      <c r="GE63" s="172"/>
      <c r="GF63" s="174">
        <v>2.0</v>
      </c>
      <c r="GG63" s="175" t="s">
        <v>156</v>
      </c>
      <c r="GH63" s="176" t="s">
        <v>121</v>
      </c>
      <c r="GI63" s="176" t="s">
        <v>152</v>
      </c>
      <c r="GJ63" s="177">
        <f t="shared" si="708"/>
        <v>0</v>
      </c>
      <c r="GK63" s="177">
        <f t="shared" si="709"/>
        <v>0</v>
      </c>
      <c r="GL63" s="177">
        <f t="shared" si="710"/>
        <v>0</v>
      </c>
      <c r="GM63" s="178"/>
      <c r="GN63" s="177">
        <f t="shared" si="711"/>
        <v>0</v>
      </c>
      <c r="GO63" s="179"/>
      <c r="GP63" s="180"/>
      <c r="GQ63" s="180"/>
      <c r="GR63" s="177">
        <f t="shared" si="712"/>
        <v>0</v>
      </c>
      <c r="GS63" s="178">
        <v>0.294289866351475</v>
      </c>
      <c r="GT63" s="177">
        <f t="shared" si="713"/>
        <v>0</v>
      </c>
      <c r="GU63" s="181">
        <f t="shared" si="714"/>
        <v>0</v>
      </c>
      <c r="GV63" s="172"/>
      <c r="GW63" s="174">
        <v>2.0</v>
      </c>
      <c r="GX63" s="175" t="s">
        <v>156</v>
      </c>
      <c r="GY63" s="176" t="s">
        <v>121</v>
      </c>
      <c r="GZ63" s="176" t="s">
        <v>152</v>
      </c>
      <c r="HA63" s="177">
        <f t="shared" si="715"/>
        <v>0</v>
      </c>
      <c r="HB63" s="177">
        <f t="shared" si="716"/>
        <v>0</v>
      </c>
      <c r="HC63" s="177">
        <f t="shared" si="717"/>
        <v>0</v>
      </c>
      <c r="HD63" s="178"/>
      <c r="HE63" s="177">
        <f t="shared" si="718"/>
        <v>0</v>
      </c>
      <c r="HF63" s="179"/>
      <c r="HG63" s="180"/>
      <c r="HH63" s="180"/>
      <c r="HI63" s="177">
        <f t="shared" si="719"/>
        <v>0</v>
      </c>
      <c r="HJ63" s="178">
        <v>0.294289866351475</v>
      </c>
      <c r="HK63" s="177">
        <f t="shared" si="720"/>
        <v>0</v>
      </c>
      <c r="HL63" s="181">
        <f t="shared" si="721"/>
        <v>0</v>
      </c>
      <c r="HM63" s="172"/>
      <c r="HN63" s="174">
        <v>2.0</v>
      </c>
      <c r="HO63" s="175" t="s">
        <v>156</v>
      </c>
      <c r="HP63" s="176" t="s">
        <v>121</v>
      </c>
      <c r="HQ63" s="176" t="s">
        <v>152</v>
      </c>
      <c r="HR63" s="177">
        <f t="shared" si="722"/>
        <v>0</v>
      </c>
      <c r="HS63" s="177">
        <f t="shared" si="723"/>
        <v>0</v>
      </c>
      <c r="HT63" s="177">
        <f t="shared" si="724"/>
        <v>0</v>
      </c>
      <c r="HU63" s="178"/>
      <c r="HV63" s="177">
        <f t="shared" si="725"/>
        <v>0</v>
      </c>
      <c r="HW63" s="179"/>
      <c r="HX63" s="180"/>
      <c r="HY63" s="180"/>
      <c r="HZ63" s="177">
        <f t="shared" si="726"/>
        <v>0</v>
      </c>
      <c r="IA63" s="178">
        <v>0.294289866351475</v>
      </c>
      <c r="IB63" s="177">
        <f t="shared" si="727"/>
        <v>0</v>
      </c>
      <c r="IC63" s="181">
        <f t="shared" si="728"/>
        <v>0</v>
      </c>
      <c r="ID63" s="172"/>
      <c r="IE63" s="174">
        <v>2.0</v>
      </c>
      <c r="IF63" s="175" t="s">
        <v>156</v>
      </c>
      <c r="IG63" s="176" t="s">
        <v>121</v>
      </c>
      <c r="IH63" s="176" t="s">
        <v>152</v>
      </c>
      <c r="II63" s="177">
        <f t="shared" si="729"/>
        <v>0</v>
      </c>
      <c r="IJ63" s="177">
        <f t="shared" si="730"/>
        <v>0</v>
      </c>
      <c r="IK63" s="177">
        <f t="shared" si="731"/>
        <v>0</v>
      </c>
      <c r="IL63" s="178"/>
      <c r="IM63" s="177">
        <f t="shared" si="732"/>
        <v>0</v>
      </c>
      <c r="IN63" s="179"/>
      <c r="IO63" s="180"/>
      <c r="IP63" s="180"/>
      <c r="IQ63" s="177">
        <f t="shared" si="733"/>
        <v>0</v>
      </c>
      <c r="IR63" s="178">
        <v>0.294289866351475</v>
      </c>
      <c r="IS63" s="177">
        <f t="shared" si="734"/>
        <v>0</v>
      </c>
      <c r="IT63" s="181">
        <f t="shared" si="735"/>
        <v>0</v>
      </c>
      <c r="IU63" s="172"/>
      <c r="IV63" s="174">
        <v>2.0</v>
      </c>
      <c r="IW63" s="175" t="s">
        <v>156</v>
      </c>
      <c r="IX63" s="176" t="s">
        <v>121</v>
      </c>
      <c r="IY63" s="176" t="s">
        <v>152</v>
      </c>
      <c r="IZ63" s="177">
        <f t="shared" si="736"/>
        <v>0</v>
      </c>
      <c r="JA63" s="177">
        <f t="shared" si="737"/>
        <v>0</v>
      </c>
      <c r="JB63" s="177">
        <f t="shared" si="738"/>
        <v>0</v>
      </c>
      <c r="JC63" s="178"/>
      <c r="JD63" s="177">
        <f t="shared" si="739"/>
        <v>0</v>
      </c>
      <c r="JE63" s="179"/>
      <c r="JF63" s="180"/>
      <c r="JG63" s="180"/>
      <c r="JH63" s="177">
        <f t="shared" si="740"/>
        <v>0</v>
      </c>
      <c r="JI63" s="178">
        <v>0.294289866351475</v>
      </c>
      <c r="JJ63" s="177">
        <f t="shared" si="741"/>
        <v>0</v>
      </c>
      <c r="JK63" s="181">
        <f t="shared" si="742"/>
        <v>0</v>
      </c>
      <c r="JL63" s="172"/>
      <c r="JM63" s="174">
        <v>2.0</v>
      </c>
      <c r="JN63" s="175" t="s">
        <v>156</v>
      </c>
      <c r="JO63" s="176" t="s">
        <v>121</v>
      </c>
      <c r="JP63" s="176" t="s">
        <v>152</v>
      </c>
      <c r="JQ63" s="177">
        <f t="shared" si="743"/>
        <v>0</v>
      </c>
      <c r="JR63" s="177">
        <f t="shared" si="744"/>
        <v>0</v>
      </c>
      <c r="JS63" s="177">
        <f t="shared" si="745"/>
        <v>0</v>
      </c>
      <c r="JT63" s="178"/>
      <c r="JU63" s="177">
        <f t="shared" si="746"/>
        <v>0</v>
      </c>
      <c r="JV63" s="179"/>
      <c r="JW63" s="180"/>
      <c r="JX63" s="180"/>
      <c r="JY63" s="177">
        <f t="shared" si="747"/>
        <v>0</v>
      </c>
      <c r="JZ63" s="178">
        <v>0.294289866351475</v>
      </c>
      <c r="KA63" s="177">
        <f t="shared" si="748"/>
        <v>0</v>
      </c>
      <c r="KB63" s="181">
        <f t="shared" si="749"/>
        <v>0</v>
      </c>
      <c r="KC63" s="172"/>
      <c r="KD63" s="174">
        <v>2.0</v>
      </c>
      <c r="KE63" s="175" t="s">
        <v>156</v>
      </c>
      <c r="KF63" s="176" t="s">
        <v>121</v>
      </c>
      <c r="KG63" s="176" t="s">
        <v>152</v>
      </c>
      <c r="KH63" s="177">
        <f t="shared" si="750"/>
        <v>0</v>
      </c>
      <c r="KI63" s="177">
        <f t="shared" si="751"/>
        <v>0</v>
      </c>
      <c r="KJ63" s="177">
        <f t="shared" si="752"/>
        <v>0</v>
      </c>
      <c r="KK63" s="178"/>
      <c r="KL63" s="177">
        <f t="shared" si="753"/>
        <v>0</v>
      </c>
      <c r="KM63" s="179"/>
      <c r="KN63" s="180"/>
      <c r="KO63" s="180"/>
      <c r="KP63" s="177">
        <f t="shared" si="754"/>
        <v>0</v>
      </c>
      <c r="KQ63" s="178">
        <v>0.294289866351475</v>
      </c>
      <c r="KR63" s="177">
        <f t="shared" si="755"/>
        <v>0</v>
      </c>
      <c r="KS63" s="181">
        <f t="shared" si="756"/>
        <v>0</v>
      </c>
      <c r="KT63" s="172"/>
      <c r="KU63" s="173"/>
    </row>
    <row r="64" ht="15.75" customHeight="1">
      <c r="A64" s="174">
        <v>3.0</v>
      </c>
      <c r="B64" s="175" t="s">
        <v>157</v>
      </c>
      <c r="C64" s="176" t="s">
        <v>121</v>
      </c>
      <c r="D64" s="176" t="s">
        <v>152</v>
      </c>
      <c r="E64" s="177">
        <f t="shared" si="631"/>
        <v>0</v>
      </c>
      <c r="F64" s="177">
        <f t="shared" si="632"/>
        <v>0</v>
      </c>
      <c r="G64" s="177">
        <f t="shared" si="633"/>
        <v>0</v>
      </c>
      <c r="H64" s="178"/>
      <c r="I64" s="177">
        <f t="shared" si="634"/>
        <v>0</v>
      </c>
      <c r="J64" s="179"/>
      <c r="K64" s="180"/>
      <c r="L64" s="180"/>
      <c r="M64" s="177">
        <f t="shared" si="635"/>
        <v>0</v>
      </c>
      <c r="N64" s="178">
        <v>0.294289866351475</v>
      </c>
      <c r="O64" s="177">
        <f t="shared" si="636"/>
        <v>0</v>
      </c>
      <c r="P64" s="181">
        <f t="shared" si="637"/>
        <v>0</v>
      </c>
      <c r="Q64" s="172"/>
      <c r="R64" s="174">
        <v>3.0</v>
      </c>
      <c r="S64" s="175" t="s">
        <v>157</v>
      </c>
      <c r="T64" s="176" t="s">
        <v>121</v>
      </c>
      <c r="U64" s="176" t="s">
        <v>152</v>
      </c>
      <c r="V64" s="177">
        <f t="shared" si="638"/>
        <v>0</v>
      </c>
      <c r="W64" s="177">
        <f t="shared" si="639"/>
        <v>0</v>
      </c>
      <c r="X64" s="177">
        <f t="shared" si="640"/>
        <v>0</v>
      </c>
      <c r="Y64" s="178"/>
      <c r="Z64" s="177">
        <f t="shared" si="641"/>
        <v>0</v>
      </c>
      <c r="AA64" s="179"/>
      <c r="AB64" s="180"/>
      <c r="AC64" s="180"/>
      <c r="AD64" s="177">
        <f t="shared" si="642"/>
        <v>0</v>
      </c>
      <c r="AE64" s="178">
        <v>0.294289866351475</v>
      </c>
      <c r="AF64" s="177">
        <f t="shared" si="643"/>
        <v>0</v>
      </c>
      <c r="AG64" s="181">
        <f t="shared" si="644"/>
        <v>0</v>
      </c>
      <c r="AH64" s="172"/>
      <c r="AI64" s="174">
        <v>3.0</v>
      </c>
      <c r="AJ64" s="175" t="s">
        <v>157</v>
      </c>
      <c r="AK64" s="176" t="s">
        <v>121</v>
      </c>
      <c r="AL64" s="176" t="s">
        <v>152</v>
      </c>
      <c r="AM64" s="177">
        <f t="shared" si="645"/>
        <v>0</v>
      </c>
      <c r="AN64" s="177">
        <f t="shared" si="646"/>
        <v>0</v>
      </c>
      <c r="AO64" s="177">
        <f t="shared" si="647"/>
        <v>0</v>
      </c>
      <c r="AP64" s="178"/>
      <c r="AQ64" s="177">
        <f t="shared" si="648"/>
        <v>0</v>
      </c>
      <c r="AR64" s="179"/>
      <c r="AS64" s="180"/>
      <c r="AT64" s="180"/>
      <c r="AU64" s="177">
        <f t="shared" si="649"/>
        <v>0</v>
      </c>
      <c r="AV64" s="178">
        <v>0.294289866351475</v>
      </c>
      <c r="AW64" s="177">
        <f t="shared" si="650"/>
        <v>0</v>
      </c>
      <c r="AX64" s="181">
        <f t="shared" si="651"/>
        <v>0</v>
      </c>
      <c r="AY64" s="172"/>
      <c r="AZ64" s="174">
        <v>3.0</v>
      </c>
      <c r="BA64" s="175" t="s">
        <v>157</v>
      </c>
      <c r="BB64" s="176" t="s">
        <v>121</v>
      </c>
      <c r="BC64" s="176" t="s">
        <v>152</v>
      </c>
      <c r="BD64" s="177">
        <f t="shared" si="652"/>
        <v>0</v>
      </c>
      <c r="BE64" s="177">
        <f t="shared" si="653"/>
        <v>0</v>
      </c>
      <c r="BF64" s="177">
        <f t="shared" si="654"/>
        <v>0</v>
      </c>
      <c r="BG64" s="178"/>
      <c r="BH64" s="177">
        <f t="shared" si="655"/>
        <v>0</v>
      </c>
      <c r="BI64" s="179"/>
      <c r="BJ64" s="180"/>
      <c r="BK64" s="180"/>
      <c r="BL64" s="177">
        <f t="shared" si="656"/>
        <v>0</v>
      </c>
      <c r="BM64" s="178">
        <v>0.294289866351475</v>
      </c>
      <c r="BN64" s="177">
        <f t="shared" si="657"/>
        <v>0</v>
      </c>
      <c r="BO64" s="181">
        <f t="shared" si="658"/>
        <v>0</v>
      </c>
      <c r="BP64" s="172"/>
      <c r="BQ64" s="174">
        <v>3.0</v>
      </c>
      <c r="BR64" s="175" t="s">
        <v>157</v>
      </c>
      <c r="BS64" s="176" t="s">
        <v>121</v>
      </c>
      <c r="BT64" s="176" t="s">
        <v>152</v>
      </c>
      <c r="BU64" s="177">
        <f t="shared" si="659"/>
        <v>0</v>
      </c>
      <c r="BV64" s="177">
        <f t="shared" si="660"/>
        <v>0</v>
      </c>
      <c r="BW64" s="177">
        <f t="shared" si="661"/>
        <v>0</v>
      </c>
      <c r="BX64" s="178"/>
      <c r="BY64" s="177">
        <f t="shared" si="662"/>
        <v>0</v>
      </c>
      <c r="BZ64" s="179"/>
      <c r="CA64" s="180"/>
      <c r="CB64" s="180"/>
      <c r="CC64" s="177">
        <f t="shared" si="663"/>
        <v>0</v>
      </c>
      <c r="CD64" s="178">
        <v>0.294289866351475</v>
      </c>
      <c r="CE64" s="177">
        <f t="shared" si="664"/>
        <v>0</v>
      </c>
      <c r="CF64" s="181">
        <f t="shared" si="665"/>
        <v>0</v>
      </c>
      <c r="CG64" s="172"/>
      <c r="CH64" s="174">
        <v>3.0</v>
      </c>
      <c r="CI64" s="175" t="s">
        <v>157</v>
      </c>
      <c r="CJ64" s="176" t="s">
        <v>121</v>
      </c>
      <c r="CK64" s="176" t="s">
        <v>152</v>
      </c>
      <c r="CL64" s="177">
        <f t="shared" si="666"/>
        <v>0</v>
      </c>
      <c r="CM64" s="177">
        <f t="shared" si="667"/>
        <v>0</v>
      </c>
      <c r="CN64" s="177">
        <f t="shared" si="668"/>
        <v>0</v>
      </c>
      <c r="CO64" s="178"/>
      <c r="CP64" s="177">
        <f t="shared" si="669"/>
        <v>0</v>
      </c>
      <c r="CQ64" s="179"/>
      <c r="CR64" s="180"/>
      <c r="CS64" s="180"/>
      <c r="CT64" s="177">
        <f t="shared" si="670"/>
        <v>0</v>
      </c>
      <c r="CU64" s="178">
        <v>0.294289866351475</v>
      </c>
      <c r="CV64" s="177">
        <f t="shared" si="671"/>
        <v>0</v>
      </c>
      <c r="CW64" s="181">
        <f t="shared" si="672"/>
        <v>0</v>
      </c>
      <c r="CX64" s="172"/>
      <c r="CY64" s="174">
        <v>3.0</v>
      </c>
      <c r="CZ64" s="175" t="s">
        <v>157</v>
      </c>
      <c r="DA64" s="176" t="s">
        <v>121</v>
      </c>
      <c r="DB64" s="176" t="s">
        <v>152</v>
      </c>
      <c r="DC64" s="177">
        <f t="shared" si="673"/>
        <v>0</v>
      </c>
      <c r="DD64" s="177">
        <f t="shared" si="674"/>
        <v>0</v>
      </c>
      <c r="DE64" s="177">
        <f t="shared" si="675"/>
        <v>0</v>
      </c>
      <c r="DF64" s="178"/>
      <c r="DG64" s="177">
        <f t="shared" si="676"/>
        <v>0</v>
      </c>
      <c r="DH64" s="179"/>
      <c r="DI64" s="180"/>
      <c r="DJ64" s="180"/>
      <c r="DK64" s="177">
        <f t="shared" si="677"/>
        <v>0</v>
      </c>
      <c r="DL64" s="178">
        <v>0.294289866351475</v>
      </c>
      <c r="DM64" s="177">
        <f t="shared" si="678"/>
        <v>0</v>
      </c>
      <c r="DN64" s="181">
        <f t="shared" si="679"/>
        <v>0</v>
      </c>
      <c r="DO64" s="172"/>
      <c r="DP64" s="174">
        <v>3.0</v>
      </c>
      <c r="DQ64" s="175" t="s">
        <v>157</v>
      </c>
      <c r="DR64" s="176" t="s">
        <v>121</v>
      </c>
      <c r="DS64" s="176" t="s">
        <v>152</v>
      </c>
      <c r="DT64" s="177">
        <f t="shared" si="680"/>
        <v>0</v>
      </c>
      <c r="DU64" s="177">
        <f t="shared" si="681"/>
        <v>0</v>
      </c>
      <c r="DV64" s="177">
        <f t="shared" si="682"/>
        <v>0</v>
      </c>
      <c r="DW64" s="178"/>
      <c r="DX64" s="177">
        <f t="shared" si="683"/>
        <v>0</v>
      </c>
      <c r="DY64" s="179"/>
      <c r="DZ64" s="180"/>
      <c r="EA64" s="180"/>
      <c r="EB64" s="177">
        <f t="shared" si="684"/>
        <v>0</v>
      </c>
      <c r="EC64" s="178">
        <v>0.294289866351475</v>
      </c>
      <c r="ED64" s="177">
        <f t="shared" si="685"/>
        <v>0</v>
      </c>
      <c r="EE64" s="181">
        <f t="shared" si="686"/>
        <v>0</v>
      </c>
      <c r="EF64" s="172"/>
      <c r="EG64" s="174">
        <v>3.0</v>
      </c>
      <c r="EH64" s="175" t="s">
        <v>157</v>
      </c>
      <c r="EI64" s="176" t="s">
        <v>121</v>
      </c>
      <c r="EJ64" s="176" t="s">
        <v>152</v>
      </c>
      <c r="EK64" s="177">
        <f t="shared" si="687"/>
        <v>0</v>
      </c>
      <c r="EL64" s="177">
        <f t="shared" si="688"/>
        <v>0</v>
      </c>
      <c r="EM64" s="177">
        <f t="shared" si="689"/>
        <v>0</v>
      </c>
      <c r="EN64" s="178"/>
      <c r="EO64" s="177">
        <f t="shared" si="690"/>
        <v>0</v>
      </c>
      <c r="EP64" s="179"/>
      <c r="EQ64" s="180"/>
      <c r="ER64" s="180"/>
      <c r="ES64" s="177">
        <f t="shared" si="691"/>
        <v>0</v>
      </c>
      <c r="ET64" s="178">
        <v>0.294289866351475</v>
      </c>
      <c r="EU64" s="177">
        <f t="shared" si="692"/>
        <v>0</v>
      </c>
      <c r="EV64" s="181">
        <f t="shared" si="693"/>
        <v>0</v>
      </c>
      <c r="EW64" s="172"/>
      <c r="EX64" s="174">
        <v>3.0</v>
      </c>
      <c r="EY64" s="175" t="s">
        <v>157</v>
      </c>
      <c r="EZ64" s="176" t="s">
        <v>121</v>
      </c>
      <c r="FA64" s="176" t="s">
        <v>152</v>
      </c>
      <c r="FB64" s="177">
        <f t="shared" si="694"/>
        <v>0</v>
      </c>
      <c r="FC64" s="177">
        <f t="shared" si="695"/>
        <v>0</v>
      </c>
      <c r="FD64" s="177">
        <f t="shared" si="696"/>
        <v>0</v>
      </c>
      <c r="FE64" s="178"/>
      <c r="FF64" s="177">
        <f t="shared" si="697"/>
        <v>0</v>
      </c>
      <c r="FG64" s="179"/>
      <c r="FH64" s="180"/>
      <c r="FI64" s="180"/>
      <c r="FJ64" s="177">
        <f t="shared" si="698"/>
        <v>0</v>
      </c>
      <c r="FK64" s="178">
        <v>0.294289866351475</v>
      </c>
      <c r="FL64" s="177">
        <f t="shared" si="699"/>
        <v>0</v>
      </c>
      <c r="FM64" s="181">
        <f t="shared" si="700"/>
        <v>0</v>
      </c>
      <c r="FN64" s="172"/>
      <c r="FO64" s="174">
        <v>3.0</v>
      </c>
      <c r="FP64" s="175" t="s">
        <v>157</v>
      </c>
      <c r="FQ64" s="176" t="s">
        <v>121</v>
      </c>
      <c r="FR64" s="176" t="s">
        <v>152</v>
      </c>
      <c r="FS64" s="177">
        <f t="shared" si="701"/>
        <v>0</v>
      </c>
      <c r="FT64" s="177">
        <f t="shared" si="702"/>
        <v>0</v>
      </c>
      <c r="FU64" s="177">
        <f t="shared" si="703"/>
        <v>0</v>
      </c>
      <c r="FV64" s="178"/>
      <c r="FW64" s="177">
        <f t="shared" si="704"/>
        <v>0</v>
      </c>
      <c r="FX64" s="179"/>
      <c r="FY64" s="180"/>
      <c r="FZ64" s="180"/>
      <c r="GA64" s="177">
        <f t="shared" si="705"/>
        <v>0</v>
      </c>
      <c r="GB64" s="178">
        <v>0.294289866351475</v>
      </c>
      <c r="GC64" s="177">
        <f t="shared" si="706"/>
        <v>0</v>
      </c>
      <c r="GD64" s="181">
        <f t="shared" si="707"/>
        <v>0</v>
      </c>
      <c r="GE64" s="172"/>
      <c r="GF64" s="174">
        <v>3.0</v>
      </c>
      <c r="GG64" s="175" t="s">
        <v>157</v>
      </c>
      <c r="GH64" s="176" t="s">
        <v>121</v>
      </c>
      <c r="GI64" s="176" t="s">
        <v>152</v>
      </c>
      <c r="GJ64" s="177">
        <f t="shared" si="708"/>
        <v>0</v>
      </c>
      <c r="GK64" s="177">
        <f t="shared" si="709"/>
        <v>0</v>
      </c>
      <c r="GL64" s="177">
        <f t="shared" si="710"/>
        <v>0</v>
      </c>
      <c r="GM64" s="178"/>
      <c r="GN64" s="177">
        <f t="shared" si="711"/>
        <v>0</v>
      </c>
      <c r="GO64" s="179"/>
      <c r="GP64" s="180"/>
      <c r="GQ64" s="180"/>
      <c r="GR64" s="177">
        <f t="shared" si="712"/>
        <v>0</v>
      </c>
      <c r="GS64" s="178">
        <v>0.294289866351475</v>
      </c>
      <c r="GT64" s="177">
        <f t="shared" si="713"/>
        <v>0</v>
      </c>
      <c r="GU64" s="181">
        <f t="shared" si="714"/>
        <v>0</v>
      </c>
      <c r="GV64" s="172"/>
      <c r="GW64" s="174">
        <v>3.0</v>
      </c>
      <c r="GX64" s="175" t="s">
        <v>157</v>
      </c>
      <c r="GY64" s="176" t="s">
        <v>121</v>
      </c>
      <c r="GZ64" s="176" t="s">
        <v>152</v>
      </c>
      <c r="HA64" s="177">
        <f t="shared" si="715"/>
        <v>0</v>
      </c>
      <c r="HB64" s="177">
        <f t="shared" si="716"/>
        <v>0</v>
      </c>
      <c r="HC64" s="177">
        <f t="shared" si="717"/>
        <v>0</v>
      </c>
      <c r="HD64" s="178"/>
      <c r="HE64" s="177">
        <f t="shared" si="718"/>
        <v>0</v>
      </c>
      <c r="HF64" s="179"/>
      <c r="HG64" s="180"/>
      <c r="HH64" s="180"/>
      <c r="HI64" s="177">
        <f t="shared" si="719"/>
        <v>0</v>
      </c>
      <c r="HJ64" s="178">
        <v>0.294289866351475</v>
      </c>
      <c r="HK64" s="177">
        <f t="shared" si="720"/>
        <v>0</v>
      </c>
      <c r="HL64" s="181">
        <f t="shared" si="721"/>
        <v>0</v>
      </c>
      <c r="HM64" s="172"/>
      <c r="HN64" s="174">
        <v>3.0</v>
      </c>
      <c r="HO64" s="175" t="s">
        <v>157</v>
      </c>
      <c r="HP64" s="176" t="s">
        <v>121</v>
      </c>
      <c r="HQ64" s="176" t="s">
        <v>152</v>
      </c>
      <c r="HR64" s="177">
        <f t="shared" si="722"/>
        <v>0</v>
      </c>
      <c r="HS64" s="177">
        <f t="shared" si="723"/>
        <v>0</v>
      </c>
      <c r="HT64" s="177">
        <f t="shared" si="724"/>
        <v>0</v>
      </c>
      <c r="HU64" s="178"/>
      <c r="HV64" s="177">
        <f t="shared" si="725"/>
        <v>0</v>
      </c>
      <c r="HW64" s="179"/>
      <c r="HX64" s="180"/>
      <c r="HY64" s="180"/>
      <c r="HZ64" s="177">
        <f t="shared" si="726"/>
        <v>0</v>
      </c>
      <c r="IA64" s="178">
        <v>0.294289866351475</v>
      </c>
      <c r="IB64" s="177">
        <f t="shared" si="727"/>
        <v>0</v>
      </c>
      <c r="IC64" s="181">
        <f t="shared" si="728"/>
        <v>0</v>
      </c>
      <c r="ID64" s="172"/>
      <c r="IE64" s="174">
        <v>3.0</v>
      </c>
      <c r="IF64" s="175" t="s">
        <v>157</v>
      </c>
      <c r="IG64" s="176" t="s">
        <v>121</v>
      </c>
      <c r="IH64" s="176" t="s">
        <v>152</v>
      </c>
      <c r="II64" s="177">
        <f t="shared" si="729"/>
        <v>0</v>
      </c>
      <c r="IJ64" s="177">
        <f t="shared" si="730"/>
        <v>0</v>
      </c>
      <c r="IK64" s="177">
        <f t="shared" si="731"/>
        <v>0</v>
      </c>
      <c r="IL64" s="178"/>
      <c r="IM64" s="177">
        <f t="shared" si="732"/>
        <v>0</v>
      </c>
      <c r="IN64" s="179"/>
      <c r="IO64" s="180"/>
      <c r="IP64" s="180"/>
      <c r="IQ64" s="177">
        <f t="shared" si="733"/>
        <v>0</v>
      </c>
      <c r="IR64" s="178">
        <v>0.294289866351475</v>
      </c>
      <c r="IS64" s="177">
        <f t="shared" si="734"/>
        <v>0</v>
      </c>
      <c r="IT64" s="181">
        <f t="shared" si="735"/>
        <v>0</v>
      </c>
      <c r="IU64" s="172"/>
      <c r="IV64" s="174">
        <v>3.0</v>
      </c>
      <c r="IW64" s="175" t="s">
        <v>157</v>
      </c>
      <c r="IX64" s="176" t="s">
        <v>121</v>
      </c>
      <c r="IY64" s="176" t="s">
        <v>152</v>
      </c>
      <c r="IZ64" s="177">
        <f t="shared" si="736"/>
        <v>0</v>
      </c>
      <c r="JA64" s="177">
        <f t="shared" si="737"/>
        <v>0</v>
      </c>
      <c r="JB64" s="177">
        <f t="shared" si="738"/>
        <v>0</v>
      </c>
      <c r="JC64" s="178"/>
      <c r="JD64" s="177">
        <f t="shared" si="739"/>
        <v>0</v>
      </c>
      <c r="JE64" s="179"/>
      <c r="JF64" s="180"/>
      <c r="JG64" s="180"/>
      <c r="JH64" s="177">
        <f t="shared" si="740"/>
        <v>0</v>
      </c>
      <c r="JI64" s="178">
        <v>0.294289866351475</v>
      </c>
      <c r="JJ64" s="177">
        <f t="shared" si="741"/>
        <v>0</v>
      </c>
      <c r="JK64" s="181">
        <f t="shared" si="742"/>
        <v>0</v>
      </c>
      <c r="JL64" s="172"/>
      <c r="JM64" s="174">
        <v>3.0</v>
      </c>
      <c r="JN64" s="175" t="s">
        <v>157</v>
      </c>
      <c r="JO64" s="176" t="s">
        <v>121</v>
      </c>
      <c r="JP64" s="176" t="s">
        <v>152</v>
      </c>
      <c r="JQ64" s="177">
        <f t="shared" si="743"/>
        <v>0</v>
      </c>
      <c r="JR64" s="177">
        <f t="shared" si="744"/>
        <v>0</v>
      </c>
      <c r="JS64" s="177">
        <f t="shared" si="745"/>
        <v>0</v>
      </c>
      <c r="JT64" s="178"/>
      <c r="JU64" s="177">
        <f t="shared" si="746"/>
        <v>0</v>
      </c>
      <c r="JV64" s="179"/>
      <c r="JW64" s="180"/>
      <c r="JX64" s="180"/>
      <c r="JY64" s="177">
        <f t="shared" si="747"/>
        <v>0</v>
      </c>
      <c r="JZ64" s="178">
        <v>0.294289866351475</v>
      </c>
      <c r="KA64" s="177">
        <f t="shared" si="748"/>
        <v>0</v>
      </c>
      <c r="KB64" s="181">
        <f t="shared" si="749"/>
        <v>0</v>
      </c>
      <c r="KC64" s="172"/>
      <c r="KD64" s="174">
        <v>3.0</v>
      </c>
      <c r="KE64" s="175" t="s">
        <v>157</v>
      </c>
      <c r="KF64" s="176" t="s">
        <v>121</v>
      </c>
      <c r="KG64" s="176" t="s">
        <v>152</v>
      </c>
      <c r="KH64" s="177">
        <f t="shared" si="750"/>
        <v>0</v>
      </c>
      <c r="KI64" s="177">
        <f t="shared" si="751"/>
        <v>0</v>
      </c>
      <c r="KJ64" s="177">
        <f t="shared" si="752"/>
        <v>0</v>
      </c>
      <c r="KK64" s="178"/>
      <c r="KL64" s="177">
        <f t="shared" si="753"/>
        <v>0</v>
      </c>
      <c r="KM64" s="179"/>
      <c r="KN64" s="180"/>
      <c r="KO64" s="180"/>
      <c r="KP64" s="177">
        <f t="shared" si="754"/>
        <v>0</v>
      </c>
      <c r="KQ64" s="178">
        <v>0.294289866351475</v>
      </c>
      <c r="KR64" s="177">
        <f t="shared" si="755"/>
        <v>0</v>
      </c>
      <c r="KS64" s="181">
        <f t="shared" si="756"/>
        <v>0</v>
      </c>
      <c r="KT64" s="172"/>
      <c r="KU64" s="173"/>
    </row>
    <row r="65" ht="15.75" customHeight="1">
      <c r="A65" s="174">
        <v>4.0</v>
      </c>
      <c r="B65" s="175" t="s">
        <v>158</v>
      </c>
      <c r="C65" s="176" t="s">
        <v>121</v>
      </c>
      <c r="D65" s="176" t="s">
        <v>152</v>
      </c>
      <c r="E65" s="177">
        <f t="shared" si="631"/>
        <v>0</v>
      </c>
      <c r="F65" s="177">
        <f t="shared" si="632"/>
        <v>0</v>
      </c>
      <c r="G65" s="177">
        <f t="shared" si="633"/>
        <v>0</v>
      </c>
      <c r="H65" s="178"/>
      <c r="I65" s="177">
        <f t="shared" si="634"/>
        <v>0</v>
      </c>
      <c r="J65" s="179"/>
      <c r="K65" s="180"/>
      <c r="L65" s="180"/>
      <c r="M65" s="177">
        <f t="shared" si="635"/>
        <v>0</v>
      </c>
      <c r="N65" s="178">
        <v>0.294289866351475</v>
      </c>
      <c r="O65" s="177">
        <f t="shared" si="636"/>
        <v>0</v>
      </c>
      <c r="P65" s="181">
        <f t="shared" si="637"/>
        <v>0</v>
      </c>
      <c r="Q65" s="172"/>
      <c r="R65" s="174">
        <v>4.0</v>
      </c>
      <c r="S65" s="175" t="s">
        <v>158</v>
      </c>
      <c r="T65" s="176" t="s">
        <v>121</v>
      </c>
      <c r="U65" s="176" t="s">
        <v>152</v>
      </c>
      <c r="V65" s="177">
        <f t="shared" si="638"/>
        <v>0</v>
      </c>
      <c r="W65" s="177">
        <f t="shared" si="639"/>
        <v>0</v>
      </c>
      <c r="X65" s="177">
        <f t="shared" si="640"/>
        <v>0</v>
      </c>
      <c r="Y65" s="178"/>
      <c r="Z65" s="177">
        <f t="shared" si="641"/>
        <v>0</v>
      </c>
      <c r="AA65" s="179"/>
      <c r="AB65" s="180"/>
      <c r="AC65" s="180"/>
      <c r="AD65" s="177">
        <f t="shared" si="642"/>
        <v>0</v>
      </c>
      <c r="AE65" s="178">
        <v>0.294289866351475</v>
      </c>
      <c r="AF65" s="177">
        <f t="shared" si="643"/>
        <v>0</v>
      </c>
      <c r="AG65" s="181">
        <f t="shared" si="644"/>
        <v>0</v>
      </c>
      <c r="AH65" s="172"/>
      <c r="AI65" s="174">
        <v>4.0</v>
      </c>
      <c r="AJ65" s="175" t="s">
        <v>158</v>
      </c>
      <c r="AK65" s="176" t="s">
        <v>121</v>
      </c>
      <c r="AL65" s="176" t="s">
        <v>152</v>
      </c>
      <c r="AM65" s="177">
        <f t="shared" si="645"/>
        <v>0</v>
      </c>
      <c r="AN65" s="177">
        <f t="shared" si="646"/>
        <v>0</v>
      </c>
      <c r="AO65" s="177">
        <f t="shared" si="647"/>
        <v>0</v>
      </c>
      <c r="AP65" s="178"/>
      <c r="AQ65" s="177">
        <f t="shared" si="648"/>
        <v>0</v>
      </c>
      <c r="AR65" s="179"/>
      <c r="AS65" s="180"/>
      <c r="AT65" s="180"/>
      <c r="AU65" s="177">
        <f t="shared" si="649"/>
        <v>0</v>
      </c>
      <c r="AV65" s="178">
        <v>0.294289866351475</v>
      </c>
      <c r="AW65" s="177">
        <f t="shared" si="650"/>
        <v>0</v>
      </c>
      <c r="AX65" s="181">
        <f t="shared" si="651"/>
        <v>0</v>
      </c>
      <c r="AY65" s="172"/>
      <c r="AZ65" s="174">
        <v>4.0</v>
      </c>
      <c r="BA65" s="175" t="s">
        <v>158</v>
      </c>
      <c r="BB65" s="176" t="s">
        <v>121</v>
      </c>
      <c r="BC65" s="176" t="s">
        <v>152</v>
      </c>
      <c r="BD65" s="177">
        <f t="shared" si="652"/>
        <v>0</v>
      </c>
      <c r="BE65" s="177">
        <f t="shared" si="653"/>
        <v>0</v>
      </c>
      <c r="BF65" s="177">
        <f t="shared" si="654"/>
        <v>0</v>
      </c>
      <c r="BG65" s="178"/>
      <c r="BH65" s="177">
        <f t="shared" si="655"/>
        <v>0</v>
      </c>
      <c r="BI65" s="179"/>
      <c r="BJ65" s="180"/>
      <c r="BK65" s="180"/>
      <c r="BL65" s="177">
        <f t="shared" si="656"/>
        <v>0</v>
      </c>
      <c r="BM65" s="178">
        <v>0.294289866351475</v>
      </c>
      <c r="BN65" s="177">
        <f t="shared" si="657"/>
        <v>0</v>
      </c>
      <c r="BO65" s="181">
        <f t="shared" si="658"/>
        <v>0</v>
      </c>
      <c r="BP65" s="172"/>
      <c r="BQ65" s="174">
        <v>4.0</v>
      </c>
      <c r="BR65" s="175" t="s">
        <v>158</v>
      </c>
      <c r="BS65" s="176" t="s">
        <v>121</v>
      </c>
      <c r="BT65" s="176" t="s">
        <v>152</v>
      </c>
      <c r="BU65" s="177">
        <f t="shared" si="659"/>
        <v>0</v>
      </c>
      <c r="BV65" s="177">
        <f t="shared" si="660"/>
        <v>0</v>
      </c>
      <c r="BW65" s="177">
        <f t="shared" si="661"/>
        <v>0</v>
      </c>
      <c r="BX65" s="178"/>
      <c r="BY65" s="177">
        <f t="shared" si="662"/>
        <v>0</v>
      </c>
      <c r="BZ65" s="179"/>
      <c r="CA65" s="180"/>
      <c r="CB65" s="180"/>
      <c r="CC65" s="177">
        <f t="shared" si="663"/>
        <v>0</v>
      </c>
      <c r="CD65" s="178">
        <v>0.294289866351475</v>
      </c>
      <c r="CE65" s="177">
        <f t="shared" si="664"/>
        <v>0</v>
      </c>
      <c r="CF65" s="181">
        <f t="shared" si="665"/>
        <v>0</v>
      </c>
      <c r="CG65" s="172"/>
      <c r="CH65" s="174">
        <v>4.0</v>
      </c>
      <c r="CI65" s="175" t="s">
        <v>158</v>
      </c>
      <c r="CJ65" s="176" t="s">
        <v>121</v>
      </c>
      <c r="CK65" s="176" t="s">
        <v>152</v>
      </c>
      <c r="CL65" s="177">
        <f t="shared" si="666"/>
        <v>0</v>
      </c>
      <c r="CM65" s="177">
        <f t="shared" si="667"/>
        <v>0</v>
      </c>
      <c r="CN65" s="177">
        <f t="shared" si="668"/>
        <v>0</v>
      </c>
      <c r="CO65" s="178"/>
      <c r="CP65" s="177">
        <f t="shared" si="669"/>
        <v>0</v>
      </c>
      <c r="CQ65" s="179"/>
      <c r="CR65" s="180"/>
      <c r="CS65" s="180"/>
      <c r="CT65" s="177">
        <f t="shared" si="670"/>
        <v>0</v>
      </c>
      <c r="CU65" s="178">
        <v>0.294289866351475</v>
      </c>
      <c r="CV65" s="177">
        <f t="shared" si="671"/>
        <v>0</v>
      </c>
      <c r="CW65" s="181">
        <f t="shared" si="672"/>
        <v>0</v>
      </c>
      <c r="CX65" s="172"/>
      <c r="CY65" s="174">
        <v>4.0</v>
      </c>
      <c r="CZ65" s="175" t="s">
        <v>158</v>
      </c>
      <c r="DA65" s="176" t="s">
        <v>121</v>
      </c>
      <c r="DB65" s="176" t="s">
        <v>152</v>
      </c>
      <c r="DC65" s="177">
        <f t="shared" si="673"/>
        <v>0</v>
      </c>
      <c r="DD65" s="177">
        <f t="shared" si="674"/>
        <v>0</v>
      </c>
      <c r="DE65" s="177">
        <f t="shared" si="675"/>
        <v>0</v>
      </c>
      <c r="DF65" s="178"/>
      <c r="DG65" s="177">
        <f t="shared" si="676"/>
        <v>0</v>
      </c>
      <c r="DH65" s="179"/>
      <c r="DI65" s="180"/>
      <c r="DJ65" s="180"/>
      <c r="DK65" s="177">
        <f t="shared" si="677"/>
        <v>0</v>
      </c>
      <c r="DL65" s="178">
        <v>0.294289866351475</v>
      </c>
      <c r="DM65" s="177">
        <f t="shared" si="678"/>
        <v>0</v>
      </c>
      <c r="DN65" s="181">
        <f t="shared" si="679"/>
        <v>0</v>
      </c>
      <c r="DO65" s="172"/>
      <c r="DP65" s="174">
        <v>4.0</v>
      </c>
      <c r="DQ65" s="175" t="s">
        <v>158</v>
      </c>
      <c r="DR65" s="176" t="s">
        <v>121</v>
      </c>
      <c r="DS65" s="176" t="s">
        <v>152</v>
      </c>
      <c r="DT65" s="177">
        <f t="shared" si="680"/>
        <v>0</v>
      </c>
      <c r="DU65" s="177">
        <f t="shared" si="681"/>
        <v>0</v>
      </c>
      <c r="DV65" s="177">
        <f t="shared" si="682"/>
        <v>0</v>
      </c>
      <c r="DW65" s="178"/>
      <c r="DX65" s="177">
        <f t="shared" si="683"/>
        <v>0</v>
      </c>
      <c r="DY65" s="179"/>
      <c r="DZ65" s="180"/>
      <c r="EA65" s="180"/>
      <c r="EB65" s="177">
        <f t="shared" si="684"/>
        <v>0</v>
      </c>
      <c r="EC65" s="178">
        <v>0.294289866351475</v>
      </c>
      <c r="ED65" s="177">
        <f t="shared" si="685"/>
        <v>0</v>
      </c>
      <c r="EE65" s="181">
        <f t="shared" si="686"/>
        <v>0</v>
      </c>
      <c r="EF65" s="172"/>
      <c r="EG65" s="174">
        <v>4.0</v>
      </c>
      <c r="EH65" s="175" t="s">
        <v>158</v>
      </c>
      <c r="EI65" s="176" t="s">
        <v>121</v>
      </c>
      <c r="EJ65" s="176" t="s">
        <v>152</v>
      </c>
      <c r="EK65" s="177">
        <f t="shared" si="687"/>
        <v>0</v>
      </c>
      <c r="EL65" s="177">
        <f t="shared" si="688"/>
        <v>0</v>
      </c>
      <c r="EM65" s="177">
        <f t="shared" si="689"/>
        <v>0</v>
      </c>
      <c r="EN65" s="178"/>
      <c r="EO65" s="177">
        <f t="shared" si="690"/>
        <v>0</v>
      </c>
      <c r="EP65" s="179"/>
      <c r="EQ65" s="180"/>
      <c r="ER65" s="180"/>
      <c r="ES65" s="177">
        <f t="shared" si="691"/>
        <v>0</v>
      </c>
      <c r="ET65" s="178">
        <v>0.294289866351475</v>
      </c>
      <c r="EU65" s="177">
        <f t="shared" si="692"/>
        <v>0</v>
      </c>
      <c r="EV65" s="181">
        <f t="shared" si="693"/>
        <v>0</v>
      </c>
      <c r="EW65" s="172"/>
      <c r="EX65" s="174">
        <v>4.0</v>
      </c>
      <c r="EY65" s="175" t="s">
        <v>158</v>
      </c>
      <c r="EZ65" s="176" t="s">
        <v>121</v>
      </c>
      <c r="FA65" s="176" t="s">
        <v>152</v>
      </c>
      <c r="FB65" s="177">
        <f t="shared" si="694"/>
        <v>0</v>
      </c>
      <c r="FC65" s="177">
        <f t="shared" si="695"/>
        <v>0</v>
      </c>
      <c r="FD65" s="177">
        <f t="shared" si="696"/>
        <v>0</v>
      </c>
      <c r="FE65" s="178"/>
      <c r="FF65" s="177">
        <f t="shared" si="697"/>
        <v>0</v>
      </c>
      <c r="FG65" s="179"/>
      <c r="FH65" s="180"/>
      <c r="FI65" s="180"/>
      <c r="FJ65" s="177">
        <f t="shared" si="698"/>
        <v>0</v>
      </c>
      <c r="FK65" s="178">
        <v>0.294289866351475</v>
      </c>
      <c r="FL65" s="177">
        <f t="shared" si="699"/>
        <v>0</v>
      </c>
      <c r="FM65" s="181">
        <f t="shared" si="700"/>
        <v>0</v>
      </c>
      <c r="FN65" s="172"/>
      <c r="FO65" s="174">
        <v>4.0</v>
      </c>
      <c r="FP65" s="175" t="s">
        <v>158</v>
      </c>
      <c r="FQ65" s="176" t="s">
        <v>121</v>
      </c>
      <c r="FR65" s="176" t="s">
        <v>152</v>
      </c>
      <c r="FS65" s="177">
        <f t="shared" si="701"/>
        <v>0</v>
      </c>
      <c r="FT65" s="177">
        <f t="shared" si="702"/>
        <v>0</v>
      </c>
      <c r="FU65" s="177">
        <f t="shared" si="703"/>
        <v>0</v>
      </c>
      <c r="FV65" s="178"/>
      <c r="FW65" s="177">
        <f t="shared" si="704"/>
        <v>0</v>
      </c>
      <c r="FX65" s="179"/>
      <c r="FY65" s="180"/>
      <c r="FZ65" s="180"/>
      <c r="GA65" s="177">
        <f t="shared" si="705"/>
        <v>0</v>
      </c>
      <c r="GB65" s="178">
        <v>0.294289866351475</v>
      </c>
      <c r="GC65" s="177">
        <f t="shared" si="706"/>
        <v>0</v>
      </c>
      <c r="GD65" s="181">
        <f t="shared" si="707"/>
        <v>0</v>
      </c>
      <c r="GE65" s="172"/>
      <c r="GF65" s="174">
        <v>4.0</v>
      </c>
      <c r="GG65" s="175" t="s">
        <v>158</v>
      </c>
      <c r="GH65" s="176" t="s">
        <v>121</v>
      </c>
      <c r="GI65" s="176" t="s">
        <v>152</v>
      </c>
      <c r="GJ65" s="177">
        <f t="shared" si="708"/>
        <v>0</v>
      </c>
      <c r="GK65" s="177">
        <f t="shared" si="709"/>
        <v>0</v>
      </c>
      <c r="GL65" s="177">
        <f t="shared" si="710"/>
        <v>0</v>
      </c>
      <c r="GM65" s="178"/>
      <c r="GN65" s="177">
        <f t="shared" si="711"/>
        <v>0</v>
      </c>
      <c r="GO65" s="179"/>
      <c r="GP65" s="180"/>
      <c r="GQ65" s="180"/>
      <c r="GR65" s="177">
        <f t="shared" si="712"/>
        <v>0</v>
      </c>
      <c r="GS65" s="178">
        <v>0.294289866351475</v>
      </c>
      <c r="GT65" s="177">
        <f t="shared" si="713"/>
        <v>0</v>
      </c>
      <c r="GU65" s="181">
        <f t="shared" si="714"/>
        <v>0</v>
      </c>
      <c r="GV65" s="172"/>
      <c r="GW65" s="174">
        <v>4.0</v>
      </c>
      <c r="GX65" s="175" t="s">
        <v>158</v>
      </c>
      <c r="GY65" s="176" t="s">
        <v>121</v>
      </c>
      <c r="GZ65" s="176" t="s">
        <v>152</v>
      </c>
      <c r="HA65" s="177">
        <f t="shared" si="715"/>
        <v>0</v>
      </c>
      <c r="HB65" s="177">
        <f t="shared" si="716"/>
        <v>0</v>
      </c>
      <c r="HC65" s="177">
        <f t="shared" si="717"/>
        <v>0</v>
      </c>
      <c r="HD65" s="178"/>
      <c r="HE65" s="177">
        <f t="shared" si="718"/>
        <v>0</v>
      </c>
      <c r="HF65" s="179"/>
      <c r="HG65" s="180"/>
      <c r="HH65" s="180"/>
      <c r="HI65" s="177">
        <f t="shared" si="719"/>
        <v>0</v>
      </c>
      <c r="HJ65" s="178">
        <v>0.294289866351475</v>
      </c>
      <c r="HK65" s="177">
        <f t="shared" si="720"/>
        <v>0</v>
      </c>
      <c r="HL65" s="181">
        <f t="shared" si="721"/>
        <v>0</v>
      </c>
      <c r="HM65" s="172"/>
      <c r="HN65" s="174">
        <v>4.0</v>
      </c>
      <c r="HO65" s="175" t="s">
        <v>158</v>
      </c>
      <c r="HP65" s="176" t="s">
        <v>121</v>
      </c>
      <c r="HQ65" s="176" t="s">
        <v>152</v>
      </c>
      <c r="HR65" s="177">
        <f t="shared" si="722"/>
        <v>0</v>
      </c>
      <c r="HS65" s="177">
        <f t="shared" si="723"/>
        <v>0</v>
      </c>
      <c r="HT65" s="177">
        <f t="shared" si="724"/>
        <v>0</v>
      </c>
      <c r="HU65" s="178"/>
      <c r="HV65" s="177">
        <f t="shared" si="725"/>
        <v>0</v>
      </c>
      <c r="HW65" s="179"/>
      <c r="HX65" s="180"/>
      <c r="HY65" s="180"/>
      <c r="HZ65" s="177">
        <f t="shared" si="726"/>
        <v>0</v>
      </c>
      <c r="IA65" s="178">
        <v>0.294289866351475</v>
      </c>
      <c r="IB65" s="177">
        <f t="shared" si="727"/>
        <v>0</v>
      </c>
      <c r="IC65" s="181">
        <f t="shared" si="728"/>
        <v>0</v>
      </c>
      <c r="ID65" s="172"/>
      <c r="IE65" s="174">
        <v>4.0</v>
      </c>
      <c r="IF65" s="175" t="s">
        <v>158</v>
      </c>
      <c r="IG65" s="176" t="s">
        <v>121</v>
      </c>
      <c r="IH65" s="176" t="s">
        <v>152</v>
      </c>
      <c r="II65" s="177">
        <f t="shared" si="729"/>
        <v>0</v>
      </c>
      <c r="IJ65" s="177">
        <f t="shared" si="730"/>
        <v>0</v>
      </c>
      <c r="IK65" s="177">
        <f t="shared" si="731"/>
        <v>0</v>
      </c>
      <c r="IL65" s="178"/>
      <c r="IM65" s="177">
        <f t="shared" si="732"/>
        <v>0</v>
      </c>
      <c r="IN65" s="179"/>
      <c r="IO65" s="180"/>
      <c r="IP65" s="180"/>
      <c r="IQ65" s="177">
        <f t="shared" si="733"/>
        <v>0</v>
      </c>
      <c r="IR65" s="178">
        <v>0.294289866351475</v>
      </c>
      <c r="IS65" s="177">
        <f t="shared" si="734"/>
        <v>0</v>
      </c>
      <c r="IT65" s="181">
        <f t="shared" si="735"/>
        <v>0</v>
      </c>
      <c r="IU65" s="172"/>
      <c r="IV65" s="174">
        <v>4.0</v>
      </c>
      <c r="IW65" s="175" t="s">
        <v>158</v>
      </c>
      <c r="IX65" s="176" t="s">
        <v>121</v>
      </c>
      <c r="IY65" s="176" t="s">
        <v>152</v>
      </c>
      <c r="IZ65" s="177">
        <f t="shared" si="736"/>
        <v>0</v>
      </c>
      <c r="JA65" s="177">
        <f t="shared" si="737"/>
        <v>0</v>
      </c>
      <c r="JB65" s="177">
        <f t="shared" si="738"/>
        <v>0</v>
      </c>
      <c r="JC65" s="178"/>
      <c r="JD65" s="177">
        <f t="shared" si="739"/>
        <v>0</v>
      </c>
      <c r="JE65" s="179"/>
      <c r="JF65" s="180"/>
      <c r="JG65" s="180"/>
      <c r="JH65" s="177">
        <f t="shared" si="740"/>
        <v>0</v>
      </c>
      <c r="JI65" s="178">
        <v>0.294289866351475</v>
      </c>
      <c r="JJ65" s="177">
        <f t="shared" si="741"/>
        <v>0</v>
      </c>
      <c r="JK65" s="181">
        <f t="shared" si="742"/>
        <v>0</v>
      </c>
      <c r="JL65" s="172"/>
      <c r="JM65" s="174">
        <v>4.0</v>
      </c>
      <c r="JN65" s="175" t="s">
        <v>158</v>
      </c>
      <c r="JO65" s="176" t="s">
        <v>121</v>
      </c>
      <c r="JP65" s="176" t="s">
        <v>152</v>
      </c>
      <c r="JQ65" s="177">
        <f t="shared" si="743"/>
        <v>0</v>
      </c>
      <c r="JR65" s="177">
        <f t="shared" si="744"/>
        <v>0</v>
      </c>
      <c r="JS65" s="177">
        <f t="shared" si="745"/>
        <v>0</v>
      </c>
      <c r="JT65" s="178"/>
      <c r="JU65" s="177">
        <f t="shared" si="746"/>
        <v>0</v>
      </c>
      <c r="JV65" s="179"/>
      <c r="JW65" s="180"/>
      <c r="JX65" s="180"/>
      <c r="JY65" s="177">
        <f t="shared" si="747"/>
        <v>0</v>
      </c>
      <c r="JZ65" s="178">
        <v>0.294289866351475</v>
      </c>
      <c r="KA65" s="177">
        <f t="shared" si="748"/>
        <v>0</v>
      </c>
      <c r="KB65" s="181">
        <f t="shared" si="749"/>
        <v>0</v>
      </c>
      <c r="KC65" s="172"/>
      <c r="KD65" s="174">
        <v>4.0</v>
      </c>
      <c r="KE65" s="175" t="s">
        <v>158</v>
      </c>
      <c r="KF65" s="176" t="s">
        <v>121</v>
      </c>
      <c r="KG65" s="176" t="s">
        <v>152</v>
      </c>
      <c r="KH65" s="177">
        <f t="shared" si="750"/>
        <v>0</v>
      </c>
      <c r="KI65" s="177">
        <f t="shared" si="751"/>
        <v>0</v>
      </c>
      <c r="KJ65" s="177">
        <f t="shared" si="752"/>
        <v>0</v>
      </c>
      <c r="KK65" s="178"/>
      <c r="KL65" s="177">
        <f t="shared" si="753"/>
        <v>0</v>
      </c>
      <c r="KM65" s="179"/>
      <c r="KN65" s="180"/>
      <c r="KO65" s="180"/>
      <c r="KP65" s="177">
        <f t="shared" si="754"/>
        <v>0</v>
      </c>
      <c r="KQ65" s="178">
        <v>0.294289866351475</v>
      </c>
      <c r="KR65" s="177">
        <f t="shared" si="755"/>
        <v>0</v>
      </c>
      <c r="KS65" s="181">
        <f t="shared" si="756"/>
        <v>0</v>
      </c>
      <c r="KT65" s="172"/>
      <c r="KU65" s="173"/>
    </row>
    <row r="66" ht="15.75" customHeight="1">
      <c r="A66" s="174"/>
      <c r="B66" s="188" t="s">
        <v>147</v>
      </c>
      <c r="C66" s="189"/>
      <c r="D66" s="189"/>
      <c r="E66" s="190"/>
      <c r="F66" s="190"/>
      <c r="G66" s="190"/>
      <c r="H66" s="191"/>
      <c r="I66" s="190"/>
      <c r="J66" s="191"/>
      <c r="K66" s="190"/>
      <c r="L66" s="190"/>
      <c r="M66" s="190"/>
      <c r="N66" s="191"/>
      <c r="O66" s="190"/>
      <c r="P66" s="192"/>
      <c r="Q66" s="172"/>
      <c r="R66" s="174"/>
      <c r="S66" s="188" t="s">
        <v>147</v>
      </c>
      <c r="T66" s="189"/>
      <c r="U66" s="189"/>
      <c r="V66" s="190"/>
      <c r="W66" s="190"/>
      <c r="X66" s="190"/>
      <c r="Y66" s="191"/>
      <c r="Z66" s="190"/>
      <c r="AA66" s="191"/>
      <c r="AB66" s="190"/>
      <c r="AC66" s="190"/>
      <c r="AD66" s="190"/>
      <c r="AE66" s="191"/>
      <c r="AF66" s="190"/>
      <c r="AG66" s="192"/>
      <c r="AH66" s="172"/>
      <c r="AI66" s="174"/>
      <c r="AJ66" s="188" t="s">
        <v>147</v>
      </c>
      <c r="AK66" s="189"/>
      <c r="AL66" s="189"/>
      <c r="AM66" s="190"/>
      <c r="AN66" s="190"/>
      <c r="AO66" s="190"/>
      <c r="AP66" s="191"/>
      <c r="AQ66" s="190"/>
      <c r="AR66" s="191"/>
      <c r="AS66" s="190"/>
      <c r="AT66" s="190"/>
      <c r="AU66" s="190"/>
      <c r="AV66" s="191"/>
      <c r="AW66" s="190"/>
      <c r="AX66" s="192"/>
      <c r="AY66" s="172"/>
      <c r="AZ66" s="174"/>
      <c r="BA66" s="188" t="s">
        <v>147</v>
      </c>
      <c r="BB66" s="189"/>
      <c r="BC66" s="189"/>
      <c r="BD66" s="190"/>
      <c r="BE66" s="190"/>
      <c r="BF66" s="190"/>
      <c r="BG66" s="191"/>
      <c r="BH66" s="190"/>
      <c r="BI66" s="191"/>
      <c r="BJ66" s="190"/>
      <c r="BK66" s="190"/>
      <c r="BL66" s="190"/>
      <c r="BM66" s="191"/>
      <c r="BN66" s="190"/>
      <c r="BO66" s="192"/>
      <c r="BP66" s="172"/>
      <c r="BQ66" s="174"/>
      <c r="BR66" s="188" t="s">
        <v>147</v>
      </c>
      <c r="BS66" s="189"/>
      <c r="BT66" s="189"/>
      <c r="BU66" s="190"/>
      <c r="BV66" s="190"/>
      <c r="BW66" s="190"/>
      <c r="BX66" s="191"/>
      <c r="BY66" s="190"/>
      <c r="BZ66" s="191"/>
      <c r="CA66" s="190"/>
      <c r="CB66" s="190"/>
      <c r="CC66" s="190"/>
      <c r="CD66" s="191"/>
      <c r="CE66" s="190"/>
      <c r="CF66" s="192"/>
      <c r="CG66" s="172"/>
      <c r="CH66" s="174"/>
      <c r="CI66" s="188" t="s">
        <v>147</v>
      </c>
      <c r="CJ66" s="189"/>
      <c r="CK66" s="189"/>
      <c r="CL66" s="190"/>
      <c r="CM66" s="190"/>
      <c r="CN66" s="190"/>
      <c r="CO66" s="191"/>
      <c r="CP66" s="190"/>
      <c r="CQ66" s="191"/>
      <c r="CR66" s="190"/>
      <c r="CS66" s="190"/>
      <c r="CT66" s="190"/>
      <c r="CU66" s="191"/>
      <c r="CV66" s="190"/>
      <c r="CW66" s="192"/>
      <c r="CX66" s="172"/>
      <c r="CY66" s="174"/>
      <c r="CZ66" s="188" t="s">
        <v>147</v>
      </c>
      <c r="DA66" s="189"/>
      <c r="DB66" s="189"/>
      <c r="DC66" s="190"/>
      <c r="DD66" s="190"/>
      <c r="DE66" s="190"/>
      <c r="DF66" s="191"/>
      <c r="DG66" s="190"/>
      <c r="DH66" s="191"/>
      <c r="DI66" s="190"/>
      <c r="DJ66" s="190"/>
      <c r="DK66" s="190"/>
      <c r="DL66" s="191"/>
      <c r="DM66" s="190"/>
      <c r="DN66" s="192"/>
      <c r="DO66" s="172"/>
      <c r="DP66" s="174"/>
      <c r="DQ66" s="188" t="s">
        <v>147</v>
      </c>
      <c r="DR66" s="189"/>
      <c r="DS66" s="189"/>
      <c r="DT66" s="190"/>
      <c r="DU66" s="190"/>
      <c r="DV66" s="190"/>
      <c r="DW66" s="191"/>
      <c r="DX66" s="190"/>
      <c r="DY66" s="191"/>
      <c r="DZ66" s="190"/>
      <c r="EA66" s="190"/>
      <c r="EB66" s="190"/>
      <c r="EC66" s="191"/>
      <c r="ED66" s="190"/>
      <c r="EE66" s="192"/>
      <c r="EF66" s="172"/>
      <c r="EG66" s="174"/>
      <c r="EH66" s="188" t="s">
        <v>147</v>
      </c>
      <c r="EI66" s="189"/>
      <c r="EJ66" s="189"/>
      <c r="EK66" s="190"/>
      <c r="EL66" s="190"/>
      <c r="EM66" s="190"/>
      <c r="EN66" s="191"/>
      <c r="EO66" s="190"/>
      <c r="EP66" s="191"/>
      <c r="EQ66" s="190"/>
      <c r="ER66" s="190"/>
      <c r="ES66" s="190"/>
      <c r="ET66" s="191"/>
      <c r="EU66" s="190"/>
      <c r="EV66" s="192"/>
      <c r="EW66" s="172"/>
      <c r="EX66" s="174"/>
      <c r="EY66" s="188" t="s">
        <v>147</v>
      </c>
      <c r="EZ66" s="189"/>
      <c r="FA66" s="189"/>
      <c r="FB66" s="190"/>
      <c r="FC66" s="190"/>
      <c r="FD66" s="190"/>
      <c r="FE66" s="191"/>
      <c r="FF66" s="190"/>
      <c r="FG66" s="191"/>
      <c r="FH66" s="190"/>
      <c r="FI66" s="190"/>
      <c r="FJ66" s="190"/>
      <c r="FK66" s="191"/>
      <c r="FL66" s="190"/>
      <c r="FM66" s="192"/>
      <c r="FN66" s="172"/>
      <c r="FO66" s="174"/>
      <c r="FP66" s="188" t="s">
        <v>147</v>
      </c>
      <c r="FQ66" s="189"/>
      <c r="FR66" s="189"/>
      <c r="FS66" s="190"/>
      <c r="FT66" s="190"/>
      <c r="FU66" s="190"/>
      <c r="FV66" s="191"/>
      <c r="FW66" s="190"/>
      <c r="FX66" s="191"/>
      <c r="FY66" s="190"/>
      <c r="FZ66" s="190"/>
      <c r="GA66" s="190"/>
      <c r="GB66" s="191"/>
      <c r="GC66" s="190"/>
      <c r="GD66" s="192"/>
      <c r="GE66" s="172"/>
      <c r="GF66" s="174"/>
      <c r="GG66" s="188" t="s">
        <v>147</v>
      </c>
      <c r="GH66" s="189"/>
      <c r="GI66" s="189"/>
      <c r="GJ66" s="190"/>
      <c r="GK66" s="190"/>
      <c r="GL66" s="190"/>
      <c r="GM66" s="191"/>
      <c r="GN66" s="190"/>
      <c r="GO66" s="191"/>
      <c r="GP66" s="190"/>
      <c r="GQ66" s="190"/>
      <c r="GR66" s="190"/>
      <c r="GS66" s="191"/>
      <c r="GT66" s="190"/>
      <c r="GU66" s="192"/>
      <c r="GV66" s="172"/>
      <c r="GW66" s="174"/>
      <c r="GX66" s="188" t="s">
        <v>147</v>
      </c>
      <c r="GY66" s="189"/>
      <c r="GZ66" s="189"/>
      <c r="HA66" s="190"/>
      <c r="HB66" s="190"/>
      <c r="HC66" s="190"/>
      <c r="HD66" s="191"/>
      <c r="HE66" s="190"/>
      <c r="HF66" s="191"/>
      <c r="HG66" s="190"/>
      <c r="HH66" s="190"/>
      <c r="HI66" s="190"/>
      <c r="HJ66" s="191"/>
      <c r="HK66" s="190"/>
      <c r="HL66" s="192"/>
      <c r="HM66" s="172"/>
      <c r="HN66" s="174"/>
      <c r="HO66" s="188" t="s">
        <v>147</v>
      </c>
      <c r="HP66" s="189"/>
      <c r="HQ66" s="189"/>
      <c r="HR66" s="190"/>
      <c r="HS66" s="190"/>
      <c r="HT66" s="190"/>
      <c r="HU66" s="191"/>
      <c r="HV66" s="190"/>
      <c r="HW66" s="191"/>
      <c r="HX66" s="190"/>
      <c r="HY66" s="190"/>
      <c r="HZ66" s="190"/>
      <c r="IA66" s="191"/>
      <c r="IB66" s="190"/>
      <c r="IC66" s="192"/>
      <c r="ID66" s="172"/>
      <c r="IE66" s="174"/>
      <c r="IF66" s="188" t="s">
        <v>147</v>
      </c>
      <c r="IG66" s="189"/>
      <c r="IH66" s="189"/>
      <c r="II66" s="190"/>
      <c r="IJ66" s="190"/>
      <c r="IK66" s="190"/>
      <c r="IL66" s="191"/>
      <c r="IM66" s="190"/>
      <c r="IN66" s="191"/>
      <c r="IO66" s="190"/>
      <c r="IP66" s="190"/>
      <c r="IQ66" s="190"/>
      <c r="IR66" s="191"/>
      <c r="IS66" s="190"/>
      <c r="IT66" s="192"/>
      <c r="IU66" s="172"/>
      <c r="IV66" s="174"/>
      <c r="IW66" s="188" t="s">
        <v>147</v>
      </c>
      <c r="IX66" s="189"/>
      <c r="IY66" s="189"/>
      <c r="IZ66" s="190"/>
      <c r="JA66" s="190"/>
      <c r="JB66" s="190"/>
      <c r="JC66" s="191"/>
      <c r="JD66" s="190"/>
      <c r="JE66" s="191"/>
      <c r="JF66" s="190"/>
      <c r="JG66" s="190"/>
      <c r="JH66" s="190"/>
      <c r="JI66" s="191"/>
      <c r="JJ66" s="190"/>
      <c r="JK66" s="192"/>
      <c r="JL66" s="172"/>
      <c r="JM66" s="174"/>
      <c r="JN66" s="188" t="s">
        <v>147</v>
      </c>
      <c r="JO66" s="189"/>
      <c r="JP66" s="189"/>
      <c r="JQ66" s="190"/>
      <c r="JR66" s="190"/>
      <c r="JS66" s="190"/>
      <c r="JT66" s="191"/>
      <c r="JU66" s="190"/>
      <c r="JV66" s="191"/>
      <c r="JW66" s="190"/>
      <c r="JX66" s="190"/>
      <c r="JY66" s="190"/>
      <c r="JZ66" s="191"/>
      <c r="KA66" s="190"/>
      <c r="KB66" s="192"/>
      <c r="KC66" s="172"/>
      <c r="KD66" s="174"/>
      <c r="KE66" s="188" t="s">
        <v>147</v>
      </c>
      <c r="KF66" s="189"/>
      <c r="KG66" s="189"/>
      <c r="KH66" s="190"/>
      <c r="KI66" s="190"/>
      <c r="KJ66" s="190"/>
      <c r="KK66" s="191"/>
      <c r="KL66" s="190"/>
      <c r="KM66" s="191"/>
      <c r="KN66" s="190"/>
      <c r="KO66" s="190"/>
      <c r="KP66" s="190"/>
      <c r="KQ66" s="191"/>
      <c r="KR66" s="190"/>
      <c r="KS66" s="192"/>
      <c r="KT66" s="172"/>
      <c r="KU66" s="173"/>
    </row>
    <row r="67" ht="15.75" customHeight="1">
      <c r="A67" s="174">
        <v>1.0</v>
      </c>
      <c r="B67" s="175" t="s">
        <v>159</v>
      </c>
      <c r="C67" s="176" t="s">
        <v>121</v>
      </c>
      <c r="D67" s="176" t="s">
        <v>152</v>
      </c>
      <c r="E67" s="177">
        <f t="shared" ref="E67:E69" si="757">E168+E269+E370+E471</f>
        <v>0</v>
      </c>
      <c r="F67" s="177">
        <f t="shared" ref="F67:F69" si="758">iferror(E67/G67*100,0)</f>
        <v>0</v>
      </c>
      <c r="G67" s="177">
        <f t="shared" ref="G67:G69" si="759">G168+G269+G370+G471</f>
        <v>0</v>
      </c>
      <c r="H67" s="178"/>
      <c r="I67" s="177">
        <f t="shared" ref="I67:I69" si="760">I168+I269+I370+I471</f>
        <v>0</v>
      </c>
      <c r="J67" s="179"/>
      <c r="K67" s="180"/>
      <c r="L67" s="180"/>
      <c r="M67" s="177">
        <f t="shared" ref="M67:M69" si="761">M168+M269+M370+M471</f>
        <v>0</v>
      </c>
      <c r="N67" s="178">
        <v>0.294289866351475</v>
      </c>
      <c r="O67" s="177">
        <f t="shared" ref="O67:O69" si="762">O168+O269+O370+O471</f>
        <v>0</v>
      </c>
      <c r="P67" s="181">
        <f t="shared" ref="P67:P69" si="763">IFERROR(+(IF(M67="","0",M67))-(IF(O67="","0",O67)),"")</f>
        <v>0</v>
      </c>
      <c r="Q67" s="172"/>
      <c r="R67" s="174">
        <v>1.0</v>
      </c>
      <c r="S67" s="175" t="s">
        <v>159</v>
      </c>
      <c r="T67" s="176" t="s">
        <v>121</v>
      </c>
      <c r="U67" s="176" t="s">
        <v>152</v>
      </c>
      <c r="V67" s="177">
        <f t="shared" ref="V67:V69" si="764">V168+V269+V370+V471</f>
        <v>0</v>
      </c>
      <c r="W67" s="177">
        <f t="shared" ref="W67:W69" si="765">iferror(V67/X67*100,0)</f>
        <v>0</v>
      </c>
      <c r="X67" s="177">
        <f t="shared" ref="X67:X69" si="766">X168+X269+X370+X471</f>
        <v>0</v>
      </c>
      <c r="Y67" s="178"/>
      <c r="Z67" s="177">
        <f t="shared" ref="Z67:Z69" si="767">Z168+Z269+Z370+Z471</f>
        <v>0</v>
      </c>
      <c r="AA67" s="179"/>
      <c r="AB67" s="180"/>
      <c r="AC67" s="180"/>
      <c r="AD67" s="177">
        <f t="shared" ref="AD67:AD69" si="768">AD168+AD269+AD370+AD471</f>
        <v>0</v>
      </c>
      <c r="AE67" s="178">
        <v>0.294289866351475</v>
      </c>
      <c r="AF67" s="177">
        <f t="shared" ref="AF67:AF69" si="769">AF168+AF269+AF370+AF471</f>
        <v>0</v>
      </c>
      <c r="AG67" s="181">
        <f t="shared" ref="AG67:AG69" si="770">IFERROR(+(IF(AD67="","0",AD67))-(IF(AF67="","0",AF67)),"")</f>
        <v>0</v>
      </c>
      <c r="AH67" s="172"/>
      <c r="AI67" s="174">
        <v>1.0</v>
      </c>
      <c r="AJ67" s="175" t="s">
        <v>159</v>
      </c>
      <c r="AK67" s="176" t="s">
        <v>121</v>
      </c>
      <c r="AL67" s="176" t="s">
        <v>152</v>
      </c>
      <c r="AM67" s="177">
        <f t="shared" ref="AM67:AM69" si="771">AM168+AM269+AM370+AM471</f>
        <v>0</v>
      </c>
      <c r="AN67" s="177">
        <f t="shared" ref="AN67:AN69" si="772">iferror(AM67/AO67*100,0)</f>
        <v>0</v>
      </c>
      <c r="AO67" s="177">
        <f t="shared" ref="AO67:AO69" si="773">AO168+AO269+AO370+AO471</f>
        <v>0</v>
      </c>
      <c r="AP67" s="178"/>
      <c r="AQ67" s="177">
        <f t="shared" ref="AQ67:AQ69" si="774">AQ168+AQ269+AQ370+AQ471</f>
        <v>0</v>
      </c>
      <c r="AR67" s="179"/>
      <c r="AS67" s="180"/>
      <c r="AT67" s="180"/>
      <c r="AU67" s="177">
        <f t="shared" ref="AU67:AU69" si="775">AU168+AU269+AU370+AU471</f>
        <v>0</v>
      </c>
      <c r="AV67" s="178">
        <v>0.294289866351475</v>
      </c>
      <c r="AW67" s="177">
        <f t="shared" ref="AW67:AW69" si="776">AW168+AW269+AW370+AW471</f>
        <v>0</v>
      </c>
      <c r="AX67" s="181">
        <f t="shared" ref="AX67:AX69" si="777">IFERROR(+(IF(AU67="","0",AU67))-(IF(AW67="","0",AW67)),"")</f>
        <v>0</v>
      </c>
      <c r="AY67" s="172"/>
      <c r="AZ67" s="174">
        <v>1.0</v>
      </c>
      <c r="BA67" s="175" t="s">
        <v>159</v>
      </c>
      <c r="BB67" s="176" t="s">
        <v>121</v>
      </c>
      <c r="BC67" s="176" t="s">
        <v>152</v>
      </c>
      <c r="BD67" s="177">
        <f t="shared" ref="BD67:BD69" si="778">BD168+BD269+BD370+BD471</f>
        <v>0</v>
      </c>
      <c r="BE67" s="177">
        <f t="shared" ref="BE67:BE69" si="779">iferror(BD67/BF67*100,0)</f>
        <v>0</v>
      </c>
      <c r="BF67" s="177">
        <f t="shared" ref="BF67:BF69" si="780">BF168+BF269+BF370+BF471</f>
        <v>0</v>
      </c>
      <c r="BG67" s="178"/>
      <c r="BH67" s="177">
        <f t="shared" ref="BH67:BH69" si="781">BH168+BH269+BH370+BH471</f>
        <v>0</v>
      </c>
      <c r="BI67" s="179"/>
      <c r="BJ67" s="180"/>
      <c r="BK67" s="180"/>
      <c r="BL67" s="177">
        <f t="shared" ref="BL67:BL69" si="782">BL168+BL269+BL370+BL471</f>
        <v>0</v>
      </c>
      <c r="BM67" s="178">
        <v>0.294289866351475</v>
      </c>
      <c r="BN67" s="177">
        <f t="shared" ref="BN67:BN69" si="783">BN168+BN269+BN370+BN471</f>
        <v>0</v>
      </c>
      <c r="BO67" s="181">
        <f t="shared" ref="BO67:BO69" si="784">IFERROR(+(IF(BL67="","0",BL67))-(IF(BN67="","0",BN67)),"")</f>
        <v>0</v>
      </c>
      <c r="BP67" s="172"/>
      <c r="BQ67" s="174">
        <v>1.0</v>
      </c>
      <c r="BR67" s="175" t="s">
        <v>159</v>
      </c>
      <c r="BS67" s="176" t="s">
        <v>121</v>
      </c>
      <c r="BT67" s="176" t="s">
        <v>152</v>
      </c>
      <c r="BU67" s="177">
        <f t="shared" ref="BU67:BU69" si="785">BU168+BU269+BU370+BU471</f>
        <v>0</v>
      </c>
      <c r="BV67" s="177">
        <f t="shared" ref="BV67:BV69" si="786">iferror(BU67/BW67*100,0)</f>
        <v>0</v>
      </c>
      <c r="BW67" s="177">
        <f t="shared" ref="BW67:BW69" si="787">BW168+BW269+BW370+BW471</f>
        <v>0</v>
      </c>
      <c r="BX67" s="178"/>
      <c r="BY67" s="177">
        <f t="shared" ref="BY67:BY69" si="788">BY168+BY269+BY370+BY471</f>
        <v>0</v>
      </c>
      <c r="BZ67" s="179"/>
      <c r="CA67" s="180"/>
      <c r="CB67" s="180"/>
      <c r="CC67" s="177">
        <f t="shared" ref="CC67:CC69" si="789">CC168+CC269+CC370+CC471</f>
        <v>0</v>
      </c>
      <c r="CD67" s="178">
        <v>0.294289866351475</v>
      </c>
      <c r="CE67" s="177">
        <f t="shared" ref="CE67:CE69" si="790">CE168+CE269+CE370+CE471</f>
        <v>0</v>
      </c>
      <c r="CF67" s="181">
        <f t="shared" ref="CF67:CF69" si="791">IFERROR(+(IF(CC67="","0",CC67))-(IF(CE67="","0",CE67)),"")</f>
        <v>0</v>
      </c>
      <c r="CG67" s="172"/>
      <c r="CH67" s="174">
        <v>1.0</v>
      </c>
      <c r="CI67" s="175" t="s">
        <v>159</v>
      </c>
      <c r="CJ67" s="176" t="s">
        <v>121</v>
      </c>
      <c r="CK67" s="176" t="s">
        <v>152</v>
      </c>
      <c r="CL67" s="177">
        <f t="shared" ref="CL67:CL69" si="792">CL168+CL269+CL370+CL471</f>
        <v>0</v>
      </c>
      <c r="CM67" s="177">
        <f t="shared" ref="CM67:CM69" si="793">iferror(CL67/CN67*100,0)</f>
        <v>0</v>
      </c>
      <c r="CN67" s="177">
        <f t="shared" ref="CN67:CN69" si="794">CN168+CN269+CN370+CN471</f>
        <v>0</v>
      </c>
      <c r="CO67" s="178"/>
      <c r="CP67" s="177">
        <f t="shared" ref="CP67:CP69" si="795">CP168+CP269+CP370+CP471</f>
        <v>0</v>
      </c>
      <c r="CQ67" s="179"/>
      <c r="CR67" s="180"/>
      <c r="CS67" s="180"/>
      <c r="CT67" s="177">
        <f t="shared" ref="CT67:CT69" si="796">CT168+CT269+CT370+CT471</f>
        <v>0</v>
      </c>
      <c r="CU67" s="178">
        <v>0.294289866351475</v>
      </c>
      <c r="CV67" s="177">
        <f t="shared" ref="CV67:CV69" si="797">CV168+CV269+CV370+CV471</f>
        <v>0</v>
      </c>
      <c r="CW67" s="181">
        <f t="shared" ref="CW67:CW69" si="798">IFERROR(+(IF(CT67="","0",CT67))-(IF(CV67="","0",CV67)),"")</f>
        <v>0</v>
      </c>
      <c r="CX67" s="172"/>
      <c r="CY67" s="174">
        <v>1.0</v>
      </c>
      <c r="CZ67" s="175" t="s">
        <v>159</v>
      </c>
      <c r="DA67" s="176" t="s">
        <v>121</v>
      </c>
      <c r="DB67" s="176" t="s">
        <v>152</v>
      </c>
      <c r="DC67" s="177">
        <f t="shared" ref="DC67:DC69" si="799">DC168+DC269+DC370+DC471</f>
        <v>0</v>
      </c>
      <c r="DD67" s="177">
        <f t="shared" ref="DD67:DD69" si="800">iferror(DC67/DE67*100,0)</f>
        <v>0</v>
      </c>
      <c r="DE67" s="177">
        <f t="shared" ref="DE67:DE69" si="801">DE168+DE269+DE370+DE471</f>
        <v>0</v>
      </c>
      <c r="DF67" s="178"/>
      <c r="DG67" s="177">
        <f t="shared" ref="DG67:DG69" si="802">DG168+DG269+DG370+DG471</f>
        <v>0</v>
      </c>
      <c r="DH67" s="179"/>
      <c r="DI67" s="180"/>
      <c r="DJ67" s="180"/>
      <c r="DK67" s="177">
        <f t="shared" ref="DK67:DK69" si="803">DK168+DK269+DK370+DK471</f>
        <v>0</v>
      </c>
      <c r="DL67" s="178">
        <v>0.294289866351475</v>
      </c>
      <c r="DM67" s="177">
        <f t="shared" ref="DM67:DM69" si="804">DM168+DM269+DM370+DM471</f>
        <v>0</v>
      </c>
      <c r="DN67" s="181">
        <f t="shared" ref="DN67:DN69" si="805">IFERROR(+(IF(DK67="","0",DK67))-(IF(DM67="","0",DM67)),"")</f>
        <v>0</v>
      </c>
      <c r="DO67" s="172"/>
      <c r="DP67" s="174">
        <v>1.0</v>
      </c>
      <c r="DQ67" s="175" t="s">
        <v>159</v>
      </c>
      <c r="DR67" s="176" t="s">
        <v>121</v>
      </c>
      <c r="DS67" s="176" t="s">
        <v>152</v>
      </c>
      <c r="DT67" s="177">
        <f t="shared" ref="DT67:DT69" si="806">DT168+DT269+DT370+DT471</f>
        <v>0</v>
      </c>
      <c r="DU67" s="177">
        <f t="shared" ref="DU67:DU69" si="807">iferror(DT67/DV67*100,0)</f>
        <v>0</v>
      </c>
      <c r="DV67" s="177">
        <f t="shared" ref="DV67:DV69" si="808">DV168+DV269+DV370+DV471</f>
        <v>0</v>
      </c>
      <c r="DW67" s="178"/>
      <c r="DX67" s="177">
        <f t="shared" ref="DX67:DX69" si="809">DX168+DX269+DX370+DX471</f>
        <v>0</v>
      </c>
      <c r="DY67" s="179"/>
      <c r="DZ67" s="180"/>
      <c r="EA67" s="180"/>
      <c r="EB67" s="177">
        <f t="shared" ref="EB67:EB69" si="810">EB168+EB269+EB370+EB471</f>
        <v>0</v>
      </c>
      <c r="EC67" s="178">
        <v>0.294289866351475</v>
      </c>
      <c r="ED67" s="177">
        <f t="shared" ref="ED67:ED69" si="811">ED168+ED269+ED370+ED471</f>
        <v>0</v>
      </c>
      <c r="EE67" s="181">
        <f t="shared" ref="EE67:EE69" si="812">IFERROR(+(IF(EB67="","0",EB67))-(IF(ED67="","0",ED67)),"")</f>
        <v>0</v>
      </c>
      <c r="EF67" s="172"/>
      <c r="EG67" s="174">
        <v>1.0</v>
      </c>
      <c r="EH67" s="175" t="s">
        <v>159</v>
      </c>
      <c r="EI67" s="176" t="s">
        <v>121</v>
      </c>
      <c r="EJ67" s="176" t="s">
        <v>152</v>
      </c>
      <c r="EK67" s="177">
        <f t="shared" ref="EK67:EK69" si="813">EK168+EK269+EK370+EK471</f>
        <v>0</v>
      </c>
      <c r="EL67" s="177">
        <f t="shared" ref="EL67:EL69" si="814">iferror(EK67/EM67*100,0)</f>
        <v>0</v>
      </c>
      <c r="EM67" s="177">
        <f t="shared" ref="EM67:EM69" si="815">EM168+EM269+EM370+EM471</f>
        <v>0</v>
      </c>
      <c r="EN67" s="178"/>
      <c r="EO67" s="177">
        <f t="shared" ref="EO67:EO69" si="816">EO168+EO269+EO370+EO471</f>
        <v>0</v>
      </c>
      <c r="EP67" s="179"/>
      <c r="EQ67" s="180"/>
      <c r="ER67" s="180"/>
      <c r="ES67" s="177">
        <f t="shared" ref="ES67:ES69" si="817">ES168+ES269+ES370+ES471</f>
        <v>0</v>
      </c>
      <c r="ET67" s="178">
        <v>0.294289866351475</v>
      </c>
      <c r="EU67" s="177">
        <f t="shared" ref="EU67:EU69" si="818">EU168+EU269+EU370+EU471</f>
        <v>0</v>
      </c>
      <c r="EV67" s="181">
        <f t="shared" ref="EV67:EV69" si="819">IFERROR(+(IF(ES67="","0",ES67))-(IF(EU67="","0",EU67)),"")</f>
        <v>0</v>
      </c>
      <c r="EW67" s="172"/>
      <c r="EX67" s="174">
        <v>1.0</v>
      </c>
      <c r="EY67" s="175" t="s">
        <v>159</v>
      </c>
      <c r="EZ67" s="176" t="s">
        <v>121</v>
      </c>
      <c r="FA67" s="176" t="s">
        <v>152</v>
      </c>
      <c r="FB67" s="177">
        <f t="shared" ref="FB67:FB69" si="820">FB168+FB269+FB370+FB471</f>
        <v>0</v>
      </c>
      <c r="FC67" s="177">
        <f t="shared" ref="FC67:FC69" si="821">iferror(FB67/FD67*100,0)</f>
        <v>0</v>
      </c>
      <c r="FD67" s="177">
        <f t="shared" ref="FD67:FD69" si="822">FD168+FD269+FD370+FD471</f>
        <v>0</v>
      </c>
      <c r="FE67" s="178"/>
      <c r="FF67" s="177">
        <f t="shared" ref="FF67:FF69" si="823">FF168+FF269+FF370+FF471</f>
        <v>0</v>
      </c>
      <c r="FG67" s="179"/>
      <c r="FH67" s="180"/>
      <c r="FI67" s="180"/>
      <c r="FJ67" s="177">
        <f t="shared" ref="FJ67:FJ69" si="824">FJ168+FJ269+FJ370+FJ471</f>
        <v>0</v>
      </c>
      <c r="FK67" s="178">
        <v>0.294289866351475</v>
      </c>
      <c r="FL67" s="177">
        <f t="shared" ref="FL67:FL69" si="825">FL168+FL269+FL370+FL471</f>
        <v>0</v>
      </c>
      <c r="FM67" s="181">
        <f t="shared" ref="FM67:FM69" si="826">IFERROR(+(IF(FJ67="","0",FJ67))-(IF(FL67="","0",FL67)),"")</f>
        <v>0</v>
      </c>
      <c r="FN67" s="172"/>
      <c r="FO67" s="174">
        <v>1.0</v>
      </c>
      <c r="FP67" s="175" t="s">
        <v>159</v>
      </c>
      <c r="FQ67" s="176" t="s">
        <v>121</v>
      </c>
      <c r="FR67" s="176" t="s">
        <v>152</v>
      </c>
      <c r="FS67" s="177">
        <f t="shared" ref="FS67:FS69" si="827">FS168+FS269+FS370+FS471</f>
        <v>0</v>
      </c>
      <c r="FT67" s="177">
        <f t="shared" ref="FT67:FT69" si="828">iferror(FS67/FU67*100,0)</f>
        <v>0</v>
      </c>
      <c r="FU67" s="177">
        <f t="shared" ref="FU67:FU69" si="829">FU168+FU269+FU370+FU471</f>
        <v>0</v>
      </c>
      <c r="FV67" s="178"/>
      <c r="FW67" s="177">
        <f t="shared" ref="FW67:FW69" si="830">FW168+FW269+FW370+FW471</f>
        <v>0</v>
      </c>
      <c r="FX67" s="179"/>
      <c r="FY67" s="180"/>
      <c r="FZ67" s="180"/>
      <c r="GA67" s="177">
        <f t="shared" ref="GA67:GA69" si="831">GA168+GA269+GA370+GA471</f>
        <v>0</v>
      </c>
      <c r="GB67" s="178">
        <v>0.294289866351475</v>
      </c>
      <c r="GC67" s="177">
        <f t="shared" ref="GC67:GC69" si="832">GC168+GC269+GC370+GC471</f>
        <v>0</v>
      </c>
      <c r="GD67" s="181">
        <f t="shared" ref="GD67:GD69" si="833">IFERROR(+(IF(GA67="","0",GA67))-(IF(GC67="","0",GC67)),"")</f>
        <v>0</v>
      </c>
      <c r="GE67" s="172"/>
      <c r="GF67" s="174">
        <v>1.0</v>
      </c>
      <c r="GG67" s="175" t="s">
        <v>159</v>
      </c>
      <c r="GH67" s="176" t="s">
        <v>121</v>
      </c>
      <c r="GI67" s="176" t="s">
        <v>152</v>
      </c>
      <c r="GJ67" s="177">
        <f t="shared" ref="GJ67:GJ69" si="834">GJ168+GJ269+GJ370+GJ471</f>
        <v>0</v>
      </c>
      <c r="GK67" s="177">
        <f t="shared" ref="GK67:GK69" si="835">iferror(GJ67/GL67*100,0)</f>
        <v>0</v>
      </c>
      <c r="GL67" s="177">
        <f t="shared" ref="GL67:GL69" si="836">GL168+GL269+GL370+GL471</f>
        <v>0</v>
      </c>
      <c r="GM67" s="178"/>
      <c r="GN67" s="177">
        <f t="shared" ref="GN67:GN69" si="837">GN168+GN269+GN370+GN471</f>
        <v>0</v>
      </c>
      <c r="GO67" s="179"/>
      <c r="GP67" s="180"/>
      <c r="GQ67" s="180"/>
      <c r="GR67" s="177">
        <f t="shared" ref="GR67:GR69" si="838">GR168+GR269+GR370+GR471</f>
        <v>0</v>
      </c>
      <c r="GS67" s="178">
        <v>0.294289866351475</v>
      </c>
      <c r="GT67" s="177">
        <f t="shared" ref="GT67:GT69" si="839">GT168+GT269+GT370+GT471</f>
        <v>0</v>
      </c>
      <c r="GU67" s="181">
        <f t="shared" ref="GU67:GU69" si="840">IFERROR(+(IF(GR67="","0",GR67))-(IF(GT67="","0",GT67)),"")</f>
        <v>0</v>
      </c>
      <c r="GV67" s="172"/>
      <c r="GW67" s="174">
        <v>1.0</v>
      </c>
      <c r="GX67" s="175" t="s">
        <v>159</v>
      </c>
      <c r="GY67" s="176" t="s">
        <v>121</v>
      </c>
      <c r="GZ67" s="176" t="s">
        <v>152</v>
      </c>
      <c r="HA67" s="177">
        <f t="shared" ref="HA67:HA69" si="841">HA168+HA269+HA370+HA471</f>
        <v>0</v>
      </c>
      <c r="HB67" s="177">
        <f t="shared" ref="HB67:HB69" si="842">iferror(HA67/HC67*100,0)</f>
        <v>0</v>
      </c>
      <c r="HC67" s="177">
        <f t="shared" ref="HC67:HC69" si="843">HC168+HC269+HC370+HC471</f>
        <v>0</v>
      </c>
      <c r="HD67" s="178"/>
      <c r="HE67" s="177">
        <f t="shared" ref="HE67:HE69" si="844">HE168+HE269+HE370+HE471</f>
        <v>0</v>
      </c>
      <c r="HF67" s="179"/>
      <c r="HG67" s="180"/>
      <c r="HH67" s="180"/>
      <c r="HI67" s="177">
        <f t="shared" ref="HI67:HI69" si="845">HI168+HI269+HI370+HI471</f>
        <v>0</v>
      </c>
      <c r="HJ67" s="178">
        <v>0.294289866351475</v>
      </c>
      <c r="HK67" s="177">
        <f t="shared" ref="HK67:HK69" si="846">HK168+HK269+HK370+HK471</f>
        <v>0</v>
      </c>
      <c r="HL67" s="181">
        <f t="shared" ref="HL67:HL69" si="847">IFERROR(+(IF(HI67="","0",HI67))-(IF(HK67="","0",HK67)),"")</f>
        <v>0</v>
      </c>
      <c r="HM67" s="172"/>
      <c r="HN67" s="174">
        <v>1.0</v>
      </c>
      <c r="HO67" s="175" t="s">
        <v>159</v>
      </c>
      <c r="HP67" s="176" t="s">
        <v>121</v>
      </c>
      <c r="HQ67" s="176" t="s">
        <v>152</v>
      </c>
      <c r="HR67" s="177">
        <f t="shared" ref="HR67:HR69" si="848">HR168+HR269+HR370+HR471</f>
        <v>0</v>
      </c>
      <c r="HS67" s="177">
        <f t="shared" ref="HS67:HS69" si="849">iferror(HR67/HT67*100,0)</f>
        <v>0</v>
      </c>
      <c r="HT67" s="177">
        <f t="shared" ref="HT67:HT69" si="850">HT168+HT269+HT370+HT471</f>
        <v>0</v>
      </c>
      <c r="HU67" s="178"/>
      <c r="HV67" s="177">
        <f t="shared" ref="HV67:HV69" si="851">HV168+HV269+HV370+HV471</f>
        <v>0</v>
      </c>
      <c r="HW67" s="179"/>
      <c r="HX67" s="180"/>
      <c r="HY67" s="180"/>
      <c r="HZ67" s="177">
        <f t="shared" ref="HZ67:HZ69" si="852">HZ168+HZ269+HZ370+HZ471</f>
        <v>0</v>
      </c>
      <c r="IA67" s="178">
        <v>0.294289866351475</v>
      </c>
      <c r="IB67" s="177">
        <f t="shared" ref="IB67:IB69" si="853">IB168+IB269+IB370+IB471</f>
        <v>0</v>
      </c>
      <c r="IC67" s="181">
        <f t="shared" ref="IC67:IC69" si="854">IFERROR(+(IF(HZ67="","0",HZ67))-(IF(IB67="","0",IB67)),"")</f>
        <v>0</v>
      </c>
      <c r="ID67" s="172"/>
      <c r="IE67" s="174">
        <v>1.0</v>
      </c>
      <c r="IF67" s="175" t="s">
        <v>159</v>
      </c>
      <c r="IG67" s="176" t="s">
        <v>121</v>
      </c>
      <c r="IH67" s="176" t="s">
        <v>152</v>
      </c>
      <c r="II67" s="177">
        <f t="shared" ref="II67:II69" si="855">II168+II269+II370+II471</f>
        <v>0</v>
      </c>
      <c r="IJ67" s="177">
        <f t="shared" ref="IJ67:IJ69" si="856">iferror(II67/IK67*100,0)</f>
        <v>0</v>
      </c>
      <c r="IK67" s="177">
        <f t="shared" ref="IK67:IK69" si="857">IK168+IK269+IK370+IK471</f>
        <v>0</v>
      </c>
      <c r="IL67" s="178"/>
      <c r="IM67" s="177">
        <f t="shared" ref="IM67:IM69" si="858">IM168+IM269+IM370+IM471</f>
        <v>0</v>
      </c>
      <c r="IN67" s="179"/>
      <c r="IO67" s="180"/>
      <c r="IP67" s="180"/>
      <c r="IQ67" s="177">
        <f t="shared" ref="IQ67:IQ69" si="859">IQ168+IQ269+IQ370+IQ471</f>
        <v>0</v>
      </c>
      <c r="IR67" s="178">
        <v>0.294289866351475</v>
      </c>
      <c r="IS67" s="177">
        <f t="shared" ref="IS67:IS69" si="860">IS168+IS269+IS370+IS471</f>
        <v>0</v>
      </c>
      <c r="IT67" s="181">
        <f t="shared" ref="IT67:IT69" si="861">IFERROR(+(IF(IQ67="","0",IQ67))-(IF(IS67="","0",IS67)),"")</f>
        <v>0</v>
      </c>
      <c r="IU67" s="172"/>
      <c r="IV67" s="174">
        <v>1.0</v>
      </c>
      <c r="IW67" s="175" t="s">
        <v>159</v>
      </c>
      <c r="IX67" s="176" t="s">
        <v>121</v>
      </c>
      <c r="IY67" s="176" t="s">
        <v>152</v>
      </c>
      <c r="IZ67" s="177">
        <f t="shared" ref="IZ67:IZ69" si="862">IZ168+IZ269+IZ370+IZ471</f>
        <v>0</v>
      </c>
      <c r="JA67" s="177">
        <f t="shared" ref="JA67:JA69" si="863">iferror(IZ67/JB67*100,0)</f>
        <v>0</v>
      </c>
      <c r="JB67" s="177">
        <f t="shared" ref="JB67:JB69" si="864">JB168+JB269+JB370+JB471</f>
        <v>0</v>
      </c>
      <c r="JC67" s="178"/>
      <c r="JD67" s="177">
        <f t="shared" ref="JD67:JD69" si="865">JD168+JD269+JD370+JD471</f>
        <v>0</v>
      </c>
      <c r="JE67" s="179"/>
      <c r="JF67" s="180"/>
      <c r="JG67" s="180"/>
      <c r="JH67" s="177">
        <f t="shared" ref="JH67:JH69" si="866">JH168+JH269+JH370+JH471</f>
        <v>0</v>
      </c>
      <c r="JI67" s="178">
        <v>0.294289866351475</v>
      </c>
      <c r="JJ67" s="177">
        <f t="shared" ref="JJ67:JJ69" si="867">JJ168+JJ269+JJ370+JJ471</f>
        <v>0</v>
      </c>
      <c r="JK67" s="181">
        <f t="shared" ref="JK67:JK69" si="868">IFERROR(+(IF(JH67="","0",JH67))-(IF(JJ67="","0",JJ67)),"")</f>
        <v>0</v>
      </c>
      <c r="JL67" s="172"/>
      <c r="JM67" s="174">
        <v>1.0</v>
      </c>
      <c r="JN67" s="175" t="s">
        <v>159</v>
      </c>
      <c r="JO67" s="176" t="s">
        <v>121</v>
      </c>
      <c r="JP67" s="176" t="s">
        <v>152</v>
      </c>
      <c r="JQ67" s="177">
        <f t="shared" ref="JQ67:JQ69" si="869">JQ168+JQ269+JQ370+JQ471</f>
        <v>0</v>
      </c>
      <c r="JR67" s="177">
        <f t="shared" ref="JR67:JR69" si="870">iferror(JQ67/JS67*100,0)</f>
        <v>0</v>
      </c>
      <c r="JS67" s="177">
        <f t="shared" ref="JS67:JS69" si="871">JS168+JS269+JS370+JS471</f>
        <v>0</v>
      </c>
      <c r="JT67" s="178"/>
      <c r="JU67" s="177">
        <f t="shared" ref="JU67:JU69" si="872">JU168+JU269+JU370+JU471</f>
        <v>0</v>
      </c>
      <c r="JV67" s="179"/>
      <c r="JW67" s="180"/>
      <c r="JX67" s="180"/>
      <c r="JY67" s="177">
        <f t="shared" ref="JY67:JY69" si="873">JY168+JY269+JY370+JY471</f>
        <v>0</v>
      </c>
      <c r="JZ67" s="178">
        <v>0.294289866351475</v>
      </c>
      <c r="KA67" s="177">
        <f t="shared" ref="KA67:KA69" si="874">KA168+KA269+KA370+KA471</f>
        <v>0</v>
      </c>
      <c r="KB67" s="181">
        <f t="shared" ref="KB67:KB69" si="875">IFERROR(+(IF(JY67="","0",JY67))-(IF(KA67="","0",KA67)),"")</f>
        <v>0</v>
      </c>
      <c r="KC67" s="172"/>
      <c r="KD67" s="174">
        <v>1.0</v>
      </c>
      <c r="KE67" s="175" t="s">
        <v>159</v>
      </c>
      <c r="KF67" s="176" t="s">
        <v>121</v>
      </c>
      <c r="KG67" s="176" t="s">
        <v>152</v>
      </c>
      <c r="KH67" s="177">
        <f t="shared" ref="KH67:KH69" si="876">KH168+KH269+KH370+KH471</f>
        <v>0</v>
      </c>
      <c r="KI67" s="177">
        <f t="shared" ref="KI67:KI69" si="877">iferror(KH67/KJ67*100,0)</f>
        <v>0</v>
      </c>
      <c r="KJ67" s="177">
        <f t="shared" ref="KJ67:KJ69" si="878">KJ168+KJ269+KJ370+KJ471</f>
        <v>0</v>
      </c>
      <c r="KK67" s="178"/>
      <c r="KL67" s="177">
        <f t="shared" ref="KL67:KL69" si="879">KL168+KL269+KL370+KL471</f>
        <v>0</v>
      </c>
      <c r="KM67" s="179"/>
      <c r="KN67" s="180"/>
      <c r="KO67" s="180"/>
      <c r="KP67" s="177">
        <f t="shared" ref="KP67:KP69" si="880">KP168+KP269+KP370+KP471</f>
        <v>0</v>
      </c>
      <c r="KQ67" s="178">
        <v>0.294289866351475</v>
      </c>
      <c r="KR67" s="177">
        <f t="shared" ref="KR67:KR69" si="881">KR168+KR269+KR370+KR471</f>
        <v>0</v>
      </c>
      <c r="KS67" s="181">
        <f t="shared" ref="KS67:KS69" si="882">IFERROR(+(IF(KP67="","0",KP67))-(IF(KR67="","0",KR67)),"")</f>
        <v>0</v>
      </c>
      <c r="KT67" s="172"/>
      <c r="KU67" s="173"/>
    </row>
    <row r="68" ht="15.75" customHeight="1">
      <c r="A68" s="174">
        <v>2.0</v>
      </c>
      <c r="B68" s="175" t="s">
        <v>160</v>
      </c>
      <c r="C68" s="176" t="s">
        <v>121</v>
      </c>
      <c r="D68" s="176" t="s">
        <v>152</v>
      </c>
      <c r="E68" s="177">
        <f t="shared" si="757"/>
        <v>0</v>
      </c>
      <c r="F68" s="177">
        <f t="shared" si="758"/>
        <v>0</v>
      </c>
      <c r="G68" s="177">
        <f t="shared" si="759"/>
        <v>0</v>
      </c>
      <c r="H68" s="178"/>
      <c r="I68" s="177">
        <f t="shared" si="760"/>
        <v>0</v>
      </c>
      <c r="J68" s="179"/>
      <c r="K68" s="180"/>
      <c r="L68" s="180"/>
      <c r="M68" s="177">
        <f t="shared" si="761"/>
        <v>0</v>
      </c>
      <c r="N68" s="178">
        <v>0.294289866351475</v>
      </c>
      <c r="O68" s="177">
        <f t="shared" si="762"/>
        <v>0</v>
      </c>
      <c r="P68" s="181">
        <f t="shared" si="763"/>
        <v>0</v>
      </c>
      <c r="Q68" s="172"/>
      <c r="R68" s="174">
        <v>2.0</v>
      </c>
      <c r="S68" s="175" t="s">
        <v>160</v>
      </c>
      <c r="T68" s="176" t="s">
        <v>121</v>
      </c>
      <c r="U68" s="176" t="s">
        <v>152</v>
      </c>
      <c r="V68" s="177">
        <f t="shared" si="764"/>
        <v>0</v>
      </c>
      <c r="W68" s="177">
        <f t="shared" si="765"/>
        <v>0</v>
      </c>
      <c r="X68" s="177">
        <f t="shared" si="766"/>
        <v>0</v>
      </c>
      <c r="Y68" s="178"/>
      <c r="Z68" s="177">
        <f t="shared" si="767"/>
        <v>0</v>
      </c>
      <c r="AA68" s="179"/>
      <c r="AB68" s="180"/>
      <c r="AC68" s="180"/>
      <c r="AD68" s="177">
        <f t="shared" si="768"/>
        <v>0</v>
      </c>
      <c r="AE68" s="178">
        <v>0.294289866351475</v>
      </c>
      <c r="AF68" s="177">
        <f t="shared" si="769"/>
        <v>0</v>
      </c>
      <c r="AG68" s="181">
        <f t="shared" si="770"/>
        <v>0</v>
      </c>
      <c r="AH68" s="172"/>
      <c r="AI68" s="174">
        <v>2.0</v>
      </c>
      <c r="AJ68" s="175" t="s">
        <v>160</v>
      </c>
      <c r="AK68" s="176" t="s">
        <v>121</v>
      </c>
      <c r="AL68" s="176" t="s">
        <v>152</v>
      </c>
      <c r="AM68" s="177">
        <f t="shared" si="771"/>
        <v>0</v>
      </c>
      <c r="AN68" s="177">
        <f t="shared" si="772"/>
        <v>0</v>
      </c>
      <c r="AO68" s="177">
        <f t="shared" si="773"/>
        <v>0</v>
      </c>
      <c r="AP68" s="178"/>
      <c r="AQ68" s="177">
        <f t="shared" si="774"/>
        <v>0</v>
      </c>
      <c r="AR68" s="179"/>
      <c r="AS68" s="180"/>
      <c r="AT68" s="180"/>
      <c r="AU68" s="177">
        <f t="shared" si="775"/>
        <v>0</v>
      </c>
      <c r="AV68" s="178">
        <v>0.294289866351475</v>
      </c>
      <c r="AW68" s="177">
        <f t="shared" si="776"/>
        <v>0</v>
      </c>
      <c r="AX68" s="181">
        <f t="shared" si="777"/>
        <v>0</v>
      </c>
      <c r="AY68" s="172"/>
      <c r="AZ68" s="174">
        <v>2.0</v>
      </c>
      <c r="BA68" s="175" t="s">
        <v>160</v>
      </c>
      <c r="BB68" s="176" t="s">
        <v>121</v>
      </c>
      <c r="BC68" s="176" t="s">
        <v>152</v>
      </c>
      <c r="BD68" s="177">
        <f t="shared" si="778"/>
        <v>0</v>
      </c>
      <c r="BE68" s="177">
        <f t="shared" si="779"/>
        <v>0</v>
      </c>
      <c r="BF68" s="177">
        <f t="shared" si="780"/>
        <v>0</v>
      </c>
      <c r="BG68" s="178"/>
      <c r="BH68" s="177">
        <f t="shared" si="781"/>
        <v>0</v>
      </c>
      <c r="BI68" s="179"/>
      <c r="BJ68" s="180"/>
      <c r="BK68" s="180"/>
      <c r="BL68" s="177">
        <f t="shared" si="782"/>
        <v>0</v>
      </c>
      <c r="BM68" s="178">
        <v>0.294289866351475</v>
      </c>
      <c r="BN68" s="177">
        <f t="shared" si="783"/>
        <v>0</v>
      </c>
      <c r="BO68" s="181">
        <f t="shared" si="784"/>
        <v>0</v>
      </c>
      <c r="BP68" s="172"/>
      <c r="BQ68" s="174">
        <v>2.0</v>
      </c>
      <c r="BR68" s="175" t="s">
        <v>160</v>
      </c>
      <c r="BS68" s="176" t="s">
        <v>121</v>
      </c>
      <c r="BT68" s="176" t="s">
        <v>152</v>
      </c>
      <c r="BU68" s="177">
        <f t="shared" si="785"/>
        <v>0</v>
      </c>
      <c r="BV68" s="177">
        <f t="shared" si="786"/>
        <v>0</v>
      </c>
      <c r="BW68" s="177">
        <f t="shared" si="787"/>
        <v>0</v>
      </c>
      <c r="BX68" s="178"/>
      <c r="BY68" s="177">
        <f t="shared" si="788"/>
        <v>0</v>
      </c>
      <c r="BZ68" s="179"/>
      <c r="CA68" s="180"/>
      <c r="CB68" s="180"/>
      <c r="CC68" s="177">
        <f t="shared" si="789"/>
        <v>0</v>
      </c>
      <c r="CD68" s="178">
        <v>0.294289866351475</v>
      </c>
      <c r="CE68" s="177">
        <f t="shared" si="790"/>
        <v>0</v>
      </c>
      <c r="CF68" s="181">
        <f t="shared" si="791"/>
        <v>0</v>
      </c>
      <c r="CG68" s="172"/>
      <c r="CH68" s="174">
        <v>2.0</v>
      </c>
      <c r="CI68" s="175" t="s">
        <v>160</v>
      </c>
      <c r="CJ68" s="176" t="s">
        <v>121</v>
      </c>
      <c r="CK68" s="176" t="s">
        <v>152</v>
      </c>
      <c r="CL68" s="177">
        <f t="shared" si="792"/>
        <v>0</v>
      </c>
      <c r="CM68" s="177">
        <f t="shared" si="793"/>
        <v>0</v>
      </c>
      <c r="CN68" s="177">
        <f t="shared" si="794"/>
        <v>0</v>
      </c>
      <c r="CO68" s="178"/>
      <c r="CP68" s="177">
        <f t="shared" si="795"/>
        <v>0</v>
      </c>
      <c r="CQ68" s="179"/>
      <c r="CR68" s="180"/>
      <c r="CS68" s="180"/>
      <c r="CT68" s="177">
        <f t="shared" si="796"/>
        <v>0</v>
      </c>
      <c r="CU68" s="178">
        <v>0.294289866351475</v>
      </c>
      <c r="CV68" s="177">
        <f t="shared" si="797"/>
        <v>0</v>
      </c>
      <c r="CW68" s="181">
        <f t="shared" si="798"/>
        <v>0</v>
      </c>
      <c r="CX68" s="172"/>
      <c r="CY68" s="174">
        <v>2.0</v>
      </c>
      <c r="CZ68" s="175" t="s">
        <v>160</v>
      </c>
      <c r="DA68" s="176" t="s">
        <v>121</v>
      </c>
      <c r="DB68" s="176" t="s">
        <v>152</v>
      </c>
      <c r="DC68" s="177">
        <f t="shared" si="799"/>
        <v>0</v>
      </c>
      <c r="DD68" s="177">
        <f t="shared" si="800"/>
        <v>0</v>
      </c>
      <c r="DE68" s="177">
        <f t="shared" si="801"/>
        <v>0</v>
      </c>
      <c r="DF68" s="178"/>
      <c r="DG68" s="177">
        <f t="shared" si="802"/>
        <v>0</v>
      </c>
      <c r="DH68" s="179"/>
      <c r="DI68" s="180"/>
      <c r="DJ68" s="180"/>
      <c r="DK68" s="177">
        <f t="shared" si="803"/>
        <v>0</v>
      </c>
      <c r="DL68" s="178">
        <v>0.294289866351475</v>
      </c>
      <c r="DM68" s="177">
        <f t="shared" si="804"/>
        <v>0</v>
      </c>
      <c r="DN68" s="181">
        <f t="shared" si="805"/>
        <v>0</v>
      </c>
      <c r="DO68" s="172"/>
      <c r="DP68" s="174">
        <v>2.0</v>
      </c>
      <c r="DQ68" s="175" t="s">
        <v>160</v>
      </c>
      <c r="DR68" s="176" t="s">
        <v>121</v>
      </c>
      <c r="DS68" s="176" t="s">
        <v>152</v>
      </c>
      <c r="DT68" s="177">
        <f t="shared" si="806"/>
        <v>0</v>
      </c>
      <c r="DU68" s="177">
        <f t="shared" si="807"/>
        <v>0</v>
      </c>
      <c r="DV68" s="177">
        <f t="shared" si="808"/>
        <v>0</v>
      </c>
      <c r="DW68" s="178"/>
      <c r="DX68" s="177">
        <f t="shared" si="809"/>
        <v>0</v>
      </c>
      <c r="DY68" s="179"/>
      <c r="DZ68" s="180"/>
      <c r="EA68" s="180"/>
      <c r="EB68" s="177">
        <f t="shared" si="810"/>
        <v>0</v>
      </c>
      <c r="EC68" s="178">
        <v>0.294289866351475</v>
      </c>
      <c r="ED68" s="177">
        <f t="shared" si="811"/>
        <v>0</v>
      </c>
      <c r="EE68" s="181">
        <f t="shared" si="812"/>
        <v>0</v>
      </c>
      <c r="EF68" s="172"/>
      <c r="EG68" s="174">
        <v>2.0</v>
      </c>
      <c r="EH68" s="175" t="s">
        <v>160</v>
      </c>
      <c r="EI68" s="176" t="s">
        <v>121</v>
      </c>
      <c r="EJ68" s="176" t="s">
        <v>152</v>
      </c>
      <c r="EK68" s="177">
        <f t="shared" si="813"/>
        <v>0</v>
      </c>
      <c r="EL68" s="177">
        <f t="shared" si="814"/>
        <v>0</v>
      </c>
      <c r="EM68" s="177">
        <f t="shared" si="815"/>
        <v>0</v>
      </c>
      <c r="EN68" s="178"/>
      <c r="EO68" s="177">
        <f t="shared" si="816"/>
        <v>0</v>
      </c>
      <c r="EP68" s="179"/>
      <c r="EQ68" s="180"/>
      <c r="ER68" s="180"/>
      <c r="ES68" s="177">
        <f t="shared" si="817"/>
        <v>0</v>
      </c>
      <c r="ET68" s="178">
        <v>0.294289866351475</v>
      </c>
      <c r="EU68" s="177">
        <f t="shared" si="818"/>
        <v>0</v>
      </c>
      <c r="EV68" s="181">
        <f t="shared" si="819"/>
        <v>0</v>
      </c>
      <c r="EW68" s="172"/>
      <c r="EX68" s="174">
        <v>2.0</v>
      </c>
      <c r="EY68" s="175" t="s">
        <v>160</v>
      </c>
      <c r="EZ68" s="176" t="s">
        <v>121</v>
      </c>
      <c r="FA68" s="176" t="s">
        <v>152</v>
      </c>
      <c r="FB68" s="177">
        <f t="shared" si="820"/>
        <v>0</v>
      </c>
      <c r="FC68" s="177">
        <f t="shared" si="821"/>
        <v>0</v>
      </c>
      <c r="FD68" s="177">
        <f t="shared" si="822"/>
        <v>0</v>
      </c>
      <c r="FE68" s="178"/>
      <c r="FF68" s="177">
        <f t="shared" si="823"/>
        <v>0</v>
      </c>
      <c r="FG68" s="179"/>
      <c r="FH68" s="180"/>
      <c r="FI68" s="180"/>
      <c r="FJ68" s="177">
        <f t="shared" si="824"/>
        <v>0</v>
      </c>
      <c r="FK68" s="178">
        <v>0.294289866351475</v>
      </c>
      <c r="FL68" s="177">
        <f t="shared" si="825"/>
        <v>0</v>
      </c>
      <c r="FM68" s="181">
        <f t="shared" si="826"/>
        <v>0</v>
      </c>
      <c r="FN68" s="172"/>
      <c r="FO68" s="174">
        <v>2.0</v>
      </c>
      <c r="FP68" s="175" t="s">
        <v>160</v>
      </c>
      <c r="FQ68" s="176" t="s">
        <v>121</v>
      </c>
      <c r="FR68" s="176" t="s">
        <v>152</v>
      </c>
      <c r="FS68" s="177">
        <f t="shared" si="827"/>
        <v>0</v>
      </c>
      <c r="FT68" s="177">
        <f t="shared" si="828"/>
        <v>0</v>
      </c>
      <c r="FU68" s="177">
        <f t="shared" si="829"/>
        <v>0</v>
      </c>
      <c r="FV68" s="178"/>
      <c r="FW68" s="177">
        <f t="shared" si="830"/>
        <v>0</v>
      </c>
      <c r="FX68" s="179"/>
      <c r="FY68" s="180"/>
      <c r="FZ68" s="180"/>
      <c r="GA68" s="177">
        <f t="shared" si="831"/>
        <v>0</v>
      </c>
      <c r="GB68" s="178">
        <v>0.294289866351475</v>
      </c>
      <c r="GC68" s="177">
        <f t="shared" si="832"/>
        <v>0</v>
      </c>
      <c r="GD68" s="181">
        <f t="shared" si="833"/>
        <v>0</v>
      </c>
      <c r="GE68" s="172"/>
      <c r="GF68" s="174">
        <v>2.0</v>
      </c>
      <c r="GG68" s="175" t="s">
        <v>160</v>
      </c>
      <c r="GH68" s="176" t="s">
        <v>121</v>
      </c>
      <c r="GI68" s="176" t="s">
        <v>152</v>
      </c>
      <c r="GJ68" s="177">
        <f t="shared" si="834"/>
        <v>0</v>
      </c>
      <c r="GK68" s="177">
        <f t="shared" si="835"/>
        <v>0</v>
      </c>
      <c r="GL68" s="177">
        <f t="shared" si="836"/>
        <v>0</v>
      </c>
      <c r="GM68" s="178"/>
      <c r="GN68" s="177">
        <f t="shared" si="837"/>
        <v>0</v>
      </c>
      <c r="GO68" s="179"/>
      <c r="GP68" s="180"/>
      <c r="GQ68" s="180"/>
      <c r="GR68" s="177">
        <f t="shared" si="838"/>
        <v>0</v>
      </c>
      <c r="GS68" s="178">
        <v>0.294289866351475</v>
      </c>
      <c r="GT68" s="177">
        <f t="shared" si="839"/>
        <v>0</v>
      </c>
      <c r="GU68" s="181">
        <f t="shared" si="840"/>
        <v>0</v>
      </c>
      <c r="GV68" s="172"/>
      <c r="GW68" s="174">
        <v>2.0</v>
      </c>
      <c r="GX68" s="175" t="s">
        <v>160</v>
      </c>
      <c r="GY68" s="176" t="s">
        <v>121</v>
      </c>
      <c r="GZ68" s="176" t="s">
        <v>152</v>
      </c>
      <c r="HA68" s="177">
        <f t="shared" si="841"/>
        <v>0</v>
      </c>
      <c r="HB68" s="177">
        <f t="shared" si="842"/>
        <v>0</v>
      </c>
      <c r="HC68" s="177">
        <f t="shared" si="843"/>
        <v>0</v>
      </c>
      <c r="HD68" s="178"/>
      <c r="HE68" s="177">
        <f t="shared" si="844"/>
        <v>0</v>
      </c>
      <c r="HF68" s="179"/>
      <c r="HG68" s="180"/>
      <c r="HH68" s="180"/>
      <c r="HI68" s="177">
        <f t="shared" si="845"/>
        <v>0</v>
      </c>
      <c r="HJ68" s="178">
        <v>0.294289866351475</v>
      </c>
      <c r="HK68" s="177">
        <f t="shared" si="846"/>
        <v>0</v>
      </c>
      <c r="HL68" s="181">
        <f t="shared" si="847"/>
        <v>0</v>
      </c>
      <c r="HM68" s="172"/>
      <c r="HN68" s="174">
        <v>2.0</v>
      </c>
      <c r="HO68" s="175" t="s">
        <v>160</v>
      </c>
      <c r="HP68" s="176" t="s">
        <v>121</v>
      </c>
      <c r="HQ68" s="176" t="s">
        <v>152</v>
      </c>
      <c r="HR68" s="177">
        <f t="shared" si="848"/>
        <v>0</v>
      </c>
      <c r="HS68" s="177">
        <f t="shared" si="849"/>
        <v>0</v>
      </c>
      <c r="HT68" s="177">
        <f t="shared" si="850"/>
        <v>0</v>
      </c>
      <c r="HU68" s="178"/>
      <c r="HV68" s="177">
        <f t="shared" si="851"/>
        <v>0</v>
      </c>
      <c r="HW68" s="179"/>
      <c r="HX68" s="180"/>
      <c r="HY68" s="180"/>
      <c r="HZ68" s="177">
        <f t="shared" si="852"/>
        <v>0</v>
      </c>
      <c r="IA68" s="178">
        <v>0.294289866351475</v>
      </c>
      <c r="IB68" s="177">
        <f t="shared" si="853"/>
        <v>0</v>
      </c>
      <c r="IC68" s="181">
        <f t="shared" si="854"/>
        <v>0</v>
      </c>
      <c r="ID68" s="172"/>
      <c r="IE68" s="174">
        <v>2.0</v>
      </c>
      <c r="IF68" s="175" t="s">
        <v>160</v>
      </c>
      <c r="IG68" s="176" t="s">
        <v>121</v>
      </c>
      <c r="IH68" s="176" t="s">
        <v>152</v>
      </c>
      <c r="II68" s="177">
        <f t="shared" si="855"/>
        <v>0</v>
      </c>
      <c r="IJ68" s="177">
        <f t="shared" si="856"/>
        <v>0</v>
      </c>
      <c r="IK68" s="177">
        <f t="shared" si="857"/>
        <v>0</v>
      </c>
      <c r="IL68" s="178"/>
      <c r="IM68" s="177">
        <f t="shared" si="858"/>
        <v>0</v>
      </c>
      <c r="IN68" s="179"/>
      <c r="IO68" s="180"/>
      <c r="IP68" s="180"/>
      <c r="IQ68" s="177">
        <f t="shared" si="859"/>
        <v>0</v>
      </c>
      <c r="IR68" s="178">
        <v>0.294289866351475</v>
      </c>
      <c r="IS68" s="177">
        <f t="shared" si="860"/>
        <v>0</v>
      </c>
      <c r="IT68" s="181">
        <f t="shared" si="861"/>
        <v>0</v>
      </c>
      <c r="IU68" s="172"/>
      <c r="IV68" s="174">
        <v>2.0</v>
      </c>
      <c r="IW68" s="175" t="s">
        <v>160</v>
      </c>
      <c r="IX68" s="176" t="s">
        <v>121</v>
      </c>
      <c r="IY68" s="176" t="s">
        <v>152</v>
      </c>
      <c r="IZ68" s="177">
        <f t="shared" si="862"/>
        <v>0</v>
      </c>
      <c r="JA68" s="177">
        <f t="shared" si="863"/>
        <v>0</v>
      </c>
      <c r="JB68" s="177">
        <f t="shared" si="864"/>
        <v>0</v>
      </c>
      <c r="JC68" s="178"/>
      <c r="JD68" s="177">
        <f t="shared" si="865"/>
        <v>0</v>
      </c>
      <c r="JE68" s="179"/>
      <c r="JF68" s="180"/>
      <c r="JG68" s="180"/>
      <c r="JH68" s="177">
        <f t="shared" si="866"/>
        <v>0</v>
      </c>
      <c r="JI68" s="178">
        <v>0.294289866351475</v>
      </c>
      <c r="JJ68" s="177">
        <f t="shared" si="867"/>
        <v>0</v>
      </c>
      <c r="JK68" s="181">
        <f t="shared" si="868"/>
        <v>0</v>
      </c>
      <c r="JL68" s="172"/>
      <c r="JM68" s="174">
        <v>2.0</v>
      </c>
      <c r="JN68" s="175" t="s">
        <v>160</v>
      </c>
      <c r="JO68" s="176" t="s">
        <v>121</v>
      </c>
      <c r="JP68" s="176" t="s">
        <v>152</v>
      </c>
      <c r="JQ68" s="177">
        <f t="shared" si="869"/>
        <v>0</v>
      </c>
      <c r="JR68" s="177">
        <f t="shared" si="870"/>
        <v>0</v>
      </c>
      <c r="JS68" s="177">
        <f t="shared" si="871"/>
        <v>0</v>
      </c>
      <c r="JT68" s="178"/>
      <c r="JU68" s="177">
        <f t="shared" si="872"/>
        <v>0</v>
      </c>
      <c r="JV68" s="179"/>
      <c r="JW68" s="180"/>
      <c r="JX68" s="180"/>
      <c r="JY68" s="177">
        <f t="shared" si="873"/>
        <v>0</v>
      </c>
      <c r="JZ68" s="178">
        <v>0.294289866351475</v>
      </c>
      <c r="KA68" s="177">
        <f t="shared" si="874"/>
        <v>0</v>
      </c>
      <c r="KB68" s="181">
        <f t="shared" si="875"/>
        <v>0</v>
      </c>
      <c r="KC68" s="172"/>
      <c r="KD68" s="174">
        <v>2.0</v>
      </c>
      <c r="KE68" s="175" t="s">
        <v>160</v>
      </c>
      <c r="KF68" s="176" t="s">
        <v>121</v>
      </c>
      <c r="KG68" s="176" t="s">
        <v>152</v>
      </c>
      <c r="KH68" s="177">
        <f t="shared" si="876"/>
        <v>0</v>
      </c>
      <c r="KI68" s="177">
        <f t="shared" si="877"/>
        <v>0</v>
      </c>
      <c r="KJ68" s="177">
        <f t="shared" si="878"/>
        <v>0</v>
      </c>
      <c r="KK68" s="178"/>
      <c r="KL68" s="177">
        <f t="shared" si="879"/>
        <v>0</v>
      </c>
      <c r="KM68" s="179"/>
      <c r="KN68" s="180"/>
      <c r="KO68" s="180"/>
      <c r="KP68" s="177">
        <f t="shared" si="880"/>
        <v>0</v>
      </c>
      <c r="KQ68" s="178">
        <v>0.294289866351475</v>
      </c>
      <c r="KR68" s="177">
        <f t="shared" si="881"/>
        <v>0</v>
      </c>
      <c r="KS68" s="181">
        <f t="shared" si="882"/>
        <v>0</v>
      </c>
      <c r="KT68" s="172"/>
      <c r="KU68" s="173"/>
    </row>
    <row r="69" ht="15.75" customHeight="1">
      <c r="A69" s="174">
        <v>3.0</v>
      </c>
      <c r="B69" s="175" t="s">
        <v>161</v>
      </c>
      <c r="C69" s="176" t="s">
        <v>121</v>
      </c>
      <c r="D69" s="176" t="s">
        <v>152</v>
      </c>
      <c r="E69" s="177">
        <f t="shared" si="757"/>
        <v>0</v>
      </c>
      <c r="F69" s="177">
        <f t="shared" si="758"/>
        <v>0</v>
      </c>
      <c r="G69" s="177">
        <f t="shared" si="759"/>
        <v>0</v>
      </c>
      <c r="H69" s="178"/>
      <c r="I69" s="177">
        <f t="shared" si="760"/>
        <v>0</v>
      </c>
      <c r="J69" s="179"/>
      <c r="K69" s="180"/>
      <c r="L69" s="180"/>
      <c r="M69" s="177">
        <f t="shared" si="761"/>
        <v>0</v>
      </c>
      <c r="N69" s="178">
        <v>0.294289866351475</v>
      </c>
      <c r="O69" s="177">
        <f t="shared" si="762"/>
        <v>0</v>
      </c>
      <c r="P69" s="181">
        <f t="shared" si="763"/>
        <v>0</v>
      </c>
      <c r="Q69" s="172"/>
      <c r="R69" s="174">
        <v>3.0</v>
      </c>
      <c r="S69" s="175" t="s">
        <v>161</v>
      </c>
      <c r="T69" s="176" t="s">
        <v>121</v>
      </c>
      <c r="U69" s="176" t="s">
        <v>152</v>
      </c>
      <c r="V69" s="177">
        <f t="shared" si="764"/>
        <v>0</v>
      </c>
      <c r="W69" s="177">
        <f t="shared" si="765"/>
        <v>0</v>
      </c>
      <c r="X69" s="177">
        <f t="shared" si="766"/>
        <v>0</v>
      </c>
      <c r="Y69" s="178"/>
      <c r="Z69" s="177">
        <f t="shared" si="767"/>
        <v>0</v>
      </c>
      <c r="AA69" s="179"/>
      <c r="AB69" s="180"/>
      <c r="AC69" s="180"/>
      <c r="AD69" s="177">
        <f t="shared" si="768"/>
        <v>0</v>
      </c>
      <c r="AE69" s="178">
        <v>0.294289866351475</v>
      </c>
      <c r="AF69" s="177">
        <f t="shared" si="769"/>
        <v>0</v>
      </c>
      <c r="AG69" s="181">
        <f t="shared" si="770"/>
        <v>0</v>
      </c>
      <c r="AH69" s="172"/>
      <c r="AI69" s="174">
        <v>3.0</v>
      </c>
      <c r="AJ69" s="175" t="s">
        <v>161</v>
      </c>
      <c r="AK69" s="176" t="s">
        <v>121</v>
      </c>
      <c r="AL69" s="176" t="s">
        <v>152</v>
      </c>
      <c r="AM69" s="177">
        <f t="shared" si="771"/>
        <v>0</v>
      </c>
      <c r="AN69" s="177">
        <f t="shared" si="772"/>
        <v>0</v>
      </c>
      <c r="AO69" s="177">
        <f t="shared" si="773"/>
        <v>0</v>
      </c>
      <c r="AP69" s="178"/>
      <c r="AQ69" s="177">
        <f t="shared" si="774"/>
        <v>0</v>
      </c>
      <c r="AR69" s="179"/>
      <c r="AS69" s="180"/>
      <c r="AT69" s="180"/>
      <c r="AU69" s="177">
        <f t="shared" si="775"/>
        <v>0</v>
      </c>
      <c r="AV69" s="178">
        <v>0.294289866351475</v>
      </c>
      <c r="AW69" s="177">
        <f t="shared" si="776"/>
        <v>0</v>
      </c>
      <c r="AX69" s="181">
        <f t="shared" si="777"/>
        <v>0</v>
      </c>
      <c r="AY69" s="172"/>
      <c r="AZ69" s="174">
        <v>3.0</v>
      </c>
      <c r="BA69" s="175" t="s">
        <v>161</v>
      </c>
      <c r="BB69" s="176" t="s">
        <v>121</v>
      </c>
      <c r="BC69" s="176" t="s">
        <v>152</v>
      </c>
      <c r="BD69" s="177">
        <f t="shared" si="778"/>
        <v>0</v>
      </c>
      <c r="BE69" s="177">
        <f t="shared" si="779"/>
        <v>0</v>
      </c>
      <c r="BF69" s="177">
        <f t="shared" si="780"/>
        <v>0</v>
      </c>
      <c r="BG69" s="178"/>
      <c r="BH69" s="177">
        <f t="shared" si="781"/>
        <v>0</v>
      </c>
      <c r="BI69" s="179"/>
      <c r="BJ69" s="180"/>
      <c r="BK69" s="180"/>
      <c r="BL69" s="177">
        <f t="shared" si="782"/>
        <v>0</v>
      </c>
      <c r="BM69" s="178">
        <v>0.294289866351475</v>
      </c>
      <c r="BN69" s="177">
        <f t="shared" si="783"/>
        <v>0</v>
      </c>
      <c r="BO69" s="181">
        <f t="shared" si="784"/>
        <v>0</v>
      </c>
      <c r="BP69" s="172"/>
      <c r="BQ69" s="174">
        <v>3.0</v>
      </c>
      <c r="BR69" s="175" t="s">
        <v>161</v>
      </c>
      <c r="BS69" s="176" t="s">
        <v>121</v>
      </c>
      <c r="BT69" s="176" t="s">
        <v>152</v>
      </c>
      <c r="BU69" s="177">
        <f t="shared" si="785"/>
        <v>0</v>
      </c>
      <c r="BV69" s="177">
        <f t="shared" si="786"/>
        <v>0</v>
      </c>
      <c r="BW69" s="177">
        <f t="shared" si="787"/>
        <v>0</v>
      </c>
      <c r="BX69" s="178"/>
      <c r="BY69" s="177">
        <f t="shared" si="788"/>
        <v>0</v>
      </c>
      <c r="BZ69" s="179"/>
      <c r="CA69" s="180"/>
      <c r="CB69" s="180"/>
      <c r="CC69" s="177">
        <f t="shared" si="789"/>
        <v>0</v>
      </c>
      <c r="CD69" s="178">
        <v>0.294289866351475</v>
      </c>
      <c r="CE69" s="177">
        <f t="shared" si="790"/>
        <v>0</v>
      </c>
      <c r="CF69" s="181">
        <f t="shared" si="791"/>
        <v>0</v>
      </c>
      <c r="CG69" s="172"/>
      <c r="CH69" s="174">
        <v>3.0</v>
      </c>
      <c r="CI69" s="175" t="s">
        <v>161</v>
      </c>
      <c r="CJ69" s="176" t="s">
        <v>121</v>
      </c>
      <c r="CK69" s="176" t="s">
        <v>152</v>
      </c>
      <c r="CL69" s="177">
        <f t="shared" si="792"/>
        <v>0</v>
      </c>
      <c r="CM69" s="177">
        <f t="shared" si="793"/>
        <v>0</v>
      </c>
      <c r="CN69" s="177">
        <f t="shared" si="794"/>
        <v>0</v>
      </c>
      <c r="CO69" s="178"/>
      <c r="CP69" s="177">
        <f t="shared" si="795"/>
        <v>0</v>
      </c>
      <c r="CQ69" s="179"/>
      <c r="CR69" s="180"/>
      <c r="CS69" s="180"/>
      <c r="CT69" s="177">
        <f t="shared" si="796"/>
        <v>0</v>
      </c>
      <c r="CU69" s="178">
        <v>0.294289866351475</v>
      </c>
      <c r="CV69" s="177">
        <f t="shared" si="797"/>
        <v>0</v>
      </c>
      <c r="CW69" s="181">
        <f t="shared" si="798"/>
        <v>0</v>
      </c>
      <c r="CX69" s="172"/>
      <c r="CY69" s="174">
        <v>3.0</v>
      </c>
      <c r="CZ69" s="175" t="s">
        <v>161</v>
      </c>
      <c r="DA69" s="176" t="s">
        <v>121</v>
      </c>
      <c r="DB69" s="176" t="s">
        <v>152</v>
      </c>
      <c r="DC69" s="177">
        <f t="shared" si="799"/>
        <v>0</v>
      </c>
      <c r="DD69" s="177">
        <f t="shared" si="800"/>
        <v>0</v>
      </c>
      <c r="DE69" s="177">
        <f t="shared" si="801"/>
        <v>0</v>
      </c>
      <c r="DF69" s="178"/>
      <c r="DG69" s="177">
        <f t="shared" si="802"/>
        <v>0</v>
      </c>
      <c r="DH69" s="179"/>
      <c r="DI69" s="180"/>
      <c r="DJ69" s="180"/>
      <c r="DK69" s="177">
        <f t="shared" si="803"/>
        <v>0</v>
      </c>
      <c r="DL69" s="178">
        <v>0.294289866351475</v>
      </c>
      <c r="DM69" s="177">
        <f t="shared" si="804"/>
        <v>0</v>
      </c>
      <c r="DN69" s="181">
        <f t="shared" si="805"/>
        <v>0</v>
      </c>
      <c r="DO69" s="172"/>
      <c r="DP69" s="174">
        <v>3.0</v>
      </c>
      <c r="DQ69" s="175" t="s">
        <v>161</v>
      </c>
      <c r="DR69" s="176" t="s">
        <v>121</v>
      </c>
      <c r="DS69" s="176" t="s">
        <v>152</v>
      </c>
      <c r="DT69" s="177">
        <f t="shared" si="806"/>
        <v>0</v>
      </c>
      <c r="DU69" s="177">
        <f t="shared" si="807"/>
        <v>0</v>
      </c>
      <c r="DV69" s="177">
        <f t="shared" si="808"/>
        <v>0</v>
      </c>
      <c r="DW69" s="178"/>
      <c r="DX69" s="177">
        <f t="shared" si="809"/>
        <v>0</v>
      </c>
      <c r="DY69" s="179"/>
      <c r="DZ69" s="180"/>
      <c r="EA69" s="180"/>
      <c r="EB69" s="177">
        <f t="shared" si="810"/>
        <v>0</v>
      </c>
      <c r="EC69" s="178">
        <v>0.294289866351475</v>
      </c>
      <c r="ED69" s="177">
        <f t="shared" si="811"/>
        <v>0</v>
      </c>
      <c r="EE69" s="181">
        <f t="shared" si="812"/>
        <v>0</v>
      </c>
      <c r="EF69" s="172"/>
      <c r="EG69" s="174">
        <v>3.0</v>
      </c>
      <c r="EH69" s="175" t="s">
        <v>161</v>
      </c>
      <c r="EI69" s="176" t="s">
        <v>121</v>
      </c>
      <c r="EJ69" s="176" t="s">
        <v>152</v>
      </c>
      <c r="EK69" s="177">
        <f t="shared" si="813"/>
        <v>0</v>
      </c>
      <c r="EL69" s="177">
        <f t="shared" si="814"/>
        <v>0</v>
      </c>
      <c r="EM69" s="177">
        <f t="shared" si="815"/>
        <v>0</v>
      </c>
      <c r="EN69" s="178"/>
      <c r="EO69" s="177">
        <f t="shared" si="816"/>
        <v>0</v>
      </c>
      <c r="EP69" s="179"/>
      <c r="EQ69" s="180"/>
      <c r="ER69" s="180"/>
      <c r="ES69" s="177">
        <f t="shared" si="817"/>
        <v>0</v>
      </c>
      <c r="ET69" s="178">
        <v>0.294289866351475</v>
      </c>
      <c r="EU69" s="177">
        <f t="shared" si="818"/>
        <v>0</v>
      </c>
      <c r="EV69" s="181">
        <f t="shared" si="819"/>
        <v>0</v>
      </c>
      <c r="EW69" s="172"/>
      <c r="EX69" s="174">
        <v>3.0</v>
      </c>
      <c r="EY69" s="175" t="s">
        <v>161</v>
      </c>
      <c r="EZ69" s="176" t="s">
        <v>121</v>
      </c>
      <c r="FA69" s="176" t="s">
        <v>152</v>
      </c>
      <c r="FB69" s="177">
        <f t="shared" si="820"/>
        <v>0</v>
      </c>
      <c r="FC69" s="177">
        <f t="shared" si="821"/>
        <v>0</v>
      </c>
      <c r="FD69" s="177">
        <f t="shared" si="822"/>
        <v>0</v>
      </c>
      <c r="FE69" s="178"/>
      <c r="FF69" s="177">
        <f t="shared" si="823"/>
        <v>0</v>
      </c>
      <c r="FG69" s="179"/>
      <c r="FH69" s="180"/>
      <c r="FI69" s="180"/>
      <c r="FJ69" s="177">
        <f t="shared" si="824"/>
        <v>0</v>
      </c>
      <c r="FK69" s="178">
        <v>0.294289866351475</v>
      </c>
      <c r="FL69" s="177">
        <f t="shared" si="825"/>
        <v>0</v>
      </c>
      <c r="FM69" s="181">
        <f t="shared" si="826"/>
        <v>0</v>
      </c>
      <c r="FN69" s="172"/>
      <c r="FO69" s="174">
        <v>3.0</v>
      </c>
      <c r="FP69" s="175" t="s">
        <v>161</v>
      </c>
      <c r="FQ69" s="176" t="s">
        <v>121</v>
      </c>
      <c r="FR69" s="176" t="s">
        <v>152</v>
      </c>
      <c r="FS69" s="177">
        <f t="shared" si="827"/>
        <v>0</v>
      </c>
      <c r="FT69" s="177">
        <f t="shared" si="828"/>
        <v>0</v>
      </c>
      <c r="FU69" s="177">
        <f t="shared" si="829"/>
        <v>0</v>
      </c>
      <c r="FV69" s="178"/>
      <c r="FW69" s="177">
        <f t="shared" si="830"/>
        <v>0</v>
      </c>
      <c r="FX69" s="179"/>
      <c r="FY69" s="180"/>
      <c r="FZ69" s="180"/>
      <c r="GA69" s="177">
        <f t="shared" si="831"/>
        <v>0</v>
      </c>
      <c r="GB69" s="178">
        <v>0.294289866351475</v>
      </c>
      <c r="GC69" s="177">
        <f t="shared" si="832"/>
        <v>0</v>
      </c>
      <c r="GD69" s="181">
        <f t="shared" si="833"/>
        <v>0</v>
      </c>
      <c r="GE69" s="172"/>
      <c r="GF69" s="174">
        <v>3.0</v>
      </c>
      <c r="GG69" s="175" t="s">
        <v>161</v>
      </c>
      <c r="GH69" s="176" t="s">
        <v>121</v>
      </c>
      <c r="GI69" s="176" t="s">
        <v>152</v>
      </c>
      <c r="GJ69" s="177">
        <f t="shared" si="834"/>
        <v>0</v>
      </c>
      <c r="GK69" s="177">
        <f t="shared" si="835"/>
        <v>0</v>
      </c>
      <c r="GL69" s="177">
        <f t="shared" si="836"/>
        <v>0</v>
      </c>
      <c r="GM69" s="178"/>
      <c r="GN69" s="177">
        <f t="shared" si="837"/>
        <v>0</v>
      </c>
      <c r="GO69" s="179"/>
      <c r="GP69" s="180"/>
      <c r="GQ69" s="180"/>
      <c r="GR69" s="177">
        <f t="shared" si="838"/>
        <v>0</v>
      </c>
      <c r="GS69" s="178">
        <v>0.294289866351475</v>
      </c>
      <c r="GT69" s="177">
        <f t="shared" si="839"/>
        <v>0</v>
      </c>
      <c r="GU69" s="181">
        <f t="shared" si="840"/>
        <v>0</v>
      </c>
      <c r="GV69" s="172"/>
      <c r="GW69" s="174">
        <v>3.0</v>
      </c>
      <c r="GX69" s="175" t="s">
        <v>161</v>
      </c>
      <c r="GY69" s="176" t="s">
        <v>121</v>
      </c>
      <c r="GZ69" s="176" t="s">
        <v>152</v>
      </c>
      <c r="HA69" s="177">
        <f t="shared" si="841"/>
        <v>0</v>
      </c>
      <c r="HB69" s="177">
        <f t="shared" si="842"/>
        <v>0</v>
      </c>
      <c r="HC69" s="177">
        <f t="shared" si="843"/>
        <v>0</v>
      </c>
      <c r="HD69" s="178"/>
      <c r="HE69" s="177">
        <f t="shared" si="844"/>
        <v>0</v>
      </c>
      <c r="HF69" s="179"/>
      <c r="HG69" s="180"/>
      <c r="HH69" s="180"/>
      <c r="HI69" s="177">
        <f t="shared" si="845"/>
        <v>0</v>
      </c>
      <c r="HJ69" s="178">
        <v>0.294289866351475</v>
      </c>
      <c r="HK69" s="177">
        <f t="shared" si="846"/>
        <v>0</v>
      </c>
      <c r="HL69" s="181">
        <f t="shared" si="847"/>
        <v>0</v>
      </c>
      <c r="HM69" s="172"/>
      <c r="HN69" s="174">
        <v>3.0</v>
      </c>
      <c r="HO69" s="175" t="s">
        <v>161</v>
      </c>
      <c r="HP69" s="176" t="s">
        <v>121</v>
      </c>
      <c r="HQ69" s="176" t="s">
        <v>152</v>
      </c>
      <c r="HR69" s="177">
        <f t="shared" si="848"/>
        <v>0</v>
      </c>
      <c r="HS69" s="177">
        <f t="shared" si="849"/>
        <v>0</v>
      </c>
      <c r="HT69" s="177">
        <f t="shared" si="850"/>
        <v>0</v>
      </c>
      <c r="HU69" s="178"/>
      <c r="HV69" s="177">
        <f t="shared" si="851"/>
        <v>0</v>
      </c>
      <c r="HW69" s="179"/>
      <c r="HX69" s="180"/>
      <c r="HY69" s="180"/>
      <c r="HZ69" s="177">
        <f t="shared" si="852"/>
        <v>0</v>
      </c>
      <c r="IA69" s="178">
        <v>0.294289866351475</v>
      </c>
      <c r="IB69" s="177">
        <f t="shared" si="853"/>
        <v>0</v>
      </c>
      <c r="IC69" s="181">
        <f t="shared" si="854"/>
        <v>0</v>
      </c>
      <c r="ID69" s="172"/>
      <c r="IE69" s="174">
        <v>3.0</v>
      </c>
      <c r="IF69" s="175" t="s">
        <v>161</v>
      </c>
      <c r="IG69" s="176" t="s">
        <v>121</v>
      </c>
      <c r="IH69" s="176" t="s">
        <v>152</v>
      </c>
      <c r="II69" s="177">
        <f t="shared" si="855"/>
        <v>0</v>
      </c>
      <c r="IJ69" s="177">
        <f t="shared" si="856"/>
        <v>0</v>
      </c>
      <c r="IK69" s="177">
        <f t="shared" si="857"/>
        <v>0</v>
      </c>
      <c r="IL69" s="178"/>
      <c r="IM69" s="177">
        <f t="shared" si="858"/>
        <v>0</v>
      </c>
      <c r="IN69" s="179"/>
      <c r="IO69" s="180"/>
      <c r="IP69" s="180"/>
      <c r="IQ69" s="177">
        <f t="shared" si="859"/>
        <v>0</v>
      </c>
      <c r="IR69" s="178">
        <v>0.294289866351475</v>
      </c>
      <c r="IS69" s="177">
        <f t="shared" si="860"/>
        <v>0</v>
      </c>
      <c r="IT69" s="181">
        <f t="shared" si="861"/>
        <v>0</v>
      </c>
      <c r="IU69" s="172"/>
      <c r="IV69" s="174">
        <v>3.0</v>
      </c>
      <c r="IW69" s="175" t="s">
        <v>161</v>
      </c>
      <c r="IX69" s="176" t="s">
        <v>121</v>
      </c>
      <c r="IY69" s="176" t="s">
        <v>152</v>
      </c>
      <c r="IZ69" s="177">
        <f t="shared" si="862"/>
        <v>0</v>
      </c>
      <c r="JA69" s="177">
        <f t="shared" si="863"/>
        <v>0</v>
      </c>
      <c r="JB69" s="177">
        <f t="shared" si="864"/>
        <v>0</v>
      </c>
      <c r="JC69" s="178"/>
      <c r="JD69" s="177">
        <f t="shared" si="865"/>
        <v>0</v>
      </c>
      <c r="JE69" s="179"/>
      <c r="JF69" s="180"/>
      <c r="JG69" s="180"/>
      <c r="JH69" s="177">
        <f t="shared" si="866"/>
        <v>0</v>
      </c>
      <c r="JI69" s="178">
        <v>0.294289866351475</v>
      </c>
      <c r="JJ69" s="177">
        <f t="shared" si="867"/>
        <v>0</v>
      </c>
      <c r="JK69" s="181">
        <f t="shared" si="868"/>
        <v>0</v>
      </c>
      <c r="JL69" s="172"/>
      <c r="JM69" s="174">
        <v>3.0</v>
      </c>
      <c r="JN69" s="175" t="s">
        <v>161</v>
      </c>
      <c r="JO69" s="176" t="s">
        <v>121</v>
      </c>
      <c r="JP69" s="176" t="s">
        <v>152</v>
      </c>
      <c r="JQ69" s="177">
        <f t="shared" si="869"/>
        <v>0</v>
      </c>
      <c r="JR69" s="177">
        <f t="shared" si="870"/>
        <v>0</v>
      </c>
      <c r="JS69" s="177">
        <f t="shared" si="871"/>
        <v>0</v>
      </c>
      <c r="JT69" s="178"/>
      <c r="JU69" s="177">
        <f t="shared" si="872"/>
        <v>0</v>
      </c>
      <c r="JV69" s="179"/>
      <c r="JW69" s="180"/>
      <c r="JX69" s="180"/>
      <c r="JY69" s="177">
        <f t="shared" si="873"/>
        <v>0</v>
      </c>
      <c r="JZ69" s="178">
        <v>0.294289866351475</v>
      </c>
      <c r="KA69" s="177">
        <f t="shared" si="874"/>
        <v>0</v>
      </c>
      <c r="KB69" s="181">
        <f t="shared" si="875"/>
        <v>0</v>
      </c>
      <c r="KC69" s="172"/>
      <c r="KD69" s="174">
        <v>3.0</v>
      </c>
      <c r="KE69" s="175" t="s">
        <v>161</v>
      </c>
      <c r="KF69" s="176" t="s">
        <v>121</v>
      </c>
      <c r="KG69" s="176" t="s">
        <v>152</v>
      </c>
      <c r="KH69" s="177">
        <f t="shared" si="876"/>
        <v>0</v>
      </c>
      <c r="KI69" s="177">
        <f t="shared" si="877"/>
        <v>0</v>
      </c>
      <c r="KJ69" s="177">
        <f t="shared" si="878"/>
        <v>0</v>
      </c>
      <c r="KK69" s="178"/>
      <c r="KL69" s="177">
        <f t="shared" si="879"/>
        <v>0</v>
      </c>
      <c r="KM69" s="179"/>
      <c r="KN69" s="180"/>
      <c r="KO69" s="180"/>
      <c r="KP69" s="177">
        <f t="shared" si="880"/>
        <v>0</v>
      </c>
      <c r="KQ69" s="178">
        <v>0.294289866351475</v>
      </c>
      <c r="KR69" s="177">
        <f t="shared" si="881"/>
        <v>0</v>
      </c>
      <c r="KS69" s="181">
        <f t="shared" si="882"/>
        <v>0</v>
      </c>
      <c r="KT69" s="172"/>
      <c r="KU69" s="173"/>
    </row>
    <row r="70" ht="15.75" customHeight="1">
      <c r="A70" s="174"/>
      <c r="B70" s="175"/>
      <c r="C70" s="176"/>
      <c r="D70" s="176"/>
      <c r="E70" s="177"/>
      <c r="F70" s="177"/>
      <c r="G70" s="177"/>
      <c r="H70" s="178"/>
      <c r="I70" s="177"/>
      <c r="J70" s="179"/>
      <c r="K70" s="180"/>
      <c r="L70" s="180"/>
      <c r="M70" s="177"/>
      <c r="N70" s="178"/>
      <c r="O70" s="177"/>
      <c r="P70" s="181"/>
      <c r="Q70" s="172"/>
      <c r="R70" s="174"/>
      <c r="S70" s="175"/>
      <c r="T70" s="176"/>
      <c r="U70" s="176"/>
      <c r="V70" s="177"/>
      <c r="W70" s="177"/>
      <c r="X70" s="177"/>
      <c r="Y70" s="178"/>
      <c r="Z70" s="177"/>
      <c r="AA70" s="179"/>
      <c r="AB70" s="180"/>
      <c r="AC70" s="180"/>
      <c r="AD70" s="177"/>
      <c r="AE70" s="178"/>
      <c r="AF70" s="177"/>
      <c r="AG70" s="181"/>
      <c r="AH70" s="172"/>
      <c r="AI70" s="174"/>
      <c r="AJ70" s="175"/>
      <c r="AK70" s="176"/>
      <c r="AL70" s="176"/>
      <c r="AM70" s="177"/>
      <c r="AN70" s="177"/>
      <c r="AO70" s="177"/>
      <c r="AP70" s="178"/>
      <c r="AQ70" s="177"/>
      <c r="AR70" s="179"/>
      <c r="AS70" s="180"/>
      <c r="AT70" s="180"/>
      <c r="AU70" s="177"/>
      <c r="AV70" s="178"/>
      <c r="AW70" s="177"/>
      <c r="AX70" s="181"/>
      <c r="AY70" s="172"/>
      <c r="AZ70" s="174"/>
      <c r="BA70" s="175"/>
      <c r="BB70" s="176"/>
      <c r="BC70" s="176"/>
      <c r="BD70" s="177"/>
      <c r="BE70" s="177"/>
      <c r="BF70" s="177"/>
      <c r="BG70" s="178"/>
      <c r="BH70" s="177"/>
      <c r="BI70" s="179"/>
      <c r="BJ70" s="180"/>
      <c r="BK70" s="180"/>
      <c r="BL70" s="177"/>
      <c r="BM70" s="178"/>
      <c r="BN70" s="177"/>
      <c r="BO70" s="181"/>
      <c r="BP70" s="172"/>
      <c r="BQ70" s="174"/>
      <c r="BR70" s="175"/>
      <c r="BS70" s="176"/>
      <c r="BT70" s="176"/>
      <c r="BU70" s="177"/>
      <c r="BV70" s="177"/>
      <c r="BW70" s="177"/>
      <c r="BX70" s="178"/>
      <c r="BY70" s="177"/>
      <c r="BZ70" s="179"/>
      <c r="CA70" s="180"/>
      <c r="CB70" s="180"/>
      <c r="CC70" s="177"/>
      <c r="CD70" s="178"/>
      <c r="CE70" s="177"/>
      <c r="CF70" s="181"/>
      <c r="CG70" s="172"/>
      <c r="CH70" s="174"/>
      <c r="CI70" s="175"/>
      <c r="CJ70" s="176"/>
      <c r="CK70" s="176"/>
      <c r="CL70" s="177"/>
      <c r="CM70" s="177"/>
      <c r="CN70" s="177"/>
      <c r="CO70" s="178"/>
      <c r="CP70" s="177"/>
      <c r="CQ70" s="179"/>
      <c r="CR70" s="180"/>
      <c r="CS70" s="180"/>
      <c r="CT70" s="177"/>
      <c r="CU70" s="178"/>
      <c r="CV70" s="177"/>
      <c r="CW70" s="181"/>
      <c r="CX70" s="172"/>
      <c r="CY70" s="174"/>
      <c r="CZ70" s="175"/>
      <c r="DA70" s="176"/>
      <c r="DB70" s="176"/>
      <c r="DC70" s="177"/>
      <c r="DD70" s="177"/>
      <c r="DE70" s="177"/>
      <c r="DF70" s="178"/>
      <c r="DG70" s="177"/>
      <c r="DH70" s="179"/>
      <c r="DI70" s="180"/>
      <c r="DJ70" s="180"/>
      <c r="DK70" s="177"/>
      <c r="DL70" s="178"/>
      <c r="DM70" s="177"/>
      <c r="DN70" s="181"/>
      <c r="DO70" s="172"/>
      <c r="DP70" s="174"/>
      <c r="DQ70" s="175"/>
      <c r="DR70" s="176"/>
      <c r="DS70" s="176"/>
      <c r="DT70" s="177"/>
      <c r="DU70" s="177"/>
      <c r="DV70" s="177"/>
      <c r="DW70" s="178"/>
      <c r="DX70" s="177"/>
      <c r="DY70" s="179"/>
      <c r="DZ70" s="180"/>
      <c r="EA70" s="180"/>
      <c r="EB70" s="177"/>
      <c r="EC70" s="178"/>
      <c r="ED70" s="177"/>
      <c r="EE70" s="181"/>
      <c r="EF70" s="172"/>
      <c r="EG70" s="174"/>
      <c r="EH70" s="175"/>
      <c r="EI70" s="176"/>
      <c r="EJ70" s="176"/>
      <c r="EK70" s="177"/>
      <c r="EL70" s="177"/>
      <c r="EM70" s="177"/>
      <c r="EN70" s="178"/>
      <c r="EO70" s="177"/>
      <c r="EP70" s="179"/>
      <c r="EQ70" s="180"/>
      <c r="ER70" s="180"/>
      <c r="ES70" s="177"/>
      <c r="ET70" s="178"/>
      <c r="EU70" s="177"/>
      <c r="EV70" s="181"/>
      <c r="EW70" s="172"/>
      <c r="EX70" s="174"/>
      <c r="EY70" s="175"/>
      <c r="EZ70" s="176"/>
      <c r="FA70" s="176"/>
      <c r="FB70" s="177"/>
      <c r="FC70" s="177"/>
      <c r="FD70" s="177"/>
      <c r="FE70" s="178"/>
      <c r="FF70" s="177"/>
      <c r="FG70" s="179"/>
      <c r="FH70" s="180"/>
      <c r="FI70" s="180"/>
      <c r="FJ70" s="177"/>
      <c r="FK70" s="178"/>
      <c r="FL70" s="177"/>
      <c r="FM70" s="181"/>
      <c r="FN70" s="172"/>
      <c r="FO70" s="174"/>
      <c r="FP70" s="175"/>
      <c r="FQ70" s="176"/>
      <c r="FR70" s="176"/>
      <c r="FS70" s="177"/>
      <c r="FT70" s="177"/>
      <c r="FU70" s="177"/>
      <c r="FV70" s="178"/>
      <c r="FW70" s="177"/>
      <c r="FX70" s="179"/>
      <c r="FY70" s="180"/>
      <c r="FZ70" s="180"/>
      <c r="GA70" s="177"/>
      <c r="GB70" s="178"/>
      <c r="GC70" s="177"/>
      <c r="GD70" s="181"/>
      <c r="GE70" s="172"/>
      <c r="GF70" s="174"/>
      <c r="GG70" s="175"/>
      <c r="GH70" s="176"/>
      <c r="GI70" s="176"/>
      <c r="GJ70" s="177"/>
      <c r="GK70" s="177"/>
      <c r="GL70" s="177"/>
      <c r="GM70" s="178"/>
      <c r="GN70" s="177"/>
      <c r="GO70" s="179"/>
      <c r="GP70" s="180"/>
      <c r="GQ70" s="180"/>
      <c r="GR70" s="177"/>
      <c r="GS70" s="178"/>
      <c r="GT70" s="177"/>
      <c r="GU70" s="181"/>
      <c r="GV70" s="172"/>
      <c r="GW70" s="174"/>
      <c r="GX70" s="175"/>
      <c r="GY70" s="176"/>
      <c r="GZ70" s="176"/>
      <c r="HA70" s="177"/>
      <c r="HB70" s="177"/>
      <c r="HC70" s="177"/>
      <c r="HD70" s="178"/>
      <c r="HE70" s="177"/>
      <c r="HF70" s="179"/>
      <c r="HG70" s="180"/>
      <c r="HH70" s="180"/>
      <c r="HI70" s="177"/>
      <c r="HJ70" s="178"/>
      <c r="HK70" s="177"/>
      <c r="HL70" s="181"/>
      <c r="HM70" s="172"/>
      <c r="HN70" s="174"/>
      <c r="HO70" s="175"/>
      <c r="HP70" s="176"/>
      <c r="HQ70" s="176"/>
      <c r="HR70" s="177"/>
      <c r="HS70" s="177"/>
      <c r="HT70" s="177"/>
      <c r="HU70" s="178"/>
      <c r="HV70" s="177"/>
      <c r="HW70" s="179"/>
      <c r="HX70" s="180"/>
      <c r="HY70" s="180"/>
      <c r="HZ70" s="177"/>
      <c r="IA70" s="178"/>
      <c r="IB70" s="177"/>
      <c r="IC70" s="181"/>
      <c r="ID70" s="172"/>
      <c r="IE70" s="174"/>
      <c r="IF70" s="175"/>
      <c r="IG70" s="176"/>
      <c r="IH70" s="176"/>
      <c r="II70" s="177"/>
      <c r="IJ70" s="177"/>
      <c r="IK70" s="177"/>
      <c r="IL70" s="178"/>
      <c r="IM70" s="177"/>
      <c r="IN70" s="179"/>
      <c r="IO70" s="180"/>
      <c r="IP70" s="180"/>
      <c r="IQ70" s="177"/>
      <c r="IR70" s="178"/>
      <c r="IS70" s="177"/>
      <c r="IT70" s="181"/>
      <c r="IU70" s="172"/>
      <c r="IV70" s="174"/>
      <c r="IW70" s="175"/>
      <c r="IX70" s="176"/>
      <c r="IY70" s="176"/>
      <c r="IZ70" s="177"/>
      <c r="JA70" s="177"/>
      <c r="JB70" s="177"/>
      <c r="JC70" s="178"/>
      <c r="JD70" s="177"/>
      <c r="JE70" s="179"/>
      <c r="JF70" s="180"/>
      <c r="JG70" s="180"/>
      <c r="JH70" s="177"/>
      <c r="JI70" s="178"/>
      <c r="JJ70" s="177"/>
      <c r="JK70" s="181"/>
      <c r="JL70" s="172"/>
      <c r="JM70" s="174"/>
      <c r="JN70" s="175"/>
      <c r="JO70" s="176"/>
      <c r="JP70" s="176"/>
      <c r="JQ70" s="177"/>
      <c r="JR70" s="177"/>
      <c r="JS70" s="177"/>
      <c r="JT70" s="178"/>
      <c r="JU70" s="177"/>
      <c r="JV70" s="179"/>
      <c r="JW70" s="180"/>
      <c r="JX70" s="180"/>
      <c r="JY70" s="177"/>
      <c r="JZ70" s="178"/>
      <c r="KA70" s="177"/>
      <c r="KB70" s="181"/>
      <c r="KC70" s="172"/>
      <c r="KD70" s="174"/>
      <c r="KE70" s="175"/>
      <c r="KF70" s="176"/>
      <c r="KG70" s="176"/>
      <c r="KH70" s="177"/>
      <c r="KI70" s="177"/>
      <c r="KJ70" s="177"/>
      <c r="KK70" s="178"/>
      <c r="KL70" s="177"/>
      <c r="KM70" s="179"/>
      <c r="KN70" s="180"/>
      <c r="KO70" s="180"/>
      <c r="KP70" s="177"/>
      <c r="KQ70" s="178"/>
      <c r="KR70" s="177"/>
      <c r="KS70" s="181"/>
      <c r="KT70" s="172"/>
      <c r="KU70" s="173"/>
    </row>
    <row r="71" ht="15.75" customHeight="1">
      <c r="A71" s="174"/>
      <c r="B71" s="175"/>
      <c r="C71" s="176"/>
      <c r="D71" s="176"/>
      <c r="E71" s="177"/>
      <c r="F71" s="177"/>
      <c r="G71" s="177"/>
      <c r="H71" s="178"/>
      <c r="I71" s="177"/>
      <c r="J71" s="179"/>
      <c r="K71" s="180"/>
      <c r="L71" s="180"/>
      <c r="M71" s="177"/>
      <c r="N71" s="178"/>
      <c r="O71" s="177"/>
      <c r="P71" s="181"/>
      <c r="Q71" s="172"/>
      <c r="R71" s="174"/>
      <c r="S71" s="175"/>
      <c r="T71" s="176"/>
      <c r="U71" s="176"/>
      <c r="V71" s="177"/>
      <c r="W71" s="177"/>
      <c r="X71" s="177"/>
      <c r="Y71" s="178"/>
      <c r="Z71" s="177"/>
      <c r="AA71" s="179"/>
      <c r="AB71" s="180"/>
      <c r="AC71" s="180"/>
      <c r="AD71" s="177"/>
      <c r="AE71" s="178"/>
      <c r="AF71" s="177"/>
      <c r="AG71" s="181"/>
      <c r="AH71" s="172"/>
      <c r="AI71" s="174"/>
      <c r="AJ71" s="175"/>
      <c r="AK71" s="176"/>
      <c r="AL71" s="176"/>
      <c r="AM71" s="177"/>
      <c r="AN71" s="177"/>
      <c r="AO71" s="177"/>
      <c r="AP71" s="178"/>
      <c r="AQ71" s="177"/>
      <c r="AR71" s="179"/>
      <c r="AS71" s="180"/>
      <c r="AT71" s="180"/>
      <c r="AU71" s="177"/>
      <c r="AV71" s="178"/>
      <c r="AW71" s="177"/>
      <c r="AX71" s="181"/>
      <c r="AY71" s="172"/>
      <c r="AZ71" s="174"/>
      <c r="BA71" s="175"/>
      <c r="BB71" s="176"/>
      <c r="BC71" s="176"/>
      <c r="BD71" s="177"/>
      <c r="BE71" s="177"/>
      <c r="BF71" s="177"/>
      <c r="BG71" s="178"/>
      <c r="BH71" s="177"/>
      <c r="BI71" s="179"/>
      <c r="BJ71" s="180"/>
      <c r="BK71" s="180"/>
      <c r="BL71" s="177"/>
      <c r="BM71" s="178"/>
      <c r="BN71" s="177"/>
      <c r="BO71" s="181"/>
      <c r="BP71" s="172"/>
      <c r="BQ71" s="174"/>
      <c r="BR71" s="175"/>
      <c r="BS71" s="176"/>
      <c r="BT71" s="176"/>
      <c r="BU71" s="177"/>
      <c r="BV71" s="177"/>
      <c r="BW71" s="177"/>
      <c r="BX71" s="178"/>
      <c r="BY71" s="177"/>
      <c r="BZ71" s="179"/>
      <c r="CA71" s="180"/>
      <c r="CB71" s="180"/>
      <c r="CC71" s="177"/>
      <c r="CD71" s="178"/>
      <c r="CE71" s="177"/>
      <c r="CF71" s="181"/>
      <c r="CG71" s="172"/>
      <c r="CH71" s="174"/>
      <c r="CI71" s="175"/>
      <c r="CJ71" s="176"/>
      <c r="CK71" s="176"/>
      <c r="CL71" s="177"/>
      <c r="CM71" s="177"/>
      <c r="CN71" s="177"/>
      <c r="CO71" s="178"/>
      <c r="CP71" s="177"/>
      <c r="CQ71" s="179"/>
      <c r="CR71" s="180"/>
      <c r="CS71" s="180"/>
      <c r="CT71" s="177"/>
      <c r="CU71" s="178"/>
      <c r="CV71" s="177"/>
      <c r="CW71" s="181"/>
      <c r="CX71" s="172"/>
      <c r="CY71" s="174"/>
      <c r="CZ71" s="175"/>
      <c r="DA71" s="176"/>
      <c r="DB71" s="176"/>
      <c r="DC71" s="177"/>
      <c r="DD71" s="177"/>
      <c r="DE71" s="177"/>
      <c r="DF71" s="178"/>
      <c r="DG71" s="177"/>
      <c r="DH71" s="179"/>
      <c r="DI71" s="180"/>
      <c r="DJ71" s="180"/>
      <c r="DK71" s="177"/>
      <c r="DL71" s="178"/>
      <c r="DM71" s="177"/>
      <c r="DN71" s="181"/>
      <c r="DO71" s="172"/>
      <c r="DP71" s="174"/>
      <c r="DQ71" s="175"/>
      <c r="DR71" s="176"/>
      <c r="DS71" s="176"/>
      <c r="DT71" s="177"/>
      <c r="DU71" s="177"/>
      <c r="DV71" s="177"/>
      <c r="DW71" s="178"/>
      <c r="DX71" s="177"/>
      <c r="DY71" s="179"/>
      <c r="DZ71" s="180"/>
      <c r="EA71" s="180"/>
      <c r="EB71" s="177"/>
      <c r="EC71" s="178"/>
      <c r="ED71" s="177"/>
      <c r="EE71" s="181"/>
      <c r="EF71" s="172"/>
      <c r="EG71" s="174"/>
      <c r="EH71" s="175"/>
      <c r="EI71" s="176"/>
      <c r="EJ71" s="176"/>
      <c r="EK71" s="177"/>
      <c r="EL71" s="177"/>
      <c r="EM71" s="177"/>
      <c r="EN71" s="178"/>
      <c r="EO71" s="177"/>
      <c r="EP71" s="179"/>
      <c r="EQ71" s="180"/>
      <c r="ER71" s="180"/>
      <c r="ES71" s="177"/>
      <c r="ET71" s="178"/>
      <c r="EU71" s="177"/>
      <c r="EV71" s="181"/>
      <c r="EW71" s="172"/>
      <c r="EX71" s="174"/>
      <c r="EY71" s="175"/>
      <c r="EZ71" s="176"/>
      <c r="FA71" s="176"/>
      <c r="FB71" s="177"/>
      <c r="FC71" s="177"/>
      <c r="FD71" s="177"/>
      <c r="FE71" s="178"/>
      <c r="FF71" s="177"/>
      <c r="FG71" s="179"/>
      <c r="FH71" s="180"/>
      <c r="FI71" s="180"/>
      <c r="FJ71" s="177"/>
      <c r="FK71" s="178"/>
      <c r="FL71" s="177"/>
      <c r="FM71" s="181"/>
      <c r="FN71" s="172"/>
      <c r="FO71" s="174"/>
      <c r="FP71" s="175"/>
      <c r="FQ71" s="176"/>
      <c r="FR71" s="176"/>
      <c r="FS71" s="177"/>
      <c r="FT71" s="177"/>
      <c r="FU71" s="177"/>
      <c r="FV71" s="178"/>
      <c r="FW71" s="177"/>
      <c r="FX71" s="179"/>
      <c r="FY71" s="180"/>
      <c r="FZ71" s="180"/>
      <c r="GA71" s="177"/>
      <c r="GB71" s="178"/>
      <c r="GC71" s="177"/>
      <c r="GD71" s="181"/>
      <c r="GE71" s="172"/>
      <c r="GF71" s="174"/>
      <c r="GG71" s="175"/>
      <c r="GH71" s="176"/>
      <c r="GI71" s="176"/>
      <c r="GJ71" s="177"/>
      <c r="GK71" s="177"/>
      <c r="GL71" s="177"/>
      <c r="GM71" s="178"/>
      <c r="GN71" s="177"/>
      <c r="GO71" s="179"/>
      <c r="GP71" s="180"/>
      <c r="GQ71" s="180"/>
      <c r="GR71" s="177"/>
      <c r="GS71" s="178"/>
      <c r="GT71" s="177"/>
      <c r="GU71" s="181"/>
      <c r="GV71" s="172"/>
      <c r="GW71" s="174"/>
      <c r="GX71" s="175"/>
      <c r="GY71" s="176"/>
      <c r="GZ71" s="176"/>
      <c r="HA71" s="177"/>
      <c r="HB71" s="177"/>
      <c r="HC71" s="177"/>
      <c r="HD71" s="178"/>
      <c r="HE71" s="177"/>
      <c r="HF71" s="179"/>
      <c r="HG71" s="180"/>
      <c r="HH71" s="180"/>
      <c r="HI71" s="177"/>
      <c r="HJ71" s="178"/>
      <c r="HK71" s="177"/>
      <c r="HL71" s="181"/>
      <c r="HM71" s="172"/>
      <c r="HN71" s="174"/>
      <c r="HO71" s="175"/>
      <c r="HP71" s="176"/>
      <c r="HQ71" s="176"/>
      <c r="HR71" s="177"/>
      <c r="HS71" s="177"/>
      <c r="HT71" s="177"/>
      <c r="HU71" s="178"/>
      <c r="HV71" s="177"/>
      <c r="HW71" s="179"/>
      <c r="HX71" s="180"/>
      <c r="HY71" s="180"/>
      <c r="HZ71" s="177"/>
      <c r="IA71" s="178"/>
      <c r="IB71" s="177"/>
      <c r="IC71" s="181"/>
      <c r="ID71" s="172"/>
      <c r="IE71" s="174"/>
      <c r="IF71" s="175"/>
      <c r="IG71" s="176"/>
      <c r="IH71" s="176"/>
      <c r="II71" s="177"/>
      <c r="IJ71" s="177"/>
      <c r="IK71" s="177"/>
      <c r="IL71" s="178"/>
      <c r="IM71" s="177"/>
      <c r="IN71" s="179"/>
      <c r="IO71" s="180"/>
      <c r="IP71" s="180"/>
      <c r="IQ71" s="177"/>
      <c r="IR71" s="178"/>
      <c r="IS71" s="177"/>
      <c r="IT71" s="181"/>
      <c r="IU71" s="172"/>
      <c r="IV71" s="174"/>
      <c r="IW71" s="175"/>
      <c r="IX71" s="176"/>
      <c r="IY71" s="176"/>
      <c r="IZ71" s="177"/>
      <c r="JA71" s="177"/>
      <c r="JB71" s="177"/>
      <c r="JC71" s="178"/>
      <c r="JD71" s="177"/>
      <c r="JE71" s="179"/>
      <c r="JF71" s="180"/>
      <c r="JG71" s="180"/>
      <c r="JH71" s="177"/>
      <c r="JI71" s="178"/>
      <c r="JJ71" s="177"/>
      <c r="JK71" s="181"/>
      <c r="JL71" s="172"/>
      <c r="JM71" s="174"/>
      <c r="JN71" s="175"/>
      <c r="JO71" s="176"/>
      <c r="JP71" s="176"/>
      <c r="JQ71" s="177"/>
      <c r="JR71" s="177"/>
      <c r="JS71" s="177"/>
      <c r="JT71" s="178"/>
      <c r="JU71" s="177"/>
      <c r="JV71" s="179"/>
      <c r="JW71" s="180"/>
      <c r="JX71" s="180"/>
      <c r="JY71" s="177"/>
      <c r="JZ71" s="178"/>
      <c r="KA71" s="177"/>
      <c r="KB71" s="181"/>
      <c r="KC71" s="172"/>
      <c r="KD71" s="174"/>
      <c r="KE71" s="175"/>
      <c r="KF71" s="176"/>
      <c r="KG71" s="176"/>
      <c r="KH71" s="177"/>
      <c r="KI71" s="177"/>
      <c r="KJ71" s="177"/>
      <c r="KK71" s="178"/>
      <c r="KL71" s="177"/>
      <c r="KM71" s="179"/>
      <c r="KN71" s="180"/>
      <c r="KO71" s="180"/>
      <c r="KP71" s="177"/>
      <c r="KQ71" s="178"/>
      <c r="KR71" s="177"/>
      <c r="KS71" s="181"/>
      <c r="KT71" s="172"/>
      <c r="KU71" s="173"/>
    </row>
    <row r="72" ht="15.75" customHeight="1">
      <c r="A72" s="174"/>
      <c r="B72" s="175"/>
      <c r="C72" s="176"/>
      <c r="D72" s="176"/>
      <c r="E72" s="177"/>
      <c r="F72" s="177"/>
      <c r="G72" s="177"/>
      <c r="H72" s="178"/>
      <c r="I72" s="177"/>
      <c r="J72" s="179"/>
      <c r="K72" s="180"/>
      <c r="L72" s="180"/>
      <c r="M72" s="177"/>
      <c r="N72" s="178"/>
      <c r="O72" s="177"/>
      <c r="P72" s="181"/>
      <c r="Q72" s="172"/>
      <c r="R72" s="174"/>
      <c r="S72" s="175"/>
      <c r="T72" s="176"/>
      <c r="U72" s="176"/>
      <c r="V72" s="177"/>
      <c r="W72" s="177"/>
      <c r="X72" s="177"/>
      <c r="Y72" s="178"/>
      <c r="Z72" s="177"/>
      <c r="AA72" s="179"/>
      <c r="AB72" s="180"/>
      <c r="AC72" s="180"/>
      <c r="AD72" s="177"/>
      <c r="AE72" s="178"/>
      <c r="AF72" s="177"/>
      <c r="AG72" s="181"/>
      <c r="AH72" s="172"/>
      <c r="AI72" s="174"/>
      <c r="AJ72" s="175"/>
      <c r="AK72" s="176"/>
      <c r="AL72" s="176"/>
      <c r="AM72" s="177"/>
      <c r="AN72" s="177"/>
      <c r="AO72" s="177"/>
      <c r="AP72" s="178"/>
      <c r="AQ72" s="177"/>
      <c r="AR72" s="179"/>
      <c r="AS72" s="180"/>
      <c r="AT72" s="180"/>
      <c r="AU72" s="177"/>
      <c r="AV72" s="178"/>
      <c r="AW72" s="177"/>
      <c r="AX72" s="181"/>
      <c r="AY72" s="172"/>
      <c r="AZ72" s="174"/>
      <c r="BA72" s="175"/>
      <c r="BB72" s="176"/>
      <c r="BC72" s="176"/>
      <c r="BD72" s="177"/>
      <c r="BE72" s="177"/>
      <c r="BF72" s="177"/>
      <c r="BG72" s="178"/>
      <c r="BH72" s="177"/>
      <c r="BI72" s="179"/>
      <c r="BJ72" s="180"/>
      <c r="BK72" s="180"/>
      <c r="BL72" s="177"/>
      <c r="BM72" s="178"/>
      <c r="BN72" s="177"/>
      <c r="BO72" s="181"/>
      <c r="BP72" s="172"/>
      <c r="BQ72" s="174"/>
      <c r="BR72" s="175"/>
      <c r="BS72" s="176"/>
      <c r="BT72" s="176"/>
      <c r="BU72" s="177"/>
      <c r="BV72" s="177"/>
      <c r="BW72" s="177"/>
      <c r="BX72" s="178"/>
      <c r="BY72" s="177"/>
      <c r="BZ72" s="179"/>
      <c r="CA72" s="180"/>
      <c r="CB72" s="180"/>
      <c r="CC72" s="177"/>
      <c r="CD72" s="178"/>
      <c r="CE72" s="177"/>
      <c r="CF72" s="181"/>
      <c r="CG72" s="172"/>
      <c r="CH72" s="174"/>
      <c r="CI72" s="175"/>
      <c r="CJ72" s="176"/>
      <c r="CK72" s="176"/>
      <c r="CL72" s="177"/>
      <c r="CM72" s="177"/>
      <c r="CN72" s="177"/>
      <c r="CO72" s="178"/>
      <c r="CP72" s="177"/>
      <c r="CQ72" s="179"/>
      <c r="CR72" s="180"/>
      <c r="CS72" s="180"/>
      <c r="CT72" s="177"/>
      <c r="CU72" s="178"/>
      <c r="CV72" s="177"/>
      <c r="CW72" s="181"/>
      <c r="CX72" s="172"/>
      <c r="CY72" s="174"/>
      <c r="CZ72" s="175"/>
      <c r="DA72" s="176"/>
      <c r="DB72" s="176"/>
      <c r="DC72" s="177"/>
      <c r="DD72" s="177"/>
      <c r="DE72" s="177"/>
      <c r="DF72" s="178"/>
      <c r="DG72" s="177"/>
      <c r="DH72" s="179"/>
      <c r="DI72" s="180"/>
      <c r="DJ72" s="180"/>
      <c r="DK72" s="177"/>
      <c r="DL72" s="178"/>
      <c r="DM72" s="177"/>
      <c r="DN72" s="181"/>
      <c r="DO72" s="172"/>
      <c r="DP72" s="174"/>
      <c r="DQ72" s="175"/>
      <c r="DR72" s="176"/>
      <c r="DS72" s="176"/>
      <c r="DT72" s="177"/>
      <c r="DU72" s="177"/>
      <c r="DV72" s="177"/>
      <c r="DW72" s="178"/>
      <c r="DX72" s="177"/>
      <c r="DY72" s="179"/>
      <c r="DZ72" s="180"/>
      <c r="EA72" s="180"/>
      <c r="EB72" s="177"/>
      <c r="EC72" s="178"/>
      <c r="ED72" s="177"/>
      <c r="EE72" s="181"/>
      <c r="EF72" s="172"/>
      <c r="EG72" s="174"/>
      <c r="EH72" s="175"/>
      <c r="EI72" s="176"/>
      <c r="EJ72" s="176"/>
      <c r="EK72" s="177"/>
      <c r="EL72" s="177"/>
      <c r="EM72" s="177"/>
      <c r="EN72" s="178"/>
      <c r="EO72" s="177"/>
      <c r="EP72" s="179"/>
      <c r="EQ72" s="180"/>
      <c r="ER72" s="180"/>
      <c r="ES72" s="177"/>
      <c r="ET72" s="178"/>
      <c r="EU72" s="177"/>
      <c r="EV72" s="181"/>
      <c r="EW72" s="172"/>
      <c r="EX72" s="174"/>
      <c r="EY72" s="175"/>
      <c r="EZ72" s="176"/>
      <c r="FA72" s="176"/>
      <c r="FB72" s="177"/>
      <c r="FC72" s="177"/>
      <c r="FD72" s="177"/>
      <c r="FE72" s="178"/>
      <c r="FF72" s="177"/>
      <c r="FG72" s="179"/>
      <c r="FH72" s="180"/>
      <c r="FI72" s="180"/>
      <c r="FJ72" s="177"/>
      <c r="FK72" s="178"/>
      <c r="FL72" s="177"/>
      <c r="FM72" s="181"/>
      <c r="FN72" s="172"/>
      <c r="FO72" s="174"/>
      <c r="FP72" s="175"/>
      <c r="FQ72" s="176"/>
      <c r="FR72" s="176"/>
      <c r="FS72" s="177"/>
      <c r="FT72" s="177"/>
      <c r="FU72" s="177"/>
      <c r="FV72" s="178"/>
      <c r="FW72" s="177"/>
      <c r="FX72" s="179"/>
      <c r="FY72" s="180"/>
      <c r="FZ72" s="180"/>
      <c r="GA72" s="177"/>
      <c r="GB72" s="178"/>
      <c r="GC72" s="177"/>
      <c r="GD72" s="181"/>
      <c r="GE72" s="172"/>
      <c r="GF72" s="174"/>
      <c r="GG72" s="175"/>
      <c r="GH72" s="176"/>
      <c r="GI72" s="176"/>
      <c r="GJ72" s="177"/>
      <c r="GK72" s="177"/>
      <c r="GL72" s="177"/>
      <c r="GM72" s="178"/>
      <c r="GN72" s="177"/>
      <c r="GO72" s="179"/>
      <c r="GP72" s="180"/>
      <c r="GQ72" s="180"/>
      <c r="GR72" s="177"/>
      <c r="GS72" s="178"/>
      <c r="GT72" s="177"/>
      <c r="GU72" s="181"/>
      <c r="GV72" s="172"/>
      <c r="GW72" s="174"/>
      <c r="GX72" s="175"/>
      <c r="GY72" s="176"/>
      <c r="GZ72" s="176"/>
      <c r="HA72" s="177"/>
      <c r="HB72" s="177"/>
      <c r="HC72" s="177"/>
      <c r="HD72" s="178"/>
      <c r="HE72" s="177"/>
      <c r="HF72" s="179"/>
      <c r="HG72" s="180"/>
      <c r="HH72" s="180"/>
      <c r="HI72" s="177"/>
      <c r="HJ72" s="178"/>
      <c r="HK72" s="177"/>
      <c r="HL72" s="181"/>
      <c r="HM72" s="172"/>
      <c r="HN72" s="174"/>
      <c r="HO72" s="175"/>
      <c r="HP72" s="176"/>
      <c r="HQ72" s="176"/>
      <c r="HR72" s="177"/>
      <c r="HS72" s="177"/>
      <c r="HT72" s="177"/>
      <c r="HU72" s="178"/>
      <c r="HV72" s="177"/>
      <c r="HW72" s="179"/>
      <c r="HX72" s="180"/>
      <c r="HY72" s="180"/>
      <c r="HZ72" s="177"/>
      <c r="IA72" s="178"/>
      <c r="IB72" s="177"/>
      <c r="IC72" s="181"/>
      <c r="ID72" s="172"/>
      <c r="IE72" s="174"/>
      <c r="IF72" s="175"/>
      <c r="IG72" s="176"/>
      <c r="IH72" s="176"/>
      <c r="II72" s="177"/>
      <c r="IJ72" s="177"/>
      <c r="IK72" s="177"/>
      <c r="IL72" s="178"/>
      <c r="IM72" s="177"/>
      <c r="IN72" s="179"/>
      <c r="IO72" s="180"/>
      <c r="IP72" s="180"/>
      <c r="IQ72" s="177"/>
      <c r="IR72" s="178"/>
      <c r="IS72" s="177"/>
      <c r="IT72" s="181"/>
      <c r="IU72" s="172"/>
      <c r="IV72" s="174"/>
      <c r="IW72" s="175"/>
      <c r="IX72" s="176"/>
      <c r="IY72" s="176"/>
      <c r="IZ72" s="177"/>
      <c r="JA72" s="177"/>
      <c r="JB72" s="177"/>
      <c r="JC72" s="178"/>
      <c r="JD72" s="177"/>
      <c r="JE72" s="179"/>
      <c r="JF72" s="180"/>
      <c r="JG72" s="180"/>
      <c r="JH72" s="177"/>
      <c r="JI72" s="178"/>
      <c r="JJ72" s="177"/>
      <c r="JK72" s="181"/>
      <c r="JL72" s="172"/>
      <c r="JM72" s="174"/>
      <c r="JN72" s="175"/>
      <c r="JO72" s="176"/>
      <c r="JP72" s="176"/>
      <c r="JQ72" s="177"/>
      <c r="JR72" s="177"/>
      <c r="JS72" s="177"/>
      <c r="JT72" s="178"/>
      <c r="JU72" s="177"/>
      <c r="JV72" s="179"/>
      <c r="JW72" s="180"/>
      <c r="JX72" s="180"/>
      <c r="JY72" s="177"/>
      <c r="JZ72" s="178"/>
      <c r="KA72" s="177"/>
      <c r="KB72" s="181"/>
      <c r="KC72" s="172"/>
      <c r="KD72" s="174"/>
      <c r="KE72" s="175"/>
      <c r="KF72" s="176"/>
      <c r="KG72" s="176"/>
      <c r="KH72" s="177"/>
      <c r="KI72" s="177"/>
      <c r="KJ72" s="177"/>
      <c r="KK72" s="178"/>
      <c r="KL72" s="177"/>
      <c r="KM72" s="179"/>
      <c r="KN72" s="180"/>
      <c r="KO72" s="180"/>
      <c r="KP72" s="177"/>
      <c r="KQ72" s="178"/>
      <c r="KR72" s="177"/>
      <c r="KS72" s="181"/>
      <c r="KT72" s="172"/>
      <c r="KU72" s="173"/>
    </row>
    <row r="73" ht="15.75" customHeight="1">
      <c r="A73" s="174"/>
      <c r="B73" s="175"/>
      <c r="C73" s="176"/>
      <c r="D73" s="176"/>
      <c r="E73" s="177"/>
      <c r="F73" s="177"/>
      <c r="G73" s="177"/>
      <c r="H73" s="178"/>
      <c r="I73" s="177"/>
      <c r="J73" s="179"/>
      <c r="K73" s="180"/>
      <c r="L73" s="180"/>
      <c r="M73" s="177"/>
      <c r="N73" s="178"/>
      <c r="O73" s="177"/>
      <c r="P73" s="181"/>
      <c r="Q73" s="172"/>
      <c r="R73" s="174"/>
      <c r="S73" s="175"/>
      <c r="T73" s="176"/>
      <c r="U73" s="176"/>
      <c r="V73" s="177"/>
      <c r="W73" s="177"/>
      <c r="X73" s="177"/>
      <c r="Y73" s="178"/>
      <c r="Z73" s="177"/>
      <c r="AA73" s="179"/>
      <c r="AB73" s="180"/>
      <c r="AC73" s="180"/>
      <c r="AD73" s="177"/>
      <c r="AE73" s="178"/>
      <c r="AF73" s="177"/>
      <c r="AG73" s="181"/>
      <c r="AH73" s="172"/>
      <c r="AI73" s="174"/>
      <c r="AJ73" s="175"/>
      <c r="AK73" s="176"/>
      <c r="AL73" s="176"/>
      <c r="AM73" s="177"/>
      <c r="AN73" s="177"/>
      <c r="AO73" s="177"/>
      <c r="AP73" s="178"/>
      <c r="AQ73" s="177"/>
      <c r="AR73" s="179"/>
      <c r="AS73" s="180"/>
      <c r="AT73" s="180"/>
      <c r="AU73" s="177"/>
      <c r="AV73" s="178"/>
      <c r="AW73" s="177"/>
      <c r="AX73" s="181"/>
      <c r="AY73" s="172"/>
      <c r="AZ73" s="174"/>
      <c r="BA73" s="175"/>
      <c r="BB73" s="176"/>
      <c r="BC73" s="176"/>
      <c r="BD73" s="177"/>
      <c r="BE73" s="177"/>
      <c r="BF73" s="177"/>
      <c r="BG73" s="178"/>
      <c r="BH73" s="177"/>
      <c r="BI73" s="179"/>
      <c r="BJ73" s="180"/>
      <c r="BK73" s="180"/>
      <c r="BL73" s="177"/>
      <c r="BM73" s="178"/>
      <c r="BN73" s="177"/>
      <c r="BO73" s="181"/>
      <c r="BP73" s="172"/>
      <c r="BQ73" s="174"/>
      <c r="BR73" s="175"/>
      <c r="BS73" s="176"/>
      <c r="BT73" s="176"/>
      <c r="BU73" s="177"/>
      <c r="BV73" s="177"/>
      <c r="BW73" s="177"/>
      <c r="BX73" s="178"/>
      <c r="BY73" s="177"/>
      <c r="BZ73" s="179"/>
      <c r="CA73" s="180"/>
      <c r="CB73" s="180"/>
      <c r="CC73" s="177"/>
      <c r="CD73" s="178"/>
      <c r="CE73" s="177"/>
      <c r="CF73" s="181"/>
      <c r="CG73" s="172"/>
      <c r="CH73" s="174"/>
      <c r="CI73" s="175"/>
      <c r="CJ73" s="176"/>
      <c r="CK73" s="176"/>
      <c r="CL73" s="177"/>
      <c r="CM73" s="177"/>
      <c r="CN73" s="177"/>
      <c r="CO73" s="178"/>
      <c r="CP73" s="177"/>
      <c r="CQ73" s="179"/>
      <c r="CR73" s="180"/>
      <c r="CS73" s="180"/>
      <c r="CT73" s="177"/>
      <c r="CU73" s="178"/>
      <c r="CV73" s="177"/>
      <c r="CW73" s="181"/>
      <c r="CX73" s="172"/>
      <c r="CY73" s="174"/>
      <c r="CZ73" s="175"/>
      <c r="DA73" s="176"/>
      <c r="DB73" s="176"/>
      <c r="DC73" s="177"/>
      <c r="DD73" s="177"/>
      <c r="DE73" s="177"/>
      <c r="DF73" s="178"/>
      <c r="DG73" s="177"/>
      <c r="DH73" s="179"/>
      <c r="DI73" s="180"/>
      <c r="DJ73" s="180"/>
      <c r="DK73" s="177"/>
      <c r="DL73" s="178"/>
      <c r="DM73" s="177"/>
      <c r="DN73" s="181"/>
      <c r="DO73" s="172"/>
      <c r="DP73" s="174"/>
      <c r="DQ73" s="175"/>
      <c r="DR73" s="176"/>
      <c r="DS73" s="176"/>
      <c r="DT73" s="177"/>
      <c r="DU73" s="177"/>
      <c r="DV73" s="177"/>
      <c r="DW73" s="178"/>
      <c r="DX73" s="177"/>
      <c r="DY73" s="179"/>
      <c r="DZ73" s="180"/>
      <c r="EA73" s="180"/>
      <c r="EB73" s="177"/>
      <c r="EC73" s="178"/>
      <c r="ED73" s="177"/>
      <c r="EE73" s="181"/>
      <c r="EF73" s="172"/>
      <c r="EG73" s="174"/>
      <c r="EH73" s="175"/>
      <c r="EI73" s="176"/>
      <c r="EJ73" s="176"/>
      <c r="EK73" s="177"/>
      <c r="EL73" s="177"/>
      <c r="EM73" s="177"/>
      <c r="EN73" s="178"/>
      <c r="EO73" s="177"/>
      <c r="EP73" s="179"/>
      <c r="EQ73" s="180"/>
      <c r="ER73" s="180"/>
      <c r="ES73" s="177"/>
      <c r="ET73" s="178"/>
      <c r="EU73" s="177"/>
      <c r="EV73" s="181"/>
      <c r="EW73" s="172"/>
      <c r="EX73" s="174"/>
      <c r="EY73" s="175"/>
      <c r="EZ73" s="176"/>
      <c r="FA73" s="176"/>
      <c r="FB73" s="177"/>
      <c r="FC73" s="177"/>
      <c r="FD73" s="177"/>
      <c r="FE73" s="178"/>
      <c r="FF73" s="177"/>
      <c r="FG73" s="179"/>
      <c r="FH73" s="180"/>
      <c r="FI73" s="180"/>
      <c r="FJ73" s="177"/>
      <c r="FK73" s="178"/>
      <c r="FL73" s="177"/>
      <c r="FM73" s="181"/>
      <c r="FN73" s="172"/>
      <c r="FO73" s="174"/>
      <c r="FP73" s="175"/>
      <c r="FQ73" s="176"/>
      <c r="FR73" s="176"/>
      <c r="FS73" s="177"/>
      <c r="FT73" s="177"/>
      <c r="FU73" s="177"/>
      <c r="FV73" s="178"/>
      <c r="FW73" s="177"/>
      <c r="FX73" s="179"/>
      <c r="FY73" s="180"/>
      <c r="FZ73" s="180"/>
      <c r="GA73" s="177"/>
      <c r="GB73" s="178"/>
      <c r="GC73" s="177"/>
      <c r="GD73" s="181"/>
      <c r="GE73" s="172"/>
      <c r="GF73" s="174"/>
      <c r="GG73" s="175"/>
      <c r="GH73" s="176"/>
      <c r="GI73" s="176"/>
      <c r="GJ73" s="177"/>
      <c r="GK73" s="177"/>
      <c r="GL73" s="177"/>
      <c r="GM73" s="178"/>
      <c r="GN73" s="177"/>
      <c r="GO73" s="179"/>
      <c r="GP73" s="180"/>
      <c r="GQ73" s="180"/>
      <c r="GR73" s="177"/>
      <c r="GS73" s="178"/>
      <c r="GT73" s="177"/>
      <c r="GU73" s="181"/>
      <c r="GV73" s="172"/>
      <c r="GW73" s="174"/>
      <c r="GX73" s="175"/>
      <c r="GY73" s="176"/>
      <c r="GZ73" s="176"/>
      <c r="HA73" s="177"/>
      <c r="HB73" s="177"/>
      <c r="HC73" s="177"/>
      <c r="HD73" s="178"/>
      <c r="HE73" s="177"/>
      <c r="HF73" s="179"/>
      <c r="HG73" s="180"/>
      <c r="HH73" s="180"/>
      <c r="HI73" s="177"/>
      <c r="HJ73" s="178"/>
      <c r="HK73" s="177"/>
      <c r="HL73" s="181"/>
      <c r="HM73" s="172"/>
      <c r="HN73" s="174"/>
      <c r="HO73" s="175"/>
      <c r="HP73" s="176"/>
      <c r="HQ73" s="176"/>
      <c r="HR73" s="177"/>
      <c r="HS73" s="177"/>
      <c r="HT73" s="177"/>
      <c r="HU73" s="178"/>
      <c r="HV73" s="177"/>
      <c r="HW73" s="179"/>
      <c r="HX73" s="180"/>
      <c r="HY73" s="180"/>
      <c r="HZ73" s="177"/>
      <c r="IA73" s="178"/>
      <c r="IB73" s="177"/>
      <c r="IC73" s="181"/>
      <c r="ID73" s="172"/>
      <c r="IE73" s="174"/>
      <c r="IF73" s="175"/>
      <c r="IG73" s="176"/>
      <c r="IH73" s="176"/>
      <c r="II73" s="177"/>
      <c r="IJ73" s="177"/>
      <c r="IK73" s="177"/>
      <c r="IL73" s="178"/>
      <c r="IM73" s="177"/>
      <c r="IN73" s="179"/>
      <c r="IO73" s="180"/>
      <c r="IP73" s="180"/>
      <c r="IQ73" s="177"/>
      <c r="IR73" s="178"/>
      <c r="IS73" s="177"/>
      <c r="IT73" s="181"/>
      <c r="IU73" s="172"/>
      <c r="IV73" s="174"/>
      <c r="IW73" s="175"/>
      <c r="IX73" s="176"/>
      <c r="IY73" s="176"/>
      <c r="IZ73" s="177"/>
      <c r="JA73" s="177"/>
      <c r="JB73" s="177"/>
      <c r="JC73" s="178"/>
      <c r="JD73" s="177"/>
      <c r="JE73" s="179"/>
      <c r="JF73" s="180"/>
      <c r="JG73" s="180"/>
      <c r="JH73" s="177"/>
      <c r="JI73" s="178"/>
      <c r="JJ73" s="177"/>
      <c r="JK73" s="181"/>
      <c r="JL73" s="172"/>
      <c r="JM73" s="174"/>
      <c r="JN73" s="175"/>
      <c r="JO73" s="176"/>
      <c r="JP73" s="176"/>
      <c r="JQ73" s="177"/>
      <c r="JR73" s="177"/>
      <c r="JS73" s="177"/>
      <c r="JT73" s="178"/>
      <c r="JU73" s="177"/>
      <c r="JV73" s="179"/>
      <c r="JW73" s="180"/>
      <c r="JX73" s="180"/>
      <c r="JY73" s="177"/>
      <c r="JZ73" s="178"/>
      <c r="KA73" s="177"/>
      <c r="KB73" s="181"/>
      <c r="KC73" s="172"/>
      <c r="KD73" s="174"/>
      <c r="KE73" s="175"/>
      <c r="KF73" s="176"/>
      <c r="KG73" s="176"/>
      <c r="KH73" s="177"/>
      <c r="KI73" s="177"/>
      <c r="KJ73" s="177"/>
      <c r="KK73" s="178"/>
      <c r="KL73" s="177"/>
      <c r="KM73" s="179"/>
      <c r="KN73" s="180"/>
      <c r="KO73" s="180"/>
      <c r="KP73" s="177"/>
      <c r="KQ73" s="178"/>
      <c r="KR73" s="177"/>
      <c r="KS73" s="181"/>
      <c r="KT73" s="172"/>
      <c r="KU73" s="173"/>
    </row>
    <row r="74" ht="15.75" customHeight="1">
      <c r="A74" s="174"/>
      <c r="B74" s="175"/>
      <c r="C74" s="176"/>
      <c r="D74" s="176"/>
      <c r="E74" s="177"/>
      <c r="F74" s="177"/>
      <c r="G74" s="177"/>
      <c r="H74" s="178"/>
      <c r="I74" s="177"/>
      <c r="J74" s="179"/>
      <c r="K74" s="180"/>
      <c r="L74" s="180"/>
      <c r="M74" s="177"/>
      <c r="N74" s="178"/>
      <c r="O74" s="177"/>
      <c r="P74" s="181"/>
      <c r="Q74" s="172"/>
      <c r="R74" s="174"/>
      <c r="S74" s="175"/>
      <c r="T74" s="176"/>
      <c r="U74" s="176"/>
      <c r="V74" s="177"/>
      <c r="W74" s="177"/>
      <c r="X74" s="177"/>
      <c r="Y74" s="178"/>
      <c r="Z74" s="177"/>
      <c r="AA74" s="179"/>
      <c r="AB74" s="180"/>
      <c r="AC74" s="180"/>
      <c r="AD74" s="177"/>
      <c r="AE74" s="178"/>
      <c r="AF74" s="177"/>
      <c r="AG74" s="181"/>
      <c r="AH74" s="172"/>
      <c r="AI74" s="174"/>
      <c r="AJ74" s="175"/>
      <c r="AK74" s="176"/>
      <c r="AL74" s="176"/>
      <c r="AM74" s="177"/>
      <c r="AN74" s="177"/>
      <c r="AO74" s="177"/>
      <c r="AP74" s="178"/>
      <c r="AQ74" s="177"/>
      <c r="AR74" s="179"/>
      <c r="AS74" s="180"/>
      <c r="AT74" s="180"/>
      <c r="AU74" s="177"/>
      <c r="AV74" s="178"/>
      <c r="AW74" s="177"/>
      <c r="AX74" s="181"/>
      <c r="AY74" s="172"/>
      <c r="AZ74" s="174"/>
      <c r="BA74" s="175"/>
      <c r="BB74" s="176"/>
      <c r="BC74" s="176"/>
      <c r="BD74" s="177"/>
      <c r="BE74" s="177"/>
      <c r="BF74" s="177"/>
      <c r="BG74" s="178"/>
      <c r="BH74" s="177"/>
      <c r="BI74" s="179"/>
      <c r="BJ74" s="180"/>
      <c r="BK74" s="180"/>
      <c r="BL74" s="177"/>
      <c r="BM74" s="178"/>
      <c r="BN74" s="177"/>
      <c r="BO74" s="181"/>
      <c r="BP74" s="172"/>
      <c r="BQ74" s="174"/>
      <c r="BR74" s="175"/>
      <c r="BS74" s="176"/>
      <c r="BT74" s="176"/>
      <c r="BU74" s="177"/>
      <c r="BV74" s="177"/>
      <c r="BW74" s="177"/>
      <c r="BX74" s="178"/>
      <c r="BY74" s="177"/>
      <c r="BZ74" s="179"/>
      <c r="CA74" s="180"/>
      <c r="CB74" s="180"/>
      <c r="CC74" s="177"/>
      <c r="CD74" s="178"/>
      <c r="CE74" s="177"/>
      <c r="CF74" s="181"/>
      <c r="CG74" s="172"/>
      <c r="CH74" s="174"/>
      <c r="CI74" s="175"/>
      <c r="CJ74" s="176"/>
      <c r="CK74" s="176"/>
      <c r="CL74" s="177"/>
      <c r="CM74" s="177"/>
      <c r="CN74" s="177"/>
      <c r="CO74" s="178"/>
      <c r="CP74" s="177"/>
      <c r="CQ74" s="179"/>
      <c r="CR74" s="180"/>
      <c r="CS74" s="180"/>
      <c r="CT74" s="177"/>
      <c r="CU74" s="178"/>
      <c r="CV74" s="177"/>
      <c r="CW74" s="181"/>
      <c r="CX74" s="172"/>
      <c r="CY74" s="174"/>
      <c r="CZ74" s="175"/>
      <c r="DA74" s="176"/>
      <c r="DB74" s="176"/>
      <c r="DC74" s="177"/>
      <c r="DD74" s="177"/>
      <c r="DE74" s="177"/>
      <c r="DF74" s="178"/>
      <c r="DG74" s="177"/>
      <c r="DH74" s="179"/>
      <c r="DI74" s="180"/>
      <c r="DJ74" s="180"/>
      <c r="DK74" s="177"/>
      <c r="DL74" s="178"/>
      <c r="DM74" s="177"/>
      <c r="DN74" s="181"/>
      <c r="DO74" s="172"/>
      <c r="DP74" s="174"/>
      <c r="DQ74" s="175"/>
      <c r="DR74" s="176"/>
      <c r="DS74" s="176"/>
      <c r="DT74" s="177"/>
      <c r="DU74" s="177"/>
      <c r="DV74" s="177"/>
      <c r="DW74" s="178"/>
      <c r="DX74" s="177"/>
      <c r="DY74" s="179"/>
      <c r="DZ74" s="180"/>
      <c r="EA74" s="180"/>
      <c r="EB74" s="177"/>
      <c r="EC74" s="178"/>
      <c r="ED74" s="177"/>
      <c r="EE74" s="181"/>
      <c r="EF74" s="172"/>
      <c r="EG74" s="174"/>
      <c r="EH74" s="175"/>
      <c r="EI74" s="176"/>
      <c r="EJ74" s="176"/>
      <c r="EK74" s="177"/>
      <c r="EL74" s="177"/>
      <c r="EM74" s="177"/>
      <c r="EN74" s="178"/>
      <c r="EO74" s="177"/>
      <c r="EP74" s="179"/>
      <c r="EQ74" s="180"/>
      <c r="ER74" s="180"/>
      <c r="ES74" s="177"/>
      <c r="ET74" s="178"/>
      <c r="EU74" s="177"/>
      <c r="EV74" s="181"/>
      <c r="EW74" s="172"/>
      <c r="EX74" s="174"/>
      <c r="EY74" s="175"/>
      <c r="EZ74" s="176"/>
      <c r="FA74" s="176"/>
      <c r="FB74" s="177"/>
      <c r="FC74" s="177"/>
      <c r="FD74" s="177"/>
      <c r="FE74" s="178"/>
      <c r="FF74" s="177"/>
      <c r="FG74" s="179"/>
      <c r="FH74" s="180"/>
      <c r="FI74" s="180"/>
      <c r="FJ74" s="177"/>
      <c r="FK74" s="178"/>
      <c r="FL74" s="177"/>
      <c r="FM74" s="181"/>
      <c r="FN74" s="172"/>
      <c r="FO74" s="174"/>
      <c r="FP74" s="175"/>
      <c r="FQ74" s="176"/>
      <c r="FR74" s="176"/>
      <c r="FS74" s="177"/>
      <c r="FT74" s="177"/>
      <c r="FU74" s="177"/>
      <c r="FV74" s="178"/>
      <c r="FW74" s="177"/>
      <c r="FX74" s="179"/>
      <c r="FY74" s="180"/>
      <c r="FZ74" s="180"/>
      <c r="GA74" s="177"/>
      <c r="GB74" s="178"/>
      <c r="GC74" s="177"/>
      <c r="GD74" s="181"/>
      <c r="GE74" s="172"/>
      <c r="GF74" s="174"/>
      <c r="GG74" s="175"/>
      <c r="GH74" s="176"/>
      <c r="GI74" s="176"/>
      <c r="GJ74" s="177"/>
      <c r="GK74" s="177"/>
      <c r="GL74" s="177"/>
      <c r="GM74" s="178"/>
      <c r="GN74" s="177"/>
      <c r="GO74" s="179"/>
      <c r="GP74" s="180"/>
      <c r="GQ74" s="180"/>
      <c r="GR74" s="177"/>
      <c r="GS74" s="178"/>
      <c r="GT74" s="177"/>
      <c r="GU74" s="181"/>
      <c r="GV74" s="172"/>
      <c r="GW74" s="174"/>
      <c r="GX74" s="175"/>
      <c r="GY74" s="176"/>
      <c r="GZ74" s="176"/>
      <c r="HA74" s="177"/>
      <c r="HB74" s="177"/>
      <c r="HC74" s="177"/>
      <c r="HD74" s="178"/>
      <c r="HE74" s="177"/>
      <c r="HF74" s="179"/>
      <c r="HG74" s="180"/>
      <c r="HH74" s="180"/>
      <c r="HI74" s="177"/>
      <c r="HJ74" s="178"/>
      <c r="HK74" s="177"/>
      <c r="HL74" s="181"/>
      <c r="HM74" s="172"/>
      <c r="HN74" s="174"/>
      <c r="HO74" s="175"/>
      <c r="HP74" s="176"/>
      <c r="HQ74" s="176"/>
      <c r="HR74" s="177"/>
      <c r="HS74" s="177"/>
      <c r="HT74" s="177"/>
      <c r="HU74" s="178"/>
      <c r="HV74" s="177"/>
      <c r="HW74" s="179"/>
      <c r="HX74" s="180"/>
      <c r="HY74" s="180"/>
      <c r="HZ74" s="177"/>
      <c r="IA74" s="178"/>
      <c r="IB74" s="177"/>
      <c r="IC74" s="181"/>
      <c r="ID74" s="172"/>
      <c r="IE74" s="174"/>
      <c r="IF74" s="175"/>
      <c r="IG74" s="176"/>
      <c r="IH74" s="176"/>
      <c r="II74" s="177"/>
      <c r="IJ74" s="177"/>
      <c r="IK74" s="177"/>
      <c r="IL74" s="178"/>
      <c r="IM74" s="177"/>
      <c r="IN74" s="179"/>
      <c r="IO74" s="180"/>
      <c r="IP74" s="180"/>
      <c r="IQ74" s="177"/>
      <c r="IR74" s="178"/>
      <c r="IS74" s="177"/>
      <c r="IT74" s="181"/>
      <c r="IU74" s="172"/>
      <c r="IV74" s="174"/>
      <c r="IW74" s="175"/>
      <c r="IX74" s="176"/>
      <c r="IY74" s="176"/>
      <c r="IZ74" s="177"/>
      <c r="JA74" s="177"/>
      <c r="JB74" s="177"/>
      <c r="JC74" s="178"/>
      <c r="JD74" s="177"/>
      <c r="JE74" s="179"/>
      <c r="JF74" s="180"/>
      <c r="JG74" s="180"/>
      <c r="JH74" s="177"/>
      <c r="JI74" s="178"/>
      <c r="JJ74" s="177"/>
      <c r="JK74" s="181"/>
      <c r="JL74" s="172"/>
      <c r="JM74" s="174"/>
      <c r="JN74" s="175"/>
      <c r="JO74" s="176"/>
      <c r="JP74" s="176"/>
      <c r="JQ74" s="177"/>
      <c r="JR74" s="177"/>
      <c r="JS74" s="177"/>
      <c r="JT74" s="178"/>
      <c r="JU74" s="177"/>
      <c r="JV74" s="179"/>
      <c r="JW74" s="180"/>
      <c r="JX74" s="180"/>
      <c r="JY74" s="177"/>
      <c r="JZ74" s="178"/>
      <c r="KA74" s="177"/>
      <c r="KB74" s="181"/>
      <c r="KC74" s="172"/>
      <c r="KD74" s="174"/>
      <c r="KE74" s="175"/>
      <c r="KF74" s="176"/>
      <c r="KG74" s="176"/>
      <c r="KH74" s="177"/>
      <c r="KI74" s="177"/>
      <c r="KJ74" s="177"/>
      <c r="KK74" s="178"/>
      <c r="KL74" s="177"/>
      <c r="KM74" s="179"/>
      <c r="KN74" s="180"/>
      <c r="KO74" s="180"/>
      <c r="KP74" s="177"/>
      <c r="KQ74" s="178"/>
      <c r="KR74" s="177"/>
      <c r="KS74" s="181"/>
      <c r="KT74" s="172"/>
      <c r="KU74" s="173"/>
    </row>
    <row r="75" ht="15.75" hidden="1" customHeight="1">
      <c r="A75" s="182"/>
      <c r="B75" s="183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93"/>
      <c r="Q75" s="172"/>
      <c r="R75" s="182"/>
      <c r="S75" s="183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93"/>
      <c r="AH75" s="172"/>
      <c r="AI75" s="182"/>
      <c r="AJ75" s="183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93"/>
      <c r="AY75" s="172"/>
      <c r="AZ75" s="182"/>
      <c r="BA75" s="183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93"/>
      <c r="BP75" s="172"/>
      <c r="BQ75" s="182"/>
      <c r="BR75" s="183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193"/>
      <c r="CG75" s="172"/>
      <c r="CH75" s="182"/>
      <c r="CI75" s="183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  <c r="CW75" s="193"/>
      <c r="CX75" s="172"/>
      <c r="CY75" s="182"/>
      <c r="CZ75" s="183"/>
      <c r="DA75" s="184"/>
      <c r="DB75" s="184"/>
      <c r="DC75" s="184"/>
      <c r="DD75" s="184"/>
      <c r="DE75" s="184"/>
      <c r="DF75" s="184"/>
      <c r="DG75" s="184"/>
      <c r="DH75" s="184"/>
      <c r="DI75" s="184"/>
      <c r="DJ75" s="184"/>
      <c r="DK75" s="184"/>
      <c r="DL75" s="184"/>
      <c r="DM75" s="184"/>
      <c r="DN75" s="193"/>
      <c r="DO75" s="172"/>
      <c r="DP75" s="182"/>
      <c r="DQ75" s="183"/>
      <c r="DR75" s="184"/>
      <c r="DS75" s="184"/>
      <c r="DT75" s="184"/>
      <c r="DU75" s="184"/>
      <c r="DV75" s="184"/>
      <c r="DW75" s="184"/>
      <c r="DX75" s="184"/>
      <c r="DY75" s="184"/>
      <c r="DZ75" s="184"/>
      <c r="EA75" s="184"/>
      <c r="EB75" s="184"/>
      <c r="EC75" s="184"/>
      <c r="ED75" s="184"/>
      <c r="EE75" s="193"/>
      <c r="EF75" s="172"/>
      <c r="EG75" s="182"/>
      <c r="EH75" s="183"/>
      <c r="EI75" s="184"/>
      <c r="EJ75" s="184"/>
      <c r="EK75" s="184"/>
      <c r="EL75" s="184"/>
      <c r="EM75" s="184"/>
      <c r="EN75" s="184"/>
      <c r="EO75" s="184"/>
      <c r="EP75" s="184"/>
      <c r="EQ75" s="184"/>
      <c r="ER75" s="184"/>
      <c r="ES75" s="184"/>
      <c r="ET75" s="184"/>
      <c r="EU75" s="184"/>
      <c r="EV75" s="193"/>
      <c r="EW75" s="172"/>
      <c r="EX75" s="182"/>
      <c r="EY75" s="183"/>
      <c r="EZ75" s="184"/>
      <c r="FA75" s="184"/>
      <c r="FB75" s="184"/>
      <c r="FC75" s="184"/>
      <c r="FD75" s="184"/>
      <c r="FE75" s="184"/>
      <c r="FF75" s="184"/>
      <c r="FG75" s="184"/>
      <c r="FH75" s="184"/>
      <c r="FI75" s="184"/>
      <c r="FJ75" s="184"/>
      <c r="FK75" s="184"/>
      <c r="FL75" s="184"/>
      <c r="FM75" s="193"/>
      <c r="FN75" s="172"/>
      <c r="FO75" s="182"/>
      <c r="FP75" s="183"/>
      <c r="FQ75" s="184"/>
      <c r="FR75" s="184"/>
      <c r="FS75" s="184"/>
      <c r="FT75" s="184"/>
      <c r="FU75" s="184"/>
      <c r="FV75" s="184"/>
      <c r="FW75" s="184"/>
      <c r="FX75" s="184"/>
      <c r="FY75" s="184"/>
      <c r="FZ75" s="184"/>
      <c r="GA75" s="184"/>
      <c r="GB75" s="184"/>
      <c r="GC75" s="184"/>
      <c r="GD75" s="193"/>
      <c r="GE75" s="172"/>
      <c r="GF75" s="182"/>
      <c r="GG75" s="183"/>
      <c r="GH75" s="184"/>
      <c r="GI75" s="184"/>
      <c r="GJ75" s="184"/>
      <c r="GK75" s="184"/>
      <c r="GL75" s="184"/>
      <c r="GM75" s="184"/>
      <c r="GN75" s="184"/>
      <c r="GO75" s="184"/>
      <c r="GP75" s="184"/>
      <c r="GQ75" s="184"/>
      <c r="GR75" s="184"/>
      <c r="GS75" s="184"/>
      <c r="GT75" s="184"/>
      <c r="GU75" s="193"/>
      <c r="GV75" s="172"/>
      <c r="GW75" s="182"/>
      <c r="GX75" s="183"/>
      <c r="GY75" s="184"/>
      <c r="GZ75" s="184"/>
      <c r="HA75" s="184"/>
      <c r="HB75" s="184"/>
      <c r="HC75" s="184"/>
      <c r="HD75" s="184"/>
      <c r="HE75" s="184"/>
      <c r="HF75" s="184"/>
      <c r="HG75" s="184"/>
      <c r="HH75" s="184"/>
      <c r="HI75" s="184"/>
      <c r="HJ75" s="184"/>
      <c r="HK75" s="184"/>
      <c r="HL75" s="193"/>
      <c r="HM75" s="172"/>
      <c r="HN75" s="182"/>
      <c r="HO75" s="183"/>
      <c r="HP75" s="184"/>
      <c r="HQ75" s="184"/>
      <c r="HR75" s="184"/>
      <c r="HS75" s="184"/>
      <c r="HT75" s="184"/>
      <c r="HU75" s="184"/>
      <c r="HV75" s="184"/>
      <c r="HW75" s="184"/>
      <c r="HX75" s="184"/>
      <c r="HY75" s="184"/>
      <c r="HZ75" s="184"/>
      <c r="IA75" s="184"/>
      <c r="IB75" s="184"/>
      <c r="IC75" s="193"/>
      <c r="ID75" s="172"/>
      <c r="IE75" s="182"/>
      <c r="IF75" s="183"/>
      <c r="IG75" s="184"/>
      <c r="IH75" s="184"/>
      <c r="II75" s="184"/>
      <c r="IJ75" s="184"/>
      <c r="IK75" s="184"/>
      <c r="IL75" s="184"/>
      <c r="IM75" s="184"/>
      <c r="IN75" s="184"/>
      <c r="IO75" s="184"/>
      <c r="IP75" s="184"/>
      <c r="IQ75" s="184"/>
      <c r="IR75" s="184"/>
      <c r="IS75" s="184"/>
      <c r="IT75" s="193"/>
      <c r="IU75" s="172"/>
      <c r="IV75" s="182"/>
      <c r="IW75" s="183"/>
      <c r="IX75" s="184"/>
      <c r="IY75" s="184"/>
      <c r="IZ75" s="184"/>
      <c r="JA75" s="184"/>
      <c r="JB75" s="184"/>
      <c r="JC75" s="184"/>
      <c r="JD75" s="184"/>
      <c r="JE75" s="184"/>
      <c r="JF75" s="184"/>
      <c r="JG75" s="184"/>
      <c r="JH75" s="184"/>
      <c r="JI75" s="184"/>
      <c r="JJ75" s="184"/>
      <c r="JK75" s="193"/>
      <c r="JL75" s="172"/>
      <c r="JM75" s="182"/>
      <c r="JN75" s="183"/>
      <c r="JO75" s="184"/>
      <c r="JP75" s="184"/>
      <c r="JQ75" s="184"/>
      <c r="JR75" s="184"/>
      <c r="JS75" s="184"/>
      <c r="JT75" s="184"/>
      <c r="JU75" s="184"/>
      <c r="JV75" s="184"/>
      <c r="JW75" s="184"/>
      <c r="JX75" s="184"/>
      <c r="JY75" s="184"/>
      <c r="JZ75" s="184"/>
      <c r="KA75" s="184"/>
      <c r="KB75" s="193"/>
      <c r="KC75" s="172"/>
      <c r="KD75" s="182"/>
      <c r="KE75" s="183"/>
      <c r="KF75" s="184"/>
      <c r="KG75" s="184"/>
      <c r="KH75" s="184"/>
      <c r="KI75" s="184"/>
      <c r="KJ75" s="184"/>
      <c r="KK75" s="184"/>
      <c r="KL75" s="184"/>
      <c r="KM75" s="184"/>
      <c r="KN75" s="184"/>
      <c r="KO75" s="184"/>
      <c r="KP75" s="184"/>
      <c r="KQ75" s="184"/>
      <c r="KR75" s="184"/>
      <c r="KS75" s="193"/>
      <c r="KT75" s="172"/>
      <c r="KU75" s="173"/>
    </row>
    <row r="76" ht="15.75" hidden="1" customHeight="1">
      <c r="A76" s="174"/>
      <c r="B76" s="175"/>
      <c r="C76" s="176"/>
      <c r="D76" s="176"/>
      <c r="E76" s="177"/>
      <c r="F76" s="177"/>
      <c r="G76" s="177"/>
      <c r="H76" s="178"/>
      <c r="I76" s="177"/>
      <c r="J76" s="178"/>
      <c r="K76" s="177"/>
      <c r="L76" s="177"/>
      <c r="M76" s="177"/>
      <c r="N76" s="178"/>
      <c r="O76" s="194"/>
      <c r="P76" s="181"/>
      <c r="Q76" s="172"/>
      <c r="R76" s="174"/>
      <c r="S76" s="175"/>
      <c r="T76" s="176"/>
      <c r="U76" s="176"/>
      <c r="V76" s="177"/>
      <c r="W76" s="177"/>
      <c r="X76" s="177"/>
      <c r="Y76" s="178"/>
      <c r="Z76" s="177"/>
      <c r="AA76" s="178"/>
      <c r="AB76" s="177"/>
      <c r="AC76" s="177"/>
      <c r="AD76" s="177"/>
      <c r="AE76" s="178"/>
      <c r="AF76" s="194"/>
      <c r="AG76" s="181"/>
      <c r="AH76" s="172"/>
      <c r="AI76" s="174"/>
      <c r="AJ76" s="175"/>
      <c r="AK76" s="176"/>
      <c r="AL76" s="176"/>
      <c r="AM76" s="177"/>
      <c r="AN76" s="177"/>
      <c r="AO76" s="177"/>
      <c r="AP76" s="178"/>
      <c r="AQ76" s="177"/>
      <c r="AR76" s="178"/>
      <c r="AS76" s="177"/>
      <c r="AT76" s="177"/>
      <c r="AU76" s="177"/>
      <c r="AV76" s="178"/>
      <c r="AW76" s="194"/>
      <c r="AX76" s="181"/>
      <c r="AY76" s="172"/>
      <c r="AZ76" s="174"/>
      <c r="BA76" s="175"/>
      <c r="BB76" s="176"/>
      <c r="BC76" s="176"/>
      <c r="BD76" s="177"/>
      <c r="BE76" s="177"/>
      <c r="BF76" s="177"/>
      <c r="BG76" s="178"/>
      <c r="BH76" s="177"/>
      <c r="BI76" s="178"/>
      <c r="BJ76" s="177"/>
      <c r="BK76" s="177"/>
      <c r="BL76" s="177"/>
      <c r="BM76" s="178"/>
      <c r="BN76" s="194"/>
      <c r="BO76" s="181"/>
      <c r="BP76" s="172"/>
      <c r="BQ76" s="174"/>
      <c r="BR76" s="175"/>
      <c r="BS76" s="176"/>
      <c r="BT76" s="176"/>
      <c r="BU76" s="177"/>
      <c r="BV76" s="177"/>
      <c r="BW76" s="177"/>
      <c r="BX76" s="178"/>
      <c r="BY76" s="177"/>
      <c r="BZ76" s="178"/>
      <c r="CA76" s="177"/>
      <c r="CB76" s="177"/>
      <c r="CC76" s="177"/>
      <c r="CD76" s="178"/>
      <c r="CE76" s="194"/>
      <c r="CF76" s="181"/>
      <c r="CG76" s="172"/>
      <c r="CH76" s="174"/>
      <c r="CI76" s="175"/>
      <c r="CJ76" s="176"/>
      <c r="CK76" s="176"/>
      <c r="CL76" s="177"/>
      <c r="CM76" s="177"/>
      <c r="CN76" s="177"/>
      <c r="CO76" s="178"/>
      <c r="CP76" s="177"/>
      <c r="CQ76" s="178"/>
      <c r="CR76" s="177"/>
      <c r="CS76" s="177"/>
      <c r="CT76" s="177"/>
      <c r="CU76" s="178"/>
      <c r="CV76" s="194"/>
      <c r="CW76" s="181"/>
      <c r="CX76" s="172"/>
      <c r="CY76" s="174"/>
      <c r="CZ76" s="175"/>
      <c r="DA76" s="176"/>
      <c r="DB76" s="176"/>
      <c r="DC76" s="177"/>
      <c r="DD76" s="177"/>
      <c r="DE76" s="177"/>
      <c r="DF76" s="178"/>
      <c r="DG76" s="177"/>
      <c r="DH76" s="178"/>
      <c r="DI76" s="177"/>
      <c r="DJ76" s="177"/>
      <c r="DK76" s="177"/>
      <c r="DL76" s="178"/>
      <c r="DM76" s="194"/>
      <c r="DN76" s="181"/>
      <c r="DO76" s="172"/>
      <c r="DP76" s="174"/>
      <c r="DQ76" s="175"/>
      <c r="DR76" s="176"/>
      <c r="DS76" s="176"/>
      <c r="DT76" s="177"/>
      <c r="DU76" s="177"/>
      <c r="DV76" s="177"/>
      <c r="DW76" s="178"/>
      <c r="DX76" s="177"/>
      <c r="DY76" s="178"/>
      <c r="DZ76" s="177"/>
      <c r="EA76" s="177"/>
      <c r="EB76" s="177"/>
      <c r="EC76" s="178"/>
      <c r="ED76" s="194"/>
      <c r="EE76" s="181"/>
      <c r="EF76" s="172"/>
      <c r="EG76" s="174"/>
      <c r="EH76" s="175"/>
      <c r="EI76" s="176"/>
      <c r="EJ76" s="176"/>
      <c r="EK76" s="177"/>
      <c r="EL76" s="177"/>
      <c r="EM76" s="177"/>
      <c r="EN76" s="178"/>
      <c r="EO76" s="177"/>
      <c r="EP76" s="178"/>
      <c r="EQ76" s="177"/>
      <c r="ER76" s="177"/>
      <c r="ES76" s="177"/>
      <c r="ET76" s="178"/>
      <c r="EU76" s="194"/>
      <c r="EV76" s="181"/>
      <c r="EW76" s="172"/>
      <c r="EX76" s="174"/>
      <c r="EY76" s="175"/>
      <c r="EZ76" s="176"/>
      <c r="FA76" s="176"/>
      <c r="FB76" s="177"/>
      <c r="FC76" s="177"/>
      <c r="FD76" s="177"/>
      <c r="FE76" s="178"/>
      <c r="FF76" s="177"/>
      <c r="FG76" s="178"/>
      <c r="FH76" s="177"/>
      <c r="FI76" s="177"/>
      <c r="FJ76" s="177"/>
      <c r="FK76" s="178"/>
      <c r="FL76" s="194"/>
      <c r="FM76" s="181"/>
      <c r="FN76" s="172"/>
      <c r="FO76" s="174"/>
      <c r="FP76" s="175"/>
      <c r="FQ76" s="176"/>
      <c r="FR76" s="176"/>
      <c r="FS76" s="177"/>
      <c r="FT76" s="177"/>
      <c r="FU76" s="177"/>
      <c r="FV76" s="178"/>
      <c r="FW76" s="177"/>
      <c r="FX76" s="178"/>
      <c r="FY76" s="177"/>
      <c r="FZ76" s="177"/>
      <c r="GA76" s="177"/>
      <c r="GB76" s="178"/>
      <c r="GC76" s="194"/>
      <c r="GD76" s="181"/>
      <c r="GE76" s="172"/>
      <c r="GF76" s="174"/>
      <c r="GG76" s="175"/>
      <c r="GH76" s="176"/>
      <c r="GI76" s="176"/>
      <c r="GJ76" s="177"/>
      <c r="GK76" s="177"/>
      <c r="GL76" s="177"/>
      <c r="GM76" s="178"/>
      <c r="GN76" s="177"/>
      <c r="GO76" s="178"/>
      <c r="GP76" s="177"/>
      <c r="GQ76" s="177"/>
      <c r="GR76" s="177"/>
      <c r="GS76" s="178"/>
      <c r="GT76" s="194"/>
      <c r="GU76" s="181"/>
      <c r="GV76" s="172"/>
      <c r="GW76" s="174"/>
      <c r="GX76" s="175"/>
      <c r="GY76" s="176"/>
      <c r="GZ76" s="176"/>
      <c r="HA76" s="177"/>
      <c r="HB76" s="177"/>
      <c r="HC76" s="177"/>
      <c r="HD76" s="178"/>
      <c r="HE76" s="177"/>
      <c r="HF76" s="178"/>
      <c r="HG76" s="177"/>
      <c r="HH76" s="177"/>
      <c r="HI76" s="177"/>
      <c r="HJ76" s="178"/>
      <c r="HK76" s="194"/>
      <c r="HL76" s="181"/>
      <c r="HM76" s="172"/>
      <c r="HN76" s="174"/>
      <c r="HO76" s="175"/>
      <c r="HP76" s="176"/>
      <c r="HQ76" s="176"/>
      <c r="HR76" s="177"/>
      <c r="HS76" s="177"/>
      <c r="HT76" s="177"/>
      <c r="HU76" s="178"/>
      <c r="HV76" s="177"/>
      <c r="HW76" s="178"/>
      <c r="HX76" s="177"/>
      <c r="HY76" s="177"/>
      <c r="HZ76" s="177"/>
      <c r="IA76" s="178"/>
      <c r="IB76" s="194"/>
      <c r="IC76" s="181"/>
      <c r="ID76" s="172"/>
      <c r="IE76" s="174"/>
      <c r="IF76" s="175"/>
      <c r="IG76" s="176"/>
      <c r="IH76" s="176"/>
      <c r="II76" s="177"/>
      <c r="IJ76" s="177"/>
      <c r="IK76" s="177"/>
      <c r="IL76" s="178"/>
      <c r="IM76" s="177"/>
      <c r="IN76" s="178"/>
      <c r="IO76" s="177"/>
      <c r="IP76" s="177"/>
      <c r="IQ76" s="177"/>
      <c r="IR76" s="178"/>
      <c r="IS76" s="194"/>
      <c r="IT76" s="181"/>
      <c r="IU76" s="172"/>
      <c r="IV76" s="174"/>
      <c r="IW76" s="175"/>
      <c r="IX76" s="176"/>
      <c r="IY76" s="176"/>
      <c r="IZ76" s="177"/>
      <c r="JA76" s="177"/>
      <c r="JB76" s="177"/>
      <c r="JC76" s="178"/>
      <c r="JD76" s="177"/>
      <c r="JE76" s="178"/>
      <c r="JF76" s="177"/>
      <c r="JG76" s="177"/>
      <c r="JH76" s="177"/>
      <c r="JI76" s="178"/>
      <c r="JJ76" s="194"/>
      <c r="JK76" s="181"/>
      <c r="JL76" s="172"/>
      <c r="JM76" s="174"/>
      <c r="JN76" s="175"/>
      <c r="JO76" s="176"/>
      <c r="JP76" s="176"/>
      <c r="JQ76" s="177"/>
      <c r="JR76" s="177"/>
      <c r="JS76" s="177"/>
      <c r="JT76" s="178"/>
      <c r="JU76" s="177"/>
      <c r="JV76" s="178"/>
      <c r="JW76" s="177"/>
      <c r="JX76" s="177"/>
      <c r="JY76" s="177"/>
      <c r="JZ76" s="178"/>
      <c r="KA76" s="194"/>
      <c r="KB76" s="181"/>
      <c r="KC76" s="172"/>
      <c r="KD76" s="174"/>
      <c r="KE76" s="175"/>
      <c r="KF76" s="176"/>
      <c r="KG76" s="176"/>
      <c r="KH76" s="177"/>
      <c r="KI76" s="177"/>
      <c r="KJ76" s="177"/>
      <c r="KK76" s="178"/>
      <c r="KL76" s="177"/>
      <c r="KM76" s="178"/>
      <c r="KN76" s="177"/>
      <c r="KO76" s="177"/>
      <c r="KP76" s="177"/>
      <c r="KQ76" s="178"/>
      <c r="KR76" s="194"/>
      <c r="KS76" s="181"/>
      <c r="KT76" s="172"/>
      <c r="KU76" s="173"/>
    </row>
    <row r="77" ht="15.75" hidden="1" customHeight="1">
      <c r="A77" s="174"/>
      <c r="B77" s="175"/>
      <c r="C77" s="176"/>
      <c r="D77" s="176"/>
      <c r="E77" s="177"/>
      <c r="F77" s="177"/>
      <c r="G77" s="177"/>
      <c r="H77" s="178"/>
      <c r="I77" s="177"/>
      <c r="J77" s="178"/>
      <c r="K77" s="177"/>
      <c r="L77" s="177"/>
      <c r="M77" s="177"/>
      <c r="N77" s="178"/>
      <c r="O77" s="194"/>
      <c r="P77" s="181"/>
      <c r="Q77" s="172"/>
      <c r="R77" s="174"/>
      <c r="S77" s="175"/>
      <c r="T77" s="176"/>
      <c r="U77" s="176"/>
      <c r="V77" s="177"/>
      <c r="W77" s="177"/>
      <c r="X77" s="177"/>
      <c r="Y77" s="178"/>
      <c r="Z77" s="177"/>
      <c r="AA77" s="178"/>
      <c r="AB77" s="177"/>
      <c r="AC77" s="177"/>
      <c r="AD77" s="177"/>
      <c r="AE77" s="178"/>
      <c r="AF77" s="194"/>
      <c r="AG77" s="181"/>
      <c r="AH77" s="172"/>
      <c r="AI77" s="174"/>
      <c r="AJ77" s="175"/>
      <c r="AK77" s="176"/>
      <c r="AL77" s="176"/>
      <c r="AM77" s="177"/>
      <c r="AN77" s="177"/>
      <c r="AO77" s="177"/>
      <c r="AP77" s="178"/>
      <c r="AQ77" s="177"/>
      <c r="AR77" s="178"/>
      <c r="AS77" s="177"/>
      <c r="AT77" s="177"/>
      <c r="AU77" s="177"/>
      <c r="AV77" s="178"/>
      <c r="AW77" s="194"/>
      <c r="AX77" s="181"/>
      <c r="AY77" s="172"/>
      <c r="AZ77" s="174"/>
      <c r="BA77" s="175"/>
      <c r="BB77" s="176"/>
      <c r="BC77" s="176"/>
      <c r="BD77" s="177"/>
      <c r="BE77" s="177"/>
      <c r="BF77" s="177"/>
      <c r="BG77" s="178"/>
      <c r="BH77" s="177"/>
      <c r="BI77" s="178"/>
      <c r="BJ77" s="177"/>
      <c r="BK77" s="177"/>
      <c r="BL77" s="177"/>
      <c r="BM77" s="178"/>
      <c r="BN77" s="194"/>
      <c r="BO77" s="181"/>
      <c r="BP77" s="172"/>
      <c r="BQ77" s="174"/>
      <c r="BR77" s="175"/>
      <c r="BS77" s="176"/>
      <c r="BT77" s="176"/>
      <c r="BU77" s="177"/>
      <c r="BV77" s="177"/>
      <c r="BW77" s="177"/>
      <c r="BX77" s="178"/>
      <c r="BY77" s="177"/>
      <c r="BZ77" s="178"/>
      <c r="CA77" s="177"/>
      <c r="CB77" s="177"/>
      <c r="CC77" s="177"/>
      <c r="CD77" s="178"/>
      <c r="CE77" s="194"/>
      <c r="CF77" s="181"/>
      <c r="CG77" s="172"/>
      <c r="CH77" s="174"/>
      <c r="CI77" s="175"/>
      <c r="CJ77" s="176"/>
      <c r="CK77" s="176"/>
      <c r="CL77" s="177"/>
      <c r="CM77" s="177"/>
      <c r="CN77" s="177"/>
      <c r="CO77" s="178"/>
      <c r="CP77" s="177"/>
      <c r="CQ77" s="178"/>
      <c r="CR77" s="177"/>
      <c r="CS77" s="177"/>
      <c r="CT77" s="177"/>
      <c r="CU77" s="178"/>
      <c r="CV77" s="194"/>
      <c r="CW77" s="181"/>
      <c r="CX77" s="172"/>
      <c r="CY77" s="174"/>
      <c r="CZ77" s="175"/>
      <c r="DA77" s="176"/>
      <c r="DB77" s="176"/>
      <c r="DC77" s="177"/>
      <c r="DD77" s="177"/>
      <c r="DE77" s="177"/>
      <c r="DF77" s="178"/>
      <c r="DG77" s="177"/>
      <c r="DH77" s="178"/>
      <c r="DI77" s="177"/>
      <c r="DJ77" s="177"/>
      <c r="DK77" s="177"/>
      <c r="DL77" s="178"/>
      <c r="DM77" s="194"/>
      <c r="DN77" s="181"/>
      <c r="DO77" s="172"/>
      <c r="DP77" s="174"/>
      <c r="DQ77" s="175"/>
      <c r="DR77" s="176"/>
      <c r="DS77" s="176"/>
      <c r="DT77" s="177"/>
      <c r="DU77" s="177"/>
      <c r="DV77" s="177"/>
      <c r="DW77" s="178"/>
      <c r="DX77" s="177"/>
      <c r="DY77" s="178"/>
      <c r="DZ77" s="177"/>
      <c r="EA77" s="177"/>
      <c r="EB77" s="177"/>
      <c r="EC77" s="178"/>
      <c r="ED77" s="194"/>
      <c r="EE77" s="181"/>
      <c r="EF77" s="172"/>
      <c r="EG77" s="174"/>
      <c r="EH77" s="175"/>
      <c r="EI77" s="176"/>
      <c r="EJ77" s="176"/>
      <c r="EK77" s="177"/>
      <c r="EL77" s="177"/>
      <c r="EM77" s="177"/>
      <c r="EN77" s="178"/>
      <c r="EO77" s="177"/>
      <c r="EP77" s="178"/>
      <c r="EQ77" s="177"/>
      <c r="ER77" s="177"/>
      <c r="ES77" s="177"/>
      <c r="ET77" s="178"/>
      <c r="EU77" s="194"/>
      <c r="EV77" s="181"/>
      <c r="EW77" s="172"/>
      <c r="EX77" s="174"/>
      <c r="EY77" s="175"/>
      <c r="EZ77" s="176"/>
      <c r="FA77" s="176"/>
      <c r="FB77" s="177"/>
      <c r="FC77" s="177"/>
      <c r="FD77" s="177"/>
      <c r="FE77" s="178"/>
      <c r="FF77" s="177"/>
      <c r="FG77" s="178"/>
      <c r="FH77" s="177"/>
      <c r="FI77" s="177"/>
      <c r="FJ77" s="177"/>
      <c r="FK77" s="178"/>
      <c r="FL77" s="194"/>
      <c r="FM77" s="181"/>
      <c r="FN77" s="172"/>
      <c r="FO77" s="174"/>
      <c r="FP77" s="175"/>
      <c r="FQ77" s="176"/>
      <c r="FR77" s="176"/>
      <c r="FS77" s="177"/>
      <c r="FT77" s="177"/>
      <c r="FU77" s="177"/>
      <c r="FV77" s="178"/>
      <c r="FW77" s="177"/>
      <c r="FX77" s="178"/>
      <c r="FY77" s="177"/>
      <c r="FZ77" s="177"/>
      <c r="GA77" s="177"/>
      <c r="GB77" s="178"/>
      <c r="GC77" s="194"/>
      <c r="GD77" s="181"/>
      <c r="GE77" s="172"/>
      <c r="GF77" s="174"/>
      <c r="GG77" s="175"/>
      <c r="GH77" s="176"/>
      <c r="GI77" s="176"/>
      <c r="GJ77" s="177"/>
      <c r="GK77" s="177"/>
      <c r="GL77" s="177"/>
      <c r="GM77" s="178"/>
      <c r="GN77" s="177"/>
      <c r="GO77" s="178"/>
      <c r="GP77" s="177"/>
      <c r="GQ77" s="177"/>
      <c r="GR77" s="177"/>
      <c r="GS77" s="178"/>
      <c r="GT77" s="194"/>
      <c r="GU77" s="181"/>
      <c r="GV77" s="172"/>
      <c r="GW77" s="174"/>
      <c r="GX77" s="175"/>
      <c r="GY77" s="176"/>
      <c r="GZ77" s="176"/>
      <c r="HA77" s="177"/>
      <c r="HB77" s="177"/>
      <c r="HC77" s="177"/>
      <c r="HD77" s="178"/>
      <c r="HE77" s="177"/>
      <c r="HF77" s="178"/>
      <c r="HG77" s="177"/>
      <c r="HH77" s="177"/>
      <c r="HI77" s="177"/>
      <c r="HJ77" s="178"/>
      <c r="HK77" s="194"/>
      <c r="HL77" s="181"/>
      <c r="HM77" s="172"/>
      <c r="HN77" s="174"/>
      <c r="HO77" s="175"/>
      <c r="HP77" s="176"/>
      <c r="HQ77" s="176"/>
      <c r="HR77" s="177"/>
      <c r="HS77" s="177"/>
      <c r="HT77" s="177"/>
      <c r="HU77" s="178"/>
      <c r="HV77" s="177"/>
      <c r="HW77" s="178"/>
      <c r="HX77" s="177"/>
      <c r="HY77" s="177"/>
      <c r="HZ77" s="177"/>
      <c r="IA77" s="178"/>
      <c r="IB77" s="194"/>
      <c r="IC77" s="181"/>
      <c r="ID77" s="172"/>
      <c r="IE77" s="174"/>
      <c r="IF77" s="175"/>
      <c r="IG77" s="176"/>
      <c r="IH77" s="176"/>
      <c r="II77" s="177"/>
      <c r="IJ77" s="177"/>
      <c r="IK77" s="177"/>
      <c r="IL77" s="178"/>
      <c r="IM77" s="177"/>
      <c r="IN77" s="178"/>
      <c r="IO77" s="177"/>
      <c r="IP77" s="177"/>
      <c r="IQ77" s="177"/>
      <c r="IR77" s="178"/>
      <c r="IS77" s="194"/>
      <c r="IT77" s="181"/>
      <c r="IU77" s="172"/>
      <c r="IV77" s="174"/>
      <c r="IW77" s="175"/>
      <c r="IX77" s="176"/>
      <c r="IY77" s="176"/>
      <c r="IZ77" s="177"/>
      <c r="JA77" s="177"/>
      <c r="JB77" s="177"/>
      <c r="JC77" s="178"/>
      <c r="JD77" s="177"/>
      <c r="JE77" s="178"/>
      <c r="JF77" s="177"/>
      <c r="JG77" s="177"/>
      <c r="JH77" s="177"/>
      <c r="JI77" s="178"/>
      <c r="JJ77" s="194"/>
      <c r="JK77" s="181"/>
      <c r="JL77" s="172"/>
      <c r="JM77" s="174"/>
      <c r="JN77" s="175"/>
      <c r="JO77" s="176"/>
      <c r="JP77" s="176"/>
      <c r="JQ77" s="177"/>
      <c r="JR77" s="177"/>
      <c r="JS77" s="177"/>
      <c r="JT77" s="178"/>
      <c r="JU77" s="177"/>
      <c r="JV77" s="178"/>
      <c r="JW77" s="177"/>
      <c r="JX77" s="177"/>
      <c r="JY77" s="177"/>
      <c r="JZ77" s="178"/>
      <c r="KA77" s="194"/>
      <c r="KB77" s="181"/>
      <c r="KC77" s="172"/>
      <c r="KD77" s="174"/>
      <c r="KE77" s="175"/>
      <c r="KF77" s="176"/>
      <c r="KG77" s="176"/>
      <c r="KH77" s="177"/>
      <c r="KI77" s="177"/>
      <c r="KJ77" s="177"/>
      <c r="KK77" s="178"/>
      <c r="KL77" s="177"/>
      <c r="KM77" s="178"/>
      <c r="KN77" s="177"/>
      <c r="KO77" s="177"/>
      <c r="KP77" s="177"/>
      <c r="KQ77" s="178"/>
      <c r="KR77" s="194"/>
      <c r="KS77" s="181"/>
      <c r="KT77" s="172"/>
      <c r="KU77" s="173"/>
    </row>
    <row r="78" ht="15.75" hidden="1" customHeight="1">
      <c r="A78" s="174"/>
      <c r="B78" s="175"/>
      <c r="C78" s="176"/>
      <c r="D78" s="176"/>
      <c r="E78" s="177"/>
      <c r="F78" s="177"/>
      <c r="G78" s="177"/>
      <c r="H78" s="178"/>
      <c r="I78" s="177"/>
      <c r="J78" s="178"/>
      <c r="K78" s="177"/>
      <c r="L78" s="177"/>
      <c r="M78" s="177"/>
      <c r="N78" s="178"/>
      <c r="O78" s="194"/>
      <c r="P78" s="181"/>
      <c r="Q78" s="172"/>
      <c r="R78" s="174"/>
      <c r="S78" s="175"/>
      <c r="T78" s="176"/>
      <c r="U78" s="176"/>
      <c r="V78" s="177"/>
      <c r="W78" s="177"/>
      <c r="X78" s="177"/>
      <c r="Y78" s="178"/>
      <c r="Z78" s="177"/>
      <c r="AA78" s="178"/>
      <c r="AB78" s="177"/>
      <c r="AC78" s="177"/>
      <c r="AD78" s="177"/>
      <c r="AE78" s="178"/>
      <c r="AF78" s="194"/>
      <c r="AG78" s="181"/>
      <c r="AH78" s="172"/>
      <c r="AI78" s="174"/>
      <c r="AJ78" s="175"/>
      <c r="AK78" s="176"/>
      <c r="AL78" s="176"/>
      <c r="AM78" s="177"/>
      <c r="AN78" s="177"/>
      <c r="AO78" s="177"/>
      <c r="AP78" s="178"/>
      <c r="AQ78" s="177"/>
      <c r="AR78" s="178"/>
      <c r="AS78" s="177"/>
      <c r="AT78" s="177"/>
      <c r="AU78" s="177"/>
      <c r="AV78" s="178"/>
      <c r="AW78" s="194"/>
      <c r="AX78" s="181"/>
      <c r="AY78" s="172"/>
      <c r="AZ78" s="174"/>
      <c r="BA78" s="175"/>
      <c r="BB78" s="176"/>
      <c r="BC78" s="176"/>
      <c r="BD78" s="177"/>
      <c r="BE78" s="177"/>
      <c r="BF78" s="177"/>
      <c r="BG78" s="178"/>
      <c r="BH78" s="177"/>
      <c r="BI78" s="178"/>
      <c r="BJ78" s="177"/>
      <c r="BK78" s="177"/>
      <c r="BL78" s="177"/>
      <c r="BM78" s="178"/>
      <c r="BN78" s="194"/>
      <c r="BO78" s="181"/>
      <c r="BP78" s="172"/>
      <c r="BQ78" s="174"/>
      <c r="BR78" s="175"/>
      <c r="BS78" s="176"/>
      <c r="BT78" s="176"/>
      <c r="BU78" s="177"/>
      <c r="BV78" s="177"/>
      <c r="BW78" s="177"/>
      <c r="BX78" s="178"/>
      <c r="BY78" s="177"/>
      <c r="BZ78" s="178"/>
      <c r="CA78" s="177"/>
      <c r="CB78" s="177"/>
      <c r="CC78" s="177"/>
      <c r="CD78" s="178"/>
      <c r="CE78" s="194"/>
      <c r="CF78" s="181"/>
      <c r="CG78" s="172"/>
      <c r="CH78" s="174"/>
      <c r="CI78" s="175"/>
      <c r="CJ78" s="176"/>
      <c r="CK78" s="176"/>
      <c r="CL78" s="177"/>
      <c r="CM78" s="177"/>
      <c r="CN78" s="177"/>
      <c r="CO78" s="178"/>
      <c r="CP78" s="177"/>
      <c r="CQ78" s="178"/>
      <c r="CR78" s="177"/>
      <c r="CS78" s="177"/>
      <c r="CT78" s="177"/>
      <c r="CU78" s="178"/>
      <c r="CV78" s="194"/>
      <c r="CW78" s="181"/>
      <c r="CX78" s="172"/>
      <c r="CY78" s="174"/>
      <c r="CZ78" s="175"/>
      <c r="DA78" s="176"/>
      <c r="DB78" s="176"/>
      <c r="DC78" s="177"/>
      <c r="DD78" s="177"/>
      <c r="DE78" s="177"/>
      <c r="DF78" s="178"/>
      <c r="DG78" s="177"/>
      <c r="DH78" s="178"/>
      <c r="DI78" s="177"/>
      <c r="DJ78" s="177"/>
      <c r="DK78" s="177"/>
      <c r="DL78" s="178"/>
      <c r="DM78" s="194"/>
      <c r="DN78" s="181"/>
      <c r="DO78" s="172"/>
      <c r="DP78" s="174"/>
      <c r="DQ78" s="175"/>
      <c r="DR78" s="176"/>
      <c r="DS78" s="176"/>
      <c r="DT78" s="177"/>
      <c r="DU78" s="177"/>
      <c r="DV78" s="177"/>
      <c r="DW78" s="178"/>
      <c r="DX78" s="177"/>
      <c r="DY78" s="178"/>
      <c r="DZ78" s="177"/>
      <c r="EA78" s="177"/>
      <c r="EB78" s="177"/>
      <c r="EC78" s="178"/>
      <c r="ED78" s="194"/>
      <c r="EE78" s="181"/>
      <c r="EF78" s="172"/>
      <c r="EG78" s="174"/>
      <c r="EH78" s="175"/>
      <c r="EI78" s="176"/>
      <c r="EJ78" s="176"/>
      <c r="EK78" s="177"/>
      <c r="EL78" s="177"/>
      <c r="EM78" s="177"/>
      <c r="EN78" s="178"/>
      <c r="EO78" s="177"/>
      <c r="EP78" s="178"/>
      <c r="EQ78" s="177"/>
      <c r="ER78" s="177"/>
      <c r="ES78" s="177"/>
      <c r="ET78" s="178"/>
      <c r="EU78" s="194"/>
      <c r="EV78" s="181"/>
      <c r="EW78" s="172"/>
      <c r="EX78" s="174"/>
      <c r="EY78" s="175"/>
      <c r="EZ78" s="176"/>
      <c r="FA78" s="176"/>
      <c r="FB78" s="177"/>
      <c r="FC78" s="177"/>
      <c r="FD78" s="177"/>
      <c r="FE78" s="178"/>
      <c r="FF78" s="177"/>
      <c r="FG78" s="178"/>
      <c r="FH78" s="177"/>
      <c r="FI78" s="177"/>
      <c r="FJ78" s="177"/>
      <c r="FK78" s="178"/>
      <c r="FL78" s="194"/>
      <c r="FM78" s="181"/>
      <c r="FN78" s="172"/>
      <c r="FO78" s="174"/>
      <c r="FP78" s="175"/>
      <c r="FQ78" s="176"/>
      <c r="FR78" s="176"/>
      <c r="FS78" s="177"/>
      <c r="FT78" s="177"/>
      <c r="FU78" s="177"/>
      <c r="FV78" s="178"/>
      <c r="FW78" s="177"/>
      <c r="FX78" s="178"/>
      <c r="FY78" s="177"/>
      <c r="FZ78" s="177"/>
      <c r="GA78" s="177"/>
      <c r="GB78" s="178"/>
      <c r="GC78" s="194"/>
      <c r="GD78" s="181"/>
      <c r="GE78" s="172"/>
      <c r="GF78" s="174"/>
      <c r="GG78" s="175"/>
      <c r="GH78" s="176"/>
      <c r="GI78" s="176"/>
      <c r="GJ78" s="177"/>
      <c r="GK78" s="177"/>
      <c r="GL78" s="177"/>
      <c r="GM78" s="178"/>
      <c r="GN78" s="177"/>
      <c r="GO78" s="178"/>
      <c r="GP78" s="177"/>
      <c r="GQ78" s="177"/>
      <c r="GR78" s="177"/>
      <c r="GS78" s="178"/>
      <c r="GT78" s="194"/>
      <c r="GU78" s="181"/>
      <c r="GV78" s="172"/>
      <c r="GW78" s="174"/>
      <c r="GX78" s="175"/>
      <c r="GY78" s="176"/>
      <c r="GZ78" s="176"/>
      <c r="HA78" s="177"/>
      <c r="HB78" s="177"/>
      <c r="HC78" s="177"/>
      <c r="HD78" s="178"/>
      <c r="HE78" s="177"/>
      <c r="HF78" s="178"/>
      <c r="HG78" s="177"/>
      <c r="HH78" s="177"/>
      <c r="HI78" s="177"/>
      <c r="HJ78" s="178"/>
      <c r="HK78" s="194"/>
      <c r="HL78" s="181"/>
      <c r="HM78" s="172"/>
      <c r="HN78" s="174"/>
      <c r="HO78" s="175"/>
      <c r="HP78" s="176"/>
      <c r="HQ78" s="176"/>
      <c r="HR78" s="177"/>
      <c r="HS78" s="177"/>
      <c r="HT78" s="177"/>
      <c r="HU78" s="178"/>
      <c r="HV78" s="177"/>
      <c r="HW78" s="178"/>
      <c r="HX78" s="177"/>
      <c r="HY78" s="177"/>
      <c r="HZ78" s="177"/>
      <c r="IA78" s="178"/>
      <c r="IB78" s="194"/>
      <c r="IC78" s="181"/>
      <c r="ID78" s="172"/>
      <c r="IE78" s="174"/>
      <c r="IF78" s="175"/>
      <c r="IG78" s="176"/>
      <c r="IH78" s="176"/>
      <c r="II78" s="177"/>
      <c r="IJ78" s="177"/>
      <c r="IK78" s="177"/>
      <c r="IL78" s="178"/>
      <c r="IM78" s="177"/>
      <c r="IN78" s="178"/>
      <c r="IO78" s="177"/>
      <c r="IP78" s="177"/>
      <c r="IQ78" s="177"/>
      <c r="IR78" s="178"/>
      <c r="IS78" s="194"/>
      <c r="IT78" s="181"/>
      <c r="IU78" s="172"/>
      <c r="IV78" s="174"/>
      <c r="IW78" s="175"/>
      <c r="IX78" s="176"/>
      <c r="IY78" s="176"/>
      <c r="IZ78" s="177"/>
      <c r="JA78" s="177"/>
      <c r="JB78" s="177"/>
      <c r="JC78" s="178"/>
      <c r="JD78" s="177"/>
      <c r="JE78" s="178"/>
      <c r="JF78" s="177"/>
      <c r="JG78" s="177"/>
      <c r="JH78" s="177"/>
      <c r="JI78" s="178"/>
      <c r="JJ78" s="194"/>
      <c r="JK78" s="181"/>
      <c r="JL78" s="172"/>
      <c r="JM78" s="174"/>
      <c r="JN78" s="175"/>
      <c r="JO78" s="176"/>
      <c r="JP78" s="176"/>
      <c r="JQ78" s="177"/>
      <c r="JR78" s="177"/>
      <c r="JS78" s="177"/>
      <c r="JT78" s="178"/>
      <c r="JU78" s="177"/>
      <c r="JV78" s="178"/>
      <c r="JW78" s="177"/>
      <c r="JX78" s="177"/>
      <c r="JY78" s="177"/>
      <c r="JZ78" s="178"/>
      <c r="KA78" s="194"/>
      <c r="KB78" s="181"/>
      <c r="KC78" s="172"/>
      <c r="KD78" s="174"/>
      <c r="KE78" s="175"/>
      <c r="KF78" s="176"/>
      <c r="KG78" s="176"/>
      <c r="KH78" s="177"/>
      <c r="KI78" s="177"/>
      <c r="KJ78" s="177"/>
      <c r="KK78" s="178"/>
      <c r="KL78" s="177"/>
      <c r="KM78" s="178"/>
      <c r="KN78" s="177"/>
      <c r="KO78" s="177"/>
      <c r="KP78" s="177"/>
      <c r="KQ78" s="178"/>
      <c r="KR78" s="194"/>
      <c r="KS78" s="181"/>
      <c r="KT78" s="172"/>
      <c r="KU78" s="173"/>
    </row>
    <row r="79" ht="15.75" hidden="1" customHeight="1">
      <c r="A79" s="174"/>
      <c r="B79" s="175"/>
      <c r="C79" s="176"/>
      <c r="D79" s="176"/>
      <c r="E79" s="177"/>
      <c r="F79" s="177"/>
      <c r="G79" s="177"/>
      <c r="H79" s="178"/>
      <c r="I79" s="177"/>
      <c r="J79" s="178"/>
      <c r="K79" s="177"/>
      <c r="L79" s="177"/>
      <c r="M79" s="177"/>
      <c r="N79" s="178"/>
      <c r="O79" s="194"/>
      <c r="P79" s="181"/>
      <c r="Q79" s="172"/>
      <c r="R79" s="174"/>
      <c r="S79" s="175"/>
      <c r="T79" s="176"/>
      <c r="U79" s="176"/>
      <c r="V79" s="177"/>
      <c r="W79" s="177"/>
      <c r="X79" s="177"/>
      <c r="Y79" s="178"/>
      <c r="Z79" s="177"/>
      <c r="AA79" s="178"/>
      <c r="AB79" s="177"/>
      <c r="AC79" s="177"/>
      <c r="AD79" s="177"/>
      <c r="AE79" s="178"/>
      <c r="AF79" s="194"/>
      <c r="AG79" s="181"/>
      <c r="AH79" s="172"/>
      <c r="AI79" s="174"/>
      <c r="AJ79" s="175"/>
      <c r="AK79" s="176"/>
      <c r="AL79" s="176"/>
      <c r="AM79" s="177"/>
      <c r="AN79" s="177"/>
      <c r="AO79" s="177"/>
      <c r="AP79" s="178"/>
      <c r="AQ79" s="177"/>
      <c r="AR79" s="178"/>
      <c r="AS79" s="177"/>
      <c r="AT79" s="177"/>
      <c r="AU79" s="177"/>
      <c r="AV79" s="178"/>
      <c r="AW79" s="194"/>
      <c r="AX79" s="181"/>
      <c r="AY79" s="172"/>
      <c r="AZ79" s="174"/>
      <c r="BA79" s="175"/>
      <c r="BB79" s="176"/>
      <c r="BC79" s="176"/>
      <c r="BD79" s="177"/>
      <c r="BE79" s="177"/>
      <c r="BF79" s="177"/>
      <c r="BG79" s="178"/>
      <c r="BH79" s="177"/>
      <c r="BI79" s="178"/>
      <c r="BJ79" s="177"/>
      <c r="BK79" s="177"/>
      <c r="BL79" s="177"/>
      <c r="BM79" s="178"/>
      <c r="BN79" s="194"/>
      <c r="BO79" s="181"/>
      <c r="BP79" s="172"/>
      <c r="BQ79" s="174"/>
      <c r="BR79" s="175"/>
      <c r="BS79" s="176"/>
      <c r="BT79" s="176"/>
      <c r="BU79" s="177"/>
      <c r="BV79" s="177"/>
      <c r="BW79" s="177"/>
      <c r="BX79" s="178"/>
      <c r="BY79" s="177"/>
      <c r="BZ79" s="178"/>
      <c r="CA79" s="177"/>
      <c r="CB79" s="177"/>
      <c r="CC79" s="177"/>
      <c r="CD79" s="178"/>
      <c r="CE79" s="194"/>
      <c r="CF79" s="181"/>
      <c r="CG79" s="172"/>
      <c r="CH79" s="174"/>
      <c r="CI79" s="175"/>
      <c r="CJ79" s="176"/>
      <c r="CK79" s="176"/>
      <c r="CL79" s="177"/>
      <c r="CM79" s="177"/>
      <c r="CN79" s="177"/>
      <c r="CO79" s="178"/>
      <c r="CP79" s="177"/>
      <c r="CQ79" s="178"/>
      <c r="CR79" s="177"/>
      <c r="CS79" s="177"/>
      <c r="CT79" s="177"/>
      <c r="CU79" s="178"/>
      <c r="CV79" s="194"/>
      <c r="CW79" s="181"/>
      <c r="CX79" s="172"/>
      <c r="CY79" s="174"/>
      <c r="CZ79" s="175"/>
      <c r="DA79" s="176"/>
      <c r="DB79" s="176"/>
      <c r="DC79" s="177"/>
      <c r="DD79" s="177"/>
      <c r="DE79" s="177"/>
      <c r="DF79" s="178"/>
      <c r="DG79" s="177"/>
      <c r="DH79" s="178"/>
      <c r="DI79" s="177"/>
      <c r="DJ79" s="177"/>
      <c r="DK79" s="177"/>
      <c r="DL79" s="178"/>
      <c r="DM79" s="194"/>
      <c r="DN79" s="181"/>
      <c r="DO79" s="172"/>
      <c r="DP79" s="174"/>
      <c r="DQ79" s="175"/>
      <c r="DR79" s="176"/>
      <c r="DS79" s="176"/>
      <c r="DT79" s="177"/>
      <c r="DU79" s="177"/>
      <c r="DV79" s="177"/>
      <c r="DW79" s="178"/>
      <c r="DX79" s="177"/>
      <c r="DY79" s="178"/>
      <c r="DZ79" s="177"/>
      <c r="EA79" s="177"/>
      <c r="EB79" s="177"/>
      <c r="EC79" s="178"/>
      <c r="ED79" s="194"/>
      <c r="EE79" s="181"/>
      <c r="EF79" s="172"/>
      <c r="EG79" s="174"/>
      <c r="EH79" s="175"/>
      <c r="EI79" s="176"/>
      <c r="EJ79" s="176"/>
      <c r="EK79" s="177"/>
      <c r="EL79" s="177"/>
      <c r="EM79" s="177"/>
      <c r="EN79" s="178"/>
      <c r="EO79" s="177"/>
      <c r="EP79" s="178"/>
      <c r="EQ79" s="177"/>
      <c r="ER79" s="177"/>
      <c r="ES79" s="177"/>
      <c r="ET79" s="178"/>
      <c r="EU79" s="194"/>
      <c r="EV79" s="181"/>
      <c r="EW79" s="172"/>
      <c r="EX79" s="174"/>
      <c r="EY79" s="175"/>
      <c r="EZ79" s="176"/>
      <c r="FA79" s="176"/>
      <c r="FB79" s="177"/>
      <c r="FC79" s="177"/>
      <c r="FD79" s="177"/>
      <c r="FE79" s="178"/>
      <c r="FF79" s="177"/>
      <c r="FG79" s="178"/>
      <c r="FH79" s="177"/>
      <c r="FI79" s="177"/>
      <c r="FJ79" s="177"/>
      <c r="FK79" s="178"/>
      <c r="FL79" s="194"/>
      <c r="FM79" s="181"/>
      <c r="FN79" s="172"/>
      <c r="FO79" s="174"/>
      <c r="FP79" s="175"/>
      <c r="FQ79" s="176"/>
      <c r="FR79" s="176"/>
      <c r="FS79" s="177"/>
      <c r="FT79" s="177"/>
      <c r="FU79" s="177"/>
      <c r="FV79" s="178"/>
      <c r="FW79" s="177"/>
      <c r="FX79" s="178"/>
      <c r="FY79" s="177"/>
      <c r="FZ79" s="177"/>
      <c r="GA79" s="177"/>
      <c r="GB79" s="178"/>
      <c r="GC79" s="194"/>
      <c r="GD79" s="181"/>
      <c r="GE79" s="172"/>
      <c r="GF79" s="174"/>
      <c r="GG79" s="175"/>
      <c r="GH79" s="176"/>
      <c r="GI79" s="176"/>
      <c r="GJ79" s="177"/>
      <c r="GK79" s="177"/>
      <c r="GL79" s="177"/>
      <c r="GM79" s="178"/>
      <c r="GN79" s="177"/>
      <c r="GO79" s="178"/>
      <c r="GP79" s="177"/>
      <c r="GQ79" s="177"/>
      <c r="GR79" s="177"/>
      <c r="GS79" s="178"/>
      <c r="GT79" s="194"/>
      <c r="GU79" s="181"/>
      <c r="GV79" s="172"/>
      <c r="GW79" s="174"/>
      <c r="GX79" s="175"/>
      <c r="GY79" s="176"/>
      <c r="GZ79" s="176"/>
      <c r="HA79" s="177"/>
      <c r="HB79" s="177"/>
      <c r="HC79" s="177"/>
      <c r="HD79" s="178"/>
      <c r="HE79" s="177"/>
      <c r="HF79" s="178"/>
      <c r="HG79" s="177"/>
      <c r="HH79" s="177"/>
      <c r="HI79" s="177"/>
      <c r="HJ79" s="178"/>
      <c r="HK79" s="194"/>
      <c r="HL79" s="181"/>
      <c r="HM79" s="172"/>
      <c r="HN79" s="174"/>
      <c r="HO79" s="175"/>
      <c r="HP79" s="176"/>
      <c r="HQ79" s="176"/>
      <c r="HR79" s="177"/>
      <c r="HS79" s="177"/>
      <c r="HT79" s="177"/>
      <c r="HU79" s="178"/>
      <c r="HV79" s="177"/>
      <c r="HW79" s="178"/>
      <c r="HX79" s="177"/>
      <c r="HY79" s="177"/>
      <c r="HZ79" s="177"/>
      <c r="IA79" s="178"/>
      <c r="IB79" s="194"/>
      <c r="IC79" s="181"/>
      <c r="ID79" s="172"/>
      <c r="IE79" s="174"/>
      <c r="IF79" s="175"/>
      <c r="IG79" s="176"/>
      <c r="IH79" s="176"/>
      <c r="II79" s="177"/>
      <c r="IJ79" s="177"/>
      <c r="IK79" s="177"/>
      <c r="IL79" s="178"/>
      <c r="IM79" s="177"/>
      <c r="IN79" s="178"/>
      <c r="IO79" s="177"/>
      <c r="IP79" s="177"/>
      <c r="IQ79" s="177"/>
      <c r="IR79" s="178"/>
      <c r="IS79" s="194"/>
      <c r="IT79" s="181"/>
      <c r="IU79" s="172"/>
      <c r="IV79" s="174"/>
      <c r="IW79" s="175"/>
      <c r="IX79" s="176"/>
      <c r="IY79" s="176"/>
      <c r="IZ79" s="177"/>
      <c r="JA79" s="177"/>
      <c r="JB79" s="177"/>
      <c r="JC79" s="178"/>
      <c r="JD79" s="177"/>
      <c r="JE79" s="178"/>
      <c r="JF79" s="177"/>
      <c r="JG79" s="177"/>
      <c r="JH79" s="177"/>
      <c r="JI79" s="178"/>
      <c r="JJ79" s="194"/>
      <c r="JK79" s="181"/>
      <c r="JL79" s="172"/>
      <c r="JM79" s="174"/>
      <c r="JN79" s="175"/>
      <c r="JO79" s="176"/>
      <c r="JP79" s="176"/>
      <c r="JQ79" s="177"/>
      <c r="JR79" s="177"/>
      <c r="JS79" s="177"/>
      <c r="JT79" s="178"/>
      <c r="JU79" s="177"/>
      <c r="JV79" s="178"/>
      <c r="JW79" s="177"/>
      <c r="JX79" s="177"/>
      <c r="JY79" s="177"/>
      <c r="JZ79" s="178"/>
      <c r="KA79" s="194"/>
      <c r="KB79" s="181"/>
      <c r="KC79" s="172"/>
      <c r="KD79" s="174"/>
      <c r="KE79" s="175"/>
      <c r="KF79" s="176"/>
      <c r="KG79" s="176"/>
      <c r="KH79" s="177"/>
      <c r="KI79" s="177"/>
      <c r="KJ79" s="177"/>
      <c r="KK79" s="178"/>
      <c r="KL79" s="177"/>
      <c r="KM79" s="178"/>
      <c r="KN79" s="177"/>
      <c r="KO79" s="177"/>
      <c r="KP79" s="177"/>
      <c r="KQ79" s="178"/>
      <c r="KR79" s="194"/>
      <c r="KS79" s="181"/>
      <c r="KT79" s="172"/>
      <c r="KU79" s="173"/>
    </row>
    <row r="80" ht="15.75" hidden="1" customHeight="1">
      <c r="A80" s="174"/>
      <c r="B80" s="175"/>
      <c r="C80" s="176"/>
      <c r="D80" s="176"/>
      <c r="E80" s="177"/>
      <c r="F80" s="177"/>
      <c r="G80" s="177"/>
      <c r="H80" s="178"/>
      <c r="I80" s="177"/>
      <c r="J80" s="178"/>
      <c r="K80" s="177"/>
      <c r="L80" s="177"/>
      <c r="M80" s="177"/>
      <c r="N80" s="178"/>
      <c r="O80" s="194"/>
      <c r="P80" s="181"/>
      <c r="Q80" s="172"/>
      <c r="R80" s="174"/>
      <c r="S80" s="175"/>
      <c r="T80" s="176"/>
      <c r="U80" s="176"/>
      <c r="V80" s="177"/>
      <c r="W80" s="177"/>
      <c r="X80" s="177"/>
      <c r="Y80" s="178"/>
      <c r="Z80" s="177"/>
      <c r="AA80" s="178"/>
      <c r="AB80" s="177"/>
      <c r="AC80" s="177"/>
      <c r="AD80" s="177"/>
      <c r="AE80" s="178"/>
      <c r="AF80" s="194"/>
      <c r="AG80" s="181"/>
      <c r="AH80" s="172"/>
      <c r="AI80" s="174"/>
      <c r="AJ80" s="175"/>
      <c r="AK80" s="176"/>
      <c r="AL80" s="176"/>
      <c r="AM80" s="177"/>
      <c r="AN80" s="177"/>
      <c r="AO80" s="177"/>
      <c r="AP80" s="178"/>
      <c r="AQ80" s="177"/>
      <c r="AR80" s="178"/>
      <c r="AS80" s="177"/>
      <c r="AT80" s="177"/>
      <c r="AU80" s="177"/>
      <c r="AV80" s="178"/>
      <c r="AW80" s="194"/>
      <c r="AX80" s="181"/>
      <c r="AY80" s="172"/>
      <c r="AZ80" s="174"/>
      <c r="BA80" s="175"/>
      <c r="BB80" s="176"/>
      <c r="BC80" s="176"/>
      <c r="BD80" s="177"/>
      <c r="BE80" s="177"/>
      <c r="BF80" s="177"/>
      <c r="BG80" s="178"/>
      <c r="BH80" s="177"/>
      <c r="BI80" s="178"/>
      <c r="BJ80" s="177"/>
      <c r="BK80" s="177"/>
      <c r="BL80" s="177"/>
      <c r="BM80" s="178"/>
      <c r="BN80" s="194"/>
      <c r="BO80" s="181"/>
      <c r="BP80" s="172"/>
      <c r="BQ80" s="174"/>
      <c r="BR80" s="175"/>
      <c r="BS80" s="176"/>
      <c r="BT80" s="176"/>
      <c r="BU80" s="177"/>
      <c r="BV80" s="177"/>
      <c r="BW80" s="177"/>
      <c r="BX80" s="178"/>
      <c r="BY80" s="177"/>
      <c r="BZ80" s="178"/>
      <c r="CA80" s="177"/>
      <c r="CB80" s="177"/>
      <c r="CC80" s="177"/>
      <c r="CD80" s="178"/>
      <c r="CE80" s="194"/>
      <c r="CF80" s="181"/>
      <c r="CG80" s="172"/>
      <c r="CH80" s="174"/>
      <c r="CI80" s="175"/>
      <c r="CJ80" s="176"/>
      <c r="CK80" s="176"/>
      <c r="CL80" s="177"/>
      <c r="CM80" s="177"/>
      <c r="CN80" s="177"/>
      <c r="CO80" s="178"/>
      <c r="CP80" s="177"/>
      <c r="CQ80" s="178"/>
      <c r="CR80" s="177"/>
      <c r="CS80" s="177"/>
      <c r="CT80" s="177"/>
      <c r="CU80" s="178"/>
      <c r="CV80" s="194"/>
      <c r="CW80" s="181"/>
      <c r="CX80" s="172"/>
      <c r="CY80" s="174"/>
      <c r="CZ80" s="175"/>
      <c r="DA80" s="176"/>
      <c r="DB80" s="176"/>
      <c r="DC80" s="177"/>
      <c r="DD80" s="177"/>
      <c r="DE80" s="177"/>
      <c r="DF80" s="178"/>
      <c r="DG80" s="177"/>
      <c r="DH80" s="178"/>
      <c r="DI80" s="177"/>
      <c r="DJ80" s="177"/>
      <c r="DK80" s="177"/>
      <c r="DL80" s="178"/>
      <c r="DM80" s="194"/>
      <c r="DN80" s="181"/>
      <c r="DO80" s="172"/>
      <c r="DP80" s="174"/>
      <c r="DQ80" s="175"/>
      <c r="DR80" s="176"/>
      <c r="DS80" s="176"/>
      <c r="DT80" s="177"/>
      <c r="DU80" s="177"/>
      <c r="DV80" s="177"/>
      <c r="DW80" s="178"/>
      <c r="DX80" s="177"/>
      <c r="DY80" s="178"/>
      <c r="DZ80" s="177"/>
      <c r="EA80" s="177"/>
      <c r="EB80" s="177"/>
      <c r="EC80" s="178"/>
      <c r="ED80" s="194"/>
      <c r="EE80" s="181"/>
      <c r="EF80" s="172"/>
      <c r="EG80" s="174"/>
      <c r="EH80" s="175"/>
      <c r="EI80" s="176"/>
      <c r="EJ80" s="176"/>
      <c r="EK80" s="177"/>
      <c r="EL80" s="177"/>
      <c r="EM80" s="177"/>
      <c r="EN80" s="178"/>
      <c r="EO80" s="177"/>
      <c r="EP80" s="178"/>
      <c r="EQ80" s="177"/>
      <c r="ER80" s="177"/>
      <c r="ES80" s="177"/>
      <c r="ET80" s="178"/>
      <c r="EU80" s="194"/>
      <c r="EV80" s="181"/>
      <c r="EW80" s="172"/>
      <c r="EX80" s="174"/>
      <c r="EY80" s="175"/>
      <c r="EZ80" s="176"/>
      <c r="FA80" s="176"/>
      <c r="FB80" s="177"/>
      <c r="FC80" s="177"/>
      <c r="FD80" s="177"/>
      <c r="FE80" s="178"/>
      <c r="FF80" s="177"/>
      <c r="FG80" s="178"/>
      <c r="FH80" s="177"/>
      <c r="FI80" s="177"/>
      <c r="FJ80" s="177"/>
      <c r="FK80" s="178"/>
      <c r="FL80" s="194"/>
      <c r="FM80" s="181"/>
      <c r="FN80" s="172"/>
      <c r="FO80" s="174"/>
      <c r="FP80" s="175"/>
      <c r="FQ80" s="176"/>
      <c r="FR80" s="176"/>
      <c r="FS80" s="177"/>
      <c r="FT80" s="177"/>
      <c r="FU80" s="177"/>
      <c r="FV80" s="178"/>
      <c r="FW80" s="177"/>
      <c r="FX80" s="178"/>
      <c r="FY80" s="177"/>
      <c r="FZ80" s="177"/>
      <c r="GA80" s="177"/>
      <c r="GB80" s="178"/>
      <c r="GC80" s="194"/>
      <c r="GD80" s="181"/>
      <c r="GE80" s="172"/>
      <c r="GF80" s="174"/>
      <c r="GG80" s="175"/>
      <c r="GH80" s="176"/>
      <c r="GI80" s="176"/>
      <c r="GJ80" s="177"/>
      <c r="GK80" s="177"/>
      <c r="GL80" s="177"/>
      <c r="GM80" s="178"/>
      <c r="GN80" s="177"/>
      <c r="GO80" s="178"/>
      <c r="GP80" s="177"/>
      <c r="GQ80" s="177"/>
      <c r="GR80" s="177"/>
      <c r="GS80" s="178"/>
      <c r="GT80" s="194"/>
      <c r="GU80" s="181"/>
      <c r="GV80" s="172"/>
      <c r="GW80" s="174"/>
      <c r="GX80" s="175"/>
      <c r="GY80" s="176"/>
      <c r="GZ80" s="176"/>
      <c r="HA80" s="177"/>
      <c r="HB80" s="177"/>
      <c r="HC80" s="177"/>
      <c r="HD80" s="178"/>
      <c r="HE80" s="177"/>
      <c r="HF80" s="178"/>
      <c r="HG80" s="177"/>
      <c r="HH80" s="177"/>
      <c r="HI80" s="177"/>
      <c r="HJ80" s="178"/>
      <c r="HK80" s="194"/>
      <c r="HL80" s="181"/>
      <c r="HM80" s="172"/>
      <c r="HN80" s="174"/>
      <c r="HO80" s="175"/>
      <c r="HP80" s="176"/>
      <c r="HQ80" s="176"/>
      <c r="HR80" s="177"/>
      <c r="HS80" s="177"/>
      <c r="HT80" s="177"/>
      <c r="HU80" s="178"/>
      <c r="HV80" s="177"/>
      <c r="HW80" s="178"/>
      <c r="HX80" s="177"/>
      <c r="HY80" s="177"/>
      <c r="HZ80" s="177"/>
      <c r="IA80" s="178"/>
      <c r="IB80" s="194"/>
      <c r="IC80" s="181"/>
      <c r="ID80" s="172"/>
      <c r="IE80" s="174"/>
      <c r="IF80" s="175"/>
      <c r="IG80" s="176"/>
      <c r="IH80" s="176"/>
      <c r="II80" s="177"/>
      <c r="IJ80" s="177"/>
      <c r="IK80" s="177"/>
      <c r="IL80" s="178"/>
      <c r="IM80" s="177"/>
      <c r="IN80" s="178"/>
      <c r="IO80" s="177"/>
      <c r="IP80" s="177"/>
      <c r="IQ80" s="177"/>
      <c r="IR80" s="178"/>
      <c r="IS80" s="194"/>
      <c r="IT80" s="181"/>
      <c r="IU80" s="172"/>
      <c r="IV80" s="174"/>
      <c r="IW80" s="175"/>
      <c r="IX80" s="176"/>
      <c r="IY80" s="176"/>
      <c r="IZ80" s="177"/>
      <c r="JA80" s="177"/>
      <c r="JB80" s="177"/>
      <c r="JC80" s="178"/>
      <c r="JD80" s="177"/>
      <c r="JE80" s="178"/>
      <c r="JF80" s="177"/>
      <c r="JG80" s="177"/>
      <c r="JH80" s="177"/>
      <c r="JI80" s="178"/>
      <c r="JJ80" s="194"/>
      <c r="JK80" s="181"/>
      <c r="JL80" s="172"/>
      <c r="JM80" s="174"/>
      <c r="JN80" s="175"/>
      <c r="JO80" s="176"/>
      <c r="JP80" s="176"/>
      <c r="JQ80" s="177"/>
      <c r="JR80" s="177"/>
      <c r="JS80" s="177"/>
      <c r="JT80" s="178"/>
      <c r="JU80" s="177"/>
      <c r="JV80" s="178"/>
      <c r="JW80" s="177"/>
      <c r="JX80" s="177"/>
      <c r="JY80" s="177"/>
      <c r="JZ80" s="178"/>
      <c r="KA80" s="194"/>
      <c r="KB80" s="181"/>
      <c r="KC80" s="172"/>
      <c r="KD80" s="174"/>
      <c r="KE80" s="175"/>
      <c r="KF80" s="176"/>
      <c r="KG80" s="176"/>
      <c r="KH80" s="177"/>
      <c r="KI80" s="177"/>
      <c r="KJ80" s="177"/>
      <c r="KK80" s="178"/>
      <c r="KL80" s="177"/>
      <c r="KM80" s="178"/>
      <c r="KN80" s="177"/>
      <c r="KO80" s="177"/>
      <c r="KP80" s="177"/>
      <c r="KQ80" s="178"/>
      <c r="KR80" s="194"/>
      <c r="KS80" s="181"/>
      <c r="KT80" s="172"/>
      <c r="KU80" s="173"/>
    </row>
    <row r="81" ht="15.75" hidden="1" customHeight="1">
      <c r="A81" s="174"/>
      <c r="B81" s="175"/>
      <c r="C81" s="176"/>
      <c r="D81" s="176"/>
      <c r="E81" s="177"/>
      <c r="F81" s="177"/>
      <c r="G81" s="177"/>
      <c r="H81" s="178"/>
      <c r="I81" s="177"/>
      <c r="J81" s="178"/>
      <c r="K81" s="177"/>
      <c r="L81" s="177"/>
      <c r="M81" s="177"/>
      <c r="N81" s="178"/>
      <c r="O81" s="194"/>
      <c r="P81" s="181"/>
      <c r="Q81" s="172"/>
      <c r="R81" s="174"/>
      <c r="S81" s="175"/>
      <c r="T81" s="176"/>
      <c r="U81" s="176"/>
      <c r="V81" s="177"/>
      <c r="W81" s="177"/>
      <c r="X81" s="177"/>
      <c r="Y81" s="178"/>
      <c r="Z81" s="177"/>
      <c r="AA81" s="178"/>
      <c r="AB81" s="177"/>
      <c r="AC81" s="177"/>
      <c r="AD81" s="177"/>
      <c r="AE81" s="178"/>
      <c r="AF81" s="194"/>
      <c r="AG81" s="181"/>
      <c r="AH81" s="172"/>
      <c r="AI81" s="174"/>
      <c r="AJ81" s="175"/>
      <c r="AK81" s="176"/>
      <c r="AL81" s="176"/>
      <c r="AM81" s="177"/>
      <c r="AN81" s="177"/>
      <c r="AO81" s="177"/>
      <c r="AP81" s="178"/>
      <c r="AQ81" s="177"/>
      <c r="AR81" s="178"/>
      <c r="AS81" s="177"/>
      <c r="AT81" s="177"/>
      <c r="AU81" s="177"/>
      <c r="AV81" s="178"/>
      <c r="AW81" s="194"/>
      <c r="AX81" s="181"/>
      <c r="AY81" s="172"/>
      <c r="AZ81" s="174"/>
      <c r="BA81" s="175"/>
      <c r="BB81" s="176"/>
      <c r="BC81" s="176"/>
      <c r="BD81" s="177"/>
      <c r="BE81" s="177"/>
      <c r="BF81" s="177"/>
      <c r="BG81" s="178"/>
      <c r="BH81" s="177"/>
      <c r="BI81" s="178"/>
      <c r="BJ81" s="177"/>
      <c r="BK81" s="177"/>
      <c r="BL81" s="177"/>
      <c r="BM81" s="178"/>
      <c r="BN81" s="194"/>
      <c r="BO81" s="181"/>
      <c r="BP81" s="172"/>
      <c r="BQ81" s="174"/>
      <c r="BR81" s="175"/>
      <c r="BS81" s="176"/>
      <c r="BT81" s="176"/>
      <c r="BU81" s="177"/>
      <c r="BV81" s="177"/>
      <c r="BW81" s="177"/>
      <c r="BX81" s="178"/>
      <c r="BY81" s="177"/>
      <c r="BZ81" s="178"/>
      <c r="CA81" s="177"/>
      <c r="CB81" s="177"/>
      <c r="CC81" s="177"/>
      <c r="CD81" s="178"/>
      <c r="CE81" s="194"/>
      <c r="CF81" s="181"/>
      <c r="CG81" s="172"/>
      <c r="CH81" s="174"/>
      <c r="CI81" s="175"/>
      <c r="CJ81" s="176"/>
      <c r="CK81" s="176"/>
      <c r="CL81" s="177"/>
      <c r="CM81" s="177"/>
      <c r="CN81" s="177"/>
      <c r="CO81" s="178"/>
      <c r="CP81" s="177"/>
      <c r="CQ81" s="178"/>
      <c r="CR81" s="177"/>
      <c r="CS81" s="177"/>
      <c r="CT81" s="177"/>
      <c r="CU81" s="178"/>
      <c r="CV81" s="194"/>
      <c r="CW81" s="181"/>
      <c r="CX81" s="172"/>
      <c r="CY81" s="174"/>
      <c r="CZ81" s="175"/>
      <c r="DA81" s="176"/>
      <c r="DB81" s="176"/>
      <c r="DC81" s="177"/>
      <c r="DD81" s="177"/>
      <c r="DE81" s="177"/>
      <c r="DF81" s="178"/>
      <c r="DG81" s="177"/>
      <c r="DH81" s="178"/>
      <c r="DI81" s="177"/>
      <c r="DJ81" s="177"/>
      <c r="DK81" s="177"/>
      <c r="DL81" s="178"/>
      <c r="DM81" s="194"/>
      <c r="DN81" s="181"/>
      <c r="DO81" s="172"/>
      <c r="DP81" s="174"/>
      <c r="DQ81" s="175"/>
      <c r="DR81" s="176"/>
      <c r="DS81" s="176"/>
      <c r="DT81" s="177"/>
      <c r="DU81" s="177"/>
      <c r="DV81" s="177"/>
      <c r="DW81" s="178"/>
      <c r="DX81" s="177"/>
      <c r="DY81" s="178"/>
      <c r="DZ81" s="177"/>
      <c r="EA81" s="177"/>
      <c r="EB81" s="177"/>
      <c r="EC81" s="178"/>
      <c r="ED81" s="194"/>
      <c r="EE81" s="181"/>
      <c r="EF81" s="172"/>
      <c r="EG81" s="174"/>
      <c r="EH81" s="175"/>
      <c r="EI81" s="176"/>
      <c r="EJ81" s="176"/>
      <c r="EK81" s="177"/>
      <c r="EL81" s="177"/>
      <c r="EM81" s="177"/>
      <c r="EN81" s="178"/>
      <c r="EO81" s="177"/>
      <c r="EP81" s="178"/>
      <c r="EQ81" s="177"/>
      <c r="ER81" s="177"/>
      <c r="ES81" s="177"/>
      <c r="ET81" s="178"/>
      <c r="EU81" s="194"/>
      <c r="EV81" s="181"/>
      <c r="EW81" s="172"/>
      <c r="EX81" s="174"/>
      <c r="EY81" s="175"/>
      <c r="EZ81" s="176"/>
      <c r="FA81" s="176"/>
      <c r="FB81" s="177"/>
      <c r="FC81" s="177"/>
      <c r="FD81" s="177"/>
      <c r="FE81" s="178"/>
      <c r="FF81" s="177"/>
      <c r="FG81" s="178"/>
      <c r="FH81" s="177"/>
      <c r="FI81" s="177"/>
      <c r="FJ81" s="177"/>
      <c r="FK81" s="178"/>
      <c r="FL81" s="194"/>
      <c r="FM81" s="181"/>
      <c r="FN81" s="172"/>
      <c r="FO81" s="174"/>
      <c r="FP81" s="175"/>
      <c r="FQ81" s="176"/>
      <c r="FR81" s="176"/>
      <c r="FS81" s="177"/>
      <c r="FT81" s="177"/>
      <c r="FU81" s="177"/>
      <c r="FV81" s="178"/>
      <c r="FW81" s="177"/>
      <c r="FX81" s="178"/>
      <c r="FY81" s="177"/>
      <c r="FZ81" s="177"/>
      <c r="GA81" s="177"/>
      <c r="GB81" s="178"/>
      <c r="GC81" s="194"/>
      <c r="GD81" s="181"/>
      <c r="GE81" s="172"/>
      <c r="GF81" s="174"/>
      <c r="GG81" s="175"/>
      <c r="GH81" s="176"/>
      <c r="GI81" s="176"/>
      <c r="GJ81" s="177"/>
      <c r="GK81" s="177"/>
      <c r="GL81" s="177"/>
      <c r="GM81" s="178"/>
      <c r="GN81" s="177"/>
      <c r="GO81" s="178"/>
      <c r="GP81" s="177"/>
      <c r="GQ81" s="177"/>
      <c r="GR81" s="177"/>
      <c r="GS81" s="178"/>
      <c r="GT81" s="194"/>
      <c r="GU81" s="181"/>
      <c r="GV81" s="172"/>
      <c r="GW81" s="174"/>
      <c r="GX81" s="175"/>
      <c r="GY81" s="176"/>
      <c r="GZ81" s="176"/>
      <c r="HA81" s="177"/>
      <c r="HB81" s="177"/>
      <c r="HC81" s="177"/>
      <c r="HD81" s="178"/>
      <c r="HE81" s="177"/>
      <c r="HF81" s="178"/>
      <c r="HG81" s="177"/>
      <c r="HH81" s="177"/>
      <c r="HI81" s="177"/>
      <c r="HJ81" s="178"/>
      <c r="HK81" s="194"/>
      <c r="HL81" s="181"/>
      <c r="HM81" s="172"/>
      <c r="HN81" s="174"/>
      <c r="HO81" s="175"/>
      <c r="HP81" s="176"/>
      <c r="HQ81" s="176"/>
      <c r="HR81" s="177"/>
      <c r="HS81" s="177"/>
      <c r="HT81" s="177"/>
      <c r="HU81" s="178"/>
      <c r="HV81" s="177"/>
      <c r="HW81" s="178"/>
      <c r="HX81" s="177"/>
      <c r="HY81" s="177"/>
      <c r="HZ81" s="177"/>
      <c r="IA81" s="178"/>
      <c r="IB81" s="194"/>
      <c r="IC81" s="181"/>
      <c r="ID81" s="172"/>
      <c r="IE81" s="174"/>
      <c r="IF81" s="175"/>
      <c r="IG81" s="176"/>
      <c r="IH81" s="176"/>
      <c r="II81" s="177"/>
      <c r="IJ81" s="177"/>
      <c r="IK81" s="177"/>
      <c r="IL81" s="178"/>
      <c r="IM81" s="177"/>
      <c r="IN81" s="178"/>
      <c r="IO81" s="177"/>
      <c r="IP81" s="177"/>
      <c r="IQ81" s="177"/>
      <c r="IR81" s="178"/>
      <c r="IS81" s="194"/>
      <c r="IT81" s="181"/>
      <c r="IU81" s="172"/>
      <c r="IV81" s="174"/>
      <c r="IW81" s="175"/>
      <c r="IX81" s="176"/>
      <c r="IY81" s="176"/>
      <c r="IZ81" s="177"/>
      <c r="JA81" s="177"/>
      <c r="JB81" s="177"/>
      <c r="JC81" s="178"/>
      <c r="JD81" s="177"/>
      <c r="JE81" s="178"/>
      <c r="JF81" s="177"/>
      <c r="JG81" s="177"/>
      <c r="JH81" s="177"/>
      <c r="JI81" s="178"/>
      <c r="JJ81" s="194"/>
      <c r="JK81" s="181"/>
      <c r="JL81" s="172"/>
      <c r="JM81" s="174"/>
      <c r="JN81" s="175"/>
      <c r="JO81" s="176"/>
      <c r="JP81" s="176"/>
      <c r="JQ81" s="177"/>
      <c r="JR81" s="177"/>
      <c r="JS81" s="177"/>
      <c r="JT81" s="178"/>
      <c r="JU81" s="177"/>
      <c r="JV81" s="178"/>
      <c r="JW81" s="177"/>
      <c r="JX81" s="177"/>
      <c r="JY81" s="177"/>
      <c r="JZ81" s="178"/>
      <c r="KA81" s="194"/>
      <c r="KB81" s="181"/>
      <c r="KC81" s="172"/>
      <c r="KD81" s="174"/>
      <c r="KE81" s="175"/>
      <c r="KF81" s="176"/>
      <c r="KG81" s="176"/>
      <c r="KH81" s="177"/>
      <c r="KI81" s="177"/>
      <c r="KJ81" s="177"/>
      <c r="KK81" s="178"/>
      <c r="KL81" s="177"/>
      <c r="KM81" s="178"/>
      <c r="KN81" s="177"/>
      <c r="KO81" s="177"/>
      <c r="KP81" s="177"/>
      <c r="KQ81" s="178"/>
      <c r="KR81" s="194"/>
      <c r="KS81" s="181"/>
      <c r="KT81" s="172"/>
      <c r="KU81" s="173"/>
    </row>
    <row r="82" ht="15.75" hidden="1" customHeight="1">
      <c r="A82" s="174"/>
      <c r="B82" s="175"/>
      <c r="C82" s="176"/>
      <c r="D82" s="176"/>
      <c r="E82" s="177"/>
      <c r="F82" s="177"/>
      <c r="G82" s="177"/>
      <c r="H82" s="178"/>
      <c r="I82" s="177"/>
      <c r="J82" s="178"/>
      <c r="K82" s="177"/>
      <c r="L82" s="177"/>
      <c r="M82" s="177"/>
      <c r="N82" s="178"/>
      <c r="O82" s="194"/>
      <c r="P82" s="181"/>
      <c r="Q82" s="172"/>
      <c r="R82" s="174"/>
      <c r="S82" s="175"/>
      <c r="T82" s="176"/>
      <c r="U82" s="176"/>
      <c r="V82" s="177"/>
      <c r="W82" s="177"/>
      <c r="X82" s="177"/>
      <c r="Y82" s="178"/>
      <c r="Z82" s="177"/>
      <c r="AA82" s="178"/>
      <c r="AB82" s="177"/>
      <c r="AC82" s="177"/>
      <c r="AD82" s="177"/>
      <c r="AE82" s="178"/>
      <c r="AF82" s="194"/>
      <c r="AG82" s="181"/>
      <c r="AH82" s="172"/>
      <c r="AI82" s="174"/>
      <c r="AJ82" s="175"/>
      <c r="AK82" s="176"/>
      <c r="AL82" s="176"/>
      <c r="AM82" s="177"/>
      <c r="AN82" s="177"/>
      <c r="AO82" s="177"/>
      <c r="AP82" s="178"/>
      <c r="AQ82" s="177"/>
      <c r="AR82" s="178"/>
      <c r="AS82" s="177"/>
      <c r="AT82" s="177"/>
      <c r="AU82" s="177"/>
      <c r="AV82" s="178"/>
      <c r="AW82" s="194"/>
      <c r="AX82" s="181"/>
      <c r="AY82" s="172"/>
      <c r="AZ82" s="174"/>
      <c r="BA82" s="175"/>
      <c r="BB82" s="176"/>
      <c r="BC82" s="176"/>
      <c r="BD82" s="177"/>
      <c r="BE82" s="177"/>
      <c r="BF82" s="177"/>
      <c r="BG82" s="178"/>
      <c r="BH82" s="177"/>
      <c r="BI82" s="178"/>
      <c r="BJ82" s="177"/>
      <c r="BK82" s="177"/>
      <c r="BL82" s="177"/>
      <c r="BM82" s="178"/>
      <c r="BN82" s="194"/>
      <c r="BO82" s="181"/>
      <c r="BP82" s="172"/>
      <c r="BQ82" s="174"/>
      <c r="BR82" s="175"/>
      <c r="BS82" s="176"/>
      <c r="BT82" s="176"/>
      <c r="BU82" s="177"/>
      <c r="BV82" s="177"/>
      <c r="BW82" s="177"/>
      <c r="BX82" s="178"/>
      <c r="BY82" s="177"/>
      <c r="BZ82" s="178"/>
      <c r="CA82" s="177"/>
      <c r="CB82" s="177"/>
      <c r="CC82" s="177"/>
      <c r="CD82" s="178"/>
      <c r="CE82" s="194"/>
      <c r="CF82" s="181"/>
      <c r="CG82" s="172"/>
      <c r="CH82" s="174"/>
      <c r="CI82" s="175"/>
      <c r="CJ82" s="176"/>
      <c r="CK82" s="176"/>
      <c r="CL82" s="177"/>
      <c r="CM82" s="177"/>
      <c r="CN82" s="177"/>
      <c r="CO82" s="178"/>
      <c r="CP82" s="177"/>
      <c r="CQ82" s="178"/>
      <c r="CR82" s="177"/>
      <c r="CS82" s="177"/>
      <c r="CT82" s="177"/>
      <c r="CU82" s="178"/>
      <c r="CV82" s="194"/>
      <c r="CW82" s="181"/>
      <c r="CX82" s="172"/>
      <c r="CY82" s="174"/>
      <c r="CZ82" s="175"/>
      <c r="DA82" s="176"/>
      <c r="DB82" s="176"/>
      <c r="DC82" s="177"/>
      <c r="DD82" s="177"/>
      <c r="DE82" s="177"/>
      <c r="DF82" s="178"/>
      <c r="DG82" s="177"/>
      <c r="DH82" s="178"/>
      <c r="DI82" s="177"/>
      <c r="DJ82" s="177"/>
      <c r="DK82" s="177"/>
      <c r="DL82" s="178"/>
      <c r="DM82" s="194"/>
      <c r="DN82" s="181"/>
      <c r="DO82" s="172"/>
      <c r="DP82" s="174"/>
      <c r="DQ82" s="175"/>
      <c r="DR82" s="176"/>
      <c r="DS82" s="176"/>
      <c r="DT82" s="177"/>
      <c r="DU82" s="177"/>
      <c r="DV82" s="177"/>
      <c r="DW82" s="178"/>
      <c r="DX82" s="177"/>
      <c r="DY82" s="178"/>
      <c r="DZ82" s="177"/>
      <c r="EA82" s="177"/>
      <c r="EB82" s="177"/>
      <c r="EC82" s="178"/>
      <c r="ED82" s="194"/>
      <c r="EE82" s="181"/>
      <c r="EF82" s="172"/>
      <c r="EG82" s="174"/>
      <c r="EH82" s="175"/>
      <c r="EI82" s="176"/>
      <c r="EJ82" s="176"/>
      <c r="EK82" s="177"/>
      <c r="EL82" s="177"/>
      <c r="EM82" s="177"/>
      <c r="EN82" s="178"/>
      <c r="EO82" s="177"/>
      <c r="EP82" s="178"/>
      <c r="EQ82" s="177"/>
      <c r="ER82" s="177"/>
      <c r="ES82" s="177"/>
      <c r="ET82" s="178"/>
      <c r="EU82" s="194"/>
      <c r="EV82" s="181"/>
      <c r="EW82" s="172"/>
      <c r="EX82" s="174"/>
      <c r="EY82" s="175"/>
      <c r="EZ82" s="176"/>
      <c r="FA82" s="176"/>
      <c r="FB82" s="177"/>
      <c r="FC82" s="177"/>
      <c r="FD82" s="177"/>
      <c r="FE82" s="178"/>
      <c r="FF82" s="177"/>
      <c r="FG82" s="178"/>
      <c r="FH82" s="177"/>
      <c r="FI82" s="177"/>
      <c r="FJ82" s="177"/>
      <c r="FK82" s="178"/>
      <c r="FL82" s="194"/>
      <c r="FM82" s="181"/>
      <c r="FN82" s="172"/>
      <c r="FO82" s="174"/>
      <c r="FP82" s="175"/>
      <c r="FQ82" s="176"/>
      <c r="FR82" s="176"/>
      <c r="FS82" s="177"/>
      <c r="FT82" s="177"/>
      <c r="FU82" s="177"/>
      <c r="FV82" s="178"/>
      <c r="FW82" s="177"/>
      <c r="FX82" s="178"/>
      <c r="FY82" s="177"/>
      <c r="FZ82" s="177"/>
      <c r="GA82" s="177"/>
      <c r="GB82" s="178"/>
      <c r="GC82" s="194"/>
      <c r="GD82" s="181"/>
      <c r="GE82" s="172"/>
      <c r="GF82" s="174"/>
      <c r="GG82" s="175"/>
      <c r="GH82" s="176"/>
      <c r="GI82" s="176"/>
      <c r="GJ82" s="177"/>
      <c r="GK82" s="177"/>
      <c r="GL82" s="177"/>
      <c r="GM82" s="178"/>
      <c r="GN82" s="177"/>
      <c r="GO82" s="178"/>
      <c r="GP82" s="177"/>
      <c r="GQ82" s="177"/>
      <c r="GR82" s="177"/>
      <c r="GS82" s="178"/>
      <c r="GT82" s="194"/>
      <c r="GU82" s="181"/>
      <c r="GV82" s="172"/>
      <c r="GW82" s="174"/>
      <c r="GX82" s="175"/>
      <c r="GY82" s="176"/>
      <c r="GZ82" s="176"/>
      <c r="HA82" s="177"/>
      <c r="HB82" s="177"/>
      <c r="HC82" s="177"/>
      <c r="HD82" s="178"/>
      <c r="HE82" s="177"/>
      <c r="HF82" s="178"/>
      <c r="HG82" s="177"/>
      <c r="HH82" s="177"/>
      <c r="HI82" s="177"/>
      <c r="HJ82" s="178"/>
      <c r="HK82" s="194"/>
      <c r="HL82" s="181"/>
      <c r="HM82" s="172"/>
      <c r="HN82" s="174"/>
      <c r="HO82" s="175"/>
      <c r="HP82" s="176"/>
      <c r="HQ82" s="176"/>
      <c r="HR82" s="177"/>
      <c r="HS82" s="177"/>
      <c r="HT82" s="177"/>
      <c r="HU82" s="178"/>
      <c r="HV82" s="177"/>
      <c r="HW82" s="178"/>
      <c r="HX82" s="177"/>
      <c r="HY82" s="177"/>
      <c r="HZ82" s="177"/>
      <c r="IA82" s="178"/>
      <c r="IB82" s="194"/>
      <c r="IC82" s="181"/>
      <c r="ID82" s="172"/>
      <c r="IE82" s="174"/>
      <c r="IF82" s="175"/>
      <c r="IG82" s="176"/>
      <c r="IH82" s="176"/>
      <c r="II82" s="177"/>
      <c r="IJ82" s="177"/>
      <c r="IK82" s="177"/>
      <c r="IL82" s="178"/>
      <c r="IM82" s="177"/>
      <c r="IN82" s="178"/>
      <c r="IO82" s="177"/>
      <c r="IP82" s="177"/>
      <c r="IQ82" s="177"/>
      <c r="IR82" s="178"/>
      <c r="IS82" s="194"/>
      <c r="IT82" s="181"/>
      <c r="IU82" s="172"/>
      <c r="IV82" s="174"/>
      <c r="IW82" s="175"/>
      <c r="IX82" s="176"/>
      <c r="IY82" s="176"/>
      <c r="IZ82" s="177"/>
      <c r="JA82" s="177"/>
      <c r="JB82" s="177"/>
      <c r="JC82" s="178"/>
      <c r="JD82" s="177"/>
      <c r="JE82" s="178"/>
      <c r="JF82" s="177"/>
      <c r="JG82" s="177"/>
      <c r="JH82" s="177"/>
      <c r="JI82" s="178"/>
      <c r="JJ82" s="194"/>
      <c r="JK82" s="181"/>
      <c r="JL82" s="172"/>
      <c r="JM82" s="174"/>
      <c r="JN82" s="175"/>
      <c r="JO82" s="176"/>
      <c r="JP82" s="176"/>
      <c r="JQ82" s="177"/>
      <c r="JR82" s="177"/>
      <c r="JS82" s="177"/>
      <c r="JT82" s="178"/>
      <c r="JU82" s="177"/>
      <c r="JV82" s="178"/>
      <c r="JW82" s="177"/>
      <c r="JX82" s="177"/>
      <c r="JY82" s="177"/>
      <c r="JZ82" s="178"/>
      <c r="KA82" s="194"/>
      <c r="KB82" s="181"/>
      <c r="KC82" s="172"/>
      <c r="KD82" s="174"/>
      <c r="KE82" s="175"/>
      <c r="KF82" s="176"/>
      <c r="KG82" s="176"/>
      <c r="KH82" s="177"/>
      <c r="KI82" s="177"/>
      <c r="KJ82" s="177"/>
      <c r="KK82" s="178"/>
      <c r="KL82" s="177"/>
      <c r="KM82" s="178"/>
      <c r="KN82" s="177"/>
      <c r="KO82" s="177"/>
      <c r="KP82" s="177"/>
      <c r="KQ82" s="178"/>
      <c r="KR82" s="194"/>
      <c r="KS82" s="181"/>
      <c r="KT82" s="172"/>
      <c r="KU82" s="173"/>
    </row>
    <row r="83" ht="15.75" hidden="1" customHeight="1">
      <c r="A83" s="174"/>
      <c r="B83" s="175"/>
      <c r="C83" s="176"/>
      <c r="D83" s="176"/>
      <c r="E83" s="177"/>
      <c r="F83" s="177"/>
      <c r="G83" s="177"/>
      <c r="H83" s="178"/>
      <c r="I83" s="177"/>
      <c r="J83" s="178"/>
      <c r="K83" s="177"/>
      <c r="L83" s="177"/>
      <c r="M83" s="177"/>
      <c r="N83" s="178"/>
      <c r="O83" s="194"/>
      <c r="P83" s="181"/>
      <c r="Q83" s="172"/>
      <c r="R83" s="174"/>
      <c r="S83" s="175"/>
      <c r="T83" s="176"/>
      <c r="U83" s="176"/>
      <c r="V83" s="177"/>
      <c r="W83" s="177"/>
      <c r="X83" s="177"/>
      <c r="Y83" s="178"/>
      <c r="Z83" s="177"/>
      <c r="AA83" s="178"/>
      <c r="AB83" s="177"/>
      <c r="AC83" s="177"/>
      <c r="AD83" s="177"/>
      <c r="AE83" s="178"/>
      <c r="AF83" s="194"/>
      <c r="AG83" s="181"/>
      <c r="AH83" s="172"/>
      <c r="AI83" s="174"/>
      <c r="AJ83" s="175"/>
      <c r="AK83" s="176"/>
      <c r="AL83" s="176"/>
      <c r="AM83" s="177"/>
      <c r="AN83" s="177"/>
      <c r="AO83" s="177"/>
      <c r="AP83" s="178"/>
      <c r="AQ83" s="177"/>
      <c r="AR83" s="178"/>
      <c r="AS83" s="177"/>
      <c r="AT83" s="177"/>
      <c r="AU83" s="177"/>
      <c r="AV83" s="178"/>
      <c r="AW83" s="194"/>
      <c r="AX83" s="181"/>
      <c r="AY83" s="172"/>
      <c r="AZ83" s="174"/>
      <c r="BA83" s="175"/>
      <c r="BB83" s="176"/>
      <c r="BC83" s="176"/>
      <c r="BD83" s="177"/>
      <c r="BE83" s="177"/>
      <c r="BF83" s="177"/>
      <c r="BG83" s="178"/>
      <c r="BH83" s="177"/>
      <c r="BI83" s="178"/>
      <c r="BJ83" s="177"/>
      <c r="BK83" s="177"/>
      <c r="BL83" s="177"/>
      <c r="BM83" s="178"/>
      <c r="BN83" s="194"/>
      <c r="BO83" s="181"/>
      <c r="BP83" s="172"/>
      <c r="BQ83" s="174"/>
      <c r="BR83" s="175"/>
      <c r="BS83" s="176"/>
      <c r="BT83" s="176"/>
      <c r="BU83" s="177"/>
      <c r="BV83" s="177"/>
      <c r="BW83" s="177"/>
      <c r="BX83" s="178"/>
      <c r="BY83" s="177"/>
      <c r="BZ83" s="178"/>
      <c r="CA83" s="177"/>
      <c r="CB83" s="177"/>
      <c r="CC83" s="177"/>
      <c r="CD83" s="178"/>
      <c r="CE83" s="194"/>
      <c r="CF83" s="181"/>
      <c r="CG83" s="172"/>
      <c r="CH83" s="174"/>
      <c r="CI83" s="175"/>
      <c r="CJ83" s="176"/>
      <c r="CK83" s="176"/>
      <c r="CL83" s="177"/>
      <c r="CM83" s="177"/>
      <c r="CN83" s="177"/>
      <c r="CO83" s="178"/>
      <c r="CP83" s="177"/>
      <c r="CQ83" s="178"/>
      <c r="CR83" s="177"/>
      <c r="CS83" s="177"/>
      <c r="CT83" s="177"/>
      <c r="CU83" s="178"/>
      <c r="CV83" s="194"/>
      <c r="CW83" s="181"/>
      <c r="CX83" s="172"/>
      <c r="CY83" s="174"/>
      <c r="CZ83" s="175"/>
      <c r="DA83" s="176"/>
      <c r="DB83" s="176"/>
      <c r="DC83" s="177"/>
      <c r="DD83" s="177"/>
      <c r="DE83" s="177"/>
      <c r="DF83" s="178"/>
      <c r="DG83" s="177"/>
      <c r="DH83" s="178"/>
      <c r="DI83" s="177"/>
      <c r="DJ83" s="177"/>
      <c r="DK83" s="177"/>
      <c r="DL83" s="178"/>
      <c r="DM83" s="194"/>
      <c r="DN83" s="181"/>
      <c r="DO83" s="172"/>
      <c r="DP83" s="174"/>
      <c r="DQ83" s="175"/>
      <c r="DR83" s="176"/>
      <c r="DS83" s="176"/>
      <c r="DT83" s="177"/>
      <c r="DU83" s="177"/>
      <c r="DV83" s="177"/>
      <c r="DW83" s="178"/>
      <c r="DX83" s="177"/>
      <c r="DY83" s="178"/>
      <c r="DZ83" s="177"/>
      <c r="EA83" s="177"/>
      <c r="EB83" s="177"/>
      <c r="EC83" s="178"/>
      <c r="ED83" s="194"/>
      <c r="EE83" s="181"/>
      <c r="EF83" s="172"/>
      <c r="EG83" s="174"/>
      <c r="EH83" s="175"/>
      <c r="EI83" s="176"/>
      <c r="EJ83" s="176"/>
      <c r="EK83" s="177"/>
      <c r="EL83" s="177"/>
      <c r="EM83" s="177"/>
      <c r="EN83" s="178"/>
      <c r="EO83" s="177"/>
      <c r="EP83" s="178"/>
      <c r="EQ83" s="177"/>
      <c r="ER83" s="177"/>
      <c r="ES83" s="177"/>
      <c r="ET83" s="178"/>
      <c r="EU83" s="194"/>
      <c r="EV83" s="181"/>
      <c r="EW83" s="172"/>
      <c r="EX83" s="174"/>
      <c r="EY83" s="175"/>
      <c r="EZ83" s="176"/>
      <c r="FA83" s="176"/>
      <c r="FB83" s="177"/>
      <c r="FC83" s="177"/>
      <c r="FD83" s="177"/>
      <c r="FE83" s="178"/>
      <c r="FF83" s="177"/>
      <c r="FG83" s="178"/>
      <c r="FH83" s="177"/>
      <c r="FI83" s="177"/>
      <c r="FJ83" s="177"/>
      <c r="FK83" s="178"/>
      <c r="FL83" s="194"/>
      <c r="FM83" s="181"/>
      <c r="FN83" s="172"/>
      <c r="FO83" s="174"/>
      <c r="FP83" s="175"/>
      <c r="FQ83" s="176"/>
      <c r="FR83" s="176"/>
      <c r="FS83" s="177"/>
      <c r="FT83" s="177"/>
      <c r="FU83" s="177"/>
      <c r="FV83" s="178"/>
      <c r="FW83" s="177"/>
      <c r="FX83" s="178"/>
      <c r="FY83" s="177"/>
      <c r="FZ83" s="177"/>
      <c r="GA83" s="177"/>
      <c r="GB83" s="178"/>
      <c r="GC83" s="194"/>
      <c r="GD83" s="181"/>
      <c r="GE83" s="172"/>
      <c r="GF83" s="174"/>
      <c r="GG83" s="175"/>
      <c r="GH83" s="176"/>
      <c r="GI83" s="176"/>
      <c r="GJ83" s="177"/>
      <c r="GK83" s="177"/>
      <c r="GL83" s="177"/>
      <c r="GM83" s="178"/>
      <c r="GN83" s="177"/>
      <c r="GO83" s="178"/>
      <c r="GP83" s="177"/>
      <c r="GQ83" s="177"/>
      <c r="GR83" s="177"/>
      <c r="GS83" s="178"/>
      <c r="GT83" s="194"/>
      <c r="GU83" s="181"/>
      <c r="GV83" s="172"/>
      <c r="GW83" s="174"/>
      <c r="GX83" s="175"/>
      <c r="GY83" s="176"/>
      <c r="GZ83" s="176"/>
      <c r="HA83" s="177"/>
      <c r="HB83" s="177"/>
      <c r="HC83" s="177"/>
      <c r="HD83" s="178"/>
      <c r="HE83" s="177"/>
      <c r="HF83" s="178"/>
      <c r="HG83" s="177"/>
      <c r="HH83" s="177"/>
      <c r="HI83" s="177"/>
      <c r="HJ83" s="178"/>
      <c r="HK83" s="194"/>
      <c r="HL83" s="181"/>
      <c r="HM83" s="172"/>
      <c r="HN83" s="174"/>
      <c r="HO83" s="175"/>
      <c r="HP83" s="176"/>
      <c r="HQ83" s="176"/>
      <c r="HR83" s="177"/>
      <c r="HS83" s="177"/>
      <c r="HT83" s="177"/>
      <c r="HU83" s="178"/>
      <c r="HV83" s="177"/>
      <c r="HW83" s="178"/>
      <c r="HX83" s="177"/>
      <c r="HY83" s="177"/>
      <c r="HZ83" s="177"/>
      <c r="IA83" s="178"/>
      <c r="IB83" s="194"/>
      <c r="IC83" s="181"/>
      <c r="ID83" s="172"/>
      <c r="IE83" s="174"/>
      <c r="IF83" s="175"/>
      <c r="IG83" s="176"/>
      <c r="IH83" s="176"/>
      <c r="II83" s="177"/>
      <c r="IJ83" s="177"/>
      <c r="IK83" s="177"/>
      <c r="IL83" s="178"/>
      <c r="IM83" s="177"/>
      <c r="IN83" s="178"/>
      <c r="IO83" s="177"/>
      <c r="IP83" s="177"/>
      <c r="IQ83" s="177"/>
      <c r="IR83" s="178"/>
      <c r="IS83" s="194"/>
      <c r="IT83" s="181"/>
      <c r="IU83" s="172"/>
      <c r="IV83" s="174"/>
      <c r="IW83" s="175"/>
      <c r="IX83" s="176"/>
      <c r="IY83" s="176"/>
      <c r="IZ83" s="177"/>
      <c r="JA83" s="177"/>
      <c r="JB83" s="177"/>
      <c r="JC83" s="178"/>
      <c r="JD83" s="177"/>
      <c r="JE83" s="178"/>
      <c r="JF83" s="177"/>
      <c r="JG83" s="177"/>
      <c r="JH83" s="177"/>
      <c r="JI83" s="178"/>
      <c r="JJ83" s="194"/>
      <c r="JK83" s="181"/>
      <c r="JL83" s="172"/>
      <c r="JM83" s="174"/>
      <c r="JN83" s="175"/>
      <c r="JO83" s="176"/>
      <c r="JP83" s="176"/>
      <c r="JQ83" s="177"/>
      <c r="JR83" s="177"/>
      <c r="JS83" s="177"/>
      <c r="JT83" s="178"/>
      <c r="JU83" s="177"/>
      <c r="JV83" s="178"/>
      <c r="JW83" s="177"/>
      <c r="JX83" s="177"/>
      <c r="JY83" s="177"/>
      <c r="JZ83" s="178"/>
      <c r="KA83" s="194"/>
      <c r="KB83" s="181"/>
      <c r="KC83" s="172"/>
      <c r="KD83" s="174"/>
      <c r="KE83" s="175"/>
      <c r="KF83" s="176"/>
      <c r="KG83" s="176"/>
      <c r="KH83" s="177"/>
      <c r="KI83" s="177"/>
      <c r="KJ83" s="177"/>
      <c r="KK83" s="178"/>
      <c r="KL83" s="177"/>
      <c r="KM83" s="178"/>
      <c r="KN83" s="177"/>
      <c r="KO83" s="177"/>
      <c r="KP83" s="177"/>
      <c r="KQ83" s="178"/>
      <c r="KR83" s="194"/>
      <c r="KS83" s="181"/>
      <c r="KT83" s="172"/>
      <c r="KU83" s="173"/>
    </row>
    <row r="84" ht="15.75" hidden="1" customHeight="1">
      <c r="A84" s="174"/>
      <c r="B84" s="175"/>
      <c r="C84" s="176"/>
      <c r="D84" s="176"/>
      <c r="E84" s="177"/>
      <c r="F84" s="177"/>
      <c r="G84" s="177"/>
      <c r="H84" s="178"/>
      <c r="I84" s="177"/>
      <c r="J84" s="178"/>
      <c r="K84" s="177"/>
      <c r="L84" s="177"/>
      <c r="M84" s="177"/>
      <c r="N84" s="178"/>
      <c r="O84" s="194"/>
      <c r="P84" s="181"/>
      <c r="Q84" s="172"/>
      <c r="R84" s="174"/>
      <c r="S84" s="175"/>
      <c r="T84" s="176"/>
      <c r="U84" s="176"/>
      <c r="V84" s="177"/>
      <c r="W84" s="177"/>
      <c r="X84" s="177"/>
      <c r="Y84" s="178"/>
      <c r="Z84" s="177"/>
      <c r="AA84" s="178"/>
      <c r="AB84" s="177"/>
      <c r="AC84" s="177"/>
      <c r="AD84" s="177"/>
      <c r="AE84" s="178"/>
      <c r="AF84" s="194"/>
      <c r="AG84" s="181"/>
      <c r="AH84" s="172"/>
      <c r="AI84" s="174"/>
      <c r="AJ84" s="175"/>
      <c r="AK84" s="176"/>
      <c r="AL84" s="176"/>
      <c r="AM84" s="177"/>
      <c r="AN84" s="177"/>
      <c r="AO84" s="177"/>
      <c r="AP84" s="178"/>
      <c r="AQ84" s="177"/>
      <c r="AR84" s="178"/>
      <c r="AS84" s="177"/>
      <c r="AT84" s="177"/>
      <c r="AU84" s="177"/>
      <c r="AV84" s="178"/>
      <c r="AW84" s="194"/>
      <c r="AX84" s="181"/>
      <c r="AY84" s="172"/>
      <c r="AZ84" s="174"/>
      <c r="BA84" s="175"/>
      <c r="BB84" s="176"/>
      <c r="BC84" s="176"/>
      <c r="BD84" s="177"/>
      <c r="BE84" s="177"/>
      <c r="BF84" s="177"/>
      <c r="BG84" s="178"/>
      <c r="BH84" s="177"/>
      <c r="BI84" s="178"/>
      <c r="BJ84" s="177"/>
      <c r="BK84" s="177"/>
      <c r="BL84" s="177"/>
      <c r="BM84" s="178"/>
      <c r="BN84" s="194"/>
      <c r="BO84" s="181"/>
      <c r="BP84" s="172"/>
      <c r="BQ84" s="174"/>
      <c r="BR84" s="175"/>
      <c r="BS84" s="176"/>
      <c r="BT84" s="176"/>
      <c r="BU84" s="177"/>
      <c r="BV84" s="177"/>
      <c r="BW84" s="177"/>
      <c r="BX84" s="178"/>
      <c r="BY84" s="177"/>
      <c r="BZ84" s="178"/>
      <c r="CA84" s="177"/>
      <c r="CB84" s="177"/>
      <c r="CC84" s="177"/>
      <c r="CD84" s="178"/>
      <c r="CE84" s="194"/>
      <c r="CF84" s="181"/>
      <c r="CG84" s="172"/>
      <c r="CH84" s="174"/>
      <c r="CI84" s="175"/>
      <c r="CJ84" s="176"/>
      <c r="CK84" s="176"/>
      <c r="CL84" s="177"/>
      <c r="CM84" s="177"/>
      <c r="CN84" s="177"/>
      <c r="CO84" s="178"/>
      <c r="CP84" s="177"/>
      <c r="CQ84" s="178"/>
      <c r="CR84" s="177"/>
      <c r="CS84" s="177"/>
      <c r="CT84" s="177"/>
      <c r="CU84" s="178"/>
      <c r="CV84" s="194"/>
      <c r="CW84" s="181"/>
      <c r="CX84" s="172"/>
      <c r="CY84" s="174"/>
      <c r="CZ84" s="175"/>
      <c r="DA84" s="176"/>
      <c r="DB84" s="176"/>
      <c r="DC84" s="177"/>
      <c r="DD84" s="177"/>
      <c r="DE84" s="177"/>
      <c r="DF84" s="178"/>
      <c r="DG84" s="177"/>
      <c r="DH84" s="178"/>
      <c r="DI84" s="177"/>
      <c r="DJ84" s="177"/>
      <c r="DK84" s="177"/>
      <c r="DL84" s="178"/>
      <c r="DM84" s="194"/>
      <c r="DN84" s="181"/>
      <c r="DO84" s="172"/>
      <c r="DP84" s="174"/>
      <c r="DQ84" s="175"/>
      <c r="DR84" s="176"/>
      <c r="DS84" s="176"/>
      <c r="DT84" s="177"/>
      <c r="DU84" s="177"/>
      <c r="DV84" s="177"/>
      <c r="DW84" s="178"/>
      <c r="DX84" s="177"/>
      <c r="DY84" s="178"/>
      <c r="DZ84" s="177"/>
      <c r="EA84" s="177"/>
      <c r="EB84" s="177"/>
      <c r="EC84" s="178"/>
      <c r="ED84" s="194"/>
      <c r="EE84" s="181"/>
      <c r="EF84" s="172"/>
      <c r="EG84" s="174"/>
      <c r="EH84" s="175"/>
      <c r="EI84" s="176"/>
      <c r="EJ84" s="176"/>
      <c r="EK84" s="177"/>
      <c r="EL84" s="177"/>
      <c r="EM84" s="177"/>
      <c r="EN84" s="178"/>
      <c r="EO84" s="177"/>
      <c r="EP84" s="178"/>
      <c r="EQ84" s="177"/>
      <c r="ER84" s="177"/>
      <c r="ES84" s="177"/>
      <c r="ET84" s="178"/>
      <c r="EU84" s="194"/>
      <c r="EV84" s="181"/>
      <c r="EW84" s="172"/>
      <c r="EX84" s="174"/>
      <c r="EY84" s="175"/>
      <c r="EZ84" s="176"/>
      <c r="FA84" s="176"/>
      <c r="FB84" s="177"/>
      <c r="FC84" s="177"/>
      <c r="FD84" s="177"/>
      <c r="FE84" s="178"/>
      <c r="FF84" s="177"/>
      <c r="FG84" s="178"/>
      <c r="FH84" s="177"/>
      <c r="FI84" s="177"/>
      <c r="FJ84" s="177"/>
      <c r="FK84" s="178"/>
      <c r="FL84" s="194"/>
      <c r="FM84" s="181"/>
      <c r="FN84" s="172"/>
      <c r="FO84" s="174"/>
      <c r="FP84" s="175"/>
      <c r="FQ84" s="176"/>
      <c r="FR84" s="176"/>
      <c r="FS84" s="177"/>
      <c r="FT84" s="177"/>
      <c r="FU84" s="177"/>
      <c r="FV84" s="178"/>
      <c r="FW84" s="177"/>
      <c r="FX84" s="178"/>
      <c r="FY84" s="177"/>
      <c r="FZ84" s="177"/>
      <c r="GA84" s="177"/>
      <c r="GB84" s="178"/>
      <c r="GC84" s="194"/>
      <c r="GD84" s="181"/>
      <c r="GE84" s="172"/>
      <c r="GF84" s="174"/>
      <c r="GG84" s="175"/>
      <c r="GH84" s="176"/>
      <c r="GI84" s="176"/>
      <c r="GJ84" s="177"/>
      <c r="GK84" s="177"/>
      <c r="GL84" s="177"/>
      <c r="GM84" s="178"/>
      <c r="GN84" s="177"/>
      <c r="GO84" s="178"/>
      <c r="GP84" s="177"/>
      <c r="GQ84" s="177"/>
      <c r="GR84" s="177"/>
      <c r="GS84" s="178"/>
      <c r="GT84" s="194"/>
      <c r="GU84" s="181"/>
      <c r="GV84" s="172"/>
      <c r="GW84" s="174"/>
      <c r="GX84" s="175"/>
      <c r="GY84" s="176"/>
      <c r="GZ84" s="176"/>
      <c r="HA84" s="177"/>
      <c r="HB84" s="177"/>
      <c r="HC84" s="177"/>
      <c r="HD84" s="178"/>
      <c r="HE84" s="177"/>
      <c r="HF84" s="178"/>
      <c r="HG84" s="177"/>
      <c r="HH84" s="177"/>
      <c r="HI84" s="177"/>
      <c r="HJ84" s="178"/>
      <c r="HK84" s="194"/>
      <c r="HL84" s="181"/>
      <c r="HM84" s="172"/>
      <c r="HN84" s="174"/>
      <c r="HO84" s="175"/>
      <c r="HP84" s="176"/>
      <c r="HQ84" s="176"/>
      <c r="HR84" s="177"/>
      <c r="HS84" s="177"/>
      <c r="HT84" s="177"/>
      <c r="HU84" s="178"/>
      <c r="HV84" s="177"/>
      <c r="HW84" s="178"/>
      <c r="HX84" s="177"/>
      <c r="HY84" s="177"/>
      <c r="HZ84" s="177"/>
      <c r="IA84" s="178"/>
      <c r="IB84" s="194"/>
      <c r="IC84" s="181"/>
      <c r="ID84" s="172"/>
      <c r="IE84" s="174"/>
      <c r="IF84" s="175"/>
      <c r="IG84" s="176"/>
      <c r="IH84" s="176"/>
      <c r="II84" s="177"/>
      <c r="IJ84" s="177"/>
      <c r="IK84" s="177"/>
      <c r="IL84" s="178"/>
      <c r="IM84" s="177"/>
      <c r="IN84" s="178"/>
      <c r="IO84" s="177"/>
      <c r="IP84" s="177"/>
      <c r="IQ84" s="177"/>
      <c r="IR84" s="178"/>
      <c r="IS84" s="194"/>
      <c r="IT84" s="181"/>
      <c r="IU84" s="172"/>
      <c r="IV84" s="174"/>
      <c r="IW84" s="175"/>
      <c r="IX84" s="176"/>
      <c r="IY84" s="176"/>
      <c r="IZ84" s="177"/>
      <c r="JA84" s="177"/>
      <c r="JB84" s="177"/>
      <c r="JC84" s="178"/>
      <c r="JD84" s="177"/>
      <c r="JE84" s="178"/>
      <c r="JF84" s="177"/>
      <c r="JG84" s="177"/>
      <c r="JH84" s="177"/>
      <c r="JI84" s="178"/>
      <c r="JJ84" s="194"/>
      <c r="JK84" s="181"/>
      <c r="JL84" s="172"/>
      <c r="JM84" s="174"/>
      <c r="JN84" s="175"/>
      <c r="JO84" s="176"/>
      <c r="JP84" s="176"/>
      <c r="JQ84" s="177"/>
      <c r="JR84" s="177"/>
      <c r="JS84" s="177"/>
      <c r="JT84" s="178"/>
      <c r="JU84" s="177"/>
      <c r="JV84" s="178"/>
      <c r="JW84" s="177"/>
      <c r="JX84" s="177"/>
      <c r="JY84" s="177"/>
      <c r="JZ84" s="178"/>
      <c r="KA84" s="194"/>
      <c r="KB84" s="181"/>
      <c r="KC84" s="172"/>
      <c r="KD84" s="174"/>
      <c r="KE84" s="175"/>
      <c r="KF84" s="176"/>
      <c r="KG84" s="176"/>
      <c r="KH84" s="177"/>
      <c r="KI84" s="177"/>
      <c r="KJ84" s="177"/>
      <c r="KK84" s="178"/>
      <c r="KL84" s="177"/>
      <c r="KM84" s="178"/>
      <c r="KN84" s="177"/>
      <c r="KO84" s="177"/>
      <c r="KP84" s="177"/>
      <c r="KQ84" s="178"/>
      <c r="KR84" s="194"/>
      <c r="KS84" s="181"/>
      <c r="KT84" s="172"/>
      <c r="KU84" s="173"/>
    </row>
    <row r="85" ht="15.75" hidden="1" customHeight="1">
      <c r="A85" s="174"/>
      <c r="B85" s="175"/>
      <c r="C85" s="176"/>
      <c r="D85" s="176"/>
      <c r="E85" s="177"/>
      <c r="F85" s="177"/>
      <c r="G85" s="177"/>
      <c r="H85" s="178"/>
      <c r="I85" s="177"/>
      <c r="J85" s="178"/>
      <c r="K85" s="177"/>
      <c r="L85" s="177"/>
      <c r="M85" s="177"/>
      <c r="N85" s="178"/>
      <c r="O85" s="194"/>
      <c r="P85" s="181"/>
      <c r="Q85" s="172"/>
      <c r="R85" s="174"/>
      <c r="S85" s="175"/>
      <c r="T85" s="176"/>
      <c r="U85" s="176"/>
      <c r="V85" s="177"/>
      <c r="W85" s="177"/>
      <c r="X85" s="177"/>
      <c r="Y85" s="178"/>
      <c r="Z85" s="177"/>
      <c r="AA85" s="178"/>
      <c r="AB85" s="177"/>
      <c r="AC85" s="177"/>
      <c r="AD85" s="177"/>
      <c r="AE85" s="178"/>
      <c r="AF85" s="194"/>
      <c r="AG85" s="181"/>
      <c r="AH85" s="172"/>
      <c r="AI85" s="174"/>
      <c r="AJ85" s="175"/>
      <c r="AK85" s="176"/>
      <c r="AL85" s="176"/>
      <c r="AM85" s="177"/>
      <c r="AN85" s="177"/>
      <c r="AO85" s="177"/>
      <c r="AP85" s="178"/>
      <c r="AQ85" s="177"/>
      <c r="AR85" s="178"/>
      <c r="AS85" s="177"/>
      <c r="AT85" s="177"/>
      <c r="AU85" s="177"/>
      <c r="AV85" s="178"/>
      <c r="AW85" s="194"/>
      <c r="AX85" s="181"/>
      <c r="AY85" s="172"/>
      <c r="AZ85" s="174"/>
      <c r="BA85" s="175"/>
      <c r="BB85" s="176"/>
      <c r="BC85" s="176"/>
      <c r="BD85" s="177"/>
      <c r="BE85" s="177"/>
      <c r="BF85" s="177"/>
      <c r="BG85" s="178"/>
      <c r="BH85" s="177"/>
      <c r="BI85" s="178"/>
      <c r="BJ85" s="177"/>
      <c r="BK85" s="177"/>
      <c r="BL85" s="177"/>
      <c r="BM85" s="178"/>
      <c r="BN85" s="194"/>
      <c r="BO85" s="181"/>
      <c r="BP85" s="172"/>
      <c r="BQ85" s="174"/>
      <c r="BR85" s="175"/>
      <c r="BS85" s="176"/>
      <c r="BT85" s="176"/>
      <c r="BU85" s="177"/>
      <c r="BV85" s="177"/>
      <c r="BW85" s="177"/>
      <c r="BX85" s="178"/>
      <c r="BY85" s="177"/>
      <c r="BZ85" s="178"/>
      <c r="CA85" s="177"/>
      <c r="CB85" s="177"/>
      <c r="CC85" s="177"/>
      <c r="CD85" s="178"/>
      <c r="CE85" s="194"/>
      <c r="CF85" s="181"/>
      <c r="CG85" s="172"/>
      <c r="CH85" s="174"/>
      <c r="CI85" s="175"/>
      <c r="CJ85" s="176"/>
      <c r="CK85" s="176"/>
      <c r="CL85" s="177"/>
      <c r="CM85" s="177"/>
      <c r="CN85" s="177"/>
      <c r="CO85" s="178"/>
      <c r="CP85" s="177"/>
      <c r="CQ85" s="178"/>
      <c r="CR85" s="177"/>
      <c r="CS85" s="177"/>
      <c r="CT85" s="177"/>
      <c r="CU85" s="178"/>
      <c r="CV85" s="194"/>
      <c r="CW85" s="181"/>
      <c r="CX85" s="172"/>
      <c r="CY85" s="174"/>
      <c r="CZ85" s="175"/>
      <c r="DA85" s="176"/>
      <c r="DB85" s="176"/>
      <c r="DC85" s="177"/>
      <c r="DD85" s="177"/>
      <c r="DE85" s="177"/>
      <c r="DF85" s="178"/>
      <c r="DG85" s="177"/>
      <c r="DH85" s="178"/>
      <c r="DI85" s="177"/>
      <c r="DJ85" s="177"/>
      <c r="DK85" s="177"/>
      <c r="DL85" s="178"/>
      <c r="DM85" s="194"/>
      <c r="DN85" s="181"/>
      <c r="DO85" s="172"/>
      <c r="DP85" s="174"/>
      <c r="DQ85" s="175"/>
      <c r="DR85" s="176"/>
      <c r="DS85" s="176"/>
      <c r="DT85" s="177"/>
      <c r="DU85" s="177"/>
      <c r="DV85" s="177"/>
      <c r="DW85" s="178"/>
      <c r="DX85" s="177"/>
      <c r="DY85" s="178"/>
      <c r="DZ85" s="177"/>
      <c r="EA85" s="177"/>
      <c r="EB85" s="177"/>
      <c r="EC85" s="178"/>
      <c r="ED85" s="194"/>
      <c r="EE85" s="181"/>
      <c r="EF85" s="172"/>
      <c r="EG85" s="174"/>
      <c r="EH85" s="175"/>
      <c r="EI85" s="176"/>
      <c r="EJ85" s="176"/>
      <c r="EK85" s="177"/>
      <c r="EL85" s="177"/>
      <c r="EM85" s="177"/>
      <c r="EN85" s="178"/>
      <c r="EO85" s="177"/>
      <c r="EP85" s="178"/>
      <c r="EQ85" s="177"/>
      <c r="ER85" s="177"/>
      <c r="ES85" s="177"/>
      <c r="ET85" s="178"/>
      <c r="EU85" s="194"/>
      <c r="EV85" s="181"/>
      <c r="EW85" s="172"/>
      <c r="EX85" s="174"/>
      <c r="EY85" s="175"/>
      <c r="EZ85" s="176"/>
      <c r="FA85" s="176"/>
      <c r="FB85" s="177"/>
      <c r="FC85" s="177"/>
      <c r="FD85" s="177"/>
      <c r="FE85" s="178"/>
      <c r="FF85" s="177"/>
      <c r="FG85" s="178"/>
      <c r="FH85" s="177"/>
      <c r="FI85" s="177"/>
      <c r="FJ85" s="177"/>
      <c r="FK85" s="178"/>
      <c r="FL85" s="194"/>
      <c r="FM85" s="181"/>
      <c r="FN85" s="172"/>
      <c r="FO85" s="174"/>
      <c r="FP85" s="175"/>
      <c r="FQ85" s="176"/>
      <c r="FR85" s="176"/>
      <c r="FS85" s="177"/>
      <c r="FT85" s="177"/>
      <c r="FU85" s="177"/>
      <c r="FV85" s="178"/>
      <c r="FW85" s="177"/>
      <c r="FX85" s="178"/>
      <c r="FY85" s="177"/>
      <c r="FZ85" s="177"/>
      <c r="GA85" s="177"/>
      <c r="GB85" s="178"/>
      <c r="GC85" s="194"/>
      <c r="GD85" s="181"/>
      <c r="GE85" s="172"/>
      <c r="GF85" s="174"/>
      <c r="GG85" s="175"/>
      <c r="GH85" s="176"/>
      <c r="GI85" s="176"/>
      <c r="GJ85" s="177"/>
      <c r="GK85" s="177"/>
      <c r="GL85" s="177"/>
      <c r="GM85" s="178"/>
      <c r="GN85" s="177"/>
      <c r="GO85" s="178"/>
      <c r="GP85" s="177"/>
      <c r="GQ85" s="177"/>
      <c r="GR85" s="177"/>
      <c r="GS85" s="178"/>
      <c r="GT85" s="194"/>
      <c r="GU85" s="181"/>
      <c r="GV85" s="172"/>
      <c r="GW85" s="174"/>
      <c r="GX85" s="175"/>
      <c r="GY85" s="176"/>
      <c r="GZ85" s="176"/>
      <c r="HA85" s="177"/>
      <c r="HB85" s="177"/>
      <c r="HC85" s="177"/>
      <c r="HD85" s="178"/>
      <c r="HE85" s="177"/>
      <c r="HF85" s="178"/>
      <c r="HG85" s="177"/>
      <c r="HH85" s="177"/>
      <c r="HI85" s="177"/>
      <c r="HJ85" s="178"/>
      <c r="HK85" s="194"/>
      <c r="HL85" s="181"/>
      <c r="HM85" s="172"/>
      <c r="HN85" s="174"/>
      <c r="HO85" s="175"/>
      <c r="HP85" s="176"/>
      <c r="HQ85" s="176"/>
      <c r="HR85" s="177"/>
      <c r="HS85" s="177"/>
      <c r="HT85" s="177"/>
      <c r="HU85" s="178"/>
      <c r="HV85" s="177"/>
      <c r="HW85" s="178"/>
      <c r="HX85" s="177"/>
      <c r="HY85" s="177"/>
      <c r="HZ85" s="177"/>
      <c r="IA85" s="178"/>
      <c r="IB85" s="194"/>
      <c r="IC85" s="181"/>
      <c r="ID85" s="172"/>
      <c r="IE85" s="174"/>
      <c r="IF85" s="175"/>
      <c r="IG85" s="176"/>
      <c r="IH85" s="176"/>
      <c r="II85" s="177"/>
      <c r="IJ85" s="177"/>
      <c r="IK85" s="177"/>
      <c r="IL85" s="178"/>
      <c r="IM85" s="177"/>
      <c r="IN85" s="178"/>
      <c r="IO85" s="177"/>
      <c r="IP85" s="177"/>
      <c r="IQ85" s="177"/>
      <c r="IR85" s="178"/>
      <c r="IS85" s="194"/>
      <c r="IT85" s="181"/>
      <c r="IU85" s="172"/>
      <c r="IV85" s="174"/>
      <c r="IW85" s="175"/>
      <c r="IX85" s="176"/>
      <c r="IY85" s="176"/>
      <c r="IZ85" s="177"/>
      <c r="JA85" s="177"/>
      <c r="JB85" s="177"/>
      <c r="JC85" s="178"/>
      <c r="JD85" s="177"/>
      <c r="JE85" s="178"/>
      <c r="JF85" s="177"/>
      <c r="JG85" s="177"/>
      <c r="JH85" s="177"/>
      <c r="JI85" s="178"/>
      <c r="JJ85" s="194"/>
      <c r="JK85" s="181"/>
      <c r="JL85" s="172"/>
      <c r="JM85" s="174"/>
      <c r="JN85" s="175"/>
      <c r="JO85" s="176"/>
      <c r="JP85" s="176"/>
      <c r="JQ85" s="177"/>
      <c r="JR85" s="177"/>
      <c r="JS85" s="177"/>
      <c r="JT85" s="178"/>
      <c r="JU85" s="177"/>
      <c r="JV85" s="178"/>
      <c r="JW85" s="177"/>
      <c r="JX85" s="177"/>
      <c r="JY85" s="177"/>
      <c r="JZ85" s="178"/>
      <c r="KA85" s="194"/>
      <c r="KB85" s="181"/>
      <c r="KC85" s="172"/>
      <c r="KD85" s="174"/>
      <c r="KE85" s="175"/>
      <c r="KF85" s="176"/>
      <c r="KG85" s="176"/>
      <c r="KH85" s="177"/>
      <c r="KI85" s="177"/>
      <c r="KJ85" s="177"/>
      <c r="KK85" s="178"/>
      <c r="KL85" s="177"/>
      <c r="KM85" s="178"/>
      <c r="KN85" s="177"/>
      <c r="KO85" s="177"/>
      <c r="KP85" s="177"/>
      <c r="KQ85" s="178"/>
      <c r="KR85" s="194"/>
      <c r="KS85" s="181"/>
      <c r="KT85" s="172"/>
      <c r="KU85" s="173"/>
    </row>
    <row r="86" ht="15.75" hidden="1" customHeight="1">
      <c r="A86" s="174"/>
      <c r="B86" s="175"/>
      <c r="C86" s="176"/>
      <c r="D86" s="176"/>
      <c r="E86" s="177"/>
      <c r="F86" s="177"/>
      <c r="G86" s="177"/>
      <c r="H86" s="178"/>
      <c r="I86" s="177"/>
      <c r="J86" s="178"/>
      <c r="K86" s="177"/>
      <c r="L86" s="177"/>
      <c r="M86" s="177"/>
      <c r="N86" s="178"/>
      <c r="O86" s="194"/>
      <c r="P86" s="181"/>
      <c r="Q86" s="172"/>
      <c r="R86" s="174"/>
      <c r="S86" s="175"/>
      <c r="T86" s="176"/>
      <c r="U86" s="176"/>
      <c r="V86" s="177"/>
      <c r="W86" s="177"/>
      <c r="X86" s="177"/>
      <c r="Y86" s="178"/>
      <c r="Z86" s="177"/>
      <c r="AA86" s="178"/>
      <c r="AB86" s="177"/>
      <c r="AC86" s="177"/>
      <c r="AD86" s="177"/>
      <c r="AE86" s="178"/>
      <c r="AF86" s="194"/>
      <c r="AG86" s="181"/>
      <c r="AH86" s="172"/>
      <c r="AI86" s="174"/>
      <c r="AJ86" s="175"/>
      <c r="AK86" s="176"/>
      <c r="AL86" s="176"/>
      <c r="AM86" s="177"/>
      <c r="AN86" s="177"/>
      <c r="AO86" s="177"/>
      <c r="AP86" s="178"/>
      <c r="AQ86" s="177"/>
      <c r="AR86" s="178"/>
      <c r="AS86" s="177"/>
      <c r="AT86" s="177"/>
      <c r="AU86" s="177"/>
      <c r="AV86" s="178"/>
      <c r="AW86" s="194"/>
      <c r="AX86" s="181"/>
      <c r="AY86" s="172"/>
      <c r="AZ86" s="174"/>
      <c r="BA86" s="175"/>
      <c r="BB86" s="176"/>
      <c r="BC86" s="176"/>
      <c r="BD86" s="177"/>
      <c r="BE86" s="177"/>
      <c r="BF86" s="177"/>
      <c r="BG86" s="178"/>
      <c r="BH86" s="177"/>
      <c r="BI86" s="178"/>
      <c r="BJ86" s="177"/>
      <c r="BK86" s="177"/>
      <c r="BL86" s="177"/>
      <c r="BM86" s="178"/>
      <c r="BN86" s="194"/>
      <c r="BO86" s="181"/>
      <c r="BP86" s="172"/>
      <c r="BQ86" s="174"/>
      <c r="BR86" s="175"/>
      <c r="BS86" s="176"/>
      <c r="BT86" s="176"/>
      <c r="BU86" s="177"/>
      <c r="BV86" s="177"/>
      <c r="BW86" s="177"/>
      <c r="BX86" s="178"/>
      <c r="BY86" s="177"/>
      <c r="BZ86" s="178"/>
      <c r="CA86" s="177"/>
      <c r="CB86" s="177"/>
      <c r="CC86" s="177"/>
      <c r="CD86" s="178"/>
      <c r="CE86" s="194"/>
      <c r="CF86" s="181"/>
      <c r="CG86" s="172"/>
      <c r="CH86" s="174"/>
      <c r="CI86" s="175"/>
      <c r="CJ86" s="176"/>
      <c r="CK86" s="176"/>
      <c r="CL86" s="177"/>
      <c r="CM86" s="177"/>
      <c r="CN86" s="177"/>
      <c r="CO86" s="178"/>
      <c r="CP86" s="177"/>
      <c r="CQ86" s="178"/>
      <c r="CR86" s="177"/>
      <c r="CS86" s="177"/>
      <c r="CT86" s="177"/>
      <c r="CU86" s="178"/>
      <c r="CV86" s="194"/>
      <c r="CW86" s="181"/>
      <c r="CX86" s="172"/>
      <c r="CY86" s="174"/>
      <c r="CZ86" s="175"/>
      <c r="DA86" s="176"/>
      <c r="DB86" s="176"/>
      <c r="DC86" s="177"/>
      <c r="DD86" s="177"/>
      <c r="DE86" s="177"/>
      <c r="DF86" s="178"/>
      <c r="DG86" s="177"/>
      <c r="DH86" s="178"/>
      <c r="DI86" s="177"/>
      <c r="DJ86" s="177"/>
      <c r="DK86" s="177"/>
      <c r="DL86" s="178"/>
      <c r="DM86" s="194"/>
      <c r="DN86" s="181"/>
      <c r="DO86" s="172"/>
      <c r="DP86" s="174"/>
      <c r="DQ86" s="175"/>
      <c r="DR86" s="176"/>
      <c r="DS86" s="176"/>
      <c r="DT86" s="177"/>
      <c r="DU86" s="177"/>
      <c r="DV86" s="177"/>
      <c r="DW86" s="178"/>
      <c r="DX86" s="177"/>
      <c r="DY86" s="178"/>
      <c r="DZ86" s="177"/>
      <c r="EA86" s="177"/>
      <c r="EB86" s="177"/>
      <c r="EC86" s="178"/>
      <c r="ED86" s="194"/>
      <c r="EE86" s="181"/>
      <c r="EF86" s="172"/>
      <c r="EG86" s="174"/>
      <c r="EH86" s="175"/>
      <c r="EI86" s="176"/>
      <c r="EJ86" s="176"/>
      <c r="EK86" s="177"/>
      <c r="EL86" s="177"/>
      <c r="EM86" s="177"/>
      <c r="EN86" s="178"/>
      <c r="EO86" s="177"/>
      <c r="EP86" s="178"/>
      <c r="EQ86" s="177"/>
      <c r="ER86" s="177"/>
      <c r="ES86" s="177"/>
      <c r="ET86" s="178"/>
      <c r="EU86" s="194"/>
      <c r="EV86" s="181"/>
      <c r="EW86" s="172"/>
      <c r="EX86" s="174"/>
      <c r="EY86" s="175"/>
      <c r="EZ86" s="176"/>
      <c r="FA86" s="176"/>
      <c r="FB86" s="177"/>
      <c r="FC86" s="177"/>
      <c r="FD86" s="177"/>
      <c r="FE86" s="178"/>
      <c r="FF86" s="177"/>
      <c r="FG86" s="178"/>
      <c r="FH86" s="177"/>
      <c r="FI86" s="177"/>
      <c r="FJ86" s="177"/>
      <c r="FK86" s="178"/>
      <c r="FL86" s="194"/>
      <c r="FM86" s="181"/>
      <c r="FN86" s="172"/>
      <c r="FO86" s="174"/>
      <c r="FP86" s="175"/>
      <c r="FQ86" s="176"/>
      <c r="FR86" s="176"/>
      <c r="FS86" s="177"/>
      <c r="FT86" s="177"/>
      <c r="FU86" s="177"/>
      <c r="FV86" s="178"/>
      <c r="FW86" s="177"/>
      <c r="FX86" s="178"/>
      <c r="FY86" s="177"/>
      <c r="FZ86" s="177"/>
      <c r="GA86" s="177"/>
      <c r="GB86" s="178"/>
      <c r="GC86" s="194"/>
      <c r="GD86" s="181"/>
      <c r="GE86" s="172"/>
      <c r="GF86" s="174"/>
      <c r="GG86" s="175"/>
      <c r="GH86" s="176"/>
      <c r="GI86" s="176"/>
      <c r="GJ86" s="177"/>
      <c r="GK86" s="177"/>
      <c r="GL86" s="177"/>
      <c r="GM86" s="178"/>
      <c r="GN86" s="177"/>
      <c r="GO86" s="178"/>
      <c r="GP86" s="177"/>
      <c r="GQ86" s="177"/>
      <c r="GR86" s="177"/>
      <c r="GS86" s="178"/>
      <c r="GT86" s="194"/>
      <c r="GU86" s="181"/>
      <c r="GV86" s="172"/>
      <c r="GW86" s="174"/>
      <c r="GX86" s="175"/>
      <c r="GY86" s="176"/>
      <c r="GZ86" s="176"/>
      <c r="HA86" s="177"/>
      <c r="HB86" s="177"/>
      <c r="HC86" s="177"/>
      <c r="HD86" s="178"/>
      <c r="HE86" s="177"/>
      <c r="HF86" s="178"/>
      <c r="HG86" s="177"/>
      <c r="HH86" s="177"/>
      <c r="HI86" s="177"/>
      <c r="HJ86" s="178"/>
      <c r="HK86" s="194"/>
      <c r="HL86" s="181"/>
      <c r="HM86" s="172"/>
      <c r="HN86" s="174"/>
      <c r="HO86" s="175"/>
      <c r="HP86" s="176"/>
      <c r="HQ86" s="176"/>
      <c r="HR86" s="177"/>
      <c r="HS86" s="177"/>
      <c r="HT86" s="177"/>
      <c r="HU86" s="178"/>
      <c r="HV86" s="177"/>
      <c r="HW86" s="178"/>
      <c r="HX86" s="177"/>
      <c r="HY86" s="177"/>
      <c r="HZ86" s="177"/>
      <c r="IA86" s="178"/>
      <c r="IB86" s="194"/>
      <c r="IC86" s="181"/>
      <c r="ID86" s="172"/>
      <c r="IE86" s="174"/>
      <c r="IF86" s="175"/>
      <c r="IG86" s="176"/>
      <c r="IH86" s="176"/>
      <c r="II86" s="177"/>
      <c r="IJ86" s="177"/>
      <c r="IK86" s="177"/>
      <c r="IL86" s="178"/>
      <c r="IM86" s="177"/>
      <c r="IN86" s="178"/>
      <c r="IO86" s="177"/>
      <c r="IP86" s="177"/>
      <c r="IQ86" s="177"/>
      <c r="IR86" s="178"/>
      <c r="IS86" s="194"/>
      <c r="IT86" s="181"/>
      <c r="IU86" s="172"/>
      <c r="IV86" s="174"/>
      <c r="IW86" s="175"/>
      <c r="IX86" s="176"/>
      <c r="IY86" s="176"/>
      <c r="IZ86" s="177"/>
      <c r="JA86" s="177"/>
      <c r="JB86" s="177"/>
      <c r="JC86" s="178"/>
      <c r="JD86" s="177"/>
      <c r="JE86" s="178"/>
      <c r="JF86" s="177"/>
      <c r="JG86" s="177"/>
      <c r="JH86" s="177"/>
      <c r="JI86" s="178"/>
      <c r="JJ86" s="194"/>
      <c r="JK86" s="181"/>
      <c r="JL86" s="172"/>
      <c r="JM86" s="174"/>
      <c r="JN86" s="175"/>
      <c r="JO86" s="176"/>
      <c r="JP86" s="176"/>
      <c r="JQ86" s="177"/>
      <c r="JR86" s="177"/>
      <c r="JS86" s="177"/>
      <c r="JT86" s="178"/>
      <c r="JU86" s="177"/>
      <c r="JV86" s="178"/>
      <c r="JW86" s="177"/>
      <c r="JX86" s="177"/>
      <c r="JY86" s="177"/>
      <c r="JZ86" s="178"/>
      <c r="KA86" s="194"/>
      <c r="KB86" s="181"/>
      <c r="KC86" s="172"/>
      <c r="KD86" s="174"/>
      <c r="KE86" s="175"/>
      <c r="KF86" s="176"/>
      <c r="KG86" s="176"/>
      <c r="KH86" s="177"/>
      <c r="KI86" s="177"/>
      <c r="KJ86" s="177"/>
      <c r="KK86" s="178"/>
      <c r="KL86" s="177"/>
      <c r="KM86" s="178"/>
      <c r="KN86" s="177"/>
      <c r="KO86" s="177"/>
      <c r="KP86" s="177"/>
      <c r="KQ86" s="178"/>
      <c r="KR86" s="194"/>
      <c r="KS86" s="181"/>
      <c r="KT86" s="172"/>
      <c r="KU86" s="173"/>
    </row>
    <row r="87" ht="15.75" hidden="1" customHeight="1">
      <c r="A87" s="174"/>
      <c r="B87" s="175"/>
      <c r="C87" s="176"/>
      <c r="D87" s="176"/>
      <c r="E87" s="177"/>
      <c r="F87" s="177"/>
      <c r="G87" s="177"/>
      <c r="H87" s="178"/>
      <c r="I87" s="177"/>
      <c r="J87" s="178"/>
      <c r="K87" s="177"/>
      <c r="L87" s="177"/>
      <c r="M87" s="177"/>
      <c r="N87" s="178"/>
      <c r="O87" s="194"/>
      <c r="P87" s="181"/>
      <c r="Q87" s="172"/>
      <c r="R87" s="174"/>
      <c r="S87" s="175"/>
      <c r="T87" s="176"/>
      <c r="U87" s="176"/>
      <c r="V87" s="177"/>
      <c r="W87" s="177"/>
      <c r="X87" s="177"/>
      <c r="Y87" s="178"/>
      <c r="Z87" s="177"/>
      <c r="AA87" s="178"/>
      <c r="AB87" s="177"/>
      <c r="AC87" s="177"/>
      <c r="AD87" s="177"/>
      <c r="AE87" s="178"/>
      <c r="AF87" s="194"/>
      <c r="AG87" s="181"/>
      <c r="AH87" s="172"/>
      <c r="AI87" s="174"/>
      <c r="AJ87" s="175"/>
      <c r="AK87" s="176"/>
      <c r="AL87" s="176"/>
      <c r="AM87" s="177"/>
      <c r="AN87" s="177"/>
      <c r="AO87" s="177"/>
      <c r="AP87" s="178"/>
      <c r="AQ87" s="177"/>
      <c r="AR87" s="178"/>
      <c r="AS87" s="177"/>
      <c r="AT87" s="177"/>
      <c r="AU87" s="177"/>
      <c r="AV87" s="178"/>
      <c r="AW87" s="194"/>
      <c r="AX87" s="181"/>
      <c r="AY87" s="172"/>
      <c r="AZ87" s="174"/>
      <c r="BA87" s="175"/>
      <c r="BB87" s="176"/>
      <c r="BC87" s="176"/>
      <c r="BD87" s="177"/>
      <c r="BE87" s="177"/>
      <c r="BF87" s="177"/>
      <c r="BG87" s="178"/>
      <c r="BH87" s="177"/>
      <c r="BI87" s="178"/>
      <c r="BJ87" s="177"/>
      <c r="BK87" s="177"/>
      <c r="BL87" s="177"/>
      <c r="BM87" s="178"/>
      <c r="BN87" s="194"/>
      <c r="BO87" s="181"/>
      <c r="BP87" s="172"/>
      <c r="BQ87" s="174"/>
      <c r="BR87" s="175"/>
      <c r="BS87" s="176"/>
      <c r="BT87" s="176"/>
      <c r="BU87" s="177"/>
      <c r="BV87" s="177"/>
      <c r="BW87" s="177"/>
      <c r="BX87" s="178"/>
      <c r="BY87" s="177"/>
      <c r="BZ87" s="178"/>
      <c r="CA87" s="177"/>
      <c r="CB87" s="177"/>
      <c r="CC87" s="177"/>
      <c r="CD87" s="178"/>
      <c r="CE87" s="194"/>
      <c r="CF87" s="181"/>
      <c r="CG87" s="172"/>
      <c r="CH87" s="174"/>
      <c r="CI87" s="175"/>
      <c r="CJ87" s="176"/>
      <c r="CK87" s="176"/>
      <c r="CL87" s="177"/>
      <c r="CM87" s="177"/>
      <c r="CN87" s="177"/>
      <c r="CO87" s="178"/>
      <c r="CP87" s="177"/>
      <c r="CQ87" s="178"/>
      <c r="CR87" s="177"/>
      <c r="CS87" s="177"/>
      <c r="CT87" s="177"/>
      <c r="CU87" s="178"/>
      <c r="CV87" s="194"/>
      <c r="CW87" s="181"/>
      <c r="CX87" s="172"/>
      <c r="CY87" s="174"/>
      <c r="CZ87" s="175"/>
      <c r="DA87" s="176"/>
      <c r="DB87" s="176"/>
      <c r="DC87" s="177"/>
      <c r="DD87" s="177"/>
      <c r="DE87" s="177"/>
      <c r="DF87" s="178"/>
      <c r="DG87" s="177"/>
      <c r="DH87" s="178"/>
      <c r="DI87" s="177"/>
      <c r="DJ87" s="177"/>
      <c r="DK87" s="177"/>
      <c r="DL87" s="178"/>
      <c r="DM87" s="194"/>
      <c r="DN87" s="181"/>
      <c r="DO87" s="172"/>
      <c r="DP87" s="174"/>
      <c r="DQ87" s="175"/>
      <c r="DR87" s="176"/>
      <c r="DS87" s="176"/>
      <c r="DT87" s="177"/>
      <c r="DU87" s="177"/>
      <c r="DV87" s="177"/>
      <c r="DW87" s="178"/>
      <c r="DX87" s="177"/>
      <c r="DY87" s="178"/>
      <c r="DZ87" s="177"/>
      <c r="EA87" s="177"/>
      <c r="EB87" s="177"/>
      <c r="EC87" s="178"/>
      <c r="ED87" s="194"/>
      <c r="EE87" s="181"/>
      <c r="EF87" s="172"/>
      <c r="EG87" s="174"/>
      <c r="EH87" s="175"/>
      <c r="EI87" s="176"/>
      <c r="EJ87" s="176"/>
      <c r="EK87" s="177"/>
      <c r="EL87" s="177"/>
      <c r="EM87" s="177"/>
      <c r="EN87" s="178"/>
      <c r="EO87" s="177"/>
      <c r="EP87" s="178"/>
      <c r="EQ87" s="177"/>
      <c r="ER87" s="177"/>
      <c r="ES87" s="177"/>
      <c r="ET87" s="178"/>
      <c r="EU87" s="194"/>
      <c r="EV87" s="181"/>
      <c r="EW87" s="172"/>
      <c r="EX87" s="174"/>
      <c r="EY87" s="175"/>
      <c r="EZ87" s="176"/>
      <c r="FA87" s="176"/>
      <c r="FB87" s="177"/>
      <c r="FC87" s="177"/>
      <c r="FD87" s="177"/>
      <c r="FE87" s="178"/>
      <c r="FF87" s="177"/>
      <c r="FG87" s="178"/>
      <c r="FH87" s="177"/>
      <c r="FI87" s="177"/>
      <c r="FJ87" s="177"/>
      <c r="FK87" s="178"/>
      <c r="FL87" s="194"/>
      <c r="FM87" s="181"/>
      <c r="FN87" s="172"/>
      <c r="FO87" s="174"/>
      <c r="FP87" s="175"/>
      <c r="FQ87" s="176"/>
      <c r="FR87" s="176"/>
      <c r="FS87" s="177"/>
      <c r="FT87" s="177"/>
      <c r="FU87" s="177"/>
      <c r="FV87" s="178"/>
      <c r="FW87" s="177"/>
      <c r="FX87" s="178"/>
      <c r="FY87" s="177"/>
      <c r="FZ87" s="177"/>
      <c r="GA87" s="177"/>
      <c r="GB87" s="178"/>
      <c r="GC87" s="194"/>
      <c r="GD87" s="181"/>
      <c r="GE87" s="172"/>
      <c r="GF87" s="174"/>
      <c r="GG87" s="175"/>
      <c r="GH87" s="176"/>
      <c r="GI87" s="176"/>
      <c r="GJ87" s="177"/>
      <c r="GK87" s="177"/>
      <c r="GL87" s="177"/>
      <c r="GM87" s="178"/>
      <c r="GN87" s="177"/>
      <c r="GO87" s="178"/>
      <c r="GP87" s="177"/>
      <c r="GQ87" s="177"/>
      <c r="GR87" s="177"/>
      <c r="GS87" s="178"/>
      <c r="GT87" s="194"/>
      <c r="GU87" s="181"/>
      <c r="GV87" s="172"/>
      <c r="GW87" s="174"/>
      <c r="GX87" s="175"/>
      <c r="GY87" s="176"/>
      <c r="GZ87" s="176"/>
      <c r="HA87" s="177"/>
      <c r="HB87" s="177"/>
      <c r="HC87" s="177"/>
      <c r="HD87" s="178"/>
      <c r="HE87" s="177"/>
      <c r="HF87" s="178"/>
      <c r="HG87" s="177"/>
      <c r="HH87" s="177"/>
      <c r="HI87" s="177"/>
      <c r="HJ87" s="178"/>
      <c r="HK87" s="194"/>
      <c r="HL87" s="181"/>
      <c r="HM87" s="172"/>
      <c r="HN87" s="174"/>
      <c r="HO87" s="175"/>
      <c r="HP87" s="176"/>
      <c r="HQ87" s="176"/>
      <c r="HR87" s="177"/>
      <c r="HS87" s="177"/>
      <c r="HT87" s="177"/>
      <c r="HU87" s="178"/>
      <c r="HV87" s="177"/>
      <c r="HW87" s="178"/>
      <c r="HX87" s="177"/>
      <c r="HY87" s="177"/>
      <c r="HZ87" s="177"/>
      <c r="IA87" s="178"/>
      <c r="IB87" s="194"/>
      <c r="IC87" s="181"/>
      <c r="ID87" s="172"/>
      <c r="IE87" s="174"/>
      <c r="IF87" s="175"/>
      <c r="IG87" s="176"/>
      <c r="IH87" s="176"/>
      <c r="II87" s="177"/>
      <c r="IJ87" s="177"/>
      <c r="IK87" s="177"/>
      <c r="IL87" s="178"/>
      <c r="IM87" s="177"/>
      <c r="IN87" s="178"/>
      <c r="IO87" s="177"/>
      <c r="IP87" s="177"/>
      <c r="IQ87" s="177"/>
      <c r="IR87" s="178"/>
      <c r="IS87" s="194"/>
      <c r="IT87" s="181"/>
      <c r="IU87" s="172"/>
      <c r="IV87" s="174"/>
      <c r="IW87" s="175"/>
      <c r="IX87" s="176"/>
      <c r="IY87" s="176"/>
      <c r="IZ87" s="177"/>
      <c r="JA87" s="177"/>
      <c r="JB87" s="177"/>
      <c r="JC87" s="178"/>
      <c r="JD87" s="177"/>
      <c r="JE87" s="178"/>
      <c r="JF87" s="177"/>
      <c r="JG87" s="177"/>
      <c r="JH87" s="177"/>
      <c r="JI87" s="178"/>
      <c r="JJ87" s="194"/>
      <c r="JK87" s="181"/>
      <c r="JL87" s="172"/>
      <c r="JM87" s="174"/>
      <c r="JN87" s="175"/>
      <c r="JO87" s="176"/>
      <c r="JP87" s="176"/>
      <c r="JQ87" s="177"/>
      <c r="JR87" s="177"/>
      <c r="JS87" s="177"/>
      <c r="JT87" s="178"/>
      <c r="JU87" s="177"/>
      <c r="JV87" s="178"/>
      <c r="JW87" s="177"/>
      <c r="JX87" s="177"/>
      <c r="JY87" s="177"/>
      <c r="JZ87" s="178"/>
      <c r="KA87" s="194"/>
      <c r="KB87" s="181"/>
      <c r="KC87" s="172"/>
      <c r="KD87" s="174"/>
      <c r="KE87" s="175"/>
      <c r="KF87" s="176"/>
      <c r="KG87" s="176"/>
      <c r="KH87" s="177"/>
      <c r="KI87" s="177"/>
      <c r="KJ87" s="177"/>
      <c r="KK87" s="178"/>
      <c r="KL87" s="177"/>
      <c r="KM87" s="178"/>
      <c r="KN87" s="177"/>
      <c r="KO87" s="177"/>
      <c r="KP87" s="177"/>
      <c r="KQ87" s="178"/>
      <c r="KR87" s="194"/>
      <c r="KS87" s="181"/>
      <c r="KT87" s="172"/>
      <c r="KU87" s="173"/>
    </row>
    <row r="88" ht="15.75" hidden="1" customHeight="1">
      <c r="A88" s="174"/>
      <c r="B88" s="175"/>
      <c r="C88" s="176"/>
      <c r="D88" s="176"/>
      <c r="E88" s="177"/>
      <c r="F88" s="177"/>
      <c r="G88" s="177"/>
      <c r="H88" s="178"/>
      <c r="I88" s="177"/>
      <c r="J88" s="178"/>
      <c r="K88" s="177"/>
      <c r="L88" s="177"/>
      <c r="M88" s="177"/>
      <c r="N88" s="178"/>
      <c r="O88" s="194"/>
      <c r="P88" s="181"/>
      <c r="Q88" s="172"/>
      <c r="R88" s="174"/>
      <c r="S88" s="175"/>
      <c r="T88" s="176"/>
      <c r="U88" s="176"/>
      <c r="V88" s="177"/>
      <c r="W88" s="177"/>
      <c r="X88" s="177"/>
      <c r="Y88" s="178"/>
      <c r="Z88" s="177"/>
      <c r="AA88" s="178"/>
      <c r="AB88" s="177"/>
      <c r="AC88" s="177"/>
      <c r="AD88" s="177"/>
      <c r="AE88" s="178"/>
      <c r="AF88" s="194"/>
      <c r="AG88" s="181"/>
      <c r="AH88" s="172"/>
      <c r="AI88" s="174"/>
      <c r="AJ88" s="175"/>
      <c r="AK88" s="176"/>
      <c r="AL88" s="176"/>
      <c r="AM88" s="177"/>
      <c r="AN88" s="177"/>
      <c r="AO88" s="177"/>
      <c r="AP88" s="178"/>
      <c r="AQ88" s="177"/>
      <c r="AR88" s="178"/>
      <c r="AS88" s="177"/>
      <c r="AT88" s="177"/>
      <c r="AU88" s="177"/>
      <c r="AV88" s="178"/>
      <c r="AW88" s="194"/>
      <c r="AX88" s="181"/>
      <c r="AY88" s="172"/>
      <c r="AZ88" s="174"/>
      <c r="BA88" s="175"/>
      <c r="BB88" s="176"/>
      <c r="BC88" s="176"/>
      <c r="BD88" s="177"/>
      <c r="BE88" s="177"/>
      <c r="BF88" s="177"/>
      <c r="BG88" s="178"/>
      <c r="BH88" s="177"/>
      <c r="BI88" s="178"/>
      <c r="BJ88" s="177"/>
      <c r="BK88" s="177"/>
      <c r="BL88" s="177"/>
      <c r="BM88" s="178"/>
      <c r="BN88" s="194"/>
      <c r="BO88" s="181"/>
      <c r="BP88" s="172"/>
      <c r="BQ88" s="174"/>
      <c r="BR88" s="175"/>
      <c r="BS88" s="176"/>
      <c r="BT88" s="176"/>
      <c r="BU88" s="177"/>
      <c r="BV88" s="177"/>
      <c r="BW88" s="177"/>
      <c r="BX88" s="178"/>
      <c r="BY88" s="177"/>
      <c r="BZ88" s="178"/>
      <c r="CA88" s="177"/>
      <c r="CB88" s="177"/>
      <c r="CC88" s="177"/>
      <c r="CD88" s="178"/>
      <c r="CE88" s="194"/>
      <c r="CF88" s="181"/>
      <c r="CG88" s="172"/>
      <c r="CH88" s="174"/>
      <c r="CI88" s="175"/>
      <c r="CJ88" s="176"/>
      <c r="CK88" s="176"/>
      <c r="CL88" s="177"/>
      <c r="CM88" s="177"/>
      <c r="CN88" s="177"/>
      <c r="CO88" s="178"/>
      <c r="CP88" s="177"/>
      <c r="CQ88" s="178"/>
      <c r="CR88" s="177"/>
      <c r="CS88" s="177"/>
      <c r="CT88" s="177"/>
      <c r="CU88" s="178"/>
      <c r="CV88" s="194"/>
      <c r="CW88" s="181"/>
      <c r="CX88" s="172"/>
      <c r="CY88" s="174"/>
      <c r="CZ88" s="175"/>
      <c r="DA88" s="176"/>
      <c r="DB88" s="176"/>
      <c r="DC88" s="177"/>
      <c r="DD88" s="177"/>
      <c r="DE88" s="177"/>
      <c r="DF88" s="178"/>
      <c r="DG88" s="177"/>
      <c r="DH88" s="178"/>
      <c r="DI88" s="177"/>
      <c r="DJ88" s="177"/>
      <c r="DK88" s="177"/>
      <c r="DL88" s="178"/>
      <c r="DM88" s="194"/>
      <c r="DN88" s="181"/>
      <c r="DO88" s="172"/>
      <c r="DP88" s="174"/>
      <c r="DQ88" s="175"/>
      <c r="DR88" s="176"/>
      <c r="DS88" s="176"/>
      <c r="DT88" s="177"/>
      <c r="DU88" s="177"/>
      <c r="DV88" s="177"/>
      <c r="DW88" s="178"/>
      <c r="DX88" s="177"/>
      <c r="DY88" s="178"/>
      <c r="DZ88" s="177"/>
      <c r="EA88" s="177"/>
      <c r="EB88" s="177"/>
      <c r="EC88" s="178"/>
      <c r="ED88" s="194"/>
      <c r="EE88" s="181"/>
      <c r="EF88" s="172"/>
      <c r="EG88" s="174"/>
      <c r="EH88" s="175"/>
      <c r="EI88" s="176"/>
      <c r="EJ88" s="176"/>
      <c r="EK88" s="177"/>
      <c r="EL88" s="177"/>
      <c r="EM88" s="177"/>
      <c r="EN88" s="178"/>
      <c r="EO88" s="177"/>
      <c r="EP88" s="178"/>
      <c r="EQ88" s="177"/>
      <c r="ER88" s="177"/>
      <c r="ES88" s="177"/>
      <c r="ET88" s="178"/>
      <c r="EU88" s="194"/>
      <c r="EV88" s="181"/>
      <c r="EW88" s="172"/>
      <c r="EX88" s="174"/>
      <c r="EY88" s="175"/>
      <c r="EZ88" s="176"/>
      <c r="FA88" s="176"/>
      <c r="FB88" s="177"/>
      <c r="FC88" s="177"/>
      <c r="FD88" s="177"/>
      <c r="FE88" s="178"/>
      <c r="FF88" s="177"/>
      <c r="FG88" s="178"/>
      <c r="FH88" s="177"/>
      <c r="FI88" s="177"/>
      <c r="FJ88" s="177"/>
      <c r="FK88" s="178"/>
      <c r="FL88" s="194"/>
      <c r="FM88" s="181"/>
      <c r="FN88" s="172"/>
      <c r="FO88" s="174"/>
      <c r="FP88" s="175"/>
      <c r="FQ88" s="176"/>
      <c r="FR88" s="176"/>
      <c r="FS88" s="177"/>
      <c r="FT88" s="177"/>
      <c r="FU88" s="177"/>
      <c r="FV88" s="178"/>
      <c r="FW88" s="177"/>
      <c r="FX88" s="178"/>
      <c r="FY88" s="177"/>
      <c r="FZ88" s="177"/>
      <c r="GA88" s="177"/>
      <c r="GB88" s="178"/>
      <c r="GC88" s="194"/>
      <c r="GD88" s="181"/>
      <c r="GE88" s="172"/>
      <c r="GF88" s="174"/>
      <c r="GG88" s="175"/>
      <c r="GH88" s="176"/>
      <c r="GI88" s="176"/>
      <c r="GJ88" s="177"/>
      <c r="GK88" s="177"/>
      <c r="GL88" s="177"/>
      <c r="GM88" s="178"/>
      <c r="GN88" s="177"/>
      <c r="GO88" s="178"/>
      <c r="GP88" s="177"/>
      <c r="GQ88" s="177"/>
      <c r="GR88" s="177"/>
      <c r="GS88" s="178"/>
      <c r="GT88" s="194"/>
      <c r="GU88" s="181"/>
      <c r="GV88" s="172"/>
      <c r="GW88" s="174"/>
      <c r="GX88" s="175"/>
      <c r="GY88" s="176"/>
      <c r="GZ88" s="176"/>
      <c r="HA88" s="177"/>
      <c r="HB88" s="177"/>
      <c r="HC88" s="177"/>
      <c r="HD88" s="178"/>
      <c r="HE88" s="177"/>
      <c r="HF88" s="178"/>
      <c r="HG88" s="177"/>
      <c r="HH88" s="177"/>
      <c r="HI88" s="177"/>
      <c r="HJ88" s="178"/>
      <c r="HK88" s="194"/>
      <c r="HL88" s="181"/>
      <c r="HM88" s="172"/>
      <c r="HN88" s="174"/>
      <c r="HO88" s="175"/>
      <c r="HP88" s="176"/>
      <c r="HQ88" s="176"/>
      <c r="HR88" s="177"/>
      <c r="HS88" s="177"/>
      <c r="HT88" s="177"/>
      <c r="HU88" s="178"/>
      <c r="HV88" s="177"/>
      <c r="HW88" s="178"/>
      <c r="HX88" s="177"/>
      <c r="HY88" s="177"/>
      <c r="HZ88" s="177"/>
      <c r="IA88" s="178"/>
      <c r="IB88" s="194"/>
      <c r="IC88" s="181"/>
      <c r="ID88" s="172"/>
      <c r="IE88" s="174"/>
      <c r="IF88" s="175"/>
      <c r="IG88" s="176"/>
      <c r="IH88" s="176"/>
      <c r="II88" s="177"/>
      <c r="IJ88" s="177"/>
      <c r="IK88" s="177"/>
      <c r="IL88" s="178"/>
      <c r="IM88" s="177"/>
      <c r="IN88" s="178"/>
      <c r="IO88" s="177"/>
      <c r="IP88" s="177"/>
      <c r="IQ88" s="177"/>
      <c r="IR88" s="178"/>
      <c r="IS88" s="194"/>
      <c r="IT88" s="181"/>
      <c r="IU88" s="172"/>
      <c r="IV88" s="174"/>
      <c r="IW88" s="175"/>
      <c r="IX88" s="176"/>
      <c r="IY88" s="176"/>
      <c r="IZ88" s="177"/>
      <c r="JA88" s="177"/>
      <c r="JB88" s="177"/>
      <c r="JC88" s="178"/>
      <c r="JD88" s="177"/>
      <c r="JE88" s="178"/>
      <c r="JF88" s="177"/>
      <c r="JG88" s="177"/>
      <c r="JH88" s="177"/>
      <c r="JI88" s="178"/>
      <c r="JJ88" s="194"/>
      <c r="JK88" s="181"/>
      <c r="JL88" s="172"/>
      <c r="JM88" s="174"/>
      <c r="JN88" s="175"/>
      <c r="JO88" s="176"/>
      <c r="JP88" s="176"/>
      <c r="JQ88" s="177"/>
      <c r="JR88" s="177"/>
      <c r="JS88" s="177"/>
      <c r="JT88" s="178"/>
      <c r="JU88" s="177"/>
      <c r="JV88" s="178"/>
      <c r="JW88" s="177"/>
      <c r="JX88" s="177"/>
      <c r="JY88" s="177"/>
      <c r="JZ88" s="178"/>
      <c r="KA88" s="194"/>
      <c r="KB88" s="181"/>
      <c r="KC88" s="172"/>
      <c r="KD88" s="174"/>
      <c r="KE88" s="175"/>
      <c r="KF88" s="176"/>
      <c r="KG88" s="176"/>
      <c r="KH88" s="177"/>
      <c r="KI88" s="177"/>
      <c r="KJ88" s="177"/>
      <c r="KK88" s="178"/>
      <c r="KL88" s="177"/>
      <c r="KM88" s="178"/>
      <c r="KN88" s="177"/>
      <c r="KO88" s="177"/>
      <c r="KP88" s="177"/>
      <c r="KQ88" s="178"/>
      <c r="KR88" s="194"/>
      <c r="KS88" s="181"/>
      <c r="KT88" s="172"/>
      <c r="KU88" s="173"/>
    </row>
    <row r="89" ht="15.75" hidden="1" customHeight="1">
      <c r="A89" s="174"/>
      <c r="B89" s="175"/>
      <c r="C89" s="176"/>
      <c r="D89" s="176"/>
      <c r="E89" s="177"/>
      <c r="F89" s="177"/>
      <c r="G89" s="177"/>
      <c r="H89" s="178"/>
      <c r="I89" s="177"/>
      <c r="J89" s="178"/>
      <c r="K89" s="177"/>
      <c r="L89" s="177"/>
      <c r="M89" s="177"/>
      <c r="N89" s="178"/>
      <c r="O89" s="194"/>
      <c r="P89" s="181"/>
      <c r="Q89" s="172"/>
      <c r="R89" s="174"/>
      <c r="S89" s="175"/>
      <c r="T89" s="176"/>
      <c r="U89" s="176"/>
      <c r="V89" s="177"/>
      <c r="W89" s="177"/>
      <c r="X89" s="177"/>
      <c r="Y89" s="178"/>
      <c r="Z89" s="177"/>
      <c r="AA89" s="178"/>
      <c r="AB89" s="177"/>
      <c r="AC89" s="177"/>
      <c r="AD89" s="177"/>
      <c r="AE89" s="178"/>
      <c r="AF89" s="194"/>
      <c r="AG89" s="181"/>
      <c r="AH89" s="172"/>
      <c r="AI89" s="174"/>
      <c r="AJ89" s="175"/>
      <c r="AK89" s="176"/>
      <c r="AL89" s="176"/>
      <c r="AM89" s="177"/>
      <c r="AN89" s="177"/>
      <c r="AO89" s="177"/>
      <c r="AP89" s="178"/>
      <c r="AQ89" s="177"/>
      <c r="AR89" s="178"/>
      <c r="AS89" s="177"/>
      <c r="AT89" s="177"/>
      <c r="AU89" s="177"/>
      <c r="AV89" s="178"/>
      <c r="AW89" s="194"/>
      <c r="AX89" s="181"/>
      <c r="AY89" s="172"/>
      <c r="AZ89" s="174"/>
      <c r="BA89" s="175"/>
      <c r="BB89" s="176"/>
      <c r="BC89" s="176"/>
      <c r="BD89" s="177"/>
      <c r="BE89" s="177"/>
      <c r="BF89" s="177"/>
      <c r="BG89" s="178"/>
      <c r="BH89" s="177"/>
      <c r="BI89" s="178"/>
      <c r="BJ89" s="177"/>
      <c r="BK89" s="177"/>
      <c r="BL89" s="177"/>
      <c r="BM89" s="178"/>
      <c r="BN89" s="194"/>
      <c r="BO89" s="181"/>
      <c r="BP89" s="172"/>
      <c r="BQ89" s="174"/>
      <c r="BR89" s="175"/>
      <c r="BS89" s="176"/>
      <c r="BT89" s="176"/>
      <c r="BU89" s="177"/>
      <c r="BV89" s="177"/>
      <c r="BW89" s="177"/>
      <c r="BX89" s="178"/>
      <c r="BY89" s="177"/>
      <c r="BZ89" s="178"/>
      <c r="CA89" s="177"/>
      <c r="CB89" s="177"/>
      <c r="CC89" s="177"/>
      <c r="CD89" s="178"/>
      <c r="CE89" s="194"/>
      <c r="CF89" s="181"/>
      <c r="CG89" s="172"/>
      <c r="CH89" s="174"/>
      <c r="CI89" s="175"/>
      <c r="CJ89" s="176"/>
      <c r="CK89" s="176"/>
      <c r="CL89" s="177"/>
      <c r="CM89" s="177"/>
      <c r="CN89" s="177"/>
      <c r="CO89" s="178"/>
      <c r="CP89" s="177"/>
      <c r="CQ89" s="178"/>
      <c r="CR89" s="177"/>
      <c r="CS89" s="177"/>
      <c r="CT89" s="177"/>
      <c r="CU89" s="178"/>
      <c r="CV89" s="194"/>
      <c r="CW89" s="181"/>
      <c r="CX89" s="172"/>
      <c r="CY89" s="174"/>
      <c r="CZ89" s="175"/>
      <c r="DA89" s="176"/>
      <c r="DB89" s="176"/>
      <c r="DC89" s="177"/>
      <c r="DD89" s="177"/>
      <c r="DE89" s="177"/>
      <c r="DF89" s="178"/>
      <c r="DG89" s="177"/>
      <c r="DH89" s="178"/>
      <c r="DI89" s="177"/>
      <c r="DJ89" s="177"/>
      <c r="DK89" s="177"/>
      <c r="DL89" s="178"/>
      <c r="DM89" s="194"/>
      <c r="DN89" s="181"/>
      <c r="DO89" s="172"/>
      <c r="DP89" s="174"/>
      <c r="DQ89" s="175"/>
      <c r="DR89" s="176"/>
      <c r="DS89" s="176"/>
      <c r="DT89" s="177"/>
      <c r="DU89" s="177"/>
      <c r="DV89" s="177"/>
      <c r="DW89" s="178"/>
      <c r="DX89" s="177"/>
      <c r="DY89" s="178"/>
      <c r="DZ89" s="177"/>
      <c r="EA89" s="177"/>
      <c r="EB89" s="177"/>
      <c r="EC89" s="178"/>
      <c r="ED89" s="194"/>
      <c r="EE89" s="181"/>
      <c r="EF89" s="172"/>
      <c r="EG89" s="174"/>
      <c r="EH89" s="175"/>
      <c r="EI89" s="176"/>
      <c r="EJ89" s="176"/>
      <c r="EK89" s="177"/>
      <c r="EL89" s="177"/>
      <c r="EM89" s="177"/>
      <c r="EN89" s="178"/>
      <c r="EO89" s="177"/>
      <c r="EP89" s="178"/>
      <c r="EQ89" s="177"/>
      <c r="ER89" s="177"/>
      <c r="ES89" s="177"/>
      <c r="ET89" s="178"/>
      <c r="EU89" s="194"/>
      <c r="EV89" s="181"/>
      <c r="EW89" s="172"/>
      <c r="EX89" s="174"/>
      <c r="EY89" s="175"/>
      <c r="EZ89" s="176"/>
      <c r="FA89" s="176"/>
      <c r="FB89" s="177"/>
      <c r="FC89" s="177"/>
      <c r="FD89" s="177"/>
      <c r="FE89" s="178"/>
      <c r="FF89" s="177"/>
      <c r="FG89" s="178"/>
      <c r="FH89" s="177"/>
      <c r="FI89" s="177"/>
      <c r="FJ89" s="177"/>
      <c r="FK89" s="178"/>
      <c r="FL89" s="194"/>
      <c r="FM89" s="181"/>
      <c r="FN89" s="172"/>
      <c r="FO89" s="174"/>
      <c r="FP89" s="175"/>
      <c r="FQ89" s="176"/>
      <c r="FR89" s="176"/>
      <c r="FS89" s="177"/>
      <c r="FT89" s="177"/>
      <c r="FU89" s="177"/>
      <c r="FV89" s="178"/>
      <c r="FW89" s="177"/>
      <c r="FX89" s="178"/>
      <c r="FY89" s="177"/>
      <c r="FZ89" s="177"/>
      <c r="GA89" s="177"/>
      <c r="GB89" s="178"/>
      <c r="GC89" s="194"/>
      <c r="GD89" s="181"/>
      <c r="GE89" s="172"/>
      <c r="GF89" s="174"/>
      <c r="GG89" s="175"/>
      <c r="GH89" s="176"/>
      <c r="GI89" s="176"/>
      <c r="GJ89" s="177"/>
      <c r="GK89" s="177"/>
      <c r="GL89" s="177"/>
      <c r="GM89" s="178"/>
      <c r="GN89" s="177"/>
      <c r="GO89" s="178"/>
      <c r="GP89" s="177"/>
      <c r="GQ89" s="177"/>
      <c r="GR89" s="177"/>
      <c r="GS89" s="178"/>
      <c r="GT89" s="194"/>
      <c r="GU89" s="181"/>
      <c r="GV89" s="172"/>
      <c r="GW89" s="174"/>
      <c r="GX89" s="175"/>
      <c r="GY89" s="176"/>
      <c r="GZ89" s="176"/>
      <c r="HA89" s="177"/>
      <c r="HB89" s="177"/>
      <c r="HC89" s="177"/>
      <c r="HD89" s="178"/>
      <c r="HE89" s="177"/>
      <c r="HF89" s="178"/>
      <c r="HG89" s="177"/>
      <c r="HH89" s="177"/>
      <c r="HI89" s="177"/>
      <c r="HJ89" s="178"/>
      <c r="HK89" s="194"/>
      <c r="HL89" s="181"/>
      <c r="HM89" s="172"/>
      <c r="HN89" s="174"/>
      <c r="HO89" s="175"/>
      <c r="HP89" s="176"/>
      <c r="HQ89" s="176"/>
      <c r="HR89" s="177"/>
      <c r="HS89" s="177"/>
      <c r="HT89" s="177"/>
      <c r="HU89" s="178"/>
      <c r="HV89" s="177"/>
      <c r="HW89" s="178"/>
      <c r="HX89" s="177"/>
      <c r="HY89" s="177"/>
      <c r="HZ89" s="177"/>
      <c r="IA89" s="178"/>
      <c r="IB89" s="194"/>
      <c r="IC89" s="181"/>
      <c r="ID89" s="172"/>
      <c r="IE89" s="174"/>
      <c r="IF89" s="175"/>
      <c r="IG89" s="176"/>
      <c r="IH89" s="176"/>
      <c r="II89" s="177"/>
      <c r="IJ89" s="177"/>
      <c r="IK89" s="177"/>
      <c r="IL89" s="178"/>
      <c r="IM89" s="177"/>
      <c r="IN89" s="178"/>
      <c r="IO89" s="177"/>
      <c r="IP89" s="177"/>
      <c r="IQ89" s="177"/>
      <c r="IR89" s="178"/>
      <c r="IS89" s="194"/>
      <c r="IT89" s="181"/>
      <c r="IU89" s="172"/>
      <c r="IV89" s="174"/>
      <c r="IW89" s="175"/>
      <c r="IX89" s="176"/>
      <c r="IY89" s="176"/>
      <c r="IZ89" s="177"/>
      <c r="JA89" s="177"/>
      <c r="JB89" s="177"/>
      <c r="JC89" s="178"/>
      <c r="JD89" s="177"/>
      <c r="JE89" s="178"/>
      <c r="JF89" s="177"/>
      <c r="JG89" s="177"/>
      <c r="JH89" s="177"/>
      <c r="JI89" s="178"/>
      <c r="JJ89" s="194"/>
      <c r="JK89" s="181"/>
      <c r="JL89" s="172"/>
      <c r="JM89" s="174"/>
      <c r="JN89" s="175"/>
      <c r="JO89" s="176"/>
      <c r="JP89" s="176"/>
      <c r="JQ89" s="177"/>
      <c r="JR89" s="177"/>
      <c r="JS89" s="177"/>
      <c r="JT89" s="178"/>
      <c r="JU89" s="177"/>
      <c r="JV89" s="178"/>
      <c r="JW89" s="177"/>
      <c r="JX89" s="177"/>
      <c r="JY89" s="177"/>
      <c r="JZ89" s="178"/>
      <c r="KA89" s="194"/>
      <c r="KB89" s="181"/>
      <c r="KC89" s="172"/>
      <c r="KD89" s="174"/>
      <c r="KE89" s="175"/>
      <c r="KF89" s="176"/>
      <c r="KG89" s="176"/>
      <c r="KH89" s="177"/>
      <c r="KI89" s="177"/>
      <c r="KJ89" s="177"/>
      <c r="KK89" s="178"/>
      <c r="KL89" s="177"/>
      <c r="KM89" s="178"/>
      <c r="KN89" s="177"/>
      <c r="KO89" s="177"/>
      <c r="KP89" s="177"/>
      <c r="KQ89" s="178"/>
      <c r="KR89" s="194"/>
      <c r="KS89" s="181"/>
      <c r="KT89" s="172"/>
      <c r="KU89" s="173"/>
    </row>
    <row r="90" ht="15.75" hidden="1" customHeight="1">
      <c r="A90" s="174"/>
      <c r="B90" s="175"/>
      <c r="C90" s="176"/>
      <c r="D90" s="176"/>
      <c r="E90" s="177"/>
      <c r="F90" s="177"/>
      <c r="G90" s="177"/>
      <c r="H90" s="178"/>
      <c r="I90" s="177"/>
      <c r="J90" s="178"/>
      <c r="K90" s="177"/>
      <c r="L90" s="177"/>
      <c r="M90" s="177"/>
      <c r="N90" s="178"/>
      <c r="O90" s="194"/>
      <c r="P90" s="181"/>
      <c r="Q90" s="172"/>
      <c r="R90" s="174"/>
      <c r="S90" s="175"/>
      <c r="T90" s="176"/>
      <c r="U90" s="176"/>
      <c r="V90" s="177"/>
      <c r="W90" s="177"/>
      <c r="X90" s="177"/>
      <c r="Y90" s="178"/>
      <c r="Z90" s="177"/>
      <c r="AA90" s="178"/>
      <c r="AB90" s="177"/>
      <c r="AC90" s="177"/>
      <c r="AD90" s="177"/>
      <c r="AE90" s="178"/>
      <c r="AF90" s="194"/>
      <c r="AG90" s="181"/>
      <c r="AH90" s="172"/>
      <c r="AI90" s="174"/>
      <c r="AJ90" s="175"/>
      <c r="AK90" s="176"/>
      <c r="AL90" s="176"/>
      <c r="AM90" s="177"/>
      <c r="AN90" s="177"/>
      <c r="AO90" s="177"/>
      <c r="AP90" s="178"/>
      <c r="AQ90" s="177"/>
      <c r="AR90" s="178"/>
      <c r="AS90" s="177"/>
      <c r="AT90" s="177"/>
      <c r="AU90" s="177"/>
      <c r="AV90" s="178"/>
      <c r="AW90" s="194"/>
      <c r="AX90" s="181"/>
      <c r="AY90" s="172"/>
      <c r="AZ90" s="174"/>
      <c r="BA90" s="175"/>
      <c r="BB90" s="176"/>
      <c r="BC90" s="176"/>
      <c r="BD90" s="177"/>
      <c r="BE90" s="177"/>
      <c r="BF90" s="177"/>
      <c r="BG90" s="178"/>
      <c r="BH90" s="177"/>
      <c r="BI90" s="178"/>
      <c r="BJ90" s="177"/>
      <c r="BK90" s="177"/>
      <c r="BL90" s="177"/>
      <c r="BM90" s="178"/>
      <c r="BN90" s="194"/>
      <c r="BO90" s="181"/>
      <c r="BP90" s="172"/>
      <c r="BQ90" s="174"/>
      <c r="BR90" s="175"/>
      <c r="BS90" s="176"/>
      <c r="BT90" s="176"/>
      <c r="BU90" s="177"/>
      <c r="BV90" s="177"/>
      <c r="BW90" s="177"/>
      <c r="BX90" s="178"/>
      <c r="BY90" s="177"/>
      <c r="BZ90" s="178"/>
      <c r="CA90" s="177"/>
      <c r="CB90" s="177"/>
      <c r="CC90" s="177"/>
      <c r="CD90" s="178"/>
      <c r="CE90" s="194"/>
      <c r="CF90" s="181"/>
      <c r="CG90" s="172"/>
      <c r="CH90" s="174"/>
      <c r="CI90" s="175"/>
      <c r="CJ90" s="176"/>
      <c r="CK90" s="176"/>
      <c r="CL90" s="177"/>
      <c r="CM90" s="177"/>
      <c r="CN90" s="177"/>
      <c r="CO90" s="178"/>
      <c r="CP90" s="177"/>
      <c r="CQ90" s="178"/>
      <c r="CR90" s="177"/>
      <c r="CS90" s="177"/>
      <c r="CT90" s="177"/>
      <c r="CU90" s="178"/>
      <c r="CV90" s="194"/>
      <c r="CW90" s="181"/>
      <c r="CX90" s="172"/>
      <c r="CY90" s="174"/>
      <c r="CZ90" s="175"/>
      <c r="DA90" s="176"/>
      <c r="DB90" s="176"/>
      <c r="DC90" s="177"/>
      <c r="DD90" s="177"/>
      <c r="DE90" s="177"/>
      <c r="DF90" s="178"/>
      <c r="DG90" s="177"/>
      <c r="DH90" s="178"/>
      <c r="DI90" s="177"/>
      <c r="DJ90" s="177"/>
      <c r="DK90" s="177"/>
      <c r="DL90" s="178"/>
      <c r="DM90" s="194"/>
      <c r="DN90" s="181"/>
      <c r="DO90" s="172"/>
      <c r="DP90" s="174"/>
      <c r="DQ90" s="175"/>
      <c r="DR90" s="176"/>
      <c r="DS90" s="176"/>
      <c r="DT90" s="177"/>
      <c r="DU90" s="177"/>
      <c r="DV90" s="177"/>
      <c r="DW90" s="178"/>
      <c r="DX90" s="177"/>
      <c r="DY90" s="178"/>
      <c r="DZ90" s="177"/>
      <c r="EA90" s="177"/>
      <c r="EB90" s="177"/>
      <c r="EC90" s="178"/>
      <c r="ED90" s="194"/>
      <c r="EE90" s="181"/>
      <c r="EF90" s="172"/>
      <c r="EG90" s="174"/>
      <c r="EH90" s="175"/>
      <c r="EI90" s="176"/>
      <c r="EJ90" s="176"/>
      <c r="EK90" s="177"/>
      <c r="EL90" s="177"/>
      <c r="EM90" s="177"/>
      <c r="EN90" s="178"/>
      <c r="EO90" s="177"/>
      <c r="EP90" s="178"/>
      <c r="EQ90" s="177"/>
      <c r="ER90" s="177"/>
      <c r="ES90" s="177"/>
      <c r="ET90" s="178"/>
      <c r="EU90" s="194"/>
      <c r="EV90" s="181"/>
      <c r="EW90" s="172"/>
      <c r="EX90" s="174"/>
      <c r="EY90" s="175"/>
      <c r="EZ90" s="176"/>
      <c r="FA90" s="176"/>
      <c r="FB90" s="177"/>
      <c r="FC90" s="177"/>
      <c r="FD90" s="177"/>
      <c r="FE90" s="178"/>
      <c r="FF90" s="177"/>
      <c r="FG90" s="178"/>
      <c r="FH90" s="177"/>
      <c r="FI90" s="177"/>
      <c r="FJ90" s="177"/>
      <c r="FK90" s="178"/>
      <c r="FL90" s="194"/>
      <c r="FM90" s="181"/>
      <c r="FN90" s="172"/>
      <c r="FO90" s="174"/>
      <c r="FP90" s="175"/>
      <c r="FQ90" s="176"/>
      <c r="FR90" s="176"/>
      <c r="FS90" s="177"/>
      <c r="FT90" s="177"/>
      <c r="FU90" s="177"/>
      <c r="FV90" s="178"/>
      <c r="FW90" s="177"/>
      <c r="FX90" s="178"/>
      <c r="FY90" s="177"/>
      <c r="FZ90" s="177"/>
      <c r="GA90" s="177"/>
      <c r="GB90" s="178"/>
      <c r="GC90" s="194"/>
      <c r="GD90" s="181"/>
      <c r="GE90" s="172"/>
      <c r="GF90" s="174"/>
      <c r="GG90" s="175"/>
      <c r="GH90" s="176"/>
      <c r="GI90" s="176"/>
      <c r="GJ90" s="177"/>
      <c r="GK90" s="177"/>
      <c r="GL90" s="177"/>
      <c r="GM90" s="178"/>
      <c r="GN90" s="177"/>
      <c r="GO90" s="178"/>
      <c r="GP90" s="177"/>
      <c r="GQ90" s="177"/>
      <c r="GR90" s="177"/>
      <c r="GS90" s="178"/>
      <c r="GT90" s="194"/>
      <c r="GU90" s="181"/>
      <c r="GV90" s="172"/>
      <c r="GW90" s="174"/>
      <c r="GX90" s="175"/>
      <c r="GY90" s="176"/>
      <c r="GZ90" s="176"/>
      <c r="HA90" s="177"/>
      <c r="HB90" s="177"/>
      <c r="HC90" s="177"/>
      <c r="HD90" s="178"/>
      <c r="HE90" s="177"/>
      <c r="HF90" s="178"/>
      <c r="HG90" s="177"/>
      <c r="HH90" s="177"/>
      <c r="HI90" s="177"/>
      <c r="HJ90" s="178"/>
      <c r="HK90" s="194"/>
      <c r="HL90" s="181"/>
      <c r="HM90" s="172"/>
      <c r="HN90" s="174"/>
      <c r="HO90" s="175"/>
      <c r="HP90" s="176"/>
      <c r="HQ90" s="176"/>
      <c r="HR90" s="177"/>
      <c r="HS90" s="177"/>
      <c r="HT90" s="177"/>
      <c r="HU90" s="178"/>
      <c r="HV90" s="177"/>
      <c r="HW90" s="178"/>
      <c r="HX90" s="177"/>
      <c r="HY90" s="177"/>
      <c r="HZ90" s="177"/>
      <c r="IA90" s="178"/>
      <c r="IB90" s="194"/>
      <c r="IC90" s="181"/>
      <c r="ID90" s="172"/>
      <c r="IE90" s="174"/>
      <c r="IF90" s="175"/>
      <c r="IG90" s="176"/>
      <c r="IH90" s="176"/>
      <c r="II90" s="177"/>
      <c r="IJ90" s="177"/>
      <c r="IK90" s="177"/>
      <c r="IL90" s="178"/>
      <c r="IM90" s="177"/>
      <c r="IN90" s="178"/>
      <c r="IO90" s="177"/>
      <c r="IP90" s="177"/>
      <c r="IQ90" s="177"/>
      <c r="IR90" s="178"/>
      <c r="IS90" s="194"/>
      <c r="IT90" s="181"/>
      <c r="IU90" s="172"/>
      <c r="IV90" s="174"/>
      <c r="IW90" s="175"/>
      <c r="IX90" s="176"/>
      <c r="IY90" s="176"/>
      <c r="IZ90" s="177"/>
      <c r="JA90" s="177"/>
      <c r="JB90" s="177"/>
      <c r="JC90" s="178"/>
      <c r="JD90" s="177"/>
      <c r="JE90" s="178"/>
      <c r="JF90" s="177"/>
      <c r="JG90" s="177"/>
      <c r="JH90" s="177"/>
      <c r="JI90" s="178"/>
      <c r="JJ90" s="194"/>
      <c r="JK90" s="181"/>
      <c r="JL90" s="172"/>
      <c r="JM90" s="174"/>
      <c r="JN90" s="175"/>
      <c r="JO90" s="176"/>
      <c r="JP90" s="176"/>
      <c r="JQ90" s="177"/>
      <c r="JR90" s="177"/>
      <c r="JS90" s="177"/>
      <c r="JT90" s="178"/>
      <c r="JU90" s="177"/>
      <c r="JV90" s="178"/>
      <c r="JW90" s="177"/>
      <c r="JX90" s="177"/>
      <c r="JY90" s="177"/>
      <c r="JZ90" s="178"/>
      <c r="KA90" s="194"/>
      <c r="KB90" s="181"/>
      <c r="KC90" s="172"/>
      <c r="KD90" s="174"/>
      <c r="KE90" s="175"/>
      <c r="KF90" s="176"/>
      <c r="KG90" s="176"/>
      <c r="KH90" s="177"/>
      <c r="KI90" s="177"/>
      <c r="KJ90" s="177"/>
      <c r="KK90" s="178"/>
      <c r="KL90" s="177"/>
      <c r="KM90" s="178"/>
      <c r="KN90" s="177"/>
      <c r="KO90" s="177"/>
      <c r="KP90" s="177"/>
      <c r="KQ90" s="178"/>
      <c r="KR90" s="194"/>
      <c r="KS90" s="181"/>
      <c r="KT90" s="172"/>
      <c r="KU90" s="173"/>
    </row>
    <row r="91" ht="15.75" hidden="1" customHeight="1">
      <c r="A91" s="174"/>
      <c r="B91" s="175"/>
      <c r="C91" s="176"/>
      <c r="D91" s="176"/>
      <c r="E91" s="177"/>
      <c r="F91" s="177"/>
      <c r="G91" s="177"/>
      <c r="H91" s="178"/>
      <c r="I91" s="177"/>
      <c r="J91" s="178"/>
      <c r="K91" s="177"/>
      <c r="L91" s="177"/>
      <c r="M91" s="177"/>
      <c r="N91" s="178"/>
      <c r="O91" s="194"/>
      <c r="P91" s="181"/>
      <c r="Q91" s="172"/>
      <c r="R91" s="174"/>
      <c r="S91" s="175"/>
      <c r="T91" s="176"/>
      <c r="U91" s="176"/>
      <c r="V91" s="177"/>
      <c r="W91" s="177"/>
      <c r="X91" s="177"/>
      <c r="Y91" s="178"/>
      <c r="Z91" s="177"/>
      <c r="AA91" s="178"/>
      <c r="AB91" s="177"/>
      <c r="AC91" s="177"/>
      <c r="AD91" s="177"/>
      <c r="AE91" s="178"/>
      <c r="AF91" s="194"/>
      <c r="AG91" s="181"/>
      <c r="AH91" s="172"/>
      <c r="AI91" s="174"/>
      <c r="AJ91" s="175"/>
      <c r="AK91" s="176"/>
      <c r="AL91" s="176"/>
      <c r="AM91" s="177"/>
      <c r="AN91" s="177"/>
      <c r="AO91" s="177"/>
      <c r="AP91" s="178"/>
      <c r="AQ91" s="177"/>
      <c r="AR91" s="178"/>
      <c r="AS91" s="177"/>
      <c r="AT91" s="177"/>
      <c r="AU91" s="177"/>
      <c r="AV91" s="178"/>
      <c r="AW91" s="194"/>
      <c r="AX91" s="181"/>
      <c r="AY91" s="172"/>
      <c r="AZ91" s="174"/>
      <c r="BA91" s="175"/>
      <c r="BB91" s="176"/>
      <c r="BC91" s="176"/>
      <c r="BD91" s="177"/>
      <c r="BE91" s="177"/>
      <c r="BF91" s="177"/>
      <c r="BG91" s="178"/>
      <c r="BH91" s="177"/>
      <c r="BI91" s="178"/>
      <c r="BJ91" s="177"/>
      <c r="BK91" s="177"/>
      <c r="BL91" s="177"/>
      <c r="BM91" s="178"/>
      <c r="BN91" s="194"/>
      <c r="BO91" s="181"/>
      <c r="BP91" s="172"/>
      <c r="BQ91" s="174"/>
      <c r="BR91" s="175"/>
      <c r="BS91" s="176"/>
      <c r="BT91" s="176"/>
      <c r="BU91" s="177"/>
      <c r="BV91" s="177"/>
      <c r="BW91" s="177"/>
      <c r="BX91" s="178"/>
      <c r="BY91" s="177"/>
      <c r="BZ91" s="178"/>
      <c r="CA91" s="177"/>
      <c r="CB91" s="177"/>
      <c r="CC91" s="177"/>
      <c r="CD91" s="178"/>
      <c r="CE91" s="194"/>
      <c r="CF91" s="181"/>
      <c r="CG91" s="172"/>
      <c r="CH91" s="174"/>
      <c r="CI91" s="175"/>
      <c r="CJ91" s="176"/>
      <c r="CK91" s="176"/>
      <c r="CL91" s="177"/>
      <c r="CM91" s="177"/>
      <c r="CN91" s="177"/>
      <c r="CO91" s="178"/>
      <c r="CP91" s="177"/>
      <c r="CQ91" s="178"/>
      <c r="CR91" s="177"/>
      <c r="CS91" s="177"/>
      <c r="CT91" s="177"/>
      <c r="CU91" s="178"/>
      <c r="CV91" s="194"/>
      <c r="CW91" s="181"/>
      <c r="CX91" s="172"/>
      <c r="CY91" s="174"/>
      <c r="CZ91" s="175"/>
      <c r="DA91" s="176"/>
      <c r="DB91" s="176"/>
      <c r="DC91" s="177"/>
      <c r="DD91" s="177"/>
      <c r="DE91" s="177"/>
      <c r="DF91" s="178"/>
      <c r="DG91" s="177"/>
      <c r="DH91" s="178"/>
      <c r="DI91" s="177"/>
      <c r="DJ91" s="177"/>
      <c r="DK91" s="177"/>
      <c r="DL91" s="178"/>
      <c r="DM91" s="194"/>
      <c r="DN91" s="181"/>
      <c r="DO91" s="172"/>
      <c r="DP91" s="174"/>
      <c r="DQ91" s="175"/>
      <c r="DR91" s="176"/>
      <c r="DS91" s="176"/>
      <c r="DT91" s="177"/>
      <c r="DU91" s="177"/>
      <c r="DV91" s="177"/>
      <c r="DW91" s="178"/>
      <c r="DX91" s="177"/>
      <c r="DY91" s="178"/>
      <c r="DZ91" s="177"/>
      <c r="EA91" s="177"/>
      <c r="EB91" s="177"/>
      <c r="EC91" s="178"/>
      <c r="ED91" s="194"/>
      <c r="EE91" s="181"/>
      <c r="EF91" s="172"/>
      <c r="EG91" s="174"/>
      <c r="EH91" s="175"/>
      <c r="EI91" s="176"/>
      <c r="EJ91" s="176"/>
      <c r="EK91" s="177"/>
      <c r="EL91" s="177"/>
      <c r="EM91" s="177"/>
      <c r="EN91" s="178"/>
      <c r="EO91" s="177"/>
      <c r="EP91" s="178"/>
      <c r="EQ91" s="177"/>
      <c r="ER91" s="177"/>
      <c r="ES91" s="177"/>
      <c r="ET91" s="178"/>
      <c r="EU91" s="194"/>
      <c r="EV91" s="181"/>
      <c r="EW91" s="172"/>
      <c r="EX91" s="174"/>
      <c r="EY91" s="175"/>
      <c r="EZ91" s="176"/>
      <c r="FA91" s="176"/>
      <c r="FB91" s="177"/>
      <c r="FC91" s="177"/>
      <c r="FD91" s="177"/>
      <c r="FE91" s="178"/>
      <c r="FF91" s="177"/>
      <c r="FG91" s="178"/>
      <c r="FH91" s="177"/>
      <c r="FI91" s="177"/>
      <c r="FJ91" s="177"/>
      <c r="FK91" s="178"/>
      <c r="FL91" s="194"/>
      <c r="FM91" s="181"/>
      <c r="FN91" s="172"/>
      <c r="FO91" s="174"/>
      <c r="FP91" s="175"/>
      <c r="FQ91" s="176"/>
      <c r="FR91" s="176"/>
      <c r="FS91" s="177"/>
      <c r="FT91" s="177"/>
      <c r="FU91" s="177"/>
      <c r="FV91" s="178"/>
      <c r="FW91" s="177"/>
      <c r="FX91" s="178"/>
      <c r="FY91" s="177"/>
      <c r="FZ91" s="177"/>
      <c r="GA91" s="177"/>
      <c r="GB91" s="178"/>
      <c r="GC91" s="194"/>
      <c r="GD91" s="181"/>
      <c r="GE91" s="172"/>
      <c r="GF91" s="174"/>
      <c r="GG91" s="175"/>
      <c r="GH91" s="176"/>
      <c r="GI91" s="176"/>
      <c r="GJ91" s="177"/>
      <c r="GK91" s="177"/>
      <c r="GL91" s="177"/>
      <c r="GM91" s="178"/>
      <c r="GN91" s="177"/>
      <c r="GO91" s="178"/>
      <c r="GP91" s="177"/>
      <c r="GQ91" s="177"/>
      <c r="GR91" s="177"/>
      <c r="GS91" s="178"/>
      <c r="GT91" s="194"/>
      <c r="GU91" s="181"/>
      <c r="GV91" s="172"/>
      <c r="GW91" s="174"/>
      <c r="GX91" s="175"/>
      <c r="GY91" s="176"/>
      <c r="GZ91" s="176"/>
      <c r="HA91" s="177"/>
      <c r="HB91" s="177"/>
      <c r="HC91" s="177"/>
      <c r="HD91" s="178"/>
      <c r="HE91" s="177"/>
      <c r="HF91" s="178"/>
      <c r="HG91" s="177"/>
      <c r="HH91" s="177"/>
      <c r="HI91" s="177"/>
      <c r="HJ91" s="178"/>
      <c r="HK91" s="194"/>
      <c r="HL91" s="181"/>
      <c r="HM91" s="172"/>
      <c r="HN91" s="174"/>
      <c r="HO91" s="175"/>
      <c r="HP91" s="176"/>
      <c r="HQ91" s="176"/>
      <c r="HR91" s="177"/>
      <c r="HS91" s="177"/>
      <c r="HT91" s="177"/>
      <c r="HU91" s="178"/>
      <c r="HV91" s="177"/>
      <c r="HW91" s="178"/>
      <c r="HX91" s="177"/>
      <c r="HY91" s="177"/>
      <c r="HZ91" s="177"/>
      <c r="IA91" s="178"/>
      <c r="IB91" s="194"/>
      <c r="IC91" s="181"/>
      <c r="ID91" s="172"/>
      <c r="IE91" s="174"/>
      <c r="IF91" s="175"/>
      <c r="IG91" s="176"/>
      <c r="IH91" s="176"/>
      <c r="II91" s="177"/>
      <c r="IJ91" s="177"/>
      <c r="IK91" s="177"/>
      <c r="IL91" s="178"/>
      <c r="IM91" s="177"/>
      <c r="IN91" s="178"/>
      <c r="IO91" s="177"/>
      <c r="IP91" s="177"/>
      <c r="IQ91" s="177"/>
      <c r="IR91" s="178"/>
      <c r="IS91" s="194"/>
      <c r="IT91" s="181"/>
      <c r="IU91" s="172"/>
      <c r="IV91" s="174"/>
      <c r="IW91" s="175"/>
      <c r="IX91" s="176"/>
      <c r="IY91" s="176"/>
      <c r="IZ91" s="177"/>
      <c r="JA91" s="177"/>
      <c r="JB91" s="177"/>
      <c r="JC91" s="178"/>
      <c r="JD91" s="177"/>
      <c r="JE91" s="178"/>
      <c r="JF91" s="177"/>
      <c r="JG91" s="177"/>
      <c r="JH91" s="177"/>
      <c r="JI91" s="178"/>
      <c r="JJ91" s="194"/>
      <c r="JK91" s="181"/>
      <c r="JL91" s="172"/>
      <c r="JM91" s="174"/>
      <c r="JN91" s="175"/>
      <c r="JO91" s="176"/>
      <c r="JP91" s="176"/>
      <c r="JQ91" s="177"/>
      <c r="JR91" s="177"/>
      <c r="JS91" s="177"/>
      <c r="JT91" s="178"/>
      <c r="JU91" s="177"/>
      <c r="JV91" s="178"/>
      <c r="JW91" s="177"/>
      <c r="JX91" s="177"/>
      <c r="JY91" s="177"/>
      <c r="JZ91" s="178"/>
      <c r="KA91" s="194"/>
      <c r="KB91" s="181"/>
      <c r="KC91" s="172"/>
      <c r="KD91" s="174"/>
      <c r="KE91" s="175"/>
      <c r="KF91" s="176"/>
      <c r="KG91" s="176"/>
      <c r="KH91" s="177"/>
      <c r="KI91" s="177"/>
      <c r="KJ91" s="177"/>
      <c r="KK91" s="178"/>
      <c r="KL91" s="177"/>
      <c r="KM91" s="178"/>
      <c r="KN91" s="177"/>
      <c r="KO91" s="177"/>
      <c r="KP91" s="177"/>
      <c r="KQ91" s="178"/>
      <c r="KR91" s="194"/>
      <c r="KS91" s="181"/>
      <c r="KT91" s="172"/>
      <c r="KU91" s="173"/>
    </row>
    <row r="92" ht="15.75" hidden="1" customHeight="1">
      <c r="A92" s="174"/>
      <c r="B92" s="175"/>
      <c r="C92" s="176"/>
      <c r="D92" s="176"/>
      <c r="E92" s="177"/>
      <c r="F92" s="177"/>
      <c r="G92" s="177"/>
      <c r="H92" s="178"/>
      <c r="I92" s="177"/>
      <c r="J92" s="178"/>
      <c r="K92" s="177"/>
      <c r="L92" s="177"/>
      <c r="M92" s="177"/>
      <c r="N92" s="178"/>
      <c r="O92" s="194"/>
      <c r="P92" s="181"/>
      <c r="Q92" s="172"/>
      <c r="R92" s="174"/>
      <c r="S92" s="175"/>
      <c r="T92" s="176"/>
      <c r="U92" s="176"/>
      <c r="V92" s="177"/>
      <c r="W92" s="177"/>
      <c r="X92" s="177"/>
      <c r="Y92" s="178"/>
      <c r="Z92" s="177"/>
      <c r="AA92" s="178"/>
      <c r="AB92" s="177"/>
      <c r="AC92" s="177"/>
      <c r="AD92" s="177"/>
      <c r="AE92" s="178"/>
      <c r="AF92" s="194"/>
      <c r="AG92" s="181"/>
      <c r="AH92" s="172"/>
      <c r="AI92" s="174"/>
      <c r="AJ92" s="175"/>
      <c r="AK92" s="176"/>
      <c r="AL92" s="176"/>
      <c r="AM92" s="177"/>
      <c r="AN92" s="177"/>
      <c r="AO92" s="177"/>
      <c r="AP92" s="178"/>
      <c r="AQ92" s="177"/>
      <c r="AR92" s="178"/>
      <c r="AS92" s="177"/>
      <c r="AT92" s="177"/>
      <c r="AU92" s="177"/>
      <c r="AV92" s="178"/>
      <c r="AW92" s="194"/>
      <c r="AX92" s="181"/>
      <c r="AY92" s="172"/>
      <c r="AZ92" s="174"/>
      <c r="BA92" s="175"/>
      <c r="BB92" s="176"/>
      <c r="BC92" s="176"/>
      <c r="BD92" s="177"/>
      <c r="BE92" s="177"/>
      <c r="BF92" s="177"/>
      <c r="BG92" s="178"/>
      <c r="BH92" s="177"/>
      <c r="BI92" s="178"/>
      <c r="BJ92" s="177"/>
      <c r="BK92" s="177"/>
      <c r="BL92" s="177"/>
      <c r="BM92" s="178"/>
      <c r="BN92" s="194"/>
      <c r="BO92" s="181"/>
      <c r="BP92" s="172"/>
      <c r="BQ92" s="174"/>
      <c r="BR92" s="175"/>
      <c r="BS92" s="176"/>
      <c r="BT92" s="176"/>
      <c r="BU92" s="177"/>
      <c r="BV92" s="177"/>
      <c r="BW92" s="177"/>
      <c r="BX92" s="178"/>
      <c r="BY92" s="177"/>
      <c r="BZ92" s="178"/>
      <c r="CA92" s="177"/>
      <c r="CB92" s="177"/>
      <c r="CC92" s="177"/>
      <c r="CD92" s="178"/>
      <c r="CE92" s="194"/>
      <c r="CF92" s="181"/>
      <c r="CG92" s="172"/>
      <c r="CH92" s="174"/>
      <c r="CI92" s="175"/>
      <c r="CJ92" s="176"/>
      <c r="CK92" s="176"/>
      <c r="CL92" s="177"/>
      <c r="CM92" s="177"/>
      <c r="CN92" s="177"/>
      <c r="CO92" s="178"/>
      <c r="CP92" s="177"/>
      <c r="CQ92" s="178"/>
      <c r="CR92" s="177"/>
      <c r="CS92" s="177"/>
      <c r="CT92" s="177"/>
      <c r="CU92" s="178"/>
      <c r="CV92" s="194"/>
      <c r="CW92" s="181"/>
      <c r="CX92" s="172"/>
      <c r="CY92" s="174"/>
      <c r="CZ92" s="175"/>
      <c r="DA92" s="176"/>
      <c r="DB92" s="176"/>
      <c r="DC92" s="177"/>
      <c r="DD92" s="177"/>
      <c r="DE92" s="177"/>
      <c r="DF92" s="178"/>
      <c r="DG92" s="177"/>
      <c r="DH92" s="178"/>
      <c r="DI92" s="177"/>
      <c r="DJ92" s="177"/>
      <c r="DK92" s="177"/>
      <c r="DL92" s="178"/>
      <c r="DM92" s="194"/>
      <c r="DN92" s="181"/>
      <c r="DO92" s="172"/>
      <c r="DP92" s="174"/>
      <c r="DQ92" s="175"/>
      <c r="DR92" s="176"/>
      <c r="DS92" s="176"/>
      <c r="DT92" s="177"/>
      <c r="DU92" s="177"/>
      <c r="DV92" s="177"/>
      <c r="DW92" s="178"/>
      <c r="DX92" s="177"/>
      <c r="DY92" s="178"/>
      <c r="DZ92" s="177"/>
      <c r="EA92" s="177"/>
      <c r="EB92" s="177"/>
      <c r="EC92" s="178"/>
      <c r="ED92" s="194"/>
      <c r="EE92" s="181"/>
      <c r="EF92" s="172"/>
      <c r="EG92" s="174"/>
      <c r="EH92" s="175"/>
      <c r="EI92" s="176"/>
      <c r="EJ92" s="176"/>
      <c r="EK92" s="177"/>
      <c r="EL92" s="177"/>
      <c r="EM92" s="177"/>
      <c r="EN92" s="178"/>
      <c r="EO92" s="177"/>
      <c r="EP92" s="178"/>
      <c r="EQ92" s="177"/>
      <c r="ER92" s="177"/>
      <c r="ES92" s="177"/>
      <c r="ET92" s="178"/>
      <c r="EU92" s="194"/>
      <c r="EV92" s="181"/>
      <c r="EW92" s="172"/>
      <c r="EX92" s="174"/>
      <c r="EY92" s="175"/>
      <c r="EZ92" s="176"/>
      <c r="FA92" s="176"/>
      <c r="FB92" s="177"/>
      <c r="FC92" s="177"/>
      <c r="FD92" s="177"/>
      <c r="FE92" s="178"/>
      <c r="FF92" s="177"/>
      <c r="FG92" s="178"/>
      <c r="FH92" s="177"/>
      <c r="FI92" s="177"/>
      <c r="FJ92" s="177"/>
      <c r="FK92" s="178"/>
      <c r="FL92" s="194"/>
      <c r="FM92" s="181"/>
      <c r="FN92" s="172"/>
      <c r="FO92" s="174"/>
      <c r="FP92" s="175"/>
      <c r="FQ92" s="176"/>
      <c r="FR92" s="176"/>
      <c r="FS92" s="177"/>
      <c r="FT92" s="177"/>
      <c r="FU92" s="177"/>
      <c r="FV92" s="178"/>
      <c r="FW92" s="177"/>
      <c r="FX92" s="178"/>
      <c r="FY92" s="177"/>
      <c r="FZ92" s="177"/>
      <c r="GA92" s="177"/>
      <c r="GB92" s="178"/>
      <c r="GC92" s="194"/>
      <c r="GD92" s="181"/>
      <c r="GE92" s="172"/>
      <c r="GF92" s="174"/>
      <c r="GG92" s="175"/>
      <c r="GH92" s="176"/>
      <c r="GI92" s="176"/>
      <c r="GJ92" s="177"/>
      <c r="GK92" s="177"/>
      <c r="GL92" s="177"/>
      <c r="GM92" s="178"/>
      <c r="GN92" s="177"/>
      <c r="GO92" s="178"/>
      <c r="GP92" s="177"/>
      <c r="GQ92" s="177"/>
      <c r="GR92" s="177"/>
      <c r="GS92" s="178"/>
      <c r="GT92" s="194"/>
      <c r="GU92" s="181"/>
      <c r="GV92" s="172"/>
      <c r="GW92" s="174"/>
      <c r="GX92" s="175"/>
      <c r="GY92" s="176"/>
      <c r="GZ92" s="176"/>
      <c r="HA92" s="177"/>
      <c r="HB92" s="177"/>
      <c r="HC92" s="177"/>
      <c r="HD92" s="178"/>
      <c r="HE92" s="177"/>
      <c r="HF92" s="178"/>
      <c r="HG92" s="177"/>
      <c r="HH92" s="177"/>
      <c r="HI92" s="177"/>
      <c r="HJ92" s="178"/>
      <c r="HK92" s="194"/>
      <c r="HL92" s="181"/>
      <c r="HM92" s="172"/>
      <c r="HN92" s="174"/>
      <c r="HO92" s="175"/>
      <c r="HP92" s="176"/>
      <c r="HQ92" s="176"/>
      <c r="HR92" s="177"/>
      <c r="HS92" s="177"/>
      <c r="HT92" s="177"/>
      <c r="HU92" s="178"/>
      <c r="HV92" s="177"/>
      <c r="HW92" s="178"/>
      <c r="HX92" s="177"/>
      <c r="HY92" s="177"/>
      <c r="HZ92" s="177"/>
      <c r="IA92" s="178"/>
      <c r="IB92" s="194"/>
      <c r="IC92" s="181"/>
      <c r="ID92" s="172"/>
      <c r="IE92" s="174"/>
      <c r="IF92" s="175"/>
      <c r="IG92" s="176"/>
      <c r="IH92" s="176"/>
      <c r="II92" s="177"/>
      <c r="IJ92" s="177"/>
      <c r="IK92" s="177"/>
      <c r="IL92" s="178"/>
      <c r="IM92" s="177"/>
      <c r="IN92" s="178"/>
      <c r="IO92" s="177"/>
      <c r="IP92" s="177"/>
      <c r="IQ92" s="177"/>
      <c r="IR92" s="178"/>
      <c r="IS92" s="194"/>
      <c r="IT92" s="181"/>
      <c r="IU92" s="172"/>
      <c r="IV92" s="174"/>
      <c r="IW92" s="175"/>
      <c r="IX92" s="176"/>
      <c r="IY92" s="176"/>
      <c r="IZ92" s="177"/>
      <c r="JA92" s="177"/>
      <c r="JB92" s="177"/>
      <c r="JC92" s="178"/>
      <c r="JD92" s="177"/>
      <c r="JE92" s="178"/>
      <c r="JF92" s="177"/>
      <c r="JG92" s="177"/>
      <c r="JH92" s="177"/>
      <c r="JI92" s="178"/>
      <c r="JJ92" s="194"/>
      <c r="JK92" s="181"/>
      <c r="JL92" s="172"/>
      <c r="JM92" s="174"/>
      <c r="JN92" s="175"/>
      <c r="JO92" s="176"/>
      <c r="JP92" s="176"/>
      <c r="JQ92" s="177"/>
      <c r="JR92" s="177"/>
      <c r="JS92" s="177"/>
      <c r="JT92" s="178"/>
      <c r="JU92" s="177"/>
      <c r="JV92" s="178"/>
      <c r="JW92" s="177"/>
      <c r="JX92" s="177"/>
      <c r="JY92" s="177"/>
      <c r="JZ92" s="178"/>
      <c r="KA92" s="194"/>
      <c r="KB92" s="181"/>
      <c r="KC92" s="172"/>
      <c r="KD92" s="174"/>
      <c r="KE92" s="175"/>
      <c r="KF92" s="176"/>
      <c r="KG92" s="176"/>
      <c r="KH92" s="177"/>
      <c r="KI92" s="177"/>
      <c r="KJ92" s="177"/>
      <c r="KK92" s="178"/>
      <c r="KL92" s="177"/>
      <c r="KM92" s="178"/>
      <c r="KN92" s="177"/>
      <c r="KO92" s="177"/>
      <c r="KP92" s="177"/>
      <c r="KQ92" s="178"/>
      <c r="KR92" s="194"/>
      <c r="KS92" s="181"/>
      <c r="KT92" s="172"/>
      <c r="KU92" s="173"/>
    </row>
    <row r="93" ht="15.75" hidden="1" customHeight="1">
      <c r="A93" s="174"/>
      <c r="B93" s="175"/>
      <c r="C93" s="176"/>
      <c r="D93" s="176"/>
      <c r="E93" s="177"/>
      <c r="F93" s="177"/>
      <c r="G93" s="177"/>
      <c r="H93" s="178"/>
      <c r="I93" s="177"/>
      <c r="J93" s="178"/>
      <c r="K93" s="177"/>
      <c r="L93" s="177"/>
      <c r="M93" s="177"/>
      <c r="N93" s="178"/>
      <c r="O93" s="194"/>
      <c r="P93" s="181"/>
      <c r="Q93" s="172"/>
      <c r="R93" s="174"/>
      <c r="S93" s="175"/>
      <c r="T93" s="176"/>
      <c r="U93" s="176"/>
      <c r="V93" s="177"/>
      <c r="W93" s="177"/>
      <c r="X93" s="177"/>
      <c r="Y93" s="178"/>
      <c r="Z93" s="177"/>
      <c r="AA93" s="178"/>
      <c r="AB93" s="177"/>
      <c r="AC93" s="177"/>
      <c r="AD93" s="177"/>
      <c r="AE93" s="178"/>
      <c r="AF93" s="194"/>
      <c r="AG93" s="181"/>
      <c r="AH93" s="172"/>
      <c r="AI93" s="174"/>
      <c r="AJ93" s="175"/>
      <c r="AK93" s="176"/>
      <c r="AL93" s="176"/>
      <c r="AM93" s="177"/>
      <c r="AN93" s="177"/>
      <c r="AO93" s="177"/>
      <c r="AP93" s="178"/>
      <c r="AQ93" s="177"/>
      <c r="AR93" s="178"/>
      <c r="AS93" s="177"/>
      <c r="AT93" s="177"/>
      <c r="AU93" s="177"/>
      <c r="AV93" s="178"/>
      <c r="AW93" s="194"/>
      <c r="AX93" s="181"/>
      <c r="AY93" s="172"/>
      <c r="AZ93" s="174"/>
      <c r="BA93" s="175"/>
      <c r="BB93" s="176"/>
      <c r="BC93" s="176"/>
      <c r="BD93" s="177"/>
      <c r="BE93" s="177"/>
      <c r="BF93" s="177"/>
      <c r="BG93" s="178"/>
      <c r="BH93" s="177"/>
      <c r="BI93" s="178"/>
      <c r="BJ93" s="177"/>
      <c r="BK93" s="177"/>
      <c r="BL93" s="177"/>
      <c r="BM93" s="178"/>
      <c r="BN93" s="194"/>
      <c r="BO93" s="181"/>
      <c r="BP93" s="172"/>
      <c r="BQ93" s="174"/>
      <c r="BR93" s="175"/>
      <c r="BS93" s="176"/>
      <c r="BT93" s="176"/>
      <c r="BU93" s="177"/>
      <c r="BV93" s="177"/>
      <c r="BW93" s="177"/>
      <c r="BX93" s="178"/>
      <c r="BY93" s="177"/>
      <c r="BZ93" s="178"/>
      <c r="CA93" s="177"/>
      <c r="CB93" s="177"/>
      <c r="CC93" s="177"/>
      <c r="CD93" s="178"/>
      <c r="CE93" s="194"/>
      <c r="CF93" s="181"/>
      <c r="CG93" s="172"/>
      <c r="CH93" s="174"/>
      <c r="CI93" s="175"/>
      <c r="CJ93" s="176"/>
      <c r="CK93" s="176"/>
      <c r="CL93" s="177"/>
      <c r="CM93" s="177"/>
      <c r="CN93" s="177"/>
      <c r="CO93" s="178"/>
      <c r="CP93" s="177"/>
      <c r="CQ93" s="178"/>
      <c r="CR93" s="177"/>
      <c r="CS93" s="177"/>
      <c r="CT93" s="177"/>
      <c r="CU93" s="178"/>
      <c r="CV93" s="194"/>
      <c r="CW93" s="181"/>
      <c r="CX93" s="172"/>
      <c r="CY93" s="174"/>
      <c r="CZ93" s="175"/>
      <c r="DA93" s="176"/>
      <c r="DB93" s="176"/>
      <c r="DC93" s="177"/>
      <c r="DD93" s="177"/>
      <c r="DE93" s="177"/>
      <c r="DF93" s="178"/>
      <c r="DG93" s="177"/>
      <c r="DH93" s="178"/>
      <c r="DI93" s="177"/>
      <c r="DJ93" s="177"/>
      <c r="DK93" s="177"/>
      <c r="DL93" s="178"/>
      <c r="DM93" s="194"/>
      <c r="DN93" s="181"/>
      <c r="DO93" s="172"/>
      <c r="DP93" s="174"/>
      <c r="DQ93" s="175"/>
      <c r="DR93" s="176"/>
      <c r="DS93" s="176"/>
      <c r="DT93" s="177"/>
      <c r="DU93" s="177"/>
      <c r="DV93" s="177"/>
      <c r="DW93" s="178"/>
      <c r="DX93" s="177"/>
      <c r="DY93" s="178"/>
      <c r="DZ93" s="177"/>
      <c r="EA93" s="177"/>
      <c r="EB93" s="177"/>
      <c r="EC93" s="178"/>
      <c r="ED93" s="194"/>
      <c r="EE93" s="181"/>
      <c r="EF93" s="172"/>
      <c r="EG93" s="174"/>
      <c r="EH93" s="175"/>
      <c r="EI93" s="176"/>
      <c r="EJ93" s="176"/>
      <c r="EK93" s="177"/>
      <c r="EL93" s="177"/>
      <c r="EM93" s="177"/>
      <c r="EN93" s="178"/>
      <c r="EO93" s="177"/>
      <c r="EP93" s="178"/>
      <c r="EQ93" s="177"/>
      <c r="ER93" s="177"/>
      <c r="ES93" s="177"/>
      <c r="ET93" s="178"/>
      <c r="EU93" s="194"/>
      <c r="EV93" s="181"/>
      <c r="EW93" s="172"/>
      <c r="EX93" s="174"/>
      <c r="EY93" s="175"/>
      <c r="EZ93" s="176"/>
      <c r="FA93" s="176"/>
      <c r="FB93" s="177"/>
      <c r="FC93" s="177"/>
      <c r="FD93" s="177"/>
      <c r="FE93" s="178"/>
      <c r="FF93" s="177"/>
      <c r="FG93" s="178"/>
      <c r="FH93" s="177"/>
      <c r="FI93" s="177"/>
      <c r="FJ93" s="177"/>
      <c r="FK93" s="178"/>
      <c r="FL93" s="194"/>
      <c r="FM93" s="181"/>
      <c r="FN93" s="172"/>
      <c r="FO93" s="174"/>
      <c r="FP93" s="175"/>
      <c r="FQ93" s="176"/>
      <c r="FR93" s="176"/>
      <c r="FS93" s="177"/>
      <c r="FT93" s="177"/>
      <c r="FU93" s="177"/>
      <c r="FV93" s="178"/>
      <c r="FW93" s="177"/>
      <c r="FX93" s="178"/>
      <c r="FY93" s="177"/>
      <c r="FZ93" s="177"/>
      <c r="GA93" s="177"/>
      <c r="GB93" s="178"/>
      <c r="GC93" s="194"/>
      <c r="GD93" s="181"/>
      <c r="GE93" s="172"/>
      <c r="GF93" s="174"/>
      <c r="GG93" s="175"/>
      <c r="GH93" s="176"/>
      <c r="GI93" s="176"/>
      <c r="GJ93" s="177"/>
      <c r="GK93" s="177"/>
      <c r="GL93" s="177"/>
      <c r="GM93" s="178"/>
      <c r="GN93" s="177"/>
      <c r="GO93" s="178"/>
      <c r="GP93" s="177"/>
      <c r="GQ93" s="177"/>
      <c r="GR93" s="177"/>
      <c r="GS93" s="178"/>
      <c r="GT93" s="194"/>
      <c r="GU93" s="181"/>
      <c r="GV93" s="172"/>
      <c r="GW93" s="174"/>
      <c r="GX93" s="175"/>
      <c r="GY93" s="176"/>
      <c r="GZ93" s="176"/>
      <c r="HA93" s="177"/>
      <c r="HB93" s="177"/>
      <c r="HC93" s="177"/>
      <c r="HD93" s="178"/>
      <c r="HE93" s="177"/>
      <c r="HF93" s="178"/>
      <c r="HG93" s="177"/>
      <c r="HH93" s="177"/>
      <c r="HI93" s="177"/>
      <c r="HJ93" s="178"/>
      <c r="HK93" s="194"/>
      <c r="HL93" s="181"/>
      <c r="HM93" s="172"/>
      <c r="HN93" s="174"/>
      <c r="HO93" s="175"/>
      <c r="HP93" s="176"/>
      <c r="HQ93" s="176"/>
      <c r="HR93" s="177"/>
      <c r="HS93" s="177"/>
      <c r="HT93" s="177"/>
      <c r="HU93" s="178"/>
      <c r="HV93" s="177"/>
      <c r="HW93" s="178"/>
      <c r="HX93" s="177"/>
      <c r="HY93" s="177"/>
      <c r="HZ93" s="177"/>
      <c r="IA93" s="178"/>
      <c r="IB93" s="194"/>
      <c r="IC93" s="181"/>
      <c r="ID93" s="172"/>
      <c r="IE93" s="174"/>
      <c r="IF93" s="175"/>
      <c r="IG93" s="176"/>
      <c r="IH93" s="176"/>
      <c r="II93" s="177"/>
      <c r="IJ93" s="177"/>
      <c r="IK93" s="177"/>
      <c r="IL93" s="178"/>
      <c r="IM93" s="177"/>
      <c r="IN93" s="178"/>
      <c r="IO93" s="177"/>
      <c r="IP93" s="177"/>
      <c r="IQ93" s="177"/>
      <c r="IR93" s="178"/>
      <c r="IS93" s="194"/>
      <c r="IT93" s="181"/>
      <c r="IU93" s="172"/>
      <c r="IV93" s="174"/>
      <c r="IW93" s="175"/>
      <c r="IX93" s="176"/>
      <c r="IY93" s="176"/>
      <c r="IZ93" s="177"/>
      <c r="JA93" s="177"/>
      <c r="JB93" s="177"/>
      <c r="JC93" s="178"/>
      <c r="JD93" s="177"/>
      <c r="JE93" s="178"/>
      <c r="JF93" s="177"/>
      <c r="JG93" s="177"/>
      <c r="JH93" s="177"/>
      <c r="JI93" s="178"/>
      <c r="JJ93" s="194"/>
      <c r="JK93" s="181"/>
      <c r="JL93" s="172"/>
      <c r="JM93" s="174"/>
      <c r="JN93" s="175"/>
      <c r="JO93" s="176"/>
      <c r="JP93" s="176"/>
      <c r="JQ93" s="177"/>
      <c r="JR93" s="177"/>
      <c r="JS93" s="177"/>
      <c r="JT93" s="178"/>
      <c r="JU93" s="177"/>
      <c r="JV93" s="178"/>
      <c r="JW93" s="177"/>
      <c r="JX93" s="177"/>
      <c r="JY93" s="177"/>
      <c r="JZ93" s="178"/>
      <c r="KA93" s="194"/>
      <c r="KB93" s="181"/>
      <c r="KC93" s="172"/>
      <c r="KD93" s="174"/>
      <c r="KE93" s="175"/>
      <c r="KF93" s="176"/>
      <c r="KG93" s="176"/>
      <c r="KH93" s="177"/>
      <c r="KI93" s="177"/>
      <c r="KJ93" s="177"/>
      <c r="KK93" s="178"/>
      <c r="KL93" s="177"/>
      <c r="KM93" s="178"/>
      <c r="KN93" s="177"/>
      <c r="KO93" s="177"/>
      <c r="KP93" s="177"/>
      <c r="KQ93" s="178"/>
      <c r="KR93" s="194"/>
      <c r="KS93" s="181"/>
      <c r="KT93" s="172"/>
      <c r="KU93" s="173"/>
    </row>
    <row r="94" ht="15.75" hidden="1" customHeight="1">
      <c r="A94" s="174"/>
      <c r="B94" s="175"/>
      <c r="C94" s="176"/>
      <c r="D94" s="176"/>
      <c r="E94" s="177"/>
      <c r="F94" s="177"/>
      <c r="G94" s="177"/>
      <c r="H94" s="178"/>
      <c r="I94" s="177"/>
      <c r="J94" s="178"/>
      <c r="K94" s="177"/>
      <c r="L94" s="177"/>
      <c r="M94" s="177"/>
      <c r="N94" s="178"/>
      <c r="O94" s="194"/>
      <c r="P94" s="181"/>
      <c r="Q94" s="172"/>
      <c r="R94" s="174"/>
      <c r="S94" s="175"/>
      <c r="T94" s="176"/>
      <c r="U94" s="176"/>
      <c r="V94" s="177"/>
      <c r="W94" s="177"/>
      <c r="X94" s="177"/>
      <c r="Y94" s="178"/>
      <c r="Z94" s="177"/>
      <c r="AA94" s="178"/>
      <c r="AB94" s="177"/>
      <c r="AC94" s="177"/>
      <c r="AD94" s="177"/>
      <c r="AE94" s="178"/>
      <c r="AF94" s="194"/>
      <c r="AG94" s="181"/>
      <c r="AH94" s="172"/>
      <c r="AI94" s="174"/>
      <c r="AJ94" s="175"/>
      <c r="AK94" s="176"/>
      <c r="AL94" s="176"/>
      <c r="AM94" s="177"/>
      <c r="AN94" s="177"/>
      <c r="AO94" s="177"/>
      <c r="AP94" s="178"/>
      <c r="AQ94" s="177"/>
      <c r="AR94" s="178"/>
      <c r="AS94" s="177"/>
      <c r="AT94" s="177"/>
      <c r="AU94" s="177"/>
      <c r="AV94" s="178"/>
      <c r="AW94" s="194"/>
      <c r="AX94" s="181"/>
      <c r="AY94" s="172"/>
      <c r="AZ94" s="174"/>
      <c r="BA94" s="175"/>
      <c r="BB94" s="176"/>
      <c r="BC94" s="176"/>
      <c r="BD94" s="177"/>
      <c r="BE94" s="177"/>
      <c r="BF94" s="177"/>
      <c r="BG94" s="178"/>
      <c r="BH94" s="177"/>
      <c r="BI94" s="178"/>
      <c r="BJ94" s="177"/>
      <c r="BK94" s="177"/>
      <c r="BL94" s="177"/>
      <c r="BM94" s="178"/>
      <c r="BN94" s="194"/>
      <c r="BO94" s="181"/>
      <c r="BP94" s="172"/>
      <c r="BQ94" s="174"/>
      <c r="BR94" s="175"/>
      <c r="BS94" s="176"/>
      <c r="BT94" s="176"/>
      <c r="BU94" s="177"/>
      <c r="BV94" s="177"/>
      <c r="BW94" s="177"/>
      <c r="BX94" s="178"/>
      <c r="BY94" s="177"/>
      <c r="BZ94" s="178"/>
      <c r="CA94" s="177"/>
      <c r="CB94" s="177"/>
      <c r="CC94" s="177"/>
      <c r="CD94" s="178"/>
      <c r="CE94" s="194"/>
      <c r="CF94" s="181"/>
      <c r="CG94" s="172"/>
      <c r="CH94" s="174"/>
      <c r="CI94" s="175"/>
      <c r="CJ94" s="176"/>
      <c r="CK94" s="176"/>
      <c r="CL94" s="177"/>
      <c r="CM94" s="177"/>
      <c r="CN94" s="177"/>
      <c r="CO94" s="178"/>
      <c r="CP94" s="177"/>
      <c r="CQ94" s="178"/>
      <c r="CR94" s="177"/>
      <c r="CS94" s="177"/>
      <c r="CT94" s="177"/>
      <c r="CU94" s="178"/>
      <c r="CV94" s="194"/>
      <c r="CW94" s="181"/>
      <c r="CX94" s="172"/>
      <c r="CY94" s="174"/>
      <c r="CZ94" s="175"/>
      <c r="DA94" s="176"/>
      <c r="DB94" s="176"/>
      <c r="DC94" s="177"/>
      <c r="DD94" s="177"/>
      <c r="DE94" s="177"/>
      <c r="DF94" s="178"/>
      <c r="DG94" s="177"/>
      <c r="DH94" s="178"/>
      <c r="DI94" s="177"/>
      <c r="DJ94" s="177"/>
      <c r="DK94" s="177"/>
      <c r="DL94" s="178"/>
      <c r="DM94" s="194"/>
      <c r="DN94" s="181"/>
      <c r="DO94" s="172"/>
      <c r="DP94" s="174"/>
      <c r="DQ94" s="175"/>
      <c r="DR94" s="176"/>
      <c r="DS94" s="176"/>
      <c r="DT94" s="177"/>
      <c r="DU94" s="177"/>
      <c r="DV94" s="177"/>
      <c r="DW94" s="178"/>
      <c r="DX94" s="177"/>
      <c r="DY94" s="178"/>
      <c r="DZ94" s="177"/>
      <c r="EA94" s="177"/>
      <c r="EB94" s="177"/>
      <c r="EC94" s="178"/>
      <c r="ED94" s="194"/>
      <c r="EE94" s="181"/>
      <c r="EF94" s="172"/>
      <c r="EG94" s="174"/>
      <c r="EH94" s="175"/>
      <c r="EI94" s="176"/>
      <c r="EJ94" s="176"/>
      <c r="EK94" s="177"/>
      <c r="EL94" s="177"/>
      <c r="EM94" s="177"/>
      <c r="EN94" s="178"/>
      <c r="EO94" s="177"/>
      <c r="EP94" s="178"/>
      <c r="EQ94" s="177"/>
      <c r="ER94" s="177"/>
      <c r="ES94" s="177"/>
      <c r="ET94" s="178"/>
      <c r="EU94" s="194"/>
      <c r="EV94" s="181"/>
      <c r="EW94" s="172"/>
      <c r="EX94" s="174"/>
      <c r="EY94" s="175"/>
      <c r="EZ94" s="176"/>
      <c r="FA94" s="176"/>
      <c r="FB94" s="177"/>
      <c r="FC94" s="177"/>
      <c r="FD94" s="177"/>
      <c r="FE94" s="178"/>
      <c r="FF94" s="177"/>
      <c r="FG94" s="178"/>
      <c r="FH94" s="177"/>
      <c r="FI94" s="177"/>
      <c r="FJ94" s="177"/>
      <c r="FK94" s="178"/>
      <c r="FL94" s="194"/>
      <c r="FM94" s="181"/>
      <c r="FN94" s="172"/>
      <c r="FO94" s="174"/>
      <c r="FP94" s="175"/>
      <c r="FQ94" s="176"/>
      <c r="FR94" s="176"/>
      <c r="FS94" s="177"/>
      <c r="FT94" s="177"/>
      <c r="FU94" s="177"/>
      <c r="FV94" s="178"/>
      <c r="FW94" s="177"/>
      <c r="FX94" s="178"/>
      <c r="FY94" s="177"/>
      <c r="FZ94" s="177"/>
      <c r="GA94" s="177"/>
      <c r="GB94" s="178"/>
      <c r="GC94" s="194"/>
      <c r="GD94" s="181"/>
      <c r="GE94" s="172"/>
      <c r="GF94" s="174"/>
      <c r="GG94" s="175"/>
      <c r="GH94" s="176"/>
      <c r="GI94" s="176"/>
      <c r="GJ94" s="177"/>
      <c r="GK94" s="177"/>
      <c r="GL94" s="177"/>
      <c r="GM94" s="178"/>
      <c r="GN94" s="177"/>
      <c r="GO94" s="178"/>
      <c r="GP94" s="177"/>
      <c r="GQ94" s="177"/>
      <c r="GR94" s="177"/>
      <c r="GS94" s="178"/>
      <c r="GT94" s="194"/>
      <c r="GU94" s="181"/>
      <c r="GV94" s="172"/>
      <c r="GW94" s="174"/>
      <c r="GX94" s="175"/>
      <c r="GY94" s="176"/>
      <c r="GZ94" s="176"/>
      <c r="HA94" s="177"/>
      <c r="HB94" s="177"/>
      <c r="HC94" s="177"/>
      <c r="HD94" s="178"/>
      <c r="HE94" s="177"/>
      <c r="HF94" s="178"/>
      <c r="HG94" s="177"/>
      <c r="HH94" s="177"/>
      <c r="HI94" s="177"/>
      <c r="HJ94" s="178"/>
      <c r="HK94" s="194"/>
      <c r="HL94" s="181"/>
      <c r="HM94" s="172"/>
      <c r="HN94" s="174"/>
      <c r="HO94" s="175"/>
      <c r="HP94" s="176"/>
      <c r="HQ94" s="176"/>
      <c r="HR94" s="177"/>
      <c r="HS94" s="177"/>
      <c r="HT94" s="177"/>
      <c r="HU94" s="178"/>
      <c r="HV94" s="177"/>
      <c r="HW94" s="178"/>
      <c r="HX94" s="177"/>
      <c r="HY94" s="177"/>
      <c r="HZ94" s="177"/>
      <c r="IA94" s="178"/>
      <c r="IB94" s="194"/>
      <c r="IC94" s="181"/>
      <c r="ID94" s="172"/>
      <c r="IE94" s="174"/>
      <c r="IF94" s="175"/>
      <c r="IG94" s="176"/>
      <c r="IH94" s="176"/>
      <c r="II94" s="177"/>
      <c r="IJ94" s="177"/>
      <c r="IK94" s="177"/>
      <c r="IL94" s="178"/>
      <c r="IM94" s="177"/>
      <c r="IN94" s="178"/>
      <c r="IO94" s="177"/>
      <c r="IP94" s="177"/>
      <c r="IQ94" s="177"/>
      <c r="IR94" s="178"/>
      <c r="IS94" s="194"/>
      <c r="IT94" s="181"/>
      <c r="IU94" s="172"/>
      <c r="IV94" s="174"/>
      <c r="IW94" s="175"/>
      <c r="IX94" s="176"/>
      <c r="IY94" s="176"/>
      <c r="IZ94" s="177"/>
      <c r="JA94" s="177"/>
      <c r="JB94" s="177"/>
      <c r="JC94" s="178"/>
      <c r="JD94" s="177"/>
      <c r="JE94" s="178"/>
      <c r="JF94" s="177"/>
      <c r="JG94" s="177"/>
      <c r="JH94" s="177"/>
      <c r="JI94" s="178"/>
      <c r="JJ94" s="194"/>
      <c r="JK94" s="181"/>
      <c r="JL94" s="172"/>
      <c r="JM94" s="174"/>
      <c r="JN94" s="175"/>
      <c r="JO94" s="176"/>
      <c r="JP94" s="176"/>
      <c r="JQ94" s="177"/>
      <c r="JR94" s="177"/>
      <c r="JS94" s="177"/>
      <c r="JT94" s="178"/>
      <c r="JU94" s="177"/>
      <c r="JV94" s="178"/>
      <c r="JW94" s="177"/>
      <c r="JX94" s="177"/>
      <c r="JY94" s="177"/>
      <c r="JZ94" s="178"/>
      <c r="KA94" s="194"/>
      <c r="KB94" s="181"/>
      <c r="KC94" s="172"/>
      <c r="KD94" s="174"/>
      <c r="KE94" s="175"/>
      <c r="KF94" s="176"/>
      <c r="KG94" s="176"/>
      <c r="KH94" s="177"/>
      <c r="KI94" s="177"/>
      <c r="KJ94" s="177"/>
      <c r="KK94" s="178"/>
      <c r="KL94" s="177"/>
      <c r="KM94" s="178"/>
      <c r="KN94" s="177"/>
      <c r="KO94" s="177"/>
      <c r="KP94" s="177"/>
      <c r="KQ94" s="178"/>
      <c r="KR94" s="194"/>
      <c r="KS94" s="181"/>
      <c r="KT94" s="172"/>
      <c r="KU94" s="173"/>
    </row>
    <row r="95" ht="15.75" customHeight="1">
      <c r="A95" s="174"/>
      <c r="B95" s="175"/>
      <c r="C95" s="195"/>
      <c r="D95" s="195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81"/>
      <c r="Q95" s="172"/>
      <c r="R95" s="174"/>
      <c r="S95" s="175"/>
      <c r="T95" s="195"/>
      <c r="U95" s="195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81"/>
      <c r="AH95" s="172"/>
      <c r="AI95" s="174"/>
      <c r="AJ95" s="175"/>
      <c r="AK95" s="195"/>
      <c r="AL95" s="195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81"/>
      <c r="AY95" s="172"/>
      <c r="AZ95" s="174"/>
      <c r="BA95" s="175"/>
      <c r="BB95" s="195"/>
      <c r="BC95" s="195"/>
      <c r="BD95" s="177"/>
      <c r="BE95" s="177"/>
      <c r="BF95" s="177"/>
      <c r="BG95" s="177"/>
      <c r="BH95" s="177"/>
      <c r="BI95" s="177"/>
      <c r="BJ95" s="177"/>
      <c r="BK95" s="177"/>
      <c r="BL95" s="177"/>
      <c r="BM95" s="177"/>
      <c r="BN95" s="177"/>
      <c r="BO95" s="181"/>
      <c r="BP95" s="172"/>
      <c r="BQ95" s="174"/>
      <c r="BR95" s="175"/>
      <c r="BS95" s="195"/>
      <c r="BT95" s="195"/>
      <c r="BU95" s="177"/>
      <c r="BV95" s="177"/>
      <c r="BW95" s="177"/>
      <c r="BX95" s="177"/>
      <c r="BY95" s="177"/>
      <c r="BZ95" s="177"/>
      <c r="CA95" s="177"/>
      <c r="CB95" s="177"/>
      <c r="CC95" s="177"/>
      <c r="CD95" s="177"/>
      <c r="CE95" s="177"/>
      <c r="CF95" s="181"/>
      <c r="CG95" s="172"/>
      <c r="CH95" s="174"/>
      <c r="CI95" s="175"/>
      <c r="CJ95" s="195"/>
      <c r="CK95" s="195"/>
      <c r="CL95" s="177"/>
      <c r="CM95" s="177"/>
      <c r="CN95" s="177"/>
      <c r="CO95" s="177"/>
      <c r="CP95" s="177"/>
      <c r="CQ95" s="177"/>
      <c r="CR95" s="177"/>
      <c r="CS95" s="177"/>
      <c r="CT95" s="177"/>
      <c r="CU95" s="177"/>
      <c r="CV95" s="177"/>
      <c r="CW95" s="181"/>
      <c r="CX95" s="172"/>
      <c r="CY95" s="174"/>
      <c r="CZ95" s="175"/>
      <c r="DA95" s="195"/>
      <c r="DB95" s="195"/>
      <c r="DC95" s="177"/>
      <c r="DD95" s="177"/>
      <c r="DE95" s="177"/>
      <c r="DF95" s="177"/>
      <c r="DG95" s="177"/>
      <c r="DH95" s="177"/>
      <c r="DI95" s="177"/>
      <c r="DJ95" s="177"/>
      <c r="DK95" s="177"/>
      <c r="DL95" s="177"/>
      <c r="DM95" s="177"/>
      <c r="DN95" s="181"/>
      <c r="DO95" s="172"/>
      <c r="DP95" s="174"/>
      <c r="DQ95" s="175"/>
      <c r="DR95" s="195"/>
      <c r="DS95" s="195"/>
      <c r="DT95" s="177"/>
      <c r="DU95" s="177"/>
      <c r="DV95" s="177"/>
      <c r="DW95" s="177"/>
      <c r="DX95" s="177"/>
      <c r="DY95" s="177"/>
      <c r="DZ95" s="177"/>
      <c r="EA95" s="177"/>
      <c r="EB95" s="177"/>
      <c r="EC95" s="177"/>
      <c r="ED95" s="177"/>
      <c r="EE95" s="181"/>
      <c r="EF95" s="172"/>
      <c r="EG95" s="174"/>
      <c r="EH95" s="175"/>
      <c r="EI95" s="195"/>
      <c r="EJ95" s="195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81"/>
      <c r="EW95" s="172"/>
      <c r="EX95" s="174"/>
      <c r="EY95" s="175"/>
      <c r="EZ95" s="195"/>
      <c r="FA95" s="195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81"/>
      <c r="FN95" s="172"/>
      <c r="FO95" s="174"/>
      <c r="FP95" s="175"/>
      <c r="FQ95" s="195"/>
      <c r="FR95" s="195"/>
      <c r="FS95" s="177"/>
      <c r="FT95" s="177"/>
      <c r="FU95" s="177"/>
      <c r="FV95" s="177"/>
      <c r="FW95" s="177"/>
      <c r="FX95" s="177"/>
      <c r="FY95" s="177"/>
      <c r="FZ95" s="177"/>
      <c r="GA95" s="177"/>
      <c r="GB95" s="177"/>
      <c r="GC95" s="177"/>
      <c r="GD95" s="181"/>
      <c r="GE95" s="172"/>
      <c r="GF95" s="174"/>
      <c r="GG95" s="175"/>
      <c r="GH95" s="195"/>
      <c r="GI95" s="195"/>
      <c r="GJ95" s="177"/>
      <c r="GK95" s="177"/>
      <c r="GL95" s="177"/>
      <c r="GM95" s="177"/>
      <c r="GN95" s="177"/>
      <c r="GO95" s="177"/>
      <c r="GP95" s="177"/>
      <c r="GQ95" s="177"/>
      <c r="GR95" s="177"/>
      <c r="GS95" s="177"/>
      <c r="GT95" s="177"/>
      <c r="GU95" s="181"/>
      <c r="GV95" s="172"/>
      <c r="GW95" s="174"/>
      <c r="GX95" s="175"/>
      <c r="GY95" s="195"/>
      <c r="GZ95" s="195"/>
      <c r="HA95" s="177"/>
      <c r="HB95" s="177"/>
      <c r="HC95" s="177"/>
      <c r="HD95" s="177"/>
      <c r="HE95" s="177"/>
      <c r="HF95" s="177"/>
      <c r="HG95" s="177"/>
      <c r="HH95" s="177"/>
      <c r="HI95" s="177"/>
      <c r="HJ95" s="177"/>
      <c r="HK95" s="177"/>
      <c r="HL95" s="181"/>
      <c r="HM95" s="172"/>
      <c r="HN95" s="174"/>
      <c r="HO95" s="175"/>
      <c r="HP95" s="195"/>
      <c r="HQ95" s="195"/>
      <c r="HR95" s="177"/>
      <c r="HS95" s="177"/>
      <c r="HT95" s="177"/>
      <c r="HU95" s="177"/>
      <c r="HV95" s="177"/>
      <c r="HW95" s="177"/>
      <c r="HX95" s="177"/>
      <c r="HY95" s="177"/>
      <c r="HZ95" s="177"/>
      <c r="IA95" s="177"/>
      <c r="IB95" s="177"/>
      <c r="IC95" s="181"/>
      <c r="ID95" s="172"/>
      <c r="IE95" s="174"/>
      <c r="IF95" s="175"/>
      <c r="IG95" s="195"/>
      <c r="IH95" s="195"/>
      <c r="II95" s="177"/>
      <c r="IJ95" s="177"/>
      <c r="IK95" s="177"/>
      <c r="IL95" s="177"/>
      <c r="IM95" s="177"/>
      <c r="IN95" s="177"/>
      <c r="IO95" s="177"/>
      <c r="IP95" s="177"/>
      <c r="IQ95" s="177"/>
      <c r="IR95" s="177"/>
      <c r="IS95" s="177"/>
      <c r="IT95" s="181"/>
      <c r="IU95" s="172"/>
      <c r="IV95" s="174"/>
      <c r="IW95" s="175"/>
      <c r="IX95" s="195"/>
      <c r="IY95" s="195"/>
      <c r="IZ95" s="177"/>
      <c r="JA95" s="177"/>
      <c r="JB95" s="177"/>
      <c r="JC95" s="177"/>
      <c r="JD95" s="177"/>
      <c r="JE95" s="177"/>
      <c r="JF95" s="177"/>
      <c r="JG95" s="177"/>
      <c r="JH95" s="177"/>
      <c r="JI95" s="177"/>
      <c r="JJ95" s="177"/>
      <c r="JK95" s="181"/>
      <c r="JL95" s="172"/>
      <c r="JM95" s="174"/>
      <c r="JN95" s="175"/>
      <c r="JO95" s="195"/>
      <c r="JP95" s="195"/>
      <c r="JQ95" s="177"/>
      <c r="JR95" s="177"/>
      <c r="JS95" s="177"/>
      <c r="JT95" s="177"/>
      <c r="JU95" s="177"/>
      <c r="JV95" s="177"/>
      <c r="JW95" s="177"/>
      <c r="JX95" s="177"/>
      <c r="JY95" s="177"/>
      <c r="JZ95" s="177"/>
      <c r="KA95" s="177"/>
      <c r="KB95" s="181"/>
      <c r="KC95" s="172"/>
      <c r="KD95" s="174"/>
      <c r="KE95" s="175"/>
      <c r="KF95" s="195"/>
      <c r="KG95" s="195"/>
      <c r="KH95" s="177"/>
      <c r="KI95" s="177"/>
      <c r="KJ95" s="177"/>
      <c r="KK95" s="177"/>
      <c r="KL95" s="177"/>
      <c r="KM95" s="177"/>
      <c r="KN95" s="177"/>
      <c r="KO95" s="177"/>
      <c r="KP95" s="177"/>
      <c r="KQ95" s="177"/>
      <c r="KR95" s="177"/>
      <c r="KS95" s="181"/>
      <c r="KT95" s="172"/>
      <c r="KU95" s="173"/>
    </row>
    <row r="96" ht="15.75" customHeight="1">
      <c r="A96" s="196" t="s">
        <v>162</v>
      </c>
      <c r="B96" s="197"/>
      <c r="C96" s="198"/>
      <c r="D96" s="198"/>
      <c r="E96" s="199"/>
      <c r="F96" s="199"/>
      <c r="G96" s="200">
        <f>SUM(G13:G95)</f>
        <v>0</v>
      </c>
      <c r="H96" s="199"/>
      <c r="I96" s="200">
        <f>SUM(I13:I95)</f>
        <v>0</v>
      </c>
      <c r="J96" s="199"/>
      <c r="K96" s="199"/>
      <c r="L96" s="199"/>
      <c r="M96" s="200">
        <f>SUM(M13:M95)</f>
        <v>0</v>
      </c>
      <c r="N96" s="199"/>
      <c r="O96" s="200">
        <f t="shared" ref="O96:P96" si="883">SUM(O13:O95)</f>
        <v>0</v>
      </c>
      <c r="P96" s="200">
        <f t="shared" si="883"/>
        <v>0</v>
      </c>
      <c r="Q96" s="201"/>
      <c r="R96" s="196" t="s">
        <v>162</v>
      </c>
      <c r="S96" s="197"/>
      <c r="T96" s="198"/>
      <c r="U96" s="198"/>
      <c r="V96" s="199"/>
      <c r="W96" s="199"/>
      <c r="X96" s="200">
        <f>SUM(X13:X95)</f>
        <v>0</v>
      </c>
      <c r="Y96" s="199"/>
      <c r="Z96" s="200">
        <f>SUM(Z13:Z95)</f>
        <v>0</v>
      </c>
      <c r="AA96" s="199"/>
      <c r="AB96" s="199"/>
      <c r="AC96" s="199"/>
      <c r="AD96" s="200">
        <f>SUM(AD13:AD95)</f>
        <v>0</v>
      </c>
      <c r="AE96" s="199"/>
      <c r="AF96" s="200">
        <f t="shared" ref="AF96:AG96" si="884">SUM(AF13:AF95)</f>
        <v>0</v>
      </c>
      <c r="AG96" s="200">
        <f t="shared" si="884"/>
        <v>0</v>
      </c>
      <c r="AH96" s="201"/>
      <c r="AI96" s="196" t="s">
        <v>162</v>
      </c>
      <c r="AJ96" s="197"/>
      <c r="AK96" s="198"/>
      <c r="AL96" s="198"/>
      <c r="AM96" s="199"/>
      <c r="AN96" s="199"/>
      <c r="AO96" s="200">
        <f>SUM(AO13:AO95)</f>
        <v>0</v>
      </c>
      <c r="AP96" s="199"/>
      <c r="AQ96" s="200">
        <f>SUM(AQ13:AQ95)</f>
        <v>0</v>
      </c>
      <c r="AR96" s="199"/>
      <c r="AS96" s="199"/>
      <c r="AT96" s="199"/>
      <c r="AU96" s="200">
        <f>SUM(AU13:AU95)</f>
        <v>0</v>
      </c>
      <c r="AV96" s="199"/>
      <c r="AW96" s="200">
        <f t="shared" ref="AW96:AX96" si="885">SUM(AW13:AW95)</f>
        <v>0</v>
      </c>
      <c r="AX96" s="200">
        <f t="shared" si="885"/>
        <v>0</v>
      </c>
      <c r="AY96" s="201"/>
      <c r="AZ96" s="196" t="s">
        <v>162</v>
      </c>
      <c r="BA96" s="197"/>
      <c r="BB96" s="198"/>
      <c r="BC96" s="198"/>
      <c r="BD96" s="199"/>
      <c r="BE96" s="199"/>
      <c r="BF96" s="200">
        <f>SUM(BF13:BF95)</f>
        <v>0</v>
      </c>
      <c r="BG96" s="199"/>
      <c r="BH96" s="200">
        <f>SUM(BH13:BH95)</f>
        <v>0</v>
      </c>
      <c r="BI96" s="199"/>
      <c r="BJ96" s="199"/>
      <c r="BK96" s="199"/>
      <c r="BL96" s="200">
        <f>SUM(BL13:BL95)</f>
        <v>0</v>
      </c>
      <c r="BM96" s="199"/>
      <c r="BN96" s="200">
        <f t="shared" ref="BN96:BO96" si="886">SUM(BN13:BN95)</f>
        <v>0</v>
      </c>
      <c r="BO96" s="200">
        <f t="shared" si="886"/>
        <v>0</v>
      </c>
      <c r="BP96" s="201"/>
      <c r="BQ96" s="196" t="s">
        <v>162</v>
      </c>
      <c r="BR96" s="197"/>
      <c r="BS96" s="198"/>
      <c r="BT96" s="198"/>
      <c r="BU96" s="199"/>
      <c r="BV96" s="199"/>
      <c r="BW96" s="200">
        <f>SUM(BW13:BW95)</f>
        <v>0</v>
      </c>
      <c r="BX96" s="199"/>
      <c r="BY96" s="200">
        <f>SUM(BY13:BY95)</f>
        <v>0</v>
      </c>
      <c r="BZ96" s="199"/>
      <c r="CA96" s="199"/>
      <c r="CB96" s="199"/>
      <c r="CC96" s="200">
        <f>SUM(CC13:CC95)</f>
        <v>0</v>
      </c>
      <c r="CD96" s="199"/>
      <c r="CE96" s="200">
        <f t="shared" ref="CE96:CF96" si="887">SUM(CE13:CE95)</f>
        <v>0</v>
      </c>
      <c r="CF96" s="200">
        <f t="shared" si="887"/>
        <v>0</v>
      </c>
      <c r="CG96" s="201"/>
      <c r="CH96" s="196" t="s">
        <v>162</v>
      </c>
      <c r="CI96" s="197"/>
      <c r="CJ96" s="198"/>
      <c r="CK96" s="198"/>
      <c r="CL96" s="199"/>
      <c r="CM96" s="199"/>
      <c r="CN96" s="200">
        <f>SUM(CN13:CN95)</f>
        <v>0</v>
      </c>
      <c r="CO96" s="199"/>
      <c r="CP96" s="200">
        <f>SUM(CP13:CP95)</f>
        <v>0</v>
      </c>
      <c r="CQ96" s="199"/>
      <c r="CR96" s="199"/>
      <c r="CS96" s="199"/>
      <c r="CT96" s="200">
        <f>SUM(CT13:CT95)</f>
        <v>0</v>
      </c>
      <c r="CU96" s="199"/>
      <c r="CV96" s="200">
        <f t="shared" ref="CV96:CW96" si="888">SUM(CV13:CV95)</f>
        <v>0</v>
      </c>
      <c r="CW96" s="200">
        <f t="shared" si="888"/>
        <v>0</v>
      </c>
      <c r="CX96" s="201"/>
      <c r="CY96" s="196" t="s">
        <v>162</v>
      </c>
      <c r="CZ96" s="197"/>
      <c r="DA96" s="198"/>
      <c r="DB96" s="198"/>
      <c r="DC96" s="199"/>
      <c r="DD96" s="199"/>
      <c r="DE96" s="200">
        <f>SUM(DE13:DE95)</f>
        <v>0</v>
      </c>
      <c r="DF96" s="199"/>
      <c r="DG96" s="200">
        <f>SUM(DG13:DG95)</f>
        <v>0</v>
      </c>
      <c r="DH96" s="199"/>
      <c r="DI96" s="199"/>
      <c r="DJ96" s="199"/>
      <c r="DK96" s="200">
        <f>SUM(DK13:DK95)</f>
        <v>0</v>
      </c>
      <c r="DL96" s="199"/>
      <c r="DM96" s="200">
        <f t="shared" ref="DM96:DN96" si="889">SUM(DM13:DM95)</f>
        <v>0</v>
      </c>
      <c r="DN96" s="200">
        <f t="shared" si="889"/>
        <v>0</v>
      </c>
      <c r="DO96" s="201"/>
      <c r="DP96" s="196" t="s">
        <v>162</v>
      </c>
      <c r="DQ96" s="197"/>
      <c r="DR96" s="198"/>
      <c r="DS96" s="198"/>
      <c r="DT96" s="199"/>
      <c r="DU96" s="199"/>
      <c r="DV96" s="200">
        <f>SUM(DV13:DV95)</f>
        <v>0</v>
      </c>
      <c r="DW96" s="199"/>
      <c r="DX96" s="200">
        <f>SUM(DX13:DX95)</f>
        <v>0</v>
      </c>
      <c r="DY96" s="199"/>
      <c r="DZ96" s="199"/>
      <c r="EA96" s="199"/>
      <c r="EB96" s="200">
        <f>SUM(EB13:EB95)</f>
        <v>0</v>
      </c>
      <c r="EC96" s="199"/>
      <c r="ED96" s="200">
        <f t="shared" ref="ED96:EE96" si="890">SUM(ED13:ED95)</f>
        <v>0</v>
      </c>
      <c r="EE96" s="200">
        <f t="shared" si="890"/>
        <v>0</v>
      </c>
      <c r="EF96" s="201"/>
      <c r="EG96" s="196" t="s">
        <v>162</v>
      </c>
      <c r="EH96" s="197"/>
      <c r="EI96" s="198"/>
      <c r="EJ96" s="198"/>
      <c r="EK96" s="199"/>
      <c r="EL96" s="199"/>
      <c r="EM96" s="200">
        <f>SUM(EM13:EM95)</f>
        <v>0</v>
      </c>
      <c r="EN96" s="199"/>
      <c r="EO96" s="200">
        <f>SUM(EO13:EO95)</f>
        <v>0</v>
      </c>
      <c r="EP96" s="199"/>
      <c r="EQ96" s="199"/>
      <c r="ER96" s="199"/>
      <c r="ES96" s="200">
        <f>SUM(ES13:ES95)</f>
        <v>0</v>
      </c>
      <c r="ET96" s="199"/>
      <c r="EU96" s="200">
        <f t="shared" ref="EU96:EV96" si="891">SUM(EU13:EU95)</f>
        <v>0</v>
      </c>
      <c r="EV96" s="200">
        <f t="shared" si="891"/>
        <v>0</v>
      </c>
      <c r="EW96" s="201"/>
      <c r="EX96" s="196" t="s">
        <v>162</v>
      </c>
      <c r="EY96" s="197"/>
      <c r="EZ96" s="198"/>
      <c r="FA96" s="198"/>
      <c r="FB96" s="199"/>
      <c r="FC96" s="199"/>
      <c r="FD96" s="200">
        <f>SUM(FD13:FD95)</f>
        <v>0</v>
      </c>
      <c r="FE96" s="199"/>
      <c r="FF96" s="200">
        <f>SUM(FF13:FF95)</f>
        <v>0</v>
      </c>
      <c r="FG96" s="199"/>
      <c r="FH96" s="199"/>
      <c r="FI96" s="199"/>
      <c r="FJ96" s="200">
        <f>SUM(FJ13:FJ95)</f>
        <v>0</v>
      </c>
      <c r="FK96" s="199"/>
      <c r="FL96" s="200">
        <f t="shared" ref="FL96:FM96" si="892">SUM(FL13:FL95)</f>
        <v>0</v>
      </c>
      <c r="FM96" s="200">
        <f t="shared" si="892"/>
        <v>0</v>
      </c>
      <c r="FN96" s="201"/>
      <c r="FO96" s="196" t="s">
        <v>162</v>
      </c>
      <c r="FP96" s="197"/>
      <c r="FQ96" s="198"/>
      <c r="FR96" s="198"/>
      <c r="FS96" s="199"/>
      <c r="FT96" s="199"/>
      <c r="FU96" s="200">
        <f>SUM(FU13:FU95)</f>
        <v>0</v>
      </c>
      <c r="FV96" s="199"/>
      <c r="FW96" s="200">
        <f>SUM(FW13:FW95)</f>
        <v>0</v>
      </c>
      <c r="FX96" s="199"/>
      <c r="FY96" s="199"/>
      <c r="FZ96" s="199"/>
      <c r="GA96" s="200">
        <f>SUM(GA13:GA95)</f>
        <v>0</v>
      </c>
      <c r="GB96" s="199"/>
      <c r="GC96" s="200">
        <f t="shared" ref="GC96:GD96" si="893">SUM(GC13:GC95)</f>
        <v>0</v>
      </c>
      <c r="GD96" s="200">
        <f t="shared" si="893"/>
        <v>0</v>
      </c>
      <c r="GE96" s="201"/>
      <c r="GF96" s="196" t="s">
        <v>162</v>
      </c>
      <c r="GG96" s="197"/>
      <c r="GH96" s="198"/>
      <c r="GI96" s="198"/>
      <c r="GJ96" s="199"/>
      <c r="GK96" s="199"/>
      <c r="GL96" s="200">
        <f>SUM(GL13:GL95)</f>
        <v>0</v>
      </c>
      <c r="GM96" s="199"/>
      <c r="GN96" s="200">
        <f>SUM(GN13:GN95)</f>
        <v>0</v>
      </c>
      <c r="GO96" s="199"/>
      <c r="GP96" s="199"/>
      <c r="GQ96" s="199"/>
      <c r="GR96" s="200">
        <f>SUM(GR13:GR95)</f>
        <v>0</v>
      </c>
      <c r="GS96" s="199"/>
      <c r="GT96" s="200">
        <f t="shared" ref="GT96:GU96" si="894">SUM(GT13:GT95)</f>
        <v>0</v>
      </c>
      <c r="GU96" s="200">
        <f t="shared" si="894"/>
        <v>0</v>
      </c>
      <c r="GV96" s="201"/>
      <c r="GW96" s="196" t="s">
        <v>162</v>
      </c>
      <c r="GX96" s="197"/>
      <c r="GY96" s="198"/>
      <c r="GZ96" s="198"/>
      <c r="HA96" s="199"/>
      <c r="HB96" s="199"/>
      <c r="HC96" s="200">
        <f>SUM(HC13:HC95)</f>
        <v>0</v>
      </c>
      <c r="HD96" s="199"/>
      <c r="HE96" s="200">
        <f>SUM(HE13:HE95)</f>
        <v>0</v>
      </c>
      <c r="HF96" s="199"/>
      <c r="HG96" s="199"/>
      <c r="HH96" s="199"/>
      <c r="HI96" s="200">
        <f>SUM(HI13:HI95)</f>
        <v>0</v>
      </c>
      <c r="HJ96" s="199"/>
      <c r="HK96" s="200">
        <f t="shared" ref="HK96:HL96" si="895">SUM(HK13:HK95)</f>
        <v>0</v>
      </c>
      <c r="HL96" s="200">
        <f t="shared" si="895"/>
        <v>0</v>
      </c>
      <c r="HM96" s="201"/>
      <c r="HN96" s="196" t="s">
        <v>162</v>
      </c>
      <c r="HO96" s="197"/>
      <c r="HP96" s="198"/>
      <c r="HQ96" s="198"/>
      <c r="HR96" s="199"/>
      <c r="HS96" s="199"/>
      <c r="HT96" s="200">
        <f>SUM(HT13:HT95)</f>
        <v>0</v>
      </c>
      <c r="HU96" s="199"/>
      <c r="HV96" s="200">
        <f>SUM(HV13:HV95)</f>
        <v>0</v>
      </c>
      <c r="HW96" s="199"/>
      <c r="HX96" s="199"/>
      <c r="HY96" s="199"/>
      <c r="HZ96" s="200">
        <f>SUM(HZ13:HZ95)</f>
        <v>0</v>
      </c>
      <c r="IA96" s="199"/>
      <c r="IB96" s="200">
        <f t="shared" ref="IB96:IC96" si="896">SUM(IB13:IB95)</f>
        <v>0</v>
      </c>
      <c r="IC96" s="200">
        <f t="shared" si="896"/>
        <v>0</v>
      </c>
      <c r="ID96" s="201"/>
      <c r="IE96" s="196" t="s">
        <v>162</v>
      </c>
      <c r="IF96" s="197"/>
      <c r="IG96" s="198"/>
      <c r="IH96" s="198"/>
      <c r="II96" s="199"/>
      <c r="IJ96" s="199"/>
      <c r="IK96" s="200">
        <f>SUM(IK13:IK95)</f>
        <v>0</v>
      </c>
      <c r="IL96" s="199"/>
      <c r="IM96" s="200">
        <f>SUM(IM13:IM95)</f>
        <v>0</v>
      </c>
      <c r="IN96" s="199"/>
      <c r="IO96" s="199"/>
      <c r="IP96" s="199"/>
      <c r="IQ96" s="200">
        <f>SUM(IQ13:IQ95)</f>
        <v>0</v>
      </c>
      <c r="IR96" s="199"/>
      <c r="IS96" s="200">
        <f t="shared" ref="IS96:IT96" si="897">SUM(IS13:IS95)</f>
        <v>0</v>
      </c>
      <c r="IT96" s="200">
        <f t="shared" si="897"/>
        <v>0</v>
      </c>
      <c r="IU96" s="201"/>
      <c r="IV96" s="196" t="s">
        <v>162</v>
      </c>
      <c r="IW96" s="197"/>
      <c r="IX96" s="198"/>
      <c r="IY96" s="198"/>
      <c r="IZ96" s="199"/>
      <c r="JA96" s="199"/>
      <c r="JB96" s="200">
        <f>SUM(JB13:JB95)</f>
        <v>0</v>
      </c>
      <c r="JC96" s="199"/>
      <c r="JD96" s="200">
        <f>SUM(JD13:JD95)</f>
        <v>0</v>
      </c>
      <c r="JE96" s="199"/>
      <c r="JF96" s="199"/>
      <c r="JG96" s="199"/>
      <c r="JH96" s="200">
        <f>SUM(JH13:JH95)</f>
        <v>0</v>
      </c>
      <c r="JI96" s="199"/>
      <c r="JJ96" s="200">
        <f t="shared" ref="JJ96:JK96" si="898">SUM(JJ13:JJ95)</f>
        <v>0</v>
      </c>
      <c r="JK96" s="200">
        <f t="shared" si="898"/>
        <v>0</v>
      </c>
      <c r="JL96" s="201"/>
      <c r="JM96" s="196" t="s">
        <v>162</v>
      </c>
      <c r="JN96" s="197"/>
      <c r="JO96" s="198"/>
      <c r="JP96" s="198"/>
      <c r="JQ96" s="199"/>
      <c r="JR96" s="199"/>
      <c r="JS96" s="200">
        <f>SUM(JS13:JS95)</f>
        <v>0</v>
      </c>
      <c r="JT96" s="199"/>
      <c r="JU96" s="200">
        <f>SUM(JU13:JU95)</f>
        <v>0</v>
      </c>
      <c r="JV96" s="199"/>
      <c r="JW96" s="199"/>
      <c r="JX96" s="199"/>
      <c r="JY96" s="200">
        <f>SUM(JY13:JY95)</f>
        <v>0</v>
      </c>
      <c r="JZ96" s="199"/>
      <c r="KA96" s="200">
        <f t="shared" ref="KA96:KB96" si="899">SUM(KA13:KA95)</f>
        <v>0</v>
      </c>
      <c r="KB96" s="200">
        <f t="shared" si="899"/>
        <v>0</v>
      </c>
      <c r="KC96" s="201"/>
      <c r="KD96" s="196" t="s">
        <v>162</v>
      </c>
      <c r="KE96" s="197"/>
      <c r="KF96" s="198"/>
      <c r="KG96" s="198"/>
      <c r="KH96" s="199"/>
      <c r="KI96" s="199"/>
      <c r="KJ96" s="200">
        <f>SUM(KJ13:KJ95)</f>
        <v>0</v>
      </c>
      <c r="KK96" s="199"/>
      <c r="KL96" s="200">
        <f>SUM(KL13:KL95)</f>
        <v>0</v>
      </c>
      <c r="KM96" s="199"/>
      <c r="KN96" s="199"/>
      <c r="KO96" s="199"/>
      <c r="KP96" s="200">
        <f>SUM(KP13:KP95)</f>
        <v>0</v>
      </c>
      <c r="KQ96" s="199"/>
      <c r="KR96" s="200">
        <f t="shared" ref="KR96:KS96" si="900">SUM(KR13:KR95)</f>
        <v>0</v>
      </c>
      <c r="KS96" s="200">
        <f t="shared" si="900"/>
        <v>0</v>
      </c>
      <c r="KT96" s="201"/>
      <c r="KU96" s="202"/>
    </row>
    <row r="97" ht="15.75" customHeight="1">
      <c r="A97" s="174"/>
      <c r="B97" s="195"/>
      <c r="C97" s="195"/>
      <c r="D97" s="195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94"/>
      <c r="P97" s="181"/>
      <c r="Q97" s="172"/>
      <c r="R97" s="174"/>
      <c r="S97" s="195"/>
      <c r="T97" s="195"/>
      <c r="U97" s="195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94"/>
      <c r="AG97" s="181"/>
      <c r="AH97" s="172"/>
      <c r="AI97" s="174"/>
      <c r="AJ97" s="195"/>
      <c r="AK97" s="195"/>
      <c r="AL97" s="195"/>
      <c r="AM97" s="177"/>
      <c r="AN97" s="177"/>
      <c r="AO97" s="177"/>
      <c r="AP97" s="177"/>
      <c r="AQ97" s="177"/>
      <c r="AR97" s="177"/>
      <c r="AS97" s="177"/>
      <c r="AT97" s="177"/>
      <c r="AU97" s="177"/>
      <c r="AV97" s="177"/>
      <c r="AW97" s="194"/>
      <c r="AX97" s="181"/>
      <c r="AY97" s="172"/>
      <c r="AZ97" s="174"/>
      <c r="BA97" s="195"/>
      <c r="BB97" s="195"/>
      <c r="BC97" s="195"/>
      <c r="BD97" s="177"/>
      <c r="BE97" s="177"/>
      <c r="BF97" s="177"/>
      <c r="BG97" s="177"/>
      <c r="BH97" s="177"/>
      <c r="BI97" s="177"/>
      <c r="BJ97" s="177"/>
      <c r="BK97" s="177"/>
      <c r="BL97" s="177"/>
      <c r="BM97" s="177"/>
      <c r="BN97" s="194"/>
      <c r="BO97" s="181"/>
      <c r="BP97" s="172"/>
      <c r="BQ97" s="174"/>
      <c r="BR97" s="195"/>
      <c r="BS97" s="195"/>
      <c r="BT97" s="195"/>
      <c r="BU97" s="177"/>
      <c r="BV97" s="177"/>
      <c r="BW97" s="177"/>
      <c r="BX97" s="177"/>
      <c r="BY97" s="177"/>
      <c r="BZ97" s="177"/>
      <c r="CA97" s="177"/>
      <c r="CB97" s="177"/>
      <c r="CC97" s="177"/>
      <c r="CD97" s="177"/>
      <c r="CE97" s="194"/>
      <c r="CF97" s="181"/>
      <c r="CG97" s="172"/>
      <c r="CH97" s="174"/>
      <c r="CI97" s="195"/>
      <c r="CJ97" s="195"/>
      <c r="CK97" s="195"/>
      <c r="CL97" s="177"/>
      <c r="CM97" s="177"/>
      <c r="CN97" s="177"/>
      <c r="CO97" s="177"/>
      <c r="CP97" s="177"/>
      <c r="CQ97" s="177"/>
      <c r="CR97" s="177"/>
      <c r="CS97" s="177"/>
      <c r="CT97" s="177"/>
      <c r="CU97" s="177"/>
      <c r="CV97" s="194"/>
      <c r="CW97" s="181"/>
      <c r="CX97" s="172"/>
      <c r="CY97" s="174"/>
      <c r="CZ97" s="195"/>
      <c r="DA97" s="195"/>
      <c r="DB97" s="195"/>
      <c r="DC97" s="177"/>
      <c r="DD97" s="177"/>
      <c r="DE97" s="177"/>
      <c r="DF97" s="177"/>
      <c r="DG97" s="177"/>
      <c r="DH97" s="177"/>
      <c r="DI97" s="177"/>
      <c r="DJ97" s="177"/>
      <c r="DK97" s="177"/>
      <c r="DL97" s="177"/>
      <c r="DM97" s="194"/>
      <c r="DN97" s="181"/>
      <c r="DO97" s="172"/>
      <c r="DP97" s="174"/>
      <c r="DQ97" s="195"/>
      <c r="DR97" s="195"/>
      <c r="DS97" s="195"/>
      <c r="DT97" s="177"/>
      <c r="DU97" s="177"/>
      <c r="DV97" s="177"/>
      <c r="DW97" s="177"/>
      <c r="DX97" s="177"/>
      <c r="DY97" s="177"/>
      <c r="DZ97" s="177"/>
      <c r="EA97" s="177"/>
      <c r="EB97" s="177"/>
      <c r="EC97" s="177"/>
      <c r="ED97" s="194"/>
      <c r="EE97" s="181"/>
      <c r="EF97" s="172"/>
      <c r="EG97" s="174"/>
      <c r="EH97" s="195"/>
      <c r="EI97" s="195"/>
      <c r="EJ97" s="195"/>
      <c r="EK97" s="177"/>
      <c r="EL97" s="177"/>
      <c r="EM97" s="177"/>
      <c r="EN97" s="177"/>
      <c r="EO97" s="177"/>
      <c r="EP97" s="177"/>
      <c r="EQ97" s="177"/>
      <c r="ER97" s="177"/>
      <c r="ES97" s="177"/>
      <c r="ET97" s="177"/>
      <c r="EU97" s="194"/>
      <c r="EV97" s="181"/>
      <c r="EW97" s="172"/>
      <c r="EX97" s="174"/>
      <c r="EY97" s="195"/>
      <c r="EZ97" s="195"/>
      <c r="FA97" s="195"/>
      <c r="FB97" s="177"/>
      <c r="FC97" s="177"/>
      <c r="FD97" s="177"/>
      <c r="FE97" s="177"/>
      <c r="FF97" s="177"/>
      <c r="FG97" s="177"/>
      <c r="FH97" s="177"/>
      <c r="FI97" s="177"/>
      <c r="FJ97" s="177"/>
      <c r="FK97" s="177"/>
      <c r="FL97" s="194"/>
      <c r="FM97" s="181"/>
      <c r="FN97" s="172"/>
      <c r="FO97" s="174"/>
      <c r="FP97" s="195"/>
      <c r="FQ97" s="195"/>
      <c r="FR97" s="195"/>
      <c r="FS97" s="177"/>
      <c r="FT97" s="177"/>
      <c r="FU97" s="177"/>
      <c r="FV97" s="177"/>
      <c r="FW97" s="177"/>
      <c r="FX97" s="177"/>
      <c r="FY97" s="177"/>
      <c r="FZ97" s="177"/>
      <c r="GA97" s="177"/>
      <c r="GB97" s="177"/>
      <c r="GC97" s="194"/>
      <c r="GD97" s="181"/>
      <c r="GE97" s="172"/>
      <c r="GF97" s="174"/>
      <c r="GG97" s="195"/>
      <c r="GH97" s="195"/>
      <c r="GI97" s="195"/>
      <c r="GJ97" s="177"/>
      <c r="GK97" s="177"/>
      <c r="GL97" s="177"/>
      <c r="GM97" s="177"/>
      <c r="GN97" s="177"/>
      <c r="GO97" s="177"/>
      <c r="GP97" s="177"/>
      <c r="GQ97" s="177"/>
      <c r="GR97" s="177"/>
      <c r="GS97" s="177"/>
      <c r="GT97" s="194"/>
      <c r="GU97" s="181"/>
      <c r="GV97" s="172"/>
      <c r="GW97" s="174"/>
      <c r="GX97" s="195"/>
      <c r="GY97" s="195"/>
      <c r="GZ97" s="195"/>
      <c r="HA97" s="177"/>
      <c r="HB97" s="177"/>
      <c r="HC97" s="177"/>
      <c r="HD97" s="177"/>
      <c r="HE97" s="177"/>
      <c r="HF97" s="177"/>
      <c r="HG97" s="177"/>
      <c r="HH97" s="177"/>
      <c r="HI97" s="177"/>
      <c r="HJ97" s="177"/>
      <c r="HK97" s="194"/>
      <c r="HL97" s="181"/>
      <c r="HM97" s="172"/>
      <c r="HN97" s="174"/>
      <c r="HO97" s="195"/>
      <c r="HP97" s="195"/>
      <c r="HQ97" s="195"/>
      <c r="HR97" s="177"/>
      <c r="HS97" s="177"/>
      <c r="HT97" s="177"/>
      <c r="HU97" s="177"/>
      <c r="HV97" s="177"/>
      <c r="HW97" s="177"/>
      <c r="HX97" s="177"/>
      <c r="HY97" s="177"/>
      <c r="HZ97" s="177"/>
      <c r="IA97" s="177"/>
      <c r="IB97" s="194"/>
      <c r="IC97" s="181"/>
      <c r="ID97" s="172"/>
      <c r="IE97" s="174"/>
      <c r="IF97" s="195"/>
      <c r="IG97" s="195"/>
      <c r="IH97" s="195"/>
      <c r="II97" s="177"/>
      <c r="IJ97" s="177"/>
      <c r="IK97" s="177"/>
      <c r="IL97" s="177"/>
      <c r="IM97" s="177"/>
      <c r="IN97" s="177"/>
      <c r="IO97" s="177"/>
      <c r="IP97" s="177"/>
      <c r="IQ97" s="177"/>
      <c r="IR97" s="177"/>
      <c r="IS97" s="194"/>
      <c r="IT97" s="181"/>
      <c r="IU97" s="172"/>
      <c r="IV97" s="174"/>
      <c r="IW97" s="195"/>
      <c r="IX97" s="195"/>
      <c r="IY97" s="195"/>
      <c r="IZ97" s="177"/>
      <c r="JA97" s="177"/>
      <c r="JB97" s="177"/>
      <c r="JC97" s="177"/>
      <c r="JD97" s="177"/>
      <c r="JE97" s="177"/>
      <c r="JF97" s="177"/>
      <c r="JG97" s="177"/>
      <c r="JH97" s="177"/>
      <c r="JI97" s="177"/>
      <c r="JJ97" s="194"/>
      <c r="JK97" s="181"/>
      <c r="JL97" s="172"/>
      <c r="JM97" s="174"/>
      <c r="JN97" s="195"/>
      <c r="JO97" s="195"/>
      <c r="JP97" s="195"/>
      <c r="JQ97" s="177"/>
      <c r="JR97" s="177"/>
      <c r="JS97" s="177"/>
      <c r="JT97" s="177"/>
      <c r="JU97" s="177"/>
      <c r="JV97" s="177"/>
      <c r="JW97" s="177"/>
      <c r="JX97" s="177"/>
      <c r="JY97" s="177"/>
      <c r="JZ97" s="177"/>
      <c r="KA97" s="194"/>
      <c r="KB97" s="181"/>
      <c r="KC97" s="172"/>
      <c r="KD97" s="174"/>
      <c r="KE97" s="195"/>
      <c r="KF97" s="195"/>
      <c r="KG97" s="195"/>
      <c r="KH97" s="177"/>
      <c r="KI97" s="177"/>
      <c r="KJ97" s="177"/>
      <c r="KK97" s="177"/>
      <c r="KL97" s="177"/>
      <c r="KM97" s="177"/>
      <c r="KN97" s="177"/>
      <c r="KO97" s="177"/>
      <c r="KP97" s="177"/>
      <c r="KQ97" s="177"/>
      <c r="KR97" s="194"/>
      <c r="KS97" s="181"/>
      <c r="KT97" s="172"/>
      <c r="KU97" s="173"/>
    </row>
    <row r="98" ht="15.75" customHeight="1">
      <c r="A98" s="174"/>
      <c r="B98" s="203" t="str">
        <f>"Output Sekunder "&amp;" %"</f>
        <v>Output Sekunder  %</v>
      </c>
      <c r="C98" s="204"/>
      <c r="D98" s="204"/>
      <c r="E98" s="177"/>
      <c r="F98" s="205"/>
      <c r="G98" s="205"/>
      <c r="H98" s="205"/>
      <c r="I98" s="205"/>
      <c r="J98" s="205"/>
      <c r="K98" s="205"/>
      <c r="L98" s="205"/>
      <c r="M98" s="206">
        <f t="shared" ref="M98:M99" si="901">M199+M300+M401+M502</f>
        <v>0</v>
      </c>
      <c r="N98" s="205"/>
      <c r="O98" s="205"/>
      <c r="P98" s="207">
        <f t="shared" ref="P98:P99" si="902">P199+P300+P401+P502</f>
        <v>0</v>
      </c>
      <c r="Q98" s="172"/>
      <c r="R98" s="174"/>
      <c r="S98" s="203" t="str">
        <f>"Output Sekunder "&amp;" %"</f>
        <v>Output Sekunder  %</v>
      </c>
      <c r="T98" s="204"/>
      <c r="U98" s="204"/>
      <c r="V98" s="177"/>
      <c r="W98" s="205"/>
      <c r="X98" s="205"/>
      <c r="Y98" s="205"/>
      <c r="Z98" s="205"/>
      <c r="AA98" s="205"/>
      <c r="AB98" s="205"/>
      <c r="AC98" s="205"/>
      <c r="AD98" s="206">
        <f t="shared" ref="AD98:AD99" si="903">AD199+AD300+AD401+AD502</f>
        <v>0</v>
      </c>
      <c r="AE98" s="205"/>
      <c r="AF98" s="205"/>
      <c r="AG98" s="207">
        <f t="shared" ref="AG98:AG99" si="904">AG199+AG300+AG401+AG502</f>
        <v>0</v>
      </c>
      <c r="AH98" s="172"/>
      <c r="AI98" s="174"/>
      <c r="AJ98" s="203" t="str">
        <f>"Output Sekunder "&amp;" %"</f>
        <v>Output Sekunder  %</v>
      </c>
      <c r="AK98" s="204"/>
      <c r="AL98" s="204"/>
      <c r="AM98" s="177"/>
      <c r="AN98" s="205"/>
      <c r="AO98" s="205"/>
      <c r="AP98" s="205"/>
      <c r="AQ98" s="205"/>
      <c r="AR98" s="205"/>
      <c r="AS98" s="205"/>
      <c r="AT98" s="205"/>
      <c r="AU98" s="206">
        <f t="shared" ref="AU98:AU99" si="905">AU199+AU300+AU401+AU502</f>
        <v>0</v>
      </c>
      <c r="AV98" s="205"/>
      <c r="AW98" s="205"/>
      <c r="AX98" s="207">
        <f t="shared" ref="AX98:AX99" si="906">AX199+AX300+AX401+AX502</f>
        <v>0</v>
      </c>
      <c r="AY98" s="172"/>
      <c r="AZ98" s="174"/>
      <c r="BA98" s="203" t="str">
        <f>"Output Sekunder "&amp;" %"</f>
        <v>Output Sekunder  %</v>
      </c>
      <c r="BB98" s="204"/>
      <c r="BC98" s="204"/>
      <c r="BD98" s="177"/>
      <c r="BE98" s="205"/>
      <c r="BF98" s="205"/>
      <c r="BG98" s="205"/>
      <c r="BH98" s="205"/>
      <c r="BI98" s="205"/>
      <c r="BJ98" s="205"/>
      <c r="BK98" s="205"/>
      <c r="BL98" s="206">
        <f t="shared" ref="BL98:BL99" si="907">BL199+BL300+BL401+BL502</f>
        <v>0</v>
      </c>
      <c r="BM98" s="205"/>
      <c r="BN98" s="205"/>
      <c r="BO98" s="207">
        <f t="shared" ref="BO98:BO99" si="908">BO199+BO300+BO401+BO502</f>
        <v>0</v>
      </c>
      <c r="BP98" s="172"/>
      <c r="BQ98" s="174"/>
      <c r="BR98" s="203" t="str">
        <f>"Output Sekunder "&amp;" %"</f>
        <v>Output Sekunder  %</v>
      </c>
      <c r="BS98" s="204"/>
      <c r="BT98" s="204"/>
      <c r="BU98" s="177"/>
      <c r="BV98" s="205"/>
      <c r="BW98" s="205"/>
      <c r="BX98" s="205"/>
      <c r="BY98" s="205"/>
      <c r="BZ98" s="205"/>
      <c r="CA98" s="205"/>
      <c r="CB98" s="205"/>
      <c r="CC98" s="206">
        <f t="shared" ref="CC98:CC99" si="909">CC199+CC300+CC401+CC502</f>
        <v>0</v>
      </c>
      <c r="CD98" s="205"/>
      <c r="CE98" s="205"/>
      <c r="CF98" s="207">
        <f t="shared" ref="CF98:CF99" si="910">CF199+CF300+CF401+CF502</f>
        <v>0</v>
      </c>
      <c r="CG98" s="172"/>
      <c r="CH98" s="174"/>
      <c r="CI98" s="203" t="str">
        <f>"Output Sekunder "&amp;" %"</f>
        <v>Output Sekunder  %</v>
      </c>
      <c r="CJ98" s="204"/>
      <c r="CK98" s="204"/>
      <c r="CL98" s="177"/>
      <c r="CM98" s="205"/>
      <c r="CN98" s="205"/>
      <c r="CO98" s="205"/>
      <c r="CP98" s="205"/>
      <c r="CQ98" s="205"/>
      <c r="CR98" s="205"/>
      <c r="CS98" s="205"/>
      <c r="CT98" s="206">
        <f t="shared" ref="CT98:CT99" si="911">CT199+CT300+CT401+CT502</f>
        <v>0</v>
      </c>
      <c r="CU98" s="205"/>
      <c r="CV98" s="205"/>
      <c r="CW98" s="207">
        <f t="shared" ref="CW98:CW99" si="912">CW199+CW300+CW401+CW502</f>
        <v>0</v>
      </c>
      <c r="CX98" s="172"/>
      <c r="CY98" s="174"/>
      <c r="CZ98" s="203" t="str">
        <f>"Output Sekunder "&amp;" %"</f>
        <v>Output Sekunder  %</v>
      </c>
      <c r="DA98" s="204"/>
      <c r="DB98" s="204"/>
      <c r="DC98" s="177"/>
      <c r="DD98" s="205"/>
      <c r="DE98" s="205"/>
      <c r="DF98" s="205"/>
      <c r="DG98" s="205"/>
      <c r="DH98" s="205"/>
      <c r="DI98" s="205"/>
      <c r="DJ98" s="205"/>
      <c r="DK98" s="206">
        <f t="shared" ref="DK98:DK99" si="913">DK199+DK300+DK401+DK502</f>
        <v>0</v>
      </c>
      <c r="DL98" s="205"/>
      <c r="DM98" s="205"/>
      <c r="DN98" s="207">
        <f t="shared" ref="DN98:DN99" si="914">DN199+DN300+DN401+DN502</f>
        <v>0</v>
      </c>
      <c r="DO98" s="172"/>
      <c r="DP98" s="174"/>
      <c r="DQ98" s="203" t="str">
        <f>"Output Sekunder "&amp;" %"</f>
        <v>Output Sekunder  %</v>
      </c>
      <c r="DR98" s="204"/>
      <c r="DS98" s="204"/>
      <c r="DT98" s="177"/>
      <c r="DU98" s="205"/>
      <c r="DV98" s="205"/>
      <c r="DW98" s="205"/>
      <c r="DX98" s="205"/>
      <c r="DY98" s="205"/>
      <c r="DZ98" s="205"/>
      <c r="EA98" s="205"/>
      <c r="EB98" s="206">
        <f t="shared" ref="EB98:EB99" si="915">EB199+EB300+EB401+EB502</f>
        <v>0</v>
      </c>
      <c r="EC98" s="205"/>
      <c r="ED98" s="205"/>
      <c r="EE98" s="207">
        <f t="shared" ref="EE98:EE99" si="916">EE199+EE300+EE401+EE502</f>
        <v>0</v>
      </c>
      <c r="EF98" s="172"/>
      <c r="EG98" s="174"/>
      <c r="EH98" s="203" t="str">
        <f>"Output Sekunder "&amp;" %"</f>
        <v>Output Sekunder  %</v>
      </c>
      <c r="EI98" s="204"/>
      <c r="EJ98" s="204"/>
      <c r="EK98" s="177"/>
      <c r="EL98" s="205"/>
      <c r="EM98" s="205"/>
      <c r="EN98" s="205"/>
      <c r="EO98" s="205"/>
      <c r="EP98" s="205"/>
      <c r="EQ98" s="205"/>
      <c r="ER98" s="205"/>
      <c r="ES98" s="206">
        <f t="shared" ref="ES98:ES99" si="917">ES199+ES300+ES401+ES502</f>
        <v>0</v>
      </c>
      <c r="ET98" s="205"/>
      <c r="EU98" s="205"/>
      <c r="EV98" s="207">
        <f t="shared" ref="EV98:EV99" si="918">EV199+EV300+EV401+EV502</f>
        <v>0</v>
      </c>
      <c r="EW98" s="172"/>
      <c r="EX98" s="174"/>
      <c r="EY98" s="203" t="str">
        <f>"Output Sekunder "&amp;" %"</f>
        <v>Output Sekunder  %</v>
      </c>
      <c r="EZ98" s="204"/>
      <c r="FA98" s="204"/>
      <c r="FB98" s="177"/>
      <c r="FC98" s="205"/>
      <c r="FD98" s="205"/>
      <c r="FE98" s="205"/>
      <c r="FF98" s="205"/>
      <c r="FG98" s="205"/>
      <c r="FH98" s="205"/>
      <c r="FI98" s="205"/>
      <c r="FJ98" s="206">
        <f t="shared" ref="FJ98:FJ99" si="919">FJ199+FJ300+FJ401+FJ502</f>
        <v>0</v>
      </c>
      <c r="FK98" s="205"/>
      <c r="FL98" s="205"/>
      <c r="FM98" s="207">
        <f t="shared" ref="FM98:FM99" si="920">FM199+FM300+FM401+FM502</f>
        <v>0</v>
      </c>
      <c r="FN98" s="172"/>
      <c r="FO98" s="174"/>
      <c r="FP98" s="203" t="str">
        <f>"Output Sekunder "&amp;" %"</f>
        <v>Output Sekunder  %</v>
      </c>
      <c r="FQ98" s="204"/>
      <c r="FR98" s="204"/>
      <c r="FS98" s="177"/>
      <c r="FT98" s="205"/>
      <c r="FU98" s="205"/>
      <c r="FV98" s="205"/>
      <c r="FW98" s="205"/>
      <c r="FX98" s="205"/>
      <c r="FY98" s="205"/>
      <c r="FZ98" s="205"/>
      <c r="GA98" s="206">
        <f t="shared" ref="GA98:GA99" si="921">GA199+GA300+GA401+GA502</f>
        <v>0</v>
      </c>
      <c r="GB98" s="205"/>
      <c r="GC98" s="205"/>
      <c r="GD98" s="207">
        <f t="shared" ref="GD98:GD99" si="922">GD199+GD300+GD401+GD502</f>
        <v>0</v>
      </c>
      <c r="GE98" s="172"/>
      <c r="GF98" s="174"/>
      <c r="GG98" s="203" t="str">
        <f>"Output Sekunder "&amp;" %"</f>
        <v>Output Sekunder  %</v>
      </c>
      <c r="GH98" s="204"/>
      <c r="GI98" s="204"/>
      <c r="GJ98" s="177"/>
      <c r="GK98" s="205"/>
      <c r="GL98" s="205"/>
      <c r="GM98" s="205"/>
      <c r="GN98" s="205"/>
      <c r="GO98" s="205"/>
      <c r="GP98" s="205"/>
      <c r="GQ98" s="205"/>
      <c r="GR98" s="206">
        <f t="shared" ref="GR98:GR99" si="923">GR199+GR300+GR401+GR502</f>
        <v>0</v>
      </c>
      <c r="GS98" s="205"/>
      <c r="GT98" s="205"/>
      <c r="GU98" s="207">
        <f t="shared" ref="GU98:GU99" si="924">GU199+GU300+GU401+GU502</f>
        <v>0</v>
      </c>
      <c r="GV98" s="172"/>
      <c r="GW98" s="174"/>
      <c r="GX98" s="203" t="str">
        <f>"Output Sekunder "&amp;" %"</f>
        <v>Output Sekunder  %</v>
      </c>
      <c r="GY98" s="204"/>
      <c r="GZ98" s="204"/>
      <c r="HA98" s="177"/>
      <c r="HB98" s="205"/>
      <c r="HC98" s="205"/>
      <c r="HD98" s="205"/>
      <c r="HE98" s="205"/>
      <c r="HF98" s="205"/>
      <c r="HG98" s="205"/>
      <c r="HH98" s="205"/>
      <c r="HI98" s="206">
        <f t="shared" ref="HI98:HI99" si="925">HI199+HI300+HI401+HI502</f>
        <v>0</v>
      </c>
      <c r="HJ98" s="205"/>
      <c r="HK98" s="205"/>
      <c r="HL98" s="207">
        <f t="shared" ref="HL98:HL99" si="926">HL199+HL300+HL401+HL502</f>
        <v>0</v>
      </c>
      <c r="HM98" s="172"/>
      <c r="HN98" s="174"/>
      <c r="HO98" s="203" t="str">
        <f>"Output Sekunder "&amp;" %"</f>
        <v>Output Sekunder  %</v>
      </c>
      <c r="HP98" s="204"/>
      <c r="HQ98" s="204"/>
      <c r="HR98" s="177"/>
      <c r="HS98" s="205"/>
      <c r="HT98" s="205"/>
      <c r="HU98" s="205"/>
      <c r="HV98" s="205"/>
      <c r="HW98" s="205"/>
      <c r="HX98" s="205"/>
      <c r="HY98" s="205"/>
      <c r="HZ98" s="206">
        <f t="shared" ref="HZ98:HZ99" si="927">HZ199+HZ300+HZ401+HZ502</f>
        <v>0</v>
      </c>
      <c r="IA98" s="205"/>
      <c r="IB98" s="205"/>
      <c r="IC98" s="207">
        <f t="shared" ref="IC98:IC99" si="928">IC199+IC300+IC401+IC502</f>
        <v>0</v>
      </c>
      <c r="ID98" s="172"/>
      <c r="IE98" s="174"/>
      <c r="IF98" s="203" t="str">
        <f>"Output Sekunder "&amp;" %"</f>
        <v>Output Sekunder  %</v>
      </c>
      <c r="IG98" s="204"/>
      <c r="IH98" s="204"/>
      <c r="II98" s="177"/>
      <c r="IJ98" s="205"/>
      <c r="IK98" s="205"/>
      <c r="IL98" s="205"/>
      <c r="IM98" s="205"/>
      <c r="IN98" s="205"/>
      <c r="IO98" s="205"/>
      <c r="IP98" s="205"/>
      <c r="IQ98" s="206">
        <f t="shared" ref="IQ98:IQ99" si="929">IQ199+IQ300+IQ401+IQ502</f>
        <v>0</v>
      </c>
      <c r="IR98" s="205"/>
      <c r="IS98" s="205"/>
      <c r="IT98" s="207">
        <f t="shared" ref="IT98:IT99" si="930">IT199+IT300+IT401+IT502</f>
        <v>0</v>
      </c>
      <c r="IU98" s="172"/>
      <c r="IV98" s="174"/>
      <c r="IW98" s="203" t="str">
        <f>"Output Sekunder "&amp;" %"</f>
        <v>Output Sekunder  %</v>
      </c>
      <c r="IX98" s="204"/>
      <c r="IY98" s="204"/>
      <c r="IZ98" s="177"/>
      <c r="JA98" s="205"/>
      <c r="JB98" s="205"/>
      <c r="JC98" s="205"/>
      <c r="JD98" s="205"/>
      <c r="JE98" s="205"/>
      <c r="JF98" s="205"/>
      <c r="JG98" s="205"/>
      <c r="JH98" s="206">
        <f t="shared" ref="JH98:JH99" si="931">JH199+JH300+JH401+JH502</f>
        <v>0</v>
      </c>
      <c r="JI98" s="205"/>
      <c r="JJ98" s="205"/>
      <c r="JK98" s="207">
        <f t="shared" ref="JK98:JK99" si="932">JK199+JK300+JK401+JK502</f>
        <v>0</v>
      </c>
      <c r="JL98" s="172"/>
      <c r="JM98" s="174"/>
      <c r="JN98" s="203" t="str">
        <f>"Output Sekunder "&amp;" %"</f>
        <v>Output Sekunder  %</v>
      </c>
      <c r="JO98" s="204"/>
      <c r="JP98" s="204"/>
      <c r="JQ98" s="177"/>
      <c r="JR98" s="205"/>
      <c r="JS98" s="205"/>
      <c r="JT98" s="205"/>
      <c r="JU98" s="205"/>
      <c r="JV98" s="205"/>
      <c r="JW98" s="205"/>
      <c r="JX98" s="205"/>
      <c r="JY98" s="206">
        <f t="shared" ref="JY98:JY99" si="933">JY199+JY300+JY401+JY502</f>
        <v>0</v>
      </c>
      <c r="JZ98" s="205"/>
      <c r="KA98" s="205"/>
      <c r="KB98" s="207">
        <f t="shared" ref="KB98:KB99" si="934">KB199+KB300+KB401+KB502</f>
        <v>0</v>
      </c>
      <c r="KC98" s="172"/>
      <c r="KD98" s="174"/>
      <c r="KE98" s="203" t="str">
        <f>"Output Sekunder "&amp;" %"</f>
        <v>Output Sekunder  %</v>
      </c>
      <c r="KF98" s="204"/>
      <c r="KG98" s="204"/>
      <c r="KH98" s="177"/>
      <c r="KI98" s="205"/>
      <c r="KJ98" s="205"/>
      <c r="KK98" s="205"/>
      <c r="KL98" s="205"/>
      <c r="KM98" s="205"/>
      <c r="KN98" s="205"/>
      <c r="KO98" s="205"/>
      <c r="KP98" s="206">
        <f t="shared" ref="KP98:KP99" si="935">KP199+KP300+KP401+KP502</f>
        <v>0</v>
      </c>
      <c r="KQ98" s="205"/>
      <c r="KR98" s="205"/>
      <c r="KS98" s="207">
        <f t="shared" ref="KS98:KS99" si="936">KS199+KS300+KS401+KS502</f>
        <v>0</v>
      </c>
      <c r="KT98" s="172"/>
      <c r="KU98" s="173"/>
    </row>
    <row r="99" ht="15.75" customHeight="1">
      <c r="A99" s="174"/>
      <c r="B99" s="208" t="str">
        <f>"Adjusment "&amp;" %"</f>
        <v>Adjusment  %</v>
      </c>
      <c r="C99" s="209"/>
      <c r="D99" s="209"/>
      <c r="E99" s="177"/>
      <c r="F99" s="205"/>
      <c r="G99" s="205"/>
      <c r="H99" s="205"/>
      <c r="I99" s="205"/>
      <c r="J99" s="205"/>
      <c r="K99" s="205"/>
      <c r="L99" s="205"/>
      <c r="M99" s="210">
        <f t="shared" si="901"/>
        <v>0</v>
      </c>
      <c r="N99" s="205"/>
      <c r="O99" s="205"/>
      <c r="P99" s="211">
        <f t="shared" si="902"/>
        <v>0</v>
      </c>
      <c r="Q99" s="172"/>
      <c r="R99" s="174"/>
      <c r="S99" s="208" t="str">
        <f>"Adjusment "&amp;" %"</f>
        <v>Adjusment  %</v>
      </c>
      <c r="T99" s="209"/>
      <c r="U99" s="209"/>
      <c r="V99" s="177"/>
      <c r="W99" s="205"/>
      <c r="X99" s="205"/>
      <c r="Y99" s="205"/>
      <c r="Z99" s="205"/>
      <c r="AA99" s="205"/>
      <c r="AB99" s="205"/>
      <c r="AC99" s="205"/>
      <c r="AD99" s="210">
        <f t="shared" si="903"/>
        <v>0</v>
      </c>
      <c r="AE99" s="205"/>
      <c r="AF99" s="205"/>
      <c r="AG99" s="211">
        <f t="shared" si="904"/>
        <v>0</v>
      </c>
      <c r="AH99" s="172"/>
      <c r="AI99" s="174"/>
      <c r="AJ99" s="208" t="str">
        <f>"Adjusment "&amp;" %"</f>
        <v>Adjusment  %</v>
      </c>
      <c r="AK99" s="209"/>
      <c r="AL99" s="209"/>
      <c r="AM99" s="177"/>
      <c r="AN99" s="205"/>
      <c r="AO99" s="205"/>
      <c r="AP99" s="205"/>
      <c r="AQ99" s="205"/>
      <c r="AR99" s="205"/>
      <c r="AS99" s="205"/>
      <c r="AT99" s="205"/>
      <c r="AU99" s="210">
        <f t="shared" si="905"/>
        <v>0</v>
      </c>
      <c r="AV99" s="205"/>
      <c r="AW99" s="205"/>
      <c r="AX99" s="211">
        <f t="shared" si="906"/>
        <v>0</v>
      </c>
      <c r="AY99" s="172"/>
      <c r="AZ99" s="174"/>
      <c r="BA99" s="208" t="str">
        <f>"Adjusment "&amp;" %"</f>
        <v>Adjusment  %</v>
      </c>
      <c r="BB99" s="209"/>
      <c r="BC99" s="209"/>
      <c r="BD99" s="177"/>
      <c r="BE99" s="205"/>
      <c r="BF99" s="205"/>
      <c r="BG99" s="205"/>
      <c r="BH99" s="205"/>
      <c r="BI99" s="205"/>
      <c r="BJ99" s="205"/>
      <c r="BK99" s="205"/>
      <c r="BL99" s="210">
        <f t="shared" si="907"/>
        <v>0</v>
      </c>
      <c r="BM99" s="205"/>
      <c r="BN99" s="205"/>
      <c r="BO99" s="211">
        <f t="shared" si="908"/>
        <v>0</v>
      </c>
      <c r="BP99" s="172"/>
      <c r="BQ99" s="174"/>
      <c r="BR99" s="208" t="str">
        <f>"Adjusment "&amp;" %"</f>
        <v>Adjusment  %</v>
      </c>
      <c r="BS99" s="209"/>
      <c r="BT99" s="209"/>
      <c r="BU99" s="177"/>
      <c r="BV99" s="205"/>
      <c r="BW99" s="205"/>
      <c r="BX99" s="205"/>
      <c r="BY99" s="205"/>
      <c r="BZ99" s="205"/>
      <c r="CA99" s="205"/>
      <c r="CB99" s="205"/>
      <c r="CC99" s="210">
        <f t="shared" si="909"/>
        <v>0</v>
      </c>
      <c r="CD99" s="205"/>
      <c r="CE99" s="205"/>
      <c r="CF99" s="211">
        <f t="shared" si="910"/>
        <v>0</v>
      </c>
      <c r="CG99" s="172"/>
      <c r="CH99" s="174"/>
      <c r="CI99" s="208" t="str">
        <f>"Adjusment "&amp;" %"</f>
        <v>Adjusment  %</v>
      </c>
      <c r="CJ99" s="209"/>
      <c r="CK99" s="209"/>
      <c r="CL99" s="177"/>
      <c r="CM99" s="205"/>
      <c r="CN99" s="205"/>
      <c r="CO99" s="205"/>
      <c r="CP99" s="205"/>
      <c r="CQ99" s="205"/>
      <c r="CR99" s="205"/>
      <c r="CS99" s="205"/>
      <c r="CT99" s="210">
        <f t="shared" si="911"/>
        <v>0</v>
      </c>
      <c r="CU99" s="205"/>
      <c r="CV99" s="205"/>
      <c r="CW99" s="211">
        <f t="shared" si="912"/>
        <v>0</v>
      </c>
      <c r="CX99" s="172"/>
      <c r="CY99" s="174"/>
      <c r="CZ99" s="208" t="str">
        <f>"Adjusment "&amp;" %"</f>
        <v>Adjusment  %</v>
      </c>
      <c r="DA99" s="209"/>
      <c r="DB99" s="209"/>
      <c r="DC99" s="177"/>
      <c r="DD99" s="205"/>
      <c r="DE99" s="205"/>
      <c r="DF99" s="205"/>
      <c r="DG99" s="205"/>
      <c r="DH99" s="205"/>
      <c r="DI99" s="205"/>
      <c r="DJ99" s="205"/>
      <c r="DK99" s="210">
        <f t="shared" si="913"/>
        <v>0</v>
      </c>
      <c r="DL99" s="205"/>
      <c r="DM99" s="205"/>
      <c r="DN99" s="211">
        <f t="shared" si="914"/>
        <v>0</v>
      </c>
      <c r="DO99" s="172"/>
      <c r="DP99" s="174"/>
      <c r="DQ99" s="208" t="str">
        <f>"Adjusment "&amp;" %"</f>
        <v>Adjusment  %</v>
      </c>
      <c r="DR99" s="209"/>
      <c r="DS99" s="209"/>
      <c r="DT99" s="177"/>
      <c r="DU99" s="205"/>
      <c r="DV99" s="205"/>
      <c r="DW99" s="205"/>
      <c r="DX99" s="205"/>
      <c r="DY99" s="205"/>
      <c r="DZ99" s="205"/>
      <c r="EA99" s="205"/>
      <c r="EB99" s="210">
        <f t="shared" si="915"/>
        <v>0</v>
      </c>
      <c r="EC99" s="205"/>
      <c r="ED99" s="205"/>
      <c r="EE99" s="211">
        <f t="shared" si="916"/>
        <v>0</v>
      </c>
      <c r="EF99" s="172"/>
      <c r="EG99" s="174"/>
      <c r="EH99" s="208" t="str">
        <f>"Adjusment "&amp;" %"</f>
        <v>Adjusment  %</v>
      </c>
      <c r="EI99" s="209"/>
      <c r="EJ99" s="209"/>
      <c r="EK99" s="177"/>
      <c r="EL99" s="205"/>
      <c r="EM99" s="205"/>
      <c r="EN99" s="205"/>
      <c r="EO99" s="205"/>
      <c r="EP99" s="205"/>
      <c r="EQ99" s="205"/>
      <c r="ER99" s="205"/>
      <c r="ES99" s="210">
        <f t="shared" si="917"/>
        <v>0</v>
      </c>
      <c r="ET99" s="205"/>
      <c r="EU99" s="205"/>
      <c r="EV99" s="211">
        <f t="shared" si="918"/>
        <v>0</v>
      </c>
      <c r="EW99" s="172"/>
      <c r="EX99" s="174"/>
      <c r="EY99" s="208" t="str">
        <f>"Adjusment "&amp;" %"</f>
        <v>Adjusment  %</v>
      </c>
      <c r="EZ99" s="209"/>
      <c r="FA99" s="209"/>
      <c r="FB99" s="177"/>
      <c r="FC99" s="205"/>
      <c r="FD99" s="205"/>
      <c r="FE99" s="205"/>
      <c r="FF99" s="205"/>
      <c r="FG99" s="205"/>
      <c r="FH99" s="205"/>
      <c r="FI99" s="205"/>
      <c r="FJ99" s="210">
        <f t="shared" si="919"/>
        <v>0</v>
      </c>
      <c r="FK99" s="205"/>
      <c r="FL99" s="205"/>
      <c r="FM99" s="211">
        <f t="shared" si="920"/>
        <v>0</v>
      </c>
      <c r="FN99" s="172"/>
      <c r="FO99" s="174"/>
      <c r="FP99" s="208" t="str">
        <f>"Adjusment "&amp;" %"</f>
        <v>Adjusment  %</v>
      </c>
      <c r="FQ99" s="209"/>
      <c r="FR99" s="209"/>
      <c r="FS99" s="177"/>
      <c r="FT99" s="205"/>
      <c r="FU99" s="205"/>
      <c r="FV99" s="205"/>
      <c r="FW99" s="205"/>
      <c r="FX99" s="205"/>
      <c r="FY99" s="205"/>
      <c r="FZ99" s="205"/>
      <c r="GA99" s="210">
        <f t="shared" si="921"/>
        <v>0</v>
      </c>
      <c r="GB99" s="205"/>
      <c r="GC99" s="205"/>
      <c r="GD99" s="211">
        <f t="shared" si="922"/>
        <v>0</v>
      </c>
      <c r="GE99" s="172"/>
      <c r="GF99" s="174"/>
      <c r="GG99" s="208" t="str">
        <f>"Adjusment "&amp;" %"</f>
        <v>Adjusment  %</v>
      </c>
      <c r="GH99" s="209"/>
      <c r="GI99" s="209"/>
      <c r="GJ99" s="177"/>
      <c r="GK99" s="205"/>
      <c r="GL99" s="205"/>
      <c r="GM99" s="205"/>
      <c r="GN99" s="205"/>
      <c r="GO99" s="205"/>
      <c r="GP99" s="205"/>
      <c r="GQ99" s="205"/>
      <c r="GR99" s="210">
        <f t="shared" si="923"/>
        <v>0</v>
      </c>
      <c r="GS99" s="205"/>
      <c r="GT99" s="205"/>
      <c r="GU99" s="211">
        <f t="shared" si="924"/>
        <v>0</v>
      </c>
      <c r="GV99" s="172"/>
      <c r="GW99" s="174"/>
      <c r="GX99" s="208" t="str">
        <f>"Adjusment "&amp;" %"</f>
        <v>Adjusment  %</v>
      </c>
      <c r="GY99" s="209"/>
      <c r="GZ99" s="209"/>
      <c r="HA99" s="177"/>
      <c r="HB99" s="205"/>
      <c r="HC99" s="205"/>
      <c r="HD99" s="205"/>
      <c r="HE99" s="205"/>
      <c r="HF99" s="205"/>
      <c r="HG99" s="205"/>
      <c r="HH99" s="205"/>
      <c r="HI99" s="210">
        <f t="shared" si="925"/>
        <v>0</v>
      </c>
      <c r="HJ99" s="205"/>
      <c r="HK99" s="205"/>
      <c r="HL99" s="211">
        <f t="shared" si="926"/>
        <v>0</v>
      </c>
      <c r="HM99" s="172"/>
      <c r="HN99" s="174"/>
      <c r="HO99" s="208" t="str">
        <f>"Adjusment "&amp;" %"</f>
        <v>Adjusment  %</v>
      </c>
      <c r="HP99" s="209"/>
      <c r="HQ99" s="209"/>
      <c r="HR99" s="177"/>
      <c r="HS99" s="205"/>
      <c r="HT99" s="205"/>
      <c r="HU99" s="205"/>
      <c r="HV99" s="205"/>
      <c r="HW99" s="205"/>
      <c r="HX99" s="205"/>
      <c r="HY99" s="205"/>
      <c r="HZ99" s="210">
        <f t="shared" si="927"/>
        <v>0</v>
      </c>
      <c r="IA99" s="205"/>
      <c r="IB99" s="205"/>
      <c r="IC99" s="211">
        <f t="shared" si="928"/>
        <v>0</v>
      </c>
      <c r="ID99" s="172"/>
      <c r="IE99" s="174"/>
      <c r="IF99" s="208" t="str">
        <f>"Adjusment "&amp;" %"</f>
        <v>Adjusment  %</v>
      </c>
      <c r="IG99" s="209"/>
      <c r="IH99" s="209"/>
      <c r="II99" s="177"/>
      <c r="IJ99" s="205"/>
      <c r="IK99" s="205"/>
      <c r="IL99" s="205"/>
      <c r="IM99" s="205"/>
      <c r="IN99" s="205"/>
      <c r="IO99" s="205"/>
      <c r="IP99" s="205"/>
      <c r="IQ99" s="210">
        <f t="shared" si="929"/>
        <v>0</v>
      </c>
      <c r="IR99" s="205"/>
      <c r="IS99" s="205"/>
      <c r="IT99" s="211">
        <f t="shared" si="930"/>
        <v>0</v>
      </c>
      <c r="IU99" s="172"/>
      <c r="IV99" s="174"/>
      <c r="IW99" s="208" t="str">
        <f>"Adjusment "&amp;" %"</f>
        <v>Adjusment  %</v>
      </c>
      <c r="IX99" s="209"/>
      <c r="IY99" s="209"/>
      <c r="IZ99" s="177"/>
      <c r="JA99" s="205"/>
      <c r="JB99" s="205"/>
      <c r="JC99" s="205"/>
      <c r="JD99" s="205"/>
      <c r="JE99" s="205"/>
      <c r="JF99" s="205"/>
      <c r="JG99" s="205"/>
      <c r="JH99" s="210">
        <f t="shared" si="931"/>
        <v>0</v>
      </c>
      <c r="JI99" s="205"/>
      <c r="JJ99" s="205"/>
      <c r="JK99" s="211">
        <f t="shared" si="932"/>
        <v>0</v>
      </c>
      <c r="JL99" s="172"/>
      <c r="JM99" s="174"/>
      <c r="JN99" s="208" t="str">
        <f>"Adjusment "&amp;" %"</f>
        <v>Adjusment  %</v>
      </c>
      <c r="JO99" s="209"/>
      <c r="JP99" s="209"/>
      <c r="JQ99" s="177"/>
      <c r="JR99" s="205"/>
      <c r="JS99" s="205"/>
      <c r="JT99" s="205"/>
      <c r="JU99" s="205"/>
      <c r="JV99" s="205"/>
      <c r="JW99" s="205"/>
      <c r="JX99" s="205"/>
      <c r="JY99" s="210">
        <f t="shared" si="933"/>
        <v>0</v>
      </c>
      <c r="JZ99" s="205"/>
      <c r="KA99" s="205"/>
      <c r="KB99" s="211">
        <f t="shared" si="934"/>
        <v>0</v>
      </c>
      <c r="KC99" s="172"/>
      <c r="KD99" s="174"/>
      <c r="KE99" s="208" t="str">
        <f>"Adjusment "&amp;" %"</f>
        <v>Adjusment  %</v>
      </c>
      <c r="KF99" s="209"/>
      <c r="KG99" s="209"/>
      <c r="KH99" s="177"/>
      <c r="KI99" s="205"/>
      <c r="KJ99" s="205"/>
      <c r="KK99" s="205"/>
      <c r="KL99" s="205"/>
      <c r="KM99" s="205"/>
      <c r="KN99" s="205"/>
      <c r="KO99" s="205"/>
      <c r="KP99" s="210">
        <f t="shared" si="935"/>
        <v>0</v>
      </c>
      <c r="KQ99" s="205"/>
      <c r="KR99" s="205"/>
      <c r="KS99" s="211">
        <f t="shared" si="936"/>
        <v>0</v>
      </c>
      <c r="KT99" s="172"/>
      <c r="KU99" s="173"/>
    </row>
    <row r="100" ht="15.75" customHeight="1">
      <c r="A100" s="174"/>
      <c r="B100" s="175"/>
      <c r="C100" s="176"/>
      <c r="D100" s="176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81"/>
      <c r="Q100" s="172"/>
      <c r="R100" s="174"/>
      <c r="S100" s="175"/>
      <c r="T100" s="176"/>
      <c r="U100" s="176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81"/>
      <c r="AH100" s="172"/>
      <c r="AI100" s="174"/>
      <c r="AJ100" s="175"/>
      <c r="AK100" s="176"/>
      <c r="AL100" s="176"/>
      <c r="AM100" s="177"/>
      <c r="AN100" s="177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81"/>
      <c r="AY100" s="172"/>
      <c r="AZ100" s="174"/>
      <c r="BA100" s="175"/>
      <c r="BB100" s="176"/>
      <c r="BC100" s="176"/>
      <c r="BD100" s="177"/>
      <c r="BE100" s="177"/>
      <c r="BF100" s="177"/>
      <c r="BG100" s="177"/>
      <c r="BH100" s="177"/>
      <c r="BI100" s="177"/>
      <c r="BJ100" s="177"/>
      <c r="BK100" s="177"/>
      <c r="BL100" s="177"/>
      <c r="BM100" s="177"/>
      <c r="BN100" s="177"/>
      <c r="BO100" s="181"/>
      <c r="BP100" s="172"/>
      <c r="BQ100" s="174"/>
      <c r="BR100" s="175"/>
      <c r="BS100" s="176"/>
      <c r="BT100" s="176"/>
      <c r="BU100" s="177"/>
      <c r="BV100" s="177"/>
      <c r="BW100" s="177"/>
      <c r="BX100" s="177"/>
      <c r="BY100" s="177"/>
      <c r="BZ100" s="177"/>
      <c r="CA100" s="177"/>
      <c r="CB100" s="177"/>
      <c r="CC100" s="177"/>
      <c r="CD100" s="177"/>
      <c r="CE100" s="177"/>
      <c r="CF100" s="181"/>
      <c r="CG100" s="172"/>
      <c r="CH100" s="174"/>
      <c r="CI100" s="175"/>
      <c r="CJ100" s="176"/>
      <c r="CK100" s="176"/>
      <c r="CL100" s="177"/>
      <c r="CM100" s="177"/>
      <c r="CN100" s="177"/>
      <c r="CO100" s="177"/>
      <c r="CP100" s="177"/>
      <c r="CQ100" s="177"/>
      <c r="CR100" s="177"/>
      <c r="CS100" s="177"/>
      <c r="CT100" s="177"/>
      <c r="CU100" s="177"/>
      <c r="CV100" s="177"/>
      <c r="CW100" s="181"/>
      <c r="CX100" s="172"/>
      <c r="CY100" s="174"/>
      <c r="CZ100" s="175"/>
      <c r="DA100" s="176"/>
      <c r="DB100" s="176"/>
      <c r="DC100" s="177"/>
      <c r="DD100" s="177"/>
      <c r="DE100" s="177"/>
      <c r="DF100" s="177"/>
      <c r="DG100" s="177"/>
      <c r="DH100" s="177"/>
      <c r="DI100" s="177"/>
      <c r="DJ100" s="177"/>
      <c r="DK100" s="177"/>
      <c r="DL100" s="177"/>
      <c r="DM100" s="177"/>
      <c r="DN100" s="181"/>
      <c r="DO100" s="172"/>
      <c r="DP100" s="174"/>
      <c r="DQ100" s="175"/>
      <c r="DR100" s="176"/>
      <c r="DS100" s="176"/>
      <c r="DT100" s="177"/>
      <c r="DU100" s="177"/>
      <c r="DV100" s="177"/>
      <c r="DW100" s="177"/>
      <c r="DX100" s="177"/>
      <c r="DY100" s="177"/>
      <c r="DZ100" s="177"/>
      <c r="EA100" s="177"/>
      <c r="EB100" s="177"/>
      <c r="EC100" s="177"/>
      <c r="ED100" s="177"/>
      <c r="EE100" s="181"/>
      <c r="EF100" s="172"/>
      <c r="EG100" s="174"/>
      <c r="EH100" s="175"/>
      <c r="EI100" s="176"/>
      <c r="EJ100" s="176"/>
      <c r="EK100" s="177"/>
      <c r="EL100" s="177"/>
      <c r="EM100" s="177"/>
      <c r="EN100" s="177"/>
      <c r="EO100" s="177"/>
      <c r="EP100" s="177"/>
      <c r="EQ100" s="177"/>
      <c r="ER100" s="177"/>
      <c r="ES100" s="177"/>
      <c r="ET100" s="177"/>
      <c r="EU100" s="177"/>
      <c r="EV100" s="181"/>
      <c r="EW100" s="172"/>
      <c r="EX100" s="174"/>
      <c r="EY100" s="175"/>
      <c r="EZ100" s="176"/>
      <c r="FA100" s="176"/>
      <c r="FB100" s="177"/>
      <c r="FC100" s="177"/>
      <c r="FD100" s="177"/>
      <c r="FE100" s="177"/>
      <c r="FF100" s="177"/>
      <c r="FG100" s="177"/>
      <c r="FH100" s="177"/>
      <c r="FI100" s="177"/>
      <c r="FJ100" s="177"/>
      <c r="FK100" s="177"/>
      <c r="FL100" s="177"/>
      <c r="FM100" s="181"/>
      <c r="FN100" s="172"/>
      <c r="FO100" s="174"/>
      <c r="FP100" s="175"/>
      <c r="FQ100" s="176"/>
      <c r="FR100" s="176"/>
      <c r="FS100" s="177"/>
      <c r="FT100" s="177"/>
      <c r="FU100" s="177"/>
      <c r="FV100" s="177"/>
      <c r="FW100" s="177"/>
      <c r="FX100" s="177"/>
      <c r="FY100" s="177"/>
      <c r="FZ100" s="177"/>
      <c r="GA100" s="177"/>
      <c r="GB100" s="177"/>
      <c r="GC100" s="177"/>
      <c r="GD100" s="181"/>
      <c r="GE100" s="172"/>
      <c r="GF100" s="174"/>
      <c r="GG100" s="175"/>
      <c r="GH100" s="176"/>
      <c r="GI100" s="176"/>
      <c r="GJ100" s="177"/>
      <c r="GK100" s="177"/>
      <c r="GL100" s="177"/>
      <c r="GM100" s="177"/>
      <c r="GN100" s="177"/>
      <c r="GO100" s="177"/>
      <c r="GP100" s="177"/>
      <c r="GQ100" s="177"/>
      <c r="GR100" s="177"/>
      <c r="GS100" s="177"/>
      <c r="GT100" s="177"/>
      <c r="GU100" s="181"/>
      <c r="GV100" s="172"/>
      <c r="GW100" s="174"/>
      <c r="GX100" s="175"/>
      <c r="GY100" s="176"/>
      <c r="GZ100" s="176"/>
      <c r="HA100" s="177"/>
      <c r="HB100" s="177"/>
      <c r="HC100" s="177"/>
      <c r="HD100" s="177"/>
      <c r="HE100" s="177"/>
      <c r="HF100" s="177"/>
      <c r="HG100" s="177"/>
      <c r="HH100" s="177"/>
      <c r="HI100" s="177"/>
      <c r="HJ100" s="177"/>
      <c r="HK100" s="177"/>
      <c r="HL100" s="181"/>
      <c r="HM100" s="172"/>
      <c r="HN100" s="174"/>
      <c r="HO100" s="175"/>
      <c r="HP100" s="176"/>
      <c r="HQ100" s="176"/>
      <c r="HR100" s="177"/>
      <c r="HS100" s="177"/>
      <c r="HT100" s="177"/>
      <c r="HU100" s="177"/>
      <c r="HV100" s="177"/>
      <c r="HW100" s="177"/>
      <c r="HX100" s="177"/>
      <c r="HY100" s="177"/>
      <c r="HZ100" s="177"/>
      <c r="IA100" s="177"/>
      <c r="IB100" s="177"/>
      <c r="IC100" s="181"/>
      <c r="ID100" s="172"/>
      <c r="IE100" s="174"/>
      <c r="IF100" s="175"/>
      <c r="IG100" s="176"/>
      <c r="IH100" s="176"/>
      <c r="II100" s="177"/>
      <c r="IJ100" s="177"/>
      <c r="IK100" s="177"/>
      <c r="IL100" s="177"/>
      <c r="IM100" s="177"/>
      <c r="IN100" s="177"/>
      <c r="IO100" s="177"/>
      <c r="IP100" s="177"/>
      <c r="IQ100" s="177"/>
      <c r="IR100" s="177"/>
      <c r="IS100" s="177"/>
      <c r="IT100" s="181"/>
      <c r="IU100" s="172"/>
      <c r="IV100" s="174"/>
      <c r="IW100" s="175"/>
      <c r="IX100" s="176"/>
      <c r="IY100" s="176"/>
      <c r="IZ100" s="177"/>
      <c r="JA100" s="177"/>
      <c r="JB100" s="177"/>
      <c r="JC100" s="177"/>
      <c r="JD100" s="177"/>
      <c r="JE100" s="177"/>
      <c r="JF100" s="177"/>
      <c r="JG100" s="177"/>
      <c r="JH100" s="177"/>
      <c r="JI100" s="177"/>
      <c r="JJ100" s="177"/>
      <c r="JK100" s="181"/>
      <c r="JL100" s="172"/>
      <c r="JM100" s="174"/>
      <c r="JN100" s="175"/>
      <c r="JO100" s="176"/>
      <c r="JP100" s="176"/>
      <c r="JQ100" s="177"/>
      <c r="JR100" s="177"/>
      <c r="JS100" s="177"/>
      <c r="JT100" s="177"/>
      <c r="JU100" s="177"/>
      <c r="JV100" s="177"/>
      <c r="JW100" s="177"/>
      <c r="JX100" s="177"/>
      <c r="JY100" s="177"/>
      <c r="JZ100" s="177"/>
      <c r="KA100" s="177"/>
      <c r="KB100" s="181"/>
      <c r="KC100" s="172"/>
      <c r="KD100" s="174"/>
      <c r="KE100" s="175"/>
      <c r="KF100" s="176"/>
      <c r="KG100" s="176"/>
      <c r="KH100" s="177"/>
      <c r="KI100" s="177"/>
      <c r="KJ100" s="177"/>
      <c r="KK100" s="177"/>
      <c r="KL100" s="177"/>
      <c r="KM100" s="177"/>
      <c r="KN100" s="177"/>
      <c r="KO100" s="177"/>
      <c r="KP100" s="177"/>
      <c r="KQ100" s="177"/>
      <c r="KR100" s="177"/>
      <c r="KS100" s="181"/>
      <c r="KT100" s="172"/>
      <c r="KU100" s="173"/>
    </row>
    <row r="101" ht="24.0" customHeight="1">
      <c r="A101" s="212" t="s">
        <v>29</v>
      </c>
      <c r="B101" s="213"/>
      <c r="C101" s="214"/>
      <c r="D101" s="214"/>
      <c r="E101" s="215"/>
      <c r="F101" s="215"/>
      <c r="G101" s="216">
        <f>SUM(G96:G100)</f>
        <v>0</v>
      </c>
      <c r="H101" s="215"/>
      <c r="I101" s="216">
        <f>SUM(I96:I100)</f>
        <v>0</v>
      </c>
      <c r="J101" s="215"/>
      <c r="K101" s="215"/>
      <c r="L101" s="215"/>
      <c r="M101" s="216">
        <f>SUM(M96:M100)</f>
        <v>0</v>
      </c>
      <c r="N101" s="215"/>
      <c r="O101" s="216">
        <f t="shared" ref="O101:P101" si="937">SUM(O96:O100)</f>
        <v>0</v>
      </c>
      <c r="P101" s="217">
        <f t="shared" si="937"/>
        <v>0</v>
      </c>
      <c r="Q101" s="201"/>
      <c r="R101" s="212" t="s">
        <v>29</v>
      </c>
      <c r="S101" s="213"/>
      <c r="T101" s="214"/>
      <c r="U101" s="214"/>
      <c r="V101" s="215"/>
      <c r="W101" s="215"/>
      <c r="X101" s="216">
        <f>SUM(X96:X100)</f>
        <v>0</v>
      </c>
      <c r="Y101" s="215"/>
      <c r="Z101" s="216">
        <f>SUM(Z96:Z100)</f>
        <v>0</v>
      </c>
      <c r="AA101" s="215"/>
      <c r="AB101" s="215"/>
      <c r="AC101" s="215"/>
      <c r="AD101" s="216">
        <f>SUM(AD96:AD100)</f>
        <v>0</v>
      </c>
      <c r="AE101" s="215"/>
      <c r="AF101" s="216">
        <f t="shared" ref="AF101:AG101" si="938">SUM(AF96:AF100)</f>
        <v>0</v>
      </c>
      <c r="AG101" s="217">
        <f t="shared" si="938"/>
        <v>0</v>
      </c>
      <c r="AH101" s="201"/>
      <c r="AI101" s="212" t="s">
        <v>29</v>
      </c>
      <c r="AJ101" s="213"/>
      <c r="AK101" s="214"/>
      <c r="AL101" s="214"/>
      <c r="AM101" s="215"/>
      <c r="AN101" s="215"/>
      <c r="AO101" s="216">
        <f>SUM(AO96:AO100)</f>
        <v>0</v>
      </c>
      <c r="AP101" s="215"/>
      <c r="AQ101" s="216">
        <f>SUM(AQ96:AQ100)</f>
        <v>0</v>
      </c>
      <c r="AR101" s="215"/>
      <c r="AS101" s="215"/>
      <c r="AT101" s="215"/>
      <c r="AU101" s="216">
        <f>SUM(AU96:AU100)</f>
        <v>0</v>
      </c>
      <c r="AV101" s="215"/>
      <c r="AW101" s="216">
        <f t="shared" ref="AW101:AX101" si="939">SUM(AW96:AW100)</f>
        <v>0</v>
      </c>
      <c r="AX101" s="217">
        <f t="shared" si="939"/>
        <v>0</v>
      </c>
      <c r="AY101" s="201"/>
      <c r="AZ101" s="212" t="s">
        <v>29</v>
      </c>
      <c r="BA101" s="213"/>
      <c r="BB101" s="214"/>
      <c r="BC101" s="214"/>
      <c r="BD101" s="215"/>
      <c r="BE101" s="215"/>
      <c r="BF101" s="216">
        <f>SUM(BF96:BF100)</f>
        <v>0</v>
      </c>
      <c r="BG101" s="215"/>
      <c r="BH101" s="216">
        <f>SUM(BH96:BH100)</f>
        <v>0</v>
      </c>
      <c r="BI101" s="215"/>
      <c r="BJ101" s="215"/>
      <c r="BK101" s="215"/>
      <c r="BL101" s="216">
        <f>SUM(BL96:BL100)</f>
        <v>0</v>
      </c>
      <c r="BM101" s="215"/>
      <c r="BN101" s="216">
        <f t="shared" ref="BN101:BO101" si="940">SUM(BN96:BN100)</f>
        <v>0</v>
      </c>
      <c r="BO101" s="217">
        <f t="shared" si="940"/>
        <v>0</v>
      </c>
      <c r="BP101" s="201"/>
      <c r="BQ101" s="212" t="s">
        <v>29</v>
      </c>
      <c r="BR101" s="213"/>
      <c r="BS101" s="214"/>
      <c r="BT101" s="214"/>
      <c r="BU101" s="215"/>
      <c r="BV101" s="215"/>
      <c r="BW101" s="216">
        <f>SUM(BW96:BW100)</f>
        <v>0</v>
      </c>
      <c r="BX101" s="215"/>
      <c r="BY101" s="216">
        <f>SUM(BY96:BY100)</f>
        <v>0</v>
      </c>
      <c r="BZ101" s="215"/>
      <c r="CA101" s="215"/>
      <c r="CB101" s="215"/>
      <c r="CC101" s="216">
        <f>SUM(CC96:CC100)</f>
        <v>0</v>
      </c>
      <c r="CD101" s="215"/>
      <c r="CE101" s="216">
        <f t="shared" ref="CE101:CF101" si="941">SUM(CE96:CE100)</f>
        <v>0</v>
      </c>
      <c r="CF101" s="217">
        <f t="shared" si="941"/>
        <v>0</v>
      </c>
      <c r="CG101" s="201"/>
      <c r="CH101" s="212" t="s">
        <v>29</v>
      </c>
      <c r="CI101" s="213"/>
      <c r="CJ101" s="214"/>
      <c r="CK101" s="214"/>
      <c r="CL101" s="215"/>
      <c r="CM101" s="215"/>
      <c r="CN101" s="216">
        <f>SUM(CN96:CN100)</f>
        <v>0</v>
      </c>
      <c r="CO101" s="215"/>
      <c r="CP101" s="216">
        <f>SUM(CP96:CP100)</f>
        <v>0</v>
      </c>
      <c r="CQ101" s="215"/>
      <c r="CR101" s="215"/>
      <c r="CS101" s="215"/>
      <c r="CT101" s="216">
        <f>SUM(CT96:CT100)</f>
        <v>0</v>
      </c>
      <c r="CU101" s="215"/>
      <c r="CV101" s="216">
        <f t="shared" ref="CV101:CW101" si="942">SUM(CV96:CV100)</f>
        <v>0</v>
      </c>
      <c r="CW101" s="217">
        <f t="shared" si="942"/>
        <v>0</v>
      </c>
      <c r="CX101" s="201"/>
      <c r="CY101" s="212" t="s">
        <v>29</v>
      </c>
      <c r="CZ101" s="213"/>
      <c r="DA101" s="214"/>
      <c r="DB101" s="214"/>
      <c r="DC101" s="215"/>
      <c r="DD101" s="215"/>
      <c r="DE101" s="216">
        <f>SUM(DE96:DE100)</f>
        <v>0</v>
      </c>
      <c r="DF101" s="215"/>
      <c r="DG101" s="216">
        <f>SUM(DG96:DG100)</f>
        <v>0</v>
      </c>
      <c r="DH101" s="215"/>
      <c r="DI101" s="215"/>
      <c r="DJ101" s="215"/>
      <c r="DK101" s="216">
        <f>SUM(DK96:DK100)</f>
        <v>0</v>
      </c>
      <c r="DL101" s="215"/>
      <c r="DM101" s="216">
        <f t="shared" ref="DM101:DN101" si="943">SUM(DM96:DM100)</f>
        <v>0</v>
      </c>
      <c r="DN101" s="217">
        <f t="shared" si="943"/>
        <v>0</v>
      </c>
      <c r="DO101" s="201"/>
      <c r="DP101" s="212" t="s">
        <v>29</v>
      </c>
      <c r="DQ101" s="213"/>
      <c r="DR101" s="214"/>
      <c r="DS101" s="214"/>
      <c r="DT101" s="215"/>
      <c r="DU101" s="215"/>
      <c r="DV101" s="216">
        <f>SUM(DV96:DV100)</f>
        <v>0</v>
      </c>
      <c r="DW101" s="215"/>
      <c r="DX101" s="216">
        <f>SUM(DX96:DX100)</f>
        <v>0</v>
      </c>
      <c r="DY101" s="215"/>
      <c r="DZ101" s="215"/>
      <c r="EA101" s="215"/>
      <c r="EB101" s="216">
        <f>SUM(EB96:EB100)</f>
        <v>0</v>
      </c>
      <c r="EC101" s="215"/>
      <c r="ED101" s="216">
        <f t="shared" ref="ED101:EE101" si="944">SUM(ED96:ED100)</f>
        <v>0</v>
      </c>
      <c r="EE101" s="217">
        <f t="shared" si="944"/>
        <v>0</v>
      </c>
      <c r="EF101" s="201"/>
      <c r="EG101" s="212" t="s">
        <v>29</v>
      </c>
      <c r="EH101" s="213"/>
      <c r="EI101" s="214"/>
      <c r="EJ101" s="214"/>
      <c r="EK101" s="215"/>
      <c r="EL101" s="215"/>
      <c r="EM101" s="216">
        <f>SUM(EM96:EM100)</f>
        <v>0</v>
      </c>
      <c r="EN101" s="215"/>
      <c r="EO101" s="216">
        <f>SUM(EO96:EO100)</f>
        <v>0</v>
      </c>
      <c r="EP101" s="215"/>
      <c r="EQ101" s="215"/>
      <c r="ER101" s="215"/>
      <c r="ES101" s="216">
        <f>SUM(ES96:ES100)</f>
        <v>0</v>
      </c>
      <c r="ET101" s="215"/>
      <c r="EU101" s="216">
        <f t="shared" ref="EU101:EV101" si="945">SUM(EU96:EU100)</f>
        <v>0</v>
      </c>
      <c r="EV101" s="217">
        <f t="shared" si="945"/>
        <v>0</v>
      </c>
      <c r="EW101" s="201"/>
      <c r="EX101" s="212" t="s">
        <v>29</v>
      </c>
      <c r="EY101" s="213"/>
      <c r="EZ101" s="214"/>
      <c r="FA101" s="214"/>
      <c r="FB101" s="215"/>
      <c r="FC101" s="215"/>
      <c r="FD101" s="216">
        <f>SUM(FD96:FD100)</f>
        <v>0</v>
      </c>
      <c r="FE101" s="215"/>
      <c r="FF101" s="216">
        <f>SUM(FF96:FF100)</f>
        <v>0</v>
      </c>
      <c r="FG101" s="215"/>
      <c r="FH101" s="215"/>
      <c r="FI101" s="215"/>
      <c r="FJ101" s="216">
        <f>SUM(FJ96:FJ100)</f>
        <v>0</v>
      </c>
      <c r="FK101" s="215"/>
      <c r="FL101" s="216">
        <f t="shared" ref="FL101:FM101" si="946">SUM(FL96:FL100)</f>
        <v>0</v>
      </c>
      <c r="FM101" s="217">
        <f t="shared" si="946"/>
        <v>0</v>
      </c>
      <c r="FN101" s="201"/>
      <c r="FO101" s="212" t="s">
        <v>29</v>
      </c>
      <c r="FP101" s="213"/>
      <c r="FQ101" s="214"/>
      <c r="FR101" s="214"/>
      <c r="FS101" s="215"/>
      <c r="FT101" s="215"/>
      <c r="FU101" s="216">
        <f>SUM(FU96:FU100)</f>
        <v>0</v>
      </c>
      <c r="FV101" s="215"/>
      <c r="FW101" s="216">
        <f>SUM(FW96:FW100)</f>
        <v>0</v>
      </c>
      <c r="FX101" s="215"/>
      <c r="FY101" s="215"/>
      <c r="FZ101" s="215"/>
      <c r="GA101" s="216">
        <f>SUM(GA96:GA100)</f>
        <v>0</v>
      </c>
      <c r="GB101" s="215"/>
      <c r="GC101" s="216">
        <f t="shared" ref="GC101:GD101" si="947">SUM(GC96:GC100)</f>
        <v>0</v>
      </c>
      <c r="GD101" s="217">
        <f t="shared" si="947"/>
        <v>0</v>
      </c>
      <c r="GE101" s="201"/>
      <c r="GF101" s="212" t="s">
        <v>29</v>
      </c>
      <c r="GG101" s="213"/>
      <c r="GH101" s="214"/>
      <c r="GI101" s="214"/>
      <c r="GJ101" s="215"/>
      <c r="GK101" s="215"/>
      <c r="GL101" s="216">
        <f>SUM(GL96:GL100)</f>
        <v>0</v>
      </c>
      <c r="GM101" s="215"/>
      <c r="GN101" s="216">
        <f>SUM(GN96:GN100)</f>
        <v>0</v>
      </c>
      <c r="GO101" s="215"/>
      <c r="GP101" s="215"/>
      <c r="GQ101" s="215"/>
      <c r="GR101" s="216">
        <f>SUM(GR96:GR100)</f>
        <v>0</v>
      </c>
      <c r="GS101" s="215"/>
      <c r="GT101" s="216">
        <f t="shared" ref="GT101:GU101" si="948">SUM(GT96:GT100)</f>
        <v>0</v>
      </c>
      <c r="GU101" s="217">
        <f t="shared" si="948"/>
        <v>0</v>
      </c>
      <c r="GV101" s="201"/>
      <c r="GW101" s="212" t="s">
        <v>29</v>
      </c>
      <c r="GX101" s="213"/>
      <c r="GY101" s="214"/>
      <c r="GZ101" s="214"/>
      <c r="HA101" s="215"/>
      <c r="HB101" s="215"/>
      <c r="HC101" s="216">
        <f>SUM(HC96:HC100)</f>
        <v>0</v>
      </c>
      <c r="HD101" s="215"/>
      <c r="HE101" s="216">
        <f>SUM(HE96:HE100)</f>
        <v>0</v>
      </c>
      <c r="HF101" s="215"/>
      <c r="HG101" s="215"/>
      <c r="HH101" s="215"/>
      <c r="HI101" s="216">
        <f>SUM(HI96:HI100)</f>
        <v>0</v>
      </c>
      <c r="HJ101" s="215"/>
      <c r="HK101" s="216">
        <f t="shared" ref="HK101:HL101" si="949">SUM(HK96:HK100)</f>
        <v>0</v>
      </c>
      <c r="HL101" s="217">
        <f t="shared" si="949"/>
        <v>0</v>
      </c>
      <c r="HM101" s="201"/>
      <c r="HN101" s="212" t="s">
        <v>29</v>
      </c>
      <c r="HO101" s="213"/>
      <c r="HP101" s="214"/>
      <c r="HQ101" s="214"/>
      <c r="HR101" s="215"/>
      <c r="HS101" s="215"/>
      <c r="HT101" s="216">
        <f>SUM(HT96:HT100)</f>
        <v>0</v>
      </c>
      <c r="HU101" s="215"/>
      <c r="HV101" s="216">
        <f>SUM(HV96:HV100)</f>
        <v>0</v>
      </c>
      <c r="HW101" s="215"/>
      <c r="HX101" s="215"/>
      <c r="HY101" s="215"/>
      <c r="HZ101" s="216">
        <f>SUM(HZ96:HZ100)</f>
        <v>0</v>
      </c>
      <c r="IA101" s="215"/>
      <c r="IB101" s="216">
        <f t="shared" ref="IB101:IC101" si="950">SUM(IB96:IB100)</f>
        <v>0</v>
      </c>
      <c r="IC101" s="217">
        <f t="shared" si="950"/>
        <v>0</v>
      </c>
      <c r="ID101" s="201"/>
      <c r="IE101" s="212" t="s">
        <v>29</v>
      </c>
      <c r="IF101" s="213"/>
      <c r="IG101" s="214"/>
      <c r="IH101" s="214"/>
      <c r="II101" s="215"/>
      <c r="IJ101" s="215"/>
      <c r="IK101" s="216">
        <f>SUM(IK96:IK100)</f>
        <v>0</v>
      </c>
      <c r="IL101" s="215"/>
      <c r="IM101" s="216">
        <f>SUM(IM96:IM100)</f>
        <v>0</v>
      </c>
      <c r="IN101" s="215"/>
      <c r="IO101" s="215"/>
      <c r="IP101" s="215"/>
      <c r="IQ101" s="216">
        <f>SUM(IQ96:IQ100)</f>
        <v>0</v>
      </c>
      <c r="IR101" s="215"/>
      <c r="IS101" s="216">
        <f t="shared" ref="IS101:IT101" si="951">SUM(IS96:IS100)</f>
        <v>0</v>
      </c>
      <c r="IT101" s="217">
        <f t="shared" si="951"/>
        <v>0</v>
      </c>
      <c r="IU101" s="201"/>
      <c r="IV101" s="212" t="s">
        <v>29</v>
      </c>
      <c r="IW101" s="213"/>
      <c r="IX101" s="214"/>
      <c r="IY101" s="214"/>
      <c r="IZ101" s="215"/>
      <c r="JA101" s="215"/>
      <c r="JB101" s="216">
        <f>SUM(JB96:JB100)</f>
        <v>0</v>
      </c>
      <c r="JC101" s="215"/>
      <c r="JD101" s="216">
        <f>SUM(JD96:JD100)</f>
        <v>0</v>
      </c>
      <c r="JE101" s="215"/>
      <c r="JF101" s="215"/>
      <c r="JG101" s="215"/>
      <c r="JH101" s="216">
        <f>SUM(JH96:JH100)</f>
        <v>0</v>
      </c>
      <c r="JI101" s="215"/>
      <c r="JJ101" s="216">
        <f t="shared" ref="JJ101:JK101" si="952">SUM(JJ96:JJ100)</f>
        <v>0</v>
      </c>
      <c r="JK101" s="217">
        <f t="shared" si="952"/>
        <v>0</v>
      </c>
      <c r="JL101" s="201"/>
      <c r="JM101" s="212" t="s">
        <v>29</v>
      </c>
      <c r="JN101" s="213"/>
      <c r="JO101" s="214"/>
      <c r="JP101" s="214"/>
      <c r="JQ101" s="215"/>
      <c r="JR101" s="215"/>
      <c r="JS101" s="216">
        <f>SUM(JS96:JS100)</f>
        <v>0</v>
      </c>
      <c r="JT101" s="215"/>
      <c r="JU101" s="216">
        <f>SUM(JU96:JU100)</f>
        <v>0</v>
      </c>
      <c r="JV101" s="215"/>
      <c r="JW101" s="215"/>
      <c r="JX101" s="215"/>
      <c r="JY101" s="216">
        <f>SUM(JY96:JY100)</f>
        <v>0</v>
      </c>
      <c r="JZ101" s="215"/>
      <c r="KA101" s="216">
        <f t="shared" ref="KA101:KB101" si="953">SUM(KA96:KA100)</f>
        <v>0</v>
      </c>
      <c r="KB101" s="217">
        <f t="shared" si="953"/>
        <v>0</v>
      </c>
      <c r="KC101" s="201"/>
      <c r="KD101" s="212" t="s">
        <v>29</v>
      </c>
      <c r="KE101" s="213"/>
      <c r="KF101" s="214"/>
      <c r="KG101" s="214"/>
      <c r="KH101" s="215"/>
      <c r="KI101" s="215"/>
      <c r="KJ101" s="216">
        <f>SUM(KJ96:KJ100)</f>
        <v>0</v>
      </c>
      <c r="KK101" s="215"/>
      <c r="KL101" s="216">
        <f>SUM(KL96:KL100)</f>
        <v>0</v>
      </c>
      <c r="KM101" s="215"/>
      <c r="KN101" s="215"/>
      <c r="KO101" s="215"/>
      <c r="KP101" s="216">
        <f>SUM(KP96:KP100)</f>
        <v>0</v>
      </c>
      <c r="KQ101" s="215"/>
      <c r="KR101" s="216">
        <f t="shared" ref="KR101:KS101" si="954">SUM(KR96:KR100)</f>
        <v>0</v>
      </c>
      <c r="KS101" s="217">
        <f t="shared" si="954"/>
        <v>0</v>
      </c>
      <c r="KT101" s="201"/>
      <c r="KU101" s="202"/>
    </row>
    <row r="102" ht="15.75" customHeight="1">
      <c r="A102" s="131"/>
      <c r="B102" s="136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5"/>
      <c r="R102" s="131"/>
      <c r="S102" s="136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5"/>
      <c r="AI102" s="131"/>
      <c r="AJ102" s="136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5"/>
      <c r="AZ102" s="131"/>
      <c r="BA102" s="136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5"/>
      <c r="BQ102" s="131"/>
      <c r="BR102" s="136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5"/>
      <c r="CH102" s="131"/>
      <c r="CI102" s="136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5"/>
      <c r="CY102" s="131"/>
      <c r="CZ102" s="136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5"/>
      <c r="DP102" s="131"/>
      <c r="DQ102" s="136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5"/>
      <c r="EG102" s="131"/>
      <c r="EH102" s="136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5"/>
      <c r="EX102" s="131"/>
      <c r="EY102" s="136"/>
      <c r="EZ102" s="124"/>
      <c r="FA102" s="124"/>
      <c r="FB102" s="124"/>
      <c r="FC102" s="124"/>
      <c r="FD102" s="124"/>
      <c r="FE102" s="124"/>
      <c r="FF102" s="124"/>
      <c r="FG102" s="124"/>
      <c r="FH102" s="124"/>
      <c r="FI102" s="124"/>
      <c r="FJ102" s="124"/>
      <c r="FK102" s="124"/>
      <c r="FL102" s="124"/>
      <c r="FM102" s="124"/>
      <c r="FN102" s="125"/>
      <c r="FO102" s="131"/>
      <c r="FP102" s="136"/>
      <c r="FQ102" s="124"/>
      <c r="FR102" s="124"/>
      <c r="FS102" s="124"/>
      <c r="FT102" s="124"/>
      <c r="FU102" s="124"/>
      <c r="FV102" s="124"/>
      <c r="FW102" s="124"/>
      <c r="FX102" s="124"/>
      <c r="FY102" s="124"/>
      <c r="FZ102" s="124"/>
      <c r="GA102" s="124"/>
      <c r="GB102" s="124"/>
      <c r="GC102" s="124"/>
      <c r="GD102" s="124"/>
      <c r="GE102" s="125"/>
      <c r="GF102" s="131"/>
      <c r="GG102" s="136"/>
      <c r="GH102" s="124"/>
      <c r="GI102" s="124"/>
      <c r="GJ102" s="124"/>
      <c r="GK102" s="124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5"/>
      <c r="GW102" s="131"/>
      <c r="GX102" s="136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5"/>
      <c r="HN102" s="131"/>
      <c r="HO102" s="136"/>
      <c r="HP102" s="124"/>
      <c r="HQ102" s="124"/>
      <c r="HR102" s="124"/>
      <c r="HS102" s="124"/>
      <c r="HT102" s="124"/>
      <c r="HU102" s="124"/>
      <c r="HV102" s="124"/>
      <c r="HW102" s="124"/>
      <c r="HX102" s="124"/>
      <c r="HY102" s="124"/>
      <c r="HZ102" s="124"/>
      <c r="IA102" s="124"/>
      <c r="IB102" s="124"/>
      <c r="IC102" s="124"/>
      <c r="ID102" s="125"/>
      <c r="IE102" s="131"/>
      <c r="IF102" s="136"/>
      <c r="IG102" s="124"/>
      <c r="IH102" s="124"/>
      <c r="II102" s="124"/>
      <c r="IJ102" s="124"/>
      <c r="IK102" s="124"/>
      <c r="IL102" s="124"/>
      <c r="IM102" s="124"/>
      <c r="IN102" s="124"/>
      <c r="IO102" s="124"/>
      <c r="IP102" s="124"/>
      <c r="IQ102" s="124"/>
      <c r="IR102" s="124"/>
      <c r="IS102" s="124"/>
      <c r="IT102" s="124"/>
      <c r="IU102" s="125"/>
      <c r="IV102" s="131"/>
      <c r="IW102" s="136"/>
      <c r="IX102" s="124"/>
      <c r="IY102" s="124"/>
      <c r="IZ102" s="124"/>
      <c r="JA102" s="124"/>
      <c r="JB102" s="124"/>
      <c r="JC102" s="124"/>
      <c r="JD102" s="124"/>
      <c r="JE102" s="124"/>
      <c r="JF102" s="124"/>
      <c r="JG102" s="124"/>
      <c r="JH102" s="124"/>
      <c r="JI102" s="124"/>
      <c r="JJ102" s="124"/>
      <c r="JK102" s="124"/>
      <c r="JL102" s="125"/>
      <c r="JM102" s="131"/>
      <c r="JN102" s="136"/>
      <c r="JO102" s="124"/>
      <c r="JP102" s="124"/>
      <c r="JQ102" s="124"/>
      <c r="JR102" s="124"/>
      <c r="JS102" s="124"/>
      <c r="JT102" s="124"/>
      <c r="JU102" s="124"/>
      <c r="JV102" s="124"/>
      <c r="JW102" s="124"/>
      <c r="JX102" s="124"/>
      <c r="JY102" s="124"/>
      <c r="JZ102" s="124"/>
      <c r="KA102" s="124"/>
      <c r="KB102" s="124"/>
      <c r="KC102" s="125"/>
      <c r="KD102" s="131"/>
      <c r="KE102" s="136"/>
      <c r="KF102" s="124"/>
      <c r="KG102" s="124"/>
      <c r="KH102" s="124"/>
      <c r="KI102" s="124"/>
      <c r="KJ102" s="124"/>
      <c r="KK102" s="124"/>
      <c r="KL102" s="124"/>
      <c r="KM102" s="124"/>
      <c r="KN102" s="124"/>
      <c r="KO102" s="124"/>
      <c r="KP102" s="124"/>
      <c r="KQ102" s="124"/>
      <c r="KR102" s="124"/>
      <c r="KS102" s="124"/>
      <c r="KT102" s="125"/>
      <c r="KU102" s="124"/>
    </row>
    <row r="103" ht="15.75" customHeight="1">
      <c r="A103" s="131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5"/>
      <c r="R103" s="131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5"/>
      <c r="AI103" s="131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5"/>
      <c r="AZ103" s="131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5"/>
      <c r="BQ103" s="131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5"/>
      <c r="CH103" s="131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5"/>
      <c r="CY103" s="131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5"/>
      <c r="DP103" s="131"/>
      <c r="DQ103" s="124"/>
      <c r="DR103" s="124"/>
      <c r="DS103" s="124"/>
      <c r="DT103" s="124"/>
      <c r="DU103" s="124"/>
      <c r="DV103" s="124"/>
      <c r="DW103" s="124"/>
      <c r="DX103" s="124"/>
      <c r="DY103" s="124"/>
      <c r="DZ103" s="124"/>
      <c r="EA103" s="124"/>
      <c r="EB103" s="124"/>
      <c r="EC103" s="124"/>
      <c r="ED103" s="124"/>
      <c r="EE103" s="124"/>
      <c r="EF103" s="125"/>
      <c r="EG103" s="131"/>
      <c r="EH103" s="124"/>
      <c r="EI103" s="124"/>
      <c r="EJ103" s="124"/>
      <c r="EK103" s="124"/>
      <c r="EL103" s="124"/>
      <c r="EM103" s="124"/>
      <c r="EN103" s="124"/>
      <c r="EO103" s="124"/>
      <c r="EP103" s="124"/>
      <c r="EQ103" s="124"/>
      <c r="ER103" s="124"/>
      <c r="ES103" s="124"/>
      <c r="ET103" s="124"/>
      <c r="EU103" s="124"/>
      <c r="EV103" s="124"/>
      <c r="EW103" s="125"/>
      <c r="EX103" s="131"/>
      <c r="EY103" s="124"/>
      <c r="EZ103" s="124"/>
      <c r="FA103" s="124"/>
      <c r="FB103" s="124"/>
      <c r="FC103" s="124"/>
      <c r="FD103" s="124"/>
      <c r="FE103" s="124"/>
      <c r="FF103" s="124"/>
      <c r="FG103" s="124"/>
      <c r="FH103" s="124"/>
      <c r="FI103" s="124"/>
      <c r="FJ103" s="124"/>
      <c r="FK103" s="124"/>
      <c r="FL103" s="124"/>
      <c r="FM103" s="124"/>
      <c r="FN103" s="125"/>
      <c r="FO103" s="131"/>
      <c r="FP103" s="124"/>
      <c r="FQ103" s="124"/>
      <c r="FR103" s="124"/>
      <c r="FS103" s="124"/>
      <c r="FT103" s="124"/>
      <c r="FU103" s="124"/>
      <c r="FV103" s="124"/>
      <c r="FW103" s="124"/>
      <c r="FX103" s="124"/>
      <c r="FY103" s="124"/>
      <c r="FZ103" s="124"/>
      <c r="GA103" s="124"/>
      <c r="GB103" s="124"/>
      <c r="GC103" s="124"/>
      <c r="GD103" s="124"/>
      <c r="GE103" s="125"/>
      <c r="GF103" s="131"/>
      <c r="GG103" s="124"/>
      <c r="GH103" s="124"/>
      <c r="GI103" s="124"/>
      <c r="GJ103" s="124"/>
      <c r="GK103" s="124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4"/>
      <c r="GV103" s="125"/>
      <c r="GW103" s="131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5"/>
      <c r="HN103" s="131"/>
      <c r="HO103" s="124"/>
      <c r="HP103" s="124"/>
      <c r="HQ103" s="124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5"/>
      <c r="IE103" s="131"/>
      <c r="IF103" s="124"/>
      <c r="IG103" s="124"/>
      <c r="IH103" s="124"/>
      <c r="II103" s="124"/>
      <c r="IJ103" s="124"/>
      <c r="IK103" s="124"/>
      <c r="IL103" s="124"/>
      <c r="IM103" s="124"/>
      <c r="IN103" s="124"/>
      <c r="IO103" s="124"/>
      <c r="IP103" s="124"/>
      <c r="IQ103" s="124"/>
      <c r="IR103" s="124"/>
      <c r="IS103" s="124"/>
      <c r="IT103" s="124"/>
      <c r="IU103" s="125"/>
      <c r="IV103" s="131"/>
      <c r="IW103" s="124"/>
      <c r="IX103" s="124"/>
      <c r="IY103" s="124"/>
      <c r="IZ103" s="124"/>
      <c r="JA103" s="124"/>
      <c r="JB103" s="124"/>
      <c r="JC103" s="124"/>
      <c r="JD103" s="124"/>
      <c r="JE103" s="124"/>
      <c r="JF103" s="124"/>
      <c r="JG103" s="124"/>
      <c r="JH103" s="124"/>
      <c r="JI103" s="124"/>
      <c r="JJ103" s="124"/>
      <c r="JK103" s="124"/>
      <c r="JL103" s="125"/>
      <c r="JM103" s="131"/>
      <c r="JN103" s="124"/>
      <c r="JO103" s="124"/>
      <c r="JP103" s="124"/>
      <c r="JQ103" s="124"/>
      <c r="JR103" s="124"/>
      <c r="JS103" s="124"/>
      <c r="JT103" s="124"/>
      <c r="JU103" s="124"/>
      <c r="JV103" s="124"/>
      <c r="JW103" s="124"/>
      <c r="JX103" s="124"/>
      <c r="JY103" s="124"/>
      <c r="JZ103" s="124"/>
      <c r="KA103" s="124"/>
      <c r="KB103" s="124"/>
      <c r="KC103" s="125"/>
      <c r="KD103" s="131"/>
      <c r="KE103" s="124"/>
      <c r="KF103" s="124"/>
      <c r="KG103" s="124"/>
      <c r="KH103" s="124"/>
      <c r="KI103" s="124"/>
      <c r="KJ103" s="124"/>
      <c r="KK103" s="124"/>
      <c r="KL103" s="124"/>
      <c r="KM103" s="124"/>
      <c r="KN103" s="124"/>
      <c r="KO103" s="124"/>
      <c r="KP103" s="124"/>
      <c r="KQ103" s="124"/>
      <c r="KR103" s="124"/>
      <c r="KS103" s="124"/>
      <c r="KT103" s="125"/>
      <c r="KU103" s="124"/>
    </row>
    <row r="104" ht="15.75" customHeight="1">
      <c r="A104" s="131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5"/>
      <c r="R104" s="131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5"/>
      <c r="AI104" s="131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5"/>
      <c r="AZ104" s="131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5"/>
      <c r="BQ104" s="131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5"/>
      <c r="CH104" s="131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5"/>
      <c r="CY104" s="131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5"/>
      <c r="DP104" s="131"/>
      <c r="DQ104" s="124"/>
      <c r="DR104" s="124"/>
      <c r="DS104" s="124"/>
      <c r="DT104" s="124"/>
      <c r="DU104" s="124"/>
      <c r="DV104" s="124"/>
      <c r="DW104" s="124"/>
      <c r="DX104" s="124"/>
      <c r="DY104" s="124"/>
      <c r="DZ104" s="124"/>
      <c r="EA104" s="124"/>
      <c r="EB104" s="124"/>
      <c r="EC104" s="124"/>
      <c r="ED104" s="124"/>
      <c r="EE104" s="124"/>
      <c r="EF104" s="125"/>
      <c r="EG104" s="131"/>
      <c r="EH104" s="124"/>
      <c r="EI104" s="124"/>
      <c r="EJ104" s="124"/>
      <c r="EK104" s="124"/>
      <c r="EL104" s="124"/>
      <c r="EM104" s="124"/>
      <c r="EN104" s="124"/>
      <c r="EO104" s="124"/>
      <c r="EP104" s="124"/>
      <c r="EQ104" s="124"/>
      <c r="ER104" s="124"/>
      <c r="ES104" s="124"/>
      <c r="ET104" s="124"/>
      <c r="EU104" s="124"/>
      <c r="EV104" s="124"/>
      <c r="EW104" s="125"/>
      <c r="EX104" s="131"/>
      <c r="EY104" s="124"/>
      <c r="EZ104" s="124"/>
      <c r="FA104" s="124"/>
      <c r="FB104" s="124"/>
      <c r="FC104" s="124"/>
      <c r="FD104" s="124"/>
      <c r="FE104" s="124"/>
      <c r="FF104" s="124"/>
      <c r="FG104" s="124"/>
      <c r="FH104" s="124"/>
      <c r="FI104" s="124"/>
      <c r="FJ104" s="124"/>
      <c r="FK104" s="124"/>
      <c r="FL104" s="124"/>
      <c r="FM104" s="124"/>
      <c r="FN104" s="125"/>
      <c r="FO104" s="131"/>
      <c r="FP104" s="124"/>
      <c r="FQ104" s="124"/>
      <c r="FR104" s="124"/>
      <c r="FS104" s="124"/>
      <c r="FT104" s="124"/>
      <c r="FU104" s="124"/>
      <c r="FV104" s="124"/>
      <c r="FW104" s="124"/>
      <c r="FX104" s="124"/>
      <c r="FY104" s="124"/>
      <c r="FZ104" s="124"/>
      <c r="GA104" s="124"/>
      <c r="GB104" s="124"/>
      <c r="GC104" s="124"/>
      <c r="GD104" s="124"/>
      <c r="GE104" s="125"/>
      <c r="GF104" s="131"/>
      <c r="GG104" s="124"/>
      <c r="GH104" s="124"/>
      <c r="GI104" s="124"/>
      <c r="GJ104" s="124"/>
      <c r="GK104" s="124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5"/>
      <c r="GW104" s="131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5"/>
      <c r="HN104" s="131"/>
      <c r="HO104" s="124"/>
      <c r="HP104" s="124"/>
      <c r="HQ104" s="124"/>
      <c r="HR104" s="124"/>
      <c r="HS104" s="124"/>
      <c r="HT104" s="124"/>
      <c r="HU104" s="124"/>
      <c r="HV104" s="124"/>
      <c r="HW104" s="124"/>
      <c r="HX104" s="124"/>
      <c r="HY104" s="124"/>
      <c r="HZ104" s="124"/>
      <c r="IA104" s="124"/>
      <c r="IB104" s="124"/>
      <c r="IC104" s="124"/>
      <c r="ID104" s="125"/>
      <c r="IE104" s="131"/>
      <c r="IF104" s="124"/>
      <c r="IG104" s="124"/>
      <c r="IH104" s="124"/>
      <c r="II104" s="124"/>
      <c r="IJ104" s="124"/>
      <c r="IK104" s="124"/>
      <c r="IL104" s="124"/>
      <c r="IM104" s="124"/>
      <c r="IN104" s="124"/>
      <c r="IO104" s="124"/>
      <c r="IP104" s="124"/>
      <c r="IQ104" s="124"/>
      <c r="IR104" s="124"/>
      <c r="IS104" s="124"/>
      <c r="IT104" s="124"/>
      <c r="IU104" s="125"/>
      <c r="IV104" s="131"/>
      <c r="IW104" s="124"/>
      <c r="IX104" s="124"/>
      <c r="IY104" s="124"/>
      <c r="IZ104" s="124"/>
      <c r="JA104" s="124"/>
      <c r="JB104" s="124"/>
      <c r="JC104" s="124"/>
      <c r="JD104" s="124"/>
      <c r="JE104" s="124"/>
      <c r="JF104" s="124"/>
      <c r="JG104" s="124"/>
      <c r="JH104" s="124"/>
      <c r="JI104" s="124"/>
      <c r="JJ104" s="124"/>
      <c r="JK104" s="124"/>
      <c r="JL104" s="125"/>
      <c r="JM104" s="131"/>
      <c r="JN104" s="124"/>
      <c r="JO104" s="124"/>
      <c r="JP104" s="124"/>
      <c r="JQ104" s="124"/>
      <c r="JR104" s="124"/>
      <c r="JS104" s="124"/>
      <c r="JT104" s="124"/>
      <c r="JU104" s="124"/>
      <c r="JV104" s="124"/>
      <c r="JW104" s="124"/>
      <c r="JX104" s="124"/>
      <c r="JY104" s="124"/>
      <c r="JZ104" s="124"/>
      <c r="KA104" s="124"/>
      <c r="KB104" s="124"/>
      <c r="KC104" s="125"/>
      <c r="KD104" s="131"/>
      <c r="KE104" s="124"/>
      <c r="KF104" s="124"/>
      <c r="KG104" s="124"/>
      <c r="KH104" s="124"/>
      <c r="KI104" s="124"/>
      <c r="KJ104" s="124"/>
      <c r="KK104" s="124"/>
      <c r="KL104" s="124"/>
      <c r="KM104" s="124"/>
      <c r="KN104" s="124"/>
      <c r="KO104" s="124"/>
      <c r="KP104" s="124"/>
      <c r="KQ104" s="124"/>
      <c r="KR104" s="124"/>
      <c r="KS104" s="124"/>
      <c r="KT104" s="125"/>
      <c r="KU104" s="124"/>
    </row>
    <row r="105" ht="15.0" customHeight="1">
      <c r="A105" s="218"/>
      <c r="B105" s="219" t="s">
        <v>89</v>
      </c>
      <c r="C105" s="219" t="str">
        <f>C4</f>
        <v>: Provinsi Sulawesi Tenggara</v>
      </c>
      <c r="D105" s="219"/>
      <c r="E105" s="219"/>
      <c r="F105" s="219"/>
      <c r="G105" s="219" t="s">
        <v>91</v>
      </c>
      <c r="H105" s="219"/>
      <c r="I105" s="220"/>
      <c r="J105" s="221"/>
      <c r="K105" s="221"/>
      <c r="L105" s="221"/>
      <c r="M105" s="221"/>
      <c r="N105" s="221"/>
      <c r="O105" s="221"/>
      <c r="P105" s="137" t="s">
        <v>92</v>
      </c>
      <c r="Q105" s="222"/>
      <c r="R105" s="218"/>
      <c r="S105" s="219" t="s">
        <v>89</v>
      </c>
      <c r="T105" s="219" t="str">
        <f>T4</f>
        <v>: Provinsi Sulawesi Tenggara</v>
      </c>
      <c r="U105" s="219"/>
      <c r="V105" s="219"/>
      <c r="W105" s="219"/>
      <c r="X105" s="219" t="s">
        <v>91</v>
      </c>
      <c r="Y105" s="219"/>
      <c r="Z105" s="220"/>
      <c r="AA105" s="221"/>
      <c r="AB105" s="221"/>
      <c r="AC105" s="221"/>
      <c r="AD105" s="221"/>
      <c r="AE105" s="221"/>
      <c r="AF105" s="221"/>
      <c r="AG105" s="137" t="s">
        <v>92</v>
      </c>
      <c r="AH105" s="222"/>
      <c r="AI105" s="218"/>
      <c r="AJ105" s="219" t="s">
        <v>89</v>
      </c>
      <c r="AK105" s="219" t="str">
        <f>AK4</f>
        <v>: Provinsi Sulawesi Tenggara</v>
      </c>
      <c r="AL105" s="219"/>
      <c r="AM105" s="219"/>
      <c r="AN105" s="219"/>
      <c r="AO105" s="219" t="s">
        <v>91</v>
      </c>
      <c r="AP105" s="219"/>
      <c r="AQ105" s="220"/>
      <c r="AR105" s="221"/>
      <c r="AS105" s="221"/>
      <c r="AT105" s="221"/>
      <c r="AU105" s="221"/>
      <c r="AV105" s="221"/>
      <c r="AW105" s="221"/>
      <c r="AX105" s="137" t="s">
        <v>92</v>
      </c>
      <c r="AY105" s="222"/>
      <c r="AZ105" s="218"/>
      <c r="BA105" s="219" t="s">
        <v>89</v>
      </c>
      <c r="BB105" s="219" t="str">
        <f>BB4</f>
        <v>: Provinsi Sulawesi Tenggara</v>
      </c>
      <c r="BC105" s="219"/>
      <c r="BD105" s="219"/>
      <c r="BE105" s="219"/>
      <c r="BF105" s="219" t="s">
        <v>91</v>
      </c>
      <c r="BG105" s="219"/>
      <c r="BH105" s="220"/>
      <c r="BI105" s="221"/>
      <c r="BJ105" s="221"/>
      <c r="BK105" s="221"/>
      <c r="BL105" s="221"/>
      <c r="BM105" s="221"/>
      <c r="BN105" s="221"/>
      <c r="BO105" s="137" t="s">
        <v>92</v>
      </c>
      <c r="BP105" s="222"/>
      <c r="BQ105" s="218"/>
      <c r="BR105" s="219" t="s">
        <v>89</v>
      </c>
      <c r="BS105" s="219" t="str">
        <f>BS4</f>
        <v>: Provinsi Sulawesi Tenggara</v>
      </c>
      <c r="BT105" s="219"/>
      <c r="BU105" s="219"/>
      <c r="BV105" s="219"/>
      <c r="BW105" s="219" t="s">
        <v>91</v>
      </c>
      <c r="BX105" s="219"/>
      <c r="BY105" s="220"/>
      <c r="BZ105" s="221"/>
      <c r="CA105" s="221"/>
      <c r="CB105" s="221"/>
      <c r="CC105" s="221"/>
      <c r="CD105" s="221"/>
      <c r="CE105" s="221"/>
      <c r="CF105" s="137" t="s">
        <v>92</v>
      </c>
      <c r="CG105" s="222"/>
      <c r="CH105" s="218"/>
      <c r="CI105" s="219" t="s">
        <v>89</v>
      </c>
      <c r="CJ105" s="219" t="str">
        <f>CJ4</f>
        <v>: Provinsi Sulawesi Tenggara</v>
      </c>
      <c r="CK105" s="219"/>
      <c r="CL105" s="219"/>
      <c r="CM105" s="219"/>
      <c r="CN105" s="219" t="s">
        <v>91</v>
      </c>
      <c r="CO105" s="219"/>
      <c r="CP105" s="220"/>
      <c r="CQ105" s="221"/>
      <c r="CR105" s="221"/>
      <c r="CS105" s="221"/>
      <c r="CT105" s="221"/>
      <c r="CU105" s="221"/>
      <c r="CV105" s="221"/>
      <c r="CW105" s="137" t="s">
        <v>92</v>
      </c>
      <c r="CX105" s="222"/>
      <c r="CY105" s="218"/>
      <c r="CZ105" s="219" t="s">
        <v>89</v>
      </c>
      <c r="DA105" s="219" t="str">
        <f>DA4</f>
        <v>: Provinsi Sulawesi Tenggara</v>
      </c>
      <c r="DB105" s="219"/>
      <c r="DC105" s="219"/>
      <c r="DD105" s="219"/>
      <c r="DE105" s="219" t="s">
        <v>91</v>
      </c>
      <c r="DF105" s="219"/>
      <c r="DG105" s="220"/>
      <c r="DH105" s="221"/>
      <c r="DI105" s="221"/>
      <c r="DJ105" s="221"/>
      <c r="DK105" s="221"/>
      <c r="DL105" s="221"/>
      <c r="DM105" s="221"/>
      <c r="DN105" s="137" t="s">
        <v>92</v>
      </c>
      <c r="DO105" s="222"/>
      <c r="DP105" s="218"/>
      <c r="DQ105" s="219" t="s">
        <v>89</v>
      </c>
      <c r="DR105" s="219" t="str">
        <f>DR4</f>
        <v>: Provinsi Sulawesi Tenggara</v>
      </c>
      <c r="DS105" s="219"/>
      <c r="DT105" s="219"/>
      <c r="DU105" s="219"/>
      <c r="DV105" s="219" t="s">
        <v>91</v>
      </c>
      <c r="DW105" s="219"/>
      <c r="DX105" s="220"/>
      <c r="DY105" s="221"/>
      <c r="DZ105" s="221"/>
      <c r="EA105" s="221"/>
      <c r="EB105" s="221"/>
      <c r="EC105" s="221"/>
      <c r="ED105" s="221"/>
      <c r="EE105" s="137" t="s">
        <v>92</v>
      </c>
      <c r="EF105" s="222"/>
      <c r="EG105" s="218"/>
      <c r="EH105" s="219" t="s">
        <v>89</v>
      </c>
      <c r="EI105" s="219" t="str">
        <f>EI4</f>
        <v>: Provinsi Sulawesi Tenggara</v>
      </c>
      <c r="EJ105" s="219"/>
      <c r="EK105" s="219"/>
      <c r="EL105" s="219"/>
      <c r="EM105" s="219" t="s">
        <v>91</v>
      </c>
      <c r="EN105" s="219"/>
      <c r="EO105" s="220"/>
      <c r="EP105" s="221"/>
      <c r="EQ105" s="221"/>
      <c r="ER105" s="221"/>
      <c r="ES105" s="221"/>
      <c r="ET105" s="221"/>
      <c r="EU105" s="221"/>
      <c r="EV105" s="137" t="s">
        <v>92</v>
      </c>
      <c r="EW105" s="222"/>
      <c r="EX105" s="218"/>
      <c r="EY105" s="219" t="s">
        <v>89</v>
      </c>
      <c r="EZ105" s="219" t="str">
        <f>EZ4</f>
        <v>: Provinsi Sulawesi Tenggara</v>
      </c>
      <c r="FA105" s="219"/>
      <c r="FB105" s="219"/>
      <c r="FC105" s="219"/>
      <c r="FD105" s="219" t="s">
        <v>91</v>
      </c>
      <c r="FE105" s="219"/>
      <c r="FF105" s="220"/>
      <c r="FG105" s="221"/>
      <c r="FH105" s="221"/>
      <c r="FI105" s="221"/>
      <c r="FJ105" s="221"/>
      <c r="FK105" s="221"/>
      <c r="FL105" s="221"/>
      <c r="FM105" s="137" t="s">
        <v>92</v>
      </c>
      <c r="FN105" s="222"/>
      <c r="FO105" s="218"/>
      <c r="FP105" s="219" t="s">
        <v>89</v>
      </c>
      <c r="FQ105" s="219" t="str">
        <f>FQ4</f>
        <v>: Provinsi Sulawesi Tenggara</v>
      </c>
      <c r="FR105" s="219"/>
      <c r="FS105" s="219"/>
      <c r="FT105" s="219"/>
      <c r="FU105" s="219" t="s">
        <v>91</v>
      </c>
      <c r="FV105" s="219"/>
      <c r="FW105" s="220"/>
      <c r="FX105" s="221"/>
      <c r="FY105" s="221"/>
      <c r="FZ105" s="221"/>
      <c r="GA105" s="221"/>
      <c r="GB105" s="221"/>
      <c r="GC105" s="221"/>
      <c r="GD105" s="137" t="s">
        <v>92</v>
      </c>
      <c r="GE105" s="222"/>
      <c r="GF105" s="218"/>
      <c r="GG105" s="219" t="s">
        <v>89</v>
      </c>
      <c r="GH105" s="219" t="str">
        <f>GH4</f>
        <v>: Provinsi Sulawesi Tenggara</v>
      </c>
      <c r="GI105" s="219"/>
      <c r="GJ105" s="219"/>
      <c r="GK105" s="219"/>
      <c r="GL105" s="219" t="s">
        <v>91</v>
      </c>
      <c r="GM105" s="219"/>
      <c r="GN105" s="220"/>
      <c r="GO105" s="221"/>
      <c r="GP105" s="221"/>
      <c r="GQ105" s="221"/>
      <c r="GR105" s="221"/>
      <c r="GS105" s="221"/>
      <c r="GT105" s="221"/>
      <c r="GU105" s="137" t="s">
        <v>92</v>
      </c>
      <c r="GV105" s="222"/>
      <c r="GW105" s="218"/>
      <c r="GX105" s="219" t="s">
        <v>89</v>
      </c>
      <c r="GY105" s="219" t="str">
        <f>GY4</f>
        <v>: Provinsi Sulawesi Tenggara</v>
      </c>
      <c r="GZ105" s="219"/>
      <c r="HA105" s="219"/>
      <c r="HB105" s="219"/>
      <c r="HC105" s="219" t="s">
        <v>91</v>
      </c>
      <c r="HD105" s="219"/>
      <c r="HE105" s="220"/>
      <c r="HF105" s="221"/>
      <c r="HG105" s="221"/>
      <c r="HH105" s="221"/>
      <c r="HI105" s="221"/>
      <c r="HJ105" s="221"/>
      <c r="HK105" s="221"/>
      <c r="HL105" s="137" t="s">
        <v>92</v>
      </c>
      <c r="HM105" s="222"/>
      <c r="HN105" s="218"/>
      <c r="HO105" s="219" t="s">
        <v>89</v>
      </c>
      <c r="HP105" s="219" t="str">
        <f>HP4</f>
        <v>: Provinsi Sulawesi Tenggara</v>
      </c>
      <c r="HQ105" s="219"/>
      <c r="HR105" s="219"/>
      <c r="HS105" s="219"/>
      <c r="HT105" s="219" t="s">
        <v>91</v>
      </c>
      <c r="HU105" s="219"/>
      <c r="HV105" s="220"/>
      <c r="HW105" s="221"/>
      <c r="HX105" s="221"/>
      <c r="HY105" s="221"/>
      <c r="HZ105" s="221"/>
      <c r="IA105" s="221"/>
      <c r="IB105" s="221"/>
      <c r="IC105" s="137" t="s">
        <v>92</v>
      </c>
      <c r="ID105" s="222"/>
      <c r="IE105" s="218"/>
      <c r="IF105" s="219" t="s">
        <v>89</v>
      </c>
      <c r="IG105" s="219" t="str">
        <f>IG4</f>
        <v>: Provinsi Sulawesi Tenggara</v>
      </c>
      <c r="IH105" s="219"/>
      <c r="II105" s="219"/>
      <c r="IJ105" s="219"/>
      <c r="IK105" s="219" t="s">
        <v>91</v>
      </c>
      <c r="IL105" s="219"/>
      <c r="IM105" s="220"/>
      <c r="IN105" s="221"/>
      <c r="IO105" s="221"/>
      <c r="IP105" s="221"/>
      <c r="IQ105" s="221"/>
      <c r="IR105" s="221"/>
      <c r="IS105" s="221"/>
      <c r="IT105" s="137" t="s">
        <v>92</v>
      </c>
      <c r="IU105" s="222"/>
      <c r="IV105" s="218"/>
      <c r="IW105" s="219" t="s">
        <v>89</v>
      </c>
      <c r="IX105" s="219" t="str">
        <f>IX4</f>
        <v>: Provinsi Sulawesi Tenggara</v>
      </c>
      <c r="IY105" s="219"/>
      <c r="IZ105" s="219"/>
      <c r="JA105" s="219"/>
      <c r="JB105" s="219" t="s">
        <v>91</v>
      </c>
      <c r="JC105" s="219"/>
      <c r="JD105" s="220"/>
      <c r="JE105" s="221"/>
      <c r="JF105" s="221"/>
      <c r="JG105" s="221"/>
      <c r="JH105" s="221"/>
      <c r="JI105" s="221"/>
      <c r="JJ105" s="221"/>
      <c r="JK105" s="137" t="s">
        <v>92</v>
      </c>
      <c r="JL105" s="223"/>
      <c r="JM105" s="218"/>
      <c r="JN105" s="219" t="s">
        <v>89</v>
      </c>
      <c r="JO105" s="219" t="str">
        <f>JO4</f>
        <v>: Provinsi Sulawesi Tenggara</v>
      </c>
      <c r="JP105" s="219"/>
      <c r="JQ105" s="219"/>
      <c r="JR105" s="219"/>
      <c r="JS105" s="219" t="s">
        <v>91</v>
      </c>
      <c r="JT105" s="219"/>
      <c r="JU105" s="220"/>
      <c r="JV105" s="221"/>
      <c r="JW105" s="221"/>
      <c r="JX105" s="221"/>
      <c r="JY105" s="221"/>
      <c r="JZ105" s="221"/>
      <c r="KA105" s="221"/>
      <c r="KB105" s="137" t="s">
        <v>92</v>
      </c>
      <c r="KC105" s="223"/>
      <c r="KD105" s="218"/>
      <c r="KE105" s="219" t="s">
        <v>89</v>
      </c>
      <c r="KF105" s="219" t="str">
        <f>KF4</f>
        <v>: Provinsi Sulawesi Tenggara</v>
      </c>
      <c r="KG105" s="219"/>
      <c r="KH105" s="219"/>
      <c r="KI105" s="219"/>
      <c r="KJ105" s="219" t="s">
        <v>91</v>
      </c>
      <c r="KK105" s="219"/>
      <c r="KL105" s="220"/>
      <c r="KM105" s="221"/>
      <c r="KN105" s="221"/>
      <c r="KO105" s="221"/>
      <c r="KP105" s="221"/>
      <c r="KQ105" s="221"/>
      <c r="KR105" s="221"/>
      <c r="KS105" s="137" t="s">
        <v>92</v>
      </c>
      <c r="KT105" s="223"/>
      <c r="KU105" s="221"/>
    </row>
    <row r="106" ht="15.0" customHeight="1">
      <c r="A106" s="224"/>
      <c r="B106" s="225" t="s">
        <v>93</v>
      </c>
      <c r="C106" s="225" t="s">
        <v>94</v>
      </c>
      <c r="D106" s="225"/>
      <c r="E106" s="225"/>
      <c r="F106" s="225"/>
      <c r="G106" s="225" t="s">
        <v>95</v>
      </c>
      <c r="H106" s="225"/>
      <c r="I106" s="226"/>
      <c r="J106" s="221"/>
      <c r="K106" s="221"/>
      <c r="L106" s="221"/>
      <c r="M106" s="221"/>
      <c r="N106" s="221"/>
      <c r="O106" s="221"/>
      <c r="P106" s="40"/>
      <c r="Q106" s="222"/>
      <c r="R106" s="224"/>
      <c r="S106" s="225" t="s">
        <v>93</v>
      </c>
      <c r="T106" s="225" t="s">
        <v>94</v>
      </c>
      <c r="U106" s="225"/>
      <c r="V106" s="225"/>
      <c r="W106" s="225"/>
      <c r="X106" s="225" t="s">
        <v>95</v>
      </c>
      <c r="Y106" s="225"/>
      <c r="Z106" s="226"/>
      <c r="AA106" s="221"/>
      <c r="AB106" s="221"/>
      <c r="AC106" s="221"/>
      <c r="AD106" s="221"/>
      <c r="AE106" s="221"/>
      <c r="AF106" s="221"/>
      <c r="AG106" s="40"/>
      <c r="AH106" s="222"/>
      <c r="AI106" s="224"/>
      <c r="AJ106" s="225" t="s">
        <v>93</v>
      </c>
      <c r="AK106" s="225" t="s">
        <v>94</v>
      </c>
      <c r="AL106" s="225"/>
      <c r="AM106" s="225"/>
      <c r="AN106" s="225"/>
      <c r="AO106" s="225" t="s">
        <v>95</v>
      </c>
      <c r="AP106" s="225"/>
      <c r="AQ106" s="226"/>
      <c r="AR106" s="221"/>
      <c r="AS106" s="221"/>
      <c r="AT106" s="221"/>
      <c r="AU106" s="221"/>
      <c r="AV106" s="221"/>
      <c r="AW106" s="221"/>
      <c r="AX106" s="40"/>
      <c r="AY106" s="222"/>
      <c r="AZ106" s="224"/>
      <c r="BA106" s="225" t="s">
        <v>93</v>
      </c>
      <c r="BB106" s="225" t="s">
        <v>94</v>
      </c>
      <c r="BC106" s="225"/>
      <c r="BD106" s="225"/>
      <c r="BE106" s="225"/>
      <c r="BF106" s="225" t="s">
        <v>95</v>
      </c>
      <c r="BG106" s="225"/>
      <c r="BH106" s="226"/>
      <c r="BI106" s="221"/>
      <c r="BJ106" s="221"/>
      <c r="BK106" s="221"/>
      <c r="BL106" s="221"/>
      <c r="BM106" s="221"/>
      <c r="BN106" s="221"/>
      <c r="BO106" s="40"/>
      <c r="BP106" s="222"/>
      <c r="BQ106" s="224"/>
      <c r="BR106" s="225" t="s">
        <v>93</v>
      </c>
      <c r="BS106" s="225" t="s">
        <v>94</v>
      </c>
      <c r="BT106" s="225"/>
      <c r="BU106" s="225"/>
      <c r="BV106" s="225"/>
      <c r="BW106" s="225" t="s">
        <v>95</v>
      </c>
      <c r="BX106" s="225"/>
      <c r="BY106" s="226"/>
      <c r="BZ106" s="221"/>
      <c r="CA106" s="221"/>
      <c r="CB106" s="221"/>
      <c r="CC106" s="221"/>
      <c r="CD106" s="221"/>
      <c r="CE106" s="221"/>
      <c r="CF106" s="40"/>
      <c r="CG106" s="222"/>
      <c r="CH106" s="224"/>
      <c r="CI106" s="225" t="s">
        <v>93</v>
      </c>
      <c r="CJ106" s="225" t="s">
        <v>94</v>
      </c>
      <c r="CK106" s="225"/>
      <c r="CL106" s="225"/>
      <c r="CM106" s="225"/>
      <c r="CN106" s="225" t="s">
        <v>95</v>
      </c>
      <c r="CO106" s="225"/>
      <c r="CP106" s="226"/>
      <c r="CQ106" s="221"/>
      <c r="CR106" s="221"/>
      <c r="CS106" s="221"/>
      <c r="CT106" s="221"/>
      <c r="CU106" s="221"/>
      <c r="CV106" s="221"/>
      <c r="CW106" s="40"/>
      <c r="CX106" s="222"/>
      <c r="CY106" s="224"/>
      <c r="CZ106" s="225" t="s">
        <v>93</v>
      </c>
      <c r="DA106" s="225" t="s">
        <v>94</v>
      </c>
      <c r="DB106" s="225"/>
      <c r="DC106" s="225"/>
      <c r="DD106" s="225"/>
      <c r="DE106" s="225" t="s">
        <v>95</v>
      </c>
      <c r="DF106" s="225"/>
      <c r="DG106" s="226"/>
      <c r="DH106" s="221"/>
      <c r="DI106" s="221"/>
      <c r="DJ106" s="221"/>
      <c r="DK106" s="221"/>
      <c r="DL106" s="221"/>
      <c r="DM106" s="221"/>
      <c r="DN106" s="40"/>
      <c r="DO106" s="222"/>
      <c r="DP106" s="224"/>
      <c r="DQ106" s="225" t="s">
        <v>93</v>
      </c>
      <c r="DR106" s="225" t="s">
        <v>94</v>
      </c>
      <c r="DS106" s="225"/>
      <c r="DT106" s="225"/>
      <c r="DU106" s="225"/>
      <c r="DV106" s="225" t="s">
        <v>95</v>
      </c>
      <c r="DW106" s="225"/>
      <c r="DX106" s="226"/>
      <c r="DY106" s="221"/>
      <c r="DZ106" s="221"/>
      <c r="EA106" s="221"/>
      <c r="EB106" s="221"/>
      <c r="EC106" s="221"/>
      <c r="ED106" s="221"/>
      <c r="EE106" s="40"/>
      <c r="EF106" s="222"/>
      <c r="EG106" s="224"/>
      <c r="EH106" s="225" t="s">
        <v>93</v>
      </c>
      <c r="EI106" s="225" t="s">
        <v>94</v>
      </c>
      <c r="EJ106" s="225"/>
      <c r="EK106" s="225"/>
      <c r="EL106" s="225"/>
      <c r="EM106" s="225" t="s">
        <v>95</v>
      </c>
      <c r="EN106" s="225"/>
      <c r="EO106" s="226"/>
      <c r="EP106" s="221"/>
      <c r="EQ106" s="221"/>
      <c r="ER106" s="221"/>
      <c r="ES106" s="221"/>
      <c r="ET106" s="221"/>
      <c r="EU106" s="221"/>
      <c r="EV106" s="40"/>
      <c r="EW106" s="222"/>
      <c r="EX106" s="224"/>
      <c r="EY106" s="225" t="s">
        <v>93</v>
      </c>
      <c r="EZ106" s="225" t="s">
        <v>94</v>
      </c>
      <c r="FA106" s="225"/>
      <c r="FB106" s="225"/>
      <c r="FC106" s="225"/>
      <c r="FD106" s="225" t="s">
        <v>95</v>
      </c>
      <c r="FE106" s="225"/>
      <c r="FF106" s="226"/>
      <c r="FG106" s="221"/>
      <c r="FH106" s="221"/>
      <c r="FI106" s="221"/>
      <c r="FJ106" s="221"/>
      <c r="FK106" s="221"/>
      <c r="FL106" s="221"/>
      <c r="FM106" s="40"/>
      <c r="FN106" s="222"/>
      <c r="FO106" s="224"/>
      <c r="FP106" s="225" t="s">
        <v>93</v>
      </c>
      <c r="FQ106" s="225" t="s">
        <v>94</v>
      </c>
      <c r="FR106" s="225"/>
      <c r="FS106" s="225"/>
      <c r="FT106" s="225"/>
      <c r="FU106" s="225" t="s">
        <v>95</v>
      </c>
      <c r="FV106" s="225"/>
      <c r="FW106" s="226"/>
      <c r="FX106" s="221"/>
      <c r="FY106" s="221"/>
      <c r="FZ106" s="221"/>
      <c r="GA106" s="221"/>
      <c r="GB106" s="221"/>
      <c r="GC106" s="221"/>
      <c r="GD106" s="40"/>
      <c r="GE106" s="222"/>
      <c r="GF106" s="224"/>
      <c r="GG106" s="225" t="s">
        <v>93</v>
      </c>
      <c r="GH106" s="225" t="s">
        <v>94</v>
      </c>
      <c r="GI106" s="225"/>
      <c r="GJ106" s="225"/>
      <c r="GK106" s="225"/>
      <c r="GL106" s="225" t="s">
        <v>95</v>
      </c>
      <c r="GM106" s="225"/>
      <c r="GN106" s="226"/>
      <c r="GO106" s="221"/>
      <c r="GP106" s="221"/>
      <c r="GQ106" s="221"/>
      <c r="GR106" s="221"/>
      <c r="GS106" s="221"/>
      <c r="GT106" s="221"/>
      <c r="GU106" s="40"/>
      <c r="GV106" s="222"/>
      <c r="GW106" s="224"/>
      <c r="GX106" s="225" t="s">
        <v>93</v>
      </c>
      <c r="GY106" s="225" t="s">
        <v>94</v>
      </c>
      <c r="GZ106" s="225"/>
      <c r="HA106" s="225"/>
      <c r="HB106" s="225"/>
      <c r="HC106" s="225" t="s">
        <v>95</v>
      </c>
      <c r="HD106" s="225"/>
      <c r="HE106" s="226"/>
      <c r="HF106" s="221"/>
      <c r="HG106" s="221"/>
      <c r="HH106" s="221"/>
      <c r="HI106" s="221"/>
      <c r="HJ106" s="221"/>
      <c r="HK106" s="221"/>
      <c r="HL106" s="40"/>
      <c r="HM106" s="222"/>
      <c r="HN106" s="224"/>
      <c r="HO106" s="225" t="s">
        <v>93</v>
      </c>
      <c r="HP106" s="225" t="s">
        <v>94</v>
      </c>
      <c r="HQ106" s="225"/>
      <c r="HR106" s="225"/>
      <c r="HS106" s="225"/>
      <c r="HT106" s="225" t="s">
        <v>95</v>
      </c>
      <c r="HU106" s="225"/>
      <c r="HV106" s="226"/>
      <c r="HW106" s="221"/>
      <c r="HX106" s="221"/>
      <c r="HY106" s="221"/>
      <c r="HZ106" s="221"/>
      <c r="IA106" s="221"/>
      <c r="IB106" s="221"/>
      <c r="IC106" s="40"/>
      <c r="ID106" s="222"/>
      <c r="IE106" s="224"/>
      <c r="IF106" s="225" t="s">
        <v>93</v>
      </c>
      <c r="IG106" s="225" t="s">
        <v>94</v>
      </c>
      <c r="IH106" s="225"/>
      <c r="II106" s="225"/>
      <c r="IJ106" s="225"/>
      <c r="IK106" s="225" t="s">
        <v>95</v>
      </c>
      <c r="IL106" s="225"/>
      <c r="IM106" s="226"/>
      <c r="IN106" s="221"/>
      <c r="IO106" s="221"/>
      <c r="IP106" s="221"/>
      <c r="IQ106" s="221"/>
      <c r="IR106" s="221"/>
      <c r="IS106" s="221"/>
      <c r="IT106" s="40"/>
      <c r="IU106" s="222"/>
      <c r="IV106" s="224"/>
      <c r="IW106" s="225" t="s">
        <v>93</v>
      </c>
      <c r="IX106" s="225" t="s">
        <v>94</v>
      </c>
      <c r="IY106" s="225"/>
      <c r="IZ106" s="225"/>
      <c r="JA106" s="225"/>
      <c r="JB106" s="225" t="s">
        <v>95</v>
      </c>
      <c r="JC106" s="225"/>
      <c r="JD106" s="226"/>
      <c r="JE106" s="221"/>
      <c r="JF106" s="221"/>
      <c r="JG106" s="221"/>
      <c r="JH106" s="221"/>
      <c r="JI106" s="221"/>
      <c r="JJ106" s="221"/>
      <c r="JK106" s="40"/>
      <c r="JL106" s="223"/>
      <c r="JM106" s="224"/>
      <c r="JN106" s="225" t="s">
        <v>93</v>
      </c>
      <c r="JO106" s="225" t="s">
        <v>94</v>
      </c>
      <c r="JP106" s="225"/>
      <c r="JQ106" s="225"/>
      <c r="JR106" s="225"/>
      <c r="JS106" s="225" t="s">
        <v>95</v>
      </c>
      <c r="JT106" s="225"/>
      <c r="JU106" s="226"/>
      <c r="JV106" s="221"/>
      <c r="JW106" s="221"/>
      <c r="JX106" s="221"/>
      <c r="JY106" s="221"/>
      <c r="JZ106" s="221"/>
      <c r="KA106" s="221"/>
      <c r="KB106" s="40"/>
      <c r="KC106" s="223"/>
      <c r="KD106" s="224"/>
      <c r="KE106" s="225" t="s">
        <v>93</v>
      </c>
      <c r="KF106" s="225" t="s">
        <v>94</v>
      </c>
      <c r="KG106" s="225"/>
      <c r="KH106" s="225"/>
      <c r="KI106" s="225"/>
      <c r="KJ106" s="225" t="s">
        <v>95</v>
      </c>
      <c r="KK106" s="225"/>
      <c r="KL106" s="226"/>
      <c r="KM106" s="221"/>
      <c r="KN106" s="221"/>
      <c r="KO106" s="221"/>
      <c r="KP106" s="221"/>
      <c r="KQ106" s="221"/>
      <c r="KR106" s="221"/>
      <c r="KS106" s="40"/>
      <c r="KT106" s="223"/>
      <c r="KU106" s="221"/>
    </row>
    <row r="107" ht="15.0" customHeight="1">
      <c r="A107" s="224"/>
      <c r="B107" s="225" t="s">
        <v>96</v>
      </c>
      <c r="C107" s="225" t="s">
        <v>97</v>
      </c>
      <c r="D107" s="225"/>
      <c r="E107" s="225"/>
      <c r="F107" s="225"/>
      <c r="G107" s="227" t="s">
        <v>98</v>
      </c>
      <c r="H107" s="225"/>
      <c r="I107" s="226"/>
      <c r="J107" s="221"/>
      <c r="K107" s="221"/>
      <c r="L107" s="221"/>
      <c r="M107" s="221"/>
      <c r="N107" s="221"/>
      <c r="O107" s="221"/>
      <c r="P107" s="144" t="str">
        <f>"I/"&amp;P$6</f>
        <v>I/2010</v>
      </c>
      <c r="Q107" s="222"/>
      <c r="R107" s="224"/>
      <c r="S107" s="225" t="s">
        <v>96</v>
      </c>
      <c r="T107" s="225" t="s">
        <v>97</v>
      </c>
      <c r="U107" s="225"/>
      <c r="V107" s="225"/>
      <c r="W107" s="225"/>
      <c r="X107" s="227" t="s">
        <v>98</v>
      </c>
      <c r="Y107" s="225"/>
      <c r="Z107" s="226"/>
      <c r="AA107" s="221"/>
      <c r="AB107" s="221"/>
      <c r="AC107" s="221"/>
      <c r="AD107" s="221"/>
      <c r="AE107" s="221"/>
      <c r="AF107" s="221"/>
      <c r="AG107" s="144" t="str">
        <f>"I/"&amp;AG$6</f>
        <v>I/2011</v>
      </c>
      <c r="AH107" s="222"/>
      <c r="AI107" s="224"/>
      <c r="AJ107" s="225" t="s">
        <v>96</v>
      </c>
      <c r="AK107" s="225" t="s">
        <v>97</v>
      </c>
      <c r="AL107" s="225"/>
      <c r="AM107" s="225"/>
      <c r="AN107" s="225"/>
      <c r="AO107" s="227" t="s">
        <v>98</v>
      </c>
      <c r="AP107" s="225"/>
      <c r="AQ107" s="226"/>
      <c r="AR107" s="221"/>
      <c r="AS107" s="221"/>
      <c r="AT107" s="221"/>
      <c r="AU107" s="221"/>
      <c r="AV107" s="221"/>
      <c r="AW107" s="221"/>
      <c r="AX107" s="144" t="str">
        <f>"I/"&amp;AX$6</f>
        <v>I/2012</v>
      </c>
      <c r="AY107" s="222"/>
      <c r="AZ107" s="224"/>
      <c r="BA107" s="225" t="s">
        <v>96</v>
      </c>
      <c r="BB107" s="225" t="s">
        <v>97</v>
      </c>
      <c r="BC107" s="225"/>
      <c r="BD107" s="225"/>
      <c r="BE107" s="225"/>
      <c r="BF107" s="227" t="s">
        <v>98</v>
      </c>
      <c r="BG107" s="225"/>
      <c r="BH107" s="226"/>
      <c r="BI107" s="221"/>
      <c r="BJ107" s="221"/>
      <c r="BK107" s="221"/>
      <c r="BL107" s="221"/>
      <c r="BM107" s="221"/>
      <c r="BN107" s="221"/>
      <c r="BO107" s="144" t="str">
        <f>"I/"&amp;BO$6</f>
        <v>I/2013</v>
      </c>
      <c r="BP107" s="222"/>
      <c r="BQ107" s="224"/>
      <c r="BR107" s="225" t="s">
        <v>96</v>
      </c>
      <c r="BS107" s="225" t="s">
        <v>97</v>
      </c>
      <c r="BT107" s="225"/>
      <c r="BU107" s="225"/>
      <c r="BV107" s="225"/>
      <c r="BW107" s="227" t="s">
        <v>98</v>
      </c>
      <c r="BX107" s="225"/>
      <c r="BY107" s="226"/>
      <c r="BZ107" s="221"/>
      <c r="CA107" s="221"/>
      <c r="CB107" s="221"/>
      <c r="CC107" s="221"/>
      <c r="CD107" s="221"/>
      <c r="CE107" s="221"/>
      <c r="CF107" s="144" t="str">
        <f>"I/"&amp;CF$6</f>
        <v>I/2014</v>
      </c>
      <c r="CG107" s="222"/>
      <c r="CH107" s="224"/>
      <c r="CI107" s="225" t="s">
        <v>96</v>
      </c>
      <c r="CJ107" s="225" t="s">
        <v>97</v>
      </c>
      <c r="CK107" s="225"/>
      <c r="CL107" s="225"/>
      <c r="CM107" s="225"/>
      <c r="CN107" s="227" t="s">
        <v>98</v>
      </c>
      <c r="CO107" s="225"/>
      <c r="CP107" s="226"/>
      <c r="CQ107" s="221"/>
      <c r="CR107" s="221"/>
      <c r="CS107" s="221"/>
      <c r="CT107" s="221"/>
      <c r="CU107" s="221"/>
      <c r="CV107" s="221"/>
      <c r="CW107" s="144" t="str">
        <f>"I/"&amp;CW$6</f>
        <v>I/2015</v>
      </c>
      <c r="CX107" s="222"/>
      <c r="CY107" s="224"/>
      <c r="CZ107" s="225" t="s">
        <v>96</v>
      </c>
      <c r="DA107" s="225" t="s">
        <v>97</v>
      </c>
      <c r="DB107" s="225"/>
      <c r="DC107" s="225"/>
      <c r="DD107" s="225"/>
      <c r="DE107" s="227" t="s">
        <v>98</v>
      </c>
      <c r="DF107" s="225"/>
      <c r="DG107" s="226"/>
      <c r="DH107" s="221"/>
      <c r="DI107" s="221"/>
      <c r="DJ107" s="221"/>
      <c r="DK107" s="221"/>
      <c r="DL107" s="221"/>
      <c r="DM107" s="221"/>
      <c r="DN107" s="144" t="str">
        <f>"I/"&amp;DN$6</f>
        <v>I/2016</v>
      </c>
      <c r="DO107" s="222"/>
      <c r="DP107" s="224"/>
      <c r="DQ107" s="225" t="s">
        <v>96</v>
      </c>
      <c r="DR107" s="225" t="s">
        <v>97</v>
      </c>
      <c r="DS107" s="225"/>
      <c r="DT107" s="225"/>
      <c r="DU107" s="225"/>
      <c r="DV107" s="227" t="s">
        <v>98</v>
      </c>
      <c r="DW107" s="225"/>
      <c r="DX107" s="226"/>
      <c r="DY107" s="221"/>
      <c r="DZ107" s="221"/>
      <c r="EA107" s="221"/>
      <c r="EB107" s="221"/>
      <c r="EC107" s="221"/>
      <c r="ED107" s="221"/>
      <c r="EE107" s="144" t="str">
        <f>"I/"&amp;EE$6</f>
        <v>I/2017</v>
      </c>
      <c r="EF107" s="222"/>
      <c r="EG107" s="224"/>
      <c r="EH107" s="225" t="s">
        <v>96</v>
      </c>
      <c r="EI107" s="225" t="s">
        <v>97</v>
      </c>
      <c r="EJ107" s="225"/>
      <c r="EK107" s="225"/>
      <c r="EL107" s="225"/>
      <c r="EM107" s="227" t="s">
        <v>98</v>
      </c>
      <c r="EN107" s="225"/>
      <c r="EO107" s="226"/>
      <c r="EP107" s="221"/>
      <c r="EQ107" s="221"/>
      <c r="ER107" s="221"/>
      <c r="ES107" s="221"/>
      <c r="ET107" s="221"/>
      <c r="EU107" s="221"/>
      <c r="EV107" s="144" t="str">
        <f>"I/"&amp;EV$6</f>
        <v>I/2018</v>
      </c>
      <c r="EW107" s="222"/>
      <c r="EX107" s="224"/>
      <c r="EY107" s="225" t="s">
        <v>96</v>
      </c>
      <c r="EZ107" s="225" t="s">
        <v>97</v>
      </c>
      <c r="FA107" s="225"/>
      <c r="FB107" s="225"/>
      <c r="FC107" s="225"/>
      <c r="FD107" s="227" t="s">
        <v>98</v>
      </c>
      <c r="FE107" s="225"/>
      <c r="FF107" s="226"/>
      <c r="FG107" s="221"/>
      <c r="FH107" s="221"/>
      <c r="FI107" s="221"/>
      <c r="FJ107" s="221"/>
      <c r="FK107" s="221"/>
      <c r="FL107" s="221"/>
      <c r="FM107" s="144" t="str">
        <f>"I/"&amp;FM$6</f>
        <v>I/2019</v>
      </c>
      <c r="FN107" s="222"/>
      <c r="FO107" s="224"/>
      <c r="FP107" s="225" t="s">
        <v>96</v>
      </c>
      <c r="FQ107" s="225" t="s">
        <v>97</v>
      </c>
      <c r="FR107" s="225"/>
      <c r="FS107" s="225"/>
      <c r="FT107" s="225"/>
      <c r="FU107" s="227" t="s">
        <v>98</v>
      </c>
      <c r="FV107" s="225"/>
      <c r="FW107" s="226"/>
      <c r="FX107" s="221"/>
      <c r="FY107" s="221"/>
      <c r="FZ107" s="221"/>
      <c r="GA107" s="221"/>
      <c r="GB107" s="221"/>
      <c r="GC107" s="221"/>
      <c r="GD107" s="144" t="str">
        <f>"I/"&amp;GD$6</f>
        <v>I/2020</v>
      </c>
      <c r="GE107" s="222"/>
      <c r="GF107" s="224"/>
      <c r="GG107" s="225" t="s">
        <v>96</v>
      </c>
      <c r="GH107" s="225" t="s">
        <v>97</v>
      </c>
      <c r="GI107" s="225"/>
      <c r="GJ107" s="225"/>
      <c r="GK107" s="225"/>
      <c r="GL107" s="227" t="s">
        <v>98</v>
      </c>
      <c r="GM107" s="225"/>
      <c r="GN107" s="226"/>
      <c r="GO107" s="221"/>
      <c r="GP107" s="221"/>
      <c r="GQ107" s="221"/>
      <c r="GR107" s="221"/>
      <c r="GS107" s="221"/>
      <c r="GT107" s="221"/>
      <c r="GU107" s="144" t="str">
        <f>"I/"&amp;GU$6</f>
        <v>I/2021</v>
      </c>
      <c r="GV107" s="222"/>
      <c r="GW107" s="224"/>
      <c r="GX107" s="225" t="s">
        <v>96</v>
      </c>
      <c r="GY107" s="225" t="s">
        <v>97</v>
      </c>
      <c r="GZ107" s="225"/>
      <c r="HA107" s="225"/>
      <c r="HB107" s="225"/>
      <c r="HC107" s="227" t="s">
        <v>98</v>
      </c>
      <c r="HD107" s="225"/>
      <c r="HE107" s="226"/>
      <c r="HF107" s="221"/>
      <c r="HG107" s="221"/>
      <c r="HH107" s="221"/>
      <c r="HI107" s="221"/>
      <c r="HJ107" s="221"/>
      <c r="HK107" s="221"/>
      <c r="HL107" s="144" t="str">
        <f>"I/"&amp;HL$6</f>
        <v>I/2022</v>
      </c>
      <c r="HM107" s="222"/>
      <c r="HN107" s="224"/>
      <c r="HO107" s="225" t="s">
        <v>96</v>
      </c>
      <c r="HP107" s="225" t="s">
        <v>97</v>
      </c>
      <c r="HQ107" s="225"/>
      <c r="HR107" s="225"/>
      <c r="HS107" s="225"/>
      <c r="HT107" s="227" t="s">
        <v>98</v>
      </c>
      <c r="HU107" s="225"/>
      <c r="HV107" s="226"/>
      <c r="HW107" s="221"/>
      <c r="HX107" s="221"/>
      <c r="HY107" s="221"/>
      <c r="HZ107" s="221"/>
      <c r="IA107" s="221"/>
      <c r="IB107" s="221"/>
      <c r="IC107" s="144" t="str">
        <f>"I/"&amp;IC$6</f>
        <v>I/2023</v>
      </c>
      <c r="ID107" s="222"/>
      <c r="IE107" s="224"/>
      <c r="IF107" s="225" t="s">
        <v>96</v>
      </c>
      <c r="IG107" s="225" t="s">
        <v>97</v>
      </c>
      <c r="IH107" s="225"/>
      <c r="II107" s="225"/>
      <c r="IJ107" s="225"/>
      <c r="IK107" s="227" t="s">
        <v>98</v>
      </c>
      <c r="IL107" s="225"/>
      <c r="IM107" s="226"/>
      <c r="IN107" s="221"/>
      <c r="IO107" s="221"/>
      <c r="IP107" s="221"/>
      <c r="IQ107" s="221"/>
      <c r="IR107" s="221"/>
      <c r="IS107" s="221"/>
      <c r="IT107" s="144" t="str">
        <f>"I/"&amp;IT$6</f>
        <v>I/2024</v>
      </c>
      <c r="IU107" s="222"/>
      <c r="IV107" s="224"/>
      <c r="IW107" s="225" t="s">
        <v>96</v>
      </c>
      <c r="IX107" s="225" t="s">
        <v>97</v>
      </c>
      <c r="IY107" s="225"/>
      <c r="IZ107" s="225"/>
      <c r="JA107" s="225"/>
      <c r="JB107" s="227" t="s">
        <v>98</v>
      </c>
      <c r="JC107" s="225"/>
      <c r="JD107" s="226"/>
      <c r="JE107" s="221"/>
      <c r="JF107" s="221"/>
      <c r="JG107" s="221"/>
      <c r="JH107" s="221"/>
      <c r="JI107" s="221"/>
      <c r="JJ107" s="221"/>
      <c r="JK107" s="144" t="str">
        <f>"I/"&amp;JK$6</f>
        <v>I/2025</v>
      </c>
      <c r="JL107" s="223"/>
      <c r="JM107" s="224"/>
      <c r="JN107" s="225" t="s">
        <v>96</v>
      </c>
      <c r="JO107" s="225" t="s">
        <v>97</v>
      </c>
      <c r="JP107" s="225"/>
      <c r="JQ107" s="225"/>
      <c r="JR107" s="225"/>
      <c r="JS107" s="227" t="s">
        <v>98</v>
      </c>
      <c r="JT107" s="225"/>
      <c r="JU107" s="226"/>
      <c r="JV107" s="221"/>
      <c r="JW107" s="221"/>
      <c r="JX107" s="221"/>
      <c r="JY107" s="221"/>
      <c r="JZ107" s="221"/>
      <c r="KA107" s="221"/>
      <c r="KB107" s="144" t="str">
        <f>"I/"&amp;KB$6</f>
        <v>I/2026</v>
      </c>
      <c r="KC107" s="223"/>
      <c r="KD107" s="224"/>
      <c r="KE107" s="225" t="s">
        <v>96</v>
      </c>
      <c r="KF107" s="225" t="s">
        <v>97</v>
      </c>
      <c r="KG107" s="225"/>
      <c r="KH107" s="225"/>
      <c r="KI107" s="225"/>
      <c r="KJ107" s="227" t="s">
        <v>98</v>
      </c>
      <c r="KK107" s="225"/>
      <c r="KL107" s="226"/>
      <c r="KM107" s="221"/>
      <c r="KN107" s="221"/>
      <c r="KO107" s="221"/>
      <c r="KP107" s="221"/>
      <c r="KQ107" s="221"/>
      <c r="KR107" s="221"/>
      <c r="KS107" s="144" t="str">
        <f>"I/"&amp;KS$6</f>
        <v>I/2027</v>
      </c>
      <c r="KT107" s="223"/>
      <c r="KU107" s="221"/>
    </row>
    <row r="108" ht="15.0" customHeight="1">
      <c r="A108" s="224"/>
      <c r="B108" s="225" t="s">
        <v>99</v>
      </c>
      <c r="C108" s="225" t="s">
        <v>97</v>
      </c>
      <c r="D108" s="225"/>
      <c r="E108" s="225"/>
      <c r="F108" s="225"/>
      <c r="G108" s="228" t="s">
        <v>163</v>
      </c>
      <c r="H108" s="225"/>
      <c r="I108" s="226"/>
      <c r="J108" s="221"/>
      <c r="K108" s="221"/>
      <c r="L108" s="221"/>
      <c r="M108" s="221"/>
      <c r="N108" s="221"/>
      <c r="O108" s="221"/>
      <c r="P108" s="40"/>
      <c r="Q108" s="222"/>
      <c r="R108" s="224"/>
      <c r="S108" s="225" t="s">
        <v>99</v>
      </c>
      <c r="T108" s="225" t="s">
        <v>97</v>
      </c>
      <c r="U108" s="225"/>
      <c r="V108" s="225"/>
      <c r="W108" s="225"/>
      <c r="X108" s="228" t="s">
        <v>163</v>
      </c>
      <c r="Y108" s="225"/>
      <c r="Z108" s="226"/>
      <c r="AA108" s="221"/>
      <c r="AB108" s="221"/>
      <c r="AC108" s="221"/>
      <c r="AD108" s="221"/>
      <c r="AE108" s="221"/>
      <c r="AF108" s="221"/>
      <c r="AG108" s="40"/>
      <c r="AH108" s="222"/>
      <c r="AI108" s="224"/>
      <c r="AJ108" s="225" t="s">
        <v>99</v>
      </c>
      <c r="AK108" s="225" t="s">
        <v>97</v>
      </c>
      <c r="AL108" s="225"/>
      <c r="AM108" s="225"/>
      <c r="AN108" s="225"/>
      <c r="AO108" s="228" t="s">
        <v>163</v>
      </c>
      <c r="AP108" s="225"/>
      <c r="AQ108" s="226"/>
      <c r="AR108" s="221"/>
      <c r="AS108" s="221"/>
      <c r="AT108" s="221"/>
      <c r="AU108" s="221"/>
      <c r="AV108" s="221"/>
      <c r="AW108" s="221"/>
      <c r="AX108" s="40"/>
      <c r="AY108" s="222"/>
      <c r="AZ108" s="224"/>
      <c r="BA108" s="225" t="s">
        <v>99</v>
      </c>
      <c r="BB108" s="225" t="s">
        <v>97</v>
      </c>
      <c r="BC108" s="225"/>
      <c r="BD108" s="225"/>
      <c r="BE108" s="225"/>
      <c r="BF108" s="228" t="s">
        <v>163</v>
      </c>
      <c r="BG108" s="225"/>
      <c r="BH108" s="226"/>
      <c r="BI108" s="221"/>
      <c r="BJ108" s="221"/>
      <c r="BK108" s="221"/>
      <c r="BL108" s="221"/>
      <c r="BM108" s="221"/>
      <c r="BN108" s="221"/>
      <c r="BO108" s="40"/>
      <c r="BP108" s="222"/>
      <c r="BQ108" s="224"/>
      <c r="BR108" s="225" t="s">
        <v>99</v>
      </c>
      <c r="BS108" s="225" t="s">
        <v>97</v>
      </c>
      <c r="BT108" s="225"/>
      <c r="BU108" s="225"/>
      <c r="BV108" s="225"/>
      <c r="BW108" s="228" t="s">
        <v>163</v>
      </c>
      <c r="BX108" s="225"/>
      <c r="BY108" s="226"/>
      <c r="BZ108" s="221"/>
      <c r="CA108" s="221"/>
      <c r="CB108" s="221"/>
      <c r="CC108" s="221"/>
      <c r="CD108" s="221"/>
      <c r="CE108" s="221"/>
      <c r="CF108" s="40"/>
      <c r="CG108" s="222"/>
      <c r="CH108" s="224"/>
      <c r="CI108" s="225" t="s">
        <v>99</v>
      </c>
      <c r="CJ108" s="225" t="s">
        <v>97</v>
      </c>
      <c r="CK108" s="225"/>
      <c r="CL108" s="225"/>
      <c r="CM108" s="225"/>
      <c r="CN108" s="228" t="s">
        <v>163</v>
      </c>
      <c r="CO108" s="225"/>
      <c r="CP108" s="226"/>
      <c r="CQ108" s="221"/>
      <c r="CR108" s="221"/>
      <c r="CS108" s="221"/>
      <c r="CT108" s="221"/>
      <c r="CU108" s="221"/>
      <c r="CV108" s="221"/>
      <c r="CW108" s="40"/>
      <c r="CX108" s="222"/>
      <c r="CY108" s="224"/>
      <c r="CZ108" s="225" t="s">
        <v>99</v>
      </c>
      <c r="DA108" s="225" t="s">
        <v>97</v>
      </c>
      <c r="DB108" s="225"/>
      <c r="DC108" s="225"/>
      <c r="DD108" s="225"/>
      <c r="DE108" s="228" t="s">
        <v>163</v>
      </c>
      <c r="DF108" s="225"/>
      <c r="DG108" s="226"/>
      <c r="DH108" s="221"/>
      <c r="DI108" s="221"/>
      <c r="DJ108" s="221"/>
      <c r="DK108" s="221"/>
      <c r="DL108" s="221"/>
      <c r="DM108" s="221"/>
      <c r="DN108" s="40"/>
      <c r="DO108" s="222"/>
      <c r="DP108" s="224"/>
      <c r="DQ108" s="225" t="s">
        <v>99</v>
      </c>
      <c r="DR108" s="225" t="s">
        <v>97</v>
      </c>
      <c r="DS108" s="225"/>
      <c r="DT108" s="225"/>
      <c r="DU108" s="225"/>
      <c r="DV108" s="228" t="s">
        <v>163</v>
      </c>
      <c r="DW108" s="225"/>
      <c r="DX108" s="226"/>
      <c r="DY108" s="221"/>
      <c r="DZ108" s="221"/>
      <c r="EA108" s="221"/>
      <c r="EB108" s="221"/>
      <c r="EC108" s="221"/>
      <c r="ED108" s="221"/>
      <c r="EE108" s="40"/>
      <c r="EF108" s="222"/>
      <c r="EG108" s="224"/>
      <c r="EH108" s="225" t="s">
        <v>99</v>
      </c>
      <c r="EI108" s="225" t="s">
        <v>97</v>
      </c>
      <c r="EJ108" s="225"/>
      <c r="EK108" s="225"/>
      <c r="EL108" s="225"/>
      <c r="EM108" s="228" t="s">
        <v>163</v>
      </c>
      <c r="EN108" s="225"/>
      <c r="EO108" s="226"/>
      <c r="EP108" s="221"/>
      <c r="EQ108" s="221"/>
      <c r="ER108" s="221"/>
      <c r="ES108" s="221"/>
      <c r="ET108" s="221"/>
      <c r="EU108" s="221"/>
      <c r="EV108" s="40"/>
      <c r="EW108" s="222"/>
      <c r="EX108" s="224"/>
      <c r="EY108" s="225" t="s">
        <v>99</v>
      </c>
      <c r="EZ108" s="225" t="s">
        <v>97</v>
      </c>
      <c r="FA108" s="225"/>
      <c r="FB108" s="225"/>
      <c r="FC108" s="225"/>
      <c r="FD108" s="228" t="s">
        <v>163</v>
      </c>
      <c r="FE108" s="225"/>
      <c r="FF108" s="226"/>
      <c r="FG108" s="221"/>
      <c r="FH108" s="221"/>
      <c r="FI108" s="221"/>
      <c r="FJ108" s="221"/>
      <c r="FK108" s="221"/>
      <c r="FL108" s="221"/>
      <c r="FM108" s="40"/>
      <c r="FN108" s="222"/>
      <c r="FO108" s="224"/>
      <c r="FP108" s="225" t="s">
        <v>99</v>
      </c>
      <c r="FQ108" s="225" t="s">
        <v>97</v>
      </c>
      <c r="FR108" s="225"/>
      <c r="FS108" s="225"/>
      <c r="FT108" s="225"/>
      <c r="FU108" s="228" t="s">
        <v>163</v>
      </c>
      <c r="FV108" s="225"/>
      <c r="FW108" s="226"/>
      <c r="FX108" s="221"/>
      <c r="FY108" s="221"/>
      <c r="FZ108" s="221"/>
      <c r="GA108" s="221"/>
      <c r="GB108" s="221"/>
      <c r="GC108" s="221"/>
      <c r="GD108" s="40"/>
      <c r="GE108" s="222"/>
      <c r="GF108" s="224"/>
      <c r="GG108" s="225" t="s">
        <v>99</v>
      </c>
      <c r="GH108" s="225" t="s">
        <v>97</v>
      </c>
      <c r="GI108" s="225"/>
      <c r="GJ108" s="225"/>
      <c r="GK108" s="225"/>
      <c r="GL108" s="228" t="s">
        <v>163</v>
      </c>
      <c r="GM108" s="225"/>
      <c r="GN108" s="226"/>
      <c r="GO108" s="221"/>
      <c r="GP108" s="221"/>
      <c r="GQ108" s="221"/>
      <c r="GR108" s="221"/>
      <c r="GS108" s="221"/>
      <c r="GT108" s="221"/>
      <c r="GU108" s="40"/>
      <c r="GV108" s="222"/>
      <c r="GW108" s="224"/>
      <c r="GX108" s="225" t="s">
        <v>99</v>
      </c>
      <c r="GY108" s="225" t="s">
        <v>97</v>
      </c>
      <c r="GZ108" s="225"/>
      <c r="HA108" s="225"/>
      <c r="HB108" s="225"/>
      <c r="HC108" s="228" t="s">
        <v>163</v>
      </c>
      <c r="HD108" s="225"/>
      <c r="HE108" s="226"/>
      <c r="HF108" s="221"/>
      <c r="HG108" s="221"/>
      <c r="HH108" s="221"/>
      <c r="HI108" s="221"/>
      <c r="HJ108" s="221"/>
      <c r="HK108" s="221"/>
      <c r="HL108" s="40"/>
      <c r="HM108" s="222"/>
      <c r="HN108" s="224"/>
      <c r="HO108" s="225" t="s">
        <v>99</v>
      </c>
      <c r="HP108" s="225" t="s">
        <v>97</v>
      </c>
      <c r="HQ108" s="225"/>
      <c r="HR108" s="225"/>
      <c r="HS108" s="225"/>
      <c r="HT108" s="228" t="s">
        <v>163</v>
      </c>
      <c r="HU108" s="225"/>
      <c r="HV108" s="226"/>
      <c r="HW108" s="221"/>
      <c r="HX108" s="221"/>
      <c r="HY108" s="221"/>
      <c r="HZ108" s="221"/>
      <c r="IA108" s="221"/>
      <c r="IB108" s="221"/>
      <c r="IC108" s="40"/>
      <c r="ID108" s="222"/>
      <c r="IE108" s="224"/>
      <c r="IF108" s="225" t="s">
        <v>99</v>
      </c>
      <c r="IG108" s="225" t="s">
        <v>97</v>
      </c>
      <c r="IH108" s="225"/>
      <c r="II108" s="225"/>
      <c r="IJ108" s="225"/>
      <c r="IK108" s="228" t="s">
        <v>163</v>
      </c>
      <c r="IL108" s="225"/>
      <c r="IM108" s="226"/>
      <c r="IN108" s="221"/>
      <c r="IO108" s="221"/>
      <c r="IP108" s="221"/>
      <c r="IQ108" s="221"/>
      <c r="IR108" s="221"/>
      <c r="IS108" s="221"/>
      <c r="IT108" s="40"/>
      <c r="IU108" s="222"/>
      <c r="IV108" s="224"/>
      <c r="IW108" s="225" t="s">
        <v>99</v>
      </c>
      <c r="IX108" s="225" t="s">
        <v>97</v>
      </c>
      <c r="IY108" s="225"/>
      <c r="IZ108" s="225"/>
      <c r="JA108" s="225"/>
      <c r="JB108" s="228" t="s">
        <v>163</v>
      </c>
      <c r="JC108" s="225"/>
      <c r="JD108" s="226"/>
      <c r="JE108" s="221"/>
      <c r="JF108" s="221"/>
      <c r="JG108" s="221"/>
      <c r="JH108" s="221"/>
      <c r="JI108" s="221"/>
      <c r="JJ108" s="221"/>
      <c r="JK108" s="40"/>
      <c r="JL108" s="223"/>
      <c r="JM108" s="224"/>
      <c r="JN108" s="225" t="s">
        <v>99</v>
      </c>
      <c r="JO108" s="225" t="s">
        <v>97</v>
      </c>
      <c r="JP108" s="225"/>
      <c r="JQ108" s="225"/>
      <c r="JR108" s="225"/>
      <c r="JS108" s="228" t="s">
        <v>163</v>
      </c>
      <c r="JT108" s="225"/>
      <c r="JU108" s="226"/>
      <c r="JV108" s="221"/>
      <c r="JW108" s="221"/>
      <c r="JX108" s="221"/>
      <c r="JY108" s="221"/>
      <c r="JZ108" s="221"/>
      <c r="KA108" s="221"/>
      <c r="KB108" s="40"/>
      <c r="KC108" s="223"/>
      <c r="KD108" s="224"/>
      <c r="KE108" s="225" t="s">
        <v>99</v>
      </c>
      <c r="KF108" s="225" t="s">
        <v>97</v>
      </c>
      <c r="KG108" s="225"/>
      <c r="KH108" s="225"/>
      <c r="KI108" s="225"/>
      <c r="KJ108" s="228" t="s">
        <v>163</v>
      </c>
      <c r="KK108" s="225"/>
      <c r="KL108" s="226"/>
      <c r="KM108" s="221"/>
      <c r="KN108" s="221"/>
      <c r="KO108" s="221"/>
      <c r="KP108" s="221"/>
      <c r="KQ108" s="221"/>
      <c r="KR108" s="221"/>
      <c r="KS108" s="40"/>
      <c r="KT108" s="223"/>
      <c r="KU108" s="221"/>
    </row>
    <row r="109" ht="15.75" customHeight="1">
      <c r="A109" s="229"/>
      <c r="B109" s="230" t="s">
        <v>100</v>
      </c>
      <c r="C109" s="719" t="s">
        <v>192</v>
      </c>
      <c r="D109" s="230"/>
      <c r="E109" s="230"/>
      <c r="F109" s="230"/>
      <c r="G109" s="230" t="str">
        <f>"Tahun "&amp;P$6</f>
        <v>Tahun 2010</v>
      </c>
      <c r="H109" s="230"/>
      <c r="I109" s="231"/>
      <c r="J109" s="221"/>
      <c r="K109" s="221"/>
      <c r="L109" s="221"/>
      <c r="M109" s="221"/>
      <c r="N109" s="221"/>
      <c r="O109" s="221"/>
      <c r="P109" s="221"/>
      <c r="Q109" s="222"/>
      <c r="R109" s="229"/>
      <c r="S109" s="230" t="s">
        <v>100</v>
      </c>
      <c r="T109" s="719" t="s">
        <v>192</v>
      </c>
      <c r="U109" s="230"/>
      <c r="V109" s="230"/>
      <c r="W109" s="230"/>
      <c r="X109" s="230" t="str">
        <f>"Tahun "&amp;AG$6</f>
        <v>Tahun 2011</v>
      </c>
      <c r="Y109" s="230"/>
      <c r="Z109" s="231"/>
      <c r="AA109" s="221"/>
      <c r="AB109" s="221"/>
      <c r="AC109" s="221"/>
      <c r="AD109" s="221"/>
      <c r="AE109" s="221"/>
      <c r="AF109" s="221"/>
      <c r="AG109" s="221"/>
      <c r="AH109" s="222"/>
      <c r="AI109" s="229"/>
      <c r="AJ109" s="230" t="s">
        <v>100</v>
      </c>
      <c r="AK109" s="719" t="s">
        <v>192</v>
      </c>
      <c r="AL109" s="230"/>
      <c r="AM109" s="230"/>
      <c r="AN109" s="230"/>
      <c r="AO109" s="230" t="str">
        <f>"Tahun "&amp;AX$6</f>
        <v>Tahun 2012</v>
      </c>
      <c r="AP109" s="230"/>
      <c r="AQ109" s="231"/>
      <c r="AR109" s="221"/>
      <c r="AS109" s="221"/>
      <c r="AT109" s="221"/>
      <c r="AU109" s="221"/>
      <c r="AV109" s="221"/>
      <c r="AW109" s="221"/>
      <c r="AX109" s="221"/>
      <c r="AY109" s="222"/>
      <c r="AZ109" s="229"/>
      <c r="BA109" s="230" t="s">
        <v>100</v>
      </c>
      <c r="BB109" s="719" t="s">
        <v>192</v>
      </c>
      <c r="BC109" s="230"/>
      <c r="BD109" s="230"/>
      <c r="BE109" s="230"/>
      <c r="BF109" s="230" t="str">
        <f>"Tahun "&amp;BO$6</f>
        <v>Tahun 2013</v>
      </c>
      <c r="BG109" s="230"/>
      <c r="BH109" s="231"/>
      <c r="BI109" s="221"/>
      <c r="BJ109" s="221"/>
      <c r="BK109" s="221"/>
      <c r="BL109" s="221"/>
      <c r="BM109" s="221"/>
      <c r="BN109" s="221"/>
      <c r="BO109" s="221"/>
      <c r="BP109" s="222"/>
      <c r="BQ109" s="229"/>
      <c r="BR109" s="230" t="s">
        <v>100</v>
      </c>
      <c r="BS109" s="719" t="s">
        <v>192</v>
      </c>
      <c r="BT109" s="230"/>
      <c r="BU109" s="230"/>
      <c r="BV109" s="230"/>
      <c r="BW109" s="230" t="str">
        <f>"Tahun "&amp;CF$6</f>
        <v>Tahun 2014</v>
      </c>
      <c r="BX109" s="230"/>
      <c r="BY109" s="231"/>
      <c r="BZ109" s="221"/>
      <c r="CA109" s="221"/>
      <c r="CB109" s="221"/>
      <c r="CC109" s="221"/>
      <c r="CD109" s="221"/>
      <c r="CE109" s="221"/>
      <c r="CF109" s="221"/>
      <c r="CG109" s="222"/>
      <c r="CH109" s="229"/>
      <c r="CI109" s="230" t="s">
        <v>100</v>
      </c>
      <c r="CJ109" s="719" t="s">
        <v>192</v>
      </c>
      <c r="CK109" s="230"/>
      <c r="CL109" s="230"/>
      <c r="CM109" s="230"/>
      <c r="CN109" s="230" t="str">
        <f>"Tahun "&amp;CW$6</f>
        <v>Tahun 2015</v>
      </c>
      <c r="CO109" s="230"/>
      <c r="CP109" s="231"/>
      <c r="CQ109" s="221"/>
      <c r="CR109" s="221"/>
      <c r="CS109" s="221"/>
      <c r="CT109" s="221"/>
      <c r="CU109" s="221"/>
      <c r="CV109" s="221"/>
      <c r="CW109" s="221"/>
      <c r="CX109" s="222"/>
      <c r="CY109" s="229"/>
      <c r="CZ109" s="230" t="s">
        <v>100</v>
      </c>
      <c r="DA109" s="719" t="s">
        <v>192</v>
      </c>
      <c r="DB109" s="230"/>
      <c r="DC109" s="230"/>
      <c r="DD109" s="230"/>
      <c r="DE109" s="230" t="str">
        <f>"Tahun "&amp;DN$6</f>
        <v>Tahun 2016</v>
      </c>
      <c r="DF109" s="230"/>
      <c r="DG109" s="231"/>
      <c r="DH109" s="221"/>
      <c r="DI109" s="221"/>
      <c r="DJ109" s="221"/>
      <c r="DK109" s="221"/>
      <c r="DL109" s="221"/>
      <c r="DM109" s="221"/>
      <c r="DN109" s="221"/>
      <c r="DO109" s="222"/>
      <c r="DP109" s="229"/>
      <c r="DQ109" s="230" t="s">
        <v>100</v>
      </c>
      <c r="DR109" s="719" t="s">
        <v>192</v>
      </c>
      <c r="DS109" s="230"/>
      <c r="DT109" s="230"/>
      <c r="DU109" s="230"/>
      <c r="DV109" s="230" t="str">
        <f>"Tahun "&amp;EE$6</f>
        <v>Tahun 2017</v>
      </c>
      <c r="DW109" s="230"/>
      <c r="DX109" s="231"/>
      <c r="DY109" s="221"/>
      <c r="DZ109" s="221"/>
      <c r="EA109" s="221"/>
      <c r="EB109" s="221"/>
      <c r="EC109" s="221"/>
      <c r="ED109" s="221"/>
      <c r="EE109" s="221"/>
      <c r="EF109" s="222"/>
      <c r="EG109" s="229"/>
      <c r="EH109" s="230" t="s">
        <v>100</v>
      </c>
      <c r="EI109" s="719" t="s">
        <v>192</v>
      </c>
      <c r="EJ109" s="230"/>
      <c r="EK109" s="230"/>
      <c r="EL109" s="230"/>
      <c r="EM109" s="230" t="str">
        <f>"Tahun "&amp;EV$6</f>
        <v>Tahun 2018</v>
      </c>
      <c r="EN109" s="230"/>
      <c r="EO109" s="231"/>
      <c r="EP109" s="221"/>
      <c r="EQ109" s="221"/>
      <c r="ER109" s="221"/>
      <c r="ES109" s="221"/>
      <c r="ET109" s="221"/>
      <c r="EU109" s="221"/>
      <c r="EV109" s="221"/>
      <c r="EW109" s="222"/>
      <c r="EX109" s="229"/>
      <c r="EY109" s="230" t="s">
        <v>100</v>
      </c>
      <c r="EZ109" s="719" t="s">
        <v>192</v>
      </c>
      <c r="FA109" s="230"/>
      <c r="FB109" s="230"/>
      <c r="FC109" s="230"/>
      <c r="FD109" s="230" t="str">
        <f>"Tahun "&amp;FM$6</f>
        <v>Tahun 2019</v>
      </c>
      <c r="FE109" s="230"/>
      <c r="FF109" s="231"/>
      <c r="FG109" s="221"/>
      <c r="FH109" s="221"/>
      <c r="FI109" s="221"/>
      <c r="FJ109" s="221"/>
      <c r="FK109" s="221"/>
      <c r="FL109" s="221"/>
      <c r="FM109" s="221"/>
      <c r="FN109" s="222"/>
      <c r="FO109" s="229"/>
      <c r="FP109" s="230" t="s">
        <v>100</v>
      </c>
      <c r="FQ109" s="719" t="s">
        <v>192</v>
      </c>
      <c r="FR109" s="230"/>
      <c r="FS109" s="230"/>
      <c r="FT109" s="230"/>
      <c r="FU109" s="230" t="str">
        <f>"Tahun "&amp;GD$6</f>
        <v>Tahun 2020</v>
      </c>
      <c r="FV109" s="230"/>
      <c r="FW109" s="231"/>
      <c r="FX109" s="221"/>
      <c r="FY109" s="221"/>
      <c r="FZ109" s="221"/>
      <c r="GA109" s="221"/>
      <c r="GB109" s="221"/>
      <c r="GC109" s="221"/>
      <c r="GD109" s="221"/>
      <c r="GE109" s="222"/>
      <c r="GF109" s="229"/>
      <c r="GG109" s="230" t="s">
        <v>100</v>
      </c>
      <c r="GH109" s="719" t="s">
        <v>192</v>
      </c>
      <c r="GI109" s="230"/>
      <c r="GJ109" s="230"/>
      <c r="GK109" s="230"/>
      <c r="GL109" s="230" t="str">
        <f>"Tahun "&amp;GU$6</f>
        <v>Tahun 2021</v>
      </c>
      <c r="GM109" s="230"/>
      <c r="GN109" s="231"/>
      <c r="GO109" s="221"/>
      <c r="GP109" s="221"/>
      <c r="GQ109" s="221"/>
      <c r="GR109" s="221"/>
      <c r="GS109" s="221"/>
      <c r="GT109" s="221"/>
      <c r="GU109" s="221"/>
      <c r="GV109" s="222"/>
      <c r="GW109" s="229"/>
      <c r="GX109" s="230" t="s">
        <v>100</v>
      </c>
      <c r="GY109" s="719" t="s">
        <v>192</v>
      </c>
      <c r="GZ109" s="230"/>
      <c r="HA109" s="230"/>
      <c r="HB109" s="230"/>
      <c r="HC109" s="230" t="str">
        <f>"Tahun "&amp;HL$6</f>
        <v>Tahun 2022</v>
      </c>
      <c r="HD109" s="230"/>
      <c r="HE109" s="231"/>
      <c r="HF109" s="221"/>
      <c r="HG109" s="221"/>
      <c r="HH109" s="221"/>
      <c r="HI109" s="221"/>
      <c r="HJ109" s="221"/>
      <c r="HK109" s="221"/>
      <c r="HL109" s="221"/>
      <c r="HM109" s="222"/>
      <c r="HN109" s="229"/>
      <c r="HO109" s="230" t="s">
        <v>100</v>
      </c>
      <c r="HP109" s="719" t="s">
        <v>192</v>
      </c>
      <c r="HQ109" s="230"/>
      <c r="HR109" s="230"/>
      <c r="HS109" s="230"/>
      <c r="HT109" s="230" t="str">
        <f>"Tahun "&amp;IC$6</f>
        <v>Tahun 2023</v>
      </c>
      <c r="HU109" s="230"/>
      <c r="HV109" s="231"/>
      <c r="HW109" s="221"/>
      <c r="HX109" s="221"/>
      <c r="HY109" s="221"/>
      <c r="HZ109" s="221"/>
      <c r="IA109" s="221"/>
      <c r="IB109" s="221"/>
      <c r="IC109" s="221"/>
      <c r="ID109" s="222"/>
      <c r="IE109" s="229"/>
      <c r="IF109" s="230" t="s">
        <v>100</v>
      </c>
      <c r="IG109" s="719" t="s">
        <v>192</v>
      </c>
      <c r="IH109" s="230"/>
      <c r="II109" s="230"/>
      <c r="IJ109" s="230"/>
      <c r="IK109" s="230" t="str">
        <f>"Tahun "&amp;IT$6</f>
        <v>Tahun 2024</v>
      </c>
      <c r="IL109" s="230"/>
      <c r="IM109" s="231"/>
      <c r="IN109" s="221"/>
      <c r="IO109" s="221"/>
      <c r="IP109" s="221"/>
      <c r="IQ109" s="221"/>
      <c r="IR109" s="221"/>
      <c r="IS109" s="221"/>
      <c r="IT109" s="221"/>
      <c r="IU109" s="222"/>
      <c r="IV109" s="229"/>
      <c r="IW109" s="230" t="s">
        <v>100</v>
      </c>
      <c r="IX109" s="719" t="s">
        <v>192</v>
      </c>
      <c r="IY109" s="230"/>
      <c r="IZ109" s="230"/>
      <c r="JA109" s="230"/>
      <c r="JB109" s="230" t="str">
        <f>"Tahun "&amp;JK$6</f>
        <v>Tahun 2025</v>
      </c>
      <c r="JC109" s="230"/>
      <c r="JD109" s="231"/>
      <c r="JE109" s="221"/>
      <c r="JF109" s="221"/>
      <c r="JG109" s="221"/>
      <c r="JH109" s="221"/>
      <c r="JI109" s="221"/>
      <c r="JJ109" s="221"/>
      <c r="JK109" s="221"/>
      <c r="JL109" s="222"/>
      <c r="JM109" s="229"/>
      <c r="JN109" s="230" t="s">
        <v>100</v>
      </c>
      <c r="JO109" s="719" t="s">
        <v>192</v>
      </c>
      <c r="JP109" s="230"/>
      <c r="JQ109" s="230"/>
      <c r="JR109" s="230"/>
      <c r="JS109" s="230" t="str">
        <f>"Tahun "&amp;KB$6</f>
        <v>Tahun 2026</v>
      </c>
      <c r="JT109" s="230"/>
      <c r="JU109" s="231"/>
      <c r="JV109" s="221"/>
      <c r="JW109" s="221"/>
      <c r="JX109" s="221"/>
      <c r="JY109" s="221"/>
      <c r="JZ109" s="221"/>
      <c r="KA109" s="221"/>
      <c r="KB109" s="221"/>
      <c r="KC109" s="222"/>
      <c r="KD109" s="229"/>
      <c r="KE109" s="230" t="s">
        <v>100</v>
      </c>
      <c r="KF109" s="719" t="s">
        <v>192</v>
      </c>
      <c r="KG109" s="230"/>
      <c r="KH109" s="230"/>
      <c r="KI109" s="230"/>
      <c r="KJ109" s="230" t="str">
        <f>"Tahun "&amp;KS$6</f>
        <v>Tahun 2027</v>
      </c>
      <c r="KK109" s="230"/>
      <c r="KL109" s="231"/>
      <c r="KM109" s="221"/>
      <c r="KN109" s="221"/>
      <c r="KO109" s="221"/>
      <c r="KP109" s="221"/>
      <c r="KQ109" s="221"/>
      <c r="KR109" s="221"/>
      <c r="KS109" s="221"/>
      <c r="KT109" s="222"/>
      <c r="KU109" s="221"/>
    </row>
    <row r="110" ht="15.75" customHeight="1">
      <c r="A110" s="131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5"/>
      <c r="R110" s="131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5"/>
      <c r="AI110" s="131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5"/>
      <c r="AZ110" s="131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  <c r="BM110" s="124"/>
      <c r="BN110" s="124"/>
      <c r="BO110" s="124"/>
      <c r="BP110" s="125"/>
      <c r="BQ110" s="131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5"/>
      <c r="CH110" s="131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5"/>
      <c r="CY110" s="131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5"/>
      <c r="DP110" s="131"/>
      <c r="DQ110" s="124"/>
      <c r="DR110" s="124"/>
      <c r="DS110" s="124"/>
      <c r="DT110" s="124"/>
      <c r="DU110" s="124"/>
      <c r="DV110" s="124"/>
      <c r="DW110" s="124"/>
      <c r="DX110" s="124"/>
      <c r="DY110" s="124"/>
      <c r="DZ110" s="124"/>
      <c r="EA110" s="124"/>
      <c r="EB110" s="124"/>
      <c r="EC110" s="124"/>
      <c r="ED110" s="124"/>
      <c r="EE110" s="124"/>
      <c r="EF110" s="125"/>
      <c r="EG110" s="131"/>
      <c r="EH110" s="124"/>
      <c r="EI110" s="124"/>
      <c r="EJ110" s="124"/>
      <c r="EK110" s="124"/>
      <c r="EL110" s="124"/>
      <c r="EM110" s="124"/>
      <c r="EN110" s="124"/>
      <c r="EO110" s="124"/>
      <c r="EP110" s="124"/>
      <c r="EQ110" s="124"/>
      <c r="ER110" s="124"/>
      <c r="ES110" s="124"/>
      <c r="ET110" s="124"/>
      <c r="EU110" s="124"/>
      <c r="EV110" s="124"/>
      <c r="EW110" s="125"/>
      <c r="EX110" s="131"/>
      <c r="EY110" s="124"/>
      <c r="EZ110" s="124"/>
      <c r="FA110" s="124"/>
      <c r="FB110" s="124"/>
      <c r="FC110" s="124"/>
      <c r="FD110" s="124"/>
      <c r="FE110" s="124"/>
      <c r="FF110" s="124"/>
      <c r="FG110" s="124"/>
      <c r="FH110" s="124"/>
      <c r="FI110" s="124"/>
      <c r="FJ110" s="124"/>
      <c r="FK110" s="124"/>
      <c r="FL110" s="124"/>
      <c r="FM110" s="124"/>
      <c r="FN110" s="125"/>
      <c r="FO110" s="131"/>
      <c r="FP110" s="124"/>
      <c r="FQ110" s="124"/>
      <c r="FR110" s="124"/>
      <c r="FS110" s="124"/>
      <c r="FT110" s="124"/>
      <c r="FU110" s="124"/>
      <c r="FV110" s="124"/>
      <c r="FW110" s="124"/>
      <c r="FX110" s="124"/>
      <c r="FY110" s="124"/>
      <c r="FZ110" s="124"/>
      <c r="GA110" s="124"/>
      <c r="GB110" s="124"/>
      <c r="GC110" s="124"/>
      <c r="GD110" s="124"/>
      <c r="GE110" s="125"/>
      <c r="GF110" s="131"/>
      <c r="GG110" s="124"/>
      <c r="GH110" s="124"/>
      <c r="GI110" s="124"/>
      <c r="GJ110" s="124"/>
      <c r="GK110" s="124"/>
      <c r="GL110" s="124"/>
      <c r="GM110" s="124"/>
      <c r="GN110" s="124"/>
      <c r="GO110" s="124"/>
      <c r="GP110" s="124"/>
      <c r="GQ110" s="124"/>
      <c r="GR110" s="124"/>
      <c r="GS110" s="124"/>
      <c r="GT110" s="124"/>
      <c r="GU110" s="124"/>
      <c r="GV110" s="125"/>
      <c r="GW110" s="131"/>
      <c r="GX110" s="124"/>
      <c r="GY110" s="124"/>
      <c r="GZ110" s="124"/>
      <c r="HA110" s="124"/>
      <c r="HB110" s="124"/>
      <c r="HC110" s="124"/>
      <c r="HD110" s="124"/>
      <c r="HE110" s="124"/>
      <c r="HF110" s="124"/>
      <c r="HG110" s="124"/>
      <c r="HH110" s="124"/>
      <c r="HI110" s="124"/>
      <c r="HJ110" s="124"/>
      <c r="HK110" s="124"/>
      <c r="HL110" s="124"/>
      <c r="HM110" s="125"/>
      <c r="HN110" s="131"/>
      <c r="HO110" s="124"/>
      <c r="HP110" s="124"/>
      <c r="HQ110" s="124"/>
      <c r="HR110" s="124"/>
      <c r="HS110" s="124"/>
      <c r="HT110" s="124"/>
      <c r="HU110" s="124"/>
      <c r="HV110" s="124"/>
      <c r="HW110" s="124"/>
      <c r="HX110" s="124"/>
      <c r="HY110" s="124"/>
      <c r="HZ110" s="124"/>
      <c r="IA110" s="124"/>
      <c r="IB110" s="124"/>
      <c r="IC110" s="124"/>
      <c r="ID110" s="125"/>
      <c r="IE110" s="131"/>
      <c r="IF110" s="124"/>
      <c r="IG110" s="124"/>
      <c r="IH110" s="124"/>
      <c r="II110" s="124"/>
      <c r="IJ110" s="124"/>
      <c r="IK110" s="124"/>
      <c r="IL110" s="124"/>
      <c r="IM110" s="124"/>
      <c r="IN110" s="124"/>
      <c r="IO110" s="124"/>
      <c r="IP110" s="124"/>
      <c r="IQ110" s="124"/>
      <c r="IR110" s="124"/>
      <c r="IS110" s="124"/>
      <c r="IT110" s="124"/>
      <c r="IU110" s="125"/>
      <c r="IV110" s="131"/>
      <c r="IW110" s="124"/>
      <c r="IX110" s="124"/>
      <c r="IY110" s="124"/>
      <c r="IZ110" s="124"/>
      <c r="JA110" s="124"/>
      <c r="JB110" s="124"/>
      <c r="JC110" s="124"/>
      <c r="JD110" s="124"/>
      <c r="JE110" s="124"/>
      <c r="JF110" s="124"/>
      <c r="JG110" s="124"/>
      <c r="JH110" s="124"/>
      <c r="JI110" s="124"/>
      <c r="JJ110" s="124"/>
      <c r="JK110" s="124"/>
      <c r="JL110" s="125"/>
      <c r="JM110" s="131"/>
      <c r="JN110" s="124"/>
      <c r="JO110" s="124"/>
      <c r="JP110" s="124"/>
      <c r="JQ110" s="124"/>
      <c r="JR110" s="124"/>
      <c r="JS110" s="124"/>
      <c r="JT110" s="124"/>
      <c r="JU110" s="124"/>
      <c r="JV110" s="124"/>
      <c r="JW110" s="124"/>
      <c r="JX110" s="124"/>
      <c r="JY110" s="124"/>
      <c r="JZ110" s="124"/>
      <c r="KA110" s="124"/>
      <c r="KB110" s="124"/>
      <c r="KC110" s="125"/>
      <c r="KD110" s="131"/>
      <c r="KE110" s="124"/>
      <c r="KF110" s="124"/>
      <c r="KG110" s="124"/>
      <c r="KH110" s="124"/>
      <c r="KI110" s="124"/>
      <c r="KJ110" s="124"/>
      <c r="KK110" s="124"/>
      <c r="KL110" s="124"/>
      <c r="KM110" s="124"/>
      <c r="KN110" s="124"/>
      <c r="KO110" s="124"/>
      <c r="KP110" s="124"/>
      <c r="KQ110" s="124"/>
      <c r="KR110" s="124"/>
      <c r="KS110" s="124"/>
      <c r="KT110" s="125"/>
      <c r="KU110" s="124"/>
    </row>
    <row r="111" ht="33.75" customHeight="1">
      <c r="A111" s="232" t="s">
        <v>102</v>
      </c>
      <c r="B111" s="233" t="s">
        <v>103</v>
      </c>
      <c r="C111" s="234" t="s">
        <v>104</v>
      </c>
      <c r="D111" s="152"/>
      <c r="E111" s="152"/>
      <c r="F111" s="152"/>
      <c r="G111" s="153"/>
      <c r="H111" s="234" t="s">
        <v>105</v>
      </c>
      <c r="I111" s="153"/>
      <c r="J111" s="234" t="s">
        <v>106</v>
      </c>
      <c r="K111" s="152"/>
      <c r="L111" s="153"/>
      <c r="M111" s="233" t="s">
        <v>107</v>
      </c>
      <c r="N111" s="235" t="s">
        <v>108</v>
      </c>
      <c r="O111" s="153"/>
      <c r="P111" s="236" t="s">
        <v>109</v>
      </c>
      <c r="Q111" s="237"/>
      <c r="R111" s="232" t="s">
        <v>102</v>
      </c>
      <c r="S111" s="233" t="s">
        <v>103</v>
      </c>
      <c r="T111" s="234" t="s">
        <v>104</v>
      </c>
      <c r="U111" s="152"/>
      <c r="V111" s="152"/>
      <c r="W111" s="152"/>
      <c r="X111" s="153"/>
      <c r="Y111" s="234" t="s">
        <v>105</v>
      </c>
      <c r="Z111" s="153"/>
      <c r="AA111" s="234" t="s">
        <v>106</v>
      </c>
      <c r="AB111" s="152"/>
      <c r="AC111" s="153"/>
      <c r="AD111" s="233" t="s">
        <v>107</v>
      </c>
      <c r="AE111" s="235" t="s">
        <v>108</v>
      </c>
      <c r="AF111" s="153"/>
      <c r="AG111" s="236" t="s">
        <v>109</v>
      </c>
      <c r="AH111" s="237"/>
      <c r="AI111" s="232" t="s">
        <v>102</v>
      </c>
      <c r="AJ111" s="233" t="s">
        <v>103</v>
      </c>
      <c r="AK111" s="234" t="s">
        <v>104</v>
      </c>
      <c r="AL111" s="152"/>
      <c r="AM111" s="152"/>
      <c r="AN111" s="152"/>
      <c r="AO111" s="153"/>
      <c r="AP111" s="234" t="s">
        <v>105</v>
      </c>
      <c r="AQ111" s="153"/>
      <c r="AR111" s="234" t="s">
        <v>106</v>
      </c>
      <c r="AS111" s="152"/>
      <c r="AT111" s="153"/>
      <c r="AU111" s="233" t="s">
        <v>107</v>
      </c>
      <c r="AV111" s="235" t="s">
        <v>108</v>
      </c>
      <c r="AW111" s="153"/>
      <c r="AX111" s="236" t="s">
        <v>109</v>
      </c>
      <c r="AY111" s="237"/>
      <c r="AZ111" s="232" t="s">
        <v>102</v>
      </c>
      <c r="BA111" s="233" t="s">
        <v>103</v>
      </c>
      <c r="BB111" s="234" t="s">
        <v>104</v>
      </c>
      <c r="BC111" s="152"/>
      <c r="BD111" s="152"/>
      <c r="BE111" s="152"/>
      <c r="BF111" s="153"/>
      <c r="BG111" s="234" t="s">
        <v>105</v>
      </c>
      <c r="BH111" s="153"/>
      <c r="BI111" s="234" t="s">
        <v>106</v>
      </c>
      <c r="BJ111" s="152"/>
      <c r="BK111" s="153"/>
      <c r="BL111" s="233" t="s">
        <v>107</v>
      </c>
      <c r="BM111" s="235" t="s">
        <v>108</v>
      </c>
      <c r="BN111" s="153"/>
      <c r="BO111" s="236" t="s">
        <v>109</v>
      </c>
      <c r="BP111" s="237"/>
      <c r="BQ111" s="232" t="s">
        <v>102</v>
      </c>
      <c r="BR111" s="233" t="s">
        <v>103</v>
      </c>
      <c r="BS111" s="234" t="s">
        <v>104</v>
      </c>
      <c r="BT111" s="152"/>
      <c r="BU111" s="152"/>
      <c r="BV111" s="152"/>
      <c r="BW111" s="153"/>
      <c r="BX111" s="234" t="s">
        <v>105</v>
      </c>
      <c r="BY111" s="153"/>
      <c r="BZ111" s="234" t="s">
        <v>106</v>
      </c>
      <c r="CA111" s="152"/>
      <c r="CB111" s="153"/>
      <c r="CC111" s="233" t="s">
        <v>107</v>
      </c>
      <c r="CD111" s="235" t="s">
        <v>108</v>
      </c>
      <c r="CE111" s="153"/>
      <c r="CF111" s="236" t="s">
        <v>109</v>
      </c>
      <c r="CG111" s="237"/>
      <c r="CH111" s="232" t="s">
        <v>102</v>
      </c>
      <c r="CI111" s="233" t="s">
        <v>103</v>
      </c>
      <c r="CJ111" s="234" t="s">
        <v>104</v>
      </c>
      <c r="CK111" s="152"/>
      <c r="CL111" s="152"/>
      <c r="CM111" s="152"/>
      <c r="CN111" s="153"/>
      <c r="CO111" s="234" t="s">
        <v>105</v>
      </c>
      <c r="CP111" s="153"/>
      <c r="CQ111" s="234" t="s">
        <v>106</v>
      </c>
      <c r="CR111" s="152"/>
      <c r="CS111" s="153"/>
      <c r="CT111" s="233" t="s">
        <v>107</v>
      </c>
      <c r="CU111" s="235" t="s">
        <v>108</v>
      </c>
      <c r="CV111" s="153"/>
      <c r="CW111" s="236" t="s">
        <v>109</v>
      </c>
      <c r="CX111" s="237"/>
      <c r="CY111" s="232" t="s">
        <v>102</v>
      </c>
      <c r="CZ111" s="233" t="s">
        <v>103</v>
      </c>
      <c r="DA111" s="234" t="s">
        <v>104</v>
      </c>
      <c r="DB111" s="152"/>
      <c r="DC111" s="152"/>
      <c r="DD111" s="152"/>
      <c r="DE111" s="153"/>
      <c r="DF111" s="234" t="s">
        <v>105</v>
      </c>
      <c r="DG111" s="153"/>
      <c r="DH111" s="234" t="s">
        <v>106</v>
      </c>
      <c r="DI111" s="152"/>
      <c r="DJ111" s="153"/>
      <c r="DK111" s="233" t="s">
        <v>107</v>
      </c>
      <c r="DL111" s="235" t="s">
        <v>108</v>
      </c>
      <c r="DM111" s="153"/>
      <c r="DN111" s="236" t="s">
        <v>109</v>
      </c>
      <c r="DO111" s="237"/>
      <c r="DP111" s="232" t="s">
        <v>102</v>
      </c>
      <c r="DQ111" s="233" t="s">
        <v>103</v>
      </c>
      <c r="DR111" s="234" t="s">
        <v>104</v>
      </c>
      <c r="DS111" s="152"/>
      <c r="DT111" s="152"/>
      <c r="DU111" s="152"/>
      <c r="DV111" s="153"/>
      <c r="DW111" s="234" t="s">
        <v>105</v>
      </c>
      <c r="DX111" s="153"/>
      <c r="DY111" s="234" t="s">
        <v>106</v>
      </c>
      <c r="DZ111" s="152"/>
      <c r="EA111" s="153"/>
      <c r="EB111" s="233" t="s">
        <v>107</v>
      </c>
      <c r="EC111" s="235" t="s">
        <v>108</v>
      </c>
      <c r="ED111" s="153"/>
      <c r="EE111" s="236" t="s">
        <v>109</v>
      </c>
      <c r="EF111" s="237"/>
      <c r="EG111" s="232" t="s">
        <v>102</v>
      </c>
      <c r="EH111" s="233" t="s">
        <v>103</v>
      </c>
      <c r="EI111" s="234" t="s">
        <v>104</v>
      </c>
      <c r="EJ111" s="152"/>
      <c r="EK111" s="152"/>
      <c r="EL111" s="152"/>
      <c r="EM111" s="153"/>
      <c r="EN111" s="234" t="s">
        <v>105</v>
      </c>
      <c r="EO111" s="153"/>
      <c r="EP111" s="234" t="s">
        <v>106</v>
      </c>
      <c r="EQ111" s="152"/>
      <c r="ER111" s="153"/>
      <c r="ES111" s="233" t="s">
        <v>107</v>
      </c>
      <c r="ET111" s="235" t="s">
        <v>108</v>
      </c>
      <c r="EU111" s="153"/>
      <c r="EV111" s="236" t="s">
        <v>109</v>
      </c>
      <c r="EW111" s="237"/>
      <c r="EX111" s="232" t="s">
        <v>102</v>
      </c>
      <c r="EY111" s="233" t="s">
        <v>103</v>
      </c>
      <c r="EZ111" s="234" t="s">
        <v>104</v>
      </c>
      <c r="FA111" s="152"/>
      <c r="FB111" s="152"/>
      <c r="FC111" s="152"/>
      <c r="FD111" s="153"/>
      <c r="FE111" s="234" t="s">
        <v>105</v>
      </c>
      <c r="FF111" s="153"/>
      <c r="FG111" s="234" t="s">
        <v>106</v>
      </c>
      <c r="FH111" s="152"/>
      <c r="FI111" s="153"/>
      <c r="FJ111" s="233" t="s">
        <v>107</v>
      </c>
      <c r="FK111" s="235" t="s">
        <v>108</v>
      </c>
      <c r="FL111" s="153"/>
      <c r="FM111" s="236" t="s">
        <v>109</v>
      </c>
      <c r="FN111" s="237"/>
      <c r="FO111" s="232" t="s">
        <v>102</v>
      </c>
      <c r="FP111" s="233" t="s">
        <v>103</v>
      </c>
      <c r="FQ111" s="234" t="s">
        <v>104</v>
      </c>
      <c r="FR111" s="152"/>
      <c r="FS111" s="152"/>
      <c r="FT111" s="152"/>
      <c r="FU111" s="153"/>
      <c r="FV111" s="234" t="s">
        <v>105</v>
      </c>
      <c r="FW111" s="153"/>
      <c r="FX111" s="234" t="s">
        <v>106</v>
      </c>
      <c r="FY111" s="152"/>
      <c r="FZ111" s="153"/>
      <c r="GA111" s="233" t="s">
        <v>107</v>
      </c>
      <c r="GB111" s="235" t="s">
        <v>108</v>
      </c>
      <c r="GC111" s="153"/>
      <c r="GD111" s="236" t="s">
        <v>109</v>
      </c>
      <c r="GE111" s="237"/>
      <c r="GF111" s="232" t="s">
        <v>102</v>
      </c>
      <c r="GG111" s="233" t="s">
        <v>103</v>
      </c>
      <c r="GH111" s="234" t="s">
        <v>104</v>
      </c>
      <c r="GI111" s="152"/>
      <c r="GJ111" s="152"/>
      <c r="GK111" s="152"/>
      <c r="GL111" s="153"/>
      <c r="GM111" s="234" t="s">
        <v>105</v>
      </c>
      <c r="GN111" s="153"/>
      <c r="GO111" s="234" t="s">
        <v>106</v>
      </c>
      <c r="GP111" s="152"/>
      <c r="GQ111" s="153"/>
      <c r="GR111" s="233" t="s">
        <v>107</v>
      </c>
      <c r="GS111" s="235" t="s">
        <v>108</v>
      </c>
      <c r="GT111" s="153"/>
      <c r="GU111" s="236" t="s">
        <v>109</v>
      </c>
      <c r="GV111" s="237"/>
      <c r="GW111" s="232" t="s">
        <v>102</v>
      </c>
      <c r="GX111" s="233" t="s">
        <v>103</v>
      </c>
      <c r="GY111" s="234" t="s">
        <v>104</v>
      </c>
      <c r="GZ111" s="152"/>
      <c r="HA111" s="152"/>
      <c r="HB111" s="152"/>
      <c r="HC111" s="153"/>
      <c r="HD111" s="234" t="s">
        <v>105</v>
      </c>
      <c r="HE111" s="153"/>
      <c r="HF111" s="234" t="s">
        <v>106</v>
      </c>
      <c r="HG111" s="152"/>
      <c r="HH111" s="153"/>
      <c r="HI111" s="233" t="s">
        <v>107</v>
      </c>
      <c r="HJ111" s="235" t="s">
        <v>108</v>
      </c>
      <c r="HK111" s="153"/>
      <c r="HL111" s="236" t="s">
        <v>109</v>
      </c>
      <c r="HM111" s="237"/>
      <c r="HN111" s="232" t="s">
        <v>102</v>
      </c>
      <c r="HO111" s="233" t="s">
        <v>103</v>
      </c>
      <c r="HP111" s="234" t="s">
        <v>104</v>
      </c>
      <c r="HQ111" s="152"/>
      <c r="HR111" s="152"/>
      <c r="HS111" s="152"/>
      <c r="HT111" s="153"/>
      <c r="HU111" s="234" t="s">
        <v>105</v>
      </c>
      <c r="HV111" s="153"/>
      <c r="HW111" s="234" t="s">
        <v>106</v>
      </c>
      <c r="HX111" s="152"/>
      <c r="HY111" s="153"/>
      <c r="HZ111" s="233" t="s">
        <v>107</v>
      </c>
      <c r="IA111" s="235" t="s">
        <v>108</v>
      </c>
      <c r="IB111" s="153"/>
      <c r="IC111" s="236" t="s">
        <v>109</v>
      </c>
      <c r="ID111" s="237"/>
      <c r="IE111" s="232" t="s">
        <v>102</v>
      </c>
      <c r="IF111" s="233" t="s">
        <v>103</v>
      </c>
      <c r="IG111" s="234" t="s">
        <v>104</v>
      </c>
      <c r="IH111" s="152"/>
      <c r="II111" s="152"/>
      <c r="IJ111" s="152"/>
      <c r="IK111" s="153"/>
      <c r="IL111" s="234" t="s">
        <v>105</v>
      </c>
      <c r="IM111" s="153"/>
      <c r="IN111" s="234" t="s">
        <v>106</v>
      </c>
      <c r="IO111" s="152"/>
      <c r="IP111" s="153"/>
      <c r="IQ111" s="233" t="s">
        <v>107</v>
      </c>
      <c r="IR111" s="235" t="s">
        <v>108</v>
      </c>
      <c r="IS111" s="153"/>
      <c r="IT111" s="236" t="s">
        <v>109</v>
      </c>
      <c r="IU111" s="237"/>
      <c r="IV111" s="232" t="s">
        <v>102</v>
      </c>
      <c r="IW111" s="233" t="s">
        <v>103</v>
      </c>
      <c r="IX111" s="234" t="s">
        <v>104</v>
      </c>
      <c r="IY111" s="152"/>
      <c r="IZ111" s="152"/>
      <c r="JA111" s="152"/>
      <c r="JB111" s="153"/>
      <c r="JC111" s="234" t="s">
        <v>105</v>
      </c>
      <c r="JD111" s="153"/>
      <c r="JE111" s="234" t="s">
        <v>106</v>
      </c>
      <c r="JF111" s="152"/>
      <c r="JG111" s="153"/>
      <c r="JH111" s="233" t="s">
        <v>107</v>
      </c>
      <c r="JI111" s="235" t="s">
        <v>108</v>
      </c>
      <c r="JJ111" s="153"/>
      <c r="JK111" s="236" t="s">
        <v>109</v>
      </c>
      <c r="JL111" s="238"/>
      <c r="JM111" s="232" t="s">
        <v>102</v>
      </c>
      <c r="JN111" s="233" t="s">
        <v>103</v>
      </c>
      <c r="JO111" s="234" t="s">
        <v>104</v>
      </c>
      <c r="JP111" s="152"/>
      <c r="JQ111" s="152"/>
      <c r="JR111" s="152"/>
      <c r="JS111" s="153"/>
      <c r="JT111" s="234" t="s">
        <v>105</v>
      </c>
      <c r="JU111" s="153"/>
      <c r="JV111" s="234" t="s">
        <v>106</v>
      </c>
      <c r="JW111" s="152"/>
      <c r="JX111" s="153"/>
      <c r="JY111" s="233" t="s">
        <v>107</v>
      </c>
      <c r="JZ111" s="235" t="s">
        <v>108</v>
      </c>
      <c r="KA111" s="153"/>
      <c r="KB111" s="236" t="s">
        <v>109</v>
      </c>
      <c r="KC111" s="238"/>
      <c r="KD111" s="232" t="s">
        <v>102</v>
      </c>
      <c r="KE111" s="233" t="s">
        <v>103</v>
      </c>
      <c r="KF111" s="234" t="s">
        <v>104</v>
      </c>
      <c r="KG111" s="152"/>
      <c r="KH111" s="152"/>
      <c r="KI111" s="152"/>
      <c r="KJ111" s="153"/>
      <c r="KK111" s="234" t="s">
        <v>105</v>
      </c>
      <c r="KL111" s="153"/>
      <c r="KM111" s="234" t="s">
        <v>106</v>
      </c>
      <c r="KN111" s="152"/>
      <c r="KO111" s="153"/>
      <c r="KP111" s="233" t="s">
        <v>107</v>
      </c>
      <c r="KQ111" s="235" t="s">
        <v>108</v>
      </c>
      <c r="KR111" s="153"/>
      <c r="KS111" s="236" t="s">
        <v>109</v>
      </c>
      <c r="KT111" s="238"/>
      <c r="KU111" s="239"/>
    </row>
    <row r="112" ht="66.0" customHeight="1">
      <c r="A112" s="159"/>
      <c r="B112" s="40"/>
      <c r="C112" s="240" t="s">
        <v>110</v>
      </c>
      <c r="D112" s="240" t="s">
        <v>111</v>
      </c>
      <c r="E112" s="720" t="s">
        <v>193</v>
      </c>
      <c r="F112" s="720" t="s">
        <v>194</v>
      </c>
      <c r="G112" s="720" t="s">
        <v>195</v>
      </c>
      <c r="H112" s="242" t="s">
        <v>115</v>
      </c>
      <c r="I112" s="240" t="s">
        <v>116</v>
      </c>
      <c r="J112" s="242" t="s">
        <v>117</v>
      </c>
      <c r="K112" s="240" t="s">
        <v>118</v>
      </c>
      <c r="L112" s="240" t="s">
        <v>119</v>
      </c>
      <c r="M112" s="40"/>
      <c r="N112" s="242" t="s">
        <v>115</v>
      </c>
      <c r="O112" s="242" t="s">
        <v>120</v>
      </c>
      <c r="P112" s="163"/>
      <c r="Q112" s="237"/>
      <c r="R112" s="159"/>
      <c r="S112" s="40"/>
      <c r="T112" s="240" t="s">
        <v>110</v>
      </c>
      <c r="U112" s="240" t="s">
        <v>111</v>
      </c>
      <c r="V112" s="720" t="s">
        <v>193</v>
      </c>
      <c r="W112" s="720" t="s">
        <v>194</v>
      </c>
      <c r="X112" s="720" t="s">
        <v>195</v>
      </c>
      <c r="Y112" s="242" t="s">
        <v>115</v>
      </c>
      <c r="Z112" s="240" t="s">
        <v>116</v>
      </c>
      <c r="AA112" s="242" t="s">
        <v>117</v>
      </c>
      <c r="AB112" s="240" t="s">
        <v>118</v>
      </c>
      <c r="AC112" s="240" t="s">
        <v>119</v>
      </c>
      <c r="AD112" s="40"/>
      <c r="AE112" s="242" t="s">
        <v>115</v>
      </c>
      <c r="AF112" s="242" t="s">
        <v>120</v>
      </c>
      <c r="AG112" s="163"/>
      <c r="AH112" s="237"/>
      <c r="AI112" s="159"/>
      <c r="AJ112" s="40"/>
      <c r="AK112" s="240" t="s">
        <v>110</v>
      </c>
      <c r="AL112" s="240" t="s">
        <v>111</v>
      </c>
      <c r="AM112" s="720" t="s">
        <v>193</v>
      </c>
      <c r="AN112" s="720" t="s">
        <v>194</v>
      </c>
      <c r="AO112" s="720" t="s">
        <v>195</v>
      </c>
      <c r="AP112" s="242" t="s">
        <v>115</v>
      </c>
      <c r="AQ112" s="240" t="s">
        <v>116</v>
      </c>
      <c r="AR112" s="242" t="s">
        <v>117</v>
      </c>
      <c r="AS112" s="240" t="s">
        <v>118</v>
      </c>
      <c r="AT112" s="240" t="s">
        <v>119</v>
      </c>
      <c r="AU112" s="40"/>
      <c r="AV112" s="242" t="s">
        <v>115</v>
      </c>
      <c r="AW112" s="242" t="s">
        <v>120</v>
      </c>
      <c r="AX112" s="163"/>
      <c r="AY112" s="237"/>
      <c r="AZ112" s="159"/>
      <c r="BA112" s="40"/>
      <c r="BB112" s="240" t="s">
        <v>110</v>
      </c>
      <c r="BC112" s="240" t="s">
        <v>111</v>
      </c>
      <c r="BD112" s="720" t="s">
        <v>193</v>
      </c>
      <c r="BE112" s="720" t="s">
        <v>194</v>
      </c>
      <c r="BF112" s="720" t="s">
        <v>195</v>
      </c>
      <c r="BG112" s="242" t="s">
        <v>115</v>
      </c>
      <c r="BH112" s="240" t="s">
        <v>116</v>
      </c>
      <c r="BI112" s="242" t="s">
        <v>117</v>
      </c>
      <c r="BJ112" s="240" t="s">
        <v>118</v>
      </c>
      <c r="BK112" s="240" t="s">
        <v>119</v>
      </c>
      <c r="BL112" s="40"/>
      <c r="BM112" s="242" t="s">
        <v>115</v>
      </c>
      <c r="BN112" s="242" t="s">
        <v>120</v>
      </c>
      <c r="BO112" s="163"/>
      <c r="BP112" s="237"/>
      <c r="BQ112" s="159"/>
      <c r="BR112" s="40"/>
      <c r="BS112" s="240" t="s">
        <v>110</v>
      </c>
      <c r="BT112" s="240" t="s">
        <v>111</v>
      </c>
      <c r="BU112" s="720" t="s">
        <v>193</v>
      </c>
      <c r="BV112" s="720" t="s">
        <v>194</v>
      </c>
      <c r="BW112" s="720" t="s">
        <v>195</v>
      </c>
      <c r="BX112" s="242" t="s">
        <v>115</v>
      </c>
      <c r="BY112" s="240" t="s">
        <v>116</v>
      </c>
      <c r="BZ112" s="242" t="s">
        <v>117</v>
      </c>
      <c r="CA112" s="240" t="s">
        <v>118</v>
      </c>
      <c r="CB112" s="240" t="s">
        <v>119</v>
      </c>
      <c r="CC112" s="40"/>
      <c r="CD112" s="242" t="s">
        <v>115</v>
      </c>
      <c r="CE112" s="242" t="s">
        <v>120</v>
      </c>
      <c r="CF112" s="163"/>
      <c r="CG112" s="237"/>
      <c r="CH112" s="159"/>
      <c r="CI112" s="40"/>
      <c r="CJ112" s="240" t="s">
        <v>110</v>
      </c>
      <c r="CK112" s="240" t="s">
        <v>111</v>
      </c>
      <c r="CL112" s="720" t="s">
        <v>193</v>
      </c>
      <c r="CM112" s="720" t="s">
        <v>194</v>
      </c>
      <c r="CN112" s="720" t="s">
        <v>195</v>
      </c>
      <c r="CO112" s="242" t="s">
        <v>115</v>
      </c>
      <c r="CP112" s="240" t="s">
        <v>116</v>
      </c>
      <c r="CQ112" s="242" t="s">
        <v>117</v>
      </c>
      <c r="CR112" s="240" t="s">
        <v>118</v>
      </c>
      <c r="CS112" s="240" t="s">
        <v>119</v>
      </c>
      <c r="CT112" s="40"/>
      <c r="CU112" s="242" t="s">
        <v>115</v>
      </c>
      <c r="CV112" s="242" t="s">
        <v>120</v>
      </c>
      <c r="CW112" s="163"/>
      <c r="CX112" s="237"/>
      <c r="CY112" s="159"/>
      <c r="CZ112" s="40"/>
      <c r="DA112" s="240" t="s">
        <v>110</v>
      </c>
      <c r="DB112" s="240" t="s">
        <v>111</v>
      </c>
      <c r="DC112" s="720" t="s">
        <v>193</v>
      </c>
      <c r="DD112" s="720" t="s">
        <v>194</v>
      </c>
      <c r="DE112" s="720" t="s">
        <v>195</v>
      </c>
      <c r="DF112" s="242" t="s">
        <v>115</v>
      </c>
      <c r="DG112" s="240" t="s">
        <v>116</v>
      </c>
      <c r="DH112" s="242" t="s">
        <v>117</v>
      </c>
      <c r="DI112" s="240" t="s">
        <v>118</v>
      </c>
      <c r="DJ112" s="240" t="s">
        <v>119</v>
      </c>
      <c r="DK112" s="40"/>
      <c r="DL112" s="242" t="s">
        <v>115</v>
      </c>
      <c r="DM112" s="242" t="s">
        <v>120</v>
      </c>
      <c r="DN112" s="163"/>
      <c r="DO112" s="237"/>
      <c r="DP112" s="159"/>
      <c r="DQ112" s="40"/>
      <c r="DR112" s="240" t="s">
        <v>110</v>
      </c>
      <c r="DS112" s="240" t="s">
        <v>111</v>
      </c>
      <c r="DT112" s="720" t="s">
        <v>193</v>
      </c>
      <c r="DU112" s="720" t="s">
        <v>194</v>
      </c>
      <c r="DV112" s="720" t="s">
        <v>195</v>
      </c>
      <c r="DW112" s="242" t="s">
        <v>115</v>
      </c>
      <c r="DX112" s="240" t="s">
        <v>116</v>
      </c>
      <c r="DY112" s="242" t="s">
        <v>117</v>
      </c>
      <c r="DZ112" s="240" t="s">
        <v>118</v>
      </c>
      <c r="EA112" s="240" t="s">
        <v>119</v>
      </c>
      <c r="EB112" s="40"/>
      <c r="EC112" s="242" t="s">
        <v>115</v>
      </c>
      <c r="ED112" s="242" t="s">
        <v>120</v>
      </c>
      <c r="EE112" s="163"/>
      <c r="EF112" s="237"/>
      <c r="EG112" s="159"/>
      <c r="EH112" s="40"/>
      <c r="EI112" s="240" t="s">
        <v>110</v>
      </c>
      <c r="EJ112" s="240" t="s">
        <v>111</v>
      </c>
      <c r="EK112" s="720" t="s">
        <v>193</v>
      </c>
      <c r="EL112" s="720" t="s">
        <v>194</v>
      </c>
      <c r="EM112" s="720" t="s">
        <v>195</v>
      </c>
      <c r="EN112" s="242" t="s">
        <v>115</v>
      </c>
      <c r="EO112" s="240" t="s">
        <v>116</v>
      </c>
      <c r="EP112" s="242" t="s">
        <v>117</v>
      </c>
      <c r="EQ112" s="240" t="s">
        <v>118</v>
      </c>
      <c r="ER112" s="240" t="s">
        <v>119</v>
      </c>
      <c r="ES112" s="40"/>
      <c r="ET112" s="242" t="s">
        <v>115</v>
      </c>
      <c r="EU112" s="242" t="s">
        <v>120</v>
      </c>
      <c r="EV112" s="163"/>
      <c r="EW112" s="237"/>
      <c r="EX112" s="159"/>
      <c r="EY112" s="40"/>
      <c r="EZ112" s="240" t="s">
        <v>110</v>
      </c>
      <c r="FA112" s="240" t="s">
        <v>111</v>
      </c>
      <c r="FB112" s="720" t="s">
        <v>193</v>
      </c>
      <c r="FC112" s="720" t="s">
        <v>194</v>
      </c>
      <c r="FD112" s="720" t="s">
        <v>195</v>
      </c>
      <c r="FE112" s="242" t="s">
        <v>115</v>
      </c>
      <c r="FF112" s="240" t="s">
        <v>116</v>
      </c>
      <c r="FG112" s="242" t="s">
        <v>117</v>
      </c>
      <c r="FH112" s="240" t="s">
        <v>118</v>
      </c>
      <c r="FI112" s="240" t="s">
        <v>119</v>
      </c>
      <c r="FJ112" s="40"/>
      <c r="FK112" s="242" t="s">
        <v>115</v>
      </c>
      <c r="FL112" s="242" t="s">
        <v>120</v>
      </c>
      <c r="FM112" s="163"/>
      <c r="FN112" s="237"/>
      <c r="FO112" s="159"/>
      <c r="FP112" s="40"/>
      <c r="FQ112" s="240" t="s">
        <v>110</v>
      </c>
      <c r="FR112" s="240" t="s">
        <v>111</v>
      </c>
      <c r="FS112" s="720" t="s">
        <v>193</v>
      </c>
      <c r="FT112" s="720" t="s">
        <v>194</v>
      </c>
      <c r="FU112" s="720" t="s">
        <v>195</v>
      </c>
      <c r="FV112" s="242" t="s">
        <v>115</v>
      </c>
      <c r="FW112" s="240" t="s">
        <v>116</v>
      </c>
      <c r="FX112" s="242" t="s">
        <v>117</v>
      </c>
      <c r="FY112" s="240" t="s">
        <v>118</v>
      </c>
      <c r="FZ112" s="240" t="s">
        <v>119</v>
      </c>
      <c r="GA112" s="40"/>
      <c r="GB112" s="242" t="s">
        <v>115</v>
      </c>
      <c r="GC112" s="242" t="s">
        <v>120</v>
      </c>
      <c r="GD112" s="163"/>
      <c r="GE112" s="237"/>
      <c r="GF112" s="159"/>
      <c r="GG112" s="40"/>
      <c r="GH112" s="240" t="s">
        <v>110</v>
      </c>
      <c r="GI112" s="240" t="s">
        <v>111</v>
      </c>
      <c r="GJ112" s="720" t="s">
        <v>193</v>
      </c>
      <c r="GK112" s="720" t="s">
        <v>194</v>
      </c>
      <c r="GL112" s="720" t="s">
        <v>195</v>
      </c>
      <c r="GM112" s="242" t="s">
        <v>115</v>
      </c>
      <c r="GN112" s="240" t="s">
        <v>116</v>
      </c>
      <c r="GO112" s="242" t="s">
        <v>117</v>
      </c>
      <c r="GP112" s="240" t="s">
        <v>118</v>
      </c>
      <c r="GQ112" s="240" t="s">
        <v>119</v>
      </c>
      <c r="GR112" s="40"/>
      <c r="GS112" s="242" t="s">
        <v>115</v>
      </c>
      <c r="GT112" s="242" t="s">
        <v>120</v>
      </c>
      <c r="GU112" s="163"/>
      <c r="GV112" s="237"/>
      <c r="GW112" s="159"/>
      <c r="GX112" s="40"/>
      <c r="GY112" s="240" t="s">
        <v>110</v>
      </c>
      <c r="GZ112" s="240" t="s">
        <v>111</v>
      </c>
      <c r="HA112" s="720" t="s">
        <v>193</v>
      </c>
      <c r="HB112" s="720" t="s">
        <v>194</v>
      </c>
      <c r="HC112" s="720" t="s">
        <v>195</v>
      </c>
      <c r="HD112" s="242" t="s">
        <v>115</v>
      </c>
      <c r="HE112" s="240" t="s">
        <v>116</v>
      </c>
      <c r="HF112" s="242" t="s">
        <v>117</v>
      </c>
      <c r="HG112" s="240" t="s">
        <v>118</v>
      </c>
      <c r="HH112" s="240" t="s">
        <v>119</v>
      </c>
      <c r="HI112" s="40"/>
      <c r="HJ112" s="242" t="s">
        <v>115</v>
      </c>
      <c r="HK112" s="242" t="s">
        <v>120</v>
      </c>
      <c r="HL112" s="163"/>
      <c r="HM112" s="237"/>
      <c r="HN112" s="159"/>
      <c r="HO112" s="40"/>
      <c r="HP112" s="240" t="s">
        <v>110</v>
      </c>
      <c r="HQ112" s="240" t="s">
        <v>111</v>
      </c>
      <c r="HR112" s="720" t="s">
        <v>193</v>
      </c>
      <c r="HS112" s="720" t="s">
        <v>194</v>
      </c>
      <c r="HT112" s="720" t="s">
        <v>195</v>
      </c>
      <c r="HU112" s="242" t="s">
        <v>115</v>
      </c>
      <c r="HV112" s="240" t="s">
        <v>116</v>
      </c>
      <c r="HW112" s="242" t="s">
        <v>117</v>
      </c>
      <c r="HX112" s="240" t="s">
        <v>118</v>
      </c>
      <c r="HY112" s="240" t="s">
        <v>119</v>
      </c>
      <c r="HZ112" s="40"/>
      <c r="IA112" s="242" t="s">
        <v>115</v>
      </c>
      <c r="IB112" s="242" t="s">
        <v>120</v>
      </c>
      <c r="IC112" s="163"/>
      <c r="ID112" s="237"/>
      <c r="IE112" s="159"/>
      <c r="IF112" s="40"/>
      <c r="IG112" s="240" t="s">
        <v>110</v>
      </c>
      <c r="IH112" s="240" t="s">
        <v>111</v>
      </c>
      <c r="II112" s="720" t="s">
        <v>193</v>
      </c>
      <c r="IJ112" s="720" t="s">
        <v>194</v>
      </c>
      <c r="IK112" s="720" t="s">
        <v>195</v>
      </c>
      <c r="IL112" s="242" t="s">
        <v>115</v>
      </c>
      <c r="IM112" s="240" t="s">
        <v>116</v>
      </c>
      <c r="IN112" s="242" t="s">
        <v>117</v>
      </c>
      <c r="IO112" s="240" t="s">
        <v>118</v>
      </c>
      <c r="IP112" s="240" t="s">
        <v>119</v>
      </c>
      <c r="IQ112" s="40"/>
      <c r="IR112" s="242" t="s">
        <v>115</v>
      </c>
      <c r="IS112" s="242" t="s">
        <v>120</v>
      </c>
      <c r="IT112" s="163"/>
      <c r="IU112" s="237"/>
      <c r="IV112" s="159"/>
      <c r="IW112" s="40"/>
      <c r="IX112" s="240" t="s">
        <v>110</v>
      </c>
      <c r="IY112" s="240" t="s">
        <v>111</v>
      </c>
      <c r="IZ112" s="720" t="s">
        <v>193</v>
      </c>
      <c r="JA112" s="720" t="s">
        <v>194</v>
      </c>
      <c r="JB112" s="720" t="s">
        <v>195</v>
      </c>
      <c r="JC112" s="242" t="s">
        <v>115</v>
      </c>
      <c r="JD112" s="240" t="s">
        <v>116</v>
      </c>
      <c r="JE112" s="242" t="s">
        <v>117</v>
      </c>
      <c r="JF112" s="240" t="s">
        <v>118</v>
      </c>
      <c r="JG112" s="240" t="s">
        <v>119</v>
      </c>
      <c r="JH112" s="40"/>
      <c r="JI112" s="242" t="s">
        <v>115</v>
      </c>
      <c r="JJ112" s="242" t="s">
        <v>120</v>
      </c>
      <c r="JK112" s="163"/>
      <c r="JL112" s="238"/>
      <c r="JM112" s="159"/>
      <c r="JN112" s="40"/>
      <c r="JO112" s="240" t="s">
        <v>110</v>
      </c>
      <c r="JP112" s="240" t="s">
        <v>111</v>
      </c>
      <c r="JQ112" s="720" t="s">
        <v>193</v>
      </c>
      <c r="JR112" s="720" t="s">
        <v>194</v>
      </c>
      <c r="JS112" s="720" t="s">
        <v>195</v>
      </c>
      <c r="JT112" s="242" t="s">
        <v>115</v>
      </c>
      <c r="JU112" s="240" t="s">
        <v>116</v>
      </c>
      <c r="JV112" s="242" t="s">
        <v>117</v>
      </c>
      <c r="JW112" s="240" t="s">
        <v>118</v>
      </c>
      <c r="JX112" s="240" t="s">
        <v>119</v>
      </c>
      <c r="JY112" s="40"/>
      <c r="JZ112" s="242" t="s">
        <v>115</v>
      </c>
      <c r="KA112" s="242" t="s">
        <v>120</v>
      </c>
      <c r="KB112" s="163"/>
      <c r="KC112" s="238"/>
      <c r="KD112" s="159"/>
      <c r="KE112" s="40"/>
      <c r="KF112" s="240" t="s">
        <v>110</v>
      </c>
      <c r="KG112" s="240" t="s">
        <v>111</v>
      </c>
      <c r="KH112" s="720" t="s">
        <v>193</v>
      </c>
      <c r="KI112" s="720" t="s">
        <v>194</v>
      </c>
      <c r="KJ112" s="720" t="s">
        <v>195</v>
      </c>
      <c r="KK112" s="242" t="s">
        <v>115</v>
      </c>
      <c r="KL112" s="240" t="s">
        <v>116</v>
      </c>
      <c r="KM112" s="242" t="s">
        <v>117</v>
      </c>
      <c r="KN112" s="240" t="s">
        <v>118</v>
      </c>
      <c r="KO112" s="240" t="s">
        <v>119</v>
      </c>
      <c r="KP112" s="40"/>
      <c r="KQ112" s="242" t="s">
        <v>115</v>
      </c>
      <c r="KR112" s="242" t="s">
        <v>120</v>
      </c>
      <c r="KS112" s="163"/>
      <c r="KT112" s="238"/>
      <c r="KU112" s="239"/>
    </row>
    <row r="113" ht="15.75" customHeight="1">
      <c r="A113" s="243">
        <v>-1.0</v>
      </c>
      <c r="B113" s="244">
        <v>-2.0</v>
      </c>
      <c r="C113" s="244">
        <v>-3.0</v>
      </c>
      <c r="D113" s="244">
        <v>-4.0</v>
      </c>
      <c r="E113" s="244">
        <v>-5.0</v>
      </c>
      <c r="F113" s="244">
        <v>-6.0</v>
      </c>
      <c r="G113" s="244">
        <v>-7.0</v>
      </c>
      <c r="H113" s="244">
        <v>-8.0</v>
      </c>
      <c r="I113" s="244">
        <v>-9.0</v>
      </c>
      <c r="J113" s="244">
        <v>-10.0</v>
      </c>
      <c r="K113" s="244">
        <v>-11.0</v>
      </c>
      <c r="L113" s="244">
        <v>-12.0</v>
      </c>
      <c r="M113" s="244">
        <v>-13.0</v>
      </c>
      <c r="N113" s="244">
        <v>-14.0</v>
      </c>
      <c r="O113" s="244">
        <v>-15.0</v>
      </c>
      <c r="P113" s="245">
        <v>-16.0</v>
      </c>
      <c r="Q113" s="246"/>
      <c r="R113" s="243">
        <v>-1.0</v>
      </c>
      <c r="S113" s="244">
        <v>-2.0</v>
      </c>
      <c r="T113" s="244">
        <v>-3.0</v>
      </c>
      <c r="U113" s="244">
        <v>-4.0</v>
      </c>
      <c r="V113" s="244">
        <v>-5.0</v>
      </c>
      <c r="W113" s="244">
        <v>-6.0</v>
      </c>
      <c r="X113" s="244">
        <v>-7.0</v>
      </c>
      <c r="Y113" s="244">
        <v>-8.0</v>
      </c>
      <c r="Z113" s="244">
        <v>-9.0</v>
      </c>
      <c r="AA113" s="244">
        <v>-10.0</v>
      </c>
      <c r="AB113" s="244">
        <v>-11.0</v>
      </c>
      <c r="AC113" s="244">
        <v>-12.0</v>
      </c>
      <c r="AD113" s="244">
        <v>-13.0</v>
      </c>
      <c r="AE113" s="244">
        <v>-14.0</v>
      </c>
      <c r="AF113" s="244">
        <v>-15.0</v>
      </c>
      <c r="AG113" s="245">
        <v>-16.0</v>
      </c>
      <c r="AH113" s="246"/>
      <c r="AI113" s="243">
        <v>-1.0</v>
      </c>
      <c r="AJ113" s="244">
        <v>-2.0</v>
      </c>
      <c r="AK113" s="244">
        <v>-3.0</v>
      </c>
      <c r="AL113" s="244">
        <v>-4.0</v>
      </c>
      <c r="AM113" s="244">
        <v>-5.0</v>
      </c>
      <c r="AN113" s="244">
        <v>-6.0</v>
      </c>
      <c r="AO113" s="244">
        <v>-7.0</v>
      </c>
      <c r="AP113" s="244">
        <v>-8.0</v>
      </c>
      <c r="AQ113" s="244">
        <v>-9.0</v>
      </c>
      <c r="AR113" s="244">
        <v>-10.0</v>
      </c>
      <c r="AS113" s="244">
        <v>-11.0</v>
      </c>
      <c r="AT113" s="244">
        <v>-12.0</v>
      </c>
      <c r="AU113" s="244">
        <v>-13.0</v>
      </c>
      <c r="AV113" s="244">
        <v>-14.0</v>
      </c>
      <c r="AW113" s="244">
        <v>-15.0</v>
      </c>
      <c r="AX113" s="245">
        <v>-16.0</v>
      </c>
      <c r="AY113" s="246"/>
      <c r="AZ113" s="243">
        <v>-1.0</v>
      </c>
      <c r="BA113" s="244">
        <v>-2.0</v>
      </c>
      <c r="BB113" s="244">
        <v>-3.0</v>
      </c>
      <c r="BC113" s="244">
        <v>-4.0</v>
      </c>
      <c r="BD113" s="244">
        <v>-5.0</v>
      </c>
      <c r="BE113" s="244">
        <v>-6.0</v>
      </c>
      <c r="BF113" s="244">
        <v>-7.0</v>
      </c>
      <c r="BG113" s="244">
        <v>-8.0</v>
      </c>
      <c r="BH113" s="244">
        <v>-9.0</v>
      </c>
      <c r="BI113" s="244">
        <v>-10.0</v>
      </c>
      <c r="BJ113" s="244">
        <v>-11.0</v>
      </c>
      <c r="BK113" s="244">
        <v>-12.0</v>
      </c>
      <c r="BL113" s="244">
        <v>-13.0</v>
      </c>
      <c r="BM113" s="244">
        <v>-14.0</v>
      </c>
      <c r="BN113" s="244">
        <v>-15.0</v>
      </c>
      <c r="BO113" s="245">
        <v>-16.0</v>
      </c>
      <c r="BP113" s="246"/>
      <c r="BQ113" s="243">
        <v>-1.0</v>
      </c>
      <c r="BR113" s="244">
        <v>-2.0</v>
      </c>
      <c r="BS113" s="244">
        <v>-3.0</v>
      </c>
      <c r="BT113" s="244">
        <v>-4.0</v>
      </c>
      <c r="BU113" s="244">
        <v>-5.0</v>
      </c>
      <c r="BV113" s="244">
        <v>-6.0</v>
      </c>
      <c r="BW113" s="244">
        <v>-7.0</v>
      </c>
      <c r="BX113" s="244">
        <v>-8.0</v>
      </c>
      <c r="BY113" s="244">
        <v>-9.0</v>
      </c>
      <c r="BZ113" s="244">
        <v>-10.0</v>
      </c>
      <c r="CA113" s="244">
        <v>-11.0</v>
      </c>
      <c r="CB113" s="244">
        <v>-12.0</v>
      </c>
      <c r="CC113" s="244">
        <v>-13.0</v>
      </c>
      <c r="CD113" s="244">
        <v>-14.0</v>
      </c>
      <c r="CE113" s="244">
        <v>-15.0</v>
      </c>
      <c r="CF113" s="245">
        <v>-16.0</v>
      </c>
      <c r="CG113" s="246"/>
      <c r="CH113" s="243">
        <v>-1.0</v>
      </c>
      <c r="CI113" s="244">
        <v>-2.0</v>
      </c>
      <c r="CJ113" s="244">
        <v>-3.0</v>
      </c>
      <c r="CK113" s="244">
        <v>-4.0</v>
      </c>
      <c r="CL113" s="244">
        <v>-5.0</v>
      </c>
      <c r="CM113" s="244">
        <v>-6.0</v>
      </c>
      <c r="CN113" s="244">
        <v>-7.0</v>
      </c>
      <c r="CO113" s="244">
        <v>-8.0</v>
      </c>
      <c r="CP113" s="244">
        <v>-9.0</v>
      </c>
      <c r="CQ113" s="244">
        <v>-10.0</v>
      </c>
      <c r="CR113" s="244">
        <v>-11.0</v>
      </c>
      <c r="CS113" s="244">
        <v>-12.0</v>
      </c>
      <c r="CT113" s="244">
        <v>-13.0</v>
      </c>
      <c r="CU113" s="244">
        <v>-14.0</v>
      </c>
      <c r="CV113" s="244">
        <v>-15.0</v>
      </c>
      <c r="CW113" s="245">
        <v>-16.0</v>
      </c>
      <c r="CX113" s="246"/>
      <c r="CY113" s="243">
        <v>-1.0</v>
      </c>
      <c r="CZ113" s="244">
        <v>-2.0</v>
      </c>
      <c r="DA113" s="244">
        <v>-3.0</v>
      </c>
      <c r="DB113" s="244">
        <v>-4.0</v>
      </c>
      <c r="DC113" s="244">
        <v>-5.0</v>
      </c>
      <c r="DD113" s="244">
        <v>-6.0</v>
      </c>
      <c r="DE113" s="244">
        <v>-7.0</v>
      </c>
      <c r="DF113" s="244">
        <v>-8.0</v>
      </c>
      <c r="DG113" s="244">
        <v>-9.0</v>
      </c>
      <c r="DH113" s="244">
        <v>-10.0</v>
      </c>
      <c r="DI113" s="244">
        <v>-11.0</v>
      </c>
      <c r="DJ113" s="244">
        <v>-12.0</v>
      </c>
      <c r="DK113" s="244">
        <v>-13.0</v>
      </c>
      <c r="DL113" s="244">
        <v>-14.0</v>
      </c>
      <c r="DM113" s="244">
        <v>-15.0</v>
      </c>
      <c r="DN113" s="245">
        <v>-16.0</v>
      </c>
      <c r="DO113" s="246"/>
      <c r="DP113" s="243">
        <v>-1.0</v>
      </c>
      <c r="DQ113" s="244">
        <v>-2.0</v>
      </c>
      <c r="DR113" s="244">
        <v>-3.0</v>
      </c>
      <c r="DS113" s="244">
        <v>-4.0</v>
      </c>
      <c r="DT113" s="244">
        <v>-5.0</v>
      </c>
      <c r="DU113" s="244">
        <v>-6.0</v>
      </c>
      <c r="DV113" s="244">
        <v>-7.0</v>
      </c>
      <c r="DW113" s="244">
        <v>-8.0</v>
      </c>
      <c r="DX113" s="244">
        <v>-9.0</v>
      </c>
      <c r="DY113" s="244">
        <v>-10.0</v>
      </c>
      <c r="DZ113" s="244">
        <v>-11.0</v>
      </c>
      <c r="EA113" s="244">
        <v>-12.0</v>
      </c>
      <c r="EB113" s="244">
        <v>-13.0</v>
      </c>
      <c r="EC113" s="244">
        <v>-14.0</v>
      </c>
      <c r="ED113" s="244">
        <v>-15.0</v>
      </c>
      <c r="EE113" s="245">
        <v>-16.0</v>
      </c>
      <c r="EF113" s="246"/>
      <c r="EG113" s="243">
        <v>-1.0</v>
      </c>
      <c r="EH113" s="244">
        <v>-2.0</v>
      </c>
      <c r="EI113" s="244">
        <v>-3.0</v>
      </c>
      <c r="EJ113" s="244">
        <v>-4.0</v>
      </c>
      <c r="EK113" s="244">
        <v>-5.0</v>
      </c>
      <c r="EL113" s="244">
        <v>-6.0</v>
      </c>
      <c r="EM113" s="244">
        <v>-7.0</v>
      </c>
      <c r="EN113" s="244">
        <v>-8.0</v>
      </c>
      <c r="EO113" s="244">
        <v>-9.0</v>
      </c>
      <c r="EP113" s="244">
        <v>-10.0</v>
      </c>
      <c r="EQ113" s="244">
        <v>-11.0</v>
      </c>
      <c r="ER113" s="244">
        <v>-12.0</v>
      </c>
      <c r="ES113" s="244">
        <v>-13.0</v>
      </c>
      <c r="ET113" s="244">
        <v>-14.0</v>
      </c>
      <c r="EU113" s="244">
        <v>-15.0</v>
      </c>
      <c r="EV113" s="245">
        <v>-16.0</v>
      </c>
      <c r="EW113" s="246"/>
      <c r="EX113" s="243">
        <v>-1.0</v>
      </c>
      <c r="EY113" s="244">
        <v>-2.0</v>
      </c>
      <c r="EZ113" s="244">
        <v>-3.0</v>
      </c>
      <c r="FA113" s="244">
        <v>-4.0</v>
      </c>
      <c r="FB113" s="244">
        <v>-5.0</v>
      </c>
      <c r="FC113" s="244">
        <v>-6.0</v>
      </c>
      <c r="FD113" s="244">
        <v>-7.0</v>
      </c>
      <c r="FE113" s="244">
        <v>-8.0</v>
      </c>
      <c r="FF113" s="244">
        <v>-9.0</v>
      </c>
      <c r="FG113" s="244">
        <v>-10.0</v>
      </c>
      <c r="FH113" s="244">
        <v>-11.0</v>
      </c>
      <c r="FI113" s="244">
        <v>-12.0</v>
      </c>
      <c r="FJ113" s="244">
        <v>-13.0</v>
      </c>
      <c r="FK113" s="244">
        <v>-14.0</v>
      </c>
      <c r="FL113" s="244">
        <v>-15.0</v>
      </c>
      <c r="FM113" s="245">
        <v>-16.0</v>
      </c>
      <c r="FN113" s="246"/>
      <c r="FO113" s="243">
        <v>-1.0</v>
      </c>
      <c r="FP113" s="244">
        <v>-2.0</v>
      </c>
      <c r="FQ113" s="244">
        <v>-3.0</v>
      </c>
      <c r="FR113" s="244">
        <v>-4.0</v>
      </c>
      <c r="FS113" s="244">
        <v>-5.0</v>
      </c>
      <c r="FT113" s="244">
        <v>-6.0</v>
      </c>
      <c r="FU113" s="244">
        <v>-7.0</v>
      </c>
      <c r="FV113" s="244">
        <v>-8.0</v>
      </c>
      <c r="FW113" s="244">
        <v>-9.0</v>
      </c>
      <c r="FX113" s="244">
        <v>-10.0</v>
      </c>
      <c r="FY113" s="244">
        <v>-11.0</v>
      </c>
      <c r="FZ113" s="244">
        <v>-12.0</v>
      </c>
      <c r="GA113" s="244">
        <v>-13.0</v>
      </c>
      <c r="GB113" s="244">
        <v>-14.0</v>
      </c>
      <c r="GC113" s="244">
        <v>-15.0</v>
      </c>
      <c r="GD113" s="245">
        <v>-16.0</v>
      </c>
      <c r="GE113" s="246"/>
      <c r="GF113" s="243">
        <v>-1.0</v>
      </c>
      <c r="GG113" s="244">
        <v>-2.0</v>
      </c>
      <c r="GH113" s="244">
        <v>-3.0</v>
      </c>
      <c r="GI113" s="244">
        <v>-4.0</v>
      </c>
      <c r="GJ113" s="244">
        <v>-5.0</v>
      </c>
      <c r="GK113" s="244">
        <v>-6.0</v>
      </c>
      <c r="GL113" s="244">
        <v>-7.0</v>
      </c>
      <c r="GM113" s="244">
        <v>-8.0</v>
      </c>
      <c r="GN113" s="244">
        <v>-9.0</v>
      </c>
      <c r="GO113" s="244">
        <v>-10.0</v>
      </c>
      <c r="GP113" s="244">
        <v>-11.0</v>
      </c>
      <c r="GQ113" s="244">
        <v>-12.0</v>
      </c>
      <c r="GR113" s="244">
        <v>-13.0</v>
      </c>
      <c r="GS113" s="244">
        <v>-14.0</v>
      </c>
      <c r="GT113" s="244">
        <v>-15.0</v>
      </c>
      <c r="GU113" s="245">
        <v>-16.0</v>
      </c>
      <c r="GV113" s="246"/>
      <c r="GW113" s="243">
        <v>-1.0</v>
      </c>
      <c r="GX113" s="244">
        <v>-2.0</v>
      </c>
      <c r="GY113" s="244">
        <v>-3.0</v>
      </c>
      <c r="GZ113" s="244">
        <v>-4.0</v>
      </c>
      <c r="HA113" s="244">
        <v>-5.0</v>
      </c>
      <c r="HB113" s="244">
        <v>-6.0</v>
      </c>
      <c r="HC113" s="244">
        <v>-7.0</v>
      </c>
      <c r="HD113" s="244">
        <v>-8.0</v>
      </c>
      <c r="HE113" s="244">
        <v>-9.0</v>
      </c>
      <c r="HF113" s="244">
        <v>-10.0</v>
      </c>
      <c r="HG113" s="244">
        <v>-11.0</v>
      </c>
      <c r="HH113" s="244">
        <v>-12.0</v>
      </c>
      <c r="HI113" s="244">
        <v>-13.0</v>
      </c>
      <c r="HJ113" s="244">
        <v>-14.0</v>
      </c>
      <c r="HK113" s="244">
        <v>-15.0</v>
      </c>
      <c r="HL113" s="245">
        <v>-16.0</v>
      </c>
      <c r="HM113" s="246"/>
      <c r="HN113" s="243">
        <v>-1.0</v>
      </c>
      <c r="HO113" s="244">
        <v>-2.0</v>
      </c>
      <c r="HP113" s="244">
        <v>-3.0</v>
      </c>
      <c r="HQ113" s="244">
        <v>-4.0</v>
      </c>
      <c r="HR113" s="244">
        <v>-5.0</v>
      </c>
      <c r="HS113" s="244">
        <v>-6.0</v>
      </c>
      <c r="HT113" s="244">
        <v>-7.0</v>
      </c>
      <c r="HU113" s="244">
        <v>-8.0</v>
      </c>
      <c r="HV113" s="244">
        <v>-9.0</v>
      </c>
      <c r="HW113" s="244">
        <v>-10.0</v>
      </c>
      <c r="HX113" s="244">
        <v>-11.0</v>
      </c>
      <c r="HY113" s="244">
        <v>-12.0</v>
      </c>
      <c r="HZ113" s="244">
        <v>-13.0</v>
      </c>
      <c r="IA113" s="244">
        <v>-14.0</v>
      </c>
      <c r="IB113" s="244">
        <v>-15.0</v>
      </c>
      <c r="IC113" s="245">
        <v>-16.0</v>
      </c>
      <c r="ID113" s="246"/>
      <c r="IE113" s="243">
        <v>-1.0</v>
      </c>
      <c r="IF113" s="244">
        <v>-2.0</v>
      </c>
      <c r="IG113" s="244">
        <v>-3.0</v>
      </c>
      <c r="IH113" s="244">
        <v>-4.0</v>
      </c>
      <c r="II113" s="244">
        <v>-5.0</v>
      </c>
      <c r="IJ113" s="244">
        <v>-6.0</v>
      </c>
      <c r="IK113" s="244">
        <v>-7.0</v>
      </c>
      <c r="IL113" s="244">
        <v>-8.0</v>
      </c>
      <c r="IM113" s="244">
        <v>-9.0</v>
      </c>
      <c r="IN113" s="244">
        <v>-10.0</v>
      </c>
      <c r="IO113" s="244">
        <v>-11.0</v>
      </c>
      <c r="IP113" s="244">
        <v>-12.0</v>
      </c>
      <c r="IQ113" s="244">
        <v>-13.0</v>
      </c>
      <c r="IR113" s="244">
        <v>-14.0</v>
      </c>
      <c r="IS113" s="244">
        <v>-15.0</v>
      </c>
      <c r="IT113" s="245">
        <v>-16.0</v>
      </c>
      <c r="IU113" s="246"/>
      <c r="IV113" s="243">
        <v>-1.0</v>
      </c>
      <c r="IW113" s="244">
        <v>-2.0</v>
      </c>
      <c r="IX113" s="244">
        <v>-3.0</v>
      </c>
      <c r="IY113" s="244">
        <v>-4.0</v>
      </c>
      <c r="IZ113" s="244">
        <v>-5.0</v>
      </c>
      <c r="JA113" s="244">
        <v>-6.0</v>
      </c>
      <c r="JB113" s="244">
        <v>-7.0</v>
      </c>
      <c r="JC113" s="244">
        <v>-8.0</v>
      </c>
      <c r="JD113" s="244">
        <v>-9.0</v>
      </c>
      <c r="JE113" s="244">
        <v>-10.0</v>
      </c>
      <c r="JF113" s="244">
        <v>-11.0</v>
      </c>
      <c r="JG113" s="244">
        <v>-12.0</v>
      </c>
      <c r="JH113" s="244">
        <v>-13.0</v>
      </c>
      <c r="JI113" s="244">
        <v>-14.0</v>
      </c>
      <c r="JJ113" s="244">
        <v>-15.0</v>
      </c>
      <c r="JK113" s="245">
        <v>-16.0</v>
      </c>
      <c r="JL113" s="246"/>
      <c r="JM113" s="243">
        <v>-1.0</v>
      </c>
      <c r="JN113" s="244">
        <v>-2.0</v>
      </c>
      <c r="JO113" s="244">
        <v>-3.0</v>
      </c>
      <c r="JP113" s="244">
        <v>-4.0</v>
      </c>
      <c r="JQ113" s="244">
        <v>-5.0</v>
      </c>
      <c r="JR113" s="244">
        <v>-6.0</v>
      </c>
      <c r="JS113" s="244">
        <v>-7.0</v>
      </c>
      <c r="JT113" s="244">
        <v>-8.0</v>
      </c>
      <c r="JU113" s="244">
        <v>-9.0</v>
      </c>
      <c r="JV113" s="244">
        <v>-10.0</v>
      </c>
      <c r="JW113" s="244">
        <v>-11.0</v>
      </c>
      <c r="JX113" s="244">
        <v>-12.0</v>
      </c>
      <c r="JY113" s="244">
        <v>-13.0</v>
      </c>
      <c r="JZ113" s="244">
        <v>-14.0</v>
      </c>
      <c r="KA113" s="244">
        <v>-15.0</v>
      </c>
      <c r="KB113" s="245">
        <v>-16.0</v>
      </c>
      <c r="KC113" s="246"/>
      <c r="KD113" s="243">
        <v>-1.0</v>
      </c>
      <c r="KE113" s="244">
        <v>-2.0</v>
      </c>
      <c r="KF113" s="244">
        <v>-3.0</v>
      </c>
      <c r="KG113" s="244">
        <v>-4.0</v>
      </c>
      <c r="KH113" s="244">
        <v>-5.0</v>
      </c>
      <c r="KI113" s="244">
        <v>-6.0</v>
      </c>
      <c r="KJ113" s="244">
        <v>-7.0</v>
      </c>
      <c r="KK113" s="244">
        <v>-8.0</v>
      </c>
      <c r="KL113" s="244">
        <v>-9.0</v>
      </c>
      <c r="KM113" s="244">
        <v>-10.0</v>
      </c>
      <c r="KN113" s="244">
        <v>-11.0</v>
      </c>
      <c r="KO113" s="244">
        <v>-12.0</v>
      </c>
      <c r="KP113" s="244">
        <v>-13.0</v>
      </c>
      <c r="KQ113" s="244">
        <v>-14.0</v>
      </c>
      <c r="KR113" s="244">
        <v>-15.0</v>
      </c>
      <c r="KS113" s="245">
        <v>-16.0</v>
      </c>
      <c r="KT113" s="246"/>
      <c r="KU113" s="247"/>
    </row>
    <row r="114" ht="15.75" customHeight="1">
      <c r="A114" s="248"/>
      <c r="B114" s="249" t="s">
        <v>36</v>
      </c>
      <c r="C114" s="250"/>
      <c r="D114" s="250"/>
      <c r="E114" s="250" t="s">
        <v>121</v>
      </c>
      <c r="F114" s="250" t="s">
        <v>121</v>
      </c>
      <c r="G114" s="250" t="s">
        <v>121</v>
      </c>
      <c r="H114" s="250" t="s">
        <v>121</v>
      </c>
      <c r="I114" s="250" t="s">
        <v>121</v>
      </c>
      <c r="J114" s="250" t="s">
        <v>121</v>
      </c>
      <c r="K114" s="250" t="s">
        <v>121</v>
      </c>
      <c r="L114" s="250" t="s">
        <v>121</v>
      </c>
      <c r="M114" s="250" t="s">
        <v>121</v>
      </c>
      <c r="N114" s="250" t="s">
        <v>121</v>
      </c>
      <c r="O114" s="250" t="s">
        <v>121</v>
      </c>
      <c r="P114" s="251" t="s">
        <v>121</v>
      </c>
      <c r="Q114" s="252"/>
      <c r="R114" s="248"/>
      <c r="S114" s="249" t="s">
        <v>36</v>
      </c>
      <c r="T114" s="250"/>
      <c r="U114" s="250"/>
      <c r="V114" s="250" t="s">
        <v>121</v>
      </c>
      <c r="W114" s="250" t="s">
        <v>121</v>
      </c>
      <c r="X114" s="250" t="s">
        <v>121</v>
      </c>
      <c r="Y114" s="250" t="s">
        <v>121</v>
      </c>
      <c r="Z114" s="250" t="s">
        <v>121</v>
      </c>
      <c r="AA114" s="250" t="s">
        <v>121</v>
      </c>
      <c r="AB114" s="250" t="s">
        <v>121</v>
      </c>
      <c r="AC114" s="250" t="s">
        <v>121</v>
      </c>
      <c r="AD114" s="250" t="s">
        <v>121</v>
      </c>
      <c r="AE114" s="250" t="s">
        <v>121</v>
      </c>
      <c r="AF114" s="250" t="s">
        <v>121</v>
      </c>
      <c r="AG114" s="251" t="s">
        <v>121</v>
      </c>
      <c r="AH114" s="252"/>
      <c r="AI114" s="248"/>
      <c r="AJ114" s="249" t="s">
        <v>36</v>
      </c>
      <c r="AK114" s="250"/>
      <c r="AL114" s="250"/>
      <c r="AM114" s="250" t="s">
        <v>121</v>
      </c>
      <c r="AN114" s="250" t="s">
        <v>121</v>
      </c>
      <c r="AO114" s="250" t="s">
        <v>121</v>
      </c>
      <c r="AP114" s="250" t="s">
        <v>121</v>
      </c>
      <c r="AQ114" s="250" t="s">
        <v>121</v>
      </c>
      <c r="AR114" s="250" t="s">
        <v>121</v>
      </c>
      <c r="AS114" s="250" t="s">
        <v>121</v>
      </c>
      <c r="AT114" s="250" t="s">
        <v>121</v>
      </c>
      <c r="AU114" s="250" t="s">
        <v>121</v>
      </c>
      <c r="AV114" s="250" t="s">
        <v>121</v>
      </c>
      <c r="AW114" s="250" t="s">
        <v>121</v>
      </c>
      <c r="AX114" s="251" t="s">
        <v>121</v>
      </c>
      <c r="AY114" s="252"/>
      <c r="AZ114" s="248"/>
      <c r="BA114" s="249" t="s">
        <v>36</v>
      </c>
      <c r="BB114" s="250"/>
      <c r="BC114" s="250"/>
      <c r="BD114" s="250" t="s">
        <v>121</v>
      </c>
      <c r="BE114" s="250" t="s">
        <v>121</v>
      </c>
      <c r="BF114" s="250" t="s">
        <v>121</v>
      </c>
      <c r="BG114" s="250" t="s">
        <v>121</v>
      </c>
      <c r="BH114" s="250" t="s">
        <v>121</v>
      </c>
      <c r="BI114" s="250" t="s">
        <v>121</v>
      </c>
      <c r="BJ114" s="250" t="s">
        <v>121</v>
      </c>
      <c r="BK114" s="250" t="s">
        <v>121</v>
      </c>
      <c r="BL114" s="250" t="s">
        <v>121</v>
      </c>
      <c r="BM114" s="250" t="s">
        <v>121</v>
      </c>
      <c r="BN114" s="250" t="s">
        <v>121</v>
      </c>
      <c r="BO114" s="251" t="s">
        <v>121</v>
      </c>
      <c r="BP114" s="252"/>
      <c r="BQ114" s="248"/>
      <c r="BR114" s="249" t="s">
        <v>36</v>
      </c>
      <c r="BS114" s="250"/>
      <c r="BT114" s="250"/>
      <c r="BU114" s="250" t="s">
        <v>121</v>
      </c>
      <c r="BV114" s="250" t="s">
        <v>121</v>
      </c>
      <c r="BW114" s="250" t="s">
        <v>121</v>
      </c>
      <c r="BX114" s="250" t="s">
        <v>121</v>
      </c>
      <c r="BY114" s="250" t="s">
        <v>121</v>
      </c>
      <c r="BZ114" s="250" t="s">
        <v>121</v>
      </c>
      <c r="CA114" s="250" t="s">
        <v>121</v>
      </c>
      <c r="CB114" s="250" t="s">
        <v>121</v>
      </c>
      <c r="CC114" s="250" t="s">
        <v>121</v>
      </c>
      <c r="CD114" s="250" t="s">
        <v>121</v>
      </c>
      <c r="CE114" s="250" t="s">
        <v>121</v>
      </c>
      <c r="CF114" s="251" t="s">
        <v>121</v>
      </c>
      <c r="CG114" s="252"/>
      <c r="CH114" s="248"/>
      <c r="CI114" s="249" t="s">
        <v>36</v>
      </c>
      <c r="CJ114" s="250"/>
      <c r="CK114" s="250"/>
      <c r="CL114" s="250" t="s">
        <v>121</v>
      </c>
      <c r="CM114" s="250" t="s">
        <v>121</v>
      </c>
      <c r="CN114" s="250" t="s">
        <v>121</v>
      </c>
      <c r="CO114" s="250" t="s">
        <v>121</v>
      </c>
      <c r="CP114" s="250" t="s">
        <v>121</v>
      </c>
      <c r="CQ114" s="250" t="s">
        <v>121</v>
      </c>
      <c r="CR114" s="250" t="s">
        <v>121</v>
      </c>
      <c r="CS114" s="250" t="s">
        <v>121</v>
      </c>
      <c r="CT114" s="250" t="s">
        <v>121</v>
      </c>
      <c r="CU114" s="250" t="s">
        <v>121</v>
      </c>
      <c r="CV114" s="250" t="s">
        <v>121</v>
      </c>
      <c r="CW114" s="251" t="s">
        <v>121</v>
      </c>
      <c r="CX114" s="252"/>
      <c r="CY114" s="248"/>
      <c r="CZ114" s="249" t="s">
        <v>36</v>
      </c>
      <c r="DA114" s="250"/>
      <c r="DB114" s="250"/>
      <c r="DC114" s="250" t="s">
        <v>121</v>
      </c>
      <c r="DD114" s="250" t="s">
        <v>121</v>
      </c>
      <c r="DE114" s="250" t="s">
        <v>121</v>
      </c>
      <c r="DF114" s="250" t="s">
        <v>121</v>
      </c>
      <c r="DG114" s="250" t="s">
        <v>121</v>
      </c>
      <c r="DH114" s="250" t="s">
        <v>121</v>
      </c>
      <c r="DI114" s="250" t="s">
        <v>121</v>
      </c>
      <c r="DJ114" s="250" t="s">
        <v>121</v>
      </c>
      <c r="DK114" s="250" t="s">
        <v>121</v>
      </c>
      <c r="DL114" s="250" t="s">
        <v>121</v>
      </c>
      <c r="DM114" s="250" t="s">
        <v>121</v>
      </c>
      <c r="DN114" s="251" t="s">
        <v>121</v>
      </c>
      <c r="DO114" s="252"/>
      <c r="DP114" s="248"/>
      <c r="DQ114" s="249" t="s">
        <v>36</v>
      </c>
      <c r="DR114" s="250"/>
      <c r="DS114" s="250"/>
      <c r="DT114" s="250" t="s">
        <v>121</v>
      </c>
      <c r="DU114" s="250" t="s">
        <v>121</v>
      </c>
      <c r="DV114" s="250" t="s">
        <v>121</v>
      </c>
      <c r="DW114" s="250" t="s">
        <v>121</v>
      </c>
      <c r="DX114" s="250" t="s">
        <v>121</v>
      </c>
      <c r="DY114" s="250" t="s">
        <v>121</v>
      </c>
      <c r="DZ114" s="250" t="s">
        <v>121</v>
      </c>
      <c r="EA114" s="250" t="s">
        <v>121</v>
      </c>
      <c r="EB114" s="250" t="s">
        <v>121</v>
      </c>
      <c r="EC114" s="250" t="s">
        <v>121</v>
      </c>
      <c r="ED114" s="250" t="s">
        <v>121</v>
      </c>
      <c r="EE114" s="251" t="s">
        <v>121</v>
      </c>
      <c r="EF114" s="252"/>
      <c r="EG114" s="248"/>
      <c r="EH114" s="249" t="s">
        <v>36</v>
      </c>
      <c r="EI114" s="250"/>
      <c r="EJ114" s="250"/>
      <c r="EK114" s="250" t="s">
        <v>121</v>
      </c>
      <c r="EL114" s="250" t="s">
        <v>121</v>
      </c>
      <c r="EM114" s="250" t="s">
        <v>121</v>
      </c>
      <c r="EN114" s="250" t="s">
        <v>121</v>
      </c>
      <c r="EO114" s="250" t="s">
        <v>121</v>
      </c>
      <c r="EP114" s="250" t="s">
        <v>121</v>
      </c>
      <c r="EQ114" s="250" t="s">
        <v>121</v>
      </c>
      <c r="ER114" s="250" t="s">
        <v>121</v>
      </c>
      <c r="ES114" s="250" t="s">
        <v>121</v>
      </c>
      <c r="ET114" s="250" t="s">
        <v>121</v>
      </c>
      <c r="EU114" s="250" t="s">
        <v>121</v>
      </c>
      <c r="EV114" s="251" t="s">
        <v>121</v>
      </c>
      <c r="EW114" s="252"/>
      <c r="EX114" s="248"/>
      <c r="EY114" s="249" t="s">
        <v>36</v>
      </c>
      <c r="EZ114" s="250"/>
      <c r="FA114" s="250"/>
      <c r="FB114" s="250" t="s">
        <v>121</v>
      </c>
      <c r="FC114" s="250" t="s">
        <v>121</v>
      </c>
      <c r="FD114" s="250" t="s">
        <v>121</v>
      </c>
      <c r="FE114" s="250" t="s">
        <v>121</v>
      </c>
      <c r="FF114" s="250" t="s">
        <v>121</v>
      </c>
      <c r="FG114" s="250" t="s">
        <v>121</v>
      </c>
      <c r="FH114" s="250" t="s">
        <v>121</v>
      </c>
      <c r="FI114" s="250" t="s">
        <v>121</v>
      </c>
      <c r="FJ114" s="250" t="s">
        <v>121</v>
      </c>
      <c r="FK114" s="250" t="s">
        <v>121</v>
      </c>
      <c r="FL114" s="250" t="s">
        <v>121</v>
      </c>
      <c r="FM114" s="251" t="s">
        <v>121</v>
      </c>
      <c r="FN114" s="252"/>
      <c r="FO114" s="248"/>
      <c r="FP114" s="249" t="s">
        <v>36</v>
      </c>
      <c r="FQ114" s="250"/>
      <c r="FR114" s="250"/>
      <c r="FS114" s="250" t="s">
        <v>121</v>
      </c>
      <c r="FT114" s="250" t="s">
        <v>121</v>
      </c>
      <c r="FU114" s="250" t="s">
        <v>121</v>
      </c>
      <c r="FV114" s="250" t="s">
        <v>121</v>
      </c>
      <c r="FW114" s="250" t="s">
        <v>121</v>
      </c>
      <c r="FX114" s="250" t="s">
        <v>121</v>
      </c>
      <c r="FY114" s="250" t="s">
        <v>121</v>
      </c>
      <c r="FZ114" s="250" t="s">
        <v>121</v>
      </c>
      <c r="GA114" s="250" t="s">
        <v>121</v>
      </c>
      <c r="GB114" s="250" t="s">
        <v>121</v>
      </c>
      <c r="GC114" s="250" t="s">
        <v>121</v>
      </c>
      <c r="GD114" s="251" t="s">
        <v>121</v>
      </c>
      <c r="GE114" s="252"/>
      <c r="GF114" s="248"/>
      <c r="GG114" s="249" t="s">
        <v>36</v>
      </c>
      <c r="GH114" s="250"/>
      <c r="GI114" s="250"/>
      <c r="GJ114" s="250" t="s">
        <v>121</v>
      </c>
      <c r="GK114" s="250" t="s">
        <v>121</v>
      </c>
      <c r="GL114" s="250" t="s">
        <v>121</v>
      </c>
      <c r="GM114" s="250" t="s">
        <v>121</v>
      </c>
      <c r="GN114" s="250" t="s">
        <v>121</v>
      </c>
      <c r="GO114" s="250" t="s">
        <v>121</v>
      </c>
      <c r="GP114" s="250" t="s">
        <v>121</v>
      </c>
      <c r="GQ114" s="250" t="s">
        <v>121</v>
      </c>
      <c r="GR114" s="250" t="s">
        <v>121</v>
      </c>
      <c r="GS114" s="250" t="s">
        <v>121</v>
      </c>
      <c r="GT114" s="250" t="s">
        <v>121</v>
      </c>
      <c r="GU114" s="251" t="s">
        <v>121</v>
      </c>
      <c r="GV114" s="252"/>
      <c r="GW114" s="248"/>
      <c r="GX114" s="249" t="s">
        <v>36</v>
      </c>
      <c r="GY114" s="250"/>
      <c r="GZ114" s="250"/>
      <c r="HA114" s="250" t="s">
        <v>121</v>
      </c>
      <c r="HB114" s="250" t="s">
        <v>121</v>
      </c>
      <c r="HC114" s="250" t="s">
        <v>121</v>
      </c>
      <c r="HD114" s="250" t="s">
        <v>121</v>
      </c>
      <c r="HE114" s="250" t="s">
        <v>121</v>
      </c>
      <c r="HF114" s="250" t="s">
        <v>121</v>
      </c>
      <c r="HG114" s="250" t="s">
        <v>121</v>
      </c>
      <c r="HH114" s="250" t="s">
        <v>121</v>
      </c>
      <c r="HI114" s="250" t="s">
        <v>121</v>
      </c>
      <c r="HJ114" s="250" t="s">
        <v>121</v>
      </c>
      <c r="HK114" s="250" t="s">
        <v>121</v>
      </c>
      <c r="HL114" s="251" t="s">
        <v>121</v>
      </c>
      <c r="HM114" s="252"/>
      <c r="HN114" s="248"/>
      <c r="HO114" s="249" t="s">
        <v>36</v>
      </c>
      <c r="HP114" s="250"/>
      <c r="HQ114" s="250"/>
      <c r="HR114" s="250" t="s">
        <v>121</v>
      </c>
      <c r="HS114" s="250" t="s">
        <v>121</v>
      </c>
      <c r="HT114" s="250" t="s">
        <v>121</v>
      </c>
      <c r="HU114" s="250" t="s">
        <v>121</v>
      </c>
      <c r="HV114" s="250" t="s">
        <v>121</v>
      </c>
      <c r="HW114" s="250" t="s">
        <v>121</v>
      </c>
      <c r="HX114" s="250" t="s">
        <v>121</v>
      </c>
      <c r="HY114" s="250" t="s">
        <v>121</v>
      </c>
      <c r="HZ114" s="250" t="s">
        <v>121</v>
      </c>
      <c r="IA114" s="250" t="s">
        <v>121</v>
      </c>
      <c r="IB114" s="250" t="s">
        <v>121</v>
      </c>
      <c r="IC114" s="251" t="s">
        <v>121</v>
      </c>
      <c r="ID114" s="252"/>
      <c r="IE114" s="248"/>
      <c r="IF114" s="249" t="s">
        <v>36</v>
      </c>
      <c r="IG114" s="250"/>
      <c r="IH114" s="250"/>
      <c r="II114" s="250" t="s">
        <v>121</v>
      </c>
      <c r="IJ114" s="250" t="s">
        <v>121</v>
      </c>
      <c r="IK114" s="250" t="s">
        <v>121</v>
      </c>
      <c r="IL114" s="250" t="s">
        <v>121</v>
      </c>
      <c r="IM114" s="250" t="s">
        <v>121</v>
      </c>
      <c r="IN114" s="250" t="s">
        <v>121</v>
      </c>
      <c r="IO114" s="250" t="s">
        <v>121</v>
      </c>
      <c r="IP114" s="250" t="s">
        <v>121</v>
      </c>
      <c r="IQ114" s="250" t="s">
        <v>121</v>
      </c>
      <c r="IR114" s="250" t="s">
        <v>121</v>
      </c>
      <c r="IS114" s="250" t="s">
        <v>121</v>
      </c>
      <c r="IT114" s="251" t="s">
        <v>121</v>
      </c>
      <c r="IU114" s="252"/>
      <c r="IV114" s="248"/>
      <c r="IW114" s="249" t="s">
        <v>36</v>
      </c>
      <c r="IX114" s="250"/>
      <c r="IY114" s="250"/>
      <c r="IZ114" s="250" t="s">
        <v>121</v>
      </c>
      <c r="JA114" s="250" t="s">
        <v>121</v>
      </c>
      <c r="JB114" s="250" t="s">
        <v>121</v>
      </c>
      <c r="JC114" s="250" t="s">
        <v>121</v>
      </c>
      <c r="JD114" s="250" t="s">
        <v>121</v>
      </c>
      <c r="JE114" s="250" t="s">
        <v>121</v>
      </c>
      <c r="JF114" s="250" t="s">
        <v>121</v>
      </c>
      <c r="JG114" s="250" t="s">
        <v>121</v>
      </c>
      <c r="JH114" s="250" t="s">
        <v>121</v>
      </c>
      <c r="JI114" s="250" t="s">
        <v>121</v>
      </c>
      <c r="JJ114" s="250" t="s">
        <v>121</v>
      </c>
      <c r="JK114" s="251" t="s">
        <v>121</v>
      </c>
      <c r="JL114" s="252"/>
      <c r="JM114" s="248"/>
      <c r="JN114" s="249" t="s">
        <v>36</v>
      </c>
      <c r="JO114" s="250"/>
      <c r="JP114" s="250"/>
      <c r="JQ114" s="250" t="s">
        <v>121</v>
      </c>
      <c r="JR114" s="250" t="s">
        <v>121</v>
      </c>
      <c r="JS114" s="250" t="s">
        <v>121</v>
      </c>
      <c r="JT114" s="250" t="s">
        <v>121</v>
      </c>
      <c r="JU114" s="250" t="s">
        <v>121</v>
      </c>
      <c r="JV114" s="250" t="s">
        <v>121</v>
      </c>
      <c r="JW114" s="250" t="s">
        <v>121</v>
      </c>
      <c r="JX114" s="250" t="s">
        <v>121</v>
      </c>
      <c r="JY114" s="250" t="s">
        <v>121</v>
      </c>
      <c r="JZ114" s="250" t="s">
        <v>121</v>
      </c>
      <c r="KA114" s="250" t="s">
        <v>121</v>
      </c>
      <c r="KB114" s="251" t="s">
        <v>121</v>
      </c>
      <c r="KC114" s="252"/>
      <c r="KD114" s="248"/>
      <c r="KE114" s="249" t="s">
        <v>36</v>
      </c>
      <c r="KF114" s="250"/>
      <c r="KG114" s="250"/>
      <c r="KH114" s="250" t="s">
        <v>121</v>
      </c>
      <c r="KI114" s="250" t="s">
        <v>121</v>
      </c>
      <c r="KJ114" s="250" t="s">
        <v>121</v>
      </c>
      <c r="KK114" s="250" t="s">
        <v>121</v>
      </c>
      <c r="KL114" s="250" t="s">
        <v>121</v>
      </c>
      <c r="KM114" s="250" t="s">
        <v>121</v>
      </c>
      <c r="KN114" s="250" t="s">
        <v>121</v>
      </c>
      <c r="KO114" s="250" t="s">
        <v>121</v>
      </c>
      <c r="KP114" s="250" t="s">
        <v>121</v>
      </c>
      <c r="KQ114" s="250" t="s">
        <v>121</v>
      </c>
      <c r="KR114" s="250" t="s">
        <v>121</v>
      </c>
      <c r="KS114" s="251" t="s">
        <v>121</v>
      </c>
      <c r="KT114" s="252"/>
      <c r="KU114" s="253"/>
    </row>
    <row r="115" ht="15.75" customHeight="1">
      <c r="A115" s="254">
        <v>1.0</v>
      </c>
      <c r="B115" s="255" t="s">
        <v>122</v>
      </c>
      <c r="C115" s="256" t="s">
        <v>121</v>
      </c>
      <c r="D115" s="256" t="s">
        <v>123</v>
      </c>
      <c r="E115" s="257">
        <f>ADHB!G115</f>
        <v>0</v>
      </c>
      <c r="F115" s="257"/>
      <c r="G115" s="257">
        <f t="shared" ref="G115:G126" si="955">iferror(E115/F115*100,0)</f>
        <v>0</v>
      </c>
      <c r="H115" s="258"/>
      <c r="I115" s="257">
        <f t="shared" ref="I115:I126" si="956">IFERROR(+G115*H115,"")</f>
        <v>0</v>
      </c>
      <c r="J115" s="259"/>
      <c r="K115" s="260"/>
      <c r="L115" s="260"/>
      <c r="M115" s="257">
        <f t="shared" ref="M115:M126" si="957">IFERROR(+(IF(G115="","0",G115))+(IF(I115="","0",I115))+(IF(L115="","0",L115)),"")</f>
        <v>0</v>
      </c>
      <c r="N115" s="258">
        <v>0.294289866351475</v>
      </c>
      <c r="O115" s="261">
        <f t="shared" ref="O115:O126" si="958">IFERROR(+N115*(M115-L115),"")</f>
        <v>0</v>
      </c>
      <c r="P115" s="262">
        <f t="shared" ref="P115:P126" si="959">IFERROR(+(IF(M115="","0",M115))-(IF(O115="","0",O115)),"")</f>
        <v>0</v>
      </c>
      <c r="Q115" s="263"/>
      <c r="R115" s="254">
        <v>1.0</v>
      </c>
      <c r="S115" s="255" t="s">
        <v>122</v>
      </c>
      <c r="T115" s="256" t="s">
        <v>121</v>
      </c>
      <c r="U115" s="256" t="s">
        <v>123</v>
      </c>
      <c r="V115" s="257">
        <f>ADHB!X115</f>
        <v>0</v>
      </c>
      <c r="W115" s="257"/>
      <c r="X115" s="257">
        <f t="shared" ref="X115:X126" si="960">iferror(V115/W115*100,0)</f>
        <v>0</v>
      </c>
      <c r="Y115" s="258"/>
      <c r="Z115" s="257">
        <f t="shared" ref="Z115:Z126" si="961">IFERROR(+X115*Y115,"")</f>
        <v>0</v>
      </c>
      <c r="AA115" s="259"/>
      <c r="AB115" s="260"/>
      <c r="AC115" s="260"/>
      <c r="AD115" s="257">
        <f t="shared" ref="AD115:AD126" si="962">IFERROR(+(IF(X115="","0",X115))+(IF(Z115="","0",Z115))+(IF(AC115="","0",AC115)),"")</f>
        <v>0</v>
      </c>
      <c r="AE115" s="258">
        <v>0.294289866351475</v>
      </c>
      <c r="AF115" s="261">
        <f t="shared" ref="AF115:AF126" si="963">IFERROR(+AE115*(AD115-AC115),"")</f>
        <v>0</v>
      </c>
      <c r="AG115" s="262">
        <f t="shared" ref="AG115:AG126" si="964">IFERROR(+(IF(AD115="","0",AD115))-(IF(AF115="","0",AF115)),"")</f>
        <v>0</v>
      </c>
      <c r="AH115" s="263"/>
      <c r="AI115" s="254">
        <v>1.0</v>
      </c>
      <c r="AJ115" s="255" t="s">
        <v>122</v>
      </c>
      <c r="AK115" s="256" t="s">
        <v>121</v>
      </c>
      <c r="AL115" s="256" t="s">
        <v>123</v>
      </c>
      <c r="AM115" s="257">
        <f>ADHB!AO115</f>
        <v>0</v>
      </c>
      <c r="AN115" s="257"/>
      <c r="AO115" s="257">
        <f t="shared" ref="AO115:AO126" si="965">iferror(AM115/AN115*100,0)</f>
        <v>0</v>
      </c>
      <c r="AP115" s="258"/>
      <c r="AQ115" s="257">
        <f t="shared" ref="AQ115:AQ126" si="966">IFERROR(+AO115*AP115,"")</f>
        <v>0</v>
      </c>
      <c r="AR115" s="259"/>
      <c r="AS115" s="260"/>
      <c r="AT115" s="260"/>
      <c r="AU115" s="257">
        <f t="shared" ref="AU115:AU126" si="967">IFERROR(+(IF(AO115="","0",AO115))+(IF(AQ115="","0",AQ115))+(IF(AT115="","0",AT115)),"")</f>
        <v>0</v>
      </c>
      <c r="AV115" s="258">
        <v>0.294289866351475</v>
      </c>
      <c r="AW115" s="261">
        <f t="shared" ref="AW115:AW126" si="968">IFERROR(+AV115*(AU115-AT115),"")</f>
        <v>0</v>
      </c>
      <c r="AX115" s="262">
        <f t="shared" ref="AX115:AX126" si="969">IFERROR(+(IF(AU115="","0",AU115))-(IF(AW115="","0",AW115)),"")</f>
        <v>0</v>
      </c>
      <c r="AY115" s="263"/>
      <c r="AZ115" s="254">
        <v>1.0</v>
      </c>
      <c r="BA115" s="255" t="s">
        <v>122</v>
      </c>
      <c r="BB115" s="256" t="s">
        <v>121</v>
      </c>
      <c r="BC115" s="256" t="s">
        <v>123</v>
      </c>
      <c r="BD115" s="257">
        <f>ADHB!BF115</f>
        <v>0</v>
      </c>
      <c r="BE115" s="257"/>
      <c r="BF115" s="257">
        <f t="shared" ref="BF115:BF126" si="970">iferror(BD115/BE115*100,0)</f>
        <v>0</v>
      </c>
      <c r="BG115" s="258"/>
      <c r="BH115" s="257">
        <f t="shared" ref="BH115:BH126" si="971">IFERROR(+BF115*BG115,"")</f>
        <v>0</v>
      </c>
      <c r="BI115" s="259"/>
      <c r="BJ115" s="260"/>
      <c r="BK115" s="260"/>
      <c r="BL115" s="257">
        <f t="shared" ref="BL115:BL126" si="972">IFERROR(+(IF(BF115="","0",BF115))+(IF(BH115="","0",BH115))+(IF(BK115="","0",BK115)),"")</f>
        <v>0</v>
      </c>
      <c r="BM115" s="258">
        <v>0.294289866351475</v>
      </c>
      <c r="BN115" s="261">
        <f t="shared" ref="BN115:BN126" si="973">IFERROR(+BM115*(BL115-BK115),"")</f>
        <v>0</v>
      </c>
      <c r="BO115" s="262">
        <f t="shared" ref="BO115:BO126" si="974">IFERROR(+(IF(BL115="","0",BL115))-(IF(BN115="","0",BN115)),"")</f>
        <v>0</v>
      </c>
      <c r="BP115" s="263"/>
      <c r="BQ115" s="254">
        <v>1.0</v>
      </c>
      <c r="BR115" s="255" t="s">
        <v>122</v>
      </c>
      <c r="BS115" s="256" t="s">
        <v>121</v>
      </c>
      <c r="BT115" s="256" t="s">
        <v>123</v>
      </c>
      <c r="BU115" s="257">
        <f>ADHB!BW115</f>
        <v>0</v>
      </c>
      <c r="BV115" s="257"/>
      <c r="BW115" s="257">
        <f t="shared" ref="BW115:BW126" si="975">iferror(BU115/BV115*100,0)</f>
        <v>0</v>
      </c>
      <c r="BX115" s="258"/>
      <c r="BY115" s="257">
        <f t="shared" ref="BY115:BY126" si="976">IFERROR(+BW115*BX115,"")</f>
        <v>0</v>
      </c>
      <c r="BZ115" s="259"/>
      <c r="CA115" s="260"/>
      <c r="CB115" s="260"/>
      <c r="CC115" s="257">
        <f t="shared" ref="CC115:CC126" si="977">IFERROR(+(IF(BW115="","0",BW115))+(IF(BY115="","0",BY115))+(IF(CB115="","0",CB115)),"")</f>
        <v>0</v>
      </c>
      <c r="CD115" s="258">
        <v>0.294289866351475</v>
      </c>
      <c r="CE115" s="261">
        <f t="shared" ref="CE115:CE126" si="978">IFERROR(+CD115*(CC115-CB115),"")</f>
        <v>0</v>
      </c>
      <c r="CF115" s="262">
        <f t="shared" ref="CF115:CF126" si="979">IFERROR(+(IF(CC115="","0",CC115))-(IF(CE115="","0",CE115)),"")</f>
        <v>0</v>
      </c>
      <c r="CG115" s="263"/>
      <c r="CH115" s="254">
        <v>1.0</v>
      </c>
      <c r="CI115" s="255" t="s">
        <v>122</v>
      </c>
      <c r="CJ115" s="256" t="s">
        <v>121</v>
      </c>
      <c r="CK115" s="256" t="s">
        <v>123</v>
      </c>
      <c r="CL115" s="257">
        <f>ADHB!CN115</f>
        <v>0</v>
      </c>
      <c r="CM115" s="257"/>
      <c r="CN115" s="257">
        <f t="shared" ref="CN115:CN126" si="980">iferror(CL115/CM115*100,0)</f>
        <v>0</v>
      </c>
      <c r="CO115" s="258"/>
      <c r="CP115" s="257">
        <f t="shared" ref="CP115:CP126" si="981">IFERROR(+CN115*CO115,"")</f>
        <v>0</v>
      </c>
      <c r="CQ115" s="259"/>
      <c r="CR115" s="260"/>
      <c r="CS115" s="260"/>
      <c r="CT115" s="257">
        <f t="shared" ref="CT115:CT126" si="982">IFERROR(+(IF(CN115="","0",CN115))+(IF(CP115="","0",CP115))+(IF(CS115="","0",CS115)),"")</f>
        <v>0</v>
      </c>
      <c r="CU115" s="258">
        <v>0.294289866351475</v>
      </c>
      <c r="CV115" s="261">
        <f t="shared" ref="CV115:CV126" si="983">IFERROR(+CU115*(CT115-CS115),"")</f>
        <v>0</v>
      </c>
      <c r="CW115" s="262">
        <f t="shared" ref="CW115:CW126" si="984">IFERROR(+(IF(CT115="","0",CT115))-(IF(CV115="","0",CV115)),"")</f>
        <v>0</v>
      </c>
      <c r="CX115" s="263"/>
      <c r="CY115" s="254">
        <v>1.0</v>
      </c>
      <c r="CZ115" s="255" t="s">
        <v>122</v>
      </c>
      <c r="DA115" s="256" t="s">
        <v>121</v>
      </c>
      <c r="DB115" s="256" t="s">
        <v>123</v>
      </c>
      <c r="DC115" s="257">
        <f>ADHB!DE115</f>
        <v>0</v>
      </c>
      <c r="DD115" s="257"/>
      <c r="DE115" s="257">
        <f t="shared" ref="DE115:DE126" si="985">iferror(DC115/DD115*100,0)</f>
        <v>0</v>
      </c>
      <c r="DF115" s="258"/>
      <c r="DG115" s="257">
        <f t="shared" ref="DG115:DG126" si="986">IFERROR(+DE115*DF115,"")</f>
        <v>0</v>
      </c>
      <c r="DH115" s="259"/>
      <c r="DI115" s="260"/>
      <c r="DJ115" s="260"/>
      <c r="DK115" s="257">
        <f t="shared" ref="DK115:DK126" si="987">IFERROR(+(IF(DE115="","0",DE115))+(IF(DG115="","0",DG115))+(IF(DJ115="","0",DJ115)),"")</f>
        <v>0</v>
      </c>
      <c r="DL115" s="258">
        <v>0.294289866351475</v>
      </c>
      <c r="DM115" s="261">
        <f t="shared" ref="DM115:DM126" si="988">IFERROR(+DL115*(DK115-DJ115),"")</f>
        <v>0</v>
      </c>
      <c r="DN115" s="262">
        <f t="shared" ref="DN115:DN126" si="989">IFERROR(+(IF(DK115="","0",DK115))-(IF(DM115="","0",DM115)),"")</f>
        <v>0</v>
      </c>
      <c r="DO115" s="263"/>
      <c r="DP115" s="254">
        <v>1.0</v>
      </c>
      <c r="DQ115" s="255" t="s">
        <v>122</v>
      </c>
      <c r="DR115" s="256" t="s">
        <v>121</v>
      </c>
      <c r="DS115" s="256" t="s">
        <v>123</v>
      </c>
      <c r="DT115" s="257">
        <f>ADHB!DV115</f>
        <v>0</v>
      </c>
      <c r="DU115" s="257"/>
      <c r="DV115" s="257">
        <f t="shared" ref="DV115:DV126" si="990">iferror(DT115/DU115*100,0)</f>
        <v>0</v>
      </c>
      <c r="DW115" s="258"/>
      <c r="DX115" s="257">
        <f t="shared" ref="DX115:DX126" si="991">IFERROR(+DV115*DW115,"")</f>
        <v>0</v>
      </c>
      <c r="DY115" s="259"/>
      <c r="DZ115" s="260"/>
      <c r="EA115" s="260"/>
      <c r="EB115" s="257">
        <f t="shared" ref="EB115:EB126" si="992">IFERROR(+(IF(DV115="","0",DV115))+(IF(DX115="","0",DX115))+(IF(EA115="","0",EA115)),"")</f>
        <v>0</v>
      </c>
      <c r="EC115" s="258">
        <v>0.294289866351475</v>
      </c>
      <c r="ED115" s="261">
        <f t="shared" ref="ED115:ED126" si="993">IFERROR(+EC115*(EB115-EA115),"")</f>
        <v>0</v>
      </c>
      <c r="EE115" s="262">
        <f t="shared" ref="EE115:EE126" si="994">IFERROR(+(IF(EB115="","0",EB115))-(IF(ED115="","0",ED115)),"")</f>
        <v>0</v>
      </c>
      <c r="EF115" s="263"/>
      <c r="EG115" s="254">
        <v>1.0</v>
      </c>
      <c r="EH115" s="255" t="s">
        <v>122</v>
      </c>
      <c r="EI115" s="256" t="s">
        <v>121</v>
      </c>
      <c r="EJ115" s="256" t="s">
        <v>123</v>
      </c>
      <c r="EK115" s="257">
        <f>ADHB!EM115</f>
        <v>0</v>
      </c>
      <c r="EL115" s="257"/>
      <c r="EM115" s="257">
        <f t="shared" ref="EM115:EM126" si="995">iferror(EK115/EL115*100,0)</f>
        <v>0</v>
      </c>
      <c r="EN115" s="258"/>
      <c r="EO115" s="257">
        <f t="shared" ref="EO115:EO126" si="996">IFERROR(+EM115*EN115,"")</f>
        <v>0</v>
      </c>
      <c r="EP115" s="259"/>
      <c r="EQ115" s="260"/>
      <c r="ER115" s="260"/>
      <c r="ES115" s="257">
        <f t="shared" ref="ES115:ES126" si="997">IFERROR(+(IF(EM115="","0",EM115))+(IF(EO115="","0",EO115))+(IF(ER115="","0",ER115)),"")</f>
        <v>0</v>
      </c>
      <c r="ET115" s="258">
        <v>0.294289866351475</v>
      </c>
      <c r="EU115" s="261">
        <f t="shared" ref="EU115:EU126" si="998">IFERROR(+ET115*(ES115-ER115),"")</f>
        <v>0</v>
      </c>
      <c r="EV115" s="262">
        <f t="shared" ref="EV115:EV126" si="999">IFERROR(+(IF(ES115="","0",ES115))-(IF(EU115="","0",EU115)),"")</f>
        <v>0</v>
      </c>
      <c r="EW115" s="263"/>
      <c r="EX115" s="254">
        <v>1.0</v>
      </c>
      <c r="EY115" s="255" t="s">
        <v>122</v>
      </c>
      <c r="EZ115" s="256" t="s">
        <v>121</v>
      </c>
      <c r="FA115" s="256" t="s">
        <v>123</v>
      </c>
      <c r="FB115" s="257">
        <f>ADHB!FD115</f>
        <v>282932.4545</v>
      </c>
      <c r="FC115" s="257"/>
      <c r="FD115" s="257">
        <f t="shared" ref="FD115:FD126" si="1000">iferror(FB115/FC115*100,0)</f>
        <v>0</v>
      </c>
      <c r="FE115" s="258"/>
      <c r="FF115" s="257">
        <f t="shared" ref="FF115:FF126" si="1001">IFERROR(+FD115*FE115,"")</f>
        <v>0</v>
      </c>
      <c r="FG115" s="259"/>
      <c r="FH115" s="260"/>
      <c r="FI115" s="260"/>
      <c r="FJ115" s="257">
        <f t="shared" ref="FJ115:FJ126" si="1002">IFERROR(+(IF(FD115="","0",FD115))+(IF(FF115="","0",FF115))+(IF(FI115="","0",FI115)),"")</f>
        <v>0</v>
      </c>
      <c r="FK115" s="258">
        <v>0.294289866351475</v>
      </c>
      <c r="FL115" s="261">
        <f t="shared" ref="FL115:FL126" si="1003">IFERROR(+FK115*(FJ115-FI115),"")</f>
        <v>0</v>
      </c>
      <c r="FM115" s="262">
        <f t="shared" ref="FM115:FM126" si="1004">IFERROR(+(IF(FJ115="","0",FJ115))-(IF(FL115="","0",FL115)),"")</f>
        <v>0</v>
      </c>
      <c r="FN115" s="263"/>
      <c r="FO115" s="254">
        <v>1.0</v>
      </c>
      <c r="FP115" s="255" t="s">
        <v>122</v>
      </c>
      <c r="FQ115" s="256" t="s">
        <v>121</v>
      </c>
      <c r="FR115" s="256" t="s">
        <v>123</v>
      </c>
      <c r="FS115" s="257">
        <f>ADHB!FU115</f>
        <v>324396.6906</v>
      </c>
      <c r="FT115" s="257"/>
      <c r="FU115" s="257">
        <f t="shared" ref="FU115:FU126" si="1005">iferror(FS115/FT115*100,0)</f>
        <v>0</v>
      </c>
      <c r="FV115" s="258"/>
      <c r="FW115" s="257">
        <f t="shared" ref="FW115:FW126" si="1006">IFERROR(+FU115*FV115,"")</f>
        <v>0</v>
      </c>
      <c r="FX115" s="259"/>
      <c r="FY115" s="260"/>
      <c r="FZ115" s="260"/>
      <c r="GA115" s="257">
        <f t="shared" ref="GA115:GA126" si="1007">IFERROR(+(IF(FU115="","0",FU115))+(IF(FW115="","0",FW115))+(IF(FZ115="","0",FZ115)),"")</f>
        <v>0</v>
      </c>
      <c r="GB115" s="258">
        <v>0.294289866351475</v>
      </c>
      <c r="GC115" s="261">
        <f t="shared" ref="GC115:GC126" si="1008">IFERROR(+GB115*(GA115-FZ115),"")</f>
        <v>0</v>
      </c>
      <c r="GD115" s="262">
        <f t="shared" ref="GD115:GD126" si="1009">IFERROR(+(IF(GA115="","0",GA115))-(IF(GC115="","0",GC115)),"")</f>
        <v>0</v>
      </c>
      <c r="GE115" s="263"/>
      <c r="GF115" s="254">
        <v>1.0</v>
      </c>
      <c r="GG115" s="255" t="s">
        <v>122</v>
      </c>
      <c r="GH115" s="256" t="s">
        <v>121</v>
      </c>
      <c r="GI115" s="256" t="s">
        <v>123</v>
      </c>
      <c r="GJ115" s="257">
        <f>ADHB!GL115</f>
        <v>322763.5087</v>
      </c>
      <c r="GK115" s="257"/>
      <c r="GL115" s="257">
        <f t="shared" ref="GL115:GL126" si="1010">iferror(GJ115/GK115*100,0)</f>
        <v>0</v>
      </c>
      <c r="GM115" s="258"/>
      <c r="GN115" s="257">
        <f t="shared" ref="GN115:GN126" si="1011">IFERROR(+GL115*GM115,"")</f>
        <v>0</v>
      </c>
      <c r="GO115" s="259"/>
      <c r="GP115" s="260"/>
      <c r="GQ115" s="260"/>
      <c r="GR115" s="257">
        <f t="shared" ref="GR115:GR126" si="1012">IFERROR(+(IF(GL115="","0",GL115))+(IF(GN115="","0",GN115))+(IF(GQ115="","0",GQ115)),"")</f>
        <v>0</v>
      </c>
      <c r="GS115" s="258">
        <v>0.294289866351475</v>
      </c>
      <c r="GT115" s="261">
        <f t="shared" ref="GT115:GT126" si="1013">IFERROR(+GS115*(GR115-GQ115),"")</f>
        <v>0</v>
      </c>
      <c r="GU115" s="262">
        <f t="shared" ref="GU115:GU126" si="1014">IFERROR(+(IF(GR115="","0",GR115))-(IF(GT115="","0",GT115)),"")</f>
        <v>0</v>
      </c>
      <c r="GV115" s="263"/>
      <c r="GW115" s="254">
        <v>1.0</v>
      </c>
      <c r="GX115" s="255" t="s">
        <v>122</v>
      </c>
      <c r="GY115" s="256" t="s">
        <v>121</v>
      </c>
      <c r="GZ115" s="256" t="s">
        <v>123</v>
      </c>
      <c r="HA115" s="257">
        <f>ADHB!HC115</f>
        <v>378091.8054</v>
      </c>
      <c r="HB115" s="257"/>
      <c r="HC115" s="257">
        <f t="shared" ref="HC115:HC126" si="1015">iferror(HA115/HB115*100,0)</f>
        <v>0</v>
      </c>
      <c r="HD115" s="258"/>
      <c r="HE115" s="257">
        <f t="shared" ref="HE115:HE126" si="1016">IFERROR(+HC115*HD115,"")</f>
        <v>0</v>
      </c>
      <c r="HF115" s="259"/>
      <c r="HG115" s="260"/>
      <c r="HH115" s="260"/>
      <c r="HI115" s="257">
        <f t="shared" ref="HI115:HI126" si="1017">IFERROR(+(IF(HC115="","0",HC115))+(IF(HE115="","0",HE115))+(IF(HH115="","0",HH115)),"")</f>
        <v>0</v>
      </c>
      <c r="HJ115" s="258">
        <v>0.294289866351475</v>
      </c>
      <c r="HK115" s="261">
        <f t="shared" ref="HK115:HK126" si="1018">IFERROR(+HJ115*(HI115-HH115),"")</f>
        <v>0</v>
      </c>
      <c r="HL115" s="262">
        <f t="shared" ref="HL115:HL126" si="1019">IFERROR(+(IF(HI115="","0",HI115))-(IF(HK115="","0",HK115)),"")</f>
        <v>0</v>
      </c>
      <c r="HM115" s="263"/>
      <c r="HN115" s="254">
        <v>1.0</v>
      </c>
      <c r="HO115" s="255" t="s">
        <v>122</v>
      </c>
      <c r="HP115" s="256" t="s">
        <v>121</v>
      </c>
      <c r="HQ115" s="256" t="s">
        <v>123</v>
      </c>
      <c r="HR115" s="257">
        <f>ADHB!HT115</f>
        <v>396308.0967</v>
      </c>
      <c r="HS115" s="257"/>
      <c r="HT115" s="257">
        <f t="shared" ref="HT115:HT126" si="1020">iferror(HR115/HS115*100,0)</f>
        <v>0</v>
      </c>
      <c r="HU115" s="258"/>
      <c r="HV115" s="257">
        <f t="shared" ref="HV115:HV126" si="1021">IFERROR(+HT115*HU115,"")</f>
        <v>0</v>
      </c>
      <c r="HW115" s="259"/>
      <c r="HX115" s="260"/>
      <c r="HY115" s="260"/>
      <c r="HZ115" s="257">
        <f t="shared" ref="HZ115:HZ126" si="1022">IFERROR(+(IF(HT115="","0",HT115))+(IF(HV115="","0",HV115))+(IF(HY115="","0",HY115)),"")</f>
        <v>0</v>
      </c>
      <c r="IA115" s="258">
        <v>0.294289866351475</v>
      </c>
      <c r="IB115" s="261">
        <f t="shared" ref="IB115:IB126" si="1023">IFERROR(+IA115*(HZ115-HY115),"")</f>
        <v>0</v>
      </c>
      <c r="IC115" s="262">
        <f t="shared" ref="IC115:IC126" si="1024">IFERROR(+(IF(HZ115="","0",HZ115))-(IF(IB115="","0",IB115)),"")</f>
        <v>0</v>
      </c>
      <c r="ID115" s="263"/>
      <c r="IE115" s="254">
        <v>1.0</v>
      </c>
      <c r="IF115" s="255" t="s">
        <v>122</v>
      </c>
      <c r="IG115" s="256" t="s">
        <v>121</v>
      </c>
      <c r="IH115" s="256" t="s">
        <v>123</v>
      </c>
      <c r="II115" s="257">
        <f>ADHB!IK115</f>
        <v>452083.8561</v>
      </c>
      <c r="IJ115" s="257"/>
      <c r="IK115" s="257">
        <f t="shared" ref="IK115:IK126" si="1025">iferror(II115/IJ115*100,0)</f>
        <v>0</v>
      </c>
      <c r="IL115" s="258"/>
      <c r="IM115" s="257">
        <f t="shared" ref="IM115:IM126" si="1026">IFERROR(+IK115*IL115,"")</f>
        <v>0</v>
      </c>
      <c r="IN115" s="259"/>
      <c r="IO115" s="260"/>
      <c r="IP115" s="260"/>
      <c r="IQ115" s="257">
        <f t="shared" ref="IQ115:IQ126" si="1027">IFERROR(+(IF(IK115="","0",IK115))+(IF(IM115="","0",IM115))+(IF(IP115="","0",IP115)),"")</f>
        <v>0</v>
      </c>
      <c r="IR115" s="258">
        <v>0.294289866351475</v>
      </c>
      <c r="IS115" s="261">
        <f t="shared" ref="IS115:IS126" si="1028">IFERROR(+IR115*(IQ115-IP115),"")</f>
        <v>0</v>
      </c>
      <c r="IT115" s="262">
        <f t="shared" ref="IT115:IT126" si="1029">IFERROR(+(IF(IQ115="","0",IQ115))-(IF(IS115="","0",IS115)),"")</f>
        <v>0</v>
      </c>
      <c r="IU115" s="263"/>
      <c r="IV115" s="254">
        <v>1.0</v>
      </c>
      <c r="IW115" s="255" t="s">
        <v>122</v>
      </c>
      <c r="IX115" s="256" t="s">
        <v>121</v>
      </c>
      <c r="IY115" s="256" t="s">
        <v>123</v>
      </c>
      <c r="IZ115" s="257">
        <f>ADHB!JB115</f>
        <v>389363.5949</v>
      </c>
      <c r="JA115" s="257"/>
      <c r="JB115" s="257">
        <f t="shared" ref="JB115:JB126" si="1030">iferror(IZ115/JA115*100,0)</f>
        <v>0</v>
      </c>
      <c r="JC115" s="258"/>
      <c r="JD115" s="257">
        <f t="shared" ref="JD115:JD126" si="1031">IFERROR(+JB115*JC115,"")</f>
        <v>0</v>
      </c>
      <c r="JE115" s="259"/>
      <c r="JF115" s="260"/>
      <c r="JG115" s="260"/>
      <c r="JH115" s="257">
        <f t="shared" ref="JH115:JH126" si="1032">IFERROR(+(IF(JB115="","0",JB115))+(IF(JD115="","0",JD115))+(IF(JG115="","0",JG115)),"")</f>
        <v>0</v>
      </c>
      <c r="JI115" s="258">
        <v>0.294289866351475</v>
      </c>
      <c r="JJ115" s="261">
        <f t="shared" ref="JJ115:JJ126" si="1033">IFERROR(+JI115*(JH115-JG115),"")</f>
        <v>0</v>
      </c>
      <c r="JK115" s="262">
        <f t="shared" ref="JK115:JK126" si="1034">IFERROR(+(IF(JH115="","0",JH115))-(IF(JJ115="","0",JJ115)),"")</f>
        <v>0</v>
      </c>
      <c r="JL115" s="263"/>
      <c r="JM115" s="254">
        <v>1.0</v>
      </c>
      <c r="JN115" s="255" t="s">
        <v>122</v>
      </c>
      <c r="JO115" s="256" t="s">
        <v>121</v>
      </c>
      <c r="JP115" s="256" t="s">
        <v>123</v>
      </c>
      <c r="JQ115" s="257">
        <f>ADHB!JS115</f>
        <v>465117.4302</v>
      </c>
      <c r="JR115" s="257"/>
      <c r="JS115" s="257">
        <f t="shared" ref="JS115:JS126" si="1035">iferror(JQ115/JR115*100,0)</f>
        <v>0</v>
      </c>
      <c r="JT115" s="258"/>
      <c r="JU115" s="257">
        <f t="shared" ref="JU115:JU126" si="1036">IFERROR(+JS115*JT115,"")</f>
        <v>0</v>
      </c>
      <c r="JV115" s="259"/>
      <c r="JW115" s="260"/>
      <c r="JX115" s="260"/>
      <c r="JY115" s="257">
        <f t="shared" ref="JY115:JY126" si="1037">IFERROR(+(IF(JS115="","0",JS115))+(IF(JU115="","0",JU115))+(IF(JX115="","0",JX115)),"")</f>
        <v>0</v>
      </c>
      <c r="JZ115" s="258">
        <v>0.294289866351475</v>
      </c>
      <c r="KA115" s="261">
        <f t="shared" ref="KA115:KA126" si="1038">IFERROR(+JZ115*(JY115-JX115),"")</f>
        <v>0</v>
      </c>
      <c r="KB115" s="262">
        <f t="shared" ref="KB115:KB126" si="1039">IFERROR(+(IF(JY115="","0",JY115))-(IF(KA115="","0",KA115)),"")</f>
        <v>0</v>
      </c>
      <c r="KC115" s="263"/>
      <c r="KD115" s="254">
        <v>1.0</v>
      </c>
      <c r="KE115" s="255" t="s">
        <v>122</v>
      </c>
      <c r="KF115" s="256" t="s">
        <v>121</v>
      </c>
      <c r="KG115" s="256" t="s">
        <v>123</v>
      </c>
      <c r="KH115" s="257">
        <f>ADHB!KJ115</f>
        <v>0</v>
      </c>
      <c r="KI115" s="257"/>
      <c r="KJ115" s="257">
        <f t="shared" ref="KJ115:KJ126" si="1040">iferror(KH115/KI115*100,0)</f>
        <v>0</v>
      </c>
      <c r="KK115" s="258"/>
      <c r="KL115" s="257">
        <f t="shared" ref="KL115:KL126" si="1041">IFERROR(+KJ115*KK115,"")</f>
        <v>0</v>
      </c>
      <c r="KM115" s="259"/>
      <c r="KN115" s="260"/>
      <c r="KO115" s="260"/>
      <c r="KP115" s="257">
        <f t="shared" ref="KP115:KP126" si="1042">IFERROR(+(IF(KJ115="","0",KJ115))+(IF(KL115="","0",KL115))+(IF(KO115="","0",KO115)),"")</f>
        <v>0</v>
      </c>
      <c r="KQ115" s="258">
        <v>0.294289866351475</v>
      </c>
      <c r="KR115" s="261">
        <f t="shared" ref="KR115:KR126" si="1043">IFERROR(+KQ115*(KP115-KO115),"")</f>
        <v>0</v>
      </c>
      <c r="KS115" s="262">
        <f t="shared" ref="KS115:KS126" si="1044">IFERROR(+(IF(KP115="","0",KP115))-(IF(KR115="","0",KR115)),"")</f>
        <v>0</v>
      </c>
      <c r="KT115" s="263"/>
      <c r="KU115" s="264"/>
    </row>
    <row r="116" ht="15.75" customHeight="1">
      <c r="A116" s="254">
        <v>2.0</v>
      </c>
      <c r="B116" s="255" t="s">
        <v>124</v>
      </c>
      <c r="C116" s="256" t="s">
        <v>121</v>
      </c>
      <c r="D116" s="256" t="s">
        <v>123</v>
      </c>
      <c r="E116" s="257">
        <f>ADHB!G116</f>
        <v>0</v>
      </c>
      <c r="F116" s="257"/>
      <c r="G116" s="257">
        <f t="shared" si="955"/>
        <v>0</v>
      </c>
      <c r="H116" s="258"/>
      <c r="I116" s="257">
        <f t="shared" si="956"/>
        <v>0</v>
      </c>
      <c r="J116" s="259"/>
      <c r="K116" s="260"/>
      <c r="L116" s="260"/>
      <c r="M116" s="257">
        <f t="shared" si="957"/>
        <v>0</v>
      </c>
      <c r="N116" s="258">
        <v>0.294289866351475</v>
      </c>
      <c r="O116" s="261">
        <f t="shared" si="958"/>
        <v>0</v>
      </c>
      <c r="P116" s="262">
        <f t="shared" si="959"/>
        <v>0</v>
      </c>
      <c r="Q116" s="263"/>
      <c r="R116" s="254">
        <v>2.0</v>
      </c>
      <c r="S116" s="255" t="s">
        <v>124</v>
      </c>
      <c r="T116" s="256" t="s">
        <v>121</v>
      </c>
      <c r="U116" s="256" t="s">
        <v>123</v>
      </c>
      <c r="V116" s="257">
        <f>ADHB!X116</f>
        <v>0</v>
      </c>
      <c r="W116" s="257"/>
      <c r="X116" s="257">
        <f t="shared" si="960"/>
        <v>0</v>
      </c>
      <c r="Y116" s="258"/>
      <c r="Z116" s="257">
        <f t="shared" si="961"/>
        <v>0</v>
      </c>
      <c r="AA116" s="259"/>
      <c r="AB116" s="260"/>
      <c r="AC116" s="260"/>
      <c r="AD116" s="257">
        <f t="shared" si="962"/>
        <v>0</v>
      </c>
      <c r="AE116" s="258">
        <v>0.294289866351475</v>
      </c>
      <c r="AF116" s="261">
        <f t="shared" si="963"/>
        <v>0</v>
      </c>
      <c r="AG116" s="262">
        <f t="shared" si="964"/>
        <v>0</v>
      </c>
      <c r="AH116" s="263"/>
      <c r="AI116" s="254">
        <v>2.0</v>
      </c>
      <c r="AJ116" s="255" t="s">
        <v>124</v>
      </c>
      <c r="AK116" s="256" t="s">
        <v>121</v>
      </c>
      <c r="AL116" s="256" t="s">
        <v>123</v>
      </c>
      <c r="AM116" s="257">
        <f>ADHB!AO116</f>
        <v>0</v>
      </c>
      <c r="AN116" s="257"/>
      <c r="AO116" s="257">
        <f t="shared" si="965"/>
        <v>0</v>
      </c>
      <c r="AP116" s="258"/>
      <c r="AQ116" s="257">
        <f t="shared" si="966"/>
        <v>0</v>
      </c>
      <c r="AR116" s="259"/>
      <c r="AS116" s="260"/>
      <c r="AT116" s="260"/>
      <c r="AU116" s="257">
        <f t="shared" si="967"/>
        <v>0</v>
      </c>
      <c r="AV116" s="258">
        <v>0.294289866351475</v>
      </c>
      <c r="AW116" s="261">
        <f t="shared" si="968"/>
        <v>0</v>
      </c>
      <c r="AX116" s="262">
        <f t="shared" si="969"/>
        <v>0</v>
      </c>
      <c r="AY116" s="263"/>
      <c r="AZ116" s="254">
        <v>2.0</v>
      </c>
      <c r="BA116" s="255" t="s">
        <v>124</v>
      </c>
      <c r="BB116" s="256" t="s">
        <v>121</v>
      </c>
      <c r="BC116" s="256" t="s">
        <v>123</v>
      </c>
      <c r="BD116" s="257">
        <f>ADHB!BF116</f>
        <v>0</v>
      </c>
      <c r="BE116" s="257"/>
      <c r="BF116" s="257">
        <f t="shared" si="970"/>
        <v>0</v>
      </c>
      <c r="BG116" s="258"/>
      <c r="BH116" s="257">
        <f t="shared" si="971"/>
        <v>0</v>
      </c>
      <c r="BI116" s="259"/>
      <c r="BJ116" s="260"/>
      <c r="BK116" s="260"/>
      <c r="BL116" s="257">
        <f t="shared" si="972"/>
        <v>0</v>
      </c>
      <c r="BM116" s="258">
        <v>0.294289866351475</v>
      </c>
      <c r="BN116" s="261">
        <f t="shared" si="973"/>
        <v>0</v>
      </c>
      <c r="BO116" s="262">
        <f t="shared" si="974"/>
        <v>0</v>
      </c>
      <c r="BP116" s="263"/>
      <c r="BQ116" s="254">
        <v>2.0</v>
      </c>
      <c r="BR116" s="255" t="s">
        <v>124</v>
      </c>
      <c r="BS116" s="256" t="s">
        <v>121</v>
      </c>
      <c r="BT116" s="256" t="s">
        <v>123</v>
      </c>
      <c r="BU116" s="257">
        <f>ADHB!BW116</f>
        <v>0</v>
      </c>
      <c r="BV116" s="257"/>
      <c r="BW116" s="257">
        <f t="shared" si="975"/>
        <v>0</v>
      </c>
      <c r="BX116" s="258"/>
      <c r="BY116" s="257">
        <f t="shared" si="976"/>
        <v>0</v>
      </c>
      <c r="BZ116" s="259"/>
      <c r="CA116" s="260"/>
      <c r="CB116" s="260"/>
      <c r="CC116" s="257">
        <f t="shared" si="977"/>
        <v>0</v>
      </c>
      <c r="CD116" s="258">
        <v>0.294289866351475</v>
      </c>
      <c r="CE116" s="261">
        <f t="shared" si="978"/>
        <v>0</v>
      </c>
      <c r="CF116" s="262">
        <f t="shared" si="979"/>
        <v>0</v>
      </c>
      <c r="CG116" s="263"/>
      <c r="CH116" s="254">
        <v>2.0</v>
      </c>
      <c r="CI116" s="255" t="s">
        <v>124</v>
      </c>
      <c r="CJ116" s="256" t="s">
        <v>121</v>
      </c>
      <c r="CK116" s="256" t="s">
        <v>123</v>
      </c>
      <c r="CL116" s="257">
        <f>ADHB!CN116</f>
        <v>0</v>
      </c>
      <c r="CM116" s="257"/>
      <c r="CN116" s="257">
        <f t="shared" si="980"/>
        <v>0</v>
      </c>
      <c r="CO116" s="258"/>
      <c r="CP116" s="257">
        <f t="shared" si="981"/>
        <v>0</v>
      </c>
      <c r="CQ116" s="259"/>
      <c r="CR116" s="260"/>
      <c r="CS116" s="260"/>
      <c r="CT116" s="257">
        <f t="shared" si="982"/>
        <v>0</v>
      </c>
      <c r="CU116" s="258">
        <v>0.294289866351475</v>
      </c>
      <c r="CV116" s="261">
        <f t="shared" si="983"/>
        <v>0</v>
      </c>
      <c r="CW116" s="262">
        <f t="shared" si="984"/>
        <v>0</v>
      </c>
      <c r="CX116" s="263"/>
      <c r="CY116" s="254">
        <v>2.0</v>
      </c>
      <c r="CZ116" s="255" t="s">
        <v>124</v>
      </c>
      <c r="DA116" s="256" t="s">
        <v>121</v>
      </c>
      <c r="DB116" s="256" t="s">
        <v>123</v>
      </c>
      <c r="DC116" s="257">
        <f>ADHB!DE116</f>
        <v>0</v>
      </c>
      <c r="DD116" s="257"/>
      <c r="DE116" s="257">
        <f t="shared" si="985"/>
        <v>0</v>
      </c>
      <c r="DF116" s="258"/>
      <c r="DG116" s="257">
        <f t="shared" si="986"/>
        <v>0</v>
      </c>
      <c r="DH116" s="259"/>
      <c r="DI116" s="260"/>
      <c r="DJ116" s="260"/>
      <c r="DK116" s="257">
        <f t="shared" si="987"/>
        <v>0</v>
      </c>
      <c r="DL116" s="258">
        <v>0.294289866351475</v>
      </c>
      <c r="DM116" s="261">
        <f t="shared" si="988"/>
        <v>0</v>
      </c>
      <c r="DN116" s="262">
        <f t="shared" si="989"/>
        <v>0</v>
      </c>
      <c r="DO116" s="263"/>
      <c r="DP116" s="254">
        <v>2.0</v>
      </c>
      <c r="DQ116" s="255" t="s">
        <v>124</v>
      </c>
      <c r="DR116" s="256" t="s">
        <v>121</v>
      </c>
      <c r="DS116" s="256" t="s">
        <v>123</v>
      </c>
      <c r="DT116" s="257">
        <f>ADHB!DV116</f>
        <v>0</v>
      </c>
      <c r="DU116" s="257"/>
      <c r="DV116" s="257">
        <f t="shared" si="990"/>
        <v>0</v>
      </c>
      <c r="DW116" s="258"/>
      <c r="DX116" s="257">
        <f t="shared" si="991"/>
        <v>0</v>
      </c>
      <c r="DY116" s="259"/>
      <c r="DZ116" s="260"/>
      <c r="EA116" s="260"/>
      <c r="EB116" s="257">
        <f t="shared" si="992"/>
        <v>0</v>
      </c>
      <c r="EC116" s="258">
        <v>0.294289866351475</v>
      </c>
      <c r="ED116" s="261">
        <f t="shared" si="993"/>
        <v>0</v>
      </c>
      <c r="EE116" s="262">
        <f t="shared" si="994"/>
        <v>0</v>
      </c>
      <c r="EF116" s="263"/>
      <c r="EG116" s="254">
        <v>2.0</v>
      </c>
      <c r="EH116" s="255" t="s">
        <v>124</v>
      </c>
      <c r="EI116" s="256" t="s">
        <v>121</v>
      </c>
      <c r="EJ116" s="256" t="s">
        <v>123</v>
      </c>
      <c r="EK116" s="257">
        <f>ADHB!EM116</f>
        <v>0</v>
      </c>
      <c r="EL116" s="257"/>
      <c r="EM116" s="257">
        <f t="shared" si="995"/>
        <v>0</v>
      </c>
      <c r="EN116" s="258"/>
      <c r="EO116" s="257">
        <f t="shared" si="996"/>
        <v>0</v>
      </c>
      <c r="EP116" s="259"/>
      <c r="EQ116" s="260"/>
      <c r="ER116" s="260"/>
      <c r="ES116" s="257">
        <f t="shared" si="997"/>
        <v>0</v>
      </c>
      <c r="ET116" s="258">
        <v>0.294289866351475</v>
      </c>
      <c r="EU116" s="261">
        <f t="shared" si="998"/>
        <v>0</v>
      </c>
      <c r="EV116" s="262">
        <f t="shared" si="999"/>
        <v>0</v>
      </c>
      <c r="EW116" s="263"/>
      <c r="EX116" s="254">
        <v>2.0</v>
      </c>
      <c r="EY116" s="255" t="s">
        <v>124</v>
      </c>
      <c r="EZ116" s="256" t="s">
        <v>121</v>
      </c>
      <c r="FA116" s="256" t="s">
        <v>123</v>
      </c>
      <c r="FB116" s="257">
        <f>ADHB!FD116</f>
        <v>0</v>
      </c>
      <c r="FC116" s="257"/>
      <c r="FD116" s="257">
        <f t="shared" si="1000"/>
        <v>0</v>
      </c>
      <c r="FE116" s="258"/>
      <c r="FF116" s="257">
        <f t="shared" si="1001"/>
        <v>0</v>
      </c>
      <c r="FG116" s="259"/>
      <c r="FH116" s="260"/>
      <c r="FI116" s="260"/>
      <c r="FJ116" s="257">
        <f t="shared" si="1002"/>
        <v>0</v>
      </c>
      <c r="FK116" s="258">
        <v>0.294289866351475</v>
      </c>
      <c r="FL116" s="261">
        <f t="shared" si="1003"/>
        <v>0</v>
      </c>
      <c r="FM116" s="262">
        <f t="shared" si="1004"/>
        <v>0</v>
      </c>
      <c r="FN116" s="263"/>
      <c r="FO116" s="254">
        <v>2.0</v>
      </c>
      <c r="FP116" s="255" t="s">
        <v>124</v>
      </c>
      <c r="FQ116" s="256" t="s">
        <v>121</v>
      </c>
      <c r="FR116" s="256" t="s">
        <v>123</v>
      </c>
      <c r="FS116" s="257">
        <f>ADHB!FU116</f>
        <v>0</v>
      </c>
      <c r="FT116" s="257"/>
      <c r="FU116" s="257">
        <f t="shared" si="1005"/>
        <v>0</v>
      </c>
      <c r="FV116" s="258"/>
      <c r="FW116" s="257">
        <f t="shared" si="1006"/>
        <v>0</v>
      </c>
      <c r="FX116" s="259"/>
      <c r="FY116" s="260"/>
      <c r="FZ116" s="260"/>
      <c r="GA116" s="257">
        <f t="shared" si="1007"/>
        <v>0</v>
      </c>
      <c r="GB116" s="258">
        <v>0.294289866351475</v>
      </c>
      <c r="GC116" s="261">
        <f t="shared" si="1008"/>
        <v>0</v>
      </c>
      <c r="GD116" s="262">
        <f t="shared" si="1009"/>
        <v>0</v>
      </c>
      <c r="GE116" s="263"/>
      <c r="GF116" s="254">
        <v>2.0</v>
      </c>
      <c r="GG116" s="255" t="s">
        <v>124</v>
      </c>
      <c r="GH116" s="256" t="s">
        <v>121</v>
      </c>
      <c r="GI116" s="256" t="s">
        <v>123</v>
      </c>
      <c r="GJ116" s="257">
        <f>ADHB!GL116</f>
        <v>0</v>
      </c>
      <c r="GK116" s="257"/>
      <c r="GL116" s="257">
        <f t="shared" si="1010"/>
        <v>0</v>
      </c>
      <c r="GM116" s="258"/>
      <c r="GN116" s="257">
        <f t="shared" si="1011"/>
        <v>0</v>
      </c>
      <c r="GO116" s="259"/>
      <c r="GP116" s="260"/>
      <c r="GQ116" s="260"/>
      <c r="GR116" s="257">
        <f t="shared" si="1012"/>
        <v>0</v>
      </c>
      <c r="GS116" s="258">
        <v>0.294289866351475</v>
      </c>
      <c r="GT116" s="261">
        <f t="shared" si="1013"/>
        <v>0</v>
      </c>
      <c r="GU116" s="262">
        <f t="shared" si="1014"/>
        <v>0</v>
      </c>
      <c r="GV116" s="263"/>
      <c r="GW116" s="254">
        <v>2.0</v>
      </c>
      <c r="GX116" s="255" t="s">
        <v>124</v>
      </c>
      <c r="GY116" s="256" t="s">
        <v>121</v>
      </c>
      <c r="GZ116" s="256" t="s">
        <v>123</v>
      </c>
      <c r="HA116" s="257">
        <f>ADHB!HC116</f>
        <v>0</v>
      </c>
      <c r="HB116" s="257"/>
      <c r="HC116" s="257">
        <f t="shared" si="1015"/>
        <v>0</v>
      </c>
      <c r="HD116" s="258"/>
      <c r="HE116" s="257">
        <f t="shared" si="1016"/>
        <v>0</v>
      </c>
      <c r="HF116" s="259"/>
      <c r="HG116" s="260"/>
      <c r="HH116" s="260"/>
      <c r="HI116" s="257">
        <f t="shared" si="1017"/>
        <v>0</v>
      </c>
      <c r="HJ116" s="258">
        <v>0.294289866351475</v>
      </c>
      <c r="HK116" s="261">
        <f t="shared" si="1018"/>
        <v>0</v>
      </c>
      <c r="HL116" s="262">
        <f t="shared" si="1019"/>
        <v>0</v>
      </c>
      <c r="HM116" s="263"/>
      <c r="HN116" s="254">
        <v>2.0</v>
      </c>
      <c r="HO116" s="255" t="s">
        <v>124</v>
      </c>
      <c r="HP116" s="256" t="s">
        <v>121</v>
      </c>
      <c r="HQ116" s="256" t="s">
        <v>123</v>
      </c>
      <c r="HR116" s="257">
        <f>ADHB!HT116</f>
        <v>0</v>
      </c>
      <c r="HS116" s="257"/>
      <c r="HT116" s="257">
        <f t="shared" si="1020"/>
        <v>0</v>
      </c>
      <c r="HU116" s="258"/>
      <c r="HV116" s="257">
        <f t="shared" si="1021"/>
        <v>0</v>
      </c>
      <c r="HW116" s="259"/>
      <c r="HX116" s="260"/>
      <c r="HY116" s="260"/>
      <c r="HZ116" s="257">
        <f t="shared" si="1022"/>
        <v>0</v>
      </c>
      <c r="IA116" s="258">
        <v>0.294289866351475</v>
      </c>
      <c r="IB116" s="261">
        <f t="shared" si="1023"/>
        <v>0</v>
      </c>
      <c r="IC116" s="262">
        <f t="shared" si="1024"/>
        <v>0</v>
      </c>
      <c r="ID116" s="263"/>
      <c r="IE116" s="254">
        <v>2.0</v>
      </c>
      <c r="IF116" s="255" t="s">
        <v>124</v>
      </c>
      <c r="IG116" s="256" t="s">
        <v>121</v>
      </c>
      <c r="IH116" s="256" t="s">
        <v>123</v>
      </c>
      <c r="II116" s="257">
        <f>ADHB!IK116</f>
        <v>0</v>
      </c>
      <c r="IJ116" s="257"/>
      <c r="IK116" s="257">
        <f t="shared" si="1025"/>
        <v>0</v>
      </c>
      <c r="IL116" s="258"/>
      <c r="IM116" s="257">
        <f t="shared" si="1026"/>
        <v>0</v>
      </c>
      <c r="IN116" s="259"/>
      <c r="IO116" s="260"/>
      <c r="IP116" s="260"/>
      <c r="IQ116" s="257">
        <f t="shared" si="1027"/>
        <v>0</v>
      </c>
      <c r="IR116" s="258">
        <v>0.294289866351475</v>
      </c>
      <c r="IS116" s="261">
        <f t="shared" si="1028"/>
        <v>0</v>
      </c>
      <c r="IT116" s="262">
        <f t="shared" si="1029"/>
        <v>0</v>
      </c>
      <c r="IU116" s="263"/>
      <c r="IV116" s="254">
        <v>2.0</v>
      </c>
      <c r="IW116" s="255" t="s">
        <v>124</v>
      </c>
      <c r="IX116" s="256" t="s">
        <v>121</v>
      </c>
      <c r="IY116" s="256" t="s">
        <v>123</v>
      </c>
      <c r="IZ116" s="257">
        <f>ADHB!JB116</f>
        <v>0</v>
      </c>
      <c r="JA116" s="257"/>
      <c r="JB116" s="257">
        <f t="shared" si="1030"/>
        <v>0</v>
      </c>
      <c r="JC116" s="258"/>
      <c r="JD116" s="257">
        <f t="shared" si="1031"/>
        <v>0</v>
      </c>
      <c r="JE116" s="259"/>
      <c r="JF116" s="260"/>
      <c r="JG116" s="260"/>
      <c r="JH116" s="257">
        <f t="shared" si="1032"/>
        <v>0</v>
      </c>
      <c r="JI116" s="258">
        <v>0.294289866351475</v>
      </c>
      <c r="JJ116" s="261">
        <f t="shared" si="1033"/>
        <v>0</v>
      </c>
      <c r="JK116" s="262">
        <f t="shared" si="1034"/>
        <v>0</v>
      </c>
      <c r="JL116" s="263"/>
      <c r="JM116" s="254">
        <v>2.0</v>
      </c>
      <c r="JN116" s="255" t="s">
        <v>124</v>
      </c>
      <c r="JO116" s="256" t="s">
        <v>121</v>
      </c>
      <c r="JP116" s="256" t="s">
        <v>123</v>
      </c>
      <c r="JQ116" s="257">
        <f>ADHB!JS116</f>
        <v>0</v>
      </c>
      <c r="JR116" s="257"/>
      <c r="JS116" s="257">
        <f t="shared" si="1035"/>
        <v>0</v>
      </c>
      <c r="JT116" s="258"/>
      <c r="JU116" s="257">
        <f t="shared" si="1036"/>
        <v>0</v>
      </c>
      <c r="JV116" s="259"/>
      <c r="JW116" s="260"/>
      <c r="JX116" s="260"/>
      <c r="JY116" s="257">
        <f t="shared" si="1037"/>
        <v>0</v>
      </c>
      <c r="JZ116" s="258">
        <v>0.294289866351475</v>
      </c>
      <c r="KA116" s="261">
        <f t="shared" si="1038"/>
        <v>0</v>
      </c>
      <c r="KB116" s="262">
        <f t="shared" si="1039"/>
        <v>0</v>
      </c>
      <c r="KC116" s="263"/>
      <c r="KD116" s="254">
        <v>2.0</v>
      </c>
      <c r="KE116" s="255" t="s">
        <v>124</v>
      </c>
      <c r="KF116" s="256" t="s">
        <v>121</v>
      </c>
      <c r="KG116" s="256" t="s">
        <v>123</v>
      </c>
      <c r="KH116" s="257">
        <f>ADHB!KJ116</f>
        <v>0</v>
      </c>
      <c r="KI116" s="257"/>
      <c r="KJ116" s="257">
        <f t="shared" si="1040"/>
        <v>0</v>
      </c>
      <c r="KK116" s="258"/>
      <c r="KL116" s="257">
        <f t="shared" si="1041"/>
        <v>0</v>
      </c>
      <c r="KM116" s="259"/>
      <c r="KN116" s="260"/>
      <c r="KO116" s="260"/>
      <c r="KP116" s="257">
        <f t="shared" si="1042"/>
        <v>0</v>
      </c>
      <c r="KQ116" s="258">
        <v>0.294289866351475</v>
      </c>
      <c r="KR116" s="261">
        <f t="shared" si="1043"/>
        <v>0</v>
      </c>
      <c r="KS116" s="262">
        <f t="shared" si="1044"/>
        <v>0</v>
      </c>
      <c r="KT116" s="263"/>
      <c r="KU116" s="264"/>
    </row>
    <row r="117" ht="15.75" customHeight="1">
      <c r="A117" s="254">
        <v>3.0</v>
      </c>
      <c r="B117" s="255" t="s">
        <v>125</v>
      </c>
      <c r="C117" s="256" t="s">
        <v>121</v>
      </c>
      <c r="D117" s="256" t="s">
        <v>123</v>
      </c>
      <c r="E117" s="257">
        <f>ADHB!G117</f>
        <v>0</v>
      </c>
      <c r="F117" s="257"/>
      <c r="G117" s="257">
        <f t="shared" si="955"/>
        <v>0</v>
      </c>
      <c r="H117" s="258"/>
      <c r="I117" s="257">
        <f t="shared" si="956"/>
        <v>0</v>
      </c>
      <c r="J117" s="259"/>
      <c r="K117" s="260"/>
      <c r="L117" s="260"/>
      <c r="M117" s="257">
        <f t="shared" si="957"/>
        <v>0</v>
      </c>
      <c r="N117" s="258">
        <v>0.294289866351475</v>
      </c>
      <c r="O117" s="261">
        <f t="shared" si="958"/>
        <v>0</v>
      </c>
      <c r="P117" s="262">
        <f t="shared" si="959"/>
        <v>0</v>
      </c>
      <c r="Q117" s="263"/>
      <c r="R117" s="254">
        <v>3.0</v>
      </c>
      <c r="S117" s="255" t="s">
        <v>125</v>
      </c>
      <c r="T117" s="256" t="s">
        <v>121</v>
      </c>
      <c r="U117" s="256" t="s">
        <v>123</v>
      </c>
      <c r="V117" s="257">
        <f>ADHB!X117</f>
        <v>0</v>
      </c>
      <c r="W117" s="257"/>
      <c r="X117" s="257">
        <f t="shared" si="960"/>
        <v>0</v>
      </c>
      <c r="Y117" s="258"/>
      <c r="Z117" s="257">
        <f t="shared" si="961"/>
        <v>0</v>
      </c>
      <c r="AA117" s="259"/>
      <c r="AB117" s="260"/>
      <c r="AC117" s="260"/>
      <c r="AD117" s="257">
        <f t="shared" si="962"/>
        <v>0</v>
      </c>
      <c r="AE117" s="258">
        <v>0.294289866351475</v>
      </c>
      <c r="AF117" s="261">
        <f t="shared" si="963"/>
        <v>0</v>
      </c>
      <c r="AG117" s="262">
        <f t="shared" si="964"/>
        <v>0</v>
      </c>
      <c r="AH117" s="263"/>
      <c r="AI117" s="254">
        <v>3.0</v>
      </c>
      <c r="AJ117" s="255" t="s">
        <v>125</v>
      </c>
      <c r="AK117" s="256" t="s">
        <v>121</v>
      </c>
      <c r="AL117" s="256" t="s">
        <v>123</v>
      </c>
      <c r="AM117" s="257">
        <f>ADHB!AO117</f>
        <v>0</v>
      </c>
      <c r="AN117" s="257"/>
      <c r="AO117" s="257">
        <f t="shared" si="965"/>
        <v>0</v>
      </c>
      <c r="AP117" s="258"/>
      <c r="AQ117" s="257">
        <f t="shared" si="966"/>
        <v>0</v>
      </c>
      <c r="AR117" s="259"/>
      <c r="AS117" s="260"/>
      <c r="AT117" s="260"/>
      <c r="AU117" s="257">
        <f t="shared" si="967"/>
        <v>0</v>
      </c>
      <c r="AV117" s="258">
        <v>0.294289866351475</v>
      </c>
      <c r="AW117" s="261">
        <f t="shared" si="968"/>
        <v>0</v>
      </c>
      <c r="AX117" s="262">
        <f t="shared" si="969"/>
        <v>0</v>
      </c>
      <c r="AY117" s="263"/>
      <c r="AZ117" s="254">
        <v>3.0</v>
      </c>
      <c r="BA117" s="255" t="s">
        <v>125</v>
      </c>
      <c r="BB117" s="256" t="s">
        <v>121</v>
      </c>
      <c r="BC117" s="256" t="s">
        <v>123</v>
      </c>
      <c r="BD117" s="257">
        <f>ADHB!BF117</f>
        <v>0</v>
      </c>
      <c r="BE117" s="257"/>
      <c r="BF117" s="257">
        <f t="shared" si="970"/>
        <v>0</v>
      </c>
      <c r="BG117" s="258"/>
      <c r="BH117" s="257">
        <f t="shared" si="971"/>
        <v>0</v>
      </c>
      <c r="BI117" s="259"/>
      <c r="BJ117" s="260"/>
      <c r="BK117" s="260"/>
      <c r="BL117" s="257">
        <f t="shared" si="972"/>
        <v>0</v>
      </c>
      <c r="BM117" s="258">
        <v>0.294289866351475</v>
      </c>
      <c r="BN117" s="261">
        <f t="shared" si="973"/>
        <v>0</v>
      </c>
      <c r="BO117" s="262">
        <f t="shared" si="974"/>
        <v>0</v>
      </c>
      <c r="BP117" s="263"/>
      <c r="BQ117" s="254">
        <v>3.0</v>
      </c>
      <c r="BR117" s="255" t="s">
        <v>125</v>
      </c>
      <c r="BS117" s="256" t="s">
        <v>121</v>
      </c>
      <c r="BT117" s="256" t="s">
        <v>123</v>
      </c>
      <c r="BU117" s="257">
        <f>ADHB!BW117</f>
        <v>0</v>
      </c>
      <c r="BV117" s="257"/>
      <c r="BW117" s="257">
        <f t="shared" si="975"/>
        <v>0</v>
      </c>
      <c r="BX117" s="258"/>
      <c r="BY117" s="257">
        <f t="shared" si="976"/>
        <v>0</v>
      </c>
      <c r="BZ117" s="259"/>
      <c r="CA117" s="260"/>
      <c r="CB117" s="260"/>
      <c r="CC117" s="257">
        <f t="shared" si="977"/>
        <v>0</v>
      </c>
      <c r="CD117" s="258">
        <v>0.294289866351475</v>
      </c>
      <c r="CE117" s="261">
        <f t="shared" si="978"/>
        <v>0</v>
      </c>
      <c r="CF117" s="262">
        <f t="shared" si="979"/>
        <v>0</v>
      </c>
      <c r="CG117" s="263"/>
      <c r="CH117" s="254">
        <v>3.0</v>
      </c>
      <c r="CI117" s="255" t="s">
        <v>125</v>
      </c>
      <c r="CJ117" s="256" t="s">
        <v>121</v>
      </c>
      <c r="CK117" s="256" t="s">
        <v>123</v>
      </c>
      <c r="CL117" s="257">
        <f>ADHB!CN117</f>
        <v>0</v>
      </c>
      <c r="CM117" s="257"/>
      <c r="CN117" s="257">
        <f t="shared" si="980"/>
        <v>0</v>
      </c>
      <c r="CO117" s="258"/>
      <c r="CP117" s="257">
        <f t="shared" si="981"/>
        <v>0</v>
      </c>
      <c r="CQ117" s="259"/>
      <c r="CR117" s="260"/>
      <c r="CS117" s="260"/>
      <c r="CT117" s="257">
        <f t="shared" si="982"/>
        <v>0</v>
      </c>
      <c r="CU117" s="258">
        <v>0.294289866351475</v>
      </c>
      <c r="CV117" s="261">
        <f t="shared" si="983"/>
        <v>0</v>
      </c>
      <c r="CW117" s="262">
        <f t="shared" si="984"/>
        <v>0</v>
      </c>
      <c r="CX117" s="263"/>
      <c r="CY117" s="254">
        <v>3.0</v>
      </c>
      <c r="CZ117" s="255" t="s">
        <v>125</v>
      </c>
      <c r="DA117" s="256" t="s">
        <v>121</v>
      </c>
      <c r="DB117" s="256" t="s">
        <v>123</v>
      </c>
      <c r="DC117" s="257">
        <f>ADHB!DE117</f>
        <v>0</v>
      </c>
      <c r="DD117" s="257"/>
      <c r="DE117" s="257">
        <f t="shared" si="985"/>
        <v>0</v>
      </c>
      <c r="DF117" s="258"/>
      <c r="DG117" s="257">
        <f t="shared" si="986"/>
        <v>0</v>
      </c>
      <c r="DH117" s="259"/>
      <c r="DI117" s="260"/>
      <c r="DJ117" s="260"/>
      <c r="DK117" s="257">
        <f t="shared" si="987"/>
        <v>0</v>
      </c>
      <c r="DL117" s="258">
        <v>0.294289866351475</v>
      </c>
      <c r="DM117" s="261">
        <f t="shared" si="988"/>
        <v>0</v>
      </c>
      <c r="DN117" s="262">
        <f t="shared" si="989"/>
        <v>0</v>
      </c>
      <c r="DO117" s="263"/>
      <c r="DP117" s="254">
        <v>3.0</v>
      </c>
      <c r="DQ117" s="255" t="s">
        <v>125</v>
      </c>
      <c r="DR117" s="256" t="s">
        <v>121</v>
      </c>
      <c r="DS117" s="256" t="s">
        <v>123</v>
      </c>
      <c r="DT117" s="257">
        <f>ADHB!DV117</f>
        <v>0</v>
      </c>
      <c r="DU117" s="257"/>
      <c r="DV117" s="257">
        <f t="shared" si="990"/>
        <v>0</v>
      </c>
      <c r="DW117" s="258"/>
      <c r="DX117" s="257">
        <f t="shared" si="991"/>
        <v>0</v>
      </c>
      <c r="DY117" s="259"/>
      <c r="DZ117" s="260"/>
      <c r="EA117" s="260"/>
      <c r="EB117" s="257">
        <f t="shared" si="992"/>
        <v>0</v>
      </c>
      <c r="EC117" s="258">
        <v>0.294289866351475</v>
      </c>
      <c r="ED117" s="261">
        <f t="shared" si="993"/>
        <v>0</v>
      </c>
      <c r="EE117" s="262">
        <f t="shared" si="994"/>
        <v>0</v>
      </c>
      <c r="EF117" s="263"/>
      <c r="EG117" s="254">
        <v>3.0</v>
      </c>
      <c r="EH117" s="255" t="s">
        <v>125</v>
      </c>
      <c r="EI117" s="256" t="s">
        <v>121</v>
      </c>
      <c r="EJ117" s="256" t="s">
        <v>123</v>
      </c>
      <c r="EK117" s="257">
        <f>ADHB!EM117</f>
        <v>0</v>
      </c>
      <c r="EL117" s="257"/>
      <c r="EM117" s="257">
        <f t="shared" si="995"/>
        <v>0</v>
      </c>
      <c r="EN117" s="258"/>
      <c r="EO117" s="257">
        <f t="shared" si="996"/>
        <v>0</v>
      </c>
      <c r="EP117" s="259"/>
      <c r="EQ117" s="260"/>
      <c r="ER117" s="260"/>
      <c r="ES117" s="257">
        <f t="shared" si="997"/>
        <v>0</v>
      </c>
      <c r="ET117" s="258">
        <v>0.294289866351475</v>
      </c>
      <c r="EU117" s="261">
        <f t="shared" si="998"/>
        <v>0</v>
      </c>
      <c r="EV117" s="262">
        <f t="shared" si="999"/>
        <v>0</v>
      </c>
      <c r="EW117" s="263"/>
      <c r="EX117" s="254">
        <v>3.0</v>
      </c>
      <c r="EY117" s="255" t="s">
        <v>125</v>
      </c>
      <c r="EZ117" s="256" t="s">
        <v>121</v>
      </c>
      <c r="FA117" s="256" t="s">
        <v>123</v>
      </c>
      <c r="FB117" s="257">
        <f>ADHB!FD117</f>
        <v>0</v>
      </c>
      <c r="FC117" s="257"/>
      <c r="FD117" s="257">
        <f t="shared" si="1000"/>
        <v>0</v>
      </c>
      <c r="FE117" s="258"/>
      <c r="FF117" s="257">
        <f t="shared" si="1001"/>
        <v>0</v>
      </c>
      <c r="FG117" s="259"/>
      <c r="FH117" s="260"/>
      <c r="FI117" s="260"/>
      <c r="FJ117" s="257">
        <f t="shared" si="1002"/>
        <v>0</v>
      </c>
      <c r="FK117" s="258">
        <v>0.294289866351475</v>
      </c>
      <c r="FL117" s="261">
        <f t="shared" si="1003"/>
        <v>0</v>
      </c>
      <c r="FM117" s="262">
        <f t="shared" si="1004"/>
        <v>0</v>
      </c>
      <c r="FN117" s="263"/>
      <c r="FO117" s="254">
        <v>3.0</v>
      </c>
      <c r="FP117" s="255" t="s">
        <v>125</v>
      </c>
      <c r="FQ117" s="256" t="s">
        <v>121</v>
      </c>
      <c r="FR117" s="256" t="s">
        <v>123</v>
      </c>
      <c r="FS117" s="257">
        <f>ADHB!FU117</f>
        <v>0</v>
      </c>
      <c r="FT117" s="257"/>
      <c r="FU117" s="257">
        <f t="shared" si="1005"/>
        <v>0</v>
      </c>
      <c r="FV117" s="258"/>
      <c r="FW117" s="257">
        <f t="shared" si="1006"/>
        <v>0</v>
      </c>
      <c r="FX117" s="259"/>
      <c r="FY117" s="260"/>
      <c r="FZ117" s="260"/>
      <c r="GA117" s="257">
        <f t="shared" si="1007"/>
        <v>0</v>
      </c>
      <c r="GB117" s="258">
        <v>0.294289866351475</v>
      </c>
      <c r="GC117" s="261">
        <f t="shared" si="1008"/>
        <v>0</v>
      </c>
      <c r="GD117" s="262">
        <f t="shared" si="1009"/>
        <v>0</v>
      </c>
      <c r="GE117" s="263"/>
      <c r="GF117" s="254">
        <v>3.0</v>
      </c>
      <c r="GG117" s="255" t="s">
        <v>125</v>
      </c>
      <c r="GH117" s="256" t="s">
        <v>121</v>
      </c>
      <c r="GI117" s="256" t="s">
        <v>123</v>
      </c>
      <c r="GJ117" s="257">
        <f>ADHB!GL117</f>
        <v>0</v>
      </c>
      <c r="GK117" s="257"/>
      <c r="GL117" s="257">
        <f t="shared" si="1010"/>
        <v>0</v>
      </c>
      <c r="GM117" s="258"/>
      <c r="GN117" s="257">
        <f t="shared" si="1011"/>
        <v>0</v>
      </c>
      <c r="GO117" s="259"/>
      <c r="GP117" s="260"/>
      <c r="GQ117" s="260"/>
      <c r="GR117" s="257">
        <f t="shared" si="1012"/>
        <v>0</v>
      </c>
      <c r="GS117" s="258">
        <v>0.294289866351475</v>
      </c>
      <c r="GT117" s="261">
        <f t="shared" si="1013"/>
        <v>0</v>
      </c>
      <c r="GU117" s="262">
        <f t="shared" si="1014"/>
        <v>0</v>
      </c>
      <c r="GV117" s="263"/>
      <c r="GW117" s="254">
        <v>3.0</v>
      </c>
      <c r="GX117" s="255" t="s">
        <v>125</v>
      </c>
      <c r="GY117" s="256" t="s">
        <v>121</v>
      </c>
      <c r="GZ117" s="256" t="s">
        <v>123</v>
      </c>
      <c r="HA117" s="257">
        <f>ADHB!HC117</f>
        <v>0</v>
      </c>
      <c r="HB117" s="257"/>
      <c r="HC117" s="257">
        <f t="shared" si="1015"/>
        <v>0</v>
      </c>
      <c r="HD117" s="258"/>
      <c r="HE117" s="257">
        <f t="shared" si="1016"/>
        <v>0</v>
      </c>
      <c r="HF117" s="259"/>
      <c r="HG117" s="260"/>
      <c r="HH117" s="260"/>
      <c r="HI117" s="257">
        <f t="shared" si="1017"/>
        <v>0</v>
      </c>
      <c r="HJ117" s="258">
        <v>0.294289866351475</v>
      </c>
      <c r="HK117" s="261">
        <f t="shared" si="1018"/>
        <v>0</v>
      </c>
      <c r="HL117" s="262">
        <f t="shared" si="1019"/>
        <v>0</v>
      </c>
      <c r="HM117" s="263"/>
      <c r="HN117" s="254">
        <v>3.0</v>
      </c>
      <c r="HO117" s="255" t="s">
        <v>125</v>
      </c>
      <c r="HP117" s="256" t="s">
        <v>121</v>
      </c>
      <c r="HQ117" s="256" t="s">
        <v>123</v>
      </c>
      <c r="HR117" s="257">
        <f>ADHB!HT117</f>
        <v>0</v>
      </c>
      <c r="HS117" s="257"/>
      <c r="HT117" s="257">
        <f t="shared" si="1020"/>
        <v>0</v>
      </c>
      <c r="HU117" s="258"/>
      <c r="HV117" s="257">
        <f t="shared" si="1021"/>
        <v>0</v>
      </c>
      <c r="HW117" s="259"/>
      <c r="HX117" s="260"/>
      <c r="HY117" s="260"/>
      <c r="HZ117" s="257">
        <f t="shared" si="1022"/>
        <v>0</v>
      </c>
      <c r="IA117" s="258">
        <v>0.294289866351475</v>
      </c>
      <c r="IB117" s="261">
        <f t="shared" si="1023"/>
        <v>0</v>
      </c>
      <c r="IC117" s="262">
        <f t="shared" si="1024"/>
        <v>0</v>
      </c>
      <c r="ID117" s="263"/>
      <c r="IE117" s="254">
        <v>3.0</v>
      </c>
      <c r="IF117" s="255" t="s">
        <v>125</v>
      </c>
      <c r="IG117" s="256" t="s">
        <v>121</v>
      </c>
      <c r="IH117" s="256" t="s">
        <v>123</v>
      </c>
      <c r="II117" s="257">
        <f>ADHB!IK117</f>
        <v>0</v>
      </c>
      <c r="IJ117" s="257"/>
      <c r="IK117" s="257">
        <f t="shared" si="1025"/>
        <v>0</v>
      </c>
      <c r="IL117" s="258"/>
      <c r="IM117" s="257">
        <f t="shared" si="1026"/>
        <v>0</v>
      </c>
      <c r="IN117" s="259"/>
      <c r="IO117" s="260"/>
      <c r="IP117" s="260"/>
      <c r="IQ117" s="257">
        <f t="shared" si="1027"/>
        <v>0</v>
      </c>
      <c r="IR117" s="258">
        <v>0.294289866351475</v>
      </c>
      <c r="IS117" s="261">
        <f t="shared" si="1028"/>
        <v>0</v>
      </c>
      <c r="IT117" s="262">
        <f t="shared" si="1029"/>
        <v>0</v>
      </c>
      <c r="IU117" s="263"/>
      <c r="IV117" s="254">
        <v>3.0</v>
      </c>
      <c r="IW117" s="255" t="s">
        <v>125</v>
      </c>
      <c r="IX117" s="256" t="s">
        <v>121</v>
      </c>
      <c r="IY117" s="256" t="s">
        <v>123</v>
      </c>
      <c r="IZ117" s="257">
        <f>ADHB!JB117</f>
        <v>0</v>
      </c>
      <c r="JA117" s="257"/>
      <c r="JB117" s="257">
        <f t="shared" si="1030"/>
        <v>0</v>
      </c>
      <c r="JC117" s="258"/>
      <c r="JD117" s="257">
        <f t="shared" si="1031"/>
        <v>0</v>
      </c>
      <c r="JE117" s="259"/>
      <c r="JF117" s="260"/>
      <c r="JG117" s="260"/>
      <c r="JH117" s="257">
        <f t="shared" si="1032"/>
        <v>0</v>
      </c>
      <c r="JI117" s="258">
        <v>0.294289866351475</v>
      </c>
      <c r="JJ117" s="261">
        <f t="shared" si="1033"/>
        <v>0</v>
      </c>
      <c r="JK117" s="262">
        <f t="shared" si="1034"/>
        <v>0</v>
      </c>
      <c r="JL117" s="263"/>
      <c r="JM117" s="254">
        <v>3.0</v>
      </c>
      <c r="JN117" s="255" t="s">
        <v>125</v>
      </c>
      <c r="JO117" s="256" t="s">
        <v>121</v>
      </c>
      <c r="JP117" s="256" t="s">
        <v>123</v>
      </c>
      <c r="JQ117" s="257">
        <f>ADHB!JS117</f>
        <v>0</v>
      </c>
      <c r="JR117" s="257"/>
      <c r="JS117" s="257">
        <f t="shared" si="1035"/>
        <v>0</v>
      </c>
      <c r="JT117" s="258"/>
      <c r="JU117" s="257">
        <f t="shared" si="1036"/>
        <v>0</v>
      </c>
      <c r="JV117" s="259"/>
      <c r="JW117" s="260"/>
      <c r="JX117" s="260"/>
      <c r="JY117" s="257">
        <f t="shared" si="1037"/>
        <v>0</v>
      </c>
      <c r="JZ117" s="258">
        <v>0.294289866351475</v>
      </c>
      <c r="KA117" s="261">
        <f t="shared" si="1038"/>
        <v>0</v>
      </c>
      <c r="KB117" s="262">
        <f t="shared" si="1039"/>
        <v>0</v>
      </c>
      <c r="KC117" s="263"/>
      <c r="KD117" s="254">
        <v>3.0</v>
      </c>
      <c r="KE117" s="255" t="s">
        <v>125</v>
      </c>
      <c r="KF117" s="256" t="s">
        <v>121</v>
      </c>
      <c r="KG117" s="256" t="s">
        <v>123</v>
      </c>
      <c r="KH117" s="257">
        <f>ADHB!KJ117</f>
        <v>0</v>
      </c>
      <c r="KI117" s="257"/>
      <c r="KJ117" s="257">
        <f t="shared" si="1040"/>
        <v>0</v>
      </c>
      <c r="KK117" s="258"/>
      <c r="KL117" s="257">
        <f t="shared" si="1041"/>
        <v>0</v>
      </c>
      <c r="KM117" s="259"/>
      <c r="KN117" s="260"/>
      <c r="KO117" s="260"/>
      <c r="KP117" s="257">
        <f t="shared" si="1042"/>
        <v>0</v>
      </c>
      <c r="KQ117" s="258">
        <v>0.294289866351475</v>
      </c>
      <c r="KR117" s="261">
        <f t="shared" si="1043"/>
        <v>0</v>
      </c>
      <c r="KS117" s="262">
        <f t="shared" si="1044"/>
        <v>0</v>
      </c>
      <c r="KT117" s="263"/>
      <c r="KU117" s="264"/>
    </row>
    <row r="118" ht="15.75" customHeight="1">
      <c r="A118" s="254">
        <v>4.0</v>
      </c>
      <c r="B118" s="255" t="s">
        <v>126</v>
      </c>
      <c r="C118" s="256" t="s">
        <v>121</v>
      </c>
      <c r="D118" s="256" t="s">
        <v>123</v>
      </c>
      <c r="E118" s="257">
        <f>ADHB!G118</f>
        <v>0</v>
      </c>
      <c r="F118" s="257"/>
      <c r="G118" s="257">
        <f t="shared" si="955"/>
        <v>0</v>
      </c>
      <c r="H118" s="258"/>
      <c r="I118" s="257">
        <f t="shared" si="956"/>
        <v>0</v>
      </c>
      <c r="J118" s="259"/>
      <c r="K118" s="260"/>
      <c r="L118" s="260"/>
      <c r="M118" s="257">
        <f t="shared" si="957"/>
        <v>0</v>
      </c>
      <c r="N118" s="258">
        <v>0.294289866351475</v>
      </c>
      <c r="O118" s="261">
        <f t="shared" si="958"/>
        <v>0</v>
      </c>
      <c r="P118" s="262">
        <f t="shared" si="959"/>
        <v>0</v>
      </c>
      <c r="Q118" s="263"/>
      <c r="R118" s="254">
        <v>4.0</v>
      </c>
      <c r="S118" s="255" t="s">
        <v>126</v>
      </c>
      <c r="T118" s="256" t="s">
        <v>121</v>
      </c>
      <c r="U118" s="256" t="s">
        <v>123</v>
      </c>
      <c r="V118" s="257">
        <f>ADHB!X118</f>
        <v>0</v>
      </c>
      <c r="W118" s="257"/>
      <c r="X118" s="257">
        <f t="shared" si="960"/>
        <v>0</v>
      </c>
      <c r="Y118" s="258"/>
      <c r="Z118" s="257">
        <f t="shared" si="961"/>
        <v>0</v>
      </c>
      <c r="AA118" s="259"/>
      <c r="AB118" s="260"/>
      <c r="AC118" s="260"/>
      <c r="AD118" s="257">
        <f t="shared" si="962"/>
        <v>0</v>
      </c>
      <c r="AE118" s="258">
        <v>0.294289866351475</v>
      </c>
      <c r="AF118" s="261">
        <f t="shared" si="963"/>
        <v>0</v>
      </c>
      <c r="AG118" s="262">
        <f t="shared" si="964"/>
        <v>0</v>
      </c>
      <c r="AH118" s="263"/>
      <c r="AI118" s="254">
        <v>4.0</v>
      </c>
      <c r="AJ118" s="255" t="s">
        <v>126</v>
      </c>
      <c r="AK118" s="256" t="s">
        <v>121</v>
      </c>
      <c r="AL118" s="256" t="s">
        <v>123</v>
      </c>
      <c r="AM118" s="257">
        <f>ADHB!AO118</f>
        <v>0</v>
      </c>
      <c r="AN118" s="257"/>
      <c r="AO118" s="257">
        <f t="shared" si="965"/>
        <v>0</v>
      </c>
      <c r="AP118" s="258"/>
      <c r="AQ118" s="257">
        <f t="shared" si="966"/>
        <v>0</v>
      </c>
      <c r="AR118" s="259"/>
      <c r="AS118" s="260"/>
      <c r="AT118" s="260"/>
      <c r="AU118" s="257">
        <f t="shared" si="967"/>
        <v>0</v>
      </c>
      <c r="AV118" s="258">
        <v>0.294289866351475</v>
      </c>
      <c r="AW118" s="261">
        <f t="shared" si="968"/>
        <v>0</v>
      </c>
      <c r="AX118" s="262">
        <f t="shared" si="969"/>
        <v>0</v>
      </c>
      <c r="AY118" s="263"/>
      <c r="AZ118" s="254">
        <v>4.0</v>
      </c>
      <c r="BA118" s="255" t="s">
        <v>126</v>
      </c>
      <c r="BB118" s="256" t="s">
        <v>121</v>
      </c>
      <c r="BC118" s="256" t="s">
        <v>123</v>
      </c>
      <c r="BD118" s="257">
        <f>ADHB!BF118</f>
        <v>0</v>
      </c>
      <c r="BE118" s="257"/>
      <c r="BF118" s="257">
        <f t="shared" si="970"/>
        <v>0</v>
      </c>
      <c r="BG118" s="258"/>
      <c r="BH118" s="257">
        <f t="shared" si="971"/>
        <v>0</v>
      </c>
      <c r="BI118" s="259"/>
      <c r="BJ118" s="260"/>
      <c r="BK118" s="260"/>
      <c r="BL118" s="257">
        <f t="shared" si="972"/>
        <v>0</v>
      </c>
      <c r="BM118" s="258">
        <v>0.294289866351475</v>
      </c>
      <c r="BN118" s="261">
        <f t="shared" si="973"/>
        <v>0</v>
      </c>
      <c r="BO118" s="262">
        <f t="shared" si="974"/>
        <v>0</v>
      </c>
      <c r="BP118" s="263"/>
      <c r="BQ118" s="254">
        <v>4.0</v>
      </c>
      <c r="BR118" s="255" t="s">
        <v>126</v>
      </c>
      <c r="BS118" s="256" t="s">
        <v>121</v>
      </c>
      <c r="BT118" s="256" t="s">
        <v>123</v>
      </c>
      <c r="BU118" s="257">
        <f>ADHB!BW118</f>
        <v>0</v>
      </c>
      <c r="BV118" s="257"/>
      <c r="BW118" s="257">
        <f t="shared" si="975"/>
        <v>0</v>
      </c>
      <c r="BX118" s="258"/>
      <c r="BY118" s="257">
        <f t="shared" si="976"/>
        <v>0</v>
      </c>
      <c r="BZ118" s="259"/>
      <c r="CA118" s="260"/>
      <c r="CB118" s="260"/>
      <c r="CC118" s="257">
        <f t="shared" si="977"/>
        <v>0</v>
      </c>
      <c r="CD118" s="258">
        <v>0.294289866351475</v>
      </c>
      <c r="CE118" s="261">
        <f t="shared" si="978"/>
        <v>0</v>
      </c>
      <c r="CF118" s="262">
        <f t="shared" si="979"/>
        <v>0</v>
      </c>
      <c r="CG118" s="263"/>
      <c r="CH118" s="254">
        <v>4.0</v>
      </c>
      <c r="CI118" s="255" t="s">
        <v>126</v>
      </c>
      <c r="CJ118" s="256" t="s">
        <v>121</v>
      </c>
      <c r="CK118" s="256" t="s">
        <v>123</v>
      </c>
      <c r="CL118" s="257">
        <f>ADHB!CN118</f>
        <v>0</v>
      </c>
      <c r="CM118" s="257"/>
      <c r="CN118" s="257">
        <f t="shared" si="980"/>
        <v>0</v>
      </c>
      <c r="CO118" s="258"/>
      <c r="CP118" s="257">
        <f t="shared" si="981"/>
        <v>0</v>
      </c>
      <c r="CQ118" s="259"/>
      <c r="CR118" s="260"/>
      <c r="CS118" s="260"/>
      <c r="CT118" s="257">
        <f t="shared" si="982"/>
        <v>0</v>
      </c>
      <c r="CU118" s="258">
        <v>0.294289866351475</v>
      </c>
      <c r="CV118" s="261">
        <f t="shared" si="983"/>
        <v>0</v>
      </c>
      <c r="CW118" s="262">
        <f t="shared" si="984"/>
        <v>0</v>
      </c>
      <c r="CX118" s="263"/>
      <c r="CY118" s="254">
        <v>4.0</v>
      </c>
      <c r="CZ118" s="255" t="s">
        <v>126</v>
      </c>
      <c r="DA118" s="256" t="s">
        <v>121</v>
      </c>
      <c r="DB118" s="256" t="s">
        <v>123</v>
      </c>
      <c r="DC118" s="257">
        <f>ADHB!DE118</f>
        <v>0</v>
      </c>
      <c r="DD118" s="257"/>
      <c r="DE118" s="257">
        <f t="shared" si="985"/>
        <v>0</v>
      </c>
      <c r="DF118" s="258"/>
      <c r="DG118" s="257">
        <f t="shared" si="986"/>
        <v>0</v>
      </c>
      <c r="DH118" s="259"/>
      <c r="DI118" s="260"/>
      <c r="DJ118" s="260"/>
      <c r="DK118" s="257">
        <f t="shared" si="987"/>
        <v>0</v>
      </c>
      <c r="DL118" s="258">
        <v>0.294289866351475</v>
      </c>
      <c r="DM118" s="261">
        <f t="shared" si="988"/>
        <v>0</v>
      </c>
      <c r="DN118" s="262">
        <f t="shared" si="989"/>
        <v>0</v>
      </c>
      <c r="DO118" s="263"/>
      <c r="DP118" s="254">
        <v>4.0</v>
      </c>
      <c r="DQ118" s="255" t="s">
        <v>126</v>
      </c>
      <c r="DR118" s="256" t="s">
        <v>121</v>
      </c>
      <c r="DS118" s="256" t="s">
        <v>123</v>
      </c>
      <c r="DT118" s="257">
        <f>ADHB!DV118</f>
        <v>0</v>
      </c>
      <c r="DU118" s="257"/>
      <c r="DV118" s="257">
        <f t="shared" si="990"/>
        <v>0</v>
      </c>
      <c r="DW118" s="258"/>
      <c r="DX118" s="257">
        <f t="shared" si="991"/>
        <v>0</v>
      </c>
      <c r="DY118" s="259"/>
      <c r="DZ118" s="260"/>
      <c r="EA118" s="260"/>
      <c r="EB118" s="257">
        <f t="shared" si="992"/>
        <v>0</v>
      </c>
      <c r="EC118" s="258">
        <v>0.294289866351475</v>
      </c>
      <c r="ED118" s="261">
        <f t="shared" si="993"/>
        <v>0</v>
      </c>
      <c r="EE118" s="262">
        <f t="shared" si="994"/>
        <v>0</v>
      </c>
      <c r="EF118" s="263"/>
      <c r="EG118" s="254">
        <v>4.0</v>
      </c>
      <c r="EH118" s="255" t="s">
        <v>126</v>
      </c>
      <c r="EI118" s="256" t="s">
        <v>121</v>
      </c>
      <c r="EJ118" s="256" t="s">
        <v>123</v>
      </c>
      <c r="EK118" s="257">
        <f>ADHB!EM118</f>
        <v>0</v>
      </c>
      <c r="EL118" s="257"/>
      <c r="EM118" s="257">
        <f t="shared" si="995"/>
        <v>0</v>
      </c>
      <c r="EN118" s="258"/>
      <c r="EO118" s="257">
        <f t="shared" si="996"/>
        <v>0</v>
      </c>
      <c r="EP118" s="259"/>
      <c r="EQ118" s="260"/>
      <c r="ER118" s="260"/>
      <c r="ES118" s="257">
        <f t="shared" si="997"/>
        <v>0</v>
      </c>
      <c r="ET118" s="258">
        <v>0.294289866351475</v>
      </c>
      <c r="EU118" s="261">
        <f t="shared" si="998"/>
        <v>0</v>
      </c>
      <c r="EV118" s="262">
        <f t="shared" si="999"/>
        <v>0</v>
      </c>
      <c r="EW118" s="263"/>
      <c r="EX118" s="254">
        <v>4.0</v>
      </c>
      <c r="EY118" s="255" t="s">
        <v>126</v>
      </c>
      <c r="EZ118" s="256" t="s">
        <v>121</v>
      </c>
      <c r="FA118" s="256" t="s">
        <v>123</v>
      </c>
      <c r="FB118" s="257">
        <f>ADHB!FD118</f>
        <v>0</v>
      </c>
      <c r="FC118" s="257"/>
      <c r="FD118" s="257">
        <f t="shared" si="1000"/>
        <v>0</v>
      </c>
      <c r="FE118" s="258"/>
      <c r="FF118" s="257">
        <f t="shared" si="1001"/>
        <v>0</v>
      </c>
      <c r="FG118" s="259"/>
      <c r="FH118" s="260"/>
      <c r="FI118" s="260"/>
      <c r="FJ118" s="257">
        <f t="shared" si="1002"/>
        <v>0</v>
      </c>
      <c r="FK118" s="258">
        <v>0.294289866351475</v>
      </c>
      <c r="FL118" s="261">
        <f t="shared" si="1003"/>
        <v>0</v>
      </c>
      <c r="FM118" s="262">
        <f t="shared" si="1004"/>
        <v>0</v>
      </c>
      <c r="FN118" s="263"/>
      <c r="FO118" s="254">
        <v>4.0</v>
      </c>
      <c r="FP118" s="255" t="s">
        <v>126</v>
      </c>
      <c r="FQ118" s="256" t="s">
        <v>121</v>
      </c>
      <c r="FR118" s="256" t="s">
        <v>123</v>
      </c>
      <c r="FS118" s="257">
        <f>ADHB!FU118</f>
        <v>0</v>
      </c>
      <c r="FT118" s="257"/>
      <c r="FU118" s="257">
        <f t="shared" si="1005"/>
        <v>0</v>
      </c>
      <c r="FV118" s="258"/>
      <c r="FW118" s="257">
        <f t="shared" si="1006"/>
        <v>0</v>
      </c>
      <c r="FX118" s="259"/>
      <c r="FY118" s="260"/>
      <c r="FZ118" s="260"/>
      <c r="GA118" s="257">
        <f t="shared" si="1007"/>
        <v>0</v>
      </c>
      <c r="GB118" s="258">
        <v>0.294289866351475</v>
      </c>
      <c r="GC118" s="261">
        <f t="shared" si="1008"/>
        <v>0</v>
      </c>
      <c r="GD118" s="262">
        <f t="shared" si="1009"/>
        <v>0</v>
      </c>
      <c r="GE118" s="263"/>
      <c r="GF118" s="254">
        <v>4.0</v>
      </c>
      <c r="GG118" s="255" t="s">
        <v>126</v>
      </c>
      <c r="GH118" s="256" t="s">
        <v>121</v>
      </c>
      <c r="GI118" s="256" t="s">
        <v>123</v>
      </c>
      <c r="GJ118" s="257">
        <f>ADHB!GL118</f>
        <v>0</v>
      </c>
      <c r="GK118" s="257"/>
      <c r="GL118" s="257">
        <f t="shared" si="1010"/>
        <v>0</v>
      </c>
      <c r="GM118" s="258"/>
      <c r="GN118" s="257">
        <f t="shared" si="1011"/>
        <v>0</v>
      </c>
      <c r="GO118" s="259"/>
      <c r="GP118" s="260"/>
      <c r="GQ118" s="260"/>
      <c r="GR118" s="257">
        <f t="shared" si="1012"/>
        <v>0</v>
      </c>
      <c r="GS118" s="258">
        <v>0.294289866351475</v>
      </c>
      <c r="GT118" s="261">
        <f t="shared" si="1013"/>
        <v>0</v>
      </c>
      <c r="GU118" s="262">
        <f t="shared" si="1014"/>
        <v>0</v>
      </c>
      <c r="GV118" s="263"/>
      <c r="GW118" s="254">
        <v>4.0</v>
      </c>
      <c r="GX118" s="255" t="s">
        <v>126</v>
      </c>
      <c r="GY118" s="256" t="s">
        <v>121</v>
      </c>
      <c r="GZ118" s="256" t="s">
        <v>123</v>
      </c>
      <c r="HA118" s="257">
        <f>ADHB!HC118</f>
        <v>0</v>
      </c>
      <c r="HB118" s="257"/>
      <c r="HC118" s="257">
        <f t="shared" si="1015"/>
        <v>0</v>
      </c>
      <c r="HD118" s="258"/>
      <c r="HE118" s="257">
        <f t="shared" si="1016"/>
        <v>0</v>
      </c>
      <c r="HF118" s="259"/>
      <c r="HG118" s="260"/>
      <c r="HH118" s="260"/>
      <c r="HI118" s="257">
        <f t="shared" si="1017"/>
        <v>0</v>
      </c>
      <c r="HJ118" s="258">
        <v>0.294289866351475</v>
      </c>
      <c r="HK118" s="261">
        <f t="shared" si="1018"/>
        <v>0</v>
      </c>
      <c r="HL118" s="262">
        <f t="shared" si="1019"/>
        <v>0</v>
      </c>
      <c r="HM118" s="263"/>
      <c r="HN118" s="254">
        <v>4.0</v>
      </c>
      <c r="HO118" s="255" t="s">
        <v>126</v>
      </c>
      <c r="HP118" s="256" t="s">
        <v>121</v>
      </c>
      <c r="HQ118" s="256" t="s">
        <v>123</v>
      </c>
      <c r="HR118" s="257">
        <f>ADHB!HT118</f>
        <v>0</v>
      </c>
      <c r="HS118" s="257"/>
      <c r="HT118" s="257">
        <f t="shared" si="1020"/>
        <v>0</v>
      </c>
      <c r="HU118" s="258"/>
      <c r="HV118" s="257">
        <f t="shared" si="1021"/>
        <v>0</v>
      </c>
      <c r="HW118" s="259"/>
      <c r="HX118" s="260"/>
      <c r="HY118" s="260"/>
      <c r="HZ118" s="257">
        <f t="shared" si="1022"/>
        <v>0</v>
      </c>
      <c r="IA118" s="258">
        <v>0.294289866351475</v>
      </c>
      <c r="IB118" s="261">
        <f t="shared" si="1023"/>
        <v>0</v>
      </c>
      <c r="IC118" s="262">
        <f t="shared" si="1024"/>
        <v>0</v>
      </c>
      <c r="ID118" s="263"/>
      <c r="IE118" s="254">
        <v>4.0</v>
      </c>
      <c r="IF118" s="255" t="s">
        <v>126</v>
      </c>
      <c r="IG118" s="256" t="s">
        <v>121</v>
      </c>
      <c r="IH118" s="256" t="s">
        <v>123</v>
      </c>
      <c r="II118" s="257">
        <f>ADHB!IK118</f>
        <v>0</v>
      </c>
      <c r="IJ118" s="257"/>
      <c r="IK118" s="257">
        <f t="shared" si="1025"/>
        <v>0</v>
      </c>
      <c r="IL118" s="258"/>
      <c r="IM118" s="257">
        <f t="shared" si="1026"/>
        <v>0</v>
      </c>
      <c r="IN118" s="259"/>
      <c r="IO118" s="260"/>
      <c r="IP118" s="260"/>
      <c r="IQ118" s="257">
        <f t="shared" si="1027"/>
        <v>0</v>
      </c>
      <c r="IR118" s="258">
        <v>0.294289866351475</v>
      </c>
      <c r="IS118" s="261">
        <f t="shared" si="1028"/>
        <v>0</v>
      </c>
      <c r="IT118" s="262">
        <f t="shared" si="1029"/>
        <v>0</v>
      </c>
      <c r="IU118" s="263"/>
      <c r="IV118" s="254">
        <v>4.0</v>
      </c>
      <c r="IW118" s="255" t="s">
        <v>126</v>
      </c>
      <c r="IX118" s="256" t="s">
        <v>121</v>
      </c>
      <c r="IY118" s="256" t="s">
        <v>123</v>
      </c>
      <c r="IZ118" s="257">
        <f>ADHB!JB118</f>
        <v>0</v>
      </c>
      <c r="JA118" s="257"/>
      <c r="JB118" s="257">
        <f t="shared" si="1030"/>
        <v>0</v>
      </c>
      <c r="JC118" s="258"/>
      <c r="JD118" s="257">
        <f t="shared" si="1031"/>
        <v>0</v>
      </c>
      <c r="JE118" s="259"/>
      <c r="JF118" s="260"/>
      <c r="JG118" s="260"/>
      <c r="JH118" s="257">
        <f t="shared" si="1032"/>
        <v>0</v>
      </c>
      <c r="JI118" s="258">
        <v>0.294289866351475</v>
      </c>
      <c r="JJ118" s="261">
        <f t="shared" si="1033"/>
        <v>0</v>
      </c>
      <c r="JK118" s="262">
        <f t="shared" si="1034"/>
        <v>0</v>
      </c>
      <c r="JL118" s="263"/>
      <c r="JM118" s="254">
        <v>4.0</v>
      </c>
      <c r="JN118" s="255" t="s">
        <v>126</v>
      </c>
      <c r="JO118" s="256" t="s">
        <v>121</v>
      </c>
      <c r="JP118" s="256" t="s">
        <v>123</v>
      </c>
      <c r="JQ118" s="257">
        <f>ADHB!JS118</f>
        <v>0</v>
      </c>
      <c r="JR118" s="257"/>
      <c r="JS118" s="257">
        <f t="shared" si="1035"/>
        <v>0</v>
      </c>
      <c r="JT118" s="258"/>
      <c r="JU118" s="257">
        <f t="shared" si="1036"/>
        <v>0</v>
      </c>
      <c r="JV118" s="259"/>
      <c r="JW118" s="260"/>
      <c r="JX118" s="260"/>
      <c r="JY118" s="257">
        <f t="shared" si="1037"/>
        <v>0</v>
      </c>
      <c r="JZ118" s="258">
        <v>0.294289866351475</v>
      </c>
      <c r="KA118" s="261">
        <f t="shared" si="1038"/>
        <v>0</v>
      </c>
      <c r="KB118" s="262">
        <f t="shared" si="1039"/>
        <v>0</v>
      </c>
      <c r="KC118" s="263"/>
      <c r="KD118" s="254">
        <v>4.0</v>
      </c>
      <c r="KE118" s="255" t="s">
        <v>126</v>
      </c>
      <c r="KF118" s="256" t="s">
        <v>121</v>
      </c>
      <c r="KG118" s="256" t="s">
        <v>123</v>
      </c>
      <c r="KH118" s="257">
        <f>ADHB!KJ118</f>
        <v>0</v>
      </c>
      <c r="KI118" s="257"/>
      <c r="KJ118" s="257">
        <f t="shared" si="1040"/>
        <v>0</v>
      </c>
      <c r="KK118" s="258"/>
      <c r="KL118" s="257">
        <f t="shared" si="1041"/>
        <v>0</v>
      </c>
      <c r="KM118" s="259"/>
      <c r="KN118" s="260"/>
      <c r="KO118" s="260"/>
      <c r="KP118" s="257">
        <f t="shared" si="1042"/>
        <v>0</v>
      </c>
      <c r="KQ118" s="258">
        <v>0.294289866351475</v>
      </c>
      <c r="KR118" s="261">
        <f t="shared" si="1043"/>
        <v>0</v>
      </c>
      <c r="KS118" s="262">
        <f t="shared" si="1044"/>
        <v>0</v>
      </c>
      <c r="KT118" s="263"/>
      <c r="KU118" s="264"/>
    </row>
    <row r="119" ht="15.75" customHeight="1">
      <c r="A119" s="254">
        <v>5.0</v>
      </c>
      <c r="B119" s="255" t="s">
        <v>127</v>
      </c>
      <c r="C119" s="256" t="s">
        <v>121</v>
      </c>
      <c r="D119" s="256" t="s">
        <v>123</v>
      </c>
      <c r="E119" s="257">
        <f>ADHB!G119</f>
        <v>0</v>
      </c>
      <c r="F119" s="257"/>
      <c r="G119" s="257">
        <f t="shared" si="955"/>
        <v>0</v>
      </c>
      <c r="H119" s="258"/>
      <c r="I119" s="257">
        <f t="shared" si="956"/>
        <v>0</v>
      </c>
      <c r="J119" s="259"/>
      <c r="K119" s="260"/>
      <c r="L119" s="260"/>
      <c r="M119" s="257">
        <f t="shared" si="957"/>
        <v>0</v>
      </c>
      <c r="N119" s="258">
        <v>0.294289866351475</v>
      </c>
      <c r="O119" s="261">
        <f t="shared" si="958"/>
        <v>0</v>
      </c>
      <c r="P119" s="262">
        <f t="shared" si="959"/>
        <v>0</v>
      </c>
      <c r="Q119" s="263"/>
      <c r="R119" s="254">
        <v>5.0</v>
      </c>
      <c r="S119" s="255" t="s">
        <v>127</v>
      </c>
      <c r="T119" s="256" t="s">
        <v>121</v>
      </c>
      <c r="U119" s="256" t="s">
        <v>123</v>
      </c>
      <c r="V119" s="257">
        <f>ADHB!X119</f>
        <v>0</v>
      </c>
      <c r="W119" s="257"/>
      <c r="X119" s="257">
        <f t="shared" si="960"/>
        <v>0</v>
      </c>
      <c r="Y119" s="258"/>
      <c r="Z119" s="257">
        <f t="shared" si="961"/>
        <v>0</v>
      </c>
      <c r="AA119" s="259"/>
      <c r="AB119" s="260"/>
      <c r="AC119" s="260"/>
      <c r="AD119" s="257">
        <f t="shared" si="962"/>
        <v>0</v>
      </c>
      <c r="AE119" s="258">
        <v>0.294289866351475</v>
      </c>
      <c r="AF119" s="261">
        <f t="shared" si="963"/>
        <v>0</v>
      </c>
      <c r="AG119" s="262">
        <f t="shared" si="964"/>
        <v>0</v>
      </c>
      <c r="AH119" s="263"/>
      <c r="AI119" s="254">
        <v>5.0</v>
      </c>
      <c r="AJ119" s="255" t="s">
        <v>127</v>
      </c>
      <c r="AK119" s="256" t="s">
        <v>121</v>
      </c>
      <c r="AL119" s="256" t="s">
        <v>123</v>
      </c>
      <c r="AM119" s="257">
        <f>ADHB!AO119</f>
        <v>0</v>
      </c>
      <c r="AN119" s="257"/>
      <c r="AO119" s="257">
        <f t="shared" si="965"/>
        <v>0</v>
      </c>
      <c r="AP119" s="258"/>
      <c r="AQ119" s="257">
        <f t="shared" si="966"/>
        <v>0</v>
      </c>
      <c r="AR119" s="259"/>
      <c r="AS119" s="260"/>
      <c r="AT119" s="260"/>
      <c r="AU119" s="257">
        <f t="shared" si="967"/>
        <v>0</v>
      </c>
      <c r="AV119" s="258">
        <v>0.294289866351475</v>
      </c>
      <c r="AW119" s="261">
        <f t="shared" si="968"/>
        <v>0</v>
      </c>
      <c r="AX119" s="262">
        <f t="shared" si="969"/>
        <v>0</v>
      </c>
      <c r="AY119" s="263"/>
      <c r="AZ119" s="254">
        <v>5.0</v>
      </c>
      <c r="BA119" s="255" t="s">
        <v>127</v>
      </c>
      <c r="BB119" s="256" t="s">
        <v>121</v>
      </c>
      <c r="BC119" s="256" t="s">
        <v>123</v>
      </c>
      <c r="BD119" s="257">
        <f>ADHB!BF119</f>
        <v>0</v>
      </c>
      <c r="BE119" s="257"/>
      <c r="BF119" s="257">
        <f t="shared" si="970"/>
        <v>0</v>
      </c>
      <c r="BG119" s="258"/>
      <c r="BH119" s="257">
        <f t="shared" si="971"/>
        <v>0</v>
      </c>
      <c r="BI119" s="259"/>
      <c r="BJ119" s="260"/>
      <c r="BK119" s="260"/>
      <c r="BL119" s="257">
        <f t="shared" si="972"/>
        <v>0</v>
      </c>
      <c r="BM119" s="258">
        <v>0.294289866351475</v>
      </c>
      <c r="BN119" s="261">
        <f t="shared" si="973"/>
        <v>0</v>
      </c>
      <c r="BO119" s="262">
        <f t="shared" si="974"/>
        <v>0</v>
      </c>
      <c r="BP119" s="263"/>
      <c r="BQ119" s="254">
        <v>5.0</v>
      </c>
      <c r="BR119" s="255" t="s">
        <v>127</v>
      </c>
      <c r="BS119" s="256" t="s">
        <v>121</v>
      </c>
      <c r="BT119" s="256" t="s">
        <v>123</v>
      </c>
      <c r="BU119" s="257">
        <f>ADHB!BW119</f>
        <v>0</v>
      </c>
      <c r="BV119" s="257"/>
      <c r="BW119" s="257">
        <f t="shared" si="975"/>
        <v>0</v>
      </c>
      <c r="BX119" s="258"/>
      <c r="BY119" s="257">
        <f t="shared" si="976"/>
        <v>0</v>
      </c>
      <c r="BZ119" s="259"/>
      <c r="CA119" s="260"/>
      <c r="CB119" s="260"/>
      <c r="CC119" s="257">
        <f t="shared" si="977"/>
        <v>0</v>
      </c>
      <c r="CD119" s="258">
        <v>0.294289866351475</v>
      </c>
      <c r="CE119" s="261">
        <f t="shared" si="978"/>
        <v>0</v>
      </c>
      <c r="CF119" s="262">
        <f t="shared" si="979"/>
        <v>0</v>
      </c>
      <c r="CG119" s="263"/>
      <c r="CH119" s="254">
        <v>5.0</v>
      </c>
      <c r="CI119" s="255" t="s">
        <v>127</v>
      </c>
      <c r="CJ119" s="256" t="s">
        <v>121</v>
      </c>
      <c r="CK119" s="256" t="s">
        <v>123</v>
      </c>
      <c r="CL119" s="257">
        <f>ADHB!CN119</f>
        <v>0</v>
      </c>
      <c r="CM119" s="257"/>
      <c r="CN119" s="257">
        <f t="shared" si="980"/>
        <v>0</v>
      </c>
      <c r="CO119" s="258"/>
      <c r="CP119" s="257">
        <f t="shared" si="981"/>
        <v>0</v>
      </c>
      <c r="CQ119" s="259"/>
      <c r="CR119" s="260"/>
      <c r="CS119" s="260"/>
      <c r="CT119" s="257">
        <f t="shared" si="982"/>
        <v>0</v>
      </c>
      <c r="CU119" s="258">
        <v>0.294289866351475</v>
      </c>
      <c r="CV119" s="261">
        <f t="shared" si="983"/>
        <v>0</v>
      </c>
      <c r="CW119" s="262">
        <f t="shared" si="984"/>
        <v>0</v>
      </c>
      <c r="CX119" s="263"/>
      <c r="CY119" s="254">
        <v>5.0</v>
      </c>
      <c r="CZ119" s="255" t="s">
        <v>127</v>
      </c>
      <c r="DA119" s="256" t="s">
        <v>121</v>
      </c>
      <c r="DB119" s="256" t="s">
        <v>123</v>
      </c>
      <c r="DC119" s="257">
        <f>ADHB!DE119</f>
        <v>0</v>
      </c>
      <c r="DD119" s="257"/>
      <c r="DE119" s="257">
        <f t="shared" si="985"/>
        <v>0</v>
      </c>
      <c r="DF119" s="258"/>
      <c r="DG119" s="257">
        <f t="shared" si="986"/>
        <v>0</v>
      </c>
      <c r="DH119" s="259"/>
      <c r="DI119" s="260"/>
      <c r="DJ119" s="260"/>
      <c r="DK119" s="257">
        <f t="shared" si="987"/>
        <v>0</v>
      </c>
      <c r="DL119" s="258">
        <v>0.294289866351475</v>
      </c>
      <c r="DM119" s="261">
        <f t="shared" si="988"/>
        <v>0</v>
      </c>
      <c r="DN119" s="262">
        <f t="shared" si="989"/>
        <v>0</v>
      </c>
      <c r="DO119" s="263"/>
      <c r="DP119" s="254">
        <v>5.0</v>
      </c>
      <c r="DQ119" s="255" t="s">
        <v>127</v>
      </c>
      <c r="DR119" s="256" t="s">
        <v>121</v>
      </c>
      <c r="DS119" s="256" t="s">
        <v>123</v>
      </c>
      <c r="DT119" s="257">
        <f>ADHB!DV119</f>
        <v>0</v>
      </c>
      <c r="DU119" s="257"/>
      <c r="DV119" s="257">
        <f t="shared" si="990"/>
        <v>0</v>
      </c>
      <c r="DW119" s="258"/>
      <c r="DX119" s="257">
        <f t="shared" si="991"/>
        <v>0</v>
      </c>
      <c r="DY119" s="259"/>
      <c r="DZ119" s="260"/>
      <c r="EA119" s="260"/>
      <c r="EB119" s="257">
        <f t="shared" si="992"/>
        <v>0</v>
      </c>
      <c r="EC119" s="258">
        <v>0.294289866351475</v>
      </c>
      <c r="ED119" s="261">
        <f t="shared" si="993"/>
        <v>0</v>
      </c>
      <c r="EE119" s="262">
        <f t="shared" si="994"/>
        <v>0</v>
      </c>
      <c r="EF119" s="263"/>
      <c r="EG119" s="254">
        <v>5.0</v>
      </c>
      <c r="EH119" s="255" t="s">
        <v>127</v>
      </c>
      <c r="EI119" s="256" t="s">
        <v>121</v>
      </c>
      <c r="EJ119" s="256" t="s">
        <v>123</v>
      </c>
      <c r="EK119" s="257">
        <f>ADHB!EM119</f>
        <v>0</v>
      </c>
      <c r="EL119" s="257"/>
      <c r="EM119" s="257">
        <f t="shared" si="995"/>
        <v>0</v>
      </c>
      <c r="EN119" s="258"/>
      <c r="EO119" s="257">
        <f t="shared" si="996"/>
        <v>0</v>
      </c>
      <c r="EP119" s="259"/>
      <c r="EQ119" s="260"/>
      <c r="ER119" s="260"/>
      <c r="ES119" s="257">
        <f t="shared" si="997"/>
        <v>0</v>
      </c>
      <c r="ET119" s="258">
        <v>0.294289866351475</v>
      </c>
      <c r="EU119" s="261">
        <f t="shared" si="998"/>
        <v>0</v>
      </c>
      <c r="EV119" s="262">
        <f t="shared" si="999"/>
        <v>0</v>
      </c>
      <c r="EW119" s="263"/>
      <c r="EX119" s="254">
        <v>5.0</v>
      </c>
      <c r="EY119" s="255" t="s">
        <v>127</v>
      </c>
      <c r="EZ119" s="256" t="s">
        <v>121</v>
      </c>
      <c r="FA119" s="256" t="s">
        <v>123</v>
      </c>
      <c r="FB119" s="257">
        <f>ADHB!FD119</f>
        <v>0</v>
      </c>
      <c r="FC119" s="257"/>
      <c r="FD119" s="257">
        <f t="shared" si="1000"/>
        <v>0</v>
      </c>
      <c r="FE119" s="258"/>
      <c r="FF119" s="257">
        <f t="shared" si="1001"/>
        <v>0</v>
      </c>
      <c r="FG119" s="259"/>
      <c r="FH119" s="260"/>
      <c r="FI119" s="260"/>
      <c r="FJ119" s="257">
        <f t="shared" si="1002"/>
        <v>0</v>
      </c>
      <c r="FK119" s="258">
        <v>0.294289866351475</v>
      </c>
      <c r="FL119" s="261">
        <f t="shared" si="1003"/>
        <v>0</v>
      </c>
      <c r="FM119" s="262">
        <f t="shared" si="1004"/>
        <v>0</v>
      </c>
      <c r="FN119" s="263"/>
      <c r="FO119" s="254">
        <v>5.0</v>
      </c>
      <c r="FP119" s="255" t="s">
        <v>127</v>
      </c>
      <c r="FQ119" s="256" t="s">
        <v>121</v>
      </c>
      <c r="FR119" s="256" t="s">
        <v>123</v>
      </c>
      <c r="FS119" s="257">
        <f>ADHB!FU119</f>
        <v>0</v>
      </c>
      <c r="FT119" s="257"/>
      <c r="FU119" s="257">
        <f t="shared" si="1005"/>
        <v>0</v>
      </c>
      <c r="FV119" s="258"/>
      <c r="FW119" s="257">
        <f t="shared" si="1006"/>
        <v>0</v>
      </c>
      <c r="FX119" s="259"/>
      <c r="FY119" s="260"/>
      <c r="FZ119" s="260"/>
      <c r="GA119" s="257">
        <f t="shared" si="1007"/>
        <v>0</v>
      </c>
      <c r="GB119" s="258">
        <v>0.294289866351475</v>
      </c>
      <c r="GC119" s="261">
        <f t="shared" si="1008"/>
        <v>0</v>
      </c>
      <c r="GD119" s="262">
        <f t="shared" si="1009"/>
        <v>0</v>
      </c>
      <c r="GE119" s="263"/>
      <c r="GF119" s="254">
        <v>5.0</v>
      </c>
      <c r="GG119" s="255" t="s">
        <v>127</v>
      </c>
      <c r="GH119" s="256" t="s">
        <v>121</v>
      </c>
      <c r="GI119" s="256" t="s">
        <v>123</v>
      </c>
      <c r="GJ119" s="257">
        <f>ADHB!GL119</f>
        <v>0</v>
      </c>
      <c r="GK119" s="257"/>
      <c r="GL119" s="257">
        <f t="shared" si="1010"/>
        <v>0</v>
      </c>
      <c r="GM119" s="258"/>
      <c r="GN119" s="257">
        <f t="shared" si="1011"/>
        <v>0</v>
      </c>
      <c r="GO119" s="259"/>
      <c r="GP119" s="260"/>
      <c r="GQ119" s="260"/>
      <c r="GR119" s="257">
        <f t="shared" si="1012"/>
        <v>0</v>
      </c>
      <c r="GS119" s="258">
        <v>0.294289866351475</v>
      </c>
      <c r="GT119" s="261">
        <f t="shared" si="1013"/>
        <v>0</v>
      </c>
      <c r="GU119" s="262">
        <f t="shared" si="1014"/>
        <v>0</v>
      </c>
      <c r="GV119" s="263"/>
      <c r="GW119" s="254">
        <v>5.0</v>
      </c>
      <c r="GX119" s="255" t="s">
        <v>127</v>
      </c>
      <c r="GY119" s="256" t="s">
        <v>121</v>
      </c>
      <c r="GZ119" s="256" t="s">
        <v>123</v>
      </c>
      <c r="HA119" s="257">
        <f>ADHB!HC119</f>
        <v>0</v>
      </c>
      <c r="HB119" s="257"/>
      <c r="HC119" s="257">
        <f t="shared" si="1015"/>
        <v>0</v>
      </c>
      <c r="HD119" s="258"/>
      <c r="HE119" s="257">
        <f t="shared" si="1016"/>
        <v>0</v>
      </c>
      <c r="HF119" s="259"/>
      <c r="HG119" s="260"/>
      <c r="HH119" s="260"/>
      <c r="HI119" s="257">
        <f t="shared" si="1017"/>
        <v>0</v>
      </c>
      <c r="HJ119" s="258">
        <v>0.294289866351475</v>
      </c>
      <c r="HK119" s="261">
        <f t="shared" si="1018"/>
        <v>0</v>
      </c>
      <c r="HL119" s="262">
        <f t="shared" si="1019"/>
        <v>0</v>
      </c>
      <c r="HM119" s="263"/>
      <c r="HN119" s="254">
        <v>5.0</v>
      </c>
      <c r="HO119" s="255" t="s">
        <v>127</v>
      </c>
      <c r="HP119" s="256" t="s">
        <v>121</v>
      </c>
      <c r="HQ119" s="256" t="s">
        <v>123</v>
      </c>
      <c r="HR119" s="257">
        <f>ADHB!HT119</f>
        <v>0</v>
      </c>
      <c r="HS119" s="257"/>
      <c r="HT119" s="257">
        <f t="shared" si="1020"/>
        <v>0</v>
      </c>
      <c r="HU119" s="258"/>
      <c r="HV119" s="257">
        <f t="shared" si="1021"/>
        <v>0</v>
      </c>
      <c r="HW119" s="259"/>
      <c r="HX119" s="260"/>
      <c r="HY119" s="260"/>
      <c r="HZ119" s="257">
        <f t="shared" si="1022"/>
        <v>0</v>
      </c>
      <c r="IA119" s="258">
        <v>0.294289866351475</v>
      </c>
      <c r="IB119" s="261">
        <f t="shared" si="1023"/>
        <v>0</v>
      </c>
      <c r="IC119" s="262">
        <f t="shared" si="1024"/>
        <v>0</v>
      </c>
      <c r="ID119" s="263"/>
      <c r="IE119" s="254">
        <v>5.0</v>
      </c>
      <c r="IF119" s="255" t="s">
        <v>127</v>
      </c>
      <c r="IG119" s="256" t="s">
        <v>121</v>
      </c>
      <c r="IH119" s="256" t="s">
        <v>123</v>
      </c>
      <c r="II119" s="257">
        <f>ADHB!IK119</f>
        <v>0</v>
      </c>
      <c r="IJ119" s="257"/>
      <c r="IK119" s="257">
        <f t="shared" si="1025"/>
        <v>0</v>
      </c>
      <c r="IL119" s="258"/>
      <c r="IM119" s="257">
        <f t="shared" si="1026"/>
        <v>0</v>
      </c>
      <c r="IN119" s="259"/>
      <c r="IO119" s="260"/>
      <c r="IP119" s="260"/>
      <c r="IQ119" s="257">
        <f t="shared" si="1027"/>
        <v>0</v>
      </c>
      <c r="IR119" s="258">
        <v>0.294289866351475</v>
      </c>
      <c r="IS119" s="261">
        <f t="shared" si="1028"/>
        <v>0</v>
      </c>
      <c r="IT119" s="262">
        <f t="shared" si="1029"/>
        <v>0</v>
      </c>
      <c r="IU119" s="263"/>
      <c r="IV119" s="254">
        <v>5.0</v>
      </c>
      <c r="IW119" s="255" t="s">
        <v>127</v>
      </c>
      <c r="IX119" s="256" t="s">
        <v>121</v>
      </c>
      <c r="IY119" s="256" t="s">
        <v>123</v>
      </c>
      <c r="IZ119" s="257">
        <f>ADHB!JB119</f>
        <v>0</v>
      </c>
      <c r="JA119" s="257"/>
      <c r="JB119" s="257">
        <f t="shared" si="1030"/>
        <v>0</v>
      </c>
      <c r="JC119" s="258"/>
      <c r="JD119" s="257">
        <f t="shared" si="1031"/>
        <v>0</v>
      </c>
      <c r="JE119" s="259"/>
      <c r="JF119" s="260"/>
      <c r="JG119" s="260"/>
      <c r="JH119" s="257">
        <f t="shared" si="1032"/>
        <v>0</v>
      </c>
      <c r="JI119" s="258">
        <v>0.294289866351475</v>
      </c>
      <c r="JJ119" s="261">
        <f t="shared" si="1033"/>
        <v>0</v>
      </c>
      <c r="JK119" s="262">
        <f t="shared" si="1034"/>
        <v>0</v>
      </c>
      <c r="JL119" s="263"/>
      <c r="JM119" s="254">
        <v>5.0</v>
      </c>
      <c r="JN119" s="255" t="s">
        <v>127</v>
      </c>
      <c r="JO119" s="256" t="s">
        <v>121</v>
      </c>
      <c r="JP119" s="256" t="s">
        <v>123</v>
      </c>
      <c r="JQ119" s="257">
        <f>ADHB!JS119</f>
        <v>0</v>
      </c>
      <c r="JR119" s="257"/>
      <c r="JS119" s="257">
        <f t="shared" si="1035"/>
        <v>0</v>
      </c>
      <c r="JT119" s="258"/>
      <c r="JU119" s="257">
        <f t="shared" si="1036"/>
        <v>0</v>
      </c>
      <c r="JV119" s="259"/>
      <c r="JW119" s="260"/>
      <c r="JX119" s="260"/>
      <c r="JY119" s="257">
        <f t="shared" si="1037"/>
        <v>0</v>
      </c>
      <c r="JZ119" s="258">
        <v>0.294289866351475</v>
      </c>
      <c r="KA119" s="261">
        <f t="shared" si="1038"/>
        <v>0</v>
      </c>
      <c r="KB119" s="262">
        <f t="shared" si="1039"/>
        <v>0</v>
      </c>
      <c r="KC119" s="263"/>
      <c r="KD119" s="254">
        <v>5.0</v>
      </c>
      <c r="KE119" s="255" t="s">
        <v>127</v>
      </c>
      <c r="KF119" s="256" t="s">
        <v>121</v>
      </c>
      <c r="KG119" s="256" t="s">
        <v>123</v>
      </c>
      <c r="KH119" s="257">
        <f>ADHB!KJ119</f>
        <v>0</v>
      </c>
      <c r="KI119" s="257"/>
      <c r="KJ119" s="257">
        <f t="shared" si="1040"/>
        <v>0</v>
      </c>
      <c r="KK119" s="258"/>
      <c r="KL119" s="257">
        <f t="shared" si="1041"/>
        <v>0</v>
      </c>
      <c r="KM119" s="259"/>
      <c r="KN119" s="260"/>
      <c r="KO119" s="260"/>
      <c r="KP119" s="257">
        <f t="shared" si="1042"/>
        <v>0</v>
      </c>
      <c r="KQ119" s="258">
        <v>0.294289866351475</v>
      </c>
      <c r="KR119" s="261">
        <f t="shared" si="1043"/>
        <v>0</v>
      </c>
      <c r="KS119" s="262">
        <f t="shared" si="1044"/>
        <v>0</v>
      </c>
      <c r="KT119" s="263"/>
      <c r="KU119" s="264"/>
    </row>
    <row r="120" ht="15.75" customHeight="1">
      <c r="A120" s="254">
        <v>6.0</v>
      </c>
      <c r="B120" s="255" t="s">
        <v>128</v>
      </c>
      <c r="C120" s="256" t="s">
        <v>121</v>
      </c>
      <c r="D120" s="256" t="s">
        <v>123</v>
      </c>
      <c r="E120" s="257">
        <f>ADHB!G120</f>
        <v>0</v>
      </c>
      <c r="F120" s="257"/>
      <c r="G120" s="257">
        <f t="shared" si="955"/>
        <v>0</v>
      </c>
      <c r="H120" s="258"/>
      <c r="I120" s="257">
        <f t="shared" si="956"/>
        <v>0</v>
      </c>
      <c r="J120" s="259"/>
      <c r="K120" s="260"/>
      <c r="L120" s="260"/>
      <c r="M120" s="257">
        <f t="shared" si="957"/>
        <v>0</v>
      </c>
      <c r="N120" s="258">
        <v>0.294289866351475</v>
      </c>
      <c r="O120" s="261">
        <f t="shared" si="958"/>
        <v>0</v>
      </c>
      <c r="P120" s="262">
        <f t="shared" si="959"/>
        <v>0</v>
      </c>
      <c r="Q120" s="263"/>
      <c r="R120" s="254">
        <v>6.0</v>
      </c>
      <c r="S120" s="255" t="s">
        <v>128</v>
      </c>
      <c r="T120" s="256" t="s">
        <v>121</v>
      </c>
      <c r="U120" s="256" t="s">
        <v>123</v>
      </c>
      <c r="V120" s="257">
        <f>ADHB!X120</f>
        <v>0</v>
      </c>
      <c r="W120" s="257"/>
      <c r="X120" s="257">
        <f t="shared" si="960"/>
        <v>0</v>
      </c>
      <c r="Y120" s="258"/>
      <c r="Z120" s="257">
        <f t="shared" si="961"/>
        <v>0</v>
      </c>
      <c r="AA120" s="259"/>
      <c r="AB120" s="260"/>
      <c r="AC120" s="260"/>
      <c r="AD120" s="257">
        <f t="shared" si="962"/>
        <v>0</v>
      </c>
      <c r="AE120" s="258">
        <v>0.294289866351475</v>
      </c>
      <c r="AF120" s="261">
        <f t="shared" si="963"/>
        <v>0</v>
      </c>
      <c r="AG120" s="262">
        <f t="shared" si="964"/>
        <v>0</v>
      </c>
      <c r="AH120" s="263"/>
      <c r="AI120" s="254">
        <v>6.0</v>
      </c>
      <c r="AJ120" s="255" t="s">
        <v>128</v>
      </c>
      <c r="AK120" s="256" t="s">
        <v>121</v>
      </c>
      <c r="AL120" s="256" t="s">
        <v>123</v>
      </c>
      <c r="AM120" s="257">
        <f>ADHB!AO120</f>
        <v>0</v>
      </c>
      <c r="AN120" s="257"/>
      <c r="AO120" s="257">
        <f t="shared" si="965"/>
        <v>0</v>
      </c>
      <c r="AP120" s="258"/>
      <c r="AQ120" s="257">
        <f t="shared" si="966"/>
        <v>0</v>
      </c>
      <c r="AR120" s="259"/>
      <c r="AS120" s="260"/>
      <c r="AT120" s="260"/>
      <c r="AU120" s="257">
        <f t="shared" si="967"/>
        <v>0</v>
      </c>
      <c r="AV120" s="258">
        <v>0.294289866351475</v>
      </c>
      <c r="AW120" s="261">
        <f t="shared" si="968"/>
        <v>0</v>
      </c>
      <c r="AX120" s="262">
        <f t="shared" si="969"/>
        <v>0</v>
      </c>
      <c r="AY120" s="263"/>
      <c r="AZ120" s="254">
        <v>6.0</v>
      </c>
      <c r="BA120" s="255" t="s">
        <v>128</v>
      </c>
      <c r="BB120" s="256" t="s">
        <v>121</v>
      </c>
      <c r="BC120" s="256" t="s">
        <v>123</v>
      </c>
      <c r="BD120" s="257">
        <f>ADHB!BF120</f>
        <v>0</v>
      </c>
      <c r="BE120" s="257"/>
      <c r="BF120" s="257">
        <f t="shared" si="970"/>
        <v>0</v>
      </c>
      <c r="BG120" s="258"/>
      <c r="BH120" s="257">
        <f t="shared" si="971"/>
        <v>0</v>
      </c>
      <c r="BI120" s="259"/>
      <c r="BJ120" s="260"/>
      <c r="BK120" s="260"/>
      <c r="BL120" s="257">
        <f t="shared" si="972"/>
        <v>0</v>
      </c>
      <c r="BM120" s="258">
        <v>0.294289866351475</v>
      </c>
      <c r="BN120" s="261">
        <f t="shared" si="973"/>
        <v>0</v>
      </c>
      <c r="BO120" s="262">
        <f t="shared" si="974"/>
        <v>0</v>
      </c>
      <c r="BP120" s="263"/>
      <c r="BQ120" s="254">
        <v>6.0</v>
      </c>
      <c r="BR120" s="255" t="s">
        <v>128</v>
      </c>
      <c r="BS120" s="256" t="s">
        <v>121</v>
      </c>
      <c r="BT120" s="256" t="s">
        <v>123</v>
      </c>
      <c r="BU120" s="257">
        <f>ADHB!BW120</f>
        <v>0</v>
      </c>
      <c r="BV120" s="257"/>
      <c r="BW120" s="257">
        <f t="shared" si="975"/>
        <v>0</v>
      </c>
      <c r="BX120" s="258"/>
      <c r="BY120" s="257">
        <f t="shared" si="976"/>
        <v>0</v>
      </c>
      <c r="BZ120" s="259"/>
      <c r="CA120" s="260"/>
      <c r="CB120" s="260"/>
      <c r="CC120" s="257">
        <f t="shared" si="977"/>
        <v>0</v>
      </c>
      <c r="CD120" s="258">
        <v>0.294289866351475</v>
      </c>
      <c r="CE120" s="261">
        <f t="shared" si="978"/>
        <v>0</v>
      </c>
      <c r="CF120" s="262">
        <f t="shared" si="979"/>
        <v>0</v>
      </c>
      <c r="CG120" s="263"/>
      <c r="CH120" s="254">
        <v>6.0</v>
      </c>
      <c r="CI120" s="255" t="s">
        <v>128</v>
      </c>
      <c r="CJ120" s="256" t="s">
        <v>121</v>
      </c>
      <c r="CK120" s="256" t="s">
        <v>123</v>
      </c>
      <c r="CL120" s="257">
        <f>ADHB!CN120</f>
        <v>0</v>
      </c>
      <c r="CM120" s="257"/>
      <c r="CN120" s="257">
        <f t="shared" si="980"/>
        <v>0</v>
      </c>
      <c r="CO120" s="258"/>
      <c r="CP120" s="257">
        <f t="shared" si="981"/>
        <v>0</v>
      </c>
      <c r="CQ120" s="259"/>
      <c r="CR120" s="260"/>
      <c r="CS120" s="260"/>
      <c r="CT120" s="257">
        <f t="shared" si="982"/>
        <v>0</v>
      </c>
      <c r="CU120" s="258">
        <v>0.294289866351475</v>
      </c>
      <c r="CV120" s="261">
        <f t="shared" si="983"/>
        <v>0</v>
      </c>
      <c r="CW120" s="262">
        <f t="shared" si="984"/>
        <v>0</v>
      </c>
      <c r="CX120" s="263"/>
      <c r="CY120" s="254">
        <v>6.0</v>
      </c>
      <c r="CZ120" s="255" t="s">
        <v>128</v>
      </c>
      <c r="DA120" s="256" t="s">
        <v>121</v>
      </c>
      <c r="DB120" s="256" t="s">
        <v>123</v>
      </c>
      <c r="DC120" s="257">
        <f>ADHB!DE120</f>
        <v>0</v>
      </c>
      <c r="DD120" s="257"/>
      <c r="DE120" s="257">
        <f t="shared" si="985"/>
        <v>0</v>
      </c>
      <c r="DF120" s="258"/>
      <c r="DG120" s="257">
        <f t="shared" si="986"/>
        <v>0</v>
      </c>
      <c r="DH120" s="259"/>
      <c r="DI120" s="260"/>
      <c r="DJ120" s="260"/>
      <c r="DK120" s="257">
        <f t="shared" si="987"/>
        <v>0</v>
      </c>
      <c r="DL120" s="258">
        <v>0.294289866351475</v>
      </c>
      <c r="DM120" s="261">
        <f t="shared" si="988"/>
        <v>0</v>
      </c>
      <c r="DN120" s="262">
        <f t="shared" si="989"/>
        <v>0</v>
      </c>
      <c r="DO120" s="263"/>
      <c r="DP120" s="254">
        <v>6.0</v>
      </c>
      <c r="DQ120" s="255" t="s">
        <v>128</v>
      </c>
      <c r="DR120" s="256" t="s">
        <v>121</v>
      </c>
      <c r="DS120" s="256" t="s">
        <v>123</v>
      </c>
      <c r="DT120" s="257">
        <f>ADHB!DV120</f>
        <v>0</v>
      </c>
      <c r="DU120" s="257"/>
      <c r="DV120" s="257">
        <f t="shared" si="990"/>
        <v>0</v>
      </c>
      <c r="DW120" s="258"/>
      <c r="DX120" s="257">
        <f t="shared" si="991"/>
        <v>0</v>
      </c>
      <c r="DY120" s="259"/>
      <c r="DZ120" s="260"/>
      <c r="EA120" s="260"/>
      <c r="EB120" s="257">
        <f t="shared" si="992"/>
        <v>0</v>
      </c>
      <c r="EC120" s="258">
        <v>0.294289866351475</v>
      </c>
      <c r="ED120" s="261">
        <f t="shared" si="993"/>
        <v>0</v>
      </c>
      <c r="EE120" s="262">
        <f t="shared" si="994"/>
        <v>0</v>
      </c>
      <c r="EF120" s="263"/>
      <c r="EG120" s="254">
        <v>6.0</v>
      </c>
      <c r="EH120" s="255" t="s">
        <v>128</v>
      </c>
      <c r="EI120" s="256" t="s">
        <v>121</v>
      </c>
      <c r="EJ120" s="256" t="s">
        <v>123</v>
      </c>
      <c r="EK120" s="257">
        <f>ADHB!EM120</f>
        <v>0</v>
      </c>
      <c r="EL120" s="257"/>
      <c r="EM120" s="257">
        <f t="shared" si="995"/>
        <v>0</v>
      </c>
      <c r="EN120" s="258"/>
      <c r="EO120" s="257">
        <f t="shared" si="996"/>
        <v>0</v>
      </c>
      <c r="EP120" s="259"/>
      <c r="EQ120" s="260"/>
      <c r="ER120" s="260"/>
      <c r="ES120" s="257">
        <f t="shared" si="997"/>
        <v>0</v>
      </c>
      <c r="ET120" s="258">
        <v>0.294289866351475</v>
      </c>
      <c r="EU120" s="261">
        <f t="shared" si="998"/>
        <v>0</v>
      </c>
      <c r="EV120" s="262">
        <f t="shared" si="999"/>
        <v>0</v>
      </c>
      <c r="EW120" s="263"/>
      <c r="EX120" s="254">
        <v>6.0</v>
      </c>
      <c r="EY120" s="255" t="s">
        <v>128</v>
      </c>
      <c r="EZ120" s="256" t="s">
        <v>121</v>
      </c>
      <c r="FA120" s="256" t="s">
        <v>123</v>
      </c>
      <c r="FB120" s="257">
        <f>ADHB!FD120</f>
        <v>0</v>
      </c>
      <c r="FC120" s="257"/>
      <c r="FD120" s="257">
        <f t="shared" si="1000"/>
        <v>0</v>
      </c>
      <c r="FE120" s="258"/>
      <c r="FF120" s="257">
        <f t="shared" si="1001"/>
        <v>0</v>
      </c>
      <c r="FG120" s="259"/>
      <c r="FH120" s="260"/>
      <c r="FI120" s="260"/>
      <c r="FJ120" s="257">
        <f t="shared" si="1002"/>
        <v>0</v>
      </c>
      <c r="FK120" s="258">
        <v>0.294289866351475</v>
      </c>
      <c r="FL120" s="261">
        <f t="shared" si="1003"/>
        <v>0</v>
      </c>
      <c r="FM120" s="262">
        <f t="shared" si="1004"/>
        <v>0</v>
      </c>
      <c r="FN120" s="263"/>
      <c r="FO120" s="254">
        <v>6.0</v>
      </c>
      <c r="FP120" s="255" t="s">
        <v>128</v>
      </c>
      <c r="FQ120" s="256" t="s">
        <v>121</v>
      </c>
      <c r="FR120" s="256" t="s">
        <v>123</v>
      </c>
      <c r="FS120" s="257">
        <f>ADHB!FU120</f>
        <v>0</v>
      </c>
      <c r="FT120" s="257"/>
      <c r="FU120" s="257">
        <f t="shared" si="1005"/>
        <v>0</v>
      </c>
      <c r="FV120" s="258"/>
      <c r="FW120" s="257">
        <f t="shared" si="1006"/>
        <v>0</v>
      </c>
      <c r="FX120" s="259"/>
      <c r="FY120" s="260"/>
      <c r="FZ120" s="260"/>
      <c r="GA120" s="257">
        <f t="shared" si="1007"/>
        <v>0</v>
      </c>
      <c r="GB120" s="258">
        <v>0.294289866351475</v>
      </c>
      <c r="GC120" s="261">
        <f t="shared" si="1008"/>
        <v>0</v>
      </c>
      <c r="GD120" s="262">
        <f t="shared" si="1009"/>
        <v>0</v>
      </c>
      <c r="GE120" s="263"/>
      <c r="GF120" s="254">
        <v>6.0</v>
      </c>
      <c r="GG120" s="255" t="s">
        <v>128</v>
      </c>
      <c r="GH120" s="256" t="s">
        <v>121</v>
      </c>
      <c r="GI120" s="256" t="s">
        <v>123</v>
      </c>
      <c r="GJ120" s="257">
        <f>ADHB!GL120</f>
        <v>0</v>
      </c>
      <c r="GK120" s="257"/>
      <c r="GL120" s="257">
        <f t="shared" si="1010"/>
        <v>0</v>
      </c>
      <c r="GM120" s="258"/>
      <c r="GN120" s="257">
        <f t="shared" si="1011"/>
        <v>0</v>
      </c>
      <c r="GO120" s="259"/>
      <c r="GP120" s="260"/>
      <c r="GQ120" s="260"/>
      <c r="GR120" s="257">
        <f t="shared" si="1012"/>
        <v>0</v>
      </c>
      <c r="GS120" s="258">
        <v>0.294289866351475</v>
      </c>
      <c r="GT120" s="261">
        <f t="shared" si="1013"/>
        <v>0</v>
      </c>
      <c r="GU120" s="262">
        <f t="shared" si="1014"/>
        <v>0</v>
      </c>
      <c r="GV120" s="263"/>
      <c r="GW120" s="254">
        <v>6.0</v>
      </c>
      <c r="GX120" s="255" t="s">
        <v>128</v>
      </c>
      <c r="GY120" s="256" t="s">
        <v>121</v>
      </c>
      <c r="GZ120" s="256" t="s">
        <v>123</v>
      </c>
      <c r="HA120" s="257">
        <f>ADHB!HC120</f>
        <v>0</v>
      </c>
      <c r="HB120" s="257"/>
      <c r="HC120" s="257">
        <f t="shared" si="1015"/>
        <v>0</v>
      </c>
      <c r="HD120" s="258"/>
      <c r="HE120" s="257">
        <f t="shared" si="1016"/>
        <v>0</v>
      </c>
      <c r="HF120" s="259"/>
      <c r="HG120" s="260"/>
      <c r="HH120" s="260"/>
      <c r="HI120" s="257">
        <f t="shared" si="1017"/>
        <v>0</v>
      </c>
      <c r="HJ120" s="258">
        <v>0.294289866351475</v>
      </c>
      <c r="HK120" s="261">
        <f t="shared" si="1018"/>
        <v>0</v>
      </c>
      <c r="HL120" s="262">
        <f t="shared" si="1019"/>
        <v>0</v>
      </c>
      <c r="HM120" s="263"/>
      <c r="HN120" s="254">
        <v>6.0</v>
      </c>
      <c r="HO120" s="255" t="s">
        <v>128</v>
      </c>
      <c r="HP120" s="256" t="s">
        <v>121</v>
      </c>
      <c r="HQ120" s="256" t="s">
        <v>123</v>
      </c>
      <c r="HR120" s="257">
        <f>ADHB!HT120</f>
        <v>0</v>
      </c>
      <c r="HS120" s="257"/>
      <c r="HT120" s="257">
        <f t="shared" si="1020"/>
        <v>0</v>
      </c>
      <c r="HU120" s="258"/>
      <c r="HV120" s="257">
        <f t="shared" si="1021"/>
        <v>0</v>
      </c>
      <c r="HW120" s="259"/>
      <c r="HX120" s="260"/>
      <c r="HY120" s="260"/>
      <c r="HZ120" s="257">
        <f t="shared" si="1022"/>
        <v>0</v>
      </c>
      <c r="IA120" s="258">
        <v>0.294289866351475</v>
      </c>
      <c r="IB120" s="261">
        <f t="shared" si="1023"/>
        <v>0</v>
      </c>
      <c r="IC120" s="262">
        <f t="shared" si="1024"/>
        <v>0</v>
      </c>
      <c r="ID120" s="263"/>
      <c r="IE120" s="254">
        <v>6.0</v>
      </c>
      <c r="IF120" s="255" t="s">
        <v>128</v>
      </c>
      <c r="IG120" s="256" t="s">
        <v>121</v>
      </c>
      <c r="IH120" s="256" t="s">
        <v>123</v>
      </c>
      <c r="II120" s="257">
        <f>ADHB!IK120</f>
        <v>0</v>
      </c>
      <c r="IJ120" s="257"/>
      <c r="IK120" s="257">
        <f t="shared" si="1025"/>
        <v>0</v>
      </c>
      <c r="IL120" s="258"/>
      <c r="IM120" s="257">
        <f t="shared" si="1026"/>
        <v>0</v>
      </c>
      <c r="IN120" s="259"/>
      <c r="IO120" s="260"/>
      <c r="IP120" s="260"/>
      <c r="IQ120" s="257">
        <f t="shared" si="1027"/>
        <v>0</v>
      </c>
      <c r="IR120" s="258">
        <v>0.294289866351475</v>
      </c>
      <c r="IS120" s="261">
        <f t="shared" si="1028"/>
        <v>0</v>
      </c>
      <c r="IT120" s="262">
        <f t="shared" si="1029"/>
        <v>0</v>
      </c>
      <c r="IU120" s="263"/>
      <c r="IV120" s="254">
        <v>6.0</v>
      </c>
      <c r="IW120" s="255" t="s">
        <v>128</v>
      </c>
      <c r="IX120" s="256" t="s">
        <v>121</v>
      </c>
      <c r="IY120" s="256" t="s">
        <v>123</v>
      </c>
      <c r="IZ120" s="257">
        <f>ADHB!JB120</f>
        <v>0</v>
      </c>
      <c r="JA120" s="257"/>
      <c r="JB120" s="257">
        <f t="shared" si="1030"/>
        <v>0</v>
      </c>
      <c r="JC120" s="258"/>
      <c r="JD120" s="257">
        <f t="shared" si="1031"/>
        <v>0</v>
      </c>
      <c r="JE120" s="259"/>
      <c r="JF120" s="260"/>
      <c r="JG120" s="260"/>
      <c r="JH120" s="257">
        <f t="shared" si="1032"/>
        <v>0</v>
      </c>
      <c r="JI120" s="258">
        <v>0.294289866351475</v>
      </c>
      <c r="JJ120" s="261">
        <f t="shared" si="1033"/>
        <v>0</v>
      </c>
      <c r="JK120" s="262">
        <f t="shared" si="1034"/>
        <v>0</v>
      </c>
      <c r="JL120" s="263"/>
      <c r="JM120" s="254">
        <v>6.0</v>
      </c>
      <c r="JN120" s="255" t="s">
        <v>128</v>
      </c>
      <c r="JO120" s="256" t="s">
        <v>121</v>
      </c>
      <c r="JP120" s="256" t="s">
        <v>123</v>
      </c>
      <c r="JQ120" s="257">
        <f>ADHB!JS120</f>
        <v>0</v>
      </c>
      <c r="JR120" s="257"/>
      <c r="JS120" s="257">
        <f t="shared" si="1035"/>
        <v>0</v>
      </c>
      <c r="JT120" s="258"/>
      <c r="JU120" s="257">
        <f t="shared" si="1036"/>
        <v>0</v>
      </c>
      <c r="JV120" s="259"/>
      <c r="JW120" s="260"/>
      <c r="JX120" s="260"/>
      <c r="JY120" s="257">
        <f t="shared" si="1037"/>
        <v>0</v>
      </c>
      <c r="JZ120" s="258">
        <v>0.294289866351475</v>
      </c>
      <c r="KA120" s="261">
        <f t="shared" si="1038"/>
        <v>0</v>
      </c>
      <c r="KB120" s="262">
        <f t="shared" si="1039"/>
        <v>0</v>
      </c>
      <c r="KC120" s="263"/>
      <c r="KD120" s="254">
        <v>6.0</v>
      </c>
      <c r="KE120" s="255" t="s">
        <v>128</v>
      </c>
      <c r="KF120" s="256" t="s">
        <v>121</v>
      </c>
      <c r="KG120" s="256" t="s">
        <v>123</v>
      </c>
      <c r="KH120" s="257">
        <f>ADHB!KJ120</f>
        <v>0</v>
      </c>
      <c r="KI120" s="257"/>
      <c r="KJ120" s="257">
        <f t="shared" si="1040"/>
        <v>0</v>
      </c>
      <c r="KK120" s="258"/>
      <c r="KL120" s="257">
        <f t="shared" si="1041"/>
        <v>0</v>
      </c>
      <c r="KM120" s="259"/>
      <c r="KN120" s="260"/>
      <c r="KO120" s="260"/>
      <c r="KP120" s="257">
        <f t="shared" si="1042"/>
        <v>0</v>
      </c>
      <c r="KQ120" s="258">
        <v>0.294289866351475</v>
      </c>
      <c r="KR120" s="261">
        <f t="shared" si="1043"/>
        <v>0</v>
      </c>
      <c r="KS120" s="262">
        <f t="shared" si="1044"/>
        <v>0</v>
      </c>
      <c r="KT120" s="263"/>
      <c r="KU120" s="264"/>
    </row>
    <row r="121" ht="15.75" customHeight="1">
      <c r="A121" s="254">
        <v>7.0</v>
      </c>
      <c r="B121" s="255" t="s">
        <v>129</v>
      </c>
      <c r="C121" s="256" t="s">
        <v>121</v>
      </c>
      <c r="D121" s="256" t="s">
        <v>123</v>
      </c>
      <c r="E121" s="257">
        <f>ADHB!G121</f>
        <v>0</v>
      </c>
      <c r="F121" s="257"/>
      <c r="G121" s="257">
        <f t="shared" si="955"/>
        <v>0</v>
      </c>
      <c r="H121" s="258"/>
      <c r="I121" s="257">
        <f t="shared" si="956"/>
        <v>0</v>
      </c>
      <c r="J121" s="259"/>
      <c r="K121" s="260"/>
      <c r="L121" s="260"/>
      <c r="M121" s="257">
        <f t="shared" si="957"/>
        <v>0</v>
      </c>
      <c r="N121" s="258">
        <v>0.294289866351475</v>
      </c>
      <c r="O121" s="261">
        <f t="shared" si="958"/>
        <v>0</v>
      </c>
      <c r="P121" s="262">
        <f t="shared" si="959"/>
        <v>0</v>
      </c>
      <c r="Q121" s="263"/>
      <c r="R121" s="254">
        <v>7.0</v>
      </c>
      <c r="S121" s="255" t="s">
        <v>129</v>
      </c>
      <c r="T121" s="256" t="s">
        <v>121</v>
      </c>
      <c r="U121" s="256" t="s">
        <v>123</v>
      </c>
      <c r="V121" s="257">
        <f>ADHB!X121</f>
        <v>0</v>
      </c>
      <c r="W121" s="257"/>
      <c r="X121" s="257">
        <f t="shared" si="960"/>
        <v>0</v>
      </c>
      <c r="Y121" s="258"/>
      <c r="Z121" s="257">
        <f t="shared" si="961"/>
        <v>0</v>
      </c>
      <c r="AA121" s="259"/>
      <c r="AB121" s="260"/>
      <c r="AC121" s="260"/>
      <c r="AD121" s="257">
        <f t="shared" si="962"/>
        <v>0</v>
      </c>
      <c r="AE121" s="258">
        <v>0.294289866351475</v>
      </c>
      <c r="AF121" s="261">
        <f t="shared" si="963"/>
        <v>0</v>
      </c>
      <c r="AG121" s="262">
        <f t="shared" si="964"/>
        <v>0</v>
      </c>
      <c r="AH121" s="263"/>
      <c r="AI121" s="254">
        <v>7.0</v>
      </c>
      <c r="AJ121" s="255" t="s">
        <v>129</v>
      </c>
      <c r="AK121" s="256" t="s">
        <v>121</v>
      </c>
      <c r="AL121" s="256" t="s">
        <v>123</v>
      </c>
      <c r="AM121" s="257">
        <f>ADHB!AO121</f>
        <v>0</v>
      </c>
      <c r="AN121" s="257"/>
      <c r="AO121" s="257">
        <f t="shared" si="965"/>
        <v>0</v>
      </c>
      <c r="AP121" s="258"/>
      <c r="AQ121" s="257">
        <f t="shared" si="966"/>
        <v>0</v>
      </c>
      <c r="AR121" s="259"/>
      <c r="AS121" s="260"/>
      <c r="AT121" s="260"/>
      <c r="AU121" s="257">
        <f t="shared" si="967"/>
        <v>0</v>
      </c>
      <c r="AV121" s="258">
        <v>0.294289866351475</v>
      </c>
      <c r="AW121" s="261">
        <f t="shared" si="968"/>
        <v>0</v>
      </c>
      <c r="AX121" s="262">
        <f t="shared" si="969"/>
        <v>0</v>
      </c>
      <c r="AY121" s="263"/>
      <c r="AZ121" s="254">
        <v>7.0</v>
      </c>
      <c r="BA121" s="255" t="s">
        <v>129</v>
      </c>
      <c r="BB121" s="256" t="s">
        <v>121</v>
      </c>
      <c r="BC121" s="256" t="s">
        <v>123</v>
      </c>
      <c r="BD121" s="257">
        <f>ADHB!BF121</f>
        <v>0</v>
      </c>
      <c r="BE121" s="257"/>
      <c r="BF121" s="257">
        <f t="shared" si="970"/>
        <v>0</v>
      </c>
      <c r="BG121" s="258"/>
      <c r="BH121" s="257">
        <f t="shared" si="971"/>
        <v>0</v>
      </c>
      <c r="BI121" s="259"/>
      <c r="BJ121" s="260"/>
      <c r="BK121" s="260"/>
      <c r="BL121" s="257">
        <f t="shared" si="972"/>
        <v>0</v>
      </c>
      <c r="BM121" s="258">
        <v>0.294289866351475</v>
      </c>
      <c r="BN121" s="261">
        <f t="shared" si="973"/>
        <v>0</v>
      </c>
      <c r="BO121" s="262">
        <f t="shared" si="974"/>
        <v>0</v>
      </c>
      <c r="BP121" s="263"/>
      <c r="BQ121" s="254">
        <v>7.0</v>
      </c>
      <c r="BR121" s="255" t="s">
        <v>129</v>
      </c>
      <c r="BS121" s="256" t="s">
        <v>121</v>
      </c>
      <c r="BT121" s="256" t="s">
        <v>123</v>
      </c>
      <c r="BU121" s="257">
        <f>ADHB!BW121</f>
        <v>0</v>
      </c>
      <c r="BV121" s="257"/>
      <c r="BW121" s="257">
        <f t="shared" si="975"/>
        <v>0</v>
      </c>
      <c r="BX121" s="258"/>
      <c r="BY121" s="257">
        <f t="shared" si="976"/>
        <v>0</v>
      </c>
      <c r="BZ121" s="259"/>
      <c r="CA121" s="260"/>
      <c r="CB121" s="260"/>
      <c r="CC121" s="257">
        <f t="shared" si="977"/>
        <v>0</v>
      </c>
      <c r="CD121" s="258">
        <v>0.294289866351475</v>
      </c>
      <c r="CE121" s="261">
        <f t="shared" si="978"/>
        <v>0</v>
      </c>
      <c r="CF121" s="262">
        <f t="shared" si="979"/>
        <v>0</v>
      </c>
      <c r="CG121" s="263"/>
      <c r="CH121" s="254">
        <v>7.0</v>
      </c>
      <c r="CI121" s="255" t="s">
        <v>129</v>
      </c>
      <c r="CJ121" s="256" t="s">
        <v>121</v>
      </c>
      <c r="CK121" s="256" t="s">
        <v>123</v>
      </c>
      <c r="CL121" s="257">
        <f>ADHB!CN121</f>
        <v>0</v>
      </c>
      <c r="CM121" s="257"/>
      <c r="CN121" s="257">
        <f t="shared" si="980"/>
        <v>0</v>
      </c>
      <c r="CO121" s="258"/>
      <c r="CP121" s="257">
        <f t="shared" si="981"/>
        <v>0</v>
      </c>
      <c r="CQ121" s="259"/>
      <c r="CR121" s="260"/>
      <c r="CS121" s="260"/>
      <c r="CT121" s="257">
        <f t="shared" si="982"/>
        <v>0</v>
      </c>
      <c r="CU121" s="258">
        <v>0.294289866351475</v>
      </c>
      <c r="CV121" s="261">
        <f t="shared" si="983"/>
        <v>0</v>
      </c>
      <c r="CW121" s="262">
        <f t="shared" si="984"/>
        <v>0</v>
      </c>
      <c r="CX121" s="263"/>
      <c r="CY121" s="254">
        <v>7.0</v>
      </c>
      <c r="CZ121" s="255" t="s">
        <v>129</v>
      </c>
      <c r="DA121" s="256" t="s">
        <v>121</v>
      </c>
      <c r="DB121" s="256" t="s">
        <v>123</v>
      </c>
      <c r="DC121" s="257">
        <f>ADHB!DE121</f>
        <v>0</v>
      </c>
      <c r="DD121" s="257"/>
      <c r="DE121" s="257">
        <f t="shared" si="985"/>
        <v>0</v>
      </c>
      <c r="DF121" s="258"/>
      <c r="DG121" s="257">
        <f t="shared" si="986"/>
        <v>0</v>
      </c>
      <c r="DH121" s="259"/>
      <c r="DI121" s="260"/>
      <c r="DJ121" s="260"/>
      <c r="DK121" s="257">
        <f t="shared" si="987"/>
        <v>0</v>
      </c>
      <c r="DL121" s="258">
        <v>0.294289866351475</v>
      </c>
      <c r="DM121" s="261">
        <f t="shared" si="988"/>
        <v>0</v>
      </c>
      <c r="DN121" s="262">
        <f t="shared" si="989"/>
        <v>0</v>
      </c>
      <c r="DO121" s="263"/>
      <c r="DP121" s="254">
        <v>7.0</v>
      </c>
      <c r="DQ121" s="255" t="s">
        <v>129</v>
      </c>
      <c r="DR121" s="256" t="s">
        <v>121</v>
      </c>
      <c r="DS121" s="256" t="s">
        <v>123</v>
      </c>
      <c r="DT121" s="257">
        <f>ADHB!DV121</f>
        <v>0</v>
      </c>
      <c r="DU121" s="257"/>
      <c r="DV121" s="257">
        <f t="shared" si="990"/>
        <v>0</v>
      </c>
      <c r="DW121" s="258"/>
      <c r="DX121" s="257">
        <f t="shared" si="991"/>
        <v>0</v>
      </c>
      <c r="DY121" s="259"/>
      <c r="DZ121" s="260"/>
      <c r="EA121" s="260"/>
      <c r="EB121" s="257">
        <f t="shared" si="992"/>
        <v>0</v>
      </c>
      <c r="EC121" s="258">
        <v>0.294289866351475</v>
      </c>
      <c r="ED121" s="261">
        <f t="shared" si="993"/>
        <v>0</v>
      </c>
      <c r="EE121" s="262">
        <f t="shared" si="994"/>
        <v>0</v>
      </c>
      <c r="EF121" s="263"/>
      <c r="EG121" s="254">
        <v>7.0</v>
      </c>
      <c r="EH121" s="255" t="s">
        <v>129</v>
      </c>
      <c r="EI121" s="256" t="s">
        <v>121</v>
      </c>
      <c r="EJ121" s="256" t="s">
        <v>123</v>
      </c>
      <c r="EK121" s="257">
        <f>ADHB!EM121</f>
        <v>0</v>
      </c>
      <c r="EL121" s="257"/>
      <c r="EM121" s="257">
        <f t="shared" si="995"/>
        <v>0</v>
      </c>
      <c r="EN121" s="258"/>
      <c r="EO121" s="257">
        <f t="shared" si="996"/>
        <v>0</v>
      </c>
      <c r="EP121" s="259"/>
      <c r="EQ121" s="260"/>
      <c r="ER121" s="260"/>
      <c r="ES121" s="257">
        <f t="shared" si="997"/>
        <v>0</v>
      </c>
      <c r="ET121" s="258">
        <v>0.294289866351475</v>
      </c>
      <c r="EU121" s="261">
        <f t="shared" si="998"/>
        <v>0</v>
      </c>
      <c r="EV121" s="262">
        <f t="shared" si="999"/>
        <v>0</v>
      </c>
      <c r="EW121" s="263"/>
      <c r="EX121" s="254">
        <v>7.0</v>
      </c>
      <c r="EY121" s="255" t="s">
        <v>129</v>
      </c>
      <c r="EZ121" s="256" t="s">
        <v>121</v>
      </c>
      <c r="FA121" s="256" t="s">
        <v>123</v>
      </c>
      <c r="FB121" s="257">
        <f>ADHB!FD121</f>
        <v>0</v>
      </c>
      <c r="FC121" s="257"/>
      <c r="FD121" s="257">
        <f t="shared" si="1000"/>
        <v>0</v>
      </c>
      <c r="FE121" s="258"/>
      <c r="FF121" s="257">
        <f t="shared" si="1001"/>
        <v>0</v>
      </c>
      <c r="FG121" s="259"/>
      <c r="FH121" s="260"/>
      <c r="FI121" s="260"/>
      <c r="FJ121" s="257">
        <f t="shared" si="1002"/>
        <v>0</v>
      </c>
      <c r="FK121" s="258">
        <v>0.294289866351475</v>
      </c>
      <c r="FL121" s="261">
        <f t="shared" si="1003"/>
        <v>0</v>
      </c>
      <c r="FM121" s="262">
        <f t="shared" si="1004"/>
        <v>0</v>
      </c>
      <c r="FN121" s="263"/>
      <c r="FO121" s="254">
        <v>7.0</v>
      </c>
      <c r="FP121" s="255" t="s">
        <v>129</v>
      </c>
      <c r="FQ121" s="256" t="s">
        <v>121</v>
      </c>
      <c r="FR121" s="256" t="s">
        <v>123</v>
      </c>
      <c r="FS121" s="257">
        <f>ADHB!FU121</f>
        <v>0</v>
      </c>
      <c r="FT121" s="257"/>
      <c r="FU121" s="257">
        <f t="shared" si="1005"/>
        <v>0</v>
      </c>
      <c r="FV121" s="258"/>
      <c r="FW121" s="257">
        <f t="shared" si="1006"/>
        <v>0</v>
      </c>
      <c r="FX121" s="259"/>
      <c r="FY121" s="260"/>
      <c r="FZ121" s="260"/>
      <c r="GA121" s="257">
        <f t="shared" si="1007"/>
        <v>0</v>
      </c>
      <c r="GB121" s="258">
        <v>0.294289866351475</v>
      </c>
      <c r="GC121" s="261">
        <f t="shared" si="1008"/>
        <v>0</v>
      </c>
      <c r="GD121" s="262">
        <f t="shared" si="1009"/>
        <v>0</v>
      </c>
      <c r="GE121" s="263"/>
      <c r="GF121" s="254">
        <v>7.0</v>
      </c>
      <c r="GG121" s="255" t="s">
        <v>129</v>
      </c>
      <c r="GH121" s="256" t="s">
        <v>121</v>
      </c>
      <c r="GI121" s="256" t="s">
        <v>123</v>
      </c>
      <c r="GJ121" s="257">
        <f>ADHB!GL121</f>
        <v>0</v>
      </c>
      <c r="GK121" s="257"/>
      <c r="GL121" s="257">
        <f t="shared" si="1010"/>
        <v>0</v>
      </c>
      <c r="GM121" s="258"/>
      <c r="GN121" s="257">
        <f t="shared" si="1011"/>
        <v>0</v>
      </c>
      <c r="GO121" s="259"/>
      <c r="GP121" s="260"/>
      <c r="GQ121" s="260"/>
      <c r="GR121" s="257">
        <f t="shared" si="1012"/>
        <v>0</v>
      </c>
      <c r="GS121" s="258">
        <v>0.294289866351475</v>
      </c>
      <c r="GT121" s="261">
        <f t="shared" si="1013"/>
        <v>0</v>
      </c>
      <c r="GU121" s="262">
        <f t="shared" si="1014"/>
        <v>0</v>
      </c>
      <c r="GV121" s="263"/>
      <c r="GW121" s="254">
        <v>7.0</v>
      </c>
      <c r="GX121" s="255" t="s">
        <v>129</v>
      </c>
      <c r="GY121" s="256" t="s">
        <v>121</v>
      </c>
      <c r="GZ121" s="256" t="s">
        <v>123</v>
      </c>
      <c r="HA121" s="257">
        <f>ADHB!HC121</f>
        <v>0</v>
      </c>
      <c r="HB121" s="257"/>
      <c r="HC121" s="257">
        <f t="shared" si="1015"/>
        <v>0</v>
      </c>
      <c r="HD121" s="258"/>
      <c r="HE121" s="257">
        <f t="shared" si="1016"/>
        <v>0</v>
      </c>
      <c r="HF121" s="259"/>
      <c r="HG121" s="260"/>
      <c r="HH121" s="260"/>
      <c r="HI121" s="257">
        <f t="shared" si="1017"/>
        <v>0</v>
      </c>
      <c r="HJ121" s="258">
        <v>0.294289866351475</v>
      </c>
      <c r="HK121" s="261">
        <f t="shared" si="1018"/>
        <v>0</v>
      </c>
      <c r="HL121" s="262">
        <f t="shared" si="1019"/>
        <v>0</v>
      </c>
      <c r="HM121" s="263"/>
      <c r="HN121" s="254">
        <v>7.0</v>
      </c>
      <c r="HO121" s="255" t="s">
        <v>129</v>
      </c>
      <c r="HP121" s="256" t="s">
        <v>121</v>
      </c>
      <c r="HQ121" s="256" t="s">
        <v>123</v>
      </c>
      <c r="HR121" s="257">
        <f>ADHB!HT121</f>
        <v>0</v>
      </c>
      <c r="HS121" s="257"/>
      <c r="HT121" s="257">
        <f t="shared" si="1020"/>
        <v>0</v>
      </c>
      <c r="HU121" s="258"/>
      <c r="HV121" s="257">
        <f t="shared" si="1021"/>
        <v>0</v>
      </c>
      <c r="HW121" s="259"/>
      <c r="HX121" s="260"/>
      <c r="HY121" s="260"/>
      <c r="HZ121" s="257">
        <f t="shared" si="1022"/>
        <v>0</v>
      </c>
      <c r="IA121" s="258">
        <v>0.294289866351475</v>
      </c>
      <c r="IB121" s="261">
        <f t="shared" si="1023"/>
        <v>0</v>
      </c>
      <c r="IC121" s="262">
        <f t="shared" si="1024"/>
        <v>0</v>
      </c>
      <c r="ID121" s="263"/>
      <c r="IE121" s="254">
        <v>7.0</v>
      </c>
      <c r="IF121" s="255" t="s">
        <v>129</v>
      </c>
      <c r="IG121" s="256" t="s">
        <v>121</v>
      </c>
      <c r="IH121" s="256" t="s">
        <v>123</v>
      </c>
      <c r="II121" s="257">
        <f>ADHB!IK121</f>
        <v>0</v>
      </c>
      <c r="IJ121" s="257"/>
      <c r="IK121" s="257">
        <f t="shared" si="1025"/>
        <v>0</v>
      </c>
      <c r="IL121" s="258"/>
      <c r="IM121" s="257">
        <f t="shared" si="1026"/>
        <v>0</v>
      </c>
      <c r="IN121" s="259"/>
      <c r="IO121" s="260"/>
      <c r="IP121" s="260"/>
      <c r="IQ121" s="257">
        <f t="shared" si="1027"/>
        <v>0</v>
      </c>
      <c r="IR121" s="258">
        <v>0.294289866351475</v>
      </c>
      <c r="IS121" s="261">
        <f t="shared" si="1028"/>
        <v>0</v>
      </c>
      <c r="IT121" s="262">
        <f t="shared" si="1029"/>
        <v>0</v>
      </c>
      <c r="IU121" s="263"/>
      <c r="IV121" s="254">
        <v>7.0</v>
      </c>
      <c r="IW121" s="255" t="s">
        <v>129</v>
      </c>
      <c r="IX121" s="256" t="s">
        <v>121</v>
      </c>
      <c r="IY121" s="256" t="s">
        <v>123</v>
      </c>
      <c r="IZ121" s="257">
        <f>ADHB!JB121</f>
        <v>0</v>
      </c>
      <c r="JA121" s="257"/>
      <c r="JB121" s="257">
        <f t="shared" si="1030"/>
        <v>0</v>
      </c>
      <c r="JC121" s="258"/>
      <c r="JD121" s="257">
        <f t="shared" si="1031"/>
        <v>0</v>
      </c>
      <c r="JE121" s="259"/>
      <c r="JF121" s="260"/>
      <c r="JG121" s="260"/>
      <c r="JH121" s="257">
        <f t="shared" si="1032"/>
        <v>0</v>
      </c>
      <c r="JI121" s="258">
        <v>0.294289866351475</v>
      </c>
      <c r="JJ121" s="261">
        <f t="shared" si="1033"/>
        <v>0</v>
      </c>
      <c r="JK121" s="262">
        <f t="shared" si="1034"/>
        <v>0</v>
      </c>
      <c r="JL121" s="263"/>
      <c r="JM121" s="254">
        <v>7.0</v>
      </c>
      <c r="JN121" s="255" t="s">
        <v>129</v>
      </c>
      <c r="JO121" s="256" t="s">
        <v>121</v>
      </c>
      <c r="JP121" s="256" t="s">
        <v>123</v>
      </c>
      <c r="JQ121" s="257">
        <f>ADHB!JS121</f>
        <v>0</v>
      </c>
      <c r="JR121" s="257"/>
      <c r="JS121" s="257">
        <f t="shared" si="1035"/>
        <v>0</v>
      </c>
      <c r="JT121" s="258"/>
      <c r="JU121" s="257">
        <f t="shared" si="1036"/>
        <v>0</v>
      </c>
      <c r="JV121" s="259"/>
      <c r="JW121" s="260"/>
      <c r="JX121" s="260"/>
      <c r="JY121" s="257">
        <f t="shared" si="1037"/>
        <v>0</v>
      </c>
      <c r="JZ121" s="258">
        <v>0.294289866351475</v>
      </c>
      <c r="KA121" s="261">
        <f t="shared" si="1038"/>
        <v>0</v>
      </c>
      <c r="KB121" s="262">
        <f t="shared" si="1039"/>
        <v>0</v>
      </c>
      <c r="KC121" s="263"/>
      <c r="KD121" s="254">
        <v>7.0</v>
      </c>
      <c r="KE121" s="255" t="s">
        <v>129</v>
      </c>
      <c r="KF121" s="256" t="s">
        <v>121</v>
      </c>
      <c r="KG121" s="256" t="s">
        <v>123</v>
      </c>
      <c r="KH121" s="257">
        <f>ADHB!KJ121</f>
        <v>0</v>
      </c>
      <c r="KI121" s="257"/>
      <c r="KJ121" s="257">
        <f t="shared" si="1040"/>
        <v>0</v>
      </c>
      <c r="KK121" s="258"/>
      <c r="KL121" s="257">
        <f t="shared" si="1041"/>
        <v>0</v>
      </c>
      <c r="KM121" s="259"/>
      <c r="KN121" s="260"/>
      <c r="KO121" s="260"/>
      <c r="KP121" s="257">
        <f t="shared" si="1042"/>
        <v>0</v>
      </c>
      <c r="KQ121" s="258">
        <v>0.294289866351475</v>
      </c>
      <c r="KR121" s="261">
        <f t="shared" si="1043"/>
        <v>0</v>
      </c>
      <c r="KS121" s="262">
        <f t="shared" si="1044"/>
        <v>0</v>
      </c>
      <c r="KT121" s="263"/>
      <c r="KU121" s="264"/>
    </row>
    <row r="122" ht="15.75" customHeight="1">
      <c r="A122" s="254">
        <v>8.0</v>
      </c>
      <c r="B122" s="255" t="s">
        <v>130</v>
      </c>
      <c r="C122" s="256" t="s">
        <v>121</v>
      </c>
      <c r="D122" s="256" t="s">
        <v>123</v>
      </c>
      <c r="E122" s="257">
        <f>ADHB!G122</f>
        <v>0</v>
      </c>
      <c r="F122" s="257"/>
      <c r="G122" s="257">
        <f t="shared" si="955"/>
        <v>0</v>
      </c>
      <c r="H122" s="258"/>
      <c r="I122" s="257">
        <f t="shared" si="956"/>
        <v>0</v>
      </c>
      <c r="J122" s="259"/>
      <c r="K122" s="260"/>
      <c r="L122" s="260"/>
      <c r="M122" s="257">
        <f t="shared" si="957"/>
        <v>0</v>
      </c>
      <c r="N122" s="258">
        <v>0.294289866351475</v>
      </c>
      <c r="O122" s="261">
        <f t="shared" si="958"/>
        <v>0</v>
      </c>
      <c r="P122" s="262">
        <f t="shared" si="959"/>
        <v>0</v>
      </c>
      <c r="Q122" s="263"/>
      <c r="R122" s="254">
        <v>8.0</v>
      </c>
      <c r="S122" s="255" t="s">
        <v>130</v>
      </c>
      <c r="T122" s="256" t="s">
        <v>121</v>
      </c>
      <c r="U122" s="256" t="s">
        <v>123</v>
      </c>
      <c r="V122" s="257">
        <f>ADHB!X122</f>
        <v>0</v>
      </c>
      <c r="W122" s="257"/>
      <c r="X122" s="257">
        <f t="shared" si="960"/>
        <v>0</v>
      </c>
      <c r="Y122" s="258"/>
      <c r="Z122" s="257">
        <f t="shared" si="961"/>
        <v>0</v>
      </c>
      <c r="AA122" s="259"/>
      <c r="AB122" s="260"/>
      <c r="AC122" s="260"/>
      <c r="AD122" s="257">
        <f t="shared" si="962"/>
        <v>0</v>
      </c>
      <c r="AE122" s="258">
        <v>0.294289866351475</v>
      </c>
      <c r="AF122" s="261">
        <f t="shared" si="963"/>
        <v>0</v>
      </c>
      <c r="AG122" s="262">
        <f t="shared" si="964"/>
        <v>0</v>
      </c>
      <c r="AH122" s="263"/>
      <c r="AI122" s="254">
        <v>8.0</v>
      </c>
      <c r="AJ122" s="255" t="s">
        <v>130</v>
      </c>
      <c r="AK122" s="256" t="s">
        <v>121</v>
      </c>
      <c r="AL122" s="256" t="s">
        <v>123</v>
      </c>
      <c r="AM122" s="257">
        <f>ADHB!AO122</f>
        <v>0</v>
      </c>
      <c r="AN122" s="257"/>
      <c r="AO122" s="257">
        <f t="shared" si="965"/>
        <v>0</v>
      </c>
      <c r="AP122" s="258"/>
      <c r="AQ122" s="257">
        <f t="shared" si="966"/>
        <v>0</v>
      </c>
      <c r="AR122" s="259"/>
      <c r="AS122" s="260"/>
      <c r="AT122" s="260"/>
      <c r="AU122" s="257">
        <f t="shared" si="967"/>
        <v>0</v>
      </c>
      <c r="AV122" s="258">
        <v>0.294289866351475</v>
      </c>
      <c r="AW122" s="261">
        <f t="shared" si="968"/>
        <v>0</v>
      </c>
      <c r="AX122" s="262">
        <f t="shared" si="969"/>
        <v>0</v>
      </c>
      <c r="AY122" s="263"/>
      <c r="AZ122" s="254">
        <v>8.0</v>
      </c>
      <c r="BA122" s="255" t="s">
        <v>130</v>
      </c>
      <c r="BB122" s="256" t="s">
        <v>121</v>
      </c>
      <c r="BC122" s="256" t="s">
        <v>123</v>
      </c>
      <c r="BD122" s="257">
        <f>ADHB!BF122</f>
        <v>0</v>
      </c>
      <c r="BE122" s="257"/>
      <c r="BF122" s="257">
        <f t="shared" si="970"/>
        <v>0</v>
      </c>
      <c r="BG122" s="258"/>
      <c r="BH122" s="257">
        <f t="shared" si="971"/>
        <v>0</v>
      </c>
      <c r="BI122" s="259"/>
      <c r="BJ122" s="260"/>
      <c r="BK122" s="260"/>
      <c r="BL122" s="257">
        <f t="shared" si="972"/>
        <v>0</v>
      </c>
      <c r="BM122" s="258">
        <v>0.294289866351475</v>
      </c>
      <c r="BN122" s="261">
        <f t="shared" si="973"/>
        <v>0</v>
      </c>
      <c r="BO122" s="262">
        <f t="shared" si="974"/>
        <v>0</v>
      </c>
      <c r="BP122" s="263"/>
      <c r="BQ122" s="254">
        <v>8.0</v>
      </c>
      <c r="BR122" s="255" t="s">
        <v>130</v>
      </c>
      <c r="BS122" s="256" t="s">
        <v>121</v>
      </c>
      <c r="BT122" s="256" t="s">
        <v>123</v>
      </c>
      <c r="BU122" s="257">
        <f>ADHB!BW122</f>
        <v>0</v>
      </c>
      <c r="BV122" s="257"/>
      <c r="BW122" s="257">
        <f t="shared" si="975"/>
        <v>0</v>
      </c>
      <c r="BX122" s="258"/>
      <c r="BY122" s="257">
        <f t="shared" si="976"/>
        <v>0</v>
      </c>
      <c r="BZ122" s="259"/>
      <c r="CA122" s="260"/>
      <c r="CB122" s="260"/>
      <c r="CC122" s="257">
        <f t="shared" si="977"/>
        <v>0</v>
      </c>
      <c r="CD122" s="258">
        <v>0.294289866351475</v>
      </c>
      <c r="CE122" s="261">
        <f t="shared" si="978"/>
        <v>0</v>
      </c>
      <c r="CF122" s="262">
        <f t="shared" si="979"/>
        <v>0</v>
      </c>
      <c r="CG122" s="263"/>
      <c r="CH122" s="254">
        <v>8.0</v>
      </c>
      <c r="CI122" s="255" t="s">
        <v>130</v>
      </c>
      <c r="CJ122" s="256" t="s">
        <v>121</v>
      </c>
      <c r="CK122" s="256" t="s">
        <v>123</v>
      </c>
      <c r="CL122" s="257">
        <f>ADHB!CN122</f>
        <v>0</v>
      </c>
      <c r="CM122" s="257"/>
      <c r="CN122" s="257">
        <f t="shared" si="980"/>
        <v>0</v>
      </c>
      <c r="CO122" s="258"/>
      <c r="CP122" s="257">
        <f t="shared" si="981"/>
        <v>0</v>
      </c>
      <c r="CQ122" s="259"/>
      <c r="CR122" s="260"/>
      <c r="CS122" s="260"/>
      <c r="CT122" s="257">
        <f t="shared" si="982"/>
        <v>0</v>
      </c>
      <c r="CU122" s="258">
        <v>0.294289866351475</v>
      </c>
      <c r="CV122" s="261">
        <f t="shared" si="983"/>
        <v>0</v>
      </c>
      <c r="CW122" s="262">
        <f t="shared" si="984"/>
        <v>0</v>
      </c>
      <c r="CX122" s="263"/>
      <c r="CY122" s="254">
        <v>8.0</v>
      </c>
      <c r="CZ122" s="255" t="s">
        <v>130</v>
      </c>
      <c r="DA122" s="256" t="s">
        <v>121</v>
      </c>
      <c r="DB122" s="256" t="s">
        <v>123</v>
      </c>
      <c r="DC122" s="257">
        <f>ADHB!DE122</f>
        <v>0</v>
      </c>
      <c r="DD122" s="257"/>
      <c r="DE122" s="257">
        <f t="shared" si="985"/>
        <v>0</v>
      </c>
      <c r="DF122" s="258"/>
      <c r="DG122" s="257">
        <f t="shared" si="986"/>
        <v>0</v>
      </c>
      <c r="DH122" s="259"/>
      <c r="DI122" s="260"/>
      <c r="DJ122" s="260"/>
      <c r="DK122" s="257">
        <f t="shared" si="987"/>
        <v>0</v>
      </c>
      <c r="DL122" s="258">
        <v>0.294289866351475</v>
      </c>
      <c r="DM122" s="261">
        <f t="shared" si="988"/>
        <v>0</v>
      </c>
      <c r="DN122" s="262">
        <f t="shared" si="989"/>
        <v>0</v>
      </c>
      <c r="DO122" s="263"/>
      <c r="DP122" s="254">
        <v>8.0</v>
      </c>
      <c r="DQ122" s="255" t="s">
        <v>130</v>
      </c>
      <c r="DR122" s="256" t="s">
        <v>121</v>
      </c>
      <c r="DS122" s="256" t="s">
        <v>123</v>
      </c>
      <c r="DT122" s="257">
        <f>ADHB!DV122</f>
        <v>0</v>
      </c>
      <c r="DU122" s="257"/>
      <c r="DV122" s="257">
        <f t="shared" si="990"/>
        <v>0</v>
      </c>
      <c r="DW122" s="258"/>
      <c r="DX122" s="257">
        <f t="shared" si="991"/>
        <v>0</v>
      </c>
      <c r="DY122" s="259"/>
      <c r="DZ122" s="260"/>
      <c r="EA122" s="260"/>
      <c r="EB122" s="257">
        <f t="shared" si="992"/>
        <v>0</v>
      </c>
      <c r="EC122" s="258">
        <v>0.294289866351475</v>
      </c>
      <c r="ED122" s="261">
        <f t="shared" si="993"/>
        <v>0</v>
      </c>
      <c r="EE122" s="262">
        <f t="shared" si="994"/>
        <v>0</v>
      </c>
      <c r="EF122" s="263"/>
      <c r="EG122" s="254">
        <v>8.0</v>
      </c>
      <c r="EH122" s="255" t="s">
        <v>130</v>
      </c>
      <c r="EI122" s="256" t="s">
        <v>121</v>
      </c>
      <c r="EJ122" s="256" t="s">
        <v>123</v>
      </c>
      <c r="EK122" s="257">
        <f>ADHB!EM122</f>
        <v>0</v>
      </c>
      <c r="EL122" s="257"/>
      <c r="EM122" s="257">
        <f t="shared" si="995"/>
        <v>0</v>
      </c>
      <c r="EN122" s="258"/>
      <c r="EO122" s="257">
        <f t="shared" si="996"/>
        <v>0</v>
      </c>
      <c r="EP122" s="259"/>
      <c r="EQ122" s="260"/>
      <c r="ER122" s="260"/>
      <c r="ES122" s="257">
        <f t="shared" si="997"/>
        <v>0</v>
      </c>
      <c r="ET122" s="258">
        <v>0.294289866351475</v>
      </c>
      <c r="EU122" s="261">
        <f t="shared" si="998"/>
        <v>0</v>
      </c>
      <c r="EV122" s="262">
        <f t="shared" si="999"/>
        <v>0</v>
      </c>
      <c r="EW122" s="263"/>
      <c r="EX122" s="254">
        <v>8.0</v>
      </c>
      <c r="EY122" s="255" t="s">
        <v>130</v>
      </c>
      <c r="EZ122" s="256" t="s">
        <v>121</v>
      </c>
      <c r="FA122" s="256" t="s">
        <v>123</v>
      </c>
      <c r="FB122" s="257">
        <f>ADHB!FD122</f>
        <v>0</v>
      </c>
      <c r="FC122" s="257"/>
      <c r="FD122" s="257">
        <f t="shared" si="1000"/>
        <v>0</v>
      </c>
      <c r="FE122" s="258"/>
      <c r="FF122" s="257">
        <f t="shared" si="1001"/>
        <v>0</v>
      </c>
      <c r="FG122" s="259"/>
      <c r="FH122" s="260"/>
      <c r="FI122" s="260"/>
      <c r="FJ122" s="257">
        <f t="shared" si="1002"/>
        <v>0</v>
      </c>
      <c r="FK122" s="258">
        <v>0.294289866351475</v>
      </c>
      <c r="FL122" s="261">
        <f t="shared" si="1003"/>
        <v>0</v>
      </c>
      <c r="FM122" s="262">
        <f t="shared" si="1004"/>
        <v>0</v>
      </c>
      <c r="FN122" s="263"/>
      <c r="FO122" s="254">
        <v>8.0</v>
      </c>
      <c r="FP122" s="255" t="s">
        <v>130</v>
      </c>
      <c r="FQ122" s="256" t="s">
        <v>121</v>
      </c>
      <c r="FR122" s="256" t="s">
        <v>123</v>
      </c>
      <c r="FS122" s="257">
        <f>ADHB!FU122</f>
        <v>0</v>
      </c>
      <c r="FT122" s="257"/>
      <c r="FU122" s="257">
        <f t="shared" si="1005"/>
        <v>0</v>
      </c>
      <c r="FV122" s="258"/>
      <c r="FW122" s="257">
        <f t="shared" si="1006"/>
        <v>0</v>
      </c>
      <c r="FX122" s="259"/>
      <c r="FY122" s="260"/>
      <c r="FZ122" s="260"/>
      <c r="GA122" s="257">
        <f t="shared" si="1007"/>
        <v>0</v>
      </c>
      <c r="GB122" s="258">
        <v>0.294289866351475</v>
      </c>
      <c r="GC122" s="261">
        <f t="shared" si="1008"/>
        <v>0</v>
      </c>
      <c r="GD122" s="262">
        <f t="shared" si="1009"/>
        <v>0</v>
      </c>
      <c r="GE122" s="263"/>
      <c r="GF122" s="254">
        <v>8.0</v>
      </c>
      <c r="GG122" s="255" t="s">
        <v>130</v>
      </c>
      <c r="GH122" s="256" t="s">
        <v>121</v>
      </c>
      <c r="GI122" s="256" t="s">
        <v>123</v>
      </c>
      <c r="GJ122" s="257">
        <f>ADHB!GL122</f>
        <v>0</v>
      </c>
      <c r="GK122" s="257"/>
      <c r="GL122" s="257">
        <f t="shared" si="1010"/>
        <v>0</v>
      </c>
      <c r="GM122" s="258"/>
      <c r="GN122" s="257">
        <f t="shared" si="1011"/>
        <v>0</v>
      </c>
      <c r="GO122" s="259"/>
      <c r="GP122" s="260"/>
      <c r="GQ122" s="260"/>
      <c r="GR122" s="257">
        <f t="shared" si="1012"/>
        <v>0</v>
      </c>
      <c r="GS122" s="258">
        <v>0.294289866351475</v>
      </c>
      <c r="GT122" s="261">
        <f t="shared" si="1013"/>
        <v>0</v>
      </c>
      <c r="GU122" s="262">
        <f t="shared" si="1014"/>
        <v>0</v>
      </c>
      <c r="GV122" s="263"/>
      <c r="GW122" s="254">
        <v>8.0</v>
      </c>
      <c r="GX122" s="255" t="s">
        <v>130</v>
      </c>
      <c r="GY122" s="256" t="s">
        <v>121</v>
      </c>
      <c r="GZ122" s="256" t="s">
        <v>123</v>
      </c>
      <c r="HA122" s="257">
        <f>ADHB!HC122</f>
        <v>0</v>
      </c>
      <c r="HB122" s="257"/>
      <c r="HC122" s="257">
        <f t="shared" si="1015"/>
        <v>0</v>
      </c>
      <c r="HD122" s="258"/>
      <c r="HE122" s="257">
        <f t="shared" si="1016"/>
        <v>0</v>
      </c>
      <c r="HF122" s="259"/>
      <c r="HG122" s="260"/>
      <c r="HH122" s="260"/>
      <c r="HI122" s="257">
        <f t="shared" si="1017"/>
        <v>0</v>
      </c>
      <c r="HJ122" s="258">
        <v>0.294289866351475</v>
      </c>
      <c r="HK122" s="261">
        <f t="shared" si="1018"/>
        <v>0</v>
      </c>
      <c r="HL122" s="262">
        <f t="shared" si="1019"/>
        <v>0</v>
      </c>
      <c r="HM122" s="263"/>
      <c r="HN122" s="254">
        <v>8.0</v>
      </c>
      <c r="HO122" s="255" t="s">
        <v>130</v>
      </c>
      <c r="HP122" s="256" t="s">
        <v>121</v>
      </c>
      <c r="HQ122" s="256" t="s">
        <v>123</v>
      </c>
      <c r="HR122" s="257">
        <f>ADHB!HT122</f>
        <v>0</v>
      </c>
      <c r="HS122" s="257"/>
      <c r="HT122" s="257">
        <f t="shared" si="1020"/>
        <v>0</v>
      </c>
      <c r="HU122" s="258"/>
      <c r="HV122" s="257">
        <f t="shared" si="1021"/>
        <v>0</v>
      </c>
      <c r="HW122" s="259"/>
      <c r="HX122" s="260"/>
      <c r="HY122" s="260"/>
      <c r="HZ122" s="257">
        <f t="shared" si="1022"/>
        <v>0</v>
      </c>
      <c r="IA122" s="258">
        <v>0.294289866351475</v>
      </c>
      <c r="IB122" s="261">
        <f t="shared" si="1023"/>
        <v>0</v>
      </c>
      <c r="IC122" s="262">
        <f t="shared" si="1024"/>
        <v>0</v>
      </c>
      <c r="ID122" s="263"/>
      <c r="IE122" s="254">
        <v>8.0</v>
      </c>
      <c r="IF122" s="255" t="s">
        <v>130</v>
      </c>
      <c r="IG122" s="256" t="s">
        <v>121</v>
      </c>
      <c r="IH122" s="256" t="s">
        <v>123</v>
      </c>
      <c r="II122" s="257">
        <f>ADHB!IK122</f>
        <v>0</v>
      </c>
      <c r="IJ122" s="257"/>
      <c r="IK122" s="257">
        <f t="shared" si="1025"/>
        <v>0</v>
      </c>
      <c r="IL122" s="258"/>
      <c r="IM122" s="257">
        <f t="shared" si="1026"/>
        <v>0</v>
      </c>
      <c r="IN122" s="259"/>
      <c r="IO122" s="260"/>
      <c r="IP122" s="260"/>
      <c r="IQ122" s="257">
        <f t="shared" si="1027"/>
        <v>0</v>
      </c>
      <c r="IR122" s="258">
        <v>0.294289866351475</v>
      </c>
      <c r="IS122" s="261">
        <f t="shared" si="1028"/>
        <v>0</v>
      </c>
      <c r="IT122" s="262">
        <f t="shared" si="1029"/>
        <v>0</v>
      </c>
      <c r="IU122" s="263"/>
      <c r="IV122" s="254">
        <v>8.0</v>
      </c>
      <c r="IW122" s="255" t="s">
        <v>130</v>
      </c>
      <c r="IX122" s="256" t="s">
        <v>121</v>
      </c>
      <c r="IY122" s="256" t="s">
        <v>123</v>
      </c>
      <c r="IZ122" s="257">
        <f>ADHB!JB122</f>
        <v>0</v>
      </c>
      <c r="JA122" s="257"/>
      <c r="JB122" s="257">
        <f t="shared" si="1030"/>
        <v>0</v>
      </c>
      <c r="JC122" s="258"/>
      <c r="JD122" s="257">
        <f t="shared" si="1031"/>
        <v>0</v>
      </c>
      <c r="JE122" s="259"/>
      <c r="JF122" s="260"/>
      <c r="JG122" s="260"/>
      <c r="JH122" s="257">
        <f t="shared" si="1032"/>
        <v>0</v>
      </c>
      <c r="JI122" s="258">
        <v>0.294289866351475</v>
      </c>
      <c r="JJ122" s="261">
        <f t="shared" si="1033"/>
        <v>0</v>
      </c>
      <c r="JK122" s="262">
        <f t="shared" si="1034"/>
        <v>0</v>
      </c>
      <c r="JL122" s="263"/>
      <c r="JM122" s="254">
        <v>8.0</v>
      </c>
      <c r="JN122" s="255" t="s">
        <v>130</v>
      </c>
      <c r="JO122" s="256" t="s">
        <v>121</v>
      </c>
      <c r="JP122" s="256" t="s">
        <v>123</v>
      </c>
      <c r="JQ122" s="257">
        <f>ADHB!JS122</f>
        <v>0</v>
      </c>
      <c r="JR122" s="257"/>
      <c r="JS122" s="257">
        <f t="shared" si="1035"/>
        <v>0</v>
      </c>
      <c r="JT122" s="258"/>
      <c r="JU122" s="257">
        <f t="shared" si="1036"/>
        <v>0</v>
      </c>
      <c r="JV122" s="259"/>
      <c r="JW122" s="260"/>
      <c r="JX122" s="260"/>
      <c r="JY122" s="257">
        <f t="shared" si="1037"/>
        <v>0</v>
      </c>
      <c r="JZ122" s="258">
        <v>0.294289866351475</v>
      </c>
      <c r="KA122" s="261">
        <f t="shared" si="1038"/>
        <v>0</v>
      </c>
      <c r="KB122" s="262">
        <f t="shared" si="1039"/>
        <v>0</v>
      </c>
      <c r="KC122" s="263"/>
      <c r="KD122" s="254">
        <v>8.0</v>
      </c>
      <c r="KE122" s="255" t="s">
        <v>130</v>
      </c>
      <c r="KF122" s="256" t="s">
        <v>121</v>
      </c>
      <c r="KG122" s="256" t="s">
        <v>123</v>
      </c>
      <c r="KH122" s="257">
        <f>ADHB!KJ122</f>
        <v>0</v>
      </c>
      <c r="KI122" s="257"/>
      <c r="KJ122" s="257">
        <f t="shared" si="1040"/>
        <v>0</v>
      </c>
      <c r="KK122" s="258"/>
      <c r="KL122" s="257">
        <f t="shared" si="1041"/>
        <v>0</v>
      </c>
      <c r="KM122" s="259"/>
      <c r="KN122" s="260"/>
      <c r="KO122" s="260"/>
      <c r="KP122" s="257">
        <f t="shared" si="1042"/>
        <v>0</v>
      </c>
      <c r="KQ122" s="258">
        <v>0.294289866351475</v>
      </c>
      <c r="KR122" s="261">
        <f t="shared" si="1043"/>
        <v>0</v>
      </c>
      <c r="KS122" s="262">
        <f t="shared" si="1044"/>
        <v>0</v>
      </c>
      <c r="KT122" s="263"/>
      <c r="KU122" s="264"/>
    </row>
    <row r="123" ht="15.75" customHeight="1">
      <c r="A123" s="254">
        <v>9.0</v>
      </c>
      <c r="B123" s="255" t="s">
        <v>131</v>
      </c>
      <c r="C123" s="256" t="s">
        <v>121</v>
      </c>
      <c r="D123" s="256" t="s">
        <v>123</v>
      </c>
      <c r="E123" s="257">
        <f>ADHB!G123</f>
        <v>0</v>
      </c>
      <c r="F123" s="257"/>
      <c r="G123" s="257">
        <f t="shared" si="955"/>
        <v>0</v>
      </c>
      <c r="H123" s="258"/>
      <c r="I123" s="257">
        <f t="shared" si="956"/>
        <v>0</v>
      </c>
      <c r="J123" s="259"/>
      <c r="K123" s="260"/>
      <c r="L123" s="260"/>
      <c r="M123" s="257">
        <f t="shared" si="957"/>
        <v>0</v>
      </c>
      <c r="N123" s="258">
        <v>0.294289866351475</v>
      </c>
      <c r="O123" s="261">
        <f t="shared" si="958"/>
        <v>0</v>
      </c>
      <c r="P123" s="262">
        <f t="shared" si="959"/>
        <v>0</v>
      </c>
      <c r="Q123" s="263"/>
      <c r="R123" s="254">
        <v>9.0</v>
      </c>
      <c r="S123" s="255" t="s">
        <v>131</v>
      </c>
      <c r="T123" s="256" t="s">
        <v>121</v>
      </c>
      <c r="U123" s="256" t="s">
        <v>123</v>
      </c>
      <c r="V123" s="257">
        <f>ADHB!X123</f>
        <v>0</v>
      </c>
      <c r="W123" s="257"/>
      <c r="X123" s="257">
        <f t="shared" si="960"/>
        <v>0</v>
      </c>
      <c r="Y123" s="258"/>
      <c r="Z123" s="257">
        <f t="shared" si="961"/>
        <v>0</v>
      </c>
      <c r="AA123" s="259"/>
      <c r="AB123" s="260"/>
      <c r="AC123" s="260"/>
      <c r="AD123" s="257">
        <f t="shared" si="962"/>
        <v>0</v>
      </c>
      <c r="AE123" s="258">
        <v>0.294289866351475</v>
      </c>
      <c r="AF123" s="261">
        <f t="shared" si="963"/>
        <v>0</v>
      </c>
      <c r="AG123" s="262">
        <f t="shared" si="964"/>
        <v>0</v>
      </c>
      <c r="AH123" s="263"/>
      <c r="AI123" s="254">
        <v>9.0</v>
      </c>
      <c r="AJ123" s="255" t="s">
        <v>131</v>
      </c>
      <c r="AK123" s="256" t="s">
        <v>121</v>
      </c>
      <c r="AL123" s="256" t="s">
        <v>123</v>
      </c>
      <c r="AM123" s="257">
        <f>ADHB!AO123</f>
        <v>0</v>
      </c>
      <c r="AN123" s="257"/>
      <c r="AO123" s="257">
        <f t="shared" si="965"/>
        <v>0</v>
      </c>
      <c r="AP123" s="258"/>
      <c r="AQ123" s="257">
        <f t="shared" si="966"/>
        <v>0</v>
      </c>
      <c r="AR123" s="259"/>
      <c r="AS123" s="260"/>
      <c r="AT123" s="260"/>
      <c r="AU123" s="257">
        <f t="shared" si="967"/>
        <v>0</v>
      </c>
      <c r="AV123" s="258">
        <v>0.294289866351475</v>
      </c>
      <c r="AW123" s="261">
        <f t="shared" si="968"/>
        <v>0</v>
      </c>
      <c r="AX123" s="262">
        <f t="shared" si="969"/>
        <v>0</v>
      </c>
      <c r="AY123" s="263"/>
      <c r="AZ123" s="254">
        <v>9.0</v>
      </c>
      <c r="BA123" s="255" t="s">
        <v>131</v>
      </c>
      <c r="BB123" s="256" t="s">
        <v>121</v>
      </c>
      <c r="BC123" s="256" t="s">
        <v>123</v>
      </c>
      <c r="BD123" s="257">
        <f>ADHB!BF123</f>
        <v>0</v>
      </c>
      <c r="BE123" s="257"/>
      <c r="BF123" s="257">
        <f t="shared" si="970"/>
        <v>0</v>
      </c>
      <c r="BG123" s="258"/>
      <c r="BH123" s="257">
        <f t="shared" si="971"/>
        <v>0</v>
      </c>
      <c r="BI123" s="259"/>
      <c r="BJ123" s="260"/>
      <c r="BK123" s="260"/>
      <c r="BL123" s="257">
        <f t="shared" si="972"/>
        <v>0</v>
      </c>
      <c r="BM123" s="258">
        <v>0.294289866351475</v>
      </c>
      <c r="BN123" s="261">
        <f t="shared" si="973"/>
        <v>0</v>
      </c>
      <c r="BO123" s="262">
        <f t="shared" si="974"/>
        <v>0</v>
      </c>
      <c r="BP123" s="263"/>
      <c r="BQ123" s="254">
        <v>9.0</v>
      </c>
      <c r="BR123" s="255" t="s">
        <v>131</v>
      </c>
      <c r="BS123" s="256" t="s">
        <v>121</v>
      </c>
      <c r="BT123" s="256" t="s">
        <v>123</v>
      </c>
      <c r="BU123" s="257">
        <f>ADHB!BW123</f>
        <v>0</v>
      </c>
      <c r="BV123" s="257"/>
      <c r="BW123" s="257">
        <f t="shared" si="975"/>
        <v>0</v>
      </c>
      <c r="BX123" s="258"/>
      <c r="BY123" s="257">
        <f t="shared" si="976"/>
        <v>0</v>
      </c>
      <c r="BZ123" s="259"/>
      <c r="CA123" s="260"/>
      <c r="CB123" s="260"/>
      <c r="CC123" s="257">
        <f t="shared" si="977"/>
        <v>0</v>
      </c>
      <c r="CD123" s="258">
        <v>0.294289866351475</v>
      </c>
      <c r="CE123" s="261">
        <f t="shared" si="978"/>
        <v>0</v>
      </c>
      <c r="CF123" s="262">
        <f t="shared" si="979"/>
        <v>0</v>
      </c>
      <c r="CG123" s="263"/>
      <c r="CH123" s="254">
        <v>9.0</v>
      </c>
      <c r="CI123" s="255" t="s">
        <v>131</v>
      </c>
      <c r="CJ123" s="256" t="s">
        <v>121</v>
      </c>
      <c r="CK123" s="256" t="s">
        <v>123</v>
      </c>
      <c r="CL123" s="257">
        <f>ADHB!CN123</f>
        <v>0</v>
      </c>
      <c r="CM123" s="257"/>
      <c r="CN123" s="257">
        <f t="shared" si="980"/>
        <v>0</v>
      </c>
      <c r="CO123" s="258"/>
      <c r="CP123" s="257">
        <f t="shared" si="981"/>
        <v>0</v>
      </c>
      <c r="CQ123" s="259"/>
      <c r="CR123" s="260"/>
      <c r="CS123" s="260"/>
      <c r="CT123" s="257">
        <f t="shared" si="982"/>
        <v>0</v>
      </c>
      <c r="CU123" s="258">
        <v>0.294289866351475</v>
      </c>
      <c r="CV123" s="261">
        <f t="shared" si="983"/>
        <v>0</v>
      </c>
      <c r="CW123" s="262">
        <f t="shared" si="984"/>
        <v>0</v>
      </c>
      <c r="CX123" s="263"/>
      <c r="CY123" s="254">
        <v>9.0</v>
      </c>
      <c r="CZ123" s="255" t="s">
        <v>131</v>
      </c>
      <c r="DA123" s="256" t="s">
        <v>121</v>
      </c>
      <c r="DB123" s="256" t="s">
        <v>123</v>
      </c>
      <c r="DC123" s="257">
        <f>ADHB!DE123</f>
        <v>0</v>
      </c>
      <c r="DD123" s="257"/>
      <c r="DE123" s="257">
        <f t="shared" si="985"/>
        <v>0</v>
      </c>
      <c r="DF123" s="258"/>
      <c r="DG123" s="257">
        <f t="shared" si="986"/>
        <v>0</v>
      </c>
      <c r="DH123" s="259"/>
      <c r="DI123" s="260"/>
      <c r="DJ123" s="260"/>
      <c r="DK123" s="257">
        <f t="shared" si="987"/>
        <v>0</v>
      </c>
      <c r="DL123" s="258">
        <v>0.294289866351475</v>
      </c>
      <c r="DM123" s="261">
        <f t="shared" si="988"/>
        <v>0</v>
      </c>
      <c r="DN123" s="262">
        <f t="shared" si="989"/>
        <v>0</v>
      </c>
      <c r="DO123" s="263"/>
      <c r="DP123" s="254">
        <v>9.0</v>
      </c>
      <c r="DQ123" s="255" t="s">
        <v>131</v>
      </c>
      <c r="DR123" s="256" t="s">
        <v>121</v>
      </c>
      <c r="DS123" s="256" t="s">
        <v>123</v>
      </c>
      <c r="DT123" s="257">
        <f>ADHB!DV123</f>
        <v>0</v>
      </c>
      <c r="DU123" s="257"/>
      <c r="DV123" s="257">
        <f t="shared" si="990"/>
        <v>0</v>
      </c>
      <c r="DW123" s="258"/>
      <c r="DX123" s="257">
        <f t="shared" si="991"/>
        <v>0</v>
      </c>
      <c r="DY123" s="259"/>
      <c r="DZ123" s="260"/>
      <c r="EA123" s="260"/>
      <c r="EB123" s="257">
        <f t="shared" si="992"/>
        <v>0</v>
      </c>
      <c r="EC123" s="258">
        <v>0.294289866351475</v>
      </c>
      <c r="ED123" s="261">
        <f t="shared" si="993"/>
        <v>0</v>
      </c>
      <c r="EE123" s="262">
        <f t="shared" si="994"/>
        <v>0</v>
      </c>
      <c r="EF123" s="263"/>
      <c r="EG123" s="254">
        <v>9.0</v>
      </c>
      <c r="EH123" s="255" t="s">
        <v>131</v>
      </c>
      <c r="EI123" s="256" t="s">
        <v>121</v>
      </c>
      <c r="EJ123" s="256" t="s">
        <v>123</v>
      </c>
      <c r="EK123" s="257">
        <f>ADHB!EM123</f>
        <v>0</v>
      </c>
      <c r="EL123" s="257"/>
      <c r="EM123" s="257">
        <f t="shared" si="995"/>
        <v>0</v>
      </c>
      <c r="EN123" s="258"/>
      <c r="EO123" s="257">
        <f t="shared" si="996"/>
        <v>0</v>
      </c>
      <c r="EP123" s="259"/>
      <c r="EQ123" s="260"/>
      <c r="ER123" s="260"/>
      <c r="ES123" s="257">
        <f t="shared" si="997"/>
        <v>0</v>
      </c>
      <c r="ET123" s="258">
        <v>0.294289866351475</v>
      </c>
      <c r="EU123" s="261">
        <f t="shared" si="998"/>
        <v>0</v>
      </c>
      <c r="EV123" s="262">
        <f t="shared" si="999"/>
        <v>0</v>
      </c>
      <c r="EW123" s="263"/>
      <c r="EX123" s="254">
        <v>9.0</v>
      </c>
      <c r="EY123" s="255" t="s">
        <v>131</v>
      </c>
      <c r="EZ123" s="256" t="s">
        <v>121</v>
      </c>
      <c r="FA123" s="256" t="s">
        <v>123</v>
      </c>
      <c r="FB123" s="257">
        <f>ADHB!FD123</f>
        <v>0</v>
      </c>
      <c r="FC123" s="257"/>
      <c r="FD123" s="257">
        <f t="shared" si="1000"/>
        <v>0</v>
      </c>
      <c r="FE123" s="258"/>
      <c r="FF123" s="257">
        <f t="shared" si="1001"/>
        <v>0</v>
      </c>
      <c r="FG123" s="259"/>
      <c r="FH123" s="260"/>
      <c r="FI123" s="260"/>
      <c r="FJ123" s="257">
        <f t="shared" si="1002"/>
        <v>0</v>
      </c>
      <c r="FK123" s="258">
        <v>0.294289866351475</v>
      </c>
      <c r="FL123" s="261">
        <f t="shared" si="1003"/>
        <v>0</v>
      </c>
      <c r="FM123" s="262">
        <f t="shared" si="1004"/>
        <v>0</v>
      </c>
      <c r="FN123" s="263"/>
      <c r="FO123" s="254">
        <v>9.0</v>
      </c>
      <c r="FP123" s="255" t="s">
        <v>131</v>
      </c>
      <c r="FQ123" s="256" t="s">
        <v>121</v>
      </c>
      <c r="FR123" s="256" t="s">
        <v>123</v>
      </c>
      <c r="FS123" s="257">
        <f>ADHB!FU123</f>
        <v>0</v>
      </c>
      <c r="FT123" s="257"/>
      <c r="FU123" s="257">
        <f t="shared" si="1005"/>
        <v>0</v>
      </c>
      <c r="FV123" s="258"/>
      <c r="FW123" s="257">
        <f t="shared" si="1006"/>
        <v>0</v>
      </c>
      <c r="FX123" s="259"/>
      <c r="FY123" s="260"/>
      <c r="FZ123" s="260"/>
      <c r="GA123" s="257">
        <f t="shared" si="1007"/>
        <v>0</v>
      </c>
      <c r="GB123" s="258">
        <v>0.294289866351475</v>
      </c>
      <c r="GC123" s="261">
        <f t="shared" si="1008"/>
        <v>0</v>
      </c>
      <c r="GD123" s="262">
        <f t="shared" si="1009"/>
        <v>0</v>
      </c>
      <c r="GE123" s="263"/>
      <c r="GF123" s="254">
        <v>9.0</v>
      </c>
      <c r="GG123" s="255" t="s">
        <v>131</v>
      </c>
      <c r="GH123" s="256" t="s">
        <v>121</v>
      </c>
      <c r="GI123" s="256" t="s">
        <v>123</v>
      </c>
      <c r="GJ123" s="257">
        <f>ADHB!GL123</f>
        <v>0</v>
      </c>
      <c r="GK123" s="257"/>
      <c r="GL123" s="257">
        <f t="shared" si="1010"/>
        <v>0</v>
      </c>
      <c r="GM123" s="258"/>
      <c r="GN123" s="257">
        <f t="shared" si="1011"/>
        <v>0</v>
      </c>
      <c r="GO123" s="259"/>
      <c r="GP123" s="260"/>
      <c r="GQ123" s="260"/>
      <c r="GR123" s="257">
        <f t="shared" si="1012"/>
        <v>0</v>
      </c>
      <c r="GS123" s="258">
        <v>0.294289866351475</v>
      </c>
      <c r="GT123" s="261">
        <f t="shared" si="1013"/>
        <v>0</v>
      </c>
      <c r="GU123" s="262">
        <f t="shared" si="1014"/>
        <v>0</v>
      </c>
      <c r="GV123" s="263"/>
      <c r="GW123" s="254">
        <v>9.0</v>
      </c>
      <c r="GX123" s="255" t="s">
        <v>131</v>
      </c>
      <c r="GY123" s="256" t="s">
        <v>121</v>
      </c>
      <c r="GZ123" s="256" t="s">
        <v>123</v>
      </c>
      <c r="HA123" s="257">
        <f>ADHB!HC123</f>
        <v>0</v>
      </c>
      <c r="HB123" s="257"/>
      <c r="HC123" s="257">
        <f t="shared" si="1015"/>
        <v>0</v>
      </c>
      <c r="HD123" s="258"/>
      <c r="HE123" s="257">
        <f t="shared" si="1016"/>
        <v>0</v>
      </c>
      <c r="HF123" s="259"/>
      <c r="HG123" s="260"/>
      <c r="HH123" s="260"/>
      <c r="HI123" s="257">
        <f t="shared" si="1017"/>
        <v>0</v>
      </c>
      <c r="HJ123" s="258">
        <v>0.294289866351475</v>
      </c>
      <c r="HK123" s="261">
        <f t="shared" si="1018"/>
        <v>0</v>
      </c>
      <c r="HL123" s="262">
        <f t="shared" si="1019"/>
        <v>0</v>
      </c>
      <c r="HM123" s="263"/>
      <c r="HN123" s="254">
        <v>9.0</v>
      </c>
      <c r="HO123" s="255" t="s">
        <v>131</v>
      </c>
      <c r="HP123" s="256" t="s">
        <v>121</v>
      </c>
      <c r="HQ123" s="256" t="s">
        <v>123</v>
      </c>
      <c r="HR123" s="257">
        <f>ADHB!HT123</f>
        <v>0</v>
      </c>
      <c r="HS123" s="257"/>
      <c r="HT123" s="257">
        <f t="shared" si="1020"/>
        <v>0</v>
      </c>
      <c r="HU123" s="258"/>
      <c r="HV123" s="257">
        <f t="shared" si="1021"/>
        <v>0</v>
      </c>
      <c r="HW123" s="259"/>
      <c r="HX123" s="260"/>
      <c r="HY123" s="260"/>
      <c r="HZ123" s="257">
        <f t="shared" si="1022"/>
        <v>0</v>
      </c>
      <c r="IA123" s="258">
        <v>0.294289866351475</v>
      </c>
      <c r="IB123" s="261">
        <f t="shared" si="1023"/>
        <v>0</v>
      </c>
      <c r="IC123" s="262">
        <f t="shared" si="1024"/>
        <v>0</v>
      </c>
      <c r="ID123" s="263"/>
      <c r="IE123" s="254">
        <v>9.0</v>
      </c>
      <c r="IF123" s="255" t="s">
        <v>131</v>
      </c>
      <c r="IG123" s="256" t="s">
        <v>121</v>
      </c>
      <c r="IH123" s="256" t="s">
        <v>123</v>
      </c>
      <c r="II123" s="257">
        <f>ADHB!IK123</f>
        <v>0</v>
      </c>
      <c r="IJ123" s="257"/>
      <c r="IK123" s="257">
        <f t="shared" si="1025"/>
        <v>0</v>
      </c>
      <c r="IL123" s="258"/>
      <c r="IM123" s="257">
        <f t="shared" si="1026"/>
        <v>0</v>
      </c>
      <c r="IN123" s="259"/>
      <c r="IO123" s="260"/>
      <c r="IP123" s="260"/>
      <c r="IQ123" s="257">
        <f t="shared" si="1027"/>
        <v>0</v>
      </c>
      <c r="IR123" s="258">
        <v>0.294289866351475</v>
      </c>
      <c r="IS123" s="261">
        <f t="shared" si="1028"/>
        <v>0</v>
      </c>
      <c r="IT123" s="262">
        <f t="shared" si="1029"/>
        <v>0</v>
      </c>
      <c r="IU123" s="263"/>
      <c r="IV123" s="254">
        <v>9.0</v>
      </c>
      <c r="IW123" s="255" t="s">
        <v>131</v>
      </c>
      <c r="IX123" s="256" t="s">
        <v>121</v>
      </c>
      <c r="IY123" s="256" t="s">
        <v>123</v>
      </c>
      <c r="IZ123" s="257">
        <f>ADHB!JB123</f>
        <v>0</v>
      </c>
      <c r="JA123" s="257"/>
      <c r="JB123" s="257">
        <f t="shared" si="1030"/>
        <v>0</v>
      </c>
      <c r="JC123" s="258"/>
      <c r="JD123" s="257">
        <f t="shared" si="1031"/>
        <v>0</v>
      </c>
      <c r="JE123" s="259"/>
      <c r="JF123" s="260"/>
      <c r="JG123" s="260"/>
      <c r="JH123" s="257">
        <f t="shared" si="1032"/>
        <v>0</v>
      </c>
      <c r="JI123" s="258">
        <v>0.294289866351475</v>
      </c>
      <c r="JJ123" s="261">
        <f t="shared" si="1033"/>
        <v>0</v>
      </c>
      <c r="JK123" s="262">
        <f t="shared" si="1034"/>
        <v>0</v>
      </c>
      <c r="JL123" s="263"/>
      <c r="JM123" s="254">
        <v>9.0</v>
      </c>
      <c r="JN123" s="255" t="s">
        <v>131</v>
      </c>
      <c r="JO123" s="256" t="s">
        <v>121</v>
      </c>
      <c r="JP123" s="256" t="s">
        <v>123</v>
      </c>
      <c r="JQ123" s="257">
        <f>ADHB!JS123</f>
        <v>0</v>
      </c>
      <c r="JR123" s="257"/>
      <c r="JS123" s="257">
        <f t="shared" si="1035"/>
        <v>0</v>
      </c>
      <c r="JT123" s="258"/>
      <c r="JU123" s="257">
        <f t="shared" si="1036"/>
        <v>0</v>
      </c>
      <c r="JV123" s="259"/>
      <c r="JW123" s="260"/>
      <c r="JX123" s="260"/>
      <c r="JY123" s="257">
        <f t="shared" si="1037"/>
        <v>0</v>
      </c>
      <c r="JZ123" s="258">
        <v>0.294289866351475</v>
      </c>
      <c r="KA123" s="261">
        <f t="shared" si="1038"/>
        <v>0</v>
      </c>
      <c r="KB123" s="262">
        <f t="shared" si="1039"/>
        <v>0</v>
      </c>
      <c r="KC123" s="263"/>
      <c r="KD123" s="254">
        <v>9.0</v>
      </c>
      <c r="KE123" s="255" t="s">
        <v>131</v>
      </c>
      <c r="KF123" s="256" t="s">
        <v>121</v>
      </c>
      <c r="KG123" s="256" t="s">
        <v>123</v>
      </c>
      <c r="KH123" s="257">
        <f>ADHB!KJ123</f>
        <v>0</v>
      </c>
      <c r="KI123" s="257"/>
      <c r="KJ123" s="257">
        <f t="shared" si="1040"/>
        <v>0</v>
      </c>
      <c r="KK123" s="258"/>
      <c r="KL123" s="257">
        <f t="shared" si="1041"/>
        <v>0</v>
      </c>
      <c r="KM123" s="259"/>
      <c r="KN123" s="260"/>
      <c r="KO123" s="260"/>
      <c r="KP123" s="257">
        <f t="shared" si="1042"/>
        <v>0</v>
      </c>
      <c r="KQ123" s="258">
        <v>0.294289866351475</v>
      </c>
      <c r="KR123" s="261">
        <f t="shared" si="1043"/>
        <v>0</v>
      </c>
      <c r="KS123" s="262">
        <f t="shared" si="1044"/>
        <v>0</v>
      </c>
      <c r="KT123" s="263"/>
      <c r="KU123" s="264"/>
    </row>
    <row r="124" ht="15.75" customHeight="1">
      <c r="A124" s="254">
        <v>10.0</v>
      </c>
      <c r="B124" s="255" t="s">
        <v>132</v>
      </c>
      <c r="C124" s="256" t="s">
        <v>121</v>
      </c>
      <c r="D124" s="256" t="s">
        <v>123</v>
      </c>
      <c r="E124" s="257">
        <f>ADHB!G124</f>
        <v>0</v>
      </c>
      <c r="F124" s="257"/>
      <c r="G124" s="257">
        <f t="shared" si="955"/>
        <v>0</v>
      </c>
      <c r="H124" s="258"/>
      <c r="I124" s="257">
        <f t="shared" si="956"/>
        <v>0</v>
      </c>
      <c r="J124" s="259"/>
      <c r="K124" s="260"/>
      <c r="L124" s="260"/>
      <c r="M124" s="257">
        <f t="shared" si="957"/>
        <v>0</v>
      </c>
      <c r="N124" s="258">
        <v>0.294289866351475</v>
      </c>
      <c r="O124" s="261">
        <f t="shared" si="958"/>
        <v>0</v>
      </c>
      <c r="P124" s="262">
        <f t="shared" si="959"/>
        <v>0</v>
      </c>
      <c r="Q124" s="263"/>
      <c r="R124" s="254">
        <v>10.0</v>
      </c>
      <c r="S124" s="255" t="s">
        <v>132</v>
      </c>
      <c r="T124" s="256" t="s">
        <v>121</v>
      </c>
      <c r="U124" s="256" t="s">
        <v>123</v>
      </c>
      <c r="V124" s="257">
        <f>ADHB!X124</f>
        <v>0</v>
      </c>
      <c r="W124" s="257"/>
      <c r="X124" s="257">
        <f t="shared" si="960"/>
        <v>0</v>
      </c>
      <c r="Y124" s="258"/>
      <c r="Z124" s="257">
        <f t="shared" si="961"/>
        <v>0</v>
      </c>
      <c r="AA124" s="259"/>
      <c r="AB124" s="260"/>
      <c r="AC124" s="260"/>
      <c r="AD124" s="257">
        <f t="shared" si="962"/>
        <v>0</v>
      </c>
      <c r="AE124" s="258">
        <v>0.294289866351475</v>
      </c>
      <c r="AF124" s="261">
        <f t="shared" si="963"/>
        <v>0</v>
      </c>
      <c r="AG124" s="262">
        <f t="shared" si="964"/>
        <v>0</v>
      </c>
      <c r="AH124" s="263"/>
      <c r="AI124" s="254">
        <v>10.0</v>
      </c>
      <c r="AJ124" s="255" t="s">
        <v>132</v>
      </c>
      <c r="AK124" s="256" t="s">
        <v>121</v>
      </c>
      <c r="AL124" s="256" t="s">
        <v>123</v>
      </c>
      <c r="AM124" s="257">
        <f>ADHB!AO124</f>
        <v>0</v>
      </c>
      <c r="AN124" s="257"/>
      <c r="AO124" s="257">
        <f t="shared" si="965"/>
        <v>0</v>
      </c>
      <c r="AP124" s="258"/>
      <c r="AQ124" s="257">
        <f t="shared" si="966"/>
        <v>0</v>
      </c>
      <c r="AR124" s="259"/>
      <c r="AS124" s="260"/>
      <c r="AT124" s="260"/>
      <c r="AU124" s="257">
        <f t="shared" si="967"/>
        <v>0</v>
      </c>
      <c r="AV124" s="258">
        <v>0.294289866351475</v>
      </c>
      <c r="AW124" s="261">
        <f t="shared" si="968"/>
        <v>0</v>
      </c>
      <c r="AX124" s="262">
        <f t="shared" si="969"/>
        <v>0</v>
      </c>
      <c r="AY124" s="263"/>
      <c r="AZ124" s="254">
        <v>10.0</v>
      </c>
      <c r="BA124" s="255" t="s">
        <v>132</v>
      </c>
      <c r="BB124" s="256" t="s">
        <v>121</v>
      </c>
      <c r="BC124" s="256" t="s">
        <v>123</v>
      </c>
      <c r="BD124" s="257">
        <f>ADHB!BF124</f>
        <v>0</v>
      </c>
      <c r="BE124" s="257"/>
      <c r="BF124" s="257">
        <f t="shared" si="970"/>
        <v>0</v>
      </c>
      <c r="BG124" s="258"/>
      <c r="BH124" s="257">
        <f t="shared" si="971"/>
        <v>0</v>
      </c>
      <c r="BI124" s="259"/>
      <c r="BJ124" s="260"/>
      <c r="BK124" s="260"/>
      <c r="BL124" s="257">
        <f t="shared" si="972"/>
        <v>0</v>
      </c>
      <c r="BM124" s="258">
        <v>0.294289866351475</v>
      </c>
      <c r="BN124" s="261">
        <f t="shared" si="973"/>
        <v>0</v>
      </c>
      <c r="BO124" s="262">
        <f t="shared" si="974"/>
        <v>0</v>
      </c>
      <c r="BP124" s="263"/>
      <c r="BQ124" s="254">
        <v>10.0</v>
      </c>
      <c r="BR124" s="255" t="s">
        <v>132</v>
      </c>
      <c r="BS124" s="256" t="s">
        <v>121</v>
      </c>
      <c r="BT124" s="256" t="s">
        <v>123</v>
      </c>
      <c r="BU124" s="257">
        <f>ADHB!BW124</f>
        <v>0</v>
      </c>
      <c r="BV124" s="257"/>
      <c r="BW124" s="257">
        <f t="shared" si="975"/>
        <v>0</v>
      </c>
      <c r="BX124" s="258"/>
      <c r="BY124" s="257">
        <f t="shared" si="976"/>
        <v>0</v>
      </c>
      <c r="BZ124" s="259"/>
      <c r="CA124" s="260"/>
      <c r="CB124" s="260"/>
      <c r="CC124" s="257">
        <f t="shared" si="977"/>
        <v>0</v>
      </c>
      <c r="CD124" s="258">
        <v>0.294289866351475</v>
      </c>
      <c r="CE124" s="261">
        <f t="shared" si="978"/>
        <v>0</v>
      </c>
      <c r="CF124" s="262">
        <f t="shared" si="979"/>
        <v>0</v>
      </c>
      <c r="CG124" s="263"/>
      <c r="CH124" s="254">
        <v>10.0</v>
      </c>
      <c r="CI124" s="255" t="s">
        <v>132</v>
      </c>
      <c r="CJ124" s="256" t="s">
        <v>121</v>
      </c>
      <c r="CK124" s="256" t="s">
        <v>123</v>
      </c>
      <c r="CL124" s="257">
        <f>ADHB!CN124</f>
        <v>0</v>
      </c>
      <c r="CM124" s="257"/>
      <c r="CN124" s="257">
        <f t="shared" si="980"/>
        <v>0</v>
      </c>
      <c r="CO124" s="258"/>
      <c r="CP124" s="257">
        <f t="shared" si="981"/>
        <v>0</v>
      </c>
      <c r="CQ124" s="259"/>
      <c r="CR124" s="260"/>
      <c r="CS124" s="260"/>
      <c r="CT124" s="257">
        <f t="shared" si="982"/>
        <v>0</v>
      </c>
      <c r="CU124" s="258">
        <v>0.294289866351475</v>
      </c>
      <c r="CV124" s="261">
        <f t="shared" si="983"/>
        <v>0</v>
      </c>
      <c r="CW124" s="262">
        <f t="shared" si="984"/>
        <v>0</v>
      </c>
      <c r="CX124" s="263"/>
      <c r="CY124" s="254">
        <v>10.0</v>
      </c>
      <c r="CZ124" s="255" t="s">
        <v>132</v>
      </c>
      <c r="DA124" s="256" t="s">
        <v>121</v>
      </c>
      <c r="DB124" s="256" t="s">
        <v>123</v>
      </c>
      <c r="DC124" s="257">
        <f>ADHB!DE124</f>
        <v>0</v>
      </c>
      <c r="DD124" s="257"/>
      <c r="DE124" s="257">
        <f t="shared" si="985"/>
        <v>0</v>
      </c>
      <c r="DF124" s="258"/>
      <c r="DG124" s="257">
        <f t="shared" si="986"/>
        <v>0</v>
      </c>
      <c r="DH124" s="259"/>
      <c r="DI124" s="260"/>
      <c r="DJ124" s="260"/>
      <c r="DK124" s="257">
        <f t="shared" si="987"/>
        <v>0</v>
      </c>
      <c r="DL124" s="258">
        <v>0.294289866351475</v>
      </c>
      <c r="DM124" s="261">
        <f t="shared" si="988"/>
        <v>0</v>
      </c>
      <c r="DN124" s="262">
        <f t="shared" si="989"/>
        <v>0</v>
      </c>
      <c r="DO124" s="263"/>
      <c r="DP124" s="254">
        <v>10.0</v>
      </c>
      <c r="DQ124" s="255" t="s">
        <v>132</v>
      </c>
      <c r="DR124" s="256" t="s">
        <v>121</v>
      </c>
      <c r="DS124" s="256" t="s">
        <v>123</v>
      </c>
      <c r="DT124" s="257">
        <f>ADHB!DV124</f>
        <v>0</v>
      </c>
      <c r="DU124" s="257"/>
      <c r="DV124" s="257">
        <f t="shared" si="990"/>
        <v>0</v>
      </c>
      <c r="DW124" s="258"/>
      <c r="DX124" s="257">
        <f t="shared" si="991"/>
        <v>0</v>
      </c>
      <c r="DY124" s="259"/>
      <c r="DZ124" s="260"/>
      <c r="EA124" s="260"/>
      <c r="EB124" s="257">
        <f t="shared" si="992"/>
        <v>0</v>
      </c>
      <c r="EC124" s="258">
        <v>0.294289866351475</v>
      </c>
      <c r="ED124" s="261">
        <f t="shared" si="993"/>
        <v>0</v>
      </c>
      <c r="EE124" s="262">
        <f t="shared" si="994"/>
        <v>0</v>
      </c>
      <c r="EF124" s="263"/>
      <c r="EG124" s="254">
        <v>10.0</v>
      </c>
      <c r="EH124" s="255" t="s">
        <v>132</v>
      </c>
      <c r="EI124" s="256" t="s">
        <v>121</v>
      </c>
      <c r="EJ124" s="256" t="s">
        <v>123</v>
      </c>
      <c r="EK124" s="257">
        <f>ADHB!EM124</f>
        <v>0</v>
      </c>
      <c r="EL124" s="257"/>
      <c r="EM124" s="257">
        <f t="shared" si="995"/>
        <v>0</v>
      </c>
      <c r="EN124" s="258"/>
      <c r="EO124" s="257">
        <f t="shared" si="996"/>
        <v>0</v>
      </c>
      <c r="EP124" s="259"/>
      <c r="EQ124" s="260"/>
      <c r="ER124" s="260"/>
      <c r="ES124" s="257">
        <f t="shared" si="997"/>
        <v>0</v>
      </c>
      <c r="ET124" s="258">
        <v>0.294289866351475</v>
      </c>
      <c r="EU124" s="261">
        <f t="shared" si="998"/>
        <v>0</v>
      </c>
      <c r="EV124" s="262">
        <f t="shared" si="999"/>
        <v>0</v>
      </c>
      <c r="EW124" s="263"/>
      <c r="EX124" s="254">
        <v>10.0</v>
      </c>
      <c r="EY124" s="255" t="s">
        <v>132</v>
      </c>
      <c r="EZ124" s="256" t="s">
        <v>121</v>
      </c>
      <c r="FA124" s="256" t="s">
        <v>123</v>
      </c>
      <c r="FB124" s="257">
        <f>ADHB!FD124</f>
        <v>0</v>
      </c>
      <c r="FC124" s="257"/>
      <c r="FD124" s="257">
        <f t="shared" si="1000"/>
        <v>0</v>
      </c>
      <c r="FE124" s="258"/>
      <c r="FF124" s="257">
        <f t="shared" si="1001"/>
        <v>0</v>
      </c>
      <c r="FG124" s="259"/>
      <c r="FH124" s="260"/>
      <c r="FI124" s="260"/>
      <c r="FJ124" s="257">
        <f t="shared" si="1002"/>
        <v>0</v>
      </c>
      <c r="FK124" s="258">
        <v>0.294289866351475</v>
      </c>
      <c r="FL124" s="261">
        <f t="shared" si="1003"/>
        <v>0</v>
      </c>
      <c r="FM124" s="262">
        <f t="shared" si="1004"/>
        <v>0</v>
      </c>
      <c r="FN124" s="263"/>
      <c r="FO124" s="254">
        <v>10.0</v>
      </c>
      <c r="FP124" s="255" t="s">
        <v>132</v>
      </c>
      <c r="FQ124" s="256" t="s">
        <v>121</v>
      </c>
      <c r="FR124" s="256" t="s">
        <v>123</v>
      </c>
      <c r="FS124" s="257">
        <f>ADHB!FU124</f>
        <v>0</v>
      </c>
      <c r="FT124" s="257"/>
      <c r="FU124" s="257">
        <f t="shared" si="1005"/>
        <v>0</v>
      </c>
      <c r="FV124" s="258"/>
      <c r="FW124" s="257">
        <f t="shared" si="1006"/>
        <v>0</v>
      </c>
      <c r="FX124" s="259"/>
      <c r="FY124" s="260"/>
      <c r="FZ124" s="260"/>
      <c r="GA124" s="257">
        <f t="shared" si="1007"/>
        <v>0</v>
      </c>
      <c r="GB124" s="258">
        <v>0.294289866351475</v>
      </c>
      <c r="GC124" s="261">
        <f t="shared" si="1008"/>
        <v>0</v>
      </c>
      <c r="GD124" s="262">
        <f t="shared" si="1009"/>
        <v>0</v>
      </c>
      <c r="GE124" s="263"/>
      <c r="GF124" s="254">
        <v>10.0</v>
      </c>
      <c r="GG124" s="255" t="s">
        <v>132</v>
      </c>
      <c r="GH124" s="256" t="s">
        <v>121</v>
      </c>
      <c r="GI124" s="256" t="s">
        <v>123</v>
      </c>
      <c r="GJ124" s="257">
        <f>ADHB!GL124</f>
        <v>0</v>
      </c>
      <c r="GK124" s="257"/>
      <c r="GL124" s="257">
        <f t="shared" si="1010"/>
        <v>0</v>
      </c>
      <c r="GM124" s="258"/>
      <c r="GN124" s="257">
        <f t="shared" si="1011"/>
        <v>0</v>
      </c>
      <c r="GO124" s="259"/>
      <c r="GP124" s="260"/>
      <c r="GQ124" s="260"/>
      <c r="GR124" s="257">
        <f t="shared" si="1012"/>
        <v>0</v>
      </c>
      <c r="GS124" s="258">
        <v>0.294289866351475</v>
      </c>
      <c r="GT124" s="261">
        <f t="shared" si="1013"/>
        <v>0</v>
      </c>
      <c r="GU124" s="262">
        <f t="shared" si="1014"/>
        <v>0</v>
      </c>
      <c r="GV124" s="263"/>
      <c r="GW124" s="254">
        <v>10.0</v>
      </c>
      <c r="GX124" s="255" t="s">
        <v>132</v>
      </c>
      <c r="GY124" s="256" t="s">
        <v>121</v>
      </c>
      <c r="GZ124" s="256" t="s">
        <v>123</v>
      </c>
      <c r="HA124" s="257">
        <f>ADHB!HC124</f>
        <v>0</v>
      </c>
      <c r="HB124" s="257"/>
      <c r="HC124" s="257">
        <f t="shared" si="1015"/>
        <v>0</v>
      </c>
      <c r="HD124" s="258"/>
      <c r="HE124" s="257">
        <f t="shared" si="1016"/>
        <v>0</v>
      </c>
      <c r="HF124" s="259"/>
      <c r="HG124" s="260"/>
      <c r="HH124" s="260"/>
      <c r="HI124" s="257">
        <f t="shared" si="1017"/>
        <v>0</v>
      </c>
      <c r="HJ124" s="258">
        <v>0.294289866351475</v>
      </c>
      <c r="HK124" s="261">
        <f t="shared" si="1018"/>
        <v>0</v>
      </c>
      <c r="HL124" s="262">
        <f t="shared" si="1019"/>
        <v>0</v>
      </c>
      <c r="HM124" s="263"/>
      <c r="HN124" s="254">
        <v>10.0</v>
      </c>
      <c r="HO124" s="255" t="s">
        <v>132</v>
      </c>
      <c r="HP124" s="256" t="s">
        <v>121</v>
      </c>
      <c r="HQ124" s="256" t="s">
        <v>123</v>
      </c>
      <c r="HR124" s="257">
        <f>ADHB!HT124</f>
        <v>0</v>
      </c>
      <c r="HS124" s="257"/>
      <c r="HT124" s="257">
        <f t="shared" si="1020"/>
        <v>0</v>
      </c>
      <c r="HU124" s="258"/>
      <c r="HV124" s="257">
        <f t="shared" si="1021"/>
        <v>0</v>
      </c>
      <c r="HW124" s="259"/>
      <c r="HX124" s="260"/>
      <c r="HY124" s="260"/>
      <c r="HZ124" s="257">
        <f t="shared" si="1022"/>
        <v>0</v>
      </c>
      <c r="IA124" s="258">
        <v>0.294289866351475</v>
      </c>
      <c r="IB124" s="261">
        <f t="shared" si="1023"/>
        <v>0</v>
      </c>
      <c r="IC124" s="262">
        <f t="shared" si="1024"/>
        <v>0</v>
      </c>
      <c r="ID124" s="263"/>
      <c r="IE124" s="254">
        <v>10.0</v>
      </c>
      <c r="IF124" s="255" t="s">
        <v>132</v>
      </c>
      <c r="IG124" s="256" t="s">
        <v>121</v>
      </c>
      <c r="IH124" s="256" t="s">
        <v>123</v>
      </c>
      <c r="II124" s="257">
        <f>ADHB!IK124</f>
        <v>0</v>
      </c>
      <c r="IJ124" s="257"/>
      <c r="IK124" s="257">
        <f t="shared" si="1025"/>
        <v>0</v>
      </c>
      <c r="IL124" s="258"/>
      <c r="IM124" s="257">
        <f t="shared" si="1026"/>
        <v>0</v>
      </c>
      <c r="IN124" s="259"/>
      <c r="IO124" s="260"/>
      <c r="IP124" s="260"/>
      <c r="IQ124" s="257">
        <f t="shared" si="1027"/>
        <v>0</v>
      </c>
      <c r="IR124" s="258">
        <v>0.294289866351475</v>
      </c>
      <c r="IS124" s="261">
        <f t="shared" si="1028"/>
        <v>0</v>
      </c>
      <c r="IT124" s="262">
        <f t="shared" si="1029"/>
        <v>0</v>
      </c>
      <c r="IU124" s="263"/>
      <c r="IV124" s="254">
        <v>10.0</v>
      </c>
      <c r="IW124" s="255" t="s">
        <v>132</v>
      </c>
      <c r="IX124" s="256" t="s">
        <v>121</v>
      </c>
      <c r="IY124" s="256" t="s">
        <v>123</v>
      </c>
      <c r="IZ124" s="257">
        <f>ADHB!JB124</f>
        <v>0</v>
      </c>
      <c r="JA124" s="257"/>
      <c r="JB124" s="257">
        <f t="shared" si="1030"/>
        <v>0</v>
      </c>
      <c r="JC124" s="258"/>
      <c r="JD124" s="257">
        <f t="shared" si="1031"/>
        <v>0</v>
      </c>
      <c r="JE124" s="259"/>
      <c r="JF124" s="260"/>
      <c r="JG124" s="260"/>
      <c r="JH124" s="257">
        <f t="shared" si="1032"/>
        <v>0</v>
      </c>
      <c r="JI124" s="258">
        <v>0.294289866351475</v>
      </c>
      <c r="JJ124" s="261">
        <f t="shared" si="1033"/>
        <v>0</v>
      </c>
      <c r="JK124" s="262">
        <f t="shared" si="1034"/>
        <v>0</v>
      </c>
      <c r="JL124" s="263"/>
      <c r="JM124" s="254">
        <v>10.0</v>
      </c>
      <c r="JN124" s="255" t="s">
        <v>132</v>
      </c>
      <c r="JO124" s="256" t="s">
        <v>121</v>
      </c>
      <c r="JP124" s="256" t="s">
        <v>123</v>
      </c>
      <c r="JQ124" s="257">
        <f>ADHB!JS124</f>
        <v>0</v>
      </c>
      <c r="JR124" s="257"/>
      <c r="JS124" s="257">
        <f t="shared" si="1035"/>
        <v>0</v>
      </c>
      <c r="JT124" s="258"/>
      <c r="JU124" s="257">
        <f t="shared" si="1036"/>
        <v>0</v>
      </c>
      <c r="JV124" s="259"/>
      <c r="JW124" s="260"/>
      <c r="JX124" s="260"/>
      <c r="JY124" s="257">
        <f t="shared" si="1037"/>
        <v>0</v>
      </c>
      <c r="JZ124" s="258">
        <v>0.294289866351475</v>
      </c>
      <c r="KA124" s="261">
        <f t="shared" si="1038"/>
        <v>0</v>
      </c>
      <c r="KB124" s="262">
        <f t="shared" si="1039"/>
        <v>0</v>
      </c>
      <c r="KC124" s="263"/>
      <c r="KD124" s="254">
        <v>10.0</v>
      </c>
      <c r="KE124" s="255" t="s">
        <v>132</v>
      </c>
      <c r="KF124" s="256" t="s">
        <v>121</v>
      </c>
      <c r="KG124" s="256" t="s">
        <v>123</v>
      </c>
      <c r="KH124" s="257">
        <f>ADHB!KJ124</f>
        <v>0</v>
      </c>
      <c r="KI124" s="257"/>
      <c r="KJ124" s="257">
        <f t="shared" si="1040"/>
        <v>0</v>
      </c>
      <c r="KK124" s="258"/>
      <c r="KL124" s="257">
        <f t="shared" si="1041"/>
        <v>0</v>
      </c>
      <c r="KM124" s="259"/>
      <c r="KN124" s="260"/>
      <c r="KO124" s="260"/>
      <c r="KP124" s="257">
        <f t="shared" si="1042"/>
        <v>0</v>
      </c>
      <c r="KQ124" s="258">
        <v>0.294289866351475</v>
      </c>
      <c r="KR124" s="261">
        <f t="shared" si="1043"/>
        <v>0</v>
      </c>
      <c r="KS124" s="262">
        <f t="shared" si="1044"/>
        <v>0</v>
      </c>
      <c r="KT124" s="263"/>
      <c r="KU124" s="264"/>
    </row>
    <row r="125" ht="15.75" customHeight="1">
      <c r="A125" s="254">
        <v>11.0</v>
      </c>
      <c r="B125" s="255" t="s">
        <v>132</v>
      </c>
      <c r="C125" s="256" t="s">
        <v>121</v>
      </c>
      <c r="D125" s="256" t="s">
        <v>123</v>
      </c>
      <c r="E125" s="257">
        <f>ADHB!G125</f>
        <v>0</v>
      </c>
      <c r="F125" s="257"/>
      <c r="G125" s="257">
        <f t="shared" si="955"/>
        <v>0</v>
      </c>
      <c r="H125" s="258"/>
      <c r="I125" s="257">
        <f t="shared" si="956"/>
        <v>0</v>
      </c>
      <c r="J125" s="259"/>
      <c r="K125" s="260"/>
      <c r="L125" s="260"/>
      <c r="M125" s="257">
        <f t="shared" si="957"/>
        <v>0</v>
      </c>
      <c r="N125" s="258">
        <v>0.294289866351475</v>
      </c>
      <c r="O125" s="261">
        <f t="shared" si="958"/>
        <v>0</v>
      </c>
      <c r="P125" s="262">
        <f t="shared" si="959"/>
        <v>0</v>
      </c>
      <c r="Q125" s="263"/>
      <c r="R125" s="254">
        <v>11.0</v>
      </c>
      <c r="S125" s="255" t="s">
        <v>132</v>
      </c>
      <c r="T125" s="256" t="s">
        <v>121</v>
      </c>
      <c r="U125" s="256" t="s">
        <v>123</v>
      </c>
      <c r="V125" s="257">
        <f>ADHB!X125</f>
        <v>0</v>
      </c>
      <c r="W125" s="257"/>
      <c r="X125" s="257">
        <f t="shared" si="960"/>
        <v>0</v>
      </c>
      <c r="Y125" s="258"/>
      <c r="Z125" s="257">
        <f t="shared" si="961"/>
        <v>0</v>
      </c>
      <c r="AA125" s="259"/>
      <c r="AB125" s="260"/>
      <c r="AC125" s="260"/>
      <c r="AD125" s="257">
        <f t="shared" si="962"/>
        <v>0</v>
      </c>
      <c r="AE125" s="258">
        <v>0.294289866351475</v>
      </c>
      <c r="AF125" s="261">
        <f t="shared" si="963"/>
        <v>0</v>
      </c>
      <c r="AG125" s="262">
        <f t="shared" si="964"/>
        <v>0</v>
      </c>
      <c r="AH125" s="263"/>
      <c r="AI125" s="254">
        <v>11.0</v>
      </c>
      <c r="AJ125" s="255" t="s">
        <v>132</v>
      </c>
      <c r="AK125" s="256" t="s">
        <v>121</v>
      </c>
      <c r="AL125" s="256" t="s">
        <v>123</v>
      </c>
      <c r="AM125" s="257">
        <f>ADHB!AO125</f>
        <v>0</v>
      </c>
      <c r="AN125" s="257"/>
      <c r="AO125" s="257">
        <f t="shared" si="965"/>
        <v>0</v>
      </c>
      <c r="AP125" s="258"/>
      <c r="AQ125" s="257">
        <f t="shared" si="966"/>
        <v>0</v>
      </c>
      <c r="AR125" s="259"/>
      <c r="AS125" s="260"/>
      <c r="AT125" s="260"/>
      <c r="AU125" s="257">
        <f t="shared" si="967"/>
        <v>0</v>
      </c>
      <c r="AV125" s="258">
        <v>0.294289866351475</v>
      </c>
      <c r="AW125" s="261">
        <f t="shared" si="968"/>
        <v>0</v>
      </c>
      <c r="AX125" s="262">
        <f t="shared" si="969"/>
        <v>0</v>
      </c>
      <c r="AY125" s="263"/>
      <c r="AZ125" s="254">
        <v>11.0</v>
      </c>
      <c r="BA125" s="255" t="s">
        <v>132</v>
      </c>
      <c r="BB125" s="256" t="s">
        <v>121</v>
      </c>
      <c r="BC125" s="256" t="s">
        <v>123</v>
      </c>
      <c r="BD125" s="257">
        <f>ADHB!BF125</f>
        <v>0</v>
      </c>
      <c r="BE125" s="257"/>
      <c r="BF125" s="257">
        <f t="shared" si="970"/>
        <v>0</v>
      </c>
      <c r="BG125" s="258"/>
      <c r="BH125" s="257">
        <f t="shared" si="971"/>
        <v>0</v>
      </c>
      <c r="BI125" s="259"/>
      <c r="BJ125" s="260"/>
      <c r="BK125" s="260"/>
      <c r="BL125" s="257">
        <f t="shared" si="972"/>
        <v>0</v>
      </c>
      <c r="BM125" s="258">
        <v>0.294289866351475</v>
      </c>
      <c r="BN125" s="261">
        <f t="shared" si="973"/>
        <v>0</v>
      </c>
      <c r="BO125" s="262">
        <f t="shared" si="974"/>
        <v>0</v>
      </c>
      <c r="BP125" s="263"/>
      <c r="BQ125" s="254">
        <v>11.0</v>
      </c>
      <c r="BR125" s="255" t="s">
        <v>132</v>
      </c>
      <c r="BS125" s="256" t="s">
        <v>121</v>
      </c>
      <c r="BT125" s="256" t="s">
        <v>123</v>
      </c>
      <c r="BU125" s="257">
        <f>ADHB!BW125</f>
        <v>0</v>
      </c>
      <c r="BV125" s="257"/>
      <c r="BW125" s="257">
        <f t="shared" si="975"/>
        <v>0</v>
      </c>
      <c r="BX125" s="258"/>
      <c r="BY125" s="257">
        <f t="shared" si="976"/>
        <v>0</v>
      </c>
      <c r="BZ125" s="259"/>
      <c r="CA125" s="260"/>
      <c r="CB125" s="260"/>
      <c r="CC125" s="257">
        <f t="shared" si="977"/>
        <v>0</v>
      </c>
      <c r="CD125" s="258">
        <v>0.294289866351475</v>
      </c>
      <c r="CE125" s="261">
        <f t="shared" si="978"/>
        <v>0</v>
      </c>
      <c r="CF125" s="262">
        <f t="shared" si="979"/>
        <v>0</v>
      </c>
      <c r="CG125" s="263"/>
      <c r="CH125" s="254">
        <v>11.0</v>
      </c>
      <c r="CI125" s="255" t="s">
        <v>132</v>
      </c>
      <c r="CJ125" s="256" t="s">
        <v>121</v>
      </c>
      <c r="CK125" s="256" t="s">
        <v>123</v>
      </c>
      <c r="CL125" s="257">
        <f>ADHB!CN125</f>
        <v>0</v>
      </c>
      <c r="CM125" s="257"/>
      <c r="CN125" s="257">
        <f t="shared" si="980"/>
        <v>0</v>
      </c>
      <c r="CO125" s="258"/>
      <c r="CP125" s="257">
        <f t="shared" si="981"/>
        <v>0</v>
      </c>
      <c r="CQ125" s="259"/>
      <c r="CR125" s="260"/>
      <c r="CS125" s="260"/>
      <c r="CT125" s="257">
        <f t="shared" si="982"/>
        <v>0</v>
      </c>
      <c r="CU125" s="258">
        <v>0.294289866351475</v>
      </c>
      <c r="CV125" s="261">
        <f t="shared" si="983"/>
        <v>0</v>
      </c>
      <c r="CW125" s="262">
        <f t="shared" si="984"/>
        <v>0</v>
      </c>
      <c r="CX125" s="263"/>
      <c r="CY125" s="254">
        <v>11.0</v>
      </c>
      <c r="CZ125" s="255" t="s">
        <v>132</v>
      </c>
      <c r="DA125" s="256" t="s">
        <v>121</v>
      </c>
      <c r="DB125" s="256" t="s">
        <v>123</v>
      </c>
      <c r="DC125" s="257">
        <f>ADHB!DE125</f>
        <v>0</v>
      </c>
      <c r="DD125" s="257"/>
      <c r="DE125" s="257">
        <f t="shared" si="985"/>
        <v>0</v>
      </c>
      <c r="DF125" s="258"/>
      <c r="DG125" s="257">
        <f t="shared" si="986"/>
        <v>0</v>
      </c>
      <c r="DH125" s="259"/>
      <c r="DI125" s="260"/>
      <c r="DJ125" s="260"/>
      <c r="DK125" s="257">
        <f t="shared" si="987"/>
        <v>0</v>
      </c>
      <c r="DL125" s="258">
        <v>0.294289866351475</v>
      </c>
      <c r="DM125" s="261">
        <f t="shared" si="988"/>
        <v>0</v>
      </c>
      <c r="DN125" s="262">
        <f t="shared" si="989"/>
        <v>0</v>
      </c>
      <c r="DO125" s="263"/>
      <c r="DP125" s="254">
        <v>11.0</v>
      </c>
      <c r="DQ125" s="255" t="s">
        <v>132</v>
      </c>
      <c r="DR125" s="256" t="s">
        <v>121</v>
      </c>
      <c r="DS125" s="256" t="s">
        <v>123</v>
      </c>
      <c r="DT125" s="257">
        <f>ADHB!DV125</f>
        <v>0</v>
      </c>
      <c r="DU125" s="257"/>
      <c r="DV125" s="257">
        <f t="shared" si="990"/>
        <v>0</v>
      </c>
      <c r="DW125" s="258"/>
      <c r="DX125" s="257">
        <f t="shared" si="991"/>
        <v>0</v>
      </c>
      <c r="DY125" s="259"/>
      <c r="DZ125" s="260"/>
      <c r="EA125" s="260"/>
      <c r="EB125" s="257">
        <f t="shared" si="992"/>
        <v>0</v>
      </c>
      <c r="EC125" s="258">
        <v>0.294289866351475</v>
      </c>
      <c r="ED125" s="261">
        <f t="shared" si="993"/>
        <v>0</v>
      </c>
      <c r="EE125" s="262">
        <f t="shared" si="994"/>
        <v>0</v>
      </c>
      <c r="EF125" s="263"/>
      <c r="EG125" s="254">
        <v>11.0</v>
      </c>
      <c r="EH125" s="255" t="s">
        <v>132</v>
      </c>
      <c r="EI125" s="256" t="s">
        <v>121</v>
      </c>
      <c r="EJ125" s="256" t="s">
        <v>123</v>
      </c>
      <c r="EK125" s="257">
        <f>ADHB!EM125</f>
        <v>0</v>
      </c>
      <c r="EL125" s="257"/>
      <c r="EM125" s="257">
        <f t="shared" si="995"/>
        <v>0</v>
      </c>
      <c r="EN125" s="258"/>
      <c r="EO125" s="257">
        <f t="shared" si="996"/>
        <v>0</v>
      </c>
      <c r="EP125" s="259"/>
      <c r="EQ125" s="260"/>
      <c r="ER125" s="260"/>
      <c r="ES125" s="257">
        <f t="shared" si="997"/>
        <v>0</v>
      </c>
      <c r="ET125" s="258">
        <v>0.294289866351475</v>
      </c>
      <c r="EU125" s="261">
        <f t="shared" si="998"/>
        <v>0</v>
      </c>
      <c r="EV125" s="262">
        <f t="shared" si="999"/>
        <v>0</v>
      </c>
      <c r="EW125" s="263"/>
      <c r="EX125" s="254">
        <v>11.0</v>
      </c>
      <c r="EY125" s="255" t="s">
        <v>132</v>
      </c>
      <c r="EZ125" s="256" t="s">
        <v>121</v>
      </c>
      <c r="FA125" s="256" t="s">
        <v>123</v>
      </c>
      <c r="FB125" s="257">
        <f>ADHB!FD125</f>
        <v>0</v>
      </c>
      <c r="FC125" s="257"/>
      <c r="FD125" s="257">
        <f t="shared" si="1000"/>
        <v>0</v>
      </c>
      <c r="FE125" s="258"/>
      <c r="FF125" s="257">
        <f t="shared" si="1001"/>
        <v>0</v>
      </c>
      <c r="FG125" s="259"/>
      <c r="FH125" s="260"/>
      <c r="FI125" s="260"/>
      <c r="FJ125" s="257">
        <f t="shared" si="1002"/>
        <v>0</v>
      </c>
      <c r="FK125" s="258">
        <v>0.294289866351475</v>
      </c>
      <c r="FL125" s="261">
        <f t="shared" si="1003"/>
        <v>0</v>
      </c>
      <c r="FM125" s="262">
        <f t="shared" si="1004"/>
        <v>0</v>
      </c>
      <c r="FN125" s="263"/>
      <c r="FO125" s="254">
        <v>11.0</v>
      </c>
      <c r="FP125" s="255" t="s">
        <v>132</v>
      </c>
      <c r="FQ125" s="256" t="s">
        <v>121</v>
      </c>
      <c r="FR125" s="256" t="s">
        <v>123</v>
      </c>
      <c r="FS125" s="257">
        <f>ADHB!FU125</f>
        <v>0</v>
      </c>
      <c r="FT125" s="257"/>
      <c r="FU125" s="257">
        <f t="shared" si="1005"/>
        <v>0</v>
      </c>
      <c r="FV125" s="258"/>
      <c r="FW125" s="257">
        <f t="shared" si="1006"/>
        <v>0</v>
      </c>
      <c r="FX125" s="259"/>
      <c r="FY125" s="260"/>
      <c r="FZ125" s="260"/>
      <c r="GA125" s="257">
        <f t="shared" si="1007"/>
        <v>0</v>
      </c>
      <c r="GB125" s="258">
        <v>0.294289866351475</v>
      </c>
      <c r="GC125" s="261">
        <f t="shared" si="1008"/>
        <v>0</v>
      </c>
      <c r="GD125" s="262">
        <f t="shared" si="1009"/>
        <v>0</v>
      </c>
      <c r="GE125" s="263"/>
      <c r="GF125" s="254">
        <v>11.0</v>
      </c>
      <c r="GG125" s="255" t="s">
        <v>132</v>
      </c>
      <c r="GH125" s="256" t="s">
        <v>121</v>
      </c>
      <c r="GI125" s="256" t="s">
        <v>123</v>
      </c>
      <c r="GJ125" s="257">
        <f>ADHB!GL125</f>
        <v>0</v>
      </c>
      <c r="GK125" s="257"/>
      <c r="GL125" s="257">
        <f t="shared" si="1010"/>
        <v>0</v>
      </c>
      <c r="GM125" s="258"/>
      <c r="GN125" s="257">
        <f t="shared" si="1011"/>
        <v>0</v>
      </c>
      <c r="GO125" s="259"/>
      <c r="GP125" s="260"/>
      <c r="GQ125" s="260"/>
      <c r="GR125" s="257">
        <f t="shared" si="1012"/>
        <v>0</v>
      </c>
      <c r="GS125" s="258">
        <v>0.294289866351475</v>
      </c>
      <c r="GT125" s="261">
        <f t="shared" si="1013"/>
        <v>0</v>
      </c>
      <c r="GU125" s="262">
        <f t="shared" si="1014"/>
        <v>0</v>
      </c>
      <c r="GV125" s="263"/>
      <c r="GW125" s="254">
        <v>11.0</v>
      </c>
      <c r="GX125" s="255" t="s">
        <v>132</v>
      </c>
      <c r="GY125" s="256" t="s">
        <v>121</v>
      </c>
      <c r="GZ125" s="256" t="s">
        <v>123</v>
      </c>
      <c r="HA125" s="257">
        <f>ADHB!HC125</f>
        <v>0</v>
      </c>
      <c r="HB125" s="257"/>
      <c r="HC125" s="257">
        <f t="shared" si="1015"/>
        <v>0</v>
      </c>
      <c r="HD125" s="258"/>
      <c r="HE125" s="257">
        <f t="shared" si="1016"/>
        <v>0</v>
      </c>
      <c r="HF125" s="259"/>
      <c r="HG125" s="260"/>
      <c r="HH125" s="260"/>
      <c r="HI125" s="257">
        <f t="shared" si="1017"/>
        <v>0</v>
      </c>
      <c r="HJ125" s="258">
        <v>0.294289866351475</v>
      </c>
      <c r="HK125" s="261">
        <f t="shared" si="1018"/>
        <v>0</v>
      </c>
      <c r="HL125" s="262">
        <f t="shared" si="1019"/>
        <v>0</v>
      </c>
      <c r="HM125" s="263"/>
      <c r="HN125" s="254">
        <v>11.0</v>
      </c>
      <c r="HO125" s="255" t="s">
        <v>132</v>
      </c>
      <c r="HP125" s="256" t="s">
        <v>121</v>
      </c>
      <c r="HQ125" s="256" t="s">
        <v>123</v>
      </c>
      <c r="HR125" s="257">
        <f>ADHB!HT125</f>
        <v>0</v>
      </c>
      <c r="HS125" s="257"/>
      <c r="HT125" s="257">
        <f t="shared" si="1020"/>
        <v>0</v>
      </c>
      <c r="HU125" s="258"/>
      <c r="HV125" s="257">
        <f t="shared" si="1021"/>
        <v>0</v>
      </c>
      <c r="HW125" s="259"/>
      <c r="HX125" s="260"/>
      <c r="HY125" s="260"/>
      <c r="HZ125" s="257">
        <f t="shared" si="1022"/>
        <v>0</v>
      </c>
      <c r="IA125" s="258">
        <v>0.294289866351475</v>
      </c>
      <c r="IB125" s="261">
        <f t="shared" si="1023"/>
        <v>0</v>
      </c>
      <c r="IC125" s="262">
        <f t="shared" si="1024"/>
        <v>0</v>
      </c>
      <c r="ID125" s="263"/>
      <c r="IE125" s="254">
        <v>11.0</v>
      </c>
      <c r="IF125" s="255" t="s">
        <v>132</v>
      </c>
      <c r="IG125" s="256" t="s">
        <v>121</v>
      </c>
      <c r="IH125" s="256" t="s">
        <v>123</v>
      </c>
      <c r="II125" s="257">
        <f>ADHB!IK125</f>
        <v>0</v>
      </c>
      <c r="IJ125" s="257"/>
      <c r="IK125" s="257">
        <f t="shared" si="1025"/>
        <v>0</v>
      </c>
      <c r="IL125" s="258"/>
      <c r="IM125" s="257">
        <f t="shared" si="1026"/>
        <v>0</v>
      </c>
      <c r="IN125" s="259"/>
      <c r="IO125" s="260"/>
      <c r="IP125" s="260"/>
      <c r="IQ125" s="257">
        <f t="shared" si="1027"/>
        <v>0</v>
      </c>
      <c r="IR125" s="258">
        <v>0.294289866351475</v>
      </c>
      <c r="IS125" s="261">
        <f t="shared" si="1028"/>
        <v>0</v>
      </c>
      <c r="IT125" s="262">
        <f t="shared" si="1029"/>
        <v>0</v>
      </c>
      <c r="IU125" s="263"/>
      <c r="IV125" s="254">
        <v>11.0</v>
      </c>
      <c r="IW125" s="255" t="s">
        <v>132</v>
      </c>
      <c r="IX125" s="256" t="s">
        <v>121</v>
      </c>
      <c r="IY125" s="256" t="s">
        <v>123</v>
      </c>
      <c r="IZ125" s="257">
        <f>ADHB!JB125</f>
        <v>0</v>
      </c>
      <c r="JA125" s="257"/>
      <c r="JB125" s="257">
        <f t="shared" si="1030"/>
        <v>0</v>
      </c>
      <c r="JC125" s="258"/>
      <c r="JD125" s="257">
        <f t="shared" si="1031"/>
        <v>0</v>
      </c>
      <c r="JE125" s="259"/>
      <c r="JF125" s="260"/>
      <c r="JG125" s="260"/>
      <c r="JH125" s="257">
        <f t="shared" si="1032"/>
        <v>0</v>
      </c>
      <c r="JI125" s="258">
        <v>0.294289866351475</v>
      </c>
      <c r="JJ125" s="261">
        <f t="shared" si="1033"/>
        <v>0</v>
      </c>
      <c r="JK125" s="262">
        <f t="shared" si="1034"/>
        <v>0</v>
      </c>
      <c r="JL125" s="263"/>
      <c r="JM125" s="254">
        <v>11.0</v>
      </c>
      <c r="JN125" s="255" t="s">
        <v>132</v>
      </c>
      <c r="JO125" s="256" t="s">
        <v>121</v>
      </c>
      <c r="JP125" s="256" t="s">
        <v>123</v>
      </c>
      <c r="JQ125" s="257">
        <f>ADHB!JS125</f>
        <v>0</v>
      </c>
      <c r="JR125" s="257"/>
      <c r="JS125" s="257">
        <f t="shared" si="1035"/>
        <v>0</v>
      </c>
      <c r="JT125" s="258"/>
      <c r="JU125" s="257">
        <f t="shared" si="1036"/>
        <v>0</v>
      </c>
      <c r="JV125" s="259"/>
      <c r="JW125" s="260"/>
      <c r="JX125" s="260"/>
      <c r="JY125" s="257">
        <f t="shared" si="1037"/>
        <v>0</v>
      </c>
      <c r="JZ125" s="258">
        <v>0.294289866351475</v>
      </c>
      <c r="KA125" s="261">
        <f t="shared" si="1038"/>
        <v>0</v>
      </c>
      <c r="KB125" s="262">
        <f t="shared" si="1039"/>
        <v>0</v>
      </c>
      <c r="KC125" s="263"/>
      <c r="KD125" s="254">
        <v>11.0</v>
      </c>
      <c r="KE125" s="255" t="s">
        <v>132</v>
      </c>
      <c r="KF125" s="256" t="s">
        <v>121</v>
      </c>
      <c r="KG125" s="256" t="s">
        <v>123</v>
      </c>
      <c r="KH125" s="257">
        <f>ADHB!KJ125</f>
        <v>0</v>
      </c>
      <c r="KI125" s="257"/>
      <c r="KJ125" s="257">
        <f t="shared" si="1040"/>
        <v>0</v>
      </c>
      <c r="KK125" s="258"/>
      <c r="KL125" s="257">
        <f t="shared" si="1041"/>
        <v>0</v>
      </c>
      <c r="KM125" s="259"/>
      <c r="KN125" s="260"/>
      <c r="KO125" s="260"/>
      <c r="KP125" s="257">
        <f t="shared" si="1042"/>
        <v>0</v>
      </c>
      <c r="KQ125" s="258">
        <v>0.294289866351475</v>
      </c>
      <c r="KR125" s="261">
        <f t="shared" si="1043"/>
        <v>0</v>
      </c>
      <c r="KS125" s="262">
        <f t="shared" si="1044"/>
        <v>0</v>
      </c>
      <c r="KT125" s="263"/>
      <c r="KU125" s="264"/>
    </row>
    <row r="126" ht="15.75" customHeight="1">
      <c r="A126" s="254">
        <v>12.0</v>
      </c>
      <c r="B126" s="255" t="s">
        <v>132</v>
      </c>
      <c r="C126" s="256" t="s">
        <v>121</v>
      </c>
      <c r="D126" s="256" t="s">
        <v>123</v>
      </c>
      <c r="E126" s="257">
        <f>ADHB!G126</f>
        <v>0</v>
      </c>
      <c r="F126" s="257"/>
      <c r="G126" s="257">
        <f t="shared" si="955"/>
        <v>0</v>
      </c>
      <c r="H126" s="258"/>
      <c r="I126" s="257">
        <f t="shared" si="956"/>
        <v>0</v>
      </c>
      <c r="J126" s="259"/>
      <c r="K126" s="260"/>
      <c r="L126" s="260"/>
      <c r="M126" s="257">
        <f t="shared" si="957"/>
        <v>0</v>
      </c>
      <c r="N126" s="258">
        <v>0.294289866351475</v>
      </c>
      <c r="O126" s="261">
        <f t="shared" si="958"/>
        <v>0</v>
      </c>
      <c r="P126" s="262">
        <f t="shared" si="959"/>
        <v>0</v>
      </c>
      <c r="Q126" s="263"/>
      <c r="R126" s="254">
        <v>12.0</v>
      </c>
      <c r="S126" s="255" t="s">
        <v>132</v>
      </c>
      <c r="T126" s="256" t="s">
        <v>121</v>
      </c>
      <c r="U126" s="256" t="s">
        <v>123</v>
      </c>
      <c r="V126" s="257">
        <f>ADHB!X126</f>
        <v>0</v>
      </c>
      <c r="W126" s="257"/>
      <c r="X126" s="257">
        <f t="shared" si="960"/>
        <v>0</v>
      </c>
      <c r="Y126" s="258"/>
      <c r="Z126" s="257">
        <f t="shared" si="961"/>
        <v>0</v>
      </c>
      <c r="AA126" s="259"/>
      <c r="AB126" s="260"/>
      <c r="AC126" s="260"/>
      <c r="AD126" s="257">
        <f t="shared" si="962"/>
        <v>0</v>
      </c>
      <c r="AE126" s="258">
        <v>0.294289866351475</v>
      </c>
      <c r="AF126" s="261">
        <f t="shared" si="963"/>
        <v>0</v>
      </c>
      <c r="AG126" s="262">
        <f t="shared" si="964"/>
        <v>0</v>
      </c>
      <c r="AH126" s="263"/>
      <c r="AI126" s="254">
        <v>12.0</v>
      </c>
      <c r="AJ126" s="255" t="s">
        <v>132</v>
      </c>
      <c r="AK126" s="256" t="s">
        <v>121</v>
      </c>
      <c r="AL126" s="256" t="s">
        <v>123</v>
      </c>
      <c r="AM126" s="257">
        <f>ADHB!AO126</f>
        <v>0</v>
      </c>
      <c r="AN126" s="257"/>
      <c r="AO126" s="257">
        <f t="shared" si="965"/>
        <v>0</v>
      </c>
      <c r="AP126" s="258"/>
      <c r="AQ126" s="257">
        <f t="shared" si="966"/>
        <v>0</v>
      </c>
      <c r="AR126" s="259"/>
      <c r="AS126" s="260"/>
      <c r="AT126" s="260"/>
      <c r="AU126" s="257">
        <f t="shared" si="967"/>
        <v>0</v>
      </c>
      <c r="AV126" s="258">
        <v>0.294289866351475</v>
      </c>
      <c r="AW126" s="261">
        <f t="shared" si="968"/>
        <v>0</v>
      </c>
      <c r="AX126" s="262">
        <f t="shared" si="969"/>
        <v>0</v>
      </c>
      <c r="AY126" s="263"/>
      <c r="AZ126" s="254">
        <v>12.0</v>
      </c>
      <c r="BA126" s="255" t="s">
        <v>132</v>
      </c>
      <c r="BB126" s="256" t="s">
        <v>121</v>
      </c>
      <c r="BC126" s="256" t="s">
        <v>123</v>
      </c>
      <c r="BD126" s="257">
        <f>ADHB!BF126</f>
        <v>0</v>
      </c>
      <c r="BE126" s="257"/>
      <c r="BF126" s="257">
        <f t="shared" si="970"/>
        <v>0</v>
      </c>
      <c r="BG126" s="258"/>
      <c r="BH126" s="257">
        <f t="shared" si="971"/>
        <v>0</v>
      </c>
      <c r="BI126" s="259"/>
      <c r="BJ126" s="260"/>
      <c r="BK126" s="260"/>
      <c r="BL126" s="257">
        <f t="shared" si="972"/>
        <v>0</v>
      </c>
      <c r="BM126" s="258">
        <v>0.294289866351475</v>
      </c>
      <c r="BN126" s="261">
        <f t="shared" si="973"/>
        <v>0</v>
      </c>
      <c r="BO126" s="262">
        <f t="shared" si="974"/>
        <v>0</v>
      </c>
      <c r="BP126" s="263"/>
      <c r="BQ126" s="254">
        <v>12.0</v>
      </c>
      <c r="BR126" s="255" t="s">
        <v>132</v>
      </c>
      <c r="BS126" s="256" t="s">
        <v>121</v>
      </c>
      <c r="BT126" s="256" t="s">
        <v>123</v>
      </c>
      <c r="BU126" s="257">
        <f>ADHB!BW126</f>
        <v>0</v>
      </c>
      <c r="BV126" s="257"/>
      <c r="BW126" s="257">
        <f t="shared" si="975"/>
        <v>0</v>
      </c>
      <c r="BX126" s="258"/>
      <c r="BY126" s="257">
        <f t="shared" si="976"/>
        <v>0</v>
      </c>
      <c r="BZ126" s="259"/>
      <c r="CA126" s="260"/>
      <c r="CB126" s="260"/>
      <c r="CC126" s="257">
        <f t="shared" si="977"/>
        <v>0</v>
      </c>
      <c r="CD126" s="258">
        <v>0.294289866351475</v>
      </c>
      <c r="CE126" s="261">
        <f t="shared" si="978"/>
        <v>0</v>
      </c>
      <c r="CF126" s="262">
        <f t="shared" si="979"/>
        <v>0</v>
      </c>
      <c r="CG126" s="263"/>
      <c r="CH126" s="254">
        <v>12.0</v>
      </c>
      <c r="CI126" s="255" t="s">
        <v>132</v>
      </c>
      <c r="CJ126" s="256" t="s">
        <v>121</v>
      </c>
      <c r="CK126" s="256" t="s">
        <v>123</v>
      </c>
      <c r="CL126" s="257">
        <f>ADHB!CN126</f>
        <v>0</v>
      </c>
      <c r="CM126" s="257"/>
      <c r="CN126" s="257">
        <f t="shared" si="980"/>
        <v>0</v>
      </c>
      <c r="CO126" s="258"/>
      <c r="CP126" s="257">
        <f t="shared" si="981"/>
        <v>0</v>
      </c>
      <c r="CQ126" s="259"/>
      <c r="CR126" s="260"/>
      <c r="CS126" s="260"/>
      <c r="CT126" s="257">
        <f t="shared" si="982"/>
        <v>0</v>
      </c>
      <c r="CU126" s="258">
        <v>0.294289866351475</v>
      </c>
      <c r="CV126" s="261">
        <f t="shared" si="983"/>
        <v>0</v>
      </c>
      <c r="CW126" s="262">
        <f t="shared" si="984"/>
        <v>0</v>
      </c>
      <c r="CX126" s="263"/>
      <c r="CY126" s="254">
        <v>12.0</v>
      </c>
      <c r="CZ126" s="255" t="s">
        <v>132</v>
      </c>
      <c r="DA126" s="256" t="s">
        <v>121</v>
      </c>
      <c r="DB126" s="256" t="s">
        <v>123</v>
      </c>
      <c r="DC126" s="257">
        <f>ADHB!DE126</f>
        <v>0</v>
      </c>
      <c r="DD126" s="257"/>
      <c r="DE126" s="257">
        <f t="shared" si="985"/>
        <v>0</v>
      </c>
      <c r="DF126" s="258"/>
      <c r="DG126" s="257">
        <f t="shared" si="986"/>
        <v>0</v>
      </c>
      <c r="DH126" s="259"/>
      <c r="DI126" s="260"/>
      <c r="DJ126" s="260"/>
      <c r="DK126" s="257">
        <f t="shared" si="987"/>
        <v>0</v>
      </c>
      <c r="DL126" s="258">
        <v>0.294289866351475</v>
      </c>
      <c r="DM126" s="261">
        <f t="shared" si="988"/>
        <v>0</v>
      </c>
      <c r="DN126" s="262">
        <f t="shared" si="989"/>
        <v>0</v>
      </c>
      <c r="DO126" s="263"/>
      <c r="DP126" s="254">
        <v>12.0</v>
      </c>
      <c r="DQ126" s="255" t="s">
        <v>132</v>
      </c>
      <c r="DR126" s="256" t="s">
        <v>121</v>
      </c>
      <c r="DS126" s="256" t="s">
        <v>123</v>
      </c>
      <c r="DT126" s="257">
        <f>ADHB!DV126</f>
        <v>0</v>
      </c>
      <c r="DU126" s="257"/>
      <c r="DV126" s="257">
        <f t="shared" si="990"/>
        <v>0</v>
      </c>
      <c r="DW126" s="258"/>
      <c r="DX126" s="257">
        <f t="shared" si="991"/>
        <v>0</v>
      </c>
      <c r="DY126" s="259"/>
      <c r="DZ126" s="260"/>
      <c r="EA126" s="260"/>
      <c r="EB126" s="257">
        <f t="shared" si="992"/>
        <v>0</v>
      </c>
      <c r="EC126" s="258">
        <v>0.294289866351475</v>
      </c>
      <c r="ED126" s="261">
        <f t="shared" si="993"/>
        <v>0</v>
      </c>
      <c r="EE126" s="262">
        <f t="shared" si="994"/>
        <v>0</v>
      </c>
      <c r="EF126" s="263"/>
      <c r="EG126" s="254">
        <v>12.0</v>
      </c>
      <c r="EH126" s="255" t="s">
        <v>132</v>
      </c>
      <c r="EI126" s="256" t="s">
        <v>121</v>
      </c>
      <c r="EJ126" s="256" t="s">
        <v>123</v>
      </c>
      <c r="EK126" s="257">
        <f>ADHB!EM126</f>
        <v>0</v>
      </c>
      <c r="EL126" s="257"/>
      <c r="EM126" s="257">
        <f t="shared" si="995"/>
        <v>0</v>
      </c>
      <c r="EN126" s="258"/>
      <c r="EO126" s="257">
        <f t="shared" si="996"/>
        <v>0</v>
      </c>
      <c r="EP126" s="259"/>
      <c r="EQ126" s="260"/>
      <c r="ER126" s="260"/>
      <c r="ES126" s="257">
        <f t="shared" si="997"/>
        <v>0</v>
      </c>
      <c r="ET126" s="258">
        <v>0.294289866351475</v>
      </c>
      <c r="EU126" s="261">
        <f t="shared" si="998"/>
        <v>0</v>
      </c>
      <c r="EV126" s="262">
        <f t="shared" si="999"/>
        <v>0</v>
      </c>
      <c r="EW126" s="263"/>
      <c r="EX126" s="254">
        <v>12.0</v>
      </c>
      <c r="EY126" s="255" t="s">
        <v>132</v>
      </c>
      <c r="EZ126" s="256" t="s">
        <v>121</v>
      </c>
      <c r="FA126" s="256" t="s">
        <v>123</v>
      </c>
      <c r="FB126" s="257">
        <f>ADHB!FD126</f>
        <v>0</v>
      </c>
      <c r="FC126" s="257"/>
      <c r="FD126" s="257">
        <f t="shared" si="1000"/>
        <v>0</v>
      </c>
      <c r="FE126" s="258"/>
      <c r="FF126" s="257">
        <f t="shared" si="1001"/>
        <v>0</v>
      </c>
      <c r="FG126" s="259"/>
      <c r="FH126" s="260"/>
      <c r="FI126" s="260"/>
      <c r="FJ126" s="257">
        <f t="shared" si="1002"/>
        <v>0</v>
      </c>
      <c r="FK126" s="258">
        <v>0.294289866351475</v>
      </c>
      <c r="FL126" s="261">
        <f t="shared" si="1003"/>
        <v>0</v>
      </c>
      <c r="FM126" s="262">
        <f t="shared" si="1004"/>
        <v>0</v>
      </c>
      <c r="FN126" s="263"/>
      <c r="FO126" s="254">
        <v>12.0</v>
      </c>
      <c r="FP126" s="255" t="s">
        <v>132</v>
      </c>
      <c r="FQ126" s="256" t="s">
        <v>121</v>
      </c>
      <c r="FR126" s="256" t="s">
        <v>123</v>
      </c>
      <c r="FS126" s="257">
        <f>ADHB!FU126</f>
        <v>0</v>
      </c>
      <c r="FT126" s="257"/>
      <c r="FU126" s="257">
        <f t="shared" si="1005"/>
        <v>0</v>
      </c>
      <c r="FV126" s="258"/>
      <c r="FW126" s="257">
        <f t="shared" si="1006"/>
        <v>0</v>
      </c>
      <c r="FX126" s="259"/>
      <c r="FY126" s="260"/>
      <c r="FZ126" s="260"/>
      <c r="GA126" s="257">
        <f t="shared" si="1007"/>
        <v>0</v>
      </c>
      <c r="GB126" s="258">
        <v>0.294289866351475</v>
      </c>
      <c r="GC126" s="261">
        <f t="shared" si="1008"/>
        <v>0</v>
      </c>
      <c r="GD126" s="262">
        <f t="shared" si="1009"/>
        <v>0</v>
      </c>
      <c r="GE126" s="263"/>
      <c r="GF126" s="254">
        <v>12.0</v>
      </c>
      <c r="GG126" s="255" t="s">
        <v>132</v>
      </c>
      <c r="GH126" s="256" t="s">
        <v>121</v>
      </c>
      <c r="GI126" s="256" t="s">
        <v>123</v>
      </c>
      <c r="GJ126" s="257">
        <f>ADHB!GL126</f>
        <v>0</v>
      </c>
      <c r="GK126" s="257"/>
      <c r="GL126" s="257">
        <f t="shared" si="1010"/>
        <v>0</v>
      </c>
      <c r="GM126" s="258"/>
      <c r="GN126" s="257">
        <f t="shared" si="1011"/>
        <v>0</v>
      </c>
      <c r="GO126" s="259"/>
      <c r="GP126" s="260"/>
      <c r="GQ126" s="260"/>
      <c r="GR126" s="257">
        <f t="shared" si="1012"/>
        <v>0</v>
      </c>
      <c r="GS126" s="258">
        <v>0.294289866351475</v>
      </c>
      <c r="GT126" s="261">
        <f t="shared" si="1013"/>
        <v>0</v>
      </c>
      <c r="GU126" s="262">
        <f t="shared" si="1014"/>
        <v>0</v>
      </c>
      <c r="GV126" s="263"/>
      <c r="GW126" s="254">
        <v>12.0</v>
      </c>
      <c r="GX126" s="255" t="s">
        <v>132</v>
      </c>
      <c r="GY126" s="256" t="s">
        <v>121</v>
      </c>
      <c r="GZ126" s="256" t="s">
        <v>123</v>
      </c>
      <c r="HA126" s="257">
        <f>ADHB!HC126</f>
        <v>0</v>
      </c>
      <c r="HB126" s="257"/>
      <c r="HC126" s="257">
        <f t="shared" si="1015"/>
        <v>0</v>
      </c>
      <c r="HD126" s="258"/>
      <c r="HE126" s="257">
        <f t="shared" si="1016"/>
        <v>0</v>
      </c>
      <c r="HF126" s="259"/>
      <c r="HG126" s="260"/>
      <c r="HH126" s="260"/>
      <c r="HI126" s="257">
        <f t="shared" si="1017"/>
        <v>0</v>
      </c>
      <c r="HJ126" s="258">
        <v>0.294289866351475</v>
      </c>
      <c r="HK126" s="261">
        <f t="shared" si="1018"/>
        <v>0</v>
      </c>
      <c r="HL126" s="262">
        <f t="shared" si="1019"/>
        <v>0</v>
      </c>
      <c r="HM126" s="263"/>
      <c r="HN126" s="254">
        <v>12.0</v>
      </c>
      <c r="HO126" s="255" t="s">
        <v>132</v>
      </c>
      <c r="HP126" s="256" t="s">
        <v>121</v>
      </c>
      <c r="HQ126" s="256" t="s">
        <v>123</v>
      </c>
      <c r="HR126" s="257">
        <f>ADHB!HT126</f>
        <v>0</v>
      </c>
      <c r="HS126" s="257"/>
      <c r="HT126" s="257">
        <f t="shared" si="1020"/>
        <v>0</v>
      </c>
      <c r="HU126" s="258"/>
      <c r="HV126" s="257">
        <f t="shared" si="1021"/>
        <v>0</v>
      </c>
      <c r="HW126" s="259"/>
      <c r="HX126" s="260"/>
      <c r="HY126" s="260"/>
      <c r="HZ126" s="257">
        <f t="shared" si="1022"/>
        <v>0</v>
      </c>
      <c r="IA126" s="258">
        <v>0.294289866351475</v>
      </c>
      <c r="IB126" s="261">
        <f t="shared" si="1023"/>
        <v>0</v>
      </c>
      <c r="IC126" s="262">
        <f t="shared" si="1024"/>
        <v>0</v>
      </c>
      <c r="ID126" s="263"/>
      <c r="IE126" s="254">
        <v>12.0</v>
      </c>
      <c r="IF126" s="255" t="s">
        <v>132</v>
      </c>
      <c r="IG126" s="256" t="s">
        <v>121</v>
      </c>
      <c r="IH126" s="256" t="s">
        <v>123</v>
      </c>
      <c r="II126" s="257">
        <f>ADHB!IK126</f>
        <v>0</v>
      </c>
      <c r="IJ126" s="257"/>
      <c r="IK126" s="257">
        <f t="shared" si="1025"/>
        <v>0</v>
      </c>
      <c r="IL126" s="258"/>
      <c r="IM126" s="257">
        <f t="shared" si="1026"/>
        <v>0</v>
      </c>
      <c r="IN126" s="259"/>
      <c r="IO126" s="260"/>
      <c r="IP126" s="260"/>
      <c r="IQ126" s="257">
        <f t="shared" si="1027"/>
        <v>0</v>
      </c>
      <c r="IR126" s="258">
        <v>0.294289866351475</v>
      </c>
      <c r="IS126" s="261">
        <f t="shared" si="1028"/>
        <v>0</v>
      </c>
      <c r="IT126" s="262">
        <f t="shared" si="1029"/>
        <v>0</v>
      </c>
      <c r="IU126" s="263"/>
      <c r="IV126" s="254">
        <v>12.0</v>
      </c>
      <c r="IW126" s="255" t="s">
        <v>132</v>
      </c>
      <c r="IX126" s="256" t="s">
        <v>121</v>
      </c>
      <c r="IY126" s="256" t="s">
        <v>123</v>
      </c>
      <c r="IZ126" s="257">
        <f>ADHB!JB126</f>
        <v>0</v>
      </c>
      <c r="JA126" s="257"/>
      <c r="JB126" s="257">
        <f t="shared" si="1030"/>
        <v>0</v>
      </c>
      <c r="JC126" s="258"/>
      <c r="JD126" s="257">
        <f t="shared" si="1031"/>
        <v>0</v>
      </c>
      <c r="JE126" s="259"/>
      <c r="JF126" s="260"/>
      <c r="JG126" s="260"/>
      <c r="JH126" s="257">
        <f t="shared" si="1032"/>
        <v>0</v>
      </c>
      <c r="JI126" s="258">
        <v>0.294289866351475</v>
      </c>
      <c r="JJ126" s="261">
        <f t="shared" si="1033"/>
        <v>0</v>
      </c>
      <c r="JK126" s="262">
        <f t="shared" si="1034"/>
        <v>0</v>
      </c>
      <c r="JL126" s="263"/>
      <c r="JM126" s="254">
        <v>12.0</v>
      </c>
      <c r="JN126" s="255" t="s">
        <v>132</v>
      </c>
      <c r="JO126" s="256" t="s">
        <v>121</v>
      </c>
      <c r="JP126" s="256" t="s">
        <v>123</v>
      </c>
      <c r="JQ126" s="257">
        <f>ADHB!JS126</f>
        <v>0</v>
      </c>
      <c r="JR126" s="257"/>
      <c r="JS126" s="257">
        <f t="shared" si="1035"/>
        <v>0</v>
      </c>
      <c r="JT126" s="258"/>
      <c r="JU126" s="257">
        <f t="shared" si="1036"/>
        <v>0</v>
      </c>
      <c r="JV126" s="259"/>
      <c r="JW126" s="260"/>
      <c r="JX126" s="260"/>
      <c r="JY126" s="257">
        <f t="shared" si="1037"/>
        <v>0</v>
      </c>
      <c r="JZ126" s="258">
        <v>0.294289866351475</v>
      </c>
      <c r="KA126" s="261">
        <f t="shared" si="1038"/>
        <v>0</v>
      </c>
      <c r="KB126" s="262">
        <f t="shared" si="1039"/>
        <v>0</v>
      </c>
      <c r="KC126" s="263"/>
      <c r="KD126" s="254">
        <v>12.0</v>
      </c>
      <c r="KE126" s="255" t="s">
        <v>132</v>
      </c>
      <c r="KF126" s="256" t="s">
        <v>121</v>
      </c>
      <c r="KG126" s="256" t="s">
        <v>123</v>
      </c>
      <c r="KH126" s="257">
        <f>ADHB!KJ126</f>
        <v>0</v>
      </c>
      <c r="KI126" s="257"/>
      <c r="KJ126" s="257">
        <f t="shared" si="1040"/>
        <v>0</v>
      </c>
      <c r="KK126" s="258"/>
      <c r="KL126" s="257">
        <f t="shared" si="1041"/>
        <v>0</v>
      </c>
      <c r="KM126" s="259"/>
      <c r="KN126" s="260"/>
      <c r="KO126" s="260"/>
      <c r="KP126" s="257">
        <f t="shared" si="1042"/>
        <v>0</v>
      </c>
      <c r="KQ126" s="258">
        <v>0.294289866351475</v>
      </c>
      <c r="KR126" s="261">
        <f t="shared" si="1043"/>
        <v>0</v>
      </c>
      <c r="KS126" s="262">
        <f t="shared" si="1044"/>
        <v>0</v>
      </c>
      <c r="KT126" s="263"/>
      <c r="KU126" s="264"/>
    </row>
    <row r="127" ht="15.75" customHeight="1">
      <c r="A127" s="266"/>
      <c r="B127" s="267" t="s">
        <v>133</v>
      </c>
      <c r="C127" s="268"/>
      <c r="D127" s="268"/>
      <c r="E127" s="269"/>
      <c r="F127" s="269"/>
      <c r="G127" s="269"/>
      <c r="H127" s="270"/>
      <c r="I127" s="269"/>
      <c r="J127" s="270"/>
      <c r="K127" s="269"/>
      <c r="L127" s="269"/>
      <c r="M127" s="269"/>
      <c r="N127" s="270"/>
      <c r="O127" s="271"/>
      <c r="P127" s="272"/>
      <c r="Q127" s="263"/>
      <c r="R127" s="266"/>
      <c r="S127" s="267" t="s">
        <v>133</v>
      </c>
      <c r="T127" s="268"/>
      <c r="U127" s="268"/>
      <c r="V127" s="269"/>
      <c r="W127" s="269"/>
      <c r="X127" s="269"/>
      <c r="Y127" s="270"/>
      <c r="Z127" s="269"/>
      <c r="AA127" s="270"/>
      <c r="AB127" s="269"/>
      <c r="AC127" s="269"/>
      <c r="AD127" s="269"/>
      <c r="AE127" s="270"/>
      <c r="AF127" s="271"/>
      <c r="AG127" s="272"/>
      <c r="AH127" s="263"/>
      <c r="AI127" s="266"/>
      <c r="AJ127" s="267" t="s">
        <v>133</v>
      </c>
      <c r="AK127" s="268"/>
      <c r="AL127" s="268"/>
      <c r="AM127" s="269"/>
      <c r="AN127" s="269"/>
      <c r="AO127" s="269"/>
      <c r="AP127" s="270"/>
      <c r="AQ127" s="269"/>
      <c r="AR127" s="270"/>
      <c r="AS127" s="269"/>
      <c r="AT127" s="269"/>
      <c r="AU127" s="269"/>
      <c r="AV127" s="270"/>
      <c r="AW127" s="271"/>
      <c r="AX127" s="272"/>
      <c r="AY127" s="263"/>
      <c r="AZ127" s="266"/>
      <c r="BA127" s="267" t="s">
        <v>133</v>
      </c>
      <c r="BB127" s="268"/>
      <c r="BC127" s="268"/>
      <c r="BD127" s="269"/>
      <c r="BE127" s="269"/>
      <c r="BF127" s="269"/>
      <c r="BG127" s="270"/>
      <c r="BH127" s="269"/>
      <c r="BI127" s="270"/>
      <c r="BJ127" s="269"/>
      <c r="BK127" s="269"/>
      <c r="BL127" s="269"/>
      <c r="BM127" s="270"/>
      <c r="BN127" s="271"/>
      <c r="BO127" s="272"/>
      <c r="BP127" s="263"/>
      <c r="BQ127" s="266"/>
      <c r="BR127" s="267" t="s">
        <v>133</v>
      </c>
      <c r="BS127" s="268"/>
      <c r="BT127" s="268"/>
      <c r="BU127" s="269"/>
      <c r="BV127" s="269"/>
      <c r="BW127" s="269"/>
      <c r="BX127" s="270"/>
      <c r="BY127" s="269"/>
      <c r="BZ127" s="270"/>
      <c r="CA127" s="269"/>
      <c r="CB127" s="269"/>
      <c r="CC127" s="269"/>
      <c r="CD127" s="270"/>
      <c r="CE127" s="271"/>
      <c r="CF127" s="272"/>
      <c r="CG127" s="263"/>
      <c r="CH127" s="266"/>
      <c r="CI127" s="267" t="s">
        <v>133</v>
      </c>
      <c r="CJ127" s="268"/>
      <c r="CK127" s="268"/>
      <c r="CL127" s="269"/>
      <c r="CM127" s="269"/>
      <c r="CN127" s="269"/>
      <c r="CO127" s="270"/>
      <c r="CP127" s="269"/>
      <c r="CQ127" s="270"/>
      <c r="CR127" s="269"/>
      <c r="CS127" s="269"/>
      <c r="CT127" s="269"/>
      <c r="CU127" s="270"/>
      <c r="CV127" s="271"/>
      <c r="CW127" s="272"/>
      <c r="CX127" s="263"/>
      <c r="CY127" s="266"/>
      <c r="CZ127" s="267" t="s">
        <v>133</v>
      </c>
      <c r="DA127" s="268"/>
      <c r="DB127" s="268"/>
      <c r="DC127" s="269"/>
      <c r="DD127" s="269"/>
      <c r="DE127" s="269"/>
      <c r="DF127" s="270"/>
      <c r="DG127" s="269"/>
      <c r="DH127" s="270"/>
      <c r="DI127" s="269"/>
      <c r="DJ127" s="269"/>
      <c r="DK127" s="269"/>
      <c r="DL127" s="270"/>
      <c r="DM127" s="271"/>
      <c r="DN127" s="272"/>
      <c r="DO127" s="263"/>
      <c r="DP127" s="266"/>
      <c r="DQ127" s="267" t="s">
        <v>133</v>
      </c>
      <c r="DR127" s="268"/>
      <c r="DS127" s="268"/>
      <c r="DT127" s="269"/>
      <c r="DU127" s="269"/>
      <c r="DV127" s="269"/>
      <c r="DW127" s="270"/>
      <c r="DX127" s="269"/>
      <c r="DY127" s="270"/>
      <c r="DZ127" s="269"/>
      <c r="EA127" s="269"/>
      <c r="EB127" s="269"/>
      <c r="EC127" s="270"/>
      <c r="ED127" s="271"/>
      <c r="EE127" s="272"/>
      <c r="EF127" s="263"/>
      <c r="EG127" s="266"/>
      <c r="EH127" s="267" t="s">
        <v>133</v>
      </c>
      <c r="EI127" s="268"/>
      <c r="EJ127" s="268"/>
      <c r="EK127" s="269"/>
      <c r="EL127" s="269"/>
      <c r="EM127" s="269"/>
      <c r="EN127" s="270"/>
      <c r="EO127" s="269"/>
      <c r="EP127" s="270"/>
      <c r="EQ127" s="269"/>
      <c r="ER127" s="269"/>
      <c r="ES127" s="269"/>
      <c r="ET127" s="270"/>
      <c r="EU127" s="271"/>
      <c r="EV127" s="272"/>
      <c r="EW127" s="263"/>
      <c r="EX127" s="266"/>
      <c r="EY127" s="267" t="s">
        <v>133</v>
      </c>
      <c r="EZ127" s="268"/>
      <c r="FA127" s="268"/>
      <c r="FB127" s="269"/>
      <c r="FC127" s="269"/>
      <c r="FD127" s="269"/>
      <c r="FE127" s="270"/>
      <c r="FF127" s="269"/>
      <c r="FG127" s="270"/>
      <c r="FH127" s="269"/>
      <c r="FI127" s="269"/>
      <c r="FJ127" s="269"/>
      <c r="FK127" s="270"/>
      <c r="FL127" s="271"/>
      <c r="FM127" s="272"/>
      <c r="FN127" s="263"/>
      <c r="FO127" s="266"/>
      <c r="FP127" s="267" t="s">
        <v>133</v>
      </c>
      <c r="FQ127" s="268"/>
      <c r="FR127" s="268"/>
      <c r="FS127" s="269"/>
      <c r="FT127" s="269"/>
      <c r="FU127" s="269"/>
      <c r="FV127" s="270"/>
      <c r="FW127" s="269"/>
      <c r="FX127" s="270"/>
      <c r="FY127" s="269"/>
      <c r="FZ127" s="269"/>
      <c r="GA127" s="269"/>
      <c r="GB127" s="270"/>
      <c r="GC127" s="271"/>
      <c r="GD127" s="272"/>
      <c r="GE127" s="263"/>
      <c r="GF127" s="266"/>
      <c r="GG127" s="267" t="s">
        <v>133</v>
      </c>
      <c r="GH127" s="268"/>
      <c r="GI127" s="268"/>
      <c r="GJ127" s="269"/>
      <c r="GK127" s="269"/>
      <c r="GL127" s="269"/>
      <c r="GM127" s="270"/>
      <c r="GN127" s="269"/>
      <c r="GO127" s="270"/>
      <c r="GP127" s="269"/>
      <c r="GQ127" s="269"/>
      <c r="GR127" s="269"/>
      <c r="GS127" s="270"/>
      <c r="GT127" s="271"/>
      <c r="GU127" s="272"/>
      <c r="GV127" s="263"/>
      <c r="GW127" s="266"/>
      <c r="GX127" s="267" t="s">
        <v>133</v>
      </c>
      <c r="GY127" s="268"/>
      <c r="GZ127" s="268"/>
      <c r="HA127" s="269"/>
      <c r="HB127" s="269"/>
      <c r="HC127" s="269"/>
      <c r="HD127" s="270"/>
      <c r="HE127" s="269"/>
      <c r="HF127" s="270"/>
      <c r="HG127" s="269"/>
      <c r="HH127" s="269"/>
      <c r="HI127" s="269"/>
      <c r="HJ127" s="270"/>
      <c r="HK127" s="271"/>
      <c r="HL127" s="272"/>
      <c r="HM127" s="263"/>
      <c r="HN127" s="266"/>
      <c r="HO127" s="267" t="s">
        <v>133</v>
      </c>
      <c r="HP127" s="268"/>
      <c r="HQ127" s="268"/>
      <c r="HR127" s="269"/>
      <c r="HS127" s="269"/>
      <c r="HT127" s="269"/>
      <c r="HU127" s="270"/>
      <c r="HV127" s="269"/>
      <c r="HW127" s="270"/>
      <c r="HX127" s="269"/>
      <c r="HY127" s="269"/>
      <c r="HZ127" s="269"/>
      <c r="IA127" s="270"/>
      <c r="IB127" s="271"/>
      <c r="IC127" s="272"/>
      <c r="ID127" s="263"/>
      <c r="IE127" s="266"/>
      <c r="IF127" s="267" t="s">
        <v>133</v>
      </c>
      <c r="IG127" s="268"/>
      <c r="IH127" s="268"/>
      <c r="II127" s="269"/>
      <c r="IJ127" s="269"/>
      <c r="IK127" s="269"/>
      <c r="IL127" s="270"/>
      <c r="IM127" s="269"/>
      <c r="IN127" s="270"/>
      <c r="IO127" s="269"/>
      <c r="IP127" s="269"/>
      <c r="IQ127" s="269"/>
      <c r="IR127" s="270"/>
      <c r="IS127" s="271"/>
      <c r="IT127" s="272"/>
      <c r="IU127" s="263"/>
      <c r="IV127" s="266"/>
      <c r="IW127" s="267" t="s">
        <v>133</v>
      </c>
      <c r="IX127" s="268"/>
      <c r="IY127" s="268"/>
      <c r="IZ127" s="269"/>
      <c r="JA127" s="269"/>
      <c r="JB127" s="269"/>
      <c r="JC127" s="270"/>
      <c r="JD127" s="269"/>
      <c r="JE127" s="270"/>
      <c r="JF127" s="269"/>
      <c r="JG127" s="269"/>
      <c r="JH127" s="269"/>
      <c r="JI127" s="270"/>
      <c r="JJ127" s="271"/>
      <c r="JK127" s="272"/>
      <c r="JL127" s="263"/>
      <c r="JM127" s="266"/>
      <c r="JN127" s="267" t="s">
        <v>133</v>
      </c>
      <c r="JO127" s="268"/>
      <c r="JP127" s="268"/>
      <c r="JQ127" s="269"/>
      <c r="JR127" s="269"/>
      <c r="JS127" s="269"/>
      <c r="JT127" s="270"/>
      <c r="JU127" s="269"/>
      <c r="JV127" s="270"/>
      <c r="JW127" s="269"/>
      <c r="JX127" s="269"/>
      <c r="JY127" s="269"/>
      <c r="JZ127" s="270"/>
      <c r="KA127" s="271"/>
      <c r="KB127" s="272"/>
      <c r="KC127" s="263"/>
      <c r="KD127" s="266"/>
      <c r="KE127" s="267" t="s">
        <v>133</v>
      </c>
      <c r="KF127" s="268"/>
      <c r="KG127" s="268"/>
      <c r="KH127" s="269"/>
      <c r="KI127" s="269"/>
      <c r="KJ127" s="269"/>
      <c r="KK127" s="270"/>
      <c r="KL127" s="269"/>
      <c r="KM127" s="270"/>
      <c r="KN127" s="269"/>
      <c r="KO127" s="269"/>
      <c r="KP127" s="269"/>
      <c r="KQ127" s="270"/>
      <c r="KR127" s="271"/>
      <c r="KS127" s="272"/>
      <c r="KT127" s="263"/>
      <c r="KU127" s="264"/>
    </row>
    <row r="128" ht="15.75" customHeight="1">
      <c r="A128" s="273"/>
      <c r="B128" s="274" t="s">
        <v>134</v>
      </c>
      <c r="C128" s="275"/>
      <c r="D128" s="275"/>
      <c r="E128" s="276"/>
      <c r="F128" s="276"/>
      <c r="G128" s="276"/>
      <c r="H128" s="277"/>
      <c r="I128" s="276"/>
      <c r="J128" s="277"/>
      <c r="K128" s="276"/>
      <c r="L128" s="276"/>
      <c r="M128" s="276"/>
      <c r="N128" s="277"/>
      <c r="O128" s="278"/>
      <c r="P128" s="279"/>
      <c r="Q128" s="263"/>
      <c r="R128" s="273"/>
      <c r="S128" s="274" t="s">
        <v>134</v>
      </c>
      <c r="T128" s="275"/>
      <c r="U128" s="275"/>
      <c r="V128" s="276"/>
      <c r="W128" s="276"/>
      <c r="X128" s="276"/>
      <c r="Y128" s="277"/>
      <c r="Z128" s="276"/>
      <c r="AA128" s="277"/>
      <c r="AB128" s="276"/>
      <c r="AC128" s="276"/>
      <c r="AD128" s="276"/>
      <c r="AE128" s="277"/>
      <c r="AF128" s="278"/>
      <c r="AG128" s="279"/>
      <c r="AH128" s="263"/>
      <c r="AI128" s="273"/>
      <c r="AJ128" s="274" t="s">
        <v>134</v>
      </c>
      <c r="AK128" s="275"/>
      <c r="AL128" s="275"/>
      <c r="AM128" s="276"/>
      <c r="AN128" s="276"/>
      <c r="AO128" s="276"/>
      <c r="AP128" s="277"/>
      <c r="AQ128" s="276"/>
      <c r="AR128" s="277"/>
      <c r="AS128" s="276"/>
      <c r="AT128" s="276"/>
      <c r="AU128" s="276"/>
      <c r="AV128" s="277"/>
      <c r="AW128" s="278"/>
      <c r="AX128" s="279"/>
      <c r="AY128" s="263"/>
      <c r="AZ128" s="273"/>
      <c r="BA128" s="274" t="s">
        <v>134</v>
      </c>
      <c r="BB128" s="275"/>
      <c r="BC128" s="275"/>
      <c r="BD128" s="276"/>
      <c r="BE128" s="276"/>
      <c r="BF128" s="276"/>
      <c r="BG128" s="277"/>
      <c r="BH128" s="276"/>
      <c r="BI128" s="277"/>
      <c r="BJ128" s="276"/>
      <c r="BK128" s="276"/>
      <c r="BL128" s="276"/>
      <c r="BM128" s="277"/>
      <c r="BN128" s="278"/>
      <c r="BO128" s="279"/>
      <c r="BP128" s="263"/>
      <c r="BQ128" s="273"/>
      <c r="BR128" s="274" t="s">
        <v>134</v>
      </c>
      <c r="BS128" s="275"/>
      <c r="BT128" s="275"/>
      <c r="BU128" s="276"/>
      <c r="BV128" s="276"/>
      <c r="BW128" s="276"/>
      <c r="BX128" s="277"/>
      <c r="BY128" s="276"/>
      <c r="BZ128" s="277"/>
      <c r="CA128" s="276"/>
      <c r="CB128" s="276"/>
      <c r="CC128" s="276"/>
      <c r="CD128" s="277"/>
      <c r="CE128" s="278"/>
      <c r="CF128" s="279"/>
      <c r="CG128" s="263"/>
      <c r="CH128" s="273"/>
      <c r="CI128" s="274" t="s">
        <v>134</v>
      </c>
      <c r="CJ128" s="275"/>
      <c r="CK128" s="275"/>
      <c r="CL128" s="276"/>
      <c r="CM128" s="276"/>
      <c r="CN128" s="276"/>
      <c r="CO128" s="277"/>
      <c r="CP128" s="276"/>
      <c r="CQ128" s="277"/>
      <c r="CR128" s="276"/>
      <c r="CS128" s="276"/>
      <c r="CT128" s="276"/>
      <c r="CU128" s="277"/>
      <c r="CV128" s="278"/>
      <c r="CW128" s="279"/>
      <c r="CX128" s="263"/>
      <c r="CY128" s="273"/>
      <c r="CZ128" s="274" t="s">
        <v>134</v>
      </c>
      <c r="DA128" s="275"/>
      <c r="DB128" s="275"/>
      <c r="DC128" s="276"/>
      <c r="DD128" s="276"/>
      <c r="DE128" s="276"/>
      <c r="DF128" s="277"/>
      <c r="DG128" s="276"/>
      <c r="DH128" s="277"/>
      <c r="DI128" s="276"/>
      <c r="DJ128" s="276"/>
      <c r="DK128" s="276"/>
      <c r="DL128" s="277"/>
      <c r="DM128" s="278"/>
      <c r="DN128" s="279"/>
      <c r="DO128" s="263"/>
      <c r="DP128" s="273"/>
      <c r="DQ128" s="274" t="s">
        <v>134</v>
      </c>
      <c r="DR128" s="275"/>
      <c r="DS128" s="275"/>
      <c r="DT128" s="276"/>
      <c r="DU128" s="276"/>
      <c r="DV128" s="276"/>
      <c r="DW128" s="277"/>
      <c r="DX128" s="276"/>
      <c r="DY128" s="277"/>
      <c r="DZ128" s="276"/>
      <c r="EA128" s="276"/>
      <c r="EB128" s="276"/>
      <c r="EC128" s="277"/>
      <c r="ED128" s="278"/>
      <c r="EE128" s="279"/>
      <c r="EF128" s="263"/>
      <c r="EG128" s="273"/>
      <c r="EH128" s="274" t="s">
        <v>134</v>
      </c>
      <c r="EI128" s="275"/>
      <c r="EJ128" s="275"/>
      <c r="EK128" s="276"/>
      <c r="EL128" s="276"/>
      <c r="EM128" s="276"/>
      <c r="EN128" s="277"/>
      <c r="EO128" s="276"/>
      <c r="EP128" s="277"/>
      <c r="EQ128" s="276"/>
      <c r="ER128" s="276"/>
      <c r="ES128" s="276"/>
      <c r="ET128" s="277"/>
      <c r="EU128" s="278"/>
      <c r="EV128" s="279"/>
      <c r="EW128" s="263"/>
      <c r="EX128" s="273"/>
      <c r="EY128" s="274" t="s">
        <v>134</v>
      </c>
      <c r="EZ128" s="275"/>
      <c r="FA128" s="275"/>
      <c r="FB128" s="276"/>
      <c r="FC128" s="276"/>
      <c r="FD128" s="276"/>
      <c r="FE128" s="277"/>
      <c r="FF128" s="276"/>
      <c r="FG128" s="277"/>
      <c r="FH128" s="276"/>
      <c r="FI128" s="276"/>
      <c r="FJ128" s="276"/>
      <c r="FK128" s="277"/>
      <c r="FL128" s="278"/>
      <c r="FM128" s="279"/>
      <c r="FN128" s="263"/>
      <c r="FO128" s="273"/>
      <c r="FP128" s="274" t="s">
        <v>134</v>
      </c>
      <c r="FQ128" s="275"/>
      <c r="FR128" s="275"/>
      <c r="FS128" s="276"/>
      <c r="FT128" s="276"/>
      <c r="FU128" s="276"/>
      <c r="FV128" s="277"/>
      <c r="FW128" s="276"/>
      <c r="FX128" s="277"/>
      <c r="FY128" s="276"/>
      <c r="FZ128" s="276"/>
      <c r="GA128" s="276"/>
      <c r="GB128" s="277"/>
      <c r="GC128" s="278"/>
      <c r="GD128" s="279"/>
      <c r="GE128" s="263"/>
      <c r="GF128" s="273"/>
      <c r="GG128" s="274" t="s">
        <v>134</v>
      </c>
      <c r="GH128" s="275"/>
      <c r="GI128" s="275"/>
      <c r="GJ128" s="276"/>
      <c r="GK128" s="276"/>
      <c r="GL128" s="276"/>
      <c r="GM128" s="277"/>
      <c r="GN128" s="276"/>
      <c r="GO128" s="277"/>
      <c r="GP128" s="276"/>
      <c r="GQ128" s="276"/>
      <c r="GR128" s="276"/>
      <c r="GS128" s="277"/>
      <c r="GT128" s="278"/>
      <c r="GU128" s="279"/>
      <c r="GV128" s="263"/>
      <c r="GW128" s="273"/>
      <c r="GX128" s="274" t="s">
        <v>134</v>
      </c>
      <c r="GY128" s="275"/>
      <c r="GZ128" s="275"/>
      <c r="HA128" s="276"/>
      <c r="HB128" s="276"/>
      <c r="HC128" s="276"/>
      <c r="HD128" s="277"/>
      <c r="HE128" s="276"/>
      <c r="HF128" s="277"/>
      <c r="HG128" s="276"/>
      <c r="HH128" s="276"/>
      <c r="HI128" s="276"/>
      <c r="HJ128" s="277"/>
      <c r="HK128" s="278"/>
      <c r="HL128" s="279"/>
      <c r="HM128" s="263"/>
      <c r="HN128" s="273"/>
      <c r="HO128" s="274" t="s">
        <v>134</v>
      </c>
      <c r="HP128" s="275"/>
      <c r="HQ128" s="275"/>
      <c r="HR128" s="276"/>
      <c r="HS128" s="276"/>
      <c r="HT128" s="276"/>
      <c r="HU128" s="277"/>
      <c r="HV128" s="276"/>
      <c r="HW128" s="277"/>
      <c r="HX128" s="276"/>
      <c r="HY128" s="276"/>
      <c r="HZ128" s="276"/>
      <c r="IA128" s="277"/>
      <c r="IB128" s="278"/>
      <c r="IC128" s="279"/>
      <c r="ID128" s="263"/>
      <c r="IE128" s="273"/>
      <c r="IF128" s="274" t="s">
        <v>134</v>
      </c>
      <c r="IG128" s="275"/>
      <c r="IH128" s="275"/>
      <c r="II128" s="276"/>
      <c r="IJ128" s="276"/>
      <c r="IK128" s="276"/>
      <c r="IL128" s="277"/>
      <c r="IM128" s="276"/>
      <c r="IN128" s="277"/>
      <c r="IO128" s="276"/>
      <c r="IP128" s="276"/>
      <c r="IQ128" s="276"/>
      <c r="IR128" s="277"/>
      <c r="IS128" s="278"/>
      <c r="IT128" s="279"/>
      <c r="IU128" s="263"/>
      <c r="IV128" s="273"/>
      <c r="IW128" s="274" t="s">
        <v>134</v>
      </c>
      <c r="IX128" s="275"/>
      <c r="IY128" s="275"/>
      <c r="IZ128" s="276"/>
      <c r="JA128" s="276"/>
      <c r="JB128" s="276"/>
      <c r="JC128" s="277"/>
      <c r="JD128" s="276"/>
      <c r="JE128" s="277"/>
      <c r="JF128" s="276"/>
      <c r="JG128" s="276"/>
      <c r="JH128" s="276"/>
      <c r="JI128" s="277"/>
      <c r="JJ128" s="278"/>
      <c r="JK128" s="279"/>
      <c r="JL128" s="263"/>
      <c r="JM128" s="273"/>
      <c r="JN128" s="274" t="s">
        <v>134</v>
      </c>
      <c r="JO128" s="275"/>
      <c r="JP128" s="275"/>
      <c r="JQ128" s="276"/>
      <c r="JR128" s="276"/>
      <c r="JS128" s="276"/>
      <c r="JT128" s="277"/>
      <c r="JU128" s="276"/>
      <c r="JV128" s="277"/>
      <c r="JW128" s="276"/>
      <c r="JX128" s="276"/>
      <c r="JY128" s="276"/>
      <c r="JZ128" s="277"/>
      <c r="KA128" s="278"/>
      <c r="KB128" s="279"/>
      <c r="KC128" s="263"/>
      <c r="KD128" s="273"/>
      <c r="KE128" s="274" t="s">
        <v>134</v>
      </c>
      <c r="KF128" s="275"/>
      <c r="KG128" s="275"/>
      <c r="KH128" s="276"/>
      <c r="KI128" s="276"/>
      <c r="KJ128" s="276"/>
      <c r="KK128" s="277"/>
      <c r="KL128" s="276"/>
      <c r="KM128" s="277"/>
      <c r="KN128" s="276"/>
      <c r="KO128" s="276"/>
      <c r="KP128" s="276"/>
      <c r="KQ128" s="277"/>
      <c r="KR128" s="278"/>
      <c r="KS128" s="279"/>
      <c r="KT128" s="263"/>
      <c r="KU128" s="264"/>
    </row>
    <row r="129" ht="15.75" customHeight="1">
      <c r="A129" s="254">
        <v>1.0</v>
      </c>
      <c r="B129" s="255" t="s">
        <v>135</v>
      </c>
      <c r="C129" s="256" t="s">
        <v>121</v>
      </c>
      <c r="D129" s="256" t="s">
        <v>123</v>
      </c>
      <c r="E129" s="257">
        <f>ADHB!G129</f>
        <v>0</v>
      </c>
      <c r="F129" s="257"/>
      <c r="G129" s="257">
        <f t="shared" ref="G129:G138" si="1045">iferror(E129/F129*100,0)</f>
        <v>0</v>
      </c>
      <c r="H129" s="258"/>
      <c r="I129" s="257">
        <f t="shared" ref="I129:I138" si="1046">IFERROR(+G129*H129,"")</f>
        <v>0</v>
      </c>
      <c r="J129" s="259"/>
      <c r="K129" s="260"/>
      <c r="L129" s="260"/>
      <c r="M129" s="257">
        <f t="shared" ref="M129:M138" si="1047">IFERROR(+(IF(G129="","0",G129))+(IF(I129="","0",I129))+(IF(L129="","0",L129)),"")</f>
        <v>0</v>
      </c>
      <c r="N129" s="258">
        <v>0.294289866351475</v>
      </c>
      <c r="O129" s="261">
        <f t="shared" ref="O129:O138" si="1048">IFERROR(+N129*(M129-L129),"")</f>
        <v>0</v>
      </c>
      <c r="P129" s="262">
        <f t="shared" ref="P129:P138" si="1049">IFERROR(+(IF(M129="","0",M129))-(IF(O129="","0",O129)),"")</f>
        <v>0</v>
      </c>
      <c r="Q129" s="263"/>
      <c r="R129" s="254">
        <v>1.0</v>
      </c>
      <c r="S129" s="255" t="s">
        <v>135</v>
      </c>
      <c r="T129" s="256" t="s">
        <v>121</v>
      </c>
      <c r="U129" s="256" t="s">
        <v>123</v>
      </c>
      <c r="V129" s="257">
        <f>ADHB!X129</f>
        <v>0</v>
      </c>
      <c r="W129" s="257"/>
      <c r="X129" s="257">
        <f t="shared" ref="X129:X138" si="1050">iferror(V129/W129*100,0)</f>
        <v>0</v>
      </c>
      <c r="Y129" s="258"/>
      <c r="Z129" s="257">
        <f t="shared" ref="Z129:Z138" si="1051">IFERROR(+X129*Y129,"")</f>
        <v>0</v>
      </c>
      <c r="AA129" s="259"/>
      <c r="AB129" s="260"/>
      <c r="AC129" s="260"/>
      <c r="AD129" s="257">
        <f t="shared" ref="AD129:AD138" si="1052">IFERROR(+(IF(X129="","0",X129))+(IF(Z129="","0",Z129))+(IF(AC129="","0",AC129)),"")</f>
        <v>0</v>
      </c>
      <c r="AE129" s="258">
        <v>0.294289866351475</v>
      </c>
      <c r="AF129" s="261">
        <f t="shared" ref="AF129:AF138" si="1053">IFERROR(+AE129*(AD129-AC129),"")</f>
        <v>0</v>
      </c>
      <c r="AG129" s="262">
        <f t="shared" ref="AG129:AG138" si="1054">IFERROR(+(IF(AD129="","0",AD129))-(IF(AF129="","0",AF129)),"")</f>
        <v>0</v>
      </c>
      <c r="AH129" s="263"/>
      <c r="AI129" s="254">
        <v>1.0</v>
      </c>
      <c r="AJ129" s="255" t="s">
        <v>135</v>
      </c>
      <c r="AK129" s="256" t="s">
        <v>121</v>
      </c>
      <c r="AL129" s="256" t="s">
        <v>123</v>
      </c>
      <c r="AM129" s="257">
        <f>ADHB!AO129</f>
        <v>0</v>
      </c>
      <c r="AN129" s="257"/>
      <c r="AO129" s="257">
        <f t="shared" ref="AO129:AO138" si="1055">iferror(AM129/AN129*100,0)</f>
        <v>0</v>
      </c>
      <c r="AP129" s="258"/>
      <c r="AQ129" s="257">
        <f t="shared" ref="AQ129:AQ138" si="1056">IFERROR(+AO129*AP129,"")</f>
        <v>0</v>
      </c>
      <c r="AR129" s="259"/>
      <c r="AS129" s="260"/>
      <c r="AT129" s="260"/>
      <c r="AU129" s="257">
        <f t="shared" ref="AU129:AU138" si="1057">IFERROR(+(IF(AO129="","0",AO129))+(IF(AQ129="","0",AQ129))+(IF(AT129="","0",AT129)),"")</f>
        <v>0</v>
      </c>
      <c r="AV129" s="258">
        <v>0.294289866351475</v>
      </c>
      <c r="AW129" s="261">
        <f t="shared" ref="AW129:AW138" si="1058">IFERROR(+AV129*(AU129-AT129),"")</f>
        <v>0</v>
      </c>
      <c r="AX129" s="262">
        <f t="shared" ref="AX129:AX138" si="1059">IFERROR(+(IF(AU129="","0",AU129))-(IF(AW129="","0",AW129)),"")</f>
        <v>0</v>
      </c>
      <c r="AY129" s="263"/>
      <c r="AZ129" s="254">
        <v>1.0</v>
      </c>
      <c r="BA129" s="255" t="s">
        <v>135</v>
      </c>
      <c r="BB129" s="256" t="s">
        <v>121</v>
      </c>
      <c r="BC129" s="256" t="s">
        <v>123</v>
      </c>
      <c r="BD129" s="257">
        <f>ADHB!BF129</f>
        <v>0</v>
      </c>
      <c r="BE129" s="257"/>
      <c r="BF129" s="257">
        <f t="shared" ref="BF129:BF138" si="1060">iferror(BD129/BE129*100,0)</f>
        <v>0</v>
      </c>
      <c r="BG129" s="258"/>
      <c r="BH129" s="257">
        <f t="shared" ref="BH129:BH138" si="1061">IFERROR(+BF129*BG129,"")</f>
        <v>0</v>
      </c>
      <c r="BI129" s="259"/>
      <c r="BJ129" s="260"/>
      <c r="BK129" s="260"/>
      <c r="BL129" s="257">
        <f t="shared" ref="BL129:BL138" si="1062">IFERROR(+(IF(BF129="","0",BF129))+(IF(BH129="","0",BH129))+(IF(BK129="","0",BK129)),"")</f>
        <v>0</v>
      </c>
      <c r="BM129" s="258">
        <v>0.294289866351475</v>
      </c>
      <c r="BN129" s="261">
        <f t="shared" ref="BN129:BN138" si="1063">IFERROR(+BM129*(BL129-BK129),"")</f>
        <v>0</v>
      </c>
      <c r="BO129" s="262">
        <f t="shared" ref="BO129:BO138" si="1064">IFERROR(+(IF(BL129="","0",BL129))-(IF(BN129="","0",BN129)),"")</f>
        <v>0</v>
      </c>
      <c r="BP129" s="263"/>
      <c r="BQ129" s="254">
        <v>1.0</v>
      </c>
      <c r="BR129" s="255" t="s">
        <v>135</v>
      </c>
      <c r="BS129" s="256" t="s">
        <v>121</v>
      </c>
      <c r="BT129" s="256" t="s">
        <v>123</v>
      </c>
      <c r="BU129" s="257">
        <f>ADHB!BW129</f>
        <v>0</v>
      </c>
      <c r="BV129" s="257"/>
      <c r="BW129" s="257">
        <f t="shared" ref="BW129:BW138" si="1065">iferror(BU129/BV129*100,0)</f>
        <v>0</v>
      </c>
      <c r="BX129" s="258"/>
      <c r="BY129" s="257">
        <f t="shared" ref="BY129:BY138" si="1066">IFERROR(+BW129*BX129,"")</f>
        <v>0</v>
      </c>
      <c r="BZ129" s="259"/>
      <c r="CA129" s="260"/>
      <c r="CB129" s="260"/>
      <c r="CC129" s="257">
        <f t="shared" ref="CC129:CC138" si="1067">IFERROR(+(IF(BW129="","0",BW129))+(IF(BY129="","0",BY129))+(IF(CB129="","0",CB129)),"")</f>
        <v>0</v>
      </c>
      <c r="CD129" s="258">
        <v>0.294289866351475</v>
      </c>
      <c r="CE129" s="261">
        <f t="shared" ref="CE129:CE138" si="1068">IFERROR(+CD129*(CC129-CB129),"")</f>
        <v>0</v>
      </c>
      <c r="CF129" s="262">
        <f t="shared" ref="CF129:CF138" si="1069">IFERROR(+(IF(CC129="","0",CC129))-(IF(CE129="","0",CE129)),"")</f>
        <v>0</v>
      </c>
      <c r="CG129" s="263"/>
      <c r="CH129" s="254">
        <v>1.0</v>
      </c>
      <c r="CI129" s="255" t="s">
        <v>135</v>
      </c>
      <c r="CJ129" s="256" t="s">
        <v>121</v>
      </c>
      <c r="CK129" s="256" t="s">
        <v>123</v>
      </c>
      <c r="CL129" s="257">
        <f>ADHB!CN129</f>
        <v>0</v>
      </c>
      <c r="CM129" s="257"/>
      <c r="CN129" s="257">
        <f t="shared" ref="CN129:CN138" si="1070">iferror(CL129/CM129*100,0)</f>
        <v>0</v>
      </c>
      <c r="CO129" s="258"/>
      <c r="CP129" s="257">
        <f t="shared" ref="CP129:CP138" si="1071">IFERROR(+CN129*CO129,"")</f>
        <v>0</v>
      </c>
      <c r="CQ129" s="259"/>
      <c r="CR129" s="260"/>
      <c r="CS129" s="260"/>
      <c r="CT129" s="257">
        <f t="shared" ref="CT129:CT138" si="1072">IFERROR(+(IF(CN129="","0",CN129))+(IF(CP129="","0",CP129))+(IF(CS129="","0",CS129)),"")</f>
        <v>0</v>
      </c>
      <c r="CU129" s="258">
        <v>0.294289866351475</v>
      </c>
      <c r="CV129" s="261">
        <f t="shared" ref="CV129:CV138" si="1073">IFERROR(+CU129*(CT129-CS129),"")</f>
        <v>0</v>
      </c>
      <c r="CW129" s="262">
        <f t="shared" ref="CW129:CW138" si="1074">IFERROR(+(IF(CT129="","0",CT129))-(IF(CV129="","0",CV129)),"")</f>
        <v>0</v>
      </c>
      <c r="CX129" s="263"/>
      <c r="CY129" s="254">
        <v>1.0</v>
      </c>
      <c r="CZ129" s="255" t="s">
        <v>135</v>
      </c>
      <c r="DA129" s="256" t="s">
        <v>121</v>
      </c>
      <c r="DB129" s="256" t="s">
        <v>123</v>
      </c>
      <c r="DC129" s="257">
        <f>ADHB!DE129</f>
        <v>0</v>
      </c>
      <c r="DD129" s="257"/>
      <c r="DE129" s="257">
        <f t="shared" ref="DE129:DE138" si="1075">iferror(DC129/DD129*100,0)</f>
        <v>0</v>
      </c>
      <c r="DF129" s="258"/>
      <c r="DG129" s="257">
        <f t="shared" ref="DG129:DG138" si="1076">IFERROR(+DE129*DF129,"")</f>
        <v>0</v>
      </c>
      <c r="DH129" s="259"/>
      <c r="DI129" s="260"/>
      <c r="DJ129" s="260"/>
      <c r="DK129" s="257">
        <f t="shared" ref="DK129:DK138" si="1077">IFERROR(+(IF(DE129="","0",DE129))+(IF(DG129="","0",DG129))+(IF(DJ129="","0",DJ129)),"")</f>
        <v>0</v>
      </c>
      <c r="DL129" s="258">
        <v>0.294289866351475</v>
      </c>
      <c r="DM129" s="261">
        <f t="shared" ref="DM129:DM138" si="1078">IFERROR(+DL129*(DK129-DJ129),"")</f>
        <v>0</v>
      </c>
      <c r="DN129" s="262">
        <f t="shared" ref="DN129:DN138" si="1079">IFERROR(+(IF(DK129="","0",DK129))-(IF(DM129="","0",DM129)),"")</f>
        <v>0</v>
      </c>
      <c r="DO129" s="263"/>
      <c r="DP129" s="254">
        <v>1.0</v>
      </c>
      <c r="DQ129" s="255" t="s">
        <v>135</v>
      </c>
      <c r="DR129" s="256" t="s">
        <v>121</v>
      </c>
      <c r="DS129" s="256" t="s">
        <v>123</v>
      </c>
      <c r="DT129" s="257">
        <f>ADHB!DV129</f>
        <v>0</v>
      </c>
      <c r="DU129" s="257"/>
      <c r="DV129" s="257">
        <f t="shared" ref="DV129:DV138" si="1080">iferror(DT129/DU129*100,0)</f>
        <v>0</v>
      </c>
      <c r="DW129" s="258"/>
      <c r="DX129" s="257">
        <f t="shared" ref="DX129:DX138" si="1081">IFERROR(+DV129*DW129,"")</f>
        <v>0</v>
      </c>
      <c r="DY129" s="259"/>
      <c r="DZ129" s="260"/>
      <c r="EA129" s="260"/>
      <c r="EB129" s="257">
        <f t="shared" ref="EB129:EB138" si="1082">IFERROR(+(IF(DV129="","0",DV129))+(IF(DX129="","0",DX129))+(IF(EA129="","0",EA129)),"")</f>
        <v>0</v>
      </c>
      <c r="EC129" s="258">
        <v>0.294289866351475</v>
      </c>
      <c r="ED129" s="261">
        <f t="shared" ref="ED129:ED138" si="1083">IFERROR(+EC129*(EB129-EA129),"")</f>
        <v>0</v>
      </c>
      <c r="EE129" s="262">
        <f t="shared" ref="EE129:EE138" si="1084">IFERROR(+(IF(EB129="","0",EB129))-(IF(ED129="","0",ED129)),"")</f>
        <v>0</v>
      </c>
      <c r="EF129" s="263"/>
      <c r="EG129" s="254">
        <v>1.0</v>
      </c>
      <c r="EH129" s="255" t="s">
        <v>135</v>
      </c>
      <c r="EI129" s="256" t="s">
        <v>121</v>
      </c>
      <c r="EJ129" s="256" t="s">
        <v>123</v>
      </c>
      <c r="EK129" s="257">
        <f>ADHB!EM129</f>
        <v>0</v>
      </c>
      <c r="EL129" s="257"/>
      <c r="EM129" s="257">
        <f t="shared" ref="EM129:EM138" si="1085">iferror(EK129/EL129*100,0)</f>
        <v>0</v>
      </c>
      <c r="EN129" s="258"/>
      <c r="EO129" s="257">
        <f t="shared" ref="EO129:EO138" si="1086">IFERROR(+EM129*EN129,"")</f>
        <v>0</v>
      </c>
      <c r="EP129" s="259"/>
      <c r="EQ129" s="260"/>
      <c r="ER129" s="260"/>
      <c r="ES129" s="257">
        <f t="shared" ref="ES129:ES138" si="1087">IFERROR(+(IF(EM129="","0",EM129))+(IF(EO129="","0",EO129))+(IF(ER129="","0",ER129)),"")</f>
        <v>0</v>
      </c>
      <c r="ET129" s="258">
        <v>0.294289866351475</v>
      </c>
      <c r="EU129" s="261">
        <f t="shared" ref="EU129:EU138" si="1088">IFERROR(+ET129*(ES129-ER129),"")</f>
        <v>0</v>
      </c>
      <c r="EV129" s="262">
        <f t="shared" ref="EV129:EV138" si="1089">IFERROR(+(IF(ES129="","0",ES129))-(IF(EU129="","0",EU129)),"")</f>
        <v>0</v>
      </c>
      <c r="EW129" s="263"/>
      <c r="EX129" s="254">
        <v>1.0</v>
      </c>
      <c r="EY129" s="255" t="s">
        <v>135</v>
      </c>
      <c r="EZ129" s="256" t="s">
        <v>121</v>
      </c>
      <c r="FA129" s="256" t="s">
        <v>123</v>
      </c>
      <c r="FB129" s="257">
        <f>ADHB!FD129</f>
        <v>0</v>
      </c>
      <c r="FC129" s="257"/>
      <c r="FD129" s="257">
        <f t="shared" ref="FD129:FD138" si="1090">iferror(FB129/FC129*100,0)</f>
        <v>0</v>
      </c>
      <c r="FE129" s="258"/>
      <c r="FF129" s="257">
        <f t="shared" ref="FF129:FF138" si="1091">IFERROR(+FD129*FE129,"")</f>
        <v>0</v>
      </c>
      <c r="FG129" s="259"/>
      <c r="FH129" s="260"/>
      <c r="FI129" s="260"/>
      <c r="FJ129" s="257">
        <f t="shared" ref="FJ129:FJ138" si="1092">IFERROR(+(IF(FD129="","0",FD129))+(IF(FF129="","0",FF129))+(IF(FI129="","0",FI129)),"")</f>
        <v>0</v>
      </c>
      <c r="FK129" s="258">
        <v>0.294289866351475</v>
      </c>
      <c r="FL129" s="261">
        <f t="shared" ref="FL129:FL138" si="1093">IFERROR(+FK129*(FJ129-FI129),"")</f>
        <v>0</v>
      </c>
      <c r="FM129" s="262">
        <f t="shared" ref="FM129:FM138" si="1094">IFERROR(+(IF(FJ129="","0",FJ129))-(IF(FL129="","0",FL129)),"")</f>
        <v>0</v>
      </c>
      <c r="FN129" s="263"/>
      <c r="FO129" s="254">
        <v>1.0</v>
      </c>
      <c r="FP129" s="255" t="s">
        <v>135</v>
      </c>
      <c r="FQ129" s="256" t="s">
        <v>121</v>
      </c>
      <c r="FR129" s="256" t="s">
        <v>123</v>
      </c>
      <c r="FS129" s="257">
        <f>ADHB!FU129</f>
        <v>0</v>
      </c>
      <c r="FT129" s="257"/>
      <c r="FU129" s="257">
        <f t="shared" ref="FU129:FU138" si="1095">iferror(FS129/FT129*100,0)</f>
        <v>0</v>
      </c>
      <c r="FV129" s="258"/>
      <c r="FW129" s="257">
        <f t="shared" ref="FW129:FW138" si="1096">IFERROR(+FU129*FV129,"")</f>
        <v>0</v>
      </c>
      <c r="FX129" s="259"/>
      <c r="FY129" s="260"/>
      <c r="FZ129" s="260"/>
      <c r="GA129" s="257">
        <f t="shared" ref="GA129:GA138" si="1097">IFERROR(+(IF(FU129="","0",FU129))+(IF(FW129="","0",FW129))+(IF(FZ129="","0",FZ129)),"")</f>
        <v>0</v>
      </c>
      <c r="GB129" s="258">
        <v>0.294289866351475</v>
      </c>
      <c r="GC129" s="261">
        <f t="shared" ref="GC129:GC138" si="1098">IFERROR(+GB129*(GA129-FZ129),"")</f>
        <v>0</v>
      </c>
      <c r="GD129" s="262">
        <f t="shared" ref="GD129:GD138" si="1099">IFERROR(+(IF(GA129="","0",GA129))-(IF(GC129="","0",GC129)),"")</f>
        <v>0</v>
      </c>
      <c r="GE129" s="263"/>
      <c r="GF129" s="254">
        <v>1.0</v>
      </c>
      <c r="GG129" s="255" t="s">
        <v>135</v>
      </c>
      <c r="GH129" s="256" t="s">
        <v>121</v>
      </c>
      <c r="GI129" s="256" t="s">
        <v>123</v>
      </c>
      <c r="GJ129" s="257">
        <f>ADHB!GL129</f>
        <v>0</v>
      </c>
      <c r="GK129" s="257"/>
      <c r="GL129" s="257">
        <f t="shared" ref="GL129:GL138" si="1100">iferror(GJ129/GK129*100,0)</f>
        <v>0</v>
      </c>
      <c r="GM129" s="258"/>
      <c r="GN129" s="257">
        <f t="shared" ref="GN129:GN138" si="1101">IFERROR(+GL129*GM129,"")</f>
        <v>0</v>
      </c>
      <c r="GO129" s="259"/>
      <c r="GP129" s="260"/>
      <c r="GQ129" s="260"/>
      <c r="GR129" s="257">
        <f t="shared" ref="GR129:GR138" si="1102">IFERROR(+(IF(GL129="","0",GL129))+(IF(GN129="","0",GN129))+(IF(GQ129="","0",GQ129)),"")</f>
        <v>0</v>
      </c>
      <c r="GS129" s="258">
        <v>0.294289866351475</v>
      </c>
      <c r="GT129" s="261">
        <f t="shared" ref="GT129:GT138" si="1103">IFERROR(+GS129*(GR129-GQ129),"")</f>
        <v>0</v>
      </c>
      <c r="GU129" s="262">
        <f t="shared" ref="GU129:GU138" si="1104">IFERROR(+(IF(GR129="","0",GR129))-(IF(GT129="","0",GT129)),"")</f>
        <v>0</v>
      </c>
      <c r="GV129" s="263"/>
      <c r="GW129" s="254">
        <v>1.0</v>
      </c>
      <c r="GX129" s="255" t="s">
        <v>135</v>
      </c>
      <c r="GY129" s="256" t="s">
        <v>121</v>
      </c>
      <c r="GZ129" s="256" t="s">
        <v>123</v>
      </c>
      <c r="HA129" s="257">
        <f>ADHB!HC129</f>
        <v>0</v>
      </c>
      <c r="HB129" s="257"/>
      <c r="HC129" s="257">
        <f t="shared" ref="HC129:HC138" si="1105">iferror(HA129/HB129*100,0)</f>
        <v>0</v>
      </c>
      <c r="HD129" s="258"/>
      <c r="HE129" s="257">
        <f t="shared" ref="HE129:HE138" si="1106">IFERROR(+HC129*HD129,"")</f>
        <v>0</v>
      </c>
      <c r="HF129" s="259"/>
      <c r="HG129" s="260"/>
      <c r="HH129" s="260"/>
      <c r="HI129" s="257">
        <f t="shared" ref="HI129:HI138" si="1107">IFERROR(+(IF(HC129="","0",HC129))+(IF(HE129="","0",HE129))+(IF(HH129="","0",HH129)),"")</f>
        <v>0</v>
      </c>
      <c r="HJ129" s="258">
        <v>0.294289866351475</v>
      </c>
      <c r="HK129" s="261">
        <f t="shared" ref="HK129:HK138" si="1108">IFERROR(+HJ129*(HI129-HH129),"")</f>
        <v>0</v>
      </c>
      <c r="HL129" s="262">
        <f t="shared" ref="HL129:HL138" si="1109">IFERROR(+(IF(HI129="","0",HI129))-(IF(HK129="","0",HK129)),"")</f>
        <v>0</v>
      </c>
      <c r="HM129" s="263"/>
      <c r="HN129" s="254">
        <v>1.0</v>
      </c>
      <c r="HO129" s="255" t="s">
        <v>135</v>
      </c>
      <c r="HP129" s="256" t="s">
        <v>121</v>
      </c>
      <c r="HQ129" s="256" t="s">
        <v>123</v>
      </c>
      <c r="HR129" s="257">
        <f>ADHB!HT129</f>
        <v>0</v>
      </c>
      <c r="HS129" s="257"/>
      <c r="HT129" s="257">
        <f t="shared" ref="HT129:HT138" si="1110">iferror(HR129/HS129*100,0)</f>
        <v>0</v>
      </c>
      <c r="HU129" s="258"/>
      <c r="HV129" s="257">
        <f t="shared" ref="HV129:HV138" si="1111">IFERROR(+HT129*HU129,"")</f>
        <v>0</v>
      </c>
      <c r="HW129" s="259"/>
      <c r="HX129" s="260"/>
      <c r="HY129" s="260"/>
      <c r="HZ129" s="257">
        <f t="shared" ref="HZ129:HZ138" si="1112">IFERROR(+(IF(HT129="","0",HT129))+(IF(HV129="","0",HV129))+(IF(HY129="","0",HY129)),"")</f>
        <v>0</v>
      </c>
      <c r="IA129" s="258">
        <v>0.294289866351475</v>
      </c>
      <c r="IB129" s="261">
        <f t="shared" ref="IB129:IB138" si="1113">IFERROR(+IA129*(HZ129-HY129),"")</f>
        <v>0</v>
      </c>
      <c r="IC129" s="262">
        <f t="shared" ref="IC129:IC138" si="1114">IFERROR(+(IF(HZ129="","0",HZ129))-(IF(IB129="","0",IB129)),"")</f>
        <v>0</v>
      </c>
      <c r="ID129" s="263"/>
      <c r="IE129" s="254">
        <v>1.0</v>
      </c>
      <c r="IF129" s="255" t="s">
        <v>135</v>
      </c>
      <c r="IG129" s="256" t="s">
        <v>121</v>
      </c>
      <c r="IH129" s="256" t="s">
        <v>123</v>
      </c>
      <c r="II129" s="257">
        <f>ADHB!IK129</f>
        <v>0</v>
      </c>
      <c r="IJ129" s="257"/>
      <c r="IK129" s="257">
        <f t="shared" ref="IK129:IK138" si="1115">iferror(II129/IJ129*100,0)</f>
        <v>0</v>
      </c>
      <c r="IL129" s="258"/>
      <c r="IM129" s="257">
        <f t="shared" ref="IM129:IM138" si="1116">IFERROR(+IK129*IL129,"")</f>
        <v>0</v>
      </c>
      <c r="IN129" s="259"/>
      <c r="IO129" s="260"/>
      <c r="IP129" s="260"/>
      <c r="IQ129" s="257">
        <f t="shared" ref="IQ129:IQ138" si="1117">IFERROR(+(IF(IK129="","0",IK129))+(IF(IM129="","0",IM129))+(IF(IP129="","0",IP129)),"")</f>
        <v>0</v>
      </c>
      <c r="IR129" s="258">
        <v>0.294289866351475</v>
      </c>
      <c r="IS129" s="261">
        <f t="shared" ref="IS129:IS138" si="1118">IFERROR(+IR129*(IQ129-IP129),"")</f>
        <v>0</v>
      </c>
      <c r="IT129" s="262">
        <f t="shared" ref="IT129:IT138" si="1119">IFERROR(+(IF(IQ129="","0",IQ129))-(IF(IS129="","0",IS129)),"")</f>
        <v>0</v>
      </c>
      <c r="IU129" s="263"/>
      <c r="IV129" s="254">
        <v>1.0</v>
      </c>
      <c r="IW129" s="255" t="s">
        <v>135</v>
      </c>
      <c r="IX129" s="256" t="s">
        <v>121</v>
      </c>
      <c r="IY129" s="256" t="s">
        <v>123</v>
      </c>
      <c r="IZ129" s="257">
        <f>ADHB!JB129</f>
        <v>0</v>
      </c>
      <c r="JA129" s="257"/>
      <c r="JB129" s="257">
        <f t="shared" ref="JB129:JB138" si="1120">iferror(IZ129/JA129*100,0)</f>
        <v>0</v>
      </c>
      <c r="JC129" s="258"/>
      <c r="JD129" s="257">
        <f t="shared" ref="JD129:JD138" si="1121">IFERROR(+JB129*JC129,"")</f>
        <v>0</v>
      </c>
      <c r="JE129" s="259"/>
      <c r="JF129" s="260"/>
      <c r="JG129" s="260"/>
      <c r="JH129" s="257">
        <f t="shared" ref="JH129:JH138" si="1122">IFERROR(+(IF(JB129="","0",JB129))+(IF(JD129="","0",JD129))+(IF(JG129="","0",JG129)),"")</f>
        <v>0</v>
      </c>
      <c r="JI129" s="258">
        <v>0.294289866351475</v>
      </c>
      <c r="JJ129" s="261">
        <f t="shared" ref="JJ129:JJ138" si="1123">IFERROR(+JI129*(JH129-JG129),"")</f>
        <v>0</v>
      </c>
      <c r="JK129" s="262">
        <f t="shared" ref="JK129:JK138" si="1124">IFERROR(+(IF(JH129="","0",JH129))-(IF(JJ129="","0",JJ129)),"")</f>
        <v>0</v>
      </c>
      <c r="JL129" s="263"/>
      <c r="JM129" s="254">
        <v>1.0</v>
      </c>
      <c r="JN129" s="255" t="s">
        <v>135</v>
      </c>
      <c r="JO129" s="256" t="s">
        <v>121</v>
      </c>
      <c r="JP129" s="256" t="s">
        <v>123</v>
      </c>
      <c r="JQ129" s="257">
        <f>ADHB!JS129</f>
        <v>0</v>
      </c>
      <c r="JR129" s="257"/>
      <c r="JS129" s="257">
        <f t="shared" ref="JS129:JS138" si="1125">iferror(JQ129/JR129*100,0)</f>
        <v>0</v>
      </c>
      <c r="JT129" s="258"/>
      <c r="JU129" s="257">
        <f t="shared" ref="JU129:JU138" si="1126">IFERROR(+JS129*JT129,"")</f>
        <v>0</v>
      </c>
      <c r="JV129" s="259"/>
      <c r="JW129" s="260"/>
      <c r="JX129" s="260"/>
      <c r="JY129" s="257">
        <f t="shared" ref="JY129:JY138" si="1127">IFERROR(+(IF(JS129="","0",JS129))+(IF(JU129="","0",JU129))+(IF(JX129="","0",JX129)),"")</f>
        <v>0</v>
      </c>
      <c r="JZ129" s="258">
        <v>0.294289866351475</v>
      </c>
      <c r="KA129" s="261">
        <f t="shared" ref="KA129:KA138" si="1128">IFERROR(+JZ129*(JY129-JX129),"")</f>
        <v>0</v>
      </c>
      <c r="KB129" s="262">
        <f t="shared" ref="KB129:KB138" si="1129">IFERROR(+(IF(JY129="","0",JY129))-(IF(KA129="","0",KA129)),"")</f>
        <v>0</v>
      </c>
      <c r="KC129" s="263"/>
      <c r="KD129" s="254">
        <v>1.0</v>
      </c>
      <c r="KE129" s="255" t="s">
        <v>135</v>
      </c>
      <c r="KF129" s="256" t="s">
        <v>121</v>
      </c>
      <c r="KG129" s="256" t="s">
        <v>123</v>
      </c>
      <c r="KH129" s="257">
        <f>ADHB!KJ129</f>
        <v>0</v>
      </c>
      <c r="KI129" s="257"/>
      <c r="KJ129" s="257">
        <f t="shared" ref="KJ129:KJ138" si="1130">iferror(KH129/KI129*100,0)</f>
        <v>0</v>
      </c>
      <c r="KK129" s="258"/>
      <c r="KL129" s="257">
        <f t="shared" ref="KL129:KL138" si="1131">IFERROR(+KJ129*KK129,"")</f>
        <v>0</v>
      </c>
      <c r="KM129" s="259"/>
      <c r="KN129" s="260"/>
      <c r="KO129" s="260"/>
      <c r="KP129" s="257">
        <f t="shared" ref="KP129:KP138" si="1132">IFERROR(+(IF(KJ129="","0",KJ129))+(IF(KL129="","0",KL129))+(IF(KO129="","0",KO129)),"")</f>
        <v>0</v>
      </c>
      <c r="KQ129" s="258">
        <v>0.294289866351475</v>
      </c>
      <c r="KR129" s="261">
        <f t="shared" ref="KR129:KR138" si="1133">IFERROR(+KQ129*(KP129-KO129),"")</f>
        <v>0</v>
      </c>
      <c r="KS129" s="262">
        <f t="shared" ref="KS129:KS138" si="1134">IFERROR(+(IF(KP129="","0",KP129))-(IF(KR129="","0",KR129)),"")</f>
        <v>0</v>
      </c>
      <c r="KT129" s="263"/>
      <c r="KU129" s="264"/>
    </row>
    <row r="130" ht="15.75" customHeight="1">
      <c r="A130" s="254">
        <v>2.0</v>
      </c>
      <c r="B130" s="255" t="s">
        <v>136</v>
      </c>
      <c r="C130" s="256" t="s">
        <v>121</v>
      </c>
      <c r="D130" s="256" t="s">
        <v>123</v>
      </c>
      <c r="E130" s="257">
        <f>ADHB!G130</f>
        <v>0</v>
      </c>
      <c r="F130" s="257"/>
      <c r="G130" s="257">
        <f t="shared" si="1045"/>
        <v>0</v>
      </c>
      <c r="H130" s="258"/>
      <c r="I130" s="257">
        <f t="shared" si="1046"/>
        <v>0</v>
      </c>
      <c r="J130" s="259"/>
      <c r="K130" s="260"/>
      <c r="L130" s="260"/>
      <c r="M130" s="257">
        <f t="shared" si="1047"/>
        <v>0</v>
      </c>
      <c r="N130" s="258">
        <v>0.294289866351475</v>
      </c>
      <c r="O130" s="261">
        <f t="shared" si="1048"/>
        <v>0</v>
      </c>
      <c r="P130" s="262">
        <f t="shared" si="1049"/>
        <v>0</v>
      </c>
      <c r="Q130" s="263"/>
      <c r="R130" s="254">
        <v>2.0</v>
      </c>
      <c r="S130" s="255" t="s">
        <v>136</v>
      </c>
      <c r="T130" s="256" t="s">
        <v>121</v>
      </c>
      <c r="U130" s="256" t="s">
        <v>123</v>
      </c>
      <c r="V130" s="257">
        <f>ADHB!X130</f>
        <v>0</v>
      </c>
      <c r="W130" s="257"/>
      <c r="X130" s="257">
        <f t="shared" si="1050"/>
        <v>0</v>
      </c>
      <c r="Y130" s="258"/>
      <c r="Z130" s="257">
        <f t="shared" si="1051"/>
        <v>0</v>
      </c>
      <c r="AA130" s="259"/>
      <c r="AB130" s="260"/>
      <c r="AC130" s="260"/>
      <c r="AD130" s="257">
        <f t="shared" si="1052"/>
        <v>0</v>
      </c>
      <c r="AE130" s="258">
        <v>0.294289866351475</v>
      </c>
      <c r="AF130" s="261">
        <f t="shared" si="1053"/>
        <v>0</v>
      </c>
      <c r="AG130" s="262">
        <f t="shared" si="1054"/>
        <v>0</v>
      </c>
      <c r="AH130" s="263"/>
      <c r="AI130" s="254">
        <v>2.0</v>
      </c>
      <c r="AJ130" s="255" t="s">
        <v>136</v>
      </c>
      <c r="AK130" s="256" t="s">
        <v>121</v>
      </c>
      <c r="AL130" s="256" t="s">
        <v>123</v>
      </c>
      <c r="AM130" s="257">
        <f>ADHB!AO130</f>
        <v>0</v>
      </c>
      <c r="AN130" s="257"/>
      <c r="AO130" s="257">
        <f t="shared" si="1055"/>
        <v>0</v>
      </c>
      <c r="AP130" s="258"/>
      <c r="AQ130" s="257">
        <f t="shared" si="1056"/>
        <v>0</v>
      </c>
      <c r="AR130" s="259"/>
      <c r="AS130" s="260"/>
      <c r="AT130" s="260"/>
      <c r="AU130" s="257">
        <f t="shared" si="1057"/>
        <v>0</v>
      </c>
      <c r="AV130" s="258">
        <v>0.294289866351475</v>
      </c>
      <c r="AW130" s="261">
        <f t="shared" si="1058"/>
        <v>0</v>
      </c>
      <c r="AX130" s="262">
        <f t="shared" si="1059"/>
        <v>0</v>
      </c>
      <c r="AY130" s="263"/>
      <c r="AZ130" s="254">
        <v>2.0</v>
      </c>
      <c r="BA130" s="255" t="s">
        <v>136</v>
      </c>
      <c r="BB130" s="256" t="s">
        <v>121</v>
      </c>
      <c r="BC130" s="256" t="s">
        <v>123</v>
      </c>
      <c r="BD130" s="257">
        <f>ADHB!BF130</f>
        <v>0</v>
      </c>
      <c r="BE130" s="257"/>
      <c r="BF130" s="257">
        <f t="shared" si="1060"/>
        <v>0</v>
      </c>
      <c r="BG130" s="258"/>
      <c r="BH130" s="257">
        <f t="shared" si="1061"/>
        <v>0</v>
      </c>
      <c r="BI130" s="259"/>
      <c r="BJ130" s="260"/>
      <c r="BK130" s="260"/>
      <c r="BL130" s="257">
        <f t="shared" si="1062"/>
        <v>0</v>
      </c>
      <c r="BM130" s="258">
        <v>0.294289866351475</v>
      </c>
      <c r="BN130" s="261">
        <f t="shared" si="1063"/>
        <v>0</v>
      </c>
      <c r="BO130" s="262">
        <f t="shared" si="1064"/>
        <v>0</v>
      </c>
      <c r="BP130" s="263"/>
      <c r="BQ130" s="254">
        <v>2.0</v>
      </c>
      <c r="BR130" s="255" t="s">
        <v>136</v>
      </c>
      <c r="BS130" s="256" t="s">
        <v>121</v>
      </c>
      <c r="BT130" s="256" t="s">
        <v>123</v>
      </c>
      <c r="BU130" s="257">
        <f>ADHB!BW130</f>
        <v>0</v>
      </c>
      <c r="BV130" s="257"/>
      <c r="BW130" s="257">
        <f t="shared" si="1065"/>
        <v>0</v>
      </c>
      <c r="BX130" s="258"/>
      <c r="BY130" s="257">
        <f t="shared" si="1066"/>
        <v>0</v>
      </c>
      <c r="BZ130" s="259"/>
      <c r="CA130" s="260"/>
      <c r="CB130" s="260"/>
      <c r="CC130" s="257">
        <f t="shared" si="1067"/>
        <v>0</v>
      </c>
      <c r="CD130" s="258">
        <v>0.294289866351475</v>
      </c>
      <c r="CE130" s="261">
        <f t="shared" si="1068"/>
        <v>0</v>
      </c>
      <c r="CF130" s="262">
        <f t="shared" si="1069"/>
        <v>0</v>
      </c>
      <c r="CG130" s="263"/>
      <c r="CH130" s="254">
        <v>2.0</v>
      </c>
      <c r="CI130" s="255" t="s">
        <v>136</v>
      </c>
      <c r="CJ130" s="256" t="s">
        <v>121</v>
      </c>
      <c r="CK130" s="256" t="s">
        <v>123</v>
      </c>
      <c r="CL130" s="257">
        <f>ADHB!CN130</f>
        <v>0</v>
      </c>
      <c r="CM130" s="257"/>
      <c r="CN130" s="257">
        <f t="shared" si="1070"/>
        <v>0</v>
      </c>
      <c r="CO130" s="258"/>
      <c r="CP130" s="257">
        <f t="shared" si="1071"/>
        <v>0</v>
      </c>
      <c r="CQ130" s="259"/>
      <c r="CR130" s="260"/>
      <c r="CS130" s="260"/>
      <c r="CT130" s="257">
        <f t="shared" si="1072"/>
        <v>0</v>
      </c>
      <c r="CU130" s="258">
        <v>0.294289866351475</v>
      </c>
      <c r="CV130" s="261">
        <f t="shared" si="1073"/>
        <v>0</v>
      </c>
      <c r="CW130" s="262">
        <f t="shared" si="1074"/>
        <v>0</v>
      </c>
      <c r="CX130" s="263"/>
      <c r="CY130" s="254">
        <v>2.0</v>
      </c>
      <c r="CZ130" s="255" t="s">
        <v>136</v>
      </c>
      <c r="DA130" s="256" t="s">
        <v>121</v>
      </c>
      <c r="DB130" s="256" t="s">
        <v>123</v>
      </c>
      <c r="DC130" s="257">
        <f>ADHB!DE130</f>
        <v>0</v>
      </c>
      <c r="DD130" s="257"/>
      <c r="DE130" s="257">
        <f t="shared" si="1075"/>
        <v>0</v>
      </c>
      <c r="DF130" s="258"/>
      <c r="DG130" s="257">
        <f t="shared" si="1076"/>
        <v>0</v>
      </c>
      <c r="DH130" s="259"/>
      <c r="DI130" s="260"/>
      <c r="DJ130" s="260"/>
      <c r="DK130" s="257">
        <f t="shared" si="1077"/>
        <v>0</v>
      </c>
      <c r="DL130" s="258">
        <v>0.294289866351475</v>
      </c>
      <c r="DM130" s="261">
        <f t="shared" si="1078"/>
        <v>0</v>
      </c>
      <c r="DN130" s="262">
        <f t="shared" si="1079"/>
        <v>0</v>
      </c>
      <c r="DO130" s="263"/>
      <c r="DP130" s="254">
        <v>2.0</v>
      </c>
      <c r="DQ130" s="255" t="s">
        <v>136</v>
      </c>
      <c r="DR130" s="256" t="s">
        <v>121</v>
      </c>
      <c r="DS130" s="256" t="s">
        <v>123</v>
      </c>
      <c r="DT130" s="257">
        <f>ADHB!DV130</f>
        <v>0</v>
      </c>
      <c r="DU130" s="257"/>
      <c r="DV130" s="257">
        <f t="shared" si="1080"/>
        <v>0</v>
      </c>
      <c r="DW130" s="258"/>
      <c r="DX130" s="257">
        <f t="shared" si="1081"/>
        <v>0</v>
      </c>
      <c r="DY130" s="259"/>
      <c r="DZ130" s="260"/>
      <c r="EA130" s="260"/>
      <c r="EB130" s="257">
        <f t="shared" si="1082"/>
        <v>0</v>
      </c>
      <c r="EC130" s="258">
        <v>0.294289866351475</v>
      </c>
      <c r="ED130" s="261">
        <f t="shared" si="1083"/>
        <v>0</v>
      </c>
      <c r="EE130" s="262">
        <f t="shared" si="1084"/>
        <v>0</v>
      </c>
      <c r="EF130" s="263"/>
      <c r="EG130" s="254">
        <v>2.0</v>
      </c>
      <c r="EH130" s="255" t="s">
        <v>136</v>
      </c>
      <c r="EI130" s="256" t="s">
        <v>121</v>
      </c>
      <c r="EJ130" s="256" t="s">
        <v>123</v>
      </c>
      <c r="EK130" s="257">
        <f>ADHB!EM130</f>
        <v>0</v>
      </c>
      <c r="EL130" s="257"/>
      <c r="EM130" s="257">
        <f t="shared" si="1085"/>
        <v>0</v>
      </c>
      <c r="EN130" s="258"/>
      <c r="EO130" s="257">
        <f t="shared" si="1086"/>
        <v>0</v>
      </c>
      <c r="EP130" s="259"/>
      <c r="EQ130" s="260"/>
      <c r="ER130" s="260"/>
      <c r="ES130" s="257">
        <f t="shared" si="1087"/>
        <v>0</v>
      </c>
      <c r="ET130" s="258">
        <v>0.294289866351475</v>
      </c>
      <c r="EU130" s="261">
        <f t="shared" si="1088"/>
        <v>0</v>
      </c>
      <c r="EV130" s="262">
        <f t="shared" si="1089"/>
        <v>0</v>
      </c>
      <c r="EW130" s="263"/>
      <c r="EX130" s="254">
        <v>2.0</v>
      </c>
      <c r="EY130" s="255" t="s">
        <v>136</v>
      </c>
      <c r="EZ130" s="256" t="s">
        <v>121</v>
      </c>
      <c r="FA130" s="256" t="s">
        <v>123</v>
      </c>
      <c r="FB130" s="257">
        <f>ADHB!FD130</f>
        <v>0</v>
      </c>
      <c r="FC130" s="257"/>
      <c r="FD130" s="257">
        <f t="shared" si="1090"/>
        <v>0</v>
      </c>
      <c r="FE130" s="258"/>
      <c r="FF130" s="257">
        <f t="shared" si="1091"/>
        <v>0</v>
      </c>
      <c r="FG130" s="259"/>
      <c r="FH130" s="260"/>
      <c r="FI130" s="260"/>
      <c r="FJ130" s="257">
        <f t="shared" si="1092"/>
        <v>0</v>
      </c>
      <c r="FK130" s="258">
        <v>0.294289866351475</v>
      </c>
      <c r="FL130" s="261">
        <f t="shared" si="1093"/>
        <v>0</v>
      </c>
      <c r="FM130" s="262">
        <f t="shared" si="1094"/>
        <v>0</v>
      </c>
      <c r="FN130" s="263"/>
      <c r="FO130" s="254">
        <v>2.0</v>
      </c>
      <c r="FP130" s="255" t="s">
        <v>136</v>
      </c>
      <c r="FQ130" s="256" t="s">
        <v>121</v>
      </c>
      <c r="FR130" s="256" t="s">
        <v>123</v>
      </c>
      <c r="FS130" s="257">
        <f>ADHB!FU130</f>
        <v>0</v>
      </c>
      <c r="FT130" s="257"/>
      <c r="FU130" s="257">
        <f t="shared" si="1095"/>
        <v>0</v>
      </c>
      <c r="FV130" s="258"/>
      <c r="FW130" s="257">
        <f t="shared" si="1096"/>
        <v>0</v>
      </c>
      <c r="FX130" s="259"/>
      <c r="FY130" s="260"/>
      <c r="FZ130" s="260"/>
      <c r="GA130" s="257">
        <f t="shared" si="1097"/>
        <v>0</v>
      </c>
      <c r="GB130" s="258">
        <v>0.294289866351475</v>
      </c>
      <c r="GC130" s="261">
        <f t="shared" si="1098"/>
        <v>0</v>
      </c>
      <c r="GD130" s="262">
        <f t="shared" si="1099"/>
        <v>0</v>
      </c>
      <c r="GE130" s="263"/>
      <c r="GF130" s="254">
        <v>2.0</v>
      </c>
      <c r="GG130" s="255" t="s">
        <v>136</v>
      </c>
      <c r="GH130" s="256" t="s">
        <v>121</v>
      </c>
      <c r="GI130" s="256" t="s">
        <v>123</v>
      </c>
      <c r="GJ130" s="257">
        <f>ADHB!GL130</f>
        <v>0</v>
      </c>
      <c r="GK130" s="257"/>
      <c r="GL130" s="257">
        <f t="shared" si="1100"/>
        <v>0</v>
      </c>
      <c r="GM130" s="258"/>
      <c r="GN130" s="257">
        <f t="shared" si="1101"/>
        <v>0</v>
      </c>
      <c r="GO130" s="259"/>
      <c r="GP130" s="260"/>
      <c r="GQ130" s="260"/>
      <c r="GR130" s="257">
        <f t="shared" si="1102"/>
        <v>0</v>
      </c>
      <c r="GS130" s="258">
        <v>0.294289866351475</v>
      </c>
      <c r="GT130" s="261">
        <f t="shared" si="1103"/>
        <v>0</v>
      </c>
      <c r="GU130" s="262">
        <f t="shared" si="1104"/>
        <v>0</v>
      </c>
      <c r="GV130" s="263"/>
      <c r="GW130" s="254">
        <v>2.0</v>
      </c>
      <c r="GX130" s="255" t="s">
        <v>136</v>
      </c>
      <c r="GY130" s="256" t="s">
        <v>121</v>
      </c>
      <c r="GZ130" s="256" t="s">
        <v>123</v>
      </c>
      <c r="HA130" s="257">
        <f>ADHB!HC130</f>
        <v>0</v>
      </c>
      <c r="HB130" s="257"/>
      <c r="HC130" s="257">
        <f t="shared" si="1105"/>
        <v>0</v>
      </c>
      <c r="HD130" s="258"/>
      <c r="HE130" s="257">
        <f t="shared" si="1106"/>
        <v>0</v>
      </c>
      <c r="HF130" s="259"/>
      <c r="HG130" s="260"/>
      <c r="HH130" s="260"/>
      <c r="HI130" s="257">
        <f t="shared" si="1107"/>
        <v>0</v>
      </c>
      <c r="HJ130" s="258">
        <v>0.294289866351475</v>
      </c>
      <c r="HK130" s="261">
        <f t="shared" si="1108"/>
        <v>0</v>
      </c>
      <c r="HL130" s="262">
        <f t="shared" si="1109"/>
        <v>0</v>
      </c>
      <c r="HM130" s="263"/>
      <c r="HN130" s="254">
        <v>2.0</v>
      </c>
      <c r="HO130" s="255" t="s">
        <v>136</v>
      </c>
      <c r="HP130" s="256" t="s">
        <v>121</v>
      </c>
      <c r="HQ130" s="256" t="s">
        <v>123</v>
      </c>
      <c r="HR130" s="257">
        <f>ADHB!HT130</f>
        <v>0</v>
      </c>
      <c r="HS130" s="257"/>
      <c r="HT130" s="257">
        <f t="shared" si="1110"/>
        <v>0</v>
      </c>
      <c r="HU130" s="258"/>
      <c r="HV130" s="257">
        <f t="shared" si="1111"/>
        <v>0</v>
      </c>
      <c r="HW130" s="259"/>
      <c r="HX130" s="260"/>
      <c r="HY130" s="260"/>
      <c r="HZ130" s="257">
        <f t="shared" si="1112"/>
        <v>0</v>
      </c>
      <c r="IA130" s="258">
        <v>0.294289866351475</v>
      </c>
      <c r="IB130" s="261">
        <f t="shared" si="1113"/>
        <v>0</v>
      </c>
      <c r="IC130" s="262">
        <f t="shared" si="1114"/>
        <v>0</v>
      </c>
      <c r="ID130" s="263"/>
      <c r="IE130" s="254">
        <v>2.0</v>
      </c>
      <c r="IF130" s="255" t="s">
        <v>136</v>
      </c>
      <c r="IG130" s="256" t="s">
        <v>121</v>
      </c>
      <c r="IH130" s="256" t="s">
        <v>123</v>
      </c>
      <c r="II130" s="257">
        <f>ADHB!IK130</f>
        <v>0</v>
      </c>
      <c r="IJ130" s="257"/>
      <c r="IK130" s="257">
        <f t="shared" si="1115"/>
        <v>0</v>
      </c>
      <c r="IL130" s="258"/>
      <c r="IM130" s="257">
        <f t="shared" si="1116"/>
        <v>0</v>
      </c>
      <c r="IN130" s="259"/>
      <c r="IO130" s="260"/>
      <c r="IP130" s="260"/>
      <c r="IQ130" s="257">
        <f t="shared" si="1117"/>
        <v>0</v>
      </c>
      <c r="IR130" s="258">
        <v>0.294289866351475</v>
      </c>
      <c r="IS130" s="261">
        <f t="shared" si="1118"/>
        <v>0</v>
      </c>
      <c r="IT130" s="262">
        <f t="shared" si="1119"/>
        <v>0</v>
      </c>
      <c r="IU130" s="263"/>
      <c r="IV130" s="254">
        <v>2.0</v>
      </c>
      <c r="IW130" s="255" t="s">
        <v>136</v>
      </c>
      <c r="IX130" s="256" t="s">
        <v>121</v>
      </c>
      <c r="IY130" s="256" t="s">
        <v>123</v>
      </c>
      <c r="IZ130" s="257">
        <f>ADHB!JB130</f>
        <v>0</v>
      </c>
      <c r="JA130" s="257"/>
      <c r="JB130" s="257">
        <f t="shared" si="1120"/>
        <v>0</v>
      </c>
      <c r="JC130" s="258"/>
      <c r="JD130" s="257">
        <f t="shared" si="1121"/>
        <v>0</v>
      </c>
      <c r="JE130" s="259"/>
      <c r="JF130" s="260"/>
      <c r="JG130" s="260"/>
      <c r="JH130" s="257">
        <f t="shared" si="1122"/>
        <v>0</v>
      </c>
      <c r="JI130" s="258">
        <v>0.294289866351475</v>
      </c>
      <c r="JJ130" s="261">
        <f t="shared" si="1123"/>
        <v>0</v>
      </c>
      <c r="JK130" s="262">
        <f t="shared" si="1124"/>
        <v>0</v>
      </c>
      <c r="JL130" s="263"/>
      <c r="JM130" s="254">
        <v>2.0</v>
      </c>
      <c r="JN130" s="255" t="s">
        <v>136</v>
      </c>
      <c r="JO130" s="256" t="s">
        <v>121</v>
      </c>
      <c r="JP130" s="256" t="s">
        <v>123</v>
      </c>
      <c r="JQ130" s="257">
        <f>ADHB!JS130</f>
        <v>0</v>
      </c>
      <c r="JR130" s="257"/>
      <c r="JS130" s="257">
        <f t="shared" si="1125"/>
        <v>0</v>
      </c>
      <c r="JT130" s="258"/>
      <c r="JU130" s="257">
        <f t="shared" si="1126"/>
        <v>0</v>
      </c>
      <c r="JV130" s="259"/>
      <c r="JW130" s="260"/>
      <c r="JX130" s="260"/>
      <c r="JY130" s="257">
        <f t="shared" si="1127"/>
        <v>0</v>
      </c>
      <c r="JZ130" s="258">
        <v>0.294289866351475</v>
      </c>
      <c r="KA130" s="261">
        <f t="shared" si="1128"/>
        <v>0</v>
      </c>
      <c r="KB130" s="262">
        <f t="shared" si="1129"/>
        <v>0</v>
      </c>
      <c r="KC130" s="263"/>
      <c r="KD130" s="254">
        <v>2.0</v>
      </c>
      <c r="KE130" s="255" t="s">
        <v>136</v>
      </c>
      <c r="KF130" s="256" t="s">
        <v>121</v>
      </c>
      <c r="KG130" s="256" t="s">
        <v>123</v>
      </c>
      <c r="KH130" s="257">
        <f>ADHB!KJ130</f>
        <v>0</v>
      </c>
      <c r="KI130" s="257"/>
      <c r="KJ130" s="257">
        <f t="shared" si="1130"/>
        <v>0</v>
      </c>
      <c r="KK130" s="258"/>
      <c r="KL130" s="257">
        <f t="shared" si="1131"/>
        <v>0</v>
      </c>
      <c r="KM130" s="259"/>
      <c r="KN130" s="260"/>
      <c r="KO130" s="260"/>
      <c r="KP130" s="257">
        <f t="shared" si="1132"/>
        <v>0</v>
      </c>
      <c r="KQ130" s="258">
        <v>0.294289866351475</v>
      </c>
      <c r="KR130" s="261">
        <f t="shared" si="1133"/>
        <v>0</v>
      </c>
      <c r="KS130" s="262">
        <f t="shared" si="1134"/>
        <v>0</v>
      </c>
      <c r="KT130" s="263"/>
      <c r="KU130" s="264"/>
    </row>
    <row r="131" ht="15.75" customHeight="1">
      <c r="A131" s="254">
        <v>3.0</v>
      </c>
      <c r="B131" s="255" t="s">
        <v>137</v>
      </c>
      <c r="C131" s="256" t="s">
        <v>121</v>
      </c>
      <c r="D131" s="256" t="s">
        <v>123</v>
      </c>
      <c r="E131" s="257">
        <f>ADHB!G131</f>
        <v>0</v>
      </c>
      <c r="F131" s="257"/>
      <c r="G131" s="257">
        <f t="shared" si="1045"/>
        <v>0</v>
      </c>
      <c r="H131" s="258"/>
      <c r="I131" s="257">
        <f t="shared" si="1046"/>
        <v>0</v>
      </c>
      <c r="J131" s="259"/>
      <c r="K131" s="260"/>
      <c r="L131" s="260"/>
      <c r="M131" s="257">
        <f t="shared" si="1047"/>
        <v>0</v>
      </c>
      <c r="N131" s="258">
        <v>0.294289866351475</v>
      </c>
      <c r="O131" s="261">
        <f t="shared" si="1048"/>
        <v>0</v>
      </c>
      <c r="P131" s="262">
        <f t="shared" si="1049"/>
        <v>0</v>
      </c>
      <c r="Q131" s="263"/>
      <c r="R131" s="254">
        <v>3.0</v>
      </c>
      <c r="S131" s="255" t="s">
        <v>137</v>
      </c>
      <c r="T131" s="256" t="s">
        <v>121</v>
      </c>
      <c r="U131" s="256" t="s">
        <v>123</v>
      </c>
      <c r="V131" s="257">
        <f>ADHB!X131</f>
        <v>0</v>
      </c>
      <c r="W131" s="257"/>
      <c r="X131" s="257">
        <f t="shared" si="1050"/>
        <v>0</v>
      </c>
      <c r="Y131" s="258"/>
      <c r="Z131" s="257">
        <f t="shared" si="1051"/>
        <v>0</v>
      </c>
      <c r="AA131" s="259"/>
      <c r="AB131" s="260"/>
      <c r="AC131" s="260"/>
      <c r="AD131" s="257">
        <f t="shared" si="1052"/>
        <v>0</v>
      </c>
      <c r="AE131" s="258">
        <v>0.294289866351475</v>
      </c>
      <c r="AF131" s="261">
        <f t="shared" si="1053"/>
        <v>0</v>
      </c>
      <c r="AG131" s="262">
        <f t="shared" si="1054"/>
        <v>0</v>
      </c>
      <c r="AH131" s="263"/>
      <c r="AI131" s="254">
        <v>3.0</v>
      </c>
      <c r="AJ131" s="255" t="s">
        <v>137</v>
      </c>
      <c r="AK131" s="256" t="s">
        <v>121</v>
      </c>
      <c r="AL131" s="256" t="s">
        <v>123</v>
      </c>
      <c r="AM131" s="257">
        <f>ADHB!AO131</f>
        <v>0</v>
      </c>
      <c r="AN131" s="257"/>
      <c r="AO131" s="257">
        <f t="shared" si="1055"/>
        <v>0</v>
      </c>
      <c r="AP131" s="258"/>
      <c r="AQ131" s="257">
        <f t="shared" si="1056"/>
        <v>0</v>
      </c>
      <c r="AR131" s="259"/>
      <c r="AS131" s="260"/>
      <c r="AT131" s="260"/>
      <c r="AU131" s="257">
        <f t="shared" si="1057"/>
        <v>0</v>
      </c>
      <c r="AV131" s="258">
        <v>0.294289866351475</v>
      </c>
      <c r="AW131" s="261">
        <f t="shared" si="1058"/>
        <v>0</v>
      </c>
      <c r="AX131" s="262">
        <f t="shared" si="1059"/>
        <v>0</v>
      </c>
      <c r="AY131" s="263"/>
      <c r="AZ131" s="254">
        <v>3.0</v>
      </c>
      <c r="BA131" s="255" t="s">
        <v>137</v>
      </c>
      <c r="BB131" s="256" t="s">
        <v>121</v>
      </c>
      <c r="BC131" s="256" t="s">
        <v>123</v>
      </c>
      <c r="BD131" s="257">
        <f>ADHB!BF131</f>
        <v>0</v>
      </c>
      <c r="BE131" s="257"/>
      <c r="BF131" s="257">
        <f t="shared" si="1060"/>
        <v>0</v>
      </c>
      <c r="BG131" s="258"/>
      <c r="BH131" s="257">
        <f t="shared" si="1061"/>
        <v>0</v>
      </c>
      <c r="BI131" s="259"/>
      <c r="BJ131" s="260"/>
      <c r="BK131" s="260"/>
      <c r="BL131" s="257">
        <f t="shared" si="1062"/>
        <v>0</v>
      </c>
      <c r="BM131" s="258">
        <v>0.294289866351475</v>
      </c>
      <c r="BN131" s="261">
        <f t="shared" si="1063"/>
        <v>0</v>
      </c>
      <c r="BO131" s="262">
        <f t="shared" si="1064"/>
        <v>0</v>
      </c>
      <c r="BP131" s="263"/>
      <c r="BQ131" s="254">
        <v>3.0</v>
      </c>
      <c r="BR131" s="255" t="s">
        <v>137</v>
      </c>
      <c r="BS131" s="256" t="s">
        <v>121</v>
      </c>
      <c r="BT131" s="256" t="s">
        <v>123</v>
      </c>
      <c r="BU131" s="257">
        <f>ADHB!BW131</f>
        <v>0</v>
      </c>
      <c r="BV131" s="257"/>
      <c r="BW131" s="257">
        <f t="shared" si="1065"/>
        <v>0</v>
      </c>
      <c r="BX131" s="258"/>
      <c r="BY131" s="257">
        <f t="shared" si="1066"/>
        <v>0</v>
      </c>
      <c r="BZ131" s="259"/>
      <c r="CA131" s="260"/>
      <c r="CB131" s="260"/>
      <c r="CC131" s="257">
        <f t="shared" si="1067"/>
        <v>0</v>
      </c>
      <c r="CD131" s="258">
        <v>0.294289866351475</v>
      </c>
      <c r="CE131" s="261">
        <f t="shared" si="1068"/>
        <v>0</v>
      </c>
      <c r="CF131" s="262">
        <f t="shared" si="1069"/>
        <v>0</v>
      </c>
      <c r="CG131" s="263"/>
      <c r="CH131" s="254">
        <v>3.0</v>
      </c>
      <c r="CI131" s="255" t="s">
        <v>137</v>
      </c>
      <c r="CJ131" s="256" t="s">
        <v>121</v>
      </c>
      <c r="CK131" s="256" t="s">
        <v>123</v>
      </c>
      <c r="CL131" s="257">
        <f>ADHB!CN131</f>
        <v>0</v>
      </c>
      <c r="CM131" s="257"/>
      <c r="CN131" s="257">
        <f t="shared" si="1070"/>
        <v>0</v>
      </c>
      <c r="CO131" s="258"/>
      <c r="CP131" s="257">
        <f t="shared" si="1071"/>
        <v>0</v>
      </c>
      <c r="CQ131" s="259"/>
      <c r="CR131" s="260"/>
      <c r="CS131" s="260"/>
      <c r="CT131" s="257">
        <f t="shared" si="1072"/>
        <v>0</v>
      </c>
      <c r="CU131" s="258">
        <v>0.294289866351475</v>
      </c>
      <c r="CV131" s="261">
        <f t="shared" si="1073"/>
        <v>0</v>
      </c>
      <c r="CW131" s="262">
        <f t="shared" si="1074"/>
        <v>0</v>
      </c>
      <c r="CX131" s="263"/>
      <c r="CY131" s="254">
        <v>3.0</v>
      </c>
      <c r="CZ131" s="255" t="s">
        <v>137</v>
      </c>
      <c r="DA131" s="256" t="s">
        <v>121</v>
      </c>
      <c r="DB131" s="256" t="s">
        <v>123</v>
      </c>
      <c r="DC131" s="257">
        <f>ADHB!DE131</f>
        <v>0</v>
      </c>
      <c r="DD131" s="257"/>
      <c r="DE131" s="257">
        <f t="shared" si="1075"/>
        <v>0</v>
      </c>
      <c r="DF131" s="258"/>
      <c r="DG131" s="257">
        <f t="shared" si="1076"/>
        <v>0</v>
      </c>
      <c r="DH131" s="259"/>
      <c r="DI131" s="260"/>
      <c r="DJ131" s="260"/>
      <c r="DK131" s="257">
        <f t="shared" si="1077"/>
        <v>0</v>
      </c>
      <c r="DL131" s="258">
        <v>0.294289866351475</v>
      </c>
      <c r="DM131" s="261">
        <f t="shared" si="1078"/>
        <v>0</v>
      </c>
      <c r="DN131" s="262">
        <f t="shared" si="1079"/>
        <v>0</v>
      </c>
      <c r="DO131" s="263"/>
      <c r="DP131" s="254">
        <v>3.0</v>
      </c>
      <c r="DQ131" s="255" t="s">
        <v>137</v>
      </c>
      <c r="DR131" s="256" t="s">
        <v>121</v>
      </c>
      <c r="DS131" s="256" t="s">
        <v>123</v>
      </c>
      <c r="DT131" s="257">
        <f>ADHB!DV131</f>
        <v>0</v>
      </c>
      <c r="DU131" s="257"/>
      <c r="DV131" s="257">
        <f t="shared" si="1080"/>
        <v>0</v>
      </c>
      <c r="DW131" s="258"/>
      <c r="DX131" s="257">
        <f t="shared" si="1081"/>
        <v>0</v>
      </c>
      <c r="DY131" s="259"/>
      <c r="DZ131" s="260"/>
      <c r="EA131" s="260"/>
      <c r="EB131" s="257">
        <f t="shared" si="1082"/>
        <v>0</v>
      </c>
      <c r="EC131" s="258">
        <v>0.294289866351475</v>
      </c>
      <c r="ED131" s="261">
        <f t="shared" si="1083"/>
        <v>0</v>
      </c>
      <c r="EE131" s="262">
        <f t="shared" si="1084"/>
        <v>0</v>
      </c>
      <c r="EF131" s="263"/>
      <c r="EG131" s="254">
        <v>3.0</v>
      </c>
      <c r="EH131" s="255" t="s">
        <v>137</v>
      </c>
      <c r="EI131" s="256" t="s">
        <v>121</v>
      </c>
      <c r="EJ131" s="256" t="s">
        <v>123</v>
      </c>
      <c r="EK131" s="257">
        <f>ADHB!EM131</f>
        <v>0</v>
      </c>
      <c r="EL131" s="257"/>
      <c r="EM131" s="257">
        <f t="shared" si="1085"/>
        <v>0</v>
      </c>
      <c r="EN131" s="258"/>
      <c r="EO131" s="257">
        <f t="shared" si="1086"/>
        <v>0</v>
      </c>
      <c r="EP131" s="259"/>
      <c r="EQ131" s="260"/>
      <c r="ER131" s="260"/>
      <c r="ES131" s="257">
        <f t="shared" si="1087"/>
        <v>0</v>
      </c>
      <c r="ET131" s="258">
        <v>0.294289866351475</v>
      </c>
      <c r="EU131" s="261">
        <f t="shared" si="1088"/>
        <v>0</v>
      </c>
      <c r="EV131" s="262">
        <f t="shared" si="1089"/>
        <v>0</v>
      </c>
      <c r="EW131" s="263"/>
      <c r="EX131" s="254">
        <v>3.0</v>
      </c>
      <c r="EY131" s="255" t="s">
        <v>137</v>
      </c>
      <c r="EZ131" s="256" t="s">
        <v>121</v>
      </c>
      <c r="FA131" s="256" t="s">
        <v>123</v>
      </c>
      <c r="FB131" s="257">
        <f>ADHB!FD131</f>
        <v>0</v>
      </c>
      <c r="FC131" s="257"/>
      <c r="FD131" s="257">
        <f t="shared" si="1090"/>
        <v>0</v>
      </c>
      <c r="FE131" s="258"/>
      <c r="FF131" s="257">
        <f t="shared" si="1091"/>
        <v>0</v>
      </c>
      <c r="FG131" s="259"/>
      <c r="FH131" s="260"/>
      <c r="FI131" s="260"/>
      <c r="FJ131" s="257">
        <f t="shared" si="1092"/>
        <v>0</v>
      </c>
      <c r="FK131" s="258">
        <v>0.294289866351475</v>
      </c>
      <c r="FL131" s="261">
        <f t="shared" si="1093"/>
        <v>0</v>
      </c>
      <c r="FM131" s="262">
        <f t="shared" si="1094"/>
        <v>0</v>
      </c>
      <c r="FN131" s="263"/>
      <c r="FO131" s="254">
        <v>3.0</v>
      </c>
      <c r="FP131" s="255" t="s">
        <v>137</v>
      </c>
      <c r="FQ131" s="256" t="s">
        <v>121</v>
      </c>
      <c r="FR131" s="256" t="s">
        <v>123</v>
      </c>
      <c r="FS131" s="257">
        <f>ADHB!FU131</f>
        <v>0</v>
      </c>
      <c r="FT131" s="257"/>
      <c r="FU131" s="257">
        <f t="shared" si="1095"/>
        <v>0</v>
      </c>
      <c r="FV131" s="258"/>
      <c r="FW131" s="257">
        <f t="shared" si="1096"/>
        <v>0</v>
      </c>
      <c r="FX131" s="259"/>
      <c r="FY131" s="260"/>
      <c r="FZ131" s="260"/>
      <c r="GA131" s="257">
        <f t="shared" si="1097"/>
        <v>0</v>
      </c>
      <c r="GB131" s="258">
        <v>0.294289866351475</v>
      </c>
      <c r="GC131" s="261">
        <f t="shared" si="1098"/>
        <v>0</v>
      </c>
      <c r="GD131" s="262">
        <f t="shared" si="1099"/>
        <v>0</v>
      </c>
      <c r="GE131" s="263"/>
      <c r="GF131" s="254">
        <v>3.0</v>
      </c>
      <c r="GG131" s="255" t="s">
        <v>137</v>
      </c>
      <c r="GH131" s="256" t="s">
        <v>121</v>
      </c>
      <c r="GI131" s="256" t="s">
        <v>123</v>
      </c>
      <c r="GJ131" s="257">
        <f>ADHB!GL131</f>
        <v>0</v>
      </c>
      <c r="GK131" s="257"/>
      <c r="GL131" s="257">
        <f t="shared" si="1100"/>
        <v>0</v>
      </c>
      <c r="GM131" s="258"/>
      <c r="GN131" s="257">
        <f t="shared" si="1101"/>
        <v>0</v>
      </c>
      <c r="GO131" s="259"/>
      <c r="GP131" s="260"/>
      <c r="GQ131" s="260"/>
      <c r="GR131" s="257">
        <f t="shared" si="1102"/>
        <v>0</v>
      </c>
      <c r="GS131" s="258">
        <v>0.294289866351475</v>
      </c>
      <c r="GT131" s="261">
        <f t="shared" si="1103"/>
        <v>0</v>
      </c>
      <c r="GU131" s="262">
        <f t="shared" si="1104"/>
        <v>0</v>
      </c>
      <c r="GV131" s="263"/>
      <c r="GW131" s="254">
        <v>3.0</v>
      </c>
      <c r="GX131" s="255" t="s">
        <v>137</v>
      </c>
      <c r="GY131" s="256" t="s">
        <v>121</v>
      </c>
      <c r="GZ131" s="256" t="s">
        <v>123</v>
      </c>
      <c r="HA131" s="257">
        <f>ADHB!HC131</f>
        <v>0</v>
      </c>
      <c r="HB131" s="257"/>
      <c r="HC131" s="257">
        <f t="shared" si="1105"/>
        <v>0</v>
      </c>
      <c r="HD131" s="258"/>
      <c r="HE131" s="257">
        <f t="shared" si="1106"/>
        <v>0</v>
      </c>
      <c r="HF131" s="259"/>
      <c r="HG131" s="260"/>
      <c r="HH131" s="260"/>
      <c r="HI131" s="257">
        <f t="shared" si="1107"/>
        <v>0</v>
      </c>
      <c r="HJ131" s="258">
        <v>0.294289866351475</v>
      </c>
      <c r="HK131" s="261">
        <f t="shared" si="1108"/>
        <v>0</v>
      </c>
      <c r="HL131" s="262">
        <f t="shared" si="1109"/>
        <v>0</v>
      </c>
      <c r="HM131" s="263"/>
      <c r="HN131" s="254">
        <v>3.0</v>
      </c>
      <c r="HO131" s="255" t="s">
        <v>137</v>
      </c>
      <c r="HP131" s="256" t="s">
        <v>121</v>
      </c>
      <c r="HQ131" s="256" t="s">
        <v>123</v>
      </c>
      <c r="HR131" s="257">
        <f>ADHB!HT131</f>
        <v>0</v>
      </c>
      <c r="HS131" s="257"/>
      <c r="HT131" s="257">
        <f t="shared" si="1110"/>
        <v>0</v>
      </c>
      <c r="HU131" s="258"/>
      <c r="HV131" s="257">
        <f t="shared" si="1111"/>
        <v>0</v>
      </c>
      <c r="HW131" s="259"/>
      <c r="HX131" s="260"/>
      <c r="HY131" s="260"/>
      <c r="HZ131" s="257">
        <f t="shared" si="1112"/>
        <v>0</v>
      </c>
      <c r="IA131" s="258">
        <v>0.294289866351475</v>
      </c>
      <c r="IB131" s="261">
        <f t="shared" si="1113"/>
        <v>0</v>
      </c>
      <c r="IC131" s="262">
        <f t="shared" si="1114"/>
        <v>0</v>
      </c>
      <c r="ID131" s="263"/>
      <c r="IE131" s="254">
        <v>3.0</v>
      </c>
      <c r="IF131" s="255" t="s">
        <v>137</v>
      </c>
      <c r="IG131" s="256" t="s">
        <v>121</v>
      </c>
      <c r="IH131" s="256" t="s">
        <v>123</v>
      </c>
      <c r="II131" s="257">
        <f>ADHB!IK131</f>
        <v>0</v>
      </c>
      <c r="IJ131" s="257"/>
      <c r="IK131" s="257">
        <f t="shared" si="1115"/>
        <v>0</v>
      </c>
      <c r="IL131" s="258"/>
      <c r="IM131" s="257">
        <f t="shared" si="1116"/>
        <v>0</v>
      </c>
      <c r="IN131" s="259"/>
      <c r="IO131" s="260"/>
      <c r="IP131" s="260"/>
      <c r="IQ131" s="257">
        <f t="shared" si="1117"/>
        <v>0</v>
      </c>
      <c r="IR131" s="258">
        <v>0.294289866351475</v>
      </c>
      <c r="IS131" s="261">
        <f t="shared" si="1118"/>
        <v>0</v>
      </c>
      <c r="IT131" s="262">
        <f t="shared" si="1119"/>
        <v>0</v>
      </c>
      <c r="IU131" s="263"/>
      <c r="IV131" s="254">
        <v>3.0</v>
      </c>
      <c r="IW131" s="255" t="s">
        <v>137</v>
      </c>
      <c r="IX131" s="256" t="s">
        <v>121</v>
      </c>
      <c r="IY131" s="256" t="s">
        <v>123</v>
      </c>
      <c r="IZ131" s="257">
        <f>ADHB!JB131</f>
        <v>0</v>
      </c>
      <c r="JA131" s="257"/>
      <c r="JB131" s="257">
        <f t="shared" si="1120"/>
        <v>0</v>
      </c>
      <c r="JC131" s="258"/>
      <c r="JD131" s="257">
        <f t="shared" si="1121"/>
        <v>0</v>
      </c>
      <c r="JE131" s="259"/>
      <c r="JF131" s="260"/>
      <c r="JG131" s="260"/>
      <c r="JH131" s="257">
        <f t="shared" si="1122"/>
        <v>0</v>
      </c>
      <c r="JI131" s="258">
        <v>0.294289866351475</v>
      </c>
      <c r="JJ131" s="261">
        <f t="shared" si="1123"/>
        <v>0</v>
      </c>
      <c r="JK131" s="262">
        <f t="shared" si="1124"/>
        <v>0</v>
      </c>
      <c r="JL131" s="263"/>
      <c r="JM131" s="254">
        <v>3.0</v>
      </c>
      <c r="JN131" s="255" t="s">
        <v>137</v>
      </c>
      <c r="JO131" s="256" t="s">
        <v>121</v>
      </c>
      <c r="JP131" s="256" t="s">
        <v>123</v>
      </c>
      <c r="JQ131" s="257">
        <f>ADHB!JS131</f>
        <v>0</v>
      </c>
      <c r="JR131" s="257"/>
      <c r="JS131" s="257">
        <f t="shared" si="1125"/>
        <v>0</v>
      </c>
      <c r="JT131" s="258"/>
      <c r="JU131" s="257">
        <f t="shared" si="1126"/>
        <v>0</v>
      </c>
      <c r="JV131" s="259"/>
      <c r="JW131" s="260"/>
      <c r="JX131" s="260"/>
      <c r="JY131" s="257">
        <f t="shared" si="1127"/>
        <v>0</v>
      </c>
      <c r="JZ131" s="258">
        <v>0.294289866351475</v>
      </c>
      <c r="KA131" s="261">
        <f t="shared" si="1128"/>
        <v>0</v>
      </c>
      <c r="KB131" s="262">
        <f t="shared" si="1129"/>
        <v>0</v>
      </c>
      <c r="KC131" s="263"/>
      <c r="KD131" s="254">
        <v>3.0</v>
      </c>
      <c r="KE131" s="255" t="s">
        <v>137</v>
      </c>
      <c r="KF131" s="256" t="s">
        <v>121</v>
      </c>
      <c r="KG131" s="256" t="s">
        <v>123</v>
      </c>
      <c r="KH131" s="257">
        <f>ADHB!KJ131</f>
        <v>0</v>
      </c>
      <c r="KI131" s="257"/>
      <c r="KJ131" s="257">
        <f t="shared" si="1130"/>
        <v>0</v>
      </c>
      <c r="KK131" s="258"/>
      <c r="KL131" s="257">
        <f t="shared" si="1131"/>
        <v>0</v>
      </c>
      <c r="KM131" s="259"/>
      <c r="KN131" s="260"/>
      <c r="KO131" s="260"/>
      <c r="KP131" s="257">
        <f t="shared" si="1132"/>
        <v>0</v>
      </c>
      <c r="KQ131" s="258">
        <v>0.294289866351475</v>
      </c>
      <c r="KR131" s="261">
        <f t="shared" si="1133"/>
        <v>0</v>
      </c>
      <c r="KS131" s="262">
        <f t="shared" si="1134"/>
        <v>0</v>
      </c>
      <c r="KT131" s="263"/>
      <c r="KU131" s="264"/>
    </row>
    <row r="132" ht="15.75" customHeight="1">
      <c r="A132" s="254">
        <v>4.0</v>
      </c>
      <c r="B132" s="255" t="s">
        <v>138</v>
      </c>
      <c r="C132" s="256" t="s">
        <v>121</v>
      </c>
      <c r="D132" s="256" t="s">
        <v>123</v>
      </c>
      <c r="E132" s="257">
        <f>ADHB!G132</f>
        <v>0</v>
      </c>
      <c r="F132" s="257"/>
      <c r="G132" s="257">
        <f t="shared" si="1045"/>
        <v>0</v>
      </c>
      <c r="H132" s="258"/>
      <c r="I132" s="257">
        <f t="shared" si="1046"/>
        <v>0</v>
      </c>
      <c r="J132" s="259"/>
      <c r="K132" s="260"/>
      <c r="L132" s="260"/>
      <c r="M132" s="257">
        <f t="shared" si="1047"/>
        <v>0</v>
      </c>
      <c r="N132" s="258">
        <v>0.294289866351475</v>
      </c>
      <c r="O132" s="261">
        <f t="shared" si="1048"/>
        <v>0</v>
      </c>
      <c r="P132" s="262">
        <f t="shared" si="1049"/>
        <v>0</v>
      </c>
      <c r="Q132" s="263"/>
      <c r="R132" s="254">
        <v>4.0</v>
      </c>
      <c r="S132" s="255" t="s">
        <v>138</v>
      </c>
      <c r="T132" s="256" t="s">
        <v>121</v>
      </c>
      <c r="U132" s="256" t="s">
        <v>123</v>
      </c>
      <c r="V132" s="257">
        <f>ADHB!X132</f>
        <v>0</v>
      </c>
      <c r="W132" s="257"/>
      <c r="X132" s="257">
        <f t="shared" si="1050"/>
        <v>0</v>
      </c>
      <c r="Y132" s="258"/>
      <c r="Z132" s="257">
        <f t="shared" si="1051"/>
        <v>0</v>
      </c>
      <c r="AA132" s="259"/>
      <c r="AB132" s="260"/>
      <c r="AC132" s="260"/>
      <c r="AD132" s="257">
        <f t="shared" si="1052"/>
        <v>0</v>
      </c>
      <c r="AE132" s="258">
        <v>0.294289866351475</v>
      </c>
      <c r="AF132" s="261">
        <f t="shared" si="1053"/>
        <v>0</v>
      </c>
      <c r="AG132" s="262">
        <f t="shared" si="1054"/>
        <v>0</v>
      </c>
      <c r="AH132" s="263"/>
      <c r="AI132" s="254">
        <v>4.0</v>
      </c>
      <c r="AJ132" s="255" t="s">
        <v>138</v>
      </c>
      <c r="AK132" s="256" t="s">
        <v>121</v>
      </c>
      <c r="AL132" s="256" t="s">
        <v>123</v>
      </c>
      <c r="AM132" s="257">
        <f>ADHB!AO132</f>
        <v>0</v>
      </c>
      <c r="AN132" s="257"/>
      <c r="AO132" s="257">
        <f t="shared" si="1055"/>
        <v>0</v>
      </c>
      <c r="AP132" s="258"/>
      <c r="AQ132" s="257">
        <f t="shared" si="1056"/>
        <v>0</v>
      </c>
      <c r="AR132" s="259"/>
      <c r="AS132" s="260"/>
      <c r="AT132" s="260"/>
      <c r="AU132" s="257">
        <f t="shared" si="1057"/>
        <v>0</v>
      </c>
      <c r="AV132" s="258">
        <v>0.294289866351475</v>
      </c>
      <c r="AW132" s="261">
        <f t="shared" si="1058"/>
        <v>0</v>
      </c>
      <c r="AX132" s="262">
        <f t="shared" si="1059"/>
        <v>0</v>
      </c>
      <c r="AY132" s="263"/>
      <c r="AZ132" s="254">
        <v>4.0</v>
      </c>
      <c r="BA132" s="255" t="s">
        <v>138</v>
      </c>
      <c r="BB132" s="256" t="s">
        <v>121</v>
      </c>
      <c r="BC132" s="256" t="s">
        <v>123</v>
      </c>
      <c r="BD132" s="257">
        <f>ADHB!BF132</f>
        <v>0</v>
      </c>
      <c r="BE132" s="257"/>
      <c r="BF132" s="257">
        <f t="shared" si="1060"/>
        <v>0</v>
      </c>
      <c r="BG132" s="258"/>
      <c r="BH132" s="257">
        <f t="shared" si="1061"/>
        <v>0</v>
      </c>
      <c r="BI132" s="259"/>
      <c r="BJ132" s="260"/>
      <c r="BK132" s="260"/>
      <c r="BL132" s="257">
        <f t="shared" si="1062"/>
        <v>0</v>
      </c>
      <c r="BM132" s="258">
        <v>0.294289866351475</v>
      </c>
      <c r="BN132" s="261">
        <f t="shared" si="1063"/>
        <v>0</v>
      </c>
      <c r="BO132" s="262">
        <f t="shared" si="1064"/>
        <v>0</v>
      </c>
      <c r="BP132" s="263"/>
      <c r="BQ132" s="254">
        <v>4.0</v>
      </c>
      <c r="BR132" s="255" t="s">
        <v>138</v>
      </c>
      <c r="BS132" s="256" t="s">
        <v>121</v>
      </c>
      <c r="BT132" s="256" t="s">
        <v>123</v>
      </c>
      <c r="BU132" s="257">
        <f>ADHB!BW132</f>
        <v>0</v>
      </c>
      <c r="BV132" s="257"/>
      <c r="BW132" s="257">
        <f t="shared" si="1065"/>
        <v>0</v>
      </c>
      <c r="BX132" s="258"/>
      <c r="BY132" s="257">
        <f t="shared" si="1066"/>
        <v>0</v>
      </c>
      <c r="BZ132" s="259"/>
      <c r="CA132" s="260"/>
      <c r="CB132" s="260"/>
      <c r="CC132" s="257">
        <f t="shared" si="1067"/>
        <v>0</v>
      </c>
      <c r="CD132" s="258">
        <v>0.294289866351475</v>
      </c>
      <c r="CE132" s="261">
        <f t="shared" si="1068"/>
        <v>0</v>
      </c>
      <c r="CF132" s="262">
        <f t="shared" si="1069"/>
        <v>0</v>
      </c>
      <c r="CG132" s="263"/>
      <c r="CH132" s="254">
        <v>4.0</v>
      </c>
      <c r="CI132" s="255" t="s">
        <v>138</v>
      </c>
      <c r="CJ132" s="256" t="s">
        <v>121</v>
      </c>
      <c r="CK132" s="256" t="s">
        <v>123</v>
      </c>
      <c r="CL132" s="257">
        <f>ADHB!CN132</f>
        <v>0</v>
      </c>
      <c r="CM132" s="257"/>
      <c r="CN132" s="257">
        <f t="shared" si="1070"/>
        <v>0</v>
      </c>
      <c r="CO132" s="258"/>
      <c r="CP132" s="257">
        <f t="shared" si="1071"/>
        <v>0</v>
      </c>
      <c r="CQ132" s="259"/>
      <c r="CR132" s="260"/>
      <c r="CS132" s="260"/>
      <c r="CT132" s="257">
        <f t="shared" si="1072"/>
        <v>0</v>
      </c>
      <c r="CU132" s="258">
        <v>0.294289866351475</v>
      </c>
      <c r="CV132" s="261">
        <f t="shared" si="1073"/>
        <v>0</v>
      </c>
      <c r="CW132" s="262">
        <f t="shared" si="1074"/>
        <v>0</v>
      </c>
      <c r="CX132" s="263"/>
      <c r="CY132" s="254">
        <v>4.0</v>
      </c>
      <c r="CZ132" s="255" t="s">
        <v>138</v>
      </c>
      <c r="DA132" s="256" t="s">
        <v>121</v>
      </c>
      <c r="DB132" s="256" t="s">
        <v>123</v>
      </c>
      <c r="DC132" s="257">
        <f>ADHB!DE132</f>
        <v>0</v>
      </c>
      <c r="DD132" s="257"/>
      <c r="DE132" s="257">
        <f t="shared" si="1075"/>
        <v>0</v>
      </c>
      <c r="DF132" s="258"/>
      <c r="DG132" s="257">
        <f t="shared" si="1076"/>
        <v>0</v>
      </c>
      <c r="DH132" s="259"/>
      <c r="DI132" s="260"/>
      <c r="DJ132" s="260"/>
      <c r="DK132" s="257">
        <f t="shared" si="1077"/>
        <v>0</v>
      </c>
      <c r="DL132" s="258">
        <v>0.294289866351475</v>
      </c>
      <c r="DM132" s="261">
        <f t="shared" si="1078"/>
        <v>0</v>
      </c>
      <c r="DN132" s="262">
        <f t="shared" si="1079"/>
        <v>0</v>
      </c>
      <c r="DO132" s="263"/>
      <c r="DP132" s="254">
        <v>4.0</v>
      </c>
      <c r="DQ132" s="255" t="s">
        <v>138</v>
      </c>
      <c r="DR132" s="256" t="s">
        <v>121</v>
      </c>
      <c r="DS132" s="256" t="s">
        <v>123</v>
      </c>
      <c r="DT132" s="257">
        <f>ADHB!DV132</f>
        <v>0</v>
      </c>
      <c r="DU132" s="257"/>
      <c r="DV132" s="257">
        <f t="shared" si="1080"/>
        <v>0</v>
      </c>
      <c r="DW132" s="258"/>
      <c r="DX132" s="257">
        <f t="shared" si="1081"/>
        <v>0</v>
      </c>
      <c r="DY132" s="259"/>
      <c r="DZ132" s="260"/>
      <c r="EA132" s="260"/>
      <c r="EB132" s="257">
        <f t="shared" si="1082"/>
        <v>0</v>
      </c>
      <c r="EC132" s="258">
        <v>0.294289866351475</v>
      </c>
      <c r="ED132" s="261">
        <f t="shared" si="1083"/>
        <v>0</v>
      </c>
      <c r="EE132" s="262">
        <f t="shared" si="1084"/>
        <v>0</v>
      </c>
      <c r="EF132" s="263"/>
      <c r="EG132" s="254">
        <v>4.0</v>
      </c>
      <c r="EH132" s="255" t="s">
        <v>138</v>
      </c>
      <c r="EI132" s="256" t="s">
        <v>121</v>
      </c>
      <c r="EJ132" s="256" t="s">
        <v>123</v>
      </c>
      <c r="EK132" s="257">
        <f>ADHB!EM132</f>
        <v>0</v>
      </c>
      <c r="EL132" s="257"/>
      <c r="EM132" s="257">
        <f t="shared" si="1085"/>
        <v>0</v>
      </c>
      <c r="EN132" s="258"/>
      <c r="EO132" s="257">
        <f t="shared" si="1086"/>
        <v>0</v>
      </c>
      <c r="EP132" s="259"/>
      <c r="EQ132" s="260"/>
      <c r="ER132" s="260"/>
      <c r="ES132" s="257">
        <f t="shared" si="1087"/>
        <v>0</v>
      </c>
      <c r="ET132" s="258">
        <v>0.294289866351475</v>
      </c>
      <c r="EU132" s="261">
        <f t="shared" si="1088"/>
        <v>0</v>
      </c>
      <c r="EV132" s="262">
        <f t="shared" si="1089"/>
        <v>0</v>
      </c>
      <c r="EW132" s="263"/>
      <c r="EX132" s="254">
        <v>4.0</v>
      </c>
      <c r="EY132" s="255" t="s">
        <v>138</v>
      </c>
      <c r="EZ132" s="256" t="s">
        <v>121</v>
      </c>
      <c r="FA132" s="256" t="s">
        <v>123</v>
      </c>
      <c r="FB132" s="257">
        <f>ADHB!FD132</f>
        <v>0</v>
      </c>
      <c r="FC132" s="257"/>
      <c r="FD132" s="257">
        <f t="shared" si="1090"/>
        <v>0</v>
      </c>
      <c r="FE132" s="258"/>
      <c r="FF132" s="257">
        <f t="shared" si="1091"/>
        <v>0</v>
      </c>
      <c r="FG132" s="259"/>
      <c r="FH132" s="260"/>
      <c r="FI132" s="260"/>
      <c r="FJ132" s="257">
        <f t="shared" si="1092"/>
        <v>0</v>
      </c>
      <c r="FK132" s="258">
        <v>0.294289866351475</v>
      </c>
      <c r="FL132" s="261">
        <f t="shared" si="1093"/>
        <v>0</v>
      </c>
      <c r="FM132" s="262">
        <f t="shared" si="1094"/>
        <v>0</v>
      </c>
      <c r="FN132" s="263"/>
      <c r="FO132" s="254">
        <v>4.0</v>
      </c>
      <c r="FP132" s="255" t="s">
        <v>138</v>
      </c>
      <c r="FQ132" s="256" t="s">
        <v>121</v>
      </c>
      <c r="FR132" s="256" t="s">
        <v>123</v>
      </c>
      <c r="FS132" s="257">
        <f>ADHB!FU132</f>
        <v>0</v>
      </c>
      <c r="FT132" s="257"/>
      <c r="FU132" s="257">
        <f t="shared" si="1095"/>
        <v>0</v>
      </c>
      <c r="FV132" s="258"/>
      <c r="FW132" s="257">
        <f t="shared" si="1096"/>
        <v>0</v>
      </c>
      <c r="FX132" s="259"/>
      <c r="FY132" s="260"/>
      <c r="FZ132" s="260"/>
      <c r="GA132" s="257">
        <f t="shared" si="1097"/>
        <v>0</v>
      </c>
      <c r="GB132" s="258">
        <v>0.294289866351475</v>
      </c>
      <c r="GC132" s="261">
        <f t="shared" si="1098"/>
        <v>0</v>
      </c>
      <c r="GD132" s="262">
        <f t="shared" si="1099"/>
        <v>0</v>
      </c>
      <c r="GE132" s="263"/>
      <c r="GF132" s="254">
        <v>4.0</v>
      </c>
      <c r="GG132" s="255" t="s">
        <v>138</v>
      </c>
      <c r="GH132" s="256" t="s">
        <v>121</v>
      </c>
      <c r="GI132" s="256" t="s">
        <v>123</v>
      </c>
      <c r="GJ132" s="257">
        <f>ADHB!GL132</f>
        <v>0</v>
      </c>
      <c r="GK132" s="257"/>
      <c r="GL132" s="257">
        <f t="shared" si="1100"/>
        <v>0</v>
      </c>
      <c r="GM132" s="258"/>
      <c r="GN132" s="257">
        <f t="shared" si="1101"/>
        <v>0</v>
      </c>
      <c r="GO132" s="259"/>
      <c r="GP132" s="260"/>
      <c r="GQ132" s="260"/>
      <c r="GR132" s="257">
        <f t="shared" si="1102"/>
        <v>0</v>
      </c>
      <c r="GS132" s="258">
        <v>0.294289866351475</v>
      </c>
      <c r="GT132" s="261">
        <f t="shared" si="1103"/>
        <v>0</v>
      </c>
      <c r="GU132" s="262">
        <f t="shared" si="1104"/>
        <v>0</v>
      </c>
      <c r="GV132" s="263"/>
      <c r="GW132" s="254">
        <v>4.0</v>
      </c>
      <c r="GX132" s="255" t="s">
        <v>138</v>
      </c>
      <c r="GY132" s="256" t="s">
        <v>121</v>
      </c>
      <c r="GZ132" s="256" t="s">
        <v>123</v>
      </c>
      <c r="HA132" s="257">
        <f>ADHB!HC132</f>
        <v>0</v>
      </c>
      <c r="HB132" s="257"/>
      <c r="HC132" s="257">
        <f t="shared" si="1105"/>
        <v>0</v>
      </c>
      <c r="HD132" s="258"/>
      <c r="HE132" s="257">
        <f t="shared" si="1106"/>
        <v>0</v>
      </c>
      <c r="HF132" s="259"/>
      <c r="HG132" s="260"/>
      <c r="HH132" s="260"/>
      <c r="HI132" s="257">
        <f t="shared" si="1107"/>
        <v>0</v>
      </c>
      <c r="HJ132" s="258">
        <v>0.294289866351475</v>
      </c>
      <c r="HK132" s="261">
        <f t="shared" si="1108"/>
        <v>0</v>
      </c>
      <c r="HL132" s="262">
        <f t="shared" si="1109"/>
        <v>0</v>
      </c>
      <c r="HM132" s="263"/>
      <c r="HN132" s="254">
        <v>4.0</v>
      </c>
      <c r="HO132" s="255" t="s">
        <v>138</v>
      </c>
      <c r="HP132" s="256" t="s">
        <v>121</v>
      </c>
      <c r="HQ132" s="256" t="s">
        <v>123</v>
      </c>
      <c r="HR132" s="257">
        <f>ADHB!HT132</f>
        <v>0</v>
      </c>
      <c r="HS132" s="257"/>
      <c r="HT132" s="257">
        <f t="shared" si="1110"/>
        <v>0</v>
      </c>
      <c r="HU132" s="258"/>
      <c r="HV132" s="257">
        <f t="shared" si="1111"/>
        <v>0</v>
      </c>
      <c r="HW132" s="259"/>
      <c r="HX132" s="260"/>
      <c r="HY132" s="260"/>
      <c r="HZ132" s="257">
        <f t="shared" si="1112"/>
        <v>0</v>
      </c>
      <c r="IA132" s="258">
        <v>0.294289866351475</v>
      </c>
      <c r="IB132" s="261">
        <f t="shared" si="1113"/>
        <v>0</v>
      </c>
      <c r="IC132" s="262">
        <f t="shared" si="1114"/>
        <v>0</v>
      </c>
      <c r="ID132" s="263"/>
      <c r="IE132" s="254">
        <v>4.0</v>
      </c>
      <c r="IF132" s="255" t="s">
        <v>138</v>
      </c>
      <c r="IG132" s="256" t="s">
        <v>121</v>
      </c>
      <c r="IH132" s="256" t="s">
        <v>123</v>
      </c>
      <c r="II132" s="257">
        <f>ADHB!IK132</f>
        <v>0</v>
      </c>
      <c r="IJ132" s="257"/>
      <c r="IK132" s="257">
        <f t="shared" si="1115"/>
        <v>0</v>
      </c>
      <c r="IL132" s="258"/>
      <c r="IM132" s="257">
        <f t="shared" si="1116"/>
        <v>0</v>
      </c>
      <c r="IN132" s="259"/>
      <c r="IO132" s="260"/>
      <c r="IP132" s="260"/>
      <c r="IQ132" s="257">
        <f t="shared" si="1117"/>
        <v>0</v>
      </c>
      <c r="IR132" s="258">
        <v>0.294289866351475</v>
      </c>
      <c r="IS132" s="261">
        <f t="shared" si="1118"/>
        <v>0</v>
      </c>
      <c r="IT132" s="262">
        <f t="shared" si="1119"/>
        <v>0</v>
      </c>
      <c r="IU132" s="263"/>
      <c r="IV132" s="254">
        <v>4.0</v>
      </c>
      <c r="IW132" s="255" t="s">
        <v>138</v>
      </c>
      <c r="IX132" s="256" t="s">
        <v>121</v>
      </c>
      <c r="IY132" s="256" t="s">
        <v>123</v>
      </c>
      <c r="IZ132" s="257">
        <f>ADHB!JB132</f>
        <v>0</v>
      </c>
      <c r="JA132" s="257"/>
      <c r="JB132" s="257">
        <f t="shared" si="1120"/>
        <v>0</v>
      </c>
      <c r="JC132" s="258"/>
      <c r="JD132" s="257">
        <f t="shared" si="1121"/>
        <v>0</v>
      </c>
      <c r="JE132" s="259"/>
      <c r="JF132" s="260"/>
      <c r="JG132" s="260"/>
      <c r="JH132" s="257">
        <f t="shared" si="1122"/>
        <v>0</v>
      </c>
      <c r="JI132" s="258">
        <v>0.294289866351475</v>
      </c>
      <c r="JJ132" s="261">
        <f t="shared" si="1123"/>
        <v>0</v>
      </c>
      <c r="JK132" s="262">
        <f t="shared" si="1124"/>
        <v>0</v>
      </c>
      <c r="JL132" s="263"/>
      <c r="JM132" s="254">
        <v>4.0</v>
      </c>
      <c r="JN132" s="255" t="s">
        <v>138</v>
      </c>
      <c r="JO132" s="256" t="s">
        <v>121</v>
      </c>
      <c r="JP132" s="256" t="s">
        <v>123</v>
      </c>
      <c r="JQ132" s="257">
        <f>ADHB!JS132</f>
        <v>0</v>
      </c>
      <c r="JR132" s="257"/>
      <c r="JS132" s="257">
        <f t="shared" si="1125"/>
        <v>0</v>
      </c>
      <c r="JT132" s="258"/>
      <c r="JU132" s="257">
        <f t="shared" si="1126"/>
        <v>0</v>
      </c>
      <c r="JV132" s="259"/>
      <c r="JW132" s="260"/>
      <c r="JX132" s="260"/>
      <c r="JY132" s="257">
        <f t="shared" si="1127"/>
        <v>0</v>
      </c>
      <c r="JZ132" s="258">
        <v>0.294289866351475</v>
      </c>
      <c r="KA132" s="261">
        <f t="shared" si="1128"/>
        <v>0</v>
      </c>
      <c r="KB132" s="262">
        <f t="shared" si="1129"/>
        <v>0</v>
      </c>
      <c r="KC132" s="263"/>
      <c r="KD132" s="254">
        <v>4.0</v>
      </c>
      <c r="KE132" s="255" t="s">
        <v>138</v>
      </c>
      <c r="KF132" s="256" t="s">
        <v>121</v>
      </c>
      <c r="KG132" s="256" t="s">
        <v>123</v>
      </c>
      <c r="KH132" s="257">
        <f>ADHB!KJ132</f>
        <v>0</v>
      </c>
      <c r="KI132" s="257"/>
      <c r="KJ132" s="257">
        <f t="shared" si="1130"/>
        <v>0</v>
      </c>
      <c r="KK132" s="258"/>
      <c r="KL132" s="257">
        <f t="shared" si="1131"/>
        <v>0</v>
      </c>
      <c r="KM132" s="259"/>
      <c r="KN132" s="260"/>
      <c r="KO132" s="260"/>
      <c r="KP132" s="257">
        <f t="shared" si="1132"/>
        <v>0</v>
      </c>
      <c r="KQ132" s="258">
        <v>0.294289866351475</v>
      </c>
      <c r="KR132" s="261">
        <f t="shared" si="1133"/>
        <v>0</v>
      </c>
      <c r="KS132" s="262">
        <f t="shared" si="1134"/>
        <v>0</v>
      </c>
      <c r="KT132" s="263"/>
      <c r="KU132" s="264"/>
    </row>
    <row r="133" ht="15.75" customHeight="1">
      <c r="A133" s="254">
        <v>5.0</v>
      </c>
      <c r="B133" s="255" t="s">
        <v>139</v>
      </c>
      <c r="C133" s="256" t="s">
        <v>121</v>
      </c>
      <c r="D133" s="256" t="s">
        <v>123</v>
      </c>
      <c r="E133" s="257">
        <f>ADHB!G133</f>
        <v>0</v>
      </c>
      <c r="F133" s="257"/>
      <c r="G133" s="257">
        <f t="shared" si="1045"/>
        <v>0</v>
      </c>
      <c r="H133" s="258"/>
      <c r="I133" s="257">
        <f t="shared" si="1046"/>
        <v>0</v>
      </c>
      <c r="J133" s="259"/>
      <c r="K133" s="260"/>
      <c r="L133" s="260"/>
      <c r="M133" s="257">
        <f t="shared" si="1047"/>
        <v>0</v>
      </c>
      <c r="N133" s="258">
        <v>0.294289866351475</v>
      </c>
      <c r="O133" s="261">
        <f t="shared" si="1048"/>
        <v>0</v>
      </c>
      <c r="P133" s="262">
        <f t="shared" si="1049"/>
        <v>0</v>
      </c>
      <c r="Q133" s="263"/>
      <c r="R133" s="254">
        <v>5.0</v>
      </c>
      <c r="S133" s="255" t="s">
        <v>139</v>
      </c>
      <c r="T133" s="256" t="s">
        <v>121</v>
      </c>
      <c r="U133" s="256" t="s">
        <v>123</v>
      </c>
      <c r="V133" s="257">
        <f>ADHB!X133</f>
        <v>0</v>
      </c>
      <c r="W133" s="257"/>
      <c r="X133" s="257">
        <f t="shared" si="1050"/>
        <v>0</v>
      </c>
      <c r="Y133" s="258"/>
      <c r="Z133" s="257">
        <f t="shared" si="1051"/>
        <v>0</v>
      </c>
      <c r="AA133" s="259"/>
      <c r="AB133" s="260"/>
      <c r="AC133" s="260"/>
      <c r="AD133" s="257">
        <f t="shared" si="1052"/>
        <v>0</v>
      </c>
      <c r="AE133" s="258">
        <v>0.294289866351475</v>
      </c>
      <c r="AF133" s="261">
        <f t="shared" si="1053"/>
        <v>0</v>
      </c>
      <c r="AG133" s="262">
        <f t="shared" si="1054"/>
        <v>0</v>
      </c>
      <c r="AH133" s="263"/>
      <c r="AI133" s="254">
        <v>5.0</v>
      </c>
      <c r="AJ133" s="255" t="s">
        <v>139</v>
      </c>
      <c r="AK133" s="256" t="s">
        <v>121</v>
      </c>
      <c r="AL133" s="256" t="s">
        <v>123</v>
      </c>
      <c r="AM133" s="257">
        <f>ADHB!AO133</f>
        <v>0</v>
      </c>
      <c r="AN133" s="257"/>
      <c r="AO133" s="257">
        <f t="shared" si="1055"/>
        <v>0</v>
      </c>
      <c r="AP133" s="258"/>
      <c r="AQ133" s="257">
        <f t="shared" si="1056"/>
        <v>0</v>
      </c>
      <c r="AR133" s="259"/>
      <c r="AS133" s="260"/>
      <c r="AT133" s="260"/>
      <c r="AU133" s="257">
        <f t="shared" si="1057"/>
        <v>0</v>
      </c>
      <c r="AV133" s="258">
        <v>0.294289866351475</v>
      </c>
      <c r="AW133" s="261">
        <f t="shared" si="1058"/>
        <v>0</v>
      </c>
      <c r="AX133" s="262">
        <f t="shared" si="1059"/>
        <v>0</v>
      </c>
      <c r="AY133" s="263"/>
      <c r="AZ133" s="254">
        <v>5.0</v>
      </c>
      <c r="BA133" s="255" t="s">
        <v>139</v>
      </c>
      <c r="BB133" s="256" t="s">
        <v>121</v>
      </c>
      <c r="BC133" s="256" t="s">
        <v>123</v>
      </c>
      <c r="BD133" s="257">
        <f>ADHB!BF133</f>
        <v>0</v>
      </c>
      <c r="BE133" s="257"/>
      <c r="BF133" s="257">
        <f t="shared" si="1060"/>
        <v>0</v>
      </c>
      <c r="BG133" s="258"/>
      <c r="BH133" s="257">
        <f t="shared" si="1061"/>
        <v>0</v>
      </c>
      <c r="BI133" s="259"/>
      <c r="BJ133" s="260"/>
      <c r="BK133" s="260"/>
      <c r="BL133" s="257">
        <f t="shared" si="1062"/>
        <v>0</v>
      </c>
      <c r="BM133" s="258">
        <v>0.294289866351475</v>
      </c>
      <c r="BN133" s="261">
        <f t="shared" si="1063"/>
        <v>0</v>
      </c>
      <c r="BO133" s="262">
        <f t="shared" si="1064"/>
        <v>0</v>
      </c>
      <c r="BP133" s="263"/>
      <c r="BQ133" s="254">
        <v>5.0</v>
      </c>
      <c r="BR133" s="255" t="s">
        <v>139</v>
      </c>
      <c r="BS133" s="256" t="s">
        <v>121</v>
      </c>
      <c r="BT133" s="256" t="s">
        <v>123</v>
      </c>
      <c r="BU133" s="257">
        <f>ADHB!BW133</f>
        <v>0</v>
      </c>
      <c r="BV133" s="257"/>
      <c r="BW133" s="257">
        <f t="shared" si="1065"/>
        <v>0</v>
      </c>
      <c r="BX133" s="258"/>
      <c r="BY133" s="257">
        <f t="shared" si="1066"/>
        <v>0</v>
      </c>
      <c r="BZ133" s="259"/>
      <c r="CA133" s="260"/>
      <c r="CB133" s="260"/>
      <c r="CC133" s="257">
        <f t="shared" si="1067"/>
        <v>0</v>
      </c>
      <c r="CD133" s="258">
        <v>0.294289866351475</v>
      </c>
      <c r="CE133" s="261">
        <f t="shared" si="1068"/>
        <v>0</v>
      </c>
      <c r="CF133" s="262">
        <f t="shared" si="1069"/>
        <v>0</v>
      </c>
      <c r="CG133" s="263"/>
      <c r="CH133" s="254">
        <v>5.0</v>
      </c>
      <c r="CI133" s="255" t="s">
        <v>139</v>
      </c>
      <c r="CJ133" s="256" t="s">
        <v>121</v>
      </c>
      <c r="CK133" s="256" t="s">
        <v>123</v>
      </c>
      <c r="CL133" s="257">
        <f>ADHB!CN133</f>
        <v>0</v>
      </c>
      <c r="CM133" s="257"/>
      <c r="CN133" s="257">
        <f t="shared" si="1070"/>
        <v>0</v>
      </c>
      <c r="CO133" s="258"/>
      <c r="CP133" s="257">
        <f t="shared" si="1071"/>
        <v>0</v>
      </c>
      <c r="CQ133" s="259"/>
      <c r="CR133" s="260"/>
      <c r="CS133" s="260"/>
      <c r="CT133" s="257">
        <f t="shared" si="1072"/>
        <v>0</v>
      </c>
      <c r="CU133" s="258">
        <v>0.294289866351475</v>
      </c>
      <c r="CV133" s="261">
        <f t="shared" si="1073"/>
        <v>0</v>
      </c>
      <c r="CW133" s="262">
        <f t="shared" si="1074"/>
        <v>0</v>
      </c>
      <c r="CX133" s="263"/>
      <c r="CY133" s="254">
        <v>5.0</v>
      </c>
      <c r="CZ133" s="255" t="s">
        <v>139</v>
      </c>
      <c r="DA133" s="256" t="s">
        <v>121</v>
      </c>
      <c r="DB133" s="256" t="s">
        <v>123</v>
      </c>
      <c r="DC133" s="257">
        <f>ADHB!DE133</f>
        <v>0</v>
      </c>
      <c r="DD133" s="257"/>
      <c r="DE133" s="257">
        <f t="shared" si="1075"/>
        <v>0</v>
      </c>
      <c r="DF133" s="258"/>
      <c r="DG133" s="257">
        <f t="shared" si="1076"/>
        <v>0</v>
      </c>
      <c r="DH133" s="259"/>
      <c r="DI133" s="260"/>
      <c r="DJ133" s="260"/>
      <c r="DK133" s="257">
        <f t="shared" si="1077"/>
        <v>0</v>
      </c>
      <c r="DL133" s="258">
        <v>0.294289866351475</v>
      </c>
      <c r="DM133" s="261">
        <f t="shared" si="1078"/>
        <v>0</v>
      </c>
      <c r="DN133" s="262">
        <f t="shared" si="1079"/>
        <v>0</v>
      </c>
      <c r="DO133" s="263"/>
      <c r="DP133" s="254">
        <v>5.0</v>
      </c>
      <c r="DQ133" s="255" t="s">
        <v>139</v>
      </c>
      <c r="DR133" s="256" t="s">
        <v>121</v>
      </c>
      <c r="DS133" s="256" t="s">
        <v>123</v>
      </c>
      <c r="DT133" s="257">
        <f>ADHB!DV133</f>
        <v>0</v>
      </c>
      <c r="DU133" s="257"/>
      <c r="DV133" s="257">
        <f t="shared" si="1080"/>
        <v>0</v>
      </c>
      <c r="DW133" s="258"/>
      <c r="DX133" s="257">
        <f t="shared" si="1081"/>
        <v>0</v>
      </c>
      <c r="DY133" s="259"/>
      <c r="DZ133" s="260"/>
      <c r="EA133" s="260"/>
      <c r="EB133" s="257">
        <f t="shared" si="1082"/>
        <v>0</v>
      </c>
      <c r="EC133" s="258">
        <v>0.294289866351475</v>
      </c>
      <c r="ED133" s="261">
        <f t="shared" si="1083"/>
        <v>0</v>
      </c>
      <c r="EE133" s="262">
        <f t="shared" si="1084"/>
        <v>0</v>
      </c>
      <c r="EF133" s="263"/>
      <c r="EG133" s="254">
        <v>5.0</v>
      </c>
      <c r="EH133" s="255" t="s">
        <v>139</v>
      </c>
      <c r="EI133" s="256" t="s">
        <v>121</v>
      </c>
      <c r="EJ133" s="256" t="s">
        <v>123</v>
      </c>
      <c r="EK133" s="257">
        <f>ADHB!EM133</f>
        <v>0</v>
      </c>
      <c r="EL133" s="257"/>
      <c r="EM133" s="257">
        <f t="shared" si="1085"/>
        <v>0</v>
      </c>
      <c r="EN133" s="258"/>
      <c r="EO133" s="257">
        <f t="shared" si="1086"/>
        <v>0</v>
      </c>
      <c r="EP133" s="259"/>
      <c r="EQ133" s="260"/>
      <c r="ER133" s="260"/>
      <c r="ES133" s="257">
        <f t="shared" si="1087"/>
        <v>0</v>
      </c>
      <c r="ET133" s="258">
        <v>0.294289866351475</v>
      </c>
      <c r="EU133" s="261">
        <f t="shared" si="1088"/>
        <v>0</v>
      </c>
      <c r="EV133" s="262">
        <f t="shared" si="1089"/>
        <v>0</v>
      </c>
      <c r="EW133" s="263"/>
      <c r="EX133" s="254">
        <v>5.0</v>
      </c>
      <c r="EY133" s="255" t="s">
        <v>139</v>
      </c>
      <c r="EZ133" s="256" t="s">
        <v>121</v>
      </c>
      <c r="FA133" s="256" t="s">
        <v>123</v>
      </c>
      <c r="FB133" s="257">
        <f>ADHB!FD133</f>
        <v>0</v>
      </c>
      <c r="FC133" s="257"/>
      <c r="FD133" s="257">
        <f t="shared" si="1090"/>
        <v>0</v>
      </c>
      <c r="FE133" s="258"/>
      <c r="FF133" s="257">
        <f t="shared" si="1091"/>
        <v>0</v>
      </c>
      <c r="FG133" s="259"/>
      <c r="FH133" s="260"/>
      <c r="FI133" s="260"/>
      <c r="FJ133" s="257">
        <f t="shared" si="1092"/>
        <v>0</v>
      </c>
      <c r="FK133" s="258">
        <v>0.294289866351475</v>
      </c>
      <c r="FL133" s="261">
        <f t="shared" si="1093"/>
        <v>0</v>
      </c>
      <c r="FM133" s="262">
        <f t="shared" si="1094"/>
        <v>0</v>
      </c>
      <c r="FN133" s="263"/>
      <c r="FO133" s="254">
        <v>5.0</v>
      </c>
      <c r="FP133" s="255" t="s">
        <v>139</v>
      </c>
      <c r="FQ133" s="256" t="s">
        <v>121</v>
      </c>
      <c r="FR133" s="256" t="s">
        <v>123</v>
      </c>
      <c r="FS133" s="257">
        <f>ADHB!FU133</f>
        <v>0</v>
      </c>
      <c r="FT133" s="257"/>
      <c r="FU133" s="257">
        <f t="shared" si="1095"/>
        <v>0</v>
      </c>
      <c r="FV133" s="258"/>
      <c r="FW133" s="257">
        <f t="shared" si="1096"/>
        <v>0</v>
      </c>
      <c r="FX133" s="259"/>
      <c r="FY133" s="260"/>
      <c r="FZ133" s="260"/>
      <c r="GA133" s="257">
        <f t="shared" si="1097"/>
        <v>0</v>
      </c>
      <c r="GB133" s="258">
        <v>0.294289866351475</v>
      </c>
      <c r="GC133" s="261">
        <f t="shared" si="1098"/>
        <v>0</v>
      </c>
      <c r="GD133" s="262">
        <f t="shared" si="1099"/>
        <v>0</v>
      </c>
      <c r="GE133" s="263"/>
      <c r="GF133" s="254">
        <v>5.0</v>
      </c>
      <c r="GG133" s="255" t="s">
        <v>139</v>
      </c>
      <c r="GH133" s="256" t="s">
        <v>121</v>
      </c>
      <c r="GI133" s="256" t="s">
        <v>123</v>
      </c>
      <c r="GJ133" s="257">
        <f>ADHB!GL133</f>
        <v>0</v>
      </c>
      <c r="GK133" s="257"/>
      <c r="GL133" s="257">
        <f t="shared" si="1100"/>
        <v>0</v>
      </c>
      <c r="GM133" s="258"/>
      <c r="GN133" s="257">
        <f t="shared" si="1101"/>
        <v>0</v>
      </c>
      <c r="GO133" s="259"/>
      <c r="GP133" s="260"/>
      <c r="GQ133" s="260"/>
      <c r="GR133" s="257">
        <f t="shared" si="1102"/>
        <v>0</v>
      </c>
      <c r="GS133" s="258">
        <v>0.294289866351475</v>
      </c>
      <c r="GT133" s="261">
        <f t="shared" si="1103"/>
        <v>0</v>
      </c>
      <c r="GU133" s="262">
        <f t="shared" si="1104"/>
        <v>0</v>
      </c>
      <c r="GV133" s="263"/>
      <c r="GW133" s="254">
        <v>5.0</v>
      </c>
      <c r="GX133" s="255" t="s">
        <v>139</v>
      </c>
      <c r="GY133" s="256" t="s">
        <v>121</v>
      </c>
      <c r="GZ133" s="256" t="s">
        <v>123</v>
      </c>
      <c r="HA133" s="257">
        <f>ADHB!HC133</f>
        <v>0</v>
      </c>
      <c r="HB133" s="257"/>
      <c r="HC133" s="257">
        <f t="shared" si="1105"/>
        <v>0</v>
      </c>
      <c r="HD133" s="258"/>
      <c r="HE133" s="257">
        <f t="shared" si="1106"/>
        <v>0</v>
      </c>
      <c r="HF133" s="259"/>
      <c r="HG133" s="260"/>
      <c r="HH133" s="260"/>
      <c r="HI133" s="257">
        <f t="shared" si="1107"/>
        <v>0</v>
      </c>
      <c r="HJ133" s="258">
        <v>0.294289866351475</v>
      </c>
      <c r="HK133" s="261">
        <f t="shared" si="1108"/>
        <v>0</v>
      </c>
      <c r="HL133" s="262">
        <f t="shared" si="1109"/>
        <v>0</v>
      </c>
      <c r="HM133" s="263"/>
      <c r="HN133" s="254">
        <v>5.0</v>
      </c>
      <c r="HO133" s="255" t="s">
        <v>139</v>
      </c>
      <c r="HP133" s="256" t="s">
        <v>121</v>
      </c>
      <c r="HQ133" s="256" t="s">
        <v>123</v>
      </c>
      <c r="HR133" s="257">
        <f>ADHB!HT133</f>
        <v>0</v>
      </c>
      <c r="HS133" s="257"/>
      <c r="HT133" s="257">
        <f t="shared" si="1110"/>
        <v>0</v>
      </c>
      <c r="HU133" s="258"/>
      <c r="HV133" s="257">
        <f t="shared" si="1111"/>
        <v>0</v>
      </c>
      <c r="HW133" s="259"/>
      <c r="HX133" s="260"/>
      <c r="HY133" s="260"/>
      <c r="HZ133" s="257">
        <f t="shared" si="1112"/>
        <v>0</v>
      </c>
      <c r="IA133" s="258">
        <v>0.294289866351475</v>
      </c>
      <c r="IB133" s="261">
        <f t="shared" si="1113"/>
        <v>0</v>
      </c>
      <c r="IC133" s="262">
        <f t="shared" si="1114"/>
        <v>0</v>
      </c>
      <c r="ID133" s="263"/>
      <c r="IE133" s="254">
        <v>5.0</v>
      </c>
      <c r="IF133" s="255" t="s">
        <v>139</v>
      </c>
      <c r="IG133" s="256" t="s">
        <v>121</v>
      </c>
      <c r="IH133" s="256" t="s">
        <v>123</v>
      </c>
      <c r="II133" s="257">
        <f>ADHB!IK133</f>
        <v>0</v>
      </c>
      <c r="IJ133" s="257"/>
      <c r="IK133" s="257">
        <f t="shared" si="1115"/>
        <v>0</v>
      </c>
      <c r="IL133" s="258"/>
      <c r="IM133" s="257">
        <f t="shared" si="1116"/>
        <v>0</v>
      </c>
      <c r="IN133" s="259"/>
      <c r="IO133" s="260"/>
      <c r="IP133" s="260"/>
      <c r="IQ133" s="257">
        <f t="shared" si="1117"/>
        <v>0</v>
      </c>
      <c r="IR133" s="258">
        <v>0.294289866351475</v>
      </c>
      <c r="IS133" s="261">
        <f t="shared" si="1118"/>
        <v>0</v>
      </c>
      <c r="IT133" s="262">
        <f t="shared" si="1119"/>
        <v>0</v>
      </c>
      <c r="IU133" s="263"/>
      <c r="IV133" s="254">
        <v>5.0</v>
      </c>
      <c r="IW133" s="255" t="s">
        <v>139</v>
      </c>
      <c r="IX133" s="256" t="s">
        <v>121</v>
      </c>
      <c r="IY133" s="256" t="s">
        <v>123</v>
      </c>
      <c r="IZ133" s="257">
        <f>ADHB!JB133</f>
        <v>0</v>
      </c>
      <c r="JA133" s="257"/>
      <c r="JB133" s="257">
        <f t="shared" si="1120"/>
        <v>0</v>
      </c>
      <c r="JC133" s="258"/>
      <c r="JD133" s="257">
        <f t="shared" si="1121"/>
        <v>0</v>
      </c>
      <c r="JE133" s="259"/>
      <c r="JF133" s="260"/>
      <c r="JG133" s="260"/>
      <c r="JH133" s="257">
        <f t="shared" si="1122"/>
        <v>0</v>
      </c>
      <c r="JI133" s="258">
        <v>0.294289866351475</v>
      </c>
      <c r="JJ133" s="261">
        <f t="shared" si="1123"/>
        <v>0</v>
      </c>
      <c r="JK133" s="262">
        <f t="shared" si="1124"/>
        <v>0</v>
      </c>
      <c r="JL133" s="263"/>
      <c r="JM133" s="254">
        <v>5.0</v>
      </c>
      <c r="JN133" s="255" t="s">
        <v>139</v>
      </c>
      <c r="JO133" s="256" t="s">
        <v>121</v>
      </c>
      <c r="JP133" s="256" t="s">
        <v>123</v>
      </c>
      <c r="JQ133" s="257">
        <f>ADHB!JS133</f>
        <v>0</v>
      </c>
      <c r="JR133" s="257"/>
      <c r="JS133" s="257">
        <f t="shared" si="1125"/>
        <v>0</v>
      </c>
      <c r="JT133" s="258"/>
      <c r="JU133" s="257">
        <f t="shared" si="1126"/>
        <v>0</v>
      </c>
      <c r="JV133" s="259"/>
      <c r="JW133" s="260"/>
      <c r="JX133" s="260"/>
      <c r="JY133" s="257">
        <f t="shared" si="1127"/>
        <v>0</v>
      </c>
      <c r="JZ133" s="258">
        <v>0.294289866351475</v>
      </c>
      <c r="KA133" s="261">
        <f t="shared" si="1128"/>
        <v>0</v>
      </c>
      <c r="KB133" s="262">
        <f t="shared" si="1129"/>
        <v>0</v>
      </c>
      <c r="KC133" s="263"/>
      <c r="KD133" s="254">
        <v>5.0</v>
      </c>
      <c r="KE133" s="255" t="s">
        <v>139</v>
      </c>
      <c r="KF133" s="256" t="s">
        <v>121</v>
      </c>
      <c r="KG133" s="256" t="s">
        <v>123</v>
      </c>
      <c r="KH133" s="257">
        <f>ADHB!KJ133</f>
        <v>0</v>
      </c>
      <c r="KI133" s="257"/>
      <c r="KJ133" s="257">
        <f t="shared" si="1130"/>
        <v>0</v>
      </c>
      <c r="KK133" s="258"/>
      <c r="KL133" s="257">
        <f t="shared" si="1131"/>
        <v>0</v>
      </c>
      <c r="KM133" s="259"/>
      <c r="KN133" s="260"/>
      <c r="KO133" s="260"/>
      <c r="KP133" s="257">
        <f t="shared" si="1132"/>
        <v>0</v>
      </c>
      <c r="KQ133" s="258">
        <v>0.294289866351475</v>
      </c>
      <c r="KR133" s="261">
        <f t="shared" si="1133"/>
        <v>0</v>
      </c>
      <c r="KS133" s="262">
        <f t="shared" si="1134"/>
        <v>0</v>
      </c>
      <c r="KT133" s="263"/>
      <c r="KU133" s="264"/>
    </row>
    <row r="134" ht="15.75" customHeight="1">
      <c r="A134" s="254">
        <v>6.0</v>
      </c>
      <c r="B134" s="255" t="s">
        <v>140</v>
      </c>
      <c r="C134" s="256" t="s">
        <v>121</v>
      </c>
      <c r="D134" s="256" t="s">
        <v>123</v>
      </c>
      <c r="E134" s="257">
        <f>ADHB!G134</f>
        <v>0</v>
      </c>
      <c r="F134" s="257"/>
      <c r="G134" s="257">
        <f t="shared" si="1045"/>
        <v>0</v>
      </c>
      <c r="H134" s="258"/>
      <c r="I134" s="257">
        <f t="shared" si="1046"/>
        <v>0</v>
      </c>
      <c r="J134" s="259"/>
      <c r="K134" s="260"/>
      <c r="L134" s="260"/>
      <c r="M134" s="257">
        <f t="shared" si="1047"/>
        <v>0</v>
      </c>
      <c r="N134" s="258">
        <v>0.294289866351475</v>
      </c>
      <c r="O134" s="261">
        <f t="shared" si="1048"/>
        <v>0</v>
      </c>
      <c r="P134" s="262">
        <f t="shared" si="1049"/>
        <v>0</v>
      </c>
      <c r="Q134" s="263"/>
      <c r="R134" s="254">
        <v>6.0</v>
      </c>
      <c r="S134" s="255" t="s">
        <v>140</v>
      </c>
      <c r="T134" s="256" t="s">
        <v>121</v>
      </c>
      <c r="U134" s="256" t="s">
        <v>123</v>
      </c>
      <c r="V134" s="257">
        <f>ADHB!X134</f>
        <v>0</v>
      </c>
      <c r="W134" s="257"/>
      <c r="X134" s="257">
        <f t="shared" si="1050"/>
        <v>0</v>
      </c>
      <c r="Y134" s="258"/>
      <c r="Z134" s="257">
        <f t="shared" si="1051"/>
        <v>0</v>
      </c>
      <c r="AA134" s="259"/>
      <c r="AB134" s="260"/>
      <c r="AC134" s="260"/>
      <c r="AD134" s="257">
        <f t="shared" si="1052"/>
        <v>0</v>
      </c>
      <c r="AE134" s="258">
        <v>0.294289866351475</v>
      </c>
      <c r="AF134" s="261">
        <f t="shared" si="1053"/>
        <v>0</v>
      </c>
      <c r="AG134" s="262">
        <f t="shared" si="1054"/>
        <v>0</v>
      </c>
      <c r="AH134" s="263"/>
      <c r="AI134" s="254">
        <v>6.0</v>
      </c>
      <c r="AJ134" s="255" t="s">
        <v>140</v>
      </c>
      <c r="AK134" s="256" t="s">
        <v>121</v>
      </c>
      <c r="AL134" s="256" t="s">
        <v>123</v>
      </c>
      <c r="AM134" s="257">
        <f>ADHB!AO134</f>
        <v>0</v>
      </c>
      <c r="AN134" s="257"/>
      <c r="AO134" s="257">
        <f t="shared" si="1055"/>
        <v>0</v>
      </c>
      <c r="AP134" s="258"/>
      <c r="AQ134" s="257">
        <f t="shared" si="1056"/>
        <v>0</v>
      </c>
      <c r="AR134" s="259"/>
      <c r="AS134" s="260"/>
      <c r="AT134" s="260"/>
      <c r="AU134" s="257">
        <f t="shared" si="1057"/>
        <v>0</v>
      </c>
      <c r="AV134" s="258">
        <v>0.294289866351475</v>
      </c>
      <c r="AW134" s="261">
        <f t="shared" si="1058"/>
        <v>0</v>
      </c>
      <c r="AX134" s="262">
        <f t="shared" si="1059"/>
        <v>0</v>
      </c>
      <c r="AY134" s="263"/>
      <c r="AZ134" s="254">
        <v>6.0</v>
      </c>
      <c r="BA134" s="255" t="s">
        <v>140</v>
      </c>
      <c r="BB134" s="256" t="s">
        <v>121</v>
      </c>
      <c r="BC134" s="256" t="s">
        <v>123</v>
      </c>
      <c r="BD134" s="257">
        <f>ADHB!BF134</f>
        <v>0</v>
      </c>
      <c r="BE134" s="257"/>
      <c r="BF134" s="257">
        <f t="shared" si="1060"/>
        <v>0</v>
      </c>
      <c r="BG134" s="258"/>
      <c r="BH134" s="257">
        <f t="shared" si="1061"/>
        <v>0</v>
      </c>
      <c r="BI134" s="259"/>
      <c r="BJ134" s="260"/>
      <c r="BK134" s="260"/>
      <c r="BL134" s="257">
        <f t="shared" si="1062"/>
        <v>0</v>
      </c>
      <c r="BM134" s="258">
        <v>0.294289866351475</v>
      </c>
      <c r="BN134" s="261">
        <f t="shared" si="1063"/>
        <v>0</v>
      </c>
      <c r="BO134" s="262">
        <f t="shared" si="1064"/>
        <v>0</v>
      </c>
      <c r="BP134" s="263"/>
      <c r="BQ134" s="254">
        <v>6.0</v>
      </c>
      <c r="BR134" s="255" t="s">
        <v>140</v>
      </c>
      <c r="BS134" s="256" t="s">
        <v>121</v>
      </c>
      <c r="BT134" s="256" t="s">
        <v>123</v>
      </c>
      <c r="BU134" s="257">
        <f>ADHB!BW134</f>
        <v>0</v>
      </c>
      <c r="BV134" s="257"/>
      <c r="BW134" s="257">
        <f t="shared" si="1065"/>
        <v>0</v>
      </c>
      <c r="BX134" s="258"/>
      <c r="BY134" s="257">
        <f t="shared" si="1066"/>
        <v>0</v>
      </c>
      <c r="BZ134" s="259"/>
      <c r="CA134" s="260"/>
      <c r="CB134" s="260"/>
      <c r="CC134" s="257">
        <f t="shared" si="1067"/>
        <v>0</v>
      </c>
      <c r="CD134" s="258">
        <v>0.294289866351475</v>
      </c>
      <c r="CE134" s="261">
        <f t="shared" si="1068"/>
        <v>0</v>
      </c>
      <c r="CF134" s="262">
        <f t="shared" si="1069"/>
        <v>0</v>
      </c>
      <c r="CG134" s="263"/>
      <c r="CH134" s="254">
        <v>6.0</v>
      </c>
      <c r="CI134" s="255" t="s">
        <v>140</v>
      </c>
      <c r="CJ134" s="256" t="s">
        <v>121</v>
      </c>
      <c r="CK134" s="256" t="s">
        <v>123</v>
      </c>
      <c r="CL134" s="257">
        <f>ADHB!CN134</f>
        <v>0</v>
      </c>
      <c r="CM134" s="257"/>
      <c r="CN134" s="257">
        <f t="shared" si="1070"/>
        <v>0</v>
      </c>
      <c r="CO134" s="258"/>
      <c r="CP134" s="257">
        <f t="shared" si="1071"/>
        <v>0</v>
      </c>
      <c r="CQ134" s="259"/>
      <c r="CR134" s="260"/>
      <c r="CS134" s="260"/>
      <c r="CT134" s="257">
        <f t="shared" si="1072"/>
        <v>0</v>
      </c>
      <c r="CU134" s="258">
        <v>0.294289866351475</v>
      </c>
      <c r="CV134" s="261">
        <f t="shared" si="1073"/>
        <v>0</v>
      </c>
      <c r="CW134" s="262">
        <f t="shared" si="1074"/>
        <v>0</v>
      </c>
      <c r="CX134" s="263"/>
      <c r="CY134" s="254">
        <v>6.0</v>
      </c>
      <c r="CZ134" s="255" t="s">
        <v>140</v>
      </c>
      <c r="DA134" s="256" t="s">
        <v>121</v>
      </c>
      <c r="DB134" s="256" t="s">
        <v>123</v>
      </c>
      <c r="DC134" s="257">
        <f>ADHB!DE134</f>
        <v>0</v>
      </c>
      <c r="DD134" s="257"/>
      <c r="DE134" s="257">
        <f t="shared" si="1075"/>
        <v>0</v>
      </c>
      <c r="DF134" s="258"/>
      <c r="DG134" s="257">
        <f t="shared" si="1076"/>
        <v>0</v>
      </c>
      <c r="DH134" s="259"/>
      <c r="DI134" s="260"/>
      <c r="DJ134" s="260"/>
      <c r="DK134" s="257">
        <f t="shared" si="1077"/>
        <v>0</v>
      </c>
      <c r="DL134" s="258">
        <v>0.294289866351475</v>
      </c>
      <c r="DM134" s="261">
        <f t="shared" si="1078"/>
        <v>0</v>
      </c>
      <c r="DN134" s="262">
        <f t="shared" si="1079"/>
        <v>0</v>
      </c>
      <c r="DO134" s="263"/>
      <c r="DP134" s="254">
        <v>6.0</v>
      </c>
      <c r="DQ134" s="255" t="s">
        <v>140</v>
      </c>
      <c r="DR134" s="256" t="s">
        <v>121</v>
      </c>
      <c r="DS134" s="256" t="s">
        <v>123</v>
      </c>
      <c r="DT134" s="257">
        <f>ADHB!DV134</f>
        <v>0</v>
      </c>
      <c r="DU134" s="257"/>
      <c r="DV134" s="257">
        <f t="shared" si="1080"/>
        <v>0</v>
      </c>
      <c r="DW134" s="258"/>
      <c r="DX134" s="257">
        <f t="shared" si="1081"/>
        <v>0</v>
      </c>
      <c r="DY134" s="259"/>
      <c r="DZ134" s="260"/>
      <c r="EA134" s="260"/>
      <c r="EB134" s="257">
        <f t="shared" si="1082"/>
        <v>0</v>
      </c>
      <c r="EC134" s="258">
        <v>0.294289866351475</v>
      </c>
      <c r="ED134" s="261">
        <f t="shared" si="1083"/>
        <v>0</v>
      </c>
      <c r="EE134" s="262">
        <f t="shared" si="1084"/>
        <v>0</v>
      </c>
      <c r="EF134" s="263"/>
      <c r="EG134" s="254">
        <v>6.0</v>
      </c>
      <c r="EH134" s="255" t="s">
        <v>140</v>
      </c>
      <c r="EI134" s="256" t="s">
        <v>121</v>
      </c>
      <c r="EJ134" s="256" t="s">
        <v>123</v>
      </c>
      <c r="EK134" s="257">
        <f>ADHB!EM134</f>
        <v>0</v>
      </c>
      <c r="EL134" s="257"/>
      <c r="EM134" s="257">
        <f t="shared" si="1085"/>
        <v>0</v>
      </c>
      <c r="EN134" s="258"/>
      <c r="EO134" s="257">
        <f t="shared" si="1086"/>
        <v>0</v>
      </c>
      <c r="EP134" s="259"/>
      <c r="EQ134" s="260"/>
      <c r="ER134" s="260"/>
      <c r="ES134" s="257">
        <f t="shared" si="1087"/>
        <v>0</v>
      </c>
      <c r="ET134" s="258">
        <v>0.294289866351475</v>
      </c>
      <c r="EU134" s="261">
        <f t="shared" si="1088"/>
        <v>0</v>
      </c>
      <c r="EV134" s="262">
        <f t="shared" si="1089"/>
        <v>0</v>
      </c>
      <c r="EW134" s="263"/>
      <c r="EX134" s="254">
        <v>6.0</v>
      </c>
      <c r="EY134" s="255" t="s">
        <v>140</v>
      </c>
      <c r="EZ134" s="256" t="s">
        <v>121</v>
      </c>
      <c r="FA134" s="256" t="s">
        <v>123</v>
      </c>
      <c r="FB134" s="257">
        <f>ADHB!FD134</f>
        <v>0</v>
      </c>
      <c r="FC134" s="257"/>
      <c r="FD134" s="257">
        <f t="shared" si="1090"/>
        <v>0</v>
      </c>
      <c r="FE134" s="258"/>
      <c r="FF134" s="257">
        <f t="shared" si="1091"/>
        <v>0</v>
      </c>
      <c r="FG134" s="259"/>
      <c r="FH134" s="260"/>
      <c r="FI134" s="260"/>
      <c r="FJ134" s="257">
        <f t="shared" si="1092"/>
        <v>0</v>
      </c>
      <c r="FK134" s="258">
        <v>0.294289866351475</v>
      </c>
      <c r="FL134" s="261">
        <f t="shared" si="1093"/>
        <v>0</v>
      </c>
      <c r="FM134" s="262">
        <f t="shared" si="1094"/>
        <v>0</v>
      </c>
      <c r="FN134" s="263"/>
      <c r="FO134" s="254">
        <v>6.0</v>
      </c>
      <c r="FP134" s="255" t="s">
        <v>140</v>
      </c>
      <c r="FQ134" s="256" t="s">
        <v>121</v>
      </c>
      <c r="FR134" s="256" t="s">
        <v>123</v>
      </c>
      <c r="FS134" s="257">
        <f>ADHB!FU134</f>
        <v>0</v>
      </c>
      <c r="FT134" s="257"/>
      <c r="FU134" s="257">
        <f t="shared" si="1095"/>
        <v>0</v>
      </c>
      <c r="FV134" s="258"/>
      <c r="FW134" s="257">
        <f t="shared" si="1096"/>
        <v>0</v>
      </c>
      <c r="FX134" s="259"/>
      <c r="FY134" s="260"/>
      <c r="FZ134" s="260"/>
      <c r="GA134" s="257">
        <f t="shared" si="1097"/>
        <v>0</v>
      </c>
      <c r="GB134" s="258">
        <v>0.294289866351475</v>
      </c>
      <c r="GC134" s="261">
        <f t="shared" si="1098"/>
        <v>0</v>
      </c>
      <c r="GD134" s="262">
        <f t="shared" si="1099"/>
        <v>0</v>
      </c>
      <c r="GE134" s="263"/>
      <c r="GF134" s="254">
        <v>6.0</v>
      </c>
      <c r="GG134" s="255" t="s">
        <v>140</v>
      </c>
      <c r="GH134" s="256" t="s">
        <v>121</v>
      </c>
      <c r="GI134" s="256" t="s">
        <v>123</v>
      </c>
      <c r="GJ134" s="257">
        <f>ADHB!GL134</f>
        <v>0</v>
      </c>
      <c r="GK134" s="257"/>
      <c r="GL134" s="257">
        <f t="shared" si="1100"/>
        <v>0</v>
      </c>
      <c r="GM134" s="258"/>
      <c r="GN134" s="257">
        <f t="shared" si="1101"/>
        <v>0</v>
      </c>
      <c r="GO134" s="259"/>
      <c r="GP134" s="260"/>
      <c r="GQ134" s="260"/>
      <c r="GR134" s="257">
        <f t="shared" si="1102"/>
        <v>0</v>
      </c>
      <c r="GS134" s="258">
        <v>0.294289866351475</v>
      </c>
      <c r="GT134" s="261">
        <f t="shared" si="1103"/>
        <v>0</v>
      </c>
      <c r="GU134" s="262">
        <f t="shared" si="1104"/>
        <v>0</v>
      </c>
      <c r="GV134" s="263"/>
      <c r="GW134" s="254">
        <v>6.0</v>
      </c>
      <c r="GX134" s="255" t="s">
        <v>140</v>
      </c>
      <c r="GY134" s="256" t="s">
        <v>121</v>
      </c>
      <c r="GZ134" s="256" t="s">
        <v>123</v>
      </c>
      <c r="HA134" s="257">
        <f>ADHB!HC134</f>
        <v>0</v>
      </c>
      <c r="HB134" s="257"/>
      <c r="HC134" s="257">
        <f t="shared" si="1105"/>
        <v>0</v>
      </c>
      <c r="HD134" s="258"/>
      <c r="HE134" s="257">
        <f t="shared" si="1106"/>
        <v>0</v>
      </c>
      <c r="HF134" s="259"/>
      <c r="HG134" s="260"/>
      <c r="HH134" s="260"/>
      <c r="HI134" s="257">
        <f t="shared" si="1107"/>
        <v>0</v>
      </c>
      <c r="HJ134" s="258">
        <v>0.294289866351475</v>
      </c>
      <c r="HK134" s="261">
        <f t="shared" si="1108"/>
        <v>0</v>
      </c>
      <c r="HL134" s="262">
        <f t="shared" si="1109"/>
        <v>0</v>
      </c>
      <c r="HM134" s="263"/>
      <c r="HN134" s="254">
        <v>6.0</v>
      </c>
      <c r="HO134" s="255" t="s">
        <v>140</v>
      </c>
      <c r="HP134" s="256" t="s">
        <v>121</v>
      </c>
      <c r="HQ134" s="256" t="s">
        <v>123</v>
      </c>
      <c r="HR134" s="257">
        <f>ADHB!HT134</f>
        <v>0</v>
      </c>
      <c r="HS134" s="257"/>
      <c r="HT134" s="257">
        <f t="shared" si="1110"/>
        <v>0</v>
      </c>
      <c r="HU134" s="258"/>
      <c r="HV134" s="257">
        <f t="shared" si="1111"/>
        <v>0</v>
      </c>
      <c r="HW134" s="259"/>
      <c r="HX134" s="260"/>
      <c r="HY134" s="260"/>
      <c r="HZ134" s="257">
        <f t="shared" si="1112"/>
        <v>0</v>
      </c>
      <c r="IA134" s="258">
        <v>0.294289866351475</v>
      </c>
      <c r="IB134" s="261">
        <f t="shared" si="1113"/>
        <v>0</v>
      </c>
      <c r="IC134" s="262">
        <f t="shared" si="1114"/>
        <v>0</v>
      </c>
      <c r="ID134" s="263"/>
      <c r="IE134" s="254">
        <v>6.0</v>
      </c>
      <c r="IF134" s="255" t="s">
        <v>140</v>
      </c>
      <c r="IG134" s="256" t="s">
        <v>121</v>
      </c>
      <c r="IH134" s="256" t="s">
        <v>123</v>
      </c>
      <c r="II134" s="257">
        <f>ADHB!IK134</f>
        <v>0</v>
      </c>
      <c r="IJ134" s="257"/>
      <c r="IK134" s="257">
        <f t="shared" si="1115"/>
        <v>0</v>
      </c>
      <c r="IL134" s="258"/>
      <c r="IM134" s="257">
        <f t="shared" si="1116"/>
        <v>0</v>
      </c>
      <c r="IN134" s="259"/>
      <c r="IO134" s="260"/>
      <c r="IP134" s="260"/>
      <c r="IQ134" s="257">
        <f t="shared" si="1117"/>
        <v>0</v>
      </c>
      <c r="IR134" s="258">
        <v>0.294289866351475</v>
      </c>
      <c r="IS134" s="261">
        <f t="shared" si="1118"/>
        <v>0</v>
      </c>
      <c r="IT134" s="262">
        <f t="shared" si="1119"/>
        <v>0</v>
      </c>
      <c r="IU134" s="263"/>
      <c r="IV134" s="254">
        <v>6.0</v>
      </c>
      <c r="IW134" s="255" t="s">
        <v>140</v>
      </c>
      <c r="IX134" s="256" t="s">
        <v>121</v>
      </c>
      <c r="IY134" s="256" t="s">
        <v>123</v>
      </c>
      <c r="IZ134" s="257">
        <f>ADHB!JB134</f>
        <v>0</v>
      </c>
      <c r="JA134" s="257"/>
      <c r="JB134" s="257">
        <f t="shared" si="1120"/>
        <v>0</v>
      </c>
      <c r="JC134" s="258"/>
      <c r="JD134" s="257">
        <f t="shared" si="1121"/>
        <v>0</v>
      </c>
      <c r="JE134" s="259"/>
      <c r="JF134" s="260"/>
      <c r="JG134" s="260"/>
      <c r="JH134" s="257">
        <f t="shared" si="1122"/>
        <v>0</v>
      </c>
      <c r="JI134" s="258">
        <v>0.294289866351475</v>
      </c>
      <c r="JJ134" s="261">
        <f t="shared" si="1123"/>
        <v>0</v>
      </c>
      <c r="JK134" s="262">
        <f t="shared" si="1124"/>
        <v>0</v>
      </c>
      <c r="JL134" s="263"/>
      <c r="JM134" s="254">
        <v>6.0</v>
      </c>
      <c r="JN134" s="255" t="s">
        <v>140</v>
      </c>
      <c r="JO134" s="256" t="s">
        <v>121</v>
      </c>
      <c r="JP134" s="256" t="s">
        <v>123</v>
      </c>
      <c r="JQ134" s="257">
        <f>ADHB!JS134</f>
        <v>0</v>
      </c>
      <c r="JR134" s="257"/>
      <c r="JS134" s="257">
        <f t="shared" si="1125"/>
        <v>0</v>
      </c>
      <c r="JT134" s="258"/>
      <c r="JU134" s="257">
        <f t="shared" si="1126"/>
        <v>0</v>
      </c>
      <c r="JV134" s="259"/>
      <c r="JW134" s="260"/>
      <c r="JX134" s="260"/>
      <c r="JY134" s="257">
        <f t="shared" si="1127"/>
        <v>0</v>
      </c>
      <c r="JZ134" s="258">
        <v>0.294289866351475</v>
      </c>
      <c r="KA134" s="261">
        <f t="shared" si="1128"/>
        <v>0</v>
      </c>
      <c r="KB134" s="262">
        <f t="shared" si="1129"/>
        <v>0</v>
      </c>
      <c r="KC134" s="263"/>
      <c r="KD134" s="254">
        <v>6.0</v>
      </c>
      <c r="KE134" s="255" t="s">
        <v>140</v>
      </c>
      <c r="KF134" s="256" t="s">
        <v>121</v>
      </c>
      <c r="KG134" s="256" t="s">
        <v>123</v>
      </c>
      <c r="KH134" s="257">
        <f>ADHB!KJ134</f>
        <v>0</v>
      </c>
      <c r="KI134" s="257"/>
      <c r="KJ134" s="257">
        <f t="shared" si="1130"/>
        <v>0</v>
      </c>
      <c r="KK134" s="258"/>
      <c r="KL134" s="257">
        <f t="shared" si="1131"/>
        <v>0</v>
      </c>
      <c r="KM134" s="259"/>
      <c r="KN134" s="260"/>
      <c r="KO134" s="260"/>
      <c r="KP134" s="257">
        <f t="shared" si="1132"/>
        <v>0</v>
      </c>
      <c r="KQ134" s="258">
        <v>0.294289866351475</v>
      </c>
      <c r="KR134" s="261">
        <f t="shared" si="1133"/>
        <v>0</v>
      </c>
      <c r="KS134" s="262">
        <f t="shared" si="1134"/>
        <v>0</v>
      </c>
      <c r="KT134" s="263"/>
      <c r="KU134" s="264"/>
    </row>
    <row r="135" ht="15.75" customHeight="1">
      <c r="A135" s="254">
        <v>7.0</v>
      </c>
      <c r="B135" s="255" t="s">
        <v>132</v>
      </c>
      <c r="C135" s="256" t="s">
        <v>121</v>
      </c>
      <c r="D135" s="256" t="s">
        <v>123</v>
      </c>
      <c r="E135" s="257">
        <f>ADHB!G135</f>
        <v>0</v>
      </c>
      <c r="F135" s="257"/>
      <c r="G135" s="257">
        <f t="shared" si="1045"/>
        <v>0</v>
      </c>
      <c r="H135" s="258"/>
      <c r="I135" s="257">
        <f t="shared" si="1046"/>
        <v>0</v>
      </c>
      <c r="J135" s="259"/>
      <c r="K135" s="260"/>
      <c r="L135" s="260"/>
      <c r="M135" s="257">
        <f t="shared" si="1047"/>
        <v>0</v>
      </c>
      <c r="N135" s="258">
        <v>0.294289866351475</v>
      </c>
      <c r="O135" s="261">
        <f t="shared" si="1048"/>
        <v>0</v>
      </c>
      <c r="P135" s="262">
        <f t="shared" si="1049"/>
        <v>0</v>
      </c>
      <c r="Q135" s="263"/>
      <c r="R135" s="254">
        <v>7.0</v>
      </c>
      <c r="S135" s="255" t="s">
        <v>132</v>
      </c>
      <c r="T135" s="256" t="s">
        <v>121</v>
      </c>
      <c r="U135" s="256" t="s">
        <v>123</v>
      </c>
      <c r="V135" s="257">
        <f>ADHB!X135</f>
        <v>0</v>
      </c>
      <c r="W135" s="257"/>
      <c r="X135" s="257">
        <f t="shared" si="1050"/>
        <v>0</v>
      </c>
      <c r="Y135" s="258"/>
      <c r="Z135" s="257">
        <f t="shared" si="1051"/>
        <v>0</v>
      </c>
      <c r="AA135" s="259"/>
      <c r="AB135" s="260"/>
      <c r="AC135" s="260"/>
      <c r="AD135" s="257">
        <f t="shared" si="1052"/>
        <v>0</v>
      </c>
      <c r="AE135" s="258">
        <v>0.294289866351475</v>
      </c>
      <c r="AF135" s="261">
        <f t="shared" si="1053"/>
        <v>0</v>
      </c>
      <c r="AG135" s="262">
        <f t="shared" si="1054"/>
        <v>0</v>
      </c>
      <c r="AH135" s="263"/>
      <c r="AI135" s="254">
        <v>7.0</v>
      </c>
      <c r="AJ135" s="255" t="s">
        <v>132</v>
      </c>
      <c r="AK135" s="256" t="s">
        <v>121</v>
      </c>
      <c r="AL135" s="256" t="s">
        <v>123</v>
      </c>
      <c r="AM135" s="257">
        <f>ADHB!AO135</f>
        <v>0</v>
      </c>
      <c r="AN135" s="257"/>
      <c r="AO135" s="257">
        <f t="shared" si="1055"/>
        <v>0</v>
      </c>
      <c r="AP135" s="258"/>
      <c r="AQ135" s="257">
        <f t="shared" si="1056"/>
        <v>0</v>
      </c>
      <c r="AR135" s="259"/>
      <c r="AS135" s="260"/>
      <c r="AT135" s="260"/>
      <c r="AU135" s="257">
        <f t="shared" si="1057"/>
        <v>0</v>
      </c>
      <c r="AV135" s="258">
        <v>0.294289866351475</v>
      </c>
      <c r="AW135" s="261">
        <f t="shared" si="1058"/>
        <v>0</v>
      </c>
      <c r="AX135" s="262">
        <f t="shared" si="1059"/>
        <v>0</v>
      </c>
      <c r="AY135" s="263"/>
      <c r="AZ135" s="254">
        <v>7.0</v>
      </c>
      <c r="BA135" s="255" t="s">
        <v>132</v>
      </c>
      <c r="BB135" s="256" t="s">
        <v>121</v>
      </c>
      <c r="BC135" s="256" t="s">
        <v>123</v>
      </c>
      <c r="BD135" s="257">
        <f>ADHB!BF135</f>
        <v>0</v>
      </c>
      <c r="BE135" s="257"/>
      <c r="BF135" s="257">
        <f t="shared" si="1060"/>
        <v>0</v>
      </c>
      <c r="BG135" s="258"/>
      <c r="BH135" s="257">
        <f t="shared" si="1061"/>
        <v>0</v>
      </c>
      <c r="BI135" s="259"/>
      <c r="BJ135" s="260"/>
      <c r="BK135" s="260"/>
      <c r="BL135" s="257">
        <f t="shared" si="1062"/>
        <v>0</v>
      </c>
      <c r="BM135" s="258">
        <v>0.294289866351475</v>
      </c>
      <c r="BN135" s="261">
        <f t="shared" si="1063"/>
        <v>0</v>
      </c>
      <c r="BO135" s="262">
        <f t="shared" si="1064"/>
        <v>0</v>
      </c>
      <c r="BP135" s="263"/>
      <c r="BQ135" s="254">
        <v>7.0</v>
      </c>
      <c r="BR135" s="255" t="s">
        <v>132</v>
      </c>
      <c r="BS135" s="256" t="s">
        <v>121</v>
      </c>
      <c r="BT135" s="256" t="s">
        <v>123</v>
      </c>
      <c r="BU135" s="257">
        <f>ADHB!BW135</f>
        <v>0</v>
      </c>
      <c r="BV135" s="257"/>
      <c r="BW135" s="257">
        <f t="shared" si="1065"/>
        <v>0</v>
      </c>
      <c r="BX135" s="258"/>
      <c r="BY135" s="257">
        <f t="shared" si="1066"/>
        <v>0</v>
      </c>
      <c r="BZ135" s="259"/>
      <c r="CA135" s="260"/>
      <c r="CB135" s="260"/>
      <c r="CC135" s="257">
        <f t="shared" si="1067"/>
        <v>0</v>
      </c>
      <c r="CD135" s="258">
        <v>0.294289866351475</v>
      </c>
      <c r="CE135" s="261">
        <f t="shared" si="1068"/>
        <v>0</v>
      </c>
      <c r="CF135" s="262">
        <f t="shared" si="1069"/>
        <v>0</v>
      </c>
      <c r="CG135" s="263"/>
      <c r="CH135" s="254">
        <v>7.0</v>
      </c>
      <c r="CI135" s="255" t="s">
        <v>132</v>
      </c>
      <c r="CJ135" s="256" t="s">
        <v>121</v>
      </c>
      <c r="CK135" s="256" t="s">
        <v>123</v>
      </c>
      <c r="CL135" s="257">
        <f>ADHB!CN135</f>
        <v>0</v>
      </c>
      <c r="CM135" s="257"/>
      <c r="CN135" s="257">
        <f t="shared" si="1070"/>
        <v>0</v>
      </c>
      <c r="CO135" s="258"/>
      <c r="CP135" s="257">
        <f t="shared" si="1071"/>
        <v>0</v>
      </c>
      <c r="CQ135" s="259"/>
      <c r="CR135" s="260"/>
      <c r="CS135" s="260"/>
      <c r="CT135" s="257">
        <f t="shared" si="1072"/>
        <v>0</v>
      </c>
      <c r="CU135" s="258">
        <v>0.294289866351475</v>
      </c>
      <c r="CV135" s="261">
        <f t="shared" si="1073"/>
        <v>0</v>
      </c>
      <c r="CW135" s="262">
        <f t="shared" si="1074"/>
        <v>0</v>
      </c>
      <c r="CX135" s="263"/>
      <c r="CY135" s="254">
        <v>7.0</v>
      </c>
      <c r="CZ135" s="255" t="s">
        <v>132</v>
      </c>
      <c r="DA135" s="256" t="s">
        <v>121</v>
      </c>
      <c r="DB135" s="256" t="s">
        <v>123</v>
      </c>
      <c r="DC135" s="257">
        <f>ADHB!DE135</f>
        <v>0</v>
      </c>
      <c r="DD135" s="257"/>
      <c r="DE135" s="257">
        <f t="shared" si="1075"/>
        <v>0</v>
      </c>
      <c r="DF135" s="258"/>
      <c r="DG135" s="257">
        <f t="shared" si="1076"/>
        <v>0</v>
      </c>
      <c r="DH135" s="259"/>
      <c r="DI135" s="260"/>
      <c r="DJ135" s="260"/>
      <c r="DK135" s="257">
        <f t="shared" si="1077"/>
        <v>0</v>
      </c>
      <c r="DL135" s="258">
        <v>0.294289866351475</v>
      </c>
      <c r="DM135" s="261">
        <f t="shared" si="1078"/>
        <v>0</v>
      </c>
      <c r="DN135" s="262">
        <f t="shared" si="1079"/>
        <v>0</v>
      </c>
      <c r="DO135" s="263"/>
      <c r="DP135" s="254">
        <v>7.0</v>
      </c>
      <c r="DQ135" s="255" t="s">
        <v>132</v>
      </c>
      <c r="DR135" s="256" t="s">
        <v>121</v>
      </c>
      <c r="DS135" s="256" t="s">
        <v>123</v>
      </c>
      <c r="DT135" s="257">
        <f>ADHB!DV135</f>
        <v>0</v>
      </c>
      <c r="DU135" s="257"/>
      <c r="DV135" s="257">
        <f t="shared" si="1080"/>
        <v>0</v>
      </c>
      <c r="DW135" s="258"/>
      <c r="DX135" s="257">
        <f t="shared" si="1081"/>
        <v>0</v>
      </c>
      <c r="DY135" s="259"/>
      <c r="DZ135" s="260"/>
      <c r="EA135" s="260"/>
      <c r="EB135" s="257">
        <f t="shared" si="1082"/>
        <v>0</v>
      </c>
      <c r="EC135" s="258">
        <v>0.294289866351475</v>
      </c>
      <c r="ED135" s="261">
        <f t="shared" si="1083"/>
        <v>0</v>
      </c>
      <c r="EE135" s="262">
        <f t="shared" si="1084"/>
        <v>0</v>
      </c>
      <c r="EF135" s="263"/>
      <c r="EG135" s="254">
        <v>7.0</v>
      </c>
      <c r="EH135" s="255" t="s">
        <v>132</v>
      </c>
      <c r="EI135" s="256" t="s">
        <v>121</v>
      </c>
      <c r="EJ135" s="256" t="s">
        <v>123</v>
      </c>
      <c r="EK135" s="257">
        <f>ADHB!EM135</f>
        <v>0</v>
      </c>
      <c r="EL135" s="257"/>
      <c r="EM135" s="257">
        <f t="shared" si="1085"/>
        <v>0</v>
      </c>
      <c r="EN135" s="258"/>
      <c r="EO135" s="257">
        <f t="shared" si="1086"/>
        <v>0</v>
      </c>
      <c r="EP135" s="259"/>
      <c r="EQ135" s="260"/>
      <c r="ER135" s="260"/>
      <c r="ES135" s="257">
        <f t="shared" si="1087"/>
        <v>0</v>
      </c>
      <c r="ET135" s="258">
        <v>0.294289866351475</v>
      </c>
      <c r="EU135" s="261">
        <f t="shared" si="1088"/>
        <v>0</v>
      </c>
      <c r="EV135" s="262">
        <f t="shared" si="1089"/>
        <v>0</v>
      </c>
      <c r="EW135" s="263"/>
      <c r="EX135" s="254">
        <v>7.0</v>
      </c>
      <c r="EY135" s="255" t="s">
        <v>132</v>
      </c>
      <c r="EZ135" s="256" t="s">
        <v>121</v>
      </c>
      <c r="FA135" s="256" t="s">
        <v>123</v>
      </c>
      <c r="FB135" s="257">
        <f>ADHB!FD135</f>
        <v>0</v>
      </c>
      <c r="FC135" s="257"/>
      <c r="FD135" s="257">
        <f t="shared" si="1090"/>
        <v>0</v>
      </c>
      <c r="FE135" s="258"/>
      <c r="FF135" s="257">
        <f t="shared" si="1091"/>
        <v>0</v>
      </c>
      <c r="FG135" s="259"/>
      <c r="FH135" s="260"/>
      <c r="FI135" s="260"/>
      <c r="FJ135" s="257">
        <f t="shared" si="1092"/>
        <v>0</v>
      </c>
      <c r="FK135" s="258">
        <v>0.294289866351475</v>
      </c>
      <c r="FL135" s="261">
        <f t="shared" si="1093"/>
        <v>0</v>
      </c>
      <c r="FM135" s="262">
        <f t="shared" si="1094"/>
        <v>0</v>
      </c>
      <c r="FN135" s="263"/>
      <c r="FO135" s="254">
        <v>7.0</v>
      </c>
      <c r="FP135" s="255" t="s">
        <v>132</v>
      </c>
      <c r="FQ135" s="256" t="s">
        <v>121</v>
      </c>
      <c r="FR135" s="256" t="s">
        <v>123</v>
      </c>
      <c r="FS135" s="257">
        <f>ADHB!FU135</f>
        <v>0</v>
      </c>
      <c r="FT135" s="257"/>
      <c r="FU135" s="257">
        <f t="shared" si="1095"/>
        <v>0</v>
      </c>
      <c r="FV135" s="258"/>
      <c r="FW135" s="257">
        <f t="shared" si="1096"/>
        <v>0</v>
      </c>
      <c r="FX135" s="259"/>
      <c r="FY135" s="260"/>
      <c r="FZ135" s="260"/>
      <c r="GA135" s="257">
        <f t="shared" si="1097"/>
        <v>0</v>
      </c>
      <c r="GB135" s="258">
        <v>0.294289866351475</v>
      </c>
      <c r="GC135" s="261">
        <f t="shared" si="1098"/>
        <v>0</v>
      </c>
      <c r="GD135" s="262">
        <f t="shared" si="1099"/>
        <v>0</v>
      </c>
      <c r="GE135" s="263"/>
      <c r="GF135" s="254">
        <v>7.0</v>
      </c>
      <c r="GG135" s="255" t="s">
        <v>132</v>
      </c>
      <c r="GH135" s="256" t="s">
        <v>121</v>
      </c>
      <c r="GI135" s="256" t="s">
        <v>123</v>
      </c>
      <c r="GJ135" s="257">
        <f>ADHB!GL135</f>
        <v>0</v>
      </c>
      <c r="GK135" s="257"/>
      <c r="GL135" s="257">
        <f t="shared" si="1100"/>
        <v>0</v>
      </c>
      <c r="GM135" s="258"/>
      <c r="GN135" s="257">
        <f t="shared" si="1101"/>
        <v>0</v>
      </c>
      <c r="GO135" s="259"/>
      <c r="GP135" s="260"/>
      <c r="GQ135" s="260"/>
      <c r="GR135" s="257">
        <f t="shared" si="1102"/>
        <v>0</v>
      </c>
      <c r="GS135" s="258">
        <v>0.294289866351475</v>
      </c>
      <c r="GT135" s="261">
        <f t="shared" si="1103"/>
        <v>0</v>
      </c>
      <c r="GU135" s="262">
        <f t="shared" si="1104"/>
        <v>0</v>
      </c>
      <c r="GV135" s="263"/>
      <c r="GW135" s="254">
        <v>7.0</v>
      </c>
      <c r="GX135" s="255" t="s">
        <v>132</v>
      </c>
      <c r="GY135" s="256" t="s">
        <v>121</v>
      </c>
      <c r="GZ135" s="256" t="s">
        <v>123</v>
      </c>
      <c r="HA135" s="257">
        <f>ADHB!HC135</f>
        <v>0</v>
      </c>
      <c r="HB135" s="257"/>
      <c r="HC135" s="257">
        <f t="shared" si="1105"/>
        <v>0</v>
      </c>
      <c r="HD135" s="258"/>
      <c r="HE135" s="257">
        <f t="shared" si="1106"/>
        <v>0</v>
      </c>
      <c r="HF135" s="259"/>
      <c r="HG135" s="260"/>
      <c r="HH135" s="260"/>
      <c r="HI135" s="257">
        <f t="shared" si="1107"/>
        <v>0</v>
      </c>
      <c r="HJ135" s="258">
        <v>0.294289866351475</v>
      </c>
      <c r="HK135" s="261">
        <f t="shared" si="1108"/>
        <v>0</v>
      </c>
      <c r="HL135" s="262">
        <f t="shared" si="1109"/>
        <v>0</v>
      </c>
      <c r="HM135" s="263"/>
      <c r="HN135" s="254">
        <v>7.0</v>
      </c>
      <c r="HO135" s="255" t="s">
        <v>132</v>
      </c>
      <c r="HP135" s="256" t="s">
        <v>121</v>
      </c>
      <c r="HQ135" s="256" t="s">
        <v>123</v>
      </c>
      <c r="HR135" s="257">
        <f>ADHB!HT135</f>
        <v>0</v>
      </c>
      <c r="HS135" s="257"/>
      <c r="HT135" s="257">
        <f t="shared" si="1110"/>
        <v>0</v>
      </c>
      <c r="HU135" s="258"/>
      <c r="HV135" s="257">
        <f t="shared" si="1111"/>
        <v>0</v>
      </c>
      <c r="HW135" s="259"/>
      <c r="HX135" s="260"/>
      <c r="HY135" s="260"/>
      <c r="HZ135" s="257">
        <f t="shared" si="1112"/>
        <v>0</v>
      </c>
      <c r="IA135" s="258">
        <v>0.294289866351475</v>
      </c>
      <c r="IB135" s="261">
        <f t="shared" si="1113"/>
        <v>0</v>
      </c>
      <c r="IC135" s="262">
        <f t="shared" si="1114"/>
        <v>0</v>
      </c>
      <c r="ID135" s="263"/>
      <c r="IE135" s="254">
        <v>7.0</v>
      </c>
      <c r="IF135" s="255" t="s">
        <v>132</v>
      </c>
      <c r="IG135" s="256" t="s">
        <v>121</v>
      </c>
      <c r="IH135" s="256" t="s">
        <v>123</v>
      </c>
      <c r="II135" s="257">
        <f>ADHB!IK135</f>
        <v>0</v>
      </c>
      <c r="IJ135" s="257"/>
      <c r="IK135" s="257">
        <f t="shared" si="1115"/>
        <v>0</v>
      </c>
      <c r="IL135" s="258"/>
      <c r="IM135" s="257">
        <f t="shared" si="1116"/>
        <v>0</v>
      </c>
      <c r="IN135" s="259"/>
      <c r="IO135" s="260"/>
      <c r="IP135" s="260"/>
      <c r="IQ135" s="257">
        <f t="shared" si="1117"/>
        <v>0</v>
      </c>
      <c r="IR135" s="258">
        <v>0.294289866351475</v>
      </c>
      <c r="IS135" s="261">
        <f t="shared" si="1118"/>
        <v>0</v>
      </c>
      <c r="IT135" s="262">
        <f t="shared" si="1119"/>
        <v>0</v>
      </c>
      <c r="IU135" s="263"/>
      <c r="IV135" s="254">
        <v>7.0</v>
      </c>
      <c r="IW135" s="255" t="s">
        <v>132</v>
      </c>
      <c r="IX135" s="256" t="s">
        <v>121</v>
      </c>
      <c r="IY135" s="256" t="s">
        <v>123</v>
      </c>
      <c r="IZ135" s="257">
        <f>ADHB!JB135</f>
        <v>0</v>
      </c>
      <c r="JA135" s="257"/>
      <c r="JB135" s="257">
        <f t="shared" si="1120"/>
        <v>0</v>
      </c>
      <c r="JC135" s="258"/>
      <c r="JD135" s="257">
        <f t="shared" si="1121"/>
        <v>0</v>
      </c>
      <c r="JE135" s="259"/>
      <c r="JF135" s="260"/>
      <c r="JG135" s="260"/>
      <c r="JH135" s="257">
        <f t="shared" si="1122"/>
        <v>0</v>
      </c>
      <c r="JI135" s="258">
        <v>0.294289866351475</v>
      </c>
      <c r="JJ135" s="261">
        <f t="shared" si="1123"/>
        <v>0</v>
      </c>
      <c r="JK135" s="262">
        <f t="shared" si="1124"/>
        <v>0</v>
      </c>
      <c r="JL135" s="263"/>
      <c r="JM135" s="254">
        <v>7.0</v>
      </c>
      <c r="JN135" s="255" t="s">
        <v>132</v>
      </c>
      <c r="JO135" s="256" t="s">
        <v>121</v>
      </c>
      <c r="JP135" s="256" t="s">
        <v>123</v>
      </c>
      <c r="JQ135" s="257">
        <f>ADHB!JS135</f>
        <v>0</v>
      </c>
      <c r="JR135" s="257"/>
      <c r="JS135" s="257">
        <f t="shared" si="1125"/>
        <v>0</v>
      </c>
      <c r="JT135" s="258"/>
      <c r="JU135" s="257">
        <f t="shared" si="1126"/>
        <v>0</v>
      </c>
      <c r="JV135" s="259"/>
      <c r="JW135" s="260"/>
      <c r="JX135" s="260"/>
      <c r="JY135" s="257">
        <f t="shared" si="1127"/>
        <v>0</v>
      </c>
      <c r="JZ135" s="258">
        <v>0.294289866351475</v>
      </c>
      <c r="KA135" s="261">
        <f t="shared" si="1128"/>
        <v>0</v>
      </c>
      <c r="KB135" s="262">
        <f t="shared" si="1129"/>
        <v>0</v>
      </c>
      <c r="KC135" s="263"/>
      <c r="KD135" s="254">
        <v>7.0</v>
      </c>
      <c r="KE135" s="255" t="s">
        <v>132</v>
      </c>
      <c r="KF135" s="256" t="s">
        <v>121</v>
      </c>
      <c r="KG135" s="256" t="s">
        <v>123</v>
      </c>
      <c r="KH135" s="257">
        <f>ADHB!KJ135</f>
        <v>0</v>
      </c>
      <c r="KI135" s="257"/>
      <c r="KJ135" s="257">
        <f t="shared" si="1130"/>
        <v>0</v>
      </c>
      <c r="KK135" s="258"/>
      <c r="KL135" s="257">
        <f t="shared" si="1131"/>
        <v>0</v>
      </c>
      <c r="KM135" s="259"/>
      <c r="KN135" s="260"/>
      <c r="KO135" s="260"/>
      <c r="KP135" s="257">
        <f t="shared" si="1132"/>
        <v>0</v>
      </c>
      <c r="KQ135" s="258">
        <v>0.294289866351475</v>
      </c>
      <c r="KR135" s="261">
        <f t="shared" si="1133"/>
        <v>0</v>
      </c>
      <c r="KS135" s="262">
        <f t="shared" si="1134"/>
        <v>0</v>
      </c>
      <c r="KT135" s="263"/>
      <c r="KU135" s="264"/>
    </row>
    <row r="136" ht="15.75" customHeight="1">
      <c r="A136" s="254">
        <v>8.0</v>
      </c>
      <c r="B136" s="255" t="s">
        <v>132</v>
      </c>
      <c r="C136" s="256" t="s">
        <v>121</v>
      </c>
      <c r="D136" s="256" t="s">
        <v>123</v>
      </c>
      <c r="E136" s="257">
        <f>ADHB!G136</f>
        <v>0</v>
      </c>
      <c r="F136" s="257"/>
      <c r="G136" s="257">
        <f t="shared" si="1045"/>
        <v>0</v>
      </c>
      <c r="H136" s="258"/>
      <c r="I136" s="257">
        <f t="shared" si="1046"/>
        <v>0</v>
      </c>
      <c r="J136" s="259"/>
      <c r="K136" s="260"/>
      <c r="L136" s="260"/>
      <c r="M136" s="257">
        <f t="shared" si="1047"/>
        <v>0</v>
      </c>
      <c r="N136" s="258">
        <v>0.294289866351475</v>
      </c>
      <c r="O136" s="261">
        <f t="shared" si="1048"/>
        <v>0</v>
      </c>
      <c r="P136" s="262">
        <f t="shared" si="1049"/>
        <v>0</v>
      </c>
      <c r="Q136" s="263"/>
      <c r="R136" s="254">
        <v>8.0</v>
      </c>
      <c r="S136" s="255" t="s">
        <v>132</v>
      </c>
      <c r="T136" s="256" t="s">
        <v>121</v>
      </c>
      <c r="U136" s="256" t="s">
        <v>123</v>
      </c>
      <c r="V136" s="257">
        <f>ADHB!X136</f>
        <v>0</v>
      </c>
      <c r="W136" s="257"/>
      <c r="X136" s="257">
        <f t="shared" si="1050"/>
        <v>0</v>
      </c>
      <c r="Y136" s="258"/>
      <c r="Z136" s="257">
        <f t="shared" si="1051"/>
        <v>0</v>
      </c>
      <c r="AA136" s="259"/>
      <c r="AB136" s="260"/>
      <c r="AC136" s="260"/>
      <c r="AD136" s="257">
        <f t="shared" si="1052"/>
        <v>0</v>
      </c>
      <c r="AE136" s="258">
        <v>0.294289866351475</v>
      </c>
      <c r="AF136" s="261">
        <f t="shared" si="1053"/>
        <v>0</v>
      </c>
      <c r="AG136" s="262">
        <f t="shared" si="1054"/>
        <v>0</v>
      </c>
      <c r="AH136" s="263"/>
      <c r="AI136" s="254">
        <v>8.0</v>
      </c>
      <c r="AJ136" s="255" t="s">
        <v>132</v>
      </c>
      <c r="AK136" s="256" t="s">
        <v>121</v>
      </c>
      <c r="AL136" s="256" t="s">
        <v>123</v>
      </c>
      <c r="AM136" s="257">
        <f>ADHB!AO136</f>
        <v>0</v>
      </c>
      <c r="AN136" s="257"/>
      <c r="AO136" s="257">
        <f t="shared" si="1055"/>
        <v>0</v>
      </c>
      <c r="AP136" s="258"/>
      <c r="AQ136" s="257">
        <f t="shared" si="1056"/>
        <v>0</v>
      </c>
      <c r="AR136" s="259"/>
      <c r="AS136" s="260"/>
      <c r="AT136" s="260"/>
      <c r="AU136" s="257">
        <f t="shared" si="1057"/>
        <v>0</v>
      </c>
      <c r="AV136" s="258">
        <v>0.294289866351475</v>
      </c>
      <c r="AW136" s="261">
        <f t="shared" si="1058"/>
        <v>0</v>
      </c>
      <c r="AX136" s="262">
        <f t="shared" si="1059"/>
        <v>0</v>
      </c>
      <c r="AY136" s="263"/>
      <c r="AZ136" s="254">
        <v>8.0</v>
      </c>
      <c r="BA136" s="255" t="s">
        <v>132</v>
      </c>
      <c r="BB136" s="256" t="s">
        <v>121</v>
      </c>
      <c r="BC136" s="256" t="s">
        <v>123</v>
      </c>
      <c r="BD136" s="257">
        <f>ADHB!BF136</f>
        <v>0</v>
      </c>
      <c r="BE136" s="257"/>
      <c r="BF136" s="257">
        <f t="shared" si="1060"/>
        <v>0</v>
      </c>
      <c r="BG136" s="258"/>
      <c r="BH136" s="257">
        <f t="shared" si="1061"/>
        <v>0</v>
      </c>
      <c r="BI136" s="259"/>
      <c r="BJ136" s="260"/>
      <c r="BK136" s="260"/>
      <c r="BL136" s="257">
        <f t="shared" si="1062"/>
        <v>0</v>
      </c>
      <c r="BM136" s="258">
        <v>0.294289866351475</v>
      </c>
      <c r="BN136" s="261">
        <f t="shared" si="1063"/>
        <v>0</v>
      </c>
      <c r="BO136" s="262">
        <f t="shared" si="1064"/>
        <v>0</v>
      </c>
      <c r="BP136" s="263"/>
      <c r="BQ136" s="254">
        <v>8.0</v>
      </c>
      <c r="BR136" s="255" t="s">
        <v>132</v>
      </c>
      <c r="BS136" s="256" t="s">
        <v>121</v>
      </c>
      <c r="BT136" s="256" t="s">
        <v>123</v>
      </c>
      <c r="BU136" s="257">
        <f>ADHB!BW136</f>
        <v>0</v>
      </c>
      <c r="BV136" s="257"/>
      <c r="BW136" s="257">
        <f t="shared" si="1065"/>
        <v>0</v>
      </c>
      <c r="BX136" s="258"/>
      <c r="BY136" s="257">
        <f t="shared" si="1066"/>
        <v>0</v>
      </c>
      <c r="BZ136" s="259"/>
      <c r="CA136" s="260"/>
      <c r="CB136" s="260"/>
      <c r="CC136" s="257">
        <f t="shared" si="1067"/>
        <v>0</v>
      </c>
      <c r="CD136" s="258">
        <v>0.294289866351475</v>
      </c>
      <c r="CE136" s="261">
        <f t="shared" si="1068"/>
        <v>0</v>
      </c>
      <c r="CF136" s="262">
        <f t="shared" si="1069"/>
        <v>0</v>
      </c>
      <c r="CG136" s="263"/>
      <c r="CH136" s="254">
        <v>8.0</v>
      </c>
      <c r="CI136" s="255" t="s">
        <v>132</v>
      </c>
      <c r="CJ136" s="256" t="s">
        <v>121</v>
      </c>
      <c r="CK136" s="256" t="s">
        <v>123</v>
      </c>
      <c r="CL136" s="257">
        <f>ADHB!CN136</f>
        <v>0</v>
      </c>
      <c r="CM136" s="257"/>
      <c r="CN136" s="257">
        <f t="shared" si="1070"/>
        <v>0</v>
      </c>
      <c r="CO136" s="258"/>
      <c r="CP136" s="257">
        <f t="shared" si="1071"/>
        <v>0</v>
      </c>
      <c r="CQ136" s="259"/>
      <c r="CR136" s="260"/>
      <c r="CS136" s="260"/>
      <c r="CT136" s="257">
        <f t="shared" si="1072"/>
        <v>0</v>
      </c>
      <c r="CU136" s="258">
        <v>0.294289866351475</v>
      </c>
      <c r="CV136" s="261">
        <f t="shared" si="1073"/>
        <v>0</v>
      </c>
      <c r="CW136" s="262">
        <f t="shared" si="1074"/>
        <v>0</v>
      </c>
      <c r="CX136" s="263"/>
      <c r="CY136" s="254">
        <v>8.0</v>
      </c>
      <c r="CZ136" s="255" t="s">
        <v>132</v>
      </c>
      <c r="DA136" s="256" t="s">
        <v>121</v>
      </c>
      <c r="DB136" s="256" t="s">
        <v>123</v>
      </c>
      <c r="DC136" s="257">
        <f>ADHB!DE136</f>
        <v>0</v>
      </c>
      <c r="DD136" s="257"/>
      <c r="DE136" s="257">
        <f t="shared" si="1075"/>
        <v>0</v>
      </c>
      <c r="DF136" s="258"/>
      <c r="DG136" s="257">
        <f t="shared" si="1076"/>
        <v>0</v>
      </c>
      <c r="DH136" s="259"/>
      <c r="DI136" s="260"/>
      <c r="DJ136" s="260"/>
      <c r="DK136" s="257">
        <f t="shared" si="1077"/>
        <v>0</v>
      </c>
      <c r="DL136" s="258">
        <v>0.294289866351475</v>
      </c>
      <c r="DM136" s="261">
        <f t="shared" si="1078"/>
        <v>0</v>
      </c>
      <c r="DN136" s="262">
        <f t="shared" si="1079"/>
        <v>0</v>
      </c>
      <c r="DO136" s="263"/>
      <c r="DP136" s="254">
        <v>8.0</v>
      </c>
      <c r="DQ136" s="255" t="s">
        <v>132</v>
      </c>
      <c r="DR136" s="256" t="s">
        <v>121</v>
      </c>
      <c r="DS136" s="256" t="s">
        <v>123</v>
      </c>
      <c r="DT136" s="257">
        <f>ADHB!DV136</f>
        <v>0</v>
      </c>
      <c r="DU136" s="257"/>
      <c r="DV136" s="257">
        <f t="shared" si="1080"/>
        <v>0</v>
      </c>
      <c r="DW136" s="258"/>
      <c r="DX136" s="257">
        <f t="shared" si="1081"/>
        <v>0</v>
      </c>
      <c r="DY136" s="259"/>
      <c r="DZ136" s="260"/>
      <c r="EA136" s="260"/>
      <c r="EB136" s="257">
        <f t="shared" si="1082"/>
        <v>0</v>
      </c>
      <c r="EC136" s="258">
        <v>0.294289866351475</v>
      </c>
      <c r="ED136" s="261">
        <f t="shared" si="1083"/>
        <v>0</v>
      </c>
      <c r="EE136" s="262">
        <f t="shared" si="1084"/>
        <v>0</v>
      </c>
      <c r="EF136" s="263"/>
      <c r="EG136" s="254">
        <v>8.0</v>
      </c>
      <c r="EH136" s="255" t="s">
        <v>132</v>
      </c>
      <c r="EI136" s="256" t="s">
        <v>121</v>
      </c>
      <c r="EJ136" s="256" t="s">
        <v>123</v>
      </c>
      <c r="EK136" s="257">
        <f>ADHB!EM136</f>
        <v>0</v>
      </c>
      <c r="EL136" s="257"/>
      <c r="EM136" s="257">
        <f t="shared" si="1085"/>
        <v>0</v>
      </c>
      <c r="EN136" s="258"/>
      <c r="EO136" s="257">
        <f t="shared" si="1086"/>
        <v>0</v>
      </c>
      <c r="EP136" s="259"/>
      <c r="EQ136" s="260"/>
      <c r="ER136" s="260"/>
      <c r="ES136" s="257">
        <f t="shared" si="1087"/>
        <v>0</v>
      </c>
      <c r="ET136" s="258">
        <v>0.294289866351475</v>
      </c>
      <c r="EU136" s="261">
        <f t="shared" si="1088"/>
        <v>0</v>
      </c>
      <c r="EV136" s="262">
        <f t="shared" si="1089"/>
        <v>0</v>
      </c>
      <c r="EW136" s="263"/>
      <c r="EX136" s="254">
        <v>8.0</v>
      </c>
      <c r="EY136" s="255" t="s">
        <v>132</v>
      </c>
      <c r="EZ136" s="256" t="s">
        <v>121</v>
      </c>
      <c r="FA136" s="256" t="s">
        <v>123</v>
      </c>
      <c r="FB136" s="257">
        <f>ADHB!FD136</f>
        <v>0</v>
      </c>
      <c r="FC136" s="257"/>
      <c r="FD136" s="257">
        <f t="shared" si="1090"/>
        <v>0</v>
      </c>
      <c r="FE136" s="258"/>
      <c r="FF136" s="257">
        <f t="shared" si="1091"/>
        <v>0</v>
      </c>
      <c r="FG136" s="259"/>
      <c r="FH136" s="260"/>
      <c r="FI136" s="260"/>
      <c r="FJ136" s="257">
        <f t="shared" si="1092"/>
        <v>0</v>
      </c>
      <c r="FK136" s="258">
        <v>0.294289866351475</v>
      </c>
      <c r="FL136" s="261">
        <f t="shared" si="1093"/>
        <v>0</v>
      </c>
      <c r="FM136" s="262">
        <f t="shared" si="1094"/>
        <v>0</v>
      </c>
      <c r="FN136" s="263"/>
      <c r="FO136" s="254">
        <v>8.0</v>
      </c>
      <c r="FP136" s="255" t="s">
        <v>132</v>
      </c>
      <c r="FQ136" s="256" t="s">
        <v>121</v>
      </c>
      <c r="FR136" s="256" t="s">
        <v>123</v>
      </c>
      <c r="FS136" s="257">
        <f>ADHB!FU136</f>
        <v>0</v>
      </c>
      <c r="FT136" s="257"/>
      <c r="FU136" s="257">
        <f t="shared" si="1095"/>
        <v>0</v>
      </c>
      <c r="FV136" s="258"/>
      <c r="FW136" s="257">
        <f t="shared" si="1096"/>
        <v>0</v>
      </c>
      <c r="FX136" s="259"/>
      <c r="FY136" s="260"/>
      <c r="FZ136" s="260"/>
      <c r="GA136" s="257">
        <f t="shared" si="1097"/>
        <v>0</v>
      </c>
      <c r="GB136" s="258">
        <v>0.294289866351475</v>
      </c>
      <c r="GC136" s="261">
        <f t="shared" si="1098"/>
        <v>0</v>
      </c>
      <c r="GD136" s="262">
        <f t="shared" si="1099"/>
        <v>0</v>
      </c>
      <c r="GE136" s="263"/>
      <c r="GF136" s="254">
        <v>8.0</v>
      </c>
      <c r="GG136" s="255" t="s">
        <v>132</v>
      </c>
      <c r="GH136" s="256" t="s">
        <v>121</v>
      </c>
      <c r="GI136" s="256" t="s">
        <v>123</v>
      </c>
      <c r="GJ136" s="257">
        <f>ADHB!GL136</f>
        <v>0</v>
      </c>
      <c r="GK136" s="257"/>
      <c r="GL136" s="257">
        <f t="shared" si="1100"/>
        <v>0</v>
      </c>
      <c r="GM136" s="258"/>
      <c r="GN136" s="257">
        <f t="shared" si="1101"/>
        <v>0</v>
      </c>
      <c r="GO136" s="259"/>
      <c r="GP136" s="260"/>
      <c r="GQ136" s="260"/>
      <c r="GR136" s="257">
        <f t="shared" si="1102"/>
        <v>0</v>
      </c>
      <c r="GS136" s="258">
        <v>0.294289866351475</v>
      </c>
      <c r="GT136" s="261">
        <f t="shared" si="1103"/>
        <v>0</v>
      </c>
      <c r="GU136" s="262">
        <f t="shared" si="1104"/>
        <v>0</v>
      </c>
      <c r="GV136" s="263"/>
      <c r="GW136" s="254">
        <v>8.0</v>
      </c>
      <c r="GX136" s="255" t="s">
        <v>132</v>
      </c>
      <c r="GY136" s="256" t="s">
        <v>121</v>
      </c>
      <c r="GZ136" s="256" t="s">
        <v>123</v>
      </c>
      <c r="HA136" s="257">
        <f>ADHB!HC136</f>
        <v>0</v>
      </c>
      <c r="HB136" s="257"/>
      <c r="HC136" s="257">
        <f t="shared" si="1105"/>
        <v>0</v>
      </c>
      <c r="HD136" s="258"/>
      <c r="HE136" s="257">
        <f t="shared" si="1106"/>
        <v>0</v>
      </c>
      <c r="HF136" s="259"/>
      <c r="HG136" s="260"/>
      <c r="HH136" s="260"/>
      <c r="HI136" s="257">
        <f t="shared" si="1107"/>
        <v>0</v>
      </c>
      <c r="HJ136" s="258">
        <v>0.294289866351475</v>
      </c>
      <c r="HK136" s="261">
        <f t="shared" si="1108"/>
        <v>0</v>
      </c>
      <c r="HL136" s="262">
        <f t="shared" si="1109"/>
        <v>0</v>
      </c>
      <c r="HM136" s="263"/>
      <c r="HN136" s="254">
        <v>8.0</v>
      </c>
      <c r="HO136" s="255" t="s">
        <v>132</v>
      </c>
      <c r="HP136" s="256" t="s">
        <v>121</v>
      </c>
      <c r="HQ136" s="256" t="s">
        <v>123</v>
      </c>
      <c r="HR136" s="257">
        <f>ADHB!HT136</f>
        <v>0</v>
      </c>
      <c r="HS136" s="257"/>
      <c r="HT136" s="257">
        <f t="shared" si="1110"/>
        <v>0</v>
      </c>
      <c r="HU136" s="258"/>
      <c r="HV136" s="257">
        <f t="shared" si="1111"/>
        <v>0</v>
      </c>
      <c r="HW136" s="259"/>
      <c r="HX136" s="260"/>
      <c r="HY136" s="260"/>
      <c r="HZ136" s="257">
        <f t="shared" si="1112"/>
        <v>0</v>
      </c>
      <c r="IA136" s="258">
        <v>0.294289866351475</v>
      </c>
      <c r="IB136" s="261">
        <f t="shared" si="1113"/>
        <v>0</v>
      </c>
      <c r="IC136" s="262">
        <f t="shared" si="1114"/>
        <v>0</v>
      </c>
      <c r="ID136" s="263"/>
      <c r="IE136" s="254">
        <v>8.0</v>
      </c>
      <c r="IF136" s="255" t="s">
        <v>132</v>
      </c>
      <c r="IG136" s="256" t="s">
        <v>121</v>
      </c>
      <c r="IH136" s="256" t="s">
        <v>123</v>
      </c>
      <c r="II136" s="257">
        <f>ADHB!IK136</f>
        <v>0</v>
      </c>
      <c r="IJ136" s="257"/>
      <c r="IK136" s="257">
        <f t="shared" si="1115"/>
        <v>0</v>
      </c>
      <c r="IL136" s="258"/>
      <c r="IM136" s="257">
        <f t="shared" si="1116"/>
        <v>0</v>
      </c>
      <c r="IN136" s="259"/>
      <c r="IO136" s="260"/>
      <c r="IP136" s="260"/>
      <c r="IQ136" s="257">
        <f t="shared" si="1117"/>
        <v>0</v>
      </c>
      <c r="IR136" s="258">
        <v>0.294289866351475</v>
      </c>
      <c r="IS136" s="261">
        <f t="shared" si="1118"/>
        <v>0</v>
      </c>
      <c r="IT136" s="262">
        <f t="shared" si="1119"/>
        <v>0</v>
      </c>
      <c r="IU136" s="263"/>
      <c r="IV136" s="254">
        <v>8.0</v>
      </c>
      <c r="IW136" s="255" t="s">
        <v>132</v>
      </c>
      <c r="IX136" s="256" t="s">
        <v>121</v>
      </c>
      <c r="IY136" s="256" t="s">
        <v>123</v>
      </c>
      <c r="IZ136" s="257">
        <f>ADHB!JB136</f>
        <v>0</v>
      </c>
      <c r="JA136" s="257"/>
      <c r="JB136" s="257">
        <f t="shared" si="1120"/>
        <v>0</v>
      </c>
      <c r="JC136" s="258"/>
      <c r="JD136" s="257">
        <f t="shared" si="1121"/>
        <v>0</v>
      </c>
      <c r="JE136" s="259"/>
      <c r="JF136" s="260"/>
      <c r="JG136" s="260"/>
      <c r="JH136" s="257">
        <f t="shared" si="1122"/>
        <v>0</v>
      </c>
      <c r="JI136" s="258">
        <v>0.294289866351475</v>
      </c>
      <c r="JJ136" s="261">
        <f t="shared" si="1123"/>
        <v>0</v>
      </c>
      <c r="JK136" s="262">
        <f t="shared" si="1124"/>
        <v>0</v>
      </c>
      <c r="JL136" s="263"/>
      <c r="JM136" s="254">
        <v>8.0</v>
      </c>
      <c r="JN136" s="255" t="s">
        <v>132</v>
      </c>
      <c r="JO136" s="256" t="s">
        <v>121</v>
      </c>
      <c r="JP136" s="256" t="s">
        <v>123</v>
      </c>
      <c r="JQ136" s="257">
        <f>ADHB!JS136</f>
        <v>0</v>
      </c>
      <c r="JR136" s="257"/>
      <c r="JS136" s="257">
        <f t="shared" si="1125"/>
        <v>0</v>
      </c>
      <c r="JT136" s="258"/>
      <c r="JU136" s="257">
        <f t="shared" si="1126"/>
        <v>0</v>
      </c>
      <c r="JV136" s="259"/>
      <c r="JW136" s="260"/>
      <c r="JX136" s="260"/>
      <c r="JY136" s="257">
        <f t="shared" si="1127"/>
        <v>0</v>
      </c>
      <c r="JZ136" s="258">
        <v>0.294289866351475</v>
      </c>
      <c r="KA136" s="261">
        <f t="shared" si="1128"/>
        <v>0</v>
      </c>
      <c r="KB136" s="262">
        <f t="shared" si="1129"/>
        <v>0</v>
      </c>
      <c r="KC136" s="263"/>
      <c r="KD136" s="254">
        <v>8.0</v>
      </c>
      <c r="KE136" s="255" t="s">
        <v>132</v>
      </c>
      <c r="KF136" s="256" t="s">
        <v>121</v>
      </c>
      <c r="KG136" s="256" t="s">
        <v>123</v>
      </c>
      <c r="KH136" s="257">
        <f>ADHB!KJ136</f>
        <v>0</v>
      </c>
      <c r="KI136" s="257"/>
      <c r="KJ136" s="257">
        <f t="shared" si="1130"/>
        <v>0</v>
      </c>
      <c r="KK136" s="258"/>
      <c r="KL136" s="257">
        <f t="shared" si="1131"/>
        <v>0</v>
      </c>
      <c r="KM136" s="259"/>
      <c r="KN136" s="260"/>
      <c r="KO136" s="260"/>
      <c r="KP136" s="257">
        <f t="shared" si="1132"/>
        <v>0</v>
      </c>
      <c r="KQ136" s="258">
        <v>0.294289866351475</v>
      </c>
      <c r="KR136" s="261">
        <f t="shared" si="1133"/>
        <v>0</v>
      </c>
      <c r="KS136" s="262">
        <f t="shared" si="1134"/>
        <v>0</v>
      </c>
      <c r="KT136" s="263"/>
      <c r="KU136" s="264"/>
    </row>
    <row r="137" ht="15.75" customHeight="1">
      <c r="A137" s="254">
        <v>9.0</v>
      </c>
      <c r="B137" s="255" t="s">
        <v>132</v>
      </c>
      <c r="C137" s="256" t="s">
        <v>121</v>
      </c>
      <c r="D137" s="256" t="s">
        <v>123</v>
      </c>
      <c r="E137" s="257">
        <f>ADHB!G137</f>
        <v>0</v>
      </c>
      <c r="F137" s="257"/>
      <c r="G137" s="257">
        <f t="shared" si="1045"/>
        <v>0</v>
      </c>
      <c r="H137" s="258"/>
      <c r="I137" s="257">
        <f t="shared" si="1046"/>
        <v>0</v>
      </c>
      <c r="J137" s="259"/>
      <c r="K137" s="260"/>
      <c r="L137" s="260"/>
      <c r="M137" s="257">
        <f t="shared" si="1047"/>
        <v>0</v>
      </c>
      <c r="N137" s="258">
        <v>0.294289866351475</v>
      </c>
      <c r="O137" s="261">
        <f t="shared" si="1048"/>
        <v>0</v>
      </c>
      <c r="P137" s="262">
        <f t="shared" si="1049"/>
        <v>0</v>
      </c>
      <c r="Q137" s="263"/>
      <c r="R137" s="254">
        <v>9.0</v>
      </c>
      <c r="S137" s="255" t="s">
        <v>132</v>
      </c>
      <c r="T137" s="256" t="s">
        <v>121</v>
      </c>
      <c r="U137" s="256" t="s">
        <v>123</v>
      </c>
      <c r="V137" s="257">
        <f>ADHB!X137</f>
        <v>0</v>
      </c>
      <c r="W137" s="257"/>
      <c r="X137" s="257">
        <f t="shared" si="1050"/>
        <v>0</v>
      </c>
      <c r="Y137" s="258"/>
      <c r="Z137" s="257">
        <f t="shared" si="1051"/>
        <v>0</v>
      </c>
      <c r="AA137" s="259"/>
      <c r="AB137" s="260"/>
      <c r="AC137" s="260"/>
      <c r="AD137" s="257">
        <f t="shared" si="1052"/>
        <v>0</v>
      </c>
      <c r="AE137" s="258">
        <v>0.294289866351475</v>
      </c>
      <c r="AF137" s="261">
        <f t="shared" si="1053"/>
        <v>0</v>
      </c>
      <c r="AG137" s="262">
        <f t="shared" si="1054"/>
        <v>0</v>
      </c>
      <c r="AH137" s="263"/>
      <c r="AI137" s="254">
        <v>9.0</v>
      </c>
      <c r="AJ137" s="255" t="s">
        <v>132</v>
      </c>
      <c r="AK137" s="256" t="s">
        <v>121</v>
      </c>
      <c r="AL137" s="256" t="s">
        <v>123</v>
      </c>
      <c r="AM137" s="257">
        <f>ADHB!AO137</f>
        <v>0</v>
      </c>
      <c r="AN137" s="257"/>
      <c r="AO137" s="257">
        <f t="shared" si="1055"/>
        <v>0</v>
      </c>
      <c r="AP137" s="258"/>
      <c r="AQ137" s="257">
        <f t="shared" si="1056"/>
        <v>0</v>
      </c>
      <c r="AR137" s="259"/>
      <c r="AS137" s="260"/>
      <c r="AT137" s="260"/>
      <c r="AU137" s="257">
        <f t="shared" si="1057"/>
        <v>0</v>
      </c>
      <c r="AV137" s="258">
        <v>0.294289866351475</v>
      </c>
      <c r="AW137" s="261">
        <f t="shared" si="1058"/>
        <v>0</v>
      </c>
      <c r="AX137" s="262">
        <f t="shared" si="1059"/>
        <v>0</v>
      </c>
      <c r="AY137" s="263"/>
      <c r="AZ137" s="254">
        <v>9.0</v>
      </c>
      <c r="BA137" s="255" t="s">
        <v>132</v>
      </c>
      <c r="BB137" s="256" t="s">
        <v>121</v>
      </c>
      <c r="BC137" s="256" t="s">
        <v>123</v>
      </c>
      <c r="BD137" s="257">
        <f>ADHB!BF137</f>
        <v>0</v>
      </c>
      <c r="BE137" s="257"/>
      <c r="BF137" s="257">
        <f t="shared" si="1060"/>
        <v>0</v>
      </c>
      <c r="BG137" s="258"/>
      <c r="BH137" s="257">
        <f t="shared" si="1061"/>
        <v>0</v>
      </c>
      <c r="BI137" s="259"/>
      <c r="BJ137" s="260"/>
      <c r="BK137" s="260"/>
      <c r="BL137" s="257">
        <f t="shared" si="1062"/>
        <v>0</v>
      </c>
      <c r="BM137" s="258">
        <v>0.294289866351475</v>
      </c>
      <c r="BN137" s="261">
        <f t="shared" si="1063"/>
        <v>0</v>
      </c>
      <c r="BO137" s="262">
        <f t="shared" si="1064"/>
        <v>0</v>
      </c>
      <c r="BP137" s="263"/>
      <c r="BQ137" s="254">
        <v>9.0</v>
      </c>
      <c r="BR137" s="255" t="s">
        <v>132</v>
      </c>
      <c r="BS137" s="256" t="s">
        <v>121</v>
      </c>
      <c r="BT137" s="256" t="s">
        <v>123</v>
      </c>
      <c r="BU137" s="257">
        <f>ADHB!BW137</f>
        <v>0</v>
      </c>
      <c r="BV137" s="257"/>
      <c r="BW137" s="257">
        <f t="shared" si="1065"/>
        <v>0</v>
      </c>
      <c r="BX137" s="258"/>
      <c r="BY137" s="257">
        <f t="shared" si="1066"/>
        <v>0</v>
      </c>
      <c r="BZ137" s="259"/>
      <c r="CA137" s="260"/>
      <c r="CB137" s="260"/>
      <c r="CC137" s="257">
        <f t="shared" si="1067"/>
        <v>0</v>
      </c>
      <c r="CD137" s="258">
        <v>0.294289866351475</v>
      </c>
      <c r="CE137" s="261">
        <f t="shared" si="1068"/>
        <v>0</v>
      </c>
      <c r="CF137" s="262">
        <f t="shared" si="1069"/>
        <v>0</v>
      </c>
      <c r="CG137" s="263"/>
      <c r="CH137" s="254">
        <v>9.0</v>
      </c>
      <c r="CI137" s="255" t="s">
        <v>132</v>
      </c>
      <c r="CJ137" s="256" t="s">
        <v>121</v>
      </c>
      <c r="CK137" s="256" t="s">
        <v>123</v>
      </c>
      <c r="CL137" s="257">
        <f>ADHB!CN137</f>
        <v>0</v>
      </c>
      <c r="CM137" s="257"/>
      <c r="CN137" s="257">
        <f t="shared" si="1070"/>
        <v>0</v>
      </c>
      <c r="CO137" s="258"/>
      <c r="CP137" s="257">
        <f t="shared" si="1071"/>
        <v>0</v>
      </c>
      <c r="CQ137" s="259"/>
      <c r="CR137" s="260"/>
      <c r="CS137" s="260"/>
      <c r="CT137" s="257">
        <f t="shared" si="1072"/>
        <v>0</v>
      </c>
      <c r="CU137" s="258">
        <v>0.294289866351475</v>
      </c>
      <c r="CV137" s="261">
        <f t="shared" si="1073"/>
        <v>0</v>
      </c>
      <c r="CW137" s="262">
        <f t="shared" si="1074"/>
        <v>0</v>
      </c>
      <c r="CX137" s="263"/>
      <c r="CY137" s="254">
        <v>9.0</v>
      </c>
      <c r="CZ137" s="255" t="s">
        <v>132</v>
      </c>
      <c r="DA137" s="256" t="s">
        <v>121</v>
      </c>
      <c r="DB137" s="256" t="s">
        <v>123</v>
      </c>
      <c r="DC137" s="257">
        <f>ADHB!DE137</f>
        <v>0</v>
      </c>
      <c r="DD137" s="257"/>
      <c r="DE137" s="257">
        <f t="shared" si="1075"/>
        <v>0</v>
      </c>
      <c r="DF137" s="258"/>
      <c r="DG137" s="257">
        <f t="shared" si="1076"/>
        <v>0</v>
      </c>
      <c r="DH137" s="259"/>
      <c r="DI137" s="260"/>
      <c r="DJ137" s="260"/>
      <c r="DK137" s="257">
        <f t="shared" si="1077"/>
        <v>0</v>
      </c>
      <c r="DL137" s="258">
        <v>0.294289866351475</v>
      </c>
      <c r="DM137" s="261">
        <f t="shared" si="1078"/>
        <v>0</v>
      </c>
      <c r="DN137" s="262">
        <f t="shared" si="1079"/>
        <v>0</v>
      </c>
      <c r="DO137" s="263"/>
      <c r="DP137" s="254">
        <v>9.0</v>
      </c>
      <c r="DQ137" s="255" t="s">
        <v>132</v>
      </c>
      <c r="DR137" s="256" t="s">
        <v>121</v>
      </c>
      <c r="DS137" s="256" t="s">
        <v>123</v>
      </c>
      <c r="DT137" s="257">
        <f>ADHB!DV137</f>
        <v>0</v>
      </c>
      <c r="DU137" s="257"/>
      <c r="DV137" s="257">
        <f t="shared" si="1080"/>
        <v>0</v>
      </c>
      <c r="DW137" s="258"/>
      <c r="DX137" s="257">
        <f t="shared" si="1081"/>
        <v>0</v>
      </c>
      <c r="DY137" s="259"/>
      <c r="DZ137" s="260"/>
      <c r="EA137" s="260"/>
      <c r="EB137" s="257">
        <f t="shared" si="1082"/>
        <v>0</v>
      </c>
      <c r="EC137" s="258">
        <v>0.294289866351475</v>
      </c>
      <c r="ED137" s="261">
        <f t="shared" si="1083"/>
        <v>0</v>
      </c>
      <c r="EE137" s="262">
        <f t="shared" si="1084"/>
        <v>0</v>
      </c>
      <c r="EF137" s="263"/>
      <c r="EG137" s="254">
        <v>9.0</v>
      </c>
      <c r="EH137" s="255" t="s">
        <v>132</v>
      </c>
      <c r="EI137" s="256" t="s">
        <v>121</v>
      </c>
      <c r="EJ137" s="256" t="s">
        <v>123</v>
      </c>
      <c r="EK137" s="257">
        <f>ADHB!EM137</f>
        <v>0</v>
      </c>
      <c r="EL137" s="257"/>
      <c r="EM137" s="257">
        <f t="shared" si="1085"/>
        <v>0</v>
      </c>
      <c r="EN137" s="258"/>
      <c r="EO137" s="257">
        <f t="shared" si="1086"/>
        <v>0</v>
      </c>
      <c r="EP137" s="259"/>
      <c r="EQ137" s="260"/>
      <c r="ER137" s="260"/>
      <c r="ES137" s="257">
        <f t="shared" si="1087"/>
        <v>0</v>
      </c>
      <c r="ET137" s="258">
        <v>0.294289866351475</v>
      </c>
      <c r="EU137" s="261">
        <f t="shared" si="1088"/>
        <v>0</v>
      </c>
      <c r="EV137" s="262">
        <f t="shared" si="1089"/>
        <v>0</v>
      </c>
      <c r="EW137" s="263"/>
      <c r="EX137" s="254">
        <v>9.0</v>
      </c>
      <c r="EY137" s="255" t="s">
        <v>132</v>
      </c>
      <c r="EZ137" s="256" t="s">
        <v>121</v>
      </c>
      <c r="FA137" s="256" t="s">
        <v>123</v>
      </c>
      <c r="FB137" s="257">
        <f>ADHB!FD137</f>
        <v>0</v>
      </c>
      <c r="FC137" s="257"/>
      <c r="FD137" s="257">
        <f t="shared" si="1090"/>
        <v>0</v>
      </c>
      <c r="FE137" s="258"/>
      <c r="FF137" s="257">
        <f t="shared" si="1091"/>
        <v>0</v>
      </c>
      <c r="FG137" s="259"/>
      <c r="FH137" s="260"/>
      <c r="FI137" s="260"/>
      <c r="FJ137" s="257">
        <f t="shared" si="1092"/>
        <v>0</v>
      </c>
      <c r="FK137" s="258">
        <v>0.294289866351475</v>
      </c>
      <c r="FL137" s="261">
        <f t="shared" si="1093"/>
        <v>0</v>
      </c>
      <c r="FM137" s="262">
        <f t="shared" si="1094"/>
        <v>0</v>
      </c>
      <c r="FN137" s="263"/>
      <c r="FO137" s="254">
        <v>9.0</v>
      </c>
      <c r="FP137" s="255" t="s">
        <v>132</v>
      </c>
      <c r="FQ137" s="256" t="s">
        <v>121</v>
      </c>
      <c r="FR137" s="256" t="s">
        <v>123</v>
      </c>
      <c r="FS137" s="257">
        <f>ADHB!FU137</f>
        <v>0</v>
      </c>
      <c r="FT137" s="257"/>
      <c r="FU137" s="257">
        <f t="shared" si="1095"/>
        <v>0</v>
      </c>
      <c r="FV137" s="258"/>
      <c r="FW137" s="257">
        <f t="shared" si="1096"/>
        <v>0</v>
      </c>
      <c r="FX137" s="259"/>
      <c r="FY137" s="260"/>
      <c r="FZ137" s="260"/>
      <c r="GA137" s="257">
        <f t="shared" si="1097"/>
        <v>0</v>
      </c>
      <c r="GB137" s="258">
        <v>0.294289866351475</v>
      </c>
      <c r="GC137" s="261">
        <f t="shared" si="1098"/>
        <v>0</v>
      </c>
      <c r="GD137" s="262">
        <f t="shared" si="1099"/>
        <v>0</v>
      </c>
      <c r="GE137" s="263"/>
      <c r="GF137" s="254">
        <v>9.0</v>
      </c>
      <c r="GG137" s="255" t="s">
        <v>132</v>
      </c>
      <c r="GH137" s="256" t="s">
        <v>121</v>
      </c>
      <c r="GI137" s="256" t="s">
        <v>123</v>
      </c>
      <c r="GJ137" s="257">
        <f>ADHB!GL137</f>
        <v>0</v>
      </c>
      <c r="GK137" s="257"/>
      <c r="GL137" s="257">
        <f t="shared" si="1100"/>
        <v>0</v>
      </c>
      <c r="GM137" s="258"/>
      <c r="GN137" s="257">
        <f t="shared" si="1101"/>
        <v>0</v>
      </c>
      <c r="GO137" s="259"/>
      <c r="GP137" s="260"/>
      <c r="GQ137" s="260"/>
      <c r="GR137" s="257">
        <f t="shared" si="1102"/>
        <v>0</v>
      </c>
      <c r="GS137" s="258">
        <v>0.294289866351475</v>
      </c>
      <c r="GT137" s="261">
        <f t="shared" si="1103"/>
        <v>0</v>
      </c>
      <c r="GU137" s="262">
        <f t="shared" si="1104"/>
        <v>0</v>
      </c>
      <c r="GV137" s="263"/>
      <c r="GW137" s="254">
        <v>9.0</v>
      </c>
      <c r="GX137" s="255" t="s">
        <v>132</v>
      </c>
      <c r="GY137" s="256" t="s">
        <v>121</v>
      </c>
      <c r="GZ137" s="256" t="s">
        <v>123</v>
      </c>
      <c r="HA137" s="257">
        <f>ADHB!HC137</f>
        <v>0</v>
      </c>
      <c r="HB137" s="257"/>
      <c r="HC137" s="257">
        <f t="shared" si="1105"/>
        <v>0</v>
      </c>
      <c r="HD137" s="258"/>
      <c r="HE137" s="257">
        <f t="shared" si="1106"/>
        <v>0</v>
      </c>
      <c r="HF137" s="259"/>
      <c r="HG137" s="260"/>
      <c r="HH137" s="260"/>
      <c r="HI137" s="257">
        <f t="shared" si="1107"/>
        <v>0</v>
      </c>
      <c r="HJ137" s="258">
        <v>0.294289866351475</v>
      </c>
      <c r="HK137" s="261">
        <f t="shared" si="1108"/>
        <v>0</v>
      </c>
      <c r="HL137" s="262">
        <f t="shared" si="1109"/>
        <v>0</v>
      </c>
      <c r="HM137" s="263"/>
      <c r="HN137" s="254">
        <v>9.0</v>
      </c>
      <c r="HO137" s="255" t="s">
        <v>132</v>
      </c>
      <c r="HP137" s="256" t="s">
        <v>121</v>
      </c>
      <c r="HQ137" s="256" t="s">
        <v>123</v>
      </c>
      <c r="HR137" s="257">
        <f>ADHB!HT137</f>
        <v>0</v>
      </c>
      <c r="HS137" s="257"/>
      <c r="HT137" s="257">
        <f t="shared" si="1110"/>
        <v>0</v>
      </c>
      <c r="HU137" s="258"/>
      <c r="HV137" s="257">
        <f t="shared" si="1111"/>
        <v>0</v>
      </c>
      <c r="HW137" s="259"/>
      <c r="HX137" s="260"/>
      <c r="HY137" s="260"/>
      <c r="HZ137" s="257">
        <f t="shared" si="1112"/>
        <v>0</v>
      </c>
      <c r="IA137" s="258">
        <v>0.294289866351475</v>
      </c>
      <c r="IB137" s="261">
        <f t="shared" si="1113"/>
        <v>0</v>
      </c>
      <c r="IC137" s="262">
        <f t="shared" si="1114"/>
        <v>0</v>
      </c>
      <c r="ID137" s="263"/>
      <c r="IE137" s="254">
        <v>9.0</v>
      </c>
      <c r="IF137" s="255" t="s">
        <v>132</v>
      </c>
      <c r="IG137" s="256" t="s">
        <v>121</v>
      </c>
      <c r="IH137" s="256" t="s">
        <v>123</v>
      </c>
      <c r="II137" s="257">
        <f>ADHB!IK137</f>
        <v>0</v>
      </c>
      <c r="IJ137" s="257"/>
      <c r="IK137" s="257">
        <f t="shared" si="1115"/>
        <v>0</v>
      </c>
      <c r="IL137" s="258"/>
      <c r="IM137" s="257">
        <f t="shared" si="1116"/>
        <v>0</v>
      </c>
      <c r="IN137" s="259"/>
      <c r="IO137" s="260"/>
      <c r="IP137" s="260"/>
      <c r="IQ137" s="257">
        <f t="shared" si="1117"/>
        <v>0</v>
      </c>
      <c r="IR137" s="258">
        <v>0.294289866351475</v>
      </c>
      <c r="IS137" s="261">
        <f t="shared" si="1118"/>
        <v>0</v>
      </c>
      <c r="IT137" s="262">
        <f t="shared" si="1119"/>
        <v>0</v>
      </c>
      <c r="IU137" s="263"/>
      <c r="IV137" s="254">
        <v>9.0</v>
      </c>
      <c r="IW137" s="255" t="s">
        <v>132</v>
      </c>
      <c r="IX137" s="256" t="s">
        <v>121</v>
      </c>
      <c r="IY137" s="256" t="s">
        <v>123</v>
      </c>
      <c r="IZ137" s="257">
        <f>ADHB!JB137</f>
        <v>0</v>
      </c>
      <c r="JA137" s="257"/>
      <c r="JB137" s="257">
        <f t="shared" si="1120"/>
        <v>0</v>
      </c>
      <c r="JC137" s="258"/>
      <c r="JD137" s="257">
        <f t="shared" si="1121"/>
        <v>0</v>
      </c>
      <c r="JE137" s="259"/>
      <c r="JF137" s="260"/>
      <c r="JG137" s="260"/>
      <c r="JH137" s="257">
        <f t="shared" si="1122"/>
        <v>0</v>
      </c>
      <c r="JI137" s="258">
        <v>0.294289866351475</v>
      </c>
      <c r="JJ137" s="261">
        <f t="shared" si="1123"/>
        <v>0</v>
      </c>
      <c r="JK137" s="262">
        <f t="shared" si="1124"/>
        <v>0</v>
      </c>
      <c r="JL137" s="263"/>
      <c r="JM137" s="254">
        <v>9.0</v>
      </c>
      <c r="JN137" s="255" t="s">
        <v>132</v>
      </c>
      <c r="JO137" s="256" t="s">
        <v>121</v>
      </c>
      <c r="JP137" s="256" t="s">
        <v>123</v>
      </c>
      <c r="JQ137" s="257">
        <f>ADHB!JS137</f>
        <v>0</v>
      </c>
      <c r="JR137" s="257"/>
      <c r="JS137" s="257">
        <f t="shared" si="1125"/>
        <v>0</v>
      </c>
      <c r="JT137" s="258"/>
      <c r="JU137" s="257">
        <f t="shared" si="1126"/>
        <v>0</v>
      </c>
      <c r="JV137" s="259"/>
      <c r="JW137" s="260"/>
      <c r="JX137" s="260"/>
      <c r="JY137" s="257">
        <f t="shared" si="1127"/>
        <v>0</v>
      </c>
      <c r="JZ137" s="258">
        <v>0.294289866351475</v>
      </c>
      <c r="KA137" s="261">
        <f t="shared" si="1128"/>
        <v>0</v>
      </c>
      <c r="KB137" s="262">
        <f t="shared" si="1129"/>
        <v>0</v>
      </c>
      <c r="KC137" s="263"/>
      <c r="KD137" s="254">
        <v>9.0</v>
      </c>
      <c r="KE137" s="255" t="s">
        <v>132</v>
      </c>
      <c r="KF137" s="256" t="s">
        <v>121</v>
      </c>
      <c r="KG137" s="256" t="s">
        <v>123</v>
      </c>
      <c r="KH137" s="257">
        <f>ADHB!KJ137</f>
        <v>0</v>
      </c>
      <c r="KI137" s="257"/>
      <c r="KJ137" s="257">
        <f t="shared" si="1130"/>
        <v>0</v>
      </c>
      <c r="KK137" s="258"/>
      <c r="KL137" s="257">
        <f t="shared" si="1131"/>
        <v>0</v>
      </c>
      <c r="KM137" s="259"/>
      <c r="KN137" s="260"/>
      <c r="KO137" s="260"/>
      <c r="KP137" s="257">
        <f t="shared" si="1132"/>
        <v>0</v>
      </c>
      <c r="KQ137" s="258">
        <v>0.294289866351475</v>
      </c>
      <c r="KR137" s="261">
        <f t="shared" si="1133"/>
        <v>0</v>
      </c>
      <c r="KS137" s="262">
        <f t="shared" si="1134"/>
        <v>0</v>
      </c>
      <c r="KT137" s="263"/>
      <c r="KU137" s="264"/>
    </row>
    <row r="138" ht="15.75" customHeight="1">
      <c r="A138" s="254">
        <v>10.0</v>
      </c>
      <c r="B138" s="255" t="s">
        <v>132</v>
      </c>
      <c r="C138" s="256" t="s">
        <v>121</v>
      </c>
      <c r="D138" s="256" t="s">
        <v>123</v>
      </c>
      <c r="E138" s="721">
        <f>ADHB!G138</f>
        <v>0</v>
      </c>
      <c r="F138" s="257"/>
      <c r="G138" s="257">
        <f t="shared" si="1045"/>
        <v>0</v>
      </c>
      <c r="H138" s="258"/>
      <c r="I138" s="257">
        <f t="shared" si="1046"/>
        <v>0</v>
      </c>
      <c r="J138" s="259"/>
      <c r="K138" s="260"/>
      <c r="L138" s="260"/>
      <c r="M138" s="257">
        <f t="shared" si="1047"/>
        <v>0</v>
      </c>
      <c r="N138" s="258">
        <v>0.294289866351475</v>
      </c>
      <c r="O138" s="261">
        <f t="shared" si="1048"/>
        <v>0</v>
      </c>
      <c r="P138" s="262">
        <f t="shared" si="1049"/>
        <v>0</v>
      </c>
      <c r="Q138" s="263"/>
      <c r="R138" s="254">
        <v>10.0</v>
      </c>
      <c r="S138" s="255" t="s">
        <v>132</v>
      </c>
      <c r="T138" s="256" t="s">
        <v>121</v>
      </c>
      <c r="U138" s="256" t="s">
        <v>123</v>
      </c>
      <c r="V138" s="721">
        <f>ADHB!X138</f>
        <v>0</v>
      </c>
      <c r="W138" s="257"/>
      <c r="X138" s="257">
        <f t="shared" si="1050"/>
        <v>0</v>
      </c>
      <c r="Y138" s="258"/>
      <c r="Z138" s="257">
        <f t="shared" si="1051"/>
        <v>0</v>
      </c>
      <c r="AA138" s="259"/>
      <c r="AB138" s="260"/>
      <c r="AC138" s="260"/>
      <c r="AD138" s="257">
        <f t="shared" si="1052"/>
        <v>0</v>
      </c>
      <c r="AE138" s="258">
        <v>0.294289866351475</v>
      </c>
      <c r="AF138" s="261">
        <f t="shared" si="1053"/>
        <v>0</v>
      </c>
      <c r="AG138" s="262">
        <f t="shared" si="1054"/>
        <v>0</v>
      </c>
      <c r="AH138" s="263"/>
      <c r="AI138" s="254">
        <v>10.0</v>
      </c>
      <c r="AJ138" s="255" t="s">
        <v>132</v>
      </c>
      <c r="AK138" s="256" t="s">
        <v>121</v>
      </c>
      <c r="AL138" s="256" t="s">
        <v>123</v>
      </c>
      <c r="AM138" s="721">
        <f>ADHB!AO138</f>
        <v>0</v>
      </c>
      <c r="AN138" s="257"/>
      <c r="AO138" s="257">
        <f t="shared" si="1055"/>
        <v>0</v>
      </c>
      <c r="AP138" s="258"/>
      <c r="AQ138" s="257">
        <f t="shared" si="1056"/>
        <v>0</v>
      </c>
      <c r="AR138" s="259"/>
      <c r="AS138" s="260"/>
      <c r="AT138" s="260"/>
      <c r="AU138" s="257">
        <f t="shared" si="1057"/>
        <v>0</v>
      </c>
      <c r="AV138" s="258">
        <v>0.294289866351475</v>
      </c>
      <c r="AW138" s="261">
        <f t="shared" si="1058"/>
        <v>0</v>
      </c>
      <c r="AX138" s="262">
        <f t="shared" si="1059"/>
        <v>0</v>
      </c>
      <c r="AY138" s="263"/>
      <c r="AZ138" s="254">
        <v>10.0</v>
      </c>
      <c r="BA138" s="255" t="s">
        <v>132</v>
      </c>
      <c r="BB138" s="256" t="s">
        <v>121</v>
      </c>
      <c r="BC138" s="256" t="s">
        <v>123</v>
      </c>
      <c r="BD138" s="721">
        <f>ADHB!BF138</f>
        <v>0</v>
      </c>
      <c r="BE138" s="257"/>
      <c r="BF138" s="257">
        <f t="shared" si="1060"/>
        <v>0</v>
      </c>
      <c r="BG138" s="258"/>
      <c r="BH138" s="257">
        <f t="shared" si="1061"/>
        <v>0</v>
      </c>
      <c r="BI138" s="259"/>
      <c r="BJ138" s="260"/>
      <c r="BK138" s="260"/>
      <c r="BL138" s="257">
        <f t="shared" si="1062"/>
        <v>0</v>
      </c>
      <c r="BM138" s="258">
        <v>0.294289866351475</v>
      </c>
      <c r="BN138" s="261">
        <f t="shared" si="1063"/>
        <v>0</v>
      </c>
      <c r="BO138" s="262">
        <f t="shared" si="1064"/>
        <v>0</v>
      </c>
      <c r="BP138" s="263"/>
      <c r="BQ138" s="254">
        <v>10.0</v>
      </c>
      <c r="BR138" s="255" t="s">
        <v>132</v>
      </c>
      <c r="BS138" s="256" t="s">
        <v>121</v>
      </c>
      <c r="BT138" s="256" t="s">
        <v>123</v>
      </c>
      <c r="BU138" s="721">
        <f>ADHB!BW138</f>
        <v>0</v>
      </c>
      <c r="BV138" s="257"/>
      <c r="BW138" s="257">
        <f t="shared" si="1065"/>
        <v>0</v>
      </c>
      <c r="BX138" s="258"/>
      <c r="BY138" s="257">
        <f t="shared" si="1066"/>
        <v>0</v>
      </c>
      <c r="BZ138" s="259"/>
      <c r="CA138" s="260"/>
      <c r="CB138" s="260"/>
      <c r="CC138" s="257">
        <f t="shared" si="1067"/>
        <v>0</v>
      </c>
      <c r="CD138" s="258">
        <v>0.294289866351475</v>
      </c>
      <c r="CE138" s="261">
        <f t="shared" si="1068"/>
        <v>0</v>
      </c>
      <c r="CF138" s="262">
        <f t="shared" si="1069"/>
        <v>0</v>
      </c>
      <c r="CG138" s="263"/>
      <c r="CH138" s="254">
        <v>10.0</v>
      </c>
      <c r="CI138" s="255" t="s">
        <v>132</v>
      </c>
      <c r="CJ138" s="256" t="s">
        <v>121</v>
      </c>
      <c r="CK138" s="256" t="s">
        <v>123</v>
      </c>
      <c r="CL138" s="721">
        <f>ADHB!CN138</f>
        <v>0</v>
      </c>
      <c r="CM138" s="257"/>
      <c r="CN138" s="257">
        <f t="shared" si="1070"/>
        <v>0</v>
      </c>
      <c r="CO138" s="258"/>
      <c r="CP138" s="257">
        <f t="shared" si="1071"/>
        <v>0</v>
      </c>
      <c r="CQ138" s="259"/>
      <c r="CR138" s="260"/>
      <c r="CS138" s="260"/>
      <c r="CT138" s="257">
        <f t="shared" si="1072"/>
        <v>0</v>
      </c>
      <c r="CU138" s="258">
        <v>0.294289866351475</v>
      </c>
      <c r="CV138" s="261">
        <f t="shared" si="1073"/>
        <v>0</v>
      </c>
      <c r="CW138" s="262">
        <f t="shared" si="1074"/>
        <v>0</v>
      </c>
      <c r="CX138" s="263"/>
      <c r="CY138" s="254">
        <v>10.0</v>
      </c>
      <c r="CZ138" s="255" t="s">
        <v>132</v>
      </c>
      <c r="DA138" s="256" t="s">
        <v>121</v>
      </c>
      <c r="DB138" s="256" t="s">
        <v>123</v>
      </c>
      <c r="DC138" s="721">
        <f>ADHB!DE138</f>
        <v>0</v>
      </c>
      <c r="DD138" s="257"/>
      <c r="DE138" s="257">
        <f t="shared" si="1075"/>
        <v>0</v>
      </c>
      <c r="DF138" s="258"/>
      <c r="DG138" s="257">
        <f t="shared" si="1076"/>
        <v>0</v>
      </c>
      <c r="DH138" s="259"/>
      <c r="DI138" s="260"/>
      <c r="DJ138" s="260"/>
      <c r="DK138" s="257">
        <f t="shared" si="1077"/>
        <v>0</v>
      </c>
      <c r="DL138" s="258">
        <v>0.294289866351475</v>
      </c>
      <c r="DM138" s="261">
        <f t="shared" si="1078"/>
        <v>0</v>
      </c>
      <c r="DN138" s="262">
        <f t="shared" si="1079"/>
        <v>0</v>
      </c>
      <c r="DO138" s="263"/>
      <c r="DP138" s="254">
        <v>10.0</v>
      </c>
      <c r="DQ138" s="255" t="s">
        <v>132</v>
      </c>
      <c r="DR138" s="256" t="s">
        <v>121</v>
      </c>
      <c r="DS138" s="256" t="s">
        <v>123</v>
      </c>
      <c r="DT138" s="721">
        <f>ADHB!DV138</f>
        <v>0</v>
      </c>
      <c r="DU138" s="257"/>
      <c r="DV138" s="257">
        <f t="shared" si="1080"/>
        <v>0</v>
      </c>
      <c r="DW138" s="258"/>
      <c r="DX138" s="257">
        <f t="shared" si="1081"/>
        <v>0</v>
      </c>
      <c r="DY138" s="259"/>
      <c r="DZ138" s="260"/>
      <c r="EA138" s="260"/>
      <c r="EB138" s="257">
        <f t="shared" si="1082"/>
        <v>0</v>
      </c>
      <c r="EC138" s="258">
        <v>0.294289866351475</v>
      </c>
      <c r="ED138" s="261">
        <f t="shared" si="1083"/>
        <v>0</v>
      </c>
      <c r="EE138" s="262">
        <f t="shared" si="1084"/>
        <v>0</v>
      </c>
      <c r="EF138" s="263"/>
      <c r="EG138" s="254">
        <v>10.0</v>
      </c>
      <c r="EH138" s="255" t="s">
        <v>132</v>
      </c>
      <c r="EI138" s="256" t="s">
        <v>121</v>
      </c>
      <c r="EJ138" s="256" t="s">
        <v>123</v>
      </c>
      <c r="EK138" s="721">
        <f>ADHB!EM138</f>
        <v>0</v>
      </c>
      <c r="EL138" s="257"/>
      <c r="EM138" s="257">
        <f t="shared" si="1085"/>
        <v>0</v>
      </c>
      <c r="EN138" s="258"/>
      <c r="EO138" s="257">
        <f t="shared" si="1086"/>
        <v>0</v>
      </c>
      <c r="EP138" s="259"/>
      <c r="EQ138" s="260"/>
      <c r="ER138" s="260"/>
      <c r="ES138" s="257">
        <f t="shared" si="1087"/>
        <v>0</v>
      </c>
      <c r="ET138" s="258">
        <v>0.294289866351475</v>
      </c>
      <c r="EU138" s="261">
        <f t="shared" si="1088"/>
        <v>0</v>
      </c>
      <c r="EV138" s="262">
        <f t="shared" si="1089"/>
        <v>0</v>
      </c>
      <c r="EW138" s="263"/>
      <c r="EX138" s="254">
        <v>10.0</v>
      </c>
      <c r="EY138" s="255" t="s">
        <v>132</v>
      </c>
      <c r="EZ138" s="256" t="s">
        <v>121</v>
      </c>
      <c r="FA138" s="256" t="s">
        <v>123</v>
      </c>
      <c r="FB138" s="721">
        <f>ADHB!FD138</f>
        <v>0</v>
      </c>
      <c r="FC138" s="257"/>
      <c r="FD138" s="257">
        <f t="shared" si="1090"/>
        <v>0</v>
      </c>
      <c r="FE138" s="258"/>
      <c r="FF138" s="257">
        <f t="shared" si="1091"/>
        <v>0</v>
      </c>
      <c r="FG138" s="259"/>
      <c r="FH138" s="260"/>
      <c r="FI138" s="260"/>
      <c r="FJ138" s="257">
        <f t="shared" si="1092"/>
        <v>0</v>
      </c>
      <c r="FK138" s="258">
        <v>0.294289866351475</v>
      </c>
      <c r="FL138" s="261">
        <f t="shared" si="1093"/>
        <v>0</v>
      </c>
      <c r="FM138" s="262">
        <f t="shared" si="1094"/>
        <v>0</v>
      </c>
      <c r="FN138" s="263"/>
      <c r="FO138" s="254">
        <v>10.0</v>
      </c>
      <c r="FP138" s="255" t="s">
        <v>132</v>
      </c>
      <c r="FQ138" s="256" t="s">
        <v>121</v>
      </c>
      <c r="FR138" s="256" t="s">
        <v>123</v>
      </c>
      <c r="FS138" s="721">
        <f>ADHB!FU138</f>
        <v>0</v>
      </c>
      <c r="FT138" s="257"/>
      <c r="FU138" s="257">
        <f t="shared" si="1095"/>
        <v>0</v>
      </c>
      <c r="FV138" s="258"/>
      <c r="FW138" s="257">
        <f t="shared" si="1096"/>
        <v>0</v>
      </c>
      <c r="FX138" s="259"/>
      <c r="FY138" s="260"/>
      <c r="FZ138" s="260"/>
      <c r="GA138" s="257">
        <f t="shared" si="1097"/>
        <v>0</v>
      </c>
      <c r="GB138" s="258">
        <v>0.294289866351475</v>
      </c>
      <c r="GC138" s="261">
        <f t="shared" si="1098"/>
        <v>0</v>
      </c>
      <c r="GD138" s="262">
        <f t="shared" si="1099"/>
        <v>0</v>
      </c>
      <c r="GE138" s="263"/>
      <c r="GF138" s="254">
        <v>10.0</v>
      </c>
      <c r="GG138" s="255" t="s">
        <v>132</v>
      </c>
      <c r="GH138" s="256" t="s">
        <v>121</v>
      </c>
      <c r="GI138" s="256" t="s">
        <v>123</v>
      </c>
      <c r="GJ138" s="721">
        <f>ADHB!GL138</f>
        <v>0</v>
      </c>
      <c r="GK138" s="257"/>
      <c r="GL138" s="257">
        <f t="shared" si="1100"/>
        <v>0</v>
      </c>
      <c r="GM138" s="258"/>
      <c r="GN138" s="257">
        <f t="shared" si="1101"/>
        <v>0</v>
      </c>
      <c r="GO138" s="259"/>
      <c r="GP138" s="260"/>
      <c r="GQ138" s="260"/>
      <c r="GR138" s="257">
        <f t="shared" si="1102"/>
        <v>0</v>
      </c>
      <c r="GS138" s="258">
        <v>0.294289866351475</v>
      </c>
      <c r="GT138" s="261">
        <f t="shared" si="1103"/>
        <v>0</v>
      </c>
      <c r="GU138" s="262">
        <f t="shared" si="1104"/>
        <v>0</v>
      </c>
      <c r="GV138" s="263"/>
      <c r="GW138" s="254">
        <v>10.0</v>
      </c>
      <c r="GX138" s="255" t="s">
        <v>132</v>
      </c>
      <c r="GY138" s="256" t="s">
        <v>121</v>
      </c>
      <c r="GZ138" s="256" t="s">
        <v>123</v>
      </c>
      <c r="HA138" s="721">
        <f>ADHB!HC138</f>
        <v>0</v>
      </c>
      <c r="HB138" s="257"/>
      <c r="HC138" s="257">
        <f t="shared" si="1105"/>
        <v>0</v>
      </c>
      <c r="HD138" s="258"/>
      <c r="HE138" s="257">
        <f t="shared" si="1106"/>
        <v>0</v>
      </c>
      <c r="HF138" s="259"/>
      <c r="HG138" s="260"/>
      <c r="HH138" s="260"/>
      <c r="HI138" s="257">
        <f t="shared" si="1107"/>
        <v>0</v>
      </c>
      <c r="HJ138" s="258">
        <v>0.294289866351475</v>
      </c>
      <c r="HK138" s="261">
        <f t="shared" si="1108"/>
        <v>0</v>
      </c>
      <c r="HL138" s="262">
        <f t="shared" si="1109"/>
        <v>0</v>
      </c>
      <c r="HM138" s="263"/>
      <c r="HN138" s="254">
        <v>10.0</v>
      </c>
      <c r="HO138" s="255" t="s">
        <v>132</v>
      </c>
      <c r="HP138" s="256" t="s">
        <v>121</v>
      </c>
      <c r="HQ138" s="256" t="s">
        <v>123</v>
      </c>
      <c r="HR138" s="721">
        <f>ADHB!HT138</f>
        <v>0</v>
      </c>
      <c r="HS138" s="257"/>
      <c r="HT138" s="257">
        <f t="shared" si="1110"/>
        <v>0</v>
      </c>
      <c r="HU138" s="258"/>
      <c r="HV138" s="257">
        <f t="shared" si="1111"/>
        <v>0</v>
      </c>
      <c r="HW138" s="259"/>
      <c r="HX138" s="260"/>
      <c r="HY138" s="260"/>
      <c r="HZ138" s="257">
        <f t="shared" si="1112"/>
        <v>0</v>
      </c>
      <c r="IA138" s="258">
        <v>0.294289866351475</v>
      </c>
      <c r="IB138" s="261">
        <f t="shared" si="1113"/>
        <v>0</v>
      </c>
      <c r="IC138" s="262">
        <f t="shared" si="1114"/>
        <v>0</v>
      </c>
      <c r="ID138" s="263"/>
      <c r="IE138" s="254">
        <v>10.0</v>
      </c>
      <c r="IF138" s="255" t="s">
        <v>132</v>
      </c>
      <c r="IG138" s="256" t="s">
        <v>121</v>
      </c>
      <c r="IH138" s="256" t="s">
        <v>123</v>
      </c>
      <c r="II138" s="721">
        <f>ADHB!IK138</f>
        <v>0</v>
      </c>
      <c r="IJ138" s="257"/>
      <c r="IK138" s="257">
        <f t="shared" si="1115"/>
        <v>0</v>
      </c>
      <c r="IL138" s="258"/>
      <c r="IM138" s="257">
        <f t="shared" si="1116"/>
        <v>0</v>
      </c>
      <c r="IN138" s="259"/>
      <c r="IO138" s="260"/>
      <c r="IP138" s="260"/>
      <c r="IQ138" s="257">
        <f t="shared" si="1117"/>
        <v>0</v>
      </c>
      <c r="IR138" s="258">
        <v>0.294289866351475</v>
      </c>
      <c r="IS138" s="261">
        <f t="shared" si="1118"/>
        <v>0</v>
      </c>
      <c r="IT138" s="262">
        <f t="shared" si="1119"/>
        <v>0</v>
      </c>
      <c r="IU138" s="263"/>
      <c r="IV138" s="254">
        <v>10.0</v>
      </c>
      <c r="IW138" s="255" t="s">
        <v>132</v>
      </c>
      <c r="IX138" s="256" t="s">
        <v>121</v>
      </c>
      <c r="IY138" s="256" t="s">
        <v>123</v>
      </c>
      <c r="IZ138" s="721">
        <f>ADHB!JB138</f>
        <v>0</v>
      </c>
      <c r="JA138" s="257"/>
      <c r="JB138" s="257">
        <f t="shared" si="1120"/>
        <v>0</v>
      </c>
      <c r="JC138" s="258"/>
      <c r="JD138" s="257">
        <f t="shared" si="1121"/>
        <v>0</v>
      </c>
      <c r="JE138" s="259"/>
      <c r="JF138" s="260"/>
      <c r="JG138" s="260"/>
      <c r="JH138" s="257">
        <f t="shared" si="1122"/>
        <v>0</v>
      </c>
      <c r="JI138" s="258">
        <v>0.294289866351475</v>
      </c>
      <c r="JJ138" s="261">
        <f t="shared" si="1123"/>
        <v>0</v>
      </c>
      <c r="JK138" s="262">
        <f t="shared" si="1124"/>
        <v>0</v>
      </c>
      <c r="JL138" s="263"/>
      <c r="JM138" s="254">
        <v>10.0</v>
      </c>
      <c r="JN138" s="255" t="s">
        <v>132</v>
      </c>
      <c r="JO138" s="256" t="s">
        <v>121</v>
      </c>
      <c r="JP138" s="256" t="s">
        <v>123</v>
      </c>
      <c r="JQ138" s="721">
        <f>ADHB!JS138</f>
        <v>0</v>
      </c>
      <c r="JR138" s="257"/>
      <c r="JS138" s="257">
        <f t="shared" si="1125"/>
        <v>0</v>
      </c>
      <c r="JT138" s="258"/>
      <c r="JU138" s="257">
        <f t="shared" si="1126"/>
        <v>0</v>
      </c>
      <c r="JV138" s="259"/>
      <c r="JW138" s="260"/>
      <c r="JX138" s="260"/>
      <c r="JY138" s="257">
        <f t="shared" si="1127"/>
        <v>0</v>
      </c>
      <c r="JZ138" s="258">
        <v>0.294289866351475</v>
      </c>
      <c r="KA138" s="261">
        <f t="shared" si="1128"/>
        <v>0</v>
      </c>
      <c r="KB138" s="262">
        <f t="shared" si="1129"/>
        <v>0</v>
      </c>
      <c r="KC138" s="263"/>
      <c r="KD138" s="254">
        <v>10.0</v>
      </c>
      <c r="KE138" s="255" t="s">
        <v>132</v>
      </c>
      <c r="KF138" s="256" t="s">
        <v>121</v>
      </c>
      <c r="KG138" s="256" t="s">
        <v>123</v>
      </c>
      <c r="KH138" s="721">
        <f>ADHB!KJ138</f>
        <v>0</v>
      </c>
      <c r="KI138" s="257"/>
      <c r="KJ138" s="257">
        <f t="shared" si="1130"/>
        <v>0</v>
      </c>
      <c r="KK138" s="258"/>
      <c r="KL138" s="257">
        <f t="shared" si="1131"/>
        <v>0</v>
      </c>
      <c r="KM138" s="259"/>
      <c r="KN138" s="260"/>
      <c r="KO138" s="260"/>
      <c r="KP138" s="257">
        <f t="shared" si="1132"/>
        <v>0</v>
      </c>
      <c r="KQ138" s="258">
        <v>0.294289866351475</v>
      </c>
      <c r="KR138" s="261">
        <f t="shared" si="1133"/>
        <v>0</v>
      </c>
      <c r="KS138" s="262">
        <f t="shared" si="1134"/>
        <v>0</v>
      </c>
      <c r="KT138" s="263"/>
      <c r="KU138" s="253"/>
    </row>
    <row r="139" ht="15.75" customHeight="1">
      <c r="A139" s="273"/>
      <c r="B139" s="274" t="s">
        <v>141</v>
      </c>
      <c r="C139" s="275"/>
      <c r="D139" s="275"/>
      <c r="E139" s="276"/>
      <c r="F139" s="276"/>
      <c r="G139" s="276"/>
      <c r="H139" s="277"/>
      <c r="I139" s="276"/>
      <c r="J139" s="277"/>
      <c r="K139" s="276"/>
      <c r="L139" s="276"/>
      <c r="M139" s="276"/>
      <c r="N139" s="277"/>
      <c r="O139" s="278"/>
      <c r="P139" s="279"/>
      <c r="Q139" s="263"/>
      <c r="R139" s="273"/>
      <c r="S139" s="274" t="s">
        <v>141</v>
      </c>
      <c r="T139" s="275"/>
      <c r="U139" s="275"/>
      <c r="V139" s="276"/>
      <c r="W139" s="276"/>
      <c r="X139" s="276"/>
      <c r="Y139" s="277"/>
      <c r="Z139" s="276"/>
      <c r="AA139" s="277"/>
      <c r="AB139" s="276"/>
      <c r="AC139" s="276"/>
      <c r="AD139" s="276"/>
      <c r="AE139" s="277"/>
      <c r="AF139" s="278"/>
      <c r="AG139" s="279"/>
      <c r="AH139" s="263"/>
      <c r="AI139" s="273"/>
      <c r="AJ139" s="274" t="s">
        <v>141</v>
      </c>
      <c r="AK139" s="275"/>
      <c r="AL139" s="275"/>
      <c r="AM139" s="276"/>
      <c r="AN139" s="276"/>
      <c r="AO139" s="276"/>
      <c r="AP139" s="277"/>
      <c r="AQ139" s="276"/>
      <c r="AR139" s="277"/>
      <c r="AS139" s="276"/>
      <c r="AT139" s="276"/>
      <c r="AU139" s="276"/>
      <c r="AV139" s="277"/>
      <c r="AW139" s="278"/>
      <c r="AX139" s="279"/>
      <c r="AY139" s="263"/>
      <c r="AZ139" s="273"/>
      <c r="BA139" s="274" t="s">
        <v>141</v>
      </c>
      <c r="BB139" s="275"/>
      <c r="BC139" s="275"/>
      <c r="BD139" s="276"/>
      <c r="BE139" s="276"/>
      <c r="BF139" s="276"/>
      <c r="BG139" s="277"/>
      <c r="BH139" s="276"/>
      <c r="BI139" s="277"/>
      <c r="BJ139" s="276"/>
      <c r="BK139" s="276"/>
      <c r="BL139" s="276"/>
      <c r="BM139" s="277"/>
      <c r="BN139" s="278"/>
      <c r="BO139" s="279"/>
      <c r="BP139" s="263"/>
      <c r="BQ139" s="273"/>
      <c r="BR139" s="274" t="s">
        <v>141</v>
      </c>
      <c r="BS139" s="275"/>
      <c r="BT139" s="275"/>
      <c r="BU139" s="276"/>
      <c r="BV139" s="276"/>
      <c r="BW139" s="276"/>
      <c r="BX139" s="277"/>
      <c r="BY139" s="276"/>
      <c r="BZ139" s="277"/>
      <c r="CA139" s="276"/>
      <c r="CB139" s="276"/>
      <c r="CC139" s="276"/>
      <c r="CD139" s="277"/>
      <c r="CE139" s="278"/>
      <c r="CF139" s="279"/>
      <c r="CG139" s="263"/>
      <c r="CH139" s="273"/>
      <c r="CI139" s="274" t="s">
        <v>141</v>
      </c>
      <c r="CJ139" s="275"/>
      <c r="CK139" s="275"/>
      <c r="CL139" s="276"/>
      <c r="CM139" s="276"/>
      <c r="CN139" s="276"/>
      <c r="CO139" s="277"/>
      <c r="CP139" s="276"/>
      <c r="CQ139" s="277"/>
      <c r="CR139" s="276"/>
      <c r="CS139" s="276"/>
      <c r="CT139" s="276"/>
      <c r="CU139" s="277"/>
      <c r="CV139" s="278"/>
      <c r="CW139" s="279"/>
      <c r="CX139" s="263"/>
      <c r="CY139" s="273"/>
      <c r="CZ139" s="274" t="s">
        <v>141</v>
      </c>
      <c r="DA139" s="275"/>
      <c r="DB139" s="275"/>
      <c r="DC139" s="276"/>
      <c r="DD139" s="276"/>
      <c r="DE139" s="276"/>
      <c r="DF139" s="277"/>
      <c r="DG139" s="276"/>
      <c r="DH139" s="277"/>
      <c r="DI139" s="276"/>
      <c r="DJ139" s="276"/>
      <c r="DK139" s="276"/>
      <c r="DL139" s="277"/>
      <c r="DM139" s="278"/>
      <c r="DN139" s="279"/>
      <c r="DO139" s="263"/>
      <c r="DP139" s="273"/>
      <c r="DQ139" s="274" t="s">
        <v>141</v>
      </c>
      <c r="DR139" s="275"/>
      <c r="DS139" s="275"/>
      <c r="DT139" s="276"/>
      <c r="DU139" s="276"/>
      <c r="DV139" s="276"/>
      <c r="DW139" s="277"/>
      <c r="DX139" s="276"/>
      <c r="DY139" s="277"/>
      <c r="DZ139" s="276"/>
      <c r="EA139" s="276"/>
      <c r="EB139" s="276"/>
      <c r="EC139" s="277"/>
      <c r="ED139" s="278"/>
      <c r="EE139" s="279"/>
      <c r="EF139" s="263"/>
      <c r="EG139" s="273"/>
      <c r="EH139" s="274" t="s">
        <v>141</v>
      </c>
      <c r="EI139" s="275"/>
      <c r="EJ139" s="275"/>
      <c r="EK139" s="276"/>
      <c r="EL139" s="276"/>
      <c r="EM139" s="276"/>
      <c r="EN139" s="277"/>
      <c r="EO139" s="276"/>
      <c r="EP139" s="277"/>
      <c r="EQ139" s="276"/>
      <c r="ER139" s="276"/>
      <c r="ES139" s="276"/>
      <c r="ET139" s="277"/>
      <c r="EU139" s="278"/>
      <c r="EV139" s="279"/>
      <c r="EW139" s="263"/>
      <c r="EX139" s="273"/>
      <c r="EY139" s="274" t="s">
        <v>141</v>
      </c>
      <c r="EZ139" s="275"/>
      <c r="FA139" s="275"/>
      <c r="FB139" s="276"/>
      <c r="FC139" s="276"/>
      <c r="FD139" s="276"/>
      <c r="FE139" s="277"/>
      <c r="FF139" s="276"/>
      <c r="FG139" s="277"/>
      <c r="FH139" s="276"/>
      <c r="FI139" s="276"/>
      <c r="FJ139" s="276"/>
      <c r="FK139" s="277"/>
      <c r="FL139" s="278"/>
      <c r="FM139" s="279"/>
      <c r="FN139" s="263"/>
      <c r="FO139" s="273"/>
      <c r="FP139" s="274" t="s">
        <v>141</v>
      </c>
      <c r="FQ139" s="275"/>
      <c r="FR139" s="275"/>
      <c r="FS139" s="276"/>
      <c r="FT139" s="276"/>
      <c r="FU139" s="276"/>
      <c r="FV139" s="277"/>
      <c r="FW139" s="276"/>
      <c r="FX139" s="277"/>
      <c r="FY139" s="276"/>
      <c r="FZ139" s="276"/>
      <c r="GA139" s="276"/>
      <c r="GB139" s="277"/>
      <c r="GC139" s="278"/>
      <c r="GD139" s="279"/>
      <c r="GE139" s="263"/>
      <c r="GF139" s="273"/>
      <c r="GG139" s="274" t="s">
        <v>141</v>
      </c>
      <c r="GH139" s="275"/>
      <c r="GI139" s="275"/>
      <c r="GJ139" s="276"/>
      <c r="GK139" s="276"/>
      <c r="GL139" s="276"/>
      <c r="GM139" s="277"/>
      <c r="GN139" s="276"/>
      <c r="GO139" s="277"/>
      <c r="GP139" s="276"/>
      <c r="GQ139" s="276"/>
      <c r="GR139" s="276"/>
      <c r="GS139" s="277"/>
      <c r="GT139" s="278"/>
      <c r="GU139" s="279"/>
      <c r="GV139" s="263"/>
      <c r="GW139" s="273"/>
      <c r="GX139" s="274" t="s">
        <v>141</v>
      </c>
      <c r="GY139" s="275"/>
      <c r="GZ139" s="275"/>
      <c r="HA139" s="276"/>
      <c r="HB139" s="276"/>
      <c r="HC139" s="276"/>
      <c r="HD139" s="277"/>
      <c r="HE139" s="276"/>
      <c r="HF139" s="277"/>
      <c r="HG139" s="276"/>
      <c r="HH139" s="276"/>
      <c r="HI139" s="276"/>
      <c r="HJ139" s="277"/>
      <c r="HK139" s="278"/>
      <c r="HL139" s="279"/>
      <c r="HM139" s="263"/>
      <c r="HN139" s="273"/>
      <c r="HO139" s="274" t="s">
        <v>141</v>
      </c>
      <c r="HP139" s="275"/>
      <c r="HQ139" s="275"/>
      <c r="HR139" s="276"/>
      <c r="HS139" s="276"/>
      <c r="HT139" s="276"/>
      <c r="HU139" s="277"/>
      <c r="HV139" s="276"/>
      <c r="HW139" s="277"/>
      <c r="HX139" s="276"/>
      <c r="HY139" s="276"/>
      <c r="HZ139" s="276"/>
      <c r="IA139" s="277"/>
      <c r="IB139" s="278"/>
      <c r="IC139" s="279"/>
      <c r="ID139" s="263"/>
      <c r="IE139" s="273"/>
      <c r="IF139" s="274" t="s">
        <v>141</v>
      </c>
      <c r="IG139" s="275"/>
      <c r="IH139" s="275"/>
      <c r="II139" s="276"/>
      <c r="IJ139" s="276"/>
      <c r="IK139" s="276"/>
      <c r="IL139" s="277"/>
      <c r="IM139" s="276"/>
      <c r="IN139" s="277"/>
      <c r="IO139" s="276"/>
      <c r="IP139" s="276"/>
      <c r="IQ139" s="276"/>
      <c r="IR139" s="277"/>
      <c r="IS139" s="278"/>
      <c r="IT139" s="279"/>
      <c r="IU139" s="263"/>
      <c r="IV139" s="273"/>
      <c r="IW139" s="274" t="s">
        <v>141</v>
      </c>
      <c r="IX139" s="275"/>
      <c r="IY139" s="275"/>
      <c r="IZ139" s="276"/>
      <c r="JA139" s="276"/>
      <c r="JB139" s="276"/>
      <c r="JC139" s="277"/>
      <c r="JD139" s="276"/>
      <c r="JE139" s="277"/>
      <c r="JF139" s="276"/>
      <c r="JG139" s="276"/>
      <c r="JH139" s="276"/>
      <c r="JI139" s="277"/>
      <c r="JJ139" s="278"/>
      <c r="JK139" s="279"/>
      <c r="JL139" s="263"/>
      <c r="JM139" s="273"/>
      <c r="JN139" s="274" t="s">
        <v>141</v>
      </c>
      <c r="JO139" s="275"/>
      <c r="JP139" s="275"/>
      <c r="JQ139" s="276"/>
      <c r="JR139" s="276"/>
      <c r="JS139" s="276"/>
      <c r="JT139" s="277"/>
      <c r="JU139" s="276"/>
      <c r="JV139" s="277"/>
      <c r="JW139" s="276"/>
      <c r="JX139" s="276"/>
      <c r="JY139" s="276"/>
      <c r="JZ139" s="277"/>
      <c r="KA139" s="278"/>
      <c r="KB139" s="279"/>
      <c r="KC139" s="263"/>
      <c r="KD139" s="273"/>
      <c r="KE139" s="274" t="s">
        <v>141</v>
      </c>
      <c r="KF139" s="275"/>
      <c r="KG139" s="275"/>
      <c r="KH139" s="276"/>
      <c r="KI139" s="276"/>
      <c r="KJ139" s="276"/>
      <c r="KK139" s="277"/>
      <c r="KL139" s="276"/>
      <c r="KM139" s="277"/>
      <c r="KN139" s="276"/>
      <c r="KO139" s="276"/>
      <c r="KP139" s="276"/>
      <c r="KQ139" s="277"/>
      <c r="KR139" s="278"/>
      <c r="KS139" s="279"/>
      <c r="KT139" s="263"/>
      <c r="KU139" s="264"/>
    </row>
    <row r="140" ht="15.75" customHeight="1">
      <c r="A140" s="254">
        <v>1.0</v>
      </c>
      <c r="B140" s="255" t="s">
        <v>142</v>
      </c>
      <c r="C140" s="256" t="s">
        <v>121</v>
      </c>
      <c r="D140" s="256" t="s">
        <v>123</v>
      </c>
      <c r="E140" s="257">
        <f>ADHB!G140</f>
        <v>0</v>
      </c>
      <c r="F140" s="257"/>
      <c r="G140" s="257">
        <f t="shared" ref="G140:G147" si="1135">iferror(E140/F140*100,0)</f>
        <v>0</v>
      </c>
      <c r="H140" s="258"/>
      <c r="I140" s="257">
        <f t="shared" ref="I140:I147" si="1136">IFERROR(+G140*H140,"")</f>
        <v>0</v>
      </c>
      <c r="J140" s="259"/>
      <c r="K140" s="260"/>
      <c r="L140" s="260"/>
      <c r="M140" s="257">
        <f t="shared" ref="M140:M147" si="1137">IFERROR(+(IF(G140="","0",G140))+(IF(I140="","0",I140))+(IF(L140="","0",L140)),"")</f>
        <v>0</v>
      </c>
      <c r="N140" s="258">
        <v>0.294289866351475</v>
      </c>
      <c r="O140" s="261">
        <f t="shared" ref="O140:O147" si="1138">IFERROR(+N140*(M140-L140),"")</f>
        <v>0</v>
      </c>
      <c r="P140" s="262">
        <f t="shared" ref="P140:P147" si="1139">IFERROR(+(IF(M140="","0",M140))-(IF(O140="","0",O140)),"")</f>
        <v>0</v>
      </c>
      <c r="Q140" s="263"/>
      <c r="R140" s="254">
        <v>1.0</v>
      </c>
      <c r="S140" s="255" t="s">
        <v>142</v>
      </c>
      <c r="T140" s="256" t="s">
        <v>121</v>
      </c>
      <c r="U140" s="256" t="s">
        <v>123</v>
      </c>
      <c r="V140" s="257">
        <f>ADHB!X140</f>
        <v>0</v>
      </c>
      <c r="W140" s="257"/>
      <c r="X140" s="257">
        <f t="shared" ref="X140:X147" si="1140">iferror(V140/W140*100,0)</f>
        <v>0</v>
      </c>
      <c r="Y140" s="258"/>
      <c r="Z140" s="257">
        <f t="shared" ref="Z140:Z147" si="1141">IFERROR(+X140*Y140,"")</f>
        <v>0</v>
      </c>
      <c r="AA140" s="259"/>
      <c r="AB140" s="260"/>
      <c r="AC140" s="260"/>
      <c r="AD140" s="257">
        <f t="shared" ref="AD140:AD147" si="1142">IFERROR(+(IF(X140="","0",X140))+(IF(Z140="","0",Z140))+(IF(AC140="","0",AC140)),"")</f>
        <v>0</v>
      </c>
      <c r="AE140" s="258">
        <v>0.294289866351475</v>
      </c>
      <c r="AF140" s="261">
        <f t="shared" ref="AF140:AF147" si="1143">IFERROR(+AE140*(AD140-AC140),"")</f>
        <v>0</v>
      </c>
      <c r="AG140" s="262">
        <f t="shared" ref="AG140:AG147" si="1144">IFERROR(+(IF(AD140="","0",AD140))-(IF(AF140="","0",AF140)),"")</f>
        <v>0</v>
      </c>
      <c r="AH140" s="263"/>
      <c r="AI140" s="254">
        <v>1.0</v>
      </c>
      <c r="AJ140" s="255" t="s">
        <v>142</v>
      </c>
      <c r="AK140" s="256" t="s">
        <v>121</v>
      </c>
      <c r="AL140" s="256" t="s">
        <v>123</v>
      </c>
      <c r="AM140" s="257">
        <f>ADHB!AO140</f>
        <v>0</v>
      </c>
      <c r="AN140" s="257"/>
      <c r="AO140" s="257">
        <f t="shared" ref="AO140:AO147" si="1145">iferror(AM140/AN140*100,0)</f>
        <v>0</v>
      </c>
      <c r="AP140" s="258"/>
      <c r="AQ140" s="257">
        <f t="shared" ref="AQ140:AQ147" si="1146">IFERROR(+AO140*AP140,"")</f>
        <v>0</v>
      </c>
      <c r="AR140" s="259"/>
      <c r="AS140" s="260"/>
      <c r="AT140" s="260"/>
      <c r="AU140" s="257">
        <f t="shared" ref="AU140:AU147" si="1147">IFERROR(+(IF(AO140="","0",AO140))+(IF(AQ140="","0",AQ140))+(IF(AT140="","0",AT140)),"")</f>
        <v>0</v>
      </c>
      <c r="AV140" s="258">
        <v>0.294289866351475</v>
      </c>
      <c r="AW140" s="261">
        <f t="shared" ref="AW140:AW147" si="1148">IFERROR(+AV140*(AU140-AT140),"")</f>
        <v>0</v>
      </c>
      <c r="AX140" s="262">
        <f t="shared" ref="AX140:AX147" si="1149">IFERROR(+(IF(AU140="","0",AU140))-(IF(AW140="","0",AW140)),"")</f>
        <v>0</v>
      </c>
      <c r="AY140" s="263"/>
      <c r="AZ140" s="254">
        <v>1.0</v>
      </c>
      <c r="BA140" s="255" t="s">
        <v>142</v>
      </c>
      <c r="BB140" s="256" t="s">
        <v>121</v>
      </c>
      <c r="BC140" s="256" t="s">
        <v>123</v>
      </c>
      <c r="BD140" s="257">
        <f>ADHB!BF140</f>
        <v>0</v>
      </c>
      <c r="BE140" s="257"/>
      <c r="BF140" s="257">
        <f t="shared" ref="BF140:BF147" si="1150">iferror(BD140/BE140*100,0)</f>
        <v>0</v>
      </c>
      <c r="BG140" s="258"/>
      <c r="BH140" s="257">
        <f t="shared" ref="BH140:BH147" si="1151">IFERROR(+BF140*BG140,"")</f>
        <v>0</v>
      </c>
      <c r="BI140" s="259"/>
      <c r="BJ140" s="260"/>
      <c r="BK140" s="260"/>
      <c r="BL140" s="257">
        <f t="shared" ref="BL140:BL147" si="1152">IFERROR(+(IF(BF140="","0",BF140))+(IF(BH140="","0",BH140))+(IF(BK140="","0",BK140)),"")</f>
        <v>0</v>
      </c>
      <c r="BM140" s="258">
        <v>0.294289866351475</v>
      </c>
      <c r="BN140" s="261">
        <f t="shared" ref="BN140:BN147" si="1153">IFERROR(+BM140*(BL140-BK140),"")</f>
        <v>0</v>
      </c>
      <c r="BO140" s="262">
        <f t="shared" ref="BO140:BO147" si="1154">IFERROR(+(IF(BL140="","0",BL140))-(IF(BN140="","0",BN140)),"")</f>
        <v>0</v>
      </c>
      <c r="BP140" s="263"/>
      <c r="BQ140" s="254">
        <v>1.0</v>
      </c>
      <c r="BR140" s="255" t="s">
        <v>142</v>
      </c>
      <c r="BS140" s="256" t="s">
        <v>121</v>
      </c>
      <c r="BT140" s="256" t="s">
        <v>123</v>
      </c>
      <c r="BU140" s="257">
        <f>ADHB!BW140</f>
        <v>0</v>
      </c>
      <c r="BV140" s="257"/>
      <c r="BW140" s="257">
        <f t="shared" ref="BW140:BW147" si="1155">iferror(BU140/BV140*100,0)</f>
        <v>0</v>
      </c>
      <c r="BX140" s="258"/>
      <c r="BY140" s="257">
        <f t="shared" ref="BY140:BY147" si="1156">IFERROR(+BW140*BX140,"")</f>
        <v>0</v>
      </c>
      <c r="BZ140" s="259"/>
      <c r="CA140" s="260"/>
      <c r="CB140" s="260"/>
      <c r="CC140" s="257">
        <f t="shared" ref="CC140:CC147" si="1157">IFERROR(+(IF(BW140="","0",BW140))+(IF(BY140="","0",BY140))+(IF(CB140="","0",CB140)),"")</f>
        <v>0</v>
      </c>
      <c r="CD140" s="258">
        <v>0.294289866351475</v>
      </c>
      <c r="CE140" s="261">
        <f t="shared" ref="CE140:CE147" si="1158">IFERROR(+CD140*(CC140-CB140),"")</f>
        <v>0</v>
      </c>
      <c r="CF140" s="262">
        <f t="shared" ref="CF140:CF147" si="1159">IFERROR(+(IF(CC140="","0",CC140))-(IF(CE140="","0",CE140)),"")</f>
        <v>0</v>
      </c>
      <c r="CG140" s="263"/>
      <c r="CH140" s="254">
        <v>1.0</v>
      </c>
      <c r="CI140" s="255" t="s">
        <v>142</v>
      </c>
      <c r="CJ140" s="256" t="s">
        <v>121</v>
      </c>
      <c r="CK140" s="256" t="s">
        <v>123</v>
      </c>
      <c r="CL140" s="257">
        <f>ADHB!CN140</f>
        <v>0</v>
      </c>
      <c r="CM140" s="257"/>
      <c r="CN140" s="257">
        <f t="shared" ref="CN140:CN147" si="1160">iferror(CL140/CM140*100,0)</f>
        <v>0</v>
      </c>
      <c r="CO140" s="258"/>
      <c r="CP140" s="257">
        <f t="shared" ref="CP140:CP147" si="1161">IFERROR(+CN140*CO140,"")</f>
        <v>0</v>
      </c>
      <c r="CQ140" s="259"/>
      <c r="CR140" s="260"/>
      <c r="CS140" s="260"/>
      <c r="CT140" s="257">
        <f t="shared" ref="CT140:CT147" si="1162">IFERROR(+(IF(CN140="","0",CN140))+(IF(CP140="","0",CP140))+(IF(CS140="","0",CS140)),"")</f>
        <v>0</v>
      </c>
      <c r="CU140" s="258">
        <v>0.294289866351475</v>
      </c>
      <c r="CV140" s="261">
        <f t="shared" ref="CV140:CV147" si="1163">IFERROR(+CU140*(CT140-CS140),"")</f>
        <v>0</v>
      </c>
      <c r="CW140" s="262">
        <f t="shared" ref="CW140:CW147" si="1164">IFERROR(+(IF(CT140="","0",CT140))-(IF(CV140="","0",CV140)),"")</f>
        <v>0</v>
      </c>
      <c r="CX140" s="263"/>
      <c r="CY140" s="254">
        <v>1.0</v>
      </c>
      <c r="CZ140" s="255" t="s">
        <v>142</v>
      </c>
      <c r="DA140" s="256" t="s">
        <v>121</v>
      </c>
      <c r="DB140" s="256" t="s">
        <v>123</v>
      </c>
      <c r="DC140" s="257">
        <f>ADHB!DE140</f>
        <v>0</v>
      </c>
      <c r="DD140" s="257"/>
      <c r="DE140" s="257">
        <f t="shared" ref="DE140:DE147" si="1165">iferror(DC140/DD140*100,0)</f>
        <v>0</v>
      </c>
      <c r="DF140" s="258"/>
      <c r="DG140" s="257">
        <f t="shared" ref="DG140:DG147" si="1166">IFERROR(+DE140*DF140,"")</f>
        <v>0</v>
      </c>
      <c r="DH140" s="259"/>
      <c r="DI140" s="260"/>
      <c r="DJ140" s="260"/>
      <c r="DK140" s="257">
        <f t="shared" ref="DK140:DK147" si="1167">IFERROR(+(IF(DE140="","0",DE140))+(IF(DG140="","0",DG140))+(IF(DJ140="","0",DJ140)),"")</f>
        <v>0</v>
      </c>
      <c r="DL140" s="258">
        <v>0.294289866351475</v>
      </c>
      <c r="DM140" s="261">
        <f t="shared" ref="DM140:DM147" si="1168">IFERROR(+DL140*(DK140-DJ140),"")</f>
        <v>0</v>
      </c>
      <c r="DN140" s="262">
        <f t="shared" ref="DN140:DN147" si="1169">IFERROR(+(IF(DK140="","0",DK140))-(IF(DM140="","0",DM140)),"")</f>
        <v>0</v>
      </c>
      <c r="DO140" s="263"/>
      <c r="DP140" s="254">
        <v>1.0</v>
      </c>
      <c r="DQ140" s="255" t="s">
        <v>142</v>
      </c>
      <c r="DR140" s="256" t="s">
        <v>121</v>
      </c>
      <c r="DS140" s="256" t="s">
        <v>123</v>
      </c>
      <c r="DT140" s="257">
        <f>ADHB!DV140</f>
        <v>0</v>
      </c>
      <c r="DU140" s="257"/>
      <c r="DV140" s="257">
        <f t="shared" ref="DV140:DV147" si="1170">iferror(DT140/DU140*100,0)</f>
        <v>0</v>
      </c>
      <c r="DW140" s="258"/>
      <c r="DX140" s="257">
        <f t="shared" ref="DX140:DX147" si="1171">IFERROR(+DV140*DW140,"")</f>
        <v>0</v>
      </c>
      <c r="DY140" s="259"/>
      <c r="DZ140" s="260"/>
      <c r="EA140" s="260"/>
      <c r="EB140" s="257">
        <f t="shared" ref="EB140:EB147" si="1172">IFERROR(+(IF(DV140="","0",DV140))+(IF(DX140="","0",DX140))+(IF(EA140="","0",EA140)),"")</f>
        <v>0</v>
      </c>
      <c r="EC140" s="258">
        <v>0.294289866351475</v>
      </c>
      <c r="ED140" s="261">
        <f t="shared" ref="ED140:ED147" si="1173">IFERROR(+EC140*(EB140-EA140),"")</f>
        <v>0</v>
      </c>
      <c r="EE140" s="262">
        <f t="shared" ref="EE140:EE147" si="1174">IFERROR(+(IF(EB140="","0",EB140))-(IF(ED140="","0",ED140)),"")</f>
        <v>0</v>
      </c>
      <c r="EF140" s="263"/>
      <c r="EG140" s="254">
        <v>1.0</v>
      </c>
      <c r="EH140" s="255" t="s">
        <v>142</v>
      </c>
      <c r="EI140" s="256" t="s">
        <v>121</v>
      </c>
      <c r="EJ140" s="256" t="s">
        <v>123</v>
      </c>
      <c r="EK140" s="257">
        <f>ADHB!EM140</f>
        <v>0</v>
      </c>
      <c r="EL140" s="257"/>
      <c r="EM140" s="257">
        <f t="shared" ref="EM140:EM147" si="1175">iferror(EK140/EL140*100,0)</f>
        <v>0</v>
      </c>
      <c r="EN140" s="258"/>
      <c r="EO140" s="257">
        <f t="shared" ref="EO140:EO147" si="1176">IFERROR(+EM140*EN140,"")</f>
        <v>0</v>
      </c>
      <c r="EP140" s="259"/>
      <c r="EQ140" s="260"/>
      <c r="ER140" s="260"/>
      <c r="ES140" s="257">
        <f t="shared" ref="ES140:ES147" si="1177">IFERROR(+(IF(EM140="","0",EM140))+(IF(EO140="","0",EO140))+(IF(ER140="","0",ER140)),"")</f>
        <v>0</v>
      </c>
      <c r="ET140" s="258">
        <v>0.294289866351475</v>
      </c>
      <c r="EU140" s="261">
        <f t="shared" ref="EU140:EU147" si="1178">IFERROR(+ET140*(ES140-ER140),"")</f>
        <v>0</v>
      </c>
      <c r="EV140" s="262">
        <f t="shared" ref="EV140:EV147" si="1179">IFERROR(+(IF(ES140="","0",ES140))-(IF(EU140="","0",EU140)),"")</f>
        <v>0</v>
      </c>
      <c r="EW140" s="263"/>
      <c r="EX140" s="254">
        <v>1.0</v>
      </c>
      <c r="EY140" s="255" t="s">
        <v>142</v>
      </c>
      <c r="EZ140" s="256" t="s">
        <v>121</v>
      </c>
      <c r="FA140" s="256" t="s">
        <v>123</v>
      </c>
      <c r="FB140" s="257">
        <f>ADHB!FD140</f>
        <v>0</v>
      </c>
      <c r="FC140" s="257"/>
      <c r="FD140" s="257">
        <f t="shared" ref="FD140:FD147" si="1180">iferror(FB140/FC140*100,0)</f>
        <v>0</v>
      </c>
      <c r="FE140" s="258"/>
      <c r="FF140" s="257">
        <f t="shared" ref="FF140:FF147" si="1181">IFERROR(+FD140*FE140,"")</f>
        <v>0</v>
      </c>
      <c r="FG140" s="259"/>
      <c r="FH140" s="260"/>
      <c r="FI140" s="260"/>
      <c r="FJ140" s="257">
        <f t="shared" ref="FJ140:FJ147" si="1182">IFERROR(+(IF(FD140="","0",FD140))+(IF(FF140="","0",FF140))+(IF(FI140="","0",FI140)),"")</f>
        <v>0</v>
      </c>
      <c r="FK140" s="258">
        <v>0.294289866351475</v>
      </c>
      <c r="FL140" s="261">
        <f t="shared" ref="FL140:FL147" si="1183">IFERROR(+FK140*(FJ140-FI140),"")</f>
        <v>0</v>
      </c>
      <c r="FM140" s="262">
        <f t="shared" ref="FM140:FM147" si="1184">IFERROR(+(IF(FJ140="","0",FJ140))-(IF(FL140="","0",FL140)),"")</f>
        <v>0</v>
      </c>
      <c r="FN140" s="263"/>
      <c r="FO140" s="254">
        <v>1.0</v>
      </c>
      <c r="FP140" s="255" t="s">
        <v>142</v>
      </c>
      <c r="FQ140" s="256" t="s">
        <v>121</v>
      </c>
      <c r="FR140" s="256" t="s">
        <v>123</v>
      </c>
      <c r="FS140" s="257">
        <f>ADHB!FU140</f>
        <v>0</v>
      </c>
      <c r="FT140" s="257"/>
      <c r="FU140" s="257">
        <f t="shared" ref="FU140:FU147" si="1185">iferror(FS140/FT140*100,0)</f>
        <v>0</v>
      </c>
      <c r="FV140" s="258"/>
      <c r="FW140" s="257">
        <f t="shared" ref="FW140:FW147" si="1186">IFERROR(+FU140*FV140,"")</f>
        <v>0</v>
      </c>
      <c r="FX140" s="259"/>
      <c r="FY140" s="260"/>
      <c r="FZ140" s="260"/>
      <c r="GA140" s="257">
        <f t="shared" ref="GA140:GA147" si="1187">IFERROR(+(IF(FU140="","0",FU140))+(IF(FW140="","0",FW140))+(IF(FZ140="","0",FZ140)),"")</f>
        <v>0</v>
      </c>
      <c r="GB140" s="258">
        <v>0.294289866351475</v>
      </c>
      <c r="GC140" s="261">
        <f t="shared" ref="GC140:GC147" si="1188">IFERROR(+GB140*(GA140-FZ140),"")</f>
        <v>0</v>
      </c>
      <c r="GD140" s="262">
        <f t="shared" ref="GD140:GD147" si="1189">IFERROR(+(IF(GA140="","0",GA140))-(IF(GC140="","0",GC140)),"")</f>
        <v>0</v>
      </c>
      <c r="GE140" s="263"/>
      <c r="GF140" s="254">
        <v>1.0</v>
      </c>
      <c r="GG140" s="255" t="s">
        <v>142</v>
      </c>
      <c r="GH140" s="256" t="s">
        <v>121</v>
      </c>
      <c r="GI140" s="256" t="s">
        <v>123</v>
      </c>
      <c r="GJ140" s="257">
        <f>ADHB!GL140</f>
        <v>0</v>
      </c>
      <c r="GK140" s="257"/>
      <c r="GL140" s="257">
        <f t="shared" ref="GL140:GL147" si="1190">iferror(GJ140/GK140*100,0)</f>
        <v>0</v>
      </c>
      <c r="GM140" s="258"/>
      <c r="GN140" s="257">
        <f t="shared" ref="GN140:GN147" si="1191">IFERROR(+GL140*GM140,"")</f>
        <v>0</v>
      </c>
      <c r="GO140" s="259"/>
      <c r="GP140" s="260"/>
      <c r="GQ140" s="260"/>
      <c r="GR140" s="257">
        <f t="shared" ref="GR140:GR147" si="1192">IFERROR(+(IF(GL140="","0",GL140))+(IF(GN140="","0",GN140))+(IF(GQ140="","0",GQ140)),"")</f>
        <v>0</v>
      </c>
      <c r="GS140" s="258">
        <v>0.294289866351475</v>
      </c>
      <c r="GT140" s="261">
        <f t="shared" ref="GT140:GT147" si="1193">IFERROR(+GS140*(GR140-GQ140),"")</f>
        <v>0</v>
      </c>
      <c r="GU140" s="262">
        <f t="shared" ref="GU140:GU147" si="1194">IFERROR(+(IF(GR140="","0",GR140))-(IF(GT140="","0",GT140)),"")</f>
        <v>0</v>
      </c>
      <c r="GV140" s="263"/>
      <c r="GW140" s="254">
        <v>1.0</v>
      </c>
      <c r="GX140" s="255" t="s">
        <v>142</v>
      </c>
      <c r="GY140" s="256" t="s">
        <v>121</v>
      </c>
      <c r="GZ140" s="256" t="s">
        <v>123</v>
      </c>
      <c r="HA140" s="257">
        <f>ADHB!HC140</f>
        <v>0</v>
      </c>
      <c r="HB140" s="257"/>
      <c r="HC140" s="257">
        <f t="shared" ref="HC140:HC147" si="1195">iferror(HA140/HB140*100,0)</f>
        <v>0</v>
      </c>
      <c r="HD140" s="258"/>
      <c r="HE140" s="257">
        <f t="shared" ref="HE140:HE147" si="1196">IFERROR(+HC140*HD140,"")</f>
        <v>0</v>
      </c>
      <c r="HF140" s="259"/>
      <c r="HG140" s="260"/>
      <c r="HH140" s="260"/>
      <c r="HI140" s="257">
        <f t="shared" ref="HI140:HI147" si="1197">IFERROR(+(IF(HC140="","0",HC140))+(IF(HE140="","0",HE140))+(IF(HH140="","0",HH140)),"")</f>
        <v>0</v>
      </c>
      <c r="HJ140" s="258">
        <v>0.294289866351475</v>
      </c>
      <c r="HK140" s="261">
        <f t="shared" ref="HK140:HK147" si="1198">IFERROR(+HJ140*(HI140-HH140),"")</f>
        <v>0</v>
      </c>
      <c r="HL140" s="262">
        <f t="shared" ref="HL140:HL147" si="1199">IFERROR(+(IF(HI140="","0",HI140))-(IF(HK140="","0",HK140)),"")</f>
        <v>0</v>
      </c>
      <c r="HM140" s="263"/>
      <c r="HN140" s="254">
        <v>1.0</v>
      </c>
      <c r="HO140" s="255" t="s">
        <v>142</v>
      </c>
      <c r="HP140" s="256" t="s">
        <v>121</v>
      </c>
      <c r="HQ140" s="256" t="s">
        <v>123</v>
      </c>
      <c r="HR140" s="257">
        <f>ADHB!HT140</f>
        <v>0</v>
      </c>
      <c r="HS140" s="257"/>
      <c r="HT140" s="257">
        <f t="shared" ref="HT140:HT147" si="1200">iferror(HR140/HS140*100,0)</f>
        <v>0</v>
      </c>
      <c r="HU140" s="258"/>
      <c r="HV140" s="257">
        <f t="shared" ref="HV140:HV147" si="1201">IFERROR(+HT140*HU140,"")</f>
        <v>0</v>
      </c>
      <c r="HW140" s="259"/>
      <c r="HX140" s="260"/>
      <c r="HY140" s="260"/>
      <c r="HZ140" s="257">
        <f t="shared" ref="HZ140:HZ147" si="1202">IFERROR(+(IF(HT140="","0",HT140))+(IF(HV140="","0",HV140))+(IF(HY140="","0",HY140)),"")</f>
        <v>0</v>
      </c>
      <c r="IA140" s="258">
        <v>0.294289866351475</v>
      </c>
      <c r="IB140" s="261">
        <f t="shared" ref="IB140:IB147" si="1203">IFERROR(+IA140*(HZ140-HY140),"")</f>
        <v>0</v>
      </c>
      <c r="IC140" s="262">
        <f t="shared" ref="IC140:IC147" si="1204">IFERROR(+(IF(HZ140="","0",HZ140))-(IF(IB140="","0",IB140)),"")</f>
        <v>0</v>
      </c>
      <c r="ID140" s="263"/>
      <c r="IE140" s="254">
        <v>1.0</v>
      </c>
      <c r="IF140" s="255" t="s">
        <v>142</v>
      </c>
      <c r="IG140" s="256" t="s">
        <v>121</v>
      </c>
      <c r="IH140" s="256" t="s">
        <v>123</v>
      </c>
      <c r="II140" s="257">
        <f>ADHB!IK140</f>
        <v>0</v>
      </c>
      <c r="IJ140" s="257"/>
      <c r="IK140" s="257">
        <f t="shared" ref="IK140:IK147" si="1205">iferror(II140/IJ140*100,0)</f>
        <v>0</v>
      </c>
      <c r="IL140" s="258"/>
      <c r="IM140" s="257">
        <f t="shared" ref="IM140:IM147" si="1206">IFERROR(+IK140*IL140,"")</f>
        <v>0</v>
      </c>
      <c r="IN140" s="259"/>
      <c r="IO140" s="260"/>
      <c r="IP140" s="260"/>
      <c r="IQ140" s="257">
        <f t="shared" ref="IQ140:IQ147" si="1207">IFERROR(+(IF(IK140="","0",IK140))+(IF(IM140="","0",IM140))+(IF(IP140="","0",IP140)),"")</f>
        <v>0</v>
      </c>
      <c r="IR140" s="258">
        <v>0.294289866351475</v>
      </c>
      <c r="IS140" s="261">
        <f t="shared" ref="IS140:IS147" si="1208">IFERROR(+IR140*(IQ140-IP140),"")</f>
        <v>0</v>
      </c>
      <c r="IT140" s="262">
        <f t="shared" ref="IT140:IT147" si="1209">IFERROR(+(IF(IQ140="","0",IQ140))-(IF(IS140="","0",IS140)),"")</f>
        <v>0</v>
      </c>
      <c r="IU140" s="263"/>
      <c r="IV140" s="254">
        <v>1.0</v>
      </c>
      <c r="IW140" s="255" t="s">
        <v>142</v>
      </c>
      <c r="IX140" s="256" t="s">
        <v>121</v>
      </c>
      <c r="IY140" s="256" t="s">
        <v>123</v>
      </c>
      <c r="IZ140" s="257">
        <f>ADHB!JB140</f>
        <v>0</v>
      </c>
      <c r="JA140" s="257"/>
      <c r="JB140" s="257">
        <f t="shared" ref="JB140:JB147" si="1210">iferror(IZ140/JA140*100,0)</f>
        <v>0</v>
      </c>
      <c r="JC140" s="258"/>
      <c r="JD140" s="257">
        <f t="shared" ref="JD140:JD147" si="1211">IFERROR(+JB140*JC140,"")</f>
        <v>0</v>
      </c>
      <c r="JE140" s="259"/>
      <c r="JF140" s="260"/>
      <c r="JG140" s="260"/>
      <c r="JH140" s="257">
        <f t="shared" ref="JH140:JH147" si="1212">IFERROR(+(IF(JB140="","0",JB140))+(IF(JD140="","0",JD140))+(IF(JG140="","0",JG140)),"")</f>
        <v>0</v>
      </c>
      <c r="JI140" s="258">
        <v>0.294289866351475</v>
      </c>
      <c r="JJ140" s="261">
        <f t="shared" ref="JJ140:JJ147" si="1213">IFERROR(+JI140*(JH140-JG140),"")</f>
        <v>0</v>
      </c>
      <c r="JK140" s="262">
        <f t="shared" ref="JK140:JK147" si="1214">IFERROR(+(IF(JH140="","0",JH140))-(IF(JJ140="","0",JJ140)),"")</f>
        <v>0</v>
      </c>
      <c r="JL140" s="263"/>
      <c r="JM140" s="254">
        <v>1.0</v>
      </c>
      <c r="JN140" s="255" t="s">
        <v>142</v>
      </c>
      <c r="JO140" s="256" t="s">
        <v>121</v>
      </c>
      <c r="JP140" s="256" t="s">
        <v>123</v>
      </c>
      <c r="JQ140" s="257">
        <f>ADHB!JS140</f>
        <v>0</v>
      </c>
      <c r="JR140" s="257"/>
      <c r="JS140" s="257">
        <f t="shared" ref="JS140:JS147" si="1215">iferror(JQ140/JR140*100,0)</f>
        <v>0</v>
      </c>
      <c r="JT140" s="258"/>
      <c r="JU140" s="257">
        <f t="shared" ref="JU140:JU147" si="1216">IFERROR(+JS140*JT140,"")</f>
        <v>0</v>
      </c>
      <c r="JV140" s="259"/>
      <c r="JW140" s="260"/>
      <c r="JX140" s="260"/>
      <c r="JY140" s="257">
        <f t="shared" ref="JY140:JY147" si="1217">IFERROR(+(IF(JS140="","0",JS140))+(IF(JU140="","0",JU140))+(IF(JX140="","0",JX140)),"")</f>
        <v>0</v>
      </c>
      <c r="JZ140" s="258">
        <v>0.294289866351475</v>
      </c>
      <c r="KA140" s="261">
        <f t="shared" ref="KA140:KA147" si="1218">IFERROR(+JZ140*(JY140-JX140),"")</f>
        <v>0</v>
      </c>
      <c r="KB140" s="262">
        <f t="shared" ref="KB140:KB147" si="1219">IFERROR(+(IF(JY140="","0",JY140))-(IF(KA140="","0",KA140)),"")</f>
        <v>0</v>
      </c>
      <c r="KC140" s="263"/>
      <c r="KD140" s="254">
        <v>1.0</v>
      </c>
      <c r="KE140" s="255" t="s">
        <v>142</v>
      </c>
      <c r="KF140" s="256" t="s">
        <v>121</v>
      </c>
      <c r="KG140" s="256" t="s">
        <v>123</v>
      </c>
      <c r="KH140" s="257">
        <f>ADHB!KJ140</f>
        <v>0</v>
      </c>
      <c r="KI140" s="257"/>
      <c r="KJ140" s="257">
        <f t="shared" ref="KJ140:KJ147" si="1220">iferror(KH140/KI140*100,0)</f>
        <v>0</v>
      </c>
      <c r="KK140" s="258"/>
      <c r="KL140" s="257">
        <f t="shared" ref="KL140:KL147" si="1221">IFERROR(+KJ140*KK140,"")</f>
        <v>0</v>
      </c>
      <c r="KM140" s="259"/>
      <c r="KN140" s="260"/>
      <c r="KO140" s="260"/>
      <c r="KP140" s="257">
        <f t="shared" ref="KP140:KP147" si="1222">IFERROR(+(IF(KJ140="","0",KJ140))+(IF(KL140="","0",KL140))+(IF(KO140="","0",KO140)),"")</f>
        <v>0</v>
      </c>
      <c r="KQ140" s="258">
        <v>0.294289866351475</v>
      </c>
      <c r="KR140" s="261">
        <f t="shared" ref="KR140:KR147" si="1223">IFERROR(+KQ140*(KP140-KO140),"")</f>
        <v>0</v>
      </c>
      <c r="KS140" s="262">
        <f t="shared" ref="KS140:KS147" si="1224">IFERROR(+(IF(KP140="","0",KP140))-(IF(KR140="","0",KR140)),"")</f>
        <v>0</v>
      </c>
      <c r="KT140" s="263"/>
      <c r="KU140" s="264"/>
    </row>
    <row r="141" ht="15.75" customHeight="1">
      <c r="A141" s="254">
        <v>2.0</v>
      </c>
      <c r="B141" s="255" t="s">
        <v>143</v>
      </c>
      <c r="C141" s="256" t="s">
        <v>121</v>
      </c>
      <c r="D141" s="256" t="s">
        <v>123</v>
      </c>
      <c r="E141" s="257">
        <f>ADHB!G141</f>
        <v>0</v>
      </c>
      <c r="F141" s="257"/>
      <c r="G141" s="257">
        <f t="shared" si="1135"/>
        <v>0</v>
      </c>
      <c r="H141" s="258"/>
      <c r="I141" s="257">
        <f t="shared" si="1136"/>
        <v>0</v>
      </c>
      <c r="J141" s="259"/>
      <c r="K141" s="260"/>
      <c r="L141" s="260"/>
      <c r="M141" s="257">
        <f t="shared" si="1137"/>
        <v>0</v>
      </c>
      <c r="N141" s="258">
        <v>0.294289866351475</v>
      </c>
      <c r="O141" s="261">
        <f t="shared" si="1138"/>
        <v>0</v>
      </c>
      <c r="P141" s="262">
        <f t="shared" si="1139"/>
        <v>0</v>
      </c>
      <c r="Q141" s="263"/>
      <c r="R141" s="254">
        <v>2.0</v>
      </c>
      <c r="S141" s="255" t="s">
        <v>143</v>
      </c>
      <c r="T141" s="256" t="s">
        <v>121</v>
      </c>
      <c r="U141" s="256" t="s">
        <v>123</v>
      </c>
      <c r="V141" s="257">
        <f>ADHB!X141</f>
        <v>0</v>
      </c>
      <c r="W141" s="257"/>
      <c r="X141" s="257">
        <f t="shared" si="1140"/>
        <v>0</v>
      </c>
      <c r="Y141" s="258"/>
      <c r="Z141" s="257">
        <f t="shared" si="1141"/>
        <v>0</v>
      </c>
      <c r="AA141" s="259"/>
      <c r="AB141" s="260"/>
      <c r="AC141" s="260"/>
      <c r="AD141" s="257">
        <f t="shared" si="1142"/>
        <v>0</v>
      </c>
      <c r="AE141" s="258">
        <v>0.294289866351475</v>
      </c>
      <c r="AF141" s="261">
        <f t="shared" si="1143"/>
        <v>0</v>
      </c>
      <c r="AG141" s="262">
        <f t="shared" si="1144"/>
        <v>0</v>
      </c>
      <c r="AH141" s="263"/>
      <c r="AI141" s="254">
        <v>2.0</v>
      </c>
      <c r="AJ141" s="255" t="s">
        <v>143</v>
      </c>
      <c r="AK141" s="256" t="s">
        <v>121</v>
      </c>
      <c r="AL141" s="256" t="s">
        <v>123</v>
      </c>
      <c r="AM141" s="257">
        <f>ADHB!AO141</f>
        <v>0</v>
      </c>
      <c r="AN141" s="257"/>
      <c r="AO141" s="257">
        <f t="shared" si="1145"/>
        <v>0</v>
      </c>
      <c r="AP141" s="258"/>
      <c r="AQ141" s="257">
        <f t="shared" si="1146"/>
        <v>0</v>
      </c>
      <c r="AR141" s="259"/>
      <c r="AS141" s="260"/>
      <c r="AT141" s="260"/>
      <c r="AU141" s="257">
        <f t="shared" si="1147"/>
        <v>0</v>
      </c>
      <c r="AV141" s="258">
        <v>0.294289866351475</v>
      </c>
      <c r="AW141" s="261">
        <f t="shared" si="1148"/>
        <v>0</v>
      </c>
      <c r="AX141" s="262">
        <f t="shared" si="1149"/>
        <v>0</v>
      </c>
      <c r="AY141" s="263"/>
      <c r="AZ141" s="254">
        <v>2.0</v>
      </c>
      <c r="BA141" s="255" t="s">
        <v>143</v>
      </c>
      <c r="BB141" s="256" t="s">
        <v>121</v>
      </c>
      <c r="BC141" s="256" t="s">
        <v>123</v>
      </c>
      <c r="BD141" s="257">
        <f>ADHB!BF141</f>
        <v>0</v>
      </c>
      <c r="BE141" s="257"/>
      <c r="BF141" s="257">
        <f t="shared" si="1150"/>
        <v>0</v>
      </c>
      <c r="BG141" s="258"/>
      <c r="BH141" s="257">
        <f t="shared" si="1151"/>
        <v>0</v>
      </c>
      <c r="BI141" s="259"/>
      <c r="BJ141" s="260"/>
      <c r="BK141" s="260"/>
      <c r="BL141" s="257">
        <f t="shared" si="1152"/>
        <v>0</v>
      </c>
      <c r="BM141" s="258">
        <v>0.294289866351475</v>
      </c>
      <c r="BN141" s="261">
        <f t="shared" si="1153"/>
        <v>0</v>
      </c>
      <c r="BO141" s="262">
        <f t="shared" si="1154"/>
        <v>0</v>
      </c>
      <c r="BP141" s="263"/>
      <c r="BQ141" s="254">
        <v>2.0</v>
      </c>
      <c r="BR141" s="255" t="s">
        <v>143</v>
      </c>
      <c r="BS141" s="256" t="s">
        <v>121</v>
      </c>
      <c r="BT141" s="256" t="s">
        <v>123</v>
      </c>
      <c r="BU141" s="257">
        <f>ADHB!BW141</f>
        <v>0</v>
      </c>
      <c r="BV141" s="257"/>
      <c r="BW141" s="257">
        <f t="shared" si="1155"/>
        <v>0</v>
      </c>
      <c r="BX141" s="258"/>
      <c r="BY141" s="257">
        <f t="shared" si="1156"/>
        <v>0</v>
      </c>
      <c r="BZ141" s="259"/>
      <c r="CA141" s="260"/>
      <c r="CB141" s="260"/>
      <c r="CC141" s="257">
        <f t="shared" si="1157"/>
        <v>0</v>
      </c>
      <c r="CD141" s="258">
        <v>0.294289866351475</v>
      </c>
      <c r="CE141" s="261">
        <f t="shared" si="1158"/>
        <v>0</v>
      </c>
      <c r="CF141" s="262">
        <f t="shared" si="1159"/>
        <v>0</v>
      </c>
      <c r="CG141" s="263"/>
      <c r="CH141" s="254">
        <v>2.0</v>
      </c>
      <c r="CI141" s="255" t="s">
        <v>143</v>
      </c>
      <c r="CJ141" s="256" t="s">
        <v>121</v>
      </c>
      <c r="CK141" s="256" t="s">
        <v>123</v>
      </c>
      <c r="CL141" s="257">
        <f>ADHB!CN141</f>
        <v>0</v>
      </c>
      <c r="CM141" s="257"/>
      <c r="CN141" s="257">
        <f t="shared" si="1160"/>
        <v>0</v>
      </c>
      <c r="CO141" s="258"/>
      <c r="CP141" s="257">
        <f t="shared" si="1161"/>
        <v>0</v>
      </c>
      <c r="CQ141" s="259"/>
      <c r="CR141" s="260"/>
      <c r="CS141" s="260"/>
      <c r="CT141" s="257">
        <f t="shared" si="1162"/>
        <v>0</v>
      </c>
      <c r="CU141" s="258">
        <v>0.294289866351475</v>
      </c>
      <c r="CV141" s="261">
        <f t="shared" si="1163"/>
        <v>0</v>
      </c>
      <c r="CW141" s="262">
        <f t="shared" si="1164"/>
        <v>0</v>
      </c>
      <c r="CX141" s="263"/>
      <c r="CY141" s="254">
        <v>2.0</v>
      </c>
      <c r="CZ141" s="255" t="s">
        <v>143</v>
      </c>
      <c r="DA141" s="256" t="s">
        <v>121</v>
      </c>
      <c r="DB141" s="256" t="s">
        <v>123</v>
      </c>
      <c r="DC141" s="257">
        <f>ADHB!DE141</f>
        <v>0</v>
      </c>
      <c r="DD141" s="257"/>
      <c r="DE141" s="257">
        <f t="shared" si="1165"/>
        <v>0</v>
      </c>
      <c r="DF141" s="258"/>
      <c r="DG141" s="257">
        <f t="shared" si="1166"/>
        <v>0</v>
      </c>
      <c r="DH141" s="259"/>
      <c r="DI141" s="260"/>
      <c r="DJ141" s="260"/>
      <c r="DK141" s="257">
        <f t="shared" si="1167"/>
        <v>0</v>
      </c>
      <c r="DL141" s="258">
        <v>0.294289866351475</v>
      </c>
      <c r="DM141" s="261">
        <f t="shared" si="1168"/>
        <v>0</v>
      </c>
      <c r="DN141" s="262">
        <f t="shared" si="1169"/>
        <v>0</v>
      </c>
      <c r="DO141" s="263"/>
      <c r="DP141" s="254">
        <v>2.0</v>
      </c>
      <c r="DQ141" s="255" t="s">
        <v>143</v>
      </c>
      <c r="DR141" s="256" t="s">
        <v>121</v>
      </c>
      <c r="DS141" s="256" t="s">
        <v>123</v>
      </c>
      <c r="DT141" s="257">
        <f>ADHB!DV141</f>
        <v>0</v>
      </c>
      <c r="DU141" s="257"/>
      <c r="DV141" s="257">
        <f t="shared" si="1170"/>
        <v>0</v>
      </c>
      <c r="DW141" s="258"/>
      <c r="DX141" s="257">
        <f t="shared" si="1171"/>
        <v>0</v>
      </c>
      <c r="DY141" s="259"/>
      <c r="DZ141" s="260"/>
      <c r="EA141" s="260"/>
      <c r="EB141" s="257">
        <f t="shared" si="1172"/>
        <v>0</v>
      </c>
      <c r="EC141" s="258">
        <v>0.294289866351475</v>
      </c>
      <c r="ED141" s="261">
        <f t="shared" si="1173"/>
        <v>0</v>
      </c>
      <c r="EE141" s="262">
        <f t="shared" si="1174"/>
        <v>0</v>
      </c>
      <c r="EF141" s="263"/>
      <c r="EG141" s="254">
        <v>2.0</v>
      </c>
      <c r="EH141" s="255" t="s">
        <v>143</v>
      </c>
      <c r="EI141" s="256" t="s">
        <v>121</v>
      </c>
      <c r="EJ141" s="256" t="s">
        <v>123</v>
      </c>
      <c r="EK141" s="257">
        <f>ADHB!EM141</f>
        <v>0</v>
      </c>
      <c r="EL141" s="257"/>
      <c r="EM141" s="257">
        <f t="shared" si="1175"/>
        <v>0</v>
      </c>
      <c r="EN141" s="258"/>
      <c r="EO141" s="257">
        <f t="shared" si="1176"/>
        <v>0</v>
      </c>
      <c r="EP141" s="259"/>
      <c r="EQ141" s="260"/>
      <c r="ER141" s="260"/>
      <c r="ES141" s="257">
        <f t="shared" si="1177"/>
        <v>0</v>
      </c>
      <c r="ET141" s="258">
        <v>0.294289866351475</v>
      </c>
      <c r="EU141" s="261">
        <f t="shared" si="1178"/>
        <v>0</v>
      </c>
      <c r="EV141" s="262">
        <f t="shared" si="1179"/>
        <v>0</v>
      </c>
      <c r="EW141" s="263"/>
      <c r="EX141" s="254">
        <v>2.0</v>
      </c>
      <c r="EY141" s="255" t="s">
        <v>143</v>
      </c>
      <c r="EZ141" s="256" t="s">
        <v>121</v>
      </c>
      <c r="FA141" s="256" t="s">
        <v>123</v>
      </c>
      <c r="FB141" s="257">
        <f>ADHB!FD141</f>
        <v>0</v>
      </c>
      <c r="FC141" s="257"/>
      <c r="FD141" s="257">
        <f t="shared" si="1180"/>
        <v>0</v>
      </c>
      <c r="FE141" s="258"/>
      <c r="FF141" s="257">
        <f t="shared" si="1181"/>
        <v>0</v>
      </c>
      <c r="FG141" s="259"/>
      <c r="FH141" s="260"/>
      <c r="FI141" s="260"/>
      <c r="FJ141" s="257">
        <f t="shared" si="1182"/>
        <v>0</v>
      </c>
      <c r="FK141" s="258">
        <v>0.294289866351475</v>
      </c>
      <c r="FL141" s="261">
        <f t="shared" si="1183"/>
        <v>0</v>
      </c>
      <c r="FM141" s="262">
        <f t="shared" si="1184"/>
        <v>0</v>
      </c>
      <c r="FN141" s="263"/>
      <c r="FO141" s="254">
        <v>2.0</v>
      </c>
      <c r="FP141" s="255" t="s">
        <v>143</v>
      </c>
      <c r="FQ141" s="256" t="s">
        <v>121</v>
      </c>
      <c r="FR141" s="256" t="s">
        <v>123</v>
      </c>
      <c r="FS141" s="257">
        <f>ADHB!FU141</f>
        <v>0</v>
      </c>
      <c r="FT141" s="257"/>
      <c r="FU141" s="257">
        <f t="shared" si="1185"/>
        <v>0</v>
      </c>
      <c r="FV141" s="258"/>
      <c r="FW141" s="257">
        <f t="shared" si="1186"/>
        <v>0</v>
      </c>
      <c r="FX141" s="259"/>
      <c r="FY141" s="260"/>
      <c r="FZ141" s="260"/>
      <c r="GA141" s="257">
        <f t="shared" si="1187"/>
        <v>0</v>
      </c>
      <c r="GB141" s="258">
        <v>0.294289866351475</v>
      </c>
      <c r="GC141" s="261">
        <f t="shared" si="1188"/>
        <v>0</v>
      </c>
      <c r="GD141" s="262">
        <f t="shared" si="1189"/>
        <v>0</v>
      </c>
      <c r="GE141" s="263"/>
      <c r="GF141" s="254">
        <v>2.0</v>
      </c>
      <c r="GG141" s="255" t="s">
        <v>143</v>
      </c>
      <c r="GH141" s="256" t="s">
        <v>121</v>
      </c>
      <c r="GI141" s="256" t="s">
        <v>123</v>
      </c>
      <c r="GJ141" s="257">
        <f>ADHB!GL141</f>
        <v>0</v>
      </c>
      <c r="GK141" s="257"/>
      <c r="GL141" s="257">
        <f t="shared" si="1190"/>
        <v>0</v>
      </c>
      <c r="GM141" s="258"/>
      <c r="GN141" s="257">
        <f t="shared" si="1191"/>
        <v>0</v>
      </c>
      <c r="GO141" s="259"/>
      <c r="GP141" s="260"/>
      <c r="GQ141" s="260"/>
      <c r="GR141" s="257">
        <f t="shared" si="1192"/>
        <v>0</v>
      </c>
      <c r="GS141" s="258">
        <v>0.294289866351475</v>
      </c>
      <c r="GT141" s="261">
        <f t="shared" si="1193"/>
        <v>0</v>
      </c>
      <c r="GU141" s="262">
        <f t="shared" si="1194"/>
        <v>0</v>
      </c>
      <c r="GV141" s="263"/>
      <c r="GW141" s="254">
        <v>2.0</v>
      </c>
      <c r="GX141" s="255" t="s">
        <v>143</v>
      </c>
      <c r="GY141" s="256" t="s">
        <v>121</v>
      </c>
      <c r="GZ141" s="256" t="s">
        <v>123</v>
      </c>
      <c r="HA141" s="257">
        <f>ADHB!HC141</f>
        <v>0</v>
      </c>
      <c r="HB141" s="257"/>
      <c r="HC141" s="257">
        <f t="shared" si="1195"/>
        <v>0</v>
      </c>
      <c r="HD141" s="258"/>
      <c r="HE141" s="257">
        <f t="shared" si="1196"/>
        <v>0</v>
      </c>
      <c r="HF141" s="259"/>
      <c r="HG141" s="260"/>
      <c r="HH141" s="260"/>
      <c r="HI141" s="257">
        <f t="shared" si="1197"/>
        <v>0</v>
      </c>
      <c r="HJ141" s="258">
        <v>0.294289866351475</v>
      </c>
      <c r="HK141" s="261">
        <f t="shared" si="1198"/>
        <v>0</v>
      </c>
      <c r="HL141" s="262">
        <f t="shared" si="1199"/>
        <v>0</v>
      </c>
      <c r="HM141" s="263"/>
      <c r="HN141" s="254">
        <v>2.0</v>
      </c>
      <c r="HO141" s="255" t="s">
        <v>143</v>
      </c>
      <c r="HP141" s="256" t="s">
        <v>121</v>
      </c>
      <c r="HQ141" s="256" t="s">
        <v>123</v>
      </c>
      <c r="HR141" s="257">
        <f>ADHB!HT141</f>
        <v>0</v>
      </c>
      <c r="HS141" s="257"/>
      <c r="HT141" s="257">
        <f t="shared" si="1200"/>
        <v>0</v>
      </c>
      <c r="HU141" s="258"/>
      <c r="HV141" s="257">
        <f t="shared" si="1201"/>
        <v>0</v>
      </c>
      <c r="HW141" s="259"/>
      <c r="HX141" s="260"/>
      <c r="HY141" s="260"/>
      <c r="HZ141" s="257">
        <f t="shared" si="1202"/>
        <v>0</v>
      </c>
      <c r="IA141" s="258">
        <v>0.294289866351475</v>
      </c>
      <c r="IB141" s="261">
        <f t="shared" si="1203"/>
        <v>0</v>
      </c>
      <c r="IC141" s="262">
        <f t="shared" si="1204"/>
        <v>0</v>
      </c>
      <c r="ID141" s="263"/>
      <c r="IE141" s="254">
        <v>2.0</v>
      </c>
      <c r="IF141" s="255" t="s">
        <v>143</v>
      </c>
      <c r="IG141" s="256" t="s">
        <v>121</v>
      </c>
      <c r="IH141" s="256" t="s">
        <v>123</v>
      </c>
      <c r="II141" s="257">
        <f>ADHB!IK141</f>
        <v>0</v>
      </c>
      <c r="IJ141" s="257"/>
      <c r="IK141" s="257">
        <f t="shared" si="1205"/>
        <v>0</v>
      </c>
      <c r="IL141" s="258"/>
      <c r="IM141" s="257">
        <f t="shared" si="1206"/>
        <v>0</v>
      </c>
      <c r="IN141" s="259"/>
      <c r="IO141" s="260"/>
      <c r="IP141" s="260"/>
      <c r="IQ141" s="257">
        <f t="shared" si="1207"/>
        <v>0</v>
      </c>
      <c r="IR141" s="258">
        <v>0.294289866351475</v>
      </c>
      <c r="IS141" s="261">
        <f t="shared" si="1208"/>
        <v>0</v>
      </c>
      <c r="IT141" s="262">
        <f t="shared" si="1209"/>
        <v>0</v>
      </c>
      <c r="IU141" s="263"/>
      <c r="IV141" s="254">
        <v>2.0</v>
      </c>
      <c r="IW141" s="255" t="s">
        <v>143</v>
      </c>
      <c r="IX141" s="256" t="s">
        <v>121</v>
      </c>
      <c r="IY141" s="256" t="s">
        <v>123</v>
      </c>
      <c r="IZ141" s="257">
        <f>ADHB!JB141</f>
        <v>0</v>
      </c>
      <c r="JA141" s="257"/>
      <c r="JB141" s="257">
        <f t="shared" si="1210"/>
        <v>0</v>
      </c>
      <c r="JC141" s="258"/>
      <c r="JD141" s="257">
        <f t="shared" si="1211"/>
        <v>0</v>
      </c>
      <c r="JE141" s="259"/>
      <c r="JF141" s="260"/>
      <c r="JG141" s="260"/>
      <c r="JH141" s="257">
        <f t="shared" si="1212"/>
        <v>0</v>
      </c>
      <c r="JI141" s="258">
        <v>0.294289866351475</v>
      </c>
      <c r="JJ141" s="261">
        <f t="shared" si="1213"/>
        <v>0</v>
      </c>
      <c r="JK141" s="262">
        <f t="shared" si="1214"/>
        <v>0</v>
      </c>
      <c r="JL141" s="263"/>
      <c r="JM141" s="254">
        <v>2.0</v>
      </c>
      <c r="JN141" s="255" t="s">
        <v>143</v>
      </c>
      <c r="JO141" s="256" t="s">
        <v>121</v>
      </c>
      <c r="JP141" s="256" t="s">
        <v>123</v>
      </c>
      <c r="JQ141" s="257">
        <f>ADHB!JS141</f>
        <v>0</v>
      </c>
      <c r="JR141" s="257"/>
      <c r="JS141" s="257">
        <f t="shared" si="1215"/>
        <v>0</v>
      </c>
      <c r="JT141" s="258"/>
      <c r="JU141" s="257">
        <f t="shared" si="1216"/>
        <v>0</v>
      </c>
      <c r="JV141" s="259"/>
      <c r="JW141" s="260"/>
      <c r="JX141" s="260"/>
      <c r="JY141" s="257">
        <f t="shared" si="1217"/>
        <v>0</v>
      </c>
      <c r="JZ141" s="258">
        <v>0.294289866351475</v>
      </c>
      <c r="KA141" s="261">
        <f t="shared" si="1218"/>
        <v>0</v>
      </c>
      <c r="KB141" s="262">
        <f t="shared" si="1219"/>
        <v>0</v>
      </c>
      <c r="KC141" s="263"/>
      <c r="KD141" s="254">
        <v>2.0</v>
      </c>
      <c r="KE141" s="255" t="s">
        <v>143</v>
      </c>
      <c r="KF141" s="256" t="s">
        <v>121</v>
      </c>
      <c r="KG141" s="256" t="s">
        <v>123</v>
      </c>
      <c r="KH141" s="257">
        <f>ADHB!KJ141</f>
        <v>0</v>
      </c>
      <c r="KI141" s="257"/>
      <c r="KJ141" s="257">
        <f t="shared" si="1220"/>
        <v>0</v>
      </c>
      <c r="KK141" s="258"/>
      <c r="KL141" s="257">
        <f t="shared" si="1221"/>
        <v>0</v>
      </c>
      <c r="KM141" s="259"/>
      <c r="KN141" s="260"/>
      <c r="KO141" s="260"/>
      <c r="KP141" s="257">
        <f t="shared" si="1222"/>
        <v>0</v>
      </c>
      <c r="KQ141" s="258">
        <v>0.294289866351475</v>
      </c>
      <c r="KR141" s="261">
        <f t="shared" si="1223"/>
        <v>0</v>
      </c>
      <c r="KS141" s="262">
        <f t="shared" si="1224"/>
        <v>0</v>
      </c>
      <c r="KT141" s="263"/>
      <c r="KU141" s="264"/>
    </row>
    <row r="142" ht="15.75" customHeight="1">
      <c r="A142" s="254">
        <v>3.0</v>
      </c>
      <c r="B142" s="255" t="s">
        <v>144</v>
      </c>
      <c r="C142" s="256" t="s">
        <v>121</v>
      </c>
      <c r="D142" s="256" t="s">
        <v>123</v>
      </c>
      <c r="E142" s="257">
        <f>ADHB!G142</f>
        <v>0</v>
      </c>
      <c r="F142" s="257"/>
      <c r="G142" s="257">
        <f t="shared" si="1135"/>
        <v>0</v>
      </c>
      <c r="H142" s="258"/>
      <c r="I142" s="257">
        <f t="shared" si="1136"/>
        <v>0</v>
      </c>
      <c r="J142" s="259"/>
      <c r="K142" s="260"/>
      <c r="L142" s="260"/>
      <c r="M142" s="257">
        <f t="shared" si="1137"/>
        <v>0</v>
      </c>
      <c r="N142" s="258">
        <v>0.294289866351475</v>
      </c>
      <c r="O142" s="261">
        <f t="shared" si="1138"/>
        <v>0</v>
      </c>
      <c r="P142" s="262">
        <f t="shared" si="1139"/>
        <v>0</v>
      </c>
      <c r="Q142" s="263"/>
      <c r="R142" s="254">
        <v>3.0</v>
      </c>
      <c r="S142" s="255" t="s">
        <v>144</v>
      </c>
      <c r="T142" s="256" t="s">
        <v>121</v>
      </c>
      <c r="U142" s="256" t="s">
        <v>123</v>
      </c>
      <c r="V142" s="257">
        <f>ADHB!X142</f>
        <v>0</v>
      </c>
      <c r="W142" s="257"/>
      <c r="X142" s="257">
        <f t="shared" si="1140"/>
        <v>0</v>
      </c>
      <c r="Y142" s="258"/>
      <c r="Z142" s="257">
        <f t="shared" si="1141"/>
        <v>0</v>
      </c>
      <c r="AA142" s="259"/>
      <c r="AB142" s="260"/>
      <c r="AC142" s="260"/>
      <c r="AD142" s="257">
        <f t="shared" si="1142"/>
        <v>0</v>
      </c>
      <c r="AE142" s="258">
        <v>0.294289866351475</v>
      </c>
      <c r="AF142" s="261">
        <f t="shared" si="1143"/>
        <v>0</v>
      </c>
      <c r="AG142" s="262">
        <f t="shared" si="1144"/>
        <v>0</v>
      </c>
      <c r="AH142" s="263"/>
      <c r="AI142" s="254">
        <v>3.0</v>
      </c>
      <c r="AJ142" s="255" t="s">
        <v>144</v>
      </c>
      <c r="AK142" s="256" t="s">
        <v>121</v>
      </c>
      <c r="AL142" s="256" t="s">
        <v>123</v>
      </c>
      <c r="AM142" s="257">
        <f>ADHB!AO142</f>
        <v>0</v>
      </c>
      <c r="AN142" s="257"/>
      <c r="AO142" s="257">
        <f t="shared" si="1145"/>
        <v>0</v>
      </c>
      <c r="AP142" s="258"/>
      <c r="AQ142" s="257">
        <f t="shared" si="1146"/>
        <v>0</v>
      </c>
      <c r="AR142" s="259"/>
      <c r="AS142" s="260"/>
      <c r="AT142" s="260"/>
      <c r="AU142" s="257">
        <f t="shared" si="1147"/>
        <v>0</v>
      </c>
      <c r="AV142" s="258">
        <v>0.294289866351475</v>
      </c>
      <c r="AW142" s="261">
        <f t="shared" si="1148"/>
        <v>0</v>
      </c>
      <c r="AX142" s="262">
        <f t="shared" si="1149"/>
        <v>0</v>
      </c>
      <c r="AY142" s="263"/>
      <c r="AZ142" s="254">
        <v>3.0</v>
      </c>
      <c r="BA142" s="255" t="s">
        <v>144</v>
      </c>
      <c r="BB142" s="256" t="s">
        <v>121</v>
      </c>
      <c r="BC142" s="256" t="s">
        <v>123</v>
      </c>
      <c r="BD142" s="257">
        <f>ADHB!BF142</f>
        <v>0</v>
      </c>
      <c r="BE142" s="257"/>
      <c r="BF142" s="257">
        <f t="shared" si="1150"/>
        <v>0</v>
      </c>
      <c r="BG142" s="258"/>
      <c r="BH142" s="257">
        <f t="shared" si="1151"/>
        <v>0</v>
      </c>
      <c r="BI142" s="259"/>
      <c r="BJ142" s="260"/>
      <c r="BK142" s="260"/>
      <c r="BL142" s="257">
        <f t="shared" si="1152"/>
        <v>0</v>
      </c>
      <c r="BM142" s="258">
        <v>0.294289866351475</v>
      </c>
      <c r="BN142" s="261">
        <f t="shared" si="1153"/>
        <v>0</v>
      </c>
      <c r="BO142" s="262">
        <f t="shared" si="1154"/>
        <v>0</v>
      </c>
      <c r="BP142" s="263"/>
      <c r="BQ142" s="254">
        <v>3.0</v>
      </c>
      <c r="BR142" s="255" t="s">
        <v>144</v>
      </c>
      <c r="BS142" s="256" t="s">
        <v>121</v>
      </c>
      <c r="BT142" s="256" t="s">
        <v>123</v>
      </c>
      <c r="BU142" s="257">
        <f>ADHB!BW142</f>
        <v>0</v>
      </c>
      <c r="BV142" s="257"/>
      <c r="BW142" s="257">
        <f t="shared" si="1155"/>
        <v>0</v>
      </c>
      <c r="BX142" s="258"/>
      <c r="BY142" s="257">
        <f t="shared" si="1156"/>
        <v>0</v>
      </c>
      <c r="BZ142" s="259"/>
      <c r="CA142" s="260"/>
      <c r="CB142" s="260"/>
      <c r="CC142" s="257">
        <f t="shared" si="1157"/>
        <v>0</v>
      </c>
      <c r="CD142" s="258">
        <v>0.294289866351475</v>
      </c>
      <c r="CE142" s="261">
        <f t="shared" si="1158"/>
        <v>0</v>
      </c>
      <c r="CF142" s="262">
        <f t="shared" si="1159"/>
        <v>0</v>
      </c>
      <c r="CG142" s="263"/>
      <c r="CH142" s="254">
        <v>3.0</v>
      </c>
      <c r="CI142" s="255" t="s">
        <v>144</v>
      </c>
      <c r="CJ142" s="256" t="s">
        <v>121</v>
      </c>
      <c r="CK142" s="256" t="s">
        <v>123</v>
      </c>
      <c r="CL142" s="257">
        <f>ADHB!CN142</f>
        <v>0</v>
      </c>
      <c r="CM142" s="257"/>
      <c r="CN142" s="257">
        <f t="shared" si="1160"/>
        <v>0</v>
      </c>
      <c r="CO142" s="258"/>
      <c r="CP142" s="257">
        <f t="shared" si="1161"/>
        <v>0</v>
      </c>
      <c r="CQ142" s="259"/>
      <c r="CR142" s="260"/>
      <c r="CS142" s="260"/>
      <c r="CT142" s="257">
        <f t="shared" si="1162"/>
        <v>0</v>
      </c>
      <c r="CU142" s="258">
        <v>0.294289866351475</v>
      </c>
      <c r="CV142" s="261">
        <f t="shared" si="1163"/>
        <v>0</v>
      </c>
      <c r="CW142" s="262">
        <f t="shared" si="1164"/>
        <v>0</v>
      </c>
      <c r="CX142" s="263"/>
      <c r="CY142" s="254">
        <v>3.0</v>
      </c>
      <c r="CZ142" s="255" t="s">
        <v>144</v>
      </c>
      <c r="DA142" s="256" t="s">
        <v>121</v>
      </c>
      <c r="DB142" s="256" t="s">
        <v>123</v>
      </c>
      <c r="DC142" s="257">
        <f>ADHB!DE142</f>
        <v>0</v>
      </c>
      <c r="DD142" s="257"/>
      <c r="DE142" s="257">
        <f t="shared" si="1165"/>
        <v>0</v>
      </c>
      <c r="DF142" s="258"/>
      <c r="DG142" s="257">
        <f t="shared" si="1166"/>
        <v>0</v>
      </c>
      <c r="DH142" s="259"/>
      <c r="DI142" s="260"/>
      <c r="DJ142" s="260"/>
      <c r="DK142" s="257">
        <f t="shared" si="1167"/>
        <v>0</v>
      </c>
      <c r="DL142" s="258">
        <v>0.294289866351475</v>
      </c>
      <c r="DM142" s="261">
        <f t="shared" si="1168"/>
        <v>0</v>
      </c>
      <c r="DN142" s="262">
        <f t="shared" si="1169"/>
        <v>0</v>
      </c>
      <c r="DO142" s="263"/>
      <c r="DP142" s="254">
        <v>3.0</v>
      </c>
      <c r="DQ142" s="255" t="s">
        <v>144</v>
      </c>
      <c r="DR142" s="256" t="s">
        <v>121</v>
      </c>
      <c r="DS142" s="256" t="s">
        <v>123</v>
      </c>
      <c r="DT142" s="257">
        <f>ADHB!DV142</f>
        <v>0</v>
      </c>
      <c r="DU142" s="257"/>
      <c r="DV142" s="257">
        <f t="shared" si="1170"/>
        <v>0</v>
      </c>
      <c r="DW142" s="258"/>
      <c r="DX142" s="257">
        <f t="shared" si="1171"/>
        <v>0</v>
      </c>
      <c r="DY142" s="259"/>
      <c r="DZ142" s="260"/>
      <c r="EA142" s="260"/>
      <c r="EB142" s="257">
        <f t="shared" si="1172"/>
        <v>0</v>
      </c>
      <c r="EC142" s="258">
        <v>0.294289866351475</v>
      </c>
      <c r="ED142" s="261">
        <f t="shared" si="1173"/>
        <v>0</v>
      </c>
      <c r="EE142" s="262">
        <f t="shared" si="1174"/>
        <v>0</v>
      </c>
      <c r="EF142" s="263"/>
      <c r="EG142" s="254">
        <v>3.0</v>
      </c>
      <c r="EH142" s="255" t="s">
        <v>144</v>
      </c>
      <c r="EI142" s="256" t="s">
        <v>121</v>
      </c>
      <c r="EJ142" s="256" t="s">
        <v>123</v>
      </c>
      <c r="EK142" s="257">
        <f>ADHB!EM142</f>
        <v>0</v>
      </c>
      <c r="EL142" s="257"/>
      <c r="EM142" s="257">
        <f t="shared" si="1175"/>
        <v>0</v>
      </c>
      <c r="EN142" s="258"/>
      <c r="EO142" s="257">
        <f t="shared" si="1176"/>
        <v>0</v>
      </c>
      <c r="EP142" s="259"/>
      <c r="EQ142" s="260"/>
      <c r="ER142" s="260"/>
      <c r="ES142" s="257">
        <f t="shared" si="1177"/>
        <v>0</v>
      </c>
      <c r="ET142" s="258">
        <v>0.294289866351475</v>
      </c>
      <c r="EU142" s="261">
        <f t="shared" si="1178"/>
        <v>0</v>
      </c>
      <c r="EV142" s="262">
        <f t="shared" si="1179"/>
        <v>0</v>
      </c>
      <c r="EW142" s="263"/>
      <c r="EX142" s="254">
        <v>3.0</v>
      </c>
      <c r="EY142" s="255" t="s">
        <v>144</v>
      </c>
      <c r="EZ142" s="256" t="s">
        <v>121</v>
      </c>
      <c r="FA142" s="256" t="s">
        <v>123</v>
      </c>
      <c r="FB142" s="257">
        <f>ADHB!FD142</f>
        <v>0</v>
      </c>
      <c r="FC142" s="257"/>
      <c r="FD142" s="257">
        <f t="shared" si="1180"/>
        <v>0</v>
      </c>
      <c r="FE142" s="258"/>
      <c r="FF142" s="257">
        <f t="shared" si="1181"/>
        <v>0</v>
      </c>
      <c r="FG142" s="259"/>
      <c r="FH142" s="260"/>
      <c r="FI142" s="260"/>
      <c r="FJ142" s="257">
        <f t="shared" si="1182"/>
        <v>0</v>
      </c>
      <c r="FK142" s="258">
        <v>0.294289866351475</v>
      </c>
      <c r="FL142" s="261">
        <f t="shared" si="1183"/>
        <v>0</v>
      </c>
      <c r="FM142" s="262">
        <f t="shared" si="1184"/>
        <v>0</v>
      </c>
      <c r="FN142" s="263"/>
      <c r="FO142" s="254">
        <v>3.0</v>
      </c>
      <c r="FP142" s="255" t="s">
        <v>144</v>
      </c>
      <c r="FQ142" s="256" t="s">
        <v>121</v>
      </c>
      <c r="FR142" s="256" t="s">
        <v>123</v>
      </c>
      <c r="FS142" s="257">
        <f>ADHB!FU142</f>
        <v>0</v>
      </c>
      <c r="FT142" s="257"/>
      <c r="FU142" s="257">
        <f t="shared" si="1185"/>
        <v>0</v>
      </c>
      <c r="FV142" s="258"/>
      <c r="FW142" s="257">
        <f t="shared" si="1186"/>
        <v>0</v>
      </c>
      <c r="FX142" s="259"/>
      <c r="FY142" s="260"/>
      <c r="FZ142" s="260"/>
      <c r="GA142" s="257">
        <f t="shared" si="1187"/>
        <v>0</v>
      </c>
      <c r="GB142" s="258">
        <v>0.294289866351475</v>
      </c>
      <c r="GC142" s="261">
        <f t="shared" si="1188"/>
        <v>0</v>
      </c>
      <c r="GD142" s="262">
        <f t="shared" si="1189"/>
        <v>0</v>
      </c>
      <c r="GE142" s="263"/>
      <c r="GF142" s="254">
        <v>3.0</v>
      </c>
      <c r="GG142" s="255" t="s">
        <v>144</v>
      </c>
      <c r="GH142" s="256" t="s">
        <v>121</v>
      </c>
      <c r="GI142" s="256" t="s">
        <v>123</v>
      </c>
      <c r="GJ142" s="257">
        <f>ADHB!GL142</f>
        <v>0</v>
      </c>
      <c r="GK142" s="257"/>
      <c r="GL142" s="257">
        <f t="shared" si="1190"/>
        <v>0</v>
      </c>
      <c r="GM142" s="258"/>
      <c r="GN142" s="257">
        <f t="shared" si="1191"/>
        <v>0</v>
      </c>
      <c r="GO142" s="259"/>
      <c r="GP142" s="260"/>
      <c r="GQ142" s="260"/>
      <c r="GR142" s="257">
        <f t="shared" si="1192"/>
        <v>0</v>
      </c>
      <c r="GS142" s="258">
        <v>0.294289866351475</v>
      </c>
      <c r="GT142" s="261">
        <f t="shared" si="1193"/>
        <v>0</v>
      </c>
      <c r="GU142" s="262">
        <f t="shared" si="1194"/>
        <v>0</v>
      </c>
      <c r="GV142" s="263"/>
      <c r="GW142" s="254">
        <v>3.0</v>
      </c>
      <c r="GX142" s="255" t="s">
        <v>144</v>
      </c>
      <c r="GY142" s="256" t="s">
        <v>121</v>
      </c>
      <c r="GZ142" s="256" t="s">
        <v>123</v>
      </c>
      <c r="HA142" s="257">
        <f>ADHB!HC142</f>
        <v>0</v>
      </c>
      <c r="HB142" s="257"/>
      <c r="HC142" s="257">
        <f t="shared" si="1195"/>
        <v>0</v>
      </c>
      <c r="HD142" s="258"/>
      <c r="HE142" s="257">
        <f t="shared" si="1196"/>
        <v>0</v>
      </c>
      <c r="HF142" s="259"/>
      <c r="HG142" s="260"/>
      <c r="HH142" s="260"/>
      <c r="HI142" s="257">
        <f t="shared" si="1197"/>
        <v>0</v>
      </c>
      <c r="HJ142" s="258">
        <v>0.294289866351475</v>
      </c>
      <c r="HK142" s="261">
        <f t="shared" si="1198"/>
        <v>0</v>
      </c>
      <c r="HL142" s="262">
        <f t="shared" si="1199"/>
        <v>0</v>
      </c>
      <c r="HM142" s="263"/>
      <c r="HN142" s="254">
        <v>3.0</v>
      </c>
      <c r="HO142" s="255" t="s">
        <v>144</v>
      </c>
      <c r="HP142" s="256" t="s">
        <v>121</v>
      </c>
      <c r="HQ142" s="256" t="s">
        <v>123</v>
      </c>
      <c r="HR142" s="257">
        <f>ADHB!HT142</f>
        <v>0</v>
      </c>
      <c r="HS142" s="257"/>
      <c r="HT142" s="257">
        <f t="shared" si="1200"/>
        <v>0</v>
      </c>
      <c r="HU142" s="258"/>
      <c r="HV142" s="257">
        <f t="shared" si="1201"/>
        <v>0</v>
      </c>
      <c r="HW142" s="259"/>
      <c r="HX142" s="260"/>
      <c r="HY142" s="260"/>
      <c r="HZ142" s="257">
        <f t="shared" si="1202"/>
        <v>0</v>
      </c>
      <c r="IA142" s="258">
        <v>0.294289866351475</v>
      </c>
      <c r="IB142" s="261">
        <f t="shared" si="1203"/>
        <v>0</v>
      </c>
      <c r="IC142" s="262">
        <f t="shared" si="1204"/>
        <v>0</v>
      </c>
      <c r="ID142" s="263"/>
      <c r="IE142" s="254">
        <v>3.0</v>
      </c>
      <c r="IF142" s="255" t="s">
        <v>144</v>
      </c>
      <c r="IG142" s="256" t="s">
        <v>121</v>
      </c>
      <c r="IH142" s="256" t="s">
        <v>123</v>
      </c>
      <c r="II142" s="257">
        <f>ADHB!IK142</f>
        <v>0</v>
      </c>
      <c r="IJ142" s="257"/>
      <c r="IK142" s="257">
        <f t="shared" si="1205"/>
        <v>0</v>
      </c>
      <c r="IL142" s="258"/>
      <c r="IM142" s="257">
        <f t="shared" si="1206"/>
        <v>0</v>
      </c>
      <c r="IN142" s="259"/>
      <c r="IO142" s="260"/>
      <c r="IP142" s="260"/>
      <c r="IQ142" s="257">
        <f t="shared" si="1207"/>
        <v>0</v>
      </c>
      <c r="IR142" s="258">
        <v>0.294289866351475</v>
      </c>
      <c r="IS142" s="261">
        <f t="shared" si="1208"/>
        <v>0</v>
      </c>
      <c r="IT142" s="262">
        <f t="shared" si="1209"/>
        <v>0</v>
      </c>
      <c r="IU142" s="263"/>
      <c r="IV142" s="254">
        <v>3.0</v>
      </c>
      <c r="IW142" s="255" t="s">
        <v>144</v>
      </c>
      <c r="IX142" s="256" t="s">
        <v>121</v>
      </c>
      <c r="IY142" s="256" t="s">
        <v>123</v>
      </c>
      <c r="IZ142" s="257">
        <f>ADHB!JB142</f>
        <v>0</v>
      </c>
      <c r="JA142" s="257"/>
      <c r="JB142" s="257">
        <f t="shared" si="1210"/>
        <v>0</v>
      </c>
      <c r="JC142" s="258"/>
      <c r="JD142" s="257">
        <f t="shared" si="1211"/>
        <v>0</v>
      </c>
      <c r="JE142" s="259"/>
      <c r="JF142" s="260"/>
      <c r="JG142" s="260"/>
      <c r="JH142" s="257">
        <f t="shared" si="1212"/>
        <v>0</v>
      </c>
      <c r="JI142" s="258">
        <v>0.294289866351475</v>
      </c>
      <c r="JJ142" s="261">
        <f t="shared" si="1213"/>
        <v>0</v>
      </c>
      <c r="JK142" s="262">
        <f t="shared" si="1214"/>
        <v>0</v>
      </c>
      <c r="JL142" s="263"/>
      <c r="JM142" s="254">
        <v>3.0</v>
      </c>
      <c r="JN142" s="255" t="s">
        <v>144</v>
      </c>
      <c r="JO142" s="256" t="s">
        <v>121</v>
      </c>
      <c r="JP142" s="256" t="s">
        <v>123</v>
      </c>
      <c r="JQ142" s="257">
        <f>ADHB!JS142</f>
        <v>0</v>
      </c>
      <c r="JR142" s="257"/>
      <c r="JS142" s="257">
        <f t="shared" si="1215"/>
        <v>0</v>
      </c>
      <c r="JT142" s="258"/>
      <c r="JU142" s="257">
        <f t="shared" si="1216"/>
        <v>0</v>
      </c>
      <c r="JV142" s="259"/>
      <c r="JW142" s="260"/>
      <c r="JX142" s="260"/>
      <c r="JY142" s="257">
        <f t="shared" si="1217"/>
        <v>0</v>
      </c>
      <c r="JZ142" s="258">
        <v>0.294289866351475</v>
      </c>
      <c r="KA142" s="261">
        <f t="shared" si="1218"/>
        <v>0</v>
      </c>
      <c r="KB142" s="262">
        <f t="shared" si="1219"/>
        <v>0</v>
      </c>
      <c r="KC142" s="263"/>
      <c r="KD142" s="254">
        <v>3.0</v>
      </c>
      <c r="KE142" s="255" t="s">
        <v>144</v>
      </c>
      <c r="KF142" s="256" t="s">
        <v>121</v>
      </c>
      <c r="KG142" s="256" t="s">
        <v>123</v>
      </c>
      <c r="KH142" s="257">
        <f>ADHB!KJ142</f>
        <v>0</v>
      </c>
      <c r="KI142" s="257"/>
      <c r="KJ142" s="257">
        <f t="shared" si="1220"/>
        <v>0</v>
      </c>
      <c r="KK142" s="258"/>
      <c r="KL142" s="257">
        <f t="shared" si="1221"/>
        <v>0</v>
      </c>
      <c r="KM142" s="259"/>
      <c r="KN142" s="260"/>
      <c r="KO142" s="260"/>
      <c r="KP142" s="257">
        <f t="shared" si="1222"/>
        <v>0</v>
      </c>
      <c r="KQ142" s="258">
        <v>0.294289866351475</v>
      </c>
      <c r="KR142" s="261">
        <f t="shared" si="1223"/>
        <v>0</v>
      </c>
      <c r="KS142" s="262">
        <f t="shared" si="1224"/>
        <v>0</v>
      </c>
      <c r="KT142" s="263"/>
      <c r="KU142" s="264"/>
    </row>
    <row r="143" ht="15.75" customHeight="1">
      <c r="A143" s="254">
        <v>4.0</v>
      </c>
      <c r="B143" s="255" t="s">
        <v>145</v>
      </c>
      <c r="C143" s="256" t="s">
        <v>121</v>
      </c>
      <c r="D143" s="256" t="s">
        <v>123</v>
      </c>
      <c r="E143" s="257">
        <f>ADHB!G143</f>
        <v>0</v>
      </c>
      <c r="F143" s="257"/>
      <c r="G143" s="257">
        <f t="shared" si="1135"/>
        <v>0</v>
      </c>
      <c r="H143" s="258"/>
      <c r="I143" s="257">
        <f t="shared" si="1136"/>
        <v>0</v>
      </c>
      <c r="J143" s="259"/>
      <c r="K143" s="260"/>
      <c r="L143" s="260"/>
      <c r="M143" s="257">
        <f t="shared" si="1137"/>
        <v>0</v>
      </c>
      <c r="N143" s="258">
        <v>0.294289866351475</v>
      </c>
      <c r="O143" s="261">
        <f t="shared" si="1138"/>
        <v>0</v>
      </c>
      <c r="P143" s="262">
        <f t="shared" si="1139"/>
        <v>0</v>
      </c>
      <c r="Q143" s="263"/>
      <c r="R143" s="254">
        <v>4.0</v>
      </c>
      <c r="S143" s="255" t="s">
        <v>145</v>
      </c>
      <c r="T143" s="256" t="s">
        <v>121</v>
      </c>
      <c r="U143" s="256" t="s">
        <v>123</v>
      </c>
      <c r="V143" s="257">
        <f>ADHB!X143</f>
        <v>0</v>
      </c>
      <c r="W143" s="257"/>
      <c r="X143" s="257">
        <f t="shared" si="1140"/>
        <v>0</v>
      </c>
      <c r="Y143" s="258"/>
      <c r="Z143" s="257">
        <f t="shared" si="1141"/>
        <v>0</v>
      </c>
      <c r="AA143" s="259"/>
      <c r="AB143" s="260"/>
      <c r="AC143" s="260"/>
      <c r="AD143" s="257">
        <f t="shared" si="1142"/>
        <v>0</v>
      </c>
      <c r="AE143" s="258">
        <v>0.294289866351475</v>
      </c>
      <c r="AF143" s="261">
        <f t="shared" si="1143"/>
        <v>0</v>
      </c>
      <c r="AG143" s="262">
        <f t="shared" si="1144"/>
        <v>0</v>
      </c>
      <c r="AH143" s="263"/>
      <c r="AI143" s="254">
        <v>4.0</v>
      </c>
      <c r="AJ143" s="255" t="s">
        <v>145</v>
      </c>
      <c r="AK143" s="256" t="s">
        <v>121</v>
      </c>
      <c r="AL143" s="256" t="s">
        <v>123</v>
      </c>
      <c r="AM143" s="257">
        <f>ADHB!AO143</f>
        <v>0</v>
      </c>
      <c r="AN143" s="257"/>
      <c r="AO143" s="257">
        <f t="shared" si="1145"/>
        <v>0</v>
      </c>
      <c r="AP143" s="258"/>
      <c r="AQ143" s="257">
        <f t="shared" si="1146"/>
        <v>0</v>
      </c>
      <c r="AR143" s="259"/>
      <c r="AS143" s="260"/>
      <c r="AT143" s="260"/>
      <c r="AU143" s="257">
        <f t="shared" si="1147"/>
        <v>0</v>
      </c>
      <c r="AV143" s="258">
        <v>0.294289866351475</v>
      </c>
      <c r="AW143" s="261">
        <f t="shared" si="1148"/>
        <v>0</v>
      </c>
      <c r="AX143" s="262">
        <f t="shared" si="1149"/>
        <v>0</v>
      </c>
      <c r="AY143" s="263"/>
      <c r="AZ143" s="254">
        <v>4.0</v>
      </c>
      <c r="BA143" s="255" t="s">
        <v>145</v>
      </c>
      <c r="BB143" s="256" t="s">
        <v>121</v>
      </c>
      <c r="BC143" s="256" t="s">
        <v>123</v>
      </c>
      <c r="BD143" s="257">
        <f>ADHB!BF143</f>
        <v>0</v>
      </c>
      <c r="BE143" s="257"/>
      <c r="BF143" s="257">
        <f t="shared" si="1150"/>
        <v>0</v>
      </c>
      <c r="BG143" s="258"/>
      <c r="BH143" s="257">
        <f t="shared" si="1151"/>
        <v>0</v>
      </c>
      <c r="BI143" s="259"/>
      <c r="BJ143" s="260"/>
      <c r="BK143" s="260"/>
      <c r="BL143" s="257">
        <f t="shared" si="1152"/>
        <v>0</v>
      </c>
      <c r="BM143" s="258">
        <v>0.294289866351475</v>
      </c>
      <c r="BN143" s="261">
        <f t="shared" si="1153"/>
        <v>0</v>
      </c>
      <c r="BO143" s="262">
        <f t="shared" si="1154"/>
        <v>0</v>
      </c>
      <c r="BP143" s="263"/>
      <c r="BQ143" s="254">
        <v>4.0</v>
      </c>
      <c r="BR143" s="255" t="s">
        <v>145</v>
      </c>
      <c r="BS143" s="256" t="s">
        <v>121</v>
      </c>
      <c r="BT143" s="256" t="s">
        <v>123</v>
      </c>
      <c r="BU143" s="257">
        <f>ADHB!BW143</f>
        <v>0</v>
      </c>
      <c r="BV143" s="257"/>
      <c r="BW143" s="257">
        <f t="shared" si="1155"/>
        <v>0</v>
      </c>
      <c r="BX143" s="258"/>
      <c r="BY143" s="257">
        <f t="shared" si="1156"/>
        <v>0</v>
      </c>
      <c r="BZ143" s="259"/>
      <c r="CA143" s="260"/>
      <c r="CB143" s="260"/>
      <c r="CC143" s="257">
        <f t="shared" si="1157"/>
        <v>0</v>
      </c>
      <c r="CD143" s="258">
        <v>0.294289866351475</v>
      </c>
      <c r="CE143" s="261">
        <f t="shared" si="1158"/>
        <v>0</v>
      </c>
      <c r="CF143" s="262">
        <f t="shared" si="1159"/>
        <v>0</v>
      </c>
      <c r="CG143" s="263"/>
      <c r="CH143" s="254">
        <v>4.0</v>
      </c>
      <c r="CI143" s="255" t="s">
        <v>145</v>
      </c>
      <c r="CJ143" s="256" t="s">
        <v>121</v>
      </c>
      <c r="CK143" s="256" t="s">
        <v>123</v>
      </c>
      <c r="CL143" s="257">
        <f>ADHB!CN143</f>
        <v>0</v>
      </c>
      <c r="CM143" s="257"/>
      <c r="CN143" s="257">
        <f t="shared" si="1160"/>
        <v>0</v>
      </c>
      <c r="CO143" s="258"/>
      <c r="CP143" s="257">
        <f t="shared" si="1161"/>
        <v>0</v>
      </c>
      <c r="CQ143" s="259"/>
      <c r="CR143" s="260"/>
      <c r="CS143" s="260"/>
      <c r="CT143" s="257">
        <f t="shared" si="1162"/>
        <v>0</v>
      </c>
      <c r="CU143" s="258">
        <v>0.294289866351475</v>
      </c>
      <c r="CV143" s="261">
        <f t="shared" si="1163"/>
        <v>0</v>
      </c>
      <c r="CW143" s="262">
        <f t="shared" si="1164"/>
        <v>0</v>
      </c>
      <c r="CX143" s="263"/>
      <c r="CY143" s="254">
        <v>4.0</v>
      </c>
      <c r="CZ143" s="255" t="s">
        <v>145</v>
      </c>
      <c r="DA143" s="256" t="s">
        <v>121</v>
      </c>
      <c r="DB143" s="256" t="s">
        <v>123</v>
      </c>
      <c r="DC143" s="257">
        <f>ADHB!DE143</f>
        <v>0</v>
      </c>
      <c r="DD143" s="257"/>
      <c r="DE143" s="257">
        <f t="shared" si="1165"/>
        <v>0</v>
      </c>
      <c r="DF143" s="258"/>
      <c r="DG143" s="257">
        <f t="shared" si="1166"/>
        <v>0</v>
      </c>
      <c r="DH143" s="259"/>
      <c r="DI143" s="260"/>
      <c r="DJ143" s="260"/>
      <c r="DK143" s="257">
        <f t="shared" si="1167"/>
        <v>0</v>
      </c>
      <c r="DL143" s="258">
        <v>0.294289866351475</v>
      </c>
      <c r="DM143" s="261">
        <f t="shared" si="1168"/>
        <v>0</v>
      </c>
      <c r="DN143" s="262">
        <f t="shared" si="1169"/>
        <v>0</v>
      </c>
      <c r="DO143" s="263"/>
      <c r="DP143" s="254">
        <v>4.0</v>
      </c>
      <c r="DQ143" s="255" t="s">
        <v>145</v>
      </c>
      <c r="DR143" s="256" t="s">
        <v>121</v>
      </c>
      <c r="DS143" s="256" t="s">
        <v>123</v>
      </c>
      <c r="DT143" s="257">
        <f>ADHB!DV143</f>
        <v>0</v>
      </c>
      <c r="DU143" s="257"/>
      <c r="DV143" s="257">
        <f t="shared" si="1170"/>
        <v>0</v>
      </c>
      <c r="DW143" s="258"/>
      <c r="DX143" s="257">
        <f t="shared" si="1171"/>
        <v>0</v>
      </c>
      <c r="DY143" s="259"/>
      <c r="DZ143" s="260"/>
      <c r="EA143" s="260"/>
      <c r="EB143" s="257">
        <f t="shared" si="1172"/>
        <v>0</v>
      </c>
      <c r="EC143" s="258">
        <v>0.294289866351475</v>
      </c>
      <c r="ED143" s="261">
        <f t="shared" si="1173"/>
        <v>0</v>
      </c>
      <c r="EE143" s="262">
        <f t="shared" si="1174"/>
        <v>0</v>
      </c>
      <c r="EF143" s="263"/>
      <c r="EG143" s="254">
        <v>4.0</v>
      </c>
      <c r="EH143" s="255" t="s">
        <v>145</v>
      </c>
      <c r="EI143" s="256" t="s">
        <v>121</v>
      </c>
      <c r="EJ143" s="256" t="s">
        <v>123</v>
      </c>
      <c r="EK143" s="257">
        <f>ADHB!EM143</f>
        <v>0</v>
      </c>
      <c r="EL143" s="257"/>
      <c r="EM143" s="257">
        <f t="shared" si="1175"/>
        <v>0</v>
      </c>
      <c r="EN143" s="258"/>
      <c r="EO143" s="257">
        <f t="shared" si="1176"/>
        <v>0</v>
      </c>
      <c r="EP143" s="259"/>
      <c r="EQ143" s="260"/>
      <c r="ER143" s="260"/>
      <c r="ES143" s="257">
        <f t="shared" si="1177"/>
        <v>0</v>
      </c>
      <c r="ET143" s="258">
        <v>0.294289866351475</v>
      </c>
      <c r="EU143" s="261">
        <f t="shared" si="1178"/>
        <v>0</v>
      </c>
      <c r="EV143" s="262">
        <f t="shared" si="1179"/>
        <v>0</v>
      </c>
      <c r="EW143" s="263"/>
      <c r="EX143" s="254">
        <v>4.0</v>
      </c>
      <c r="EY143" s="255" t="s">
        <v>145</v>
      </c>
      <c r="EZ143" s="256" t="s">
        <v>121</v>
      </c>
      <c r="FA143" s="256" t="s">
        <v>123</v>
      </c>
      <c r="FB143" s="257">
        <f>ADHB!FD143</f>
        <v>0</v>
      </c>
      <c r="FC143" s="257"/>
      <c r="FD143" s="257">
        <f t="shared" si="1180"/>
        <v>0</v>
      </c>
      <c r="FE143" s="258"/>
      <c r="FF143" s="257">
        <f t="shared" si="1181"/>
        <v>0</v>
      </c>
      <c r="FG143" s="259"/>
      <c r="FH143" s="260"/>
      <c r="FI143" s="260"/>
      <c r="FJ143" s="257">
        <f t="shared" si="1182"/>
        <v>0</v>
      </c>
      <c r="FK143" s="258">
        <v>0.294289866351475</v>
      </c>
      <c r="FL143" s="261">
        <f t="shared" si="1183"/>
        <v>0</v>
      </c>
      <c r="FM143" s="262">
        <f t="shared" si="1184"/>
        <v>0</v>
      </c>
      <c r="FN143" s="263"/>
      <c r="FO143" s="254">
        <v>4.0</v>
      </c>
      <c r="FP143" s="255" t="s">
        <v>145</v>
      </c>
      <c r="FQ143" s="256" t="s">
        <v>121</v>
      </c>
      <c r="FR143" s="256" t="s">
        <v>123</v>
      </c>
      <c r="FS143" s="257">
        <f>ADHB!FU143</f>
        <v>0</v>
      </c>
      <c r="FT143" s="257"/>
      <c r="FU143" s="257">
        <f t="shared" si="1185"/>
        <v>0</v>
      </c>
      <c r="FV143" s="258"/>
      <c r="FW143" s="257">
        <f t="shared" si="1186"/>
        <v>0</v>
      </c>
      <c r="FX143" s="259"/>
      <c r="FY143" s="260"/>
      <c r="FZ143" s="260"/>
      <c r="GA143" s="257">
        <f t="shared" si="1187"/>
        <v>0</v>
      </c>
      <c r="GB143" s="258">
        <v>0.294289866351475</v>
      </c>
      <c r="GC143" s="261">
        <f t="shared" si="1188"/>
        <v>0</v>
      </c>
      <c r="GD143" s="262">
        <f t="shared" si="1189"/>
        <v>0</v>
      </c>
      <c r="GE143" s="263"/>
      <c r="GF143" s="254">
        <v>4.0</v>
      </c>
      <c r="GG143" s="255" t="s">
        <v>145</v>
      </c>
      <c r="GH143" s="256" t="s">
        <v>121</v>
      </c>
      <c r="GI143" s="256" t="s">
        <v>123</v>
      </c>
      <c r="GJ143" s="257">
        <f>ADHB!GL143</f>
        <v>0</v>
      </c>
      <c r="GK143" s="257"/>
      <c r="GL143" s="257">
        <f t="shared" si="1190"/>
        <v>0</v>
      </c>
      <c r="GM143" s="258"/>
      <c r="GN143" s="257">
        <f t="shared" si="1191"/>
        <v>0</v>
      </c>
      <c r="GO143" s="259"/>
      <c r="GP143" s="260"/>
      <c r="GQ143" s="260"/>
      <c r="GR143" s="257">
        <f t="shared" si="1192"/>
        <v>0</v>
      </c>
      <c r="GS143" s="258">
        <v>0.294289866351475</v>
      </c>
      <c r="GT143" s="261">
        <f t="shared" si="1193"/>
        <v>0</v>
      </c>
      <c r="GU143" s="262">
        <f t="shared" si="1194"/>
        <v>0</v>
      </c>
      <c r="GV143" s="263"/>
      <c r="GW143" s="254">
        <v>4.0</v>
      </c>
      <c r="GX143" s="255" t="s">
        <v>145</v>
      </c>
      <c r="GY143" s="256" t="s">
        <v>121</v>
      </c>
      <c r="GZ143" s="256" t="s">
        <v>123</v>
      </c>
      <c r="HA143" s="257">
        <f>ADHB!HC143</f>
        <v>0</v>
      </c>
      <c r="HB143" s="257"/>
      <c r="HC143" s="257">
        <f t="shared" si="1195"/>
        <v>0</v>
      </c>
      <c r="HD143" s="258"/>
      <c r="HE143" s="257">
        <f t="shared" si="1196"/>
        <v>0</v>
      </c>
      <c r="HF143" s="259"/>
      <c r="HG143" s="260"/>
      <c r="HH143" s="260"/>
      <c r="HI143" s="257">
        <f t="shared" si="1197"/>
        <v>0</v>
      </c>
      <c r="HJ143" s="258">
        <v>0.294289866351475</v>
      </c>
      <c r="HK143" s="261">
        <f t="shared" si="1198"/>
        <v>0</v>
      </c>
      <c r="HL143" s="262">
        <f t="shared" si="1199"/>
        <v>0</v>
      </c>
      <c r="HM143" s="263"/>
      <c r="HN143" s="254">
        <v>4.0</v>
      </c>
      <c r="HO143" s="255" t="s">
        <v>145</v>
      </c>
      <c r="HP143" s="256" t="s">
        <v>121</v>
      </c>
      <c r="HQ143" s="256" t="s">
        <v>123</v>
      </c>
      <c r="HR143" s="257">
        <f>ADHB!HT143</f>
        <v>0</v>
      </c>
      <c r="HS143" s="257"/>
      <c r="HT143" s="257">
        <f t="shared" si="1200"/>
        <v>0</v>
      </c>
      <c r="HU143" s="258"/>
      <c r="HV143" s="257">
        <f t="shared" si="1201"/>
        <v>0</v>
      </c>
      <c r="HW143" s="259"/>
      <c r="HX143" s="260"/>
      <c r="HY143" s="260"/>
      <c r="HZ143" s="257">
        <f t="shared" si="1202"/>
        <v>0</v>
      </c>
      <c r="IA143" s="258">
        <v>0.294289866351475</v>
      </c>
      <c r="IB143" s="261">
        <f t="shared" si="1203"/>
        <v>0</v>
      </c>
      <c r="IC143" s="262">
        <f t="shared" si="1204"/>
        <v>0</v>
      </c>
      <c r="ID143" s="263"/>
      <c r="IE143" s="254">
        <v>4.0</v>
      </c>
      <c r="IF143" s="255" t="s">
        <v>145</v>
      </c>
      <c r="IG143" s="256" t="s">
        <v>121</v>
      </c>
      <c r="IH143" s="256" t="s">
        <v>123</v>
      </c>
      <c r="II143" s="257">
        <f>ADHB!IK143</f>
        <v>0</v>
      </c>
      <c r="IJ143" s="257"/>
      <c r="IK143" s="257">
        <f t="shared" si="1205"/>
        <v>0</v>
      </c>
      <c r="IL143" s="258"/>
      <c r="IM143" s="257">
        <f t="shared" si="1206"/>
        <v>0</v>
      </c>
      <c r="IN143" s="259"/>
      <c r="IO143" s="260"/>
      <c r="IP143" s="260"/>
      <c r="IQ143" s="257">
        <f t="shared" si="1207"/>
        <v>0</v>
      </c>
      <c r="IR143" s="258">
        <v>0.294289866351475</v>
      </c>
      <c r="IS143" s="261">
        <f t="shared" si="1208"/>
        <v>0</v>
      </c>
      <c r="IT143" s="262">
        <f t="shared" si="1209"/>
        <v>0</v>
      </c>
      <c r="IU143" s="263"/>
      <c r="IV143" s="254">
        <v>4.0</v>
      </c>
      <c r="IW143" s="255" t="s">
        <v>145</v>
      </c>
      <c r="IX143" s="256" t="s">
        <v>121</v>
      </c>
      <c r="IY143" s="256" t="s">
        <v>123</v>
      </c>
      <c r="IZ143" s="257">
        <f>ADHB!JB143</f>
        <v>0</v>
      </c>
      <c r="JA143" s="257"/>
      <c r="JB143" s="257">
        <f t="shared" si="1210"/>
        <v>0</v>
      </c>
      <c r="JC143" s="258"/>
      <c r="JD143" s="257">
        <f t="shared" si="1211"/>
        <v>0</v>
      </c>
      <c r="JE143" s="259"/>
      <c r="JF143" s="260"/>
      <c r="JG143" s="260"/>
      <c r="JH143" s="257">
        <f t="shared" si="1212"/>
        <v>0</v>
      </c>
      <c r="JI143" s="258">
        <v>0.294289866351475</v>
      </c>
      <c r="JJ143" s="261">
        <f t="shared" si="1213"/>
        <v>0</v>
      </c>
      <c r="JK143" s="262">
        <f t="shared" si="1214"/>
        <v>0</v>
      </c>
      <c r="JL143" s="263"/>
      <c r="JM143" s="254">
        <v>4.0</v>
      </c>
      <c r="JN143" s="255" t="s">
        <v>145</v>
      </c>
      <c r="JO143" s="256" t="s">
        <v>121</v>
      </c>
      <c r="JP143" s="256" t="s">
        <v>123</v>
      </c>
      <c r="JQ143" s="257">
        <f>ADHB!JS143</f>
        <v>0</v>
      </c>
      <c r="JR143" s="257"/>
      <c r="JS143" s="257">
        <f t="shared" si="1215"/>
        <v>0</v>
      </c>
      <c r="JT143" s="258"/>
      <c r="JU143" s="257">
        <f t="shared" si="1216"/>
        <v>0</v>
      </c>
      <c r="JV143" s="259"/>
      <c r="JW143" s="260"/>
      <c r="JX143" s="260"/>
      <c r="JY143" s="257">
        <f t="shared" si="1217"/>
        <v>0</v>
      </c>
      <c r="JZ143" s="258">
        <v>0.294289866351475</v>
      </c>
      <c r="KA143" s="261">
        <f t="shared" si="1218"/>
        <v>0</v>
      </c>
      <c r="KB143" s="262">
        <f t="shared" si="1219"/>
        <v>0</v>
      </c>
      <c r="KC143" s="263"/>
      <c r="KD143" s="254">
        <v>4.0</v>
      </c>
      <c r="KE143" s="255" t="s">
        <v>145</v>
      </c>
      <c r="KF143" s="256" t="s">
        <v>121</v>
      </c>
      <c r="KG143" s="256" t="s">
        <v>123</v>
      </c>
      <c r="KH143" s="257">
        <f>ADHB!KJ143</f>
        <v>0</v>
      </c>
      <c r="KI143" s="257"/>
      <c r="KJ143" s="257">
        <f t="shared" si="1220"/>
        <v>0</v>
      </c>
      <c r="KK143" s="258"/>
      <c r="KL143" s="257">
        <f t="shared" si="1221"/>
        <v>0</v>
      </c>
      <c r="KM143" s="259"/>
      <c r="KN143" s="260"/>
      <c r="KO143" s="260"/>
      <c r="KP143" s="257">
        <f t="shared" si="1222"/>
        <v>0</v>
      </c>
      <c r="KQ143" s="258">
        <v>0.294289866351475</v>
      </c>
      <c r="KR143" s="261">
        <f t="shared" si="1223"/>
        <v>0</v>
      </c>
      <c r="KS143" s="262">
        <f t="shared" si="1224"/>
        <v>0</v>
      </c>
      <c r="KT143" s="263"/>
      <c r="KU143" s="264"/>
    </row>
    <row r="144" ht="15.75" customHeight="1">
      <c r="A144" s="254">
        <v>5.0</v>
      </c>
      <c r="B144" s="255" t="s">
        <v>146</v>
      </c>
      <c r="C144" s="256" t="s">
        <v>121</v>
      </c>
      <c r="D144" s="256" t="s">
        <v>123</v>
      </c>
      <c r="E144" s="257">
        <f>ADHB!G144</f>
        <v>0</v>
      </c>
      <c r="F144" s="257"/>
      <c r="G144" s="257">
        <f t="shared" si="1135"/>
        <v>0</v>
      </c>
      <c r="H144" s="258"/>
      <c r="I144" s="257">
        <f t="shared" si="1136"/>
        <v>0</v>
      </c>
      <c r="J144" s="259"/>
      <c r="K144" s="260"/>
      <c r="L144" s="260"/>
      <c r="M144" s="257">
        <f t="shared" si="1137"/>
        <v>0</v>
      </c>
      <c r="N144" s="258">
        <v>0.294289866351475</v>
      </c>
      <c r="O144" s="261">
        <f t="shared" si="1138"/>
        <v>0</v>
      </c>
      <c r="P144" s="262">
        <f t="shared" si="1139"/>
        <v>0</v>
      </c>
      <c r="Q144" s="263"/>
      <c r="R144" s="254">
        <v>5.0</v>
      </c>
      <c r="S144" s="255" t="s">
        <v>146</v>
      </c>
      <c r="T144" s="256" t="s">
        <v>121</v>
      </c>
      <c r="U144" s="256" t="s">
        <v>123</v>
      </c>
      <c r="V144" s="257">
        <f>ADHB!X144</f>
        <v>0</v>
      </c>
      <c r="W144" s="257"/>
      <c r="X144" s="257">
        <f t="shared" si="1140"/>
        <v>0</v>
      </c>
      <c r="Y144" s="258"/>
      <c r="Z144" s="257">
        <f t="shared" si="1141"/>
        <v>0</v>
      </c>
      <c r="AA144" s="259"/>
      <c r="AB144" s="260"/>
      <c r="AC144" s="260"/>
      <c r="AD144" s="257">
        <f t="shared" si="1142"/>
        <v>0</v>
      </c>
      <c r="AE144" s="258">
        <v>0.294289866351475</v>
      </c>
      <c r="AF144" s="261">
        <f t="shared" si="1143"/>
        <v>0</v>
      </c>
      <c r="AG144" s="262">
        <f t="shared" si="1144"/>
        <v>0</v>
      </c>
      <c r="AH144" s="263"/>
      <c r="AI144" s="254">
        <v>5.0</v>
      </c>
      <c r="AJ144" s="255" t="s">
        <v>146</v>
      </c>
      <c r="AK144" s="256" t="s">
        <v>121</v>
      </c>
      <c r="AL144" s="256" t="s">
        <v>123</v>
      </c>
      <c r="AM144" s="257">
        <f>ADHB!AO144</f>
        <v>0</v>
      </c>
      <c r="AN144" s="257"/>
      <c r="AO144" s="257">
        <f t="shared" si="1145"/>
        <v>0</v>
      </c>
      <c r="AP144" s="258"/>
      <c r="AQ144" s="257">
        <f t="shared" si="1146"/>
        <v>0</v>
      </c>
      <c r="AR144" s="259"/>
      <c r="AS144" s="260"/>
      <c r="AT144" s="260"/>
      <c r="AU144" s="257">
        <f t="shared" si="1147"/>
        <v>0</v>
      </c>
      <c r="AV144" s="258">
        <v>0.294289866351475</v>
      </c>
      <c r="AW144" s="261">
        <f t="shared" si="1148"/>
        <v>0</v>
      </c>
      <c r="AX144" s="262">
        <f t="shared" si="1149"/>
        <v>0</v>
      </c>
      <c r="AY144" s="263"/>
      <c r="AZ144" s="254">
        <v>5.0</v>
      </c>
      <c r="BA144" s="255" t="s">
        <v>146</v>
      </c>
      <c r="BB144" s="256" t="s">
        <v>121</v>
      </c>
      <c r="BC144" s="256" t="s">
        <v>123</v>
      </c>
      <c r="BD144" s="257">
        <f>ADHB!BF144</f>
        <v>0</v>
      </c>
      <c r="BE144" s="257"/>
      <c r="BF144" s="257">
        <f t="shared" si="1150"/>
        <v>0</v>
      </c>
      <c r="BG144" s="258"/>
      <c r="BH144" s="257">
        <f t="shared" si="1151"/>
        <v>0</v>
      </c>
      <c r="BI144" s="259"/>
      <c r="BJ144" s="260"/>
      <c r="BK144" s="260"/>
      <c r="BL144" s="257">
        <f t="shared" si="1152"/>
        <v>0</v>
      </c>
      <c r="BM144" s="258">
        <v>0.294289866351475</v>
      </c>
      <c r="BN144" s="261">
        <f t="shared" si="1153"/>
        <v>0</v>
      </c>
      <c r="BO144" s="262">
        <f t="shared" si="1154"/>
        <v>0</v>
      </c>
      <c r="BP144" s="263"/>
      <c r="BQ144" s="254">
        <v>5.0</v>
      </c>
      <c r="BR144" s="255" t="s">
        <v>146</v>
      </c>
      <c r="BS144" s="256" t="s">
        <v>121</v>
      </c>
      <c r="BT144" s="256" t="s">
        <v>123</v>
      </c>
      <c r="BU144" s="257">
        <f>ADHB!BW144</f>
        <v>0</v>
      </c>
      <c r="BV144" s="257"/>
      <c r="BW144" s="257">
        <f t="shared" si="1155"/>
        <v>0</v>
      </c>
      <c r="BX144" s="258"/>
      <c r="BY144" s="257">
        <f t="shared" si="1156"/>
        <v>0</v>
      </c>
      <c r="BZ144" s="259"/>
      <c r="CA144" s="260"/>
      <c r="CB144" s="260"/>
      <c r="CC144" s="257">
        <f t="shared" si="1157"/>
        <v>0</v>
      </c>
      <c r="CD144" s="258">
        <v>0.294289866351475</v>
      </c>
      <c r="CE144" s="261">
        <f t="shared" si="1158"/>
        <v>0</v>
      </c>
      <c r="CF144" s="262">
        <f t="shared" si="1159"/>
        <v>0</v>
      </c>
      <c r="CG144" s="263"/>
      <c r="CH144" s="254">
        <v>5.0</v>
      </c>
      <c r="CI144" s="255" t="s">
        <v>146</v>
      </c>
      <c r="CJ144" s="256" t="s">
        <v>121</v>
      </c>
      <c r="CK144" s="256" t="s">
        <v>123</v>
      </c>
      <c r="CL144" s="257">
        <f>ADHB!CN144</f>
        <v>0</v>
      </c>
      <c r="CM144" s="257"/>
      <c r="CN144" s="257">
        <f t="shared" si="1160"/>
        <v>0</v>
      </c>
      <c r="CO144" s="258"/>
      <c r="CP144" s="257">
        <f t="shared" si="1161"/>
        <v>0</v>
      </c>
      <c r="CQ144" s="259"/>
      <c r="CR144" s="260"/>
      <c r="CS144" s="260"/>
      <c r="CT144" s="257">
        <f t="shared" si="1162"/>
        <v>0</v>
      </c>
      <c r="CU144" s="258">
        <v>0.294289866351475</v>
      </c>
      <c r="CV144" s="261">
        <f t="shared" si="1163"/>
        <v>0</v>
      </c>
      <c r="CW144" s="262">
        <f t="shared" si="1164"/>
        <v>0</v>
      </c>
      <c r="CX144" s="263"/>
      <c r="CY144" s="254">
        <v>5.0</v>
      </c>
      <c r="CZ144" s="255" t="s">
        <v>146</v>
      </c>
      <c r="DA144" s="256" t="s">
        <v>121</v>
      </c>
      <c r="DB144" s="256" t="s">
        <v>123</v>
      </c>
      <c r="DC144" s="257">
        <f>ADHB!DE144</f>
        <v>0</v>
      </c>
      <c r="DD144" s="257"/>
      <c r="DE144" s="257">
        <f t="shared" si="1165"/>
        <v>0</v>
      </c>
      <c r="DF144" s="258"/>
      <c r="DG144" s="257">
        <f t="shared" si="1166"/>
        <v>0</v>
      </c>
      <c r="DH144" s="259"/>
      <c r="DI144" s="260"/>
      <c r="DJ144" s="260"/>
      <c r="DK144" s="257">
        <f t="shared" si="1167"/>
        <v>0</v>
      </c>
      <c r="DL144" s="258">
        <v>0.294289866351475</v>
      </c>
      <c r="DM144" s="261">
        <f t="shared" si="1168"/>
        <v>0</v>
      </c>
      <c r="DN144" s="262">
        <f t="shared" si="1169"/>
        <v>0</v>
      </c>
      <c r="DO144" s="263"/>
      <c r="DP144" s="254">
        <v>5.0</v>
      </c>
      <c r="DQ144" s="255" t="s">
        <v>146</v>
      </c>
      <c r="DR144" s="256" t="s">
        <v>121</v>
      </c>
      <c r="DS144" s="256" t="s">
        <v>123</v>
      </c>
      <c r="DT144" s="257">
        <f>ADHB!DV144</f>
        <v>0</v>
      </c>
      <c r="DU144" s="257"/>
      <c r="DV144" s="257">
        <f t="shared" si="1170"/>
        <v>0</v>
      </c>
      <c r="DW144" s="258"/>
      <c r="DX144" s="257">
        <f t="shared" si="1171"/>
        <v>0</v>
      </c>
      <c r="DY144" s="259"/>
      <c r="DZ144" s="260"/>
      <c r="EA144" s="260"/>
      <c r="EB144" s="257">
        <f t="shared" si="1172"/>
        <v>0</v>
      </c>
      <c r="EC144" s="258">
        <v>0.294289866351475</v>
      </c>
      <c r="ED144" s="261">
        <f t="shared" si="1173"/>
        <v>0</v>
      </c>
      <c r="EE144" s="262">
        <f t="shared" si="1174"/>
        <v>0</v>
      </c>
      <c r="EF144" s="263"/>
      <c r="EG144" s="254">
        <v>5.0</v>
      </c>
      <c r="EH144" s="255" t="s">
        <v>146</v>
      </c>
      <c r="EI144" s="256" t="s">
        <v>121</v>
      </c>
      <c r="EJ144" s="256" t="s">
        <v>123</v>
      </c>
      <c r="EK144" s="257">
        <f>ADHB!EM144</f>
        <v>0</v>
      </c>
      <c r="EL144" s="257"/>
      <c r="EM144" s="257">
        <f t="shared" si="1175"/>
        <v>0</v>
      </c>
      <c r="EN144" s="258"/>
      <c r="EO144" s="257">
        <f t="shared" si="1176"/>
        <v>0</v>
      </c>
      <c r="EP144" s="259"/>
      <c r="EQ144" s="260"/>
      <c r="ER144" s="260"/>
      <c r="ES144" s="257">
        <f t="shared" si="1177"/>
        <v>0</v>
      </c>
      <c r="ET144" s="258">
        <v>0.294289866351475</v>
      </c>
      <c r="EU144" s="261">
        <f t="shared" si="1178"/>
        <v>0</v>
      </c>
      <c r="EV144" s="262">
        <f t="shared" si="1179"/>
        <v>0</v>
      </c>
      <c r="EW144" s="263"/>
      <c r="EX144" s="254">
        <v>5.0</v>
      </c>
      <c r="EY144" s="255" t="s">
        <v>146</v>
      </c>
      <c r="EZ144" s="256" t="s">
        <v>121</v>
      </c>
      <c r="FA144" s="256" t="s">
        <v>123</v>
      </c>
      <c r="FB144" s="257">
        <f>ADHB!FD144</f>
        <v>0</v>
      </c>
      <c r="FC144" s="257"/>
      <c r="FD144" s="257">
        <f t="shared" si="1180"/>
        <v>0</v>
      </c>
      <c r="FE144" s="258"/>
      <c r="FF144" s="257">
        <f t="shared" si="1181"/>
        <v>0</v>
      </c>
      <c r="FG144" s="259"/>
      <c r="FH144" s="260"/>
      <c r="FI144" s="260"/>
      <c r="FJ144" s="257">
        <f t="shared" si="1182"/>
        <v>0</v>
      </c>
      <c r="FK144" s="258">
        <v>0.294289866351475</v>
      </c>
      <c r="FL144" s="261">
        <f t="shared" si="1183"/>
        <v>0</v>
      </c>
      <c r="FM144" s="262">
        <f t="shared" si="1184"/>
        <v>0</v>
      </c>
      <c r="FN144" s="263"/>
      <c r="FO144" s="254">
        <v>5.0</v>
      </c>
      <c r="FP144" s="255" t="s">
        <v>146</v>
      </c>
      <c r="FQ144" s="256" t="s">
        <v>121</v>
      </c>
      <c r="FR144" s="256" t="s">
        <v>123</v>
      </c>
      <c r="FS144" s="257">
        <f>ADHB!FU144</f>
        <v>0</v>
      </c>
      <c r="FT144" s="257"/>
      <c r="FU144" s="257">
        <f t="shared" si="1185"/>
        <v>0</v>
      </c>
      <c r="FV144" s="258"/>
      <c r="FW144" s="257">
        <f t="shared" si="1186"/>
        <v>0</v>
      </c>
      <c r="FX144" s="259"/>
      <c r="FY144" s="260"/>
      <c r="FZ144" s="260"/>
      <c r="GA144" s="257">
        <f t="shared" si="1187"/>
        <v>0</v>
      </c>
      <c r="GB144" s="258">
        <v>0.294289866351475</v>
      </c>
      <c r="GC144" s="261">
        <f t="shared" si="1188"/>
        <v>0</v>
      </c>
      <c r="GD144" s="262">
        <f t="shared" si="1189"/>
        <v>0</v>
      </c>
      <c r="GE144" s="263"/>
      <c r="GF144" s="254">
        <v>5.0</v>
      </c>
      <c r="GG144" s="255" t="s">
        <v>146</v>
      </c>
      <c r="GH144" s="256" t="s">
        <v>121</v>
      </c>
      <c r="GI144" s="256" t="s">
        <v>123</v>
      </c>
      <c r="GJ144" s="257">
        <f>ADHB!GL144</f>
        <v>0</v>
      </c>
      <c r="GK144" s="257"/>
      <c r="GL144" s="257">
        <f t="shared" si="1190"/>
        <v>0</v>
      </c>
      <c r="GM144" s="258"/>
      <c r="GN144" s="257">
        <f t="shared" si="1191"/>
        <v>0</v>
      </c>
      <c r="GO144" s="259"/>
      <c r="GP144" s="260"/>
      <c r="GQ144" s="260"/>
      <c r="GR144" s="257">
        <f t="shared" si="1192"/>
        <v>0</v>
      </c>
      <c r="GS144" s="258">
        <v>0.294289866351475</v>
      </c>
      <c r="GT144" s="261">
        <f t="shared" si="1193"/>
        <v>0</v>
      </c>
      <c r="GU144" s="262">
        <f t="shared" si="1194"/>
        <v>0</v>
      </c>
      <c r="GV144" s="263"/>
      <c r="GW144" s="254">
        <v>5.0</v>
      </c>
      <c r="GX144" s="255" t="s">
        <v>146</v>
      </c>
      <c r="GY144" s="256" t="s">
        <v>121</v>
      </c>
      <c r="GZ144" s="256" t="s">
        <v>123</v>
      </c>
      <c r="HA144" s="257">
        <f>ADHB!HC144</f>
        <v>0</v>
      </c>
      <c r="HB144" s="257"/>
      <c r="HC144" s="257">
        <f t="shared" si="1195"/>
        <v>0</v>
      </c>
      <c r="HD144" s="258"/>
      <c r="HE144" s="257">
        <f t="shared" si="1196"/>
        <v>0</v>
      </c>
      <c r="HF144" s="259"/>
      <c r="HG144" s="260"/>
      <c r="HH144" s="260"/>
      <c r="HI144" s="257">
        <f t="shared" si="1197"/>
        <v>0</v>
      </c>
      <c r="HJ144" s="258">
        <v>0.294289866351475</v>
      </c>
      <c r="HK144" s="261">
        <f t="shared" si="1198"/>
        <v>0</v>
      </c>
      <c r="HL144" s="262">
        <f t="shared" si="1199"/>
        <v>0</v>
      </c>
      <c r="HM144" s="263"/>
      <c r="HN144" s="254">
        <v>5.0</v>
      </c>
      <c r="HO144" s="255" t="s">
        <v>146</v>
      </c>
      <c r="HP144" s="256" t="s">
        <v>121</v>
      </c>
      <c r="HQ144" s="256" t="s">
        <v>123</v>
      </c>
      <c r="HR144" s="257">
        <f>ADHB!HT144</f>
        <v>0</v>
      </c>
      <c r="HS144" s="257"/>
      <c r="HT144" s="257">
        <f t="shared" si="1200"/>
        <v>0</v>
      </c>
      <c r="HU144" s="258"/>
      <c r="HV144" s="257">
        <f t="shared" si="1201"/>
        <v>0</v>
      </c>
      <c r="HW144" s="259"/>
      <c r="HX144" s="260"/>
      <c r="HY144" s="260"/>
      <c r="HZ144" s="257">
        <f t="shared" si="1202"/>
        <v>0</v>
      </c>
      <c r="IA144" s="258">
        <v>0.294289866351475</v>
      </c>
      <c r="IB144" s="261">
        <f t="shared" si="1203"/>
        <v>0</v>
      </c>
      <c r="IC144" s="262">
        <f t="shared" si="1204"/>
        <v>0</v>
      </c>
      <c r="ID144" s="263"/>
      <c r="IE144" s="254">
        <v>5.0</v>
      </c>
      <c r="IF144" s="255" t="s">
        <v>146</v>
      </c>
      <c r="IG144" s="256" t="s">
        <v>121</v>
      </c>
      <c r="IH144" s="256" t="s">
        <v>123</v>
      </c>
      <c r="II144" s="257">
        <f>ADHB!IK144</f>
        <v>0</v>
      </c>
      <c r="IJ144" s="257"/>
      <c r="IK144" s="257">
        <f t="shared" si="1205"/>
        <v>0</v>
      </c>
      <c r="IL144" s="258"/>
      <c r="IM144" s="257">
        <f t="shared" si="1206"/>
        <v>0</v>
      </c>
      <c r="IN144" s="259"/>
      <c r="IO144" s="260"/>
      <c r="IP144" s="260"/>
      <c r="IQ144" s="257">
        <f t="shared" si="1207"/>
        <v>0</v>
      </c>
      <c r="IR144" s="258">
        <v>0.294289866351475</v>
      </c>
      <c r="IS144" s="261">
        <f t="shared" si="1208"/>
        <v>0</v>
      </c>
      <c r="IT144" s="262">
        <f t="shared" si="1209"/>
        <v>0</v>
      </c>
      <c r="IU144" s="263"/>
      <c r="IV144" s="254">
        <v>5.0</v>
      </c>
      <c r="IW144" s="255" t="s">
        <v>146</v>
      </c>
      <c r="IX144" s="256" t="s">
        <v>121</v>
      </c>
      <c r="IY144" s="256" t="s">
        <v>123</v>
      </c>
      <c r="IZ144" s="257">
        <f>ADHB!JB144</f>
        <v>0</v>
      </c>
      <c r="JA144" s="257"/>
      <c r="JB144" s="257">
        <f t="shared" si="1210"/>
        <v>0</v>
      </c>
      <c r="JC144" s="258"/>
      <c r="JD144" s="257">
        <f t="shared" si="1211"/>
        <v>0</v>
      </c>
      <c r="JE144" s="259"/>
      <c r="JF144" s="260"/>
      <c r="JG144" s="260"/>
      <c r="JH144" s="257">
        <f t="shared" si="1212"/>
        <v>0</v>
      </c>
      <c r="JI144" s="258">
        <v>0.294289866351475</v>
      </c>
      <c r="JJ144" s="261">
        <f t="shared" si="1213"/>
        <v>0</v>
      </c>
      <c r="JK144" s="262">
        <f t="shared" si="1214"/>
        <v>0</v>
      </c>
      <c r="JL144" s="263"/>
      <c r="JM144" s="254">
        <v>5.0</v>
      </c>
      <c r="JN144" s="255" t="s">
        <v>146</v>
      </c>
      <c r="JO144" s="256" t="s">
        <v>121</v>
      </c>
      <c r="JP144" s="256" t="s">
        <v>123</v>
      </c>
      <c r="JQ144" s="257">
        <f>ADHB!JS144</f>
        <v>0</v>
      </c>
      <c r="JR144" s="257"/>
      <c r="JS144" s="257">
        <f t="shared" si="1215"/>
        <v>0</v>
      </c>
      <c r="JT144" s="258"/>
      <c r="JU144" s="257">
        <f t="shared" si="1216"/>
        <v>0</v>
      </c>
      <c r="JV144" s="259"/>
      <c r="JW144" s="260"/>
      <c r="JX144" s="260"/>
      <c r="JY144" s="257">
        <f t="shared" si="1217"/>
        <v>0</v>
      </c>
      <c r="JZ144" s="258">
        <v>0.294289866351475</v>
      </c>
      <c r="KA144" s="261">
        <f t="shared" si="1218"/>
        <v>0</v>
      </c>
      <c r="KB144" s="262">
        <f t="shared" si="1219"/>
        <v>0</v>
      </c>
      <c r="KC144" s="263"/>
      <c r="KD144" s="254">
        <v>5.0</v>
      </c>
      <c r="KE144" s="255" t="s">
        <v>146</v>
      </c>
      <c r="KF144" s="256" t="s">
        <v>121</v>
      </c>
      <c r="KG144" s="256" t="s">
        <v>123</v>
      </c>
      <c r="KH144" s="257">
        <f>ADHB!KJ144</f>
        <v>0</v>
      </c>
      <c r="KI144" s="257"/>
      <c r="KJ144" s="257">
        <f t="shared" si="1220"/>
        <v>0</v>
      </c>
      <c r="KK144" s="258"/>
      <c r="KL144" s="257">
        <f t="shared" si="1221"/>
        <v>0</v>
      </c>
      <c r="KM144" s="259"/>
      <c r="KN144" s="260"/>
      <c r="KO144" s="260"/>
      <c r="KP144" s="257">
        <f t="shared" si="1222"/>
        <v>0</v>
      </c>
      <c r="KQ144" s="258">
        <v>0.294289866351475</v>
      </c>
      <c r="KR144" s="261">
        <f t="shared" si="1223"/>
        <v>0</v>
      </c>
      <c r="KS144" s="262">
        <f t="shared" si="1224"/>
        <v>0</v>
      </c>
      <c r="KT144" s="263"/>
      <c r="KU144" s="264"/>
    </row>
    <row r="145" ht="15.75" customHeight="1">
      <c r="A145" s="254">
        <v>6.0</v>
      </c>
      <c r="B145" s="255" t="s">
        <v>132</v>
      </c>
      <c r="C145" s="256" t="s">
        <v>121</v>
      </c>
      <c r="D145" s="256" t="s">
        <v>123</v>
      </c>
      <c r="E145" s="257">
        <f>ADHB!G145</f>
        <v>0</v>
      </c>
      <c r="F145" s="257"/>
      <c r="G145" s="257">
        <f t="shared" si="1135"/>
        <v>0</v>
      </c>
      <c r="H145" s="258"/>
      <c r="I145" s="257">
        <f t="shared" si="1136"/>
        <v>0</v>
      </c>
      <c r="J145" s="259"/>
      <c r="K145" s="260"/>
      <c r="L145" s="260"/>
      <c r="M145" s="257">
        <f t="shared" si="1137"/>
        <v>0</v>
      </c>
      <c r="N145" s="258">
        <v>0.294289866351475</v>
      </c>
      <c r="O145" s="261">
        <f t="shared" si="1138"/>
        <v>0</v>
      </c>
      <c r="P145" s="262">
        <f t="shared" si="1139"/>
        <v>0</v>
      </c>
      <c r="Q145" s="263"/>
      <c r="R145" s="254">
        <v>6.0</v>
      </c>
      <c r="S145" s="255" t="s">
        <v>132</v>
      </c>
      <c r="T145" s="256" t="s">
        <v>121</v>
      </c>
      <c r="U145" s="256" t="s">
        <v>123</v>
      </c>
      <c r="V145" s="257">
        <f>ADHB!X145</f>
        <v>0</v>
      </c>
      <c r="W145" s="257"/>
      <c r="X145" s="257">
        <f t="shared" si="1140"/>
        <v>0</v>
      </c>
      <c r="Y145" s="258"/>
      <c r="Z145" s="257">
        <f t="shared" si="1141"/>
        <v>0</v>
      </c>
      <c r="AA145" s="259"/>
      <c r="AB145" s="260"/>
      <c r="AC145" s="260"/>
      <c r="AD145" s="257">
        <f t="shared" si="1142"/>
        <v>0</v>
      </c>
      <c r="AE145" s="258">
        <v>0.294289866351475</v>
      </c>
      <c r="AF145" s="261">
        <f t="shared" si="1143"/>
        <v>0</v>
      </c>
      <c r="AG145" s="262">
        <f t="shared" si="1144"/>
        <v>0</v>
      </c>
      <c r="AH145" s="263"/>
      <c r="AI145" s="254">
        <v>6.0</v>
      </c>
      <c r="AJ145" s="255" t="s">
        <v>132</v>
      </c>
      <c r="AK145" s="256" t="s">
        <v>121</v>
      </c>
      <c r="AL145" s="256" t="s">
        <v>123</v>
      </c>
      <c r="AM145" s="257">
        <f>ADHB!AO145</f>
        <v>0</v>
      </c>
      <c r="AN145" s="257"/>
      <c r="AO145" s="257">
        <f t="shared" si="1145"/>
        <v>0</v>
      </c>
      <c r="AP145" s="258"/>
      <c r="AQ145" s="257">
        <f t="shared" si="1146"/>
        <v>0</v>
      </c>
      <c r="AR145" s="259"/>
      <c r="AS145" s="260"/>
      <c r="AT145" s="260"/>
      <c r="AU145" s="257">
        <f t="shared" si="1147"/>
        <v>0</v>
      </c>
      <c r="AV145" s="258">
        <v>0.294289866351475</v>
      </c>
      <c r="AW145" s="261">
        <f t="shared" si="1148"/>
        <v>0</v>
      </c>
      <c r="AX145" s="262">
        <f t="shared" si="1149"/>
        <v>0</v>
      </c>
      <c r="AY145" s="263"/>
      <c r="AZ145" s="254">
        <v>6.0</v>
      </c>
      <c r="BA145" s="255" t="s">
        <v>132</v>
      </c>
      <c r="BB145" s="256" t="s">
        <v>121</v>
      </c>
      <c r="BC145" s="256" t="s">
        <v>123</v>
      </c>
      <c r="BD145" s="257">
        <f>ADHB!BF145</f>
        <v>0</v>
      </c>
      <c r="BE145" s="257"/>
      <c r="BF145" s="257">
        <f t="shared" si="1150"/>
        <v>0</v>
      </c>
      <c r="BG145" s="258"/>
      <c r="BH145" s="257">
        <f t="shared" si="1151"/>
        <v>0</v>
      </c>
      <c r="BI145" s="259"/>
      <c r="BJ145" s="260"/>
      <c r="BK145" s="260"/>
      <c r="BL145" s="257">
        <f t="shared" si="1152"/>
        <v>0</v>
      </c>
      <c r="BM145" s="258">
        <v>0.294289866351475</v>
      </c>
      <c r="BN145" s="261">
        <f t="shared" si="1153"/>
        <v>0</v>
      </c>
      <c r="BO145" s="262">
        <f t="shared" si="1154"/>
        <v>0</v>
      </c>
      <c r="BP145" s="263"/>
      <c r="BQ145" s="254">
        <v>6.0</v>
      </c>
      <c r="BR145" s="255" t="s">
        <v>132</v>
      </c>
      <c r="BS145" s="256" t="s">
        <v>121</v>
      </c>
      <c r="BT145" s="256" t="s">
        <v>123</v>
      </c>
      <c r="BU145" s="257">
        <f>ADHB!BW145</f>
        <v>0</v>
      </c>
      <c r="BV145" s="257"/>
      <c r="BW145" s="257">
        <f t="shared" si="1155"/>
        <v>0</v>
      </c>
      <c r="BX145" s="258"/>
      <c r="BY145" s="257">
        <f t="shared" si="1156"/>
        <v>0</v>
      </c>
      <c r="BZ145" s="259"/>
      <c r="CA145" s="260"/>
      <c r="CB145" s="260"/>
      <c r="CC145" s="257">
        <f t="shared" si="1157"/>
        <v>0</v>
      </c>
      <c r="CD145" s="258">
        <v>0.294289866351475</v>
      </c>
      <c r="CE145" s="261">
        <f t="shared" si="1158"/>
        <v>0</v>
      </c>
      <c r="CF145" s="262">
        <f t="shared" si="1159"/>
        <v>0</v>
      </c>
      <c r="CG145" s="263"/>
      <c r="CH145" s="254">
        <v>6.0</v>
      </c>
      <c r="CI145" s="255" t="s">
        <v>132</v>
      </c>
      <c r="CJ145" s="256" t="s">
        <v>121</v>
      </c>
      <c r="CK145" s="256" t="s">
        <v>123</v>
      </c>
      <c r="CL145" s="257">
        <f>ADHB!CN145</f>
        <v>0</v>
      </c>
      <c r="CM145" s="257"/>
      <c r="CN145" s="257">
        <f t="shared" si="1160"/>
        <v>0</v>
      </c>
      <c r="CO145" s="258"/>
      <c r="CP145" s="257">
        <f t="shared" si="1161"/>
        <v>0</v>
      </c>
      <c r="CQ145" s="259"/>
      <c r="CR145" s="260"/>
      <c r="CS145" s="260"/>
      <c r="CT145" s="257">
        <f t="shared" si="1162"/>
        <v>0</v>
      </c>
      <c r="CU145" s="258">
        <v>0.294289866351475</v>
      </c>
      <c r="CV145" s="261">
        <f t="shared" si="1163"/>
        <v>0</v>
      </c>
      <c r="CW145" s="262">
        <f t="shared" si="1164"/>
        <v>0</v>
      </c>
      <c r="CX145" s="263"/>
      <c r="CY145" s="254">
        <v>6.0</v>
      </c>
      <c r="CZ145" s="255" t="s">
        <v>132</v>
      </c>
      <c r="DA145" s="256" t="s">
        <v>121</v>
      </c>
      <c r="DB145" s="256" t="s">
        <v>123</v>
      </c>
      <c r="DC145" s="257">
        <f>ADHB!DE145</f>
        <v>0</v>
      </c>
      <c r="DD145" s="257"/>
      <c r="DE145" s="257">
        <f t="shared" si="1165"/>
        <v>0</v>
      </c>
      <c r="DF145" s="258"/>
      <c r="DG145" s="257">
        <f t="shared" si="1166"/>
        <v>0</v>
      </c>
      <c r="DH145" s="259"/>
      <c r="DI145" s="260"/>
      <c r="DJ145" s="260"/>
      <c r="DK145" s="257">
        <f t="shared" si="1167"/>
        <v>0</v>
      </c>
      <c r="DL145" s="258">
        <v>0.294289866351475</v>
      </c>
      <c r="DM145" s="261">
        <f t="shared" si="1168"/>
        <v>0</v>
      </c>
      <c r="DN145" s="262">
        <f t="shared" si="1169"/>
        <v>0</v>
      </c>
      <c r="DO145" s="263"/>
      <c r="DP145" s="254">
        <v>6.0</v>
      </c>
      <c r="DQ145" s="255" t="s">
        <v>132</v>
      </c>
      <c r="DR145" s="256" t="s">
        <v>121</v>
      </c>
      <c r="DS145" s="256" t="s">
        <v>123</v>
      </c>
      <c r="DT145" s="257">
        <f>ADHB!DV145</f>
        <v>0</v>
      </c>
      <c r="DU145" s="257"/>
      <c r="DV145" s="257">
        <f t="shared" si="1170"/>
        <v>0</v>
      </c>
      <c r="DW145" s="258"/>
      <c r="DX145" s="257">
        <f t="shared" si="1171"/>
        <v>0</v>
      </c>
      <c r="DY145" s="259"/>
      <c r="DZ145" s="260"/>
      <c r="EA145" s="260"/>
      <c r="EB145" s="257">
        <f t="shared" si="1172"/>
        <v>0</v>
      </c>
      <c r="EC145" s="258">
        <v>0.294289866351475</v>
      </c>
      <c r="ED145" s="261">
        <f t="shared" si="1173"/>
        <v>0</v>
      </c>
      <c r="EE145" s="262">
        <f t="shared" si="1174"/>
        <v>0</v>
      </c>
      <c r="EF145" s="263"/>
      <c r="EG145" s="254">
        <v>6.0</v>
      </c>
      <c r="EH145" s="255" t="s">
        <v>132</v>
      </c>
      <c r="EI145" s="256" t="s">
        <v>121</v>
      </c>
      <c r="EJ145" s="256" t="s">
        <v>123</v>
      </c>
      <c r="EK145" s="257">
        <f>ADHB!EM145</f>
        <v>0</v>
      </c>
      <c r="EL145" s="257"/>
      <c r="EM145" s="257">
        <f t="shared" si="1175"/>
        <v>0</v>
      </c>
      <c r="EN145" s="258"/>
      <c r="EO145" s="257">
        <f t="shared" si="1176"/>
        <v>0</v>
      </c>
      <c r="EP145" s="259"/>
      <c r="EQ145" s="260"/>
      <c r="ER145" s="260"/>
      <c r="ES145" s="257">
        <f t="shared" si="1177"/>
        <v>0</v>
      </c>
      <c r="ET145" s="258">
        <v>0.294289866351475</v>
      </c>
      <c r="EU145" s="261">
        <f t="shared" si="1178"/>
        <v>0</v>
      </c>
      <c r="EV145" s="262">
        <f t="shared" si="1179"/>
        <v>0</v>
      </c>
      <c r="EW145" s="263"/>
      <c r="EX145" s="254">
        <v>6.0</v>
      </c>
      <c r="EY145" s="255" t="s">
        <v>132</v>
      </c>
      <c r="EZ145" s="256" t="s">
        <v>121</v>
      </c>
      <c r="FA145" s="256" t="s">
        <v>123</v>
      </c>
      <c r="FB145" s="257">
        <f>ADHB!FD145</f>
        <v>0</v>
      </c>
      <c r="FC145" s="257"/>
      <c r="FD145" s="257">
        <f t="shared" si="1180"/>
        <v>0</v>
      </c>
      <c r="FE145" s="258"/>
      <c r="FF145" s="257">
        <f t="shared" si="1181"/>
        <v>0</v>
      </c>
      <c r="FG145" s="259"/>
      <c r="FH145" s="260"/>
      <c r="FI145" s="260"/>
      <c r="FJ145" s="257">
        <f t="shared" si="1182"/>
        <v>0</v>
      </c>
      <c r="FK145" s="258">
        <v>0.294289866351475</v>
      </c>
      <c r="FL145" s="261">
        <f t="shared" si="1183"/>
        <v>0</v>
      </c>
      <c r="FM145" s="262">
        <f t="shared" si="1184"/>
        <v>0</v>
      </c>
      <c r="FN145" s="263"/>
      <c r="FO145" s="254">
        <v>6.0</v>
      </c>
      <c r="FP145" s="255" t="s">
        <v>132</v>
      </c>
      <c r="FQ145" s="256" t="s">
        <v>121</v>
      </c>
      <c r="FR145" s="256" t="s">
        <v>123</v>
      </c>
      <c r="FS145" s="257">
        <f>ADHB!FU145</f>
        <v>0</v>
      </c>
      <c r="FT145" s="257"/>
      <c r="FU145" s="257">
        <f t="shared" si="1185"/>
        <v>0</v>
      </c>
      <c r="FV145" s="258"/>
      <c r="FW145" s="257">
        <f t="shared" si="1186"/>
        <v>0</v>
      </c>
      <c r="FX145" s="259"/>
      <c r="FY145" s="260"/>
      <c r="FZ145" s="260"/>
      <c r="GA145" s="257">
        <f t="shared" si="1187"/>
        <v>0</v>
      </c>
      <c r="GB145" s="258">
        <v>0.294289866351475</v>
      </c>
      <c r="GC145" s="261">
        <f t="shared" si="1188"/>
        <v>0</v>
      </c>
      <c r="GD145" s="262">
        <f t="shared" si="1189"/>
        <v>0</v>
      </c>
      <c r="GE145" s="263"/>
      <c r="GF145" s="254">
        <v>6.0</v>
      </c>
      <c r="GG145" s="255" t="s">
        <v>132</v>
      </c>
      <c r="GH145" s="256" t="s">
        <v>121</v>
      </c>
      <c r="GI145" s="256" t="s">
        <v>123</v>
      </c>
      <c r="GJ145" s="257">
        <f>ADHB!GL145</f>
        <v>0</v>
      </c>
      <c r="GK145" s="257"/>
      <c r="GL145" s="257">
        <f t="shared" si="1190"/>
        <v>0</v>
      </c>
      <c r="GM145" s="258"/>
      <c r="GN145" s="257">
        <f t="shared" si="1191"/>
        <v>0</v>
      </c>
      <c r="GO145" s="259"/>
      <c r="GP145" s="260"/>
      <c r="GQ145" s="260"/>
      <c r="GR145" s="257">
        <f t="shared" si="1192"/>
        <v>0</v>
      </c>
      <c r="GS145" s="258">
        <v>0.294289866351475</v>
      </c>
      <c r="GT145" s="261">
        <f t="shared" si="1193"/>
        <v>0</v>
      </c>
      <c r="GU145" s="262">
        <f t="shared" si="1194"/>
        <v>0</v>
      </c>
      <c r="GV145" s="263"/>
      <c r="GW145" s="254">
        <v>6.0</v>
      </c>
      <c r="GX145" s="255" t="s">
        <v>132</v>
      </c>
      <c r="GY145" s="256" t="s">
        <v>121</v>
      </c>
      <c r="GZ145" s="256" t="s">
        <v>123</v>
      </c>
      <c r="HA145" s="257">
        <f>ADHB!HC145</f>
        <v>0</v>
      </c>
      <c r="HB145" s="257"/>
      <c r="HC145" s="257">
        <f t="shared" si="1195"/>
        <v>0</v>
      </c>
      <c r="HD145" s="258"/>
      <c r="HE145" s="257">
        <f t="shared" si="1196"/>
        <v>0</v>
      </c>
      <c r="HF145" s="259"/>
      <c r="HG145" s="260"/>
      <c r="HH145" s="260"/>
      <c r="HI145" s="257">
        <f t="shared" si="1197"/>
        <v>0</v>
      </c>
      <c r="HJ145" s="258">
        <v>0.294289866351475</v>
      </c>
      <c r="HK145" s="261">
        <f t="shared" si="1198"/>
        <v>0</v>
      </c>
      <c r="HL145" s="262">
        <f t="shared" si="1199"/>
        <v>0</v>
      </c>
      <c r="HM145" s="263"/>
      <c r="HN145" s="254">
        <v>6.0</v>
      </c>
      <c r="HO145" s="255" t="s">
        <v>132</v>
      </c>
      <c r="HP145" s="256" t="s">
        <v>121</v>
      </c>
      <c r="HQ145" s="256" t="s">
        <v>123</v>
      </c>
      <c r="HR145" s="257">
        <f>ADHB!HT145</f>
        <v>0</v>
      </c>
      <c r="HS145" s="257"/>
      <c r="HT145" s="257">
        <f t="shared" si="1200"/>
        <v>0</v>
      </c>
      <c r="HU145" s="258"/>
      <c r="HV145" s="257">
        <f t="shared" si="1201"/>
        <v>0</v>
      </c>
      <c r="HW145" s="259"/>
      <c r="HX145" s="260"/>
      <c r="HY145" s="260"/>
      <c r="HZ145" s="257">
        <f t="shared" si="1202"/>
        <v>0</v>
      </c>
      <c r="IA145" s="258">
        <v>0.294289866351475</v>
      </c>
      <c r="IB145" s="261">
        <f t="shared" si="1203"/>
        <v>0</v>
      </c>
      <c r="IC145" s="262">
        <f t="shared" si="1204"/>
        <v>0</v>
      </c>
      <c r="ID145" s="263"/>
      <c r="IE145" s="254">
        <v>6.0</v>
      </c>
      <c r="IF145" s="255" t="s">
        <v>132</v>
      </c>
      <c r="IG145" s="256" t="s">
        <v>121</v>
      </c>
      <c r="IH145" s="256" t="s">
        <v>123</v>
      </c>
      <c r="II145" s="257">
        <f>ADHB!IK145</f>
        <v>0</v>
      </c>
      <c r="IJ145" s="257"/>
      <c r="IK145" s="257">
        <f t="shared" si="1205"/>
        <v>0</v>
      </c>
      <c r="IL145" s="258"/>
      <c r="IM145" s="257">
        <f t="shared" si="1206"/>
        <v>0</v>
      </c>
      <c r="IN145" s="259"/>
      <c r="IO145" s="260"/>
      <c r="IP145" s="260"/>
      <c r="IQ145" s="257">
        <f t="shared" si="1207"/>
        <v>0</v>
      </c>
      <c r="IR145" s="258">
        <v>0.294289866351475</v>
      </c>
      <c r="IS145" s="261">
        <f t="shared" si="1208"/>
        <v>0</v>
      </c>
      <c r="IT145" s="262">
        <f t="shared" si="1209"/>
        <v>0</v>
      </c>
      <c r="IU145" s="263"/>
      <c r="IV145" s="254">
        <v>6.0</v>
      </c>
      <c r="IW145" s="255" t="s">
        <v>132</v>
      </c>
      <c r="IX145" s="256" t="s">
        <v>121</v>
      </c>
      <c r="IY145" s="256" t="s">
        <v>123</v>
      </c>
      <c r="IZ145" s="257">
        <f>ADHB!JB145</f>
        <v>0</v>
      </c>
      <c r="JA145" s="257"/>
      <c r="JB145" s="257">
        <f t="shared" si="1210"/>
        <v>0</v>
      </c>
      <c r="JC145" s="258"/>
      <c r="JD145" s="257">
        <f t="shared" si="1211"/>
        <v>0</v>
      </c>
      <c r="JE145" s="259"/>
      <c r="JF145" s="260"/>
      <c r="JG145" s="260"/>
      <c r="JH145" s="257">
        <f t="shared" si="1212"/>
        <v>0</v>
      </c>
      <c r="JI145" s="258">
        <v>0.294289866351475</v>
      </c>
      <c r="JJ145" s="261">
        <f t="shared" si="1213"/>
        <v>0</v>
      </c>
      <c r="JK145" s="262">
        <f t="shared" si="1214"/>
        <v>0</v>
      </c>
      <c r="JL145" s="263"/>
      <c r="JM145" s="254">
        <v>6.0</v>
      </c>
      <c r="JN145" s="255" t="s">
        <v>132</v>
      </c>
      <c r="JO145" s="256" t="s">
        <v>121</v>
      </c>
      <c r="JP145" s="256" t="s">
        <v>123</v>
      </c>
      <c r="JQ145" s="257">
        <f>ADHB!JS145</f>
        <v>0</v>
      </c>
      <c r="JR145" s="257"/>
      <c r="JS145" s="257">
        <f t="shared" si="1215"/>
        <v>0</v>
      </c>
      <c r="JT145" s="258"/>
      <c r="JU145" s="257">
        <f t="shared" si="1216"/>
        <v>0</v>
      </c>
      <c r="JV145" s="259"/>
      <c r="JW145" s="260"/>
      <c r="JX145" s="260"/>
      <c r="JY145" s="257">
        <f t="shared" si="1217"/>
        <v>0</v>
      </c>
      <c r="JZ145" s="258">
        <v>0.294289866351475</v>
      </c>
      <c r="KA145" s="261">
        <f t="shared" si="1218"/>
        <v>0</v>
      </c>
      <c r="KB145" s="262">
        <f t="shared" si="1219"/>
        <v>0</v>
      </c>
      <c r="KC145" s="263"/>
      <c r="KD145" s="254">
        <v>6.0</v>
      </c>
      <c r="KE145" s="255" t="s">
        <v>132</v>
      </c>
      <c r="KF145" s="256" t="s">
        <v>121</v>
      </c>
      <c r="KG145" s="256" t="s">
        <v>123</v>
      </c>
      <c r="KH145" s="257">
        <f>ADHB!KJ145</f>
        <v>0</v>
      </c>
      <c r="KI145" s="257"/>
      <c r="KJ145" s="257">
        <f t="shared" si="1220"/>
        <v>0</v>
      </c>
      <c r="KK145" s="258"/>
      <c r="KL145" s="257">
        <f t="shared" si="1221"/>
        <v>0</v>
      </c>
      <c r="KM145" s="259"/>
      <c r="KN145" s="260"/>
      <c r="KO145" s="260"/>
      <c r="KP145" s="257">
        <f t="shared" si="1222"/>
        <v>0</v>
      </c>
      <c r="KQ145" s="258">
        <v>0.294289866351475</v>
      </c>
      <c r="KR145" s="261">
        <f t="shared" si="1223"/>
        <v>0</v>
      </c>
      <c r="KS145" s="262">
        <f t="shared" si="1224"/>
        <v>0</v>
      </c>
      <c r="KT145" s="263"/>
      <c r="KU145" s="264"/>
    </row>
    <row r="146" ht="15.75" customHeight="1">
      <c r="A146" s="254">
        <v>7.0</v>
      </c>
      <c r="B146" s="255" t="s">
        <v>132</v>
      </c>
      <c r="C146" s="256" t="s">
        <v>121</v>
      </c>
      <c r="D146" s="256" t="s">
        <v>123</v>
      </c>
      <c r="E146" s="257">
        <f>ADHB!G146</f>
        <v>0</v>
      </c>
      <c r="F146" s="257"/>
      <c r="G146" s="257">
        <f t="shared" si="1135"/>
        <v>0</v>
      </c>
      <c r="H146" s="258"/>
      <c r="I146" s="257">
        <f t="shared" si="1136"/>
        <v>0</v>
      </c>
      <c r="J146" s="259"/>
      <c r="K146" s="260"/>
      <c r="L146" s="260"/>
      <c r="M146" s="257">
        <f t="shared" si="1137"/>
        <v>0</v>
      </c>
      <c r="N146" s="258">
        <v>0.294289866351475</v>
      </c>
      <c r="O146" s="261">
        <f t="shared" si="1138"/>
        <v>0</v>
      </c>
      <c r="P146" s="262">
        <f t="shared" si="1139"/>
        <v>0</v>
      </c>
      <c r="Q146" s="263"/>
      <c r="R146" s="254">
        <v>7.0</v>
      </c>
      <c r="S146" s="255" t="s">
        <v>132</v>
      </c>
      <c r="T146" s="256" t="s">
        <v>121</v>
      </c>
      <c r="U146" s="256" t="s">
        <v>123</v>
      </c>
      <c r="V146" s="257">
        <f>ADHB!X146</f>
        <v>0</v>
      </c>
      <c r="W146" s="257"/>
      <c r="X146" s="257">
        <f t="shared" si="1140"/>
        <v>0</v>
      </c>
      <c r="Y146" s="258"/>
      <c r="Z146" s="257">
        <f t="shared" si="1141"/>
        <v>0</v>
      </c>
      <c r="AA146" s="259"/>
      <c r="AB146" s="260"/>
      <c r="AC146" s="260"/>
      <c r="AD146" s="257">
        <f t="shared" si="1142"/>
        <v>0</v>
      </c>
      <c r="AE146" s="258">
        <v>0.294289866351475</v>
      </c>
      <c r="AF146" s="261">
        <f t="shared" si="1143"/>
        <v>0</v>
      </c>
      <c r="AG146" s="262">
        <f t="shared" si="1144"/>
        <v>0</v>
      </c>
      <c r="AH146" s="263"/>
      <c r="AI146" s="254">
        <v>7.0</v>
      </c>
      <c r="AJ146" s="255" t="s">
        <v>132</v>
      </c>
      <c r="AK146" s="256" t="s">
        <v>121</v>
      </c>
      <c r="AL146" s="256" t="s">
        <v>123</v>
      </c>
      <c r="AM146" s="257">
        <f>ADHB!AO146</f>
        <v>0</v>
      </c>
      <c r="AN146" s="257"/>
      <c r="AO146" s="257">
        <f t="shared" si="1145"/>
        <v>0</v>
      </c>
      <c r="AP146" s="258"/>
      <c r="AQ146" s="257">
        <f t="shared" si="1146"/>
        <v>0</v>
      </c>
      <c r="AR146" s="259"/>
      <c r="AS146" s="260"/>
      <c r="AT146" s="260"/>
      <c r="AU146" s="257">
        <f t="shared" si="1147"/>
        <v>0</v>
      </c>
      <c r="AV146" s="258">
        <v>0.294289866351475</v>
      </c>
      <c r="AW146" s="261">
        <f t="shared" si="1148"/>
        <v>0</v>
      </c>
      <c r="AX146" s="262">
        <f t="shared" si="1149"/>
        <v>0</v>
      </c>
      <c r="AY146" s="263"/>
      <c r="AZ146" s="254">
        <v>7.0</v>
      </c>
      <c r="BA146" s="255" t="s">
        <v>132</v>
      </c>
      <c r="BB146" s="256" t="s">
        <v>121</v>
      </c>
      <c r="BC146" s="256" t="s">
        <v>123</v>
      </c>
      <c r="BD146" s="257">
        <f>ADHB!BF146</f>
        <v>0</v>
      </c>
      <c r="BE146" s="257"/>
      <c r="BF146" s="257">
        <f t="shared" si="1150"/>
        <v>0</v>
      </c>
      <c r="BG146" s="258"/>
      <c r="BH146" s="257">
        <f t="shared" si="1151"/>
        <v>0</v>
      </c>
      <c r="BI146" s="259"/>
      <c r="BJ146" s="260"/>
      <c r="BK146" s="260"/>
      <c r="BL146" s="257">
        <f t="shared" si="1152"/>
        <v>0</v>
      </c>
      <c r="BM146" s="258">
        <v>0.294289866351475</v>
      </c>
      <c r="BN146" s="261">
        <f t="shared" si="1153"/>
        <v>0</v>
      </c>
      <c r="BO146" s="262">
        <f t="shared" si="1154"/>
        <v>0</v>
      </c>
      <c r="BP146" s="263"/>
      <c r="BQ146" s="254">
        <v>7.0</v>
      </c>
      <c r="BR146" s="255" t="s">
        <v>132</v>
      </c>
      <c r="BS146" s="256" t="s">
        <v>121</v>
      </c>
      <c r="BT146" s="256" t="s">
        <v>123</v>
      </c>
      <c r="BU146" s="257">
        <f>ADHB!BW146</f>
        <v>0</v>
      </c>
      <c r="BV146" s="257"/>
      <c r="BW146" s="257">
        <f t="shared" si="1155"/>
        <v>0</v>
      </c>
      <c r="BX146" s="258"/>
      <c r="BY146" s="257">
        <f t="shared" si="1156"/>
        <v>0</v>
      </c>
      <c r="BZ146" s="259"/>
      <c r="CA146" s="260"/>
      <c r="CB146" s="260"/>
      <c r="CC146" s="257">
        <f t="shared" si="1157"/>
        <v>0</v>
      </c>
      <c r="CD146" s="258">
        <v>0.294289866351475</v>
      </c>
      <c r="CE146" s="261">
        <f t="shared" si="1158"/>
        <v>0</v>
      </c>
      <c r="CF146" s="262">
        <f t="shared" si="1159"/>
        <v>0</v>
      </c>
      <c r="CG146" s="263"/>
      <c r="CH146" s="254">
        <v>7.0</v>
      </c>
      <c r="CI146" s="255" t="s">
        <v>132</v>
      </c>
      <c r="CJ146" s="256" t="s">
        <v>121</v>
      </c>
      <c r="CK146" s="256" t="s">
        <v>123</v>
      </c>
      <c r="CL146" s="257">
        <f>ADHB!CN146</f>
        <v>0</v>
      </c>
      <c r="CM146" s="257"/>
      <c r="CN146" s="257">
        <f t="shared" si="1160"/>
        <v>0</v>
      </c>
      <c r="CO146" s="258"/>
      <c r="CP146" s="257">
        <f t="shared" si="1161"/>
        <v>0</v>
      </c>
      <c r="CQ146" s="259"/>
      <c r="CR146" s="260"/>
      <c r="CS146" s="260"/>
      <c r="CT146" s="257">
        <f t="shared" si="1162"/>
        <v>0</v>
      </c>
      <c r="CU146" s="258">
        <v>0.294289866351475</v>
      </c>
      <c r="CV146" s="261">
        <f t="shared" si="1163"/>
        <v>0</v>
      </c>
      <c r="CW146" s="262">
        <f t="shared" si="1164"/>
        <v>0</v>
      </c>
      <c r="CX146" s="263"/>
      <c r="CY146" s="254">
        <v>7.0</v>
      </c>
      <c r="CZ146" s="255" t="s">
        <v>132</v>
      </c>
      <c r="DA146" s="256" t="s">
        <v>121</v>
      </c>
      <c r="DB146" s="256" t="s">
        <v>123</v>
      </c>
      <c r="DC146" s="257">
        <f>ADHB!DE146</f>
        <v>0</v>
      </c>
      <c r="DD146" s="257"/>
      <c r="DE146" s="257">
        <f t="shared" si="1165"/>
        <v>0</v>
      </c>
      <c r="DF146" s="258"/>
      <c r="DG146" s="257">
        <f t="shared" si="1166"/>
        <v>0</v>
      </c>
      <c r="DH146" s="259"/>
      <c r="DI146" s="260"/>
      <c r="DJ146" s="260"/>
      <c r="DK146" s="257">
        <f t="shared" si="1167"/>
        <v>0</v>
      </c>
      <c r="DL146" s="258">
        <v>0.294289866351475</v>
      </c>
      <c r="DM146" s="261">
        <f t="shared" si="1168"/>
        <v>0</v>
      </c>
      <c r="DN146" s="262">
        <f t="shared" si="1169"/>
        <v>0</v>
      </c>
      <c r="DO146" s="263"/>
      <c r="DP146" s="254">
        <v>7.0</v>
      </c>
      <c r="DQ146" s="255" t="s">
        <v>132</v>
      </c>
      <c r="DR146" s="256" t="s">
        <v>121</v>
      </c>
      <c r="DS146" s="256" t="s">
        <v>123</v>
      </c>
      <c r="DT146" s="257">
        <f>ADHB!DV146</f>
        <v>0</v>
      </c>
      <c r="DU146" s="257"/>
      <c r="DV146" s="257">
        <f t="shared" si="1170"/>
        <v>0</v>
      </c>
      <c r="DW146" s="258"/>
      <c r="DX146" s="257">
        <f t="shared" si="1171"/>
        <v>0</v>
      </c>
      <c r="DY146" s="259"/>
      <c r="DZ146" s="260"/>
      <c r="EA146" s="260"/>
      <c r="EB146" s="257">
        <f t="shared" si="1172"/>
        <v>0</v>
      </c>
      <c r="EC146" s="258">
        <v>0.294289866351475</v>
      </c>
      <c r="ED146" s="261">
        <f t="shared" si="1173"/>
        <v>0</v>
      </c>
      <c r="EE146" s="262">
        <f t="shared" si="1174"/>
        <v>0</v>
      </c>
      <c r="EF146" s="263"/>
      <c r="EG146" s="254">
        <v>7.0</v>
      </c>
      <c r="EH146" s="255" t="s">
        <v>132</v>
      </c>
      <c r="EI146" s="256" t="s">
        <v>121</v>
      </c>
      <c r="EJ146" s="256" t="s">
        <v>123</v>
      </c>
      <c r="EK146" s="257">
        <f>ADHB!EM146</f>
        <v>0</v>
      </c>
      <c r="EL146" s="257"/>
      <c r="EM146" s="257">
        <f t="shared" si="1175"/>
        <v>0</v>
      </c>
      <c r="EN146" s="258"/>
      <c r="EO146" s="257">
        <f t="shared" si="1176"/>
        <v>0</v>
      </c>
      <c r="EP146" s="259"/>
      <c r="EQ146" s="260"/>
      <c r="ER146" s="260"/>
      <c r="ES146" s="257">
        <f t="shared" si="1177"/>
        <v>0</v>
      </c>
      <c r="ET146" s="258">
        <v>0.294289866351475</v>
      </c>
      <c r="EU146" s="261">
        <f t="shared" si="1178"/>
        <v>0</v>
      </c>
      <c r="EV146" s="262">
        <f t="shared" si="1179"/>
        <v>0</v>
      </c>
      <c r="EW146" s="263"/>
      <c r="EX146" s="254">
        <v>7.0</v>
      </c>
      <c r="EY146" s="255" t="s">
        <v>132</v>
      </c>
      <c r="EZ146" s="256" t="s">
        <v>121</v>
      </c>
      <c r="FA146" s="256" t="s">
        <v>123</v>
      </c>
      <c r="FB146" s="257">
        <f>ADHB!FD146</f>
        <v>0</v>
      </c>
      <c r="FC146" s="257"/>
      <c r="FD146" s="257">
        <f t="shared" si="1180"/>
        <v>0</v>
      </c>
      <c r="FE146" s="258"/>
      <c r="FF146" s="257">
        <f t="shared" si="1181"/>
        <v>0</v>
      </c>
      <c r="FG146" s="259"/>
      <c r="FH146" s="260"/>
      <c r="FI146" s="260"/>
      <c r="FJ146" s="257">
        <f t="shared" si="1182"/>
        <v>0</v>
      </c>
      <c r="FK146" s="258">
        <v>0.294289866351475</v>
      </c>
      <c r="FL146" s="261">
        <f t="shared" si="1183"/>
        <v>0</v>
      </c>
      <c r="FM146" s="262">
        <f t="shared" si="1184"/>
        <v>0</v>
      </c>
      <c r="FN146" s="263"/>
      <c r="FO146" s="254">
        <v>7.0</v>
      </c>
      <c r="FP146" s="255" t="s">
        <v>132</v>
      </c>
      <c r="FQ146" s="256" t="s">
        <v>121</v>
      </c>
      <c r="FR146" s="256" t="s">
        <v>123</v>
      </c>
      <c r="FS146" s="257">
        <f>ADHB!FU146</f>
        <v>0</v>
      </c>
      <c r="FT146" s="257"/>
      <c r="FU146" s="257">
        <f t="shared" si="1185"/>
        <v>0</v>
      </c>
      <c r="FV146" s="258"/>
      <c r="FW146" s="257">
        <f t="shared" si="1186"/>
        <v>0</v>
      </c>
      <c r="FX146" s="259"/>
      <c r="FY146" s="260"/>
      <c r="FZ146" s="260"/>
      <c r="GA146" s="257">
        <f t="shared" si="1187"/>
        <v>0</v>
      </c>
      <c r="GB146" s="258">
        <v>0.294289866351475</v>
      </c>
      <c r="GC146" s="261">
        <f t="shared" si="1188"/>
        <v>0</v>
      </c>
      <c r="GD146" s="262">
        <f t="shared" si="1189"/>
        <v>0</v>
      </c>
      <c r="GE146" s="263"/>
      <c r="GF146" s="254">
        <v>7.0</v>
      </c>
      <c r="GG146" s="255" t="s">
        <v>132</v>
      </c>
      <c r="GH146" s="256" t="s">
        <v>121</v>
      </c>
      <c r="GI146" s="256" t="s">
        <v>123</v>
      </c>
      <c r="GJ146" s="257">
        <f>ADHB!GL146</f>
        <v>0</v>
      </c>
      <c r="GK146" s="257"/>
      <c r="GL146" s="257">
        <f t="shared" si="1190"/>
        <v>0</v>
      </c>
      <c r="GM146" s="258"/>
      <c r="GN146" s="257">
        <f t="shared" si="1191"/>
        <v>0</v>
      </c>
      <c r="GO146" s="259"/>
      <c r="GP146" s="260"/>
      <c r="GQ146" s="260"/>
      <c r="GR146" s="257">
        <f t="shared" si="1192"/>
        <v>0</v>
      </c>
      <c r="GS146" s="258">
        <v>0.294289866351475</v>
      </c>
      <c r="GT146" s="261">
        <f t="shared" si="1193"/>
        <v>0</v>
      </c>
      <c r="GU146" s="262">
        <f t="shared" si="1194"/>
        <v>0</v>
      </c>
      <c r="GV146" s="263"/>
      <c r="GW146" s="254">
        <v>7.0</v>
      </c>
      <c r="GX146" s="255" t="s">
        <v>132</v>
      </c>
      <c r="GY146" s="256" t="s">
        <v>121</v>
      </c>
      <c r="GZ146" s="256" t="s">
        <v>123</v>
      </c>
      <c r="HA146" s="257">
        <f>ADHB!HC146</f>
        <v>0</v>
      </c>
      <c r="HB146" s="257"/>
      <c r="HC146" s="257">
        <f t="shared" si="1195"/>
        <v>0</v>
      </c>
      <c r="HD146" s="258"/>
      <c r="HE146" s="257">
        <f t="shared" si="1196"/>
        <v>0</v>
      </c>
      <c r="HF146" s="259"/>
      <c r="HG146" s="260"/>
      <c r="HH146" s="260"/>
      <c r="HI146" s="257">
        <f t="shared" si="1197"/>
        <v>0</v>
      </c>
      <c r="HJ146" s="258">
        <v>0.294289866351475</v>
      </c>
      <c r="HK146" s="261">
        <f t="shared" si="1198"/>
        <v>0</v>
      </c>
      <c r="HL146" s="262">
        <f t="shared" si="1199"/>
        <v>0</v>
      </c>
      <c r="HM146" s="263"/>
      <c r="HN146" s="254">
        <v>7.0</v>
      </c>
      <c r="HO146" s="255" t="s">
        <v>132</v>
      </c>
      <c r="HP146" s="256" t="s">
        <v>121</v>
      </c>
      <c r="HQ146" s="256" t="s">
        <v>123</v>
      </c>
      <c r="HR146" s="257">
        <f>ADHB!HT146</f>
        <v>0</v>
      </c>
      <c r="HS146" s="257"/>
      <c r="HT146" s="257">
        <f t="shared" si="1200"/>
        <v>0</v>
      </c>
      <c r="HU146" s="258"/>
      <c r="HV146" s="257">
        <f t="shared" si="1201"/>
        <v>0</v>
      </c>
      <c r="HW146" s="259"/>
      <c r="HX146" s="260"/>
      <c r="HY146" s="260"/>
      <c r="HZ146" s="257">
        <f t="shared" si="1202"/>
        <v>0</v>
      </c>
      <c r="IA146" s="258">
        <v>0.294289866351475</v>
      </c>
      <c r="IB146" s="261">
        <f t="shared" si="1203"/>
        <v>0</v>
      </c>
      <c r="IC146" s="262">
        <f t="shared" si="1204"/>
        <v>0</v>
      </c>
      <c r="ID146" s="263"/>
      <c r="IE146" s="254">
        <v>7.0</v>
      </c>
      <c r="IF146" s="255" t="s">
        <v>132</v>
      </c>
      <c r="IG146" s="256" t="s">
        <v>121</v>
      </c>
      <c r="IH146" s="256" t="s">
        <v>123</v>
      </c>
      <c r="II146" s="257">
        <f>ADHB!IK146</f>
        <v>0</v>
      </c>
      <c r="IJ146" s="257"/>
      <c r="IK146" s="257">
        <f t="shared" si="1205"/>
        <v>0</v>
      </c>
      <c r="IL146" s="258"/>
      <c r="IM146" s="257">
        <f t="shared" si="1206"/>
        <v>0</v>
      </c>
      <c r="IN146" s="259"/>
      <c r="IO146" s="260"/>
      <c r="IP146" s="260"/>
      <c r="IQ146" s="257">
        <f t="shared" si="1207"/>
        <v>0</v>
      </c>
      <c r="IR146" s="258">
        <v>0.294289866351475</v>
      </c>
      <c r="IS146" s="261">
        <f t="shared" si="1208"/>
        <v>0</v>
      </c>
      <c r="IT146" s="262">
        <f t="shared" si="1209"/>
        <v>0</v>
      </c>
      <c r="IU146" s="263"/>
      <c r="IV146" s="254">
        <v>7.0</v>
      </c>
      <c r="IW146" s="255" t="s">
        <v>132</v>
      </c>
      <c r="IX146" s="256" t="s">
        <v>121</v>
      </c>
      <c r="IY146" s="256" t="s">
        <v>123</v>
      </c>
      <c r="IZ146" s="257">
        <f>ADHB!JB146</f>
        <v>0</v>
      </c>
      <c r="JA146" s="257"/>
      <c r="JB146" s="257">
        <f t="shared" si="1210"/>
        <v>0</v>
      </c>
      <c r="JC146" s="258"/>
      <c r="JD146" s="257">
        <f t="shared" si="1211"/>
        <v>0</v>
      </c>
      <c r="JE146" s="259"/>
      <c r="JF146" s="260"/>
      <c r="JG146" s="260"/>
      <c r="JH146" s="257">
        <f t="shared" si="1212"/>
        <v>0</v>
      </c>
      <c r="JI146" s="258">
        <v>0.294289866351475</v>
      </c>
      <c r="JJ146" s="261">
        <f t="shared" si="1213"/>
        <v>0</v>
      </c>
      <c r="JK146" s="262">
        <f t="shared" si="1214"/>
        <v>0</v>
      </c>
      <c r="JL146" s="263"/>
      <c r="JM146" s="254">
        <v>7.0</v>
      </c>
      <c r="JN146" s="255" t="s">
        <v>132</v>
      </c>
      <c r="JO146" s="256" t="s">
        <v>121</v>
      </c>
      <c r="JP146" s="256" t="s">
        <v>123</v>
      </c>
      <c r="JQ146" s="257">
        <f>ADHB!JS146</f>
        <v>0</v>
      </c>
      <c r="JR146" s="257"/>
      <c r="JS146" s="257">
        <f t="shared" si="1215"/>
        <v>0</v>
      </c>
      <c r="JT146" s="258"/>
      <c r="JU146" s="257">
        <f t="shared" si="1216"/>
        <v>0</v>
      </c>
      <c r="JV146" s="259"/>
      <c r="JW146" s="260"/>
      <c r="JX146" s="260"/>
      <c r="JY146" s="257">
        <f t="shared" si="1217"/>
        <v>0</v>
      </c>
      <c r="JZ146" s="258">
        <v>0.294289866351475</v>
      </c>
      <c r="KA146" s="261">
        <f t="shared" si="1218"/>
        <v>0</v>
      </c>
      <c r="KB146" s="262">
        <f t="shared" si="1219"/>
        <v>0</v>
      </c>
      <c r="KC146" s="263"/>
      <c r="KD146" s="254">
        <v>7.0</v>
      </c>
      <c r="KE146" s="255" t="s">
        <v>132</v>
      </c>
      <c r="KF146" s="256" t="s">
        <v>121</v>
      </c>
      <c r="KG146" s="256" t="s">
        <v>123</v>
      </c>
      <c r="KH146" s="257">
        <f>ADHB!KJ146</f>
        <v>0</v>
      </c>
      <c r="KI146" s="257"/>
      <c r="KJ146" s="257">
        <f t="shared" si="1220"/>
        <v>0</v>
      </c>
      <c r="KK146" s="258"/>
      <c r="KL146" s="257">
        <f t="shared" si="1221"/>
        <v>0</v>
      </c>
      <c r="KM146" s="259"/>
      <c r="KN146" s="260"/>
      <c r="KO146" s="260"/>
      <c r="KP146" s="257">
        <f t="shared" si="1222"/>
        <v>0</v>
      </c>
      <c r="KQ146" s="258">
        <v>0.294289866351475</v>
      </c>
      <c r="KR146" s="261">
        <f t="shared" si="1223"/>
        <v>0</v>
      </c>
      <c r="KS146" s="262">
        <f t="shared" si="1224"/>
        <v>0</v>
      </c>
      <c r="KT146" s="263"/>
      <c r="KU146" s="264"/>
    </row>
    <row r="147" ht="15.75" customHeight="1">
      <c r="A147" s="254">
        <v>8.0</v>
      </c>
      <c r="B147" s="255" t="s">
        <v>132</v>
      </c>
      <c r="C147" s="256" t="s">
        <v>121</v>
      </c>
      <c r="D147" s="256" t="s">
        <v>123</v>
      </c>
      <c r="E147" s="721">
        <f>ADHB!G147</f>
        <v>0</v>
      </c>
      <c r="F147" s="257"/>
      <c r="G147" s="257">
        <f t="shared" si="1135"/>
        <v>0</v>
      </c>
      <c r="H147" s="258"/>
      <c r="I147" s="257">
        <f t="shared" si="1136"/>
        <v>0</v>
      </c>
      <c r="J147" s="259"/>
      <c r="K147" s="260"/>
      <c r="L147" s="260"/>
      <c r="M147" s="257">
        <f t="shared" si="1137"/>
        <v>0</v>
      </c>
      <c r="N147" s="258">
        <v>0.294289866351475</v>
      </c>
      <c r="O147" s="261">
        <f t="shared" si="1138"/>
        <v>0</v>
      </c>
      <c r="P147" s="262">
        <f t="shared" si="1139"/>
        <v>0</v>
      </c>
      <c r="Q147" s="263"/>
      <c r="R147" s="254">
        <v>8.0</v>
      </c>
      <c r="S147" s="255" t="s">
        <v>132</v>
      </c>
      <c r="T147" s="256" t="s">
        <v>121</v>
      </c>
      <c r="U147" s="256" t="s">
        <v>123</v>
      </c>
      <c r="V147" s="721">
        <f>ADHB!X147</f>
        <v>0</v>
      </c>
      <c r="W147" s="257"/>
      <c r="X147" s="257">
        <f t="shared" si="1140"/>
        <v>0</v>
      </c>
      <c r="Y147" s="258"/>
      <c r="Z147" s="257">
        <f t="shared" si="1141"/>
        <v>0</v>
      </c>
      <c r="AA147" s="259"/>
      <c r="AB147" s="260"/>
      <c r="AC147" s="260"/>
      <c r="AD147" s="257">
        <f t="shared" si="1142"/>
        <v>0</v>
      </c>
      <c r="AE147" s="258">
        <v>0.294289866351475</v>
      </c>
      <c r="AF147" s="261">
        <f t="shared" si="1143"/>
        <v>0</v>
      </c>
      <c r="AG147" s="262">
        <f t="shared" si="1144"/>
        <v>0</v>
      </c>
      <c r="AH147" s="263"/>
      <c r="AI147" s="254">
        <v>8.0</v>
      </c>
      <c r="AJ147" s="255" t="s">
        <v>132</v>
      </c>
      <c r="AK147" s="256" t="s">
        <v>121</v>
      </c>
      <c r="AL147" s="256" t="s">
        <v>123</v>
      </c>
      <c r="AM147" s="721">
        <f>ADHB!AO147</f>
        <v>0</v>
      </c>
      <c r="AN147" s="257"/>
      <c r="AO147" s="257">
        <f t="shared" si="1145"/>
        <v>0</v>
      </c>
      <c r="AP147" s="258"/>
      <c r="AQ147" s="257">
        <f t="shared" si="1146"/>
        <v>0</v>
      </c>
      <c r="AR147" s="259"/>
      <c r="AS147" s="260"/>
      <c r="AT147" s="260"/>
      <c r="AU147" s="257">
        <f t="shared" si="1147"/>
        <v>0</v>
      </c>
      <c r="AV147" s="258">
        <v>0.294289866351475</v>
      </c>
      <c r="AW147" s="261">
        <f t="shared" si="1148"/>
        <v>0</v>
      </c>
      <c r="AX147" s="262">
        <f t="shared" si="1149"/>
        <v>0</v>
      </c>
      <c r="AY147" s="263"/>
      <c r="AZ147" s="254">
        <v>8.0</v>
      </c>
      <c r="BA147" s="255" t="s">
        <v>132</v>
      </c>
      <c r="BB147" s="256" t="s">
        <v>121</v>
      </c>
      <c r="BC147" s="256" t="s">
        <v>123</v>
      </c>
      <c r="BD147" s="721">
        <f>ADHB!BF147</f>
        <v>0</v>
      </c>
      <c r="BE147" s="257"/>
      <c r="BF147" s="257">
        <f t="shared" si="1150"/>
        <v>0</v>
      </c>
      <c r="BG147" s="258"/>
      <c r="BH147" s="257">
        <f t="shared" si="1151"/>
        <v>0</v>
      </c>
      <c r="BI147" s="259"/>
      <c r="BJ147" s="260"/>
      <c r="BK147" s="260"/>
      <c r="BL147" s="257">
        <f t="shared" si="1152"/>
        <v>0</v>
      </c>
      <c r="BM147" s="258">
        <v>0.294289866351475</v>
      </c>
      <c r="BN147" s="261">
        <f t="shared" si="1153"/>
        <v>0</v>
      </c>
      <c r="BO147" s="262">
        <f t="shared" si="1154"/>
        <v>0</v>
      </c>
      <c r="BP147" s="263"/>
      <c r="BQ147" s="254">
        <v>8.0</v>
      </c>
      <c r="BR147" s="255" t="s">
        <v>132</v>
      </c>
      <c r="BS147" s="256" t="s">
        <v>121</v>
      </c>
      <c r="BT147" s="256" t="s">
        <v>123</v>
      </c>
      <c r="BU147" s="721">
        <f>ADHB!BW147</f>
        <v>0</v>
      </c>
      <c r="BV147" s="257"/>
      <c r="BW147" s="257">
        <f t="shared" si="1155"/>
        <v>0</v>
      </c>
      <c r="BX147" s="258"/>
      <c r="BY147" s="257">
        <f t="shared" si="1156"/>
        <v>0</v>
      </c>
      <c r="BZ147" s="259"/>
      <c r="CA147" s="260"/>
      <c r="CB147" s="260"/>
      <c r="CC147" s="257">
        <f t="shared" si="1157"/>
        <v>0</v>
      </c>
      <c r="CD147" s="258">
        <v>0.294289866351475</v>
      </c>
      <c r="CE147" s="261">
        <f t="shared" si="1158"/>
        <v>0</v>
      </c>
      <c r="CF147" s="262">
        <f t="shared" si="1159"/>
        <v>0</v>
      </c>
      <c r="CG147" s="263"/>
      <c r="CH147" s="254">
        <v>8.0</v>
      </c>
      <c r="CI147" s="255" t="s">
        <v>132</v>
      </c>
      <c r="CJ147" s="256" t="s">
        <v>121</v>
      </c>
      <c r="CK147" s="256" t="s">
        <v>123</v>
      </c>
      <c r="CL147" s="721">
        <f>ADHB!CN147</f>
        <v>0</v>
      </c>
      <c r="CM147" s="257"/>
      <c r="CN147" s="257">
        <f t="shared" si="1160"/>
        <v>0</v>
      </c>
      <c r="CO147" s="258"/>
      <c r="CP147" s="257">
        <f t="shared" si="1161"/>
        <v>0</v>
      </c>
      <c r="CQ147" s="259"/>
      <c r="CR147" s="260"/>
      <c r="CS147" s="260"/>
      <c r="CT147" s="257">
        <f t="shared" si="1162"/>
        <v>0</v>
      </c>
      <c r="CU147" s="258">
        <v>0.294289866351475</v>
      </c>
      <c r="CV147" s="261">
        <f t="shared" si="1163"/>
        <v>0</v>
      </c>
      <c r="CW147" s="262">
        <f t="shared" si="1164"/>
        <v>0</v>
      </c>
      <c r="CX147" s="263"/>
      <c r="CY147" s="254">
        <v>8.0</v>
      </c>
      <c r="CZ147" s="255" t="s">
        <v>132</v>
      </c>
      <c r="DA147" s="256" t="s">
        <v>121</v>
      </c>
      <c r="DB147" s="256" t="s">
        <v>123</v>
      </c>
      <c r="DC147" s="721">
        <f>ADHB!DE147</f>
        <v>0</v>
      </c>
      <c r="DD147" s="257"/>
      <c r="DE147" s="257">
        <f t="shared" si="1165"/>
        <v>0</v>
      </c>
      <c r="DF147" s="258"/>
      <c r="DG147" s="257">
        <f t="shared" si="1166"/>
        <v>0</v>
      </c>
      <c r="DH147" s="259"/>
      <c r="DI147" s="260"/>
      <c r="DJ147" s="260"/>
      <c r="DK147" s="257">
        <f t="shared" si="1167"/>
        <v>0</v>
      </c>
      <c r="DL147" s="258">
        <v>0.294289866351475</v>
      </c>
      <c r="DM147" s="261">
        <f t="shared" si="1168"/>
        <v>0</v>
      </c>
      <c r="DN147" s="262">
        <f t="shared" si="1169"/>
        <v>0</v>
      </c>
      <c r="DO147" s="263"/>
      <c r="DP147" s="254">
        <v>8.0</v>
      </c>
      <c r="DQ147" s="255" t="s">
        <v>132</v>
      </c>
      <c r="DR147" s="256" t="s">
        <v>121</v>
      </c>
      <c r="DS147" s="256" t="s">
        <v>123</v>
      </c>
      <c r="DT147" s="721">
        <f>ADHB!DV147</f>
        <v>0</v>
      </c>
      <c r="DU147" s="257"/>
      <c r="DV147" s="257">
        <f t="shared" si="1170"/>
        <v>0</v>
      </c>
      <c r="DW147" s="258"/>
      <c r="DX147" s="257">
        <f t="shared" si="1171"/>
        <v>0</v>
      </c>
      <c r="DY147" s="259"/>
      <c r="DZ147" s="260"/>
      <c r="EA147" s="260"/>
      <c r="EB147" s="257">
        <f t="shared" si="1172"/>
        <v>0</v>
      </c>
      <c r="EC147" s="258">
        <v>0.294289866351475</v>
      </c>
      <c r="ED147" s="261">
        <f t="shared" si="1173"/>
        <v>0</v>
      </c>
      <c r="EE147" s="262">
        <f t="shared" si="1174"/>
        <v>0</v>
      </c>
      <c r="EF147" s="263"/>
      <c r="EG147" s="254">
        <v>8.0</v>
      </c>
      <c r="EH147" s="255" t="s">
        <v>132</v>
      </c>
      <c r="EI147" s="256" t="s">
        <v>121</v>
      </c>
      <c r="EJ147" s="256" t="s">
        <v>123</v>
      </c>
      <c r="EK147" s="721">
        <f>ADHB!EM147</f>
        <v>0</v>
      </c>
      <c r="EL147" s="257"/>
      <c r="EM147" s="257">
        <f t="shared" si="1175"/>
        <v>0</v>
      </c>
      <c r="EN147" s="258"/>
      <c r="EO147" s="257">
        <f t="shared" si="1176"/>
        <v>0</v>
      </c>
      <c r="EP147" s="259"/>
      <c r="EQ147" s="260"/>
      <c r="ER147" s="260"/>
      <c r="ES147" s="257">
        <f t="shared" si="1177"/>
        <v>0</v>
      </c>
      <c r="ET147" s="258">
        <v>0.294289866351475</v>
      </c>
      <c r="EU147" s="261">
        <f t="shared" si="1178"/>
        <v>0</v>
      </c>
      <c r="EV147" s="262">
        <f t="shared" si="1179"/>
        <v>0</v>
      </c>
      <c r="EW147" s="263"/>
      <c r="EX147" s="254">
        <v>8.0</v>
      </c>
      <c r="EY147" s="255" t="s">
        <v>132</v>
      </c>
      <c r="EZ147" s="256" t="s">
        <v>121</v>
      </c>
      <c r="FA147" s="256" t="s">
        <v>123</v>
      </c>
      <c r="FB147" s="721">
        <f>ADHB!FD147</f>
        <v>0</v>
      </c>
      <c r="FC147" s="257"/>
      <c r="FD147" s="257">
        <f t="shared" si="1180"/>
        <v>0</v>
      </c>
      <c r="FE147" s="258"/>
      <c r="FF147" s="257">
        <f t="shared" si="1181"/>
        <v>0</v>
      </c>
      <c r="FG147" s="259"/>
      <c r="FH147" s="260"/>
      <c r="FI147" s="260"/>
      <c r="FJ147" s="257">
        <f t="shared" si="1182"/>
        <v>0</v>
      </c>
      <c r="FK147" s="258">
        <v>0.294289866351475</v>
      </c>
      <c r="FL147" s="261">
        <f t="shared" si="1183"/>
        <v>0</v>
      </c>
      <c r="FM147" s="262">
        <f t="shared" si="1184"/>
        <v>0</v>
      </c>
      <c r="FN147" s="263"/>
      <c r="FO147" s="254">
        <v>8.0</v>
      </c>
      <c r="FP147" s="255" t="s">
        <v>132</v>
      </c>
      <c r="FQ147" s="256" t="s">
        <v>121</v>
      </c>
      <c r="FR147" s="256" t="s">
        <v>123</v>
      </c>
      <c r="FS147" s="721">
        <f>ADHB!FU147</f>
        <v>0</v>
      </c>
      <c r="FT147" s="257"/>
      <c r="FU147" s="257">
        <f t="shared" si="1185"/>
        <v>0</v>
      </c>
      <c r="FV147" s="258"/>
      <c r="FW147" s="257">
        <f t="shared" si="1186"/>
        <v>0</v>
      </c>
      <c r="FX147" s="259"/>
      <c r="FY147" s="260"/>
      <c r="FZ147" s="260"/>
      <c r="GA147" s="257">
        <f t="shared" si="1187"/>
        <v>0</v>
      </c>
      <c r="GB147" s="258">
        <v>0.294289866351475</v>
      </c>
      <c r="GC147" s="261">
        <f t="shared" si="1188"/>
        <v>0</v>
      </c>
      <c r="GD147" s="262">
        <f t="shared" si="1189"/>
        <v>0</v>
      </c>
      <c r="GE147" s="263"/>
      <c r="GF147" s="254">
        <v>8.0</v>
      </c>
      <c r="GG147" s="255" t="s">
        <v>132</v>
      </c>
      <c r="GH147" s="256" t="s">
        <v>121</v>
      </c>
      <c r="GI147" s="256" t="s">
        <v>123</v>
      </c>
      <c r="GJ147" s="721">
        <f>ADHB!GL147</f>
        <v>0</v>
      </c>
      <c r="GK147" s="257"/>
      <c r="GL147" s="257">
        <f t="shared" si="1190"/>
        <v>0</v>
      </c>
      <c r="GM147" s="258"/>
      <c r="GN147" s="257">
        <f t="shared" si="1191"/>
        <v>0</v>
      </c>
      <c r="GO147" s="259"/>
      <c r="GP147" s="260"/>
      <c r="GQ147" s="260"/>
      <c r="GR147" s="257">
        <f t="shared" si="1192"/>
        <v>0</v>
      </c>
      <c r="GS147" s="258">
        <v>0.294289866351475</v>
      </c>
      <c r="GT147" s="261">
        <f t="shared" si="1193"/>
        <v>0</v>
      </c>
      <c r="GU147" s="262">
        <f t="shared" si="1194"/>
        <v>0</v>
      </c>
      <c r="GV147" s="263"/>
      <c r="GW147" s="254">
        <v>8.0</v>
      </c>
      <c r="GX147" s="255" t="s">
        <v>132</v>
      </c>
      <c r="GY147" s="256" t="s">
        <v>121</v>
      </c>
      <c r="GZ147" s="256" t="s">
        <v>123</v>
      </c>
      <c r="HA147" s="721">
        <f>ADHB!HC147</f>
        <v>0</v>
      </c>
      <c r="HB147" s="257"/>
      <c r="HC147" s="257">
        <f t="shared" si="1195"/>
        <v>0</v>
      </c>
      <c r="HD147" s="258"/>
      <c r="HE147" s="257">
        <f t="shared" si="1196"/>
        <v>0</v>
      </c>
      <c r="HF147" s="259"/>
      <c r="HG147" s="260"/>
      <c r="HH147" s="260"/>
      <c r="HI147" s="257">
        <f t="shared" si="1197"/>
        <v>0</v>
      </c>
      <c r="HJ147" s="258">
        <v>0.294289866351475</v>
      </c>
      <c r="HK147" s="261">
        <f t="shared" si="1198"/>
        <v>0</v>
      </c>
      <c r="HL147" s="262">
        <f t="shared" si="1199"/>
        <v>0</v>
      </c>
      <c r="HM147" s="263"/>
      <c r="HN147" s="254">
        <v>8.0</v>
      </c>
      <c r="HO147" s="255" t="s">
        <v>132</v>
      </c>
      <c r="HP147" s="256" t="s">
        <v>121</v>
      </c>
      <c r="HQ147" s="256" t="s">
        <v>123</v>
      </c>
      <c r="HR147" s="721">
        <f>ADHB!HT147</f>
        <v>0</v>
      </c>
      <c r="HS147" s="257"/>
      <c r="HT147" s="257">
        <f t="shared" si="1200"/>
        <v>0</v>
      </c>
      <c r="HU147" s="258"/>
      <c r="HV147" s="257">
        <f t="shared" si="1201"/>
        <v>0</v>
      </c>
      <c r="HW147" s="259"/>
      <c r="HX147" s="260"/>
      <c r="HY147" s="260"/>
      <c r="HZ147" s="257">
        <f t="shared" si="1202"/>
        <v>0</v>
      </c>
      <c r="IA147" s="258">
        <v>0.294289866351475</v>
      </c>
      <c r="IB147" s="261">
        <f t="shared" si="1203"/>
        <v>0</v>
      </c>
      <c r="IC147" s="262">
        <f t="shared" si="1204"/>
        <v>0</v>
      </c>
      <c r="ID147" s="263"/>
      <c r="IE147" s="254">
        <v>8.0</v>
      </c>
      <c r="IF147" s="255" t="s">
        <v>132</v>
      </c>
      <c r="IG147" s="256" t="s">
        <v>121</v>
      </c>
      <c r="IH147" s="256" t="s">
        <v>123</v>
      </c>
      <c r="II147" s="721">
        <f>ADHB!IK147</f>
        <v>0</v>
      </c>
      <c r="IJ147" s="257"/>
      <c r="IK147" s="257">
        <f t="shared" si="1205"/>
        <v>0</v>
      </c>
      <c r="IL147" s="258"/>
      <c r="IM147" s="257">
        <f t="shared" si="1206"/>
        <v>0</v>
      </c>
      <c r="IN147" s="259"/>
      <c r="IO147" s="260"/>
      <c r="IP147" s="260"/>
      <c r="IQ147" s="257">
        <f t="shared" si="1207"/>
        <v>0</v>
      </c>
      <c r="IR147" s="258">
        <v>0.294289866351475</v>
      </c>
      <c r="IS147" s="261">
        <f t="shared" si="1208"/>
        <v>0</v>
      </c>
      <c r="IT147" s="262">
        <f t="shared" si="1209"/>
        <v>0</v>
      </c>
      <c r="IU147" s="263"/>
      <c r="IV147" s="254">
        <v>8.0</v>
      </c>
      <c r="IW147" s="255" t="s">
        <v>132</v>
      </c>
      <c r="IX147" s="256" t="s">
        <v>121</v>
      </c>
      <c r="IY147" s="256" t="s">
        <v>123</v>
      </c>
      <c r="IZ147" s="721">
        <f>ADHB!JB147</f>
        <v>0</v>
      </c>
      <c r="JA147" s="257"/>
      <c r="JB147" s="257">
        <f t="shared" si="1210"/>
        <v>0</v>
      </c>
      <c r="JC147" s="258"/>
      <c r="JD147" s="257">
        <f t="shared" si="1211"/>
        <v>0</v>
      </c>
      <c r="JE147" s="259"/>
      <c r="JF147" s="260"/>
      <c r="JG147" s="260"/>
      <c r="JH147" s="257">
        <f t="shared" si="1212"/>
        <v>0</v>
      </c>
      <c r="JI147" s="258">
        <v>0.294289866351475</v>
      </c>
      <c r="JJ147" s="261">
        <f t="shared" si="1213"/>
        <v>0</v>
      </c>
      <c r="JK147" s="262">
        <f t="shared" si="1214"/>
        <v>0</v>
      </c>
      <c r="JL147" s="263"/>
      <c r="JM147" s="254">
        <v>8.0</v>
      </c>
      <c r="JN147" s="255" t="s">
        <v>132</v>
      </c>
      <c r="JO147" s="256" t="s">
        <v>121</v>
      </c>
      <c r="JP147" s="256" t="s">
        <v>123</v>
      </c>
      <c r="JQ147" s="721">
        <f>ADHB!JS147</f>
        <v>0</v>
      </c>
      <c r="JR147" s="257"/>
      <c r="JS147" s="257">
        <f t="shared" si="1215"/>
        <v>0</v>
      </c>
      <c r="JT147" s="258"/>
      <c r="JU147" s="257">
        <f t="shared" si="1216"/>
        <v>0</v>
      </c>
      <c r="JV147" s="259"/>
      <c r="JW147" s="260"/>
      <c r="JX147" s="260"/>
      <c r="JY147" s="257">
        <f t="shared" si="1217"/>
        <v>0</v>
      </c>
      <c r="JZ147" s="258">
        <v>0.294289866351475</v>
      </c>
      <c r="KA147" s="261">
        <f t="shared" si="1218"/>
        <v>0</v>
      </c>
      <c r="KB147" s="262">
        <f t="shared" si="1219"/>
        <v>0</v>
      </c>
      <c r="KC147" s="263"/>
      <c r="KD147" s="254">
        <v>8.0</v>
      </c>
      <c r="KE147" s="255" t="s">
        <v>132</v>
      </c>
      <c r="KF147" s="256" t="s">
        <v>121</v>
      </c>
      <c r="KG147" s="256" t="s">
        <v>123</v>
      </c>
      <c r="KH147" s="721">
        <f>ADHB!KJ147</f>
        <v>0</v>
      </c>
      <c r="KI147" s="257"/>
      <c r="KJ147" s="257">
        <f t="shared" si="1220"/>
        <v>0</v>
      </c>
      <c r="KK147" s="258"/>
      <c r="KL147" s="257">
        <f t="shared" si="1221"/>
        <v>0</v>
      </c>
      <c r="KM147" s="259"/>
      <c r="KN147" s="260"/>
      <c r="KO147" s="260"/>
      <c r="KP147" s="257">
        <f t="shared" si="1222"/>
        <v>0</v>
      </c>
      <c r="KQ147" s="258">
        <v>0.294289866351475</v>
      </c>
      <c r="KR147" s="261">
        <f t="shared" si="1223"/>
        <v>0</v>
      </c>
      <c r="KS147" s="262">
        <f t="shared" si="1224"/>
        <v>0</v>
      </c>
      <c r="KT147" s="263"/>
      <c r="KU147" s="253"/>
    </row>
    <row r="148" ht="15.75" customHeight="1">
      <c r="A148" s="273"/>
      <c r="B148" s="274" t="s">
        <v>147</v>
      </c>
      <c r="C148" s="275"/>
      <c r="D148" s="275"/>
      <c r="E148" s="276"/>
      <c r="F148" s="276"/>
      <c r="G148" s="276"/>
      <c r="H148" s="277"/>
      <c r="I148" s="276"/>
      <c r="J148" s="277"/>
      <c r="K148" s="276"/>
      <c r="L148" s="276"/>
      <c r="M148" s="276"/>
      <c r="N148" s="277"/>
      <c r="O148" s="278"/>
      <c r="P148" s="279"/>
      <c r="Q148" s="263"/>
      <c r="R148" s="273"/>
      <c r="S148" s="274" t="s">
        <v>147</v>
      </c>
      <c r="T148" s="275"/>
      <c r="U148" s="275"/>
      <c r="V148" s="276"/>
      <c r="W148" s="276"/>
      <c r="X148" s="276"/>
      <c r="Y148" s="277"/>
      <c r="Z148" s="276"/>
      <c r="AA148" s="277"/>
      <c r="AB148" s="276"/>
      <c r="AC148" s="276"/>
      <c r="AD148" s="276"/>
      <c r="AE148" s="277"/>
      <c r="AF148" s="278"/>
      <c r="AG148" s="279"/>
      <c r="AH148" s="263"/>
      <c r="AI148" s="273"/>
      <c r="AJ148" s="274" t="s">
        <v>147</v>
      </c>
      <c r="AK148" s="275"/>
      <c r="AL148" s="275"/>
      <c r="AM148" s="276"/>
      <c r="AN148" s="276"/>
      <c r="AO148" s="276"/>
      <c r="AP148" s="277"/>
      <c r="AQ148" s="276"/>
      <c r="AR148" s="277"/>
      <c r="AS148" s="276"/>
      <c r="AT148" s="276"/>
      <c r="AU148" s="276"/>
      <c r="AV148" s="277"/>
      <c r="AW148" s="278"/>
      <c r="AX148" s="279"/>
      <c r="AY148" s="263"/>
      <c r="AZ148" s="273"/>
      <c r="BA148" s="274" t="s">
        <v>147</v>
      </c>
      <c r="BB148" s="275"/>
      <c r="BC148" s="275"/>
      <c r="BD148" s="276"/>
      <c r="BE148" s="276"/>
      <c r="BF148" s="276"/>
      <c r="BG148" s="277"/>
      <c r="BH148" s="276"/>
      <c r="BI148" s="277"/>
      <c r="BJ148" s="276"/>
      <c r="BK148" s="276"/>
      <c r="BL148" s="276"/>
      <c r="BM148" s="277"/>
      <c r="BN148" s="278"/>
      <c r="BO148" s="279"/>
      <c r="BP148" s="263"/>
      <c r="BQ148" s="273"/>
      <c r="BR148" s="274" t="s">
        <v>147</v>
      </c>
      <c r="BS148" s="275"/>
      <c r="BT148" s="275"/>
      <c r="BU148" s="276"/>
      <c r="BV148" s="276"/>
      <c r="BW148" s="276"/>
      <c r="BX148" s="277"/>
      <c r="BY148" s="276"/>
      <c r="BZ148" s="277"/>
      <c r="CA148" s="276"/>
      <c r="CB148" s="276"/>
      <c r="CC148" s="276"/>
      <c r="CD148" s="277"/>
      <c r="CE148" s="278"/>
      <c r="CF148" s="279"/>
      <c r="CG148" s="263"/>
      <c r="CH148" s="273"/>
      <c r="CI148" s="274" t="s">
        <v>147</v>
      </c>
      <c r="CJ148" s="275"/>
      <c r="CK148" s="275"/>
      <c r="CL148" s="276"/>
      <c r="CM148" s="276"/>
      <c r="CN148" s="276"/>
      <c r="CO148" s="277"/>
      <c r="CP148" s="276"/>
      <c r="CQ148" s="277"/>
      <c r="CR148" s="276"/>
      <c r="CS148" s="276"/>
      <c r="CT148" s="276"/>
      <c r="CU148" s="277"/>
      <c r="CV148" s="278"/>
      <c r="CW148" s="279"/>
      <c r="CX148" s="263"/>
      <c r="CY148" s="273"/>
      <c r="CZ148" s="274" t="s">
        <v>147</v>
      </c>
      <c r="DA148" s="275"/>
      <c r="DB148" s="275"/>
      <c r="DC148" s="276"/>
      <c r="DD148" s="276"/>
      <c r="DE148" s="276"/>
      <c r="DF148" s="277"/>
      <c r="DG148" s="276"/>
      <c r="DH148" s="277"/>
      <c r="DI148" s="276"/>
      <c r="DJ148" s="276"/>
      <c r="DK148" s="276"/>
      <c r="DL148" s="277"/>
      <c r="DM148" s="278"/>
      <c r="DN148" s="279"/>
      <c r="DO148" s="263"/>
      <c r="DP148" s="273"/>
      <c r="DQ148" s="274" t="s">
        <v>147</v>
      </c>
      <c r="DR148" s="275"/>
      <c r="DS148" s="275"/>
      <c r="DT148" s="276"/>
      <c r="DU148" s="276"/>
      <c r="DV148" s="276"/>
      <c r="DW148" s="277"/>
      <c r="DX148" s="276"/>
      <c r="DY148" s="277"/>
      <c r="DZ148" s="276"/>
      <c r="EA148" s="276"/>
      <c r="EB148" s="276"/>
      <c r="EC148" s="277"/>
      <c r="ED148" s="278"/>
      <c r="EE148" s="279"/>
      <c r="EF148" s="263"/>
      <c r="EG148" s="273"/>
      <c r="EH148" s="274" t="s">
        <v>147</v>
      </c>
      <c r="EI148" s="275"/>
      <c r="EJ148" s="275"/>
      <c r="EK148" s="276"/>
      <c r="EL148" s="276"/>
      <c r="EM148" s="276"/>
      <c r="EN148" s="277"/>
      <c r="EO148" s="276"/>
      <c r="EP148" s="277"/>
      <c r="EQ148" s="276"/>
      <c r="ER148" s="276"/>
      <c r="ES148" s="276"/>
      <c r="ET148" s="277"/>
      <c r="EU148" s="278"/>
      <c r="EV148" s="279"/>
      <c r="EW148" s="263"/>
      <c r="EX148" s="273"/>
      <c r="EY148" s="274" t="s">
        <v>147</v>
      </c>
      <c r="EZ148" s="275"/>
      <c r="FA148" s="275"/>
      <c r="FB148" s="276"/>
      <c r="FC148" s="276"/>
      <c r="FD148" s="276"/>
      <c r="FE148" s="277"/>
      <c r="FF148" s="276"/>
      <c r="FG148" s="277"/>
      <c r="FH148" s="276"/>
      <c r="FI148" s="276"/>
      <c r="FJ148" s="276"/>
      <c r="FK148" s="277"/>
      <c r="FL148" s="278"/>
      <c r="FM148" s="279"/>
      <c r="FN148" s="263"/>
      <c r="FO148" s="273"/>
      <c r="FP148" s="274" t="s">
        <v>147</v>
      </c>
      <c r="FQ148" s="275"/>
      <c r="FR148" s="275"/>
      <c r="FS148" s="276"/>
      <c r="FT148" s="276"/>
      <c r="FU148" s="276"/>
      <c r="FV148" s="277"/>
      <c r="FW148" s="276"/>
      <c r="FX148" s="277"/>
      <c r="FY148" s="276"/>
      <c r="FZ148" s="276"/>
      <c r="GA148" s="276"/>
      <c r="GB148" s="277"/>
      <c r="GC148" s="278"/>
      <c r="GD148" s="279"/>
      <c r="GE148" s="263"/>
      <c r="GF148" s="273"/>
      <c r="GG148" s="274" t="s">
        <v>147</v>
      </c>
      <c r="GH148" s="275"/>
      <c r="GI148" s="275"/>
      <c r="GJ148" s="276"/>
      <c r="GK148" s="276"/>
      <c r="GL148" s="276"/>
      <c r="GM148" s="277"/>
      <c r="GN148" s="276"/>
      <c r="GO148" s="277"/>
      <c r="GP148" s="276"/>
      <c r="GQ148" s="276"/>
      <c r="GR148" s="276"/>
      <c r="GS148" s="277"/>
      <c r="GT148" s="278"/>
      <c r="GU148" s="279"/>
      <c r="GV148" s="263"/>
      <c r="GW148" s="273"/>
      <c r="GX148" s="274" t="s">
        <v>147</v>
      </c>
      <c r="GY148" s="275"/>
      <c r="GZ148" s="275"/>
      <c r="HA148" s="276"/>
      <c r="HB148" s="276"/>
      <c r="HC148" s="276"/>
      <c r="HD148" s="277"/>
      <c r="HE148" s="276"/>
      <c r="HF148" s="277"/>
      <c r="HG148" s="276"/>
      <c r="HH148" s="276"/>
      <c r="HI148" s="276"/>
      <c r="HJ148" s="277"/>
      <c r="HK148" s="278"/>
      <c r="HL148" s="279"/>
      <c r="HM148" s="263"/>
      <c r="HN148" s="273"/>
      <c r="HO148" s="274" t="s">
        <v>147</v>
      </c>
      <c r="HP148" s="275"/>
      <c r="HQ148" s="275"/>
      <c r="HR148" s="276"/>
      <c r="HS148" s="276"/>
      <c r="HT148" s="276"/>
      <c r="HU148" s="277"/>
      <c r="HV148" s="276"/>
      <c r="HW148" s="277"/>
      <c r="HX148" s="276"/>
      <c r="HY148" s="276"/>
      <c r="HZ148" s="276"/>
      <c r="IA148" s="277"/>
      <c r="IB148" s="278"/>
      <c r="IC148" s="279"/>
      <c r="ID148" s="263"/>
      <c r="IE148" s="273"/>
      <c r="IF148" s="274" t="s">
        <v>147</v>
      </c>
      <c r="IG148" s="275"/>
      <c r="IH148" s="275"/>
      <c r="II148" s="276"/>
      <c r="IJ148" s="276"/>
      <c r="IK148" s="276"/>
      <c r="IL148" s="277"/>
      <c r="IM148" s="276"/>
      <c r="IN148" s="277"/>
      <c r="IO148" s="276"/>
      <c r="IP148" s="276"/>
      <c r="IQ148" s="276"/>
      <c r="IR148" s="277"/>
      <c r="IS148" s="278"/>
      <c r="IT148" s="279"/>
      <c r="IU148" s="263"/>
      <c r="IV148" s="273"/>
      <c r="IW148" s="274" t="s">
        <v>147</v>
      </c>
      <c r="IX148" s="275"/>
      <c r="IY148" s="275"/>
      <c r="IZ148" s="276"/>
      <c r="JA148" s="276"/>
      <c r="JB148" s="276"/>
      <c r="JC148" s="277"/>
      <c r="JD148" s="276"/>
      <c r="JE148" s="277"/>
      <c r="JF148" s="276"/>
      <c r="JG148" s="276"/>
      <c r="JH148" s="276"/>
      <c r="JI148" s="277"/>
      <c r="JJ148" s="278"/>
      <c r="JK148" s="279"/>
      <c r="JL148" s="263"/>
      <c r="JM148" s="273"/>
      <c r="JN148" s="274" t="s">
        <v>147</v>
      </c>
      <c r="JO148" s="275"/>
      <c r="JP148" s="275"/>
      <c r="JQ148" s="276"/>
      <c r="JR148" s="276"/>
      <c r="JS148" s="276"/>
      <c r="JT148" s="277"/>
      <c r="JU148" s="276"/>
      <c r="JV148" s="277"/>
      <c r="JW148" s="276"/>
      <c r="JX148" s="276"/>
      <c r="JY148" s="276"/>
      <c r="JZ148" s="277"/>
      <c r="KA148" s="278"/>
      <c r="KB148" s="279"/>
      <c r="KC148" s="263"/>
      <c r="KD148" s="273"/>
      <c r="KE148" s="274" t="s">
        <v>147</v>
      </c>
      <c r="KF148" s="275"/>
      <c r="KG148" s="275"/>
      <c r="KH148" s="276"/>
      <c r="KI148" s="276"/>
      <c r="KJ148" s="276"/>
      <c r="KK148" s="277"/>
      <c r="KL148" s="276"/>
      <c r="KM148" s="277"/>
      <c r="KN148" s="276"/>
      <c r="KO148" s="276"/>
      <c r="KP148" s="276"/>
      <c r="KQ148" s="277"/>
      <c r="KR148" s="278"/>
      <c r="KS148" s="279"/>
      <c r="KT148" s="263"/>
      <c r="KU148" s="264"/>
    </row>
    <row r="149" ht="15.75" customHeight="1">
      <c r="A149" s="254">
        <v>1.0</v>
      </c>
      <c r="B149" s="255" t="s">
        <v>142</v>
      </c>
      <c r="C149" s="256" t="s">
        <v>121</v>
      </c>
      <c r="D149" s="256" t="s">
        <v>123</v>
      </c>
      <c r="E149" s="257">
        <f>ADHB!G149</f>
        <v>0</v>
      </c>
      <c r="F149" s="257"/>
      <c r="G149" s="257">
        <f t="shared" ref="G149:G154" si="1225">iferror(E149/F149*100,0)</f>
        <v>0</v>
      </c>
      <c r="H149" s="258"/>
      <c r="I149" s="257">
        <f t="shared" ref="I149:I154" si="1226">IFERROR(+G149*H149,"")</f>
        <v>0</v>
      </c>
      <c r="J149" s="259"/>
      <c r="K149" s="260"/>
      <c r="L149" s="260"/>
      <c r="M149" s="257">
        <f t="shared" ref="M149:M154" si="1227">IFERROR(+(IF(G149="","0",G149))+(IF(I149="","0",I149))+(IF(L149="","0",L149)),"")</f>
        <v>0</v>
      </c>
      <c r="N149" s="258">
        <v>0.294289866351475</v>
      </c>
      <c r="O149" s="261">
        <f t="shared" ref="O149:O154" si="1228">IFERROR(+N149*(M149-L149),"")</f>
        <v>0</v>
      </c>
      <c r="P149" s="262">
        <f t="shared" ref="P149:P154" si="1229">IFERROR(+(IF(M149="","0",M149))-(IF(O149="","0",O149)),"")</f>
        <v>0</v>
      </c>
      <c r="Q149" s="263"/>
      <c r="R149" s="254">
        <v>1.0</v>
      </c>
      <c r="S149" s="255" t="s">
        <v>142</v>
      </c>
      <c r="T149" s="256" t="s">
        <v>121</v>
      </c>
      <c r="U149" s="256" t="s">
        <v>123</v>
      </c>
      <c r="V149" s="257">
        <f>ADHB!X149</f>
        <v>0</v>
      </c>
      <c r="W149" s="257"/>
      <c r="X149" s="257">
        <f t="shared" ref="X149:X154" si="1230">iferror(V149/W149*100,0)</f>
        <v>0</v>
      </c>
      <c r="Y149" s="258"/>
      <c r="Z149" s="257">
        <f t="shared" ref="Z149:Z154" si="1231">IFERROR(+X149*Y149,"")</f>
        <v>0</v>
      </c>
      <c r="AA149" s="259"/>
      <c r="AB149" s="260"/>
      <c r="AC149" s="260"/>
      <c r="AD149" s="257">
        <f t="shared" ref="AD149:AD154" si="1232">IFERROR(+(IF(X149="","0",X149))+(IF(Z149="","0",Z149))+(IF(AC149="","0",AC149)),"")</f>
        <v>0</v>
      </c>
      <c r="AE149" s="258">
        <v>0.294289866351475</v>
      </c>
      <c r="AF149" s="261">
        <f t="shared" ref="AF149:AF154" si="1233">IFERROR(+AE149*(AD149-AC149),"")</f>
        <v>0</v>
      </c>
      <c r="AG149" s="262">
        <f t="shared" ref="AG149:AG154" si="1234">IFERROR(+(IF(AD149="","0",AD149))-(IF(AF149="","0",AF149)),"")</f>
        <v>0</v>
      </c>
      <c r="AH149" s="263"/>
      <c r="AI149" s="254">
        <v>1.0</v>
      </c>
      <c r="AJ149" s="255" t="s">
        <v>142</v>
      </c>
      <c r="AK149" s="256" t="s">
        <v>121</v>
      </c>
      <c r="AL149" s="256" t="s">
        <v>123</v>
      </c>
      <c r="AM149" s="257">
        <f>ADHB!AO149</f>
        <v>0</v>
      </c>
      <c r="AN149" s="257"/>
      <c r="AO149" s="257">
        <f t="shared" ref="AO149:AO154" si="1235">iferror(AM149/AN149*100,0)</f>
        <v>0</v>
      </c>
      <c r="AP149" s="258"/>
      <c r="AQ149" s="257">
        <f t="shared" ref="AQ149:AQ154" si="1236">IFERROR(+AO149*AP149,"")</f>
        <v>0</v>
      </c>
      <c r="AR149" s="259"/>
      <c r="AS149" s="260"/>
      <c r="AT149" s="260"/>
      <c r="AU149" s="257">
        <f t="shared" ref="AU149:AU154" si="1237">IFERROR(+(IF(AO149="","0",AO149))+(IF(AQ149="","0",AQ149))+(IF(AT149="","0",AT149)),"")</f>
        <v>0</v>
      </c>
      <c r="AV149" s="258">
        <v>0.294289866351475</v>
      </c>
      <c r="AW149" s="261">
        <f t="shared" ref="AW149:AW154" si="1238">IFERROR(+AV149*(AU149-AT149),"")</f>
        <v>0</v>
      </c>
      <c r="AX149" s="262">
        <f t="shared" ref="AX149:AX154" si="1239">IFERROR(+(IF(AU149="","0",AU149))-(IF(AW149="","0",AW149)),"")</f>
        <v>0</v>
      </c>
      <c r="AY149" s="263"/>
      <c r="AZ149" s="254">
        <v>1.0</v>
      </c>
      <c r="BA149" s="255" t="s">
        <v>142</v>
      </c>
      <c r="BB149" s="256" t="s">
        <v>121</v>
      </c>
      <c r="BC149" s="256" t="s">
        <v>123</v>
      </c>
      <c r="BD149" s="257">
        <f>ADHB!BF149</f>
        <v>0</v>
      </c>
      <c r="BE149" s="257"/>
      <c r="BF149" s="257">
        <f t="shared" ref="BF149:BF154" si="1240">iferror(BD149/BE149*100,0)</f>
        <v>0</v>
      </c>
      <c r="BG149" s="258"/>
      <c r="BH149" s="257">
        <f t="shared" ref="BH149:BH154" si="1241">IFERROR(+BF149*BG149,"")</f>
        <v>0</v>
      </c>
      <c r="BI149" s="259"/>
      <c r="BJ149" s="260"/>
      <c r="BK149" s="260"/>
      <c r="BL149" s="257">
        <f t="shared" ref="BL149:BL154" si="1242">IFERROR(+(IF(BF149="","0",BF149))+(IF(BH149="","0",BH149))+(IF(BK149="","0",BK149)),"")</f>
        <v>0</v>
      </c>
      <c r="BM149" s="258">
        <v>0.294289866351475</v>
      </c>
      <c r="BN149" s="261">
        <f t="shared" ref="BN149:BN154" si="1243">IFERROR(+BM149*(BL149-BK149),"")</f>
        <v>0</v>
      </c>
      <c r="BO149" s="262">
        <f t="shared" ref="BO149:BO154" si="1244">IFERROR(+(IF(BL149="","0",BL149))-(IF(BN149="","0",BN149)),"")</f>
        <v>0</v>
      </c>
      <c r="BP149" s="263"/>
      <c r="BQ149" s="254">
        <v>1.0</v>
      </c>
      <c r="BR149" s="255" t="s">
        <v>142</v>
      </c>
      <c r="BS149" s="256" t="s">
        <v>121</v>
      </c>
      <c r="BT149" s="256" t="s">
        <v>123</v>
      </c>
      <c r="BU149" s="257">
        <f>ADHB!BW149</f>
        <v>0</v>
      </c>
      <c r="BV149" s="257"/>
      <c r="BW149" s="257">
        <f t="shared" ref="BW149:BW154" si="1245">iferror(BU149/BV149*100,0)</f>
        <v>0</v>
      </c>
      <c r="BX149" s="258"/>
      <c r="BY149" s="257">
        <f t="shared" ref="BY149:BY154" si="1246">IFERROR(+BW149*BX149,"")</f>
        <v>0</v>
      </c>
      <c r="BZ149" s="259"/>
      <c r="CA149" s="260"/>
      <c r="CB149" s="260"/>
      <c r="CC149" s="257">
        <f t="shared" ref="CC149:CC154" si="1247">IFERROR(+(IF(BW149="","0",BW149))+(IF(BY149="","0",BY149))+(IF(CB149="","0",CB149)),"")</f>
        <v>0</v>
      </c>
      <c r="CD149" s="258">
        <v>0.294289866351475</v>
      </c>
      <c r="CE149" s="261">
        <f t="shared" ref="CE149:CE154" si="1248">IFERROR(+CD149*(CC149-CB149),"")</f>
        <v>0</v>
      </c>
      <c r="CF149" s="262">
        <f t="shared" ref="CF149:CF154" si="1249">IFERROR(+(IF(CC149="","0",CC149))-(IF(CE149="","0",CE149)),"")</f>
        <v>0</v>
      </c>
      <c r="CG149" s="263"/>
      <c r="CH149" s="254">
        <v>1.0</v>
      </c>
      <c r="CI149" s="255" t="s">
        <v>142</v>
      </c>
      <c r="CJ149" s="256" t="s">
        <v>121</v>
      </c>
      <c r="CK149" s="256" t="s">
        <v>123</v>
      </c>
      <c r="CL149" s="257">
        <f>ADHB!CN149</f>
        <v>0</v>
      </c>
      <c r="CM149" s="257"/>
      <c r="CN149" s="257">
        <f t="shared" ref="CN149:CN154" si="1250">iferror(CL149/CM149*100,0)</f>
        <v>0</v>
      </c>
      <c r="CO149" s="258"/>
      <c r="CP149" s="257">
        <f t="shared" ref="CP149:CP154" si="1251">IFERROR(+CN149*CO149,"")</f>
        <v>0</v>
      </c>
      <c r="CQ149" s="259"/>
      <c r="CR149" s="260"/>
      <c r="CS149" s="260"/>
      <c r="CT149" s="257">
        <f t="shared" ref="CT149:CT154" si="1252">IFERROR(+(IF(CN149="","0",CN149))+(IF(CP149="","0",CP149))+(IF(CS149="","0",CS149)),"")</f>
        <v>0</v>
      </c>
      <c r="CU149" s="258">
        <v>0.294289866351475</v>
      </c>
      <c r="CV149" s="261">
        <f t="shared" ref="CV149:CV154" si="1253">IFERROR(+CU149*(CT149-CS149),"")</f>
        <v>0</v>
      </c>
      <c r="CW149" s="262">
        <f t="shared" ref="CW149:CW154" si="1254">IFERROR(+(IF(CT149="","0",CT149))-(IF(CV149="","0",CV149)),"")</f>
        <v>0</v>
      </c>
      <c r="CX149" s="263"/>
      <c r="CY149" s="254">
        <v>1.0</v>
      </c>
      <c r="CZ149" s="255" t="s">
        <v>142</v>
      </c>
      <c r="DA149" s="256" t="s">
        <v>121</v>
      </c>
      <c r="DB149" s="256" t="s">
        <v>123</v>
      </c>
      <c r="DC149" s="257">
        <f>ADHB!DE149</f>
        <v>0</v>
      </c>
      <c r="DD149" s="257"/>
      <c r="DE149" s="257">
        <f t="shared" ref="DE149:DE154" si="1255">iferror(DC149/DD149*100,0)</f>
        <v>0</v>
      </c>
      <c r="DF149" s="258"/>
      <c r="DG149" s="257">
        <f t="shared" ref="DG149:DG154" si="1256">IFERROR(+DE149*DF149,"")</f>
        <v>0</v>
      </c>
      <c r="DH149" s="259"/>
      <c r="DI149" s="260"/>
      <c r="DJ149" s="260"/>
      <c r="DK149" s="257">
        <f t="shared" ref="DK149:DK154" si="1257">IFERROR(+(IF(DE149="","0",DE149))+(IF(DG149="","0",DG149))+(IF(DJ149="","0",DJ149)),"")</f>
        <v>0</v>
      </c>
      <c r="DL149" s="258">
        <v>0.294289866351475</v>
      </c>
      <c r="DM149" s="261">
        <f t="shared" ref="DM149:DM154" si="1258">IFERROR(+DL149*(DK149-DJ149),"")</f>
        <v>0</v>
      </c>
      <c r="DN149" s="262">
        <f t="shared" ref="DN149:DN154" si="1259">IFERROR(+(IF(DK149="","0",DK149))-(IF(DM149="","0",DM149)),"")</f>
        <v>0</v>
      </c>
      <c r="DO149" s="263"/>
      <c r="DP149" s="254">
        <v>1.0</v>
      </c>
      <c r="DQ149" s="255" t="s">
        <v>142</v>
      </c>
      <c r="DR149" s="256" t="s">
        <v>121</v>
      </c>
      <c r="DS149" s="256" t="s">
        <v>123</v>
      </c>
      <c r="DT149" s="257">
        <f>ADHB!DV149</f>
        <v>0</v>
      </c>
      <c r="DU149" s="257"/>
      <c r="DV149" s="257">
        <f t="shared" ref="DV149:DV154" si="1260">iferror(DT149/DU149*100,0)</f>
        <v>0</v>
      </c>
      <c r="DW149" s="258"/>
      <c r="DX149" s="257">
        <f t="shared" ref="DX149:DX154" si="1261">IFERROR(+DV149*DW149,"")</f>
        <v>0</v>
      </c>
      <c r="DY149" s="259"/>
      <c r="DZ149" s="260"/>
      <c r="EA149" s="260"/>
      <c r="EB149" s="257">
        <f t="shared" ref="EB149:EB154" si="1262">IFERROR(+(IF(DV149="","0",DV149))+(IF(DX149="","0",DX149))+(IF(EA149="","0",EA149)),"")</f>
        <v>0</v>
      </c>
      <c r="EC149" s="258">
        <v>0.294289866351475</v>
      </c>
      <c r="ED149" s="261">
        <f t="shared" ref="ED149:ED154" si="1263">IFERROR(+EC149*(EB149-EA149),"")</f>
        <v>0</v>
      </c>
      <c r="EE149" s="262">
        <f t="shared" ref="EE149:EE154" si="1264">IFERROR(+(IF(EB149="","0",EB149))-(IF(ED149="","0",ED149)),"")</f>
        <v>0</v>
      </c>
      <c r="EF149" s="263"/>
      <c r="EG149" s="254">
        <v>1.0</v>
      </c>
      <c r="EH149" s="255" t="s">
        <v>142</v>
      </c>
      <c r="EI149" s="256" t="s">
        <v>121</v>
      </c>
      <c r="EJ149" s="256" t="s">
        <v>123</v>
      </c>
      <c r="EK149" s="257">
        <f>ADHB!EM149</f>
        <v>0</v>
      </c>
      <c r="EL149" s="257"/>
      <c r="EM149" s="257">
        <f t="shared" ref="EM149:EM154" si="1265">iferror(EK149/EL149*100,0)</f>
        <v>0</v>
      </c>
      <c r="EN149" s="258"/>
      <c r="EO149" s="257">
        <f t="shared" ref="EO149:EO154" si="1266">IFERROR(+EM149*EN149,"")</f>
        <v>0</v>
      </c>
      <c r="EP149" s="259"/>
      <c r="EQ149" s="260"/>
      <c r="ER149" s="260"/>
      <c r="ES149" s="257">
        <f t="shared" ref="ES149:ES154" si="1267">IFERROR(+(IF(EM149="","0",EM149))+(IF(EO149="","0",EO149))+(IF(ER149="","0",ER149)),"")</f>
        <v>0</v>
      </c>
      <c r="ET149" s="258">
        <v>0.294289866351475</v>
      </c>
      <c r="EU149" s="261">
        <f t="shared" ref="EU149:EU154" si="1268">IFERROR(+ET149*(ES149-ER149),"")</f>
        <v>0</v>
      </c>
      <c r="EV149" s="262">
        <f t="shared" ref="EV149:EV154" si="1269">IFERROR(+(IF(ES149="","0",ES149))-(IF(EU149="","0",EU149)),"")</f>
        <v>0</v>
      </c>
      <c r="EW149" s="263"/>
      <c r="EX149" s="254">
        <v>1.0</v>
      </c>
      <c r="EY149" s="255" t="s">
        <v>142</v>
      </c>
      <c r="EZ149" s="256" t="s">
        <v>121</v>
      </c>
      <c r="FA149" s="256" t="s">
        <v>123</v>
      </c>
      <c r="FB149" s="257">
        <f>ADHB!FD149</f>
        <v>0</v>
      </c>
      <c r="FC149" s="257"/>
      <c r="FD149" s="257">
        <f t="shared" ref="FD149:FD154" si="1270">iferror(FB149/FC149*100,0)</f>
        <v>0</v>
      </c>
      <c r="FE149" s="258"/>
      <c r="FF149" s="257">
        <f t="shared" ref="FF149:FF154" si="1271">IFERROR(+FD149*FE149,"")</f>
        <v>0</v>
      </c>
      <c r="FG149" s="259"/>
      <c r="FH149" s="260"/>
      <c r="FI149" s="260"/>
      <c r="FJ149" s="257">
        <f t="shared" ref="FJ149:FJ154" si="1272">IFERROR(+(IF(FD149="","0",FD149))+(IF(FF149="","0",FF149))+(IF(FI149="","0",FI149)),"")</f>
        <v>0</v>
      </c>
      <c r="FK149" s="258">
        <v>0.294289866351475</v>
      </c>
      <c r="FL149" s="261">
        <f t="shared" ref="FL149:FL154" si="1273">IFERROR(+FK149*(FJ149-FI149),"")</f>
        <v>0</v>
      </c>
      <c r="FM149" s="262">
        <f t="shared" ref="FM149:FM154" si="1274">IFERROR(+(IF(FJ149="","0",FJ149))-(IF(FL149="","0",FL149)),"")</f>
        <v>0</v>
      </c>
      <c r="FN149" s="263"/>
      <c r="FO149" s="254">
        <v>1.0</v>
      </c>
      <c r="FP149" s="255" t="s">
        <v>142</v>
      </c>
      <c r="FQ149" s="256" t="s">
        <v>121</v>
      </c>
      <c r="FR149" s="256" t="s">
        <v>123</v>
      </c>
      <c r="FS149" s="257">
        <f>ADHB!FU149</f>
        <v>0</v>
      </c>
      <c r="FT149" s="257"/>
      <c r="FU149" s="257">
        <f t="shared" ref="FU149:FU154" si="1275">iferror(FS149/FT149*100,0)</f>
        <v>0</v>
      </c>
      <c r="FV149" s="258"/>
      <c r="FW149" s="257">
        <f t="shared" ref="FW149:FW154" si="1276">IFERROR(+FU149*FV149,"")</f>
        <v>0</v>
      </c>
      <c r="FX149" s="259"/>
      <c r="FY149" s="260"/>
      <c r="FZ149" s="260"/>
      <c r="GA149" s="257">
        <f t="shared" ref="GA149:GA154" si="1277">IFERROR(+(IF(FU149="","0",FU149))+(IF(FW149="","0",FW149))+(IF(FZ149="","0",FZ149)),"")</f>
        <v>0</v>
      </c>
      <c r="GB149" s="258">
        <v>0.294289866351475</v>
      </c>
      <c r="GC149" s="261">
        <f t="shared" ref="GC149:GC154" si="1278">IFERROR(+GB149*(GA149-FZ149),"")</f>
        <v>0</v>
      </c>
      <c r="GD149" s="262">
        <f t="shared" ref="GD149:GD154" si="1279">IFERROR(+(IF(GA149="","0",GA149))-(IF(GC149="","0",GC149)),"")</f>
        <v>0</v>
      </c>
      <c r="GE149" s="263"/>
      <c r="GF149" s="254">
        <v>1.0</v>
      </c>
      <c r="GG149" s="255" t="s">
        <v>142</v>
      </c>
      <c r="GH149" s="256" t="s">
        <v>121</v>
      </c>
      <c r="GI149" s="256" t="s">
        <v>123</v>
      </c>
      <c r="GJ149" s="257">
        <f>ADHB!GL149</f>
        <v>0</v>
      </c>
      <c r="GK149" s="257"/>
      <c r="GL149" s="257">
        <f t="shared" ref="GL149:GL154" si="1280">iferror(GJ149/GK149*100,0)</f>
        <v>0</v>
      </c>
      <c r="GM149" s="258"/>
      <c r="GN149" s="257">
        <f t="shared" ref="GN149:GN154" si="1281">IFERROR(+GL149*GM149,"")</f>
        <v>0</v>
      </c>
      <c r="GO149" s="259"/>
      <c r="GP149" s="260"/>
      <c r="GQ149" s="260"/>
      <c r="GR149" s="257">
        <f t="shared" ref="GR149:GR154" si="1282">IFERROR(+(IF(GL149="","0",GL149))+(IF(GN149="","0",GN149))+(IF(GQ149="","0",GQ149)),"")</f>
        <v>0</v>
      </c>
      <c r="GS149" s="258">
        <v>0.294289866351475</v>
      </c>
      <c r="GT149" s="261">
        <f t="shared" ref="GT149:GT154" si="1283">IFERROR(+GS149*(GR149-GQ149),"")</f>
        <v>0</v>
      </c>
      <c r="GU149" s="262">
        <f t="shared" ref="GU149:GU154" si="1284">IFERROR(+(IF(GR149="","0",GR149))-(IF(GT149="","0",GT149)),"")</f>
        <v>0</v>
      </c>
      <c r="GV149" s="263"/>
      <c r="GW149" s="254">
        <v>1.0</v>
      </c>
      <c r="GX149" s="255" t="s">
        <v>142</v>
      </c>
      <c r="GY149" s="256" t="s">
        <v>121</v>
      </c>
      <c r="GZ149" s="256" t="s">
        <v>123</v>
      </c>
      <c r="HA149" s="257">
        <f>ADHB!HC149</f>
        <v>0</v>
      </c>
      <c r="HB149" s="257"/>
      <c r="HC149" s="257">
        <f t="shared" ref="HC149:HC154" si="1285">iferror(HA149/HB149*100,0)</f>
        <v>0</v>
      </c>
      <c r="HD149" s="258"/>
      <c r="HE149" s="257">
        <f t="shared" ref="HE149:HE154" si="1286">IFERROR(+HC149*HD149,"")</f>
        <v>0</v>
      </c>
      <c r="HF149" s="259"/>
      <c r="HG149" s="260"/>
      <c r="HH149" s="260"/>
      <c r="HI149" s="257">
        <f t="shared" ref="HI149:HI154" si="1287">IFERROR(+(IF(HC149="","0",HC149))+(IF(HE149="","0",HE149))+(IF(HH149="","0",HH149)),"")</f>
        <v>0</v>
      </c>
      <c r="HJ149" s="258">
        <v>0.294289866351475</v>
      </c>
      <c r="HK149" s="261">
        <f t="shared" ref="HK149:HK154" si="1288">IFERROR(+HJ149*(HI149-HH149),"")</f>
        <v>0</v>
      </c>
      <c r="HL149" s="262">
        <f t="shared" ref="HL149:HL154" si="1289">IFERROR(+(IF(HI149="","0",HI149))-(IF(HK149="","0",HK149)),"")</f>
        <v>0</v>
      </c>
      <c r="HM149" s="263"/>
      <c r="HN149" s="254">
        <v>1.0</v>
      </c>
      <c r="HO149" s="255" t="s">
        <v>142</v>
      </c>
      <c r="HP149" s="256" t="s">
        <v>121</v>
      </c>
      <c r="HQ149" s="256" t="s">
        <v>123</v>
      </c>
      <c r="HR149" s="257">
        <f>ADHB!HT149</f>
        <v>0</v>
      </c>
      <c r="HS149" s="257"/>
      <c r="HT149" s="257">
        <f t="shared" ref="HT149:HT154" si="1290">iferror(HR149/HS149*100,0)</f>
        <v>0</v>
      </c>
      <c r="HU149" s="258"/>
      <c r="HV149" s="257">
        <f t="shared" ref="HV149:HV154" si="1291">IFERROR(+HT149*HU149,"")</f>
        <v>0</v>
      </c>
      <c r="HW149" s="259"/>
      <c r="HX149" s="260"/>
      <c r="HY149" s="260"/>
      <c r="HZ149" s="257">
        <f t="shared" ref="HZ149:HZ154" si="1292">IFERROR(+(IF(HT149="","0",HT149))+(IF(HV149="","0",HV149))+(IF(HY149="","0",HY149)),"")</f>
        <v>0</v>
      </c>
      <c r="IA149" s="258">
        <v>0.294289866351475</v>
      </c>
      <c r="IB149" s="261">
        <f t="shared" ref="IB149:IB154" si="1293">IFERROR(+IA149*(HZ149-HY149),"")</f>
        <v>0</v>
      </c>
      <c r="IC149" s="262">
        <f t="shared" ref="IC149:IC154" si="1294">IFERROR(+(IF(HZ149="","0",HZ149))-(IF(IB149="","0",IB149)),"")</f>
        <v>0</v>
      </c>
      <c r="ID149" s="263"/>
      <c r="IE149" s="254">
        <v>1.0</v>
      </c>
      <c r="IF149" s="255" t="s">
        <v>142</v>
      </c>
      <c r="IG149" s="256" t="s">
        <v>121</v>
      </c>
      <c r="IH149" s="256" t="s">
        <v>123</v>
      </c>
      <c r="II149" s="257">
        <f>ADHB!IK149</f>
        <v>0</v>
      </c>
      <c r="IJ149" s="257"/>
      <c r="IK149" s="257">
        <f t="shared" ref="IK149:IK154" si="1295">iferror(II149/IJ149*100,0)</f>
        <v>0</v>
      </c>
      <c r="IL149" s="258"/>
      <c r="IM149" s="257">
        <f t="shared" ref="IM149:IM154" si="1296">IFERROR(+IK149*IL149,"")</f>
        <v>0</v>
      </c>
      <c r="IN149" s="259"/>
      <c r="IO149" s="260"/>
      <c r="IP149" s="260"/>
      <c r="IQ149" s="257">
        <f t="shared" ref="IQ149:IQ154" si="1297">IFERROR(+(IF(IK149="","0",IK149))+(IF(IM149="","0",IM149))+(IF(IP149="","0",IP149)),"")</f>
        <v>0</v>
      </c>
      <c r="IR149" s="258">
        <v>0.294289866351475</v>
      </c>
      <c r="IS149" s="261">
        <f t="shared" ref="IS149:IS154" si="1298">IFERROR(+IR149*(IQ149-IP149),"")</f>
        <v>0</v>
      </c>
      <c r="IT149" s="262">
        <f t="shared" ref="IT149:IT154" si="1299">IFERROR(+(IF(IQ149="","0",IQ149))-(IF(IS149="","0",IS149)),"")</f>
        <v>0</v>
      </c>
      <c r="IU149" s="263"/>
      <c r="IV149" s="254">
        <v>1.0</v>
      </c>
      <c r="IW149" s="255" t="s">
        <v>142</v>
      </c>
      <c r="IX149" s="256" t="s">
        <v>121</v>
      </c>
      <c r="IY149" s="256" t="s">
        <v>123</v>
      </c>
      <c r="IZ149" s="257">
        <f>ADHB!JB149</f>
        <v>0</v>
      </c>
      <c r="JA149" s="257"/>
      <c r="JB149" s="257">
        <f t="shared" ref="JB149:JB154" si="1300">iferror(IZ149/JA149*100,0)</f>
        <v>0</v>
      </c>
      <c r="JC149" s="258"/>
      <c r="JD149" s="257">
        <f t="shared" ref="JD149:JD154" si="1301">IFERROR(+JB149*JC149,"")</f>
        <v>0</v>
      </c>
      <c r="JE149" s="259"/>
      <c r="JF149" s="260"/>
      <c r="JG149" s="260"/>
      <c r="JH149" s="257">
        <f t="shared" ref="JH149:JH154" si="1302">IFERROR(+(IF(JB149="","0",JB149))+(IF(JD149="","0",JD149))+(IF(JG149="","0",JG149)),"")</f>
        <v>0</v>
      </c>
      <c r="JI149" s="258">
        <v>0.294289866351475</v>
      </c>
      <c r="JJ149" s="261">
        <f t="shared" ref="JJ149:JJ154" si="1303">IFERROR(+JI149*(JH149-JG149),"")</f>
        <v>0</v>
      </c>
      <c r="JK149" s="262">
        <f t="shared" ref="JK149:JK154" si="1304">IFERROR(+(IF(JH149="","0",JH149))-(IF(JJ149="","0",JJ149)),"")</f>
        <v>0</v>
      </c>
      <c r="JL149" s="263"/>
      <c r="JM149" s="254">
        <v>1.0</v>
      </c>
      <c r="JN149" s="255" t="s">
        <v>142</v>
      </c>
      <c r="JO149" s="256" t="s">
        <v>121</v>
      </c>
      <c r="JP149" s="256" t="s">
        <v>123</v>
      </c>
      <c r="JQ149" s="257">
        <f>ADHB!JS149</f>
        <v>0</v>
      </c>
      <c r="JR149" s="257"/>
      <c r="JS149" s="257">
        <f t="shared" ref="JS149:JS154" si="1305">iferror(JQ149/JR149*100,0)</f>
        <v>0</v>
      </c>
      <c r="JT149" s="258"/>
      <c r="JU149" s="257">
        <f t="shared" ref="JU149:JU154" si="1306">IFERROR(+JS149*JT149,"")</f>
        <v>0</v>
      </c>
      <c r="JV149" s="259"/>
      <c r="JW149" s="260"/>
      <c r="JX149" s="260"/>
      <c r="JY149" s="257">
        <f t="shared" ref="JY149:JY154" si="1307">IFERROR(+(IF(JS149="","0",JS149))+(IF(JU149="","0",JU149))+(IF(JX149="","0",JX149)),"")</f>
        <v>0</v>
      </c>
      <c r="JZ149" s="258">
        <v>0.294289866351475</v>
      </c>
      <c r="KA149" s="261">
        <f t="shared" ref="KA149:KA154" si="1308">IFERROR(+JZ149*(JY149-JX149),"")</f>
        <v>0</v>
      </c>
      <c r="KB149" s="262">
        <f t="shared" ref="KB149:KB154" si="1309">IFERROR(+(IF(JY149="","0",JY149))-(IF(KA149="","0",KA149)),"")</f>
        <v>0</v>
      </c>
      <c r="KC149" s="263"/>
      <c r="KD149" s="254">
        <v>1.0</v>
      </c>
      <c r="KE149" s="255" t="s">
        <v>142</v>
      </c>
      <c r="KF149" s="256" t="s">
        <v>121</v>
      </c>
      <c r="KG149" s="256" t="s">
        <v>123</v>
      </c>
      <c r="KH149" s="257">
        <f>ADHB!KJ149</f>
        <v>0</v>
      </c>
      <c r="KI149" s="257"/>
      <c r="KJ149" s="257">
        <f t="shared" ref="KJ149:KJ154" si="1310">iferror(KH149/KI149*100,0)</f>
        <v>0</v>
      </c>
      <c r="KK149" s="258"/>
      <c r="KL149" s="257">
        <f t="shared" ref="KL149:KL154" si="1311">IFERROR(+KJ149*KK149,"")</f>
        <v>0</v>
      </c>
      <c r="KM149" s="259"/>
      <c r="KN149" s="260"/>
      <c r="KO149" s="260"/>
      <c r="KP149" s="257">
        <f t="shared" ref="KP149:KP154" si="1312">IFERROR(+(IF(KJ149="","0",KJ149))+(IF(KL149="","0",KL149))+(IF(KO149="","0",KO149)),"")</f>
        <v>0</v>
      </c>
      <c r="KQ149" s="258">
        <v>0.294289866351475</v>
      </c>
      <c r="KR149" s="261">
        <f t="shared" ref="KR149:KR154" si="1313">IFERROR(+KQ149*(KP149-KO149),"")</f>
        <v>0</v>
      </c>
      <c r="KS149" s="262">
        <f t="shared" ref="KS149:KS154" si="1314">IFERROR(+(IF(KP149="","0",KP149))-(IF(KR149="","0",KR149)),"")</f>
        <v>0</v>
      </c>
      <c r="KT149" s="263"/>
      <c r="KU149" s="264"/>
    </row>
    <row r="150" ht="15.75" customHeight="1">
      <c r="A150" s="254">
        <v>2.0</v>
      </c>
      <c r="B150" s="255" t="s">
        <v>148</v>
      </c>
      <c r="C150" s="256" t="s">
        <v>121</v>
      </c>
      <c r="D150" s="256" t="s">
        <v>123</v>
      </c>
      <c r="E150" s="257">
        <f>ADHB!G150</f>
        <v>0</v>
      </c>
      <c r="F150" s="257"/>
      <c r="G150" s="257">
        <f t="shared" si="1225"/>
        <v>0</v>
      </c>
      <c r="H150" s="258"/>
      <c r="I150" s="257">
        <f t="shared" si="1226"/>
        <v>0</v>
      </c>
      <c r="J150" s="259"/>
      <c r="K150" s="260"/>
      <c r="L150" s="260"/>
      <c r="M150" s="257">
        <f t="shared" si="1227"/>
        <v>0</v>
      </c>
      <c r="N150" s="258">
        <v>0.294289866351475</v>
      </c>
      <c r="O150" s="261">
        <f t="shared" si="1228"/>
        <v>0</v>
      </c>
      <c r="P150" s="262">
        <f t="shared" si="1229"/>
        <v>0</v>
      </c>
      <c r="Q150" s="263"/>
      <c r="R150" s="254">
        <v>2.0</v>
      </c>
      <c r="S150" s="255" t="s">
        <v>148</v>
      </c>
      <c r="T150" s="256" t="s">
        <v>121</v>
      </c>
      <c r="U150" s="256" t="s">
        <v>123</v>
      </c>
      <c r="V150" s="257">
        <f>ADHB!X150</f>
        <v>0</v>
      </c>
      <c r="W150" s="257"/>
      <c r="X150" s="257">
        <f t="shared" si="1230"/>
        <v>0</v>
      </c>
      <c r="Y150" s="258"/>
      <c r="Z150" s="257">
        <f t="shared" si="1231"/>
        <v>0</v>
      </c>
      <c r="AA150" s="259"/>
      <c r="AB150" s="260"/>
      <c r="AC150" s="260"/>
      <c r="AD150" s="257">
        <f t="shared" si="1232"/>
        <v>0</v>
      </c>
      <c r="AE150" s="258">
        <v>0.294289866351475</v>
      </c>
      <c r="AF150" s="261">
        <f t="shared" si="1233"/>
        <v>0</v>
      </c>
      <c r="AG150" s="262">
        <f t="shared" si="1234"/>
        <v>0</v>
      </c>
      <c r="AH150" s="263"/>
      <c r="AI150" s="254">
        <v>2.0</v>
      </c>
      <c r="AJ150" s="255" t="s">
        <v>148</v>
      </c>
      <c r="AK150" s="256" t="s">
        <v>121</v>
      </c>
      <c r="AL150" s="256" t="s">
        <v>123</v>
      </c>
      <c r="AM150" s="257">
        <f>ADHB!AO150</f>
        <v>0</v>
      </c>
      <c r="AN150" s="257"/>
      <c r="AO150" s="257">
        <f t="shared" si="1235"/>
        <v>0</v>
      </c>
      <c r="AP150" s="258"/>
      <c r="AQ150" s="257">
        <f t="shared" si="1236"/>
        <v>0</v>
      </c>
      <c r="AR150" s="259"/>
      <c r="AS150" s="260"/>
      <c r="AT150" s="260"/>
      <c r="AU150" s="257">
        <f t="shared" si="1237"/>
        <v>0</v>
      </c>
      <c r="AV150" s="258">
        <v>0.294289866351475</v>
      </c>
      <c r="AW150" s="261">
        <f t="shared" si="1238"/>
        <v>0</v>
      </c>
      <c r="AX150" s="262">
        <f t="shared" si="1239"/>
        <v>0</v>
      </c>
      <c r="AY150" s="263"/>
      <c r="AZ150" s="254">
        <v>2.0</v>
      </c>
      <c r="BA150" s="255" t="s">
        <v>148</v>
      </c>
      <c r="BB150" s="256" t="s">
        <v>121</v>
      </c>
      <c r="BC150" s="256" t="s">
        <v>123</v>
      </c>
      <c r="BD150" s="257">
        <f>ADHB!BF150</f>
        <v>0</v>
      </c>
      <c r="BE150" s="257"/>
      <c r="BF150" s="257">
        <f t="shared" si="1240"/>
        <v>0</v>
      </c>
      <c r="BG150" s="258"/>
      <c r="BH150" s="257">
        <f t="shared" si="1241"/>
        <v>0</v>
      </c>
      <c r="BI150" s="259"/>
      <c r="BJ150" s="260"/>
      <c r="BK150" s="260"/>
      <c r="BL150" s="257">
        <f t="shared" si="1242"/>
        <v>0</v>
      </c>
      <c r="BM150" s="258">
        <v>0.294289866351475</v>
      </c>
      <c r="BN150" s="261">
        <f t="shared" si="1243"/>
        <v>0</v>
      </c>
      <c r="BO150" s="262">
        <f t="shared" si="1244"/>
        <v>0</v>
      </c>
      <c r="BP150" s="263"/>
      <c r="BQ150" s="254">
        <v>2.0</v>
      </c>
      <c r="BR150" s="255" t="s">
        <v>148</v>
      </c>
      <c r="BS150" s="256" t="s">
        <v>121</v>
      </c>
      <c r="BT150" s="256" t="s">
        <v>123</v>
      </c>
      <c r="BU150" s="257">
        <f>ADHB!BW150</f>
        <v>0</v>
      </c>
      <c r="BV150" s="257"/>
      <c r="BW150" s="257">
        <f t="shared" si="1245"/>
        <v>0</v>
      </c>
      <c r="BX150" s="258"/>
      <c r="BY150" s="257">
        <f t="shared" si="1246"/>
        <v>0</v>
      </c>
      <c r="BZ150" s="259"/>
      <c r="CA150" s="260"/>
      <c r="CB150" s="260"/>
      <c r="CC150" s="257">
        <f t="shared" si="1247"/>
        <v>0</v>
      </c>
      <c r="CD150" s="258">
        <v>0.294289866351475</v>
      </c>
      <c r="CE150" s="261">
        <f t="shared" si="1248"/>
        <v>0</v>
      </c>
      <c r="CF150" s="262">
        <f t="shared" si="1249"/>
        <v>0</v>
      </c>
      <c r="CG150" s="263"/>
      <c r="CH150" s="254">
        <v>2.0</v>
      </c>
      <c r="CI150" s="255" t="s">
        <v>148</v>
      </c>
      <c r="CJ150" s="256" t="s">
        <v>121</v>
      </c>
      <c r="CK150" s="256" t="s">
        <v>123</v>
      </c>
      <c r="CL150" s="257">
        <f>ADHB!CN150</f>
        <v>0</v>
      </c>
      <c r="CM150" s="257"/>
      <c r="CN150" s="257">
        <f t="shared" si="1250"/>
        <v>0</v>
      </c>
      <c r="CO150" s="258"/>
      <c r="CP150" s="257">
        <f t="shared" si="1251"/>
        <v>0</v>
      </c>
      <c r="CQ150" s="259"/>
      <c r="CR150" s="260"/>
      <c r="CS150" s="260"/>
      <c r="CT150" s="257">
        <f t="shared" si="1252"/>
        <v>0</v>
      </c>
      <c r="CU150" s="258">
        <v>0.294289866351475</v>
      </c>
      <c r="CV150" s="261">
        <f t="shared" si="1253"/>
        <v>0</v>
      </c>
      <c r="CW150" s="262">
        <f t="shared" si="1254"/>
        <v>0</v>
      </c>
      <c r="CX150" s="263"/>
      <c r="CY150" s="254">
        <v>2.0</v>
      </c>
      <c r="CZ150" s="255" t="s">
        <v>148</v>
      </c>
      <c r="DA150" s="256" t="s">
        <v>121</v>
      </c>
      <c r="DB150" s="256" t="s">
        <v>123</v>
      </c>
      <c r="DC150" s="257">
        <f>ADHB!DE150</f>
        <v>0</v>
      </c>
      <c r="DD150" s="257"/>
      <c r="DE150" s="257">
        <f t="shared" si="1255"/>
        <v>0</v>
      </c>
      <c r="DF150" s="258"/>
      <c r="DG150" s="257">
        <f t="shared" si="1256"/>
        <v>0</v>
      </c>
      <c r="DH150" s="259"/>
      <c r="DI150" s="260"/>
      <c r="DJ150" s="260"/>
      <c r="DK150" s="257">
        <f t="shared" si="1257"/>
        <v>0</v>
      </c>
      <c r="DL150" s="258">
        <v>0.294289866351475</v>
      </c>
      <c r="DM150" s="261">
        <f t="shared" si="1258"/>
        <v>0</v>
      </c>
      <c r="DN150" s="262">
        <f t="shared" si="1259"/>
        <v>0</v>
      </c>
      <c r="DO150" s="263"/>
      <c r="DP150" s="254">
        <v>2.0</v>
      </c>
      <c r="DQ150" s="255" t="s">
        <v>148</v>
      </c>
      <c r="DR150" s="256" t="s">
        <v>121</v>
      </c>
      <c r="DS150" s="256" t="s">
        <v>123</v>
      </c>
      <c r="DT150" s="257">
        <f>ADHB!DV150</f>
        <v>0</v>
      </c>
      <c r="DU150" s="257"/>
      <c r="DV150" s="257">
        <f t="shared" si="1260"/>
        <v>0</v>
      </c>
      <c r="DW150" s="258"/>
      <c r="DX150" s="257">
        <f t="shared" si="1261"/>
        <v>0</v>
      </c>
      <c r="DY150" s="259"/>
      <c r="DZ150" s="260"/>
      <c r="EA150" s="260"/>
      <c r="EB150" s="257">
        <f t="shared" si="1262"/>
        <v>0</v>
      </c>
      <c r="EC150" s="258">
        <v>0.294289866351475</v>
      </c>
      <c r="ED150" s="261">
        <f t="shared" si="1263"/>
        <v>0</v>
      </c>
      <c r="EE150" s="262">
        <f t="shared" si="1264"/>
        <v>0</v>
      </c>
      <c r="EF150" s="263"/>
      <c r="EG150" s="254">
        <v>2.0</v>
      </c>
      <c r="EH150" s="255" t="s">
        <v>148</v>
      </c>
      <c r="EI150" s="256" t="s">
        <v>121</v>
      </c>
      <c r="EJ150" s="256" t="s">
        <v>123</v>
      </c>
      <c r="EK150" s="257">
        <f>ADHB!EM150</f>
        <v>0</v>
      </c>
      <c r="EL150" s="257"/>
      <c r="EM150" s="257">
        <f t="shared" si="1265"/>
        <v>0</v>
      </c>
      <c r="EN150" s="258"/>
      <c r="EO150" s="257">
        <f t="shared" si="1266"/>
        <v>0</v>
      </c>
      <c r="EP150" s="259"/>
      <c r="EQ150" s="260"/>
      <c r="ER150" s="260"/>
      <c r="ES150" s="257">
        <f t="shared" si="1267"/>
        <v>0</v>
      </c>
      <c r="ET150" s="258">
        <v>0.294289866351475</v>
      </c>
      <c r="EU150" s="261">
        <f t="shared" si="1268"/>
        <v>0</v>
      </c>
      <c r="EV150" s="262">
        <f t="shared" si="1269"/>
        <v>0</v>
      </c>
      <c r="EW150" s="263"/>
      <c r="EX150" s="254">
        <v>2.0</v>
      </c>
      <c r="EY150" s="255" t="s">
        <v>148</v>
      </c>
      <c r="EZ150" s="256" t="s">
        <v>121</v>
      </c>
      <c r="FA150" s="256" t="s">
        <v>123</v>
      </c>
      <c r="FB150" s="257">
        <f>ADHB!FD150</f>
        <v>0</v>
      </c>
      <c r="FC150" s="257"/>
      <c r="FD150" s="257">
        <f t="shared" si="1270"/>
        <v>0</v>
      </c>
      <c r="FE150" s="258"/>
      <c r="FF150" s="257">
        <f t="shared" si="1271"/>
        <v>0</v>
      </c>
      <c r="FG150" s="259"/>
      <c r="FH150" s="260"/>
      <c r="FI150" s="260"/>
      <c r="FJ150" s="257">
        <f t="shared" si="1272"/>
        <v>0</v>
      </c>
      <c r="FK150" s="258">
        <v>0.294289866351475</v>
      </c>
      <c r="FL150" s="261">
        <f t="shared" si="1273"/>
        <v>0</v>
      </c>
      <c r="FM150" s="262">
        <f t="shared" si="1274"/>
        <v>0</v>
      </c>
      <c r="FN150" s="263"/>
      <c r="FO150" s="254">
        <v>2.0</v>
      </c>
      <c r="FP150" s="255" t="s">
        <v>148</v>
      </c>
      <c r="FQ150" s="256" t="s">
        <v>121</v>
      </c>
      <c r="FR150" s="256" t="s">
        <v>123</v>
      </c>
      <c r="FS150" s="257">
        <f>ADHB!FU150</f>
        <v>0</v>
      </c>
      <c r="FT150" s="257"/>
      <c r="FU150" s="257">
        <f t="shared" si="1275"/>
        <v>0</v>
      </c>
      <c r="FV150" s="258"/>
      <c r="FW150" s="257">
        <f t="shared" si="1276"/>
        <v>0</v>
      </c>
      <c r="FX150" s="259"/>
      <c r="FY150" s="260"/>
      <c r="FZ150" s="260"/>
      <c r="GA150" s="257">
        <f t="shared" si="1277"/>
        <v>0</v>
      </c>
      <c r="GB150" s="258">
        <v>0.294289866351475</v>
      </c>
      <c r="GC150" s="261">
        <f t="shared" si="1278"/>
        <v>0</v>
      </c>
      <c r="GD150" s="262">
        <f t="shared" si="1279"/>
        <v>0</v>
      </c>
      <c r="GE150" s="263"/>
      <c r="GF150" s="254">
        <v>2.0</v>
      </c>
      <c r="GG150" s="255" t="s">
        <v>148</v>
      </c>
      <c r="GH150" s="256" t="s">
        <v>121</v>
      </c>
      <c r="GI150" s="256" t="s">
        <v>123</v>
      </c>
      <c r="GJ150" s="257">
        <f>ADHB!GL150</f>
        <v>0</v>
      </c>
      <c r="GK150" s="257"/>
      <c r="GL150" s="257">
        <f t="shared" si="1280"/>
        <v>0</v>
      </c>
      <c r="GM150" s="258"/>
      <c r="GN150" s="257">
        <f t="shared" si="1281"/>
        <v>0</v>
      </c>
      <c r="GO150" s="259"/>
      <c r="GP150" s="260"/>
      <c r="GQ150" s="260"/>
      <c r="GR150" s="257">
        <f t="shared" si="1282"/>
        <v>0</v>
      </c>
      <c r="GS150" s="258">
        <v>0.294289866351475</v>
      </c>
      <c r="GT150" s="261">
        <f t="shared" si="1283"/>
        <v>0</v>
      </c>
      <c r="GU150" s="262">
        <f t="shared" si="1284"/>
        <v>0</v>
      </c>
      <c r="GV150" s="263"/>
      <c r="GW150" s="254">
        <v>2.0</v>
      </c>
      <c r="GX150" s="255" t="s">
        <v>148</v>
      </c>
      <c r="GY150" s="256" t="s">
        <v>121</v>
      </c>
      <c r="GZ150" s="256" t="s">
        <v>123</v>
      </c>
      <c r="HA150" s="257">
        <f>ADHB!HC150</f>
        <v>0</v>
      </c>
      <c r="HB150" s="257"/>
      <c r="HC150" s="257">
        <f t="shared" si="1285"/>
        <v>0</v>
      </c>
      <c r="HD150" s="258"/>
      <c r="HE150" s="257">
        <f t="shared" si="1286"/>
        <v>0</v>
      </c>
      <c r="HF150" s="259"/>
      <c r="HG150" s="260"/>
      <c r="HH150" s="260"/>
      <c r="HI150" s="257">
        <f t="shared" si="1287"/>
        <v>0</v>
      </c>
      <c r="HJ150" s="258">
        <v>0.294289866351475</v>
      </c>
      <c r="HK150" s="261">
        <f t="shared" si="1288"/>
        <v>0</v>
      </c>
      <c r="HL150" s="262">
        <f t="shared" si="1289"/>
        <v>0</v>
      </c>
      <c r="HM150" s="263"/>
      <c r="HN150" s="254">
        <v>2.0</v>
      </c>
      <c r="HO150" s="255" t="s">
        <v>148</v>
      </c>
      <c r="HP150" s="256" t="s">
        <v>121</v>
      </c>
      <c r="HQ150" s="256" t="s">
        <v>123</v>
      </c>
      <c r="HR150" s="257">
        <f>ADHB!HT150</f>
        <v>0</v>
      </c>
      <c r="HS150" s="257"/>
      <c r="HT150" s="257">
        <f t="shared" si="1290"/>
        <v>0</v>
      </c>
      <c r="HU150" s="258"/>
      <c r="HV150" s="257">
        <f t="shared" si="1291"/>
        <v>0</v>
      </c>
      <c r="HW150" s="259"/>
      <c r="HX150" s="260"/>
      <c r="HY150" s="260"/>
      <c r="HZ150" s="257">
        <f t="shared" si="1292"/>
        <v>0</v>
      </c>
      <c r="IA150" s="258">
        <v>0.294289866351475</v>
      </c>
      <c r="IB150" s="261">
        <f t="shared" si="1293"/>
        <v>0</v>
      </c>
      <c r="IC150" s="262">
        <f t="shared" si="1294"/>
        <v>0</v>
      </c>
      <c r="ID150" s="263"/>
      <c r="IE150" s="254">
        <v>2.0</v>
      </c>
      <c r="IF150" s="255" t="s">
        <v>148</v>
      </c>
      <c r="IG150" s="256" t="s">
        <v>121</v>
      </c>
      <c r="IH150" s="256" t="s">
        <v>123</v>
      </c>
      <c r="II150" s="257">
        <f>ADHB!IK150</f>
        <v>0</v>
      </c>
      <c r="IJ150" s="257"/>
      <c r="IK150" s="257">
        <f t="shared" si="1295"/>
        <v>0</v>
      </c>
      <c r="IL150" s="258"/>
      <c r="IM150" s="257">
        <f t="shared" si="1296"/>
        <v>0</v>
      </c>
      <c r="IN150" s="259"/>
      <c r="IO150" s="260"/>
      <c r="IP150" s="260"/>
      <c r="IQ150" s="257">
        <f t="shared" si="1297"/>
        <v>0</v>
      </c>
      <c r="IR150" s="258">
        <v>0.294289866351475</v>
      </c>
      <c r="IS150" s="261">
        <f t="shared" si="1298"/>
        <v>0</v>
      </c>
      <c r="IT150" s="262">
        <f t="shared" si="1299"/>
        <v>0</v>
      </c>
      <c r="IU150" s="263"/>
      <c r="IV150" s="254">
        <v>2.0</v>
      </c>
      <c r="IW150" s="255" t="s">
        <v>148</v>
      </c>
      <c r="IX150" s="256" t="s">
        <v>121</v>
      </c>
      <c r="IY150" s="256" t="s">
        <v>123</v>
      </c>
      <c r="IZ150" s="257">
        <f>ADHB!JB150</f>
        <v>0</v>
      </c>
      <c r="JA150" s="257"/>
      <c r="JB150" s="257">
        <f t="shared" si="1300"/>
        <v>0</v>
      </c>
      <c r="JC150" s="258"/>
      <c r="JD150" s="257">
        <f t="shared" si="1301"/>
        <v>0</v>
      </c>
      <c r="JE150" s="259"/>
      <c r="JF150" s="260"/>
      <c r="JG150" s="260"/>
      <c r="JH150" s="257">
        <f t="shared" si="1302"/>
        <v>0</v>
      </c>
      <c r="JI150" s="258">
        <v>0.294289866351475</v>
      </c>
      <c r="JJ150" s="261">
        <f t="shared" si="1303"/>
        <v>0</v>
      </c>
      <c r="JK150" s="262">
        <f t="shared" si="1304"/>
        <v>0</v>
      </c>
      <c r="JL150" s="263"/>
      <c r="JM150" s="254">
        <v>2.0</v>
      </c>
      <c r="JN150" s="255" t="s">
        <v>148</v>
      </c>
      <c r="JO150" s="256" t="s">
        <v>121</v>
      </c>
      <c r="JP150" s="256" t="s">
        <v>123</v>
      </c>
      <c r="JQ150" s="257">
        <f>ADHB!JS150</f>
        <v>0</v>
      </c>
      <c r="JR150" s="257"/>
      <c r="JS150" s="257">
        <f t="shared" si="1305"/>
        <v>0</v>
      </c>
      <c r="JT150" s="258"/>
      <c r="JU150" s="257">
        <f t="shared" si="1306"/>
        <v>0</v>
      </c>
      <c r="JV150" s="259"/>
      <c r="JW150" s="260"/>
      <c r="JX150" s="260"/>
      <c r="JY150" s="257">
        <f t="shared" si="1307"/>
        <v>0</v>
      </c>
      <c r="JZ150" s="258">
        <v>0.294289866351475</v>
      </c>
      <c r="KA150" s="261">
        <f t="shared" si="1308"/>
        <v>0</v>
      </c>
      <c r="KB150" s="262">
        <f t="shared" si="1309"/>
        <v>0</v>
      </c>
      <c r="KC150" s="263"/>
      <c r="KD150" s="254">
        <v>2.0</v>
      </c>
      <c r="KE150" s="255" t="s">
        <v>148</v>
      </c>
      <c r="KF150" s="256" t="s">
        <v>121</v>
      </c>
      <c r="KG150" s="256" t="s">
        <v>123</v>
      </c>
      <c r="KH150" s="257">
        <f>ADHB!KJ150</f>
        <v>0</v>
      </c>
      <c r="KI150" s="257"/>
      <c r="KJ150" s="257">
        <f t="shared" si="1310"/>
        <v>0</v>
      </c>
      <c r="KK150" s="258"/>
      <c r="KL150" s="257">
        <f t="shared" si="1311"/>
        <v>0</v>
      </c>
      <c r="KM150" s="259"/>
      <c r="KN150" s="260"/>
      <c r="KO150" s="260"/>
      <c r="KP150" s="257">
        <f t="shared" si="1312"/>
        <v>0</v>
      </c>
      <c r="KQ150" s="258">
        <v>0.294289866351475</v>
      </c>
      <c r="KR150" s="261">
        <f t="shared" si="1313"/>
        <v>0</v>
      </c>
      <c r="KS150" s="262">
        <f t="shared" si="1314"/>
        <v>0</v>
      </c>
      <c r="KT150" s="263"/>
      <c r="KU150" s="264"/>
    </row>
    <row r="151" ht="15.75" customHeight="1">
      <c r="A151" s="254">
        <v>3.0</v>
      </c>
      <c r="B151" s="255" t="s">
        <v>149</v>
      </c>
      <c r="C151" s="256" t="s">
        <v>121</v>
      </c>
      <c r="D151" s="256" t="s">
        <v>123</v>
      </c>
      <c r="E151" s="257">
        <f>ADHB!G151</f>
        <v>0</v>
      </c>
      <c r="F151" s="257"/>
      <c r="G151" s="257">
        <f t="shared" si="1225"/>
        <v>0</v>
      </c>
      <c r="H151" s="258"/>
      <c r="I151" s="257">
        <f t="shared" si="1226"/>
        <v>0</v>
      </c>
      <c r="J151" s="259"/>
      <c r="K151" s="260"/>
      <c r="L151" s="260"/>
      <c r="M151" s="257">
        <f t="shared" si="1227"/>
        <v>0</v>
      </c>
      <c r="N151" s="258">
        <v>0.294289866351475</v>
      </c>
      <c r="O151" s="261">
        <f t="shared" si="1228"/>
        <v>0</v>
      </c>
      <c r="P151" s="262">
        <f t="shared" si="1229"/>
        <v>0</v>
      </c>
      <c r="Q151" s="263"/>
      <c r="R151" s="254">
        <v>3.0</v>
      </c>
      <c r="S151" s="255" t="s">
        <v>149</v>
      </c>
      <c r="T151" s="256" t="s">
        <v>121</v>
      </c>
      <c r="U151" s="256" t="s">
        <v>123</v>
      </c>
      <c r="V151" s="257">
        <f>ADHB!X151</f>
        <v>0</v>
      </c>
      <c r="W151" s="257"/>
      <c r="X151" s="257">
        <f t="shared" si="1230"/>
        <v>0</v>
      </c>
      <c r="Y151" s="258"/>
      <c r="Z151" s="257">
        <f t="shared" si="1231"/>
        <v>0</v>
      </c>
      <c r="AA151" s="259"/>
      <c r="AB151" s="260"/>
      <c r="AC151" s="260"/>
      <c r="AD151" s="257">
        <f t="shared" si="1232"/>
        <v>0</v>
      </c>
      <c r="AE151" s="258">
        <v>0.294289866351475</v>
      </c>
      <c r="AF151" s="261">
        <f t="shared" si="1233"/>
        <v>0</v>
      </c>
      <c r="AG151" s="262">
        <f t="shared" si="1234"/>
        <v>0</v>
      </c>
      <c r="AH151" s="263"/>
      <c r="AI151" s="254">
        <v>3.0</v>
      </c>
      <c r="AJ151" s="255" t="s">
        <v>149</v>
      </c>
      <c r="AK151" s="256" t="s">
        <v>121</v>
      </c>
      <c r="AL151" s="256" t="s">
        <v>123</v>
      </c>
      <c r="AM151" s="257">
        <f>ADHB!AO151</f>
        <v>0</v>
      </c>
      <c r="AN151" s="257"/>
      <c r="AO151" s="257">
        <f t="shared" si="1235"/>
        <v>0</v>
      </c>
      <c r="AP151" s="258"/>
      <c r="AQ151" s="257">
        <f t="shared" si="1236"/>
        <v>0</v>
      </c>
      <c r="AR151" s="259"/>
      <c r="AS151" s="260"/>
      <c r="AT151" s="260"/>
      <c r="AU151" s="257">
        <f t="shared" si="1237"/>
        <v>0</v>
      </c>
      <c r="AV151" s="258">
        <v>0.294289866351475</v>
      </c>
      <c r="AW151" s="261">
        <f t="shared" si="1238"/>
        <v>0</v>
      </c>
      <c r="AX151" s="262">
        <f t="shared" si="1239"/>
        <v>0</v>
      </c>
      <c r="AY151" s="263"/>
      <c r="AZ151" s="254">
        <v>3.0</v>
      </c>
      <c r="BA151" s="255" t="s">
        <v>149</v>
      </c>
      <c r="BB151" s="256" t="s">
        <v>121</v>
      </c>
      <c r="BC151" s="256" t="s">
        <v>123</v>
      </c>
      <c r="BD151" s="257">
        <f>ADHB!BF151</f>
        <v>0</v>
      </c>
      <c r="BE151" s="257"/>
      <c r="BF151" s="257">
        <f t="shared" si="1240"/>
        <v>0</v>
      </c>
      <c r="BG151" s="258"/>
      <c r="BH151" s="257">
        <f t="shared" si="1241"/>
        <v>0</v>
      </c>
      <c r="BI151" s="259"/>
      <c r="BJ151" s="260"/>
      <c r="BK151" s="260"/>
      <c r="BL151" s="257">
        <f t="shared" si="1242"/>
        <v>0</v>
      </c>
      <c r="BM151" s="258">
        <v>0.294289866351475</v>
      </c>
      <c r="BN151" s="261">
        <f t="shared" si="1243"/>
        <v>0</v>
      </c>
      <c r="BO151" s="262">
        <f t="shared" si="1244"/>
        <v>0</v>
      </c>
      <c r="BP151" s="263"/>
      <c r="BQ151" s="254">
        <v>3.0</v>
      </c>
      <c r="BR151" s="255" t="s">
        <v>149</v>
      </c>
      <c r="BS151" s="256" t="s">
        <v>121</v>
      </c>
      <c r="BT151" s="256" t="s">
        <v>123</v>
      </c>
      <c r="BU151" s="257">
        <f>ADHB!BW151</f>
        <v>0</v>
      </c>
      <c r="BV151" s="257"/>
      <c r="BW151" s="257">
        <f t="shared" si="1245"/>
        <v>0</v>
      </c>
      <c r="BX151" s="258"/>
      <c r="BY151" s="257">
        <f t="shared" si="1246"/>
        <v>0</v>
      </c>
      <c r="BZ151" s="259"/>
      <c r="CA151" s="260"/>
      <c r="CB151" s="260"/>
      <c r="CC151" s="257">
        <f t="shared" si="1247"/>
        <v>0</v>
      </c>
      <c r="CD151" s="258">
        <v>0.294289866351475</v>
      </c>
      <c r="CE151" s="261">
        <f t="shared" si="1248"/>
        <v>0</v>
      </c>
      <c r="CF151" s="262">
        <f t="shared" si="1249"/>
        <v>0</v>
      </c>
      <c r="CG151" s="263"/>
      <c r="CH151" s="254">
        <v>3.0</v>
      </c>
      <c r="CI151" s="255" t="s">
        <v>149</v>
      </c>
      <c r="CJ151" s="256" t="s">
        <v>121</v>
      </c>
      <c r="CK151" s="256" t="s">
        <v>123</v>
      </c>
      <c r="CL151" s="257">
        <f>ADHB!CN151</f>
        <v>0</v>
      </c>
      <c r="CM151" s="257"/>
      <c r="CN151" s="257">
        <f t="shared" si="1250"/>
        <v>0</v>
      </c>
      <c r="CO151" s="258"/>
      <c r="CP151" s="257">
        <f t="shared" si="1251"/>
        <v>0</v>
      </c>
      <c r="CQ151" s="259"/>
      <c r="CR151" s="260"/>
      <c r="CS151" s="260"/>
      <c r="CT151" s="257">
        <f t="shared" si="1252"/>
        <v>0</v>
      </c>
      <c r="CU151" s="258">
        <v>0.294289866351475</v>
      </c>
      <c r="CV151" s="261">
        <f t="shared" si="1253"/>
        <v>0</v>
      </c>
      <c r="CW151" s="262">
        <f t="shared" si="1254"/>
        <v>0</v>
      </c>
      <c r="CX151" s="263"/>
      <c r="CY151" s="254">
        <v>3.0</v>
      </c>
      <c r="CZ151" s="255" t="s">
        <v>149</v>
      </c>
      <c r="DA151" s="256" t="s">
        <v>121</v>
      </c>
      <c r="DB151" s="256" t="s">
        <v>123</v>
      </c>
      <c r="DC151" s="257">
        <f>ADHB!DE151</f>
        <v>0</v>
      </c>
      <c r="DD151" s="257"/>
      <c r="DE151" s="257">
        <f t="shared" si="1255"/>
        <v>0</v>
      </c>
      <c r="DF151" s="258"/>
      <c r="DG151" s="257">
        <f t="shared" si="1256"/>
        <v>0</v>
      </c>
      <c r="DH151" s="259"/>
      <c r="DI151" s="260"/>
      <c r="DJ151" s="260"/>
      <c r="DK151" s="257">
        <f t="shared" si="1257"/>
        <v>0</v>
      </c>
      <c r="DL151" s="258">
        <v>0.294289866351475</v>
      </c>
      <c r="DM151" s="261">
        <f t="shared" si="1258"/>
        <v>0</v>
      </c>
      <c r="DN151" s="262">
        <f t="shared" si="1259"/>
        <v>0</v>
      </c>
      <c r="DO151" s="263"/>
      <c r="DP151" s="254">
        <v>3.0</v>
      </c>
      <c r="DQ151" s="255" t="s">
        <v>149</v>
      </c>
      <c r="DR151" s="256" t="s">
        <v>121</v>
      </c>
      <c r="DS151" s="256" t="s">
        <v>123</v>
      </c>
      <c r="DT151" s="257">
        <f>ADHB!DV151</f>
        <v>0</v>
      </c>
      <c r="DU151" s="257"/>
      <c r="DV151" s="257">
        <f t="shared" si="1260"/>
        <v>0</v>
      </c>
      <c r="DW151" s="258"/>
      <c r="DX151" s="257">
        <f t="shared" si="1261"/>
        <v>0</v>
      </c>
      <c r="DY151" s="259"/>
      <c r="DZ151" s="260"/>
      <c r="EA151" s="260"/>
      <c r="EB151" s="257">
        <f t="shared" si="1262"/>
        <v>0</v>
      </c>
      <c r="EC151" s="258">
        <v>0.294289866351475</v>
      </c>
      <c r="ED151" s="261">
        <f t="shared" si="1263"/>
        <v>0</v>
      </c>
      <c r="EE151" s="262">
        <f t="shared" si="1264"/>
        <v>0</v>
      </c>
      <c r="EF151" s="263"/>
      <c r="EG151" s="254">
        <v>3.0</v>
      </c>
      <c r="EH151" s="255" t="s">
        <v>149</v>
      </c>
      <c r="EI151" s="256" t="s">
        <v>121</v>
      </c>
      <c r="EJ151" s="256" t="s">
        <v>123</v>
      </c>
      <c r="EK151" s="257">
        <f>ADHB!EM151</f>
        <v>0</v>
      </c>
      <c r="EL151" s="257"/>
      <c r="EM151" s="257">
        <f t="shared" si="1265"/>
        <v>0</v>
      </c>
      <c r="EN151" s="258"/>
      <c r="EO151" s="257">
        <f t="shared" si="1266"/>
        <v>0</v>
      </c>
      <c r="EP151" s="259"/>
      <c r="EQ151" s="260"/>
      <c r="ER151" s="260"/>
      <c r="ES151" s="257">
        <f t="shared" si="1267"/>
        <v>0</v>
      </c>
      <c r="ET151" s="258">
        <v>0.294289866351475</v>
      </c>
      <c r="EU151" s="261">
        <f t="shared" si="1268"/>
        <v>0</v>
      </c>
      <c r="EV151" s="262">
        <f t="shared" si="1269"/>
        <v>0</v>
      </c>
      <c r="EW151" s="263"/>
      <c r="EX151" s="254">
        <v>3.0</v>
      </c>
      <c r="EY151" s="255" t="s">
        <v>149</v>
      </c>
      <c r="EZ151" s="256" t="s">
        <v>121</v>
      </c>
      <c r="FA151" s="256" t="s">
        <v>123</v>
      </c>
      <c r="FB151" s="257">
        <f>ADHB!FD151</f>
        <v>0</v>
      </c>
      <c r="FC151" s="257"/>
      <c r="FD151" s="257">
        <f t="shared" si="1270"/>
        <v>0</v>
      </c>
      <c r="FE151" s="258"/>
      <c r="FF151" s="257">
        <f t="shared" si="1271"/>
        <v>0</v>
      </c>
      <c r="FG151" s="259"/>
      <c r="FH151" s="260"/>
      <c r="FI151" s="260"/>
      <c r="FJ151" s="257">
        <f t="shared" si="1272"/>
        <v>0</v>
      </c>
      <c r="FK151" s="258">
        <v>0.294289866351475</v>
      </c>
      <c r="FL151" s="261">
        <f t="shared" si="1273"/>
        <v>0</v>
      </c>
      <c r="FM151" s="262">
        <f t="shared" si="1274"/>
        <v>0</v>
      </c>
      <c r="FN151" s="263"/>
      <c r="FO151" s="254">
        <v>3.0</v>
      </c>
      <c r="FP151" s="255" t="s">
        <v>149</v>
      </c>
      <c r="FQ151" s="256" t="s">
        <v>121</v>
      </c>
      <c r="FR151" s="256" t="s">
        <v>123</v>
      </c>
      <c r="FS151" s="257">
        <f>ADHB!FU151</f>
        <v>0</v>
      </c>
      <c r="FT151" s="257"/>
      <c r="FU151" s="257">
        <f t="shared" si="1275"/>
        <v>0</v>
      </c>
      <c r="FV151" s="258"/>
      <c r="FW151" s="257">
        <f t="shared" si="1276"/>
        <v>0</v>
      </c>
      <c r="FX151" s="259"/>
      <c r="FY151" s="260"/>
      <c r="FZ151" s="260"/>
      <c r="GA151" s="257">
        <f t="shared" si="1277"/>
        <v>0</v>
      </c>
      <c r="GB151" s="258">
        <v>0.294289866351475</v>
      </c>
      <c r="GC151" s="261">
        <f t="shared" si="1278"/>
        <v>0</v>
      </c>
      <c r="GD151" s="262">
        <f t="shared" si="1279"/>
        <v>0</v>
      </c>
      <c r="GE151" s="263"/>
      <c r="GF151" s="254">
        <v>3.0</v>
      </c>
      <c r="GG151" s="255" t="s">
        <v>149</v>
      </c>
      <c r="GH151" s="256" t="s">
        <v>121</v>
      </c>
      <c r="GI151" s="256" t="s">
        <v>123</v>
      </c>
      <c r="GJ151" s="257">
        <f>ADHB!GL151</f>
        <v>0</v>
      </c>
      <c r="GK151" s="257"/>
      <c r="GL151" s="257">
        <f t="shared" si="1280"/>
        <v>0</v>
      </c>
      <c r="GM151" s="258"/>
      <c r="GN151" s="257">
        <f t="shared" si="1281"/>
        <v>0</v>
      </c>
      <c r="GO151" s="259"/>
      <c r="GP151" s="260"/>
      <c r="GQ151" s="260"/>
      <c r="GR151" s="257">
        <f t="shared" si="1282"/>
        <v>0</v>
      </c>
      <c r="GS151" s="258">
        <v>0.294289866351475</v>
      </c>
      <c r="GT151" s="261">
        <f t="shared" si="1283"/>
        <v>0</v>
      </c>
      <c r="GU151" s="262">
        <f t="shared" si="1284"/>
        <v>0</v>
      </c>
      <c r="GV151" s="263"/>
      <c r="GW151" s="254">
        <v>3.0</v>
      </c>
      <c r="GX151" s="255" t="s">
        <v>149</v>
      </c>
      <c r="GY151" s="256" t="s">
        <v>121</v>
      </c>
      <c r="GZ151" s="256" t="s">
        <v>123</v>
      </c>
      <c r="HA151" s="257">
        <f>ADHB!HC151</f>
        <v>0</v>
      </c>
      <c r="HB151" s="257"/>
      <c r="HC151" s="257">
        <f t="shared" si="1285"/>
        <v>0</v>
      </c>
      <c r="HD151" s="258"/>
      <c r="HE151" s="257">
        <f t="shared" si="1286"/>
        <v>0</v>
      </c>
      <c r="HF151" s="259"/>
      <c r="HG151" s="260"/>
      <c r="HH151" s="260"/>
      <c r="HI151" s="257">
        <f t="shared" si="1287"/>
        <v>0</v>
      </c>
      <c r="HJ151" s="258">
        <v>0.294289866351475</v>
      </c>
      <c r="HK151" s="261">
        <f t="shared" si="1288"/>
        <v>0</v>
      </c>
      <c r="HL151" s="262">
        <f t="shared" si="1289"/>
        <v>0</v>
      </c>
      <c r="HM151" s="263"/>
      <c r="HN151" s="254">
        <v>3.0</v>
      </c>
      <c r="HO151" s="255" t="s">
        <v>149</v>
      </c>
      <c r="HP151" s="256" t="s">
        <v>121</v>
      </c>
      <c r="HQ151" s="256" t="s">
        <v>123</v>
      </c>
      <c r="HR151" s="257">
        <f>ADHB!HT151</f>
        <v>0</v>
      </c>
      <c r="HS151" s="257"/>
      <c r="HT151" s="257">
        <f t="shared" si="1290"/>
        <v>0</v>
      </c>
      <c r="HU151" s="258"/>
      <c r="HV151" s="257">
        <f t="shared" si="1291"/>
        <v>0</v>
      </c>
      <c r="HW151" s="259"/>
      <c r="HX151" s="260"/>
      <c r="HY151" s="260"/>
      <c r="HZ151" s="257">
        <f t="shared" si="1292"/>
        <v>0</v>
      </c>
      <c r="IA151" s="258">
        <v>0.294289866351475</v>
      </c>
      <c r="IB151" s="261">
        <f t="shared" si="1293"/>
        <v>0</v>
      </c>
      <c r="IC151" s="262">
        <f t="shared" si="1294"/>
        <v>0</v>
      </c>
      <c r="ID151" s="263"/>
      <c r="IE151" s="254">
        <v>3.0</v>
      </c>
      <c r="IF151" s="255" t="s">
        <v>149</v>
      </c>
      <c r="IG151" s="256" t="s">
        <v>121</v>
      </c>
      <c r="IH151" s="256" t="s">
        <v>123</v>
      </c>
      <c r="II151" s="257">
        <f>ADHB!IK151</f>
        <v>0</v>
      </c>
      <c r="IJ151" s="257"/>
      <c r="IK151" s="257">
        <f t="shared" si="1295"/>
        <v>0</v>
      </c>
      <c r="IL151" s="258"/>
      <c r="IM151" s="257">
        <f t="shared" si="1296"/>
        <v>0</v>
      </c>
      <c r="IN151" s="259"/>
      <c r="IO151" s="260"/>
      <c r="IP151" s="260"/>
      <c r="IQ151" s="257">
        <f t="shared" si="1297"/>
        <v>0</v>
      </c>
      <c r="IR151" s="258">
        <v>0.294289866351475</v>
      </c>
      <c r="IS151" s="261">
        <f t="shared" si="1298"/>
        <v>0</v>
      </c>
      <c r="IT151" s="262">
        <f t="shared" si="1299"/>
        <v>0</v>
      </c>
      <c r="IU151" s="263"/>
      <c r="IV151" s="254">
        <v>3.0</v>
      </c>
      <c r="IW151" s="255" t="s">
        <v>149</v>
      </c>
      <c r="IX151" s="256" t="s">
        <v>121</v>
      </c>
      <c r="IY151" s="256" t="s">
        <v>123</v>
      </c>
      <c r="IZ151" s="257">
        <f>ADHB!JB151</f>
        <v>0</v>
      </c>
      <c r="JA151" s="257"/>
      <c r="JB151" s="257">
        <f t="shared" si="1300"/>
        <v>0</v>
      </c>
      <c r="JC151" s="258"/>
      <c r="JD151" s="257">
        <f t="shared" si="1301"/>
        <v>0</v>
      </c>
      <c r="JE151" s="259"/>
      <c r="JF151" s="260"/>
      <c r="JG151" s="260"/>
      <c r="JH151" s="257">
        <f t="shared" si="1302"/>
        <v>0</v>
      </c>
      <c r="JI151" s="258">
        <v>0.294289866351475</v>
      </c>
      <c r="JJ151" s="261">
        <f t="shared" si="1303"/>
        <v>0</v>
      </c>
      <c r="JK151" s="262">
        <f t="shared" si="1304"/>
        <v>0</v>
      </c>
      <c r="JL151" s="263"/>
      <c r="JM151" s="254">
        <v>3.0</v>
      </c>
      <c r="JN151" s="255" t="s">
        <v>149</v>
      </c>
      <c r="JO151" s="256" t="s">
        <v>121</v>
      </c>
      <c r="JP151" s="256" t="s">
        <v>123</v>
      </c>
      <c r="JQ151" s="257">
        <f>ADHB!JS151</f>
        <v>0</v>
      </c>
      <c r="JR151" s="257"/>
      <c r="JS151" s="257">
        <f t="shared" si="1305"/>
        <v>0</v>
      </c>
      <c r="JT151" s="258"/>
      <c r="JU151" s="257">
        <f t="shared" si="1306"/>
        <v>0</v>
      </c>
      <c r="JV151" s="259"/>
      <c r="JW151" s="260"/>
      <c r="JX151" s="260"/>
      <c r="JY151" s="257">
        <f t="shared" si="1307"/>
        <v>0</v>
      </c>
      <c r="JZ151" s="258">
        <v>0.294289866351475</v>
      </c>
      <c r="KA151" s="261">
        <f t="shared" si="1308"/>
        <v>0</v>
      </c>
      <c r="KB151" s="262">
        <f t="shared" si="1309"/>
        <v>0</v>
      </c>
      <c r="KC151" s="263"/>
      <c r="KD151" s="254">
        <v>3.0</v>
      </c>
      <c r="KE151" s="255" t="s">
        <v>149</v>
      </c>
      <c r="KF151" s="256" t="s">
        <v>121</v>
      </c>
      <c r="KG151" s="256" t="s">
        <v>123</v>
      </c>
      <c r="KH151" s="257">
        <f>ADHB!KJ151</f>
        <v>0</v>
      </c>
      <c r="KI151" s="257"/>
      <c r="KJ151" s="257">
        <f t="shared" si="1310"/>
        <v>0</v>
      </c>
      <c r="KK151" s="258"/>
      <c r="KL151" s="257">
        <f t="shared" si="1311"/>
        <v>0</v>
      </c>
      <c r="KM151" s="259"/>
      <c r="KN151" s="260"/>
      <c r="KO151" s="260"/>
      <c r="KP151" s="257">
        <f t="shared" si="1312"/>
        <v>0</v>
      </c>
      <c r="KQ151" s="258">
        <v>0.294289866351475</v>
      </c>
      <c r="KR151" s="261">
        <f t="shared" si="1313"/>
        <v>0</v>
      </c>
      <c r="KS151" s="262">
        <f t="shared" si="1314"/>
        <v>0</v>
      </c>
      <c r="KT151" s="263"/>
      <c r="KU151" s="264"/>
    </row>
    <row r="152" ht="15.75" customHeight="1">
      <c r="A152" s="254">
        <v>4.0</v>
      </c>
      <c r="B152" s="255" t="s">
        <v>132</v>
      </c>
      <c r="C152" s="256" t="s">
        <v>121</v>
      </c>
      <c r="D152" s="256" t="s">
        <v>123</v>
      </c>
      <c r="E152" s="257">
        <f>ADHB!G152</f>
        <v>0</v>
      </c>
      <c r="F152" s="257"/>
      <c r="G152" s="257">
        <f t="shared" si="1225"/>
        <v>0</v>
      </c>
      <c r="H152" s="258"/>
      <c r="I152" s="257">
        <f t="shared" si="1226"/>
        <v>0</v>
      </c>
      <c r="J152" s="259"/>
      <c r="K152" s="260"/>
      <c r="L152" s="260"/>
      <c r="M152" s="257">
        <f t="shared" si="1227"/>
        <v>0</v>
      </c>
      <c r="N152" s="258">
        <v>0.294289866351475</v>
      </c>
      <c r="O152" s="261">
        <f t="shared" si="1228"/>
        <v>0</v>
      </c>
      <c r="P152" s="262">
        <f t="shared" si="1229"/>
        <v>0</v>
      </c>
      <c r="Q152" s="263"/>
      <c r="R152" s="254">
        <v>4.0</v>
      </c>
      <c r="S152" s="255" t="s">
        <v>132</v>
      </c>
      <c r="T152" s="256" t="s">
        <v>121</v>
      </c>
      <c r="U152" s="256" t="s">
        <v>123</v>
      </c>
      <c r="V152" s="257">
        <f>ADHB!X152</f>
        <v>0</v>
      </c>
      <c r="W152" s="257"/>
      <c r="X152" s="257">
        <f t="shared" si="1230"/>
        <v>0</v>
      </c>
      <c r="Y152" s="258"/>
      <c r="Z152" s="257">
        <f t="shared" si="1231"/>
        <v>0</v>
      </c>
      <c r="AA152" s="259"/>
      <c r="AB152" s="260"/>
      <c r="AC152" s="260"/>
      <c r="AD152" s="257">
        <f t="shared" si="1232"/>
        <v>0</v>
      </c>
      <c r="AE152" s="258">
        <v>0.294289866351475</v>
      </c>
      <c r="AF152" s="261">
        <f t="shared" si="1233"/>
        <v>0</v>
      </c>
      <c r="AG152" s="262">
        <f t="shared" si="1234"/>
        <v>0</v>
      </c>
      <c r="AH152" s="263"/>
      <c r="AI152" s="254">
        <v>4.0</v>
      </c>
      <c r="AJ152" s="255" t="s">
        <v>132</v>
      </c>
      <c r="AK152" s="256" t="s">
        <v>121</v>
      </c>
      <c r="AL152" s="256" t="s">
        <v>123</v>
      </c>
      <c r="AM152" s="257">
        <f>ADHB!AO152</f>
        <v>0</v>
      </c>
      <c r="AN152" s="257"/>
      <c r="AO152" s="257">
        <f t="shared" si="1235"/>
        <v>0</v>
      </c>
      <c r="AP152" s="258"/>
      <c r="AQ152" s="257">
        <f t="shared" si="1236"/>
        <v>0</v>
      </c>
      <c r="AR152" s="259"/>
      <c r="AS152" s="260"/>
      <c r="AT152" s="260"/>
      <c r="AU152" s="257">
        <f t="shared" si="1237"/>
        <v>0</v>
      </c>
      <c r="AV152" s="258">
        <v>0.294289866351475</v>
      </c>
      <c r="AW152" s="261">
        <f t="shared" si="1238"/>
        <v>0</v>
      </c>
      <c r="AX152" s="262">
        <f t="shared" si="1239"/>
        <v>0</v>
      </c>
      <c r="AY152" s="263"/>
      <c r="AZ152" s="254">
        <v>4.0</v>
      </c>
      <c r="BA152" s="255" t="s">
        <v>132</v>
      </c>
      <c r="BB152" s="256" t="s">
        <v>121</v>
      </c>
      <c r="BC152" s="256" t="s">
        <v>123</v>
      </c>
      <c r="BD152" s="257">
        <f>ADHB!BF152</f>
        <v>0</v>
      </c>
      <c r="BE152" s="257"/>
      <c r="BF152" s="257">
        <f t="shared" si="1240"/>
        <v>0</v>
      </c>
      <c r="BG152" s="258"/>
      <c r="BH152" s="257">
        <f t="shared" si="1241"/>
        <v>0</v>
      </c>
      <c r="BI152" s="259"/>
      <c r="BJ152" s="260"/>
      <c r="BK152" s="260"/>
      <c r="BL152" s="257">
        <f t="shared" si="1242"/>
        <v>0</v>
      </c>
      <c r="BM152" s="258">
        <v>0.294289866351475</v>
      </c>
      <c r="BN152" s="261">
        <f t="shared" si="1243"/>
        <v>0</v>
      </c>
      <c r="BO152" s="262">
        <f t="shared" si="1244"/>
        <v>0</v>
      </c>
      <c r="BP152" s="263"/>
      <c r="BQ152" s="254">
        <v>4.0</v>
      </c>
      <c r="BR152" s="255" t="s">
        <v>132</v>
      </c>
      <c r="BS152" s="256" t="s">
        <v>121</v>
      </c>
      <c r="BT152" s="256" t="s">
        <v>123</v>
      </c>
      <c r="BU152" s="257">
        <f>ADHB!BW152</f>
        <v>0</v>
      </c>
      <c r="BV152" s="257"/>
      <c r="BW152" s="257">
        <f t="shared" si="1245"/>
        <v>0</v>
      </c>
      <c r="BX152" s="258"/>
      <c r="BY152" s="257">
        <f t="shared" si="1246"/>
        <v>0</v>
      </c>
      <c r="BZ152" s="259"/>
      <c r="CA152" s="260"/>
      <c r="CB152" s="260"/>
      <c r="CC152" s="257">
        <f t="shared" si="1247"/>
        <v>0</v>
      </c>
      <c r="CD152" s="258">
        <v>0.294289866351475</v>
      </c>
      <c r="CE152" s="261">
        <f t="shared" si="1248"/>
        <v>0</v>
      </c>
      <c r="CF152" s="262">
        <f t="shared" si="1249"/>
        <v>0</v>
      </c>
      <c r="CG152" s="263"/>
      <c r="CH152" s="254">
        <v>4.0</v>
      </c>
      <c r="CI152" s="255" t="s">
        <v>132</v>
      </c>
      <c r="CJ152" s="256" t="s">
        <v>121</v>
      </c>
      <c r="CK152" s="256" t="s">
        <v>123</v>
      </c>
      <c r="CL152" s="257">
        <f>ADHB!CN152</f>
        <v>0</v>
      </c>
      <c r="CM152" s="257"/>
      <c r="CN152" s="257">
        <f t="shared" si="1250"/>
        <v>0</v>
      </c>
      <c r="CO152" s="258"/>
      <c r="CP152" s="257">
        <f t="shared" si="1251"/>
        <v>0</v>
      </c>
      <c r="CQ152" s="259"/>
      <c r="CR152" s="260"/>
      <c r="CS152" s="260"/>
      <c r="CT152" s="257">
        <f t="shared" si="1252"/>
        <v>0</v>
      </c>
      <c r="CU152" s="258">
        <v>0.294289866351475</v>
      </c>
      <c r="CV152" s="261">
        <f t="shared" si="1253"/>
        <v>0</v>
      </c>
      <c r="CW152" s="262">
        <f t="shared" si="1254"/>
        <v>0</v>
      </c>
      <c r="CX152" s="263"/>
      <c r="CY152" s="254">
        <v>4.0</v>
      </c>
      <c r="CZ152" s="255" t="s">
        <v>132</v>
      </c>
      <c r="DA152" s="256" t="s">
        <v>121</v>
      </c>
      <c r="DB152" s="256" t="s">
        <v>123</v>
      </c>
      <c r="DC152" s="257">
        <f>ADHB!DE152</f>
        <v>0</v>
      </c>
      <c r="DD152" s="257"/>
      <c r="DE152" s="257">
        <f t="shared" si="1255"/>
        <v>0</v>
      </c>
      <c r="DF152" s="258"/>
      <c r="DG152" s="257">
        <f t="shared" si="1256"/>
        <v>0</v>
      </c>
      <c r="DH152" s="259"/>
      <c r="DI152" s="260"/>
      <c r="DJ152" s="260"/>
      <c r="DK152" s="257">
        <f t="shared" si="1257"/>
        <v>0</v>
      </c>
      <c r="DL152" s="258">
        <v>0.294289866351475</v>
      </c>
      <c r="DM152" s="261">
        <f t="shared" si="1258"/>
        <v>0</v>
      </c>
      <c r="DN152" s="262">
        <f t="shared" si="1259"/>
        <v>0</v>
      </c>
      <c r="DO152" s="263"/>
      <c r="DP152" s="254">
        <v>4.0</v>
      </c>
      <c r="DQ152" s="255" t="s">
        <v>132</v>
      </c>
      <c r="DR152" s="256" t="s">
        <v>121</v>
      </c>
      <c r="DS152" s="256" t="s">
        <v>123</v>
      </c>
      <c r="DT152" s="257">
        <f>ADHB!DV152</f>
        <v>0</v>
      </c>
      <c r="DU152" s="257"/>
      <c r="DV152" s="257">
        <f t="shared" si="1260"/>
        <v>0</v>
      </c>
      <c r="DW152" s="258"/>
      <c r="DX152" s="257">
        <f t="shared" si="1261"/>
        <v>0</v>
      </c>
      <c r="DY152" s="259"/>
      <c r="DZ152" s="260"/>
      <c r="EA152" s="260"/>
      <c r="EB152" s="257">
        <f t="shared" si="1262"/>
        <v>0</v>
      </c>
      <c r="EC152" s="258">
        <v>0.294289866351475</v>
      </c>
      <c r="ED152" s="261">
        <f t="shared" si="1263"/>
        <v>0</v>
      </c>
      <c r="EE152" s="262">
        <f t="shared" si="1264"/>
        <v>0</v>
      </c>
      <c r="EF152" s="263"/>
      <c r="EG152" s="254">
        <v>4.0</v>
      </c>
      <c r="EH152" s="255" t="s">
        <v>132</v>
      </c>
      <c r="EI152" s="256" t="s">
        <v>121</v>
      </c>
      <c r="EJ152" s="256" t="s">
        <v>123</v>
      </c>
      <c r="EK152" s="257">
        <f>ADHB!EM152</f>
        <v>0</v>
      </c>
      <c r="EL152" s="257"/>
      <c r="EM152" s="257">
        <f t="shared" si="1265"/>
        <v>0</v>
      </c>
      <c r="EN152" s="258"/>
      <c r="EO152" s="257">
        <f t="shared" si="1266"/>
        <v>0</v>
      </c>
      <c r="EP152" s="259"/>
      <c r="EQ152" s="260"/>
      <c r="ER152" s="260"/>
      <c r="ES152" s="257">
        <f t="shared" si="1267"/>
        <v>0</v>
      </c>
      <c r="ET152" s="258">
        <v>0.294289866351475</v>
      </c>
      <c r="EU152" s="261">
        <f t="shared" si="1268"/>
        <v>0</v>
      </c>
      <c r="EV152" s="262">
        <f t="shared" si="1269"/>
        <v>0</v>
      </c>
      <c r="EW152" s="263"/>
      <c r="EX152" s="254">
        <v>4.0</v>
      </c>
      <c r="EY152" s="255" t="s">
        <v>132</v>
      </c>
      <c r="EZ152" s="256" t="s">
        <v>121</v>
      </c>
      <c r="FA152" s="256" t="s">
        <v>123</v>
      </c>
      <c r="FB152" s="257">
        <f>ADHB!FD152</f>
        <v>0</v>
      </c>
      <c r="FC152" s="257"/>
      <c r="FD152" s="257">
        <f t="shared" si="1270"/>
        <v>0</v>
      </c>
      <c r="FE152" s="258"/>
      <c r="FF152" s="257">
        <f t="shared" si="1271"/>
        <v>0</v>
      </c>
      <c r="FG152" s="259"/>
      <c r="FH152" s="260"/>
      <c r="FI152" s="260"/>
      <c r="FJ152" s="257">
        <f t="shared" si="1272"/>
        <v>0</v>
      </c>
      <c r="FK152" s="258">
        <v>0.294289866351475</v>
      </c>
      <c r="FL152" s="261">
        <f t="shared" si="1273"/>
        <v>0</v>
      </c>
      <c r="FM152" s="262">
        <f t="shared" si="1274"/>
        <v>0</v>
      </c>
      <c r="FN152" s="263"/>
      <c r="FO152" s="254">
        <v>4.0</v>
      </c>
      <c r="FP152" s="255" t="s">
        <v>132</v>
      </c>
      <c r="FQ152" s="256" t="s">
        <v>121</v>
      </c>
      <c r="FR152" s="256" t="s">
        <v>123</v>
      </c>
      <c r="FS152" s="257">
        <f>ADHB!FU152</f>
        <v>0</v>
      </c>
      <c r="FT152" s="257"/>
      <c r="FU152" s="257">
        <f t="shared" si="1275"/>
        <v>0</v>
      </c>
      <c r="FV152" s="258"/>
      <c r="FW152" s="257">
        <f t="shared" si="1276"/>
        <v>0</v>
      </c>
      <c r="FX152" s="259"/>
      <c r="FY152" s="260"/>
      <c r="FZ152" s="260"/>
      <c r="GA152" s="257">
        <f t="shared" si="1277"/>
        <v>0</v>
      </c>
      <c r="GB152" s="258">
        <v>0.294289866351475</v>
      </c>
      <c r="GC152" s="261">
        <f t="shared" si="1278"/>
        <v>0</v>
      </c>
      <c r="GD152" s="262">
        <f t="shared" si="1279"/>
        <v>0</v>
      </c>
      <c r="GE152" s="263"/>
      <c r="GF152" s="254">
        <v>4.0</v>
      </c>
      <c r="GG152" s="255" t="s">
        <v>132</v>
      </c>
      <c r="GH152" s="256" t="s">
        <v>121</v>
      </c>
      <c r="GI152" s="256" t="s">
        <v>123</v>
      </c>
      <c r="GJ152" s="257">
        <f>ADHB!GL152</f>
        <v>0</v>
      </c>
      <c r="GK152" s="257"/>
      <c r="GL152" s="257">
        <f t="shared" si="1280"/>
        <v>0</v>
      </c>
      <c r="GM152" s="258"/>
      <c r="GN152" s="257">
        <f t="shared" si="1281"/>
        <v>0</v>
      </c>
      <c r="GO152" s="259"/>
      <c r="GP152" s="260"/>
      <c r="GQ152" s="260"/>
      <c r="GR152" s="257">
        <f t="shared" si="1282"/>
        <v>0</v>
      </c>
      <c r="GS152" s="258">
        <v>0.294289866351475</v>
      </c>
      <c r="GT152" s="261">
        <f t="shared" si="1283"/>
        <v>0</v>
      </c>
      <c r="GU152" s="262">
        <f t="shared" si="1284"/>
        <v>0</v>
      </c>
      <c r="GV152" s="263"/>
      <c r="GW152" s="254">
        <v>4.0</v>
      </c>
      <c r="GX152" s="255" t="s">
        <v>132</v>
      </c>
      <c r="GY152" s="256" t="s">
        <v>121</v>
      </c>
      <c r="GZ152" s="256" t="s">
        <v>123</v>
      </c>
      <c r="HA152" s="257">
        <f>ADHB!HC152</f>
        <v>0</v>
      </c>
      <c r="HB152" s="257"/>
      <c r="HC152" s="257">
        <f t="shared" si="1285"/>
        <v>0</v>
      </c>
      <c r="HD152" s="258"/>
      <c r="HE152" s="257">
        <f t="shared" si="1286"/>
        <v>0</v>
      </c>
      <c r="HF152" s="259"/>
      <c r="HG152" s="260"/>
      <c r="HH152" s="260"/>
      <c r="HI152" s="257">
        <f t="shared" si="1287"/>
        <v>0</v>
      </c>
      <c r="HJ152" s="258">
        <v>0.294289866351475</v>
      </c>
      <c r="HK152" s="261">
        <f t="shared" si="1288"/>
        <v>0</v>
      </c>
      <c r="HL152" s="262">
        <f t="shared" si="1289"/>
        <v>0</v>
      </c>
      <c r="HM152" s="263"/>
      <c r="HN152" s="254">
        <v>4.0</v>
      </c>
      <c r="HO152" s="255" t="s">
        <v>132</v>
      </c>
      <c r="HP152" s="256" t="s">
        <v>121</v>
      </c>
      <c r="HQ152" s="256" t="s">
        <v>123</v>
      </c>
      <c r="HR152" s="257">
        <f>ADHB!HT152</f>
        <v>0</v>
      </c>
      <c r="HS152" s="257"/>
      <c r="HT152" s="257">
        <f t="shared" si="1290"/>
        <v>0</v>
      </c>
      <c r="HU152" s="258"/>
      <c r="HV152" s="257">
        <f t="shared" si="1291"/>
        <v>0</v>
      </c>
      <c r="HW152" s="259"/>
      <c r="HX152" s="260"/>
      <c r="HY152" s="260"/>
      <c r="HZ152" s="257">
        <f t="shared" si="1292"/>
        <v>0</v>
      </c>
      <c r="IA152" s="258">
        <v>0.294289866351475</v>
      </c>
      <c r="IB152" s="261">
        <f t="shared" si="1293"/>
        <v>0</v>
      </c>
      <c r="IC152" s="262">
        <f t="shared" si="1294"/>
        <v>0</v>
      </c>
      <c r="ID152" s="263"/>
      <c r="IE152" s="254">
        <v>4.0</v>
      </c>
      <c r="IF152" s="255" t="s">
        <v>132</v>
      </c>
      <c r="IG152" s="256" t="s">
        <v>121</v>
      </c>
      <c r="IH152" s="256" t="s">
        <v>123</v>
      </c>
      <c r="II152" s="257">
        <f>ADHB!IK152</f>
        <v>0</v>
      </c>
      <c r="IJ152" s="257"/>
      <c r="IK152" s="257">
        <f t="shared" si="1295"/>
        <v>0</v>
      </c>
      <c r="IL152" s="258"/>
      <c r="IM152" s="257">
        <f t="shared" si="1296"/>
        <v>0</v>
      </c>
      <c r="IN152" s="259"/>
      <c r="IO152" s="260"/>
      <c r="IP152" s="260"/>
      <c r="IQ152" s="257">
        <f t="shared" si="1297"/>
        <v>0</v>
      </c>
      <c r="IR152" s="258">
        <v>0.294289866351475</v>
      </c>
      <c r="IS152" s="261">
        <f t="shared" si="1298"/>
        <v>0</v>
      </c>
      <c r="IT152" s="262">
        <f t="shared" si="1299"/>
        <v>0</v>
      </c>
      <c r="IU152" s="263"/>
      <c r="IV152" s="254">
        <v>4.0</v>
      </c>
      <c r="IW152" s="255" t="s">
        <v>132</v>
      </c>
      <c r="IX152" s="256" t="s">
        <v>121</v>
      </c>
      <c r="IY152" s="256" t="s">
        <v>123</v>
      </c>
      <c r="IZ152" s="257">
        <f>ADHB!JB152</f>
        <v>0</v>
      </c>
      <c r="JA152" s="257"/>
      <c r="JB152" s="257">
        <f t="shared" si="1300"/>
        <v>0</v>
      </c>
      <c r="JC152" s="258"/>
      <c r="JD152" s="257">
        <f t="shared" si="1301"/>
        <v>0</v>
      </c>
      <c r="JE152" s="259"/>
      <c r="JF152" s="260"/>
      <c r="JG152" s="260"/>
      <c r="JH152" s="257">
        <f t="shared" si="1302"/>
        <v>0</v>
      </c>
      <c r="JI152" s="258">
        <v>0.294289866351475</v>
      </c>
      <c r="JJ152" s="261">
        <f t="shared" si="1303"/>
        <v>0</v>
      </c>
      <c r="JK152" s="262">
        <f t="shared" si="1304"/>
        <v>0</v>
      </c>
      <c r="JL152" s="263"/>
      <c r="JM152" s="254">
        <v>4.0</v>
      </c>
      <c r="JN152" s="255" t="s">
        <v>132</v>
      </c>
      <c r="JO152" s="256" t="s">
        <v>121</v>
      </c>
      <c r="JP152" s="256" t="s">
        <v>123</v>
      </c>
      <c r="JQ152" s="257">
        <f>ADHB!JS152</f>
        <v>0</v>
      </c>
      <c r="JR152" s="257"/>
      <c r="JS152" s="257">
        <f t="shared" si="1305"/>
        <v>0</v>
      </c>
      <c r="JT152" s="258"/>
      <c r="JU152" s="257">
        <f t="shared" si="1306"/>
        <v>0</v>
      </c>
      <c r="JV152" s="259"/>
      <c r="JW152" s="260"/>
      <c r="JX152" s="260"/>
      <c r="JY152" s="257">
        <f t="shared" si="1307"/>
        <v>0</v>
      </c>
      <c r="JZ152" s="258">
        <v>0.294289866351475</v>
      </c>
      <c r="KA152" s="261">
        <f t="shared" si="1308"/>
        <v>0</v>
      </c>
      <c r="KB152" s="262">
        <f t="shared" si="1309"/>
        <v>0</v>
      </c>
      <c r="KC152" s="263"/>
      <c r="KD152" s="254">
        <v>4.0</v>
      </c>
      <c r="KE152" s="255" t="s">
        <v>132</v>
      </c>
      <c r="KF152" s="256" t="s">
        <v>121</v>
      </c>
      <c r="KG152" s="256" t="s">
        <v>123</v>
      </c>
      <c r="KH152" s="257">
        <f>ADHB!KJ152</f>
        <v>0</v>
      </c>
      <c r="KI152" s="257"/>
      <c r="KJ152" s="257">
        <f t="shared" si="1310"/>
        <v>0</v>
      </c>
      <c r="KK152" s="258"/>
      <c r="KL152" s="257">
        <f t="shared" si="1311"/>
        <v>0</v>
      </c>
      <c r="KM152" s="259"/>
      <c r="KN152" s="260"/>
      <c r="KO152" s="260"/>
      <c r="KP152" s="257">
        <f t="shared" si="1312"/>
        <v>0</v>
      </c>
      <c r="KQ152" s="258">
        <v>0.294289866351475</v>
      </c>
      <c r="KR152" s="261">
        <f t="shared" si="1313"/>
        <v>0</v>
      </c>
      <c r="KS152" s="262">
        <f t="shared" si="1314"/>
        <v>0</v>
      </c>
      <c r="KT152" s="263"/>
      <c r="KU152" s="264"/>
    </row>
    <row r="153" ht="15.75" customHeight="1">
      <c r="A153" s="254">
        <v>5.0</v>
      </c>
      <c r="B153" s="255" t="s">
        <v>132</v>
      </c>
      <c r="C153" s="256" t="s">
        <v>121</v>
      </c>
      <c r="D153" s="256" t="s">
        <v>123</v>
      </c>
      <c r="E153" s="257">
        <f>ADHB!G153</f>
        <v>0</v>
      </c>
      <c r="F153" s="257"/>
      <c r="G153" s="257">
        <f t="shared" si="1225"/>
        <v>0</v>
      </c>
      <c r="H153" s="258"/>
      <c r="I153" s="257">
        <f t="shared" si="1226"/>
        <v>0</v>
      </c>
      <c r="J153" s="259"/>
      <c r="K153" s="260"/>
      <c r="L153" s="260"/>
      <c r="M153" s="257">
        <f t="shared" si="1227"/>
        <v>0</v>
      </c>
      <c r="N153" s="258">
        <v>0.294289866351475</v>
      </c>
      <c r="O153" s="261">
        <f t="shared" si="1228"/>
        <v>0</v>
      </c>
      <c r="P153" s="262">
        <f t="shared" si="1229"/>
        <v>0</v>
      </c>
      <c r="Q153" s="263"/>
      <c r="R153" s="254">
        <v>5.0</v>
      </c>
      <c r="S153" s="255" t="s">
        <v>132</v>
      </c>
      <c r="T153" s="256" t="s">
        <v>121</v>
      </c>
      <c r="U153" s="256" t="s">
        <v>123</v>
      </c>
      <c r="V153" s="257">
        <f>ADHB!X153</f>
        <v>0</v>
      </c>
      <c r="W153" s="257"/>
      <c r="X153" s="257">
        <f t="shared" si="1230"/>
        <v>0</v>
      </c>
      <c r="Y153" s="258"/>
      <c r="Z153" s="257">
        <f t="shared" si="1231"/>
        <v>0</v>
      </c>
      <c r="AA153" s="259"/>
      <c r="AB153" s="260"/>
      <c r="AC153" s="260"/>
      <c r="AD153" s="257">
        <f t="shared" si="1232"/>
        <v>0</v>
      </c>
      <c r="AE153" s="258">
        <v>0.294289866351475</v>
      </c>
      <c r="AF153" s="261">
        <f t="shared" si="1233"/>
        <v>0</v>
      </c>
      <c r="AG153" s="262">
        <f t="shared" si="1234"/>
        <v>0</v>
      </c>
      <c r="AH153" s="263"/>
      <c r="AI153" s="254">
        <v>5.0</v>
      </c>
      <c r="AJ153" s="255" t="s">
        <v>132</v>
      </c>
      <c r="AK153" s="256" t="s">
        <v>121</v>
      </c>
      <c r="AL153" s="256" t="s">
        <v>123</v>
      </c>
      <c r="AM153" s="257">
        <f>ADHB!AO153</f>
        <v>0</v>
      </c>
      <c r="AN153" s="257"/>
      <c r="AO153" s="257">
        <f t="shared" si="1235"/>
        <v>0</v>
      </c>
      <c r="AP153" s="258"/>
      <c r="AQ153" s="257">
        <f t="shared" si="1236"/>
        <v>0</v>
      </c>
      <c r="AR153" s="259"/>
      <c r="AS153" s="260"/>
      <c r="AT153" s="260"/>
      <c r="AU153" s="257">
        <f t="shared" si="1237"/>
        <v>0</v>
      </c>
      <c r="AV153" s="258">
        <v>0.294289866351475</v>
      </c>
      <c r="AW153" s="261">
        <f t="shared" si="1238"/>
        <v>0</v>
      </c>
      <c r="AX153" s="262">
        <f t="shared" si="1239"/>
        <v>0</v>
      </c>
      <c r="AY153" s="263"/>
      <c r="AZ153" s="254">
        <v>5.0</v>
      </c>
      <c r="BA153" s="255" t="s">
        <v>132</v>
      </c>
      <c r="BB153" s="256" t="s">
        <v>121</v>
      </c>
      <c r="BC153" s="256" t="s">
        <v>123</v>
      </c>
      <c r="BD153" s="257">
        <f>ADHB!BF153</f>
        <v>0</v>
      </c>
      <c r="BE153" s="257"/>
      <c r="BF153" s="257">
        <f t="shared" si="1240"/>
        <v>0</v>
      </c>
      <c r="BG153" s="258"/>
      <c r="BH153" s="257">
        <f t="shared" si="1241"/>
        <v>0</v>
      </c>
      <c r="BI153" s="259"/>
      <c r="BJ153" s="260"/>
      <c r="BK153" s="260"/>
      <c r="BL153" s="257">
        <f t="shared" si="1242"/>
        <v>0</v>
      </c>
      <c r="BM153" s="258">
        <v>0.294289866351475</v>
      </c>
      <c r="BN153" s="261">
        <f t="shared" si="1243"/>
        <v>0</v>
      </c>
      <c r="BO153" s="262">
        <f t="shared" si="1244"/>
        <v>0</v>
      </c>
      <c r="BP153" s="263"/>
      <c r="BQ153" s="254">
        <v>5.0</v>
      </c>
      <c r="BR153" s="255" t="s">
        <v>132</v>
      </c>
      <c r="BS153" s="256" t="s">
        <v>121</v>
      </c>
      <c r="BT153" s="256" t="s">
        <v>123</v>
      </c>
      <c r="BU153" s="257">
        <f>ADHB!BW153</f>
        <v>0</v>
      </c>
      <c r="BV153" s="257"/>
      <c r="BW153" s="257">
        <f t="shared" si="1245"/>
        <v>0</v>
      </c>
      <c r="BX153" s="258"/>
      <c r="BY153" s="257">
        <f t="shared" si="1246"/>
        <v>0</v>
      </c>
      <c r="BZ153" s="259"/>
      <c r="CA153" s="260"/>
      <c r="CB153" s="260"/>
      <c r="CC153" s="257">
        <f t="shared" si="1247"/>
        <v>0</v>
      </c>
      <c r="CD153" s="258">
        <v>0.294289866351475</v>
      </c>
      <c r="CE153" s="261">
        <f t="shared" si="1248"/>
        <v>0</v>
      </c>
      <c r="CF153" s="262">
        <f t="shared" si="1249"/>
        <v>0</v>
      </c>
      <c r="CG153" s="263"/>
      <c r="CH153" s="254">
        <v>5.0</v>
      </c>
      <c r="CI153" s="255" t="s">
        <v>132</v>
      </c>
      <c r="CJ153" s="256" t="s">
        <v>121</v>
      </c>
      <c r="CK153" s="256" t="s">
        <v>123</v>
      </c>
      <c r="CL153" s="257">
        <f>ADHB!CN153</f>
        <v>0</v>
      </c>
      <c r="CM153" s="257"/>
      <c r="CN153" s="257">
        <f t="shared" si="1250"/>
        <v>0</v>
      </c>
      <c r="CO153" s="258"/>
      <c r="CP153" s="257">
        <f t="shared" si="1251"/>
        <v>0</v>
      </c>
      <c r="CQ153" s="259"/>
      <c r="CR153" s="260"/>
      <c r="CS153" s="260"/>
      <c r="CT153" s="257">
        <f t="shared" si="1252"/>
        <v>0</v>
      </c>
      <c r="CU153" s="258">
        <v>0.294289866351475</v>
      </c>
      <c r="CV153" s="261">
        <f t="shared" si="1253"/>
        <v>0</v>
      </c>
      <c r="CW153" s="262">
        <f t="shared" si="1254"/>
        <v>0</v>
      </c>
      <c r="CX153" s="263"/>
      <c r="CY153" s="254">
        <v>5.0</v>
      </c>
      <c r="CZ153" s="255" t="s">
        <v>132</v>
      </c>
      <c r="DA153" s="256" t="s">
        <v>121</v>
      </c>
      <c r="DB153" s="256" t="s">
        <v>123</v>
      </c>
      <c r="DC153" s="257">
        <f>ADHB!DE153</f>
        <v>0</v>
      </c>
      <c r="DD153" s="257"/>
      <c r="DE153" s="257">
        <f t="shared" si="1255"/>
        <v>0</v>
      </c>
      <c r="DF153" s="258"/>
      <c r="DG153" s="257">
        <f t="shared" si="1256"/>
        <v>0</v>
      </c>
      <c r="DH153" s="259"/>
      <c r="DI153" s="260"/>
      <c r="DJ153" s="260"/>
      <c r="DK153" s="257">
        <f t="shared" si="1257"/>
        <v>0</v>
      </c>
      <c r="DL153" s="258">
        <v>0.294289866351475</v>
      </c>
      <c r="DM153" s="261">
        <f t="shared" si="1258"/>
        <v>0</v>
      </c>
      <c r="DN153" s="262">
        <f t="shared" si="1259"/>
        <v>0</v>
      </c>
      <c r="DO153" s="263"/>
      <c r="DP153" s="254">
        <v>5.0</v>
      </c>
      <c r="DQ153" s="255" t="s">
        <v>132</v>
      </c>
      <c r="DR153" s="256" t="s">
        <v>121</v>
      </c>
      <c r="DS153" s="256" t="s">
        <v>123</v>
      </c>
      <c r="DT153" s="257">
        <f>ADHB!DV153</f>
        <v>0</v>
      </c>
      <c r="DU153" s="257"/>
      <c r="DV153" s="257">
        <f t="shared" si="1260"/>
        <v>0</v>
      </c>
      <c r="DW153" s="258"/>
      <c r="DX153" s="257">
        <f t="shared" si="1261"/>
        <v>0</v>
      </c>
      <c r="DY153" s="259"/>
      <c r="DZ153" s="260"/>
      <c r="EA153" s="260"/>
      <c r="EB153" s="257">
        <f t="shared" si="1262"/>
        <v>0</v>
      </c>
      <c r="EC153" s="258">
        <v>0.294289866351475</v>
      </c>
      <c r="ED153" s="261">
        <f t="shared" si="1263"/>
        <v>0</v>
      </c>
      <c r="EE153" s="262">
        <f t="shared" si="1264"/>
        <v>0</v>
      </c>
      <c r="EF153" s="263"/>
      <c r="EG153" s="254">
        <v>5.0</v>
      </c>
      <c r="EH153" s="255" t="s">
        <v>132</v>
      </c>
      <c r="EI153" s="256" t="s">
        <v>121</v>
      </c>
      <c r="EJ153" s="256" t="s">
        <v>123</v>
      </c>
      <c r="EK153" s="257">
        <f>ADHB!EM153</f>
        <v>0</v>
      </c>
      <c r="EL153" s="257"/>
      <c r="EM153" s="257">
        <f t="shared" si="1265"/>
        <v>0</v>
      </c>
      <c r="EN153" s="258"/>
      <c r="EO153" s="257">
        <f t="shared" si="1266"/>
        <v>0</v>
      </c>
      <c r="EP153" s="259"/>
      <c r="EQ153" s="260"/>
      <c r="ER153" s="260"/>
      <c r="ES153" s="257">
        <f t="shared" si="1267"/>
        <v>0</v>
      </c>
      <c r="ET153" s="258">
        <v>0.294289866351475</v>
      </c>
      <c r="EU153" s="261">
        <f t="shared" si="1268"/>
        <v>0</v>
      </c>
      <c r="EV153" s="262">
        <f t="shared" si="1269"/>
        <v>0</v>
      </c>
      <c r="EW153" s="263"/>
      <c r="EX153" s="254">
        <v>5.0</v>
      </c>
      <c r="EY153" s="255" t="s">
        <v>132</v>
      </c>
      <c r="EZ153" s="256" t="s">
        <v>121</v>
      </c>
      <c r="FA153" s="256" t="s">
        <v>123</v>
      </c>
      <c r="FB153" s="257">
        <f>ADHB!FD153</f>
        <v>0</v>
      </c>
      <c r="FC153" s="257"/>
      <c r="FD153" s="257">
        <f t="shared" si="1270"/>
        <v>0</v>
      </c>
      <c r="FE153" s="258"/>
      <c r="FF153" s="257">
        <f t="shared" si="1271"/>
        <v>0</v>
      </c>
      <c r="FG153" s="259"/>
      <c r="FH153" s="260"/>
      <c r="FI153" s="260"/>
      <c r="FJ153" s="257">
        <f t="shared" si="1272"/>
        <v>0</v>
      </c>
      <c r="FK153" s="258">
        <v>0.294289866351475</v>
      </c>
      <c r="FL153" s="261">
        <f t="shared" si="1273"/>
        <v>0</v>
      </c>
      <c r="FM153" s="262">
        <f t="shared" si="1274"/>
        <v>0</v>
      </c>
      <c r="FN153" s="263"/>
      <c r="FO153" s="254">
        <v>5.0</v>
      </c>
      <c r="FP153" s="255" t="s">
        <v>132</v>
      </c>
      <c r="FQ153" s="256" t="s">
        <v>121</v>
      </c>
      <c r="FR153" s="256" t="s">
        <v>123</v>
      </c>
      <c r="FS153" s="257">
        <f>ADHB!FU153</f>
        <v>0</v>
      </c>
      <c r="FT153" s="257"/>
      <c r="FU153" s="257">
        <f t="shared" si="1275"/>
        <v>0</v>
      </c>
      <c r="FV153" s="258"/>
      <c r="FW153" s="257">
        <f t="shared" si="1276"/>
        <v>0</v>
      </c>
      <c r="FX153" s="259"/>
      <c r="FY153" s="260"/>
      <c r="FZ153" s="260"/>
      <c r="GA153" s="257">
        <f t="shared" si="1277"/>
        <v>0</v>
      </c>
      <c r="GB153" s="258">
        <v>0.294289866351475</v>
      </c>
      <c r="GC153" s="261">
        <f t="shared" si="1278"/>
        <v>0</v>
      </c>
      <c r="GD153" s="262">
        <f t="shared" si="1279"/>
        <v>0</v>
      </c>
      <c r="GE153" s="263"/>
      <c r="GF153" s="254">
        <v>5.0</v>
      </c>
      <c r="GG153" s="255" t="s">
        <v>132</v>
      </c>
      <c r="GH153" s="256" t="s">
        <v>121</v>
      </c>
      <c r="GI153" s="256" t="s">
        <v>123</v>
      </c>
      <c r="GJ153" s="257">
        <f>ADHB!GL153</f>
        <v>0</v>
      </c>
      <c r="GK153" s="257"/>
      <c r="GL153" s="257">
        <f t="shared" si="1280"/>
        <v>0</v>
      </c>
      <c r="GM153" s="258"/>
      <c r="GN153" s="257">
        <f t="shared" si="1281"/>
        <v>0</v>
      </c>
      <c r="GO153" s="259"/>
      <c r="GP153" s="260"/>
      <c r="GQ153" s="260"/>
      <c r="GR153" s="257">
        <f t="shared" si="1282"/>
        <v>0</v>
      </c>
      <c r="GS153" s="258">
        <v>0.294289866351475</v>
      </c>
      <c r="GT153" s="261">
        <f t="shared" si="1283"/>
        <v>0</v>
      </c>
      <c r="GU153" s="262">
        <f t="shared" si="1284"/>
        <v>0</v>
      </c>
      <c r="GV153" s="263"/>
      <c r="GW153" s="254">
        <v>5.0</v>
      </c>
      <c r="GX153" s="255" t="s">
        <v>132</v>
      </c>
      <c r="GY153" s="256" t="s">
        <v>121</v>
      </c>
      <c r="GZ153" s="256" t="s">
        <v>123</v>
      </c>
      <c r="HA153" s="257">
        <f>ADHB!HC153</f>
        <v>0</v>
      </c>
      <c r="HB153" s="257"/>
      <c r="HC153" s="257">
        <f t="shared" si="1285"/>
        <v>0</v>
      </c>
      <c r="HD153" s="258"/>
      <c r="HE153" s="257">
        <f t="shared" si="1286"/>
        <v>0</v>
      </c>
      <c r="HF153" s="259"/>
      <c r="HG153" s="260"/>
      <c r="HH153" s="260"/>
      <c r="HI153" s="257">
        <f t="shared" si="1287"/>
        <v>0</v>
      </c>
      <c r="HJ153" s="258">
        <v>0.294289866351475</v>
      </c>
      <c r="HK153" s="261">
        <f t="shared" si="1288"/>
        <v>0</v>
      </c>
      <c r="HL153" s="262">
        <f t="shared" si="1289"/>
        <v>0</v>
      </c>
      <c r="HM153" s="263"/>
      <c r="HN153" s="254">
        <v>5.0</v>
      </c>
      <c r="HO153" s="255" t="s">
        <v>132</v>
      </c>
      <c r="HP153" s="256" t="s">
        <v>121</v>
      </c>
      <c r="HQ153" s="256" t="s">
        <v>123</v>
      </c>
      <c r="HR153" s="257">
        <f>ADHB!HT153</f>
        <v>0</v>
      </c>
      <c r="HS153" s="257"/>
      <c r="HT153" s="257">
        <f t="shared" si="1290"/>
        <v>0</v>
      </c>
      <c r="HU153" s="258"/>
      <c r="HV153" s="257">
        <f t="shared" si="1291"/>
        <v>0</v>
      </c>
      <c r="HW153" s="259"/>
      <c r="HX153" s="260"/>
      <c r="HY153" s="260"/>
      <c r="HZ153" s="257">
        <f t="shared" si="1292"/>
        <v>0</v>
      </c>
      <c r="IA153" s="258">
        <v>0.294289866351475</v>
      </c>
      <c r="IB153" s="261">
        <f t="shared" si="1293"/>
        <v>0</v>
      </c>
      <c r="IC153" s="262">
        <f t="shared" si="1294"/>
        <v>0</v>
      </c>
      <c r="ID153" s="263"/>
      <c r="IE153" s="254">
        <v>5.0</v>
      </c>
      <c r="IF153" s="255" t="s">
        <v>132</v>
      </c>
      <c r="IG153" s="256" t="s">
        <v>121</v>
      </c>
      <c r="IH153" s="256" t="s">
        <v>123</v>
      </c>
      <c r="II153" s="257">
        <f>ADHB!IK153</f>
        <v>0</v>
      </c>
      <c r="IJ153" s="257"/>
      <c r="IK153" s="257">
        <f t="shared" si="1295"/>
        <v>0</v>
      </c>
      <c r="IL153" s="258"/>
      <c r="IM153" s="257">
        <f t="shared" si="1296"/>
        <v>0</v>
      </c>
      <c r="IN153" s="259"/>
      <c r="IO153" s="260"/>
      <c r="IP153" s="260"/>
      <c r="IQ153" s="257">
        <f t="shared" si="1297"/>
        <v>0</v>
      </c>
      <c r="IR153" s="258">
        <v>0.294289866351475</v>
      </c>
      <c r="IS153" s="261">
        <f t="shared" si="1298"/>
        <v>0</v>
      </c>
      <c r="IT153" s="262">
        <f t="shared" si="1299"/>
        <v>0</v>
      </c>
      <c r="IU153" s="263"/>
      <c r="IV153" s="254">
        <v>5.0</v>
      </c>
      <c r="IW153" s="255" t="s">
        <v>132</v>
      </c>
      <c r="IX153" s="256" t="s">
        <v>121</v>
      </c>
      <c r="IY153" s="256" t="s">
        <v>123</v>
      </c>
      <c r="IZ153" s="257">
        <f>ADHB!JB153</f>
        <v>0</v>
      </c>
      <c r="JA153" s="257"/>
      <c r="JB153" s="257">
        <f t="shared" si="1300"/>
        <v>0</v>
      </c>
      <c r="JC153" s="258"/>
      <c r="JD153" s="257">
        <f t="shared" si="1301"/>
        <v>0</v>
      </c>
      <c r="JE153" s="259"/>
      <c r="JF153" s="260"/>
      <c r="JG153" s="260"/>
      <c r="JH153" s="257">
        <f t="shared" si="1302"/>
        <v>0</v>
      </c>
      <c r="JI153" s="258">
        <v>0.294289866351475</v>
      </c>
      <c r="JJ153" s="261">
        <f t="shared" si="1303"/>
        <v>0</v>
      </c>
      <c r="JK153" s="262">
        <f t="shared" si="1304"/>
        <v>0</v>
      </c>
      <c r="JL153" s="263"/>
      <c r="JM153" s="254">
        <v>5.0</v>
      </c>
      <c r="JN153" s="255" t="s">
        <v>132</v>
      </c>
      <c r="JO153" s="256" t="s">
        <v>121</v>
      </c>
      <c r="JP153" s="256" t="s">
        <v>123</v>
      </c>
      <c r="JQ153" s="257">
        <f>ADHB!JS153</f>
        <v>0</v>
      </c>
      <c r="JR153" s="257"/>
      <c r="JS153" s="257">
        <f t="shared" si="1305"/>
        <v>0</v>
      </c>
      <c r="JT153" s="258"/>
      <c r="JU153" s="257">
        <f t="shared" si="1306"/>
        <v>0</v>
      </c>
      <c r="JV153" s="259"/>
      <c r="JW153" s="260"/>
      <c r="JX153" s="260"/>
      <c r="JY153" s="257">
        <f t="shared" si="1307"/>
        <v>0</v>
      </c>
      <c r="JZ153" s="258">
        <v>0.294289866351475</v>
      </c>
      <c r="KA153" s="261">
        <f t="shared" si="1308"/>
        <v>0</v>
      </c>
      <c r="KB153" s="262">
        <f t="shared" si="1309"/>
        <v>0</v>
      </c>
      <c r="KC153" s="263"/>
      <c r="KD153" s="254">
        <v>5.0</v>
      </c>
      <c r="KE153" s="255" t="s">
        <v>132</v>
      </c>
      <c r="KF153" s="256" t="s">
        <v>121</v>
      </c>
      <c r="KG153" s="256" t="s">
        <v>123</v>
      </c>
      <c r="KH153" s="257">
        <f>ADHB!KJ153</f>
        <v>0</v>
      </c>
      <c r="KI153" s="257"/>
      <c r="KJ153" s="257">
        <f t="shared" si="1310"/>
        <v>0</v>
      </c>
      <c r="KK153" s="258"/>
      <c r="KL153" s="257">
        <f t="shared" si="1311"/>
        <v>0</v>
      </c>
      <c r="KM153" s="259"/>
      <c r="KN153" s="260"/>
      <c r="KO153" s="260"/>
      <c r="KP153" s="257">
        <f t="shared" si="1312"/>
        <v>0</v>
      </c>
      <c r="KQ153" s="258">
        <v>0.294289866351475</v>
      </c>
      <c r="KR153" s="261">
        <f t="shared" si="1313"/>
        <v>0</v>
      </c>
      <c r="KS153" s="262">
        <f t="shared" si="1314"/>
        <v>0</v>
      </c>
      <c r="KT153" s="263"/>
      <c r="KU153" s="264"/>
    </row>
    <row r="154" ht="15.75" customHeight="1">
      <c r="A154" s="254">
        <v>6.0</v>
      </c>
      <c r="B154" s="255" t="s">
        <v>132</v>
      </c>
      <c r="C154" s="256" t="s">
        <v>121</v>
      </c>
      <c r="D154" s="256" t="s">
        <v>123</v>
      </c>
      <c r="E154" s="257">
        <f>ADHB!G154</f>
        <v>0</v>
      </c>
      <c r="F154" s="257"/>
      <c r="G154" s="257">
        <f t="shared" si="1225"/>
        <v>0</v>
      </c>
      <c r="H154" s="258"/>
      <c r="I154" s="257">
        <f t="shared" si="1226"/>
        <v>0</v>
      </c>
      <c r="J154" s="259"/>
      <c r="K154" s="260"/>
      <c r="L154" s="260"/>
      <c r="M154" s="257">
        <f t="shared" si="1227"/>
        <v>0</v>
      </c>
      <c r="N154" s="258">
        <v>0.294289866351475</v>
      </c>
      <c r="O154" s="261">
        <f t="shared" si="1228"/>
        <v>0</v>
      </c>
      <c r="P154" s="262">
        <f t="shared" si="1229"/>
        <v>0</v>
      </c>
      <c r="Q154" s="263"/>
      <c r="R154" s="254">
        <v>6.0</v>
      </c>
      <c r="S154" s="255" t="s">
        <v>132</v>
      </c>
      <c r="T154" s="256" t="s">
        <v>121</v>
      </c>
      <c r="U154" s="256" t="s">
        <v>123</v>
      </c>
      <c r="V154" s="257">
        <f>ADHB!X154</f>
        <v>0</v>
      </c>
      <c r="W154" s="257"/>
      <c r="X154" s="257">
        <f t="shared" si="1230"/>
        <v>0</v>
      </c>
      <c r="Y154" s="258"/>
      <c r="Z154" s="257">
        <f t="shared" si="1231"/>
        <v>0</v>
      </c>
      <c r="AA154" s="259"/>
      <c r="AB154" s="260"/>
      <c r="AC154" s="260"/>
      <c r="AD154" s="257">
        <f t="shared" si="1232"/>
        <v>0</v>
      </c>
      <c r="AE154" s="258">
        <v>0.294289866351475</v>
      </c>
      <c r="AF154" s="261">
        <f t="shared" si="1233"/>
        <v>0</v>
      </c>
      <c r="AG154" s="262">
        <f t="shared" si="1234"/>
        <v>0</v>
      </c>
      <c r="AH154" s="263"/>
      <c r="AI154" s="254">
        <v>6.0</v>
      </c>
      <c r="AJ154" s="255" t="s">
        <v>132</v>
      </c>
      <c r="AK154" s="256" t="s">
        <v>121</v>
      </c>
      <c r="AL154" s="256" t="s">
        <v>123</v>
      </c>
      <c r="AM154" s="257">
        <f>ADHB!AO154</f>
        <v>0</v>
      </c>
      <c r="AN154" s="257"/>
      <c r="AO154" s="257">
        <f t="shared" si="1235"/>
        <v>0</v>
      </c>
      <c r="AP154" s="258"/>
      <c r="AQ154" s="257">
        <f t="shared" si="1236"/>
        <v>0</v>
      </c>
      <c r="AR154" s="259"/>
      <c r="AS154" s="260"/>
      <c r="AT154" s="260"/>
      <c r="AU154" s="257">
        <f t="shared" si="1237"/>
        <v>0</v>
      </c>
      <c r="AV154" s="258">
        <v>0.294289866351475</v>
      </c>
      <c r="AW154" s="261">
        <f t="shared" si="1238"/>
        <v>0</v>
      </c>
      <c r="AX154" s="262">
        <f t="shared" si="1239"/>
        <v>0</v>
      </c>
      <c r="AY154" s="263"/>
      <c r="AZ154" s="254">
        <v>6.0</v>
      </c>
      <c r="BA154" s="255" t="s">
        <v>132</v>
      </c>
      <c r="BB154" s="256" t="s">
        <v>121</v>
      </c>
      <c r="BC154" s="256" t="s">
        <v>123</v>
      </c>
      <c r="BD154" s="257">
        <f>ADHB!BF154</f>
        <v>0</v>
      </c>
      <c r="BE154" s="257"/>
      <c r="BF154" s="257">
        <f t="shared" si="1240"/>
        <v>0</v>
      </c>
      <c r="BG154" s="258"/>
      <c r="BH154" s="257">
        <f t="shared" si="1241"/>
        <v>0</v>
      </c>
      <c r="BI154" s="259"/>
      <c r="BJ154" s="260"/>
      <c r="BK154" s="260"/>
      <c r="BL154" s="257">
        <f t="shared" si="1242"/>
        <v>0</v>
      </c>
      <c r="BM154" s="258">
        <v>0.294289866351475</v>
      </c>
      <c r="BN154" s="261">
        <f t="shared" si="1243"/>
        <v>0</v>
      </c>
      <c r="BO154" s="262">
        <f t="shared" si="1244"/>
        <v>0</v>
      </c>
      <c r="BP154" s="263"/>
      <c r="BQ154" s="254">
        <v>6.0</v>
      </c>
      <c r="BR154" s="255" t="s">
        <v>132</v>
      </c>
      <c r="BS154" s="256" t="s">
        <v>121</v>
      </c>
      <c r="BT154" s="256" t="s">
        <v>123</v>
      </c>
      <c r="BU154" s="257">
        <f>ADHB!BW154</f>
        <v>0</v>
      </c>
      <c r="BV154" s="257"/>
      <c r="BW154" s="257">
        <f t="shared" si="1245"/>
        <v>0</v>
      </c>
      <c r="BX154" s="258"/>
      <c r="BY154" s="257">
        <f t="shared" si="1246"/>
        <v>0</v>
      </c>
      <c r="BZ154" s="259"/>
      <c r="CA154" s="260"/>
      <c r="CB154" s="260"/>
      <c r="CC154" s="257">
        <f t="shared" si="1247"/>
        <v>0</v>
      </c>
      <c r="CD154" s="258">
        <v>0.294289866351475</v>
      </c>
      <c r="CE154" s="261">
        <f t="shared" si="1248"/>
        <v>0</v>
      </c>
      <c r="CF154" s="262">
        <f t="shared" si="1249"/>
        <v>0</v>
      </c>
      <c r="CG154" s="263"/>
      <c r="CH154" s="254">
        <v>6.0</v>
      </c>
      <c r="CI154" s="255" t="s">
        <v>132</v>
      </c>
      <c r="CJ154" s="256" t="s">
        <v>121</v>
      </c>
      <c r="CK154" s="256" t="s">
        <v>123</v>
      </c>
      <c r="CL154" s="257">
        <f>ADHB!CN154</f>
        <v>0</v>
      </c>
      <c r="CM154" s="257"/>
      <c r="CN154" s="257">
        <f t="shared" si="1250"/>
        <v>0</v>
      </c>
      <c r="CO154" s="258"/>
      <c r="CP154" s="257">
        <f t="shared" si="1251"/>
        <v>0</v>
      </c>
      <c r="CQ154" s="259"/>
      <c r="CR154" s="260"/>
      <c r="CS154" s="260"/>
      <c r="CT154" s="257">
        <f t="shared" si="1252"/>
        <v>0</v>
      </c>
      <c r="CU154" s="258">
        <v>0.294289866351475</v>
      </c>
      <c r="CV154" s="261">
        <f t="shared" si="1253"/>
        <v>0</v>
      </c>
      <c r="CW154" s="262">
        <f t="shared" si="1254"/>
        <v>0</v>
      </c>
      <c r="CX154" s="263"/>
      <c r="CY154" s="254">
        <v>6.0</v>
      </c>
      <c r="CZ154" s="255" t="s">
        <v>132</v>
      </c>
      <c r="DA154" s="256" t="s">
        <v>121</v>
      </c>
      <c r="DB154" s="256" t="s">
        <v>123</v>
      </c>
      <c r="DC154" s="257">
        <f>ADHB!DE154</f>
        <v>0</v>
      </c>
      <c r="DD154" s="257"/>
      <c r="DE154" s="257">
        <f t="shared" si="1255"/>
        <v>0</v>
      </c>
      <c r="DF154" s="258"/>
      <c r="DG154" s="257">
        <f t="shared" si="1256"/>
        <v>0</v>
      </c>
      <c r="DH154" s="259"/>
      <c r="DI154" s="260"/>
      <c r="DJ154" s="260"/>
      <c r="DK154" s="257">
        <f t="shared" si="1257"/>
        <v>0</v>
      </c>
      <c r="DL154" s="258">
        <v>0.294289866351475</v>
      </c>
      <c r="DM154" s="261">
        <f t="shared" si="1258"/>
        <v>0</v>
      </c>
      <c r="DN154" s="262">
        <f t="shared" si="1259"/>
        <v>0</v>
      </c>
      <c r="DO154" s="263"/>
      <c r="DP154" s="254">
        <v>6.0</v>
      </c>
      <c r="DQ154" s="255" t="s">
        <v>132</v>
      </c>
      <c r="DR154" s="256" t="s">
        <v>121</v>
      </c>
      <c r="DS154" s="256" t="s">
        <v>123</v>
      </c>
      <c r="DT154" s="257">
        <f>ADHB!DV154</f>
        <v>0</v>
      </c>
      <c r="DU154" s="257"/>
      <c r="DV154" s="257">
        <f t="shared" si="1260"/>
        <v>0</v>
      </c>
      <c r="DW154" s="258"/>
      <c r="DX154" s="257">
        <f t="shared" si="1261"/>
        <v>0</v>
      </c>
      <c r="DY154" s="259"/>
      <c r="DZ154" s="260"/>
      <c r="EA154" s="260"/>
      <c r="EB154" s="257">
        <f t="shared" si="1262"/>
        <v>0</v>
      </c>
      <c r="EC154" s="258">
        <v>0.294289866351475</v>
      </c>
      <c r="ED154" s="261">
        <f t="shared" si="1263"/>
        <v>0</v>
      </c>
      <c r="EE154" s="262">
        <f t="shared" si="1264"/>
        <v>0</v>
      </c>
      <c r="EF154" s="263"/>
      <c r="EG154" s="254">
        <v>6.0</v>
      </c>
      <c r="EH154" s="255" t="s">
        <v>132</v>
      </c>
      <c r="EI154" s="256" t="s">
        <v>121</v>
      </c>
      <c r="EJ154" s="256" t="s">
        <v>123</v>
      </c>
      <c r="EK154" s="257">
        <f>ADHB!EM154</f>
        <v>0</v>
      </c>
      <c r="EL154" s="257"/>
      <c r="EM154" s="257">
        <f t="shared" si="1265"/>
        <v>0</v>
      </c>
      <c r="EN154" s="258"/>
      <c r="EO154" s="257">
        <f t="shared" si="1266"/>
        <v>0</v>
      </c>
      <c r="EP154" s="259"/>
      <c r="EQ154" s="260"/>
      <c r="ER154" s="260"/>
      <c r="ES154" s="257">
        <f t="shared" si="1267"/>
        <v>0</v>
      </c>
      <c r="ET154" s="258">
        <v>0.294289866351475</v>
      </c>
      <c r="EU154" s="261">
        <f t="shared" si="1268"/>
        <v>0</v>
      </c>
      <c r="EV154" s="262">
        <f t="shared" si="1269"/>
        <v>0</v>
      </c>
      <c r="EW154" s="263"/>
      <c r="EX154" s="254">
        <v>6.0</v>
      </c>
      <c r="EY154" s="255" t="s">
        <v>132</v>
      </c>
      <c r="EZ154" s="256" t="s">
        <v>121</v>
      </c>
      <c r="FA154" s="256" t="s">
        <v>123</v>
      </c>
      <c r="FB154" s="257">
        <f>ADHB!FD154</f>
        <v>0</v>
      </c>
      <c r="FC154" s="257"/>
      <c r="FD154" s="257">
        <f t="shared" si="1270"/>
        <v>0</v>
      </c>
      <c r="FE154" s="258"/>
      <c r="FF154" s="257">
        <f t="shared" si="1271"/>
        <v>0</v>
      </c>
      <c r="FG154" s="259"/>
      <c r="FH154" s="260"/>
      <c r="FI154" s="260"/>
      <c r="FJ154" s="257">
        <f t="shared" si="1272"/>
        <v>0</v>
      </c>
      <c r="FK154" s="258">
        <v>0.294289866351475</v>
      </c>
      <c r="FL154" s="261">
        <f t="shared" si="1273"/>
        <v>0</v>
      </c>
      <c r="FM154" s="262">
        <f t="shared" si="1274"/>
        <v>0</v>
      </c>
      <c r="FN154" s="263"/>
      <c r="FO154" s="254">
        <v>6.0</v>
      </c>
      <c r="FP154" s="255" t="s">
        <v>132</v>
      </c>
      <c r="FQ154" s="256" t="s">
        <v>121</v>
      </c>
      <c r="FR154" s="256" t="s">
        <v>123</v>
      </c>
      <c r="FS154" s="257">
        <f>ADHB!FU154</f>
        <v>0</v>
      </c>
      <c r="FT154" s="257"/>
      <c r="FU154" s="257">
        <f t="shared" si="1275"/>
        <v>0</v>
      </c>
      <c r="FV154" s="258"/>
      <c r="FW154" s="257">
        <f t="shared" si="1276"/>
        <v>0</v>
      </c>
      <c r="FX154" s="259"/>
      <c r="FY154" s="260"/>
      <c r="FZ154" s="260"/>
      <c r="GA154" s="257">
        <f t="shared" si="1277"/>
        <v>0</v>
      </c>
      <c r="GB154" s="258">
        <v>0.294289866351475</v>
      </c>
      <c r="GC154" s="261">
        <f t="shared" si="1278"/>
        <v>0</v>
      </c>
      <c r="GD154" s="262">
        <f t="shared" si="1279"/>
        <v>0</v>
      </c>
      <c r="GE154" s="263"/>
      <c r="GF154" s="254">
        <v>6.0</v>
      </c>
      <c r="GG154" s="255" t="s">
        <v>132</v>
      </c>
      <c r="GH154" s="256" t="s">
        <v>121</v>
      </c>
      <c r="GI154" s="256" t="s">
        <v>123</v>
      </c>
      <c r="GJ154" s="257">
        <f>ADHB!GL154</f>
        <v>0</v>
      </c>
      <c r="GK154" s="257"/>
      <c r="GL154" s="257">
        <f t="shared" si="1280"/>
        <v>0</v>
      </c>
      <c r="GM154" s="258"/>
      <c r="GN154" s="257">
        <f t="shared" si="1281"/>
        <v>0</v>
      </c>
      <c r="GO154" s="259"/>
      <c r="GP154" s="260"/>
      <c r="GQ154" s="260"/>
      <c r="GR154" s="257">
        <f t="shared" si="1282"/>
        <v>0</v>
      </c>
      <c r="GS154" s="258">
        <v>0.294289866351475</v>
      </c>
      <c r="GT154" s="261">
        <f t="shared" si="1283"/>
        <v>0</v>
      </c>
      <c r="GU154" s="262">
        <f t="shared" si="1284"/>
        <v>0</v>
      </c>
      <c r="GV154" s="263"/>
      <c r="GW154" s="254">
        <v>6.0</v>
      </c>
      <c r="GX154" s="255" t="s">
        <v>132</v>
      </c>
      <c r="GY154" s="256" t="s">
        <v>121</v>
      </c>
      <c r="GZ154" s="256" t="s">
        <v>123</v>
      </c>
      <c r="HA154" s="257">
        <f>ADHB!HC154</f>
        <v>0</v>
      </c>
      <c r="HB154" s="257"/>
      <c r="HC154" s="257">
        <f t="shared" si="1285"/>
        <v>0</v>
      </c>
      <c r="HD154" s="258"/>
      <c r="HE154" s="257">
        <f t="shared" si="1286"/>
        <v>0</v>
      </c>
      <c r="HF154" s="259"/>
      <c r="HG154" s="260"/>
      <c r="HH154" s="260"/>
      <c r="HI154" s="257">
        <f t="shared" si="1287"/>
        <v>0</v>
      </c>
      <c r="HJ154" s="258">
        <v>0.294289866351475</v>
      </c>
      <c r="HK154" s="261">
        <f t="shared" si="1288"/>
        <v>0</v>
      </c>
      <c r="HL154" s="262">
        <f t="shared" si="1289"/>
        <v>0</v>
      </c>
      <c r="HM154" s="263"/>
      <c r="HN154" s="254">
        <v>6.0</v>
      </c>
      <c r="HO154" s="255" t="s">
        <v>132</v>
      </c>
      <c r="HP154" s="256" t="s">
        <v>121</v>
      </c>
      <c r="HQ154" s="256" t="s">
        <v>123</v>
      </c>
      <c r="HR154" s="257">
        <f>ADHB!HT154</f>
        <v>0</v>
      </c>
      <c r="HS154" s="257"/>
      <c r="HT154" s="257">
        <f t="shared" si="1290"/>
        <v>0</v>
      </c>
      <c r="HU154" s="258"/>
      <c r="HV154" s="257">
        <f t="shared" si="1291"/>
        <v>0</v>
      </c>
      <c r="HW154" s="259"/>
      <c r="HX154" s="260"/>
      <c r="HY154" s="260"/>
      <c r="HZ154" s="257">
        <f t="shared" si="1292"/>
        <v>0</v>
      </c>
      <c r="IA154" s="258">
        <v>0.294289866351475</v>
      </c>
      <c r="IB154" s="261">
        <f t="shared" si="1293"/>
        <v>0</v>
      </c>
      <c r="IC154" s="262">
        <f t="shared" si="1294"/>
        <v>0</v>
      </c>
      <c r="ID154" s="263"/>
      <c r="IE154" s="254">
        <v>6.0</v>
      </c>
      <c r="IF154" s="255" t="s">
        <v>132</v>
      </c>
      <c r="IG154" s="256" t="s">
        <v>121</v>
      </c>
      <c r="IH154" s="256" t="s">
        <v>123</v>
      </c>
      <c r="II154" s="257">
        <f>ADHB!IK154</f>
        <v>0</v>
      </c>
      <c r="IJ154" s="257"/>
      <c r="IK154" s="257">
        <f t="shared" si="1295"/>
        <v>0</v>
      </c>
      <c r="IL154" s="258"/>
      <c r="IM154" s="257">
        <f t="shared" si="1296"/>
        <v>0</v>
      </c>
      <c r="IN154" s="259"/>
      <c r="IO154" s="260"/>
      <c r="IP154" s="260"/>
      <c r="IQ154" s="257">
        <f t="shared" si="1297"/>
        <v>0</v>
      </c>
      <c r="IR154" s="258">
        <v>0.294289866351475</v>
      </c>
      <c r="IS154" s="261">
        <f t="shared" si="1298"/>
        <v>0</v>
      </c>
      <c r="IT154" s="262">
        <f t="shared" si="1299"/>
        <v>0</v>
      </c>
      <c r="IU154" s="263"/>
      <c r="IV154" s="254">
        <v>6.0</v>
      </c>
      <c r="IW154" s="255" t="s">
        <v>132</v>
      </c>
      <c r="IX154" s="256" t="s">
        <v>121</v>
      </c>
      <c r="IY154" s="256" t="s">
        <v>123</v>
      </c>
      <c r="IZ154" s="257">
        <f>ADHB!JB154</f>
        <v>0</v>
      </c>
      <c r="JA154" s="257"/>
      <c r="JB154" s="257">
        <f t="shared" si="1300"/>
        <v>0</v>
      </c>
      <c r="JC154" s="258"/>
      <c r="JD154" s="257">
        <f t="shared" si="1301"/>
        <v>0</v>
      </c>
      <c r="JE154" s="259"/>
      <c r="JF154" s="260"/>
      <c r="JG154" s="260"/>
      <c r="JH154" s="257">
        <f t="shared" si="1302"/>
        <v>0</v>
      </c>
      <c r="JI154" s="258">
        <v>0.294289866351475</v>
      </c>
      <c r="JJ154" s="261">
        <f t="shared" si="1303"/>
        <v>0</v>
      </c>
      <c r="JK154" s="262">
        <f t="shared" si="1304"/>
        <v>0</v>
      </c>
      <c r="JL154" s="263"/>
      <c r="JM154" s="254">
        <v>6.0</v>
      </c>
      <c r="JN154" s="255" t="s">
        <v>132</v>
      </c>
      <c r="JO154" s="256" t="s">
        <v>121</v>
      </c>
      <c r="JP154" s="256" t="s">
        <v>123</v>
      </c>
      <c r="JQ154" s="257">
        <f>ADHB!JS154</f>
        <v>0</v>
      </c>
      <c r="JR154" s="257"/>
      <c r="JS154" s="257">
        <f t="shared" si="1305"/>
        <v>0</v>
      </c>
      <c r="JT154" s="258"/>
      <c r="JU154" s="257">
        <f t="shared" si="1306"/>
        <v>0</v>
      </c>
      <c r="JV154" s="259"/>
      <c r="JW154" s="260"/>
      <c r="JX154" s="260"/>
      <c r="JY154" s="257">
        <f t="shared" si="1307"/>
        <v>0</v>
      </c>
      <c r="JZ154" s="258">
        <v>0.294289866351475</v>
      </c>
      <c r="KA154" s="261">
        <f t="shared" si="1308"/>
        <v>0</v>
      </c>
      <c r="KB154" s="262">
        <f t="shared" si="1309"/>
        <v>0</v>
      </c>
      <c r="KC154" s="263"/>
      <c r="KD154" s="254">
        <v>6.0</v>
      </c>
      <c r="KE154" s="255" t="s">
        <v>132</v>
      </c>
      <c r="KF154" s="256" t="s">
        <v>121</v>
      </c>
      <c r="KG154" s="256" t="s">
        <v>123</v>
      </c>
      <c r="KH154" s="257">
        <f>ADHB!KJ154</f>
        <v>0</v>
      </c>
      <c r="KI154" s="257"/>
      <c r="KJ154" s="257">
        <f t="shared" si="1310"/>
        <v>0</v>
      </c>
      <c r="KK154" s="258"/>
      <c r="KL154" s="257">
        <f t="shared" si="1311"/>
        <v>0</v>
      </c>
      <c r="KM154" s="259"/>
      <c r="KN154" s="260"/>
      <c r="KO154" s="260"/>
      <c r="KP154" s="257">
        <f t="shared" si="1312"/>
        <v>0</v>
      </c>
      <c r="KQ154" s="258">
        <v>0.294289866351475</v>
      </c>
      <c r="KR154" s="261">
        <f t="shared" si="1313"/>
        <v>0</v>
      </c>
      <c r="KS154" s="262">
        <f t="shared" si="1314"/>
        <v>0</v>
      </c>
      <c r="KT154" s="263"/>
      <c r="KU154" s="264"/>
    </row>
    <row r="155" ht="15.75" customHeight="1">
      <c r="A155" s="266"/>
      <c r="B155" s="267" t="s">
        <v>150</v>
      </c>
      <c r="C155" s="268"/>
      <c r="D155" s="268"/>
      <c r="E155" s="269"/>
      <c r="F155" s="269"/>
      <c r="G155" s="269"/>
      <c r="H155" s="270"/>
      <c r="I155" s="269"/>
      <c r="J155" s="270"/>
      <c r="K155" s="269"/>
      <c r="L155" s="269"/>
      <c r="M155" s="269"/>
      <c r="N155" s="270"/>
      <c r="O155" s="271"/>
      <c r="P155" s="272"/>
      <c r="Q155" s="252"/>
      <c r="R155" s="266"/>
      <c r="S155" s="267" t="s">
        <v>150</v>
      </c>
      <c r="T155" s="268"/>
      <c r="U155" s="268"/>
      <c r="V155" s="269"/>
      <c r="W155" s="269"/>
      <c r="X155" s="269"/>
      <c r="Y155" s="270"/>
      <c r="Z155" s="269"/>
      <c r="AA155" s="270"/>
      <c r="AB155" s="269"/>
      <c r="AC155" s="269"/>
      <c r="AD155" s="269"/>
      <c r="AE155" s="270"/>
      <c r="AF155" s="271"/>
      <c r="AG155" s="272"/>
      <c r="AH155" s="252"/>
      <c r="AI155" s="266"/>
      <c r="AJ155" s="267" t="s">
        <v>150</v>
      </c>
      <c r="AK155" s="268"/>
      <c r="AL155" s="268"/>
      <c r="AM155" s="269"/>
      <c r="AN155" s="269"/>
      <c r="AO155" s="269"/>
      <c r="AP155" s="270"/>
      <c r="AQ155" s="269"/>
      <c r="AR155" s="270"/>
      <c r="AS155" s="269"/>
      <c r="AT155" s="269"/>
      <c r="AU155" s="269"/>
      <c r="AV155" s="270"/>
      <c r="AW155" s="271"/>
      <c r="AX155" s="272"/>
      <c r="AY155" s="252"/>
      <c r="AZ155" s="266"/>
      <c r="BA155" s="267" t="s">
        <v>150</v>
      </c>
      <c r="BB155" s="268"/>
      <c r="BC155" s="268"/>
      <c r="BD155" s="269"/>
      <c r="BE155" s="269"/>
      <c r="BF155" s="269"/>
      <c r="BG155" s="270"/>
      <c r="BH155" s="269"/>
      <c r="BI155" s="270"/>
      <c r="BJ155" s="269"/>
      <c r="BK155" s="269"/>
      <c r="BL155" s="269"/>
      <c r="BM155" s="270"/>
      <c r="BN155" s="271"/>
      <c r="BO155" s="272"/>
      <c r="BP155" s="252"/>
      <c r="BQ155" s="266"/>
      <c r="BR155" s="267" t="s">
        <v>150</v>
      </c>
      <c r="BS155" s="268"/>
      <c r="BT155" s="268"/>
      <c r="BU155" s="269"/>
      <c r="BV155" s="269"/>
      <c r="BW155" s="269"/>
      <c r="BX155" s="270"/>
      <c r="BY155" s="269"/>
      <c r="BZ155" s="270"/>
      <c r="CA155" s="269"/>
      <c r="CB155" s="269"/>
      <c r="CC155" s="269"/>
      <c r="CD155" s="270"/>
      <c r="CE155" s="271"/>
      <c r="CF155" s="272"/>
      <c r="CG155" s="252"/>
      <c r="CH155" s="266"/>
      <c r="CI155" s="267" t="s">
        <v>150</v>
      </c>
      <c r="CJ155" s="268"/>
      <c r="CK155" s="268"/>
      <c r="CL155" s="269"/>
      <c r="CM155" s="269"/>
      <c r="CN155" s="269"/>
      <c r="CO155" s="270"/>
      <c r="CP155" s="269"/>
      <c r="CQ155" s="270"/>
      <c r="CR155" s="269"/>
      <c r="CS155" s="269"/>
      <c r="CT155" s="269"/>
      <c r="CU155" s="270"/>
      <c r="CV155" s="271"/>
      <c r="CW155" s="272"/>
      <c r="CX155" s="252"/>
      <c r="CY155" s="266"/>
      <c r="CZ155" s="267" t="s">
        <v>150</v>
      </c>
      <c r="DA155" s="268"/>
      <c r="DB155" s="268"/>
      <c r="DC155" s="269"/>
      <c r="DD155" s="269"/>
      <c r="DE155" s="269"/>
      <c r="DF155" s="270"/>
      <c r="DG155" s="269"/>
      <c r="DH155" s="270"/>
      <c r="DI155" s="269"/>
      <c r="DJ155" s="269"/>
      <c r="DK155" s="269"/>
      <c r="DL155" s="270"/>
      <c r="DM155" s="271"/>
      <c r="DN155" s="272"/>
      <c r="DO155" s="252"/>
      <c r="DP155" s="266"/>
      <c r="DQ155" s="267" t="s">
        <v>150</v>
      </c>
      <c r="DR155" s="268"/>
      <c r="DS155" s="268"/>
      <c r="DT155" s="269"/>
      <c r="DU155" s="269"/>
      <c r="DV155" s="269"/>
      <c r="DW155" s="270"/>
      <c r="DX155" s="269"/>
      <c r="DY155" s="270"/>
      <c r="DZ155" s="269"/>
      <c r="EA155" s="269"/>
      <c r="EB155" s="269"/>
      <c r="EC155" s="270"/>
      <c r="ED155" s="271"/>
      <c r="EE155" s="272"/>
      <c r="EF155" s="252"/>
      <c r="EG155" s="266"/>
      <c r="EH155" s="267" t="s">
        <v>150</v>
      </c>
      <c r="EI155" s="268"/>
      <c r="EJ155" s="268"/>
      <c r="EK155" s="269"/>
      <c r="EL155" s="269"/>
      <c r="EM155" s="269"/>
      <c r="EN155" s="270"/>
      <c r="EO155" s="269"/>
      <c r="EP155" s="270"/>
      <c r="EQ155" s="269"/>
      <c r="ER155" s="269"/>
      <c r="ES155" s="269"/>
      <c r="ET155" s="270"/>
      <c r="EU155" s="271"/>
      <c r="EV155" s="272"/>
      <c r="EW155" s="252"/>
      <c r="EX155" s="266"/>
      <c r="EY155" s="267" t="s">
        <v>150</v>
      </c>
      <c r="EZ155" s="268"/>
      <c r="FA155" s="268"/>
      <c r="FB155" s="269"/>
      <c r="FC155" s="269"/>
      <c r="FD155" s="269"/>
      <c r="FE155" s="270"/>
      <c r="FF155" s="269"/>
      <c r="FG155" s="270"/>
      <c r="FH155" s="269"/>
      <c r="FI155" s="269"/>
      <c r="FJ155" s="269"/>
      <c r="FK155" s="270"/>
      <c r="FL155" s="271"/>
      <c r="FM155" s="272"/>
      <c r="FN155" s="252"/>
      <c r="FO155" s="266"/>
      <c r="FP155" s="267" t="s">
        <v>150</v>
      </c>
      <c r="FQ155" s="268"/>
      <c r="FR155" s="268"/>
      <c r="FS155" s="269"/>
      <c r="FT155" s="269"/>
      <c r="FU155" s="269"/>
      <c r="FV155" s="270"/>
      <c r="FW155" s="269"/>
      <c r="FX155" s="270"/>
      <c r="FY155" s="269"/>
      <c r="FZ155" s="269"/>
      <c r="GA155" s="269"/>
      <c r="GB155" s="270"/>
      <c r="GC155" s="271"/>
      <c r="GD155" s="272"/>
      <c r="GE155" s="252"/>
      <c r="GF155" s="266"/>
      <c r="GG155" s="267" t="s">
        <v>150</v>
      </c>
      <c r="GH155" s="268"/>
      <c r="GI155" s="268"/>
      <c r="GJ155" s="269"/>
      <c r="GK155" s="269"/>
      <c r="GL155" s="269"/>
      <c r="GM155" s="270"/>
      <c r="GN155" s="269"/>
      <c r="GO155" s="270"/>
      <c r="GP155" s="269"/>
      <c r="GQ155" s="269"/>
      <c r="GR155" s="269"/>
      <c r="GS155" s="270"/>
      <c r="GT155" s="271"/>
      <c r="GU155" s="272"/>
      <c r="GV155" s="252"/>
      <c r="GW155" s="266"/>
      <c r="GX155" s="267" t="s">
        <v>150</v>
      </c>
      <c r="GY155" s="268"/>
      <c r="GZ155" s="268"/>
      <c r="HA155" s="269"/>
      <c r="HB155" s="269"/>
      <c r="HC155" s="269"/>
      <c r="HD155" s="270"/>
      <c r="HE155" s="269"/>
      <c r="HF155" s="270"/>
      <c r="HG155" s="269"/>
      <c r="HH155" s="269"/>
      <c r="HI155" s="269"/>
      <c r="HJ155" s="270"/>
      <c r="HK155" s="271"/>
      <c r="HL155" s="272"/>
      <c r="HM155" s="252"/>
      <c r="HN155" s="266"/>
      <c r="HO155" s="267" t="s">
        <v>150</v>
      </c>
      <c r="HP155" s="268"/>
      <c r="HQ155" s="268"/>
      <c r="HR155" s="269"/>
      <c r="HS155" s="269"/>
      <c r="HT155" s="269"/>
      <c r="HU155" s="270"/>
      <c r="HV155" s="269"/>
      <c r="HW155" s="270"/>
      <c r="HX155" s="269"/>
      <c r="HY155" s="269"/>
      <c r="HZ155" s="269"/>
      <c r="IA155" s="270"/>
      <c r="IB155" s="271"/>
      <c r="IC155" s="272"/>
      <c r="ID155" s="252"/>
      <c r="IE155" s="266"/>
      <c r="IF155" s="267" t="s">
        <v>150</v>
      </c>
      <c r="IG155" s="268"/>
      <c r="IH155" s="268"/>
      <c r="II155" s="269"/>
      <c r="IJ155" s="269"/>
      <c r="IK155" s="269"/>
      <c r="IL155" s="270"/>
      <c r="IM155" s="269"/>
      <c r="IN155" s="270"/>
      <c r="IO155" s="269"/>
      <c r="IP155" s="269"/>
      <c r="IQ155" s="269"/>
      <c r="IR155" s="270"/>
      <c r="IS155" s="271"/>
      <c r="IT155" s="272"/>
      <c r="IU155" s="252"/>
      <c r="IV155" s="266"/>
      <c r="IW155" s="267" t="s">
        <v>150</v>
      </c>
      <c r="IX155" s="268"/>
      <c r="IY155" s="268"/>
      <c r="IZ155" s="269"/>
      <c r="JA155" s="269"/>
      <c r="JB155" s="269"/>
      <c r="JC155" s="270"/>
      <c r="JD155" s="269"/>
      <c r="JE155" s="270"/>
      <c r="JF155" s="269"/>
      <c r="JG155" s="269"/>
      <c r="JH155" s="269"/>
      <c r="JI155" s="270"/>
      <c r="JJ155" s="271"/>
      <c r="JK155" s="272"/>
      <c r="JL155" s="252"/>
      <c r="JM155" s="266"/>
      <c r="JN155" s="267" t="s">
        <v>150</v>
      </c>
      <c r="JO155" s="268"/>
      <c r="JP155" s="268"/>
      <c r="JQ155" s="269"/>
      <c r="JR155" s="269"/>
      <c r="JS155" s="269"/>
      <c r="JT155" s="270"/>
      <c r="JU155" s="269"/>
      <c r="JV155" s="270"/>
      <c r="JW155" s="269"/>
      <c r="JX155" s="269"/>
      <c r="JY155" s="269"/>
      <c r="JZ155" s="270"/>
      <c r="KA155" s="271"/>
      <c r="KB155" s="272"/>
      <c r="KC155" s="252"/>
      <c r="KD155" s="266"/>
      <c r="KE155" s="267" t="s">
        <v>150</v>
      </c>
      <c r="KF155" s="268"/>
      <c r="KG155" s="268"/>
      <c r="KH155" s="269"/>
      <c r="KI155" s="269"/>
      <c r="KJ155" s="269"/>
      <c r="KK155" s="270"/>
      <c r="KL155" s="269"/>
      <c r="KM155" s="270"/>
      <c r="KN155" s="269"/>
      <c r="KO155" s="269"/>
      <c r="KP155" s="269"/>
      <c r="KQ155" s="270"/>
      <c r="KR155" s="271"/>
      <c r="KS155" s="272"/>
      <c r="KT155" s="252"/>
      <c r="KU155" s="264"/>
    </row>
    <row r="156" ht="15.75" customHeight="1">
      <c r="A156" s="273"/>
      <c r="B156" s="274" t="s">
        <v>134</v>
      </c>
      <c r="C156" s="275"/>
      <c r="D156" s="275"/>
      <c r="E156" s="276"/>
      <c r="F156" s="276"/>
      <c r="G156" s="276"/>
      <c r="H156" s="277"/>
      <c r="I156" s="276"/>
      <c r="J156" s="277"/>
      <c r="K156" s="276"/>
      <c r="L156" s="276"/>
      <c r="M156" s="276"/>
      <c r="N156" s="277"/>
      <c r="O156" s="278"/>
      <c r="P156" s="279"/>
      <c r="Q156" s="263"/>
      <c r="R156" s="273"/>
      <c r="S156" s="274" t="s">
        <v>134</v>
      </c>
      <c r="T156" s="275"/>
      <c r="U156" s="275"/>
      <c r="V156" s="276"/>
      <c r="W156" s="276"/>
      <c r="X156" s="276"/>
      <c r="Y156" s="277"/>
      <c r="Z156" s="276"/>
      <c r="AA156" s="277"/>
      <c r="AB156" s="276"/>
      <c r="AC156" s="276"/>
      <c r="AD156" s="276"/>
      <c r="AE156" s="277"/>
      <c r="AF156" s="278"/>
      <c r="AG156" s="279"/>
      <c r="AH156" s="263"/>
      <c r="AI156" s="273"/>
      <c r="AJ156" s="274" t="s">
        <v>134</v>
      </c>
      <c r="AK156" s="275"/>
      <c r="AL156" s="275"/>
      <c r="AM156" s="276"/>
      <c r="AN156" s="276"/>
      <c r="AO156" s="276"/>
      <c r="AP156" s="277"/>
      <c r="AQ156" s="276"/>
      <c r="AR156" s="277"/>
      <c r="AS156" s="276"/>
      <c r="AT156" s="276"/>
      <c r="AU156" s="276"/>
      <c r="AV156" s="277"/>
      <c r="AW156" s="278"/>
      <c r="AX156" s="279"/>
      <c r="AY156" s="263"/>
      <c r="AZ156" s="273"/>
      <c r="BA156" s="274" t="s">
        <v>134</v>
      </c>
      <c r="BB156" s="275"/>
      <c r="BC156" s="275"/>
      <c r="BD156" s="276"/>
      <c r="BE156" s="276"/>
      <c r="BF156" s="276"/>
      <c r="BG156" s="277"/>
      <c r="BH156" s="276"/>
      <c r="BI156" s="277"/>
      <c r="BJ156" s="276"/>
      <c r="BK156" s="276"/>
      <c r="BL156" s="276"/>
      <c r="BM156" s="277"/>
      <c r="BN156" s="278"/>
      <c r="BO156" s="279"/>
      <c r="BP156" s="263"/>
      <c r="BQ156" s="273"/>
      <c r="BR156" s="274" t="s">
        <v>134</v>
      </c>
      <c r="BS156" s="275"/>
      <c r="BT156" s="275"/>
      <c r="BU156" s="276"/>
      <c r="BV156" s="276"/>
      <c r="BW156" s="276"/>
      <c r="BX156" s="277"/>
      <c r="BY156" s="276"/>
      <c r="BZ156" s="277"/>
      <c r="CA156" s="276"/>
      <c r="CB156" s="276"/>
      <c r="CC156" s="276"/>
      <c r="CD156" s="277"/>
      <c r="CE156" s="278"/>
      <c r="CF156" s="279"/>
      <c r="CG156" s="263"/>
      <c r="CH156" s="273"/>
      <c r="CI156" s="274" t="s">
        <v>134</v>
      </c>
      <c r="CJ156" s="275"/>
      <c r="CK156" s="275"/>
      <c r="CL156" s="276"/>
      <c r="CM156" s="276"/>
      <c r="CN156" s="276"/>
      <c r="CO156" s="277"/>
      <c r="CP156" s="276"/>
      <c r="CQ156" s="277"/>
      <c r="CR156" s="276"/>
      <c r="CS156" s="276"/>
      <c r="CT156" s="276"/>
      <c r="CU156" s="277"/>
      <c r="CV156" s="278"/>
      <c r="CW156" s="279"/>
      <c r="CX156" s="263"/>
      <c r="CY156" s="273"/>
      <c r="CZ156" s="274" t="s">
        <v>134</v>
      </c>
      <c r="DA156" s="275"/>
      <c r="DB156" s="275"/>
      <c r="DC156" s="276"/>
      <c r="DD156" s="276"/>
      <c r="DE156" s="276"/>
      <c r="DF156" s="277"/>
      <c r="DG156" s="276"/>
      <c r="DH156" s="277"/>
      <c r="DI156" s="276"/>
      <c r="DJ156" s="276"/>
      <c r="DK156" s="276"/>
      <c r="DL156" s="277"/>
      <c r="DM156" s="278"/>
      <c r="DN156" s="279"/>
      <c r="DO156" s="263"/>
      <c r="DP156" s="273"/>
      <c r="DQ156" s="274" t="s">
        <v>134</v>
      </c>
      <c r="DR156" s="275"/>
      <c r="DS156" s="275"/>
      <c r="DT156" s="276"/>
      <c r="DU156" s="276"/>
      <c r="DV156" s="276"/>
      <c r="DW156" s="277"/>
      <c r="DX156" s="276"/>
      <c r="DY156" s="277"/>
      <c r="DZ156" s="276"/>
      <c r="EA156" s="276"/>
      <c r="EB156" s="276"/>
      <c r="EC156" s="277"/>
      <c r="ED156" s="278"/>
      <c r="EE156" s="279"/>
      <c r="EF156" s="263"/>
      <c r="EG156" s="273"/>
      <c r="EH156" s="274" t="s">
        <v>134</v>
      </c>
      <c r="EI156" s="275"/>
      <c r="EJ156" s="275"/>
      <c r="EK156" s="276"/>
      <c r="EL156" s="276"/>
      <c r="EM156" s="276"/>
      <c r="EN156" s="277"/>
      <c r="EO156" s="276"/>
      <c r="EP156" s="277"/>
      <c r="EQ156" s="276"/>
      <c r="ER156" s="276"/>
      <c r="ES156" s="276"/>
      <c r="ET156" s="277"/>
      <c r="EU156" s="278"/>
      <c r="EV156" s="279"/>
      <c r="EW156" s="263"/>
      <c r="EX156" s="273"/>
      <c r="EY156" s="274" t="s">
        <v>134</v>
      </c>
      <c r="EZ156" s="275"/>
      <c r="FA156" s="275"/>
      <c r="FB156" s="276"/>
      <c r="FC156" s="276"/>
      <c r="FD156" s="276"/>
      <c r="FE156" s="277"/>
      <c r="FF156" s="276"/>
      <c r="FG156" s="277"/>
      <c r="FH156" s="276"/>
      <c r="FI156" s="276"/>
      <c r="FJ156" s="276"/>
      <c r="FK156" s="277"/>
      <c r="FL156" s="278"/>
      <c r="FM156" s="279"/>
      <c r="FN156" s="263"/>
      <c r="FO156" s="273"/>
      <c r="FP156" s="274" t="s">
        <v>134</v>
      </c>
      <c r="FQ156" s="275"/>
      <c r="FR156" s="275"/>
      <c r="FS156" s="276"/>
      <c r="FT156" s="276"/>
      <c r="FU156" s="276"/>
      <c r="FV156" s="277"/>
      <c r="FW156" s="276"/>
      <c r="FX156" s="277"/>
      <c r="FY156" s="276"/>
      <c r="FZ156" s="276"/>
      <c r="GA156" s="276"/>
      <c r="GB156" s="277"/>
      <c r="GC156" s="278"/>
      <c r="GD156" s="279"/>
      <c r="GE156" s="263"/>
      <c r="GF156" s="273"/>
      <c r="GG156" s="274" t="s">
        <v>134</v>
      </c>
      <c r="GH156" s="275"/>
      <c r="GI156" s="275"/>
      <c r="GJ156" s="276"/>
      <c r="GK156" s="276"/>
      <c r="GL156" s="276"/>
      <c r="GM156" s="277"/>
      <c r="GN156" s="276"/>
      <c r="GO156" s="277"/>
      <c r="GP156" s="276"/>
      <c r="GQ156" s="276"/>
      <c r="GR156" s="276"/>
      <c r="GS156" s="277"/>
      <c r="GT156" s="278"/>
      <c r="GU156" s="279"/>
      <c r="GV156" s="263"/>
      <c r="GW156" s="273"/>
      <c r="GX156" s="274" t="s">
        <v>134</v>
      </c>
      <c r="GY156" s="275"/>
      <c r="GZ156" s="275"/>
      <c r="HA156" s="276"/>
      <c r="HB156" s="276"/>
      <c r="HC156" s="276"/>
      <c r="HD156" s="277"/>
      <c r="HE156" s="276"/>
      <c r="HF156" s="277"/>
      <c r="HG156" s="276"/>
      <c r="HH156" s="276"/>
      <c r="HI156" s="276"/>
      <c r="HJ156" s="277"/>
      <c r="HK156" s="278"/>
      <c r="HL156" s="279"/>
      <c r="HM156" s="263"/>
      <c r="HN156" s="273"/>
      <c r="HO156" s="274" t="s">
        <v>134</v>
      </c>
      <c r="HP156" s="275"/>
      <c r="HQ156" s="275"/>
      <c r="HR156" s="276"/>
      <c r="HS156" s="276"/>
      <c r="HT156" s="276"/>
      <c r="HU156" s="277"/>
      <c r="HV156" s="276"/>
      <c r="HW156" s="277"/>
      <c r="HX156" s="276"/>
      <c r="HY156" s="276"/>
      <c r="HZ156" s="276"/>
      <c r="IA156" s="277"/>
      <c r="IB156" s="278"/>
      <c r="IC156" s="279"/>
      <c r="ID156" s="263"/>
      <c r="IE156" s="273"/>
      <c r="IF156" s="274" t="s">
        <v>134</v>
      </c>
      <c r="IG156" s="275"/>
      <c r="IH156" s="275"/>
      <c r="II156" s="276"/>
      <c r="IJ156" s="276"/>
      <c r="IK156" s="276"/>
      <c r="IL156" s="277"/>
      <c r="IM156" s="276"/>
      <c r="IN156" s="277"/>
      <c r="IO156" s="276"/>
      <c r="IP156" s="276"/>
      <c r="IQ156" s="276"/>
      <c r="IR156" s="277"/>
      <c r="IS156" s="278"/>
      <c r="IT156" s="279"/>
      <c r="IU156" s="263"/>
      <c r="IV156" s="273"/>
      <c r="IW156" s="274" t="s">
        <v>134</v>
      </c>
      <c r="IX156" s="275"/>
      <c r="IY156" s="275"/>
      <c r="IZ156" s="276"/>
      <c r="JA156" s="276"/>
      <c r="JB156" s="276"/>
      <c r="JC156" s="277"/>
      <c r="JD156" s="276"/>
      <c r="JE156" s="277"/>
      <c r="JF156" s="276"/>
      <c r="JG156" s="276"/>
      <c r="JH156" s="276"/>
      <c r="JI156" s="277"/>
      <c r="JJ156" s="278"/>
      <c r="JK156" s="279"/>
      <c r="JL156" s="263"/>
      <c r="JM156" s="273"/>
      <c r="JN156" s="274" t="s">
        <v>134</v>
      </c>
      <c r="JO156" s="275"/>
      <c r="JP156" s="275"/>
      <c r="JQ156" s="276"/>
      <c r="JR156" s="276"/>
      <c r="JS156" s="276"/>
      <c r="JT156" s="277"/>
      <c r="JU156" s="276"/>
      <c r="JV156" s="277"/>
      <c r="JW156" s="276"/>
      <c r="JX156" s="276"/>
      <c r="JY156" s="276"/>
      <c r="JZ156" s="277"/>
      <c r="KA156" s="278"/>
      <c r="KB156" s="279"/>
      <c r="KC156" s="263"/>
      <c r="KD156" s="273"/>
      <c r="KE156" s="274" t="s">
        <v>134</v>
      </c>
      <c r="KF156" s="275"/>
      <c r="KG156" s="275"/>
      <c r="KH156" s="276"/>
      <c r="KI156" s="276"/>
      <c r="KJ156" s="276"/>
      <c r="KK156" s="277"/>
      <c r="KL156" s="276"/>
      <c r="KM156" s="277"/>
      <c r="KN156" s="276"/>
      <c r="KO156" s="276"/>
      <c r="KP156" s="276"/>
      <c r="KQ156" s="277"/>
      <c r="KR156" s="278"/>
      <c r="KS156" s="279"/>
      <c r="KT156" s="263"/>
      <c r="KU156" s="264"/>
    </row>
    <row r="157" ht="15.75" customHeight="1">
      <c r="A157" s="254">
        <v>1.0</v>
      </c>
      <c r="B157" s="255" t="s">
        <v>151</v>
      </c>
      <c r="C157" s="256" t="s">
        <v>121</v>
      </c>
      <c r="D157" s="256" t="s">
        <v>152</v>
      </c>
      <c r="E157" s="257">
        <f>ADHB!G157</f>
        <v>0</v>
      </c>
      <c r="F157" s="257"/>
      <c r="G157" s="257">
        <f t="shared" ref="G157:G161" si="1315">iferror(E157/F157*100,0)</f>
        <v>0</v>
      </c>
      <c r="H157" s="258"/>
      <c r="I157" s="257">
        <f t="shared" ref="I157:I161" si="1316">IFERROR(+G157*H157,"")</f>
        <v>0</v>
      </c>
      <c r="J157" s="259"/>
      <c r="K157" s="260"/>
      <c r="L157" s="260"/>
      <c r="M157" s="257">
        <f t="shared" ref="M157:M161" si="1317">IFERROR(+(IF(G157="","0",G157))+(IF(I157="","0",I157))+(IF(L157="","0",L157)),"")</f>
        <v>0</v>
      </c>
      <c r="N157" s="258">
        <v>0.294289866351475</v>
      </c>
      <c r="O157" s="261">
        <f t="shared" ref="O157:O161" si="1318">IFERROR(+N157*(M157-L157),"")</f>
        <v>0</v>
      </c>
      <c r="P157" s="262">
        <f t="shared" ref="P157:P161" si="1319">IFERROR(+(IF(M157="","0",M157))-(IF(O157="","0",O157)),"")</f>
        <v>0</v>
      </c>
      <c r="Q157" s="263"/>
      <c r="R157" s="254">
        <v>1.0</v>
      </c>
      <c r="S157" s="255" t="s">
        <v>151</v>
      </c>
      <c r="T157" s="256" t="s">
        <v>121</v>
      </c>
      <c r="U157" s="256" t="s">
        <v>152</v>
      </c>
      <c r="V157" s="257">
        <f>ADHB!X157</f>
        <v>0</v>
      </c>
      <c r="W157" s="257"/>
      <c r="X157" s="257">
        <f t="shared" ref="X157:X161" si="1320">iferror(V157/W157*100,0)</f>
        <v>0</v>
      </c>
      <c r="Y157" s="258"/>
      <c r="Z157" s="257">
        <f t="shared" ref="Z157:Z161" si="1321">IFERROR(+X157*Y157,"")</f>
        <v>0</v>
      </c>
      <c r="AA157" s="259"/>
      <c r="AB157" s="260"/>
      <c r="AC157" s="260"/>
      <c r="AD157" s="257">
        <f t="shared" ref="AD157:AD161" si="1322">IFERROR(+(IF(X157="","0",X157))+(IF(Z157="","0",Z157))+(IF(AC157="","0",AC157)),"")</f>
        <v>0</v>
      </c>
      <c r="AE157" s="258">
        <v>0.294289866351475</v>
      </c>
      <c r="AF157" s="261">
        <f t="shared" ref="AF157:AF161" si="1323">IFERROR(+AE157*(AD157-AC157),"")</f>
        <v>0</v>
      </c>
      <c r="AG157" s="262">
        <f t="shared" ref="AG157:AG161" si="1324">IFERROR(+(IF(AD157="","0",AD157))-(IF(AF157="","0",AF157)),"")</f>
        <v>0</v>
      </c>
      <c r="AH157" s="263"/>
      <c r="AI157" s="254">
        <v>1.0</v>
      </c>
      <c r="AJ157" s="255" t="s">
        <v>151</v>
      </c>
      <c r="AK157" s="256" t="s">
        <v>121</v>
      </c>
      <c r="AL157" s="256" t="s">
        <v>152</v>
      </c>
      <c r="AM157" s="257">
        <f>ADHB!AO157</f>
        <v>0</v>
      </c>
      <c r="AN157" s="257"/>
      <c r="AO157" s="257">
        <f t="shared" ref="AO157:AO161" si="1325">iferror(AM157/AN157*100,0)</f>
        <v>0</v>
      </c>
      <c r="AP157" s="258"/>
      <c r="AQ157" s="257">
        <f t="shared" ref="AQ157:AQ161" si="1326">IFERROR(+AO157*AP157,"")</f>
        <v>0</v>
      </c>
      <c r="AR157" s="259"/>
      <c r="AS157" s="260"/>
      <c r="AT157" s="260"/>
      <c r="AU157" s="257">
        <f t="shared" ref="AU157:AU161" si="1327">IFERROR(+(IF(AO157="","0",AO157))+(IF(AQ157="","0",AQ157))+(IF(AT157="","0",AT157)),"")</f>
        <v>0</v>
      </c>
      <c r="AV157" s="258">
        <v>0.294289866351475</v>
      </c>
      <c r="AW157" s="261">
        <f t="shared" ref="AW157:AW161" si="1328">IFERROR(+AV157*(AU157-AT157),"")</f>
        <v>0</v>
      </c>
      <c r="AX157" s="262">
        <f t="shared" ref="AX157:AX161" si="1329">IFERROR(+(IF(AU157="","0",AU157))-(IF(AW157="","0",AW157)),"")</f>
        <v>0</v>
      </c>
      <c r="AY157" s="263"/>
      <c r="AZ157" s="254">
        <v>1.0</v>
      </c>
      <c r="BA157" s="255" t="s">
        <v>151</v>
      </c>
      <c r="BB157" s="256" t="s">
        <v>121</v>
      </c>
      <c r="BC157" s="256" t="s">
        <v>152</v>
      </c>
      <c r="BD157" s="257">
        <f>ADHB!BF157</f>
        <v>0</v>
      </c>
      <c r="BE157" s="257"/>
      <c r="BF157" s="257">
        <f t="shared" ref="BF157:BF161" si="1330">iferror(BD157/BE157*100,0)</f>
        <v>0</v>
      </c>
      <c r="BG157" s="258"/>
      <c r="BH157" s="257">
        <f t="shared" ref="BH157:BH161" si="1331">IFERROR(+BF157*BG157,"")</f>
        <v>0</v>
      </c>
      <c r="BI157" s="259"/>
      <c r="BJ157" s="260"/>
      <c r="BK157" s="260"/>
      <c r="BL157" s="257">
        <f t="shared" ref="BL157:BL161" si="1332">IFERROR(+(IF(BF157="","0",BF157))+(IF(BH157="","0",BH157))+(IF(BK157="","0",BK157)),"")</f>
        <v>0</v>
      </c>
      <c r="BM157" s="258">
        <v>0.294289866351475</v>
      </c>
      <c r="BN157" s="261">
        <f t="shared" ref="BN157:BN161" si="1333">IFERROR(+BM157*(BL157-BK157),"")</f>
        <v>0</v>
      </c>
      <c r="BO157" s="262">
        <f t="shared" ref="BO157:BO161" si="1334">IFERROR(+(IF(BL157="","0",BL157))-(IF(BN157="","0",BN157)),"")</f>
        <v>0</v>
      </c>
      <c r="BP157" s="263"/>
      <c r="BQ157" s="254">
        <v>1.0</v>
      </c>
      <c r="BR157" s="255" t="s">
        <v>151</v>
      </c>
      <c r="BS157" s="256" t="s">
        <v>121</v>
      </c>
      <c r="BT157" s="256" t="s">
        <v>152</v>
      </c>
      <c r="BU157" s="257">
        <f>ADHB!BW157</f>
        <v>0</v>
      </c>
      <c r="BV157" s="257"/>
      <c r="BW157" s="257">
        <f t="shared" ref="BW157:BW161" si="1335">iferror(BU157/BV157*100,0)</f>
        <v>0</v>
      </c>
      <c r="BX157" s="258"/>
      <c r="BY157" s="257">
        <f t="shared" ref="BY157:BY161" si="1336">IFERROR(+BW157*BX157,"")</f>
        <v>0</v>
      </c>
      <c r="BZ157" s="259"/>
      <c r="CA157" s="260"/>
      <c r="CB157" s="260"/>
      <c r="CC157" s="257">
        <f t="shared" ref="CC157:CC161" si="1337">IFERROR(+(IF(BW157="","0",BW157))+(IF(BY157="","0",BY157))+(IF(CB157="","0",CB157)),"")</f>
        <v>0</v>
      </c>
      <c r="CD157" s="258">
        <v>0.294289866351475</v>
      </c>
      <c r="CE157" s="261">
        <f t="shared" ref="CE157:CE161" si="1338">IFERROR(+CD157*(CC157-CB157),"")</f>
        <v>0</v>
      </c>
      <c r="CF157" s="262">
        <f t="shared" ref="CF157:CF161" si="1339">IFERROR(+(IF(CC157="","0",CC157))-(IF(CE157="","0",CE157)),"")</f>
        <v>0</v>
      </c>
      <c r="CG157" s="263"/>
      <c r="CH157" s="254">
        <v>1.0</v>
      </c>
      <c r="CI157" s="255" t="s">
        <v>151</v>
      </c>
      <c r="CJ157" s="256" t="s">
        <v>121</v>
      </c>
      <c r="CK157" s="256" t="s">
        <v>152</v>
      </c>
      <c r="CL157" s="257">
        <f>ADHB!CN157</f>
        <v>0</v>
      </c>
      <c r="CM157" s="257"/>
      <c r="CN157" s="257">
        <f t="shared" ref="CN157:CN161" si="1340">iferror(CL157/CM157*100,0)</f>
        <v>0</v>
      </c>
      <c r="CO157" s="258"/>
      <c r="CP157" s="257">
        <f t="shared" ref="CP157:CP161" si="1341">IFERROR(+CN157*CO157,"")</f>
        <v>0</v>
      </c>
      <c r="CQ157" s="259"/>
      <c r="CR157" s="260"/>
      <c r="CS157" s="260"/>
      <c r="CT157" s="257">
        <f t="shared" ref="CT157:CT161" si="1342">IFERROR(+(IF(CN157="","0",CN157))+(IF(CP157="","0",CP157))+(IF(CS157="","0",CS157)),"")</f>
        <v>0</v>
      </c>
      <c r="CU157" s="258">
        <v>0.294289866351475</v>
      </c>
      <c r="CV157" s="261">
        <f t="shared" ref="CV157:CV161" si="1343">IFERROR(+CU157*(CT157-CS157),"")</f>
        <v>0</v>
      </c>
      <c r="CW157" s="262">
        <f t="shared" ref="CW157:CW161" si="1344">IFERROR(+(IF(CT157="","0",CT157))-(IF(CV157="","0",CV157)),"")</f>
        <v>0</v>
      </c>
      <c r="CX157" s="263"/>
      <c r="CY157" s="254">
        <v>1.0</v>
      </c>
      <c r="CZ157" s="255" t="s">
        <v>151</v>
      </c>
      <c r="DA157" s="256" t="s">
        <v>121</v>
      </c>
      <c r="DB157" s="256" t="s">
        <v>152</v>
      </c>
      <c r="DC157" s="257">
        <f>ADHB!DE157</f>
        <v>0</v>
      </c>
      <c r="DD157" s="257"/>
      <c r="DE157" s="257">
        <f t="shared" ref="DE157:DE161" si="1345">iferror(DC157/DD157*100,0)</f>
        <v>0</v>
      </c>
      <c r="DF157" s="258"/>
      <c r="DG157" s="257">
        <f t="shared" ref="DG157:DG161" si="1346">IFERROR(+DE157*DF157,"")</f>
        <v>0</v>
      </c>
      <c r="DH157" s="259"/>
      <c r="DI157" s="260"/>
      <c r="DJ157" s="260"/>
      <c r="DK157" s="257">
        <f t="shared" ref="DK157:DK161" si="1347">IFERROR(+(IF(DE157="","0",DE157))+(IF(DG157="","0",DG157))+(IF(DJ157="","0",DJ157)),"")</f>
        <v>0</v>
      </c>
      <c r="DL157" s="258">
        <v>0.294289866351475</v>
      </c>
      <c r="DM157" s="261">
        <f t="shared" ref="DM157:DM161" si="1348">IFERROR(+DL157*(DK157-DJ157),"")</f>
        <v>0</v>
      </c>
      <c r="DN157" s="262">
        <f t="shared" ref="DN157:DN161" si="1349">IFERROR(+(IF(DK157="","0",DK157))-(IF(DM157="","0",DM157)),"")</f>
        <v>0</v>
      </c>
      <c r="DO157" s="263"/>
      <c r="DP157" s="254">
        <v>1.0</v>
      </c>
      <c r="DQ157" s="255" t="s">
        <v>151</v>
      </c>
      <c r="DR157" s="256" t="s">
        <v>121</v>
      </c>
      <c r="DS157" s="256" t="s">
        <v>152</v>
      </c>
      <c r="DT157" s="257">
        <f>ADHB!DV157</f>
        <v>0</v>
      </c>
      <c r="DU157" s="257"/>
      <c r="DV157" s="257">
        <f t="shared" ref="DV157:DV161" si="1350">iferror(DT157/DU157*100,0)</f>
        <v>0</v>
      </c>
      <c r="DW157" s="258"/>
      <c r="DX157" s="257">
        <f t="shared" ref="DX157:DX161" si="1351">IFERROR(+DV157*DW157,"")</f>
        <v>0</v>
      </c>
      <c r="DY157" s="259"/>
      <c r="DZ157" s="260"/>
      <c r="EA157" s="260"/>
      <c r="EB157" s="257">
        <f t="shared" ref="EB157:EB161" si="1352">IFERROR(+(IF(DV157="","0",DV157))+(IF(DX157="","0",DX157))+(IF(EA157="","0",EA157)),"")</f>
        <v>0</v>
      </c>
      <c r="EC157" s="258">
        <v>0.294289866351475</v>
      </c>
      <c r="ED157" s="261">
        <f t="shared" ref="ED157:ED161" si="1353">IFERROR(+EC157*(EB157-EA157),"")</f>
        <v>0</v>
      </c>
      <c r="EE157" s="262">
        <f t="shared" ref="EE157:EE161" si="1354">IFERROR(+(IF(EB157="","0",EB157))-(IF(ED157="","0",ED157)),"")</f>
        <v>0</v>
      </c>
      <c r="EF157" s="263"/>
      <c r="EG157" s="254">
        <v>1.0</v>
      </c>
      <c r="EH157" s="255" t="s">
        <v>151</v>
      </c>
      <c r="EI157" s="256" t="s">
        <v>121</v>
      </c>
      <c r="EJ157" s="256" t="s">
        <v>152</v>
      </c>
      <c r="EK157" s="257">
        <f>ADHB!EM157</f>
        <v>0</v>
      </c>
      <c r="EL157" s="257"/>
      <c r="EM157" s="257">
        <f t="shared" ref="EM157:EM161" si="1355">iferror(EK157/EL157*100,0)</f>
        <v>0</v>
      </c>
      <c r="EN157" s="258"/>
      <c r="EO157" s="257">
        <f t="shared" ref="EO157:EO161" si="1356">IFERROR(+EM157*EN157,"")</f>
        <v>0</v>
      </c>
      <c r="EP157" s="259"/>
      <c r="EQ157" s="260"/>
      <c r="ER157" s="260"/>
      <c r="ES157" s="257">
        <f t="shared" ref="ES157:ES161" si="1357">IFERROR(+(IF(EM157="","0",EM157))+(IF(EO157="","0",EO157))+(IF(ER157="","0",ER157)),"")</f>
        <v>0</v>
      </c>
      <c r="ET157" s="258">
        <v>0.294289866351475</v>
      </c>
      <c r="EU157" s="261">
        <f t="shared" ref="EU157:EU161" si="1358">IFERROR(+ET157*(ES157-ER157),"")</f>
        <v>0</v>
      </c>
      <c r="EV157" s="262">
        <f t="shared" ref="EV157:EV161" si="1359">IFERROR(+(IF(ES157="","0",ES157))-(IF(EU157="","0",EU157)),"")</f>
        <v>0</v>
      </c>
      <c r="EW157" s="263"/>
      <c r="EX157" s="254">
        <v>1.0</v>
      </c>
      <c r="EY157" s="255" t="s">
        <v>151</v>
      </c>
      <c r="EZ157" s="256" t="s">
        <v>121</v>
      </c>
      <c r="FA157" s="256" t="s">
        <v>152</v>
      </c>
      <c r="FB157" s="257">
        <f>ADHB!FD157</f>
        <v>0</v>
      </c>
      <c r="FC157" s="257"/>
      <c r="FD157" s="257">
        <f t="shared" ref="FD157:FD161" si="1360">iferror(FB157/FC157*100,0)</f>
        <v>0</v>
      </c>
      <c r="FE157" s="258"/>
      <c r="FF157" s="257">
        <f t="shared" ref="FF157:FF161" si="1361">IFERROR(+FD157*FE157,"")</f>
        <v>0</v>
      </c>
      <c r="FG157" s="259"/>
      <c r="FH157" s="260"/>
      <c r="FI157" s="260"/>
      <c r="FJ157" s="257">
        <f t="shared" ref="FJ157:FJ161" si="1362">IFERROR(+(IF(FD157="","0",FD157))+(IF(FF157="","0",FF157))+(IF(FI157="","0",FI157)),"")</f>
        <v>0</v>
      </c>
      <c r="FK157" s="258">
        <v>0.294289866351475</v>
      </c>
      <c r="FL157" s="261">
        <f t="shared" ref="FL157:FL161" si="1363">IFERROR(+FK157*(FJ157-FI157),"")</f>
        <v>0</v>
      </c>
      <c r="FM157" s="262">
        <f t="shared" ref="FM157:FM161" si="1364">IFERROR(+(IF(FJ157="","0",FJ157))-(IF(FL157="","0",FL157)),"")</f>
        <v>0</v>
      </c>
      <c r="FN157" s="263"/>
      <c r="FO157" s="254">
        <v>1.0</v>
      </c>
      <c r="FP157" s="255" t="s">
        <v>151</v>
      </c>
      <c r="FQ157" s="256" t="s">
        <v>121</v>
      </c>
      <c r="FR157" s="256" t="s">
        <v>152</v>
      </c>
      <c r="FS157" s="257">
        <f>ADHB!FU157</f>
        <v>0</v>
      </c>
      <c r="FT157" s="257"/>
      <c r="FU157" s="257">
        <f t="shared" ref="FU157:FU161" si="1365">iferror(FS157/FT157*100,0)</f>
        <v>0</v>
      </c>
      <c r="FV157" s="258"/>
      <c r="FW157" s="257">
        <f t="shared" ref="FW157:FW161" si="1366">IFERROR(+FU157*FV157,"")</f>
        <v>0</v>
      </c>
      <c r="FX157" s="259"/>
      <c r="FY157" s="260"/>
      <c r="FZ157" s="260"/>
      <c r="GA157" s="257">
        <f t="shared" ref="GA157:GA161" si="1367">IFERROR(+(IF(FU157="","0",FU157))+(IF(FW157="","0",FW157))+(IF(FZ157="","0",FZ157)),"")</f>
        <v>0</v>
      </c>
      <c r="GB157" s="258">
        <v>0.294289866351475</v>
      </c>
      <c r="GC157" s="261">
        <f t="shared" ref="GC157:GC161" si="1368">IFERROR(+GB157*(GA157-FZ157),"")</f>
        <v>0</v>
      </c>
      <c r="GD157" s="262">
        <f t="shared" ref="GD157:GD161" si="1369">IFERROR(+(IF(GA157="","0",GA157))-(IF(GC157="","0",GC157)),"")</f>
        <v>0</v>
      </c>
      <c r="GE157" s="263"/>
      <c r="GF157" s="254">
        <v>1.0</v>
      </c>
      <c r="GG157" s="255" t="s">
        <v>151</v>
      </c>
      <c r="GH157" s="256" t="s">
        <v>121</v>
      </c>
      <c r="GI157" s="256" t="s">
        <v>152</v>
      </c>
      <c r="GJ157" s="257">
        <f>ADHB!GL157</f>
        <v>0</v>
      </c>
      <c r="GK157" s="257"/>
      <c r="GL157" s="257">
        <f t="shared" ref="GL157:GL161" si="1370">iferror(GJ157/GK157*100,0)</f>
        <v>0</v>
      </c>
      <c r="GM157" s="258"/>
      <c r="GN157" s="257">
        <f t="shared" ref="GN157:GN161" si="1371">IFERROR(+GL157*GM157,"")</f>
        <v>0</v>
      </c>
      <c r="GO157" s="259"/>
      <c r="GP157" s="260"/>
      <c r="GQ157" s="260"/>
      <c r="GR157" s="257">
        <f t="shared" ref="GR157:GR161" si="1372">IFERROR(+(IF(GL157="","0",GL157))+(IF(GN157="","0",GN157))+(IF(GQ157="","0",GQ157)),"")</f>
        <v>0</v>
      </c>
      <c r="GS157" s="258">
        <v>0.294289866351475</v>
      </c>
      <c r="GT157" s="261">
        <f t="shared" ref="GT157:GT161" si="1373">IFERROR(+GS157*(GR157-GQ157),"")</f>
        <v>0</v>
      </c>
      <c r="GU157" s="262">
        <f t="shared" ref="GU157:GU161" si="1374">IFERROR(+(IF(GR157="","0",GR157))-(IF(GT157="","0",GT157)),"")</f>
        <v>0</v>
      </c>
      <c r="GV157" s="263"/>
      <c r="GW157" s="254">
        <v>1.0</v>
      </c>
      <c r="GX157" s="255" t="s">
        <v>151</v>
      </c>
      <c r="GY157" s="256" t="s">
        <v>121</v>
      </c>
      <c r="GZ157" s="256" t="s">
        <v>152</v>
      </c>
      <c r="HA157" s="257">
        <f>ADHB!HC157</f>
        <v>0</v>
      </c>
      <c r="HB157" s="257"/>
      <c r="HC157" s="257">
        <f t="shared" ref="HC157:HC161" si="1375">iferror(HA157/HB157*100,0)</f>
        <v>0</v>
      </c>
      <c r="HD157" s="258"/>
      <c r="HE157" s="257">
        <f t="shared" ref="HE157:HE161" si="1376">IFERROR(+HC157*HD157,"")</f>
        <v>0</v>
      </c>
      <c r="HF157" s="259"/>
      <c r="HG157" s="260"/>
      <c r="HH157" s="260"/>
      <c r="HI157" s="257">
        <f t="shared" ref="HI157:HI161" si="1377">IFERROR(+(IF(HC157="","0",HC157))+(IF(HE157="","0",HE157))+(IF(HH157="","0",HH157)),"")</f>
        <v>0</v>
      </c>
      <c r="HJ157" s="258">
        <v>0.294289866351475</v>
      </c>
      <c r="HK157" s="261">
        <f t="shared" ref="HK157:HK161" si="1378">IFERROR(+HJ157*(HI157-HH157),"")</f>
        <v>0</v>
      </c>
      <c r="HL157" s="262">
        <f t="shared" ref="HL157:HL161" si="1379">IFERROR(+(IF(HI157="","0",HI157))-(IF(HK157="","0",HK157)),"")</f>
        <v>0</v>
      </c>
      <c r="HM157" s="263"/>
      <c r="HN157" s="254">
        <v>1.0</v>
      </c>
      <c r="HO157" s="255" t="s">
        <v>151</v>
      </c>
      <c r="HP157" s="256" t="s">
        <v>121</v>
      </c>
      <c r="HQ157" s="256" t="s">
        <v>152</v>
      </c>
      <c r="HR157" s="257">
        <f>ADHB!HT157</f>
        <v>0</v>
      </c>
      <c r="HS157" s="257"/>
      <c r="HT157" s="257">
        <f t="shared" ref="HT157:HT161" si="1380">iferror(HR157/HS157*100,0)</f>
        <v>0</v>
      </c>
      <c r="HU157" s="258"/>
      <c r="HV157" s="257">
        <f t="shared" ref="HV157:HV161" si="1381">IFERROR(+HT157*HU157,"")</f>
        <v>0</v>
      </c>
      <c r="HW157" s="259"/>
      <c r="HX157" s="260"/>
      <c r="HY157" s="260"/>
      <c r="HZ157" s="257">
        <f t="shared" ref="HZ157:HZ161" si="1382">IFERROR(+(IF(HT157="","0",HT157))+(IF(HV157="","0",HV157))+(IF(HY157="","0",HY157)),"")</f>
        <v>0</v>
      </c>
      <c r="IA157" s="258">
        <v>0.294289866351475</v>
      </c>
      <c r="IB157" s="261">
        <f t="shared" ref="IB157:IB161" si="1383">IFERROR(+IA157*(HZ157-HY157),"")</f>
        <v>0</v>
      </c>
      <c r="IC157" s="262">
        <f t="shared" ref="IC157:IC161" si="1384">IFERROR(+(IF(HZ157="","0",HZ157))-(IF(IB157="","0",IB157)),"")</f>
        <v>0</v>
      </c>
      <c r="ID157" s="263"/>
      <c r="IE157" s="254">
        <v>1.0</v>
      </c>
      <c r="IF157" s="255" t="s">
        <v>151</v>
      </c>
      <c r="IG157" s="256" t="s">
        <v>121</v>
      </c>
      <c r="IH157" s="256" t="s">
        <v>152</v>
      </c>
      <c r="II157" s="257">
        <f>ADHB!IK157</f>
        <v>0</v>
      </c>
      <c r="IJ157" s="257"/>
      <c r="IK157" s="257">
        <f t="shared" ref="IK157:IK161" si="1385">iferror(II157/IJ157*100,0)</f>
        <v>0</v>
      </c>
      <c r="IL157" s="258"/>
      <c r="IM157" s="257">
        <f t="shared" ref="IM157:IM161" si="1386">IFERROR(+IK157*IL157,"")</f>
        <v>0</v>
      </c>
      <c r="IN157" s="259"/>
      <c r="IO157" s="260"/>
      <c r="IP157" s="260"/>
      <c r="IQ157" s="257">
        <f t="shared" ref="IQ157:IQ161" si="1387">IFERROR(+(IF(IK157="","0",IK157))+(IF(IM157="","0",IM157))+(IF(IP157="","0",IP157)),"")</f>
        <v>0</v>
      </c>
      <c r="IR157" s="258">
        <v>0.294289866351475</v>
      </c>
      <c r="IS157" s="261">
        <f t="shared" ref="IS157:IS161" si="1388">IFERROR(+IR157*(IQ157-IP157),"")</f>
        <v>0</v>
      </c>
      <c r="IT157" s="262">
        <f t="shared" ref="IT157:IT161" si="1389">IFERROR(+(IF(IQ157="","0",IQ157))-(IF(IS157="","0",IS157)),"")</f>
        <v>0</v>
      </c>
      <c r="IU157" s="263"/>
      <c r="IV157" s="254">
        <v>1.0</v>
      </c>
      <c r="IW157" s="255" t="s">
        <v>151</v>
      </c>
      <c r="IX157" s="256" t="s">
        <v>121</v>
      </c>
      <c r="IY157" s="256" t="s">
        <v>152</v>
      </c>
      <c r="IZ157" s="257">
        <f>ADHB!JB157</f>
        <v>0</v>
      </c>
      <c r="JA157" s="257"/>
      <c r="JB157" s="257">
        <f t="shared" ref="JB157:JB161" si="1390">iferror(IZ157/JA157*100,0)</f>
        <v>0</v>
      </c>
      <c r="JC157" s="258"/>
      <c r="JD157" s="257">
        <f t="shared" ref="JD157:JD161" si="1391">IFERROR(+JB157*JC157,"")</f>
        <v>0</v>
      </c>
      <c r="JE157" s="259"/>
      <c r="JF157" s="260"/>
      <c r="JG157" s="260"/>
      <c r="JH157" s="257">
        <f t="shared" ref="JH157:JH161" si="1392">IFERROR(+(IF(JB157="","0",JB157))+(IF(JD157="","0",JD157))+(IF(JG157="","0",JG157)),"")</f>
        <v>0</v>
      </c>
      <c r="JI157" s="258">
        <v>0.294289866351475</v>
      </c>
      <c r="JJ157" s="261">
        <f t="shared" ref="JJ157:JJ161" si="1393">IFERROR(+JI157*(JH157-JG157),"")</f>
        <v>0</v>
      </c>
      <c r="JK157" s="262">
        <f t="shared" ref="JK157:JK161" si="1394">IFERROR(+(IF(JH157="","0",JH157))-(IF(JJ157="","0",JJ157)),"")</f>
        <v>0</v>
      </c>
      <c r="JL157" s="263"/>
      <c r="JM157" s="254">
        <v>1.0</v>
      </c>
      <c r="JN157" s="255" t="s">
        <v>151</v>
      </c>
      <c r="JO157" s="256" t="s">
        <v>121</v>
      </c>
      <c r="JP157" s="256" t="s">
        <v>152</v>
      </c>
      <c r="JQ157" s="257">
        <f>ADHB!JS157</f>
        <v>0</v>
      </c>
      <c r="JR157" s="257"/>
      <c r="JS157" s="257">
        <f t="shared" ref="JS157:JS161" si="1395">iferror(JQ157/JR157*100,0)</f>
        <v>0</v>
      </c>
      <c r="JT157" s="258"/>
      <c r="JU157" s="257">
        <f t="shared" ref="JU157:JU161" si="1396">IFERROR(+JS157*JT157,"")</f>
        <v>0</v>
      </c>
      <c r="JV157" s="259"/>
      <c r="JW157" s="260"/>
      <c r="JX157" s="260"/>
      <c r="JY157" s="257">
        <f t="shared" ref="JY157:JY161" si="1397">IFERROR(+(IF(JS157="","0",JS157))+(IF(JU157="","0",JU157))+(IF(JX157="","0",JX157)),"")</f>
        <v>0</v>
      </c>
      <c r="JZ157" s="258">
        <v>0.294289866351475</v>
      </c>
      <c r="KA157" s="261">
        <f t="shared" ref="KA157:KA161" si="1398">IFERROR(+JZ157*(JY157-JX157),"")</f>
        <v>0</v>
      </c>
      <c r="KB157" s="262">
        <f t="shared" ref="KB157:KB161" si="1399">IFERROR(+(IF(JY157="","0",JY157))-(IF(KA157="","0",KA157)),"")</f>
        <v>0</v>
      </c>
      <c r="KC157" s="263"/>
      <c r="KD157" s="254">
        <v>1.0</v>
      </c>
      <c r="KE157" s="255" t="s">
        <v>151</v>
      </c>
      <c r="KF157" s="256" t="s">
        <v>121</v>
      </c>
      <c r="KG157" s="256" t="s">
        <v>152</v>
      </c>
      <c r="KH157" s="257">
        <f>ADHB!KJ157</f>
        <v>0</v>
      </c>
      <c r="KI157" s="257"/>
      <c r="KJ157" s="257">
        <f t="shared" ref="KJ157:KJ161" si="1400">iferror(KH157/KI157*100,0)</f>
        <v>0</v>
      </c>
      <c r="KK157" s="258"/>
      <c r="KL157" s="257">
        <f t="shared" ref="KL157:KL161" si="1401">IFERROR(+KJ157*KK157,"")</f>
        <v>0</v>
      </c>
      <c r="KM157" s="259"/>
      <c r="KN157" s="260"/>
      <c r="KO157" s="260"/>
      <c r="KP157" s="257">
        <f t="shared" ref="KP157:KP161" si="1402">IFERROR(+(IF(KJ157="","0",KJ157))+(IF(KL157="","0",KL157))+(IF(KO157="","0",KO157)),"")</f>
        <v>0</v>
      </c>
      <c r="KQ157" s="258">
        <v>0.294289866351475</v>
      </c>
      <c r="KR157" s="261">
        <f t="shared" ref="KR157:KR161" si="1403">IFERROR(+KQ157*(KP157-KO157),"")</f>
        <v>0</v>
      </c>
      <c r="KS157" s="262">
        <f t="shared" ref="KS157:KS161" si="1404">IFERROR(+(IF(KP157="","0",KP157))-(IF(KR157="","0",KR157)),"")</f>
        <v>0</v>
      </c>
      <c r="KT157" s="263"/>
      <c r="KU157" s="264"/>
    </row>
    <row r="158" ht="15.75" customHeight="1">
      <c r="A158" s="254">
        <v>2.0</v>
      </c>
      <c r="B158" s="255" t="s">
        <v>153</v>
      </c>
      <c r="C158" s="256" t="s">
        <v>121</v>
      </c>
      <c r="D158" s="256" t="s">
        <v>152</v>
      </c>
      <c r="E158" s="257">
        <f>ADHB!G158</f>
        <v>0</v>
      </c>
      <c r="F158" s="257"/>
      <c r="G158" s="257">
        <f t="shared" si="1315"/>
        <v>0</v>
      </c>
      <c r="H158" s="258"/>
      <c r="I158" s="257">
        <f t="shared" si="1316"/>
        <v>0</v>
      </c>
      <c r="J158" s="259"/>
      <c r="K158" s="260"/>
      <c r="L158" s="260"/>
      <c r="M158" s="257">
        <f t="shared" si="1317"/>
        <v>0</v>
      </c>
      <c r="N158" s="258">
        <v>0.294289866351475</v>
      </c>
      <c r="O158" s="261">
        <f t="shared" si="1318"/>
        <v>0</v>
      </c>
      <c r="P158" s="262">
        <f t="shared" si="1319"/>
        <v>0</v>
      </c>
      <c r="Q158" s="263"/>
      <c r="R158" s="254">
        <v>2.0</v>
      </c>
      <c r="S158" s="255" t="s">
        <v>153</v>
      </c>
      <c r="T158" s="256" t="s">
        <v>121</v>
      </c>
      <c r="U158" s="256" t="s">
        <v>152</v>
      </c>
      <c r="V158" s="257">
        <f>ADHB!X158</f>
        <v>0</v>
      </c>
      <c r="W158" s="257"/>
      <c r="X158" s="257">
        <f t="shared" si="1320"/>
        <v>0</v>
      </c>
      <c r="Y158" s="258"/>
      <c r="Z158" s="257">
        <f t="shared" si="1321"/>
        <v>0</v>
      </c>
      <c r="AA158" s="259"/>
      <c r="AB158" s="260"/>
      <c r="AC158" s="260"/>
      <c r="AD158" s="257">
        <f t="shared" si="1322"/>
        <v>0</v>
      </c>
      <c r="AE158" s="258">
        <v>0.294289866351475</v>
      </c>
      <c r="AF158" s="261">
        <f t="shared" si="1323"/>
        <v>0</v>
      </c>
      <c r="AG158" s="262">
        <f t="shared" si="1324"/>
        <v>0</v>
      </c>
      <c r="AH158" s="263"/>
      <c r="AI158" s="254">
        <v>2.0</v>
      </c>
      <c r="AJ158" s="255" t="s">
        <v>153</v>
      </c>
      <c r="AK158" s="256" t="s">
        <v>121</v>
      </c>
      <c r="AL158" s="256" t="s">
        <v>152</v>
      </c>
      <c r="AM158" s="257">
        <f>ADHB!AO158</f>
        <v>0</v>
      </c>
      <c r="AN158" s="257"/>
      <c r="AO158" s="257">
        <f t="shared" si="1325"/>
        <v>0</v>
      </c>
      <c r="AP158" s="258"/>
      <c r="AQ158" s="257">
        <f t="shared" si="1326"/>
        <v>0</v>
      </c>
      <c r="AR158" s="259"/>
      <c r="AS158" s="260"/>
      <c r="AT158" s="260"/>
      <c r="AU158" s="257">
        <f t="shared" si="1327"/>
        <v>0</v>
      </c>
      <c r="AV158" s="258">
        <v>0.294289866351475</v>
      </c>
      <c r="AW158" s="261">
        <f t="shared" si="1328"/>
        <v>0</v>
      </c>
      <c r="AX158" s="262">
        <f t="shared" si="1329"/>
        <v>0</v>
      </c>
      <c r="AY158" s="263"/>
      <c r="AZ158" s="254">
        <v>2.0</v>
      </c>
      <c r="BA158" s="255" t="s">
        <v>153</v>
      </c>
      <c r="BB158" s="256" t="s">
        <v>121</v>
      </c>
      <c r="BC158" s="256" t="s">
        <v>152</v>
      </c>
      <c r="BD158" s="257">
        <f>ADHB!BF158</f>
        <v>0</v>
      </c>
      <c r="BE158" s="257"/>
      <c r="BF158" s="257">
        <f t="shared" si="1330"/>
        <v>0</v>
      </c>
      <c r="BG158" s="258"/>
      <c r="BH158" s="257">
        <f t="shared" si="1331"/>
        <v>0</v>
      </c>
      <c r="BI158" s="259"/>
      <c r="BJ158" s="260"/>
      <c r="BK158" s="260"/>
      <c r="BL158" s="257">
        <f t="shared" si="1332"/>
        <v>0</v>
      </c>
      <c r="BM158" s="258">
        <v>0.294289866351475</v>
      </c>
      <c r="BN158" s="261">
        <f t="shared" si="1333"/>
        <v>0</v>
      </c>
      <c r="BO158" s="262">
        <f t="shared" si="1334"/>
        <v>0</v>
      </c>
      <c r="BP158" s="263"/>
      <c r="BQ158" s="254">
        <v>2.0</v>
      </c>
      <c r="BR158" s="255" t="s">
        <v>153</v>
      </c>
      <c r="BS158" s="256" t="s">
        <v>121</v>
      </c>
      <c r="BT158" s="256" t="s">
        <v>152</v>
      </c>
      <c r="BU158" s="257">
        <f>ADHB!BW158</f>
        <v>0</v>
      </c>
      <c r="BV158" s="257"/>
      <c r="BW158" s="257">
        <f t="shared" si="1335"/>
        <v>0</v>
      </c>
      <c r="BX158" s="258"/>
      <c r="BY158" s="257">
        <f t="shared" si="1336"/>
        <v>0</v>
      </c>
      <c r="BZ158" s="259"/>
      <c r="CA158" s="260"/>
      <c r="CB158" s="260"/>
      <c r="CC158" s="257">
        <f t="shared" si="1337"/>
        <v>0</v>
      </c>
      <c r="CD158" s="258">
        <v>0.294289866351475</v>
      </c>
      <c r="CE158" s="261">
        <f t="shared" si="1338"/>
        <v>0</v>
      </c>
      <c r="CF158" s="262">
        <f t="shared" si="1339"/>
        <v>0</v>
      </c>
      <c r="CG158" s="263"/>
      <c r="CH158" s="254">
        <v>2.0</v>
      </c>
      <c r="CI158" s="255" t="s">
        <v>153</v>
      </c>
      <c r="CJ158" s="256" t="s">
        <v>121</v>
      </c>
      <c r="CK158" s="256" t="s">
        <v>152</v>
      </c>
      <c r="CL158" s="257">
        <f>ADHB!CN158</f>
        <v>0</v>
      </c>
      <c r="CM158" s="257"/>
      <c r="CN158" s="257">
        <f t="shared" si="1340"/>
        <v>0</v>
      </c>
      <c r="CO158" s="258"/>
      <c r="CP158" s="257">
        <f t="shared" si="1341"/>
        <v>0</v>
      </c>
      <c r="CQ158" s="259"/>
      <c r="CR158" s="260"/>
      <c r="CS158" s="260"/>
      <c r="CT158" s="257">
        <f t="shared" si="1342"/>
        <v>0</v>
      </c>
      <c r="CU158" s="258">
        <v>0.294289866351475</v>
      </c>
      <c r="CV158" s="261">
        <f t="shared" si="1343"/>
        <v>0</v>
      </c>
      <c r="CW158" s="262">
        <f t="shared" si="1344"/>
        <v>0</v>
      </c>
      <c r="CX158" s="263"/>
      <c r="CY158" s="254">
        <v>2.0</v>
      </c>
      <c r="CZ158" s="255" t="s">
        <v>153</v>
      </c>
      <c r="DA158" s="256" t="s">
        <v>121</v>
      </c>
      <c r="DB158" s="256" t="s">
        <v>152</v>
      </c>
      <c r="DC158" s="257">
        <f>ADHB!DE158</f>
        <v>0</v>
      </c>
      <c r="DD158" s="257"/>
      <c r="DE158" s="257">
        <f t="shared" si="1345"/>
        <v>0</v>
      </c>
      <c r="DF158" s="258"/>
      <c r="DG158" s="257">
        <f t="shared" si="1346"/>
        <v>0</v>
      </c>
      <c r="DH158" s="259"/>
      <c r="DI158" s="260"/>
      <c r="DJ158" s="260"/>
      <c r="DK158" s="257">
        <f t="shared" si="1347"/>
        <v>0</v>
      </c>
      <c r="DL158" s="258">
        <v>0.294289866351475</v>
      </c>
      <c r="DM158" s="261">
        <f t="shared" si="1348"/>
        <v>0</v>
      </c>
      <c r="DN158" s="262">
        <f t="shared" si="1349"/>
        <v>0</v>
      </c>
      <c r="DO158" s="263"/>
      <c r="DP158" s="254">
        <v>2.0</v>
      </c>
      <c r="DQ158" s="255" t="s">
        <v>153</v>
      </c>
      <c r="DR158" s="256" t="s">
        <v>121</v>
      </c>
      <c r="DS158" s="256" t="s">
        <v>152</v>
      </c>
      <c r="DT158" s="257">
        <f>ADHB!DV158</f>
        <v>0</v>
      </c>
      <c r="DU158" s="257"/>
      <c r="DV158" s="257">
        <f t="shared" si="1350"/>
        <v>0</v>
      </c>
      <c r="DW158" s="258"/>
      <c r="DX158" s="257">
        <f t="shared" si="1351"/>
        <v>0</v>
      </c>
      <c r="DY158" s="259"/>
      <c r="DZ158" s="260"/>
      <c r="EA158" s="260"/>
      <c r="EB158" s="257">
        <f t="shared" si="1352"/>
        <v>0</v>
      </c>
      <c r="EC158" s="258">
        <v>0.294289866351475</v>
      </c>
      <c r="ED158" s="261">
        <f t="shared" si="1353"/>
        <v>0</v>
      </c>
      <c r="EE158" s="262">
        <f t="shared" si="1354"/>
        <v>0</v>
      </c>
      <c r="EF158" s="263"/>
      <c r="EG158" s="254">
        <v>2.0</v>
      </c>
      <c r="EH158" s="255" t="s">
        <v>153</v>
      </c>
      <c r="EI158" s="256" t="s">
        <v>121</v>
      </c>
      <c r="EJ158" s="256" t="s">
        <v>152</v>
      </c>
      <c r="EK158" s="257">
        <f>ADHB!EM158</f>
        <v>0</v>
      </c>
      <c r="EL158" s="257"/>
      <c r="EM158" s="257">
        <f t="shared" si="1355"/>
        <v>0</v>
      </c>
      <c r="EN158" s="258"/>
      <c r="EO158" s="257">
        <f t="shared" si="1356"/>
        <v>0</v>
      </c>
      <c r="EP158" s="259"/>
      <c r="EQ158" s="260"/>
      <c r="ER158" s="260"/>
      <c r="ES158" s="257">
        <f t="shared" si="1357"/>
        <v>0</v>
      </c>
      <c r="ET158" s="258">
        <v>0.294289866351475</v>
      </c>
      <c r="EU158" s="261">
        <f t="shared" si="1358"/>
        <v>0</v>
      </c>
      <c r="EV158" s="262">
        <f t="shared" si="1359"/>
        <v>0</v>
      </c>
      <c r="EW158" s="263"/>
      <c r="EX158" s="254">
        <v>2.0</v>
      </c>
      <c r="EY158" s="255" t="s">
        <v>153</v>
      </c>
      <c r="EZ158" s="256" t="s">
        <v>121</v>
      </c>
      <c r="FA158" s="256" t="s">
        <v>152</v>
      </c>
      <c r="FB158" s="257">
        <f>ADHB!FD158</f>
        <v>0</v>
      </c>
      <c r="FC158" s="257"/>
      <c r="FD158" s="257">
        <f t="shared" si="1360"/>
        <v>0</v>
      </c>
      <c r="FE158" s="258"/>
      <c r="FF158" s="257">
        <f t="shared" si="1361"/>
        <v>0</v>
      </c>
      <c r="FG158" s="259"/>
      <c r="FH158" s="260"/>
      <c r="FI158" s="260"/>
      <c r="FJ158" s="257">
        <f t="shared" si="1362"/>
        <v>0</v>
      </c>
      <c r="FK158" s="258">
        <v>0.294289866351475</v>
      </c>
      <c r="FL158" s="261">
        <f t="shared" si="1363"/>
        <v>0</v>
      </c>
      <c r="FM158" s="262">
        <f t="shared" si="1364"/>
        <v>0</v>
      </c>
      <c r="FN158" s="263"/>
      <c r="FO158" s="254">
        <v>2.0</v>
      </c>
      <c r="FP158" s="255" t="s">
        <v>153</v>
      </c>
      <c r="FQ158" s="256" t="s">
        <v>121</v>
      </c>
      <c r="FR158" s="256" t="s">
        <v>152</v>
      </c>
      <c r="FS158" s="257">
        <f>ADHB!FU158</f>
        <v>0</v>
      </c>
      <c r="FT158" s="257"/>
      <c r="FU158" s="257">
        <f t="shared" si="1365"/>
        <v>0</v>
      </c>
      <c r="FV158" s="258"/>
      <c r="FW158" s="257">
        <f t="shared" si="1366"/>
        <v>0</v>
      </c>
      <c r="FX158" s="259"/>
      <c r="FY158" s="260"/>
      <c r="FZ158" s="260"/>
      <c r="GA158" s="257">
        <f t="shared" si="1367"/>
        <v>0</v>
      </c>
      <c r="GB158" s="258">
        <v>0.294289866351475</v>
      </c>
      <c r="GC158" s="261">
        <f t="shared" si="1368"/>
        <v>0</v>
      </c>
      <c r="GD158" s="262">
        <f t="shared" si="1369"/>
        <v>0</v>
      </c>
      <c r="GE158" s="263"/>
      <c r="GF158" s="254">
        <v>2.0</v>
      </c>
      <c r="GG158" s="255" t="s">
        <v>153</v>
      </c>
      <c r="GH158" s="256" t="s">
        <v>121</v>
      </c>
      <c r="GI158" s="256" t="s">
        <v>152</v>
      </c>
      <c r="GJ158" s="257">
        <f>ADHB!GL158</f>
        <v>0</v>
      </c>
      <c r="GK158" s="257"/>
      <c r="GL158" s="257">
        <f t="shared" si="1370"/>
        <v>0</v>
      </c>
      <c r="GM158" s="258"/>
      <c r="GN158" s="257">
        <f t="shared" si="1371"/>
        <v>0</v>
      </c>
      <c r="GO158" s="259"/>
      <c r="GP158" s="260"/>
      <c r="GQ158" s="260"/>
      <c r="GR158" s="257">
        <f t="shared" si="1372"/>
        <v>0</v>
      </c>
      <c r="GS158" s="258">
        <v>0.294289866351475</v>
      </c>
      <c r="GT158" s="261">
        <f t="shared" si="1373"/>
        <v>0</v>
      </c>
      <c r="GU158" s="262">
        <f t="shared" si="1374"/>
        <v>0</v>
      </c>
      <c r="GV158" s="263"/>
      <c r="GW158" s="254">
        <v>2.0</v>
      </c>
      <c r="GX158" s="255" t="s">
        <v>153</v>
      </c>
      <c r="GY158" s="256" t="s">
        <v>121</v>
      </c>
      <c r="GZ158" s="256" t="s">
        <v>152</v>
      </c>
      <c r="HA158" s="257">
        <f>ADHB!HC158</f>
        <v>0</v>
      </c>
      <c r="HB158" s="257"/>
      <c r="HC158" s="257">
        <f t="shared" si="1375"/>
        <v>0</v>
      </c>
      <c r="HD158" s="258"/>
      <c r="HE158" s="257">
        <f t="shared" si="1376"/>
        <v>0</v>
      </c>
      <c r="HF158" s="259"/>
      <c r="HG158" s="260"/>
      <c r="HH158" s="260"/>
      <c r="HI158" s="257">
        <f t="shared" si="1377"/>
        <v>0</v>
      </c>
      <c r="HJ158" s="258">
        <v>0.294289866351475</v>
      </c>
      <c r="HK158" s="261">
        <f t="shared" si="1378"/>
        <v>0</v>
      </c>
      <c r="HL158" s="262">
        <f t="shared" si="1379"/>
        <v>0</v>
      </c>
      <c r="HM158" s="263"/>
      <c r="HN158" s="254">
        <v>2.0</v>
      </c>
      <c r="HO158" s="255" t="s">
        <v>153</v>
      </c>
      <c r="HP158" s="256" t="s">
        <v>121</v>
      </c>
      <c r="HQ158" s="256" t="s">
        <v>152</v>
      </c>
      <c r="HR158" s="257">
        <f>ADHB!HT158</f>
        <v>0</v>
      </c>
      <c r="HS158" s="257"/>
      <c r="HT158" s="257">
        <f t="shared" si="1380"/>
        <v>0</v>
      </c>
      <c r="HU158" s="258"/>
      <c r="HV158" s="257">
        <f t="shared" si="1381"/>
        <v>0</v>
      </c>
      <c r="HW158" s="259"/>
      <c r="HX158" s="260"/>
      <c r="HY158" s="260"/>
      <c r="HZ158" s="257">
        <f t="shared" si="1382"/>
        <v>0</v>
      </c>
      <c r="IA158" s="258">
        <v>0.294289866351475</v>
      </c>
      <c r="IB158" s="261">
        <f t="shared" si="1383"/>
        <v>0</v>
      </c>
      <c r="IC158" s="262">
        <f t="shared" si="1384"/>
        <v>0</v>
      </c>
      <c r="ID158" s="263"/>
      <c r="IE158" s="254">
        <v>2.0</v>
      </c>
      <c r="IF158" s="255" t="s">
        <v>153</v>
      </c>
      <c r="IG158" s="256" t="s">
        <v>121</v>
      </c>
      <c r="IH158" s="256" t="s">
        <v>152</v>
      </c>
      <c r="II158" s="257">
        <f>ADHB!IK158</f>
        <v>0</v>
      </c>
      <c r="IJ158" s="257"/>
      <c r="IK158" s="257">
        <f t="shared" si="1385"/>
        <v>0</v>
      </c>
      <c r="IL158" s="258"/>
      <c r="IM158" s="257">
        <f t="shared" si="1386"/>
        <v>0</v>
      </c>
      <c r="IN158" s="259"/>
      <c r="IO158" s="260"/>
      <c r="IP158" s="260"/>
      <c r="IQ158" s="257">
        <f t="shared" si="1387"/>
        <v>0</v>
      </c>
      <c r="IR158" s="258">
        <v>0.294289866351475</v>
      </c>
      <c r="IS158" s="261">
        <f t="shared" si="1388"/>
        <v>0</v>
      </c>
      <c r="IT158" s="262">
        <f t="shared" si="1389"/>
        <v>0</v>
      </c>
      <c r="IU158" s="263"/>
      <c r="IV158" s="254">
        <v>2.0</v>
      </c>
      <c r="IW158" s="255" t="s">
        <v>153</v>
      </c>
      <c r="IX158" s="256" t="s">
        <v>121</v>
      </c>
      <c r="IY158" s="256" t="s">
        <v>152</v>
      </c>
      <c r="IZ158" s="257">
        <f>ADHB!JB158</f>
        <v>0</v>
      </c>
      <c r="JA158" s="257"/>
      <c r="JB158" s="257">
        <f t="shared" si="1390"/>
        <v>0</v>
      </c>
      <c r="JC158" s="258"/>
      <c r="JD158" s="257">
        <f t="shared" si="1391"/>
        <v>0</v>
      </c>
      <c r="JE158" s="259"/>
      <c r="JF158" s="260"/>
      <c r="JG158" s="260"/>
      <c r="JH158" s="257">
        <f t="shared" si="1392"/>
        <v>0</v>
      </c>
      <c r="JI158" s="258">
        <v>0.294289866351475</v>
      </c>
      <c r="JJ158" s="261">
        <f t="shared" si="1393"/>
        <v>0</v>
      </c>
      <c r="JK158" s="262">
        <f t="shared" si="1394"/>
        <v>0</v>
      </c>
      <c r="JL158" s="263"/>
      <c r="JM158" s="254">
        <v>2.0</v>
      </c>
      <c r="JN158" s="255" t="s">
        <v>153</v>
      </c>
      <c r="JO158" s="256" t="s">
        <v>121</v>
      </c>
      <c r="JP158" s="256" t="s">
        <v>152</v>
      </c>
      <c r="JQ158" s="257">
        <f>ADHB!JS158</f>
        <v>0</v>
      </c>
      <c r="JR158" s="257"/>
      <c r="JS158" s="257">
        <f t="shared" si="1395"/>
        <v>0</v>
      </c>
      <c r="JT158" s="258"/>
      <c r="JU158" s="257">
        <f t="shared" si="1396"/>
        <v>0</v>
      </c>
      <c r="JV158" s="259"/>
      <c r="JW158" s="260"/>
      <c r="JX158" s="260"/>
      <c r="JY158" s="257">
        <f t="shared" si="1397"/>
        <v>0</v>
      </c>
      <c r="JZ158" s="258">
        <v>0.294289866351475</v>
      </c>
      <c r="KA158" s="261">
        <f t="shared" si="1398"/>
        <v>0</v>
      </c>
      <c r="KB158" s="262">
        <f t="shared" si="1399"/>
        <v>0</v>
      </c>
      <c r="KC158" s="263"/>
      <c r="KD158" s="254">
        <v>2.0</v>
      </c>
      <c r="KE158" s="255" t="s">
        <v>153</v>
      </c>
      <c r="KF158" s="256" t="s">
        <v>121</v>
      </c>
      <c r="KG158" s="256" t="s">
        <v>152</v>
      </c>
      <c r="KH158" s="257">
        <f>ADHB!KJ158</f>
        <v>0</v>
      </c>
      <c r="KI158" s="257"/>
      <c r="KJ158" s="257">
        <f t="shared" si="1400"/>
        <v>0</v>
      </c>
      <c r="KK158" s="258"/>
      <c r="KL158" s="257">
        <f t="shared" si="1401"/>
        <v>0</v>
      </c>
      <c r="KM158" s="259"/>
      <c r="KN158" s="260"/>
      <c r="KO158" s="260"/>
      <c r="KP158" s="257">
        <f t="shared" si="1402"/>
        <v>0</v>
      </c>
      <c r="KQ158" s="258">
        <v>0.294289866351475</v>
      </c>
      <c r="KR158" s="261">
        <f t="shared" si="1403"/>
        <v>0</v>
      </c>
      <c r="KS158" s="262">
        <f t="shared" si="1404"/>
        <v>0</v>
      </c>
      <c r="KT158" s="263"/>
      <c r="KU158" s="264"/>
    </row>
    <row r="159" ht="15.75" customHeight="1">
      <c r="A159" s="254">
        <v>3.0</v>
      </c>
      <c r="B159" s="255" t="s">
        <v>154</v>
      </c>
      <c r="C159" s="256" t="s">
        <v>121</v>
      </c>
      <c r="D159" s="256" t="s">
        <v>152</v>
      </c>
      <c r="E159" s="257">
        <f>ADHB!G159</f>
        <v>0</v>
      </c>
      <c r="F159" s="257"/>
      <c r="G159" s="257">
        <f t="shared" si="1315"/>
        <v>0</v>
      </c>
      <c r="H159" s="258"/>
      <c r="I159" s="257">
        <f t="shared" si="1316"/>
        <v>0</v>
      </c>
      <c r="J159" s="259"/>
      <c r="K159" s="260"/>
      <c r="L159" s="260"/>
      <c r="M159" s="257">
        <f t="shared" si="1317"/>
        <v>0</v>
      </c>
      <c r="N159" s="258">
        <v>0.294289866351475</v>
      </c>
      <c r="O159" s="261">
        <f t="shared" si="1318"/>
        <v>0</v>
      </c>
      <c r="P159" s="262">
        <f t="shared" si="1319"/>
        <v>0</v>
      </c>
      <c r="Q159" s="263"/>
      <c r="R159" s="254">
        <v>3.0</v>
      </c>
      <c r="S159" s="255" t="s">
        <v>154</v>
      </c>
      <c r="T159" s="256" t="s">
        <v>121</v>
      </c>
      <c r="U159" s="256" t="s">
        <v>152</v>
      </c>
      <c r="V159" s="257">
        <f>ADHB!X159</f>
        <v>0</v>
      </c>
      <c r="W159" s="257"/>
      <c r="X159" s="257">
        <f t="shared" si="1320"/>
        <v>0</v>
      </c>
      <c r="Y159" s="258"/>
      <c r="Z159" s="257">
        <f t="shared" si="1321"/>
        <v>0</v>
      </c>
      <c r="AA159" s="259"/>
      <c r="AB159" s="260"/>
      <c r="AC159" s="260"/>
      <c r="AD159" s="257">
        <f t="shared" si="1322"/>
        <v>0</v>
      </c>
      <c r="AE159" s="258">
        <v>0.294289866351475</v>
      </c>
      <c r="AF159" s="261">
        <f t="shared" si="1323"/>
        <v>0</v>
      </c>
      <c r="AG159" s="262">
        <f t="shared" si="1324"/>
        <v>0</v>
      </c>
      <c r="AH159" s="263"/>
      <c r="AI159" s="254">
        <v>3.0</v>
      </c>
      <c r="AJ159" s="255" t="s">
        <v>154</v>
      </c>
      <c r="AK159" s="256" t="s">
        <v>121</v>
      </c>
      <c r="AL159" s="256" t="s">
        <v>152</v>
      </c>
      <c r="AM159" s="257">
        <f>ADHB!AO159</f>
        <v>0</v>
      </c>
      <c r="AN159" s="257"/>
      <c r="AO159" s="257">
        <f t="shared" si="1325"/>
        <v>0</v>
      </c>
      <c r="AP159" s="258"/>
      <c r="AQ159" s="257">
        <f t="shared" si="1326"/>
        <v>0</v>
      </c>
      <c r="AR159" s="259"/>
      <c r="AS159" s="260"/>
      <c r="AT159" s="260"/>
      <c r="AU159" s="257">
        <f t="shared" si="1327"/>
        <v>0</v>
      </c>
      <c r="AV159" s="258">
        <v>0.294289866351475</v>
      </c>
      <c r="AW159" s="261">
        <f t="shared" si="1328"/>
        <v>0</v>
      </c>
      <c r="AX159" s="262">
        <f t="shared" si="1329"/>
        <v>0</v>
      </c>
      <c r="AY159" s="263"/>
      <c r="AZ159" s="254">
        <v>3.0</v>
      </c>
      <c r="BA159" s="255" t="s">
        <v>154</v>
      </c>
      <c r="BB159" s="256" t="s">
        <v>121</v>
      </c>
      <c r="BC159" s="256" t="s">
        <v>152</v>
      </c>
      <c r="BD159" s="257">
        <f>ADHB!BF159</f>
        <v>0</v>
      </c>
      <c r="BE159" s="257"/>
      <c r="BF159" s="257">
        <f t="shared" si="1330"/>
        <v>0</v>
      </c>
      <c r="BG159" s="258"/>
      <c r="BH159" s="257">
        <f t="shared" si="1331"/>
        <v>0</v>
      </c>
      <c r="BI159" s="259"/>
      <c r="BJ159" s="260"/>
      <c r="BK159" s="260"/>
      <c r="BL159" s="257">
        <f t="shared" si="1332"/>
        <v>0</v>
      </c>
      <c r="BM159" s="258">
        <v>0.294289866351475</v>
      </c>
      <c r="BN159" s="261">
        <f t="shared" si="1333"/>
        <v>0</v>
      </c>
      <c r="BO159" s="262">
        <f t="shared" si="1334"/>
        <v>0</v>
      </c>
      <c r="BP159" s="263"/>
      <c r="BQ159" s="254">
        <v>3.0</v>
      </c>
      <c r="BR159" s="255" t="s">
        <v>154</v>
      </c>
      <c r="BS159" s="256" t="s">
        <v>121</v>
      </c>
      <c r="BT159" s="256" t="s">
        <v>152</v>
      </c>
      <c r="BU159" s="257">
        <f>ADHB!BW159</f>
        <v>0</v>
      </c>
      <c r="BV159" s="257"/>
      <c r="BW159" s="257">
        <f t="shared" si="1335"/>
        <v>0</v>
      </c>
      <c r="BX159" s="258"/>
      <c r="BY159" s="257">
        <f t="shared" si="1336"/>
        <v>0</v>
      </c>
      <c r="BZ159" s="259"/>
      <c r="CA159" s="260"/>
      <c r="CB159" s="260"/>
      <c r="CC159" s="257">
        <f t="shared" si="1337"/>
        <v>0</v>
      </c>
      <c r="CD159" s="258">
        <v>0.294289866351475</v>
      </c>
      <c r="CE159" s="261">
        <f t="shared" si="1338"/>
        <v>0</v>
      </c>
      <c r="CF159" s="262">
        <f t="shared" si="1339"/>
        <v>0</v>
      </c>
      <c r="CG159" s="263"/>
      <c r="CH159" s="254">
        <v>3.0</v>
      </c>
      <c r="CI159" s="255" t="s">
        <v>154</v>
      </c>
      <c r="CJ159" s="256" t="s">
        <v>121</v>
      </c>
      <c r="CK159" s="256" t="s">
        <v>152</v>
      </c>
      <c r="CL159" s="257">
        <f>ADHB!CN159</f>
        <v>0</v>
      </c>
      <c r="CM159" s="257"/>
      <c r="CN159" s="257">
        <f t="shared" si="1340"/>
        <v>0</v>
      </c>
      <c r="CO159" s="258"/>
      <c r="CP159" s="257">
        <f t="shared" si="1341"/>
        <v>0</v>
      </c>
      <c r="CQ159" s="259"/>
      <c r="CR159" s="260"/>
      <c r="CS159" s="260"/>
      <c r="CT159" s="257">
        <f t="shared" si="1342"/>
        <v>0</v>
      </c>
      <c r="CU159" s="258">
        <v>0.294289866351475</v>
      </c>
      <c r="CV159" s="261">
        <f t="shared" si="1343"/>
        <v>0</v>
      </c>
      <c r="CW159" s="262">
        <f t="shared" si="1344"/>
        <v>0</v>
      </c>
      <c r="CX159" s="263"/>
      <c r="CY159" s="254">
        <v>3.0</v>
      </c>
      <c r="CZ159" s="255" t="s">
        <v>154</v>
      </c>
      <c r="DA159" s="256" t="s">
        <v>121</v>
      </c>
      <c r="DB159" s="256" t="s">
        <v>152</v>
      </c>
      <c r="DC159" s="257">
        <f>ADHB!DE159</f>
        <v>0</v>
      </c>
      <c r="DD159" s="257"/>
      <c r="DE159" s="257">
        <f t="shared" si="1345"/>
        <v>0</v>
      </c>
      <c r="DF159" s="258"/>
      <c r="DG159" s="257">
        <f t="shared" si="1346"/>
        <v>0</v>
      </c>
      <c r="DH159" s="259"/>
      <c r="DI159" s="260"/>
      <c r="DJ159" s="260"/>
      <c r="DK159" s="257">
        <f t="shared" si="1347"/>
        <v>0</v>
      </c>
      <c r="DL159" s="258">
        <v>0.294289866351475</v>
      </c>
      <c r="DM159" s="261">
        <f t="shared" si="1348"/>
        <v>0</v>
      </c>
      <c r="DN159" s="262">
        <f t="shared" si="1349"/>
        <v>0</v>
      </c>
      <c r="DO159" s="263"/>
      <c r="DP159" s="254">
        <v>3.0</v>
      </c>
      <c r="DQ159" s="255" t="s">
        <v>154</v>
      </c>
      <c r="DR159" s="256" t="s">
        <v>121</v>
      </c>
      <c r="DS159" s="256" t="s">
        <v>152</v>
      </c>
      <c r="DT159" s="257">
        <f>ADHB!DV159</f>
        <v>0</v>
      </c>
      <c r="DU159" s="257"/>
      <c r="DV159" s="257">
        <f t="shared" si="1350"/>
        <v>0</v>
      </c>
      <c r="DW159" s="258"/>
      <c r="DX159" s="257">
        <f t="shared" si="1351"/>
        <v>0</v>
      </c>
      <c r="DY159" s="259"/>
      <c r="DZ159" s="260"/>
      <c r="EA159" s="260"/>
      <c r="EB159" s="257">
        <f t="shared" si="1352"/>
        <v>0</v>
      </c>
      <c r="EC159" s="258">
        <v>0.294289866351475</v>
      </c>
      <c r="ED159" s="261">
        <f t="shared" si="1353"/>
        <v>0</v>
      </c>
      <c r="EE159" s="262">
        <f t="shared" si="1354"/>
        <v>0</v>
      </c>
      <c r="EF159" s="263"/>
      <c r="EG159" s="254">
        <v>3.0</v>
      </c>
      <c r="EH159" s="255" t="s">
        <v>154</v>
      </c>
      <c r="EI159" s="256" t="s">
        <v>121</v>
      </c>
      <c r="EJ159" s="256" t="s">
        <v>152</v>
      </c>
      <c r="EK159" s="257">
        <f>ADHB!EM159</f>
        <v>0</v>
      </c>
      <c r="EL159" s="257"/>
      <c r="EM159" s="257">
        <f t="shared" si="1355"/>
        <v>0</v>
      </c>
      <c r="EN159" s="258"/>
      <c r="EO159" s="257">
        <f t="shared" si="1356"/>
        <v>0</v>
      </c>
      <c r="EP159" s="259"/>
      <c r="EQ159" s="260"/>
      <c r="ER159" s="260"/>
      <c r="ES159" s="257">
        <f t="shared" si="1357"/>
        <v>0</v>
      </c>
      <c r="ET159" s="258">
        <v>0.294289866351475</v>
      </c>
      <c r="EU159" s="261">
        <f t="shared" si="1358"/>
        <v>0</v>
      </c>
      <c r="EV159" s="262">
        <f t="shared" si="1359"/>
        <v>0</v>
      </c>
      <c r="EW159" s="263"/>
      <c r="EX159" s="254">
        <v>3.0</v>
      </c>
      <c r="EY159" s="255" t="s">
        <v>154</v>
      </c>
      <c r="EZ159" s="256" t="s">
        <v>121</v>
      </c>
      <c r="FA159" s="256" t="s">
        <v>152</v>
      </c>
      <c r="FB159" s="257">
        <f>ADHB!FD159</f>
        <v>0</v>
      </c>
      <c r="FC159" s="257"/>
      <c r="FD159" s="257">
        <f t="shared" si="1360"/>
        <v>0</v>
      </c>
      <c r="FE159" s="258"/>
      <c r="FF159" s="257">
        <f t="shared" si="1361"/>
        <v>0</v>
      </c>
      <c r="FG159" s="259"/>
      <c r="FH159" s="260"/>
      <c r="FI159" s="260"/>
      <c r="FJ159" s="257">
        <f t="shared" si="1362"/>
        <v>0</v>
      </c>
      <c r="FK159" s="258">
        <v>0.294289866351475</v>
      </c>
      <c r="FL159" s="261">
        <f t="shared" si="1363"/>
        <v>0</v>
      </c>
      <c r="FM159" s="262">
        <f t="shared" si="1364"/>
        <v>0</v>
      </c>
      <c r="FN159" s="263"/>
      <c r="FO159" s="254">
        <v>3.0</v>
      </c>
      <c r="FP159" s="255" t="s">
        <v>154</v>
      </c>
      <c r="FQ159" s="256" t="s">
        <v>121</v>
      </c>
      <c r="FR159" s="256" t="s">
        <v>152</v>
      </c>
      <c r="FS159" s="257">
        <f>ADHB!FU159</f>
        <v>0</v>
      </c>
      <c r="FT159" s="257"/>
      <c r="FU159" s="257">
        <f t="shared" si="1365"/>
        <v>0</v>
      </c>
      <c r="FV159" s="258"/>
      <c r="FW159" s="257">
        <f t="shared" si="1366"/>
        <v>0</v>
      </c>
      <c r="FX159" s="259"/>
      <c r="FY159" s="260"/>
      <c r="FZ159" s="260"/>
      <c r="GA159" s="257">
        <f t="shared" si="1367"/>
        <v>0</v>
      </c>
      <c r="GB159" s="258">
        <v>0.294289866351475</v>
      </c>
      <c r="GC159" s="261">
        <f t="shared" si="1368"/>
        <v>0</v>
      </c>
      <c r="GD159" s="262">
        <f t="shared" si="1369"/>
        <v>0</v>
      </c>
      <c r="GE159" s="263"/>
      <c r="GF159" s="254">
        <v>3.0</v>
      </c>
      <c r="GG159" s="255" t="s">
        <v>154</v>
      </c>
      <c r="GH159" s="256" t="s">
        <v>121</v>
      </c>
      <c r="GI159" s="256" t="s">
        <v>152</v>
      </c>
      <c r="GJ159" s="257">
        <f>ADHB!GL159</f>
        <v>0</v>
      </c>
      <c r="GK159" s="257"/>
      <c r="GL159" s="257">
        <f t="shared" si="1370"/>
        <v>0</v>
      </c>
      <c r="GM159" s="258"/>
      <c r="GN159" s="257">
        <f t="shared" si="1371"/>
        <v>0</v>
      </c>
      <c r="GO159" s="259"/>
      <c r="GP159" s="260"/>
      <c r="GQ159" s="260"/>
      <c r="GR159" s="257">
        <f t="shared" si="1372"/>
        <v>0</v>
      </c>
      <c r="GS159" s="258">
        <v>0.294289866351475</v>
      </c>
      <c r="GT159" s="261">
        <f t="shared" si="1373"/>
        <v>0</v>
      </c>
      <c r="GU159" s="262">
        <f t="shared" si="1374"/>
        <v>0</v>
      </c>
      <c r="GV159" s="263"/>
      <c r="GW159" s="254">
        <v>3.0</v>
      </c>
      <c r="GX159" s="255" t="s">
        <v>154</v>
      </c>
      <c r="GY159" s="256" t="s">
        <v>121</v>
      </c>
      <c r="GZ159" s="256" t="s">
        <v>152</v>
      </c>
      <c r="HA159" s="257">
        <f>ADHB!HC159</f>
        <v>0</v>
      </c>
      <c r="HB159" s="257"/>
      <c r="HC159" s="257">
        <f t="shared" si="1375"/>
        <v>0</v>
      </c>
      <c r="HD159" s="258"/>
      <c r="HE159" s="257">
        <f t="shared" si="1376"/>
        <v>0</v>
      </c>
      <c r="HF159" s="259"/>
      <c r="HG159" s="260"/>
      <c r="HH159" s="260"/>
      <c r="HI159" s="257">
        <f t="shared" si="1377"/>
        <v>0</v>
      </c>
      <c r="HJ159" s="258">
        <v>0.294289866351475</v>
      </c>
      <c r="HK159" s="261">
        <f t="shared" si="1378"/>
        <v>0</v>
      </c>
      <c r="HL159" s="262">
        <f t="shared" si="1379"/>
        <v>0</v>
      </c>
      <c r="HM159" s="263"/>
      <c r="HN159" s="254">
        <v>3.0</v>
      </c>
      <c r="HO159" s="255" t="s">
        <v>154</v>
      </c>
      <c r="HP159" s="256" t="s">
        <v>121</v>
      </c>
      <c r="HQ159" s="256" t="s">
        <v>152</v>
      </c>
      <c r="HR159" s="257">
        <f>ADHB!HT159</f>
        <v>0</v>
      </c>
      <c r="HS159" s="257"/>
      <c r="HT159" s="257">
        <f t="shared" si="1380"/>
        <v>0</v>
      </c>
      <c r="HU159" s="258"/>
      <c r="HV159" s="257">
        <f t="shared" si="1381"/>
        <v>0</v>
      </c>
      <c r="HW159" s="259"/>
      <c r="HX159" s="260"/>
      <c r="HY159" s="260"/>
      <c r="HZ159" s="257">
        <f t="shared" si="1382"/>
        <v>0</v>
      </c>
      <c r="IA159" s="258">
        <v>0.294289866351475</v>
      </c>
      <c r="IB159" s="261">
        <f t="shared" si="1383"/>
        <v>0</v>
      </c>
      <c r="IC159" s="262">
        <f t="shared" si="1384"/>
        <v>0</v>
      </c>
      <c r="ID159" s="263"/>
      <c r="IE159" s="254">
        <v>3.0</v>
      </c>
      <c r="IF159" s="255" t="s">
        <v>154</v>
      </c>
      <c r="IG159" s="256" t="s">
        <v>121</v>
      </c>
      <c r="IH159" s="256" t="s">
        <v>152</v>
      </c>
      <c r="II159" s="257">
        <f>ADHB!IK159</f>
        <v>0</v>
      </c>
      <c r="IJ159" s="257"/>
      <c r="IK159" s="257">
        <f t="shared" si="1385"/>
        <v>0</v>
      </c>
      <c r="IL159" s="258"/>
      <c r="IM159" s="257">
        <f t="shared" si="1386"/>
        <v>0</v>
      </c>
      <c r="IN159" s="259"/>
      <c r="IO159" s="260"/>
      <c r="IP159" s="260"/>
      <c r="IQ159" s="257">
        <f t="shared" si="1387"/>
        <v>0</v>
      </c>
      <c r="IR159" s="258">
        <v>0.294289866351475</v>
      </c>
      <c r="IS159" s="261">
        <f t="shared" si="1388"/>
        <v>0</v>
      </c>
      <c r="IT159" s="262">
        <f t="shared" si="1389"/>
        <v>0</v>
      </c>
      <c r="IU159" s="263"/>
      <c r="IV159" s="254">
        <v>3.0</v>
      </c>
      <c r="IW159" s="255" t="s">
        <v>154</v>
      </c>
      <c r="IX159" s="256" t="s">
        <v>121</v>
      </c>
      <c r="IY159" s="256" t="s">
        <v>152</v>
      </c>
      <c r="IZ159" s="257">
        <f>ADHB!JB159</f>
        <v>0</v>
      </c>
      <c r="JA159" s="257"/>
      <c r="JB159" s="257">
        <f t="shared" si="1390"/>
        <v>0</v>
      </c>
      <c r="JC159" s="258"/>
      <c r="JD159" s="257">
        <f t="shared" si="1391"/>
        <v>0</v>
      </c>
      <c r="JE159" s="259"/>
      <c r="JF159" s="260"/>
      <c r="JG159" s="260"/>
      <c r="JH159" s="257">
        <f t="shared" si="1392"/>
        <v>0</v>
      </c>
      <c r="JI159" s="258">
        <v>0.294289866351475</v>
      </c>
      <c r="JJ159" s="261">
        <f t="shared" si="1393"/>
        <v>0</v>
      </c>
      <c r="JK159" s="262">
        <f t="shared" si="1394"/>
        <v>0</v>
      </c>
      <c r="JL159" s="263"/>
      <c r="JM159" s="254">
        <v>3.0</v>
      </c>
      <c r="JN159" s="255" t="s">
        <v>154</v>
      </c>
      <c r="JO159" s="256" t="s">
        <v>121</v>
      </c>
      <c r="JP159" s="256" t="s">
        <v>152</v>
      </c>
      <c r="JQ159" s="257">
        <f>ADHB!JS159</f>
        <v>0</v>
      </c>
      <c r="JR159" s="257"/>
      <c r="JS159" s="257">
        <f t="shared" si="1395"/>
        <v>0</v>
      </c>
      <c r="JT159" s="258"/>
      <c r="JU159" s="257">
        <f t="shared" si="1396"/>
        <v>0</v>
      </c>
      <c r="JV159" s="259"/>
      <c r="JW159" s="260"/>
      <c r="JX159" s="260"/>
      <c r="JY159" s="257">
        <f t="shared" si="1397"/>
        <v>0</v>
      </c>
      <c r="JZ159" s="258">
        <v>0.294289866351475</v>
      </c>
      <c r="KA159" s="261">
        <f t="shared" si="1398"/>
        <v>0</v>
      </c>
      <c r="KB159" s="262">
        <f t="shared" si="1399"/>
        <v>0</v>
      </c>
      <c r="KC159" s="263"/>
      <c r="KD159" s="254">
        <v>3.0</v>
      </c>
      <c r="KE159" s="255" t="s">
        <v>154</v>
      </c>
      <c r="KF159" s="256" t="s">
        <v>121</v>
      </c>
      <c r="KG159" s="256" t="s">
        <v>152</v>
      </c>
      <c r="KH159" s="257">
        <f>ADHB!KJ159</f>
        <v>0</v>
      </c>
      <c r="KI159" s="257"/>
      <c r="KJ159" s="257">
        <f t="shared" si="1400"/>
        <v>0</v>
      </c>
      <c r="KK159" s="258"/>
      <c r="KL159" s="257">
        <f t="shared" si="1401"/>
        <v>0</v>
      </c>
      <c r="KM159" s="259"/>
      <c r="KN159" s="260"/>
      <c r="KO159" s="260"/>
      <c r="KP159" s="257">
        <f t="shared" si="1402"/>
        <v>0</v>
      </c>
      <c r="KQ159" s="258">
        <v>0.294289866351475</v>
      </c>
      <c r="KR159" s="261">
        <f t="shared" si="1403"/>
        <v>0</v>
      </c>
      <c r="KS159" s="262">
        <f t="shared" si="1404"/>
        <v>0</v>
      </c>
      <c r="KT159" s="263"/>
      <c r="KU159" s="264"/>
    </row>
    <row r="160" ht="15.75" customHeight="1">
      <c r="A160" s="254">
        <v>4.0</v>
      </c>
      <c r="B160" s="255" t="s">
        <v>138</v>
      </c>
      <c r="C160" s="256" t="s">
        <v>121</v>
      </c>
      <c r="D160" s="256" t="s">
        <v>152</v>
      </c>
      <c r="E160" s="257">
        <f>ADHB!G160</f>
        <v>0</v>
      </c>
      <c r="F160" s="257"/>
      <c r="G160" s="257">
        <f t="shared" si="1315"/>
        <v>0</v>
      </c>
      <c r="H160" s="258"/>
      <c r="I160" s="257">
        <f t="shared" si="1316"/>
        <v>0</v>
      </c>
      <c r="J160" s="259"/>
      <c r="K160" s="260"/>
      <c r="L160" s="260"/>
      <c r="M160" s="257">
        <f t="shared" si="1317"/>
        <v>0</v>
      </c>
      <c r="N160" s="258">
        <v>0.294289866351475</v>
      </c>
      <c r="O160" s="261">
        <f t="shared" si="1318"/>
        <v>0</v>
      </c>
      <c r="P160" s="262">
        <f t="shared" si="1319"/>
        <v>0</v>
      </c>
      <c r="Q160" s="263"/>
      <c r="R160" s="254">
        <v>4.0</v>
      </c>
      <c r="S160" s="255" t="s">
        <v>138</v>
      </c>
      <c r="T160" s="256" t="s">
        <v>121</v>
      </c>
      <c r="U160" s="256" t="s">
        <v>152</v>
      </c>
      <c r="V160" s="257">
        <f>ADHB!X160</f>
        <v>0</v>
      </c>
      <c r="W160" s="257"/>
      <c r="X160" s="257">
        <f t="shared" si="1320"/>
        <v>0</v>
      </c>
      <c r="Y160" s="258"/>
      <c r="Z160" s="257">
        <f t="shared" si="1321"/>
        <v>0</v>
      </c>
      <c r="AA160" s="259"/>
      <c r="AB160" s="260"/>
      <c r="AC160" s="260"/>
      <c r="AD160" s="257">
        <f t="shared" si="1322"/>
        <v>0</v>
      </c>
      <c r="AE160" s="258">
        <v>0.294289866351475</v>
      </c>
      <c r="AF160" s="261">
        <f t="shared" si="1323"/>
        <v>0</v>
      </c>
      <c r="AG160" s="262">
        <f t="shared" si="1324"/>
        <v>0</v>
      </c>
      <c r="AH160" s="263"/>
      <c r="AI160" s="254">
        <v>4.0</v>
      </c>
      <c r="AJ160" s="255" t="s">
        <v>138</v>
      </c>
      <c r="AK160" s="256" t="s">
        <v>121</v>
      </c>
      <c r="AL160" s="256" t="s">
        <v>152</v>
      </c>
      <c r="AM160" s="257">
        <f>ADHB!AO160</f>
        <v>0</v>
      </c>
      <c r="AN160" s="257"/>
      <c r="AO160" s="257">
        <f t="shared" si="1325"/>
        <v>0</v>
      </c>
      <c r="AP160" s="258"/>
      <c r="AQ160" s="257">
        <f t="shared" si="1326"/>
        <v>0</v>
      </c>
      <c r="AR160" s="259"/>
      <c r="AS160" s="260"/>
      <c r="AT160" s="260"/>
      <c r="AU160" s="257">
        <f t="shared" si="1327"/>
        <v>0</v>
      </c>
      <c r="AV160" s="258">
        <v>0.294289866351475</v>
      </c>
      <c r="AW160" s="261">
        <f t="shared" si="1328"/>
        <v>0</v>
      </c>
      <c r="AX160" s="262">
        <f t="shared" si="1329"/>
        <v>0</v>
      </c>
      <c r="AY160" s="263"/>
      <c r="AZ160" s="254">
        <v>4.0</v>
      </c>
      <c r="BA160" s="255" t="s">
        <v>138</v>
      </c>
      <c r="BB160" s="256" t="s">
        <v>121</v>
      </c>
      <c r="BC160" s="256" t="s">
        <v>152</v>
      </c>
      <c r="BD160" s="257">
        <f>ADHB!BF160</f>
        <v>0</v>
      </c>
      <c r="BE160" s="257"/>
      <c r="BF160" s="257">
        <f t="shared" si="1330"/>
        <v>0</v>
      </c>
      <c r="BG160" s="258"/>
      <c r="BH160" s="257">
        <f t="shared" si="1331"/>
        <v>0</v>
      </c>
      <c r="BI160" s="259"/>
      <c r="BJ160" s="260"/>
      <c r="BK160" s="260"/>
      <c r="BL160" s="257">
        <f t="shared" si="1332"/>
        <v>0</v>
      </c>
      <c r="BM160" s="258">
        <v>0.294289866351475</v>
      </c>
      <c r="BN160" s="261">
        <f t="shared" si="1333"/>
        <v>0</v>
      </c>
      <c r="BO160" s="262">
        <f t="shared" si="1334"/>
        <v>0</v>
      </c>
      <c r="BP160" s="263"/>
      <c r="BQ160" s="254">
        <v>4.0</v>
      </c>
      <c r="BR160" s="255" t="s">
        <v>138</v>
      </c>
      <c r="BS160" s="256" t="s">
        <v>121</v>
      </c>
      <c r="BT160" s="256" t="s">
        <v>152</v>
      </c>
      <c r="BU160" s="257">
        <f>ADHB!BW160</f>
        <v>0</v>
      </c>
      <c r="BV160" s="257"/>
      <c r="BW160" s="257">
        <f t="shared" si="1335"/>
        <v>0</v>
      </c>
      <c r="BX160" s="258"/>
      <c r="BY160" s="257">
        <f t="shared" si="1336"/>
        <v>0</v>
      </c>
      <c r="BZ160" s="259"/>
      <c r="CA160" s="260"/>
      <c r="CB160" s="260"/>
      <c r="CC160" s="257">
        <f t="shared" si="1337"/>
        <v>0</v>
      </c>
      <c r="CD160" s="258">
        <v>0.294289866351475</v>
      </c>
      <c r="CE160" s="261">
        <f t="shared" si="1338"/>
        <v>0</v>
      </c>
      <c r="CF160" s="262">
        <f t="shared" si="1339"/>
        <v>0</v>
      </c>
      <c r="CG160" s="263"/>
      <c r="CH160" s="254">
        <v>4.0</v>
      </c>
      <c r="CI160" s="255" t="s">
        <v>138</v>
      </c>
      <c r="CJ160" s="256" t="s">
        <v>121</v>
      </c>
      <c r="CK160" s="256" t="s">
        <v>152</v>
      </c>
      <c r="CL160" s="257">
        <f>ADHB!CN160</f>
        <v>0</v>
      </c>
      <c r="CM160" s="257"/>
      <c r="CN160" s="257">
        <f t="shared" si="1340"/>
        <v>0</v>
      </c>
      <c r="CO160" s="258"/>
      <c r="CP160" s="257">
        <f t="shared" si="1341"/>
        <v>0</v>
      </c>
      <c r="CQ160" s="259"/>
      <c r="CR160" s="260"/>
      <c r="CS160" s="260"/>
      <c r="CT160" s="257">
        <f t="shared" si="1342"/>
        <v>0</v>
      </c>
      <c r="CU160" s="258">
        <v>0.294289866351475</v>
      </c>
      <c r="CV160" s="261">
        <f t="shared" si="1343"/>
        <v>0</v>
      </c>
      <c r="CW160" s="262">
        <f t="shared" si="1344"/>
        <v>0</v>
      </c>
      <c r="CX160" s="263"/>
      <c r="CY160" s="254">
        <v>4.0</v>
      </c>
      <c r="CZ160" s="255" t="s">
        <v>138</v>
      </c>
      <c r="DA160" s="256" t="s">
        <v>121</v>
      </c>
      <c r="DB160" s="256" t="s">
        <v>152</v>
      </c>
      <c r="DC160" s="257">
        <f>ADHB!DE160</f>
        <v>0</v>
      </c>
      <c r="DD160" s="257"/>
      <c r="DE160" s="257">
        <f t="shared" si="1345"/>
        <v>0</v>
      </c>
      <c r="DF160" s="258"/>
      <c r="DG160" s="257">
        <f t="shared" si="1346"/>
        <v>0</v>
      </c>
      <c r="DH160" s="259"/>
      <c r="DI160" s="260"/>
      <c r="DJ160" s="260"/>
      <c r="DK160" s="257">
        <f t="shared" si="1347"/>
        <v>0</v>
      </c>
      <c r="DL160" s="258">
        <v>0.294289866351475</v>
      </c>
      <c r="DM160" s="261">
        <f t="shared" si="1348"/>
        <v>0</v>
      </c>
      <c r="DN160" s="262">
        <f t="shared" si="1349"/>
        <v>0</v>
      </c>
      <c r="DO160" s="263"/>
      <c r="DP160" s="254">
        <v>4.0</v>
      </c>
      <c r="DQ160" s="255" t="s">
        <v>138</v>
      </c>
      <c r="DR160" s="256" t="s">
        <v>121</v>
      </c>
      <c r="DS160" s="256" t="s">
        <v>152</v>
      </c>
      <c r="DT160" s="257">
        <f>ADHB!DV160</f>
        <v>0</v>
      </c>
      <c r="DU160" s="257"/>
      <c r="DV160" s="257">
        <f t="shared" si="1350"/>
        <v>0</v>
      </c>
      <c r="DW160" s="258"/>
      <c r="DX160" s="257">
        <f t="shared" si="1351"/>
        <v>0</v>
      </c>
      <c r="DY160" s="259"/>
      <c r="DZ160" s="260"/>
      <c r="EA160" s="260"/>
      <c r="EB160" s="257">
        <f t="shared" si="1352"/>
        <v>0</v>
      </c>
      <c r="EC160" s="258">
        <v>0.294289866351475</v>
      </c>
      <c r="ED160" s="261">
        <f t="shared" si="1353"/>
        <v>0</v>
      </c>
      <c r="EE160" s="262">
        <f t="shared" si="1354"/>
        <v>0</v>
      </c>
      <c r="EF160" s="263"/>
      <c r="EG160" s="254">
        <v>4.0</v>
      </c>
      <c r="EH160" s="255" t="s">
        <v>138</v>
      </c>
      <c r="EI160" s="256" t="s">
        <v>121</v>
      </c>
      <c r="EJ160" s="256" t="s">
        <v>152</v>
      </c>
      <c r="EK160" s="257">
        <f>ADHB!EM160</f>
        <v>0</v>
      </c>
      <c r="EL160" s="257"/>
      <c r="EM160" s="257">
        <f t="shared" si="1355"/>
        <v>0</v>
      </c>
      <c r="EN160" s="258"/>
      <c r="EO160" s="257">
        <f t="shared" si="1356"/>
        <v>0</v>
      </c>
      <c r="EP160" s="259"/>
      <c r="EQ160" s="260"/>
      <c r="ER160" s="260"/>
      <c r="ES160" s="257">
        <f t="shared" si="1357"/>
        <v>0</v>
      </c>
      <c r="ET160" s="258">
        <v>0.294289866351475</v>
      </c>
      <c r="EU160" s="261">
        <f t="shared" si="1358"/>
        <v>0</v>
      </c>
      <c r="EV160" s="262">
        <f t="shared" si="1359"/>
        <v>0</v>
      </c>
      <c r="EW160" s="263"/>
      <c r="EX160" s="254">
        <v>4.0</v>
      </c>
      <c r="EY160" s="255" t="s">
        <v>138</v>
      </c>
      <c r="EZ160" s="256" t="s">
        <v>121</v>
      </c>
      <c r="FA160" s="256" t="s">
        <v>152</v>
      </c>
      <c r="FB160" s="257">
        <f>ADHB!FD160</f>
        <v>0</v>
      </c>
      <c r="FC160" s="257"/>
      <c r="FD160" s="257">
        <f t="shared" si="1360"/>
        <v>0</v>
      </c>
      <c r="FE160" s="258"/>
      <c r="FF160" s="257">
        <f t="shared" si="1361"/>
        <v>0</v>
      </c>
      <c r="FG160" s="259"/>
      <c r="FH160" s="260"/>
      <c r="FI160" s="260"/>
      <c r="FJ160" s="257">
        <f t="shared" si="1362"/>
        <v>0</v>
      </c>
      <c r="FK160" s="258">
        <v>0.294289866351475</v>
      </c>
      <c r="FL160" s="261">
        <f t="shared" si="1363"/>
        <v>0</v>
      </c>
      <c r="FM160" s="262">
        <f t="shared" si="1364"/>
        <v>0</v>
      </c>
      <c r="FN160" s="263"/>
      <c r="FO160" s="254">
        <v>4.0</v>
      </c>
      <c r="FP160" s="255" t="s">
        <v>138</v>
      </c>
      <c r="FQ160" s="256" t="s">
        <v>121</v>
      </c>
      <c r="FR160" s="256" t="s">
        <v>152</v>
      </c>
      <c r="FS160" s="257">
        <f>ADHB!FU160</f>
        <v>0</v>
      </c>
      <c r="FT160" s="257"/>
      <c r="FU160" s="257">
        <f t="shared" si="1365"/>
        <v>0</v>
      </c>
      <c r="FV160" s="258"/>
      <c r="FW160" s="257">
        <f t="shared" si="1366"/>
        <v>0</v>
      </c>
      <c r="FX160" s="259"/>
      <c r="FY160" s="260"/>
      <c r="FZ160" s="260"/>
      <c r="GA160" s="257">
        <f t="shared" si="1367"/>
        <v>0</v>
      </c>
      <c r="GB160" s="258">
        <v>0.294289866351475</v>
      </c>
      <c r="GC160" s="261">
        <f t="shared" si="1368"/>
        <v>0</v>
      </c>
      <c r="GD160" s="262">
        <f t="shared" si="1369"/>
        <v>0</v>
      </c>
      <c r="GE160" s="263"/>
      <c r="GF160" s="254">
        <v>4.0</v>
      </c>
      <c r="GG160" s="255" t="s">
        <v>138</v>
      </c>
      <c r="GH160" s="256" t="s">
        <v>121</v>
      </c>
      <c r="GI160" s="256" t="s">
        <v>152</v>
      </c>
      <c r="GJ160" s="257">
        <f>ADHB!GL160</f>
        <v>0</v>
      </c>
      <c r="GK160" s="257"/>
      <c r="GL160" s="257">
        <f t="shared" si="1370"/>
        <v>0</v>
      </c>
      <c r="GM160" s="258"/>
      <c r="GN160" s="257">
        <f t="shared" si="1371"/>
        <v>0</v>
      </c>
      <c r="GO160" s="259"/>
      <c r="GP160" s="260"/>
      <c r="GQ160" s="260"/>
      <c r="GR160" s="257">
        <f t="shared" si="1372"/>
        <v>0</v>
      </c>
      <c r="GS160" s="258">
        <v>0.294289866351475</v>
      </c>
      <c r="GT160" s="261">
        <f t="shared" si="1373"/>
        <v>0</v>
      </c>
      <c r="GU160" s="262">
        <f t="shared" si="1374"/>
        <v>0</v>
      </c>
      <c r="GV160" s="263"/>
      <c r="GW160" s="254">
        <v>4.0</v>
      </c>
      <c r="GX160" s="255" t="s">
        <v>138</v>
      </c>
      <c r="GY160" s="256" t="s">
        <v>121</v>
      </c>
      <c r="GZ160" s="256" t="s">
        <v>152</v>
      </c>
      <c r="HA160" s="257">
        <f>ADHB!HC160</f>
        <v>0</v>
      </c>
      <c r="HB160" s="257"/>
      <c r="HC160" s="257">
        <f t="shared" si="1375"/>
        <v>0</v>
      </c>
      <c r="HD160" s="258"/>
      <c r="HE160" s="257">
        <f t="shared" si="1376"/>
        <v>0</v>
      </c>
      <c r="HF160" s="259"/>
      <c r="HG160" s="260"/>
      <c r="HH160" s="260"/>
      <c r="HI160" s="257">
        <f t="shared" si="1377"/>
        <v>0</v>
      </c>
      <c r="HJ160" s="258">
        <v>0.294289866351475</v>
      </c>
      <c r="HK160" s="261">
        <f t="shared" si="1378"/>
        <v>0</v>
      </c>
      <c r="HL160" s="262">
        <f t="shared" si="1379"/>
        <v>0</v>
      </c>
      <c r="HM160" s="263"/>
      <c r="HN160" s="254">
        <v>4.0</v>
      </c>
      <c r="HO160" s="255" t="s">
        <v>138</v>
      </c>
      <c r="HP160" s="256" t="s">
        <v>121</v>
      </c>
      <c r="HQ160" s="256" t="s">
        <v>152</v>
      </c>
      <c r="HR160" s="257">
        <f>ADHB!HT160</f>
        <v>0</v>
      </c>
      <c r="HS160" s="257"/>
      <c r="HT160" s="257">
        <f t="shared" si="1380"/>
        <v>0</v>
      </c>
      <c r="HU160" s="258"/>
      <c r="HV160" s="257">
        <f t="shared" si="1381"/>
        <v>0</v>
      </c>
      <c r="HW160" s="259"/>
      <c r="HX160" s="260"/>
      <c r="HY160" s="260"/>
      <c r="HZ160" s="257">
        <f t="shared" si="1382"/>
        <v>0</v>
      </c>
      <c r="IA160" s="258">
        <v>0.294289866351475</v>
      </c>
      <c r="IB160" s="261">
        <f t="shared" si="1383"/>
        <v>0</v>
      </c>
      <c r="IC160" s="262">
        <f t="shared" si="1384"/>
        <v>0</v>
      </c>
      <c r="ID160" s="263"/>
      <c r="IE160" s="254">
        <v>4.0</v>
      </c>
      <c r="IF160" s="255" t="s">
        <v>138</v>
      </c>
      <c r="IG160" s="256" t="s">
        <v>121</v>
      </c>
      <c r="IH160" s="256" t="s">
        <v>152</v>
      </c>
      <c r="II160" s="257">
        <f>ADHB!IK160</f>
        <v>0</v>
      </c>
      <c r="IJ160" s="257"/>
      <c r="IK160" s="257">
        <f t="shared" si="1385"/>
        <v>0</v>
      </c>
      <c r="IL160" s="258"/>
      <c r="IM160" s="257">
        <f t="shared" si="1386"/>
        <v>0</v>
      </c>
      <c r="IN160" s="259"/>
      <c r="IO160" s="260"/>
      <c r="IP160" s="260"/>
      <c r="IQ160" s="257">
        <f t="shared" si="1387"/>
        <v>0</v>
      </c>
      <c r="IR160" s="258">
        <v>0.294289866351475</v>
      </c>
      <c r="IS160" s="261">
        <f t="shared" si="1388"/>
        <v>0</v>
      </c>
      <c r="IT160" s="262">
        <f t="shared" si="1389"/>
        <v>0</v>
      </c>
      <c r="IU160" s="263"/>
      <c r="IV160" s="254">
        <v>4.0</v>
      </c>
      <c r="IW160" s="255" t="s">
        <v>138</v>
      </c>
      <c r="IX160" s="256" t="s">
        <v>121</v>
      </c>
      <c r="IY160" s="256" t="s">
        <v>152</v>
      </c>
      <c r="IZ160" s="257">
        <f>ADHB!JB160</f>
        <v>0</v>
      </c>
      <c r="JA160" s="257"/>
      <c r="JB160" s="257">
        <f t="shared" si="1390"/>
        <v>0</v>
      </c>
      <c r="JC160" s="258"/>
      <c r="JD160" s="257">
        <f t="shared" si="1391"/>
        <v>0</v>
      </c>
      <c r="JE160" s="259"/>
      <c r="JF160" s="260"/>
      <c r="JG160" s="260"/>
      <c r="JH160" s="257">
        <f t="shared" si="1392"/>
        <v>0</v>
      </c>
      <c r="JI160" s="258">
        <v>0.294289866351475</v>
      </c>
      <c r="JJ160" s="261">
        <f t="shared" si="1393"/>
        <v>0</v>
      </c>
      <c r="JK160" s="262">
        <f t="shared" si="1394"/>
        <v>0</v>
      </c>
      <c r="JL160" s="263"/>
      <c r="JM160" s="254">
        <v>4.0</v>
      </c>
      <c r="JN160" s="255" t="s">
        <v>138</v>
      </c>
      <c r="JO160" s="256" t="s">
        <v>121</v>
      </c>
      <c r="JP160" s="256" t="s">
        <v>152</v>
      </c>
      <c r="JQ160" s="257">
        <f>ADHB!JS160</f>
        <v>0</v>
      </c>
      <c r="JR160" s="257"/>
      <c r="JS160" s="257">
        <f t="shared" si="1395"/>
        <v>0</v>
      </c>
      <c r="JT160" s="258"/>
      <c r="JU160" s="257">
        <f t="shared" si="1396"/>
        <v>0</v>
      </c>
      <c r="JV160" s="259"/>
      <c r="JW160" s="260"/>
      <c r="JX160" s="260"/>
      <c r="JY160" s="257">
        <f t="shared" si="1397"/>
        <v>0</v>
      </c>
      <c r="JZ160" s="258">
        <v>0.294289866351475</v>
      </c>
      <c r="KA160" s="261">
        <f t="shared" si="1398"/>
        <v>0</v>
      </c>
      <c r="KB160" s="262">
        <f t="shared" si="1399"/>
        <v>0</v>
      </c>
      <c r="KC160" s="263"/>
      <c r="KD160" s="254">
        <v>4.0</v>
      </c>
      <c r="KE160" s="255" t="s">
        <v>138</v>
      </c>
      <c r="KF160" s="256" t="s">
        <v>121</v>
      </c>
      <c r="KG160" s="256" t="s">
        <v>152</v>
      </c>
      <c r="KH160" s="257">
        <f>ADHB!KJ160</f>
        <v>0</v>
      </c>
      <c r="KI160" s="257"/>
      <c r="KJ160" s="257">
        <f t="shared" si="1400"/>
        <v>0</v>
      </c>
      <c r="KK160" s="258"/>
      <c r="KL160" s="257">
        <f t="shared" si="1401"/>
        <v>0</v>
      </c>
      <c r="KM160" s="259"/>
      <c r="KN160" s="260"/>
      <c r="KO160" s="260"/>
      <c r="KP160" s="257">
        <f t="shared" si="1402"/>
        <v>0</v>
      </c>
      <c r="KQ160" s="258">
        <v>0.294289866351475</v>
      </c>
      <c r="KR160" s="261">
        <f t="shared" si="1403"/>
        <v>0</v>
      </c>
      <c r="KS160" s="262">
        <f t="shared" si="1404"/>
        <v>0</v>
      </c>
      <c r="KT160" s="263"/>
      <c r="KU160" s="264"/>
    </row>
    <row r="161" ht="15.75" customHeight="1">
      <c r="A161" s="254">
        <v>5.0</v>
      </c>
      <c r="B161" s="255" t="s">
        <v>139</v>
      </c>
      <c r="C161" s="256" t="s">
        <v>121</v>
      </c>
      <c r="D161" s="256" t="s">
        <v>152</v>
      </c>
      <c r="E161" s="257">
        <f>ADHB!G161</f>
        <v>0</v>
      </c>
      <c r="F161" s="257"/>
      <c r="G161" s="257">
        <f t="shared" si="1315"/>
        <v>0</v>
      </c>
      <c r="H161" s="258"/>
      <c r="I161" s="257">
        <f t="shared" si="1316"/>
        <v>0</v>
      </c>
      <c r="J161" s="259"/>
      <c r="K161" s="260"/>
      <c r="L161" s="260"/>
      <c r="M161" s="257">
        <f t="shared" si="1317"/>
        <v>0</v>
      </c>
      <c r="N161" s="258">
        <v>0.294289866351475</v>
      </c>
      <c r="O161" s="261">
        <f t="shared" si="1318"/>
        <v>0</v>
      </c>
      <c r="P161" s="262">
        <f t="shared" si="1319"/>
        <v>0</v>
      </c>
      <c r="Q161" s="263"/>
      <c r="R161" s="254">
        <v>5.0</v>
      </c>
      <c r="S161" s="255" t="s">
        <v>139</v>
      </c>
      <c r="T161" s="256" t="s">
        <v>121</v>
      </c>
      <c r="U161" s="256" t="s">
        <v>152</v>
      </c>
      <c r="V161" s="257">
        <f>ADHB!X161</f>
        <v>0</v>
      </c>
      <c r="W161" s="257"/>
      <c r="X161" s="257">
        <f t="shared" si="1320"/>
        <v>0</v>
      </c>
      <c r="Y161" s="258"/>
      <c r="Z161" s="257">
        <f t="shared" si="1321"/>
        <v>0</v>
      </c>
      <c r="AA161" s="259"/>
      <c r="AB161" s="260"/>
      <c r="AC161" s="260"/>
      <c r="AD161" s="257">
        <f t="shared" si="1322"/>
        <v>0</v>
      </c>
      <c r="AE161" s="258">
        <v>0.294289866351475</v>
      </c>
      <c r="AF161" s="261">
        <f t="shared" si="1323"/>
        <v>0</v>
      </c>
      <c r="AG161" s="262">
        <f t="shared" si="1324"/>
        <v>0</v>
      </c>
      <c r="AH161" s="263"/>
      <c r="AI161" s="254">
        <v>5.0</v>
      </c>
      <c r="AJ161" s="255" t="s">
        <v>139</v>
      </c>
      <c r="AK161" s="256" t="s">
        <v>121</v>
      </c>
      <c r="AL161" s="256" t="s">
        <v>152</v>
      </c>
      <c r="AM161" s="257">
        <f>ADHB!AO161</f>
        <v>0</v>
      </c>
      <c r="AN161" s="257"/>
      <c r="AO161" s="257">
        <f t="shared" si="1325"/>
        <v>0</v>
      </c>
      <c r="AP161" s="258"/>
      <c r="AQ161" s="257">
        <f t="shared" si="1326"/>
        <v>0</v>
      </c>
      <c r="AR161" s="259"/>
      <c r="AS161" s="260"/>
      <c r="AT161" s="260"/>
      <c r="AU161" s="257">
        <f t="shared" si="1327"/>
        <v>0</v>
      </c>
      <c r="AV161" s="258">
        <v>0.294289866351475</v>
      </c>
      <c r="AW161" s="261">
        <f t="shared" si="1328"/>
        <v>0</v>
      </c>
      <c r="AX161" s="262">
        <f t="shared" si="1329"/>
        <v>0</v>
      </c>
      <c r="AY161" s="263"/>
      <c r="AZ161" s="254">
        <v>5.0</v>
      </c>
      <c r="BA161" s="255" t="s">
        <v>139</v>
      </c>
      <c r="BB161" s="256" t="s">
        <v>121</v>
      </c>
      <c r="BC161" s="256" t="s">
        <v>152</v>
      </c>
      <c r="BD161" s="257">
        <f>ADHB!BF161</f>
        <v>0</v>
      </c>
      <c r="BE161" s="257"/>
      <c r="BF161" s="257">
        <f t="shared" si="1330"/>
        <v>0</v>
      </c>
      <c r="BG161" s="258"/>
      <c r="BH161" s="257">
        <f t="shared" si="1331"/>
        <v>0</v>
      </c>
      <c r="BI161" s="259"/>
      <c r="BJ161" s="260"/>
      <c r="BK161" s="260"/>
      <c r="BL161" s="257">
        <f t="shared" si="1332"/>
        <v>0</v>
      </c>
      <c r="BM161" s="258">
        <v>0.294289866351475</v>
      </c>
      <c r="BN161" s="261">
        <f t="shared" si="1333"/>
        <v>0</v>
      </c>
      <c r="BO161" s="262">
        <f t="shared" si="1334"/>
        <v>0</v>
      </c>
      <c r="BP161" s="263"/>
      <c r="BQ161" s="254">
        <v>5.0</v>
      </c>
      <c r="BR161" s="255" t="s">
        <v>139</v>
      </c>
      <c r="BS161" s="256" t="s">
        <v>121</v>
      </c>
      <c r="BT161" s="256" t="s">
        <v>152</v>
      </c>
      <c r="BU161" s="257">
        <f>ADHB!BW161</f>
        <v>0</v>
      </c>
      <c r="BV161" s="257"/>
      <c r="BW161" s="257">
        <f t="shared" si="1335"/>
        <v>0</v>
      </c>
      <c r="BX161" s="258"/>
      <c r="BY161" s="257">
        <f t="shared" si="1336"/>
        <v>0</v>
      </c>
      <c r="BZ161" s="259"/>
      <c r="CA161" s="260"/>
      <c r="CB161" s="260"/>
      <c r="CC161" s="257">
        <f t="shared" si="1337"/>
        <v>0</v>
      </c>
      <c r="CD161" s="258">
        <v>0.294289866351475</v>
      </c>
      <c r="CE161" s="261">
        <f t="shared" si="1338"/>
        <v>0</v>
      </c>
      <c r="CF161" s="262">
        <f t="shared" si="1339"/>
        <v>0</v>
      </c>
      <c r="CG161" s="263"/>
      <c r="CH161" s="254">
        <v>5.0</v>
      </c>
      <c r="CI161" s="255" t="s">
        <v>139</v>
      </c>
      <c r="CJ161" s="256" t="s">
        <v>121</v>
      </c>
      <c r="CK161" s="256" t="s">
        <v>152</v>
      </c>
      <c r="CL161" s="257">
        <f>ADHB!CN161</f>
        <v>0</v>
      </c>
      <c r="CM161" s="257"/>
      <c r="CN161" s="257">
        <f t="shared" si="1340"/>
        <v>0</v>
      </c>
      <c r="CO161" s="258"/>
      <c r="CP161" s="257">
        <f t="shared" si="1341"/>
        <v>0</v>
      </c>
      <c r="CQ161" s="259"/>
      <c r="CR161" s="260"/>
      <c r="CS161" s="260"/>
      <c r="CT161" s="257">
        <f t="shared" si="1342"/>
        <v>0</v>
      </c>
      <c r="CU161" s="258">
        <v>0.294289866351475</v>
      </c>
      <c r="CV161" s="261">
        <f t="shared" si="1343"/>
        <v>0</v>
      </c>
      <c r="CW161" s="262">
        <f t="shared" si="1344"/>
        <v>0</v>
      </c>
      <c r="CX161" s="263"/>
      <c r="CY161" s="254">
        <v>5.0</v>
      </c>
      <c r="CZ161" s="255" t="s">
        <v>139</v>
      </c>
      <c r="DA161" s="256" t="s">
        <v>121</v>
      </c>
      <c r="DB161" s="256" t="s">
        <v>152</v>
      </c>
      <c r="DC161" s="257">
        <f>ADHB!DE161</f>
        <v>0</v>
      </c>
      <c r="DD161" s="257"/>
      <c r="DE161" s="257">
        <f t="shared" si="1345"/>
        <v>0</v>
      </c>
      <c r="DF161" s="258"/>
      <c r="DG161" s="257">
        <f t="shared" si="1346"/>
        <v>0</v>
      </c>
      <c r="DH161" s="259"/>
      <c r="DI161" s="260"/>
      <c r="DJ161" s="260"/>
      <c r="DK161" s="257">
        <f t="shared" si="1347"/>
        <v>0</v>
      </c>
      <c r="DL161" s="258">
        <v>0.294289866351475</v>
      </c>
      <c r="DM161" s="261">
        <f t="shared" si="1348"/>
        <v>0</v>
      </c>
      <c r="DN161" s="262">
        <f t="shared" si="1349"/>
        <v>0</v>
      </c>
      <c r="DO161" s="263"/>
      <c r="DP161" s="254">
        <v>5.0</v>
      </c>
      <c r="DQ161" s="255" t="s">
        <v>139</v>
      </c>
      <c r="DR161" s="256" t="s">
        <v>121</v>
      </c>
      <c r="DS161" s="256" t="s">
        <v>152</v>
      </c>
      <c r="DT161" s="257">
        <f>ADHB!DV161</f>
        <v>0</v>
      </c>
      <c r="DU161" s="257"/>
      <c r="DV161" s="257">
        <f t="shared" si="1350"/>
        <v>0</v>
      </c>
      <c r="DW161" s="258"/>
      <c r="DX161" s="257">
        <f t="shared" si="1351"/>
        <v>0</v>
      </c>
      <c r="DY161" s="259"/>
      <c r="DZ161" s="260"/>
      <c r="EA161" s="260"/>
      <c r="EB161" s="257">
        <f t="shared" si="1352"/>
        <v>0</v>
      </c>
      <c r="EC161" s="258">
        <v>0.294289866351475</v>
      </c>
      <c r="ED161" s="261">
        <f t="shared" si="1353"/>
        <v>0</v>
      </c>
      <c r="EE161" s="262">
        <f t="shared" si="1354"/>
        <v>0</v>
      </c>
      <c r="EF161" s="263"/>
      <c r="EG161" s="254">
        <v>5.0</v>
      </c>
      <c r="EH161" s="255" t="s">
        <v>139</v>
      </c>
      <c r="EI161" s="256" t="s">
        <v>121</v>
      </c>
      <c r="EJ161" s="256" t="s">
        <v>152</v>
      </c>
      <c r="EK161" s="257">
        <f>ADHB!EM161</f>
        <v>0</v>
      </c>
      <c r="EL161" s="257"/>
      <c r="EM161" s="257">
        <f t="shared" si="1355"/>
        <v>0</v>
      </c>
      <c r="EN161" s="258"/>
      <c r="EO161" s="257">
        <f t="shared" si="1356"/>
        <v>0</v>
      </c>
      <c r="EP161" s="259"/>
      <c r="EQ161" s="260"/>
      <c r="ER161" s="260"/>
      <c r="ES161" s="257">
        <f t="shared" si="1357"/>
        <v>0</v>
      </c>
      <c r="ET161" s="258">
        <v>0.294289866351475</v>
      </c>
      <c r="EU161" s="261">
        <f t="shared" si="1358"/>
        <v>0</v>
      </c>
      <c r="EV161" s="262">
        <f t="shared" si="1359"/>
        <v>0</v>
      </c>
      <c r="EW161" s="263"/>
      <c r="EX161" s="254">
        <v>5.0</v>
      </c>
      <c r="EY161" s="255" t="s">
        <v>139</v>
      </c>
      <c r="EZ161" s="256" t="s">
        <v>121</v>
      </c>
      <c r="FA161" s="256" t="s">
        <v>152</v>
      </c>
      <c r="FB161" s="257">
        <f>ADHB!FD161</f>
        <v>0</v>
      </c>
      <c r="FC161" s="257"/>
      <c r="FD161" s="257">
        <f t="shared" si="1360"/>
        <v>0</v>
      </c>
      <c r="FE161" s="258"/>
      <c r="FF161" s="257">
        <f t="shared" si="1361"/>
        <v>0</v>
      </c>
      <c r="FG161" s="259"/>
      <c r="FH161" s="260"/>
      <c r="FI161" s="260"/>
      <c r="FJ161" s="257">
        <f t="shared" si="1362"/>
        <v>0</v>
      </c>
      <c r="FK161" s="258">
        <v>0.294289866351475</v>
      </c>
      <c r="FL161" s="261">
        <f t="shared" si="1363"/>
        <v>0</v>
      </c>
      <c r="FM161" s="262">
        <f t="shared" si="1364"/>
        <v>0</v>
      </c>
      <c r="FN161" s="263"/>
      <c r="FO161" s="254">
        <v>5.0</v>
      </c>
      <c r="FP161" s="255" t="s">
        <v>139</v>
      </c>
      <c r="FQ161" s="256" t="s">
        <v>121</v>
      </c>
      <c r="FR161" s="256" t="s">
        <v>152</v>
      </c>
      <c r="FS161" s="257">
        <f>ADHB!FU161</f>
        <v>0</v>
      </c>
      <c r="FT161" s="257"/>
      <c r="FU161" s="257">
        <f t="shared" si="1365"/>
        <v>0</v>
      </c>
      <c r="FV161" s="258"/>
      <c r="FW161" s="257">
        <f t="shared" si="1366"/>
        <v>0</v>
      </c>
      <c r="FX161" s="259"/>
      <c r="FY161" s="260"/>
      <c r="FZ161" s="260"/>
      <c r="GA161" s="257">
        <f t="shared" si="1367"/>
        <v>0</v>
      </c>
      <c r="GB161" s="258">
        <v>0.294289866351475</v>
      </c>
      <c r="GC161" s="261">
        <f t="shared" si="1368"/>
        <v>0</v>
      </c>
      <c r="GD161" s="262">
        <f t="shared" si="1369"/>
        <v>0</v>
      </c>
      <c r="GE161" s="263"/>
      <c r="GF161" s="254">
        <v>5.0</v>
      </c>
      <c r="GG161" s="255" t="s">
        <v>139</v>
      </c>
      <c r="GH161" s="256" t="s">
        <v>121</v>
      </c>
      <c r="GI161" s="256" t="s">
        <v>152</v>
      </c>
      <c r="GJ161" s="257">
        <f>ADHB!GL161</f>
        <v>0</v>
      </c>
      <c r="GK161" s="257"/>
      <c r="GL161" s="257">
        <f t="shared" si="1370"/>
        <v>0</v>
      </c>
      <c r="GM161" s="258"/>
      <c r="GN161" s="257">
        <f t="shared" si="1371"/>
        <v>0</v>
      </c>
      <c r="GO161" s="259"/>
      <c r="GP161" s="260"/>
      <c r="GQ161" s="260"/>
      <c r="GR161" s="257">
        <f t="shared" si="1372"/>
        <v>0</v>
      </c>
      <c r="GS161" s="258">
        <v>0.294289866351475</v>
      </c>
      <c r="GT161" s="261">
        <f t="shared" si="1373"/>
        <v>0</v>
      </c>
      <c r="GU161" s="262">
        <f t="shared" si="1374"/>
        <v>0</v>
      </c>
      <c r="GV161" s="263"/>
      <c r="GW161" s="254">
        <v>5.0</v>
      </c>
      <c r="GX161" s="255" t="s">
        <v>139</v>
      </c>
      <c r="GY161" s="256" t="s">
        <v>121</v>
      </c>
      <c r="GZ161" s="256" t="s">
        <v>152</v>
      </c>
      <c r="HA161" s="257">
        <f>ADHB!HC161</f>
        <v>0</v>
      </c>
      <c r="HB161" s="257"/>
      <c r="HC161" s="257">
        <f t="shared" si="1375"/>
        <v>0</v>
      </c>
      <c r="HD161" s="258"/>
      <c r="HE161" s="257">
        <f t="shared" si="1376"/>
        <v>0</v>
      </c>
      <c r="HF161" s="259"/>
      <c r="HG161" s="260"/>
      <c r="HH161" s="260"/>
      <c r="HI161" s="257">
        <f t="shared" si="1377"/>
        <v>0</v>
      </c>
      <c r="HJ161" s="258">
        <v>0.294289866351475</v>
      </c>
      <c r="HK161" s="261">
        <f t="shared" si="1378"/>
        <v>0</v>
      </c>
      <c r="HL161" s="262">
        <f t="shared" si="1379"/>
        <v>0</v>
      </c>
      <c r="HM161" s="263"/>
      <c r="HN161" s="254">
        <v>5.0</v>
      </c>
      <c r="HO161" s="255" t="s">
        <v>139</v>
      </c>
      <c r="HP161" s="256" t="s">
        <v>121</v>
      </c>
      <c r="HQ161" s="256" t="s">
        <v>152</v>
      </c>
      <c r="HR161" s="257">
        <f>ADHB!HT161</f>
        <v>0</v>
      </c>
      <c r="HS161" s="257"/>
      <c r="HT161" s="257">
        <f t="shared" si="1380"/>
        <v>0</v>
      </c>
      <c r="HU161" s="258"/>
      <c r="HV161" s="257">
        <f t="shared" si="1381"/>
        <v>0</v>
      </c>
      <c r="HW161" s="259"/>
      <c r="HX161" s="260"/>
      <c r="HY161" s="260"/>
      <c r="HZ161" s="257">
        <f t="shared" si="1382"/>
        <v>0</v>
      </c>
      <c r="IA161" s="258">
        <v>0.294289866351475</v>
      </c>
      <c r="IB161" s="261">
        <f t="shared" si="1383"/>
        <v>0</v>
      </c>
      <c r="IC161" s="262">
        <f t="shared" si="1384"/>
        <v>0</v>
      </c>
      <c r="ID161" s="263"/>
      <c r="IE161" s="254">
        <v>5.0</v>
      </c>
      <c r="IF161" s="255" t="s">
        <v>139</v>
      </c>
      <c r="IG161" s="256" t="s">
        <v>121</v>
      </c>
      <c r="IH161" s="256" t="s">
        <v>152</v>
      </c>
      <c r="II161" s="257">
        <f>ADHB!IK161</f>
        <v>0</v>
      </c>
      <c r="IJ161" s="257"/>
      <c r="IK161" s="257">
        <f t="shared" si="1385"/>
        <v>0</v>
      </c>
      <c r="IL161" s="258"/>
      <c r="IM161" s="257">
        <f t="shared" si="1386"/>
        <v>0</v>
      </c>
      <c r="IN161" s="259"/>
      <c r="IO161" s="260"/>
      <c r="IP161" s="260"/>
      <c r="IQ161" s="257">
        <f t="shared" si="1387"/>
        <v>0</v>
      </c>
      <c r="IR161" s="258">
        <v>0.294289866351475</v>
      </c>
      <c r="IS161" s="261">
        <f t="shared" si="1388"/>
        <v>0</v>
      </c>
      <c r="IT161" s="262">
        <f t="shared" si="1389"/>
        <v>0</v>
      </c>
      <c r="IU161" s="263"/>
      <c r="IV161" s="254">
        <v>5.0</v>
      </c>
      <c r="IW161" s="255" t="s">
        <v>139</v>
      </c>
      <c r="IX161" s="256" t="s">
        <v>121</v>
      </c>
      <c r="IY161" s="256" t="s">
        <v>152</v>
      </c>
      <c r="IZ161" s="257">
        <f>ADHB!JB161</f>
        <v>0</v>
      </c>
      <c r="JA161" s="257"/>
      <c r="JB161" s="257">
        <f t="shared" si="1390"/>
        <v>0</v>
      </c>
      <c r="JC161" s="258"/>
      <c r="JD161" s="257">
        <f t="shared" si="1391"/>
        <v>0</v>
      </c>
      <c r="JE161" s="259"/>
      <c r="JF161" s="260"/>
      <c r="JG161" s="260"/>
      <c r="JH161" s="257">
        <f t="shared" si="1392"/>
        <v>0</v>
      </c>
      <c r="JI161" s="258">
        <v>0.294289866351475</v>
      </c>
      <c r="JJ161" s="261">
        <f t="shared" si="1393"/>
        <v>0</v>
      </c>
      <c r="JK161" s="262">
        <f t="shared" si="1394"/>
        <v>0</v>
      </c>
      <c r="JL161" s="263"/>
      <c r="JM161" s="254">
        <v>5.0</v>
      </c>
      <c r="JN161" s="255" t="s">
        <v>139</v>
      </c>
      <c r="JO161" s="256" t="s">
        <v>121</v>
      </c>
      <c r="JP161" s="256" t="s">
        <v>152</v>
      </c>
      <c r="JQ161" s="257">
        <f>ADHB!JS161</f>
        <v>0</v>
      </c>
      <c r="JR161" s="257"/>
      <c r="JS161" s="257">
        <f t="shared" si="1395"/>
        <v>0</v>
      </c>
      <c r="JT161" s="258"/>
      <c r="JU161" s="257">
        <f t="shared" si="1396"/>
        <v>0</v>
      </c>
      <c r="JV161" s="259"/>
      <c r="JW161" s="260"/>
      <c r="JX161" s="260"/>
      <c r="JY161" s="257">
        <f t="shared" si="1397"/>
        <v>0</v>
      </c>
      <c r="JZ161" s="258">
        <v>0.294289866351475</v>
      </c>
      <c r="KA161" s="261">
        <f t="shared" si="1398"/>
        <v>0</v>
      </c>
      <c r="KB161" s="262">
        <f t="shared" si="1399"/>
        <v>0</v>
      </c>
      <c r="KC161" s="263"/>
      <c r="KD161" s="254">
        <v>5.0</v>
      </c>
      <c r="KE161" s="255" t="s">
        <v>139</v>
      </c>
      <c r="KF161" s="256" t="s">
        <v>121</v>
      </c>
      <c r="KG161" s="256" t="s">
        <v>152</v>
      </c>
      <c r="KH161" s="257">
        <f>ADHB!KJ161</f>
        <v>0</v>
      </c>
      <c r="KI161" s="257"/>
      <c r="KJ161" s="257">
        <f t="shared" si="1400"/>
        <v>0</v>
      </c>
      <c r="KK161" s="258"/>
      <c r="KL161" s="257">
        <f t="shared" si="1401"/>
        <v>0</v>
      </c>
      <c r="KM161" s="259"/>
      <c r="KN161" s="260"/>
      <c r="KO161" s="260"/>
      <c r="KP161" s="257">
        <f t="shared" si="1402"/>
        <v>0</v>
      </c>
      <c r="KQ161" s="258">
        <v>0.294289866351475</v>
      </c>
      <c r="KR161" s="261">
        <f t="shared" si="1403"/>
        <v>0</v>
      </c>
      <c r="KS161" s="262">
        <f t="shared" si="1404"/>
        <v>0</v>
      </c>
      <c r="KT161" s="263"/>
      <c r="KU161" s="264"/>
    </row>
    <row r="162" ht="15.75" customHeight="1">
      <c r="A162" s="273"/>
      <c r="B162" s="274" t="s">
        <v>141</v>
      </c>
      <c r="C162" s="275"/>
      <c r="D162" s="275"/>
      <c r="E162" s="276"/>
      <c r="F162" s="276"/>
      <c r="G162" s="276"/>
      <c r="H162" s="277"/>
      <c r="I162" s="276"/>
      <c r="J162" s="277"/>
      <c r="K162" s="276"/>
      <c r="L162" s="276"/>
      <c r="M162" s="276"/>
      <c r="N162" s="277"/>
      <c r="O162" s="278"/>
      <c r="P162" s="279"/>
      <c r="Q162" s="263"/>
      <c r="R162" s="273"/>
      <c r="S162" s="274" t="s">
        <v>141</v>
      </c>
      <c r="T162" s="275"/>
      <c r="U162" s="275"/>
      <c r="V162" s="276"/>
      <c r="W162" s="276"/>
      <c r="X162" s="276"/>
      <c r="Y162" s="277"/>
      <c r="Z162" s="276"/>
      <c r="AA162" s="277"/>
      <c r="AB162" s="276"/>
      <c r="AC162" s="276"/>
      <c r="AD162" s="276"/>
      <c r="AE162" s="277"/>
      <c r="AF162" s="278"/>
      <c r="AG162" s="279"/>
      <c r="AH162" s="263"/>
      <c r="AI162" s="273"/>
      <c r="AJ162" s="274" t="s">
        <v>141</v>
      </c>
      <c r="AK162" s="275"/>
      <c r="AL162" s="275"/>
      <c r="AM162" s="276"/>
      <c r="AN162" s="276"/>
      <c r="AO162" s="276"/>
      <c r="AP162" s="277"/>
      <c r="AQ162" s="276"/>
      <c r="AR162" s="277"/>
      <c r="AS162" s="276"/>
      <c r="AT162" s="276"/>
      <c r="AU162" s="276"/>
      <c r="AV162" s="277"/>
      <c r="AW162" s="278"/>
      <c r="AX162" s="279"/>
      <c r="AY162" s="263"/>
      <c r="AZ162" s="273"/>
      <c r="BA162" s="274" t="s">
        <v>141</v>
      </c>
      <c r="BB162" s="275"/>
      <c r="BC162" s="275"/>
      <c r="BD162" s="276"/>
      <c r="BE162" s="276"/>
      <c r="BF162" s="276"/>
      <c r="BG162" s="277"/>
      <c r="BH162" s="276"/>
      <c r="BI162" s="277"/>
      <c r="BJ162" s="276"/>
      <c r="BK162" s="276"/>
      <c r="BL162" s="276"/>
      <c r="BM162" s="277"/>
      <c r="BN162" s="278"/>
      <c r="BO162" s="279"/>
      <c r="BP162" s="263"/>
      <c r="BQ162" s="273"/>
      <c r="BR162" s="274" t="s">
        <v>141</v>
      </c>
      <c r="BS162" s="275"/>
      <c r="BT162" s="275"/>
      <c r="BU162" s="276"/>
      <c r="BV162" s="276"/>
      <c r="BW162" s="276"/>
      <c r="BX162" s="277"/>
      <c r="BY162" s="276"/>
      <c r="BZ162" s="277"/>
      <c r="CA162" s="276"/>
      <c r="CB162" s="276"/>
      <c r="CC162" s="276"/>
      <c r="CD162" s="277"/>
      <c r="CE162" s="278"/>
      <c r="CF162" s="279"/>
      <c r="CG162" s="263"/>
      <c r="CH162" s="273"/>
      <c r="CI162" s="274" t="s">
        <v>141</v>
      </c>
      <c r="CJ162" s="275"/>
      <c r="CK162" s="275"/>
      <c r="CL162" s="276"/>
      <c r="CM162" s="276"/>
      <c r="CN162" s="276"/>
      <c r="CO162" s="277"/>
      <c r="CP162" s="276"/>
      <c r="CQ162" s="277"/>
      <c r="CR162" s="276"/>
      <c r="CS162" s="276"/>
      <c r="CT162" s="276"/>
      <c r="CU162" s="277"/>
      <c r="CV162" s="278"/>
      <c r="CW162" s="279"/>
      <c r="CX162" s="263"/>
      <c r="CY162" s="273"/>
      <c r="CZ162" s="274" t="s">
        <v>141</v>
      </c>
      <c r="DA162" s="275"/>
      <c r="DB162" s="275"/>
      <c r="DC162" s="276"/>
      <c r="DD162" s="276"/>
      <c r="DE162" s="276"/>
      <c r="DF162" s="277"/>
      <c r="DG162" s="276"/>
      <c r="DH162" s="277"/>
      <c r="DI162" s="276"/>
      <c r="DJ162" s="276"/>
      <c r="DK162" s="276"/>
      <c r="DL162" s="277"/>
      <c r="DM162" s="278"/>
      <c r="DN162" s="279"/>
      <c r="DO162" s="263"/>
      <c r="DP162" s="273"/>
      <c r="DQ162" s="274" t="s">
        <v>141</v>
      </c>
      <c r="DR162" s="275"/>
      <c r="DS162" s="275"/>
      <c r="DT162" s="276"/>
      <c r="DU162" s="276"/>
      <c r="DV162" s="276"/>
      <c r="DW162" s="277"/>
      <c r="DX162" s="276"/>
      <c r="DY162" s="277"/>
      <c r="DZ162" s="276"/>
      <c r="EA162" s="276"/>
      <c r="EB162" s="276"/>
      <c r="EC162" s="277"/>
      <c r="ED162" s="278"/>
      <c r="EE162" s="279"/>
      <c r="EF162" s="263"/>
      <c r="EG162" s="273"/>
      <c r="EH162" s="274" t="s">
        <v>141</v>
      </c>
      <c r="EI162" s="275"/>
      <c r="EJ162" s="275"/>
      <c r="EK162" s="276"/>
      <c r="EL162" s="276"/>
      <c r="EM162" s="276"/>
      <c r="EN162" s="277"/>
      <c r="EO162" s="276"/>
      <c r="EP162" s="277"/>
      <c r="EQ162" s="276"/>
      <c r="ER162" s="276"/>
      <c r="ES162" s="276"/>
      <c r="ET162" s="277"/>
      <c r="EU162" s="278"/>
      <c r="EV162" s="279"/>
      <c r="EW162" s="263"/>
      <c r="EX162" s="273"/>
      <c r="EY162" s="274" t="s">
        <v>141</v>
      </c>
      <c r="EZ162" s="275"/>
      <c r="FA162" s="275"/>
      <c r="FB162" s="276"/>
      <c r="FC162" s="276"/>
      <c r="FD162" s="276"/>
      <c r="FE162" s="277"/>
      <c r="FF162" s="276"/>
      <c r="FG162" s="277"/>
      <c r="FH162" s="276"/>
      <c r="FI162" s="276"/>
      <c r="FJ162" s="276"/>
      <c r="FK162" s="277"/>
      <c r="FL162" s="278"/>
      <c r="FM162" s="279"/>
      <c r="FN162" s="263"/>
      <c r="FO162" s="273"/>
      <c r="FP162" s="274" t="s">
        <v>141</v>
      </c>
      <c r="FQ162" s="275"/>
      <c r="FR162" s="275"/>
      <c r="FS162" s="276"/>
      <c r="FT162" s="276"/>
      <c r="FU162" s="276"/>
      <c r="FV162" s="277"/>
      <c r="FW162" s="276"/>
      <c r="FX162" s="277"/>
      <c r="FY162" s="276"/>
      <c r="FZ162" s="276"/>
      <c r="GA162" s="276"/>
      <c r="GB162" s="277"/>
      <c r="GC162" s="278"/>
      <c r="GD162" s="279"/>
      <c r="GE162" s="263"/>
      <c r="GF162" s="273"/>
      <c r="GG162" s="274" t="s">
        <v>141</v>
      </c>
      <c r="GH162" s="275"/>
      <c r="GI162" s="275"/>
      <c r="GJ162" s="276"/>
      <c r="GK162" s="276"/>
      <c r="GL162" s="276"/>
      <c r="GM162" s="277"/>
      <c r="GN162" s="276"/>
      <c r="GO162" s="277"/>
      <c r="GP162" s="276"/>
      <c r="GQ162" s="276"/>
      <c r="GR162" s="276"/>
      <c r="GS162" s="277"/>
      <c r="GT162" s="278"/>
      <c r="GU162" s="279"/>
      <c r="GV162" s="263"/>
      <c r="GW162" s="273"/>
      <c r="GX162" s="274" t="s">
        <v>141</v>
      </c>
      <c r="GY162" s="275"/>
      <c r="GZ162" s="275"/>
      <c r="HA162" s="276"/>
      <c r="HB162" s="276"/>
      <c r="HC162" s="276"/>
      <c r="HD162" s="277"/>
      <c r="HE162" s="276"/>
      <c r="HF162" s="277"/>
      <c r="HG162" s="276"/>
      <c r="HH162" s="276"/>
      <c r="HI162" s="276"/>
      <c r="HJ162" s="277"/>
      <c r="HK162" s="278"/>
      <c r="HL162" s="279"/>
      <c r="HM162" s="263"/>
      <c r="HN162" s="273"/>
      <c r="HO162" s="274" t="s">
        <v>141</v>
      </c>
      <c r="HP162" s="275"/>
      <c r="HQ162" s="275"/>
      <c r="HR162" s="276"/>
      <c r="HS162" s="276"/>
      <c r="HT162" s="276"/>
      <c r="HU162" s="277"/>
      <c r="HV162" s="276"/>
      <c r="HW162" s="277"/>
      <c r="HX162" s="276"/>
      <c r="HY162" s="276"/>
      <c r="HZ162" s="276"/>
      <c r="IA162" s="277"/>
      <c r="IB162" s="278"/>
      <c r="IC162" s="279"/>
      <c r="ID162" s="263"/>
      <c r="IE162" s="273"/>
      <c r="IF162" s="274" t="s">
        <v>141</v>
      </c>
      <c r="IG162" s="275"/>
      <c r="IH162" s="275"/>
      <c r="II162" s="276"/>
      <c r="IJ162" s="276"/>
      <c r="IK162" s="276"/>
      <c r="IL162" s="277"/>
      <c r="IM162" s="276"/>
      <c r="IN162" s="277"/>
      <c r="IO162" s="276"/>
      <c r="IP162" s="276"/>
      <c r="IQ162" s="276"/>
      <c r="IR162" s="277"/>
      <c r="IS162" s="278"/>
      <c r="IT162" s="279"/>
      <c r="IU162" s="263"/>
      <c r="IV162" s="273"/>
      <c r="IW162" s="274" t="s">
        <v>141</v>
      </c>
      <c r="IX162" s="275"/>
      <c r="IY162" s="275"/>
      <c r="IZ162" s="276"/>
      <c r="JA162" s="276"/>
      <c r="JB162" s="276"/>
      <c r="JC162" s="277"/>
      <c r="JD162" s="276"/>
      <c r="JE162" s="277"/>
      <c r="JF162" s="276"/>
      <c r="JG162" s="276"/>
      <c r="JH162" s="276"/>
      <c r="JI162" s="277"/>
      <c r="JJ162" s="278"/>
      <c r="JK162" s="279"/>
      <c r="JL162" s="263"/>
      <c r="JM162" s="273"/>
      <c r="JN162" s="274" t="s">
        <v>141</v>
      </c>
      <c r="JO162" s="275"/>
      <c r="JP162" s="275"/>
      <c r="JQ162" s="276"/>
      <c r="JR162" s="276"/>
      <c r="JS162" s="276"/>
      <c r="JT162" s="277"/>
      <c r="JU162" s="276"/>
      <c r="JV162" s="277"/>
      <c r="JW162" s="276"/>
      <c r="JX162" s="276"/>
      <c r="JY162" s="276"/>
      <c r="JZ162" s="277"/>
      <c r="KA162" s="278"/>
      <c r="KB162" s="279"/>
      <c r="KC162" s="263"/>
      <c r="KD162" s="273"/>
      <c r="KE162" s="274" t="s">
        <v>141</v>
      </c>
      <c r="KF162" s="275"/>
      <c r="KG162" s="275"/>
      <c r="KH162" s="276"/>
      <c r="KI162" s="276"/>
      <c r="KJ162" s="276"/>
      <c r="KK162" s="277"/>
      <c r="KL162" s="276"/>
      <c r="KM162" s="277"/>
      <c r="KN162" s="276"/>
      <c r="KO162" s="276"/>
      <c r="KP162" s="276"/>
      <c r="KQ162" s="277"/>
      <c r="KR162" s="278"/>
      <c r="KS162" s="279"/>
      <c r="KT162" s="263"/>
      <c r="KU162" s="264"/>
    </row>
    <row r="163" ht="15.75" customHeight="1">
      <c r="A163" s="254">
        <v>1.0</v>
      </c>
      <c r="B163" s="255" t="s">
        <v>155</v>
      </c>
      <c r="C163" s="256" t="s">
        <v>121</v>
      </c>
      <c r="D163" s="256" t="s">
        <v>152</v>
      </c>
      <c r="E163" s="257">
        <f>ADHB!G163</f>
        <v>0</v>
      </c>
      <c r="F163" s="257"/>
      <c r="G163" s="257">
        <f t="shared" ref="G163:G166" si="1405">iferror(E163/F163*100,0)</f>
        <v>0</v>
      </c>
      <c r="H163" s="258"/>
      <c r="I163" s="257">
        <f t="shared" ref="I163:I166" si="1406">IFERROR(+G163*H163,"")</f>
        <v>0</v>
      </c>
      <c r="J163" s="259"/>
      <c r="K163" s="260"/>
      <c r="L163" s="260"/>
      <c r="M163" s="257">
        <f t="shared" ref="M163:M166" si="1407">IFERROR(+(IF(G163="","0",G163))+(IF(I163="","0",I163))+(IF(L163="","0",L163)),"")</f>
        <v>0</v>
      </c>
      <c r="N163" s="258">
        <v>0.294289866351475</v>
      </c>
      <c r="O163" s="261">
        <f t="shared" ref="O163:O166" si="1408">IFERROR(+N163*(M163-L163),"")</f>
        <v>0</v>
      </c>
      <c r="P163" s="262">
        <f t="shared" ref="P163:P166" si="1409">IFERROR(+(IF(M163="","0",M163))-(IF(O163="","0",O163)),"")</f>
        <v>0</v>
      </c>
      <c r="Q163" s="263"/>
      <c r="R163" s="254">
        <v>1.0</v>
      </c>
      <c r="S163" s="255" t="s">
        <v>155</v>
      </c>
      <c r="T163" s="256" t="s">
        <v>121</v>
      </c>
      <c r="U163" s="256" t="s">
        <v>152</v>
      </c>
      <c r="V163" s="257">
        <f>ADHB!X163</f>
        <v>0</v>
      </c>
      <c r="W163" s="257"/>
      <c r="X163" s="257">
        <f t="shared" ref="X163:X166" si="1410">iferror(V163/W163*100,0)</f>
        <v>0</v>
      </c>
      <c r="Y163" s="258"/>
      <c r="Z163" s="257">
        <f t="shared" ref="Z163:Z166" si="1411">IFERROR(+X163*Y163,"")</f>
        <v>0</v>
      </c>
      <c r="AA163" s="259"/>
      <c r="AB163" s="260"/>
      <c r="AC163" s="260"/>
      <c r="AD163" s="257">
        <f t="shared" ref="AD163:AD166" si="1412">IFERROR(+(IF(X163="","0",X163))+(IF(Z163="","0",Z163))+(IF(AC163="","0",AC163)),"")</f>
        <v>0</v>
      </c>
      <c r="AE163" s="258">
        <v>0.294289866351475</v>
      </c>
      <c r="AF163" s="261">
        <f t="shared" ref="AF163:AF166" si="1413">IFERROR(+AE163*(AD163-AC163),"")</f>
        <v>0</v>
      </c>
      <c r="AG163" s="262">
        <f t="shared" ref="AG163:AG166" si="1414">IFERROR(+(IF(AD163="","0",AD163))-(IF(AF163="","0",AF163)),"")</f>
        <v>0</v>
      </c>
      <c r="AH163" s="263"/>
      <c r="AI163" s="254">
        <v>1.0</v>
      </c>
      <c r="AJ163" s="255" t="s">
        <v>155</v>
      </c>
      <c r="AK163" s="256" t="s">
        <v>121</v>
      </c>
      <c r="AL163" s="256" t="s">
        <v>152</v>
      </c>
      <c r="AM163" s="257">
        <f>ADHB!AO163</f>
        <v>0</v>
      </c>
      <c r="AN163" s="257"/>
      <c r="AO163" s="257">
        <f t="shared" ref="AO163:AO166" si="1415">iferror(AM163/AN163*100,0)</f>
        <v>0</v>
      </c>
      <c r="AP163" s="258"/>
      <c r="AQ163" s="257">
        <f t="shared" ref="AQ163:AQ166" si="1416">IFERROR(+AO163*AP163,"")</f>
        <v>0</v>
      </c>
      <c r="AR163" s="259"/>
      <c r="AS163" s="260"/>
      <c r="AT163" s="260"/>
      <c r="AU163" s="257">
        <f t="shared" ref="AU163:AU166" si="1417">IFERROR(+(IF(AO163="","0",AO163))+(IF(AQ163="","0",AQ163))+(IF(AT163="","0",AT163)),"")</f>
        <v>0</v>
      </c>
      <c r="AV163" s="258">
        <v>0.294289866351475</v>
      </c>
      <c r="AW163" s="261">
        <f t="shared" ref="AW163:AW166" si="1418">IFERROR(+AV163*(AU163-AT163),"")</f>
        <v>0</v>
      </c>
      <c r="AX163" s="262">
        <f t="shared" ref="AX163:AX166" si="1419">IFERROR(+(IF(AU163="","0",AU163))-(IF(AW163="","0",AW163)),"")</f>
        <v>0</v>
      </c>
      <c r="AY163" s="263"/>
      <c r="AZ163" s="254">
        <v>1.0</v>
      </c>
      <c r="BA163" s="255" t="s">
        <v>155</v>
      </c>
      <c r="BB163" s="256" t="s">
        <v>121</v>
      </c>
      <c r="BC163" s="256" t="s">
        <v>152</v>
      </c>
      <c r="BD163" s="257">
        <f>ADHB!BF163</f>
        <v>0</v>
      </c>
      <c r="BE163" s="257"/>
      <c r="BF163" s="257">
        <f t="shared" ref="BF163:BF166" si="1420">iferror(BD163/BE163*100,0)</f>
        <v>0</v>
      </c>
      <c r="BG163" s="258"/>
      <c r="BH163" s="257">
        <f t="shared" ref="BH163:BH166" si="1421">IFERROR(+BF163*BG163,"")</f>
        <v>0</v>
      </c>
      <c r="BI163" s="259"/>
      <c r="BJ163" s="260"/>
      <c r="BK163" s="260"/>
      <c r="BL163" s="257">
        <f t="shared" ref="BL163:BL166" si="1422">IFERROR(+(IF(BF163="","0",BF163))+(IF(BH163="","0",BH163))+(IF(BK163="","0",BK163)),"")</f>
        <v>0</v>
      </c>
      <c r="BM163" s="258">
        <v>0.294289866351475</v>
      </c>
      <c r="BN163" s="261">
        <f t="shared" ref="BN163:BN166" si="1423">IFERROR(+BM163*(BL163-BK163),"")</f>
        <v>0</v>
      </c>
      <c r="BO163" s="262">
        <f t="shared" ref="BO163:BO166" si="1424">IFERROR(+(IF(BL163="","0",BL163))-(IF(BN163="","0",BN163)),"")</f>
        <v>0</v>
      </c>
      <c r="BP163" s="263"/>
      <c r="BQ163" s="254">
        <v>1.0</v>
      </c>
      <c r="BR163" s="255" t="s">
        <v>155</v>
      </c>
      <c r="BS163" s="256" t="s">
        <v>121</v>
      </c>
      <c r="BT163" s="256" t="s">
        <v>152</v>
      </c>
      <c r="BU163" s="257">
        <f>ADHB!BW163</f>
        <v>0</v>
      </c>
      <c r="BV163" s="257"/>
      <c r="BW163" s="257">
        <f t="shared" ref="BW163:BW166" si="1425">iferror(BU163/BV163*100,0)</f>
        <v>0</v>
      </c>
      <c r="BX163" s="258"/>
      <c r="BY163" s="257">
        <f t="shared" ref="BY163:BY166" si="1426">IFERROR(+BW163*BX163,"")</f>
        <v>0</v>
      </c>
      <c r="BZ163" s="259"/>
      <c r="CA163" s="260"/>
      <c r="CB163" s="260"/>
      <c r="CC163" s="257">
        <f t="shared" ref="CC163:CC166" si="1427">IFERROR(+(IF(BW163="","0",BW163))+(IF(BY163="","0",BY163))+(IF(CB163="","0",CB163)),"")</f>
        <v>0</v>
      </c>
      <c r="CD163" s="258">
        <v>0.294289866351475</v>
      </c>
      <c r="CE163" s="261">
        <f t="shared" ref="CE163:CE166" si="1428">IFERROR(+CD163*(CC163-CB163),"")</f>
        <v>0</v>
      </c>
      <c r="CF163" s="262">
        <f t="shared" ref="CF163:CF166" si="1429">IFERROR(+(IF(CC163="","0",CC163))-(IF(CE163="","0",CE163)),"")</f>
        <v>0</v>
      </c>
      <c r="CG163" s="263"/>
      <c r="CH163" s="254">
        <v>1.0</v>
      </c>
      <c r="CI163" s="255" t="s">
        <v>155</v>
      </c>
      <c r="CJ163" s="256" t="s">
        <v>121</v>
      </c>
      <c r="CK163" s="256" t="s">
        <v>152</v>
      </c>
      <c r="CL163" s="257">
        <f>ADHB!CN163</f>
        <v>0</v>
      </c>
      <c r="CM163" s="257"/>
      <c r="CN163" s="257">
        <f t="shared" ref="CN163:CN166" si="1430">iferror(CL163/CM163*100,0)</f>
        <v>0</v>
      </c>
      <c r="CO163" s="258"/>
      <c r="CP163" s="257">
        <f t="shared" ref="CP163:CP166" si="1431">IFERROR(+CN163*CO163,"")</f>
        <v>0</v>
      </c>
      <c r="CQ163" s="259"/>
      <c r="CR163" s="260"/>
      <c r="CS163" s="260"/>
      <c r="CT163" s="257">
        <f t="shared" ref="CT163:CT166" si="1432">IFERROR(+(IF(CN163="","0",CN163))+(IF(CP163="","0",CP163))+(IF(CS163="","0",CS163)),"")</f>
        <v>0</v>
      </c>
      <c r="CU163" s="258">
        <v>0.294289866351475</v>
      </c>
      <c r="CV163" s="261">
        <f t="shared" ref="CV163:CV166" si="1433">IFERROR(+CU163*(CT163-CS163),"")</f>
        <v>0</v>
      </c>
      <c r="CW163" s="262">
        <f t="shared" ref="CW163:CW166" si="1434">IFERROR(+(IF(CT163="","0",CT163))-(IF(CV163="","0",CV163)),"")</f>
        <v>0</v>
      </c>
      <c r="CX163" s="263"/>
      <c r="CY163" s="254">
        <v>1.0</v>
      </c>
      <c r="CZ163" s="255" t="s">
        <v>155</v>
      </c>
      <c r="DA163" s="256" t="s">
        <v>121</v>
      </c>
      <c r="DB163" s="256" t="s">
        <v>152</v>
      </c>
      <c r="DC163" s="257">
        <f>ADHB!DE163</f>
        <v>0</v>
      </c>
      <c r="DD163" s="257"/>
      <c r="DE163" s="257">
        <f t="shared" ref="DE163:DE166" si="1435">iferror(DC163/DD163*100,0)</f>
        <v>0</v>
      </c>
      <c r="DF163" s="258"/>
      <c r="DG163" s="257">
        <f t="shared" ref="DG163:DG166" si="1436">IFERROR(+DE163*DF163,"")</f>
        <v>0</v>
      </c>
      <c r="DH163" s="259"/>
      <c r="DI163" s="260"/>
      <c r="DJ163" s="260"/>
      <c r="DK163" s="257">
        <f t="shared" ref="DK163:DK166" si="1437">IFERROR(+(IF(DE163="","0",DE163))+(IF(DG163="","0",DG163))+(IF(DJ163="","0",DJ163)),"")</f>
        <v>0</v>
      </c>
      <c r="DL163" s="258">
        <v>0.294289866351475</v>
      </c>
      <c r="DM163" s="261">
        <f t="shared" ref="DM163:DM166" si="1438">IFERROR(+DL163*(DK163-DJ163),"")</f>
        <v>0</v>
      </c>
      <c r="DN163" s="262">
        <f t="shared" ref="DN163:DN166" si="1439">IFERROR(+(IF(DK163="","0",DK163))-(IF(DM163="","0",DM163)),"")</f>
        <v>0</v>
      </c>
      <c r="DO163" s="263"/>
      <c r="DP163" s="254">
        <v>1.0</v>
      </c>
      <c r="DQ163" s="255" t="s">
        <v>155</v>
      </c>
      <c r="DR163" s="256" t="s">
        <v>121</v>
      </c>
      <c r="DS163" s="256" t="s">
        <v>152</v>
      </c>
      <c r="DT163" s="257">
        <f>ADHB!DV163</f>
        <v>0</v>
      </c>
      <c r="DU163" s="257"/>
      <c r="DV163" s="257">
        <f t="shared" ref="DV163:DV166" si="1440">iferror(DT163/DU163*100,0)</f>
        <v>0</v>
      </c>
      <c r="DW163" s="258"/>
      <c r="DX163" s="257">
        <f t="shared" ref="DX163:DX166" si="1441">IFERROR(+DV163*DW163,"")</f>
        <v>0</v>
      </c>
      <c r="DY163" s="259"/>
      <c r="DZ163" s="260"/>
      <c r="EA163" s="260"/>
      <c r="EB163" s="257">
        <f t="shared" ref="EB163:EB166" si="1442">IFERROR(+(IF(DV163="","0",DV163))+(IF(DX163="","0",DX163))+(IF(EA163="","0",EA163)),"")</f>
        <v>0</v>
      </c>
      <c r="EC163" s="258">
        <v>0.294289866351475</v>
      </c>
      <c r="ED163" s="261">
        <f t="shared" ref="ED163:ED166" si="1443">IFERROR(+EC163*(EB163-EA163),"")</f>
        <v>0</v>
      </c>
      <c r="EE163" s="262">
        <f t="shared" ref="EE163:EE166" si="1444">IFERROR(+(IF(EB163="","0",EB163))-(IF(ED163="","0",ED163)),"")</f>
        <v>0</v>
      </c>
      <c r="EF163" s="263"/>
      <c r="EG163" s="254">
        <v>1.0</v>
      </c>
      <c r="EH163" s="255" t="s">
        <v>155</v>
      </c>
      <c r="EI163" s="256" t="s">
        <v>121</v>
      </c>
      <c r="EJ163" s="256" t="s">
        <v>152</v>
      </c>
      <c r="EK163" s="257">
        <f>ADHB!EM163</f>
        <v>0</v>
      </c>
      <c r="EL163" s="257"/>
      <c r="EM163" s="257">
        <f t="shared" ref="EM163:EM166" si="1445">iferror(EK163/EL163*100,0)</f>
        <v>0</v>
      </c>
      <c r="EN163" s="258"/>
      <c r="EO163" s="257">
        <f t="shared" ref="EO163:EO166" si="1446">IFERROR(+EM163*EN163,"")</f>
        <v>0</v>
      </c>
      <c r="EP163" s="259"/>
      <c r="EQ163" s="260"/>
      <c r="ER163" s="260"/>
      <c r="ES163" s="257">
        <f t="shared" ref="ES163:ES166" si="1447">IFERROR(+(IF(EM163="","0",EM163))+(IF(EO163="","0",EO163))+(IF(ER163="","0",ER163)),"")</f>
        <v>0</v>
      </c>
      <c r="ET163" s="258">
        <v>0.294289866351475</v>
      </c>
      <c r="EU163" s="261">
        <f t="shared" ref="EU163:EU166" si="1448">IFERROR(+ET163*(ES163-ER163),"")</f>
        <v>0</v>
      </c>
      <c r="EV163" s="262">
        <f t="shared" ref="EV163:EV166" si="1449">IFERROR(+(IF(ES163="","0",ES163))-(IF(EU163="","0",EU163)),"")</f>
        <v>0</v>
      </c>
      <c r="EW163" s="263"/>
      <c r="EX163" s="254">
        <v>1.0</v>
      </c>
      <c r="EY163" s="255" t="s">
        <v>155</v>
      </c>
      <c r="EZ163" s="256" t="s">
        <v>121</v>
      </c>
      <c r="FA163" s="256" t="s">
        <v>152</v>
      </c>
      <c r="FB163" s="257">
        <f>ADHB!FD163</f>
        <v>0</v>
      </c>
      <c r="FC163" s="257"/>
      <c r="FD163" s="257">
        <f t="shared" ref="FD163:FD166" si="1450">iferror(FB163/FC163*100,0)</f>
        <v>0</v>
      </c>
      <c r="FE163" s="258"/>
      <c r="FF163" s="257">
        <f t="shared" ref="FF163:FF166" si="1451">IFERROR(+FD163*FE163,"")</f>
        <v>0</v>
      </c>
      <c r="FG163" s="259"/>
      <c r="FH163" s="260"/>
      <c r="FI163" s="260"/>
      <c r="FJ163" s="257">
        <f t="shared" ref="FJ163:FJ166" si="1452">IFERROR(+(IF(FD163="","0",FD163))+(IF(FF163="","0",FF163))+(IF(FI163="","0",FI163)),"")</f>
        <v>0</v>
      </c>
      <c r="FK163" s="258">
        <v>0.294289866351475</v>
      </c>
      <c r="FL163" s="261">
        <f t="shared" ref="FL163:FL166" si="1453">IFERROR(+FK163*(FJ163-FI163),"")</f>
        <v>0</v>
      </c>
      <c r="FM163" s="262">
        <f t="shared" ref="FM163:FM166" si="1454">IFERROR(+(IF(FJ163="","0",FJ163))-(IF(FL163="","0",FL163)),"")</f>
        <v>0</v>
      </c>
      <c r="FN163" s="263"/>
      <c r="FO163" s="254">
        <v>1.0</v>
      </c>
      <c r="FP163" s="255" t="s">
        <v>155</v>
      </c>
      <c r="FQ163" s="256" t="s">
        <v>121</v>
      </c>
      <c r="FR163" s="256" t="s">
        <v>152</v>
      </c>
      <c r="FS163" s="257">
        <f>ADHB!FU163</f>
        <v>0</v>
      </c>
      <c r="FT163" s="257"/>
      <c r="FU163" s="257">
        <f t="shared" ref="FU163:FU166" si="1455">iferror(FS163/FT163*100,0)</f>
        <v>0</v>
      </c>
      <c r="FV163" s="258"/>
      <c r="FW163" s="257">
        <f t="shared" ref="FW163:FW166" si="1456">IFERROR(+FU163*FV163,"")</f>
        <v>0</v>
      </c>
      <c r="FX163" s="259"/>
      <c r="FY163" s="260"/>
      <c r="FZ163" s="260"/>
      <c r="GA163" s="257">
        <f t="shared" ref="GA163:GA166" si="1457">IFERROR(+(IF(FU163="","0",FU163))+(IF(FW163="","0",FW163))+(IF(FZ163="","0",FZ163)),"")</f>
        <v>0</v>
      </c>
      <c r="GB163" s="258">
        <v>0.294289866351475</v>
      </c>
      <c r="GC163" s="261">
        <f t="shared" ref="GC163:GC166" si="1458">IFERROR(+GB163*(GA163-FZ163),"")</f>
        <v>0</v>
      </c>
      <c r="GD163" s="262">
        <f t="shared" ref="GD163:GD166" si="1459">IFERROR(+(IF(GA163="","0",GA163))-(IF(GC163="","0",GC163)),"")</f>
        <v>0</v>
      </c>
      <c r="GE163" s="263"/>
      <c r="GF163" s="254">
        <v>1.0</v>
      </c>
      <c r="GG163" s="255" t="s">
        <v>155</v>
      </c>
      <c r="GH163" s="256" t="s">
        <v>121</v>
      </c>
      <c r="GI163" s="256" t="s">
        <v>152</v>
      </c>
      <c r="GJ163" s="257">
        <f>ADHB!GL163</f>
        <v>0</v>
      </c>
      <c r="GK163" s="257"/>
      <c r="GL163" s="257">
        <f t="shared" ref="GL163:GL166" si="1460">iferror(GJ163/GK163*100,0)</f>
        <v>0</v>
      </c>
      <c r="GM163" s="258"/>
      <c r="GN163" s="257">
        <f t="shared" ref="GN163:GN166" si="1461">IFERROR(+GL163*GM163,"")</f>
        <v>0</v>
      </c>
      <c r="GO163" s="259"/>
      <c r="GP163" s="260"/>
      <c r="GQ163" s="260"/>
      <c r="GR163" s="257">
        <f t="shared" ref="GR163:GR166" si="1462">IFERROR(+(IF(GL163="","0",GL163))+(IF(GN163="","0",GN163))+(IF(GQ163="","0",GQ163)),"")</f>
        <v>0</v>
      </c>
      <c r="GS163" s="258">
        <v>0.294289866351475</v>
      </c>
      <c r="GT163" s="261">
        <f t="shared" ref="GT163:GT166" si="1463">IFERROR(+GS163*(GR163-GQ163),"")</f>
        <v>0</v>
      </c>
      <c r="GU163" s="262">
        <f t="shared" ref="GU163:GU166" si="1464">IFERROR(+(IF(GR163="","0",GR163))-(IF(GT163="","0",GT163)),"")</f>
        <v>0</v>
      </c>
      <c r="GV163" s="263"/>
      <c r="GW163" s="254">
        <v>1.0</v>
      </c>
      <c r="GX163" s="255" t="s">
        <v>155</v>
      </c>
      <c r="GY163" s="256" t="s">
        <v>121</v>
      </c>
      <c r="GZ163" s="256" t="s">
        <v>152</v>
      </c>
      <c r="HA163" s="257">
        <f>ADHB!HC163</f>
        <v>0</v>
      </c>
      <c r="HB163" s="257"/>
      <c r="HC163" s="257">
        <f t="shared" ref="HC163:HC166" si="1465">iferror(HA163/HB163*100,0)</f>
        <v>0</v>
      </c>
      <c r="HD163" s="258"/>
      <c r="HE163" s="257">
        <f t="shared" ref="HE163:HE166" si="1466">IFERROR(+HC163*HD163,"")</f>
        <v>0</v>
      </c>
      <c r="HF163" s="259"/>
      <c r="HG163" s="260"/>
      <c r="HH163" s="260"/>
      <c r="HI163" s="257">
        <f t="shared" ref="HI163:HI166" si="1467">IFERROR(+(IF(HC163="","0",HC163))+(IF(HE163="","0",HE163))+(IF(HH163="","0",HH163)),"")</f>
        <v>0</v>
      </c>
      <c r="HJ163" s="258">
        <v>0.294289866351475</v>
      </c>
      <c r="HK163" s="261">
        <f t="shared" ref="HK163:HK166" si="1468">IFERROR(+HJ163*(HI163-HH163),"")</f>
        <v>0</v>
      </c>
      <c r="HL163" s="262">
        <f t="shared" ref="HL163:HL166" si="1469">IFERROR(+(IF(HI163="","0",HI163))-(IF(HK163="","0",HK163)),"")</f>
        <v>0</v>
      </c>
      <c r="HM163" s="263"/>
      <c r="HN163" s="254">
        <v>1.0</v>
      </c>
      <c r="HO163" s="255" t="s">
        <v>155</v>
      </c>
      <c r="HP163" s="256" t="s">
        <v>121</v>
      </c>
      <c r="HQ163" s="256" t="s">
        <v>152</v>
      </c>
      <c r="HR163" s="257">
        <f>ADHB!HT163</f>
        <v>0</v>
      </c>
      <c r="HS163" s="257"/>
      <c r="HT163" s="257">
        <f t="shared" ref="HT163:HT166" si="1470">iferror(HR163/HS163*100,0)</f>
        <v>0</v>
      </c>
      <c r="HU163" s="258"/>
      <c r="HV163" s="257">
        <f t="shared" ref="HV163:HV166" si="1471">IFERROR(+HT163*HU163,"")</f>
        <v>0</v>
      </c>
      <c r="HW163" s="259"/>
      <c r="HX163" s="260"/>
      <c r="HY163" s="260"/>
      <c r="HZ163" s="257">
        <f t="shared" ref="HZ163:HZ166" si="1472">IFERROR(+(IF(HT163="","0",HT163))+(IF(HV163="","0",HV163))+(IF(HY163="","0",HY163)),"")</f>
        <v>0</v>
      </c>
      <c r="IA163" s="258">
        <v>0.294289866351475</v>
      </c>
      <c r="IB163" s="261">
        <f t="shared" ref="IB163:IB166" si="1473">IFERROR(+IA163*(HZ163-HY163),"")</f>
        <v>0</v>
      </c>
      <c r="IC163" s="262">
        <f t="shared" ref="IC163:IC166" si="1474">IFERROR(+(IF(HZ163="","0",HZ163))-(IF(IB163="","0",IB163)),"")</f>
        <v>0</v>
      </c>
      <c r="ID163" s="263"/>
      <c r="IE163" s="254">
        <v>1.0</v>
      </c>
      <c r="IF163" s="255" t="s">
        <v>155</v>
      </c>
      <c r="IG163" s="256" t="s">
        <v>121</v>
      </c>
      <c r="IH163" s="256" t="s">
        <v>152</v>
      </c>
      <c r="II163" s="257">
        <f>ADHB!IK163</f>
        <v>0</v>
      </c>
      <c r="IJ163" s="257"/>
      <c r="IK163" s="257">
        <f t="shared" ref="IK163:IK166" si="1475">iferror(II163/IJ163*100,0)</f>
        <v>0</v>
      </c>
      <c r="IL163" s="258"/>
      <c r="IM163" s="257">
        <f t="shared" ref="IM163:IM166" si="1476">IFERROR(+IK163*IL163,"")</f>
        <v>0</v>
      </c>
      <c r="IN163" s="259"/>
      <c r="IO163" s="260"/>
      <c r="IP163" s="260"/>
      <c r="IQ163" s="257">
        <f t="shared" ref="IQ163:IQ166" si="1477">IFERROR(+(IF(IK163="","0",IK163))+(IF(IM163="","0",IM163))+(IF(IP163="","0",IP163)),"")</f>
        <v>0</v>
      </c>
      <c r="IR163" s="258">
        <v>0.294289866351475</v>
      </c>
      <c r="IS163" s="261">
        <f t="shared" ref="IS163:IS166" si="1478">IFERROR(+IR163*(IQ163-IP163),"")</f>
        <v>0</v>
      </c>
      <c r="IT163" s="262">
        <f t="shared" ref="IT163:IT166" si="1479">IFERROR(+(IF(IQ163="","0",IQ163))-(IF(IS163="","0",IS163)),"")</f>
        <v>0</v>
      </c>
      <c r="IU163" s="263"/>
      <c r="IV163" s="254">
        <v>1.0</v>
      </c>
      <c r="IW163" s="255" t="s">
        <v>155</v>
      </c>
      <c r="IX163" s="256" t="s">
        <v>121</v>
      </c>
      <c r="IY163" s="256" t="s">
        <v>152</v>
      </c>
      <c r="IZ163" s="257">
        <f>ADHB!JB163</f>
        <v>0</v>
      </c>
      <c r="JA163" s="257"/>
      <c r="JB163" s="257">
        <f t="shared" ref="JB163:JB166" si="1480">iferror(IZ163/JA163*100,0)</f>
        <v>0</v>
      </c>
      <c r="JC163" s="258"/>
      <c r="JD163" s="257">
        <f t="shared" ref="JD163:JD166" si="1481">IFERROR(+JB163*JC163,"")</f>
        <v>0</v>
      </c>
      <c r="JE163" s="259"/>
      <c r="JF163" s="260"/>
      <c r="JG163" s="260"/>
      <c r="JH163" s="257">
        <f t="shared" ref="JH163:JH166" si="1482">IFERROR(+(IF(JB163="","0",JB163))+(IF(JD163="","0",JD163))+(IF(JG163="","0",JG163)),"")</f>
        <v>0</v>
      </c>
      <c r="JI163" s="258">
        <v>0.294289866351475</v>
      </c>
      <c r="JJ163" s="261">
        <f t="shared" ref="JJ163:JJ166" si="1483">IFERROR(+JI163*(JH163-JG163),"")</f>
        <v>0</v>
      </c>
      <c r="JK163" s="262">
        <f t="shared" ref="JK163:JK166" si="1484">IFERROR(+(IF(JH163="","0",JH163))-(IF(JJ163="","0",JJ163)),"")</f>
        <v>0</v>
      </c>
      <c r="JL163" s="263"/>
      <c r="JM163" s="254">
        <v>1.0</v>
      </c>
      <c r="JN163" s="255" t="s">
        <v>155</v>
      </c>
      <c r="JO163" s="256" t="s">
        <v>121</v>
      </c>
      <c r="JP163" s="256" t="s">
        <v>152</v>
      </c>
      <c r="JQ163" s="257">
        <f>ADHB!JS163</f>
        <v>0</v>
      </c>
      <c r="JR163" s="257"/>
      <c r="JS163" s="257">
        <f t="shared" ref="JS163:JS166" si="1485">iferror(JQ163/JR163*100,0)</f>
        <v>0</v>
      </c>
      <c r="JT163" s="258"/>
      <c r="JU163" s="257">
        <f t="shared" ref="JU163:JU166" si="1486">IFERROR(+JS163*JT163,"")</f>
        <v>0</v>
      </c>
      <c r="JV163" s="259"/>
      <c r="JW163" s="260"/>
      <c r="JX163" s="260"/>
      <c r="JY163" s="257">
        <f t="shared" ref="JY163:JY166" si="1487">IFERROR(+(IF(JS163="","0",JS163))+(IF(JU163="","0",JU163))+(IF(JX163="","0",JX163)),"")</f>
        <v>0</v>
      </c>
      <c r="JZ163" s="258">
        <v>0.294289866351475</v>
      </c>
      <c r="KA163" s="261">
        <f t="shared" ref="KA163:KA166" si="1488">IFERROR(+JZ163*(JY163-JX163),"")</f>
        <v>0</v>
      </c>
      <c r="KB163" s="262">
        <f t="shared" ref="KB163:KB166" si="1489">IFERROR(+(IF(JY163="","0",JY163))-(IF(KA163="","0",KA163)),"")</f>
        <v>0</v>
      </c>
      <c r="KC163" s="263"/>
      <c r="KD163" s="254">
        <v>1.0</v>
      </c>
      <c r="KE163" s="255" t="s">
        <v>155</v>
      </c>
      <c r="KF163" s="256" t="s">
        <v>121</v>
      </c>
      <c r="KG163" s="256" t="s">
        <v>152</v>
      </c>
      <c r="KH163" s="257">
        <f>ADHB!KJ163</f>
        <v>0</v>
      </c>
      <c r="KI163" s="257"/>
      <c r="KJ163" s="257">
        <f t="shared" ref="KJ163:KJ166" si="1490">iferror(KH163/KI163*100,0)</f>
        <v>0</v>
      </c>
      <c r="KK163" s="258"/>
      <c r="KL163" s="257">
        <f t="shared" ref="KL163:KL166" si="1491">IFERROR(+KJ163*KK163,"")</f>
        <v>0</v>
      </c>
      <c r="KM163" s="259"/>
      <c r="KN163" s="260"/>
      <c r="KO163" s="260"/>
      <c r="KP163" s="257">
        <f t="shared" ref="KP163:KP166" si="1492">IFERROR(+(IF(KJ163="","0",KJ163))+(IF(KL163="","0",KL163))+(IF(KO163="","0",KO163)),"")</f>
        <v>0</v>
      </c>
      <c r="KQ163" s="258">
        <v>0.294289866351475</v>
      </c>
      <c r="KR163" s="261">
        <f t="shared" ref="KR163:KR166" si="1493">IFERROR(+KQ163*(KP163-KO163),"")</f>
        <v>0</v>
      </c>
      <c r="KS163" s="262">
        <f t="shared" ref="KS163:KS166" si="1494">IFERROR(+(IF(KP163="","0",KP163))-(IF(KR163="","0",KR163)),"")</f>
        <v>0</v>
      </c>
      <c r="KT163" s="263"/>
      <c r="KU163" s="264"/>
    </row>
    <row r="164" ht="15.75" customHeight="1">
      <c r="A164" s="254">
        <v>2.0</v>
      </c>
      <c r="B164" s="255" t="s">
        <v>156</v>
      </c>
      <c r="C164" s="256" t="s">
        <v>121</v>
      </c>
      <c r="D164" s="256" t="s">
        <v>152</v>
      </c>
      <c r="E164" s="257">
        <f>ADHB!G164</f>
        <v>0</v>
      </c>
      <c r="F164" s="257"/>
      <c r="G164" s="257">
        <f t="shared" si="1405"/>
        <v>0</v>
      </c>
      <c r="H164" s="258"/>
      <c r="I164" s="257">
        <f t="shared" si="1406"/>
        <v>0</v>
      </c>
      <c r="J164" s="259"/>
      <c r="K164" s="260"/>
      <c r="L164" s="260"/>
      <c r="M164" s="257">
        <f t="shared" si="1407"/>
        <v>0</v>
      </c>
      <c r="N164" s="258">
        <v>0.294289866351475</v>
      </c>
      <c r="O164" s="261">
        <f t="shared" si="1408"/>
        <v>0</v>
      </c>
      <c r="P164" s="262">
        <f t="shared" si="1409"/>
        <v>0</v>
      </c>
      <c r="Q164" s="263"/>
      <c r="R164" s="254">
        <v>2.0</v>
      </c>
      <c r="S164" s="255" t="s">
        <v>156</v>
      </c>
      <c r="T164" s="256" t="s">
        <v>121</v>
      </c>
      <c r="U164" s="256" t="s">
        <v>152</v>
      </c>
      <c r="V164" s="257">
        <f>ADHB!X164</f>
        <v>0</v>
      </c>
      <c r="W164" s="257"/>
      <c r="X164" s="257">
        <f t="shared" si="1410"/>
        <v>0</v>
      </c>
      <c r="Y164" s="258"/>
      <c r="Z164" s="257">
        <f t="shared" si="1411"/>
        <v>0</v>
      </c>
      <c r="AA164" s="259"/>
      <c r="AB164" s="260"/>
      <c r="AC164" s="260"/>
      <c r="AD164" s="257">
        <f t="shared" si="1412"/>
        <v>0</v>
      </c>
      <c r="AE164" s="258">
        <v>0.294289866351475</v>
      </c>
      <c r="AF164" s="261">
        <f t="shared" si="1413"/>
        <v>0</v>
      </c>
      <c r="AG164" s="262">
        <f t="shared" si="1414"/>
        <v>0</v>
      </c>
      <c r="AH164" s="263"/>
      <c r="AI164" s="254">
        <v>2.0</v>
      </c>
      <c r="AJ164" s="255" t="s">
        <v>156</v>
      </c>
      <c r="AK164" s="256" t="s">
        <v>121</v>
      </c>
      <c r="AL164" s="256" t="s">
        <v>152</v>
      </c>
      <c r="AM164" s="257">
        <f>ADHB!AO164</f>
        <v>0</v>
      </c>
      <c r="AN164" s="257"/>
      <c r="AO164" s="257">
        <f t="shared" si="1415"/>
        <v>0</v>
      </c>
      <c r="AP164" s="258"/>
      <c r="AQ164" s="257">
        <f t="shared" si="1416"/>
        <v>0</v>
      </c>
      <c r="AR164" s="259"/>
      <c r="AS164" s="260"/>
      <c r="AT164" s="260"/>
      <c r="AU164" s="257">
        <f t="shared" si="1417"/>
        <v>0</v>
      </c>
      <c r="AV164" s="258">
        <v>0.294289866351475</v>
      </c>
      <c r="AW164" s="261">
        <f t="shared" si="1418"/>
        <v>0</v>
      </c>
      <c r="AX164" s="262">
        <f t="shared" si="1419"/>
        <v>0</v>
      </c>
      <c r="AY164" s="263"/>
      <c r="AZ164" s="254">
        <v>2.0</v>
      </c>
      <c r="BA164" s="255" t="s">
        <v>156</v>
      </c>
      <c r="BB164" s="256" t="s">
        <v>121</v>
      </c>
      <c r="BC164" s="256" t="s">
        <v>152</v>
      </c>
      <c r="BD164" s="257">
        <f>ADHB!BF164</f>
        <v>0</v>
      </c>
      <c r="BE164" s="257"/>
      <c r="BF164" s="257">
        <f t="shared" si="1420"/>
        <v>0</v>
      </c>
      <c r="BG164" s="258"/>
      <c r="BH164" s="257">
        <f t="shared" si="1421"/>
        <v>0</v>
      </c>
      <c r="BI164" s="259"/>
      <c r="BJ164" s="260"/>
      <c r="BK164" s="260"/>
      <c r="BL164" s="257">
        <f t="shared" si="1422"/>
        <v>0</v>
      </c>
      <c r="BM164" s="258">
        <v>0.294289866351475</v>
      </c>
      <c r="BN164" s="261">
        <f t="shared" si="1423"/>
        <v>0</v>
      </c>
      <c r="BO164" s="262">
        <f t="shared" si="1424"/>
        <v>0</v>
      </c>
      <c r="BP164" s="263"/>
      <c r="BQ164" s="254">
        <v>2.0</v>
      </c>
      <c r="BR164" s="255" t="s">
        <v>156</v>
      </c>
      <c r="BS164" s="256" t="s">
        <v>121</v>
      </c>
      <c r="BT164" s="256" t="s">
        <v>152</v>
      </c>
      <c r="BU164" s="257">
        <f>ADHB!BW164</f>
        <v>0</v>
      </c>
      <c r="BV164" s="257"/>
      <c r="BW164" s="257">
        <f t="shared" si="1425"/>
        <v>0</v>
      </c>
      <c r="BX164" s="258"/>
      <c r="BY164" s="257">
        <f t="shared" si="1426"/>
        <v>0</v>
      </c>
      <c r="BZ164" s="259"/>
      <c r="CA164" s="260"/>
      <c r="CB164" s="260"/>
      <c r="CC164" s="257">
        <f t="shared" si="1427"/>
        <v>0</v>
      </c>
      <c r="CD164" s="258">
        <v>0.294289866351475</v>
      </c>
      <c r="CE164" s="261">
        <f t="shared" si="1428"/>
        <v>0</v>
      </c>
      <c r="CF164" s="262">
        <f t="shared" si="1429"/>
        <v>0</v>
      </c>
      <c r="CG164" s="263"/>
      <c r="CH164" s="254">
        <v>2.0</v>
      </c>
      <c r="CI164" s="255" t="s">
        <v>156</v>
      </c>
      <c r="CJ164" s="256" t="s">
        <v>121</v>
      </c>
      <c r="CK164" s="256" t="s">
        <v>152</v>
      </c>
      <c r="CL164" s="257">
        <f>ADHB!CN164</f>
        <v>0</v>
      </c>
      <c r="CM164" s="257"/>
      <c r="CN164" s="257">
        <f t="shared" si="1430"/>
        <v>0</v>
      </c>
      <c r="CO164" s="258"/>
      <c r="CP164" s="257">
        <f t="shared" si="1431"/>
        <v>0</v>
      </c>
      <c r="CQ164" s="259"/>
      <c r="CR164" s="260"/>
      <c r="CS164" s="260"/>
      <c r="CT164" s="257">
        <f t="shared" si="1432"/>
        <v>0</v>
      </c>
      <c r="CU164" s="258">
        <v>0.294289866351475</v>
      </c>
      <c r="CV164" s="261">
        <f t="shared" si="1433"/>
        <v>0</v>
      </c>
      <c r="CW164" s="262">
        <f t="shared" si="1434"/>
        <v>0</v>
      </c>
      <c r="CX164" s="263"/>
      <c r="CY164" s="254">
        <v>2.0</v>
      </c>
      <c r="CZ164" s="255" t="s">
        <v>156</v>
      </c>
      <c r="DA164" s="256" t="s">
        <v>121</v>
      </c>
      <c r="DB164" s="256" t="s">
        <v>152</v>
      </c>
      <c r="DC164" s="257">
        <f>ADHB!DE164</f>
        <v>0</v>
      </c>
      <c r="DD164" s="257"/>
      <c r="DE164" s="257">
        <f t="shared" si="1435"/>
        <v>0</v>
      </c>
      <c r="DF164" s="258"/>
      <c r="DG164" s="257">
        <f t="shared" si="1436"/>
        <v>0</v>
      </c>
      <c r="DH164" s="259"/>
      <c r="DI164" s="260"/>
      <c r="DJ164" s="260"/>
      <c r="DK164" s="257">
        <f t="shared" si="1437"/>
        <v>0</v>
      </c>
      <c r="DL164" s="258">
        <v>0.294289866351475</v>
      </c>
      <c r="DM164" s="261">
        <f t="shared" si="1438"/>
        <v>0</v>
      </c>
      <c r="DN164" s="262">
        <f t="shared" si="1439"/>
        <v>0</v>
      </c>
      <c r="DO164" s="263"/>
      <c r="DP164" s="254">
        <v>2.0</v>
      </c>
      <c r="DQ164" s="255" t="s">
        <v>156</v>
      </c>
      <c r="DR164" s="256" t="s">
        <v>121</v>
      </c>
      <c r="DS164" s="256" t="s">
        <v>152</v>
      </c>
      <c r="DT164" s="257">
        <f>ADHB!DV164</f>
        <v>0</v>
      </c>
      <c r="DU164" s="257"/>
      <c r="DV164" s="257">
        <f t="shared" si="1440"/>
        <v>0</v>
      </c>
      <c r="DW164" s="258"/>
      <c r="DX164" s="257">
        <f t="shared" si="1441"/>
        <v>0</v>
      </c>
      <c r="DY164" s="259"/>
      <c r="DZ164" s="260"/>
      <c r="EA164" s="260"/>
      <c r="EB164" s="257">
        <f t="shared" si="1442"/>
        <v>0</v>
      </c>
      <c r="EC164" s="258">
        <v>0.294289866351475</v>
      </c>
      <c r="ED164" s="261">
        <f t="shared" si="1443"/>
        <v>0</v>
      </c>
      <c r="EE164" s="262">
        <f t="shared" si="1444"/>
        <v>0</v>
      </c>
      <c r="EF164" s="263"/>
      <c r="EG164" s="254">
        <v>2.0</v>
      </c>
      <c r="EH164" s="255" t="s">
        <v>156</v>
      </c>
      <c r="EI164" s="256" t="s">
        <v>121</v>
      </c>
      <c r="EJ164" s="256" t="s">
        <v>152</v>
      </c>
      <c r="EK164" s="257">
        <f>ADHB!EM164</f>
        <v>0</v>
      </c>
      <c r="EL164" s="257"/>
      <c r="EM164" s="257">
        <f t="shared" si="1445"/>
        <v>0</v>
      </c>
      <c r="EN164" s="258"/>
      <c r="EO164" s="257">
        <f t="shared" si="1446"/>
        <v>0</v>
      </c>
      <c r="EP164" s="259"/>
      <c r="EQ164" s="260"/>
      <c r="ER164" s="260"/>
      <c r="ES164" s="257">
        <f t="shared" si="1447"/>
        <v>0</v>
      </c>
      <c r="ET164" s="258">
        <v>0.294289866351475</v>
      </c>
      <c r="EU164" s="261">
        <f t="shared" si="1448"/>
        <v>0</v>
      </c>
      <c r="EV164" s="262">
        <f t="shared" si="1449"/>
        <v>0</v>
      </c>
      <c r="EW164" s="263"/>
      <c r="EX164" s="254">
        <v>2.0</v>
      </c>
      <c r="EY164" s="255" t="s">
        <v>156</v>
      </c>
      <c r="EZ164" s="256" t="s">
        <v>121</v>
      </c>
      <c r="FA164" s="256" t="s">
        <v>152</v>
      </c>
      <c r="FB164" s="257">
        <f>ADHB!FD164</f>
        <v>0</v>
      </c>
      <c r="FC164" s="257"/>
      <c r="FD164" s="257">
        <f t="shared" si="1450"/>
        <v>0</v>
      </c>
      <c r="FE164" s="258"/>
      <c r="FF164" s="257">
        <f t="shared" si="1451"/>
        <v>0</v>
      </c>
      <c r="FG164" s="259"/>
      <c r="FH164" s="260"/>
      <c r="FI164" s="260"/>
      <c r="FJ164" s="257">
        <f t="shared" si="1452"/>
        <v>0</v>
      </c>
      <c r="FK164" s="258">
        <v>0.294289866351475</v>
      </c>
      <c r="FL164" s="261">
        <f t="shared" si="1453"/>
        <v>0</v>
      </c>
      <c r="FM164" s="262">
        <f t="shared" si="1454"/>
        <v>0</v>
      </c>
      <c r="FN164" s="263"/>
      <c r="FO164" s="254">
        <v>2.0</v>
      </c>
      <c r="FP164" s="255" t="s">
        <v>156</v>
      </c>
      <c r="FQ164" s="256" t="s">
        <v>121</v>
      </c>
      <c r="FR164" s="256" t="s">
        <v>152</v>
      </c>
      <c r="FS164" s="257">
        <f>ADHB!FU164</f>
        <v>0</v>
      </c>
      <c r="FT164" s="257"/>
      <c r="FU164" s="257">
        <f t="shared" si="1455"/>
        <v>0</v>
      </c>
      <c r="FV164" s="258"/>
      <c r="FW164" s="257">
        <f t="shared" si="1456"/>
        <v>0</v>
      </c>
      <c r="FX164" s="259"/>
      <c r="FY164" s="260"/>
      <c r="FZ164" s="260"/>
      <c r="GA164" s="257">
        <f t="shared" si="1457"/>
        <v>0</v>
      </c>
      <c r="GB164" s="258">
        <v>0.294289866351475</v>
      </c>
      <c r="GC164" s="261">
        <f t="shared" si="1458"/>
        <v>0</v>
      </c>
      <c r="GD164" s="262">
        <f t="shared" si="1459"/>
        <v>0</v>
      </c>
      <c r="GE164" s="263"/>
      <c r="GF164" s="254">
        <v>2.0</v>
      </c>
      <c r="GG164" s="255" t="s">
        <v>156</v>
      </c>
      <c r="GH164" s="256" t="s">
        <v>121</v>
      </c>
      <c r="GI164" s="256" t="s">
        <v>152</v>
      </c>
      <c r="GJ164" s="257">
        <f>ADHB!GL164</f>
        <v>0</v>
      </c>
      <c r="GK164" s="257"/>
      <c r="GL164" s="257">
        <f t="shared" si="1460"/>
        <v>0</v>
      </c>
      <c r="GM164" s="258"/>
      <c r="GN164" s="257">
        <f t="shared" si="1461"/>
        <v>0</v>
      </c>
      <c r="GO164" s="259"/>
      <c r="GP164" s="260"/>
      <c r="GQ164" s="260"/>
      <c r="GR164" s="257">
        <f t="shared" si="1462"/>
        <v>0</v>
      </c>
      <c r="GS164" s="258">
        <v>0.294289866351475</v>
      </c>
      <c r="GT164" s="261">
        <f t="shared" si="1463"/>
        <v>0</v>
      </c>
      <c r="GU164" s="262">
        <f t="shared" si="1464"/>
        <v>0</v>
      </c>
      <c r="GV164" s="263"/>
      <c r="GW164" s="254">
        <v>2.0</v>
      </c>
      <c r="GX164" s="255" t="s">
        <v>156</v>
      </c>
      <c r="GY164" s="256" t="s">
        <v>121</v>
      </c>
      <c r="GZ164" s="256" t="s">
        <v>152</v>
      </c>
      <c r="HA164" s="257">
        <f>ADHB!HC164</f>
        <v>0</v>
      </c>
      <c r="HB164" s="257"/>
      <c r="HC164" s="257">
        <f t="shared" si="1465"/>
        <v>0</v>
      </c>
      <c r="HD164" s="258"/>
      <c r="HE164" s="257">
        <f t="shared" si="1466"/>
        <v>0</v>
      </c>
      <c r="HF164" s="259"/>
      <c r="HG164" s="260"/>
      <c r="HH164" s="260"/>
      <c r="HI164" s="257">
        <f t="shared" si="1467"/>
        <v>0</v>
      </c>
      <c r="HJ164" s="258">
        <v>0.294289866351475</v>
      </c>
      <c r="HK164" s="261">
        <f t="shared" si="1468"/>
        <v>0</v>
      </c>
      <c r="HL164" s="262">
        <f t="shared" si="1469"/>
        <v>0</v>
      </c>
      <c r="HM164" s="263"/>
      <c r="HN164" s="254">
        <v>2.0</v>
      </c>
      <c r="HO164" s="255" t="s">
        <v>156</v>
      </c>
      <c r="HP164" s="256" t="s">
        <v>121</v>
      </c>
      <c r="HQ164" s="256" t="s">
        <v>152</v>
      </c>
      <c r="HR164" s="257">
        <f>ADHB!HT164</f>
        <v>0</v>
      </c>
      <c r="HS164" s="257"/>
      <c r="HT164" s="257">
        <f t="shared" si="1470"/>
        <v>0</v>
      </c>
      <c r="HU164" s="258"/>
      <c r="HV164" s="257">
        <f t="shared" si="1471"/>
        <v>0</v>
      </c>
      <c r="HW164" s="259"/>
      <c r="HX164" s="260"/>
      <c r="HY164" s="260"/>
      <c r="HZ164" s="257">
        <f t="shared" si="1472"/>
        <v>0</v>
      </c>
      <c r="IA164" s="258">
        <v>0.294289866351475</v>
      </c>
      <c r="IB164" s="261">
        <f t="shared" si="1473"/>
        <v>0</v>
      </c>
      <c r="IC164" s="262">
        <f t="shared" si="1474"/>
        <v>0</v>
      </c>
      <c r="ID164" s="263"/>
      <c r="IE164" s="254">
        <v>2.0</v>
      </c>
      <c r="IF164" s="255" t="s">
        <v>156</v>
      </c>
      <c r="IG164" s="256" t="s">
        <v>121</v>
      </c>
      <c r="IH164" s="256" t="s">
        <v>152</v>
      </c>
      <c r="II164" s="257">
        <f>ADHB!IK164</f>
        <v>0</v>
      </c>
      <c r="IJ164" s="257"/>
      <c r="IK164" s="257">
        <f t="shared" si="1475"/>
        <v>0</v>
      </c>
      <c r="IL164" s="258"/>
      <c r="IM164" s="257">
        <f t="shared" si="1476"/>
        <v>0</v>
      </c>
      <c r="IN164" s="259"/>
      <c r="IO164" s="260"/>
      <c r="IP164" s="260"/>
      <c r="IQ164" s="257">
        <f t="shared" si="1477"/>
        <v>0</v>
      </c>
      <c r="IR164" s="258">
        <v>0.294289866351475</v>
      </c>
      <c r="IS164" s="261">
        <f t="shared" si="1478"/>
        <v>0</v>
      </c>
      <c r="IT164" s="262">
        <f t="shared" si="1479"/>
        <v>0</v>
      </c>
      <c r="IU164" s="263"/>
      <c r="IV164" s="254">
        <v>2.0</v>
      </c>
      <c r="IW164" s="255" t="s">
        <v>156</v>
      </c>
      <c r="IX164" s="256" t="s">
        <v>121</v>
      </c>
      <c r="IY164" s="256" t="s">
        <v>152</v>
      </c>
      <c r="IZ164" s="257">
        <f>ADHB!JB164</f>
        <v>0</v>
      </c>
      <c r="JA164" s="257"/>
      <c r="JB164" s="257">
        <f t="shared" si="1480"/>
        <v>0</v>
      </c>
      <c r="JC164" s="258"/>
      <c r="JD164" s="257">
        <f t="shared" si="1481"/>
        <v>0</v>
      </c>
      <c r="JE164" s="259"/>
      <c r="JF164" s="260"/>
      <c r="JG164" s="260"/>
      <c r="JH164" s="257">
        <f t="shared" si="1482"/>
        <v>0</v>
      </c>
      <c r="JI164" s="258">
        <v>0.294289866351475</v>
      </c>
      <c r="JJ164" s="261">
        <f t="shared" si="1483"/>
        <v>0</v>
      </c>
      <c r="JK164" s="262">
        <f t="shared" si="1484"/>
        <v>0</v>
      </c>
      <c r="JL164" s="263"/>
      <c r="JM164" s="254">
        <v>2.0</v>
      </c>
      <c r="JN164" s="255" t="s">
        <v>156</v>
      </c>
      <c r="JO164" s="256" t="s">
        <v>121</v>
      </c>
      <c r="JP164" s="256" t="s">
        <v>152</v>
      </c>
      <c r="JQ164" s="257">
        <f>ADHB!JS164</f>
        <v>0</v>
      </c>
      <c r="JR164" s="257"/>
      <c r="JS164" s="257">
        <f t="shared" si="1485"/>
        <v>0</v>
      </c>
      <c r="JT164" s="258"/>
      <c r="JU164" s="257">
        <f t="shared" si="1486"/>
        <v>0</v>
      </c>
      <c r="JV164" s="259"/>
      <c r="JW164" s="260"/>
      <c r="JX164" s="260"/>
      <c r="JY164" s="257">
        <f t="shared" si="1487"/>
        <v>0</v>
      </c>
      <c r="JZ164" s="258">
        <v>0.294289866351475</v>
      </c>
      <c r="KA164" s="261">
        <f t="shared" si="1488"/>
        <v>0</v>
      </c>
      <c r="KB164" s="262">
        <f t="shared" si="1489"/>
        <v>0</v>
      </c>
      <c r="KC164" s="263"/>
      <c r="KD164" s="254">
        <v>2.0</v>
      </c>
      <c r="KE164" s="255" t="s">
        <v>156</v>
      </c>
      <c r="KF164" s="256" t="s">
        <v>121</v>
      </c>
      <c r="KG164" s="256" t="s">
        <v>152</v>
      </c>
      <c r="KH164" s="257">
        <f>ADHB!KJ164</f>
        <v>0</v>
      </c>
      <c r="KI164" s="257"/>
      <c r="KJ164" s="257">
        <f t="shared" si="1490"/>
        <v>0</v>
      </c>
      <c r="KK164" s="258"/>
      <c r="KL164" s="257">
        <f t="shared" si="1491"/>
        <v>0</v>
      </c>
      <c r="KM164" s="259"/>
      <c r="KN164" s="260"/>
      <c r="KO164" s="260"/>
      <c r="KP164" s="257">
        <f t="shared" si="1492"/>
        <v>0</v>
      </c>
      <c r="KQ164" s="258">
        <v>0.294289866351475</v>
      </c>
      <c r="KR164" s="261">
        <f t="shared" si="1493"/>
        <v>0</v>
      </c>
      <c r="KS164" s="262">
        <f t="shared" si="1494"/>
        <v>0</v>
      </c>
      <c r="KT164" s="263"/>
      <c r="KU164" s="264"/>
    </row>
    <row r="165" ht="15.75" customHeight="1">
      <c r="A165" s="254">
        <v>3.0</v>
      </c>
      <c r="B165" s="255" t="s">
        <v>157</v>
      </c>
      <c r="C165" s="256" t="s">
        <v>121</v>
      </c>
      <c r="D165" s="256" t="s">
        <v>152</v>
      </c>
      <c r="E165" s="257">
        <f>ADHB!G165</f>
        <v>0</v>
      </c>
      <c r="F165" s="257"/>
      <c r="G165" s="257">
        <f t="shared" si="1405"/>
        <v>0</v>
      </c>
      <c r="H165" s="258"/>
      <c r="I165" s="257">
        <f t="shared" si="1406"/>
        <v>0</v>
      </c>
      <c r="J165" s="259"/>
      <c r="K165" s="260"/>
      <c r="L165" s="260"/>
      <c r="M165" s="257">
        <f t="shared" si="1407"/>
        <v>0</v>
      </c>
      <c r="N165" s="258">
        <v>0.294289866351475</v>
      </c>
      <c r="O165" s="261">
        <f t="shared" si="1408"/>
        <v>0</v>
      </c>
      <c r="P165" s="262">
        <f t="shared" si="1409"/>
        <v>0</v>
      </c>
      <c r="Q165" s="263"/>
      <c r="R165" s="254">
        <v>3.0</v>
      </c>
      <c r="S165" s="255" t="s">
        <v>157</v>
      </c>
      <c r="T165" s="256" t="s">
        <v>121</v>
      </c>
      <c r="U165" s="256" t="s">
        <v>152</v>
      </c>
      <c r="V165" s="257">
        <f>ADHB!X165</f>
        <v>0</v>
      </c>
      <c r="W165" s="257"/>
      <c r="X165" s="257">
        <f t="shared" si="1410"/>
        <v>0</v>
      </c>
      <c r="Y165" s="258"/>
      <c r="Z165" s="257">
        <f t="shared" si="1411"/>
        <v>0</v>
      </c>
      <c r="AA165" s="259"/>
      <c r="AB165" s="260"/>
      <c r="AC165" s="260"/>
      <c r="AD165" s="257">
        <f t="shared" si="1412"/>
        <v>0</v>
      </c>
      <c r="AE165" s="258">
        <v>0.294289866351475</v>
      </c>
      <c r="AF165" s="261">
        <f t="shared" si="1413"/>
        <v>0</v>
      </c>
      <c r="AG165" s="262">
        <f t="shared" si="1414"/>
        <v>0</v>
      </c>
      <c r="AH165" s="263"/>
      <c r="AI165" s="254">
        <v>3.0</v>
      </c>
      <c r="AJ165" s="255" t="s">
        <v>157</v>
      </c>
      <c r="AK165" s="256" t="s">
        <v>121</v>
      </c>
      <c r="AL165" s="256" t="s">
        <v>152</v>
      </c>
      <c r="AM165" s="257">
        <f>ADHB!AO165</f>
        <v>0</v>
      </c>
      <c r="AN165" s="257"/>
      <c r="AO165" s="257">
        <f t="shared" si="1415"/>
        <v>0</v>
      </c>
      <c r="AP165" s="258"/>
      <c r="AQ165" s="257">
        <f t="shared" si="1416"/>
        <v>0</v>
      </c>
      <c r="AR165" s="259"/>
      <c r="AS165" s="260"/>
      <c r="AT165" s="260"/>
      <c r="AU165" s="257">
        <f t="shared" si="1417"/>
        <v>0</v>
      </c>
      <c r="AV165" s="258">
        <v>0.294289866351475</v>
      </c>
      <c r="AW165" s="261">
        <f t="shared" si="1418"/>
        <v>0</v>
      </c>
      <c r="AX165" s="262">
        <f t="shared" si="1419"/>
        <v>0</v>
      </c>
      <c r="AY165" s="263"/>
      <c r="AZ165" s="254">
        <v>3.0</v>
      </c>
      <c r="BA165" s="255" t="s">
        <v>157</v>
      </c>
      <c r="BB165" s="256" t="s">
        <v>121</v>
      </c>
      <c r="BC165" s="256" t="s">
        <v>152</v>
      </c>
      <c r="BD165" s="257">
        <f>ADHB!BF165</f>
        <v>0</v>
      </c>
      <c r="BE165" s="257"/>
      <c r="BF165" s="257">
        <f t="shared" si="1420"/>
        <v>0</v>
      </c>
      <c r="BG165" s="258"/>
      <c r="BH165" s="257">
        <f t="shared" si="1421"/>
        <v>0</v>
      </c>
      <c r="BI165" s="259"/>
      <c r="BJ165" s="260"/>
      <c r="BK165" s="260"/>
      <c r="BL165" s="257">
        <f t="shared" si="1422"/>
        <v>0</v>
      </c>
      <c r="BM165" s="258">
        <v>0.294289866351475</v>
      </c>
      <c r="BN165" s="261">
        <f t="shared" si="1423"/>
        <v>0</v>
      </c>
      <c r="BO165" s="262">
        <f t="shared" si="1424"/>
        <v>0</v>
      </c>
      <c r="BP165" s="263"/>
      <c r="BQ165" s="254">
        <v>3.0</v>
      </c>
      <c r="BR165" s="255" t="s">
        <v>157</v>
      </c>
      <c r="BS165" s="256" t="s">
        <v>121</v>
      </c>
      <c r="BT165" s="256" t="s">
        <v>152</v>
      </c>
      <c r="BU165" s="257">
        <f>ADHB!BW165</f>
        <v>0</v>
      </c>
      <c r="BV165" s="257"/>
      <c r="BW165" s="257">
        <f t="shared" si="1425"/>
        <v>0</v>
      </c>
      <c r="BX165" s="258"/>
      <c r="BY165" s="257">
        <f t="shared" si="1426"/>
        <v>0</v>
      </c>
      <c r="BZ165" s="259"/>
      <c r="CA165" s="260"/>
      <c r="CB165" s="260"/>
      <c r="CC165" s="257">
        <f t="shared" si="1427"/>
        <v>0</v>
      </c>
      <c r="CD165" s="258">
        <v>0.294289866351475</v>
      </c>
      <c r="CE165" s="261">
        <f t="shared" si="1428"/>
        <v>0</v>
      </c>
      <c r="CF165" s="262">
        <f t="shared" si="1429"/>
        <v>0</v>
      </c>
      <c r="CG165" s="263"/>
      <c r="CH165" s="254">
        <v>3.0</v>
      </c>
      <c r="CI165" s="255" t="s">
        <v>157</v>
      </c>
      <c r="CJ165" s="256" t="s">
        <v>121</v>
      </c>
      <c r="CK165" s="256" t="s">
        <v>152</v>
      </c>
      <c r="CL165" s="257">
        <f>ADHB!CN165</f>
        <v>0</v>
      </c>
      <c r="CM165" s="257"/>
      <c r="CN165" s="257">
        <f t="shared" si="1430"/>
        <v>0</v>
      </c>
      <c r="CO165" s="258"/>
      <c r="CP165" s="257">
        <f t="shared" si="1431"/>
        <v>0</v>
      </c>
      <c r="CQ165" s="259"/>
      <c r="CR165" s="260"/>
      <c r="CS165" s="260"/>
      <c r="CT165" s="257">
        <f t="shared" si="1432"/>
        <v>0</v>
      </c>
      <c r="CU165" s="258">
        <v>0.294289866351475</v>
      </c>
      <c r="CV165" s="261">
        <f t="shared" si="1433"/>
        <v>0</v>
      </c>
      <c r="CW165" s="262">
        <f t="shared" si="1434"/>
        <v>0</v>
      </c>
      <c r="CX165" s="263"/>
      <c r="CY165" s="254">
        <v>3.0</v>
      </c>
      <c r="CZ165" s="255" t="s">
        <v>157</v>
      </c>
      <c r="DA165" s="256" t="s">
        <v>121</v>
      </c>
      <c r="DB165" s="256" t="s">
        <v>152</v>
      </c>
      <c r="DC165" s="257">
        <f>ADHB!DE165</f>
        <v>0</v>
      </c>
      <c r="DD165" s="257"/>
      <c r="DE165" s="257">
        <f t="shared" si="1435"/>
        <v>0</v>
      </c>
      <c r="DF165" s="258"/>
      <c r="DG165" s="257">
        <f t="shared" si="1436"/>
        <v>0</v>
      </c>
      <c r="DH165" s="259"/>
      <c r="DI165" s="260"/>
      <c r="DJ165" s="260"/>
      <c r="DK165" s="257">
        <f t="shared" si="1437"/>
        <v>0</v>
      </c>
      <c r="DL165" s="258">
        <v>0.294289866351475</v>
      </c>
      <c r="DM165" s="261">
        <f t="shared" si="1438"/>
        <v>0</v>
      </c>
      <c r="DN165" s="262">
        <f t="shared" si="1439"/>
        <v>0</v>
      </c>
      <c r="DO165" s="263"/>
      <c r="DP165" s="254">
        <v>3.0</v>
      </c>
      <c r="DQ165" s="255" t="s">
        <v>157</v>
      </c>
      <c r="DR165" s="256" t="s">
        <v>121</v>
      </c>
      <c r="DS165" s="256" t="s">
        <v>152</v>
      </c>
      <c r="DT165" s="257">
        <f>ADHB!DV165</f>
        <v>0</v>
      </c>
      <c r="DU165" s="257"/>
      <c r="DV165" s="257">
        <f t="shared" si="1440"/>
        <v>0</v>
      </c>
      <c r="DW165" s="258"/>
      <c r="DX165" s="257">
        <f t="shared" si="1441"/>
        <v>0</v>
      </c>
      <c r="DY165" s="259"/>
      <c r="DZ165" s="260"/>
      <c r="EA165" s="260"/>
      <c r="EB165" s="257">
        <f t="shared" si="1442"/>
        <v>0</v>
      </c>
      <c r="EC165" s="258">
        <v>0.294289866351475</v>
      </c>
      <c r="ED165" s="261">
        <f t="shared" si="1443"/>
        <v>0</v>
      </c>
      <c r="EE165" s="262">
        <f t="shared" si="1444"/>
        <v>0</v>
      </c>
      <c r="EF165" s="263"/>
      <c r="EG165" s="254">
        <v>3.0</v>
      </c>
      <c r="EH165" s="255" t="s">
        <v>157</v>
      </c>
      <c r="EI165" s="256" t="s">
        <v>121</v>
      </c>
      <c r="EJ165" s="256" t="s">
        <v>152</v>
      </c>
      <c r="EK165" s="257">
        <f>ADHB!EM165</f>
        <v>0</v>
      </c>
      <c r="EL165" s="257"/>
      <c r="EM165" s="257">
        <f t="shared" si="1445"/>
        <v>0</v>
      </c>
      <c r="EN165" s="258"/>
      <c r="EO165" s="257">
        <f t="shared" si="1446"/>
        <v>0</v>
      </c>
      <c r="EP165" s="259"/>
      <c r="EQ165" s="260"/>
      <c r="ER165" s="260"/>
      <c r="ES165" s="257">
        <f t="shared" si="1447"/>
        <v>0</v>
      </c>
      <c r="ET165" s="258">
        <v>0.294289866351475</v>
      </c>
      <c r="EU165" s="261">
        <f t="shared" si="1448"/>
        <v>0</v>
      </c>
      <c r="EV165" s="262">
        <f t="shared" si="1449"/>
        <v>0</v>
      </c>
      <c r="EW165" s="263"/>
      <c r="EX165" s="254">
        <v>3.0</v>
      </c>
      <c r="EY165" s="255" t="s">
        <v>157</v>
      </c>
      <c r="EZ165" s="256" t="s">
        <v>121</v>
      </c>
      <c r="FA165" s="256" t="s">
        <v>152</v>
      </c>
      <c r="FB165" s="257">
        <f>ADHB!FD165</f>
        <v>0</v>
      </c>
      <c r="FC165" s="257"/>
      <c r="FD165" s="257">
        <f t="shared" si="1450"/>
        <v>0</v>
      </c>
      <c r="FE165" s="258"/>
      <c r="FF165" s="257">
        <f t="shared" si="1451"/>
        <v>0</v>
      </c>
      <c r="FG165" s="259"/>
      <c r="FH165" s="260"/>
      <c r="FI165" s="260"/>
      <c r="FJ165" s="257">
        <f t="shared" si="1452"/>
        <v>0</v>
      </c>
      <c r="FK165" s="258">
        <v>0.294289866351475</v>
      </c>
      <c r="FL165" s="261">
        <f t="shared" si="1453"/>
        <v>0</v>
      </c>
      <c r="FM165" s="262">
        <f t="shared" si="1454"/>
        <v>0</v>
      </c>
      <c r="FN165" s="263"/>
      <c r="FO165" s="254">
        <v>3.0</v>
      </c>
      <c r="FP165" s="255" t="s">
        <v>157</v>
      </c>
      <c r="FQ165" s="256" t="s">
        <v>121</v>
      </c>
      <c r="FR165" s="256" t="s">
        <v>152</v>
      </c>
      <c r="FS165" s="257">
        <f>ADHB!FU165</f>
        <v>0</v>
      </c>
      <c r="FT165" s="257"/>
      <c r="FU165" s="257">
        <f t="shared" si="1455"/>
        <v>0</v>
      </c>
      <c r="FV165" s="258"/>
      <c r="FW165" s="257">
        <f t="shared" si="1456"/>
        <v>0</v>
      </c>
      <c r="FX165" s="259"/>
      <c r="FY165" s="260"/>
      <c r="FZ165" s="260"/>
      <c r="GA165" s="257">
        <f t="shared" si="1457"/>
        <v>0</v>
      </c>
      <c r="GB165" s="258">
        <v>0.294289866351475</v>
      </c>
      <c r="GC165" s="261">
        <f t="shared" si="1458"/>
        <v>0</v>
      </c>
      <c r="GD165" s="262">
        <f t="shared" si="1459"/>
        <v>0</v>
      </c>
      <c r="GE165" s="263"/>
      <c r="GF165" s="254">
        <v>3.0</v>
      </c>
      <c r="GG165" s="255" t="s">
        <v>157</v>
      </c>
      <c r="GH165" s="256" t="s">
        <v>121</v>
      </c>
      <c r="GI165" s="256" t="s">
        <v>152</v>
      </c>
      <c r="GJ165" s="257">
        <f>ADHB!GL165</f>
        <v>0</v>
      </c>
      <c r="GK165" s="257"/>
      <c r="GL165" s="257">
        <f t="shared" si="1460"/>
        <v>0</v>
      </c>
      <c r="GM165" s="258"/>
      <c r="GN165" s="257">
        <f t="shared" si="1461"/>
        <v>0</v>
      </c>
      <c r="GO165" s="259"/>
      <c r="GP165" s="260"/>
      <c r="GQ165" s="260"/>
      <c r="GR165" s="257">
        <f t="shared" si="1462"/>
        <v>0</v>
      </c>
      <c r="GS165" s="258">
        <v>0.294289866351475</v>
      </c>
      <c r="GT165" s="261">
        <f t="shared" si="1463"/>
        <v>0</v>
      </c>
      <c r="GU165" s="262">
        <f t="shared" si="1464"/>
        <v>0</v>
      </c>
      <c r="GV165" s="263"/>
      <c r="GW165" s="254">
        <v>3.0</v>
      </c>
      <c r="GX165" s="255" t="s">
        <v>157</v>
      </c>
      <c r="GY165" s="256" t="s">
        <v>121</v>
      </c>
      <c r="GZ165" s="256" t="s">
        <v>152</v>
      </c>
      <c r="HA165" s="257">
        <f>ADHB!HC165</f>
        <v>0</v>
      </c>
      <c r="HB165" s="257"/>
      <c r="HC165" s="257">
        <f t="shared" si="1465"/>
        <v>0</v>
      </c>
      <c r="HD165" s="258"/>
      <c r="HE165" s="257">
        <f t="shared" si="1466"/>
        <v>0</v>
      </c>
      <c r="HF165" s="259"/>
      <c r="HG165" s="260"/>
      <c r="HH165" s="260"/>
      <c r="HI165" s="257">
        <f t="shared" si="1467"/>
        <v>0</v>
      </c>
      <c r="HJ165" s="258">
        <v>0.294289866351475</v>
      </c>
      <c r="HK165" s="261">
        <f t="shared" si="1468"/>
        <v>0</v>
      </c>
      <c r="HL165" s="262">
        <f t="shared" si="1469"/>
        <v>0</v>
      </c>
      <c r="HM165" s="263"/>
      <c r="HN165" s="254">
        <v>3.0</v>
      </c>
      <c r="HO165" s="255" t="s">
        <v>157</v>
      </c>
      <c r="HP165" s="256" t="s">
        <v>121</v>
      </c>
      <c r="HQ165" s="256" t="s">
        <v>152</v>
      </c>
      <c r="HR165" s="257">
        <f>ADHB!HT165</f>
        <v>0</v>
      </c>
      <c r="HS165" s="257"/>
      <c r="HT165" s="257">
        <f t="shared" si="1470"/>
        <v>0</v>
      </c>
      <c r="HU165" s="258"/>
      <c r="HV165" s="257">
        <f t="shared" si="1471"/>
        <v>0</v>
      </c>
      <c r="HW165" s="259"/>
      <c r="HX165" s="260"/>
      <c r="HY165" s="260"/>
      <c r="HZ165" s="257">
        <f t="shared" si="1472"/>
        <v>0</v>
      </c>
      <c r="IA165" s="258">
        <v>0.294289866351475</v>
      </c>
      <c r="IB165" s="261">
        <f t="shared" si="1473"/>
        <v>0</v>
      </c>
      <c r="IC165" s="262">
        <f t="shared" si="1474"/>
        <v>0</v>
      </c>
      <c r="ID165" s="263"/>
      <c r="IE165" s="254">
        <v>3.0</v>
      </c>
      <c r="IF165" s="255" t="s">
        <v>157</v>
      </c>
      <c r="IG165" s="256" t="s">
        <v>121</v>
      </c>
      <c r="IH165" s="256" t="s">
        <v>152</v>
      </c>
      <c r="II165" s="257">
        <f>ADHB!IK165</f>
        <v>0</v>
      </c>
      <c r="IJ165" s="257"/>
      <c r="IK165" s="257">
        <f t="shared" si="1475"/>
        <v>0</v>
      </c>
      <c r="IL165" s="258"/>
      <c r="IM165" s="257">
        <f t="shared" si="1476"/>
        <v>0</v>
      </c>
      <c r="IN165" s="259"/>
      <c r="IO165" s="260"/>
      <c r="IP165" s="260"/>
      <c r="IQ165" s="257">
        <f t="shared" si="1477"/>
        <v>0</v>
      </c>
      <c r="IR165" s="258">
        <v>0.294289866351475</v>
      </c>
      <c r="IS165" s="261">
        <f t="shared" si="1478"/>
        <v>0</v>
      </c>
      <c r="IT165" s="262">
        <f t="shared" si="1479"/>
        <v>0</v>
      </c>
      <c r="IU165" s="263"/>
      <c r="IV165" s="254">
        <v>3.0</v>
      </c>
      <c r="IW165" s="255" t="s">
        <v>157</v>
      </c>
      <c r="IX165" s="256" t="s">
        <v>121</v>
      </c>
      <c r="IY165" s="256" t="s">
        <v>152</v>
      </c>
      <c r="IZ165" s="257">
        <f>ADHB!JB165</f>
        <v>0</v>
      </c>
      <c r="JA165" s="257"/>
      <c r="JB165" s="257">
        <f t="shared" si="1480"/>
        <v>0</v>
      </c>
      <c r="JC165" s="258"/>
      <c r="JD165" s="257">
        <f t="shared" si="1481"/>
        <v>0</v>
      </c>
      <c r="JE165" s="259"/>
      <c r="JF165" s="260"/>
      <c r="JG165" s="260"/>
      <c r="JH165" s="257">
        <f t="shared" si="1482"/>
        <v>0</v>
      </c>
      <c r="JI165" s="258">
        <v>0.294289866351475</v>
      </c>
      <c r="JJ165" s="261">
        <f t="shared" si="1483"/>
        <v>0</v>
      </c>
      <c r="JK165" s="262">
        <f t="shared" si="1484"/>
        <v>0</v>
      </c>
      <c r="JL165" s="263"/>
      <c r="JM165" s="254">
        <v>3.0</v>
      </c>
      <c r="JN165" s="255" t="s">
        <v>157</v>
      </c>
      <c r="JO165" s="256" t="s">
        <v>121</v>
      </c>
      <c r="JP165" s="256" t="s">
        <v>152</v>
      </c>
      <c r="JQ165" s="257">
        <f>ADHB!JS165</f>
        <v>0</v>
      </c>
      <c r="JR165" s="257"/>
      <c r="JS165" s="257">
        <f t="shared" si="1485"/>
        <v>0</v>
      </c>
      <c r="JT165" s="258"/>
      <c r="JU165" s="257">
        <f t="shared" si="1486"/>
        <v>0</v>
      </c>
      <c r="JV165" s="259"/>
      <c r="JW165" s="260"/>
      <c r="JX165" s="260"/>
      <c r="JY165" s="257">
        <f t="shared" si="1487"/>
        <v>0</v>
      </c>
      <c r="JZ165" s="258">
        <v>0.294289866351475</v>
      </c>
      <c r="KA165" s="261">
        <f t="shared" si="1488"/>
        <v>0</v>
      </c>
      <c r="KB165" s="262">
        <f t="shared" si="1489"/>
        <v>0</v>
      </c>
      <c r="KC165" s="263"/>
      <c r="KD165" s="254">
        <v>3.0</v>
      </c>
      <c r="KE165" s="255" t="s">
        <v>157</v>
      </c>
      <c r="KF165" s="256" t="s">
        <v>121</v>
      </c>
      <c r="KG165" s="256" t="s">
        <v>152</v>
      </c>
      <c r="KH165" s="257">
        <f>ADHB!KJ165</f>
        <v>0</v>
      </c>
      <c r="KI165" s="257"/>
      <c r="KJ165" s="257">
        <f t="shared" si="1490"/>
        <v>0</v>
      </c>
      <c r="KK165" s="258"/>
      <c r="KL165" s="257">
        <f t="shared" si="1491"/>
        <v>0</v>
      </c>
      <c r="KM165" s="259"/>
      <c r="KN165" s="260"/>
      <c r="KO165" s="260"/>
      <c r="KP165" s="257">
        <f t="shared" si="1492"/>
        <v>0</v>
      </c>
      <c r="KQ165" s="258">
        <v>0.294289866351475</v>
      </c>
      <c r="KR165" s="261">
        <f t="shared" si="1493"/>
        <v>0</v>
      </c>
      <c r="KS165" s="262">
        <f t="shared" si="1494"/>
        <v>0</v>
      </c>
      <c r="KT165" s="263"/>
      <c r="KU165" s="264"/>
    </row>
    <row r="166" ht="15.75" customHeight="1">
      <c r="A166" s="254">
        <v>4.0</v>
      </c>
      <c r="B166" s="255" t="s">
        <v>158</v>
      </c>
      <c r="C166" s="256" t="s">
        <v>121</v>
      </c>
      <c r="D166" s="256" t="s">
        <v>152</v>
      </c>
      <c r="E166" s="257">
        <f>ADHB!G166</f>
        <v>0</v>
      </c>
      <c r="F166" s="257"/>
      <c r="G166" s="257">
        <f t="shared" si="1405"/>
        <v>0</v>
      </c>
      <c r="H166" s="258"/>
      <c r="I166" s="257">
        <f t="shared" si="1406"/>
        <v>0</v>
      </c>
      <c r="J166" s="259"/>
      <c r="K166" s="260"/>
      <c r="L166" s="260"/>
      <c r="M166" s="257">
        <f t="shared" si="1407"/>
        <v>0</v>
      </c>
      <c r="N166" s="258">
        <v>0.294289866351475</v>
      </c>
      <c r="O166" s="261">
        <f t="shared" si="1408"/>
        <v>0</v>
      </c>
      <c r="P166" s="262">
        <f t="shared" si="1409"/>
        <v>0</v>
      </c>
      <c r="Q166" s="263"/>
      <c r="R166" s="254">
        <v>4.0</v>
      </c>
      <c r="S166" s="255" t="s">
        <v>158</v>
      </c>
      <c r="T166" s="256" t="s">
        <v>121</v>
      </c>
      <c r="U166" s="256" t="s">
        <v>152</v>
      </c>
      <c r="V166" s="257">
        <f>ADHB!X166</f>
        <v>0</v>
      </c>
      <c r="W166" s="257"/>
      <c r="X166" s="257">
        <f t="shared" si="1410"/>
        <v>0</v>
      </c>
      <c r="Y166" s="258"/>
      <c r="Z166" s="257">
        <f t="shared" si="1411"/>
        <v>0</v>
      </c>
      <c r="AA166" s="259"/>
      <c r="AB166" s="260"/>
      <c r="AC166" s="260"/>
      <c r="AD166" s="257">
        <f t="shared" si="1412"/>
        <v>0</v>
      </c>
      <c r="AE166" s="258">
        <v>0.294289866351475</v>
      </c>
      <c r="AF166" s="261">
        <f t="shared" si="1413"/>
        <v>0</v>
      </c>
      <c r="AG166" s="262">
        <f t="shared" si="1414"/>
        <v>0</v>
      </c>
      <c r="AH166" s="263"/>
      <c r="AI166" s="254">
        <v>4.0</v>
      </c>
      <c r="AJ166" s="255" t="s">
        <v>158</v>
      </c>
      <c r="AK166" s="256" t="s">
        <v>121</v>
      </c>
      <c r="AL166" s="256" t="s">
        <v>152</v>
      </c>
      <c r="AM166" s="257">
        <f>ADHB!AO166</f>
        <v>0</v>
      </c>
      <c r="AN166" s="257"/>
      <c r="AO166" s="257">
        <f t="shared" si="1415"/>
        <v>0</v>
      </c>
      <c r="AP166" s="258"/>
      <c r="AQ166" s="257">
        <f t="shared" si="1416"/>
        <v>0</v>
      </c>
      <c r="AR166" s="259"/>
      <c r="AS166" s="260"/>
      <c r="AT166" s="260"/>
      <c r="AU166" s="257">
        <f t="shared" si="1417"/>
        <v>0</v>
      </c>
      <c r="AV166" s="258">
        <v>0.294289866351475</v>
      </c>
      <c r="AW166" s="261">
        <f t="shared" si="1418"/>
        <v>0</v>
      </c>
      <c r="AX166" s="262">
        <f t="shared" si="1419"/>
        <v>0</v>
      </c>
      <c r="AY166" s="263"/>
      <c r="AZ166" s="254">
        <v>4.0</v>
      </c>
      <c r="BA166" s="255" t="s">
        <v>158</v>
      </c>
      <c r="BB166" s="256" t="s">
        <v>121</v>
      </c>
      <c r="BC166" s="256" t="s">
        <v>152</v>
      </c>
      <c r="BD166" s="257">
        <f>ADHB!BF166</f>
        <v>0</v>
      </c>
      <c r="BE166" s="257"/>
      <c r="BF166" s="257">
        <f t="shared" si="1420"/>
        <v>0</v>
      </c>
      <c r="BG166" s="258"/>
      <c r="BH166" s="257">
        <f t="shared" si="1421"/>
        <v>0</v>
      </c>
      <c r="BI166" s="259"/>
      <c r="BJ166" s="260"/>
      <c r="BK166" s="260"/>
      <c r="BL166" s="257">
        <f t="shared" si="1422"/>
        <v>0</v>
      </c>
      <c r="BM166" s="258">
        <v>0.294289866351475</v>
      </c>
      <c r="BN166" s="261">
        <f t="shared" si="1423"/>
        <v>0</v>
      </c>
      <c r="BO166" s="262">
        <f t="shared" si="1424"/>
        <v>0</v>
      </c>
      <c r="BP166" s="263"/>
      <c r="BQ166" s="254">
        <v>4.0</v>
      </c>
      <c r="BR166" s="255" t="s">
        <v>158</v>
      </c>
      <c r="BS166" s="256" t="s">
        <v>121</v>
      </c>
      <c r="BT166" s="256" t="s">
        <v>152</v>
      </c>
      <c r="BU166" s="257">
        <f>ADHB!BW166</f>
        <v>0</v>
      </c>
      <c r="BV166" s="257"/>
      <c r="BW166" s="257">
        <f t="shared" si="1425"/>
        <v>0</v>
      </c>
      <c r="BX166" s="258"/>
      <c r="BY166" s="257">
        <f t="shared" si="1426"/>
        <v>0</v>
      </c>
      <c r="BZ166" s="259"/>
      <c r="CA166" s="260"/>
      <c r="CB166" s="260"/>
      <c r="CC166" s="257">
        <f t="shared" si="1427"/>
        <v>0</v>
      </c>
      <c r="CD166" s="258">
        <v>0.294289866351475</v>
      </c>
      <c r="CE166" s="261">
        <f t="shared" si="1428"/>
        <v>0</v>
      </c>
      <c r="CF166" s="262">
        <f t="shared" si="1429"/>
        <v>0</v>
      </c>
      <c r="CG166" s="263"/>
      <c r="CH166" s="254">
        <v>4.0</v>
      </c>
      <c r="CI166" s="255" t="s">
        <v>158</v>
      </c>
      <c r="CJ166" s="256" t="s">
        <v>121</v>
      </c>
      <c r="CK166" s="256" t="s">
        <v>152</v>
      </c>
      <c r="CL166" s="257">
        <f>ADHB!CN166</f>
        <v>0</v>
      </c>
      <c r="CM166" s="257"/>
      <c r="CN166" s="257">
        <f t="shared" si="1430"/>
        <v>0</v>
      </c>
      <c r="CO166" s="258"/>
      <c r="CP166" s="257">
        <f t="shared" si="1431"/>
        <v>0</v>
      </c>
      <c r="CQ166" s="259"/>
      <c r="CR166" s="260"/>
      <c r="CS166" s="260"/>
      <c r="CT166" s="257">
        <f t="shared" si="1432"/>
        <v>0</v>
      </c>
      <c r="CU166" s="258">
        <v>0.294289866351475</v>
      </c>
      <c r="CV166" s="261">
        <f t="shared" si="1433"/>
        <v>0</v>
      </c>
      <c r="CW166" s="262">
        <f t="shared" si="1434"/>
        <v>0</v>
      </c>
      <c r="CX166" s="263"/>
      <c r="CY166" s="254">
        <v>4.0</v>
      </c>
      <c r="CZ166" s="255" t="s">
        <v>158</v>
      </c>
      <c r="DA166" s="256" t="s">
        <v>121</v>
      </c>
      <c r="DB166" s="256" t="s">
        <v>152</v>
      </c>
      <c r="DC166" s="257">
        <f>ADHB!DE166</f>
        <v>0</v>
      </c>
      <c r="DD166" s="257"/>
      <c r="DE166" s="257">
        <f t="shared" si="1435"/>
        <v>0</v>
      </c>
      <c r="DF166" s="258"/>
      <c r="DG166" s="257">
        <f t="shared" si="1436"/>
        <v>0</v>
      </c>
      <c r="DH166" s="259"/>
      <c r="DI166" s="260"/>
      <c r="DJ166" s="260"/>
      <c r="DK166" s="257">
        <f t="shared" si="1437"/>
        <v>0</v>
      </c>
      <c r="DL166" s="258">
        <v>0.294289866351475</v>
      </c>
      <c r="DM166" s="261">
        <f t="shared" si="1438"/>
        <v>0</v>
      </c>
      <c r="DN166" s="262">
        <f t="shared" si="1439"/>
        <v>0</v>
      </c>
      <c r="DO166" s="263"/>
      <c r="DP166" s="254">
        <v>4.0</v>
      </c>
      <c r="DQ166" s="255" t="s">
        <v>158</v>
      </c>
      <c r="DR166" s="256" t="s">
        <v>121</v>
      </c>
      <c r="DS166" s="256" t="s">
        <v>152</v>
      </c>
      <c r="DT166" s="257">
        <f>ADHB!DV166</f>
        <v>0</v>
      </c>
      <c r="DU166" s="257"/>
      <c r="DV166" s="257">
        <f t="shared" si="1440"/>
        <v>0</v>
      </c>
      <c r="DW166" s="258"/>
      <c r="DX166" s="257">
        <f t="shared" si="1441"/>
        <v>0</v>
      </c>
      <c r="DY166" s="259"/>
      <c r="DZ166" s="260"/>
      <c r="EA166" s="260"/>
      <c r="EB166" s="257">
        <f t="shared" si="1442"/>
        <v>0</v>
      </c>
      <c r="EC166" s="258">
        <v>0.294289866351475</v>
      </c>
      <c r="ED166" s="261">
        <f t="shared" si="1443"/>
        <v>0</v>
      </c>
      <c r="EE166" s="262">
        <f t="shared" si="1444"/>
        <v>0</v>
      </c>
      <c r="EF166" s="263"/>
      <c r="EG166" s="254">
        <v>4.0</v>
      </c>
      <c r="EH166" s="255" t="s">
        <v>158</v>
      </c>
      <c r="EI166" s="256" t="s">
        <v>121</v>
      </c>
      <c r="EJ166" s="256" t="s">
        <v>152</v>
      </c>
      <c r="EK166" s="257">
        <f>ADHB!EM166</f>
        <v>0</v>
      </c>
      <c r="EL166" s="257"/>
      <c r="EM166" s="257">
        <f t="shared" si="1445"/>
        <v>0</v>
      </c>
      <c r="EN166" s="258"/>
      <c r="EO166" s="257">
        <f t="shared" si="1446"/>
        <v>0</v>
      </c>
      <c r="EP166" s="259"/>
      <c r="EQ166" s="260"/>
      <c r="ER166" s="260"/>
      <c r="ES166" s="257">
        <f t="shared" si="1447"/>
        <v>0</v>
      </c>
      <c r="ET166" s="258">
        <v>0.294289866351475</v>
      </c>
      <c r="EU166" s="261">
        <f t="shared" si="1448"/>
        <v>0</v>
      </c>
      <c r="EV166" s="262">
        <f t="shared" si="1449"/>
        <v>0</v>
      </c>
      <c r="EW166" s="263"/>
      <c r="EX166" s="254">
        <v>4.0</v>
      </c>
      <c r="EY166" s="255" t="s">
        <v>158</v>
      </c>
      <c r="EZ166" s="256" t="s">
        <v>121</v>
      </c>
      <c r="FA166" s="256" t="s">
        <v>152</v>
      </c>
      <c r="FB166" s="257">
        <f>ADHB!FD166</f>
        <v>0</v>
      </c>
      <c r="FC166" s="257"/>
      <c r="FD166" s="257">
        <f t="shared" si="1450"/>
        <v>0</v>
      </c>
      <c r="FE166" s="258"/>
      <c r="FF166" s="257">
        <f t="shared" si="1451"/>
        <v>0</v>
      </c>
      <c r="FG166" s="259"/>
      <c r="FH166" s="260"/>
      <c r="FI166" s="260"/>
      <c r="FJ166" s="257">
        <f t="shared" si="1452"/>
        <v>0</v>
      </c>
      <c r="FK166" s="258">
        <v>0.294289866351475</v>
      </c>
      <c r="FL166" s="261">
        <f t="shared" si="1453"/>
        <v>0</v>
      </c>
      <c r="FM166" s="262">
        <f t="shared" si="1454"/>
        <v>0</v>
      </c>
      <c r="FN166" s="263"/>
      <c r="FO166" s="254">
        <v>4.0</v>
      </c>
      <c r="FP166" s="255" t="s">
        <v>158</v>
      </c>
      <c r="FQ166" s="256" t="s">
        <v>121</v>
      </c>
      <c r="FR166" s="256" t="s">
        <v>152</v>
      </c>
      <c r="FS166" s="257">
        <f>ADHB!FU166</f>
        <v>0</v>
      </c>
      <c r="FT166" s="257"/>
      <c r="FU166" s="257">
        <f t="shared" si="1455"/>
        <v>0</v>
      </c>
      <c r="FV166" s="258"/>
      <c r="FW166" s="257">
        <f t="shared" si="1456"/>
        <v>0</v>
      </c>
      <c r="FX166" s="259"/>
      <c r="FY166" s="260"/>
      <c r="FZ166" s="260"/>
      <c r="GA166" s="257">
        <f t="shared" si="1457"/>
        <v>0</v>
      </c>
      <c r="GB166" s="258">
        <v>0.294289866351475</v>
      </c>
      <c r="GC166" s="261">
        <f t="shared" si="1458"/>
        <v>0</v>
      </c>
      <c r="GD166" s="262">
        <f t="shared" si="1459"/>
        <v>0</v>
      </c>
      <c r="GE166" s="263"/>
      <c r="GF166" s="254">
        <v>4.0</v>
      </c>
      <c r="GG166" s="255" t="s">
        <v>158</v>
      </c>
      <c r="GH166" s="256" t="s">
        <v>121</v>
      </c>
      <c r="GI166" s="256" t="s">
        <v>152</v>
      </c>
      <c r="GJ166" s="257">
        <f>ADHB!GL166</f>
        <v>0</v>
      </c>
      <c r="GK166" s="257"/>
      <c r="GL166" s="257">
        <f t="shared" si="1460"/>
        <v>0</v>
      </c>
      <c r="GM166" s="258"/>
      <c r="GN166" s="257">
        <f t="shared" si="1461"/>
        <v>0</v>
      </c>
      <c r="GO166" s="259"/>
      <c r="GP166" s="260"/>
      <c r="GQ166" s="260"/>
      <c r="GR166" s="257">
        <f t="shared" si="1462"/>
        <v>0</v>
      </c>
      <c r="GS166" s="258">
        <v>0.294289866351475</v>
      </c>
      <c r="GT166" s="261">
        <f t="shared" si="1463"/>
        <v>0</v>
      </c>
      <c r="GU166" s="262">
        <f t="shared" si="1464"/>
        <v>0</v>
      </c>
      <c r="GV166" s="263"/>
      <c r="GW166" s="254">
        <v>4.0</v>
      </c>
      <c r="GX166" s="255" t="s">
        <v>158</v>
      </c>
      <c r="GY166" s="256" t="s">
        <v>121</v>
      </c>
      <c r="GZ166" s="256" t="s">
        <v>152</v>
      </c>
      <c r="HA166" s="257">
        <f>ADHB!HC166</f>
        <v>0</v>
      </c>
      <c r="HB166" s="257"/>
      <c r="HC166" s="257">
        <f t="shared" si="1465"/>
        <v>0</v>
      </c>
      <c r="HD166" s="258"/>
      <c r="HE166" s="257">
        <f t="shared" si="1466"/>
        <v>0</v>
      </c>
      <c r="HF166" s="259"/>
      <c r="HG166" s="260"/>
      <c r="HH166" s="260"/>
      <c r="HI166" s="257">
        <f t="shared" si="1467"/>
        <v>0</v>
      </c>
      <c r="HJ166" s="258">
        <v>0.294289866351475</v>
      </c>
      <c r="HK166" s="261">
        <f t="shared" si="1468"/>
        <v>0</v>
      </c>
      <c r="HL166" s="262">
        <f t="shared" si="1469"/>
        <v>0</v>
      </c>
      <c r="HM166" s="263"/>
      <c r="HN166" s="254">
        <v>4.0</v>
      </c>
      <c r="HO166" s="255" t="s">
        <v>158</v>
      </c>
      <c r="HP166" s="256" t="s">
        <v>121</v>
      </c>
      <c r="HQ166" s="256" t="s">
        <v>152</v>
      </c>
      <c r="HR166" s="257">
        <f>ADHB!HT166</f>
        <v>0</v>
      </c>
      <c r="HS166" s="257"/>
      <c r="HT166" s="257">
        <f t="shared" si="1470"/>
        <v>0</v>
      </c>
      <c r="HU166" s="258"/>
      <c r="HV166" s="257">
        <f t="shared" si="1471"/>
        <v>0</v>
      </c>
      <c r="HW166" s="259"/>
      <c r="HX166" s="260"/>
      <c r="HY166" s="260"/>
      <c r="HZ166" s="257">
        <f t="shared" si="1472"/>
        <v>0</v>
      </c>
      <c r="IA166" s="258">
        <v>0.294289866351475</v>
      </c>
      <c r="IB166" s="261">
        <f t="shared" si="1473"/>
        <v>0</v>
      </c>
      <c r="IC166" s="262">
        <f t="shared" si="1474"/>
        <v>0</v>
      </c>
      <c r="ID166" s="263"/>
      <c r="IE166" s="254">
        <v>4.0</v>
      </c>
      <c r="IF166" s="255" t="s">
        <v>158</v>
      </c>
      <c r="IG166" s="256" t="s">
        <v>121</v>
      </c>
      <c r="IH166" s="256" t="s">
        <v>152</v>
      </c>
      <c r="II166" s="257">
        <f>ADHB!IK166</f>
        <v>0</v>
      </c>
      <c r="IJ166" s="257"/>
      <c r="IK166" s="257">
        <f t="shared" si="1475"/>
        <v>0</v>
      </c>
      <c r="IL166" s="258"/>
      <c r="IM166" s="257">
        <f t="shared" si="1476"/>
        <v>0</v>
      </c>
      <c r="IN166" s="259"/>
      <c r="IO166" s="260"/>
      <c r="IP166" s="260"/>
      <c r="IQ166" s="257">
        <f t="shared" si="1477"/>
        <v>0</v>
      </c>
      <c r="IR166" s="258">
        <v>0.294289866351475</v>
      </c>
      <c r="IS166" s="261">
        <f t="shared" si="1478"/>
        <v>0</v>
      </c>
      <c r="IT166" s="262">
        <f t="shared" si="1479"/>
        <v>0</v>
      </c>
      <c r="IU166" s="263"/>
      <c r="IV166" s="254">
        <v>4.0</v>
      </c>
      <c r="IW166" s="255" t="s">
        <v>158</v>
      </c>
      <c r="IX166" s="256" t="s">
        <v>121</v>
      </c>
      <c r="IY166" s="256" t="s">
        <v>152</v>
      </c>
      <c r="IZ166" s="257">
        <f>ADHB!JB166</f>
        <v>0</v>
      </c>
      <c r="JA166" s="257"/>
      <c r="JB166" s="257">
        <f t="shared" si="1480"/>
        <v>0</v>
      </c>
      <c r="JC166" s="258"/>
      <c r="JD166" s="257">
        <f t="shared" si="1481"/>
        <v>0</v>
      </c>
      <c r="JE166" s="259"/>
      <c r="JF166" s="260"/>
      <c r="JG166" s="260"/>
      <c r="JH166" s="257">
        <f t="shared" si="1482"/>
        <v>0</v>
      </c>
      <c r="JI166" s="258">
        <v>0.294289866351475</v>
      </c>
      <c r="JJ166" s="261">
        <f t="shared" si="1483"/>
        <v>0</v>
      </c>
      <c r="JK166" s="262">
        <f t="shared" si="1484"/>
        <v>0</v>
      </c>
      <c r="JL166" s="263"/>
      <c r="JM166" s="254">
        <v>4.0</v>
      </c>
      <c r="JN166" s="255" t="s">
        <v>158</v>
      </c>
      <c r="JO166" s="256" t="s">
        <v>121</v>
      </c>
      <c r="JP166" s="256" t="s">
        <v>152</v>
      </c>
      <c r="JQ166" s="257">
        <f>ADHB!JS166</f>
        <v>0</v>
      </c>
      <c r="JR166" s="257"/>
      <c r="JS166" s="257">
        <f t="shared" si="1485"/>
        <v>0</v>
      </c>
      <c r="JT166" s="258"/>
      <c r="JU166" s="257">
        <f t="shared" si="1486"/>
        <v>0</v>
      </c>
      <c r="JV166" s="259"/>
      <c r="JW166" s="260"/>
      <c r="JX166" s="260"/>
      <c r="JY166" s="257">
        <f t="shared" si="1487"/>
        <v>0</v>
      </c>
      <c r="JZ166" s="258">
        <v>0.294289866351475</v>
      </c>
      <c r="KA166" s="261">
        <f t="shared" si="1488"/>
        <v>0</v>
      </c>
      <c r="KB166" s="262">
        <f t="shared" si="1489"/>
        <v>0</v>
      </c>
      <c r="KC166" s="263"/>
      <c r="KD166" s="254">
        <v>4.0</v>
      </c>
      <c r="KE166" s="255" t="s">
        <v>158</v>
      </c>
      <c r="KF166" s="256" t="s">
        <v>121</v>
      </c>
      <c r="KG166" s="256" t="s">
        <v>152</v>
      </c>
      <c r="KH166" s="257">
        <f>ADHB!KJ166</f>
        <v>0</v>
      </c>
      <c r="KI166" s="257"/>
      <c r="KJ166" s="257">
        <f t="shared" si="1490"/>
        <v>0</v>
      </c>
      <c r="KK166" s="258"/>
      <c r="KL166" s="257">
        <f t="shared" si="1491"/>
        <v>0</v>
      </c>
      <c r="KM166" s="259"/>
      <c r="KN166" s="260"/>
      <c r="KO166" s="260"/>
      <c r="KP166" s="257">
        <f t="shared" si="1492"/>
        <v>0</v>
      </c>
      <c r="KQ166" s="258">
        <v>0.294289866351475</v>
      </c>
      <c r="KR166" s="261">
        <f t="shared" si="1493"/>
        <v>0</v>
      </c>
      <c r="KS166" s="262">
        <f t="shared" si="1494"/>
        <v>0</v>
      </c>
      <c r="KT166" s="263"/>
      <c r="KU166" s="264"/>
    </row>
    <row r="167" ht="15.75" customHeight="1">
      <c r="A167" s="273"/>
      <c r="B167" s="274" t="s">
        <v>147</v>
      </c>
      <c r="C167" s="275"/>
      <c r="D167" s="275"/>
      <c r="E167" s="276"/>
      <c r="F167" s="276"/>
      <c r="G167" s="276"/>
      <c r="H167" s="277"/>
      <c r="I167" s="276"/>
      <c r="J167" s="277"/>
      <c r="K167" s="276"/>
      <c r="L167" s="276"/>
      <c r="M167" s="276"/>
      <c r="N167" s="277"/>
      <c r="O167" s="278"/>
      <c r="P167" s="279"/>
      <c r="Q167" s="263"/>
      <c r="R167" s="273"/>
      <c r="S167" s="274" t="s">
        <v>147</v>
      </c>
      <c r="T167" s="275"/>
      <c r="U167" s="275"/>
      <c r="V167" s="276"/>
      <c r="W167" s="276"/>
      <c r="X167" s="276"/>
      <c r="Y167" s="277"/>
      <c r="Z167" s="276"/>
      <c r="AA167" s="277"/>
      <c r="AB167" s="276"/>
      <c r="AC167" s="276"/>
      <c r="AD167" s="276"/>
      <c r="AE167" s="277"/>
      <c r="AF167" s="278"/>
      <c r="AG167" s="279"/>
      <c r="AH167" s="263"/>
      <c r="AI167" s="273"/>
      <c r="AJ167" s="274" t="s">
        <v>147</v>
      </c>
      <c r="AK167" s="275"/>
      <c r="AL167" s="275"/>
      <c r="AM167" s="276"/>
      <c r="AN167" s="276"/>
      <c r="AO167" s="276"/>
      <c r="AP167" s="277"/>
      <c r="AQ167" s="276"/>
      <c r="AR167" s="277"/>
      <c r="AS167" s="276"/>
      <c r="AT167" s="276"/>
      <c r="AU167" s="276"/>
      <c r="AV167" s="277"/>
      <c r="AW167" s="278"/>
      <c r="AX167" s="279"/>
      <c r="AY167" s="263"/>
      <c r="AZ167" s="273"/>
      <c r="BA167" s="274" t="s">
        <v>147</v>
      </c>
      <c r="BB167" s="275"/>
      <c r="BC167" s="275"/>
      <c r="BD167" s="276"/>
      <c r="BE167" s="276"/>
      <c r="BF167" s="276"/>
      <c r="BG167" s="277"/>
      <c r="BH167" s="276"/>
      <c r="BI167" s="277"/>
      <c r="BJ167" s="276"/>
      <c r="BK167" s="276"/>
      <c r="BL167" s="276"/>
      <c r="BM167" s="277"/>
      <c r="BN167" s="278"/>
      <c r="BO167" s="279"/>
      <c r="BP167" s="263"/>
      <c r="BQ167" s="273"/>
      <c r="BR167" s="274" t="s">
        <v>147</v>
      </c>
      <c r="BS167" s="275"/>
      <c r="BT167" s="275"/>
      <c r="BU167" s="276"/>
      <c r="BV167" s="276"/>
      <c r="BW167" s="276"/>
      <c r="BX167" s="277"/>
      <c r="BY167" s="276"/>
      <c r="BZ167" s="277"/>
      <c r="CA167" s="276"/>
      <c r="CB167" s="276"/>
      <c r="CC167" s="276"/>
      <c r="CD167" s="277"/>
      <c r="CE167" s="278"/>
      <c r="CF167" s="279"/>
      <c r="CG167" s="263"/>
      <c r="CH167" s="273"/>
      <c r="CI167" s="274" t="s">
        <v>147</v>
      </c>
      <c r="CJ167" s="275"/>
      <c r="CK167" s="275"/>
      <c r="CL167" s="276"/>
      <c r="CM167" s="276"/>
      <c r="CN167" s="276"/>
      <c r="CO167" s="277"/>
      <c r="CP167" s="276"/>
      <c r="CQ167" s="277"/>
      <c r="CR167" s="276"/>
      <c r="CS167" s="276"/>
      <c r="CT167" s="276"/>
      <c r="CU167" s="277"/>
      <c r="CV167" s="278"/>
      <c r="CW167" s="279"/>
      <c r="CX167" s="263"/>
      <c r="CY167" s="273"/>
      <c r="CZ167" s="274" t="s">
        <v>147</v>
      </c>
      <c r="DA167" s="275"/>
      <c r="DB167" s="275"/>
      <c r="DC167" s="276"/>
      <c r="DD167" s="276"/>
      <c r="DE167" s="276"/>
      <c r="DF167" s="277"/>
      <c r="DG167" s="276"/>
      <c r="DH167" s="277"/>
      <c r="DI167" s="276"/>
      <c r="DJ167" s="276"/>
      <c r="DK167" s="276"/>
      <c r="DL167" s="277"/>
      <c r="DM167" s="278"/>
      <c r="DN167" s="279"/>
      <c r="DO167" s="263"/>
      <c r="DP167" s="273"/>
      <c r="DQ167" s="274" t="s">
        <v>147</v>
      </c>
      <c r="DR167" s="275"/>
      <c r="DS167" s="275"/>
      <c r="DT167" s="276"/>
      <c r="DU167" s="276"/>
      <c r="DV167" s="276"/>
      <c r="DW167" s="277"/>
      <c r="DX167" s="276"/>
      <c r="DY167" s="277"/>
      <c r="DZ167" s="276"/>
      <c r="EA167" s="276"/>
      <c r="EB167" s="276"/>
      <c r="EC167" s="277"/>
      <c r="ED167" s="278"/>
      <c r="EE167" s="279"/>
      <c r="EF167" s="263"/>
      <c r="EG167" s="273"/>
      <c r="EH167" s="274" t="s">
        <v>147</v>
      </c>
      <c r="EI167" s="275"/>
      <c r="EJ167" s="275"/>
      <c r="EK167" s="276"/>
      <c r="EL167" s="276"/>
      <c r="EM167" s="276"/>
      <c r="EN167" s="277"/>
      <c r="EO167" s="276"/>
      <c r="EP167" s="277"/>
      <c r="EQ167" s="276"/>
      <c r="ER167" s="276"/>
      <c r="ES167" s="276"/>
      <c r="ET167" s="277"/>
      <c r="EU167" s="278"/>
      <c r="EV167" s="279"/>
      <c r="EW167" s="263"/>
      <c r="EX167" s="273"/>
      <c r="EY167" s="274" t="s">
        <v>147</v>
      </c>
      <c r="EZ167" s="275"/>
      <c r="FA167" s="275"/>
      <c r="FB167" s="276"/>
      <c r="FC167" s="276"/>
      <c r="FD167" s="276"/>
      <c r="FE167" s="277"/>
      <c r="FF167" s="276"/>
      <c r="FG167" s="277"/>
      <c r="FH167" s="276"/>
      <c r="FI167" s="276"/>
      <c r="FJ167" s="276"/>
      <c r="FK167" s="277"/>
      <c r="FL167" s="278"/>
      <c r="FM167" s="279"/>
      <c r="FN167" s="263"/>
      <c r="FO167" s="273"/>
      <c r="FP167" s="274" t="s">
        <v>147</v>
      </c>
      <c r="FQ167" s="275"/>
      <c r="FR167" s="275"/>
      <c r="FS167" s="276"/>
      <c r="FT167" s="276"/>
      <c r="FU167" s="276"/>
      <c r="FV167" s="277"/>
      <c r="FW167" s="276"/>
      <c r="FX167" s="277"/>
      <c r="FY167" s="276"/>
      <c r="FZ167" s="276"/>
      <c r="GA167" s="276"/>
      <c r="GB167" s="277"/>
      <c r="GC167" s="278"/>
      <c r="GD167" s="279"/>
      <c r="GE167" s="263"/>
      <c r="GF167" s="273"/>
      <c r="GG167" s="274" t="s">
        <v>147</v>
      </c>
      <c r="GH167" s="275"/>
      <c r="GI167" s="275"/>
      <c r="GJ167" s="276"/>
      <c r="GK167" s="276"/>
      <c r="GL167" s="276"/>
      <c r="GM167" s="277"/>
      <c r="GN167" s="276"/>
      <c r="GO167" s="277"/>
      <c r="GP167" s="276"/>
      <c r="GQ167" s="276"/>
      <c r="GR167" s="276"/>
      <c r="GS167" s="277"/>
      <c r="GT167" s="278"/>
      <c r="GU167" s="279"/>
      <c r="GV167" s="263"/>
      <c r="GW167" s="273"/>
      <c r="GX167" s="274" t="s">
        <v>147</v>
      </c>
      <c r="GY167" s="275"/>
      <c r="GZ167" s="275"/>
      <c r="HA167" s="276"/>
      <c r="HB167" s="276"/>
      <c r="HC167" s="276"/>
      <c r="HD167" s="277"/>
      <c r="HE167" s="276"/>
      <c r="HF167" s="277"/>
      <c r="HG167" s="276"/>
      <c r="HH167" s="276"/>
      <c r="HI167" s="276"/>
      <c r="HJ167" s="277"/>
      <c r="HK167" s="278"/>
      <c r="HL167" s="279"/>
      <c r="HM167" s="263"/>
      <c r="HN167" s="273"/>
      <c r="HO167" s="274" t="s">
        <v>147</v>
      </c>
      <c r="HP167" s="275"/>
      <c r="HQ167" s="275"/>
      <c r="HR167" s="276"/>
      <c r="HS167" s="276"/>
      <c r="HT167" s="276"/>
      <c r="HU167" s="277"/>
      <c r="HV167" s="276"/>
      <c r="HW167" s="277"/>
      <c r="HX167" s="276"/>
      <c r="HY167" s="276"/>
      <c r="HZ167" s="276"/>
      <c r="IA167" s="277"/>
      <c r="IB167" s="278"/>
      <c r="IC167" s="279"/>
      <c r="ID167" s="263"/>
      <c r="IE167" s="273"/>
      <c r="IF167" s="274" t="s">
        <v>147</v>
      </c>
      <c r="IG167" s="275"/>
      <c r="IH167" s="275"/>
      <c r="II167" s="276"/>
      <c r="IJ167" s="276"/>
      <c r="IK167" s="276"/>
      <c r="IL167" s="277"/>
      <c r="IM167" s="276"/>
      <c r="IN167" s="277"/>
      <c r="IO167" s="276"/>
      <c r="IP167" s="276"/>
      <c r="IQ167" s="276"/>
      <c r="IR167" s="277"/>
      <c r="IS167" s="278"/>
      <c r="IT167" s="279"/>
      <c r="IU167" s="263"/>
      <c r="IV167" s="273"/>
      <c r="IW167" s="274" t="s">
        <v>147</v>
      </c>
      <c r="IX167" s="275"/>
      <c r="IY167" s="275"/>
      <c r="IZ167" s="276"/>
      <c r="JA167" s="276"/>
      <c r="JB167" s="276"/>
      <c r="JC167" s="277"/>
      <c r="JD167" s="276"/>
      <c r="JE167" s="277"/>
      <c r="JF167" s="276"/>
      <c r="JG167" s="276"/>
      <c r="JH167" s="276"/>
      <c r="JI167" s="277"/>
      <c r="JJ167" s="278"/>
      <c r="JK167" s="279"/>
      <c r="JL167" s="263"/>
      <c r="JM167" s="273"/>
      <c r="JN167" s="274" t="s">
        <v>147</v>
      </c>
      <c r="JO167" s="275"/>
      <c r="JP167" s="275"/>
      <c r="JQ167" s="276"/>
      <c r="JR167" s="276"/>
      <c r="JS167" s="276"/>
      <c r="JT167" s="277"/>
      <c r="JU167" s="276"/>
      <c r="JV167" s="277"/>
      <c r="JW167" s="276"/>
      <c r="JX167" s="276"/>
      <c r="JY167" s="276"/>
      <c r="JZ167" s="277"/>
      <c r="KA167" s="278"/>
      <c r="KB167" s="279"/>
      <c r="KC167" s="263"/>
      <c r="KD167" s="273"/>
      <c r="KE167" s="274" t="s">
        <v>147</v>
      </c>
      <c r="KF167" s="275"/>
      <c r="KG167" s="275"/>
      <c r="KH167" s="276"/>
      <c r="KI167" s="276"/>
      <c r="KJ167" s="276"/>
      <c r="KK167" s="277"/>
      <c r="KL167" s="276"/>
      <c r="KM167" s="277"/>
      <c r="KN167" s="276"/>
      <c r="KO167" s="276"/>
      <c r="KP167" s="276"/>
      <c r="KQ167" s="277"/>
      <c r="KR167" s="278"/>
      <c r="KS167" s="279"/>
      <c r="KT167" s="263"/>
      <c r="KU167" s="264"/>
    </row>
    <row r="168" ht="15.75" customHeight="1">
      <c r="A168" s="254">
        <v>1.0</v>
      </c>
      <c r="B168" s="255" t="s">
        <v>159</v>
      </c>
      <c r="C168" s="256" t="s">
        <v>121</v>
      </c>
      <c r="D168" s="256" t="s">
        <v>152</v>
      </c>
      <c r="E168" s="257">
        <f>ADHB!G168</f>
        <v>0</v>
      </c>
      <c r="F168" s="257"/>
      <c r="G168" s="257">
        <f t="shared" ref="G168:G170" si="1495">iferror(E168/F168*100,0)</f>
        <v>0</v>
      </c>
      <c r="H168" s="258"/>
      <c r="I168" s="257">
        <f t="shared" ref="I168:I170" si="1496">IFERROR(+G168*H168,"")</f>
        <v>0</v>
      </c>
      <c r="J168" s="259"/>
      <c r="K168" s="260"/>
      <c r="L168" s="260"/>
      <c r="M168" s="257">
        <f t="shared" ref="M168:M170" si="1497">IFERROR(+(IF(G168="","0",G168))+(IF(I168="","0",I168))+(IF(L168="","0",L168)),"")</f>
        <v>0</v>
      </c>
      <c r="N168" s="258">
        <v>0.294289866351475</v>
      </c>
      <c r="O168" s="261">
        <f t="shared" ref="O168:O170" si="1498">IFERROR(+N168*(M168-L168),"")</f>
        <v>0</v>
      </c>
      <c r="P168" s="262">
        <f t="shared" ref="P168:P170" si="1499">IFERROR(+(IF(M168="","0",M168))-(IF(O168="","0",O168)),"")</f>
        <v>0</v>
      </c>
      <c r="Q168" s="263"/>
      <c r="R168" s="254">
        <v>1.0</v>
      </c>
      <c r="S168" s="255" t="s">
        <v>159</v>
      </c>
      <c r="T168" s="256" t="s">
        <v>121</v>
      </c>
      <c r="U168" s="256" t="s">
        <v>152</v>
      </c>
      <c r="V168" s="257">
        <f>ADHB!X168</f>
        <v>0</v>
      </c>
      <c r="W168" s="257"/>
      <c r="X168" s="257">
        <f t="shared" ref="X168:X170" si="1500">iferror(V168/W168*100,0)</f>
        <v>0</v>
      </c>
      <c r="Y168" s="258"/>
      <c r="Z168" s="257">
        <f t="shared" ref="Z168:Z170" si="1501">IFERROR(+X168*Y168,"")</f>
        <v>0</v>
      </c>
      <c r="AA168" s="259"/>
      <c r="AB168" s="260"/>
      <c r="AC168" s="260"/>
      <c r="AD168" s="257">
        <f t="shared" ref="AD168:AD170" si="1502">IFERROR(+(IF(X168="","0",X168))+(IF(Z168="","0",Z168))+(IF(AC168="","0",AC168)),"")</f>
        <v>0</v>
      </c>
      <c r="AE168" s="258">
        <v>0.294289866351475</v>
      </c>
      <c r="AF168" s="261">
        <f t="shared" ref="AF168:AF170" si="1503">IFERROR(+AE168*(AD168-AC168),"")</f>
        <v>0</v>
      </c>
      <c r="AG168" s="262">
        <f t="shared" ref="AG168:AG170" si="1504">IFERROR(+(IF(AD168="","0",AD168))-(IF(AF168="","0",AF168)),"")</f>
        <v>0</v>
      </c>
      <c r="AH168" s="263"/>
      <c r="AI168" s="254">
        <v>1.0</v>
      </c>
      <c r="AJ168" s="255" t="s">
        <v>159</v>
      </c>
      <c r="AK168" s="256" t="s">
        <v>121</v>
      </c>
      <c r="AL168" s="256" t="s">
        <v>152</v>
      </c>
      <c r="AM168" s="257">
        <f>ADHB!AO168</f>
        <v>0</v>
      </c>
      <c r="AN168" s="257"/>
      <c r="AO168" s="257">
        <f t="shared" ref="AO168:AO170" si="1505">iferror(AM168/AN168*100,0)</f>
        <v>0</v>
      </c>
      <c r="AP168" s="258"/>
      <c r="AQ168" s="257">
        <f t="shared" ref="AQ168:AQ170" si="1506">IFERROR(+AO168*AP168,"")</f>
        <v>0</v>
      </c>
      <c r="AR168" s="259"/>
      <c r="AS168" s="260"/>
      <c r="AT168" s="260"/>
      <c r="AU168" s="257">
        <f t="shared" ref="AU168:AU170" si="1507">IFERROR(+(IF(AO168="","0",AO168))+(IF(AQ168="","0",AQ168))+(IF(AT168="","0",AT168)),"")</f>
        <v>0</v>
      </c>
      <c r="AV168" s="258">
        <v>0.294289866351475</v>
      </c>
      <c r="AW168" s="261">
        <f t="shared" ref="AW168:AW170" si="1508">IFERROR(+AV168*(AU168-AT168),"")</f>
        <v>0</v>
      </c>
      <c r="AX168" s="262">
        <f t="shared" ref="AX168:AX170" si="1509">IFERROR(+(IF(AU168="","0",AU168))-(IF(AW168="","0",AW168)),"")</f>
        <v>0</v>
      </c>
      <c r="AY168" s="263"/>
      <c r="AZ168" s="254">
        <v>1.0</v>
      </c>
      <c r="BA168" s="255" t="s">
        <v>159</v>
      </c>
      <c r="BB168" s="256" t="s">
        <v>121</v>
      </c>
      <c r="BC168" s="256" t="s">
        <v>152</v>
      </c>
      <c r="BD168" s="257">
        <f>ADHB!BF168</f>
        <v>0</v>
      </c>
      <c r="BE168" s="257"/>
      <c r="BF168" s="257">
        <f t="shared" ref="BF168:BF170" si="1510">iferror(BD168/BE168*100,0)</f>
        <v>0</v>
      </c>
      <c r="BG168" s="258"/>
      <c r="BH168" s="257">
        <f t="shared" ref="BH168:BH170" si="1511">IFERROR(+BF168*BG168,"")</f>
        <v>0</v>
      </c>
      <c r="BI168" s="259"/>
      <c r="BJ168" s="260"/>
      <c r="BK168" s="260"/>
      <c r="BL168" s="257">
        <f t="shared" ref="BL168:BL170" si="1512">IFERROR(+(IF(BF168="","0",BF168))+(IF(BH168="","0",BH168))+(IF(BK168="","0",BK168)),"")</f>
        <v>0</v>
      </c>
      <c r="BM168" s="258">
        <v>0.294289866351475</v>
      </c>
      <c r="BN168" s="261">
        <f t="shared" ref="BN168:BN170" si="1513">IFERROR(+BM168*(BL168-BK168),"")</f>
        <v>0</v>
      </c>
      <c r="BO168" s="262">
        <f t="shared" ref="BO168:BO170" si="1514">IFERROR(+(IF(BL168="","0",BL168))-(IF(BN168="","0",BN168)),"")</f>
        <v>0</v>
      </c>
      <c r="BP168" s="263"/>
      <c r="BQ168" s="254">
        <v>1.0</v>
      </c>
      <c r="BR168" s="255" t="s">
        <v>159</v>
      </c>
      <c r="BS168" s="256" t="s">
        <v>121</v>
      </c>
      <c r="BT168" s="256" t="s">
        <v>152</v>
      </c>
      <c r="BU168" s="257">
        <f>ADHB!BW168</f>
        <v>0</v>
      </c>
      <c r="BV168" s="257"/>
      <c r="BW168" s="257">
        <f t="shared" ref="BW168:BW170" si="1515">iferror(BU168/BV168*100,0)</f>
        <v>0</v>
      </c>
      <c r="BX168" s="258"/>
      <c r="BY168" s="257">
        <f t="shared" ref="BY168:BY170" si="1516">IFERROR(+BW168*BX168,"")</f>
        <v>0</v>
      </c>
      <c r="BZ168" s="259"/>
      <c r="CA168" s="260"/>
      <c r="CB168" s="260"/>
      <c r="CC168" s="257">
        <f t="shared" ref="CC168:CC170" si="1517">IFERROR(+(IF(BW168="","0",BW168))+(IF(BY168="","0",BY168))+(IF(CB168="","0",CB168)),"")</f>
        <v>0</v>
      </c>
      <c r="CD168" s="258">
        <v>0.294289866351475</v>
      </c>
      <c r="CE168" s="261">
        <f t="shared" ref="CE168:CE170" si="1518">IFERROR(+CD168*(CC168-CB168),"")</f>
        <v>0</v>
      </c>
      <c r="CF168" s="262">
        <f t="shared" ref="CF168:CF170" si="1519">IFERROR(+(IF(CC168="","0",CC168))-(IF(CE168="","0",CE168)),"")</f>
        <v>0</v>
      </c>
      <c r="CG168" s="263"/>
      <c r="CH168" s="254">
        <v>1.0</v>
      </c>
      <c r="CI168" s="255" t="s">
        <v>159</v>
      </c>
      <c r="CJ168" s="256" t="s">
        <v>121</v>
      </c>
      <c r="CK168" s="256" t="s">
        <v>152</v>
      </c>
      <c r="CL168" s="257">
        <f>ADHB!CN168</f>
        <v>0</v>
      </c>
      <c r="CM168" s="257"/>
      <c r="CN168" s="257">
        <f t="shared" ref="CN168:CN170" si="1520">iferror(CL168/CM168*100,0)</f>
        <v>0</v>
      </c>
      <c r="CO168" s="258"/>
      <c r="CP168" s="257">
        <f t="shared" ref="CP168:CP170" si="1521">IFERROR(+CN168*CO168,"")</f>
        <v>0</v>
      </c>
      <c r="CQ168" s="259"/>
      <c r="CR168" s="260"/>
      <c r="CS168" s="260"/>
      <c r="CT168" s="257">
        <f t="shared" ref="CT168:CT170" si="1522">IFERROR(+(IF(CN168="","0",CN168))+(IF(CP168="","0",CP168))+(IF(CS168="","0",CS168)),"")</f>
        <v>0</v>
      </c>
      <c r="CU168" s="258">
        <v>0.294289866351475</v>
      </c>
      <c r="CV168" s="261">
        <f t="shared" ref="CV168:CV170" si="1523">IFERROR(+CU168*(CT168-CS168),"")</f>
        <v>0</v>
      </c>
      <c r="CW168" s="262">
        <f t="shared" ref="CW168:CW170" si="1524">IFERROR(+(IF(CT168="","0",CT168))-(IF(CV168="","0",CV168)),"")</f>
        <v>0</v>
      </c>
      <c r="CX168" s="263"/>
      <c r="CY168" s="254">
        <v>1.0</v>
      </c>
      <c r="CZ168" s="255" t="s">
        <v>159</v>
      </c>
      <c r="DA168" s="256" t="s">
        <v>121</v>
      </c>
      <c r="DB168" s="256" t="s">
        <v>152</v>
      </c>
      <c r="DC168" s="257">
        <f>ADHB!DE168</f>
        <v>0</v>
      </c>
      <c r="DD168" s="257"/>
      <c r="DE168" s="257">
        <f t="shared" ref="DE168:DE170" si="1525">iferror(DC168/DD168*100,0)</f>
        <v>0</v>
      </c>
      <c r="DF168" s="258"/>
      <c r="DG168" s="257">
        <f t="shared" ref="DG168:DG170" si="1526">IFERROR(+DE168*DF168,"")</f>
        <v>0</v>
      </c>
      <c r="DH168" s="259"/>
      <c r="DI168" s="260"/>
      <c r="DJ168" s="260"/>
      <c r="DK168" s="257">
        <f t="shared" ref="DK168:DK170" si="1527">IFERROR(+(IF(DE168="","0",DE168))+(IF(DG168="","0",DG168))+(IF(DJ168="","0",DJ168)),"")</f>
        <v>0</v>
      </c>
      <c r="DL168" s="258">
        <v>0.294289866351475</v>
      </c>
      <c r="DM168" s="261">
        <f t="shared" ref="DM168:DM170" si="1528">IFERROR(+DL168*(DK168-DJ168),"")</f>
        <v>0</v>
      </c>
      <c r="DN168" s="262">
        <f t="shared" ref="DN168:DN170" si="1529">IFERROR(+(IF(DK168="","0",DK168))-(IF(DM168="","0",DM168)),"")</f>
        <v>0</v>
      </c>
      <c r="DO168" s="263"/>
      <c r="DP168" s="254">
        <v>1.0</v>
      </c>
      <c r="DQ168" s="255" t="s">
        <v>159</v>
      </c>
      <c r="DR168" s="256" t="s">
        <v>121</v>
      </c>
      <c r="DS168" s="256" t="s">
        <v>152</v>
      </c>
      <c r="DT168" s="257">
        <f>ADHB!DV168</f>
        <v>0</v>
      </c>
      <c r="DU168" s="257"/>
      <c r="DV168" s="257">
        <f t="shared" ref="DV168:DV170" si="1530">iferror(DT168/DU168*100,0)</f>
        <v>0</v>
      </c>
      <c r="DW168" s="258"/>
      <c r="DX168" s="257">
        <f t="shared" ref="DX168:DX170" si="1531">IFERROR(+DV168*DW168,"")</f>
        <v>0</v>
      </c>
      <c r="DY168" s="259"/>
      <c r="DZ168" s="260"/>
      <c r="EA168" s="260"/>
      <c r="EB168" s="257">
        <f t="shared" ref="EB168:EB170" si="1532">IFERROR(+(IF(DV168="","0",DV168))+(IF(DX168="","0",DX168))+(IF(EA168="","0",EA168)),"")</f>
        <v>0</v>
      </c>
      <c r="EC168" s="258">
        <v>0.294289866351475</v>
      </c>
      <c r="ED168" s="261">
        <f t="shared" ref="ED168:ED170" si="1533">IFERROR(+EC168*(EB168-EA168),"")</f>
        <v>0</v>
      </c>
      <c r="EE168" s="262">
        <f t="shared" ref="EE168:EE170" si="1534">IFERROR(+(IF(EB168="","0",EB168))-(IF(ED168="","0",ED168)),"")</f>
        <v>0</v>
      </c>
      <c r="EF168" s="263"/>
      <c r="EG168" s="254">
        <v>1.0</v>
      </c>
      <c r="EH168" s="255" t="s">
        <v>159</v>
      </c>
      <c r="EI168" s="256" t="s">
        <v>121</v>
      </c>
      <c r="EJ168" s="256" t="s">
        <v>152</v>
      </c>
      <c r="EK168" s="257">
        <f>ADHB!EM168</f>
        <v>0</v>
      </c>
      <c r="EL168" s="257"/>
      <c r="EM168" s="257">
        <f t="shared" ref="EM168:EM170" si="1535">iferror(EK168/EL168*100,0)</f>
        <v>0</v>
      </c>
      <c r="EN168" s="258"/>
      <c r="EO168" s="257">
        <f t="shared" ref="EO168:EO170" si="1536">IFERROR(+EM168*EN168,"")</f>
        <v>0</v>
      </c>
      <c r="EP168" s="259"/>
      <c r="EQ168" s="260"/>
      <c r="ER168" s="260"/>
      <c r="ES168" s="257">
        <f t="shared" ref="ES168:ES170" si="1537">IFERROR(+(IF(EM168="","0",EM168))+(IF(EO168="","0",EO168))+(IF(ER168="","0",ER168)),"")</f>
        <v>0</v>
      </c>
      <c r="ET168" s="258">
        <v>0.294289866351475</v>
      </c>
      <c r="EU168" s="261">
        <f t="shared" ref="EU168:EU170" si="1538">IFERROR(+ET168*(ES168-ER168),"")</f>
        <v>0</v>
      </c>
      <c r="EV168" s="262">
        <f t="shared" ref="EV168:EV170" si="1539">IFERROR(+(IF(ES168="","0",ES168))-(IF(EU168="","0",EU168)),"")</f>
        <v>0</v>
      </c>
      <c r="EW168" s="263"/>
      <c r="EX168" s="254">
        <v>1.0</v>
      </c>
      <c r="EY168" s="255" t="s">
        <v>159</v>
      </c>
      <c r="EZ168" s="256" t="s">
        <v>121</v>
      </c>
      <c r="FA168" s="256" t="s">
        <v>152</v>
      </c>
      <c r="FB168" s="257">
        <f>ADHB!FD168</f>
        <v>0</v>
      </c>
      <c r="FC168" s="257"/>
      <c r="FD168" s="257">
        <f t="shared" ref="FD168:FD170" si="1540">iferror(FB168/FC168*100,0)</f>
        <v>0</v>
      </c>
      <c r="FE168" s="258"/>
      <c r="FF168" s="257">
        <f t="shared" ref="FF168:FF170" si="1541">IFERROR(+FD168*FE168,"")</f>
        <v>0</v>
      </c>
      <c r="FG168" s="259"/>
      <c r="FH168" s="260"/>
      <c r="FI168" s="260"/>
      <c r="FJ168" s="257">
        <f t="shared" ref="FJ168:FJ170" si="1542">IFERROR(+(IF(FD168="","0",FD168))+(IF(FF168="","0",FF168))+(IF(FI168="","0",FI168)),"")</f>
        <v>0</v>
      </c>
      <c r="FK168" s="258">
        <v>0.294289866351475</v>
      </c>
      <c r="FL168" s="261">
        <f t="shared" ref="FL168:FL170" si="1543">IFERROR(+FK168*(FJ168-FI168),"")</f>
        <v>0</v>
      </c>
      <c r="FM168" s="262">
        <f t="shared" ref="FM168:FM170" si="1544">IFERROR(+(IF(FJ168="","0",FJ168))-(IF(FL168="","0",FL168)),"")</f>
        <v>0</v>
      </c>
      <c r="FN168" s="263"/>
      <c r="FO168" s="254">
        <v>1.0</v>
      </c>
      <c r="FP168" s="255" t="s">
        <v>159</v>
      </c>
      <c r="FQ168" s="256" t="s">
        <v>121</v>
      </c>
      <c r="FR168" s="256" t="s">
        <v>152</v>
      </c>
      <c r="FS168" s="257">
        <f>ADHB!FU168</f>
        <v>0</v>
      </c>
      <c r="FT168" s="257"/>
      <c r="FU168" s="257">
        <f t="shared" ref="FU168:FU170" si="1545">iferror(FS168/FT168*100,0)</f>
        <v>0</v>
      </c>
      <c r="FV168" s="258"/>
      <c r="FW168" s="257">
        <f t="shared" ref="FW168:FW170" si="1546">IFERROR(+FU168*FV168,"")</f>
        <v>0</v>
      </c>
      <c r="FX168" s="259"/>
      <c r="FY168" s="260"/>
      <c r="FZ168" s="260"/>
      <c r="GA168" s="257">
        <f t="shared" ref="GA168:GA170" si="1547">IFERROR(+(IF(FU168="","0",FU168))+(IF(FW168="","0",FW168))+(IF(FZ168="","0",FZ168)),"")</f>
        <v>0</v>
      </c>
      <c r="GB168" s="258">
        <v>0.294289866351475</v>
      </c>
      <c r="GC168" s="261">
        <f t="shared" ref="GC168:GC170" si="1548">IFERROR(+GB168*(GA168-FZ168),"")</f>
        <v>0</v>
      </c>
      <c r="GD168" s="262">
        <f t="shared" ref="GD168:GD170" si="1549">IFERROR(+(IF(GA168="","0",GA168))-(IF(GC168="","0",GC168)),"")</f>
        <v>0</v>
      </c>
      <c r="GE168" s="263"/>
      <c r="GF168" s="254">
        <v>1.0</v>
      </c>
      <c r="GG168" s="255" t="s">
        <v>159</v>
      </c>
      <c r="GH168" s="256" t="s">
        <v>121</v>
      </c>
      <c r="GI168" s="256" t="s">
        <v>152</v>
      </c>
      <c r="GJ168" s="257">
        <f>ADHB!GL168</f>
        <v>0</v>
      </c>
      <c r="GK168" s="257"/>
      <c r="GL168" s="257">
        <f t="shared" ref="GL168:GL170" si="1550">iferror(GJ168/GK168*100,0)</f>
        <v>0</v>
      </c>
      <c r="GM168" s="258"/>
      <c r="GN168" s="257">
        <f t="shared" ref="GN168:GN170" si="1551">IFERROR(+GL168*GM168,"")</f>
        <v>0</v>
      </c>
      <c r="GO168" s="259"/>
      <c r="GP168" s="260"/>
      <c r="GQ168" s="260"/>
      <c r="GR168" s="257">
        <f t="shared" ref="GR168:GR170" si="1552">IFERROR(+(IF(GL168="","0",GL168))+(IF(GN168="","0",GN168))+(IF(GQ168="","0",GQ168)),"")</f>
        <v>0</v>
      </c>
      <c r="GS168" s="258">
        <v>0.294289866351475</v>
      </c>
      <c r="GT168" s="261">
        <f t="shared" ref="GT168:GT170" si="1553">IFERROR(+GS168*(GR168-GQ168),"")</f>
        <v>0</v>
      </c>
      <c r="GU168" s="262">
        <f t="shared" ref="GU168:GU170" si="1554">IFERROR(+(IF(GR168="","0",GR168))-(IF(GT168="","0",GT168)),"")</f>
        <v>0</v>
      </c>
      <c r="GV168" s="263"/>
      <c r="GW168" s="254">
        <v>1.0</v>
      </c>
      <c r="GX168" s="255" t="s">
        <v>159</v>
      </c>
      <c r="GY168" s="256" t="s">
        <v>121</v>
      </c>
      <c r="GZ168" s="256" t="s">
        <v>152</v>
      </c>
      <c r="HA168" s="257">
        <f>ADHB!HC168</f>
        <v>0</v>
      </c>
      <c r="HB168" s="257"/>
      <c r="HC168" s="257">
        <f t="shared" ref="HC168:HC170" si="1555">iferror(HA168/HB168*100,0)</f>
        <v>0</v>
      </c>
      <c r="HD168" s="258"/>
      <c r="HE168" s="257">
        <f t="shared" ref="HE168:HE170" si="1556">IFERROR(+HC168*HD168,"")</f>
        <v>0</v>
      </c>
      <c r="HF168" s="259"/>
      <c r="HG168" s="260"/>
      <c r="HH168" s="260"/>
      <c r="HI168" s="257">
        <f t="shared" ref="HI168:HI170" si="1557">IFERROR(+(IF(HC168="","0",HC168))+(IF(HE168="","0",HE168))+(IF(HH168="","0",HH168)),"")</f>
        <v>0</v>
      </c>
      <c r="HJ168" s="258">
        <v>0.294289866351475</v>
      </c>
      <c r="HK168" s="261">
        <f t="shared" ref="HK168:HK170" si="1558">IFERROR(+HJ168*(HI168-HH168),"")</f>
        <v>0</v>
      </c>
      <c r="HL168" s="262">
        <f t="shared" ref="HL168:HL170" si="1559">IFERROR(+(IF(HI168="","0",HI168))-(IF(HK168="","0",HK168)),"")</f>
        <v>0</v>
      </c>
      <c r="HM168" s="263"/>
      <c r="HN168" s="254">
        <v>1.0</v>
      </c>
      <c r="HO168" s="255" t="s">
        <v>159</v>
      </c>
      <c r="HP168" s="256" t="s">
        <v>121</v>
      </c>
      <c r="HQ168" s="256" t="s">
        <v>152</v>
      </c>
      <c r="HR168" s="257">
        <f>ADHB!HT168</f>
        <v>0</v>
      </c>
      <c r="HS168" s="257"/>
      <c r="HT168" s="257">
        <f t="shared" ref="HT168:HT170" si="1560">iferror(HR168/HS168*100,0)</f>
        <v>0</v>
      </c>
      <c r="HU168" s="258"/>
      <c r="HV168" s="257">
        <f t="shared" ref="HV168:HV170" si="1561">IFERROR(+HT168*HU168,"")</f>
        <v>0</v>
      </c>
      <c r="HW168" s="259"/>
      <c r="HX168" s="260"/>
      <c r="HY168" s="260"/>
      <c r="HZ168" s="257">
        <f t="shared" ref="HZ168:HZ170" si="1562">IFERROR(+(IF(HT168="","0",HT168))+(IF(HV168="","0",HV168))+(IF(HY168="","0",HY168)),"")</f>
        <v>0</v>
      </c>
      <c r="IA168" s="258">
        <v>0.294289866351475</v>
      </c>
      <c r="IB168" s="261">
        <f t="shared" ref="IB168:IB170" si="1563">IFERROR(+IA168*(HZ168-HY168),"")</f>
        <v>0</v>
      </c>
      <c r="IC168" s="262">
        <f t="shared" ref="IC168:IC170" si="1564">IFERROR(+(IF(HZ168="","0",HZ168))-(IF(IB168="","0",IB168)),"")</f>
        <v>0</v>
      </c>
      <c r="ID168" s="263"/>
      <c r="IE168" s="254">
        <v>1.0</v>
      </c>
      <c r="IF168" s="255" t="s">
        <v>159</v>
      </c>
      <c r="IG168" s="256" t="s">
        <v>121</v>
      </c>
      <c r="IH168" s="256" t="s">
        <v>152</v>
      </c>
      <c r="II168" s="257">
        <f>ADHB!IK168</f>
        <v>0</v>
      </c>
      <c r="IJ168" s="257"/>
      <c r="IK168" s="257">
        <f t="shared" ref="IK168:IK170" si="1565">iferror(II168/IJ168*100,0)</f>
        <v>0</v>
      </c>
      <c r="IL168" s="258"/>
      <c r="IM168" s="257">
        <f t="shared" ref="IM168:IM170" si="1566">IFERROR(+IK168*IL168,"")</f>
        <v>0</v>
      </c>
      <c r="IN168" s="259"/>
      <c r="IO168" s="260"/>
      <c r="IP168" s="260"/>
      <c r="IQ168" s="257">
        <f t="shared" ref="IQ168:IQ170" si="1567">IFERROR(+(IF(IK168="","0",IK168))+(IF(IM168="","0",IM168))+(IF(IP168="","0",IP168)),"")</f>
        <v>0</v>
      </c>
      <c r="IR168" s="258">
        <v>0.294289866351475</v>
      </c>
      <c r="IS168" s="261">
        <f t="shared" ref="IS168:IS170" si="1568">IFERROR(+IR168*(IQ168-IP168),"")</f>
        <v>0</v>
      </c>
      <c r="IT168" s="262">
        <f t="shared" ref="IT168:IT170" si="1569">IFERROR(+(IF(IQ168="","0",IQ168))-(IF(IS168="","0",IS168)),"")</f>
        <v>0</v>
      </c>
      <c r="IU168" s="263"/>
      <c r="IV168" s="254">
        <v>1.0</v>
      </c>
      <c r="IW168" s="255" t="s">
        <v>159</v>
      </c>
      <c r="IX168" s="256" t="s">
        <v>121</v>
      </c>
      <c r="IY168" s="256" t="s">
        <v>152</v>
      </c>
      <c r="IZ168" s="257">
        <f>ADHB!JB168</f>
        <v>0</v>
      </c>
      <c r="JA168" s="257"/>
      <c r="JB168" s="257">
        <f t="shared" ref="JB168:JB170" si="1570">iferror(IZ168/JA168*100,0)</f>
        <v>0</v>
      </c>
      <c r="JC168" s="258"/>
      <c r="JD168" s="257">
        <f t="shared" ref="JD168:JD170" si="1571">IFERROR(+JB168*JC168,"")</f>
        <v>0</v>
      </c>
      <c r="JE168" s="259"/>
      <c r="JF168" s="260"/>
      <c r="JG168" s="260"/>
      <c r="JH168" s="257">
        <f t="shared" ref="JH168:JH170" si="1572">IFERROR(+(IF(JB168="","0",JB168))+(IF(JD168="","0",JD168))+(IF(JG168="","0",JG168)),"")</f>
        <v>0</v>
      </c>
      <c r="JI168" s="258">
        <v>0.294289866351475</v>
      </c>
      <c r="JJ168" s="261">
        <f t="shared" ref="JJ168:JJ170" si="1573">IFERROR(+JI168*(JH168-JG168),"")</f>
        <v>0</v>
      </c>
      <c r="JK168" s="262">
        <f t="shared" ref="JK168:JK170" si="1574">IFERROR(+(IF(JH168="","0",JH168))-(IF(JJ168="","0",JJ168)),"")</f>
        <v>0</v>
      </c>
      <c r="JL168" s="263"/>
      <c r="JM168" s="254">
        <v>1.0</v>
      </c>
      <c r="JN168" s="255" t="s">
        <v>159</v>
      </c>
      <c r="JO168" s="256" t="s">
        <v>121</v>
      </c>
      <c r="JP168" s="256" t="s">
        <v>152</v>
      </c>
      <c r="JQ168" s="257">
        <f>ADHB!JS168</f>
        <v>0</v>
      </c>
      <c r="JR168" s="257"/>
      <c r="JS168" s="257">
        <f t="shared" ref="JS168:JS170" si="1575">iferror(JQ168/JR168*100,0)</f>
        <v>0</v>
      </c>
      <c r="JT168" s="258"/>
      <c r="JU168" s="257">
        <f t="shared" ref="JU168:JU170" si="1576">IFERROR(+JS168*JT168,"")</f>
        <v>0</v>
      </c>
      <c r="JV168" s="259"/>
      <c r="JW168" s="260"/>
      <c r="JX168" s="260"/>
      <c r="JY168" s="257">
        <f t="shared" ref="JY168:JY170" si="1577">IFERROR(+(IF(JS168="","0",JS168))+(IF(JU168="","0",JU168))+(IF(JX168="","0",JX168)),"")</f>
        <v>0</v>
      </c>
      <c r="JZ168" s="258">
        <v>0.294289866351475</v>
      </c>
      <c r="KA168" s="261">
        <f t="shared" ref="KA168:KA170" si="1578">IFERROR(+JZ168*(JY168-JX168),"")</f>
        <v>0</v>
      </c>
      <c r="KB168" s="262">
        <f t="shared" ref="KB168:KB170" si="1579">IFERROR(+(IF(JY168="","0",JY168))-(IF(KA168="","0",KA168)),"")</f>
        <v>0</v>
      </c>
      <c r="KC168" s="263"/>
      <c r="KD168" s="254">
        <v>1.0</v>
      </c>
      <c r="KE168" s="255" t="s">
        <v>159</v>
      </c>
      <c r="KF168" s="256" t="s">
        <v>121</v>
      </c>
      <c r="KG168" s="256" t="s">
        <v>152</v>
      </c>
      <c r="KH168" s="257">
        <f>ADHB!KJ168</f>
        <v>0</v>
      </c>
      <c r="KI168" s="257"/>
      <c r="KJ168" s="257">
        <f t="shared" ref="KJ168:KJ170" si="1580">iferror(KH168/KI168*100,0)</f>
        <v>0</v>
      </c>
      <c r="KK168" s="258"/>
      <c r="KL168" s="257">
        <f t="shared" ref="KL168:KL170" si="1581">IFERROR(+KJ168*KK168,"")</f>
        <v>0</v>
      </c>
      <c r="KM168" s="259"/>
      <c r="KN168" s="260"/>
      <c r="KO168" s="260"/>
      <c r="KP168" s="257">
        <f t="shared" ref="KP168:KP170" si="1582">IFERROR(+(IF(KJ168="","0",KJ168))+(IF(KL168="","0",KL168))+(IF(KO168="","0",KO168)),"")</f>
        <v>0</v>
      </c>
      <c r="KQ168" s="258">
        <v>0.294289866351475</v>
      </c>
      <c r="KR168" s="261">
        <f t="shared" ref="KR168:KR170" si="1583">IFERROR(+KQ168*(KP168-KO168),"")</f>
        <v>0</v>
      </c>
      <c r="KS168" s="262">
        <f t="shared" ref="KS168:KS170" si="1584">IFERROR(+(IF(KP168="","0",KP168))-(IF(KR168="","0",KR168)),"")</f>
        <v>0</v>
      </c>
      <c r="KT168" s="263"/>
      <c r="KU168" s="264"/>
    </row>
    <row r="169" ht="15.75" customHeight="1">
      <c r="A169" s="254">
        <v>2.0</v>
      </c>
      <c r="B169" s="255" t="s">
        <v>160</v>
      </c>
      <c r="C169" s="256" t="s">
        <v>121</v>
      </c>
      <c r="D169" s="256" t="s">
        <v>152</v>
      </c>
      <c r="E169" s="257">
        <f>ADHB!G169</f>
        <v>0</v>
      </c>
      <c r="F169" s="257"/>
      <c r="G169" s="257">
        <f t="shared" si="1495"/>
        <v>0</v>
      </c>
      <c r="H169" s="258"/>
      <c r="I169" s="257">
        <f t="shared" si="1496"/>
        <v>0</v>
      </c>
      <c r="J169" s="259"/>
      <c r="K169" s="260"/>
      <c r="L169" s="260"/>
      <c r="M169" s="257">
        <f t="shared" si="1497"/>
        <v>0</v>
      </c>
      <c r="N169" s="258">
        <v>0.294289866351475</v>
      </c>
      <c r="O169" s="261">
        <f t="shared" si="1498"/>
        <v>0</v>
      </c>
      <c r="P169" s="262">
        <f t="shared" si="1499"/>
        <v>0</v>
      </c>
      <c r="Q169" s="263"/>
      <c r="R169" s="254">
        <v>2.0</v>
      </c>
      <c r="S169" s="255" t="s">
        <v>160</v>
      </c>
      <c r="T169" s="256" t="s">
        <v>121</v>
      </c>
      <c r="U169" s="256" t="s">
        <v>152</v>
      </c>
      <c r="V169" s="257">
        <f>ADHB!X169</f>
        <v>0</v>
      </c>
      <c r="W169" s="257"/>
      <c r="X169" s="257">
        <f t="shared" si="1500"/>
        <v>0</v>
      </c>
      <c r="Y169" s="258"/>
      <c r="Z169" s="257">
        <f t="shared" si="1501"/>
        <v>0</v>
      </c>
      <c r="AA169" s="259"/>
      <c r="AB169" s="260"/>
      <c r="AC169" s="260"/>
      <c r="AD169" s="257">
        <f t="shared" si="1502"/>
        <v>0</v>
      </c>
      <c r="AE169" s="258">
        <v>0.294289866351475</v>
      </c>
      <c r="AF169" s="261">
        <f t="shared" si="1503"/>
        <v>0</v>
      </c>
      <c r="AG169" s="262">
        <f t="shared" si="1504"/>
        <v>0</v>
      </c>
      <c r="AH169" s="263"/>
      <c r="AI169" s="254">
        <v>2.0</v>
      </c>
      <c r="AJ169" s="255" t="s">
        <v>160</v>
      </c>
      <c r="AK169" s="256" t="s">
        <v>121</v>
      </c>
      <c r="AL169" s="256" t="s">
        <v>152</v>
      </c>
      <c r="AM169" s="257">
        <f>ADHB!AO169</f>
        <v>0</v>
      </c>
      <c r="AN169" s="257"/>
      <c r="AO169" s="257">
        <f t="shared" si="1505"/>
        <v>0</v>
      </c>
      <c r="AP169" s="258"/>
      <c r="AQ169" s="257">
        <f t="shared" si="1506"/>
        <v>0</v>
      </c>
      <c r="AR169" s="259"/>
      <c r="AS169" s="260"/>
      <c r="AT169" s="260"/>
      <c r="AU169" s="257">
        <f t="shared" si="1507"/>
        <v>0</v>
      </c>
      <c r="AV169" s="258">
        <v>0.294289866351475</v>
      </c>
      <c r="AW169" s="261">
        <f t="shared" si="1508"/>
        <v>0</v>
      </c>
      <c r="AX169" s="262">
        <f t="shared" si="1509"/>
        <v>0</v>
      </c>
      <c r="AY169" s="263"/>
      <c r="AZ169" s="254">
        <v>2.0</v>
      </c>
      <c r="BA169" s="255" t="s">
        <v>160</v>
      </c>
      <c r="BB169" s="256" t="s">
        <v>121</v>
      </c>
      <c r="BC169" s="256" t="s">
        <v>152</v>
      </c>
      <c r="BD169" s="257">
        <f>ADHB!BF169</f>
        <v>0</v>
      </c>
      <c r="BE169" s="257"/>
      <c r="BF169" s="257">
        <f t="shared" si="1510"/>
        <v>0</v>
      </c>
      <c r="BG169" s="258"/>
      <c r="BH169" s="257">
        <f t="shared" si="1511"/>
        <v>0</v>
      </c>
      <c r="BI169" s="259"/>
      <c r="BJ169" s="260"/>
      <c r="BK169" s="260"/>
      <c r="BL169" s="257">
        <f t="shared" si="1512"/>
        <v>0</v>
      </c>
      <c r="BM169" s="258">
        <v>0.294289866351475</v>
      </c>
      <c r="BN169" s="261">
        <f t="shared" si="1513"/>
        <v>0</v>
      </c>
      <c r="BO169" s="262">
        <f t="shared" si="1514"/>
        <v>0</v>
      </c>
      <c r="BP169" s="263"/>
      <c r="BQ169" s="254">
        <v>2.0</v>
      </c>
      <c r="BR169" s="255" t="s">
        <v>160</v>
      </c>
      <c r="BS169" s="256" t="s">
        <v>121</v>
      </c>
      <c r="BT169" s="256" t="s">
        <v>152</v>
      </c>
      <c r="BU169" s="257">
        <f>ADHB!BW169</f>
        <v>0</v>
      </c>
      <c r="BV169" s="257"/>
      <c r="BW169" s="257">
        <f t="shared" si="1515"/>
        <v>0</v>
      </c>
      <c r="BX169" s="258"/>
      <c r="BY169" s="257">
        <f t="shared" si="1516"/>
        <v>0</v>
      </c>
      <c r="BZ169" s="259"/>
      <c r="CA169" s="260"/>
      <c r="CB169" s="260"/>
      <c r="CC169" s="257">
        <f t="shared" si="1517"/>
        <v>0</v>
      </c>
      <c r="CD169" s="258">
        <v>0.294289866351475</v>
      </c>
      <c r="CE169" s="261">
        <f t="shared" si="1518"/>
        <v>0</v>
      </c>
      <c r="CF169" s="262">
        <f t="shared" si="1519"/>
        <v>0</v>
      </c>
      <c r="CG169" s="263"/>
      <c r="CH169" s="254">
        <v>2.0</v>
      </c>
      <c r="CI169" s="255" t="s">
        <v>160</v>
      </c>
      <c r="CJ169" s="256" t="s">
        <v>121</v>
      </c>
      <c r="CK169" s="256" t="s">
        <v>152</v>
      </c>
      <c r="CL169" s="257">
        <f>ADHB!CN169</f>
        <v>0</v>
      </c>
      <c r="CM169" s="257"/>
      <c r="CN169" s="257">
        <f t="shared" si="1520"/>
        <v>0</v>
      </c>
      <c r="CO169" s="258"/>
      <c r="CP169" s="257">
        <f t="shared" si="1521"/>
        <v>0</v>
      </c>
      <c r="CQ169" s="259"/>
      <c r="CR169" s="260"/>
      <c r="CS169" s="260"/>
      <c r="CT169" s="257">
        <f t="shared" si="1522"/>
        <v>0</v>
      </c>
      <c r="CU169" s="258">
        <v>0.294289866351475</v>
      </c>
      <c r="CV169" s="261">
        <f t="shared" si="1523"/>
        <v>0</v>
      </c>
      <c r="CW169" s="262">
        <f t="shared" si="1524"/>
        <v>0</v>
      </c>
      <c r="CX169" s="263"/>
      <c r="CY169" s="254">
        <v>2.0</v>
      </c>
      <c r="CZ169" s="255" t="s">
        <v>160</v>
      </c>
      <c r="DA169" s="256" t="s">
        <v>121</v>
      </c>
      <c r="DB169" s="256" t="s">
        <v>152</v>
      </c>
      <c r="DC169" s="257">
        <f>ADHB!DE169</f>
        <v>0</v>
      </c>
      <c r="DD169" s="257"/>
      <c r="DE169" s="257">
        <f t="shared" si="1525"/>
        <v>0</v>
      </c>
      <c r="DF169" s="258"/>
      <c r="DG169" s="257">
        <f t="shared" si="1526"/>
        <v>0</v>
      </c>
      <c r="DH169" s="259"/>
      <c r="DI169" s="260"/>
      <c r="DJ169" s="260"/>
      <c r="DK169" s="257">
        <f t="shared" si="1527"/>
        <v>0</v>
      </c>
      <c r="DL169" s="258">
        <v>0.294289866351475</v>
      </c>
      <c r="DM169" s="261">
        <f t="shared" si="1528"/>
        <v>0</v>
      </c>
      <c r="DN169" s="262">
        <f t="shared" si="1529"/>
        <v>0</v>
      </c>
      <c r="DO169" s="263"/>
      <c r="DP169" s="254">
        <v>2.0</v>
      </c>
      <c r="DQ169" s="255" t="s">
        <v>160</v>
      </c>
      <c r="DR169" s="256" t="s">
        <v>121</v>
      </c>
      <c r="DS169" s="256" t="s">
        <v>152</v>
      </c>
      <c r="DT169" s="257">
        <f>ADHB!DV169</f>
        <v>0</v>
      </c>
      <c r="DU169" s="257"/>
      <c r="DV169" s="257">
        <f t="shared" si="1530"/>
        <v>0</v>
      </c>
      <c r="DW169" s="258"/>
      <c r="DX169" s="257">
        <f t="shared" si="1531"/>
        <v>0</v>
      </c>
      <c r="DY169" s="259"/>
      <c r="DZ169" s="260"/>
      <c r="EA169" s="260"/>
      <c r="EB169" s="257">
        <f t="shared" si="1532"/>
        <v>0</v>
      </c>
      <c r="EC169" s="258">
        <v>0.294289866351475</v>
      </c>
      <c r="ED169" s="261">
        <f t="shared" si="1533"/>
        <v>0</v>
      </c>
      <c r="EE169" s="262">
        <f t="shared" si="1534"/>
        <v>0</v>
      </c>
      <c r="EF169" s="263"/>
      <c r="EG169" s="254">
        <v>2.0</v>
      </c>
      <c r="EH169" s="255" t="s">
        <v>160</v>
      </c>
      <c r="EI169" s="256" t="s">
        <v>121</v>
      </c>
      <c r="EJ169" s="256" t="s">
        <v>152</v>
      </c>
      <c r="EK169" s="257">
        <f>ADHB!EM169</f>
        <v>0</v>
      </c>
      <c r="EL169" s="257"/>
      <c r="EM169" s="257">
        <f t="shared" si="1535"/>
        <v>0</v>
      </c>
      <c r="EN169" s="258"/>
      <c r="EO169" s="257">
        <f t="shared" si="1536"/>
        <v>0</v>
      </c>
      <c r="EP169" s="259"/>
      <c r="EQ169" s="260"/>
      <c r="ER169" s="260"/>
      <c r="ES169" s="257">
        <f t="shared" si="1537"/>
        <v>0</v>
      </c>
      <c r="ET169" s="258">
        <v>0.294289866351475</v>
      </c>
      <c r="EU169" s="261">
        <f t="shared" si="1538"/>
        <v>0</v>
      </c>
      <c r="EV169" s="262">
        <f t="shared" si="1539"/>
        <v>0</v>
      </c>
      <c r="EW169" s="263"/>
      <c r="EX169" s="254">
        <v>2.0</v>
      </c>
      <c r="EY169" s="255" t="s">
        <v>160</v>
      </c>
      <c r="EZ169" s="256" t="s">
        <v>121</v>
      </c>
      <c r="FA169" s="256" t="s">
        <v>152</v>
      </c>
      <c r="FB169" s="257">
        <f>ADHB!FD169</f>
        <v>0</v>
      </c>
      <c r="FC169" s="257"/>
      <c r="FD169" s="257">
        <f t="shared" si="1540"/>
        <v>0</v>
      </c>
      <c r="FE169" s="258"/>
      <c r="FF169" s="257">
        <f t="shared" si="1541"/>
        <v>0</v>
      </c>
      <c r="FG169" s="259"/>
      <c r="FH169" s="260"/>
      <c r="FI169" s="260"/>
      <c r="FJ169" s="257">
        <f t="shared" si="1542"/>
        <v>0</v>
      </c>
      <c r="FK169" s="258">
        <v>0.294289866351475</v>
      </c>
      <c r="FL169" s="261">
        <f t="shared" si="1543"/>
        <v>0</v>
      </c>
      <c r="FM169" s="262">
        <f t="shared" si="1544"/>
        <v>0</v>
      </c>
      <c r="FN169" s="263"/>
      <c r="FO169" s="254">
        <v>2.0</v>
      </c>
      <c r="FP169" s="255" t="s">
        <v>160</v>
      </c>
      <c r="FQ169" s="256" t="s">
        <v>121</v>
      </c>
      <c r="FR169" s="256" t="s">
        <v>152</v>
      </c>
      <c r="FS169" s="257">
        <f>ADHB!FU169</f>
        <v>0</v>
      </c>
      <c r="FT169" s="257"/>
      <c r="FU169" s="257">
        <f t="shared" si="1545"/>
        <v>0</v>
      </c>
      <c r="FV169" s="258"/>
      <c r="FW169" s="257">
        <f t="shared" si="1546"/>
        <v>0</v>
      </c>
      <c r="FX169" s="259"/>
      <c r="FY169" s="260"/>
      <c r="FZ169" s="260"/>
      <c r="GA169" s="257">
        <f t="shared" si="1547"/>
        <v>0</v>
      </c>
      <c r="GB169" s="258">
        <v>0.294289866351475</v>
      </c>
      <c r="GC169" s="261">
        <f t="shared" si="1548"/>
        <v>0</v>
      </c>
      <c r="GD169" s="262">
        <f t="shared" si="1549"/>
        <v>0</v>
      </c>
      <c r="GE169" s="263"/>
      <c r="GF169" s="254">
        <v>2.0</v>
      </c>
      <c r="GG169" s="255" t="s">
        <v>160</v>
      </c>
      <c r="GH169" s="256" t="s">
        <v>121</v>
      </c>
      <c r="GI169" s="256" t="s">
        <v>152</v>
      </c>
      <c r="GJ169" s="257">
        <f>ADHB!GL169</f>
        <v>0</v>
      </c>
      <c r="GK169" s="257"/>
      <c r="GL169" s="257">
        <f t="shared" si="1550"/>
        <v>0</v>
      </c>
      <c r="GM169" s="258"/>
      <c r="GN169" s="257">
        <f t="shared" si="1551"/>
        <v>0</v>
      </c>
      <c r="GO169" s="259"/>
      <c r="GP169" s="260"/>
      <c r="GQ169" s="260"/>
      <c r="GR169" s="257">
        <f t="shared" si="1552"/>
        <v>0</v>
      </c>
      <c r="GS169" s="258">
        <v>0.294289866351475</v>
      </c>
      <c r="GT169" s="261">
        <f t="shared" si="1553"/>
        <v>0</v>
      </c>
      <c r="GU169" s="262">
        <f t="shared" si="1554"/>
        <v>0</v>
      </c>
      <c r="GV169" s="263"/>
      <c r="GW169" s="254">
        <v>2.0</v>
      </c>
      <c r="GX169" s="255" t="s">
        <v>160</v>
      </c>
      <c r="GY169" s="256" t="s">
        <v>121</v>
      </c>
      <c r="GZ169" s="256" t="s">
        <v>152</v>
      </c>
      <c r="HA169" s="257">
        <f>ADHB!HC169</f>
        <v>0</v>
      </c>
      <c r="HB169" s="257"/>
      <c r="HC169" s="257">
        <f t="shared" si="1555"/>
        <v>0</v>
      </c>
      <c r="HD169" s="258"/>
      <c r="HE169" s="257">
        <f t="shared" si="1556"/>
        <v>0</v>
      </c>
      <c r="HF169" s="259"/>
      <c r="HG169" s="260"/>
      <c r="HH169" s="260"/>
      <c r="HI169" s="257">
        <f t="shared" si="1557"/>
        <v>0</v>
      </c>
      <c r="HJ169" s="258">
        <v>0.294289866351475</v>
      </c>
      <c r="HK169" s="261">
        <f t="shared" si="1558"/>
        <v>0</v>
      </c>
      <c r="HL169" s="262">
        <f t="shared" si="1559"/>
        <v>0</v>
      </c>
      <c r="HM169" s="263"/>
      <c r="HN169" s="254">
        <v>2.0</v>
      </c>
      <c r="HO169" s="255" t="s">
        <v>160</v>
      </c>
      <c r="HP169" s="256" t="s">
        <v>121</v>
      </c>
      <c r="HQ169" s="256" t="s">
        <v>152</v>
      </c>
      <c r="HR169" s="257">
        <f>ADHB!HT169</f>
        <v>0</v>
      </c>
      <c r="HS169" s="257"/>
      <c r="HT169" s="257">
        <f t="shared" si="1560"/>
        <v>0</v>
      </c>
      <c r="HU169" s="258"/>
      <c r="HV169" s="257">
        <f t="shared" si="1561"/>
        <v>0</v>
      </c>
      <c r="HW169" s="259"/>
      <c r="HX169" s="260"/>
      <c r="HY169" s="260"/>
      <c r="HZ169" s="257">
        <f t="shared" si="1562"/>
        <v>0</v>
      </c>
      <c r="IA169" s="258">
        <v>0.294289866351475</v>
      </c>
      <c r="IB169" s="261">
        <f t="shared" si="1563"/>
        <v>0</v>
      </c>
      <c r="IC169" s="262">
        <f t="shared" si="1564"/>
        <v>0</v>
      </c>
      <c r="ID169" s="263"/>
      <c r="IE169" s="254">
        <v>2.0</v>
      </c>
      <c r="IF169" s="255" t="s">
        <v>160</v>
      </c>
      <c r="IG169" s="256" t="s">
        <v>121</v>
      </c>
      <c r="IH169" s="256" t="s">
        <v>152</v>
      </c>
      <c r="II169" s="257">
        <f>ADHB!IK169</f>
        <v>0</v>
      </c>
      <c r="IJ169" s="257"/>
      <c r="IK169" s="257">
        <f t="shared" si="1565"/>
        <v>0</v>
      </c>
      <c r="IL169" s="258"/>
      <c r="IM169" s="257">
        <f t="shared" si="1566"/>
        <v>0</v>
      </c>
      <c r="IN169" s="259"/>
      <c r="IO169" s="260"/>
      <c r="IP169" s="260"/>
      <c r="IQ169" s="257">
        <f t="shared" si="1567"/>
        <v>0</v>
      </c>
      <c r="IR169" s="258">
        <v>0.294289866351475</v>
      </c>
      <c r="IS169" s="261">
        <f t="shared" si="1568"/>
        <v>0</v>
      </c>
      <c r="IT169" s="262">
        <f t="shared" si="1569"/>
        <v>0</v>
      </c>
      <c r="IU169" s="263"/>
      <c r="IV169" s="254">
        <v>2.0</v>
      </c>
      <c r="IW169" s="255" t="s">
        <v>160</v>
      </c>
      <c r="IX169" s="256" t="s">
        <v>121</v>
      </c>
      <c r="IY169" s="256" t="s">
        <v>152</v>
      </c>
      <c r="IZ169" s="257">
        <f>ADHB!JB169</f>
        <v>0</v>
      </c>
      <c r="JA169" s="257"/>
      <c r="JB169" s="257">
        <f t="shared" si="1570"/>
        <v>0</v>
      </c>
      <c r="JC169" s="258"/>
      <c r="JD169" s="257">
        <f t="shared" si="1571"/>
        <v>0</v>
      </c>
      <c r="JE169" s="259"/>
      <c r="JF169" s="260"/>
      <c r="JG169" s="260"/>
      <c r="JH169" s="257">
        <f t="shared" si="1572"/>
        <v>0</v>
      </c>
      <c r="JI169" s="258">
        <v>0.294289866351475</v>
      </c>
      <c r="JJ169" s="261">
        <f t="shared" si="1573"/>
        <v>0</v>
      </c>
      <c r="JK169" s="262">
        <f t="shared" si="1574"/>
        <v>0</v>
      </c>
      <c r="JL169" s="263"/>
      <c r="JM169" s="254">
        <v>2.0</v>
      </c>
      <c r="JN169" s="255" t="s">
        <v>160</v>
      </c>
      <c r="JO169" s="256" t="s">
        <v>121</v>
      </c>
      <c r="JP169" s="256" t="s">
        <v>152</v>
      </c>
      <c r="JQ169" s="257">
        <f>ADHB!JS169</f>
        <v>0</v>
      </c>
      <c r="JR169" s="257"/>
      <c r="JS169" s="257">
        <f t="shared" si="1575"/>
        <v>0</v>
      </c>
      <c r="JT169" s="258"/>
      <c r="JU169" s="257">
        <f t="shared" si="1576"/>
        <v>0</v>
      </c>
      <c r="JV169" s="259"/>
      <c r="JW169" s="260"/>
      <c r="JX169" s="260"/>
      <c r="JY169" s="257">
        <f t="shared" si="1577"/>
        <v>0</v>
      </c>
      <c r="JZ169" s="258">
        <v>0.294289866351475</v>
      </c>
      <c r="KA169" s="261">
        <f t="shared" si="1578"/>
        <v>0</v>
      </c>
      <c r="KB169" s="262">
        <f t="shared" si="1579"/>
        <v>0</v>
      </c>
      <c r="KC169" s="263"/>
      <c r="KD169" s="254">
        <v>2.0</v>
      </c>
      <c r="KE169" s="255" t="s">
        <v>160</v>
      </c>
      <c r="KF169" s="256" t="s">
        <v>121</v>
      </c>
      <c r="KG169" s="256" t="s">
        <v>152</v>
      </c>
      <c r="KH169" s="257">
        <f>ADHB!KJ169</f>
        <v>0</v>
      </c>
      <c r="KI169" s="257"/>
      <c r="KJ169" s="257">
        <f t="shared" si="1580"/>
        <v>0</v>
      </c>
      <c r="KK169" s="258"/>
      <c r="KL169" s="257">
        <f t="shared" si="1581"/>
        <v>0</v>
      </c>
      <c r="KM169" s="259"/>
      <c r="KN169" s="260"/>
      <c r="KO169" s="260"/>
      <c r="KP169" s="257">
        <f t="shared" si="1582"/>
        <v>0</v>
      </c>
      <c r="KQ169" s="258">
        <v>0.294289866351475</v>
      </c>
      <c r="KR169" s="261">
        <f t="shared" si="1583"/>
        <v>0</v>
      </c>
      <c r="KS169" s="262">
        <f t="shared" si="1584"/>
        <v>0</v>
      </c>
      <c r="KT169" s="263"/>
      <c r="KU169" s="264"/>
    </row>
    <row r="170" ht="15.75" customHeight="1">
      <c r="A170" s="254">
        <v>3.0</v>
      </c>
      <c r="B170" s="255" t="s">
        <v>161</v>
      </c>
      <c r="C170" s="256" t="s">
        <v>121</v>
      </c>
      <c r="D170" s="256" t="s">
        <v>152</v>
      </c>
      <c r="E170" s="257">
        <f>ADHB!G170</f>
        <v>0</v>
      </c>
      <c r="F170" s="257"/>
      <c r="G170" s="257">
        <f t="shared" si="1495"/>
        <v>0</v>
      </c>
      <c r="H170" s="258"/>
      <c r="I170" s="257">
        <f t="shared" si="1496"/>
        <v>0</v>
      </c>
      <c r="J170" s="259"/>
      <c r="K170" s="260"/>
      <c r="L170" s="260"/>
      <c r="M170" s="257">
        <f t="shared" si="1497"/>
        <v>0</v>
      </c>
      <c r="N170" s="258">
        <v>0.294289866351475</v>
      </c>
      <c r="O170" s="261">
        <f t="shared" si="1498"/>
        <v>0</v>
      </c>
      <c r="P170" s="262">
        <f t="shared" si="1499"/>
        <v>0</v>
      </c>
      <c r="Q170" s="263"/>
      <c r="R170" s="254">
        <v>3.0</v>
      </c>
      <c r="S170" s="255" t="s">
        <v>161</v>
      </c>
      <c r="T170" s="256" t="s">
        <v>121</v>
      </c>
      <c r="U170" s="256" t="s">
        <v>152</v>
      </c>
      <c r="V170" s="257">
        <f>ADHB!X170</f>
        <v>0</v>
      </c>
      <c r="W170" s="257"/>
      <c r="X170" s="257">
        <f t="shared" si="1500"/>
        <v>0</v>
      </c>
      <c r="Y170" s="258"/>
      <c r="Z170" s="257">
        <f t="shared" si="1501"/>
        <v>0</v>
      </c>
      <c r="AA170" s="259"/>
      <c r="AB170" s="260"/>
      <c r="AC170" s="260"/>
      <c r="AD170" s="257">
        <f t="shared" si="1502"/>
        <v>0</v>
      </c>
      <c r="AE170" s="258">
        <v>0.294289866351475</v>
      </c>
      <c r="AF170" s="261">
        <f t="shared" si="1503"/>
        <v>0</v>
      </c>
      <c r="AG170" s="262">
        <f t="shared" si="1504"/>
        <v>0</v>
      </c>
      <c r="AH170" s="263"/>
      <c r="AI170" s="254">
        <v>3.0</v>
      </c>
      <c r="AJ170" s="255" t="s">
        <v>161</v>
      </c>
      <c r="AK170" s="256" t="s">
        <v>121</v>
      </c>
      <c r="AL170" s="256" t="s">
        <v>152</v>
      </c>
      <c r="AM170" s="257">
        <f>ADHB!AO170</f>
        <v>0</v>
      </c>
      <c r="AN170" s="257"/>
      <c r="AO170" s="257">
        <f t="shared" si="1505"/>
        <v>0</v>
      </c>
      <c r="AP170" s="258"/>
      <c r="AQ170" s="257">
        <f t="shared" si="1506"/>
        <v>0</v>
      </c>
      <c r="AR170" s="259"/>
      <c r="AS170" s="260"/>
      <c r="AT170" s="260"/>
      <c r="AU170" s="257">
        <f t="shared" si="1507"/>
        <v>0</v>
      </c>
      <c r="AV170" s="258">
        <v>0.294289866351475</v>
      </c>
      <c r="AW170" s="261">
        <f t="shared" si="1508"/>
        <v>0</v>
      </c>
      <c r="AX170" s="262">
        <f t="shared" si="1509"/>
        <v>0</v>
      </c>
      <c r="AY170" s="263"/>
      <c r="AZ170" s="254">
        <v>3.0</v>
      </c>
      <c r="BA170" s="255" t="s">
        <v>161</v>
      </c>
      <c r="BB170" s="256" t="s">
        <v>121</v>
      </c>
      <c r="BC170" s="256" t="s">
        <v>152</v>
      </c>
      <c r="BD170" s="257">
        <f>ADHB!BF170</f>
        <v>0</v>
      </c>
      <c r="BE170" s="257"/>
      <c r="BF170" s="257">
        <f t="shared" si="1510"/>
        <v>0</v>
      </c>
      <c r="BG170" s="258"/>
      <c r="BH170" s="257">
        <f t="shared" si="1511"/>
        <v>0</v>
      </c>
      <c r="BI170" s="259"/>
      <c r="BJ170" s="260"/>
      <c r="BK170" s="260"/>
      <c r="BL170" s="257">
        <f t="shared" si="1512"/>
        <v>0</v>
      </c>
      <c r="BM170" s="258">
        <v>0.294289866351475</v>
      </c>
      <c r="BN170" s="261">
        <f t="shared" si="1513"/>
        <v>0</v>
      </c>
      <c r="BO170" s="262">
        <f t="shared" si="1514"/>
        <v>0</v>
      </c>
      <c r="BP170" s="263"/>
      <c r="BQ170" s="254">
        <v>3.0</v>
      </c>
      <c r="BR170" s="255" t="s">
        <v>161</v>
      </c>
      <c r="BS170" s="256" t="s">
        <v>121</v>
      </c>
      <c r="BT170" s="256" t="s">
        <v>152</v>
      </c>
      <c r="BU170" s="257">
        <f>ADHB!BW170</f>
        <v>0</v>
      </c>
      <c r="BV170" s="257"/>
      <c r="BW170" s="257">
        <f t="shared" si="1515"/>
        <v>0</v>
      </c>
      <c r="BX170" s="258"/>
      <c r="BY170" s="257">
        <f t="shared" si="1516"/>
        <v>0</v>
      </c>
      <c r="BZ170" s="259"/>
      <c r="CA170" s="260"/>
      <c r="CB170" s="260"/>
      <c r="CC170" s="257">
        <f t="shared" si="1517"/>
        <v>0</v>
      </c>
      <c r="CD170" s="258">
        <v>0.294289866351475</v>
      </c>
      <c r="CE170" s="261">
        <f t="shared" si="1518"/>
        <v>0</v>
      </c>
      <c r="CF170" s="262">
        <f t="shared" si="1519"/>
        <v>0</v>
      </c>
      <c r="CG170" s="263"/>
      <c r="CH170" s="254">
        <v>3.0</v>
      </c>
      <c r="CI170" s="255" t="s">
        <v>161</v>
      </c>
      <c r="CJ170" s="256" t="s">
        <v>121</v>
      </c>
      <c r="CK170" s="256" t="s">
        <v>152</v>
      </c>
      <c r="CL170" s="257">
        <f>ADHB!CN170</f>
        <v>0</v>
      </c>
      <c r="CM170" s="257"/>
      <c r="CN170" s="257">
        <f t="shared" si="1520"/>
        <v>0</v>
      </c>
      <c r="CO170" s="258"/>
      <c r="CP170" s="257">
        <f t="shared" si="1521"/>
        <v>0</v>
      </c>
      <c r="CQ170" s="259"/>
      <c r="CR170" s="260"/>
      <c r="CS170" s="260"/>
      <c r="CT170" s="257">
        <f t="shared" si="1522"/>
        <v>0</v>
      </c>
      <c r="CU170" s="258">
        <v>0.294289866351475</v>
      </c>
      <c r="CV170" s="261">
        <f t="shared" si="1523"/>
        <v>0</v>
      </c>
      <c r="CW170" s="262">
        <f t="shared" si="1524"/>
        <v>0</v>
      </c>
      <c r="CX170" s="263"/>
      <c r="CY170" s="254">
        <v>3.0</v>
      </c>
      <c r="CZ170" s="255" t="s">
        <v>161</v>
      </c>
      <c r="DA170" s="256" t="s">
        <v>121</v>
      </c>
      <c r="DB170" s="256" t="s">
        <v>152</v>
      </c>
      <c r="DC170" s="257">
        <f>ADHB!DE170</f>
        <v>0</v>
      </c>
      <c r="DD170" s="257"/>
      <c r="DE170" s="257">
        <f t="shared" si="1525"/>
        <v>0</v>
      </c>
      <c r="DF170" s="258"/>
      <c r="DG170" s="257">
        <f t="shared" si="1526"/>
        <v>0</v>
      </c>
      <c r="DH170" s="259"/>
      <c r="DI170" s="260"/>
      <c r="DJ170" s="260"/>
      <c r="DK170" s="257">
        <f t="shared" si="1527"/>
        <v>0</v>
      </c>
      <c r="DL170" s="258">
        <v>0.294289866351475</v>
      </c>
      <c r="DM170" s="261">
        <f t="shared" si="1528"/>
        <v>0</v>
      </c>
      <c r="DN170" s="262">
        <f t="shared" si="1529"/>
        <v>0</v>
      </c>
      <c r="DO170" s="263"/>
      <c r="DP170" s="254">
        <v>3.0</v>
      </c>
      <c r="DQ170" s="255" t="s">
        <v>161</v>
      </c>
      <c r="DR170" s="256" t="s">
        <v>121</v>
      </c>
      <c r="DS170" s="256" t="s">
        <v>152</v>
      </c>
      <c r="DT170" s="257">
        <f>ADHB!DV170</f>
        <v>0</v>
      </c>
      <c r="DU170" s="257"/>
      <c r="DV170" s="257">
        <f t="shared" si="1530"/>
        <v>0</v>
      </c>
      <c r="DW170" s="258"/>
      <c r="DX170" s="257">
        <f t="shared" si="1531"/>
        <v>0</v>
      </c>
      <c r="DY170" s="259"/>
      <c r="DZ170" s="260"/>
      <c r="EA170" s="260"/>
      <c r="EB170" s="257">
        <f t="shared" si="1532"/>
        <v>0</v>
      </c>
      <c r="EC170" s="258">
        <v>0.294289866351475</v>
      </c>
      <c r="ED170" s="261">
        <f t="shared" si="1533"/>
        <v>0</v>
      </c>
      <c r="EE170" s="262">
        <f t="shared" si="1534"/>
        <v>0</v>
      </c>
      <c r="EF170" s="263"/>
      <c r="EG170" s="254">
        <v>3.0</v>
      </c>
      <c r="EH170" s="255" t="s">
        <v>161</v>
      </c>
      <c r="EI170" s="256" t="s">
        <v>121</v>
      </c>
      <c r="EJ170" s="256" t="s">
        <v>152</v>
      </c>
      <c r="EK170" s="257">
        <f>ADHB!EM170</f>
        <v>0</v>
      </c>
      <c r="EL170" s="257"/>
      <c r="EM170" s="257">
        <f t="shared" si="1535"/>
        <v>0</v>
      </c>
      <c r="EN170" s="258"/>
      <c r="EO170" s="257">
        <f t="shared" si="1536"/>
        <v>0</v>
      </c>
      <c r="EP170" s="259"/>
      <c r="EQ170" s="260"/>
      <c r="ER170" s="260"/>
      <c r="ES170" s="257">
        <f t="shared" si="1537"/>
        <v>0</v>
      </c>
      <c r="ET170" s="258">
        <v>0.294289866351475</v>
      </c>
      <c r="EU170" s="261">
        <f t="shared" si="1538"/>
        <v>0</v>
      </c>
      <c r="EV170" s="262">
        <f t="shared" si="1539"/>
        <v>0</v>
      </c>
      <c r="EW170" s="263"/>
      <c r="EX170" s="254">
        <v>3.0</v>
      </c>
      <c r="EY170" s="255" t="s">
        <v>161</v>
      </c>
      <c r="EZ170" s="256" t="s">
        <v>121</v>
      </c>
      <c r="FA170" s="256" t="s">
        <v>152</v>
      </c>
      <c r="FB170" s="257">
        <f>ADHB!FD170</f>
        <v>0</v>
      </c>
      <c r="FC170" s="257"/>
      <c r="FD170" s="257">
        <f t="shared" si="1540"/>
        <v>0</v>
      </c>
      <c r="FE170" s="258"/>
      <c r="FF170" s="257">
        <f t="shared" si="1541"/>
        <v>0</v>
      </c>
      <c r="FG170" s="259"/>
      <c r="FH170" s="260"/>
      <c r="FI170" s="260"/>
      <c r="FJ170" s="257">
        <f t="shared" si="1542"/>
        <v>0</v>
      </c>
      <c r="FK170" s="258">
        <v>0.294289866351475</v>
      </c>
      <c r="FL170" s="261">
        <f t="shared" si="1543"/>
        <v>0</v>
      </c>
      <c r="FM170" s="262">
        <f t="shared" si="1544"/>
        <v>0</v>
      </c>
      <c r="FN170" s="263"/>
      <c r="FO170" s="254">
        <v>3.0</v>
      </c>
      <c r="FP170" s="255" t="s">
        <v>161</v>
      </c>
      <c r="FQ170" s="256" t="s">
        <v>121</v>
      </c>
      <c r="FR170" s="256" t="s">
        <v>152</v>
      </c>
      <c r="FS170" s="257">
        <f>ADHB!FU170</f>
        <v>0</v>
      </c>
      <c r="FT170" s="257"/>
      <c r="FU170" s="257">
        <f t="shared" si="1545"/>
        <v>0</v>
      </c>
      <c r="FV170" s="258"/>
      <c r="FW170" s="257">
        <f t="shared" si="1546"/>
        <v>0</v>
      </c>
      <c r="FX170" s="259"/>
      <c r="FY170" s="260"/>
      <c r="FZ170" s="260"/>
      <c r="GA170" s="257">
        <f t="shared" si="1547"/>
        <v>0</v>
      </c>
      <c r="GB170" s="258">
        <v>0.294289866351475</v>
      </c>
      <c r="GC170" s="261">
        <f t="shared" si="1548"/>
        <v>0</v>
      </c>
      <c r="GD170" s="262">
        <f t="shared" si="1549"/>
        <v>0</v>
      </c>
      <c r="GE170" s="263"/>
      <c r="GF170" s="254">
        <v>3.0</v>
      </c>
      <c r="GG170" s="255" t="s">
        <v>161</v>
      </c>
      <c r="GH170" s="256" t="s">
        <v>121</v>
      </c>
      <c r="GI170" s="256" t="s">
        <v>152</v>
      </c>
      <c r="GJ170" s="257">
        <f>ADHB!GL170</f>
        <v>0</v>
      </c>
      <c r="GK170" s="257"/>
      <c r="GL170" s="257">
        <f t="shared" si="1550"/>
        <v>0</v>
      </c>
      <c r="GM170" s="258"/>
      <c r="GN170" s="257">
        <f t="shared" si="1551"/>
        <v>0</v>
      </c>
      <c r="GO170" s="259"/>
      <c r="GP170" s="260"/>
      <c r="GQ170" s="260"/>
      <c r="GR170" s="257">
        <f t="shared" si="1552"/>
        <v>0</v>
      </c>
      <c r="GS170" s="258">
        <v>0.294289866351475</v>
      </c>
      <c r="GT170" s="261">
        <f t="shared" si="1553"/>
        <v>0</v>
      </c>
      <c r="GU170" s="262">
        <f t="shared" si="1554"/>
        <v>0</v>
      </c>
      <c r="GV170" s="263"/>
      <c r="GW170" s="254">
        <v>3.0</v>
      </c>
      <c r="GX170" s="255" t="s">
        <v>161</v>
      </c>
      <c r="GY170" s="256" t="s">
        <v>121</v>
      </c>
      <c r="GZ170" s="256" t="s">
        <v>152</v>
      </c>
      <c r="HA170" s="257">
        <f>ADHB!HC170</f>
        <v>0</v>
      </c>
      <c r="HB170" s="257"/>
      <c r="HC170" s="257">
        <f t="shared" si="1555"/>
        <v>0</v>
      </c>
      <c r="HD170" s="258"/>
      <c r="HE170" s="257">
        <f t="shared" si="1556"/>
        <v>0</v>
      </c>
      <c r="HF170" s="259"/>
      <c r="HG170" s="260"/>
      <c r="HH170" s="260"/>
      <c r="HI170" s="257">
        <f t="shared" si="1557"/>
        <v>0</v>
      </c>
      <c r="HJ170" s="258">
        <v>0.294289866351475</v>
      </c>
      <c r="HK170" s="261">
        <f t="shared" si="1558"/>
        <v>0</v>
      </c>
      <c r="HL170" s="262">
        <f t="shared" si="1559"/>
        <v>0</v>
      </c>
      <c r="HM170" s="263"/>
      <c r="HN170" s="254">
        <v>3.0</v>
      </c>
      <c r="HO170" s="255" t="s">
        <v>161</v>
      </c>
      <c r="HP170" s="256" t="s">
        <v>121</v>
      </c>
      <c r="HQ170" s="256" t="s">
        <v>152</v>
      </c>
      <c r="HR170" s="257">
        <f>ADHB!HT170</f>
        <v>0</v>
      </c>
      <c r="HS170" s="257"/>
      <c r="HT170" s="257">
        <f t="shared" si="1560"/>
        <v>0</v>
      </c>
      <c r="HU170" s="258"/>
      <c r="HV170" s="257">
        <f t="shared" si="1561"/>
        <v>0</v>
      </c>
      <c r="HW170" s="259"/>
      <c r="HX170" s="260"/>
      <c r="HY170" s="260"/>
      <c r="HZ170" s="257">
        <f t="shared" si="1562"/>
        <v>0</v>
      </c>
      <c r="IA170" s="258">
        <v>0.294289866351475</v>
      </c>
      <c r="IB170" s="261">
        <f t="shared" si="1563"/>
        <v>0</v>
      </c>
      <c r="IC170" s="262">
        <f t="shared" si="1564"/>
        <v>0</v>
      </c>
      <c r="ID170" s="263"/>
      <c r="IE170" s="254">
        <v>3.0</v>
      </c>
      <c r="IF170" s="255" t="s">
        <v>161</v>
      </c>
      <c r="IG170" s="256" t="s">
        <v>121</v>
      </c>
      <c r="IH170" s="256" t="s">
        <v>152</v>
      </c>
      <c r="II170" s="257">
        <f>ADHB!IK170</f>
        <v>0</v>
      </c>
      <c r="IJ170" s="257"/>
      <c r="IK170" s="257">
        <f t="shared" si="1565"/>
        <v>0</v>
      </c>
      <c r="IL170" s="258"/>
      <c r="IM170" s="257">
        <f t="shared" si="1566"/>
        <v>0</v>
      </c>
      <c r="IN170" s="259"/>
      <c r="IO170" s="260"/>
      <c r="IP170" s="260"/>
      <c r="IQ170" s="257">
        <f t="shared" si="1567"/>
        <v>0</v>
      </c>
      <c r="IR170" s="258">
        <v>0.294289866351475</v>
      </c>
      <c r="IS170" s="261">
        <f t="shared" si="1568"/>
        <v>0</v>
      </c>
      <c r="IT170" s="262">
        <f t="shared" si="1569"/>
        <v>0</v>
      </c>
      <c r="IU170" s="263"/>
      <c r="IV170" s="254">
        <v>3.0</v>
      </c>
      <c r="IW170" s="255" t="s">
        <v>161</v>
      </c>
      <c r="IX170" s="256" t="s">
        <v>121</v>
      </c>
      <c r="IY170" s="256" t="s">
        <v>152</v>
      </c>
      <c r="IZ170" s="257">
        <f>ADHB!JB170</f>
        <v>0</v>
      </c>
      <c r="JA170" s="257"/>
      <c r="JB170" s="257">
        <f t="shared" si="1570"/>
        <v>0</v>
      </c>
      <c r="JC170" s="258"/>
      <c r="JD170" s="257">
        <f t="shared" si="1571"/>
        <v>0</v>
      </c>
      <c r="JE170" s="259"/>
      <c r="JF170" s="260"/>
      <c r="JG170" s="260"/>
      <c r="JH170" s="257">
        <f t="shared" si="1572"/>
        <v>0</v>
      </c>
      <c r="JI170" s="258">
        <v>0.294289866351475</v>
      </c>
      <c r="JJ170" s="261">
        <f t="shared" si="1573"/>
        <v>0</v>
      </c>
      <c r="JK170" s="262">
        <f t="shared" si="1574"/>
        <v>0</v>
      </c>
      <c r="JL170" s="263"/>
      <c r="JM170" s="254">
        <v>3.0</v>
      </c>
      <c r="JN170" s="255" t="s">
        <v>161</v>
      </c>
      <c r="JO170" s="256" t="s">
        <v>121</v>
      </c>
      <c r="JP170" s="256" t="s">
        <v>152</v>
      </c>
      <c r="JQ170" s="257">
        <f>ADHB!JS170</f>
        <v>0</v>
      </c>
      <c r="JR170" s="257"/>
      <c r="JS170" s="257">
        <f t="shared" si="1575"/>
        <v>0</v>
      </c>
      <c r="JT170" s="258"/>
      <c r="JU170" s="257">
        <f t="shared" si="1576"/>
        <v>0</v>
      </c>
      <c r="JV170" s="259"/>
      <c r="JW170" s="260"/>
      <c r="JX170" s="260"/>
      <c r="JY170" s="257">
        <f t="shared" si="1577"/>
        <v>0</v>
      </c>
      <c r="JZ170" s="258">
        <v>0.294289866351475</v>
      </c>
      <c r="KA170" s="261">
        <f t="shared" si="1578"/>
        <v>0</v>
      </c>
      <c r="KB170" s="262">
        <f t="shared" si="1579"/>
        <v>0</v>
      </c>
      <c r="KC170" s="263"/>
      <c r="KD170" s="254">
        <v>3.0</v>
      </c>
      <c r="KE170" s="255" t="s">
        <v>161</v>
      </c>
      <c r="KF170" s="256" t="s">
        <v>121</v>
      </c>
      <c r="KG170" s="256" t="s">
        <v>152</v>
      </c>
      <c r="KH170" s="257">
        <f>ADHB!KJ170</f>
        <v>0</v>
      </c>
      <c r="KI170" s="257"/>
      <c r="KJ170" s="257">
        <f t="shared" si="1580"/>
        <v>0</v>
      </c>
      <c r="KK170" s="258"/>
      <c r="KL170" s="257">
        <f t="shared" si="1581"/>
        <v>0</v>
      </c>
      <c r="KM170" s="259"/>
      <c r="KN170" s="260"/>
      <c r="KO170" s="260"/>
      <c r="KP170" s="257">
        <f t="shared" si="1582"/>
        <v>0</v>
      </c>
      <c r="KQ170" s="258">
        <v>0.294289866351475</v>
      </c>
      <c r="KR170" s="261">
        <f t="shared" si="1583"/>
        <v>0</v>
      </c>
      <c r="KS170" s="262">
        <f t="shared" si="1584"/>
        <v>0</v>
      </c>
      <c r="KT170" s="263"/>
      <c r="KU170" s="264"/>
    </row>
    <row r="171" ht="15.75" customHeight="1">
      <c r="A171" s="254"/>
      <c r="B171" s="255"/>
      <c r="C171" s="256"/>
      <c r="D171" s="256"/>
      <c r="E171" s="257"/>
      <c r="F171" s="257"/>
      <c r="G171" s="257"/>
      <c r="H171" s="258"/>
      <c r="I171" s="257"/>
      <c r="J171" s="259"/>
      <c r="K171" s="260"/>
      <c r="L171" s="260"/>
      <c r="M171" s="257"/>
      <c r="N171" s="258"/>
      <c r="O171" s="261"/>
      <c r="P171" s="262"/>
      <c r="Q171" s="263"/>
      <c r="R171" s="254"/>
      <c r="S171" s="255"/>
      <c r="T171" s="256"/>
      <c r="U171" s="256"/>
      <c r="V171" s="257"/>
      <c r="W171" s="257"/>
      <c r="X171" s="257"/>
      <c r="Y171" s="258"/>
      <c r="Z171" s="257"/>
      <c r="AA171" s="259"/>
      <c r="AB171" s="260"/>
      <c r="AC171" s="260"/>
      <c r="AD171" s="257"/>
      <c r="AE171" s="258"/>
      <c r="AF171" s="261"/>
      <c r="AG171" s="262"/>
      <c r="AH171" s="263"/>
      <c r="AI171" s="254"/>
      <c r="AJ171" s="255"/>
      <c r="AK171" s="256"/>
      <c r="AL171" s="256"/>
      <c r="AM171" s="257"/>
      <c r="AN171" s="257"/>
      <c r="AO171" s="257"/>
      <c r="AP171" s="258"/>
      <c r="AQ171" s="257"/>
      <c r="AR171" s="259"/>
      <c r="AS171" s="260"/>
      <c r="AT171" s="260"/>
      <c r="AU171" s="257"/>
      <c r="AV171" s="258"/>
      <c r="AW171" s="261"/>
      <c r="AX171" s="262"/>
      <c r="AY171" s="263"/>
      <c r="AZ171" s="254"/>
      <c r="BA171" s="255"/>
      <c r="BB171" s="256"/>
      <c r="BC171" s="256"/>
      <c r="BD171" s="257"/>
      <c r="BE171" s="257"/>
      <c r="BF171" s="257"/>
      <c r="BG171" s="258"/>
      <c r="BH171" s="257"/>
      <c r="BI171" s="259"/>
      <c r="BJ171" s="260"/>
      <c r="BK171" s="260"/>
      <c r="BL171" s="257"/>
      <c r="BM171" s="258"/>
      <c r="BN171" s="261"/>
      <c r="BO171" s="262"/>
      <c r="BP171" s="263"/>
      <c r="BQ171" s="254"/>
      <c r="BR171" s="255"/>
      <c r="BS171" s="256"/>
      <c r="BT171" s="256"/>
      <c r="BU171" s="257"/>
      <c r="BV171" s="257"/>
      <c r="BW171" s="257"/>
      <c r="BX171" s="258"/>
      <c r="BY171" s="257"/>
      <c r="BZ171" s="259"/>
      <c r="CA171" s="260"/>
      <c r="CB171" s="260"/>
      <c r="CC171" s="257"/>
      <c r="CD171" s="258"/>
      <c r="CE171" s="261"/>
      <c r="CF171" s="262"/>
      <c r="CG171" s="263"/>
      <c r="CH171" s="254"/>
      <c r="CI171" s="255"/>
      <c r="CJ171" s="256"/>
      <c r="CK171" s="256"/>
      <c r="CL171" s="257"/>
      <c r="CM171" s="257"/>
      <c r="CN171" s="257"/>
      <c r="CO171" s="258"/>
      <c r="CP171" s="257"/>
      <c r="CQ171" s="259"/>
      <c r="CR171" s="260"/>
      <c r="CS171" s="260"/>
      <c r="CT171" s="257"/>
      <c r="CU171" s="258"/>
      <c r="CV171" s="261"/>
      <c r="CW171" s="262"/>
      <c r="CX171" s="263"/>
      <c r="CY171" s="254"/>
      <c r="CZ171" s="255"/>
      <c r="DA171" s="256"/>
      <c r="DB171" s="256"/>
      <c r="DC171" s="257"/>
      <c r="DD171" s="257"/>
      <c r="DE171" s="257"/>
      <c r="DF171" s="258"/>
      <c r="DG171" s="257"/>
      <c r="DH171" s="259"/>
      <c r="DI171" s="260"/>
      <c r="DJ171" s="260"/>
      <c r="DK171" s="257"/>
      <c r="DL171" s="258"/>
      <c r="DM171" s="261"/>
      <c r="DN171" s="262"/>
      <c r="DO171" s="263"/>
      <c r="DP171" s="254"/>
      <c r="DQ171" s="255"/>
      <c r="DR171" s="256"/>
      <c r="DS171" s="256"/>
      <c r="DT171" s="257"/>
      <c r="DU171" s="257"/>
      <c r="DV171" s="257"/>
      <c r="DW171" s="258"/>
      <c r="DX171" s="257"/>
      <c r="DY171" s="259"/>
      <c r="DZ171" s="260"/>
      <c r="EA171" s="260"/>
      <c r="EB171" s="257"/>
      <c r="EC171" s="258"/>
      <c r="ED171" s="261"/>
      <c r="EE171" s="262"/>
      <c r="EF171" s="263"/>
      <c r="EG171" s="254"/>
      <c r="EH171" s="255"/>
      <c r="EI171" s="256"/>
      <c r="EJ171" s="256"/>
      <c r="EK171" s="257"/>
      <c r="EL171" s="257"/>
      <c r="EM171" s="257"/>
      <c r="EN171" s="258"/>
      <c r="EO171" s="257"/>
      <c r="EP171" s="259"/>
      <c r="EQ171" s="260"/>
      <c r="ER171" s="260"/>
      <c r="ES171" s="257"/>
      <c r="ET171" s="258"/>
      <c r="EU171" s="261"/>
      <c r="EV171" s="262"/>
      <c r="EW171" s="263"/>
      <c r="EX171" s="254"/>
      <c r="EY171" s="255"/>
      <c r="EZ171" s="256"/>
      <c r="FA171" s="256"/>
      <c r="FB171" s="257"/>
      <c r="FC171" s="257"/>
      <c r="FD171" s="257"/>
      <c r="FE171" s="258"/>
      <c r="FF171" s="257"/>
      <c r="FG171" s="259"/>
      <c r="FH171" s="260"/>
      <c r="FI171" s="260"/>
      <c r="FJ171" s="257"/>
      <c r="FK171" s="258"/>
      <c r="FL171" s="261"/>
      <c r="FM171" s="262"/>
      <c r="FN171" s="263"/>
      <c r="FO171" s="254"/>
      <c r="FP171" s="255"/>
      <c r="FQ171" s="256"/>
      <c r="FR171" s="256"/>
      <c r="FS171" s="257"/>
      <c r="FT171" s="257"/>
      <c r="FU171" s="257"/>
      <c r="FV171" s="258"/>
      <c r="FW171" s="257"/>
      <c r="FX171" s="259"/>
      <c r="FY171" s="260"/>
      <c r="FZ171" s="260"/>
      <c r="GA171" s="257"/>
      <c r="GB171" s="258"/>
      <c r="GC171" s="261"/>
      <c r="GD171" s="262"/>
      <c r="GE171" s="263"/>
      <c r="GF171" s="254"/>
      <c r="GG171" s="255"/>
      <c r="GH171" s="256"/>
      <c r="GI171" s="256"/>
      <c r="GJ171" s="257"/>
      <c r="GK171" s="257"/>
      <c r="GL171" s="257"/>
      <c r="GM171" s="258"/>
      <c r="GN171" s="257"/>
      <c r="GO171" s="259"/>
      <c r="GP171" s="260"/>
      <c r="GQ171" s="260"/>
      <c r="GR171" s="257"/>
      <c r="GS171" s="258"/>
      <c r="GT171" s="261"/>
      <c r="GU171" s="262"/>
      <c r="GV171" s="263"/>
      <c r="GW171" s="254"/>
      <c r="GX171" s="255"/>
      <c r="GY171" s="256"/>
      <c r="GZ171" s="256"/>
      <c r="HA171" s="257"/>
      <c r="HB171" s="257"/>
      <c r="HC171" s="257"/>
      <c r="HD171" s="258"/>
      <c r="HE171" s="257"/>
      <c r="HF171" s="259"/>
      <c r="HG171" s="260"/>
      <c r="HH171" s="260"/>
      <c r="HI171" s="257"/>
      <c r="HJ171" s="258"/>
      <c r="HK171" s="261"/>
      <c r="HL171" s="262"/>
      <c r="HM171" s="263"/>
      <c r="HN171" s="254"/>
      <c r="HO171" s="255"/>
      <c r="HP171" s="256"/>
      <c r="HQ171" s="256"/>
      <c r="HR171" s="257"/>
      <c r="HS171" s="257"/>
      <c r="HT171" s="257"/>
      <c r="HU171" s="258"/>
      <c r="HV171" s="257"/>
      <c r="HW171" s="259"/>
      <c r="HX171" s="260"/>
      <c r="HY171" s="260"/>
      <c r="HZ171" s="257"/>
      <c r="IA171" s="258"/>
      <c r="IB171" s="261"/>
      <c r="IC171" s="262"/>
      <c r="ID171" s="263"/>
      <c r="IE171" s="254"/>
      <c r="IF171" s="255"/>
      <c r="IG171" s="256"/>
      <c r="IH171" s="256"/>
      <c r="II171" s="257"/>
      <c r="IJ171" s="257"/>
      <c r="IK171" s="257"/>
      <c r="IL171" s="258"/>
      <c r="IM171" s="257"/>
      <c r="IN171" s="259"/>
      <c r="IO171" s="260"/>
      <c r="IP171" s="260"/>
      <c r="IQ171" s="257"/>
      <c r="IR171" s="258"/>
      <c r="IS171" s="261"/>
      <c r="IT171" s="262"/>
      <c r="IU171" s="263"/>
      <c r="IV171" s="254"/>
      <c r="IW171" s="255"/>
      <c r="IX171" s="256"/>
      <c r="IY171" s="256"/>
      <c r="IZ171" s="257"/>
      <c r="JA171" s="257"/>
      <c r="JB171" s="257"/>
      <c r="JC171" s="258"/>
      <c r="JD171" s="257"/>
      <c r="JE171" s="259"/>
      <c r="JF171" s="260"/>
      <c r="JG171" s="260"/>
      <c r="JH171" s="257"/>
      <c r="JI171" s="258"/>
      <c r="JJ171" s="261"/>
      <c r="JK171" s="262"/>
      <c r="JL171" s="263"/>
      <c r="JM171" s="254"/>
      <c r="JN171" s="255"/>
      <c r="JO171" s="256"/>
      <c r="JP171" s="256"/>
      <c r="JQ171" s="257"/>
      <c r="JR171" s="257"/>
      <c r="JS171" s="257"/>
      <c r="JT171" s="258"/>
      <c r="JU171" s="257"/>
      <c r="JV171" s="259"/>
      <c r="JW171" s="260"/>
      <c r="JX171" s="260"/>
      <c r="JY171" s="257"/>
      <c r="JZ171" s="258"/>
      <c r="KA171" s="261"/>
      <c r="KB171" s="262"/>
      <c r="KC171" s="263"/>
      <c r="KD171" s="254"/>
      <c r="KE171" s="255"/>
      <c r="KF171" s="256"/>
      <c r="KG171" s="256"/>
      <c r="KH171" s="257"/>
      <c r="KI171" s="257"/>
      <c r="KJ171" s="257"/>
      <c r="KK171" s="258"/>
      <c r="KL171" s="257"/>
      <c r="KM171" s="259"/>
      <c r="KN171" s="260"/>
      <c r="KO171" s="260"/>
      <c r="KP171" s="257"/>
      <c r="KQ171" s="258"/>
      <c r="KR171" s="261"/>
      <c r="KS171" s="262"/>
      <c r="KT171" s="263"/>
      <c r="KU171" s="264"/>
    </row>
    <row r="172" ht="15.75" customHeight="1">
      <c r="A172" s="254"/>
      <c r="B172" s="255"/>
      <c r="C172" s="256"/>
      <c r="D172" s="256"/>
      <c r="E172" s="257"/>
      <c r="F172" s="257"/>
      <c r="G172" s="257"/>
      <c r="H172" s="258"/>
      <c r="I172" s="257"/>
      <c r="J172" s="259"/>
      <c r="K172" s="260"/>
      <c r="L172" s="260"/>
      <c r="M172" s="257"/>
      <c r="N172" s="258"/>
      <c r="O172" s="261"/>
      <c r="P172" s="262"/>
      <c r="Q172" s="263"/>
      <c r="R172" s="254"/>
      <c r="S172" s="255"/>
      <c r="T172" s="256"/>
      <c r="U172" s="256"/>
      <c r="V172" s="257"/>
      <c r="W172" s="257"/>
      <c r="X172" s="257"/>
      <c r="Y172" s="258"/>
      <c r="Z172" s="257"/>
      <c r="AA172" s="259"/>
      <c r="AB172" s="260"/>
      <c r="AC172" s="260"/>
      <c r="AD172" s="257"/>
      <c r="AE172" s="258"/>
      <c r="AF172" s="261"/>
      <c r="AG172" s="262"/>
      <c r="AH172" s="263"/>
      <c r="AI172" s="254"/>
      <c r="AJ172" s="255"/>
      <c r="AK172" s="256"/>
      <c r="AL172" s="256"/>
      <c r="AM172" s="257"/>
      <c r="AN172" s="257"/>
      <c r="AO172" s="257"/>
      <c r="AP172" s="258"/>
      <c r="AQ172" s="257"/>
      <c r="AR172" s="259"/>
      <c r="AS172" s="260"/>
      <c r="AT172" s="260"/>
      <c r="AU172" s="257"/>
      <c r="AV172" s="258"/>
      <c r="AW172" s="261"/>
      <c r="AX172" s="262"/>
      <c r="AY172" s="263"/>
      <c r="AZ172" s="254"/>
      <c r="BA172" s="255"/>
      <c r="BB172" s="256"/>
      <c r="BC172" s="256"/>
      <c r="BD172" s="257"/>
      <c r="BE172" s="257"/>
      <c r="BF172" s="257"/>
      <c r="BG172" s="258"/>
      <c r="BH172" s="257"/>
      <c r="BI172" s="259"/>
      <c r="BJ172" s="260"/>
      <c r="BK172" s="260"/>
      <c r="BL172" s="257"/>
      <c r="BM172" s="258"/>
      <c r="BN172" s="261"/>
      <c r="BO172" s="262"/>
      <c r="BP172" s="263"/>
      <c r="BQ172" s="254"/>
      <c r="BR172" s="255"/>
      <c r="BS172" s="256"/>
      <c r="BT172" s="256"/>
      <c r="BU172" s="257"/>
      <c r="BV172" s="257"/>
      <c r="BW172" s="257"/>
      <c r="BX172" s="258"/>
      <c r="BY172" s="257"/>
      <c r="BZ172" s="259"/>
      <c r="CA172" s="260"/>
      <c r="CB172" s="260"/>
      <c r="CC172" s="257"/>
      <c r="CD172" s="258"/>
      <c r="CE172" s="261"/>
      <c r="CF172" s="262"/>
      <c r="CG172" s="263"/>
      <c r="CH172" s="254"/>
      <c r="CI172" s="255"/>
      <c r="CJ172" s="256"/>
      <c r="CK172" s="256"/>
      <c r="CL172" s="257"/>
      <c r="CM172" s="257"/>
      <c r="CN172" s="257"/>
      <c r="CO172" s="258"/>
      <c r="CP172" s="257"/>
      <c r="CQ172" s="259"/>
      <c r="CR172" s="260"/>
      <c r="CS172" s="260"/>
      <c r="CT172" s="257"/>
      <c r="CU172" s="258"/>
      <c r="CV172" s="261"/>
      <c r="CW172" s="262"/>
      <c r="CX172" s="263"/>
      <c r="CY172" s="254"/>
      <c r="CZ172" s="255"/>
      <c r="DA172" s="256"/>
      <c r="DB172" s="256"/>
      <c r="DC172" s="257"/>
      <c r="DD172" s="257"/>
      <c r="DE172" s="257"/>
      <c r="DF172" s="258"/>
      <c r="DG172" s="257"/>
      <c r="DH172" s="259"/>
      <c r="DI172" s="260"/>
      <c r="DJ172" s="260"/>
      <c r="DK172" s="257"/>
      <c r="DL172" s="258"/>
      <c r="DM172" s="261"/>
      <c r="DN172" s="262"/>
      <c r="DO172" s="263"/>
      <c r="DP172" s="254"/>
      <c r="DQ172" s="255"/>
      <c r="DR172" s="256"/>
      <c r="DS172" s="256"/>
      <c r="DT172" s="257"/>
      <c r="DU172" s="257"/>
      <c r="DV172" s="257"/>
      <c r="DW172" s="258"/>
      <c r="DX172" s="257"/>
      <c r="DY172" s="259"/>
      <c r="DZ172" s="260"/>
      <c r="EA172" s="260"/>
      <c r="EB172" s="257"/>
      <c r="EC172" s="258"/>
      <c r="ED172" s="261"/>
      <c r="EE172" s="262"/>
      <c r="EF172" s="263"/>
      <c r="EG172" s="254"/>
      <c r="EH172" s="255"/>
      <c r="EI172" s="256"/>
      <c r="EJ172" s="256"/>
      <c r="EK172" s="257"/>
      <c r="EL172" s="257"/>
      <c r="EM172" s="257"/>
      <c r="EN172" s="258"/>
      <c r="EO172" s="257"/>
      <c r="EP172" s="259"/>
      <c r="EQ172" s="260"/>
      <c r="ER172" s="260"/>
      <c r="ES172" s="257"/>
      <c r="ET172" s="258"/>
      <c r="EU172" s="261"/>
      <c r="EV172" s="262"/>
      <c r="EW172" s="263"/>
      <c r="EX172" s="254"/>
      <c r="EY172" s="255"/>
      <c r="EZ172" s="256"/>
      <c r="FA172" s="256"/>
      <c r="FB172" s="257"/>
      <c r="FC172" s="257"/>
      <c r="FD172" s="257"/>
      <c r="FE172" s="258"/>
      <c r="FF172" s="257"/>
      <c r="FG172" s="259"/>
      <c r="FH172" s="260"/>
      <c r="FI172" s="260"/>
      <c r="FJ172" s="257"/>
      <c r="FK172" s="258"/>
      <c r="FL172" s="261"/>
      <c r="FM172" s="262"/>
      <c r="FN172" s="263"/>
      <c r="FO172" s="254"/>
      <c r="FP172" s="255"/>
      <c r="FQ172" s="256"/>
      <c r="FR172" s="256"/>
      <c r="FS172" s="257"/>
      <c r="FT172" s="257"/>
      <c r="FU172" s="257"/>
      <c r="FV172" s="258"/>
      <c r="FW172" s="257"/>
      <c r="FX172" s="259"/>
      <c r="FY172" s="260"/>
      <c r="FZ172" s="260"/>
      <c r="GA172" s="257"/>
      <c r="GB172" s="258"/>
      <c r="GC172" s="261"/>
      <c r="GD172" s="262"/>
      <c r="GE172" s="263"/>
      <c r="GF172" s="254"/>
      <c r="GG172" s="255"/>
      <c r="GH172" s="256"/>
      <c r="GI172" s="256"/>
      <c r="GJ172" s="257"/>
      <c r="GK172" s="257"/>
      <c r="GL172" s="257"/>
      <c r="GM172" s="258"/>
      <c r="GN172" s="257"/>
      <c r="GO172" s="259"/>
      <c r="GP172" s="260"/>
      <c r="GQ172" s="260"/>
      <c r="GR172" s="257"/>
      <c r="GS172" s="258"/>
      <c r="GT172" s="261"/>
      <c r="GU172" s="262"/>
      <c r="GV172" s="263"/>
      <c r="GW172" s="254"/>
      <c r="GX172" s="255"/>
      <c r="GY172" s="256"/>
      <c r="GZ172" s="256"/>
      <c r="HA172" s="257"/>
      <c r="HB172" s="257"/>
      <c r="HC172" s="257"/>
      <c r="HD172" s="258"/>
      <c r="HE172" s="257"/>
      <c r="HF172" s="259"/>
      <c r="HG172" s="260"/>
      <c r="HH172" s="260"/>
      <c r="HI172" s="257"/>
      <c r="HJ172" s="258"/>
      <c r="HK172" s="261"/>
      <c r="HL172" s="262"/>
      <c r="HM172" s="263"/>
      <c r="HN172" s="254"/>
      <c r="HO172" s="255"/>
      <c r="HP172" s="256"/>
      <c r="HQ172" s="256"/>
      <c r="HR172" s="257"/>
      <c r="HS172" s="257"/>
      <c r="HT172" s="257"/>
      <c r="HU172" s="258"/>
      <c r="HV172" s="257"/>
      <c r="HW172" s="259"/>
      <c r="HX172" s="260"/>
      <c r="HY172" s="260"/>
      <c r="HZ172" s="257"/>
      <c r="IA172" s="258"/>
      <c r="IB172" s="261"/>
      <c r="IC172" s="262"/>
      <c r="ID172" s="263"/>
      <c r="IE172" s="254"/>
      <c r="IF172" s="255"/>
      <c r="IG172" s="256"/>
      <c r="IH172" s="256"/>
      <c r="II172" s="257"/>
      <c r="IJ172" s="257"/>
      <c r="IK172" s="257"/>
      <c r="IL172" s="258"/>
      <c r="IM172" s="257"/>
      <c r="IN172" s="259"/>
      <c r="IO172" s="260"/>
      <c r="IP172" s="260"/>
      <c r="IQ172" s="257"/>
      <c r="IR172" s="258"/>
      <c r="IS172" s="261"/>
      <c r="IT172" s="262"/>
      <c r="IU172" s="263"/>
      <c r="IV172" s="254"/>
      <c r="IW172" s="255"/>
      <c r="IX172" s="256"/>
      <c r="IY172" s="256"/>
      <c r="IZ172" s="257"/>
      <c r="JA172" s="257"/>
      <c r="JB172" s="257"/>
      <c r="JC172" s="258"/>
      <c r="JD172" s="257"/>
      <c r="JE172" s="259"/>
      <c r="JF172" s="260"/>
      <c r="JG172" s="260"/>
      <c r="JH172" s="257"/>
      <c r="JI172" s="258"/>
      <c r="JJ172" s="261"/>
      <c r="JK172" s="262"/>
      <c r="JL172" s="263"/>
      <c r="JM172" s="254"/>
      <c r="JN172" s="255"/>
      <c r="JO172" s="256"/>
      <c r="JP172" s="256"/>
      <c r="JQ172" s="257"/>
      <c r="JR172" s="257"/>
      <c r="JS172" s="257"/>
      <c r="JT172" s="258"/>
      <c r="JU172" s="257"/>
      <c r="JV172" s="259"/>
      <c r="JW172" s="260"/>
      <c r="JX172" s="260"/>
      <c r="JY172" s="257"/>
      <c r="JZ172" s="258"/>
      <c r="KA172" s="261"/>
      <c r="KB172" s="262"/>
      <c r="KC172" s="263"/>
      <c r="KD172" s="254"/>
      <c r="KE172" s="255"/>
      <c r="KF172" s="256"/>
      <c r="KG172" s="256"/>
      <c r="KH172" s="257"/>
      <c r="KI172" s="257"/>
      <c r="KJ172" s="257"/>
      <c r="KK172" s="258"/>
      <c r="KL172" s="257"/>
      <c r="KM172" s="259"/>
      <c r="KN172" s="260"/>
      <c r="KO172" s="260"/>
      <c r="KP172" s="257"/>
      <c r="KQ172" s="258"/>
      <c r="KR172" s="261"/>
      <c r="KS172" s="262"/>
      <c r="KT172" s="263"/>
      <c r="KU172" s="264"/>
    </row>
    <row r="173" ht="15.75" customHeight="1">
      <c r="A173" s="254"/>
      <c r="B173" s="255"/>
      <c r="C173" s="256"/>
      <c r="D173" s="256"/>
      <c r="E173" s="257"/>
      <c r="F173" s="257"/>
      <c r="G173" s="257"/>
      <c r="H173" s="258"/>
      <c r="I173" s="257"/>
      <c r="J173" s="259"/>
      <c r="K173" s="260"/>
      <c r="L173" s="260"/>
      <c r="M173" s="257"/>
      <c r="N173" s="258"/>
      <c r="O173" s="261"/>
      <c r="P173" s="262"/>
      <c r="Q173" s="263"/>
      <c r="R173" s="254"/>
      <c r="S173" s="255"/>
      <c r="T173" s="256"/>
      <c r="U173" s="256"/>
      <c r="V173" s="257"/>
      <c r="W173" s="257"/>
      <c r="X173" s="257"/>
      <c r="Y173" s="258"/>
      <c r="Z173" s="257"/>
      <c r="AA173" s="259"/>
      <c r="AB173" s="260"/>
      <c r="AC173" s="260"/>
      <c r="AD173" s="257"/>
      <c r="AE173" s="258"/>
      <c r="AF173" s="261"/>
      <c r="AG173" s="262"/>
      <c r="AH173" s="263"/>
      <c r="AI173" s="254"/>
      <c r="AJ173" s="255"/>
      <c r="AK173" s="256"/>
      <c r="AL173" s="256"/>
      <c r="AM173" s="257"/>
      <c r="AN173" s="257"/>
      <c r="AO173" s="257"/>
      <c r="AP173" s="258"/>
      <c r="AQ173" s="257"/>
      <c r="AR173" s="259"/>
      <c r="AS173" s="260"/>
      <c r="AT173" s="260"/>
      <c r="AU173" s="257"/>
      <c r="AV173" s="258"/>
      <c r="AW173" s="261"/>
      <c r="AX173" s="262"/>
      <c r="AY173" s="263"/>
      <c r="AZ173" s="254"/>
      <c r="BA173" s="255"/>
      <c r="BB173" s="256"/>
      <c r="BC173" s="256"/>
      <c r="BD173" s="257"/>
      <c r="BE173" s="257"/>
      <c r="BF173" s="257"/>
      <c r="BG173" s="258"/>
      <c r="BH173" s="257"/>
      <c r="BI173" s="259"/>
      <c r="BJ173" s="260"/>
      <c r="BK173" s="260"/>
      <c r="BL173" s="257"/>
      <c r="BM173" s="258"/>
      <c r="BN173" s="261"/>
      <c r="BO173" s="262"/>
      <c r="BP173" s="263"/>
      <c r="BQ173" s="254"/>
      <c r="BR173" s="255"/>
      <c r="BS173" s="256"/>
      <c r="BT173" s="256"/>
      <c r="BU173" s="257"/>
      <c r="BV173" s="257"/>
      <c r="BW173" s="257"/>
      <c r="BX173" s="258"/>
      <c r="BY173" s="257"/>
      <c r="BZ173" s="259"/>
      <c r="CA173" s="260"/>
      <c r="CB173" s="260"/>
      <c r="CC173" s="257"/>
      <c r="CD173" s="258"/>
      <c r="CE173" s="261"/>
      <c r="CF173" s="262"/>
      <c r="CG173" s="263"/>
      <c r="CH173" s="254"/>
      <c r="CI173" s="255"/>
      <c r="CJ173" s="256"/>
      <c r="CK173" s="256"/>
      <c r="CL173" s="257"/>
      <c r="CM173" s="257"/>
      <c r="CN173" s="257"/>
      <c r="CO173" s="258"/>
      <c r="CP173" s="257"/>
      <c r="CQ173" s="259"/>
      <c r="CR173" s="260"/>
      <c r="CS173" s="260"/>
      <c r="CT173" s="257"/>
      <c r="CU173" s="258"/>
      <c r="CV173" s="261"/>
      <c r="CW173" s="262"/>
      <c r="CX173" s="263"/>
      <c r="CY173" s="254"/>
      <c r="CZ173" s="255"/>
      <c r="DA173" s="256"/>
      <c r="DB173" s="256"/>
      <c r="DC173" s="257"/>
      <c r="DD173" s="257"/>
      <c r="DE173" s="257"/>
      <c r="DF173" s="258"/>
      <c r="DG173" s="257"/>
      <c r="DH173" s="259"/>
      <c r="DI173" s="260"/>
      <c r="DJ173" s="260"/>
      <c r="DK173" s="257"/>
      <c r="DL173" s="258"/>
      <c r="DM173" s="261"/>
      <c r="DN173" s="262"/>
      <c r="DO173" s="263"/>
      <c r="DP173" s="254"/>
      <c r="DQ173" s="255"/>
      <c r="DR173" s="256"/>
      <c r="DS173" s="256"/>
      <c r="DT173" s="257"/>
      <c r="DU173" s="257"/>
      <c r="DV173" s="257"/>
      <c r="DW173" s="258"/>
      <c r="DX173" s="257"/>
      <c r="DY173" s="259"/>
      <c r="DZ173" s="260"/>
      <c r="EA173" s="260"/>
      <c r="EB173" s="257"/>
      <c r="EC173" s="258"/>
      <c r="ED173" s="261"/>
      <c r="EE173" s="262"/>
      <c r="EF173" s="263"/>
      <c r="EG173" s="254"/>
      <c r="EH173" s="255"/>
      <c r="EI173" s="256"/>
      <c r="EJ173" s="256"/>
      <c r="EK173" s="257"/>
      <c r="EL173" s="257"/>
      <c r="EM173" s="257"/>
      <c r="EN173" s="258"/>
      <c r="EO173" s="257"/>
      <c r="EP173" s="259"/>
      <c r="EQ173" s="260"/>
      <c r="ER173" s="260"/>
      <c r="ES173" s="257"/>
      <c r="ET173" s="258"/>
      <c r="EU173" s="261"/>
      <c r="EV173" s="262"/>
      <c r="EW173" s="263"/>
      <c r="EX173" s="254"/>
      <c r="EY173" s="255"/>
      <c r="EZ173" s="256"/>
      <c r="FA173" s="256"/>
      <c r="FB173" s="257"/>
      <c r="FC173" s="257"/>
      <c r="FD173" s="257"/>
      <c r="FE173" s="258"/>
      <c r="FF173" s="257"/>
      <c r="FG173" s="259"/>
      <c r="FH173" s="260"/>
      <c r="FI173" s="260"/>
      <c r="FJ173" s="257"/>
      <c r="FK173" s="258"/>
      <c r="FL173" s="261"/>
      <c r="FM173" s="262"/>
      <c r="FN173" s="263"/>
      <c r="FO173" s="254"/>
      <c r="FP173" s="255"/>
      <c r="FQ173" s="256"/>
      <c r="FR173" s="256"/>
      <c r="FS173" s="257"/>
      <c r="FT173" s="257"/>
      <c r="FU173" s="257"/>
      <c r="FV173" s="258"/>
      <c r="FW173" s="257"/>
      <c r="FX173" s="259"/>
      <c r="FY173" s="260"/>
      <c r="FZ173" s="260"/>
      <c r="GA173" s="257"/>
      <c r="GB173" s="258"/>
      <c r="GC173" s="261"/>
      <c r="GD173" s="262"/>
      <c r="GE173" s="263"/>
      <c r="GF173" s="254"/>
      <c r="GG173" s="255"/>
      <c r="GH173" s="256"/>
      <c r="GI173" s="256"/>
      <c r="GJ173" s="257"/>
      <c r="GK173" s="257"/>
      <c r="GL173" s="257"/>
      <c r="GM173" s="258"/>
      <c r="GN173" s="257"/>
      <c r="GO173" s="259"/>
      <c r="GP173" s="260"/>
      <c r="GQ173" s="260"/>
      <c r="GR173" s="257"/>
      <c r="GS173" s="258"/>
      <c r="GT173" s="261"/>
      <c r="GU173" s="262"/>
      <c r="GV173" s="263"/>
      <c r="GW173" s="254"/>
      <c r="GX173" s="255"/>
      <c r="GY173" s="256"/>
      <c r="GZ173" s="256"/>
      <c r="HA173" s="257"/>
      <c r="HB173" s="257"/>
      <c r="HC173" s="257"/>
      <c r="HD173" s="258"/>
      <c r="HE173" s="257"/>
      <c r="HF173" s="259"/>
      <c r="HG173" s="260"/>
      <c r="HH173" s="260"/>
      <c r="HI173" s="257"/>
      <c r="HJ173" s="258"/>
      <c r="HK173" s="261"/>
      <c r="HL173" s="262"/>
      <c r="HM173" s="263"/>
      <c r="HN173" s="254"/>
      <c r="HO173" s="255"/>
      <c r="HP173" s="256"/>
      <c r="HQ173" s="256"/>
      <c r="HR173" s="257"/>
      <c r="HS173" s="257"/>
      <c r="HT173" s="257"/>
      <c r="HU173" s="258"/>
      <c r="HV173" s="257"/>
      <c r="HW173" s="259"/>
      <c r="HX173" s="260"/>
      <c r="HY173" s="260"/>
      <c r="HZ173" s="257"/>
      <c r="IA173" s="258"/>
      <c r="IB173" s="261"/>
      <c r="IC173" s="262"/>
      <c r="ID173" s="263"/>
      <c r="IE173" s="254"/>
      <c r="IF173" s="255"/>
      <c r="IG173" s="256"/>
      <c r="IH173" s="256"/>
      <c r="II173" s="257"/>
      <c r="IJ173" s="257"/>
      <c r="IK173" s="257"/>
      <c r="IL173" s="258"/>
      <c r="IM173" s="257"/>
      <c r="IN173" s="259"/>
      <c r="IO173" s="260"/>
      <c r="IP173" s="260"/>
      <c r="IQ173" s="257"/>
      <c r="IR173" s="258"/>
      <c r="IS173" s="261"/>
      <c r="IT173" s="262"/>
      <c r="IU173" s="263"/>
      <c r="IV173" s="254"/>
      <c r="IW173" s="255"/>
      <c r="IX173" s="256"/>
      <c r="IY173" s="256"/>
      <c r="IZ173" s="257"/>
      <c r="JA173" s="257"/>
      <c r="JB173" s="257"/>
      <c r="JC173" s="258"/>
      <c r="JD173" s="257"/>
      <c r="JE173" s="259"/>
      <c r="JF173" s="260"/>
      <c r="JG173" s="260"/>
      <c r="JH173" s="257"/>
      <c r="JI173" s="258"/>
      <c r="JJ173" s="261"/>
      <c r="JK173" s="262"/>
      <c r="JL173" s="263"/>
      <c r="JM173" s="254"/>
      <c r="JN173" s="255"/>
      <c r="JO173" s="256"/>
      <c r="JP173" s="256"/>
      <c r="JQ173" s="257"/>
      <c r="JR173" s="257"/>
      <c r="JS173" s="257"/>
      <c r="JT173" s="258"/>
      <c r="JU173" s="257"/>
      <c r="JV173" s="259"/>
      <c r="JW173" s="260"/>
      <c r="JX173" s="260"/>
      <c r="JY173" s="257"/>
      <c r="JZ173" s="258"/>
      <c r="KA173" s="261"/>
      <c r="KB173" s="262"/>
      <c r="KC173" s="263"/>
      <c r="KD173" s="254"/>
      <c r="KE173" s="255"/>
      <c r="KF173" s="256"/>
      <c r="KG173" s="256"/>
      <c r="KH173" s="257"/>
      <c r="KI173" s="257"/>
      <c r="KJ173" s="257"/>
      <c r="KK173" s="258"/>
      <c r="KL173" s="257"/>
      <c r="KM173" s="259"/>
      <c r="KN173" s="260"/>
      <c r="KO173" s="260"/>
      <c r="KP173" s="257"/>
      <c r="KQ173" s="258"/>
      <c r="KR173" s="261"/>
      <c r="KS173" s="262"/>
      <c r="KT173" s="263"/>
      <c r="KU173" s="264"/>
    </row>
    <row r="174" ht="15.75" customHeight="1">
      <c r="A174" s="254"/>
      <c r="B174" s="255"/>
      <c r="C174" s="256"/>
      <c r="D174" s="256"/>
      <c r="E174" s="257"/>
      <c r="F174" s="257"/>
      <c r="G174" s="257"/>
      <c r="H174" s="258"/>
      <c r="I174" s="257"/>
      <c r="J174" s="259"/>
      <c r="K174" s="260"/>
      <c r="L174" s="260"/>
      <c r="M174" s="257"/>
      <c r="N174" s="258"/>
      <c r="O174" s="261"/>
      <c r="P174" s="262"/>
      <c r="Q174" s="263"/>
      <c r="R174" s="254"/>
      <c r="S174" s="255"/>
      <c r="T174" s="256"/>
      <c r="U174" s="256"/>
      <c r="V174" s="257"/>
      <c r="W174" s="257"/>
      <c r="X174" s="257"/>
      <c r="Y174" s="258"/>
      <c r="Z174" s="257"/>
      <c r="AA174" s="259"/>
      <c r="AB174" s="260"/>
      <c r="AC174" s="260"/>
      <c r="AD174" s="257"/>
      <c r="AE174" s="258"/>
      <c r="AF174" s="261"/>
      <c r="AG174" s="262"/>
      <c r="AH174" s="263"/>
      <c r="AI174" s="254"/>
      <c r="AJ174" s="255"/>
      <c r="AK174" s="256"/>
      <c r="AL174" s="256"/>
      <c r="AM174" s="257"/>
      <c r="AN174" s="257"/>
      <c r="AO174" s="257"/>
      <c r="AP174" s="258"/>
      <c r="AQ174" s="257"/>
      <c r="AR174" s="259"/>
      <c r="AS174" s="260"/>
      <c r="AT174" s="260"/>
      <c r="AU174" s="257"/>
      <c r="AV174" s="258"/>
      <c r="AW174" s="261"/>
      <c r="AX174" s="262"/>
      <c r="AY174" s="263"/>
      <c r="AZ174" s="254"/>
      <c r="BA174" s="255"/>
      <c r="BB174" s="256"/>
      <c r="BC174" s="256"/>
      <c r="BD174" s="257"/>
      <c r="BE174" s="257"/>
      <c r="BF174" s="257"/>
      <c r="BG174" s="258"/>
      <c r="BH174" s="257"/>
      <c r="BI174" s="259"/>
      <c r="BJ174" s="260"/>
      <c r="BK174" s="260"/>
      <c r="BL174" s="257"/>
      <c r="BM174" s="258"/>
      <c r="BN174" s="261"/>
      <c r="BO174" s="262"/>
      <c r="BP174" s="263"/>
      <c r="BQ174" s="254"/>
      <c r="BR174" s="255"/>
      <c r="BS174" s="256"/>
      <c r="BT174" s="256"/>
      <c r="BU174" s="257"/>
      <c r="BV174" s="257"/>
      <c r="BW174" s="257"/>
      <c r="BX174" s="258"/>
      <c r="BY174" s="257"/>
      <c r="BZ174" s="259"/>
      <c r="CA174" s="260"/>
      <c r="CB174" s="260"/>
      <c r="CC174" s="257"/>
      <c r="CD174" s="258"/>
      <c r="CE174" s="261"/>
      <c r="CF174" s="262"/>
      <c r="CG174" s="263"/>
      <c r="CH174" s="254"/>
      <c r="CI174" s="255"/>
      <c r="CJ174" s="256"/>
      <c r="CK174" s="256"/>
      <c r="CL174" s="257"/>
      <c r="CM174" s="257"/>
      <c r="CN174" s="257"/>
      <c r="CO174" s="258"/>
      <c r="CP174" s="257"/>
      <c r="CQ174" s="259"/>
      <c r="CR174" s="260"/>
      <c r="CS174" s="260"/>
      <c r="CT174" s="257"/>
      <c r="CU174" s="258"/>
      <c r="CV174" s="261"/>
      <c r="CW174" s="262"/>
      <c r="CX174" s="263"/>
      <c r="CY174" s="254"/>
      <c r="CZ174" s="255"/>
      <c r="DA174" s="256"/>
      <c r="DB174" s="256"/>
      <c r="DC174" s="257"/>
      <c r="DD174" s="257"/>
      <c r="DE174" s="257"/>
      <c r="DF174" s="258"/>
      <c r="DG174" s="257"/>
      <c r="DH174" s="259"/>
      <c r="DI174" s="260"/>
      <c r="DJ174" s="260"/>
      <c r="DK174" s="257"/>
      <c r="DL174" s="258"/>
      <c r="DM174" s="261"/>
      <c r="DN174" s="262"/>
      <c r="DO174" s="263"/>
      <c r="DP174" s="254"/>
      <c r="DQ174" s="255"/>
      <c r="DR174" s="256"/>
      <c r="DS174" s="256"/>
      <c r="DT174" s="257"/>
      <c r="DU174" s="257"/>
      <c r="DV174" s="257"/>
      <c r="DW174" s="258"/>
      <c r="DX174" s="257"/>
      <c r="DY174" s="259"/>
      <c r="DZ174" s="260"/>
      <c r="EA174" s="260"/>
      <c r="EB174" s="257"/>
      <c r="EC174" s="258"/>
      <c r="ED174" s="261"/>
      <c r="EE174" s="262"/>
      <c r="EF174" s="263"/>
      <c r="EG174" s="254"/>
      <c r="EH174" s="255"/>
      <c r="EI174" s="256"/>
      <c r="EJ174" s="256"/>
      <c r="EK174" s="257"/>
      <c r="EL174" s="257"/>
      <c r="EM174" s="257"/>
      <c r="EN174" s="258"/>
      <c r="EO174" s="257"/>
      <c r="EP174" s="259"/>
      <c r="EQ174" s="260"/>
      <c r="ER174" s="260"/>
      <c r="ES174" s="257"/>
      <c r="ET174" s="258"/>
      <c r="EU174" s="261"/>
      <c r="EV174" s="262"/>
      <c r="EW174" s="263"/>
      <c r="EX174" s="254"/>
      <c r="EY174" s="255"/>
      <c r="EZ174" s="256"/>
      <c r="FA174" s="256"/>
      <c r="FB174" s="257"/>
      <c r="FC174" s="257"/>
      <c r="FD174" s="257"/>
      <c r="FE174" s="258"/>
      <c r="FF174" s="257"/>
      <c r="FG174" s="259"/>
      <c r="FH174" s="260"/>
      <c r="FI174" s="260"/>
      <c r="FJ174" s="257"/>
      <c r="FK174" s="258"/>
      <c r="FL174" s="261"/>
      <c r="FM174" s="262"/>
      <c r="FN174" s="263"/>
      <c r="FO174" s="254"/>
      <c r="FP174" s="255"/>
      <c r="FQ174" s="256"/>
      <c r="FR174" s="256"/>
      <c r="FS174" s="257"/>
      <c r="FT174" s="257"/>
      <c r="FU174" s="257"/>
      <c r="FV174" s="258"/>
      <c r="FW174" s="257"/>
      <c r="FX174" s="259"/>
      <c r="FY174" s="260"/>
      <c r="FZ174" s="260"/>
      <c r="GA174" s="257"/>
      <c r="GB174" s="258"/>
      <c r="GC174" s="261"/>
      <c r="GD174" s="262"/>
      <c r="GE174" s="263"/>
      <c r="GF174" s="254"/>
      <c r="GG174" s="255"/>
      <c r="GH174" s="256"/>
      <c r="GI174" s="256"/>
      <c r="GJ174" s="257"/>
      <c r="GK174" s="257"/>
      <c r="GL174" s="257"/>
      <c r="GM174" s="258"/>
      <c r="GN174" s="257"/>
      <c r="GO174" s="259"/>
      <c r="GP174" s="260"/>
      <c r="GQ174" s="260"/>
      <c r="GR174" s="257"/>
      <c r="GS174" s="258"/>
      <c r="GT174" s="261"/>
      <c r="GU174" s="262"/>
      <c r="GV174" s="263"/>
      <c r="GW174" s="254"/>
      <c r="GX174" s="255"/>
      <c r="GY174" s="256"/>
      <c r="GZ174" s="256"/>
      <c r="HA174" s="257"/>
      <c r="HB174" s="257"/>
      <c r="HC174" s="257"/>
      <c r="HD174" s="258"/>
      <c r="HE174" s="257"/>
      <c r="HF174" s="259"/>
      <c r="HG174" s="260"/>
      <c r="HH174" s="260"/>
      <c r="HI174" s="257"/>
      <c r="HJ174" s="258"/>
      <c r="HK174" s="261"/>
      <c r="HL174" s="262"/>
      <c r="HM174" s="263"/>
      <c r="HN174" s="254"/>
      <c r="HO174" s="255"/>
      <c r="HP174" s="256"/>
      <c r="HQ174" s="256"/>
      <c r="HR174" s="257"/>
      <c r="HS174" s="257"/>
      <c r="HT174" s="257"/>
      <c r="HU174" s="258"/>
      <c r="HV174" s="257"/>
      <c r="HW174" s="259"/>
      <c r="HX174" s="260"/>
      <c r="HY174" s="260"/>
      <c r="HZ174" s="257"/>
      <c r="IA174" s="258"/>
      <c r="IB174" s="261"/>
      <c r="IC174" s="262"/>
      <c r="ID174" s="263"/>
      <c r="IE174" s="254"/>
      <c r="IF174" s="255"/>
      <c r="IG174" s="256"/>
      <c r="IH174" s="256"/>
      <c r="II174" s="257"/>
      <c r="IJ174" s="257"/>
      <c r="IK174" s="257"/>
      <c r="IL174" s="258"/>
      <c r="IM174" s="257"/>
      <c r="IN174" s="259"/>
      <c r="IO174" s="260"/>
      <c r="IP174" s="260"/>
      <c r="IQ174" s="257"/>
      <c r="IR174" s="258"/>
      <c r="IS174" s="261"/>
      <c r="IT174" s="262"/>
      <c r="IU174" s="263"/>
      <c r="IV174" s="254"/>
      <c r="IW174" s="255"/>
      <c r="IX174" s="256"/>
      <c r="IY174" s="256"/>
      <c r="IZ174" s="257"/>
      <c r="JA174" s="257"/>
      <c r="JB174" s="257"/>
      <c r="JC174" s="258"/>
      <c r="JD174" s="257"/>
      <c r="JE174" s="259"/>
      <c r="JF174" s="260"/>
      <c r="JG174" s="260"/>
      <c r="JH174" s="257"/>
      <c r="JI174" s="258"/>
      <c r="JJ174" s="261"/>
      <c r="JK174" s="262"/>
      <c r="JL174" s="263"/>
      <c r="JM174" s="254"/>
      <c r="JN174" s="255"/>
      <c r="JO174" s="256"/>
      <c r="JP174" s="256"/>
      <c r="JQ174" s="257"/>
      <c r="JR174" s="257"/>
      <c r="JS174" s="257"/>
      <c r="JT174" s="258"/>
      <c r="JU174" s="257"/>
      <c r="JV174" s="259"/>
      <c r="JW174" s="260"/>
      <c r="JX174" s="260"/>
      <c r="JY174" s="257"/>
      <c r="JZ174" s="258"/>
      <c r="KA174" s="261"/>
      <c r="KB174" s="262"/>
      <c r="KC174" s="263"/>
      <c r="KD174" s="254"/>
      <c r="KE174" s="255"/>
      <c r="KF174" s="256"/>
      <c r="KG174" s="256"/>
      <c r="KH174" s="257"/>
      <c r="KI174" s="257"/>
      <c r="KJ174" s="257"/>
      <c r="KK174" s="258"/>
      <c r="KL174" s="257"/>
      <c r="KM174" s="259"/>
      <c r="KN174" s="260"/>
      <c r="KO174" s="260"/>
      <c r="KP174" s="257"/>
      <c r="KQ174" s="258"/>
      <c r="KR174" s="261"/>
      <c r="KS174" s="262"/>
      <c r="KT174" s="263"/>
      <c r="KU174" s="264"/>
    </row>
    <row r="175" ht="15.75" customHeight="1">
      <c r="A175" s="254"/>
      <c r="B175" s="255"/>
      <c r="C175" s="256"/>
      <c r="D175" s="256"/>
      <c r="E175" s="257"/>
      <c r="F175" s="257"/>
      <c r="G175" s="257"/>
      <c r="H175" s="258"/>
      <c r="I175" s="257"/>
      <c r="J175" s="259"/>
      <c r="K175" s="260"/>
      <c r="L175" s="260"/>
      <c r="M175" s="257"/>
      <c r="N175" s="258"/>
      <c r="O175" s="261"/>
      <c r="P175" s="262"/>
      <c r="Q175" s="263"/>
      <c r="R175" s="254"/>
      <c r="S175" s="255"/>
      <c r="T175" s="256"/>
      <c r="U175" s="256"/>
      <c r="V175" s="257"/>
      <c r="W175" s="257"/>
      <c r="X175" s="257"/>
      <c r="Y175" s="258"/>
      <c r="Z175" s="257"/>
      <c r="AA175" s="259"/>
      <c r="AB175" s="260"/>
      <c r="AC175" s="260"/>
      <c r="AD175" s="257"/>
      <c r="AE175" s="258"/>
      <c r="AF175" s="261"/>
      <c r="AG175" s="262"/>
      <c r="AH175" s="263"/>
      <c r="AI175" s="254"/>
      <c r="AJ175" s="255"/>
      <c r="AK175" s="256"/>
      <c r="AL175" s="256"/>
      <c r="AM175" s="257"/>
      <c r="AN175" s="257"/>
      <c r="AO175" s="257"/>
      <c r="AP175" s="258"/>
      <c r="AQ175" s="257"/>
      <c r="AR175" s="259"/>
      <c r="AS175" s="260"/>
      <c r="AT175" s="260"/>
      <c r="AU175" s="257"/>
      <c r="AV175" s="258"/>
      <c r="AW175" s="261"/>
      <c r="AX175" s="262"/>
      <c r="AY175" s="263"/>
      <c r="AZ175" s="254"/>
      <c r="BA175" s="255"/>
      <c r="BB175" s="256"/>
      <c r="BC175" s="256"/>
      <c r="BD175" s="257"/>
      <c r="BE175" s="257"/>
      <c r="BF175" s="257"/>
      <c r="BG175" s="258"/>
      <c r="BH175" s="257"/>
      <c r="BI175" s="259"/>
      <c r="BJ175" s="260"/>
      <c r="BK175" s="260"/>
      <c r="BL175" s="257"/>
      <c r="BM175" s="258"/>
      <c r="BN175" s="261"/>
      <c r="BO175" s="262"/>
      <c r="BP175" s="263"/>
      <c r="BQ175" s="254"/>
      <c r="BR175" s="255"/>
      <c r="BS175" s="256"/>
      <c r="BT175" s="256"/>
      <c r="BU175" s="257"/>
      <c r="BV175" s="257"/>
      <c r="BW175" s="257"/>
      <c r="BX175" s="258"/>
      <c r="BY175" s="257"/>
      <c r="BZ175" s="259"/>
      <c r="CA175" s="260"/>
      <c r="CB175" s="260"/>
      <c r="CC175" s="257"/>
      <c r="CD175" s="258"/>
      <c r="CE175" s="261"/>
      <c r="CF175" s="262"/>
      <c r="CG175" s="263"/>
      <c r="CH175" s="254"/>
      <c r="CI175" s="255"/>
      <c r="CJ175" s="256"/>
      <c r="CK175" s="256"/>
      <c r="CL175" s="257"/>
      <c r="CM175" s="257"/>
      <c r="CN175" s="257"/>
      <c r="CO175" s="258"/>
      <c r="CP175" s="257"/>
      <c r="CQ175" s="259"/>
      <c r="CR175" s="260"/>
      <c r="CS175" s="260"/>
      <c r="CT175" s="257"/>
      <c r="CU175" s="258"/>
      <c r="CV175" s="261"/>
      <c r="CW175" s="262"/>
      <c r="CX175" s="263"/>
      <c r="CY175" s="254"/>
      <c r="CZ175" s="255"/>
      <c r="DA175" s="256"/>
      <c r="DB175" s="256"/>
      <c r="DC175" s="257"/>
      <c r="DD175" s="257"/>
      <c r="DE175" s="257"/>
      <c r="DF175" s="258"/>
      <c r="DG175" s="257"/>
      <c r="DH175" s="259"/>
      <c r="DI175" s="260"/>
      <c r="DJ175" s="260"/>
      <c r="DK175" s="257"/>
      <c r="DL175" s="258"/>
      <c r="DM175" s="261"/>
      <c r="DN175" s="262"/>
      <c r="DO175" s="263"/>
      <c r="DP175" s="254"/>
      <c r="DQ175" s="255"/>
      <c r="DR175" s="256"/>
      <c r="DS175" s="256"/>
      <c r="DT175" s="257"/>
      <c r="DU175" s="257"/>
      <c r="DV175" s="257"/>
      <c r="DW175" s="258"/>
      <c r="DX175" s="257"/>
      <c r="DY175" s="259"/>
      <c r="DZ175" s="260"/>
      <c r="EA175" s="260"/>
      <c r="EB175" s="257"/>
      <c r="EC175" s="258"/>
      <c r="ED175" s="261"/>
      <c r="EE175" s="262"/>
      <c r="EF175" s="263"/>
      <c r="EG175" s="254"/>
      <c r="EH175" s="255"/>
      <c r="EI175" s="256"/>
      <c r="EJ175" s="256"/>
      <c r="EK175" s="257"/>
      <c r="EL175" s="257"/>
      <c r="EM175" s="257"/>
      <c r="EN175" s="258"/>
      <c r="EO175" s="257"/>
      <c r="EP175" s="259"/>
      <c r="EQ175" s="260"/>
      <c r="ER175" s="260"/>
      <c r="ES175" s="257"/>
      <c r="ET175" s="258"/>
      <c r="EU175" s="261"/>
      <c r="EV175" s="262"/>
      <c r="EW175" s="263"/>
      <c r="EX175" s="254"/>
      <c r="EY175" s="255"/>
      <c r="EZ175" s="256"/>
      <c r="FA175" s="256"/>
      <c r="FB175" s="257"/>
      <c r="FC175" s="257"/>
      <c r="FD175" s="257"/>
      <c r="FE175" s="258"/>
      <c r="FF175" s="257"/>
      <c r="FG175" s="259"/>
      <c r="FH175" s="260"/>
      <c r="FI175" s="260"/>
      <c r="FJ175" s="257"/>
      <c r="FK175" s="258"/>
      <c r="FL175" s="261"/>
      <c r="FM175" s="262"/>
      <c r="FN175" s="263"/>
      <c r="FO175" s="254"/>
      <c r="FP175" s="255"/>
      <c r="FQ175" s="256"/>
      <c r="FR175" s="256"/>
      <c r="FS175" s="257"/>
      <c r="FT175" s="257"/>
      <c r="FU175" s="257"/>
      <c r="FV175" s="258"/>
      <c r="FW175" s="257"/>
      <c r="FX175" s="259"/>
      <c r="FY175" s="260"/>
      <c r="FZ175" s="260"/>
      <c r="GA175" s="257"/>
      <c r="GB175" s="258"/>
      <c r="GC175" s="261"/>
      <c r="GD175" s="262"/>
      <c r="GE175" s="263"/>
      <c r="GF175" s="254"/>
      <c r="GG175" s="255"/>
      <c r="GH175" s="256"/>
      <c r="GI175" s="256"/>
      <c r="GJ175" s="257"/>
      <c r="GK175" s="257"/>
      <c r="GL175" s="257"/>
      <c r="GM175" s="258"/>
      <c r="GN175" s="257"/>
      <c r="GO175" s="259"/>
      <c r="GP175" s="260"/>
      <c r="GQ175" s="260"/>
      <c r="GR175" s="257"/>
      <c r="GS175" s="258"/>
      <c r="GT175" s="261"/>
      <c r="GU175" s="262"/>
      <c r="GV175" s="263"/>
      <c r="GW175" s="254"/>
      <c r="GX175" s="255"/>
      <c r="GY175" s="256"/>
      <c r="GZ175" s="256"/>
      <c r="HA175" s="257"/>
      <c r="HB175" s="257"/>
      <c r="HC175" s="257"/>
      <c r="HD175" s="258"/>
      <c r="HE175" s="257"/>
      <c r="HF175" s="259"/>
      <c r="HG175" s="260"/>
      <c r="HH175" s="260"/>
      <c r="HI175" s="257"/>
      <c r="HJ175" s="258"/>
      <c r="HK175" s="261"/>
      <c r="HL175" s="262"/>
      <c r="HM175" s="263"/>
      <c r="HN175" s="254"/>
      <c r="HO175" s="255"/>
      <c r="HP175" s="256"/>
      <c r="HQ175" s="256"/>
      <c r="HR175" s="257"/>
      <c r="HS175" s="257"/>
      <c r="HT175" s="257"/>
      <c r="HU175" s="258"/>
      <c r="HV175" s="257"/>
      <c r="HW175" s="259"/>
      <c r="HX175" s="260"/>
      <c r="HY175" s="260"/>
      <c r="HZ175" s="257"/>
      <c r="IA175" s="258"/>
      <c r="IB175" s="261"/>
      <c r="IC175" s="262"/>
      <c r="ID175" s="263"/>
      <c r="IE175" s="254"/>
      <c r="IF175" s="255"/>
      <c r="IG175" s="256"/>
      <c r="IH175" s="256"/>
      <c r="II175" s="257"/>
      <c r="IJ175" s="257"/>
      <c r="IK175" s="257"/>
      <c r="IL175" s="258"/>
      <c r="IM175" s="257"/>
      <c r="IN175" s="259"/>
      <c r="IO175" s="260"/>
      <c r="IP175" s="260"/>
      <c r="IQ175" s="257"/>
      <c r="IR175" s="258"/>
      <c r="IS175" s="261"/>
      <c r="IT175" s="262"/>
      <c r="IU175" s="263"/>
      <c r="IV175" s="254"/>
      <c r="IW175" s="255"/>
      <c r="IX175" s="256"/>
      <c r="IY175" s="256"/>
      <c r="IZ175" s="257"/>
      <c r="JA175" s="257"/>
      <c r="JB175" s="257"/>
      <c r="JC175" s="258"/>
      <c r="JD175" s="257"/>
      <c r="JE175" s="259"/>
      <c r="JF175" s="260"/>
      <c r="JG175" s="260"/>
      <c r="JH175" s="257"/>
      <c r="JI175" s="258"/>
      <c r="JJ175" s="261"/>
      <c r="JK175" s="262"/>
      <c r="JL175" s="263"/>
      <c r="JM175" s="254"/>
      <c r="JN175" s="255"/>
      <c r="JO175" s="256"/>
      <c r="JP175" s="256"/>
      <c r="JQ175" s="257"/>
      <c r="JR175" s="257"/>
      <c r="JS175" s="257"/>
      <c r="JT175" s="258"/>
      <c r="JU175" s="257"/>
      <c r="JV175" s="259"/>
      <c r="JW175" s="260"/>
      <c r="JX175" s="260"/>
      <c r="JY175" s="257"/>
      <c r="JZ175" s="258"/>
      <c r="KA175" s="261"/>
      <c r="KB175" s="262"/>
      <c r="KC175" s="263"/>
      <c r="KD175" s="254"/>
      <c r="KE175" s="255"/>
      <c r="KF175" s="256"/>
      <c r="KG175" s="256"/>
      <c r="KH175" s="257"/>
      <c r="KI175" s="257"/>
      <c r="KJ175" s="257"/>
      <c r="KK175" s="258"/>
      <c r="KL175" s="257"/>
      <c r="KM175" s="259"/>
      <c r="KN175" s="260"/>
      <c r="KO175" s="260"/>
      <c r="KP175" s="257"/>
      <c r="KQ175" s="258"/>
      <c r="KR175" s="261"/>
      <c r="KS175" s="262"/>
      <c r="KT175" s="263"/>
      <c r="KU175" s="264"/>
    </row>
    <row r="176" ht="15.75" hidden="1" customHeight="1">
      <c r="A176" s="266"/>
      <c r="B176" s="267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80"/>
      <c r="Q176" s="252"/>
      <c r="R176" s="266"/>
      <c r="S176" s="267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  <c r="AE176" s="268"/>
      <c r="AF176" s="268"/>
      <c r="AG176" s="280"/>
      <c r="AH176" s="252"/>
      <c r="AI176" s="266"/>
      <c r="AJ176" s="267"/>
      <c r="AK176" s="268"/>
      <c r="AL176" s="268"/>
      <c r="AM176" s="268"/>
      <c r="AN176" s="268"/>
      <c r="AO176" s="268"/>
      <c r="AP176" s="268"/>
      <c r="AQ176" s="268"/>
      <c r="AR176" s="268"/>
      <c r="AS176" s="268"/>
      <c r="AT176" s="268"/>
      <c r="AU176" s="268"/>
      <c r="AV176" s="268"/>
      <c r="AW176" s="268"/>
      <c r="AX176" s="280"/>
      <c r="AY176" s="252"/>
      <c r="AZ176" s="266"/>
      <c r="BA176" s="267"/>
      <c r="BB176" s="268"/>
      <c r="BC176" s="268"/>
      <c r="BD176" s="268"/>
      <c r="BE176" s="268"/>
      <c r="BF176" s="268"/>
      <c r="BG176" s="268"/>
      <c r="BH176" s="268"/>
      <c r="BI176" s="268"/>
      <c r="BJ176" s="268"/>
      <c r="BK176" s="268"/>
      <c r="BL176" s="268"/>
      <c r="BM176" s="268"/>
      <c r="BN176" s="268"/>
      <c r="BO176" s="280"/>
      <c r="BP176" s="252"/>
      <c r="BQ176" s="266"/>
      <c r="BR176" s="267"/>
      <c r="BS176" s="268"/>
      <c r="BT176" s="268"/>
      <c r="BU176" s="268"/>
      <c r="BV176" s="268"/>
      <c r="BW176" s="268"/>
      <c r="BX176" s="268"/>
      <c r="BY176" s="268"/>
      <c r="BZ176" s="268"/>
      <c r="CA176" s="268"/>
      <c r="CB176" s="268"/>
      <c r="CC176" s="268"/>
      <c r="CD176" s="268"/>
      <c r="CE176" s="268"/>
      <c r="CF176" s="280"/>
      <c r="CG176" s="252"/>
      <c r="CH176" s="266"/>
      <c r="CI176" s="267"/>
      <c r="CJ176" s="268"/>
      <c r="CK176" s="268"/>
      <c r="CL176" s="268"/>
      <c r="CM176" s="268"/>
      <c r="CN176" s="268"/>
      <c r="CO176" s="268"/>
      <c r="CP176" s="268"/>
      <c r="CQ176" s="268"/>
      <c r="CR176" s="268"/>
      <c r="CS176" s="268"/>
      <c r="CT176" s="268"/>
      <c r="CU176" s="268"/>
      <c r="CV176" s="268"/>
      <c r="CW176" s="280"/>
      <c r="CX176" s="252"/>
      <c r="CY176" s="266"/>
      <c r="CZ176" s="267"/>
      <c r="DA176" s="268"/>
      <c r="DB176" s="268"/>
      <c r="DC176" s="268"/>
      <c r="DD176" s="268"/>
      <c r="DE176" s="268"/>
      <c r="DF176" s="268"/>
      <c r="DG176" s="268"/>
      <c r="DH176" s="268"/>
      <c r="DI176" s="268"/>
      <c r="DJ176" s="268"/>
      <c r="DK176" s="268"/>
      <c r="DL176" s="268"/>
      <c r="DM176" s="268"/>
      <c r="DN176" s="280"/>
      <c r="DO176" s="252"/>
      <c r="DP176" s="266"/>
      <c r="DQ176" s="267"/>
      <c r="DR176" s="268"/>
      <c r="DS176" s="268"/>
      <c r="DT176" s="268"/>
      <c r="DU176" s="268"/>
      <c r="DV176" s="268"/>
      <c r="DW176" s="268"/>
      <c r="DX176" s="268"/>
      <c r="DY176" s="268"/>
      <c r="DZ176" s="268"/>
      <c r="EA176" s="268"/>
      <c r="EB176" s="268"/>
      <c r="EC176" s="268"/>
      <c r="ED176" s="268"/>
      <c r="EE176" s="280"/>
      <c r="EF176" s="252"/>
      <c r="EG176" s="266"/>
      <c r="EH176" s="267"/>
      <c r="EI176" s="268"/>
      <c r="EJ176" s="268"/>
      <c r="EK176" s="268"/>
      <c r="EL176" s="268"/>
      <c r="EM176" s="268"/>
      <c r="EN176" s="268"/>
      <c r="EO176" s="268"/>
      <c r="EP176" s="268"/>
      <c r="EQ176" s="268"/>
      <c r="ER176" s="268"/>
      <c r="ES176" s="268"/>
      <c r="ET176" s="268"/>
      <c r="EU176" s="268"/>
      <c r="EV176" s="280"/>
      <c r="EW176" s="252"/>
      <c r="EX176" s="266"/>
      <c r="EY176" s="267"/>
      <c r="EZ176" s="268"/>
      <c r="FA176" s="268"/>
      <c r="FB176" s="268"/>
      <c r="FC176" s="268"/>
      <c r="FD176" s="268"/>
      <c r="FE176" s="268"/>
      <c r="FF176" s="268"/>
      <c r="FG176" s="268"/>
      <c r="FH176" s="268"/>
      <c r="FI176" s="268"/>
      <c r="FJ176" s="268"/>
      <c r="FK176" s="268"/>
      <c r="FL176" s="268"/>
      <c r="FM176" s="280"/>
      <c r="FN176" s="252"/>
      <c r="FO176" s="266"/>
      <c r="FP176" s="267"/>
      <c r="FQ176" s="268"/>
      <c r="FR176" s="268"/>
      <c r="FS176" s="268"/>
      <c r="FT176" s="268"/>
      <c r="FU176" s="268"/>
      <c r="FV176" s="268"/>
      <c r="FW176" s="268"/>
      <c r="FX176" s="268"/>
      <c r="FY176" s="268"/>
      <c r="FZ176" s="268"/>
      <c r="GA176" s="268"/>
      <c r="GB176" s="268"/>
      <c r="GC176" s="268"/>
      <c r="GD176" s="280"/>
      <c r="GE176" s="252"/>
      <c r="GF176" s="266"/>
      <c r="GG176" s="267"/>
      <c r="GH176" s="268"/>
      <c r="GI176" s="268"/>
      <c r="GJ176" s="268"/>
      <c r="GK176" s="268"/>
      <c r="GL176" s="268"/>
      <c r="GM176" s="268"/>
      <c r="GN176" s="268"/>
      <c r="GO176" s="268"/>
      <c r="GP176" s="268"/>
      <c r="GQ176" s="268"/>
      <c r="GR176" s="268"/>
      <c r="GS176" s="268"/>
      <c r="GT176" s="268"/>
      <c r="GU176" s="280"/>
      <c r="GV176" s="252"/>
      <c r="GW176" s="266"/>
      <c r="GX176" s="267"/>
      <c r="GY176" s="268"/>
      <c r="GZ176" s="268"/>
      <c r="HA176" s="268"/>
      <c r="HB176" s="268"/>
      <c r="HC176" s="268"/>
      <c r="HD176" s="268"/>
      <c r="HE176" s="268"/>
      <c r="HF176" s="268"/>
      <c r="HG176" s="268"/>
      <c r="HH176" s="268"/>
      <c r="HI176" s="268"/>
      <c r="HJ176" s="268"/>
      <c r="HK176" s="268"/>
      <c r="HL176" s="280"/>
      <c r="HM176" s="252"/>
      <c r="HN176" s="266"/>
      <c r="HO176" s="267"/>
      <c r="HP176" s="268"/>
      <c r="HQ176" s="268"/>
      <c r="HR176" s="268"/>
      <c r="HS176" s="268"/>
      <c r="HT176" s="268"/>
      <c r="HU176" s="268"/>
      <c r="HV176" s="268"/>
      <c r="HW176" s="268"/>
      <c r="HX176" s="268"/>
      <c r="HY176" s="268"/>
      <c r="HZ176" s="268"/>
      <c r="IA176" s="268"/>
      <c r="IB176" s="268"/>
      <c r="IC176" s="280"/>
      <c r="ID176" s="252"/>
      <c r="IE176" s="266"/>
      <c r="IF176" s="267"/>
      <c r="IG176" s="268"/>
      <c r="IH176" s="268"/>
      <c r="II176" s="268"/>
      <c r="IJ176" s="268"/>
      <c r="IK176" s="268"/>
      <c r="IL176" s="268"/>
      <c r="IM176" s="268"/>
      <c r="IN176" s="268"/>
      <c r="IO176" s="268"/>
      <c r="IP176" s="268"/>
      <c r="IQ176" s="268"/>
      <c r="IR176" s="268"/>
      <c r="IS176" s="268"/>
      <c r="IT176" s="280"/>
      <c r="IU176" s="252"/>
      <c r="IV176" s="266"/>
      <c r="IW176" s="267"/>
      <c r="IX176" s="268"/>
      <c r="IY176" s="268"/>
      <c r="IZ176" s="268"/>
      <c r="JA176" s="268"/>
      <c r="JB176" s="268"/>
      <c r="JC176" s="268"/>
      <c r="JD176" s="268"/>
      <c r="JE176" s="268"/>
      <c r="JF176" s="268"/>
      <c r="JG176" s="268"/>
      <c r="JH176" s="268"/>
      <c r="JI176" s="268"/>
      <c r="JJ176" s="268"/>
      <c r="JK176" s="280"/>
      <c r="JL176" s="252"/>
      <c r="JM176" s="266"/>
      <c r="JN176" s="267"/>
      <c r="JO176" s="268"/>
      <c r="JP176" s="268"/>
      <c r="JQ176" s="268"/>
      <c r="JR176" s="268"/>
      <c r="JS176" s="268"/>
      <c r="JT176" s="268"/>
      <c r="JU176" s="268"/>
      <c r="JV176" s="268"/>
      <c r="JW176" s="268"/>
      <c r="JX176" s="268"/>
      <c r="JY176" s="268"/>
      <c r="JZ176" s="268"/>
      <c r="KA176" s="268"/>
      <c r="KB176" s="280"/>
      <c r="KC176" s="252"/>
      <c r="KD176" s="266"/>
      <c r="KE176" s="267"/>
      <c r="KF176" s="268"/>
      <c r="KG176" s="268"/>
      <c r="KH176" s="268"/>
      <c r="KI176" s="268"/>
      <c r="KJ176" s="268"/>
      <c r="KK176" s="268"/>
      <c r="KL176" s="268"/>
      <c r="KM176" s="268"/>
      <c r="KN176" s="268"/>
      <c r="KO176" s="268"/>
      <c r="KP176" s="268"/>
      <c r="KQ176" s="268"/>
      <c r="KR176" s="268"/>
      <c r="KS176" s="280"/>
      <c r="KT176" s="252"/>
      <c r="KU176" s="253"/>
    </row>
    <row r="177" ht="15.75" hidden="1" customHeight="1">
      <c r="A177" s="254"/>
      <c r="B177" s="255"/>
      <c r="C177" s="256"/>
      <c r="D177" s="256"/>
      <c r="E177" s="257"/>
      <c r="F177" s="257"/>
      <c r="G177" s="257"/>
      <c r="H177" s="258"/>
      <c r="I177" s="257"/>
      <c r="J177" s="257"/>
      <c r="K177" s="257"/>
      <c r="L177" s="257"/>
      <c r="M177" s="257"/>
      <c r="N177" s="258"/>
      <c r="O177" s="261"/>
      <c r="P177" s="262"/>
      <c r="Q177" s="263"/>
      <c r="R177" s="254"/>
      <c r="S177" s="255"/>
      <c r="T177" s="256"/>
      <c r="U177" s="256"/>
      <c r="V177" s="257"/>
      <c r="W177" s="257"/>
      <c r="X177" s="257"/>
      <c r="Y177" s="258"/>
      <c r="Z177" s="257"/>
      <c r="AA177" s="257"/>
      <c r="AB177" s="257"/>
      <c r="AC177" s="257"/>
      <c r="AD177" s="257"/>
      <c r="AE177" s="258"/>
      <c r="AF177" s="261"/>
      <c r="AG177" s="262"/>
      <c r="AH177" s="263"/>
      <c r="AI177" s="254"/>
      <c r="AJ177" s="255"/>
      <c r="AK177" s="256"/>
      <c r="AL177" s="256"/>
      <c r="AM177" s="257"/>
      <c r="AN177" s="257"/>
      <c r="AO177" s="257"/>
      <c r="AP177" s="258"/>
      <c r="AQ177" s="257"/>
      <c r="AR177" s="257"/>
      <c r="AS177" s="257"/>
      <c r="AT177" s="257"/>
      <c r="AU177" s="257"/>
      <c r="AV177" s="258"/>
      <c r="AW177" s="261"/>
      <c r="AX177" s="262"/>
      <c r="AY177" s="263"/>
      <c r="AZ177" s="254"/>
      <c r="BA177" s="255"/>
      <c r="BB177" s="256"/>
      <c r="BC177" s="256"/>
      <c r="BD177" s="257"/>
      <c r="BE177" s="257"/>
      <c r="BF177" s="257"/>
      <c r="BG177" s="258"/>
      <c r="BH177" s="257"/>
      <c r="BI177" s="257"/>
      <c r="BJ177" s="257"/>
      <c r="BK177" s="257"/>
      <c r="BL177" s="257"/>
      <c r="BM177" s="258"/>
      <c r="BN177" s="261"/>
      <c r="BO177" s="262"/>
      <c r="BP177" s="263"/>
      <c r="BQ177" s="254"/>
      <c r="BR177" s="255"/>
      <c r="BS177" s="256"/>
      <c r="BT177" s="256"/>
      <c r="BU177" s="257"/>
      <c r="BV177" s="257"/>
      <c r="BW177" s="257"/>
      <c r="BX177" s="258"/>
      <c r="BY177" s="257"/>
      <c r="BZ177" s="257"/>
      <c r="CA177" s="257"/>
      <c r="CB177" s="257"/>
      <c r="CC177" s="257"/>
      <c r="CD177" s="258"/>
      <c r="CE177" s="261"/>
      <c r="CF177" s="262"/>
      <c r="CG177" s="263"/>
      <c r="CH177" s="254"/>
      <c r="CI177" s="255"/>
      <c r="CJ177" s="256"/>
      <c r="CK177" s="256"/>
      <c r="CL177" s="257"/>
      <c r="CM177" s="257"/>
      <c r="CN177" s="257"/>
      <c r="CO177" s="258"/>
      <c r="CP177" s="257"/>
      <c r="CQ177" s="257"/>
      <c r="CR177" s="257"/>
      <c r="CS177" s="257"/>
      <c r="CT177" s="257"/>
      <c r="CU177" s="258"/>
      <c r="CV177" s="261"/>
      <c r="CW177" s="262"/>
      <c r="CX177" s="263"/>
      <c r="CY177" s="254"/>
      <c r="CZ177" s="255"/>
      <c r="DA177" s="256"/>
      <c r="DB177" s="256"/>
      <c r="DC177" s="257"/>
      <c r="DD177" s="257"/>
      <c r="DE177" s="257"/>
      <c r="DF177" s="258"/>
      <c r="DG177" s="257"/>
      <c r="DH177" s="257"/>
      <c r="DI177" s="257"/>
      <c r="DJ177" s="257"/>
      <c r="DK177" s="257"/>
      <c r="DL177" s="258"/>
      <c r="DM177" s="261"/>
      <c r="DN177" s="262"/>
      <c r="DO177" s="263"/>
      <c r="DP177" s="254"/>
      <c r="DQ177" s="255"/>
      <c r="DR177" s="256"/>
      <c r="DS177" s="256"/>
      <c r="DT177" s="257"/>
      <c r="DU177" s="257"/>
      <c r="DV177" s="257"/>
      <c r="DW177" s="258"/>
      <c r="DX177" s="257"/>
      <c r="DY177" s="257"/>
      <c r="DZ177" s="257"/>
      <c r="EA177" s="257"/>
      <c r="EB177" s="257"/>
      <c r="EC177" s="258"/>
      <c r="ED177" s="261"/>
      <c r="EE177" s="262"/>
      <c r="EF177" s="263"/>
      <c r="EG177" s="254"/>
      <c r="EH177" s="255"/>
      <c r="EI177" s="256"/>
      <c r="EJ177" s="256"/>
      <c r="EK177" s="257"/>
      <c r="EL177" s="257"/>
      <c r="EM177" s="257"/>
      <c r="EN177" s="258"/>
      <c r="EO177" s="257"/>
      <c r="EP177" s="257"/>
      <c r="EQ177" s="257"/>
      <c r="ER177" s="257"/>
      <c r="ES177" s="257"/>
      <c r="ET177" s="258"/>
      <c r="EU177" s="261"/>
      <c r="EV177" s="262"/>
      <c r="EW177" s="263"/>
      <c r="EX177" s="254"/>
      <c r="EY177" s="255"/>
      <c r="EZ177" s="256"/>
      <c r="FA177" s="256"/>
      <c r="FB177" s="257"/>
      <c r="FC177" s="257"/>
      <c r="FD177" s="257"/>
      <c r="FE177" s="258"/>
      <c r="FF177" s="257"/>
      <c r="FG177" s="257"/>
      <c r="FH177" s="257"/>
      <c r="FI177" s="257"/>
      <c r="FJ177" s="257"/>
      <c r="FK177" s="258"/>
      <c r="FL177" s="261"/>
      <c r="FM177" s="262"/>
      <c r="FN177" s="263"/>
      <c r="FO177" s="254"/>
      <c r="FP177" s="255"/>
      <c r="FQ177" s="256"/>
      <c r="FR177" s="256"/>
      <c r="FS177" s="257"/>
      <c r="FT177" s="257"/>
      <c r="FU177" s="257"/>
      <c r="FV177" s="258"/>
      <c r="FW177" s="257"/>
      <c r="FX177" s="257"/>
      <c r="FY177" s="257"/>
      <c r="FZ177" s="257"/>
      <c r="GA177" s="257"/>
      <c r="GB177" s="258"/>
      <c r="GC177" s="261"/>
      <c r="GD177" s="262"/>
      <c r="GE177" s="263"/>
      <c r="GF177" s="254"/>
      <c r="GG177" s="255"/>
      <c r="GH177" s="256"/>
      <c r="GI177" s="256"/>
      <c r="GJ177" s="257"/>
      <c r="GK177" s="257"/>
      <c r="GL177" s="257"/>
      <c r="GM177" s="258"/>
      <c r="GN177" s="257"/>
      <c r="GO177" s="257"/>
      <c r="GP177" s="257"/>
      <c r="GQ177" s="257"/>
      <c r="GR177" s="257"/>
      <c r="GS177" s="258"/>
      <c r="GT177" s="261"/>
      <c r="GU177" s="262"/>
      <c r="GV177" s="263"/>
      <c r="GW177" s="254"/>
      <c r="GX177" s="255"/>
      <c r="GY177" s="256"/>
      <c r="GZ177" s="256"/>
      <c r="HA177" s="257"/>
      <c r="HB177" s="257"/>
      <c r="HC177" s="257"/>
      <c r="HD177" s="258"/>
      <c r="HE177" s="257"/>
      <c r="HF177" s="257"/>
      <c r="HG177" s="257"/>
      <c r="HH177" s="257"/>
      <c r="HI177" s="257"/>
      <c r="HJ177" s="258"/>
      <c r="HK177" s="261"/>
      <c r="HL177" s="262"/>
      <c r="HM177" s="263"/>
      <c r="HN177" s="254"/>
      <c r="HO177" s="255"/>
      <c r="HP177" s="256"/>
      <c r="HQ177" s="256"/>
      <c r="HR177" s="257"/>
      <c r="HS177" s="257"/>
      <c r="HT177" s="257"/>
      <c r="HU177" s="258"/>
      <c r="HV177" s="257"/>
      <c r="HW177" s="257"/>
      <c r="HX177" s="257"/>
      <c r="HY177" s="257"/>
      <c r="HZ177" s="257"/>
      <c r="IA177" s="258"/>
      <c r="IB177" s="261"/>
      <c r="IC177" s="262"/>
      <c r="ID177" s="263"/>
      <c r="IE177" s="254"/>
      <c r="IF177" s="255"/>
      <c r="IG177" s="256"/>
      <c r="IH177" s="256"/>
      <c r="II177" s="257"/>
      <c r="IJ177" s="257"/>
      <c r="IK177" s="257"/>
      <c r="IL177" s="258"/>
      <c r="IM177" s="257"/>
      <c r="IN177" s="257"/>
      <c r="IO177" s="257"/>
      <c r="IP177" s="257"/>
      <c r="IQ177" s="257"/>
      <c r="IR177" s="258"/>
      <c r="IS177" s="261"/>
      <c r="IT177" s="262"/>
      <c r="IU177" s="263"/>
      <c r="IV177" s="254"/>
      <c r="IW177" s="255"/>
      <c r="IX177" s="256"/>
      <c r="IY177" s="256"/>
      <c r="IZ177" s="257"/>
      <c r="JA177" s="257"/>
      <c r="JB177" s="257"/>
      <c r="JC177" s="258"/>
      <c r="JD177" s="257"/>
      <c r="JE177" s="257"/>
      <c r="JF177" s="257"/>
      <c r="JG177" s="257"/>
      <c r="JH177" s="257"/>
      <c r="JI177" s="258"/>
      <c r="JJ177" s="261"/>
      <c r="JK177" s="262"/>
      <c r="JL177" s="263"/>
      <c r="JM177" s="254"/>
      <c r="JN177" s="255"/>
      <c r="JO177" s="256"/>
      <c r="JP177" s="256"/>
      <c r="JQ177" s="257"/>
      <c r="JR177" s="257"/>
      <c r="JS177" s="257"/>
      <c r="JT177" s="258"/>
      <c r="JU177" s="257"/>
      <c r="JV177" s="257"/>
      <c r="JW177" s="257"/>
      <c r="JX177" s="257"/>
      <c r="JY177" s="257"/>
      <c r="JZ177" s="258"/>
      <c r="KA177" s="261"/>
      <c r="KB177" s="262"/>
      <c r="KC177" s="263"/>
      <c r="KD177" s="254"/>
      <c r="KE177" s="255"/>
      <c r="KF177" s="256"/>
      <c r="KG177" s="256"/>
      <c r="KH177" s="257"/>
      <c r="KI177" s="257"/>
      <c r="KJ177" s="257"/>
      <c r="KK177" s="258"/>
      <c r="KL177" s="257"/>
      <c r="KM177" s="257"/>
      <c r="KN177" s="257"/>
      <c r="KO177" s="257"/>
      <c r="KP177" s="257"/>
      <c r="KQ177" s="258"/>
      <c r="KR177" s="261"/>
      <c r="KS177" s="262"/>
      <c r="KT177" s="263"/>
      <c r="KU177" s="264"/>
    </row>
    <row r="178" ht="15.75" hidden="1" customHeight="1">
      <c r="A178" s="254"/>
      <c r="B178" s="255"/>
      <c r="C178" s="256"/>
      <c r="D178" s="256"/>
      <c r="E178" s="257"/>
      <c r="F178" s="257"/>
      <c r="G178" s="257"/>
      <c r="H178" s="258"/>
      <c r="I178" s="257"/>
      <c r="J178" s="257"/>
      <c r="K178" s="257"/>
      <c r="L178" s="257"/>
      <c r="M178" s="257"/>
      <c r="N178" s="258"/>
      <c r="O178" s="261"/>
      <c r="P178" s="262"/>
      <c r="Q178" s="263"/>
      <c r="R178" s="254"/>
      <c r="S178" s="255"/>
      <c r="T178" s="256"/>
      <c r="U178" s="256"/>
      <c r="V178" s="257"/>
      <c r="W178" s="257"/>
      <c r="X178" s="257"/>
      <c r="Y178" s="258"/>
      <c r="Z178" s="257"/>
      <c r="AA178" s="257"/>
      <c r="AB178" s="257"/>
      <c r="AC178" s="257"/>
      <c r="AD178" s="257"/>
      <c r="AE178" s="258"/>
      <c r="AF178" s="261"/>
      <c r="AG178" s="262"/>
      <c r="AH178" s="263"/>
      <c r="AI178" s="254"/>
      <c r="AJ178" s="255"/>
      <c r="AK178" s="256"/>
      <c r="AL178" s="256"/>
      <c r="AM178" s="257"/>
      <c r="AN178" s="257"/>
      <c r="AO178" s="257"/>
      <c r="AP178" s="258"/>
      <c r="AQ178" s="257"/>
      <c r="AR178" s="257"/>
      <c r="AS178" s="257"/>
      <c r="AT178" s="257"/>
      <c r="AU178" s="257"/>
      <c r="AV178" s="258"/>
      <c r="AW178" s="261"/>
      <c r="AX178" s="262"/>
      <c r="AY178" s="263"/>
      <c r="AZ178" s="254"/>
      <c r="BA178" s="255"/>
      <c r="BB178" s="256"/>
      <c r="BC178" s="256"/>
      <c r="BD178" s="257"/>
      <c r="BE178" s="257"/>
      <c r="BF178" s="257"/>
      <c r="BG178" s="258"/>
      <c r="BH178" s="257"/>
      <c r="BI178" s="257"/>
      <c r="BJ178" s="257"/>
      <c r="BK178" s="257"/>
      <c r="BL178" s="257"/>
      <c r="BM178" s="258"/>
      <c r="BN178" s="261"/>
      <c r="BO178" s="262"/>
      <c r="BP178" s="263"/>
      <c r="BQ178" s="254"/>
      <c r="BR178" s="255"/>
      <c r="BS178" s="256"/>
      <c r="BT178" s="256"/>
      <c r="BU178" s="257"/>
      <c r="BV178" s="257"/>
      <c r="BW178" s="257"/>
      <c r="BX178" s="258"/>
      <c r="BY178" s="257"/>
      <c r="BZ178" s="257"/>
      <c r="CA178" s="257"/>
      <c r="CB178" s="257"/>
      <c r="CC178" s="257"/>
      <c r="CD178" s="258"/>
      <c r="CE178" s="261"/>
      <c r="CF178" s="262"/>
      <c r="CG178" s="263"/>
      <c r="CH178" s="254"/>
      <c r="CI178" s="255"/>
      <c r="CJ178" s="256"/>
      <c r="CK178" s="256"/>
      <c r="CL178" s="257"/>
      <c r="CM178" s="257"/>
      <c r="CN178" s="257"/>
      <c r="CO178" s="258"/>
      <c r="CP178" s="257"/>
      <c r="CQ178" s="257"/>
      <c r="CR178" s="257"/>
      <c r="CS178" s="257"/>
      <c r="CT178" s="257"/>
      <c r="CU178" s="258"/>
      <c r="CV178" s="261"/>
      <c r="CW178" s="262"/>
      <c r="CX178" s="263"/>
      <c r="CY178" s="254"/>
      <c r="CZ178" s="255"/>
      <c r="DA178" s="256"/>
      <c r="DB178" s="256"/>
      <c r="DC178" s="257"/>
      <c r="DD178" s="257"/>
      <c r="DE178" s="257"/>
      <c r="DF178" s="258"/>
      <c r="DG178" s="257"/>
      <c r="DH178" s="257"/>
      <c r="DI178" s="257"/>
      <c r="DJ178" s="257"/>
      <c r="DK178" s="257"/>
      <c r="DL178" s="258"/>
      <c r="DM178" s="261"/>
      <c r="DN178" s="262"/>
      <c r="DO178" s="263"/>
      <c r="DP178" s="254"/>
      <c r="DQ178" s="255"/>
      <c r="DR178" s="256"/>
      <c r="DS178" s="256"/>
      <c r="DT178" s="257"/>
      <c r="DU178" s="257"/>
      <c r="DV178" s="257"/>
      <c r="DW178" s="258"/>
      <c r="DX178" s="257"/>
      <c r="DY178" s="257"/>
      <c r="DZ178" s="257"/>
      <c r="EA178" s="257"/>
      <c r="EB178" s="257"/>
      <c r="EC178" s="258"/>
      <c r="ED178" s="261"/>
      <c r="EE178" s="262"/>
      <c r="EF178" s="263"/>
      <c r="EG178" s="254"/>
      <c r="EH178" s="255"/>
      <c r="EI178" s="256"/>
      <c r="EJ178" s="256"/>
      <c r="EK178" s="257"/>
      <c r="EL178" s="257"/>
      <c r="EM178" s="257"/>
      <c r="EN178" s="258"/>
      <c r="EO178" s="257"/>
      <c r="EP178" s="257"/>
      <c r="EQ178" s="257"/>
      <c r="ER178" s="257"/>
      <c r="ES178" s="257"/>
      <c r="ET178" s="258"/>
      <c r="EU178" s="261"/>
      <c r="EV178" s="262"/>
      <c r="EW178" s="263"/>
      <c r="EX178" s="254"/>
      <c r="EY178" s="255"/>
      <c r="EZ178" s="256"/>
      <c r="FA178" s="256"/>
      <c r="FB178" s="257"/>
      <c r="FC178" s="257"/>
      <c r="FD178" s="257"/>
      <c r="FE178" s="258"/>
      <c r="FF178" s="257"/>
      <c r="FG178" s="257"/>
      <c r="FH178" s="257"/>
      <c r="FI178" s="257"/>
      <c r="FJ178" s="257"/>
      <c r="FK178" s="258"/>
      <c r="FL178" s="261"/>
      <c r="FM178" s="262"/>
      <c r="FN178" s="263"/>
      <c r="FO178" s="254"/>
      <c r="FP178" s="255"/>
      <c r="FQ178" s="256"/>
      <c r="FR178" s="256"/>
      <c r="FS178" s="257"/>
      <c r="FT178" s="257"/>
      <c r="FU178" s="257"/>
      <c r="FV178" s="258"/>
      <c r="FW178" s="257"/>
      <c r="FX178" s="257"/>
      <c r="FY178" s="257"/>
      <c r="FZ178" s="257"/>
      <c r="GA178" s="257"/>
      <c r="GB178" s="258"/>
      <c r="GC178" s="261"/>
      <c r="GD178" s="262"/>
      <c r="GE178" s="263"/>
      <c r="GF178" s="254"/>
      <c r="GG178" s="255"/>
      <c r="GH178" s="256"/>
      <c r="GI178" s="256"/>
      <c r="GJ178" s="257"/>
      <c r="GK178" s="257"/>
      <c r="GL178" s="257"/>
      <c r="GM178" s="258"/>
      <c r="GN178" s="257"/>
      <c r="GO178" s="257"/>
      <c r="GP178" s="257"/>
      <c r="GQ178" s="257"/>
      <c r="GR178" s="257"/>
      <c r="GS178" s="258"/>
      <c r="GT178" s="261"/>
      <c r="GU178" s="262"/>
      <c r="GV178" s="263"/>
      <c r="GW178" s="254"/>
      <c r="GX178" s="255"/>
      <c r="GY178" s="256"/>
      <c r="GZ178" s="256"/>
      <c r="HA178" s="257"/>
      <c r="HB178" s="257"/>
      <c r="HC178" s="257"/>
      <c r="HD178" s="258"/>
      <c r="HE178" s="257"/>
      <c r="HF178" s="257"/>
      <c r="HG178" s="257"/>
      <c r="HH178" s="257"/>
      <c r="HI178" s="257"/>
      <c r="HJ178" s="258"/>
      <c r="HK178" s="261"/>
      <c r="HL178" s="262"/>
      <c r="HM178" s="263"/>
      <c r="HN178" s="254"/>
      <c r="HO178" s="255"/>
      <c r="HP178" s="256"/>
      <c r="HQ178" s="256"/>
      <c r="HR178" s="257"/>
      <c r="HS178" s="257"/>
      <c r="HT178" s="257"/>
      <c r="HU178" s="258"/>
      <c r="HV178" s="257"/>
      <c r="HW178" s="257"/>
      <c r="HX178" s="257"/>
      <c r="HY178" s="257"/>
      <c r="HZ178" s="257"/>
      <c r="IA178" s="258"/>
      <c r="IB178" s="261"/>
      <c r="IC178" s="262"/>
      <c r="ID178" s="263"/>
      <c r="IE178" s="254"/>
      <c r="IF178" s="255"/>
      <c r="IG178" s="256"/>
      <c r="IH178" s="256"/>
      <c r="II178" s="257"/>
      <c r="IJ178" s="257"/>
      <c r="IK178" s="257"/>
      <c r="IL178" s="258"/>
      <c r="IM178" s="257"/>
      <c r="IN178" s="257"/>
      <c r="IO178" s="257"/>
      <c r="IP178" s="257"/>
      <c r="IQ178" s="257"/>
      <c r="IR178" s="258"/>
      <c r="IS178" s="261"/>
      <c r="IT178" s="262"/>
      <c r="IU178" s="263"/>
      <c r="IV178" s="254"/>
      <c r="IW178" s="255"/>
      <c r="IX178" s="256"/>
      <c r="IY178" s="256"/>
      <c r="IZ178" s="257"/>
      <c r="JA178" s="257"/>
      <c r="JB178" s="257"/>
      <c r="JC178" s="258"/>
      <c r="JD178" s="257"/>
      <c r="JE178" s="257"/>
      <c r="JF178" s="257"/>
      <c r="JG178" s="257"/>
      <c r="JH178" s="257"/>
      <c r="JI178" s="258"/>
      <c r="JJ178" s="261"/>
      <c r="JK178" s="262"/>
      <c r="JL178" s="263"/>
      <c r="JM178" s="254"/>
      <c r="JN178" s="255"/>
      <c r="JO178" s="256"/>
      <c r="JP178" s="256"/>
      <c r="JQ178" s="257"/>
      <c r="JR178" s="257"/>
      <c r="JS178" s="257"/>
      <c r="JT178" s="258"/>
      <c r="JU178" s="257"/>
      <c r="JV178" s="257"/>
      <c r="JW178" s="257"/>
      <c r="JX178" s="257"/>
      <c r="JY178" s="257"/>
      <c r="JZ178" s="258"/>
      <c r="KA178" s="261"/>
      <c r="KB178" s="262"/>
      <c r="KC178" s="263"/>
      <c r="KD178" s="254"/>
      <c r="KE178" s="255"/>
      <c r="KF178" s="256"/>
      <c r="KG178" s="256"/>
      <c r="KH178" s="257"/>
      <c r="KI178" s="257"/>
      <c r="KJ178" s="257"/>
      <c r="KK178" s="258"/>
      <c r="KL178" s="257"/>
      <c r="KM178" s="257"/>
      <c r="KN178" s="257"/>
      <c r="KO178" s="257"/>
      <c r="KP178" s="257"/>
      <c r="KQ178" s="258"/>
      <c r="KR178" s="261"/>
      <c r="KS178" s="262"/>
      <c r="KT178" s="263"/>
      <c r="KU178" s="264"/>
    </row>
    <row r="179" ht="15.75" hidden="1" customHeight="1">
      <c r="A179" s="254"/>
      <c r="B179" s="255"/>
      <c r="C179" s="256"/>
      <c r="D179" s="256"/>
      <c r="E179" s="257"/>
      <c r="F179" s="257"/>
      <c r="G179" s="257"/>
      <c r="H179" s="258"/>
      <c r="I179" s="257"/>
      <c r="J179" s="257"/>
      <c r="K179" s="257"/>
      <c r="L179" s="257"/>
      <c r="M179" s="257"/>
      <c r="N179" s="258"/>
      <c r="O179" s="261"/>
      <c r="P179" s="262"/>
      <c r="Q179" s="263"/>
      <c r="R179" s="254"/>
      <c r="S179" s="255"/>
      <c r="T179" s="256"/>
      <c r="U179" s="256"/>
      <c r="V179" s="257"/>
      <c r="W179" s="257"/>
      <c r="X179" s="257"/>
      <c r="Y179" s="258"/>
      <c r="Z179" s="257"/>
      <c r="AA179" s="257"/>
      <c r="AB179" s="257"/>
      <c r="AC179" s="257"/>
      <c r="AD179" s="257"/>
      <c r="AE179" s="258"/>
      <c r="AF179" s="261"/>
      <c r="AG179" s="262"/>
      <c r="AH179" s="263"/>
      <c r="AI179" s="254"/>
      <c r="AJ179" s="255"/>
      <c r="AK179" s="256"/>
      <c r="AL179" s="256"/>
      <c r="AM179" s="257"/>
      <c r="AN179" s="257"/>
      <c r="AO179" s="257"/>
      <c r="AP179" s="258"/>
      <c r="AQ179" s="257"/>
      <c r="AR179" s="257"/>
      <c r="AS179" s="257"/>
      <c r="AT179" s="257"/>
      <c r="AU179" s="257"/>
      <c r="AV179" s="258"/>
      <c r="AW179" s="261"/>
      <c r="AX179" s="262"/>
      <c r="AY179" s="263"/>
      <c r="AZ179" s="254"/>
      <c r="BA179" s="255"/>
      <c r="BB179" s="256"/>
      <c r="BC179" s="256"/>
      <c r="BD179" s="257"/>
      <c r="BE179" s="257"/>
      <c r="BF179" s="257"/>
      <c r="BG179" s="258"/>
      <c r="BH179" s="257"/>
      <c r="BI179" s="257"/>
      <c r="BJ179" s="257"/>
      <c r="BK179" s="257"/>
      <c r="BL179" s="257"/>
      <c r="BM179" s="258"/>
      <c r="BN179" s="261"/>
      <c r="BO179" s="262"/>
      <c r="BP179" s="263"/>
      <c r="BQ179" s="254"/>
      <c r="BR179" s="255"/>
      <c r="BS179" s="256"/>
      <c r="BT179" s="256"/>
      <c r="BU179" s="257"/>
      <c r="BV179" s="257"/>
      <c r="BW179" s="257"/>
      <c r="BX179" s="258"/>
      <c r="BY179" s="257"/>
      <c r="BZ179" s="257"/>
      <c r="CA179" s="257"/>
      <c r="CB179" s="257"/>
      <c r="CC179" s="257"/>
      <c r="CD179" s="258"/>
      <c r="CE179" s="261"/>
      <c r="CF179" s="262"/>
      <c r="CG179" s="263"/>
      <c r="CH179" s="254"/>
      <c r="CI179" s="255"/>
      <c r="CJ179" s="256"/>
      <c r="CK179" s="256"/>
      <c r="CL179" s="257"/>
      <c r="CM179" s="257"/>
      <c r="CN179" s="257"/>
      <c r="CO179" s="258"/>
      <c r="CP179" s="257"/>
      <c r="CQ179" s="257"/>
      <c r="CR179" s="257"/>
      <c r="CS179" s="257"/>
      <c r="CT179" s="257"/>
      <c r="CU179" s="258"/>
      <c r="CV179" s="261"/>
      <c r="CW179" s="262"/>
      <c r="CX179" s="263"/>
      <c r="CY179" s="254"/>
      <c r="CZ179" s="255"/>
      <c r="DA179" s="256"/>
      <c r="DB179" s="256"/>
      <c r="DC179" s="257"/>
      <c r="DD179" s="257"/>
      <c r="DE179" s="257"/>
      <c r="DF179" s="258"/>
      <c r="DG179" s="257"/>
      <c r="DH179" s="257"/>
      <c r="DI179" s="257"/>
      <c r="DJ179" s="257"/>
      <c r="DK179" s="257"/>
      <c r="DL179" s="258"/>
      <c r="DM179" s="261"/>
      <c r="DN179" s="262"/>
      <c r="DO179" s="263"/>
      <c r="DP179" s="254"/>
      <c r="DQ179" s="255"/>
      <c r="DR179" s="256"/>
      <c r="DS179" s="256"/>
      <c r="DT179" s="257"/>
      <c r="DU179" s="257"/>
      <c r="DV179" s="257"/>
      <c r="DW179" s="258"/>
      <c r="DX179" s="257"/>
      <c r="DY179" s="257"/>
      <c r="DZ179" s="257"/>
      <c r="EA179" s="257"/>
      <c r="EB179" s="257"/>
      <c r="EC179" s="258"/>
      <c r="ED179" s="261"/>
      <c r="EE179" s="262"/>
      <c r="EF179" s="263"/>
      <c r="EG179" s="254"/>
      <c r="EH179" s="255"/>
      <c r="EI179" s="256"/>
      <c r="EJ179" s="256"/>
      <c r="EK179" s="257"/>
      <c r="EL179" s="257"/>
      <c r="EM179" s="257"/>
      <c r="EN179" s="258"/>
      <c r="EO179" s="257"/>
      <c r="EP179" s="257"/>
      <c r="EQ179" s="257"/>
      <c r="ER179" s="257"/>
      <c r="ES179" s="257"/>
      <c r="ET179" s="258"/>
      <c r="EU179" s="261"/>
      <c r="EV179" s="262"/>
      <c r="EW179" s="263"/>
      <c r="EX179" s="254"/>
      <c r="EY179" s="255"/>
      <c r="EZ179" s="256"/>
      <c r="FA179" s="256"/>
      <c r="FB179" s="257"/>
      <c r="FC179" s="257"/>
      <c r="FD179" s="257"/>
      <c r="FE179" s="258"/>
      <c r="FF179" s="257"/>
      <c r="FG179" s="257"/>
      <c r="FH179" s="257"/>
      <c r="FI179" s="257"/>
      <c r="FJ179" s="257"/>
      <c r="FK179" s="258"/>
      <c r="FL179" s="261"/>
      <c r="FM179" s="262"/>
      <c r="FN179" s="263"/>
      <c r="FO179" s="254"/>
      <c r="FP179" s="255"/>
      <c r="FQ179" s="256"/>
      <c r="FR179" s="256"/>
      <c r="FS179" s="257"/>
      <c r="FT179" s="257"/>
      <c r="FU179" s="257"/>
      <c r="FV179" s="258"/>
      <c r="FW179" s="257"/>
      <c r="FX179" s="257"/>
      <c r="FY179" s="257"/>
      <c r="FZ179" s="257"/>
      <c r="GA179" s="257"/>
      <c r="GB179" s="258"/>
      <c r="GC179" s="261"/>
      <c r="GD179" s="262"/>
      <c r="GE179" s="263"/>
      <c r="GF179" s="254"/>
      <c r="GG179" s="255"/>
      <c r="GH179" s="256"/>
      <c r="GI179" s="256"/>
      <c r="GJ179" s="257"/>
      <c r="GK179" s="257"/>
      <c r="GL179" s="257"/>
      <c r="GM179" s="258"/>
      <c r="GN179" s="257"/>
      <c r="GO179" s="257"/>
      <c r="GP179" s="257"/>
      <c r="GQ179" s="257"/>
      <c r="GR179" s="257"/>
      <c r="GS179" s="258"/>
      <c r="GT179" s="261"/>
      <c r="GU179" s="262"/>
      <c r="GV179" s="263"/>
      <c r="GW179" s="254"/>
      <c r="GX179" s="255"/>
      <c r="GY179" s="256"/>
      <c r="GZ179" s="256"/>
      <c r="HA179" s="257"/>
      <c r="HB179" s="257"/>
      <c r="HC179" s="257"/>
      <c r="HD179" s="258"/>
      <c r="HE179" s="257"/>
      <c r="HF179" s="257"/>
      <c r="HG179" s="257"/>
      <c r="HH179" s="257"/>
      <c r="HI179" s="257"/>
      <c r="HJ179" s="258"/>
      <c r="HK179" s="261"/>
      <c r="HL179" s="262"/>
      <c r="HM179" s="263"/>
      <c r="HN179" s="254"/>
      <c r="HO179" s="255"/>
      <c r="HP179" s="256"/>
      <c r="HQ179" s="256"/>
      <c r="HR179" s="257"/>
      <c r="HS179" s="257"/>
      <c r="HT179" s="257"/>
      <c r="HU179" s="258"/>
      <c r="HV179" s="257"/>
      <c r="HW179" s="257"/>
      <c r="HX179" s="257"/>
      <c r="HY179" s="257"/>
      <c r="HZ179" s="257"/>
      <c r="IA179" s="258"/>
      <c r="IB179" s="261"/>
      <c r="IC179" s="262"/>
      <c r="ID179" s="263"/>
      <c r="IE179" s="254"/>
      <c r="IF179" s="255"/>
      <c r="IG179" s="256"/>
      <c r="IH179" s="256"/>
      <c r="II179" s="257"/>
      <c r="IJ179" s="257"/>
      <c r="IK179" s="257"/>
      <c r="IL179" s="258"/>
      <c r="IM179" s="257"/>
      <c r="IN179" s="257"/>
      <c r="IO179" s="257"/>
      <c r="IP179" s="257"/>
      <c r="IQ179" s="257"/>
      <c r="IR179" s="258"/>
      <c r="IS179" s="261"/>
      <c r="IT179" s="262"/>
      <c r="IU179" s="263"/>
      <c r="IV179" s="254"/>
      <c r="IW179" s="255"/>
      <c r="IX179" s="256"/>
      <c r="IY179" s="256"/>
      <c r="IZ179" s="257"/>
      <c r="JA179" s="257"/>
      <c r="JB179" s="257"/>
      <c r="JC179" s="258"/>
      <c r="JD179" s="257"/>
      <c r="JE179" s="257"/>
      <c r="JF179" s="257"/>
      <c r="JG179" s="257"/>
      <c r="JH179" s="257"/>
      <c r="JI179" s="258"/>
      <c r="JJ179" s="261"/>
      <c r="JK179" s="262"/>
      <c r="JL179" s="263"/>
      <c r="JM179" s="254"/>
      <c r="JN179" s="255"/>
      <c r="JO179" s="256"/>
      <c r="JP179" s="256"/>
      <c r="JQ179" s="257"/>
      <c r="JR179" s="257"/>
      <c r="JS179" s="257"/>
      <c r="JT179" s="258"/>
      <c r="JU179" s="257"/>
      <c r="JV179" s="257"/>
      <c r="JW179" s="257"/>
      <c r="JX179" s="257"/>
      <c r="JY179" s="257"/>
      <c r="JZ179" s="258"/>
      <c r="KA179" s="261"/>
      <c r="KB179" s="262"/>
      <c r="KC179" s="263"/>
      <c r="KD179" s="254"/>
      <c r="KE179" s="255"/>
      <c r="KF179" s="256"/>
      <c r="KG179" s="256"/>
      <c r="KH179" s="257"/>
      <c r="KI179" s="257"/>
      <c r="KJ179" s="257"/>
      <c r="KK179" s="258"/>
      <c r="KL179" s="257"/>
      <c r="KM179" s="257"/>
      <c r="KN179" s="257"/>
      <c r="KO179" s="257"/>
      <c r="KP179" s="257"/>
      <c r="KQ179" s="258"/>
      <c r="KR179" s="261"/>
      <c r="KS179" s="262"/>
      <c r="KT179" s="263"/>
      <c r="KU179" s="264"/>
    </row>
    <row r="180" ht="15.75" hidden="1" customHeight="1">
      <c r="A180" s="254"/>
      <c r="B180" s="255"/>
      <c r="C180" s="256"/>
      <c r="D180" s="256"/>
      <c r="E180" s="257"/>
      <c r="F180" s="257"/>
      <c r="G180" s="257"/>
      <c r="H180" s="258"/>
      <c r="I180" s="257"/>
      <c r="J180" s="257"/>
      <c r="K180" s="257"/>
      <c r="L180" s="257"/>
      <c r="M180" s="257"/>
      <c r="N180" s="258"/>
      <c r="O180" s="261"/>
      <c r="P180" s="262"/>
      <c r="Q180" s="263"/>
      <c r="R180" s="254"/>
      <c r="S180" s="255"/>
      <c r="T180" s="256"/>
      <c r="U180" s="256"/>
      <c r="V180" s="257"/>
      <c r="W180" s="257"/>
      <c r="X180" s="257"/>
      <c r="Y180" s="258"/>
      <c r="Z180" s="257"/>
      <c r="AA180" s="257"/>
      <c r="AB180" s="257"/>
      <c r="AC180" s="257"/>
      <c r="AD180" s="257"/>
      <c r="AE180" s="258"/>
      <c r="AF180" s="261"/>
      <c r="AG180" s="262"/>
      <c r="AH180" s="263"/>
      <c r="AI180" s="254"/>
      <c r="AJ180" s="255"/>
      <c r="AK180" s="256"/>
      <c r="AL180" s="256"/>
      <c r="AM180" s="257"/>
      <c r="AN180" s="257"/>
      <c r="AO180" s="257"/>
      <c r="AP180" s="258"/>
      <c r="AQ180" s="257"/>
      <c r="AR180" s="257"/>
      <c r="AS180" s="257"/>
      <c r="AT180" s="257"/>
      <c r="AU180" s="257"/>
      <c r="AV180" s="258"/>
      <c r="AW180" s="261"/>
      <c r="AX180" s="262"/>
      <c r="AY180" s="263"/>
      <c r="AZ180" s="254"/>
      <c r="BA180" s="255"/>
      <c r="BB180" s="256"/>
      <c r="BC180" s="256"/>
      <c r="BD180" s="257"/>
      <c r="BE180" s="257"/>
      <c r="BF180" s="257"/>
      <c r="BG180" s="258"/>
      <c r="BH180" s="257"/>
      <c r="BI180" s="257"/>
      <c r="BJ180" s="257"/>
      <c r="BK180" s="257"/>
      <c r="BL180" s="257"/>
      <c r="BM180" s="258"/>
      <c r="BN180" s="261"/>
      <c r="BO180" s="262"/>
      <c r="BP180" s="263"/>
      <c r="BQ180" s="254"/>
      <c r="BR180" s="255"/>
      <c r="BS180" s="256"/>
      <c r="BT180" s="256"/>
      <c r="BU180" s="257"/>
      <c r="BV180" s="257"/>
      <c r="BW180" s="257"/>
      <c r="BX180" s="258"/>
      <c r="BY180" s="257"/>
      <c r="BZ180" s="257"/>
      <c r="CA180" s="257"/>
      <c r="CB180" s="257"/>
      <c r="CC180" s="257"/>
      <c r="CD180" s="258"/>
      <c r="CE180" s="261"/>
      <c r="CF180" s="262"/>
      <c r="CG180" s="263"/>
      <c r="CH180" s="254"/>
      <c r="CI180" s="255"/>
      <c r="CJ180" s="256"/>
      <c r="CK180" s="256"/>
      <c r="CL180" s="257"/>
      <c r="CM180" s="257"/>
      <c r="CN180" s="257"/>
      <c r="CO180" s="258"/>
      <c r="CP180" s="257"/>
      <c r="CQ180" s="257"/>
      <c r="CR180" s="257"/>
      <c r="CS180" s="257"/>
      <c r="CT180" s="257"/>
      <c r="CU180" s="258"/>
      <c r="CV180" s="261"/>
      <c r="CW180" s="262"/>
      <c r="CX180" s="263"/>
      <c r="CY180" s="254"/>
      <c r="CZ180" s="255"/>
      <c r="DA180" s="256"/>
      <c r="DB180" s="256"/>
      <c r="DC180" s="257"/>
      <c r="DD180" s="257"/>
      <c r="DE180" s="257"/>
      <c r="DF180" s="258"/>
      <c r="DG180" s="257"/>
      <c r="DH180" s="257"/>
      <c r="DI180" s="257"/>
      <c r="DJ180" s="257"/>
      <c r="DK180" s="257"/>
      <c r="DL180" s="258"/>
      <c r="DM180" s="261"/>
      <c r="DN180" s="262"/>
      <c r="DO180" s="263"/>
      <c r="DP180" s="254"/>
      <c r="DQ180" s="255"/>
      <c r="DR180" s="256"/>
      <c r="DS180" s="256"/>
      <c r="DT180" s="257"/>
      <c r="DU180" s="257"/>
      <c r="DV180" s="257"/>
      <c r="DW180" s="258"/>
      <c r="DX180" s="257"/>
      <c r="DY180" s="257"/>
      <c r="DZ180" s="257"/>
      <c r="EA180" s="257"/>
      <c r="EB180" s="257"/>
      <c r="EC180" s="258"/>
      <c r="ED180" s="261"/>
      <c r="EE180" s="262"/>
      <c r="EF180" s="263"/>
      <c r="EG180" s="254"/>
      <c r="EH180" s="255"/>
      <c r="EI180" s="256"/>
      <c r="EJ180" s="256"/>
      <c r="EK180" s="257"/>
      <c r="EL180" s="257"/>
      <c r="EM180" s="257"/>
      <c r="EN180" s="258"/>
      <c r="EO180" s="257"/>
      <c r="EP180" s="257"/>
      <c r="EQ180" s="257"/>
      <c r="ER180" s="257"/>
      <c r="ES180" s="257"/>
      <c r="ET180" s="258"/>
      <c r="EU180" s="261"/>
      <c r="EV180" s="262"/>
      <c r="EW180" s="263"/>
      <c r="EX180" s="254"/>
      <c r="EY180" s="255"/>
      <c r="EZ180" s="256"/>
      <c r="FA180" s="256"/>
      <c r="FB180" s="257"/>
      <c r="FC180" s="257"/>
      <c r="FD180" s="257"/>
      <c r="FE180" s="258"/>
      <c r="FF180" s="257"/>
      <c r="FG180" s="257"/>
      <c r="FH180" s="257"/>
      <c r="FI180" s="257"/>
      <c r="FJ180" s="257"/>
      <c r="FK180" s="258"/>
      <c r="FL180" s="261"/>
      <c r="FM180" s="262"/>
      <c r="FN180" s="263"/>
      <c r="FO180" s="254"/>
      <c r="FP180" s="255"/>
      <c r="FQ180" s="256"/>
      <c r="FR180" s="256"/>
      <c r="FS180" s="257"/>
      <c r="FT180" s="257"/>
      <c r="FU180" s="257"/>
      <c r="FV180" s="258"/>
      <c r="FW180" s="257"/>
      <c r="FX180" s="257"/>
      <c r="FY180" s="257"/>
      <c r="FZ180" s="257"/>
      <c r="GA180" s="257"/>
      <c r="GB180" s="258"/>
      <c r="GC180" s="261"/>
      <c r="GD180" s="262"/>
      <c r="GE180" s="263"/>
      <c r="GF180" s="254"/>
      <c r="GG180" s="255"/>
      <c r="GH180" s="256"/>
      <c r="GI180" s="256"/>
      <c r="GJ180" s="257"/>
      <c r="GK180" s="257"/>
      <c r="GL180" s="257"/>
      <c r="GM180" s="258"/>
      <c r="GN180" s="257"/>
      <c r="GO180" s="257"/>
      <c r="GP180" s="257"/>
      <c r="GQ180" s="257"/>
      <c r="GR180" s="257"/>
      <c r="GS180" s="258"/>
      <c r="GT180" s="261"/>
      <c r="GU180" s="262"/>
      <c r="GV180" s="263"/>
      <c r="GW180" s="254"/>
      <c r="GX180" s="255"/>
      <c r="GY180" s="256"/>
      <c r="GZ180" s="256"/>
      <c r="HA180" s="257"/>
      <c r="HB180" s="257"/>
      <c r="HC180" s="257"/>
      <c r="HD180" s="258"/>
      <c r="HE180" s="257"/>
      <c r="HF180" s="257"/>
      <c r="HG180" s="257"/>
      <c r="HH180" s="257"/>
      <c r="HI180" s="257"/>
      <c r="HJ180" s="258"/>
      <c r="HK180" s="261"/>
      <c r="HL180" s="262"/>
      <c r="HM180" s="263"/>
      <c r="HN180" s="254"/>
      <c r="HO180" s="255"/>
      <c r="HP180" s="256"/>
      <c r="HQ180" s="256"/>
      <c r="HR180" s="257"/>
      <c r="HS180" s="257"/>
      <c r="HT180" s="257"/>
      <c r="HU180" s="258"/>
      <c r="HV180" s="257"/>
      <c r="HW180" s="257"/>
      <c r="HX180" s="257"/>
      <c r="HY180" s="257"/>
      <c r="HZ180" s="257"/>
      <c r="IA180" s="258"/>
      <c r="IB180" s="261"/>
      <c r="IC180" s="262"/>
      <c r="ID180" s="263"/>
      <c r="IE180" s="254"/>
      <c r="IF180" s="255"/>
      <c r="IG180" s="256"/>
      <c r="IH180" s="256"/>
      <c r="II180" s="257"/>
      <c r="IJ180" s="257"/>
      <c r="IK180" s="257"/>
      <c r="IL180" s="258"/>
      <c r="IM180" s="257"/>
      <c r="IN180" s="257"/>
      <c r="IO180" s="257"/>
      <c r="IP180" s="257"/>
      <c r="IQ180" s="257"/>
      <c r="IR180" s="258"/>
      <c r="IS180" s="261"/>
      <c r="IT180" s="262"/>
      <c r="IU180" s="263"/>
      <c r="IV180" s="254"/>
      <c r="IW180" s="255"/>
      <c r="IX180" s="256"/>
      <c r="IY180" s="256"/>
      <c r="IZ180" s="257"/>
      <c r="JA180" s="257"/>
      <c r="JB180" s="257"/>
      <c r="JC180" s="258"/>
      <c r="JD180" s="257"/>
      <c r="JE180" s="257"/>
      <c r="JF180" s="257"/>
      <c r="JG180" s="257"/>
      <c r="JH180" s="257"/>
      <c r="JI180" s="258"/>
      <c r="JJ180" s="261"/>
      <c r="JK180" s="262"/>
      <c r="JL180" s="263"/>
      <c r="JM180" s="254"/>
      <c r="JN180" s="255"/>
      <c r="JO180" s="256"/>
      <c r="JP180" s="256"/>
      <c r="JQ180" s="257"/>
      <c r="JR180" s="257"/>
      <c r="JS180" s="257"/>
      <c r="JT180" s="258"/>
      <c r="JU180" s="257"/>
      <c r="JV180" s="257"/>
      <c r="JW180" s="257"/>
      <c r="JX180" s="257"/>
      <c r="JY180" s="257"/>
      <c r="JZ180" s="258"/>
      <c r="KA180" s="261"/>
      <c r="KB180" s="262"/>
      <c r="KC180" s="263"/>
      <c r="KD180" s="254"/>
      <c r="KE180" s="255"/>
      <c r="KF180" s="256"/>
      <c r="KG180" s="256"/>
      <c r="KH180" s="257"/>
      <c r="KI180" s="257"/>
      <c r="KJ180" s="257"/>
      <c r="KK180" s="258"/>
      <c r="KL180" s="257"/>
      <c r="KM180" s="257"/>
      <c r="KN180" s="257"/>
      <c r="KO180" s="257"/>
      <c r="KP180" s="257"/>
      <c r="KQ180" s="258"/>
      <c r="KR180" s="261"/>
      <c r="KS180" s="262"/>
      <c r="KT180" s="263"/>
      <c r="KU180" s="264"/>
    </row>
    <row r="181" ht="15.75" hidden="1" customHeight="1">
      <c r="A181" s="254"/>
      <c r="B181" s="255"/>
      <c r="C181" s="256"/>
      <c r="D181" s="256"/>
      <c r="E181" s="257"/>
      <c r="F181" s="257"/>
      <c r="G181" s="257"/>
      <c r="H181" s="258"/>
      <c r="I181" s="257"/>
      <c r="J181" s="257"/>
      <c r="K181" s="257"/>
      <c r="L181" s="257"/>
      <c r="M181" s="257"/>
      <c r="N181" s="258"/>
      <c r="O181" s="261"/>
      <c r="P181" s="262"/>
      <c r="Q181" s="263"/>
      <c r="R181" s="254"/>
      <c r="S181" s="255"/>
      <c r="T181" s="256"/>
      <c r="U181" s="256"/>
      <c r="V181" s="257"/>
      <c r="W181" s="257"/>
      <c r="X181" s="257"/>
      <c r="Y181" s="258"/>
      <c r="Z181" s="257"/>
      <c r="AA181" s="257"/>
      <c r="AB181" s="257"/>
      <c r="AC181" s="257"/>
      <c r="AD181" s="257"/>
      <c r="AE181" s="258"/>
      <c r="AF181" s="261"/>
      <c r="AG181" s="262"/>
      <c r="AH181" s="263"/>
      <c r="AI181" s="254"/>
      <c r="AJ181" s="255"/>
      <c r="AK181" s="256"/>
      <c r="AL181" s="256"/>
      <c r="AM181" s="257"/>
      <c r="AN181" s="257"/>
      <c r="AO181" s="257"/>
      <c r="AP181" s="258"/>
      <c r="AQ181" s="257"/>
      <c r="AR181" s="257"/>
      <c r="AS181" s="257"/>
      <c r="AT181" s="257"/>
      <c r="AU181" s="257"/>
      <c r="AV181" s="258"/>
      <c r="AW181" s="261"/>
      <c r="AX181" s="262"/>
      <c r="AY181" s="263"/>
      <c r="AZ181" s="254"/>
      <c r="BA181" s="255"/>
      <c r="BB181" s="256"/>
      <c r="BC181" s="256"/>
      <c r="BD181" s="257"/>
      <c r="BE181" s="257"/>
      <c r="BF181" s="257"/>
      <c r="BG181" s="258"/>
      <c r="BH181" s="257"/>
      <c r="BI181" s="257"/>
      <c r="BJ181" s="257"/>
      <c r="BK181" s="257"/>
      <c r="BL181" s="257"/>
      <c r="BM181" s="258"/>
      <c r="BN181" s="261"/>
      <c r="BO181" s="262"/>
      <c r="BP181" s="263"/>
      <c r="BQ181" s="254"/>
      <c r="BR181" s="255"/>
      <c r="BS181" s="256"/>
      <c r="BT181" s="256"/>
      <c r="BU181" s="257"/>
      <c r="BV181" s="257"/>
      <c r="BW181" s="257"/>
      <c r="BX181" s="258"/>
      <c r="BY181" s="257"/>
      <c r="BZ181" s="257"/>
      <c r="CA181" s="257"/>
      <c r="CB181" s="257"/>
      <c r="CC181" s="257"/>
      <c r="CD181" s="258"/>
      <c r="CE181" s="261"/>
      <c r="CF181" s="262"/>
      <c r="CG181" s="263"/>
      <c r="CH181" s="254"/>
      <c r="CI181" s="255"/>
      <c r="CJ181" s="256"/>
      <c r="CK181" s="256"/>
      <c r="CL181" s="257"/>
      <c r="CM181" s="257"/>
      <c r="CN181" s="257"/>
      <c r="CO181" s="258"/>
      <c r="CP181" s="257"/>
      <c r="CQ181" s="257"/>
      <c r="CR181" s="257"/>
      <c r="CS181" s="257"/>
      <c r="CT181" s="257"/>
      <c r="CU181" s="258"/>
      <c r="CV181" s="261"/>
      <c r="CW181" s="262"/>
      <c r="CX181" s="263"/>
      <c r="CY181" s="254"/>
      <c r="CZ181" s="255"/>
      <c r="DA181" s="256"/>
      <c r="DB181" s="256"/>
      <c r="DC181" s="257"/>
      <c r="DD181" s="257"/>
      <c r="DE181" s="257"/>
      <c r="DF181" s="258"/>
      <c r="DG181" s="257"/>
      <c r="DH181" s="257"/>
      <c r="DI181" s="257"/>
      <c r="DJ181" s="257"/>
      <c r="DK181" s="257"/>
      <c r="DL181" s="258"/>
      <c r="DM181" s="261"/>
      <c r="DN181" s="262"/>
      <c r="DO181" s="263"/>
      <c r="DP181" s="254"/>
      <c r="DQ181" s="255"/>
      <c r="DR181" s="256"/>
      <c r="DS181" s="256"/>
      <c r="DT181" s="257"/>
      <c r="DU181" s="257"/>
      <c r="DV181" s="257"/>
      <c r="DW181" s="258"/>
      <c r="DX181" s="257"/>
      <c r="DY181" s="257"/>
      <c r="DZ181" s="257"/>
      <c r="EA181" s="257"/>
      <c r="EB181" s="257"/>
      <c r="EC181" s="258"/>
      <c r="ED181" s="261"/>
      <c r="EE181" s="262"/>
      <c r="EF181" s="263"/>
      <c r="EG181" s="254"/>
      <c r="EH181" s="255"/>
      <c r="EI181" s="256"/>
      <c r="EJ181" s="256"/>
      <c r="EK181" s="257"/>
      <c r="EL181" s="257"/>
      <c r="EM181" s="257"/>
      <c r="EN181" s="258"/>
      <c r="EO181" s="257"/>
      <c r="EP181" s="257"/>
      <c r="EQ181" s="257"/>
      <c r="ER181" s="257"/>
      <c r="ES181" s="257"/>
      <c r="ET181" s="258"/>
      <c r="EU181" s="261"/>
      <c r="EV181" s="262"/>
      <c r="EW181" s="263"/>
      <c r="EX181" s="254"/>
      <c r="EY181" s="255"/>
      <c r="EZ181" s="256"/>
      <c r="FA181" s="256"/>
      <c r="FB181" s="257"/>
      <c r="FC181" s="257"/>
      <c r="FD181" s="257"/>
      <c r="FE181" s="258"/>
      <c r="FF181" s="257"/>
      <c r="FG181" s="257"/>
      <c r="FH181" s="257"/>
      <c r="FI181" s="257"/>
      <c r="FJ181" s="257"/>
      <c r="FK181" s="258"/>
      <c r="FL181" s="261"/>
      <c r="FM181" s="262"/>
      <c r="FN181" s="263"/>
      <c r="FO181" s="254"/>
      <c r="FP181" s="255"/>
      <c r="FQ181" s="256"/>
      <c r="FR181" s="256"/>
      <c r="FS181" s="257"/>
      <c r="FT181" s="257"/>
      <c r="FU181" s="257"/>
      <c r="FV181" s="258"/>
      <c r="FW181" s="257"/>
      <c r="FX181" s="257"/>
      <c r="FY181" s="257"/>
      <c r="FZ181" s="257"/>
      <c r="GA181" s="257"/>
      <c r="GB181" s="258"/>
      <c r="GC181" s="261"/>
      <c r="GD181" s="262"/>
      <c r="GE181" s="263"/>
      <c r="GF181" s="254"/>
      <c r="GG181" s="255"/>
      <c r="GH181" s="256"/>
      <c r="GI181" s="256"/>
      <c r="GJ181" s="257"/>
      <c r="GK181" s="257"/>
      <c r="GL181" s="257"/>
      <c r="GM181" s="258"/>
      <c r="GN181" s="257"/>
      <c r="GO181" s="257"/>
      <c r="GP181" s="257"/>
      <c r="GQ181" s="257"/>
      <c r="GR181" s="257"/>
      <c r="GS181" s="258"/>
      <c r="GT181" s="261"/>
      <c r="GU181" s="262"/>
      <c r="GV181" s="263"/>
      <c r="GW181" s="254"/>
      <c r="GX181" s="255"/>
      <c r="GY181" s="256"/>
      <c r="GZ181" s="256"/>
      <c r="HA181" s="257"/>
      <c r="HB181" s="257"/>
      <c r="HC181" s="257"/>
      <c r="HD181" s="258"/>
      <c r="HE181" s="257"/>
      <c r="HF181" s="257"/>
      <c r="HG181" s="257"/>
      <c r="HH181" s="257"/>
      <c r="HI181" s="257"/>
      <c r="HJ181" s="258"/>
      <c r="HK181" s="261"/>
      <c r="HL181" s="262"/>
      <c r="HM181" s="263"/>
      <c r="HN181" s="254"/>
      <c r="HO181" s="255"/>
      <c r="HP181" s="256"/>
      <c r="HQ181" s="256"/>
      <c r="HR181" s="257"/>
      <c r="HS181" s="257"/>
      <c r="HT181" s="257"/>
      <c r="HU181" s="258"/>
      <c r="HV181" s="257"/>
      <c r="HW181" s="257"/>
      <c r="HX181" s="257"/>
      <c r="HY181" s="257"/>
      <c r="HZ181" s="257"/>
      <c r="IA181" s="258"/>
      <c r="IB181" s="261"/>
      <c r="IC181" s="262"/>
      <c r="ID181" s="263"/>
      <c r="IE181" s="254"/>
      <c r="IF181" s="255"/>
      <c r="IG181" s="256"/>
      <c r="IH181" s="256"/>
      <c r="II181" s="257"/>
      <c r="IJ181" s="257"/>
      <c r="IK181" s="257"/>
      <c r="IL181" s="258"/>
      <c r="IM181" s="257"/>
      <c r="IN181" s="257"/>
      <c r="IO181" s="257"/>
      <c r="IP181" s="257"/>
      <c r="IQ181" s="257"/>
      <c r="IR181" s="258"/>
      <c r="IS181" s="261"/>
      <c r="IT181" s="262"/>
      <c r="IU181" s="263"/>
      <c r="IV181" s="254"/>
      <c r="IW181" s="255"/>
      <c r="IX181" s="256"/>
      <c r="IY181" s="256"/>
      <c r="IZ181" s="257"/>
      <c r="JA181" s="257"/>
      <c r="JB181" s="257"/>
      <c r="JC181" s="258"/>
      <c r="JD181" s="257"/>
      <c r="JE181" s="257"/>
      <c r="JF181" s="257"/>
      <c r="JG181" s="257"/>
      <c r="JH181" s="257"/>
      <c r="JI181" s="258"/>
      <c r="JJ181" s="261"/>
      <c r="JK181" s="262"/>
      <c r="JL181" s="263"/>
      <c r="JM181" s="254"/>
      <c r="JN181" s="255"/>
      <c r="JO181" s="256"/>
      <c r="JP181" s="256"/>
      <c r="JQ181" s="257"/>
      <c r="JR181" s="257"/>
      <c r="JS181" s="257"/>
      <c r="JT181" s="258"/>
      <c r="JU181" s="257"/>
      <c r="JV181" s="257"/>
      <c r="JW181" s="257"/>
      <c r="JX181" s="257"/>
      <c r="JY181" s="257"/>
      <c r="JZ181" s="258"/>
      <c r="KA181" s="261"/>
      <c r="KB181" s="262"/>
      <c r="KC181" s="263"/>
      <c r="KD181" s="254"/>
      <c r="KE181" s="255"/>
      <c r="KF181" s="256"/>
      <c r="KG181" s="256"/>
      <c r="KH181" s="257"/>
      <c r="KI181" s="257"/>
      <c r="KJ181" s="257"/>
      <c r="KK181" s="258"/>
      <c r="KL181" s="257"/>
      <c r="KM181" s="257"/>
      <c r="KN181" s="257"/>
      <c r="KO181" s="257"/>
      <c r="KP181" s="257"/>
      <c r="KQ181" s="258"/>
      <c r="KR181" s="261"/>
      <c r="KS181" s="262"/>
      <c r="KT181" s="263"/>
      <c r="KU181" s="264"/>
    </row>
    <row r="182" ht="15.75" hidden="1" customHeight="1">
      <c r="A182" s="254"/>
      <c r="B182" s="255"/>
      <c r="C182" s="256"/>
      <c r="D182" s="256"/>
      <c r="E182" s="257"/>
      <c r="F182" s="257"/>
      <c r="G182" s="257"/>
      <c r="H182" s="258"/>
      <c r="I182" s="257"/>
      <c r="J182" s="257"/>
      <c r="K182" s="257"/>
      <c r="L182" s="257"/>
      <c r="M182" s="257"/>
      <c r="N182" s="258"/>
      <c r="O182" s="261"/>
      <c r="P182" s="262"/>
      <c r="Q182" s="263"/>
      <c r="R182" s="254"/>
      <c r="S182" s="255"/>
      <c r="T182" s="256"/>
      <c r="U182" s="256"/>
      <c r="V182" s="257"/>
      <c r="W182" s="257"/>
      <c r="X182" s="257"/>
      <c r="Y182" s="258"/>
      <c r="Z182" s="257"/>
      <c r="AA182" s="257"/>
      <c r="AB182" s="257"/>
      <c r="AC182" s="257"/>
      <c r="AD182" s="257"/>
      <c r="AE182" s="258"/>
      <c r="AF182" s="261"/>
      <c r="AG182" s="262"/>
      <c r="AH182" s="263"/>
      <c r="AI182" s="254"/>
      <c r="AJ182" s="255"/>
      <c r="AK182" s="256"/>
      <c r="AL182" s="256"/>
      <c r="AM182" s="257"/>
      <c r="AN182" s="257"/>
      <c r="AO182" s="257"/>
      <c r="AP182" s="258"/>
      <c r="AQ182" s="257"/>
      <c r="AR182" s="257"/>
      <c r="AS182" s="257"/>
      <c r="AT182" s="257"/>
      <c r="AU182" s="257"/>
      <c r="AV182" s="258"/>
      <c r="AW182" s="261"/>
      <c r="AX182" s="262"/>
      <c r="AY182" s="263"/>
      <c r="AZ182" s="254"/>
      <c r="BA182" s="255"/>
      <c r="BB182" s="256"/>
      <c r="BC182" s="256"/>
      <c r="BD182" s="257"/>
      <c r="BE182" s="257"/>
      <c r="BF182" s="257"/>
      <c r="BG182" s="258"/>
      <c r="BH182" s="257"/>
      <c r="BI182" s="257"/>
      <c r="BJ182" s="257"/>
      <c r="BK182" s="257"/>
      <c r="BL182" s="257"/>
      <c r="BM182" s="258"/>
      <c r="BN182" s="261"/>
      <c r="BO182" s="262"/>
      <c r="BP182" s="263"/>
      <c r="BQ182" s="254"/>
      <c r="BR182" s="255"/>
      <c r="BS182" s="256"/>
      <c r="BT182" s="256"/>
      <c r="BU182" s="257"/>
      <c r="BV182" s="257"/>
      <c r="BW182" s="257"/>
      <c r="BX182" s="258"/>
      <c r="BY182" s="257"/>
      <c r="BZ182" s="257"/>
      <c r="CA182" s="257"/>
      <c r="CB182" s="257"/>
      <c r="CC182" s="257"/>
      <c r="CD182" s="258"/>
      <c r="CE182" s="261"/>
      <c r="CF182" s="262"/>
      <c r="CG182" s="263"/>
      <c r="CH182" s="254"/>
      <c r="CI182" s="255"/>
      <c r="CJ182" s="256"/>
      <c r="CK182" s="256"/>
      <c r="CL182" s="257"/>
      <c r="CM182" s="257"/>
      <c r="CN182" s="257"/>
      <c r="CO182" s="258"/>
      <c r="CP182" s="257"/>
      <c r="CQ182" s="257"/>
      <c r="CR182" s="257"/>
      <c r="CS182" s="257"/>
      <c r="CT182" s="257"/>
      <c r="CU182" s="258"/>
      <c r="CV182" s="261"/>
      <c r="CW182" s="262"/>
      <c r="CX182" s="263"/>
      <c r="CY182" s="254"/>
      <c r="CZ182" s="255"/>
      <c r="DA182" s="256"/>
      <c r="DB182" s="256"/>
      <c r="DC182" s="257"/>
      <c r="DD182" s="257"/>
      <c r="DE182" s="257"/>
      <c r="DF182" s="258"/>
      <c r="DG182" s="257"/>
      <c r="DH182" s="257"/>
      <c r="DI182" s="257"/>
      <c r="DJ182" s="257"/>
      <c r="DK182" s="257"/>
      <c r="DL182" s="258"/>
      <c r="DM182" s="261"/>
      <c r="DN182" s="262"/>
      <c r="DO182" s="263"/>
      <c r="DP182" s="254"/>
      <c r="DQ182" s="255"/>
      <c r="DR182" s="256"/>
      <c r="DS182" s="256"/>
      <c r="DT182" s="257"/>
      <c r="DU182" s="257"/>
      <c r="DV182" s="257"/>
      <c r="DW182" s="258"/>
      <c r="DX182" s="257"/>
      <c r="DY182" s="257"/>
      <c r="DZ182" s="257"/>
      <c r="EA182" s="257"/>
      <c r="EB182" s="257"/>
      <c r="EC182" s="258"/>
      <c r="ED182" s="261"/>
      <c r="EE182" s="262"/>
      <c r="EF182" s="263"/>
      <c r="EG182" s="254"/>
      <c r="EH182" s="255"/>
      <c r="EI182" s="256"/>
      <c r="EJ182" s="256"/>
      <c r="EK182" s="257"/>
      <c r="EL182" s="257"/>
      <c r="EM182" s="257"/>
      <c r="EN182" s="258"/>
      <c r="EO182" s="257"/>
      <c r="EP182" s="257"/>
      <c r="EQ182" s="257"/>
      <c r="ER182" s="257"/>
      <c r="ES182" s="257"/>
      <c r="ET182" s="258"/>
      <c r="EU182" s="261"/>
      <c r="EV182" s="262"/>
      <c r="EW182" s="263"/>
      <c r="EX182" s="254"/>
      <c r="EY182" s="255"/>
      <c r="EZ182" s="256"/>
      <c r="FA182" s="256"/>
      <c r="FB182" s="257"/>
      <c r="FC182" s="257"/>
      <c r="FD182" s="257"/>
      <c r="FE182" s="258"/>
      <c r="FF182" s="257"/>
      <c r="FG182" s="257"/>
      <c r="FH182" s="257"/>
      <c r="FI182" s="257"/>
      <c r="FJ182" s="257"/>
      <c r="FK182" s="258"/>
      <c r="FL182" s="261"/>
      <c r="FM182" s="262"/>
      <c r="FN182" s="263"/>
      <c r="FO182" s="254"/>
      <c r="FP182" s="255"/>
      <c r="FQ182" s="256"/>
      <c r="FR182" s="256"/>
      <c r="FS182" s="257"/>
      <c r="FT182" s="257"/>
      <c r="FU182" s="257"/>
      <c r="FV182" s="258"/>
      <c r="FW182" s="257"/>
      <c r="FX182" s="257"/>
      <c r="FY182" s="257"/>
      <c r="FZ182" s="257"/>
      <c r="GA182" s="257"/>
      <c r="GB182" s="258"/>
      <c r="GC182" s="261"/>
      <c r="GD182" s="262"/>
      <c r="GE182" s="263"/>
      <c r="GF182" s="254"/>
      <c r="GG182" s="255"/>
      <c r="GH182" s="256"/>
      <c r="GI182" s="256"/>
      <c r="GJ182" s="257"/>
      <c r="GK182" s="257"/>
      <c r="GL182" s="257"/>
      <c r="GM182" s="258"/>
      <c r="GN182" s="257"/>
      <c r="GO182" s="257"/>
      <c r="GP182" s="257"/>
      <c r="GQ182" s="257"/>
      <c r="GR182" s="257"/>
      <c r="GS182" s="258"/>
      <c r="GT182" s="261"/>
      <c r="GU182" s="262"/>
      <c r="GV182" s="263"/>
      <c r="GW182" s="254"/>
      <c r="GX182" s="255"/>
      <c r="GY182" s="256"/>
      <c r="GZ182" s="256"/>
      <c r="HA182" s="257"/>
      <c r="HB182" s="257"/>
      <c r="HC182" s="257"/>
      <c r="HD182" s="258"/>
      <c r="HE182" s="257"/>
      <c r="HF182" s="257"/>
      <c r="HG182" s="257"/>
      <c r="HH182" s="257"/>
      <c r="HI182" s="257"/>
      <c r="HJ182" s="258"/>
      <c r="HK182" s="261"/>
      <c r="HL182" s="262"/>
      <c r="HM182" s="263"/>
      <c r="HN182" s="254"/>
      <c r="HO182" s="255"/>
      <c r="HP182" s="256"/>
      <c r="HQ182" s="256"/>
      <c r="HR182" s="257"/>
      <c r="HS182" s="257"/>
      <c r="HT182" s="257"/>
      <c r="HU182" s="258"/>
      <c r="HV182" s="257"/>
      <c r="HW182" s="257"/>
      <c r="HX182" s="257"/>
      <c r="HY182" s="257"/>
      <c r="HZ182" s="257"/>
      <c r="IA182" s="258"/>
      <c r="IB182" s="261"/>
      <c r="IC182" s="262"/>
      <c r="ID182" s="263"/>
      <c r="IE182" s="254"/>
      <c r="IF182" s="255"/>
      <c r="IG182" s="256"/>
      <c r="IH182" s="256"/>
      <c r="II182" s="257"/>
      <c r="IJ182" s="257"/>
      <c r="IK182" s="257"/>
      <c r="IL182" s="258"/>
      <c r="IM182" s="257"/>
      <c r="IN182" s="257"/>
      <c r="IO182" s="257"/>
      <c r="IP182" s="257"/>
      <c r="IQ182" s="257"/>
      <c r="IR182" s="258"/>
      <c r="IS182" s="261"/>
      <c r="IT182" s="262"/>
      <c r="IU182" s="263"/>
      <c r="IV182" s="254"/>
      <c r="IW182" s="255"/>
      <c r="IX182" s="256"/>
      <c r="IY182" s="256"/>
      <c r="IZ182" s="257"/>
      <c r="JA182" s="257"/>
      <c r="JB182" s="257"/>
      <c r="JC182" s="258"/>
      <c r="JD182" s="257"/>
      <c r="JE182" s="257"/>
      <c r="JF182" s="257"/>
      <c r="JG182" s="257"/>
      <c r="JH182" s="257"/>
      <c r="JI182" s="258"/>
      <c r="JJ182" s="261"/>
      <c r="JK182" s="262"/>
      <c r="JL182" s="263"/>
      <c r="JM182" s="254"/>
      <c r="JN182" s="255"/>
      <c r="JO182" s="256"/>
      <c r="JP182" s="256"/>
      <c r="JQ182" s="257"/>
      <c r="JR182" s="257"/>
      <c r="JS182" s="257"/>
      <c r="JT182" s="258"/>
      <c r="JU182" s="257"/>
      <c r="JV182" s="257"/>
      <c r="JW182" s="257"/>
      <c r="JX182" s="257"/>
      <c r="JY182" s="257"/>
      <c r="JZ182" s="258"/>
      <c r="KA182" s="261"/>
      <c r="KB182" s="262"/>
      <c r="KC182" s="263"/>
      <c r="KD182" s="254"/>
      <c r="KE182" s="255"/>
      <c r="KF182" s="256"/>
      <c r="KG182" s="256"/>
      <c r="KH182" s="257"/>
      <c r="KI182" s="257"/>
      <c r="KJ182" s="257"/>
      <c r="KK182" s="258"/>
      <c r="KL182" s="257"/>
      <c r="KM182" s="257"/>
      <c r="KN182" s="257"/>
      <c r="KO182" s="257"/>
      <c r="KP182" s="257"/>
      <c r="KQ182" s="258"/>
      <c r="KR182" s="261"/>
      <c r="KS182" s="262"/>
      <c r="KT182" s="263"/>
      <c r="KU182" s="264"/>
    </row>
    <row r="183" ht="15.75" hidden="1" customHeight="1">
      <c r="A183" s="254"/>
      <c r="B183" s="255"/>
      <c r="C183" s="256"/>
      <c r="D183" s="256"/>
      <c r="E183" s="257"/>
      <c r="F183" s="257"/>
      <c r="G183" s="257"/>
      <c r="H183" s="258"/>
      <c r="I183" s="257"/>
      <c r="J183" s="257"/>
      <c r="K183" s="257"/>
      <c r="L183" s="257"/>
      <c r="M183" s="257"/>
      <c r="N183" s="258"/>
      <c r="O183" s="261"/>
      <c r="P183" s="262"/>
      <c r="Q183" s="263"/>
      <c r="R183" s="254"/>
      <c r="S183" s="255"/>
      <c r="T183" s="256"/>
      <c r="U183" s="256"/>
      <c r="V183" s="257"/>
      <c r="W183" s="257"/>
      <c r="X183" s="257"/>
      <c r="Y183" s="258"/>
      <c r="Z183" s="257"/>
      <c r="AA183" s="257"/>
      <c r="AB183" s="257"/>
      <c r="AC183" s="257"/>
      <c r="AD183" s="257"/>
      <c r="AE183" s="258"/>
      <c r="AF183" s="261"/>
      <c r="AG183" s="262"/>
      <c r="AH183" s="263"/>
      <c r="AI183" s="254"/>
      <c r="AJ183" s="255"/>
      <c r="AK183" s="256"/>
      <c r="AL183" s="256"/>
      <c r="AM183" s="257"/>
      <c r="AN183" s="257"/>
      <c r="AO183" s="257"/>
      <c r="AP183" s="258"/>
      <c r="AQ183" s="257"/>
      <c r="AR183" s="257"/>
      <c r="AS183" s="257"/>
      <c r="AT183" s="257"/>
      <c r="AU183" s="257"/>
      <c r="AV183" s="258"/>
      <c r="AW183" s="261"/>
      <c r="AX183" s="262"/>
      <c r="AY183" s="263"/>
      <c r="AZ183" s="254"/>
      <c r="BA183" s="255"/>
      <c r="BB183" s="256"/>
      <c r="BC183" s="256"/>
      <c r="BD183" s="257"/>
      <c r="BE183" s="257"/>
      <c r="BF183" s="257"/>
      <c r="BG183" s="258"/>
      <c r="BH183" s="257"/>
      <c r="BI183" s="257"/>
      <c r="BJ183" s="257"/>
      <c r="BK183" s="257"/>
      <c r="BL183" s="257"/>
      <c r="BM183" s="258"/>
      <c r="BN183" s="261"/>
      <c r="BO183" s="262"/>
      <c r="BP183" s="263"/>
      <c r="BQ183" s="254"/>
      <c r="BR183" s="255"/>
      <c r="BS183" s="256"/>
      <c r="BT183" s="256"/>
      <c r="BU183" s="257"/>
      <c r="BV183" s="257"/>
      <c r="BW183" s="257"/>
      <c r="BX183" s="258"/>
      <c r="BY183" s="257"/>
      <c r="BZ183" s="257"/>
      <c r="CA183" s="257"/>
      <c r="CB183" s="257"/>
      <c r="CC183" s="257"/>
      <c r="CD183" s="258"/>
      <c r="CE183" s="261"/>
      <c r="CF183" s="262"/>
      <c r="CG183" s="263"/>
      <c r="CH183" s="254"/>
      <c r="CI183" s="255"/>
      <c r="CJ183" s="256"/>
      <c r="CK183" s="256"/>
      <c r="CL183" s="257"/>
      <c r="CM183" s="257"/>
      <c r="CN183" s="257"/>
      <c r="CO183" s="258"/>
      <c r="CP183" s="257"/>
      <c r="CQ183" s="257"/>
      <c r="CR183" s="257"/>
      <c r="CS183" s="257"/>
      <c r="CT183" s="257"/>
      <c r="CU183" s="258"/>
      <c r="CV183" s="261"/>
      <c r="CW183" s="262"/>
      <c r="CX183" s="263"/>
      <c r="CY183" s="254"/>
      <c r="CZ183" s="255"/>
      <c r="DA183" s="256"/>
      <c r="DB183" s="256"/>
      <c r="DC183" s="257"/>
      <c r="DD183" s="257"/>
      <c r="DE183" s="257"/>
      <c r="DF183" s="258"/>
      <c r="DG183" s="257"/>
      <c r="DH183" s="257"/>
      <c r="DI183" s="257"/>
      <c r="DJ183" s="257"/>
      <c r="DK183" s="257"/>
      <c r="DL183" s="258"/>
      <c r="DM183" s="261"/>
      <c r="DN183" s="262"/>
      <c r="DO183" s="263"/>
      <c r="DP183" s="254"/>
      <c r="DQ183" s="255"/>
      <c r="DR183" s="256"/>
      <c r="DS183" s="256"/>
      <c r="DT183" s="257"/>
      <c r="DU183" s="257"/>
      <c r="DV183" s="257"/>
      <c r="DW183" s="258"/>
      <c r="DX183" s="257"/>
      <c r="DY183" s="257"/>
      <c r="DZ183" s="257"/>
      <c r="EA183" s="257"/>
      <c r="EB183" s="257"/>
      <c r="EC183" s="258"/>
      <c r="ED183" s="261"/>
      <c r="EE183" s="262"/>
      <c r="EF183" s="263"/>
      <c r="EG183" s="254"/>
      <c r="EH183" s="255"/>
      <c r="EI183" s="256"/>
      <c r="EJ183" s="256"/>
      <c r="EK183" s="257"/>
      <c r="EL183" s="257"/>
      <c r="EM183" s="257"/>
      <c r="EN183" s="258"/>
      <c r="EO183" s="257"/>
      <c r="EP183" s="257"/>
      <c r="EQ183" s="257"/>
      <c r="ER183" s="257"/>
      <c r="ES183" s="257"/>
      <c r="ET183" s="258"/>
      <c r="EU183" s="261"/>
      <c r="EV183" s="262"/>
      <c r="EW183" s="263"/>
      <c r="EX183" s="254"/>
      <c r="EY183" s="255"/>
      <c r="EZ183" s="256"/>
      <c r="FA183" s="256"/>
      <c r="FB183" s="257"/>
      <c r="FC183" s="257"/>
      <c r="FD183" s="257"/>
      <c r="FE183" s="258"/>
      <c r="FF183" s="257"/>
      <c r="FG183" s="257"/>
      <c r="FH183" s="257"/>
      <c r="FI183" s="257"/>
      <c r="FJ183" s="257"/>
      <c r="FK183" s="258"/>
      <c r="FL183" s="261"/>
      <c r="FM183" s="262"/>
      <c r="FN183" s="263"/>
      <c r="FO183" s="254"/>
      <c r="FP183" s="255"/>
      <c r="FQ183" s="256"/>
      <c r="FR183" s="256"/>
      <c r="FS183" s="257"/>
      <c r="FT183" s="257"/>
      <c r="FU183" s="257"/>
      <c r="FV183" s="258"/>
      <c r="FW183" s="257"/>
      <c r="FX183" s="257"/>
      <c r="FY183" s="257"/>
      <c r="FZ183" s="257"/>
      <c r="GA183" s="257"/>
      <c r="GB183" s="258"/>
      <c r="GC183" s="261"/>
      <c r="GD183" s="262"/>
      <c r="GE183" s="263"/>
      <c r="GF183" s="254"/>
      <c r="GG183" s="255"/>
      <c r="GH183" s="256"/>
      <c r="GI183" s="256"/>
      <c r="GJ183" s="257"/>
      <c r="GK183" s="257"/>
      <c r="GL183" s="257"/>
      <c r="GM183" s="258"/>
      <c r="GN183" s="257"/>
      <c r="GO183" s="257"/>
      <c r="GP183" s="257"/>
      <c r="GQ183" s="257"/>
      <c r="GR183" s="257"/>
      <c r="GS183" s="258"/>
      <c r="GT183" s="261"/>
      <c r="GU183" s="262"/>
      <c r="GV183" s="263"/>
      <c r="GW183" s="254"/>
      <c r="GX183" s="255"/>
      <c r="GY183" s="256"/>
      <c r="GZ183" s="256"/>
      <c r="HA183" s="257"/>
      <c r="HB183" s="257"/>
      <c r="HC183" s="257"/>
      <c r="HD183" s="258"/>
      <c r="HE183" s="257"/>
      <c r="HF183" s="257"/>
      <c r="HG183" s="257"/>
      <c r="HH183" s="257"/>
      <c r="HI183" s="257"/>
      <c r="HJ183" s="258"/>
      <c r="HK183" s="261"/>
      <c r="HL183" s="262"/>
      <c r="HM183" s="263"/>
      <c r="HN183" s="254"/>
      <c r="HO183" s="255"/>
      <c r="HP183" s="256"/>
      <c r="HQ183" s="256"/>
      <c r="HR183" s="257"/>
      <c r="HS183" s="257"/>
      <c r="HT183" s="257"/>
      <c r="HU183" s="258"/>
      <c r="HV183" s="257"/>
      <c r="HW183" s="257"/>
      <c r="HX183" s="257"/>
      <c r="HY183" s="257"/>
      <c r="HZ183" s="257"/>
      <c r="IA183" s="258"/>
      <c r="IB183" s="261"/>
      <c r="IC183" s="262"/>
      <c r="ID183" s="263"/>
      <c r="IE183" s="254"/>
      <c r="IF183" s="255"/>
      <c r="IG183" s="256"/>
      <c r="IH183" s="256"/>
      <c r="II183" s="257"/>
      <c r="IJ183" s="257"/>
      <c r="IK183" s="257"/>
      <c r="IL183" s="258"/>
      <c r="IM183" s="257"/>
      <c r="IN183" s="257"/>
      <c r="IO183" s="257"/>
      <c r="IP183" s="257"/>
      <c r="IQ183" s="257"/>
      <c r="IR183" s="258"/>
      <c r="IS183" s="261"/>
      <c r="IT183" s="262"/>
      <c r="IU183" s="263"/>
      <c r="IV183" s="254"/>
      <c r="IW183" s="255"/>
      <c r="IX183" s="256"/>
      <c r="IY183" s="256"/>
      <c r="IZ183" s="257"/>
      <c r="JA183" s="257"/>
      <c r="JB183" s="257"/>
      <c r="JC183" s="258"/>
      <c r="JD183" s="257"/>
      <c r="JE183" s="257"/>
      <c r="JF183" s="257"/>
      <c r="JG183" s="257"/>
      <c r="JH183" s="257"/>
      <c r="JI183" s="258"/>
      <c r="JJ183" s="261"/>
      <c r="JK183" s="262"/>
      <c r="JL183" s="263"/>
      <c r="JM183" s="254"/>
      <c r="JN183" s="255"/>
      <c r="JO183" s="256"/>
      <c r="JP183" s="256"/>
      <c r="JQ183" s="257"/>
      <c r="JR183" s="257"/>
      <c r="JS183" s="257"/>
      <c r="JT183" s="258"/>
      <c r="JU183" s="257"/>
      <c r="JV183" s="257"/>
      <c r="JW183" s="257"/>
      <c r="JX183" s="257"/>
      <c r="JY183" s="257"/>
      <c r="JZ183" s="258"/>
      <c r="KA183" s="261"/>
      <c r="KB183" s="262"/>
      <c r="KC183" s="263"/>
      <c r="KD183" s="254"/>
      <c r="KE183" s="255"/>
      <c r="KF183" s="256"/>
      <c r="KG183" s="256"/>
      <c r="KH183" s="257"/>
      <c r="KI183" s="257"/>
      <c r="KJ183" s="257"/>
      <c r="KK183" s="258"/>
      <c r="KL183" s="257"/>
      <c r="KM183" s="257"/>
      <c r="KN183" s="257"/>
      <c r="KO183" s="257"/>
      <c r="KP183" s="257"/>
      <c r="KQ183" s="258"/>
      <c r="KR183" s="261"/>
      <c r="KS183" s="262"/>
      <c r="KT183" s="263"/>
      <c r="KU183" s="264"/>
    </row>
    <row r="184" ht="15.75" hidden="1" customHeight="1">
      <c r="A184" s="254"/>
      <c r="B184" s="255"/>
      <c r="C184" s="256"/>
      <c r="D184" s="256"/>
      <c r="E184" s="257"/>
      <c r="F184" s="257"/>
      <c r="G184" s="257"/>
      <c r="H184" s="258"/>
      <c r="I184" s="257"/>
      <c r="J184" s="257"/>
      <c r="K184" s="257"/>
      <c r="L184" s="257"/>
      <c r="M184" s="257"/>
      <c r="N184" s="258"/>
      <c r="O184" s="261"/>
      <c r="P184" s="262"/>
      <c r="Q184" s="263"/>
      <c r="R184" s="254"/>
      <c r="S184" s="255"/>
      <c r="T184" s="256"/>
      <c r="U184" s="256"/>
      <c r="V184" s="257"/>
      <c r="W184" s="257"/>
      <c r="X184" s="257"/>
      <c r="Y184" s="258"/>
      <c r="Z184" s="257"/>
      <c r="AA184" s="257"/>
      <c r="AB184" s="257"/>
      <c r="AC184" s="257"/>
      <c r="AD184" s="257"/>
      <c r="AE184" s="258"/>
      <c r="AF184" s="261"/>
      <c r="AG184" s="262"/>
      <c r="AH184" s="263"/>
      <c r="AI184" s="254"/>
      <c r="AJ184" s="255"/>
      <c r="AK184" s="256"/>
      <c r="AL184" s="256"/>
      <c r="AM184" s="257"/>
      <c r="AN184" s="257"/>
      <c r="AO184" s="257"/>
      <c r="AP184" s="258"/>
      <c r="AQ184" s="257"/>
      <c r="AR184" s="257"/>
      <c r="AS184" s="257"/>
      <c r="AT184" s="257"/>
      <c r="AU184" s="257"/>
      <c r="AV184" s="258"/>
      <c r="AW184" s="261"/>
      <c r="AX184" s="262"/>
      <c r="AY184" s="263"/>
      <c r="AZ184" s="254"/>
      <c r="BA184" s="255"/>
      <c r="BB184" s="256"/>
      <c r="BC184" s="256"/>
      <c r="BD184" s="257"/>
      <c r="BE184" s="257"/>
      <c r="BF184" s="257"/>
      <c r="BG184" s="258"/>
      <c r="BH184" s="257"/>
      <c r="BI184" s="257"/>
      <c r="BJ184" s="257"/>
      <c r="BK184" s="257"/>
      <c r="BL184" s="257"/>
      <c r="BM184" s="258"/>
      <c r="BN184" s="261"/>
      <c r="BO184" s="262"/>
      <c r="BP184" s="263"/>
      <c r="BQ184" s="254"/>
      <c r="BR184" s="255"/>
      <c r="BS184" s="256"/>
      <c r="BT184" s="256"/>
      <c r="BU184" s="257"/>
      <c r="BV184" s="257"/>
      <c r="BW184" s="257"/>
      <c r="BX184" s="258"/>
      <c r="BY184" s="257"/>
      <c r="BZ184" s="257"/>
      <c r="CA184" s="257"/>
      <c r="CB184" s="257"/>
      <c r="CC184" s="257"/>
      <c r="CD184" s="258"/>
      <c r="CE184" s="261"/>
      <c r="CF184" s="262"/>
      <c r="CG184" s="263"/>
      <c r="CH184" s="254"/>
      <c r="CI184" s="255"/>
      <c r="CJ184" s="256"/>
      <c r="CK184" s="256"/>
      <c r="CL184" s="257"/>
      <c r="CM184" s="257"/>
      <c r="CN184" s="257"/>
      <c r="CO184" s="258"/>
      <c r="CP184" s="257"/>
      <c r="CQ184" s="257"/>
      <c r="CR184" s="257"/>
      <c r="CS184" s="257"/>
      <c r="CT184" s="257"/>
      <c r="CU184" s="258"/>
      <c r="CV184" s="261"/>
      <c r="CW184" s="262"/>
      <c r="CX184" s="263"/>
      <c r="CY184" s="254"/>
      <c r="CZ184" s="255"/>
      <c r="DA184" s="256"/>
      <c r="DB184" s="256"/>
      <c r="DC184" s="257"/>
      <c r="DD184" s="257"/>
      <c r="DE184" s="257"/>
      <c r="DF184" s="258"/>
      <c r="DG184" s="257"/>
      <c r="DH184" s="257"/>
      <c r="DI184" s="257"/>
      <c r="DJ184" s="257"/>
      <c r="DK184" s="257"/>
      <c r="DL184" s="258"/>
      <c r="DM184" s="261"/>
      <c r="DN184" s="262"/>
      <c r="DO184" s="263"/>
      <c r="DP184" s="254"/>
      <c r="DQ184" s="255"/>
      <c r="DR184" s="256"/>
      <c r="DS184" s="256"/>
      <c r="DT184" s="257"/>
      <c r="DU184" s="257"/>
      <c r="DV184" s="257"/>
      <c r="DW184" s="258"/>
      <c r="DX184" s="257"/>
      <c r="DY184" s="257"/>
      <c r="DZ184" s="257"/>
      <c r="EA184" s="257"/>
      <c r="EB184" s="257"/>
      <c r="EC184" s="258"/>
      <c r="ED184" s="261"/>
      <c r="EE184" s="262"/>
      <c r="EF184" s="263"/>
      <c r="EG184" s="254"/>
      <c r="EH184" s="255"/>
      <c r="EI184" s="256"/>
      <c r="EJ184" s="256"/>
      <c r="EK184" s="257"/>
      <c r="EL184" s="257"/>
      <c r="EM184" s="257"/>
      <c r="EN184" s="258"/>
      <c r="EO184" s="257"/>
      <c r="EP184" s="257"/>
      <c r="EQ184" s="257"/>
      <c r="ER184" s="257"/>
      <c r="ES184" s="257"/>
      <c r="ET184" s="258"/>
      <c r="EU184" s="261"/>
      <c r="EV184" s="262"/>
      <c r="EW184" s="263"/>
      <c r="EX184" s="254"/>
      <c r="EY184" s="255"/>
      <c r="EZ184" s="256"/>
      <c r="FA184" s="256"/>
      <c r="FB184" s="257"/>
      <c r="FC184" s="257"/>
      <c r="FD184" s="257"/>
      <c r="FE184" s="258"/>
      <c r="FF184" s="257"/>
      <c r="FG184" s="257"/>
      <c r="FH184" s="257"/>
      <c r="FI184" s="257"/>
      <c r="FJ184" s="257"/>
      <c r="FK184" s="258"/>
      <c r="FL184" s="261"/>
      <c r="FM184" s="262"/>
      <c r="FN184" s="263"/>
      <c r="FO184" s="254"/>
      <c r="FP184" s="255"/>
      <c r="FQ184" s="256"/>
      <c r="FR184" s="256"/>
      <c r="FS184" s="257"/>
      <c r="FT184" s="257"/>
      <c r="FU184" s="257"/>
      <c r="FV184" s="258"/>
      <c r="FW184" s="257"/>
      <c r="FX184" s="257"/>
      <c r="FY184" s="257"/>
      <c r="FZ184" s="257"/>
      <c r="GA184" s="257"/>
      <c r="GB184" s="258"/>
      <c r="GC184" s="261"/>
      <c r="GD184" s="262"/>
      <c r="GE184" s="263"/>
      <c r="GF184" s="254"/>
      <c r="GG184" s="255"/>
      <c r="GH184" s="256"/>
      <c r="GI184" s="256"/>
      <c r="GJ184" s="257"/>
      <c r="GK184" s="257"/>
      <c r="GL184" s="257"/>
      <c r="GM184" s="258"/>
      <c r="GN184" s="257"/>
      <c r="GO184" s="257"/>
      <c r="GP184" s="257"/>
      <c r="GQ184" s="257"/>
      <c r="GR184" s="257"/>
      <c r="GS184" s="258"/>
      <c r="GT184" s="261"/>
      <c r="GU184" s="262"/>
      <c r="GV184" s="263"/>
      <c r="GW184" s="254"/>
      <c r="GX184" s="255"/>
      <c r="GY184" s="256"/>
      <c r="GZ184" s="256"/>
      <c r="HA184" s="257"/>
      <c r="HB184" s="257"/>
      <c r="HC184" s="257"/>
      <c r="HD184" s="258"/>
      <c r="HE184" s="257"/>
      <c r="HF184" s="257"/>
      <c r="HG184" s="257"/>
      <c r="HH184" s="257"/>
      <c r="HI184" s="257"/>
      <c r="HJ184" s="258"/>
      <c r="HK184" s="261"/>
      <c r="HL184" s="262"/>
      <c r="HM184" s="263"/>
      <c r="HN184" s="254"/>
      <c r="HO184" s="255"/>
      <c r="HP184" s="256"/>
      <c r="HQ184" s="256"/>
      <c r="HR184" s="257"/>
      <c r="HS184" s="257"/>
      <c r="HT184" s="257"/>
      <c r="HU184" s="258"/>
      <c r="HV184" s="257"/>
      <c r="HW184" s="257"/>
      <c r="HX184" s="257"/>
      <c r="HY184" s="257"/>
      <c r="HZ184" s="257"/>
      <c r="IA184" s="258"/>
      <c r="IB184" s="261"/>
      <c r="IC184" s="262"/>
      <c r="ID184" s="263"/>
      <c r="IE184" s="254"/>
      <c r="IF184" s="255"/>
      <c r="IG184" s="256"/>
      <c r="IH184" s="256"/>
      <c r="II184" s="257"/>
      <c r="IJ184" s="257"/>
      <c r="IK184" s="257"/>
      <c r="IL184" s="258"/>
      <c r="IM184" s="257"/>
      <c r="IN184" s="257"/>
      <c r="IO184" s="257"/>
      <c r="IP184" s="257"/>
      <c r="IQ184" s="257"/>
      <c r="IR184" s="258"/>
      <c r="IS184" s="261"/>
      <c r="IT184" s="262"/>
      <c r="IU184" s="263"/>
      <c r="IV184" s="254"/>
      <c r="IW184" s="255"/>
      <c r="IX184" s="256"/>
      <c r="IY184" s="256"/>
      <c r="IZ184" s="257"/>
      <c r="JA184" s="257"/>
      <c r="JB184" s="257"/>
      <c r="JC184" s="258"/>
      <c r="JD184" s="257"/>
      <c r="JE184" s="257"/>
      <c r="JF184" s="257"/>
      <c r="JG184" s="257"/>
      <c r="JH184" s="257"/>
      <c r="JI184" s="258"/>
      <c r="JJ184" s="261"/>
      <c r="JK184" s="262"/>
      <c r="JL184" s="263"/>
      <c r="JM184" s="254"/>
      <c r="JN184" s="255"/>
      <c r="JO184" s="256"/>
      <c r="JP184" s="256"/>
      <c r="JQ184" s="257"/>
      <c r="JR184" s="257"/>
      <c r="JS184" s="257"/>
      <c r="JT184" s="258"/>
      <c r="JU184" s="257"/>
      <c r="JV184" s="257"/>
      <c r="JW184" s="257"/>
      <c r="JX184" s="257"/>
      <c r="JY184" s="257"/>
      <c r="JZ184" s="258"/>
      <c r="KA184" s="261"/>
      <c r="KB184" s="262"/>
      <c r="KC184" s="263"/>
      <c r="KD184" s="254"/>
      <c r="KE184" s="255"/>
      <c r="KF184" s="256"/>
      <c r="KG184" s="256"/>
      <c r="KH184" s="257"/>
      <c r="KI184" s="257"/>
      <c r="KJ184" s="257"/>
      <c r="KK184" s="258"/>
      <c r="KL184" s="257"/>
      <c r="KM184" s="257"/>
      <c r="KN184" s="257"/>
      <c r="KO184" s="257"/>
      <c r="KP184" s="257"/>
      <c r="KQ184" s="258"/>
      <c r="KR184" s="261"/>
      <c r="KS184" s="262"/>
      <c r="KT184" s="263"/>
      <c r="KU184" s="264"/>
    </row>
    <row r="185" ht="15.75" hidden="1" customHeight="1">
      <c r="A185" s="254"/>
      <c r="B185" s="255"/>
      <c r="C185" s="256"/>
      <c r="D185" s="256"/>
      <c r="E185" s="257"/>
      <c r="F185" s="257"/>
      <c r="G185" s="257"/>
      <c r="H185" s="258"/>
      <c r="I185" s="257"/>
      <c r="J185" s="257"/>
      <c r="K185" s="257"/>
      <c r="L185" s="257"/>
      <c r="M185" s="257"/>
      <c r="N185" s="258"/>
      <c r="O185" s="261"/>
      <c r="P185" s="262"/>
      <c r="Q185" s="263"/>
      <c r="R185" s="254"/>
      <c r="S185" s="255"/>
      <c r="T185" s="256"/>
      <c r="U185" s="256"/>
      <c r="V185" s="257"/>
      <c r="W185" s="257"/>
      <c r="X185" s="257"/>
      <c r="Y185" s="258"/>
      <c r="Z185" s="257"/>
      <c r="AA185" s="257"/>
      <c r="AB185" s="257"/>
      <c r="AC185" s="257"/>
      <c r="AD185" s="257"/>
      <c r="AE185" s="258"/>
      <c r="AF185" s="261"/>
      <c r="AG185" s="262"/>
      <c r="AH185" s="263"/>
      <c r="AI185" s="254"/>
      <c r="AJ185" s="255"/>
      <c r="AK185" s="256"/>
      <c r="AL185" s="256"/>
      <c r="AM185" s="257"/>
      <c r="AN185" s="257"/>
      <c r="AO185" s="257"/>
      <c r="AP185" s="258"/>
      <c r="AQ185" s="257"/>
      <c r="AR185" s="257"/>
      <c r="AS185" s="257"/>
      <c r="AT185" s="257"/>
      <c r="AU185" s="257"/>
      <c r="AV185" s="258"/>
      <c r="AW185" s="261"/>
      <c r="AX185" s="262"/>
      <c r="AY185" s="263"/>
      <c r="AZ185" s="254"/>
      <c r="BA185" s="255"/>
      <c r="BB185" s="256"/>
      <c r="BC185" s="256"/>
      <c r="BD185" s="257"/>
      <c r="BE185" s="257"/>
      <c r="BF185" s="257"/>
      <c r="BG185" s="258"/>
      <c r="BH185" s="257"/>
      <c r="BI185" s="257"/>
      <c r="BJ185" s="257"/>
      <c r="BK185" s="257"/>
      <c r="BL185" s="257"/>
      <c r="BM185" s="258"/>
      <c r="BN185" s="261"/>
      <c r="BO185" s="262"/>
      <c r="BP185" s="263"/>
      <c r="BQ185" s="254"/>
      <c r="BR185" s="255"/>
      <c r="BS185" s="256"/>
      <c r="BT185" s="256"/>
      <c r="BU185" s="257"/>
      <c r="BV185" s="257"/>
      <c r="BW185" s="257"/>
      <c r="BX185" s="258"/>
      <c r="BY185" s="257"/>
      <c r="BZ185" s="257"/>
      <c r="CA185" s="257"/>
      <c r="CB185" s="257"/>
      <c r="CC185" s="257"/>
      <c r="CD185" s="258"/>
      <c r="CE185" s="261"/>
      <c r="CF185" s="262"/>
      <c r="CG185" s="263"/>
      <c r="CH185" s="254"/>
      <c r="CI185" s="255"/>
      <c r="CJ185" s="256"/>
      <c r="CK185" s="256"/>
      <c r="CL185" s="257"/>
      <c r="CM185" s="257"/>
      <c r="CN185" s="257"/>
      <c r="CO185" s="258"/>
      <c r="CP185" s="257"/>
      <c r="CQ185" s="257"/>
      <c r="CR185" s="257"/>
      <c r="CS185" s="257"/>
      <c r="CT185" s="257"/>
      <c r="CU185" s="258"/>
      <c r="CV185" s="261"/>
      <c r="CW185" s="262"/>
      <c r="CX185" s="263"/>
      <c r="CY185" s="254"/>
      <c r="CZ185" s="255"/>
      <c r="DA185" s="256"/>
      <c r="DB185" s="256"/>
      <c r="DC185" s="257"/>
      <c r="DD185" s="257"/>
      <c r="DE185" s="257"/>
      <c r="DF185" s="258"/>
      <c r="DG185" s="257"/>
      <c r="DH185" s="257"/>
      <c r="DI185" s="257"/>
      <c r="DJ185" s="257"/>
      <c r="DK185" s="257"/>
      <c r="DL185" s="258"/>
      <c r="DM185" s="261"/>
      <c r="DN185" s="262"/>
      <c r="DO185" s="263"/>
      <c r="DP185" s="254"/>
      <c r="DQ185" s="255"/>
      <c r="DR185" s="256"/>
      <c r="DS185" s="256"/>
      <c r="DT185" s="257"/>
      <c r="DU185" s="257"/>
      <c r="DV185" s="257"/>
      <c r="DW185" s="258"/>
      <c r="DX185" s="257"/>
      <c r="DY185" s="257"/>
      <c r="DZ185" s="257"/>
      <c r="EA185" s="257"/>
      <c r="EB185" s="257"/>
      <c r="EC185" s="258"/>
      <c r="ED185" s="261"/>
      <c r="EE185" s="262"/>
      <c r="EF185" s="263"/>
      <c r="EG185" s="254"/>
      <c r="EH185" s="255"/>
      <c r="EI185" s="256"/>
      <c r="EJ185" s="256"/>
      <c r="EK185" s="257"/>
      <c r="EL185" s="257"/>
      <c r="EM185" s="257"/>
      <c r="EN185" s="258"/>
      <c r="EO185" s="257"/>
      <c r="EP185" s="257"/>
      <c r="EQ185" s="257"/>
      <c r="ER185" s="257"/>
      <c r="ES185" s="257"/>
      <c r="ET185" s="258"/>
      <c r="EU185" s="261"/>
      <c r="EV185" s="262"/>
      <c r="EW185" s="263"/>
      <c r="EX185" s="254"/>
      <c r="EY185" s="255"/>
      <c r="EZ185" s="256"/>
      <c r="FA185" s="256"/>
      <c r="FB185" s="257"/>
      <c r="FC185" s="257"/>
      <c r="FD185" s="257"/>
      <c r="FE185" s="258"/>
      <c r="FF185" s="257"/>
      <c r="FG185" s="257"/>
      <c r="FH185" s="257"/>
      <c r="FI185" s="257"/>
      <c r="FJ185" s="257"/>
      <c r="FK185" s="258"/>
      <c r="FL185" s="261"/>
      <c r="FM185" s="262"/>
      <c r="FN185" s="263"/>
      <c r="FO185" s="254"/>
      <c r="FP185" s="255"/>
      <c r="FQ185" s="256"/>
      <c r="FR185" s="256"/>
      <c r="FS185" s="257"/>
      <c r="FT185" s="257"/>
      <c r="FU185" s="257"/>
      <c r="FV185" s="258"/>
      <c r="FW185" s="257"/>
      <c r="FX185" s="257"/>
      <c r="FY185" s="257"/>
      <c r="FZ185" s="257"/>
      <c r="GA185" s="257"/>
      <c r="GB185" s="258"/>
      <c r="GC185" s="261"/>
      <c r="GD185" s="262"/>
      <c r="GE185" s="263"/>
      <c r="GF185" s="254"/>
      <c r="GG185" s="255"/>
      <c r="GH185" s="256"/>
      <c r="GI185" s="256"/>
      <c r="GJ185" s="257"/>
      <c r="GK185" s="257"/>
      <c r="GL185" s="257"/>
      <c r="GM185" s="258"/>
      <c r="GN185" s="257"/>
      <c r="GO185" s="257"/>
      <c r="GP185" s="257"/>
      <c r="GQ185" s="257"/>
      <c r="GR185" s="257"/>
      <c r="GS185" s="258"/>
      <c r="GT185" s="261"/>
      <c r="GU185" s="262"/>
      <c r="GV185" s="263"/>
      <c r="GW185" s="254"/>
      <c r="GX185" s="255"/>
      <c r="GY185" s="256"/>
      <c r="GZ185" s="256"/>
      <c r="HA185" s="257"/>
      <c r="HB185" s="257"/>
      <c r="HC185" s="257"/>
      <c r="HD185" s="258"/>
      <c r="HE185" s="257"/>
      <c r="HF185" s="257"/>
      <c r="HG185" s="257"/>
      <c r="HH185" s="257"/>
      <c r="HI185" s="257"/>
      <c r="HJ185" s="258"/>
      <c r="HK185" s="261"/>
      <c r="HL185" s="262"/>
      <c r="HM185" s="263"/>
      <c r="HN185" s="254"/>
      <c r="HO185" s="255"/>
      <c r="HP185" s="256"/>
      <c r="HQ185" s="256"/>
      <c r="HR185" s="257"/>
      <c r="HS185" s="257"/>
      <c r="HT185" s="257"/>
      <c r="HU185" s="258"/>
      <c r="HV185" s="257"/>
      <c r="HW185" s="257"/>
      <c r="HX185" s="257"/>
      <c r="HY185" s="257"/>
      <c r="HZ185" s="257"/>
      <c r="IA185" s="258"/>
      <c r="IB185" s="261"/>
      <c r="IC185" s="262"/>
      <c r="ID185" s="263"/>
      <c r="IE185" s="254"/>
      <c r="IF185" s="255"/>
      <c r="IG185" s="256"/>
      <c r="IH185" s="256"/>
      <c r="II185" s="257"/>
      <c r="IJ185" s="257"/>
      <c r="IK185" s="257"/>
      <c r="IL185" s="258"/>
      <c r="IM185" s="257"/>
      <c r="IN185" s="257"/>
      <c r="IO185" s="257"/>
      <c r="IP185" s="257"/>
      <c r="IQ185" s="257"/>
      <c r="IR185" s="258"/>
      <c r="IS185" s="261"/>
      <c r="IT185" s="262"/>
      <c r="IU185" s="263"/>
      <c r="IV185" s="254"/>
      <c r="IW185" s="255"/>
      <c r="IX185" s="256"/>
      <c r="IY185" s="256"/>
      <c r="IZ185" s="257"/>
      <c r="JA185" s="257"/>
      <c r="JB185" s="257"/>
      <c r="JC185" s="258"/>
      <c r="JD185" s="257"/>
      <c r="JE185" s="257"/>
      <c r="JF185" s="257"/>
      <c r="JG185" s="257"/>
      <c r="JH185" s="257"/>
      <c r="JI185" s="258"/>
      <c r="JJ185" s="261"/>
      <c r="JK185" s="262"/>
      <c r="JL185" s="263"/>
      <c r="JM185" s="254"/>
      <c r="JN185" s="255"/>
      <c r="JO185" s="256"/>
      <c r="JP185" s="256"/>
      <c r="JQ185" s="257"/>
      <c r="JR185" s="257"/>
      <c r="JS185" s="257"/>
      <c r="JT185" s="258"/>
      <c r="JU185" s="257"/>
      <c r="JV185" s="257"/>
      <c r="JW185" s="257"/>
      <c r="JX185" s="257"/>
      <c r="JY185" s="257"/>
      <c r="JZ185" s="258"/>
      <c r="KA185" s="261"/>
      <c r="KB185" s="262"/>
      <c r="KC185" s="263"/>
      <c r="KD185" s="254"/>
      <c r="KE185" s="255"/>
      <c r="KF185" s="256"/>
      <c r="KG185" s="256"/>
      <c r="KH185" s="257"/>
      <c r="KI185" s="257"/>
      <c r="KJ185" s="257"/>
      <c r="KK185" s="258"/>
      <c r="KL185" s="257"/>
      <c r="KM185" s="257"/>
      <c r="KN185" s="257"/>
      <c r="KO185" s="257"/>
      <c r="KP185" s="257"/>
      <c r="KQ185" s="258"/>
      <c r="KR185" s="261"/>
      <c r="KS185" s="262"/>
      <c r="KT185" s="263"/>
      <c r="KU185" s="264"/>
    </row>
    <row r="186" ht="15.75" hidden="1" customHeight="1">
      <c r="A186" s="254"/>
      <c r="B186" s="255"/>
      <c r="C186" s="256"/>
      <c r="D186" s="256"/>
      <c r="E186" s="257"/>
      <c r="F186" s="257"/>
      <c r="G186" s="257"/>
      <c r="H186" s="258"/>
      <c r="I186" s="257"/>
      <c r="J186" s="257"/>
      <c r="K186" s="257"/>
      <c r="L186" s="257"/>
      <c r="M186" s="257"/>
      <c r="N186" s="258"/>
      <c r="O186" s="261"/>
      <c r="P186" s="262"/>
      <c r="Q186" s="263"/>
      <c r="R186" s="254"/>
      <c r="S186" s="255"/>
      <c r="T186" s="256"/>
      <c r="U186" s="256"/>
      <c r="V186" s="257"/>
      <c r="W186" s="257"/>
      <c r="X186" s="257"/>
      <c r="Y186" s="258"/>
      <c r="Z186" s="257"/>
      <c r="AA186" s="257"/>
      <c r="AB186" s="257"/>
      <c r="AC186" s="257"/>
      <c r="AD186" s="257"/>
      <c r="AE186" s="258"/>
      <c r="AF186" s="261"/>
      <c r="AG186" s="262"/>
      <c r="AH186" s="263"/>
      <c r="AI186" s="254"/>
      <c r="AJ186" s="255"/>
      <c r="AK186" s="256"/>
      <c r="AL186" s="256"/>
      <c r="AM186" s="257"/>
      <c r="AN186" s="257"/>
      <c r="AO186" s="257"/>
      <c r="AP186" s="258"/>
      <c r="AQ186" s="257"/>
      <c r="AR186" s="257"/>
      <c r="AS186" s="257"/>
      <c r="AT186" s="257"/>
      <c r="AU186" s="257"/>
      <c r="AV186" s="258"/>
      <c r="AW186" s="261"/>
      <c r="AX186" s="262"/>
      <c r="AY186" s="263"/>
      <c r="AZ186" s="254"/>
      <c r="BA186" s="255"/>
      <c r="BB186" s="256"/>
      <c r="BC186" s="256"/>
      <c r="BD186" s="257"/>
      <c r="BE186" s="257"/>
      <c r="BF186" s="257"/>
      <c r="BG186" s="258"/>
      <c r="BH186" s="257"/>
      <c r="BI186" s="257"/>
      <c r="BJ186" s="257"/>
      <c r="BK186" s="257"/>
      <c r="BL186" s="257"/>
      <c r="BM186" s="258"/>
      <c r="BN186" s="261"/>
      <c r="BO186" s="262"/>
      <c r="BP186" s="263"/>
      <c r="BQ186" s="254"/>
      <c r="BR186" s="255"/>
      <c r="BS186" s="256"/>
      <c r="BT186" s="256"/>
      <c r="BU186" s="257"/>
      <c r="BV186" s="257"/>
      <c r="BW186" s="257"/>
      <c r="BX186" s="258"/>
      <c r="BY186" s="257"/>
      <c r="BZ186" s="257"/>
      <c r="CA186" s="257"/>
      <c r="CB186" s="257"/>
      <c r="CC186" s="257"/>
      <c r="CD186" s="258"/>
      <c r="CE186" s="261"/>
      <c r="CF186" s="262"/>
      <c r="CG186" s="263"/>
      <c r="CH186" s="254"/>
      <c r="CI186" s="255"/>
      <c r="CJ186" s="256"/>
      <c r="CK186" s="256"/>
      <c r="CL186" s="257"/>
      <c r="CM186" s="257"/>
      <c r="CN186" s="257"/>
      <c r="CO186" s="258"/>
      <c r="CP186" s="257"/>
      <c r="CQ186" s="257"/>
      <c r="CR186" s="257"/>
      <c r="CS186" s="257"/>
      <c r="CT186" s="257"/>
      <c r="CU186" s="258"/>
      <c r="CV186" s="261"/>
      <c r="CW186" s="262"/>
      <c r="CX186" s="263"/>
      <c r="CY186" s="254"/>
      <c r="CZ186" s="255"/>
      <c r="DA186" s="256"/>
      <c r="DB186" s="256"/>
      <c r="DC186" s="257"/>
      <c r="DD186" s="257"/>
      <c r="DE186" s="257"/>
      <c r="DF186" s="258"/>
      <c r="DG186" s="257"/>
      <c r="DH186" s="257"/>
      <c r="DI186" s="257"/>
      <c r="DJ186" s="257"/>
      <c r="DK186" s="257"/>
      <c r="DL186" s="258"/>
      <c r="DM186" s="261"/>
      <c r="DN186" s="262"/>
      <c r="DO186" s="263"/>
      <c r="DP186" s="254"/>
      <c r="DQ186" s="255"/>
      <c r="DR186" s="256"/>
      <c r="DS186" s="256"/>
      <c r="DT186" s="257"/>
      <c r="DU186" s="257"/>
      <c r="DV186" s="257"/>
      <c r="DW186" s="258"/>
      <c r="DX186" s="257"/>
      <c r="DY186" s="257"/>
      <c r="DZ186" s="257"/>
      <c r="EA186" s="257"/>
      <c r="EB186" s="257"/>
      <c r="EC186" s="258"/>
      <c r="ED186" s="261"/>
      <c r="EE186" s="262"/>
      <c r="EF186" s="263"/>
      <c r="EG186" s="254"/>
      <c r="EH186" s="255"/>
      <c r="EI186" s="256"/>
      <c r="EJ186" s="256"/>
      <c r="EK186" s="257"/>
      <c r="EL186" s="257"/>
      <c r="EM186" s="257"/>
      <c r="EN186" s="258"/>
      <c r="EO186" s="257"/>
      <c r="EP186" s="257"/>
      <c r="EQ186" s="257"/>
      <c r="ER186" s="257"/>
      <c r="ES186" s="257"/>
      <c r="ET186" s="258"/>
      <c r="EU186" s="261"/>
      <c r="EV186" s="262"/>
      <c r="EW186" s="263"/>
      <c r="EX186" s="254"/>
      <c r="EY186" s="255"/>
      <c r="EZ186" s="256"/>
      <c r="FA186" s="256"/>
      <c r="FB186" s="257"/>
      <c r="FC186" s="257"/>
      <c r="FD186" s="257"/>
      <c r="FE186" s="258"/>
      <c r="FF186" s="257"/>
      <c r="FG186" s="257"/>
      <c r="FH186" s="257"/>
      <c r="FI186" s="257"/>
      <c r="FJ186" s="257"/>
      <c r="FK186" s="258"/>
      <c r="FL186" s="261"/>
      <c r="FM186" s="262"/>
      <c r="FN186" s="263"/>
      <c r="FO186" s="254"/>
      <c r="FP186" s="255"/>
      <c r="FQ186" s="256"/>
      <c r="FR186" s="256"/>
      <c r="FS186" s="257"/>
      <c r="FT186" s="257"/>
      <c r="FU186" s="257"/>
      <c r="FV186" s="258"/>
      <c r="FW186" s="257"/>
      <c r="FX186" s="257"/>
      <c r="FY186" s="257"/>
      <c r="FZ186" s="257"/>
      <c r="GA186" s="257"/>
      <c r="GB186" s="258"/>
      <c r="GC186" s="261"/>
      <c r="GD186" s="262"/>
      <c r="GE186" s="263"/>
      <c r="GF186" s="254"/>
      <c r="GG186" s="255"/>
      <c r="GH186" s="256"/>
      <c r="GI186" s="256"/>
      <c r="GJ186" s="257"/>
      <c r="GK186" s="257"/>
      <c r="GL186" s="257"/>
      <c r="GM186" s="258"/>
      <c r="GN186" s="257"/>
      <c r="GO186" s="257"/>
      <c r="GP186" s="257"/>
      <c r="GQ186" s="257"/>
      <c r="GR186" s="257"/>
      <c r="GS186" s="258"/>
      <c r="GT186" s="261"/>
      <c r="GU186" s="262"/>
      <c r="GV186" s="263"/>
      <c r="GW186" s="254"/>
      <c r="GX186" s="255"/>
      <c r="GY186" s="256"/>
      <c r="GZ186" s="256"/>
      <c r="HA186" s="257"/>
      <c r="HB186" s="257"/>
      <c r="HC186" s="257"/>
      <c r="HD186" s="258"/>
      <c r="HE186" s="257"/>
      <c r="HF186" s="257"/>
      <c r="HG186" s="257"/>
      <c r="HH186" s="257"/>
      <c r="HI186" s="257"/>
      <c r="HJ186" s="258"/>
      <c r="HK186" s="261"/>
      <c r="HL186" s="262"/>
      <c r="HM186" s="263"/>
      <c r="HN186" s="254"/>
      <c r="HO186" s="255"/>
      <c r="HP186" s="256"/>
      <c r="HQ186" s="256"/>
      <c r="HR186" s="257"/>
      <c r="HS186" s="257"/>
      <c r="HT186" s="257"/>
      <c r="HU186" s="258"/>
      <c r="HV186" s="257"/>
      <c r="HW186" s="257"/>
      <c r="HX186" s="257"/>
      <c r="HY186" s="257"/>
      <c r="HZ186" s="257"/>
      <c r="IA186" s="258"/>
      <c r="IB186" s="261"/>
      <c r="IC186" s="262"/>
      <c r="ID186" s="263"/>
      <c r="IE186" s="254"/>
      <c r="IF186" s="255"/>
      <c r="IG186" s="256"/>
      <c r="IH186" s="256"/>
      <c r="II186" s="257"/>
      <c r="IJ186" s="257"/>
      <c r="IK186" s="257"/>
      <c r="IL186" s="258"/>
      <c r="IM186" s="257"/>
      <c r="IN186" s="257"/>
      <c r="IO186" s="257"/>
      <c r="IP186" s="257"/>
      <c r="IQ186" s="257"/>
      <c r="IR186" s="258"/>
      <c r="IS186" s="261"/>
      <c r="IT186" s="262"/>
      <c r="IU186" s="263"/>
      <c r="IV186" s="254"/>
      <c r="IW186" s="255"/>
      <c r="IX186" s="256"/>
      <c r="IY186" s="256"/>
      <c r="IZ186" s="257"/>
      <c r="JA186" s="257"/>
      <c r="JB186" s="257"/>
      <c r="JC186" s="258"/>
      <c r="JD186" s="257"/>
      <c r="JE186" s="257"/>
      <c r="JF186" s="257"/>
      <c r="JG186" s="257"/>
      <c r="JH186" s="257"/>
      <c r="JI186" s="258"/>
      <c r="JJ186" s="261"/>
      <c r="JK186" s="262"/>
      <c r="JL186" s="263"/>
      <c r="JM186" s="254"/>
      <c r="JN186" s="255"/>
      <c r="JO186" s="256"/>
      <c r="JP186" s="256"/>
      <c r="JQ186" s="257"/>
      <c r="JR186" s="257"/>
      <c r="JS186" s="257"/>
      <c r="JT186" s="258"/>
      <c r="JU186" s="257"/>
      <c r="JV186" s="257"/>
      <c r="JW186" s="257"/>
      <c r="JX186" s="257"/>
      <c r="JY186" s="257"/>
      <c r="JZ186" s="258"/>
      <c r="KA186" s="261"/>
      <c r="KB186" s="262"/>
      <c r="KC186" s="263"/>
      <c r="KD186" s="254"/>
      <c r="KE186" s="255"/>
      <c r="KF186" s="256"/>
      <c r="KG186" s="256"/>
      <c r="KH186" s="257"/>
      <c r="KI186" s="257"/>
      <c r="KJ186" s="257"/>
      <c r="KK186" s="258"/>
      <c r="KL186" s="257"/>
      <c r="KM186" s="257"/>
      <c r="KN186" s="257"/>
      <c r="KO186" s="257"/>
      <c r="KP186" s="257"/>
      <c r="KQ186" s="258"/>
      <c r="KR186" s="261"/>
      <c r="KS186" s="262"/>
      <c r="KT186" s="263"/>
      <c r="KU186" s="264"/>
    </row>
    <row r="187" ht="15.75" hidden="1" customHeight="1">
      <c r="A187" s="254"/>
      <c r="B187" s="255"/>
      <c r="C187" s="256"/>
      <c r="D187" s="256"/>
      <c r="E187" s="257"/>
      <c r="F187" s="257"/>
      <c r="G187" s="257"/>
      <c r="H187" s="258"/>
      <c r="I187" s="257"/>
      <c r="J187" s="257"/>
      <c r="K187" s="257"/>
      <c r="L187" s="257"/>
      <c r="M187" s="257"/>
      <c r="N187" s="258"/>
      <c r="O187" s="261"/>
      <c r="P187" s="262"/>
      <c r="Q187" s="263"/>
      <c r="R187" s="254"/>
      <c r="S187" s="255"/>
      <c r="T187" s="256"/>
      <c r="U187" s="256"/>
      <c r="V187" s="257"/>
      <c r="W187" s="257"/>
      <c r="X187" s="257"/>
      <c r="Y187" s="258"/>
      <c r="Z187" s="257"/>
      <c r="AA187" s="257"/>
      <c r="AB187" s="257"/>
      <c r="AC187" s="257"/>
      <c r="AD187" s="257"/>
      <c r="AE187" s="258"/>
      <c r="AF187" s="261"/>
      <c r="AG187" s="262"/>
      <c r="AH187" s="263"/>
      <c r="AI187" s="254"/>
      <c r="AJ187" s="255"/>
      <c r="AK187" s="256"/>
      <c r="AL187" s="256"/>
      <c r="AM187" s="257"/>
      <c r="AN187" s="257"/>
      <c r="AO187" s="257"/>
      <c r="AP187" s="258"/>
      <c r="AQ187" s="257"/>
      <c r="AR187" s="257"/>
      <c r="AS187" s="257"/>
      <c r="AT187" s="257"/>
      <c r="AU187" s="257"/>
      <c r="AV187" s="258"/>
      <c r="AW187" s="261"/>
      <c r="AX187" s="262"/>
      <c r="AY187" s="263"/>
      <c r="AZ187" s="254"/>
      <c r="BA187" s="255"/>
      <c r="BB187" s="256"/>
      <c r="BC187" s="256"/>
      <c r="BD187" s="257"/>
      <c r="BE187" s="257"/>
      <c r="BF187" s="257"/>
      <c r="BG187" s="258"/>
      <c r="BH187" s="257"/>
      <c r="BI187" s="257"/>
      <c r="BJ187" s="257"/>
      <c r="BK187" s="257"/>
      <c r="BL187" s="257"/>
      <c r="BM187" s="258"/>
      <c r="BN187" s="261"/>
      <c r="BO187" s="262"/>
      <c r="BP187" s="263"/>
      <c r="BQ187" s="254"/>
      <c r="BR187" s="255"/>
      <c r="BS187" s="256"/>
      <c r="BT187" s="256"/>
      <c r="BU187" s="257"/>
      <c r="BV187" s="257"/>
      <c r="BW187" s="257"/>
      <c r="BX187" s="258"/>
      <c r="BY187" s="257"/>
      <c r="BZ187" s="257"/>
      <c r="CA187" s="257"/>
      <c r="CB187" s="257"/>
      <c r="CC187" s="257"/>
      <c r="CD187" s="258"/>
      <c r="CE187" s="261"/>
      <c r="CF187" s="262"/>
      <c r="CG187" s="263"/>
      <c r="CH187" s="254"/>
      <c r="CI187" s="255"/>
      <c r="CJ187" s="256"/>
      <c r="CK187" s="256"/>
      <c r="CL187" s="257"/>
      <c r="CM187" s="257"/>
      <c r="CN187" s="257"/>
      <c r="CO187" s="258"/>
      <c r="CP187" s="257"/>
      <c r="CQ187" s="257"/>
      <c r="CR187" s="257"/>
      <c r="CS187" s="257"/>
      <c r="CT187" s="257"/>
      <c r="CU187" s="258"/>
      <c r="CV187" s="261"/>
      <c r="CW187" s="262"/>
      <c r="CX187" s="263"/>
      <c r="CY187" s="254"/>
      <c r="CZ187" s="255"/>
      <c r="DA187" s="256"/>
      <c r="DB187" s="256"/>
      <c r="DC187" s="257"/>
      <c r="DD187" s="257"/>
      <c r="DE187" s="257"/>
      <c r="DF187" s="258"/>
      <c r="DG187" s="257"/>
      <c r="DH187" s="257"/>
      <c r="DI187" s="257"/>
      <c r="DJ187" s="257"/>
      <c r="DK187" s="257"/>
      <c r="DL187" s="258"/>
      <c r="DM187" s="261"/>
      <c r="DN187" s="262"/>
      <c r="DO187" s="263"/>
      <c r="DP187" s="254"/>
      <c r="DQ187" s="255"/>
      <c r="DR187" s="256"/>
      <c r="DS187" s="256"/>
      <c r="DT187" s="257"/>
      <c r="DU187" s="257"/>
      <c r="DV187" s="257"/>
      <c r="DW187" s="258"/>
      <c r="DX187" s="257"/>
      <c r="DY187" s="257"/>
      <c r="DZ187" s="257"/>
      <c r="EA187" s="257"/>
      <c r="EB187" s="257"/>
      <c r="EC187" s="258"/>
      <c r="ED187" s="261"/>
      <c r="EE187" s="262"/>
      <c r="EF187" s="263"/>
      <c r="EG187" s="254"/>
      <c r="EH187" s="255"/>
      <c r="EI187" s="256"/>
      <c r="EJ187" s="256"/>
      <c r="EK187" s="257"/>
      <c r="EL187" s="257"/>
      <c r="EM187" s="257"/>
      <c r="EN187" s="258"/>
      <c r="EO187" s="257"/>
      <c r="EP187" s="257"/>
      <c r="EQ187" s="257"/>
      <c r="ER187" s="257"/>
      <c r="ES187" s="257"/>
      <c r="ET187" s="258"/>
      <c r="EU187" s="261"/>
      <c r="EV187" s="262"/>
      <c r="EW187" s="263"/>
      <c r="EX187" s="254"/>
      <c r="EY187" s="255"/>
      <c r="EZ187" s="256"/>
      <c r="FA187" s="256"/>
      <c r="FB187" s="257"/>
      <c r="FC187" s="257"/>
      <c r="FD187" s="257"/>
      <c r="FE187" s="258"/>
      <c r="FF187" s="257"/>
      <c r="FG187" s="257"/>
      <c r="FH187" s="257"/>
      <c r="FI187" s="257"/>
      <c r="FJ187" s="257"/>
      <c r="FK187" s="258"/>
      <c r="FL187" s="261"/>
      <c r="FM187" s="262"/>
      <c r="FN187" s="263"/>
      <c r="FO187" s="254"/>
      <c r="FP187" s="255"/>
      <c r="FQ187" s="256"/>
      <c r="FR187" s="256"/>
      <c r="FS187" s="257"/>
      <c r="FT187" s="257"/>
      <c r="FU187" s="257"/>
      <c r="FV187" s="258"/>
      <c r="FW187" s="257"/>
      <c r="FX187" s="257"/>
      <c r="FY187" s="257"/>
      <c r="FZ187" s="257"/>
      <c r="GA187" s="257"/>
      <c r="GB187" s="258"/>
      <c r="GC187" s="261"/>
      <c r="GD187" s="262"/>
      <c r="GE187" s="263"/>
      <c r="GF187" s="254"/>
      <c r="GG187" s="255"/>
      <c r="GH187" s="256"/>
      <c r="GI187" s="256"/>
      <c r="GJ187" s="257"/>
      <c r="GK187" s="257"/>
      <c r="GL187" s="257"/>
      <c r="GM187" s="258"/>
      <c r="GN187" s="257"/>
      <c r="GO187" s="257"/>
      <c r="GP187" s="257"/>
      <c r="GQ187" s="257"/>
      <c r="GR187" s="257"/>
      <c r="GS187" s="258"/>
      <c r="GT187" s="261"/>
      <c r="GU187" s="262"/>
      <c r="GV187" s="263"/>
      <c r="GW187" s="254"/>
      <c r="GX187" s="255"/>
      <c r="GY187" s="256"/>
      <c r="GZ187" s="256"/>
      <c r="HA187" s="257"/>
      <c r="HB187" s="257"/>
      <c r="HC187" s="257"/>
      <c r="HD187" s="258"/>
      <c r="HE187" s="257"/>
      <c r="HF187" s="257"/>
      <c r="HG187" s="257"/>
      <c r="HH187" s="257"/>
      <c r="HI187" s="257"/>
      <c r="HJ187" s="258"/>
      <c r="HK187" s="261"/>
      <c r="HL187" s="262"/>
      <c r="HM187" s="263"/>
      <c r="HN187" s="254"/>
      <c r="HO187" s="255"/>
      <c r="HP187" s="256"/>
      <c r="HQ187" s="256"/>
      <c r="HR187" s="257"/>
      <c r="HS187" s="257"/>
      <c r="HT187" s="257"/>
      <c r="HU187" s="258"/>
      <c r="HV187" s="257"/>
      <c r="HW187" s="257"/>
      <c r="HX187" s="257"/>
      <c r="HY187" s="257"/>
      <c r="HZ187" s="257"/>
      <c r="IA187" s="258"/>
      <c r="IB187" s="261"/>
      <c r="IC187" s="262"/>
      <c r="ID187" s="263"/>
      <c r="IE187" s="254"/>
      <c r="IF187" s="255"/>
      <c r="IG187" s="256"/>
      <c r="IH187" s="256"/>
      <c r="II187" s="257"/>
      <c r="IJ187" s="257"/>
      <c r="IK187" s="257"/>
      <c r="IL187" s="258"/>
      <c r="IM187" s="257"/>
      <c r="IN187" s="257"/>
      <c r="IO187" s="257"/>
      <c r="IP187" s="257"/>
      <c r="IQ187" s="257"/>
      <c r="IR187" s="258"/>
      <c r="IS187" s="261"/>
      <c r="IT187" s="262"/>
      <c r="IU187" s="263"/>
      <c r="IV187" s="254"/>
      <c r="IW187" s="255"/>
      <c r="IX187" s="256"/>
      <c r="IY187" s="256"/>
      <c r="IZ187" s="257"/>
      <c r="JA187" s="257"/>
      <c r="JB187" s="257"/>
      <c r="JC187" s="258"/>
      <c r="JD187" s="257"/>
      <c r="JE187" s="257"/>
      <c r="JF187" s="257"/>
      <c r="JG187" s="257"/>
      <c r="JH187" s="257"/>
      <c r="JI187" s="258"/>
      <c r="JJ187" s="261"/>
      <c r="JK187" s="262"/>
      <c r="JL187" s="263"/>
      <c r="JM187" s="254"/>
      <c r="JN187" s="255"/>
      <c r="JO187" s="256"/>
      <c r="JP187" s="256"/>
      <c r="JQ187" s="257"/>
      <c r="JR187" s="257"/>
      <c r="JS187" s="257"/>
      <c r="JT187" s="258"/>
      <c r="JU187" s="257"/>
      <c r="JV187" s="257"/>
      <c r="JW187" s="257"/>
      <c r="JX187" s="257"/>
      <c r="JY187" s="257"/>
      <c r="JZ187" s="258"/>
      <c r="KA187" s="261"/>
      <c r="KB187" s="262"/>
      <c r="KC187" s="263"/>
      <c r="KD187" s="254"/>
      <c r="KE187" s="255"/>
      <c r="KF187" s="256"/>
      <c r="KG187" s="256"/>
      <c r="KH187" s="257"/>
      <c r="KI187" s="257"/>
      <c r="KJ187" s="257"/>
      <c r="KK187" s="258"/>
      <c r="KL187" s="257"/>
      <c r="KM187" s="257"/>
      <c r="KN187" s="257"/>
      <c r="KO187" s="257"/>
      <c r="KP187" s="257"/>
      <c r="KQ187" s="258"/>
      <c r="KR187" s="261"/>
      <c r="KS187" s="262"/>
      <c r="KT187" s="263"/>
      <c r="KU187" s="264"/>
    </row>
    <row r="188" ht="15.75" hidden="1" customHeight="1">
      <c r="A188" s="254"/>
      <c r="B188" s="255"/>
      <c r="C188" s="256"/>
      <c r="D188" s="256"/>
      <c r="E188" s="257"/>
      <c r="F188" s="257"/>
      <c r="G188" s="257"/>
      <c r="H188" s="258"/>
      <c r="I188" s="257"/>
      <c r="J188" s="257"/>
      <c r="K188" s="257"/>
      <c r="L188" s="257"/>
      <c r="M188" s="257"/>
      <c r="N188" s="258"/>
      <c r="O188" s="261"/>
      <c r="P188" s="262"/>
      <c r="Q188" s="263"/>
      <c r="R188" s="254"/>
      <c r="S188" s="255"/>
      <c r="T188" s="256"/>
      <c r="U188" s="256"/>
      <c r="V188" s="257"/>
      <c r="W188" s="257"/>
      <c r="X188" s="257"/>
      <c r="Y188" s="258"/>
      <c r="Z188" s="257"/>
      <c r="AA188" s="257"/>
      <c r="AB188" s="257"/>
      <c r="AC188" s="257"/>
      <c r="AD188" s="257"/>
      <c r="AE188" s="258"/>
      <c r="AF188" s="261"/>
      <c r="AG188" s="262"/>
      <c r="AH188" s="263"/>
      <c r="AI188" s="254"/>
      <c r="AJ188" s="255"/>
      <c r="AK188" s="256"/>
      <c r="AL188" s="256"/>
      <c r="AM188" s="257"/>
      <c r="AN188" s="257"/>
      <c r="AO188" s="257"/>
      <c r="AP188" s="258"/>
      <c r="AQ188" s="257"/>
      <c r="AR188" s="257"/>
      <c r="AS188" s="257"/>
      <c r="AT188" s="257"/>
      <c r="AU188" s="257"/>
      <c r="AV188" s="258"/>
      <c r="AW188" s="261"/>
      <c r="AX188" s="262"/>
      <c r="AY188" s="263"/>
      <c r="AZ188" s="254"/>
      <c r="BA188" s="255"/>
      <c r="BB188" s="256"/>
      <c r="BC188" s="256"/>
      <c r="BD188" s="257"/>
      <c r="BE188" s="257"/>
      <c r="BF188" s="257"/>
      <c r="BG188" s="258"/>
      <c r="BH188" s="257"/>
      <c r="BI188" s="257"/>
      <c r="BJ188" s="257"/>
      <c r="BK188" s="257"/>
      <c r="BL188" s="257"/>
      <c r="BM188" s="258"/>
      <c r="BN188" s="261"/>
      <c r="BO188" s="262"/>
      <c r="BP188" s="263"/>
      <c r="BQ188" s="254"/>
      <c r="BR188" s="255"/>
      <c r="BS188" s="256"/>
      <c r="BT188" s="256"/>
      <c r="BU188" s="257"/>
      <c r="BV188" s="257"/>
      <c r="BW188" s="257"/>
      <c r="BX188" s="258"/>
      <c r="BY188" s="257"/>
      <c r="BZ188" s="257"/>
      <c r="CA188" s="257"/>
      <c r="CB188" s="257"/>
      <c r="CC188" s="257"/>
      <c r="CD188" s="258"/>
      <c r="CE188" s="261"/>
      <c r="CF188" s="262"/>
      <c r="CG188" s="263"/>
      <c r="CH188" s="254"/>
      <c r="CI188" s="255"/>
      <c r="CJ188" s="256"/>
      <c r="CK188" s="256"/>
      <c r="CL188" s="257"/>
      <c r="CM188" s="257"/>
      <c r="CN188" s="257"/>
      <c r="CO188" s="258"/>
      <c r="CP188" s="257"/>
      <c r="CQ188" s="257"/>
      <c r="CR188" s="257"/>
      <c r="CS188" s="257"/>
      <c r="CT188" s="257"/>
      <c r="CU188" s="258"/>
      <c r="CV188" s="261"/>
      <c r="CW188" s="262"/>
      <c r="CX188" s="263"/>
      <c r="CY188" s="254"/>
      <c r="CZ188" s="255"/>
      <c r="DA188" s="256"/>
      <c r="DB188" s="256"/>
      <c r="DC188" s="257"/>
      <c r="DD188" s="257"/>
      <c r="DE188" s="257"/>
      <c r="DF188" s="258"/>
      <c r="DG188" s="257"/>
      <c r="DH188" s="257"/>
      <c r="DI188" s="257"/>
      <c r="DJ188" s="257"/>
      <c r="DK188" s="257"/>
      <c r="DL188" s="258"/>
      <c r="DM188" s="261"/>
      <c r="DN188" s="262"/>
      <c r="DO188" s="263"/>
      <c r="DP188" s="254"/>
      <c r="DQ188" s="255"/>
      <c r="DR188" s="256"/>
      <c r="DS188" s="256"/>
      <c r="DT188" s="257"/>
      <c r="DU188" s="257"/>
      <c r="DV188" s="257"/>
      <c r="DW188" s="258"/>
      <c r="DX188" s="257"/>
      <c r="DY188" s="257"/>
      <c r="DZ188" s="257"/>
      <c r="EA188" s="257"/>
      <c r="EB188" s="257"/>
      <c r="EC188" s="258"/>
      <c r="ED188" s="261"/>
      <c r="EE188" s="262"/>
      <c r="EF188" s="263"/>
      <c r="EG188" s="254"/>
      <c r="EH188" s="255"/>
      <c r="EI188" s="256"/>
      <c r="EJ188" s="256"/>
      <c r="EK188" s="257"/>
      <c r="EL188" s="257"/>
      <c r="EM188" s="257"/>
      <c r="EN188" s="258"/>
      <c r="EO188" s="257"/>
      <c r="EP188" s="257"/>
      <c r="EQ188" s="257"/>
      <c r="ER188" s="257"/>
      <c r="ES188" s="257"/>
      <c r="ET188" s="258"/>
      <c r="EU188" s="261"/>
      <c r="EV188" s="262"/>
      <c r="EW188" s="263"/>
      <c r="EX188" s="254"/>
      <c r="EY188" s="255"/>
      <c r="EZ188" s="256"/>
      <c r="FA188" s="256"/>
      <c r="FB188" s="257"/>
      <c r="FC188" s="257"/>
      <c r="FD188" s="257"/>
      <c r="FE188" s="258"/>
      <c r="FF188" s="257"/>
      <c r="FG188" s="257"/>
      <c r="FH188" s="257"/>
      <c r="FI188" s="257"/>
      <c r="FJ188" s="257"/>
      <c r="FK188" s="258"/>
      <c r="FL188" s="261"/>
      <c r="FM188" s="262"/>
      <c r="FN188" s="263"/>
      <c r="FO188" s="254"/>
      <c r="FP188" s="255"/>
      <c r="FQ188" s="256"/>
      <c r="FR188" s="256"/>
      <c r="FS188" s="257"/>
      <c r="FT188" s="257"/>
      <c r="FU188" s="257"/>
      <c r="FV188" s="258"/>
      <c r="FW188" s="257"/>
      <c r="FX188" s="257"/>
      <c r="FY188" s="257"/>
      <c r="FZ188" s="257"/>
      <c r="GA188" s="257"/>
      <c r="GB188" s="258"/>
      <c r="GC188" s="261"/>
      <c r="GD188" s="262"/>
      <c r="GE188" s="263"/>
      <c r="GF188" s="254"/>
      <c r="GG188" s="255"/>
      <c r="GH188" s="256"/>
      <c r="GI188" s="256"/>
      <c r="GJ188" s="257"/>
      <c r="GK188" s="257"/>
      <c r="GL188" s="257"/>
      <c r="GM188" s="258"/>
      <c r="GN188" s="257"/>
      <c r="GO188" s="257"/>
      <c r="GP188" s="257"/>
      <c r="GQ188" s="257"/>
      <c r="GR188" s="257"/>
      <c r="GS188" s="258"/>
      <c r="GT188" s="261"/>
      <c r="GU188" s="262"/>
      <c r="GV188" s="263"/>
      <c r="GW188" s="254"/>
      <c r="GX188" s="255"/>
      <c r="GY188" s="256"/>
      <c r="GZ188" s="256"/>
      <c r="HA188" s="257"/>
      <c r="HB188" s="257"/>
      <c r="HC188" s="257"/>
      <c r="HD188" s="258"/>
      <c r="HE188" s="257"/>
      <c r="HF188" s="257"/>
      <c r="HG188" s="257"/>
      <c r="HH188" s="257"/>
      <c r="HI188" s="257"/>
      <c r="HJ188" s="258"/>
      <c r="HK188" s="261"/>
      <c r="HL188" s="262"/>
      <c r="HM188" s="263"/>
      <c r="HN188" s="254"/>
      <c r="HO188" s="255"/>
      <c r="HP188" s="256"/>
      <c r="HQ188" s="256"/>
      <c r="HR188" s="257"/>
      <c r="HS188" s="257"/>
      <c r="HT188" s="257"/>
      <c r="HU188" s="258"/>
      <c r="HV188" s="257"/>
      <c r="HW188" s="257"/>
      <c r="HX188" s="257"/>
      <c r="HY188" s="257"/>
      <c r="HZ188" s="257"/>
      <c r="IA188" s="258"/>
      <c r="IB188" s="261"/>
      <c r="IC188" s="262"/>
      <c r="ID188" s="263"/>
      <c r="IE188" s="254"/>
      <c r="IF188" s="255"/>
      <c r="IG188" s="256"/>
      <c r="IH188" s="256"/>
      <c r="II188" s="257"/>
      <c r="IJ188" s="257"/>
      <c r="IK188" s="257"/>
      <c r="IL188" s="258"/>
      <c r="IM188" s="257"/>
      <c r="IN188" s="257"/>
      <c r="IO188" s="257"/>
      <c r="IP188" s="257"/>
      <c r="IQ188" s="257"/>
      <c r="IR188" s="258"/>
      <c r="IS188" s="261"/>
      <c r="IT188" s="262"/>
      <c r="IU188" s="263"/>
      <c r="IV188" s="254"/>
      <c r="IW188" s="255"/>
      <c r="IX188" s="256"/>
      <c r="IY188" s="256"/>
      <c r="IZ188" s="257"/>
      <c r="JA188" s="257"/>
      <c r="JB188" s="257"/>
      <c r="JC188" s="258"/>
      <c r="JD188" s="257"/>
      <c r="JE188" s="257"/>
      <c r="JF188" s="257"/>
      <c r="JG188" s="257"/>
      <c r="JH188" s="257"/>
      <c r="JI188" s="258"/>
      <c r="JJ188" s="261"/>
      <c r="JK188" s="262"/>
      <c r="JL188" s="263"/>
      <c r="JM188" s="254"/>
      <c r="JN188" s="255"/>
      <c r="JO188" s="256"/>
      <c r="JP188" s="256"/>
      <c r="JQ188" s="257"/>
      <c r="JR188" s="257"/>
      <c r="JS188" s="257"/>
      <c r="JT188" s="258"/>
      <c r="JU188" s="257"/>
      <c r="JV188" s="257"/>
      <c r="JW188" s="257"/>
      <c r="JX188" s="257"/>
      <c r="JY188" s="257"/>
      <c r="JZ188" s="258"/>
      <c r="KA188" s="261"/>
      <c r="KB188" s="262"/>
      <c r="KC188" s="263"/>
      <c r="KD188" s="254"/>
      <c r="KE188" s="255"/>
      <c r="KF188" s="256"/>
      <c r="KG188" s="256"/>
      <c r="KH188" s="257"/>
      <c r="KI188" s="257"/>
      <c r="KJ188" s="257"/>
      <c r="KK188" s="258"/>
      <c r="KL188" s="257"/>
      <c r="KM188" s="257"/>
      <c r="KN188" s="257"/>
      <c r="KO188" s="257"/>
      <c r="KP188" s="257"/>
      <c r="KQ188" s="258"/>
      <c r="KR188" s="261"/>
      <c r="KS188" s="262"/>
      <c r="KT188" s="263"/>
      <c r="KU188" s="264"/>
    </row>
    <row r="189" ht="15.75" hidden="1" customHeight="1">
      <c r="A189" s="254"/>
      <c r="B189" s="255"/>
      <c r="C189" s="256"/>
      <c r="D189" s="256"/>
      <c r="E189" s="257"/>
      <c r="F189" s="257"/>
      <c r="G189" s="257"/>
      <c r="H189" s="258"/>
      <c r="I189" s="257"/>
      <c r="J189" s="257"/>
      <c r="K189" s="257"/>
      <c r="L189" s="257"/>
      <c r="M189" s="257"/>
      <c r="N189" s="258"/>
      <c r="O189" s="261"/>
      <c r="P189" s="262"/>
      <c r="Q189" s="263"/>
      <c r="R189" s="254"/>
      <c r="S189" s="255"/>
      <c r="T189" s="256"/>
      <c r="U189" s="256"/>
      <c r="V189" s="257"/>
      <c r="W189" s="257"/>
      <c r="X189" s="257"/>
      <c r="Y189" s="258"/>
      <c r="Z189" s="257"/>
      <c r="AA189" s="257"/>
      <c r="AB189" s="257"/>
      <c r="AC189" s="257"/>
      <c r="AD189" s="257"/>
      <c r="AE189" s="258"/>
      <c r="AF189" s="261"/>
      <c r="AG189" s="262"/>
      <c r="AH189" s="263"/>
      <c r="AI189" s="254"/>
      <c r="AJ189" s="255"/>
      <c r="AK189" s="256"/>
      <c r="AL189" s="256"/>
      <c r="AM189" s="257"/>
      <c r="AN189" s="257"/>
      <c r="AO189" s="257"/>
      <c r="AP189" s="258"/>
      <c r="AQ189" s="257"/>
      <c r="AR189" s="257"/>
      <c r="AS189" s="257"/>
      <c r="AT189" s="257"/>
      <c r="AU189" s="257"/>
      <c r="AV189" s="258"/>
      <c r="AW189" s="261"/>
      <c r="AX189" s="262"/>
      <c r="AY189" s="263"/>
      <c r="AZ189" s="254"/>
      <c r="BA189" s="255"/>
      <c r="BB189" s="256"/>
      <c r="BC189" s="256"/>
      <c r="BD189" s="257"/>
      <c r="BE189" s="257"/>
      <c r="BF189" s="257"/>
      <c r="BG189" s="258"/>
      <c r="BH189" s="257"/>
      <c r="BI189" s="257"/>
      <c r="BJ189" s="257"/>
      <c r="BK189" s="257"/>
      <c r="BL189" s="257"/>
      <c r="BM189" s="258"/>
      <c r="BN189" s="261"/>
      <c r="BO189" s="262"/>
      <c r="BP189" s="263"/>
      <c r="BQ189" s="254"/>
      <c r="BR189" s="255"/>
      <c r="BS189" s="256"/>
      <c r="BT189" s="256"/>
      <c r="BU189" s="257"/>
      <c r="BV189" s="257"/>
      <c r="BW189" s="257"/>
      <c r="BX189" s="258"/>
      <c r="BY189" s="257"/>
      <c r="BZ189" s="257"/>
      <c r="CA189" s="257"/>
      <c r="CB189" s="257"/>
      <c r="CC189" s="257"/>
      <c r="CD189" s="258"/>
      <c r="CE189" s="261"/>
      <c r="CF189" s="262"/>
      <c r="CG189" s="263"/>
      <c r="CH189" s="254"/>
      <c r="CI189" s="255"/>
      <c r="CJ189" s="256"/>
      <c r="CK189" s="256"/>
      <c r="CL189" s="257"/>
      <c r="CM189" s="257"/>
      <c r="CN189" s="257"/>
      <c r="CO189" s="258"/>
      <c r="CP189" s="257"/>
      <c r="CQ189" s="257"/>
      <c r="CR189" s="257"/>
      <c r="CS189" s="257"/>
      <c r="CT189" s="257"/>
      <c r="CU189" s="258"/>
      <c r="CV189" s="261"/>
      <c r="CW189" s="262"/>
      <c r="CX189" s="263"/>
      <c r="CY189" s="254"/>
      <c r="CZ189" s="255"/>
      <c r="DA189" s="256"/>
      <c r="DB189" s="256"/>
      <c r="DC189" s="257"/>
      <c r="DD189" s="257"/>
      <c r="DE189" s="257"/>
      <c r="DF189" s="258"/>
      <c r="DG189" s="257"/>
      <c r="DH189" s="257"/>
      <c r="DI189" s="257"/>
      <c r="DJ189" s="257"/>
      <c r="DK189" s="257"/>
      <c r="DL189" s="258"/>
      <c r="DM189" s="261"/>
      <c r="DN189" s="262"/>
      <c r="DO189" s="263"/>
      <c r="DP189" s="254"/>
      <c r="DQ189" s="255"/>
      <c r="DR189" s="256"/>
      <c r="DS189" s="256"/>
      <c r="DT189" s="257"/>
      <c r="DU189" s="257"/>
      <c r="DV189" s="257"/>
      <c r="DW189" s="258"/>
      <c r="DX189" s="257"/>
      <c r="DY189" s="257"/>
      <c r="DZ189" s="257"/>
      <c r="EA189" s="257"/>
      <c r="EB189" s="257"/>
      <c r="EC189" s="258"/>
      <c r="ED189" s="261"/>
      <c r="EE189" s="262"/>
      <c r="EF189" s="263"/>
      <c r="EG189" s="254"/>
      <c r="EH189" s="255"/>
      <c r="EI189" s="256"/>
      <c r="EJ189" s="256"/>
      <c r="EK189" s="257"/>
      <c r="EL189" s="257"/>
      <c r="EM189" s="257"/>
      <c r="EN189" s="258"/>
      <c r="EO189" s="257"/>
      <c r="EP189" s="257"/>
      <c r="EQ189" s="257"/>
      <c r="ER189" s="257"/>
      <c r="ES189" s="257"/>
      <c r="ET189" s="258"/>
      <c r="EU189" s="261"/>
      <c r="EV189" s="262"/>
      <c r="EW189" s="263"/>
      <c r="EX189" s="254"/>
      <c r="EY189" s="255"/>
      <c r="EZ189" s="256"/>
      <c r="FA189" s="256"/>
      <c r="FB189" s="257"/>
      <c r="FC189" s="257"/>
      <c r="FD189" s="257"/>
      <c r="FE189" s="258"/>
      <c r="FF189" s="257"/>
      <c r="FG189" s="257"/>
      <c r="FH189" s="257"/>
      <c r="FI189" s="257"/>
      <c r="FJ189" s="257"/>
      <c r="FK189" s="258"/>
      <c r="FL189" s="261"/>
      <c r="FM189" s="262"/>
      <c r="FN189" s="263"/>
      <c r="FO189" s="254"/>
      <c r="FP189" s="255"/>
      <c r="FQ189" s="256"/>
      <c r="FR189" s="256"/>
      <c r="FS189" s="257"/>
      <c r="FT189" s="257"/>
      <c r="FU189" s="257"/>
      <c r="FV189" s="258"/>
      <c r="FW189" s="257"/>
      <c r="FX189" s="257"/>
      <c r="FY189" s="257"/>
      <c r="FZ189" s="257"/>
      <c r="GA189" s="257"/>
      <c r="GB189" s="258"/>
      <c r="GC189" s="261"/>
      <c r="GD189" s="262"/>
      <c r="GE189" s="263"/>
      <c r="GF189" s="254"/>
      <c r="GG189" s="255"/>
      <c r="GH189" s="256"/>
      <c r="GI189" s="256"/>
      <c r="GJ189" s="257"/>
      <c r="GK189" s="257"/>
      <c r="GL189" s="257"/>
      <c r="GM189" s="258"/>
      <c r="GN189" s="257"/>
      <c r="GO189" s="257"/>
      <c r="GP189" s="257"/>
      <c r="GQ189" s="257"/>
      <c r="GR189" s="257"/>
      <c r="GS189" s="258"/>
      <c r="GT189" s="261"/>
      <c r="GU189" s="262"/>
      <c r="GV189" s="263"/>
      <c r="GW189" s="254"/>
      <c r="GX189" s="255"/>
      <c r="GY189" s="256"/>
      <c r="GZ189" s="256"/>
      <c r="HA189" s="257"/>
      <c r="HB189" s="257"/>
      <c r="HC189" s="257"/>
      <c r="HD189" s="258"/>
      <c r="HE189" s="257"/>
      <c r="HF189" s="257"/>
      <c r="HG189" s="257"/>
      <c r="HH189" s="257"/>
      <c r="HI189" s="257"/>
      <c r="HJ189" s="258"/>
      <c r="HK189" s="261"/>
      <c r="HL189" s="262"/>
      <c r="HM189" s="263"/>
      <c r="HN189" s="254"/>
      <c r="HO189" s="255"/>
      <c r="HP189" s="256"/>
      <c r="HQ189" s="256"/>
      <c r="HR189" s="257"/>
      <c r="HS189" s="257"/>
      <c r="HT189" s="257"/>
      <c r="HU189" s="258"/>
      <c r="HV189" s="257"/>
      <c r="HW189" s="257"/>
      <c r="HX189" s="257"/>
      <c r="HY189" s="257"/>
      <c r="HZ189" s="257"/>
      <c r="IA189" s="258"/>
      <c r="IB189" s="261"/>
      <c r="IC189" s="262"/>
      <c r="ID189" s="263"/>
      <c r="IE189" s="254"/>
      <c r="IF189" s="255"/>
      <c r="IG189" s="256"/>
      <c r="IH189" s="256"/>
      <c r="II189" s="257"/>
      <c r="IJ189" s="257"/>
      <c r="IK189" s="257"/>
      <c r="IL189" s="258"/>
      <c r="IM189" s="257"/>
      <c r="IN189" s="257"/>
      <c r="IO189" s="257"/>
      <c r="IP189" s="257"/>
      <c r="IQ189" s="257"/>
      <c r="IR189" s="258"/>
      <c r="IS189" s="261"/>
      <c r="IT189" s="262"/>
      <c r="IU189" s="263"/>
      <c r="IV189" s="254"/>
      <c r="IW189" s="255"/>
      <c r="IX189" s="256"/>
      <c r="IY189" s="256"/>
      <c r="IZ189" s="257"/>
      <c r="JA189" s="257"/>
      <c r="JB189" s="257"/>
      <c r="JC189" s="258"/>
      <c r="JD189" s="257"/>
      <c r="JE189" s="257"/>
      <c r="JF189" s="257"/>
      <c r="JG189" s="257"/>
      <c r="JH189" s="257"/>
      <c r="JI189" s="258"/>
      <c r="JJ189" s="261"/>
      <c r="JK189" s="262"/>
      <c r="JL189" s="263"/>
      <c r="JM189" s="254"/>
      <c r="JN189" s="255"/>
      <c r="JO189" s="256"/>
      <c r="JP189" s="256"/>
      <c r="JQ189" s="257"/>
      <c r="JR189" s="257"/>
      <c r="JS189" s="257"/>
      <c r="JT189" s="258"/>
      <c r="JU189" s="257"/>
      <c r="JV189" s="257"/>
      <c r="JW189" s="257"/>
      <c r="JX189" s="257"/>
      <c r="JY189" s="257"/>
      <c r="JZ189" s="258"/>
      <c r="KA189" s="261"/>
      <c r="KB189" s="262"/>
      <c r="KC189" s="263"/>
      <c r="KD189" s="254"/>
      <c r="KE189" s="255"/>
      <c r="KF189" s="256"/>
      <c r="KG189" s="256"/>
      <c r="KH189" s="257"/>
      <c r="KI189" s="257"/>
      <c r="KJ189" s="257"/>
      <c r="KK189" s="258"/>
      <c r="KL189" s="257"/>
      <c r="KM189" s="257"/>
      <c r="KN189" s="257"/>
      <c r="KO189" s="257"/>
      <c r="KP189" s="257"/>
      <c r="KQ189" s="258"/>
      <c r="KR189" s="261"/>
      <c r="KS189" s="262"/>
      <c r="KT189" s="263"/>
      <c r="KU189" s="264"/>
    </row>
    <row r="190" ht="15.75" hidden="1" customHeight="1">
      <c r="A190" s="254"/>
      <c r="B190" s="255"/>
      <c r="C190" s="256"/>
      <c r="D190" s="256"/>
      <c r="E190" s="257"/>
      <c r="F190" s="257"/>
      <c r="G190" s="257"/>
      <c r="H190" s="258"/>
      <c r="I190" s="257"/>
      <c r="J190" s="257"/>
      <c r="K190" s="257"/>
      <c r="L190" s="257"/>
      <c r="M190" s="257"/>
      <c r="N190" s="258"/>
      <c r="O190" s="261"/>
      <c r="P190" s="262"/>
      <c r="Q190" s="263"/>
      <c r="R190" s="254"/>
      <c r="S190" s="255"/>
      <c r="T190" s="256"/>
      <c r="U190" s="256"/>
      <c r="V190" s="257"/>
      <c r="W190" s="257"/>
      <c r="X190" s="257"/>
      <c r="Y190" s="258"/>
      <c r="Z190" s="257"/>
      <c r="AA190" s="257"/>
      <c r="AB190" s="257"/>
      <c r="AC190" s="257"/>
      <c r="AD190" s="257"/>
      <c r="AE190" s="258"/>
      <c r="AF190" s="261"/>
      <c r="AG190" s="262"/>
      <c r="AH190" s="263"/>
      <c r="AI190" s="254"/>
      <c r="AJ190" s="255"/>
      <c r="AK190" s="256"/>
      <c r="AL190" s="256"/>
      <c r="AM190" s="257"/>
      <c r="AN190" s="257"/>
      <c r="AO190" s="257"/>
      <c r="AP190" s="258"/>
      <c r="AQ190" s="257"/>
      <c r="AR190" s="257"/>
      <c r="AS190" s="257"/>
      <c r="AT190" s="257"/>
      <c r="AU190" s="257"/>
      <c r="AV190" s="258"/>
      <c r="AW190" s="261"/>
      <c r="AX190" s="262"/>
      <c r="AY190" s="263"/>
      <c r="AZ190" s="254"/>
      <c r="BA190" s="255"/>
      <c r="BB190" s="256"/>
      <c r="BC190" s="256"/>
      <c r="BD190" s="257"/>
      <c r="BE190" s="257"/>
      <c r="BF190" s="257"/>
      <c r="BG190" s="258"/>
      <c r="BH190" s="257"/>
      <c r="BI190" s="257"/>
      <c r="BJ190" s="257"/>
      <c r="BK190" s="257"/>
      <c r="BL190" s="257"/>
      <c r="BM190" s="258"/>
      <c r="BN190" s="261"/>
      <c r="BO190" s="262"/>
      <c r="BP190" s="263"/>
      <c r="BQ190" s="254"/>
      <c r="BR190" s="255"/>
      <c r="BS190" s="256"/>
      <c r="BT190" s="256"/>
      <c r="BU190" s="257"/>
      <c r="BV190" s="257"/>
      <c r="BW190" s="257"/>
      <c r="BX190" s="258"/>
      <c r="BY190" s="257"/>
      <c r="BZ190" s="257"/>
      <c r="CA190" s="257"/>
      <c r="CB190" s="257"/>
      <c r="CC190" s="257"/>
      <c r="CD190" s="258"/>
      <c r="CE190" s="261"/>
      <c r="CF190" s="262"/>
      <c r="CG190" s="263"/>
      <c r="CH190" s="254"/>
      <c r="CI190" s="255"/>
      <c r="CJ190" s="256"/>
      <c r="CK190" s="256"/>
      <c r="CL190" s="257"/>
      <c r="CM190" s="257"/>
      <c r="CN190" s="257"/>
      <c r="CO190" s="258"/>
      <c r="CP190" s="257"/>
      <c r="CQ190" s="257"/>
      <c r="CR190" s="257"/>
      <c r="CS190" s="257"/>
      <c r="CT190" s="257"/>
      <c r="CU190" s="258"/>
      <c r="CV190" s="261"/>
      <c r="CW190" s="262"/>
      <c r="CX190" s="263"/>
      <c r="CY190" s="254"/>
      <c r="CZ190" s="255"/>
      <c r="DA190" s="256"/>
      <c r="DB190" s="256"/>
      <c r="DC190" s="257"/>
      <c r="DD190" s="257"/>
      <c r="DE190" s="257"/>
      <c r="DF190" s="258"/>
      <c r="DG190" s="257"/>
      <c r="DH190" s="257"/>
      <c r="DI190" s="257"/>
      <c r="DJ190" s="257"/>
      <c r="DK190" s="257"/>
      <c r="DL190" s="258"/>
      <c r="DM190" s="261"/>
      <c r="DN190" s="262"/>
      <c r="DO190" s="263"/>
      <c r="DP190" s="254"/>
      <c r="DQ190" s="255"/>
      <c r="DR190" s="256"/>
      <c r="DS190" s="256"/>
      <c r="DT190" s="257"/>
      <c r="DU190" s="257"/>
      <c r="DV190" s="257"/>
      <c r="DW190" s="258"/>
      <c r="DX190" s="257"/>
      <c r="DY190" s="257"/>
      <c r="DZ190" s="257"/>
      <c r="EA190" s="257"/>
      <c r="EB190" s="257"/>
      <c r="EC190" s="258"/>
      <c r="ED190" s="261"/>
      <c r="EE190" s="262"/>
      <c r="EF190" s="263"/>
      <c r="EG190" s="254"/>
      <c r="EH190" s="255"/>
      <c r="EI190" s="256"/>
      <c r="EJ190" s="256"/>
      <c r="EK190" s="257"/>
      <c r="EL190" s="257"/>
      <c r="EM190" s="257"/>
      <c r="EN190" s="258"/>
      <c r="EO190" s="257"/>
      <c r="EP190" s="257"/>
      <c r="EQ190" s="257"/>
      <c r="ER190" s="257"/>
      <c r="ES190" s="257"/>
      <c r="ET190" s="258"/>
      <c r="EU190" s="261"/>
      <c r="EV190" s="262"/>
      <c r="EW190" s="263"/>
      <c r="EX190" s="254"/>
      <c r="EY190" s="255"/>
      <c r="EZ190" s="256"/>
      <c r="FA190" s="256"/>
      <c r="FB190" s="257"/>
      <c r="FC190" s="257"/>
      <c r="FD190" s="257"/>
      <c r="FE190" s="258"/>
      <c r="FF190" s="257"/>
      <c r="FG190" s="257"/>
      <c r="FH190" s="257"/>
      <c r="FI190" s="257"/>
      <c r="FJ190" s="257"/>
      <c r="FK190" s="258"/>
      <c r="FL190" s="261"/>
      <c r="FM190" s="262"/>
      <c r="FN190" s="263"/>
      <c r="FO190" s="254"/>
      <c r="FP190" s="255"/>
      <c r="FQ190" s="256"/>
      <c r="FR190" s="256"/>
      <c r="FS190" s="257"/>
      <c r="FT190" s="257"/>
      <c r="FU190" s="257"/>
      <c r="FV190" s="258"/>
      <c r="FW190" s="257"/>
      <c r="FX190" s="257"/>
      <c r="FY190" s="257"/>
      <c r="FZ190" s="257"/>
      <c r="GA190" s="257"/>
      <c r="GB190" s="258"/>
      <c r="GC190" s="261"/>
      <c r="GD190" s="262"/>
      <c r="GE190" s="263"/>
      <c r="GF190" s="254"/>
      <c r="GG190" s="255"/>
      <c r="GH190" s="256"/>
      <c r="GI190" s="256"/>
      <c r="GJ190" s="257"/>
      <c r="GK190" s="257"/>
      <c r="GL190" s="257"/>
      <c r="GM190" s="258"/>
      <c r="GN190" s="257"/>
      <c r="GO190" s="257"/>
      <c r="GP190" s="257"/>
      <c r="GQ190" s="257"/>
      <c r="GR190" s="257"/>
      <c r="GS190" s="258"/>
      <c r="GT190" s="261"/>
      <c r="GU190" s="262"/>
      <c r="GV190" s="263"/>
      <c r="GW190" s="254"/>
      <c r="GX190" s="255"/>
      <c r="GY190" s="256"/>
      <c r="GZ190" s="256"/>
      <c r="HA190" s="257"/>
      <c r="HB190" s="257"/>
      <c r="HC190" s="257"/>
      <c r="HD190" s="258"/>
      <c r="HE190" s="257"/>
      <c r="HF190" s="257"/>
      <c r="HG190" s="257"/>
      <c r="HH190" s="257"/>
      <c r="HI190" s="257"/>
      <c r="HJ190" s="258"/>
      <c r="HK190" s="261"/>
      <c r="HL190" s="262"/>
      <c r="HM190" s="263"/>
      <c r="HN190" s="254"/>
      <c r="HO190" s="255"/>
      <c r="HP190" s="256"/>
      <c r="HQ190" s="256"/>
      <c r="HR190" s="257"/>
      <c r="HS190" s="257"/>
      <c r="HT190" s="257"/>
      <c r="HU190" s="258"/>
      <c r="HV190" s="257"/>
      <c r="HW190" s="257"/>
      <c r="HX190" s="257"/>
      <c r="HY190" s="257"/>
      <c r="HZ190" s="257"/>
      <c r="IA190" s="258"/>
      <c r="IB190" s="261"/>
      <c r="IC190" s="262"/>
      <c r="ID190" s="263"/>
      <c r="IE190" s="254"/>
      <c r="IF190" s="255"/>
      <c r="IG190" s="256"/>
      <c r="IH190" s="256"/>
      <c r="II190" s="257"/>
      <c r="IJ190" s="257"/>
      <c r="IK190" s="257"/>
      <c r="IL190" s="258"/>
      <c r="IM190" s="257"/>
      <c r="IN190" s="257"/>
      <c r="IO190" s="257"/>
      <c r="IP190" s="257"/>
      <c r="IQ190" s="257"/>
      <c r="IR190" s="258"/>
      <c r="IS190" s="261"/>
      <c r="IT190" s="262"/>
      <c r="IU190" s="263"/>
      <c r="IV190" s="254"/>
      <c r="IW190" s="255"/>
      <c r="IX190" s="256"/>
      <c r="IY190" s="256"/>
      <c r="IZ190" s="257"/>
      <c r="JA190" s="257"/>
      <c r="JB190" s="257"/>
      <c r="JC190" s="258"/>
      <c r="JD190" s="257"/>
      <c r="JE190" s="257"/>
      <c r="JF190" s="257"/>
      <c r="JG190" s="257"/>
      <c r="JH190" s="257"/>
      <c r="JI190" s="258"/>
      <c r="JJ190" s="261"/>
      <c r="JK190" s="262"/>
      <c r="JL190" s="263"/>
      <c r="JM190" s="254"/>
      <c r="JN190" s="255"/>
      <c r="JO190" s="256"/>
      <c r="JP190" s="256"/>
      <c r="JQ190" s="257"/>
      <c r="JR190" s="257"/>
      <c r="JS190" s="257"/>
      <c r="JT190" s="258"/>
      <c r="JU190" s="257"/>
      <c r="JV190" s="257"/>
      <c r="JW190" s="257"/>
      <c r="JX190" s="257"/>
      <c r="JY190" s="257"/>
      <c r="JZ190" s="258"/>
      <c r="KA190" s="261"/>
      <c r="KB190" s="262"/>
      <c r="KC190" s="263"/>
      <c r="KD190" s="254"/>
      <c r="KE190" s="255"/>
      <c r="KF190" s="256"/>
      <c r="KG190" s="256"/>
      <c r="KH190" s="257"/>
      <c r="KI190" s="257"/>
      <c r="KJ190" s="257"/>
      <c r="KK190" s="258"/>
      <c r="KL190" s="257"/>
      <c r="KM190" s="257"/>
      <c r="KN190" s="257"/>
      <c r="KO190" s="257"/>
      <c r="KP190" s="257"/>
      <c r="KQ190" s="258"/>
      <c r="KR190" s="261"/>
      <c r="KS190" s="262"/>
      <c r="KT190" s="263"/>
      <c r="KU190" s="264"/>
    </row>
    <row r="191" ht="15.75" hidden="1" customHeight="1">
      <c r="A191" s="254"/>
      <c r="B191" s="255"/>
      <c r="C191" s="256"/>
      <c r="D191" s="256"/>
      <c r="E191" s="257"/>
      <c r="F191" s="257"/>
      <c r="G191" s="257"/>
      <c r="H191" s="258"/>
      <c r="I191" s="257"/>
      <c r="J191" s="257"/>
      <c r="K191" s="257"/>
      <c r="L191" s="257"/>
      <c r="M191" s="257"/>
      <c r="N191" s="258"/>
      <c r="O191" s="261"/>
      <c r="P191" s="262"/>
      <c r="Q191" s="263"/>
      <c r="R191" s="254"/>
      <c r="S191" s="255"/>
      <c r="T191" s="256"/>
      <c r="U191" s="256"/>
      <c r="V191" s="257"/>
      <c r="W191" s="257"/>
      <c r="X191" s="257"/>
      <c r="Y191" s="258"/>
      <c r="Z191" s="257"/>
      <c r="AA191" s="257"/>
      <c r="AB191" s="257"/>
      <c r="AC191" s="257"/>
      <c r="AD191" s="257"/>
      <c r="AE191" s="258"/>
      <c r="AF191" s="261"/>
      <c r="AG191" s="262"/>
      <c r="AH191" s="263"/>
      <c r="AI191" s="254"/>
      <c r="AJ191" s="255"/>
      <c r="AK191" s="256"/>
      <c r="AL191" s="256"/>
      <c r="AM191" s="257"/>
      <c r="AN191" s="257"/>
      <c r="AO191" s="257"/>
      <c r="AP191" s="258"/>
      <c r="AQ191" s="257"/>
      <c r="AR191" s="257"/>
      <c r="AS191" s="257"/>
      <c r="AT191" s="257"/>
      <c r="AU191" s="257"/>
      <c r="AV191" s="258"/>
      <c r="AW191" s="261"/>
      <c r="AX191" s="262"/>
      <c r="AY191" s="263"/>
      <c r="AZ191" s="254"/>
      <c r="BA191" s="255"/>
      <c r="BB191" s="256"/>
      <c r="BC191" s="256"/>
      <c r="BD191" s="257"/>
      <c r="BE191" s="257"/>
      <c r="BF191" s="257"/>
      <c r="BG191" s="258"/>
      <c r="BH191" s="257"/>
      <c r="BI191" s="257"/>
      <c r="BJ191" s="257"/>
      <c r="BK191" s="257"/>
      <c r="BL191" s="257"/>
      <c r="BM191" s="258"/>
      <c r="BN191" s="261"/>
      <c r="BO191" s="262"/>
      <c r="BP191" s="263"/>
      <c r="BQ191" s="254"/>
      <c r="BR191" s="255"/>
      <c r="BS191" s="256"/>
      <c r="BT191" s="256"/>
      <c r="BU191" s="257"/>
      <c r="BV191" s="257"/>
      <c r="BW191" s="257"/>
      <c r="BX191" s="258"/>
      <c r="BY191" s="257"/>
      <c r="BZ191" s="257"/>
      <c r="CA191" s="257"/>
      <c r="CB191" s="257"/>
      <c r="CC191" s="257"/>
      <c r="CD191" s="258"/>
      <c r="CE191" s="261"/>
      <c r="CF191" s="262"/>
      <c r="CG191" s="263"/>
      <c r="CH191" s="254"/>
      <c r="CI191" s="255"/>
      <c r="CJ191" s="256"/>
      <c r="CK191" s="256"/>
      <c r="CL191" s="257"/>
      <c r="CM191" s="257"/>
      <c r="CN191" s="257"/>
      <c r="CO191" s="258"/>
      <c r="CP191" s="257"/>
      <c r="CQ191" s="257"/>
      <c r="CR191" s="257"/>
      <c r="CS191" s="257"/>
      <c r="CT191" s="257"/>
      <c r="CU191" s="258"/>
      <c r="CV191" s="261"/>
      <c r="CW191" s="262"/>
      <c r="CX191" s="263"/>
      <c r="CY191" s="254"/>
      <c r="CZ191" s="255"/>
      <c r="DA191" s="256"/>
      <c r="DB191" s="256"/>
      <c r="DC191" s="257"/>
      <c r="DD191" s="257"/>
      <c r="DE191" s="257"/>
      <c r="DF191" s="258"/>
      <c r="DG191" s="257"/>
      <c r="DH191" s="257"/>
      <c r="DI191" s="257"/>
      <c r="DJ191" s="257"/>
      <c r="DK191" s="257"/>
      <c r="DL191" s="258"/>
      <c r="DM191" s="261"/>
      <c r="DN191" s="262"/>
      <c r="DO191" s="263"/>
      <c r="DP191" s="254"/>
      <c r="DQ191" s="255"/>
      <c r="DR191" s="256"/>
      <c r="DS191" s="256"/>
      <c r="DT191" s="257"/>
      <c r="DU191" s="257"/>
      <c r="DV191" s="257"/>
      <c r="DW191" s="258"/>
      <c r="DX191" s="257"/>
      <c r="DY191" s="257"/>
      <c r="DZ191" s="257"/>
      <c r="EA191" s="257"/>
      <c r="EB191" s="257"/>
      <c r="EC191" s="258"/>
      <c r="ED191" s="261"/>
      <c r="EE191" s="262"/>
      <c r="EF191" s="263"/>
      <c r="EG191" s="254"/>
      <c r="EH191" s="255"/>
      <c r="EI191" s="256"/>
      <c r="EJ191" s="256"/>
      <c r="EK191" s="257"/>
      <c r="EL191" s="257"/>
      <c r="EM191" s="257"/>
      <c r="EN191" s="258"/>
      <c r="EO191" s="257"/>
      <c r="EP191" s="257"/>
      <c r="EQ191" s="257"/>
      <c r="ER191" s="257"/>
      <c r="ES191" s="257"/>
      <c r="ET191" s="258"/>
      <c r="EU191" s="261"/>
      <c r="EV191" s="262"/>
      <c r="EW191" s="263"/>
      <c r="EX191" s="254"/>
      <c r="EY191" s="255"/>
      <c r="EZ191" s="256"/>
      <c r="FA191" s="256"/>
      <c r="FB191" s="257"/>
      <c r="FC191" s="257"/>
      <c r="FD191" s="257"/>
      <c r="FE191" s="258"/>
      <c r="FF191" s="257"/>
      <c r="FG191" s="257"/>
      <c r="FH191" s="257"/>
      <c r="FI191" s="257"/>
      <c r="FJ191" s="257"/>
      <c r="FK191" s="258"/>
      <c r="FL191" s="261"/>
      <c r="FM191" s="262"/>
      <c r="FN191" s="263"/>
      <c r="FO191" s="254"/>
      <c r="FP191" s="255"/>
      <c r="FQ191" s="256"/>
      <c r="FR191" s="256"/>
      <c r="FS191" s="257"/>
      <c r="FT191" s="257"/>
      <c r="FU191" s="257"/>
      <c r="FV191" s="258"/>
      <c r="FW191" s="257"/>
      <c r="FX191" s="257"/>
      <c r="FY191" s="257"/>
      <c r="FZ191" s="257"/>
      <c r="GA191" s="257"/>
      <c r="GB191" s="258"/>
      <c r="GC191" s="261"/>
      <c r="GD191" s="262"/>
      <c r="GE191" s="263"/>
      <c r="GF191" s="254"/>
      <c r="GG191" s="255"/>
      <c r="GH191" s="256"/>
      <c r="GI191" s="256"/>
      <c r="GJ191" s="257"/>
      <c r="GK191" s="257"/>
      <c r="GL191" s="257"/>
      <c r="GM191" s="258"/>
      <c r="GN191" s="257"/>
      <c r="GO191" s="257"/>
      <c r="GP191" s="257"/>
      <c r="GQ191" s="257"/>
      <c r="GR191" s="257"/>
      <c r="GS191" s="258"/>
      <c r="GT191" s="261"/>
      <c r="GU191" s="262"/>
      <c r="GV191" s="263"/>
      <c r="GW191" s="254"/>
      <c r="GX191" s="255"/>
      <c r="GY191" s="256"/>
      <c r="GZ191" s="256"/>
      <c r="HA191" s="257"/>
      <c r="HB191" s="257"/>
      <c r="HC191" s="257"/>
      <c r="HD191" s="258"/>
      <c r="HE191" s="257"/>
      <c r="HF191" s="257"/>
      <c r="HG191" s="257"/>
      <c r="HH191" s="257"/>
      <c r="HI191" s="257"/>
      <c r="HJ191" s="258"/>
      <c r="HK191" s="261"/>
      <c r="HL191" s="262"/>
      <c r="HM191" s="263"/>
      <c r="HN191" s="254"/>
      <c r="HO191" s="255"/>
      <c r="HP191" s="256"/>
      <c r="HQ191" s="256"/>
      <c r="HR191" s="257"/>
      <c r="HS191" s="257"/>
      <c r="HT191" s="257"/>
      <c r="HU191" s="258"/>
      <c r="HV191" s="257"/>
      <c r="HW191" s="257"/>
      <c r="HX191" s="257"/>
      <c r="HY191" s="257"/>
      <c r="HZ191" s="257"/>
      <c r="IA191" s="258"/>
      <c r="IB191" s="261"/>
      <c r="IC191" s="262"/>
      <c r="ID191" s="263"/>
      <c r="IE191" s="254"/>
      <c r="IF191" s="255"/>
      <c r="IG191" s="256"/>
      <c r="IH191" s="256"/>
      <c r="II191" s="257"/>
      <c r="IJ191" s="257"/>
      <c r="IK191" s="257"/>
      <c r="IL191" s="258"/>
      <c r="IM191" s="257"/>
      <c r="IN191" s="257"/>
      <c r="IO191" s="257"/>
      <c r="IP191" s="257"/>
      <c r="IQ191" s="257"/>
      <c r="IR191" s="258"/>
      <c r="IS191" s="261"/>
      <c r="IT191" s="262"/>
      <c r="IU191" s="263"/>
      <c r="IV191" s="254"/>
      <c r="IW191" s="255"/>
      <c r="IX191" s="256"/>
      <c r="IY191" s="256"/>
      <c r="IZ191" s="257"/>
      <c r="JA191" s="257"/>
      <c r="JB191" s="257"/>
      <c r="JC191" s="258"/>
      <c r="JD191" s="257"/>
      <c r="JE191" s="257"/>
      <c r="JF191" s="257"/>
      <c r="JG191" s="257"/>
      <c r="JH191" s="257"/>
      <c r="JI191" s="258"/>
      <c r="JJ191" s="261"/>
      <c r="JK191" s="262"/>
      <c r="JL191" s="263"/>
      <c r="JM191" s="254"/>
      <c r="JN191" s="255"/>
      <c r="JO191" s="256"/>
      <c r="JP191" s="256"/>
      <c r="JQ191" s="257"/>
      <c r="JR191" s="257"/>
      <c r="JS191" s="257"/>
      <c r="JT191" s="258"/>
      <c r="JU191" s="257"/>
      <c r="JV191" s="257"/>
      <c r="JW191" s="257"/>
      <c r="JX191" s="257"/>
      <c r="JY191" s="257"/>
      <c r="JZ191" s="258"/>
      <c r="KA191" s="261"/>
      <c r="KB191" s="262"/>
      <c r="KC191" s="263"/>
      <c r="KD191" s="254"/>
      <c r="KE191" s="255"/>
      <c r="KF191" s="256"/>
      <c r="KG191" s="256"/>
      <c r="KH191" s="257"/>
      <c r="KI191" s="257"/>
      <c r="KJ191" s="257"/>
      <c r="KK191" s="258"/>
      <c r="KL191" s="257"/>
      <c r="KM191" s="257"/>
      <c r="KN191" s="257"/>
      <c r="KO191" s="257"/>
      <c r="KP191" s="257"/>
      <c r="KQ191" s="258"/>
      <c r="KR191" s="261"/>
      <c r="KS191" s="262"/>
      <c r="KT191" s="263"/>
      <c r="KU191" s="264"/>
    </row>
    <row r="192" ht="15.75" hidden="1" customHeight="1">
      <c r="A192" s="254"/>
      <c r="B192" s="255"/>
      <c r="C192" s="256"/>
      <c r="D192" s="256"/>
      <c r="E192" s="257"/>
      <c r="F192" s="257"/>
      <c r="G192" s="257"/>
      <c r="H192" s="258"/>
      <c r="I192" s="257"/>
      <c r="J192" s="257"/>
      <c r="K192" s="257"/>
      <c r="L192" s="257"/>
      <c r="M192" s="257"/>
      <c r="N192" s="258"/>
      <c r="O192" s="261"/>
      <c r="P192" s="262"/>
      <c r="Q192" s="263"/>
      <c r="R192" s="254"/>
      <c r="S192" s="255"/>
      <c r="T192" s="256"/>
      <c r="U192" s="256"/>
      <c r="V192" s="257"/>
      <c r="W192" s="257"/>
      <c r="X192" s="257"/>
      <c r="Y192" s="258"/>
      <c r="Z192" s="257"/>
      <c r="AA192" s="257"/>
      <c r="AB192" s="257"/>
      <c r="AC192" s="257"/>
      <c r="AD192" s="257"/>
      <c r="AE192" s="258"/>
      <c r="AF192" s="261"/>
      <c r="AG192" s="262"/>
      <c r="AH192" s="263"/>
      <c r="AI192" s="254"/>
      <c r="AJ192" s="255"/>
      <c r="AK192" s="256"/>
      <c r="AL192" s="256"/>
      <c r="AM192" s="257"/>
      <c r="AN192" s="257"/>
      <c r="AO192" s="257"/>
      <c r="AP192" s="258"/>
      <c r="AQ192" s="257"/>
      <c r="AR192" s="257"/>
      <c r="AS192" s="257"/>
      <c r="AT192" s="257"/>
      <c r="AU192" s="257"/>
      <c r="AV192" s="258"/>
      <c r="AW192" s="261"/>
      <c r="AX192" s="262"/>
      <c r="AY192" s="263"/>
      <c r="AZ192" s="254"/>
      <c r="BA192" s="255"/>
      <c r="BB192" s="256"/>
      <c r="BC192" s="256"/>
      <c r="BD192" s="257"/>
      <c r="BE192" s="257"/>
      <c r="BF192" s="257"/>
      <c r="BG192" s="258"/>
      <c r="BH192" s="257"/>
      <c r="BI192" s="257"/>
      <c r="BJ192" s="257"/>
      <c r="BK192" s="257"/>
      <c r="BL192" s="257"/>
      <c r="BM192" s="258"/>
      <c r="BN192" s="261"/>
      <c r="BO192" s="262"/>
      <c r="BP192" s="263"/>
      <c r="BQ192" s="254"/>
      <c r="BR192" s="255"/>
      <c r="BS192" s="256"/>
      <c r="BT192" s="256"/>
      <c r="BU192" s="257"/>
      <c r="BV192" s="257"/>
      <c r="BW192" s="257"/>
      <c r="BX192" s="258"/>
      <c r="BY192" s="257"/>
      <c r="BZ192" s="257"/>
      <c r="CA192" s="257"/>
      <c r="CB192" s="257"/>
      <c r="CC192" s="257"/>
      <c r="CD192" s="258"/>
      <c r="CE192" s="261"/>
      <c r="CF192" s="262"/>
      <c r="CG192" s="263"/>
      <c r="CH192" s="254"/>
      <c r="CI192" s="255"/>
      <c r="CJ192" s="256"/>
      <c r="CK192" s="256"/>
      <c r="CL192" s="257"/>
      <c r="CM192" s="257"/>
      <c r="CN192" s="257"/>
      <c r="CO192" s="258"/>
      <c r="CP192" s="257"/>
      <c r="CQ192" s="257"/>
      <c r="CR192" s="257"/>
      <c r="CS192" s="257"/>
      <c r="CT192" s="257"/>
      <c r="CU192" s="258"/>
      <c r="CV192" s="261"/>
      <c r="CW192" s="262"/>
      <c r="CX192" s="263"/>
      <c r="CY192" s="254"/>
      <c r="CZ192" s="255"/>
      <c r="DA192" s="256"/>
      <c r="DB192" s="256"/>
      <c r="DC192" s="257"/>
      <c r="DD192" s="257"/>
      <c r="DE192" s="257"/>
      <c r="DF192" s="258"/>
      <c r="DG192" s="257"/>
      <c r="DH192" s="257"/>
      <c r="DI192" s="257"/>
      <c r="DJ192" s="257"/>
      <c r="DK192" s="257"/>
      <c r="DL192" s="258"/>
      <c r="DM192" s="261"/>
      <c r="DN192" s="262"/>
      <c r="DO192" s="263"/>
      <c r="DP192" s="254"/>
      <c r="DQ192" s="255"/>
      <c r="DR192" s="256"/>
      <c r="DS192" s="256"/>
      <c r="DT192" s="257"/>
      <c r="DU192" s="257"/>
      <c r="DV192" s="257"/>
      <c r="DW192" s="258"/>
      <c r="DX192" s="257"/>
      <c r="DY192" s="257"/>
      <c r="DZ192" s="257"/>
      <c r="EA192" s="257"/>
      <c r="EB192" s="257"/>
      <c r="EC192" s="258"/>
      <c r="ED192" s="261"/>
      <c r="EE192" s="262"/>
      <c r="EF192" s="263"/>
      <c r="EG192" s="254"/>
      <c r="EH192" s="255"/>
      <c r="EI192" s="256"/>
      <c r="EJ192" s="256"/>
      <c r="EK192" s="257"/>
      <c r="EL192" s="257"/>
      <c r="EM192" s="257"/>
      <c r="EN192" s="258"/>
      <c r="EO192" s="257"/>
      <c r="EP192" s="257"/>
      <c r="EQ192" s="257"/>
      <c r="ER192" s="257"/>
      <c r="ES192" s="257"/>
      <c r="ET192" s="258"/>
      <c r="EU192" s="261"/>
      <c r="EV192" s="262"/>
      <c r="EW192" s="263"/>
      <c r="EX192" s="254"/>
      <c r="EY192" s="255"/>
      <c r="EZ192" s="256"/>
      <c r="FA192" s="256"/>
      <c r="FB192" s="257"/>
      <c r="FC192" s="257"/>
      <c r="FD192" s="257"/>
      <c r="FE192" s="258"/>
      <c r="FF192" s="257"/>
      <c r="FG192" s="257"/>
      <c r="FH192" s="257"/>
      <c r="FI192" s="257"/>
      <c r="FJ192" s="257"/>
      <c r="FK192" s="258"/>
      <c r="FL192" s="261"/>
      <c r="FM192" s="262"/>
      <c r="FN192" s="263"/>
      <c r="FO192" s="254"/>
      <c r="FP192" s="255"/>
      <c r="FQ192" s="256"/>
      <c r="FR192" s="256"/>
      <c r="FS192" s="257"/>
      <c r="FT192" s="257"/>
      <c r="FU192" s="257"/>
      <c r="FV192" s="258"/>
      <c r="FW192" s="257"/>
      <c r="FX192" s="257"/>
      <c r="FY192" s="257"/>
      <c r="FZ192" s="257"/>
      <c r="GA192" s="257"/>
      <c r="GB192" s="258"/>
      <c r="GC192" s="261"/>
      <c r="GD192" s="262"/>
      <c r="GE192" s="263"/>
      <c r="GF192" s="254"/>
      <c r="GG192" s="255"/>
      <c r="GH192" s="256"/>
      <c r="GI192" s="256"/>
      <c r="GJ192" s="257"/>
      <c r="GK192" s="257"/>
      <c r="GL192" s="257"/>
      <c r="GM192" s="258"/>
      <c r="GN192" s="257"/>
      <c r="GO192" s="257"/>
      <c r="GP192" s="257"/>
      <c r="GQ192" s="257"/>
      <c r="GR192" s="257"/>
      <c r="GS192" s="258"/>
      <c r="GT192" s="261"/>
      <c r="GU192" s="262"/>
      <c r="GV192" s="263"/>
      <c r="GW192" s="254"/>
      <c r="GX192" s="255"/>
      <c r="GY192" s="256"/>
      <c r="GZ192" s="256"/>
      <c r="HA192" s="257"/>
      <c r="HB192" s="257"/>
      <c r="HC192" s="257"/>
      <c r="HD192" s="258"/>
      <c r="HE192" s="257"/>
      <c r="HF192" s="257"/>
      <c r="HG192" s="257"/>
      <c r="HH192" s="257"/>
      <c r="HI192" s="257"/>
      <c r="HJ192" s="258"/>
      <c r="HK192" s="261"/>
      <c r="HL192" s="262"/>
      <c r="HM192" s="263"/>
      <c r="HN192" s="254"/>
      <c r="HO192" s="255"/>
      <c r="HP192" s="256"/>
      <c r="HQ192" s="256"/>
      <c r="HR192" s="257"/>
      <c r="HS192" s="257"/>
      <c r="HT192" s="257"/>
      <c r="HU192" s="258"/>
      <c r="HV192" s="257"/>
      <c r="HW192" s="257"/>
      <c r="HX192" s="257"/>
      <c r="HY192" s="257"/>
      <c r="HZ192" s="257"/>
      <c r="IA192" s="258"/>
      <c r="IB192" s="261"/>
      <c r="IC192" s="262"/>
      <c r="ID192" s="263"/>
      <c r="IE192" s="254"/>
      <c r="IF192" s="255"/>
      <c r="IG192" s="256"/>
      <c r="IH192" s="256"/>
      <c r="II192" s="257"/>
      <c r="IJ192" s="257"/>
      <c r="IK192" s="257"/>
      <c r="IL192" s="258"/>
      <c r="IM192" s="257"/>
      <c r="IN192" s="257"/>
      <c r="IO192" s="257"/>
      <c r="IP192" s="257"/>
      <c r="IQ192" s="257"/>
      <c r="IR192" s="258"/>
      <c r="IS192" s="261"/>
      <c r="IT192" s="262"/>
      <c r="IU192" s="263"/>
      <c r="IV192" s="254"/>
      <c r="IW192" s="255"/>
      <c r="IX192" s="256"/>
      <c r="IY192" s="256"/>
      <c r="IZ192" s="257"/>
      <c r="JA192" s="257"/>
      <c r="JB192" s="257"/>
      <c r="JC192" s="258"/>
      <c r="JD192" s="257"/>
      <c r="JE192" s="257"/>
      <c r="JF192" s="257"/>
      <c r="JG192" s="257"/>
      <c r="JH192" s="257"/>
      <c r="JI192" s="258"/>
      <c r="JJ192" s="261"/>
      <c r="JK192" s="262"/>
      <c r="JL192" s="263"/>
      <c r="JM192" s="254"/>
      <c r="JN192" s="255"/>
      <c r="JO192" s="256"/>
      <c r="JP192" s="256"/>
      <c r="JQ192" s="257"/>
      <c r="JR192" s="257"/>
      <c r="JS192" s="257"/>
      <c r="JT192" s="258"/>
      <c r="JU192" s="257"/>
      <c r="JV192" s="257"/>
      <c r="JW192" s="257"/>
      <c r="JX192" s="257"/>
      <c r="JY192" s="257"/>
      <c r="JZ192" s="258"/>
      <c r="KA192" s="261"/>
      <c r="KB192" s="262"/>
      <c r="KC192" s="263"/>
      <c r="KD192" s="254"/>
      <c r="KE192" s="255"/>
      <c r="KF192" s="256"/>
      <c r="KG192" s="256"/>
      <c r="KH192" s="257"/>
      <c r="KI192" s="257"/>
      <c r="KJ192" s="257"/>
      <c r="KK192" s="258"/>
      <c r="KL192" s="257"/>
      <c r="KM192" s="257"/>
      <c r="KN192" s="257"/>
      <c r="KO192" s="257"/>
      <c r="KP192" s="257"/>
      <c r="KQ192" s="258"/>
      <c r="KR192" s="261"/>
      <c r="KS192" s="262"/>
      <c r="KT192" s="263"/>
      <c r="KU192" s="264"/>
    </row>
    <row r="193" ht="15.75" hidden="1" customHeight="1">
      <c r="A193" s="254"/>
      <c r="B193" s="255"/>
      <c r="C193" s="256"/>
      <c r="D193" s="256"/>
      <c r="E193" s="257"/>
      <c r="F193" s="257"/>
      <c r="G193" s="257"/>
      <c r="H193" s="258"/>
      <c r="I193" s="257"/>
      <c r="J193" s="257"/>
      <c r="K193" s="257"/>
      <c r="L193" s="257"/>
      <c r="M193" s="257"/>
      <c r="N193" s="258"/>
      <c r="O193" s="261"/>
      <c r="P193" s="262"/>
      <c r="Q193" s="263"/>
      <c r="R193" s="254"/>
      <c r="S193" s="255"/>
      <c r="T193" s="256"/>
      <c r="U193" s="256"/>
      <c r="V193" s="257"/>
      <c r="W193" s="257"/>
      <c r="X193" s="257"/>
      <c r="Y193" s="258"/>
      <c r="Z193" s="257"/>
      <c r="AA193" s="257"/>
      <c r="AB193" s="257"/>
      <c r="AC193" s="257"/>
      <c r="AD193" s="257"/>
      <c r="AE193" s="258"/>
      <c r="AF193" s="261"/>
      <c r="AG193" s="262"/>
      <c r="AH193" s="263"/>
      <c r="AI193" s="254"/>
      <c r="AJ193" s="255"/>
      <c r="AK193" s="256"/>
      <c r="AL193" s="256"/>
      <c r="AM193" s="257"/>
      <c r="AN193" s="257"/>
      <c r="AO193" s="257"/>
      <c r="AP193" s="258"/>
      <c r="AQ193" s="257"/>
      <c r="AR193" s="257"/>
      <c r="AS193" s="257"/>
      <c r="AT193" s="257"/>
      <c r="AU193" s="257"/>
      <c r="AV193" s="258"/>
      <c r="AW193" s="261"/>
      <c r="AX193" s="262"/>
      <c r="AY193" s="263"/>
      <c r="AZ193" s="254"/>
      <c r="BA193" s="255"/>
      <c r="BB193" s="256"/>
      <c r="BC193" s="256"/>
      <c r="BD193" s="257"/>
      <c r="BE193" s="257"/>
      <c r="BF193" s="257"/>
      <c r="BG193" s="258"/>
      <c r="BH193" s="257"/>
      <c r="BI193" s="257"/>
      <c r="BJ193" s="257"/>
      <c r="BK193" s="257"/>
      <c r="BL193" s="257"/>
      <c r="BM193" s="258"/>
      <c r="BN193" s="261"/>
      <c r="BO193" s="262"/>
      <c r="BP193" s="263"/>
      <c r="BQ193" s="254"/>
      <c r="BR193" s="255"/>
      <c r="BS193" s="256"/>
      <c r="BT193" s="256"/>
      <c r="BU193" s="257"/>
      <c r="BV193" s="257"/>
      <c r="BW193" s="257"/>
      <c r="BX193" s="258"/>
      <c r="BY193" s="257"/>
      <c r="BZ193" s="257"/>
      <c r="CA193" s="257"/>
      <c r="CB193" s="257"/>
      <c r="CC193" s="257"/>
      <c r="CD193" s="258"/>
      <c r="CE193" s="261"/>
      <c r="CF193" s="262"/>
      <c r="CG193" s="263"/>
      <c r="CH193" s="254"/>
      <c r="CI193" s="255"/>
      <c r="CJ193" s="256"/>
      <c r="CK193" s="256"/>
      <c r="CL193" s="257"/>
      <c r="CM193" s="257"/>
      <c r="CN193" s="257"/>
      <c r="CO193" s="258"/>
      <c r="CP193" s="257"/>
      <c r="CQ193" s="257"/>
      <c r="CR193" s="257"/>
      <c r="CS193" s="257"/>
      <c r="CT193" s="257"/>
      <c r="CU193" s="258"/>
      <c r="CV193" s="261"/>
      <c r="CW193" s="262"/>
      <c r="CX193" s="263"/>
      <c r="CY193" s="254"/>
      <c r="CZ193" s="255"/>
      <c r="DA193" s="256"/>
      <c r="DB193" s="256"/>
      <c r="DC193" s="257"/>
      <c r="DD193" s="257"/>
      <c r="DE193" s="257"/>
      <c r="DF193" s="258"/>
      <c r="DG193" s="257"/>
      <c r="DH193" s="257"/>
      <c r="DI193" s="257"/>
      <c r="DJ193" s="257"/>
      <c r="DK193" s="257"/>
      <c r="DL193" s="258"/>
      <c r="DM193" s="261"/>
      <c r="DN193" s="262"/>
      <c r="DO193" s="263"/>
      <c r="DP193" s="254"/>
      <c r="DQ193" s="255"/>
      <c r="DR193" s="256"/>
      <c r="DS193" s="256"/>
      <c r="DT193" s="257"/>
      <c r="DU193" s="257"/>
      <c r="DV193" s="257"/>
      <c r="DW193" s="258"/>
      <c r="DX193" s="257"/>
      <c r="DY193" s="257"/>
      <c r="DZ193" s="257"/>
      <c r="EA193" s="257"/>
      <c r="EB193" s="257"/>
      <c r="EC193" s="258"/>
      <c r="ED193" s="261"/>
      <c r="EE193" s="262"/>
      <c r="EF193" s="263"/>
      <c r="EG193" s="254"/>
      <c r="EH193" s="255"/>
      <c r="EI193" s="256"/>
      <c r="EJ193" s="256"/>
      <c r="EK193" s="257"/>
      <c r="EL193" s="257"/>
      <c r="EM193" s="257"/>
      <c r="EN193" s="258"/>
      <c r="EO193" s="257"/>
      <c r="EP193" s="257"/>
      <c r="EQ193" s="257"/>
      <c r="ER193" s="257"/>
      <c r="ES193" s="257"/>
      <c r="ET193" s="258"/>
      <c r="EU193" s="261"/>
      <c r="EV193" s="262"/>
      <c r="EW193" s="263"/>
      <c r="EX193" s="254"/>
      <c r="EY193" s="255"/>
      <c r="EZ193" s="256"/>
      <c r="FA193" s="256"/>
      <c r="FB193" s="257"/>
      <c r="FC193" s="257"/>
      <c r="FD193" s="257"/>
      <c r="FE193" s="258"/>
      <c r="FF193" s="257"/>
      <c r="FG193" s="257"/>
      <c r="FH193" s="257"/>
      <c r="FI193" s="257"/>
      <c r="FJ193" s="257"/>
      <c r="FK193" s="258"/>
      <c r="FL193" s="261"/>
      <c r="FM193" s="262"/>
      <c r="FN193" s="263"/>
      <c r="FO193" s="254"/>
      <c r="FP193" s="255"/>
      <c r="FQ193" s="256"/>
      <c r="FR193" s="256"/>
      <c r="FS193" s="257"/>
      <c r="FT193" s="257"/>
      <c r="FU193" s="257"/>
      <c r="FV193" s="258"/>
      <c r="FW193" s="257"/>
      <c r="FX193" s="257"/>
      <c r="FY193" s="257"/>
      <c r="FZ193" s="257"/>
      <c r="GA193" s="257"/>
      <c r="GB193" s="258"/>
      <c r="GC193" s="261"/>
      <c r="GD193" s="262"/>
      <c r="GE193" s="263"/>
      <c r="GF193" s="254"/>
      <c r="GG193" s="255"/>
      <c r="GH193" s="256"/>
      <c r="GI193" s="256"/>
      <c r="GJ193" s="257"/>
      <c r="GK193" s="257"/>
      <c r="GL193" s="257"/>
      <c r="GM193" s="258"/>
      <c r="GN193" s="257"/>
      <c r="GO193" s="257"/>
      <c r="GP193" s="257"/>
      <c r="GQ193" s="257"/>
      <c r="GR193" s="257"/>
      <c r="GS193" s="258"/>
      <c r="GT193" s="261"/>
      <c r="GU193" s="262"/>
      <c r="GV193" s="263"/>
      <c r="GW193" s="254"/>
      <c r="GX193" s="255"/>
      <c r="GY193" s="256"/>
      <c r="GZ193" s="256"/>
      <c r="HA193" s="257"/>
      <c r="HB193" s="257"/>
      <c r="HC193" s="257"/>
      <c r="HD193" s="258"/>
      <c r="HE193" s="257"/>
      <c r="HF193" s="257"/>
      <c r="HG193" s="257"/>
      <c r="HH193" s="257"/>
      <c r="HI193" s="257"/>
      <c r="HJ193" s="258"/>
      <c r="HK193" s="261"/>
      <c r="HL193" s="262"/>
      <c r="HM193" s="263"/>
      <c r="HN193" s="254"/>
      <c r="HO193" s="255"/>
      <c r="HP193" s="256"/>
      <c r="HQ193" s="256"/>
      <c r="HR193" s="257"/>
      <c r="HS193" s="257"/>
      <c r="HT193" s="257"/>
      <c r="HU193" s="258"/>
      <c r="HV193" s="257"/>
      <c r="HW193" s="257"/>
      <c r="HX193" s="257"/>
      <c r="HY193" s="257"/>
      <c r="HZ193" s="257"/>
      <c r="IA193" s="258"/>
      <c r="IB193" s="261"/>
      <c r="IC193" s="262"/>
      <c r="ID193" s="263"/>
      <c r="IE193" s="254"/>
      <c r="IF193" s="255"/>
      <c r="IG193" s="256"/>
      <c r="IH193" s="256"/>
      <c r="II193" s="257"/>
      <c r="IJ193" s="257"/>
      <c r="IK193" s="257"/>
      <c r="IL193" s="258"/>
      <c r="IM193" s="257"/>
      <c r="IN193" s="257"/>
      <c r="IO193" s="257"/>
      <c r="IP193" s="257"/>
      <c r="IQ193" s="257"/>
      <c r="IR193" s="258"/>
      <c r="IS193" s="261"/>
      <c r="IT193" s="262"/>
      <c r="IU193" s="263"/>
      <c r="IV193" s="254"/>
      <c r="IW193" s="255"/>
      <c r="IX193" s="256"/>
      <c r="IY193" s="256"/>
      <c r="IZ193" s="257"/>
      <c r="JA193" s="257"/>
      <c r="JB193" s="257"/>
      <c r="JC193" s="258"/>
      <c r="JD193" s="257"/>
      <c r="JE193" s="257"/>
      <c r="JF193" s="257"/>
      <c r="JG193" s="257"/>
      <c r="JH193" s="257"/>
      <c r="JI193" s="258"/>
      <c r="JJ193" s="261"/>
      <c r="JK193" s="262"/>
      <c r="JL193" s="263"/>
      <c r="JM193" s="254"/>
      <c r="JN193" s="255"/>
      <c r="JO193" s="256"/>
      <c r="JP193" s="256"/>
      <c r="JQ193" s="257"/>
      <c r="JR193" s="257"/>
      <c r="JS193" s="257"/>
      <c r="JT193" s="258"/>
      <c r="JU193" s="257"/>
      <c r="JV193" s="257"/>
      <c r="JW193" s="257"/>
      <c r="JX193" s="257"/>
      <c r="JY193" s="257"/>
      <c r="JZ193" s="258"/>
      <c r="KA193" s="261"/>
      <c r="KB193" s="262"/>
      <c r="KC193" s="263"/>
      <c r="KD193" s="254"/>
      <c r="KE193" s="255"/>
      <c r="KF193" s="256"/>
      <c r="KG193" s="256"/>
      <c r="KH193" s="257"/>
      <c r="KI193" s="257"/>
      <c r="KJ193" s="257"/>
      <c r="KK193" s="258"/>
      <c r="KL193" s="257"/>
      <c r="KM193" s="257"/>
      <c r="KN193" s="257"/>
      <c r="KO193" s="257"/>
      <c r="KP193" s="257"/>
      <c r="KQ193" s="258"/>
      <c r="KR193" s="261"/>
      <c r="KS193" s="262"/>
      <c r="KT193" s="263"/>
      <c r="KU193" s="264"/>
    </row>
    <row r="194" ht="15.75" hidden="1" customHeight="1">
      <c r="A194" s="254"/>
      <c r="B194" s="255"/>
      <c r="C194" s="256"/>
      <c r="D194" s="256"/>
      <c r="E194" s="257"/>
      <c r="F194" s="257"/>
      <c r="G194" s="257"/>
      <c r="H194" s="258"/>
      <c r="I194" s="257"/>
      <c r="J194" s="257"/>
      <c r="K194" s="257"/>
      <c r="L194" s="257"/>
      <c r="M194" s="257"/>
      <c r="N194" s="258"/>
      <c r="O194" s="261"/>
      <c r="P194" s="262"/>
      <c r="Q194" s="263"/>
      <c r="R194" s="254"/>
      <c r="S194" s="255"/>
      <c r="T194" s="256"/>
      <c r="U194" s="256"/>
      <c r="V194" s="257"/>
      <c r="W194" s="257"/>
      <c r="X194" s="257"/>
      <c r="Y194" s="258"/>
      <c r="Z194" s="257"/>
      <c r="AA194" s="257"/>
      <c r="AB194" s="257"/>
      <c r="AC194" s="257"/>
      <c r="AD194" s="257"/>
      <c r="AE194" s="258"/>
      <c r="AF194" s="261"/>
      <c r="AG194" s="262"/>
      <c r="AH194" s="263"/>
      <c r="AI194" s="254"/>
      <c r="AJ194" s="255"/>
      <c r="AK194" s="256"/>
      <c r="AL194" s="256"/>
      <c r="AM194" s="257"/>
      <c r="AN194" s="257"/>
      <c r="AO194" s="257"/>
      <c r="AP194" s="258"/>
      <c r="AQ194" s="257"/>
      <c r="AR194" s="257"/>
      <c r="AS194" s="257"/>
      <c r="AT194" s="257"/>
      <c r="AU194" s="257"/>
      <c r="AV194" s="258"/>
      <c r="AW194" s="261"/>
      <c r="AX194" s="262"/>
      <c r="AY194" s="263"/>
      <c r="AZ194" s="254"/>
      <c r="BA194" s="255"/>
      <c r="BB194" s="256"/>
      <c r="BC194" s="256"/>
      <c r="BD194" s="257"/>
      <c r="BE194" s="257"/>
      <c r="BF194" s="257"/>
      <c r="BG194" s="258"/>
      <c r="BH194" s="257"/>
      <c r="BI194" s="257"/>
      <c r="BJ194" s="257"/>
      <c r="BK194" s="257"/>
      <c r="BL194" s="257"/>
      <c r="BM194" s="258"/>
      <c r="BN194" s="261"/>
      <c r="BO194" s="262"/>
      <c r="BP194" s="263"/>
      <c r="BQ194" s="254"/>
      <c r="BR194" s="255"/>
      <c r="BS194" s="256"/>
      <c r="BT194" s="256"/>
      <c r="BU194" s="257"/>
      <c r="BV194" s="257"/>
      <c r="BW194" s="257"/>
      <c r="BX194" s="258"/>
      <c r="BY194" s="257"/>
      <c r="BZ194" s="257"/>
      <c r="CA194" s="257"/>
      <c r="CB194" s="257"/>
      <c r="CC194" s="257"/>
      <c r="CD194" s="258"/>
      <c r="CE194" s="261"/>
      <c r="CF194" s="262"/>
      <c r="CG194" s="263"/>
      <c r="CH194" s="254"/>
      <c r="CI194" s="255"/>
      <c r="CJ194" s="256"/>
      <c r="CK194" s="256"/>
      <c r="CL194" s="257"/>
      <c r="CM194" s="257"/>
      <c r="CN194" s="257"/>
      <c r="CO194" s="258"/>
      <c r="CP194" s="257"/>
      <c r="CQ194" s="257"/>
      <c r="CR194" s="257"/>
      <c r="CS194" s="257"/>
      <c r="CT194" s="257"/>
      <c r="CU194" s="258"/>
      <c r="CV194" s="261"/>
      <c r="CW194" s="262"/>
      <c r="CX194" s="263"/>
      <c r="CY194" s="254"/>
      <c r="CZ194" s="255"/>
      <c r="DA194" s="256"/>
      <c r="DB194" s="256"/>
      <c r="DC194" s="257"/>
      <c r="DD194" s="257"/>
      <c r="DE194" s="257"/>
      <c r="DF194" s="258"/>
      <c r="DG194" s="257"/>
      <c r="DH194" s="257"/>
      <c r="DI194" s="257"/>
      <c r="DJ194" s="257"/>
      <c r="DK194" s="257"/>
      <c r="DL194" s="258"/>
      <c r="DM194" s="261"/>
      <c r="DN194" s="262"/>
      <c r="DO194" s="263"/>
      <c r="DP194" s="254"/>
      <c r="DQ194" s="255"/>
      <c r="DR194" s="256"/>
      <c r="DS194" s="256"/>
      <c r="DT194" s="257"/>
      <c r="DU194" s="257"/>
      <c r="DV194" s="257"/>
      <c r="DW194" s="258"/>
      <c r="DX194" s="257"/>
      <c r="DY194" s="257"/>
      <c r="DZ194" s="257"/>
      <c r="EA194" s="257"/>
      <c r="EB194" s="257"/>
      <c r="EC194" s="258"/>
      <c r="ED194" s="261"/>
      <c r="EE194" s="262"/>
      <c r="EF194" s="263"/>
      <c r="EG194" s="254"/>
      <c r="EH194" s="255"/>
      <c r="EI194" s="256"/>
      <c r="EJ194" s="256"/>
      <c r="EK194" s="257"/>
      <c r="EL194" s="257"/>
      <c r="EM194" s="257"/>
      <c r="EN194" s="258"/>
      <c r="EO194" s="257"/>
      <c r="EP194" s="257"/>
      <c r="EQ194" s="257"/>
      <c r="ER194" s="257"/>
      <c r="ES194" s="257"/>
      <c r="ET194" s="258"/>
      <c r="EU194" s="261"/>
      <c r="EV194" s="262"/>
      <c r="EW194" s="263"/>
      <c r="EX194" s="254"/>
      <c r="EY194" s="255"/>
      <c r="EZ194" s="256"/>
      <c r="FA194" s="256"/>
      <c r="FB194" s="257"/>
      <c r="FC194" s="257"/>
      <c r="FD194" s="257"/>
      <c r="FE194" s="258"/>
      <c r="FF194" s="257"/>
      <c r="FG194" s="257"/>
      <c r="FH194" s="257"/>
      <c r="FI194" s="257"/>
      <c r="FJ194" s="257"/>
      <c r="FK194" s="258"/>
      <c r="FL194" s="261"/>
      <c r="FM194" s="262"/>
      <c r="FN194" s="263"/>
      <c r="FO194" s="254"/>
      <c r="FP194" s="255"/>
      <c r="FQ194" s="256"/>
      <c r="FR194" s="256"/>
      <c r="FS194" s="257"/>
      <c r="FT194" s="257"/>
      <c r="FU194" s="257"/>
      <c r="FV194" s="258"/>
      <c r="FW194" s="257"/>
      <c r="FX194" s="257"/>
      <c r="FY194" s="257"/>
      <c r="FZ194" s="257"/>
      <c r="GA194" s="257"/>
      <c r="GB194" s="258"/>
      <c r="GC194" s="261"/>
      <c r="GD194" s="262"/>
      <c r="GE194" s="263"/>
      <c r="GF194" s="254"/>
      <c r="GG194" s="255"/>
      <c r="GH194" s="256"/>
      <c r="GI194" s="256"/>
      <c r="GJ194" s="257"/>
      <c r="GK194" s="257"/>
      <c r="GL194" s="257"/>
      <c r="GM194" s="258"/>
      <c r="GN194" s="257"/>
      <c r="GO194" s="257"/>
      <c r="GP194" s="257"/>
      <c r="GQ194" s="257"/>
      <c r="GR194" s="257"/>
      <c r="GS194" s="258"/>
      <c r="GT194" s="261"/>
      <c r="GU194" s="262"/>
      <c r="GV194" s="263"/>
      <c r="GW194" s="254"/>
      <c r="GX194" s="255"/>
      <c r="GY194" s="256"/>
      <c r="GZ194" s="256"/>
      <c r="HA194" s="257"/>
      <c r="HB194" s="257"/>
      <c r="HC194" s="257"/>
      <c r="HD194" s="258"/>
      <c r="HE194" s="257"/>
      <c r="HF194" s="257"/>
      <c r="HG194" s="257"/>
      <c r="HH194" s="257"/>
      <c r="HI194" s="257"/>
      <c r="HJ194" s="258"/>
      <c r="HK194" s="261"/>
      <c r="HL194" s="262"/>
      <c r="HM194" s="263"/>
      <c r="HN194" s="254"/>
      <c r="HO194" s="255"/>
      <c r="HP194" s="256"/>
      <c r="HQ194" s="256"/>
      <c r="HR194" s="257"/>
      <c r="HS194" s="257"/>
      <c r="HT194" s="257"/>
      <c r="HU194" s="258"/>
      <c r="HV194" s="257"/>
      <c r="HW194" s="257"/>
      <c r="HX194" s="257"/>
      <c r="HY194" s="257"/>
      <c r="HZ194" s="257"/>
      <c r="IA194" s="258"/>
      <c r="IB194" s="261"/>
      <c r="IC194" s="262"/>
      <c r="ID194" s="263"/>
      <c r="IE194" s="254"/>
      <c r="IF194" s="255"/>
      <c r="IG194" s="256"/>
      <c r="IH194" s="256"/>
      <c r="II194" s="257"/>
      <c r="IJ194" s="257"/>
      <c r="IK194" s="257"/>
      <c r="IL194" s="258"/>
      <c r="IM194" s="257"/>
      <c r="IN194" s="257"/>
      <c r="IO194" s="257"/>
      <c r="IP194" s="257"/>
      <c r="IQ194" s="257"/>
      <c r="IR194" s="258"/>
      <c r="IS194" s="261"/>
      <c r="IT194" s="262"/>
      <c r="IU194" s="263"/>
      <c r="IV194" s="254"/>
      <c r="IW194" s="255"/>
      <c r="IX194" s="256"/>
      <c r="IY194" s="256"/>
      <c r="IZ194" s="257"/>
      <c r="JA194" s="257"/>
      <c r="JB194" s="257"/>
      <c r="JC194" s="258"/>
      <c r="JD194" s="257"/>
      <c r="JE194" s="257"/>
      <c r="JF194" s="257"/>
      <c r="JG194" s="257"/>
      <c r="JH194" s="257"/>
      <c r="JI194" s="258"/>
      <c r="JJ194" s="261"/>
      <c r="JK194" s="262"/>
      <c r="JL194" s="263"/>
      <c r="JM194" s="254"/>
      <c r="JN194" s="255"/>
      <c r="JO194" s="256"/>
      <c r="JP194" s="256"/>
      <c r="JQ194" s="257"/>
      <c r="JR194" s="257"/>
      <c r="JS194" s="257"/>
      <c r="JT194" s="258"/>
      <c r="JU194" s="257"/>
      <c r="JV194" s="257"/>
      <c r="JW194" s="257"/>
      <c r="JX194" s="257"/>
      <c r="JY194" s="257"/>
      <c r="JZ194" s="258"/>
      <c r="KA194" s="261"/>
      <c r="KB194" s="262"/>
      <c r="KC194" s="263"/>
      <c r="KD194" s="254"/>
      <c r="KE194" s="255"/>
      <c r="KF194" s="256"/>
      <c r="KG194" s="256"/>
      <c r="KH194" s="257"/>
      <c r="KI194" s="257"/>
      <c r="KJ194" s="257"/>
      <c r="KK194" s="258"/>
      <c r="KL194" s="257"/>
      <c r="KM194" s="257"/>
      <c r="KN194" s="257"/>
      <c r="KO194" s="257"/>
      <c r="KP194" s="257"/>
      <c r="KQ194" s="258"/>
      <c r="KR194" s="261"/>
      <c r="KS194" s="262"/>
      <c r="KT194" s="263"/>
      <c r="KU194" s="264"/>
    </row>
    <row r="195" ht="15.75" hidden="1" customHeight="1">
      <c r="A195" s="254"/>
      <c r="B195" s="255"/>
      <c r="C195" s="256"/>
      <c r="D195" s="256"/>
      <c r="E195" s="257"/>
      <c r="F195" s="257"/>
      <c r="G195" s="257"/>
      <c r="H195" s="258"/>
      <c r="I195" s="257"/>
      <c r="J195" s="257"/>
      <c r="K195" s="257"/>
      <c r="L195" s="257"/>
      <c r="M195" s="257"/>
      <c r="N195" s="258"/>
      <c r="O195" s="261"/>
      <c r="P195" s="262"/>
      <c r="Q195" s="263"/>
      <c r="R195" s="254"/>
      <c r="S195" s="255"/>
      <c r="T195" s="256"/>
      <c r="U195" s="256"/>
      <c r="V195" s="257"/>
      <c r="W195" s="257"/>
      <c r="X195" s="257"/>
      <c r="Y195" s="258"/>
      <c r="Z195" s="257"/>
      <c r="AA195" s="257"/>
      <c r="AB195" s="257"/>
      <c r="AC195" s="257"/>
      <c r="AD195" s="257"/>
      <c r="AE195" s="258"/>
      <c r="AF195" s="261"/>
      <c r="AG195" s="262"/>
      <c r="AH195" s="263"/>
      <c r="AI195" s="254"/>
      <c r="AJ195" s="255"/>
      <c r="AK195" s="256"/>
      <c r="AL195" s="256"/>
      <c r="AM195" s="257"/>
      <c r="AN195" s="257"/>
      <c r="AO195" s="257"/>
      <c r="AP195" s="258"/>
      <c r="AQ195" s="257"/>
      <c r="AR195" s="257"/>
      <c r="AS195" s="257"/>
      <c r="AT195" s="257"/>
      <c r="AU195" s="257"/>
      <c r="AV195" s="258"/>
      <c r="AW195" s="261"/>
      <c r="AX195" s="262"/>
      <c r="AY195" s="263"/>
      <c r="AZ195" s="254"/>
      <c r="BA195" s="255"/>
      <c r="BB195" s="256"/>
      <c r="BC195" s="256"/>
      <c r="BD195" s="257"/>
      <c r="BE195" s="257"/>
      <c r="BF195" s="257"/>
      <c r="BG195" s="258"/>
      <c r="BH195" s="257"/>
      <c r="BI195" s="257"/>
      <c r="BJ195" s="257"/>
      <c r="BK195" s="257"/>
      <c r="BL195" s="257"/>
      <c r="BM195" s="258"/>
      <c r="BN195" s="261"/>
      <c r="BO195" s="262"/>
      <c r="BP195" s="263"/>
      <c r="BQ195" s="254"/>
      <c r="BR195" s="255"/>
      <c r="BS195" s="256"/>
      <c r="BT195" s="256"/>
      <c r="BU195" s="257"/>
      <c r="BV195" s="257"/>
      <c r="BW195" s="257"/>
      <c r="BX195" s="258"/>
      <c r="BY195" s="257"/>
      <c r="BZ195" s="257"/>
      <c r="CA195" s="257"/>
      <c r="CB195" s="257"/>
      <c r="CC195" s="257"/>
      <c r="CD195" s="258"/>
      <c r="CE195" s="261"/>
      <c r="CF195" s="262"/>
      <c r="CG195" s="263"/>
      <c r="CH195" s="254"/>
      <c r="CI195" s="255"/>
      <c r="CJ195" s="256"/>
      <c r="CK195" s="256"/>
      <c r="CL195" s="257"/>
      <c r="CM195" s="257"/>
      <c r="CN195" s="257"/>
      <c r="CO195" s="258"/>
      <c r="CP195" s="257"/>
      <c r="CQ195" s="257"/>
      <c r="CR195" s="257"/>
      <c r="CS195" s="257"/>
      <c r="CT195" s="257"/>
      <c r="CU195" s="258"/>
      <c r="CV195" s="261"/>
      <c r="CW195" s="262"/>
      <c r="CX195" s="263"/>
      <c r="CY195" s="254"/>
      <c r="CZ195" s="255"/>
      <c r="DA195" s="256"/>
      <c r="DB195" s="256"/>
      <c r="DC195" s="257"/>
      <c r="DD195" s="257"/>
      <c r="DE195" s="257"/>
      <c r="DF195" s="258"/>
      <c r="DG195" s="257"/>
      <c r="DH195" s="257"/>
      <c r="DI195" s="257"/>
      <c r="DJ195" s="257"/>
      <c r="DK195" s="257"/>
      <c r="DL195" s="258"/>
      <c r="DM195" s="261"/>
      <c r="DN195" s="262"/>
      <c r="DO195" s="263"/>
      <c r="DP195" s="254"/>
      <c r="DQ195" s="255"/>
      <c r="DR195" s="256"/>
      <c r="DS195" s="256"/>
      <c r="DT195" s="257"/>
      <c r="DU195" s="257"/>
      <c r="DV195" s="257"/>
      <c r="DW195" s="258"/>
      <c r="DX195" s="257"/>
      <c r="DY195" s="257"/>
      <c r="DZ195" s="257"/>
      <c r="EA195" s="257"/>
      <c r="EB195" s="257"/>
      <c r="EC195" s="258"/>
      <c r="ED195" s="261"/>
      <c r="EE195" s="262"/>
      <c r="EF195" s="263"/>
      <c r="EG195" s="254"/>
      <c r="EH195" s="255"/>
      <c r="EI195" s="256"/>
      <c r="EJ195" s="256"/>
      <c r="EK195" s="257"/>
      <c r="EL195" s="257"/>
      <c r="EM195" s="257"/>
      <c r="EN195" s="258"/>
      <c r="EO195" s="257"/>
      <c r="EP195" s="257"/>
      <c r="EQ195" s="257"/>
      <c r="ER195" s="257"/>
      <c r="ES195" s="257"/>
      <c r="ET195" s="258"/>
      <c r="EU195" s="261"/>
      <c r="EV195" s="262"/>
      <c r="EW195" s="263"/>
      <c r="EX195" s="254"/>
      <c r="EY195" s="255"/>
      <c r="EZ195" s="256"/>
      <c r="FA195" s="256"/>
      <c r="FB195" s="257"/>
      <c r="FC195" s="257"/>
      <c r="FD195" s="257"/>
      <c r="FE195" s="258"/>
      <c r="FF195" s="257"/>
      <c r="FG195" s="257"/>
      <c r="FH195" s="257"/>
      <c r="FI195" s="257"/>
      <c r="FJ195" s="257"/>
      <c r="FK195" s="258"/>
      <c r="FL195" s="261"/>
      <c r="FM195" s="262"/>
      <c r="FN195" s="263"/>
      <c r="FO195" s="254"/>
      <c r="FP195" s="255"/>
      <c r="FQ195" s="256"/>
      <c r="FR195" s="256"/>
      <c r="FS195" s="257"/>
      <c r="FT195" s="257"/>
      <c r="FU195" s="257"/>
      <c r="FV195" s="258"/>
      <c r="FW195" s="257"/>
      <c r="FX195" s="257"/>
      <c r="FY195" s="257"/>
      <c r="FZ195" s="257"/>
      <c r="GA195" s="257"/>
      <c r="GB195" s="258"/>
      <c r="GC195" s="261"/>
      <c r="GD195" s="262"/>
      <c r="GE195" s="263"/>
      <c r="GF195" s="254"/>
      <c r="GG195" s="255"/>
      <c r="GH195" s="256"/>
      <c r="GI195" s="256"/>
      <c r="GJ195" s="257"/>
      <c r="GK195" s="257"/>
      <c r="GL195" s="257"/>
      <c r="GM195" s="258"/>
      <c r="GN195" s="257"/>
      <c r="GO195" s="257"/>
      <c r="GP195" s="257"/>
      <c r="GQ195" s="257"/>
      <c r="GR195" s="257"/>
      <c r="GS195" s="258"/>
      <c r="GT195" s="261"/>
      <c r="GU195" s="262"/>
      <c r="GV195" s="263"/>
      <c r="GW195" s="254"/>
      <c r="GX195" s="255"/>
      <c r="GY195" s="256"/>
      <c r="GZ195" s="256"/>
      <c r="HA195" s="257"/>
      <c r="HB195" s="257"/>
      <c r="HC195" s="257"/>
      <c r="HD195" s="258"/>
      <c r="HE195" s="257"/>
      <c r="HF195" s="257"/>
      <c r="HG195" s="257"/>
      <c r="HH195" s="257"/>
      <c r="HI195" s="257"/>
      <c r="HJ195" s="258"/>
      <c r="HK195" s="261"/>
      <c r="HL195" s="262"/>
      <c r="HM195" s="263"/>
      <c r="HN195" s="254"/>
      <c r="HO195" s="255"/>
      <c r="HP195" s="256"/>
      <c r="HQ195" s="256"/>
      <c r="HR195" s="257"/>
      <c r="HS195" s="257"/>
      <c r="HT195" s="257"/>
      <c r="HU195" s="258"/>
      <c r="HV195" s="257"/>
      <c r="HW195" s="257"/>
      <c r="HX195" s="257"/>
      <c r="HY195" s="257"/>
      <c r="HZ195" s="257"/>
      <c r="IA195" s="258"/>
      <c r="IB195" s="261"/>
      <c r="IC195" s="262"/>
      <c r="ID195" s="263"/>
      <c r="IE195" s="254"/>
      <c r="IF195" s="255"/>
      <c r="IG195" s="256"/>
      <c r="IH195" s="256"/>
      <c r="II195" s="257"/>
      <c r="IJ195" s="257"/>
      <c r="IK195" s="257"/>
      <c r="IL195" s="258"/>
      <c r="IM195" s="257"/>
      <c r="IN195" s="257"/>
      <c r="IO195" s="257"/>
      <c r="IP195" s="257"/>
      <c r="IQ195" s="257"/>
      <c r="IR195" s="258"/>
      <c r="IS195" s="261"/>
      <c r="IT195" s="262"/>
      <c r="IU195" s="263"/>
      <c r="IV195" s="254"/>
      <c r="IW195" s="255"/>
      <c r="IX195" s="256"/>
      <c r="IY195" s="256"/>
      <c r="IZ195" s="257"/>
      <c r="JA195" s="257"/>
      <c r="JB195" s="257"/>
      <c r="JC195" s="258"/>
      <c r="JD195" s="257"/>
      <c r="JE195" s="257"/>
      <c r="JF195" s="257"/>
      <c r="JG195" s="257"/>
      <c r="JH195" s="257"/>
      <c r="JI195" s="258"/>
      <c r="JJ195" s="261"/>
      <c r="JK195" s="262"/>
      <c r="JL195" s="263"/>
      <c r="JM195" s="254"/>
      <c r="JN195" s="255"/>
      <c r="JO195" s="256"/>
      <c r="JP195" s="256"/>
      <c r="JQ195" s="257"/>
      <c r="JR195" s="257"/>
      <c r="JS195" s="257"/>
      <c r="JT195" s="258"/>
      <c r="JU195" s="257"/>
      <c r="JV195" s="257"/>
      <c r="JW195" s="257"/>
      <c r="JX195" s="257"/>
      <c r="JY195" s="257"/>
      <c r="JZ195" s="258"/>
      <c r="KA195" s="261"/>
      <c r="KB195" s="262"/>
      <c r="KC195" s="263"/>
      <c r="KD195" s="254"/>
      <c r="KE195" s="255"/>
      <c r="KF195" s="256"/>
      <c r="KG195" s="256"/>
      <c r="KH195" s="257"/>
      <c r="KI195" s="257"/>
      <c r="KJ195" s="257"/>
      <c r="KK195" s="258"/>
      <c r="KL195" s="257"/>
      <c r="KM195" s="257"/>
      <c r="KN195" s="257"/>
      <c r="KO195" s="257"/>
      <c r="KP195" s="257"/>
      <c r="KQ195" s="258"/>
      <c r="KR195" s="261"/>
      <c r="KS195" s="262"/>
      <c r="KT195" s="263"/>
      <c r="KU195" s="264"/>
    </row>
    <row r="196" ht="15.75" customHeight="1">
      <c r="A196" s="254"/>
      <c r="B196" s="255"/>
      <c r="C196" s="281"/>
      <c r="D196" s="281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62"/>
      <c r="Q196" s="263"/>
      <c r="R196" s="254"/>
      <c r="S196" s="255"/>
      <c r="T196" s="281"/>
      <c r="U196" s="281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257"/>
      <c r="AG196" s="262"/>
      <c r="AH196" s="263"/>
      <c r="AI196" s="254"/>
      <c r="AJ196" s="255"/>
      <c r="AK196" s="281"/>
      <c r="AL196" s="281"/>
      <c r="AM196" s="257"/>
      <c r="AN196" s="257"/>
      <c r="AO196" s="257"/>
      <c r="AP196" s="257"/>
      <c r="AQ196" s="257"/>
      <c r="AR196" s="257"/>
      <c r="AS196" s="257"/>
      <c r="AT196" s="257"/>
      <c r="AU196" s="257"/>
      <c r="AV196" s="257"/>
      <c r="AW196" s="257"/>
      <c r="AX196" s="262"/>
      <c r="AY196" s="263"/>
      <c r="AZ196" s="254"/>
      <c r="BA196" s="255"/>
      <c r="BB196" s="281"/>
      <c r="BC196" s="281"/>
      <c r="BD196" s="257"/>
      <c r="BE196" s="257"/>
      <c r="BF196" s="257"/>
      <c r="BG196" s="257"/>
      <c r="BH196" s="257"/>
      <c r="BI196" s="257"/>
      <c r="BJ196" s="257"/>
      <c r="BK196" s="257"/>
      <c r="BL196" s="257"/>
      <c r="BM196" s="257"/>
      <c r="BN196" s="257"/>
      <c r="BO196" s="262"/>
      <c r="BP196" s="263"/>
      <c r="BQ196" s="254"/>
      <c r="BR196" s="255"/>
      <c r="BS196" s="281"/>
      <c r="BT196" s="281"/>
      <c r="BU196" s="257"/>
      <c r="BV196" s="257"/>
      <c r="BW196" s="257"/>
      <c r="BX196" s="257"/>
      <c r="BY196" s="257"/>
      <c r="BZ196" s="257"/>
      <c r="CA196" s="257"/>
      <c r="CB196" s="257"/>
      <c r="CC196" s="257"/>
      <c r="CD196" s="257"/>
      <c r="CE196" s="257"/>
      <c r="CF196" s="262"/>
      <c r="CG196" s="263"/>
      <c r="CH196" s="254"/>
      <c r="CI196" s="255"/>
      <c r="CJ196" s="281"/>
      <c r="CK196" s="281"/>
      <c r="CL196" s="257"/>
      <c r="CM196" s="257"/>
      <c r="CN196" s="257"/>
      <c r="CO196" s="257"/>
      <c r="CP196" s="257"/>
      <c r="CQ196" s="257"/>
      <c r="CR196" s="257"/>
      <c r="CS196" s="257"/>
      <c r="CT196" s="257"/>
      <c r="CU196" s="257"/>
      <c r="CV196" s="257"/>
      <c r="CW196" s="262"/>
      <c r="CX196" s="263"/>
      <c r="CY196" s="254"/>
      <c r="CZ196" s="255"/>
      <c r="DA196" s="281"/>
      <c r="DB196" s="281"/>
      <c r="DC196" s="257"/>
      <c r="DD196" s="257"/>
      <c r="DE196" s="257"/>
      <c r="DF196" s="257"/>
      <c r="DG196" s="257"/>
      <c r="DH196" s="257"/>
      <c r="DI196" s="257"/>
      <c r="DJ196" s="257"/>
      <c r="DK196" s="257"/>
      <c r="DL196" s="257"/>
      <c r="DM196" s="257"/>
      <c r="DN196" s="262"/>
      <c r="DO196" s="263"/>
      <c r="DP196" s="254"/>
      <c r="DQ196" s="255"/>
      <c r="DR196" s="281"/>
      <c r="DS196" s="281"/>
      <c r="DT196" s="257"/>
      <c r="DU196" s="257"/>
      <c r="DV196" s="257"/>
      <c r="DW196" s="257"/>
      <c r="DX196" s="257"/>
      <c r="DY196" s="257"/>
      <c r="DZ196" s="257"/>
      <c r="EA196" s="257"/>
      <c r="EB196" s="257"/>
      <c r="EC196" s="257"/>
      <c r="ED196" s="257"/>
      <c r="EE196" s="262"/>
      <c r="EF196" s="263"/>
      <c r="EG196" s="254"/>
      <c r="EH196" s="255"/>
      <c r="EI196" s="281"/>
      <c r="EJ196" s="281"/>
      <c r="EK196" s="257"/>
      <c r="EL196" s="257"/>
      <c r="EM196" s="257"/>
      <c r="EN196" s="257"/>
      <c r="EO196" s="257"/>
      <c r="EP196" s="257"/>
      <c r="EQ196" s="257"/>
      <c r="ER196" s="257"/>
      <c r="ES196" s="257"/>
      <c r="ET196" s="257"/>
      <c r="EU196" s="257"/>
      <c r="EV196" s="262"/>
      <c r="EW196" s="263"/>
      <c r="EX196" s="254"/>
      <c r="EY196" s="255"/>
      <c r="EZ196" s="281"/>
      <c r="FA196" s="281"/>
      <c r="FB196" s="257"/>
      <c r="FC196" s="257"/>
      <c r="FD196" s="257"/>
      <c r="FE196" s="257"/>
      <c r="FF196" s="257"/>
      <c r="FG196" s="257"/>
      <c r="FH196" s="257"/>
      <c r="FI196" s="257"/>
      <c r="FJ196" s="257"/>
      <c r="FK196" s="257"/>
      <c r="FL196" s="257"/>
      <c r="FM196" s="262"/>
      <c r="FN196" s="263"/>
      <c r="FO196" s="254"/>
      <c r="FP196" s="255"/>
      <c r="FQ196" s="281"/>
      <c r="FR196" s="281"/>
      <c r="FS196" s="257"/>
      <c r="FT196" s="257"/>
      <c r="FU196" s="257"/>
      <c r="FV196" s="257"/>
      <c r="FW196" s="257"/>
      <c r="FX196" s="257"/>
      <c r="FY196" s="257"/>
      <c r="FZ196" s="257"/>
      <c r="GA196" s="257"/>
      <c r="GB196" s="257"/>
      <c r="GC196" s="257"/>
      <c r="GD196" s="262"/>
      <c r="GE196" s="263"/>
      <c r="GF196" s="254"/>
      <c r="GG196" s="255"/>
      <c r="GH196" s="281"/>
      <c r="GI196" s="281"/>
      <c r="GJ196" s="257"/>
      <c r="GK196" s="257"/>
      <c r="GL196" s="257"/>
      <c r="GM196" s="257"/>
      <c r="GN196" s="257"/>
      <c r="GO196" s="257"/>
      <c r="GP196" s="257"/>
      <c r="GQ196" s="257"/>
      <c r="GR196" s="257"/>
      <c r="GS196" s="257"/>
      <c r="GT196" s="257"/>
      <c r="GU196" s="262"/>
      <c r="GV196" s="263"/>
      <c r="GW196" s="254"/>
      <c r="GX196" s="255"/>
      <c r="GY196" s="281"/>
      <c r="GZ196" s="281"/>
      <c r="HA196" s="257"/>
      <c r="HB196" s="257"/>
      <c r="HC196" s="257"/>
      <c r="HD196" s="257"/>
      <c r="HE196" s="257"/>
      <c r="HF196" s="257"/>
      <c r="HG196" s="257"/>
      <c r="HH196" s="257"/>
      <c r="HI196" s="257"/>
      <c r="HJ196" s="257"/>
      <c r="HK196" s="257"/>
      <c r="HL196" s="262"/>
      <c r="HM196" s="263"/>
      <c r="HN196" s="254"/>
      <c r="HO196" s="255"/>
      <c r="HP196" s="281"/>
      <c r="HQ196" s="281"/>
      <c r="HR196" s="257"/>
      <c r="HS196" s="257"/>
      <c r="HT196" s="257"/>
      <c r="HU196" s="257"/>
      <c r="HV196" s="257"/>
      <c r="HW196" s="257"/>
      <c r="HX196" s="257"/>
      <c r="HY196" s="257"/>
      <c r="HZ196" s="257"/>
      <c r="IA196" s="257"/>
      <c r="IB196" s="257"/>
      <c r="IC196" s="262"/>
      <c r="ID196" s="263"/>
      <c r="IE196" s="254"/>
      <c r="IF196" s="255"/>
      <c r="IG196" s="281"/>
      <c r="IH196" s="281"/>
      <c r="II196" s="257"/>
      <c r="IJ196" s="257"/>
      <c r="IK196" s="257"/>
      <c r="IL196" s="257"/>
      <c r="IM196" s="257"/>
      <c r="IN196" s="257"/>
      <c r="IO196" s="257"/>
      <c r="IP196" s="257"/>
      <c r="IQ196" s="257"/>
      <c r="IR196" s="257"/>
      <c r="IS196" s="257"/>
      <c r="IT196" s="262"/>
      <c r="IU196" s="263"/>
      <c r="IV196" s="254"/>
      <c r="IW196" s="255"/>
      <c r="IX196" s="281"/>
      <c r="IY196" s="281"/>
      <c r="IZ196" s="257"/>
      <c r="JA196" s="257"/>
      <c r="JB196" s="257"/>
      <c r="JC196" s="257"/>
      <c r="JD196" s="257"/>
      <c r="JE196" s="257"/>
      <c r="JF196" s="257"/>
      <c r="JG196" s="257"/>
      <c r="JH196" s="257"/>
      <c r="JI196" s="257"/>
      <c r="JJ196" s="257"/>
      <c r="JK196" s="262"/>
      <c r="JL196" s="263"/>
      <c r="JM196" s="254"/>
      <c r="JN196" s="255"/>
      <c r="JO196" s="281"/>
      <c r="JP196" s="281"/>
      <c r="JQ196" s="257"/>
      <c r="JR196" s="257"/>
      <c r="JS196" s="257"/>
      <c r="JT196" s="257"/>
      <c r="JU196" s="257"/>
      <c r="JV196" s="257"/>
      <c r="JW196" s="257"/>
      <c r="JX196" s="257"/>
      <c r="JY196" s="257"/>
      <c r="JZ196" s="257"/>
      <c r="KA196" s="257"/>
      <c r="KB196" s="262"/>
      <c r="KC196" s="263"/>
      <c r="KD196" s="254"/>
      <c r="KE196" s="255"/>
      <c r="KF196" s="281"/>
      <c r="KG196" s="281"/>
      <c r="KH196" s="257"/>
      <c r="KI196" s="257"/>
      <c r="KJ196" s="257"/>
      <c r="KK196" s="257"/>
      <c r="KL196" s="257"/>
      <c r="KM196" s="257"/>
      <c r="KN196" s="257"/>
      <c r="KO196" s="257"/>
      <c r="KP196" s="257"/>
      <c r="KQ196" s="257"/>
      <c r="KR196" s="257"/>
      <c r="KS196" s="262"/>
      <c r="KT196" s="263"/>
      <c r="KU196" s="282"/>
    </row>
    <row r="197" ht="15.75" customHeight="1">
      <c r="A197" s="283" t="s">
        <v>162</v>
      </c>
      <c r="B197" s="197"/>
      <c r="C197" s="284"/>
      <c r="D197" s="284"/>
      <c r="E197" s="285"/>
      <c r="F197" s="285"/>
      <c r="G197" s="286">
        <f>SUM(G114:G196)</f>
        <v>0</v>
      </c>
      <c r="H197" s="285"/>
      <c r="I197" s="286">
        <f>SUM(I114:I196)</f>
        <v>0</v>
      </c>
      <c r="J197" s="285"/>
      <c r="K197" s="285"/>
      <c r="L197" s="285"/>
      <c r="M197" s="286">
        <f>SUM(M114:M196)</f>
        <v>0</v>
      </c>
      <c r="N197" s="285"/>
      <c r="O197" s="286">
        <f t="shared" ref="O197:P197" si="1585">SUM(O114:O196)</f>
        <v>0</v>
      </c>
      <c r="P197" s="286">
        <f t="shared" si="1585"/>
        <v>0</v>
      </c>
      <c r="Q197" s="252"/>
      <c r="R197" s="283" t="s">
        <v>162</v>
      </c>
      <c r="S197" s="197"/>
      <c r="T197" s="284"/>
      <c r="U197" s="284"/>
      <c r="V197" s="285"/>
      <c r="W197" s="285"/>
      <c r="X197" s="286">
        <f>SUM(X114:X196)</f>
        <v>0</v>
      </c>
      <c r="Y197" s="285"/>
      <c r="Z197" s="286">
        <f>SUM(Z114:Z196)</f>
        <v>0</v>
      </c>
      <c r="AA197" s="285"/>
      <c r="AB197" s="285"/>
      <c r="AC197" s="285"/>
      <c r="AD197" s="286">
        <f>SUM(AD114:AD196)</f>
        <v>0</v>
      </c>
      <c r="AE197" s="285"/>
      <c r="AF197" s="286">
        <f t="shared" ref="AF197:AG197" si="1586">SUM(AF114:AF196)</f>
        <v>0</v>
      </c>
      <c r="AG197" s="286">
        <f t="shared" si="1586"/>
        <v>0</v>
      </c>
      <c r="AH197" s="252"/>
      <c r="AI197" s="283" t="s">
        <v>162</v>
      </c>
      <c r="AJ197" s="197"/>
      <c r="AK197" s="284"/>
      <c r="AL197" s="284"/>
      <c r="AM197" s="285"/>
      <c r="AN197" s="285"/>
      <c r="AO197" s="286">
        <f>SUM(AO114:AO196)</f>
        <v>0</v>
      </c>
      <c r="AP197" s="285"/>
      <c r="AQ197" s="286">
        <f>SUM(AQ114:AQ196)</f>
        <v>0</v>
      </c>
      <c r="AR197" s="285"/>
      <c r="AS197" s="285"/>
      <c r="AT197" s="285"/>
      <c r="AU197" s="286">
        <f>SUM(AU114:AU196)</f>
        <v>0</v>
      </c>
      <c r="AV197" s="285"/>
      <c r="AW197" s="286">
        <f t="shared" ref="AW197:AX197" si="1587">SUM(AW114:AW196)</f>
        <v>0</v>
      </c>
      <c r="AX197" s="286">
        <f t="shared" si="1587"/>
        <v>0</v>
      </c>
      <c r="AY197" s="252"/>
      <c r="AZ197" s="283" t="s">
        <v>162</v>
      </c>
      <c r="BA197" s="197"/>
      <c r="BB197" s="284"/>
      <c r="BC197" s="284"/>
      <c r="BD197" s="285"/>
      <c r="BE197" s="285"/>
      <c r="BF197" s="286">
        <f>SUM(BF114:BF196)</f>
        <v>0</v>
      </c>
      <c r="BG197" s="285"/>
      <c r="BH197" s="286">
        <f>SUM(BH114:BH196)</f>
        <v>0</v>
      </c>
      <c r="BI197" s="285"/>
      <c r="BJ197" s="285"/>
      <c r="BK197" s="285"/>
      <c r="BL197" s="286">
        <f>SUM(BL114:BL196)</f>
        <v>0</v>
      </c>
      <c r="BM197" s="285"/>
      <c r="BN197" s="286">
        <f t="shared" ref="BN197:BO197" si="1588">SUM(BN114:BN196)</f>
        <v>0</v>
      </c>
      <c r="BO197" s="286">
        <f t="shared" si="1588"/>
        <v>0</v>
      </c>
      <c r="BP197" s="252"/>
      <c r="BQ197" s="283" t="s">
        <v>162</v>
      </c>
      <c r="BR197" s="197"/>
      <c r="BS197" s="284"/>
      <c r="BT197" s="284"/>
      <c r="BU197" s="285"/>
      <c r="BV197" s="285"/>
      <c r="BW197" s="286">
        <f>SUM(BW114:BW196)</f>
        <v>0</v>
      </c>
      <c r="BX197" s="285"/>
      <c r="BY197" s="286">
        <f>SUM(BY114:BY196)</f>
        <v>0</v>
      </c>
      <c r="BZ197" s="285"/>
      <c r="CA197" s="285"/>
      <c r="CB197" s="285"/>
      <c r="CC197" s="286">
        <f>SUM(CC114:CC196)</f>
        <v>0</v>
      </c>
      <c r="CD197" s="285"/>
      <c r="CE197" s="286">
        <f t="shared" ref="CE197:CF197" si="1589">SUM(CE114:CE196)</f>
        <v>0</v>
      </c>
      <c r="CF197" s="286">
        <f t="shared" si="1589"/>
        <v>0</v>
      </c>
      <c r="CG197" s="252"/>
      <c r="CH197" s="283" t="s">
        <v>162</v>
      </c>
      <c r="CI197" s="197"/>
      <c r="CJ197" s="284"/>
      <c r="CK197" s="284"/>
      <c r="CL197" s="285"/>
      <c r="CM197" s="285"/>
      <c r="CN197" s="286">
        <f>SUM(CN114:CN196)</f>
        <v>0</v>
      </c>
      <c r="CO197" s="285"/>
      <c r="CP197" s="286">
        <f>SUM(CP114:CP196)</f>
        <v>0</v>
      </c>
      <c r="CQ197" s="285"/>
      <c r="CR197" s="285"/>
      <c r="CS197" s="285"/>
      <c r="CT197" s="286">
        <f>SUM(CT114:CT196)</f>
        <v>0</v>
      </c>
      <c r="CU197" s="285"/>
      <c r="CV197" s="286">
        <f t="shared" ref="CV197:CW197" si="1590">SUM(CV114:CV196)</f>
        <v>0</v>
      </c>
      <c r="CW197" s="286">
        <f t="shared" si="1590"/>
        <v>0</v>
      </c>
      <c r="CX197" s="252"/>
      <c r="CY197" s="283" t="s">
        <v>162</v>
      </c>
      <c r="CZ197" s="197"/>
      <c r="DA197" s="284"/>
      <c r="DB197" s="284"/>
      <c r="DC197" s="285"/>
      <c r="DD197" s="285"/>
      <c r="DE197" s="286">
        <f>SUM(DE114:DE196)</f>
        <v>0</v>
      </c>
      <c r="DF197" s="285"/>
      <c r="DG197" s="286">
        <f>SUM(DG114:DG196)</f>
        <v>0</v>
      </c>
      <c r="DH197" s="285"/>
      <c r="DI197" s="285"/>
      <c r="DJ197" s="285"/>
      <c r="DK197" s="286">
        <f>SUM(DK114:DK196)</f>
        <v>0</v>
      </c>
      <c r="DL197" s="285"/>
      <c r="DM197" s="286">
        <f t="shared" ref="DM197:DN197" si="1591">SUM(DM114:DM196)</f>
        <v>0</v>
      </c>
      <c r="DN197" s="286">
        <f t="shared" si="1591"/>
        <v>0</v>
      </c>
      <c r="DO197" s="252"/>
      <c r="DP197" s="283" t="s">
        <v>162</v>
      </c>
      <c r="DQ197" s="197"/>
      <c r="DR197" s="284"/>
      <c r="DS197" s="284"/>
      <c r="DT197" s="285"/>
      <c r="DU197" s="285"/>
      <c r="DV197" s="286">
        <f>SUM(DV114:DV196)</f>
        <v>0</v>
      </c>
      <c r="DW197" s="285"/>
      <c r="DX197" s="286">
        <f>SUM(DX114:DX196)</f>
        <v>0</v>
      </c>
      <c r="DY197" s="285"/>
      <c r="DZ197" s="285"/>
      <c r="EA197" s="285"/>
      <c r="EB197" s="286">
        <f>SUM(EB114:EB196)</f>
        <v>0</v>
      </c>
      <c r="EC197" s="285"/>
      <c r="ED197" s="286">
        <f t="shared" ref="ED197:EE197" si="1592">SUM(ED114:ED196)</f>
        <v>0</v>
      </c>
      <c r="EE197" s="286">
        <f t="shared" si="1592"/>
        <v>0</v>
      </c>
      <c r="EF197" s="252"/>
      <c r="EG197" s="283" t="s">
        <v>162</v>
      </c>
      <c r="EH197" s="197"/>
      <c r="EI197" s="284"/>
      <c r="EJ197" s="284"/>
      <c r="EK197" s="285"/>
      <c r="EL197" s="285"/>
      <c r="EM197" s="286">
        <f>SUM(EM114:EM196)</f>
        <v>0</v>
      </c>
      <c r="EN197" s="285"/>
      <c r="EO197" s="286">
        <f>SUM(EO114:EO196)</f>
        <v>0</v>
      </c>
      <c r="EP197" s="285"/>
      <c r="EQ197" s="285"/>
      <c r="ER197" s="285"/>
      <c r="ES197" s="286">
        <f>SUM(ES114:ES196)</f>
        <v>0</v>
      </c>
      <c r="ET197" s="285"/>
      <c r="EU197" s="286">
        <f t="shared" ref="EU197:EV197" si="1593">SUM(EU114:EU196)</f>
        <v>0</v>
      </c>
      <c r="EV197" s="286">
        <f t="shared" si="1593"/>
        <v>0</v>
      </c>
      <c r="EW197" s="252"/>
      <c r="EX197" s="283" t="s">
        <v>162</v>
      </c>
      <c r="EY197" s="197"/>
      <c r="EZ197" s="284"/>
      <c r="FA197" s="284"/>
      <c r="FB197" s="285"/>
      <c r="FC197" s="285"/>
      <c r="FD197" s="286">
        <f>SUM(FD114:FD196)</f>
        <v>0</v>
      </c>
      <c r="FE197" s="285"/>
      <c r="FF197" s="286">
        <f>SUM(FF114:FF196)</f>
        <v>0</v>
      </c>
      <c r="FG197" s="285"/>
      <c r="FH197" s="285"/>
      <c r="FI197" s="285"/>
      <c r="FJ197" s="286">
        <f>SUM(FJ114:FJ196)</f>
        <v>0</v>
      </c>
      <c r="FK197" s="285"/>
      <c r="FL197" s="286">
        <f t="shared" ref="FL197:FM197" si="1594">SUM(FL114:FL196)</f>
        <v>0</v>
      </c>
      <c r="FM197" s="286">
        <f t="shared" si="1594"/>
        <v>0</v>
      </c>
      <c r="FN197" s="252"/>
      <c r="FO197" s="283" t="s">
        <v>162</v>
      </c>
      <c r="FP197" s="197"/>
      <c r="FQ197" s="284"/>
      <c r="FR197" s="284"/>
      <c r="FS197" s="285"/>
      <c r="FT197" s="285"/>
      <c r="FU197" s="286">
        <f>SUM(FU114:FU196)</f>
        <v>0</v>
      </c>
      <c r="FV197" s="285"/>
      <c r="FW197" s="286">
        <f>SUM(FW114:FW196)</f>
        <v>0</v>
      </c>
      <c r="FX197" s="285"/>
      <c r="FY197" s="285"/>
      <c r="FZ197" s="285"/>
      <c r="GA197" s="286">
        <f>SUM(GA114:GA196)</f>
        <v>0</v>
      </c>
      <c r="GB197" s="285"/>
      <c r="GC197" s="286">
        <f t="shared" ref="GC197:GD197" si="1595">SUM(GC114:GC196)</f>
        <v>0</v>
      </c>
      <c r="GD197" s="286">
        <f t="shared" si="1595"/>
        <v>0</v>
      </c>
      <c r="GE197" s="252"/>
      <c r="GF197" s="283" t="s">
        <v>162</v>
      </c>
      <c r="GG197" s="197"/>
      <c r="GH197" s="284"/>
      <c r="GI197" s="284"/>
      <c r="GJ197" s="285"/>
      <c r="GK197" s="285"/>
      <c r="GL197" s="286">
        <f>SUM(GL114:GL196)</f>
        <v>0</v>
      </c>
      <c r="GM197" s="285"/>
      <c r="GN197" s="286">
        <f>SUM(GN114:GN196)</f>
        <v>0</v>
      </c>
      <c r="GO197" s="285"/>
      <c r="GP197" s="285"/>
      <c r="GQ197" s="285"/>
      <c r="GR197" s="286">
        <f>SUM(GR114:GR196)</f>
        <v>0</v>
      </c>
      <c r="GS197" s="285"/>
      <c r="GT197" s="286">
        <f t="shared" ref="GT197:GU197" si="1596">SUM(GT114:GT196)</f>
        <v>0</v>
      </c>
      <c r="GU197" s="286">
        <f t="shared" si="1596"/>
        <v>0</v>
      </c>
      <c r="GV197" s="252"/>
      <c r="GW197" s="283" t="s">
        <v>162</v>
      </c>
      <c r="GX197" s="197"/>
      <c r="GY197" s="284"/>
      <c r="GZ197" s="284"/>
      <c r="HA197" s="285"/>
      <c r="HB197" s="285"/>
      <c r="HC197" s="286">
        <f>SUM(HC114:HC196)</f>
        <v>0</v>
      </c>
      <c r="HD197" s="285"/>
      <c r="HE197" s="286">
        <f>SUM(HE114:HE196)</f>
        <v>0</v>
      </c>
      <c r="HF197" s="285"/>
      <c r="HG197" s="285"/>
      <c r="HH197" s="285"/>
      <c r="HI197" s="286">
        <f>SUM(HI114:HI196)</f>
        <v>0</v>
      </c>
      <c r="HJ197" s="285"/>
      <c r="HK197" s="286">
        <f t="shared" ref="HK197:HL197" si="1597">SUM(HK114:HK196)</f>
        <v>0</v>
      </c>
      <c r="HL197" s="286">
        <f t="shared" si="1597"/>
        <v>0</v>
      </c>
      <c r="HM197" s="252"/>
      <c r="HN197" s="283" t="s">
        <v>162</v>
      </c>
      <c r="HO197" s="197"/>
      <c r="HP197" s="284"/>
      <c r="HQ197" s="284"/>
      <c r="HR197" s="285"/>
      <c r="HS197" s="285"/>
      <c r="HT197" s="286">
        <f>SUM(HT114:HT196)</f>
        <v>0</v>
      </c>
      <c r="HU197" s="285"/>
      <c r="HV197" s="286">
        <f>SUM(HV114:HV196)</f>
        <v>0</v>
      </c>
      <c r="HW197" s="285"/>
      <c r="HX197" s="285"/>
      <c r="HY197" s="285"/>
      <c r="HZ197" s="286">
        <f>SUM(HZ114:HZ196)</f>
        <v>0</v>
      </c>
      <c r="IA197" s="285"/>
      <c r="IB197" s="286">
        <f t="shared" ref="IB197:IC197" si="1598">SUM(IB114:IB196)</f>
        <v>0</v>
      </c>
      <c r="IC197" s="286">
        <f t="shared" si="1598"/>
        <v>0</v>
      </c>
      <c r="ID197" s="252"/>
      <c r="IE197" s="283" t="s">
        <v>162</v>
      </c>
      <c r="IF197" s="197"/>
      <c r="IG197" s="284"/>
      <c r="IH197" s="284"/>
      <c r="II197" s="285"/>
      <c r="IJ197" s="285"/>
      <c r="IK197" s="286">
        <f>SUM(IK114:IK196)</f>
        <v>0</v>
      </c>
      <c r="IL197" s="285"/>
      <c r="IM197" s="286">
        <f>SUM(IM114:IM196)</f>
        <v>0</v>
      </c>
      <c r="IN197" s="285"/>
      <c r="IO197" s="285"/>
      <c r="IP197" s="285"/>
      <c r="IQ197" s="286">
        <f>SUM(IQ114:IQ196)</f>
        <v>0</v>
      </c>
      <c r="IR197" s="285"/>
      <c r="IS197" s="286">
        <f t="shared" ref="IS197:IT197" si="1599">SUM(IS114:IS196)</f>
        <v>0</v>
      </c>
      <c r="IT197" s="286">
        <f t="shared" si="1599"/>
        <v>0</v>
      </c>
      <c r="IU197" s="252"/>
      <c r="IV197" s="283" t="s">
        <v>162</v>
      </c>
      <c r="IW197" s="197"/>
      <c r="IX197" s="284"/>
      <c r="IY197" s="284"/>
      <c r="IZ197" s="285"/>
      <c r="JA197" s="285"/>
      <c r="JB197" s="286">
        <f>SUM(JB114:JB196)</f>
        <v>0</v>
      </c>
      <c r="JC197" s="285"/>
      <c r="JD197" s="286">
        <f>SUM(JD114:JD196)</f>
        <v>0</v>
      </c>
      <c r="JE197" s="285"/>
      <c r="JF197" s="285"/>
      <c r="JG197" s="285"/>
      <c r="JH197" s="286">
        <f>SUM(JH114:JH196)</f>
        <v>0</v>
      </c>
      <c r="JI197" s="285"/>
      <c r="JJ197" s="286">
        <f t="shared" ref="JJ197:JK197" si="1600">SUM(JJ114:JJ196)</f>
        <v>0</v>
      </c>
      <c r="JK197" s="286">
        <f t="shared" si="1600"/>
        <v>0</v>
      </c>
      <c r="JL197" s="252"/>
      <c r="JM197" s="283" t="s">
        <v>162</v>
      </c>
      <c r="JN197" s="197"/>
      <c r="JO197" s="284"/>
      <c r="JP197" s="284"/>
      <c r="JQ197" s="285"/>
      <c r="JR197" s="285"/>
      <c r="JS197" s="286">
        <f>SUM(JS114:JS196)</f>
        <v>0</v>
      </c>
      <c r="JT197" s="285"/>
      <c r="JU197" s="286">
        <f>SUM(JU114:JU196)</f>
        <v>0</v>
      </c>
      <c r="JV197" s="285"/>
      <c r="JW197" s="285"/>
      <c r="JX197" s="285"/>
      <c r="JY197" s="286">
        <f>SUM(JY114:JY196)</f>
        <v>0</v>
      </c>
      <c r="JZ197" s="285"/>
      <c r="KA197" s="286">
        <f t="shared" ref="KA197:KB197" si="1601">SUM(KA114:KA196)</f>
        <v>0</v>
      </c>
      <c r="KB197" s="286">
        <f t="shared" si="1601"/>
        <v>0</v>
      </c>
      <c r="KC197" s="252"/>
      <c r="KD197" s="283" t="s">
        <v>162</v>
      </c>
      <c r="KE197" s="197"/>
      <c r="KF197" s="284"/>
      <c r="KG197" s="284"/>
      <c r="KH197" s="285"/>
      <c r="KI197" s="285"/>
      <c r="KJ197" s="286">
        <f>SUM(KJ114:KJ196)</f>
        <v>0</v>
      </c>
      <c r="KK197" s="285"/>
      <c r="KL197" s="286">
        <f>SUM(KL114:KL196)</f>
        <v>0</v>
      </c>
      <c r="KM197" s="285"/>
      <c r="KN197" s="285"/>
      <c r="KO197" s="285"/>
      <c r="KP197" s="286">
        <f>SUM(KP114:KP196)</f>
        <v>0</v>
      </c>
      <c r="KQ197" s="285"/>
      <c r="KR197" s="286">
        <f t="shared" ref="KR197:KS197" si="1602">SUM(KR114:KR196)</f>
        <v>0</v>
      </c>
      <c r="KS197" s="286">
        <f t="shared" si="1602"/>
        <v>0</v>
      </c>
      <c r="KT197" s="252"/>
      <c r="KU197" s="287"/>
    </row>
    <row r="198" ht="15.75" customHeight="1">
      <c r="A198" s="254"/>
      <c r="B198" s="281"/>
      <c r="C198" s="281"/>
      <c r="D198" s="281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61"/>
      <c r="P198" s="262"/>
      <c r="Q198" s="263"/>
      <c r="R198" s="254"/>
      <c r="S198" s="281"/>
      <c r="T198" s="281"/>
      <c r="U198" s="281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  <c r="AF198" s="261"/>
      <c r="AG198" s="262"/>
      <c r="AH198" s="263"/>
      <c r="AI198" s="254"/>
      <c r="AJ198" s="281"/>
      <c r="AK198" s="281"/>
      <c r="AL198" s="281"/>
      <c r="AM198" s="257"/>
      <c r="AN198" s="257"/>
      <c r="AO198" s="257"/>
      <c r="AP198" s="257"/>
      <c r="AQ198" s="257"/>
      <c r="AR198" s="257"/>
      <c r="AS198" s="257"/>
      <c r="AT198" s="257"/>
      <c r="AU198" s="257"/>
      <c r="AV198" s="257"/>
      <c r="AW198" s="261"/>
      <c r="AX198" s="262"/>
      <c r="AY198" s="263"/>
      <c r="AZ198" s="254"/>
      <c r="BA198" s="281"/>
      <c r="BB198" s="281"/>
      <c r="BC198" s="281"/>
      <c r="BD198" s="257"/>
      <c r="BE198" s="257"/>
      <c r="BF198" s="257"/>
      <c r="BG198" s="257"/>
      <c r="BH198" s="257"/>
      <c r="BI198" s="257"/>
      <c r="BJ198" s="257"/>
      <c r="BK198" s="257"/>
      <c r="BL198" s="257"/>
      <c r="BM198" s="257"/>
      <c r="BN198" s="261"/>
      <c r="BO198" s="262"/>
      <c r="BP198" s="263"/>
      <c r="BQ198" s="254"/>
      <c r="BR198" s="281"/>
      <c r="BS198" s="281"/>
      <c r="BT198" s="281"/>
      <c r="BU198" s="257"/>
      <c r="BV198" s="257"/>
      <c r="BW198" s="257"/>
      <c r="BX198" s="257"/>
      <c r="BY198" s="257"/>
      <c r="BZ198" s="257"/>
      <c r="CA198" s="257"/>
      <c r="CB198" s="257"/>
      <c r="CC198" s="257"/>
      <c r="CD198" s="257"/>
      <c r="CE198" s="261"/>
      <c r="CF198" s="262"/>
      <c r="CG198" s="263"/>
      <c r="CH198" s="254"/>
      <c r="CI198" s="281"/>
      <c r="CJ198" s="281"/>
      <c r="CK198" s="281"/>
      <c r="CL198" s="257"/>
      <c r="CM198" s="257"/>
      <c r="CN198" s="257"/>
      <c r="CO198" s="257"/>
      <c r="CP198" s="257"/>
      <c r="CQ198" s="257"/>
      <c r="CR198" s="257"/>
      <c r="CS198" s="257"/>
      <c r="CT198" s="257"/>
      <c r="CU198" s="257"/>
      <c r="CV198" s="261"/>
      <c r="CW198" s="262"/>
      <c r="CX198" s="263"/>
      <c r="CY198" s="254"/>
      <c r="CZ198" s="281"/>
      <c r="DA198" s="281"/>
      <c r="DB198" s="281"/>
      <c r="DC198" s="257"/>
      <c r="DD198" s="257"/>
      <c r="DE198" s="257"/>
      <c r="DF198" s="257"/>
      <c r="DG198" s="257"/>
      <c r="DH198" s="257"/>
      <c r="DI198" s="257"/>
      <c r="DJ198" s="257"/>
      <c r="DK198" s="257"/>
      <c r="DL198" s="257"/>
      <c r="DM198" s="261"/>
      <c r="DN198" s="262"/>
      <c r="DO198" s="263"/>
      <c r="DP198" s="254"/>
      <c r="DQ198" s="281"/>
      <c r="DR198" s="281"/>
      <c r="DS198" s="281"/>
      <c r="DT198" s="257"/>
      <c r="DU198" s="257"/>
      <c r="DV198" s="257"/>
      <c r="DW198" s="257"/>
      <c r="DX198" s="257"/>
      <c r="DY198" s="257"/>
      <c r="DZ198" s="257"/>
      <c r="EA198" s="257"/>
      <c r="EB198" s="257"/>
      <c r="EC198" s="257"/>
      <c r="ED198" s="261"/>
      <c r="EE198" s="262"/>
      <c r="EF198" s="263"/>
      <c r="EG198" s="254"/>
      <c r="EH198" s="281"/>
      <c r="EI198" s="281"/>
      <c r="EJ198" s="281"/>
      <c r="EK198" s="257"/>
      <c r="EL198" s="257"/>
      <c r="EM198" s="257"/>
      <c r="EN198" s="257"/>
      <c r="EO198" s="257"/>
      <c r="EP198" s="257"/>
      <c r="EQ198" s="257"/>
      <c r="ER198" s="257"/>
      <c r="ES198" s="257"/>
      <c r="ET198" s="257"/>
      <c r="EU198" s="261"/>
      <c r="EV198" s="262"/>
      <c r="EW198" s="263"/>
      <c r="EX198" s="254"/>
      <c r="EY198" s="281"/>
      <c r="EZ198" s="281"/>
      <c r="FA198" s="281"/>
      <c r="FB198" s="257"/>
      <c r="FC198" s="257"/>
      <c r="FD198" s="257"/>
      <c r="FE198" s="257"/>
      <c r="FF198" s="257"/>
      <c r="FG198" s="257"/>
      <c r="FH198" s="257"/>
      <c r="FI198" s="257"/>
      <c r="FJ198" s="257"/>
      <c r="FK198" s="257"/>
      <c r="FL198" s="261"/>
      <c r="FM198" s="262"/>
      <c r="FN198" s="263"/>
      <c r="FO198" s="254"/>
      <c r="FP198" s="281"/>
      <c r="FQ198" s="281"/>
      <c r="FR198" s="281"/>
      <c r="FS198" s="257"/>
      <c r="FT198" s="257"/>
      <c r="FU198" s="257"/>
      <c r="FV198" s="257"/>
      <c r="FW198" s="257"/>
      <c r="FX198" s="257"/>
      <c r="FY198" s="257"/>
      <c r="FZ198" s="257"/>
      <c r="GA198" s="257"/>
      <c r="GB198" s="257"/>
      <c r="GC198" s="261"/>
      <c r="GD198" s="262"/>
      <c r="GE198" s="263"/>
      <c r="GF198" s="254"/>
      <c r="GG198" s="281"/>
      <c r="GH198" s="281"/>
      <c r="GI198" s="281"/>
      <c r="GJ198" s="257"/>
      <c r="GK198" s="257"/>
      <c r="GL198" s="257"/>
      <c r="GM198" s="257"/>
      <c r="GN198" s="257"/>
      <c r="GO198" s="257"/>
      <c r="GP198" s="257"/>
      <c r="GQ198" s="257"/>
      <c r="GR198" s="257"/>
      <c r="GS198" s="257"/>
      <c r="GT198" s="261"/>
      <c r="GU198" s="262"/>
      <c r="GV198" s="263"/>
      <c r="GW198" s="254"/>
      <c r="GX198" s="281"/>
      <c r="GY198" s="281"/>
      <c r="GZ198" s="281"/>
      <c r="HA198" s="257"/>
      <c r="HB198" s="257"/>
      <c r="HC198" s="257"/>
      <c r="HD198" s="257"/>
      <c r="HE198" s="257"/>
      <c r="HF198" s="257"/>
      <c r="HG198" s="257"/>
      <c r="HH198" s="257"/>
      <c r="HI198" s="257"/>
      <c r="HJ198" s="257"/>
      <c r="HK198" s="261"/>
      <c r="HL198" s="262"/>
      <c r="HM198" s="263"/>
      <c r="HN198" s="254"/>
      <c r="HO198" s="281"/>
      <c r="HP198" s="281"/>
      <c r="HQ198" s="281"/>
      <c r="HR198" s="257"/>
      <c r="HS198" s="257"/>
      <c r="HT198" s="257"/>
      <c r="HU198" s="257"/>
      <c r="HV198" s="257"/>
      <c r="HW198" s="257"/>
      <c r="HX198" s="257"/>
      <c r="HY198" s="257"/>
      <c r="HZ198" s="257"/>
      <c r="IA198" s="257"/>
      <c r="IB198" s="261"/>
      <c r="IC198" s="262"/>
      <c r="ID198" s="263"/>
      <c r="IE198" s="254"/>
      <c r="IF198" s="281"/>
      <c r="IG198" s="281"/>
      <c r="IH198" s="281"/>
      <c r="II198" s="257"/>
      <c r="IJ198" s="257"/>
      <c r="IK198" s="257"/>
      <c r="IL198" s="257"/>
      <c r="IM198" s="257"/>
      <c r="IN198" s="257"/>
      <c r="IO198" s="257"/>
      <c r="IP198" s="257"/>
      <c r="IQ198" s="257"/>
      <c r="IR198" s="257"/>
      <c r="IS198" s="261"/>
      <c r="IT198" s="262"/>
      <c r="IU198" s="263"/>
      <c r="IV198" s="254"/>
      <c r="IW198" s="281"/>
      <c r="IX198" s="281"/>
      <c r="IY198" s="281"/>
      <c r="IZ198" s="257"/>
      <c r="JA198" s="257"/>
      <c r="JB198" s="257"/>
      <c r="JC198" s="257"/>
      <c r="JD198" s="257"/>
      <c r="JE198" s="257"/>
      <c r="JF198" s="257"/>
      <c r="JG198" s="257"/>
      <c r="JH198" s="257"/>
      <c r="JI198" s="257"/>
      <c r="JJ198" s="261"/>
      <c r="JK198" s="262"/>
      <c r="JL198" s="263"/>
      <c r="JM198" s="254"/>
      <c r="JN198" s="281"/>
      <c r="JO198" s="281"/>
      <c r="JP198" s="281"/>
      <c r="JQ198" s="257"/>
      <c r="JR198" s="257"/>
      <c r="JS198" s="257"/>
      <c r="JT198" s="257"/>
      <c r="JU198" s="257"/>
      <c r="JV198" s="257"/>
      <c r="JW198" s="257"/>
      <c r="JX198" s="257"/>
      <c r="JY198" s="257"/>
      <c r="JZ198" s="257"/>
      <c r="KA198" s="261"/>
      <c r="KB198" s="262"/>
      <c r="KC198" s="263"/>
      <c r="KD198" s="254"/>
      <c r="KE198" s="281"/>
      <c r="KF198" s="281"/>
      <c r="KG198" s="281"/>
      <c r="KH198" s="257"/>
      <c r="KI198" s="257"/>
      <c r="KJ198" s="257"/>
      <c r="KK198" s="257"/>
      <c r="KL198" s="257"/>
      <c r="KM198" s="257"/>
      <c r="KN198" s="257"/>
      <c r="KO198" s="257"/>
      <c r="KP198" s="257"/>
      <c r="KQ198" s="257"/>
      <c r="KR198" s="261"/>
      <c r="KS198" s="262"/>
      <c r="KT198" s="263"/>
      <c r="KU198" s="282"/>
    </row>
    <row r="199" ht="15.75" customHeight="1">
      <c r="A199" s="254"/>
      <c r="B199" s="288" t="str">
        <f>"Output Sekunder "&amp;" %"</f>
        <v>Output Sekunder  %</v>
      </c>
      <c r="C199" s="289"/>
      <c r="D199" s="289"/>
      <c r="E199" s="257"/>
      <c r="F199" s="290"/>
      <c r="G199" s="290"/>
      <c r="H199" s="290"/>
      <c r="I199" s="290"/>
      <c r="J199" s="290"/>
      <c r="K199" s="290"/>
      <c r="L199" s="290"/>
      <c r="M199" s="291">
        <f>E199/100*M197</f>
        <v>0</v>
      </c>
      <c r="N199" s="290"/>
      <c r="O199" s="290"/>
      <c r="P199" s="292">
        <f t="shared" ref="P199:P200" si="1603">M199</f>
        <v>0</v>
      </c>
      <c r="Q199" s="263"/>
      <c r="R199" s="254"/>
      <c r="S199" s="288" t="str">
        <f>"Output Sekunder "&amp;" %"</f>
        <v>Output Sekunder  %</v>
      </c>
      <c r="T199" s="289"/>
      <c r="U199" s="289"/>
      <c r="V199" s="257"/>
      <c r="W199" s="290"/>
      <c r="X199" s="290"/>
      <c r="Y199" s="290"/>
      <c r="Z199" s="290"/>
      <c r="AA199" s="290"/>
      <c r="AB199" s="290"/>
      <c r="AC199" s="290"/>
      <c r="AD199" s="291">
        <f>V199/100*AD197</f>
        <v>0</v>
      </c>
      <c r="AE199" s="290"/>
      <c r="AF199" s="290"/>
      <c r="AG199" s="292">
        <f t="shared" ref="AG199:AG200" si="1604">AD199</f>
        <v>0</v>
      </c>
      <c r="AH199" s="263"/>
      <c r="AI199" s="254"/>
      <c r="AJ199" s="288" t="str">
        <f>"Output Sekunder "&amp;" %"</f>
        <v>Output Sekunder  %</v>
      </c>
      <c r="AK199" s="289"/>
      <c r="AL199" s="289"/>
      <c r="AM199" s="257"/>
      <c r="AN199" s="290"/>
      <c r="AO199" s="290"/>
      <c r="AP199" s="290"/>
      <c r="AQ199" s="290"/>
      <c r="AR199" s="290"/>
      <c r="AS199" s="290"/>
      <c r="AT199" s="290"/>
      <c r="AU199" s="291">
        <f>AM199/100*AU197</f>
        <v>0</v>
      </c>
      <c r="AV199" s="290"/>
      <c r="AW199" s="290"/>
      <c r="AX199" s="292">
        <f t="shared" ref="AX199:AX200" si="1605">AU199</f>
        <v>0</v>
      </c>
      <c r="AY199" s="263"/>
      <c r="AZ199" s="254"/>
      <c r="BA199" s="288" t="str">
        <f>"Output Sekunder "&amp;" %"</f>
        <v>Output Sekunder  %</v>
      </c>
      <c r="BB199" s="289"/>
      <c r="BC199" s="289"/>
      <c r="BD199" s="257"/>
      <c r="BE199" s="290"/>
      <c r="BF199" s="290"/>
      <c r="BG199" s="290"/>
      <c r="BH199" s="290"/>
      <c r="BI199" s="290"/>
      <c r="BJ199" s="290"/>
      <c r="BK199" s="290"/>
      <c r="BL199" s="291">
        <f>BD199/100*BL197</f>
        <v>0</v>
      </c>
      <c r="BM199" s="290"/>
      <c r="BN199" s="290"/>
      <c r="BO199" s="292">
        <f t="shared" ref="BO199:BO200" si="1606">BL199</f>
        <v>0</v>
      </c>
      <c r="BP199" s="263"/>
      <c r="BQ199" s="254"/>
      <c r="BR199" s="288" t="str">
        <f>"Output Sekunder "&amp;" %"</f>
        <v>Output Sekunder  %</v>
      </c>
      <c r="BS199" s="289"/>
      <c r="BT199" s="289"/>
      <c r="BU199" s="257"/>
      <c r="BV199" s="290"/>
      <c r="BW199" s="290"/>
      <c r="BX199" s="290"/>
      <c r="BY199" s="290"/>
      <c r="BZ199" s="290"/>
      <c r="CA199" s="290"/>
      <c r="CB199" s="290"/>
      <c r="CC199" s="291">
        <f>BU199/100*CC197</f>
        <v>0</v>
      </c>
      <c r="CD199" s="290"/>
      <c r="CE199" s="290"/>
      <c r="CF199" s="292">
        <f t="shared" ref="CF199:CF200" si="1607">CC199</f>
        <v>0</v>
      </c>
      <c r="CG199" s="263"/>
      <c r="CH199" s="254"/>
      <c r="CI199" s="288" t="str">
        <f>"Output Sekunder "&amp;" %"</f>
        <v>Output Sekunder  %</v>
      </c>
      <c r="CJ199" s="289"/>
      <c r="CK199" s="289"/>
      <c r="CL199" s="257"/>
      <c r="CM199" s="290"/>
      <c r="CN199" s="290"/>
      <c r="CO199" s="290"/>
      <c r="CP199" s="290"/>
      <c r="CQ199" s="290"/>
      <c r="CR199" s="290"/>
      <c r="CS199" s="290"/>
      <c r="CT199" s="291">
        <f>CL199/100*CT197</f>
        <v>0</v>
      </c>
      <c r="CU199" s="290"/>
      <c r="CV199" s="290"/>
      <c r="CW199" s="292">
        <f t="shared" ref="CW199:CW200" si="1608">CT199</f>
        <v>0</v>
      </c>
      <c r="CX199" s="263"/>
      <c r="CY199" s="254"/>
      <c r="CZ199" s="288" t="str">
        <f>"Output Sekunder "&amp;" %"</f>
        <v>Output Sekunder  %</v>
      </c>
      <c r="DA199" s="289"/>
      <c r="DB199" s="289"/>
      <c r="DC199" s="257"/>
      <c r="DD199" s="290"/>
      <c r="DE199" s="290"/>
      <c r="DF199" s="290"/>
      <c r="DG199" s="290"/>
      <c r="DH199" s="290"/>
      <c r="DI199" s="290"/>
      <c r="DJ199" s="290"/>
      <c r="DK199" s="291">
        <f>DC199/100*DK197</f>
        <v>0</v>
      </c>
      <c r="DL199" s="290"/>
      <c r="DM199" s="290"/>
      <c r="DN199" s="292">
        <f t="shared" ref="DN199:DN200" si="1609">DK199</f>
        <v>0</v>
      </c>
      <c r="DO199" s="263"/>
      <c r="DP199" s="254"/>
      <c r="DQ199" s="288" t="str">
        <f>"Output Sekunder "&amp;" %"</f>
        <v>Output Sekunder  %</v>
      </c>
      <c r="DR199" s="289"/>
      <c r="DS199" s="289"/>
      <c r="DT199" s="257"/>
      <c r="DU199" s="290"/>
      <c r="DV199" s="290"/>
      <c r="DW199" s="290"/>
      <c r="DX199" s="290"/>
      <c r="DY199" s="290"/>
      <c r="DZ199" s="290"/>
      <c r="EA199" s="290"/>
      <c r="EB199" s="291">
        <f>DT199/100*EB197</f>
        <v>0</v>
      </c>
      <c r="EC199" s="290"/>
      <c r="ED199" s="290"/>
      <c r="EE199" s="292">
        <f t="shared" ref="EE199:EE200" si="1610">EB199</f>
        <v>0</v>
      </c>
      <c r="EF199" s="263"/>
      <c r="EG199" s="254"/>
      <c r="EH199" s="288" t="str">
        <f>"Output Sekunder "&amp;" %"</f>
        <v>Output Sekunder  %</v>
      </c>
      <c r="EI199" s="289"/>
      <c r="EJ199" s="289"/>
      <c r="EK199" s="257"/>
      <c r="EL199" s="290"/>
      <c r="EM199" s="290"/>
      <c r="EN199" s="290"/>
      <c r="EO199" s="290"/>
      <c r="EP199" s="290"/>
      <c r="EQ199" s="290"/>
      <c r="ER199" s="290"/>
      <c r="ES199" s="291">
        <f>EK199/100*ES197</f>
        <v>0</v>
      </c>
      <c r="ET199" s="290"/>
      <c r="EU199" s="290"/>
      <c r="EV199" s="292">
        <f t="shared" ref="EV199:EV200" si="1611">ES199</f>
        <v>0</v>
      </c>
      <c r="EW199" s="263"/>
      <c r="EX199" s="254"/>
      <c r="EY199" s="288" t="str">
        <f>"Output Sekunder "&amp;" %"</f>
        <v>Output Sekunder  %</v>
      </c>
      <c r="EZ199" s="289"/>
      <c r="FA199" s="289"/>
      <c r="FB199" s="257"/>
      <c r="FC199" s="290"/>
      <c r="FD199" s="290"/>
      <c r="FE199" s="290"/>
      <c r="FF199" s="290"/>
      <c r="FG199" s="290"/>
      <c r="FH199" s="290"/>
      <c r="FI199" s="290"/>
      <c r="FJ199" s="291">
        <f>FB199/100*FJ197</f>
        <v>0</v>
      </c>
      <c r="FK199" s="290"/>
      <c r="FL199" s="290"/>
      <c r="FM199" s="292">
        <f t="shared" ref="FM199:FM200" si="1612">FJ199</f>
        <v>0</v>
      </c>
      <c r="FN199" s="263"/>
      <c r="FO199" s="254"/>
      <c r="FP199" s="288" t="str">
        <f>"Output Sekunder "&amp;" %"</f>
        <v>Output Sekunder  %</v>
      </c>
      <c r="FQ199" s="289"/>
      <c r="FR199" s="289"/>
      <c r="FS199" s="257"/>
      <c r="FT199" s="290"/>
      <c r="FU199" s="290"/>
      <c r="FV199" s="290"/>
      <c r="FW199" s="290"/>
      <c r="FX199" s="290"/>
      <c r="FY199" s="290"/>
      <c r="FZ199" s="290"/>
      <c r="GA199" s="291">
        <f>FS199/100*GA197</f>
        <v>0</v>
      </c>
      <c r="GB199" s="290"/>
      <c r="GC199" s="290"/>
      <c r="GD199" s="292">
        <f t="shared" ref="GD199:GD200" si="1613">GA199</f>
        <v>0</v>
      </c>
      <c r="GE199" s="263"/>
      <c r="GF199" s="254"/>
      <c r="GG199" s="288" t="str">
        <f>"Output Sekunder "&amp;" %"</f>
        <v>Output Sekunder  %</v>
      </c>
      <c r="GH199" s="289"/>
      <c r="GI199" s="289"/>
      <c r="GJ199" s="257"/>
      <c r="GK199" s="290"/>
      <c r="GL199" s="290"/>
      <c r="GM199" s="290"/>
      <c r="GN199" s="290"/>
      <c r="GO199" s="290"/>
      <c r="GP199" s="290"/>
      <c r="GQ199" s="290"/>
      <c r="GR199" s="291">
        <f>GJ199/100*GR197</f>
        <v>0</v>
      </c>
      <c r="GS199" s="290"/>
      <c r="GT199" s="290"/>
      <c r="GU199" s="292">
        <f t="shared" ref="GU199:GU200" si="1614">GR199</f>
        <v>0</v>
      </c>
      <c r="GV199" s="263"/>
      <c r="GW199" s="254"/>
      <c r="GX199" s="288" t="str">
        <f>"Output Sekunder "&amp;" %"</f>
        <v>Output Sekunder  %</v>
      </c>
      <c r="GY199" s="289"/>
      <c r="GZ199" s="289"/>
      <c r="HA199" s="257"/>
      <c r="HB199" s="290"/>
      <c r="HC199" s="290"/>
      <c r="HD199" s="290"/>
      <c r="HE199" s="290"/>
      <c r="HF199" s="290"/>
      <c r="HG199" s="290"/>
      <c r="HH199" s="290"/>
      <c r="HI199" s="291">
        <f>HA199/100*HI197</f>
        <v>0</v>
      </c>
      <c r="HJ199" s="290"/>
      <c r="HK199" s="290"/>
      <c r="HL199" s="292">
        <f t="shared" ref="HL199:HL200" si="1615">HI199</f>
        <v>0</v>
      </c>
      <c r="HM199" s="263"/>
      <c r="HN199" s="254"/>
      <c r="HO199" s="288" t="str">
        <f>"Output Sekunder "&amp;" %"</f>
        <v>Output Sekunder  %</v>
      </c>
      <c r="HP199" s="289"/>
      <c r="HQ199" s="289"/>
      <c r="HR199" s="257"/>
      <c r="HS199" s="290"/>
      <c r="HT199" s="290"/>
      <c r="HU199" s="290"/>
      <c r="HV199" s="290"/>
      <c r="HW199" s="290"/>
      <c r="HX199" s="290"/>
      <c r="HY199" s="290"/>
      <c r="HZ199" s="291">
        <f>HR199/100*HZ197</f>
        <v>0</v>
      </c>
      <c r="IA199" s="290"/>
      <c r="IB199" s="290"/>
      <c r="IC199" s="292">
        <f t="shared" ref="IC199:IC200" si="1616">HZ199</f>
        <v>0</v>
      </c>
      <c r="ID199" s="263"/>
      <c r="IE199" s="254"/>
      <c r="IF199" s="288" t="str">
        <f>"Output Sekunder "&amp;" %"</f>
        <v>Output Sekunder  %</v>
      </c>
      <c r="IG199" s="289"/>
      <c r="IH199" s="289"/>
      <c r="II199" s="257"/>
      <c r="IJ199" s="290"/>
      <c r="IK199" s="290"/>
      <c r="IL199" s="290"/>
      <c r="IM199" s="290"/>
      <c r="IN199" s="290"/>
      <c r="IO199" s="290"/>
      <c r="IP199" s="290"/>
      <c r="IQ199" s="291">
        <f>II199/100*IQ197</f>
        <v>0</v>
      </c>
      <c r="IR199" s="290"/>
      <c r="IS199" s="290"/>
      <c r="IT199" s="292">
        <f t="shared" ref="IT199:IT200" si="1617">IQ199</f>
        <v>0</v>
      </c>
      <c r="IU199" s="263"/>
      <c r="IV199" s="254"/>
      <c r="IW199" s="288" t="str">
        <f>"Output Sekunder "&amp;" %"</f>
        <v>Output Sekunder  %</v>
      </c>
      <c r="IX199" s="289"/>
      <c r="IY199" s="289"/>
      <c r="IZ199" s="257"/>
      <c r="JA199" s="290"/>
      <c r="JB199" s="290"/>
      <c r="JC199" s="290"/>
      <c r="JD199" s="290"/>
      <c r="JE199" s="290"/>
      <c r="JF199" s="290"/>
      <c r="JG199" s="290"/>
      <c r="JH199" s="291">
        <f>IZ199/100*JH197</f>
        <v>0</v>
      </c>
      <c r="JI199" s="290"/>
      <c r="JJ199" s="290"/>
      <c r="JK199" s="292">
        <f t="shared" ref="JK199:JK200" si="1618">JH199</f>
        <v>0</v>
      </c>
      <c r="JL199" s="263"/>
      <c r="JM199" s="254"/>
      <c r="JN199" s="288" t="str">
        <f>"Output Sekunder "&amp;" %"</f>
        <v>Output Sekunder  %</v>
      </c>
      <c r="JO199" s="289"/>
      <c r="JP199" s="289"/>
      <c r="JQ199" s="257"/>
      <c r="JR199" s="290"/>
      <c r="JS199" s="290"/>
      <c r="JT199" s="290"/>
      <c r="JU199" s="290"/>
      <c r="JV199" s="290"/>
      <c r="JW199" s="290"/>
      <c r="JX199" s="290"/>
      <c r="JY199" s="291">
        <f>JQ199/100*JY197</f>
        <v>0</v>
      </c>
      <c r="JZ199" s="290"/>
      <c r="KA199" s="290"/>
      <c r="KB199" s="292">
        <f t="shared" ref="KB199:KB200" si="1619">JY199</f>
        <v>0</v>
      </c>
      <c r="KC199" s="263"/>
      <c r="KD199" s="254"/>
      <c r="KE199" s="288" t="str">
        <f>"Output Sekunder "&amp;" %"</f>
        <v>Output Sekunder  %</v>
      </c>
      <c r="KF199" s="289"/>
      <c r="KG199" s="289"/>
      <c r="KH199" s="257"/>
      <c r="KI199" s="290"/>
      <c r="KJ199" s="290"/>
      <c r="KK199" s="290"/>
      <c r="KL199" s="290"/>
      <c r="KM199" s="290"/>
      <c r="KN199" s="290"/>
      <c r="KO199" s="290"/>
      <c r="KP199" s="291">
        <f>KH199/100*KP197</f>
        <v>0</v>
      </c>
      <c r="KQ199" s="290"/>
      <c r="KR199" s="290"/>
      <c r="KS199" s="292">
        <f t="shared" ref="KS199:KS200" si="1620">KP199</f>
        <v>0</v>
      </c>
      <c r="KT199" s="263"/>
      <c r="KU199" s="282"/>
    </row>
    <row r="200" ht="15.75" customHeight="1">
      <c r="A200" s="254"/>
      <c r="B200" s="293" t="str">
        <f>"Adjusment "&amp;" %"</f>
        <v>Adjusment  %</v>
      </c>
      <c r="C200" s="294"/>
      <c r="D200" s="294"/>
      <c r="E200" s="257"/>
      <c r="F200" s="290"/>
      <c r="G200" s="290"/>
      <c r="H200" s="290"/>
      <c r="I200" s="290"/>
      <c r="J200" s="290"/>
      <c r="K200" s="290"/>
      <c r="L200" s="290"/>
      <c r="M200" s="295">
        <f>E200/100*(M197+M199)</f>
        <v>0</v>
      </c>
      <c r="N200" s="290"/>
      <c r="O200" s="290"/>
      <c r="P200" s="296">
        <f t="shared" si="1603"/>
        <v>0</v>
      </c>
      <c r="Q200" s="263"/>
      <c r="R200" s="254"/>
      <c r="S200" s="293" t="str">
        <f>"Adjusment "&amp;" %"</f>
        <v>Adjusment  %</v>
      </c>
      <c r="T200" s="294"/>
      <c r="U200" s="294"/>
      <c r="V200" s="257"/>
      <c r="W200" s="290"/>
      <c r="X200" s="290"/>
      <c r="Y200" s="290"/>
      <c r="Z200" s="290"/>
      <c r="AA200" s="290"/>
      <c r="AB200" s="290"/>
      <c r="AC200" s="290"/>
      <c r="AD200" s="295">
        <f>V200/100*(AD197+AD199)</f>
        <v>0</v>
      </c>
      <c r="AE200" s="290"/>
      <c r="AF200" s="290"/>
      <c r="AG200" s="296">
        <f t="shared" si="1604"/>
        <v>0</v>
      </c>
      <c r="AH200" s="263"/>
      <c r="AI200" s="254"/>
      <c r="AJ200" s="293" t="str">
        <f>"Adjusment "&amp;" %"</f>
        <v>Adjusment  %</v>
      </c>
      <c r="AK200" s="294"/>
      <c r="AL200" s="294"/>
      <c r="AM200" s="257"/>
      <c r="AN200" s="290"/>
      <c r="AO200" s="290"/>
      <c r="AP200" s="290"/>
      <c r="AQ200" s="290"/>
      <c r="AR200" s="290"/>
      <c r="AS200" s="290"/>
      <c r="AT200" s="290"/>
      <c r="AU200" s="295">
        <f>AM200/100*(AU197+AU199)</f>
        <v>0</v>
      </c>
      <c r="AV200" s="290"/>
      <c r="AW200" s="290"/>
      <c r="AX200" s="296">
        <f t="shared" si="1605"/>
        <v>0</v>
      </c>
      <c r="AY200" s="263"/>
      <c r="AZ200" s="254"/>
      <c r="BA200" s="293" t="str">
        <f>"Adjusment "&amp;" %"</f>
        <v>Adjusment  %</v>
      </c>
      <c r="BB200" s="294"/>
      <c r="BC200" s="294"/>
      <c r="BD200" s="257"/>
      <c r="BE200" s="290"/>
      <c r="BF200" s="290"/>
      <c r="BG200" s="290"/>
      <c r="BH200" s="290"/>
      <c r="BI200" s="290"/>
      <c r="BJ200" s="290"/>
      <c r="BK200" s="290"/>
      <c r="BL200" s="295">
        <f>BD200/100*(BL197+BL199)</f>
        <v>0</v>
      </c>
      <c r="BM200" s="290"/>
      <c r="BN200" s="290"/>
      <c r="BO200" s="296">
        <f t="shared" si="1606"/>
        <v>0</v>
      </c>
      <c r="BP200" s="263"/>
      <c r="BQ200" s="254"/>
      <c r="BR200" s="293" t="str">
        <f>"Adjusment "&amp;" %"</f>
        <v>Adjusment  %</v>
      </c>
      <c r="BS200" s="294"/>
      <c r="BT200" s="294"/>
      <c r="BU200" s="257"/>
      <c r="BV200" s="290"/>
      <c r="BW200" s="290"/>
      <c r="BX200" s="290"/>
      <c r="BY200" s="290"/>
      <c r="BZ200" s="290"/>
      <c r="CA200" s="290"/>
      <c r="CB200" s="290"/>
      <c r="CC200" s="295">
        <f>BU200/100*(CC197+CC199)</f>
        <v>0</v>
      </c>
      <c r="CD200" s="290"/>
      <c r="CE200" s="290"/>
      <c r="CF200" s="296">
        <f t="shared" si="1607"/>
        <v>0</v>
      </c>
      <c r="CG200" s="263"/>
      <c r="CH200" s="254"/>
      <c r="CI200" s="293" t="str">
        <f>"Adjusment "&amp;" %"</f>
        <v>Adjusment  %</v>
      </c>
      <c r="CJ200" s="294"/>
      <c r="CK200" s="294"/>
      <c r="CL200" s="257"/>
      <c r="CM200" s="290"/>
      <c r="CN200" s="290"/>
      <c r="CO200" s="290"/>
      <c r="CP200" s="290"/>
      <c r="CQ200" s="290"/>
      <c r="CR200" s="290"/>
      <c r="CS200" s="290"/>
      <c r="CT200" s="295">
        <f>CL200/100*(CT197+CT199)</f>
        <v>0</v>
      </c>
      <c r="CU200" s="290"/>
      <c r="CV200" s="290"/>
      <c r="CW200" s="296">
        <f t="shared" si="1608"/>
        <v>0</v>
      </c>
      <c r="CX200" s="263"/>
      <c r="CY200" s="254"/>
      <c r="CZ200" s="293" t="str">
        <f>"Adjusment "&amp;" %"</f>
        <v>Adjusment  %</v>
      </c>
      <c r="DA200" s="294"/>
      <c r="DB200" s="294"/>
      <c r="DC200" s="257"/>
      <c r="DD200" s="290"/>
      <c r="DE200" s="290"/>
      <c r="DF200" s="290"/>
      <c r="DG200" s="290"/>
      <c r="DH200" s="290"/>
      <c r="DI200" s="290"/>
      <c r="DJ200" s="290"/>
      <c r="DK200" s="295">
        <f>DC200/100*(DK197+DK199)</f>
        <v>0</v>
      </c>
      <c r="DL200" s="290"/>
      <c r="DM200" s="290"/>
      <c r="DN200" s="296">
        <f t="shared" si="1609"/>
        <v>0</v>
      </c>
      <c r="DO200" s="263"/>
      <c r="DP200" s="254"/>
      <c r="DQ200" s="293" t="str">
        <f>"Adjusment "&amp;" %"</f>
        <v>Adjusment  %</v>
      </c>
      <c r="DR200" s="294"/>
      <c r="DS200" s="294"/>
      <c r="DT200" s="257"/>
      <c r="DU200" s="290"/>
      <c r="DV200" s="290"/>
      <c r="DW200" s="290"/>
      <c r="DX200" s="290"/>
      <c r="DY200" s="290"/>
      <c r="DZ200" s="290"/>
      <c r="EA200" s="290"/>
      <c r="EB200" s="295">
        <f>DT200/100*(EB197+EB199)</f>
        <v>0</v>
      </c>
      <c r="EC200" s="290"/>
      <c r="ED200" s="290"/>
      <c r="EE200" s="296">
        <f t="shared" si="1610"/>
        <v>0</v>
      </c>
      <c r="EF200" s="263"/>
      <c r="EG200" s="254"/>
      <c r="EH200" s="293" t="str">
        <f>"Adjusment "&amp;" %"</f>
        <v>Adjusment  %</v>
      </c>
      <c r="EI200" s="294"/>
      <c r="EJ200" s="294"/>
      <c r="EK200" s="257"/>
      <c r="EL200" s="290"/>
      <c r="EM200" s="290"/>
      <c r="EN200" s="290"/>
      <c r="EO200" s="290"/>
      <c r="EP200" s="290"/>
      <c r="EQ200" s="290"/>
      <c r="ER200" s="290"/>
      <c r="ES200" s="295">
        <f>EK200/100*(ES197+ES199)</f>
        <v>0</v>
      </c>
      <c r="ET200" s="290"/>
      <c r="EU200" s="290"/>
      <c r="EV200" s="296">
        <f t="shared" si="1611"/>
        <v>0</v>
      </c>
      <c r="EW200" s="263"/>
      <c r="EX200" s="254"/>
      <c r="EY200" s="293" t="str">
        <f>"Adjusment "&amp;" %"</f>
        <v>Adjusment  %</v>
      </c>
      <c r="EZ200" s="294"/>
      <c r="FA200" s="294"/>
      <c r="FB200" s="257"/>
      <c r="FC200" s="290"/>
      <c r="FD200" s="290"/>
      <c r="FE200" s="290"/>
      <c r="FF200" s="290"/>
      <c r="FG200" s="290"/>
      <c r="FH200" s="290"/>
      <c r="FI200" s="290"/>
      <c r="FJ200" s="295">
        <f>FB200/100*(FJ197+FJ199)</f>
        <v>0</v>
      </c>
      <c r="FK200" s="290"/>
      <c r="FL200" s="290"/>
      <c r="FM200" s="296">
        <f t="shared" si="1612"/>
        <v>0</v>
      </c>
      <c r="FN200" s="263"/>
      <c r="FO200" s="254"/>
      <c r="FP200" s="293" t="str">
        <f>"Adjusment "&amp;" %"</f>
        <v>Adjusment  %</v>
      </c>
      <c r="FQ200" s="294"/>
      <c r="FR200" s="294"/>
      <c r="FS200" s="257"/>
      <c r="FT200" s="290"/>
      <c r="FU200" s="290"/>
      <c r="FV200" s="290"/>
      <c r="FW200" s="290"/>
      <c r="FX200" s="290"/>
      <c r="FY200" s="290"/>
      <c r="FZ200" s="290"/>
      <c r="GA200" s="295">
        <f>FS200/100*(GA197+GA199)</f>
        <v>0</v>
      </c>
      <c r="GB200" s="290"/>
      <c r="GC200" s="290"/>
      <c r="GD200" s="296">
        <f t="shared" si="1613"/>
        <v>0</v>
      </c>
      <c r="GE200" s="263"/>
      <c r="GF200" s="254"/>
      <c r="GG200" s="293" t="str">
        <f>"Adjusment "&amp;" %"</f>
        <v>Adjusment  %</v>
      </c>
      <c r="GH200" s="294"/>
      <c r="GI200" s="294"/>
      <c r="GJ200" s="257"/>
      <c r="GK200" s="290"/>
      <c r="GL200" s="290"/>
      <c r="GM200" s="290"/>
      <c r="GN200" s="290"/>
      <c r="GO200" s="290"/>
      <c r="GP200" s="290"/>
      <c r="GQ200" s="290"/>
      <c r="GR200" s="295">
        <f>GJ200/100*(GR197+GR199)</f>
        <v>0</v>
      </c>
      <c r="GS200" s="290"/>
      <c r="GT200" s="290"/>
      <c r="GU200" s="296">
        <f t="shared" si="1614"/>
        <v>0</v>
      </c>
      <c r="GV200" s="263"/>
      <c r="GW200" s="254"/>
      <c r="GX200" s="293" t="str">
        <f>"Adjusment "&amp;" %"</f>
        <v>Adjusment  %</v>
      </c>
      <c r="GY200" s="294"/>
      <c r="GZ200" s="294"/>
      <c r="HA200" s="257"/>
      <c r="HB200" s="290"/>
      <c r="HC200" s="290"/>
      <c r="HD200" s="290"/>
      <c r="HE200" s="290"/>
      <c r="HF200" s="290"/>
      <c r="HG200" s="290"/>
      <c r="HH200" s="290"/>
      <c r="HI200" s="295">
        <f>HA200/100*(HI197+HI199)</f>
        <v>0</v>
      </c>
      <c r="HJ200" s="290"/>
      <c r="HK200" s="290"/>
      <c r="HL200" s="296">
        <f t="shared" si="1615"/>
        <v>0</v>
      </c>
      <c r="HM200" s="263"/>
      <c r="HN200" s="254"/>
      <c r="HO200" s="293" t="str">
        <f>"Adjusment "&amp;" %"</f>
        <v>Adjusment  %</v>
      </c>
      <c r="HP200" s="294"/>
      <c r="HQ200" s="294"/>
      <c r="HR200" s="257"/>
      <c r="HS200" s="290"/>
      <c r="HT200" s="290"/>
      <c r="HU200" s="290"/>
      <c r="HV200" s="290"/>
      <c r="HW200" s="290"/>
      <c r="HX200" s="290"/>
      <c r="HY200" s="290"/>
      <c r="HZ200" s="295">
        <f>HR200/100*(HZ197+HZ199)</f>
        <v>0</v>
      </c>
      <c r="IA200" s="290"/>
      <c r="IB200" s="290"/>
      <c r="IC200" s="296">
        <f t="shared" si="1616"/>
        <v>0</v>
      </c>
      <c r="ID200" s="263"/>
      <c r="IE200" s="254"/>
      <c r="IF200" s="293" t="str">
        <f>"Adjusment "&amp;" %"</f>
        <v>Adjusment  %</v>
      </c>
      <c r="IG200" s="294"/>
      <c r="IH200" s="294"/>
      <c r="II200" s="257"/>
      <c r="IJ200" s="290"/>
      <c r="IK200" s="290"/>
      <c r="IL200" s="290"/>
      <c r="IM200" s="290"/>
      <c r="IN200" s="290"/>
      <c r="IO200" s="290"/>
      <c r="IP200" s="290"/>
      <c r="IQ200" s="295">
        <f>II200/100*(IQ197+IQ199)</f>
        <v>0</v>
      </c>
      <c r="IR200" s="290"/>
      <c r="IS200" s="290"/>
      <c r="IT200" s="296">
        <f t="shared" si="1617"/>
        <v>0</v>
      </c>
      <c r="IU200" s="263"/>
      <c r="IV200" s="254"/>
      <c r="IW200" s="293" t="str">
        <f>"Adjusment "&amp;" %"</f>
        <v>Adjusment  %</v>
      </c>
      <c r="IX200" s="294"/>
      <c r="IY200" s="294"/>
      <c r="IZ200" s="257"/>
      <c r="JA200" s="290"/>
      <c r="JB200" s="290"/>
      <c r="JC200" s="290"/>
      <c r="JD200" s="290"/>
      <c r="JE200" s="290"/>
      <c r="JF200" s="290"/>
      <c r="JG200" s="290"/>
      <c r="JH200" s="295">
        <f>IZ200/100*(JH197+JH199)</f>
        <v>0</v>
      </c>
      <c r="JI200" s="290"/>
      <c r="JJ200" s="290"/>
      <c r="JK200" s="296">
        <f t="shared" si="1618"/>
        <v>0</v>
      </c>
      <c r="JL200" s="263"/>
      <c r="JM200" s="254"/>
      <c r="JN200" s="293" t="str">
        <f>"Adjusment "&amp;" %"</f>
        <v>Adjusment  %</v>
      </c>
      <c r="JO200" s="294"/>
      <c r="JP200" s="294"/>
      <c r="JQ200" s="257"/>
      <c r="JR200" s="290"/>
      <c r="JS200" s="290"/>
      <c r="JT200" s="290"/>
      <c r="JU200" s="290"/>
      <c r="JV200" s="290"/>
      <c r="JW200" s="290"/>
      <c r="JX200" s="290"/>
      <c r="JY200" s="295">
        <f>JQ200/100*(JY197+JY199)</f>
        <v>0</v>
      </c>
      <c r="JZ200" s="290"/>
      <c r="KA200" s="290"/>
      <c r="KB200" s="296">
        <f t="shared" si="1619"/>
        <v>0</v>
      </c>
      <c r="KC200" s="263"/>
      <c r="KD200" s="254"/>
      <c r="KE200" s="293" t="str">
        <f>"Adjusment "&amp;" %"</f>
        <v>Adjusment  %</v>
      </c>
      <c r="KF200" s="294"/>
      <c r="KG200" s="294"/>
      <c r="KH200" s="257"/>
      <c r="KI200" s="290"/>
      <c r="KJ200" s="290"/>
      <c r="KK200" s="290"/>
      <c r="KL200" s="290"/>
      <c r="KM200" s="290"/>
      <c r="KN200" s="290"/>
      <c r="KO200" s="290"/>
      <c r="KP200" s="295">
        <f>KH200/100*(KP197+KP199)</f>
        <v>0</v>
      </c>
      <c r="KQ200" s="290"/>
      <c r="KR200" s="290"/>
      <c r="KS200" s="296">
        <f t="shared" si="1620"/>
        <v>0</v>
      </c>
      <c r="KT200" s="263"/>
      <c r="KU200" s="282"/>
    </row>
    <row r="201" ht="15.75" customHeight="1">
      <c r="A201" s="254"/>
      <c r="B201" s="255"/>
      <c r="C201" s="256"/>
      <c r="D201" s="256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62"/>
      <c r="Q201" s="263"/>
      <c r="R201" s="254"/>
      <c r="S201" s="255"/>
      <c r="T201" s="256"/>
      <c r="U201" s="256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  <c r="AF201" s="257"/>
      <c r="AG201" s="262"/>
      <c r="AH201" s="263"/>
      <c r="AI201" s="254"/>
      <c r="AJ201" s="255"/>
      <c r="AK201" s="256"/>
      <c r="AL201" s="256"/>
      <c r="AM201" s="257"/>
      <c r="AN201" s="257"/>
      <c r="AO201" s="257"/>
      <c r="AP201" s="257"/>
      <c r="AQ201" s="257"/>
      <c r="AR201" s="257"/>
      <c r="AS201" s="257"/>
      <c r="AT201" s="257"/>
      <c r="AU201" s="257"/>
      <c r="AV201" s="257"/>
      <c r="AW201" s="257"/>
      <c r="AX201" s="262"/>
      <c r="AY201" s="263"/>
      <c r="AZ201" s="254"/>
      <c r="BA201" s="255"/>
      <c r="BB201" s="256"/>
      <c r="BC201" s="256"/>
      <c r="BD201" s="257"/>
      <c r="BE201" s="257"/>
      <c r="BF201" s="257"/>
      <c r="BG201" s="257"/>
      <c r="BH201" s="257"/>
      <c r="BI201" s="257"/>
      <c r="BJ201" s="257"/>
      <c r="BK201" s="257"/>
      <c r="BL201" s="257"/>
      <c r="BM201" s="257"/>
      <c r="BN201" s="257"/>
      <c r="BO201" s="262"/>
      <c r="BP201" s="263"/>
      <c r="BQ201" s="254"/>
      <c r="BR201" s="255"/>
      <c r="BS201" s="256"/>
      <c r="BT201" s="256"/>
      <c r="BU201" s="257"/>
      <c r="BV201" s="257"/>
      <c r="BW201" s="257"/>
      <c r="BX201" s="257"/>
      <c r="BY201" s="257"/>
      <c r="BZ201" s="257"/>
      <c r="CA201" s="257"/>
      <c r="CB201" s="257"/>
      <c r="CC201" s="257"/>
      <c r="CD201" s="257"/>
      <c r="CE201" s="257"/>
      <c r="CF201" s="262"/>
      <c r="CG201" s="263"/>
      <c r="CH201" s="254"/>
      <c r="CI201" s="255"/>
      <c r="CJ201" s="256"/>
      <c r="CK201" s="256"/>
      <c r="CL201" s="257"/>
      <c r="CM201" s="257"/>
      <c r="CN201" s="257"/>
      <c r="CO201" s="257"/>
      <c r="CP201" s="257"/>
      <c r="CQ201" s="257"/>
      <c r="CR201" s="257"/>
      <c r="CS201" s="257"/>
      <c r="CT201" s="257"/>
      <c r="CU201" s="257"/>
      <c r="CV201" s="257"/>
      <c r="CW201" s="262"/>
      <c r="CX201" s="263"/>
      <c r="CY201" s="254"/>
      <c r="CZ201" s="255"/>
      <c r="DA201" s="256"/>
      <c r="DB201" s="256"/>
      <c r="DC201" s="257"/>
      <c r="DD201" s="257"/>
      <c r="DE201" s="257"/>
      <c r="DF201" s="257"/>
      <c r="DG201" s="257"/>
      <c r="DH201" s="257"/>
      <c r="DI201" s="257"/>
      <c r="DJ201" s="257"/>
      <c r="DK201" s="257"/>
      <c r="DL201" s="257"/>
      <c r="DM201" s="257"/>
      <c r="DN201" s="262"/>
      <c r="DO201" s="263"/>
      <c r="DP201" s="254"/>
      <c r="DQ201" s="255"/>
      <c r="DR201" s="256"/>
      <c r="DS201" s="256"/>
      <c r="DT201" s="257"/>
      <c r="DU201" s="257"/>
      <c r="DV201" s="257"/>
      <c r="DW201" s="257"/>
      <c r="DX201" s="257"/>
      <c r="DY201" s="257"/>
      <c r="DZ201" s="257"/>
      <c r="EA201" s="257"/>
      <c r="EB201" s="257"/>
      <c r="EC201" s="257"/>
      <c r="ED201" s="257"/>
      <c r="EE201" s="262"/>
      <c r="EF201" s="263"/>
      <c r="EG201" s="254"/>
      <c r="EH201" s="255"/>
      <c r="EI201" s="256"/>
      <c r="EJ201" s="256"/>
      <c r="EK201" s="257"/>
      <c r="EL201" s="257"/>
      <c r="EM201" s="257"/>
      <c r="EN201" s="257"/>
      <c r="EO201" s="257"/>
      <c r="EP201" s="257"/>
      <c r="EQ201" s="257"/>
      <c r="ER201" s="257"/>
      <c r="ES201" s="257"/>
      <c r="ET201" s="257"/>
      <c r="EU201" s="257"/>
      <c r="EV201" s="262"/>
      <c r="EW201" s="263"/>
      <c r="EX201" s="254"/>
      <c r="EY201" s="255"/>
      <c r="EZ201" s="256"/>
      <c r="FA201" s="256"/>
      <c r="FB201" s="257"/>
      <c r="FC201" s="257"/>
      <c r="FD201" s="257"/>
      <c r="FE201" s="257"/>
      <c r="FF201" s="257"/>
      <c r="FG201" s="257"/>
      <c r="FH201" s="257"/>
      <c r="FI201" s="257"/>
      <c r="FJ201" s="257"/>
      <c r="FK201" s="257"/>
      <c r="FL201" s="257"/>
      <c r="FM201" s="262"/>
      <c r="FN201" s="263"/>
      <c r="FO201" s="254"/>
      <c r="FP201" s="255"/>
      <c r="FQ201" s="256"/>
      <c r="FR201" s="256"/>
      <c r="FS201" s="257"/>
      <c r="FT201" s="257"/>
      <c r="FU201" s="257"/>
      <c r="FV201" s="257"/>
      <c r="FW201" s="257"/>
      <c r="FX201" s="257"/>
      <c r="FY201" s="257"/>
      <c r="FZ201" s="257"/>
      <c r="GA201" s="257"/>
      <c r="GB201" s="257"/>
      <c r="GC201" s="257"/>
      <c r="GD201" s="262"/>
      <c r="GE201" s="263"/>
      <c r="GF201" s="254"/>
      <c r="GG201" s="255"/>
      <c r="GH201" s="256"/>
      <c r="GI201" s="256"/>
      <c r="GJ201" s="257"/>
      <c r="GK201" s="257"/>
      <c r="GL201" s="257"/>
      <c r="GM201" s="257"/>
      <c r="GN201" s="257"/>
      <c r="GO201" s="257"/>
      <c r="GP201" s="257"/>
      <c r="GQ201" s="257"/>
      <c r="GR201" s="257"/>
      <c r="GS201" s="257"/>
      <c r="GT201" s="257"/>
      <c r="GU201" s="262"/>
      <c r="GV201" s="263"/>
      <c r="GW201" s="254"/>
      <c r="GX201" s="255"/>
      <c r="GY201" s="256"/>
      <c r="GZ201" s="256"/>
      <c r="HA201" s="257"/>
      <c r="HB201" s="257"/>
      <c r="HC201" s="257"/>
      <c r="HD201" s="257"/>
      <c r="HE201" s="257"/>
      <c r="HF201" s="257"/>
      <c r="HG201" s="257"/>
      <c r="HH201" s="257"/>
      <c r="HI201" s="257"/>
      <c r="HJ201" s="257"/>
      <c r="HK201" s="257"/>
      <c r="HL201" s="262"/>
      <c r="HM201" s="263"/>
      <c r="HN201" s="254"/>
      <c r="HO201" s="255"/>
      <c r="HP201" s="256"/>
      <c r="HQ201" s="256"/>
      <c r="HR201" s="257"/>
      <c r="HS201" s="257"/>
      <c r="HT201" s="257"/>
      <c r="HU201" s="257"/>
      <c r="HV201" s="257"/>
      <c r="HW201" s="257"/>
      <c r="HX201" s="257"/>
      <c r="HY201" s="257"/>
      <c r="HZ201" s="257"/>
      <c r="IA201" s="257"/>
      <c r="IB201" s="257"/>
      <c r="IC201" s="262"/>
      <c r="ID201" s="263"/>
      <c r="IE201" s="254"/>
      <c r="IF201" s="255"/>
      <c r="IG201" s="256"/>
      <c r="IH201" s="256"/>
      <c r="II201" s="257"/>
      <c r="IJ201" s="257"/>
      <c r="IK201" s="257"/>
      <c r="IL201" s="257"/>
      <c r="IM201" s="257"/>
      <c r="IN201" s="257"/>
      <c r="IO201" s="257"/>
      <c r="IP201" s="257"/>
      <c r="IQ201" s="257"/>
      <c r="IR201" s="257"/>
      <c r="IS201" s="257"/>
      <c r="IT201" s="262"/>
      <c r="IU201" s="263"/>
      <c r="IV201" s="254"/>
      <c r="IW201" s="255"/>
      <c r="IX201" s="256"/>
      <c r="IY201" s="256"/>
      <c r="IZ201" s="257"/>
      <c r="JA201" s="257"/>
      <c r="JB201" s="257"/>
      <c r="JC201" s="257"/>
      <c r="JD201" s="257"/>
      <c r="JE201" s="257"/>
      <c r="JF201" s="257"/>
      <c r="JG201" s="257"/>
      <c r="JH201" s="257"/>
      <c r="JI201" s="257"/>
      <c r="JJ201" s="257"/>
      <c r="JK201" s="262"/>
      <c r="JL201" s="263"/>
      <c r="JM201" s="254"/>
      <c r="JN201" s="255"/>
      <c r="JO201" s="256"/>
      <c r="JP201" s="256"/>
      <c r="JQ201" s="257"/>
      <c r="JR201" s="257"/>
      <c r="JS201" s="257"/>
      <c r="JT201" s="257"/>
      <c r="JU201" s="257"/>
      <c r="JV201" s="257"/>
      <c r="JW201" s="257"/>
      <c r="JX201" s="257"/>
      <c r="JY201" s="257"/>
      <c r="JZ201" s="257"/>
      <c r="KA201" s="257"/>
      <c r="KB201" s="262"/>
      <c r="KC201" s="263"/>
      <c r="KD201" s="254"/>
      <c r="KE201" s="255"/>
      <c r="KF201" s="256"/>
      <c r="KG201" s="256"/>
      <c r="KH201" s="257"/>
      <c r="KI201" s="257"/>
      <c r="KJ201" s="257"/>
      <c r="KK201" s="257"/>
      <c r="KL201" s="257"/>
      <c r="KM201" s="257"/>
      <c r="KN201" s="257"/>
      <c r="KO201" s="257"/>
      <c r="KP201" s="257"/>
      <c r="KQ201" s="257"/>
      <c r="KR201" s="257"/>
      <c r="KS201" s="262"/>
      <c r="KT201" s="263"/>
      <c r="KU201" s="282"/>
    </row>
    <row r="202" ht="24.0" customHeight="1">
      <c r="A202" s="297" t="s">
        <v>29</v>
      </c>
      <c r="B202" s="213"/>
      <c r="C202" s="298"/>
      <c r="D202" s="298"/>
      <c r="E202" s="299"/>
      <c r="F202" s="299"/>
      <c r="G202" s="300">
        <f>SUM(G197:G201)</f>
        <v>0</v>
      </c>
      <c r="H202" s="299"/>
      <c r="I202" s="300">
        <f>SUM(I197:I201)</f>
        <v>0</v>
      </c>
      <c r="J202" s="299"/>
      <c r="K202" s="299"/>
      <c r="L202" s="299"/>
      <c r="M202" s="300">
        <f>SUM(M197:M201)</f>
        <v>0</v>
      </c>
      <c r="N202" s="299"/>
      <c r="O202" s="300">
        <f t="shared" ref="O202:P202" si="1621">SUM(O197:O201)</f>
        <v>0</v>
      </c>
      <c r="P202" s="301">
        <f t="shared" si="1621"/>
        <v>0</v>
      </c>
      <c r="Q202" s="252"/>
      <c r="R202" s="297" t="s">
        <v>29</v>
      </c>
      <c r="S202" s="213"/>
      <c r="T202" s="298"/>
      <c r="U202" s="298"/>
      <c r="V202" s="299"/>
      <c r="W202" s="299"/>
      <c r="X202" s="300">
        <f>SUM(X197:X201)</f>
        <v>0</v>
      </c>
      <c r="Y202" s="299"/>
      <c r="Z202" s="300">
        <f>SUM(Z197:Z201)</f>
        <v>0</v>
      </c>
      <c r="AA202" s="299"/>
      <c r="AB202" s="299"/>
      <c r="AC202" s="299"/>
      <c r="AD202" s="300">
        <f>SUM(AD197:AD201)</f>
        <v>0</v>
      </c>
      <c r="AE202" s="299"/>
      <c r="AF202" s="300">
        <f t="shared" ref="AF202:AG202" si="1622">SUM(AF197:AF201)</f>
        <v>0</v>
      </c>
      <c r="AG202" s="301">
        <f t="shared" si="1622"/>
        <v>0</v>
      </c>
      <c r="AH202" s="252"/>
      <c r="AI202" s="297" t="s">
        <v>29</v>
      </c>
      <c r="AJ202" s="213"/>
      <c r="AK202" s="298"/>
      <c r="AL202" s="298"/>
      <c r="AM202" s="299"/>
      <c r="AN202" s="299"/>
      <c r="AO202" s="300">
        <f>SUM(AO197:AO201)</f>
        <v>0</v>
      </c>
      <c r="AP202" s="299"/>
      <c r="AQ202" s="300">
        <f>SUM(AQ197:AQ201)</f>
        <v>0</v>
      </c>
      <c r="AR202" s="299"/>
      <c r="AS202" s="299"/>
      <c r="AT202" s="299"/>
      <c r="AU202" s="300">
        <f>SUM(AU197:AU201)</f>
        <v>0</v>
      </c>
      <c r="AV202" s="299"/>
      <c r="AW202" s="300">
        <f t="shared" ref="AW202:AX202" si="1623">SUM(AW197:AW201)</f>
        <v>0</v>
      </c>
      <c r="AX202" s="301">
        <f t="shared" si="1623"/>
        <v>0</v>
      </c>
      <c r="AY202" s="252"/>
      <c r="AZ202" s="297" t="s">
        <v>29</v>
      </c>
      <c r="BA202" s="213"/>
      <c r="BB202" s="298"/>
      <c r="BC202" s="298"/>
      <c r="BD202" s="299"/>
      <c r="BE202" s="299"/>
      <c r="BF202" s="300">
        <f>SUM(BF197:BF201)</f>
        <v>0</v>
      </c>
      <c r="BG202" s="299"/>
      <c r="BH202" s="300">
        <f>SUM(BH197:BH201)</f>
        <v>0</v>
      </c>
      <c r="BI202" s="299"/>
      <c r="BJ202" s="299"/>
      <c r="BK202" s="299"/>
      <c r="BL202" s="300">
        <f>SUM(BL197:BL201)</f>
        <v>0</v>
      </c>
      <c r="BM202" s="299"/>
      <c r="BN202" s="300">
        <f t="shared" ref="BN202:BO202" si="1624">SUM(BN197:BN201)</f>
        <v>0</v>
      </c>
      <c r="BO202" s="301">
        <f t="shared" si="1624"/>
        <v>0</v>
      </c>
      <c r="BP202" s="252"/>
      <c r="BQ202" s="297" t="s">
        <v>29</v>
      </c>
      <c r="BR202" s="213"/>
      <c r="BS202" s="298"/>
      <c r="BT202" s="298"/>
      <c r="BU202" s="299"/>
      <c r="BV202" s="299"/>
      <c r="BW202" s="300">
        <f>SUM(BW197:BW201)</f>
        <v>0</v>
      </c>
      <c r="BX202" s="299"/>
      <c r="BY202" s="300">
        <f>SUM(BY197:BY201)</f>
        <v>0</v>
      </c>
      <c r="BZ202" s="299"/>
      <c r="CA202" s="299"/>
      <c r="CB202" s="299"/>
      <c r="CC202" s="300">
        <f>SUM(CC197:CC201)</f>
        <v>0</v>
      </c>
      <c r="CD202" s="299"/>
      <c r="CE202" s="300">
        <f t="shared" ref="CE202:CF202" si="1625">SUM(CE197:CE201)</f>
        <v>0</v>
      </c>
      <c r="CF202" s="301">
        <f t="shared" si="1625"/>
        <v>0</v>
      </c>
      <c r="CG202" s="252"/>
      <c r="CH202" s="297" t="s">
        <v>29</v>
      </c>
      <c r="CI202" s="213"/>
      <c r="CJ202" s="298"/>
      <c r="CK202" s="298"/>
      <c r="CL202" s="299"/>
      <c r="CM202" s="299"/>
      <c r="CN202" s="300">
        <f>SUM(CN197:CN201)</f>
        <v>0</v>
      </c>
      <c r="CO202" s="299"/>
      <c r="CP202" s="300">
        <f>SUM(CP197:CP201)</f>
        <v>0</v>
      </c>
      <c r="CQ202" s="299"/>
      <c r="CR202" s="299"/>
      <c r="CS202" s="299"/>
      <c r="CT202" s="300">
        <f>SUM(CT197:CT201)</f>
        <v>0</v>
      </c>
      <c r="CU202" s="299"/>
      <c r="CV202" s="300">
        <f t="shared" ref="CV202:CW202" si="1626">SUM(CV197:CV201)</f>
        <v>0</v>
      </c>
      <c r="CW202" s="301">
        <f t="shared" si="1626"/>
        <v>0</v>
      </c>
      <c r="CX202" s="252"/>
      <c r="CY202" s="297" t="s">
        <v>29</v>
      </c>
      <c r="CZ202" s="213"/>
      <c r="DA202" s="298"/>
      <c r="DB202" s="298"/>
      <c r="DC202" s="299"/>
      <c r="DD202" s="299"/>
      <c r="DE202" s="300">
        <f>SUM(DE197:DE201)</f>
        <v>0</v>
      </c>
      <c r="DF202" s="299"/>
      <c r="DG202" s="300">
        <f>SUM(DG197:DG201)</f>
        <v>0</v>
      </c>
      <c r="DH202" s="299"/>
      <c r="DI202" s="299"/>
      <c r="DJ202" s="299"/>
      <c r="DK202" s="300">
        <f>SUM(DK197:DK201)</f>
        <v>0</v>
      </c>
      <c r="DL202" s="299"/>
      <c r="DM202" s="300">
        <f t="shared" ref="DM202:DN202" si="1627">SUM(DM197:DM201)</f>
        <v>0</v>
      </c>
      <c r="DN202" s="301">
        <f t="shared" si="1627"/>
        <v>0</v>
      </c>
      <c r="DO202" s="252"/>
      <c r="DP202" s="297" t="s">
        <v>29</v>
      </c>
      <c r="DQ202" s="213"/>
      <c r="DR202" s="298"/>
      <c r="DS202" s="298"/>
      <c r="DT202" s="299"/>
      <c r="DU202" s="299"/>
      <c r="DV202" s="300">
        <f>SUM(DV197:DV201)</f>
        <v>0</v>
      </c>
      <c r="DW202" s="299"/>
      <c r="DX202" s="300">
        <f>SUM(DX197:DX201)</f>
        <v>0</v>
      </c>
      <c r="DY202" s="299"/>
      <c r="DZ202" s="299"/>
      <c r="EA202" s="299"/>
      <c r="EB202" s="300">
        <f>SUM(EB197:EB201)</f>
        <v>0</v>
      </c>
      <c r="EC202" s="299"/>
      <c r="ED202" s="300">
        <f t="shared" ref="ED202:EE202" si="1628">SUM(ED197:ED201)</f>
        <v>0</v>
      </c>
      <c r="EE202" s="301">
        <f t="shared" si="1628"/>
        <v>0</v>
      </c>
      <c r="EF202" s="252"/>
      <c r="EG202" s="297" t="s">
        <v>29</v>
      </c>
      <c r="EH202" s="213"/>
      <c r="EI202" s="298"/>
      <c r="EJ202" s="298"/>
      <c r="EK202" s="299"/>
      <c r="EL202" s="299"/>
      <c r="EM202" s="300">
        <f>SUM(EM197:EM201)</f>
        <v>0</v>
      </c>
      <c r="EN202" s="299"/>
      <c r="EO202" s="300">
        <f>SUM(EO197:EO201)</f>
        <v>0</v>
      </c>
      <c r="EP202" s="299"/>
      <c r="EQ202" s="299"/>
      <c r="ER202" s="299"/>
      <c r="ES202" s="300">
        <f>SUM(ES197:ES201)</f>
        <v>0</v>
      </c>
      <c r="ET202" s="299"/>
      <c r="EU202" s="300">
        <f t="shared" ref="EU202:EV202" si="1629">SUM(EU197:EU201)</f>
        <v>0</v>
      </c>
      <c r="EV202" s="301">
        <f t="shared" si="1629"/>
        <v>0</v>
      </c>
      <c r="EW202" s="252"/>
      <c r="EX202" s="297" t="s">
        <v>29</v>
      </c>
      <c r="EY202" s="213"/>
      <c r="EZ202" s="298"/>
      <c r="FA202" s="298"/>
      <c r="FB202" s="299"/>
      <c r="FC202" s="299"/>
      <c r="FD202" s="300">
        <f>SUM(FD197:FD201)</f>
        <v>0</v>
      </c>
      <c r="FE202" s="299"/>
      <c r="FF202" s="300">
        <f>SUM(FF197:FF201)</f>
        <v>0</v>
      </c>
      <c r="FG202" s="299"/>
      <c r="FH202" s="299"/>
      <c r="FI202" s="299"/>
      <c r="FJ202" s="300">
        <f>SUM(FJ197:FJ201)</f>
        <v>0</v>
      </c>
      <c r="FK202" s="299"/>
      <c r="FL202" s="300">
        <f t="shared" ref="FL202:FM202" si="1630">SUM(FL197:FL201)</f>
        <v>0</v>
      </c>
      <c r="FM202" s="301">
        <f t="shared" si="1630"/>
        <v>0</v>
      </c>
      <c r="FN202" s="252"/>
      <c r="FO202" s="297" t="s">
        <v>29</v>
      </c>
      <c r="FP202" s="213"/>
      <c r="FQ202" s="298"/>
      <c r="FR202" s="298"/>
      <c r="FS202" s="299"/>
      <c r="FT202" s="299"/>
      <c r="FU202" s="300">
        <f>SUM(FU197:FU201)</f>
        <v>0</v>
      </c>
      <c r="FV202" s="299"/>
      <c r="FW202" s="300">
        <f>SUM(FW197:FW201)</f>
        <v>0</v>
      </c>
      <c r="FX202" s="299"/>
      <c r="FY202" s="299"/>
      <c r="FZ202" s="299"/>
      <c r="GA202" s="300">
        <f>SUM(GA197:GA201)</f>
        <v>0</v>
      </c>
      <c r="GB202" s="299"/>
      <c r="GC202" s="300">
        <f t="shared" ref="GC202:GD202" si="1631">SUM(GC197:GC201)</f>
        <v>0</v>
      </c>
      <c r="GD202" s="301">
        <f t="shared" si="1631"/>
        <v>0</v>
      </c>
      <c r="GE202" s="252"/>
      <c r="GF202" s="297" t="s">
        <v>29</v>
      </c>
      <c r="GG202" s="213"/>
      <c r="GH202" s="298"/>
      <c r="GI202" s="298"/>
      <c r="GJ202" s="299"/>
      <c r="GK202" s="299"/>
      <c r="GL202" s="300">
        <f>SUM(GL197:GL201)</f>
        <v>0</v>
      </c>
      <c r="GM202" s="299"/>
      <c r="GN202" s="300">
        <f>SUM(GN197:GN201)</f>
        <v>0</v>
      </c>
      <c r="GO202" s="299"/>
      <c r="GP202" s="299"/>
      <c r="GQ202" s="299"/>
      <c r="GR202" s="300">
        <f>SUM(GR197:GR201)</f>
        <v>0</v>
      </c>
      <c r="GS202" s="299"/>
      <c r="GT202" s="300">
        <f t="shared" ref="GT202:GU202" si="1632">SUM(GT197:GT201)</f>
        <v>0</v>
      </c>
      <c r="GU202" s="301">
        <f t="shared" si="1632"/>
        <v>0</v>
      </c>
      <c r="GV202" s="252"/>
      <c r="GW202" s="297" t="s">
        <v>29</v>
      </c>
      <c r="GX202" s="213"/>
      <c r="GY202" s="298"/>
      <c r="GZ202" s="298"/>
      <c r="HA202" s="299"/>
      <c r="HB202" s="299"/>
      <c r="HC202" s="300">
        <f>SUM(HC197:HC201)</f>
        <v>0</v>
      </c>
      <c r="HD202" s="299"/>
      <c r="HE202" s="300">
        <f>SUM(HE197:HE201)</f>
        <v>0</v>
      </c>
      <c r="HF202" s="299"/>
      <c r="HG202" s="299"/>
      <c r="HH202" s="299"/>
      <c r="HI202" s="300">
        <f>SUM(HI197:HI201)</f>
        <v>0</v>
      </c>
      <c r="HJ202" s="299"/>
      <c r="HK202" s="300">
        <f t="shared" ref="HK202:HL202" si="1633">SUM(HK197:HK201)</f>
        <v>0</v>
      </c>
      <c r="HL202" s="301">
        <f t="shared" si="1633"/>
        <v>0</v>
      </c>
      <c r="HM202" s="252"/>
      <c r="HN202" s="297" t="s">
        <v>29</v>
      </c>
      <c r="HO202" s="213"/>
      <c r="HP202" s="298"/>
      <c r="HQ202" s="298"/>
      <c r="HR202" s="299"/>
      <c r="HS202" s="299"/>
      <c r="HT202" s="300">
        <f>SUM(HT197:HT201)</f>
        <v>0</v>
      </c>
      <c r="HU202" s="299"/>
      <c r="HV202" s="300">
        <f>SUM(HV197:HV201)</f>
        <v>0</v>
      </c>
      <c r="HW202" s="299"/>
      <c r="HX202" s="299"/>
      <c r="HY202" s="299"/>
      <c r="HZ202" s="300">
        <f>SUM(HZ197:HZ201)</f>
        <v>0</v>
      </c>
      <c r="IA202" s="299"/>
      <c r="IB202" s="300">
        <f t="shared" ref="IB202:IC202" si="1634">SUM(IB197:IB201)</f>
        <v>0</v>
      </c>
      <c r="IC202" s="301">
        <f t="shared" si="1634"/>
        <v>0</v>
      </c>
      <c r="ID202" s="252"/>
      <c r="IE202" s="297" t="s">
        <v>29</v>
      </c>
      <c r="IF202" s="213"/>
      <c r="IG202" s="298"/>
      <c r="IH202" s="298"/>
      <c r="II202" s="299"/>
      <c r="IJ202" s="299"/>
      <c r="IK202" s="300">
        <f>SUM(IK197:IK201)</f>
        <v>0</v>
      </c>
      <c r="IL202" s="299"/>
      <c r="IM202" s="300">
        <f>SUM(IM197:IM201)</f>
        <v>0</v>
      </c>
      <c r="IN202" s="299"/>
      <c r="IO202" s="299"/>
      <c r="IP202" s="299"/>
      <c r="IQ202" s="300">
        <f>SUM(IQ197:IQ201)</f>
        <v>0</v>
      </c>
      <c r="IR202" s="299"/>
      <c r="IS202" s="300">
        <f t="shared" ref="IS202:IT202" si="1635">SUM(IS197:IS201)</f>
        <v>0</v>
      </c>
      <c r="IT202" s="301">
        <f t="shared" si="1635"/>
        <v>0</v>
      </c>
      <c r="IU202" s="252"/>
      <c r="IV202" s="297" t="s">
        <v>29</v>
      </c>
      <c r="IW202" s="213"/>
      <c r="IX202" s="298"/>
      <c r="IY202" s="298"/>
      <c r="IZ202" s="299"/>
      <c r="JA202" s="299"/>
      <c r="JB202" s="300">
        <f>SUM(JB197:JB201)</f>
        <v>0</v>
      </c>
      <c r="JC202" s="299"/>
      <c r="JD202" s="300">
        <f>SUM(JD197:JD201)</f>
        <v>0</v>
      </c>
      <c r="JE202" s="299"/>
      <c r="JF202" s="299"/>
      <c r="JG202" s="299"/>
      <c r="JH202" s="300">
        <f>SUM(JH197:JH201)</f>
        <v>0</v>
      </c>
      <c r="JI202" s="299"/>
      <c r="JJ202" s="300">
        <f t="shared" ref="JJ202:JK202" si="1636">SUM(JJ197:JJ201)</f>
        <v>0</v>
      </c>
      <c r="JK202" s="301">
        <f t="shared" si="1636"/>
        <v>0</v>
      </c>
      <c r="JL202" s="252"/>
      <c r="JM202" s="297" t="s">
        <v>29</v>
      </c>
      <c r="JN202" s="213"/>
      <c r="JO202" s="298"/>
      <c r="JP202" s="298"/>
      <c r="JQ202" s="299"/>
      <c r="JR202" s="299"/>
      <c r="JS202" s="300">
        <f>SUM(JS197:JS201)</f>
        <v>0</v>
      </c>
      <c r="JT202" s="299"/>
      <c r="JU202" s="300">
        <f>SUM(JU197:JU201)</f>
        <v>0</v>
      </c>
      <c r="JV202" s="299"/>
      <c r="JW202" s="299"/>
      <c r="JX202" s="299"/>
      <c r="JY202" s="300">
        <f>SUM(JY197:JY201)</f>
        <v>0</v>
      </c>
      <c r="JZ202" s="299"/>
      <c r="KA202" s="300">
        <f t="shared" ref="KA202:KB202" si="1637">SUM(KA197:KA201)</f>
        <v>0</v>
      </c>
      <c r="KB202" s="301">
        <f t="shared" si="1637"/>
        <v>0</v>
      </c>
      <c r="KC202" s="252"/>
      <c r="KD202" s="297" t="s">
        <v>29</v>
      </c>
      <c r="KE202" s="213"/>
      <c r="KF202" s="298"/>
      <c r="KG202" s="298"/>
      <c r="KH202" s="299"/>
      <c r="KI202" s="299"/>
      <c r="KJ202" s="300">
        <f>SUM(KJ197:KJ201)</f>
        <v>0</v>
      </c>
      <c r="KK202" s="299"/>
      <c r="KL202" s="300">
        <f>SUM(KL197:KL201)</f>
        <v>0</v>
      </c>
      <c r="KM202" s="299"/>
      <c r="KN202" s="299"/>
      <c r="KO202" s="299"/>
      <c r="KP202" s="300">
        <f>SUM(KP197:KP201)</f>
        <v>0</v>
      </c>
      <c r="KQ202" s="299"/>
      <c r="KR202" s="300">
        <f t="shared" ref="KR202:KS202" si="1638">SUM(KR197:KR201)</f>
        <v>0</v>
      </c>
      <c r="KS202" s="301">
        <f t="shared" si="1638"/>
        <v>0</v>
      </c>
      <c r="KT202" s="252"/>
      <c r="KU202" s="287"/>
    </row>
    <row r="203" ht="15.0" customHeight="1">
      <c r="A203" s="131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5"/>
      <c r="R203" s="131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5"/>
      <c r="AI203" s="131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5"/>
      <c r="AZ203" s="131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  <c r="BK203" s="124"/>
      <c r="BL203" s="124"/>
      <c r="BM203" s="124"/>
      <c r="BN203" s="124"/>
      <c r="BO203" s="124"/>
      <c r="BP203" s="125"/>
      <c r="BQ203" s="131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5"/>
      <c r="CH203" s="131"/>
      <c r="CI203" s="124"/>
      <c r="CJ203" s="124"/>
      <c r="CK203" s="124"/>
      <c r="CL203" s="124"/>
      <c r="CM203" s="124"/>
      <c r="CN203" s="124"/>
      <c r="CO203" s="124"/>
      <c r="CP203" s="124"/>
      <c r="CQ203" s="124"/>
      <c r="CR203" s="124"/>
      <c r="CS203" s="124"/>
      <c r="CT203" s="124"/>
      <c r="CU203" s="124"/>
      <c r="CV203" s="124"/>
      <c r="CW203" s="124"/>
      <c r="CX203" s="125"/>
      <c r="CY203" s="131"/>
      <c r="CZ203" s="124"/>
      <c r="DA203" s="124"/>
      <c r="DB203" s="124"/>
      <c r="DC203" s="124"/>
      <c r="DD203" s="124"/>
      <c r="DE203" s="124"/>
      <c r="DF203" s="124"/>
      <c r="DG203" s="124"/>
      <c r="DH203" s="124"/>
      <c r="DI203" s="124"/>
      <c r="DJ203" s="124"/>
      <c r="DK203" s="124"/>
      <c r="DL203" s="124"/>
      <c r="DM203" s="124"/>
      <c r="DN203" s="124"/>
      <c r="DO203" s="125"/>
      <c r="DP203" s="131"/>
      <c r="DQ203" s="124"/>
      <c r="DR203" s="124"/>
      <c r="DS203" s="124"/>
      <c r="DT203" s="124"/>
      <c r="DU203" s="124"/>
      <c r="DV203" s="124"/>
      <c r="DW203" s="124"/>
      <c r="DX203" s="124"/>
      <c r="DY203" s="124"/>
      <c r="DZ203" s="124"/>
      <c r="EA203" s="124"/>
      <c r="EB203" s="124"/>
      <c r="EC203" s="124"/>
      <c r="ED203" s="124"/>
      <c r="EE203" s="124"/>
      <c r="EF203" s="125"/>
      <c r="EG203" s="131"/>
      <c r="EH203" s="124"/>
      <c r="EI203" s="124"/>
      <c r="EJ203" s="124"/>
      <c r="EK203" s="124"/>
      <c r="EL203" s="124"/>
      <c r="EM203" s="124"/>
      <c r="EN203" s="124"/>
      <c r="EO203" s="124"/>
      <c r="EP203" s="124"/>
      <c r="EQ203" s="124"/>
      <c r="ER203" s="124"/>
      <c r="ES203" s="124"/>
      <c r="ET203" s="124"/>
      <c r="EU203" s="124"/>
      <c r="EV203" s="124"/>
      <c r="EW203" s="125"/>
      <c r="EX203" s="131"/>
      <c r="EY203" s="124"/>
      <c r="EZ203" s="124"/>
      <c r="FA203" s="124"/>
      <c r="FB203" s="124"/>
      <c r="FC203" s="124"/>
      <c r="FD203" s="124"/>
      <c r="FE203" s="124"/>
      <c r="FF203" s="124"/>
      <c r="FG203" s="124"/>
      <c r="FH203" s="124"/>
      <c r="FI203" s="124"/>
      <c r="FJ203" s="124"/>
      <c r="FK203" s="124"/>
      <c r="FL203" s="124"/>
      <c r="FM203" s="124"/>
      <c r="FN203" s="125"/>
      <c r="FO203" s="131"/>
      <c r="FP203" s="124"/>
      <c r="FQ203" s="124"/>
      <c r="FR203" s="124"/>
      <c r="FS203" s="124"/>
      <c r="FT203" s="124"/>
      <c r="FU203" s="124"/>
      <c r="FV203" s="124"/>
      <c r="FW203" s="124"/>
      <c r="FX203" s="124"/>
      <c r="FY203" s="124"/>
      <c r="FZ203" s="124"/>
      <c r="GA203" s="124"/>
      <c r="GB203" s="124"/>
      <c r="GC203" s="124"/>
      <c r="GD203" s="124"/>
      <c r="GE203" s="125"/>
      <c r="GF203" s="131"/>
      <c r="GG203" s="124"/>
      <c r="GH203" s="124"/>
      <c r="GI203" s="124"/>
      <c r="GJ203" s="124"/>
      <c r="GK203" s="124"/>
      <c r="GL203" s="124"/>
      <c r="GM203" s="124"/>
      <c r="GN203" s="124"/>
      <c r="GO203" s="124"/>
      <c r="GP203" s="124"/>
      <c r="GQ203" s="124"/>
      <c r="GR203" s="124"/>
      <c r="GS203" s="124"/>
      <c r="GT203" s="124"/>
      <c r="GU203" s="124"/>
      <c r="GV203" s="125"/>
      <c r="GW203" s="131"/>
      <c r="GX203" s="124"/>
      <c r="GY203" s="124"/>
      <c r="GZ203" s="124"/>
      <c r="HA203" s="124"/>
      <c r="HB203" s="124"/>
      <c r="HC203" s="124"/>
      <c r="HD203" s="124"/>
      <c r="HE203" s="124"/>
      <c r="HF203" s="124"/>
      <c r="HG203" s="124"/>
      <c r="HH203" s="124"/>
      <c r="HI203" s="124"/>
      <c r="HJ203" s="124"/>
      <c r="HK203" s="124"/>
      <c r="HL203" s="124"/>
      <c r="HM203" s="125"/>
      <c r="HN203" s="131"/>
      <c r="HO203" s="124"/>
      <c r="HP203" s="124"/>
      <c r="HQ203" s="124"/>
      <c r="HR203" s="124"/>
      <c r="HS203" s="124"/>
      <c r="HT203" s="124"/>
      <c r="HU203" s="124"/>
      <c r="HV203" s="124"/>
      <c r="HW203" s="124"/>
      <c r="HX203" s="124"/>
      <c r="HY203" s="124"/>
      <c r="HZ203" s="124"/>
      <c r="IA203" s="124"/>
      <c r="IB203" s="124"/>
      <c r="IC203" s="124"/>
      <c r="ID203" s="125"/>
      <c r="IE203" s="131"/>
      <c r="IF203" s="124"/>
      <c r="IG203" s="124"/>
      <c r="IH203" s="124"/>
      <c r="II203" s="124"/>
      <c r="IJ203" s="124"/>
      <c r="IK203" s="124"/>
      <c r="IL203" s="124"/>
      <c r="IM203" s="124"/>
      <c r="IN203" s="124"/>
      <c r="IO203" s="124"/>
      <c r="IP203" s="124"/>
      <c r="IQ203" s="124"/>
      <c r="IR203" s="124"/>
      <c r="IS203" s="124"/>
      <c r="IT203" s="124"/>
      <c r="IU203" s="125"/>
      <c r="IV203" s="131"/>
      <c r="IW203" s="124"/>
      <c r="IX203" s="124"/>
      <c r="IY203" s="124"/>
      <c r="IZ203" s="124"/>
      <c r="JA203" s="124"/>
      <c r="JB203" s="124"/>
      <c r="JC203" s="124"/>
      <c r="JD203" s="124"/>
      <c r="JE203" s="124"/>
      <c r="JF203" s="124"/>
      <c r="JG203" s="124"/>
      <c r="JH203" s="124"/>
      <c r="JI203" s="124"/>
      <c r="JJ203" s="124"/>
      <c r="JK203" s="124"/>
      <c r="JL203" s="125"/>
      <c r="JM203" s="131"/>
      <c r="JN203" s="124"/>
      <c r="JO203" s="124"/>
      <c r="JP203" s="124"/>
      <c r="JQ203" s="124"/>
      <c r="JR203" s="124"/>
      <c r="JS203" s="124"/>
      <c r="JT203" s="124"/>
      <c r="JU203" s="124"/>
      <c r="JV203" s="124"/>
      <c r="JW203" s="124"/>
      <c r="JX203" s="124"/>
      <c r="JY203" s="124"/>
      <c r="JZ203" s="124"/>
      <c r="KA203" s="124"/>
      <c r="KB203" s="124"/>
      <c r="KC203" s="125"/>
      <c r="KD203" s="131"/>
      <c r="KE203" s="124"/>
      <c r="KF203" s="124"/>
      <c r="KG203" s="124"/>
      <c r="KH203" s="124"/>
      <c r="KI203" s="124"/>
      <c r="KJ203" s="124"/>
      <c r="KK203" s="124"/>
      <c r="KL203" s="124"/>
      <c r="KM203" s="124"/>
      <c r="KN203" s="124"/>
      <c r="KO203" s="124"/>
      <c r="KP203" s="124"/>
      <c r="KQ203" s="124"/>
      <c r="KR203" s="124"/>
      <c r="KS203" s="124"/>
      <c r="KT203" s="125"/>
      <c r="KU203" s="124"/>
    </row>
    <row r="204" ht="15.0" customHeight="1">
      <c r="A204" s="131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5"/>
      <c r="R204" s="131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5"/>
      <c r="AI204" s="131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5"/>
      <c r="AZ204" s="131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4"/>
      <c r="BK204" s="124"/>
      <c r="BL204" s="124"/>
      <c r="BM204" s="124"/>
      <c r="BN204" s="124"/>
      <c r="BO204" s="124"/>
      <c r="BP204" s="125"/>
      <c r="BQ204" s="131"/>
      <c r="BR204" s="124"/>
      <c r="BS204" s="124"/>
      <c r="BT204" s="124"/>
      <c r="BU204" s="124"/>
      <c r="BV204" s="124"/>
      <c r="BW204" s="124"/>
      <c r="BX204" s="124"/>
      <c r="BY204" s="124"/>
      <c r="BZ204" s="124"/>
      <c r="CA204" s="124"/>
      <c r="CB204" s="124"/>
      <c r="CC204" s="124"/>
      <c r="CD204" s="124"/>
      <c r="CE204" s="124"/>
      <c r="CF204" s="124"/>
      <c r="CG204" s="125"/>
      <c r="CH204" s="131"/>
      <c r="CI204" s="124"/>
      <c r="CJ204" s="124"/>
      <c r="CK204" s="124"/>
      <c r="CL204" s="124"/>
      <c r="CM204" s="124"/>
      <c r="CN204" s="124"/>
      <c r="CO204" s="124"/>
      <c r="CP204" s="124"/>
      <c r="CQ204" s="124"/>
      <c r="CR204" s="124"/>
      <c r="CS204" s="124"/>
      <c r="CT204" s="124"/>
      <c r="CU204" s="124"/>
      <c r="CV204" s="124"/>
      <c r="CW204" s="124"/>
      <c r="CX204" s="125"/>
      <c r="CY204" s="131"/>
      <c r="CZ204" s="124"/>
      <c r="DA204" s="124"/>
      <c r="DB204" s="124"/>
      <c r="DC204" s="124"/>
      <c r="DD204" s="124"/>
      <c r="DE204" s="124"/>
      <c r="DF204" s="124"/>
      <c r="DG204" s="124"/>
      <c r="DH204" s="124"/>
      <c r="DI204" s="124"/>
      <c r="DJ204" s="124"/>
      <c r="DK204" s="124"/>
      <c r="DL204" s="124"/>
      <c r="DM204" s="124"/>
      <c r="DN204" s="124"/>
      <c r="DO204" s="125"/>
      <c r="DP204" s="131"/>
      <c r="DQ204" s="124"/>
      <c r="DR204" s="124"/>
      <c r="DS204" s="124"/>
      <c r="DT204" s="124"/>
      <c r="DU204" s="124"/>
      <c r="DV204" s="124"/>
      <c r="DW204" s="124"/>
      <c r="DX204" s="124"/>
      <c r="DY204" s="124"/>
      <c r="DZ204" s="124"/>
      <c r="EA204" s="124"/>
      <c r="EB204" s="124"/>
      <c r="EC204" s="124"/>
      <c r="ED204" s="124"/>
      <c r="EE204" s="124"/>
      <c r="EF204" s="125"/>
      <c r="EG204" s="131"/>
      <c r="EH204" s="124"/>
      <c r="EI204" s="124"/>
      <c r="EJ204" s="124"/>
      <c r="EK204" s="124"/>
      <c r="EL204" s="124"/>
      <c r="EM204" s="124"/>
      <c r="EN204" s="124"/>
      <c r="EO204" s="124"/>
      <c r="EP204" s="124"/>
      <c r="EQ204" s="124"/>
      <c r="ER204" s="124"/>
      <c r="ES204" s="124"/>
      <c r="ET204" s="124"/>
      <c r="EU204" s="124"/>
      <c r="EV204" s="124"/>
      <c r="EW204" s="125"/>
      <c r="EX204" s="131"/>
      <c r="EY204" s="124"/>
      <c r="EZ204" s="124"/>
      <c r="FA204" s="124"/>
      <c r="FB204" s="124"/>
      <c r="FC204" s="124"/>
      <c r="FD204" s="124"/>
      <c r="FE204" s="124"/>
      <c r="FF204" s="124"/>
      <c r="FG204" s="124"/>
      <c r="FH204" s="124"/>
      <c r="FI204" s="124"/>
      <c r="FJ204" s="124"/>
      <c r="FK204" s="124"/>
      <c r="FL204" s="124"/>
      <c r="FM204" s="124"/>
      <c r="FN204" s="125"/>
      <c r="FO204" s="131"/>
      <c r="FP204" s="124"/>
      <c r="FQ204" s="124"/>
      <c r="FR204" s="124"/>
      <c r="FS204" s="124"/>
      <c r="FT204" s="124"/>
      <c r="FU204" s="124"/>
      <c r="FV204" s="124"/>
      <c r="FW204" s="124"/>
      <c r="FX204" s="124"/>
      <c r="FY204" s="124"/>
      <c r="FZ204" s="124"/>
      <c r="GA204" s="124"/>
      <c r="GB204" s="124"/>
      <c r="GC204" s="124"/>
      <c r="GD204" s="124"/>
      <c r="GE204" s="125"/>
      <c r="GF204" s="131"/>
      <c r="GG204" s="124"/>
      <c r="GH204" s="124"/>
      <c r="GI204" s="124"/>
      <c r="GJ204" s="124"/>
      <c r="GK204" s="124"/>
      <c r="GL204" s="124"/>
      <c r="GM204" s="124"/>
      <c r="GN204" s="124"/>
      <c r="GO204" s="124"/>
      <c r="GP204" s="124"/>
      <c r="GQ204" s="124"/>
      <c r="GR204" s="124"/>
      <c r="GS204" s="124"/>
      <c r="GT204" s="124"/>
      <c r="GU204" s="124"/>
      <c r="GV204" s="125"/>
      <c r="GW204" s="131"/>
      <c r="GX204" s="124"/>
      <c r="GY204" s="124"/>
      <c r="GZ204" s="124"/>
      <c r="HA204" s="124"/>
      <c r="HB204" s="124"/>
      <c r="HC204" s="124"/>
      <c r="HD204" s="124"/>
      <c r="HE204" s="124"/>
      <c r="HF204" s="124"/>
      <c r="HG204" s="124"/>
      <c r="HH204" s="124"/>
      <c r="HI204" s="124"/>
      <c r="HJ204" s="124"/>
      <c r="HK204" s="124"/>
      <c r="HL204" s="124"/>
      <c r="HM204" s="125"/>
      <c r="HN204" s="131"/>
      <c r="HO204" s="124"/>
      <c r="HP204" s="124"/>
      <c r="HQ204" s="124"/>
      <c r="HR204" s="124"/>
      <c r="HS204" s="124"/>
      <c r="HT204" s="124"/>
      <c r="HU204" s="124"/>
      <c r="HV204" s="124"/>
      <c r="HW204" s="124"/>
      <c r="HX204" s="124"/>
      <c r="HY204" s="124"/>
      <c r="HZ204" s="124"/>
      <c r="IA204" s="124"/>
      <c r="IB204" s="124"/>
      <c r="IC204" s="124"/>
      <c r="ID204" s="125"/>
      <c r="IE204" s="131"/>
      <c r="IF204" s="124"/>
      <c r="IG204" s="124"/>
      <c r="IH204" s="124"/>
      <c r="II204" s="124"/>
      <c r="IJ204" s="124"/>
      <c r="IK204" s="124"/>
      <c r="IL204" s="124"/>
      <c r="IM204" s="124"/>
      <c r="IN204" s="124"/>
      <c r="IO204" s="124"/>
      <c r="IP204" s="124"/>
      <c r="IQ204" s="124"/>
      <c r="IR204" s="124"/>
      <c r="IS204" s="124"/>
      <c r="IT204" s="124"/>
      <c r="IU204" s="125"/>
      <c r="IV204" s="131"/>
      <c r="IW204" s="124"/>
      <c r="IX204" s="124"/>
      <c r="IY204" s="124"/>
      <c r="IZ204" s="124"/>
      <c r="JA204" s="124"/>
      <c r="JB204" s="124"/>
      <c r="JC204" s="124"/>
      <c r="JD204" s="124"/>
      <c r="JE204" s="124"/>
      <c r="JF204" s="124"/>
      <c r="JG204" s="124"/>
      <c r="JH204" s="124"/>
      <c r="JI204" s="124"/>
      <c r="JJ204" s="124"/>
      <c r="JK204" s="124"/>
      <c r="JL204" s="125"/>
      <c r="JM204" s="131"/>
      <c r="JN204" s="124"/>
      <c r="JO204" s="124"/>
      <c r="JP204" s="124"/>
      <c r="JQ204" s="124"/>
      <c r="JR204" s="124"/>
      <c r="JS204" s="124"/>
      <c r="JT204" s="124"/>
      <c r="JU204" s="124"/>
      <c r="JV204" s="124"/>
      <c r="JW204" s="124"/>
      <c r="JX204" s="124"/>
      <c r="JY204" s="124"/>
      <c r="JZ204" s="124"/>
      <c r="KA204" s="124"/>
      <c r="KB204" s="124"/>
      <c r="KC204" s="125"/>
      <c r="KD204" s="131"/>
      <c r="KE204" s="124"/>
      <c r="KF204" s="124"/>
      <c r="KG204" s="124"/>
      <c r="KH204" s="124"/>
      <c r="KI204" s="124"/>
      <c r="KJ204" s="124"/>
      <c r="KK204" s="124"/>
      <c r="KL204" s="124"/>
      <c r="KM204" s="124"/>
      <c r="KN204" s="124"/>
      <c r="KO204" s="124"/>
      <c r="KP204" s="124"/>
      <c r="KQ204" s="124"/>
      <c r="KR204" s="124"/>
      <c r="KS204" s="124"/>
      <c r="KT204" s="125"/>
      <c r="KU204" s="124"/>
    </row>
    <row r="205" ht="15.0" customHeight="1">
      <c r="A205" s="131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5"/>
      <c r="R205" s="131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5"/>
      <c r="AI205" s="131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5"/>
      <c r="AZ205" s="131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  <c r="BK205" s="124"/>
      <c r="BL205" s="124"/>
      <c r="BM205" s="124"/>
      <c r="BN205" s="124"/>
      <c r="BO205" s="124"/>
      <c r="BP205" s="125"/>
      <c r="BQ205" s="131"/>
      <c r="BR205" s="124"/>
      <c r="BS205" s="124"/>
      <c r="BT205" s="124"/>
      <c r="BU205" s="124"/>
      <c r="BV205" s="124"/>
      <c r="BW205" s="124"/>
      <c r="BX205" s="124"/>
      <c r="BY205" s="124"/>
      <c r="BZ205" s="124"/>
      <c r="CA205" s="124"/>
      <c r="CB205" s="124"/>
      <c r="CC205" s="124"/>
      <c r="CD205" s="124"/>
      <c r="CE205" s="124"/>
      <c r="CF205" s="124"/>
      <c r="CG205" s="125"/>
      <c r="CH205" s="131"/>
      <c r="CI205" s="124"/>
      <c r="CJ205" s="124"/>
      <c r="CK205" s="124"/>
      <c r="CL205" s="124"/>
      <c r="CM205" s="124"/>
      <c r="CN205" s="124"/>
      <c r="CO205" s="124"/>
      <c r="CP205" s="124"/>
      <c r="CQ205" s="124"/>
      <c r="CR205" s="124"/>
      <c r="CS205" s="124"/>
      <c r="CT205" s="124"/>
      <c r="CU205" s="124"/>
      <c r="CV205" s="124"/>
      <c r="CW205" s="124"/>
      <c r="CX205" s="125"/>
      <c r="CY205" s="131"/>
      <c r="CZ205" s="124"/>
      <c r="DA205" s="124"/>
      <c r="DB205" s="124"/>
      <c r="DC205" s="124"/>
      <c r="DD205" s="124"/>
      <c r="DE205" s="124"/>
      <c r="DF205" s="124"/>
      <c r="DG205" s="124"/>
      <c r="DH205" s="124"/>
      <c r="DI205" s="124"/>
      <c r="DJ205" s="124"/>
      <c r="DK205" s="124"/>
      <c r="DL205" s="124"/>
      <c r="DM205" s="124"/>
      <c r="DN205" s="124"/>
      <c r="DO205" s="125"/>
      <c r="DP205" s="131"/>
      <c r="DQ205" s="124"/>
      <c r="DR205" s="124"/>
      <c r="DS205" s="124"/>
      <c r="DT205" s="124"/>
      <c r="DU205" s="124"/>
      <c r="DV205" s="124"/>
      <c r="DW205" s="124"/>
      <c r="DX205" s="124"/>
      <c r="DY205" s="124"/>
      <c r="DZ205" s="124"/>
      <c r="EA205" s="124"/>
      <c r="EB205" s="124"/>
      <c r="EC205" s="124"/>
      <c r="ED205" s="124"/>
      <c r="EE205" s="124"/>
      <c r="EF205" s="125"/>
      <c r="EG205" s="131"/>
      <c r="EH205" s="124"/>
      <c r="EI205" s="124"/>
      <c r="EJ205" s="124"/>
      <c r="EK205" s="124"/>
      <c r="EL205" s="124"/>
      <c r="EM205" s="124"/>
      <c r="EN205" s="124"/>
      <c r="EO205" s="124"/>
      <c r="EP205" s="124"/>
      <c r="EQ205" s="124"/>
      <c r="ER205" s="124"/>
      <c r="ES205" s="124"/>
      <c r="ET205" s="124"/>
      <c r="EU205" s="124"/>
      <c r="EV205" s="124"/>
      <c r="EW205" s="125"/>
      <c r="EX205" s="131"/>
      <c r="EY205" s="124"/>
      <c r="EZ205" s="124"/>
      <c r="FA205" s="124"/>
      <c r="FB205" s="124"/>
      <c r="FC205" s="124"/>
      <c r="FD205" s="124"/>
      <c r="FE205" s="124"/>
      <c r="FF205" s="124"/>
      <c r="FG205" s="124"/>
      <c r="FH205" s="124"/>
      <c r="FI205" s="124"/>
      <c r="FJ205" s="124"/>
      <c r="FK205" s="124"/>
      <c r="FL205" s="124"/>
      <c r="FM205" s="124"/>
      <c r="FN205" s="125"/>
      <c r="FO205" s="131"/>
      <c r="FP205" s="124"/>
      <c r="FQ205" s="124"/>
      <c r="FR205" s="124"/>
      <c r="FS205" s="124"/>
      <c r="FT205" s="124"/>
      <c r="FU205" s="124"/>
      <c r="FV205" s="124"/>
      <c r="FW205" s="124"/>
      <c r="FX205" s="124"/>
      <c r="FY205" s="124"/>
      <c r="FZ205" s="124"/>
      <c r="GA205" s="124"/>
      <c r="GB205" s="124"/>
      <c r="GC205" s="124"/>
      <c r="GD205" s="124"/>
      <c r="GE205" s="125"/>
      <c r="GF205" s="131"/>
      <c r="GG205" s="124"/>
      <c r="GH205" s="124"/>
      <c r="GI205" s="124"/>
      <c r="GJ205" s="124"/>
      <c r="GK205" s="124"/>
      <c r="GL205" s="124"/>
      <c r="GM205" s="124"/>
      <c r="GN205" s="124"/>
      <c r="GO205" s="124"/>
      <c r="GP205" s="124"/>
      <c r="GQ205" s="124"/>
      <c r="GR205" s="124"/>
      <c r="GS205" s="124"/>
      <c r="GT205" s="124"/>
      <c r="GU205" s="124"/>
      <c r="GV205" s="125"/>
      <c r="GW205" s="131"/>
      <c r="GX205" s="124"/>
      <c r="GY205" s="124"/>
      <c r="GZ205" s="124"/>
      <c r="HA205" s="124"/>
      <c r="HB205" s="124"/>
      <c r="HC205" s="124"/>
      <c r="HD205" s="124"/>
      <c r="HE205" s="124"/>
      <c r="HF205" s="124"/>
      <c r="HG205" s="124"/>
      <c r="HH205" s="124"/>
      <c r="HI205" s="124"/>
      <c r="HJ205" s="124"/>
      <c r="HK205" s="124"/>
      <c r="HL205" s="124"/>
      <c r="HM205" s="125"/>
      <c r="HN205" s="131"/>
      <c r="HO205" s="124"/>
      <c r="HP205" s="124"/>
      <c r="HQ205" s="124"/>
      <c r="HR205" s="124"/>
      <c r="HS205" s="124"/>
      <c r="HT205" s="124"/>
      <c r="HU205" s="124"/>
      <c r="HV205" s="124"/>
      <c r="HW205" s="124"/>
      <c r="HX205" s="124"/>
      <c r="HY205" s="124"/>
      <c r="HZ205" s="124"/>
      <c r="IA205" s="124"/>
      <c r="IB205" s="124"/>
      <c r="IC205" s="124"/>
      <c r="ID205" s="125"/>
      <c r="IE205" s="131"/>
      <c r="IF205" s="124"/>
      <c r="IG205" s="124"/>
      <c r="IH205" s="124"/>
      <c r="II205" s="124"/>
      <c r="IJ205" s="124"/>
      <c r="IK205" s="124"/>
      <c r="IL205" s="124"/>
      <c r="IM205" s="124"/>
      <c r="IN205" s="124"/>
      <c r="IO205" s="124"/>
      <c r="IP205" s="124"/>
      <c r="IQ205" s="124"/>
      <c r="IR205" s="124"/>
      <c r="IS205" s="124"/>
      <c r="IT205" s="124"/>
      <c r="IU205" s="125"/>
      <c r="IV205" s="131"/>
      <c r="IW205" s="124"/>
      <c r="IX205" s="124"/>
      <c r="IY205" s="124"/>
      <c r="IZ205" s="124"/>
      <c r="JA205" s="124"/>
      <c r="JB205" s="124"/>
      <c r="JC205" s="124"/>
      <c r="JD205" s="124"/>
      <c r="JE205" s="124"/>
      <c r="JF205" s="124"/>
      <c r="JG205" s="124"/>
      <c r="JH205" s="124"/>
      <c r="JI205" s="124"/>
      <c r="JJ205" s="124"/>
      <c r="JK205" s="124"/>
      <c r="JL205" s="125"/>
      <c r="JM205" s="131"/>
      <c r="JN205" s="124"/>
      <c r="JO205" s="124"/>
      <c r="JP205" s="124"/>
      <c r="JQ205" s="124"/>
      <c r="JR205" s="124"/>
      <c r="JS205" s="124"/>
      <c r="JT205" s="124"/>
      <c r="JU205" s="124"/>
      <c r="JV205" s="124"/>
      <c r="JW205" s="124"/>
      <c r="JX205" s="124"/>
      <c r="JY205" s="124"/>
      <c r="JZ205" s="124"/>
      <c r="KA205" s="124"/>
      <c r="KB205" s="124"/>
      <c r="KC205" s="125"/>
      <c r="KD205" s="131"/>
      <c r="KE205" s="124"/>
      <c r="KF205" s="124"/>
      <c r="KG205" s="124"/>
      <c r="KH205" s="124"/>
      <c r="KI205" s="124"/>
      <c r="KJ205" s="124"/>
      <c r="KK205" s="124"/>
      <c r="KL205" s="124"/>
      <c r="KM205" s="124"/>
      <c r="KN205" s="124"/>
      <c r="KO205" s="124"/>
      <c r="KP205" s="124"/>
      <c r="KQ205" s="124"/>
      <c r="KR205" s="124"/>
      <c r="KS205" s="124"/>
      <c r="KT205" s="125"/>
      <c r="KU205" s="124"/>
    </row>
    <row r="206" ht="15.0" customHeight="1">
      <c r="A206" s="302"/>
      <c r="B206" s="303" t="s">
        <v>89</v>
      </c>
      <c r="C206" s="303" t="str">
        <f>C105</f>
        <v>: Provinsi Sulawesi Tenggara</v>
      </c>
      <c r="D206" s="303"/>
      <c r="E206" s="303"/>
      <c r="F206" s="303"/>
      <c r="G206" s="303" t="s">
        <v>91</v>
      </c>
      <c r="H206" s="303"/>
      <c r="I206" s="304"/>
      <c r="J206" s="305"/>
      <c r="K206" s="305"/>
      <c r="L206" s="305"/>
      <c r="M206" s="305"/>
      <c r="N206" s="305"/>
      <c r="O206" s="305"/>
      <c r="P206" s="137" t="s">
        <v>92</v>
      </c>
      <c r="Q206" s="306"/>
      <c r="R206" s="302"/>
      <c r="S206" s="303" t="s">
        <v>89</v>
      </c>
      <c r="T206" s="303" t="str">
        <f>T105</f>
        <v>: Provinsi Sulawesi Tenggara</v>
      </c>
      <c r="U206" s="303"/>
      <c r="V206" s="303"/>
      <c r="W206" s="303"/>
      <c r="X206" s="303" t="s">
        <v>91</v>
      </c>
      <c r="Y206" s="303"/>
      <c r="Z206" s="304"/>
      <c r="AA206" s="305"/>
      <c r="AB206" s="305"/>
      <c r="AC206" s="305"/>
      <c r="AD206" s="305"/>
      <c r="AE206" s="305"/>
      <c r="AF206" s="305"/>
      <c r="AG206" s="137" t="s">
        <v>92</v>
      </c>
      <c r="AH206" s="306"/>
      <c r="AI206" s="302"/>
      <c r="AJ206" s="303" t="s">
        <v>89</v>
      </c>
      <c r="AK206" s="303" t="str">
        <f>AK105</f>
        <v>: Provinsi Sulawesi Tenggara</v>
      </c>
      <c r="AL206" s="303"/>
      <c r="AM206" s="303"/>
      <c r="AN206" s="303"/>
      <c r="AO206" s="303" t="s">
        <v>91</v>
      </c>
      <c r="AP206" s="303"/>
      <c r="AQ206" s="304"/>
      <c r="AR206" s="305"/>
      <c r="AS206" s="305"/>
      <c r="AT206" s="305"/>
      <c r="AU206" s="305"/>
      <c r="AV206" s="305"/>
      <c r="AW206" s="305"/>
      <c r="AX206" s="137" t="s">
        <v>92</v>
      </c>
      <c r="AY206" s="306"/>
      <c r="AZ206" s="302"/>
      <c r="BA206" s="303" t="s">
        <v>89</v>
      </c>
      <c r="BB206" s="303" t="str">
        <f>BB105</f>
        <v>: Provinsi Sulawesi Tenggara</v>
      </c>
      <c r="BC206" s="303"/>
      <c r="BD206" s="303"/>
      <c r="BE206" s="303"/>
      <c r="BF206" s="303" t="s">
        <v>91</v>
      </c>
      <c r="BG206" s="303"/>
      <c r="BH206" s="304"/>
      <c r="BI206" s="305"/>
      <c r="BJ206" s="305"/>
      <c r="BK206" s="305"/>
      <c r="BL206" s="305"/>
      <c r="BM206" s="305"/>
      <c r="BN206" s="305"/>
      <c r="BO206" s="137" t="s">
        <v>92</v>
      </c>
      <c r="BP206" s="306"/>
      <c r="BQ206" s="302"/>
      <c r="BR206" s="303" t="s">
        <v>89</v>
      </c>
      <c r="BS206" s="303" t="str">
        <f>BS105</f>
        <v>: Provinsi Sulawesi Tenggara</v>
      </c>
      <c r="BT206" s="303"/>
      <c r="BU206" s="303"/>
      <c r="BV206" s="303"/>
      <c r="BW206" s="303" t="s">
        <v>91</v>
      </c>
      <c r="BX206" s="303"/>
      <c r="BY206" s="304"/>
      <c r="BZ206" s="305"/>
      <c r="CA206" s="305"/>
      <c r="CB206" s="305"/>
      <c r="CC206" s="305"/>
      <c r="CD206" s="305"/>
      <c r="CE206" s="305"/>
      <c r="CF206" s="137" t="s">
        <v>92</v>
      </c>
      <c r="CG206" s="306"/>
      <c r="CH206" s="302"/>
      <c r="CI206" s="303" t="s">
        <v>89</v>
      </c>
      <c r="CJ206" s="303" t="str">
        <f>CJ105</f>
        <v>: Provinsi Sulawesi Tenggara</v>
      </c>
      <c r="CK206" s="303"/>
      <c r="CL206" s="303"/>
      <c r="CM206" s="303"/>
      <c r="CN206" s="303" t="s">
        <v>91</v>
      </c>
      <c r="CO206" s="303"/>
      <c r="CP206" s="304"/>
      <c r="CQ206" s="305"/>
      <c r="CR206" s="305"/>
      <c r="CS206" s="305"/>
      <c r="CT206" s="305"/>
      <c r="CU206" s="305"/>
      <c r="CV206" s="305"/>
      <c r="CW206" s="137" t="s">
        <v>92</v>
      </c>
      <c r="CX206" s="306"/>
      <c r="CY206" s="302"/>
      <c r="CZ206" s="303" t="s">
        <v>89</v>
      </c>
      <c r="DA206" s="303" t="str">
        <f>DA105</f>
        <v>: Provinsi Sulawesi Tenggara</v>
      </c>
      <c r="DB206" s="303"/>
      <c r="DC206" s="303"/>
      <c r="DD206" s="303"/>
      <c r="DE206" s="303" t="s">
        <v>91</v>
      </c>
      <c r="DF206" s="303"/>
      <c r="DG206" s="304"/>
      <c r="DH206" s="305"/>
      <c r="DI206" s="305"/>
      <c r="DJ206" s="305"/>
      <c r="DK206" s="305"/>
      <c r="DL206" s="305"/>
      <c r="DM206" s="305"/>
      <c r="DN206" s="137" t="s">
        <v>92</v>
      </c>
      <c r="DO206" s="306"/>
      <c r="DP206" s="302"/>
      <c r="DQ206" s="303" t="s">
        <v>89</v>
      </c>
      <c r="DR206" s="303" t="str">
        <f>DR105</f>
        <v>: Provinsi Sulawesi Tenggara</v>
      </c>
      <c r="DS206" s="303"/>
      <c r="DT206" s="303"/>
      <c r="DU206" s="303"/>
      <c r="DV206" s="303" t="s">
        <v>91</v>
      </c>
      <c r="DW206" s="303"/>
      <c r="DX206" s="304"/>
      <c r="DY206" s="305"/>
      <c r="DZ206" s="305"/>
      <c r="EA206" s="305"/>
      <c r="EB206" s="305"/>
      <c r="EC206" s="305"/>
      <c r="ED206" s="305"/>
      <c r="EE206" s="137" t="s">
        <v>92</v>
      </c>
      <c r="EF206" s="306"/>
      <c r="EG206" s="302"/>
      <c r="EH206" s="303" t="s">
        <v>89</v>
      </c>
      <c r="EI206" s="303" t="str">
        <f>EI105</f>
        <v>: Provinsi Sulawesi Tenggara</v>
      </c>
      <c r="EJ206" s="303"/>
      <c r="EK206" s="303"/>
      <c r="EL206" s="303"/>
      <c r="EM206" s="303" t="s">
        <v>91</v>
      </c>
      <c r="EN206" s="303"/>
      <c r="EO206" s="304"/>
      <c r="EP206" s="305"/>
      <c r="EQ206" s="305"/>
      <c r="ER206" s="305"/>
      <c r="ES206" s="305"/>
      <c r="ET206" s="305"/>
      <c r="EU206" s="305"/>
      <c r="EV206" s="137" t="s">
        <v>92</v>
      </c>
      <c r="EW206" s="306"/>
      <c r="EX206" s="302"/>
      <c r="EY206" s="303" t="s">
        <v>89</v>
      </c>
      <c r="EZ206" s="303" t="str">
        <f>EZ105</f>
        <v>: Provinsi Sulawesi Tenggara</v>
      </c>
      <c r="FA206" s="303"/>
      <c r="FB206" s="303"/>
      <c r="FC206" s="303"/>
      <c r="FD206" s="303" t="s">
        <v>91</v>
      </c>
      <c r="FE206" s="303"/>
      <c r="FF206" s="304"/>
      <c r="FG206" s="305"/>
      <c r="FH206" s="305"/>
      <c r="FI206" s="305"/>
      <c r="FJ206" s="305"/>
      <c r="FK206" s="305"/>
      <c r="FL206" s="305"/>
      <c r="FM206" s="137" t="s">
        <v>92</v>
      </c>
      <c r="FN206" s="306"/>
      <c r="FO206" s="302"/>
      <c r="FP206" s="303" t="s">
        <v>89</v>
      </c>
      <c r="FQ206" s="303" t="str">
        <f>FQ105</f>
        <v>: Provinsi Sulawesi Tenggara</v>
      </c>
      <c r="FR206" s="303"/>
      <c r="FS206" s="303"/>
      <c r="FT206" s="303"/>
      <c r="FU206" s="303" t="s">
        <v>91</v>
      </c>
      <c r="FV206" s="303"/>
      <c r="FW206" s="304"/>
      <c r="FX206" s="305"/>
      <c r="FY206" s="305"/>
      <c r="FZ206" s="305"/>
      <c r="GA206" s="305"/>
      <c r="GB206" s="305"/>
      <c r="GC206" s="305"/>
      <c r="GD206" s="137" t="s">
        <v>92</v>
      </c>
      <c r="GE206" s="306"/>
      <c r="GF206" s="302"/>
      <c r="GG206" s="303" t="s">
        <v>89</v>
      </c>
      <c r="GH206" s="303" t="str">
        <f>GH105</f>
        <v>: Provinsi Sulawesi Tenggara</v>
      </c>
      <c r="GI206" s="303"/>
      <c r="GJ206" s="303"/>
      <c r="GK206" s="303"/>
      <c r="GL206" s="303" t="s">
        <v>91</v>
      </c>
      <c r="GM206" s="303"/>
      <c r="GN206" s="304"/>
      <c r="GO206" s="305"/>
      <c r="GP206" s="305"/>
      <c r="GQ206" s="305"/>
      <c r="GR206" s="305"/>
      <c r="GS206" s="305"/>
      <c r="GT206" s="305"/>
      <c r="GU206" s="137" t="s">
        <v>92</v>
      </c>
      <c r="GV206" s="306"/>
      <c r="GW206" s="302"/>
      <c r="GX206" s="303" t="s">
        <v>89</v>
      </c>
      <c r="GY206" s="303" t="str">
        <f>GY105</f>
        <v>: Provinsi Sulawesi Tenggara</v>
      </c>
      <c r="GZ206" s="303"/>
      <c r="HA206" s="303"/>
      <c r="HB206" s="303"/>
      <c r="HC206" s="303" t="s">
        <v>91</v>
      </c>
      <c r="HD206" s="303"/>
      <c r="HE206" s="304"/>
      <c r="HF206" s="305"/>
      <c r="HG206" s="305"/>
      <c r="HH206" s="305"/>
      <c r="HI206" s="305"/>
      <c r="HJ206" s="305"/>
      <c r="HK206" s="305"/>
      <c r="HL206" s="137" t="s">
        <v>92</v>
      </c>
      <c r="HM206" s="306"/>
      <c r="HN206" s="302"/>
      <c r="HO206" s="303" t="s">
        <v>89</v>
      </c>
      <c r="HP206" s="303" t="str">
        <f>HP105</f>
        <v>: Provinsi Sulawesi Tenggara</v>
      </c>
      <c r="HQ206" s="303"/>
      <c r="HR206" s="303"/>
      <c r="HS206" s="303"/>
      <c r="HT206" s="303" t="s">
        <v>91</v>
      </c>
      <c r="HU206" s="303"/>
      <c r="HV206" s="304"/>
      <c r="HW206" s="305"/>
      <c r="HX206" s="305"/>
      <c r="HY206" s="305"/>
      <c r="HZ206" s="305"/>
      <c r="IA206" s="305"/>
      <c r="IB206" s="305"/>
      <c r="IC206" s="137" t="s">
        <v>92</v>
      </c>
      <c r="ID206" s="306"/>
      <c r="IE206" s="302"/>
      <c r="IF206" s="303" t="s">
        <v>89</v>
      </c>
      <c r="IG206" s="303" t="str">
        <f>IG105</f>
        <v>: Provinsi Sulawesi Tenggara</v>
      </c>
      <c r="IH206" s="303"/>
      <c r="II206" s="303"/>
      <c r="IJ206" s="303"/>
      <c r="IK206" s="303" t="s">
        <v>91</v>
      </c>
      <c r="IL206" s="303"/>
      <c r="IM206" s="304"/>
      <c r="IN206" s="305"/>
      <c r="IO206" s="305"/>
      <c r="IP206" s="305"/>
      <c r="IQ206" s="305"/>
      <c r="IR206" s="305"/>
      <c r="IS206" s="305"/>
      <c r="IT206" s="137" t="s">
        <v>92</v>
      </c>
      <c r="IU206" s="306"/>
      <c r="IV206" s="302"/>
      <c r="IW206" s="303" t="s">
        <v>89</v>
      </c>
      <c r="IX206" s="303" t="str">
        <f>IX105</f>
        <v>: Provinsi Sulawesi Tenggara</v>
      </c>
      <c r="IY206" s="303"/>
      <c r="IZ206" s="303"/>
      <c r="JA206" s="303"/>
      <c r="JB206" s="303" t="s">
        <v>91</v>
      </c>
      <c r="JC206" s="303"/>
      <c r="JD206" s="304"/>
      <c r="JE206" s="305"/>
      <c r="JF206" s="305"/>
      <c r="JG206" s="305"/>
      <c r="JH206" s="305"/>
      <c r="JI206" s="305"/>
      <c r="JJ206" s="305"/>
      <c r="JK206" s="137" t="s">
        <v>92</v>
      </c>
      <c r="JL206" s="307"/>
      <c r="JM206" s="302"/>
      <c r="JN206" s="303" t="s">
        <v>89</v>
      </c>
      <c r="JO206" s="303" t="str">
        <f>JO105</f>
        <v>: Provinsi Sulawesi Tenggara</v>
      </c>
      <c r="JP206" s="303"/>
      <c r="JQ206" s="303"/>
      <c r="JR206" s="303"/>
      <c r="JS206" s="303" t="s">
        <v>91</v>
      </c>
      <c r="JT206" s="303"/>
      <c r="JU206" s="304"/>
      <c r="JV206" s="305"/>
      <c r="JW206" s="305"/>
      <c r="JX206" s="305"/>
      <c r="JY206" s="305"/>
      <c r="JZ206" s="305"/>
      <c r="KA206" s="305"/>
      <c r="KB206" s="137" t="s">
        <v>92</v>
      </c>
      <c r="KC206" s="307"/>
      <c r="KD206" s="302"/>
      <c r="KE206" s="303" t="s">
        <v>89</v>
      </c>
      <c r="KF206" s="303" t="str">
        <f>KF105</f>
        <v>: Provinsi Sulawesi Tenggara</v>
      </c>
      <c r="KG206" s="303"/>
      <c r="KH206" s="303"/>
      <c r="KI206" s="303"/>
      <c r="KJ206" s="303" t="s">
        <v>91</v>
      </c>
      <c r="KK206" s="303"/>
      <c r="KL206" s="304"/>
      <c r="KM206" s="305"/>
      <c r="KN206" s="305"/>
      <c r="KO206" s="305"/>
      <c r="KP206" s="305"/>
      <c r="KQ206" s="305"/>
      <c r="KR206" s="305"/>
      <c r="KS206" s="137" t="s">
        <v>92</v>
      </c>
      <c r="KT206" s="307"/>
      <c r="KU206" s="305"/>
    </row>
    <row r="207" ht="15.0" customHeight="1">
      <c r="A207" s="308"/>
      <c r="B207" s="309" t="s">
        <v>93</v>
      </c>
      <c r="C207" s="309" t="s">
        <v>94</v>
      </c>
      <c r="D207" s="309"/>
      <c r="E207" s="309"/>
      <c r="F207" s="309"/>
      <c r="G207" s="309" t="s">
        <v>95</v>
      </c>
      <c r="H207" s="309"/>
      <c r="I207" s="310"/>
      <c r="J207" s="305"/>
      <c r="K207" s="305"/>
      <c r="L207" s="305"/>
      <c r="M207" s="305"/>
      <c r="N207" s="305"/>
      <c r="O207" s="305"/>
      <c r="P207" s="40"/>
      <c r="Q207" s="306"/>
      <c r="R207" s="308"/>
      <c r="S207" s="309" t="s">
        <v>93</v>
      </c>
      <c r="T207" s="309" t="s">
        <v>94</v>
      </c>
      <c r="U207" s="309"/>
      <c r="V207" s="309"/>
      <c r="W207" s="309"/>
      <c r="X207" s="309" t="s">
        <v>95</v>
      </c>
      <c r="Y207" s="309"/>
      <c r="Z207" s="310"/>
      <c r="AA207" s="305"/>
      <c r="AB207" s="305"/>
      <c r="AC207" s="305"/>
      <c r="AD207" s="305"/>
      <c r="AE207" s="305"/>
      <c r="AF207" s="305"/>
      <c r="AG207" s="40"/>
      <c r="AH207" s="306"/>
      <c r="AI207" s="308"/>
      <c r="AJ207" s="309" t="s">
        <v>93</v>
      </c>
      <c r="AK207" s="309" t="s">
        <v>94</v>
      </c>
      <c r="AL207" s="309"/>
      <c r="AM207" s="309"/>
      <c r="AN207" s="309"/>
      <c r="AO207" s="309" t="s">
        <v>95</v>
      </c>
      <c r="AP207" s="309"/>
      <c r="AQ207" s="310"/>
      <c r="AR207" s="305"/>
      <c r="AS207" s="305"/>
      <c r="AT207" s="305"/>
      <c r="AU207" s="305"/>
      <c r="AV207" s="305"/>
      <c r="AW207" s="305"/>
      <c r="AX207" s="40"/>
      <c r="AY207" s="306"/>
      <c r="AZ207" s="308"/>
      <c r="BA207" s="309" t="s">
        <v>93</v>
      </c>
      <c r="BB207" s="309" t="s">
        <v>94</v>
      </c>
      <c r="BC207" s="309"/>
      <c r="BD207" s="309"/>
      <c r="BE207" s="309"/>
      <c r="BF207" s="309" t="s">
        <v>95</v>
      </c>
      <c r="BG207" s="309"/>
      <c r="BH207" s="310"/>
      <c r="BI207" s="305"/>
      <c r="BJ207" s="305"/>
      <c r="BK207" s="305"/>
      <c r="BL207" s="305"/>
      <c r="BM207" s="305"/>
      <c r="BN207" s="305"/>
      <c r="BO207" s="40"/>
      <c r="BP207" s="306"/>
      <c r="BQ207" s="308"/>
      <c r="BR207" s="309" t="s">
        <v>93</v>
      </c>
      <c r="BS207" s="309" t="s">
        <v>94</v>
      </c>
      <c r="BT207" s="309"/>
      <c r="BU207" s="309"/>
      <c r="BV207" s="309"/>
      <c r="BW207" s="309" t="s">
        <v>95</v>
      </c>
      <c r="BX207" s="309"/>
      <c r="BY207" s="310"/>
      <c r="BZ207" s="305"/>
      <c r="CA207" s="305"/>
      <c r="CB207" s="305"/>
      <c r="CC207" s="305"/>
      <c r="CD207" s="305"/>
      <c r="CE207" s="305"/>
      <c r="CF207" s="40"/>
      <c r="CG207" s="306"/>
      <c r="CH207" s="308"/>
      <c r="CI207" s="309" t="s">
        <v>93</v>
      </c>
      <c r="CJ207" s="309" t="s">
        <v>94</v>
      </c>
      <c r="CK207" s="309"/>
      <c r="CL207" s="309"/>
      <c r="CM207" s="309"/>
      <c r="CN207" s="309" t="s">
        <v>95</v>
      </c>
      <c r="CO207" s="309"/>
      <c r="CP207" s="310"/>
      <c r="CQ207" s="305"/>
      <c r="CR207" s="305"/>
      <c r="CS207" s="305"/>
      <c r="CT207" s="305"/>
      <c r="CU207" s="305"/>
      <c r="CV207" s="305"/>
      <c r="CW207" s="40"/>
      <c r="CX207" s="306"/>
      <c r="CY207" s="308"/>
      <c r="CZ207" s="309" t="s">
        <v>93</v>
      </c>
      <c r="DA207" s="309" t="s">
        <v>94</v>
      </c>
      <c r="DB207" s="309"/>
      <c r="DC207" s="309"/>
      <c r="DD207" s="309"/>
      <c r="DE207" s="309" t="s">
        <v>95</v>
      </c>
      <c r="DF207" s="309"/>
      <c r="DG207" s="310"/>
      <c r="DH207" s="305"/>
      <c r="DI207" s="305"/>
      <c r="DJ207" s="305"/>
      <c r="DK207" s="305"/>
      <c r="DL207" s="305"/>
      <c r="DM207" s="305"/>
      <c r="DN207" s="40"/>
      <c r="DO207" s="306"/>
      <c r="DP207" s="308"/>
      <c r="DQ207" s="309" t="s">
        <v>93</v>
      </c>
      <c r="DR207" s="309" t="s">
        <v>94</v>
      </c>
      <c r="DS207" s="309"/>
      <c r="DT207" s="309"/>
      <c r="DU207" s="309"/>
      <c r="DV207" s="309" t="s">
        <v>95</v>
      </c>
      <c r="DW207" s="309"/>
      <c r="DX207" s="310"/>
      <c r="DY207" s="305"/>
      <c r="DZ207" s="305"/>
      <c r="EA207" s="305"/>
      <c r="EB207" s="305"/>
      <c r="EC207" s="305"/>
      <c r="ED207" s="305"/>
      <c r="EE207" s="40"/>
      <c r="EF207" s="306"/>
      <c r="EG207" s="308"/>
      <c r="EH207" s="309" t="s">
        <v>93</v>
      </c>
      <c r="EI207" s="309" t="s">
        <v>94</v>
      </c>
      <c r="EJ207" s="309"/>
      <c r="EK207" s="309"/>
      <c r="EL207" s="309"/>
      <c r="EM207" s="309" t="s">
        <v>95</v>
      </c>
      <c r="EN207" s="309"/>
      <c r="EO207" s="310"/>
      <c r="EP207" s="305"/>
      <c r="EQ207" s="305"/>
      <c r="ER207" s="305"/>
      <c r="ES207" s="305"/>
      <c r="ET207" s="305"/>
      <c r="EU207" s="305"/>
      <c r="EV207" s="40"/>
      <c r="EW207" s="306"/>
      <c r="EX207" s="308"/>
      <c r="EY207" s="309" t="s">
        <v>93</v>
      </c>
      <c r="EZ207" s="309" t="s">
        <v>94</v>
      </c>
      <c r="FA207" s="309"/>
      <c r="FB207" s="309"/>
      <c r="FC207" s="309"/>
      <c r="FD207" s="309" t="s">
        <v>95</v>
      </c>
      <c r="FE207" s="309"/>
      <c r="FF207" s="310"/>
      <c r="FG207" s="305"/>
      <c r="FH207" s="305"/>
      <c r="FI207" s="305"/>
      <c r="FJ207" s="305"/>
      <c r="FK207" s="305"/>
      <c r="FL207" s="305"/>
      <c r="FM207" s="40"/>
      <c r="FN207" s="306"/>
      <c r="FO207" s="308"/>
      <c r="FP207" s="309" t="s">
        <v>93</v>
      </c>
      <c r="FQ207" s="309" t="s">
        <v>94</v>
      </c>
      <c r="FR207" s="309"/>
      <c r="FS207" s="309"/>
      <c r="FT207" s="309"/>
      <c r="FU207" s="309" t="s">
        <v>95</v>
      </c>
      <c r="FV207" s="309"/>
      <c r="FW207" s="310"/>
      <c r="FX207" s="305"/>
      <c r="FY207" s="305"/>
      <c r="FZ207" s="305"/>
      <c r="GA207" s="305"/>
      <c r="GB207" s="305"/>
      <c r="GC207" s="305"/>
      <c r="GD207" s="40"/>
      <c r="GE207" s="306"/>
      <c r="GF207" s="308"/>
      <c r="GG207" s="309" t="s">
        <v>93</v>
      </c>
      <c r="GH207" s="309" t="s">
        <v>94</v>
      </c>
      <c r="GI207" s="309"/>
      <c r="GJ207" s="309"/>
      <c r="GK207" s="309"/>
      <c r="GL207" s="309" t="s">
        <v>95</v>
      </c>
      <c r="GM207" s="309"/>
      <c r="GN207" s="310"/>
      <c r="GO207" s="305"/>
      <c r="GP207" s="305"/>
      <c r="GQ207" s="305"/>
      <c r="GR207" s="305"/>
      <c r="GS207" s="305"/>
      <c r="GT207" s="305"/>
      <c r="GU207" s="40"/>
      <c r="GV207" s="306"/>
      <c r="GW207" s="308"/>
      <c r="GX207" s="309" t="s">
        <v>93</v>
      </c>
      <c r="GY207" s="309" t="s">
        <v>94</v>
      </c>
      <c r="GZ207" s="309"/>
      <c r="HA207" s="309"/>
      <c r="HB207" s="309"/>
      <c r="HC207" s="309" t="s">
        <v>95</v>
      </c>
      <c r="HD207" s="309"/>
      <c r="HE207" s="310"/>
      <c r="HF207" s="305"/>
      <c r="HG207" s="305"/>
      <c r="HH207" s="305"/>
      <c r="HI207" s="305"/>
      <c r="HJ207" s="305"/>
      <c r="HK207" s="305"/>
      <c r="HL207" s="40"/>
      <c r="HM207" s="306"/>
      <c r="HN207" s="308"/>
      <c r="HO207" s="309" t="s">
        <v>93</v>
      </c>
      <c r="HP207" s="309" t="s">
        <v>94</v>
      </c>
      <c r="HQ207" s="309"/>
      <c r="HR207" s="309"/>
      <c r="HS207" s="309"/>
      <c r="HT207" s="309" t="s">
        <v>95</v>
      </c>
      <c r="HU207" s="309"/>
      <c r="HV207" s="310"/>
      <c r="HW207" s="305"/>
      <c r="HX207" s="305"/>
      <c r="HY207" s="305"/>
      <c r="HZ207" s="305"/>
      <c r="IA207" s="305"/>
      <c r="IB207" s="305"/>
      <c r="IC207" s="40"/>
      <c r="ID207" s="306"/>
      <c r="IE207" s="308"/>
      <c r="IF207" s="309" t="s">
        <v>93</v>
      </c>
      <c r="IG207" s="309" t="s">
        <v>94</v>
      </c>
      <c r="IH207" s="309"/>
      <c r="II207" s="309"/>
      <c r="IJ207" s="309"/>
      <c r="IK207" s="309" t="s">
        <v>95</v>
      </c>
      <c r="IL207" s="309"/>
      <c r="IM207" s="310"/>
      <c r="IN207" s="305"/>
      <c r="IO207" s="305"/>
      <c r="IP207" s="305"/>
      <c r="IQ207" s="305"/>
      <c r="IR207" s="305"/>
      <c r="IS207" s="305"/>
      <c r="IT207" s="40"/>
      <c r="IU207" s="306"/>
      <c r="IV207" s="308"/>
      <c r="IW207" s="309" t="s">
        <v>93</v>
      </c>
      <c r="IX207" s="309" t="s">
        <v>94</v>
      </c>
      <c r="IY207" s="309"/>
      <c r="IZ207" s="309"/>
      <c r="JA207" s="309"/>
      <c r="JB207" s="309" t="s">
        <v>95</v>
      </c>
      <c r="JC207" s="309"/>
      <c r="JD207" s="310"/>
      <c r="JE207" s="305"/>
      <c r="JF207" s="305"/>
      <c r="JG207" s="305"/>
      <c r="JH207" s="305"/>
      <c r="JI207" s="305"/>
      <c r="JJ207" s="305"/>
      <c r="JK207" s="40"/>
      <c r="JL207" s="307"/>
      <c r="JM207" s="308"/>
      <c r="JN207" s="309" t="s">
        <v>93</v>
      </c>
      <c r="JO207" s="309" t="s">
        <v>94</v>
      </c>
      <c r="JP207" s="309"/>
      <c r="JQ207" s="309"/>
      <c r="JR207" s="309"/>
      <c r="JS207" s="309" t="s">
        <v>95</v>
      </c>
      <c r="JT207" s="309"/>
      <c r="JU207" s="310"/>
      <c r="JV207" s="305"/>
      <c r="JW207" s="305"/>
      <c r="JX207" s="305"/>
      <c r="JY207" s="305"/>
      <c r="JZ207" s="305"/>
      <c r="KA207" s="305"/>
      <c r="KB207" s="40"/>
      <c r="KC207" s="307"/>
      <c r="KD207" s="308"/>
      <c r="KE207" s="309" t="s">
        <v>93</v>
      </c>
      <c r="KF207" s="309" t="s">
        <v>94</v>
      </c>
      <c r="KG207" s="309"/>
      <c r="KH207" s="309"/>
      <c r="KI207" s="309"/>
      <c r="KJ207" s="309" t="s">
        <v>95</v>
      </c>
      <c r="KK207" s="309"/>
      <c r="KL207" s="310"/>
      <c r="KM207" s="305"/>
      <c r="KN207" s="305"/>
      <c r="KO207" s="305"/>
      <c r="KP207" s="305"/>
      <c r="KQ207" s="305"/>
      <c r="KR207" s="305"/>
      <c r="KS207" s="40"/>
      <c r="KT207" s="307"/>
      <c r="KU207" s="305"/>
    </row>
    <row r="208" ht="15.0" customHeight="1">
      <c r="A208" s="308"/>
      <c r="B208" s="309" t="s">
        <v>96</v>
      </c>
      <c r="C208" s="309" t="s">
        <v>97</v>
      </c>
      <c r="D208" s="309"/>
      <c r="E208" s="309"/>
      <c r="F208" s="309"/>
      <c r="G208" s="311" t="s">
        <v>98</v>
      </c>
      <c r="H208" s="309"/>
      <c r="I208" s="310"/>
      <c r="J208" s="305"/>
      <c r="K208" s="305"/>
      <c r="L208" s="305"/>
      <c r="M208" s="305"/>
      <c r="N208" s="305"/>
      <c r="O208" s="305"/>
      <c r="P208" s="144" t="str">
        <f>"II/"&amp;P$6</f>
        <v>II/2010</v>
      </c>
      <c r="Q208" s="306"/>
      <c r="R208" s="308"/>
      <c r="S208" s="309" t="s">
        <v>96</v>
      </c>
      <c r="T208" s="309" t="s">
        <v>97</v>
      </c>
      <c r="U208" s="309"/>
      <c r="V208" s="309"/>
      <c r="W208" s="309"/>
      <c r="X208" s="311" t="s">
        <v>98</v>
      </c>
      <c r="Y208" s="309"/>
      <c r="Z208" s="310"/>
      <c r="AA208" s="305"/>
      <c r="AB208" s="305"/>
      <c r="AC208" s="305"/>
      <c r="AD208" s="305"/>
      <c r="AE208" s="305"/>
      <c r="AF208" s="305"/>
      <c r="AG208" s="144" t="str">
        <f>"II/"&amp;AG$6</f>
        <v>II/2011</v>
      </c>
      <c r="AH208" s="306"/>
      <c r="AI208" s="308"/>
      <c r="AJ208" s="309" t="s">
        <v>96</v>
      </c>
      <c r="AK208" s="309" t="s">
        <v>97</v>
      </c>
      <c r="AL208" s="309"/>
      <c r="AM208" s="309"/>
      <c r="AN208" s="309"/>
      <c r="AO208" s="311" t="s">
        <v>98</v>
      </c>
      <c r="AP208" s="309"/>
      <c r="AQ208" s="310"/>
      <c r="AR208" s="305"/>
      <c r="AS208" s="305"/>
      <c r="AT208" s="305"/>
      <c r="AU208" s="305"/>
      <c r="AV208" s="305"/>
      <c r="AW208" s="305"/>
      <c r="AX208" s="144" t="str">
        <f>"II/"&amp;AX$6</f>
        <v>II/2012</v>
      </c>
      <c r="AY208" s="306"/>
      <c r="AZ208" s="308"/>
      <c r="BA208" s="309" t="s">
        <v>96</v>
      </c>
      <c r="BB208" s="309" t="s">
        <v>97</v>
      </c>
      <c r="BC208" s="309"/>
      <c r="BD208" s="309"/>
      <c r="BE208" s="309"/>
      <c r="BF208" s="311" t="s">
        <v>98</v>
      </c>
      <c r="BG208" s="309"/>
      <c r="BH208" s="310"/>
      <c r="BI208" s="305"/>
      <c r="BJ208" s="305"/>
      <c r="BK208" s="305"/>
      <c r="BL208" s="305"/>
      <c r="BM208" s="305"/>
      <c r="BN208" s="305"/>
      <c r="BO208" s="144" t="str">
        <f>"II/"&amp;BO$6</f>
        <v>II/2013</v>
      </c>
      <c r="BP208" s="306"/>
      <c r="BQ208" s="308"/>
      <c r="BR208" s="309" t="s">
        <v>96</v>
      </c>
      <c r="BS208" s="309" t="s">
        <v>97</v>
      </c>
      <c r="BT208" s="309"/>
      <c r="BU208" s="309"/>
      <c r="BV208" s="309"/>
      <c r="BW208" s="311" t="s">
        <v>98</v>
      </c>
      <c r="BX208" s="309"/>
      <c r="BY208" s="310"/>
      <c r="BZ208" s="305"/>
      <c r="CA208" s="305"/>
      <c r="CB208" s="305"/>
      <c r="CC208" s="305"/>
      <c r="CD208" s="305"/>
      <c r="CE208" s="305"/>
      <c r="CF208" s="144" t="str">
        <f>"II/"&amp;CF$6</f>
        <v>II/2014</v>
      </c>
      <c r="CG208" s="306"/>
      <c r="CH208" s="308"/>
      <c r="CI208" s="309" t="s">
        <v>96</v>
      </c>
      <c r="CJ208" s="309" t="s">
        <v>97</v>
      </c>
      <c r="CK208" s="309"/>
      <c r="CL208" s="309"/>
      <c r="CM208" s="309"/>
      <c r="CN208" s="311" t="s">
        <v>98</v>
      </c>
      <c r="CO208" s="309"/>
      <c r="CP208" s="310"/>
      <c r="CQ208" s="305"/>
      <c r="CR208" s="305"/>
      <c r="CS208" s="305"/>
      <c r="CT208" s="305"/>
      <c r="CU208" s="305"/>
      <c r="CV208" s="305"/>
      <c r="CW208" s="144" t="str">
        <f>"II/"&amp;CW$6</f>
        <v>II/2015</v>
      </c>
      <c r="CX208" s="306"/>
      <c r="CY208" s="308"/>
      <c r="CZ208" s="309" t="s">
        <v>96</v>
      </c>
      <c r="DA208" s="309" t="s">
        <v>97</v>
      </c>
      <c r="DB208" s="309"/>
      <c r="DC208" s="309"/>
      <c r="DD208" s="309"/>
      <c r="DE208" s="311" t="s">
        <v>98</v>
      </c>
      <c r="DF208" s="309"/>
      <c r="DG208" s="310"/>
      <c r="DH208" s="305"/>
      <c r="DI208" s="305"/>
      <c r="DJ208" s="305"/>
      <c r="DK208" s="305"/>
      <c r="DL208" s="305"/>
      <c r="DM208" s="305"/>
      <c r="DN208" s="144" t="str">
        <f>"II/"&amp;DN$6</f>
        <v>II/2016</v>
      </c>
      <c r="DO208" s="306"/>
      <c r="DP208" s="308"/>
      <c r="DQ208" s="309" t="s">
        <v>96</v>
      </c>
      <c r="DR208" s="309" t="s">
        <v>97</v>
      </c>
      <c r="DS208" s="309"/>
      <c r="DT208" s="309"/>
      <c r="DU208" s="309"/>
      <c r="DV208" s="311" t="s">
        <v>98</v>
      </c>
      <c r="DW208" s="309"/>
      <c r="DX208" s="310"/>
      <c r="DY208" s="305"/>
      <c r="DZ208" s="305"/>
      <c r="EA208" s="305"/>
      <c r="EB208" s="305"/>
      <c r="EC208" s="305"/>
      <c r="ED208" s="305"/>
      <c r="EE208" s="144" t="str">
        <f>"II/"&amp;EE$6</f>
        <v>II/2017</v>
      </c>
      <c r="EF208" s="306"/>
      <c r="EG208" s="308"/>
      <c r="EH208" s="309" t="s">
        <v>96</v>
      </c>
      <c r="EI208" s="309" t="s">
        <v>97</v>
      </c>
      <c r="EJ208" s="309"/>
      <c r="EK208" s="309"/>
      <c r="EL208" s="309"/>
      <c r="EM208" s="311" t="s">
        <v>98</v>
      </c>
      <c r="EN208" s="309"/>
      <c r="EO208" s="310"/>
      <c r="EP208" s="305"/>
      <c r="EQ208" s="305"/>
      <c r="ER208" s="305"/>
      <c r="ES208" s="305"/>
      <c r="ET208" s="305"/>
      <c r="EU208" s="305"/>
      <c r="EV208" s="144" t="str">
        <f>"II/"&amp;EV$6</f>
        <v>II/2018</v>
      </c>
      <c r="EW208" s="306"/>
      <c r="EX208" s="308"/>
      <c r="EY208" s="309" t="s">
        <v>96</v>
      </c>
      <c r="EZ208" s="309" t="s">
        <v>97</v>
      </c>
      <c r="FA208" s="309"/>
      <c r="FB208" s="309"/>
      <c r="FC208" s="309"/>
      <c r="FD208" s="311" t="s">
        <v>98</v>
      </c>
      <c r="FE208" s="309"/>
      <c r="FF208" s="310"/>
      <c r="FG208" s="305"/>
      <c r="FH208" s="305"/>
      <c r="FI208" s="305"/>
      <c r="FJ208" s="305"/>
      <c r="FK208" s="305"/>
      <c r="FL208" s="305"/>
      <c r="FM208" s="144" t="str">
        <f>"II/"&amp;FM$6</f>
        <v>II/2019</v>
      </c>
      <c r="FN208" s="306"/>
      <c r="FO208" s="308"/>
      <c r="FP208" s="309" t="s">
        <v>96</v>
      </c>
      <c r="FQ208" s="309" t="s">
        <v>97</v>
      </c>
      <c r="FR208" s="309"/>
      <c r="FS208" s="309"/>
      <c r="FT208" s="309"/>
      <c r="FU208" s="311" t="s">
        <v>98</v>
      </c>
      <c r="FV208" s="309"/>
      <c r="FW208" s="310"/>
      <c r="FX208" s="305"/>
      <c r="FY208" s="305"/>
      <c r="FZ208" s="305"/>
      <c r="GA208" s="305"/>
      <c r="GB208" s="305"/>
      <c r="GC208" s="305"/>
      <c r="GD208" s="144" t="str">
        <f>"II/"&amp;GD$6</f>
        <v>II/2020</v>
      </c>
      <c r="GE208" s="306"/>
      <c r="GF208" s="308"/>
      <c r="GG208" s="309" t="s">
        <v>96</v>
      </c>
      <c r="GH208" s="309" t="s">
        <v>97</v>
      </c>
      <c r="GI208" s="309"/>
      <c r="GJ208" s="309"/>
      <c r="GK208" s="309"/>
      <c r="GL208" s="311" t="s">
        <v>98</v>
      </c>
      <c r="GM208" s="309"/>
      <c r="GN208" s="310"/>
      <c r="GO208" s="305"/>
      <c r="GP208" s="305"/>
      <c r="GQ208" s="305"/>
      <c r="GR208" s="305"/>
      <c r="GS208" s="305"/>
      <c r="GT208" s="305"/>
      <c r="GU208" s="144" t="str">
        <f>"II/"&amp;GU$6</f>
        <v>II/2021</v>
      </c>
      <c r="GV208" s="306"/>
      <c r="GW208" s="308"/>
      <c r="GX208" s="309" t="s">
        <v>96</v>
      </c>
      <c r="GY208" s="309" t="s">
        <v>97</v>
      </c>
      <c r="GZ208" s="309"/>
      <c r="HA208" s="309"/>
      <c r="HB208" s="309"/>
      <c r="HC208" s="311" t="s">
        <v>98</v>
      </c>
      <c r="HD208" s="309"/>
      <c r="HE208" s="310"/>
      <c r="HF208" s="305"/>
      <c r="HG208" s="305"/>
      <c r="HH208" s="305"/>
      <c r="HI208" s="305"/>
      <c r="HJ208" s="305"/>
      <c r="HK208" s="305"/>
      <c r="HL208" s="144" t="str">
        <f>"II/"&amp;HL$6</f>
        <v>II/2022</v>
      </c>
      <c r="HM208" s="306"/>
      <c r="HN208" s="308"/>
      <c r="HO208" s="309" t="s">
        <v>96</v>
      </c>
      <c r="HP208" s="309" t="s">
        <v>97</v>
      </c>
      <c r="HQ208" s="309"/>
      <c r="HR208" s="309"/>
      <c r="HS208" s="309"/>
      <c r="HT208" s="311" t="s">
        <v>98</v>
      </c>
      <c r="HU208" s="309"/>
      <c r="HV208" s="310"/>
      <c r="HW208" s="305"/>
      <c r="HX208" s="305"/>
      <c r="HY208" s="305"/>
      <c r="HZ208" s="305"/>
      <c r="IA208" s="305"/>
      <c r="IB208" s="305"/>
      <c r="IC208" s="144" t="str">
        <f>"II/"&amp;IC$6</f>
        <v>II/2023</v>
      </c>
      <c r="ID208" s="306"/>
      <c r="IE208" s="308"/>
      <c r="IF208" s="309" t="s">
        <v>96</v>
      </c>
      <c r="IG208" s="309" t="s">
        <v>97</v>
      </c>
      <c r="IH208" s="309"/>
      <c r="II208" s="309"/>
      <c r="IJ208" s="309"/>
      <c r="IK208" s="311" t="s">
        <v>98</v>
      </c>
      <c r="IL208" s="309"/>
      <c r="IM208" s="310"/>
      <c r="IN208" s="305"/>
      <c r="IO208" s="305"/>
      <c r="IP208" s="305"/>
      <c r="IQ208" s="305"/>
      <c r="IR208" s="305"/>
      <c r="IS208" s="305"/>
      <c r="IT208" s="144" t="str">
        <f>"II/"&amp;IT$6</f>
        <v>II/2024</v>
      </c>
      <c r="IU208" s="306"/>
      <c r="IV208" s="308"/>
      <c r="IW208" s="309" t="s">
        <v>96</v>
      </c>
      <c r="IX208" s="309" t="s">
        <v>97</v>
      </c>
      <c r="IY208" s="309"/>
      <c r="IZ208" s="309"/>
      <c r="JA208" s="309"/>
      <c r="JB208" s="311" t="s">
        <v>98</v>
      </c>
      <c r="JC208" s="309"/>
      <c r="JD208" s="310"/>
      <c r="JE208" s="305"/>
      <c r="JF208" s="305"/>
      <c r="JG208" s="305"/>
      <c r="JH208" s="305"/>
      <c r="JI208" s="305"/>
      <c r="JJ208" s="305"/>
      <c r="JK208" s="144" t="str">
        <f>"II/"&amp;JK$6</f>
        <v>II/2025</v>
      </c>
      <c r="JL208" s="307"/>
      <c r="JM208" s="308"/>
      <c r="JN208" s="309" t="s">
        <v>96</v>
      </c>
      <c r="JO208" s="309" t="s">
        <v>97</v>
      </c>
      <c r="JP208" s="309"/>
      <c r="JQ208" s="309"/>
      <c r="JR208" s="309"/>
      <c r="JS208" s="311" t="s">
        <v>98</v>
      </c>
      <c r="JT208" s="309"/>
      <c r="JU208" s="310"/>
      <c r="JV208" s="305"/>
      <c r="JW208" s="305"/>
      <c r="JX208" s="305"/>
      <c r="JY208" s="305"/>
      <c r="JZ208" s="305"/>
      <c r="KA208" s="305"/>
      <c r="KB208" s="144" t="str">
        <f>"II/"&amp;KB$6</f>
        <v>II/2026</v>
      </c>
      <c r="KC208" s="307"/>
      <c r="KD208" s="308"/>
      <c r="KE208" s="309" t="s">
        <v>96</v>
      </c>
      <c r="KF208" s="309" t="s">
        <v>97</v>
      </c>
      <c r="KG208" s="309"/>
      <c r="KH208" s="309"/>
      <c r="KI208" s="309"/>
      <c r="KJ208" s="311" t="s">
        <v>98</v>
      </c>
      <c r="KK208" s="309"/>
      <c r="KL208" s="310"/>
      <c r="KM208" s="305"/>
      <c r="KN208" s="305"/>
      <c r="KO208" s="305"/>
      <c r="KP208" s="305"/>
      <c r="KQ208" s="305"/>
      <c r="KR208" s="305"/>
      <c r="KS208" s="144" t="str">
        <f>"II/"&amp;KS$6</f>
        <v>II/2027</v>
      </c>
      <c r="KT208" s="307"/>
      <c r="KU208" s="305"/>
    </row>
    <row r="209" ht="15.0" customHeight="1">
      <c r="A209" s="308"/>
      <c r="B209" s="309" t="s">
        <v>99</v>
      </c>
      <c r="C209" s="309" t="s">
        <v>97</v>
      </c>
      <c r="D209" s="309"/>
      <c r="E209" s="309"/>
      <c r="F209" s="309"/>
      <c r="G209" s="312" t="s">
        <v>164</v>
      </c>
      <c r="H209" s="309"/>
      <c r="I209" s="310"/>
      <c r="J209" s="305"/>
      <c r="K209" s="305"/>
      <c r="L209" s="305"/>
      <c r="M209" s="305"/>
      <c r="N209" s="305"/>
      <c r="O209" s="305"/>
      <c r="P209" s="40"/>
      <c r="Q209" s="306"/>
      <c r="R209" s="308"/>
      <c r="S209" s="309" t="s">
        <v>99</v>
      </c>
      <c r="T209" s="309" t="s">
        <v>97</v>
      </c>
      <c r="U209" s="309"/>
      <c r="V209" s="309"/>
      <c r="W209" s="309"/>
      <c r="X209" s="312" t="s">
        <v>164</v>
      </c>
      <c r="Y209" s="309"/>
      <c r="Z209" s="310"/>
      <c r="AA209" s="305"/>
      <c r="AB209" s="305"/>
      <c r="AC209" s="305"/>
      <c r="AD209" s="305"/>
      <c r="AE209" s="305"/>
      <c r="AF209" s="305"/>
      <c r="AG209" s="40"/>
      <c r="AH209" s="306"/>
      <c r="AI209" s="308"/>
      <c r="AJ209" s="309" t="s">
        <v>99</v>
      </c>
      <c r="AK209" s="309" t="s">
        <v>97</v>
      </c>
      <c r="AL209" s="309"/>
      <c r="AM209" s="309"/>
      <c r="AN209" s="309"/>
      <c r="AO209" s="312" t="s">
        <v>164</v>
      </c>
      <c r="AP209" s="309"/>
      <c r="AQ209" s="310"/>
      <c r="AR209" s="305"/>
      <c r="AS209" s="305"/>
      <c r="AT209" s="305"/>
      <c r="AU209" s="305"/>
      <c r="AV209" s="305"/>
      <c r="AW209" s="305"/>
      <c r="AX209" s="40"/>
      <c r="AY209" s="306"/>
      <c r="AZ209" s="308"/>
      <c r="BA209" s="309" t="s">
        <v>99</v>
      </c>
      <c r="BB209" s="309" t="s">
        <v>97</v>
      </c>
      <c r="BC209" s="309"/>
      <c r="BD209" s="309"/>
      <c r="BE209" s="309"/>
      <c r="BF209" s="312" t="s">
        <v>164</v>
      </c>
      <c r="BG209" s="309"/>
      <c r="BH209" s="310"/>
      <c r="BI209" s="305"/>
      <c r="BJ209" s="305"/>
      <c r="BK209" s="305"/>
      <c r="BL209" s="305"/>
      <c r="BM209" s="305"/>
      <c r="BN209" s="305"/>
      <c r="BO209" s="40"/>
      <c r="BP209" s="306"/>
      <c r="BQ209" s="308"/>
      <c r="BR209" s="309" t="s">
        <v>99</v>
      </c>
      <c r="BS209" s="309" t="s">
        <v>97</v>
      </c>
      <c r="BT209" s="309"/>
      <c r="BU209" s="309"/>
      <c r="BV209" s="309"/>
      <c r="BW209" s="312" t="s">
        <v>164</v>
      </c>
      <c r="BX209" s="309"/>
      <c r="BY209" s="310"/>
      <c r="BZ209" s="305"/>
      <c r="CA209" s="305"/>
      <c r="CB209" s="305"/>
      <c r="CC209" s="305"/>
      <c r="CD209" s="305"/>
      <c r="CE209" s="305"/>
      <c r="CF209" s="40"/>
      <c r="CG209" s="306"/>
      <c r="CH209" s="308"/>
      <c r="CI209" s="309" t="s">
        <v>99</v>
      </c>
      <c r="CJ209" s="309" t="s">
        <v>97</v>
      </c>
      <c r="CK209" s="309"/>
      <c r="CL209" s="309"/>
      <c r="CM209" s="309"/>
      <c r="CN209" s="312" t="s">
        <v>164</v>
      </c>
      <c r="CO209" s="309"/>
      <c r="CP209" s="310"/>
      <c r="CQ209" s="305"/>
      <c r="CR209" s="305"/>
      <c r="CS209" s="305"/>
      <c r="CT209" s="305"/>
      <c r="CU209" s="305"/>
      <c r="CV209" s="305"/>
      <c r="CW209" s="40"/>
      <c r="CX209" s="306"/>
      <c r="CY209" s="308"/>
      <c r="CZ209" s="309" t="s">
        <v>99</v>
      </c>
      <c r="DA209" s="309" t="s">
        <v>97</v>
      </c>
      <c r="DB209" s="309"/>
      <c r="DC209" s="309"/>
      <c r="DD209" s="309"/>
      <c r="DE209" s="312" t="s">
        <v>164</v>
      </c>
      <c r="DF209" s="309"/>
      <c r="DG209" s="310"/>
      <c r="DH209" s="305"/>
      <c r="DI209" s="305"/>
      <c r="DJ209" s="305"/>
      <c r="DK209" s="305"/>
      <c r="DL209" s="305"/>
      <c r="DM209" s="305"/>
      <c r="DN209" s="40"/>
      <c r="DO209" s="306"/>
      <c r="DP209" s="308"/>
      <c r="DQ209" s="309" t="s">
        <v>99</v>
      </c>
      <c r="DR209" s="309" t="s">
        <v>97</v>
      </c>
      <c r="DS209" s="309"/>
      <c r="DT209" s="309"/>
      <c r="DU209" s="309"/>
      <c r="DV209" s="312" t="s">
        <v>164</v>
      </c>
      <c r="DW209" s="309"/>
      <c r="DX209" s="310"/>
      <c r="DY209" s="305"/>
      <c r="DZ209" s="305"/>
      <c r="EA209" s="305"/>
      <c r="EB209" s="305"/>
      <c r="EC209" s="305"/>
      <c r="ED209" s="305"/>
      <c r="EE209" s="40"/>
      <c r="EF209" s="306"/>
      <c r="EG209" s="308"/>
      <c r="EH209" s="309" t="s">
        <v>99</v>
      </c>
      <c r="EI209" s="309" t="s">
        <v>97</v>
      </c>
      <c r="EJ209" s="309"/>
      <c r="EK209" s="309"/>
      <c r="EL209" s="309"/>
      <c r="EM209" s="312" t="s">
        <v>164</v>
      </c>
      <c r="EN209" s="309"/>
      <c r="EO209" s="310"/>
      <c r="EP209" s="305"/>
      <c r="EQ209" s="305"/>
      <c r="ER209" s="305"/>
      <c r="ES209" s="305"/>
      <c r="ET209" s="305"/>
      <c r="EU209" s="305"/>
      <c r="EV209" s="40"/>
      <c r="EW209" s="306"/>
      <c r="EX209" s="308"/>
      <c r="EY209" s="309" t="s">
        <v>99</v>
      </c>
      <c r="EZ209" s="309" t="s">
        <v>97</v>
      </c>
      <c r="FA209" s="309"/>
      <c r="FB209" s="309"/>
      <c r="FC209" s="309"/>
      <c r="FD209" s="312" t="s">
        <v>164</v>
      </c>
      <c r="FE209" s="309"/>
      <c r="FF209" s="310"/>
      <c r="FG209" s="305"/>
      <c r="FH209" s="305"/>
      <c r="FI209" s="305"/>
      <c r="FJ209" s="305"/>
      <c r="FK209" s="305"/>
      <c r="FL209" s="305"/>
      <c r="FM209" s="40"/>
      <c r="FN209" s="306"/>
      <c r="FO209" s="308"/>
      <c r="FP209" s="309" t="s">
        <v>99</v>
      </c>
      <c r="FQ209" s="309" t="s">
        <v>97</v>
      </c>
      <c r="FR209" s="309"/>
      <c r="FS209" s="309"/>
      <c r="FT209" s="309"/>
      <c r="FU209" s="312" t="s">
        <v>164</v>
      </c>
      <c r="FV209" s="309"/>
      <c r="FW209" s="310"/>
      <c r="FX209" s="305"/>
      <c r="FY209" s="305"/>
      <c r="FZ209" s="305"/>
      <c r="GA209" s="305"/>
      <c r="GB209" s="305"/>
      <c r="GC209" s="305"/>
      <c r="GD209" s="40"/>
      <c r="GE209" s="306"/>
      <c r="GF209" s="308"/>
      <c r="GG209" s="309" t="s">
        <v>99</v>
      </c>
      <c r="GH209" s="309" t="s">
        <v>97</v>
      </c>
      <c r="GI209" s="309"/>
      <c r="GJ209" s="309"/>
      <c r="GK209" s="309"/>
      <c r="GL209" s="312" t="s">
        <v>164</v>
      </c>
      <c r="GM209" s="309"/>
      <c r="GN209" s="310"/>
      <c r="GO209" s="305"/>
      <c r="GP209" s="305"/>
      <c r="GQ209" s="305"/>
      <c r="GR209" s="305"/>
      <c r="GS209" s="305"/>
      <c r="GT209" s="305"/>
      <c r="GU209" s="40"/>
      <c r="GV209" s="306"/>
      <c r="GW209" s="308"/>
      <c r="GX209" s="309" t="s">
        <v>99</v>
      </c>
      <c r="GY209" s="309" t="s">
        <v>97</v>
      </c>
      <c r="GZ209" s="309"/>
      <c r="HA209" s="309"/>
      <c r="HB209" s="309"/>
      <c r="HC209" s="312" t="s">
        <v>164</v>
      </c>
      <c r="HD209" s="309"/>
      <c r="HE209" s="310"/>
      <c r="HF209" s="305"/>
      <c r="HG209" s="305"/>
      <c r="HH209" s="305"/>
      <c r="HI209" s="305"/>
      <c r="HJ209" s="305"/>
      <c r="HK209" s="305"/>
      <c r="HL209" s="40"/>
      <c r="HM209" s="306"/>
      <c r="HN209" s="308"/>
      <c r="HO209" s="309" t="s">
        <v>99</v>
      </c>
      <c r="HP209" s="309" t="s">
        <v>97</v>
      </c>
      <c r="HQ209" s="309"/>
      <c r="HR209" s="309"/>
      <c r="HS209" s="309"/>
      <c r="HT209" s="312" t="s">
        <v>164</v>
      </c>
      <c r="HU209" s="309"/>
      <c r="HV209" s="310"/>
      <c r="HW209" s="305"/>
      <c r="HX209" s="305"/>
      <c r="HY209" s="305"/>
      <c r="HZ209" s="305"/>
      <c r="IA209" s="305"/>
      <c r="IB209" s="305"/>
      <c r="IC209" s="40"/>
      <c r="ID209" s="306"/>
      <c r="IE209" s="308"/>
      <c r="IF209" s="309" t="s">
        <v>99</v>
      </c>
      <c r="IG209" s="309" t="s">
        <v>97</v>
      </c>
      <c r="IH209" s="309"/>
      <c r="II209" s="309"/>
      <c r="IJ209" s="309"/>
      <c r="IK209" s="312" t="s">
        <v>164</v>
      </c>
      <c r="IL209" s="309"/>
      <c r="IM209" s="310"/>
      <c r="IN209" s="305"/>
      <c r="IO209" s="305"/>
      <c r="IP209" s="305"/>
      <c r="IQ209" s="305"/>
      <c r="IR209" s="305"/>
      <c r="IS209" s="305"/>
      <c r="IT209" s="40"/>
      <c r="IU209" s="306"/>
      <c r="IV209" s="308"/>
      <c r="IW209" s="309" t="s">
        <v>99</v>
      </c>
      <c r="IX209" s="309" t="s">
        <v>97</v>
      </c>
      <c r="IY209" s="309"/>
      <c r="IZ209" s="309"/>
      <c r="JA209" s="309"/>
      <c r="JB209" s="312" t="s">
        <v>164</v>
      </c>
      <c r="JC209" s="309"/>
      <c r="JD209" s="310"/>
      <c r="JE209" s="305"/>
      <c r="JF209" s="305"/>
      <c r="JG209" s="305"/>
      <c r="JH209" s="305"/>
      <c r="JI209" s="305"/>
      <c r="JJ209" s="305"/>
      <c r="JK209" s="40"/>
      <c r="JL209" s="307"/>
      <c r="JM209" s="308"/>
      <c r="JN209" s="309" t="s">
        <v>99</v>
      </c>
      <c r="JO209" s="309" t="s">
        <v>97</v>
      </c>
      <c r="JP209" s="309"/>
      <c r="JQ209" s="309"/>
      <c r="JR209" s="309"/>
      <c r="JS209" s="312" t="s">
        <v>164</v>
      </c>
      <c r="JT209" s="309"/>
      <c r="JU209" s="310"/>
      <c r="JV209" s="305"/>
      <c r="JW209" s="305"/>
      <c r="JX209" s="305"/>
      <c r="JY209" s="305"/>
      <c r="JZ209" s="305"/>
      <c r="KA209" s="305"/>
      <c r="KB209" s="40"/>
      <c r="KC209" s="307"/>
      <c r="KD209" s="308"/>
      <c r="KE209" s="309" t="s">
        <v>99</v>
      </c>
      <c r="KF209" s="309" t="s">
        <v>97</v>
      </c>
      <c r="KG209" s="309"/>
      <c r="KH209" s="309"/>
      <c r="KI209" s="309"/>
      <c r="KJ209" s="312" t="s">
        <v>164</v>
      </c>
      <c r="KK209" s="309"/>
      <c r="KL209" s="310"/>
      <c r="KM209" s="305"/>
      <c r="KN209" s="305"/>
      <c r="KO209" s="305"/>
      <c r="KP209" s="305"/>
      <c r="KQ209" s="305"/>
      <c r="KR209" s="305"/>
      <c r="KS209" s="40"/>
      <c r="KT209" s="307"/>
      <c r="KU209" s="305"/>
    </row>
    <row r="210" ht="15.75" customHeight="1">
      <c r="A210" s="313"/>
      <c r="B210" s="314" t="s">
        <v>100</v>
      </c>
      <c r="C210" s="722" t="s">
        <v>192</v>
      </c>
      <c r="D210" s="314"/>
      <c r="E210" s="314"/>
      <c r="F210" s="314"/>
      <c r="G210" s="314" t="str">
        <f>"Tahun "&amp;P$6</f>
        <v>Tahun 2010</v>
      </c>
      <c r="H210" s="314"/>
      <c r="I210" s="315"/>
      <c r="J210" s="305"/>
      <c r="K210" s="305"/>
      <c r="L210" s="305"/>
      <c r="M210" s="305"/>
      <c r="N210" s="305"/>
      <c r="O210" s="305"/>
      <c r="P210" s="305"/>
      <c r="Q210" s="306"/>
      <c r="R210" s="313"/>
      <c r="S210" s="314" t="s">
        <v>100</v>
      </c>
      <c r="T210" s="722" t="s">
        <v>192</v>
      </c>
      <c r="U210" s="314"/>
      <c r="V210" s="314"/>
      <c r="W210" s="314"/>
      <c r="X210" s="314" t="str">
        <f>"Tahun "&amp;AG$6</f>
        <v>Tahun 2011</v>
      </c>
      <c r="Y210" s="314"/>
      <c r="Z210" s="315"/>
      <c r="AA210" s="305"/>
      <c r="AB210" s="305"/>
      <c r="AC210" s="305"/>
      <c r="AD210" s="305"/>
      <c r="AE210" s="305"/>
      <c r="AF210" s="305"/>
      <c r="AG210" s="305"/>
      <c r="AH210" s="306"/>
      <c r="AI210" s="313"/>
      <c r="AJ210" s="314" t="s">
        <v>100</v>
      </c>
      <c r="AK210" s="722" t="s">
        <v>192</v>
      </c>
      <c r="AL210" s="314"/>
      <c r="AM210" s="314"/>
      <c r="AN210" s="314"/>
      <c r="AO210" s="314" t="str">
        <f>"Tahun "&amp;AX$6</f>
        <v>Tahun 2012</v>
      </c>
      <c r="AP210" s="314"/>
      <c r="AQ210" s="315"/>
      <c r="AR210" s="305"/>
      <c r="AS210" s="305"/>
      <c r="AT210" s="305"/>
      <c r="AU210" s="305"/>
      <c r="AV210" s="305"/>
      <c r="AW210" s="305"/>
      <c r="AX210" s="305"/>
      <c r="AY210" s="306"/>
      <c r="AZ210" s="313"/>
      <c r="BA210" s="314" t="s">
        <v>100</v>
      </c>
      <c r="BB210" s="722" t="s">
        <v>192</v>
      </c>
      <c r="BC210" s="314"/>
      <c r="BD210" s="314"/>
      <c r="BE210" s="314"/>
      <c r="BF210" s="314" t="str">
        <f>"Tahun "&amp;BO$6</f>
        <v>Tahun 2013</v>
      </c>
      <c r="BG210" s="314"/>
      <c r="BH210" s="315"/>
      <c r="BI210" s="305"/>
      <c r="BJ210" s="305"/>
      <c r="BK210" s="305"/>
      <c r="BL210" s="305"/>
      <c r="BM210" s="305"/>
      <c r="BN210" s="305"/>
      <c r="BO210" s="305"/>
      <c r="BP210" s="306"/>
      <c r="BQ210" s="313"/>
      <c r="BR210" s="314" t="s">
        <v>100</v>
      </c>
      <c r="BS210" s="722" t="s">
        <v>192</v>
      </c>
      <c r="BT210" s="314"/>
      <c r="BU210" s="314"/>
      <c r="BV210" s="314"/>
      <c r="BW210" s="314" t="str">
        <f>"Tahun "&amp;CF$6</f>
        <v>Tahun 2014</v>
      </c>
      <c r="BX210" s="314"/>
      <c r="BY210" s="315"/>
      <c r="BZ210" s="305"/>
      <c r="CA210" s="305"/>
      <c r="CB210" s="305"/>
      <c r="CC210" s="305"/>
      <c r="CD210" s="305"/>
      <c r="CE210" s="305"/>
      <c r="CF210" s="305"/>
      <c r="CG210" s="306"/>
      <c r="CH210" s="313"/>
      <c r="CI210" s="314" t="s">
        <v>100</v>
      </c>
      <c r="CJ210" s="722" t="s">
        <v>192</v>
      </c>
      <c r="CK210" s="314"/>
      <c r="CL210" s="314"/>
      <c r="CM210" s="314"/>
      <c r="CN210" s="314" t="str">
        <f>"Tahun "&amp;CW$6</f>
        <v>Tahun 2015</v>
      </c>
      <c r="CO210" s="314"/>
      <c r="CP210" s="315"/>
      <c r="CQ210" s="305"/>
      <c r="CR210" s="305"/>
      <c r="CS210" s="305"/>
      <c r="CT210" s="305"/>
      <c r="CU210" s="305"/>
      <c r="CV210" s="305"/>
      <c r="CW210" s="305"/>
      <c r="CX210" s="306"/>
      <c r="CY210" s="313"/>
      <c r="CZ210" s="314" t="s">
        <v>100</v>
      </c>
      <c r="DA210" s="722" t="s">
        <v>192</v>
      </c>
      <c r="DB210" s="314"/>
      <c r="DC210" s="314"/>
      <c r="DD210" s="314"/>
      <c r="DE210" s="314" t="str">
        <f>"Tahun "&amp;DN$6</f>
        <v>Tahun 2016</v>
      </c>
      <c r="DF210" s="314"/>
      <c r="DG210" s="315"/>
      <c r="DH210" s="305"/>
      <c r="DI210" s="305"/>
      <c r="DJ210" s="305"/>
      <c r="DK210" s="305"/>
      <c r="DL210" s="305"/>
      <c r="DM210" s="305"/>
      <c r="DN210" s="305"/>
      <c r="DO210" s="306"/>
      <c r="DP210" s="313"/>
      <c r="DQ210" s="314" t="s">
        <v>100</v>
      </c>
      <c r="DR210" s="722" t="s">
        <v>192</v>
      </c>
      <c r="DS210" s="314"/>
      <c r="DT210" s="314"/>
      <c r="DU210" s="314"/>
      <c r="DV210" s="314" t="str">
        <f>"Tahun "&amp;EE$6</f>
        <v>Tahun 2017</v>
      </c>
      <c r="DW210" s="314"/>
      <c r="DX210" s="315"/>
      <c r="DY210" s="305"/>
      <c r="DZ210" s="305"/>
      <c r="EA210" s="305"/>
      <c r="EB210" s="305"/>
      <c r="EC210" s="305"/>
      <c r="ED210" s="305"/>
      <c r="EE210" s="305"/>
      <c r="EF210" s="306"/>
      <c r="EG210" s="313"/>
      <c r="EH210" s="314" t="s">
        <v>100</v>
      </c>
      <c r="EI210" s="722" t="s">
        <v>192</v>
      </c>
      <c r="EJ210" s="314"/>
      <c r="EK210" s="314"/>
      <c r="EL210" s="314"/>
      <c r="EM210" s="314" t="str">
        <f>"Tahun "&amp;EV$6</f>
        <v>Tahun 2018</v>
      </c>
      <c r="EN210" s="314"/>
      <c r="EO210" s="315"/>
      <c r="EP210" s="305"/>
      <c r="EQ210" s="305"/>
      <c r="ER210" s="305"/>
      <c r="ES210" s="305"/>
      <c r="ET210" s="305"/>
      <c r="EU210" s="305"/>
      <c r="EV210" s="305"/>
      <c r="EW210" s="306"/>
      <c r="EX210" s="313"/>
      <c r="EY210" s="314" t="s">
        <v>100</v>
      </c>
      <c r="EZ210" s="722" t="s">
        <v>192</v>
      </c>
      <c r="FA210" s="314"/>
      <c r="FB210" s="314"/>
      <c r="FC210" s="314"/>
      <c r="FD210" s="314" t="str">
        <f>"Tahun "&amp;FM$6</f>
        <v>Tahun 2019</v>
      </c>
      <c r="FE210" s="314"/>
      <c r="FF210" s="315"/>
      <c r="FG210" s="305"/>
      <c r="FH210" s="305"/>
      <c r="FI210" s="305"/>
      <c r="FJ210" s="305"/>
      <c r="FK210" s="305"/>
      <c r="FL210" s="305"/>
      <c r="FM210" s="305"/>
      <c r="FN210" s="306"/>
      <c r="FO210" s="313"/>
      <c r="FP210" s="314" t="s">
        <v>100</v>
      </c>
      <c r="FQ210" s="722" t="s">
        <v>192</v>
      </c>
      <c r="FR210" s="314"/>
      <c r="FS210" s="314"/>
      <c r="FT210" s="314"/>
      <c r="FU210" s="314" t="str">
        <f>"Tahun "&amp;GD$6</f>
        <v>Tahun 2020</v>
      </c>
      <c r="FV210" s="314"/>
      <c r="FW210" s="315"/>
      <c r="FX210" s="305"/>
      <c r="FY210" s="305"/>
      <c r="FZ210" s="305"/>
      <c r="GA210" s="305"/>
      <c r="GB210" s="305"/>
      <c r="GC210" s="305"/>
      <c r="GD210" s="305"/>
      <c r="GE210" s="306"/>
      <c r="GF210" s="313"/>
      <c r="GG210" s="314" t="s">
        <v>100</v>
      </c>
      <c r="GH210" s="722" t="s">
        <v>192</v>
      </c>
      <c r="GI210" s="314"/>
      <c r="GJ210" s="314"/>
      <c r="GK210" s="314"/>
      <c r="GL210" s="314" t="str">
        <f>"Tahun "&amp;GU$6</f>
        <v>Tahun 2021</v>
      </c>
      <c r="GM210" s="314"/>
      <c r="GN210" s="315"/>
      <c r="GO210" s="305"/>
      <c r="GP210" s="305"/>
      <c r="GQ210" s="305"/>
      <c r="GR210" s="305"/>
      <c r="GS210" s="305"/>
      <c r="GT210" s="305"/>
      <c r="GU210" s="305"/>
      <c r="GV210" s="306"/>
      <c r="GW210" s="313"/>
      <c r="GX210" s="314" t="s">
        <v>100</v>
      </c>
      <c r="GY210" s="722" t="s">
        <v>192</v>
      </c>
      <c r="GZ210" s="314"/>
      <c r="HA210" s="314"/>
      <c r="HB210" s="314"/>
      <c r="HC210" s="314" t="str">
        <f>"Tahun "&amp;HL$6</f>
        <v>Tahun 2022</v>
      </c>
      <c r="HD210" s="314"/>
      <c r="HE210" s="315"/>
      <c r="HF210" s="305"/>
      <c r="HG210" s="305"/>
      <c r="HH210" s="305"/>
      <c r="HI210" s="305"/>
      <c r="HJ210" s="305"/>
      <c r="HK210" s="305"/>
      <c r="HL210" s="305"/>
      <c r="HM210" s="306"/>
      <c r="HN210" s="313"/>
      <c r="HO210" s="314" t="s">
        <v>100</v>
      </c>
      <c r="HP210" s="722" t="s">
        <v>192</v>
      </c>
      <c r="HQ210" s="314"/>
      <c r="HR210" s="314"/>
      <c r="HS210" s="314"/>
      <c r="HT210" s="314" t="str">
        <f>"Tahun "&amp;IC$6</f>
        <v>Tahun 2023</v>
      </c>
      <c r="HU210" s="314"/>
      <c r="HV210" s="315"/>
      <c r="HW210" s="305"/>
      <c r="HX210" s="305"/>
      <c r="HY210" s="305"/>
      <c r="HZ210" s="305"/>
      <c r="IA210" s="305"/>
      <c r="IB210" s="305"/>
      <c r="IC210" s="305"/>
      <c r="ID210" s="306"/>
      <c r="IE210" s="313"/>
      <c r="IF210" s="314" t="s">
        <v>100</v>
      </c>
      <c r="IG210" s="722" t="s">
        <v>192</v>
      </c>
      <c r="IH210" s="314"/>
      <c r="II210" s="314"/>
      <c r="IJ210" s="314"/>
      <c r="IK210" s="314" t="str">
        <f>"Tahun "&amp;IT$6</f>
        <v>Tahun 2024</v>
      </c>
      <c r="IL210" s="314"/>
      <c r="IM210" s="315"/>
      <c r="IN210" s="305"/>
      <c r="IO210" s="305"/>
      <c r="IP210" s="305"/>
      <c r="IQ210" s="305"/>
      <c r="IR210" s="305"/>
      <c r="IS210" s="305"/>
      <c r="IT210" s="305"/>
      <c r="IU210" s="306"/>
      <c r="IV210" s="313"/>
      <c r="IW210" s="314" t="s">
        <v>100</v>
      </c>
      <c r="IX210" s="722" t="s">
        <v>192</v>
      </c>
      <c r="IY210" s="314"/>
      <c r="IZ210" s="314"/>
      <c r="JA210" s="314"/>
      <c r="JB210" s="314" t="str">
        <f>"Tahun "&amp;JK$6</f>
        <v>Tahun 2025</v>
      </c>
      <c r="JC210" s="314"/>
      <c r="JD210" s="315"/>
      <c r="JE210" s="305"/>
      <c r="JF210" s="305"/>
      <c r="JG210" s="305"/>
      <c r="JH210" s="305"/>
      <c r="JI210" s="305"/>
      <c r="JJ210" s="305"/>
      <c r="JK210" s="305"/>
      <c r="JL210" s="306"/>
      <c r="JM210" s="313"/>
      <c r="JN210" s="314" t="s">
        <v>100</v>
      </c>
      <c r="JO210" s="722" t="s">
        <v>192</v>
      </c>
      <c r="JP210" s="314"/>
      <c r="JQ210" s="314"/>
      <c r="JR210" s="314"/>
      <c r="JS210" s="314" t="str">
        <f>"Tahun "&amp;KB$6</f>
        <v>Tahun 2026</v>
      </c>
      <c r="JT210" s="314"/>
      <c r="JU210" s="315"/>
      <c r="JV210" s="305"/>
      <c r="JW210" s="305"/>
      <c r="JX210" s="305"/>
      <c r="JY210" s="305"/>
      <c r="JZ210" s="305"/>
      <c r="KA210" s="305"/>
      <c r="KB210" s="305"/>
      <c r="KC210" s="306"/>
      <c r="KD210" s="313"/>
      <c r="KE210" s="314" t="s">
        <v>100</v>
      </c>
      <c r="KF210" s="722" t="s">
        <v>192</v>
      </c>
      <c r="KG210" s="314"/>
      <c r="KH210" s="314"/>
      <c r="KI210" s="314"/>
      <c r="KJ210" s="314" t="str">
        <f>"Tahun "&amp;KS$6</f>
        <v>Tahun 2027</v>
      </c>
      <c r="KK210" s="314"/>
      <c r="KL210" s="315"/>
      <c r="KM210" s="305"/>
      <c r="KN210" s="305"/>
      <c r="KO210" s="305"/>
      <c r="KP210" s="305"/>
      <c r="KQ210" s="305"/>
      <c r="KR210" s="305"/>
      <c r="KS210" s="305"/>
      <c r="KT210" s="306"/>
      <c r="KU210" s="305"/>
    </row>
    <row r="211" ht="15.75" customHeight="1">
      <c r="A211" s="316"/>
      <c r="B211" s="317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8"/>
      <c r="R211" s="316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8"/>
      <c r="AI211" s="316"/>
      <c r="AJ211" s="317"/>
      <c r="AK211" s="317"/>
      <c r="AL211" s="317"/>
      <c r="AM211" s="317"/>
      <c r="AN211" s="317"/>
      <c r="AO211" s="317"/>
      <c r="AP211" s="317"/>
      <c r="AQ211" s="317"/>
      <c r="AR211" s="317"/>
      <c r="AS211" s="317"/>
      <c r="AT211" s="317"/>
      <c r="AU211" s="317"/>
      <c r="AV211" s="317"/>
      <c r="AW211" s="317"/>
      <c r="AX211" s="317"/>
      <c r="AY211" s="318"/>
      <c r="AZ211" s="316"/>
      <c r="BA211" s="317"/>
      <c r="BB211" s="317"/>
      <c r="BC211" s="317"/>
      <c r="BD211" s="317"/>
      <c r="BE211" s="317"/>
      <c r="BF211" s="317"/>
      <c r="BG211" s="317"/>
      <c r="BH211" s="317"/>
      <c r="BI211" s="317"/>
      <c r="BJ211" s="317"/>
      <c r="BK211" s="317"/>
      <c r="BL211" s="317"/>
      <c r="BM211" s="317"/>
      <c r="BN211" s="317"/>
      <c r="BO211" s="317"/>
      <c r="BP211" s="318"/>
      <c r="BQ211" s="316"/>
      <c r="BR211" s="317"/>
      <c r="BS211" s="317"/>
      <c r="BT211" s="317"/>
      <c r="BU211" s="317"/>
      <c r="BV211" s="317"/>
      <c r="BW211" s="317"/>
      <c r="BX211" s="317"/>
      <c r="BY211" s="317"/>
      <c r="BZ211" s="317"/>
      <c r="CA211" s="317"/>
      <c r="CB211" s="317"/>
      <c r="CC211" s="317"/>
      <c r="CD211" s="317"/>
      <c r="CE211" s="317"/>
      <c r="CF211" s="317"/>
      <c r="CG211" s="318"/>
      <c r="CH211" s="316"/>
      <c r="CI211" s="317"/>
      <c r="CJ211" s="317"/>
      <c r="CK211" s="317"/>
      <c r="CL211" s="317"/>
      <c r="CM211" s="317"/>
      <c r="CN211" s="317"/>
      <c r="CO211" s="317"/>
      <c r="CP211" s="317"/>
      <c r="CQ211" s="317"/>
      <c r="CR211" s="317"/>
      <c r="CS211" s="317"/>
      <c r="CT211" s="317"/>
      <c r="CU211" s="317"/>
      <c r="CV211" s="317"/>
      <c r="CW211" s="317"/>
      <c r="CX211" s="318"/>
      <c r="CY211" s="316"/>
      <c r="CZ211" s="317"/>
      <c r="DA211" s="317"/>
      <c r="DB211" s="317"/>
      <c r="DC211" s="317"/>
      <c r="DD211" s="317"/>
      <c r="DE211" s="317"/>
      <c r="DF211" s="317"/>
      <c r="DG211" s="317"/>
      <c r="DH211" s="317"/>
      <c r="DI211" s="317"/>
      <c r="DJ211" s="317"/>
      <c r="DK211" s="317"/>
      <c r="DL211" s="317"/>
      <c r="DM211" s="317"/>
      <c r="DN211" s="317"/>
      <c r="DO211" s="318"/>
      <c r="DP211" s="316"/>
      <c r="DQ211" s="317"/>
      <c r="DR211" s="317"/>
      <c r="DS211" s="317"/>
      <c r="DT211" s="317"/>
      <c r="DU211" s="317"/>
      <c r="DV211" s="317"/>
      <c r="DW211" s="317"/>
      <c r="DX211" s="317"/>
      <c r="DY211" s="317"/>
      <c r="DZ211" s="317"/>
      <c r="EA211" s="317"/>
      <c r="EB211" s="317"/>
      <c r="EC211" s="317"/>
      <c r="ED211" s="317"/>
      <c r="EE211" s="317"/>
      <c r="EF211" s="318"/>
      <c r="EG211" s="316"/>
      <c r="EH211" s="317"/>
      <c r="EI211" s="317"/>
      <c r="EJ211" s="317"/>
      <c r="EK211" s="317"/>
      <c r="EL211" s="317"/>
      <c r="EM211" s="317"/>
      <c r="EN211" s="317"/>
      <c r="EO211" s="317"/>
      <c r="EP211" s="317"/>
      <c r="EQ211" s="317"/>
      <c r="ER211" s="317"/>
      <c r="ES211" s="317"/>
      <c r="ET211" s="317"/>
      <c r="EU211" s="317"/>
      <c r="EV211" s="317"/>
      <c r="EW211" s="318"/>
      <c r="EX211" s="316"/>
      <c r="EY211" s="317"/>
      <c r="EZ211" s="317"/>
      <c r="FA211" s="317"/>
      <c r="FB211" s="317"/>
      <c r="FC211" s="317"/>
      <c r="FD211" s="317"/>
      <c r="FE211" s="317"/>
      <c r="FF211" s="317"/>
      <c r="FG211" s="317"/>
      <c r="FH211" s="317"/>
      <c r="FI211" s="317"/>
      <c r="FJ211" s="317"/>
      <c r="FK211" s="317"/>
      <c r="FL211" s="317"/>
      <c r="FM211" s="317"/>
      <c r="FN211" s="318"/>
      <c r="FO211" s="316"/>
      <c r="FP211" s="317"/>
      <c r="FQ211" s="317"/>
      <c r="FR211" s="317"/>
      <c r="FS211" s="317"/>
      <c r="FT211" s="317"/>
      <c r="FU211" s="317"/>
      <c r="FV211" s="317"/>
      <c r="FW211" s="317"/>
      <c r="FX211" s="317"/>
      <c r="FY211" s="317"/>
      <c r="FZ211" s="317"/>
      <c r="GA211" s="317"/>
      <c r="GB211" s="317"/>
      <c r="GC211" s="317"/>
      <c r="GD211" s="317"/>
      <c r="GE211" s="318"/>
      <c r="GF211" s="316"/>
      <c r="GG211" s="317"/>
      <c r="GH211" s="317"/>
      <c r="GI211" s="317"/>
      <c r="GJ211" s="317"/>
      <c r="GK211" s="317"/>
      <c r="GL211" s="317"/>
      <c r="GM211" s="317"/>
      <c r="GN211" s="317"/>
      <c r="GO211" s="317"/>
      <c r="GP211" s="317"/>
      <c r="GQ211" s="317"/>
      <c r="GR211" s="317"/>
      <c r="GS211" s="317"/>
      <c r="GT211" s="317"/>
      <c r="GU211" s="317"/>
      <c r="GV211" s="318"/>
      <c r="GW211" s="316"/>
      <c r="GX211" s="317"/>
      <c r="GY211" s="317"/>
      <c r="GZ211" s="317"/>
      <c r="HA211" s="317"/>
      <c r="HB211" s="317"/>
      <c r="HC211" s="317"/>
      <c r="HD211" s="317"/>
      <c r="HE211" s="317"/>
      <c r="HF211" s="317"/>
      <c r="HG211" s="317"/>
      <c r="HH211" s="317"/>
      <c r="HI211" s="317"/>
      <c r="HJ211" s="317"/>
      <c r="HK211" s="317"/>
      <c r="HL211" s="317"/>
      <c r="HM211" s="318"/>
      <c r="HN211" s="316"/>
      <c r="HO211" s="317"/>
      <c r="HP211" s="317"/>
      <c r="HQ211" s="317"/>
      <c r="HR211" s="317"/>
      <c r="HS211" s="317"/>
      <c r="HT211" s="317"/>
      <c r="HU211" s="317"/>
      <c r="HV211" s="317"/>
      <c r="HW211" s="317"/>
      <c r="HX211" s="317"/>
      <c r="HY211" s="317"/>
      <c r="HZ211" s="317"/>
      <c r="IA211" s="317"/>
      <c r="IB211" s="317"/>
      <c r="IC211" s="317"/>
      <c r="ID211" s="318"/>
      <c r="IE211" s="316"/>
      <c r="IF211" s="317"/>
      <c r="IG211" s="317"/>
      <c r="IH211" s="317"/>
      <c r="II211" s="317"/>
      <c r="IJ211" s="317"/>
      <c r="IK211" s="317"/>
      <c r="IL211" s="317"/>
      <c r="IM211" s="317"/>
      <c r="IN211" s="317"/>
      <c r="IO211" s="317"/>
      <c r="IP211" s="317"/>
      <c r="IQ211" s="317"/>
      <c r="IR211" s="317"/>
      <c r="IS211" s="317"/>
      <c r="IT211" s="317"/>
      <c r="IU211" s="318"/>
      <c r="IV211" s="316"/>
      <c r="IW211" s="317"/>
      <c r="IX211" s="317"/>
      <c r="IY211" s="317"/>
      <c r="IZ211" s="317"/>
      <c r="JA211" s="317"/>
      <c r="JB211" s="317"/>
      <c r="JC211" s="317"/>
      <c r="JD211" s="317"/>
      <c r="JE211" s="317"/>
      <c r="JF211" s="317"/>
      <c r="JG211" s="317"/>
      <c r="JH211" s="317"/>
      <c r="JI211" s="317"/>
      <c r="JJ211" s="317"/>
      <c r="JK211" s="317"/>
      <c r="JL211" s="318"/>
      <c r="JM211" s="316"/>
      <c r="JN211" s="317"/>
      <c r="JO211" s="317"/>
      <c r="JP211" s="317"/>
      <c r="JQ211" s="317"/>
      <c r="JR211" s="317"/>
      <c r="JS211" s="317"/>
      <c r="JT211" s="317"/>
      <c r="JU211" s="317"/>
      <c r="JV211" s="317"/>
      <c r="JW211" s="317"/>
      <c r="JX211" s="317"/>
      <c r="JY211" s="317"/>
      <c r="JZ211" s="317"/>
      <c r="KA211" s="317"/>
      <c r="KB211" s="317"/>
      <c r="KC211" s="318"/>
      <c r="KD211" s="316"/>
      <c r="KE211" s="317"/>
      <c r="KF211" s="317"/>
      <c r="KG211" s="317"/>
      <c r="KH211" s="317"/>
      <c r="KI211" s="317"/>
      <c r="KJ211" s="317"/>
      <c r="KK211" s="317"/>
      <c r="KL211" s="317"/>
      <c r="KM211" s="317"/>
      <c r="KN211" s="317"/>
      <c r="KO211" s="317"/>
      <c r="KP211" s="317"/>
      <c r="KQ211" s="317"/>
      <c r="KR211" s="317"/>
      <c r="KS211" s="317"/>
      <c r="KT211" s="318"/>
      <c r="KU211" s="317"/>
    </row>
    <row r="212" ht="33.75" customHeight="1">
      <c r="A212" s="319" t="s">
        <v>102</v>
      </c>
      <c r="B212" s="320" t="s">
        <v>103</v>
      </c>
      <c r="C212" s="321" t="s">
        <v>104</v>
      </c>
      <c r="D212" s="152"/>
      <c r="E212" s="152"/>
      <c r="F212" s="152"/>
      <c r="G212" s="153"/>
      <c r="H212" s="321" t="s">
        <v>105</v>
      </c>
      <c r="I212" s="153"/>
      <c r="J212" s="321" t="s">
        <v>106</v>
      </c>
      <c r="K212" s="152"/>
      <c r="L212" s="153"/>
      <c r="M212" s="320" t="s">
        <v>107</v>
      </c>
      <c r="N212" s="322" t="s">
        <v>108</v>
      </c>
      <c r="O212" s="153"/>
      <c r="P212" s="323" t="s">
        <v>109</v>
      </c>
      <c r="Q212" s="324"/>
      <c r="R212" s="319" t="s">
        <v>102</v>
      </c>
      <c r="S212" s="320" t="s">
        <v>103</v>
      </c>
      <c r="T212" s="321" t="s">
        <v>104</v>
      </c>
      <c r="U212" s="152"/>
      <c r="V212" s="152"/>
      <c r="W212" s="152"/>
      <c r="X212" s="153"/>
      <c r="Y212" s="321" t="s">
        <v>105</v>
      </c>
      <c r="Z212" s="153"/>
      <c r="AA212" s="321" t="s">
        <v>106</v>
      </c>
      <c r="AB212" s="152"/>
      <c r="AC212" s="153"/>
      <c r="AD212" s="320" t="s">
        <v>107</v>
      </c>
      <c r="AE212" s="322" t="s">
        <v>108</v>
      </c>
      <c r="AF212" s="153"/>
      <c r="AG212" s="323" t="s">
        <v>109</v>
      </c>
      <c r="AH212" s="324"/>
      <c r="AI212" s="319" t="s">
        <v>102</v>
      </c>
      <c r="AJ212" s="320" t="s">
        <v>103</v>
      </c>
      <c r="AK212" s="321" t="s">
        <v>104</v>
      </c>
      <c r="AL212" s="152"/>
      <c r="AM212" s="152"/>
      <c r="AN212" s="152"/>
      <c r="AO212" s="153"/>
      <c r="AP212" s="321" t="s">
        <v>105</v>
      </c>
      <c r="AQ212" s="153"/>
      <c r="AR212" s="321" t="s">
        <v>106</v>
      </c>
      <c r="AS212" s="152"/>
      <c r="AT212" s="153"/>
      <c r="AU212" s="320" t="s">
        <v>107</v>
      </c>
      <c r="AV212" s="322" t="s">
        <v>108</v>
      </c>
      <c r="AW212" s="153"/>
      <c r="AX212" s="323" t="s">
        <v>109</v>
      </c>
      <c r="AY212" s="324"/>
      <c r="AZ212" s="319" t="s">
        <v>102</v>
      </c>
      <c r="BA212" s="320" t="s">
        <v>103</v>
      </c>
      <c r="BB212" s="321" t="s">
        <v>104</v>
      </c>
      <c r="BC212" s="152"/>
      <c r="BD212" s="152"/>
      <c r="BE212" s="152"/>
      <c r="BF212" s="153"/>
      <c r="BG212" s="321" t="s">
        <v>105</v>
      </c>
      <c r="BH212" s="153"/>
      <c r="BI212" s="321" t="s">
        <v>106</v>
      </c>
      <c r="BJ212" s="152"/>
      <c r="BK212" s="153"/>
      <c r="BL212" s="320" t="s">
        <v>107</v>
      </c>
      <c r="BM212" s="322" t="s">
        <v>108</v>
      </c>
      <c r="BN212" s="153"/>
      <c r="BO212" s="323" t="s">
        <v>109</v>
      </c>
      <c r="BP212" s="324"/>
      <c r="BQ212" s="319" t="s">
        <v>102</v>
      </c>
      <c r="BR212" s="320" t="s">
        <v>103</v>
      </c>
      <c r="BS212" s="321" t="s">
        <v>104</v>
      </c>
      <c r="BT212" s="152"/>
      <c r="BU212" s="152"/>
      <c r="BV212" s="152"/>
      <c r="BW212" s="153"/>
      <c r="BX212" s="321" t="s">
        <v>105</v>
      </c>
      <c r="BY212" s="153"/>
      <c r="BZ212" s="321" t="s">
        <v>106</v>
      </c>
      <c r="CA212" s="152"/>
      <c r="CB212" s="153"/>
      <c r="CC212" s="320" t="s">
        <v>107</v>
      </c>
      <c r="CD212" s="322" t="s">
        <v>108</v>
      </c>
      <c r="CE212" s="153"/>
      <c r="CF212" s="323" t="s">
        <v>109</v>
      </c>
      <c r="CG212" s="324"/>
      <c r="CH212" s="319" t="s">
        <v>102</v>
      </c>
      <c r="CI212" s="320" t="s">
        <v>103</v>
      </c>
      <c r="CJ212" s="321" t="s">
        <v>104</v>
      </c>
      <c r="CK212" s="152"/>
      <c r="CL212" s="152"/>
      <c r="CM212" s="152"/>
      <c r="CN212" s="153"/>
      <c r="CO212" s="321" t="s">
        <v>105</v>
      </c>
      <c r="CP212" s="153"/>
      <c r="CQ212" s="321" t="s">
        <v>106</v>
      </c>
      <c r="CR212" s="152"/>
      <c r="CS212" s="153"/>
      <c r="CT212" s="320" t="s">
        <v>107</v>
      </c>
      <c r="CU212" s="322" t="s">
        <v>108</v>
      </c>
      <c r="CV212" s="153"/>
      <c r="CW212" s="323" t="s">
        <v>109</v>
      </c>
      <c r="CX212" s="324"/>
      <c r="CY212" s="319" t="s">
        <v>102</v>
      </c>
      <c r="CZ212" s="320" t="s">
        <v>103</v>
      </c>
      <c r="DA212" s="321" t="s">
        <v>104</v>
      </c>
      <c r="DB212" s="152"/>
      <c r="DC212" s="152"/>
      <c r="DD212" s="152"/>
      <c r="DE212" s="153"/>
      <c r="DF212" s="321" t="s">
        <v>105</v>
      </c>
      <c r="DG212" s="153"/>
      <c r="DH212" s="321" t="s">
        <v>106</v>
      </c>
      <c r="DI212" s="152"/>
      <c r="DJ212" s="153"/>
      <c r="DK212" s="320" t="s">
        <v>107</v>
      </c>
      <c r="DL212" s="322" t="s">
        <v>108</v>
      </c>
      <c r="DM212" s="153"/>
      <c r="DN212" s="323" t="s">
        <v>109</v>
      </c>
      <c r="DO212" s="324"/>
      <c r="DP212" s="319" t="s">
        <v>102</v>
      </c>
      <c r="DQ212" s="320" t="s">
        <v>103</v>
      </c>
      <c r="DR212" s="321" t="s">
        <v>104</v>
      </c>
      <c r="DS212" s="152"/>
      <c r="DT212" s="152"/>
      <c r="DU212" s="152"/>
      <c r="DV212" s="153"/>
      <c r="DW212" s="321" t="s">
        <v>105</v>
      </c>
      <c r="DX212" s="153"/>
      <c r="DY212" s="321" t="s">
        <v>106</v>
      </c>
      <c r="DZ212" s="152"/>
      <c r="EA212" s="153"/>
      <c r="EB212" s="320" t="s">
        <v>107</v>
      </c>
      <c r="EC212" s="322" t="s">
        <v>108</v>
      </c>
      <c r="ED212" s="153"/>
      <c r="EE212" s="323" t="s">
        <v>109</v>
      </c>
      <c r="EF212" s="324"/>
      <c r="EG212" s="319" t="s">
        <v>102</v>
      </c>
      <c r="EH212" s="320" t="s">
        <v>103</v>
      </c>
      <c r="EI212" s="321" t="s">
        <v>104</v>
      </c>
      <c r="EJ212" s="152"/>
      <c r="EK212" s="152"/>
      <c r="EL212" s="152"/>
      <c r="EM212" s="153"/>
      <c r="EN212" s="321" t="s">
        <v>105</v>
      </c>
      <c r="EO212" s="153"/>
      <c r="EP212" s="321" t="s">
        <v>106</v>
      </c>
      <c r="EQ212" s="152"/>
      <c r="ER212" s="153"/>
      <c r="ES212" s="320" t="s">
        <v>107</v>
      </c>
      <c r="ET212" s="322" t="s">
        <v>108</v>
      </c>
      <c r="EU212" s="153"/>
      <c r="EV212" s="323" t="s">
        <v>109</v>
      </c>
      <c r="EW212" s="324"/>
      <c r="EX212" s="319" t="s">
        <v>102</v>
      </c>
      <c r="EY212" s="320" t="s">
        <v>103</v>
      </c>
      <c r="EZ212" s="321" t="s">
        <v>104</v>
      </c>
      <c r="FA212" s="152"/>
      <c r="FB212" s="152"/>
      <c r="FC212" s="152"/>
      <c r="FD212" s="153"/>
      <c r="FE212" s="321" t="s">
        <v>105</v>
      </c>
      <c r="FF212" s="153"/>
      <c r="FG212" s="321" t="s">
        <v>106</v>
      </c>
      <c r="FH212" s="152"/>
      <c r="FI212" s="153"/>
      <c r="FJ212" s="320" t="s">
        <v>107</v>
      </c>
      <c r="FK212" s="322" t="s">
        <v>108</v>
      </c>
      <c r="FL212" s="153"/>
      <c r="FM212" s="323" t="s">
        <v>109</v>
      </c>
      <c r="FN212" s="324"/>
      <c r="FO212" s="319" t="s">
        <v>102</v>
      </c>
      <c r="FP212" s="320" t="s">
        <v>103</v>
      </c>
      <c r="FQ212" s="321" t="s">
        <v>104</v>
      </c>
      <c r="FR212" s="152"/>
      <c r="FS212" s="152"/>
      <c r="FT212" s="152"/>
      <c r="FU212" s="153"/>
      <c r="FV212" s="321" t="s">
        <v>105</v>
      </c>
      <c r="FW212" s="153"/>
      <c r="FX212" s="321" t="s">
        <v>106</v>
      </c>
      <c r="FY212" s="152"/>
      <c r="FZ212" s="153"/>
      <c r="GA212" s="320" t="s">
        <v>107</v>
      </c>
      <c r="GB212" s="322" t="s">
        <v>108</v>
      </c>
      <c r="GC212" s="153"/>
      <c r="GD212" s="323" t="s">
        <v>109</v>
      </c>
      <c r="GE212" s="324"/>
      <c r="GF212" s="319" t="s">
        <v>102</v>
      </c>
      <c r="GG212" s="320" t="s">
        <v>103</v>
      </c>
      <c r="GH212" s="321" t="s">
        <v>104</v>
      </c>
      <c r="GI212" s="152"/>
      <c r="GJ212" s="152"/>
      <c r="GK212" s="152"/>
      <c r="GL212" s="153"/>
      <c r="GM212" s="321" t="s">
        <v>105</v>
      </c>
      <c r="GN212" s="153"/>
      <c r="GO212" s="321" t="s">
        <v>106</v>
      </c>
      <c r="GP212" s="152"/>
      <c r="GQ212" s="153"/>
      <c r="GR212" s="320" t="s">
        <v>107</v>
      </c>
      <c r="GS212" s="322" t="s">
        <v>108</v>
      </c>
      <c r="GT212" s="153"/>
      <c r="GU212" s="323" t="s">
        <v>109</v>
      </c>
      <c r="GV212" s="324"/>
      <c r="GW212" s="319" t="s">
        <v>102</v>
      </c>
      <c r="GX212" s="320" t="s">
        <v>103</v>
      </c>
      <c r="GY212" s="321" t="s">
        <v>104</v>
      </c>
      <c r="GZ212" s="152"/>
      <c r="HA212" s="152"/>
      <c r="HB212" s="152"/>
      <c r="HC212" s="153"/>
      <c r="HD212" s="321" t="s">
        <v>105</v>
      </c>
      <c r="HE212" s="153"/>
      <c r="HF212" s="321" t="s">
        <v>106</v>
      </c>
      <c r="HG212" s="152"/>
      <c r="HH212" s="153"/>
      <c r="HI212" s="320" t="s">
        <v>107</v>
      </c>
      <c r="HJ212" s="322" t="s">
        <v>108</v>
      </c>
      <c r="HK212" s="153"/>
      <c r="HL212" s="323" t="s">
        <v>109</v>
      </c>
      <c r="HM212" s="324"/>
      <c r="HN212" s="319" t="s">
        <v>102</v>
      </c>
      <c r="HO212" s="320" t="s">
        <v>103</v>
      </c>
      <c r="HP212" s="321" t="s">
        <v>104</v>
      </c>
      <c r="HQ212" s="152"/>
      <c r="HR212" s="152"/>
      <c r="HS212" s="152"/>
      <c r="HT212" s="153"/>
      <c r="HU212" s="321" t="s">
        <v>105</v>
      </c>
      <c r="HV212" s="153"/>
      <c r="HW212" s="321" t="s">
        <v>106</v>
      </c>
      <c r="HX212" s="152"/>
      <c r="HY212" s="153"/>
      <c r="HZ212" s="320" t="s">
        <v>107</v>
      </c>
      <c r="IA212" s="322" t="s">
        <v>108</v>
      </c>
      <c r="IB212" s="153"/>
      <c r="IC212" s="323" t="s">
        <v>109</v>
      </c>
      <c r="ID212" s="324"/>
      <c r="IE212" s="319" t="s">
        <v>102</v>
      </c>
      <c r="IF212" s="320" t="s">
        <v>103</v>
      </c>
      <c r="IG212" s="321" t="s">
        <v>104</v>
      </c>
      <c r="IH212" s="152"/>
      <c r="II212" s="152"/>
      <c r="IJ212" s="152"/>
      <c r="IK212" s="153"/>
      <c r="IL212" s="321" t="s">
        <v>105</v>
      </c>
      <c r="IM212" s="153"/>
      <c r="IN212" s="321" t="s">
        <v>106</v>
      </c>
      <c r="IO212" s="152"/>
      <c r="IP212" s="153"/>
      <c r="IQ212" s="320" t="s">
        <v>107</v>
      </c>
      <c r="IR212" s="322" t="s">
        <v>108</v>
      </c>
      <c r="IS212" s="153"/>
      <c r="IT212" s="323" t="s">
        <v>109</v>
      </c>
      <c r="IU212" s="324"/>
      <c r="IV212" s="319" t="s">
        <v>102</v>
      </c>
      <c r="IW212" s="320" t="s">
        <v>103</v>
      </c>
      <c r="IX212" s="321" t="s">
        <v>104</v>
      </c>
      <c r="IY212" s="152"/>
      <c r="IZ212" s="152"/>
      <c r="JA212" s="152"/>
      <c r="JB212" s="153"/>
      <c r="JC212" s="321" t="s">
        <v>105</v>
      </c>
      <c r="JD212" s="153"/>
      <c r="JE212" s="321" t="s">
        <v>106</v>
      </c>
      <c r="JF212" s="152"/>
      <c r="JG212" s="153"/>
      <c r="JH212" s="320" t="s">
        <v>107</v>
      </c>
      <c r="JI212" s="322" t="s">
        <v>108</v>
      </c>
      <c r="JJ212" s="153"/>
      <c r="JK212" s="323" t="s">
        <v>109</v>
      </c>
      <c r="JL212" s="325"/>
      <c r="JM212" s="319" t="s">
        <v>102</v>
      </c>
      <c r="JN212" s="320" t="s">
        <v>103</v>
      </c>
      <c r="JO212" s="321" t="s">
        <v>104</v>
      </c>
      <c r="JP212" s="152"/>
      <c r="JQ212" s="152"/>
      <c r="JR212" s="152"/>
      <c r="JS212" s="153"/>
      <c r="JT212" s="321" t="s">
        <v>105</v>
      </c>
      <c r="JU212" s="153"/>
      <c r="JV212" s="321" t="s">
        <v>106</v>
      </c>
      <c r="JW212" s="152"/>
      <c r="JX212" s="153"/>
      <c r="JY212" s="320" t="s">
        <v>107</v>
      </c>
      <c r="JZ212" s="322" t="s">
        <v>108</v>
      </c>
      <c r="KA212" s="153"/>
      <c r="KB212" s="323" t="s">
        <v>109</v>
      </c>
      <c r="KC212" s="325"/>
      <c r="KD212" s="319" t="s">
        <v>102</v>
      </c>
      <c r="KE212" s="320" t="s">
        <v>103</v>
      </c>
      <c r="KF212" s="321" t="s">
        <v>104</v>
      </c>
      <c r="KG212" s="152"/>
      <c r="KH212" s="152"/>
      <c r="KI212" s="152"/>
      <c r="KJ212" s="153"/>
      <c r="KK212" s="321" t="s">
        <v>105</v>
      </c>
      <c r="KL212" s="153"/>
      <c r="KM212" s="321" t="s">
        <v>106</v>
      </c>
      <c r="KN212" s="152"/>
      <c r="KO212" s="153"/>
      <c r="KP212" s="320" t="s">
        <v>107</v>
      </c>
      <c r="KQ212" s="322" t="s">
        <v>108</v>
      </c>
      <c r="KR212" s="153"/>
      <c r="KS212" s="323" t="s">
        <v>109</v>
      </c>
      <c r="KT212" s="325"/>
      <c r="KU212" s="326"/>
    </row>
    <row r="213" ht="66.0" customHeight="1">
      <c r="A213" s="159"/>
      <c r="B213" s="40"/>
      <c r="C213" s="327" t="s">
        <v>110</v>
      </c>
      <c r="D213" s="327" t="s">
        <v>111</v>
      </c>
      <c r="E213" s="723" t="s">
        <v>193</v>
      </c>
      <c r="F213" s="723" t="s">
        <v>194</v>
      </c>
      <c r="G213" s="723" t="s">
        <v>195</v>
      </c>
      <c r="H213" s="329" t="s">
        <v>115</v>
      </c>
      <c r="I213" s="327" t="s">
        <v>116</v>
      </c>
      <c r="J213" s="329" t="s">
        <v>117</v>
      </c>
      <c r="K213" s="327" t="s">
        <v>118</v>
      </c>
      <c r="L213" s="327" t="s">
        <v>119</v>
      </c>
      <c r="M213" s="40"/>
      <c r="N213" s="329" t="s">
        <v>115</v>
      </c>
      <c r="O213" s="329" t="s">
        <v>120</v>
      </c>
      <c r="P213" s="163"/>
      <c r="Q213" s="324"/>
      <c r="R213" s="159"/>
      <c r="S213" s="40"/>
      <c r="T213" s="327" t="s">
        <v>110</v>
      </c>
      <c r="U213" s="327" t="s">
        <v>111</v>
      </c>
      <c r="V213" s="723" t="s">
        <v>193</v>
      </c>
      <c r="W213" s="723" t="s">
        <v>194</v>
      </c>
      <c r="X213" s="723" t="s">
        <v>195</v>
      </c>
      <c r="Y213" s="329" t="s">
        <v>115</v>
      </c>
      <c r="Z213" s="327" t="s">
        <v>116</v>
      </c>
      <c r="AA213" s="329" t="s">
        <v>117</v>
      </c>
      <c r="AB213" s="327" t="s">
        <v>118</v>
      </c>
      <c r="AC213" s="327" t="s">
        <v>119</v>
      </c>
      <c r="AD213" s="40"/>
      <c r="AE213" s="329" t="s">
        <v>115</v>
      </c>
      <c r="AF213" s="329" t="s">
        <v>120</v>
      </c>
      <c r="AG213" s="163"/>
      <c r="AH213" s="324"/>
      <c r="AI213" s="159"/>
      <c r="AJ213" s="40"/>
      <c r="AK213" s="327" t="s">
        <v>110</v>
      </c>
      <c r="AL213" s="327" t="s">
        <v>111</v>
      </c>
      <c r="AM213" s="723" t="s">
        <v>193</v>
      </c>
      <c r="AN213" s="723" t="s">
        <v>194</v>
      </c>
      <c r="AO213" s="723" t="s">
        <v>195</v>
      </c>
      <c r="AP213" s="329" t="s">
        <v>115</v>
      </c>
      <c r="AQ213" s="327" t="s">
        <v>116</v>
      </c>
      <c r="AR213" s="329" t="s">
        <v>117</v>
      </c>
      <c r="AS213" s="327" t="s">
        <v>118</v>
      </c>
      <c r="AT213" s="327" t="s">
        <v>119</v>
      </c>
      <c r="AU213" s="40"/>
      <c r="AV213" s="329" t="s">
        <v>115</v>
      </c>
      <c r="AW213" s="329" t="s">
        <v>120</v>
      </c>
      <c r="AX213" s="163"/>
      <c r="AY213" s="324"/>
      <c r="AZ213" s="159"/>
      <c r="BA213" s="40"/>
      <c r="BB213" s="327" t="s">
        <v>110</v>
      </c>
      <c r="BC213" s="327" t="s">
        <v>111</v>
      </c>
      <c r="BD213" s="723" t="s">
        <v>193</v>
      </c>
      <c r="BE213" s="723" t="s">
        <v>194</v>
      </c>
      <c r="BF213" s="723" t="s">
        <v>195</v>
      </c>
      <c r="BG213" s="329" t="s">
        <v>115</v>
      </c>
      <c r="BH213" s="327" t="s">
        <v>116</v>
      </c>
      <c r="BI213" s="329" t="s">
        <v>117</v>
      </c>
      <c r="BJ213" s="327" t="s">
        <v>118</v>
      </c>
      <c r="BK213" s="327" t="s">
        <v>119</v>
      </c>
      <c r="BL213" s="40"/>
      <c r="BM213" s="329" t="s">
        <v>115</v>
      </c>
      <c r="BN213" s="329" t="s">
        <v>120</v>
      </c>
      <c r="BO213" s="163"/>
      <c r="BP213" s="324"/>
      <c r="BQ213" s="159"/>
      <c r="BR213" s="40"/>
      <c r="BS213" s="327" t="s">
        <v>110</v>
      </c>
      <c r="BT213" s="327" t="s">
        <v>111</v>
      </c>
      <c r="BU213" s="723" t="s">
        <v>193</v>
      </c>
      <c r="BV213" s="723" t="s">
        <v>194</v>
      </c>
      <c r="BW213" s="723" t="s">
        <v>195</v>
      </c>
      <c r="BX213" s="329" t="s">
        <v>115</v>
      </c>
      <c r="BY213" s="327" t="s">
        <v>116</v>
      </c>
      <c r="BZ213" s="329" t="s">
        <v>117</v>
      </c>
      <c r="CA213" s="327" t="s">
        <v>118</v>
      </c>
      <c r="CB213" s="327" t="s">
        <v>119</v>
      </c>
      <c r="CC213" s="40"/>
      <c r="CD213" s="329" t="s">
        <v>115</v>
      </c>
      <c r="CE213" s="329" t="s">
        <v>120</v>
      </c>
      <c r="CF213" s="163"/>
      <c r="CG213" s="324"/>
      <c r="CH213" s="159"/>
      <c r="CI213" s="40"/>
      <c r="CJ213" s="327" t="s">
        <v>110</v>
      </c>
      <c r="CK213" s="327" t="s">
        <v>111</v>
      </c>
      <c r="CL213" s="723" t="s">
        <v>193</v>
      </c>
      <c r="CM213" s="723" t="s">
        <v>194</v>
      </c>
      <c r="CN213" s="723" t="s">
        <v>195</v>
      </c>
      <c r="CO213" s="329" t="s">
        <v>115</v>
      </c>
      <c r="CP213" s="327" t="s">
        <v>116</v>
      </c>
      <c r="CQ213" s="329" t="s">
        <v>117</v>
      </c>
      <c r="CR213" s="327" t="s">
        <v>118</v>
      </c>
      <c r="CS213" s="327" t="s">
        <v>119</v>
      </c>
      <c r="CT213" s="40"/>
      <c r="CU213" s="329" t="s">
        <v>115</v>
      </c>
      <c r="CV213" s="329" t="s">
        <v>120</v>
      </c>
      <c r="CW213" s="163"/>
      <c r="CX213" s="324"/>
      <c r="CY213" s="159"/>
      <c r="CZ213" s="40"/>
      <c r="DA213" s="327" t="s">
        <v>110</v>
      </c>
      <c r="DB213" s="327" t="s">
        <v>111</v>
      </c>
      <c r="DC213" s="723" t="s">
        <v>193</v>
      </c>
      <c r="DD213" s="723" t="s">
        <v>194</v>
      </c>
      <c r="DE213" s="723" t="s">
        <v>195</v>
      </c>
      <c r="DF213" s="329" t="s">
        <v>115</v>
      </c>
      <c r="DG213" s="327" t="s">
        <v>116</v>
      </c>
      <c r="DH213" s="329" t="s">
        <v>117</v>
      </c>
      <c r="DI213" s="327" t="s">
        <v>118</v>
      </c>
      <c r="DJ213" s="327" t="s">
        <v>119</v>
      </c>
      <c r="DK213" s="40"/>
      <c r="DL213" s="329" t="s">
        <v>115</v>
      </c>
      <c r="DM213" s="329" t="s">
        <v>120</v>
      </c>
      <c r="DN213" s="163"/>
      <c r="DO213" s="324"/>
      <c r="DP213" s="159"/>
      <c r="DQ213" s="40"/>
      <c r="DR213" s="327" t="s">
        <v>110</v>
      </c>
      <c r="DS213" s="327" t="s">
        <v>111</v>
      </c>
      <c r="DT213" s="723" t="s">
        <v>193</v>
      </c>
      <c r="DU213" s="723" t="s">
        <v>194</v>
      </c>
      <c r="DV213" s="723" t="s">
        <v>195</v>
      </c>
      <c r="DW213" s="329" t="s">
        <v>115</v>
      </c>
      <c r="DX213" s="327" t="s">
        <v>116</v>
      </c>
      <c r="DY213" s="329" t="s">
        <v>117</v>
      </c>
      <c r="DZ213" s="327" t="s">
        <v>118</v>
      </c>
      <c r="EA213" s="327" t="s">
        <v>119</v>
      </c>
      <c r="EB213" s="40"/>
      <c r="EC213" s="329" t="s">
        <v>115</v>
      </c>
      <c r="ED213" s="329" t="s">
        <v>120</v>
      </c>
      <c r="EE213" s="163"/>
      <c r="EF213" s="324"/>
      <c r="EG213" s="159"/>
      <c r="EH213" s="40"/>
      <c r="EI213" s="327" t="s">
        <v>110</v>
      </c>
      <c r="EJ213" s="327" t="s">
        <v>111</v>
      </c>
      <c r="EK213" s="723" t="s">
        <v>193</v>
      </c>
      <c r="EL213" s="723" t="s">
        <v>194</v>
      </c>
      <c r="EM213" s="723" t="s">
        <v>195</v>
      </c>
      <c r="EN213" s="329" t="s">
        <v>115</v>
      </c>
      <c r="EO213" s="327" t="s">
        <v>116</v>
      </c>
      <c r="EP213" s="329" t="s">
        <v>117</v>
      </c>
      <c r="EQ213" s="327" t="s">
        <v>118</v>
      </c>
      <c r="ER213" s="327" t="s">
        <v>119</v>
      </c>
      <c r="ES213" s="40"/>
      <c r="ET213" s="329" t="s">
        <v>115</v>
      </c>
      <c r="EU213" s="329" t="s">
        <v>120</v>
      </c>
      <c r="EV213" s="163"/>
      <c r="EW213" s="324"/>
      <c r="EX213" s="159"/>
      <c r="EY213" s="40"/>
      <c r="EZ213" s="327" t="s">
        <v>110</v>
      </c>
      <c r="FA213" s="327" t="s">
        <v>111</v>
      </c>
      <c r="FB213" s="723" t="s">
        <v>193</v>
      </c>
      <c r="FC213" s="723" t="s">
        <v>194</v>
      </c>
      <c r="FD213" s="723" t="s">
        <v>195</v>
      </c>
      <c r="FE213" s="329" t="s">
        <v>115</v>
      </c>
      <c r="FF213" s="327" t="s">
        <v>116</v>
      </c>
      <c r="FG213" s="329" t="s">
        <v>117</v>
      </c>
      <c r="FH213" s="327" t="s">
        <v>118</v>
      </c>
      <c r="FI213" s="327" t="s">
        <v>119</v>
      </c>
      <c r="FJ213" s="40"/>
      <c r="FK213" s="329" t="s">
        <v>115</v>
      </c>
      <c r="FL213" s="329" t="s">
        <v>120</v>
      </c>
      <c r="FM213" s="163"/>
      <c r="FN213" s="324"/>
      <c r="FO213" s="159"/>
      <c r="FP213" s="40"/>
      <c r="FQ213" s="327" t="s">
        <v>110</v>
      </c>
      <c r="FR213" s="327" t="s">
        <v>111</v>
      </c>
      <c r="FS213" s="723" t="s">
        <v>193</v>
      </c>
      <c r="FT213" s="723" t="s">
        <v>194</v>
      </c>
      <c r="FU213" s="723" t="s">
        <v>195</v>
      </c>
      <c r="FV213" s="329" t="s">
        <v>115</v>
      </c>
      <c r="FW213" s="327" t="s">
        <v>116</v>
      </c>
      <c r="FX213" s="329" t="s">
        <v>117</v>
      </c>
      <c r="FY213" s="327" t="s">
        <v>118</v>
      </c>
      <c r="FZ213" s="327" t="s">
        <v>119</v>
      </c>
      <c r="GA213" s="40"/>
      <c r="GB213" s="329" t="s">
        <v>115</v>
      </c>
      <c r="GC213" s="329" t="s">
        <v>120</v>
      </c>
      <c r="GD213" s="163"/>
      <c r="GE213" s="324"/>
      <c r="GF213" s="159"/>
      <c r="GG213" s="40"/>
      <c r="GH213" s="327" t="s">
        <v>110</v>
      </c>
      <c r="GI213" s="327" t="s">
        <v>111</v>
      </c>
      <c r="GJ213" s="723" t="s">
        <v>193</v>
      </c>
      <c r="GK213" s="723" t="s">
        <v>194</v>
      </c>
      <c r="GL213" s="723" t="s">
        <v>195</v>
      </c>
      <c r="GM213" s="329" t="s">
        <v>115</v>
      </c>
      <c r="GN213" s="327" t="s">
        <v>116</v>
      </c>
      <c r="GO213" s="329" t="s">
        <v>117</v>
      </c>
      <c r="GP213" s="327" t="s">
        <v>118</v>
      </c>
      <c r="GQ213" s="327" t="s">
        <v>119</v>
      </c>
      <c r="GR213" s="40"/>
      <c r="GS213" s="329" t="s">
        <v>115</v>
      </c>
      <c r="GT213" s="329" t="s">
        <v>120</v>
      </c>
      <c r="GU213" s="163"/>
      <c r="GV213" s="324"/>
      <c r="GW213" s="159"/>
      <c r="GX213" s="40"/>
      <c r="GY213" s="327" t="s">
        <v>110</v>
      </c>
      <c r="GZ213" s="327" t="s">
        <v>111</v>
      </c>
      <c r="HA213" s="723" t="s">
        <v>193</v>
      </c>
      <c r="HB213" s="723" t="s">
        <v>194</v>
      </c>
      <c r="HC213" s="723" t="s">
        <v>195</v>
      </c>
      <c r="HD213" s="329" t="s">
        <v>115</v>
      </c>
      <c r="HE213" s="327" t="s">
        <v>116</v>
      </c>
      <c r="HF213" s="329" t="s">
        <v>117</v>
      </c>
      <c r="HG213" s="327" t="s">
        <v>118</v>
      </c>
      <c r="HH213" s="327" t="s">
        <v>119</v>
      </c>
      <c r="HI213" s="40"/>
      <c r="HJ213" s="329" t="s">
        <v>115</v>
      </c>
      <c r="HK213" s="329" t="s">
        <v>120</v>
      </c>
      <c r="HL213" s="163"/>
      <c r="HM213" s="324"/>
      <c r="HN213" s="159"/>
      <c r="HO213" s="40"/>
      <c r="HP213" s="327" t="s">
        <v>110</v>
      </c>
      <c r="HQ213" s="327" t="s">
        <v>111</v>
      </c>
      <c r="HR213" s="723" t="s">
        <v>193</v>
      </c>
      <c r="HS213" s="723" t="s">
        <v>194</v>
      </c>
      <c r="HT213" s="723" t="s">
        <v>195</v>
      </c>
      <c r="HU213" s="329" t="s">
        <v>115</v>
      </c>
      <c r="HV213" s="327" t="s">
        <v>116</v>
      </c>
      <c r="HW213" s="329" t="s">
        <v>117</v>
      </c>
      <c r="HX213" s="327" t="s">
        <v>118</v>
      </c>
      <c r="HY213" s="327" t="s">
        <v>119</v>
      </c>
      <c r="HZ213" s="40"/>
      <c r="IA213" s="329" t="s">
        <v>115</v>
      </c>
      <c r="IB213" s="329" t="s">
        <v>120</v>
      </c>
      <c r="IC213" s="163"/>
      <c r="ID213" s="324"/>
      <c r="IE213" s="159"/>
      <c r="IF213" s="40"/>
      <c r="IG213" s="327" t="s">
        <v>110</v>
      </c>
      <c r="IH213" s="327" t="s">
        <v>111</v>
      </c>
      <c r="II213" s="723" t="s">
        <v>193</v>
      </c>
      <c r="IJ213" s="723" t="s">
        <v>194</v>
      </c>
      <c r="IK213" s="723" t="s">
        <v>195</v>
      </c>
      <c r="IL213" s="329" t="s">
        <v>115</v>
      </c>
      <c r="IM213" s="327" t="s">
        <v>116</v>
      </c>
      <c r="IN213" s="329" t="s">
        <v>117</v>
      </c>
      <c r="IO213" s="327" t="s">
        <v>118</v>
      </c>
      <c r="IP213" s="327" t="s">
        <v>119</v>
      </c>
      <c r="IQ213" s="40"/>
      <c r="IR213" s="329" t="s">
        <v>115</v>
      </c>
      <c r="IS213" s="329" t="s">
        <v>120</v>
      </c>
      <c r="IT213" s="163"/>
      <c r="IU213" s="324"/>
      <c r="IV213" s="159"/>
      <c r="IW213" s="40"/>
      <c r="IX213" s="327" t="s">
        <v>110</v>
      </c>
      <c r="IY213" s="327" t="s">
        <v>111</v>
      </c>
      <c r="IZ213" s="723" t="s">
        <v>193</v>
      </c>
      <c r="JA213" s="723" t="s">
        <v>194</v>
      </c>
      <c r="JB213" s="723" t="s">
        <v>195</v>
      </c>
      <c r="JC213" s="329" t="s">
        <v>115</v>
      </c>
      <c r="JD213" s="327" t="s">
        <v>116</v>
      </c>
      <c r="JE213" s="329" t="s">
        <v>117</v>
      </c>
      <c r="JF213" s="327" t="s">
        <v>118</v>
      </c>
      <c r="JG213" s="327" t="s">
        <v>119</v>
      </c>
      <c r="JH213" s="40"/>
      <c r="JI213" s="329" t="s">
        <v>115</v>
      </c>
      <c r="JJ213" s="329" t="s">
        <v>120</v>
      </c>
      <c r="JK213" s="163"/>
      <c r="JL213" s="325"/>
      <c r="JM213" s="159"/>
      <c r="JN213" s="40"/>
      <c r="JO213" s="327" t="s">
        <v>110</v>
      </c>
      <c r="JP213" s="327" t="s">
        <v>111</v>
      </c>
      <c r="JQ213" s="723" t="s">
        <v>193</v>
      </c>
      <c r="JR213" s="723" t="s">
        <v>194</v>
      </c>
      <c r="JS213" s="723" t="s">
        <v>195</v>
      </c>
      <c r="JT213" s="329" t="s">
        <v>115</v>
      </c>
      <c r="JU213" s="327" t="s">
        <v>116</v>
      </c>
      <c r="JV213" s="329" t="s">
        <v>117</v>
      </c>
      <c r="JW213" s="327" t="s">
        <v>118</v>
      </c>
      <c r="JX213" s="327" t="s">
        <v>119</v>
      </c>
      <c r="JY213" s="40"/>
      <c r="JZ213" s="329" t="s">
        <v>115</v>
      </c>
      <c r="KA213" s="329" t="s">
        <v>120</v>
      </c>
      <c r="KB213" s="163"/>
      <c r="KC213" s="325"/>
      <c r="KD213" s="159"/>
      <c r="KE213" s="40"/>
      <c r="KF213" s="327" t="s">
        <v>110</v>
      </c>
      <c r="KG213" s="327" t="s">
        <v>111</v>
      </c>
      <c r="KH213" s="723" t="s">
        <v>193</v>
      </c>
      <c r="KI213" s="723" t="s">
        <v>194</v>
      </c>
      <c r="KJ213" s="723" t="s">
        <v>195</v>
      </c>
      <c r="KK213" s="329" t="s">
        <v>115</v>
      </c>
      <c r="KL213" s="327" t="s">
        <v>116</v>
      </c>
      <c r="KM213" s="329" t="s">
        <v>117</v>
      </c>
      <c r="KN213" s="327" t="s">
        <v>118</v>
      </c>
      <c r="KO213" s="327" t="s">
        <v>119</v>
      </c>
      <c r="KP213" s="40"/>
      <c r="KQ213" s="329" t="s">
        <v>115</v>
      </c>
      <c r="KR213" s="329" t="s">
        <v>120</v>
      </c>
      <c r="KS213" s="163"/>
      <c r="KT213" s="325"/>
      <c r="KU213" s="326"/>
    </row>
    <row r="214" ht="15.75" customHeight="1">
      <c r="A214" s="330">
        <v>-1.0</v>
      </c>
      <c r="B214" s="331">
        <v>-2.0</v>
      </c>
      <c r="C214" s="331">
        <v>-3.0</v>
      </c>
      <c r="D214" s="331">
        <v>-4.0</v>
      </c>
      <c r="E214" s="331">
        <v>-5.0</v>
      </c>
      <c r="F214" s="331">
        <v>-6.0</v>
      </c>
      <c r="G214" s="331">
        <v>-7.0</v>
      </c>
      <c r="H214" s="331">
        <v>-8.0</v>
      </c>
      <c r="I214" s="331">
        <v>-9.0</v>
      </c>
      <c r="J214" s="331">
        <v>-10.0</v>
      </c>
      <c r="K214" s="331">
        <v>-11.0</v>
      </c>
      <c r="L214" s="331">
        <v>-12.0</v>
      </c>
      <c r="M214" s="331">
        <v>-13.0</v>
      </c>
      <c r="N214" s="331">
        <v>-14.0</v>
      </c>
      <c r="O214" s="331">
        <v>-15.0</v>
      </c>
      <c r="P214" s="332">
        <v>-16.0</v>
      </c>
      <c r="Q214" s="333"/>
      <c r="R214" s="330">
        <v>-1.0</v>
      </c>
      <c r="S214" s="331">
        <v>-2.0</v>
      </c>
      <c r="T214" s="331">
        <v>-3.0</v>
      </c>
      <c r="U214" s="331">
        <v>-4.0</v>
      </c>
      <c r="V214" s="331">
        <v>-5.0</v>
      </c>
      <c r="W214" s="331">
        <v>-6.0</v>
      </c>
      <c r="X214" s="331">
        <v>-7.0</v>
      </c>
      <c r="Y214" s="331">
        <v>-8.0</v>
      </c>
      <c r="Z214" s="331">
        <v>-9.0</v>
      </c>
      <c r="AA214" s="331">
        <v>-10.0</v>
      </c>
      <c r="AB214" s="331">
        <v>-11.0</v>
      </c>
      <c r="AC214" s="331">
        <v>-12.0</v>
      </c>
      <c r="AD214" s="331">
        <v>-13.0</v>
      </c>
      <c r="AE214" s="331">
        <v>-14.0</v>
      </c>
      <c r="AF214" s="331">
        <v>-15.0</v>
      </c>
      <c r="AG214" s="332">
        <v>-16.0</v>
      </c>
      <c r="AH214" s="333"/>
      <c r="AI214" s="330">
        <v>-1.0</v>
      </c>
      <c r="AJ214" s="331">
        <v>-2.0</v>
      </c>
      <c r="AK214" s="331">
        <v>-3.0</v>
      </c>
      <c r="AL214" s="331">
        <v>-4.0</v>
      </c>
      <c r="AM214" s="331">
        <v>-5.0</v>
      </c>
      <c r="AN214" s="331">
        <v>-6.0</v>
      </c>
      <c r="AO214" s="331">
        <v>-7.0</v>
      </c>
      <c r="AP214" s="331">
        <v>-8.0</v>
      </c>
      <c r="AQ214" s="331">
        <v>-9.0</v>
      </c>
      <c r="AR214" s="331">
        <v>-10.0</v>
      </c>
      <c r="AS214" s="331">
        <v>-11.0</v>
      </c>
      <c r="AT214" s="331">
        <v>-12.0</v>
      </c>
      <c r="AU214" s="331">
        <v>-13.0</v>
      </c>
      <c r="AV214" s="331">
        <v>-14.0</v>
      </c>
      <c r="AW214" s="331">
        <v>-15.0</v>
      </c>
      <c r="AX214" s="332">
        <v>-16.0</v>
      </c>
      <c r="AY214" s="333"/>
      <c r="AZ214" s="330">
        <v>-1.0</v>
      </c>
      <c r="BA214" s="331">
        <v>-2.0</v>
      </c>
      <c r="BB214" s="331">
        <v>-3.0</v>
      </c>
      <c r="BC214" s="331">
        <v>-4.0</v>
      </c>
      <c r="BD214" s="331">
        <v>-5.0</v>
      </c>
      <c r="BE214" s="331">
        <v>-6.0</v>
      </c>
      <c r="BF214" s="331">
        <v>-7.0</v>
      </c>
      <c r="BG214" s="331">
        <v>-8.0</v>
      </c>
      <c r="BH214" s="331">
        <v>-9.0</v>
      </c>
      <c r="BI214" s="331">
        <v>-10.0</v>
      </c>
      <c r="BJ214" s="331">
        <v>-11.0</v>
      </c>
      <c r="BK214" s="331">
        <v>-12.0</v>
      </c>
      <c r="BL214" s="331">
        <v>-13.0</v>
      </c>
      <c r="BM214" s="331">
        <v>-14.0</v>
      </c>
      <c r="BN214" s="331">
        <v>-15.0</v>
      </c>
      <c r="BO214" s="332">
        <v>-16.0</v>
      </c>
      <c r="BP214" s="333"/>
      <c r="BQ214" s="330">
        <v>-1.0</v>
      </c>
      <c r="BR214" s="331">
        <v>-2.0</v>
      </c>
      <c r="BS214" s="331">
        <v>-3.0</v>
      </c>
      <c r="BT214" s="331">
        <v>-4.0</v>
      </c>
      <c r="BU214" s="331">
        <v>-5.0</v>
      </c>
      <c r="BV214" s="331">
        <v>-6.0</v>
      </c>
      <c r="BW214" s="331">
        <v>-7.0</v>
      </c>
      <c r="BX214" s="331">
        <v>-8.0</v>
      </c>
      <c r="BY214" s="331">
        <v>-9.0</v>
      </c>
      <c r="BZ214" s="331">
        <v>-10.0</v>
      </c>
      <c r="CA214" s="331">
        <v>-11.0</v>
      </c>
      <c r="CB214" s="331">
        <v>-12.0</v>
      </c>
      <c r="CC214" s="331">
        <v>-13.0</v>
      </c>
      <c r="CD214" s="331">
        <v>-14.0</v>
      </c>
      <c r="CE214" s="331">
        <v>-15.0</v>
      </c>
      <c r="CF214" s="332">
        <v>-16.0</v>
      </c>
      <c r="CG214" s="333"/>
      <c r="CH214" s="330">
        <v>-1.0</v>
      </c>
      <c r="CI214" s="331">
        <v>-2.0</v>
      </c>
      <c r="CJ214" s="331">
        <v>-3.0</v>
      </c>
      <c r="CK214" s="331">
        <v>-4.0</v>
      </c>
      <c r="CL214" s="331">
        <v>-5.0</v>
      </c>
      <c r="CM214" s="331">
        <v>-6.0</v>
      </c>
      <c r="CN214" s="331">
        <v>-7.0</v>
      </c>
      <c r="CO214" s="331">
        <v>-8.0</v>
      </c>
      <c r="CP214" s="331">
        <v>-9.0</v>
      </c>
      <c r="CQ214" s="331">
        <v>-10.0</v>
      </c>
      <c r="CR214" s="331">
        <v>-11.0</v>
      </c>
      <c r="CS214" s="331">
        <v>-12.0</v>
      </c>
      <c r="CT214" s="331">
        <v>-13.0</v>
      </c>
      <c r="CU214" s="331">
        <v>-14.0</v>
      </c>
      <c r="CV214" s="331">
        <v>-15.0</v>
      </c>
      <c r="CW214" s="332">
        <v>-16.0</v>
      </c>
      <c r="CX214" s="333"/>
      <c r="CY214" s="330">
        <v>-1.0</v>
      </c>
      <c r="CZ214" s="331">
        <v>-2.0</v>
      </c>
      <c r="DA214" s="331">
        <v>-3.0</v>
      </c>
      <c r="DB214" s="331">
        <v>-4.0</v>
      </c>
      <c r="DC214" s="331">
        <v>-5.0</v>
      </c>
      <c r="DD214" s="331">
        <v>-6.0</v>
      </c>
      <c r="DE214" s="331">
        <v>-7.0</v>
      </c>
      <c r="DF214" s="331">
        <v>-8.0</v>
      </c>
      <c r="DG214" s="331">
        <v>-9.0</v>
      </c>
      <c r="DH214" s="331">
        <v>-10.0</v>
      </c>
      <c r="DI214" s="331">
        <v>-11.0</v>
      </c>
      <c r="DJ214" s="331">
        <v>-12.0</v>
      </c>
      <c r="DK214" s="331">
        <v>-13.0</v>
      </c>
      <c r="DL214" s="331">
        <v>-14.0</v>
      </c>
      <c r="DM214" s="331">
        <v>-15.0</v>
      </c>
      <c r="DN214" s="332">
        <v>-16.0</v>
      </c>
      <c r="DO214" s="333"/>
      <c r="DP214" s="330">
        <v>-1.0</v>
      </c>
      <c r="DQ214" s="331">
        <v>-2.0</v>
      </c>
      <c r="DR214" s="331">
        <v>-3.0</v>
      </c>
      <c r="DS214" s="331">
        <v>-4.0</v>
      </c>
      <c r="DT214" s="331">
        <v>-5.0</v>
      </c>
      <c r="DU214" s="331">
        <v>-6.0</v>
      </c>
      <c r="DV214" s="331">
        <v>-7.0</v>
      </c>
      <c r="DW214" s="331">
        <v>-8.0</v>
      </c>
      <c r="DX214" s="331">
        <v>-9.0</v>
      </c>
      <c r="DY214" s="331">
        <v>-10.0</v>
      </c>
      <c r="DZ214" s="331">
        <v>-11.0</v>
      </c>
      <c r="EA214" s="331">
        <v>-12.0</v>
      </c>
      <c r="EB214" s="331">
        <v>-13.0</v>
      </c>
      <c r="EC214" s="331">
        <v>-14.0</v>
      </c>
      <c r="ED214" s="331">
        <v>-15.0</v>
      </c>
      <c r="EE214" s="332">
        <v>-16.0</v>
      </c>
      <c r="EF214" s="333"/>
      <c r="EG214" s="330">
        <v>-1.0</v>
      </c>
      <c r="EH214" s="331">
        <v>-2.0</v>
      </c>
      <c r="EI214" s="331">
        <v>-3.0</v>
      </c>
      <c r="EJ214" s="331">
        <v>-4.0</v>
      </c>
      <c r="EK214" s="331">
        <v>-5.0</v>
      </c>
      <c r="EL214" s="331">
        <v>-6.0</v>
      </c>
      <c r="EM214" s="331">
        <v>-7.0</v>
      </c>
      <c r="EN214" s="331">
        <v>-8.0</v>
      </c>
      <c r="EO214" s="331">
        <v>-9.0</v>
      </c>
      <c r="EP214" s="331">
        <v>-10.0</v>
      </c>
      <c r="EQ214" s="331">
        <v>-11.0</v>
      </c>
      <c r="ER214" s="331">
        <v>-12.0</v>
      </c>
      <c r="ES214" s="331">
        <v>-13.0</v>
      </c>
      <c r="ET214" s="331">
        <v>-14.0</v>
      </c>
      <c r="EU214" s="331">
        <v>-15.0</v>
      </c>
      <c r="EV214" s="332">
        <v>-16.0</v>
      </c>
      <c r="EW214" s="333"/>
      <c r="EX214" s="330">
        <v>-1.0</v>
      </c>
      <c r="EY214" s="331">
        <v>-2.0</v>
      </c>
      <c r="EZ214" s="331">
        <v>-3.0</v>
      </c>
      <c r="FA214" s="331">
        <v>-4.0</v>
      </c>
      <c r="FB214" s="331">
        <v>-5.0</v>
      </c>
      <c r="FC214" s="331">
        <v>-6.0</v>
      </c>
      <c r="FD214" s="331">
        <v>-7.0</v>
      </c>
      <c r="FE214" s="331">
        <v>-8.0</v>
      </c>
      <c r="FF214" s="331">
        <v>-9.0</v>
      </c>
      <c r="FG214" s="331">
        <v>-10.0</v>
      </c>
      <c r="FH214" s="331">
        <v>-11.0</v>
      </c>
      <c r="FI214" s="331">
        <v>-12.0</v>
      </c>
      <c r="FJ214" s="331">
        <v>-13.0</v>
      </c>
      <c r="FK214" s="331">
        <v>-14.0</v>
      </c>
      <c r="FL214" s="331">
        <v>-15.0</v>
      </c>
      <c r="FM214" s="332">
        <v>-16.0</v>
      </c>
      <c r="FN214" s="333"/>
      <c r="FO214" s="330">
        <v>-1.0</v>
      </c>
      <c r="FP214" s="331">
        <v>-2.0</v>
      </c>
      <c r="FQ214" s="331">
        <v>-3.0</v>
      </c>
      <c r="FR214" s="331">
        <v>-4.0</v>
      </c>
      <c r="FS214" s="331">
        <v>-5.0</v>
      </c>
      <c r="FT214" s="331">
        <v>-6.0</v>
      </c>
      <c r="FU214" s="331">
        <v>-7.0</v>
      </c>
      <c r="FV214" s="331">
        <v>-8.0</v>
      </c>
      <c r="FW214" s="331">
        <v>-9.0</v>
      </c>
      <c r="FX214" s="331">
        <v>-10.0</v>
      </c>
      <c r="FY214" s="331">
        <v>-11.0</v>
      </c>
      <c r="FZ214" s="331">
        <v>-12.0</v>
      </c>
      <c r="GA214" s="331">
        <v>-13.0</v>
      </c>
      <c r="GB214" s="331">
        <v>-14.0</v>
      </c>
      <c r="GC214" s="331">
        <v>-15.0</v>
      </c>
      <c r="GD214" s="332">
        <v>-16.0</v>
      </c>
      <c r="GE214" s="333"/>
      <c r="GF214" s="330">
        <v>-1.0</v>
      </c>
      <c r="GG214" s="331">
        <v>-2.0</v>
      </c>
      <c r="GH214" s="331">
        <v>-3.0</v>
      </c>
      <c r="GI214" s="331">
        <v>-4.0</v>
      </c>
      <c r="GJ214" s="331">
        <v>-5.0</v>
      </c>
      <c r="GK214" s="331">
        <v>-6.0</v>
      </c>
      <c r="GL214" s="331">
        <v>-7.0</v>
      </c>
      <c r="GM214" s="331">
        <v>-8.0</v>
      </c>
      <c r="GN214" s="331">
        <v>-9.0</v>
      </c>
      <c r="GO214" s="331">
        <v>-10.0</v>
      </c>
      <c r="GP214" s="331">
        <v>-11.0</v>
      </c>
      <c r="GQ214" s="331">
        <v>-12.0</v>
      </c>
      <c r="GR214" s="331">
        <v>-13.0</v>
      </c>
      <c r="GS214" s="331">
        <v>-14.0</v>
      </c>
      <c r="GT214" s="331">
        <v>-15.0</v>
      </c>
      <c r="GU214" s="332">
        <v>-16.0</v>
      </c>
      <c r="GV214" s="333"/>
      <c r="GW214" s="330">
        <v>-1.0</v>
      </c>
      <c r="GX214" s="331">
        <v>-2.0</v>
      </c>
      <c r="GY214" s="331">
        <v>-3.0</v>
      </c>
      <c r="GZ214" s="331">
        <v>-4.0</v>
      </c>
      <c r="HA214" s="331">
        <v>-5.0</v>
      </c>
      <c r="HB214" s="331">
        <v>-6.0</v>
      </c>
      <c r="HC214" s="331">
        <v>-7.0</v>
      </c>
      <c r="HD214" s="331">
        <v>-8.0</v>
      </c>
      <c r="HE214" s="331">
        <v>-9.0</v>
      </c>
      <c r="HF214" s="331">
        <v>-10.0</v>
      </c>
      <c r="HG214" s="331">
        <v>-11.0</v>
      </c>
      <c r="HH214" s="331">
        <v>-12.0</v>
      </c>
      <c r="HI214" s="331">
        <v>-13.0</v>
      </c>
      <c r="HJ214" s="331">
        <v>-14.0</v>
      </c>
      <c r="HK214" s="331">
        <v>-15.0</v>
      </c>
      <c r="HL214" s="332">
        <v>-16.0</v>
      </c>
      <c r="HM214" s="333"/>
      <c r="HN214" s="330">
        <v>-1.0</v>
      </c>
      <c r="HO214" s="331">
        <v>-2.0</v>
      </c>
      <c r="HP214" s="331">
        <v>-3.0</v>
      </c>
      <c r="HQ214" s="331">
        <v>-4.0</v>
      </c>
      <c r="HR214" s="331">
        <v>-5.0</v>
      </c>
      <c r="HS214" s="331">
        <v>-6.0</v>
      </c>
      <c r="HT214" s="331">
        <v>-7.0</v>
      </c>
      <c r="HU214" s="331">
        <v>-8.0</v>
      </c>
      <c r="HV214" s="331">
        <v>-9.0</v>
      </c>
      <c r="HW214" s="331">
        <v>-10.0</v>
      </c>
      <c r="HX214" s="331">
        <v>-11.0</v>
      </c>
      <c r="HY214" s="331">
        <v>-12.0</v>
      </c>
      <c r="HZ214" s="331">
        <v>-13.0</v>
      </c>
      <c r="IA214" s="331">
        <v>-14.0</v>
      </c>
      <c r="IB214" s="331">
        <v>-15.0</v>
      </c>
      <c r="IC214" s="332">
        <v>-16.0</v>
      </c>
      <c r="ID214" s="333"/>
      <c r="IE214" s="330">
        <v>-1.0</v>
      </c>
      <c r="IF214" s="331">
        <v>-2.0</v>
      </c>
      <c r="IG214" s="331">
        <v>-3.0</v>
      </c>
      <c r="IH214" s="331">
        <v>-4.0</v>
      </c>
      <c r="II214" s="331">
        <v>-5.0</v>
      </c>
      <c r="IJ214" s="331">
        <v>-6.0</v>
      </c>
      <c r="IK214" s="331">
        <v>-7.0</v>
      </c>
      <c r="IL214" s="331">
        <v>-8.0</v>
      </c>
      <c r="IM214" s="331">
        <v>-9.0</v>
      </c>
      <c r="IN214" s="331">
        <v>-10.0</v>
      </c>
      <c r="IO214" s="331">
        <v>-11.0</v>
      </c>
      <c r="IP214" s="331">
        <v>-12.0</v>
      </c>
      <c r="IQ214" s="331">
        <v>-13.0</v>
      </c>
      <c r="IR214" s="331">
        <v>-14.0</v>
      </c>
      <c r="IS214" s="331">
        <v>-15.0</v>
      </c>
      <c r="IT214" s="332">
        <v>-16.0</v>
      </c>
      <c r="IU214" s="333"/>
      <c r="IV214" s="330">
        <v>-1.0</v>
      </c>
      <c r="IW214" s="331">
        <v>-2.0</v>
      </c>
      <c r="IX214" s="331">
        <v>-3.0</v>
      </c>
      <c r="IY214" s="331">
        <v>-4.0</v>
      </c>
      <c r="IZ214" s="331">
        <v>-5.0</v>
      </c>
      <c r="JA214" s="331">
        <v>-6.0</v>
      </c>
      <c r="JB214" s="331">
        <v>-7.0</v>
      </c>
      <c r="JC214" s="331">
        <v>-8.0</v>
      </c>
      <c r="JD214" s="331">
        <v>-9.0</v>
      </c>
      <c r="JE214" s="331">
        <v>-10.0</v>
      </c>
      <c r="JF214" s="331">
        <v>-11.0</v>
      </c>
      <c r="JG214" s="331">
        <v>-12.0</v>
      </c>
      <c r="JH214" s="331">
        <v>-13.0</v>
      </c>
      <c r="JI214" s="331">
        <v>-14.0</v>
      </c>
      <c r="JJ214" s="331">
        <v>-15.0</v>
      </c>
      <c r="JK214" s="332">
        <v>-16.0</v>
      </c>
      <c r="JL214" s="333"/>
      <c r="JM214" s="330">
        <v>-1.0</v>
      </c>
      <c r="JN214" s="331">
        <v>-2.0</v>
      </c>
      <c r="JO214" s="331">
        <v>-3.0</v>
      </c>
      <c r="JP214" s="331">
        <v>-4.0</v>
      </c>
      <c r="JQ214" s="331">
        <v>-5.0</v>
      </c>
      <c r="JR214" s="331">
        <v>-6.0</v>
      </c>
      <c r="JS214" s="331">
        <v>-7.0</v>
      </c>
      <c r="JT214" s="331">
        <v>-8.0</v>
      </c>
      <c r="JU214" s="331">
        <v>-9.0</v>
      </c>
      <c r="JV214" s="331">
        <v>-10.0</v>
      </c>
      <c r="JW214" s="331">
        <v>-11.0</v>
      </c>
      <c r="JX214" s="331">
        <v>-12.0</v>
      </c>
      <c r="JY214" s="331">
        <v>-13.0</v>
      </c>
      <c r="JZ214" s="331">
        <v>-14.0</v>
      </c>
      <c r="KA214" s="331">
        <v>-15.0</v>
      </c>
      <c r="KB214" s="332">
        <v>-16.0</v>
      </c>
      <c r="KC214" s="333"/>
      <c r="KD214" s="330">
        <v>-1.0</v>
      </c>
      <c r="KE214" s="331">
        <v>-2.0</v>
      </c>
      <c r="KF214" s="331">
        <v>-3.0</v>
      </c>
      <c r="KG214" s="331">
        <v>-4.0</v>
      </c>
      <c r="KH214" s="331">
        <v>-5.0</v>
      </c>
      <c r="KI214" s="331">
        <v>-6.0</v>
      </c>
      <c r="KJ214" s="331">
        <v>-7.0</v>
      </c>
      <c r="KK214" s="331">
        <v>-8.0</v>
      </c>
      <c r="KL214" s="331">
        <v>-9.0</v>
      </c>
      <c r="KM214" s="331">
        <v>-10.0</v>
      </c>
      <c r="KN214" s="331">
        <v>-11.0</v>
      </c>
      <c r="KO214" s="331">
        <v>-12.0</v>
      </c>
      <c r="KP214" s="331">
        <v>-13.0</v>
      </c>
      <c r="KQ214" s="331">
        <v>-14.0</v>
      </c>
      <c r="KR214" s="331">
        <v>-15.0</v>
      </c>
      <c r="KS214" s="332">
        <v>-16.0</v>
      </c>
      <c r="KT214" s="333"/>
      <c r="KU214" s="334"/>
    </row>
    <row r="215" ht="15.75" customHeight="1">
      <c r="A215" s="335"/>
      <c r="B215" s="336" t="s">
        <v>36</v>
      </c>
      <c r="C215" s="337"/>
      <c r="D215" s="337"/>
      <c r="E215" s="337" t="s">
        <v>121</v>
      </c>
      <c r="F215" s="337" t="s">
        <v>121</v>
      </c>
      <c r="G215" s="337" t="s">
        <v>121</v>
      </c>
      <c r="H215" s="337" t="s">
        <v>121</v>
      </c>
      <c r="I215" s="337" t="s">
        <v>121</v>
      </c>
      <c r="J215" s="337" t="s">
        <v>121</v>
      </c>
      <c r="K215" s="337" t="s">
        <v>121</v>
      </c>
      <c r="L215" s="337" t="s">
        <v>121</v>
      </c>
      <c r="M215" s="337" t="s">
        <v>121</v>
      </c>
      <c r="N215" s="337" t="s">
        <v>121</v>
      </c>
      <c r="O215" s="337" t="s">
        <v>121</v>
      </c>
      <c r="P215" s="338" t="s">
        <v>121</v>
      </c>
      <c r="Q215" s="339"/>
      <c r="R215" s="335"/>
      <c r="S215" s="336" t="s">
        <v>36</v>
      </c>
      <c r="T215" s="337"/>
      <c r="U215" s="337"/>
      <c r="V215" s="337" t="s">
        <v>121</v>
      </c>
      <c r="W215" s="337" t="s">
        <v>121</v>
      </c>
      <c r="X215" s="337" t="s">
        <v>121</v>
      </c>
      <c r="Y215" s="337" t="s">
        <v>121</v>
      </c>
      <c r="Z215" s="337" t="s">
        <v>121</v>
      </c>
      <c r="AA215" s="337" t="s">
        <v>121</v>
      </c>
      <c r="AB215" s="337" t="s">
        <v>121</v>
      </c>
      <c r="AC215" s="337" t="s">
        <v>121</v>
      </c>
      <c r="AD215" s="337" t="s">
        <v>121</v>
      </c>
      <c r="AE215" s="337" t="s">
        <v>121</v>
      </c>
      <c r="AF215" s="337" t="s">
        <v>121</v>
      </c>
      <c r="AG215" s="338" t="s">
        <v>121</v>
      </c>
      <c r="AH215" s="339"/>
      <c r="AI215" s="335"/>
      <c r="AJ215" s="336" t="s">
        <v>36</v>
      </c>
      <c r="AK215" s="337"/>
      <c r="AL215" s="337"/>
      <c r="AM215" s="337" t="s">
        <v>121</v>
      </c>
      <c r="AN215" s="337" t="s">
        <v>121</v>
      </c>
      <c r="AO215" s="337" t="s">
        <v>121</v>
      </c>
      <c r="AP215" s="337" t="s">
        <v>121</v>
      </c>
      <c r="AQ215" s="337" t="s">
        <v>121</v>
      </c>
      <c r="AR215" s="337" t="s">
        <v>121</v>
      </c>
      <c r="AS215" s="337" t="s">
        <v>121</v>
      </c>
      <c r="AT215" s="337" t="s">
        <v>121</v>
      </c>
      <c r="AU215" s="337" t="s">
        <v>121</v>
      </c>
      <c r="AV215" s="337" t="s">
        <v>121</v>
      </c>
      <c r="AW215" s="337" t="s">
        <v>121</v>
      </c>
      <c r="AX215" s="338" t="s">
        <v>121</v>
      </c>
      <c r="AY215" s="339"/>
      <c r="AZ215" s="335"/>
      <c r="BA215" s="336" t="s">
        <v>36</v>
      </c>
      <c r="BB215" s="337"/>
      <c r="BC215" s="337"/>
      <c r="BD215" s="337" t="s">
        <v>121</v>
      </c>
      <c r="BE215" s="337" t="s">
        <v>121</v>
      </c>
      <c r="BF215" s="337" t="s">
        <v>121</v>
      </c>
      <c r="BG215" s="337" t="s">
        <v>121</v>
      </c>
      <c r="BH215" s="337" t="s">
        <v>121</v>
      </c>
      <c r="BI215" s="337" t="s">
        <v>121</v>
      </c>
      <c r="BJ215" s="337" t="s">
        <v>121</v>
      </c>
      <c r="BK215" s="337" t="s">
        <v>121</v>
      </c>
      <c r="BL215" s="337" t="s">
        <v>121</v>
      </c>
      <c r="BM215" s="337" t="s">
        <v>121</v>
      </c>
      <c r="BN215" s="337" t="s">
        <v>121</v>
      </c>
      <c r="BO215" s="338" t="s">
        <v>121</v>
      </c>
      <c r="BP215" s="339"/>
      <c r="BQ215" s="335"/>
      <c r="BR215" s="336" t="s">
        <v>36</v>
      </c>
      <c r="BS215" s="337"/>
      <c r="BT215" s="337"/>
      <c r="BU215" s="337" t="s">
        <v>121</v>
      </c>
      <c r="BV215" s="337" t="s">
        <v>121</v>
      </c>
      <c r="BW215" s="337" t="s">
        <v>121</v>
      </c>
      <c r="BX215" s="337" t="s">
        <v>121</v>
      </c>
      <c r="BY215" s="337" t="s">
        <v>121</v>
      </c>
      <c r="BZ215" s="337" t="s">
        <v>121</v>
      </c>
      <c r="CA215" s="337" t="s">
        <v>121</v>
      </c>
      <c r="CB215" s="337" t="s">
        <v>121</v>
      </c>
      <c r="CC215" s="337" t="s">
        <v>121</v>
      </c>
      <c r="CD215" s="337" t="s">
        <v>121</v>
      </c>
      <c r="CE215" s="337" t="s">
        <v>121</v>
      </c>
      <c r="CF215" s="338" t="s">
        <v>121</v>
      </c>
      <c r="CG215" s="339"/>
      <c r="CH215" s="335"/>
      <c r="CI215" s="336" t="s">
        <v>36</v>
      </c>
      <c r="CJ215" s="337"/>
      <c r="CK215" s="337"/>
      <c r="CL215" s="337" t="s">
        <v>121</v>
      </c>
      <c r="CM215" s="337" t="s">
        <v>121</v>
      </c>
      <c r="CN215" s="337" t="s">
        <v>121</v>
      </c>
      <c r="CO215" s="337" t="s">
        <v>121</v>
      </c>
      <c r="CP215" s="337" t="s">
        <v>121</v>
      </c>
      <c r="CQ215" s="337" t="s">
        <v>121</v>
      </c>
      <c r="CR215" s="337" t="s">
        <v>121</v>
      </c>
      <c r="CS215" s="337" t="s">
        <v>121</v>
      </c>
      <c r="CT215" s="337" t="s">
        <v>121</v>
      </c>
      <c r="CU215" s="337" t="s">
        <v>121</v>
      </c>
      <c r="CV215" s="337" t="s">
        <v>121</v>
      </c>
      <c r="CW215" s="338" t="s">
        <v>121</v>
      </c>
      <c r="CX215" s="339"/>
      <c r="CY215" s="335"/>
      <c r="CZ215" s="336" t="s">
        <v>36</v>
      </c>
      <c r="DA215" s="337"/>
      <c r="DB215" s="337"/>
      <c r="DC215" s="337" t="s">
        <v>121</v>
      </c>
      <c r="DD215" s="337" t="s">
        <v>121</v>
      </c>
      <c r="DE215" s="337" t="s">
        <v>121</v>
      </c>
      <c r="DF215" s="337" t="s">
        <v>121</v>
      </c>
      <c r="DG215" s="337" t="s">
        <v>121</v>
      </c>
      <c r="DH215" s="337" t="s">
        <v>121</v>
      </c>
      <c r="DI215" s="337" t="s">
        <v>121</v>
      </c>
      <c r="DJ215" s="337" t="s">
        <v>121</v>
      </c>
      <c r="DK215" s="337" t="s">
        <v>121</v>
      </c>
      <c r="DL215" s="337" t="s">
        <v>121</v>
      </c>
      <c r="DM215" s="337" t="s">
        <v>121</v>
      </c>
      <c r="DN215" s="338" t="s">
        <v>121</v>
      </c>
      <c r="DO215" s="339"/>
      <c r="DP215" s="335"/>
      <c r="DQ215" s="336" t="s">
        <v>36</v>
      </c>
      <c r="DR215" s="337"/>
      <c r="DS215" s="337"/>
      <c r="DT215" s="337" t="s">
        <v>121</v>
      </c>
      <c r="DU215" s="337" t="s">
        <v>121</v>
      </c>
      <c r="DV215" s="337" t="s">
        <v>121</v>
      </c>
      <c r="DW215" s="337" t="s">
        <v>121</v>
      </c>
      <c r="DX215" s="337" t="s">
        <v>121</v>
      </c>
      <c r="DY215" s="337" t="s">
        <v>121</v>
      </c>
      <c r="DZ215" s="337" t="s">
        <v>121</v>
      </c>
      <c r="EA215" s="337" t="s">
        <v>121</v>
      </c>
      <c r="EB215" s="337" t="s">
        <v>121</v>
      </c>
      <c r="EC215" s="337" t="s">
        <v>121</v>
      </c>
      <c r="ED215" s="337" t="s">
        <v>121</v>
      </c>
      <c r="EE215" s="338" t="s">
        <v>121</v>
      </c>
      <c r="EF215" s="339"/>
      <c r="EG215" s="335"/>
      <c r="EH215" s="336" t="s">
        <v>36</v>
      </c>
      <c r="EI215" s="337"/>
      <c r="EJ215" s="337"/>
      <c r="EK215" s="337" t="s">
        <v>121</v>
      </c>
      <c r="EL215" s="337" t="s">
        <v>121</v>
      </c>
      <c r="EM215" s="337" t="s">
        <v>121</v>
      </c>
      <c r="EN215" s="337" t="s">
        <v>121</v>
      </c>
      <c r="EO215" s="337" t="s">
        <v>121</v>
      </c>
      <c r="EP215" s="337" t="s">
        <v>121</v>
      </c>
      <c r="EQ215" s="337" t="s">
        <v>121</v>
      </c>
      <c r="ER215" s="337" t="s">
        <v>121</v>
      </c>
      <c r="ES215" s="337" t="s">
        <v>121</v>
      </c>
      <c r="ET215" s="337" t="s">
        <v>121</v>
      </c>
      <c r="EU215" s="337" t="s">
        <v>121</v>
      </c>
      <c r="EV215" s="338" t="s">
        <v>121</v>
      </c>
      <c r="EW215" s="339"/>
      <c r="EX215" s="335"/>
      <c r="EY215" s="336" t="s">
        <v>36</v>
      </c>
      <c r="EZ215" s="337"/>
      <c r="FA215" s="337"/>
      <c r="FB215" s="337" t="s">
        <v>121</v>
      </c>
      <c r="FC215" s="337" t="s">
        <v>121</v>
      </c>
      <c r="FD215" s="337" t="s">
        <v>121</v>
      </c>
      <c r="FE215" s="337" t="s">
        <v>121</v>
      </c>
      <c r="FF215" s="337" t="s">
        <v>121</v>
      </c>
      <c r="FG215" s="337" t="s">
        <v>121</v>
      </c>
      <c r="FH215" s="337" t="s">
        <v>121</v>
      </c>
      <c r="FI215" s="337" t="s">
        <v>121</v>
      </c>
      <c r="FJ215" s="337" t="s">
        <v>121</v>
      </c>
      <c r="FK215" s="337" t="s">
        <v>121</v>
      </c>
      <c r="FL215" s="337" t="s">
        <v>121</v>
      </c>
      <c r="FM215" s="338" t="s">
        <v>121</v>
      </c>
      <c r="FN215" s="339"/>
      <c r="FO215" s="335"/>
      <c r="FP215" s="336" t="s">
        <v>36</v>
      </c>
      <c r="FQ215" s="337"/>
      <c r="FR215" s="337"/>
      <c r="FS215" s="337" t="s">
        <v>121</v>
      </c>
      <c r="FT215" s="337" t="s">
        <v>121</v>
      </c>
      <c r="FU215" s="337" t="s">
        <v>121</v>
      </c>
      <c r="FV215" s="337" t="s">
        <v>121</v>
      </c>
      <c r="FW215" s="337" t="s">
        <v>121</v>
      </c>
      <c r="FX215" s="337" t="s">
        <v>121</v>
      </c>
      <c r="FY215" s="337" t="s">
        <v>121</v>
      </c>
      <c r="FZ215" s="337" t="s">
        <v>121</v>
      </c>
      <c r="GA215" s="337" t="s">
        <v>121</v>
      </c>
      <c r="GB215" s="337" t="s">
        <v>121</v>
      </c>
      <c r="GC215" s="337" t="s">
        <v>121</v>
      </c>
      <c r="GD215" s="338" t="s">
        <v>121</v>
      </c>
      <c r="GE215" s="339"/>
      <c r="GF215" s="335"/>
      <c r="GG215" s="336" t="s">
        <v>36</v>
      </c>
      <c r="GH215" s="337"/>
      <c r="GI215" s="337"/>
      <c r="GJ215" s="337" t="s">
        <v>121</v>
      </c>
      <c r="GK215" s="337" t="s">
        <v>121</v>
      </c>
      <c r="GL215" s="337" t="s">
        <v>121</v>
      </c>
      <c r="GM215" s="337" t="s">
        <v>121</v>
      </c>
      <c r="GN215" s="337" t="s">
        <v>121</v>
      </c>
      <c r="GO215" s="337" t="s">
        <v>121</v>
      </c>
      <c r="GP215" s="337" t="s">
        <v>121</v>
      </c>
      <c r="GQ215" s="337" t="s">
        <v>121</v>
      </c>
      <c r="GR215" s="337" t="s">
        <v>121</v>
      </c>
      <c r="GS215" s="337" t="s">
        <v>121</v>
      </c>
      <c r="GT215" s="337" t="s">
        <v>121</v>
      </c>
      <c r="GU215" s="338" t="s">
        <v>121</v>
      </c>
      <c r="GV215" s="339"/>
      <c r="GW215" s="335"/>
      <c r="GX215" s="336" t="s">
        <v>36</v>
      </c>
      <c r="GY215" s="337"/>
      <c r="GZ215" s="337"/>
      <c r="HA215" s="337" t="s">
        <v>121</v>
      </c>
      <c r="HB215" s="337" t="s">
        <v>121</v>
      </c>
      <c r="HC215" s="337" t="s">
        <v>121</v>
      </c>
      <c r="HD215" s="337" t="s">
        <v>121</v>
      </c>
      <c r="HE215" s="337" t="s">
        <v>121</v>
      </c>
      <c r="HF215" s="337" t="s">
        <v>121</v>
      </c>
      <c r="HG215" s="337" t="s">
        <v>121</v>
      </c>
      <c r="HH215" s="337" t="s">
        <v>121</v>
      </c>
      <c r="HI215" s="337" t="s">
        <v>121</v>
      </c>
      <c r="HJ215" s="337" t="s">
        <v>121</v>
      </c>
      <c r="HK215" s="337" t="s">
        <v>121</v>
      </c>
      <c r="HL215" s="338" t="s">
        <v>121</v>
      </c>
      <c r="HM215" s="339"/>
      <c r="HN215" s="335"/>
      <c r="HO215" s="336" t="s">
        <v>36</v>
      </c>
      <c r="HP215" s="337"/>
      <c r="HQ215" s="337"/>
      <c r="HR215" s="337" t="s">
        <v>121</v>
      </c>
      <c r="HS215" s="337" t="s">
        <v>121</v>
      </c>
      <c r="HT215" s="337" t="s">
        <v>121</v>
      </c>
      <c r="HU215" s="337" t="s">
        <v>121</v>
      </c>
      <c r="HV215" s="337" t="s">
        <v>121</v>
      </c>
      <c r="HW215" s="337" t="s">
        <v>121</v>
      </c>
      <c r="HX215" s="337" t="s">
        <v>121</v>
      </c>
      <c r="HY215" s="337" t="s">
        <v>121</v>
      </c>
      <c r="HZ215" s="337" t="s">
        <v>121</v>
      </c>
      <c r="IA215" s="337" t="s">
        <v>121</v>
      </c>
      <c r="IB215" s="337" t="s">
        <v>121</v>
      </c>
      <c r="IC215" s="338" t="s">
        <v>121</v>
      </c>
      <c r="ID215" s="339"/>
      <c r="IE215" s="335"/>
      <c r="IF215" s="336" t="s">
        <v>36</v>
      </c>
      <c r="IG215" s="337"/>
      <c r="IH215" s="337"/>
      <c r="II215" s="337" t="s">
        <v>121</v>
      </c>
      <c r="IJ215" s="337" t="s">
        <v>121</v>
      </c>
      <c r="IK215" s="337" t="s">
        <v>121</v>
      </c>
      <c r="IL215" s="337" t="s">
        <v>121</v>
      </c>
      <c r="IM215" s="337" t="s">
        <v>121</v>
      </c>
      <c r="IN215" s="337" t="s">
        <v>121</v>
      </c>
      <c r="IO215" s="337" t="s">
        <v>121</v>
      </c>
      <c r="IP215" s="337" t="s">
        <v>121</v>
      </c>
      <c r="IQ215" s="337" t="s">
        <v>121</v>
      </c>
      <c r="IR215" s="337" t="s">
        <v>121</v>
      </c>
      <c r="IS215" s="337" t="s">
        <v>121</v>
      </c>
      <c r="IT215" s="338" t="s">
        <v>121</v>
      </c>
      <c r="IU215" s="339"/>
      <c r="IV215" s="335"/>
      <c r="IW215" s="336" t="s">
        <v>36</v>
      </c>
      <c r="IX215" s="337"/>
      <c r="IY215" s="337"/>
      <c r="IZ215" s="337" t="s">
        <v>121</v>
      </c>
      <c r="JA215" s="337" t="s">
        <v>121</v>
      </c>
      <c r="JB215" s="337" t="s">
        <v>121</v>
      </c>
      <c r="JC215" s="337" t="s">
        <v>121</v>
      </c>
      <c r="JD215" s="337" t="s">
        <v>121</v>
      </c>
      <c r="JE215" s="337" t="s">
        <v>121</v>
      </c>
      <c r="JF215" s="337" t="s">
        <v>121</v>
      </c>
      <c r="JG215" s="337" t="s">
        <v>121</v>
      </c>
      <c r="JH215" s="337" t="s">
        <v>121</v>
      </c>
      <c r="JI215" s="337" t="s">
        <v>121</v>
      </c>
      <c r="JJ215" s="337" t="s">
        <v>121</v>
      </c>
      <c r="JK215" s="338" t="s">
        <v>121</v>
      </c>
      <c r="JL215" s="339"/>
      <c r="JM215" s="335"/>
      <c r="JN215" s="336" t="s">
        <v>36</v>
      </c>
      <c r="JO215" s="337"/>
      <c r="JP215" s="337"/>
      <c r="JQ215" s="337" t="s">
        <v>121</v>
      </c>
      <c r="JR215" s="337" t="s">
        <v>121</v>
      </c>
      <c r="JS215" s="337" t="s">
        <v>121</v>
      </c>
      <c r="JT215" s="337" t="s">
        <v>121</v>
      </c>
      <c r="JU215" s="337" t="s">
        <v>121</v>
      </c>
      <c r="JV215" s="337" t="s">
        <v>121</v>
      </c>
      <c r="JW215" s="337" t="s">
        <v>121</v>
      </c>
      <c r="JX215" s="337" t="s">
        <v>121</v>
      </c>
      <c r="JY215" s="337" t="s">
        <v>121</v>
      </c>
      <c r="JZ215" s="337" t="s">
        <v>121</v>
      </c>
      <c r="KA215" s="337" t="s">
        <v>121</v>
      </c>
      <c r="KB215" s="338" t="s">
        <v>121</v>
      </c>
      <c r="KC215" s="339"/>
      <c r="KD215" s="335"/>
      <c r="KE215" s="336" t="s">
        <v>36</v>
      </c>
      <c r="KF215" s="337"/>
      <c r="KG215" s="337"/>
      <c r="KH215" s="337" t="s">
        <v>121</v>
      </c>
      <c r="KI215" s="337" t="s">
        <v>121</v>
      </c>
      <c r="KJ215" s="337" t="s">
        <v>121</v>
      </c>
      <c r="KK215" s="337" t="s">
        <v>121</v>
      </c>
      <c r="KL215" s="337" t="s">
        <v>121</v>
      </c>
      <c r="KM215" s="337" t="s">
        <v>121</v>
      </c>
      <c r="KN215" s="337" t="s">
        <v>121</v>
      </c>
      <c r="KO215" s="337" t="s">
        <v>121</v>
      </c>
      <c r="KP215" s="337" t="s">
        <v>121</v>
      </c>
      <c r="KQ215" s="337" t="s">
        <v>121</v>
      </c>
      <c r="KR215" s="337" t="s">
        <v>121</v>
      </c>
      <c r="KS215" s="338" t="s">
        <v>121</v>
      </c>
      <c r="KT215" s="339"/>
      <c r="KU215" s="340"/>
    </row>
    <row r="216" ht="15.75" customHeight="1">
      <c r="A216" s="341">
        <v>1.0</v>
      </c>
      <c r="B216" s="342" t="s">
        <v>122</v>
      </c>
      <c r="C216" s="343" t="s">
        <v>121</v>
      </c>
      <c r="D216" s="343" t="s">
        <v>123</v>
      </c>
      <c r="E216" s="344">
        <f>ADHB!G216</f>
        <v>0</v>
      </c>
      <c r="F216" s="344"/>
      <c r="G216" s="344">
        <f t="shared" ref="G216:G227" si="1639">iferror(E216/F216*100,0)</f>
        <v>0</v>
      </c>
      <c r="H216" s="345"/>
      <c r="I216" s="344">
        <f t="shared" ref="I216:I227" si="1640">IFERROR(+G216*H216,"")</f>
        <v>0</v>
      </c>
      <c r="J216" s="346"/>
      <c r="K216" s="347"/>
      <c r="L216" s="347"/>
      <c r="M216" s="344">
        <f t="shared" ref="M216:M227" si="1641">IFERROR(+(IF(G216="","0",G216))+(IF(I216="","0",I216))+(IF(L216="","0",L216)),"")</f>
        <v>0</v>
      </c>
      <c r="N216" s="345">
        <v>0.294289866351475</v>
      </c>
      <c r="O216" s="348">
        <f t="shared" ref="O216:O227" si="1642">IFERROR(+N216*(M216-L216),"")</f>
        <v>0</v>
      </c>
      <c r="P216" s="349">
        <f t="shared" ref="P216:P227" si="1643">IFERROR(+(IF(M216="","0",M216))-(IF(O216="","0",O216)),"")</f>
        <v>0</v>
      </c>
      <c r="Q216" s="350"/>
      <c r="R216" s="341">
        <v>1.0</v>
      </c>
      <c r="S216" s="342" t="s">
        <v>122</v>
      </c>
      <c r="T216" s="343" t="s">
        <v>121</v>
      </c>
      <c r="U216" s="343" t="s">
        <v>123</v>
      </c>
      <c r="V216" s="344">
        <f>ADHB!X216</f>
        <v>0</v>
      </c>
      <c r="W216" s="344"/>
      <c r="X216" s="344">
        <f t="shared" ref="X216:X227" si="1644">iferror(V216/W216*100,0)</f>
        <v>0</v>
      </c>
      <c r="Y216" s="345"/>
      <c r="Z216" s="344">
        <f t="shared" ref="Z216:Z227" si="1645">IFERROR(+X216*Y216,"")</f>
        <v>0</v>
      </c>
      <c r="AA216" s="346"/>
      <c r="AB216" s="347"/>
      <c r="AC216" s="347"/>
      <c r="AD216" s="344">
        <f t="shared" ref="AD216:AD227" si="1646">IFERROR(+(IF(X216="","0",X216))+(IF(Z216="","0",Z216))+(IF(AC216="","0",AC216)),"")</f>
        <v>0</v>
      </c>
      <c r="AE216" s="345">
        <v>0.294289866351475</v>
      </c>
      <c r="AF216" s="348">
        <f t="shared" ref="AF216:AF227" si="1647">IFERROR(+AE216*(AD216-AC216),"")</f>
        <v>0</v>
      </c>
      <c r="AG216" s="349">
        <f t="shared" ref="AG216:AG227" si="1648">IFERROR(+(IF(AD216="","0",AD216))-(IF(AF216="","0",AF216)),"")</f>
        <v>0</v>
      </c>
      <c r="AH216" s="350"/>
      <c r="AI216" s="341">
        <v>1.0</v>
      </c>
      <c r="AJ216" s="342" t="s">
        <v>122</v>
      </c>
      <c r="AK216" s="343" t="s">
        <v>121</v>
      </c>
      <c r="AL216" s="343" t="s">
        <v>123</v>
      </c>
      <c r="AM216" s="344">
        <f>ADHB!AO216</f>
        <v>0</v>
      </c>
      <c r="AN216" s="344"/>
      <c r="AO216" s="344">
        <f t="shared" ref="AO216:AO227" si="1649">iferror(AM216/AN216*100,0)</f>
        <v>0</v>
      </c>
      <c r="AP216" s="345"/>
      <c r="AQ216" s="344">
        <f t="shared" ref="AQ216:AQ227" si="1650">IFERROR(+AO216*AP216,"")</f>
        <v>0</v>
      </c>
      <c r="AR216" s="346"/>
      <c r="AS216" s="347"/>
      <c r="AT216" s="347"/>
      <c r="AU216" s="344">
        <f t="shared" ref="AU216:AU227" si="1651">IFERROR(+(IF(AO216="","0",AO216))+(IF(AQ216="","0",AQ216))+(IF(AT216="","0",AT216)),"")</f>
        <v>0</v>
      </c>
      <c r="AV216" s="345">
        <v>0.294289866351475</v>
      </c>
      <c r="AW216" s="348">
        <f t="shared" ref="AW216:AW227" si="1652">IFERROR(+AV216*(AU216-AT216),"")</f>
        <v>0</v>
      </c>
      <c r="AX216" s="349">
        <f t="shared" ref="AX216:AX227" si="1653">IFERROR(+(IF(AU216="","0",AU216))-(IF(AW216="","0",AW216)),"")</f>
        <v>0</v>
      </c>
      <c r="AY216" s="350"/>
      <c r="AZ216" s="341">
        <v>1.0</v>
      </c>
      <c r="BA216" s="342" t="s">
        <v>122</v>
      </c>
      <c r="BB216" s="343" t="s">
        <v>121</v>
      </c>
      <c r="BC216" s="343" t="s">
        <v>123</v>
      </c>
      <c r="BD216" s="344">
        <f>ADHB!BF216</f>
        <v>0</v>
      </c>
      <c r="BE216" s="344"/>
      <c r="BF216" s="344">
        <f t="shared" ref="BF216:BF227" si="1654">iferror(BD216/BE216*100,0)</f>
        <v>0</v>
      </c>
      <c r="BG216" s="345"/>
      <c r="BH216" s="344">
        <f t="shared" ref="BH216:BH227" si="1655">IFERROR(+BF216*BG216,"")</f>
        <v>0</v>
      </c>
      <c r="BI216" s="346"/>
      <c r="BJ216" s="347"/>
      <c r="BK216" s="347"/>
      <c r="BL216" s="344">
        <f t="shared" ref="BL216:BL227" si="1656">IFERROR(+(IF(BF216="","0",BF216))+(IF(BH216="","0",BH216))+(IF(BK216="","0",BK216)),"")</f>
        <v>0</v>
      </c>
      <c r="BM216" s="345">
        <v>0.294289866351475</v>
      </c>
      <c r="BN216" s="348">
        <f t="shared" ref="BN216:BN227" si="1657">IFERROR(+BM216*(BL216-BK216),"")</f>
        <v>0</v>
      </c>
      <c r="BO216" s="349">
        <f t="shared" ref="BO216:BO227" si="1658">IFERROR(+(IF(BL216="","0",BL216))-(IF(BN216="","0",BN216)),"")</f>
        <v>0</v>
      </c>
      <c r="BP216" s="350"/>
      <c r="BQ216" s="341">
        <v>1.0</v>
      </c>
      <c r="BR216" s="342" t="s">
        <v>122</v>
      </c>
      <c r="BS216" s="343" t="s">
        <v>121</v>
      </c>
      <c r="BT216" s="343" t="s">
        <v>123</v>
      </c>
      <c r="BU216" s="344">
        <f>ADHB!BW216</f>
        <v>0</v>
      </c>
      <c r="BV216" s="344"/>
      <c r="BW216" s="344">
        <f t="shared" ref="BW216:BW227" si="1659">iferror(BU216/BV216*100,0)</f>
        <v>0</v>
      </c>
      <c r="BX216" s="345"/>
      <c r="BY216" s="344">
        <f t="shared" ref="BY216:BY227" si="1660">IFERROR(+BW216*BX216,"")</f>
        <v>0</v>
      </c>
      <c r="BZ216" s="346"/>
      <c r="CA216" s="347"/>
      <c r="CB216" s="347"/>
      <c r="CC216" s="344">
        <f t="shared" ref="CC216:CC227" si="1661">IFERROR(+(IF(BW216="","0",BW216))+(IF(BY216="","0",BY216))+(IF(CB216="","0",CB216)),"")</f>
        <v>0</v>
      </c>
      <c r="CD216" s="345">
        <v>0.294289866351475</v>
      </c>
      <c r="CE216" s="348">
        <f t="shared" ref="CE216:CE227" si="1662">IFERROR(+CD216*(CC216-CB216),"")</f>
        <v>0</v>
      </c>
      <c r="CF216" s="349">
        <f t="shared" ref="CF216:CF227" si="1663">IFERROR(+(IF(CC216="","0",CC216))-(IF(CE216="","0",CE216)),"")</f>
        <v>0</v>
      </c>
      <c r="CG216" s="350"/>
      <c r="CH216" s="341">
        <v>1.0</v>
      </c>
      <c r="CI216" s="342" t="s">
        <v>122</v>
      </c>
      <c r="CJ216" s="343" t="s">
        <v>121</v>
      </c>
      <c r="CK216" s="343" t="s">
        <v>123</v>
      </c>
      <c r="CL216" s="344">
        <f>ADHB!CN216</f>
        <v>0</v>
      </c>
      <c r="CM216" s="344"/>
      <c r="CN216" s="344">
        <f t="shared" ref="CN216:CN227" si="1664">iferror(CL216/CM216*100,0)</f>
        <v>0</v>
      </c>
      <c r="CO216" s="345"/>
      <c r="CP216" s="344">
        <f t="shared" ref="CP216:CP227" si="1665">IFERROR(+CN216*CO216,"")</f>
        <v>0</v>
      </c>
      <c r="CQ216" s="346"/>
      <c r="CR216" s="347"/>
      <c r="CS216" s="347"/>
      <c r="CT216" s="344">
        <f t="shared" ref="CT216:CT227" si="1666">IFERROR(+(IF(CN216="","0",CN216))+(IF(CP216="","0",CP216))+(IF(CS216="","0",CS216)),"")</f>
        <v>0</v>
      </c>
      <c r="CU216" s="345">
        <v>0.294289866351475</v>
      </c>
      <c r="CV216" s="348">
        <f t="shared" ref="CV216:CV227" si="1667">IFERROR(+CU216*(CT216-CS216),"")</f>
        <v>0</v>
      </c>
      <c r="CW216" s="349">
        <f t="shared" ref="CW216:CW227" si="1668">IFERROR(+(IF(CT216="","0",CT216))-(IF(CV216="","0",CV216)),"")</f>
        <v>0</v>
      </c>
      <c r="CX216" s="350"/>
      <c r="CY216" s="341">
        <v>1.0</v>
      </c>
      <c r="CZ216" s="342" t="s">
        <v>122</v>
      </c>
      <c r="DA216" s="343" t="s">
        <v>121</v>
      </c>
      <c r="DB216" s="343" t="s">
        <v>123</v>
      </c>
      <c r="DC216" s="344">
        <f>ADHB!DE216</f>
        <v>0</v>
      </c>
      <c r="DD216" s="344"/>
      <c r="DE216" s="344">
        <f t="shared" ref="DE216:DE227" si="1669">iferror(DC216/DD216*100,0)</f>
        <v>0</v>
      </c>
      <c r="DF216" s="345"/>
      <c r="DG216" s="344">
        <f t="shared" ref="DG216:DG227" si="1670">IFERROR(+DE216*DF216,"")</f>
        <v>0</v>
      </c>
      <c r="DH216" s="346"/>
      <c r="DI216" s="347"/>
      <c r="DJ216" s="347"/>
      <c r="DK216" s="344">
        <f t="shared" ref="DK216:DK227" si="1671">IFERROR(+(IF(DE216="","0",DE216))+(IF(DG216="","0",DG216))+(IF(DJ216="","0",DJ216)),"")</f>
        <v>0</v>
      </c>
      <c r="DL216" s="345">
        <v>0.294289866351475</v>
      </c>
      <c r="DM216" s="348">
        <f t="shared" ref="DM216:DM227" si="1672">IFERROR(+DL216*(DK216-DJ216),"")</f>
        <v>0</v>
      </c>
      <c r="DN216" s="349">
        <f t="shared" ref="DN216:DN227" si="1673">IFERROR(+(IF(DK216="","0",DK216))-(IF(DM216="","0",DM216)),"")</f>
        <v>0</v>
      </c>
      <c r="DO216" s="350"/>
      <c r="DP216" s="341">
        <v>1.0</v>
      </c>
      <c r="DQ216" s="342" t="s">
        <v>122</v>
      </c>
      <c r="DR216" s="343" t="s">
        <v>121</v>
      </c>
      <c r="DS216" s="343" t="s">
        <v>123</v>
      </c>
      <c r="DT216" s="344">
        <f>ADHB!DV216</f>
        <v>0</v>
      </c>
      <c r="DU216" s="344"/>
      <c r="DV216" s="344">
        <f t="shared" ref="DV216:DV227" si="1674">iferror(DT216/DU216*100,0)</f>
        <v>0</v>
      </c>
      <c r="DW216" s="345"/>
      <c r="DX216" s="344">
        <f t="shared" ref="DX216:DX227" si="1675">IFERROR(+DV216*DW216,"")</f>
        <v>0</v>
      </c>
      <c r="DY216" s="346"/>
      <c r="DZ216" s="347"/>
      <c r="EA216" s="347"/>
      <c r="EB216" s="344">
        <f t="shared" ref="EB216:EB227" si="1676">IFERROR(+(IF(DV216="","0",DV216))+(IF(DX216="","0",DX216))+(IF(EA216="","0",EA216)),"")</f>
        <v>0</v>
      </c>
      <c r="EC216" s="345">
        <v>0.294289866351475</v>
      </c>
      <c r="ED216" s="348">
        <f t="shared" ref="ED216:ED227" si="1677">IFERROR(+EC216*(EB216-EA216),"")</f>
        <v>0</v>
      </c>
      <c r="EE216" s="349">
        <f t="shared" ref="EE216:EE227" si="1678">IFERROR(+(IF(EB216="","0",EB216))-(IF(ED216="","0",ED216)),"")</f>
        <v>0</v>
      </c>
      <c r="EF216" s="350"/>
      <c r="EG216" s="341">
        <v>1.0</v>
      </c>
      <c r="EH216" s="342" t="s">
        <v>122</v>
      </c>
      <c r="EI216" s="343" t="s">
        <v>121</v>
      </c>
      <c r="EJ216" s="343" t="s">
        <v>123</v>
      </c>
      <c r="EK216" s="344">
        <f>ADHB!EM216</f>
        <v>0</v>
      </c>
      <c r="EL216" s="344"/>
      <c r="EM216" s="344">
        <f t="shared" ref="EM216:EM227" si="1679">iferror(EK216/EL216*100,0)</f>
        <v>0</v>
      </c>
      <c r="EN216" s="345"/>
      <c r="EO216" s="344">
        <f t="shared" ref="EO216:EO227" si="1680">IFERROR(+EM216*EN216,"")</f>
        <v>0</v>
      </c>
      <c r="EP216" s="346"/>
      <c r="EQ216" s="347"/>
      <c r="ER216" s="347"/>
      <c r="ES216" s="344">
        <f t="shared" ref="ES216:ES227" si="1681">IFERROR(+(IF(EM216="","0",EM216))+(IF(EO216="","0",EO216))+(IF(ER216="","0",ER216)),"")</f>
        <v>0</v>
      </c>
      <c r="ET216" s="345">
        <v>0.294289866351475</v>
      </c>
      <c r="EU216" s="348">
        <f t="shared" ref="EU216:EU227" si="1682">IFERROR(+ET216*(ES216-ER216),"")</f>
        <v>0</v>
      </c>
      <c r="EV216" s="349">
        <f t="shared" ref="EV216:EV227" si="1683">IFERROR(+(IF(ES216="","0",ES216))-(IF(EU216="","0",EU216)),"")</f>
        <v>0</v>
      </c>
      <c r="EW216" s="350"/>
      <c r="EX216" s="341">
        <v>1.0</v>
      </c>
      <c r="EY216" s="342" t="s">
        <v>122</v>
      </c>
      <c r="EZ216" s="343" t="s">
        <v>121</v>
      </c>
      <c r="FA216" s="343" t="s">
        <v>123</v>
      </c>
      <c r="FB216" s="344">
        <f>ADHB!FD216</f>
        <v>382011.8852</v>
      </c>
      <c r="FC216" s="344"/>
      <c r="FD216" s="344">
        <f t="shared" ref="FD216:FD227" si="1684">iferror(FB216/FC216*100,0)</f>
        <v>0</v>
      </c>
      <c r="FE216" s="345"/>
      <c r="FF216" s="344">
        <f t="shared" ref="FF216:FF227" si="1685">IFERROR(+FD216*FE216,"")</f>
        <v>0</v>
      </c>
      <c r="FG216" s="346"/>
      <c r="FH216" s="347"/>
      <c r="FI216" s="347"/>
      <c r="FJ216" s="344">
        <f t="shared" ref="FJ216:FJ227" si="1686">IFERROR(+(IF(FD216="","0",FD216))+(IF(FF216="","0",FF216))+(IF(FI216="","0",FI216)),"")</f>
        <v>0</v>
      </c>
      <c r="FK216" s="345">
        <v>0.294289866351475</v>
      </c>
      <c r="FL216" s="348">
        <f t="shared" ref="FL216:FL227" si="1687">IFERROR(+FK216*(FJ216-FI216),"")</f>
        <v>0</v>
      </c>
      <c r="FM216" s="349">
        <f t="shared" ref="FM216:FM227" si="1688">IFERROR(+(IF(FJ216="","0",FJ216))-(IF(FL216="","0",FL216)),"")</f>
        <v>0</v>
      </c>
      <c r="FN216" s="350"/>
      <c r="FO216" s="341">
        <v>1.0</v>
      </c>
      <c r="FP216" s="342" t="s">
        <v>122</v>
      </c>
      <c r="FQ216" s="343" t="s">
        <v>121</v>
      </c>
      <c r="FR216" s="343" t="s">
        <v>123</v>
      </c>
      <c r="FS216" s="344">
        <f>ADHB!FU216</f>
        <v>345093.7331</v>
      </c>
      <c r="FT216" s="344"/>
      <c r="FU216" s="344">
        <f t="shared" ref="FU216:FU227" si="1689">iferror(FS216/FT216*100,0)</f>
        <v>0</v>
      </c>
      <c r="FV216" s="345"/>
      <c r="FW216" s="344">
        <f t="shared" ref="FW216:FW227" si="1690">IFERROR(+FU216*FV216,"")</f>
        <v>0</v>
      </c>
      <c r="FX216" s="346"/>
      <c r="FY216" s="347"/>
      <c r="FZ216" s="347"/>
      <c r="GA216" s="344">
        <f t="shared" ref="GA216:GA227" si="1691">IFERROR(+(IF(FU216="","0",FU216))+(IF(FW216="","0",FW216))+(IF(FZ216="","0",FZ216)),"")</f>
        <v>0</v>
      </c>
      <c r="GB216" s="345">
        <v>0.294289866351475</v>
      </c>
      <c r="GC216" s="348">
        <f t="shared" ref="GC216:GC227" si="1692">IFERROR(+GB216*(GA216-FZ216),"")</f>
        <v>0</v>
      </c>
      <c r="GD216" s="349">
        <f t="shared" ref="GD216:GD227" si="1693">IFERROR(+(IF(GA216="","0",GA216))-(IF(GC216="","0",GC216)),"")</f>
        <v>0</v>
      </c>
      <c r="GE216" s="350"/>
      <c r="GF216" s="341">
        <v>1.0</v>
      </c>
      <c r="GG216" s="342" t="s">
        <v>122</v>
      </c>
      <c r="GH216" s="343" t="s">
        <v>121</v>
      </c>
      <c r="GI216" s="343" t="s">
        <v>123</v>
      </c>
      <c r="GJ216" s="344">
        <f>ADHB!GL216</f>
        <v>329752.6019</v>
      </c>
      <c r="GK216" s="344"/>
      <c r="GL216" s="344">
        <f t="shared" ref="GL216:GL227" si="1694">iferror(GJ216/GK216*100,0)</f>
        <v>0</v>
      </c>
      <c r="GM216" s="345"/>
      <c r="GN216" s="344">
        <f t="shared" ref="GN216:GN227" si="1695">IFERROR(+GL216*GM216,"")</f>
        <v>0</v>
      </c>
      <c r="GO216" s="346"/>
      <c r="GP216" s="347"/>
      <c r="GQ216" s="347"/>
      <c r="GR216" s="344">
        <f t="shared" ref="GR216:GR227" si="1696">IFERROR(+(IF(GL216="","0",GL216))+(IF(GN216="","0",GN216))+(IF(GQ216="","0",GQ216)),"")</f>
        <v>0</v>
      </c>
      <c r="GS216" s="345">
        <v>0.294289866351475</v>
      </c>
      <c r="GT216" s="348">
        <f t="shared" ref="GT216:GT227" si="1697">IFERROR(+GS216*(GR216-GQ216),"")</f>
        <v>0</v>
      </c>
      <c r="GU216" s="349">
        <f t="shared" ref="GU216:GU227" si="1698">IFERROR(+(IF(GR216="","0",GR216))-(IF(GT216="","0",GT216)),"")</f>
        <v>0</v>
      </c>
      <c r="GV216" s="350"/>
      <c r="GW216" s="341">
        <v>1.0</v>
      </c>
      <c r="GX216" s="342" t="s">
        <v>122</v>
      </c>
      <c r="GY216" s="343" t="s">
        <v>121</v>
      </c>
      <c r="GZ216" s="343" t="s">
        <v>123</v>
      </c>
      <c r="HA216" s="344">
        <f>ADHB!HC216</f>
        <v>416659.4277</v>
      </c>
      <c r="HB216" s="344"/>
      <c r="HC216" s="344">
        <f t="shared" ref="HC216:HC227" si="1699">iferror(HA216/HB216*100,0)</f>
        <v>0</v>
      </c>
      <c r="HD216" s="345"/>
      <c r="HE216" s="344">
        <f t="shared" ref="HE216:HE227" si="1700">IFERROR(+HC216*HD216,"")</f>
        <v>0</v>
      </c>
      <c r="HF216" s="346"/>
      <c r="HG216" s="347"/>
      <c r="HH216" s="347"/>
      <c r="HI216" s="344">
        <f t="shared" ref="HI216:HI227" si="1701">IFERROR(+(IF(HC216="","0",HC216))+(IF(HE216="","0",HE216))+(IF(HH216="","0",HH216)),"")</f>
        <v>0</v>
      </c>
      <c r="HJ216" s="345">
        <v>0.294289866351475</v>
      </c>
      <c r="HK216" s="348">
        <f t="shared" ref="HK216:HK227" si="1702">IFERROR(+HJ216*(HI216-HH216),"")</f>
        <v>0</v>
      </c>
      <c r="HL216" s="349">
        <f t="shared" ref="HL216:HL227" si="1703">IFERROR(+(IF(HI216="","0",HI216))-(IF(HK216="","0",HK216)),"")</f>
        <v>0</v>
      </c>
      <c r="HM216" s="350"/>
      <c r="HN216" s="341">
        <v>1.0</v>
      </c>
      <c r="HO216" s="342" t="s">
        <v>122</v>
      </c>
      <c r="HP216" s="343" t="s">
        <v>121</v>
      </c>
      <c r="HQ216" s="343" t="s">
        <v>123</v>
      </c>
      <c r="HR216" s="344">
        <f>ADHB!HT216</f>
        <v>341345.6174</v>
      </c>
      <c r="HS216" s="344"/>
      <c r="HT216" s="344">
        <f t="shared" ref="HT216:HT227" si="1704">iferror(HR216/HS216*100,0)</f>
        <v>0</v>
      </c>
      <c r="HU216" s="345"/>
      <c r="HV216" s="344">
        <f t="shared" ref="HV216:HV227" si="1705">IFERROR(+HT216*HU216,"")</f>
        <v>0</v>
      </c>
      <c r="HW216" s="346"/>
      <c r="HX216" s="347"/>
      <c r="HY216" s="347"/>
      <c r="HZ216" s="344">
        <f t="shared" ref="HZ216:HZ227" si="1706">IFERROR(+(IF(HT216="","0",HT216))+(IF(HV216="","0",HV216))+(IF(HY216="","0",HY216)),"")</f>
        <v>0</v>
      </c>
      <c r="IA216" s="345">
        <v>0.294289866351475</v>
      </c>
      <c r="IB216" s="348">
        <f t="shared" ref="IB216:IB227" si="1707">IFERROR(+IA216*(HZ216-HY216),"")</f>
        <v>0</v>
      </c>
      <c r="IC216" s="349">
        <f t="shared" ref="IC216:IC227" si="1708">IFERROR(+(IF(HZ216="","0",HZ216))-(IF(IB216="","0",IB216)),"")</f>
        <v>0</v>
      </c>
      <c r="ID216" s="350"/>
      <c r="IE216" s="341">
        <v>1.0</v>
      </c>
      <c r="IF216" s="342" t="s">
        <v>122</v>
      </c>
      <c r="IG216" s="343" t="s">
        <v>121</v>
      </c>
      <c r="IH216" s="343" t="s">
        <v>123</v>
      </c>
      <c r="II216" s="344">
        <f>ADHB!IK216</f>
        <v>421735.9371</v>
      </c>
      <c r="IJ216" s="344"/>
      <c r="IK216" s="344">
        <f t="shared" ref="IK216:IK227" si="1709">iferror(II216/IJ216*100,0)</f>
        <v>0</v>
      </c>
      <c r="IL216" s="345"/>
      <c r="IM216" s="344">
        <f t="shared" ref="IM216:IM227" si="1710">IFERROR(+IK216*IL216,"")</f>
        <v>0</v>
      </c>
      <c r="IN216" s="346"/>
      <c r="IO216" s="347"/>
      <c r="IP216" s="347"/>
      <c r="IQ216" s="344">
        <f t="shared" ref="IQ216:IQ227" si="1711">IFERROR(+(IF(IK216="","0",IK216))+(IF(IM216="","0",IM216))+(IF(IP216="","0",IP216)),"")</f>
        <v>0</v>
      </c>
      <c r="IR216" s="345">
        <v>0.294289866351475</v>
      </c>
      <c r="IS216" s="348">
        <f t="shared" ref="IS216:IS227" si="1712">IFERROR(+IR216*(IQ216-IP216),"")</f>
        <v>0</v>
      </c>
      <c r="IT216" s="349">
        <f t="shared" ref="IT216:IT227" si="1713">IFERROR(+(IF(IQ216="","0",IQ216))-(IF(IS216="","0",IS216)),"")</f>
        <v>0</v>
      </c>
      <c r="IU216" s="350"/>
      <c r="IV216" s="341">
        <v>1.0</v>
      </c>
      <c r="IW216" s="342" t="s">
        <v>122</v>
      </c>
      <c r="IX216" s="343" t="s">
        <v>121</v>
      </c>
      <c r="IY216" s="343" t="s">
        <v>123</v>
      </c>
      <c r="IZ216" s="344">
        <f>ADHB!JB216</f>
        <v>389460.9926</v>
      </c>
      <c r="JA216" s="344"/>
      <c r="JB216" s="344">
        <f t="shared" ref="JB216:JB227" si="1714">iferror(IZ216/JA216*100,0)</f>
        <v>0</v>
      </c>
      <c r="JC216" s="345"/>
      <c r="JD216" s="344">
        <f t="shared" ref="JD216:JD227" si="1715">IFERROR(+JB216*JC216,"")</f>
        <v>0</v>
      </c>
      <c r="JE216" s="346"/>
      <c r="JF216" s="347"/>
      <c r="JG216" s="347"/>
      <c r="JH216" s="344">
        <f t="shared" ref="JH216:JH227" si="1716">IFERROR(+(IF(JB216="","0",JB216))+(IF(JD216="","0",JD216))+(IF(JG216="","0",JG216)),"")</f>
        <v>0</v>
      </c>
      <c r="JI216" s="345">
        <v>0.294289866351475</v>
      </c>
      <c r="JJ216" s="348">
        <f t="shared" ref="JJ216:JJ227" si="1717">IFERROR(+JI216*(JH216-JG216),"")</f>
        <v>0</v>
      </c>
      <c r="JK216" s="349">
        <f t="shared" ref="JK216:JK227" si="1718">IFERROR(+(IF(JH216="","0",JH216))-(IF(JJ216="","0",JJ216)),"")</f>
        <v>0</v>
      </c>
      <c r="JL216" s="350"/>
      <c r="JM216" s="341">
        <v>1.0</v>
      </c>
      <c r="JN216" s="342" t="s">
        <v>122</v>
      </c>
      <c r="JO216" s="343" t="s">
        <v>121</v>
      </c>
      <c r="JP216" s="343" t="s">
        <v>123</v>
      </c>
      <c r="JQ216" s="344">
        <f>ADHB!JS216</f>
        <v>0</v>
      </c>
      <c r="JR216" s="344"/>
      <c r="JS216" s="344">
        <f t="shared" ref="JS216:JS227" si="1719">iferror(JQ216/JR216*100,0)</f>
        <v>0</v>
      </c>
      <c r="JT216" s="345"/>
      <c r="JU216" s="344">
        <f t="shared" ref="JU216:JU227" si="1720">IFERROR(+JS216*JT216,"")</f>
        <v>0</v>
      </c>
      <c r="JV216" s="346"/>
      <c r="JW216" s="347"/>
      <c r="JX216" s="347"/>
      <c r="JY216" s="344">
        <f t="shared" ref="JY216:JY227" si="1721">IFERROR(+(IF(JS216="","0",JS216))+(IF(JU216="","0",JU216))+(IF(JX216="","0",JX216)),"")</f>
        <v>0</v>
      </c>
      <c r="JZ216" s="345">
        <v>0.294289866351475</v>
      </c>
      <c r="KA216" s="348">
        <f t="shared" ref="KA216:KA227" si="1722">IFERROR(+JZ216*(JY216-JX216),"")</f>
        <v>0</v>
      </c>
      <c r="KB216" s="349">
        <f t="shared" ref="KB216:KB227" si="1723">IFERROR(+(IF(JY216="","0",JY216))-(IF(KA216="","0",KA216)),"")</f>
        <v>0</v>
      </c>
      <c r="KC216" s="350"/>
      <c r="KD216" s="341">
        <v>1.0</v>
      </c>
      <c r="KE216" s="342" t="s">
        <v>122</v>
      </c>
      <c r="KF216" s="343" t="s">
        <v>121</v>
      </c>
      <c r="KG216" s="343" t="s">
        <v>123</v>
      </c>
      <c r="KH216" s="344">
        <f>ADHB!KJ216</f>
        <v>0</v>
      </c>
      <c r="KI216" s="344"/>
      <c r="KJ216" s="344">
        <f t="shared" ref="KJ216:KJ227" si="1724">iferror(KH216/KI216*100,0)</f>
        <v>0</v>
      </c>
      <c r="KK216" s="345"/>
      <c r="KL216" s="344">
        <f t="shared" ref="KL216:KL227" si="1725">IFERROR(+KJ216*KK216,"")</f>
        <v>0</v>
      </c>
      <c r="KM216" s="346"/>
      <c r="KN216" s="347"/>
      <c r="KO216" s="347"/>
      <c r="KP216" s="344">
        <f t="shared" ref="KP216:KP227" si="1726">IFERROR(+(IF(KJ216="","0",KJ216))+(IF(KL216="","0",KL216))+(IF(KO216="","0",KO216)),"")</f>
        <v>0</v>
      </c>
      <c r="KQ216" s="345">
        <v>0.294289866351475</v>
      </c>
      <c r="KR216" s="348">
        <f t="shared" ref="KR216:KR227" si="1727">IFERROR(+KQ216*(KP216-KO216),"")</f>
        <v>0</v>
      </c>
      <c r="KS216" s="349">
        <f t="shared" ref="KS216:KS227" si="1728">IFERROR(+(IF(KP216="","0",KP216))-(IF(KR216="","0",KR216)),"")</f>
        <v>0</v>
      </c>
      <c r="KT216" s="350"/>
      <c r="KU216" s="351"/>
    </row>
    <row r="217" ht="15.75" customHeight="1">
      <c r="A217" s="341">
        <v>2.0</v>
      </c>
      <c r="B217" s="342" t="s">
        <v>124</v>
      </c>
      <c r="C217" s="343" t="s">
        <v>121</v>
      </c>
      <c r="D217" s="343" t="s">
        <v>123</v>
      </c>
      <c r="E217" s="344">
        <f>ADHB!G217</f>
        <v>0</v>
      </c>
      <c r="F217" s="344"/>
      <c r="G217" s="344">
        <f t="shared" si="1639"/>
        <v>0</v>
      </c>
      <c r="H217" s="345"/>
      <c r="I217" s="344">
        <f t="shared" si="1640"/>
        <v>0</v>
      </c>
      <c r="J217" s="346"/>
      <c r="K217" s="347"/>
      <c r="L217" s="347"/>
      <c r="M217" s="344">
        <f t="shared" si="1641"/>
        <v>0</v>
      </c>
      <c r="N217" s="345">
        <v>0.294289866351475</v>
      </c>
      <c r="O217" s="348">
        <f t="shared" si="1642"/>
        <v>0</v>
      </c>
      <c r="P217" s="349">
        <f t="shared" si="1643"/>
        <v>0</v>
      </c>
      <c r="Q217" s="350"/>
      <c r="R217" s="341">
        <v>2.0</v>
      </c>
      <c r="S217" s="342" t="s">
        <v>124</v>
      </c>
      <c r="T217" s="343" t="s">
        <v>121</v>
      </c>
      <c r="U217" s="343" t="s">
        <v>123</v>
      </c>
      <c r="V217" s="344">
        <f>ADHB!X217</f>
        <v>0</v>
      </c>
      <c r="W217" s="344"/>
      <c r="X217" s="344">
        <f t="shared" si="1644"/>
        <v>0</v>
      </c>
      <c r="Y217" s="345"/>
      <c r="Z217" s="344">
        <f t="shared" si="1645"/>
        <v>0</v>
      </c>
      <c r="AA217" s="346"/>
      <c r="AB217" s="347"/>
      <c r="AC217" s="347"/>
      <c r="AD217" s="344">
        <f t="shared" si="1646"/>
        <v>0</v>
      </c>
      <c r="AE217" s="345">
        <v>0.294289866351475</v>
      </c>
      <c r="AF217" s="348">
        <f t="shared" si="1647"/>
        <v>0</v>
      </c>
      <c r="AG217" s="349">
        <f t="shared" si="1648"/>
        <v>0</v>
      </c>
      <c r="AH217" s="350"/>
      <c r="AI217" s="341">
        <v>2.0</v>
      </c>
      <c r="AJ217" s="342" t="s">
        <v>124</v>
      </c>
      <c r="AK217" s="343" t="s">
        <v>121</v>
      </c>
      <c r="AL217" s="343" t="s">
        <v>123</v>
      </c>
      <c r="AM217" s="344">
        <f>ADHB!AO217</f>
        <v>0</v>
      </c>
      <c r="AN217" s="344"/>
      <c r="AO217" s="344">
        <f t="shared" si="1649"/>
        <v>0</v>
      </c>
      <c r="AP217" s="345"/>
      <c r="AQ217" s="344">
        <f t="shared" si="1650"/>
        <v>0</v>
      </c>
      <c r="AR217" s="346"/>
      <c r="AS217" s="347"/>
      <c r="AT217" s="347"/>
      <c r="AU217" s="344">
        <f t="shared" si="1651"/>
        <v>0</v>
      </c>
      <c r="AV217" s="345">
        <v>0.294289866351475</v>
      </c>
      <c r="AW217" s="348">
        <f t="shared" si="1652"/>
        <v>0</v>
      </c>
      <c r="AX217" s="349">
        <f t="shared" si="1653"/>
        <v>0</v>
      </c>
      <c r="AY217" s="350"/>
      <c r="AZ217" s="341">
        <v>2.0</v>
      </c>
      <c r="BA217" s="342" t="s">
        <v>124</v>
      </c>
      <c r="BB217" s="343" t="s">
        <v>121</v>
      </c>
      <c r="BC217" s="343" t="s">
        <v>123</v>
      </c>
      <c r="BD217" s="344">
        <f>ADHB!BF217</f>
        <v>0</v>
      </c>
      <c r="BE217" s="344"/>
      <c r="BF217" s="344">
        <f t="shared" si="1654"/>
        <v>0</v>
      </c>
      <c r="BG217" s="345"/>
      <c r="BH217" s="344">
        <f t="shared" si="1655"/>
        <v>0</v>
      </c>
      <c r="BI217" s="346"/>
      <c r="BJ217" s="347"/>
      <c r="BK217" s="347"/>
      <c r="BL217" s="344">
        <f t="shared" si="1656"/>
        <v>0</v>
      </c>
      <c r="BM217" s="345">
        <v>0.294289866351475</v>
      </c>
      <c r="BN217" s="348">
        <f t="shared" si="1657"/>
        <v>0</v>
      </c>
      <c r="BO217" s="349">
        <f t="shared" si="1658"/>
        <v>0</v>
      </c>
      <c r="BP217" s="350"/>
      <c r="BQ217" s="341">
        <v>2.0</v>
      </c>
      <c r="BR217" s="342" t="s">
        <v>124</v>
      </c>
      <c r="BS217" s="343" t="s">
        <v>121</v>
      </c>
      <c r="BT217" s="343" t="s">
        <v>123</v>
      </c>
      <c r="BU217" s="344">
        <f>ADHB!BW217</f>
        <v>0</v>
      </c>
      <c r="BV217" s="344"/>
      <c r="BW217" s="344">
        <f t="shared" si="1659"/>
        <v>0</v>
      </c>
      <c r="BX217" s="345"/>
      <c r="BY217" s="344">
        <f t="shared" si="1660"/>
        <v>0</v>
      </c>
      <c r="BZ217" s="346"/>
      <c r="CA217" s="347"/>
      <c r="CB217" s="347"/>
      <c r="CC217" s="344">
        <f t="shared" si="1661"/>
        <v>0</v>
      </c>
      <c r="CD217" s="345">
        <v>0.294289866351475</v>
      </c>
      <c r="CE217" s="348">
        <f t="shared" si="1662"/>
        <v>0</v>
      </c>
      <c r="CF217" s="349">
        <f t="shared" si="1663"/>
        <v>0</v>
      </c>
      <c r="CG217" s="350"/>
      <c r="CH217" s="341">
        <v>2.0</v>
      </c>
      <c r="CI217" s="342" t="s">
        <v>124</v>
      </c>
      <c r="CJ217" s="343" t="s">
        <v>121</v>
      </c>
      <c r="CK217" s="343" t="s">
        <v>123</v>
      </c>
      <c r="CL217" s="344">
        <f>ADHB!CN217</f>
        <v>0</v>
      </c>
      <c r="CM217" s="344"/>
      <c r="CN217" s="344">
        <f t="shared" si="1664"/>
        <v>0</v>
      </c>
      <c r="CO217" s="345"/>
      <c r="CP217" s="344">
        <f t="shared" si="1665"/>
        <v>0</v>
      </c>
      <c r="CQ217" s="346"/>
      <c r="CR217" s="347"/>
      <c r="CS217" s="347"/>
      <c r="CT217" s="344">
        <f t="shared" si="1666"/>
        <v>0</v>
      </c>
      <c r="CU217" s="345">
        <v>0.294289866351475</v>
      </c>
      <c r="CV217" s="348">
        <f t="shared" si="1667"/>
        <v>0</v>
      </c>
      <c r="CW217" s="349">
        <f t="shared" si="1668"/>
        <v>0</v>
      </c>
      <c r="CX217" s="350"/>
      <c r="CY217" s="341">
        <v>2.0</v>
      </c>
      <c r="CZ217" s="342" t="s">
        <v>124</v>
      </c>
      <c r="DA217" s="343" t="s">
        <v>121</v>
      </c>
      <c r="DB217" s="343" t="s">
        <v>123</v>
      </c>
      <c r="DC217" s="344">
        <f>ADHB!DE217</f>
        <v>0</v>
      </c>
      <c r="DD217" s="344"/>
      <c r="DE217" s="344">
        <f t="shared" si="1669"/>
        <v>0</v>
      </c>
      <c r="DF217" s="345"/>
      <c r="DG217" s="344">
        <f t="shared" si="1670"/>
        <v>0</v>
      </c>
      <c r="DH217" s="346"/>
      <c r="DI217" s="347"/>
      <c r="DJ217" s="347"/>
      <c r="DK217" s="344">
        <f t="shared" si="1671"/>
        <v>0</v>
      </c>
      <c r="DL217" s="345">
        <v>0.294289866351475</v>
      </c>
      <c r="DM217" s="348">
        <f t="shared" si="1672"/>
        <v>0</v>
      </c>
      <c r="DN217" s="349">
        <f t="shared" si="1673"/>
        <v>0</v>
      </c>
      <c r="DO217" s="350"/>
      <c r="DP217" s="341">
        <v>2.0</v>
      </c>
      <c r="DQ217" s="342" t="s">
        <v>124</v>
      </c>
      <c r="DR217" s="343" t="s">
        <v>121</v>
      </c>
      <c r="DS217" s="343" t="s">
        <v>123</v>
      </c>
      <c r="DT217" s="344">
        <f>ADHB!DV217</f>
        <v>0</v>
      </c>
      <c r="DU217" s="344"/>
      <c r="DV217" s="344">
        <f t="shared" si="1674"/>
        <v>0</v>
      </c>
      <c r="DW217" s="345"/>
      <c r="DX217" s="344">
        <f t="shared" si="1675"/>
        <v>0</v>
      </c>
      <c r="DY217" s="346"/>
      <c r="DZ217" s="347"/>
      <c r="EA217" s="347"/>
      <c r="EB217" s="344">
        <f t="shared" si="1676"/>
        <v>0</v>
      </c>
      <c r="EC217" s="345">
        <v>0.294289866351475</v>
      </c>
      <c r="ED217" s="348">
        <f t="shared" si="1677"/>
        <v>0</v>
      </c>
      <c r="EE217" s="349">
        <f t="shared" si="1678"/>
        <v>0</v>
      </c>
      <c r="EF217" s="350"/>
      <c r="EG217" s="341">
        <v>2.0</v>
      </c>
      <c r="EH217" s="342" t="s">
        <v>124</v>
      </c>
      <c r="EI217" s="343" t="s">
        <v>121</v>
      </c>
      <c r="EJ217" s="343" t="s">
        <v>123</v>
      </c>
      <c r="EK217" s="344">
        <f>ADHB!EM217</f>
        <v>0</v>
      </c>
      <c r="EL217" s="344"/>
      <c r="EM217" s="344">
        <f t="shared" si="1679"/>
        <v>0</v>
      </c>
      <c r="EN217" s="345"/>
      <c r="EO217" s="344">
        <f t="shared" si="1680"/>
        <v>0</v>
      </c>
      <c r="EP217" s="346"/>
      <c r="EQ217" s="347"/>
      <c r="ER217" s="347"/>
      <c r="ES217" s="344">
        <f t="shared" si="1681"/>
        <v>0</v>
      </c>
      <c r="ET217" s="345">
        <v>0.294289866351475</v>
      </c>
      <c r="EU217" s="348">
        <f t="shared" si="1682"/>
        <v>0</v>
      </c>
      <c r="EV217" s="349">
        <f t="shared" si="1683"/>
        <v>0</v>
      </c>
      <c r="EW217" s="350"/>
      <c r="EX217" s="341">
        <v>2.0</v>
      </c>
      <c r="EY217" s="342" t="s">
        <v>124</v>
      </c>
      <c r="EZ217" s="343" t="s">
        <v>121</v>
      </c>
      <c r="FA217" s="343" t="s">
        <v>123</v>
      </c>
      <c r="FB217" s="344">
        <f>ADHB!FD217</f>
        <v>0</v>
      </c>
      <c r="FC217" s="344"/>
      <c r="FD217" s="344">
        <f t="shared" si="1684"/>
        <v>0</v>
      </c>
      <c r="FE217" s="345"/>
      <c r="FF217" s="344">
        <f t="shared" si="1685"/>
        <v>0</v>
      </c>
      <c r="FG217" s="346"/>
      <c r="FH217" s="347"/>
      <c r="FI217" s="347"/>
      <c r="FJ217" s="344">
        <f t="shared" si="1686"/>
        <v>0</v>
      </c>
      <c r="FK217" s="345">
        <v>0.294289866351475</v>
      </c>
      <c r="FL217" s="348">
        <f t="shared" si="1687"/>
        <v>0</v>
      </c>
      <c r="FM217" s="349">
        <f t="shared" si="1688"/>
        <v>0</v>
      </c>
      <c r="FN217" s="350"/>
      <c r="FO217" s="341">
        <v>2.0</v>
      </c>
      <c r="FP217" s="342" t="s">
        <v>124</v>
      </c>
      <c r="FQ217" s="343" t="s">
        <v>121</v>
      </c>
      <c r="FR217" s="343" t="s">
        <v>123</v>
      </c>
      <c r="FS217" s="344">
        <f>ADHB!FU217</f>
        <v>0</v>
      </c>
      <c r="FT217" s="344"/>
      <c r="FU217" s="344">
        <f t="shared" si="1689"/>
        <v>0</v>
      </c>
      <c r="FV217" s="345"/>
      <c r="FW217" s="344">
        <f t="shared" si="1690"/>
        <v>0</v>
      </c>
      <c r="FX217" s="346"/>
      <c r="FY217" s="347"/>
      <c r="FZ217" s="347"/>
      <c r="GA217" s="344">
        <f t="shared" si="1691"/>
        <v>0</v>
      </c>
      <c r="GB217" s="345">
        <v>0.294289866351475</v>
      </c>
      <c r="GC217" s="348">
        <f t="shared" si="1692"/>
        <v>0</v>
      </c>
      <c r="GD217" s="349">
        <f t="shared" si="1693"/>
        <v>0</v>
      </c>
      <c r="GE217" s="350"/>
      <c r="GF217" s="341">
        <v>2.0</v>
      </c>
      <c r="GG217" s="342" t="s">
        <v>124</v>
      </c>
      <c r="GH217" s="343" t="s">
        <v>121</v>
      </c>
      <c r="GI217" s="343" t="s">
        <v>123</v>
      </c>
      <c r="GJ217" s="344">
        <f>ADHB!GL217</f>
        <v>0</v>
      </c>
      <c r="GK217" s="344"/>
      <c r="GL217" s="344">
        <f t="shared" si="1694"/>
        <v>0</v>
      </c>
      <c r="GM217" s="345"/>
      <c r="GN217" s="344">
        <f t="shared" si="1695"/>
        <v>0</v>
      </c>
      <c r="GO217" s="346"/>
      <c r="GP217" s="347"/>
      <c r="GQ217" s="347"/>
      <c r="GR217" s="344">
        <f t="shared" si="1696"/>
        <v>0</v>
      </c>
      <c r="GS217" s="345">
        <v>0.294289866351475</v>
      </c>
      <c r="GT217" s="348">
        <f t="shared" si="1697"/>
        <v>0</v>
      </c>
      <c r="GU217" s="349">
        <f t="shared" si="1698"/>
        <v>0</v>
      </c>
      <c r="GV217" s="350"/>
      <c r="GW217" s="341">
        <v>2.0</v>
      </c>
      <c r="GX217" s="342" t="s">
        <v>124</v>
      </c>
      <c r="GY217" s="343" t="s">
        <v>121</v>
      </c>
      <c r="GZ217" s="343" t="s">
        <v>123</v>
      </c>
      <c r="HA217" s="344">
        <f>ADHB!HC217</f>
        <v>0</v>
      </c>
      <c r="HB217" s="344"/>
      <c r="HC217" s="344">
        <f t="shared" si="1699"/>
        <v>0</v>
      </c>
      <c r="HD217" s="345"/>
      <c r="HE217" s="344">
        <f t="shared" si="1700"/>
        <v>0</v>
      </c>
      <c r="HF217" s="346"/>
      <c r="HG217" s="347"/>
      <c r="HH217" s="347"/>
      <c r="HI217" s="344">
        <f t="shared" si="1701"/>
        <v>0</v>
      </c>
      <c r="HJ217" s="345">
        <v>0.294289866351475</v>
      </c>
      <c r="HK217" s="348">
        <f t="shared" si="1702"/>
        <v>0</v>
      </c>
      <c r="HL217" s="349">
        <f t="shared" si="1703"/>
        <v>0</v>
      </c>
      <c r="HM217" s="350"/>
      <c r="HN217" s="341">
        <v>2.0</v>
      </c>
      <c r="HO217" s="342" t="s">
        <v>124</v>
      </c>
      <c r="HP217" s="343" t="s">
        <v>121</v>
      </c>
      <c r="HQ217" s="343" t="s">
        <v>123</v>
      </c>
      <c r="HR217" s="344">
        <f>ADHB!HT217</f>
        <v>0</v>
      </c>
      <c r="HS217" s="344"/>
      <c r="HT217" s="344">
        <f t="shared" si="1704"/>
        <v>0</v>
      </c>
      <c r="HU217" s="345"/>
      <c r="HV217" s="344">
        <f t="shared" si="1705"/>
        <v>0</v>
      </c>
      <c r="HW217" s="346"/>
      <c r="HX217" s="347"/>
      <c r="HY217" s="347"/>
      <c r="HZ217" s="344">
        <f t="shared" si="1706"/>
        <v>0</v>
      </c>
      <c r="IA217" s="345">
        <v>0.294289866351475</v>
      </c>
      <c r="IB217" s="348">
        <f t="shared" si="1707"/>
        <v>0</v>
      </c>
      <c r="IC217" s="349">
        <f t="shared" si="1708"/>
        <v>0</v>
      </c>
      <c r="ID217" s="350"/>
      <c r="IE217" s="341">
        <v>2.0</v>
      </c>
      <c r="IF217" s="342" t="s">
        <v>124</v>
      </c>
      <c r="IG217" s="343" t="s">
        <v>121</v>
      </c>
      <c r="IH217" s="343" t="s">
        <v>123</v>
      </c>
      <c r="II217" s="344">
        <f>ADHB!IK217</f>
        <v>0</v>
      </c>
      <c r="IJ217" s="344"/>
      <c r="IK217" s="344">
        <f t="shared" si="1709"/>
        <v>0</v>
      </c>
      <c r="IL217" s="345"/>
      <c r="IM217" s="344">
        <f t="shared" si="1710"/>
        <v>0</v>
      </c>
      <c r="IN217" s="346"/>
      <c r="IO217" s="347"/>
      <c r="IP217" s="347"/>
      <c r="IQ217" s="344">
        <f t="shared" si="1711"/>
        <v>0</v>
      </c>
      <c r="IR217" s="345">
        <v>0.294289866351475</v>
      </c>
      <c r="IS217" s="348">
        <f t="shared" si="1712"/>
        <v>0</v>
      </c>
      <c r="IT217" s="349">
        <f t="shared" si="1713"/>
        <v>0</v>
      </c>
      <c r="IU217" s="350"/>
      <c r="IV217" s="341">
        <v>2.0</v>
      </c>
      <c r="IW217" s="342" t="s">
        <v>124</v>
      </c>
      <c r="IX217" s="343" t="s">
        <v>121</v>
      </c>
      <c r="IY217" s="343" t="s">
        <v>123</v>
      </c>
      <c r="IZ217" s="344">
        <f>ADHB!JB217</f>
        <v>0</v>
      </c>
      <c r="JA217" s="344"/>
      <c r="JB217" s="344">
        <f t="shared" si="1714"/>
        <v>0</v>
      </c>
      <c r="JC217" s="345"/>
      <c r="JD217" s="344">
        <f t="shared" si="1715"/>
        <v>0</v>
      </c>
      <c r="JE217" s="346"/>
      <c r="JF217" s="347"/>
      <c r="JG217" s="347"/>
      <c r="JH217" s="344">
        <f t="shared" si="1716"/>
        <v>0</v>
      </c>
      <c r="JI217" s="345">
        <v>0.294289866351475</v>
      </c>
      <c r="JJ217" s="348">
        <f t="shared" si="1717"/>
        <v>0</v>
      </c>
      <c r="JK217" s="349">
        <f t="shared" si="1718"/>
        <v>0</v>
      </c>
      <c r="JL217" s="350"/>
      <c r="JM217" s="341">
        <v>2.0</v>
      </c>
      <c r="JN217" s="342" t="s">
        <v>124</v>
      </c>
      <c r="JO217" s="343" t="s">
        <v>121</v>
      </c>
      <c r="JP217" s="343" t="s">
        <v>123</v>
      </c>
      <c r="JQ217" s="344">
        <f>ADHB!JS217</f>
        <v>0</v>
      </c>
      <c r="JR217" s="344"/>
      <c r="JS217" s="344">
        <f t="shared" si="1719"/>
        <v>0</v>
      </c>
      <c r="JT217" s="345"/>
      <c r="JU217" s="344">
        <f t="shared" si="1720"/>
        <v>0</v>
      </c>
      <c r="JV217" s="346"/>
      <c r="JW217" s="347"/>
      <c r="JX217" s="347"/>
      <c r="JY217" s="344">
        <f t="shared" si="1721"/>
        <v>0</v>
      </c>
      <c r="JZ217" s="345">
        <v>0.294289866351475</v>
      </c>
      <c r="KA217" s="348">
        <f t="shared" si="1722"/>
        <v>0</v>
      </c>
      <c r="KB217" s="349">
        <f t="shared" si="1723"/>
        <v>0</v>
      </c>
      <c r="KC217" s="350"/>
      <c r="KD217" s="341">
        <v>2.0</v>
      </c>
      <c r="KE217" s="342" t="s">
        <v>124</v>
      </c>
      <c r="KF217" s="343" t="s">
        <v>121</v>
      </c>
      <c r="KG217" s="343" t="s">
        <v>123</v>
      </c>
      <c r="KH217" s="344">
        <f>ADHB!KJ217</f>
        <v>0</v>
      </c>
      <c r="KI217" s="344"/>
      <c r="KJ217" s="344">
        <f t="shared" si="1724"/>
        <v>0</v>
      </c>
      <c r="KK217" s="345"/>
      <c r="KL217" s="344">
        <f t="shared" si="1725"/>
        <v>0</v>
      </c>
      <c r="KM217" s="346"/>
      <c r="KN217" s="347"/>
      <c r="KO217" s="347"/>
      <c r="KP217" s="344">
        <f t="shared" si="1726"/>
        <v>0</v>
      </c>
      <c r="KQ217" s="345">
        <v>0.294289866351475</v>
      </c>
      <c r="KR217" s="348">
        <f t="shared" si="1727"/>
        <v>0</v>
      </c>
      <c r="KS217" s="349">
        <f t="shared" si="1728"/>
        <v>0</v>
      </c>
      <c r="KT217" s="350"/>
      <c r="KU217" s="351"/>
    </row>
    <row r="218" ht="15.75" customHeight="1">
      <c r="A218" s="341">
        <v>3.0</v>
      </c>
      <c r="B218" s="342" t="s">
        <v>125</v>
      </c>
      <c r="C218" s="343" t="s">
        <v>121</v>
      </c>
      <c r="D218" s="343" t="s">
        <v>123</v>
      </c>
      <c r="E218" s="344">
        <f>ADHB!G218</f>
        <v>0</v>
      </c>
      <c r="F218" s="344"/>
      <c r="G218" s="344">
        <f t="shared" si="1639"/>
        <v>0</v>
      </c>
      <c r="H218" s="345"/>
      <c r="I218" s="344">
        <f t="shared" si="1640"/>
        <v>0</v>
      </c>
      <c r="J218" s="346"/>
      <c r="K218" s="347"/>
      <c r="L218" s="347"/>
      <c r="M218" s="344">
        <f t="shared" si="1641"/>
        <v>0</v>
      </c>
      <c r="N218" s="345">
        <v>0.294289866351475</v>
      </c>
      <c r="O218" s="348">
        <f t="shared" si="1642"/>
        <v>0</v>
      </c>
      <c r="P218" s="349">
        <f t="shared" si="1643"/>
        <v>0</v>
      </c>
      <c r="Q218" s="350"/>
      <c r="R218" s="341">
        <v>3.0</v>
      </c>
      <c r="S218" s="342" t="s">
        <v>125</v>
      </c>
      <c r="T218" s="343" t="s">
        <v>121</v>
      </c>
      <c r="U218" s="343" t="s">
        <v>123</v>
      </c>
      <c r="V218" s="344">
        <f>ADHB!X218</f>
        <v>0</v>
      </c>
      <c r="W218" s="344"/>
      <c r="X218" s="344">
        <f t="shared" si="1644"/>
        <v>0</v>
      </c>
      <c r="Y218" s="345"/>
      <c r="Z218" s="344">
        <f t="shared" si="1645"/>
        <v>0</v>
      </c>
      <c r="AA218" s="346"/>
      <c r="AB218" s="347"/>
      <c r="AC218" s="347"/>
      <c r="AD218" s="344">
        <f t="shared" si="1646"/>
        <v>0</v>
      </c>
      <c r="AE218" s="345">
        <v>0.294289866351475</v>
      </c>
      <c r="AF218" s="348">
        <f t="shared" si="1647"/>
        <v>0</v>
      </c>
      <c r="AG218" s="349">
        <f t="shared" si="1648"/>
        <v>0</v>
      </c>
      <c r="AH218" s="350"/>
      <c r="AI218" s="341">
        <v>3.0</v>
      </c>
      <c r="AJ218" s="342" t="s">
        <v>125</v>
      </c>
      <c r="AK218" s="343" t="s">
        <v>121</v>
      </c>
      <c r="AL218" s="343" t="s">
        <v>123</v>
      </c>
      <c r="AM218" s="344">
        <f>ADHB!AO218</f>
        <v>0</v>
      </c>
      <c r="AN218" s="344"/>
      <c r="AO218" s="344">
        <f t="shared" si="1649"/>
        <v>0</v>
      </c>
      <c r="AP218" s="345"/>
      <c r="AQ218" s="344">
        <f t="shared" si="1650"/>
        <v>0</v>
      </c>
      <c r="AR218" s="346"/>
      <c r="AS218" s="347"/>
      <c r="AT218" s="347"/>
      <c r="AU218" s="344">
        <f t="shared" si="1651"/>
        <v>0</v>
      </c>
      <c r="AV218" s="345">
        <v>0.294289866351475</v>
      </c>
      <c r="AW218" s="348">
        <f t="shared" si="1652"/>
        <v>0</v>
      </c>
      <c r="AX218" s="349">
        <f t="shared" si="1653"/>
        <v>0</v>
      </c>
      <c r="AY218" s="350"/>
      <c r="AZ218" s="341">
        <v>3.0</v>
      </c>
      <c r="BA218" s="342" t="s">
        <v>125</v>
      </c>
      <c r="BB218" s="343" t="s">
        <v>121</v>
      </c>
      <c r="BC218" s="343" t="s">
        <v>123</v>
      </c>
      <c r="BD218" s="344">
        <f>ADHB!BF218</f>
        <v>0</v>
      </c>
      <c r="BE218" s="344"/>
      <c r="BF218" s="344">
        <f t="shared" si="1654"/>
        <v>0</v>
      </c>
      <c r="BG218" s="345"/>
      <c r="BH218" s="344">
        <f t="shared" si="1655"/>
        <v>0</v>
      </c>
      <c r="BI218" s="346"/>
      <c r="BJ218" s="347"/>
      <c r="BK218" s="347"/>
      <c r="BL218" s="344">
        <f t="shared" si="1656"/>
        <v>0</v>
      </c>
      <c r="BM218" s="345">
        <v>0.294289866351475</v>
      </c>
      <c r="BN218" s="348">
        <f t="shared" si="1657"/>
        <v>0</v>
      </c>
      <c r="BO218" s="349">
        <f t="shared" si="1658"/>
        <v>0</v>
      </c>
      <c r="BP218" s="350"/>
      <c r="BQ218" s="341">
        <v>3.0</v>
      </c>
      <c r="BR218" s="342" t="s">
        <v>125</v>
      </c>
      <c r="BS218" s="343" t="s">
        <v>121</v>
      </c>
      <c r="BT218" s="343" t="s">
        <v>123</v>
      </c>
      <c r="BU218" s="344">
        <f>ADHB!BW218</f>
        <v>0</v>
      </c>
      <c r="BV218" s="344"/>
      <c r="BW218" s="344">
        <f t="shared" si="1659"/>
        <v>0</v>
      </c>
      <c r="BX218" s="345"/>
      <c r="BY218" s="344">
        <f t="shared" si="1660"/>
        <v>0</v>
      </c>
      <c r="BZ218" s="346"/>
      <c r="CA218" s="347"/>
      <c r="CB218" s="347"/>
      <c r="CC218" s="344">
        <f t="shared" si="1661"/>
        <v>0</v>
      </c>
      <c r="CD218" s="345">
        <v>0.294289866351475</v>
      </c>
      <c r="CE218" s="348">
        <f t="shared" si="1662"/>
        <v>0</v>
      </c>
      <c r="CF218" s="349">
        <f t="shared" si="1663"/>
        <v>0</v>
      </c>
      <c r="CG218" s="350"/>
      <c r="CH218" s="341">
        <v>3.0</v>
      </c>
      <c r="CI218" s="342" t="s">
        <v>125</v>
      </c>
      <c r="CJ218" s="343" t="s">
        <v>121</v>
      </c>
      <c r="CK218" s="343" t="s">
        <v>123</v>
      </c>
      <c r="CL218" s="344">
        <f>ADHB!CN218</f>
        <v>0</v>
      </c>
      <c r="CM218" s="344"/>
      <c r="CN218" s="344">
        <f t="shared" si="1664"/>
        <v>0</v>
      </c>
      <c r="CO218" s="345"/>
      <c r="CP218" s="344">
        <f t="shared" si="1665"/>
        <v>0</v>
      </c>
      <c r="CQ218" s="346"/>
      <c r="CR218" s="347"/>
      <c r="CS218" s="347"/>
      <c r="CT218" s="344">
        <f t="shared" si="1666"/>
        <v>0</v>
      </c>
      <c r="CU218" s="345">
        <v>0.294289866351475</v>
      </c>
      <c r="CV218" s="348">
        <f t="shared" si="1667"/>
        <v>0</v>
      </c>
      <c r="CW218" s="349">
        <f t="shared" si="1668"/>
        <v>0</v>
      </c>
      <c r="CX218" s="350"/>
      <c r="CY218" s="341">
        <v>3.0</v>
      </c>
      <c r="CZ218" s="342" t="s">
        <v>125</v>
      </c>
      <c r="DA218" s="343" t="s">
        <v>121</v>
      </c>
      <c r="DB218" s="343" t="s">
        <v>123</v>
      </c>
      <c r="DC218" s="344">
        <f>ADHB!DE218</f>
        <v>0</v>
      </c>
      <c r="DD218" s="344"/>
      <c r="DE218" s="344">
        <f t="shared" si="1669"/>
        <v>0</v>
      </c>
      <c r="DF218" s="345"/>
      <c r="DG218" s="344">
        <f t="shared" si="1670"/>
        <v>0</v>
      </c>
      <c r="DH218" s="346"/>
      <c r="DI218" s="347"/>
      <c r="DJ218" s="347"/>
      <c r="DK218" s="344">
        <f t="shared" si="1671"/>
        <v>0</v>
      </c>
      <c r="DL218" s="345">
        <v>0.294289866351475</v>
      </c>
      <c r="DM218" s="348">
        <f t="shared" si="1672"/>
        <v>0</v>
      </c>
      <c r="DN218" s="349">
        <f t="shared" si="1673"/>
        <v>0</v>
      </c>
      <c r="DO218" s="350"/>
      <c r="DP218" s="341">
        <v>3.0</v>
      </c>
      <c r="DQ218" s="342" t="s">
        <v>125</v>
      </c>
      <c r="DR218" s="343" t="s">
        <v>121</v>
      </c>
      <c r="DS218" s="343" t="s">
        <v>123</v>
      </c>
      <c r="DT218" s="344">
        <f>ADHB!DV218</f>
        <v>0</v>
      </c>
      <c r="DU218" s="344"/>
      <c r="DV218" s="344">
        <f t="shared" si="1674"/>
        <v>0</v>
      </c>
      <c r="DW218" s="345"/>
      <c r="DX218" s="344">
        <f t="shared" si="1675"/>
        <v>0</v>
      </c>
      <c r="DY218" s="346"/>
      <c r="DZ218" s="347"/>
      <c r="EA218" s="347"/>
      <c r="EB218" s="344">
        <f t="shared" si="1676"/>
        <v>0</v>
      </c>
      <c r="EC218" s="345">
        <v>0.294289866351475</v>
      </c>
      <c r="ED218" s="348">
        <f t="shared" si="1677"/>
        <v>0</v>
      </c>
      <c r="EE218" s="349">
        <f t="shared" si="1678"/>
        <v>0</v>
      </c>
      <c r="EF218" s="350"/>
      <c r="EG218" s="341">
        <v>3.0</v>
      </c>
      <c r="EH218" s="342" t="s">
        <v>125</v>
      </c>
      <c r="EI218" s="343" t="s">
        <v>121</v>
      </c>
      <c r="EJ218" s="343" t="s">
        <v>123</v>
      </c>
      <c r="EK218" s="344">
        <f>ADHB!EM218</f>
        <v>0</v>
      </c>
      <c r="EL218" s="344"/>
      <c r="EM218" s="344">
        <f t="shared" si="1679"/>
        <v>0</v>
      </c>
      <c r="EN218" s="345"/>
      <c r="EO218" s="344">
        <f t="shared" si="1680"/>
        <v>0</v>
      </c>
      <c r="EP218" s="346"/>
      <c r="EQ218" s="347"/>
      <c r="ER218" s="347"/>
      <c r="ES218" s="344">
        <f t="shared" si="1681"/>
        <v>0</v>
      </c>
      <c r="ET218" s="345">
        <v>0.294289866351475</v>
      </c>
      <c r="EU218" s="348">
        <f t="shared" si="1682"/>
        <v>0</v>
      </c>
      <c r="EV218" s="349">
        <f t="shared" si="1683"/>
        <v>0</v>
      </c>
      <c r="EW218" s="350"/>
      <c r="EX218" s="341">
        <v>3.0</v>
      </c>
      <c r="EY218" s="342" t="s">
        <v>125</v>
      </c>
      <c r="EZ218" s="343" t="s">
        <v>121</v>
      </c>
      <c r="FA218" s="343" t="s">
        <v>123</v>
      </c>
      <c r="FB218" s="344">
        <f>ADHB!FD218</f>
        <v>0</v>
      </c>
      <c r="FC218" s="344"/>
      <c r="FD218" s="344">
        <f t="shared" si="1684"/>
        <v>0</v>
      </c>
      <c r="FE218" s="345"/>
      <c r="FF218" s="344">
        <f t="shared" si="1685"/>
        <v>0</v>
      </c>
      <c r="FG218" s="346"/>
      <c r="FH218" s="347"/>
      <c r="FI218" s="347"/>
      <c r="FJ218" s="344">
        <f t="shared" si="1686"/>
        <v>0</v>
      </c>
      <c r="FK218" s="345">
        <v>0.294289866351475</v>
      </c>
      <c r="FL218" s="348">
        <f t="shared" si="1687"/>
        <v>0</v>
      </c>
      <c r="FM218" s="349">
        <f t="shared" si="1688"/>
        <v>0</v>
      </c>
      <c r="FN218" s="350"/>
      <c r="FO218" s="341">
        <v>3.0</v>
      </c>
      <c r="FP218" s="342" t="s">
        <v>125</v>
      </c>
      <c r="FQ218" s="343" t="s">
        <v>121</v>
      </c>
      <c r="FR218" s="343" t="s">
        <v>123</v>
      </c>
      <c r="FS218" s="344">
        <f>ADHB!FU218</f>
        <v>0</v>
      </c>
      <c r="FT218" s="344"/>
      <c r="FU218" s="344">
        <f t="shared" si="1689"/>
        <v>0</v>
      </c>
      <c r="FV218" s="345"/>
      <c r="FW218" s="344">
        <f t="shared" si="1690"/>
        <v>0</v>
      </c>
      <c r="FX218" s="346"/>
      <c r="FY218" s="347"/>
      <c r="FZ218" s="347"/>
      <c r="GA218" s="344">
        <f t="shared" si="1691"/>
        <v>0</v>
      </c>
      <c r="GB218" s="345">
        <v>0.294289866351475</v>
      </c>
      <c r="GC218" s="348">
        <f t="shared" si="1692"/>
        <v>0</v>
      </c>
      <c r="GD218" s="349">
        <f t="shared" si="1693"/>
        <v>0</v>
      </c>
      <c r="GE218" s="350"/>
      <c r="GF218" s="341">
        <v>3.0</v>
      </c>
      <c r="GG218" s="342" t="s">
        <v>125</v>
      </c>
      <c r="GH218" s="343" t="s">
        <v>121</v>
      </c>
      <c r="GI218" s="343" t="s">
        <v>123</v>
      </c>
      <c r="GJ218" s="344">
        <f>ADHB!GL218</f>
        <v>0</v>
      </c>
      <c r="GK218" s="344"/>
      <c r="GL218" s="344">
        <f t="shared" si="1694"/>
        <v>0</v>
      </c>
      <c r="GM218" s="345"/>
      <c r="GN218" s="344">
        <f t="shared" si="1695"/>
        <v>0</v>
      </c>
      <c r="GO218" s="346"/>
      <c r="GP218" s="347"/>
      <c r="GQ218" s="347"/>
      <c r="GR218" s="344">
        <f t="shared" si="1696"/>
        <v>0</v>
      </c>
      <c r="GS218" s="345">
        <v>0.294289866351475</v>
      </c>
      <c r="GT218" s="348">
        <f t="shared" si="1697"/>
        <v>0</v>
      </c>
      <c r="GU218" s="349">
        <f t="shared" si="1698"/>
        <v>0</v>
      </c>
      <c r="GV218" s="350"/>
      <c r="GW218" s="341">
        <v>3.0</v>
      </c>
      <c r="GX218" s="342" t="s">
        <v>125</v>
      </c>
      <c r="GY218" s="343" t="s">
        <v>121</v>
      </c>
      <c r="GZ218" s="343" t="s">
        <v>123</v>
      </c>
      <c r="HA218" s="344">
        <f>ADHB!HC218</f>
        <v>0</v>
      </c>
      <c r="HB218" s="344"/>
      <c r="HC218" s="344">
        <f t="shared" si="1699"/>
        <v>0</v>
      </c>
      <c r="HD218" s="345"/>
      <c r="HE218" s="344">
        <f t="shared" si="1700"/>
        <v>0</v>
      </c>
      <c r="HF218" s="346"/>
      <c r="HG218" s="347"/>
      <c r="HH218" s="347"/>
      <c r="HI218" s="344">
        <f t="shared" si="1701"/>
        <v>0</v>
      </c>
      <c r="HJ218" s="345">
        <v>0.294289866351475</v>
      </c>
      <c r="HK218" s="348">
        <f t="shared" si="1702"/>
        <v>0</v>
      </c>
      <c r="HL218" s="349">
        <f t="shared" si="1703"/>
        <v>0</v>
      </c>
      <c r="HM218" s="350"/>
      <c r="HN218" s="341">
        <v>3.0</v>
      </c>
      <c r="HO218" s="342" t="s">
        <v>125</v>
      </c>
      <c r="HP218" s="343" t="s">
        <v>121</v>
      </c>
      <c r="HQ218" s="343" t="s">
        <v>123</v>
      </c>
      <c r="HR218" s="344">
        <f>ADHB!HT218</f>
        <v>0</v>
      </c>
      <c r="HS218" s="344"/>
      <c r="HT218" s="344">
        <f t="shared" si="1704"/>
        <v>0</v>
      </c>
      <c r="HU218" s="345"/>
      <c r="HV218" s="344">
        <f t="shared" si="1705"/>
        <v>0</v>
      </c>
      <c r="HW218" s="346"/>
      <c r="HX218" s="347"/>
      <c r="HY218" s="347"/>
      <c r="HZ218" s="344">
        <f t="shared" si="1706"/>
        <v>0</v>
      </c>
      <c r="IA218" s="345">
        <v>0.294289866351475</v>
      </c>
      <c r="IB218" s="348">
        <f t="shared" si="1707"/>
        <v>0</v>
      </c>
      <c r="IC218" s="349">
        <f t="shared" si="1708"/>
        <v>0</v>
      </c>
      <c r="ID218" s="350"/>
      <c r="IE218" s="341">
        <v>3.0</v>
      </c>
      <c r="IF218" s="342" t="s">
        <v>125</v>
      </c>
      <c r="IG218" s="343" t="s">
        <v>121</v>
      </c>
      <c r="IH218" s="343" t="s">
        <v>123</v>
      </c>
      <c r="II218" s="344">
        <f>ADHB!IK218</f>
        <v>0</v>
      </c>
      <c r="IJ218" s="344"/>
      <c r="IK218" s="344">
        <f t="shared" si="1709"/>
        <v>0</v>
      </c>
      <c r="IL218" s="345"/>
      <c r="IM218" s="344">
        <f t="shared" si="1710"/>
        <v>0</v>
      </c>
      <c r="IN218" s="346"/>
      <c r="IO218" s="347"/>
      <c r="IP218" s="347"/>
      <c r="IQ218" s="344">
        <f t="shared" si="1711"/>
        <v>0</v>
      </c>
      <c r="IR218" s="345">
        <v>0.294289866351475</v>
      </c>
      <c r="IS218" s="348">
        <f t="shared" si="1712"/>
        <v>0</v>
      </c>
      <c r="IT218" s="349">
        <f t="shared" si="1713"/>
        <v>0</v>
      </c>
      <c r="IU218" s="350"/>
      <c r="IV218" s="341">
        <v>3.0</v>
      </c>
      <c r="IW218" s="342" t="s">
        <v>125</v>
      </c>
      <c r="IX218" s="343" t="s">
        <v>121</v>
      </c>
      <c r="IY218" s="343" t="s">
        <v>123</v>
      </c>
      <c r="IZ218" s="344">
        <f>ADHB!JB218</f>
        <v>0</v>
      </c>
      <c r="JA218" s="344"/>
      <c r="JB218" s="344">
        <f t="shared" si="1714"/>
        <v>0</v>
      </c>
      <c r="JC218" s="345"/>
      <c r="JD218" s="344">
        <f t="shared" si="1715"/>
        <v>0</v>
      </c>
      <c r="JE218" s="346"/>
      <c r="JF218" s="347"/>
      <c r="JG218" s="347"/>
      <c r="JH218" s="344">
        <f t="shared" si="1716"/>
        <v>0</v>
      </c>
      <c r="JI218" s="345">
        <v>0.294289866351475</v>
      </c>
      <c r="JJ218" s="348">
        <f t="shared" si="1717"/>
        <v>0</v>
      </c>
      <c r="JK218" s="349">
        <f t="shared" si="1718"/>
        <v>0</v>
      </c>
      <c r="JL218" s="350"/>
      <c r="JM218" s="341">
        <v>3.0</v>
      </c>
      <c r="JN218" s="342" t="s">
        <v>125</v>
      </c>
      <c r="JO218" s="343" t="s">
        <v>121</v>
      </c>
      <c r="JP218" s="343" t="s">
        <v>123</v>
      </c>
      <c r="JQ218" s="344">
        <f>ADHB!JS218</f>
        <v>0</v>
      </c>
      <c r="JR218" s="344"/>
      <c r="JS218" s="344">
        <f t="shared" si="1719"/>
        <v>0</v>
      </c>
      <c r="JT218" s="345"/>
      <c r="JU218" s="344">
        <f t="shared" si="1720"/>
        <v>0</v>
      </c>
      <c r="JV218" s="346"/>
      <c r="JW218" s="347"/>
      <c r="JX218" s="347"/>
      <c r="JY218" s="344">
        <f t="shared" si="1721"/>
        <v>0</v>
      </c>
      <c r="JZ218" s="345">
        <v>0.294289866351475</v>
      </c>
      <c r="KA218" s="348">
        <f t="shared" si="1722"/>
        <v>0</v>
      </c>
      <c r="KB218" s="349">
        <f t="shared" si="1723"/>
        <v>0</v>
      </c>
      <c r="KC218" s="350"/>
      <c r="KD218" s="341">
        <v>3.0</v>
      </c>
      <c r="KE218" s="342" t="s">
        <v>125</v>
      </c>
      <c r="KF218" s="343" t="s">
        <v>121</v>
      </c>
      <c r="KG218" s="343" t="s">
        <v>123</v>
      </c>
      <c r="KH218" s="344">
        <f>ADHB!KJ218</f>
        <v>0</v>
      </c>
      <c r="KI218" s="344"/>
      <c r="KJ218" s="344">
        <f t="shared" si="1724"/>
        <v>0</v>
      </c>
      <c r="KK218" s="345"/>
      <c r="KL218" s="344">
        <f t="shared" si="1725"/>
        <v>0</v>
      </c>
      <c r="KM218" s="346"/>
      <c r="KN218" s="347"/>
      <c r="KO218" s="347"/>
      <c r="KP218" s="344">
        <f t="shared" si="1726"/>
        <v>0</v>
      </c>
      <c r="KQ218" s="345">
        <v>0.294289866351475</v>
      </c>
      <c r="KR218" s="348">
        <f t="shared" si="1727"/>
        <v>0</v>
      </c>
      <c r="KS218" s="349">
        <f t="shared" si="1728"/>
        <v>0</v>
      </c>
      <c r="KT218" s="350"/>
      <c r="KU218" s="351"/>
    </row>
    <row r="219" ht="15.75" customHeight="1">
      <c r="A219" s="341">
        <v>4.0</v>
      </c>
      <c r="B219" s="342" t="s">
        <v>126</v>
      </c>
      <c r="C219" s="343" t="s">
        <v>121</v>
      </c>
      <c r="D219" s="343" t="s">
        <v>123</v>
      </c>
      <c r="E219" s="344">
        <f>ADHB!G219</f>
        <v>0</v>
      </c>
      <c r="F219" s="344"/>
      <c r="G219" s="344">
        <f t="shared" si="1639"/>
        <v>0</v>
      </c>
      <c r="H219" s="345"/>
      <c r="I219" s="344">
        <f t="shared" si="1640"/>
        <v>0</v>
      </c>
      <c r="J219" s="346"/>
      <c r="K219" s="347"/>
      <c r="L219" s="347"/>
      <c r="M219" s="344">
        <f t="shared" si="1641"/>
        <v>0</v>
      </c>
      <c r="N219" s="345">
        <v>0.294289866351475</v>
      </c>
      <c r="O219" s="348">
        <f t="shared" si="1642"/>
        <v>0</v>
      </c>
      <c r="P219" s="349">
        <f t="shared" si="1643"/>
        <v>0</v>
      </c>
      <c r="Q219" s="350"/>
      <c r="R219" s="341">
        <v>4.0</v>
      </c>
      <c r="S219" s="342" t="s">
        <v>126</v>
      </c>
      <c r="T219" s="343" t="s">
        <v>121</v>
      </c>
      <c r="U219" s="343" t="s">
        <v>123</v>
      </c>
      <c r="V219" s="344">
        <f>ADHB!X219</f>
        <v>0</v>
      </c>
      <c r="W219" s="344"/>
      <c r="X219" s="344">
        <f t="shared" si="1644"/>
        <v>0</v>
      </c>
      <c r="Y219" s="345"/>
      <c r="Z219" s="344">
        <f t="shared" si="1645"/>
        <v>0</v>
      </c>
      <c r="AA219" s="346"/>
      <c r="AB219" s="347"/>
      <c r="AC219" s="347"/>
      <c r="AD219" s="344">
        <f t="shared" si="1646"/>
        <v>0</v>
      </c>
      <c r="AE219" s="345">
        <v>0.294289866351475</v>
      </c>
      <c r="AF219" s="348">
        <f t="shared" si="1647"/>
        <v>0</v>
      </c>
      <c r="AG219" s="349">
        <f t="shared" si="1648"/>
        <v>0</v>
      </c>
      <c r="AH219" s="350"/>
      <c r="AI219" s="341">
        <v>4.0</v>
      </c>
      <c r="AJ219" s="342" t="s">
        <v>126</v>
      </c>
      <c r="AK219" s="343" t="s">
        <v>121</v>
      </c>
      <c r="AL219" s="343" t="s">
        <v>123</v>
      </c>
      <c r="AM219" s="344">
        <f>ADHB!AO219</f>
        <v>0</v>
      </c>
      <c r="AN219" s="344"/>
      <c r="AO219" s="344">
        <f t="shared" si="1649"/>
        <v>0</v>
      </c>
      <c r="AP219" s="345"/>
      <c r="AQ219" s="344">
        <f t="shared" si="1650"/>
        <v>0</v>
      </c>
      <c r="AR219" s="346"/>
      <c r="AS219" s="347"/>
      <c r="AT219" s="347"/>
      <c r="AU219" s="344">
        <f t="shared" si="1651"/>
        <v>0</v>
      </c>
      <c r="AV219" s="345">
        <v>0.294289866351475</v>
      </c>
      <c r="AW219" s="348">
        <f t="shared" si="1652"/>
        <v>0</v>
      </c>
      <c r="AX219" s="349">
        <f t="shared" si="1653"/>
        <v>0</v>
      </c>
      <c r="AY219" s="350"/>
      <c r="AZ219" s="341">
        <v>4.0</v>
      </c>
      <c r="BA219" s="342" t="s">
        <v>126</v>
      </c>
      <c r="BB219" s="343" t="s">
        <v>121</v>
      </c>
      <c r="BC219" s="343" t="s">
        <v>123</v>
      </c>
      <c r="BD219" s="344">
        <f>ADHB!BF219</f>
        <v>0</v>
      </c>
      <c r="BE219" s="344"/>
      <c r="BF219" s="344">
        <f t="shared" si="1654"/>
        <v>0</v>
      </c>
      <c r="BG219" s="345"/>
      <c r="BH219" s="344">
        <f t="shared" si="1655"/>
        <v>0</v>
      </c>
      <c r="BI219" s="346"/>
      <c r="BJ219" s="347"/>
      <c r="BK219" s="347"/>
      <c r="BL219" s="344">
        <f t="shared" si="1656"/>
        <v>0</v>
      </c>
      <c r="BM219" s="345">
        <v>0.294289866351475</v>
      </c>
      <c r="BN219" s="348">
        <f t="shared" si="1657"/>
        <v>0</v>
      </c>
      <c r="BO219" s="349">
        <f t="shared" si="1658"/>
        <v>0</v>
      </c>
      <c r="BP219" s="350"/>
      <c r="BQ219" s="341">
        <v>4.0</v>
      </c>
      <c r="BR219" s="342" t="s">
        <v>126</v>
      </c>
      <c r="BS219" s="343" t="s">
        <v>121</v>
      </c>
      <c r="BT219" s="343" t="s">
        <v>123</v>
      </c>
      <c r="BU219" s="344">
        <f>ADHB!BW219</f>
        <v>0</v>
      </c>
      <c r="BV219" s="344"/>
      <c r="BW219" s="344">
        <f t="shared" si="1659"/>
        <v>0</v>
      </c>
      <c r="BX219" s="345"/>
      <c r="BY219" s="344">
        <f t="shared" si="1660"/>
        <v>0</v>
      </c>
      <c r="BZ219" s="346"/>
      <c r="CA219" s="347"/>
      <c r="CB219" s="347"/>
      <c r="CC219" s="344">
        <f t="shared" si="1661"/>
        <v>0</v>
      </c>
      <c r="CD219" s="345">
        <v>0.294289866351475</v>
      </c>
      <c r="CE219" s="348">
        <f t="shared" si="1662"/>
        <v>0</v>
      </c>
      <c r="CF219" s="349">
        <f t="shared" si="1663"/>
        <v>0</v>
      </c>
      <c r="CG219" s="350"/>
      <c r="CH219" s="341">
        <v>4.0</v>
      </c>
      <c r="CI219" s="342" t="s">
        <v>126</v>
      </c>
      <c r="CJ219" s="343" t="s">
        <v>121</v>
      </c>
      <c r="CK219" s="343" t="s">
        <v>123</v>
      </c>
      <c r="CL219" s="344">
        <f>ADHB!CN219</f>
        <v>0</v>
      </c>
      <c r="CM219" s="344"/>
      <c r="CN219" s="344">
        <f t="shared" si="1664"/>
        <v>0</v>
      </c>
      <c r="CO219" s="345"/>
      <c r="CP219" s="344">
        <f t="shared" si="1665"/>
        <v>0</v>
      </c>
      <c r="CQ219" s="346"/>
      <c r="CR219" s="347"/>
      <c r="CS219" s="347"/>
      <c r="CT219" s="344">
        <f t="shared" si="1666"/>
        <v>0</v>
      </c>
      <c r="CU219" s="345">
        <v>0.294289866351475</v>
      </c>
      <c r="CV219" s="348">
        <f t="shared" si="1667"/>
        <v>0</v>
      </c>
      <c r="CW219" s="349">
        <f t="shared" si="1668"/>
        <v>0</v>
      </c>
      <c r="CX219" s="350"/>
      <c r="CY219" s="341">
        <v>4.0</v>
      </c>
      <c r="CZ219" s="342" t="s">
        <v>126</v>
      </c>
      <c r="DA219" s="343" t="s">
        <v>121</v>
      </c>
      <c r="DB219" s="343" t="s">
        <v>123</v>
      </c>
      <c r="DC219" s="344">
        <f>ADHB!DE219</f>
        <v>0</v>
      </c>
      <c r="DD219" s="344"/>
      <c r="DE219" s="344">
        <f t="shared" si="1669"/>
        <v>0</v>
      </c>
      <c r="DF219" s="345"/>
      <c r="DG219" s="344">
        <f t="shared" si="1670"/>
        <v>0</v>
      </c>
      <c r="DH219" s="346"/>
      <c r="DI219" s="347"/>
      <c r="DJ219" s="347"/>
      <c r="DK219" s="344">
        <f t="shared" si="1671"/>
        <v>0</v>
      </c>
      <c r="DL219" s="345">
        <v>0.294289866351475</v>
      </c>
      <c r="DM219" s="348">
        <f t="shared" si="1672"/>
        <v>0</v>
      </c>
      <c r="DN219" s="349">
        <f t="shared" si="1673"/>
        <v>0</v>
      </c>
      <c r="DO219" s="350"/>
      <c r="DP219" s="341">
        <v>4.0</v>
      </c>
      <c r="DQ219" s="342" t="s">
        <v>126</v>
      </c>
      <c r="DR219" s="343" t="s">
        <v>121</v>
      </c>
      <c r="DS219" s="343" t="s">
        <v>123</v>
      </c>
      <c r="DT219" s="344">
        <f>ADHB!DV219</f>
        <v>0</v>
      </c>
      <c r="DU219" s="344"/>
      <c r="DV219" s="344">
        <f t="shared" si="1674"/>
        <v>0</v>
      </c>
      <c r="DW219" s="345"/>
      <c r="DX219" s="344">
        <f t="shared" si="1675"/>
        <v>0</v>
      </c>
      <c r="DY219" s="346"/>
      <c r="DZ219" s="347"/>
      <c r="EA219" s="347"/>
      <c r="EB219" s="344">
        <f t="shared" si="1676"/>
        <v>0</v>
      </c>
      <c r="EC219" s="345">
        <v>0.294289866351475</v>
      </c>
      <c r="ED219" s="348">
        <f t="shared" si="1677"/>
        <v>0</v>
      </c>
      <c r="EE219" s="349">
        <f t="shared" si="1678"/>
        <v>0</v>
      </c>
      <c r="EF219" s="350"/>
      <c r="EG219" s="341">
        <v>4.0</v>
      </c>
      <c r="EH219" s="342" t="s">
        <v>126</v>
      </c>
      <c r="EI219" s="343" t="s">
        <v>121</v>
      </c>
      <c r="EJ219" s="343" t="s">
        <v>123</v>
      </c>
      <c r="EK219" s="344">
        <f>ADHB!EM219</f>
        <v>0</v>
      </c>
      <c r="EL219" s="344"/>
      <c r="EM219" s="344">
        <f t="shared" si="1679"/>
        <v>0</v>
      </c>
      <c r="EN219" s="345"/>
      <c r="EO219" s="344">
        <f t="shared" si="1680"/>
        <v>0</v>
      </c>
      <c r="EP219" s="346"/>
      <c r="EQ219" s="347"/>
      <c r="ER219" s="347"/>
      <c r="ES219" s="344">
        <f t="shared" si="1681"/>
        <v>0</v>
      </c>
      <c r="ET219" s="345">
        <v>0.294289866351475</v>
      </c>
      <c r="EU219" s="348">
        <f t="shared" si="1682"/>
        <v>0</v>
      </c>
      <c r="EV219" s="349">
        <f t="shared" si="1683"/>
        <v>0</v>
      </c>
      <c r="EW219" s="350"/>
      <c r="EX219" s="341">
        <v>4.0</v>
      </c>
      <c r="EY219" s="342" t="s">
        <v>126</v>
      </c>
      <c r="EZ219" s="343" t="s">
        <v>121</v>
      </c>
      <c r="FA219" s="343" t="s">
        <v>123</v>
      </c>
      <c r="FB219" s="344">
        <f>ADHB!FD219</f>
        <v>0</v>
      </c>
      <c r="FC219" s="344"/>
      <c r="FD219" s="344">
        <f t="shared" si="1684"/>
        <v>0</v>
      </c>
      <c r="FE219" s="345"/>
      <c r="FF219" s="344">
        <f t="shared" si="1685"/>
        <v>0</v>
      </c>
      <c r="FG219" s="346"/>
      <c r="FH219" s="347"/>
      <c r="FI219" s="347"/>
      <c r="FJ219" s="344">
        <f t="shared" si="1686"/>
        <v>0</v>
      </c>
      <c r="FK219" s="345">
        <v>0.294289866351475</v>
      </c>
      <c r="FL219" s="348">
        <f t="shared" si="1687"/>
        <v>0</v>
      </c>
      <c r="FM219" s="349">
        <f t="shared" si="1688"/>
        <v>0</v>
      </c>
      <c r="FN219" s="350"/>
      <c r="FO219" s="341">
        <v>4.0</v>
      </c>
      <c r="FP219" s="342" t="s">
        <v>126</v>
      </c>
      <c r="FQ219" s="343" t="s">
        <v>121</v>
      </c>
      <c r="FR219" s="343" t="s">
        <v>123</v>
      </c>
      <c r="FS219" s="344">
        <f>ADHB!FU219</f>
        <v>0</v>
      </c>
      <c r="FT219" s="344"/>
      <c r="FU219" s="344">
        <f t="shared" si="1689"/>
        <v>0</v>
      </c>
      <c r="FV219" s="345"/>
      <c r="FW219" s="344">
        <f t="shared" si="1690"/>
        <v>0</v>
      </c>
      <c r="FX219" s="346"/>
      <c r="FY219" s="347"/>
      <c r="FZ219" s="347"/>
      <c r="GA219" s="344">
        <f t="shared" si="1691"/>
        <v>0</v>
      </c>
      <c r="GB219" s="345">
        <v>0.294289866351475</v>
      </c>
      <c r="GC219" s="348">
        <f t="shared" si="1692"/>
        <v>0</v>
      </c>
      <c r="GD219" s="349">
        <f t="shared" si="1693"/>
        <v>0</v>
      </c>
      <c r="GE219" s="350"/>
      <c r="GF219" s="341">
        <v>4.0</v>
      </c>
      <c r="GG219" s="342" t="s">
        <v>126</v>
      </c>
      <c r="GH219" s="343" t="s">
        <v>121</v>
      </c>
      <c r="GI219" s="343" t="s">
        <v>123</v>
      </c>
      <c r="GJ219" s="344">
        <f>ADHB!GL219</f>
        <v>0</v>
      </c>
      <c r="GK219" s="344"/>
      <c r="GL219" s="344">
        <f t="shared" si="1694"/>
        <v>0</v>
      </c>
      <c r="GM219" s="345"/>
      <c r="GN219" s="344">
        <f t="shared" si="1695"/>
        <v>0</v>
      </c>
      <c r="GO219" s="346"/>
      <c r="GP219" s="347"/>
      <c r="GQ219" s="347"/>
      <c r="GR219" s="344">
        <f t="shared" si="1696"/>
        <v>0</v>
      </c>
      <c r="GS219" s="345">
        <v>0.294289866351475</v>
      </c>
      <c r="GT219" s="348">
        <f t="shared" si="1697"/>
        <v>0</v>
      </c>
      <c r="GU219" s="349">
        <f t="shared" si="1698"/>
        <v>0</v>
      </c>
      <c r="GV219" s="350"/>
      <c r="GW219" s="341">
        <v>4.0</v>
      </c>
      <c r="GX219" s="342" t="s">
        <v>126</v>
      </c>
      <c r="GY219" s="343" t="s">
        <v>121</v>
      </c>
      <c r="GZ219" s="343" t="s">
        <v>123</v>
      </c>
      <c r="HA219" s="344">
        <f>ADHB!HC219</f>
        <v>0</v>
      </c>
      <c r="HB219" s="344"/>
      <c r="HC219" s="344">
        <f t="shared" si="1699"/>
        <v>0</v>
      </c>
      <c r="HD219" s="345"/>
      <c r="HE219" s="344">
        <f t="shared" si="1700"/>
        <v>0</v>
      </c>
      <c r="HF219" s="346"/>
      <c r="HG219" s="347"/>
      <c r="HH219" s="347"/>
      <c r="HI219" s="344">
        <f t="shared" si="1701"/>
        <v>0</v>
      </c>
      <c r="HJ219" s="345">
        <v>0.294289866351475</v>
      </c>
      <c r="HK219" s="348">
        <f t="shared" si="1702"/>
        <v>0</v>
      </c>
      <c r="HL219" s="349">
        <f t="shared" si="1703"/>
        <v>0</v>
      </c>
      <c r="HM219" s="350"/>
      <c r="HN219" s="341">
        <v>4.0</v>
      </c>
      <c r="HO219" s="342" t="s">
        <v>126</v>
      </c>
      <c r="HP219" s="343" t="s">
        <v>121</v>
      </c>
      <c r="HQ219" s="343" t="s">
        <v>123</v>
      </c>
      <c r="HR219" s="344">
        <f>ADHB!HT219</f>
        <v>0</v>
      </c>
      <c r="HS219" s="344"/>
      <c r="HT219" s="344">
        <f t="shared" si="1704"/>
        <v>0</v>
      </c>
      <c r="HU219" s="345"/>
      <c r="HV219" s="344">
        <f t="shared" si="1705"/>
        <v>0</v>
      </c>
      <c r="HW219" s="346"/>
      <c r="HX219" s="347"/>
      <c r="HY219" s="347"/>
      <c r="HZ219" s="344">
        <f t="shared" si="1706"/>
        <v>0</v>
      </c>
      <c r="IA219" s="345">
        <v>0.294289866351475</v>
      </c>
      <c r="IB219" s="348">
        <f t="shared" si="1707"/>
        <v>0</v>
      </c>
      <c r="IC219" s="349">
        <f t="shared" si="1708"/>
        <v>0</v>
      </c>
      <c r="ID219" s="350"/>
      <c r="IE219" s="341">
        <v>4.0</v>
      </c>
      <c r="IF219" s="342" t="s">
        <v>126</v>
      </c>
      <c r="IG219" s="343" t="s">
        <v>121</v>
      </c>
      <c r="IH219" s="343" t="s">
        <v>123</v>
      </c>
      <c r="II219" s="344">
        <f>ADHB!IK219</f>
        <v>0</v>
      </c>
      <c r="IJ219" s="344"/>
      <c r="IK219" s="344">
        <f t="shared" si="1709"/>
        <v>0</v>
      </c>
      <c r="IL219" s="345"/>
      <c r="IM219" s="344">
        <f t="shared" si="1710"/>
        <v>0</v>
      </c>
      <c r="IN219" s="346"/>
      <c r="IO219" s="347"/>
      <c r="IP219" s="347"/>
      <c r="IQ219" s="344">
        <f t="shared" si="1711"/>
        <v>0</v>
      </c>
      <c r="IR219" s="345">
        <v>0.294289866351475</v>
      </c>
      <c r="IS219" s="348">
        <f t="shared" si="1712"/>
        <v>0</v>
      </c>
      <c r="IT219" s="349">
        <f t="shared" si="1713"/>
        <v>0</v>
      </c>
      <c r="IU219" s="350"/>
      <c r="IV219" s="341">
        <v>4.0</v>
      </c>
      <c r="IW219" s="342" t="s">
        <v>126</v>
      </c>
      <c r="IX219" s="343" t="s">
        <v>121</v>
      </c>
      <c r="IY219" s="343" t="s">
        <v>123</v>
      </c>
      <c r="IZ219" s="344">
        <f>ADHB!JB219</f>
        <v>0</v>
      </c>
      <c r="JA219" s="344"/>
      <c r="JB219" s="344">
        <f t="shared" si="1714"/>
        <v>0</v>
      </c>
      <c r="JC219" s="345"/>
      <c r="JD219" s="344">
        <f t="shared" si="1715"/>
        <v>0</v>
      </c>
      <c r="JE219" s="346"/>
      <c r="JF219" s="347"/>
      <c r="JG219" s="347"/>
      <c r="JH219" s="344">
        <f t="shared" si="1716"/>
        <v>0</v>
      </c>
      <c r="JI219" s="345">
        <v>0.294289866351475</v>
      </c>
      <c r="JJ219" s="348">
        <f t="shared" si="1717"/>
        <v>0</v>
      </c>
      <c r="JK219" s="349">
        <f t="shared" si="1718"/>
        <v>0</v>
      </c>
      <c r="JL219" s="350"/>
      <c r="JM219" s="341">
        <v>4.0</v>
      </c>
      <c r="JN219" s="342" t="s">
        <v>126</v>
      </c>
      <c r="JO219" s="343" t="s">
        <v>121</v>
      </c>
      <c r="JP219" s="343" t="s">
        <v>123</v>
      </c>
      <c r="JQ219" s="344">
        <f>ADHB!JS219</f>
        <v>0</v>
      </c>
      <c r="JR219" s="344"/>
      <c r="JS219" s="344">
        <f t="shared" si="1719"/>
        <v>0</v>
      </c>
      <c r="JT219" s="345"/>
      <c r="JU219" s="344">
        <f t="shared" si="1720"/>
        <v>0</v>
      </c>
      <c r="JV219" s="346"/>
      <c r="JW219" s="347"/>
      <c r="JX219" s="347"/>
      <c r="JY219" s="344">
        <f t="shared" si="1721"/>
        <v>0</v>
      </c>
      <c r="JZ219" s="345">
        <v>0.294289866351475</v>
      </c>
      <c r="KA219" s="348">
        <f t="shared" si="1722"/>
        <v>0</v>
      </c>
      <c r="KB219" s="349">
        <f t="shared" si="1723"/>
        <v>0</v>
      </c>
      <c r="KC219" s="350"/>
      <c r="KD219" s="341">
        <v>4.0</v>
      </c>
      <c r="KE219" s="342" t="s">
        <v>126</v>
      </c>
      <c r="KF219" s="343" t="s">
        <v>121</v>
      </c>
      <c r="KG219" s="343" t="s">
        <v>123</v>
      </c>
      <c r="KH219" s="344">
        <f>ADHB!KJ219</f>
        <v>0</v>
      </c>
      <c r="KI219" s="344"/>
      <c r="KJ219" s="344">
        <f t="shared" si="1724"/>
        <v>0</v>
      </c>
      <c r="KK219" s="345"/>
      <c r="KL219" s="344">
        <f t="shared" si="1725"/>
        <v>0</v>
      </c>
      <c r="KM219" s="346"/>
      <c r="KN219" s="347"/>
      <c r="KO219" s="347"/>
      <c r="KP219" s="344">
        <f t="shared" si="1726"/>
        <v>0</v>
      </c>
      <c r="KQ219" s="345">
        <v>0.294289866351475</v>
      </c>
      <c r="KR219" s="348">
        <f t="shared" si="1727"/>
        <v>0</v>
      </c>
      <c r="KS219" s="349">
        <f t="shared" si="1728"/>
        <v>0</v>
      </c>
      <c r="KT219" s="350"/>
      <c r="KU219" s="351"/>
    </row>
    <row r="220" ht="15.75" customHeight="1">
      <c r="A220" s="341">
        <v>5.0</v>
      </c>
      <c r="B220" s="342" t="s">
        <v>127</v>
      </c>
      <c r="C220" s="343" t="s">
        <v>121</v>
      </c>
      <c r="D220" s="343" t="s">
        <v>123</v>
      </c>
      <c r="E220" s="344">
        <f>ADHB!G220</f>
        <v>0</v>
      </c>
      <c r="F220" s="344"/>
      <c r="G220" s="344">
        <f t="shared" si="1639"/>
        <v>0</v>
      </c>
      <c r="H220" s="345"/>
      <c r="I220" s="344">
        <f t="shared" si="1640"/>
        <v>0</v>
      </c>
      <c r="J220" s="346"/>
      <c r="K220" s="347"/>
      <c r="L220" s="347"/>
      <c r="M220" s="344">
        <f t="shared" si="1641"/>
        <v>0</v>
      </c>
      <c r="N220" s="345">
        <v>0.294289866351475</v>
      </c>
      <c r="O220" s="348">
        <f t="shared" si="1642"/>
        <v>0</v>
      </c>
      <c r="P220" s="349">
        <f t="shared" si="1643"/>
        <v>0</v>
      </c>
      <c r="Q220" s="350"/>
      <c r="R220" s="341">
        <v>5.0</v>
      </c>
      <c r="S220" s="342" t="s">
        <v>127</v>
      </c>
      <c r="T220" s="343" t="s">
        <v>121</v>
      </c>
      <c r="U220" s="343" t="s">
        <v>123</v>
      </c>
      <c r="V220" s="344">
        <f>ADHB!X220</f>
        <v>0</v>
      </c>
      <c r="W220" s="344"/>
      <c r="X220" s="344">
        <f t="shared" si="1644"/>
        <v>0</v>
      </c>
      <c r="Y220" s="345"/>
      <c r="Z220" s="344">
        <f t="shared" si="1645"/>
        <v>0</v>
      </c>
      <c r="AA220" s="346"/>
      <c r="AB220" s="347"/>
      <c r="AC220" s="347"/>
      <c r="AD220" s="344">
        <f t="shared" si="1646"/>
        <v>0</v>
      </c>
      <c r="AE220" s="345">
        <v>0.294289866351475</v>
      </c>
      <c r="AF220" s="348">
        <f t="shared" si="1647"/>
        <v>0</v>
      </c>
      <c r="AG220" s="349">
        <f t="shared" si="1648"/>
        <v>0</v>
      </c>
      <c r="AH220" s="350"/>
      <c r="AI220" s="341">
        <v>5.0</v>
      </c>
      <c r="AJ220" s="342" t="s">
        <v>127</v>
      </c>
      <c r="AK220" s="343" t="s">
        <v>121</v>
      </c>
      <c r="AL220" s="343" t="s">
        <v>123</v>
      </c>
      <c r="AM220" s="344">
        <f>ADHB!AO220</f>
        <v>0</v>
      </c>
      <c r="AN220" s="344"/>
      <c r="AO220" s="344">
        <f t="shared" si="1649"/>
        <v>0</v>
      </c>
      <c r="AP220" s="345"/>
      <c r="AQ220" s="344">
        <f t="shared" si="1650"/>
        <v>0</v>
      </c>
      <c r="AR220" s="346"/>
      <c r="AS220" s="347"/>
      <c r="AT220" s="347"/>
      <c r="AU220" s="344">
        <f t="shared" si="1651"/>
        <v>0</v>
      </c>
      <c r="AV220" s="345">
        <v>0.294289866351475</v>
      </c>
      <c r="AW220" s="348">
        <f t="shared" si="1652"/>
        <v>0</v>
      </c>
      <c r="AX220" s="349">
        <f t="shared" si="1653"/>
        <v>0</v>
      </c>
      <c r="AY220" s="350"/>
      <c r="AZ220" s="341">
        <v>5.0</v>
      </c>
      <c r="BA220" s="342" t="s">
        <v>127</v>
      </c>
      <c r="BB220" s="343" t="s">
        <v>121</v>
      </c>
      <c r="BC220" s="343" t="s">
        <v>123</v>
      </c>
      <c r="BD220" s="344">
        <f>ADHB!BF220</f>
        <v>0</v>
      </c>
      <c r="BE220" s="344"/>
      <c r="BF220" s="344">
        <f t="shared" si="1654"/>
        <v>0</v>
      </c>
      <c r="BG220" s="345"/>
      <c r="BH220" s="344">
        <f t="shared" si="1655"/>
        <v>0</v>
      </c>
      <c r="BI220" s="346"/>
      <c r="BJ220" s="347"/>
      <c r="BK220" s="347"/>
      <c r="BL220" s="344">
        <f t="shared" si="1656"/>
        <v>0</v>
      </c>
      <c r="BM220" s="345">
        <v>0.294289866351475</v>
      </c>
      <c r="BN220" s="348">
        <f t="shared" si="1657"/>
        <v>0</v>
      </c>
      <c r="BO220" s="349">
        <f t="shared" si="1658"/>
        <v>0</v>
      </c>
      <c r="BP220" s="350"/>
      <c r="BQ220" s="341">
        <v>5.0</v>
      </c>
      <c r="BR220" s="342" t="s">
        <v>127</v>
      </c>
      <c r="BS220" s="343" t="s">
        <v>121</v>
      </c>
      <c r="BT220" s="343" t="s">
        <v>123</v>
      </c>
      <c r="BU220" s="344">
        <f>ADHB!BW220</f>
        <v>0</v>
      </c>
      <c r="BV220" s="344"/>
      <c r="BW220" s="344">
        <f t="shared" si="1659"/>
        <v>0</v>
      </c>
      <c r="BX220" s="345"/>
      <c r="BY220" s="344">
        <f t="shared" si="1660"/>
        <v>0</v>
      </c>
      <c r="BZ220" s="346"/>
      <c r="CA220" s="347"/>
      <c r="CB220" s="347"/>
      <c r="CC220" s="344">
        <f t="shared" si="1661"/>
        <v>0</v>
      </c>
      <c r="CD220" s="345">
        <v>0.294289866351475</v>
      </c>
      <c r="CE220" s="348">
        <f t="shared" si="1662"/>
        <v>0</v>
      </c>
      <c r="CF220" s="349">
        <f t="shared" si="1663"/>
        <v>0</v>
      </c>
      <c r="CG220" s="350"/>
      <c r="CH220" s="341">
        <v>5.0</v>
      </c>
      <c r="CI220" s="342" t="s">
        <v>127</v>
      </c>
      <c r="CJ220" s="343" t="s">
        <v>121</v>
      </c>
      <c r="CK220" s="343" t="s">
        <v>123</v>
      </c>
      <c r="CL220" s="344">
        <f>ADHB!CN220</f>
        <v>0</v>
      </c>
      <c r="CM220" s="344"/>
      <c r="CN220" s="344">
        <f t="shared" si="1664"/>
        <v>0</v>
      </c>
      <c r="CO220" s="345"/>
      <c r="CP220" s="344">
        <f t="shared" si="1665"/>
        <v>0</v>
      </c>
      <c r="CQ220" s="346"/>
      <c r="CR220" s="347"/>
      <c r="CS220" s="347"/>
      <c r="CT220" s="344">
        <f t="shared" si="1666"/>
        <v>0</v>
      </c>
      <c r="CU220" s="345">
        <v>0.294289866351475</v>
      </c>
      <c r="CV220" s="348">
        <f t="shared" si="1667"/>
        <v>0</v>
      </c>
      <c r="CW220" s="349">
        <f t="shared" si="1668"/>
        <v>0</v>
      </c>
      <c r="CX220" s="350"/>
      <c r="CY220" s="341">
        <v>5.0</v>
      </c>
      <c r="CZ220" s="342" t="s">
        <v>127</v>
      </c>
      <c r="DA220" s="343" t="s">
        <v>121</v>
      </c>
      <c r="DB220" s="343" t="s">
        <v>123</v>
      </c>
      <c r="DC220" s="344">
        <f>ADHB!DE220</f>
        <v>0</v>
      </c>
      <c r="DD220" s="344"/>
      <c r="DE220" s="344">
        <f t="shared" si="1669"/>
        <v>0</v>
      </c>
      <c r="DF220" s="345"/>
      <c r="DG220" s="344">
        <f t="shared" si="1670"/>
        <v>0</v>
      </c>
      <c r="DH220" s="346"/>
      <c r="DI220" s="347"/>
      <c r="DJ220" s="347"/>
      <c r="DK220" s="344">
        <f t="shared" si="1671"/>
        <v>0</v>
      </c>
      <c r="DL220" s="345">
        <v>0.294289866351475</v>
      </c>
      <c r="DM220" s="348">
        <f t="shared" si="1672"/>
        <v>0</v>
      </c>
      <c r="DN220" s="349">
        <f t="shared" si="1673"/>
        <v>0</v>
      </c>
      <c r="DO220" s="350"/>
      <c r="DP220" s="341">
        <v>5.0</v>
      </c>
      <c r="DQ220" s="342" t="s">
        <v>127</v>
      </c>
      <c r="DR220" s="343" t="s">
        <v>121</v>
      </c>
      <c r="DS220" s="343" t="s">
        <v>123</v>
      </c>
      <c r="DT220" s="344">
        <f>ADHB!DV220</f>
        <v>0</v>
      </c>
      <c r="DU220" s="344"/>
      <c r="DV220" s="344">
        <f t="shared" si="1674"/>
        <v>0</v>
      </c>
      <c r="DW220" s="345"/>
      <c r="DX220" s="344">
        <f t="shared" si="1675"/>
        <v>0</v>
      </c>
      <c r="DY220" s="346"/>
      <c r="DZ220" s="347"/>
      <c r="EA220" s="347"/>
      <c r="EB220" s="344">
        <f t="shared" si="1676"/>
        <v>0</v>
      </c>
      <c r="EC220" s="345">
        <v>0.294289866351475</v>
      </c>
      <c r="ED220" s="348">
        <f t="shared" si="1677"/>
        <v>0</v>
      </c>
      <c r="EE220" s="349">
        <f t="shared" si="1678"/>
        <v>0</v>
      </c>
      <c r="EF220" s="350"/>
      <c r="EG220" s="341">
        <v>5.0</v>
      </c>
      <c r="EH220" s="342" t="s">
        <v>127</v>
      </c>
      <c r="EI220" s="343" t="s">
        <v>121</v>
      </c>
      <c r="EJ220" s="343" t="s">
        <v>123</v>
      </c>
      <c r="EK220" s="344">
        <f>ADHB!EM220</f>
        <v>0</v>
      </c>
      <c r="EL220" s="344"/>
      <c r="EM220" s="344">
        <f t="shared" si="1679"/>
        <v>0</v>
      </c>
      <c r="EN220" s="345"/>
      <c r="EO220" s="344">
        <f t="shared" si="1680"/>
        <v>0</v>
      </c>
      <c r="EP220" s="346"/>
      <c r="EQ220" s="347"/>
      <c r="ER220" s="347"/>
      <c r="ES220" s="344">
        <f t="shared" si="1681"/>
        <v>0</v>
      </c>
      <c r="ET220" s="345">
        <v>0.294289866351475</v>
      </c>
      <c r="EU220" s="348">
        <f t="shared" si="1682"/>
        <v>0</v>
      </c>
      <c r="EV220" s="349">
        <f t="shared" si="1683"/>
        <v>0</v>
      </c>
      <c r="EW220" s="350"/>
      <c r="EX220" s="341">
        <v>5.0</v>
      </c>
      <c r="EY220" s="342" t="s">
        <v>127</v>
      </c>
      <c r="EZ220" s="343" t="s">
        <v>121</v>
      </c>
      <c r="FA220" s="343" t="s">
        <v>123</v>
      </c>
      <c r="FB220" s="344">
        <f>ADHB!FD220</f>
        <v>0</v>
      </c>
      <c r="FC220" s="344"/>
      <c r="FD220" s="344">
        <f t="shared" si="1684"/>
        <v>0</v>
      </c>
      <c r="FE220" s="345"/>
      <c r="FF220" s="344">
        <f t="shared" si="1685"/>
        <v>0</v>
      </c>
      <c r="FG220" s="346"/>
      <c r="FH220" s="347"/>
      <c r="FI220" s="347"/>
      <c r="FJ220" s="344">
        <f t="shared" si="1686"/>
        <v>0</v>
      </c>
      <c r="FK220" s="345">
        <v>0.294289866351475</v>
      </c>
      <c r="FL220" s="348">
        <f t="shared" si="1687"/>
        <v>0</v>
      </c>
      <c r="FM220" s="349">
        <f t="shared" si="1688"/>
        <v>0</v>
      </c>
      <c r="FN220" s="350"/>
      <c r="FO220" s="341">
        <v>5.0</v>
      </c>
      <c r="FP220" s="342" t="s">
        <v>127</v>
      </c>
      <c r="FQ220" s="343" t="s">
        <v>121</v>
      </c>
      <c r="FR220" s="343" t="s">
        <v>123</v>
      </c>
      <c r="FS220" s="344">
        <f>ADHB!FU220</f>
        <v>0</v>
      </c>
      <c r="FT220" s="344"/>
      <c r="FU220" s="344">
        <f t="shared" si="1689"/>
        <v>0</v>
      </c>
      <c r="FV220" s="345"/>
      <c r="FW220" s="344">
        <f t="shared" si="1690"/>
        <v>0</v>
      </c>
      <c r="FX220" s="346"/>
      <c r="FY220" s="347"/>
      <c r="FZ220" s="347"/>
      <c r="GA220" s="344">
        <f t="shared" si="1691"/>
        <v>0</v>
      </c>
      <c r="GB220" s="345">
        <v>0.294289866351475</v>
      </c>
      <c r="GC220" s="348">
        <f t="shared" si="1692"/>
        <v>0</v>
      </c>
      <c r="GD220" s="349">
        <f t="shared" si="1693"/>
        <v>0</v>
      </c>
      <c r="GE220" s="350"/>
      <c r="GF220" s="341">
        <v>5.0</v>
      </c>
      <c r="GG220" s="342" t="s">
        <v>127</v>
      </c>
      <c r="GH220" s="343" t="s">
        <v>121</v>
      </c>
      <c r="GI220" s="343" t="s">
        <v>123</v>
      </c>
      <c r="GJ220" s="344">
        <f>ADHB!GL220</f>
        <v>0</v>
      </c>
      <c r="GK220" s="344"/>
      <c r="GL220" s="344">
        <f t="shared" si="1694"/>
        <v>0</v>
      </c>
      <c r="GM220" s="345"/>
      <c r="GN220" s="344">
        <f t="shared" si="1695"/>
        <v>0</v>
      </c>
      <c r="GO220" s="346"/>
      <c r="GP220" s="347"/>
      <c r="GQ220" s="347"/>
      <c r="GR220" s="344">
        <f t="shared" si="1696"/>
        <v>0</v>
      </c>
      <c r="GS220" s="345">
        <v>0.294289866351475</v>
      </c>
      <c r="GT220" s="348">
        <f t="shared" si="1697"/>
        <v>0</v>
      </c>
      <c r="GU220" s="349">
        <f t="shared" si="1698"/>
        <v>0</v>
      </c>
      <c r="GV220" s="350"/>
      <c r="GW220" s="341">
        <v>5.0</v>
      </c>
      <c r="GX220" s="342" t="s">
        <v>127</v>
      </c>
      <c r="GY220" s="343" t="s">
        <v>121</v>
      </c>
      <c r="GZ220" s="343" t="s">
        <v>123</v>
      </c>
      <c r="HA220" s="344">
        <f>ADHB!HC220</f>
        <v>0</v>
      </c>
      <c r="HB220" s="344"/>
      <c r="HC220" s="344">
        <f t="shared" si="1699"/>
        <v>0</v>
      </c>
      <c r="HD220" s="345"/>
      <c r="HE220" s="344">
        <f t="shared" si="1700"/>
        <v>0</v>
      </c>
      <c r="HF220" s="346"/>
      <c r="HG220" s="347"/>
      <c r="HH220" s="347"/>
      <c r="HI220" s="344">
        <f t="shared" si="1701"/>
        <v>0</v>
      </c>
      <c r="HJ220" s="345">
        <v>0.294289866351475</v>
      </c>
      <c r="HK220" s="348">
        <f t="shared" si="1702"/>
        <v>0</v>
      </c>
      <c r="HL220" s="349">
        <f t="shared" si="1703"/>
        <v>0</v>
      </c>
      <c r="HM220" s="350"/>
      <c r="HN220" s="341">
        <v>5.0</v>
      </c>
      <c r="HO220" s="342" t="s">
        <v>127</v>
      </c>
      <c r="HP220" s="343" t="s">
        <v>121</v>
      </c>
      <c r="HQ220" s="343" t="s">
        <v>123</v>
      </c>
      <c r="HR220" s="344">
        <f>ADHB!HT220</f>
        <v>0</v>
      </c>
      <c r="HS220" s="344"/>
      <c r="HT220" s="344">
        <f t="shared" si="1704"/>
        <v>0</v>
      </c>
      <c r="HU220" s="345"/>
      <c r="HV220" s="344">
        <f t="shared" si="1705"/>
        <v>0</v>
      </c>
      <c r="HW220" s="346"/>
      <c r="HX220" s="347"/>
      <c r="HY220" s="347"/>
      <c r="HZ220" s="344">
        <f t="shared" si="1706"/>
        <v>0</v>
      </c>
      <c r="IA220" s="345">
        <v>0.294289866351475</v>
      </c>
      <c r="IB220" s="348">
        <f t="shared" si="1707"/>
        <v>0</v>
      </c>
      <c r="IC220" s="349">
        <f t="shared" si="1708"/>
        <v>0</v>
      </c>
      <c r="ID220" s="350"/>
      <c r="IE220" s="341">
        <v>5.0</v>
      </c>
      <c r="IF220" s="342" t="s">
        <v>127</v>
      </c>
      <c r="IG220" s="343" t="s">
        <v>121</v>
      </c>
      <c r="IH220" s="343" t="s">
        <v>123</v>
      </c>
      <c r="II220" s="344">
        <f>ADHB!IK220</f>
        <v>0</v>
      </c>
      <c r="IJ220" s="344"/>
      <c r="IK220" s="344">
        <f t="shared" si="1709"/>
        <v>0</v>
      </c>
      <c r="IL220" s="345"/>
      <c r="IM220" s="344">
        <f t="shared" si="1710"/>
        <v>0</v>
      </c>
      <c r="IN220" s="346"/>
      <c r="IO220" s="347"/>
      <c r="IP220" s="347"/>
      <c r="IQ220" s="344">
        <f t="shared" si="1711"/>
        <v>0</v>
      </c>
      <c r="IR220" s="345">
        <v>0.294289866351475</v>
      </c>
      <c r="IS220" s="348">
        <f t="shared" si="1712"/>
        <v>0</v>
      </c>
      <c r="IT220" s="349">
        <f t="shared" si="1713"/>
        <v>0</v>
      </c>
      <c r="IU220" s="350"/>
      <c r="IV220" s="341">
        <v>5.0</v>
      </c>
      <c r="IW220" s="342" t="s">
        <v>127</v>
      </c>
      <c r="IX220" s="343" t="s">
        <v>121</v>
      </c>
      <c r="IY220" s="343" t="s">
        <v>123</v>
      </c>
      <c r="IZ220" s="344">
        <f>ADHB!JB220</f>
        <v>0</v>
      </c>
      <c r="JA220" s="344"/>
      <c r="JB220" s="344">
        <f t="shared" si="1714"/>
        <v>0</v>
      </c>
      <c r="JC220" s="345"/>
      <c r="JD220" s="344">
        <f t="shared" si="1715"/>
        <v>0</v>
      </c>
      <c r="JE220" s="346"/>
      <c r="JF220" s="347"/>
      <c r="JG220" s="347"/>
      <c r="JH220" s="344">
        <f t="shared" si="1716"/>
        <v>0</v>
      </c>
      <c r="JI220" s="345">
        <v>0.294289866351475</v>
      </c>
      <c r="JJ220" s="348">
        <f t="shared" si="1717"/>
        <v>0</v>
      </c>
      <c r="JK220" s="349">
        <f t="shared" si="1718"/>
        <v>0</v>
      </c>
      <c r="JL220" s="350"/>
      <c r="JM220" s="341">
        <v>5.0</v>
      </c>
      <c r="JN220" s="342" t="s">
        <v>127</v>
      </c>
      <c r="JO220" s="343" t="s">
        <v>121</v>
      </c>
      <c r="JP220" s="343" t="s">
        <v>123</v>
      </c>
      <c r="JQ220" s="344">
        <f>ADHB!JS220</f>
        <v>0</v>
      </c>
      <c r="JR220" s="344"/>
      <c r="JS220" s="344">
        <f t="shared" si="1719"/>
        <v>0</v>
      </c>
      <c r="JT220" s="345"/>
      <c r="JU220" s="344">
        <f t="shared" si="1720"/>
        <v>0</v>
      </c>
      <c r="JV220" s="346"/>
      <c r="JW220" s="347"/>
      <c r="JX220" s="347"/>
      <c r="JY220" s="344">
        <f t="shared" si="1721"/>
        <v>0</v>
      </c>
      <c r="JZ220" s="345">
        <v>0.294289866351475</v>
      </c>
      <c r="KA220" s="348">
        <f t="shared" si="1722"/>
        <v>0</v>
      </c>
      <c r="KB220" s="349">
        <f t="shared" si="1723"/>
        <v>0</v>
      </c>
      <c r="KC220" s="350"/>
      <c r="KD220" s="341">
        <v>5.0</v>
      </c>
      <c r="KE220" s="342" t="s">
        <v>127</v>
      </c>
      <c r="KF220" s="343" t="s">
        <v>121</v>
      </c>
      <c r="KG220" s="343" t="s">
        <v>123</v>
      </c>
      <c r="KH220" s="344">
        <f>ADHB!KJ220</f>
        <v>0</v>
      </c>
      <c r="KI220" s="344"/>
      <c r="KJ220" s="344">
        <f t="shared" si="1724"/>
        <v>0</v>
      </c>
      <c r="KK220" s="345"/>
      <c r="KL220" s="344">
        <f t="shared" si="1725"/>
        <v>0</v>
      </c>
      <c r="KM220" s="346"/>
      <c r="KN220" s="347"/>
      <c r="KO220" s="347"/>
      <c r="KP220" s="344">
        <f t="shared" si="1726"/>
        <v>0</v>
      </c>
      <c r="KQ220" s="345">
        <v>0.294289866351475</v>
      </c>
      <c r="KR220" s="348">
        <f t="shared" si="1727"/>
        <v>0</v>
      </c>
      <c r="KS220" s="349">
        <f t="shared" si="1728"/>
        <v>0</v>
      </c>
      <c r="KT220" s="350"/>
      <c r="KU220" s="351"/>
    </row>
    <row r="221" ht="15.75" customHeight="1">
      <c r="A221" s="341">
        <v>6.0</v>
      </c>
      <c r="B221" s="342" t="s">
        <v>128</v>
      </c>
      <c r="C221" s="343" t="s">
        <v>121</v>
      </c>
      <c r="D221" s="343" t="s">
        <v>123</v>
      </c>
      <c r="E221" s="344">
        <f>ADHB!G221</f>
        <v>0</v>
      </c>
      <c r="F221" s="344"/>
      <c r="G221" s="344">
        <f t="shared" si="1639"/>
        <v>0</v>
      </c>
      <c r="H221" s="345"/>
      <c r="I221" s="344">
        <f t="shared" si="1640"/>
        <v>0</v>
      </c>
      <c r="J221" s="346"/>
      <c r="K221" s="347"/>
      <c r="L221" s="347"/>
      <c r="M221" s="344">
        <f t="shared" si="1641"/>
        <v>0</v>
      </c>
      <c r="N221" s="345">
        <v>0.294289866351475</v>
      </c>
      <c r="O221" s="348">
        <f t="shared" si="1642"/>
        <v>0</v>
      </c>
      <c r="P221" s="349">
        <f t="shared" si="1643"/>
        <v>0</v>
      </c>
      <c r="Q221" s="350"/>
      <c r="R221" s="341">
        <v>6.0</v>
      </c>
      <c r="S221" s="342" t="s">
        <v>128</v>
      </c>
      <c r="T221" s="343" t="s">
        <v>121</v>
      </c>
      <c r="U221" s="343" t="s">
        <v>123</v>
      </c>
      <c r="V221" s="344">
        <f>ADHB!X221</f>
        <v>0</v>
      </c>
      <c r="W221" s="344"/>
      <c r="X221" s="344">
        <f t="shared" si="1644"/>
        <v>0</v>
      </c>
      <c r="Y221" s="345"/>
      <c r="Z221" s="344">
        <f t="shared" si="1645"/>
        <v>0</v>
      </c>
      <c r="AA221" s="346"/>
      <c r="AB221" s="347"/>
      <c r="AC221" s="347"/>
      <c r="AD221" s="344">
        <f t="shared" si="1646"/>
        <v>0</v>
      </c>
      <c r="AE221" s="345">
        <v>0.294289866351475</v>
      </c>
      <c r="AF221" s="348">
        <f t="shared" si="1647"/>
        <v>0</v>
      </c>
      <c r="AG221" s="349">
        <f t="shared" si="1648"/>
        <v>0</v>
      </c>
      <c r="AH221" s="350"/>
      <c r="AI221" s="341">
        <v>6.0</v>
      </c>
      <c r="AJ221" s="342" t="s">
        <v>128</v>
      </c>
      <c r="AK221" s="343" t="s">
        <v>121</v>
      </c>
      <c r="AL221" s="343" t="s">
        <v>123</v>
      </c>
      <c r="AM221" s="344">
        <f>ADHB!AO221</f>
        <v>0</v>
      </c>
      <c r="AN221" s="344"/>
      <c r="AO221" s="344">
        <f t="shared" si="1649"/>
        <v>0</v>
      </c>
      <c r="AP221" s="345"/>
      <c r="AQ221" s="344">
        <f t="shared" si="1650"/>
        <v>0</v>
      </c>
      <c r="AR221" s="346"/>
      <c r="AS221" s="347"/>
      <c r="AT221" s="347"/>
      <c r="AU221" s="344">
        <f t="shared" si="1651"/>
        <v>0</v>
      </c>
      <c r="AV221" s="345">
        <v>0.294289866351475</v>
      </c>
      <c r="AW221" s="348">
        <f t="shared" si="1652"/>
        <v>0</v>
      </c>
      <c r="AX221" s="349">
        <f t="shared" si="1653"/>
        <v>0</v>
      </c>
      <c r="AY221" s="350"/>
      <c r="AZ221" s="341">
        <v>6.0</v>
      </c>
      <c r="BA221" s="342" t="s">
        <v>128</v>
      </c>
      <c r="BB221" s="343" t="s">
        <v>121</v>
      </c>
      <c r="BC221" s="343" t="s">
        <v>123</v>
      </c>
      <c r="BD221" s="344">
        <f>ADHB!BF221</f>
        <v>0</v>
      </c>
      <c r="BE221" s="344"/>
      <c r="BF221" s="344">
        <f t="shared" si="1654"/>
        <v>0</v>
      </c>
      <c r="BG221" s="345"/>
      <c r="BH221" s="344">
        <f t="shared" si="1655"/>
        <v>0</v>
      </c>
      <c r="BI221" s="346"/>
      <c r="BJ221" s="347"/>
      <c r="BK221" s="347"/>
      <c r="BL221" s="344">
        <f t="shared" si="1656"/>
        <v>0</v>
      </c>
      <c r="BM221" s="345">
        <v>0.294289866351475</v>
      </c>
      <c r="BN221" s="348">
        <f t="shared" si="1657"/>
        <v>0</v>
      </c>
      <c r="BO221" s="349">
        <f t="shared" si="1658"/>
        <v>0</v>
      </c>
      <c r="BP221" s="350"/>
      <c r="BQ221" s="341">
        <v>6.0</v>
      </c>
      <c r="BR221" s="342" t="s">
        <v>128</v>
      </c>
      <c r="BS221" s="343" t="s">
        <v>121</v>
      </c>
      <c r="BT221" s="343" t="s">
        <v>123</v>
      </c>
      <c r="BU221" s="344">
        <f>ADHB!BW221</f>
        <v>0</v>
      </c>
      <c r="BV221" s="344"/>
      <c r="BW221" s="344">
        <f t="shared" si="1659"/>
        <v>0</v>
      </c>
      <c r="BX221" s="345"/>
      <c r="BY221" s="344">
        <f t="shared" si="1660"/>
        <v>0</v>
      </c>
      <c r="BZ221" s="346"/>
      <c r="CA221" s="347"/>
      <c r="CB221" s="347"/>
      <c r="CC221" s="344">
        <f t="shared" si="1661"/>
        <v>0</v>
      </c>
      <c r="CD221" s="345">
        <v>0.294289866351475</v>
      </c>
      <c r="CE221" s="348">
        <f t="shared" si="1662"/>
        <v>0</v>
      </c>
      <c r="CF221" s="349">
        <f t="shared" si="1663"/>
        <v>0</v>
      </c>
      <c r="CG221" s="350"/>
      <c r="CH221" s="341">
        <v>6.0</v>
      </c>
      <c r="CI221" s="342" t="s">
        <v>128</v>
      </c>
      <c r="CJ221" s="343" t="s">
        <v>121</v>
      </c>
      <c r="CK221" s="343" t="s">
        <v>123</v>
      </c>
      <c r="CL221" s="344">
        <f>ADHB!CN221</f>
        <v>0</v>
      </c>
      <c r="CM221" s="344"/>
      <c r="CN221" s="344">
        <f t="shared" si="1664"/>
        <v>0</v>
      </c>
      <c r="CO221" s="345"/>
      <c r="CP221" s="344">
        <f t="shared" si="1665"/>
        <v>0</v>
      </c>
      <c r="CQ221" s="346"/>
      <c r="CR221" s="347"/>
      <c r="CS221" s="347"/>
      <c r="CT221" s="344">
        <f t="shared" si="1666"/>
        <v>0</v>
      </c>
      <c r="CU221" s="345">
        <v>0.294289866351475</v>
      </c>
      <c r="CV221" s="348">
        <f t="shared" si="1667"/>
        <v>0</v>
      </c>
      <c r="CW221" s="349">
        <f t="shared" si="1668"/>
        <v>0</v>
      </c>
      <c r="CX221" s="350"/>
      <c r="CY221" s="341">
        <v>6.0</v>
      </c>
      <c r="CZ221" s="342" t="s">
        <v>128</v>
      </c>
      <c r="DA221" s="343" t="s">
        <v>121</v>
      </c>
      <c r="DB221" s="343" t="s">
        <v>123</v>
      </c>
      <c r="DC221" s="344">
        <f>ADHB!DE221</f>
        <v>0</v>
      </c>
      <c r="DD221" s="344"/>
      <c r="DE221" s="344">
        <f t="shared" si="1669"/>
        <v>0</v>
      </c>
      <c r="DF221" s="345"/>
      <c r="DG221" s="344">
        <f t="shared" si="1670"/>
        <v>0</v>
      </c>
      <c r="DH221" s="346"/>
      <c r="DI221" s="347"/>
      <c r="DJ221" s="347"/>
      <c r="DK221" s="344">
        <f t="shared" si="1671"/>
        <v>0</v>
      </c>
      <c r="DL221" s="345">
        <v>0.294289866351475</v>
      </c>
      <c r="DM221" s="348">
        <f t="shared" si="1672"/>
        <v>0</v>
      </c>
      <c r="DN221" s="349">
        <f t="shared" si="1673"/>
        <v>0</v>
      </c>
      <c r="DO221" s="350"/>
      <c r="DP221" s="341">
        <v>6.0</v>
      </c>
      <c r="DQ221" s="342" t="s">
        <v>128</v>
      </c>
      <c r="DR221" s="343" t="s">
        <v>121</v>
      </c>
      <c r="DS221" s="343" t="s">
        <v>123</v>
      </c>
      <c r="DT221" s="344">
        <f>ADHB!DV221</f>
        <v>0</v>
      </c>
      <c r="DU221" s="344"/>
      <c r="DV221" s="344">
        <f t="shared" si="1674"/>
        <v>0</v>
      </c>
      <c r="DW221" s="345"/>
      <c r="DX221" s="344">
        <f t="shared" si="1675"/>
        <v>0</v>
      </c>
      <c r="DY221" s="346"/>
      <c r="DZ221" s="347"/>
      <c r="EA221" s="347"/>
      <c r="EB221" s="344">
        <f t="shared" si="1676"/>
        <v>0</v>
      </c>
      <c r="EC221" s="345">
        <v>0.294289866351475</v>
      </c>
      <c r="ED221" s="348">
        <f t="shared" si="1677"/>
        <v>0</v>
      </c>
      <c r="EE221" s="349">
        <f t="shared" si="1678"/>
        <v>0</v>
      </c>
      <c r="EF221" s="350"/>
      <c r="EG221" s="341">
        <v>6.0</v>
      </c>
      <c r="EH221" s="342" t="s">
        <v>128</v>
      </c>
      <c r="EI221" s="343" t="s">
        <v>121</v>
      </c>
      <c r="EJ221" s="343" t="s">
        <v>123</v>
      </c>
      <c r="EK221" s="344">
        <f>ADHB!EM221</f>
        <v>0</v>
      </c>
      <c r="EL221" s="344"/>
      <c r="EM221" s="344">
        <f t="shared" si="1679"/>
        <v>0</v>
      </c>
      <c r="EN221" s="345"/>
      <c r="EO221" s="344">
        <f t="shared" si="1680"/>
        <v>0</v>
      </c>
      <c r="EP221" s="346"/>
      <c r="EQ221" s="347"/>
      <c r="ER221" s="347"/>
      <c r="ES221" s="344">
        <f t="shared" si="1681"/>
        <v>0</v>
      </c>
      <c r="ET221" s="345">
        <v>0.294289866351475</v>
      </c>
      <c r="EU221" s="348">
        <f t="shared" si="1682"/>
        <v>0</v>
      </c>
      <c r="EV221" s="349">
        <f t="shared" si="1683"/>
        <v>0</v>
      </c>
      <c r="EW221" s="350"/>
      <c r="EX221" s="341">
        <v>6.0</v>
      </c>
      <c r="EY221" s="342" t="s">
        <v>128</v>
      </c>
      <c r="EZ221" s="343" t="s">
        <v>121</v>
      </c>
      <c r="FA221" s="343" t="s">
        <v>123</v>
      </c>
      <c r="FB221" s="344">
        <f>ADHB!FD221</f>
        <v>0</v>
      </c>
      <c r="FC221" s="344"/>
      <c r="FD221" s="344">
        <f t="shared" si="1684"/>
        <v>0</v>
      </c>
      <c r="FE221" s="345"/>
      <c r="FF221" s="344">
        <f t="shared" si="1685"/>
        <v>0</v>
      </c>
      <c r="FG221" s="346"/>
      <c r="FH221" s="347"/>
      <c r="FI221" s="347"/>
      <c r="FJ221" s="344">
        <f t="shared" si="1686"/>
        <v>0</v>
      </c>
      <c r="FK221" s="345">
        <v>0.294289866351475</v>
      </c>
      <c r="FL221" s="348">
        <f t="shared" si="1687"/>
        <v>0</v>
      </c>
      <c r="FM221" s="349">
        <f t="shared" si="1688"/>
        <v>0</v>
      </c>
      <c r="FN221" s="350"/>
      <c r="FO221" s="341">
        <v>6.0</v>
      </c>
      <c r="FP221" s="342" t="s">
        <v>128</v>
      </c>
      <c r="FQ221" s="343" t="s">
        <v>121</v>
      </c>
      <c r="FR221" s="343" t="s">
        <v>123</v>
      </c>
      <c r="FS221" s="344">
        <f>ADHB!FU221</f>
        <v>0</v>
      </c>
      <c r="FT221" s="344"/>
      <c r="FU221" s="344">
        <f t="shared" si="1689"/>
        <v>0</v>
      </c>
      <c r="FV221" s="345"/>
      <c r="FW221" s="344">
        <f t="shared" si="1690"/>
        <v>0</v>
      </c>
      <c r="FX221" s="346"/>
      <c r="FY221" s="347"/>
      <c r="FZ221" s="347"/>
      <c r="GA221" s="344">
        <f t="shared" si="1691"/>
        <v>0</v>
      </c>
      <c r="GB221" s="345">
        <v>0.294289866351475</v>
      </c>
      <c r="GC221" s="348">
        <f t="shared" si="1692"/>
        <v>0</v>
      </c>
      <c r="GD221" s="349">
        <f t="shared" si="1693"/>
        <v>0</v>
      </c>
      <c r="GE221" s="350"/>
      <c r="GF221" s="341">
        <v>6.0</v>
      </c>
      <c r="GG221" s="342" t="s">
        <v>128</v>
      </c>
      <c r="GH221" s="343" t="s">
        <v>121</v>
      </c>
      <c r="GI221" s="343" t="s">
        <v>123</v>
      </c>
      <c r="GJ221" s="344">
        <f>ADHB!GL221</f>
        <v>0</v>
      </c>
      <c r="GK221" s="344"/>
      <c r="GL221" s="344">
        <f t="shared" si="1694"/>
        <v>0</v>
      </c>
      <c r="GM221" s="345"/>
      <c r="GN221" s="344">
        <f t="shared" si="1695"/>
        <v>0</v>
      </c>
      <c r="GO221" s="346"/>
      <c r="GP221" s="347"/>
      <c r="GQ221" s="347"/>
      <c r="GR221" s="344">
        <f t="shared" si="1696"/>
        <v>0</v>
      </c>
      <c r="GS221" s="345">
        <v>0.294289866351475</v>
      </c>
      <c r="GT221" s="348">
        <f t="shared" si="1697"/>
        <v>0</v>
      </c>
      <c r="GU221" s="349">
        <f t="shared" si="1698"/>
        <v>0</v>
      </c>
      <c r="GV221" s="350"/>
      <c r="GW221" s="341">
        <v>6.0</v>
      </c>
      <c r="GX221" s="342" t="s">
        <v>128</v>
      </c>
      <c r="GY221" s="343" t="s">
        <v>121</v>
      </c>
      <c r="GZ221" s="343" t="s">
        <v>123</v>
      </c>
      <c r="HA221" s="344">
        <f>ADHB!HC221</f>
        <v>0</v>
      </c>
      <c r="HB221" s="344"/>
      <c r="HC221" s="344">
        <f t="shared" si="1699"/>
        <v>0</v>
      </c>
      <c r="HD221" s="345"/>
      <c r="HE221" s="344">
        <f t="shared" si="1700"/>
        <v>0</v>
      </c>
      <c r="HF221" s="346"/>
      <c r="HG221" s="347"/>
      <c r="HH221" s="347"/>
      <c r="HI221" s="344">
        <f t="shared" si="1701"/>
        <v>0</v>
      </c>
      <c r="HJ221" s="345">
        <v>0.294289866351475</v>
      </c>
      <c r="HK221" s="348">
        <f t="shared" si="1702"/>
        <v>0</v>
      </c>
      <c r="HL221" s="349">
        <f t="shared" si="1703"/>
        <v>0</v>
      </c>
      <c r="HM221" s="350"/>
      <c r="HN221" s="341">
        <v>6.0</v>
      </c>
      <c r="HO221" s="342" t="s">
        <v>128</v>
      </c>
      <c r="HP221" s="343" t="s">
        <v>121</v>
      </c>
      <c r="HQ221" s="343" t="s">
        <v>123</v>
      </c>
      <c r="HR221" s="344">
        <f>ADHB!HT221</f>
        <v>0</v>
      </c>
      <c r="HS221" s="344"/>
      <c r="HT221" s="344">
        <f t="shared" si="1704"/>
        <v>0</v>
      </c>
      <c r="HU221" s="345"/>
      <c r="HV221" s="344">
        <f t="shared" si="1705"/>
        <v>0</v>
      </c>
      <c r="HW221" s="346"/>
      <c r="HX221" s="347"/>
      <c r="HY221" s="347"/>
      <c r="HZ221" s="344">
        <f t="shared" si="1706"/>
        <v>0</v>
      </c>
      <c r="IA221" s="345">
        <v>0.294289866351475</v>
      </c>
      <c r="IB221" s="348">
        <f t="shared" si="1707"/>
        <v>0</v>
      </c>
      <c r="IC221" s="349">
        <f t="shared" si="1708"/>
        <v>0</v>
      </c>
      <c r="ID221" s="350"/>
      <c r="IE221" s="341">
        <v>6.0</v>
      </c>
      <c r="IF221" s="342" t="s">
        <v>128</v>
      </c>
      <c r="IG221" s="343" t="s">
        <v>121</v>
      </c>
      <c r="IH221" s="343" t="s">
        <v>123</v>
      </c>
      <c r="II221" s="344">
        <f>ADHB!IK221</f>
        <v>0</v>
      </c>
      <c r="IJ221" s="344"/>
      <c r="IK221" s="344">
        <f t="shared" si="1709"/>
        <v>0</v>
      </c>
      <c r="IL221" s="345"/>
      <c r="IM221" s="344">
        <f t="shared" si="1710"/>
        <v>0</v>
      </c>
      <c r="IN221" s="346"/>
      <c r="IO221" s="347"/>
      <c r="IP221" s="347"/>
      <c r="IQ221" s="344">
        <f t="shared" si="1711"/>
        <v>0</v>
      </c>
      <c r="IR221" s="345">
        <v>0.294289866351475</v>
      </c>
      <c r="IS221" s="348">
        <f t="shared" si="1712"/>
        <v>0</v>
      </c>
      <c r="IT221" s="349">
        <f t="shared" si="1713"/>
        <v>0</v>
      </c>
      <c r="IU221" s="350"/>
      <c r="IV221" s="341">
        <v>6.0</v>
      </c>
      <c r="IW221" s="342" t="s">
        <v>128</v>
      </c>
      <c r="IX221" s="343" t="s">
        <v>121</v>
      </c>
      <c r="IY221" s="343" t="s">
        <v>123</v>
      </c>
      <c r="IZ221" s="344">
        <f>ADHB!JB221</f>
        <v>0</v>
      </c>
      <c r="JA221" s="344"/>
      <c r="JB221" s="344">
        <f t="shared" si="1714"/>
        <v>0</v>
      </c>
      <c r="JC221" s="345"/>
      <c r="JD221" s="344">
        <f t="shared" si="1715"/>
        <v>0</v>
      </c>
      <c r="JE221" s="346"/>
      <c r="JF221" s="347"/>
      <c r="JG221" s="347"/>
      <c r="JH221" s="344">
        <f t="shared" si="1716"/>
        <v>0</v>
      </c>
      <c r="JI221" s="345">
        <v>0.294289866351475</v>
      </c>
      <c r="JJ221" s="348">
        <f t="shared" si="1717"/>
        <v>0</v>
      </c>
      <c r="JK221" s="349">
        <f t="shared" si="1718"/>
        <v>0</v>
      </c>
      <c r="JL221" s="350"/>
      <c r="JM221" s="341">
        <v>6.0</v>
      </c>
      <c r="JN221" s="342" t="s">
        <v>128</v>
      </c>
      <c r="JO221" s="343" t="s">
        <v>121</v>
      </c>
      <c r="JP221" s="343" t="s">
        <v>123</v>
      </c>
      <c r="JQ221" s="344">
        <f>ADHB!JS221</f>
        <v>0</v>
      </c>
      <c r="JR221" s="344"/>
      <c r="JS221" s="344">
        <f t="shared" si="1719"/>
        <v>0</v>
      </c>
      <c r="JT221" s="345"/>
      <c r="JU221" s="344">
        <f t="shared" si="1720"/>
        <v>0</v>
      </c>
      <c r="JV221" s="346"/>
      <c r="JW221" s="347"/>
      <c r="JX221" s="347"/>
      <c r="JY221" s="344">
        <f t="shared" si="1721"/>
        <v>0</v>
      </c>
      <c r="JZ221" s="345">
        <v>0.294289866351475</v>
      </c>
      <c r="KA221" s="348">
        <f t="shared" si="1722"/>
        <v>0</v>
      </c>
      <c r="KB221" s="349">
        <f t="shared" si="1723"/>
        <v>0</v>
      </c>
      <c r="KC221" s="350"/>
      <c r="KD221" s="341">
        <v>6.0</v>
      </c>
      <c r="KE221" s="342" t="s">
        <v>128</v>
      </c>
      <c r="KF221" s="343" t="s">
        <v>121</v>
      </c>
      <c r="KG221" s="343" t="s">
        <v>123</v>
      </c>
      <c r="KH221" s="344">
        <f>ADHB!KJ221</f>
        <v>0</v>
      </c>
      <c r="KI221" s="344"/>
      <c r="KJ221" s="344">
        <f t="shared" si="1724"/>
        <v>0</v>
      </c>
      <c r="KK221" s="345"/>
      <c r="KL221" s="344">
        <f t="shared" si="1725"/>
        <v>0</v>
      </c>
      <c r="KM221" s="346"/>
      <c r="KN221" s="347"/>
      <c r="KO221" s="347"/>
      <c r="KP221" s="344">
        <f t="shared" si="1726"/>
        <v>0</v>
      </c>
      <c r="KQ221" s="345">
        <v>0.294289866351475</v>
      </c>
      <c r="KR221" s="348">
        <f t="shared" si="1727"/>
        <v>0</v>
      </c>
      <c r="KS221" s="349">
        <f t="shared" si="1728"/>
        <v>0</v>
      </c>
      <c r="KT221" s="350"/>
      <c r="KU221" s="351"/>
    </row>
    <row r="222" ht="15.75" customHeight="1">
      <c r="A222" s="341">
        <v>7.0</v>
      </c>
      <c r="B222" s="342" t="s">
        <v>129</v>
      </c>
      <c r="C222" s="343" t="s">
        <v>121</v>
      </c>
      <c r="D222" s="343" t="s">
        <v>123</v>
      </c>
      <c r="E222" s="344">
        <f>ADHB!G222</f>
        <v>0</v>
      </c>
      <c r="F222" s="344"/>
      <c r="G222" s="344">
        <f t="shared" si="1639"/>
        <v>0</v>
      </c>
      <c r="H222" s="345"/>
      <c r="I222" s="344">
        <f t="shared" si="1640"/>
        <v>0</v>
      </c>
      <c r="J222" s="346"/>
      <c r="K222" s="347"/>
      <c r="L222" s="347"/>
      <c r="M222" s="344">
        <f t="shared" si="1641"/>
        <v>0</v>
      </c>
      <c r="N222" s="345">
        <v>0.294289866351475</v>
      </c>
      <c r="O222" s="348">
        <f t="shared" si="1642"/>
        <v>0</v>
      </c>
      <c r="P222" s="349">
        <f t="shared" si="1643"/>
        <v>0</v>
      </c>
      <c r="Q222" s="350"/>
      <c r="R222" s="341">
        <v>7.0</v>
      </c>
      <c r="S222" s="342" t="s">
        <v>129</v>
      </c>
      <c r="T222" s="343" t="s">
        <v>121</v>
      </c>
      <c r="U222" s="343" t="s">
        <v>123</v>
      </c>
      <c r="V222" s="344">
        <f>ADHB!X222</f>
        <v>0</v>
      </c>
      <c r="W222" s="344"/>
      <c r="X222" s="344">
        <f t="shared" si="1644"/>
        <v>0</v>
      </c>
      <c r="Y222" s="345"/>
      <c r="Z222" s="344">
        <f t="shared" si="1645"/>
        <v>0</v>
      </c>
      <c r="AA222" s="346"/>
      <c r="AB222" s="347"/>
      <c r="AC222" s="347"/>
      <c r="AD222" s="344">
        <f t="shared" si="1646"/>
        <v>0</v>
      </c>
      <c r="AE222" s="345">
        <v>0.294289866351475</v>
      </c>
      <c r="AF222" s="348">
        <f t="shared" si="1647"/>
        <v>0</v>
      </c>
      <c r="AG222" s="349">
        <f t="shared" si="1648"/>
        <v>0</v>
      </c>
      <c r="AH222" s="350"/>
      <c r="AI222" s="341">
        <v>7.0</v>
      </c>
      <c r="AJ222" s="342" t="s">
        <v>129</v>
      </c>
      <c r="AK222" s="343" t="s">
        <v>121</v>
      </c>
      <c r="AL222" s="343" t="s">
        <v>123</v>
      </c>
      <c r="AM222" s="344">
        <f>ADHB!AO222</f>
        <v>0</v>
      </c>
      <c r="AN222" s="344"/>
      <c r="AO222" s="344">
        <f t="shared" si="1649"/>
        <v>0</v>
      </c>
      <c r="AP222" s="345"/>
      <c r="AQ222" s="344">
        <f t="shared" si="1650"/>
        <v>0</v>
      </c>
      <c r="AR222" s="346"/>
      <c r="AS222" s="347"/>
      <c r="AT222" s="347"/>
      <c r="AU222" s="344">
        <f t="shared" si="1651"/>
        <v>0</v>
      </c>
      <c r="AV222" s="345">
        <v>0.294289866351475</v>
      </c>
      <c r="AW222" s="348">
        <f t="shared" si="1652"/>
        <v>0</v>
      </c>
      <c r="AX222" s="349">
        <f t="shared" si="1653"/>
        <v>0</v>
      </c>
      <c r="AY222" s="350"/>
      <c r="AZ222" s="341">
        <v>7.0</v>
      </c>
      <c r="BA222" s="342" t="s">
        <v>129</v>
      </c>
      <c r="BB222" s="343" t="s">
        <v>121</v>
      </c>
      <c r="BC222" s="343" t="s">
        <v>123</v>
      </c>
      <c r="BD222" s="344">
        <f>ADHB!BF222</f>
        <v>0</v>
      </c>
      <c r="BE222" s="344"/>
      <c r="BF222" s="344">
        <f t="shared" si="1654"/>
        <v>0</v>
      </c>
      <c r="BG222" s="345"/>
      <c r="BH222" s="344">
        <f t="shared" si="1655"/>
        <v>0</v>
      </c>
      <c r="BI222" s="346"/>
      <c r="BJ222" s="347"/>
      <c r="BK222" s="347"/>
      <c r="BL222" s="344">
        <f t="shared" si="1656"/>
        <v>0</v>
      </c>
      <c r="BM222" s="345">
        <v>0.294289866351475</v>
      </c>
      <c r="BN222" s="348">
        <f t="shared" si="1657"/>
        <v>0</v>
      </c>
      <c r="BO222" s="349">
        <f t="shared" si="1658"/>
        <v>0</v>
      </c>
      <c r="BP222" s="350"/>
      <c r="BQ222" s="341">
        <v>7.0</v>
      </c>
      <c r="BR222" s="342" t="s">
        <v>129</v>
      </c>
      <c r="BS222" s="343" t="s">
        <v>121</v>
      </c>
      <c r="BT222" s="343" t="s">
        <v>123</v>
      </c>
      <c r="BU222" s="344">
        <f>ADHB!BW222</f>
        <v>0</v>
      </c>
      <c r="BV222" s="344"/>
      <c r="BW222" s="344">
        <f t="shared" si="1659"/>
        <v>0</v>
      </c>
      <c r="BX222" s="345"/>
      <c r="BY222" s="344">
        <f t="shared" si="1660"/>
        <v>0</v>
      </c>
      <c r="BZ222" s="346"/>
      <c r="CA222" s="347"/>
      <c r="CB222" s="347"/>
      <c r="CC222" s="344">
        <f t="shared" si="1661"/>
        <v>0</v>
      </c>
      <c r="CD222" s="345">
        <v>0.294289866351475</v>
      </c>
      <c r="CE222" s="348">
        <f t="shared" si="1662"/>
        <v>0</v>
      </c>
      <c r="CF222" s="349">
        <f t="shared" si="1663"/>
        <v>0</v>
      </c>
      <c r="CG222" s="350"/>
      <c r="CH222" s="341">
        <v>7.0</v>
      </c>
      <c r="CI222" s="342" t="s">
        <v>129</v>
      </c>
      <c r="CJ222" s="343" t="s">
        <v>121</v>
      </c>
      <c r="CK222" s="343" t="s">
        <v>123</v>
      </c>
      <c r="CL222" s="344">
        <f>ADHB!CN222</f>
        <v>0</v>
      </c>
      <c r="CM222" s="344"/>
      <c r="CN222" s="344">
        <f t="shared" si="1664"/>
        <v>0</v>
      </c>
      <c r="CO222" s="345"/>
      <c r="CP222" s="344">
        <f t="shared" si="1665"/>
        <v>0</v>
      </c>
      <c r="CQ222" s="346"/>
      <c r="CR222" s="347"/>
      <c r="CS222" s="347"/>
      <c r="CT222" s="344">
        <f t="shared" si="1666"/>
        <v>0</v>
      </c>
      <c r="CU222" s="345">
        <v>0.294289866351475</v>
      </c>
      <c r="CV222" s="348">
        <f t="shared" si="1667"/>
        <v>0</v>
      </c>
      <c r="CW222" s="349">
        <f t="shared" si="1668"/>
        <v>0</v>
      </c>
      <c r="CX222" s="350"/>
      <c r="CY222" s="341">
        <v>7.0</v>
      </c>
      <c r="CZ222" s="342" t="s">
        <v>129</v>
      </c>
      <c r="DA222" s="343" t="s">
        <v>121</v>
      </c>
      <c r="DB222" s="343" t="s">
        <v>123</v>
      </c>
      <c r="DC222" s="344">
        <f>ADHB!DE222</f>
        <v>0</v>
      </c>
      <c r="DD222" s="344"/>
      <c r="DE222" s="344">
        <f t="shared" si="1669"/>
        <v>0</v>
      </c>
      <c r="DF222" s="345"/>
      <c r="DG222" s="344">
        <f t="shared" si="1670"/>
        <v>0</v>
      </c>
      <c r="DH222" s="346"/>
      <c r="DI222" s="347"/>
      <c r="DJ222" s="347"/>
      <c r="DK222" s="344">
        <f t="shared" si="1671"/>
        <v>0</v>
      </c>
      <c r="DL222" s="345">
        <v>0.294289866351475</v>
      </c>
      <c r="DM222" s="348">
        <f t="shared" si="1672"/>
        <v>0</v>
      </c>
      <c r="DN222" s="349">
        <f t="shared" si="1673"/>
        <v>0</v>
      </c>
      <c r="DO222" s="350"/>
      <c r="DP222" s="341">
        <v>7.0</v>
      </c>
      <c r="DQ222" s="342" t="s">
        <v>129</v>
      </c>
      <c r="DR222" s="343" t="s">
        <v>121</v>
      </c>
      <c r="DS222" s="343" t="s">
        <v>123</v>
      </c>
      <c r="DT222" s="344">
        <f>ADHB!DV222</f>
        <v>0</v>
      </c>
      <c r="DU222" s="344"/>
      <c r="DV222" s="344">
        <f t="shared" si="1674"/>
        <v>0</v>
      </c>
      <c r="DW222" s="345"/>
      <c r="DX222" s="344">
        <f t="shared" si="1675"/>
        <v>0</v>
      </c>
      <c r="DY222" s="346"/>
      <c r="DZ222" s="347"/>
      <c r="EA222" s="347"/>
      <c r="EB222" s="344">
        <f t="shared" si="1676"/>
        <v>0</v>
      </c>
      <c r="EC222" s="345">
        <v>0.294289866351475</v>
      </c>
      <c r="ED222" s="348">
        <f t="shared" si="1677"/>
        <v>0</v>
      </c>
      <c r="EE222" s="349">
        <f t="shared" si="1678"/>
        <v>0</v>
      </c>
      <c r="EF222" s="350"/>
      <c r="EG222" s="341">
        <v>7.0</v>
      </c>
      <c r="EH222" s="342" t="s">
        <v>129</v>
      </c>
      <c r="EI222" s="343" t="s">
        <v>121</v>
      </c>
      <c r="EJ222" s="343" t="s">
        <v>123</v>
      </c>
      <c r="EK222" s="344">
        <f>ADHB!EM222</f>
        <v>0</v>
      </c>
      <c r="EL222" s="344"/>
      <c r="EM222" s="344">
        <f t="shared" si="1679"/>
        <v>0</v>
      </c>
      <c r="EN222" s="345"/>
      <c r="EO222" s="344">
        <f t="shared" si="1680"/>
        <v>0</v>
      </c>
      <c r="EP222" s="346"/>
      <c r="EQ222" s="347"/>
      <c r="ER222" s="347"/>
      <c r="ES222" s="344">
        <f t="shared" si="1681"/>
        <v>0</v>
      </c>
      <c r="ET222" s="345">
        <v>0.294289866351475</v>
      </c>
      <c r="EU222" s="348">
        <f t="shared" si="1682"/>
        <v>0</v>
      </c>
      <c r="EV222" s="349">
        <f t="shared" si="1683"/>
        <v>0</v>
      </c>
      <c r="EW222" s="350"/>
      <c r="EX222" s="341">
        <v>7.0</v>
      </c>
      <c r="EY222" s="342" t="s">
        <v>129</v>
      </c>
      <c r="EZ222" s="343" t="s">
        <v>121</v>
      </c>
      <c r="FA222" s="343" t="s">
        <v>123</v>
      </c>
      <c r="FB222" s="344">
        <f>ADHB!FD222</f>
        <v>0</v>
      </c>
      <c r="FC222" s="344"/>
      <c r="FD222" s="344">
        <f t="shared" si="1684"/>
        <v>0</v>
      </c>
      <c r="FE222" s="345"/>
      <c r="FF222" s="344">
        <f t="shared" si="1685"/>
        <v>0</v>
      </c>
      <c r="FG222" s="346"/>
      <c r="FH222" s="347"/>
      <c r="FI222" s="347"/>
      <c r="FJ222" s="344">
        <f t="shared" si="1686"/>
        <v>0</v>
      </c>
      <c r="FK222" s="345">
        <v>0.294289866351475</v>
      </c>
      <c r="FL222" s="348">
        <f t="shared" si="1687"/>
        <v>0</v>
      </c>
      <c r="FM222" s="349">
        <f t="shared" si="1688"/>
        <v>0</v>
      </c>
      <c r="FN222" s="350"/>
      <c r="FO222" s="341">
        <v>7.0</v>
      </c>
      <c r="FP222" s="342" t="s">
        <v>129</v>
      </c>
      <c r="FQ222" s="343" t="s">
        <v>121</v>
      </c>
      <c r="FR222" s="343" t="s">
        <v>123</v>
      </c>
      <c r="FS222" s="344">
        <f>ADHB!FU222</f>
        <v>0</v>
      </c>
      <c r="FT222" s="344"/>
      <c r="FU222" s="344">
        <f t="shared" si="1689"/>
        <v>0</v>
      </c>
      <c r="FV222" s="345"/>
      <c r="FW222" s="344">
        <f t="shared" si="1690"/>
        <v>0</v>
      </c>
      <c r="FX222" s="346"/>
      <c r="FY222" s="347"/>
      <c r="FZ222" s="347"/>
      <c r="GA222" s="344">
        <f t="shared" si="1691"/>
        <v>0</v>
      </c>
      <c r="GB222" s="345">
        <v>0.294289866351475</v>
      </c>
      <c r="GC222" s="348">
        <f t="shared" si="1692"/>
        <v>0</v>
      </c>
      <c r="GD222" s="349">
        <f t="shared" si="1693"/>
        <v>0</v>
      </c>
      <c r="GE222" s="350"/>
      <c r="GF222" s="341">
        <v>7.0</v>
      </c>
      <c r="GG222" s="342" t="s">
        <v>129</v>
      </c>
      <c r="GH222" s="343" t="s">
        <v>121</v>
      </c>
      <c r="GI222" s="343" t="s">
        <v>123</v>
      </c>
      <c r="GJ222" s="344">
        <f>ADHB!GL222</f>
        <v>0</v>
      </c>
      <c r="GK222" s="344"/>
      <c r="GL222" s="344">
        <f t="shared" si="1694"/>
        <v>0</v>
      </c>
      <c r="GM222" s="345"/>
      <c r="GN222" s="344">
        <f t="shared" si="1695"/>
        <v>0</v>
      </c>
      <c r="GO222" s="346"/>
      <c r="GP222" s="347"/>
      <c r="GQ222" s="347"/>
      <c r="GR222" s="344">
        <f t="shared" si="1696"/>
        <v>0</v>
      </c>
      <c r="GS222" s="345">
        <v>0.294289866351475</v>
      </c>
      <c r="GT222" s="348">
        <f t="shared" si="1697"/>
        <v>0</v>
      </c>
      <c r="GU222" s="349">
        <f t="shared" si="1698"/>
        <v>0</v>
      </c>
      <c r="GV222" s="350"/>
      <c r="GW222" s="341">
        <v>7.0</v>
      </c>
      <c r="GX222" s="342" t="s">
        <v>129</v>
      </c>
      <c r="GY222" s="343" t="s">
        <v>121</v>
      </c>
      <c r="GZ222" s="343" t="s">
        <v>123</v>
      </c>
      <c r="HA222" s="344">
        <f>ADHB!HC222</f>
        <v>0</v>
      </c>
      <c r="HB222" s="344"/>
      <c r="HC222" s="344">
        <f t="shared" si="1699"/>
        <v>0</v>
      </c>
      <c r="HD222" s="345"/>
      <c r="HE222" s="344">
        <f t="shared" si="1700"/>
        <v>0</v>
      </c>
      <c r="HF222" s="346"/>
      <c r="HG222" s="347"/>
      <c r="HH222" s="347"/>
      <c r="HI222" s="344">
        <f t="shared" si="1701"/>
        <v>0</v>
      </c>
      <c r="HJ222" s="345">
        <v>0.294289866351475</v>
      </c>
      <c r="HK222" s="348">
        <f t="shared" si="1702"/>
        <v>0</v>
      </c>
      <c r="HL222" s="349">
        <f t="shared" si="1703"/>
        <v>0</v>
      </c>
      <c r="HM222" s="350"/>
      <c r="HN222" s="341">
        <v>7.0</v>
      </c>
      <c r="HO222" s="342" t="s">
        <v>129</v>
      </c>
      <c r="HP222" s="343" t="s">
        <v>121</v>
      </c>
      <c r="HQ222" s="343" t="s">
        <v>123</v>
      </c>
      <c r="HR222" s="344">
        <f>ADHB!HT222</f>
        <v>0</v>
      </c>
      <c r="HS222" s="344"/>
      <c r="HT222" s="344">
        <f t="shared" si="1704"/>
        <v>0</v>
      </c>
      <c r="HU222" s="345"/>
      <c r="HV222" s="344">
        <f t="shared" si="1705"/>
        <v>0</v>
      </c>
      <c r="HW222" s="346"/>
      <c r="HX222" s="347"/>
      <c r="HY222" s="347"/>
      <c r="HZ222" s="344">
        <f t="shared" si="1706"/>
        <v>0</v>
      </c>
      <c r="IA222" s="345">
        <v>0.294289866351475</v>
      </c>
      <c r="IB222" s="348">
        <f t="shared" si="1707"/>
        <v>0</v>
      </c>
      <c r="IC222" s="349">
        <f t="shared" si="1708"/>
        <v>0</v>
      </c>
      <c r="ID222" s="350"/>
      <c r="IE222" s="341">
        <v>7.0</v>
      </c>
      <c r="IF222" s="342" t="s">
        <v>129</v>
      </c>
      <c r="IG222" s="343" t="s">
        <v>121</v>
      </c>
      <c r="IH222" s="343" t="s">
        <v>123</v>
      </c>
      <c r="II222" s="344">
        <f>ADHB!IK222</f>
        <v>0</v>
      </c>
      <c r="IJ222" s="344"/>
      <c r="IK222" s="344">
        <f t="shared" si="1709"/>
        <v>0</v>
      </c>
      <c r="IL222" s="345"/>
      <c r="IM222" s="344">
        <f t="shared" si="1710"/>
        <v>0</v>
      </c>
      <c r="IN222" s="346"/>
      <c r="IO222" s="347"/>
      <c r="IP222" s="347"/>
      <c r="IQ222" s="344">
        <f t="shared" si="1711"/>
        <v>0</v>
      </c>
      <c r="IR222" s="345">
        <v>0.294289866351475</v>
      </c>
      <c r="IS222" s="348">
        <f t="shared" si="1712"/>
        <v>0</v>
      </c>
      <c r="IT222" s="349">
        <f t="shared" si="1713"/>
        <v>0</v>
      </c>
      <c r="IU222" s="350"/>
      <c r="IV222" s="341">
        <v>7.0</v>
      </c>
      <c r="IW222" s="342" t="s">
        <v>129</v>
      </c>
      <c r="IX222" s="343" t="s">
        <v>121</v>
      </c>
      <c r="IY222" s="343" t="s">
        <v>123</v>
      </c>
      <c r="IZ222" s="344">
        <f>ADHB!JB222</f>
        <v>0</v>
      </c>
      <c r="JA222" s="344"/>
      <c r="JB222" s="344">
        <f t="shared" si="1714"/>
        <v>0</v>
      </c>
      <c r="JC222" s="345"/>
      <c r="JD222" s="344">
        <f t="shared" si="1715"/>
        <v>0</v>
      </c>
      <c r="JE222" s="346"/>
      <c r="JF222" s="347"/>
      <c r="JG222" s="347"/>
      <c r="JH222" s="344">
        <f t="shared" si="1716"/>
        <v>0</v>
      </c>
      <c r="JI222" s="345">
        <v>0.294289866351475</v>
      </c>
      <c r="JJ222" s="348">
        <f t="shared" si="1717"/>
        <v>0</v>
      </c>
      <c r="JK222" s="349">
        <f t="shared" si="1718"/>
        <v>0</v>
      </c>
      <c r="JL222" s="350"/>
      <c r="JM222" s="341">
        <v>7.0</v>
      </c>
      <c r="JN222" s="342" t="s">
        <v>129</v>
      </c>
      <c r="JO222" s="343" t="s">
        <v>121</v>
      </c>
      <c r="JP222" s="343" t="s">
        <v>123</v>
      </c>
      <c r="JQ222" s="344">
        <f>ADHB!JS222</f>
        <v>0</v>
      </c>
      <c r="JR222" s="344"/>
      <c r="JS222" s="344">
        <f t="shared" si="1719"/>
        <v>0</v>
      </c>
      <c r="JT222" s="345"/>
      <c r="JU222" s="344">
        <f t="shared" si="1720"/>
        <v>0</v>
      </c>
      <c r="JV222" s="346"/>
      <c r="JW222" s="347"/>
      <c r="JX222" s="347"/>
      <c r="JY222" s="344">
        <f t="shared" si="1721"/>
        <v>0</v>
      </c>
      <c r="JZ222" s="345">
        <v>0.294289866351475</v>
      </c>
      <c r="KA222" s="348">
        <f t="shared" si="1722"/>
        <v>0</v>
      </c>
      <c r="KB222" s="349">
        <f t="shared" si="1723"/>
        <v>0</v>
      </c>
      <c r="KC222" s="350"/>
      <c r="KD222" s="341">
        <v>7.0</v>
      </c>
      <c r="KE222" s="342" t="s">
        <v>129</v>
      </c>
      <c r="KF222" s="343" t="s">
        <v>121</v>
      </c>
      <c r="KG222" s="343" t="s">
        <v>123</v>
      </c>
      <c r="KH222" s="344">
        <f>ADHB!KJ222</f>
        <v>0</v>
      </c>
      <c r="KI222" s="344"/>
      <c r="KJ222" s="344">
        <f t="shared" si="1724"/>
        <v>0</v>
      </c>
      <c r="KK222" s="345"/>
      <c r="KL222" s="344">
        <f t="shared" si="1725"/>
        <v>0</v>
      </c>
      <c r="KM222" s="346"/>
      <c r="KN222" s="347"/>
      <c r="KO222" s="347"/>
      <c r="KP222" s="344">
        <f t="shared" si="1726"/>
        <v>0</v>
      </c>
      <c r="KQ222" s="345">
        <v>0.294289866351475</v>
      </c>
      <c r="KR222" s="348">
        <f t="shared" si="1727"/>
        <v>0</v>
      </c>
      <c r="KS222" s="349">
        <f t="shared" si="1728"/>
        <v>0</v>
      </c>
      <c r="KT222" s="350"/>
      <c r="KU222" s="351"/>
    </row>
    <row r="223" ht="15.75" customHeight="1">
      <c r="A223" s="341">
        <v>8.0</v>
      </c>
      <c r="B223" s="342" t="s">
        <v>130</v>
      </c>
      <c r="C223" s="343" t="s">
        <v>121</v>
      </c>
      <c r="D223" s="343" t="s">
        <v>123</v>
      </c>
      <c r="E223" s="344">
        <f>ADHB!G223</f>
        <v>0</v>
      </c>
      <c r="F223" s="344"/>
      <c r="G223" s="344">
        <f t="shared" si="1639"/>
        <v>0</v>
      </c>
      <c r="H223" s="345"/>
      <c r="I223" s="344">
        <f t="shared" si="1640"/>
        <v>0</v>
      </c>
      <c r="J223" s="346"/>
      <c r="K223" s="347"/>
      <c r="L223" s="347"/>
      <c r="M223" s="344">
        <f t="shared" si="1641"/>
        <v>0</v>
      </c>
      <c r="N223" s="345">
        <v>0.294289866351475</v>
      </c>
      <c r="O223" s="348">
        <f t="shared" si="1642"/>
        <v>0</v>
      </c>
      <c r="P223" s="349">
        <f t="shared" si="1643"/>
        <v>0</v>
      </c>
      <c r="Q223" s="350"/>
      <c r="R223" s="341">
        <v>8.0</v>
      </c>
      <c r="S223" s="342" t="s">
        <v>130</v>
      </c>
      <c r="T223" s="343" t="s">
        <v>121</v>
      </c>
      <c r="U223" s="343" t="s">
        <v>123</v>
      </c>
      <c r="V223" s="344">
        <f>ADHB!X223</f>
        <v>0</v>
      </c>
      <c r="W223" s="344"/>
      <c r="X223" s="344">
        <f t="shared" si="1644"/>
        <v>0</v>
      </c>
      <c r="Y223" s="345"/>
      <c r="Z223" s="344">
        <f t="shared" si="1645"/>
        <v>0</v>
      </c>
      <c r="AA223" s="346"/>
      <c r="AB223" s="347"/>
      <c r="AC223" s="347"/>
      <c r="AD223" s="344">
        <f t="shared" si="1646"/>
        <v>0</v>
      </c>
      <c r="AE223" s="345">
        <v>0.294289866351475</v>
      </c>
      <c r="AF223" s="348">
        <f t="shared" si="1647"/>
        <v>0</v>
      </c>
      <c r="AG223" s="349">
        <f t="shared" si="1648"/>
        <v>0</v>
      </c>
      <c r="AH223" s="350"/>
      <c r="AI223" s="341">
        <v>8.0</v>
      </c>
      <c r="AJ223" s="342" t="s">
        <v>130</v>
      </c>
      <c r="AK223" s="343" t="s">
        <v>121</v>
      </c>
      <c r="AL223" s="343" t="s">
        <v>123</v>
      </c>
      <c r="AM223" s="344">
        <f>ADHB!AO223</f>
        <v>0</v>
      </c>
      <c r="AN223" s="344"/>
      <c r="AO223" s="344">
        <f t="shared" si="1649"/>
        <v>0</v>
      </c>
      <c r="AP223" s="345"/>
      <c r="AQ223" s="344">
        <f t="shared" si="1650"/>
        <v>0</v>
      </c>
      <c r="AR223" s="346"/>
      <c r="AS223" s="347"/>
      <c r="AT223" s="347"/>
      <c r="AU223" s="344">
        <f t="shared" si="1651"/>
        <v>0</v>
      </c>
      <c r="AV223" s="345">
        <v>0.294289866351475</v>
      </c>
      <c r="AW223" s="348">
        <f t="shared" si="1652"/>
        <v>0</v>
      </c>
      <c r="AX223" s="349">
        <f t="shared" si="1653"/>
        <v>0</v>
      </c>
      <c r="AY223" s="350"/>
      <c r="AZ223" s="341">
        <v>8.0</v>
      </c>
      <c r="BA223" s="342" t="s">
        <v>130</v>
      </c>
      <c r="BB223" s="343" t="s">
        <v>121</v>
      </c>
      <c r="BC223" s="343" t="s">
        <v>123</v>
      </c>
      <c r="BD223" s="344">
        <f>ADHB!BF223</f>
        <v>0</v>
      </c>
      <c r="BE223" s="344"/>
      <c r="BF223" s="344">
        <f t="shared" si="1654"/>
        <v>0</v>
      </c>
      <c r="BG223" s="345"/>
      <c r="BH223" s="344">
        <f t="shared" si="1655"/>
        <v>0</v>
      </c>
      <c r="BI223" s="346"/>
      <c r="BJ223" s="347"/>
      <c r="BK223" s="347"/>
      <c r="BL223" s="344">
        <f t="shared" si="1656"/>
        <v>0</v>
      </c>
      <c r="BM223" s="345">
        <v>0.294289866351475</v>
      </c>
      <c r="BN223" s="348">
        <f t="shared" si="1657"/>
        <v>0</v>
      </c>
      <c r="BO223" s="349">
        <f t="shared" si="1658"/>
        <v>0</v>
      </c>
      <c r="BP223" s="350"/>
      <c r="BQ223" s="341">
        <v>8.0</v>
      </c>
      <c r="BR223" s="342" t="s">
        <v>130</v>
      </c>
      <c r="BS223" s="343" t="s">
        <v>121</v>
      </c>
      <c r="BT223" s="343" t="s">
        <v>123</v>
      </c>
      <c r="BU223" s="344">
        <f>ADHB!BW223</f>
        <v>0</v>
      </c>
      <c r="BV223" s="344"/>
      <c r="BW223" s="344">
        <f t="shared" si="1659"/>
        <v>0</v>
      </c>
      <c r="BX223" s="345"/>
      <c r="BY223" s="344">
        <f t="shared" si="1660"/>
        <v>0</v>
      </c>
      <c r="BZ223" s="346"/>
      <c r="CA223" s="347"/>
      <c r="CB223" s="347"/>
      <c r="CC223" s="344">
        <f t="shared" si="1661"/>
        <v>0</v>
      </c>
      <c r="CD223" s="345">
        <v>0.294289866351475</v>
      </c>
      <c r="CE223" s="348">
        <f t="shared" si="1662"/>
        <v>0</v>
      </c>
      <c r="CF223" s="349">
        <f t="shared" si="1663"/>
        <v>0</v>
      </c>
      <c r="CG223" s="350"/>
      <c r="CH223" s="341">
        <v>8.0</v>
      </c>
      <c r="CI223" s="342" t="s">
        <v>130</v>
      </c>
      <c r="CJ223" s="343" t="s">
        <v>121</v>
      </c>
      <c r="CK223" s="343" t="s">
        <v>123</v>
      </c>
      <c r="CL223" s="344">
        <f>ADHB!CN223</f>
        <v>0</v>
      </c>
      <c r="CM223" s="344"/>
      <c r="CN223" s="344">
        <f t="shared" si="1664"/>
        <v>0</v>
      </c>
      <c r="CO223" s="345"/>
      <c r="CP223" s="344">
        <f t="shared" si="1665"/>
        <v>0</v>
      </c>
      <c r="CQ223" s="346"/>
      <c r="CR223" s="347"/>
      <c r="CS223" s="347"/>
      <c r="CT223" s="344">
        <f t="shared" si="1666"/>
        <v>0</v>
      </c>
      <c r="CU223" s="345">
        <v>0.294289866351475</v>
      </c>
      <c r="CV223" s="348">
        <f t="shared" si="1667"/>
        <v>0</v>
      </c>
      <c r="CW223" s="349">
        <f t="shared" si="1668"/>
        <v>0</v>
      </c>
      <c r="CX223" s="350"/>
      <c r="CY223" s="341">
        <v>8.0</v>
      </c>
      <c r="CZ223" s="342" t="s">
        <v>130</v>
      </c>
      <c r="DA223" s="343" t="s">
        <v>121</v>
      </c>
      <c r="DB223" s="343" t="s">
        <v>123</v>
      </c>
      <c r="DC223" s="344">
        <f>ADHB!DE223</f>
        <v>0</v>
      </c>
      <c r="DD223" s="344"/>
      <c r="DE223" s="344">
        <f t="shared" si="1669"/>
        <v>0</v>
      </c>
      <c r="DF223" s="345"/>
      <c r="DG223" s="344">
        <f t="shared" si="1670"/>
        <v>0</v>
      </c>
      <c r="DH223" s="346"/>
      <c r="DI223" s="347"/>
      <c r="DJ223" s="347"/>
      <c r="DK223" s="344">
        <f t="shared" si="1671"/>
        <v>0</v>
      </c>
      <c r="DL223" s="345">
        <v>0.294289866351475</v>
      </c>
      <c r="DM223" s="348">
        <f t="shared" si="1672"/>
        <v>0</v>
      </c>
      <c r="DN223" s="349">
        <f t="shared" si="1673"/>
        <v>0</v>
      </c>
      <c r="DO223" s="350"/>
      <c r="DP223" s="341">
        <v>8.0</v>
      </c>
      <c r="DQ223" s="342" t="s">
        <v>130</v>
      </c>
      <c r="DR223" s="343" t="s">
        <v>121</v>
      </c>
      <c r="DS223" s="343" t="s">
        <v>123</v>
      </c>
      <c r="DT223" s="344">
        <f>ADHB!DV223</f>
        <v>0</v>
      </c>
      <c r="DU223" s="344"/>
      <c r="DV223" s="344">
        <f t="shared" si="1674"/>
        <v>0</v>
      </c>
      <c r="DW223" s="345"/>
      <c r="DX223" s="344">
        <f t="shared" si="1675"/>
        <v>0</v>
      </c>
      <c r="DY223" s="346"/>
      <c r="DZ223" s="347"/>
      <c r="EA223" s="347"/>
      <c r="EB223" s="344">
        <f t="shared" si="1676"/>
        <v>0</v>
      </c>
      <c r="EC223" s="345">
        <v>0.294289866351475</v>
      </c>
      <c r="ED223" s="348">
        <f t="shared" si="1677"/>
        <v>0</v>
      </c>
      <c r="EE223" s="349">
        <f t="shared" si="1678"/>
        <v>0</v>
      </c>
      <c r="EF223" s="350"/>
      <c r="EG223" s="341">
        <v>8.0</v>
      </c>
      <c r="EH223" s="342" t="s">
        <v>130</v>
      </c>
      <c r="EI223" s="343" t="s">
        <v>121</v>
      </c>
      <c r="EJ223" s="343" t="s">
        <v>123</v>
      </c>
      <c r="EK223" s="344">
        <f>ADHB!EM223</f>
        <v>0</v>
      </c>
      <c r="EL223" s="344"/>
      <c r="EM223" s="344">
        <f t="shared" si="1679"/>
        <v>0</v>
      </c>
      <c r="EN223" s="345"/>
      <c r="EO223" s="344">
        <f t="shared" si="1680"/>
        <v>0</v>
      </c>
      <c r="EP223" s="346"/>
      <c r="EQ223" s="347"/>
      <c r="ER223" s="347"/>
      <c r="ES223" s="344">
        <f t="shared" si="1681"/>
        <v>0</v>
      </c>
      <c r="ET223" s="345">
        <v>0.294289866351475</v>
      </c>
      <c r="EU223" s="348">
        <f t="shared" si="1682"/>
        <v>0</v>
      </c>
      <c r="EV223" s="349">
        <f t="shared" si="1683"/>
        <v>0</v>
      </c>
      <c r="EW223" s="350"/>
      <c r="EX223" s="341">
        <v>8.0</v>
      </c>
      <c r="EY223" s="342" t="s">
        <v>130</v>
      </c>
      <c r="EZ223" s="343" t="s">
        <v>121</v>
      </c>
      <c r="FA223" s="343" t="s">
        <v>123</v>
      </c>
      <c r="FB223" s="344">
        <f>ADHB!FD223</f>
        <v>0</v>
      </c>
      <c r="FC223" s="344"/>
      <c r="FD223" s="344">
        <f t="shared" si="1684"/>
        <v>0</v>
      </c>
      <c r="FE223" s="345"/>
      <c r="FF223" s="344">
        <f t="shared" si="1685"/>
        <v>0</v>
      </c>
      <c r="FG223" s="346"/>
      <c r="FH223" s="347"/>
      <c r="FI223" s="347"/>
      <c r="FJ223" s="344">
        <f t="shared" si="1686"/>
        <v>0</v>
      </c>
      <c r="FK223" s="345">
        <v>0.294289866351475</v>
      </c>
      <c r="FL223" s="348">
        <f t="shared" si="1687"/>
        <v>0</v>
      </c>
      <c r="FM223" s="349">
        <f t="shared" si="1688"/>
        <v>0</v>
      </c>
      <c r="FN223" s="350"/>
      <c r="FO223" s="341">
        <v>8.0</v>
      </c>
      <c r="FP223" s="342" t="s">
        <v>130</v>
      </c>
      <c r="FQ223" s="343" t="s">
        <v>121</v>
      </c>
      <c r="FR223" s="343" t="s">
        <v>123</v>
      </c>
      <c r="FS223" s="344">
        <f>ADHB!FU223</f>
        <v>0</v>
      </c>
      <c r="FT223" s="344"/>
      <c r="FU223" s="344">
        <f t="shared" si="1689"/>
        <v>0</v>
      </c>
      <c r="FV223" s="345"/>
      <c r="FW223" s="344">
        <f t="shared" si="1690"/>
        <v>0</v>
      </c>
      <c r="FX223" s="346"/>
      <c r="FY223" s="347"/>
      <c r="FZ223" s="347"/>
      <c r="GA223" s="344">
        <f t="shared" si="1691"/>
        <v>0</v>
      </c>
      <c r="GB223" s="345">
        <v>0.294289866351475</v>
      </c>
      <c r="GC223" s="348">
        <f t="shared" si="1692"/>
        <v>0</v>
      </c>
      <c r="GD223" s="349">
        <f t="shared" si="1693"/>
        <v>0</v>
      </c>
      <c r="GE223" s="350"/>
      <c r="GF223" s="341">
        <v>8.0</v>
      </c>
      <c r="GG223" s="342" t="s">
        <v>130</v>
      </c>
      <c r="GH223" s="343" t="s">
        <v>121</v>
      </c>
      <c r="GI223" s="343" t="s">
        <v>123</v>
      </c>
      <c r="GJ223" s="344">
        <f>ADHB!GL223</f>
        <v>0</v>
      </c>
      <c r="GK223" s="344"/>
      <c r="GL223" s="344">
        <f t="shared" si="1694"/>
        <v>0</v>
      </c>
      <c r="GM223" s="345"/>
      <c r="GN223" s="344">
        <f t="shared" si="1695"/>
        <v>0</v>
      </c>
      <c r="GO223" s="346"/>
      <c r="GP223" s="347"/>
      <c r="GQ223" s="347"/>
      <c r="GR223" s="344">
        <f t="shared" si="1696"/>
        <v>0</v>
      </c>
      <c r="GS223" s="345">
        <v>0.294289866351475</v>
      </c>
      <c r="GT223" s="348">
        <f t="shared" si="1697"/>
        <v>0</v>
      </c>
      <c r="GU223" s="349">
        <f t="shared" si="1698"/>
        <v>0</v>
      </c>
      <c r="GV223" s="350"/>
      <c r="GW223" s="341">
        <v>8.0</v>
      </c>
      <c r="GX223" s="342" t="s">
        <v>130</v>
      </c>
      <c r="GY223" s="343" t="s">
        <v>121</v>
      </c>
      <c r="GZ223" s="343" t="s">
        <v>123</v>
      </c>
      <c r="HA223" s="344">
        <f>ADHB!HC223</f>
        <v>0</v>
      </c>
      <c r="HB223" s="344"/>
      <c r="HC223" s="344">
        <f t="shared" si="1699"/>
        <v>0</v>
      </c>
      <c r="HD223" s="345"/>
      <c r="HE223" s="344">
        <f t="shared" si="1700"/>
        <v>0</v>
      </c>
      <c r="HF223" s="346"/>
      <c r="HG223" s="347"/>
      <c r="HH223" s="347"/>
      <c r="HI223" s="344">
        <f t="shared" si="1701"/>
        <v>0</v>
      </c>
      <c r="HJ223" s="345">
        <v>0.294289866351475</v>
      </c>
      <c r="HK223" s="348">
        <f t="shared" si="1702"/>
        <v>0</v>
      </c>
      <c r="HL223" s="349">
        <f t="shared" si="1703"/>
        <v>0</v>
      </c>
      <c r="HM223" s="350"/>
      <c r="HN223" s="341">
        <v>8.0</v>
      </c>
      <c r="HO223" s="342" t="s">
        <v>130</v>
      </c>
      <c r="HP223" s="343" t="s">
        <v>121</v>
      </c>
      <c r="HQ223" s="343" t="s">
        <v>123</v>
      </c>
      <c r="HR223" s="344">
        <f>ADHB!HT223</f>
        <v>0</v>
      </c>
      <c r="HS223" s="344"/>
      <c r="HT223" s="344">
        <f t="shared" si="1704"/>
        <v>0</v>
      </c>
      <c r="HU223" s="345"/>
      <c r="HV223" s="344">
        <f t="shared" si="1705"/>
        <v>0</v>
      </c>
      <c r="HW223" s="346"/>
      <c r="HX223" s="347"/>
      <c r="HY223" s="347"/>
      <c r="HZ223" s="344">
        <f t="shared" si="1706"/>
        <v>0</v>
      </c>
      <c r="IA223" s="345">
        <v>0.294289866351475</v>
      </c>
      <c r="IB223" s="348">
        <f t="shared" si="1707"/>
        <v>0</v>
      </c>
      <c r="IC223" s="349">
        <f t="shared" si="1708"/>
        <v>0</v>
      </c>
      <c r="ID223" s="350"/>
      <c r="IE223" s="341">
        <v>8.0</v>
      </c>
      <c r="IF223" s="342" t="s">
        <v>130</v>
      </c>
      <c r="IG223" s="343" t="s">
        <v>121</v>
      </c>
      <c r="IH223" s="343" t="s">
        <v>123</v>
      </c>
      <c r="II223" s="344">
        <f>ADHB!IK223</f>
        <v>0</v>
      </c>
      <c r="IJ223" s="344"/>
      <c r="IK223" s="344">
        <f t="shared" si="1709"/>
        <v>0</v>
      </c>
      <c r="IL223" s="345"/>
      <c r="IM223" s="344">
        <f t="shared" si="1710"/>
        <v>0</v>
      </c>
      <c r="IN223" s="346"/>
      <c r="IO223" s="347"/>
      <c r="IP223" s="347"/>
      <c r="IQ223" s="344">
        <f t="shared" si="1711"/>
        <v>0</v>
      </c>
      <c r="IR223" s="345">
        <v>0.294289866351475</v>
      </c>
      <c r="IS223" s="348">
        <f t="shared" si="1712"/>
        <v>0</v>
      </c>
      <c r="IT223" s="349">
        <f t="shared" si="1713"/>
        <v>0</v>
      </c>
      <c r="IU223" s="350"/>
      <c r="IV223" s="341">
        <v>8.0</v>
      </c>
      <c r="IW223" s="342" t="s">
        <v>130</v>
      </c>
      <c r="IX223" s="343" t="s">
        <v>121</v>
      </c>
      <c r="IY223" s="343" t="s">
        <v>123</v>
      </c>
      <c r="IZ223" s="344">
        <f>ADHB!JB223</f>
        <v>0</v>
      </c>
      <c r="JA223" s="344"/>
      <c r="JB223" s="344">
        <f t="shared" si="1714"/>
        <v>0</v>
      </c>
      <c r="JC223" s="345"/>
      <c r="JD223" s="344">
        <f t="shared" si="1715"/>
        <v>0</v>
      </c>
      <c r="JE223" s="346"/>
      <c r="JF223" s="347"/>
      <c r="JG223" s="347"/>
      <c r="JH223" s="344">
        <f t="shared" si="1716"/>
        <v>0</v>
      </c>
      <c r="JI223" s="345">
        <v>0.294289866351475</v>
      </c>
      <c r="JJ223" s="348">
        <f t="shared" si="1717"/>
        <v>0</v>
      </c>
      <c r="JK223" s="349">
        <f t="shared" si="1718"/>
        <v>0</v>
      </c>
      <c r="JL223" s="350"/>
      <c r="JM223" s="341">
        <v>8.0</v>
      </c>
      <c r="JN223" s="342" t="s">
        <v>130</v>
      </c>
      <c r="JO223" s="343" t="s">
        <v>121</v>
      </c>
      <c r="JP223" s="343" t="s">
        <v>123</v>
      </c>
      <c r="JQ223" s="344">
        <f>ADHB!JS223</f>
        <v>0</v>
      </c>
      <c r="JR223" s="344"/>
      <c r="JS223" s="344">
        <f t="shared" si="1719"/>
        <v>0</v>
      </c>
      <c r="JT223" s="345"/>
      <c r="JU223" s="344">
        <f t="shared" si="1720"/>
        <v>0</v>
      </c>
      <c r="JV223" s="346"/>
      <c r="JW223" s="347"/>
      <c r="JX223" s="347"/>
      <c r="JY223" s="344">
        <f t="shared" si="1721"/>
        <v>0</v>
      </c>
      <c r="JZ223" s="345">
        <v>0.294289866351475</v>
      </c>
      <c r="KA223" s="348">
        <f t="shared" si="1722"/>
        <v>0</v>
      </c>
      <c r="KB223" s="349">
        <f t="shared" si="1723"/>
        <v>0</v>
      </c>
      <c r="KC223" s="350"/>
      <c r="KD223" s="341">
        <v>8.0</v>
      </c>
      <c r="KE223" s="342" t="s">
        <v>130</v>
      </c>
      <c r="KF223" s="343" t="s">
        <v>121</v>
      </c>
      <c r="KG223" s="343" t="s">
        <v>123</v>
      </c>
      <c r="KH223" s="344">
        <f>ADHB!KJ223</f>
        <v>0</v>
      </c>
      <c r="KI223" s="344"/>
      <c r="KJ223" s="344">
        <f t="shared" si="1724"/>
        <v>0</v>
      </c>
      <c r="KK223" s="345"/>
      <c r="KL223" s="344">
        <f t="shared" si="1725"/>
        <v>0</v>
      </c>
      <c r="KM223" s="346"/>
      <c r="KN223" s="347"/>
      <c r="KO223" s="347"/>
      <c r="KP223" s="344">
        <f t="shared" si="1726"/>
        <v>0</v>
      </c>
      <c r="KQ223" s="345">
        <v>0.294289866351475</v>
      </c>
      <c r="KR223" s="348">
        <f t="shared" si="1727"/>
        <v>0</v>
      </c>
      <c r="KS223" s="349">
        <f t="shared" si="1728"/>
        <v>0</v>
      </c>
      <c r="KT223" s="350"/>
      <c r="KU223" s="351"/>
    </row>
    <row r="224" ht="15.75" customHeight="1">
      <c r="A224" s="341">
        <v>9.0</v>
      </c>
      <c r="B224" s="342" t="s">
        <v>131</v>
      </c>
      <c r="C224" s="343" t="s">
        <v>121</v>
      </c>
      <c r="D224" s="343" t="s">
        <v>123</v>
      </c>
      <c r="E224" s="344">
        <f>ADHB!G224</f>
        <v>0</v>
      </c>
      <c r="F224" s="344"/>
      <c r="G224" s="344">
        <f t="shared" si="1639"/>
        <v>0</v>
      </c>
      <c r="H224" s="345"/>
      <c r="I224" s="344">
        <f t="shared" si="1640"/>
        <v>0</v>
      </c>
      <c r="J224" s="346"/>
      <c r="K224" s="347"/>
      <c r="L224" s="347"/>
      <c r="M224" s="344">
        <f t="shared" si="1641"/>
        <v>0</v>
      </c>
      <c r="N224" s="345">
        <v>0.294289866351475</v>
      </c>
      <c r="O224" s="348">
        <f t="shared" si="1642"/>
        <v>0</v>
      </c>
      <c r="P224" s="349">
        <f t="shared" si="1643"/>
        <v>0</v>
      </c>
      <c r="Q224" s="350"/>
      <c r="R224" s="341">
        <v>9.0</v>
      </c>
      <c r="S224" s="342" t="s">
        <v>131</v>
      </c>
      <c r="T224" s="343" t="s">
        <v>121</v>
      </c>
      <c r="U224" s="343" t="s">
        <v>123</v>
      </c>
      <c r="V224" s="344">
        <f>ADHB!X224</f>
        <v>0</v>
      </c>
      <c r="W224" s="344"/>
      <c r="X224" s="344">
        <f t="shared" si="1644"/>
        <v>0</v>
      </c>
      <c r="Y224" s="345"/>
      <c r="Z224" s="344">
        <f t="shared" si="1645"/>
        <v>0</v>
      </c>
      <c r="AA224" s="346"/>
      <c r="AB224" s="347"/>
      <c r="AC224" s="347"/>
      <c r="AD224" s="344">
        <f t="shared" si="1646"/>
        <v>0</v>
      </c>
      <c r="AE224" s="345">
        <v>0.294289866351475</v>
      </c>
      <c r="AF224" s="348">
        <f t="shared" si="1647"/>
        <v>0</v>
      </c>
      <c r="AG224" s="349">
        <f t="shared" si="1648"/>
        <v>0</v>
      </c>
      <c r="AH224" s="350"/>
      <c r="AI224" s="341">
        <v>9.0</v>
      </c>
      <c r="AJ224" s="342" t="s">
        <v>131</v>
      </c>
      <c r="AK224" s="343" t="s">
        <v>121</v>
      </c>
      <c r="AL224" s="343" t="s">
        <v>123</v>
      </c>
      <c r="AM224" s="344">
        <f>ADHB!AO224</f>
        <v>0</v>
      </c>
      <c r="AN224" s="344"/>
      <c r="AO224" s="344">
        <f t="shared" si="1649"/>
        <v>0</v>
      </c>
      <c r="AP224" s="345"/>
      <c r="AQ224" s="344">
        <f t="shared" si="1650"/>
        <v>0</v>
      </c>
      <c r="AR224" s="346"/>
      <c r="AS224" s="347"/>
      <c r="AT224" s="347"/>
      <c r="AU224" s="344">
        <f t="shared" si="1651"/>
        <v>0</v>
      </c>
      <c r="AV224" s="345">
        <v>0.294289866351475</v>
      </c>
      <c r="AW224" s="348">
        <f t="shared" si="1652"/>
        <v>0</v>
      </c>
      <c r="AX224" s="349">
        <f t="shared" si="1653"/>
        <v>0</v>
      </c>
      <c r="AY224" s="350"/>
      <c r="AZ224" s="341">
        <v>9.0</v>
      </c>
      <c r="BA224" s="342" t="s">
        <v>131</v>
      </c>
      <c r="BB224" s="343" t="s">
        <v>121</v>
      </c>
      <c r="BC224" s="343" t="s">
        <v>123</v>
      </c>
      <c r="BD224" s="344">
        <f>ADHB!BF224</f>
        <v>0</v>
      </c>
      <c r="BE224" s="344"/>
      <c r="BF224" s="344">
        <f t="shared" si="1654"/>
        <v>0</v>
      </c>
      <c r="BG224" s="345"/>
      <c r="BH224" s="344">
        <f t="shared" si="1655"/>
        <v>0</v>
      </c>
      <c r="BI224" s="346"/>
      <c r="BJ224" s="347"/>
      <c r="BK224" s="347"/>
      <c r="BL224" s="344">
        <f t="shared" si="1656"/>
        <v>0</v>
      </c>
      <c r="BM224" s="345">
        <v>0.294289866351475</v>
      </c>
      <c r="BN224" s="348">
        <f t="shared" si="1657"/>
        <v>0</v>
      </c>
      <c r="BO224" s="349">
        <f t="shared" si="1658"/>
        <v>0</v>
      </c>
      <c r="BP224" s="350"/>
      <c r="BQ224" s="341">
        <v>9.0</v>
      </c>
      <c r="BR224" s="342" t="s">
        <v>131</v>
      </c>
      <c r="BS224" s="343" t="s">
        <v>121</v>
      </c>
      <c r="BT224" s="343" t="s">
        <v>123</v>
      </c>
      <c r="BU224" s="344">
        <f>ADHB!BW224</f>
        <v>0</v>
      </c>
      <c r="BV224" s="344"/>
      <c r="BW224" s="344">
        <f t="shared" si="1659"/>
        <v>0</v>
      </c>
      <c r="BX224" s="345"/>
      <c r="BY224" s="344">
        <f t="shared" si="1660"/>
        <v>0</v>
      </c>
      <c r="BZ224" s="346"/>
      <c r="CA224" s="347"/>
      <c r="CB224" s="347"/>
      <c r="CC224" s="344">
        <f t="shared" si="1661"/>
        <v>0</v>
      </c>
      <c r="CD224" s="345">
        <v>0.294289866351475</v>
      </c>
      <c r="CE224" s="348">
        <f t="shared" si="1662"/>
        <v>0</v>
      </c>
      <c r="CF224" s="349">
        <f t="shared" si="1663"/>
        <v>0</v>
      </c>
      <c r="CG224" s="350"/>
      <c r="CH224" s="341">
        <v>9.0</v>
      </c>
      <c r="CI224" s="342" t="s">
        <v>131</v>
      </c>
      <c r="CJ224" s="343" t="s">
        <v>121</v>
      </c>
      <c r="CK224" s="343" t="s">
        <v>123</v>
      </c>
      <c r="CL224" s="344">
        <f>ADHB!CN224</f>
        <v>0</v>
      </c>
      <c r="CM224" s="344"/>
      <c r="CN224" s="344">
        <f t="shared" si="1664"/>
        <v>0</v>
      </c>
      <c r="CO224" s="345"/>
      <c r="CP224" s="344">
        <f t="shared" si="1665"/>
        <v>0</v>
      </c>
      <c r="CQ224" s="346"/>
      <c r="CR224" s="347"/>
      <c r="CS224" s="347"/>
      <c r="CT224" s="344">
        <f t="shared" si="1666"/>
        <v>0</v>
      </c>
      <c r="CU224" s="345">
        <v>0.294289866351475</v>
      </c>
      <c r="CV224" s="348">
        <f t="shared" si="1667"/>
        <v>0</v>
      </c>
      <c r="CW224" s="349">
        <f t="shared" si="1668"/>
        <v>0</v>
      </c>
      <c r="CX224" s="350"/>
      <c r="CY224" s="341">
        <v>9.0</v>
      </c>
      <c r="CZ224" s="342" t="s">
        <v>131</v>
      </c>
      <c r="DA224" s="343" t="s">
        <v>121</v>
      </c>
      <c r="DB224" s="343" t="s">
        <v>123</v>
      </c>
      <c r="DC224" s="344">
        <f>ADHB!DE224</f>
        <v>0</v>
      </c>
      <c r="DD224" s="344"/>
      <c r="DE224" s="344">
        <f t="shared" si="1669"/>
        <v>0</v>
      </c>
      <c r="DF224" s="345"/>
      <c r="DG224" s="344">
        <f t="shared" si="1670"/>
        <v>0</v>
      </c>
      <c r="DH224" s="346"/>
      <c r="DI224" s="347"/>
      <c r="DJ224" s="347"/>
      <c r="DK224" s="344">
        <f t="shared" si="1671"/>
        <v>0</v>
      </c>
      <c r="DL224" s="345">
        <v>0.294289866351475</v>
      </c>
      <c r="DM224" s="348">
        <f t="shared" si="1672"/>
        <v>0</v>
      </c>
      <c r="DN224" s="349">
        <f t="shared" si="1673"/>
        <v>0</v>
      </c>
      <c r="DO224" s="350"/>
      <c r="DP224" s="341">
        <v>9.0</v>
      </c>
      <c r="DQ224" s="342" t="s">
        <v>131</v>
      </c>
      <c r="DR224" s="343" t="s">
        <v>121</v>
      </c>
      <c r="DS224" s="343" t="s">
        <v>123</v>
      </c>
      <c r="DT224" s="344">
        <f>ADHB!DV224</f>
        <v>0</v>
      </c>
      <c r="DU224" s="344"/>
      <c r="DV224" s="344">
        <f t="shared" si="1674"/>
        <v>0</v>
      </c>
      <c r="DW224" s="345"/>
      <c r="DX224" s="344">
        <f t="shared" si="1675"/>
        <v>0</v>
      </c>
      <c r="DY224" s="346"/>
      <c r="DZ224" s="347"/>
      <c r="EA224" s="347"/>
      <c r="EB224" s="344">
        <f t="shared" si="1676"/>
        <v>0</v>
      </c>
      <c r="EC224" s="345">
        <v>0.294289866351475</v>
      </c>
      <c r="ED224" s="348">
        <f t="shared" si="1677"/>
        <v>0</v>
      </c>
      <c r="EE224" s="349">
        <f t="shared" si="1678"/>
        <v>0</v>
      </c>
      <c r="EF224" s="350"/>
      <c r="EG224" s="341">
        <v>9.0</v>
      </c>
      <c r="EH224" s="342" t="s">
        <v>131</v>
      </c>
      <c r="EI224" s="343" t="s">
        <v>121</v>
      </c>
      <c r="EJ224" s="343" t="s">
        <v>123</v>
      </c>
      <c r="EK224" s="344">
        <f>ADHB!EM224</f>
        <v>0</v>
      </c>
      <c r="EL224" s="344"/>
      <c r="EM224" s="344">
        <f t="shared" si="1679"/>
        <v>0</v>
      </c>
      <c r="EN224" s="345"/>
      <c r="EO224" s="344">
        <f t="shared" si="1680"/>
        <v>0</v>
      </c>
      <c r="EP224" s="346"/>
      <c r="EQ224" s="347"/>
      <c r="ER224" s="347"/>
      <c r="ES224" s="344">
        <f t="shared" si="1681"/>
        <v>0</v>
      </c>
      <c r="ET224" s="345">
        <v>0.294289866351475</v>
      </c>
      <c r="EU224" s="348">
        <f t="shared" si="1682"/>
        <v>0</v>
      </c>
      <c r="EV224" s="349">
        <f t="shared" si="1683"/>
        <v>0</v>
      </c>
      <c r="EW224" s="350"/>
      <c r="EX224" s="341">
        <v>9.0</v>
      </c>
      <c r="EY224" s="342" t="s">
        <v>131</v>
      </c>
      <c r="EZ224" s="343" t="s">
        <v>121</v>
      </c>
      <c r="FA224" s="343" t="s">
        <v>123</v>
      </c>
      <c r="FB224" s="344">
        <f>ADHB!FD224</f>
        <v>0</v>
      </c>
      <c r="FC224" s="344"/>
      <c r="FD224" s="344">
        <f t="shared" si="1684"/>
        <v>0</v>
      </c>
      <c r="FE224" s="345"/>
      <c r="FF224" s="344">
        <f t="shared" si="1685"/>
        <v>0</v>
      </c>
      <c r="FG224" s="346"/>
      <c r="FH224" s="347"/>
      <c r="FI224" s="347"/>
      <c r="FJ224" s="344">
        <f t="shared" si="1686"/>
        <v>0</v>
      </c>
      <c r="FK224" s="345">
        <v>0.294289866351475</v>
      </c>
      <c r="FL224" s="348">
        <f t="shared" si="1687"/>
        <v>0</v>
      </c>
      <c r="FM224" s="349">
        <f t="shared" si="1688"/>
        <v>0</v>
      </c>
      <c r="FN224" s="350"/>
      <c r="FO224" s="341">
        <v>9.0</v>
      </c>
      <c r="FP224" s="342" t="s">
        <v>131</v>
      </c>
      <c r="FQ224" s="343" t="s">
        <v>121</v>
      </c>
      <c r="FR224" s="343" t="s">
        <v>123</v>
      </c>
      <c r="FS224" s="344">
        <f>ADHB!FU224</f>
        <v>0</v>
      </c>
      <c r="FT224" s="344"/>
      <c r="FU224" s="344">
        <f t="shared" si="1689"/>
        <v>0</v>
      </c>
      <c r="FV224" s="345"/>
      <c r="FW224" s="344">
        <f t="shared" si="1690"/>
        <v>0</v>
      </c>
      <c r="FX224" s="346"/>
      <c r="FY224" s="347"/>
      <c r="FZ224" s="347"/>
      <c r="GA224" s="344">
        <f t="shared" si="1691"/>
        <v>0</v>
      </c>
      <c r="GB224" s="345">
        <v>0.294289866351475</v>
      </c>
      <c r="GC224" s="348">
        <f t="shared" si="1692"/>
        <v>0</v>
      </c>
      <c r="GD224" s="349">
        <f t="shared" si="1693"/>
        <v>0</v>
      </c>
      <c r="GE224" s="350"/>
      <c r="GF224" s="341">
        <v>9.0</v>
      </c>
      <c r="GG224" s="342" t="s">
        <v>131</v>
      </c>
      <c r="GH224" s="343" t="s">
        <v>121</v>
      </c>
      <c r="GI224" s="343" t="s">
        <v>123</v>
      </c>
      <c r="GJ224" s="344">
        <f>ADHB!GL224</f>
        <v>0</v>
      </c>
      <c r="GK224" s="344"/>
      <c r="GL224" s="344">
        <f t="shared" si="1694"/>
        <v>0</v>
      </c>
      <c r="GM224" s="345"/>
      <c r="GN224" s="344">
        <f t="shared" si="1695"/>
        <v>0</v>
      </c>
      <c r="GO224" s="346"/>
      <c r="GP224" s="347"/>
      <c r="GQ224" s="347"/>
      <c r="GR224" s="344">
        <f t="shared" si="1696"/>
        <v>0</v>
      </c>
      <c r="GS224" s="345">
        <v>0.294289866351475</v>
      </c>
      <c r="GT224" s="348">
        <f t="shared" si="1697"/>
        <v>0</v>
      </c>
      <c r="GU224" s="349">
        <f t="shared" si="1698"/>
        <v>0</v>
      </c>
      <c r="GV224" s="350"/>
      <c r="GW224" s="341">
        <v>9.0</v>
      </c>
      <c r="GX224" s="342" t="s">
        <v>131</v>
      </c>
      <c r="GY224" s="343" t="s">
        <v>121</v>
      </c>
      <c r="GZ224" s="343" t="s">
        <v>123</v>
      </c>
      <c r="HA224" s="344">
        <f>ADHB!HC224</f>
        <v>0</v>
      </c>
      <c r="HB224" s="344"/>
      <c r="HC224" s="344">
        <f t="shared" si="1699"/>
        <v>0</v>
      </c>
      <c r="HD224" s="345"/>
      <c r="HE224" s="344">
        <f t="shared" si="1700"/>
        <v>0</v>
      </c>
      <c r="HF224" s="346"/>
      <c r="HG224" s="347"/>
      <c r="HH224" s="347"/>
      <c r="HI224" s="344">
        <f t="shared" si="1701"/>
        <v>0</v>
      </c>
      <c r="HJ224" s="345">
        <v>0.294289866351475</v>
      </c>
      <c r="HK224" s="348">
        <f t="shared" si="1702"/>
        <v>0</v>
      </c>
      <c r="HL224" s="349">
        <f t="shared" si="1703"/>
        <v>0</v>
      </c>
      <c r="HM224" s="350"/>
      <c r="HN224" s="341">
        <v>9.0</v>
      </c>
      <c r="HO224" s="342" t="s">
        <v>131</v>
      </c>
      <c r="HP224" s="343" t="s">
        <v>121</v>
      </c>
      <c r="HQ224" s="343" t="s">
        <v>123</v>
      </c>
      <c r="HR224" s="344">
        <f>ADHB!HT224</f>
        <v>0</v>
      </c>
      <c r="HS224" s="344"/>
      <c r="HT224" s="344">
        <f t="shared" si="1704"/>
        <v>0</v>
      </c>
      <c r="HU224" s="345"/>
      <c r="HV224" s="344">
        <f t="shared" si="1705"/>
        <v>0</v>
      </c>
      <c r="HW224" s="346"/>
      <c r="HX224" s="347"/>
      <c r="HY224" s="347"/>
      <c r="HZ224" s="344">
        <f t="shared" si="1706"/>
        <v>0</v>
      </c>
      <c r="IA224" s="345">
        <v>0.294289866351475</v>
      </c>
      <c r="IB224" s="348">
        <f t="shared" si="1707"/>
        <v>0</v>
      </c>
      <c r="IC224" s="349">
        <f t="shared" si="1708"/>
        <v>0</v>
      </c>
      <c r="ID224" s="350"/>
      <c r="IE224" s="341">
        <v>9.0</v>
      </c>
      <c r="IF224" s="342" t="s">
        <v>131</v>
      </c>
      <c r="IG224" s="343" t="s">
        <v>121</v>
      </c>
      <c r="IH224" s="343" t="s">
        <v>123</v>
      </c>
      <c r="II224" s="344">
        <f>ADHB!IK224</f>
        <v>0</v>
      </c>
      <c r="IJ224" s="344"/>
      <c r="IK224" s="344">
        <f t="shared" si="1709"/>
        <v>0</v>
      </c>
      <c r="IL224" s="345"/>
      <c r="IM224" s="344">
        <f t="shared" si="1710"/>
        <v>0</v>
      </c>
      <c r="IN224" s="346"/>
      <c r="IO224" s="347"/>
      <c r="IP224" s="347"/>
      <c r="IQ224" s="344">
        <f t="shared" si="1711"/>
        <v>0</v>
      </c>
      <c r="IR224" s="345">
        <v>0.294289866351475</v>
      </c>
      <c r="IS224" s="348">
        <f t="shared" si="1712"/>
        <v>0</v>
      </c>
      <c r="IT224" s="349">
        <f t="shared" si="1713"/>
        <v>0</v>
      </c>
      <c r="IU224" s="350"/>
      <c r="IV224" s="341">
        <v>9.0</v>
      </c>
      <c r="IW224" s="342" t="s">
        <v>131</v>
      </c>
      <c r="IX224" s="343" t="s">
        <v>121</v>
      </c>
      <c r="IY224" s="343" t="s">
        <v>123</v>
      </c>
      <c r="IZ224" s="344">
        <f>ADHB!JB224</f>
        <v>0</v>
      </c>
      <c r="JA224" s="344"/>
      <c r="JB224" s="344">
        <f t="shared" si="1714"/>
        <v>0</v>
      </c>
      <c r="JC224" s="345"/>
      <c r="JD224" s="344">
        <f t="shared" si="1715"/>
        <v>0</v>
      </c>
      <c r="JE224" s="346"/>
      <c r="JF224" s="347"/>
      <c r="JG224" s="347"/>
      <c r="JH224" s="344">
        <f t="shared" si="1716"/>
        <v>0</v>
      </c>
      <c r="JI224" s="345">
        <v>0.294289866351475</v>
      </c>
      <c r="JJ224" s="348">
        <f t="shared" si="1717"/>
        <v>0</v>
      </c>
      <c r="JK224" s="349">
        <f t="shared" si="1718"/>
        <v>0</v>
      </c>
      <c r="JL224" s="350"/>
      <c r="JM224" s="341">
        <v>9.0</v>
      </c>
      <c r="JN224" s="342" t="s">
        <v>131</v>
      </c>
      <c r="JO224" s="343" t="s">
        <v>121</v>
      </c>
      <c r="JP224" s="343" t="s">
        <v>123</v>
      </c>
      <c r="JQ224" s="344">
        <f>ADHB!JS224</f>
        <v>0</v>
      </c>
      <c r="JR224" s="344"/>
      <c r="JS224" s="344">
        <f t="shared" si="1719"/>
        <v>0</v>
      </c>
      <c r="JT224" s="345"/>
      <c r="JU224" s="344">
        <f t="shared" si="1720"/>
        <v>0</v>
      </c>
      <c r="JV224" s="346"/>
      <c r="JW224" s="347"/>
      <c r="JX224" s="347"/>
      <c r="JY224" s="344">
        <f t="shared" si="1721"/>
        <v>0</v>
      </c>
      <c r="JZ224" s="345">
        <v>0.294289866351475</v>
      </c>
      <c r="KA224" s="348">
        <f t="shared" si="1722"/>
        <v>0</v>
      </c>
      <c r="KB224" s="349">
        <f t="shared" si="1723"/>
        <v>0</v>
      </c>
      <c r="KC224" s="350"/>
      <c r="KD224" s="341">
        <v>9.0</v>
      </c>
      <c r="KE224" s="342" t="s">
        <v>131</v>
      </c>
      <c r="KF224" s="343" t="s">
        <v>121</v>
      </c>
      <c r="KG224" s="343" t="s">
        <v>123</v>
      </c>
      <c r="KH224" s="344">
        <f>ADHB!KJ224</f>
        <v>0</v>
      </c>
      <c r="KI224" s="344"/>
      <c r="KJ224" s="344">
        <f t="shared" si="1724"/>
        <v>0</v>
      </c>
      <c r="KK224" s="345"/>
      <c r="KL224" s="344">
        <f t="shared" si="1725"/>
        <v>0</v>
      </c>
      <c r="KM224" s="346"/>
      <c r="KN224" s="347"/>
      <c r="KO224" s="347"/>
      <c r="KP224" s="344">
        <f t="shared" si="1726"/>
        <v>0</v>
      </c>
      <c r="KQ224" s="345">
        <v>0.294289866351475</v>
      </c>
      <c r="KR224" s="348">
        <f t="shared" si="1727"/>
        <v>0</v>
      </c>
      <c r="KS224" s="349">
        <f t="shared" si="1728"/>
        <v>0</v>
      </c>
      <c r="KT224" s="350"/>
      <c r="KU224" s="351"/>
    </row>
    <row r="225" ht="15.75" customHeight="1">
      <c r="A225" s="341">
        <v>10.0</v>
      </c>
      <c r="B225" s="342" t="s">
        <v>132</v>
      </c>
      <c r="C225" s="343" t="s">
        <v>121</v>
      </c>
      <c r="D225" s="343" t="s">
        <v>123</v>
      </c>
      <c r="E225" s="344">
        <f>ADHB!G225</f>
        <v>0</v>
      </c>
      <c r="F225" s="344"/>
      <c r="G225" s="344">
        <f t="shared" si="1639"/>
        <v>0</v>
      </c>
      <c r="H225" s="345"/>
      <c r="I225" s="344">
        <f t="shared" si="1640"/>
        <v>0</v>
      </c>
      <c r="J225" s="346"/>
      <c r="K225" s="347"/>
      <c r="L225" s="347"/>
      <c r="M225" s="344">
        <f t="shared" si="1641"/>
        <v>0</v>
      </c>
      <c r="N225" s="345">
        <v>0.294289866351475</v>
      </c>
      <c r="O225" s="348">
        <f t="shared" si="1642"/>
        <v>0</v>
      </c>
      <c r="P225" s="349">
        <f t="shared" si="1643"/>
        <v>0</v>
      </c>
      <c r="Q225" s="350"/>
      <c r="R225" s="341">
        <v>10.0</v>
      </c>
      <c r="S225" s="342" t="s">
        <v>132</v>
      </c>
      <c r="T225" s="343" t="s">
        <v>121</v>
      </c>
      <c r="U225" s="343" t="s">
        <v>123</v>
      </c>
      <c r="V225" s="344">
        <f>ADHB!X225</f>
        <v>0</v>
      </c>
      <c r="W225" s="344"/>
      <c r="X225" s="344">
        <f t="shared" si="1644"/>
        <v>0</v>
      </c>
      <c r="Y225" s="345"/>
      <c r="Z225" s="344">
        <f t="shared" si="1645"/>
        <v>0</v>
      </c>
      <c r="AA225" s="346"/>
      <c r="AB225" s="347"/>
      <c r="AC225" s="347"/>
      <c r="AD225" s="344">
        <f t="shared" si="1646"/>
        <v>0</v>
      </c>
      <c r="AE225" s="345">
        <v>0.294289866351475</v>
      </c>
      <c r="AF225" s="348">
        <f t="shared" si="1647"/>
        <v>0</v>
      </c>
      <c r="AG225" s="349">
        <f t="shared" si="1648"/>
        <v>0</v>
      </c>
      <c r="AH225" s="350"/>
      <c r="AI225" s="341">
        <v>10.0</v>
      </c>
      <c r="AJ225" s="342" t="s">
        <v>132</v>
      </c>
      <c r="AK225" s="343" t="s">
        <v>121</v>
      </c>
      <c r="AL225" s="343" t="s">
        <v>123</v>
      </c>
      <c r="AM225" s="344">
        <f>ADHB!AO225</f>
        <v>0</v>
      </c>
      <c r="AN225" s="344"/>
      <c r="AO225" s="344">
        <f t="shared" si="1649"/>
        <v>0</v>
      </c>
      <c r="AP225" s="345"/>
      <c r="AQ225" s="344">
        <f t="shared" si="1650"/>
        <v>0</v>
      </c>
      <c r="AR225" s="346"/>
      <c r="AS225" s="347"/>
      <c r="AT225" s="347"/>
      <c r="AU225" s="344">
        <f t="shared" si="1651"/>
        <v>0</v>
      </c>
      <c r="AV225" s="345">
        <v>0.294289866351475</v>
      </c>
      <c r="AW225" s="348">
        <f t="shared" si="1652"/>
        <v>0</v>
      </c>
      <c r="AX225" s="349">
        <f t="shared" si="1653"/>
        <v>0</v>
      </c>
      <c r="AY225" s="350"/>
      <c r="AZ225" s="341">
        <v>10.0</v>
      </c>
      <c r="BA225" s="342" t="s">
        <v>132</v>
      </c>
      <c r="BB225" s="343" t="s">
        <v>121</v>
      </c>
      <c r="BC225" s="343" t="s">
        <v>123</v>
      </c>
      <c r="BD225" s="344">
        <f>ADHB!BF225</f>
        <v>0</v>
      </c>
      <c r="BE225" s="344"/>
      <c r="BF225" s="344">
        <f t="shared" si="1654"/>
        <v>0</v>
      </c>
      <c r="BG225" s="345"/>
      <c r="BH225" s="344">
        <f t="shared" si="1655"/>
        <v>0</v>
      </c>
      <c r="BI225" s="346"/>
      <c r="BJ225" s="347"/>
      <c r="BK225" s="347"/>
      <c r="BL225" s="344">
        <f t="shared" si="1656"/>
        <v>0</v>
      </c>
      <c r="BM225" s="345">
        <v>0.294289866351475</v>
      </c>
      <c r="BN225" s="348">
        <f t="shared" si="1657"/>
        <v>0</v>
      </c>
      <c r="BO225" s="349">
        <f t="shared" si="1658"/>
        <v>0</v>
      </c>
      <c r="BP225" s="350"/>
      <c r="BQ225" s="341">
        <v>10.0</v>
      </c>
      <c r="BR225" s="342" t="s">
        <v>132</v>
      </c>
      <c r="BS225" s="343" t="s">
        <v>121</v>
      </c>
      <c r="BT225" s="343" t="s">
        <v>123</v>
      </c>
      <c r="BU225" s="344">
        <f>ADHB!BW225</f>
        <v>0</v>
      </c>
      <c r="BV225" s="344"/>
      <c r="BW225" s="344">
        <f t="shared" si="1659"/>
        <v>0</v>
      </c>
      <c r="BX225" s="345"/>
      <c r="BY225" s="344">
        <f t="shared" si="1660"/>
        <v>0</v>
      </c>
      <c r="BZ225" s="346"/>
      <c r="CA225" s="347"/>
      <c r="CB225" s="347"/>
      <c r="CC225" s="344">
        <f t="shared" si="1661"/>
        <v>0</v>
      </c>
      <c r="CD225" s="345">
        <v>0.294289866351475</v>
      </c>
      <c r="CE225" s="348">
        <f t="shared" si="1662"/>
        <v>0</v>
      </c>
      <c r="CF225" s="349">
        <f t="shared" si="1663"/>
        <v>0</v>
      </c>
      <c r="CG225" s="350"/>
      <c r="CH225" s="341">
        <v>10.0</v>
      </c>
      <c r="CI225" s="342" t="s">
        <v>132</v>
      </c>
      <c r="CJ225" s="343" t="s">
        <v>121</v>
      </c>
      <c r="CK225" s="343" t="s">
        <v>123</v>
      </c>
      <c r="CL225" s="344">
        <f>ADHB!CN225</f>
        <v>0</v>
      </c>
      <c r="CM225" s="344"/>
      <c r="CN225" s="344">
        <f t="shared" si="1664"/>
        <v>0</v>
      </c>
      <c r="CO225" s="345"/>
      <c r="CP225" s="344">
        <f t="shared" si="1665"/>
        <v>0</v>
      </c>
      <c r="CQ225" s="346"/>
      <c r="CR225" s="347"/>
      <c r="CS225" s="347"/>
      <c r="CT225" s="344">
        <f t="shared" si="1666"/>
        <v>0</v>
      </c>
      <c r="CU225" s="345">
        <v>0.294289866351475</v>
      </c>
      <c r="CV225" s="348">
        <f t="shared" si="1667"/>
        <v>0</v>
      </c>
      <c r="CW225" s="349">
        <f t="shared" si="1668"/>
        <v>0</v>
      </c>
      <c r="CX225" s="350"/>
      <c r="CY225" s="341">
        <v>10.0</v>
      </c>
      <c r="CZ225" s="342" t="s">
        <v>132</v>
      </c>
      <c r="DA225" s="343" t="s">
        <v>121</v>
      </c>
      <c r="DB225" s="343" t="s">
        <v>123</v>
      </c>
      <c r="DC225" s="344">
        <f>ADHB!DE225</f>
        <v>0</v>
      </c>
      <c r="DD225" s="344"/>
      <c r="DE225" s="344">
        <f t="shared" si="1669"/>
        <v>0</v>
      </c>
      <c r="DF225" s="345"/>
      <c r="DG225" s="344">
        <f t="shared" si="1670"/>
        <v>0</v>
      </c>
      <c r="DH225" s="346"/>
      <c r="DI225" s="347"/>
      <c r="DJ225" s="347"/>
      <c r="DK225" s="344">
        <f t="shared" si="1671"/>
        <v>0</v>
      </c>
      <c r="DL225" s="345">
        <v>0.294289866351475</v>
      </c>
      <c r="DM225" s="348">
        <f t="shared" si="1672"/>
        <v>0</v>
      </c>
      <c r="DN225" s="349">
        <f t="shared" si="1673"/>
        <v>0</v>
      </c>
      <c r="DO225" s="350"/>
      <c r="DP225" s="341">
        <v>10.0</v>
      </c>
      <c r="DQ225" s="342" t="s">
        <v>132</v>
      </c>
      <c r="DR225" s="343" t="s">
        <v>121</v>
      </c>
      <c r="DS225" s="343" t="s">
        <v>123</v>
      </c>
      <c r="DT225" s="344">
        <f>ADHB!DV225</f>
        <v>0</v>
      </c>
      <c r="DU225" s="344"/>
      <c r="DV225" s="344">
        <f t="shared" si="1674"/>
        <v>0</v>
      </c>
      <c r="DW225" s="345"/>
      <c r="DX225" s="344">
        <f t="shared" si="1675"/>
        <v>0</v>
      </c>
      <c r="DY225" s="346"/>
      <c r="DZ225" s="347"/>
      <c r="EA225" s="347"/>
      <c r="EB225" s="344">
        <f t="shared" si="1676"/>
        <v>0</v>
      </c>
      <c r="EC225" s="345">
        <v>0.294289866351475</v>
      </c>
      <c r="ED225" s="348">
        <f t="shared" si="1677"/>
        <v>0</v>
      </c>
      <c r="EE225" s="349">
        <f t="shared" si="1678"/>
        <v>0</v>
      </c>
      <c r="EF225" s="350"/>
      <c r="EG225" s="341">
        <v>10.0</v>
      </c>
      <c r="EH225" s="342" t="s">
        <v>132</v>
      </c>
      <c r="EI225" s="343" t="s">
        <v>121</v>
      </c>
      <c r="EJ225" s="343" t="s">
        <v>123</v>
      </c>
      <c r="EK225" s="344">
        <f>ADHB!EM225</f>
        <v>0</v>
      </c>
      <c r="EL225" s="344"/>
      <c r="EM225" s="344">
        <f t="shared" si="1679"/>
        <v>0</v>
      </c>
      <c r="EN225" s="345"/>
      <c r="EO225" s="344">
        <f t="shared" si="1680"/>
        <v>0</v>
      </c>
      <c r="EP225" s="346"/>
      <c r="EQ225" s="347"/>
      <c r="ER225" s="347"/>
      <c r="ES225" s="344">
        <f t="shared" si="1681"/>
        <v>0</v>
      </c>
      <c r="ET225" s="345">
        <v>0.294289866351475</v>
      </c>
      <c r="EU225" s="348">
        <f t="shared" si="1682"/>
        <v>0</v>
      </c>
      <c r="EV225" s="349">
        <f t="shared" si="1683"/>
        <v>0</v>
      </c>
      <c r="EW225" s="350"/>
      <c r="EX225" s="341">
        <v>10.0</v>
      </c>
      <c r="EY225" s="342" t="s">
        <v>132</v>
      </c>
      <c r="EZ225" s="343" t="s">
        <v>121</v>
      </c>
      <c r="FA225" s="343" t="s">
        <v>123</v>
      </c>
      <c r="FB225" s="344">
        <f>ADHB!FD225</f>
        <v>0</v>
      </c>
      <c r="FC225" s="344"/>
      <c r="FD225" s="344">
        <f t="shared" si="1684"/>
        <v>0</v>
      </c>
      <c r="FE225" s="345"/>
      <c r="FF225" s="344">
        <f t="shared" si="1685"/>
        <v>0</v>
      </c>
      <c r="FG225" s="346"/>
      <c r="FH225" s="347"/>
      <c r="FI225" s="347"/>
      <c r="FJ225" s="344">
        <f t="shared" si="1686"/>
        <v>0</v>
      </c>
      <c r="FK225" s="345">
        <v>0.294289866351475</v>
      </c>
      <c r="FL225" s="348">
        <f t="shared" si="1687"/>
        <v>0</v>
      </c>
      <c r="FM225" s="349">
        <f t="shared" si="1688"/>
        <v>0</v>
      </c>
      <c r="FN225" s="350"/>
      <c r="FO225" s="341">
        <v>10.0</v>
      </c>
      <c r="FP225" s="342" t="s">
        <v>132</v>
      </c>
      <c r="FQ225" s="343" t="s">
        <v>121</v>
      </c>
      <c r="FR225" s="343" t="s">
        <v>123</v>
      </c>
      <c r="FS225" s="344">
        <f>ADHB!FU225</f>
        <v>0</v>
      </c>
      <c r="FT225" s="344"/>
      <c r="FU225" s="344">
        <f t="shared" si="1689"/>
        <v>0</v>
      </c>
      <c r="FV225" s="345"/>
      <c r="FW225" s="344">
        <f t="shared" si="1690"/>
        <v>0</v>
      </c>
      <c r="FX225" s="346"/>
      <c r="FY225" s="347"/>
      <c r="FZ225" s="347"/>
      <c r="GA225" s="344">
        <f t="shared" si="1691"/>
        <v>0</v>
      </c>
      <c r="GB225" s="345">
        <v>0.294289866351475</v>
      </c>
      <c r="GC225" s="348">
        <f t="shared" si="1692"/>
        <v>0</v>
      </c>
      <c r="GD225" s="349">
        <f t="shared" si="1693"/>
        <v>0</v>
      </c>
      <c r="GE225" s="350"/>
      <c r="GF225" s="341">
        <v>10.0</v>
      </c>
      <c r="GG225" s="342" t="s">
        <v>132</v>
      </c>
      <c r="GH225" s="343" t="s">
        <v>121</v>
      </c>
      <c r="GI225" s="343" t="s">
        <v>123</v>
      </c>
      <c r="GJ225" s="344">
        <f>ADHB!GL225</f>
        <v>0</v>
      </c>
      <c r="GK225" s="344"/>
      <c r="GL225" s="344">
        <f t="shared" si="1694"/>
        <v>0</v>
      </c>
      <c r="GM225" s="345"/>
      <c r="GN225" s="344">
        <f t="shared" si="1695"/>
        <v>0</v>
      </c>
      <c r="GO225" s="346"/>
      <c r="GP225" s="347"/>
      <c r="GQ225" s="347"/>
      <c r="GR225" s="344">
        <f t="shared" si="1696"/>
        <v>0</v>
      </c>
      <c r="GS225" s="345">
        <v>0.294289866351475</v>
      </c>
      <c r="GT225" s="348">
        <f t="shared" si="1697"/>
        <v>0</v>
      </c>
      <c r="GU225" s="349">
        <f t="shared" si="1698"/>
        <v>0</v>
      </c>
      <c r="GV225" s="350"/>
      <c r="GW225" s="341">
        <v>10.0</v>
      </c>
      <c r="GX225" s="342" t="s">
        <v>132</v>
      </c>
      <c r="GY225" s="343" t="s">
        <v>121</v>
      </c>
      <c r="GZ225" s="343" t="s">
        <v>123</v>
      </c>
      <c r="HA225" s="344">
        <f>ADHB!HC225</f>
        <v>0</v>
      </c>
      <c r="HB225" s="344"/>
      <c r="HC225" s="344">
        <f t="shared" si="1699"/>
        <v>0</v>
      </c>
      <c r="HD225" s="345"/>
      <c r="HE225" s="344">
        <f t="shared" si="1700"/>
        <v>0</v>
      </c>
      <c r="HF225" s="346"/>
      <c r="HG225" s="347"/>
      <c r="HH225" s="347"/>
      <c r="HI225" s="344">
        <f t="shared" si="1701"/>
        <v>0</v>
      </c>
      <c r="HJ225" s="345">
        <v>0.294289866351475</v>
      </c>
      <c r="HK225" s="348">
        <f t="shared" si="1702"/>
        <v>0</v>
      </c>
      <c r="HL225" s="349">
        <f t="shared" si="1703"/>
        <v>0</v>
      </c>
      <c r="HM225" s="350"/>
      <c r="HN225" s="341">
        <v>10.0</v>
      </c>
      <c r="HO225" s="342" t="s">
        <v>132</v>
      </c>
      <c r="HP225" s="343" t="s">
        <v>121</v>
      </c>
      <c r="HQ225" s="343" t="s">
        <v>123</v>
      </c>
      <c r="HR225" s="344">
        <f>ADHB!HT225</f>
        <v>0</v>
      </c>
      <c r="HS225" s="344"/>
      <c r="HT225" s="344">
        <f t="shared" si="1704"/>
        <v>0</v>
      </c>
      <c r="HU225" s="345"/>
      <c r="HV225" s="344">
        <f t="shared" si="1705"/>
        <v>0</v>
      </c>
      <c r="HW225" s="346"/>
      <c r="HX225" s="347"/>
      <c r="HY225" s="347"/>
      <c r="HZ225" s="344">
        <f t="shared" si="1706"/>
        <v>0</v>
      </c>
      <c r="IA225" s="345">
        <v>0.294289866351475</v>
      </c>
      <c r="IB225" s="348">
        <f t="shared" si="1707"/>
        <v>0</v>
      </c>
      <c r="IC225" s="349">
        <f t="shared" si="1708"/>
        <v>0</v>
      </c>
      <c r="ID225" s="350"/>
      <c r="IE225" s="341">
        <v>10.0</v>
      </c>
      <c r="IF225" s="342" t="s">
        <v>132</v>
      </c>
      <c r="IG225" s="343" t="s">
        <v>121</v>
      </c>
      <c r="IH225" s="343" t="s">
        <v>123</v>
      </c>
      <c r="II225" s="344">
        <f>ADHB!IK225</f>
        <v>0</v>
      </c>
      <c r="IJ225" s="344"/>
      <c r="IK225" s="344">
        <f t="shared" si="1709"/>
        <v>0</v>
      </c>
      <c r="IL225" s="345"/>
      <c r="IM225" s="344">
        <f t="shared" si="1710"/>
        <v>0</v>
      </c>
      <c r="IN225" s="346"/>
      <c r="IO225" s="347"/>
      <c r="IP225" s="347"/>
      <c r="IQ225" s="344">
        <f t="shared" si="1711"/>
        <v>0</v>
      </c>
      <c r="IR225" s="345">
        <v>0.294289866351475</v>
      </c>
      <c r="IS225" s="348">
        <f t="shared" si="1712"/>
        <v>0</v>
      </c>
      <c r="IT225" s="349">
        <f t="shared" si="1713"/>
        <v>0</v>
      </c>
      <c r="IU225" s="350"/>
      <c r="IV225" s="341">
        <v>10.0</v>
      </c>
      <c r="IW225" s="342" t="s">
        <v>132</v>
      </c>
      <c r="IX225" s="343" t="s">
        <v>121</v>
      </c>
      <c r="IY225" s="343" t="s">
        <v>123</v>
      </c>
      <c r="IZ225" s="344">
        <f>ADHB!JB225</f>
        <v>0</v>
      </c>
      <c r="JA225" s="344"/>
      <c r="JB225" s="344">
        <f t="shared" si="1714"/>
        <v>0</v>
      </c>
      <c r="JC225" s="345"/>
      <c r="JD225" s="344">
        <f t="shared" si="1715"/>
        <v>0</v>
      </c>
      <c r="JE225" s="346"/>
      <c r="JF225" s="347"/>
      <c r="JG225" s="347"/>
      <c r="JH225" s="344">
        <f t="shared" si="1716"/>
        <v>0</v>
      </c>
      <c r="JI225" s="345">
        <v>0.294289866351475</v>
      </c>
      <c r="JJ225" s="348">
        <f t="shared" si="1717"/>
        <v>0</v>
      </c>
      <c r="JK225" s="349">
        <f t="shared" si="1718"/>
        <v>0</v>
      </c>
      <c r="JL225" s="350"/>
      <c r="JM225" s="341">
        <v>10.0</v>
      </c>
      <c r="JN225" s="342" t="s">
        <v>132</v>
      </c>
      <c r="JO225" s="343" t="s">
        <v>121</v>
      </c>
      <c r="JP225" s="343" t="s">
        <v>123</v>
      </c>
      <c r="JQ225" s="344">
        <f>ADHB!JS225</f>
        <v>0</v>
      </c>
      <c r="JR225" s="344"/>
      <c r="JS225" s="344">
        <f t="shared" si="1719"/>
        <v>0</v>
      </c>
      <c r="JT225" s="345"/>
      <c r="JU225" s="344">
        <f t="shared" si="1720"/>
        <v>0</v>
      </c>
      <c r="JV225" s="346"/>
      <c r="JW225" s="347"/>
      <c r="JX225" s="347"/>
      <c r="JY225" s="344">
        <f t="shared" si="1721"/>
        <v>0</v>
      </c>
      <c r="JZ225" s="345">
        <v>0.294289866351475</v>
      </c>
      <c r="KA225" s="348">
        <f t="shared" si="1722"/>
        <v>0</v>
      </c>
      <c r="KB225" s="349">
        <f t="shared" si="1723"/>
        <v>0</v>
      </c>
      <c r="KC225" s="350"/>
      <c r="KD225" s="341">
        <v>10.0</v>
      </c>
      <c r="KE225" s="342" t="s">
        <v>132</v>
      </c>
      <c r="KF225" s="343" t="s">
        <v>121</v>
      </c>
      <c r="KG225" s="343" t="s">
        <v>123</v>
      </c>
      <c r="KH225" s="344">
        <f>ADHB!KJ225</f>
        <v>0</v>
      </c>
      <c r="KI225" s="344"/>
      <c r="KJ225" s="344">
        <f t="shared" si="1724"/>
        <v>0</v>
      </c>
      <c r="KK225" s="345"/>
      <c r="KL225" s="344">
        <f t="shared" si="1725"/>
        <v>0</v>
      </c>
      <c r="KM225" s="346"/>
      <c r="KN225" s="347"/>
      <c r="KO225" s="347"/>
      <c r="KP225" s="344">
        <f t="shared" si="1726"/>
        <v>0</v>
      </c>
      <c r="KQ225" s="345">
        <v>0.294289866351475</v>
      </c>
      <c r="KR225" s="348">
        <f t="shared" si="1727"/>
        <v>0</v>
      </c>
      <c r="KS225" s="349">
        <f t="shared" si="1728"/>
        <v>0</v>
      </c>
      <c r="KT225" s="350"/>
      <c r="KU225" s="351"/>
    </row>
    <row r="226" ht="15.75" customHeight="1">
      <c r="A226" s="341">
        <v>11.0</v>
      </c>
      <c r="B226" s="342" t="s">
        <v>132</v>
      </c>
      <c r="C226" s="343" t="s">
        <v>121</v>
      </c>
      <c r="D226" s="343" t="s">
        <v>123</v>
      </c>
      <c r="E226" s="344">
        <f>ADHB!G226</f>
        <v>0</v>
      </c>
      <c r="F226" s="344"/>
      <c r="G226" s="344">
        <f t="shared" si="1639"/>
        <v>0</v>
      </c>
      <c r="H226" s="345"/>
      <c r="I226" s="344">
        <f t="shared" si="1640"/>
        <v>0</v>
      </c>
      <c r="J226" s="346"/>
      <c r="K226" s="347"/>
      <c r="L226" s="347"/>
      <c r="M226" s="344">
        <f t="shared" si="1641"/>
        <v>0</v>
      </c>
      <c r="N226" s="345">
        <v>0.294289866351475</v>
      </c>
      <c r="O226" s="348">
        <f t="shared" si="1642"/>
        <v>0</v>
      </c>
      <c r="P226" s="349">
        <f t="shared" si="1643"/>
        <v>0</v>
      </c>
      <c r="Q226" s="350"/>
      <c r="R226" s="341">
        <v>11.0</v>
      </c>
      <c r="S226" s="342" t="s">
        <v>132</v>
      </c>
      <c r="T226" s="343" t="s">
        <v>121</v>
      </c>
      <c r="U226" s="343" t="s">
        <v>123</v>
      </c>
      <c r="V226" s="344">
        <f>ADHB!X226</f>
        <v>0</v>
      </c>
      <c r="W226" s="344"/>
      <c r="X226" s="344">
        <f t="shared" si="1644"/>
        <v>0</v>
      </c>
      <c r="Y226" s="345"/>
      <c r="Z226" s="344">
        <f t="shared" si="1645"/>
        <v>0</v>
      </c>
      <c r="AA226" s="346"/>
      <c r="AB226" s="347"/>
      <c r="AC226" s="347"/>
      <c r="AD226" s="344">
        <f t="shared" si="1646"/>
        <v>0</v>
      </c>
      <c r="AE226" s="345">
        <v>0.294289866351475</v>
      </c>
      <c r="AF226" s="348">
        <f t="shared" si="1647"/>
        <v>0</v>
      </c>
      <c r="AG226" s="349">
        <f t="shared" si="1648"/>
        <v>0</v>
      </c>
      <c r="AH226" s="350"/>
      <c r="AI226" s="341">
        <v>11.0</v>
      </c>
      <c r="AJ226" s="342" t="s">
        <v>132</v>
      </c>
      <c r="AK226" s="343" t="s">
        <v>121</v>
      </c>
      <c r="AL226" s="343" t="s">
        <v>123</v>
      </c>
      <c r="AM226" s="344">
        <f>ADHB!AO226</f>
        <v>0</v>
      </c>
      <c r="AN226" s="344"/>
      <c r="AO226" s="344">
        <f t="shared" si="1649"/>
        <v>0</v>
      </c>
      <c r="AP226" s="345"/>
      <c r="AQ226" s="344">
        <f t="shared" si="1650"/>
        <v>0</v>
      </c>
      <c r="AR226" s="346"/>
      <c r="AS226" s="347"/>
      <c r="AT226" s="347"/>
      <c r="AU226" s="344">
        <f t="shared" si="1651"/>
        <v>0</v>
      </c>
      <c r="AV226" s="345">
        <v>0.294289866351475</v>
      </c>
      <c r="AW226" s="348">
        <f t="shared" si="1652"/>
        <v>0</v>
      </c>
      <c r="AX226" s="349">
        <f t="shared" si="1653"/>
        <v>0</v>
      </c>
      <c r="AY226" s="350"/>
      <c r="AZ226" s="341">
        <v>11.0</v>
      </c>
      <c r="BA226" s="342" t="s">
        <v>132</v>
      </c>
      <c r="BB226" s="343" t="s">
        <v>121</v>
      </c>
      <c r="BC226" s="343" t="s">
        <v>123</v>
      </c>
      <c r="BD226" s="344">
        <f>ADHB!BF226</f>
        <v>0</v>
      </c>
      <c r="BE226" s="344"/>
      <c r="BF226" s="344">
        <f t="shared" si="1654"/>
        <v>0</v>
      </c>
      <c r="BG226" s="345"/>
      <c r="BH226" s="344">
        <f t="shared" si="1655"/>
        <v>0</v>
      </c>
      <c r="BI226" s="346"/>
      <c r="BJ226" s="347"/>
      <c r="BK226" s="347"/>
      <c r="BL226" s="344">
        <f t="shared" si="1656"/>
        <v>0</v>
      </c>
      <c r="BM226" s="345">
        <v>0.294289866351475</v>
      </c>
      <c r="BN226" s="348">
        <f t="shared" si="1657"/>
        <v>0</v>
      </c>
      <c r="BO226" s="349">
        <f t="shared" si="1658"/>
        <v>0</v>
      </c>
      <c r="BP226" s="350"/>
      <c r="BQ226" s="341">
        <v>11.0</v>
      </c>
      <c r="BR226" s="342" t="s">
        <v>132</v>
      </c>
      <c r="BS226" s="343" t="s">
        <v>121</v>
      </c>
      <c r="BT226" s="343" t="s">
        <v>123</v>
      </c>
      <c r="BU226" s="344">
        <f>ADHB!BW226</f>
        <v>0</v>
      </c>
      <c r="BV226" s="344"/>
      <c r="BW226" s="344">
        <f t="shared" si="1659"/>
        <v>0</v>
      </c>
      <c r="BX226" s="345"/>
      <c r="BY226" s="344">
        <f t="shared" si="1660"/>
        <v>0</v>
      </c>
      <c r="BZ226" s="346"/>
      <c r="CA226" s="347"/>
      <c r="CB226" s="347"/>
      <c r="CC226" s="344">
        <f t="shared" si="1661"/>
        <v>0</v>
      </c>
      <c r="CD226" s="345">
        <v>0.294289866351475</v>
      </c>
      <c r="CE226" s="348">
        <f t="shared" si="1662"/>
        <v>0</v>
      </c>
      <c r="CF226" s="349">
        <f t="shared" si="1663"/>
        <v>0</v>
      </c>
      <c r="CG226" s="350"/>
      <c r="CH226" s="341">
        <v>11.0</v>
      </c>
      <c r="CI226" s="342" t="s">
        <v>132</v>
      </c>
      <c r="CJ226" s="343" t="s">
        <v>121</v>
      </c>
      <c r="CK226" s="343" t="s">
        <v>123</v>
      </c>
      <c r="CL226" s="344">
        <f>ADHB!CN226</f>
        <v>0</v>
      </c>
      <c r="CM226" s="344"/>
      <c r="CN226" s="344">
        <f t="shared" si="1664"/>
        <v>0</v>
      </c>
      <c r="CO226" s="345"/>
      <c r="CP226" s="344">
        <f t="shared" si="1665"/>
        <v>0</v>
      </c>
      <c r="CQ226" s="346"/>
      <c r="CR226" s="347"/>
      <c r="CS226" s="347"/>
      <c r="CT226" s="344">
        <f t="shared" si="1666"/>
        <v>0</v>
      </c>
      <c r="CU226" s="345">
        <v>0.294289866351475</v>
      </c>
      <c r="CV226" s="348">
        <f t="shared" si="1667"/>
        <v>0</v>
      </c>
      <c r="CW226" s="349">
        <f t="shared" si="1668"/>
        <v>0</v>
      </c>
      <c r="CX226" s="350"/>
      <c r="CY226" s="341">
        <v>11.0</v>
      </c>
      <c r="CZ226" s="342" t="s">
        <v>132</v>
      </c>
      <c r="DA226" s="343" t="s">
        <v>121</v>
      </c>
      <c r="DB226" s="343" t="s">
        <v>123</v>
      </c>
      <c r="DC226" s="344">
        <f>ADHB!DE226</f>
        <v>0</v>
      </c>
      <c r="DD226" s="344"/>
      <c r="DE226" s="344">
        <f t="shared" si="1669"/>
        <v>0</v>
      </c>
      <c r="DF226" s="345"/>
      <c r="DG226" s="344">
        <f t="shared" si="1670"/>
        <v>0</v>
      </c>
      <c r="DH226" s="346"/>
      <c r="DI226" s="347"/>
      <c r="DJ226" s="347"/>
      <c r="DK226" s="344">
        <f t="shared" si="1671"/>
        <v>0</v>
      </c>
      <c r="DL226" s="345">
        <v>0.294289866351475</v>
      </c>
      <c r="DM226" s="348">
        <f t="shared" si="1672"/>
        <v>0</v>
      </c>
      <c r="DN226" s="349">
        <f t="shared" si="1673"/>
        <v>0</v>
      </c>
      <c r="DO226" s="350"/>
      <c r="DP226" s="341">
        <v>11.0</v>
      </c>
      <c r="DQ226" s="342" t="s">
        <v>132</v>
      </c>
      <c r="DR226" s="343" t="s">
        <v>121</v>
      </c>
      <c r="DS226" s="343" t="s">
        <v>123</v>
      </c>
      <c r="DT226" s="344">
        <f>ADHB!DV226</f>
        <v>0</v>
      </c>
      <c r="DU226" s="344"/>
      <c r="DV226" s="344">
        <f t="shared" si="1674"/>
        <v>0</v>
      </c>
      <c r="DW226" s="345"/>
      <c r="DX226" s="344">
        <f t="shared" si="1675"/>
        <v>0</v>
      </c>
      <c r="DY226" s="346"/>
      <c r="DZ226" s="347"/>
      <c r="EA226" s="347"/>
      <c r="EB226" s="344">
        <f t="shared" si="1676"/>
        <v>0</v>
      </c>
      <c r="EC226" s="345">
        <v>0.294289866351475</v>
      </c>
      <c r="ED226" s="348">
        <f t="shared" si="1677"/>
        <v>0</v>
      </c>
      <c r="EE226" s="349">
        <f t="shared" si="1678"/>
        <v>0</v>
      </c>
      <c r="EF226" s="350"/>
      <c r="EG226" s="341">
        <v>11.0</v>
      </c>
      <c r="EH226" s="342" t="s">
        <v>132</v>
      </c>
      <c r="EI226" s="343" t="s">
        <v>121</v>
      </c>
      <c r="EJ226" s="343" t="s">
        <v>123</v>
      </c>
      <c r="EK226" s="344">
        <f>ADHB!EM226</f>
        <v>0</v>
      </c>
      <c r="EL226" s="344"/>
      <c r="EM226" s="344">
        <f t="shared" si="1679"/>
        <v>0</v>
      </c>
      <c r="EN226" s="345"/>
      <c r="EO226" s="344">
        <f t="shared" si="1680"/>
        <v>0</v>
      </c>
      <c r="EP226" s="346"/>
      <c r="EQ226" s="347"/>
      <c r="ER226" s="347"/>
      <c r="ES226" s="344">
        <f t="shared" si="1681"/>
        <v>0</v>
      </c>
      <c r="ET226" s="345">
        <v>0.294289866351475</v>
      </c>
      <c r="EU226" s="348">
        <f t="shared" si="1682"/>
        <v>0</v>
      </c>
      <c r="EV226" s="349">
        <f t="shared" si="1683"/>
        <v>0</v>
      </c>
      <c r="EW226" s="350"/>
      <c r="EX226" s="341">
        <v>11.0</v>
      </c>
      <c r="EY226" s="342" t="s">
        <v>132</v>
      </c>
      <c r="EZ226" s="343" t="s">
        <v>121</v>
      </c>
      <c r="FA226" s="343" t="s">
        <v>123</v>
      </c>
      <c r="FB226" s="344">
        <f>ADHB!FD226</f>
        <v>0</v>
      </c>
      <c r="FC226" s="344"/>
      <c r="FD226" s="344">
        <f t="shared" si="1684"/>
        <v>0</v>
      </c>
      <c r="FE226" s="345"/>
      <c r="FF226" s="344">
        <f t="shared" si="1685"/>
        <v>0</v>
      </c>
      <c r="FG226" s="346"/>
      <c r="FH226" s="347"/>
      <c r="FI226" s="347"/>
      <c r="FJ226" s="344">
        <f t="shared" si="1686"/>
        <v>0</v>
      </c>
      <c r="FK226" s="345">
        <v>0.294289866351475</v>
      </c>
      <c r="FL226" s="348">
        <f t="shared" si="1687"/>
        <v>0</v>
      </c>
      <c r="FM226" s="349">
        <f t="shared" si="1688"/>
        <v>0</v>
      </c>
      <c r="FN226" s="350"/>
      <c r="FO226" s="341">
        <v>11.0</v>
      </c>
      <c r="FP226" s="342" t="s">
        <v>132</v>
      </c>
      <c r="FQ226" s="343" t="s">
        <v>121</v>
      </c>
      <c r="FR226" s="343" t="s">
        <v>123</v>
      </c>
      <c r="FS226" s="344">
        <f>ADHB!FU226</f>
        <v>0</v>
      </c>
      <c r="FT226" s="344"/>
      <c r="FU226" s="344">
        <f t="shared" si="1689"/>
        <v>0</v>
      </c>
      <c r="FV226" s="345"/>
      <c r="FW226" s="344">
        <f t="shared" si="1690"/>
        <v>0</v>
      </c>
      <c r="FX226" s="346"/>
      <c r="FY226" s="347"/>
      <c r="FZ226" s="347"/>
      <c r="GA226" s="344">
        <f t="shared" si="1691"/>
        <v>0</v>
      </c>
      <c r="GB226" s="345">
        <v>0.294289866351475</v>
      </c>
      <c r="GC226" s="348">
        <f t="shared" si="1692"/>
        <v>0</v>
      </c>
      <c r="GD226" s="349">
        <f t="shared" si="1693"/>
        <v>0</v>
      </c>
      <c r="GE226" s="350"/>
      <c r="GF226" s="341">
        <v>11.0</v>
      </c>
      <c r="GG226" s="342" t="s">
        <v>132</v>
      </c>
      <c r="GH226" s="343" t="s">
        <v>121</v>
      </c>
      <c r="GI226" s="343" t="s">
        <v>123</v>
      </c>
      <c r="GJ226" s="344">
        <f>ADHB!GL226</f>
        <v>0</v>
      </c>
      <c r="GK226" s="344"/>
      <c r="GL226" s="344">
        <f t="shared" si="1694"/>
        <v>0</v>
      </c>
      <c r="GM226" s="345"/>
      <c r="GN226" s="344">
        <f t="shared" si="1695"/>
        <v>0</v>
      </c>
      <c r="GO226" s="346"/>
      <c r="GP226" s="347"/>
      <c r="GQ226" s="347"/>
      <c r="GR226" s="344">
        <f t="shared" si="1696"/>
        <v>0</v>
      </c>
      <c r="GS226" s="345">
        <v>0.294289866351475</v>
      </c>
      <c r="GT226" s="348">
        <f t="shared" si="1697"/>
        <v>0</v>
      </c>
      <c r="GU226" s="349">
        <f t="shared" si="1698"/>
        <v>0</v>
      </c>
      <c r="GV226" s="350"/>
      <c r="GW226" s="341">
        <v>11.0</v>
      </c>
      <c r="GX226" s="342" t="s">
        <v>132</v>
      </c>
      <c r="GY226" s="343" t="s">
        <v>121</v>
      </c>
      <c r="GZ226" s="343" t="s">
        <v>123</v>
      </c>
      <c r="HA226" s="344">
        <f>ADHB!HC226</f>
        <v>0</v>
      </c>
      <c r="HB226" s="344"/>
      <c r="HC226" s="344">
        <f t="shared" si="1699"/>
        <v>0</v>
      </c>
      <c r="HD226" s="345"/>
      <c r="HE226" s="344">
        <f t="shared" si="1700"/>
        <v>0</v>
      </c>
      <c r="HF226" s="346"/>
      <c r="HG226" s="347"/>
      <c r="HH226" s="347"/>
      <c r="HI226" s="344">
        <f t="shared" si="1701"/>
        <v>0</v>
      </c>
      <c r="HJ226" s="345">
        <v>0.294289866351475</v>
      </c>
      <c r="HK226" s="348">
        <f t="shared" si="1702"/>
        <v>0</v>
      </c>
      <c r="HL226" s="349">
        <f t="shared" si="1703"/>
        <v>0</v>
      </c>
      <c r="HM226" s="350"/>
      <c r="HN226" s="341">
        <v>11.0</v>
      </c>
      <c r="HO226" s="342" t="s">
        <v>132</v>
      </c>
      <c r="HP226" s="343" t="s">
        <v>121</v>
      </c>
      <c r="HQ226" s="343" t="s">
        <v>123</v>
      </c>
      <c r="HR226" s="344">
        <f>ADHB!HT226</f>
        <v>0</v>
      </c>
      <c r="HS226" s="344"/>
      <c r="HT226" s="344">
        <f t="shared" si="1704"/>
        <v>0</v>
      </c>
      <c r="HU226" s="345"/>
      <c r="HV226" s="344">
        <f t="shared" si="1705"/>
        <v>0</v>
      </c>
      <c r="HW226" s="346"/>
      <c r="HX226" s="347"/>
      <c r="HY226" s="347"/>
      <c r="HZ226" s="344">
        <f t="shared" si="1706"/>
        <v>0</v>
      </c>
      <c r="IA226" s="345">
        <v>0.294289866351475</v>
      </c>
      <c r="IB226" s="348">
        <f t="shared" si="1707"/>
        <v>0</v>
      </c>
      <c r="IC226" s="349">
        <f t="shared" si="1708"/>
        <v>0</v>
      </c>
      <c r="ID226" s="350"/>
      <c r="IE226" s="341">
        <v>11.0</v>
      </c>
      <c r="IF226" s="342" t="s">
        <v>132</v>
      </c>
      <c r="IG226" s="343" t="s">
        <v>121</v>
      </c>
      <c r="IH226" s="343" t="s">
        <v>123</v>
      </c>
      <c r="II226" s="344">
        <f>ADHB!IK226</f>
        <v>0</v>
      </c>
      <c r="IJ226" s="344"/>
      <c r="IK226" s="344">
        <f t="shared" si="1709"/>
        <v>0</v>
      </c>
      <c r="IL226" s="345"/>
      <c r="IM226" s="344">
        <f t="shared" si="1710"/>
        <v>0</v>
      </c>
      <c r="IN226" s="346"/>
      <c r="IO226" s="347"/>
      <c r="IP226" s="347"/>
      <c r="IQ226" s="344">
        <f t="shared" si="1711"/>
        <v>0</v>
      </c>
      <c r="IR226" s="345">
        <v>0.294289866351475</v>
      </c>
      <c r="IS226" s="348">
        <f t="shared" si="1712"/>
        <v>0</v>
      </c>
      <c r="IT226" s="349">
        <f t="shared" si="1713"/>
        <v>0</v>
      </c>
      <c r="IU226" s="350"/>
      <c r="IV226" s="341">
        <v>11.0</v>
      </c>
      <c r="IW226" s="342" t="s">
        <v>132</v>
      </c>
      <c r="IX226" s="343" t="s">
        <v>121</v>
      </c>
      <c r="IY226" s="343" t="s">
        <v>123</v>
      </c>
      <c r="IZ226" s="344">
        <f>ADHB!JB226</f>
        <v>0</v>
      </c>
      <c r="JA226" s="344"/>
      <c r="JB226" s="344">
        <f t="shared" si="1714"/>
        <v>0</v>
      </c>
      <c r="JC226" s="345"/>
      <c r="JD226" s="344">
        <f t="shared" si="1715"/>
        <v>0</v>
      </c>
      <c r="JE226" s="346"/>
      <c r="JF226" s="347"/>
      <c r="JG226" s="347"/>
      <c r="JH226" s="344">
        <f t="shared" si="1716"/>
        <v>0</v>
      </c>
      <c r="JI226" s="345">
        <v>0.294289866351475</v>
      </c>
      <c r="JJ226" s="348">
        <f t="shared" si="1717"/>
        <v>0</v>
      </c>
      <c r="JK226" s="349">
        <f t="shared" si="1718"/>
        <v>0</v>
      </c>
      <c r="JL226" s="350"/>
      <c r="JM226" s="341">
        <v>11.0</v>
      </c>
      <c r="JN226" s="342" t="s">
        <v>132</v>
      </c>
      <c r="JO226" s="343" t="s">
        <v>121</v>
      </c>
      <c r="JP226" s="343" t="s">
        <v>123</v>
      </c>
      <c r="JQ226" s="344">
        <f>ADHB!JS226</f>
        <v>0</v>
      </c>
      <c r="JR226" s="344"/>
      <c r="JS226" s="344">
        <f t="shared" si="1719"/>
        <v>0</v>
      </c>
      <c r="JT226" s="345"/>
      <c r="JU226" s="344">
        <f t="shared" si="1720"/>
        <v>0</v>
      </c>
      <c r="JV226" s="346"/>
      <c r="JW226" s="347"/>
      <c r="JX226" s="347"/>
      <c r="JY226" s="344">
        <f t="shared" si="1721"/>
        <v>0</v>
      </c>
      <c r="JZ226" s="345">
        <v>0.294289866351475</v>
      </c>
      <c r="KA226" s="348">
        <f t="shared" si="1722"/>
        <v>0</v>
      </c>
      <c r="KB226" s="349">
        <f t="shared" si="1723"/>
        <v>0</v>
      </c>
      <c r="KC226" s="350"/>
      <c r="KD226" s="341">
        <v>11.0</v>
      </c>
      <c r="KE226" s="342" t="s">
        <v>132</v>
      </c>
      <c r="KF226" s="343" t="s">
        <v>121</v>
      </c>
      <c r="KG226" s="343" t="s">
        <v>123</v>
      </c>
      <c r="KH226" s="344">
        <f>ADHB!KJ226</f>
        <v>0</v>
      </c>
      <c r="KI226" s="344"/>
      <c r="KJ226" s="344">
        <f t="shared" si="1724"/>
        <v>0</v>
      </c>
      <c r="KK226" s="345"/>
      <c r="KL226" s="344">
        <f t="shared" si="1725"/>
        <v>0</v>
      </c>
      <c r="KM226" s="346"/>
      <c r="KN226" s="347"/>
      <c r="KO226" s="347"/>
      <c r="KP226" s="344">
        <f t="shared" si="1726"/>
        <v>0</v>
      </c>
      <c r="KQ226" s="345">
        <v>0.294289866351475</v>
      </c>
      <c r="KR226" s="348">
        <f t="shared" si="1727"/>
        <v>0</v>
      </c>
      <c r="KS226" s="349">
        <f t="shared" si="1728"/>
        <v>0</v>
      </c>
      <c r="KT226" s="350"/>
      <c r="KU226" s="351"/>
    </row>
    <row r="227" ht="15.75" customHeight="1">
      <c r="A227" s="341">
        <v>12.0</v>
      </c>
      <c r="B227" s="342" t="s">
        <v>132</v>
      </c>
      <c r="C227" s="343" t="s">
        <v>121</v>
      </c>
      <c r="D227" s="343" t="s">
        <v>123</v>
      </c>
      <c r="E227" s="344">
        <f>ADHB!G227</f>
        <v>0</v>
      </c>
      <c r="F227" s="344"/>
      <c r="G227" s="344">
        <f t="shared" si="1639"/>
        <v>0</v>
      </c>
      <c r="H227" s="345"/>
      <c r="I227" s="344">
        <f t="shared" si="1640"/>
        <v>0</v>
      </c>
      <c r="J227" s="346"/>
      <c r="K227" s="347"/>
      <c r="L227" s="347"/>
      <c r="M227" s="344">
        <f t="shared" si="1641"/>
        <v>0</v>
      </c>
      <c r="N227" s="345">
        <v>0.294289866351475</v>
      </c>
      <c r="O227" s="348">
        <f t="shared" si="1642"/>
        <v>0</v>
      </c>
      <c r="P227" s="349">
        <f t="shared" si="1643"/>
        <v>0</v>
      </c>
      <c r="Q227" s="350"/>
      <c r="R227" s="341">
        <v>12.0</v>
      </c>
      <c r="S227" s="342" t="s">
        <v>132</v>
      </c>
      <c r="T227" s="343" t="s">
        <v>121</v>
      </c>
      <c r="U227" s="343" t="s">
        <v>123</v>
      </c>
      <c r="V227" s="344">
        <f>ADHB!X227</f>
        <v>0</v>
      </c>
      <c r="W227" s="344"/>
      <c r="X227" s="344">
        <f t="shared" si="1644"/>
        <v>0</v>
      </c>
      <c r="Y227" s="345"/>
      <c r="Z227" s="344">
        <f t="shared" si="1645"/>
        <v>0</v>
      </c>
      <c r="AA227" s="346"/>
      <c r="AB227" s="347"/>
      <c r="AC227" s="347"/>
      <c r="AD227" s="344">
        <f t="shared" si="1646"/>
        <v>0</v>
      </c>
      <c r="AE227" s="345">
        <v>0.294289866351475</v>
      </c>
      <c r="AF227" s="348">
        <f t="shared" si="1647"/>
        <v>0</v>
      </c>
      <c r="AG227" s="349">
        <f t="shared" si="1648"/>
        <v>0</v>
      </c>
      <c r="AH227" s="350"/>
      <c r="AI227" s="341">
        <v>12.0</v>
      </c>
      <c r="AJ227" s="342" t="s">
        <v>132</v>
      </c>
      <c r="AK227" s="343" t="s">
        <v>121</v>
      </c>
      <c r="AL227" s="343" t="s">
        <v>123</v>
      </c>
      <c r="AM227" s="344">
        <f>ADHB!AO227</f>
        <v>0</v>
      </c>
      <c r="AN227" s="344"/>
      <c r="AO227" s="344">
        <f t="shared" si="1649"/>
        <v>0</v>
      </c>
      <c r="AP227" s="345"/>
      <c r="AQ227" s="344">
        <f t="shared" si="1650"/>
        <v>0</v>
      </c>
      <c r="AR227" s="346"/>
      <c r="AS227" s="347"/>
      <c r="AT227" s="347"/>
      <c r="AU227" s="344">
        <f t="shared" si="1651"/>
        <v>0</v>
      </c>
      <c r="AV227" s="345">
        <v>0.294289866351475</v>
      </c>
      <c r="AW227" s="348">
        <f t="shared" si="1652"/>
        <v>0</v>
      </c>
      <c r="AX227" s="349">
        <f t="shared" si="1653"/>
        <v>0</v>
      </c>
      <c r="AY227" s="350"/>
      <c r="AZ227" s="341">
        <v>12.0</v>
      </c>
      <c r="BA227" s="342" t="s">
        <v>132</v>
      </c>
      <c r="BB227" s="343" t="s">
        <v>121</v>
      </c>
      <c r="BC227" s="343" t="s">
        <v>123</v>
      </c>
      <c r="BD227" s="344">
        <f>ADHB!BF227</f>
        <v>0</v>
      </c>
      <c r="BE227" s="344"/>
      <c r="BF227" s="344">
        <f t="shared" si="1654"/>
        <v>0</v>
      </c>
      <c r="BG227" s="345"/>
      <c r="BH227" s="344">
        <f t="shared" si="1655"/>
        <v>0</v>
      </c>
      <c r="BI227" s="346"/>
      <c r="BJ227" s="347"/>
      <c r="BK227" s="347"/>
      <c r="BL227" s="344">
        <f t="shared" si="1656"/>
        <v>0</v>
      </c>
      <c r="BM227" s="345">
        <v>0.294289866351475</v>
      </c>
      <c r="BN227" s="348">
        <f t="shared" si="1657"/>
        <v>0</v>
      </c>
      <c r="BO227" s="349">
        <f t="shared" si="1658"/>
        <v>0</v>
      </c>
      <c r="BP227" s="350"/>
      <c r="BQ227" s="341">
        <v>12.0</v>
      </c>
      <c r="BR227" s="342" t="s">
        <v>132</v>
      </c>
      <c r="BS227" s="343" t="s">
        <v>121</v>
      </c>
      <c r="BT227" s="343" t="s">
        <v>123</v>
      </c>
      <c r="BU227" s="344">
        <f>ADHB!BW227</f>
        <v>0</v>
      </c>
      <c r="BV227" s="344"/>
      <c r="BW227" s="344">
        <f t="shared" si="1659"/>
        <v>0</v>
      </c>
      <c r="BX227" s="345"/>
      <c r="BY227" s="344">
        <f t="shared" si="1660"/>
        <v>0</v>
      </c>
      <c r="BZ227" s="346"/>
      <c r="CA227" s="347"/>
      <c r="CB227" s="347"/>
      <c r="CC227" s="344">
        <f t="shared" si="1661"/>
        <v>0</v>
      </c>
      <c r="CD227" s="345">
        <v>0.294289866351475</v>
      </c>
      <c r="CE227" s="348">
        <f t="shared" si="1662"/>
        <v>0</v>
      </c>
      <c r="CF227" s="349">
        <f t="shared" si="1663"/>
        <v>0</v>
      </c>
      <c r="CG227" s="350"/>
      <c r="CH227" s="341">
        <v>12.0</v>
      </c>
      <c r="CI227" s="342" t="s">
        <v>132</v>
      </c>
      <c r="CJ227" s="343" t="s">
        <v>121</v>
      </c>
      <c r="CK227" s="343" t="s">
        <v>123</v>
      </c>
      <c r="CL227" s="344">
        <f>ADHB!CN227</f>
        <v>0</v>
      </c>
      <c r="CM227" s="344"/>
      <c r="CN227" s="344">
        <f t="shared" si="1664"/>
        <v>0</v>
      </c>
      <c r="CO227" s="345"/>
      <c r="CP227" s="344">
        <f t="shared" si="1665"/>
        <v>0</v>
      </c>
      <c r="CQ227" s="346"/>
      <c r="CR227" s="347"/>
      <c r="CS227" s="347"/>
      <c r="CT227" s="344">
        <f t="shared" si="1666"/>
        <v>0</v>
      </c>
      <c r="CU227" s="345">
        <v>0.294289866351475</v>
      </c>
      <c r="CV227" s="348">
        <f t="shared" si="1667"/>
        <v>0</v>
      </c>
      <c r="CW227" s="349">
        <f t="shared" si="1668"/>
        <v>0</v>
      </c>
      <c r="CX227" s="350"/>
      <c r="CY227" s="341">
        <v>12.0</v>
      </c>
      <c r="CZ227" s="342" t="s">
        <v>132</v>
      </c>
      <c r="DA227" s="343" t="s">
        <v>121</v>
      </c>
      <c r="DB227" s="343" t="s">
        <v>123</v>
      </c>
      <c r="DC227" s="344">
        <f>ADHB!DE227</f>
        <v>0</v>
      </c>
      <c r="DD227" s="344"/>
      <c r="DE227" s="344">
        <f t="shared" si="1669"/>
        <v>0</v>
      </c>
      <c r="DF227" s="345"/>
      <c r="DG227" s="344">
        <f t="shared" si="1670"/>
        <v>0</v>
      </c>
      <c r="DH227" s="346"/>
      <c r="DI227" s="347"/>
      <c r="DJ227" s="347"/>
      <c r="DK227" s="344">
        <f t="shared" si="1671"/>
        <v>0</v>
      </c>
      <c r="DL227" s="345">
        <v>0.294289866351475</v>
      </c>
      <c r="DM227" s="348">
        <f t="shared" si="1672"/>
        <v>0</v>
      </c>
      <c r="DN227" s="349">
        <f t="shared" si="1673"/>
        <v>0</v>
      </c>
      <c r="DO227" s="350"/>
      <c r="DP227" s="341">
        <v>12.0</v>
      </c>
      <c r="DQ227" s="342" t="s">
        <v>132</v>
      </c>
      <c r="DR227" s="343" t="s">
        <v>121</v>
      </c>
      <c r="DS227" s="343" t="s">
        <v>123</v>
      </c>
      <c r="DT227" s="344">
        <f>ADHB!DV227</f>
        <v>0</v>
      </c>
      <c r="DU227" s="344"/>
      <c r="DV227" s="344">
        <f t="shared" si="1674"/>
        <v>0</v>
      </c>
      <c r="DW227" s="345"/>
      <c r="DX227" s="344">
        <f t="shared" si="1675"/>
        <v>0</v>
      </c>
      <c r="DY227" s="346"/>
      <c r="DZ227" s="347"/>
      <c r="EA227" s="347"/>
      <c r="EB227" s="344">
        <f t="shared" si="1676"/>
        <v>0</v>
      </c>
      <c r="EC227" s="345">
        <v>0.294289866351475</v>
      </c>
      <c r="ED227" s="348">
        <f t="shared" si="1677"/>
        <v>0</v>
      </c>
      <c r="EE227" s="349">
        <f t="shared" si="1678"/>
        <v>0</v>
      </c>
      <c r="EF227" s="350"/>
      <c r="EG227" s="341">
        <v>12.0</v>
      </c>
      <c r="EH227" s="342" t="s">
        <v>132</v>
      </c>
      <c r="EI227" s="343" t="s">
        <v>121</v>
      </c>
      <c r="EJ227" s="343" t="s">
        <v>123</v>
      </c>
      <c r="EK227" s="344">
        <f>ADHB!EM227</f>
        <v>0</v>
      </c>
      <c r="EL227" s="344"/>
      <c r="EM227" s="344">
        <f t="shared" si="1679"/>
        <v>0</v>
      </c>
      <c r="EN227" s="345"/>
      <c r="EO227" s="344">
        <f t="shared" si="1680"/>
        <v>0</v>
      </c>
      <c r="EP227" s="346"/>
      <c r="EQ227" s="347"/>
      <c r="ER227" s="347"/>
      <c r="ES227" s="344">
        <f t="shared" si="1681"/>
        <v>0</v>
      </c>
      <c r="ET227" s="345">
        <v>0.294289866351475</v>
      </c>
      <c r="EU227" s="348">
        <f t="shared" si="1682"/>
        <v>0</v>
      </c>
      <c r="EV227" s="349">
        <f t="shared" si="1683"/>
        <v>0</v>
      </c>
      <c r="EW227" s="350"/>
      <c r="EX227" s="341">
        <v>12.0</v>
      </c>
      <c r="EY227" s="342" t="s">
        <v>132</v>
      </c>
      <c r="EZ227" s="343" t="s">
        <v>121</v>
      </c>
      <c r="FA227" s="343" t="s">
        <v>123</v>
      </c>
      <c r="FB227" s="344">
        <f>ADHB!FD227</f>
        <v>0</v>
      </c>
      <c r="FC227" s="344"/>
      <c r="FD227" s="344">
        <f t="shared" si="1684"/>
        <v>0</v>
      </c>
      <c r="FE227" s="345"/>
      <c r="FF227" s="344">
        <f t="shared" si="1685"/>
        <v>0</v>
      </c>
      <c r="FG227" s="346"/>
      <c r="FH227" s="347"/>
      <c r="FI227" s="347"/>
      <c r="FJ227" s="344">
        <f t="shared" si="1686"/>
        <v>0</v>
      </c>
      <c r="FK227" s="345">
        <v>0.294289866351475</v>
      </c>
      <c r="FL227" s="348">
        <f t="shared" si="1687"/>
        <v>0</v>
      </c>
      <c r="FM227" s="349">
        <f t="shared" si="1688"/>
        <v>0</v>
      </c>
      <c r="FN227" s="350"/>
      <c r="FO227" s="341">
        <v>12.0</v>
      </c>
      <c r="FP227" s="342" t="s">
        <v>132</v>
      </c>
      <c r="FQ227" s="343" t="s">
        <v>121</v>
      </c>
      <c r="FR227" s="343" t="s">
        <v>123</v>
      </c>
      <c r="FS227" s="344">
        <f>ADHB!FU227</f>
        <v>0</v>
      </c>
      <c r="FT227" s="344"/>
      <c r="FU227" s="344">
        <f t="shared" si="1689"/>
        <v>0</v>
      </c>
      <c r="FV227" s="345"/>
      <c r="FW227" s="344">
        <f t="shared" si="1690"/>
        <v>0</v>
      </c>
      <c r="FX227" s="346"/>
      <c r="FY227" s="347"/>
      <c r="FZ227" s="347"/>
      <c r="GA227" s="344">
        <f t="shared" si="1691"/>
        <v>0</v>
      </c>
      <c r="GB227" s="345">
        <v>0.294289866351475</v>
      </c>
      <c r="GC227" s="348">
        <f t="shared" si="1692"/>
        <v>0</v>
      </c>
      <c r="GD227" s="349">
        <f t="shared" si="1693"/>
        <v>0</v>
      </c>
      <c r="GE227" s="350"/>
      <c r="GF227" s="341">
        <v>12.0</v>
      </c>
      <c r="GG227" s="342" t="s">
        <v>132</v>
      </c>
      <c r="GH227" s="343" t="s">
        <v>121</v>
      </c>
      <c r="GI227" s="343" t="s">
        <v>123</v>
      </c>
      <c r="GJ227" s="344">
        <f>ADHB!GL227</f>
        <v>0</v>
      </c>
      <c r="GK227" s="344"/>
      <c r="GL227" s="344">
        <f t="shared" si="1694"/>
        <v>0</v>
      </c>
      <c r="GM227" s="345"/>
      <c r="GN227" s="344">
        <f t="shared" si="1695"/>
        <v>0</v>
      </c>
      <c r="GO227" s="346"/>
      <c r="GP227" s="347"/>
      <c r="GQ227" s="347"/>
      <c r="GR227" s="344">
        <f t="shared" si="1696"/>
        <v>0</v>
      </c>
      <c r="GS227" s="345">
        <v>0.294289866351475</v>
      </c>
      <c r="GT227" s="348">
        <f t="shared" si="1697"/>
        <v>0</v>
      </c>
      <c r="GU227" s="349">
        <f t="shared" si="1698"/>
        <v>0</v>
      </c>
      <c r="GV227" s="350"/>
      <c r="GW227" s="341">
        <v>12.0</v>
      </c>
      <c r="GX227" s="342" t="s">
        <v>132</v>
      </c>
      <c r="GY227" s="343" t="s">
        <v>121</v>
      </c>
      <c r="GZ227" s="343" t="s">
        <v>123</v>
      </c>
      <c r="HA227" s="344">
        <f>ADHB!HC227</f>
        <v>0</v>
      </c>
      <c r="HB227" s="344"/>
      <c r="HC227" s="344">
        <f t="shared" si="1699"/>
        <v>0</v>
      </c>
      <c r="HD227" s="345"/>
      <c r="HE227" s="344">
        <f t="shared" si="1700"/>
        <v>0</v>
      </c>
      <c r="HF227" s="346"/>
      <c r="HG227" s="347"/>
      <c r="HH227" s="347"/>
      <c r="HI227" s="344">
        <f t="shared" si="1701"/>
        <v>0</v>
      </c>
      <c r="HJ227" s="345">
        <v>0.294289866351475</v>
      </c>
      <c r="HK227" s="348">
        <f t="shared" si="1702"/>
        <v>0</v>
      </c>
      <c r="HL227" s="349">
        <f t="shared" si="1703"/>
        <v>0</v>
      </c>
      <c r="HM227" s="350"/>
      <c r="HN227" s="341">
        <v>12.0</v>
      </c>
      <c r="HO227" s="342" t="s">
        <v>132</v>
      </c>
      <c r="HP227" s="343" t="s">
        <v>121</v>
      </c>
      <c r="HQ227" s="343" t="s">
        <v>123</v>
      </c>
      <c r="HR227" s="344">
        <f>ADHB!HT227</f>
        <v>0</v>
      </c>
      <c r="HS227" s="344"/>
      <c r="HT227" s="344">
        <f t="shared" si="1704"/>
        <v>0</v>
      </c>
      <c r="HU227" s="345"/>
      <c r="HV227" s="344">
        <f t="shared" si="1705"/>
        <v>0</v>
      </c>
      <c r="HW227" s="346"/>
      <c r="HX227" s="347"/>
      <c r="HY227" s="347"/>
      <c r="HZ227" s="344">
        <f t="shared" si="1706"/>
        <v>0</v>
      </c>
      <c r="IA227" s="345">
        <v>0.294289866351475</v>
      </c>
      <c r="IB227" s="348">
        <f t="shared" si="1707"/>
        <v>0</v>
      </c>
      <c r="IC227" s="349">
        <f t="shared" si="1708"/>
        <v>0</v>
      </c>
      <c r="ID227" s="350"/>
      <c r="IE227" s="341">
        <v>12.0</v>
      </c>
      <c r="IF227" s="342" t="s">
        <v>132</v>
      </c>
      <c r="IG227" s="343" t="s">
        <v>121</v>
      </c>
      <c r="IH227" s="343" t="s">
        <v>123</v>
      </c>
      <c r="II227" s="344">
        <f>ADHB!IK227</f>
        <v>0</v>
      </c>
      <c r="IJ227" s="344"/>
      <c r="IK227" s="344">
        <f t="shared" si="1709"/>
        <v>0</v>
      </c>
      <c r="IL227" s="345"/>
      <c r="IM227" s="344">
        <f t="shared" si="1710"/>
        <v>0</v>
      </c>
      <c r="IN227" s="346"/>
      <c r="IO227" s="347"/>
      <c r="IP227" s="347"/>
      <c r="IQ227" s="344">
        <f t="shared" si="1711"/>
        <v>0</v>
      </c>
      <c r="IR227" s="345">
        <v>0.294289866351475</v>
      </c>
      <c r="IS227" s="348">
        <f t="shared" si="1712"/>
        <v>0</v>
      </c>
      <c r="IT227" s="349">
        <f t="shared" si="1713"/>
        <v>0</v>
      </c>
      <c r="IU227" s="350"/>
      <c r="IV227" s="341">
        <v>12.0</v>
      </c>
      <c r="IW227" s="342" t="s">
        <v>132</v>
      </c>
      <c r="IX227" s="343" t="s">
        <v>121</v>
      </c>
      <c r="IY227" s="343" t="s">
        <v>123</v>
      </c>
      <c r="IZ227" s="344">
        <f>ADHB!JB227</f>
        <v>0</v>
      </c>
      <c r="JA227" s="344"/>
      <c r="JB227" s="344">
        <f t="shared" si="1714"/>
        <v>0</v>
      </c>
      <c r="JC227" s="345"/>
      <c r="JD227" s="344">
        <f t="shared" si="1715"/>
        <v>0</v>
      </c>
      <c r="JE227" s="346"/>
      <c r="JF227" s="347"/>
      <c r="JG227" s="347"/>
      <c r="JH227" s="344">
        <f t="shared" si="1716"/>
        <v>0</v>
      </c>
      <c r="JI227" s="345">
        <v>0.294289866351475</v>
      </c>
      <c r="JJ227" s="348">
        <f t="shared" si="1717"/>
        <v>0</v>
      </c>
      <c r="JK227" s="349">
        <f t="shared" si="1718"/>
        <v>0</v>
      </c>
      <c r="JL227" s="350"/>
      <c r="JM227" s="341">
        <v>12.0</v>
      </c>
      <c r="JN227" s="342" t="s">
        <v>132</v>
      </c>
      <c r="JO227" s="343" t="s">
        <v>121</v>
      </c>
      <c r="JP227" s="343" t="s">
        <v>123</v>
      </c>
      <c r="JQ227" s="344">
        <f>ADHB!JS227</f>
        <v>0</v>
      </c>
      <c r="JR227" s="344"/>
      <c r="JS227" s="344">
        <f t="shared" si="1719"/>
        <v>0</v>
      </c>
      <c r="JT227" s="345"/>
      <c r="JU227" s="344">
        <f t="shared" si="1720"/>
        <v>0</v>
      </c>
      <c r="JV227" s="346"/>
      <c r="JW227" s="347"/>
      <c r="JX227" s="347"/>
      <c r="JY227" s="344">
        <f t="shared" si="1721"/>
        <v>0</v>
      </c>
      <c r="JZ227" s="345">
        <v>0.294289866351475</v>
      </c>
      <c r="KA227" s="348">
        <f t="shared" si="1722"/>
        <v>0</v>
      </c>
      <c r="KB227" s="349">
        <f t="shared" si="1723"/>
        <v>0</v>
      </c>
      <c r="KC227" s="350"/>
      <c r="KD227" s="341">
        <v>12.0</v>
      </c>
      <c r="KE227" s="342" t="s">
        <v>132</v>
      </c>
      <c r="KF227" s="343" t="s">
        <v>121</v>
      </c>
      <c r="KG227" s="343" t="s">
        <v>123</v>
      </c>
      <c r="KH227" s="344">
        <f>ADHB!KJ227</f>
        <v>0</v>
      </c>
      <c r="KI227" s="344"/>
      <c r="KJ227" s="344">
        <f t="shared" si="1724"/>
        <v>0</v>
      </c>
      <c r="KK227" s="345"/>
      <c r="KL227" s="344">
        <f t="shared" si="1725"/>
        <v>0</v>
      </c>
      <c r="KM227" s="346"/>
      <c r="KN227" s="347"/>
      <c r="KO227" s="347"/>
      <c r="KP227" s="344">
        <f t="shared" si="1726"/>
        <v>0</v>
      </c>
      <c r="KQ227" s="345">
        <v>0.294289866351475</v>
      </c>
      <c r="KR227" s="348">
        <f t="shared" si="1727"/>
        <v>0</v>
      </c>
      <c r="KS227" s="349">
        <f t="shared" si="1728"/>
        <v>0</v>
      </c>
      <c r="KT227" s="350"/>
      <c r="KU227" s="351"/>
    </row>
    <row r="228" ht="15.75" customHeight="1">
      <c r="A228" s="353"/>
      <c r="B228" s="354" t="s">
        <v>133</v>
      </c>
      <c r="C228" s="355"/>
      <c r="D228" s="355"/>
      <c r="E228" s="356"/>
      <c r="F228" s="356"/>
      <c r="G228" s="356"/>
      <c r="H228" s="357"/>
      <c r="I228" s="356"/>
      <c r="J228" s="357"/>
      <c r="K228" s="356"/>
      <c r="L228" s="356"/>
      <c r="M228" s="356"/>
      <c r="N228" s="357"/>
      <c r="O228" s="358"/>
      <c r="P228" s="359"/>
      <c r="Q228" s="350"/>
      <c r="R228" s="353"/>
      <c r="S228" s="354" t="s">
        <v>133</v>
      </c>
      <c r="T228" s="355"/>
      <c r="U228" s="355"/>
      <c r="V228" s="356"/>
      <c r="W228" s="356"/>
      <c r="X228" s="356"/>
      <c r="Y228" s="357"/>
      <c r="Z228" s="356"/>
      <c r="AA228" s="357"/>
      <c r="AB228" s="356"/>
      <c r="AC228" s="356"/>
      <c r="AD228" s="356"/>
      <c r="AE228" s="357"/>
      <c r="AF228" s="358"/>
      <c r="AG228" s="359"/>
      <c r="AH228" s="350"/>
      <c r="AI228" s="353"/>
      <c r="AJ228" s="354" t="s">
        <v>133</v>
      </c>
      <c r="AK228" s="355"/>
      <c r="AL228" s="355"/>
      <c r="AM228" s="356"/>
      <c r="AN228" s="356"/>
      <c r="AO228" s="356"/>
      <c r="AP228" s="357"/>
      <c r="AQ228" s="356"/>
      <c r="AR228" s="357"/>
      <c r="AS228" s="356"/>
      <c r="AT228" s="356"/>
      <c r="AU228" s="356"/>
      <c r="AV228" s="357"/>
      <c r="AW228" s="358"/>
      <c r="AX228" s="359"/>
      <c r="AY228" s="350"/>
      <c r="AZ228" s="353"/>
      <c r="BA228" s="354" t="s">
        <v>133</v>
      </c>
      <c r="BB228" s="355"/>
      <c r="BC228" s="355"/>
      <c r="BD228" s="356"/>
      <c r="BE228" s="356"/>
      <c r="BF228" s="356"/>
      <c r="BG228" s="357"/>
      <c r="BH228" s="356"/>
      <c r="BI228" s="357"/>
      <c r="BJ228" s="356"/>
      <c r="BK228" s="356"/>
      <c r="BL228" s="356"/>
      <c r="BM228" s="357"/>
      <c r="BN228" s="358"/>
      <c r="BO228" s="359"/>
      <c r="BP228" s="350"/>
      <c r="BQ228" s="353"/>
      <c r="BR228" s="354" t="s">
        <v>133</v>
      </c>
      <c r="BS228" s="355"/>
      <c r="BT228" s="355"/>
      <c r="BU228" s="356"/>
      <c r="BV228" s="356"/>
      <c r="BW228" s="356"/>
      <c r="BX228" s="357"/>
      <c r="BY228" s="356"/>
      <c r="BZ228" s="357"/>
      <c r="CA228" s="356"/>
      <c r="CB228" s="356"/>
      <c r="CC228" s="356"/>
      <c r="CD228" s="357"/>
      <c r="CE228" s="358"/>
      <c r="CF228" s="359"/>
      <c r="CG228" s="350"/>
      <c r="CH228" s="353"/>
      <c r="CI228" s="354" t="s">
        <v>133</v>
      </c>
      <c r="CJ228" s="355"/>
      <c r="CK228" s="355"/>
      <c r="CL228" s="356"/>
      <c r="CM228" s="356"/>
      <c r="CN228" s="356"/>
      <c r="CO228" s="357"/>
      <c r="CP228" s="356"/>
      <c r="CQ228" s="357"/>
      <c r="CR228" s="356"/>
      <c r="CS228" s="356"/>
      <c r="CT228" s="356"/>
      <c r="CU228" s="357"/>
      <c r="CV228" s="358"/>
      <c r="CW228" s="359"/>
      <c r="CX228" s="350"/>
      <c r="CY228" s="353"/>
      <c r="CZ228" s="354" t="s">
        <v>133</v>
      </c>
      <c r="DA228" s="355"/>
      <c r="DB228" s="355"/>
      <c r="DC228" s="356"/>
      <c r="DD228" s="356"/>
      <c r="DE228" s="356"/>
      <c r="DF228" s="357"/>
      <c r="DG228" s="356"/>
      <c r="DH228" s="357"/>
      <c r="DI228" s="356"/>
      <c r="DJ228" s="356"/>
      <c r="DK228" s="356"/>
      <c r="DL228" s="357"/>
      <c r="DM228" s="358"/>
      <c r="DN228" s="359"/>
      <c r="DO228" s="350"/>
      <c r="DP228" s="353"/>
      <c r="DQ228" s="354" t="s">
        <v>133</v>
      </c>
      <c r="DR228" s="355"/>
      <c r="DS228" s="355"/>
      <c r="DT228" s="356"/>
      <c r="DU228" s="356"/>
      <c r="DV228" s="356"/>
      <c r="DW228" s="357"/>
      <c r="DX228" s="356"/>
      <c r="DY228" s="357"/>
      <c r="DZ228" s="356"/>
      <c r="EA228" s="356"/>
      <c r="EB228" s="356"/>
      <c r="EC228" s="357"/>
      <c r="ED228" s="358"/>
      <c r="EE228" s="359"/>
      <c r="EF228" s="350"/>
      <c r="EG228" s="353"/>
      <c r="EH228" s="354" t="s">
        <v>133</v>
      </c>
      <c r="EI228" s="355"/>
      <c r="EJ228" s="355"/>
      <c r="EK228" s="356"/>
      <c r="EL228" s="356"/>
      <c r="EM228" s="356"/>
      <c r="EN228" s="357"/>
      <c r="EO228" s="356"/>
      <c r="EP228" s="357"/>
      <c r="EQ228" s="356"/>
      <c r="ER228" s="356"/>
      <c r="ES228" s="356"/>
      <c r="ET228" s="357"/>
      <c r="EU228" s="358"/>
      <c r="EV228" s="359"/>
      <c r="EW228" s="350"/>
      <c r="EX228" s="353"/>
      <c r="EY228" s="354" t="s">
        <v>133</v>
      </c>
      <c r="EZ228" s="355"/>
      <c r="FA228" s="355"/>
      <c r="FB228" s="356"/>
      <c r="FC228" s="356"/>
      <c r="FD228" s="356"/>
      <c r="FE228" s="357"/>
      <c r="FF228" s="356"/>
      <c r="FG228" s="357"/>
      <c r="FH228" s="356"/>
      <c r="FI228" s="356"/>
      <c r="FJ228" s="356"/>
      <c r="FK228" s="357"/>
      <c r="FL228" s="358"/>
      <c r="FM228" s="359"/>
      <c r="FN228" s="350"/>
      <c r="FO228" s="353"/>
      <c r="FP228" s="354" t="s">
        <v>133</v>
      </c>
      <c r="FQ228" s="355"/>
      <c r="FR228" s="355"/>
      <c r="FS228" s="356"/>
      <c r="FT228" s="356"/>
      <c r="FU228" s="356"/>
      <c r="FV228" s="357"/>
      <c r="FW228" s="356"/>
      <c r="FX228" s="357"/>
      <c r="FY228" s="356"/>
      <c r="FZ228" s="356"/>
      <c r="GA228" s="356"/>
      <c r="GB228" s="357"/>
      <c r="GC228" s="358"/>
      <c r="GD228" s="359"/>
      <c r="GE228" s="350"/>
      <c r="GF228" s="353"/>
      <c r="GG228" s="354" t="s">
        <v>133</v>
      </c>
      <c r="GH228" s="355"/>
      <c r="GI228" s="355"/>
      <c r="GJ228" s="356"/>
      <c r="GK228" s="356"/>
      <c r="GL228" s="356"/>
      <c r="GM228" s="357"/>
      <c r="GN228" s="356"/>
      <c r="GO228" s="357"/>
      <c r="GP228" s="356"/>
      <c r="GQ228" s="356"/>
      <c r="GR228" s="356"/>
      <c r="GS228" s="357"/>
      <c r="GT228" s="358"/>
      <c r="GU228" s="359"/>
      <c r="GV228" s="350"/>
      <c r="GW228" s="353"/>
      <c r="GX228" s="354" t="s">
        <v>133</v>
      </c>
      <c r="GY228" s="355"/>
      <c r="GZ228" s="355"/>
      <c r="HA228" s="356"/>
      <c r="HB228" s="356"/>
      <c r="HC228" s="356"/>
      <c r="HD228" s="357"/>
      <c r="HE228" s="356"/>
      <c r="HF228" s="357"/>
      <c r="HG228" s="356"/>
      <c r="HH228" s="356"/>
      <c r="HI228" s="356"/>
      <c r="HJ228" s="357"/>
      <c r="HK228" s="358"/>
      <c r="HL228" s="359"/>
      <c r="HM228" s="350"/>
      <c r="HN228" s="353"/>
      <c r="HO228" s="354" t="s">
        <v>133</v>
      </c>
      <c r="HP228" s="355"/>
      <c r="HQ228" s="355"/>
      <c r="HR228" s="356"/>
      <c r="HS228" s="356"/>
      <c r="HT228" s="356"/>
      <c r="HU228" s="357"/>
      <c r="HV228" s="356"/>
      <c r="HW228" s="357"/>
      <c r="HX228" s="356"/>
      <c r="HY228" s="356"/>
      <c r="HZ228" s="356"/>
      <c r="IA228" s="357"/>
      <c r="IB228" s="358"/>
      <c r="IC228" s="359"/>
      <c r="ID228" s="350"/>
      <c r="IE228" s="353"/>
      <c r="IF228" s="354" t="s">
        <v>133</v>
      </c>
      <c r="IG228" s="355"/>
      <c r="IH228" s="355"/>
      <c r="II228" s="356"/>
      <c r="IJ228" s="356"/>
      <c r="IK228" s="356"/>
      <c r="IL228" s="357"/>
      <c r="IM228" s="356"/>
      <c r="IN228" s="357"/>
      <c r="IO228" s="356"/>
      <c r="IP228" s="356"/>
      <c r="IQ228" s="356"/>
      <c r="IR228" s="357"/>
      <c r="IS228" s="358"/>
      <c r="IT228" s="359"/>
      <c r="IU228" s="350"/>
      <c r="IV228" s="353"/>
      <c r="IW228" s="354" t="s">
        <v>133</v>
      </c>
      <c r="IX228" s="355"/>
      <c r="IY228" s="355"/>
      <c r="IZ228" s="356"/>
      <c r="JA228" s="356"/>
      <c r="JB228" s="356"/>
      <c r="JC228" s="357"/>
      <c r="JD228" s="356"/>
      <c r="JE228" s="357"/>
      <c r="JF228" s="356"/>
      <c r="JG228" s="356"/>
      <c r="JH228" s="356"/>
      <c r="JI228" s="357"/>
      <c r="JJ228" s="358"/>
      <c r="JK228" s="359"/>
      <c r="JL228" s="350"/>
      <c r="JM228" s="353"/>
      <c r="JN228" s="354" t="s">
        <v>133</v>
      </c>
      <c r="JO228" s="355"/>
      <c r="JP228" s="355"/>
      <c r="JQ228" s="356"/>
      <c r="JR228" s="356"/>
      <c r="JS228" s="356"/>
      <c r="JT228" s="357"/>
      <c r="JU228" s="356"/>
      <c r="JV228" s="357"/>
      <c r="JW228" s="356"/>
      <c r="JX228" s="356"/>
      <c r="JY228" s="356"/>
      <c r="JZ228" s="357"/>
      <c r="KA228" s="358"/>
      <c r="KB228" s="359"/>
      <c r="KC228" s="350"/>
      <c r="KD228" s="353"/>
      <c r="KE228" s="354" t="s">
        <v>133</v>
      </c>
      <c r="KF228" s="355"/>
      <c r="KG228" s="355"/>
      <c r="KH228" s="356"/>
      <c r="KI228" s="356"/>
      <c r="KJ228" s="356"/>
      <c r="KK228" s="357"/>
      <c r="KL228" s="356"/>
      <c r="KM228" s="357"/>
      <c r="KN228" s="356"/>
      <c r="KO228" s="356"/>
      <c r="KP228" s="356"/>
      <c r="KQ228" s="357"/>
      <c r="KR228" s="358"/>
      <c r="KS228" s="359"/>
      <c r="KT228" s="350"/>
      <c r="KU228" s="351"/>
    </row>
    <row r="229" ht="15.75" customHeight="1">
      <c r="A229" s="360"/>
      <c r="B229" s="361" t="s">
        <v>134</v>
      </c>
      <c r="C229" s="362"/>
      <c r="D229" s="362"/>
      <c r="E229" s="363"/>
      <c r="F229" s="363"/>
      <c r="G229" s="363"/>
      <c r="H229" s="364"/>
      <c r="I229" s="363"/>
      <c r="J229" s="364"/>
      <c r="K229" s="363"/>
      <c r="L229" s="363"/>
      <c r="M229" s="363"/>
      <c r="N229" s="364"/>
      <c r="O229" s="365"/>
      <c r="P229" s="366"/>
      <c r="Q229" s="350"/>
      <c r="R229" s="360"/>
      <c r="S229" s="361" t="s">
        <v>134</v>
      </c>
      <c r="T229" s="362"/>
      <c r="U229" s="362"/>
      <c r="V229" s="363"/>
      <c r="W229" s="363"/>
      <c r="X229" s="363"/>
      <c r="Y229" s="364"/>
      <c r="Z229" s="363"/>
      <c r="AA229" s="364"/>
      <c r="AB229" s="363"/>
      <c r="AC229" s="363"/>
      <c r="AD229" s="363"/>
      <c r="AE229" s="364"/>
      <c r="AF229" s="365"/>
      <c r="AG229" s="366"/>
      <c r="AH229" s="350"/>
      <c r="AI229" s="360"/>
      <c r="AJ229" s="361" t="s">
        <v>134</v>
      </c>
      <c r="AK229" s="362"/>
      <c r="AL229" s="362"/>
      <c r="AM229" s="363"/>
      <c r="AN229" s="363"/>
      <c r="AO229" s="363"/>
      <c r="AP229" s="364"/>
      <c r="AQ229" s="363"/>
      <c r="AR229" s="364"/>
      <c r="AS229" s="363"/>
      <c r="AT229" s="363"/>
      <c r="AU229" s="363"/>
      <c r="AV229" s="364"/>
      <c r="AW229" s="365"/>
      <c r="AX229" s="366"/>
      <c r="AY229" s="350"/>
      <c r="AZ229" s="360"/>
      <c r="BA229" s="361" t="s">
        <v>134</v>
      </c>
      <c r="BB229" s="362"/>
      <c r="BC229" s="362"/>
      <c r="BD229" s="363"/>
      <c r="BE229" s="363"/>
      <c r="BF229" s="363"/>
      <c r="BG229" s="364"/>
      <c r="BH229" s="363"/>
      <c r="BI229" s="364"/>
      <c r="BJ229" s="363"/>
      <c r="BK229" s="363"/>
      <c r="BL229" s="363"/>
      <c r="BM229" s="364"/>
      <c r="BN229" s="365"/>
      <c r="BO229" s="366"/>
      <c r="BP229" s="350"/>
      <c r="BQ229" s="360"/>
      <c r="BR229" s="361" t="s">
        <v>134</v>
      </c>
      <c r="BS229" s="362"/>
      <c r="BT229" s="362"/>
      <c r="BU229" s="363"/>
      <c r="BV229" s="363"/>
      <c r="BW229" s="363"/>
      <c r="BX229" s="364"/>
      <c r="BY229" s="363"/>
      <c r="BZ229" s="364"/>
      <c r="CA229" s="363"/>
      <c r="CB229" s="363"/>
      <c r="CC229" s="363"/>
      <c r="CD229" s="364"/>
      <c r="CE229" s="365"/>
      <c r="CF229" s="366"/>
      <c r="CG229" s="350"/>
      <c r="CH229" s="360"/>
      <c r="CI229" s="361" t="s">
        <v>134</v>
      </c>
      <c r="CJ229" s="362"/>
      <c r="CK229" s="362"/>
      <c r="CL229" s="363"/>
      <c r="CM229" s="363"/>
      <c r="CN229" s="363"/>
      <c r="CO229" s="364"/>
      <c r="CP229" s="363"/>
      <c r="CQ229" s="364"/>
      <c r="CR229" s="363"/>
      <c r="CS229" s="363"/>
      <c r="CT229" s="363"/>
      <c r="CU229" s="364"/>
      <c r="CV229" s="365"/>
      <c r="CW229" s="366"/>
      <c r="CX229" s="350"/>
      <c r="CY229" s="360"/>
      <c r="CZ229" s="361" t="s">
        <v>134</v>
      </c>
      <c r="DA229" s="362"/>
      <c r="DB229" s="362"/>
      <c r="DC229" s="363"/>
      <c r="DD229" s="363"/>
      <c r="DE229" s="363"/>
      <c r="DF229" s="364"/>
      <c r="DG229" s="363"/>
      <c r="DH229" s="364"/>
      <c r="DI229" s="363"/>
      <c r="DJ229" s="363"/>
      <c r="DK229" s="363"/>
      <c r="DL229" s="364"/>
      <c r="DM229" s="365"/>
      <c r="DN229" s="366"/>
      <c r="DO229" s="350"/>
      <c r="DP229" s="360"/>
      <c r="DQ229" s="361" t="s">
        <v>134</v>
      </c>
      <c r="DR229" s="362"/>
      <c r="DS229" s="362"/>
      <c r="DT229" s="363"/>
      <c r="DU229" s="363"/>
      <c r="DV229" s="363"/>
      <c r="DW229" s="364"/>
      <c r="DX229" s="363"/>
      <c r="DY229" s="364"/>
      <c r="DZ229" s="363"/>
      <c r="EA229" s="363"/>
      <c r="EB229" s="363"/>
      <c r="EC229" s="364"/>
      <c r="ED229" s="365"/>
      <c r="EE229" s="366"/>
      <c r="EF229" s="350"/>
      <c r="EG229" s="360"/>
      <c r="EH229" s="361" t="s">
        <v>134</v>
      </c>
      <c r="EI229" s="362"/>
      <c r="EJ229" s="362"/>
      <c r="EK229" s="363"/>
      <c r="EL229" s="363"/>
      <c r="EM229" s="363"/>
      <c r="EN229" s="364"/>
      <c r="EO229" s="363"/>
      <c r="EP229" s="364"/>
      <c r="EQ229" s="363"/>
      <c r="ER229" s="363"/>
      <c r="ES229" s="363"/>
      <c r="ET229" s="364"/>
      <c r="EU229" s="365"/>
      <c r="EV229" s="366"/>
      <c r="EW229" s="350"/>
      <c r="EX229" s="360"/>
      <c r="EY229" s="361" t="s">
        <v>134</v>
      </c>
      <c r="EZ229" s="362"/>
      <c r="FA229" s="362"/>
      <c r="FB229" s="363"/>
      <c r="FC229" s="363"/>
      <c r="FD229" s="363"/>
      <c r="FE229" s="364"/>
      <c r="FF229" s="363"/>
      <c r="FG229" s="364"/>
      <c r="FH229" s="363"/>
      <c r="FI229" s="363"/>
      <c r="FJ229" s="363"/>
      <c r="FK229" s="364"/>
      <c r="FL229" s="365"/>
      <c r="FM229" s="366"/>
      <c r="FN229" s="350"/>
      <c r="FO229" s="360"/>
      <c r="FP229" s="361" t="s">
        <v>134</v>
      </c>
      <c r="FQ229" s="362"/>
      <c r="FR229" s="362"/>
      <c r="FS229" s="363"/>
      <c r="FT229" s="363"/>
      <c r="FU229" s="363"/>
      <c r="FV229" s="364"/>
      <c r="FW229" s="363"/>
      <c r="FX229" s="364"/>
      <c r="FY229" s="363"/>
      <c r="FZ229" s="363"/>
      <c r="GA229" s="363"/>
      <c r="GB229" s="364"/>
      <c r="GC229" s="365"/>
      <c r="GD229" s="366"/>
      <c r="GE229" s="350"/>
      <c r="GF229" s="360"/>
      <c r="GG229" s="361" t="s">
        <v>134</v>
      </c>
      <c r="GH229" s="362"/>
      <c r="GI229" s="362"/>
      <c r="GJ229" s="363"/>
      <c r="GK229" s="363"/>
      <c r="GL229" s="363"/>
      <c r="GM229" s="364"/>
      <c r="GN229" s="363"/>
      <c r="GO229" s="364"/>
      <c r="GP229" s="363"/>
      <c r="GQ229" s="363"/>
      <c r="GR229" s="363"/>
      <c r="GS229" s="364"/>
      <c r="GT229" s="365"/>
      <c r="GU229" s="366"/>
      <c r="GV229" s="350"/>
      <c r="GW229" s="360"/>
      <c r="GX229" s="361" t="s">
        <v>134</v>
      </c>
      <c r="GY229" s="362"/>
      <c r="GZ229" s="362"/>
      <c r="HA229" s="363"/>
      <c r="HB229" s="363"/>
      <c r="HC229" s="363"/>
      <c r="HD229" s="364"/>
      <c r="HE229" s="363"/>
      <c r="HF229" s="364"/>
      <c r="HG229" s="363"/>
      <c r="HH229" s="363"/>
      <c r="HI229" s="363"/>
      <c r="HJ229" s="364"/>
      <c r="HK229" s="365"/>
      <c r="HL229" s="366"/>
      <c r="HM229" s="350"/>
      <c r="HN229" s="360"/>
      <c r="HO229" s="361" t="s">
        <v>134</v>
      </c>
      <c r="HP229" s="362"/>
      <c r="HQ229" s="362"/>
      <c r="HR229" s="363"/>
      <c r="HS229" s="363"/>
      <c r="HT229" s="363"/>
      <c r="HU229" s="364"/>
      <c r="HV229" s="363"/>
      <c r="HW229" s="364"/>
      <c r="HX229" s="363"/>
      <c r="HY229" s="363"/>
      <c r="HZ229" s="363"/>
      <c r="IA229" s="364"/>
      <c r="IB229" s="365"/>
      <c r="IC229" s="366"/>
      <c r="ID229" s="350"/>
      <c r="IE229" s="360"/>
      <c r="IF229" s="361" t="s">
        <v>134</v>
      </c>
      <c r="IG229" s="362"/>
      <c r="IH229" s="362"/>
      <c r="II229" s="363"/>
      <c r="IJ229" s="363"/>
      <c r="IK229" s="363"/>
      <c r="IL229" s="364"/>
      <c r="IM229" s="363"/>
      <c r="IN229" s="364"/>
      <c r="IO229" s="363"/>
      <c r="IP229" s="363"/>
      <c r="IQ229" s="363"/>
      <c r="IR229" s="364"/>
      <c r="IS229" s="365"/>
      <c r="IT229" s="366"/>
      <c r="IU229" s="350"/>
      <c r="IV229" s="360"/>
      <c r="IW229" s="361" t="s">
        <v>134</v>
      </c>
      <c r="IX229" s="362"/>
      <c r="IY229" s="362"/>
      <c r="IZ229" s="363"/>
      <c r="JA229" s="363"/>
      <c r="JB229" s="363"/>
      <c r="JC229" s="364"/>
      <c r="JD229" s="363"/>
      <c r="JE229" s="364"/>
      <c r="JF229" s="363"/>
      <c r="JG229" s="363"/>
      <c r="JH229" s="363"/>
      <c r="JI229" s="364"/>
      <c r="JJ229" s="365"/>
      <c r="JK229" s="366"/>
      <c r="JL229" s="350"/>
      <c r="JM229" s="360"/>
      <c r="JN229" s="361" t="s">
        <v>134</v>
      </c>
      <c r="JO229" s="362"/>
      <c r="JP229" s="362"/>
      <c r="JQ229" s="363"/>
      <c r="JR229" s="363"/>
      <c r="JS229" s="363"/>
      <c r="JT229" s="364"/>
      <c r="JU229" s="363"/>
      <c r="JV229" s="364"/>
      <c r="JW229" s="363"/>
      <c r="JX229" s="363"/>
      <c r="JY229" s="363"/>
      <c r="JZ229" s="364"/>
      <c r="KA229" s="365"/>
      <c r="KB229" s="366"/>
      <c r="KC229" s="350"/>
      <c r="KD229" s="360"/>
      <c r="KE229" s="361" t="s">
        <v>134</v>
      </c>
      <c r="KF229" s="362"/>
      <c r="KG229" s="362"/>
      <c r="KH229" s="363"/>
      <c r="KI229" s="363"/>
      <c r="KJ229" s="363"/>
      <c r="KK229" s="364"/>
      <c r="KL229" s="363"/>
      <c r="KM229" s="364"/>
      <c r="KN229" s="363"/>
      <c r="KO229" s="363"/>
      <c r="KP229" s="363"/>
      <c r="KQ229" s="364"/>
      <c r="KR229" s="365"/>
      <c r="KS229" s="366"/>
      <c r="KT229" s="350"/>
      <c r="KU229" s="351"/>
    </row>
    <row r="230" ht="15.75" customHeight="1">
      <c r="A230" s="341">
        <v>1.0</v>
      </c>
      <c r="B230" s="342" t="s">
        <v>135</v>
      </c>
      <c r="C230" s="343" t="s">
        <v>121</v>
      </c>
      <c r="D230" s="343" t="s">
        <v>123</v>
      </c>
      <c r="E230" s="344">
        <f>ADHB!G230</f>
        <v>0</v>
      </c>
      <c r="F230" s="344"/>
      <c r="G230" s="344">
        <f t="shared" ref="G230:G239" si="1729">iferror(E230/F230*100,0)</f>
        <v>0</v>
      </c>
      <c r="H230" s="345"/>
      <c r="I230" s="344">
        <f t="shared" ref="I230:I239" si="1730">IFERROR(+G230*H230,"")</f>
        <v>0</v>
      </c>
      <c r="J230" s="346"/>
      <c r="K230" s="347"/>
      <c r="L230" s="347"/>
      <c r="M230" s="344">
        <f t="shared" ref="M230:M239" si="1731">IFERROR(+(IF(G230="","0",G230))+(IF(I230="","0",I230))+(IF(L230="","0",L230)),"")</f>
        <v>0</v>
      </c>
      <c r="N230" s="345">
        <v>0.294289866351475</v>
      </c>
      <c r="O230" s="348">
        <f t="shared" ref="O230:O239" si="1732">IFERROR(+N230*(M230-L230),"")</f>
        <v>0</v>
      </c>
      <c r="P230" s="349">
        <f t="shared" ref="P230:P239" si="1733">IFERROR(+(IF(M230="","0",M230))-(IF(O230="","0",O230)),"")</f>
        <v>0</v>
      </c>
      <c r="Q230" s="350"/>
      <c r="R230" s="341">
        <v>1.0</v>
      </c>
      <c r="S230" s="342" t="s">
        <v>135</v>
      </c>
      <c r="T230" s="343" t="s">
        <v>121</v>
      </c>
      <c r="U230" s="343" t="s">
        <v>123</v>
      </c>
      <c r="V230" s="344">
        <f>ADHB!X230</f>
        <v>0</v>
      </c>
      <c r="W230" s="344"/>
      <c r="X230" s="344">
        <f t="shared" ref="X230:X239" si="1734">iferror(V230/W230*100,0)</f>
        <v>0</v>
      </c>
      <c r="Y230" s="345"/>
      <c r="Z230" s="344">
        <f t="shared" ref="Z230:Z239" si="1735">IFERROR(+X230*Y230,"")</f>
        <v>0</v>
      </c>
      <c r="AA230" s="346"/>
      <c r="AB230" s="347"/>
      <c r="AC230" s="347"/>
      <c r="AD230" s="344">
        <f t="shared" ref="AD230:AD239" si="1736">IFERROR(+(IF(X230="","0",X230))+(IF(Z230="","0",Z230))+(IF(AC230="","0",AC230)),"")</f>
        <v>0</v>
      </c>
      <c r="AE230" s="345">
        <v>0.294289866351475</v>
      </c>
      <c r="AF230" s="348">
        <f t="shared" ref="AF230:AF239" si="1737">IFERROR(+AE230*(AD230-AC230),"")</f>
        <v>0</v>
      </c>
      <c r="AG230" s="349">
        <f t="shared" ref="AG230:AG239" si="1738">IFERROR(+(IF(AD230="","0",AD230))-(IF(AF230="","0",AF230)),"")</f>
        <v>0</v>
      </c>
      <c r="AH230" s="350"/>
      <c r="AI230" s="341">
        <v>1.0</v>
      </c>
      <c r="AJ230" s="342" t="s">
        <v>135</v>
      </c>
      <c r="AK230" s="343" t="s">
        <v>121</v>
      </c>
      <c r="AL230" s="343" t="s">
        <v>123</v>
      </c>
      <c r="AM230" s="344">
        <f>ADHB!AO230</f>
        <v>0</v>
      </c>
      <c r="AN230" s="344"/>
      <c r="AO230" s="344">
        <f t="shared" ref="AO230:AO239" si="1739">iferror(AM230/AN230*100,0)</f>
        <v>0</v>
      </c>
      <c r="AP230" s="345"/>
      <c r="AQ230" s="344">
        <f t="shared" ref="AQ230:AQ239" si="1740">IFERROR(+AO230*AP230,"")</f>
        <v>0</v>
      </c>
      <c r="AR230" s="346"/>
      <c r="AS230" s="347"/>
      <c r="AT230" s="347"/>
      <c r="AU230" s="344">
        <f t="shared" ref="AU230:AU239" si="1741">IFERROR(+(IF(AO230="","0",AO230))+(IF(AQ230="","0",AQ230))+(IF(AT230="","0",AT230)),"")</f>
        <v>0</v>
      </c>
      <c r="AV230" s="345">
        <v>0.294289866351475</v>
      </c>
      <c r="AW230" s="348">
        <f t="shared" ref="AW230:AW239" si="1742">IFERROR(+AV230*(AU230-AT230),"")</f>
        <v>0</v>
      </c>
      <c r="AX230" s="349">
        <f t="shared" ref="AX230:AX239" si="1743">IFERROR(+(IF(AU230="","0",AU230))-(IF(AW230="","0",AW230)),"")</f>
        <v>0</v>
      </c>
      <c r="AY230" s="350"/>
      <c r="AZ230" s="341">
        <v>1.0</v>
      </c>
      <c r="BA230" s="342" t="s">
        <v>135</v>
      </c>
      <c r="BB230" s="343" t="s">
        <v>121</v>
      </c>
      <c r="BC230" s="343" t="s">
        <v>123</v>
      </c>
      <c r="BD230" s="344">
        <f>ADHB!BF230</f>
        <v>0</v>
      </c>
      <c r="BE230" s="344"/>
      <c r="BF230" s="344">
        <f t="shared" ref="BF230:BF239" si="1744">iferror(BD230/BE230*100,0)</f>
        <v>0</v>
      </c>
      <c r="BG230" s="345"/>
      <c r="BH230" s="344">
        <f t="shared" ref="BH230:BH239" si="1745">IFERROR(+BF230*BG230,"")</f>
        <v>0</v>
      </c>
      <c r="BI230" s="346"/>
      <c r="BJ230" s="347"/>
      <c r="BK230" s="347"/>
      <c r="BL230" s="344">
        <f t="shared" ref="BL230:BL239" si="1746">IFERROR(+(IF(BF230="","0",BF230))+(IF(BH230="","0",BH230))+(IF(BK230="","0",BK230)),"")</f>
        <v>0</v>
      </c>
      <c r="BM230" s="345">
        <v>0.294289866351475</v>
      </c>
      <c r="BN230" s="348">
        <f t="shared" ref="BN230:BN239" si="1747">IFERROR(+BM230*(BL230-BK230),"")</f>
        <v>0</v>
      </c>
      <c r="BO230" s="349">
        <f t="shared" ref="BO230:BO239" si="1748">IFERROR(+(IF(BL230="","0",BL230))-(IF(BN230="","0",BN230)),"")</f>
        <v>0</v>
      </c>
      <c r="BP230" s="350"/>
      <c r="BQ230" s="341">
        <v>1.0</v>
      </c>
      <c r="BR230" s="342" t="s">
        <v>135</v>
      </c>
      <c r="BS230" s="343" t="s">
        <v>121</v>
      </c>
      <c r="BT230" s="343" t="s">
        <v>123</v>
      </c>
      <c r="BU230" s="344">
        <f>ADHB!BW230</f>
        <v>0</v>
      </c>
      <c r="BV230" s="344"/>
      <c r="BW230" s="344">
        <f t="shared" ref="BW230:BW239" si="1749">iferror(BU230/BV230*100,0)</f>
        <v>0</v>
      </c>
      <c r="BX230" s="345"/>
      <c r="BY230" s="344">
        <f t="shared" ref="BY230:BY239" si="1750">IFERROR(+BW230*BX230,"")</f>
        <v>0</v>
      </c>
      <c r="BZ230" s="346"/>
      <c r="CA230" s="347"/>
      <c r="CB230" s="347"/>
      <c r="CC230" s="344">
        <f t="shared" ref="CC230:CC239" si="1751">IFERROR(+(IF(BW230="","0",BW230))+(IF(BY230="","0",BY230))+(IF(CB230="","0",CB230)),"")</f>
        <v>0</v>
      </c>
      <c r="CD230" s="345">
        <v>0.294289866351475</v>
      </c>
      <c r="CE230" s="348">
        <f t="shared" ref="CE230:CE239" si="1752">IFERROR(+CD230*(CC230-CB230),"")</f>
        <v>0</v>
      </c>
      <c r="CF230" s="349">
        <f t="shared" ref="CF230:CF239" si="1753">IFERROR(+(IF(CC230="","0",CC230))-(IF(CE230="","0",CE230)),"")</f>
        <v>0</v>
      </c>
      <c r="CG230" s="350"/>
      <c r="CH230" s="341">
        <v>1.0</v>
      </c>
      <c r="CI230" s="342" t="s">
        <v>135</v>
      </c>
      <c r="CJ230" s="343" t="s">
        <v>121</v>
      </c>
      <c r="CK230" s="343" t="s">
        <v>123</v>
      </c>
      <c r="CL230" s="344">
        <f>ADHB!CN230</f>
        <v>0</v>
      </c>
      <c r="CM230" s="344"/>
      <c r="CN230" s="344">
        <f t="shared" ref="CN230:CN239" si="1754">iferror(CL230/CM230*100,0)</f>
        <v>0</v>
      </c>
      <c r="CO230" s="345"/>
      <c r="CP230" s="344">
        <f t="shared" ref="CP230:CP239" si="1755">IFERROR(+CN230*CO230,"")</f>
        <v>0</v>
      </c>
      <c r="CQ230" s="346"/>
      <c r="CR230" s="347"/>
      <c r="CS230" s="347"/>
      <c r="CT230" s="344">
        <f t="shared" ref="CT230:CT239" si="1756">IFERROR(+(IF(CN230="","0",CN230))+(IF(CP230="","0",CP230))+(IF(CS230="","0",CS230)),"")</f>
        <v>0</v>
      </c>
      <c r="CU230" s="345">
        <v>0.294289866351475</v>
      </c>
      <c r="CV230" s="348">
        <f t="shared" ref="CV230:CV239" si="1757">IFERROR(+CU230*(CT230-CS230),"")</f>
        <v>0</v>
      </c>
      <c r="CW230" s="349">
        <f t="shared" ref="CW230:CW239" si="1758">IFERROR(+(IF(CT230="","0",CT230))-(IF(CV230="","0",CV230)),"")</f>
        <v>0</v>
      </c>
      <c r="CX230" s="350"/>
      <c r="CY230" s="341">
        <v>1.0</v>
      </c>
      <c r="CZ230" s="342" t="s">
        <v>135</v>
      </c>
      <c r="DA230" s="343" t="s">
        <v>121</v>
      </c>
      <c r="DB230" s="343" t="s">
        <v>123</v>
      </c>
      <c r="DC230" s="344">
        <f>ADHB!DE230</f>
        <v>0</v>
      </c>
      <c r="DD230" s="344"/>
      <c r="DE230" s="344">
        <f t="shared" ref="DE230:DE239" si="1759">iferror(DC230/DD230*100,0)</f>
        <v>0</v>
      </c>
      <c r="DF230" s="345"/>
      <c r="DG230" s="344">
        <f t="shared" ref="DG230:DG239" si="1760">IFERROR(+DE230*DF230,"")</f>
        <v>0</v>
      </c>
      <c r="DH230" s="346"/>
      <c r="DI230" s="347"/>
      <c r="DJ230" s="347"/>
      <c r="DK230" s="344">
        <f t="shared" ref="DK230:DK239" si="1761">IFERROR(+(IF(DE230="","0",DE230))+(IF(DG230="","0",DG230))+(IF(DJ230="","0",DJ230)),"")</f>
        <v>0</v>
      </c>
      <c r="DL230" s="345">
        <v>0.294289866351475</v>
      </c>
      <c r="DM230" s="348">
        <f t="shared" ref="DM230:DM239" si="1762">IFERROR(+DL230*(DK230-DJ230),"")</f>
        <v>0</v>
      </c>
      <c r="DN230" s="349">
        <f t="shared" ref="DN230:DN239" si="1763">IFERROR(+(IF(DK230="","0",DK230))-(IF(DM230="","0",DM230)),"")</f>
        <v>0</v>
      </c>
      <c r="DO230" s="350"/>
      <c r="DP230" s="341">
        <v>1.0</v>
      </c>
      <c r="DQ230" s="342" t="s">
        <v>135</v>
      </c>
      <c r="DR230" s="343" t="s">
        <v>121</v>
      </c>
      <c r="DS230" s="343" t="s">
        <v>123</v>
      </c>
      <c r="DT230" s="344">
        <f>ADHB!DV230</f>
        <v>0</v>
      </c>
      <c r="DU230" s="344"/>
      <c r="DV230" s="344">
        <f t="shared" ref="DV230:DV239" si="1764">iferror(DT230/DU230*100,0)</f>
        <v>0</v>
      </c>
      <c r="DW230" s="345"/>
      <c r="DX230" s="344">
        <f t="shared" ref="DX230:DX239" si="1765">IFERROR(+DV230*DW230,"")</f>
        <v>0</v>
      </c>
      <c r="DY230" s="346"/>
      <c r="DZ230" s="347"/>
      <c r="EA230" s="347"/>
      <c r="EB230" s="344">
        <f t="shared" ref="EB230:EB239" si="1766">IFERROR(+(IF(DV230="","0",DV230))+(IF(DX230="","0",DX230))+(IF(EA230="","0",EA230)),"")</f>
        <v>0</v>
      </c>
      <c r="EC230" s="345">
        <v>0.294289866351475</v>
      </c>
      <c r="ED230" s="348">
        <f t="shared" ref="ED230:ED239" si="1767">IFERROR(+EC230*(EB230-EA230),"")</f>
        <v>0</v>
      </c>
      <c r="EE230" s="349">
        <f t="shared" ref="EE230:EE239" si="1768">IFERROR(+(IF(EB230="","0",EB230))-(IF(ED230="","0",ED230)),"")</f>
        <v>0</v>
      </c>
      <c r="EF230" s="350"/>
      <c r="EG230" s="341">
        <v>1.0</v>
      </c>
      <c r="EH230" s="342" t="s">
        <v>135</v>
      </c>
      <c r="EI230" s="343" t="s">
        <v>121</v>
      </c>
      <c r="EJ230" s="343" t="s">
        <v>123</v>
      </c>
      <c r="EK230" s="344">
        <f>ADHB!EM230</f>
        <v>0</v>
      </c>
      <c r="EL230" s="344"/>
      <c r="EM230" s="344">
        <f t="shared" ref="EM230:EM239" si="1769">iferror(EK230/EL230*100,0)</f>
        <v>0</v>
      </c>
      <c r="EN230" s="345"/>
      <c r="EO230" s="344">
        <f t="shared" ref="EO230:EO239" si="1770">IFERROR(+EM230*EN230,"")</f>
        <v>0</v>
      </c>
      <c r="EP230" s="346"/>
      <c r="EQ230" s="347"/>
      <c r="ER230" s="347"/>
      <c r="ES230" s="344">
        <f t="shared" ref="ES230:ES239" si="1771">IFERROR(+(IF(EM230="","0",EM230))+(IF(EO230="","0",EO230))+(IF(ER230="","0",ER230)),"")</f>
        <v>0</v>
      </c>
      <c r="ET230" s="345">
        <v>0.294289866351475</v>
      </c>
      <c r="EU230" s="348">
        <f t="shared" ref="EU230:EU239" si="1772">IFERROR(+ET230*(ES230-ER230),"")</f>
        <v>0</v>
      </c>
      <c r="EV230" s="349">
        <f t="shared" ref="EV230:EV239" si="1773">IFERROR(+(IF(ES230="","0",ES230))-(IF(EU230="","0",EU230)),"")</f>
        <v>0</v>
      </c>
      <c r="EW230" s="350"/>
      <c r="EX230" s="341">
        <v>1.0</v>
      </c>
      <c r="EY230" s="342" t="s">
        <v>135</v>
      </c>
      <c r="EZ230" s="343" t="s">
        <v>121</v>
      </c>
      <c r="FA230" s="343" t="s">
        <v>123</v>
      </c>
      <c r="FB230" s="344">
        <f>ADHB!FD230</f>
        <v>0</v>
      </c>
      <c r="FC230" s="344"/>
      <c r="FD230" s="344">
        <f t="shared" ref="FD230:FD239" si="1774">iferror(FB230/FC230*100,0)</f>
        <v>0</v>
      </c>
      <c r="FE230" s="345"/>
      <c r="FF230" s="344">
        <f t="shared" ref="FF230:FF239" si="1775">IFERROR(+FD230*FE230,"")</f>
        <v>0</v>
      </c>
      <c r="FG230" s="346"/>
      <c r="FH230" s="347"/>
      <c r="FI230" s="347"/>
      <c r="FJ230" s="344">
        <f t="shared" ref="FJ230:FJ239" si="1776">IFERROR(+(IF(FD230="","0",FD230))+(IF(FF230="","0",FF230))+(IF(FI230="","0",FI230)),"")</f>
        <v>0</v>
      </c>
      <c r="FK230" s="345">
        <v>0.294289866351475</v>
      </c>
      <c r="FL230" s="348">
        <f t="shared" ref="FL230:FL239" si="1777">IFERROR(+FK230*(FJ230-FI230),"")</f>
        <v>0</v>
      </c>
      <c r="FM230" s="349">
        <f t="shared" ref="FM230:FM239" si="1778">IFERROR(+(IF(FJ230="","0",FJ230))-(IF(FL230="","0",FL230)),"")</f>
        <v>0</v>
      </c>
      <c r="FN230" s="350"/>
      <c r="FO230" s="341">
        <v>1.0</v>
      </c>
      <c r="FP230" s="342" t="s">
        <v>135</v>
      </c>
      <c r="FQ230" s="343" t="s">
        <v>121</v>
      </c>
      <c r="FR230" s="343" t="s">
        <v>123</v>
      </c>
      <c r="FS230" s="344">
        <f>ADHB!FU230</f>
        <v>0</v>
      </c>
      <c r="FT230" s="344"/>
      <c r="FU230" s="344">
        <f t="shared" ref="FU230:FU239" si="1779">iferror(FS230/FT230*100,0)</f>
        <v>0</v>
      </c>
      <c r="FV230" s="345"/>
      <c r="FW230" s="344">
        <f t="shared" ref="FW230:FW239" si="1780">IFERROR(+FU230*FV230,"")</f>
        <v>0</v>
      </c>
      <c r="FX230" s="346"/>
      <c r="FY230" s="347"/>
      <c r="FZ230" s="347"/>
      <c r="GA230" s="344">
        <f t="shared" ref="GA230:GA239" si="1781">IFERROR(+(IF(FU230="","0",FU230))+(IF(FW230="","0",FW230))+(IF(FZ230="","0",FZ230)),"")</f>
        <v>0</v>
      </c>
      <c r="GB230" s="345">
        <v>0.294289866351475</v>
      </c>
      <c r="GC230" s="348">
        <f t="shared" ref="GC230:GC239" si="1782">IFERROR(+GB230*(GA230-FZ230),"")</f>
        <v>0</v>
      </c>
      <c r="GD230" s="349">
        <f t="shared" ref="GD230:GD239" si="1783">IFERROR(+(IF(GA230="","0",GA230))-(IF(GC230="","0",GC230)),"")</f>
        <v>0</v>
      </c>
      <c r="GE230" s="350"/>
      <c r="GF230" s="341">
        <v>1.0</v>
      </c>
      <c r="GG230" s="342" t="s">
        <v>135</v>
      </c>
      <c r="GH230" s="343" t="s">
        <v>121</v>
      </c>
      <c r="GI230" s="343" t="s">
        <v>123</v>
      </c>
      <c r="GJ230" s="344">
        <f>ADHB!GL230</f>
        <v>0</v>
      </c>
      <c r="GK230" s="344"/>
      <c r="GL230" s="344">
        <f t="shared" ref="GL230:GL239" si="1784">iferror(GJ230/GK230*100,0)</f>
        <v>0</v>
      </c>
      <c r="GM230" s="345"/>
      <c r="GN230" s="344">
        <f t="shared" ref="GN230:GN239" si="1785">IFERROR(+GL230*GM230,"")</f>
        <v>0</v>
      </c>
      <c r="GO230" s="346"/>
      <c r="GP230" s="347"/>
      <c r="GQ230" s="347"/>
      <c r="GR230" s="344">
        <f t="shared" ref="GR230:GR239" si="1786">IFERROR(+(IF(GL230="","0",GL230))+(IF(GN230="","0",GN230))+(IF(GQ230="","0",GQ230)),"")</f>
        <v>0</v>
      </c>
      <c r="GS230" s="345">
        <v>0.294289866351475</v>
      </c>
      <c r="GT230" s="348">
        <f t="shared" ref="GT230:GT239" si="1787">IFERROR(+GS230*(GR230-GQ230),"")</f>
        <v>0</v>
      </c>
      <c r="GU230" s="349">
        <f t="shared" ref="GU230:GU239" si="1788">IFERROR(+(IF(GR230="","0",GR230))-(IF(GT230="","0",GT230)),"")</f>
        <v>0</v>
      </c>
      <c r="GV230" s="350"/>
      <c r="GW230" s="341">
        <v>1.0</v>
      </c>
      <c r="GX230" s="342" t="s">
        <v>135</v>
      </c>
      <c r="GY230" s="343" t="s">
        <v>121</v>
      </c>
      <c r="GZ230" s="343" t="s">
        <v>123</v>
      </c>
      <c r="HA230" s="344">
        <f>ADHB!HC230</f>
        <v>0</v>
      </c>
      <c r="HB230" s="344"/>
      <c r="HC230" s="344">
        <f t="shared" ref="HC230:HC239" si="1789">iferror(HA230/HB230*100,0)</f>
        <v>0</v>
      </c>
      <c r="HD230" s="345"/>
      <c r="HE230" s="344">
        <f t="shared" ref="HE230:HE239" si="1790">IFERROR(+HC230*HD230,"")</f>
        <v>0</v>
      </c>
      <c r="HF230" s="346"/>
      <c r="HG230" s="347"/>
      <c r="HH230" s="347"/>
      <c r="HI230" s="344">
        <f t="shared" ref="HI230:HI239" si="1791">IFERROR(+(IF(HC230="","0",HC230))+(IF(HE230="","0",HE230))+(IF(HH230="","0",HH230)),"")</f>
        <v>0</v>
      </c>
      <c r="HJ230" s="345">
        <v>0.294289866351475</v>
      </c>
      <c r="HK230" s="348">
        <f t="shared" ref="HK230:HK239" si="1792">IFERROR(+HJ230*(HI230-HH230),"")</f>
        <v>0</v>
      </c>
      <c r="HL230" s="349">
        <f t="shared" ref="HL230:HL239" si="1793">IFERROR(+(IF(HI230="","0",HI230))-(IF(HK230="","0",HK230)),"")</f>
        <v>0</v>
      </c>
      <c r="HM230" s="350"/>
      <c r="HN230" s="341">
        <v>1.0</v>
      </c>
      <c r="HO230" s="342" t="s">
        <v>135</v>
      </c>
      <c r="HP230" s="343" t="s">
        <v>121</v>
      </c>
      <c r="HQ230" s="343" t="s">
        <v>123</v>
      </c>
      <c r="HR230" s="344">
        <f>ADHB!HT230</f>
        <v>0</v>
      </c>
      <c r="HS230" s="344"/>
      <c r="HT230" s="344">
        <f t="shared" ref="HT230:HT239" si="1794">iferror(HR230/HS230*100,0)</f>
        <v>0</v>
      </c>
      <c r="HU230" s="345"/>
      <c r="HV230" s="344">
        <f t="shared" ref="HV230:HV239" si="1795">IFERROR(+HT230*HU230,"")</f>
        <v>0</v>
      </c>
      <c r="HW230" s="346"/>
      <c r="HX230" s="347"/>
      <c r="HY230" s="347"/>
      <c r="HZ230" s="344">
        <f t="shared" ref="HZ230:HZ239" si="1796">IFERROR(+(IF(HT230="","0",HT230))+(IF(HV230="","0",HV230))+(IF(HY230="","0",HY230)),"")</f>
        <v>0</v>
      </c>
      <c r="IA230" s="345">
        <v>0.294289866351475</v>
      </c>
      <c r="IB230" s="348">
        <f t="shared" ref="IB230:IB239" si="1797">IFERROR(+IA230*(HZ230-HY230),"")</f>
        <v>0</v>
      </c>
      <c r="IC230" s="349">
        <f t="shared" ref="IC230:IC239" si="1798">IFERROR(+(IF(HZ230="","0",HZ230))-(IF(IB230="","0",IB230)),"")</f>
        <v>0</v>
      </c>
      <c r="ID230" s="350"/>
      <c r="IE230" s="341">
        <v>1.0</v>
      </c>
      <c r="IF230" s="342" t="s">
        <v>135</v>
      </c>
      <c r="IG230" s="343" t="s">
        <v>121</v>
      </c>
      <c r="IH230" s="343" t="s">
        <v>123</v>
      </c>
      <c r="II230" s="344">
        <f>ADHB!IK230</f>
        <v>0</v>
      </c>
      <c r="IJ230" s="344"/>
      <c r="IK230" s="344">
        <f t="shared" ref="IK230:IK239" si="1799">iferror(II230/IJ230*100,0)</f>
        <v>0</v>
      </c>
      <c r="IL230" s="345"/>
      <c r="IM230" s="344">
        <f t="shared" ref="IM230:IM239" si="1800">IFERROR(+IK230*IL230,"")</f>
        <v>0</v>
      </c>
      <c r="IN230" s="346"/>
      <c r="IO230" s="347"/>
      <c r="IP230" s="347"/>
      <c r="IQ230" s="344">
        <f t="shared" ref="IQ230:IQ239" si="1801">IFERROR(+(IF(IK230="","0",IK230))+(IF(IM230="","0",IM230))+(IF(IP230="","0",IP230)),"")</f>
        <v>0</v>
      </c>
      <c r="IR230" s="345">
        <v>0.294289866351475</v>
      </c>
      <c r="IS230" s="348">
        <f t="shared" ref="IS230:IS239" si="1802">IFERROR(+IR230*(IQ230-IP230),"")</f>
        <v>0</v>
      </c>
      <c r="IT230" s="349">
        <f t="shared" ref="IT230:IT239" si="1803">IFERROR(+(IF(IQ230="","0",IQ230))-(IF(IS230="","0",IS230)),"")</f>
        <v>0</v>
      </c>
      <c r="IU230" s="350"/>
      <c r="IV230" s="341">
        <v>1.0</v>
      </c>
      <c r="IW230" s="342" t="s">
        <v>135</v>
      </c>
      <c r="IX230" s="343" t="s">
        <v>121</v>
      </c>
      <c r="IY230" s="343" t="s">
        <v>123</v>
      </c>
      <c r="IZ230" s="344">
        <f>ADHB!JB230</f>
        <v>0</v>
      </c>
      <c r="JA230" s="344"/>
      <c r="JB230" s="344">
        <f t="shared" ref="JB230:JB239" si="1804">iferror(IZ230/JA230*100,0)</f>
        <v>0</v>
      </c>
      <c r="JC230" s="345"/>
      <c r="JD230" s="344">
        <f t="shared" ref="JD230:JD239" si="1805">IFERROR(+JB230*JC230,"")</f>
        <v>0</v>
      </c>
      <c r="JE230" s="346"/>
      <c r="JF230" s="347"/>
      <c r="JG230" s="347"/>
      <c r="JH230" s="344">
        <f t="shared" ref="JH230:JH239" si="1806">IFERROR(+(IF(JB230="","0",JB230))+(IF(JD230="","0",JD230))+(IF(JG230="","0",JG230)),"")</f>
        <v>0</v>
      </c>
      <c r="JI230" s="345">
        <v>0.294289866351475</v>
      </c>
      <c r="JJ230" s="348">
        <f t="shared" ref="JJ230:JJ239" si="1807">IFERROR(+JI230*(JH230-JG230),"")</f>
        <v>0</v>
      </c>
      <c r="JK230" s="349">
        <f t="shared" ref="JK230:JK239" si="1808">IFERROR(+(IF(JH230="","0",JH230))-(IF(JJ230="","0",JJ230)),"")</f>
        <v>0</v>
      </c>
      <c r="JL230" s="350"/>
      <c r="JM230" s="341">
        <v>1.0</v>
      </c>
      <c r="JN230" s="342" t="s">
        <v>135</v>
      </c>
      <c r="JO230" s="343" t="s">
        <v>121</v>
      </c>
      <c r="JP230" s="343" t="s">
        <v>123</v>
      </c>
      <c r="JQ230" s="344">
        <f>ADHB!JS230</f>
        <v>0</v>
      </c>
      <c r="JR230" s="344"/>
      <c r="JS230" s="344">
        <f t="shared" ref="JS230:JS239" si="1809">iferror(JQ230/JR230*100,0)</f>
        <v>0</v>
      </c>
      <c r="JT230" s="345"/>
      <c r="JU230" s="344">
        <f t="shared" ref="JU230:JU239" si="1810">IFERROR(+JS230*JT230,"")</f>
        <v>0</v>
      </c>
      <c r="JV230" s="346"/>
      <c r="JW230" s="347"/>
      <c r="JX230" s="347"/>
      <c r="JY230" s="344">
        <f t="shared" ref="JY230:JY239" si="1811">IFERROR(+(IF(JS230="","0",JS230))+(IF(JU230="","0",JU230))+(IF(JX230="","0",JX230)),"")</f>
        <v>0</v>
      </c>
      <c r="JZ230" s="345">
        <v>0.294289866351475</v>
      </c>
      <c r="KA230" s="348">
        <f t="shared" ref="KA230:KA239" si="1812">IFERROR(+JZ230*(JY230-JX230),"")</f>
        <v>0</v>
      </c>
      <c r="KB230" s="349">
        <f t="shared" ref="KB230:KB239" si="1813">IFERROR(+(IF(JY230="","0",JY230))-(IF(KA230="","0",KA230)),"")</f>
        <v>0</v>
      </c>
      <c r="KC230" s="350"/>
      <c r="KD230" s="341">
        <v>1.0</v>
      </c>
      <c r="KE230" s="342" t="s">
        <v>135</v>
      </c>
      <c r="KF230" s="343" t="s">
        <v>121</v>
      </c>
      <c r="KG230" s="343" t="s">
        <v>123</v>
      </c>
      <c r="KH230" s="344">
        <f>ADHB!KJ230</f>
        <v>0</v>
      </c>
      <c r="KI230" s="344"/>
      <c r="KJ230" s="344">
        <f t="shared" ref="KJ230:KJ239" si="1814">iferror(KH230/KI230*100,0)</f>
        <v>0</v>
      </c>
      <c r="KK230" s="345"/>
      <c r="KL230" s="344">
        <f t="shared" ref="KL230:KL239" si="1815">IFERROR(+KJ230*KK230,"")</f>
        <v>0</v>
      </c>
      <c r="KM230" s="346"/>
      <c r="KN230" s="347"/>
      <c r="KO230" s="347"/>
      <c r="KP230" s="344">
        <f t="shared" ref="KP230:KP239" si="1816">IFERROR(+(IF(KJ230="","0",KJ230))+(IF(KL230="","0",KL230))+(IF(KO230="","0",KO230)),"")</f>
        <v>0</v>
      </c>
      <c r="KQ230" s="345">
        <v>0.294289866351475</v>
      </c>
      <c r="KR230" s="348">
        <f t="shared" ref="KR230:KR239" si="1817">IFERROR(+KQ230*(KP230-KO230),"")</f>
        <v>0</v>
      </c>
      <c r="KS230" s="349">
        <f t="shared" ref="KS230:KS239" si="1818">IFERROR(+(IF(KP230="","0",KP230))-(IF(KR230="","0",KR230)),"")</f>
        <v>0</v>
      </c>
      <c r="KT230" s="350"/>
      <c r="KU230" s="351"/>
    </row>
    <row r="231" ht="15.75" customHeight="1">
      <c r="A231" s="341">
        <v>2.0</v>
      </c>
      <c r="B231" s="342" t="s">
        <v>136</v>
      </c>
      <c r="C231" s="343" t="s">
        <v>121</v>
      </c>
      <c r="D231" s="343" t="s">
        <v>123</v>
      </c>
      <c r="E231" s="344">
        <f>ADHB!G231</f>
        <v>0</v>
      </c>
      <c r="F231" s="344"/>
      <c r="G231" s="344">
        <f t="shared" si="1729"/>
        <v>0</v>
      </c>
      <c r="H231" s="345"/>
      <c r="I231" s="344">
        <f t="shared" si="1730"/>
        <v>0</v>
      </c>
      <c r="J231" s="346"/>
      <c r="K231" s="347"/>
      <c r="L231" s="347"/>
      <c r="M231" s="344">
        <f t="shared" si="1731"/>
        <v>0</v>
      </c>
      <c r="N231" s="345">
        <v>0.294289866351475</v>
      </c>
      <c r="O231" s="348">
        <f t="shared" si="1732"/>
        <v>0</v>
      </c>
      <c r="P231" s="349">
        <f t="shared" si="1733"/>
        <v>0</v>
      </c>
      <c r="Q231" s="350"/>
      <c r="R231" s="341">
        <v>2.0</v>
      </c>
      <c r="S231" s="342" t="s">
        <v>136</v>
      </c>
      <c r="T231" s="343" t="s">
        <v>121</v>
      </c>
      <c r="U231" s="343" t="s">
        <v>123</v>
      </c>
      <c r="V231" s="344">
        <f>ADHB!X231</f>
        <v>0</v>
      </c>
      <c r="W231" s="344"/>
      <c r="X231" s="344">
        <f t="shared" si="1734"/>
        <v>0</v>
      </c>
      <c r="Y231" s="345"/>
      <c r="Z231" s="344">
        <f t="shared" si="1735"/>
        <v>0</v>
      </c>
      <c r="AA231" s="346"/>
      <c r="AB231" s="347"/>
      <c r="AC231" s="347"/>
      <c r="AD231" s="344">
        <f t="shared" si="1736"/>
        <v>0</v>
      </c>
      <c r="AE231" s="345">
        <v>0.294289866351475</v>
      </c>
      <c r="AF231" s="348">
        <f t="shared" si="1737"/>
        <v>0</v>
      </c>
      <c r="AG231" s="349">
        <f t="shared" si="1738"/>
        <v>0</v>
      </c>
      <c r="AH231" s="350"/>
      <c r="AI231" s="341">
        <v>2.0</v>
      </c>
      <c r="AJ231" s="342" t="s">
        <v>136</v>
      </c>
      <c r="AK231" s="343" t="s">
        <v>121</v>
      </c>
      <c r="AL231" s="343" t="s">
        <v>123</v>
      </c>
      <c r="AM231" s="344">
        <f>ADHB!AO231</f>
        <v>0</v>
      </c>
      <c r="AN231" s="344"/>
      <c r="AO231" s="344">
        <f t="shared" si="1739"/>
        <v>0</v>
      </c>
      <c r="AP231" s="345"/>
      <c r="AQ231" s="344">
        <f t="shared" si="1740"/>
        <v>0</v>
      </c>
      <c r="AR231" s="346"/>
      <c r="AS231" s="347"/>
      <c r="AT231" s="347"/>
      <c r="AU231" s="344">
        <f t="shared" si="1741"/>
        <v>0</v>
      </c>
      <c r="AV231" s="345">
        <v>0.294289866351475</v>
      </c>
      <c r="AW231" s="348">
        <f t="shared" si="1742"/>
        <v>0</v>
      </c>
      <c r="AX231" s="349">
        <f t="shared" si="1743"/>
        <v>0</v>
      </c>
      <c r="AY231" s="350"/>
      <c r="AZ231" s="341">
        <v>2.0</v>
      </c>
      <c r="BA231" s="342" t="s">
        <v>136</v>
      </c>
      <c r="BB231" s="343" t="s">
        <v>121</v>
      </c>
      <c r="BC231" s="343" t="s">
        <v>123</v>
      </c>
      <c r="BD231" s="344">
        <f>ADHB!BF231</f>
        <v>0</v>
      </c>
      <c r="BE231" s="344"/>
      <c r="BF231" s="344">
        <f t="shared" si="1744"/>
        <v>0</v>
      </c>
      <c r="BG231" s="345"/>
      <c r="BH231" s="344">
        <f t="shared" si="1745"/>
        <v>0</v>
      </c>
      <c r="BI231" s="346"/>
      <c r="BJ231" s="347"/>
      <c r="BK231" s="347"/>
      <c r="BL231" s="344">
        <f t="shared" si="1746"/>
        <v>0</v>
      </c>
      <c r="BM231" s="345">
        <v>0.294289866351475</v>
      </c>
      <c r="BN231" s="348">
        <f t="shared" si="1747"/>
        <v>0</v>
      </c>
      <c r="BO231" s="349">
        <f t="shared" si="1748"/>
        <v>0</v>
      </c>
      <c r="BP231" s="350"/>
      <c r="BQ231" s="341">
        <v>2.0</v>
      </c>
      <c r="BR231" s="342" t="s">
        <v>136</v>
      </c>
      <c r="BS231" s="343" t="s">
        <v>121</v>
      </c>
      <c r="BT231" s="343" t="s">
        <v>123</v>
      </c>
      <c r="BU231" s="344">
        <f>ADHB!BW231</f>
        <v>0</v>
      </c>
      <c r="BV231" s="344"/>
      <c r="BW231" s="344">
        <f t="shared" si="1749"/>
        <v>0</v>
      </c>
      <c r="BX231" s="345"/>
      <c r="BY231" s="344">
        <f t="shared" si="1750"/>
        <v>0</v>
      </c>
      <c r="BZ231" s="346"/>
      <c r="CA231" s="347"/>
      <c r="CB231" s="347"/>
      <c r="CC231" s="344">
        <f t="shared" si="1751"/>
        <v>0</v>
      </c>
      <c r="CD231" s="345">
        <v>0.294289866351475</v>
      </c>
      <c r="CE231" s="348">
        <f t="shared" si="1752"/>
        <v>0</v>
      </c>
      <c r="CF231" s="349">
        <f t="shared" si="1753"/>
        <v>0</v>
      </c>
      <c r="CG231" s="350"/>
      <c r="CH231" s="341">
        <v>2.0</v>
      </c>
      <c r="CI231" s="342" t="s">
        <v>136</v>
      </c>
      <c r="CJ231" s="343" t="s">
        <v>121</v>
      </c>
      <c r="CK231" s="343" t="s">
        <v>123</v>
      </c>
      <c r="CL231" s="344">
        <f>ADHB!CN231</f>
        <v>0</v>
      </c>
      <c r="CM231" s="344"/>
      <c r="CN231" s="344">
        <f t="shared" si="1754"/>
        <v>0</v>
      </c>
      <c r="CO231" s="345"/>
      <c r="CP231" s="344">
        <f t="shared" si="1755"/>
        <v>0</v>
      </c>
      <c r="CQ231" s="346"/>
      <c r="CR231" s="347"/>
      <c r="CS231" s="347"/>
      <c r="CT231" s="344">
        <f t="shared" si="1756"/>
        <v>0</v>
      </c>
      <c r="CU231" s="345">
        <v>0.294289866351475</v>
      </c>
      <c r="CV231" s="348">
        <f t="shared" si="1757"/>
        <v>0</v>
      </c>
      <c r="CW231" s="349">
        <f t="shared" si="1758"/>
        <v>0</v>
      </c>
      <c r="CX231" s="350"/>
      <c r="CY231" s="341">
        <v>2.0</v>
      </c>
      <c r="CZ231" s="342" t="s">
        <v>136</v>
      </c>
      <c r="DA231" s="343" t="s">
        <v>121</v>
      </c>
      <c r="DB231" s="343" t="s">
        <v>123</v>
      </c>
      <c r="DC231" s="344">
        <f>ADHB!DE231</f>
        <v>0</v>
      </c>
      <c r="DD231" s="344"/>
      <c r="DE231" s="344">
        <f t="shared" si="1759"/>
        <v>0</v>
      </c>
      <c r="DF231" s="345"/>
      <c r="DG231" s="344">
        <f t="shared" si="1760"/>
        <v>0</v>
      </c>
      <c r="DH231" s="346"/>
      <c r="DI231" s="347"/>
      <c r="DJ231" s="347"/>
      <c r="DK231" s="344">
        <f t="shared" si="1761"/>
        <v>0</v>
      </c>
      <c r="DL231" s="345">
        <v>0.294289866351475</v>
      </c>
      <c r="DM231" s="348">
        <f t="shared" si="1762"/>
        <v>0</v>
      </c>
      <c r="DN231" s="349">
        <f t="shared" si="1763"/>
        <v>0</v>
      </c>
      <c r="DO231" s="350"/>
      <c r="DP231" s="341">
        <v>2.0</v>
      </c>
      <c r="DQ231" s="342" t="s">
        <v>136</v>
      </c>
      <c r="DR231" s="343" t="s">
        <v>121</v>
      </c>
      <c r="DS231" s="343" t="s">
        <v>123</v>
      </c>
      <c r="DT231" s="344">
        <f>ADHB!DV231</f>
        <v>0</v>
      </c>
      <c r="DU231" s="344"/>
      <c r="DV231" s="344">
        <f t="shared" si="1764"/>
        <v>0</v>
      </c>
      <c r="DW231" s="345"/>
      <c r="DX231" s="344">
        <f t="shared" si="1765"/>
        <v>0</v>
      </c>
      <c r="DY231" s="346"/>
      <c r="DZ231" s="347"/>
      <c r="EA231" s="347"/>
      <c r="EB231" s="344">
        <f t="shared" si="1766"/>
        <v>0</v>
      </c>
      <c r="EC231" s="345">
        <v>0.294289866351475</v>
      </c>
      <c r="ED231" s="348">
        <f t="shared" si="1767"/>
        <v>0</v>
      </c>
      <c r="EE231" s="349">
        <f t="shared" si="1768"/>
        <v>0</v>
      </c>
      <c r="EF231" s="350"/>
      <c r="EG231" s="341">
        <v>2.0</v>
      </c>
      <c r="EH231" s="342" t="s">
        <v>136</v>
      </c>
      <c r="EI231" s="343" t="s">
        <v>121</v>
      </c>
      <c r="EJ231" s="343" t="s">
        <v>123</v>
      </c>
      <c r="EK231" s="344">
        <f>ADHB!EM231</f>
        <v>0</v>
      </c>
      <c r="EL231" s="344"/>
      <c r="EM231" s="344">
        <f t="shared" si="1769"/>
        <v>0</v>
      </c>
      <c r="EN231" s="345"/>
      <c r="EO231" s="344">
        <f t="shared" si="1770"/>
        <v>0</v>
      </c>
      <c r="EP231" s="346"/>
      <c r="EQ231" s="347"/>
      <c r="ER231" s="347"/>
      <c r="ES231" s="344">
        <f t="shared" si="1771"/>
        <v>0</v>
      </c>
      <c r="ET231" s="345">
        <v>0.294289866351475</v>
      </c>
      <c r="EU231" s="348">
        <f t="shared" si="1772"/>
        <v>0</v>
      </c>
      <c r="EV231" s="349">
        <f t="shared" si="1773"/>
        <v>0</v>
      </c>
      <c r="EW231" s="350"/>
      <c r="EX231" s="341">
        <v>2.0</v>
      </c>
      <c r="EY231" s="342" t="s">
        <v>136</v>
      </c>
      <c r="EZ231" s="343" t="s">
        <v>121</v>
      </c>
      <c r="FA231" s="343" t="s">
        <v>123</v>
      </c>
      <c r="FB231" s="344">
        <f>ADHB!FD231</f>
        <v>0</v>
      </c>
      <c r="FC231" s="344"/>
      <c r="FD231" s="344">
        <f t="shared" si="1774"/>
        <v>0</v>
      </c>
      <c r="FE231" s="345"/>
      <c r="FF231" s="344">
        <f t="shared" si="1775"/>
        <v>0</v>
      </c>
      <c r="FG231" s="346"/>
      <c r="FH231" s="347"/>
      <c r="FI231" s="347"/>
      <c r="FJ231" s="344">
        <f t="shared" si="1776"/>
        <v>0</v>
      </c>
      <c r="FK231" s="345">
        <v>0.294289866351475</v>
      </c>
      <c r="FL231" s="348">
        <f t="shared" si="1777"/>
        <v>0</v>
      </c>
      <c r="FM231" s="349">
        <f t="shared" si="1778"/>
        <v>0</v>
      </c>
      <c r="FN231" s="350"/>
      <c r="FO231" s="341">
        <v>2.0</v>
      </c>
      <c r="FP231" s="342" t="s">
        <v>136</v>
      </c>
      <c r="FQ231" s="343" t="s">
        <v>121</v>
      </c>
      <c r="FR231" s="343" t="s">
        <v>123</v>
      </c>
      <c r="FS231" s="344">
        <f>ADHB!FU231</f>
        <v>0</v>
      </c>
      <c r="FT231" s="344"/>
      <c r="FU231" s="344">
        <f t="shared" si="1779"/>
        <v>0</v>
      </c>
      <c r="FV231" s="345"/>
      <c r="FW231" s="344">
        <f t="shared" si="1780"/>
        <v>0</v>
      </c>
      <c r="FX231" s="346"/>
      <c r="FY231" s="347"/>
      <c r="FZ231" s="347"/>
      <c r="GA231" s="344">
        <f t="shared" si="1781"/>
        <v>0</v>
      </c>
      <c r="GB231" s="345">
        <v>0.294289866351475</v>
      </c>
      <c r="GC231" s="348">
        <f t="shared" si="1782"/>
        <v>0</v>
      </c>
      <c r="GD231" s="349">
        <f t="shared" si="1783"/>
        <v>0</v>
      </c>
      <c r="GE231" s="350"/>
      <c r="GF231" s="341">
        <v>2.0</v>
      </c>
      <c r="GG231" s="342" t="s">
        <v>136</v>
      </c>
      <c r="GH231" s="343" t="s">
        <v>121</v>
      </c>
      <c r="GI231" s="343" t="s">
        <v>123</v>
      </c>
      <c r="GJ231" s="344">
        <f>ADHB!GL231</f>
        <v>0</v>
      </c>
      <c r="GK231" s="344"/>
      <c r="GL231" s="344">
        <f t="shared" si="1784"/>
        <v>0</v>
      </c>
      <c r="GM231" s="345"/>
      <c r="GN231" s="344">
        <f t="shared" si="1785"/>
        <v>0</v>
      </c>
      <c r="GO231" s="346"/>
      <c r="GP231" s="347"/>
      <c r="GQ231" s="347"/>
      <c r="GR231" s="344">
        <f t="shared" si="1786"/>
        <v>0</v>
      </c>
      <c r="GS231" s="345">
        <v>0.294289866351475</v>
      </c>
      <c r="GT231" s="348">
        <f t="shared" si="1787"/>
        <v>0</v>
      </c>
      <c r="GU231" s="349">
        <f t="shared" si="1788"/>
        <v>0</v>
      </c>
      <c r="GV231" s="350"/>
      <c r="GW231" s="341">
        <v>2.0</v>
      </c>
      <c r="GX231" s="342" t="s">
        <v>136</v>
      </c>
      <c r="GY231" s="343" t="s">
        <v>121</v>
      </c>
      <c r="GZ231" s="343" t="s">
        <v>123</v>
      </c>
      <c r="HA231" s="344">
        <f>ADHB!HC231</f>
        <v>0</v>
      </c>
      <c r="HB231" s="344"/>
      <c r="HC231" s="344">
        <f t="shared" si="1789"/>
        <v>0</v>
      </c>
      <c r="HD231" s="345"/>
      <c r="HE231" s="344">
        <f t="shared" si="1790"/>
        <v>0</v>
      </c>
      <c r="HF231" s="346"/>
      <c r="HG231" s="347"/>
      <c r="HH231" s="347"/>
      <c r="HI231" s="344">
        <f t="shared" si="1791"/>
        <v>0</v>
      </c>
      <c r="HJ231" s="345">
        <v>0.294289866351475</v>
      </c>
      <c r="HK231" s="348">
        <f t="shared" si="1792"/>
        <v>0</v>
      </c>
      <c r="HL231" s="349">
        <f t="shared" si="1793"/>
        <v>0</v>
      </c>
      <c r="HM231" s="350"/>
      <c r="HN231" s="341">
        <v>2.0</v>
      </c>
      <c r="HO231" s="342" t="s">
        <v>136</v>
      </c>
      <c r="HP231" s="343" t="s">
        <v>121</v>
      </c>
      <c r="HQ231" s="343" t="s">
        <v>123</v>
      </c>
      <c r="HR231" s="344">
        <f>ADHB!HT231</f>
        <v>0</v>
      </c>
      <c r="HS231" s="344"/>
      <c r="HT231" s="344">
        <f t="shared" si="1794"/>
        <v>0</v>
      </c>
      <c r="HU231" s="345"/>
      <c r="HV231" s="344">
        <f t="shared" si="1795"/>
        <v>0</v>
      </c>
      <c r="HW231" s="346"/>
      <c r="HX231" s="347"/>
      <c r="HY231" s="347"/>
      <c r="HZ231" s="344">
        <f t="shared" si="1796"/>
        <v>0</v>
      </c>
      <c r="IA231" s="345">
        <v>0.294289866351475</v>
      </c>
      <c r="IB231" s="348">
        <f t="shared" si="1797"/>
        <v>0</v>
      </c>
      <c r="IC231" s="349">
        <f t="shared" si="1798"/>
        <v>0</v>
      </c>
      <c r="ID231" s="350"/>
      <c r="IE231" s="341">
        <v>2.0</v>
      </c>
      <c r="IF231" s="342" t="s">
        <v>136</v>
      </c>
      <c r="IG231" s="343" t="s">
        <v>121</v>
      </c>
      <c r="IH231" s="343" t="s">
        <v>123</v>
      </c>
      <c r="II231" s="344">
        <f>ADHB!IK231</f>
        <v>0</v>
      </c>
      <c r="IJ231" s="344"/>
      <c r="IK231" s="344">
        <f t="shared" si="1799"/>
        <v>0</v>
      </c>
      <c r="IL231" s="345"/>
      <c r="IM231" s="344">
        <f t="shared" si="1800"/>
        <v>0</v>
      </c>
      <c r="IN231" s="346"/>
      <c r="IO231" s="347"/>
      <c r="IP231" s="347"/>
      <c r="IQ231" s="344">
        <f t="shared" si="1801"/>
        <v>0</v>
      </c>
      <c r="IR231" s="345">
        <v>0.294289866351475</v>
      </c>
      <c r="IS231" s="348">
        <f t="shared" si="1802"/>
        <v>0</v>
      </c>
      <c r="IT231" s="349">
        <f t="shared" si="1803"/>
        <v>0</v>
      </c>
      <c r="IU231" s="350"/>
      <c r="IV231" s="341">
        <v>2.0</v>
      </c>
      <c r="IW231" s="342" t="s">
        <v>136</v>
      </c>
      <c r="IX231" s="343" t="s">
        <v>121</v>
      </c>
      <c r="IY231" s="343" t="s">
        <v>123</v>
      </c>
      <c r="IZ231" s="344">
        <f>ADHB!JB231</f>
        <v>0</v>
      </c>
      <c r="JA231" s="344"/>
      <c r="JB231" s="344">
        <f t="shared" si="1804"/>
        <v>0</v>
      </c>
      <c r="JC231" s="345"/>
      <c r="JD231" s="344">
        <f t="shared" si="1805"/>
        <v>0</v>
      </c>
      <c r="JE231" s="346"/>
      <c r="JF231" s="347"/>
      <c r="JG231" s="347"/>
      <c r="JH231" s="344">
        <f t="shared" si="1806"/>
        <v>0</v>
      </c>
      <c r="JI231" s="345">
        <v>0.294289866351475</v>
      </c>
      <c r="JJ231" s="348">
        <f t="shared" si="1807"/>
        <v>0</v>
      </c>
      <c r="JK231" s="349">
        <f t="shared" si="1808"/>
        <v>0</v>
      </c>
      <c r="JL231" s="350"/>
      <c r="JM231" s="341">
        <v>2.0</v>
      </c>
      <c r="JN231" s="342" t="s">
        <v>136</v>
      </c>
      <c r="JO231" s="343" t="s">
        <v>121</v>
      </c>
      <c r="JP231" s="343" t="s">
        <v>123</v>
      </c>
      <c r="JQ231" s="344">
        <f>ADHB!JS231</f>
        <v>0</v>
      </c>
      <c r="JR231" s="344"/>
      <c r="JS231" s="344">
        <f t="shared" si="1809"/>
        <v>0</v>
      </c>
      <c r="JT231" s="345"/>
      <c r="JU231" s="344">
        <f t="shared" si="1810"/>
        <v>0</v>
      </c>
      <c r="JV231" s="346"/>
      <c r="JW231" s="347"/>
      <c r="JX231" s="347"/>
      <c r="JY231" s="344">
        <f t="shared" si="1811"/>
        <v>0</v>
      </c>
      <c r="JZ231" s="345">
        <v>0.294289866351475</v>
      </c>
      <c r="KA231" s="348">
        <f t="shared" si="1812"/>
        <v>0</v>
      </c>
      <c r="KB231" s="349">
        <f t="shared" si="1813"/>
        <v>0</v>
      </c>
      <c r="KC231" s="350"/>
      <c r="KD231" s="341">
        <v>2.0</v>
      </c>
      <c r="KE231" s="342" t="s">
        <v>136</v>
      </c>
      <c r="KF231" s="343" t="s">
        <v>121</v>
      </c>
      <c r="KG231" s="343" t="s">
        <v>123</v>
      </c>
      <c r="KH231" s="344">
        <f>ADHB!KJ231</f>
        <v>0</v>
      </c>
      <c r="KI231" s="344"/>
      <c r="KJ231" s="344">
        <f t="shared" si="1814"/>
        <v>0</v>
      </c>
      <c r="KK231" s="345"/>
      <c r="KL231" s="344">
        <f t="shared" si="1815"/>
        <v>0</v>
      </c>
      <c r="KM231" s="346"/>
      <c r="KN231" s="347"/>
      <c r="KO231" s="347"/>
      <c r="KP231" s="344">
        <f t="shared" si="1816"/>
        <v>0</v>
      </c>
      <c r="KQ231" s="345">
        <v>0.294289866351475</v>
      </c>
      <c r="KR231" s="348">
        <f t="shared" si="1817"/>
        <v>0</v>
      </c>
      <c r="KS231" s="349">
        <f t="shared" si="1818"/>
        <v>0</v>
      </c>
      <c r="KT231" s="350"/>
      <c r="KU231" s="351"/>
    </row>
    <row r="232" ht="15.75" customHeight="1">
      <c r="A232" s="341">
        <v>3.0</v>
      </c>
      <c r="B232" s="342" t="s">
        <v>137</v>
      </c>
      <c r="C232" s="343" t="s">
        <v>121</v>
      </c>
      <c r="D232" s="343" t="s">
        <v>123</v>
      </c>
      <c r="E232" s="344">
        <f>ADHB!G232</f>
        <v>0</v>
      </c>
      <c r="F232" s="344"/>
      <c r="G232" s="344">
        <f t="shared" si="1729"/>
        <v>0</v>
      </c>
      <c r="H232" s="345"/>
      <c r="I232" s="344">
        <f t="shared" si="1730"/>
        <v>0</v>
      </c>
      <c r="J232" s="346"/>
      <c r="K232" s="347"/>
      <c r="L232" s="347"/>
      <c r="M232" s="344">
        <f t="shared" si="1731"/>
        <v>0</v>
      </c>
      <c r="N232" s="345">
        <v>0.294289866351475</v>
      </c>
      <c r="O232" s="348">
        <f t="shared" si="1732"/>
        <v>0</v>
      </c>
      <c r="P232" s="349">
        <f t="shared" si="1733"/>
        <v>0</v>
      </c>
      <c r="Q232" s="350"/>
      <c r="R232" s="341">
        <v>3.0</v>
      </c>
      <c r="S232" s="342" t="s">
        <v>137</v>
      </c>
      <c r="T232" s="343" t="s">
        <v>121</v>
      </c>
      <c r="U232" s="343" t="s">
        <v>123</v>
      </c>
      <c r="V232" s="344">
        <f>ADHB!X232</f>
        <v>0</v>
      </c>
      <c r="W232" s="344"/>
      <c r="X232" s="344">
        <f t="shared" si="1734"/>
        <v>0</v>
      </c>
      <c r="Y232" s="345"/>
      <c r="Z232" s="344">
        <f t="shared" si="1735"/>
        <v>0</v>
      </c>
      <c r="AA232" s="346"/>
      <c r="AB232" s="347"/>
      <c r="AC232" s="347"/>
      <c r="AD232" s="344">
        <f t="shared" si="1736"/>
        <v>0</v>
      </c>
      <c r="AE232" s="345">
        <v>0.294289866351475</v>
      </c>
      <c r="AF232" s="348">
        <f t="shared" si="1737"/>
        <v>0</v>
      </c>
      <c r="AG232" s="349">
        <f t="shared" si="1738"/>
        <v>0</v>
      </c>
      <c r="AH232" s="350"/>
      <c r="AI232" s="341">
        <v>3.0</v>
      </c>
      <c r="AJ232" s="342" t="s">
        <v>137</v>
      </c>
      <c r="AK232" s="343" t="s">
        <v>121</v>
      </c>
      <c r="AL232" s="343" t="s">
        <v>123</v>
      </c>
      <c r="AM232" s="344">
        <f>ADHB!AO232</f>
        <v>0</v>
      </c>
      <c r="AN232" s="344"/>
      <c r="AO232" s="344">
        <f t="shared" si="1739"/>
        <v>0</v>
      </c>
      <c r="AP232" s="345"/>
      <c r="AQ232" s="344">
        <f t="shared" si="1740"/>
        <v>0</v>
      </c>
      <c r="AR232" s="346"/>
      <c r="AS232" s="347"/>
      <c r="AT232" s="347"/>
      <c r="AU232" s="344">
        <f t="shared" si="1741"/>
        <v>0</v>
      </c>
      <c r="AV232" s="345">
        <v>0.294289866351475</v>
      </c>
      <c r="AW232" s="348">
        <f t="shared" si="1742"/>
        <v>0</v>
      </c>
      <c r="AX232" s="349">
        <f t="shared" si="1743"/>
        <v>0</v>
      </c>
      <c r="AY232" s="350"/>
      <c r="AZ232" s="341">
        <v>3.0</v>
      </c>
      <c r="BA232" s="342" t="s">
        <v>137</v>
      </c>
      <c r="BB232" s="343" t="s">
        <v>121</v>
      </c>
      <c r="BC232" s="343" t="s">
        <v>123</v>
      </c>
      <c r="BD232" s="344">
        <f>ADHB!BF232</f>
        <v>0</v>
      </c>
      <c r="BE232" s="344"/>
      <c r="BF232" s="344">
        <f t="shared" si="1744"/>
        <v>0</v>
      </c>
      <c r="BG232" s="345"/>
      <c r="BH232" s="344">
        <f t="shared" si="1745"/>
        <v>0</v>
      </c>
      <c r="BI232" s="346"/>
      <c r="BJ232" s="347"/>
      <c r="BK232" s="347"/>
      <c r="BL232" s="344">
        <f t="shared" si="1746"/>
        <v>0</v>
      </c>
      <c r="BM232" s="345">
        <v>0.294289866351475</v>
      </c>
      <c r="BN232" s="348">
        <f t="shared" si="1747"/>
        <v>0</v>
      </c>
      <c r="BO232" s="349">
        <f t="shared" si="1748"/>
        <v>0</v>
      </c>
      <c r="BP232" s="350"/>
      <c r="BQ232" s="341">
        <v>3.0</v>
      </c>
      <c r="BR232" s="342" t="s">
        <v>137</v>
      </c>
      <c r="BS232" s="343" t="s">
        <v>121</v>
      </c>
      <c r="BT232" s="343" t="s">
        <v>123</v>
      </c>
      <c r="BU232" s="344">
        <f>ADHB!BW232</f>
        <v>0</v>
      </c>
      <c r="BV232" s="344"/>
      <c r="BW232" s="344">
        <f t="shared" si="1749"/>
        <v>0</v>
      </c>
      <c r="BX232" s="345"/>
      <c r="BY232" s="344">
        <f t="shared" si="1750"/>
        <v>0</v>
      </c>
      <c r="BZ232" s="346"/>
      <c r="CA232" s="347"/>
      <c r="CB232" s="347"/>
      <c r="CC232" s="344">
        <f t="shared" si="1751"/>
        <v>0</v>
      </c>
      <c r="CD232" s="345">
        <v>0.294289866351475</v>
      </c>
      <c r="CE232" s="348">
        <f t="shared" si="1752"/>
        <v>0</v>
      </c>
      <c r="CF232" s="349">
        <f t="shared" si="1753"/>
        <v>0</v>
      </c>
      <c r="CG232" s="350"/>
      <c r="CH232" s="341">
        <v>3.0</v>
      </c>
      <c r="CI232" s="342" t="s">
        <v>137</v>
      </c>
      <c r="CJ232" s="343" t="s">
        <v>121</v>
      </c>
      <c r="CK232" s="343" t="s">
        <v>123</v>
      </c>
      <c r="CL232" s="344">
        <f>ADHB!CN232</f>
        <v>0</v>
      </c>
      <c r="CM232" s="344"/>
      <c r="CN232" s="344">
        <f t="shared" si="1754"/>
        <v>0</v>
      </c>
      <c r="CO232" s="345"/>
      <c r="CP232" s="344">
        <f t="shared" si="1755"/>
        <v>0</v>
      </c>
      <c r="CQ232" s="346"/>
      <c r="CR232" s="347"/>
      <c r="CS232" s="347"/>
      <c r="CT232" s="344">
        <f t="shared" si="1756"/>
        <v>0</v>
      </c>
      <c r="CU232" s="345">
        <v>0.294289866351475</v>
      </c>
      <c r="CV232" s="348">
        <f t="shared" si="1757"/>
        <v>0</v>
      </c>
      <c r="CW232" s="349">
        <f t="shared" si="1758"/>
        <v>0</v>
      </c>
      <c r="CX232" s="350"/>
      <c r="CY232" s="341">
        <v>3.0</v>
      </c>
      <c r="CZ232" s="342" t="s">
        <v>137</v>
      </c>
      <c r="DA232" s="343" t="s">
        <v>121</v>
      </c>
      <c r="DB232" s="343" t="s">
        <v>123</v>
      </c>
      <c r="DC232" s="344">
        <f>ADHB!DE232</f>
        <v>0</v>
      </c>
      <c r="DD232" s="344"/>
      <c r="DE232" s="344">
        <f t="shared" si="1759"/>
        <v>0</v>
      </c>
      <c r="DF232" s="345"/>
      <c r="DG232" s="344">
        <f t="shared" si="1760"/>
        <v>0</v>
      </c>
      <c r="DH232" s="346"/>
      <c r="DI232" s="347"/>
      <c r="DJ232" s="347"/>
      <c r="DK232" s="344">
        <f t="shared" si="1761"/>
        <v>0</v>
      </c>
      <c r="DL232" s="345">
        <v>0.294289866351475</v>
      </c>
      <c r="DM232" s="348">
        <f t="shared" si="1762"/>
        <v>0</v>
      </c>
      <c r="DN232" s="349">
        <f t="shared" si="1763"/>
        <v>0</v>
      </c>
      <c r="DO232" s="350"/>
      <c r="DP232" s="341">
        <v>3.0</v>
      </c>
      <c r="DQ232" s="342" t="s">
        <v>137</v>
      </c>
      <c r="DR232" s="343" t="s">
        <v>121</v>
      </c>
      <c r="DS232" s="343" t="s">
        <v>123</v>
      </c>
      <c r="DT232" s="344">
        <f>ADHB!DV232</f>
        <v>0</v>
      </c>
      <c r="DU232" s="344"/>
      <c r="DV232" s="344">
        <f t="shared" si="1764"/>
        <v>0</v>
      </c>
      <c r="DW232" s="345"/>
      <c r="DX232" s="344">
        <f t="shared" si="1765"/>
        <v>0</v>
      </c>
      <c r="DY232" s="346"/>
      <c r="DZ232" s="347"/>
      <c r="EA232" s="347"/>
      <c r="EB232" s="344">
        <f t="shared" si="1766"/>
        <v>0</v>
      </c>
      <c r="EC232" s="345">
        <v>0.294289866351475</v>
      </c>
      <c r="ED232" s="348">
        <f t="shared" si="1767"/>
        <v>0</v>
      </c>
      <c r="EE232" s="349">
        <f t="shared" si="1768"/>
        <v>0</v>
      </c>
      <c r="EF232" s="350"/>
      <c r="EG232" s="341">
        <v>3.0</v>
      </c>
      <c r="EH232" s="342" t="s">
        <v>137</v>
      </c>
      <c r="EI232" s="343" t="s">
        <v>121</v>
      </c>
      <c r="EJ232" s="343" t="s">
        <v>123</v>
      </c>
      <c r="EK232" s="344">
        <f>ADHB!EM232</f>
        <v>0</v>
      </c>
      <c r="EL232" s="344"/>
      <c r="EM232" s="344">
        <f t="shared" si="1769"/>
        <v>0</v>
      </c>
      <c r="EN232" s="345"/>
      <c r="EO232" s="344">
        <f t="shared" si="1770"/>
        <v>0</v>
      </c>
      <c r="EP232" s="346"/>
      <c r="EQ232" s="347"/>
      <c r="ER232" s="347"/>
      <c r="ES232" s="344">
        <f t="shared" si="1771"/>
        <v>0</v>
      </c>
      <c r="ET232" s="345">
        <v>0.294289866351475</v>
      </c>
      <c r="EU232" s="348">
        <f t="shared" si="1772"/>
        <v>0</v>
      </c>
      <c r="EV232" s="349">
        <f t="shared" si="1773"/>
        <v>0</v>
      </c>
      <c r="EW232" s="350"/>
      <c r="EX232" s="341">
        <v>3.0</v>
      </c>
      <c r="EY232" s="342" t="s">
        <v>137</v>
      </c>
      <c r="EZ232" s="343" t="s">
        <v>121</v>
      </c>
      <c r="FA232" s="343" t="s">
        <v>123</v>
      </c>
      <c r="FB232" s="344">
        <f>ADHB!FD232</f>
        <v>0</v>
      </c>
      <c r="FC232" s="344"/>
      <c r="FD232" s="344">
        <f t="shared" si="1774"/>
        <v>0</v>
      </c>
      <c r="FE232" s="345"/>
      <c r="FF232" s="344">
        <f t="shared" si="1775"/>
        <v>0</v>
      </c>
      <c r="FG232" s="346"/>
      <c r="FH232" s="347"/>
      <c r="FI232" s="347"/>
      <c r="FJ232" s="344">
        <f t="shared" si="1776"/>
        <v>0</v>
      </c>
      <c r="FK232" s="345">
        <v>0.294289866351475</v>
      </c>
      <c r="FL232" s="348">
        <f t="shared" si="1777"/>
        <v>0</v>
      </c>
      <c r="FM232" s="349">
        <f t="shared" si="1778"/>
        <v>0</v>
      </c>
      <c r="FN232" s="350"/>
      <c r="FO232" s="341">
        <v>3.0</v>
      </c>
      <c r="FP232" s="342" t="s">
        <v>137</v>
      </c>
      <c r="FQ232" s="343" t="s">
        <v>121</v>
      </c>
      <c r="FR232" s="343" t="s">
        <v>123</v>
      </c>
      <c r="FS232" s="344">
        <f>ADHB!FU232</f>
        <v>0</v>
      </c>
      <c r="FT232" s="344"/>
      <c r="FU232" s="344">
        <f t="shared" si="1779"/>
        <v>0</v>
      </c>
      <c r="FV232" s="345"/>
      <c r="FW232" s="344">
        <f t="shared" si="1780"/>
        <v>0</v>
      </c>
      <c r="FX232" s="346"/>
      <c r="FY232" s="347"/>
      <c r="FZ232" s="347"/>
      <c r="GA232" s="344">
        <f t="shared" si="1781"/>
        <v>0</v>
      </c>
      <c r="GB232" s="345">
        <v>0.294289866351475</v>
      </c>
      <c r="GC232" s="348">
        <f t="shared" si="1782"/>
        <v>0</v>
      </c>
      <c r="GD232" s="349">
        <f t="shared" si="1783"/>
        <v>0</v>
      </c>
      <c r="GE232" s="350"/>
      <c r="GF232" s="341">
        <v>3.0</v>
      </c>
      <c r="GG232" s="342" t="s">
        <v>137</v>
      </c>
      <c r="GH232" s="343" t="s">
        <v>121</v>
      </c>
      <c r="GI232" s="343" t="s">
        <v>123</v>
      </c>
      <c r="GJ232" s="344">
        <f>ADHB!GL232</f>
        <v>0</v>
      </c>
      <c r="GK232" s="344"/>
      <c r="GL232" s="344">
        <f t="shared" si="1784"/>
        <v>0</v>
      </c>
      <c r="GM232" s="345"/>
      <c r="GN232" s="344">
        <f t="shared" si="1785"/>
        <v>0</v>
      </c>
      <c r="GO232" s="346"/>
      <c r="GP232" s="347"/>
      <c r="GQ232" s="347"/>
      <c r="GR232" s="344">
        <f t="shared" si="1786"/>
        <v>0</v>
      </c>
      <c r="GS232" s="345">
        <v>0.294289866351475</v>
      </c>
      <c r="GT232" s="348">
        <f t="shared" si="1787"/>
        <v>0</v>
      </c>
      <c r="GU232" s="349">
        <f t="shared" si="1788"/>
        <v>0</v>
      </c>
      <c r="GV232" s="350"/>
      <c r="GW232" s="341">
        <v>3.0</v>
      </c>
      <c r="GX232" s="342" t="s">
        <v>137</v>
      </c>
      <c r="GY232" s="343" t="s">
        <v>121</v>
      </c>
      <c r="GZ232" s="343" t="s">
        <v>123</v>
      </c>
      <c r="HA232" s="344">
        <f>ADHB!HC232</f>
        <v>0</v>
      </c>
      <c r="HB232" s="344"/>
      <c r="HC232" s="344">
        <f t="shared" si="1789"/>
        <v>0</v>
      </c>
      <c r="HD232" s="345"/>
      <c r="HE232" s="344">
        <f t="shared" si="1790"/>
        <v>0</v>
      </c>
      <c r="HF232" s="346"/>
      <c r="HG232" s="347"/>
      <c r="HH232" s="347"/>
      <c r="HI232" s="344">
        <f t="shared" si="1791"/>
        <v>0</v>
      </c>
      <c r="HJ232" s="345">
        <v>0.294289866351475</v>
      </c>
      <c r="HK232" s="348">
        <f t="shared" si="1792"/>
        <v>0</v>
      </c>
      <c r="HL232" s="349">
        <f t="shared" si="1793"/>
        <v>0</v>
      </c>
      <c r="HM232" s="350"/>
      <c r="HN232" s="341">
        <v>3.0</v>
      </c>
      <c r="HO232" s="342" t="s">
        <v>137</v>
      </c>
      <c r="HP232" s="343" t="s">
        <v>121</v>
      </c>
      <c r="HQ232" s="343" t="s">
        <v>123</v>
      </c>
      <c r="HR232" s="344">
        <f>ADHB!HT232</f>
        <v>0</v>
      </c>
      <c r="HS232" s="344"/>
      <c r="HT232" s="344">
        <f t="shared" si="1794"/>
        <v>0</v>
      </c>
      <c r="HU232" s="345"/>
      <c r="HV232" s="344">
        <f t="shared" si="1795"/>
        <v>0</v>
      </c>
      <c r="HW232" s="346"/>
      <c r="HX232" s="347"/>
      <c r="HY232" s="347"/>
      <c r="HZ232" s="344">
        <f t="shared" si="1796"/>
        <v>0</v>
      </c>
      <c r="IA232" s="345">
        <v>0.294289866351475</v>
      </c>
      <c r="IB232" s="348">
        <f t="shared" si="1797"/>
        <v>0</v>
      </c>
      <c r="IC232" s="349">
        <f t="shared" si="1798"/>
        <v>0</v>
      </c>
      <c r="ID232" s="350"/>
      <c r="IE232" s="341">
        <v>3.0</v>
      </c>
      <c r="IF232" s="342" t="s">
        <v>137</v>
      </c>
      <c r="IG232" s="343" t="s">
        <v>121</v>
      </c>
      <c r="IH232" s="343" t="s">
        <v>123</v>
      </c>
      <c r="II232" s="344">
        <f>ADHB!IK232</f>
        <v>0</v>
      </c>
      <c r="IJ232" s="344"/>
      <c r="IK232" s="344">
        <f t="shared" si="1799"/>
        <v>0</v>
      </c>
      <c r="IL232" s="345"/>
      <c r="IM232" s="344">
        <f t="shared" si="1800"/>
        <v>0</v>
      </c>
      <c r="IN232" s="346"/>
      <c r="IO232" s="347"/>
      <c r="IP232" s="347"/>
      <c r="IQ232" s="344">
        <f t="shared" si="1801"/>
        <v>0</v>
      </c>
      <c r="IR232" s="345">
        <v>0.294289866351475</v>
      </c>
      <c r="IS232" s="348">
        <f t="shared" si="1802"/>
        <v>0</v>
      </c>
      <c r="IT232" s="349">
        <f t="shared" si="1803"/>
        <v>0</v>
      </c>
      <c r="IU232" s="350"/>
      <c r="IV232" s="341">
        <v>3.0</v>
      </c>
      <c r="IW232" s="342" t="s">
        <v>137</v>
      </c>
      <c r="IX232" s="343" t="s">
        <v>121</v>
      </c>
      <c r="IY232" s="343" t="s">
        <v>123</v>
      </c>
      <c r="IZ232" s="344">
        <f>ADHB!JB232</f>
        <v>0</v>
      </c>
      <c r="JA232" s="344"/>
      <c r="JB232" s="344">
        <f t="shared" si="1804"/>
        <v>0</v>
      </c>
      <c r="JC232" s="345"/>
      <c r="JD232" s="344">
        <f t="shared" si="1805"/>
        <v>0</v>
      </c>
      <c r="JE232" s="346"/>
      <c r="JF232" s="347"/>
      <c r="JG232" s="347"/>
      <c r="JH232" s="344">
        <f t="shared" si="1806"/>
        <v>0</v>
      </c>
      <c r="JI232" s="345">
        <v>0.294289866351475</v>
      </c>
      <c r="JJ232" s="348">
        <f t="shared" si="1807"/>
        <v>0</v>
      </c>
      <c r="JK232" s="349">
        <f t="shared" si="1808"/>
        <v>0</v>
      </c>
      <c r="JL232" s="350"/>
      <c r="JM232" s="341">
        <v>3.0</v>
      </c>
      <c r="JN232" s="342" t="s">
        <v>137</v>
      </c>
      <c r="JO232" s="343" t="s">
        <v>121</v>
      </c>
      <c r="JP232" s="343" t="s">
        <v>123</v>
      </c>
      <c r="JQ232" s="344">
        <f>ADHB!JS232</f>
        <v>0</v>
      </c>
      <c r="JR232" s="344"/>
      <c r="JS232" s="344">
        <f t="shared" si="1809"/>
        <v>0</v>
      </c>
      <c r="JT232" s="345"/>
      <c r="JU232" s="344">
        <f t="shared" si="1810"/>
        <v>0</v>
      </c>
      <c r="JV232" s="346"/>
      <c r="JW232" s="347"/>
      <c r="JX232" s="347"/>
      <c r="JY232" s="344">
        <f t="shared" si="1811"/>
        <v>0</v>
      </c>
      <c r="JZ232" s="345">
        <v>0.294289866351475</v>
      </c>
      <c r="KA232" s="348">
        <f t="shared" si="1812"/>
        <v>0</v>
      </c>
      <c r="KB232" s="349">
        <f t="shared" si="1813"/>
        <v>0</v>
      </c>
      <c r="KC232" s="350"/>
      <c r="KD232" s="341">
        <v>3.0</v>
      </c>
      <c r="KE232" s="342" t="s">
        <v>137</v>
      </c>
      <c r="KF232" s="343" t="s">
        <v>121</v>
      </c>
      <c r="KG232" s="343" t="s">
        <v>123</v>
      </c>
      <c r="KH232" s="344">
        <f>ADHB!KJ232</f>
        <v>0</v>
      </c>
      <c r="KI232" s="344"/>
      <c r="KJ232" s="344">
        <f t="shared" si="1814"/>
        <v>0</v>
      </c>
      <c r="KK232" s="345"/>
      <c r="KL232" s="344">
        <f t="shared" si="1815"/>
        <v>0</v>
      </c>
      <c r="KM232" s="346"/>
      <c r="KN232" s="347"/>
      <c r="KO232" s="347"/>
      <c r="KP232" s="344">
        <f t="shared" si="1816"/>
        <v>0</v>
      </c>
      <c r="KQ232" s="345">
        <v>0.294289866351475</v>
      </c>
      <c r="KR232" s="348">
        <f t="shared" si="1817"/>
        <v>0</v>
      </c>
      <c r="KS232" s="349">
        <f t="shared" si="1818"/>
        <v>0</v>
      </c>
      <c r="KT232" s="350"/>
      <c r="KU232" s="351"/>
    </row>
    <row r="233" ht="15.75" customHeight="1">
      <c r="A233" s="341">
        <v>4.0</v>
      </c>
      <c r="B233" s="342" t="s">
        <v>138</v>
      </c>
      <c r="C233" s="343" t="s">
        <v>121</v>
      </c>
      <c r="D233" s="343" t="s">
        <v>123</v>
      </c>
      <c r="E233" s="344">
        <f>ADHB!G233</f>
        <v>0</v>
      </c>
      <c r="F233" s="344"/>
      <c r="G233" s="344">
        <f t="shared" si="1729"/>
        <v>0</v>
      </c>
      <c r="H233" s="345"/>
      <c r="I233" s="344">
        <f t="shared" si="1730"/>
        <v>0</v>
      </c>
      <c r="J233" s="346"/>
      <c r="K233" s="347"/>
      <c r="L233" s="347"/>
      <c r="M233" s="344">
        <f t="shared" si="1731"/>
        <v>0</v>
      </c>
      <c r="N233" s="345">
        <v>0.294289866351475</v>
      </c>
      <c r="O233" s="348">
        <f t="shared" si="1732"/>
        <v>0</v>
      </c>
      <c r="P233" s="349">
        <f t="shared" si="1733"/>
        <v>0</v>
      </c>
      <c r="Q233" s="350"/>
      <c r="R233" s="341">
        <v>4.0</v>
      </c>
      <c r="S233" s="342" t="s">
        <v>138</v>
      </c>
      <c r="T233" s="343" t="s">
        <v>121</v>
      </c>
      <c r="U233" s="343" t="s">
        <v>123</v>
      </c>
      <c r="V233" s="344">
        <f>ADHB!X233</f>
        <v>0</v>
      </c>
      <c r="W233" s="344"/>
      <c r="X233" s="344">
        <f t="shared" si="1734"/>
        <v>0</v>
      </c>
      <c r="Y233" s="345"/>
      <c r="Z233" s="344">
        <f t="shared" si="1735"/>
        <v>0</v>
      </c>
      <c r="AA233" s="346"/>
      <c r="AB233" s="347"/>
      <c r="AC233" s="347"/>
      <c r="AD233" s="344">
        <f t="shared" si="1736"/>
        <v>0</v>
      </c>
      <c r="AE233" s="345">
        <v>0.294289866351475</v>
      </c>
      <c r="AF233" s="348">
        <f t="shared" si="1737"/>
        <v>0</v>
      </c>
      <c r="AG233" s="349">
        <f t="shared" si="1738"/>
        <v>0</v>
      </c>
      <c r="AH233" s="350"/>
      <c r="AI233" s="341">
        <v>4.0</v>
      </c>
      <c r="AJ233" s="342" t="s">
        <v>138</v>
      </c>
      <c r="AK233" s="343" t="s">
        <v>121</v>
      </c>
      <c r="AL233" s="343" t="s">
        <v>123</v>
      </c>
      <c r="AM233" s="344">
        <f>ADHB!AO233</f>
        <v>0</v>
      </c>
      <c r="AN233" s="344"/>
      <c r="AO233" s="344">
        <f t="shared" si="1739"/>
        <v>0</v>
      </c>
      <c r="AP233" s="345"/>
      <c r="AQ233" s="344">
        <f t="shared" si="1740"/>
        <v>0</v>
      </c>
      <c r="AR233" s="346"/>
      <c r="AS233" s="347"/>
      <c r="AT233" s="347"/>
      <c r="AU233" s="344">
        <f t="shared" si="1741"/>
        <v>0</v>
      </c>
      <c r="AV233" s="345">
        <v>0.294289866351475</v>
      </c>
      <c r="AW233" s="348">
        <f t="shared" si="1742"/>
        <v>0</v>
      </c>
      <c r="AX233" s="349">
        <f t="shared" si="1743"/>
        <v>0</v>
      </c>
      <c r="AY233" s="350"/>
      <c r="AZ233" s="341">
        <v>4.0</v>
      </c>
      <c r="BA233" s="342" t="s">
        <v>138</v>
      </c>
      <c r="BB233" s="343" t="s">
        <v>121</v>
      </c>
      <c r="BC233" s="343" t="s">
        <v>123</v>
      </c>
      <c r="BD233" s="344">
        <f>ADHB!BF233</f>
        <v>0</v>
      </c>
      <c r="BE233" s="344"/>
      <c r="BF233" s="344">
        <f t="shared" si="1744"/>
        <v>0</v>
      </c>
      <c r="BG233" s="345"/>
      <c r="BH233" s="344">
        <f t="shared" si="1745"/>
        <v>0</v>
      </c>
      <c r="BI233" s="346"/>
      <c r="BJ233" s="347"/>
      <c r="BK233" s="347"/>
      <c r="BL233" s="344">
        <f t="shared" si="1746"/>
        <v>0</v>
      </c>
      <c r="BM233" s="345">
        <v>0.294289866351475</v>
      </c>
      <c r="BN233" s="348">
        <f t="shared" si="1747"/>
        <v>0</v>
      </c>
      <c r="BO233" s="349">
        <f t="shared" si="1748"/>
        <v>0</v>
      </c>
      <c r="BP233" s="350"/>
      <c r="BQ233" s="341">
        <v>4.0</v>
      </c>
      <c r="BR233" s="342" t="s">
        <v>138</v>
      </c>
      <c r="BS233" s="343" t="s">
        <v>121</v>
      </c>
      <c r="BT233" s="343" t="s">
        <v>123</v>
      </c>
      <c r="BU233" s="344">
        <f>ADHB!BW233</f>
        <v>0</v>
      </c>
      <c r="BV233" s="344"/>
      <c r="BW233" s="344">
        <f t="shared" si="1749"/>
        <v>0</v>
      </c>
      <c r="BX233" s="345"/>
      <c r="BY233" s="344">
        <f t="shared" si="1750"/>
        <v>0</v>
      </c>
      <c r="BZ233" s="346"/>
      <c r="CA233" s="347"/>
      <c r="CB233" s="347"/>
      <c r="CC233" s="344">
        <f t="shared" si="1751"/>
        <v>0</v>
      </c>
      <c r="CD233" s="345">
        <v>0.294289866351475</v>
      </c>
      <c r="CE233" s="348">
        <f t="shared" si="1752"/>
        <v>0</v>
      </c>
      <c r="CF233" s="349">
        <f t="shared" si="1753"/>
        <v>0</v>
      </c>
      <c r="CG233" s="350"/>
      <c r="CH233" s="341">
        <v>4.0</v>
      </c>
      <c r="CI233" s="342" t="s">
        <v>138</v>
      </c>
      <c r="CJ233" s="343" t="s">
        <v>121</v>
      </c>
      <c r="CK233" s="343" t="s">
        <v>123</v>
      </c>
      <c r="CL233" s="344">
        <f>ADHB!CN233</f>
        <v>0</v>
      </c>
      <c r="CM233" s="344"/>
      <c r="CN233" s="344">
        <f t="shared" si="1754"/>
        <v>0</v>
      </c>
      <c r="CO233" s="345"/>
      <c r="CP233" s="344">
        <f t="shared" si="1755"/>
        <v>0</v>
      </c>
      <c r="CQ233" s="346"/>
      <c r="CR233" s="347"/>
      <c r="CS233" s="347"/>
      <c r="CT233" s="344">
        <f t="shared" si="1756"/>
        <v>0</v>
      </c>
      <c r="CU233" s="345">
        <v>0.294289866351475</v>
      </c>
      <c r="CV233" s="348">
        <f t="shared" si="1757"/>
        <v>0</v>
      </c>
      <c r="CW233" s="349">
        <f t="shared" si="1758"/>
        <v>0</v>
      </c>
      <c r="CX233" s="350"/>
      <c r="CY233" s="341">
        <v>4.0</v>
      </c>
      <c r="CZ233" s="342" t="s">
        <v>138</v>
      </c>
      <c r="DA233" s="343" t="s">
        <v>121</v>
      </c>
      <c r="DB233" s="343" t="s">
        <v>123</v>
      </c>
      <c r="DC233" s="344">
        <f>ADHB!DE233</f>
        <v>0</v>
      </c>
      <c r="DD233" s="344"/>
      <c r="DE233" s="344">
        <f t="shared" si="1759"/>
        <v>0</v>
      </c>
      <c r="DF233" s="345"/>
      <c r="DG233" s="344">
        <f t="shared" si="1760"/>
        <v>0</v>
      </c>
      <c r="DH233" s="346"/>
      <c r="DI233" s="347"/>
      <c r="DJ233" s="347"/>
      <c r="DK233" s="344">
        <f t="shared" si="1761"/>
        <v>0</v>
      </c>
      <c r="DL233" s="345">
        <v>0.294289866351475</v>
      </c>
      <c r="DM233" s="348">
        <f t="shared" si="1762"/>
        <v>0</v>
      </c>
      <c r="DN233" s="349">
        <f t="shared" si="1763"/>
        <v>0</v>
      </c>
      <c r="DO233" s="350"/>
      <c r="DP233" s="341">
        <v>4.0</v>
      </c>
      <c r="DQ233" s="342" t="s">
        <v>138</v>
      </c>
      <c r="DR233" s="343" t="s">
        <v>121</v>
      </c>
      <c r="DS233" s="343" t="s">
        <v>123</v>
      </c>
      <c r="DT233" s="344">
        <f>ADHB!DV233</f>
        <v>0</v>
      </c>
      <c r="DU233" s="344"/>
      <c r="DV233" s="344">
        <f t="shared" si="1764"/>
        <v>0</v>
      </c>
      <c r="DW233" s="345"/>
      <c r="DX233" s="344">
        <f t="shared" si="1765"/>
        <v>0</v>
      </c>
      <c r="DY233" s="346"/>
      <c r="DZ233" s="347"/>
      <c r="EA233" s="347"/>
      <c r="EB233" s="344">
        <f t="shared" si="1766"/>
        <v>0</v>
      </c>
      <c r="EC233" s="345">
        <v>0.294289866351475</v>
      </c>
      <c r="ED233" s="348">
        <f t="shared" si="1767"/>
        <v>0</v>
      </c>
      <c r="EE233" s="349">
        <f t="shared" si="1768"/>
        <v>0</v>
      </c>
      <c r="EF233" s="350"/>
      <c r="EG233" s="341">
        <v>4.0</v>
      </c>
      <c r="EH233" s="342" t="s">
        <v>138</v>
      </c>
      <c r="EI233" s="343" t="s">
        <v>121</v>
      </c>
      <c r="EJ233" s="343" t="s">
        <v>123</v>
      </c>
      <c r="EK233" s="344">
        <f>ADHB!EM233</f>
        <v>0</v>
      </c>
      <c r="EL233" s="344"/>
      <c r="EM233" s="344">
        <f t="shared" si="1769"/>
        <v>0</v>
      </c>
      <c r="EN233" s="345"/>
      <c r="EO233" s="344">
        <f t="shared" si="1770"/>
        <v>0</v>
      </c>
      <c r="EP233" s="346"/>
      <c r="EQ233" s="347"/>
      <c r="ER233" s="347"/>
      <c r="ES233" s="344">
        <f t="shared" si="1771"/>
        <v>0</v>
      </c>
      <c r="ET233" s="345">
        <v>0.294289866351475</v>
      </c>
      <c r="EU233" s="348">
        <f t="shared" si="1772"/>
        <v>0</v>
      </c>
      <c r="EV233" s="349">
        <f t="shared" si="1773"/>
        <v>0</v>
      </c>
      <c r="EW233" s="350"/>
      <c r="EX233" s="341">
        <v>4.0</v>
      </c>
      <c r="EY233" s="342" t="s">
        <v>138</v>
      </c>
      <c r="EZ233" s="343" t="s">
        <v>121</v>
      </c>
      <c r="FA233" s="343" t="s">
        <v>123</v>
      </c>
      <c r="FB233" s="344">
        <f>ADHB!FD233</f>
        <v>0</v>
      </c>
      <c r="FC233" s="344"/>
      <c r="FD233" s="344">
        <f t="shared" si="1774"/>
        <v>0</v>
      </c>
      <c r="FE233" s="345"/>
      <c r="FF233" s="344">
        <f t="shared" si="1775"/>
        <v>0</v>
      </c>
      <c r="FG233" s="346"/>
      <c r="FH233" s="347"/>
      <c r="FI233" s="347"/>
      <c r="FJ233" s="344">
        <f t="shared" si="1776"/>
        <v>0</v>
      </c>
      <c r="FK233" s="345">
        <v>0.294289866351475</v>
      </c>
      <c r="FL233" s="348">
        <f t="shared" si="1777"/>
        <v>0</v>
      </c>
      <c r="FM233" s="349">
        <f t="shared" si="1778"/>
        <v>0</v>
      </c>
      <c r="FN233" s="350"/>
      <c r="FO233" s="341">
        <v>4.0</v>
      </c>
      <c r="FP233" s="342" t="s">
        <v>138</v>
      </c>
      <c r="FQ233" s="343" t="s">
        <v>121</v>
      </c>
      <c r="FR233" s="343" t="s">
        <v>123</v>
      </c>
      <c r="FS233" s="344">
        <f>ADHB!FU233</f>
        <v>0</v>
      </c>
      <c r="FT233" s="344"/>
      <c r="FU233" s="344">
        <f t="shared" si="1779"/>
        <v>0</v>
      </c>
      <c r="FV233" s="345"/>
      <c r="FW233" s="344">
        <f t="shared" si="1780"/>
        <v>0</v>
      </c>
      <c r="FX233" s="346"/>
      <c r="FY233" s="347"/>
      <c r="FZ233" s="347"/>
      <c r="GA233" s="344">
        <f t="shared" si="1781"/>
        <v>0</v>
      </c>
      <c r="GB233" s="345">
        <v>0.294289866351475</v>
      </c>
      <c r="GC233" s="348">
        <f t="shared" si="1782"/>
        <v>0</v>
      </c>
      <c r="GD233" s="349">
        <f t="shared" si="1783"/>
        <v>0</v>
      </c>
      <c r="GE233" s="350"/>
      <c r="GF233" s="341">
        <v>4.0</v>
      </c>
      <c r="GG233" s="342" t="s">
        <v>138</v>
      </c>
      <c r="GH233" s="343" t="s">
        <v>121</v>
      </c>
      <c r="GI233" s="343" t="s">
        <v>123</v>
      </c>
      <c r="GJ233" s="344">
        <f>ADHB!GL233</f>
        <v>0</v>
      </c>
      <c r="GK233" s="344"/>
      <c r="GL233" s="344">
        <f t="shared" si="1784"/>
        <v>0</v>
      </c>
      <c r="GM233" s="345"/>
      <c r="GN233" s="344">
        <f t="shared" si="1785"/>
        <v>0</v>
      </c>
      <c r="GO233" s="346"/>
      <c r="GP233" s="347"/>
      <c r="GQ233" s="347"/>
      <c r="GR233" s="344">
        <f t="shared" si="1786"/>
        <v>0</v>
      </c>
      <c r="GS233" s="345">
        <v>0.294289866351475</v>
      </c>
      <c r="GT233" s="348">
        <f t="shared" si="1787"/>
        <v>0</v>
      </c>
      <c r="GU233" s="349">
        <f t="shared" si="1788"/>
        <v>0</v>
      </c>
      <c r="GV233" s="350"/>
      <c r="GW233" s="341">
        <v>4.0</v>
      </c>
      <c r="GX233" s="342" t="s">
        <v>138</v>
      </c>
      <c r="GY233" s="343" t="s">
        <v>121</v>
      </c>
      <c r="GZ233" s="343" t="s">
        <v>123</v>
      </c>
      <c r="HA233" s="344">
        <f>ADHB!HC233</f>
        <v>0</v>
      </c>
      <c r="HB233" s="344"/>
      <c r="HC233" s="344">
        <f t="shared" si="1789"/>
        <v>0</v>
      </c>
      <c r="HD233" s="345"/>
      <c r="HE233" s="344">
        <f t="shared" si="1790"/>
        <v>0</v>
      </c>
      <c r="HF233" s="346"/>
      <c r="HG233" s="347"/>
      <c r="HH233" s="347"/>
      <c r="HI233" s="344">
        <f t="shared" si="1791"/>
        <v>0</v>
      </c>
      <c r="HJ233" s="345">
        <v>0.294289866351475</v>
      </c>
      <c r="HK233" s="348">
        <f t="shared" si="1792"/>
        <v>0</v>
      </c>
      <c r="HL233" s="349">
        <f t="shared" si="1793"/>
        <v>0</v>
      </c>
      <c r="HM233" s="350"/>
      <c r="HN233" s="341">
        <v>4.0</v>
      </c>
      <c r="HO233" s="342" t="s">
        <v>138</v>
      </c>
      <c r="HP233" s="343" t="s">
        <v>121</v>
      </c>
      <c r="HQ233" s="343" t="s">
        <v>123</v>
      </c>
      <c r="HR233" s="344">
        <f>ADHB!HT233</f>
        <v>0</v>
      </c>
      <c r="HS233" s="344"/>
      <c r="HT233" s="344">
        <f t="shared" si="1794"/>
        <v>0</v>
      </c>
      <c r="HU233" s="345"/>
      <c r="HV233" s="344">
        <f t="shared" si="1795"/>
        <v>0</v>
      </c>
      <c r="HW233" s="346"/>
      <c r="HX233" s="347"/>
      <c r="HY233" s="347"/>
      <c r="HZ233" s="344">
        <f t="shared" si="1796"/>
        <v>0</v>
      </c>
      <c r="IA233" s="345">
        <v>0.294289866351475</v>
      </c>
      <c r="IB233" s="348">
        <f t="shared" si="1797"/>
        <v>0</v>
      </c>
      <c r="IC233" s="349">
        <f t="shared" si="1798"/>
        <v>0</v>
      </c>
      <c r="ID233" s="350"/>
      <c r="IE233" s="341">
        <v>4.0</v>
      </c>
      <c r="IF233" s="342" t="s">
        <v>138</v>
      </c>
      <c r="IG233" s="343" t="s">
        <v>121</v>
      </c>
      <c r="IH233" s="343" t="s">
        <v>123</v>
      </c>
      <c r="II233" s="344">
        <f>ADHB!IK233</f>
        <v>0</v>
      </c>
      <c r="IJ233" s="344"/>
      <c r="IK233" s="344">
        <f t="shared" si="1799"/>
        <v>0</v>
      </c>
      <c r="IL233" s="345"/>
      <c r="IM233" s="344">
        <f t="shared" si="1800"/>
        <v>0</v>
      </c>
      <c r="IN233" s="346"/>
      <c r="IO233" s="347"/>
      <c r="IP233" s="347"/>
      <c r="IQ233" s="344">
        <f t="shared" si="1801"/>
        <v>0</v>
      </c>
      <c r="IR233" s="345">
        <v>0.294289866351475</v>
      </c>
      <c r="IS233" s="348">
        <f t="shared" si="1802"/>
        <v>0</v>
      </c>
      <c r="IT233" s="349">
        <f t="shared" si="1803"/>
        <v>0</v>
      </c>
      <c r="IU233" s="350"/>
      <c r="IV233" s="341">
        <v>4.0</v>
      </c>
      <c r="IW233" s="342" t="s">
        <v>138</v>
      </c>
      <c r="IX233" s="343" t="s">
        <v>121</v>
      </c>
      <c r="IY233" s="343" t="s">
        <v>123</v>
      </c>
      <c r="IZ233" s="344">
        <f>ADHB!JB233</f>
        <v>0</v>
      </c>
      <c r="JA233" s="344"/>
      <c r="JB233" s="344">
        <f t="shared" si="1804"/>
        <v>0</v>
      </c>
      <c r="JC233" s="345"/>
      <c r="JD233" s="344">
        <f t="shared" si="1805"/>
        <v>0</v>
      </c>
      <c r="JE233" s="346"/>
      <c r="JF233" s="347"/>
      <c r="JG233" s="347"/>
      <c r="JH233" s="344">
        <f t="shared" si="1806"/>
        <v>0</v>
      </c>
      <c r="JI233" s="345">
        <v>0.294289866351475</v>
      </c>
      <c r="JJ233" s="348">
        <f t="shared" si="1807"/>
        <v>0</v>
      </c>
      <c r="JK233" s="349">
        <f t="shared" si="1808"/>
        <v>0</v>
      </c>
      <c r="JL233" s="350"/>
      <c r="JM233" s="341">
        <v>4.0</v>
      </c>
      <c r="JN233" s="342" t="s">
        <v>138</v>
      </c>
      <c r="JO233" s="343" t="s">
        <v>121</v>
      </c>
      <c r="JP233" s="343" t="s">
        <v>123</v>
      </c>
      <c r="JQ233" s="344">
        <f>ADHB!JS233</f>
        <v>0</v>
      </c>
      <c r="JR233" s="344"/>
      <c r="JS233" s="344">
        <f t="shared" si="1809"/>
        <v>0</v>
      </c>
      <c r="JT233" s="345"/>
      <c r="JU233" s="344">
        <f t="shared" si="1810"/>
        <v>0</v>
      </c>
      <c r="JV233" s="346"/>
      <c r="JW233" s="347"/>
      <c r="JX233" s="347"/>
      <c r="JY233" s="344">
        <f t="shared" si="1811"/>
        <v>0</v>
      </c>
      <c r="JZ233" s="345">
        <v>0.294289866351475</v>
      </c>
      <c r="KA233" s="348">
        <f t="shared" si="1812"/>
        <v>0</v>
      </c>
      <c r="KB233" s="349">
        <f t="shared" si="1813"/>
        <v>0</v>
      </c>
      <c r="KC233" s="350"/>
      <c r="KD233" s="341">
        <v>4.0</v>
      </c>
      <c r="KE233" s="342" t="s">
        <v>138</v>
      </c>
      <c r="KF233" s="343" t="s">
        <v>121</v>
      </c>
      <c r="KG233" s="343" t="s">
        <v>123</v>
      </c>
      <c r="KH233" s="344">
        <f>ADHB!KJ233</f>
        <v>0</v>
      </c>
      <c r="KI233" s="344"/>
      <c r="KJ233" s="344">
        <f t="shared" si="1814"/>
        <v>0</v>
      </c>
      <c r="KK233" s="345"/>
      <c r="KL233" s="344">
        <f t="shared" si="1815"/>
        <v>0</v>
      </c>
      <c r="KM233" s="346"/>
      <c r="KN233" s="347"/>
      <c r="KO233" s="347"/>
      <c r="KP233" s="344">
        <f t="shared" si="1816"/>
        <v>0</v>
      </c>
      <c r="KQ233" s="345">
        <v>0.294289866351475</v>
      </c>
      <c r="KR233" s="348">
        <f t="shared" si="1817"/>
        <v>0</v>
      </c>
      <c r="KS233" s="349">
        <f t="shared" si="1818"/>
        <v>0</v>
      </c>
      <c r="KT233" s="350"/>
      <c r="KU233" s="351"/>
    </row>
    <row r="234" ht="15.75" customHeight="1">
      <c r="A234" s="341">
        <v>5.0</v>
      </c>
      <c r="B234" s="342" t="s">
        <v>139</v>
      </c>
      <c r="C234" s="343" t="s">
        <v>121</v>
      </c>
      <c r="D234" s="343" t="s">
        <v>123</v>
      </c>
      <c r="E234" s="344">
        <f>ADHB!G234</f>
        <v>0</v>
      </c>
      <c r="F234" s="344"/>
      <c r="G234" s="344">
        <f t="shared" si="1729"/>
        <v>0</v>
      </c>
      <c r="H234" s="345"/>
      <c r="I234" s="344">
        <f t="shared" si="1730"/>
        <v>0</v>
      </c>
      <c r="J234" s="346"/>
      <c r="K234" s="347"/>
      <c r="L234" s="347"/>
      <c r="M234" s="344">
        <f t="shared" si="1731"/>
        <v>0</v>
      </c>
      <c r="N234" s="345">
        <v>0.294289866351475</v>
      </c>
      <c r="O234" s="348">
        <f t="shared" si="1732"/>
        <v>0</v>
      </c>
      <c r="P234" s="349">
        <f t="shared" si="1733"/>
        <v>0</v>
      </c>
      <c r="Q234" s="350"/>
      <c r="R234" s="341">
        <v>5.0</v>
      </c>
      <c r="S234" s="342" t="s">
        <v>139</v>
      </c>
      <c r="T234" s="343" t="s">
        <v>121</v>
      </c>
      <c r="U234" s="343" t="s">
        <v>123</v>
      </c>
      <c r="V234" s="344">
        <f>ADHB!X234</f>
        <v>0</v>
      </c>
      <c r="W234" s="344"/>
      <c r="X234" s="344">
        <f t="shared" si="1734"/>
        <v>0</v>
      </c>
      <c r="Y234" s="345"/>
      <c r="Z234" s="344">
        <f t="shared" si="1735"/>
        <v>0</v>
      </c>
      <c r="AA234" s="346"/>
      <c r="AB234" s="347"/>
      <c r="AC234" s="347"/>
      <c r="AD234" s="344">
        <f t="shared" si="1736"/>
        <v>0</v>
      </c>
      <c r="AE234" s="345">
        <v>0.294289866351475</v>
      </c>
      <c r="AF234" s="348">
        <f t="shared" si="1737"/>
        <v>0</v>
      </c>
      <c r="AG234" s="349">
        <f t="shared" si="1738"/>
        <v>0</v>
      </c>
      <c r="AH234" s="350"/>
      <c r="AI234" s="341">
        <v>5.0</v>
      </c>
      <c r="AJ234" s="342" t="s">
        <v>139</v>
      </c>
      <c r="AK234" s="343" t="s">
        <v>121</v>
      </c>
      <c r="AL234" s="343" t="s">
        <v>123</v>
      </c>
      <c r="AM234" s="344">
        <f>ADHB!AO234</f>
        <v>0</v>
      </c>
      <c r="AN234" s="344"/>
      <c r="AO234" s="344">
        <f t="shared" si="1739"/>
        <v>0</v>
      </c>
      <c r="AP234" s="345"/>
      <c r="AQ234" s="344">
        <f t="shared" si="1740"/>
        <v>0</v>
      </c>
      <c r="AR234" s="346"/>
      <c r="AS234" s="347"/>
      <c r="AT234" s="347"/>
      <c r="AU234" s="344">
        <f t="shared" si="1741"/>
        <v>0</v>
      </c>
      <c r="AV234" s="345">
        <v>0.294289866351475</v>
      </c>
      <c r="AW234" s="348">
        <f t="shared" si="1742"/>
        <v>0</v>
      </c>
      <c r="AX234" s="349">
        <f t="shared" si="1743"/>
        <v>0</v>
      </c>
      <c r="AY234" s="350"/>
      <c r="AZ234" s="341">
        <v>5.0</v>
      </c>
      <c r="BA234" s="342" t="s">
        <v>139</v>
      </c>
      <c r="BB234" s="343" t="s">
        <v>121</v>
      </c>
      <c r="BC234" s="343" t="s">
        <v>123</v>
      </c>
      <c r="BD234" s="344">
        <f>ADHB!BF234</f>
        <v>0</v>
      </c>
      <c r="BE234" s="344"/>
      <c r="BF234" s="344">
        <f t="shared" si="1744"/>
        <v>0</v>
      </c>
      <c r="BG234" s="345"/>
      <c r="BH234" s="344">
        <f t="shared" si="1745"/>
        <v>0</v>
      </c>
      <c r="BI234" s="346"/>
      <c r="BJ234" s="347"/>
      <c r="BK234" s="347"/>
      <c r="BL234" s="344">
        <f t="shared" si="1746"/>
        <v>0</v>
      </c>
      <c r="BM234" s="345">
        <v>0.294289866351475</v>
      </c>
      <c r="BN234" s="348">
        <f t="shared" si="1747"/>
        <v>0</v>
      </c>
      <c r="BO234" s="349">
        <f t="shared" si="1748"/>
        <v>0</v>
      </c>
      <c r="BP234" s="350"/>
      <c r="BQ234" s="341">
        <v>5.0</v>
      </c>
      <c r="BR234" s="342" t="s">
        <v>139</v>
      </c>
      <c r="BS234" s="343" t="s">
        <v>121</v>
      </c>
      <c r="BT234" s="343" t="s">
        <v>123</v>
      </c>
      <c r="BU234" s="344">
        <f>ADHB!BW234</f>
        <v>0</v>
      </c>
      <c r="BV234" s="344"/>
      <c r="BW234" s="344">
        <f t="shared" si="1749"/>
        <v>0</v>
      </c>
      <c r="BX234" s="345"/>
      <c r="BY234" s="344">
        <f t="shared" si="1750"/>
        <v>0</v>
      </c>
      <c r="BZ234" s="346"/>
      <c r="CA234" s="347"/>
      <c r="CB234" s="347"/>
      <c r="CC234" s="344">
        <f t="shared" si="1751"/>
        <v>0</v>
      </c>
      <c r="CD234" s="345">
        <v>0.294289866351475</v>
      </c>
      <c r="CE234" s="348">
        <f t="shared" si="1752"/>
        <v>0</v>
      </c>
      <c r="CF234" s="349">
        <f t="shared" si="1753"/>
        <v>0</v>
      </c>
      <c r="CG234" s="350"/>
      <c r="CH234" s="341">
        <v>5.0</v>
      </c>
      <c r="CI234" s="342" t="s">
        <v>139</v>
      </c>
      <c r="CJ234" s="343" t="s">
        <v>121</v>
      </c>
      <c r="CK234" s="343" t="s">
        <v>123</v>
      </c>
      <c r="CL234" s="344">
        <f>ADHB!CN234</f>
        <v>0</v>
      </c>
      <c r="CM234" s="344"/>
      <c r="CN234" s="344">
        <f t="shared" si="1754"/>
        <v>0</v>
      </c>
      <c r="CO234" s="345"/>
      <c r="CP234" s="344">
        <f t="shared" si="1755"/>
        <v>0</v>
      </c>
      <c r="CQ234" s="346"/>
      <c r="CR234" s="347"/>
      <c r="CS234" s="347"/>
      <c r="CT234" s="344">
        <f t="shared" si="1756"/>
        <v>0</v>
      </c>
      <c r="CU234" s="345">
        <v>0.294289866351475</v>
      </c>
      <c r="CV234" s="348">
        <f t="shared" si="1757"/>
        <v>0</v>
      </c>
      <c r="CW234" s="349">
        <f t="shared" si="1758"/>
        <v>0</v>
      </c>
      <c r="CX234" s="350"/>
      <c r="CY234" s="341">
        <v>5.0</v>
      </c>
      <c r="CZ234" s="342" t="s">
        <v>139</v>
      </c>
      <c r="DA234" s="343" t="s">
        <v>121</v>
      </c>
      <c r="DB234" s="343" t="s">
        <v>123</v>
      </c>
      <c r="DC234" s="344">
        <f>ADHB!DE234</f>
        <v>0</v>
      </c>
      <c r="DD234" s="344"/>
      <c r="DE234" s="344">
        <f t="shared" si="1759"/>
        <v>0</v>
      </c>
      <c r="DF234" s="345"/>
      <c r="DG234" s="344">
        <f t="shared" si="1760"/>
        <v>0</v>
      </c>
      <c r="DH234" s="346"/>
      <c r="DI234" s="347"/>
      <c r="DJ234" s="347"/>
      <c r="DK234" s="344">
        <f t="shared" si="1761"/>
        <v>0</v>
      </c>
      <c r="DL234" s="345">
        <v>0.294289866351475</v>
      </c>
      <c r="DM234" s="348">
        <f t="shared" si="1762"/>
        <v>0</v>
      </c>
      <c r="DN234" s="349">
        <f t="shared" si="1763"/>
        <v>0</v>
      </c>
      <c r="DO234" s="350"/>
      <c r="DP234" s="341">
        <v>5.0</v>
      </c>
      <c r="DQ234" s="342" t="s">
        <v>139</v>
      </c>
      <c r="DR234" s="343" t="s">
        <v>121</v>
      </c>
      <c r="DS234" s="343" t="s">
        <v>123</v>
      </c>
      <c r="DT234" s="344">
        <f>ADHB!DV234</f>
        <v>0</v>
      </c>
      <c r="DU234" s="344"/>
      <c r="DV234" s="344">
        <f t="shared" si="1764"/>
        <v>0</v>
      </c>
      <c r="DW234" s="345"/>
      <c r="DX234" s="344">
        <f t="shared" si="1765"/>
        <v>0</v>
      </c>
      <c r="DY234" s="346"/>
      <c r="DZ234" s="347"/>
      <c r="EA234" s="347"/>
      <c r="EB234" s="344">
        <f t="shared" si="1766"/>
        <v>0</v>
      </c>
      <c r="EC234" s="345">
        <v>0.294289866351475</v>
      </c>
      <c r="ED234" s="348">
        <f t="shared" si="1767"/>
        <v>0</v>
      </c>
      <c r="EE234" s="349">
        <f t="shared" si="1768"/>
        <v>0</v>
      </c>
      <c r="EF234" s="350"/>
      <c r="EG234" s="341">
        <v>5.0</v>
      </c>
      <c r="EH234" s="342" t="s">
        <v>139</v>
      </c>
      <c r="EI234" s="343" t="s">
        <v>121</v>
      </c>
      <c r="EJ234" s="343" t="s">
        <v>123</v>
      </c>
      <c r="EK234" s="344">
        <f>ADHB!EM234</f>
        <v>0</v>
      </c>
      <c r="EL234" s="344"/>
      <c r="EM234" s="344">
        <f t="shared" si="1769"/>
        <v>0</v>
      </c>
      <c r="EN234" s="345"/>
      <c r="EO234" s="344">
        <f t="shared" si="1770"/>
        <v>0</v>
      </c>
      <c r="EP234" s="346"/>
      <c r="EQ234" s="347"/>
      <c r="ER234" s="347"/>
      <c r="ES234" s="344">
        <f t="shared" si="1771"/>
        <v>0</v>
      </c>
      <c r="ET234" s="345">
        <v>0.294289866351475</v>
      </c>
      <c r="EU234" s="348">
        <f t="shared" si="1772"/>
        <v>0</v>
      </c>
      <c r="EV234" s="349">
        <f t="shared" si="1773"/>
        <v>0</v>
      </c>
      <c r="EW234" s="350"/>
      <c r="EX234" s="341">
        <v>5.0</v>
      </c>
      <c r="EY234" s="342" t="s">
        <v>139</v>
      </c>
      <c r="EZ234" s="343" t="s">
        <v>121</v>
      </c>
      <c r="FA234" s="343" t="s">
        <v>123</v>
      </c>
      <c r="FB234" s="344">
        <f>ADHB!FD234</f>
        <v>0</v>
      </c>
      <c r="FC234" s="344"/>
      <c r="FD234" s="344">
        <f t="shared" si="1774"/>
        <v>0</v>
      </c>
      <c r="FE234" s="345"/>
      <c r="FF234" s="344">
        <f t="shared" si="1775"/>
        <v>0</v>
      </c>
      <c r="FG234" s="346"/>
      <c r="FH234" s="347"/>
      <c r="FI234" s="347"/>
      <c r="FJ234" s="344">
        <f t="shared" si="1776"/>
        <v>0</v>
      </c>
      <c r="FK234" s="345">
        <v>0.294289866351475</v>
      </c>
      <c r="FL234" s="348">
        <f t="shared" si="1777"/>
        <v>0</v>
      </c>
      <c r="FM234" s="349">
        <f t="shared" si="1778"/>
        <v>0</v>
      </c>
      <c r="FN234" s="350"/>
      <c r="FO234" s="341">
        <v>5.0</v>
      </c>
      <c r="FP234" s="342" t="s">
        <v>139</v>
      </c>
      <c r="FQ234" s="343" t="s">
        <v>121</v>
      </c>
      <c r="FR234" s="343" t="s">
        <v>123</v>
      </c>
      <c r="FS234" s="344">
        <f>ADHB!FU234</f>
        <v>0</v>
      </c>
      <c r="FT234" s="344"/>
      <c r="FU234" s="344">
        <f t="shared" si="1779"/>
        <v>0</v>
      </c>
      <c r="FV234" s="345"/>
      <c r="FW234" s="344">
        <f t="shared" si="1780"/>
        <v>0</v>
      </c>
      <c r="FX234" s="346"/>
      <c r="FY234" s="347"/>
      <c r="FZ234" s="347"/>
      <c r="GA234" s="344">
        <f t="shared" si="1781"/>
        <v>0</v>
      </c>
      <c r="GB234" s="345">
        <v>0.294289866351475</v>
      </c>
      <c r="GC234" s="348">
        <f t="shared" si="1782"/>
        <v>0</v>
      </c>
      <c r="GD234" s="349">
        <f t="shared" si="1783"/>
        <v>0</v>
      </c>
      <c r="GE234" s="350"/>
      <c r="GF234" s="341">
        <v>5.0</v>
      </c>
      <c r="GG234" s="342" t="s">
        <v>139</v>
      </c>
      <c r="GH234" s="343" t="s">
        <v>121</v>
      </c>
      <c r="GI234" s="343" t="s">
        <v>123</v>
      </c>
      <c r="GJ234" s="344">
        <f>ADHB!GL234</f>
        <v>0</v>
      </c>
      <c r="GK234" s="344"/>
      <c r="GL234" s="344">
        <f t="shared" si="1784"/>
        <v>0</v>
      </c>
      <c r="GM234" s="345"/>
      <c r="GN234" s="344">
        <f t="shared" si="1785"/>
        <v>0</v>
      </c>
      <c r="GO234" s="346"/>
      <c r="GP234" s="347"/>
      <c r="GQ234" s="347"/>
      <c r="GR234" s="344">
        <f t="shared" si="1786"/>
        <v>0</v>
      </c>
      <c r="GS234" s="345">
        <v>0.294289866351475</v>
      </c>
      <c r="GT234" s="348">
        <f t="shared" si="1787"/>
        <v>0</v>
      </c>
      <c r="GU234" s="349">
        <f t="shared" si="1788"/>
        <v>0</v>
      </c>
      <c r="GV234" s="350"/>
      <c r="GW234" s="341">
        <v>5.0</v>
      </c>
      <c r="GX234" s="342" t="s">
        <v>139</v>
      </c>
      <c r="GY234" s="343" t="s">
        <v>121</v>
      </c>
      <c r="GZ234" s="343" t="s">
        <v>123</v>
      </c>
      <c r="HA234" s="344">
        <f>ADHB!HC234</f>
        <v>0</v>
      </c>
      <c r="HB234" s="344"/>
      <c r="HC234" s="344">
        <f t="shared" si="1789"/>
        <v>0</v>
      </c>
      <c r="HD234" s="345"/>
      <c r="HE234" s="344">
        <f t="shared" si="1790"/>
        <v>0</v>
      </c>
      <c r="HF234" s="346"/>
      <c r="HG234" s="347"/>
      <c r="HH234" s="347"/>
      <c r="HI234" s="344">
        <f t="shared" si="1791"/>
        <v>0</v>
      </c>
      <c r="HJ234" s="345">
        <v>0.294289866351475</v>
      </c>
      <c r="HK234" s="348">
        <f t="shared" si="1792"/>
        <v>0</v>
      </c>
      <c r="HL234" s="349">
        <f t="shared" si="1793"/>
        <v>0</v>
      </c>
      <c r="HM234" s="350"/>
      <c r="HN234" s="341">
        <v>5.0</v>
      </c>
      <c r="HO234" s="342" t="s">
        <v>139</v>
      </c>
      <c r="HP234" s="343" t="s">
        <v>121</v>
      </c>
      <c r="HQ234" s="343" t="s">
        <v>123</v>
      </c>
      <c r="HR234" s="344">
        <f>ADHB!HT234</f>
        <v>0</v>
      </c>
      <c r="HS234" s="344"/>
      <c r="HT234" s="344">
        <f t="shared" si="1794"/>
        <v>0</v>
      </c>
      <c r="HU234" s="345"/>
      <c r="HV234" s="344">
        <f t="shared" si="1795"/>
        <v>0</v>
      </c>
      <c r="HW234" s="346"/>
      <c r="HX234" s="347"/>
      <c r="HY234" s="347"/>
      <c r="HZ234" s="344">
        <f t="shared" si="1796"/>
        <v>0</v>
      </c>
      <c r="IA234" s="345">
        <v>0.294289866351475</v>
      </c>
      <c r="IB234" s="348">
        <f t="shared" si="1797"/>
        <v>0</v>
      </c>
      <c r="IC234" s="349">
        <f t="shared" si="1798"/>
        <v>0</v>
      </c>
      <c r="ID234" s="350"/>
      <c r="IE234" s="341">
        <v>5.0</v>
      </c>
      <c r="IF234" s="342" t="s">
        <v>139</v>
      </c>
      <c r="IG234" s="343" t="s">
        <v>121</v>
      </c>
      <c r="IH234" s="343" t="s">
        <v>123</v>
      </c>
      <c r="II234" s="344">
        <f>ADHB!IK234</f>
        <v>0</v>
      </c>
      <c r="IJ234" s="344"/>
      <c r="IK234" s="344">
        <f t="shared" si="1799"/>
        <v>0</v>
      </c>
      <c r="IL234" s="345"/>
      <c r="IM234" s="344">
        <f t="shared" si="1800"/>
        <v>0</v>
      </c>
      <c r="IN234" s="346"/>
      <c r="IO234" s="347"/>
      <c r="IP234" s="347"/>
      <c r="IQ234" s="344">
        <f t="shared" si="1801"/>
        <v>0</v>
      </c>
      <c r="IR234" s="345">
        <v>0.294289866351475</v>
      </c>
      <c r="IS234" s="348">
        <f t="shared" si="1802"/>
        <v>0</v>
      </c>
      <c r="IT234" s="349">
        <f t="shared" si="1803"/>
        <v>0</v>
      </c>
      <c r="IU234" s="350"/>
      <c r="IV234" s="341">
        <v>5.0</v>
      </c>
      <c r="IW234" s="342" t="s">
        <v>139</v>
      </c>
      <c r="IX234" s="343" t="s">
        <v>121</v>
      </c>
      <c r="IY234" s="343" t="s">
        <v>123</v>
      </c>
      <c r="IZ234" s="344">
        <f>ADHB!JB234</f>
        <v>0</v>
      </c>
      <c r="JA234" s="344"/>
      <c r="JB234" s="344">
        <f t="shared" si="1804"/>
        <v>0</v>
      </c>
      <c r="JC234" s="345"/>
      <c r="JD234" s="344">
        <f t="shared" si="1805"/>
        <v>0</v>
      </c>
      <c r="JE234" s="346"/>
      <c r="JF234" s="347"/>
      <c r="JG234" s="347"/>
      <c r="JH234" s="344">
        <f t="shared" si="1806"/>
        <v>0</v>
      </c>
      <c r="JI234" s="345">
        <v>0.294289866351475</v>
      </c>
      <c r="JJ234" s="348">
        <f t="shared" si="1807"/>
        <v>0</v>
      </c>
      <c r="JK234" s="349">
        <f t="shared" si="1808"/>
        <v>0</v>
      </c>
      <c r="JL234" s="350"/>
      <c r="JM234" s="341">
        <v>5.0</v>
      </c>
      <c r="JN234" s="342" t="s">
        <v>139</v>
      </c>
      <c r="JO234" s="343" t="s">
        <v>121</v>
      </c>
      <c r="JP234" s="343" t="s">
        <v>123</v>
      </c>
      <c r="JQ234" s="344">
        <f>ADHB!JS234</f>
        <v>0</v>
      </c>
      <c r="JR234" s="344"/>
      <c r="JS234" s="344">
        <f t="shared" si="1809"/>
        <v>0</v>
      </c>
      <c r="JT234" s="345"/>
      <c r="JU234" s="344">
        <f t="shared" si="1810"/>
        <v>0</v>
      </c>
      <c r="JV234" s="346"/>
      <c r="JW234" s="347"/>
      <c r="JX234" s="347"/>
      <c r="JY234" s="344">
        <f t="shared" si="1811"/>
        <v>0</v>
      </c>
      <c r="JZ234" s="345">
        <v>0.294289866351475</v>
      </c>
      <c r="KA234" s="348">
        <f t="shared" si="1812"/>
        <v>0</v>
      </c>
      <c r="KB234" s="349">
        <f t="shared" si="1813"/>
        <v>0</v>
      </c>
      <c r="KC234" s="350"/>
      <c r="KD234" s="341">
        <v>5.0</v>
      </c>
      <c r="KE234" s="342" t="s">
        <v>139</v>
      </c>
      <c r="KF234" s="343" t="s">
        <v>121</v>
      </c>
      <c r="KG234" s="343" t="s">
        <v>123</v>
      </c>
      <c r="KH234" s="344">
        <f>ADHB!KJ234</f>
        <v>0</v>
      </c>
      <c r="KI234" s="344"/>
      <c r="KJ234" s="344">
        <f t="shared" si="1814"/>
        <v>0</v>
      </c>
      <c r="KK234" s="345"/>
      <c r="KL234" s="344">
        <f t="shared" si="1815"/>
        <v>0</v>
      </c>
      <c r="KM234" s="346"/>
      <c r="KN234" s="347"/>
      <c r="KO234" s="347"/>
      <c r="KP234" s="344">
        <f t="shared" si="1816"/>
        <v>0</v>
      </c>
      <c r="KQ234" s="345">
        <v>0.294289866351475</v>
      </c>
      <c r="KR234" s="348">
        <f t="shared" si="1817"/>
        <v>0</v>
      </c>
      <c r="KS234" s="349">
        <f t="shared" si="1818"/>
        <v>0</v>
      </c>
      <c r="KT234" s="350"/>
      <c r="KU234" s="351"/>
    </row>
    <row r="235" ht="15.75" customHeight="1">
      <c r="A235" s="341">
        <v>6.0</v>
      </c>
      <c r="B235" s="342" t="s">
        <v>140</v>
      </c>
      <c r="C235" s="343" t="s">
        <v>121</v>
      </c>
      <c r="D235" s="343" t="s">
        <v>123</v>
      </c>
      <c r="E235" s="344">
        <f>ADHB!G235</f>
        <v>0</v>
      </c>
      <c r="F235" s="344"/>
      <c r="G235" s="344">
        <f t="shared" si="1729"/>
        <v>0</v>
      </c>
      <c r="H235" s="345"/>
      <c r="I235" s="344">
        <f t="shared" si="1730"/>
        <v>0</v>
      </c>
      <c r="J235" s="346"/>
      <c r="K235" s="347"/>
      <c r="L235" s="347"/>
      <c r="M235" s="344">
        <f t="shared" si="1731"/>
        <v>0</v>
      </c>
      <c r="N235" s="345">
        <v>0.294289866351475</v>
      </c>
      <c r="O235" s="348">
        <f t="shared" si="1732"/>
        <v>0</v>
      </c>
      <c r="P235" s="349">
        <f t="shared" si="1733"/>
        <v>0</v>
      </c>
      <c r="Q235" s="350"/>
      <c r="R235" s="341">
        <v>6.0</v>
      </c>
      <c r="S235" s="342" t="s">
        <v>140</v>
      </c>
      <c r="T235" s="343" t="s">
        <v>121</v>
      </c>
      <c r="U235" s="343" t="s">
        <v>123</v>
      </c>
      <c r="V235" s="344">
        <f>ADHB!X235</f>
        <v>0</v>
      </c>
      <c r="W235" s="344"/>
      <c r="X235" s="344">
        <f t="shared" si="1734"/>
        <v>0</v>
      </c>
      <c r="Y235" s="345"/>
      <c r="Z235" s="344">
        <f t="shared" si="1735"/>
        <v>0</v>
      </c>
      <c r="AA235" s="346"/>
      <c r="AB235" s="347"/>
      <c r="AC235" s="347"/>
      <c r="AD235" s="344">
        <f t="shared" si="1736"/>
        <v>0</v>
      </c>
      <c r="AE235" s="345">
        <v>0.294289866351475</v>
      </c>
      <c r="AF235" s="348">
        <f t="shared" si="1737"/>
        <v>0</v>
      </c>
      <c r="AG235" s="349">
        <f t="shared" si="1738"/>
        <v>0</v>
      </c>
      <c r="AH235" s="350"/>
      <c r="AI235" s="341">
        <v>6.0</v>
      </c>
      <c r="AJ235" s="342" t="s">
        <v>140</v>
      </c>
      <c r="AK235" s="343" t="s">
        <v>121</v>
      </c>
      <c r="AL235" s="343" t="s">
        <v>123</v>
      </c>
      <c r="AM235" s="344">
        <f>ADHB!AO235</f>
        <v>0</v>
      </c>
      <c r="AN235" s="344"/>
      <c r="AO235" s="344">
        <f t="shared" si="1739"/>
        <v>0</v>
      </c>
      <c r="AP235" s="345"/>
      <c r="AQ235" s="344">
        <f t="shared" si="1740"/>
        <v>0</v>
      </c>
      <c r="AR235" s="346"/>
      <c r="AS235" s="347"/>
      <c r="AT235" s="347"/>
      <c r="AU235" s="344">
        <f t="shared" si="1741"/>
        <v>0</v>
      </c>
      <c r="AV235" s="345">
        <v>0.294289866351475</v>
      </c>
      <c r="AW235" s="348">
        <f t="shared" si="1742"/>
        <v>0</v>
      </c>
      <c r="AX235" s="349">
        <f t="shared" si="1743"/>
        <v>0</v>
      </c>
      <c r="AY235" s="350"/>
      <c r="AZ235" s="341">
        <v>6.0</v>
      </c>
      <c r="BA235" s="342" t="s">
        <v>140</v>
      </c>
      <c r="BB235" s="343" t="s">
        <v>121</v>
      </c>
      <c r="BC235" s="343" t="s">
        <v>123</v>
      </c>
      <c r="BD235" s="344">
        <f>ADHB!BF235</f>
        <v>0</v>
      </c>
      <c r="BE235" s="344"/>
      <c r="BF235" s="344">
        <f t="shared" si="1744"/>
        <v>0</v>
      </c>
      <c r="BG235" s="345"/>
      <c r="BH235" s="344">
        <f t="shared" si="1745"/>
        <v>0</v>
      </c>
      <c r="BI235" s="346"/>
      <c r="BJ235" s="347"/>
      <c r="BK235" s="347"/>
      <c r="BL235" s="344">
        <f t="shared" si="1746"/>
        <v>0</v>
      </c>
      <c r="BM235" s="345">
        <v>0.294289866351475</v>
      </c>
      <c r="BN235" s="348">
        <f t="shared" si="1747"/>
        <v>0</v>
      </c>
      <c r="BO235" s="349">
        <f t="shared" si="1748"/>
        <v>0</v>
      </c>
      <c r="BP235" s="350"/>
      <c r="BQ235" s="341">
        <v>6.0</v>
      </c>
      <c r="BR235" s="342" t="s">
        <v>140</v>
      </c>
      <c r="BS235" s="343" t="s">
        <v>121</v>
      </c>
      <c r="BT235" s="343" t="s">
        <v>123</v>
      </c>
      <c r="BU235" s="344">
        <f>ADHB!BW235</f>
        <v>0</v>
      </c>
      <c r="BV235" s="344"/>
      <c r="BW235" s="344">
        <f t="shared" si="1749"/>
        <v>0</v>
      </c>
      <c r="BX235" s="345"/>
      <c r="BY235" s="344">
        <f t="shared" si="1750"/>
        <v>0</v>
      </c>
      <c r="BZ235" s="346"/>
      <c r="CA235" s="347"/>
      <c r="CB235" s="347"/>
      <c r="CC235" s="344">
        <f t="shared" si="1751"/>
        <v>0</v>
      </c>
      <c r="CD235" s="345">
        <v>0.294289866351475</v>
      </c>
      <c r="CE235" s="348">
        <f t="shared" si="1752"/>
        <v>0</v>
      </c>
      <c r="CF235" s="349">
        <f t="shared" si="1753"/>
        <v>0</v>
      </c>
      <c r="CG235" s="350"/>
      <c r="CH235" s="341">
        <v>6.0</v>
      </c>
      <c r="CI235" s="342" t="s">
        <v>140</v>
      </c>
      <c r="CJ235" s="343" t="s">
        <v>121</v>
      </c>
      <c r="CK235" s="343" t="s">
        <v>123</v>
      </c>
      <c r="CL235" s="344">
        <f>ADHB!CN235</f>
        <v>0</v>
      </c>
      <c r="CM235" s="344"/>
      <c r="CN235" s="344">
        <f t="shared" si="1754"/>
        <v>0</v>
      </c>
      <c r="CO235" s="345"/>
      <c r="CP235" s="344">
        <f t="shared" si="1755"/>
        <v>0</v>
      </c>
      <c r="CQ235" s="346"/>
      <c r="CR235" s="347"/>
      <c r="CS235" s="347"/>
      <c r="CT235" s="344">
        <f t="shared" si="1756"/>
        <v>0</v>
      </c>
      <c r="CU235" s="345">
        <v>0.294289866351475</v>
      </c>
      <c r="CV235" s="348">
        <f t="shared" si="1757"/>
        <v>0</v>
      </c>
      <c r="CW235" s="349">
        <f t="shared" si="1758"/>
        <v>0</v>
      </c>
      <c r="CX235" s="350"/>
      <c r="CY235" s="341">
        <v>6.0</v>
      </c>
      <c r="CZ235" s="342" t="s">
        <v>140</v>
      </c>
      <c r="DA235" s="343" t="s">
        <v>121</v>
      </c>
      <c r="DB235" s="343" t="s">
        <v>123</v>
      </c>
      <c r="DC235" s="344">
        <f>ADHB!DE235</f>
        <v>0</v>
      </c>
      <c r="DD235" s="344"/>
      <c r="DE235" s="344">
        <f t="shared" si="1759"/>
        <v>0</v>
      </c>
      <c r="DF235" s="345"/>
      <c r="DG235" s="344">
        <f t="shared" si="1760"/>
        <v>0</v>
      </c>
      <c r="DH235" s="346"/>
      <c r="DI235" s="347"/>
      <c r="DJ235" s="347"/>
      <c r="DK235" s="344">
        <f t="shared" si="1761"/>
        <v>0</v>
      </c>
      <c r="DL235" s="345">
        <v>0.294289866351475</v>
      </c>
      <c r="DM235" s="348">
        <f t="shared" si="1762"/>
        <v>0</v>
      </c>
      <c r="DN235" s="349">
        <f t="shared" si="1763"/>
        <v>0</v>
      </c>
      <c r="DO235" s="350"/>
      <c r="DP235" s="341">
        <v>6.0</v>
      </c>
      <c r="DQ235" s="342" t="s">
        <v>140</v>
      </c>
      <c r="DR235" s="343" t="s">
        <v>121</v>
      </c>
      <c r="DS235" s="343" t="s">
        <v>123</v>
      </c>
      <c r="DT235" s="344">
        <f>ADHB!DV235</f>
        <v>0</v>
      </c>
      <c r="DU235" s="344"/>
      <c r="DV235" s="344">
        <f t="shared" si="1764"/>
        <v>0</v>
      </c>
      <c r="DW235" s="345"/>
      <c r="DX235" s="344">
        <f t="shared" si="1765"/>
        <v>0</v>
      </c>
      <c r="DY235" s="346"/>
      <c r="DZ235" s="347"/>
      <c r="EA235" s="347"/>
      <c r="EB235" s="344">
        <f t="shared" si="1766"/>
        <v>0</v>
      </c>
      <c r="EC235" s="345">
        <v>0.294289866351475</v>
      </c>
      <c r="ED235" s="348">
        <f t="shared" si="1767"/>
        <v>0</v>
      </c>
      <c r="EE235" s="349">
        <f t="shared" si="1768"/>
        <v>0</v>
      </c>
      <c r="EF235" s="350"/>
      <c r="EG235" s="341">
        <v>6.0</v>
      </c>
      <c r="EH235" s="342" t="s">
        <v>140</v>
      </c>
      <c r="EI235" s="343" t="s">
        <v>121</v>
      </c>
      <c r="EJ235" s="343" t="s">
        <v>123</v>
      </c>
      <c r="EK235" s="344">
        <f>ADHB!EM235</f>
        <v>0</v>
      </c>
      <c r="EL235" s="344"/>
      <c r="EM235" s="344">
        <f t="shared" si="1769"/>
        <v>0</v>
      </c>
      <c r="EN235" s="345"/>
      <c r="EO235" s="344">
        <f t="shared" si="1770"/>
        <v>0</v>
      </c>
      <c r="EP235" s="346"/>
      <c r="EQ235" s="347"/>
      <c r="ER235" s="347"/>
      <c r="ES235" s="344">
        <f t="shared" si="1771"/>
        <v>0</v>
      </c>
      <c r="ET235" s="345">
        <v>0.294289866351475</v>
      </c>
      <c r="EU235" s="348">
        <f t="shared" si="1772"/>
        <v>0</v>
      </c>
      <c r="EV235" s="349">
        <f t="shared" si="1773"/>
        <v>0</v>
      </c>
      <c r="EW235" s="350"/>
      <c r="EX235" s="341">
        <v>6.0</v>
      </c>
      <c r="EY235" s="342" t="s">
        <v>140</v>
      </c>
      <c r="EZ235" s="343" t="s">
        <v>121</v>
      </c>
      <c r="FA235" s="343" t="s">
        <v>123</v>
      </c>
      <c r="FB235" s="344">
        <f>ADHB!FD235</f>
        <v>0</v>
      </c>
      <c r="FC235" s="344"/>
      <c r="FD235" s="344">
        <f t="shared" si="1774"/>
        <v>0</v>
      </c>
      <c r="FE235" s="345"/>
      <c r="FF235" s="344">
        <f t="shared" si="1775"/>
        <v>0</v>
      </c>
      <c r="FG235" s="346"/>
      <c r="FH235" s="347"/>
      <c r="FI235" s="347"/>
      <c r="FJ235" s="344">
        <f t="shared" si="1776"/>
        <v>0</v>
      </c>
      <c r="FK235" s="345">
        <v>0.294289866351475</v>
      </c>
      <c r="FL235" s="348">
        <f t="shared" si="1777"/>
        <v>0</v>
      </c>
      <c r="FM235" s="349">
        <f t="shared" si="1778"/>
        <v>0</v>
      </c>
      <c r="FN235" s="350"/>
      <c r="FO235" s="341">
        <v>6.0</v>
      </c>
      <c r="FP235" s="342" t="s">
        <v>140</v>
      </c>
      <c r="FQ235" s="343" t="s">
        <v>121</v>
      </c>
      <c r="FR235" s="343" t="s">
        <v>123</v>
      </c>
      <c r="FS235" s="344">
        <f>ADHB!FU235</f>
        <v>0</v>
      </c>
      <c r="FT235" s="344"/>
      <c r="FU235" s="344">
        <f t="shared" si="1779"/>
        <v>0</v>
      </c>
      <c r="FV235" s="345"/>
      <c r="FW235" s="344">
        <f t="shared" si="1780"/>
        <v>0</v>
      </c>
      <c r="FX235" s="346"/>
      <c r="FY235" s="347"/>
      <c r="FZ235" s="347"/>
      <c r="GA235" s="344">
        <f t="shared" si="1781"/>
        <v>0</v>
      </c>
      <c r="GB235" s="345">
        <v>0.294289866351475</v>
      </c>
      <c r="GC235" s="348">
        <f t="shared" si="1782"/>
        <v>0</v>
      </c>
      <c r="GD235" s="349">
        <f t="shared" si="1783"/>
        <v>0</v>
      </c>
      <c r="GE235" s="350"/>
      <c r="GF235" s="341">
        <v>6.0</v>
      </c>
      <c r="GG235" s="342" t="s">
        <v>140</v>
      </c>
      <c r="GH235" s="343" t="s">
        <v>121</v>
      </c>
      <c r="GI235" s="343" t="s">
        <v>123</v>
      </c>
      <c r="GJ235" s="344">
        <f>ADHB!GL235</f>
        <v>0</v>
      </c>
      <c r="GK235" s="344"/>
      <c r="GL235" s="344">
        <f t="shared" si="1784"/>
        <v>0</v>
      </c>
      <c r="GM235" s="345"/>
      <c r="GN235" s="344">
        <f t="shared" si="1785"/>
        <v>0</v>
      </c>
      <c r="GO235" s="346"/>
      <c r="GP235" s="347"/>
      <c r="GQ235" s="347"/>
      <c r="GR235" s="344">
        <f t="shared" si="1786"/>
        <v>0</v>
      </c>
      <c r="GS235" s="345">
        <v>0.294289866351475</v>
      </c>
      <c r="GT235" s="348">
        <f t="shared" si="1787"/>
        <v>0</v>
      </c>
      <c r="GU235" s="349">
        <f t="shared" si="1788"/>
        <v>0</v>
      </c>
      <c r="GV235" s="350"/>
      <c r="GW235" s="341">
        <v>6.0</v>
      </c>
      <c r="GX235" s="342" t="s">
        <v>140</v>
      </c>
      <c r="GY235" s="343" t="s">
        <v>121</v>
      </c>
      <c r="GZ235" s="343" t="s">
        <v>123</v>
      </c>
      <c r="HA235" s="344">
        <f>ADHB!HC235</f>
        <v>0</v>
      </c>
      <c r="HB235" s="344"/>
      <c r="HC235" s="344">
        <f t="shared" si="1789"/>
        <v>0</v>
      </c>
      <c r="HD235" s="345"/>
      <c r="HE235" s="344">
        <f t="shared" si="1790"/>
        <v>0</v>
      </c>
      <c r="HF235" s="346"/>
      <c r="HG235" s="347"/>
      <c r="HH235" s="347"/>
      <c r="HI235" s="344">
        <f t="shared" si="1791"/>
        <v>0</v>
      </c>
      <c r="HJ235" s="345">
        <v>0.294289866351475</v>
      </c>
      <c r="HK235" s="348">
        <f t="shared" si="1792"/>
        <v>0</v>
      </c>
      <c r="HL235" s="349">
        <f t="shared" si="1793"/>
        <v>0</v>
      </c>
      <c r="HM235" s="350"/>
      <c r="HN235" s="341">
        <v>6.0</v>
      </c>
      <c r="HO235" s="342" t="s">
        <v>140</v>
      </c>
      <c r="HP235" s="343" t="s">
        <v>121</v>
      </c>
      <c r="HQ235" s="343" t="s">
        <v>123</v>
      </c>
      <c r="HR235" s="344">
        <f>ADHB!HT235</f>
        <v>0</v>
      </c>
      <c r="HS235" s="344"/>
      <c r="HT235" s="344">
        <f t="shared" si="1794"/>
        <v>0</v>
      </c>
      <c r="HU235" s="345"/>
      <c r="HV235" s="344">
        <f t="shared" si="1795"/>
        <v>0</v>
      </c>
      <c r="HW235" s="346"/>
      <c r="HX235" s="347"/>
      <c r="HY235" s="347"/>
      <c r="HZ235" s="344">
        <f t="shared" si="1796"/>
        <v>0</v>
      </c>
      <c r="IA235" s="345">
        <v>0.294289866351475</v>
      </c>
      <c r="IB235" s="348">
        <f t="shared" si="1797"/>
        <v>0</v>
      </c>
      <c r="IC235" s="349">
        <f t="shared" si="1798"/>
        <v>0</v>
      </c>
      <c r="ID235" s="350"/>
      <c r="IE235" s="341">
        <v>6.0</v>
      </c>
      <c r="IF235" s="342" t="s">
        <v>140</v>
      </c>
      <c r="IG235" s="343" t="s">
        <v>121</v>
      </c>
      <c r="IH235" s="343" t="s">
        <v>123</v>
      </c>
      <c r="II235" s="344">
        <f>ADHB!IK235</f>
        <v>0</v>
      </c>
      <c r="IJ235" s="344"/>
      <c r="IK235" s="344">
        <f t="shared" si="1799"/>
        <v>0</v>
      </c>
      <c r="IL235" s="345"/>
      <c r="IM235" s="344">
        <f t="shared" si="1800"/>
        <v>0</v>
      </c>
      <c r="IN235" s="346"/>
      <c r="IO235" s="347"/>
      <c r="IP235" s="347"/>
      <c r="IQ235" s="344">
        <f t="shared" si="1801"/>
        <v>0</v>
      </c>
      <c r="IR235" s="345">
        <v>0.294289866351475</v>
      </c>
      <c r="IS235" s="348">
        <f t="shared" si="1802"/>
        <v>0</v>
      </c>
      <c r="IT235" s="349">
        <f t="shared" si="1803"/>
        <v>0</v>
      </c>
      <c r="IU235" s="350"/>
      <c r="IV235" s="341">
        <v>6.0</v>
      </c>
      <c r="IW235" s="342" t="s">
        <v>140</v>
      </c>
      <c r="IX235" s="343" t="s">
        <v>121</v>
      </c>
      <c r="IY235" s="343" t="s">
        <v>123</v>
      </c>
      <c r="IZ235" s="344">
        <f>ADHB!JB235</f>
        <v>0</v>
      </c>
      <c r="JA235" s="344"/>
      <c r="JB235" s="344">
        <f t="shared" si="1804"/>
        <v>0</v>
      </c>
      <c r="JC235" s="345"/>
      <c r="JD235" s="344">
        <f t="shared" si="1805"/>
        <v>0</v>
      </c>
      <c r="JE235" s="346"/>
      <c r="JF235" s="347"/>
      <c r="JG235" s="347"/>
      <c r="JH235" s="344">
        <f t="shared" si="1806"/>
        <v>0</v>
      </c>
      <c r="JI235" s="345">
        <v>0.294289866351475</v>
      </c>
      <c r="JJ235" s="348">
        <f t="shared" si="1807"/>
        <v>0</v>
      </c>
      <c r="JK235" s="349">
        <f t="shared" si="1808"/>
        <v>0</v>
      </c>
      <c r="JL235" s="350"/>
      <c r="JM235" s="341">
        <v>6.0</v>
      </c>
      <c r="JN235" s="342" t="s">
        <v>140</v>
      </c>
      <c r="JO235" s="343" t="s">
        <v>121</v>
      </c>
      <c r="JP235" s="343" t="s">
        <v>123</v>
      </c>
      <c r="JQ235" s="344">
        <f>ADHB!JS235</f>
        <v>0</v>
      </c>
      <c r="JR235" s="344"/>
      <c r="JS235" s="344">
        <f t="shared" si="1809"/>
        <v>0</v>
      </c>
      <c r="JT235" s="345"/>
      <c r="JU235" s="344">
        <f t="shared" si="1810"/>
        <v>0</v>
      </c>
      <c r="JV235" s="346"/>
      <c r="JW235" s="347"/>
      <c r="JX235" s="347"/>
      <c r="JY235" s="344">
        <f t="shared" si="1811"/>
        <v>0</v>
      </c>
      <c r="JZ235" s="345">
        <v>0.294289866351475</v>
      </c>
      <c r="KA235" s="348">
        <f t="shared" si="1812"/>
        <v>0</v>
      </c>
      <c r="KB235" s="349">
        <f t="shared" si="1813"/>
        <v>0</v>
      </c>
      <c r="KC235" s="350"/>
      <c r="KD235" s="341">
        <v>6.0</v>
      </c>
      <c r="KE235" s="342" t="s">
        <v>140</v>
      </c>
      <c r="KF235" s="343" t="s">
        <v>121</v>
      </c>
      <c r="KG235" s="343" t="s">
        <v>123</v>
      </c>
      <c r="KH235" s="344">
        <f>ADHB!KJ235</f>
        <v>0</v>
      </c>
      <c r="KI235" s="344"/>
      <c r="KJ235" s="344">
        <f t="shared" si="1814"/>
        <v>0</v>
      </c>
      <c r="KK235" s="345"/>
      <c r="KL235" s="344">
        <f t="shared" si="1815"/>
        <v>0</v>
      </c>
      <c r="KM235" s="346"/>
      <c r="KN235" s="347"/>
      <c r="KO235" s="347"/>
      <c r="KP235" s="344">
        <f t="shared" si="1816"/>
        <v>0</v>
      </c>
      <c r="KQ235" s="345">
        <v>0.294289866351475</v>
      </c>
      <c r="KR235" s="348">
        <f t="shared" si="1817"/>
        <v>0</v>
      </c>
      <c r="KS235" s="349">
        <f t="shared" si="1818"/>
        <v>0</v>
      </c>
      <c r="KT235" s="350"/>
      <c r="KU235" s="351"/>
    </row>
    <row r="236" ht="15.75" customHeight="1">
      <c r="A236" s="341">
        <v>7.0</v>
      </c>
      <c r="B236" s="342" t="s">
        <v>132</v>
      </c>
      <c r="C236" s="343" t="s">
        <v>121</v>
      </c>
      <c r="D236" s="343" t="s">
        <v>123</v>
      </c>
      <c r="E236" s="344">
        <f>ADHB!G236</f>
        <v>0</v>
      </c>
      <c r="F236" s="344"/>
      <c r="G236" s="344">
        <f t="shared" si="1729"/>
        <v>0</v>
      </c>
      <c r="H236" s="345"/>
      <c r="I236" s="344">
        <f t="shared" si="1730"/>
        <v>0</v>
      </c>
      <c r="J236" s="346"/>
      <c r="K236" s="347"/>
      <c r="L236" s="347"/>
      <c r="M236" s="344">
        <f t="shared" si="1731"/>
        <v>0</v>
      </c>
      <c r="N236" s="345">
        <v>0.294289866351475</v>
      </c>
      <c r="O236" s="348">
        <f t="shared" si="1732"/>
        <v>0</v>
      </c>
      <c r="P236" s="349">
        <f t="shared" si="1733"/>
        <v>0</v>
      </c>
      <c r="Q236" s="350"/>
      <c r="R236" s="341">
        <v>7.0</v>
      </c>
      <c r="S236" s="342" t="s">
        <v>132</v>
      </c>
      <c r="T236" s="343" t="s">
        <v>121</v>
      </c>
      <c r="U236" s="343" t="s">
        <v>123</v>
      </c>
      <c r="V236" s="344">
        <f>ADHB!X236</f>
        <v>0</v>
      </c>
      <c r="W236" s="344"/>
      <c r="X236" s="344">
        <f t="shared" si="1734"/>
        <v>0</v>
      </c>
      <c r="Y236" s="345"/>
      <c r="Z236" s="344">
        <f t="shared" si="1735"/>
        <v>0</v>
      </c>
      <c r="AA236" s="346"/>
      <c r="AB236" s="347"/>
      <c r="AC236" s="347"/>
      <c r="AD236" s="344">
        <f t="shared" si="1736"/>
        <v>0</v>
      </c>
      <c r="AE236" s="345">
        <v>0.294289866351475</v>
      </c>
      <c r="AF236" s="348">
        <f t="shared" si="1737"/>
        <v>0</v>
      </c>
      <c r="AG236" s="349">
        <f t="shared" si="1738"/>
        <v>0</v>
      </c>
      <c r="AH236" s="350"/>
      <c r="AI236" s="341">
        <v>7.0</v>
      </c>
      <c r="AJ236" s="342" t="s">
        <v>132</v>
      </c>
      <c r="AK236" s="343" t="s">
        <v>121</v>
      </c>
      <c r="AL236" s="343" t="s">
        <v>123</v>
      </c>
      <c r="AM236" s="344">
        <f>ADHB!AO236</f>
        <v>0</v>
      </c>
      <c r="AN236" s="344"/>
      <c r="AO236" s="344">
        <f t="shared" si="1739"/>
        <v>0</v>
      </c>
      <c r="AP236" s="345"/>
      <c r="AQ236" s="344">
        <f t="shared" si="1740"/>
        <v>0</v>
      </c>
      <c r="AR236" s="346"/>
      <c r="AS236" s="347"/>
      <c r="AT236" s="347"/>
      <c r="AU236" s="344">
        <f t="shared" si="1741"/>
        <v>0</v>
      </c>
      <c r="AV236" s="345">
        <v>0.294289866351475</v>
      </c>
      <c r="AW236" s="348">
        <f t="shared" si="1742"/>
        <v>0</v>
      </c>
      <c r="AX236" s="349">
        <f t="shared" si="1743"/>
        <v>0</v>
      </c>
      <c r="AY236" s="350"/>
      <c r="AZ236" s="341">
        <v>7.0</v>
      </c>
      <c r="BA236" s="342" t="s">
        <v>132</v>
      </c>
      <c r="BB236" s="343" t="s">
        <v>121</v>
      </c>
      <c r="BC236" s="343" t="s">
        <v>123</v>
      </c>
      <c r="BD236" s="344">
        <f>ADHB!BF236</f>
        <v>0</v>
      </c>
      <c r="BE236" s="344"/>
      <c r="BF236" s="344">
        <f t="shared" si="1744"/>
        <v>0</v>
      </c>
      <c r="BG236" s="345"/>
      <c r="BH236" s="344">
        <f t="shared" si="1745"/>
        <v>0</v>
      </c>
      <c r="BI236" s="346"/>
      <c r="BJ236" s="347"/>
      <c r="BK236" s="347"/>
      <c r="BL236" s="344">
        <f t="shared" si="1746"/>
        <v>0</v>
      </c>
      <c r="BM236" s="345">
        <v>0.294289866351475</v>
      </c>
      <c r="BN236" s="348">
        <f t="shared" si="1747"/>
        <v>0</v>
      </c>
      <c r="BO236" s="349">
        <f t="shared" si="1748"/>
        <v>0</v>
      </c>
      <c r="BP236" s="350"/>
      <c r="BQ236" s="341">
        <v>7.0</v>
      </c>
      <c r="BR236" s="342" t="s">
        <v>132</v>
      </c>
      <c r="BS236" s="343" t="s">
        <v>121</v>
      </c>
      <c r="BT236" s="343" t="s">
        <v>123</v>
      </c>
      <c r="BU236" s="344">
        <f>ADHB!BW236</f>
        <v>0</v>
      </c>
      <c r="BV236" s="344"/>
      <c r="BW236" s="344">
        <f t="shared" si="1749"/>
        <v>0</v>
      </c>
      <c r="BX236" s="345"/>
      <c r="BY236" s="344">
        <f t="shared" si="1750"/>
        <v>0</v>
      </c>
      <c r="BZ236" s="346"/>
      <c r="CA236" s="347"/>
      <c r="CB236" s="347"/>
      <c r="CC236" s="344">
        <f t="shared" si="1751"/>
        <v>0</v>
      </c>
      <c r="CD236" s="345">
        <v>0.294289866351475</v>
      </c>
      <c r="CE236" s="348">
        <f t="shared" si="1752"/>
        <v>0</v>
      </c>
      <c r="CF236" s="349">
        <f t="shared" si="1753"/>
        <v>0</v>
      </c>
      <c r="CG236" s="350"/>
      <c r="CH236" s="341">
        <v>7.0</v>
      </c>
      <c r="CI236" s="342" t="s">
        <v>132</v>
      </c>
      <c r="CJ236" s="343" t="s">
        <v>121</v>
      </c>
      <c r="CK236" s="343" t="s">
        <v>123</v>
      </c>
      <c r="CL236" s="344">
        <f>ADHB!CN236</f>
        <v>0</v>
      </c>
      <c r="CM236" s="344"/>
      <c r="CN236" s="344">
        <f t="shared" si="1754"/>
        <v>0</v>
      </c>
      <c r="CO236" s="345"/>
      <c r="CP236" s="344">
        <f t="shared" si="1755"/>
        <v>0</v>
      </c>
      <c r="CQ236" s="346"/>
      <c r="CR236" s="347"/>
      <c r="CS236" s="347"/>
      <c r="CT236" s="344">
        <f t="shared" si="1756"/>
        <v>0</v>
      </c>
      <c r="CU236" s="345">
        <v>0.294289866351475</v>
      </c>
      <c r="CV236" s="348">
        <f t="shared" si="1757"/>
        <v>0</v>
      </c>
      <c r="CW236" s="349">
        <f t="shared" si="1758"/>
        <v>0</v>
      </c>
      <c r="CX236" s="350"/>
      <c r="CY236" s="341">
        <v>7.0</v>
      </c>
      <c r="CZ236" s="342" t="s">
        <v>132</v>
      </c>
      <c r="DA236" s="343" t="s">
        <v>121</v>
      </c>
      <c r="DB236" s="343" t="s">
        <v>123</v>
      </c>
      <c r="DC236" s="344">
        <f>ADHB!DE236</f>
        <v>0</v>
      </c>
      <c r="DD236" s="344"/>
      <c r="DE236" s="344">
        <f t="shared" si="1759"/>
        <v>0</v>
      </c>
      <c r="DF236" s="345"/>
      <c r="DG236" s="344">
        <f t="shared" si="1760"/>
        <v>0</v>
      </c>
      <c r="DH236" s="346"/>
      <c r="DI236" s="347"/>
      <c r="DJ236" s="347"/>
      <c r="DK236" s="344">
        <f t="shared" si="1761"/>
        <v>0</v>
      </c>
      <c r="DL236" s="345">
        <v>0.294289866351475</v>
      </c>
      <c r="DM236" s="348">
        <f t="shared" si="1762"/>
        <v>0</v>
      </c>
      <c r="DN236" s="349">
        <f t="shared" si="1763"/>
        <v>0</v>
      </c>
      <c r="DO236" s="350"/>
      <c r="DP236" s="341">
        <v>7.0</v>
      </c>
      <c r="DQ236" s="342" t="s">
        <v>132</v>
      </c>
      <c r="DR236" s="343" t="s">
        <v>121</v>
      </c>
      <c r="DS236" s="343" t="s">
        <v>123</v>
      </c>
      <c r="DT236" s="344">
        <f>ADHB!DV236</f>
        <v>0</v>
      </c>
      <c r="DU236" s="344"/>
      <c r="DV236" s="344">
        <f t="shared" si="1764"/>
        <v>0</v>
      </c>
      <c r="DW236" s="345"/>
      <c r="DX236" s="344">
        <f t="shared" si="1765"/>
        <v>0</v>
      </c>
      <c r="DY236" s="346"/>
      <c r="DZ236" s="347"/>
      <c r="EA236" s="347"/>
      <c r="EB236" s="344">
        <f t="shared" si="1766"/>
        <v>0</v>
      </c>
      <c r="EC236" s="345">
        <v>0.294289866351475</v>
      </c>
      <c r="ED236" s="348">
        <f t="shared" si="1767"/>
        <v>0</v>
      </c>
      <c r="EE236" s="349">
        <f t="shared" si="1768"/>
        <v>0</v>
      </c>
      <c r="EF236" s="350"/>
      <c r="EG236" s="341">
        <v>7.0</v>
      </c>
      <c r="EH236" s="342" t="s">
        <v>132</v>
      </c>
      <c r="EI236" s="343" t="s">
        <v>121</v>
      </c>
      <c r="EJ236" s="343" t="s">
        <v>123</v>
      </c>
      <c r="EK236" s="344">
        <f>ADHB!EM236</f>
        <v>0</v>
      </c>
      <c r="EL236" s="344"/>
      <c r="EM236" s="344">
        <f t="shared" si="1769"/>
        <v>0</v>
      </c>
      <c r="EN236" s="345"/>
      <c r="EO236" s="344">
        <f t="shared" si="1770"/>
        <v>0</v>
      </c>
      <c r="EP236" s="346"/>
      <c r="EQ236" s="347"/>
      <c r="ER236" s="347"/>
      <c r="ES236" s="344">
        <f t="shared" si="1771"/>
        <v>0</v>
      </c>
      <c r="ET236" s="345">
        <v>0.294289866351475</v>
      </c>
      <c r="EU236" s="348">
        <f t="shared" si="1772"/>
        <v>0</v>
      </c>
      <c r="EV236" s="349">
        <f t="shared" si="1773"/>
        <v>0</v>
      </c>
      <c r="EW236" s="350"/>
      <c r="EX236" s="341">
        <v>7.0</v>
      </c>
      <c r="EY236" s="342" t="s">
        <v>132</v>
      </c>
      <c r="EZ236" s="343" t="s">
        <v>121</v>
      </c>
      <c r="FA236" s="343" t="s">
        <v>123</v>
      </c>
      <c r="FB236" s="344">
        <f>ADHB!FD236</f>
        <v>0</v>
      </c>
      <c r="FC236" s="344"/>
      <c r="FD236" s="344">
        <f t="shared" si="1774"/>
        <v>0</v>
      </c>
      <c r="FE236" s="345"/>
      <c r="FF236" s="344">
        <f t="shared" si="1775"/>
        <v>0</v>
      </c>
      <c r="FG236" s="346"/>
      <c r="FH236" s="347"/>
      <c r="FI236" s="347"/>
      <c r="FJ236" s="344">
        <f t="shared" si="1776"/>
        <v>0</v>
      </c>
      <c r="FK236" s="345">
        <v>0.294289866351475</v>
      </c>
      <c r="FL236" s="348">
        <f t="shared" si="1777"/>
        <v>0</v>
      </c>
      <c r="FM236" s="349">
        <f t="shared" si="1778"/>
        <v>0</v>
      </c>
      <c r="FN236" s="350"/>
      <c r="FO236" s="341">
        <v>7.0</v>
      </c>
      <c r="FP236" s="342" t="s">
        <v>132</v>
      </c>
      <c r="FQ236" s="343" t="s">
        <v>121</v>
      </c>
      <c r="FR236" s="343" t="s">
        <v>123</v>
      </c>
      <c r="FS236" s="344">
        <f>ADHB!FU236</f>
        <v>0</v>
      </c>
      <c r="FT236" s="344"/>
      <c r="FU236" s="344">
        <f t="shared" si="1779"/>
        <v>0</v>
      </c>
      <c r="FV236" s="345"/>
      <c r="FW236" s="344">
        <f t="shared" si="1780"/>
        <v>0</v>
      </c>
      <c r="FX236" s="346"/>
      <c r="FY236" s="347"/>
      <c r="FZ236" s="347"/>
      <c r="GA236" s="344">
        <f t="shared" si="1781"/>
        <v>0</v>
      </c>
      <c r="GB236" s="345">
        <v>0.294289866351475</v>
      </c>
      <c r="GC236" s="348">
        <f t="shared" si="1782"/>
        <v>0</v>
      </c>
      <c r="GD236" s="349">
        <f t="shared" si="1783"/>
        <v>0</v>
      </c>
      <c r="GE236" s="350"/>
      <c r="GF236" s="341">
        <v>7.0</v>
      </c>
      <c r="GG236" s="342" t="s">
        <v>132</v>
      </c>
      <c r="GH236" s="343" t="s">
        <v>121</v>
      </c>
      <c r="GI236" s="343" t="s">
        <v>123</v>
      </c>
      <c r="GJ236" s="344">
        <f>ADHB!GL236</f>
        <v>0</v>
      </c>
      <c r="GK236" s="344"/>
      <c r="GL236" s="344">
        <f t="shared" si="1784"/>
        <v>0</v>
      </c>
      <c r="GM236" s="345"/>
      <c r="GN236" s="344">
        <f t="shared" si="1785"/>
        <v>0</v>
      </c>
      <c r="GO236" s="346"/>
      <c r="GP236" s="347"/>
      <c r="GQ236" s="347"/>
      <c r="GR236" s="344">
        <f t="shared" si="1786"/>
        <v>0</v>
      </c>
      <c r="GS236" s="345">
        <v>0.294289866351475</v>
      </c>
      <c r="GT236" s="348">
        <f t="shared" si="1787"/>
        <v>0</v>
      </c>
      <c r="GU236" s="349">
        <f t="shared" si="1788"/>
        <v>0</v>
      </c>
      <c r="GV236" s="350"/>
      <c r="GW236" s="341">
        <v>7.0</v>
      </c>
      <c r="GX236" s="342" t="s">
        <v>132</v>
      </c>
      <c r="GY236" s="343" t="s">
        <v>121</v>
      </c>
      <c r="GZ236" s="343" t="s">
        <v>123</v>
      </c>
      <c r="HA236" s="344">
        <f>ADHB!HC236</f>
        <v>0</v>
      </c>
      <c r="HB236" s="344"/>
      <c r="HC236" s="344">
        <f t="shared" si="1789"/>
        <v>0</v>
      </c>
      <c r="HD236" s="345"/>
      <c r="HE236" s="344">
        <f t="shared" si="1790"/>
        <v>0</v>
      </c>
      <c r="HF236" s="346"/>
      <c r="HG236" s="347"/>
      <c r="HH236" s="347"/>
      <c r="HI236" s="344">
        <f t="shared" si="1791"/>
        <v>0</v>
      </c>
      <c r="HJ236" s="345">
        <v>0.294289866351475</v>
      </c>
      <c r="HK236" s="348">
        <f t="shared" si="1792"/>
        <v>0</v>
      </c>
      <c r="HL236" s="349">
        <f t="shared" si="1793"/>
        <v>0</v>
      </c>
      <c r="HM236" s="350"/>
      <c r="HN236" s="341">
        <v>7.0</v>
      </c>
      <c r="HO236" s="342" t="s">
        <v>132</v>
      </c>
      <c r="HP236" s="343" t="s">
        <v>121</v>
      </c>
      <c r="HQ236" s="343" t="s">
        <v>123</v>
      </c>
      <c r="HR236" s="344">
        <f>ADHB!HT236</f>
        <v>0</v>
      </c>
      <c r="HS236" s="344"/>
      <c r="HT236" s="344">
        <f t="shared" si="1794"/>
        <v>0</v>
      </c>
      <c r="HU236" s="345"/>
      <c r="HV236" s="344">
        <f t="shared" si="1795"/>
        <v>0</v>
      </c>
      <c r="HW236" s="346"/>
      <c r="HX236" s="347"/>
      <c r="HY236" s="347"/>
      <c r="HZ236" s="344">
        <f t="shared" si="1796"/>
        <v>0</v>
      </c>
      <c r="IA236" s="345">
        <v>0.294289866351475</v>
      </c>
      <c r="IB236" s="348">
        <f t="shared" si="1797"/>
        <v>0</v>
      </c>
      <c r="IC236" s="349">
        <f t="shared" si="1798"/>
        <v>0</v>
      </c>
      <c r="ID236" s="350"/>
      <c r="IE236" s="341">
        <v>7.0</v>
      </c>
      <c r="IF236" s="342" t="s">
        <v>132</v>
      </c>
      <c r="IG236" s="343" t="s">
        <v>121</v>
      </c>
      <c r="IH236" s="343" t="s">
        <v>123</v>
      </c>
      <c r="II236" s="344">
        <f>ADHB!IK236</f>
        <v>0</v>
      </c>
      <c r="IJ236" s="344"/>
      <c r="IK236" s="344">
        <f t="shared" si="1799"/>
        <v>0</v>
      </c>
      <c r="IL236" s="345"/>
      <c r="IM236" s="344">
        <f t="shared" si="1800"/>
        <v>0</v>
      </c>
      <c r="IN236" s="346"/>
      <c r="IO236" s="347"/>
      <c r="IP236" s="347"/>
      <c r="IQ236" s="344">
        <f t="shared" si="1801"/>
        <v>0</v>
      </c>
      <c r="IR236" s="345">
        <v>0.294289866351475</v>
      </c>
      <c r="IS236" s="348">
        <f t="shared" si="1802"/>
        <v>0</v>
      </c>
      <c r="IT236" s="349">
        <f t="shared" si="1803"/>
        <v>0</v>
      </c>
      <c r="IU236" s="350"/>
      <c r="IV236" s="341">
        <v>7.0</v>
      </c>
      <c r="IW236" s="342" t="s">
        <v>132</v>
      </c>
      <c r="IX236" s="343" t="s">
        <v>121</v>
      </c>
      <c r="IY236" s="343" t="s">
        <v>123</v>
      </c>
      <c r="IZ236" s="344">
        <f>ADHB!JB236</f>
        <v>0</v>
      </c>
      <c r="JA236" s="344"/>
      <c r="JB236" s="344">
        <f t="shared" si="1804"/>
        <v>0</v>
      </c>
      <c r="JC236" s="345"/>
      <c r="JD236" s="344">
        <f t="shared" si="1805"/>
        <v>0</v>
      </c>
      <c r="JE236" s="346"/>
      <c r="JF236" s="347"/>
      <c r="JG236" s="347"/>
      <c r="JH236" s="344">
        <f t="shared" si="1806"/>
        <v>0</v>
      </c>
      <c r="JI236" s="345">
        <v>0.294289866351475</v>
      </c>
      <c r="JJ236" s="348">
        <f t="shared" si="1807"/>
        <v>0</v>
      </c>
      <c r="JK236" s="349">
        <f t="shared" si="1808"/>
        <v>0</v>
      </c>
      <c r="JL236" s="350"/>
      <c r="JM236" s="341">
        <v>7.0</v>
      </c>
      <c r="JN236" s="342" t="s">
        <v>132</v>
      </c>
      <c r="JO236" s="343" t="s">
        <v>121</v>
      </c>
      <c r="JP236" s="343" t="s">
        <v>123</v>
      </c>
      <c r="JQ236" s="344">
        <f>ADHB!JS236</f>
        <v>0</v>
      </c>
      <c r="JR236" s="344"/>
      <c r="JS236" s="344">
        <f t="shared" si="1809"/>
        <v>0</v>
      </c>
      <c r="JT236" s="345"/>
      <c r="JU236" s="344">
        <f t="shared" si="1810"/>
        <v>0</v>
      </c>
      <c r="JV236" s="346"/>
      <c r="JW236" s="347"/>
      <c r="JX236" s="347"/>
      <c r="JY236" s="344">
        <f t="shared" si="1811"/>
        <v>0</v>
      </c>
      <c r="JZ236" s="345">
        <v>0.294289866351475</v>
      </c>
      <c r="KA236" s="348">
        <f t="shared" si="1812"/>
        <v>0</v>
      </c>
      <c r="KB236" s="349">
        <f t="shared" si="1813"/>
        <v>0</v>
      </c>
      <c r="KC236" s="350"/>
      <c r="KD236" s="341">
        <v>7.0</v>
      </c>
      <c r="KE236" s="342" t="s">
        <v>132</v>
      </c>
      <c r="KF236" s="343" t="s">
        <v>121</v>
      </c>
      <c r="KG236" s="343" t="s">
        <v>123</v>
      </c>
      <c r="KH236" s="344">
        <f>ADHB!KJ236</f>
        <v>0</v>
      </c>
      <c r="KI236" s="344"/>
      <c r="KJ236" s="344">
        <f t="shared" si="1814"/>
        <v>0</v>
      </c>
      <c r="KK236" s="345"/>
      <c r="KL236" s="344">
        <f t="shared" si="1815"/>
        <v>0</v>
      </c>
      <c r="KM236" s="346"/>
      <c r="KN236" s="347"/>
      <c r="KO236" s="347"/>
      <c r="KP236" s="344">
        <f t="shared" si="1816"/>
        <v>0</v>
      </c>
      <c r="KQ236" s="345">
        <v>0.294289866351475</v>
      </c>
      <c r="KR236" s="348">
        <f t="shared" si="1817"/>
        <v>0</v>
      </c>
      <c r="KS236" s="349">
        <f t="shared" si="1818"/>
        <v>0</v>
      </c>
      <c r="KT236" s="350"/>
      <c r="KU236" s="351"/>
    </row>
    <row r="237" ht="15.75" customHeight="1">
      <c r="A237" s="341">
        <v>8.0</v>
      </c>
      <c r="B237" s="342" t="s">
        <v>132</v>
      </c>
      <c r="C237" s="343" t="s">
        <v>121</v>
      </c>
      <c r="D237" s="343" t="s">
        <v>123</v>
      </c>
      <c r="E237" s="344">
        <f>ADHB!G237</f>
        <v>0</v>
      </c>
      <c r="F237" s="344"/>
      <c r="G237" s="344">
        <f t="shared" si="1729"/>
        <v>0</v>
      </c>
      <c r="H237" s="345"/>
      <c r="I237" s="344">
        <f t="shared" si="1730"/>
        <v>0</v>
      </c>
      <c r="J237" s="346"/>
      <c r="K237" s="347"/>
      <c r="L237" s="347"/>
      <c r="M237" s="344">
        <f t="shared" si="1731"/>
        <v>0</v>
      </c>
      <c r="N237" s="345">
        <v>0.294289866351475</v>
      </c>
      <c r="O237" s="348">
        <f t="shared" si="1732"/>
        <v>0</v>
      </c>
      <c r="P237" s="349">
        <f t="shared" si="1733"/>
        <v>0</v>
      </c>
      <c r="Q237" s="350"/>
      <c r="R237" s="341">
        <v>8.0</v>
      </c>
      <c r="S237" s="342" t="s">
        <v>132</v>
      </c>
      <c r="T237" s="343" t="s">
        <v>121</v>
      </c>
      <c r="U237" s="343" t="s">
        <v>123</v>
      </c>
      <c r="V237" s="344">
        <f>ADHB!X237</f>
        <v>0</v>
      </c>
      <c r="W237" s="344"/>
      <c r="X237" s="344">
        <f t="shared" si="1734"/>
        <v>0</v>
      </c>
      <c r="Y237" s="345"/>
      <c r="Z237" s="344">
        <f t="shared" si="1735"/>
        <v>0</v>
      </c>
      <c r="AA237" s="346"/>
      <c r="AB237" s="347"/>
      <c r="AC237" s="347"/>
      <c r="AD237" s="344">
        <f t="shared" si="1736"/>
        <v>0</v>
      </c>
      <c r="AE237" s="345">
        <v>0.294289866351475</v>
      </c>
      <c r="AF237" s="348">
        <f t="shared" si="1737"/>
        <v>0</v>
      </c>
      <c r="AG237" s="349">
        <f t="shared" si="1738"/>
        <v>0</v>
      </c>
      <c r="AH237" s="350"/>
      <c r="AI237" s="341">
        <v>8.0</v>
      </c>
      <c r="AJ237" s="342" t="s">
        <v>132</v>
      </c>
      <c r="AK237" s="343" t="s">
        <v>121</v>
      </c>
      <c r="AL237" s="343" t="s">
        <v>123</v>
      </c>
      <c r="AM237" s="344">
        <f>ADHB!AO237</f>
        <v>0</v>
      </c>
      <c r="AN237" s="344"/>
      <c r="AO237" s="344">
        <f t="shared" si="1739"/>
        <v>0</v>
      </c>
      <c r="AP237" s="345"/>
      <c r="AQ237" s="344">
        <f t="shared" si="1740"/>
        <v>0</v>
      </c>
      <c r="AR237" s="346"/>
      <c r="AS237" s="347"/>
      <c r="AT237" s="347"/>
      <c r="AU237" s="344">
        <f t="shared" si="1741"/>
        <v>0</v>
      </c>
      <c r="AV237" s="345">
        <v>0.294289866351475</v>
      </c>
      <c r="AW237" s="348">
        <f t="shared" si="1742"/>
        <v>0</v>
      </c>
      <c r="AX237" s="349">
        <f t="shared" si="1743"/>
        <v>0</v>
      </c>
      <c r="AY237" s="350"/>
      <c r="AZ237" s="341">
        <v>8.0</v>
      </c>
      <c r="BA237" s="342" t="s">
        <v>132</v>
      </c>
      <c r="BB237" s="343" t="s">
        <v>121</v>
      </c>
      <c r="BC237" s="343" t="s">
        <v>123</v>
      </c>
      <c r="BD237" s="344">
        <f>ADHB!BF237</f>
        <v>0</v>
      </c>
      <c r="BE237" s="344"/>
      <c r="BF237" s="344">
        <f t="shared" si="1744"/>
        <v>0</v>
      </c>
      <c r="BG237" s="345"/>
      <c r="BH237" s="344">
        <f t="shared" si="1745"/>
        <v>0</v>
      </c>
      <c r="BI237" s="346"/>
      <c r="BJ237" s="347"/>
      <c r="BK237" s="347"/>
      <c r="BL237" s="344">
        <f t="shared" si="1746"/>
        <v>0</v>
      </c>
      <c r="BM237" s="345">
        <v>0.294289866351475</v>
      </c>
      <c r="BN237" s="348">
        <f t="shared" si="1747"/>
        <v>0</v>
      </c>
      <c r="BO237" s="349">
        <f t="shared" si="1748"/>
        <v>0</v>
      </c>
      <c r="BP237" s="350"/>
      <c r="BQ237" s="341">
        <v>8.0</v>
      </c>
      <c r="BR237" s="342" t="s">
        <v>132</v>
      </c>
      <c r="BS237" s="343" t="s">
        <v>121</v>
      </c>
      <c r="BT237" s="343" t="s">
        <v>123</v>
      </c>
      <c r="BU237" s="344">
        <f>ADHB!BW237</f>
        <v>0</v>
      </c>
      <c r="BV237" s="344"/>
      <c r="BW237" s="344">
        <f t="shared" si="1749"/>
        <v>0</v>
      </c>
      <c r="BX237" s="345"/>
      <c r="BY237" s="344">
        <f t="shared" si="1750"/>
        <v>0</v>
      </c>
      <c r="BZ237" s="346"/>
      <c r="CA237" s="347"/>
      <c r="CB237" s="347"/>
      <c r="CC237" s="344">
        <f t="shared" si="1751"/>
        <v>0</v>
      </c>
      <c r="CD237" s="345">
        <v>0.294289866351475</v>
      </c>
      <c r="CE237" s="348">
        <f t="shared" si="1752"/>
        <v>0</v>
      </c>
      <c r="CF237" s="349">
        <f t="shared" si="1753"/>
        <v>0</v>
      </c>
      <c r="CG237" s="350"/>
      <c r="CH237" s="341">
        <v>8.0</v>
      </c>
      <c r="CI237" s="342" t="s">
        <v>132</v>
      </c>
      <c r="CJ237" s="343" t="s">
        <v>121</v>
      </c>
      <c r="CK237" s="343" t="s">
        <v>123</v>
      </c>
      <c r="CL237" s="344">
        <f>ADHB!CN237</f>
        <v>0</v>
      </c>
      <c r="CM237" s="344"/>
      <c r="CN237" s="344">
        <f t="shared" si="1754"/>
        <v>0</v>
      </c>
      <c r="CO237" s="345"/>
      <c r="CP237" s="344">
        <f t="shared" si="1755"/>
        <v>0</v>
      </c>
      <c r="CQ237" s="346"/>
      <c r="CR237" s="347"/>
      <c r="CS237" s="347"/>
      <c r="CT237" s="344">
        <f t="shared" si="1756"/>
        <v>0</v>
      </c>
      <c r="CU237" s="345">
        <v>0.294289866351475</v>
      </c>
      <c r="CV237" s="348">
        <f t="shared" si="1757"/>
        <v>0</v>
      </c>
      <c r="CW237" s="349">
        <f t="shared" si="1758"/>
        <v>0</v>
      </c>
      <c r="CX237" s="350"/>
      <c r="CY237" s="341">
        <v>8.0</v>
      </c>
      <c r="CZ237" s="342" t="s">
        <v>132</v>
      </c>
      <c r="DA237" s="343" t="s">
        <v>121</v>
      </c>
      <c r="DB237" s="343" t="s">
        <v>123</v>
      </c>
      <c r="DC237" s="344">
        <f>ADHB!DE237</f>
        <v>0</v>
      </c>
      <c r="DD237" s="344"/>
      <c r="DE237" s="344">
        <f t="shared" si="1759"/>
        <v>0</v>
      </c>
      <c r="DF237" s="345"/>
      <c r="DG237" s="344">
        <f t="shared" si="1760"/>
        <v>0</v>
      </c>
      <c r="DH237" s="346"/>
      <c r="DI237" s="347"/>
      <c r="DJ237" s="347"/>
      <c r="DK237" s="344">
        <f t="shared" si="1761"/>
        <v>0</v>
      </c>
      <c r="DL237" s="345">
        <v>0.294289866351475</v>
      </c>
      <c r="DM237" s="348">
        <f t="shared" si="1762"/>
        <v>0</v>
      </c>
      <c r="DN237" s="349">
        <f t="shared" si="1763"/>
        <v>0</v>
      </c>
      <c r="DO237" s="350"/>
      <c r="DP237" s="341">
        <v>8.0</v>
      </c>
      <c r="DQ237" s="342" t="s">
        <v>132</v>
      </c>
      <c r="DR237" s="343" t="s">
        <v>121</v>
      </c>
      <c r="DS237" s="343" t="s">
        <v>123</v>
      </c>
      <c r="DT237" s="344">
        <f>ADHB!DV237</f>
        <v>0</v>
      </c>
      <c r="DU237" s="344"/>
      <c r="DV237" s="344">
        <f t="shared" si="1764"/>
        <v>0</v>
      </c>
      <c r="DW237" s="345"/>
      <c r="DX237" s="344">
        <f t="shared" si="1765"/>
        <v>0</v>
      </c>
      <c r="DY237" s="346"/>
      <c r="DZ237" s="347"/>
      <c r="EA237" s="347"/>
      <c r="EB237" s="344">
        <f t="shared" si="1766"/>
        <v>0</v>
      </c>
      <c r="EC237" s="345">
        <v>0.294289866351475</v>
      </c>
      <c r="ED237" s="348">
        <f t="shared" si="1767"/>
        <v>0</v>
      </c>
      <c r="EE237" s="349">
        <f t="shared" si="1768"/>
        <v>0</v>
      </c>
      <c r="EF237" s="350"/>
      <c r="EG237" s="341">
        <v>8.0</v>
      </c>
      <c r="EH237" s="342" t="s">
        <v>132</v>
      </c>
      <c r="EI237" s="343" t="s">
        <v>121</v>
      </c>
      <c r="EJ237" s="343" t="s">
        <v>123</v>
      </c>
      <c r="EK237" s="344">
        <f>ADHB!EM237</f>
        <v>0</v>
      </c>
      <c r="EL237" s="344"/>
      <c r="EM237" s="344">
        <f t="shared" si="1769"/>
        <v>0</v>
      </c>
      <c r="EN237" s="345"/>
      <c r="EO237" s="344">
        <f t="shared" si="1770"/>
        <v>0</v>
      </c>
      <c r="EP237" s="346"/>
      <c r="EQ237" s="347"/>
      <c r="ER237" s="347"/>
      <c r="ES237" s="344">
        <f t="shared" si="1771"/>
        <v>0</v>
      </c>
      <c r="ET237" s="345">
        <v>0.294289866351475</v>
      </c>
      <c r="EU237" s="348">
        <f t="shared" si="1772"/>
        <v>0</v>
      </c>
      <c r="EV237" s="349">
        <f t="shared" si="1773"/>
        <v>0</v>
      </c>
      <c r="EW237" s="350"/>
      <c r="EX237" s="341">
        <v>8.0</v>
      </c>
      <c r="EY237" s="342" t="s">
        <v>132</v>
      </c>
      <c r="EZ237" s="343" t="s">
        <v>121</v>
      </c>
      <c r="FA237" s="343" t="s">
        <v>123</v>
      </c>
      <c r="FB237" s="344">
        <f>ADHB!FD237</f>
        <v>0</v>
      </c>
      <c r="FC237" s="344"/>
      <c r="FD237" s="344">
        <f t="shared" si="1774"/>
        <v>0</v>
      </c>
      <c r="FE237" s="345"/>
      <c r="FF237" s="344">
        <f t="shared" si="1775"/>
        <v>0</v>
      </c>
      <c r="FG237" s="346"/>
      <c r="FH237" s="347"/>
      <c r="FI237" s="347"/>
      <c r="FJ237" s="344">
        <f t="shared" si="1776"/>
        <v>0</v>
      </c>
      <c r="FK237" s="345">
        <v>0.294289866351475</v>
      </c>
      <c r="FL237" s="348">
        <f t="shared" si="1777"/>
        <v>0</v>
      </c>
      <c r="FM237" s="349">
        <f t="shared" si="1778"/>
        <v>0</v>
      </c>
      <c r="FN237" s="350"/>
      <c r="FO237" s="341">
        <v>8.0</v>
      </c>
      <c r="FP237" s="342" t="s">
        <v>132</v>
      </c>
      <c r="FQ237" s="343" t="s">
        <v>121</v>
      </c>
      <c r="FR237" s="343" t="s">
        <v>123</v>
      </c>
      <c r="FS237" s="344">
        <f>ADHB!FU237</f>
        <v>0</v>
      </c>
      <c r="FT237" s="344"/>
      <c r="FU237" s="344">
        <f t="shared" si="1779"/>
        <v>0</v>
      </c>
      <c r="FV237" s="345"/>
      <c r="FW237" s="344">
        <f t="shared" si="1780"/>
        <v>0</v>
      </c>
      <c r="FX237" s="346"/>
      <c r="FY237" s="347"/>
      <c r="FZ237" s="347"/>
      <c r="GA237" s="344">
        <f t="shared" si="1781"/>
        <v>0</v>
      </c>
      <c r="GB237" s="345">
        <v>0.294289866351475</v>
      </c>
      <c r="GC237" s="348">
        <f t="shared" si="1782"/>
        <v>0</v>
      </c>
      <c r="GD237" s="349">
        <f t="shared" si="1783"/>
        <v>0</v>
      </c>
      <c r="GE237" s="350"/>
      <c r="GF237" s="341">
        <v>8.0</v>
      </c>
      <c r="GG237" s="342" t="s">
        <v>132</v>
      </c>
      <c r="GH237" s="343" t="s">
        <v>121</v>
      </c>
      <c r="GI237" s="343" t="s">
        <v>123</v>
      </c>
      <c r="GJ237" s="344">
        <f>ADHB!GL237</f>
        <v>0</v>
      </c>
      <c r="GK237" s="344"/>
      <c r="GL237" s="344">
        <f t="shared" si="1784"/>
        <v>0</v>
      </c>
      <c r="GM237" s="345"/>
      <c r="GN237" s="344">
        <f t="shared" si="1785"/>
        <v>0</v>
      </c>
      <c r="GO237" s="346"/>
      <c r="GP237" s="347"/>
      <c r="GQ237" s="347"/>
      <c r="GR237" s="344">
        <f t="shared" si="1786"/>
        <v>0</v>
      </c>
      <c r="GS237" s="345">
        <v>0.294289866351475</v>
      </c>
      <c r="GT237" s="348">
        <f t="shared" si="1787"/>
        <v>0</v>
      </c>
      <c r="GU237" s="349">
        <f t="shared" si="1788"/>
        <v>0</v>
      </c>
      <c r="GV237" s="350"/>
      <c r="GW237" s="341">
        <v>8.0</v>
      </c>
      <c r="GX237" s="342" t="s">
        <v>132</v>
      </c>
      <c r="GY237" s="343" t="s">
        <v>121</v>
      </c>
      <c r="GZ237" s="343" t="s">
        <v>123</v>
      </c>
      <c r="HA237" s="344">
        <f>ADHB!HC237</f>
        <v>0</v>
      </c>
      <c r="HB237" s="344"/>
      <c r="HC237" s="344">
        <f t="shared" si="1789"/>
        <v>0</v>
      </c>
      <c r="HD237" s="345"/>
      <c r="HE237" s="344">
        <f t="shared" si="1790"/>
        <v>0</v>
      </c>
      <c r="HF237" s="346"/>
      <c r="HG237" s="347"/>
      <c r="HH237" s="347"/>
      <c r="HI237" s="344">
        <f t="shared" si="1791"/>
        <v>0</v>
      </c>
      <c r="HJ237" s="345">
        <v>0.294289866351475</v>
      </c>
      <c r="HK237" s="348">
        <f t="shared" si="1792"/>
        <v>0</v>
      </c>
      <c r="HL237" s="349">
        <f t="shared" si="1793"/>
        <v>0</v>
      </c>
      <c r="HM237" s="350"/>
      <c r="HN237" s="341">
        <v>8.0</v>
      </c>
      <c r="HO237" s="342" t="s">
        <v>132</v>
      </c>
      <c r="HP237" s="343" t="s">
        <v>121</v>
      </c>
      <c r="HQ237" s="343" t="s">
        <v>123</v>
      </c>
      <c r="HR237" s="344">
        <f>ADHB!HT237</f>
        <v>0</v>
      </c>
      <c r="HS237" s="344"/>
      <c r="HT237" s="344">
        <f t="shared" si="1794"/>
        <v>0</v>
      </c>
      <c r="HU237" s="345"/>
      <c r="HV237" s="344">
        <f t="shared" si="1795"/>
        <v>0</v>
      </c>
      <c r="HW237" s="346"/>
      <c r="HX237" s="347"/>
      <c r="HY237" s="347"/>
      <c r="HZ237" s="344">
        <f t="shared" si="1796"/>
        <v>0</v>
      </c>
      <c r="IA237" s="345">
        <v>0.294289866351475</v>
      </c>
      <c r="IB237" s="348">
        <f t="shared" si="1797"/>
        <v>0</v>
      </c>
      <c r="IC237" s="349">
        <f t="shared" si="1798"/>
        <v>0</v>
      </c>
      <c r="ID237" s="350"/>
      <c r="IE237" s="341">
        <v>8.0</v>
      </c>
      <c r="IF237" s="342" t="s">
        <v>132</v>
      </c>
      <c r="IG237" s="343" t="s">
        <v>121</v>
      </c>
      <c r="IH237" s="343" t="s">
        <v>123</v>
      </c>
      <c r="II237" s="344">
        <f>ADHB!IK237</f>
        <v>0</v>
      </c>
      <c r="IJ237" s="344"/>
      <c r="IK237" s="344">
        <f t="shared" si="1799"/>
        <v>0</v>
      </c>
      <c r="IL237" s="345"/>
      <c r="IM237" s="344">
        <f t="shared" si="1800"/>
        <v>0</v>
      </c>
      <c r="IN237" s="346"/>
      <c r="IO237" s="347"/>
      <c r="IP237" s="347"/>
      <c r="IQ237" s="344">
        <f t="shared" si="1801"/>
        <v>0</v>
      </c>
      <c r="IR237" s="345">
        <v>0.294289866351475</v>
      </c>
      <c r="IS237" s="348">
        <f t="shared" si="1802"/>
        <v>0</v>
      </c>
      <c r="IT237" s="349">
        <f t="shared" si="1803"/>
        <v>0</v>
      </c>
      <c r="IU237" s="350"/>
      <c r="IV237" s="341">
        <v>8.0</v>
      </c>
      <c r="IW237" s="342" t="s">
        <v>132</v>
      </c>
      <c r="IX237" s="343" t="s">
        <v>121</v>
      </c>
      <c r="IY237" s="343" t="s">
        <v>123</v>
      </c>
      <c r="IZ237" s="344">
        <f>ADHB!JB237</f>
        <v>0</v>
      </c>
      <c r="JA237" s="344"/>
      <c r="JB237" s="344">
        <f t="shared" si="1804"/>
        <v>0</v>
      </c>
      <c r="JC237" s="345"/>
      <c r="JD237" s="344">
        <f t="shared" si="1805"/>
        <v>0</v>
      </c>
      <c r="JE237" s="346"/>
      <c r="JF237" s="347"/>
      <c r="JG237" s="347"/>
      <c r="JH237" s="344">
        <f t="shared" si="1806"/>
        <v>0</v>
      </c>
      <c r="JI237" s="345">
        <v>0.294289866351475</v>
      </c>
      <c r="JJ237" s="348">
        <f t="shared" si="1807"/>
        <v>0</v>
      </c>
      <c r="JK237" s="349">
        <f t="shared" si="1808"/>
        <v>0</v>
      </c>
      <c r="JL237" s="350"/>
      <c r="JM237" s="341">
        <v>8.0</v>
      </c>
      <c r="JN237" s="342" t="s">
        <v>132</v>
      </c>
      <c r="JO237" s="343" t="s">
        <v>121</v>
      </c>
      <c r="JP237" s="343" t="s">
        <v>123</v>
      </c>
      <c r="JQ237" s="344">
        <f>ADHB!JS237</f>
        <v>0</v>
      </c>
      <c r="JR237" s="344"/>
      <c r="JS237" s="344">
        <f t="shared" si="1809"/>
        <v>0</v>
      </c>
      <c r="JT237" s="345"/>
      <c r="JU237" s="344">
        <f t="shared" si="1810"/>
        <v>0</v>
      </c>
      <c r="JV237" s="346"/>
      <c r="JW237" s="347"/>
      <c r="JX237" s="347"/>
      <c r="JY237" s="344">
        <f t="shared" si="1811"/>
        <v>0</v>
      </c>
      <c r="JZ237" s="345">
        <v>0.294289866351475</v>
      </c>
      <c r="KA237" s="348">
        <f t="shared" si="1812"/>
        <v>0</v>
      </c>
      <c r="KB237" s="349">
        <f t="shared" si="1813"/>
        <v>0</v>
      </c>
      <c r="KC237" s="350"/>
      <c r="KD237" s="341">
        <v>8.0</v>
      </c>
      <c r="KE237" s="342" t="s">
        <v>132</v>
      </c>
      <c r="KF237" s="343" t="s">
        <v>121</v>
      </c>
      <c r="KG237" s="343" t="s">
        <v>123</v>
      </c>
      <c r="KH237" s="344">
        <f>ADHB!KJ237</f>
        <v>0</v>
      </c>
      <c r="KI237" s="344"/>
      <c r="KJ237" s="344">
        <f t="shared" si="1814"/>
        <v>0</v>
      </c>
      <c r="KK237" s="345"/>
      <c r="KL237" s="344">
        <f t="shared" si="1815"/>
        <v>0</v>
      </c>
      <c r="KM237" s="346"/>
      <c r="KN237" s="347"/>
      <c r="KO237" s="347"/>
      <c r="KP237" s="344">
        <f t="shared" si="1816"/>
        <v>0</v>
      </c>
      <c r="KQ237" s="345">
        <v>0.294289866351475</v>
      </c>
      <c r="KR237" s="348">
        <f t="shared" si="1817"/>
        <v>0</v>
      </c>
      <c r="KS237" s="349">
        <f t="shared" si="1818"/>
        <v>0</v>
      </c>
      <c r="KT237" s="350"/>
      <c r="KU237" s="351"/>
    </row>
    <row r="238" ht="15.75" customHeight="1">
      <c r="A238" s="341">
        <v>9.0</v>
      </c>
      <c r="B238" s="342" t="s">
        <v>132</v>
      </c>
      <c r="C238" s="343" t="s">
        <v>121</v>
      </c>
      <c r="D238" s="343" t="s">
        <v>123</v>
      </c>
      <c r="E238" s="344">
        <f>ADHB!G238</f>
        <v>0</v>
      </c>
      <c r="F238" s="344"/>
      <c r="G238" s="344">
        <f t="shared" si="1729"/>
        <v>0</v>
      </c>
      <c r="H238" s="345"/>
      <c r="I238" s="344">
        <f t="shared" si="1730"/>
        <v>0</v>
      </c>
      <c r="J238" s="346"/>
      <c r="K238" s="347"/>
      <c r="L238" s="347"/>
      <c r="M238" s="344">
        <f t="shared" si="1731"/>
        <v>0</v>
      </c>
      <c r="N238" s="345">
        <v>0.294289866351475</v>
      </c>
      <c r="O238" s="348">
        <f t="shared" si="1732"/>
        <v>0</v>
      </c>
      <c r="P238" s="349">
        <f t="shared" si="1733"/>
        <v>0</v>
      </c>
      <c r="Q238" s="350"/>
      <c r="R238" s="341">
        <v>9.0</v>
      </c>
      <c r="S238" s="342" t="s">
        <v>132</v>
      </c>
      <c r="T238" s="343" t="s">
        <v>121</v>
      </c>
      <c r="U238" s="343" t="s">
        <v>123</v>
      </c>
      <c r="V238" s="344">
        <f>ADHB!X238</f>
        <v>0</v>
      </c>
      <c r="W238" s="344"/>
      <c r="X238" s="344">
        <f t="shared" si="1734"/>
        <v>0</v>
      </c>
      <c r="Y238" s="345"/>
      <c r="Z238" s="344">
        <f t="shared" si="1735"/>
        <v>0</v>
      </c>
      <c r="AA238" s="346"/>
      <c r="AB238" s="347"/>
      <c r="AC238" s="347"/>
      <c r="AD238" s="344">
        <f t="shared" si="1736"/>
        <v>0</v>
      </c>
      <c r="AE238" s="345">
        <v>0.294289866351475</v>
      </c>
      <c r="AF238" s="348">
        <f t="shared" si="1737"/>
        <v>0</v>
      </c>
      <c r="AG238" s="349">
        <f t="shared" si="1738"/>
        <v>0</v>
      </c>
      <c r="AH238" s="350"/>
      <c r="AI238" s="341">
        <v>9.0</v>
      </c>
      <c r="AJ238" s="342" t="s">
        <v>132</v>
      </c>
      <c r="AK238" s="343" t="s">
        <v>121</v>
      </c>
      <c r="AL238" s="343" t="s">
        <v>123</v>
      </c>
      <c r="AM238" s="344">
        <f>ADHB!AO238</f>
        <v>0</v>
      </c>
      <c r="AN238" s="344"/>
      <c r="AO238" s="344">
        <f t="shared" si="1739"/>
        <v>0</v>
      </c>
      <c r="AP238" s="345"/>
      <c r="AQ238" s="344">
        <f t="shared" si="1740"/>
        <v>0</v>
      </c>
      <c r="AR238" s="346"/>
      <c r="AS238" s="347"/>
      <c r="AT238" s="347"/>
      <c r="AU238" s="344">
        <f t="shared" si="1741"/>
        <v>0</v>
      </c>
      <c r="AV238" s="345">
        <v>0.294289866351475</v>
      </c>
      <c r="AW238" s="348">
        <f t="shared" si="1742"/>
        <v>0</v>
      </c>
      <c r="AX238" s="349">
        <f t="shared" si="1743"/>
        <v>0</v>
      </c>
      <c r="AY238" s="350"/>
      <c r="AZ238" s="341">
        <v>9.0</v>
      </c>
      <c r="BA238" s="342" t="s">
        <v>132</v>
      </c>
      <c r="BB238" s="343" t="s">
        <v>121</v>
      </c>
      <c r="BC238" s="343" t="s">
        <v>123</v>
      </c>
      <c r="BD238" s="344">
        <f>ADHB!BF238</f>
        <v>0</v>
      </c>
      <c r="BE238" s="344"/>
      <c r="BF238" s="344">
        <f t="shared" si="1744"/>
        <v>0</v>
      </c>
      <c r="BG238" s="345"/>
      <c r="BH238" s="344">
        <f t="shared" si="1745"/>
        <v>0</v>
      </c>
      <c r="BI238" s="346"/>
      <c r="BJ238" s="347"/>
      <c r="BK238" s="347"/>
      <c r="BL238" s="344">
        <f t="shared" si="1746"/>
        <v>0</v>
      </c>
      <c r="BM238" s="345">
        <v>0.294289866351475</v>
      </c>
      <c r="BN238" s="348">
        <f t="shared" si="1747"/>
        <v>0</v>
      </c>
      <c r="BO238" s="349">
        <f t="shared" si="1748"/>
        <v>0</v>
      </c>
      <c r="BP238" s="350"/>
      <c r="BQ238" s="341">
        <v>9.0</v>
      </c>
      <c r="BR238" s="342" t="s">
        <v>132</v>
      </c>
      <c r="BS238" s="343" t="s">
        <v>121</v>
      </c>
      <c r="BT238" s="343" t="s">
        <v>123</v>
      </c>
      <c r="BU238" s="344">
        <f>ADHB!BW238</f>
        <v>0</v>
      </c>
      <c r="BV238" s="344"/>
      <c r="BW238" s="344">
        <f t="shared" si="1749"/>
        <v>0</v>
      </c>
      <c r="BX238" s="345"/>
      <c r="BY238" s="344">
        <f t="shared" si="1750"/>
        <v>0</v>
      </c>
      <c r="BZ238" s="346"/>
      <c r="CA238" s="347"/>
      <c r="CB238" s="347"/>
      <c r="CC238" s="344">
        <f t="shared" si="1751"/>
        <v>0</v>
      </c>
      <c r="CD238" s="345">
        <v>0.294289866351475</v>
      </c>
      <c r="CE238" s="348">
        <f t="shared" si="1752"/>
        <v>0</v>
      </c>
      <c r="CF238" s="349">
        <f t="shared" si="1753"/>
        <v>0</v>
      </c>
      <c r="CG238" s="350"/>
      <c r="CH238" s="341">
        <v>9.0</v>
      </c>
      <c r="CI238" s="342" t="s">
        <v>132</v>
      </c>
      <c r="CJ238" s="343" t="s">
        <v>121</v>
      </c>
      <c r="CK238" s="343" t="s">
        <v>123</v>
      </c>
      <c r="CL238" s="344">
        <f>ADHB!CN238</f>
        <v>0</v>
      </c>
      <c r="CM238" s="344"/>
      <c r="CN238" s="344">
        <f t="shared" si="1754"/>
        <v>0</v>
      </c>
      <c r="CO238" s="345"/>
      <c r="CP238" s="344">
        <f t="shared" si="1755"/>
        <v>0</v>
      </c>
      <c r="CQ238" s="346"/>
      <c r="CR238" s="347"/>
      <c r="CS238" s="347"/>
      <c r="CT238" s="344">
        <f t="shared" si="1756"/>
        <v>0</v>
      </c>
      <c r="CU238" s="345">
        <v>0.294289866351475</v>
      </c>
      <c r="CV238" s="348">
        <f t="shared" si="1757"/>
        <v>0</v>
      </c>
      <c r="CW238" s="349">
        <f t="shared" si="1758"/>
        <v>0</v>
      </c>
      <c r="CX238" s="350"/>
      <c r="CY238" s="341">
        <v>9.0</v>
      </c>
      <c r="CZ238" s="342" t="s">
        <v>132</v>
      </c>
      <c r="DA238" s="343" t="s">
        <v>121</v>
      </c>
      <c r="DB238" s="343" t="s">
        <v>123</v>
      </c>
      <c r="DC238" s="344">
        <f>ADHB!DE238</f>
        <v>0</v>
      </c>
      <c r="DD238" s="344"/>
      <c r="DE238" s="344">
        <f t="shared" si="1759"/>
        <v>0</v>
      </c>
      <c r="DF238" s="345"/>
      <c r="DG238" s="344">
        <f t="shared" si="1760"/>
        <v>0</v>
      </c>
      <c r="DH238" s="346"/>
      <c r="DI238" s="347"/>
      <c r="DJ238" s="347"/>
      <c r="DK238" s="344">
        <f t="shared" si="1761"/>
        <v>0</v>
      </c>
      <c r="DL238" s="345">
        <v>0.294289866351475</v>
      </c>
      <c r="DM238" s="348">
        <f t="shared" si="1762"/>
        <v>0</v>
      </c>
      <c r="DN238" s="349">
        <f t="shared" si="1763"/>
        <v>0</v>
      </c>
      <c r="DO238" s="350"/>
      <c r="DP238" s="341">
        <v>9.0</v>
      </c>
      <c r="DQ238" s="342" t="s">
        <v>132</v>
      </c>
      <c r="DR238" s="343" t="s">
        <v>121</v>
      </c>
      <c r="DS238" s="343" t="s">
        <v>123</v>
      </c>
      <c r="DT238" s="344">
        <f>ADHB!DV238</f>
        <v>0</v>
      </c>
      <c r="DU238" s="344"/>
      <c r="DV238" s="344">
        <f t="shared" si="1764"/>
        <v>0</v>
      </c>
      <c r="DW238" s="345"/>
      <c r="DX238" s="344">
        <f t="shared" si="1765"/>
        <v>0</v>
      </c>
      <c r="DY238" s="346"/>
      <c r="DZ238" s="347"/>
      <c r="EA238" s="347"/>
      <c r="EB238" s="344">
        <f t="shared" si="1766"/>
        <v>0</v>
      </c>
      <c r="EC238" s="345">
        <v>0.294289866351475</v>
      </c>
      <c r="ED238" s="348">
        <f t="shared" si="1767"/>
        <v>0</v>
      </c>
      <c r="EE238" s="349">
        <f t="shared" si="1768"/>
        <v>0</v>
      </c>
      <c r="EF238" s="350"/>
      <c r="EG238" s="341">
        <v>9.0</v>
      </c>
      <c r="EH238" s="342" t="s">
        <v>132</v>
      </c>
      <c r="EI238" s="343" t="s">
        <v>121</v>
      </c>
      <c r="EJ238" s="343" t="s">
        <v>123</v>
      </c>
      <c r="EK238" s="344">
        <f>ADHB!EM238</f>
        <v>0</v>
      </c>
      <c r="EL238" s="344"/>
      <c r="EM238" s="344">
        <f t="shared" si="1769"/>
        <v>0</v>
      </c>
      <c r="EN238" s="345"/>
      <c r="EO238" s="344">
        <f t="shared" si="1770"/>
        <v>0</v>
      </c>
      <c r="EP238" s="346"/>
      <c r="EQ238" s="347"/>
      <c r="ER238" s="347"/>
      <c r="ES238" s="344">
        <f t="shared" si="1771"/>
        <v>0</v>
      </c>
      <c r="ET238" s="345">
        <v>0.294289866351475</v>
      </c>
      <c r="EU238" s="348">
        <f t="shared" si="1772"/>
        <v>0</v>
      </c>
      <c r="EV238" s="349">
        <f t="shared" si="1773"/>
        <v>0</v>
      </c>
      <c r="EW238" s="350"/>
      <c r="EX238" s="341">
        <v>9.0</v>
      </c>
      <c r="EY238" s="342" t="s">
        <v>132</v>
      </c>
      <c r="EZ238" s="343" t="s">
        <v>121</v>
      </c>
      <c r="FA238" s="343" t="s">
        <v>123</v>
      </c>
      <c r="FB238" s="344">
        <f>ADHB!FD238</f>
        <v>0</v>
      </c>
      <c r="FC238" s="344"/>
      <c r="FD238" s="344">
        <f t="shared" si="1774"/>
        <v>0</v>
      </c>
      <c r="FE238" s="345"/>
      <c r="FF238" s="344">
        <f t="shared" si="1775"/>
        <v>0</v>
      </c>
      <c r="FG238" s="346"/>
      <c r="FH238" s="347"/>
      <c r="FI238" s="347"/>
      <c r="FJ238" s="344">
        <f t="shared" si="1776"/>
        <v>0</v>
      </c>
      <c r="FK238" s="345">
        <v>0.294289866351475</v>
      </c>
      <c r="FL238" s="348">
        <f t="shared" si="1777"/>
        <v>0</v>
      </c>
      <c r="FM238" s="349">
        <f t="shared" si="1778"/>
        <v>0</v>
      </c>
      <c r="FN238" s="350"/>
      <c r="FO238" s="341">
        <v>9.0</v>
      </c>
      <c r="FP238" s="342" t="s">
        <v>132</v>
      </c>
      <c r="FQ238" s="343" t="s">
        <v>121</v>
      </c>
      <c r="FR238" s="343" t="s">
        <v>123</v>
      </c>
      <c r="FS238" s="344">
        <f>ADHB!FU238</f>
        <v>0</v>
      </c>
      <c r="FT238" s="344"/>
      <c r="FU238" s="344">
        <f t="shared" si="1779"/>
        <v>0</v>
      </c>
      <c r="FV238" s="345"/>
      <c r="FW238" s="344">
        <f t="shared" si="1780"/>
        <v>0</v>
      </c>
      <c r="FX238" s="346"/>
      <c r="FY238" s="347"/>
      <c r="FZ238" s="347"/>
      <c r="GA238" s="344">
        <f t="shared" si="1781"/>
        <v>0</v>
      </c>
      <c r="GB238" s="345">
        <v>0.294289866351475</v>
      </c>
      <c r="GC238" s="348">
        <f t="shared" si="1782"/>
        <v>0</v>
      </c>
      <c r="GD238" s="349">
        <f t="shared" si="1783"/>
        <v>0</v>
      </c>
      <c r="GE238" s="350"/>
      <c r="GF238" s="341">
        <v>9.0</v>
      </c>
      <c r="GG238" s="342" t="s">
        <v>132</v>
      </c>
      <c r="GH238" s="343" t="s">
        <v>121</v>
      </c>
      <c r="GI238" s="343" t="s">
        <v>123</v>
      </c>
      <c r="GJ238" s="344">
        <f>ADHB!GL238</f>
        <v>0</v>
      </c>
      <c r="GK238" s="344"/>
      <c r="GL238" s="344">
        <f t="shared" si="1784"/>
        <v>0</v>
      </c>
      <c r="GM238" s="345"/>
      <c r="GN238" s="344">
        <f t="shared" si="1785"/>
        <v>0</v>
      </c>
      <c r="GO238" s="346"/>
      <c r="GP238" s="347"/>
      <c r="GQ238" s="347"/>
      <c r="GR238" s="344">
        <f t="shared" si="1786"/>
        <v>0</v>
      </c>
      <c r="GS238" s="345">
        <v>0.294289866351475</v>
      </c>
      <c r="GT238" s="348">
        <f t="shared" si="1787"/>
        <v>0</v>
      </c>
      <c r="GU238" s="349">
        <f t="shared" si="1788"/>
        <v>0</v>
      </c>
      <c r="GV238" s="350"/>
      <c r="GW238" s="341">
        <v>9.0</v>
      </c>
      <c r="GX238" s="342" t="s">
        <v>132</v>
      </c>
      <c r="GY238" s="343" t="s">
        <v>121</v>
      </c>
      <c r="GZ238" s="343" t="s">
        <v>123</v>
      </c>
      <c r="HA238" s="344">
        <f>ADHB!HC238</f>
        <v>0</v>
      </c>
      <c r="HB238" s="344"/>
      <c r="HC238" s="344">
        <f t="shared" si="1789"/>
        <v>0</v>
      </c>
      <c r="HD238" s="345"/>
      <c r="HE238" s="344">
        <f t="shared" si="1790"/>
        <v>0</v>
      </c>
      <c r="HF238" s="346"/>
      <c r="HG238" s="347"/>
      <c r="HH238" s="347"/>
      <c r="HI238" s="344">
        <f t="shared" si="1791"/>
        <v>0</v>
      </c>
      <c r="HJ238" s="345">
        <v>0.294289866351475</v>
      </c>
      <c r="HK238" s="348">
        <f t="shared" si="1792"/>
        <v>0</v>
      </c>
      <c r="HL238" s="349">
        <f t="shared" si="1793"/>
        <v>0</v>
      </c>
      <c r="HM238" s="350"/>
      <c r="HN238" s="341">
        <v>9.0</v>
      </c>
      <c r="HO238" s="342" t="s">
        <v>132</v>
      </c>
      <c r="HP238" s="343" t="s">
        <v>121</v>
      </c>
      <c r="HQ238" s="343" t="s">
        <v>123</v>
      </c>
      <c r="HR238" s="344">
        <f>ADHB!HT238</f>
        <v>0</v>
      </c>
      <c r="HS238" s="344"/>
      <c r="HT238" s="344">
        <f t="shared" si="1794"/>
        <v>0</v>
      </c>
      <c r="HU238" s="345"/>
      <c r="HV238" s="344">
        <f t="shared" si="1795"/>
        <v>0</v>
      </c>
      <c r="HW238" s="346"/>
      <c r="HX238" s="347"/>
      <c r="HY238" s="347"/>
      <c r="HZ238" s="344">
        <f t="shared" si="1796"/>
        <v>0</v>
      </c>
      <c r="IA238" s="345">
        <v>0.294289866351475</v>
      </c>
      <c r="IB238" s="348">
        <f t="shared" si="1797"/>
        <v>0</v>
      </c>
      <c r="IC238" s="349">
        <f t="shared" si="1798"/>
        <v>0</v>
      </c>
      <c r="ID238" s="350"/>
      <c r="IE238" s="341">
        <v>9.0</v>
      </c>
      <c r="IF238" s="342" t="s">
        <v>132</v>
      </c>
      <c r="IG238" s="343" t="s">
        <v>121</v>
      </c>
      <c r="IH238" s="343" t="s">
        <v>123</v>
      </c>
      <c r="II238" s="344">
        <f>ADHB!IK238</f>
        <v>0</v>
      </c>
      <c r="IJ238" s="344"/>
      <c r="IK238" s="344">
        <f t="shared" si="1799"/>
        <v>0</v>
      </c>
      <c r="IL238" s="345"/>
      <c r="IM238" s="344">
        <f t="shared" si="1800"/>
        <v>0</v>
      </c>
      <c r="IN238" s="346"/>
      <c r="IO238" s="347"/>
      <c r="IP238" s="347"/>
      <c r="IQ238" s="344">
        <f t="shared" si="1801"/>
        <v>0</v>
      </c>
      <c r="IR238" s="345">
        <v>0.294289866351475</v>
      </c>
      <c r="IS238" s="348">
        <f t="shared" si="1802"/>
        <v>0</v>
      </c>
      <c r="IT238" s="349">
        <f t="shared" si="1803"/>
        <v>0</v>
      </c>
      <c r="IU238" s="350"/>
      <c r="IV238" s="341">
        <v>9.0</v>
      </c>
      <c r="IW238" s="342" t="s">
        <v>132</v>
      </c>
      <c r="IX238" s="343" t="s">
        <v>121</v>
      </c>
      <c r="IY238" s="343" t="s">
        <v>123</v>
      </c>
      <c r="IZ238" s="344">
        <f>ADHB!JB238</f>
        <v>0</v>
      </c>
      <c r="JA238" s="344"/>
      <c r="JB238" s="344">
        <f t="shared" si="1804"/>
        <v>0</v>
      </c>
      <c r="JC238" s="345"/>
      <c r="JD238" s="344">
        <f t="shared" si="1805"/>
        <v>0</v>
      </c>
      <c r="JE238" s="346"/>
      <c r="JF238" s="347"/>
      <c r="JG238" s="347"/>
      <c r="JH238" s="344">
        <f t="shared" si="1806"/>
        <v>0</v>
      </c>
      <c r="JI238" s="345">
        <v>0.294289866351475</v>
      </c>
      <c r="JJ238" s="348">
        <f t="shared" si="1807"/>
        <v>0</v>
      </c>
      <c r="JK238" s="349">
        <f t="shared" si="1808"/>
        <v>0</v>
      </c>
      <c r="JL238" s="350"/>
      <c r="JM238" s="341">
        <v>9.0</v>
      </c>
      <c r="JN238" s="342" t="s">
        <v>132</v>
      </c>
      <c r="JO238" s="343" t="s">
        <v>121</v>
      </c>
      <c r="JP238" s="343" t="s">
        <v>123</v>
      </c>
      <c r="JQ238" s="344">
        <f>ADHB!JS238</f>
        <v>0</v>
      </c>
      <c r="JR238" s="344"/>
      <c r="JS238" s="344">
        <f t="shared" si="1809"/>
        <v>0</v>
      </c>
      <c r="JT238" s="345"/>
      <c r="JU238" s="344">
        <f t="shared" si="1810"/>
        <v>0</v>
      </c>
      <c r="JV238" s="346"/>
      <c r="JW238" s="347"/>
      <c r="JX238" s="347"/>
      <c r="JY238" s="344">
        <f t="shared" si="1811"/>
        <v>0</v>
      </c>
      <c r="JZ238" s="345">
        <v>0.294289866351475</v>
      </c>
      <c r="KA238" s="348">
        <f t="shared" si="1812"/>
        <v>0</v>
      </c>
      <c r="KB238" s="349">
        <f t="shared" si="1813"/>
        <v>0</v>
      </c>
      <c r="KC238" s="350"/>
      <c r="KD238" s="341">
        <v>9.0</v>
      </c>
      <c r="KE238" s="342" t="s">
        <v>132</v>
      </c>
      <c r="KF238" s="343" t="s">
        <v>121</v>
      </c>
      <c r="KG238" s="343" t="s">
        <v>123</v>
      </c>
      <c r="KH238" s="344">
        <f>ADHB!KJ238</f>
        <v>0</v>
      </c>
      <c r="KI238" s="344"/>
      <c r="KJ238" s="344">
        <f t="shared" si="1814"/>
        <v>0</v>
      </c>
      <c r="KK238" s="345"/>
      <c r="KL238" s="344">
        <f t="shared" si="1815"/>
        <v>0</v>
      </c>
      <c r="KM238" s="346"/>
      <c r="KN238" s="347"/>
      <c r="KO238" s="347"/>
      <c r="KP238" s="344">
        <f t="shared" si="1816"/>
        <v>0</v>
      </c>
      <c r="KQ238" s="345">
        <v>0.294289866351475</v>
      </c>
      <c r="KR238" s="348">
        <f t="shared" si="1817"/>
        <v>0</v>
      </c>
      <c r="KS238" s="349">
        <f t="shared" si="1818"/>
        <v>0</v>
      </c>
      <c r="KT238" s="350"/>
      <c r="KU238" s="351"/>
    </row>
    <row r="239" ht="15.75" customHeight="1">
      <c r="A239" s="341">
        <v>10.0</v>
      </c>
      <c r="B239" s="342" t="s">
        <v>132</v>
      </c>
      <c r="C239" s="343" t="s">
        <v>121</v>
      </c>
      <c r="D239" s="343" t="s">
        <v>123</v>
      </c>
      <c r="E239" s="724">
        <f>ADHB!G239</f>
        <v>0</v>
      </c>
      <c r="F239" s="344"/>
      <c r="G239" s="344">
        <f t="shared" si="1729"/>
        <v>0</v>
      </c>
      <c r="H239" s="345"/>
      <c r="I239" s="344">
        <f t="shared" si="1730"/>
        <v>0</v>
      </c>
      <c r="J239" s="346"/>
      <c r="K239" s="347"/>
      <c r="L239" s="347"/>
      <c r="M239" s="344">
        <f t="shared" si="1731"/>
        <v>0</v>
      </c>
      <c r="N239" s="345">
        <v>0.294289866351475</v>
      </c>
      <c r="O239" s="348">
        <f t="shared" si="1732"/>
        <v>0</v>
      </c>
      <c r="P239" s="349">
        <f t="shared" si="1733"/>
        <v>0</v>
      </c>
      <c r="Q239" s="350"/>
      <c r="R239" s="341">
        <v>10.0</v>
      </c>
      <c r="S239" s="342" t="s">
        <v>132</v>
      </c>
      <c r="T239" s="343" t="s">
        <v>121</v>
      </c>
      <c r="U239" s="343" t="s">
        <v>123</v>
      </c>
      <c r="V239" s="724">
        <f>ADHB!X239</f>
        <v>0</v>
      </c>
      <c r="W239" s="344"/>
      <c r="X239" s="344">
        <f t="shared" si="1734"/>
        <v>0</v>
      </c>
      <c r="Y239" s="345"/>
      <c r="Z239" s="344">
        <f t="shared" si="1735"/>
        <v>0</v>
      </c>
      <c r="AA239" s="346"/>
      <c r="AB239" s="347"/>
      <c r="AC239" s="347"/>
      <c r="AD239" s="344">
        <f t="shared" si="1736"/>
        <v>0</v>
      </c>
      <c r="AE239" s="345">
        <v>0.294289866351475</v>
      </c>
      <c r="AF239" s="348">
        <f t="shared" si="1737"/>
        <v>0</v>
      </c>
      <c r="AG239" s="349">
        <f t="shared" si="1738"/>
        <v>0</v>
      </c>
      <c r="AH239" s="350"/>
      <c r="AI239" s="341">
        <v>10.0</v>
      </c>
      <c r="AJ239" s="342" t="s">
        <v>132</v>
      </c>
      <c r="AK239" s="343" t="s">
        <v>121</v>
      </c>
      <c r="AL239" s="343" t="s">
        <v>123</v>
      </c>
      <c r="AM239" s="724">
        <f>ADHB!AO239</f>
        <v>0</v>
      </c>
      <c r="AN239" s="344"/>
      <c r="AO239" s="344">
        <f t="shared" si="1739"/>
        <v>0</v>
      </c>
      <c r="AP239" s="345"/>
      <c r="AQ239" s="344">
        <f t="shared" si="1740"/>
        <v>0</v>
      </c>
      <c r="AR239" s="346"/>
      <c r="AS239" s="347"/>
      <c r="AT239" s="347"/>
      <c r="AU239" s="344">
        <f t="shared" si="1741"/>
        <v>0</v>
      </c>
      <c r="AV239" s="345">
        <v>0.294289866351475</v>
      </c>
      <c r="AW239" s="348">
        <f t="shared" si="1742"/>
        <v>0</v>
      </c>
      <c r="AX239" s="349">
        <f t="shared" si="1743"/>
        <v>0</v>
      </c>
      <c r="AY239" s="350"/>
      <c r="AZ239" s="341">
        <v>10.0</v>
      </c>
      <c r="BA239" s="342" t="s">
        <v>132</v>
      </c>
      <c r="BB239" s="343" t="s">
        <v>121</v>
      </c>
      <c r="BC239" s="343" t="s">
        <v>123</v>
      </c>
      <c r="BD239" s="724">
        <f>ADHB!BF239</f>
        <v>0</v>
      </c>
      <c r="BE239" s="344"/>
      <c r="BF239" s="344">
        <f t="shared" si="1744"/>
        <v>0</v>
      </c>
      <c r="BG239" s="345"/>
      <c r="BH239" s="344">
        <f t="shared" si="1745"/>
        <v>0</v>
      </c>
      <c r="BI239" s="346"/>
      <c r="BJ239" s="347"/>
      <c r="BK239" s="347"/>
      <c r="BL239" s="344">
        <f t="shared" si="1746"/>
        <v>0</v>
      </c>
      <c r="BM239" s="345">
        <v>0.294289866351475</v>
      </c>
      <c r="BN239" s="348">
        <f t="shared" si="1747"/>
        <v>0</v>
      </c>
      <c r="BO239" s="349">
        <f t="shared" si="1748"/>
        <v>0</v>
      </c>
      <c r="BP239" s="350"/>
      <c r="BQ239" s="341">
        <v>10.0</v>
      </c>
      <c r="BR239" s="342" t="s">
        <v>132</v>
      </c>
      <c r="BS239" s="343" t="s">
        <v>121</v>
      </c>
      <c r="BT239" s="343" t="s">
        <v>123</v>
      </c>
      <c r="BU239" s="724">
        <f>ADHB!BW239</f>
        <v>0</v>
      </c>
      <c r="BV239" s="344"/>
      <c r="BW239" s="344">
        <f t="shared" si="1749"/>
        <v>0</v>
      </c>
      <c r="BX239" s="345"/>
      <c r="BY239" s="344">
        <f t="shared" si="1750"/>
        <v>0</v>
      </c>
      <c r="BZ239" s="346"/>
      <c r="CA239" s="347"/>
      <c r="CB239" s="347"/>
      <c r="CC239" s="344">
        <f t="shared" si="1751"/>
        <v>0</v>
      </c>
      <c r="CD239" s="345">
        <v>0.294289866351475</v>
      </c>
      <c r="CE239" s="348">
        <f t="shared" si="1752"/>
        <v>0</v>
      </c>
      <c r="CF239" s="349">
        <f t="shared" si="1753"/>
        <v>0</v>
      </c>
      <c r="CG239" s="350"/>
      <c r="CH239" s="341">
        <v>10.0</v>
      </c>
      <c r="CI239" s="342" t="s">
        <v>132</v>
      </c>
      <c r="CJ239" s="343" t="s">
        <v>121</v>
      </c>
      <c r="CK239" s="343" t="s">
        <v>123</v>
      </c>
      <c r="CL239" s="724">
        <f>ADHB!CN239</f>
        <v>0</v>
      </c>
      <c r="CM239" s="344"/>
      <c r="CN239" s="344">
        <f t="shared" si="1754"/>
        <v>0</v>
      </c>
      <c r="CO239" s="345"/>
      <c r="CP239" s="344">
        <f t="shared" si="1755"/>
        <v>0</v>
      </c>
      <c r="CQ239" s="346"/>
      <c r="CR239" s="347"/>
      <c r="CS239" s="347"/>
      <c r="CT239" s="344">
        <f t="shared" si="1756"/>
        <v>0</v>
      </c>
      <c r="CU239" s="345">
        <v>0.294289866351475</v>
      </c>
      <c r="CV239" s="348">
        <f t="shared" si="1757"/>
        <v>0</v>
      </c>
      <c r="CW239" s="349">
        <f t="shared" si="1758"/>
        <v>0</v>
      </c>
      <c r="CX239" s="350"/>
      <c r="CY239" s="341">
        <v>10.0</v>
      </c>
      <c r="CZ239" s="342" t="s">
        <v>132</v>
      </c>
      <c r="DA239" s="343" t="s">
        <v>121</v>
      </c>
      <c r="DB239" s="343" t="s">
        <v>123</v>
      </c>
      <c r="DC239" s="724">
        <f>ADHB!DE239</f>
        <v>0</v>
      </c>
      <c r="DD239" s="344"/>
      <c r="DE239" s="344">
        <f t="shared" si="1759"/>
        <v>0</v>
      </c>
      <c r="DF239" s="345"/>
      <c r="DG239" s="344">
        <f t="shared" si="1760"/>
        <v>0</v>
      </c>
      <c r="DH239" s="346"/>
      <c r="DI239" s="347"/>
      <c r="DJ239" s="347"/>
      <c r="DK239" s="344">
        <f t="shared" si="1761"/>
        <v>0</v>
      </c>
      <c r="DL239" s="345">
        <v>0.294289866351475</v>
      </c>
      <c r="DM239" s="348">
        <f t="shared" si="1762"/>
        <v>0</v>
      </c>
      <c r="DN239" s="349">
        <f t="shared" si="1763"/>
        <v>0</v>
      </c>
      <c r="DO239" s="350"/>
      <c r="DP239" s="341">
        <v>10.0</v>
      </c>
      <c r="DQ239" s="342" t="s">
        <v>132</v>
      </c>
      <c r="DR239" s="343" t="s">
        <v>121</v>
      </c>
      <c r="DS239" s="343" t="s">
        <v>123</v>
      </c>
      <c r="DT239" s="724">
        <f>ADHB!DV239</f>
        <v>0</v>
      </c>
      <c r="DU239" s="344"/>
      <c r="DV239" s="344">
        <f t="shared" si="1764"/>
        <v>0</v>
      </c>
      <c r="DW239" s="345"/>
      <c r="DX239" s="344">
        <f t="shared" si="1765"/>
        <v>0</v>
      </c>
      <c r="DY239" s="346"/>
      <c r="DZ239" s="347"/>
      <c r="EA239" s="347"/>
      <c r="EB239" s="344">
        <f t="shared" si="1766"/>
        <v>0</v>
      </c>
      <c r="EC239" s="345">
        <v>0.294289866351475</v>
      </c>
      <c r="ED239" s="348">
        <f t="shared" si="1767"/>
        <v>0</v>
      </c>
      <c r="EE239" s="349">
        <f t="shared" si="1768"/>
        <v>0</v>
      </c>
      <c r="EF239" s="350"/>
      <c r="EG239" s="341">
        <v>10.0</v>
      </c>
      <c r="EH239" s="342" t="s">
        <v>132</v>
      </c>
      <c r="EI239" s="343" t="s">
        <v>121</v>
      </c>
      <c r="EJ239" s="343" t="s">
        <v>123</v>
      </c>
      <c r="EK239" s="724">
        <f>ADHB!EM239</f>
        <v>0</v>
      </c>
      <c r="EL239" s="344"/>
      <c r="EM239" s="344">
        <f t="shared" si="1769"/>
        <v>0</v>
      </c>
      <c r="EN239" s="345"/>
      <c r="EO239" s="344">
        <f t="shared" si="1770"/>
        <v>0</v>
      </c>
      <c r="EP239" s="346"/>
      <c r="EQ239" s="347"/>
      <c r="ER239" s="347"/>
      <c r="ES239" s="344">
        <f t="shared" si="1771"/>
        <v>0</v>
      </c>
      <c r="ET239" s="345">
        <v>0.294289866351475</v>
      </c>
      <c r="EU239" s="348">
        <f t="shared" si="1772"/>
        <v>0</v>
      </c>
      <c r="EV239" s="349">
        <f t="shared" si="1773"/>
        <v>0</v>
      </c>
      <c r="EW239" s="350"/>
      <c r="EX239" s="341">
        <v>10.0</v>
      </c>
      <c r="EY239" s="342" t="s">
        <v>132</v>
      </c>
      <c r="EZ239" s="343" t="s">
        <v>121</v>
      </c>
      <c r="FA239" s="343" t="s">
        <v>123</v>
      </c>
      <c r="FB239" s="724">
        <f>ADHB!FD239</f>
        <v>0</v>
      </c>
      <c r="FC239" s="344"/>
      <c r="FD239" s="344">
        <f t="shared" si="1774"/>
        <v>0</v>
      </c>
      <c r="FE239" s="345"/>
      <c r="FF239" s="344">
        <f t="shared" si="1775"/>
        <v>0</v>
      </c>
      <c r="FG239" s="346"/>
      <c r="FH239" s="347"/>
      <c r="FI239" s="347"/>
      <c r="FJ239" s="344">
        <f t="shared" si="1776"/>
        <v>0</v>
      </c>
      <c r="FK239" s="345">
        <v>0.294289866351475</v>
      </c>
      <c r="FL239" s="348">
        <f t="shared" si="1777"/>
        <v>0</v>
      </c>
      <c r="FM239" s="349">
        <f t="shared" si="1778"/>
        <v>0</v>
      </c>
      <c r="FN239" s="350"/>
      <c r="FO239" s="341">
        <v>10.0</v>
      </c>
      <c r="FP239" s="342" t="s">
        <v>132</v>
      </c>
      <c r="FQ239" s="343" t="s">
        <v>121</v>
      </c>
      <c r="FR239" s="343" t="s">
        <v>123</v>
      </c>
      <c r="FS239" s="724">
        <f>ADHB!FU239</f>
        <v>0</v>
      </c>
      <c r="FT239" s="344"/>
      <c r="FU239" s="344">
        <f t="shared" si="1779"/>
        <v>0</v>
      </c>
      <c r="FV239" s="345"/>
      <c r="FW239" s="344">
        <f t="shared" si="1780"/>
        <v>0</v>
      </c>
      <c r="FX239" s="346"/>
      <c r="FY239" s="347"/>
      <c r="FZ239" s="347"/>
      <c r="GA239" s="344">
        <f t="shared" si="1781"/>
        <v>0</v>
      </c>
      <c r="GB239" s="345">
        <v>0.294289866351475</v>
      </c>
      <c r="GC239" s="348">
        <f t="shared" si="1782"/>
        <v>0</v>
      </c>
      <c r="GD239" s="349">
        <f t="shared" si="1783"/>
        <v>0</v>
      </c>
      <c r="GE239" s="350"/>
      <c r="GF239" s="341">
        <v>10.0</v>
      </c>
      <c r="GG239" s="342" t="s">
        <v>132</v>
      </c>
      <c r="GH239" s="343" t="s">
        <v>121</v>
      </c>
      <c r="GI239" s="343" t="s">
        <v>123</v>
      </c>
      <c r="GJ239" s="724">
        <f>ADHB!GL239</f>
        <v>0</v>
      </c>
      <c r="GK239" s="344"/>
      <c r="GL239" s="344">
        <f t="shared" si="1784"/>
        <v>0</v>
      </c>
      <c r="GM239" s="345"/>
      <c r="GN239" s="344">
        <f t="shared" si="1785"/>
        <v>0</v>
      </c>
      <c r="GO239" s="346"/>
      <c r="GP239" s="347"/>
      <c r="GQ239" s="347"/>
      <c r="GR239" s="344">
        <f t="shared" si="1786"/>
        <v>0</v>
      </c>
      <c r="GS239" s="345">
        <v>0.294289866351475</v>
      </c>
      <c r="GT239" s="348">
        <f t="shared" si="1787"/>
        <v>0</v>
      </c>
      <c r="GU239" s="349">
        <f t="shared" si="1788"/>
        <v>0</v>
      </c>
      <c r="GV239" s="350"/>
      <c r="GW239" s="341">
        <v>10.0</v>
      </c>
      <c r="GX239" s="342" t="s">
        <v>132</v>
      </c>
      <c r="GY239" s="343" t="s">
        <v>121</v>
      </c>
      <c r="GZ239" s="343" t="s">
        <v>123</v>
      </c>
      <c r="HA239" s="724">
        <f>ADHB!HC239</f>
        <v>0</v>
      </c>
      <c r="HB239" s="344"/>
      <c r="HC239" s="344">
        <f t="shared" si="1789"/>
        <v>0</v>
      </c>
      <c r="HD239" s="345"/>
      <c r="HE239" s="344">
        <f t="shared" si="1790"/>
        <v>0</v>
      </c>
      <c r="HF239" s="346"/>
      <c r="HG239" s="347"/>
      <c r="HH239" s="347"/>
      <c r="HI239" s="344">
        <f t="shared" si="1791"/>
        <v>0</v>
      </c>
      <c r="HJ239" s="345">
        <v>0.294289866351475</v>
      </c>
      <c r="HK239" s="348">
        <f t="shared" si="1792"/>
        <v>0</v>
      </c>
      <c r="HL239" s="349">
        <f t="shared" si="1793"/>
        <v>0</v>
      </c>
      <c r="HM239" s="350"/>
      <c r="HN239" s="341">
        <v>10.0</v>
      </c>
      <c r="HO239" s="342" t="s">
        <v>132</v>
      </c>
      <c r="HP239" s="343" t="s">
        <v>121</v>
      </c>
      <c r="HQ239" s="343" t="s">
        <v>123</v>
      </c>
      <c r="HR239" s="724">
        <f>ADHB!HT239</f>
        <v>0</v>
      </c>
      <c r="HS239" s="344"/>
      <c r="HT239" s="344">
        <f t="shared" si="1794"/>
        <v>0</v>
      </c>
      <c r="HU239" s="345"/>
      <c r="HV239" s="344">
        <f t="shared" si="1795"/>
        <v>0</v>
      </c>
      <c r="HW239" s="346"/>
      <c r="HX239" s="347"/>
      <c r="HY239" s="347"/>
      <c r="HZ239" s="344">
        <f t="shared" si="1796"/>
        <v>0</v>
      </c>
      <c r="IA239" s="345">
        <v>0.294289866351475</v>
      </c>
      <c r="IB239" s="348">
        <f t="shared" si="1797"/>
        <v>0</v>
      </c>
      <c r="IC239" s="349">
        <f t="shared" si="1798"/>
        <v>0</v>
      </c>
      <c r="ID239" s="350"/>
      <c r="IE239" s="341">
        <v>10.0</v>
      </c>
      <c r="IF239" s="342" t="s">
        <v>132</v>
      </c>
      <c r="IG239" s="343" t="s">
        <v>121</v>
      </c>
      <c r="IH239" s="343" t="s">
        <v>123</v>
      </c>
      <c r="II239" s="724">
        <f>ADHB!IK239</f>
        <v>0</v>
      </c>
      <c r="IJ239" s="344"/>
      <c r="IK239" s="344">
        <f t="shared" si="1799"/>
        <v>0</v>
      </c>
      <c r="IL239" s="345"/>
      <c r="IM239" s="344">
        <f t="shared" si="1800"/>
        <v>0</v>
      </c>
      <c r="IN239" s="346"/>
      <c r="IO239" s="347"/>
      <c r="IP239" s="347"/>
      <c r="IQ239" s="344">
        <f t="shared" si="1801"/>
        <v>0</v>
      </c>
      <c r="IR239" s="345">
        <v>0.294289866351475</v>
      </c>
      <c r="IS239" s="348">
        <f t="shared" si="1802"/>
        <v>0</v>
      </c>
      <c r="IT239" s="349">
        <f t="shared" si="1803"/>
        <v>0</v>
      </c>
      <c r="IU239" s="350"/>
      <c r="IV239" s="341">
        <v>10.0</v>
      </c>
      <c r="IW239" s="342" t="s">
        <v>132</v>
      </c>
      <c r="IX239" s="343" t="s">
        <v>121</v>
      </c>
      <c r="IY239" s="343" t="s">
        <v>123</v>
      </c>
      <c r="IZ239" s="724">
        <f>ADHB!JB239</f>
        <v>0</v>
      </c>
      <c r="JA239" s="344"/>
      <c r="JB239" s="344">
        <f t="shared" si="1804"/>
        <v>0</v>
      </c>
      <c r="JC239" s="345"/>
      <c r="JD239" s="344">
        <f t="shared" si="1805"/>
        <v>0</v>
      </c>
      <c r="JE239" s="346"/>
      <c r="JF239" s="347"/>
      <c r="JG239" s="347"/>
      <c r="JH239" s="344">
        <f t="shared" si="1806"/>
        <v>0</v>
      </c>
      <c r="JI239" s="345">
        <v>0.294289866351475</v>
      </c>
      <c r="JJ239" s="348">
        <f t="shared" si="1807"/>
        <v>0</v>
      </c>
      <c r="JK239" s="349">
        <f t="shared" si="1808"/>
        <v>0</v>
      </c>
      <c r="JL239" s="350"/>
      <c r="JM239" s="341">
        <v>10.0</v>
      </c>
      <c r="JN239" s="342" t="s">
        <v>132</v>
      </c>
      <c r="JO239" s="343" t="s">
        <v>121</v>
      </c>
      <c r="JP239" s="343" t="s">
        <v>123</v>
      </c>
      <c r="JQ239" s="724">
        <f>ADHB!JS239</f>
        <v>0</v>
      </c>
      <c r="JR239" s="344"/>
      <c r="JS239" s="344">
        <f t="shared" si="1809"/>
        <v>0</v>
      </c>
      <c r="JT239" s="345"/>
      <c r="JU239" s="344">
        <f t="shared" si="1810"/>
        <v>0</v>
      </c>
      <c r="JV239" s="346"/>
      <c r="JW239" s="347"/>
      <c r="JX239" s="347"/>
      <c r="JY239" s="344">
        <f t="shared" si="1811"/>
        <v>0</v>
      </c>
      <c r="JZ239" s="345">
        <v>0.294289866351475</v>
      </c>
      <c r="KA239" s="348">
        <f t="shared" si="1812"/>
        <v>0</v>
      </c>
      <c r="KB239" s="349">
        <f t="shared" si="1813"/>
        <v>0</v>
      </c>
      <c r="KC239" s="350"/>
      <c r="KD239" s="341">
        <v>10.0</v>
      </c>
      <c r="KE239" s="342" t="s">
        <v>132</v>
      </c>
      <c r="KF239" s="343" t="s">
        <v>121</v>
      </c>
      <c r="KG239" s="343" t="s">
        <v>123</v>
      </c>
      <c r="KH239" s="724">
        <f>ADHB!KJ239</f>
        <v>0</v>
      </c>
      <c r="KI239" s="344"/>
      <c r="KJ239" s="344">
        <f t="shared" si="1814"/>
        <v>0</v>
      </c>
      <c r="KK239" s="345"/>
      <c r="KL239" s="344">
        <f t="shared" si="1815"/>
        <v>0</v>
      </c>
      <c r="KM239" s="346"/>
      <c r="KN239" s="347"/>
      <c r="KO239" s="347"/>
      <c r="KP239" s="344">
        <f t="shared" si="1816"/>
        <v>0</v>
      </c>
      <c r="KQ239" s="345">
        <v>0.294289866351475</v>
      </c>
      <c r="KR239" s="348">
        <f t="shared" si="1817"/>
        <v>0</v>
      </c>
      <c r="KS239" s="349">
        <f t="shared" si="1818"/>
        <v>0</v>
      </c>
      <c r="KT239" s="350"/>
      <c r="KU239" s="340"/>
    </row>
    <row r="240" ht="15.75" customHeight="1">
      <c r="A240" s="360"/>
      <c r="B240" s="361" t="s">
        <v>141</v>
      </c>
      <c r="C240" s="362"/>
      <c r="D240" s="362"/>
      <c r="E240" s="363"/>
      <c r="F240" s="363"/>
      <c r="G240" s="363"/>
      <c r="H240" s="364"/>
      <c r="I240" s="363"/>
      <c r="J240" s="364"/>
      <c r="K240" s="363"/>
      <c r="L240" s="363"/>
      <c r="M240" s="363"/>
      <c r="N240" s="364"/>
      <c r="O240" s="365"/>
      <c r="P240" s="366"/>
      <c r="Q240" s="350"/>
      <c r="R240" s="360"/>
      <c r="S240" s="361" t="s">
        <v>141</v>
      </c>
      <c r="T240" s="362"/>
      <c r="U240" s="362"/>
      <c r="V240" s="363"/>
      <c r="W240" s="363"/>
      <c r="X240" s="363"/>
      <c r="Y240" s="364"/>
      <c r="Z240" s="363"/>
      <c r="AA240" s="364"/>
      <c r="AB240" s="363"/>
      <c r="AC240" s="363"/>
      <c r="AD240" s="363"/>
      <c r="AE240" s="364"/>
      <c r="AF240" s="365"/>
      <c r="AG240" s="366"/>
      <c r="AH240" s="350"/>
      <c r="AI240" s="360"/>
      <c r="AJ240" s="361" t="s">
        <v>141</v>
      </c>
      <c r="AK240" s="362"/>
      <c r="AL240" s="362"/>
      <c r="AM240" s="363"/>
      <c r="AN240" s="363"/>
      <c r="AO240" s="363"/>
      <c r="AP240" s="364"/>
      <c r="AQ240" s="363"/>
      <c r="AR240" s="364"/>
      <c r="AS240" s="363"/>
      <c r="AT240" s="363"/>
      <c r="AU240" s="363"/>
      <c r="AV240" s="364"/>
      <c r="AW240" s="365"/>
      <c r="AX240" s="366"/>
      <c r="AY240" s="350"/>
      <c r="AZ240" s="360"/>
      <c r="BA240" s="361" t="s">
        <v>141</v>
      </c>
      <c r="BB240" s="362"/>
      <c r="BC240" s="362"/>
      <c r="BD240" s="363"/>
      <c r="BE240" s="363"/>
      <c r="BF240" s="363"/>
      <c r="BG240" s="364"/>
      <c r="BH240" s="363"/>
      <c r="BI240" s="364"/>
      <c r="BJ240" s="363"/>
      <c r="BK240" s="363"/>
      <c r="BL240" s="363"/>
      <c r="BM240" s="364"/>
      <c r="BN240" s="365"/>
      <c r="BO240" s="366"/>
      <c r="BP240" s="350"/>
      <c r="BQ240" s="360"/>
      <c r="BR240" s="361" t="s">
        <v>141</v>
      </c>
      <c r="BS240" s="362"/>
      <c r="BT240" s="362"/>
      <c r="BU240" s="363"/>
      <c r="BV240" s="363"/>
      <c r="BW240" s="363"/>
      <c r="BX240" s="364"/>
      <c r="BY240" s="363"/>
      <c r="BZ240" s="364"/>
      <c r="CA240" s="363"/>
      <c r="CB240" s="363"/>
      <c r="CC240" s="363"/>
      <c r="CD240" s="364"/>
      <c r="CE240" s="365"/>
      <c r="CF240" s="366"/>
      <c r="CG240" s="350"/>
      <c r="CH240" s="360"/>
      <c r="CI240" s="361" t="s">
        <v>141</v>
      </c>
      <c r="CJ240" s="362"/>
      <c r="CK240" s="362"/>
      <c r="CL240" s="363"/>
      <c r="CM240" s="363"/>
      <c r="CN240" s="363"/>
      <c r="CO240" s="364"/>
      <c r="CP240" s="363"/>
      <c r="CQ240" s="364"/>
      <c r="CR240" s="363"/>
      <c r="CS240" s="363"/>
      <c r="CT240" s="363"/>
      <c r="CU240" s="364"/>
      <c r="CV240" s="365"/>
      <c r="CW240" s="366"/>
      <c r="CX240" s="350"/>
      <c r="CY240" s="360"/>
      <c r="CZ240" s="361" t="s">
        <v>141</v>
      </c>
      <c r="DA240" s="362"/>
      <c r="DB240" s="362"/>
      <c r="DC240" s="363"/>
      <c r="DD240" s="363"/>
      <c r="DE240" s="363"/>
      <c r="DF240" s="364"/>
      <c r="DG240" s="363"/>
      <c r="DH240" s="364"/>
      <c r="DI240" s="363"/>
      <c r="DJ240" s="363"/>
      <c r="DK240" s="363"/>
      <c r="DL240" s="364"/>
      <c r="DM240" s="365"/>
      <c r="DN240" s="366"/>
      <c r="DO240" s="350"/>
      <c r="DP240" s="360"/>
      <c r="DQ240" s="361" t="s">
        <v>141</v>
      </c>
      <c r="DR240" s="362"/>
      <c r="DS240" s="362"/>
      <c r="DT240" s="363"/>
      <c r="DU240" s="363"/>
      <c r="DV240" s="363"/>
      <c r="DW240" s="364"/>
      <c r="DX240" s="363"/>
      <c r="DY240" s="364"/>
      <c r="DZ240" s="363"/>
      <c r="EA240" s="363"/>
      <c r="EB240" s="363"/>
      <c r="EC240" s="364"/>
      <c r="ED240" s="365"/>
      <c r="EE240" s="366"/>
      <c r="EF240" s="350"/>
      <c r="EG240" s="360"/>
      <c r="EH240" s="361" t="s">
        <v>141</v>
      </c>
      <c r="EI240" s="362"/>
      <c r="EJ240" s="362"/>
      <c r="EK240" s="363"/>
      <c r="EL240" s="363"/>
      <c r="EM240" s="363"/>
      <c r="EN240" s="364"/>
      <c r="EO240" s="363"/>
      <c r="EP240" s="364"/>
      <c r="EQ240" s="363"/>
      <c r="ER240" s="363"/>
      <c r="ES240" s="363"/>
      <c r="ET240" s="364"/>
      <c r="EU240" s="365"/>
      <c r="EV240" s="366"/>
      <c r="EW240" s="350"/>
      <c r="EX240" s="360"/>
      <c r="EY240" s="361" t="s">
        <v>141</v>
      </c>
      <c r="EZ240" s="362"/>
      <c r="FA240" s="362"/>
      <c r="FB240" s="363"/>
      <c r="FC240" s="363"/>
      <c r="FD240" s="363"/>
      <c r="FE240" s="364"/>
      <c r="FF240" s="363"/>
      <c r="FG240" s="364"/>
      <c r="FH240" s="363"/>
      <c r="FI240" s="363"/>
      <c r="FJ240" s="363"/>
      <c r="FK240" s="364"/>
      <c r="FL240" s="365"/>
      <c r="FM240" s="366"/>
      <c r="FN240" s="350"/>
      <c r="FO240" s="360"/>
      <c r="FP240" s="361" t="s">
        <v>141</v>
      </c>
      <c r="FQ240" s="362"/>
      <c r="FR240" s="362"/>
      <c r="FS240" s="363"/>
      <c r="FT240" s="363"/>
      <c r="FU240" s="363"/>
      <c r="FV240" s="364"/>
      <c r="FW240" s="363"/>
      <c r="FX240" s="364"/>
      <c r="FY240" s="363"/>
      <c r="FZ240" s="363"/>
      <c r="GA240" s="363"/>
      <c r="GB240" s="364"/>
      <c r="GC240" s="365"/>
      <c r="GD240" s="366"/>
      <c r="GE240" s="350"/>
      <c r="GF240" s="360"/>
      <c r="GG240" s="361" t="s">
        <v>141</v>
      </c>
      <c r="GH240" s="362"/>
      <c r="GI240" s="362"/>
      <c r="GJ240" s="363"/>
      <c r="GK240" s="363"/>
      <c r="GL240" s="363"/>
      <c r="GM240" s="364"/>
      <c r="GN240" s="363"/>
      <c r="GO240" s="364"/>
      <c r="GP240" s="363"/>
      <c r="GQ240" s="363"/>
      <c r="GR240" s="363"/>
      <c r="GS240" s="364"/>
      <c r="GT240" s="365"/>
      <c r="GU240" s="366"/>
      <c r="GV240" s="350"/>
      <c r="GW240" s="360"/>
      <c r="GX240" s="361" t="s">
        <v>141</v>
      </c>
      <c r="GY240" s="362"/>
      <c r="GZ240" s="362"/>
      <c r="HA240" s="363"/>
      <c r="HB240" s="363"/>
      <c r="HC240" s="363"/>
      <c r="HD240" s="364"/>
      <c r="HE240" s="363"/>
      <c r="HF240" s="364"/>
      <c r="HG240" s="363"/>
      <c r="HH240" s="363"/>
      <c r="HI240" s="363"/>
      <c r="HJ240" s="364"/>
      <c r="HK240" s="365"/>
      <c r="HL240" s="366"/>
      <c r="HM240" s="350"/>
      <c r="HN240" s="360"/>
      <c r="HO240" s="361" t="s">
        <v>141</v>
      </c>
      <c r="HP240" s="362"/>
      <c r="HQ240" s="362"/>
      <c r="HR240" s="363"/>
      <c r="HS240" s="363"/>
      <c r="HT240" s="363"/>
      <c r="HU240" s="364"/>
      <c r="HV240" s="363"/>
      <c r="HW240" s="364"/>
      <c r="HX240" s="363"/>
      <c r="HY240" s="363"/>
      <c r="HZ240" s="363"/>
      <c r="IA240" s="364"/>
      <c r="IB240" s="365"/>
      <c r="IC240" s="366"/>
      <c r="ID240" s="350"/>
      <c r="IE240" s="360"/>
      <c r="IF240" s="361" t="s">
        <v>141</v>
      </c>
      <c r="IG240" s="362"/>
      <c r="IH240" s="362"/>
      <c r="II240" s="363"/>
      <c r="IJ240" s="363"/>
      <c r="IK240" s="363"/>
      <c r="IL240" s="364"/>
      <c r="IM240" s="363"/>
      <c r="IN240" s="364"/>
      <c r="IO240" s="363"/>
      <c r="IP240" s="363"/>
      <c r="IQ240" s="363"/>
      <c r="IR240" s="364"/>
      <c r="IS240" s="365"/>
      <c r="IT240" s="366"/>
      <c r="IU240" s="350"/>
      <c r="IV240" s="360"/>
      <c r="IW240" s="361" t="s">
        <v>141</v>
      </c>
      <c r="IX240" s="362"/>
      <c r="IY240" s="362"/>
      <c r="IZ240" s="363"/>
      <c r="JA240" s="363"/>
      <c r="JB240" s="363"/>
      <c r="JC240" s="364"/>
      <c r="JD240" s="363"/>
      <c r="JE240" s="364"/>
      <c r="JF240" s="363"/>
      <c r="JG240" s="363"/>
      <c r="JH240" s="363"/>
      <c r="JI240" s="364"/>
      <c r="JJ240" s="365"/>
      <c r="JK240" s="366"/>
      <c r="JL240" s="350"/>
      <c r="JM240" s="360"/>
      <c r="JN240" s="361" t="s">
        <v>141</v>
      </c>
      <c r="JO240" s="362"/>
      <c r="JP240" s="362"/>
      <c r="JQ240" s="363"/>
      <c r="JR240" s="363"/>
      <c r="JS240" s="363"/>
      <c r="JT240" s="364"/>
      <c r="JU240" s="363"/>
      <c r="JV240" s="364"/>
      <c r="JW240" s="363"/>
      <c r="JX240" s="363"/>
      <c r="JY240" s="363"/>
      <c r="JZ240" s="364"/>
      <c r="KA240" s="365"/>
      <c r="KB240" s="366"/>
      <c r="KC240" s="350"/>
      <c r="KD240" s="360"/>
      <c r="KE240" s="361" t="s">
        <v>141</v>
      </c>
      <c r="KF240" s="362"/>
      <c r="KG240" s="362"/>
      <c r="KH240" s="363"/>
      <c r="KI240" s="363"/>
      <c r="KJ240" s="363"/>
      <c r="KK240" s="364"/>
      <c r="KL240" s="363"/>
      <c r="KM240" s="364"/>
      <c r="KN240" s="363"/>
      <c r="KO240" s="363"/>
      <c r="KP240" s="363"/>
      <c r="KQ240" s="364"/>
      <c r="KR240" s="365"/>
      <c r="KS240" s="366"/>
      <c r="KT240" s="350"/>
      <c r="KU240" s="351"/>
    </row>
    <row r="241" ht="15.75" customHeight="1">
      <c r="A241" s="341">
        <v>1.0</v>
      </c>
      <c r="B241" s="342" t="s">
        <v>142</v>
      </c>
      <c r="C241" s="343" t="s">
        <v>121</v>
      </c>
      <c r="D241" s="343" t="s">
        <v>123</v>
      </c>
      <c r="E241" s="344">
        <f>ADHB!G241</f>
        <v>0</v>
      </c>
      <c r="F241" s="344"/>
      <c r="G241" s="344">
        <f t="shared" ref="G241:G248" si="1819">iferror(E241/F241*100,0)</f>
        <v>0</v>
      </c>
      <c r="H241" s="345"/>
      <c r="I241" s="344">
        <f t="shared" ref="I241:I248" si="1820">IFERROR(+G241*H241,"")</f>
        <v>0</v>
      </c>
      <c r="J241" s="346"/>
      <c r="K241" s="347"/>
      <c r="L241" s="347"/>
      <c r="M241" s="344">
        <f t="shared" ref="M241:M248" si="1821">IFERROR(+(IF(G241="","0",G241))+(IF(I241="","0",I241))+(IF(L241="","0",L241)),"")</f>
        <v>0</v>
      </c>
      <c r="N241" s="345">
        <v>0.294289866351475</v>
      </c>
      <c r="O241" s="348">
        <f t="shared" ref="O241:O248" si="1822">IFERROR(+N241*(M241-L241),"")</f>
        <v>0</v>
      </c>
      <c r="P241" s="349">
        <f t="shared" ref="P241:P248" si="1823">IFERROR(+(IF(M241="","0",M241))-(IF(O241="","0",O241)),"")</f>
        <v>0</v>
      </c>
      <c r="Q241" s="350"/>
      <c r="R241" s="341">
        <v>1.0</v>
      </c>
      <c r="S241" s="342" t="s">
        <v>142</v>
      </c>
      <c r="T241" s="343" t="s">
        <v>121</v>
      </c>
      <c r="U241" s="343" t="s">
        <v>123</v>
      </c>
      <c r="V241" s="344">
        <f>ADHB!X241</f>
        <v>0</v>
      </c>
      <c r="W241" s="344"/>
      <c r="X241" s="344">
        <f t="shared" ref="X241:X248" si="1824">iferror(V241/W241*100,0)</f>
        <v>0</v>
      </c>
      <c r="Y241" s="345"/>
      <c r="Z241" s="344">
        <f t="shared" ref="Z241:Z248" si="1825">IFERROR(+X241*Y241,"")</f>
        <v>0</v>
      </c>
      <c r="AA241" s="346"/>
      <c r="AB241" s="347"/>
      <c r="AC241" s="347"/>
      <c r="AD241" s="344">
        <f t="shared" ref="AD241:AD248" si="1826">IFERROR(+(IF(X241="","0",X241))+(IF(Z241="","0",Z241))+(IF(AC241="","0",AC241)),"")</f>
        <v>0</v>
      </c>
      <c r="AE241" s="345">
        <v>0.294289866351475</v>
      </c>
      <c r="AF241" s="348">
        <f t="shared" ref="AF241:AF248" si="1827">IFERROR(+AE241*(AD241-AC241),"")</f>
        <v>0</v>
      </c>
      <c r="AG241" s="349">
        <f t="shared" ref="AG241:AG248" si="1828">IFERROR(+(IF(AD241="","0",AD241))-(IF(AF241="","0",AF241)),"")</f>
        <v>0</v>
      </c>
      <c r="AH241" s="350"/>
      <c r="AI241" s="341">
        <v>1.0</v>
      </c>
      <c r="AJ241" s="342" t="s">
        <v>142</v>
      </c>
      <c r="AK241" s="343" t="s">
        <v>121</v>
      </c>
      <c r="AL241" s="343" t="s">
        <v>123</v>
      </c>
      <c r="AM241" s="344">
        <f>ADHB!AO241</f>
        <v>0</v>
      </c>
      <c r="AN241" s="344"/>
      <c r="AO241" s="344">
        <f t="shared" ref="AO241:AO248" si="1829">iferror(AM241/AN241*100,0)</f>
        <v>0</v>
      </c>
      <c r="AP241" s="345"/>
      <c r="AQ241" s="344">
        <f t="shared" ref="AQ241:AQ248" si="1830">IFERROR(+AO241*AP241,"")</f>
        <v>0</v>
      </c>
      <c r="AR241" s="346"/>
      <c r="AS241" s="347"/>
      <c r="AT241" s="347"/>
      <c r="AU241" s="344">
        <f t="shared" ref="AU241:AU248" si="1831">IFERROR(+(IF(AO241="","0",AO241))+(IF(AQ241="","0",AQ241))+(IF(AT241="","0",AT241)),"")</f>
        <v>0</v>
      </c>
      <c r="AV241" s="345">
        <v>0.294289866351475</v>
      </c>
      <c r="AW241" s="348">
        <f t="shared" ref="AW241:AW248" si="1832">IFERROR(+AV241*(AU241-AT241),"")</f>
        <v>0</v>
      </c>
      <c r="AX241" s="349">
        <f t="shared" ref="AX241:AX248" si="1833">IFERROR(+(IF(AU241="","0",AU241))-(IF(AW241="","0",AW241)),"")</f>
        <v>0</v>
      </c>
      <c r="AY241" s="350"/>
      <c r="AZ241" s="341">
        <v>1.0</v>
      </c>
      <c r="BA241" s="342" t="s">
        <v>142</v>
      </c>
      <c r="BB241" s="343" t="s">
        <v>121</v>
      </c>
      <c r="BC241" s="343" t="s">
        <v>123</v>
      </c>
      <c r="BD241" s="344">
        <f>ADHB!BF241</f>
        <v>0</v>
      </c>
      <c r="BE241" s="344"/>
      <c r="BF241" s="344">
        <f t="shared" ref="BF241:BF248" si="1834">iferror(BD241/BE241*100,0)</f>
        <v>0</v>
      </c>
      <c r="BG241" s="345"/>
      <c r="BH241" s="344">
        <f t="shared" ref="BH241:BH248" si="1835">IFERROR(+BF241*BG241,"")</f>
        <v>0</v>
      </c>
      <c r="BI241" s="346"/>
      <c r="BJ241" s="347"/>
      <c r="BK241" s="347"/>
      <c r="BL241" s="344">
        <f t="shared" ref="BL241:BL248" si="1836">IFERROR(+(IF(BF241="","0",BF241))+(IF(BH241="","0",BH241))+(IF(BK241="","0",BK241)),"")</f>
        <v>0</v>
      </c>
      <c r="BM241" s="345">
        <v>0.294289866351475</v>
      </c>
      <c r="BN241" s="348">
        <f t="shared" ref="BN241:BN248" si="1837">IFERROR(+BM241*(BL241-BK241),"")</f>
        <v>0</v>
      </c>
      <c r="BO241" s="349">
        <f t="shared" ref="BO241:BO248" si="1838">IFERROR(+(IF(BL241="","0",BL241))-(IF(BN241="","0",BN241)),"")</f>
        <v>0</v>
      </c>
      <c r="BP241" s="350"/>
      <c r="BQ241" s="341">
        <v>1.0</v>
      </c>
      <c r="BR241" s="342" t="s">
        <v>142</v>
      </c>
      <c r="BS241" s="343" t="s">
        <v>121</v>
      </c>
      <c r="BT241" s="343" t="s">
        <v>123</v>
      </c>
      <c r="BU241" s="344">
        <f>ADHB!BW241</f>
        <v>0</v>
      </c>
      <c r="BV241" s="344"/>
      <c r="BW241" s="344">
        <f t="shared" ref="BW241:BW248" si="1839">iferror(BU241/BV241*100,0)</f>
        <v>0</v>
      </c>
      <c r="BX241" s="345"/>
      <c r="BY241" s="344">
        <f t="shared" ref="BY241:BY248" si="1840">IFERROR(+BW241*BX241,"")</f>
        <v>0</v>
      </c>
      <c r="BZ241" s="346"/>
      <c r="CA241" s="347"/>
      <c r="CB241" s="347"/>
      <c r="CC241" s="344">
        <f t="shared" ref="CC241:CC248" si="1841">IFERROR(+(IF(BW241="","0",BW241))+(IF(BY241="","0",BY241))+(IF(CB241="","0",CB241)),"")</f>
        <v>0</v>
      </c>
      <c r="CD241" s="345">
        <v>0.294289866351475</v>
      </c>
      <c r="CE241" s="348">
        <f t="shared" ref="CE241:CE248" si="1842">IFERROR(+CD241*(CC241-CB241),"")</f>
        <v>0</v>
      </c>
      <c r="CF241" s="349">
        <f t="shared" ref="CF241:CF248" si="1843">IFERROR(+(IF(CC241="","0",CC241))-(IF(CE241="","0",CE241)),"")</f>
        <v>0</v>
      </c>
      <c r="CG241" s="350"/>
      <c r="CH241" s="341">
        <v>1.0</v>
      </c>
      <c r="CI241" s="342" t="s">
        <v>142</v>
      </c>
      <c r="CJ241" s="343" t="s">
        <v>121</v>
      </c>
      <c r="CK241" s="343" t="s">
        <v>123</v>
      </c>
      <c r="CL241" s="344">
        <f>ADHB!CN241</f>
        <v>0</v>
      </c>
      <c r="CM241" s="344"/>
      <c r="CN241" s="344">
        <f t="shared" ref="CN241:CN248" si="1844">iferror(CL241/CM241*100,0)</f>
        <v>0</v>
      </c>
      <c r="CO241" s="345"/>
      <c r="CP241" s="344">
        <f t="shared" ref="CP241:CP248" si="1845">IFERROR(+CN241*CO241,"")</f>
        <v>0</v>
      </c>
      <c r="CQ241" s="346"/>
      <c r="CR241" s="347"/>
      <c r="CS241" s="347"/>
      <c r="CT241" s="344">
        <f t="shared" ref="CT241:CT248" si="1846">IFERROR(+(IF(CN241="","0",CN241))+(IF(CP241="","0",CP241))+(IF(CS241="","0",CS241)),"")</f>
        <v>0</v>
      </c>
      <c r="CU241" s="345">
        <v>0.294289866351475</v>
      </c>
      <c r="CV241" s="348">
        <f t="shared" ref="CV241:CV248" si="1847">IFERROR(+CU241*(CT241-CS241),"")</f>
        <v>0</v>
      </c>
      <c r="CW241" s="349">
        <f t="shared" ref="CW241:CW248" si="1848">IFERROR(+(IF(CT241="","0",CT241))-(IF(CV241="","0",CV241)),"")</f>
        <v>0</v>
      </c>
      <c r="CX241" s="350"/>
      <c r="CY241" s="341">
        <v>1.0</v>
      </c>
      <c r="CZ241" s="342" t="s">
        <v>142</v>
      </c>
      <c r="DA241" s="343" t="s">
        <v>121</v>
      </c>
      <c r="DB241" s="343" t="s">
        <v>123</v>
      </c>
      <c r="DC241" s="344">
        <f>ADHB!DE241</f>
        <v>0</v>
      </c>
      <c r="DD241" s="344"/>
      <c r="DE241" s="344">
        <f t="shared" ref="DE241:DE248" si="1849">iferror(DC241/DD241*100,0)</f>
        <v>0</v>
      </c>
      <c r="DF241" s="345"/>
      <c r="DG241" s="344">
        <f t="shared" ref="DG241:DG248" si="1850">IFERROR(+DE241*DF241,"")</f>
        <v>0</v>
      </c>
      <c r="DH241" s="346"/>
      <c r="DI241" s="347"/>
      <c r="DJ241" s="347"/>
      <c r="DK241" s="344">
        <f t="shared" ref="DK241:DK248" si="1851">IFERROR(+(IF(DE241="","0",DE241))+(IF(DG241="","0",DG241))+(IF(DJ241="","0",DJ241)),"")</f>
        <v>0</v>
      </c>
      <c r="DL241" s="345">
        <v>0.294289866351475</v>
      </c>
      <c r="DM241" s="348">
        <f t="shared" ref="DM241:DM248" si="1852">IFERROR(+DL241*(DK241-DJ241),"")</f>
        <v>0</v>
      </c>
      <c r="DN241" s="349">
        <f t="shared" ref="DN241:DN248" si="1853">IFERROR(+(IF(DK241="","0",DK241))-(IF(DM241="","0",DM241)),"")</f>
        <v>0</v>
      </c>
      <c r="DO241" s="350"/>
      <c r="DP241" s="341">
        <v>1.0</v>
      </c>
      <c r="DQ241" s="342" t="s">
        <v>142</v>
      </c>
      <c r="DR241" s="343" t="s">
        <v>121</v>
      </c>
      <c r="DS241" s="343" t="s">
        <v>123</v>
      </c>
      <c r="DT241" s="344">
        <f>ADHB!DV241</f>
        <v>0</v>
      </c>
      <c r="DU241" s="344"/>
      <c r="DV241" s="344">
        <f t="shared" ref="DV241:DV248" si="1854">iferror(DT241/DU241*100,0)</f>
        <v>0</v>
      </c>
      <c r="DW241" s="345"/>
      <c r="DX241" s="344">
        <f t="shared" ref="DX241:DX248" si="1855">IFERROR(+DV241*DW241,"")</f>
        <v>0</v>
      </c>
      <c r="DY241" s="346"/>
      <c r="DZ241" s="347"/>
      <c r="EA241" s="347"/>
      <c r="EB241" s="344">
        <f t="shared" ref="EB241:EB248" si="1856">IFERROR(+(IF(DV241="","0",DV241))+(IF(DX241="","0",DX241))+(IF(EA241="","0",EA241)),"")</f>
        <v>0</v>
      </c>
      <c r="EC241" s="345">
        <v>0.294289866351475</v>
      </c>
      <c r="ED241" s="348">
        <f t="shared" ref="ED241:ED248" si="1857">IFERROR(+EC241*(EB241-EA241),"")</f>
        <v>0</v>
      </c>
      <c r="EE241" s="349">
        <f t="shared" ref="EE241:EE248" si="1858">IFERROR(+(IF(EB241="","0",EB241))-(IF(ED241="","0",ED241)),"")</f>
        <v>0</v>
      </c>
      <c r="EF241" s="350"/>
      <c r="EG241" s="341">
        <v>1.0</v>
      </c>
      <c r="EH241" s="342" t="s">
        <v>142</v>
      </c>
      <c r="EI241" s="343" t="s">
        <v>121</v>
      </c>
      <c r="EJ241" s="343" t="s">
        <v>123</v>
      </c>
      <c r="EK241" s="344">
        <f>ADHB!EM241</f>
        <v>0</v>
      </c>
      <c r="EL241" s="344"/>
      <c r="EM241" s="344">
        <f t="shared" ref="EM241:EM248" si="1859">iferror(EK241/EL241*100,0)</f>
        <v>0</v>
      </c>
      <c r="EN241" s="345"/>
      <c r="EO241" s="344">
        <f t="shared" ref="EO241:EO248" si="1860">IFERROR(+EM241*EN241,"")</f>
        <v>0</v>
      </c>
      <c r="EP241" s="346"/>
      <c r="EQ241" s="347"/>
      <c r="ER241" s="347"/>
      <c r="ES241" s="344">
        <f t="shared" ref="ES241:ES248" si="1861">IFERROR(+(IF(EM241="","0",EM241))+(IF(EO241="","0",EO241))+(IF(ER241="","0",ER241)),"")</f>
        <v>0</v>
      </c>
      <c r="ET241" s="345">
        <v>0.294289866351475</v>
      </c>
      <c r="EU241" s="348">
        <f t="shared" ref="EU241:EU248" si="1862">IFERROR(+ET241*(ES241-ER241),"")</f>
        <v>0</v>
      </c>
      <c r="EV241" s="349">
        <f t="shared" ref="EV241:EV248" si="1863">IFERROR(+(IF(ES241="","0",ES241))-(IF(EU241="","0",EU241)),"")</f>
        <v>0</v>
      </c>
      <c r="EW241" s="350"/>
      <c r="EX241" s="341">
        <v>1.0</v>
      </c>
      <c r="EY241" s="342" t="s">
        <v>142</v>
      </c>
      <c r="EZ241" s="343" t="s">
        <v>121</v>
      </c>
      <c r="FA241" s="343" t="s">
        <v>123</v>
      </c>
      <c r="FB241" s="344">
        <f>ADHB!FD241</f>
        <v>0</v>
      </c>
      <c r="FC241" s="344"/>
      <c r="FD241" s="344">
        <f t="shared" ref="FD241:FD248" si="1864">iferror(FB241/FC241*100,0)</f>
        <v>0</v>
      </c>
      <c r="FE241" s="345"/>
      <c r="FF241" s="344">
        <f t="shared" ref="FF241:FF248" si="1865">IFERROR(+FD241*FE241,"")</f>
        <v>0</v>
      </c>
      <c r="FG241" s="346"/>
      <c r="FH241" s="347"/>
      <c r="FI241" s="347"/>
      <c r="FJ241" s="344">
        <f t="shared" ref="FJ241:FJ248" si="1866">IFERROR(+(IF(FD241="","0",FD241))+(IF(FF241="","0",FF241))+(IF(FI241="","0",FI241)),"")</f>
        <v>0</v>
      </c>
      <c r="FK241" s="345">
        <v>0.294289866351475</v>
      </c>
      <c r="FL241" s="348">
        <f t="shared" ref="FL241:FL248" si="1867">IFERROR(+FK241*(FJ241-FI241),"")</f>
        <v>0</v>
      </c>
      <c r="FM241" s="349">
        <f t="shared" ref="FM241:FM248" si="1868">IFERROR(+(IF(FJ241="","0",FJ241))-(IF(FL241="","0",FL241)),"")</f>
        <v>0</v>
      </c>
      <c r="FN241" s="350"/>
      <c r="FO241" s="341">
        <v>1.0</v>
      </c>
      <c r="FP241" s="342" t="s">
        <v>142</v>
      </c>
      <c r="FQ241" s="343" t="s">
        <v>121</v>
      </c>
      <c r="FR241" s="343" t="s">
        <v>123</v>
      </c>
      <c r="FS241" s="344">
        <f>ADHB!FU241</f>
        <v>0</v>
      </c>
      <c r="FT241" s="344"/>
      <c r="FU241" s="344">
        <f t="shared" ref="FU241:FU248" si="1869">iferror(FS241/FT241*100,0)</f>
        <v>0</v>
      </c>
      <c r="FV241" s="345"/>
      <c r="FW241" s="344">
        <f t="shared" ref="FW241:FW248" si="1870">IFERROR(+FU241*FV241,"")</f>
        <v>0</v>
      </c>
      <c r="FX241" s="346"/>
      <c r="FY241" s="347"/>
      <c r="FZ241" s="347"/>
      <c r="GA241" s="344">
        <f t="shared" ref="GA241:GA248" si="1871">IFERROR(+(IF(FU241="","0",FU241))+(IF(FW241="","0",FW241))+(IF(FZ241="","0",FZ241)),"")</f>
        <v>0</v>
      </c>
      <c r="GB241" s="345">
        <v>0.294289866351475</v>
      </c>
      <c r="GC241" s="348">
        <f t="shared" ref="GC241:GC248" si="1872">IFERROR(+GB241*(GA241-FZ241),"")</f>
        <v>0</v>
      </c>
      <c r="GD241" s="349">
        <f t="shared" ref="GD241:GD248" si="1873">IFERROR(+(IF(GA241="","0",GA241))-(IF(GC241="","0",GC241)),"")</f>
        <v>0</v>
      </c>
      <c r="GE241" s="350"/>
      <c r="GF241" s="341">
        <v>1.0</v>
      </c>
      <c r="GG241" s="342" t="s">
        <v>142</v>
      </c>
      <c r="GH241" s="343" t="s">
        <v>121</v>
      </c>
      <c r="GI241" s="343" t="s">
        <v>123</v>
      </c>
      <c r="GJ241" s="344">
        <f>ADHB!GL241</f>
        <v>0</v>
      </c>
      <c r="GK241" s="344"/>
      <c r="GL241" s="344">
        <f t="shared" ref="GL241:GL248" si="1874">iferror(GJ241/GK241*100,0)</f>
        <v>0</v>
      </c>
      <c r="GM241" s="345"/>
      <c r="GN241" s="344">
        <f t="shared" ref="GN241:GN248" si="1875">IFERROR(+GL241*GM241,"")</f>
        <v>0</v>
      </c>
      <c r="GO241" s="346"/>
      <c r="GP241" s="347"/>
      <c r="GQ241" s="347"/>
      <c r="GR241" s="344">
        <f t="shared" ref="GR241:GR248" si="1876">IFERROR(+(IF(GL241="","0",GL241))+(IF(GN241="","0",GN241))+(IF(GQ241="","0",GQ241)),"")</f>
        <v>0</v>
      </c>
      <c r="GS241" s="345">
        <v>0.294289866351475</v>
      </c>
      <c r="GT241" s="348">
        <f t="shared" ref="GT241:GT248" si="1877">IFERROR(+GS241*(GR241-GQ241),"")</f>
        <v>0</v>
      </c>
      <c r="GU241" s="349">
        <f t="shared" ref="GU241:GU248" si="1878">IFERROR(+(IF(GR241="","0",GR241))-(IF(GT241="","0",GT241)),"")</f>
        <v>0</v>
      </c>
      <c r="GV241" s="350"/>
      <c r="GW241" s="341">
        <v>1.0</v>
      </c>
      <c r="GX241" s="342" t="s">
        <v>142</v>
      </c>
      <c r="GY241" s="343" t="s">
        <v>121</v>
      </c>
      <c r="GZ241" s="343" t="s">
        <v>123</v>
      </c>
      <c r="HA241" s="344">
        <f>ADHB!HC241</f>
        <v>0</v>
      </c>
      <c r="HB241" s="344"/>
      <c r="HC241" s="344">
        <f t="shared" ref="HC241:HC248" si="1879">iferror(HA241/HB241*100,0)</f>
        <v>0</v>
      </c>
      <c r="HD241" s="345"/>
      <c r="HE241" s="344">
        <f t="shared" ref="HE241:HE248" si="1880">IFERROR(+HC241*HD241,"")</f>
        <v>0</v>
      </c>
      <c r="HF241" s="346"/>
      <c r="HG241" s="347"/>
      <c r="HH241" s="347"/>
      <c r="HI241" s="344">
        <f t="shared" ref="HI241:HI248" si="1881">IFERROR(+(IF(HC241="","0",HC241))+(IF(HE241="","0",HE241))+(IF(HH241="","0",HH241)),"")</f>
        <v>0</v>
      </c>
      <c r="HJ241" s="345">
        <v>0.294289866351475</v>
      </c>
      <c r="HK241" s="348">
        <f t="shared" ref="HK241:HK248" si="1882">IFERROR(+HJ241*(HI241-HH241),"")</f>
        <v>0</v>
      </c>
      <c r="HL241" s="349">
        <f t="shared" ref="HL241:HL248" si="1883">IFERROR(+(IF(HI241="","0",HI241))-(IF(HK241="","0",HK241)),"")</f>
        <v>0</v>
      </c>
      <c r="HM241" s="350"/>
      <c r="HN241" s="341">
        <v>1.0</v>
      </c>
      <c r="HO241" s="342" t="s">
        <v>142</v>
      </c>
      <c r="HP241" s="343" t="s">
        <v>121</v>
      </c>
      <c r="HQ241" s="343" t="s">
        <v>123</v>
      </c>
      <c r="HR241" s="344">
        <f>ADHB!HT241</f>
        <v>0</v>
      </c>
      <c r="HS241" s="344"/>
      <c r="HT241" s="344">
        <f t="shared" ref="HT241:HT248" si="1884">iferror(HR241/HS241*100,0)</f>
        <v>0</v>
      </c>
      <c r="HU241" s="345"/>
      <c r="HV241" s="344">
        <f t="shared" ref="HV241:HV248" si="1885">IFERROR(+HT241*HU241,"")</f>
        <v>0</v>
      </c>
      <c r="HW241" s="346"/>
      <c r="HX241" s="347"/>
      <c r="HY241" s="347"/>
      <c r="HZ241" s="344">
        <f t="shared" ref="HZ241:HZ248" si="1886">IFERROR(+(IF(HT241="","0",HT241))+(IF(HV241="","0",HV241))+(IF(HY241="","0",HY241)),"")</f>
        <v>0</v>
      </c>
      <c r="IA241" s="345">
        <v>0.294289866351475</v>
      </c>
      <c r="IB241" s="348">
        <f t="shared" ref="IB241:IB248" si="1887">IFERROR(+IA241*(HZ241-HY241),"")</f>
        <v>0</v>
      </c>
      <c r="IC241" s="349">
        <f t="shared" ref="IC241:IC248" si="1888">IFERROR(+(IF(HZ241="","0",HZ241))-(IF(IB241="","0",IB241)),"")</f>
        <v>0</v>
      </c>
      <c r="ID241" s="350"/>
      <c r="IE241" s="341">
        <v>1.0</v>
      </c>
      <c r="IF241" s="342" t="s">
        <v>142</v>
      </c>
      <c r="IG241" s="343" t="s">
        <v>121</v>
      </c>
      <c r="IH241" s="343" t="s">
        <v>123</v>
      </c>
      <c r="II241" s="344">
        <f>ADHB!IK241</f>
        <v>0</v>
      </c>
      <c r="IJ241" s="344"/>
      <c r="IK241" s="344">
        <f t="shared" ref="IK241:IK248" si="1889">iferror(II241/IJ241*100,0)</f>
        <v>0</v>
      </c>
      <c r="IL241" s="345"/>
      <c r="IM241" s="344">
        <f t="shared" ref="IM241:IM248" si="1890">IFERROR(+IK241*IL241,"")</f>
        <v>0</v>
      </c>
      <c r="IN241" s="346"/>
      <c r="IO241" s="347"/>
      <c r="IP241" s="347"/>
      <c r="IQ241" s="344">
        <f t="shared" ref="IQ241:IQ248" si="1891">IFERROR(+(IF(IK241="","0",IK241))+(IF(IM241="","0",IM241))+(IF(IP241="","0",IP241)),"")</f>
        <v>0</v>
      </c>
      <c r="IR241" s="345">
        <v>0.294289866351475</v>
      </c>
      <c r="IS241" s="348">
        <f t="shared" ref="IS241:IS248" si="1892">IFERROR(+IR241*(IQ241-IP241),"")</f>
        <v>0</v>
      </c>
      <c r="IT241" s="349">
        <f t="shared" ref="IT241:IT248" si="1893">IFERROR(+(IF(IQ241="","0",IQ241))-(IF(IS241="","0",IS241)),"")</f>
        <v>0</v>
      </c>
      <c r="IU241" s="350"/>
      <c r="IV241" s="341">
        <v>1.0</v>
      </c>
      <c r="IW241" s="342" t="s">
        <v>142</v>
      </c>
      <c r="IX241" s="343" t="s">
        <v>121</v>
      </c>
      <c r="IY241" s="343" t="s">
        <v>123</v>
      </c>
      <c r="IZ241" s="344">
        <f>ADHB!JB241</f>
        <v>0</v>
      </c>
      <c r="JA241" s="344"/>
      <c r="JB241" s="344">
        <f t="shared" ref="JB241:JB248" si="1894">iferror(IZ241/JA241*100,0)</f>
        <v>0</v>
      </c>
      <c r="JC241" s="345"/>
      <c r="JD241" s="344">
        <f t="shared" ref="JD241:JD248" si="1895">IFERROR(+JB241*JC241,"")</f>
        <v>0</v>
      </c>
      <c r="JE241" s="346"/>
      <c r="JF241" s="347"/>
      <c r="JG241" s="347"/>
      <c r="JH241" s="344">
        <f t="shared" ref="JH241:JH248" si="1896">IFERROR(+(IF(JB241="","0",JB241))+(IF(JD241="","0",JD241))+(IF(JG241="","0",JG241)),"")</f>
        <v>0</v>
      </c>
      <c r="JI241" s="345">
        <v>0.294289866351475</v>
      </c>
      <c r="JJ241" s="348">
        <f t="shared" ref="JJ241:JJ248" si="1897">IFERROR(+JI241*(JH241-JG241),"")</f>
        <v>0</v>
      </c>
      <c r="JK241" s="349">
        <f t="shared" ref="JK241:JK248" si="1898">IFERROR(+(IF(JH241="","0",JH241))-(IF(JJ241="","0",JJ241)),"")</f>
        <v>0</v>
      </c>
      <c r="JL241" s="350"/>
      <c r="JM241" s="341">
        <v>1.0</v>
      </c>
      <c r="JN241" s="342" t="s">
        <v>142</v>
      </c>
      <c r="JO241" s="343" t="s">
        <v>121</v>
      </c>
      <c r="JP241" s="343" t="s">
        <v>123</v>
      </c>
      <c r="JQ241" s="344">
        <f>ADHB!JS241</f>
        <v>0</v>
      </c>
      <c r="JR241" s="344"/>
      <c r="JS241" s="344">
        <f t="shared" ref="JS241:JS248" si="1899">iferror(JQ241/JR241*100,0)</f>
        <v>0</v>
      </c>
      <c r="JT241" s="345"/>
      <c r="JU241" s="344">
        <f t="shared" ref="JU241:JU248" si="1900">IFERROR(+JS241*JT241,"")</f>
        <v>0</v>
      </c>
      <c r="JV241" s="346"/>
      <c r="JW241" s="347"/>
      <c r="JX241" s="347"/>
      <c r="JY241" s="344">
        <f t="shared" ref="JY241:JY248" si="1901">IFERROR(+(IF(JS241="","0",JS241))+(IF(JU241="","0",JU241))+(IF(JX241="","0",JX241)),"")</f>
        <v>0</v>
      </c>
      <c r="JZ241" s="345">
        <v>0.294289866351475</v>
      </c>
      <c r="KA241" s="348">
        <f t="shared" ref="KA241:KA248" si="1902">IFERROR(+JZ241*(JY241-JX241),"")</f>
        <v>0</v>
      </c>
      <c r="KB241" s="349">
        <f t="shared" ref="KB241:KB248" si="1903">IFERROR(+(IF(JY241="","0",JY241))-(IF(KA241="","0",KA241)),"")</f>
        <v>0</v>
      </c>
      <c r="KC241" s="350"/>
      <c r="KD241" s="341">
        <v>1.0</v>
      </c>
      <c r="KE241" s="342" t="s">
        <v>142</v>
      </c>
      <c r="KF241" s="343" t="s">
        <v>121</v>
      </c>
      <c r="KG241" s="343" t="s">
        <v>123</v>
      </c>
      <c r="KH241" s="344">
        <f>ADHB!KJ241</f>
        <v>0</v>
      </c>
      <c r="KI241" s="344"/>
      <c r="KJ241" s="344">
        <f t="shared" ref="KJ241:KJ248" si="1904">iferror(KH241/KI241*100,0)</f>
        <v>0</v>
      </c>
      <c r="KK241" s="345"/>
      <c r="KL241" s="344">
        <f t="shared" ref="KL241:KL248" si="1905">IFERROR(+KJ241*KK241,"")</f>
        <v>0</v>
      </c>
      <c r="KM241" s="346"/>
      <c r="KN241" s="347"/>
      <c r="KO241" s="347"/>
      <c r="KP241" s="344">
        <f t="shared" ref="KP241:KP248" si="1906">IFERROR(+(IF(KJ241="","0",KJ241))+(IF(KL241="","0",KL241))+(IF(KO241="","0",KO241)),"")</f>
        <v>0</v>
      </c>
      <c r="KQ241" s="345">
        <v>0.294289866351475</v>
      </c>
      <c r="KR241" s="348">
        <f t="shared" ref="KR241:KR248" si="1907">IFERROR(+KQ241*(KP241-KO241),"")</f>
        <v>0</v>
      </c>
      <c r="KS241" s="349">
        <f t="shared" ref="KS241:KS248" si="1908">IFERROR(+(IF(KP241="","0",KP241))-(IF(KR241="","0",KR241)),"")</f>
        <v>0</v>
      </c>
      <c r="KT241" s="350"/>
      <c r="KU241" s="351"/>
    </row>
    <row r="242" ht="15.75" customHeight="1">
      <c r="A242" s="341">
        <v>2.0</v>
      </c>
      <c r="B242" s="342" t="s">
        <v>143</v>
      </c>
      <c r="C242" s="343" t="s">
        <v>121</v>
      </c>
      <c r="D242" s="343" t="s">
        <v>123</v>
      </c>
      <c r="E242" s="344">
        <f>ADHB!G242</f>
        <v>0</v>
      </c>
      <c r="F242" s="344"/>
      <c r="G242" s="344">
        <f t="shared" si="1819"/>
        <v>0</v>
      </c>
      <c r="H242" s="345"/>
      <c r="I242" s="344">
        <f t="shared" si="1820"/>
        <v>0</v>
      </c>
      <c r="J242" s="346"/>
      <c r="K242" s="347"/>
      <c r="L242" s="347"/>
      <c r="M242" s="344">
        <f t="shared" si="1821"/>
        <v>0</v>
      </c>
      <c r="N242" s="345">
        <v>0.294289866351475</v>
      </c>
      <c r="O242" s="348">
        <f t="shared" si="1822"/>
        <v>0</v>
      </c>
      <c r="P242" s="349">
        <f t="shared" si="1823"/>
        <v>0</v>
      </c>
      <c r="Q242" s="350"/>
      <c r="R242" s="341">
        <v>2.0</v>
      </c>
      <c r="S242" s="342" t="s">
        <v>143</v>
      </c>
      <c r="T242" s="343" t="s">
        <v>121</v>
      </c>
      <c r="U242" s="343" t="s">
        <v>123</v>
      </c>
      <c r="V242" s="344">
        <f>ADHB!X242</f>
        <v>0</v>
      </c>
      <c r="W242" s="344"/>
      <c r="X242" s="344">
        <f t="shared" si="1824"/>
        <v>0</v>
      </c>
      <c r="Y242" s="345"/>
      <c r="Z242" s="344">
        <f t="shared" si="1825"/>
        <v>0</v>
      </c>
      <c r="AA242" s="346"/>
      <c r="AB242" s="347"/>
      <c r="AC242" s="347"/>
      <c r="AD242" s="344">
        <f t="shared" si="1826"/>
        <v>0</v>
      </c>
      <c r="AE242" s="345">
        <v>0.294289866351475</v>
      </c>
      <c r="AF242" s="348">
        <f t="shared" si="1827"/>
        <v>0</v>
      </c>
      <c r="AG242" s="349">
        <f t="shared" si="1828"/>
        <v>0</v>
      </c>
      <c r="AH242" s="350"/>
      <c r="AI242" s="341">
        <v>2.0</v>
      </c>
      <c r="AJ242" s="342" t="s">
        <v>143</v>
      </c>
      <c r="AK242" s="343" t="s">
        <v>121</v>
      </c>
      <c r="AL242" s="343" t="s">
        <v>123</v>
      </c>
      <c r="AM242" s="344">
        <f>ADHB!AO242</f>
        <v>0</v>
      </c>
      <c r="AN242" s="344"/>
      <c r="AO242" s="344">
        <f t="shared" si="1829"/>
        <v>0</v>
      </c>
      <c r="AP242" s="345"/>
      <c r="AQ242" s="344">
        <f t="shared" si="1830"/>
        <v>0</v>
      </c>
      <c r="AR242" s="346"/>
      <c r="AS242" s="347"/>
      <c r="AT242" s="347"/>
      <c r="AU242" s="344">
        <f t="shared" si="1831"/>
        <v>0</v>
      </c>
      <c r="AV242" s="345">
        <v>0.294289866351475</v>
      </c>
      <c r="AW242" s="348">
        <f t="shared" si="1832"/>
        <v>0</v>
      </c>
      <c r="AX242" s="349">
        <f t="shared" si="1833"/>
        <v>0</v>
      </c>
      <c r="AY242" s="350"/>
      <c r="AZ242" s="341">
        <v>2.0</v>
      </c>
      <c r="BA242" s="342" t="s">
        <v>143</v>
      </c>
      <c r="BB242" s="343" t="s">
        <v>121</v>
      </c>
      <c r="BC242" s="343" t="s">
        <v>123</v>
      </c>
      <c r="BD242" s="344">
        <f>ADHB!BF242</f>
        <v>0</v>
      </c>
      <c r="BE242" s="344"/>
      <c r="BF242" s="344">
        <f t="shared" si="1834"/>
        <v>0</v>
      </c>
      <c r="BG242" s="345"/>
      <c r="BH242" s="344">
        <f t="shared" si="1835"/>
        <v>0</v>
      </c>
      <c r="BI242" s="346"/>
      <c r="BJ242" s="347"/>
      <c r="BK242" s="347"/>
      <c r="BL242" s="344">
        <f t="shared" si="1836"/>
        <v>0</v>
      </c>
      <c r="BM242" s="345">
        <v>0.294289866351475</v>
      </c>
      <c r="BN242" s="348">
        <f t="shared" si="1837"/>
        <v>0</v>
      </c>
      <c r="BO242" s="349">
        <f t="shared" si="1838"/>
        <v>0</v>
      </c>
      <c r="BP242" s="350"/>
      <c r="BQ242" s="341">
        <v>2.0</v>
      </c>
      <c r="BR242" s="342" t="s">
        <v>143</v>
      </c>
      <c r="BS242" s="343" t="s">
        <v>121</v>
      </c>
      <c r="BT242" s="343" t="s">
        <v>123</v>
      </c>
      <c r="BU242" s="344">
        <f>ADHB!BW242</f>
        <v>0</v>
      </c>
      <c r="BV242" s="344"/>
      <c r="BW242" s="344">
        <f t="shared" si="1839"/>
        <v>0</v>
      </c>
      <c r="BX242" s="345"/>
      <c r="BY242" s="344">
        <f t="shared" si="1840"/>
        <v>0</v>
      </c>
      <c r="BZ242" s="346"/>
      <c r="CA242" s="347"/>
      <c r="CB242" s="347"/>
      <c r="CC242" s="344">
        <f t="shared" si="1841"/>
        <v>0</v>
      </c>
      <c r="CD242" s="345">
        <v>0.294289866351475</v>
      </c>
      <c r="CE242" s="348">
        <f t="shared" si="1842"/>
        <v>0</v>
      </c>
      <c r="CF242" s="349">
        <f t="shared" si="1843"/>
        <v>0</v>
      </c>
      <c r="CG242" s="350"/>
      <c r="CH242" s="341">
        <v>2.0</v>
      </c>
      <c r="CI242" s="342" t="s">
        <v>143</v>
      </c>
      <c r="CJ242" s="343" t="s">
        <v>121</v>
      </c>
      <c r="CK242" s="343" t="s">
        <v>123</v>
      </c>
      <c r="CL242" s="344">
        <f>ADHB!CN242</f>
        <v>0</v>
      </c>
      <c r="CM242" s="344"/>
      <c r="CN242" s="344">
        <f t="shared" si="1844"/>
        <v>0</v>
      </c>
      <c r="CO242" s="345"/>
      <c r="CP242" s="344">
        <f t="shared" si="1845"/>
        <v>0</v>
      </c>
      <c r="CQ242" s="346"/>
      <c r="CR242" s="347"/>
      <c r="CS242" s="347"/>
      <c r="CT242" s="344">
        <f t="shared" si="1846"/>
        <v>0</v>
      </c>
      <c r="CU242" s="345">
        <v>0.294289866351475</v>
      </c>
      <c r="CV242" s="348">
        <f t="shared" si="1847"/>
        <v>0</v>
      </c>
      <c r="CW242" s="349">
        <f t="shared" si="1848"/>
        <v>0</v>
      </c>
      <c r="CX242" s="350"/>
      <c r="CY242" s="341">
        <v>2.0</v>
      </c>
      <c r="CZ242" s="342" t="s">
        <v>143</v>
      </c>
      <c r="DA242" s="343" t="s">
        <v>121</v>
      </c>
      <c r="DB242" s="343" t="s">
        <v>123</v>
      </c>
      <c r="DC242" s="344">
        <f>ADHB!DE242</f>
        <v>0</v>
      </c>
      <c r="DD242" s="344"/>
      <c r="DE242" s="344">
        <f t="shared" si="1849"/>
        <v>0</v>
      </c>
      <c r="DF242" s="345"/>
      <c r="DG242" s="344">
        <f t="shared" si="1850"/>
        <v>0</v>
      </c>
      <c r="DH242" s="346"/>
      <c r="DI242" s="347"/>
      <c r="DJ242" s="347"/>
      <c r="DK242" s="344">
        <f t="shared" si="1851"/>
        <v>0</v>
      </c>
      <c r="DL242" s="345">
        <v>0.294289866351475</v>
      </c>
      <c r="DM242" s="348">
        <f t="shared" si="1852"/>
        <v>0</v>
      </c>
      <c r="DN242" s="349">
        <f t="shared" si="1853"/>
        <v>0</v>
      </c>
      <c r="DO242" s="350"/>
      <c r="DP242" s="341">
        <v>2.0</v>
      </c>
      <c r="DQ242" s="342" t="s">
        <v>143</v>
      </c>
      <c r="DR242" s="343" t="s">
        <v>121</v>
      </c>
      <c r="DS242" s="343" t="s">
        <v>123</v>
      </c>
      <c r="DT242" s="344">
        <f>ADHB!DV242</f>
        <v>0</v>
      </c>
      <c r="DU242" s="344"/>
      <c r="DV242" s="344">
        <f t="shared" si="1854"/>
        <v>0</v>
      </c>
      <c r="DW242" s="345"/>
      <c r="DX242" s="344">
        <f t="shared" si="1855"/>
        <v>0</v>
      </c>
      <c r="DY242" s="346"/>
      <c r="DZ242" s="347"/>
      <c r="EA242" s="347"/>
      <c r="EB242" s="344">
        <f t="shared" si="1856"/>
        <v>0</v>
      </c>
      <c r="EC242" s="345">
        <v>0.294289866351475</v>
      </c>
      <c r="ED242" s="348">
        <f t="shared" si="1857"/>
        <v>0</v>
      </c>
      <c r="EE242" s="349">
        <f t="shared" si="1858"/>
        <v>0</v>
      </c>
      <c r="EF242" s="350"/>
      <c r="EG242" s="341">
        <v>2.0</v>
      </c>
      <c r="EH242" s="342" t="s">
        <v>143</v>
      </c>
      <c r="EI242" s="343" t="s">
        <v>121</v>
      </c>
      <c r="EJ242" s="343" t="s">
        <v>123</v>
      </c>
      <c r="EK242" s="344">
        <f>ADHB!EM242</f>
        <v>0</v>
      </c>
      <c r="EL242" s="344"/>
      <c r="EM242" s="344">
        <f t="shared" si="1859"/>
        <v>0</v>
      </c>
      <c r="EN242" s="345"/>
      <c r="EO242" s="344">
        <f t="shared" si="1860"/>
        <v>0</v>
      </c>
      <c r="EP242" s="346"/>
      <c r="EQ242" s="347"/>
      <c r="ER242" s="347"/>
      <c r="ES242" s="344">
        <f t="shared" si="1861"/>
        <v>0</v>
      </c>
      <c r="ET242" s="345">
        <v>0.294289866351475</v>
      </c>
      <c r="EU242" s="348">
        <f t="shared" si="1862"/>
        <v>0</v>
      </c>
      <c r="EV242" s="349">
        <f t="shared" si="1863"/>
        <v>0</v>
      </c>
      <c r="EW242" s="350"/>
      <c r="EX242" s="341">
        <v>2.0</v>
      </c>
      <c r="EY242" s="342" t="s">
        <v>143</v>
      </c>
      <c r="EZ242" s="343" t="s">
        <v>121</v>
      </c>
      <c r="FA242" s="343" t="s">
        <v>123</v>
      </c>
      <c r="FB242" s="344">
        <f>ADHB!FD242</f>
        <v>0</v>
      </c>
      <c r="FC242" s="344"/>
      <c r="FD242" s="344">
        <f t="shared" si="1864"/>
        <v>0</v>
      </c>
      <c r="FE242" s="345"/>
      <c r="FF242" s="344">
        <f t="shared" si="1865"/>
        <v>0</v>
      </c>
      <c r="FG242" s="346"/>
      <c r="FH242" s="347"/>
      <c r="FI242" s="347"/>
      <c r="FJ242" s="344">
        <f t="shared" si="1866"/>
        <v>0</v>
      </c>
      <c r="FK242" s="345">
        <v>0.294289866351475</v>
      </c>
      <c r="FL242" s="348">
        <f t="shared" si="1867"/>
        <v>0</v>
      </c>
      <c r="FM242" s="349">
        <f t="shared" si="1868"/>
        <v>0</v>
      </c>
      <c r="FN242" s="350"/>
      <c r="FO242" s="341">
        <v>2.0</v>
      </c>
      <c r="FP242" s="342" t="s">
        <v>143</v>
      </c>
      <c r="FQ242" s="343" t="s">
        <v>121</v>
      </c>
      <c r="FR242" s="343" t="s">
        <v>123</v>
      </c>
      <c r="FS242" s="344">
        <f>ADHB!FU242</f>
        <v>0</v>
      </c>
      <c r="FT242" s="344"/>
      <c r="FU242" s="344">
        <f t="shared" si="1869"/>
        <v>0</v>
      </c>
      <c r="FV242" s="345"/>
      <c r="FW242" s="344">
        <f t="shared" si="1870"/>
        <v>0</v>
      </c>
      <c r="FX242" s="346"/>
      <c r="FY242" s="347"/>
      <c r="FZ242" s="347"/>
      <c r="GA242" s="344">
        <f t="shared" si="1871"/>
        <v>0</v>
      </c>
      <c r="GB242" s="345">
        <v>0.294289866351475</v>
      </c>
      <c r="GC242" s="348">
        <f t="shared" si="1872"/>
        <v>0</v>
      </c>
      <c r="GD242" s="349">
        <f t="shared" si="1873"/>
        <v>0</v>
      </c>
      <c r="GE242" s="350"/>
      <c r="GF242" s="341">
        <v>2.0</v>
      </c>
      <c r="GG242" s="342" t="s">
        <v>143</v>
      </c>
      <c r="GH242" s="343" t="s">
        <v>121</v>
      </c>
      <c r="GI242" s="343" t="s">
        <v>123</v>
      </c>
      <c r="GJ242" s="344">
        <f>ADHB!GL242</f>
        <v>0</v>
      </c>
      <c r="GK242" s="344"/>
      <c r="GL242" s="344">
        <f t="shared" si="1874"/>
        <v>0</v>
      </c>
      <c r="GM242" s="345"/>
      <c r="GN242" s="344">
        <f t="shared" si="1875"/>
        <v>0</v>
      </c>
      <c r="GO242" s="346"/>
      <c r="GP242" s="347"/>
      <c r="GQ242" s="347"/>
      <c r="GR242" s="344">
        <f t="shared" si="1876"/>
        <v>0</v>
      </c>
      <c r="GS242" s="345">
        <v>0.294289866351475</v>
      </c>
      <c r="GT242" s="348">
        <f t="shared" si="1877"/>
        <v>0</v>
      </c>
      <c r="GU242" s="349">
        <f t="shared" si="1878"/>
        <v>0</v>
      </c>
      <c r="GV242" s="350"/>
      <c r="GW242" s="341">
        <v>2.0</v>
      </c>
      <c r="GX242" s="342" t="s">
        <v>143</v>
      </c>
      <c r="GY242" s="343" t="s">
        <v>121</v>
      </c>
      <c r="GZ242" s="343" t="s">
        <v>123</v>
      </c>
      <c r="HA242" s="344">
        <f>ADHB!HC242</f>
        <v>0</v>
      </c>
      <c r="HB242" s="344"/>
      <c r="HC242" s="344">
        <f t="shared" si="1879"/>
        <v>0</v>
      </c>
      <c r="HD242" s="345"/>
      <c r="HE242" s="344">
        <f t="shared" si="1880"/>
        <v>0</v>
      </c>
      <c r="HF242" s="346"/>
      <c r="HG242" s="347"/>
      <c r="HH242" s="347"/>
      <c r="HI242" s="344">
        <f t="shared" si="1881"/>
        <v>0</v>
      </c>
      <c r="HJ242" s="345">
        <v>0.294289866351475</v>
      </c>
      <c r="HK242" s="348">
        <f t="shared" si="1882"/>
        <v>0</v>
      </c>
      <c r="HL242" s="349">
        <f t="shared" si="1883"/>
        <v>0</v>
      </c>
      <c r="HM242" s="350"/>
      <c r="HN242" s="341">
        <v>2.0</v>
      </c>
      <c r="HO242" s="342" t="s">
        <v>143</v>
      </c>
      <c r="HP242" s="343" t="s">
        <v>121</v>
      </c>
      <c r="HQ242" s="343" t="s">
        <v>123</v>
      </c>
      <c r="HR242" s="344">
        <f>ADHB!HT242</f>
        <v>0</v>
      </c>
      <c r="HS242" s="344"/>
      <c r="HT242" s="344">
        <f t="shared" si="1884"/>
        <v>0</v>
      </c>
      <c r="HU242" s="345"/>
      <c r="HV242" s="344">
        <f t="shared" si="1885"/>
        <v>0</v>
      </c>
      <c r="HW242" s="346"/>
      <c r="HX242" s="347"/>
      <c r="HY242" s="347"/>
      <c r="HZ242" s="344">
        <f t="shared" si="1886"/>
        <v>0</v>
      </c>
      <c r="IA242" s="345">
        <v>0.294289866351475</v>
      </c>
      <c r="IB242" s="348">
        <f t="shared" si="1887"/>
        <v>0</v>
      </c>
      <c r="IC242" s="349">
        <f t="shared" si="1888"/>
        <v>0</v>
      </c>
      <c r="ID242" s="350"/>
      <c r="IE242" s="341">
        <v>2.0</v>
      </c>
      <c r="IF242" s="342" t="s">
        <v>143</v>
      </c>
      <c r="IG242" s="343" t="s">
        <v>121</v>
      </c>
      <c r="IH242" s="343" t="s">
        <v>123</v>
      </c>
      <c r="II242" s="344">
        <f>ADHB!IK242</f>
        <v>0</v>
      </c>
      <c r="IJ242" s="344"/>
      <c r="IK242" s="344">
        <f t="shared" si="1889"/>
        <v>0</v>
      </c>
      <c r="IL242" s="345"/>
      <c r="IM242" s="344">
        <f t="shared" si="1890"/>
        <v>0</v>
      </c>
      <c r="IN242" s="346"/>
      <c r="IO242" s="347"/>
      <c r="IP242" s="347"/>
      <c r="IQ242" s="344">
        <f t="shared" si="1891"/>
        <v>0</v>
      </c>
      <c r="IR242" s="345">
        <v>0.294289866351475</v>
      </c>
      <c r="IS242" s="348">
        <f t="shared" si="1892"/>
        <v>0</v>
      </c>
      <c r="IT242" s="349">
        <f t="shared" si="1893"/>
        <v>0</v>
      </c>
      <c r="IU242" s="350"/>
      <c r="IV242" s="341">
        <v>2.0</v>
      </c>
      <c r="IW242" s="342" t="s">
        <v>143</v>
      </c>
      <c r="IX242" s="343" t="s">
        <v>121</v>
      </c>
      <c r="IY242" s="343" t="s">
        <v>123</v>
      </c>
      <c r="IZ242" s="344">
        <f>ADHB!JB242</f>
        <v>0</v>
      </c>
      <c r="JA242" s="344"/>
      <c r="JB242" s="344">
        <f t="shared" si="1894"/>
        <v>0</v>
      </c>
      <c r="JC242" s="345"/>
      <c r="JD242" s="344">
        <f t="shared" si="1895"/>
        <v>0</v>
      </c>
      <c r="JE242" s="346"/>
      <c r="JF242" s="347"/>
      <c r="JG242" s="347"/>
      <c r="JH242" s="344">
        <f t="shared" si="1896"/>
        <v>0</v>
      </c>
      <c r="JI242" s="345">
        <v>0.294289866351475</v>
      </c>
      <c r="JJ242" s="348">
        <f t="shared" si="1897"/>
        <v>0</v>
      </c>
      <c r="JK242" s="349">
        <f t="shared" si="1898"/>
        <v>0</v>
      </c>
      <c r="JL242" s="350"/>
      <c r="JM242" s="341">
        <v>2.0</v>
      </c>
      <c r="JN242" s="342" t="s">
        <v>143</v>
      </c>
      <c r="JO242" s="343" t="s">
        <v>121</v>
      </c>
      <c r="JP242" s="343" t="s">
        <v>123</v>
      </c>
      <c r="JQ242" s="344">
        <f>ADHB!JS242</f>
        <v>0</v>
      </c>
      <c r="JR242" s="344"/>
      <c r="JS242" s="344">
        <f t="shared" si="1899"/>
        <v>0</v>
      </c>
      <c r="JT242" s="345"/>
      <c r="JU242" s="344">
        <f t="shared" si="1900"/>
        <v>0</v>
      </c>
      <c r="JV242" s="346"/>
      <c r="JW242" s="347"/>
      <c r="JX242" s="347"/>
      <c r="JY242" s="344">
        <f t="shared" si="1901"/>
        <v>0</v>
      </c>
      <c r="JZ242" s="345">
        <v>0.294289866351475</v>
      </c>
      <c r="KA242" s="348">
        <f t="shared" si="1902"/>
        <v>0</v>
      </c>
      <c r="KB242" s="349">
        <f t="shared" si="1903"/>
        <v>0</v>
      </c>
      <c r="KC242" s="350"/>
      <c r="KD242" s="341">
        <v>2.0</v>
      </c>
      <c r="KE242" s="342" t="s">
        <v>143</v>
      </c>
      <c r="KF242" s="343" t="s">
        <v>121</v>
      </c>
      <c r="KG242" s="343" t="s">
        <v>123</v>
      </c>
      <c r="KH242" s="344">
        <f>ADHB!KJ242</f>
        <v>0</v>
      </c>
      <c r="KI242" s="344"/>
      <c r="KJ242" s="344">
        <f t="shared" si="1904"/>
        <v>0</v>
      </c>
      <c r="KK242" s="345"/>
      <c r="KL242" s="344">
        <f t="shared" si="1905"/>
        <v>0</v>
      </c>
      <c r="KM242" s="346"/>
      <c r="KN242" s="347"/>
      <c r="KO242" s="347"/>
      <c r="KP242" s="344">
        <f t="shared" si="1906"/>
        <v>0</v>
      </c>
      <c r="KQ242" s="345">
        <v>0.294289866351475</v>
      </c>
      <c r="KR242" s="348">
        <f t="shared" si="1907"/>
        <v>0</v>
      </c>
      <c r="KS242" s="349">
        <f t="shared" si="1908"/>
        <v>0</v>
      </c>
      <c r="KT242" s="350"/>
      <c r="KU242" s="351"/>
    </row>
    <row r="243" ht="15.75" customHeight="1">
      <c r="A243" s="341">
        <v>3.0</v>
      </c>
      <c r="B243" s="342" t="s">
        <v>144</v>
      </c>
      <c r="C243" s="343" t="s">
        <v>121</v>
      </c>
      <c r="D243" s="343" t="s">
        <v>123</v>
      </c>
      <c r="E243" s="344">
        <f>ADHB!G243</f>
        <v>0</v>
      </c>
      <c r="F243" s="344"/>
      <c r="G243" s="344">
        <f t="shared" si="1819"/>
        <v>0</v>
      </c>
      <c r="H243" s="345"/>
      <c r="I243" s="344">
        <f t="shared" si="1820"/>
        <v>0</v>
      </c>
      <c r="J243" s="346"/>
      <c r="K243" s="347"/>
      <c r="L243" s="347"/>
      <c r="M243" s="344">
        <f t="shared" si="1821"/>
        <v>0</v>
      </c>
      <c r="N243" s="345">
        <v>0.294289866351475</v>
      </c>
      <c r="O243" s="348">
        <f t="shared" si="1822"/>
        <v>0</v>
      </c>
      <c r="P243" s="349">
        <f t="shared" si="1823"/>
        <v>0</v>
      </c>
      <c r="Q243" s="350"/>
      <c r="R243" s="341">
        <v>3.0</v>
      </c>
      <c r="S243" s="342" t="s">
        <v>144</v>
      </c>
      <c r="T243" s="343" t="s">
        <v>121</v>
      </c>
      <c r="U243" s="343" t="s">
        <v>123</v>
      </c>
      <c r="V243" s="344">
        <f>ADHB!X243</f>
        <v>0</v>
      </c>
      <c r="W243" s="344"/>
      <c r="X243" s="344">
        <f t="shared" si="1824"/>
        <v>0</v>
      </c>
      <c r="Y243" s="345"/>
      <c r="Z243" s="344">
        <f t="shared" si="1825"/>
        <v>0</v>
      </c>
      <c r="AA243" s="346"/>
      <c r="AB243" s="347"/>
      <c r="AC243" s="347"/>
      <c r="AD243" s="344">
        <f t="shared" si="1826"/>
        <v>0</v>
      </c>
      <c r="AE243" s="345">
        <v>0.294289866351475</v>
      </c>
      <c r="AF243" s="348">
        <f t="shared" si="1827"/>
        <v>0</v>
      </c>
      <c r="AG243" s="349">
        <f t="shared" si="1828"/>
        <v>0</v>
      </c>
      <c r="AH243" s="350"/>
      <c r="AI243" s="341">
        <v>3.0</v>
      </c>
      <c r="AJ243" s="342" t="s">
        <v>144</v>
      </c>
      <c r="AK243" s="343" t="s">
        <v>121</v>
      </c>
      <c r="AL243" s="343" t="s">
        <v>123</v>
      </c>
      <c r="AM243" s="344">
        <f>ADHB!AO243</f>
        <v>0</v>
      </c>
      <c r="AN243" s="344"/>
      <c r="AO243" s="344">
        <f t="shared" si="1829"/>
        <v>0</v>
      </c>
      <c r="AP243" s="345"/>
      <c r="AQ243" s="344">
        <f t="shared" si="1830"/>
        <v>0</v>
      </c>
      <c r="AR243" s="346"/>
      <c r="AS243" s="347"/>
      <c r="AT243" s="347"/>
      <c r="AU243" s="344">
        <f t="shared" si="1831"/>
        <v>0</v>
      </c>
      <c r="AV243" s="345">
        <v>0.294289866351475</v>
      </c>
      <c r="AW243" s="348">
        <f t="shared" si="1832"/>
        <v>0</v>
      </c>
      <c r="AX243" s="349">
        <f t="shared" si="1833"/>
        <v>0</v>
      </c>
      <c r="AY243" s="350"/>
      <c r="AZ243" s="341">
        <v>3.0</v>
      </c>
      <c r="BA243" s="342" t="s">
        <v>144</v>
      </c>
      <c r="BB243" s="343" t="s">
        <v>121</v>
      </c>
      <c r="BC243" s="343" t="s">
        <v>123</v>
      </c>
      <c r="BD243" s="344">
        <f>ADHB!BF243</f>
        <v>0</v>
      </c>
      <c r="BE243" s="344"/>
      <c r="BF243" s="344">
        <f t="shared" si="1834"/>
        <v>0</v>
      </c>
      <c r="BG243" s="345"/>
      <c r="BH243" s="344">
        <f t="shared" si="1835"/>
        <v>0</v>
      </c>
      <c r="BI243" s="346"/>
      <c r="BJ243" s="347"/>
      <c r="BK243" s="347"/>
      <c r="BL243" s="344">
        <f t="shared" si="1836"/>
        <v>0</v>
      </c>
      <c r="BM243" s="345">
        <v>0.294289866351475</v>
      </c>
      <c r="BN243" s="348">
        <f t="shared" si="1837"/>
        <v>0</v>
      </c>
      <c r="BO243" s="349">
        <f t="shared" si="1838"/>
        <v>0</v>
      </c>
      <c r="BP243" s="350"/>
      <c r="BQ243" s="341">
        <v>3.0</v>
      </c>
      <c r="BR243" s="342" t="s">
        <v>144</v>
      </c>
      <c r="BS243" s="343" t="s">
        <v>121</v>
      </c>
      <c r="BT243" s="343" t="s">
        <v>123</v>
      </c>
      <c r="BU243" s="344">
        <f>ADHB!BW243</f>
        <v>0</v>
      </c>
      <c r="BV243" s="344"/>
      <c r="BW243" s="344">
        <f t="shared" si="1839"/>
        <v>0</v>
      </c>
      <c r="BX243" s="345"/>
      <c r="BY243" s="344">
        <f t="shared" si="1840"/>
        <v>0</v>
      </c>
      <c r="BZ243" s="346"/>
      <c r="CA243" s="347"/>
      <c r="CB243" s="347"/>
      <c r="CC243" s="344">
        <f t="shared" si="1841"/>
        <v>0</v>
      </c>
      <c r="CD243" s="345">
        <v>0.294289866351475</v>
      </c>
      <c r="CE243" s="348">
        <f t="shared" si="1842"/>
        <v>0</v>
      </c>
      <c r="CF243" s="349">
        <f t="shared" si="1843"/>
        <v>0</v>
      </c>
      <c r="CG243" s="350"/>
      <c r="CH243" s="341">
        <v>3.0</v>
      </c>
      <c r="CI243" s="342" t="s">
        <v>144</v>
      </c>
      <c r="CJ243" s="343" t="s">
        <v>121</v>
      </c>
      <c r="CK243" s="343" t="s">
        <v>123</v>
      </c>
      <c r="CL243" s="344">
        <f>ADHB!CN243</f>
        <v>0</v>
      </c>
      <c r="CM243" s="344"/>
      <c r="CN243" s="344">
        <f t="shared" si="1844"/>
        <v>0</v>
      </c>
      <c r="CO243" s="345"/>
      <c r="CP243" s="344">
        <f t="shared" si="1845"/>
        <v>0</v>
      </c>
      <c r="CQ243" s="346"/>
      <c r="CR243" s="347"/>
      <c r="CS243" s="347"/>
      <c r="CT243" s="344">
        <f t="shared" si="1846"/>
        <v>0</v>
      </c>
      <c r="CU243" s="345">
        <v>0.294289866351475</v>
      </c>
      <c r="CV243" s="348">
        <f t="shared" si="1847"/>
        <v>0</v>
      </c>
      <c r="CW243" s="349">
        <f t="shared" si="1848"/>
        <v>0</v>
      </c>
      <c r="CX243" s="350"/>
      <c r="CY243" s="341">
        <v>3.0</v>
      </c>
      <c r="CZ243" s="342" t="s">
        <v>144</v>
      </c>
      <c r="DA243" s="343" t="s">
        <v>121</v>
      </c>
      <c r="DB243" s="343" t="s">
        <v>123</v>
      </c>
      <c r="DC243" s="344">
        <f>ADHB!DE243</f>
        <v>0</v>
      </c>
      <c r="DD243" s="344"/>
      <c r="DE243" s="344">
        <f t="shared" si="1849"/>
        <v>0</v>
      </c>
      <c r="DF243" s="345"/>
      <c r="DG243" s="344">
        <f t="shared" si="1850"/>
        <v>0</v>
      </c>
      <c r="DH243" s="346"/>
      <c r="DI243" s="347"/>
      <c r="DJ243" s="347"/>
      <c r="DK243" s="344">
        <f t="shared" si="1851"/>
        <v>0</v>
      </c>
      <c r="DL243" s="345">
        <v>0.294289866351475</v>
      </c>
      <c r="DM243" s="348">
        <f t="shared" si="1852"/>
        <v>0</v>
      </c>
      <c r="DN243" s="349">
        <f t="shared" si="1853"/>
        <v>0</v>
      </c>
      <c r="DO243" s="350"/>
      <c r="DP243" s="341">
        <v>3.0</v>
      </c>
      <c r="DQ243" s="342" t="s">
        <v>144</v>
      </c>
      <c r="DR243" s="343" t="s">
        <v>121</v>
      </c>
      <c r="DS243" s="343" t="s">
        <v>123</v>
      </c>
      <c r="DT243" s="344">
        <f>ADHB!DV243</f>
        <v>0</v>
      </c>
      <c r="DU243" s="344"/>
      <c r="DV243" s="344">
        <f t="shared" si="1854"/>
        <v>0</v>
      </c>
      <c r="DW243" s="345"/>
      <c r="DX243" s="344">
        <f t="shared" si="1855"/>
        <v>0</v>
      </c>
      <c r="DY243" s="346"/>
      <c r="DZ243" s="347"/>
      <c r="EA243" s="347"/>
      <c r="EB243" s="344">
        <f t="shared" si="1856"/>
        <v>0</v>
      </c>
      <c r="EC243" s="345">
        <v>0.294289866351475</v>
      </c>
      <c r="ED243" s="348">
        <f t="shared" si="1857"/>
        <v>0</v>
      </c>
      <c r="EE243" s="349">
        <f t="shared" si="1858"/>
        <v>0</v>
      </c>
      <c r="EF243" s="350"/>
      <c r="EG243" s="341">
        <v>3.0</v>
      </c>
      <c r="EH243" s="342" t="s">
        <v>144</v>
      </c>
      <c r="EI243" s="343" t="s">
        <v>121</v>
      </c>
      <c r="EJ243" s="343" t="s">
        <v>123</v>
      </c>
      <c r="EK243" s="344">
        <f>ADHB!EM243</f>
        <v>0</v>
      </c>
      <c r="EL243" s="344"/>
      <c r="EM243" s="344">
        <f t="shared" si="1859"/>
        <v>0</v>
      </c>
      <c r="EN243" s="345"/>
      <c r="EO243" s="344">
        <f t="shared" si="1860"/>
        <v>0</v>
      </c>
      <c r="EP243" s="346"/>
      <c r="EQ243" s="347"/>
      <c r="ER243" s="347"/>
      <c r="ES243" s="344">
        <f t="shared" si="1861"/>
        <v>0</v>
      </c>
      <c r="ET243" s="345">
        <v>0.294289866351475</v>
      </c>
      <c r="EU243" s="348">
        <f t="shared" si="1862"/>
        <v>0</v>
      </c>
      <c r="EV243" s="349">
        <f t="shared" si="1863"/>
        <v>0</v>
      </c>
      <c r="EW243" s="350"/>
      <c r="EX243" s="341">
        <v>3.0</v>
      </c>
      <c r="EY243" s="342" t="s">
        <v>144</v>
      </c>
      <c r="EZ243" s="343" t="s">
        <v>121</v>
      </c>
      <c r="FA243" s="343" t="s">
        <v>123</v>
      </c>
      <c r="FB243" s="344">
        <f>ADHB!FD243</f>
        <v>0</v>
      </c>
      <c r="FC243" s="344"/>
      <c r="FD243" s="344">
        <f t="shared" si="1864"/>
        <v>0</v>
      </c>
      <c r="FE243" s="345"/>
      <c r="FF243" s="344">
        <f t="shared" si="1865"/>
        <v>0</v>
      </c>
      <c r="FG243" s="346"/>
      <c r="FH243" s="347"/>
      <c r="FI243" s="347"/>
      <c r="FJ243" s="344">
        <f t="shared" si="1866"/>
        <v>0</v>
      </c>
      <c r="FK243" s="345">
        <v>0.294289866351475</v>
      </c>
      <c r="FL243" s="348">
        <f t="shared" si="1867"/>
        <v>0</v>
      </c>
      <c r="FM243" s="349">
        <f t="shared" si="1868"/>
        <v>0</v>
      </c>
      <c r="FN243" s="350"/>
      <c r="FO243" s="341">
        <v>3.0</v>
      </c>
      <c r="FP243" s="342" t="s">
        <v>144</v>
      </c>
      <c r="FQ243" s="343" t="s">
        <v>121</v>
      </c>
      <c r="FR243" s="343" t="s">
        <v>123</v>
      </c>
      <c r="FS243" s="344">
        <f>ADHB!FU243</f>
        <v>0</v>
      </c>
      <c r="FT243" s="344"/>
      <c r="FU243" s="344">
        <f t="shared" si="1869"/>
        <v>0</v>
      </c>
      <c r="FV243" s="345"/>
      <c r="FW243" s="344">
        <f t="shared" si="1870"/>
        <v>0</v>
      </c>
      <c r="FX243" s="346"/>
      <c r="FY243" s="347"/>
      <c r="FZ243" s="347"/>
      <c r="GA243" s="344">
        <f t="shared" si="1871"/>
        <v>0</v>
      </c>
      <c r="GB243" s="345">
        <v>0.294289866351475</v>
      </c>
      <c r="GC243" s="348">
        <f t="shared" si="1872"/>
        <v>0</v>
      </c>
      <c r="GD243" s="349">
        <f t="shared" si="1873"/>
        <v>0</v>
      </c>
      <c r="GE243" s="350"/>
      <c r="GF243" s="341">
        <v>3.0</v>
      </c>
      <c r="GG243" s="342" t="s">
        <v>144</v>
      </c>
      <c r="GH243" s="343" t="s">
        <v>121</v>
      </c>
      <c r="GI243" s="343" t="s">
        <v>123</v>
      </c>
      <c r="GJ243" s="344">
        <f>ADHB!GL243</f>
        <v>0</v>
      </c>
      <c r="GK243" s="344"/>
      <c r="GL243" s="344">
        <f t="shared" si="1874"/>
        <v>0</v>
      </c>
      <c r="GM243" s="345"/>
      <c r="GN243" s="344">
        <f t="shared" si="1875"/>
        <v>0</v>
      </c>
      <c r="GO243" s="346"/>
      <c r="GP243" s="347"/>
      <c r="GQ243" s="347"/>
      <c r="GR243" s="344">
        <f t="shared" si="1876"/>
        <v>0</v>
      </c>
      <c r="GS243" s="345">
        <v>0.294289866351475</v>
      </c>
      <c r="GT243" s="348">
        <f t="shared" si="1877"/>
        <v>0</v>
      </c>
      <c r="GU243" s="349">
        <f t="shared" si="1878"/>
        <v>0</v>
      </c>
      <c r="GV243" s="350"/>
      <c r="GW243" s="341">
        <v>3.0</v>
      </c>
      <c r="GX243" s="342" t="s">
        <v>144</v>
      </c>
      <c r="GY243" s="343" t="s">
        <v>121</v>
      </c>
      <c r="GZ243" s="343" t="s">
        <v>123</v>
      </c>
      <c r="HA243" s="344">
        <f>ADHB!HC243</f>
        <v>0</v>
      </c>
      <c r="HB243" s="344"/>
      <c r="HC243" s="344">
        <f t="shared" si="1879"/>
        <v>0</v>
      </c>
      <c r="HD243" s="345"/>
      <c r="HE243" s="344">
        <f t="shared" si="1880"/>
        <v>0</v>
      </c>
      <c r="HF243" s="346"/>
      <c r="HG243" s="347"/>
      <c r="HH243" s="347"/>
      <c r="HI243" s="344">
        <f t="shared" si="1881"/>
        <v>0</v>
      </c>
      <c r="HJ243" s="345">
        <v>0.294289866351475</v>
      </c>
      <c r="HK243" s="348">
        <f t="shared" si="1882"/>
        <v>0</v>
      </c>
      <c r="HL243" s="349">
        <f t="shared" si="1883"/>
        <v>0</v>
      </c>
      <c r="HM243" s="350"/>
      <c r="HN243" s="341">
        <v>3.0</v>
      </c>
      <c r="HO243" s="342" t="s">
        <v>144</v>
      </c>
      <c r="HP243" s="343" t="s">
        <v>121</v>
      </c>
      <c r="HQ243" s="343" t="s">
        <v>123</v>
      </c>
      <c r="HR243" s="344">
        <f>ADHB!HT243</f>
        <v>0</v>
      </c>
      <c r="HS243" s="344"/>
      <c r="HT243" s="344">
        <f t="shared" si="1884"/>
        <v>0</v>
      </c>
      <c r="HU243" s="345"/>
      <c r="HV243" s="344">
        <f t="shared" si="1885"/>
        <v>0</v>
      </c>
      <c r="HW243" s="346"/>
      <c r="HX243" s="347"/>
      <c r="HY243" s="347"/>
      <c r="HZ243" s="344">
        <f t="shared" si="1886"/>
        <v>0</v>
      </c>
      <c r="IA243" s="345">
        <v>0.294289866351475</v>
      </c>
      <c r="IB243" s="348">
        <f t="shared" si="1887"/>
        <v>0</v>
      </c>
      <c r="IC243" s="349">
        <f t="shared" si="1888"/>
        <v>0</v>
      </c>
      <c r="ID243" s="350"/>
      <c r="IE243" s="341">
        <v>3.0</v>
      </c>
      <c r="IF243" s="342" t="s">
        <v>144</v>
      </c>
      <c r="IG243" s="343" t="s">
        <v>121</v>
      </c>
      <c r="IH243" s="343" t="s">
        <v>123</v>
      </c>
      <c r="II243" s="344">
        <f>ADHB!IK243</f>
        <v>0</v>
      </c>
      <c r="IJ243" s="344"/>
      <c r="IK243" s="344">
        <f t="shared" si="1889"/>
        <v>0</v>
      </c>
      <c r="IL243" s="345"/>
      <c r="IM243" s="344">
        <f t="shared" si="1890"/>
        <v>0</v>
      </c>
      <c r="IN243" s="346"/>
      <c r="IO243" s="347"/>
      <c r="IP243" s="347"/>
      <c r="IQ243" s="344">
        <f t="shared" si="1891"/>
        <v>0</v>
      </c>
      <c r="IR243" s="345">
        <v>0.294289866351475</v>
      </c>
      <c r="IS243" s="348">
        <f t="shared" si="1892"/>
        <v>0</v>
      </c>
      <c r="IT243" s="349">
        <f t="shared" si="1893"/>
        <v>0</v>
      </c>
      <c r="IU243" s="350"/>
      <c r="IV243" s="341">
        <v>3.0</v>
      </c>
      <c r="IW243" s="342" t="s">
        <v>144</v>
      </c>
      <c r="IX243" s="343" t="s">
        <v>121</v>
      </c>
      <c r="IY243" s="343" t="s">
        <v>123</v>
      </c>
      <c r="IZ243" s="344">
        <f>ADHB!JB243</f>
        <v>0</v>
      </c>
      <c r="JA243" s="344"/>
      <c r="JB243" s="344">
        <f t="shared" si="1894"/>
        <v>0</v>
      </c>
      <c r="JC243" s="345"/>
      <c r="JD243" s="344">
        <f t="shared" si="1895"/>
        <v>0</v>
      </c>
      <c r="JE243" s="346"/>
      <c r="JF243" s="347"/>
      <c r="JG243" s="347"/>
      <c r="JH243" s="344">
        <f t="shared" si="1896"/>
        <v>0</v>
      </c>
      <c r="JI243" s="345">
        <v>0.294289866351475</v>
      </c>
      <c r="JJ243" s="348">
        <f t="shared" si="1897"/>
        <v>0</v>
      </c>
      <c r="JK243" s="349">
        <f t="shared" si="1898"/>
        <v>0</v>
      </c>
      <c r="JL243" s="350"/>
      <c r="JM243" s="341">
        <v>3.0</v>
      </c>
      <c r="JN243" s="342" t="s">
        <v>144</v>
      </c>
      <c r="JO243" s="343" t="s">
        <v>121</v>
      </c>
      <c r="JP243" s="343" t="s">
        <v>123</v>
      </c>
      <c r="JQ243" s="344">
        <f>ADHB!JS243</f>
        <v>0</v>
      </c>
      <c r="JR243" s="344"/>
      <c r="JS243" s="344">
        <f t="shared" si="1899"/>
        <v>0</v>
      </c>
      <c r="JT243" s="345"/>
      <c r="JU243" s="344">
        <f t="shared" si="1900"/>
        <v>0</v>
      </c>
      <c r="JV243" s="346"/>
      <c r="JW243" s="347"/>
      <c r="JX243" s="347"/>
      <c r="JY243" s="344">
        <f t="shared" si="1901"/>
        <v>0</v>
      </c>
      <c r="JZ243" s="345">
        <v>0.294289866351475</v>
      </c>
      <c r="KA243" s="348">
        <f t="shared" si="1902"/>
        <v>0</v>
      </c>
      <c r="KB243" s="349">
        <f t="shared" si="1903"/>
        <v>0</v>
      </c>
      <c r="KC243" s="350"/>
      <c r="KD243" s="341">
        <v>3.0</v>
      </c>
      <c r="KE243" s="342" t="s">
        <v>144</v>
      </c>
      <c r="KF243" s="343" t="s">
        <v>121</v>
      </c>
      <c r="KG243" s="343" t="s">
        <v>123</v>
      </c>
      <c r="KH243" s="344">
        <f>ADHB!KJ243</f>
        <v>0</v>
      </c>
      <c r="KI243" s="344"/>
      <c r="KJ243" s="344">
        <f t="shared" si="1904"/>
        <v>0</v>
      </c>
      <c r="KK243" s="345"/>
      <c r="KL243" s="344">
        <f t="shared" si="1905"/>
        <v>0</v>
      </c>
      <c r="KM243" s="346"/>
      <c r="KN243" s="347"/>
      <c r="KO243" s="347"/>
      <c r="KP243" s="344">
        <f t="shared" si="1906"/>
        <v>0</v>
      </c>
      <c r="KQ243" s="345">
        <v>0.294289866351475</v>
      </c>
      <c r="KR243" s="348">
        <f t="shared" si="1907"/>
        <v>0</v>
      </c>
      <c r="KS243" s="349">
        <f t="shared" si="1908"/>
        <v>0</v>
      </c>
      <c r="KT243" s="350"/>
      <c r="KU243" s="351"/>
    </row>
    <row r="244" ht="15.75" customHeight="1">
      <c r="A244" s="341">
        <v>4.0</v>
      </c>
      <c r="B244" s="342" t="s">
        <v>145</v>
      </c>
      <c r="C244" s="343" t="s">
        <v>121</v>
      </c>
      <c r="D244" s="343" t="s">
        <v>123</v>
      </c>
      <c r="E244" s="344">
        <f>ADHB!G244</f>
        <v>0</v>
      </c>
      <c r="F244" s="344"/>
      <c r="G244" s="344">
        <f t="shared" si="1819"/>
        <v>0</v>
      </c>
      <c r="H244" s="345"/>
      <c r="I244" s="344">
        <f t="shared" si="1820"/>
        <v>0</v>
      </c>
      <c r="J244" s="346"/>
      <c r="K244" s="347"/>
      <c r="L244" s="347"/>
      <c r="M244" s="344">
        <f t="shared" si="1821"/>
        <v>0</v>
      </c>
      <c r="N244" s="345">
        <v>0.294289866351475</v>
      </c>
      <c r="O244" s="348">
        <f t="shared" si="1822"/>
        <v>0</v>
      </c>
      <c r="P244" s="349">
        <f t="shared" si="1823"/>
        <v>0</v>
      </c>
      <c r="Q244" s="350"/>
      <c r="R244" s="341">
        <v>4.0</v>
      </c>
      <c r="S244" s="342" t="s">
        <v>145</v>
      </c>
      <c r="T244" s="343" t="s">
        <v>121</v>
      </c>
      <c r="U244" s="343" t="s">
        <v>123</v>
      </c>
      <c r="V244" s="344">
        <f>ADHB!X244</f>
        <v>0</v>
      </c>
      <c r="W244" s="344"/>
      <c r="X244" s="344">
        <f t="shared" si="1824"/>
        <v>0</v>
      </c>
      <c r="Y244" s="345"/>
      <c r="Z244" s="344">
        <f t="shared" si="1825"/>
        <v>0</v>
      </c>
      <c r="AA244" s="346"/>
      <c r="AB244" s="347"/>
      <c r="AC244" s="347"/>
      <c r="AD244" s="344">
        <f t="shared" si="1826"/>
        <v>0</v>
      </c>
      <c r="AE244" s="345">
        <v>0.294289866351475</v>
      </c>
      <c r="AF244" s="348">
        <f t="shared" si="1827"/>
        <v>0</v>
      </c>
      <c r="AG244" s="349">
        <f t="shared" si="1828"/>
        <v>0</v>
      </c>
      <c r="AH244" s="350"/>
      <c r="AI244" s="341">
        <v>4.0</v>
      </c>
      <c r="AJ244" s="342" t="s">
        <v>145</v>
      </c>
      <c r="AK244" s="343" t="s">
        <v>121</v>
      </c>
      <c r="AL244" s="343" t="s">
        <v>123</v>
      </c>
      <c r="AM244" s="344">
        <f>ADHB!AO244</f>
        <v>0</v>
      </c>
      <c r="AN244" s="344"/>
      <c r="AO244" s="344">
        <f t="shared" si="1829"/>
        <v>0</v>
      </c>
      <c r="AP244" s="345"/>
      <c r="AQ244" s="344">
        <f t="shared" si="1830"/>
        <v>0</v>
      </c>
      <c r="AR244" s="346"/>
      <c r="AS244" s="347"/>
      <c r="AT244" s="347"/>
      <c r="AU244" s="344">
        <f t="shared" si="1831"/>
        <v>0</v>
      </c>
      <c r="AV244" s="345">
        <v>0.294289866351475</v>
      </c>
      <c r="AW244" s="348">
        <f t="shared" si="1832"/>
        <v>0</v>
      </c>
      <c r="AX244" s="349">
        <f t="shared" si="1833"/>
        <v>0</v>
      </c>
      <c r="AY244" s="350"/>
      <c r="AZ244" s="341">
        <v>4.0</v>
      </c>
      <c r="BA244" s="342" t="s">
        <v>145</v>
      </c>
      <c r="BB244" s="343" t="s">
        <v>121</v>
      </c>
      <c r="BC244" s="343" t="s">
        <v>123</v>
      </c>
      <c r="BD244" s="344">
        <f>ADHB!BF244</f>
        <v>0</v>
      </c>
      <c r="BE244" s="344"/>
      <c r="BF244" s="344">
        <f t="shared" si="1834"/>
        <v>0</v>
      </c>
      <c r="BG244" s="345"/>
      <c r="BH244" s="344">
        <f t="shared" si="1835"/>
        <v>0</v>
      </c>
      <c r="BI244" s="346"/>
      <c r="BJ244" s="347"/>
      <c r="BK244" s="347"/>
      <c r="BL244" s="344">
        <f t="shared" si="1836"/>
        <v>0</v>
      </c>
      <c r="BM244" s="345">
        <v>0.294289866351475</v>
      </c>
      <c r="BN244" s="348">
        <f t="shared" si="1837"/>
        <v>0</v>
      </c>
      <c r="BO244" s="349">
        <f t="shared" si="1838"/>
        <v>0</v>
      </c>
      <c r="BP244" s="350"/>
      <c r="BQ244" s="341">
        <v>4.0</v>
      </c>
      <c r="BR244" s="342" t="s">
        <v>145</v>
      </c>
      <c r="BS244" s="343" t="s">
        <v>121</v>
      </c>
      <c r="BT244" s="343" t="s">
        <v>123</v>
      </c>
      <c r="BU244" s="344">
        <f>ADHB!BW244</f>
        <v>0</v>
      </c>
      <c r="BV244" s="344"/>
      <c r="BW244" s="344">
        <f t="shared" si="1839"/>
        <v>0</v>
      </c>
      <c r="BX244" s="345"/>
      <c r="BY244" s="344">
        <f t="shared" si="1840"/>
        <v>0</v>
      </c>
      <c r="BZ244" s="346"/>
      <c r="CA244" s="347"/>
      <c r="CB244" s="347"/>
      <c r="CC244" s="344">
        <f t="shared" si="1841"/>
        <v>0</v>
      </c>
      <c r="CD244" s="345">
        <v>0.294289866351475</v>
      </c>
      <c r="CE244" s="348">
        <f t="shared" si="1842"/>
        <v>0</v>
      </c>
      <c r="CF244" s="349">
        <f t="shared" si="1843"/>
        <v>0</v>
      </c>
      <c r="CG244" s="350"/>
      <c r="CH244" s="341">
        <v>4.0</v>
      </c>
      <c r="CI244" s="342" t="s">
        <v>145</v>
      </c>
      <c r="CJ244" s="343" t="s">
        <v>121</v>
      </c>
      <c r="CK244" s="343" t="s">
        <v>123</v>
      </c>
      <c r="CL244" s="344">
        <f>ADHB!CN244</f>
        <v>0</v>
      </c>
      <c r="CM244" s="344"/>
      <c r="CN244" s="344">
        <f t="shared" si="1844"/>
        <v>0</v>
      </c>
      <c r="CO244" s="345"/>
      <c r="CP244" s="344">
        <f t="shared" si="1845"/>
        <v>0</v>
      </c>
      <c r="CQ244" s="346"/>
      <c r="CR244" s="347"/>
      <c r="CS244" s="347"/>
      <c r="CT244" s="344">
        <f t="shared" si="1846"/>
        <v>0</v>
      </c>
      <c r="CU244" s="345">
        <v>0.294289866351475</v>
      </c>
      <c r="CV244" s="348">
        <f t="shared" si="1847"/>
        <v>0</v>
      </c>
      <c r="CW244" s="349">
        <f t="shared" si="1848"/>
        <v>0</v>
      </c>
      <c r="CX244" s="350"/>
      <c r="CY244" s="341">
        <v>4.0</v>
      </c>
      <c r="CZ244" s="342" t="s">
        <v>145</v>
      </c>
      <c r="DA244" s="343" t="s">
        <v>121</v>
      </c>
      <c r="DB244" s="343" t="s">
        <v>123</v>
      </c>
      <c r="DC244" s="344">
        <f>ADHB!DE244</f>
        <v>0</v>
      </c>
      <c r="DD244" s="344"/>
      <c r="DE244" s="344">
        <f t="shared" si="1849"/>
        <v>0</v>
      </c>
      <c r="DF244" s="345"/>
      <c r="DG244" s="344">
        <f t="shared" si="1850"/>
        <v>0</v>
      </c>
      <c r="DH244" s="346"/>
      <c r="DI244" s="347"/>
      <c r="DJ244" s="347"/>
      <c r="DK244" s="344">
        <f t="shared" si="1851"/>
        <v>0</v>
      </c>
      <c r="DL244" s="345">
        <v>0.294289866351475</v>
      </c>
      <c r="DM244" s="348">
        <f t="shared" si="1852"/>
        <v>0</v>
      </c>
      <c r="DN244" s="349">
        <f t="shared" si="1853"/>
        <v>0</v>
      </c>
      <c r="DO244" s="350"/>
      <c r="DP244" s="341">
        <v>4.0</v>
      </c>
      <c r="DQ244" s="342" t="s">
        <v>145</v>
      </c>
      <c r="DR244" s="343" t="s">
        <v>121</v>
      </c>
      <c r="DS244" s="343" t="s">
        <v>123</v>
      </c>
      <c r="DT244" s="344">
        <f>ADHB!DV244</f>
        <v>0</v>
      </c>
      <c r="DU244" s="344"/>
      <c r="DV244" s="344">
        <f t="shared" si="1854"/>
        <v>0</v>
      </c>
      <c r="DW244" s="345"/>
      <c r="DX244" s="344">
        <f t="shared" si="1855"/>
        <v>0</v>
      </c>
      <c r="DY244" s="346"/>
      <c r="DZ244" s="347"/>
      <c r="EA244" s="347"/>
      <c r="EB244" s="344">
        <f t="shared" si="1856"/>
        <v>0</v>
      </c>
      <c r="EC244" s="345">
        <v>0.294289866351475</v>
      </c>
      <c r="ED244" s="348">
        <f t="shared" si="1857"/>
        <v>0</v>
      </c>
      <c r="EE244" s="349">
        <f t="shared" si="1858"/>
        <v>0</v>
      </c>
      <c r="EF244" s="350"/>
      <c r="EG244" s="341">
        <v>4.0</v>
      </c>
      <c r="EH244" s="342" t="s">
        <v>145</v>
      </c>
      <c r="EI244" s="343" t="s">
        <v>121</v>
      </c>
      <c r="EJ244" s="343" t="s">
        <v>123</v>
      </c>
      <c r="EK244" s="344">
        <f>ADHB!EM244</f>
        <v>0</v>
      </c>
      <c r="EL244" s="344"/>
      <c r="EM244" s="344">
        <f t="shared" si="1859"/>
        <v>0</v>
      </c>
      <c r="EN244" s="345"/>
      <c r="EO244" s="344">
        <f t="shared" si="1860"/>
        <v>0</v>
      </c>
      <c r="EP244" s="346"/>
      <c r="EQ244" s="347"/>
      <c r="ER244" s="347"/>
      <c r="ES244" s="344">
        <f t="shared" si="1861"/>
        <v>0</v>
      </c>
      <c r="ET244" s="345">
        <v>0.294289866351475</v>
      </c>
      <c r="EU244" s="348">
        <f t="shared" si="1862"/>
        <v>0</v>
      </c>
      <c r="EV244" s="349">
        <f t="shared" si="1863"/>
        <v>0</v>
      </c>
      <c r="EW244" s="350"/>
      <c r="EX244" s="341">
        <v>4.0</v>
      </c>
      <c r="EY244" s="342" t="s">
        <v>145</v>
      </c>
      <c r="EZ244" s="343" t="s">
        <v>121</v>
      </c>
      <c r="FA244" s="343" t="s">
        <v>123</v>
      </c>
      <c r="FB244" s="344">
        <f>ADHB!FD244</f>
        <v>0</v>
      </c>
      <c r="FC244" s="344"/>
      <c r="FD244" s="344">
        <f t="shared" si="1864"/>
        <v>0</v>
      </c>
      <c r="FE244" s="345"/>
      <c r="FF244" s="344">
        <f t="shared" si="1865"/>
        <v>0</v>
      </c>
      <c r="FG244" s="346"/>
      <c r="FH244" s="347"/>
      <c r="FI244" s="347"/>
      <c r="FJ244" s="344">
        <f t="shared" si="1866"/>
        <v>0</v>
      </c>
      <c r="FK244" s="345">
        <v>0.294289866351475</v>
      </c>
      <c r="FL244" s="348">
        <f t="shared" si="1867"/>
        <v>0</v>
      </c>
      <c r="FM244" s="349">
        <f t="shared" si="1868"/>
        <v>0</v>
      </c>
      <c r="FN244" s="350"/>
      <c r="FO244" s="341">
        <v>4.0</v>
      </c>
      <c r="FP244" s="342" t="s">
        <v>145</v>
      </c>
      <c r="FQ244" s="343" t="s">
        <v>121</v>
      </c>
      <c r="FR244" s="343" t="s">
        <v>123</v>
      </c>
      <c r="FS244" s="344">
        <f>ADHB!FU244</f>
        <v>0</v>
      </c>
      <c r="FT244" s="344"/>
      <c r="FU244" s="344">
        <f t="shared" si="1869"/>
        <v>0</v>
      </c>
      <c r="FV244" s="345"/>
      <c r="FW244" s="344">
        <f t="shared" si="1870"/>
        <v>0</v>
      </c>
      <c r="FX244" s="346"/>
      <c r="FY244" s="347"/>
      <c r="FZ244" s="347"/>
      <c r="GA244" s="344">
        <f t="shared" si="1871"/>
        <v>0</v>
      </c>
      <c r="GB244" s="345">
        <v>0.294289866351475</v>
      </c>
      <c r="GC244" s="348">
        <f t="shared" si="1872"/>
        <v>0</v>
      </c>
      <c r="GD244" s="349">
        <f t="shared" si="1873"/>
        <v>0</v>
      </c>
      <c r="GE244" s="350"/>
      <c r="GF244" s="341">
        <v>4.0</v>
      </c>
      <c r="GG244" s="342" t="s">
        <v>145</v>
      </c>
      <c r="GH244" s="343" t="s">
        <v>121</v>
      </c>
      <c r="GI244" s="343" t="s">
        <v>123</v>
      </c>
      <c r="GJ244" s="344">
        <f>ADHB!GL244</f>
        <v>0</v>
      </c>
      <c r="GK244" s="344"/>
      <c r="GL244" s="344">
        <f t="shared" si="1874"/>
        <v>0</v>
      </c>
      <c r="GM244" s="345"/>
      <c r="GN244" s="344">
        <f t="shared" si="1875"/>
        <v>0</v>
      </c>
      <c r="GO244" s="346"/>
      <c r="GP244" s="347"/>
      <c r="GQ244" s="347"/>
      <c r="GR244" s="344">
        <f t="shared" si="1876"/>
        <v>0</v>
      </c>
      <c r="GS244" s="345">
        <v>0.294289866351475</v>
      </c>
      <c r="GT244" s="348">
        <f t="shared" si="1877"/>
        <v>0</v>
      </c>
      <c r="GU244" s="349">
        <f t="shared" si="1878"/>
        <v>0</v>
      </c>
      <c r="GV244" s="350"/>
      <c r="GW244" s="341">
        <v>4.0</v>
      </c>
      <c r="GX244" s="342" t="s">
        <v>145</v>
      </c>
      <c r="GY244" s="343" t="s">
        <v>121</v>
      </c>
      <c r="GZ244" s="343" t="s">
        <v>123</v>
      </c>
      <c r="HA244" s="344">
        <f>ADHB!HC244</f>
        <v>0</v>
      </c>
      <c r="HB244" s="344"/>
      <c r="HC244" s="344">
        <f t="shared" si="1879"/>
        <v>0</v>
      </c>
      <c r="HD244" s="345"/>
      <c r="HE244" s="344">
        <f t="shared" si="1880"/>
        <v>0</v>
      </c>
      <c r="HF244" s="346"/>
      <c r="HG244" s="347"/>
      <c r="HH244" s="347"/>
      <c r="HI244" s="344">
        <f t="shared" si="1881"/>
        <v>0</v>
      </c>
      <c r="HJ244" s="345">
        <v>0.294289866351475</v>
      </c>
      <c r="HK244" s="348">
        <f t="shared" si="1882"/>
        <v>0</v>
      </c>
      <c r="HL244" s="349">
        <f t="shared" si="1883"/>
        <v>0</v>
      </c>
      <c r="HM244" s="350"/>
      <c r="HN244" s="341">
        <v>4.0</v>
      </c>
      <c r="HO244" s="342" t="s">
        <v>145</v>
      </c>
      <c r="HP244" s="343" t="s">
        <v>121</v>
      </c>
      <c r="HQ244" s="343" t="s">
        <v>123</v>
      </c>
      <c r="HR244" s="344">
        <f>ADHB!HT244</f>
        <v>0</v>
      </c>
      <c r="HS244" s="344"/>
      <c r="HT244" s="344">
        <f t="shared" si="1884"/>
        <v>0</v>
      </c>
      <c r="HU244" s="345"/>
      <c r="HV244" s="344">
        <f t="shared" si="1885"/>
        <v>0</v>
      </c>
      <c r="HW244" s="346"/>
      <c r="HX244" s="347"/>
      <c r="HY244" s="347"/>
      <c r="HZ244" s="344">
        <f t="shared" si="1886"/>
        <v>0</v>
      </c>
      <c r="IA244" s="345">
        <v>0.294289866351475</v>
      </c>
      <c r="IB244" s="348">
        <f t="shared" si="1887"/>
        <v>0</v>
      </c>
      <c r="IC244" s="349">
        <f t="shared" si="1888"/>
        <v>0</v>
      </c>
      <c r="ID244" s="350"/>
      <c r="IE244" s="341">
        <v>4.0</v>
      </c>
      <c r="IF244" s="342" t="s">
        <v>145</v>
      </c>
      <c r="IG244" s="343" t="s">
        <v>121</v>
      </c>
      <c r="IH244" s="343" t="s">
        <v>123</v>
      </c>
      <c r="II244" s="344">
        <f>ADHB!IK244</f>
        <v>0</v>
      </c>
      <c r="IJ244" s="344"/>
      <c r="IK244" s="344">
        <f t="shared" si="1889"/>
        <v>0</v>
      </c>
      <c r="IL244" s="345"/>
      <c r="IM244" s="344">
        <f t="shared" si="1890"/>
        <v>0</v>
      </c>
      <c r="IN244" s="346"/>
      <c r="IO244" s="347"/>
      <c r="IP244" s="347"/>
      <c r="IQ244" s="344">
        <f t="shared" si="1891"/>
        <v>0</v>
      </c>
      <c r="IR244" s="345">
        <v>0.294289866351475</v>
      </c>
      <c r="IS244" s="348">
        <f t="shared" si="1892"/>
        <v>0</v>
      </c>
      <c r="IT244" s="349">
        <f t="shared" si="1893"/>
        <v>0</v>
      </c>
      <c r="IU244" s="350"/>
      <c r="IV244" s="341">
        <v>4.0</v>
      </c>
      <c r="IW244" s="342" t="s">
        <v>145</v>
      </c>
      <c r="IX244" s="343" t="s">
        <v>121</v>
      </c>
      <c r="IY244" s="343" t="s">
        <v>123</v>
      </c>
      <c r="IZ244" s="344">
        <f>ADHB!JB244</f>
        <v>0</v>
      </c>
      <c r="JA244" s="344"/>
      <c r="JB244" s="344">
        <f t="shared" si="1894"/>
        <v>0</v>
      </c>
      <c r="JC244" s="345"/>
      <c r="JD244" s="344">
        <f t="shared" si="1895"/>
        <v>0</v>
      </c>
      <c r="JE244" s="346"/>
      <c r="JF244" s="347"/>
      <c r="JG244" s="347"/>
      <c r="JH244" s="344">
        <f t="shared" si="1896"/>
        <v>0</v>
      </c>
      <c r="JI244" s="345">
        <v>0.294289866351475</v>
      </c>
      <c r="JJ244" s="348">
        <f t="shared" si="1897"/>
        <v>0</v>
      </c>
      <c r="JK244" s="349">
        <f t="shared" si="1898"/>
        <v>0</v>
      </c>
      <c r="JL244" s="350"/>
      <c r="JM244" s="341">
        <v>4.0</v>
      </c>
      <c r="JN244" s="342" t="s">
        <v>145</v>
      </c>
      <c r="JO244" s="343" t="s">
        <v>121</v>
      </c>
      <c r="JP244" s="343" t="s">
        <v>123</v>
      </c>
      <c r="JQ244" s="344">
        <f>ADHB!JS244</f>
        <v>0</v>
      </c>
      <c r="JR244" s="344"/>
      <c r="JS244" s="344">
        <f t="shared" si="1899"/>
        <v>0</v>
      </c>
      <c r="JT244" s="345"/>
      <c r="JU244" s="344">
        <f t="shared" si="1900"/>
        <v>0</v>
      </c>
      <c r="JV244" s="346"/>
      <c r="JW244" s="347"/>
      <c r="JX244" s="347"/>
      <c r="JY244" s="344">
        <f t="shared" si="1901"/>
        <v>0</v>
      </c>
      <c r="JZ244" s="345">
        <v>0.294289866351475</v>
      </c>
      <c r="KA244" s="348">
        <f t="shared" si="1902"/>
        <v>0</v>
      </c>
      <c r="KB244" s="349">
        <f t="shared" si="1903"/>
        <v>0</v>
      </c>
      <c r="KC244" s="350"/>
      <c r="KD244" s="341">
        <v>4.0</v>
      </c>
      <c r="KE244" s="342" t="s">
        <v>145</v>
      </c>
      <c r="KF244" s="343" t="s">
        <v>121</v>
      </c>
      <c r="KG244" s="343" t="s">
        <v>123</v>
      </c>
      <c r="KH244" s="344">
        <f>ADHB!KJ244</f>
        <v>0</v>
      </c>
      <c r="KI244" s="344"/>
      <c r="KJ244" s="344">
        <f t="shared" si="1904"/>
        <v>0</v>
      </c>
      <c r="KK244" s="345"/>
      <c r="KL244" s="344">
        <f t="shared" si="1905"/>
        <v>0</v>
      </c>
      <c r="KM244" s="346"/>
      <c r="KN244" s="347"/>
      <c r="KO244" s="347"/>
      <c r="KP244" s="344">
        <f t="shared" si="1906"/>
        <v>0</v>
      </c>
      <c r="KQ244" s="345">
        <v>0.294289866351475</v>
      </c>
      <c r="KR244" s="348">
        <f t="shared" si="1907"/>
        <v>0</v>
      </c>
      <c r="KS244" s="349">
        <f t="shared" si="1908"/>
        <v>0</v>
      </c>
      <c r="KT244" s="350"/>
      <c r="KU244" s="351"/>
    </row>
    <row r="245" ht="15.75" customHeight="1">
      <c r="A245" s="341">
        <v>5.0</v>
      </c>
      <c r="B245" s="342" t="s">
        <v>146</v>
      </c>
      <c r="C245" s="343" t="s">
        <v>121</v>
      </c>
      <c r="D245" s="343" t="s">
        <v>123</v>
      </c>
      <c r="E245" s="344">
        <f>ADHB!G245</f>
        <v>0</v>
      </c>
      <c r="F245" s="344"/>
      <c r="G245" s="344">
        <f t="shared" si="1819"/>
        <v>0</v>
      </c>
      <c r="H245" s="345"/>
      <c r="I245" s="344">
        <f t="shared" si="1820"/>
        <v>0</v>
      </c>
      <c r="J245" s="346"/>
      <c r="K245" s="347"/>
      <c r="L245" s="347"/>
      <c r="M245" s="344">
        <f t="shared" si="1821"/>
        <v>0</v>
      </c>
      <c r="N245" s="345">
        <v>0.294289866351475</v>
      </c>
      <c r="O245" s="348">
        <f t="shared" si="1822"/>
        <v>0</v>
      </c>
      <c r="P245" s="349">
        <f t="shared" si="1823"/>
        <v>0</v>
      </c>
      <c r="Q245" s="350"/>
      <c r="R245" s="341">
        <v>5.0</v>
      </c>
      <c r="S245" s="342" t="s">
        <v>146</v>
      </c>
      <c r="T245" s="343" t="s">
        <v>121</v>
      </c>
      <c r="U245" s="343" t="s">
        <v>123</v>
      </c>
      <c r="V245" s="344">
        <f>ADHB!X245</f>
        <v>0</v>
      </c>
      <c r="W245" s="344"/>
      <c r="X245" s="344">
        <f t="shared" si="1824"/>
        <v>0</v>
      </c>
      <c r="Y245" s="345"/>
      <c r="Z245" s="344">
        <f t="shared" si="1825"/>
        <v>0</v>
      </c>
      <c r="AA245" s="346"/>
      <c r="AB245" s="347"/>
      <c r="AC245" s="347"/>
      <c r="AD245" s="344">
        <f t="shared" si="1826"/>
        <v>0</v>
      </c>
      <c r="AE245" s="345">
        <v>0.294289866351475</v>
      </c>
      <c r="AF245" s="348">
        <f t="shared" si="1827"/>
        <v>0</v>
      </c>
      <c r="AG245" s="349">
        <f t="shared" si="1828"/>
        <v>0</v>
      </c>
      <c r="AH245" s="350"/>
      <c r="AI245" s="341">
        <v>5.0</v>
      </c>
      <c r="AJ245" s="342" t="s">
        <v>146</v>
      </c>
      <c r="AK245" s="343" t="s">
        <v>121</v>
      </c>
      <c r="AL245" s="343" t="s">
        <v>123</v>
      </c>
      <c r="AM245" s="344">
        <f>ADHB!AO245</f>
        <v>0</v>
      </c>
      <c r="AN245" s="344"/>
      <c r="AO245" s="344">
        <f t="shared" si="1829"/>
        <v>0</v>
      </c>
      <c r="AP245" s="345"/>
      <c r="AQ245" s="344">
        <f t="shared" si="1830"/>
        <v>0</v>
      </c>
      <c r="AR245" s="346"/>
      <c r="AS245" s="347"/>
      <c r="AT245" s="347"/>
      <c r="AU245" s="344">
        <f t="shared" si="1831"/>
        <v>0</v>
      </c>
      <c r="AV245" s="345">
        <v>0.294289866351475</v>
      </c>
      <c r="AW245" s="348">
        <f t="shared" si="1832"/>
        <v>0</v>
      </c>
      <c r="AX245" s="349">
        <f t="shared" si="1833"/>
        <v>0</v>
      </c>
      <c r="AY245" s="350"/>
      <c r="AZ245" s="341">
        <v>5.0</v>
      </c>
      <c r="BA245" s="342" t="s">
        <v>146</v>
      </c>
      <c r="BB245" s="343" t="s">
        <v>121</v>
      </c>
      <c r="BC245" s="343" t="s">
        <v>123</v>
      </c>
      <c r="BD245" s="344">
        <f>ADHB!BF245</f>
        <v>0</v>
      </c>
      <c r="BE245" s="344"/>
      <c r="BF245" s="344">
        <f t="shared" si="1834"/>
        <v>0</v>
      </c>
      <c r="BG245" s="345"/>
      <c r="BH245" s="344">
        <f t="shared" si="1835"/>
        <v>0</v>
      </c>
      <c r="BI245" s="346"/>
      <c r="BJ245" s="347"/>
      <c r="BK245" s="347"/>
      <c r="BL245" s="344">
        <f t="shared" si="1836"/>
        <v>0</v>
      </c>
      <c r="BM245" s="345">
        <v>0.294289866351475</v>
      </c>
      <c r="BN245" s="348">
        <f t="shared" si="1837"/>
        <v>0</v>
      </c>
      <c r="BO245" s="349">
        <f t="shared" si="1838"/>
        <v>0</v>
      </c>
      <c r="BP245" s="350"/>
      <c r="BQ245" s="341">
        <v>5.0</v>
      </c>
      <c r="BR245" s="342" t="s">
        <v>146</v>
      </c>
      <c r="BS245" s="343" t="s">
        <v>121</v>
      </c>
      <c r="BT245" s="343" t="s">
        <v>123</v>
      </c>
      <c r="BU245" s="344">
        <f>ADHB!BW245</f>
        <v>0</v>
      </c>
      <c r="BV245" s="344"/>
      <c r="BW245" s="344">
        <f t="shared" si="1839"/>
        <v>0</v>
      </c>
      <c r="BX245" s="345"/>
      <c r="BY245" s="344">
        <f t="shared" si="1840"/>
        <v>0</v>
      </c>
      <c r="BZ245" s="346"/>
      <c r="CA245" s="347"/>
      <c r="CB245" s="347"/>
      <c r="CC245" s="344">
        <f t="shared" si="1841"/>
        <v>0</v>
      </c>
      <c r="CD245" s="345">
        <v>0.294289866351475</v>
      </c>
      <c r="CE245" s="348">
        <f t="shared" si="1842"/>
        <v>0</v>
      </c>
      <c r="CF245" s="349">
        <f t="shared" si="1843"/>
        <v>0</v>
      </c>
      <c r="CG245" s="350"/>
      <c r="CH245" s="341">
        <v>5.0</v>
      </c>
      <c r="CI245" s="342" t="s">
        <v>146</v>
      </c>
      <c r="CJ245" s="343" t="s">
        <v>121</v>
      </c>
      <c r="CK245" s="343" t="s">
        <v>123</v>
      </c>
      <c r="CL245" s="344">
        <f>ADHB!CN245</f>
        <v>0</v>
      </c>
      <c r="CM245" s="344"/>
      <c r="CN245" s="344">
        <f t="shared" si="1844"/>
        <v>0</v>
      </c>
      <c r="CO245" s="345"/>
      <c r="CP245" s="344">
        <f t="shared" si="1845"/>
        <v>0</v>
      </c>
      <c r="CQ245" s="346"/>
      <c r="CR245" s="347"/>
      <c r="CS245" s="347"/>
      <c r="CT245" s="344">
        <f t="shared" si="1846"/>
        <v>0</v>
      </c>
      <c r="CU245" s="345">
        <v>0.294289866351475</v>
      </c>
      <c r="CV245" s="348">
        <f t="shared" si="1847"/>
        <v>0</v>
      </c>
      <c r="CW245" s="349">
        <f t="shared" si="1848"/>
        <v>0</v>
      </c>
      <c r="CX245" s="350"/>
      <c r="CY245" s="341">
        <v>5.0</v>
      </c>
      <c r="CZ245" s="342" t="s">
        <v>146</v>
      </c>
      <c r="DA245" s="343" t="s">
        <v>121</v>
      </c>
      <c r="DB245" s="343" t="s">
        <v>123</v>
      </c>
      <c r="DC245" s="344">
        <f>ADHB!DE245</f>
        <v>0</v>
      </c>
      <c r="DD245" s="344"/>
      <c r="DE245" s="344">
        <f t="shared" si="1849"/>
        <v>0</v>
      </c>
      <c r="DF245" s="345"/>
      <c r="DG245" s="344">
        <f t="shared" si="1850"/>
        <v>0</v>
      </c>
      <c r="DH245" s="346"/>
      <c r="DI245" s="347"/>
      <c r="DJ245" s="347"/>
      <c r="DK245" s="344">
        <f t="shared" si="1851"/>
        <v>0</v>
      </c>
      <c r="DL245" s="345">
        <v>0.294289866351475</v>
      </c>
      <c r="DM245" s="348">
        <f t="shared" si="1852"/>
        <v>0</v>
      </c>
      <c r="DN245" s="349">
        <f t="shared" si="1853"/>
        <v>0</v>
      </c>
      <c r="DO245" s="350"/>
      <c r="DP245" s="341">
        <v>5.0</v>
      </c>
      <c r="DQ245" s="342" t="s">
        <v>146</v>
      </c>
      <c r="DR245" s="343" t="s">
        <v>121</v>
      </c>
      <c r="DS245" s="343" t="s">
        <v>123</v>
      </c>
      <c r="DT245" s="344">
        <f>ADHB!DV245</f>
        <v>0</v>
      </c>
      <c r="DU245" s="344"/>
      <c r="DV245" s="344">
        <f t="shared" si="1854"/>
        <v>0</v>
      </c>
      <c r="DW245" s="345"/>
      <c r="DX245" s="344">
        <f t="shared" si="1855"/>
        <v>0</v>
      </c>
      <c r="DY245" s="346"/>
      <c r="DZ245" s="347"/>
      <c r="EA245" s="347"/>
      <c r="EB245" s="344">
        <f t="shared" si="1856"/>
        <v>0</v>
      </c>
      <c r="EC245" s="345">
        <v>0.294289866351475</v>
      </c>
      <c r="ED245" s="348">
        <f t="shared" si="1857"/>
        <v>0</v>
      </c>
      <c r="EE245" s="349">
        <f t="shared" si="1858"/>
        <v>0</v>
      </c>
      <c r="EF245" s="350"/>
      <c r="EG245" s="341">
        <v>5.0</v>
      </c>
      <c r="EH245" s="342" t="s">
        <v>146</v>
      </c>
      <c r="EI245" s="343" t="s">
        <v>121</v>
      </c>
      <c r="EJ245" s="343" t="s">
        <v>123</v>
      </c>
      <c r="EK245" s="344">
        <f>ADHB!EM245</f>
        <v>0</v>
      </c>
      <c r="EL245" s="344"/>
      <c r="EM245" s="344">
        <f t="shared" si="1859"/>
        <v>0</v>
      </c>
      <c r="EN245" s="345"/>
      <c r="EO245" s="344">
        <f t="shared" si="1860"/>
        <v>0</v>
      </c>
      <c r="EP245" s="346"/>
      <c r="EQ245" s="347"/>
      <c r="ER245" s="347"/>
      <c r="ES245" s="344">
        <f t="shared" si="1861"/>
        <v>0</v>
      </c>
      <c r="ET245" s="345">
        <v>0.294289866351475</v>
      </c>
      <c r="EU245" s="348">
        <f t="shared" si="1862"/>
        <v>0</v>
      </c>
      <c r="EV245" s="349">
        <f t="shared" si="1863"/>
        <v>0</v>
      </c>
      <c r="EW245" s="350"/>
      <c r="EX245" s="341">
        <v>5.0</v>
      </c>
      <c r="EY245" s="342" t="s">
        <v>146</v>
      </c>
      <c r="EZ245" s="343" t="s">
        <v>121</v>
      </c>
      <c r="FA245" s="343" t="s">
        <v>123</v>
      </c>
      <c r="FB245" s="344">
        <f>ADHB!FD245</f>
        <v>0</v>
      </c>
      <c r="FC245" s="344"/>
      <c r="FD245" s="344">
        <f t="shared" si="1864"/>
        <v>0</v>
      </c>
      <c r="FE245" s="345"/>
      <c r="FF245" s="344">
        <f t="shared" si="1865"/>
        <v>0</v>
      </c>
      <c r="FG245" s="346"/>
      <c r="FH245" s="347"/>
      <c r="FI245" s="347"/>
      <c r="FJ245" s="344">
        <f t="shared" si="1866"/>
        <v>0</v>
      </c>
      <c r="FK245" s="345">
        <v>0.294289866351475</v>
      </c>
      <c r="FL245" s="348">
        <f t="shared" si="1867"/>
        <v>0</v>
      </c>
      <c r="FM245" s="349">
        <f t="shared" si="1868"/>
        <v>0</v>
      </c>
      <c r="FN245" s="350"/>
      <c r="FO245" s="341">
        <v>5.0</v>
      </c>
      <c r="FP245" s="342" t="s">
        <v>146</v>
      </c>
      <c r="FQ245" s="343" t="s">
        <v>121</v>
      </c>
      <c r="FR245" s="343" t="s">
        <v>123</v>
      </c>
      <c r="FS245" s="344">
        <f>ADHB!FU245</f>
        <v>0</v>
      </c>
      <c r="FT245" s="344"/>
      <c r="FU245" s="344">
        <f t="shared" si="1869"/>
        <v>0</v>
      </c>
      <c r="FV245" s="345"/>
      <c r="FW245" s="344">
        <f t="shared" si="1870"/>
        <v>0</v>
      </c>
      <c r="FX245" s="346"/>
      <c r="FY245" s="347"/>
      <c r="FZ245" s="347"/>
      <c r="GA245" s="344">
        <f t="shared" si="1871"/>
        <v>0</v>
      </c>
      <c r="GB245" s="345">
        <v>0.294289866351475</v>
      </c>
      <c r="GC245" s="348">
        <f t="shared" si="1872"/>
        <v>0</v>
      </c>
      <c r="GD245" s="349">
        <f t="shared" si="1873"/>
        <v>0</v>
      </c>
      <c r="GE245" s="350"/>
      <c r="GF245" s="341">
        <v>5.0</v>
      </c>
      <c r="GG245" s="342" t="s">
        <v>146</v>
      </c>
      <c r="GH245" s="343" t="s">
        <v>121</v>
      </c>
      <c r="GI245" s="343" t="s">
        <v>123</v>
      </c>
      <c r="GJ245" s="344">
        <f>ADHB!GL245</f>
        <v>0</v>
      </c>
      <c r="GK245" s="344"/>
      <c r="GL245" s="344">
        <f t="shared" si="1874"/>
        <v>0</v>
      </c>
      <c r="GM245" s="345"/>
      <c r="GN245" s="344">
        <f t="shared" si="1875"/>
        <v>0</v>
      </c>
      <c r="GO245" s="346"/>
      <c r="GP245" s="347"/>
      <c r="GQ245" s="347"/>
      <c r="GR245" s="344">
        <f t="shared" si="1876"/>
        <v>0</v>
      </c>
      <c r="GS245" s="345">
        <v>0.294289866351475</v>
      </c>
      <c r="GT245" s="348">
        <f t="shared" si="1877"/>
        <v>0</v>
      </c>
      <c r="GU245" s="349">
        <f t="shared" si="1878"/>
        <v>0</v>
      </c>
      <c r="GV245" s="350"/>
      <c r="GW245" s="341">
        <v>5.0</v>
      </c>
      <c r="GX245" s="342" t="s">
        <v>146</v>
      </c>
      <c r="GY245" s="343" t="s">
        <v>121</v>
      </c>
      <c r="GZ245" s="343" t="s">
        <v>123</v>
      </c>
      <c r="HA245" s="344">
        <f>ADHB!HC245</f>
        <v>0</v>
      </c>
      <c r="HB245" s="344"/>
      <c r="HC245" s="344">
        <f t="shared" si="1879"/>
        <v>0</v>
      </c>
      <c r="HD245" s="345"/>
      <c r="HE245" s="344">
        <f t="shared" si="1880"/>
        <v>0</v>
      </c>
      <c r="HF245" s="346"/>
      <c r="HG245" s="347"/>
      <c r="HH245" s="347"/>
      <c r="HI245" s="344">
        <f t="shared" si="1881"/>
        <v>0</v>
      </c>
      <c r="HJ245" s="345">
        <v>0.294289866351475</v>
      </c>
      <c r="HK245" s="348">
        <f t="shared" si="1882"/>
        <v>0</v>
      </c>
      <c r="HL245" s="349">
        <f t="shared" si="1883"/>
        <v>0</v>
      </c>
      <c r="HM245" s="350"/>
      <c r="HN245" s="341">
        <v>5.0</v>
      </c>
      <c r="HO245" s="342" t="s">
        <v>146</v>
      </c>
      <c r="HP245" s="343" t="s">
        <v>121</v>
      </c>
      <c r="HQ245" s="343" t="s">
        <v>123</v>
      </c>
      <c r="HR245" s="344">
        <f>ADHB!HT245</f>
        <v>0</v>
      </c>
      <c r="HS245" s="344"/>
      <c r="HT245" s="344">
        <f t="shared" si="1884"/>
        <v>0</v>
      </c>
      <c r="HU245" s="345"/>
      <c r="HV245" s="344">
        <f t="shared" si="1885"/>
        <v>0</v>
      </c>
      <c r="HW245" s="346"/>
      <c r="HX245" s="347"/>
      <c r="HY245" s="347"/>
      <c r="HZ245" s="344">
        <f t="shared" si="1886"/>
        <v>0</v>
      </c>
      <c r="IA245" s="345">
        <v>0.294289866351475</v>
      </c>
      <c r="IB245" s="348">
        <f t="shared" si="1887"/>
        <v>0</v>
      </c>
      <c r="IC245" s="349">
        <f t="shared" si="1888"/>
        <v>0</v>
      </c>
      <c r="ID245" s="350"/>
      <c r="IE245" s="341">
        <v>5.0</v>
      </c>
      <c r="IF245" s="342" t="s">
        <v>146</v>
      </c>
      <c r="IG245" s="343" t="s">
        <v>121</v>
      </c>
      <c r="IH245" s="343" t="s">
        <v>123</v>
      </c>
      <c r="II245" s="344">
        <f>ADHB!IK245</f>
        <v>0</v>
      </c>
      <c r="IJ245" s="344"/>
      <c r="IK245" s="344">
        <f t="shared" si="1889"/>
        <v>0</v>
      </c>
      <c r="IL245" s="345"/>
      <c r="IM245" s="344">
        <f t="shared" si="1890"/>
        <v>0</v>
      </c>
      <c r="IN245" s="346"/>
      <c r="IO245" s="347"/>
      <c r="IP245" s="347"/>
      <c r="IQ245" s="344">
        <f t="shared" si="1891"/>
        <v>0</v>
      </c>
      <c r="IR245" s="345">
        <v>0.294289866351475</v>
      </c>
      <c r="IS245" s="348">
        <f t="shared" si="1892"/>
        <v>0</v>
      </c>
      <c r="IT245" s="349">
        <f t="shared" si="1893"/>
        <v>0</v>
      </c>
      <c r="IU245" s="350"/>
      <c r="IV245" s="341">
        <v>5.0</v>
      </c>
      <c r="IW245" s="342" t="s">
        <v>146</v>
      </c>
      <c r="IX245" s="343" t="s">
        <v>121</v>
      </c>
      <c r="IY245" s="343" t="s">
        <v>123</v>
      </c>
      <c r="IZ245" s="344">
        <f>ADHB!JB245</f>
        <v>0</v>
      </c>
      <c r="JA245" s="344"/>
      <c r="JB245" s="344">
        <f t="shared" si="1894"/>
        <v>0</v>
      </c>
      <c r="JC245" s="345"/>
      <c r="JD245" s="344">
        <f t="shared" si="1895"/>
        <v>0</v>
      </c>
      <c r="JE245" s="346"/>
      <c r="JF245" s="347"/>
      <c r="JG245" s="347"/>
      <c r="JH245" s="344">
        <f t="shared" si="1896"/>
        <v>0</v>
      </c>
      <c r="JI245" s="345">
        <v>0.294289866351475</v>
      </c>
      <c r="JJ245" s="348">
        <f t="shared" si="1897"/>
        <v>0</v>
      </c>
      <c r="JK245" s="349">
        <f t="shared" si="1898"/>
        <v>0</v>
      </c>
      <c r="JL245" s="350"/>
      <c r="JM245" s="341">
        <v>5.0</v>
      </c>
      <c r="JN245" s="342" t="s">
        <v>146</v>
      </c>
      <c r="JO245" s="343" t="s">
        <v>121</v>
      </c>
      <c r="JP245" s="343" t="s">
        <v>123</v>
      </c>
      <c r="JQ245" s="344">
        <f>ADHB!JS245</f>
        <v>0</v>
      </c>
      <c r="JR245" s="344"/>
      <c r="JS245" s="344">
        <f t="shared" si="1899"/>
        <v>0</v>
      </c>
      <c r="JT245" s="345"/>
      <c r="JU245" s="344">
        <f t="shared" si="1900"/>
        <v>0</v>
      </c>
      <c r="JV245" s="346"/>
      <c r="JW245" s="347"/>
      <c r="JX245" s="347"/>
      <c r="JY245" s="344">
        <f t="shared" si="1901"/>
        <v>0</v>
      </c>
      <c r="JZ245" s="345">
        <v>0.294289866351475</v>
      </c>
      <c r="KA245" s="348">
        <f t="shared" si="1902"/>
        <v>0</v>
      </c>
      <c r="KB245" s="349">
        <f t="shared" si="1903"/>
        <v>0</v>
      </c>
      <c r="KC245" s="350"/>
      <c r="KD245" s="341">
        <v>5.0</v>
      </c>
      <c r="KE245" s="342" t="s">
        <v>146</v>
      </c>
      <c r="KF245" s="343" t="s">
        <v>121</v>
      </c>
      <c r="KG245" s="343" t="s">
        <v>123</v>
      </c>
      <c r="KH245" s="344">
        <f>ADHB!KJ245</f>
        <v>0</v>
      </c>
      <c r="KI245" s="344"/>
      <c r="KJ245" s="344">
        <f t="shared" si="1904"/>
        <v>0</v>
      </c>
      <c r="KK245" s="345"/>
      <c r="KL245" s="344">
        <f t="shared" si="1905"/>
        <v>0</v>
      </c>
      <c r="KM245" s="346"/>
      <c r="KN245" s="347"/>
      <c r="KO245" s="347"/>
      <c r="KP245" s="344">
        <f t="shared" si="1906"/>
        <v>0</v>
      </c>
      <c r="KQ245" s="345">
        <v>0.294289866351475</v>
      </c>
      <c r="KR245" s="348">
        <f t="shared" si="1907"/>
        <v>0</v>
      </c>
      <c r="KS245" s="349">
        <f t="shared" si="1908"/>
        <v>0</v>
      </c>
      <c r="KT245" s="350"/>
      <c r="KU245" s="351"/>
    </row>
    <row r="246" ht="15.75" customHeight="1">
      <c r="A246" s="341">
        <v>6.0</v>
      </c>
      <c r="B246" s="342" t="s">
        <v>132</v>
      </c>
      <c r="C246" s="343" t="s">
        <v>121</v>
      </c>
      <c r="D246" s="343" t="s">
        <v>123</v>
      </c>
      <c r="E246" s="344">
        <f>ADHB!G246</f>
        <v>0</v>
      </c>
      <c r="F246" s="344"/>
      <c r="G246" s="344">
        <f t="shared" si="1819"/>
        <v>0</v>
      </c>
      <c r="H246" s="345"/>
      <c r="I246" s="344">
        <f t="shared" si="1820"/>
        <v>0</v>
      </c>
      <c r="J246" s="346"/>
      <c r="K246" s="347"/>
      <c r="L246" s="347"/>
      <c r="M246" s="344">
        <f t="shared" si="1821"/>
        <v>0</v>
      </c>
      <c r="N246" s="345">
        <v>0.294289866351475</v>
      </c>
      <c r="O246" s="348">
        <f t="shared" si="1822"/>
        <v>0</v>
      </c>
      <c r="P246" s="349">
        <f t="shared" si="1823"/>
        <v>0</v>
      </c>
      <c r="Q246" s="350"/>
      <c r="R246" s="341">
        <v>6.0</v>
      </c>
      <c r="S246" s="342" t="s">
        <v>132</v>
      </c>
      <c r="T246" s="343" t="s">
        <v>121</v>
      </c>
      <c r="U246" s="343" t="s">
        <v>123</v>
      </c>
      <c r="V246" s="344">
        <f>ADHB!X246</f>
        <v>0</v>
      </c>
      <c r="W246" s="344"/>
      <c r="X246" s="344">
        <f t="shared" si="1824"/>
        <v>0</v>
      </c>
      <c r="Y246" s="345"/>
      <c r="Z246" s="344">
        <f t="shared" si="1825"/>
        <v>0</v>
      </c>
      <c r="AA246" s="346"/>
      <c r="AB246" s="347"/>
      <c r="AC246" s="347"/>
      <c r="AD246" s="344">
        <f t="shared" si="1826"/>
        <v>0</v>
      </c>
      <c r="AE246" s="345">
        <v>0.294289866351475</v>
      </c>
      <c r="AF246" s="348">
        <f t="shared" si="1827"/>
        <v>0</v>
      </c>
      <c r="AG246" s="349">
        <f t="shared" si="1828"/>
        <v>0</v>
      </c>
      <c r="AH246" s="350"/>
      <c r="AI246" s="341">
        <v>6.0</v>
      </c>
      <c r="AJ246" s="342" t="s">
        <v>132</v>
      </c>
      <c r="AK246" s="343" t="s">
        <v>121</v>
      </c>
      <c r="AL246" s="343" t="s">
        <v>123</v>
      </c>
      <c r="AM246" s="344">
        <f>ADHB!AO246</f>
        <v>0</v>
      </c>
      <c r="AN246" s="344"/>
      <c r="AO246" s="344">
        <f t="shared" si="1829"/>
        <v>0</v>
      </c>
      <c r="AP246" s="345"/>
      <c r="AQ246" s="344">
        <f t="shared" si="1830"/>
        <v>0</v>
      </c>
      <c r="AR246" s="346"/>
      <c r="AS246" s="347"/>
      <c r="AT246" s="347"/>
      <c r="AU246" s="344">
        <f t="shared" si="1831"/>
        <v>0</v>
      </c>
      <c r="AV246" s="345">
        <v>0.294289866351475</v>
      </c>
      <c r="AW246" s="348">
        <f t="shared" si="1832"/>
        <v>0</v>
      </c>
      <c r="AX246" s="349">
        <f t="shared" si="1833"/>
        <v>0</v>
      </c>
      <c r="AY246" s="350"/>
      <c r="AZ246" s="341">
        <v>6.0</v>
      </c>
      <c r="BA246" s="342" t="s">
        <v>132</v>
      </c>
      <c r="BB246" s="343" t="s">
        <v>121</v>
      </c>
      <c r="BC246" s="343" t="s">
        <v>123</v>
      </c>
      <c r="BD246" s="344">
        <f>ADHB!BF246</f>
        <v>0</v>
      </c>
      <c r="BE246" s="344"/>
      <c r="BF246" s="344">
        <f t="shared" si="1834"/>
        <v>0</v>
      </c>
      <c r="BG246" s="345"/>
      <c r="BH246" s="344">
        <f t="shared" si="1835"/>
        <v>0</v>
      </c>
      <c r="BI246" s="346"/>
      <c r="BJ246" s="347"/>
      <c r="BK246" s="347"/>
      <c r="BL246" s="344">
        <f t="shared" si="1836"/>
        <v>0</v>
      </c>
      <c r="BM246" s="345">
        <v>0.294289866351475</v>
      </c>
      <c r="BN246" s="348">
        <f t="shared" si="1837"/>
        <v>0</v>
      </c>
      <c r="BO246" s="349">
        <f t="shared" si="1838"/>
        <v>0</v>
      </c>
      <c r="BP246" s="350"/>
      <c r="BQ246" s="341">
        <v>6.0</v>
      </c>
      <c r="BR246" s="342" t="s">
        <v>132</v>
      </c>
      <c r="BS246" s="343" t="s">
        <v>121</v>
      </c>
      <c r="BT246" s="343" t="s">
        <v>123</v>
      </c>
      <c r="BU246" s="344">
        <f>ADHB!BW246</f>
        <v>0</v>
      </c>
      <c r="BV246" s="344"/>
      <c r="BW246" s="344">
        <f t="shared" si="1839"/>
        <v>0</v>
      </c>
      <c r="BX246" s="345"/>
      <c r="BY246" s="344">
        <f t="shared" si="1840"/>
        <v>0</v>
      </c>
      <c r="BZ246" s="346"/>
      <c r="CA246" s="347"/>
      <c r="CB246" s="347"/>
      <c r="CC246" s="344">
        <f t="shared" si="1841"/>
        <v>0</v>
      </c>
      <c r="CD246" s="345">
        <v>0.294289866351475</v>
      </c>
      <c r="CE246" s="348">
        <f t="shared" si="1842"/>
        <v>0</v>
      </c>
      <c r="CF246" s="349">
        <f t="shared" si="1843"/>
        <v>0</v>
      </c>
      <c r="CG246" s="350"/>
      <c r="CH246" s="341">
        <v>6.0</v>
      </c>
      <c r="CI246" s="342" t="s">
        <v>132</v>
      </c>
      <c r="CJ246" s="343" t="s">
        <v>121</v>
      </c>
      <c r="CK246" s="343" t="s">
        <v>123</v>
      </c>
      <c r="CL246" s="344">
        <f>ADHB!CN246</f>
        <v>0</v>
      </c>
      <c r="CM246" s="344"/>
      <c r="CN246" s="344">
        <f t="shared" si="1844"/>
        <v>0</v>
      </c>
      <c r="CO246" s="345"/>
      <c r="CP246" s="344">
        <f t="shared" si="1845"/>
        <v>0</v>
      </c>
      <c r="CQ246" s="346"/>
      <c r="CR246" s="347"/>
      <c r="CS246" s="347"/>
      <c r="CT246" s="344">
        <f t="shared" si="1846"/>
        <v>0</v>
      </c>
      <c r="CU246" s="345">
        <v>0.294289866351475</v>
      </c>
      <c r="CV246" s="348">
        <f t="shared" si="1847"/>
        <v>0</v>
      </c>
      <c r="CW246" s="349">
        <f t="shared" si="1848"/>
        <v>0</v>
      </c>
      <c r="CX246" s="350"/>
      <c r="CY246" s="341">
        <v>6.0</v>
      </c>
      <c r="CZ246" s="342" t="s">
        <v>132</v>
      </c>
      <c r="DA246" s="343" t="s">
        <v>121</v>
      </c>
      <c r="DB246" s="343" t="s">
        <v>123</v>
      </c>
      <c r="DC246" s="344">
        <f>ADHB!DE246</f>
        <v>0</v>
      </c>
      <c r="DD246" s="344"/>
      <c r="DE246" s="344">
        <f t="shared" si="1849"/>
        <v>0</v>
      </c>
      <c r="DF246" s="345"/>
      <c r="DG246" s="344">
        <f t="shared" si="1850"/>
        <v>0</v>
      </c>
      <c r="DH246" s="346"/>
      <c r="DI246" s="347"/>
      <c r="DJ246" s="347"/>
      <c r="DK246" s="344">
        <f t="shared" si="1851"/>
        <v>0</v>
      </c>
      <c r="DL246" s="345">
        <v>0.294289866351475</v>
      </c>
      <c r="DM246" s="348">
        <f t="shared" si="1852"/>
        <v>0</v>
      </c>
      <c r="DN246" s="349">
        <f t="shared" si="1853"/>
        <v>0</v>
      </c>
      <c r="DO246" s="350"/>
      <c r="DP246" s="341">
        <v>6.0</v>
      </c>
      <c r="DQ246" s="342" t="s">
        <v>132</v>
      </c>
      <c r="DR246" s="343" t="s">
        <v>121</v>
      </c>
      <c r="DS246" s="343" t="s">
        <v>123</v>
      </c>
      <c r="DT246" s="344">
        <f>ADHB!DV246</f>
        <v>0</v>
      </c>
      <c r="DU246" s="344"/>
      <c r="DV246" s="344">
        <f t="shared" si="1854"/>
        <v>0</v>
      </c>
      <c r="DW246" s="345"/>
      <c r="DX246" s="344">
        <f t="shared" si="1855"/>
        <v>0</v>
      </c>
      <c r="DY246" s="346"/>
      <c r="DZ246" s="347"/>
      <c r="EA246" s="347"/>
      <c r="EB246" s="344">
        <f t="shared" si="1856"/>
        <v>0</v>
      </c>
      <c r="EC246" s="345">
        <v>0.294289866351475</v>
      </c>
      <c r="ED246" s="348">
        <f t="shared" si="1857"/>
        <v>0</v>
      </c>
      <c r="EE246" s="349">
        <f t="shared" si="1858"/>
        <v>0</v>
      </c>
      <c r="EF246" s="350"/>
      <c r="EG246" s="341">
        <v>6.0</v>
      </c>
      <c r="EH246" s="342" t="s">
        <v>132</v>
      </c>
      <c r="EI246" s="343" t="s">
        <v>121</v>
      </c>
      <c r="EJ246" s="343" t="s">
        <v>123</v>
      </c>
      <c r="EK246" s="344">
        <f>ADHB!EM246</f>
        <v>0</v>
      </c>
      <c r="EL246" s="344"/>
      <c r="EM246" s="344">
        <f t="shared" si="1859"/>
        <v>0</v>
      </c>
      <c r="EN246" s="345"/>
      <c r="EO246" s="344">
        <f t="shared" si="1860"/>
        <v>0</v>
      </c>
      <c r="EP246" s="346"/>
      <c r="EQ246" s="347"/>
      <c r="ER246" s="347"/>
      <c r="ES246" s="344">
        <f t="shared" si="1861"/>
        <v>0</v>
      </c>
      <c r="ET246" s="345">
        <v>0.294289866351475</v>
      </c>
      <c r="EU246" s="348">
        <f t="shared" si="1862"/>
        <v>0</v>
      </c>
      <c r="EV246" s="349">
        <f t="shared" si="1863"/>
        <v>0</v>
      </c>
      <c r="EW246" s="350"/>
      <c r="EX246" s="341">
        <v>6.0</v>
      </c>
      <c r="EY246" s="342" t="s">
        <v>132</v>
      </c>
      <c r="EZ246" s="343" t="s">
        <v>121</v>
      </c>
      <c r="FA246" s="343" t="s">
        <v>123</v>
      </c>
      <c r="FB246" s="344">
        <f>ADHB!FD246</f>
        <v>0</v>
      </c>
      <c r="FC246" s="344"/>
      <c r="FD246" s="344">
        <f t="shared" si="1864"/>
        <v>0</v>
      </c>
      <c r="FE246" s="345"/>
      <c r="FF246" s="344">
        <f t="shared" si="1865"/>
        <v>0</v>
      </c>
      <c r="FG246" s="346"/>
      <c r="FH246" s="347"/>
      <c r="FI246" s="347"/>
      <c r="FJ246" s="344">
        <f t="shared" si="1866"/>
        <v>0</v>
      </c>
      <c r="FK246" s="345">
        <v>0.294289866351475</v>
      </c>
      <c r="FL246" s="348">
        <f t="shared" si="1867"/>
        <v>0</v>
      </c>
      <c r="FM246" s="349">
        <f t="shared" si="1868"/>
        <v>0</v>
      </c>
      <c r="FN246" s="350"/>
      <c r="FO246" s="341">
        <v>6.0</v>
      </c>
      <c r="FP246" s="342" t="s">
        <v>132</v>
      </c>
      <c r="FQ246" s="343" t="s">
        <v>121</v>
      </c>
      <c r="FR246" s="343" t="s">
        <v>123</v>
      </c>
      <c r="FS246" s="344">
        <f>ADHB!FU246</f>
        <v>0</v>
      </c>
      <c r="FT246" s="344"/>
      <c r="FU246" s="344">
        <f t="shared" si="1869"/>
        <v>0</v>
      </c>
      <c r="FV246" s="345"/>
      <c r="FW246" s="344">
        <f t="shared" si="1870"/>
        <v>0</v>
      </c>
      <c r="FX246" s="346"/>
      <c r="FY246" s="347"/>
      <c r="FZ246" s="347"/>
      <c r="GA246" s="344">
        <f t="shared" si="1871"/>
        <v>0</v>
      </c>
      <c r="GB246" s="345">
        <v>0.294289866351475</v>
      </c>
      <c r="GC246" s="348">
        <f t="shared" si="1872"/>
        <v>0</v>
      </c>
      <c r="GD246" s="349">
        <f t="shared" si="1873"/>
        <v>0</v>
      </c>
      <c r="GE246" s="350"/>
      <c r="GF246" s="341">
        <v>6.0</v>
      </c>
      <c r="GG246" s="342" t="s">
        <v>132</v>
      </c>
      <c r="GH246" s="343" t="s">
        <v>121</v>
      </c>
      <c r="GI246" s="343" t="s">
        <v>123</v>
      </c>
      <c r="GJ246" s="344">
        <f>ADHB!GL246</f>
        <v>0</v>
      </c>
      <c r="GK246" s="344"/>
      <c r="GL246" s="344">
        <f t="shared" si="1874"/>
        <v>0</v>
      </c>
      <c r="GM246" s="345"/>
      <c r="GN246" s="344">
        <f t="shared" si="1875"/>
        <v>0</v>
      </c>
      <c r="GO246" s="346"/>
      <c r="GP246" s="347"/>
      <c r="GQ246" s="347"/>
      <c r="GR246" s="344">
        <f t="shared" si="1876"/>
        <v>0</v>
      </c>
      <c r="GS246" s="345">
        <v>0.294289866351475</v>
      </c>
      <c r="GT246" s="348">
        <f t="shared" si="1877"/>
        <v>0</v>
      </c>
      <c r="GU246" s="349">
        <f t="shared" si="1878"/>
        <v>0</v>
      </c>
      <c r="GV246" s="350"/>
      <c r="GW246" s="341">
        <v>6.0</v>
      </c>
      <c r="GX246" s="342" t="s">
        <v>132</v>
      </c>
      <c r="GY246" s="343" t="s">
        <v>121</v>
      </c>
      <c r="GZ246" s="343" t="s">
        <v>123</v>
      </c>
      <c r="HA246" s="344">
        <f>ADHB!HC246</f>
        <v>0</v>
      </c>
      <c r="HB246" s="344"/>
      <c r="HC246" s="344">
        <f t="shared" si="1879"/>
        <v>0</v>
      </c>
      <c r="HD246" s="345"/>
      <c r="HE246" s="344">
        <f t="shared" si="1880"/>
        <v>0</v>
      </c>
      <c r="HF246" s="346"/>
      <c r="HG246" s="347"/>
      <c r="HH246" s="347"/>
      <c r="HI246" s="344">
        <f t="shared" si="1881"/>
        <v>0</v>
      </c>
      <c r="HJ246" s="345">
        <v>0.294289866351475</v>
      </c>
      <c r="HK246" s="348">
        <f t="shared" si="1882"/>
        <v>0</v>
      </c>
      <c r="HL246" s="349">
        <f t="shared" si="1883"/>
        <v>0</v>
      </c>
      <c r="HM246" s="350"/>
      <c r="HN246" s="341">
        <v>6.0</v>
      </c>
      <c r="HO246" s="342" t="s">
        <v>132</v>
      </c>
      <c r="HP246" s="343" t="s">
        <v>121</v>
      </c>
      <c r="HQ246" s="343" t="s">
        <v>123</v>
      </c>
      <c r="HR246" s="344">
        <f>ADHB!HT246</f>
        <v>0</v>
      </c>
      <c r="HS246" s="344"/>
      <c r="HT246" s="344">
        <f t="shared" si="1884"/>
        <v>0</v>
      </c>
      <c r="HU246" s="345"/>
      <c r="HV246" s="344">
        <f t="shared" si="1885"/>
        <v>0</v>
      </c>
      <c r="HW246" s="346"/>
      <c r="HX246" s="347"/>
      <c r="HY246" s="347"/>
      <c r="HZ246" s="344">
        <f t="shared" si="1886"/>
        <v>0</v>
      </c>
      <c r="IA246" s="345">
        <v>0.294289866351475</v>
      </c>
      <c r="IB246" s="348">
        <f t="shared" si="1887"/>
        <v>0</v>
      </c>
      <c r="IC246" s="349">
        <f t="shared" si="1888"/>
        <v>0</v>
      </c>
      <c r="ID246" s="350"/>
      <c r="IE246" s="341">
        <v>6.0</v>
      </c>
      <c r="IF246" s="342" t="s">
        <v>132</v>
      </c>
      <c r="IG246" s="343" t="s">
        <v>121</v>
      </c>
      <c r="IH246" s="343" t="s">
        <v>123</v>
      </c>
      <c r="II246" s="344">
        <f>ADHB!IK246</f>
        <v>0</v>
      </c>
      <c r="IJ246" s="344"/>
      <c r="IK246" s="344">
        <f t="shared" si="1889"/>
        <v>0</v>
      </c>
      <c r="IL246" s="345"/>
      <c r="IM246" s="344">
        <f t="shared" si="1890"/>
        <v>0</v>
      </c>
      <c r="IN246" s="346"/>
      <c r="IO246" s="347"/>
      <c r="IP246" s="347"/>
      <c r="IQ246" s="344">
        <f t="shared" si="1891"/>
        <v>0</v>
      </c>
      <c r="IR246" s="345">
        <v>0.294289866351475</v>
      </c>
      <c r="IS246" s="348">
        <f t="shared" si="1892"/>
        <v>0</v>
      </c>
      <c r="IT246" s="349">
        <f t="shared" si="1893"/>
        <v>0</v>
      </c>
      <c r="IU246" s="350"/>
      <c r="IV246" s="341">
        <v>6.0</v>
      </c>
      <c r="IW246" s="342" t="s">
        <v>132</v>
      </c>
      <c r="IX246" s="343" t="s">
        <v>121</v>
      </c>
      <c r="IY246" s="343" t="s">
        <v>123</v>
      </c>
      <c r="IZ246" s="344">
        <f>ADHB!JB246</f>
        <v>0</v>
      </c>
      <c r="JA246" s="344"/>
      <c r="JB246" s="344">
        <f t="shared" si="1894"/>
        <v>0</v>
      </c>
      <c r="JC246" s="345"/>
      <c r="JD246" s="344">
        <f t="shared" si="1895"/>
        <v>0</v>
      </c>
      <c r="JE246" s="346"/>
      <c r="JF246" s="347"/>
      <c r="JG246" s="347"/>
      <c r="JH246" s="344">
        <f t="shared" si="1896"/>
        <v>0</v>
      </c>
      <c r="JI246" s="345">
        <v>0.294289866351475</v>
      </c>
      <c r="JJ246" s="348">
        <f t="shared" si="1897"/>
        <v>0</v>
      </c>
      <c r="JK246" s="349">
        <f t="shared" si="1898"/>
        <v>0</v>
      </c>
      <c r="JL246" s="350"/>
      <c r="JM246" s="341">
        <v>6.0</v>
      </c>
      <c r="JN246" s="342" t="s">
        <v>132</v>
      </c>
      <c r="JO246" s="343" t="s">
        <v>121</v>
      </c>
      <c r="JP246" s="343" t="s">
        <v>123</v>
      </c>
      <c r="JQ246" s="344">
        <f>ADHB!JS246</f>
        <v>0</v>
      </c>
      <c r="JR246" s="344"/>
      <c r="JS246" s="344">
        <f t="shared" si="1899"/>
        <v>0</v>
      </c>
      <c r="JT246" s="345"/>
      <c r="JU246" s="344">
        <f t="shared" si="1900"/>
        <v>0</v>
      </c>
      <c r="JV246" s="346"/>
      <c r="JW246" s="347"/>
      <c r="JX246" s="347"/>
      <c r="JY246" s="344">
        <f t="shared" si="1901"/>
        <v>0</v>
      </c>
      <c r="JZ246" s="345">
        <v>0.294289866351475</v>
      </c>
      <c r="KA246" s="348">
        <f t="shared" si="1902"/>
        <v>0</v>
      </c>
      <c r="KB246" s="349">
        <f t="shared" si="1903"/>
        <v>0</v>
      </c>
      <c r="KC246" s="350"/>
      <c r="KD246" s="341">
        <v>6.0</v>
      </c>
      <c r="KE246" s="342" t="s">
        <v>132</v>
      </c>
      <c r="KF246" s="343" t="s">
        <v>121</v>
      </c>
      <c r="KG246" s="343" t="s">
        <v>123</v>
      </c>
      <c r="KH246" s="344">
        <f>ADHB!KJ246</f>
        <v>0</v>
      </c>
      <c r="KI246" s="344"/>
      <c r="KJ246" s="344">
        <f t="shared" si="1904"/>
        <v>0</v>
      </c>
      <c r="KK246" s="345"/>
      <c r="KL246" s="344">
        <f t="shared" si="1905"/>
        <v>0</v>
      </c>
      <c r="KM246" s="346"/>
      <c r="KN246" s="347"/>
      <c r="KO246" s="347"/>
      <c r="KP246" s="344">
        <f t="shared" si="1906"/>
        <v>0</v>
      </c>
      <c r="KQ246" s="345">
        <v>0.294289866351475</v>
      </c>
      <c r="KR246" s="348">
        <f t="shared" si="1907"/>
        <v>0</v>
      </c>
      <c r="KS246" s="349">
        <f t="shared" si="1908"/>
        <v>0</v>
      </c>
      <c r="KT246" s="350"/>
      <c r="KU246" s="351"/>
    </row>
    <row r="247" ht="15.75" customHeight="1">
      <c r="A247" s="341">
        <v>7.0</v>
      </c>
      <c r="B247" s="342" t="s">
        <v>132</v>
      </c>
      <c r="C247" s="343" t="s">
        <v>121</v>
      </c>
      <c r="D247" s="343" t="s">
        <v>123</v>
      </c>
      <c r="E247" s="344">
        <f>ADHB!G247</f>
        <v>0</v>
      </c>
      <c r="F247" s="344"/>
      <c r="G247" s="344">
        <f t="shared" si="1819"/>
        <v>0</v>
      </c>
      <c r="H247" s="345"/>
      <c r="I247" s="344">
        <f t="shared" si="1820"/>
        <v>0</v>
      </c>
      <c r="J247" s="346"/>
      <c r="K247" s="347"/>
      <c r="L247" s="347"/>
      <c r="M247" s="344">
        <f t="shared" si="1821"/>
        <v>0</v>
      </c>
      <c r="N247" s="345">
        <v>0.294289866351475</v>
      </c>
      <c r="O247" s="348">
        <f t="shared" si="1822"/>
        <v>0</v>
      </c>
      <c r="P247" s="349">
        <f t="shared" si="1823"/>
        <v>0</v>
      </c>
      <c r="Q247" s="350"/>
      <c r="R247" s="341">
        <v>7.0</v>
      </c>
      <c r="S247" s="342" t="s">
        <v>132</v>
      </c>
      <c r="T247" s="343" t="s">
        <v>121</v>
      </c>
      <c r="U247" s="343" t="s">
        <v>123</v>
      </c>
      <c r="V247" s="344">
        <f>ADHB!X247</f>
        <v>0</v>
      </c>
      <c r="W247" s="344"/>
      <c r="X247" s="344">
        <f t="shared" si="1824"/>
        <v>0</v>
      </c>
      <c r="Y247" s="345"/>
      <c r="Z247" s="344">
        <f t="shared" si="1825"/>
        <v>0</v>
      </c>
      <c r="AA247" s="346"/>
      <c r="AB247" s="347"/>
      <c r="AC247" s="347"/>
      <c r="AD247" s="344">
        <f t="shared" si="1826"/>
        <v>0</v>
      </c>
      <c r="AE247" s="345">
        <v>0.294289866351475</v>
      </c>
      <c r="AF247" s="348">
        <f t="shared" si="1827"/>
        <v>0</v>
      </c>
      <c r="AG247" s="349">
        <f t="shared" si="1828"/>
        <v>0</v>
      </c>
      <c r="AH247" s="350"/>
      <c r="AI247" s="341">
        <v>7.0</v>
      </c>
      <c r="AJ247" s="342" t="s">
        <v>132</v>
      </c>
      <c r="AK247" s="343" t="s">
        <v>121</v>
      </c>
      <c r="AL247" s="343" t="s">
        <v>123</v>
      </c>
      <c r="AM247" s="344">
        <f>ADHB!AO247</f>
        <v>0</v>
      </c>
      <c r="AN247" s="344"/>
      <c r="AO247" s="344">
        <f t="shared" si="1829"/>
        <v>0</v>
      </c>
      <c r="AP247" s="345"/>
      <c r="AQ247" s="344">
        <f t="shared" si="1830"/>
        <v>0</v>
      </c>
      <c r="AR247" s="346"/>
      <c r="AS247" s="347"/>
      <c r="AT247" s="347"/>
      <c r="AU247" s="344">
        <f t="shared" si="1831"/>
        <v>0</v>
      </c>
      <c r="AV247" s="345">
        <v>0.294289866351475</v>
      </c>
      <c r="AW247" s="348">
        <f t="shared" si="1832"/>
        <v>0</v>
      </c>
      <c r="AX247" s="349">
        <f t="shared" si="1833"/>
        <v>0</v>
      </c>
      <c r="AY247" s="350"/>
      <c r="AZ247" s="341">
        <v>7.0</v>
      </c>
      <c r="BA247" s="342" t="s">
        <v>132</v>
      </c>
      <c r="BB247" s="343" t="s">
        <v>121</v>
      </c>
      <c r="BC247" s="343" t="s">
        <v>123</v>
      </c>
      <c r="BD247" s="344">
        <f>ADHB!BF247</f>
        <v>0</v>
      </c>
      <c r="BE247" s="344"/>
      <c r="BF247" s="344">
        <f t="shared" si="1834"/>
        <v>0</v>
      </c>
      <c r="BG247" s="345"/>
      <c r="BH247" s="344">
        <f t="shared" si="1835"/>
        <v>0</v>
      </c>
      <c r="BI247" s="346"/>
      <c r="BJ247" s="347"/>
      <c r="BK247" s="347"/>
      <c r="BL247" s="344">
        <f t="shared" si="1836"/>
        <v>0</v>
      </c>
      <c r="BM247" s="345">
        <v>0.294289866351475</v>
      </c>
      <c r="BN247" s="348">
        <f t="shared" si="1837"/>
        <v>0</v>
      </c>
      <c r="BO247" s="349">
        <f t="shared" si="1838"/>
        <v>0</v>
      </c>
      <c r="BP247" s="350"/>
      <c r="BQ247" s="341">
        <v>7.0</v>
      </c>
      <c r="BR247" s="342" t="s">
        <v>132</v>
      </c>
      <c r="BS247" s="343" t="s">
        <v>121</v>
      </c>
      <c r="BT247" s="343" t="s">
        <v>123</v>
      </c>
      <c r="BU247" s="344">
        <f>ADHB!BW247</f>
        <v>0</v>
      </c>
      <c r="BV247" s="344"/>
      <c r="BW247" s="344">
        <f t="shared" si="1839"/>
        <v>0</v>
      </c>
      <c r="BX247" s="345"/>
      <c r="BY247" s="344">
        <f t="shared" si="1840"/>
        <v>0</v>
      </c>
      <c r="BZ247" s="346"/>
      <c r="CA247" s="347"/>
      <c r="CB247" s="347"/>
      <c r="CC247" s="344">
        <f t="shared" si="1841"/>
        <v>0</v>
      </c>
      <c r="CD247" s="345">
        <v>0.294289866351475</v>
      </c>
      <c r="CE247" s="348">
        <f t="shared" si="1842"/>
        <v>0</v>
      </c>
      <c r="CF247" s="349">
        <f t="shared" si="1843"/>
        <v>0</v>
      </c>
      <c r="CG247" s="350"/>
      <c r="CH247" s="341">
        <v>7.0</v>
      </c>
      <c r="CI247" s="342" t="s">
        <v>132</v>
      </c>
      <c r="CJ247" s="343" t="s">
        <v>121</v>
      </c>
      <c r="CK247" s="343" t="s">
        <v>123</v>
      </c>
      <c r="CL247" s="344">
        <f>ADHB!CN247</f>
        <v>0</v>
      </c>
      <c r="CM247" s="344"/>
      <c r="CN247" s="344">
        <f t="shared" si="1844"/>
        <v>0</v>
      </c>
      <c r="CO247" s="345"/>
      <c r="CP247" s="344">
        <f t="shared" si="1845"/>
        <v>0</v>
      </c>
      <c r="CQ247" s="346"/>
      <c r="CR247" s="347"/>
      <c r="CS247" s="347"/>
      <c r="CT247" s="344">
        <f t="shared" si="1846"/>
        <v>0</v>
      </c>
      <c r="CU247" s="345">
        <v>0.294289866351475</v>
      </c>
      <c r="CV247" s="348">
        <f t="shared" si="1847"/>
        <v>0</v>
      </c>
      <c r="CW247" s="349">
        <f t="shared" si="1848"/>
        <v>0</v>
      </c>
      <c r="CX247" s="350"/>
      <c r="CY247" s="341">
        <v>7.0</v>
      </c>
      <c r="CZ247" s="342" t="s">
        <v>132</v>
      </c>
      <c r="DA247" s="343" t="s">
        <v>121</v>
      </c>
      <c r="DB247" s="343" t="s">
        <v>123</v>
      </c>
      <c r="DC247" s="344">
        <f>ADHB!DE247</f>
        <v>0</v>
      </c>
      <c r="DD247" s="344"/>
      <c r="DE247" s="344">
        <f t="shared" si="1849"/>
        <v>0</v>
      </c>
      <c r="DF247" s="345"/>
      <c r="DG247" s="344">
        <f t="shared" si="1850"/>
        <v>0</v>
      </c>
      <c r="DH247" s="346"/>
      <c r="DI247" s="347"/>
      <c r="DJ247" s="347"/>
      <c r="DK247" s="344">
        <f t="shared" si="1851"/>
        <v>0</v>
      </c>
      <c r="DL247" s="345">
        <v>0.294289866351475</v>
      </c>
      <c r="DM247" s="348">
        <f t="shared" si="1852"/>
        <v>0</v>
      </c>
      <c r="DN247" s="349">
        <f t="shared" si="1853"/>
        <v>0</v>
      </c>
      <c r="DO247" s="350"/>
      <c r="DP247" s="341">
        <v>7.0</v>
      </c>
      <c r="DQ247" s="342" t="s">
        <v>132</v>
      </c>
      <c r="DR247" s="343" t="s">
        <v>121</v>
      </c>
      <c r="DS247" s="343" t="s">
        <v>123</v>
      </c>
      <c r="DT247" s="344">
        <f>ADHB!DV247</f>
        <v>0</v>
      </c>
      <c r="DU247" s="344"/>
      <c r="DV247" s="344">
        <f t="shared" si="1854"/>
        <v>0</v>
      </c>
      <c r="DW247" s="345"/>
      <c r="DX247" s="344">
        <f t="shared" si="1855"/>
        <v>0</v>
      </c>
      <c r="DY247" s="346"/>
      <c r="DZ247" s="347"/>
      <c r="EA247" s="347"/>
      <c r="EB247" s="344">
        <f t="shared" si="1856"/>
        <v>0</v>
      </c>
      <c r="EC247" s="345">
        <v>0.294289866351475</v>
      </c>
      <c r="ED247" s="348">
        <f t="shared" si="1857"/>
        <v>0</v>
      </c>
      <c r="EE247" s="349">
        <f t="shared" si="1858"/>
        <v>0</v>
      </c>
      <c r="EF247" s="350"/>
      <c r="EG247" s="341">
        <v>7.0</v>
      </c>
      <c r="EH247" s="342" t="s">
        <v>132</v>
      </c>
      <c r="EI247" s="343" t="s">
        <v>121</v>
      </c>
      <c r="EJ247" s="343" t="s">
        <v>123</v>
      </c>
      <c r="EK247" s="344">
        <f>ADHB!EM247</f>
        <v>0</v>
      </c>
      <c r="EL247" s="344"/>
      <c r="EM247" s="344">
        <f t="shared" si="1859"/>
        <v>0</v>
      </c>
      <c r="EN247" s="345"/>
      <c r="EO247" s="344">
        <f t="shared" si="1860"/>
        <v>0</v>
      </c>
      <c r="EP247" s="346"/>
      <c r="EQ247" s="347"/>
      <c r="ER247" s="347"/>
      <c r="ES247" s="344">
        <f t="shared" si="1861"/>
        <v>0</v>
      </c>
      <c r="ET247" s="345">
        <v>0.294289866351475</v>
      </c>
      <c r="EU247" s="348">
        <f t="shared" si="1862"/>
        <v>0</v>
      </c>
      <c r="EV247" s="349">
        <f t="shared" si="1863"/>
        <v>0</v>
      </c>
      <c r="EW247" s="350"/>
      <c r="EX247" s="341">
        <v>7.0</v>
      </c>
      <c r="EY247" s="342" t="s">
        <v>132</v>
      </c>
      <c r="EZ247" s="343" t="s">
        <v>121</v>
      </c>
      <c r="FA247" s="343" t="s">
        <v>123</v>
      </c>
      <c r="FB247" s="344">
        <f>ADHB!FD247</f>
        <v>0</v>
      </c>
      <c r="FC247" s="344"/>
      <c r="FD247" s="344">
        <f t="shared" si="1864"/>
        <v>0</v>
      </c>
      <c r="FE247" s="345"/>
      <c r="FF247" s="344">
        <f t="shared" si="1865"/>
        <v>0</v>
      </c>
      <c r="FG247" s="346"/>
      <c r="FH247" s="347"/>
      <c r="FI247" s="347"/>
      <c r="FJ247" s="344">
        <f t="shared" si="1866"/>
        <v>0</v>
      </c>
      <c r="FK247" s="345">
        <v>0.294289866351475</v>
      </c>
      <c r="FL247" s="348">
        <f t="shared" si="1867"/>
        <v>0</v>
      </c>
      <c r="FM247" s="349">
        <f t="shared" si="1868"/>
        <v>0</v>
      </c>
      <c r="FN247" s="350"/>
      <c r="FO247" s="341">
        <v>7.0</v>
      </c>
      <c r="FP247" s="342" t="s">
        <v>132</v>
      </c>
      <c r="FQ247" s="343" t="s">
        <v>121</v>
      </c>
      <c r="FR247" s="343" t="s">
        <v>123</v>
      </c>
      <c r="FS247" s="344">
        <f>ADHB!FU247</f>
        <v>0</v>
      </c>
      <c r="FT247" s="344"/>
      <c r="FU247" s="344">
        <f t="shared" si="1869"/>
        <v>0</v>
      </c>
      <c r="FV247" s="345"/>
      <c r="FW247" s="344">
        <f t="shared" si="1870"/>
        <v>0</v>
      </c>
      <c r="FX247" s="346"/>
      <c r="FY247" s="347"/>
      <c r="FZ247" s="347"/>
      <c r="GA247" s="344">
        <f t="shared" si="1871"/>
        <v>0</v>
      </c>
      <c r="GB247" s="345">
        <v>0.294289866351475</v>
      </c>
      <c r="GC247" s="348">
        <f t="shared" si="1872"/>
        <v>0</v>
      </c>
      <c r="GD247" s="349">
        <f t="shared" si="1873"/>
        <v>0</v>
      </c>
      <c r="GE247" s="350"/>
      <c r="GF247" s="341">
        <v>7.0</v>
      </c>
      <c r="GG247" s="342" t="s">
        <v>132</v>
      </c>
      <c r="GH247" s="343" t="s">
        <v>121</v>
      </c>
      <c r="GI247" s="343" t="s">
        <v>123</v>
      </c>
      <c r="GJ247" s="344">
        <f>ADHB!GL247</f>
        <v>0</v>
      </c>
      <c r="GK247" s="344"/>
      <c r="GL247" s="344">
        <f t="shared" si="1874"/>
        <v>0</v>
      </c>
      <c r="GM247" s="345"/>
      <c r="GN247" s="344">
        <f t="shared" si="1875"/>
        <v>0</v>
      </c>
      <c r="GO247" s="346"/>
      <c r="GP247" s="347"/>
      <c r="GQ247" s="347"/>
      <c r="GR247" s="344">
        <f t="shared" si="1876"/>
        <v>0</v>
      </c>
      <c r="GS247" s="345">
        <v>0.294289866351475</v>
      </c>
      <c r="GT247" s="348">
        <f t="shared" si="1877"/>
        <v>0</v>
      </c>
      <c r="GU247" s="349">
        <f t="shared" si="1878"/>
        <v>0</v>
      </c>
      <c r="GV247" s="350"/>
      <c r="GW247" s="341">
        <v>7.0</v>
      </c>
      <c r="GX247" s="342" t="s">
        <v>132</v>
      </c>
      <c r="GY247" s="343" t="s">
        <v>121</v>
      </c>
      <c r="GZ247" s="343" t="s">
        <v>123</v>
      </c>
      <c r="HA247" s="344">
        <f>ADHB!HC247</f>
        <v>0</v>
      </c>
      <c r="HB247" s="344"/>
      <c r="HC247" s="344">
        <f t="shared" si="1879"/>
        <v>0</v>
      </c>
      <c r="HD247" s="345"/>
      <c r="HE247" s="344">
        <f t="shared" si="1880"/>
        <v>0</v>
      </c>
      <c r="HF247" s="346"/>
      <c r="HG247" s="347"/>
      <c r="HH247" s="347"/>
      <c r="HI247" s="344">
        <f t="shared" si="1881"/>
        <v>0</v>
      </c>
      <c r="HJ247" s="345">
        <v>0.294289866351475</v>
      </c>
      <c r="HK247" s="348">
        <f t="shared" si="1882"/>
        <v>0</v>
      </c>
      <c r="HL247" s="349">
        <f t="shared" si="1883"/>
        <v>0</v>
      </c>
      <c r="HM247" s="350"/>
      <c r="HN247" s="341">
        <v>7.0</v>
      </c>
      <c r="HO247" s="342" t="s">
        <v>132</v>
      </c>
      <c r="HP247" s="343" t="s">
        <v>121</v>
      </c>
      <c r="HQ247" s="343" t="s">
        <v>123</v>
      </c>
      <c r="HR247" s="344">
        <f>ADHB!HT247</f>
        <v>0</v>
      </c>
      <c r="HS247" s="344"/>
      <c r="HT247" s="344">
        <f t="shared" si="1884"/>
        <v>0</v>
      </c>
      <c r="HU247" s="345"/>
      <c r="HV247" s="344">
        <f t="shared" si="1885"/>
        <v>0</v>
      </c>
      <c r="HW247" s="346"/>
      <c r="HX247" s="347"/>
      <c r="HY247" s="347"/>
      <c r="HZ247" s="344">
        <f t="shared" si="1886"/>
        <v>0</v>
      </c>
      <c r="IA247" s="345">
        <v>0.294289866351475</v>
      </c>
      <c r="IB247" s="348">
        <f t="shared" si="1887"/>
        <v>0</v>
      </c>
      <c r="IC247" s="349">
        <f t="shared" si="1888"/>
        <v>0</v>
      </c>
      <c r="ID247" s="350"/>
      <c r="IE247" s="341">
        <v>7.0</v>
      </c>
      <c r="IF247" s="342" t="s">
        <v>132</v>
      </c>
      <c r="IG247" s="343" t="s">
        <v>121</v>
      </c>
      <c r="IH247" s="343" t="s">
        <v>123</v>
      </c>
      <c r="II247" s="344">
        <f>ADHB!IK247</f>
        <v>0</v>
      </c>
      <c r="IJ247" s="344"/>
      <c r="IK247" s="344">
        <f t="shared" si="1889"/>
        <v>0</v>
      </c>
      <c r="IL247" s="345"/>
      <c r="IM247" s="344">
        <f t="shared" si="1890"/>
        <v>0</v>
      </c>
      <c r="IN247" s="346"/>
      <c r="IO247" s="347"/>
      <c r="IP247" s="347"/>
      <c r="IQ247" s="344">
        <f t="shared" si="1891"/>
        <v>0</v>
      </c>
      <c r="IR247" s="345">
        <v>0.294289866351475</v>
      </c>
      <c r="IS247" s="348">
        <f t="shared" si="1892"/>
        <v>0</v>
      </c>
      <c r="IT247" s="349">
        <f t="shared" si="1893"/>
        <v>0</v>
      </c>
      <c r="IU247" s="350"/>
      <c r="IV247" s="341">
        <v>7.0</v>
      </c>
      <c r="IW247" s="342" t="s">
        <v>132</v>
      </c>
      <c r="IX247" s="343" t="s">
        <v>121</v>
      </c>
      <c r="IY247" s="343" t="s">
        <v>123</v>
      </c>
      <c r="IZ247" s="344">
        <f>ADHB!JB247</f>
        <v>0</v>
      </c>
      <c r="JA247" s="344"/>
      <c r="JB247" s="344">
        <f t="shared" si="1894"/>
        <v>0</v>
      </c>
      <c r="JC247" s="345"/>
      <c r="JD247" s="344">
        <f t="shared" si="1895"/>
        <v>0</v>
      </c>
      <c r="JE247" s="346"/>
      <c r="JF247" s="347"/>
      <c r="JG247" s="347"/>
      <c r="JH247" s="344">
        <f t="shared" si="1896"/>
        <v>0</v>
      </c>
      <c r="JI247" s="345">
        <v>0.294289866351475</v>
      </c>
      <c r="JJ247" s="348">
        <f t="shared" si="1897"/>
        <v>0</v>
      </c>
      <c r="JK247" s="349">
        <f t="shared" si="1898"/>
        <v>0</v>
      </c>
      <c r="JL247" s="350"/>
      <c r="JM247" s="341">
        <v>7.0</v>
      </c>
      <c r="JN247" s="342" t="s">
        <v>132</v>
      </c>
      <c r="JO247" s="343" t="s">
        <v>121</v>
      </c>
      <c r="JP247" s="343" t="s">
        <v>123</v>
      </c>
      <c r="JQ247" s="344">
        <f>ADHB!JS247</f>
        <v>0</v>
      </c>
      <c r="JR247" s="344"/>
      <c r="JS247" s="344">
        <f t="shared" si="1899"/>
        <v>0</v>
      </c>
      <c r="JT247" s="345"/>
      <c r="JU247" s="344">
        <f t="shared" si="1900"/>
        <v>0</v>
      </c>
      <c r="JV247" s="346"/>
      <c r="JW247" s="347"/>
      <c r="JX247" s="347"/>
      <c r="JY247" s="344">
        <f t="shared" si="1901"/>
        <v>0</v>
      </c>
      <c r="JZ247" s="345">
        <v>0.294289866351475</v>
      </c>
      <c r="KA247" s="348">
        <f t="shared" si="1902"/>
        <v>0</v>
      </c>
      <c r="KB247" s="349">
        <f t="shared" si="1903"/>
        <v>0</v>
      </c>
      <c r="KC247" s="350"/>
      <c r="KD247" s="341">
        <v>7.0</v>
      </c>
      <c r="KE247" s="342" t="s">
        <v>132</v>
      </c>
      <c r="KF247" s="343" t="s">
        <v>121</v>
      </c>
      <c r="KG247" s="343" t="s">
        <v>123</v>
      </c>
      <c r="KH247" s="344">
        <f>ADHB!KJ247</f>
        <v>0</v>
      </c>
      <c r="KI247" s="344"/>
      <c r="KJ247" s="344">
        <f t="shared" si="1904"/>
        <v>0</v>
      </c>
      <c r="KK247" s="345"/>
      <c r="KL247" s="344">
        <f t="shared" si="1905"/>
        <v>0</v>
      </c>
      <c r="KM247" s="346"/>
      <c r="KN247" s="347"/>
      <c r="KO247" s="347"/>
      <c r="KP247" s="344">
        <f t="shared" si="1906"/>
        <v>0</v>
      </c>
      <c r="KQ247" s="345">
        <v>0.294289866351475</v>
      </c>
      <c r="KR247" s="348">
        <f t="shared" si="1907"/>
        <v>0</v>
      </c>
      <c r="KS247" s="349">
        <f t="shared" si="1908"/>
        <v>0</v>
      </c>
      <c r="KT247" s="350"/>
      <c r="KU247" s="351"/>
    </row>
    <row r="248" ht="15.75" customHeight="1">
      <c r="A248" s="341">
        <v>8.0</v>
      </c>
      <c r="B248" s="342" t="s">
        <v>132</v>
      </c>
      <c r="C248" s="343" t="s">
        <v>121</v>
      </c>
      <c r="D248" s="343" t="s">
        <v>123</v>
      </c>
      <c r="E248" s="724">
        <f>ADHB!G248</f>
        <v>0</v>
      </c>
      <c r="F248" s="344"/>
      <c r="G248" s="344">
        <f t="shared" si="1819"/>
        <v>0</v>
      </c>
      <c r="H248" s="345"/>
      <c r="I248" s="344">
        <f t="shared" si="1820"/>
        <v>0</v>
      </c>
      <c r="J248" s="346"/>
      <c r="K248" s="347"/>
      <c r="L248" s="347"/>
      <c r="M248" s="344">
        <f t="shared" si="1821"/>
        <v>0</v>
      </c>
      <c r="N248" s="345">
        <v>0.294289866351475</v>
      </c>
      <c r="O248" s="348">
        <f t="shared" si="1822"/>
        <v>0</v>
      </c>
      <c r="P248" s="349">
        <f t="shared" si="1823"/>
        <v>0</v>
      </c>
      <c r="Q248" s="350"/>
      <c r="R248" s="341">
        <v>8.0</v>
      </c>
      <c r="S248" s="342" t="s">
        <v>132</v>
      </c>
      <c r="T248" s="343" t="s">
        <v>121</v>
      </c>
      <c r="U248" s="343" t="s">
        <v>123</v>
      </c>
      <c r="V248" s="724">
        <f>ADHB!X248</f>
        <v>0</v>
      </c>
      <c r="W248" s="344"/>
      <c r="X248" s="344">
        <f t="shared" si="1824"/>
        <v>0</v>
      </c>
      <c r="Y248" s="345"/>
      <c r="Z248" s="344">
        <f t="shared" si="1825"/>
        <v>0</v>
      </c>
      <c r="AA248" s="346"/>
      <c r="AB248" s="347"/>
      <c r="AC248" s="347"/>
      <c r="AD248" s="344">
        <f t="shared" si="1826"/>
        <v>0</v>
      </c>
      <c r="AE248" s="345">
        <v>0.294289866351475</v>
      </c>
      <c r="AF248" s="348">
        <f t="shared" si="1827"/>
        <v>0</v>
      </c>
      <c r="AG248" s="349">
        <f t="shared" si="1828"/>
        <v>0</v>
      </c>
      <c r="AH248" s="350"/>
      <c r="AI248" s="341">
        <v>8.0</v>
      </c>
      <c r="AJ248" s="342" t="s">
        <v>132</v>
      </c>
      <c r="AK248" s="343" t="s">
        <v>121</v>
      </c>
      <c r="AL248" s="343" t="s">
        <v>123</v>
      </c>
      <c r="AM248" s="724">
        <f>ADHB!AO248</f>
        <v>0</v>
      </c>
      <c r="AN248" s="344"/>
      <c r="AO248" s="344">
        <f t="shared" si="1829"/>
        <v>0</v>
      </c>
      <c r="AP248" s="345"/>
      <c r="AQ248" s="344">
        <f t="shared" si="1830"/>
        <v>0</v>
      </c>
      <c r="AR248" s="346"/>
      <c r="AS248" s="347"/>
      <c r="AT248" s="347"/>
      <c r="AU248" s="344">
        <f t="shared" si="1831"/>
        <v>0</v>
      </c>
      <c r="AV248" s="345">
        <v>0.294289866351475</v>
      </c>
      <c r="AW248" s="348">
        <f t="shared" si="1832"/>
        <v>0</v>
      </c>
      <c r="AX248" s="349">
        <f t="shared" si="1833"/>
        <v>0</v>
      </c>
      <c r="AY248" s="350"/>
      <c r="AZ248" s="341">
        <v>8.0</v>
      </c>
      <c r="BA248" s="342" t="s">
        <v>132</v>
      </c>
      <c r="BB248" s="343" t="s">
        <v>121</v>
      </c>
      <c r="BC248" s="343" t="s">
        <v>123</v>
      </c>
      <c r="BD248" s="724">
        <f>ADHB!BF248</f>
        <v>0</v>
      </c>
      <c r="BE248" s="344"/>
      <c r="BF248" s="344">
        <f t="shared" si="1834"/>
        <v>0</v>
      </c>
      <c r="BG248" s="345"/>
      <c r="BH248" s="344">
        <f t="shared" si="1835"/>
        <v>0</v>
      </c>
      <c r="BI248" s="346"/>
      <c r="BJ248" s="347"/>
      <c r="BK248" s="347"/>
      <c r="BL248" s="344">
        <f t="shared" si="1836"/>
        <v>0</v>
      </c>
      <c r="BM248" s="345">
        <v>0.294289866351475</v>
      </c>
      <c r="BN248" s="348">
        <f t="shared" si="1837"/>
        <v>0</v>
      </c>
      <c r="BO248" s="349">
        <f t="shared" si="1838"/>
        <v>0</v>
      </c>
      <c r="BP248" s="350"/>
      <c r="BQ248" s="341">
        <v>8.0</v>
      </c>
      <c r="BR248" s="342" t="s">
        <v>132</v>
      </c>
      <c r="BS248" s="343" t="s">
        <v>121</v>
      </c>
      <c r="BT248" s="343" t="s">
        <v>123</v>
      </c>
      <c r="BU248" s="724">
        <f>ADHB!BW248</f>
        <v>0</v>
      </c>
      <c r="BV248" s="344"/>
      <c r="BW248" s="344">
        <f t="shared" si="1839"/>
        <v>0</v>
      </c>
      <c r="BX248" s="345"/>
      <c r="BY248" s="344">
        <f t="shared" si="1840"/>
        <v>0</v>
      </c>
      <c r="BZ248" s="346"/>
      <c r="CA248" s="347"/>
      <c r="CB248" s="347"/>
      <c r="CC248" s="344">
        <f t="shared" si="1841"/>
        <v>0</v>
      </c>
      <c r="CD248" s="345">
        <v>0.294289866351475</v>
      </c>
      <c r="CE248" s="348">
        <f t="shared" si="1842"/>
        <v>0</v>
      </c>
      <c r="CF248" s="349">
        <f t="shared" si="1843"/>
        <v>0</v>
      </c>
      <c r="CG248" s="350"/>
      <c r="CH248" s="341">
        <v>8.0</v>
      </c>
      <c r="CI248" s="342" t="s">
        <v>132</v>
      </c>
      <c r="CJ248" s="343" t="s">
        <v>121</v>
      </c>
      <c r="CK248" s="343" t="s">
        <v>123</v>
      </c>
      <c r="CL248" s="724">
        <f>ADHB!CN248</f>
        <v>0</v>
      </c>
      <c r="CM248" s="344"/>
      <c r="CN248" s="344">
        <f t="shared" si="1844"/>
        <v>0</v>
      </c>
      <c r="CO248" s="345"/>
      <c r="CP248" s="344">
        <f t="shared" si="1845"/>
        <v>0</v>
      </c>
      <c r="CQ248" s="346"/>
      <c r="CR248" s="347"/>
      <c r="CS248" s="347"/>
      <c r="CT248" s="344">
        <f t="shared" si="1846"/>
        <v>0</v>
      </c>
      <c r="CU248" s="345">
        <v>0.294289866351475</v>
      </c>
      <c r="CV248" s="348">
        <f t="shared" si="1847"/>
        <v>0</v>
      </c>
      <c r="CW248" s="349">
        <f t="shared" si="1848"/>
        <v>0</v>
      </c>
      <c r="CX248" s="350"/>
      <c r="CY248" s="341">
        <v>8.0</v>
      </c>
      <c r="CZ248" s="342" t="s">
        <v>132</v>
      </c>
      <c r="DA248" s="343" t="s">
        <v>121</v>
      </c>
      <c r="DB248" s="343" t="s">
        <v>123</v>
      </c>
      <c r="DC248" s="724">
        <f>ADHB!DE248</f>
        <v>0</v>
      </c>
      <c r="DD248" s="344"/>
      <c r="DE248" s="344">
        <f t="shared" si="1849"/>
        <v>0</v>
      </c>
      <c r="DF248" s="345"/>
      <c r="DG248" s="344">
        <f t="shared" si="1850"/>
        <v>0</v>
      </c>
      <c r="DH248" s="346"/>
      <c r="DI248" s="347"/>
      <c r="DJ248" s="347"/>
      <c r="DK248" s="344">
        <f t="shared" si="1851"/>
        <v>0</v>
      </c>
      <c r="DL248" s="345">
        <v>0.294289866351475</v>
      </c>
      <c r="DM248" s="348">
        <f t="shared" si="1852"/>
        <v>0</v>
      </c>
      <c r="DN248" s="349">
        <f t="shared" si="1853"/>
        <v>0</v>
      </c>
      <c r="DO248" s="350"/>
      <c r="DP248" s="341">
        <v>8.0</v>
      </c>
      <c r="DQ248" s="342" t="s">
        <v>132</v>
      </c>
      <c r="DR248" s="343" t="s">
        <v>121</v>
      </c>
      <c r="DS248" s="343" t="s">
        <v>123</v>
      </c>
      <c r="DT248" s="724">
        <f>ADHB!DV248</f>
        <v>0</v>
      </c>
      <c r="DU248" s="344"/>
      <c r="DV248" s="344">
        <f t="shared" si="1854"/>
        <v>0</v>
      </c>
      <c r="DW248" s="345"/>
      <c r="DX248" s="344">
        <f t="shared" si="1855"/>
        <v>0</v>
      </c>
      <c r="DY248" s="346"/>
      <c r="DZ248" s="347"/>
      <c r="EA248" s="347"/>
      <c r="EB248" s="344">
        <f t="shared" si="1856"/>
        <v>0</v>
      </c>
      <c r="EC248" s="345">
        <v>0.294289866351475</v>
      </c>
      <c r="ED248" s="348">
        <f t="shared" si="1857"/>
        <v>0</v>
      </c>
      <c r="EE248" s="349">
        <f t="shared" si="1858"/>
        <v>0</v>
      </c>
      <c r="EF248" s="350"/>
      <c r="EG248" s="341">
        <v>8.0</v>
      </c>
      <c r="EH248" s="342" t="s">
        <v>132</v>
      </c>
      <c r="EI248" s="343" t="s">
        <v>121</v>
      </c>
      <c r="EJ248" s="343" t="s">
        <v>123</v>
      </c>
      <c r="EK248" s="724">
        <f>ADHB!EM248</f>
        <v>0</v>
      </c>
      <c r="EL248" s="344"/>
      <c r="EM248" s="344">
        <f t="shared" si="1859"/>
        <v>0</v>
      </c>
      <c r="EN248" s="345"/>
      <c r="EO248" s="344">
        <f t="shared" si="1860"/>
        <v>0</v>
      </c>
      <c r="EP248" s="346"/>
      <c r="EQ248" s="347"/>
      <c r="ER248" s="347"/>
      <c r="ES248" s="344">
        <f t="shared" si="1861"/>
        <v>0</v>
      </c>
      <c r="ET248" s="345">
        <v>0.294289866351475</v>
      </c>
      <c r="EU248" s="348">
        <f t="shared" si="1862"/>
        <v>0</v>
      </c>
      <c r="EV248" s="349">
        <f t="shared" si="1863"/>
        <v>0</v>
      </c>
      <c r="EW248" s="350"/>
      <c r="EX248" s="341">
        <v>8.0</v>
      </c>
      <c r="EY248" s="342" t="s">
        <v>132</v>
      </c>
      <c r="EZ248" s="343" t="s">
        <v>121</v>
      </c>
      <c r="FA248" s="343" t="s">
        <v>123</v>
      </c>
      <c r="FB248" s="724">
        <f>ADHB!FD248</f>
        <v>0</v>
      </c>
      <c r="FC248" s="344"/>
      <c r="FD248" s="344">
        <f t="shared" si="1864"/>
        <v>0</v>
      </c>
      <c r="FE248" s="345"/>
      <c r="FF248" s="344">
        <f t="shared" si="1865"/>
        <v>0</v>
      </c>
      <c r="FG248" s="346"/>
      <c r="FH248" s="347"/>
      <c r="FI248" s="347"/>
      <c r="FJ248" s="344">
        <f t="shared" si="1866"/>
        <v>0</v>
      </c>
      <c r="FK248" s="345">
        <v>0.294289866351475</v>
      </c>
      <c r="FL248" s="348">
        <f t="shared" si="1867"/>
        <v>0</v>
      </c>
      <c r="FM248" s="349">
        <f t="shared" si="1868"/>
        <v>0</v>
      </c>
      <c r="FN248" s="350"/>
      <c r="FO248" s="341">
        <v>8.0</v>
      </c>
      <c r="FP248" s="342" t="s">
        <v>132</v>
      </c>
      <c r="FQ248" s="343" t="s">
        <v>121</v>
      </c>
      <c r="FR248" s="343" t="s">
        <v>123</v>
      </c>
      <c r="FS248" s="724">
        <f>ADHB!FU248</f>
        <v>0</v>
      </c>
      <c r="FT248" s="344"/>
      <c r="FU248" s="344">
        <f t="shared" si="1869"/>
        <v>0</v>
      </c>
      <c r="FV248" s="345"/>
      <c r="FW248" s="344">
        <f t="shared" si="1870"/>
        <v>0</v>
      </c>
      <c r="FX248" s="346"/>
      <c r="FY248" s="347"/>
      <c r="FZ248" s="347"/>
      <c r="GA248" s="344">
        <f t="shared" si="1871"/>
        <v>0</v>
      </c>
      <c r="GB248" s="345">
        <v>0.294289866351475</v>
      </c>
      <c r="GC248" s="348">
        <f t="shared" si="1872"/>
        <v>0</v>
      </c>
      <c r="GD248" s="349">
        <f t="shared" si="1873"/>
        <v>0</v>
      </c>
      <c r="GE248" s="350"/>
      <c r="GF248" s="341">
        <v>8.0</v>
      </c>
      <c r="GG248" s="342" t="s">
        <v>132</v>
      </c>
      <c r="GH248" s="343" t="s">
        <v>121</v>
      </c>
      <c r="GI248" s="343" t="s">
        <v>123</v>
      </c>
      <c r="GJ248" s="724">
        <f>ADHB!GL248</f>
        <v>0</v>
      </c>
      <c r="GK248" s="344"/>
      <c r="GL248" s="344">
        <f t="shared" si="1874"/>
        <v>0</v>
      </c>
      <c r="GM248" s="345"/>
      <c r="GN248" s="344">
        <f t="shared" si="1875"/>
        <v>0</v>
      </c>
      <c r="GO248" s="346"/>
      <c r="GP248" s="347"/>
      <c r="GQ248" s="347"/>
      <c r="GR248" s="344">
        <f t="shared" si="1876"/>
        <v>0</v>
      </c>
      <c r="GS248" s="345">
        <v>0.294289866351475</v>
      </c>
      <c r="GT248" s="348">
        <f t="shared" si="1877"/>
        <v>0</v>
      </c>
      <c r="GU248" s="349">
        <f t="shared" si="1878"/>
        <v>0</v>
      </c>
      <c r="GV248" s="350"/>
      <c r="GW248" s="341">
        <v>8.0</v>
      </c>
      <c r="GX248" s="342" t="s">
        <v>132</v>
      </c>
      <c r="GY248" s="343" t="s">
        <v>121</v>
      </c>
      <c r="GZ248" s="343" t="s">
        <v>123</v>
      </c>
      <c r="HA248" s="724">
        <f>ADHB!HC248</f>
        <v>0</v>
      </c>
      <c r="HB248" s="344"/>
      <c r="HC248" s="344">
        <f t="shared" si="1879"/>
        <v>0</v>
      </c>
      <c r="HD248" s="345"/>
      <c r="HE248" s="344">
        <f t="shared" si="1880"/>
        <v>0</v>
      </c>
      <c r="HF248" s="346"/>
      <c r="HG248" s="347"/>
      <c r="HH248" s="347"/>
      <c r="HI248" s="344">
        <f t="shared" si="1881"/>
        <v>0</v>
      </c>
      <c r="HJ248" s="345">
        <v>0.294289866351475</v>
      </c>
      <c r="HK248" s="348">
        <f t="shared" si="1882"/>
        <v>0</v>
      </c>
      <c r="HL248" s="349">
        <f t="shared" si="1883"/>
        <v>0</v>
      </c>
      <c r="HM248" s="350"/>
      <c r="HN248" s="341">
        <v>8.0</v>
      </c>
      <c r="HO248" s="342" t="s">
        <v>132</v>
      </c>
      <c r="HP248" s="343" t="s">
        <v>121</v>
      </c>
      <c r="HQ248" s="343" t="s">
        <v>123</v>
      </c>
      <c r="HR248" s="724">
        <f>ADHB!HT248</f>
        <v>0</v>
      </c>
      <c r="HS248" s="344"/>
      <c r="HT248" s="344">
        <f t="shared" si="1884"/>
        <v>0</v>
      </c>
      <c r="HU248" s="345"/>
      <c r="HV248" s="344">
        <f t="shared" si="1885"/>
        <v>0</v>
      </c>
      <c r="HW248" s="346"/>
      <c r="HX248" s="347"/>
      <c r="HY248" s="347"/>
      <c r="HZ248" s="344">
        <f t="shared" si="1886"/>
        <v>0</v>
      </c>
      <c r="IA248" s="345">
        <v>0.294289866351475</v>
      </c>
      <c r="IB248" s="348">
        <f t="shared" si="1887"/>
        <v>0</v>
      </c>
      <c r="IC248" s="349">
        <f t="shared" si="1888"/>
        <v>0</v>
      </c>
      <c r="ID248" s="350"/>
      <c r="IE248" s="341">
        <v>8.0</v>
      </c>
      <c r="IF248" s="342" t="s">
        <v>132</v>
      </c>
      <c r="IG248" s="343" t="s">
        <v>121</v>
      </c>
      <c r="IH248" s="343" t="s">
        <v>123</v>
      </c>
      <c r="II248" s="724">
        <f>ADHB!IK248</f>
        <v>0</v>
      </c>
      <c r="IJ248" s="344"/>
      <c r="IK248" s="344">
        <f t="shared" si="1889"/>
        <v>0</v>
      </c>
      <c r="IL248" s="345"/>
      <c r="IM248" s="344">
        <f t="shared" si="1890"/>
        <v>0</v>
      </c>
      <c r="IN248" s="346"/>
      <c r="IO248" s="347"/>
      <c r="IP248" s="347"/>
      <c r="IQ248" s="344">
        <f t="shared" si="1891"/>
        <v>0</v>
      </c>
      <c r="IR248" s="345">
        <v>0.294289866351475</v>
      </c>
      <c r="IS248" s="348">
        <f t="shared" si="1892"/>
        <v>0</v>
      </c>
      <c r="IT248" s="349">
        <f t="shared" si="1893"/>
        <v>0</v>
      </c>
      <c r="IU248" s="350"/>
      <c r="IV248" s="341">
        <v>8.0</v>
      </c>
      <c r="IW248" s="342" t="s">
        <v>132</v>
      </c>
      <c r="IX248" s="343" t="s">
        <v>121</v>
      </c>
      <c r="IY248" s="343" t="s">
        <v>123</v>
      </c>
      <c r="IZ248" s="724">
        <f>ADHB!JB248</f>
        <v>0</v>
      </c>
      <c r="JA248" s="344"/>
      <c r="JB248" s="344">
        <f t="shared" si="1894"/>
        <v>0</v>
      </c>
      <c r="JC248" s="345"/>
      <c r="JD248" s="344">
        <f t="shared" si="1895"/>
        <v>0</v>
      </c>
      <c r="JE248" s="346"/>
      <c r="JF248" s="347"/>
      <c r="JG248" s="347"/>
      <c r="JH248" s="344">
        <f t="shared" si="1896"/>
        <v>0</v>
      </c>
      <c r="JI248" s="345">
        <v>0.294289866351475</v>
      </c>
      <c r="JJ248" s="348">
        <f t="shared" si="1897"/>
        <v>0</v>
      </c>
      <c r="JK248" s="349">
        <f t="shared" si="1898"/>
        <v>0</v>
      </c>
      <c r="JL248" s="350"/>
      <c r="JM248" s="341">
        <v>8.0</v>
      </c>
      <c r="JN248" s="342" t="s">
        <v>132</v>
      </c>
      <c r="JO248" s="343" t="s">
        <v>121</v>
      </c>
      <c r="JP248" s="343" t="s">
        <v>123</v>
      </c>
      <c r="JQ248" s="724">
        <f>ADHB!JS248</f>
        <v>0</v>
      </c>
      <c r="JR248" s="344"/>
      <c r="JS248" s="344">
        <f t="shared" si="1899"/>
        <v>0</v>
      </c>
      <c r="JT248" s="345"/>
      <c r="JU248" s="344">
        <f t="shared" si="1900"/>
        <v>0</v>
      </c>
      <c r="JV248" s="346"/>
      <c r="JW248" s="347"/>
      <c r="JX248" s="347"/>
      <c r="JY248" s="344">
        <f t="shared" si="1901"/>
        <v>0</v>
      </c>
      <c r="JZ248" s="345">
        <v>0.294289866351475</v>
      </c>
      <c r="KA248" s="348">
        <f t="shared" si="1902"/>
        <v>0</v>
      </c>
      <c r="KB248" s="349">
        <f t="shared" si="1903"/>
        <v>0</v>
      </c>
      <c r="KC248" s="350"/>
      <c r="KD248" s="341">
        <v>8.0</v>
      </c>
      <c r="KE248" s="342" t="s">
        <v>132</v>
      </c>
      <c r="KF248" s="343" t="s">
        <v>121</v>
      </c>
      <c r="KG248" s="343" t="s">
        <v>123</v>
      </c>
      <c r="KH248" s="724">
        <f>ADHB!KJ248</f>
        <v>0</v>
      </c>
      <c r="KI248" s="344"/>
      <c r="KJ248" s="344">
        <f t="shared" si="1904"/>
        <v>0</v>
      </c>
      <c r="KK248" s="345"/>
      <c r="KL248" s="344">
        <f t="shared" si="1905"/>
        <v>0</v>
      </c>
      <c r="KM248" s="346"/>
      <c r="KN248" s="347"/>
      <c r="KO248" s="347"/>
      <c r="KP248" s="344">
        <f t="shared" si="1906"/>
        <v>0</v>
      </c>
      <c r="KQ248" s="345">
        <v>0.294289866351475</v>
      </c>
      <c r="KR248" s="348">
        <f t="shared" si="1907"/>
        <v>0</v>
      </c>
      <c r="KS248" s="349">
        <f t="shared" si="1908"/>
        <v>0</v>
      </c>
      <c r="KT248" s="350"/>
      <c r="KU248" s="340"/>
    </row>
    <row r="249" ht="15.75" customHeight="1">
      <c r="A249" s="360"/>
      <c r="B249" s="361" t="s">
        <v>147</v>
      </c>
      <c r="C249" s="362"/>
      <c r="D249" s="362"/>
      <c r="E249" s="363"/>
      <c r="F249" s="363"/>
      <c r="G249" s="363"/>
      <c r="H249" s="364"/>
      <c r="I249" s="363"/>
      <c r="J249" s="364"/>
      <c r="K249" s="363"/>
      <c r="L249" s="363"/>
      <c r="M249" s="363"/>
      <c r="N249" s="364"/>
      <c r="O249" s="365"/>
      <c r="P249" s="366"/>
      <c r="Q249" s="350"/>
      <c r="R249" s="360"/>
      <c r="S249" s="361" t="s">
        <v>147</v>
      </c>
      <c r="T249" s="362"/>
      <c r="U249" s="362"/>
      <c r="V249" s="363"/>
      <c r="W249" s="363"/>
      <c r="X249" s="363"/>
      <c r="Y249" s="364"/>
      <c r="Z249" s="363"/>
      <c r="AA249" s="364"/>
      <c r="AB249" s="363"/>
      <c r="AC249" s="363"/>
      <c r="AD249" s="363"/>
      <c r="AE249" s="364"/>
      <c r="AF249" s="365"/>
      <c r="AG249" s="366"/>
      <c r="AH249" s="350"/>
      <c r="AI249" s="360"/>
      <c r="AJ249" s="361" t="s">
        <v>147</v>
      </c>
      <c r="AK249" s="362"/>
      <c r="AL249" s="362"/>
      <c r="AM249" s="363"/>
      <c r="AN249" s="363"/>
      <c r="AO249" s="363"/>
      <c r="AP249" s="364"/>
      <c r="AQ249" s="363"/>
      <c r="AR249" s="364"/>
      <c r="AS249" s="363"/>
      <c r="AT249" s="363"/>
      <c r="AU249" s="363"/>
      <c r="AV249" s="364"/>
      <c r="AW249" s="365"/>
      <c r="AX249" s="366"/>
      <c r="AY249" s="350"/>
      <c r="AZ249" s="360"/>
      <c r="BA249" s="361" t="s">
        <v>147</v>
      </c>
      <c r="BB249" s="362"/>
      <c r="BC249" s="362"/>
      <c r="BD249" s="363"/>
      <c r="BE249" s="363"/>
      <c r="BF249" s="363"/>
      <c r="BG249" s="364"/>
      <c r="BH249" s="363"/>
      <c r="BI249" s="364"/>
      <c r="BJ249" s="363"/>
      <c r="BK249" s="363"/>
      <c r="BL249" s="363"/>
      <c r="BM249" s="364"/>
      <c r="BN249" s="365"/>
      <c r="BO249" s="366"/>
      <c r="BP249" s="350"/>
      <c r="BQ249" s="360"/>
      <c r="BR249" s="361" t="s">
        <v>147</v>
      </c>
      <c r="BS249" s="362"/>
      <c r="BT249" s="362"/>
      <c r="BU249" s="363"/>
      <c r="BV249" s="363"/>
      <c r="BW249" s="363"/>
      <c r="BX249" s="364"/>
      <c r="BY249" s="363"/>
      <c r="BZ249" s="364"/>
      <c r="CA249" s="363"/>
      <c r="CB249" s="363"/>
      <c r="CC249" s="363"/>
      <c r="CD249" s="364"/>
      <c r="CE249" s="365"/>
      <c r="CF249" s="366"/>
      <c r="CG249" s="350"/>
      <c r="CH249" s="360"/>
      <c r="CI249" s="361" t="s">
        <v>147</v>
      </c>
      <c r="CJ249" s="362"/>
      <c r="CK249" s="362"/>
      <c r="CL249" s="363"/>
      <c r="CM249" s="363"/>
      <c r="CN249" s="363"/>
      <c r="CO249" s="364"/>
      <c r="CP249" s="363"/>
      <c r="CQ249" s="364"/>
      <c r="CR249" s="363"/>
      <c r="CS249" s="363"/>
      <c r="CT249" s="363"/>
      <c r="CU249" s="364"/>
      <c r="CV249" s="365"/>
      <c r="CW249" s="366"/>
      <c r="CX249" s="350"/>
      <c r="CY249" s="360"/>
      <c r="CZ249" s="361" t="s">
        <v>147</v>
      </c>
      <c r="DA249" s="362"/>
      <c r="DB249" s="362"/>
      <c r="DC249" s="363"/>
      <c r="DD249" s="363"/>
      <c r="DE249" s="363"/>
      <c r="DF249" s="364"/>
      <c r="DG249" s="363"/>
      <c r="DH249" s="364"/>
      <c r="DI249" s="363"/>
      <c r="DJ249" s="363"/>
      <c r="DK249" s="363"/>
      <c r="DL249" s="364"/>
      <c r="DM249" s="365"/>
      <c r="DN249" s="366"/>
      <c r="DO249" s="350"/>
      <c r="DP249" s="360"/>
      <c r="DQ249" s="361" t="s">
        <v>147</v>
      </c>
      <c r="DR249" s="362"/>
      <c r="DS249" s="362"/>
      <c r="DT249" s="363"/>
      <c r="DU249" s="363"/>
      <c r="DV249" s="363"/>
      <c r="DW249" s="364"/>
      <c r="DX249" s="363"/>
      <c r="DY249" s="364"/>
      <c r="DZ249" s="363"/>
      <c r="EA249" s="363"/>
      <c r="EB249" s="363"/>
      <c r="EC249" s="364"/>
      <c r="ED249" s="365"/>
      <c r="EE249" s="366"/>
      <c r="EF249" s="350"/>
      <c r="EG249" s="360"/>
      <c r="EH249" s="361" t="s">
        <v>147</v>
      </c>
      <c r="EI249" s="362"/>
      <c r="EJ249" s="362"/>
      <c r="EK249" s="363"/>
      <c r="EL249" s="363"/>
      <c r="EM249" s="363"/>
      <c r="EN249" s="364"/>
      <c r="EO249" s="363"/>
      <c r="EP249" s="364"/>
      <c r="EQ249" s="363"/>
      <c r="ER249" s="363"/>
      <c r="ES249" s="363"/>
      <c r="ET249" s="364"/>
      <c r="EU249" s="365"/>
      <c r="EV249" s="366"/>
      <c r="EW249" s="350"/>
      <c r="EX249" s="360"/>
      <c r="EY249" s="361" t="s">
        <v>147</v>
      </c>
      <c r="EZ249" s="362"/>
      <c r="FA249" s="362"/>
      <c r="FB249" s="363"/>
      <c r="FC249" s="363"/>
      <c r="FD249" s="363"/>
      <c r="FE249" s="364"/>
      <c r="FF249" s="363"/>
      <c r="FG249" s="364"/>
      <c r="FH249" s="363"/>
      <c r="FI249" s="363"/>
      <c r="FJ249" s="363"/>
      <c r="FK249" s="364"/>
      <c r="FL249" s="365"/>
      <c r="FM249" s="366"/>
      <c r="FN249" s="350"/>
      <c r="FO249" s="360"/>
      <c r="FP249" s="361" t="s">
        <v>147</v>
      </c>
      <c r="FQ249" s="362"/>
      <c r="FR249" s="362"/>
      <c r="FS249" s="363"/>
      <c r="FT249" s="363"/>
      <c r="FU249" s="363"/>
      <c r="FV249" s="364"/>
      <c r="FW249" s="363"/>
      <c r="FX249" s="364"/>
      <c r="FY249" s="363"/>
      <c r="FZ249" s="363"/>
      <c r="GA249" s="363"/>
      <c r="GB249" s="364"/>
      <c r="GC249" s="365"/>
      <c r="GD249" s="366"/>
      <c r="GE249" s="350"/>
      <c r="GF249" s="360"/>
      <c r="GG249" s="361" t="s">
        <v>147</v>
      </c>
      <c r="GH249" s="362"/>
      <c r="GI249" s="362"/>
      <c r="GJ249" s="363"/>
      <c r="GK249" s="363"/>
      <c r="GL249" s="363"/>
      <c r="GM249" s="364"/>
      <c r="GN249" s="363"/>
      <c r="GO249" s="364"/>
      <c r="GP249" s="363"/>
      <c r="GQ249" s="363"/>
      <c r="GR249" s="363"/>
      <c r="GS249" s="364"/>
      <c r="GT249" s="365"/>
      <c r="GU249" s="366"/>
      <c r="GV249" s="350"/>
      <c r="GW249" s="360"/>
      <c r="GX249" s="361" t="s">
        <v>147</v>
      </c>
      <c r="GY249" s="362"/>
      <c r="GZ249" s="362"/>
      <c r="HA249" s="363"/>
      <c r="HB249" s="363"/>
      <c r="HC249" s="363"/>
      <c r="HD249" s="364"/>
      <c r="HE249" s="363"/>
      <c r="HF249" s="364"/>
      <c r="HG249" s="363"/>
      <c r="HH249" s="363"/>
      <c r="HI249" s="363"/>
      <c r="HJ249" s="364"/>
      <c r="HK249" s="365"/>
      <c r="HL249" s="366"/>
      <c r="HM249" s="350"/>
      <c r="HN249" s="360"/>
      <c r="HO249" s="361" t="s">
        <v>147</v>
      </c>
      <c r="HP249" s="362"/>
      <c r="HQ249" s="362"/>
      <c r="HR249" s="363"/>
      <c r="HS249" s="363"/>
      <c r="HT249" s="363"/>
      <c r="HU249" s="364"/>
      <c r="HV249" s="363"/>
      <c r="HW249" s="364"/>
      <c r="HX249" s="363"/>
      <c r="HY249" s="363"/>
      <c r="HZ249" s="363"/>
      <c r="IA249" s="364"/>
      <c r="IB249" s="365"/>
      <c r="IC249" s="366"/>
      <c r="ID249" s="350"/>
      <c r="IE249" s="360"/>
      <c r="IF249" s="361" t="s">
        <v>147</v>
      </c>
      <c r="IG249" s="362"/>
      <c r="IH249" s="362"/>
      <c r="II249" s="363"/>
      <c r="IJ249" s="363"/>
      <c r="IK249" s="363"/>
      <c r="IL249" s="364"/>
      <c r="IM249" s="363"/>
      <c r="IN249" s="364"/>
      <c r="IO249" s="363"/>
      <c r="IP249" s="363"/>
      <c r="IQ249" s="363"/>
      <c r="IR249" s="364"/>
      <c r="IS249" s="365"/>
      <c r="IT249" s="366"/>
      <c r="IU249" s="350"/>
      <c r="IV249" s="360"/>
      <c r="IW249" s="361" t="s">
        <v>147</v>
      </c>
      <c r="IX249" s="362"/>
      <c r="IY249" s="362"/>
      <c r="IZ249" s="363"/>
      <c r="JA249" s="363"/>
      <c r="JB249" s="363"/>
      <c r="JC249" s="364"/>
      <c r="JD249" s="363"/>
      <c r="JE249" s="364"/>
      <c r="JF249" s="363"/>
      <c r="JG249" s="363"/>
      <c r="JH249" s="363"/>
      <c r="JI249" s="364"/>
      <c r="JJ249" s="365"/>
      <c r="JK249" s="366"/>
      <c r="JL249" s="350"/>
      <c r="JM249" s="360"/>
      <c r="JN249" s="361" t="s">
        <v>147</v>
      </c>
      <c r="JO249" s="362"/>
      <c r="JP249" s="362"/>
      <c r="JQ249" s="363"/>
      <c r="JR249" s="363"/>
      <c r="JS249" s="363"/>
      <c r="JT249" s="364"/>
      <c r="JU249" s="363"/>
      <c r="JV249" s="364"/>
      <c r="JW249" s="363"/>
      <c r="JX249" s="363"/>
      <c r="JY249" s="363"/>
      <c r="JZ249" s="364"/>
      <c r="KA249" s="365"/>
      <c r="KB249" s="366"/>
      <c r="KC249" s="350"/>
      <c r="KD249" s="360"/>
      <c r="KE249" s="361" t="s">
        <v>147</v>
      </c>
      <c r="KF249" s="362"/>
      <c r="KG249" s="362"/>
      <c r="KH249" s="363"/>
      <c r="KI249" s="363"/>
      <c r="KJ249" s="363"/>
      <c r="KK249" s="364"/>
      <c r="KL249" s="363"/>
      <c r="KM249" s="364"/>
      <c r="KN249" s="363"/>
      <c r="KO249" s="363"/>
      <c r="KP249" s="363"/>
      <c r="KQ249" s="364"/>
      <c r="KR249" s="365"/>
      <c r="KS249" s="366"/>
      <c r="KT249" s="350"/>
      <c r="KU249" s="351"/>
    </row>
    <row r="250" ht="15.75" customHeight="1">
      <c r="A250" s="341">
        <v>1.0</v>
      </c>
      <c r="B250" s="342" t="s">
        <v>142</v>
      </c>
      <c r="C250" s="343" t="s">
        <v>121</v>
      </c>
      <c r="D250" s="343" t="s">
        <v>123</v>
      </c>
      <c r="E250" s="344">
        <f>ADHB!G250</f>
        <v>0</v>
      </c>
      <c r="F250" s="344"/>
      <c r="G250" s="344">
        <f t="shared" ref="G250:G255" si="1909">iferror(E250/F250*100,0)</f>
        <v>0</v>
      </c>
      <c r="H250" s="345"/>
      <c r="I250" s="344">
        <f t="shared" ref="I250:I255" si="1910">IFERROR(+G250*H250,"")</f>
        <v>0</v>
      </c>
      <c r="J250" s="346"/>
      <c r="K250" s="347"/>
      <c r="L250" s="347"/>
      <c r="M250" s="344">
        <f t="shared" ref="M250:M255" si="1911">IFERROR(+(IF(G250="","0",G250))+(IF(I250="","0",I250))+(IF(L250="","0",L250)),"")</f>
        <v>0</v>
      </c>
      <c r="N250" s="345">
        <v>0.294289866351475</v>
      </c>
      <c r="O250" s="348">
        <f t="shared" ref="O250:O255" si="1912">IFERROR(+N250*(M250-L250),"")</f>
        <v>0</v>
      </c>
      <c r="P250" s="349">
        <f t="shared" ref="P250:P255" si="1913">IFERROR(+(IF(M250="","0",M250))-(IF(O250="","0",O250)),"")</f>
        <v>0</v>
      </c>
      <c r="Q250" s="350"/>
      <c r="R250" s="341">
        <v>1.0</v>
      </c>
      <c r="S250" s="342" t="s">
        <v>142</v>
      </c>
      <c r="T250" s="343" t="s">
        <v>121</v>
      </c>
      <c r="U250" s="343" t="s">
        <v>123</v>
      </c>
      <c r="V250" s="344">
        <f>ADHB!X250</f>
        <v>0</v>
      </c>
      <c r="W250" s="344"/>
      <c r="X250" s="344">
        <f t="shared" ref="X250:X255" si="1914">iferror(V250/W250*100,0)</f>
        <v>0</v>
      </c>
      <c r="Y250" s="345"/>
      <c r="Z250" s="344">
        <f t="shared" ref="Z250:Z255" si="1915">IFERROR(+X250*Y250,"")</f>
        <v>0</v>
      </c>
      <c r="AA250" s="346"/>
      <c r="AB250" s="347"/>
      <c r="AC250" s="347"/>
      <c r="AD250" s="344">
        <f t="shared" ref="AD250:AD255" si="1916">IFERROR(+(IF(X250="","0",X250))+(IF(Z250="","0",Z250))+(IF(AC250="","0",AC250)),"")</f>
        <v>0</v>
      </c>
      <c r="AE250" s="345">
        <v>0.294289866351475</v>
      </c>
      <c r="AF250" s="348">
        <f t="shared" ref="AF250:AF255" si="1917">IFERROR(+AE250*(AD250-AC250),"")</f>
        <v>0</v>
      </c>
      <c r="AG250" s="349">
        <f t="shared" ref="AG250:AG255" si="1918">IFERROR(+(IF(AD250="","0",AD250))-(IF(AF250="","0",AF250)),"")</f>
        <v>0</v>
      </c>
      <c r="AH250" s="350"/>
      <c r="AI250" s="341">
        <v>1.0</v>
      </c>
      <c r="AJ250" s="342" t="s">
        <v>142</v>
      </c>
      <c r="AK250" s="343" t="s">
        <v>121</v>
      </c>
      <c r="AL250" s="343" t="s">
        <v>123</v>
      </c>
      <c r="AM250" s="344">
        <f>ADHB!AO250</f>
        <v>0</v>
      </c>
      <c r="AN250" s="344"/>
      <c r="AO250" s="344">
        <f t="shared" ref="AO250:AO255" si="1919">iferror(AM250/AN250*100,0)</f>
        <v>0</v>
      </c>
      <c r="AP250" s="345"/>
      <c r="AQ250" s="344">
        <f t="shared" ref="AQ250:AQ255" si="1920">IFERROR(+AO250*AP250,"")</f>
        <v>0</v>
      </c>
      <c r="AR250" s="346"/>
      <c r="AS250" s="347"/>
      <c r="AT250" s="347"/>
      <c r="AU250" s="344">
        <f t="shared" ref="AU250:AU255" si="1921">IFERROR(+(IF(AO250="","0",AO250))+(IF(AQ250="","0",AQ250))+(IF(AT250="","0",AT250)),"")</f>
        <v>0</v>
      </c>
      <c r="AV250" s="345">
        <v>0.294289866351475</v>
      </c>
      <c r="AW250" s="348">
        <f t="shared" ref="AW250:AW255" si="1922">IFERROR(+AV250*(AU250-AT250),"")</f>
        <v>0</v>
      </c>
      <c r="AX250" s="349">
        <f t="shared" ref="AX250:AX255" si="1923">IFERROR(+(IF(AU250="","0",AU250))-(IF(AW250="","0",AW250)),"")</f>
        <v>0</v>
      </c>
      <c r="AY250" s="350"/>
      <c r="AZ250" s="341">
        <v>1.0</v>
      </c>
      <c r="BA250" s="342" t="s">
        <v>142</v>
      </c>
      <c r="BB250" s="343" t="s">
        <v>121</v>
      </c>
      <c r="BC250" s="343" t="s">
        <v>123</v>
      </c>
      <c r="BD250" s="344">
        <f>ADHB!BF250</f>
        <v>0</v>
      </c>
      <c r="BE250" s="344"/>
      <c r="BF250" s="344">
        <f t="shared" ref="BF250:BF255" si="1924">iferror(BD250/BE250*100,0)</f>
        <v>0</v>
      </c>
      <c r="BG250" s="345"/>
      <c r="BH250" s="344">
        <f t="shared" ref="BH250:BH255" si="1925">IFERROR(+BF250*BG250,"")</f>
        <v>0</v>
      </c>
      <c r="BI250" s="346"/>
      <c r="BJ250" s="347"/>
      <c r="BK250" s="347"/>
      <c r="BL250" s="344">
        <f t="shared" ref="BL250:BL255" si="1926">IFERROR(+(IF(BF250="","0",BF250))+(IF(BH250="","0",BH250))+(IF(BK250="","0",BK250)),"")</f>
        <v>0</v>
      </c>
      <c r="BM250" s="345">
        <v>0.294289866351475</v>
      </c>
      <c r="BN250" s="348">
        <f t="shared" ref="BN250:BN255" si="1927">IFERROR(+BM250*(BL250-BK250),"")</f>
        <v>0</v>
      </c>
      <c r="BO250" s="349">
        <f t="shared" ref="BO250:BO255" si="1928">IFERROR(+(IF(BL250="","0",BL250))-(IF(BN250="","0",BN250)),"")</f>
        <v>0</v>
      </c>
      <c r="BP250" s="350"/>
      <c r="BQ250" s="341">
        <v>1.0</v>
      </c>
      <c r="BR250" s="342" t="s">
        <v>142</v>
      </c>
      <c r="BS250" s="343" t="s">
        <v>121</v>
      </c>
      <c r="BT250" s="343" t="s">
        <v>123</v>
      </c>
      <c r="BU250" s="344">
        <f>ADHB!BW250</f>
        <v>0</v>
      </c>
      <c r="BV250" s="344"/>
      <c r="BW250" s="344">
        <f t="shared" ref="BW250:BW255" si="1929">iferror(BU250/BV250*100,0)</f>
        <v>0</v>
      </c>
      <c r="BX250" s="345"/>
      <c r="BY250" s="344">
        <f t="shared" ref="BY250:BY255" si="1930">IFERROR(+BW250*BX250,"")</f>
        <v>0</v>
      </c>
      <c r="BZ250" s="346"/>
      <c r="CA250" s="347"/>
      <c r="CB250" s="347"/>
      <c r="CC250" s="344">
        <f t="shared" ref="CC250:CC255" si="1931">IFERROR(+(IF(BW250="","0",BW250))+(IF(BY250="","0",BY250))+(IF(CB250="","0",CB250)),"")</f>
        <v>0</v>
      </c>
      <c r="CD250" s="345">
        <v>0.294289866351475</v>
      </c>
      <c r="CE250" s="348">
        <f t="shared" ref="CE250:CE255" si="1932">IFERROR(+CD250*(CC250-CB250),"")</f>
        <v>0</v>
      </c>
      <c r="CF250" s="349">
        <f t="shared" ref="CF250:CF255" si="1933">IFERROR(+(IF(CC250="","0",CC250))-(IF(CE250="","0",CE250)),"")</f>
        <v>0</v>
      </c>
      <c r="CG250" s="350"/>
      <c r="CH250" s="341">
        <v>1.0</v>
      </c>
      <c r="CI250" s="342" t="s">
        <v>142</v>
      </c>
      <c r="CJ250" s="343" t="s">
        <v>121</v>
      </c>
      <c r="CK250" s="343" t="s">
        <v>123</v>
      </c>
      <c r="CL250" s="344">
        <f>ADHB!CN250</f>
        <v>0</v>
      </c>
      <c r="CM250" s="344"/>
      <c r="CN250" s="344">
        <f t="shared" ref="CN250:CN255" si="1934">iferror(CL250/CM250*100,0)</f>
        <v>0</v>
      </c>
      <c r="CO250" s="345"/>
      <c r="CP250" s="344">
        <f t="shared" ref="CP250:CP255" si="1935">IFERROR(+CN250*CO250,"")</f>
        <v>0</v>
      </c>
      <c r="CQ250" s="346"/>
      <c r="CR250" s="347"/>
      <c r="CS250" s="347"/>
      <c r="CT250" s="344">
        <f t="shared" ref="CT250:CT255" si="1936">IFERROR(+(IF(CN250="","0",CN250))+(IF(CP250="","0",CP250))+(IF(CS250="","0",CS250)),"")</f>
        <v>0</v>
      </c>
      <c r="CU250" s="345">
        <v>0.294289866351475</v>
      </c>
      <c r="CV250" s="348">
        <f t="shared" ref="CV250:CV255" si="1937">IFERROR(+CU250*(CT250-CS250),"")</f>
        <v>0</v>
      </c>
      <c r="CW250" s="349">
        <f t="shared" ref="CW250:CW255" si="1938">IFERROR(+(IF(CT250="","0",CT250))-(IF(CV250="","0",CV250)),"")</f>
        <v>0</v>
      </c>
      <c r="CX250" s="350"/>
      <c r="CY250" s="341">
        <v>1.0</v>
      </c>
      <c r="CZ250" s="342" t="s">
        <v>142</v>
      </c>
      <c r="DA250" s="343" t="s">
        <v>121</v>
      </c>
      <c r="DB250" s="343" t="s">
        <v>123</v>
      </c>
      <c r="DC250" s="344">
        <f>ADHB!DE250</f>
        <v>0</v>
      </c>
      <c r="DD250" s="344"/>
      <c r="DE250" s="344">
        <f t="shared" ref="DE250:DE255" si="1939">iferror(DC250/DD250*100,0)</f>
        <v>0</v>
      </c>
      <c r="DF250" s="345"/>
      <c r="DG250" s="344">
        <f t="shared" ref="DG250:DG255" si="1940">IFERROR(+DE250*DF250,"")</f>
        <v>0</v>
      </c>
      <c r="DH250" s="346"/>
      <c r="DI250" s="347"/>
      <c r="DJ250" s="347"/>
      <c r="DK250" s="344">
        <f t="shared" ref="DK250:DK255" si="1941">IFERROR(+(IF(DE250="","0",DE250))+(IF(DG250="","0",DG250))+(IF(DJ250="","0",DJ250)),"")</f>
        <v>0</v>
      </c>
      <c r="DL250" s="345">
        <v>0.294289866351475</v>
      </c>
      <c r="DM250" s="348">
        <f t="shared" ref="DM250:DM255" si="1942">IFERROR(+DL250*(DK250-DJ250),"")</f>
        <v>0</v>
      </c>
      <c r="DN250" s="349">
        <f t="shared" ref="DN250:DN255" si="1943">IFERROR(+(IF(DK250="","0",DK250))-(IF(DM250="","0",DM250)),"")</f>
        <v>0</v>
      </c>
      <c r="DO250" s="350"/>
      <c r="DP250" s="341">
        <v>1.0</v>
      </c>
      <c r="DQ250" s="342" t="s">
        <v>142</v>
      </c>
      <c r="DR250" s="343" t="s">
        <v>121</v>
      </c>
      <c r="DS250" s="343" t="s">
        <v>123</v>
      </c>
      <c r="DT250" s="344">
        <f>ADHB!DV250</f>
        <v>0</v>
      </c>
      <c r="DU250" s="344"/>
      <c r="DV250" s="344">
        <f t="shared" ref="DV250:DV255" si="1944">iferror(DT250/DU250*100,0)</f>
        <v>0</v>
      </c>
      <c r="DW250" s="345"/>
      <c r="DX250" s="344">
        <f t="shared" ref="DX250:DX255" si="1945">IFERROR(+DV250*DW250,"")</f>
        <v>0</v>
      </c>
      <c r="DY250" s="346"/>
      <c r="DZ250" s="347"/>
      <c r="EA250" s="347"/>
      <c r="EB250" s="344">
        <f t="shared" ref="EB250:EB255" si="1946">IFERROR(+(IF(DV250="","0",DV250))+(IF(DX250="","0",DX250))+(IF(EA250="","0",EA250)),"")</f>
        <v>0</v>
      </c>
      <c r="EC250" s="345">
        <v>0.294289866351475</v>
      </c>
      <c r="ED250" s="348">
        <f t="shared" ref="ED250:ED255" si="1947">IFERROR(+EC250*(EB250-EA250),"")</f>
        <v>0</v>
      </c>
      <c r="EE250" s="349">
        <f t="shared" ref="EE250:EE255" si="1948">IFERROR(+(IF(EB250="","0",EB250))-(IF(ED250="","0",ED250)),"")</f>
        <v>0</v>
      </c>
      <c r="EF250" s="350"/>
      <c r="EG250" s="341">
        <v>1.0</v>
      </c>
      <c r="EH250" s="342" t="s">
        <v>142</v>
      </c>
      <c r="EI250" s="343" t="s">
        <v>121</v>
      </c>
      <c r="EJ250" s="343" t="s">
        <v>123</v>
      </c>
      <c r="EK250" s="344">
        <f>ADHB!EM250</f>
        <v>0</v>
      </c>
      <c r="EL250" s="344"/>
      <c r="EM250" s="344">
        <f t="shared" ref="EM250:EM255" si="1949">iferror(EK250/EL250*100,0)</f>
        <v>0</v>
      </c>
      <c r="EN250" s="345"/>
      <c r="EO250" s="344">
        <f t="shared" ref="EO250:EO255" si="1950">IFERROR(+EM250*EN250,"")</f>
        <v>0</v>
      </c>
      <c r="EP250" s="346"/>
      <c r="EQ250" s="347"/>
      <c r="ER250" s="347"/>
      <c r="ES250" s="344">
        <f t="shared" ref="ES250:ES255" si="1951">IFERROR(+(IF(EM250="","0",EM250))+(IF(EO250="","0",EO250))+(IF(ER250="","0",ER250)),"")</f>
        <v>0</v>
      </c>
      <c r="ET250" s="345">
        <v>0.294289866351475</v>
      </c>
      <c r="EU250" s="348">
        <f t="shared" ref="EU250:EU255" si="1952">IFERROR(+ET250*(ES250-ER250),"")</f>
        <v>0</v>
      </c>
      <c r="EV250" s="349">
        <f t="shared" ref="EV250:EV255" si="1953">IFERROR(+(IF(ES250="","0",ES250))-(IF(EU250="","0",EU250)),"")</f>
        <v>0</v>
      </c>
      <c r="EW250" s="350"/>
      <c r="EX250" s="341">
        <v>1.0</v>
      </c>
      <c r="EY250" s="342" t="s">
        <v>142</v>
      </c>
      <c r="EZ250" s="343" t="s">
        <v>121</v>
      </c>
      <c r="FA250" s="343" t="s">
        <v>123</v>
      </c>
      <c r="FB250" s="344">
        <f>ADHB!FD250</f>
        <v>0</v>
      </c>
      <c r="FC250" s="344"/>
      <c r="FD250" s="344">
        <f t="shared" ref="FD250:FD255" si="1954">iferror(FB250/FC250*100,0)</f>
        <v>0</v>
      </c>
      <c r="FE250" s="345"/>
      <c r="FF250" s="344">
        <f t="shared" ref="FF250:FF255" si="1955">IFERROR(+FD250*FE250,"")</f>
        <v>0</v>
      </c>
      <c r="FG250" s="346"/>
      <c r="FH250" s="347"/>
      <c r="FI250" s="347"/>
      <c r="FJ250" s="344">
        <f t="shared" ref="FJ250:FJ255" si="1956">IFERROR(+(IF(FD250="","0",FD250))+(IF(FF250="","0",FF250))+(IF(FI250="","0",FI250)),"")</f>
        <v>0</v>
      </c>
      <c r="FK250" s="345">
        <v>0.294289866351475</v>
      </c>
      <c r="FL250" s="348">
        <f t="shared" ref="FL250:FL255" si="1957">IFERROR(+FK250*(FJ250-FI250),"")</f>
        <v>0</v>
      </c>
      <c r="FM250" s="349">
        <f t="shared" ref="FM250:FM255" si="1958">IFERROR(+(IF(FJ250="","0",FJ250))-(IF(FL250="","0",FL250)),"")</f>
        <v>0</v>
      </c>
      <c r="FN250" s="350"/>
      <c r="FO250" s="341">
        <v>1.0</v>
      </c>
      <c r="FP250" s="342" t="s">
        <v>142</v>
      </c>
      <c r="FQ250" s="343" t="s">
        <v>121</v>
      </c>
      <c r="FR250" s="343" t="s">
        <v>123</v>
      </c>
      <c r="FS250" s="344">
        <f>ADHB!FU250</f>
        <v>0</v>
      </c>
      <c r="FT250" s="344"/>
      <c r="FU250" s="344">
        <f t="shared" ref="FU250:FU255" si="1959">iferror(FS250/FT250*100,0)</f>
        <v>0</v>
      </c>
      <c r="FV250" s="345"/>
      <c r="FW250" s="344">
        <f t="shared" ref="FW250:FW255" si="1960">IFERROR(+FU250*FV250,"")</f>
        <v>0</v>
      </c>
      <c r="FX250" s="346"/>
      <c r="FY250" s="347"/>
      <c r="FZ250" s="347"/>
      <c r="GA250" s="344">
        <f t="shared" ref="GA250:GA255" si="1961">IFERROR(+(IF(FU250="","0",FU250))+(IF(FW250="","0",FW250))+(IF(FZ250="","0",FZ250)),"")</f>
        <v>0</v>
      </c>
      <c r="GB250" s="345">
        <v>0.294289866351475</v>
      </c>
      <c r="GC250" s="348">
        <f t="shared" ref="GC250:GC255" si="1962">IFERROR(+GB250*(GA250-FZ250),"")</f>
        <v>0</v>
      </c>
      <c r="GD250" s="349">
        <f t="shared" ref="GD250:GD255" si="1963">IFERROR(+(IF(GA250="","0",GA250))-(IF(GC250="","0",GC250)),"")</f>
        <v>0</v>
      </c>
      <c r="GE250" s="350"/>
      <c r="GF250" s="341">
        <v>1.0</v>
      </c>
      <c r="GG250" s="342" t="s">
        <v>142</v>
      </c>
      <c r="GH250" s="343" t="s">
        <v>121</v>
      </c>
      <c r="GI250" s="343" t="s">
        <v>123</v>
      </c>
      <c r="GJ250" s="344">
        <f>ADHB!GL250</f>
        <v>0</v>
      </c>
      <c r="GK250" s="344"/>
      <c r="GL250" s="344">
        <f t="shared" ref="GL250:GL255" si="1964">iferror(GJ250/GK250*100,0)</f>
        <v>0</v>
      </c>
      <c r="GM250" s="345"/>
      <c r="GN250" s="344">
        <f t="shared" ref="GN250:GN255" si="1965">IFERROR(+GL250*GM250,"")</f>
        <v>0</v>
      </c>
      <c r="GO250" s="346"/>
      <c r="GP250" s="347"/>
      <c r="GQ250" s="347"/>
      <c r="GR250" s="344">
        <f t="shared" ref="GR250:GR255" si="1966">IFERROR(+(IF(GL250="","0",GL250))+(IF(GN250="","0",GN250))+(IF(GQ250="","0",GQ250)),"")</f>
        <v>0</v>
      </c>
      <c r="GS250" s="345">
        <v>0.294289866351475</v>
      </c>
      <c r="GT250" s="348">
        <f t="shared" ref="GT250:GT255" si="1967">IFERROR(+GS250*(GR250-GQ250),"")</f>
        <v>0</v>
      </c>
      <c r="GU250" s="349">
        <f t="shared" ref="GU250:GU255" si="1968">IFERROR(+(IF(GR250="","0",GR250))-(IF(GT250="","0",GT250)),"")</f>
        <v>0</v>
      </c>
      <c r="GV250" s="350"/>
      <c r="GW250" s="341">
        <v>1.0</v>
      </c>
      <c r="GX250" s="342" t="s">
        <v>142</v>
      </c>
      <c r="GY250" s="343" t="s">
        <v>121</v>
      </c>
      <c r="GZ250" s="343" t="s">
        <v>123</v>
      </c>
      <c r="HA250" s="344">
        <f>ADHB!HC250</f>
        <v>0</v>
      </c>
      <c r="HB250" s="344"/>
      <c r="HC250" s="344">
        <f t="shared" ref="HC250:HC255" si="1969">iferror(HA250/HB250*100,0)</f>
        <v>0</v>
      </c>
      <c r="HD250" s="345"/>
      <c r="HE250" s="344">
        <f t="shared" ref="HE250:HE255" si="1970">IFERROR(+HC250*HD250,"")</f>
        <v>0</v>
      </c>
      <c r="HF250" s="346"/>
      <c r="HG250" s="347"/>
      <c r="HH250" s="347"/>
      <c r="HI250" s="344">
        <f t="shared" ref="HI250:HI255" si="1971">IFERROR(+(IF(HC250="","0",HC250))+(IF(HE250="","0",HE250))+(IF(HH250="","0",HH250)),"")</f>
        <v>0</v>
      </c>
      <c r="HJ250" s="345">
        <v>0.294289866351475</v>
      </c>
      <c r="HK250" s="348">
        <f t="shared" ref="HK250:HK255" si="1972">IFERROR(+HJ250*(HI250-HH250),"")</f>
        <v>0</v>
      </c>
      <c r="HL250" s="349">
        <f t="shared" ref="HL250:HL255" si="1973">IFERROR(+(IF(HI250="","0",HI250))-(IF(HK250="","0",HK250)),"")</f>
        <v>0</v>
      </c>
      <c r="HM250" s="350"/>
      <c r="HN250" s="341">
        <v>1.0</v>
      </c>
      <c r="HO250" s="342" t="s">
        <v>142</v>
      </c>
      <c r="HP250" s="343" t="s">
        <v>121</v>
      </c>
      <c r="HQ250" s="343" t="s">
        <v>123</v>
      </c>
      <c r="HR250" s="344">
        <f>ADHB!HT250</f>
        <v>0</v>
      </c>
      <c r="HS250" s="344"/>
      <c r="HT250" s="344">
        <f t="shared" ref="HT250:HT255" si="1974">iferror(HR250/HS250*100,0)</f>
        <v>0</v>
      </c>
      <c r="HU250" s="345"/>
      <c r="HV250" s="344">
        <f t="shared" ref="HV250:HV255" si="1975">IFERROR(+HT250*HU250,"")</f>
        <v>0</v>
      </c>
      <c r="HW250" s="346"/>
      <c r="HX250" s="347"/>
      <c r="HY250" s="347"/>
      <c r="HZ250" s="344">
        <f t="shared" ref="HZ250:HZ255" si="1976">IFERROR(+(IF(HT250="","0",HT250))+(IF(HV250="","0",HV250))+(IF(HY250="","0",HY250)),"")</f>
        <v>0</v>
      </c>
      <c r="IA250" s="345">
        <v>0.294289866351475</v>
      </c>
      <c r="IB250" s="348">
        <f t="shared" ref="IB250:IB255" si="1977">IFERROR(+IA250*(HZ250-HY250),"")</f>
        <v>0</v>
      </c>
      <c r="IC250" s="349">
        <f t="shared" ref="IC250:IC255" si="1978">IFERROR(+(IF(HZ250="","0",HZ250))-(IF(IB250="","0",IB250)),"")</f>
        <v>0</v>
      </c>
      <c r="ID250" s="350"/>
      <c r="IE250" s="341">
        <v>1.0</v>
      </c>
      <c r="IF250" s="342" t="s">
        <v>142</v>
      </c>
      <c r="IG250" s="343" t="s">
        <v>121</v>
      </c>
      <c r="IH250" s="343" t="s">
        <v>123</v>
      </c>
      <c r="II250" s="344">
        <f>ADHB!IK250</f>
        <v>0</v>
      </c>
      <c r="IJ250" s="344"/>
      <c r="IK250" s="344">
        <f t="shared" ref="IK250:IK255" si="1979">iferror(II250/IJ250*100,0)</f>
        <v>0</v>
      </c>
      <c r="IL250" s="345"/>
      <c r="IM250" s="344">
        <f t="shared" ref="IM250:IM255" si="1980">IFERROR(+IK250*IL250,"")</f>
        <v>0</v>
      </c>
      <c r="IN250" s="346"/>
      <c r="IO250" s="347"/>
      <c r="IP250" s="347"/>
      <c r="IQ250" s="344">
        <f t="shared" ref="IQ250:IQ255" si="1981">IFERROR(+(IF(IK250="","0",IK250))+(IF(IM250="","0",IM250))+(IF(IP250="","0",IP250)),"")</f>
        <v>0</v>
      </c>
      <c r="IR250" s="345">
        <v>0.294289866351475</v>
      </c>
      <c r="IS250" s="348">
        <f t="shared" ref="IS250:IS255" si="1982">IFERROR(+IR250*(IQ250-IP250),"")</f>
        <v>0</v>
      </c>
      <c r="IT250" s="349">
        <f t="shared" ref="IT250:IT255" si="1983">IFERROR(+(IF(IQ250="","0",IQ250))-(IF(IS250="","0",IS250)),"")</f>
        <v>0</v>
      </c>
      <c r="IU250" s="350"/>
      <c r="IV250" s="341">
        <v>1.0</v>
      </c>
      <c r="IW250" s="342" t="s">
        <v>142</v>
      </c>
      <c r="IX250" s="343" t="s">
        <v>121</v>
      </c>
      <c r="IY250" s="343" t="s">
        <v>123</v>
      </c>
      <c r="IZ250" s="344">
        <f>ADHB!JB250</f>
        <v>0</v>
      </c>
      <c r="JA250" s="344"/>
      <c r="JB250" s="344">
        <f t="shared" ref="JB250:JB255" si="1984">iferror(IZ250/JA250*100,0)</f>
        <v>0</v>
      </c>
      <c r="JC250" s="345"/>
      <c r="JD250" s="344">
        <f t="shared" ref="JD250:JD255" si="1985">IFERROR(+JB250*JC250,"")</f>
        <v>0</v>
      </c>
      <c r="JE250" s="346"/>
      <c r="JF250" s="347"/>
      <c r="JG250" s="347"/>
      <c r="JH250" s="344">
        <f t="shared" ref="JH250:JH255" si="1986">IFERROR(+(IF(JB250="","0",JB250))+(IF(JD250="","0",JD250))+(IF(JG250="","0",JG250)),"")</f>
        <v>0</v>
      </c>
      <c r="JI250" s="345">
        <v>0.294289866351475</v>
      </c>
      <c r="JJ250" s="348">
        <f t="shared" ref="JJ250:JJ255" si="1987">IFERROR(+JI250*(JH250-JG250),"")</f>
        <v>0</v>
      </c>
      <c r="JK250" s="349">
        <f t="shared" ref="JK250:JK255" si="1988">IFERROR(+(IF(JH250="","0",JH250))-(IF(JJ250="","0",JJ250)),"")</f>
        <v>0</v>
      </c>
      <c r="JL250" s="350"/>
      <c r="JM250" s="341">
        <v>1.0</v>
      </c>
      <c r="JN250" s="342" t="s">
        <v>142</v>
      </c>
      <c r="JO250" s="343" t="s">
        <v>121</v>
      </c>
      <c r="JP250" s="343" t="s">
        <v>123</v>
      </c>
      <c r="JQ250" s="344">
        <f>ADHB!JS250</f>
        <v>0</v>
      </c>
      <c r="JR250" s="344"/>
      <c r="JS250" s="344">
        <f t="shared" ref="JS250:JS255" si="1989">iferror(JQ250/JR250*100,0)</f>
        <v>0</v>
      </c>
      <c r="JT250" s="345"/>
      <c r="JU250" s="344">
        <f t="shared" ref="JU250:JU255" si="1990">IFERROR(+JS250*JT250,"")</f>
        <v>0</v>
      </c>
      <c r="JV250" s="346"/>
      <c r="JW250" s="347"/>
      <c r="JX250" s="347"/>
      <c r="JY250" s="344">
        <f t="shared" ref="JY250:JY255" si="1991">IFERROR(+(IF(JS250="","0",JS250))+(IF(JU250="","0",JU250))+(IF(JX250="","0",JX250)),"")</f>
        <v>0</v>
      </c>
      <c r="JZ250" s="345">
        <v>0.294289866351475</v>
      </c>
      <c r="KA250" s="348">
        <f t="shared" ref="KA250:KA255" si="1992">IFERROR(+JZ250*(JY250-JX250),"")</f>
        <v>0</v>
      </c>
      <c r="KB250" s="349">
        <f t="shared" ref="KB250:KB255" si="1993">IFERROR(+(IF(JY250="","0",JY250))-(IF(KA250="","0",KA250)),"")</f>
        <v>0</v>
      </c>
      <c r="KC250" s="350"/>
      <c r="KD250" s="341">
        <v>1.0</v>
      </c>
      <c r="KE250" s="342" t="s">
        <v>142</v>
      </c>
      <c r="KF250" s="343" t="s">
        <v>121</v>
      </c>
      <c r="KG250" s="343" t="s">
        <v>123</v>
      </c>
      <c r="KH250" s="344">
        <f>ADHB!KJ250</f>
        <v>0</v>
      </c>
      <c r="KI250" s="344"/>
      <c r="KJ250" s="344">
        <f t="shared" ref="KJ250:KJ255" si="1994">iferror(KH250/KI250*100,0)</f>
        <v>0</v>
      </c>
      <c r="KK250" s="345"/>
      <c r="KL250" s="344">
        <f t="shared" ref="KL250:KL255" si="1995">IFERROR(+KJ250*KK250,"")</f>
        <v>0</v>
      </c>
      <c r="KM250" s="346"/>
      <c r="KN250" s="347"/>
      <c r="KO250" s="347"/>
      <c r="KP250" s="344">
        <f t="shared" ref="KP250:KP255" si="1996">IFERROR(+(IF(KJ250="","0",KJ250))+(IF(KL250="","0",KL250))+(IF(KO250="","0",KO250)),"")</f>
        <v>0</v>
      </c>
      <c r="KQ250" s="345">
        <v>0.294289866351475</v>
      </c>
      <c r="KR250" s="348">
        <f t="shared" ref="KR250:KR255" si="1997">IFERROR(+KQ250*(KP250-KO250),"")</f>
        <v>0</v>
      </c>
      <c r="KS250" s="349">
        <f t="shared" ref="KS250:KS255" si="1998">IFERROR(+(IF(KP250="","0",KP250))-(IF(KR250="","0",KR250)),"")</f>
        <v>0</v>
      </c>
      <c r="KT250" s="350"/>
      <c r="KU250" s="351"/>
    </row>
    <row r="251" ht="15.75" customHeight="1">
      <c r="A251" s="341">
        <v>2.0</v>
      </c>
      <c r="B251" s="342" t="s">
        <v>148</v>
      </c>
      <c r="C251" s="343" t="s">
        <v>121</v>
      </c>
      <c r="D251" s="343" t="s">
        <v>123</v>
      </c>
      <c r="E251" s="344">
        <f>ADHB!G251</f>
        <v>0</v>
      </c>
      <c r="F251" s="344"/>
      <c r="G251" s="344">
        <f t="shared" si="1909"/>
        <v>0</v>
      </c>
      <c r="H251" s="345"/>
      <c r="I251" s="344">
        <f t="shared" si="1910"/>
        <v>0</v>
      </c>
      <c r="J251" s="346"/>
      <c r="K251" s="347"/>
      <c r="L251" s="347"/>
      <c r="M251" s="344">
        <f t="shared" si="1911"/>
        <v>0</v>
      </c>
      <c r="N251" s="345">
        <v>0.294289866351475</v>
      </c>
      <c r="O251" s="348">
        <f t="shared" si="1912"/>
        <v>0</v>
      </c>
      <c r="P251" s="349">
        <f t="shared" si="1913"/>
        <v>0</v>
      </c>
      <c r="Q251" s="350"/>
      <c r="R251" s="341">
        <v>2.0</v>
      </c>
      <c r="S251" s="342" t="s">
        <v>148</v>
      </c>
      <c r="T251" s="343" t="s">
        <v>121</v>
      </c>
      <c r="U251" s="343" t="s">
        <v>123</v>
      </c>
      <c r="V251" s="344">
        <f>ADHB!X251</f>
        <v>0</v>
      </c>
      <c r="W251" s="344"/>
      <c r="X251" s="344">
        <f t="shared" si="1914"/>
        <v>0</v>
      </c>
      <c r="Y251" s="345"/>
      <c r="Z251" s="344">
        <f t="shared" si="1915"/>
        <v>0</v>
      </c>
      <c r="AA251" s="346"/>
      <c r="AB251" s="347"/>
      <c r="AC251" s="347"/>
      <c r="AD251" s="344">
        <f t="shared" si="1916"/>
        <v>0</v>
      </c>
      <c r="AE251" s="345">
        <v>0.294289866351475</v>
      </c>
      <c r="AF251" s="348">
        <f t="shared" si="1917"/>
        <v>0</v>
      </c>
      <c r="AG251" s="349">
        <f t="shared" si="1918"/>
        <v>0</v>
      </c>
      <c r="AH251" s="350"/>
      <c r="AI251" s="341">
        <v>2.0</v>
      </c>
      <c r="AJ251" s="342" t="s">
        <v>148</v>
      </c>
      <c r="AK251" s="343" t="s">
        <v>121</v>
      </c>
      <c r="AL251" s="343" t="s">
        <v>123</v>
      </c>
      <c r="AM251" s="344">
        <f>ADHB!AO251</f>
        <v>0</v>
      </c>
      <c r="AN251" s="344"/>
      <c r="AO251" s="344">
        <f t="shared" si="1919"/>
        <v>0</v>
      </c>
      <c r="AP251" s="345"/>
      <c r="AQ251" s="344">
        <f t="shared" si="1920"/>
        <v>0</v>
      </c>
      <c r="AR251" s="346"/>
      <c r="AS251" s="347"/>
      <c r="AT251" s="347"/>
      <c r="AU251" s="344">
        <f t="shared" si="1921"/>
        <v>0</v>
      </c>
      <c r="AV251" s="345">
        <v>0.294289866351475</v>
      </c>
      <c r="AW251" s="348">
        <f t="shared" si="1922"/>
        <v>0</v>
      </c>
      <c r="AX251" s="349">
        <f t="shared" si="1923"/>
        <v>0</v>
      </c>
      <c r="AY251" s="350"/>
      <c r="AZ251" s="341">
        <v>2.0</v>
      </c>
      <c r="BA251" s="342" t="s">
        <v>148</v>
      </c>
      <c r="BB251" s="343" t="s">
        <v>121</v>
      </c>
      <c r="BC251" s="343" t="s">
        <v>123</v>
      </c>
      <c r="BD251" s="344">
        <f>ADHB!BF251</f>
        <v>0</v>
      </c>
      <c r="BE251" s="344"/>
      <c r="BF251" s="344">
        <f t="shared" si="1924"/>
        <v>0</v>
      </c>
      <c r="BG251" s="345"/>
      <c r="BH251" s="344">
        <f t="shared" si="1925"/>
        <v>0</v>
      </c>
      <c r="BI251" s="346"/>
      <c r="BJ251" s="347"/>
      <c r="BK251" s="347"/>
      <c r="BL251" s="344">
        <f t="shared" si="1926"/>
        <v>0</v>
      </c>
      <c r="BM251" s="345">
        <v>0.294289866351475</v>
      </c>
      <c r="BN251" s="348">
        <f t="shared" si="1927"/>
        <v>0</v>
      </c>
      <c r="BO251" s="349">
        <f t="shared" si="1928"/>
        <v>0</v>
      </c>
      <c r="BP251" s="350"/>
      <c r="BQ251" s="341">
        <v>2.0</v>
      </c>
      <c r="BR251" s="342" t="s">
        <v>148</v>
      </c>
      <c r="BS251" s="343" t="s">
        <v>121</v>
      </c>
      <c r="BT251" s="343" t="s">
        <v>123</v>
      </c>
      <c r="BU251" s="344">
        <f>ADHB!BW251</f>
        <v>0</v>
      </c>
      <c r="BV251" s="344"/>
      <c r="BW251" s="344">
        <f t="shared" si="1929"/>
        <v>0</v>
      </c>
      <c r="BX251" s="345"/>
      <c r="BY251" s="344">
        <f t="shared" si="1930"/>
        <v>0</v>
      </c>
      <c r="BZ251" s="346"/>
      <c r="CA251" s="347"/>
      <c r="CB251" s="347"/>
      <c r="CC251" s="344">
        <f t="shared" si="1931"/>
        <v>0</v>
      </c>
      <c r="CD251" s="345">
        <v>0.294289866351475</v>
      </c>
      <c r="CE251" s="348">
        <f t="shared" si="1932"/>
        <v>0</v>
      </c>
      <c r="CF251" s="349">
        <f t="shared" si="1933"/>
        <v>0</v>
      </c>
      <c r="CG251" s="350"/>
      <c r="CH251" s="341">
        <v>2.0</v>
      </c>
      <c r="CI251" s="342" t="s">
        <v>148</v>
      </c>
      <c r="CJ251" s="343" t="s">
        <v>121</v>
      </c>
      <c r="CK251" s="343" t="s">
        <v>123</v>
      </c>
      <c r="CL251" s="344">
        <f>ADHB!CN251</f>
        <v>0</v>
      </c>
      <c r="CM251" s="344"/>
      <c r="CN251" s="344">
        <f t="shared" si="1934"/>
        <v>0</v>
      </c>
      <c r="CO251" s="345"/>
      <c r="CP251" s="344">
        <f t="shared" si="1935"/>
        <v>0</v>
      </c>
      <c r="CQ251" s="346"/>
      <c r="CR251" s="347"/>
      <c r="CS251" s="347"/>
      <c r="CT251" s="344">
        <f t="shared" si="1936"/>
        <v>0</v>
      </c>
      <c r="CU251" s="345">
        <v>0.294289866351475</v>
      </c>
      <c r="CV251" s="348">
        <f t="shared" si="1937"/>
        <v>0</v>
      </c>
      <c r="CW251" s="349">
        <f t="shared" si="1938"/>
        <v>0</v>
      </c>
      <c r="CX251" s="350"/>
      <c r="CY251" s="341">
        <v>2.0</v>
      </c>
      <c r="CZ251" s="342" t="s">
        <v>148</v>
      </c>
      <c r="DA251" s="343" t="s">
        <v>121</v>
      </c>
      <c r="DB251" s="343" t="s">
        <v>123</v>
      </c>
      <c r="DC251" s="344">
        <f>ADHB!DE251</f>
        <v>0</v>
      </c>
      <c r="DD251" s="344"/>
      <c r="DE251" s="344">
        <f t="shared" si="1939"/>
        <v>0</v>
      </c>
      <c r="DF251" s="345"/>
      <c r="DG251" s="344">
        <f t="shared" si="1940"/>
        <v>0</v>
      </c>
      <c r="DH251" s="346"/>
      <c r="DI251" s="347"/>
      <c r="DJ251" s="347"/>
      <c r="DK251" s="344">
        <f t="shared" si="1941"/>
        <v>0</v>
      </c>
      <c r="DL251" s="345">
        <v>0.294289866351475</v>
      </c>
      <c r="DM251" s="348">
        <f t="shared" si="1942"/>
        <v>0</v>
      </c>
      <c r="DN251" s="349">
        <f t="shared" si="1943"/>
        <v>0</v>
      </c>
      <c r="DO251" s="350"/>
      <c r="DP251" s="341">
        <v>2.0</v>
      </c>
      <c r="DQ251" s="342" t="s">
        <v>148</v>
      </c>
      <c r="DR251" s="343" t="s">
        <v>121</v>
      </c>
      <c r="DS251" s="343" t="s">
        <v>123</v>
      </c>
      <c r="DT251" s="344">
        <f>ADHB!DV251</f>
        <v>0</v>
      </c>
      <c r="DU251" s="344"/>
      <c r="DV251" s="344">
        <f t="shared" si="1944"/>
        <v>0</v>
      </c>
      <c r="DW251" s="345"/>
      <c r="DX251" s="344">
        <f t="shared" si="1945"/>
        <v>0</v>
      </c>
      <c r="DY251" s="346"/>
      <c r="DZ251" s="347"/>
      <c r="EA251" s="347"/>
      <c r="EB251" s="344">
        <f t="shared" si="1946"/>
        <v>0</v>
      </c>
      <c r="EC251" s="345">
        <v>0.294289866351475</v>
      </c>
      <c r="ED251" s="348">
        <f t="shared" si="1947"/>
        <v>0</v>
      </c>
      <c r="EE251" s="349">
        <f t="shared" si="1948"/>
        <v>0</v>
      </c>
      <c r="EF251" s="350"/>
      <c r="EG251" s="341">
        <v>2.0</v>
      </c>
      <c r="EH251" s="342" t="s">
        <v>148</v>
      </c>
      <c r="EI251" s="343" t="s">
        <v>121</v>
      </c>
      <c r="EJ251" s="343" t="s">
        <v>123</v>
      </c>
      <c r="EK251" s="344">
        <f>ADHB!EM251</f>
        <v>0</v>
      </c>
      <c r="EL251" s="344"/>
      <c r="EM251" s="344">
        <f t="shared" si="1949"/>
        <v>0</v>
      </c>
      <c r="EN251" s="345"/>
      <c r="EO251" s="344">
        <f t="shared" si="1950"/>
        <v>0</v>
      </c>
      <c r="EP251" s="346"/>
      <c r="EQ251" s="347"/>
      <c r="ER251" s="347"/>
      <c r="ES251" s="344">
        <f t="shared" si="1951"/>
        <v>0</v>
      </c>
      <c r="ET251" s="345">
        <v>0.294289866351475</v>
      </c>
      <c r="EU251" s="348">
        <f t="shared" si="1952"/>
        <v>0</v>
      </c>
      <c r="EV251" s="349">
        <f t="shared" si="1953"/>
        <v>0</v>
      </c>
      <c r="EW251" s="350"/>
      <c r="EX251" s="341">
        <v>2.0</v>
      </c>
      <c r="EY251" s="342" t="s">
        <v>148</v>
      </c>
      <c r="EZ251" s="343" t="s">
        <v>121</v>
      </c>
      <c r="FA251" s="343" t="s">
        <v>123</v>
      </c>
      <c r="FB251" s="344">
        <f>ADHB!FD251</f>
        <v>0</v>
      </c>
      <c r="FC251" s="344"/>
      <c r="FD251" s="344">
        <f t="shared" si="1954"/>
        <v>0</v>
      </c>
      <c r="FE251" s="345"/>
      <c r="FF251" s="344">
        <f t="shared" si="1955"/>
        <v>0</v>
      </c>
      <c r="FG251" s="346"/>
      <c r="FH251" s="347"/>
      <c r="FI251" s="347"/>
      <c r="FJ251" s="344">
        <f t="shared" si="1956"/>
        <v>0</v>
      </c>
      <c r="FK251" s="345">
        <v>0.294289866351475</v>
      </c>
      <c r="FL251" s="348">
        <f t="shared" si="1957"/>
        <v>0</v>
      </c>
      <c r="FM251" s="349">
        <f t="shared" si="1958"/>
        <v>0</v>
      </c>
      <c r="FN251" s="350"/>
      <c r="FO251" s="341">
        <v>2.0</v>
      </c>
      <c r="FP251" s="342" t="s">
        <v>148</v>
      </c>
      <c r="FQ251" s="343" t="s">
        <v>121</v>
      </c>
      <c r="FR251" s="343" t="s">
        <v>123</v>
      </c>
      <c r="FS251" s="344">
        <f>ADHB!FU251</f>
        <v>0</v>
      </c>
      <c r="FT251" s="344"/>
      <c r="FU251" s="344">
        <f t="shared" si="1959"/>
        <v>0</v>
      </c>
      <c r="FV251" s="345"/>
      <c r="FW251" s="344">
        <f t="shared" si="1960"/>
        <v>0</v>
      </c>
      <c r="FX251" s="346"/>
      <c r="FY251" s="347"/>
      <c r="FZ251" s="347"/>
      <c r="GA251" s="344">
        <f t="shared" si="1961"/>
        <v>0</v>
      </c>
      <c r="GB251" s="345">
        <v>0.294289866351475</v>
      </c>
      <c r="GC251" s="348">
        <f t="shared" si="1962"/>
        <v>0</v>
      </c>
      <c r="GD251" s="349">
        <f t="shared" si="1963"/>
        <v>0</v>
      </c>
      <c r="GE251" s="350"/>
      <c r="GF251" s="341">
        <v>2.0</v>
      </c>
      <c r="GG251" s="342" t="s">
        <v>148</v>
      </c>
      <c r="GH251" s="343" t="s">
        <v>121</v>
      </c>
      <c r="GI251" s="343" t="s">
        <v>123</v>
      </c>
      <c r="GJ251" s="344">
        <f>ADHB!GL251</f>
        <v>0</v>
      </c>
      <c r="GK251" s="344"/>
      <c r="GL251" s="344">
        <f t="shared" si="1964"/>
        <v>0</v>
      </c>
      <c r="GM251" s="345"/>
      <c r="GN251" s="344">
        <f t="shared" si="1965"/>
        <v>0</v>
      </c>
      <c r="GO251" s="346"/>
      <c r="GP251" s="347"/>
      <c r="GQ251" s="347"/>
      <c r="GR251" s="344">
        <f t="shared" si="1966"/>
        <v>0</v>
      </c>
      <c r="GS251" s="345">
        <v>0.294289866351475</v>
      </c>
      <c r="GT251" s="348">
        <f t="shared" si="1967"/>
        <v>0</v>
      </c>
      <c r="GU251" s="349">
        <f t="shared" si="1968"/>
        <v>0</v>
      </c>
      <c r="GV251" s="350"/>
      <c r="GW251" s="341">
        <v>2.0</v>
      </c>
      <c r="GX251" s="342" t="s">
        <v>148</v>
      </c>
      <c r="GY251" s="343" t="s">
        <v>121</v>
      </c>
      <c r="GZ251" s="343" t="s">
        <v>123</v>
      </c>
      <c r="HA251" s="344">
        <f>ADHB!HC251</f>
        <v>0</v>
      </c>
      <c r="HB251" s="344"/>
      <c r="HC251" s="344">
        <f t="shared" si="1969"/>
        <v>0</v>
      </c>
      <c r="HD251" s="345"/>
      <c r="HE251" s="344">
        <f t="shared" si="1970"/>
        <v>0</v>
      </c>
      <c r="HF251" s="346"/>
      <c r="HG251" s="347"/>
      <c r="HH251" s="347"/>
      <c r="HI251" s="344">
        <f t="shared" si="1971"/>
        <v>0</v>
      </c>
      <c r="HJ251" s="345">
        <v>0.294289866351475</v>
      </c>
      <c r="HK251" s="348">
        <f t="shared" si="1972"/>
        <v>0</v>
      </c>
      <c r="HL251" s="349">
        <f t="shared" si="1973"/>
        <v>0</v>
      </c>
      <c r="HM251" s="350"/>
      <c r="HN251" s="341">
        <v>2.0</v>
      </c>
      <c r="HO251" s="342" t="s">
        <v>148</v>
      </c>
      <c r="HP251" s="343" t="s">
        <v>121</v>
      </c>
      <c r="HQ251" s="343" t="s">
        <v>123</v>
      </c>
      <c r="HR251" s="344">
        <f>ADHB!HT251</f>
        <v>0</v>
      </c>
      <c r="HS251" s="344"/>
      <c r="HT251" s="344">
        <f t="shared" si="1974"/>
        <v>0</v>
      </c>
      <c r="HU251" s="345"/>
      <c r="HV251" s="344">
        <f t="shared" si="1975"/>
        <v>0</v>
      </c>
      <c r="HW251" s="346"/>
      <c r="HX251" s="347"/>
      <c r="HY251" s="347"/>
      <c r="HZ251" s="344">
        <f t="shared" si="1976"/>
        <v>0</v>
      </c>
      <c r="IA251" s="345">
        <v>0.294289866351475</v>
      </c>
      <c r="IB251" s="348">
        <f t="shared" si="1977"/>
        <v>0</v>
      </c>
      <c r="IC251" s="349">
        <f t="shared" si="1978"/>
        <v>0</v>
      </c>
      <c r="ID251" s="350"/>
      <c r="IE251" s="341">
        <v>2.0</v>
      </c>
      <c r="IF251" s="342" t="s">
        <v>148</v>
      </c>
      <c r="IG251" s="343" t="s">
        <v>121</v>
      </c>
      <c r="IH251" s="343" t="s">
        <v>123</v>
      </c>
      <c r="II251" s="344">
        <f>ADHB!IK251</f>
        <v>0</v>
      </c>
      <c r="IJ251" s="344"/>
      <c r="IK251" s="344">
        <f t="shared" si="1979"/>
        <v>0</v>
      </c>
      <c r="IL251" s="345"/>
      <c r="IM251" s="344">
        <f t="shared" si="1980"/>
        <v>0</v>
      </c>
      <c r="IN251" s="346"/>
      <c r="IO251" s="347"/>
      <c r="IP251" s="347"/>
      <c r="IQ251" s="344">
        <f t="shared" si="1981"/>
        <v>0</v>
      </c>
      <c r="IR251" s="345">
        <v>0.294289866351475</v>
      </c>
      <c r="IS251" s="348">
        <f t="shared" si="1982"/>
        <v>0</v>
      </c>
      <c r="IT251" s="349">
        <f t="shared" si="1983"/>
        <v>0</v>
      </c>
      <c r="IU251" s="350"/>
      <c r="IV251" s="341">
        <v>2.0</v>
      </c>
      <c r="IW251" s="342" t="s">
        <v>148</v>
      </c>
      <c r="IX251" s="343" t="s">
        <v>121</v>
      </c>
      <c r="IY251" s="343" t="s">
        <v>123</v>
      </c>
      <c r="IZ251" s="344">
        <f>ADHB!JB251</f>
        <v>0</v>
      </c>
      <c r="JA251" s="344"/>
      <c r="JB251" s="344">
        <f t="shared" si="1984"/>
        <v>0</v>
      </c>
      <c r="JC251" s="345"/>
      <c r="JD251" s="344">
        <f t="shared" si="1985"/>
        <v>0</v>
      </c>
      <c r="JE251" s="346"/>
      <c r="JF251" s="347"/>
      <c r="JG251" s="347"/>
      <c r="JH251" s="344">
        <f t="shared" si="1986"/>
        <v>0</v>
      </c>
      <c r="JI251" s="345">
        <v>0.294289866351475</v>
      </c>
      <c r="JJ251" s="348">
        <f t="shared" si="1987"/>
        <v>0</v>
      </c>
      <c r="JK251" s="349">
        <f t="shared" si="1988"/>
        <v>0</v>
      </c>
      <c r="JL251" s="350"/>
      <c r="JM251" s="341">
        <v>2.0</v>
      </c>
      <c r="JN251" s="342" t="s">
        <v>148</v>
      </c>
      <c r="JO251" s="343" t="s">
        <v>121</v>
      </c>
      <c r="JP251" s="343" t="s">
        <v>123</v>
      </c>
      <c r="JQ251" s="344">
        <f>ADHB!JS251</f>
        <v>0</v>
      </c>
      <c r="JR251" s="344"/>
      <c r="JS251" s="344">
        <f t="shared" si="1989"/>
        <v>0</v>
      </c>
      <c r="JT251" s="345"/>
      <c r="JU251" s="344">
        <f t="shared" si="1990"/>
        <v>0</v>
      </c>
      <c r="JV251" s="346"/>
      <c r="JW251" s="347"/>
      <c r="JX251" s="347"/>
      <c r="JY251" s="344">
        <f t="shared" si="1991"/>
        <v>0</v>
      </c>
      <c r="JZ251" s="345">
        <v>0.294289866351475</v>
      </c>
      <c r="KA251" s="348">
        <f t="shared" si="1992"/>
        <v>0</v>
      </c>
      <c r="KB251" s="349">
        <f t="shared" si="1993"/>
        <v>0</v>
      </c>
      <c r="KC251" s="350"/>
      <c r="KD251" s="341">
        <v>2.0</v>
      </c>
      <c r="KE251" s="342" t="s">
        <v>148</v>
      </c>
      <c r="KF251" s="343" t="s">
        <v>121</v>
      </c>
      <c r="KG251" s="343" t="s">
        <v>123</v>
      </c>
      <c r="KH251" s="344">
        <f>ADHB!KJ251</f>
        <v>0</v>
      </c>
      <c r="KI251" s="344"/>
      <c r="KJ251" s="344">
        <f t="shared" si="1994"/>
        <v>0</v>
      </c>
      <c r="KK251" s="345"/>
      <c r="KL251" s="344">
        <f t="shared" si="1995"/>
        <v>0</v>
      </c>
      <c r="KM251" s="346"/>
      <c r="KN251" s="347"/>
      <c r="KO251" s="347"/>
      <c r="KP251" s="344">
        <f t="shared" si="1996"/>
        <v>0</v>
      </c>
      <c r="KQ251" s="345">
        <v>0.294289866351475</v>
      </c>
      <c r="KR251" s="348">
        <f t="shared" si="1997"/>
        <v>0</v>
      </c>
      <c r="KS251" s="349">
        <f t="shared" si="1998"/>
        <v>0</v>
      </c>
      <c r="KT251" s="350"/>
      <c r="KU251" s="351"/>
    </row>
    <row r="252" ht="15.75" customHeight="1">
      <c r="A252" s="341">
        <v>3.0</v>
      </c>
      <c r="B252" s="342" t="s">
        <v>149</v>
      </c>
      <c r="C252" s="343" t="s">
        <v>121</v>
      </c>
      <c r="D252" s="343" t="s">
        <v>123</v>
      </c>
      <c r="E252" s="344">
        <f>ADHB!G252</f>
        <v>0</v>
      </c>
      <c r="F252" s="344"/>
      <c r="G252" s="344">
        <f t="shared" si="1909"/>
        <v>0</v>
      </c>
      <c r="H252" s="345"/>
      <c r="I252" s="344">
        <f t="shared" si="1910"/>
        <v>0</v>
      </c>
      <c r="J252" s="346"/>
      <c r="K252" s="347"/>
      <c r="L252" s="347"/>
      <c r="M252" s="344">
        <f t="shared" si="1911"/>
        <v>0</v>
      </c>
      <c r="N252" s="345">
        <v>0.294289866351475</v>
      </c>
      <c r="O252" s="348">
        <f t="shared" si="1912"/>
        <v>0</v>
      </c>
      <c r="P252" s="349">
        <f t="shared" si="1913"/>
        <v>0</v>
      </c>
      <c r="Q252" s="350"/>
      <c r="R252" s="341">
        <v>3.0</v>
      </c>
      <c r="S252" s="342" t="s">
        <v>149</v>
      </c>
      <c r="T252" s="343" t="s">
        <v>121</v>
      </c>
      <c r="U252" s="343" t="s">
        <v>123</v>
      </c>
      <c r="V252" s="344">
        <f>ADHB!X252</f>
        <v>0</v>
      </c>
      <c r="W252" s="344"/>
      <c r="X252" s="344">
        <f t="shared" si="1914"/>
        <v>0</v>
      </c>
      <c r="Y252" s="345"/>
      <c r="Z252" s="344">
        <f t="shared" si="1915"/>
        <v>0</v>
      </c>
      <c r="AA252" s="346"/>
      <c r="AB252" s="347"/>
      <c r="AC252" s="347"/>
      <c r="AD252" s="344">
        <f t="shared" si="1916"/>
        <v>0</v>
      </c>
      <c r="AE252" s="345">
        <v>0.294289866351475</v>
      </c>
      <c r="AF252" s="348">
        <f t="shared" si="1917"/>
        <v>0</v>
      </c>
      <c r="AG252" s="349">
        <f t="shared" si="1918"/>
        <v>0</v>
      </c>
      <c r="AH252" s="350"/>
      <c r="AI252" s="341">
        <v>3.0</v>
      </c>
      <c r="AJ252" s="342" t="s">
        <v>149</v>
      </c>
      <c r="AK252" s="343" t="s">
        <v>121</v>
      </c>
      <c r="AL252" s="343" t="s">
        <v>123</v>
      </c>
      <c r="AM252" s="344">
        <f>ADHB!AO252</f>
        <v>0</v>
      </c>
      <c r="AN252" s="344"/>
      <c r="AO252" s="344">
        <f t="shared" si="1919"/>
        <v>0</v>
      </c>
      <c r="AP252" s="345"/>
      <c r="AQ252" s="344">
        <f t="shared" si="1920"/>
        <v>0</v>
      </c>
      <c r="AR252" s="346"/>
      <c r="AS252" s="347"/>
      <c r="AT252" s="347"/>
      <c r="AU252" s="344">
        <f t="shared" si="1921"/>
        <v>0</v>
      </c>
      <c r="AV252" s="345">
        <v>0.294289866351475</v>
      </c>
      <c r="AW252" s="348">
        <f t="shared" si="1922"/>
        <v>0</v>
      </c>
      <c r="AX252" s="349">
        <f t="shared" si="1923"/>
        <v>0</v>
      </c>
      <c r="AY252" s="350"/>
      <c r="AZ252" s="341">
        <v>3.0</v>
      </c>
      <c r="BA252" s="342" t="s">
        <v>149</v>
      </c>
      <c r="BB252" s="343" t="s">
        <v>121</v>
      </c>
      <c r="BC252" s="343" t="s">
        <v>123</v>
      </c>
      <c r="BD252" s="344">
        <f>ADHB!BF252</f>
        <v>0</v>
      </c>
      <c r="BE252" s="344"/>
      <c r="BF252" s="344">
        <f t="shared" si="1924"/>
        <v>0</v>
      </c>
      <c r="BG252" s="345"/>
      <c r="BH252" s="344">
        <f t="shared" si="1925"/>
        <v>0</v>
      </c>
      <c r="BI252" s="346"/>
      <c r="BJ252" s="347"/>
      <c r="BK252" s="347"/>
      <c r="BL252" s="344">
        <f t="shared" si="1926"/>
        <v>0</v>
      </c>
      <c r="BM252" s="345">
        <v>0.294289866351475</v>
      </c>
      <c r="BN252" s="348">
        <f t="shared" si="1927"/>
        <v>0</v>
      </c>
      <c r="BO252" s="349">
        <f t="shared" si="1928"/>
        <v>0</v>
      </c>
      <c r="BP252" s="350"/>
      <c r="BQ252" s="341">
        <v>3.0</v>
      </c>
      <c r="BR252" s="342" t="s">
        <v>149</v>
      </c>
      <c r="BS252" s="343" t="s">
        <v>121</v>
      </c>
      <c r="BT252" s="343" t="s">
        <v>123</v>
      </c>
      <c r="BU252" s="344">
        <f>ADHB!BW252</f>
        <v>0</v>
      </c>
      <c r="BV252" s="344"/>
      <c r="BW252" s="344">
        <f t="shared" si="1929"/>
        <v>0</v>
      </c>
      <c r="BX252" s="345"/>
      <c r="BY252" s="344">
        <f t="shared" si="1930"/>
        <v>0</v>
      </c>
      <c r="BZ252" s="346"/>
      <c r="CA252" s="347"/>
      <c r="CB252" s="347"/>
      <c r="CC252" s="344">
        <f t="shared" si="1931"/>
        <v>0</v>
      </c>
      <c r="CD252" s="345">
        <v>0.294289866351475</v>
      </c>
      <c r="CE252" s="348">
        <f t="shared" si="1932"/>
        <v>0</v>
      </c>
      <c r="CF252" s="349">
        <f t="shared" si="1933"/>
        <v>0</v>
      </c>
      <c r="CG252" s="350"/>
      <c r="CH252" s="341">
        <v>3.0</v>
      </c>
      <c r="CI252" s="342" t="s">
        <v>149</v>
      </c>
      <c r="CJ252" s="343" t="s">
        <v>121</v>
      </c>
      <c r="CK252" s="343" t="s">
        <v>123</v>
      </c>
      <c r="CL252" s="344">
        <f>ADHB!CN252</f>
        <v>0</v>
      </c>
      <c r="CM252" s="344"/>
      <c r="CN252" s="344">
        <f t="shared" si="1934"/>
        <v>0</v>
      </c>
      <c r="CO252" s="345"/>
      <c r="CP252" s="344">
        <f t="shared" si="1935"/>
        <v>0</v>
      </c>
      <c r="CQ252" s="346"/>
      <c r="CR252" s="347"/>
      <c r="CS252" s="347"/>
      <c r="CT252" s="344">
        <f t="shared" si="1936"/>
        <v>0</v>
      </c>
      <c r="CU252" s="345">
        <v>0.294289866351475</v>
      </c>
      <c r="CV252" s="348">
        <f t="shared" si="1937"/>
        <v>0</v>
      </c>
      <c r="CW252" s="349">
        <f t="shared" si="1938"/>
        <v>0</v>
      </c>
      <c r="CX252" s="350"/>
      <c r="CY252" s="341">
        <v>3.0</v>
      </c>
      <c r="CZ252" s="342" t="s">
        <v>149</v>
      </c>
      <c r="DA252" s="343" t="s">
        <v>121</v>
      </c>
      <c r="DB252" s="343" t="s">
        <v>123</v>
      </c>
      <c r="DC252" s="344">
        <f>ADHB!DE252</f>
        <v>0</v>
      </c>
      <c r="DD252" s="344"/>
      <c r="DE252" s="344">
        <f t="shared" si="1939"/>
        <v>0</v>
      </c>
      <c r="DF252" s="345"/>
      <c r="DG252" s="344">
        <f t="shared" si="1940"/>
        <v>0</v>
      </c>
      <c r="DH252" s="346"/>
      <c r="DI252" s="347"/>
      <c r="DJ252" s="347"/>
      <c r="DK252" s="344">
        <f t="shared" si="1941"/>
        <v>0</v>
      </c>
      <c r="DL252" s="345">
        <v>0.294289866351475</v>
      </c>
      <c r="DM252" s="348">
        <f t="shared" si="1942"/>
        <v>0</v>
      </c>
      <c r="DN252" s="349">
        <f t="shared" si="1943"/>
        <v>0</v>
      </c>
      <c r="DO252" s="350"/>
      <c r="DP252" s="341">
        <v>3.0</v>
      </c>
      <c r="DQ252" s="342" t="s">
        <v>149</v>
      </c>
      <c r="DR252" s="343" t="s">
        <v>121</v>
      </c>
      <c r="DS252" s="343" t="s">
        <v>123</v>
      </c>
      <c r="DT252" s="344">
        <f>ADHB!DV252</f>
        <v>0</v>
      </c>
      <c r="DU252" s="344"/>
      <c r="DV252" s="344">
        <f t="shared" si="1944"/>
        <v>0</v>
      </c>
      <c r="DW252" s="345"/>
      <c r="DX252" s="344">
        <f t="shared" si="1945"/>
        <v>0</v>
      </c>
      <c r="DY252" s="346"/>
      <c r="DZ252" s="347"/>
      <c r="EA252" s="347"/>
      <c r="EB252" s="344">
        <f t="shared" si="1946"/>
        <v>0</v>
      </c>
      <c r="EC252" s="345">
        <v>0.294289866351475</v>
      </c>
      <c r="ED252" s="348">
        <f t="shared" si="1947"/>
        <v>0</v>
      </c>
      <c r="EE252" s="349">
        <f t="shared" si="1948"/>
        <v>0</v>
      </c>
      <c r="EF252" s="350"/>
      <c r="EG252" s="341">
        <v>3.0</v>
      </c>
      <c r="EH252" s="342" t="s">
        <v>149</v>
      </c>
      <c r="EI252" s="343" t="s">
        <v>121</v>
      </c>
      <c r="EJ252" s="343" t="s">
        <v>123</v>
      </c>
      <c r="EK252" s="344">
        <f>ADHB!EM252</f>
        <v>0</v>
      </c>
      <c r="EL252" s="344"/>
      <c r="EM252" s="344">
        <f t="shared" si="1949"/>
        <v>0</v>
      </c>
      <c r="EN252" s="345"/>
      <c r="EO252" s="344">
        <f t="shared" si="1950"/>
        <v>0</v>
      </c>
      <c r="EP252" s="346"/>
      <c r="EQ252" s="347"/>
      <c r="ER252" s="347"/>
      <c r="ES252" s="344">
        <f t="shared" si="1951"/>
        <v>0</v>
      </c>
      <c r="ET252" s="345">
        <v>0.294289866351475</v>
      </c>
      <c r="EU252" s="348">
        <f t="shared" si="1952"/>
        <v>0</v>
      </c>
      <c r="EV252" s="349">
        <f t="shared" si="1953"/>
        <v>0</v>
      </c>
      <c r="EW252" s="350"/>
      <c r="EX252" s="341">
        <v>3.0</v>
      </c>
      <c r="EY252" s="342" t="s">
        <v>149</v>
      </c>
      <c r="EZ252" s="343" t="s">
        <v>121</v>
      </c>
      <c r="FA252" s="343" t="s">
        <v>123</v>
      </c>
      <c r="FB252" s="344">
        <f>ADHB!FD252</f>
        <v>0</v>
      </c>
      <c r="FC252" s="344"/>
      <c r="FD252" s="344">
        <f t="shared" si="1954"/>
        <v>0</v>
      </c>
      <c r="FE252" s="345"/>
      <c r="FF252" s="344">
        <f t="shared" si="1955"/>
        <v>0</v>
      </c>
      <c r="FG252" s="346"/>
      <c r="FH252" s="347"/>
      <c r="FI252" s="347"/>
      <c r="FJ252" s="344">
        <f t="shared" si="1956"/>
        <v>0</v>
      </c>
      <c r="FK252" s="345">
        <v>0.294289866351475</v>
      </c>
      <c r="FL252" s="348">
        <f t="shared" si="1957"/>
        <v>0</v>
      </c>
      <c r="FM252" s="349">
        <f t="shared" si="1958"/>
        <v>0</v>
      </c>
      <c r="FN252" s="350"/>
      <c r="FO252" s="341">
        <v>3.0</v>
      </c>
      <c r="FP252" s="342" t="s">
        <v>149</v>
      </c>
      <c r="FQ252" s="343" t="s">
        <v>121</v>
      </c>
      <c r="FR252" s="343" t="s">
        <v>123</v>
      </c>
      <c r="FS252" s="344">
        <f>ADHB!FU252</f>
        <v>0</v>
      </c>
      <c r="FT252" s="344"/>
      <c r="FU252" s="344">
        <f t="shared" si="1959"/>
        <v>0</v>
      </c>
      <c r="FV252" s="345"/>
      <c r="FW252" s="344">
        <f t="shared" si="1960"/>
        <v>0</v>
      </c>
      <c r="FX252" s="346"/>
      <c r="FY252" s="347"/>
      <c r="FZ252" s="347"/>
      <c r="GA252" s="344">
        <f t="shared" si="1961"/>
        <v>0</v>
      </c>
      <c r="GB252" s="345">
        <v>0.294289866351475</v>
      </c>
      <c r="GC252" s="348">
        <f t="shared" si="1962"/>
        <v>0</v>
      </c>
      <c r="GD252" s="349">
        <f t="shared" si="1963"/>
        <v>0</v>
      </c>
      <c r="GE252" s="350"/>
      <c r="GF252" s="341">
        <v>3.0</v>
      </c>
      <c r="GG252" s="342" t="s">
        <v>149</v>
      </c>
      <c r="GH252" s="343" t="s">
        <v>121</v>
      </c>
      <c r="GI252" s="343" t="s">
        <v>123</v>
      </c>
      <c r="GJ252" s="344">
        <f>ADHB!GL252</f>
        <v>0</v>
      </c>
      <c r="GK252" s="344"/>
      <c r="GL252" s="344">
        <f t="shared" si="1964"/>
        <v>0</v>
      </c>
      <c r="GM252" s="345"/>
      <c r="GN252" s="344">
        <f t="shared" si="1965"/>
        <v>0</v>
      </c>
      <c r="GO252" s="346"/>
      <c r="GP252" s="347"/>
      <c r="GQ252" s="347"/>
      <c r="GR252" s="344">
        <f t="shared" si="1966"/>
        <v>0</v>
      </c>
      <c r="GS252" s="345">
        <v>0.294289866351475</v>
      </c>
      <c r="GT252" s="348">
        <f t="shared" si="1967"/>
        <v>0</v>
      </c>
      <c r="GU252" s="349">
        <f t="shared" si="1968"/>
        <v>0</v>
      </c>
      <c r="GV252" s="350"/>
      <c r="GW252" s="341">
        <v>3.0</v>
      </c>
      <c r="GX252" s="342" t="s">
        <v>149</v>
      </c>
      <c r="GY252" s="343" t="s">
        <v>121</v>
      </c>
      <c r="GZ252" s="343" t="s">
        <v>123</v>
      </c>
      <c r="HA252" s="344">
        <f>ADHB!HC252</f>
        <v>0</v>
      </c>
      <c r="HB252" s="344"/>
      <c r="HC252" s="344">
        <f t="shared" si="1969"/>
        <v>0</v>
      </c>
      <c r="HD252" s="345"/>
      <c r="HE252" s="344">
        <f t="shared" si="1970"/>
        <v>0</v>
      </c>
      <c r="HF252" s="346"/>
      <c r="HG252" s="347"/>
      <c r="HH252" s="347"/>
      <c r="HI252" s="344">
        <f t="shared" si="1971"/>
        <v>0</v>
      </c>
      <c r="HJ252" s="345">
        <v>0.294289866351475</v>
      </c>
      <c r="HK252" s="348">
        <f t="shared" si="1972"/>
        <v>0</v>
      </c>
      <c r="HL252" s="349">
        <f t="shared" si="1973"/>
        <v>0</v>
      </c>
      <c r="HM252" s="350"/>
      <c r="HN252" s="341">
        <v>3.0</v>
      </c>
      <c r="HO252" s="342" t="s">
        <v>149</v>
      </c>
      <c r="HP252" s="343" t="s">
        <v>121</v>
      </c>
      <c r="HQ252" s="343" t="s">
        <v>123</v>
      </c>
      <c r="HR252" s="344">
        <f>ADHB!HT252</f>
        <v>0</v>
      </c>
      <c r="HS252" s="344"/>
      <c r="HT252" s="344">
        <f t="shared" si="1974"/>
        <v>0</v>
      </c>
      <c r="HU252" s="345"/>
      <c r="HV252" s="344">
        <f t="shared" si="1975"/>
        <v>0</v>
      </c>
      <c r="HW252" s="346"/>
      <c r="HX252" s="347"/>
      <c r="HY252" s="347"/>
      <c r="HZ252" s="344">
        <f t="shared" si="1976"/>
        <v>0</v>
      </c>
      <c r="IA252" s="345">
        <v>0.294289866351475</v>
      </c>
      <c r="IB252" s="348">
        <f t="shared" si="1977"/>
        <v>0</v>
      </c>
      <c r="IC252" s="349">
        <f t="shared" si="1978"/>
        <v>0</v>
      </c>
      <c r="ID252" s="350"/>
      <c r="IE252" s="341">
        <v>3.0</v>
      </c>
      <c r="IF252" s="342" t="s">
        <v>149</v>
      </c>
      <c r="IG252" s="343" t="s">
        <v>121</v>
      </c>
      <c r="IH252" s="343" t="s">
        <v>123</v>
      </c>
      <c r="II252" s="344">
        <f>ADHB!IK252</f>
        <v>0</v>
      </c>
      <c r="IJ252" s="344"/>
      <c r="IK252" s="344">
        <f t="shared" si="1979"/>
        <v>0</v>
      </c>
      <c r="IL252" s="345"/>
      <c r="IM252" s="344">
        <f t="shared" si="1980"/>
        <v>0</v>
      </c>
      <c r="IN252" s="346"/>
      <c r="IO252" s="347"/>
      <c r="IP252" s="347"/>
      <c r="IQ252" s="344">
        <f t="shared" si="1981"/>
        <v>0</v>
      </c>
      <c r="IR252" s="345">
        <v>0.294289866351475</v>
      </c>
      <c r="IS252" s="348">
        <f t="shared" si="1982"/>
        <v>0</v>
      </c>
      <c r="IT252" s="349">
        <f t="shared" si="1983"/>
        <v>0</v>
      </c>
      <c r="IU252" s="350"/>
      <c r="IV252" s="341">
        <v>3.0</v>
      </c>
      <c r="IW252" s="342" t="s">
        <v>149</v>
      </c>
      <c r="IX252" s="343" t="s">
        <v>121</v>
      </c>
      <c r="IY252" s="343" t="s">
        <v>123</v>
      </c>
      <c r="IZ252" s="344">
        <f>ADHB!JB252</f>
        <v>0</v>
      </c>
      <c r="JA252" s="344"/>
      <c r="JB252" s="344">
        <f t="shared" si="1984"/>
        <v>0</v>
      </c>
      <c r="JC252" s="345"/>
      <c r="JD252" s="344">
        <f t="shared" si="1985"/>
        <v>0</v>
      </c>
      <c r="JE252" s="346"/>
      <c r="JF252" s="347"/>
      <c r="JG252" s="347"/>
      <c r="JH252" s="344">
        <f t="shared" si="1986"/>
        <v>0</v>
      </c>
      <c r="JI252" s="345">
        <v>0.294289866351475</v>
      </c>
      <c r="JJ252" s="348">
        <f t="shared" si="1987"/>
        <v>0</v>
      </c>
      <c r="JK252" s="349">
        <f t="shared" si="1988"/>
        <v>0</v>
      </c>
      <c r="JL252" s="350"/>
      <c r="JM252" s="341">
        <v>3.0</v>
      </c>
      <c r="JN252" s="342" t="s">
        <v>149</v>
      </c>
      <c r="JO252" s="343" t="s">
        <v>121</v>
      </c>
      <c r="JP252" s="343" t="s">
        <v>123</v>
      </c>
      <c r="JQ252" s="344">
        <f>ADHB!JS252</f>
        <v>0</v>
      </c>
      <c r="JR252" s="344"/>
      <c r="JS252" s="344">
        <f t="shared" si="1989"/>
        <v>0</v>
      </c>
      <c r="JT252" s="345"/>
      <c r="JU252" s="344">
        <f t="shared" si="1990"/>
        <v>0</v>
      </c>
      <c r="JV252" s="346"/>
      <c r="JW252" s="347"/>
      <c r="JX252" s="347"/>
      <c r="JY252" s="344">
        <f t="shared" si="1991"/>
        <v>0</v>
      </c>
      <c r="JZ252" s="345">
        <v>0.294289866351475</v>
      </c>
      <c r="KA252" s="348">
        <f t="shared" si="1992"/>
        <v>0</v>
      </c>
      <c r="KB252" s="349">
        <f t="shared" si="1993"/>
        <v>0</v>
      </c>
      <c r="KC252" s="350"/>
      <c r="KD252" s="341">
        <v>3.0</v>
      </c>
      <c r="KE252" s="342" t="s">
        <v>149</v>
      </c>
      <c r="KF252" s="343" t="s">
        <v>121</v>
      </c>
      <c r="KG252" s="343" t="s">
        <v>123</v>
      </c>
      <c r="KH252" s="344">
        <f>ADHB!KJ252</f>
        <v>0</v>
      </c>
      <c r="KI252" s="344"/>
      <c r="KJ252" s="344">
        <f t="shared" si="1994"/>
        <v>0</v>
      </c>
      <c r="KK252" s="345"/>
      <c r="KL252" s="344">
        <f t="shared" si="1995"/>
        <v>0</v>
      </c>
      <c r="KM252" s="346"/>
      <c r="KN252" s="347"/>
      <c r="KO252" s="347"/>
      <c r="KP252" s="344">
        <f t="shared" si="1996"/>
        <v>0</v>
      </c>
      <c r="KQ252" s="345">
        <v>0.294289866351475</v>
      </c>
      <c r="KR252" s="348">
        <f t="shared" si="1997"/>
        <v>0</v>
      </c>
      <c r="KS252" s="349">
        <f t="shared" si="1998"/>
        <v>0</v>
      </c>
      <c r="KT252" s="350"/>
      <c r="KU252" s="351"/>
    </row>
    <row r="253" ht="15.75" customHeight="1">
      <c r="A253" s="341">
        <v>4.0</v>
      </c>
      <c r="B253" s="342" t="s">
        <v>132</v>
      </c>
      <c r="C253" s="343" t="s">
        <v>121</v>
      </c>
      <c r="D253" s="343" t="s">
        <v>123</v>
      </c>
      <c r="E253" s="344">
        <f>ADHB!G253</f>
        <v>0</v>
      </c>
      <c r="F253" s="344"/>
      <c r="G253" s="344">
        <f t="shared" si="1909"/>
        <v>0</v>
      </c>
      <c r="H253" s="345"/>
      <c r="I253" s="344">
        <f t="shared" si="1910"/>
        <v>0</v>
      </c>
      <c r="J253" s="346"/>
      <c r="K253" s="347"/>
      <c r="L253" s="347"/>
      <c r="M253" s="344">
        <f t="shared" si="1911"/>
        <v>0</v>
      </c>
      <c r="N253" s="345">
        <v>0.294289866351475</v>
      </c>
      <c r="O253" s="348">
        <f t="shared" si="1912"/>
        <v>0</v>
      </c>
      <c r="P253" s="349">
        <f t="shared" si="1913"/>
        <v>0</v>
      </c>
      <c r="Q253" s="350"/>
      <c r="R253" s="341">
        <v>4.0</v>
      </c>
      <c r="S253" s="342" t="s">
        <v>132</v>
      </c>
      <c r="T253" s="343" t="s">
        <v>121</v>
      </c>
      <c r="U253" s="343" t="s">
        <v>123</v>
      </c>
      <c r="V253" s="344">
        <f>ADHB!X253</f>
        <v>0</v>
      </c>
      <c r="W253" s="344"/>
      <c r="X253" s="344">
        <f t="shared" si="1914"/>
        <v>0</v>
      </c>
      <c r="Y253" s="345"/>
      <c r="Z253" s="344">
        <f t="shared" si="1915"/>
        <v>0</v>
      </c>
      <c r="AA253" s="346"/>
      <c r="AB253" s="347"/>
      <c r="AC253" s="347"/>
      <c r="AD253" s="344">
        <f t="shared" si="1916"/>
        <v>0</v>
      </c>
      <c r="AE253" s="345">
        <v>0.294289866351475</v>
      </c>
      <c r="AF253" s="348">
        <f t="shared" si="1917"/>
        <v>0</v>
      </c>
      <c r="AG253" s="349">
        <f t="shared" si="1918"/>
        <v>0</v>
      </c>
      <c r="AH253" s="350"/>
      <c r="AI253" s="341">
        <v>4.0</v>
      </c>
      <c r="AJ253" s="342" t="s">
        <v>132</v>
      </c>
      <c r="AK253" s="343" t="s">
        <v>121</v>
      </c>
      <c r="AL253" s="343" t="s">
        <v>123</v>
      </c>
      <c r="AM253" s="344">
        <f>ADHB!AO253</f>
        <v>0</v>
      </c>
      <c r="AN253" s="344"/>
      <c r="AO253" s="344">
        <f t="shared" si="1919"/>
        <v>0</v>
      </c>
      <c r="AP253" s="345"/>
      <c r="AQ253" s="344">
        <f t="shared" si="1920"/>
        <v>0</v>
      </c>
      <c r="AR253" s="346"/>
      <c r="AS253" s="347"/>
      <c r="AT253" s="347"/>
      <c r="AU253" s="344">
        <f t="shared" si="1921"/>
        <v>0</v>
      </c>
      <c r="AV253" s="345">
        <v>0.294289866351475</v>
      </c>
      <c r="AW253" s="348">
        <f t="shared" si="1922"/>
        <v>0</v>
      </c>
      <c r="AX253" s="349">
        <f t="shared" si="1923"/>
        <v>0</v>
      </c>
      <c r="AY253" s="350"/>
      <c r="AZ253" s="341">
        <v>4.0</v>
      </c>
      <c r="BA253" s="342" t="s">
        <v>132</v>
      </c>
      <c r="BB253" s="343" t="s">
        <v>121</v>
      </c>
      <c r="BC253" s="343" t="s">
        <v>123</v>
      </c>
      <c r="BD253" s="344">
        <f>ADHB!BF253</f>
        <v>0</v>
      </c>
      <c r="BE253" s="344"/>
      <c r="BF253" s="344">
        <f t="shared" si="1924"/>
        <v>0</v>
      </c>
      <c r="BG253" s="345"/>
      <c r="BH253" s="344">
        <f t="shared" si="1925"/>
        <v>0</v>
      </c>
      <c r="BI253" s="346"/>
      <c r="BJ253" s="347"/>
      <c r="BK253" s="347"/>
      <c r="BL253" s="344">
        <f t="shared" si="1926"/>
        <v>0</v>
      </c>
      <c r="BM253" s="345">
        <v>0.294289866351475</v>
      </c>
      <c r="BN253" s="348">
        <f t="shared" si="1927"/>
        <v>0</v>
      </c>
      <c r="BO253" s="349">
        <f t="shared" si="1928"/>
        <v>0</v>
      </c>
      <c r="BP253" s="350"/>
      <c r="BQ253" s="341">
        <v>4.0</v>
      </c>
      <c r="BR253" s="342" t="s">
        <v>132</v>
      </c>
      <c r="BS253" s="343" t="s">
        <v>121</v>
      </c>
      <c r="BT253" s="343" t="s">
        <v>123</v>
      </c>
      <c r="BU253" s="344">
        <f>ADHB!BW253</f>
        <v>0</v>
      </c>
      <c r="BV253" s="344"/>
      <c r="BW253" s="344">
        <f t="shared" si="1929"/>
        <v>0</v>
      </c>
      <c r="BX253" s="345"/>
      <c r="BY253" s="344">
        <f t="shared" si="1930"/>
        <v>0</v>
      </c>
      <c r="BZ253" s="346"/>
      <c r="CA253" s="347"/>
      <c r="CB253" s="347"/>
      <c r="CC253" s="344">
        <f t="shared" si="1931"/>
        <v>0</v>
      </c>
      <c r="CD253" s="345">
        <v>0.294289866351475</v>
      </c>
      <c r="CE253" s="348">
        <f t="shared" si="1932"/>
        <v>0</v>
      </c>
      <c r="CF253" s="349">
        <f t="shared" si="1933"/>
        <v>0</v>
      </c>
      <c r="CG253" s="350"/>
      <c r="CH253" s="341">
        <v>4.0</v>
      </c>
      <c r="CI253" s="342" t="s">
        <v>132</v>
      </c>
      <c r="CJ253" s="343" t="s">
        <v>121</v>
      </c>
      <c r="CK253" s="343" t="s">
        <v>123</v>
      </c>
      <c r="CL253" s="344">
        <f>ADHB!CN253</f>
        <v>0</v>
      </c>
      <c r="CM253" s="344"/>
      <c r="CN253" s="344">
        <f t="shared" si="1934"/>
        <v>0</v>
      </c>
      <c r="CO253" s="345"/>
      <c r="CP253" s="344">
        <f t="shared" si="1935"/>
        <v>0</v>
      </c>
      <c r="CQ253" s="346"/>
      <c r="CR253" s="347"/>
      <c r="CS253" s="347"/>
      <c r="CT253" s="344">
        <f t="shared" si="1936"/>
        <v>0</v>
      </c>
      <c r="CU253" s="345">
        <v>0.294289866351475</v>
      </c>
      <c r="CV253" s="348">
        <f t="shared" si="1937"/>
        <v>0</v>
      </c>
      <c r="CW253" s="349">
        <f t="shared" si="1938"/>
        <v>0</v>
      </c>
      <c r="CX253" s="350"/>
      <c r="CY253" s="341">
        <v>4.0</v>
      </c>
      <c r="CZ253" s="342" t="s">
        <v>132</v>
      </c>
      <c r="DA253" s="343" t="s">
        <v>121</v>
      </c>
      <c r="DB253" s="343" t="s">
        <v>123</v>
      </c>
      <c r="DC253" s="344">
        <f>ADHB!DE253</f>
        <v>0</v>
      </c>
      <c r="DD253" s="344"/>
      <c r="DE253" s="344">
        <f t="shared" si="1939"/>
        <v>0</v>
      </c>
      <c r="DF253" s="345"/>
      <c r="DG253" s="344">
        <f t="shared" si="1940"/>
        <v>0</v>
      </c>
      <c r="DH253" s="346"/>
      <c r="DI253" s="347"/>
      <c r="DJ253" s="347"/>
      <c r="DK253" s="344">
        <f t="shared" si="1941"/>
        <v>0</v>
      </c>
      <c r="DL253" s="345">
        <v>0.294289866351475</v>
      </c>
      <c r="DM253" s="348">
        <f t="shared" si="1942"/>
        <v>0</v>
      </c>
      <c r="DN253" s="349">
        <f t="shared" si="1943"/>
        <v>0</v>
      </c>
      <c r="DO253" s="350"/>
      <c r="DP253" s="341">
        <v>4.0</v>
      </c>
      <c r="DQ253" s="342" t="s">
        <v>132</v>
      </c>
      <c r="DR253" s="343" t="s">
        <v>121</v>
      </c>
      <c r="DS253" s="343" t="s">
        <v>123</v>
      </c>
      <c r="DT253" s="344">
        <f>ADHB!DV253</f>
        <v>0</v>
      </c>
      <c r="DU253" s="344"/>
      <c r="DV253" s="344">
        <f t="shared" si="1944"/>
        <v>0</v>
      </c>
      <c r="DW253" s="345"/>
      <c r="DX253" s="344">
        <f t="shared" si="1945"/>
        <v>0</v>
      </c>
      <c r="DY253" s="346"/>
      <c r="DZ253" s="347"/>
      <c r="EA253" s="347"/>
      <c r="EB253" s="344">
        <f t="shared" si="1946"/>
        <v>0</v>
      </c>
      <c r="EC253" s="345">
        <v>0.294289866351475</v>
      </c>
      <c r="ED253" s="348">
        <f t="shared" si="1947"/>
        <v>0</v>
      </c>
      <c r="EE253" s="349">
        <f t="shared" si="1948"/>
        <v>0</v>
      </c>
      <c r="EF253" s="350"/>
      <c r="EG253" s="341">
        <v>4.0</v>
      </c>
      <c r="EH253" s="342" t="s">
        <v>132</v>
      </c>
      <c r="EI253" s="343" t="s">
        <v>121</v>
      </c>
      <c r="EJ253" s="343" t="s">
        <v>123</v>
      </c>
      <c r="EK253" s="344">
        <f>ADHB!EM253</f>
        <v>0</v>
      </c>
      <c r="EL253" s="344"/>
      <c r="EM253" s="344">
        <f t="shared" si="1949"/>
        <v>0</v>
      </c>
      <c r="EN253" s="345"/>
      <c r="EO253" s="344">
        <f t="shared" si="1950"/>
        <v>0</v>
      </c>
      <c r="EP253" s="346"/>
      <c r="EQ253" s="347"/>
      <c r="ER253" s="347"/>
      <c r="ES253" s="344">
        <f t="shared" si="1951"/>
        <v>0</v>
      </c>
      <c r="ET253" s="345">
        <v>0.294289866351475</v>
      </c>
      <c r="EU253" s="348">
        <f t="shared" si="1952"/>
        <v>0</v>
      </c>
      <c r="EV253" s="349">
        <f t="shared" si="1953"/>
        <v>0</v>
      </c>
      <c r="EW253" s="350"/>
      <c r="EX253" s="341">
        <v>4.0</v>
      </c>
      <c r="EY253" s="342" t="s">
        <v>132</v>
      </c>
      <c r="EZ253" s="343" t="s">
        <v>121</v>
      </c>
      <c r="FA253" s="343" t="s">
        <v>123</v>
      </c>
      <c r="FB253" s="344">
        <f>ADHB!FD253</f>
        <v>0</v>
      </c>
      <c r="FC253" s="344"/>
      <c r="FD253" s="344">
        <f t="shared" si="1954"/>
        <v>0</v>
      </c>
      <c r="FE253" s="345"/>
      <c r="FF253" s="344">
        <f t="shared" si="1955"/>
        <v>0</v>
      </c>
      <c r="FG253" s="346"/>
      <c r="FH253" s="347"/>
      <c r="FI253" s="347"/>
      <c r="FJ253" s="344">
        <f t="shared" si="1956"/>
        <v>0</v>
      </c>
      <c r="FK253" s="345">
        <v>0.294289866351475</v>
      </c>
      <c r="FL253" s="348">
        <f t="shared" si="1957"/>
        <v>0</v>
      </c>
      <c r="FM253" s="349">
        <f t="shared" si="1958"/>
        <v>0</v>
      </c>
      <c r="FN253" s="350"/>
      <c r="FO253" s="341">
        <v>4.0</v>
      </c>
      <c r="FP253" s="342" t="s">
        <v>132</v>
      </c>
      <c r="FQ253" s="343" t="s">
        <v>121</v>
      </c>
      <c r="FR253" s="343" t="s">
        <v>123</v>
      </c>
      <c r="FS253" s="344">
        <f>ADHB!FU253</f>
        <v>0</v>
      </c>
      <c r="FT253" s="344"/>
      <c r="FU253" s="344">
        <f t="shared" si="1959"/>
        <v>0</v>
      </c>
      <c r="FV253" s="345"/>
      <c r="FW253" s="344">
        <f t="shared" si="1960"/>
        <v>0</v>
      </c>
      <c r="FX253" s="346"/>
      <c r="FY253" s="347"/>
      <c r="FZ253" s="347"/>
      <c r="GA253" s="344">
        <f t="shared" si="1961"/>
        <v>0</v>
      </c>
      <c r="GB253" s="345">
        <v>0.294289866351475</v>
      </c>
      <c r="GC253" s="348">
        <f t="shared" si="1962"/>
        <v>0</v>
      </c>
      <c r="GD253" s="349">
        <f t="shared" si="1963"/>
        <v>0</v>
      </c>
      <c r="GE253" s="350"/>
      <c r="GF253" s="341">
        <v>4.0</v>
      </c>
      <c r="GG253" s="342" t="s">
        <v>132</v>
      </c>
      <c r="GH253" s="343" t="s">
        <v>121</v>
      </c>
      <c r="GI253" s="343" t="s">
        <v>123</v>
      </c>
      <c r="GJ253" s="344">
        <f>ADHB!GL253</f>
        <v>0</v>
      </c>
      <c r="GK253" s="344"/>
      <c r="GL253" s="344">
        <f t="shared" si="1964"/>
        <v>0</v>
      </c>
      <c r="GM253" s="345"/>
      <c r="GN253" s="344">
        <f t="shared" si="1965"/>
        <v>0</v>
      </c>
      <c r="GO253" s="346"/>
      <c r="GP253" s="347"/>
      <c r="GQ253" s="347"/>
      <c r="GR253" s="344">
        <f t="shared" si="1966"/>
        <v>0</v>
      </c>
      <c r="GS253" s="345">
        <v>0.294289866351475</v>
      </c>
      <c r="GT253" s="348">
        <f t="shared" si="1967"/>
        <v>0</v>
      </c>
      <c r="GU253" s="349">
        <f t="shared" si="1968"/>
        <v>0</v>
      </c>
      <c r="GV253" s="350"/>
      <c r="GW253" s="341">
        <v>4.0</v>
      </c>
      <c r="GX253" s="342" t="s">
        <v>132</v>
      </c>
      <c r="GY253" s="343" t="s">
        <v>121</v>
      </c>
      <c r="GZ253" s="343" t="s">
        <v>123</v>
      </c>
      <c r="HA253" s="344">
        <f>ADHB!HC253</f>
        <v>0</v>
      </c>
      <c r="HB253" s="344"/>
      <c r="HC253" s="344">
        <f t="shared" si="1969"/>
        <v>0</v>
      </c>
      <c r="HD253" s="345"/>
      <c r="HE253" s="344">
        <f t="shared" si="1970"/>
        <v>0</v>
      </c>
      <c r="HF253" s="346"/>
      <c r="HG253" s="347"/>
      <c r="HH253" s="347"/>
      <c r="HI253" s="344">
        <f t="shared" si="1971"/>
        <v>0</v>
      </c>
      <c r="HJ253" s="345">
        <v>0.294289866351475</v>
      </c>
      <c r="HK253" s="348">
        <f t="shared" si="1972"/>
        <v>0</v>
      </c>
      <c r="HL253" s="349">
        <f t="shared" si="1973"/>
        <v>0</v>
      </c>
      <c r="HM253" s="350"/>
      <c r="HN253" s="341">
        <v>4.0</v>
      </c>
      <c r="HO253" s="342" t="s">
        <v>132</v>
      </c>
      <c r="HP253" s="343" t="s">
        <v>121</v>
      </c>
      <c r="HQ253" s="343" t="s">
        <v>123</v>
      </c>
      <c r="HR253" s="344">
        <f>ADHB!HT253</f>
        <v>0</v>
      </c>
      <c r="HS253" s="344"/>
      <c r="HT253" s="344">
        <f t="shared" si="1974"/>
        <v>0</v>
      </c>
      <c r="HU253" s="345"/>
      <c r="HV253" s="344">
        <f t="shared" si="1975"/>
        <v>0</v>
      </c>
      <c r="HW253" s="346"/>
      <c r="HX253" s="347"/>
      <c r="HY253" s="347"/>
      <c r="HZ253" s="344">
        <f t="shared" si="1976"/>
        <v>0</v>
      </c>
      <c r="IA253" s="345">
        <v>0.294289866351475</v>
      </c>
      <c r="IB253" s="348">
        <f t="shared" si="1977"/>
        <v>0</v>
      </c>
      <c r="IC253" s="349">
        <f t="shared" si="1978"/>
        <v>0</v>
      </c>
      <c r="ID253" s="350"/>
      <c r="IE253" s="341">
        <v>4.0</v>
      </c>
      <c r="IF253" s="342" t="s">
        <v>132</v>
      </c>
      <c r="IG253" s="343" t="s">
        <v>121</v>
      </c>
      <c r="IH253" s="343" t="s">
        <v>123</v>
      </c>
      <c r="II253" s="344">
        <f>ADHB!IK253</f>
        <v>0</v>
      </c>
      <c r="IJ253" s="344"/>
      <c r="IK253" s="344">
        <f t="shared" si="1979"/>
        <v>0</v>
      </c>
      <c r="IL253" s="345"/>
      <c r="IM253" s="344">
        <f t="shared" si="1980"/>
        <v>0</v>
      </c>
      <c r="IN253" s="346"/>
      <c r="IO253" s="347"/>
      <c r="IP253" s="347"/>
      <c r="IQ253" s="344">
        <f t="shared" si="1981"/>
        <v>0</v>
      </c>
      <c r="IR253" s="345">
        <v>0.294289866351475</v>
      </c>
      <c r="IS253" s="348">
        <f t="shared" si="1982"/>
        <v>0</v>
      </c>
      <c r="IT253" s="349">
        <f t="shared" si="1983"/>
        <v>0</v>
      </c>
      <c r="IU253" s="350"/>
      <c r="IV253" s="341">
        <v>4.0</v>
      </c>
      <c r="IW253" s="342" t="s">
        <v>132</v>
      </c>
      <c r="IX253" s="343" t="s">
        <v>121</v>
      </c>
      <c r="IY253" s="343" t="s">
        <v>123</v>
      </c>
      <c r="IZ253" s="344">
        <f>ADHB!JB253</f>
        <v>0</v>
      </c>
      <c r="JA253" s="344"/>
      <c r="JB253" s="344">
        <f t="shared" si="1984"/>
        <v>0</v>
      </c>
      <c r="JC253" s="345"/>
      <c r="JD253" s="344">
        <f t="shared" si="1985"/>
        <v>0</v>
      </c>
      <c r="JE253" s="346"/>
      <c r="JF253" s="347"/>
      <c r="JG253" s="347"/>
      <c r="JH253" s="344">
        <f t="shared" si="1986"/>
        <v>0</v>
      </c>
      <c r="JI253" s="345">
        <v>0.294289866351475</v>
      </c>
      <c r="JJ253" s="348">
        <f t="shared" si="1987"/>
        <v>0</v>
      </c>
      <c r="JK253" s="349">
        <f t="shared" si="1988"/>
        <v>0</v>
      </c>
      <c r="JL253" s="350"/>
      <c r="JM253" s="341">
        <v>4.0</v>
      </c>
      <c r="JN253" s="342" t="s">
        <v>132</v>
      </c>
      <c r="JO253" s="343" t="s">
        <v>121</v>
      </c>
      <c r="JP253" s="343" t="s">
        <v>123</v>
      </c>
      <c r="JQ253" s="344">
        <f>ADHB!JS253</f>
        <v>0</v>
      </c>
      <c r="JR253" s="344"/>
      <c r="JS253" s="344">
        <f t="shared" si="1989"/>
        <v>0</v>
      </c>
      <c r="JT253" s="345"/>
      <c r="JU253" s="344">
        <f t="shared" si="1990"/>
        <v>0</v>
      </c>
      <c r="JV253" s="346"/>
      <c r="JW253" s="347"/>
      <c r="JX253" s="347"/>
      <c r="JY253" s="344">
        <f t="shared" si="1991"/>
        <v>0</v>
      </c>
      <c r="JZ253" s="345">
        <v>0.294289866351475</v>
      </c>
      <c r="KA253" s="348">
        <f t="shared" si="1992"/>
        <v>0</v>
      </c>
      <c r="KB253" s="349">
        <f t="shared" si="1993"/>
        <v>0</v>
      </c>
      <c r="KC253" s="350"/>
      <c r="KD253" s="341">
        <v>4.0</v>
      </c>
      <c r="KE253" s="342" t="s">
        <v>132</v>
      </c>
      <c r="KF253" s="343" t="s">
        <v>121</v>
      </c>
      <c r="KG253" s="343" t="s">
        <v>123</v>
      </c>
      <c r="KH253" s="344">
        <f>ADHB!KJ253</f>
        <v>0</v>
      </c>
      <c r="KI253" s="344"/>
      <c r="KJ253" s="344">
        <f t="shared" si="1994"/>
        <v>0</v>
      </c>
      <c r="KK253" s="345"/>
      <c r="KL253" s="344">
        <f t="shared" si="1995"/>
        <v>0</v>
      </c>
      <c r="KM253" s="346"/>
      <c r="KN253" s="347"/>
      <c r="KO253" s="347"/>
      <c r="KP253" s="344">
        <f t="shared" si="1996"/>
        <v>0</v>
      </c>
      <c r="KQ253" s="345">
        <v>0.294289866351475</v>
      </c>
      <c r="KR253" s="348">
        <f t="shared" si="1997"/>
        <v>0</v>
      </c>
      <c r="KS253" s="349">
        <f t="shared" si="1998"/>
        <v>0</v>
      </c>
      <c r="KT253" s="350"/>
      <c r="KU253" s="351"/>
    </row>
    <row r="254" ht="15.75" customHeight="1">
      <c r="A254" s="341">
        <v>5.0</v>
      </c>
      <c r="B254" s="342" t="s">
        <v>132</v>
      </c>
      <c r="C254" s="343" t="s">
        <v>121</v>
      </c>
      <c r="D254" s="343" t="s">
        <v>123</v>
      </c>
      <c r="E254" s="344">
        <f>ADHB!G254</f>
        <v>0</v>
      </c>
      <c r="F254" s="344"/>
      <c r="G254" s="344">
        <f t="shared" si="1909"/>
        <v>0</v>
      </c>
      <c r="H254" s="345"/>
      <c r="I254" s="344">
        <f t="shared" si="1910"/>
        <v>0</v>
      </c>
      <c r="J254" s="346"/>
      <c r="K254" s="347"/>
      <c r="L254" s="347"/>
      <c r="M254" s="344">
        <f t="shared" si="1911"/>
        <v>0</v>
      </c>
      <c r="N254" s="345">
        <v>0.294289866351475</v>
      </c>
      <c r="O254" s="348">
        <f t="shared" si="1912"/>
        <v>0</v>
      </c>
      <c r="P254" s="349">
        <f t="shared" si="1913"/>
        <v>0</v>
      </c>
      <c r="Q254" s="350"/>
      <c r="R254" s="341">
        <v>5.0</v>
      </c>
      <c r="S254" s="342" t="s">
        <v>132</v>
      </c>
      <c r="T254" s="343" t="s">
        <v>121</v>
      </c>
      <c r="U254" s="343" t="s">
        <v>123</v>
      </c>
      <c r="V254" s="344">
        <f>ADHB!X254</f>
        <v>0</v>
      </c>
      <c r="W254" s="344"/>
      <c r="X254" s="344">
        <f t="shared" si="1914"/>
        <v>0</v>
      </c>
      <c r="Y254" s="345"/>
      <c r="Z254" s="344">
        <f t="shared" si="1915"/>
        <v>0</v>
      </c>
      <c r="AA254" s="346"/>
      <c r="AB254" s="347"/>
      <c r="AC254" s="347"/>
      <c r="AD254" s="344">
        <f t="shared" si="1916"/>
        <v>0</v>
      </c>
      <c r="AE254" s="345">
        <v>0.294289866351475</v>
      </c>
      <c r="AF254" s="348">
        <f t="shared" si="1917"/>
        <v>0</v>
      </c>
      <c r="AG254" s="349">
        <f t="shared" si="1918"/>
        <v>0</v>
      </c>
      <c r="AH254" s="350"/>
      <c r="AI254" s="341">
        <v>5.0</v>
      </c>
      <c r="AJ254" s="342" t="s">
        <v>132</v>
      </c>
      <c r="AK254" s="343" t="s">
        <v>121</v>
      </c>
      <c r="AL254" s="343" t="s">
        <v>123</v>
      </c>
      <c r="AM254" s="344">
        <f>ADHB!AO254</f>
        <v>0</v>
      </c>
      <c r="AN254" s="344"/>
      <c r="AO254" s="344">
        <f t="shared" si="1919"/>
        <v>0</v>
      </c>
      <c r="AP254" s="345"/>
      <c r="AQ254" s="344">
        <f t="shared" si="1920"/>
        <v>0</v>
      </c>
      <c r="AR254" s="346"/>
      <c r="AS254" s="347"/>
      <c r="AT254" s="347"/>
      <c r="AU254" s="344">
        <f t="shared" si="1921"/>
        <v>0</v>
      </c>
      <c r="AV254" s="345">
        <v>0.294289866351475</v>
      </c>
      <c r="AW254" s="348">
        <f t="shared" si="1922"/>
        <v>0</v>
      </c>
      <c r="AX254" s="349">
        <f t="shared" si="1923"/>
        <v>0</v>
      </c>
      <c r="AY254" s="350"/>
      <c r="AZ254" s="341">
        <v>5.0</v>
      </c>
      <c r="BA254" s="342" t="s">
        <v>132</v>
      </c>
      <c r="BB254" s="343" t="s">
        <v>121</v>
      </c>
      <c r="BC254" s="343" t="s">
        <v>123</v>
      </c>
      <c r="BD254" s="344">
        <f>ADHB!BF254</f>
        <v>0</v>
      </c>
      <c r="BE254" s="344"/>
      <c r="BF254" s="344">
        <f t="shared" si="1924"/>
        <v>0</v>
      </c>
      <c r="BG254" s="345"/>
      <c r="BH254" s="344">
        <f t="shared" si="1925"/>
        <v>0</v>
      </c>
      <c r="BI254" s="346"/>
      <c r="BJ254" s="347"/>
      <c r="BK254" s="347"/>
      <c r="BL254" s="344">
        <f t="shared" si="1926"/>
        <v>0</v>
      </c>
      <c r="BM254" s="345">
        <v>0.294289866351475</v>
      </c>
      <c r="BN254" s="348">
        <f t="shared" si="1927"/>
        <v>0</v>
      </c>
      <c r="BO254" s="349">
        <f t="shared" si="1928"/>
        <v>0</v>
      </c>
      <c r="BP254" s="350"/>
      <c r="BQ254" s="341">
        <v>5.0</v>
      </c>
      <c r="BR254" s="342" t="s">
        <v>132</v>
      </c>
      <c r="BS254" s="343" t="s">
        <v>121</v>
      </c>
      <c r="BT254" s="343" t="s">
        <v>123</v>
      </c>
      <c r="BU254" s="344">
        <f>ADHB!BW254</f>
        <v>0</v>
      </c>
      <c r="BV254" s="344"/>
      <c r="BW254" s="344">
        <f t="shared" si="1929"/>
        <v>0</v>
      </c>
      <c r="BX254" s="345"/>
      <c r="BY254" s="344">
        <f t="shared" si="1930"/>
        <v>0</v>
      </c>
      <c r="BZ254" s="346"/>
      <c r="CA254" s="347"/>
      <c r="CB254" s="347"/>
      <c r="CC254" s="344">
        <f t="shared" si="1931"/>
        <v>0</v>
      </c>
      <c r="CD254" s="345">
        <v>0.294289866351475</v>
      </c>
      <c r="CE254" s="348">
        <f t="shared" si="1932"/>
        <v>0</v>
      </c>
      <c r="CF254" s="349">
        <f t="shared" si="1933"/>
        <v>0</v>
      </c>
      <c r="CG254" s="350"/>
      <c r="CH254" s="341">
        <v>5.0</v>
      </c>
      <c r="CI254" s="342" t="s">
        <v>132</v>
      </c>
      <c r="CJ254" s="343" t="s">
        <v>121</v>
      </c>
      <c r="CK254" s="343" t="s">
        <v>123</v>
      </c>
      <c r="CL254" s="344">
        <f>ADHB!CN254</f>
        <v>0</v>
      </c>
      <c r="CM254" s="344"/>
      <c r="CN254" s="344">
        <f t="shared" si="1934"/>
        <v>0</v>
      </c>
      <c r="CO254" s="345"/>
      <c r="CP254" s="344">
        <f t="shared" si="1935"/>
        <v>0</v>
      </c>
      <c r="CQ254" s="346"/>
      <c r="CR254" s="347"/>
      <c r="CS254" s="347"/>
      <c r="CT254" s="344">
        <f t="shared" si="1936"/>
        <v>0</v>
      </c>
      <c r="CU254" s="345">
        <v>0.294289866351475</v>
      </c>
      <c r="CV254" s="348">
        <f t="shared" si="1937"/>
        <v>0</v>
      </c>
      <c r="CW254" s="349">
        <f t="shared" si="1938"/>
        <v>0</v>
      </c>
      <c r="CX254" s="350"/>
      <c r="CY254" s="341">
        <v>5.0</v>
      </c>
      <c r="CZ254" s="342" t="s">
        <v>132</v>
      </c>
      <c r="DA254" s="343" t="s">
        <v>121</v>
      </c>
      <c r="DB254" s="343" t="s">
        <v>123</v>
      </c>
      <c r="DC254" s="344">
        <f>ADHB!DE254</f>
        <v>0</v>
      </c>
      <c r="DD254" s="344"/>
      <c r="DE254" s="344">
        <f t="shared" si="1939"/>
        <v>0</v>
      </c>
      <c r="DF254" s="345"/>
      <c r="DG254" s="344">
        <f t="shared" si="1940"/>
        <v>0</v>
      </c>
      <c r="DH254" s="346"/>
      <c r="DI254" s="347"/>
      <c r="DJ254" s="347"/>
      <c r="DK254" s="344">
        <f t="shared" si="1941"/>
        <v>0</v>
      </c>
      <c r="DL254" s="345">
        <v>0.294289866351475</v>
      </c>
      <c r="DM254" s="348">
        <f t="shared" si="1942"/>
        <v>0</v>
      </c>
      <c r="DN254" s="349">
        <f t="shared" si="1943"/>
        <v>0</v>
      </c>
      <c r="DO254" s="350"/>
      <c r="DP254" s="341">
        <v>5.0</v>
      </c>
      <c r="DQ254" s="342" t="s">
        <v>132</v>
      </c>
      <c r="DR254" s="343" t="s">
        <v>121</v>
      </c>
      <c r="DS254" s="343" t="s">
        <v>123</v>
      </c>
      <c r="DT254" s="344">
        <f>ADHB!DV254</f>
        <v>0</v>
      </c>
      <c r="DU254" s="344"/>
      <c r="DV254" s="344">
        <f t="shared" si="1944"/>
        <v>0</v>
      </c>
      <c r="DW254" s="345"/>
      <c r="DX254" s="344">
        <f t="shared" si="1945"/>
        <v>0</v>
      </c>
      <c r="DY254" s="346"/>
      <c r="DZ254" s="347"/>
      <c r="EA254" s="347"/>
      <c r="EB254" s="344">
        <f t="shared" si="1946"/>
        <v>0</v>
      </c>
      <c r="EC254" s="345">
        <v>0.294289866351475</v>
      </c>
      <c r="ED254" s="348">
        <f t="shared" si="1947"/>
        <v>0</v>
      </c>
      <c r="EE254" s="349">
        <f t="shared" si="1948"/>
        <v>0</v>
      </c>
      <c r="EF254" s="350"/>
      <c r="EG254" s="341">
        <v>5.0</v>
      </c>
      <c r="EH254" s="342" t="s">
        <v>132</v>
      </c>
      <c r="EI254" s="343" t="s">
        <v>121</v>
      </c>
      <c r="EJ254" s="343" t="s">
        <v>123</v>
      </c>
      <c r="EK254" s="344">
        <f>ADHB!EM254</f>
        <v>0</v>
      </c>
      <c r="EL254" s="344"/>
      <c r="EM254" s="344">
        <f t="shared" si="1949"/>
        <v>0</v>
      </c>
      <c r="EN254" s="345"/>
      <c r="EO254" s="344">
        <f t="shared" si="1950"/>
        <v>0</v>
      </c>
      <c r="EP254" s="346"/>
      <c r="EQ254" s="347"/>
      <c r="ER254" s="347"/>
      <c r="ES254" s="344">
        <f t="shared" si="1951"/>
        <v>0</v>
      </c>
      <c r="ET254" s="345">
        <v>0.294289866351475</v>
      </c>
      <c r="EU254" s="348">
        <f t="shared" si="1952"/>
        <v>0</v>
      </c>
      <c r="EV254" s="349">
        <f t="shared" si="1953"/>
        <v>0</v>
      </c>
      <c r="EW254" s="350"/>
      <c r="EX254" s="341">
        <v>5.0</v>
      </c>
      <c r="EY254" s="342" t="s">
        <v>132</v>
      </c>
      <c r="EZ254" s="343" t="s">
        <v>121</v>
      </c>
      <c r="FA254" s="343" t="s">
        <v>123</v>
      </c>
      <c r="FB254" s="344">
        <f>ADHB!FD254</f>
        <v>0</v>
      </c>
      <c r="FC254" s="344"/>
      <c r="FD254" s="344">
        <f t="shared" si="1954"/>
        <v>0</v>
      </c>
      <c r="FE254" s="345"/>
      <c r="FF254" s="344">
        <f t="shared" si="1955"/>
        <v>0</v>
      </c>
      <c r="FG254" s="346"/>
      <c r="FH254" s="347"/>
      <c r="FI254" s="347"/>
      <c r="FJ254" s="344">
        <f t="shared" si="1956"/>
        <v>0</v>
      </c>
      <c r="FK254" s="345">
        <v>0.294289866351475</v>
      </c>
      <c r="FL254" s="348">
        <f t="shared" si="1957"/>
        <v>0</v>
      </c>
      <c r="FM254" s="349">
        <f t="shared" si="1958"/>
        <v>0</v>
      </c>
      <c r="FN254" s="350"/>
      <c r="FO254" s="341">
        <v>5.0</v>
      </c>
      <c r="FP254" s="342" t="s">
        <v>132</v>
      </c>
      <c r="FQ254" s="343" t="s">
        <v>121</v>
      </c>
      <c r="FR254" s="343" t="s">
        <v>123</v>
      </c>
      <c r="FS254" s="344">
        <f>ADHB!FU254</f>
        <v>0</v>
      </c>
      <c r="FT254" s="344"/>
      <c r="FU254" s="344">
        <f t="shared" si="1959"/>
        <v>0</v>
      </c>
      <c r="FV254" s="345"/>
      <c r="FW254" s="344">
        <f t="shared" si="1960"/>
        <v>0</v>
      </c>
      <c r="FX254" s="346"/>
      <c r="FY254" s="347"/>
      <c r="FZ254" s="347"/>
      <c r="GA254" s="344">
        <f t="shared" si="1961"/>
        <v>0</v>
      </c>
      <c r="GB254" s="345">
        <v>0.294289866351475</v>
      </c>
      <c r="GC254" s="348">
        <f t="shared" si="1962"/>
        <v>0</v>
      </c>
      <c r="GD254" s="349">
        <f t="shared" si="1963"/>
        <v>0</v>
      </c>
      <c r="GE254" s="350"/>
      <c r="GF254" s="341">
        <v>5.0</v>
      </c>
      <c r="GG254" s="342" t="s">
        <v>132</v>
      </c>
      <c r="GH254" s="343" t="s">
        <v>121</v>
      </c>
      <c r="GI254" s="343" t="s">
        <v>123</v>
      </c>
      <c r="GJ254" s="344">
        <f>ADHB!GL254</f>
        <v>0</v>
      </c>
      <c r="GK254" s="344"/>
      <c r="GL254" s="344">
        <f t="shared" si="1964"/>
        <v>0</v>
      </c>
      <c r="GM254" s="345"/>
      <c r="GN254" s="344">
        <f t="shared" si="1965"/>
        <v>0</v>
      </c>
      <c r="GO254" s="346"/>
      <c r="GP254" s="347"/>
      <c r="GQ254" s="347"/>
      <c r="GR254" s="344">
        <f t="shared" si="1966"/>
        <v>0</v>
      </c>
      <c r="GS254" s="345">
        <v>0.294289866351475</v>
      </c>
      <c r="GT254" s="348">
        <f t="shared" si="1967"/>
        <v>0</v>
      </c>
      <c r="GU254" s="349">
        <f t="shared" si="1968"/>
        <v>0</v>
      </c>
      <c r="GV254" s="350"/>
      <c r="GW254" s="341">
        <v>5.0</v>
      </c>
      <c r="GX254" s="342" t="s">
        <v>132</v>
      </c>
      <c r="GY254" s="343" t="s">
        <v>121</v>
      </c>
      <c r="GZ254" s="343" t="s">
        <v>123</v>
      </c>
      <c r="HA254" s="344">
        <f>ADHB!HC254</f>
        <v>0</v>
      </c>
      <c r="HB254" s="344"/>
      <c r="HC254" s="344">
        <f t="shared" si="1969"/>
        <v>0</v>
      </c>
      <c r="HD254" s="345"/>
      <c r="HE254" s="344">
        <f t="shared" si="1970"/>
        <v>0</v>
      </c>
      <c r="HF254" s="346"/>
      <c r="HG254" s="347"/>
      <c r="HH254" s="347"/>
      <c r="HI254" s="344">
        <f t="shared" si="1971"/>
        <v>0</v>
      </c>
      <c r="HJ254" s="345">
        <v>0.294289866351475</v>
      </c>
      <c r="HK254" s="348">
        <f t="shared" si="1972"/>
        <v>0</v>
      </c>
      <c r="HL254" s="349">
        <f t="shared" si="1973"/>
        <v>0</v>
      </c>
      <c r="HM254" s="350"/>
      <c r="HN254" s="341">
        <v>5.0</v>
      </c>
      <c r="HO254" s="342" t="s">
        <v>132</v>
      </c>
      <c r="HP254" s="343" t="s">
        <v>121</v>
      </c>
      <c r="HQ254" s="343" t="s">
        <v>123</v>
      </c>
      <c r="HR254" s="344">
        <f>ADHB!HT254</f>
        <v>0</v>
      </c>
      <c r="HS254" s="344"/>
      <c r="HT254" s="344">
        <f t="shared" si="1974"/>
        <v>0</v>
      </c>
      <c r="HU254" s="345"/>
      <c r="HV254" s="344">
        <f t="shared" si="1975"/>
        <v>0</v>
      </c>
      <c r="HW254" s="346"/>
      <c r="HX254" s="347"/>
      <c r="HY254" s="347"/>
      <c r="HZ254" s="344">
        <f t="shared" si="1976"/>
        <v>0</v>
      </c>
      <c r="IA254" s="345">
        <v>0.294289866351475</v>
      </c>
      <c r="IB254" s="348">
        <f t="shared" si="1977"/>
        <v>0</v>
      </c>
      <c r="IC254" s="349">
        <f t="shared" si="1978"/>
        <v>0</v>
      </c>
      <c r="ID254" s="350"/>
      <c r="IE254" s="341">
        <v>5.0</v>
      </c>
      <c r="IF254" s="342" t="s">
        <v>132</v>
      </c>
      <c r="IG254" s="343" t="s">
        <v>121</v>
      </c>
      <c r="IH254" s="343" t="s">
        <v>123</v>
      </c>
      <c r="II254" s="344">
        <f>ADHB!IK254</f>
        <v>0</v>
      </c>
      <c r="IJ254" s="344"/>
      <c r="IK254" s="344">
        <f t="shared" si="1979"/>
        <v>0</v>
      </c>
      <c r="IL254" s="345"/>
      <c r="IM254" s="344">
        <f t="shared" si="1980"/>
        <v>0</v>
      </c>
      <c r="IN254" s="346"/>
      <c r="IO254" s="347"/>
      <c r="IP254" s="347"/>
      <c r="IQ254" s="344">
        <f t="shared" si="1981"/>
        <v>0</v>
      </c>
      <c r="IR254" s="345">
        <v>0.294289866351475</v>
      </c>
      <c r="IS254" s="348">
        <f t="shared" si="1982"/>
        <v>0</v>
      </c>
      <c r="IT254" s="349">
        <f t="shared" si="1983"/>
        <v>0</v>
      </c>
      <c r="IU254" s="350"/>
      <c r="IV254" s="341">
        <v>5.0</v>
      </c>
      <c r="IW254" s="342" t="s">
        <v>132</v>
      </c>
      <c r="IX254" s="343" t="s">
        <v>121</v>
      </c>
      <c r="IY254" s="343" t="s">
        <v>123</v>
      </c>
      <c r="IZ254" s="344">
        <f>ADHB!JB254</f>
        <v>0</v>
      </c>
      <c r="JA254" s="344"/>
      <c r="JB254" s="344">
        <f t="shared" si="1984"/>
        <v>0</v>
      </c>
      <c r="JC254" s="345"/>
      <c r="JD254" s="344">
        <f t="shared" si="1985"/>
        <v>0</v>
      </c>
      <c r="JE254" s="346"/>
      <c r="JF254" s="347"/>
      <c r="JG254" s="347"/>
      <c r="JH254" s="344">
        <f t="shared" si="1986"/>
        <v>0</v>
      </c>
      <c r="JI254" s="345">
        <v>0.294289866351475</v>
      </c>
      <c r="JJ254" s="348">
        <f t="shared" si="1987"/>
        <v>0</v>
      </c>
      <c r="JK254" s="349">
        <f t="shared" si="1988"/>
        <v>0</v>
      </c>
      <c r="JL254" s="350"/>
      <c r="JM254" s="341">
        <v>5.0</v>
      </c>
      <c r="JN254" s="342" t="s">
        <v>132</v>
      </c>
      <c r="JO254" s="343" t="s">
        <v>121</v>
      </c>
      <c r="JP254" s="343" t="s">
        <v>123</v>
      </c>
      <c r="JQ254" s="344">
        <f>ADHB!JS254</f>
        <v>0</v>
      </c>
      <c r="JR254" s="344"/>
      <c r="JS254" s="344">
        <f t="shared" si="1989"/>
        <v>0</v>
      </c>
      <c r="JT254" s="345"/>
      <c r="JU254" s="344">
        <f t="shared" si="1990"/>
        <v>0</v>
      </c>
      <c r="JV254" s="346"/>
      <c r="JW254" s="347"/>
      <c r="JX254" s="347"/>
      <c r="JY254" s="344">
        <f t="shared" si="1991"/>
        <v>0</v>
      </c>
      <c r="JZ254" s="345">
        <v>0.294289866351475</v>
      </c>
      <c r="KA254" s="348">
        <f t="shared" si="1992"/>
        <v>0</v>
      </c>
      <c r="KB254" s="349">
        <f t="shared" si="1993"/>
        <v>0</v>
      </c>
      <c r="KC254" s="350"/>
      <c r="KD254" s="341">
        <v>5.0</v>
      </c>
      <c r="KE254" s="342" t="s">
        <v>132</v>
      </c>
      <c r="KF254" s="343" t="s">
        <v>121</v>
      </c>
      <c r="KG254" s="343" t="s">
        <v>123</v>
      </c>
      <c r="KH254" s="344">
        <f>ADHB!KJ254</f>
        <v>0</v>
      </c>
      <c r="KI254" s="344"/>
      <c r="KJ254" s="344">
        <f t="shared" si="1994"/>
        <v>0</v>
      </c>
      <c r="KK254" s="345"/>
      <c r="KL254" s="344">
        <f t="shared" si="1995"/>
        <v>0</v>
      </c>
      <c r="KM254" s="346"/>
      <c r="KN254" s="347"/>
      <c r="KO254" s="347"/>
      <c r="KP254" s="344">
        <f t="shared" si="1996"/>
        <v>0</v>
      </c>
      <c r="KQ254" s="345">
        <v>0.294289866351475</v>
      </c>
      <c r="KR254" s="348">
        <f t="shared" si="1997"/>
        <v>0</v>
      </c>
      <c r="KS254" s="349">
        <f t="shared" si="1998"/>
        <v>0</v>
      </c>
      <c r="KT254" s="350"/>
      <c r="KU254" s="351"/>
    </row>
    <row r="255" ht="15.75" customHeight="1">
      <c r="A255" s="341">
        <v>6.0</v>
      </c>
      <c r="B255" s="342" t="s">
        <v>132</v>
      </c>
      <c r="C255" s="343" t="s">
        <v>121</v>
      </c>
      <c r="D255" s="343" t="s">
        <v>123</v>
      </c>
      <c r="E255" s="344">
        <f>ADHB!G255</f>
        <v>0</v>
      </c>
      <c r="F255" s="344"/>
      <c r="G255" s="344">
        <f t="shared" si="1909"/>
        <v>0</v>
      </c>
      <c r="H255" s="345"/>
      <c r="I255" s="344">
        <f t="shared" si="1910"/>
        <v>0</v>
      </c>
      <c r="J255" s="346"/>
      <c r="K255" s="347"/>
      <c r="L255" s="347"/>
      <c r="M255" s="344">
        <f t="shared" si="1911"/>
        <v>0</v>
      </c>
      <c r="N255" s="345">
        <v>0.294289866351475</v>
      </c>
      <c r="O255" s="348">
        <f t="shared" si="1912"/>
        <v>0</v>
      </c>
      <c r="P255" s="349">
        <f t="shared" si="1913"/>
        <v>0</v>
      </c>
      <c r="Q255" s="350"/>
      <c r="R255" s="341">
        <v>6.0</v>
      </c>
      <c r="S255" s="342" t="s">
        <v>132</v>
      </c>
      <c r="T255" s="343" t="s">
        <v>121</v>
      </c>
      <c r="U255" s="343" t="s">
        <v>123</v>
      </c>
      <c r="V255" s="344">
        <f>ADHB!X255</f>
        <v>0</v>
      </c>
      <c r="W255" s="344"/>
      <c r="X255" s="344">
        <f t="shared" si="1914"/>
        <v>0</v>
      </c>
      <c r="Y255" s="345"/>
      <c r="Z255" s="344">
        <f t="shared" si="1915"/>
        <v>0</v>
      </c>
      <c r="AA255" s="346"/>
      <c r="AB255" s="347"/>
      <c r="AC255" s="347"/>
      <c r="AD255" s="344">
        <f t="shared" si="1916"/>
        <v>0</v>
      </c>
      <c r="AE255" s="345">
        <v>0.294289866351475</v>
      </c>
      <c r="AF255" s="348">
        <f t="shared" si="1917"/>
        <v>0</v>
      </c>
      <c r="AG255" s="349">
        <f t="shared" si="1918"/>
        <v>0</v>
      </c>
      <c r="AH255" s="350"/>
      <c r="AI255" s="341">
        <v>6.0</v>
      </c>
      <c r="AJ255" s="342" t="s">
        <v>132</v>
      </c>
      <c r="AK255" s="343" t="s">
        <v>121</v>
      </c>
      <c r="AL255" s="343" t="s">
        <v>123</v>
      </c>
      <c r="AM255" s="344">
        <f>ADHB!AO255</f>
        <v>0</v>
      </c>
      <c r="AN255" s="344"/>
      <c r="AO255" s="344">
        <f t="shared" si="1919"/>
        <v>0</v>
      </c>
      <c r="AP255" s="345"/>
      <c r="AQ255" s="344">
        <f t="shared" si="1920"/>
        <v>0</v>
      </c>
      <c r="AR255" s="346"/>
      <c r="AS255" s="347"/>
      <c r="AT255" s="347"/>
      <c r="AU255" s="344">
        <f t="shared" si="1921"/>
        <v>0</v>
      </c>
      <c r="AV255" s="345">
        <v>0.294289866351475</v>
      </c>
      <c r="AW255" s="348">
        <f t="shared" si="1922"/>
        <v>0</v>
      </c>
      <c r="AX255" s="349">
        <f t="shared" si="1923"/>
        <v>0</v>
      </c>
      <c r="AY255" s="350"/>
      <c r="AZ255" s="341">
        <v>6.0</v>
      </c>
      <c r="BA255" s="342" t="s">
        <v>132</v>
      </c>
      <c r="BB255" s="343" t="s">
        <v>121</v>
      </c>
      <c r="BC255" s="343" t="s">
        <v>123</v>
      </c>
      <c r="BD255" s="344">
        <f>ADHB!BF255</f>
        <v>0</v>
      </c>
      <c r="BE255" s="344"/>
      <c r="BF255" s="344">
        <f t="shared" si="1924"/>
        <v>0</v>
      </c>
      <c r="BG255" s="345"/>
      <c r="BH255" s="344">
        <f t="shared" si="1925"/>
        <v>0</v>
      </c>
      <c r="BI255" s="346"/>
      <c r="BJ255" s="347"/>
      <c r="BK255" s="347"/>
      <c r="BL255" s="344">
        <f t="shared" si="1926"/>
        <v>0</v>
      </c>
      <c r="BM255" s="345">
        <v>0.294289866351475</v>
      </c>
      <c r="BN255" s="348">
        <f t="shared" si="1927"/>
        <v>0</v>
      </c>
      <c r="BO255" s="349">
        <f t="shared" si="1928"/>
        <v>0</v>
      </c>
      <c r="BP255" s="350"/>
      <c r="BQ255" s="341">
        <v>6.0</v>
      </c>
      <c r="BR255" s="342" t="s">
        <v>132</v>
      </c>
      <c r="BS255" s="343" t="s">
        <v>121</v>
      </c>
      <c r="BT255" s="343" t="s">
        <v>123</v>
      </c>
      <c r="BU255" s="344">
        <f>ADHB!BW255</f>
        <v>0</v>
      </c>
      <c r="BV255" s="344"/>
      <c r="BW255" s="344">
        <f t="shared" si="1929"/>
        <v>0</v>
      </c>
      <c r="BX255" s="345"/>
      <c r="BY255" s="344">
        <f t="shared" si="1930"/>
        <v>0</v>
      </c>
      <c r="BZ255" s="346"/>
      <c r="CA255" s="347"/>
      <c r="CB255" s="347"/>
      <c r="CC255" s="344">
        <f t="shared" si="1931"/>
        <v>0</v>
      </c>
      <c r="CD255" s="345">
        <v>0.294289866351475</v>
      </c>
      <c r="CE255" s="348">
        <f t="shared" si="1932"/>
        <v>0</v>
      </c>
      <c r="CF255" s="349">
        <f t="shared" si="1933"/>
        <v>0</v>
      </c>
      <c r="CG255" s="350"/>
      <c r="CH255" s="341">
        <v>6.0</v>
      </c>
      <c r="CI255" s="342" t="s">
        <v>132</v>
      </c>
      <c r="CJ255" s="343" t="s">
        <v>121</v>
      </c>
      <c r="CK255" s="343" t="s">
        <v>123</v>
      </c>
      <c r="CL255" s="344">
        <f>ADHB!CN255</f>
        <v>0</v>
      </c>
      <c r="CM255" s="344"/>
      <c r="CN255" s="344">
        <f t="shared" si="1934"/>
        <v>0</v>
      </c>
      <c r="CO255" s="345"/>
      <c r="CP255" s="344">
        <f t="shared" si="1935"/>
        <v>0</v>
      </c>
      <c r="CQ255" s="346"/>
      <c r="CR255" s="347"/>
      <c r="CS255" s="347"/>
      <c r="CT255" s="344">
        <f t="shared" si="1936"/>
        <v>0</v>
      </c>
      <c r="CU255" s="345">
        <v>0.294289866351475</v>
      </c>
      <c r="CV255" s="348">
        <f t="shared" si="1937"/>
        <v>0</v>
      </c>
      <c r="CW255" s="349">
        <f t="shared" si="1938"/>
        <v>0</v>
      </c>
      <c r="CX255" s="350"/>
      <c r="CY255" s="341">
        <v>6.0</v>
      </c>
      <c r="CZ255" s="342" t="s">
        <v>132</v>
      </c>
      <c r="DA255" s="343" t="s">
        <v>121</v>
      </c>
      <c r="DB255" s="343" t="s">
        <v>123</v>
      </c>
      <c r="DC255" s="344">
        <f>ADHB!DE255</f>
        <v>0</v>
      </c>
      <c r="DD255" s="344"/>
      <c r="DE255" s="344">
        <f t="shared" si="1939"/>
        <v>0</v>
      </c>
      <c r="DF255" s="345"/>
      <c r="DG255" s="344">
        <f t="shared" si="1940"/>
        <v>0</v>
      </c>
      <c r="DH255" s="346"/>
      <c r="DI255" s="347"/>
      <c r="DJ255" s="347"/>
      <c r="DK255" s="344">
        <f t="shared" si="1941"/>
        <v>0</v>
      </c>
      <c r="DL255" s="345">
        <v>0.294289866351475</v>
      </c>
      <c r="DM255" s="348">
        <f t="shared" si="1942"/>
        <v>0</v>
      </c>
      <c r="DN255" s="349">
        <f t="shared" si="1943"/>
        <v>0</v>
      </c>
      <c r="DO255" s="350"/>
      <c r="DP255" s="341">
        <v>6.0</v>
      </c>
      <c r="DQ255" s="342" t="s">
        <v>132</v>
      </c>
      <c r="DR255" s="343" t="s">
        <v>121</v>
      </c>
      <c r="DS255" s="343" t="s">
        <v>123</v>
      </c>
      <c r="DT255" s="344">
        <f>ADHB!DV255</f>
        <v>0</v>
      </c>
      <c r="DU255" s="344"/>
      <c r="DV255" s="344">
        <f t="shared" si="1944"/>
        <v>0</v>
      </c>
      <c r="DW255" s="345"/>
      <c r="DX255" s="344">
        <f t="shared" si="1945"/>
        <v>0</v>
      </c>
      <c r="DY255" s="346"/>
      <c r="DZ255" s="347"/>
      <c r="EA255" s="347"/>
      <c r="EB255" s="344">
        <f t="shared" si="1946"/>
        <v>0</v>
      </c>
      <c r="EC255" s="345">
        <v>0.294289866351475</v>
      </c>
      <c r="ED255" s="348">
        <f t="shared" si="1947"/>
        <v>0</v>
      </c>
      <c r="EE255" s="349">
        <f t="shared" si="1948"/>
        <v>0</v>
      </c>
      <c r="EF255" s="350"/>
      <c r="EG255" s="341">
        <v>6.0</v>
      </c>
      <c r="EH255" s="342" t="s">
        <v>132</v>
      </c>
      <c r="EI255" s="343" t="s">
        <v>121</v>
      </c>
      <c r="EJ255" s="343" t="s">
        <v>123</v>
      </c>
      <c r="EK255" s="344">
        <f>ADHB!EM255</f>
        <v>0</v>
      </c>
      <c r="EL255" s="344"/>
      <c r="EM255" s="344">
        <f t="shared" si="1949"/>
        <v>0</v>
      </c>
      <c r="EN255" s="345"/>
      <c r="EO255" s="344">
        <f t="shared" si="1950"/>
        <v>0</v>
      </c>
      <c r="EP255" s="346"/>
      <c r="EQ255" s="347"/>
      <c r="ER255" s="347"/>
      <c r="ES255" s="344">
        <f t="shared" si="1951"/>
        <v>0</v>
      </c>
      <c r="ET255" s="345">
        <v>0.294289866351475</v>
      </c>
      <c r="EU255" s="348">
        <f t="shared" si="1952"/>
        <v>0</v>
      </c>
      <c r="EV255" s="349">
        <f t="shared" si="1953"/>
        <v>0</v>
      </c>
      <c r="EW255" s="350"/>
      <c r="EX255" s="341">
        <v>6.0</v>
      </c>
      <c r="EY255" s="342" t="s">
        <v>132</v>
      </c>
      <c r="EZ255" s="343" t="s">
        <v>121</v>
      </c>
      <c r="FA255" s="343" t="s">
        <v>123</v>
      </c>
      <c r="FB255" s="344">
        <f>ADHB!FD255</f>
        <v>0</v>
      </c>
      <c r="FC255" s="344"/>
      <c r="FD255" s="344">
        <f t="shared" si="1954"/>
        <v>0</v>
      </c>
      <c r="FE255" s="345"/>
      <c r="FF255" s="344">
        <f t="shared" si="1955"/>
        <v>0</v>
      </c>
      <c r="FG255" s="346"/>
      <c r="FH255" s="347"/>
      <c r="FI255" s="347"/>
      <c r="FJ255" s="344">
        <f t="shared" si="1956"/>
        <v>0</v>
      </c>
      <c r="FK255" s="345">
        <v>0.294289866351475</v>
      </c>
      <c r="FL255" s="348">
        <f t="shared" si="1957"/>
        <v>0</v>
      </c>
      <c r="FM255" s="349">
        <f t="shared" si="1958"/>
        <v>0</v>
      </c>
      <c r="FN255" s="350"/>
      <c r="FO255" s="341">
        <v>6.0</v>
      </c>
      <c r="FP255" s="342" t="s">
        <v>132</v>
      </c>
      <c r="FQ255" s="343" t="s">
        <v>121</v>
      </c>
      <c r="FR255" s="343" t="s">
        <v>123</v>
      </c>
      <c r="FS255" s="344">
        <f>ADHB!FU255</f>
        <v>0</v>
      </c>
      <c r="FT255" s="344"/>
      <c r="FU255" s="344">
        <f t="shared" si="1959"/>
        <v>0</v>
      </c>
      <c r="FV255" s="345"/>
      <c r="FW255" s="344">
        <f t="shared" si="1960"/>
        <v>0</v>
      </c>
      <c r="FX255" s="346"/>
      <c r="FY255" s="347"/>
      <c r="FZ255" s="347"/>
      <c r="GA255" s="344">
        <f t="shared" si="1961"/>
        <v>0</v>
      </c>
      <c r="GB255" s="345">
        <v>0.294289866351475</v>
      </c>
      <c r="GC255" s="348">
        <f t="shared" si="1962"/>
        <v>0</v>
      </c>
      <c r="GD255" s="349">
        <f t="shared" si="1963"/>
        <v>0</v>
      </c>
      <c r="GE255" s="350"/>
      <c r="GF255" s="341">
        <v>6.0</v>
      </c>
      <c r="GG255" s="342" t="s">
        <v>132</v>
      </c>
      <c r="GH255" s="343" t="s">
        <v>121</v>
      </c>
      <c r="GI255" s="343" t="s">
        <v>123</v>
      </c>
      <c r="GJ255" s="344">
        <f>ADHB!GL255</f>
        <v>0</v>
      </c>
      <c r="GK255" s="344"/>
      <c r="GL255" s="344">
        <f t="shared" si="1964"/>
        <v>0</v>
      </c>
      <c r="GM255" s="345"/>
      <c r="GN255" s="344">
        <f t="shared" si="1965"/>
        <v>0</v>
      </c>
      <c r="GO255" s="346"/>
      <c r="GP255" s="347"/>
      <c r="GQ255" s="347"/>
      <c r="GR255" s="344">
        <f t="shared" si="1966"/>
        <v>0</v>
      </c>
      <c r="GS255" s="345">
        <v>0.294289866351475</v>
      </c>
      <c r="GT255" s="348">
        <f t="shared" si="1967"/>
        <v>0</v>
      </c>
      <c r="GU255" s="349">
        <f t="shared" si="1968"/>
        <v>0</v>
      </c>
      <c r="GV255" s="350"/>
      <c r="GW255" s="341">
        <v>6.0</v>
      </c>
      <c r="GX255" s="342" t="s">
        <v>132</v>
      </c>
      <c r="GY255" s="343" t="s">
        <v>121</v>
      </c>
      <c r="GZ255" s="343" t="s">
        <v>123</v>
      </c>
      <c r="HA255" s="344">
        <f>ADHB!HC255</f>
        <v>0</v>
      </c>
      <c r="HB255" s="344"/>
      <c r="HC255" s="344">
        <f t="shared" si="1969"/>
        <v>0</v>
      </c>
      <c r="HD255" s="345"/>
      <c r="HE255" s="344">
        <f t="shared" si="1970"/>
        <v>0</v>
      </c>
      <c r="HF255" s="346"/>
      <c r="HG255" s="347"/>
      <c r="HH255" s="347"/>
      <c r="HI255" s="344">
        <f t="shared" si="1971"/>
        <v>0</v>
      </c>
      <c r="HJ255" s="345">
        <v>0.294289866351475</v>
      </c>
      <c r="HK255" s="348">
        <f t="shared" si="1972"/>
        <v>0</v>
      </c>
      <c r="HL255" s="349">
        <f t="shared" si="1973"/>
        <v>0</v>
      </c>
      <c r="HM255" s="350"/>
      <c r="HN255" s="341">
        <v>6.0</v>
      </c>
      <c r="HO255" s="342" t="s">
        <v>132</v>
      </c>
      <c r="HP255" s="343" t="s">
        <v>121</v>
      </c>
      <c r="HQ255" s="343" t="s">
        <v>123</v>
      </c>
      <c r="HR255" s="344">
        <f>ADHB!HT255</f>
        <v>0</v>
      </c>
      <c r="HS255" s="344"/>
      <c r="HT255" s="344">
        <f t="shared" si="1974"/>
        <v>0</v>
      </c>
      <c r="HU255" s="345"/>
      <c r="HV255" s="344">
        <f t="shared" si="1975"/>
        <v>0</v>
      </c>
      <c r="HW255" s="346"/>
      <c r="HX255" s="347"/>
      <c r="HY255" s="347"/>
      <c r="HZ255" s="344">
        <f t="shared" si="1976"/>
        <v>0</v>
      </c>
      <c r="IA255" s="345">
        <v>0.294289866351475</v>
      </c>
      <c r="IB255" s="348">
        <f t="shared" si="1977"/>
        <v>0</v>
      </c>
      <c r="IC255" s="349">
        <f t="shared" si="1978"/>
        <v>0</v>
      </c>
      <c r="ID255" s="350"/>
      <c r="IE255" s="341">
        <v>6.0</v>
      </c>
      <c r="IF255" s="342" t="s">
        <v>132</v>
      </c>
      <c r="IG255" s="343" t="s">
        <v>121</v>
      </c>
      <c r="IH255" s="343" t="s">
        <v>123</v>
      </c>
      <c r="II255" s="344">
        <f>ADHB!IK255</f>
        <v>0</v>
      </c>
      <c r="IJ255" s="344"/>
      <c r="IK255" s="344">
        <f t="shared" si="1979"/>
        <v>0</v>
      </c>
      <c r="IL255" s="345"/>
      <c r="IM255" s="344">
        <f t="shared" si="1980"/>
        <v>0</v>
      </c>
      <c r="IN255" s="346"/>
      <c r="IO255" s="347"/>
      <c r="IP255" s="347"/>
      <c r="IQ255" s="344">
        <f t="shared" si="1981"/>
        <v>0</v>
      </c>
      <c r="IR255" s="345">
        <v>0.294289866351475</v>
      </c>
      <c r="IS255" s="348">
        <f t="shared" si="1982"/>
        <v>0</v>
      </c>
      <c r="IT255" s="349">
        <f t="shared" si="1983"/>
        <v>0</v>
      </c>
      <c r="IU255" s="350"/>
      <c r="IV255" s="341">
        <v>6.0</v>
      </c>
      <c r="IW255" s="342" t="s">
        <v>132</v>
      </c>
      <c r="IX255" s="343" t="s">
        <v>121</v>
      </c>
      <c r="IY255" s="343" t="s">
        <v>123</v>
      </c>
      <c r="IZ255" s="344">
        <f>ADHB!JB255</f>
        <v>0</v>
      </c>
      <c r="JA255" s="344"/>
      <c r="JB255" s="344">
        <f t="shared" si="1984"/>
        <v>0</v>
      </c>
      <c r="JC255" s="345"/>
      <c r="JD255" s="344">
        <f t="shared" si="1985"/>
        <v>0</v>
      </c>
      <c r="JE255" s="346"/>
      <c r="JF255" s="347"/>
      <c r="JG255" s="347"/>
      <c r="JH255" s="344">
        <f t="shared" si="1986"/>
        <v>0</v>
      </c>
      <c r="JI255" s="345">
        <v>0.294289866351475</v>
      </c>
      <c r="JJ255" s="348">
        <f t="shared" si="1987"/>
        <v>0</v>
      </c>
      <c r="JK255" s="349">
        <f t="shared" si="1988"/>
        <v>0</v>
      </c>
      <c r="JL255" s="350"/>
      <c r="JM255" s="341">
        <v>6.0</v>
      </c>
      <c r="JN255" s="342" t="s">
        <v>132</v>
      </c>
      <c r="JO255" s="343" t="s">
        <v>121</v>
      </c>
      <c r="JP255" s="343" t="s">
        <v>123</v>
      </c>
      <c r="JQ255" s="344">
        <f>ADHB!JS255</f>
        <v>0</v>
      </c>
      <c r="JR255" s="344"/>
      <c r="JS255" s="344">
        <f t="shared" si="1989"/>
        <v>0</v>
      </c>
      <c r="JT255" s="345"/>
      <c r="JU255" s="344">
        <f t="shared" si="1990"/>
        <v>0</v>
      </c>
      <c r="JV255" s="346"/>
      <c r="JW255" s="347"/>
      <c r="JX255" s="347"/>
      <c r="JY255" s="344">
        <f t="shared" si="1991"/>
        <v>0</v>
      </c>
      <c r="JZ255" s="345">
        <v>0.294289866351475</v>
      </c>
      <c r="KA255" s="348">
        <f t="shared" si="1992"/>
        <v>0</v>
      </c>
      <c r="KB255" s="349">
        <f t="shared" si="1993"/>
        <v>0</v>
      </c>
      <c r="KC255" s="350"/>
      <c r="KD255" s="341">
        <v>6.0</v>
      </c>
      <c r="KE255" s="342" t="s">
        <v>132</v>
      </c>
      <c r="KF255" s="343" t="s">
        <v>121</v>
      </c>
      <c r="KG255" s="343" t="s">
        <v>123</v>
      </c>
      <c r="KH255" s="344">
        <f>ADHB!KJ255</f>
        <v>0</v>
      </c>
      <c r="KI255" s="344"/>
      <c r="KJ255" s="344">
        <f t="shared" si="1994"/>
        <v>0</v>
      </c>
      <c r="KK255" s="345"/>
      <c r="KL255" s="344">
        <f t="shared" si="1995"/>
        <v>0</v>
      </c>
      <c r="KM255" s="346"/>
      <c r="KN255" s="347"/>
      <c r="KO255" s="347"/>
      <c r="KP255" s="344">
        <f t="shared" si="1996"/>
        <v>0</v>
      </c>
      <c r="KQ255" s="345">
        <v>0.294289866351475</v>
      </c>
      <c r="KR255" s="348">
        <f t="shared" si="1997"/>
        <v>0</v>
      </c>
      <c r="KS255" s="349">
        <f t="shared" si="1998"/>
        <v>0</v>
      </c>
      <c r="KT255" s="350"/>
      <c r="KU255" s="351"/>
    </row>
    <row r="256" ht="15.75" customHeight="1">
      <c r="A256" s="353"/>
      <c r="B256" s="354" t="s">
        <v>150</v>
      </c>
      <c r="C256" s="355"/>
      <c r="D256" s="355"/>
      <c r="E256" s="356"/>
      <c r="F256" s="356"/>
      <c r="G256" s="356"/>
      <c r="H256" s="357"/>
      <c r="I256" s="356"/>
      <c r="J256" s="357"/>
      <c r="K256" s="356"/>
      <c r="L256" s="356"/>
      <c r="M256" s="356"/>
      <c r="N256" s="357"/>
      <c r="O256" s="358"/>
      <c r="P256" s="359"/>
      <c r="Q256" s="339"/>
      <c r="R256" s="353"/>
      <c r="S256" s="354" t="s">
        <v>150</v>
      </c>
      <c r="T256" s="355"/>
      <c r="U256" s="355"/>
      <c r="V256" s="356"/>
      <c r="W256" s="356"/>
      <c r="X256" s="356"/>
      <c r="Y256" s="357"/>
      <c r="Z256" s="356"/>
      <c r="AA256" s="357"/>
      <c r="AB256" s="356"/>
      <c r="AC256" s="356"/>
      <c r="AD256" s="356"/>
      <c r="AE256" s="357"/>
      <c r="AF256" s="358"/>
      <c r="AG256" s="359"/>
      <c r="AH256" s="339"/>
      <c r="AI256" s="353"/>
      <c r="AJ256" s="354" t="s">
        <v>150</v>
      </c>
      <c r="AK256" s="355"/>
      <c r="AL256" s="355"/>
      <c r="AM256" s="356"/>
      <c r="AN256" s="356"/>
      <c r="AO256" s="356"/>
      <c r="AP256" s="357"/>
      <c r="AQ256" s="356"/>
      <c r="AR256" s="357"/>
      <c r="AS256" s="356"/>
      <c r="AT256" s="356"/>
      <c r="AU256" s="356"/>
      <c r="AV256" s="357"/>
      <c r="AW256" s="358"/>
      <c r="AX256" s="359"/>
      <c r="AY256" s="339"/>
      <c r="AZ256" s="353"/>
      <c r="BA256" s="354" t="s">
        <v>150</v>
      </c>
      <c r="BB256" s="355"/>
      <c r="BC256" s="355"/>
      <c r="BD256" s="356"/>
      <c r="BE256" s="356"/>
      <c r="BF256" s="356"/>
      <c r="BG256" s="357"/>
      <c r="BH256" s="356"/>
      <c r="BI256" s="357"/>
      <c r="BJ256" s="356"/>
      <c r="BK256" s="356"/>
      <c r="BL256" s="356"/>
      <c r="BM256" s="357"/>
      <c r="BN256" s="358"/>
      <c r="BO256" s="359"/>
      <c r="BP256" s="339"/>
      <c r="BQ256" s="353"/>
      <c r="BR256" s="354" t="s">
        <v>150</v>
      </c>
      <c r="BS256" s="355"/>
      <c r="BT256" s="355"/>
      <c r="BU256" s="356"/>
      <c r="BV256" s="356"/>
      <c r="BW256" s="356"/>
      <c r="BX256" s="357"/>
      <c r="BY256" s="356"/>
      <c r="BZ256" s="357"/>
      <c r="CA256" s="356"/>
      <c r="CB256" s="356"/>
      <c r="CC256" s="356"/>
      <c r="CD256" s="357"/>
      <c r="CE256" s="358"/>
      <c r="CF256" s="359"/>
      <c r="CG256" s="339"/>
      <c r="CH256" s="353"/>
      <c r="CI256" s="354" t="s">
        <v>150</v>
      </c>
      <c r="CJ256" s="355"/>
      <c r="CK256" s="355"/>
      <c r="CL256" s="356"/>
      <c r="CM256" s="356"/>
      <c r="CN256" s="356"/>
      <c r="CO256" s="357"/>
      <c r="CP256" s="356"/>
      <c r="CQ256" s="357"/>
      <c r="CR256" s="356"/>
      <c r="CS256" s="356"/>
      <c r="CT256" s="356"/>
      <c r="CU256" s="357"/>
      <c r="CV256" s="358"/>
      <c r="CW256" s="359"/>
      <c r="CX256" s="339"/>
      <c r="CY256" s="353"/>
      <c r="CZ256" s="354" t="s">
        <v>150</v>
      </c>
      <c r="DA256" s="355"/>
      <c r="DB256" s="355"/>
      <c r="DC256" s="356"/>
      <c r="DD256" s="356"/>
      <c r="DE256" s="356"/>
      <c r="DF256" s="357"/>
      <c r="DG256" s="356"/>
      <c r="DH256" s="357"/>
      <c r="DI256" s="356"/>
      <c r="DJ256" s="356"/>
      <c r="DK256" s="356"/>
      <c r="DL256" s="357"/>
      <c r="DM256" s="358"/>
      <c r="DN256" s="359"/>
      <c r="DO256" s="339"/>
      <c r="DP256" s="353"/>
      <c r="DQ256" s="354" t="s">
        <v>150</v>
      </c>
      <c r="DR256" s="355"/>
      <c r="DS256" s="355"/>
      <c r="DT256" s="356"/>
      <c r="DU256" s="356"/>
      <c r="DV256" s="356"/>
      <c r="DW256" s="357"/>
      <c r="DX256" s="356"/>
      <c r="DY256" s="357"/>
      <c r="DZ256" s="356"/>
      <c r="EA256" s="356"/>
      <c r="EB256" s="356"/>
      <c r="EC256" s="357"/>
      <c r="ED256" s="358"/>
      <c r="EE256" s="359"/>
      <c r="EF256" s="339"/>
      <c r="EG256" s="353"/>
      <c r="EH256" s="354" t="s">
        <v>150</v>
      </c>
      <c r="EI256" s="355"/>
      <c r="EJ256" s="355"/>
      <c r="EK256" s="356"/>
      <c r="EL256" s="356"/>
      <c r="EM256" s="356"/>
      <c r="EN256" s="357"/>
      <c r="EO256" s="356"/>
      <c r="EP256" s="357"/>
      <c r="EQ256" s="356"/>
      <c r="ER256" s="356"/>
      <c r="ES256" s="356"/>
      <c r="ET256" s="357"/>
      <c r="EU256" s="358"/>
      <c r="EV256" s="359"/>
      <c r="EW256" s="339"/>
      <c r="EX256" s="353"/>
      <c r="EY256" s="354" t="s">
        <v>150</v>
      </c>
      <c r="EZ256" s="355"/>
      <c r="FA256" s="355"/>
      <c r="FB256" s="356"/>
      <c r="FC256" s="356"/>
      <c r="FD256" s="356"/>
      <c r="FE256" s="357"/>
      <c r="FF256" s="356"/>
      <c r="FG256" s="357"/>
      <c r="FH256" s="356"/>
      <c r="FI256" s="356"/>
      <c r="FJ256" s="356"/>
      <c r="FK256" s="357"/>
      <c r="FL256" s="358"/>
      <c r="FM256" s="359"/>
      <c r="FN256" s="339"/>
      <c r="FO256" s="353"/>
      <c r="FP256" s="354" t="s">
        <v>150</v>
      </c>
      <c r="FQ256" s="355"/>
      <c r="FR256" s="355"/>
      <c r="FS256" s="356"/>
      <c r="FT256" s="356"/>
      <c r="FU256" s="356"/>
      <c r="FV256" s="357"/>
      <c r="FW256" s="356"/>
      <c r="FX256" s="357"/>
      <c r="FY256" s="356"/>
      <c r="FZ256" s="356"/>
      <c r="GA256" s="356"/>
      <c r="GB256" s="357"/>
      <c r="GC256" s="358"/>
      <c r="GD256" s="359"/>
      <c r="GE256" s="339"/>
      <c r="GF256" s="353"/>
      <c r="GG256" s="354" t="s">
        <v>150</v>
      </c>
      <c r="GH256" s="355"/>
      <c r="GI256" s="355"/>
      <c r="GJ256" s="356"/>
      <c r="GK256" s="356"/>
      <c r="GL256" s="356"/>
      <c r="GM256" s="357"/>
      <c r="GN256" s="356"/>
      <c r="GO256" s="357"/>
      <c r="GP256" s="356"/>
      <c r="GQ256" s="356"/>
      <c r="GR256" s="356"/>
      <c r="GS256" s="357"/>
      <c r="GT256" s="358"/>
      <c r="GU256" s="359"/>
      <c r="GV256" s="339"/>
      <c r="GW256" s="353"/>
      <c r="GX256" s="354" t="s">
        <v>150</v>
      </c>
      <c r="GY256" s="355"/>
      <c r="GZ256" s="355"/>
      <c r="HA256" s="356"/>
      <c r="HB256" s="356"/>
      <c r="HC256" s="356"/>
      <c r="HD256" s="357"/>
      <c r="HE256" s="356"/>
      <c r="HF256" s="357"/>
      <c r="HG256" s="356"/>
      <c r="HH256" s="356"/>
      <c r="HI256" s="356"/>
      <c r="HJ256" s="357"/>
      <c r="HK256" s="358"/>
      <c r="HL256" s="359"/>
      <c r="HM256" s="339"/>
      <c r="HN256" s="353"/>
      <c r="HO256" s="354" t="s">
        <v>150</v>
      </c>
      <c r="HP256" s="355"/>
      <c r="HQ256" s="355"/>
      <c r="HR256" s="356"/>
      <c r="HS256" s="356"/>
      <c r="HT256" s="356"/>
      <c r="HU256" s="357"/>
      <c r="HV256" s="356"/>
      <c r="HW256" s="357"/>
      <c r="HX256" s="356"/>
      <c r="HY256" s="356"/>
      <c r="HZ256" s="356"/>
      <c r="IA256" s="357"/>
      <c r="IB256" s="358"/>
      <c r="IC256" s="359"/>
      <c r="ID256" s="339"/>
      <c r="IE256" s="353"/>
      <c r="IF256" s="354" t="s">
        <v>150</v>
      </c>
      <c r="IG256" s="355"/>
      <c r="IH256" s="355"/>
      <c r="II256" s="356"/>
      <c r="IJ256" s="356"/>
      <c r="IK256" s="356"/>
      <c r="IL256" s="357"/>
      <c r="IM256" s="356"/>
      <c r="IN256" s="357"/>
      <c r="IO256" s="356"/>
      <c r="IP256" s="356"/>
      <c r="IQ256" s="356"/>
      <c r="IR256" s="357"/>
      <c r="IS256" s="358"/>
      <c r="IT256" s="359"/>
      <c r="IU256" s="339"/>
      <c r="IV256" s="353"/>
      <c r="IW256" s="354" t="s">
        <v>150</v>
      </c>
      <c r="IX256" s="355"/>
      <c r="IY256" s="355"/>
      <c r="IZ256" s="356"/>
      <c r="JA256" s="356"/>
      <c r="JB256" s="356"/>
      <c r="JC256" s="357"/>
      <c r="JD256" s="356"/>
      <c r="JE256" s="357"/>
      <c r="JF256" s="356"/>
      <c r="JG256" s="356"/>
      <c r="JH256" s="356"/>
      <c r="JI256" s="357"/>
      <c r="JJ256" s="358"/>
      <c r="JK256" s="359"/>
      <c r="JL256" s="339"/>
      <c r="JM256" s="353"/>
      <c r="JN256" s="354" t="s">
        <v>150</v>
      </c>
      <c r="JO256" s="355"/>
      <c r="JP256" s="355"/>
      <c r="JQ256" s="356"/>
      <c r="JR256" s="356"/>
      <c r="JS256" s="356"/>
      <c r="JT256" s="357"/>
      <c r="JU256" s="356"/>
      <c r="JV256" s="357"/>
      <c r="JW256" s="356"/>
      <c r="JX256" s="356"/>
      <c r="JY256" s="356"/>
      <c r="JZ256" s="357"/>
      <c r="KA256" s="358"/>
      <c r="KB256" s="359"/>
      <c r="KC256" s="339"/>
      <c r="KD256" s="353"/>
      <c r="KE256" s="354" t="s">
        <v>150</v>
      </c>
      <c r="KF256" s="355"/>
      <c r="KG256" s="355"/>
      <c r="KH256" s="356"/>
      <c r="KI256" s="356"/>
      <c r="KJ256" s="356"/>
      <c r="KK256" s="357"/>
      <c r="KL256" s="356"/>
      <c r="KM256" s="357"/>
      <c r="KN256" s="356"/>
      <c r="KO256" s="356"/>
      <c r="KP256" s="356"/>
      <c r="KQ256" s="357"/>
      <c r="KR256" s="358"/>
      <c r="KS256" s="359"/>
      <c r="KT256" s="339"/>
      <c r="KU256" s="351"/>
    </row>
    <row r="257" ht="15.75" customHeight="1">
      <c r="A257" s="360"/>
      <c r="B257" s="361" t="s">
        <v>134</v>
      </c>
      <c r="C257" s="362"/>
      <c r="D257" s="362"/>
      <c r="E257" s="363"/>
      <c r="F257" s="363"/>
      <c r="G257" s="363"/>
      <c r="H257" s="364"/>
      <c r="I257" s="363"/>
      <c r="J257" s="364"/>
      <c r="K257" s="363"/>
      <c r="L257" s="363"/>
      <c r="M257" s="363"/>
      <c r="N257" s="364"/>
      <c r="O257" s="365"/>
      <c r="P257" s="366"/>
      <c r="Q257" s="350"/>
      <c r="R257" s="360"/>
      <c r="S257" s="361" t="s">
        <v>134</v>
      </c>
      <c r="T257" s="362"/>
      <c r="U257" s="362"/>
      <c r="V257" s="363"/>
      <c r="W257" s="363"/>
      <c r="X257" s="363"/>
      <c r="Y257" s="364"/>
      <c r="Z257" s="363"/>
      <c r="AA257" s="364"/>
      <c r="AB257" s="363"/>
      <c r="AC257" s="363"/>
      <c r="AD257" s="363"/>
      <c r="AE257" s="364"/>
      <c r="AF257" s="365"/>
      <c r="AG257" s="366"/>
      <c r="AH257" s="350"/>
      <c r="AI257" s="360"/>
      <c r="AJ257" s="361" t="s">
        <v>134</v>
      </c>
      <c r="AK257" s="362"/>
      <c r="AL257" s="362"/>
      <c r="AM257" s="363"/>
      <c r="AN257" s="363"/>
      <c r="AO257" s="363"/>
      <c r="AP257" s="364"/>
      <c r="AQ257" s="363"/>
      <c r="AR257" s="364"/>
      <c r="AS257" s="363"/>
      <c r="AT257" s="363"/>
      <c r="AU257" s="363"/>
      <c r="AV257" s="364"/>
      <c r="AW257" s="365"/>
      <c r="AX257" s="366"/>
      <c r="AY257" s="350"/>
      <c r="AZ257" s="360"/>
      <c r="BA257" s="361" t="s">
        <v>134</v>
      </c>
      <c r="BB257" s="362"/>
      <c r="BC257" s="362"/>
      <c r="BD257" s="363"/>
      <c r="BE257" s="363"/>
      <c r="BF257" s="363"/>
      <c r="BG257" s="364"/>
      <c r="BH257" s="363"/>
      <c r="BI257" s="364"/>
      <c r="BJ257" s="363"/>
      <c r="BK257" s="363"/>
      <c r="BL257" s="363"/>
      <c r="BM257" s="364"/>
      <c r="BN257" s="365"/>
      <c r="BO257" s="366"/>
      <c r="BP257" s="350"/>
      <c r="BQ257" s="360"/>
      <c r="BR257" s="361" t="s">
        <v>134</v>
      </c>
      <c r="BS257" s="362"/>
      <c r="BT257" s="362"/>
      <c r="BU257" s="363"/>
      <c r="BV257" s="363"/>
      <c r="BW257" s="363"/>
      <c r="BX257" s="364"/>
      <c r="BY257" s="363"/>
      <c r="BZ257" s="364"/>
      <c r="CA257" s="363"/>
      <c r="CB257" s="363"/>
      <c r="CC257" s="363"/>
      <c r="CD257" s="364"/>
      <c r="CE257" s="365"/>
      <c r="CF257" s="366"/>
      <c r="CG257" s="350"/>
      <c r="CH257" s="360"/>
      <c r="CI257" s="361" t="s">
        <v>134</v>
      </c>
      <c r="CJ257" s="362"/>
      <c r="CK257" s="362"/>
      <c r="CL257" s="363"/>
      <c r="CM257" s="363"/>
      <c r="CN257" s="363"/>
      <c r="CO257" s="364"/>
      <c r="CP257" s="363"/>
      <c r="CQ257" s="364"/>
      <c r="CR257" s="363"/>
      <c r="CS257" s="363"/>
      <c r="CT257" s="363"/>
      <c r="CU257" s="364"/>
      <c r="CV257" s="365"/>
      <c r="CW257" s="366"/>
      <c r="CX257" s="350"/>
      <c r="CY257" s="360"/>
      <c r="CZ257" s="361" t="s">
        <v>134</v>
      </c>
      <c r="DA257" s="362"/>
      <c r="DB257" s="362"/>
      <c r="DC257" s="363"/>
      <c r="DD257" s="363"/>
      <c r="DE257" s="363"/>
      <c r="DF257" s="364"/>
      <c r="DG257" s="363"/>
      <c r="DH257" s="364"/>
      <c r="DI257" s="363"/>
      <c r="DJ257" s="363"/>
      <c r="DK257" s="363"/>
      <c r="DL257" s="364"/>
      <c r="DM257" s="365"/>
      <c r="DN257" s="366"/>
      <c r="DO257" s="350"/>
      <c r="DP257" s="360"/>
      <c r="DQ257" s="361" t="s">
        <v>134</v>
      </c>
      <c r="DR257" s="362"/>
      <c r="DS257" s="362"/>
      <c r="DT257" s="363"/>
      <c r="DU257" s="363"/>
      <c r="DV257" s="363"/>
      <c r="DW257" s="364"/>
      <c r="DX257" s="363"/>
      <c r="DY257" s="364"/>
      <c r="DZ257" s="363"/>
      <c r="EA257" s="363"/>
      <c r="EB257" s="363"/>
      <c r="EC257" s="364"/>
      <c r="ED257" s="365"/>
      <c r="EE257" s="366"/>
      <c r="EF257" s="350"/>
      <c r="EG257" s="360"/>
      <c r="EH257" s="361" t="s">
        <v>134</v>
      </c>
      <c r="EI257" s="362"/>
      <c r="EJ257" s="362"/>
      <c r="EK257" s="363"/>
      <c r="EL257" s="363"/>
      <c r="EM257" s="363"/>
      <c r="EN257" s="364"/>
      <c r="EO257" s="363"/>
      <c r="EP257" s="364"/>
      <c r="EQ257" s="363"/>
      <c r="ER257" s="363"/>
      <c r="ES257" s="363"/>
      <c r="ET257" s="364"/>
      <c r="EU257" s="365"/>
      <c r="EV257" s="366"/>
      <c r="EW257" s="350"/>
      <c r="EX257" s="360"/>
      <c r="EY257" s="361" t="s">
        <v>134</v>
      </c>
      <c r="EZ257" s="362"/>
      <c r="FA257" s="362"/>
      <c r="FB257" s="363"/>
      <c r="FC257" s="363"/>
      <c r="FD257" s="363"/>
      <c r="FE257" s="364"/>
      <c r="FF257" s="363"/>
      <c r="FG257" s="364"/>
      <c r="FH257" s="363"/>
      <c r="FI257" s="363"/>
      <c r="FJ257" s="363"/>
      <c r="FK257" s="364"/>
      <c r="FL257" s="365"/>
      <c r="FM257" s="366"/>
      <c r="FN257" s="350"/>
      <c r="FO257" s="360"/>
      <c r="FP257" s="361" t="s">
        <v>134</v>
      </c>
      <c r="FQ257" s="362"/>
      <c r="FR257" s="362"/>
      <c r="FS257" s="363"/>
      <c r="FT257" s="363"/>
      <c r="FU257" s="363"/>
      <c r="FV257" s="364"/>
      <c r="FW257" s="363"/>
      <c r="FX257" s="364"/>
      <c r="FY257" s="363"/>
      <c r="FZ257" s="363"/>
      <c r="GA257" s="363"/>
      <c r="GB257" s="364"/>
      <c r="GC257" s="365"/>
      <c r="GD257" s="366"/>
      <c r="GE257" s="350"/>
      <c r="GF257" s="360"/>
      <c r="GG257" s="361" t="s">
        <v>134</v>
      </c>
      <c r="GH257" s="362"/>
      <c r="GI257" s="362"/>
      <c r="GJ257" s="363"/>
      <c r="GK257" s="363"/>
      <c r="GL257" s="363"/>
      <c r="GM257" s="364"/>
      <c r="GN257" s="363"/>
      <c r="GO257" s="364"/>
      <c r="GP257" s="363"/>
      <c r="GQ257" s="363"/>
      <c r="GR257" s="363"/>
      <c r="GS257" s="364"/>
      <c r="GT257" s="365"/>
      <c r="GU257" s="366"/>
      <c r="GV257" s="350"/>
      <c r="GW257" s="360"/>
      <c r="GX257" s="361" t="s">
        <v>134</v>
      </c>
      <c r="GY257" s="362"/>
      <c r="GZ257" s="362"/>
      <c r="HA257" s="363"/>
      <c r="HB257" s="363"/>
      <c r="HC257" s="363"/>
      <c r="HD257" s="364"/>
      <c r="HE257" s="363"/>
      <c r="HF257" s="364"/>
      <c r="HG257" s="363"/>
      <c r="HH257" s="363"/>
      <c r="HI257" s="363"/>
      <c r="HJ257" s="364"/>
      <c r="HK257" s="365"/>
      <c r="HL257" s="366"/>
      <c r="HM257" s="350"/>
      <c r="HN257" s="360"/>
      <c r="HO257" s="361" t="s">
        <v>134</v>
      </c>
      <c r="HP257" s="362"/>
      <c r="HQ257" s="362"/>
      <c r="HR257" s="363"/>
      <c r="HS257" s="363"/>
      <c r="HT257" s="363"/>
      <c r="HU257" s="364"/>
      <c r="HV257" s="363"/>
      <c r="HW257" s="364"/>
      <c r="HX257" s="363"/>
      <c r="HY257" s="363"/>
      <c r="HZ257" s="363"/>
      <c r="IA257" s="364"/>
      <c r="IB257" s="365"/>
      <c r="IC257" s="366"/>
      <c r="ID257" s="350"/>
      <c r="IE257" s="360"/>
      <c r="IF257" s="361" t="s">
        <v>134</v>
      </c>
      <c r="IG257" s="362"/>
      <c r="IH257" s="362"/>
      <c r="II257" s="363"/>
      <c r="IJ257" s="363"/>
      <c r="IK257" s="363"/>
      <c r="IL257" s="364"/>
      <c r="IM257" s="363"/>
      <c r="IN257" s="364"/>
      <c r="IO257" s="363"/>
      <c r="IP257" s="363"/>
      <c r="IQ257" s="363"/>
      <c r="IR257" s="364"/>
      <c r="IS257" s="365"/>
      <c r="IT257" s="366"/>
      <c r="IU257" s="350"/>
      <c r="IV257" s="360"/>
      <c r="IW257" s="361" t="s">
        <v>134</v>
      </c>
      <c r="IX257" s="362"/>
      <c r="IY257" s="362"/>
      <c r="IZ257" s="363"/>
      <c r="JA257" s="363"/>
      <c r="JB257" s="363"/>
      <c r="JC257" s="364"/>
      <c r="JD257" s="363"/>
      <c r="JE257" s="364"/>
      <c r="JF257" s="363"/>
      <c r="JG257" s="363"/>
      <c r="JH257" s="363"/>
      <c r="JI257" s="364"/>
      <c r="JJ257" s="365"/>
      <c r="JK257" s="366"/>
      <c r="JL257" s="350"/>
      <c r="JM257" s="360"/>
      <c r="JN257" s="361" t="s">
        <v>134</v>
      </c>
      <c r="JO257" s="362"/>
      <c r="JP257" s="362"/>
      <c r="JQ257" s="363"/>
      <c r="JR257" s="363"/>
      <c r="JS257" s="363"/>
      <c r="JT257" s="364"/>
      <c r="JU257" s="363"/>
      <c r="JV257" s="364"/>
      <c r="JW257" s="363"/>
      <c r="JX257" s="363"/>
      <c r="JY257" s="363"/>
      <c r="JZ257" s="364"/>
      <c r="KA257" s="365"/>
      <c r="KB257" s="366"/>
      <c r="KC257" s="350"/>
      <c r="KD257" s="360"/>
      <c r="KE257" s="361" t="s">
        <v>134</v>
      </c>
      <c r="KF257" s="362"/>
      <c r="KG257" s="362"/>
      <c r="KH257" s="363"/>
      <c r="KI257" s="363"/>
      <c r="KJ257" s="363"/>
      <c r="KK257" s="364"/>
      <c r="KL257" s="363"/>
      <c r="KM257" s="364"/>
      <c r="KN257" s="363"/>
      <c r="KO257" s="363"/>
      <c r="KP257" s="363"/>
      <c r="KQ257" s="364"/>
      <c r="KR257" s="365"/>
      <c r="KS257" s="366"/>
      <c r="KT257" s="350"/>
      <c r="KU257" s="351"/>
    </row>
    <row r="258" ht="15.75" customHeight="1">
      <c r="A258" s="341">
        <v>1.0</v>
      </c>
      <c r="B258" s="342" t="s">
        <v>151</v>
      </c>
      <c r="C258" s="343" t="s">
        <v>121</v>
      </c>
      <c r="D258" s="343" t="s">
        <v>152</v>
      </c>
      <c r="E258" s="344">
        <f>ADHB!G258</f>
        <v>0</v>
      </c>
      <c r="F258" s="344"/>
      <c r="G258" s="344">
        <f t="shared" ref="G258:G262" si="1999">iferror(E258/F258*100,0)</f>
        <v>0</v>
      </c>
      <c r="H258" s="345"/>
      <c r="I258" s="344">
        <f t="shared" ref="I258:I262" si="2000">IFERROR(+G258*H258,"")</f>
        <v>0</v>
      </c>
      <c r="J258" s="346"/>
      <c r="K258" s="347"/>
      <c r="L258" s="347"/>
      <c r="M258" s="344">
        <f t="shared" ref="M258:M262" si="2001">IFERROR(+(IF(G258="","0",G258))+(IF(I258="","0",I258))+(IF(L258="","0",L258)),"")</f>
        <v>0</v>
      </c>
      <c r="N258" s="345">
        <v>0.294289866351475</v>
      </c>
      <c r="O258" s="348">
        <f t="shared" ref="O258:O262" si="2002">IFERROR(+N258*(M258-L258),"")</f>
        <v>0</v>
      </c>
      <c r="P258" s="349">
        <f t="shared" ref="P258:P262" si="2003">IFERROR(+(IF(M258="","0",M258))-(IF(O258="","0",O258)),"")</f>
        <v>0</v>
      </c>
      <c r="Q258" s="350"/>
      <c r="R258" s="341">
        <v>1.0</v>
      </c>
      <c r="S258" s="342" t="s">
        <v>151</v>
      </c>
      <c r="T258" s="343" t="s">
        <v>121</v>
      </c>
      <c r="U258" s="343" t="s">
        <v>152</v>
      </c>
      <c r="V258" s="344">
        <f>ADHB!X258</f>
        <v>0</v>
      </c>
      <c r="W258" s="344"/>
      <c r="X258" s="344">
        <f t="shared" ref="X258:X262" si="2004">iferror(V258/W258*100,0)</f>
        <v>0</v>
      </c>
      <c r="Y258" s="345"/>
      <c r="Z258" s="344">
        <f t="shared" ref="Z258:Z262" si="2005">IFERROR(+X258*Y258,"")</f>
        <v>0</v>
      </c>
      <c r="AA258" s="346"/>
      <c r="AB258" s="347"/>
      <c r="AC258" s="347"/>
      <c r="AD258" s="344">
        <f t="shared" ref="AD258:AD262" si="2006">IFERROR(+(IF(X258="","0",X258))+(IF(Z258="","0",Z258))+(IF(AC258="","0",AC258)),"")</f>
        <v>0</v>
      </c>
      <c r="AE258" s="345">
        <v>0.294289866351475</v>
      </c>
      <c r="AF258" s="348">
        <f t="shared" ref="AF258:AF262" si="2007">IFERROR(+AE258*(AD258-AC258),"")</f>
        <v>0</v>
      </c>
      <c r="AG258" s="349">
        <f t="shared" ref="AG258:AG262" si="2008">IFERROR(+(IF(AD258="","0",AD258))-(IF(AF258="","0",AF258)),"")</f>
        <v>0</v>
      </c>
      <c r="AH258" s="350"/>
      <c r="AI258" s="341">
        <v>1.0</v>
      </c>
      <c r="AJ258" s="342" t="s">
        <v>151</v>
      </c>
      <c r="AK258" s="343" t="s">
        <v>121</v>
      </c>
      <c r="AL258" s="343" t="s">
        <v>152</v>
      </c>
      <c r="AM258" s="344">
        <f>ADHB!AO258</f>
        <v>0</v>
      </c>
      <c r="AN258" s="344"/>
      <c r="AO258" s="344">
        <f t="shared" ref="AO258:AO262" si="2009">iferror(AM258/AN258*100,0)</f>
        <v>0</v>
      </c>
      <c r="AP258" s="345"/>
      <c r="AQ258" s="344">
        <f t="shared" ref="AQ258:AQ262" si="2010">IFERROR(+AO258*AP258,"")</f>
        <v>0</v>
      </c>
      <c r="AR258" s="346"/>
      <c r="AS258" s="347"/>
      <c r="AT258" s="347"/>
      <c r="AU258" s="344">
        <f t="shared" ref="AU258:AU262" si="2011">IFERROR(+(IF(AO258="","0",AO258))+(IF(AQ258="","0",AQ258))+(IF(AT258="","0",AT258)),"")</f>
        <v>0</v>
      </c>
      <c r="AV258" s="345">
        <v>0.294289866351475</v>
      </c>
      <c r="AW258" s="348">
        <f t="shared" ref="AW258:AW262" si="2012">IFERROR(+AV258*(AU258-AT258),"")</f>
        <v>0</v>
      </c>
      <c r="AX258" s="349">
        <f t="shared" ref="AX258:AX262" si="2013">IFERROR(+(IF(AU258="","0",AU258))-(IF(AW258="","0",AW258)),"")</f>
        <v>0</v>
      </c>
      <c r="AY258" s="350"/>
      <c r="AZ258" s="341">
        <v>1.0</v>
      </c>
      <c r="BA258" s="342" t="s">
        <v>151</v>
      </c>
      <c r="BB258" s="343" t="s">
        <v>121</v>
      </c>
      <c r="BC258" s="343" t="s">
        <v>152</v>
      </c>
      <c r="BD258" s="344">
        <f>ADHB!BF258</f>
        <v>0</v>
      </c>
      <c r="BE258" s="344"/>
      <c r="BF258" s="344">
        <f t="shared" ref="BF258:BF262" si="2014">iferror(BD258/BE258*100,0)</f>
        <v>0</v>
      </c>
      <c r="BG258" s="345"/>
      <c r="BH258" s="344">
        <f t="shared" ref="BH258:BH262" si="2015">IFERROR(+BF258*BG258,"")</f>
        <v>0</v>
      </c>
      <c r="BI258" s="346"/>
      <c r="BJ258" s="347"/>
      <c r="BK258" s="347"/>
      <c r="BL258" s="344">
        <f t="shared" ref="BL258:BL262" si="2016">IFERROR(+(IF(BF258="","0",BF258))+(IF(BH258="","0",BH258))+(IF(BK258="","0",BK258)),"")</f>
        <v>0</v>
      </c>
      <c r="BM258" s="345">
        <v>0.294289866351475</v>
      </c>
      <c r="BN258" s="348">
        <f t="shared" ref="BN258:BN262" si="2017">IFERROR(+BM258*(BL258-BK258),"")</f>
        <v>0</v>
      </c>
      <c r="BO258" s="349">
        <f t="shared" ref="BO258:BO262" si="2018">IFERROR(+(IF(BL258="","0",BL258))-(IF(BN258="","0",BN258)),"")</f>
        <v>0</v>
      </c>
      <c r="BP258" s="350"/>
      <c r="BQ258" s="341">
        <v>1.0</v>
      </c>
      <c r="BR258" s="342" t="s">
        <v>151</v>
      </c>
      <c r="BS258" s="343" t="s">
        <v>121</v>
      </c>
      <c r="BT258" s="343" t="s">
        <v>152</v>
      </c>
      <c r="BU258" s="344">
        <f>ADHB!BW258</f>
        <v>0</v>
      </c>
      <c r="BV258" s="344"/>
      <c r="BW258" s="344">
        <f t="shared" ref="BW258:BW262" si="2019">iferror(BU258/BV258*100,0)</f>
        <v>0</v>
      </c>
      <c r="BX258" s="345"/>
      <c r="BY258" s="344">
        <f t="shared" ref="BY258:BY262" si="2020">IFERROR(+BW258*BX258,"")</f>
        <v>0</v>
      </c>
      <c r="BZ258" s="346"/>
      <c r="CA258" s="347"/>
      <c r="CB258" s="347"/>
      <c r="CC258" s="344">
        <f t="shared" ref="CC258:CC262" si="2021">IFERROR(+(IF(BW258="","0",BW258))+(IF(BY258="","0",BY258))+(IF(CB258="","0",CB258)),"")</f>
        <v>0</v>
      </c>
      <c r="CD258" s="345">
        <v>0.294289866351475</v>
      </c>
      <c r="CE258" s="348">
        <f t="shared" ref="CE258:CE262" si="2022">IFERROR(+CD258*(CC258-CB258),"")</f>
        <v>0</v>
      </c>
      <c r="CF258" s="349">
        <f t="shared" ref="CF258:CF262" si="2023">IFERROR(+(IF(CC258="","0",CC258))-(IF(CE258="","0",CE258)),"")</f>
        <v>0</v>
      </c>
      <c r="CG258" s="350"/>
      <c r="CH258" s="341">
        <v>1.0</v>
      </c>
      <c r="CI258" s="342" t="s">
        <v>151</v>
      </c>
      <c r="CJ258" s="343" t="s">
        <v>121</v>
      </c>
      <c r="CK258" s="343" t="s">
        <v>152</v>
      </c>
      <c r="CL258" s="344">
        <f>ADHB!CN258</f>
        <v>0</v>
      </c>
      <c r="CM258" s="344"/>
      <c r="CN258" s="344">
        <f t="shared" ref="CN258:CN262" si="2024">iferror(CL258/CM258*100,0)</f>
        <v>0</v>
      </c>
      <c r="CO258" s="345"/>
      <c r="CP258" s="344">
        <f t="shared" ref="CP258:CP262" si="2025">IFERROR(+CN258*CO258,"")</f>
        <v>0</v>
      </c>
      <c r="CQ258" s="346"/>
      <c r="CR258" s="347"/>
      <c r="CS258" s="347"/>
      <c r="CT258" s="344">
        <f t="shared" ref="CT258:CT262" si="2026">IFERROR(+(IF(CN258="","0",CN258))+(IF(CP258="","0",CP258))+(IF(CS258="","0",CS258)),"")</f>
        <v>0</v>
      </c>
      <c r="CU258" s="345">
        <v>0.294289866351475</v>
      </c>
      <c r="CV258" s="348">
        <f t="shared" ref="CV258:CV262" si="2027">IFERROR(+CU258*(CT258-CS258),"")</f>
        <v>0</v>
      </c>
      <c r="CW258" s="349">
        <f t="shared" ref="CW258:CW262" si="2028">IFERROR(+(IF(CT258="","0",CT258))-(IF(CV258="","0",CV258)),"")</f>
        <v>0</v>
      </c>
      <c r="CX258" s="350"/>
      <c r="CY258" s="341">
        <v>1.0</v>
      </c>
      <c r="CZ258" s="342" t="s">
        <v>151</v>
      </c>
      <c r="DA258" s="343" t="s">
        <v>121</v>
      </c>
      <c r="DB258" s="343" t="s">
        <v>152</v>
      </c>
      <c r="DC258" s="344">
        <f>ADHB!DE258</f>
        <v>0</v>
      </c>
      <c r="DD258" s="344"/>
      <c r="DE258" s="344">
        <f t="shared" ref="DE258:DE262" si="2029">iferror(DC258/DD258*100,0)</f>
        <v>0</v>
      </c>
      <c r="DF258" s="345"/>
      <c r="DG258" s="344">
        <f t="shared" ref="DG258:DG262" si="2030">IFERROR(+DE258*DF258,"")</f>
        <v>0</v>
      </c>
      <c r="DH258" s="346"/>
      <c r="DI258" s="347"/>
      <c r="DJ258" s="347"/>
      <c r="DK258" s="344">
        <f t="shared" ref="DK258:DK262" si="2031">IFERROR(+(IF(DE258="","0",DE258))+(IF(DG258="","0",DG258))+(IF(DJ258="","0",DJ258)),"")</f>
        <v>0</v>
      </c>
      <c r="DL258" s="345">
        <v>0.294289866351475</v>
      </c>
      <c r="DM258" s="348">
        <f t="shared" ref="DM258:DM262" si="2032">IFERROR(+DL258*(DK258-DJ258),"")</f>
        <v>0</v>
      </c>
      <c r="DN258" s="349">
        <f t="shared" ref="DN258:DN262" si="2033">IFERROR(+(IF(DK258="","0",DK258))-(IF(DM258="","0",DM258)),"")</f>
        <v>0</v>
      </c>
      <c r="DO258" s="350"/>
      <c r="DP258" s="341">
        <v>1.0</v>
      </c>
      <c r="DQ258" s="342" t="s">
        <v>151</v>
      </c>
      <c r="DR258" s="343" t="s">
        <v>121</v>
      </c>
      <c r="DS258" s="343" t="s">
        <v>152</v>
      </c>
      <c r="DT258" s="344">
        <f>ADHB!DV258</f>
        <v>0</v>
      </c>
      <c r="DU258" s="344"/>
      <c r="DV258" s="344">
        <f t="shared" ref="DV258:DV262" si="2034">iferror(DT258/DU258*100,0)</f>
        <v>0</v>
      </c>
      <c r="DW258" s="345"/>
      <c r="DX258" s="344">
        <f t="shared" ref="DX258:DX262" si="2035">IFERROR(+DV258*DW258,"")</f>
        <v>0</v>
      </c>
      <c r="DY258" s="346"/>
      <c r="DZ258" s="347"/>
      <c r="EA258" s="347"/>
      <c r="EB258" s="344">
        <f t="shared" ref="EB258:EB262" si="2036">IFERROR(+(IF(DV258="","0",DV258))+(IF(DX258="","0",DX258))+(IF(EA258="","0",EA258)),"")</f>
        <v>0</v>
      </c>
      <c r="EC258" s="345">
        <v>0.294289866351475</v>
      </c>
      <c r="ED258" s="348">
        <f t="shared" ref="ED258:ED262" si="2037">IFERROR(+EC258*(EB258-EA258),"")</f>
        <v>0</v>
      </c>
      <c r="EE258" s="349">
        <f t="shared" ref="EE258:EE262" si="2038">IFERROR(+(IF(EB258="","0",EB258))-(IF(ED258="","0",ED258)),"")</f>
        <v>0</v>
      </c>
      <c r="EF258" s="350"/>
      <c r="EG258" s="341">
        <v>1.0</v>
      </c>
      <c r="EH258" s="342" t="s">
        <v>151</v>
      </c>
      <c r="EI258" s="343" t="s">
        <v>121</v>
      </c>
      <c r="EJ258" s="343" t="s">
        <v>152</v>
      </c>
      <c r="EK258" s="344">
        <f>ADHB!EM258</f>
        <v>0</v>
      </c>
      <c r="EL258" s="344"/>
      <c r="EM258" s="344">
        <f t="shared" ref="EM258:EM262" si="2039">iferror(EK258/EL258*100,0)</f>
        <v>0</v>
      </c>
      <c r="EN258" s="345"/>
      <c r="EO258" s="344">
        <f t="shared" ref="EO258:EO262" si="2040">IFERROR(+EM258*EN258,"")</f>
        <v>0</v>
      </c>
      <c r="EP258" s="346"/>
      <c r="EQ258" s="347"/>
      <c r="ER258" s="347"/>
      <c r="ES258" s="344">
        <f t="shared" ref="ES258:ES262" si="2041">IFERROR(+(IF(EM258="","0",EM258))+(IF(EO258="","0",EO258))+(IF(ER258="","0",ER258)),"")</f>
        <v>0</v>
      </c>
      <c r="ET258" s="345">
        <v>0.294289866351475</v>
      </c>
      <c r="EU258" s="348">
        <f t="shared" ref="EU258:EU262" si="2042">IFERROR(+ET258*(ES258-ER258),"")</f>
        <v>0</v>
      </c>
      <c r="EV258" s="349">
        <f t="shared" ref="EV258:EV262" si="2043">IFERROR(+(IF(ES258="","0",ES258))-(IF(EU258="","0",EU258)),"")</f>
        <v>0</v>
      </c>
      <c r="EW258" s="350"/>
      <c r="EX258" s="341">
        <v>1.0</v>
      </c>
      <c r="EY258" s="342" t="s">
        <v>151</v>
      </c>
      <c r="EZ258" s="343" t="s">
        <v>121</v>
      </c>
      <c r="FA258" s="343" t="s">
        <v>152</v>
      </c>
      <c r="FB258" s="344">
        <f>ADHB!FD258</f>
        <v>0</v>
      </c>
      <c r="FC258" s="344"/>
      <c r="FD258" s="344">
        <f t="shared" ref="FD258:FD262" si="2044">iferror(FB258/FC258*100,0)</f>
        <v>0</v>
      </c>
      <c r="FE258" s="345"/>
      <c r="FF258" s="344">
        <f t="shared" ref="FF258:FF262" si="2045">IFERROR(+FD258*FE258,"")</f>
        <v>0</v>
      </c>
      <c r="FG258" s="346"/>
      <c r="FH258" s="347"/>
      <c r="FI258" s="347"/>
      <c r="FJ258" s="344">
        <f t="shared" ref="FJ258:FJ262" si="2046">IFERROR(+(IF(FD258="","0",FD258))+(IF(FF258="","0",FF258))+(IF(FI258="","0",FI258)),"")</f>
        <v>0</v>
      </c>
      <c r="FK258" s="345">
        <v>0.294289866351475</v>
      </c>
      <c r="FL258" s="348">
        <f t="shared" ref="FL258:FL262" si="2047">IFERROR(+FK258*(FJ258-FI258),"")</f>
        <v>0</v>
      </c>
      <c r="FM258" s="349">
        <f t="shared" ref="FM258:FM262" si="2048">IFERROR(+(IF(FJ258="","0",FJ258))-(IF(FL258="","0",FL258)),"")</f>
        <v>0</v>
      </c>
      <c r="FN258" s="350"/>
      <c r="FO258" s="341">
        <v>1.0</v>
      </c>
      <c r="FP258" s="342" t="s">
        <v>151</v>
      </c>
      <c r="FQ258" s="343" t="s">
        <v>121</v>
      </c>
      <c r="FR258" s="343" t="s">
        <v>152</v>
      </c>
      <c r="FS258" s="344">
        <f>ADHB!FU258</f>
        <v>0</v>
      </c>
      <c r="FT258" s="344"/>
      <c r="FU258" s="344">
        <f t="shared" ref="FU258:FU262" si="2049">iferror(FS258/FT258*100,0)</f>
        <v>0</v>
      </c>
      <c r="FV258" s="345"/>
      <c r="FW258" s="344">
        <f t="shared" ref="FW258:FW262" si="2050">IFERROR(+FU258*FV258,"")</f>
        <v>0</v>
      </c>
      <c r="FX258" s="346"/>
      <c r="FY258" s="347"/>
      <c r="FZ258" s="347"/>
      <c r="GA258" s="344">
        <f t="shared" ref="GA258:GA262" si="2051">IFERROR(+(IF(FU258="","0",FU258))+(IF(FW258="","0",FW258))+(IF(FZ258="","0",FZ258)),"")</f>
        <v>0</v>
      </c>
      <c r="GB258" s="345">
        <v>0.294289866351475</v>
      </c>
      <c r="GC258" s="348">
        <f t="shared" ref="GC258:GC262" si="2052">IFERROR(+GB258*(GA258-FZ258),"")</f>
        <v>0</v>
      </c>
      <c r="GD258" s="349">
        <f t="shared" ref="GD258:GD262" si="2053">IFERROR(+(IF(GA258="","0",GA258))-(IF(GC258="","0",GC258)),"")</f>
        <v>0</v>
      </c>
      <c r="GE258" s="350"/>
      <c r="GF258" s="341">
        <v>1.0</v>
      </c>
      <c r="GG258" s="342" t="s">
        <v>151</v>
      </c>
      <c r="GH258" s="343" t="s">
        <v>121</v>
      </c>
      <c r="GI258" s="343" t="s">
        <v>152</v>
      </c>
      <c r="GJ258" s="344">
        <f>ADHB!GL258</f>
        <v>0</v>
      </c>
      <c r="GK258" s="344"/>
      <c r="GL258" s="344">
        <f t="shared" ref="GL258:GL262" si="2054">iferror(GJ258/GK258*100,0)</f>
        <v>0</v>
      </c>
      <c r="GM258" s="345"/>
      <c r="GN258" s="344">
        <f t="shared" ref="GN258:GN262" si="2055">IFERROR(+GL258*GM258,"")</f>
        <v>0</v>
      </c>
      <c r="GO258" s="346"/>
      <c r="GP258" s="347"/>
      <c r="GQ258" s="347"/>
      <c r="GR258" s="344">
        <f t="shared" ref="GR258:GR262" si="2056">IFERROR(+(IF(GL258="","0",GL258))+(IF(GN258="","0",GN258))+(IF(GQ258="","0",GQ258)),"")</f>
        <v>0</v>
      </c>
      <c r="GS258" s="345">
        <v>0.294289866351475</v>
      </c>
      <c r="GT258" s="348">
        <f t="shared" ref="GT258:GT262" si="2057">IFERROR(+GS258*(GR258-GQ258),"")</f>
        <v>0</v>
      </c>
      <c r="GU258" s="349">
        <f t="shared" ref="GU258:GU262" si="2058">IFERROR(+(IF(GR258="","0",GR258))-(IF(GT258="","0",GT258)),"")</f>
        <v>0</v>
      </c>
      <c r="GV258" s="350"/>
      <c r="GW258" s="341">
        <v>1.0</v>
      </c>
      <c r="GX258" s="342" t="s">
        <v>151</v>
      </c>
      <c r="GY258" s="343" t="s">
        <v>121</v>
      </c>
      <c r="GZ258" s="343" t="s">
        <v>152</v>
      </c>
      <c r="HA258" s="344">
        <f>ADHB!HC258</f>
        <v>0</v>
      </c>
      <c r="HB258" s="344"/>
      <c r="HC258" s="344">
        <f t="shared" ref="HC258:HC262" si="2059">iferror(HA258/HB258*100,0)</f>
        <v>0</v>
      </c>
      <c r="HD258" s="345"/>
      <c r="HE258" s="344">
        <f t="shared" ref="HE258:HE262" si="2060">IFERROR(+HC258*HD258,"")</f>
        <v>0</v>
      </c>
      <c r="HF258" s="346"/>
      <c r="HG258" s="347"/>
      <c r="HH258" s="347"/>
      <c r="HI258" s="344">
        <f t="shared" ref="HI258:HI262" si="2061">IFERROR(+(IF(HC258="","0",HC258))+(IF(HE258="","0",HE258))+(IF(HH258="","0",HH258)),"")</f>
        <v>0</v>
      </c>
      <c r="HJ258" s="345">
        <v>0.294289866351475</v>
      </c>
      <c r="HK258" s="348">
        <f t="shared" ref="HK258:HK262" si="2062">IFERROR(+HJ258*(HI258-HH258),"")</f>
        <v>0</v>
      </c>
      <c r="HL258" s="349">
        <f t="shared" ref="HL258:HL262" si="2063">IFERROR(+(IF(HI258="","0",HI258))-(IF(HK258="","0",HK258)),"")</f>
        <v>0</v>
      </c>
      <c r="HM258" s="350"/>
      <c r="HN258" s="341">
        <v>1.0</v>
      </c>
      <c r="HO258" s="342" t="s">
        <v>151</v>
      </c>
      <c r="HP258" s="343" t="s">
        <v>121</v>
      </c>
      <c r="HQ258" s="343" t="s">
        <v>152</v>
      </c>
      <c r="HR258" s="344">
        <f>ADHB!HT258</f>
        <v>0</v>
      </c>
      <c r="HS258" s="344"/>
      <c r="HT258" s="344">
        <f t="shared" ref="HT258:HT262" si="2064">iferror(HR258/HS258*100,0)</f>
        <v>0</v>
      </c>
      <c r="HU258" s="345"/>
      <c r="HV258" s="344">
        <f t="shared" ref="HV258:HV262" si="2065">IFERROR(+HT258*HU258,"")</f>
        <v>0</v>
      </c>
      <c r="HW258" s="346"/>
      <c r="HX258" s="347"/>
      <c r="HY258" s="347"/>
      <c r="HZ258" s="344">
        <f t="shared" ref="HZ258:HZ262" si="2066">IFERROR(+(IF(HT258="","0",HT258))+(IF(HV258="","0",HV258))+(IF(HY258="","0",HY258)),"")</f>
        <v>0</v>
      </c>
      <c r="IA258" s="345">
        <v>0.294289866351475</v>
      </c>
      <c r="IB258" s="348">
        <f t="shared" ref="IB258:IB262" si="2067">IFERROR(+IA258*(HZ258-HY258),"")</f>
        <v>0</v>
      </c>
      <c r="IC258" s="349">
        <f t="shared" ref="IC258:IC262" si="2068">IFERROR(+(IF(HZ258="","0",HZ258))-(IF(IB258="","0",IB258)),"")</f>
        <v>0</v>
      </c>
      <c r="ID258" s="350"/>
      <c r="IE258" s="341">
        <v>1.0</v>
      </c>
      <c r="IF258" s="342" t="s">
        <v>151</v>
      </c>
      <c r="IG258" s="343" t="s">
        <v>121</v>
      </c>
      <c r="IH258" s="343" t="s">
        <v>152</v>
      </c>
      <c r="II258" s="344">
        <f>ADHB!IK258</f>
        <v>0</v>
      </c>
      <c r="IJ258" s="344"/>
      <c r="IK258" s="344">
        <f t="shared" ref="IK258:IK262" si="2069">iferror(II258/IJ258*100,0)</f>
        <v>0</v>
      </c>
      <c r="IL258" s="345"/>
      <c r="IM258" s="344">
        <f t="shared" ref="IM258:IM262" si="2070">IFERROR(+IK258*IL258,"")</f>
        <v>0</v>
      </c>
      <c r="IN258" s="346"/>
      <c r="IO258" s="347"/>
      <c r="IP258" s="347"/>
      <c r="IQ258" s="344">
        <f t="shared" ref="IQ258:IQ262" si="2071">IFERROR(+(IF(IK258="","0",IK258))+(IF(IM258="","0",IM258))+(IF(IP258="","0",IP258)),"")</f>
        <v>0</v>
      </c>
      <c r="IR258" s="345">
        <v>0.294289866351475</v>
      </c>
      <c r="IS258" s="348">
        <f t="shared" ref="IS258:IS262" si="2072">IFERROR(+IR258*(IQ258-IP258),"")</f>
        <v>0</v>
      </c>
      <c r="IT258" s="349">
        <f t="shared" ref="IT258:IT262" si="2073">IFERROR(+(IF(IQ258="","0",IQ258))-(IF(IS258="","0",IS258)),"")</f>
        <v>0</v>
      </c>
      <c r="IU258" s="350"/>
      <c r="IV258" s="341">
        <v>1.0</v>
      </c>
      <c r="IW258" s="342" t="s">
        <v>151</v>
      </c>
      <c r="IX258" s="343" t="s">
        <v>121</v>
      </c>
      <c r="IY258" s="343" t="s">
        <v>152</v>
      </c>
      <c r="IZ258" s="344">
        <f>ADHB!JB258</f>
        <v>0</v>
      </c>
      <c r="JA258" s="344"/>
      <c r="JB258" s="344">
        <f t="shared" ref="JB258:JB262" si="2074">iferror(IZ258/JA258*100,0)</f>
        <v>0</v>
      </c>
      <c r="JC258" s="345"/>
      <c r="JD258" s="344">
        <f t="shared" ref="JD258:JD262" si="2075">IFERROR(+JB258*JC258,"")</f>
        <v>0</v>
      </c>
      <c r="JE258" s="346"/>
      <c r="JF258" s="347"/>
      <c r="JG258" s="347"/>
      <c r="JH258" s="344">
        <f t="shared" ref="JH258:JH262" si="2076">IFERROR(+(IF(JB258="","0",JB258))+(IF(JD258="","0",JD258))+(IF(JG258="","0",JG258)),"")</f>
        <v>0</v>
      </c>
      <c r="JI258" s="345">
        <v>0.294289866351475</v>
      </c>
      <c r="JJ258" s="348">
        <f t="shared" ref="JJ258:JJ262" si="2077">IFERROR(+JI258*(JH258-JG258),"")</f>
        <v>0</v>
      </c>
      <c r="JK258" s="349">
        <f t="shared" ref="JK258:JK262" si="2078">IFERROR(+(IF(JH258="","0",JH258))-(IF(JJ258="","0",JJ258)),"")</f>
        <v>0</v>
      </c>
      <c r="JL258" s="350"/>
      <c r="JM258" s="341">
        <v>1.0</v>
      </c>
      <c r="JN258" s="342" t="s">
        <v>151</v>
      </c>
      <c r="JO258" s="343" t="s">
        <v>121</v>
      </c>
      <c r="JP258" s="343" t="s">
        <v>152</v>
      </c>
      <c r="JQ258" s="344">
        <f>ADHB!JS258</f>
        <v>0</v>
      </c>
      <c r="JR258" s="344"/>
      <c r="JS258" s="344">
        <f t="shared" ref="JS258:JS262" si="2079">iferror(JQ258/JR258*100,0)</f>
        <v>0</v>
      </c>
      <c r="JT258" s="345"/>
      <c r="JU258" s="344">
        <f t="shared" ref="JU258:JU262" si="2080">IFERROR(+JS258*JT258,"")</f>
        <v>0</v>
      </c>
      <c r="JV258" s="346"/>
      <c r="JW258" s="347"/>
      <c r="JX258" s="347"/>
      <c r="JY258" s="344">
        <f t="shared" ref="JY258:JY262" si="2081">IFERROR(+(IF(JS258="","0",JS258))+(IF(JU258="","0",JU258))+(IF(JX258="","0",JX258)),"")</f>
        <v>0</v>
      </c>
      <c r="JZ258" s="345">
        <v>0.294289866351475</v>
      </c>
      <c r="KA258" s="348">
        <f t="shared" ref="KA258:KA262" si="2082">IFERROR(+JZ258*(JY258-JX258),"")</f>
        <v>0</v>
      </c>
      <c r="KB258" s="349">
        <f t="shared" ref="KB258:KB262" si="2083">IFERROR(+(IF(JY258="","0",JY258))-(IF(KA258="","0",KA258)),"")</f>
        <v>0</v>
      </c>
      <c r="KC258" s="350"/>
      <c r="KD258" s="341">
        <v>1.0</v>
      </c>
      <c r="KE258" s="342" t="s">
        <v>151</v>
      </c>
      <c r="KF258" s="343" t="s">
        <v>121</v>
      </c>
      <c r="KG258" s="343" t="s">
        <v>152</v>
      </c>
      <c r="KH258" s="344">
        <f>ADHB!KJ258</f>
        <v>0</v>
      </c>
      <c r="KI258" s="344"/>
      <c r="KJ258" s="344">
        <f t="shared" ref="KJ258:KJ262" si="2084">iferror(KH258/KI258*100,0)</f>
        <v>0</v>
      </c>
      <c r="KK258" s="345"/>
      <c r="KL258" s="344">
        <f t="shared" ref="KL258:KL262" si="2085">IFERROR(+KJ258*KK258,"")</f>
        <v>0</v>
      </c>
      <c r="KM258" s="346"/>
      <c r="KN258" s="347"/>
      <c r="KO258" s="347"/>
      <c r="KP258" s="344">
        <f t="shared" ref="KP258:KP262" si="2086">IFERROR(+(IF(KJ258="","0",KJ258))+(IF(KL258="","0",KL258))+(IF(KO258="","0",KO258)),"")</f>
        <v>0</v>
      </c>
      <c r="KQ258" s="345">
        <v>0.294289866351475</v>
      </c>
      <c r="KR258" s="348">
        <f t="shared" ref="KR258:KR262" si="2087">IFERROR(+KQ258*(KP258-KO258),"")</f>
        <v>0</v>
      </c>
      <c r="KS258" s="349">
        <f t="shared" ref="KS258:KS262" si="2088">IFERROR(+(IF(KP258="","0",KP258))-(IF(KR258="","0",KR258)),"")</f>
        <v>0</v>
      </c>
      <c r="KT258" s="350"/>
      <c r="KU258" s="351"/>
    </row>
    <row r="259" ht="15.75" customHeight="1">
      <c r="A259" s="341">
        <v>2.0</v>
      </c>
      <c r="B259" s="342" t="s">
        <v>153</v>
      </c>
      <c r="C259" s="343" t="s">
        <v>121</v>
      </c>
      <c r="D259" s="343" t="s">
        <v>152</v>
      </c>
      <c r="E259" s="344">
        <f>ADHB!G259</f>
        <v>0</v>
      </c>
      <c r="F259" s="344"/>
      <c r="G259" s="344">
        <f t="shared" si="1999"/>
        <v>0</v>
      </c>
      <c r="H259" s="345"/>
      <c r="I259" s="344">
        <f t="shared" si="2000"/>
        <v>0</v>
      </c>
      <c r="J259" s="346"/>
      <c r="K259" s="347"/>
      <c r="L259" s="347"/>
      <c r="M259" s="344">
        <f t="shared" si="2001"/>
        <v>0</v>
      </c>
      <c r="N259" s="345">
        <v>0.294289866351475</v>
      </c>
      <c r="O259" s="348">
        <f t="shared" si="2002"/>
        <v>0</v>
      </c>
      <c r="P259" s="349">
        <f t="shared" si="2003"/>
        <v>0</v>
      </c>
      <c r="Q259" s="350"/>
      <c r="R259" s="341">
        <v>2.0</v>
      </c>
      <c r="S259" s="342" t="s">
        <v>153</v>
      </c>
      <c r="T259" s="343" t="s">
        <v>121</v>
      </c>
      <c r="U259" s="343" t="s">
        <v>152</v>
      </c>
      <c r="V259" s="344">
        <f>ADHB!X259</f>
        <v>0</v>
      </c>
      <c r="W259" s="344"/>
      <c r="X259" s="344">
        <f t="shared" si="2004"/>
        <v>0</v>
      </c>
      <c r="Y259" s="345"/>
      <c r="Z259" s="344">
        <f t="shared" si="2005"/>
        <v>0</v>
      </c>
      <c r="AA259" s="346"/>
      <c r="AB259" s="347"/>
      <c r="AC259" s="347"/>
      <c r="AD259" s="344">
        <f t="shared" si="2006"/>
        <v>0</v>
      </c>
      <c r="AE259" s="345">
        <v>0.294289866351475</v>
      </c>
      <c r="AF259" s="348">
        <f t="shared" si="2007"/>
        <v>0</v>
      </c>
      <c r="AG259" s="349">
        <f t="shared" si="2008"/>
        <v>0</v>
      </c>
      <c r="AH259" s="350"/>
      <c r="AI259" s="341">
        <v>2.0</v>
      </c>
      <c r="AJ259" s="342" t="s">
        <v>153</v>
      </c>
      <c r="AK259" s="343" t="s">
        <v>121</v>
      </c>
      <c r="AL259" s="343" t="s">
        <v>152</v>
      </c>
      <c r="AM259" s="344">
        <f>ADHB!AO259</f>
        <v>0</v>
      </c>
      <c r="AN259" s="344"/>
      <c r="AO259" s="344">
        <f t="shared" si="2009"/>
        <v>0</v>
      </c>
      <c r="AP259" s="345"/>
      <c r="AQ259" s="344">
        <f t="shared" si="2010"/>
        <v>0</v>
      </c>
      <c r="AR259" s="346"/>
      <c r="AS259" s="347"/>
      <c r="AT259" s="347"/>
      <c r="AU259" s="344">
        <f t="shared" si="2011"/>
        <v>0</v>
      </c>
      <c r="AV259" s="345">
        <v>0.294289866351475</v>
      </c>
      <c r="AW259" s="348">
        <f t="shared" si="2012"/>
        <v>0</v>
      </c>
      <c r="AX259" s="349">
        <f t="shared" si="2013"/>
        <v>0</v>
      </c>
      <c r="AY259" s="350"/>
      <c r="AZ259" s="341">
        <v>2.0</v>
      </c>
      <c r="BA259" s="342" t="s">
        <v>153</v>
      </c>
      <c r="BB259" s="343" t="s">
        <v>121</v>
      </c>
      <c r="BC259" s="343" t="s">
        <v>152</v>
      </c>
      <c r="BD259" s="344">
        <f>ADHB!BF259</f>
        <v>0</v>
      </c>
      <c r="BE259" s="344"/>
      <c r="BF259" s="344">
        <f t="shared" si="2014"/>
        <v>0</v>
      </c>
      <c r="BG259" s="345"/>
      <c r="BH259" s="344">
        <f t="shared" si="2015"/>
        <v>0</v>
      </c>
      <c r="BI259" s="346"/>
      <c r="BJ259" s="347"/>
      <c r="BK259" s="347"/>
      <c r="BL259" s="344">
        <f t="shared" si="2016"/>
        <v>0</v>
      </c>
      <c r="BM259" s="345">
        <v>0.294289866351475</v>
      </c>
      <c r="BN259" s="348">
        <f t="shared" si="2017"/>
        <v>0</v>
      </c>
      <c r="BO259" s="349">
        <f t="shared" si="2018"/>
        <v>0</v>
      </c>
      <c r="BP259" s="350"/>
      <c r="BQ259" s="341">
        <v>2.0</v>
      </c>
      <c r="BR259" s="342" t="s">
        <v>153</v>
      </c>
      <c r="BS259" s="343" t="s">
        <v>121</v>
      </c>
      <c r="BT259" s="343" t="s">
        <v>152</v>
      </c>
      <c r="BU259" s="344">
        <f>ADHB!BW259</f>
        <v>0</v>
      </c>
      <c r="BV259" s="344"/>
      <c r="BW259" s="344">
        <f t="shared" si="2019"/>
        <v>0</v>
      </c>
      <c r="BX259" s="345"/>
      <c r="BY259" s="344">
        <f t="shared" si="2020"/>
        <v>0</v>
      </c>
      <c r="BZ259" s="346"/>
      <c r="CA259" s="347"/>
      <c r="CB259" s="347"/>
      <c r="CC259" s="344">
        <f t="shared" si="2021"/>
        <v>0</v>
      </c>
      <c r="CD259" s="345">
        <v>0.294289866351475</v>
      </c>
      <c r="CE259" s="348">
        <f t="shared" si="2022"/>
        <v>0</v>
      </c>
      <c r="CF259" s="349">
        <f t="shared" si="2023"/>
        <v>0</v>
      </c>
      <c r="CG259" s="350"/>
      <c r="CH259" s="341">
        <v>2.0</v>
      </c>
      <c r="CI259" s="342" t="s">
        <v>153</v>
      </c>
      <c r="CJ259" s="343" t="s">
        <v>121</v>
      </c>
      <c r="CK259" s="343" t="s">
        <v>152</v>
      </c>
      <c r="CL259" s="344">
        <f>ADHB!CN259</f>
        <v>0</v>
      </c>
      <c r="CM259" s="344"/>
      <c r="CN259" s="344">
        <f t="shared" si="2024"/>
        <v>0</v>
      </c>
      <c r="CO259" s="345"/>
      <c r="CP259" s="344">
        <f t="shared" si="2025"/>
        <v>0</v>
      </c>
      <c r="CQ259" s="346"/>
      <c r="CR259" s="347"/>
      <c r="CS259" s="347"/>
      <c r="CT259" s="344">
        <f t="shared" si="2026"/>
        <v>0</v>
      </c>
      <c r="CU259" s="345">
        <v>0.294289866351475</v>
      </c>
      <c r="CV259" s="348">
        <f t="shared" si="2027"/>
        <v>0</v>
      </c>
      <c r="CW259" s="349">
        <f t="shared" si="2028"/>
        <v>0</v>
      </c>
      <c r="CX259" s="350"/>
      <c r="CY259" s="341">
        <v>2.0</v>
      </c>
      <c r="CZ259" s="342" t="s">
        <v>153</v>
      </c>
      <c r="DA259" s="343" t="s">
        <v>121</v>
      </c>
      <c r="DB259" s="343" t="s">
        <v>152</v>
      </c>
      <c r="DC259" s="344">
        <f>ADHB!DE259</f>
        <v>0</v>
      </c>
      <c r="DD259" s="344"/>
      <c r="DE259" s="344">
        <f t="shared" si="2029"/>
        <v>0</v>
      </c>
      <c r="DF259" s="345"/>
      <c r="DG259" s="344">
        <f t="shared" si="2030"/>
        <v>0</v>
      </c>
      <c r="DH259" s="346"/>
      <c r="DI259" s="347"/>
      <c r="DJ259" s="347"/>
      <c r="DK259" s="344">
        <f t="shared" si="2031"/>
        <v>0</v>
      </c>
      <c r="DL259" s="345">
        <v>0.294289866351475</v>
      </c>
      <c r="DM259" s="348">
        <f t="shared" si="2032"/>
        <v>0</v>
      </c>
      <c r="DN259" s="349">
        <f t="shared" si="2033"/>
        <v>0</v>
      </c>
      <c r="DO259" s="350"/>
      <c r="DP259" s="341">
        <v>2.0</v>
      </c>
      <c r="DQ259" s="342" t="s">
        <v>153</v>
      </c>
      <c r="DR259" s="343" t="s">
        <v>121</v>
      </c>
      <c r="DS259" s="343" t="s">
        <v>152</v>
      </c>
      <c r="DT259" s="344">
        <f>ADHB!DV259</f>
        <v>0</v>
      </c>
      <c r="DU259" s="344"/>
      <c r="DV259" s="344">
        <f t="shared" si="2034"/>
        <v>0</v>
      </c>
      <c r="DW259" s="345"/>
      <c r="DX259" s="344">
        <f t="shared" si="2035"/>
        <v>0</v>
      </c>
      <c r="DY259" s="346"/>
      <c r="DZ259" s="347"/>
      <c r="EA259" s="347"/>
      <c r="EB259" s="344">
        <f t="shared" si="2036"/>
        <v>0</v>
      </c>
      <c r="EC259" s="345">
        <v>0.294289866351475</v>
      </c>
      <c r="ED259" s="348">
        <f t="shared" si="2037"/>
        <v>0</v>
      </c>
      <c r="EE259" s="349">
        <f t="shared" si="2038"/>
        <v>0</v>
      </c>
      <c r="EF259" s="350"/>
      <c r="EG259" s="341">
        <v>2.0</v>
      </c>
      <c r="EH259" s="342" t="s">
        <v>153</v>
      </c>
      <c r="EI259" s="343" t="s">
        <v>121</v>
      </c>
      <c r="EJ259" s="343" t="s">
        <v>152</v>
      </c>
      <c r="EK259" s="344">
        <f>ADHB!EM259</f>
        <v>0</v>
      </c>
      <c r="EL259" s="344"/>
      <c r="EM259" s="344">
        <f t="shared" si="2039"/>
        <v>0</v>
      </c>
      <c r="EN259" s="345"/>
      <c r="EO259" s="344">
        <f t="shared" si="2040"/>
        <v>0</v>
      </c>
      <c r="EP259" s="346"/>
      <c r="EQ259" s="347"/>
      <c r="ER259" s="347"/>
      <c r="ES259" s="344">
        <f t="shared" si="2041"/>
        <v>0</v>
      </c>
      <c r="ET259" s="345">
        <v>0.294289866351475</v>
      </c>
      <c r="EU259" s="348">
        <f t="shared" si="2042"/>
        <v>0</v>
      </c>
      <c r="EV259" s="349">
        <f t="shared" si="2043"/>
        <v>0</v>
      </c>
      <c r="EW259" s="350"/>
      <c r="EX259" s="341">
        <v>2.0</v>
      </c>
      <c r="EY259" s="342" t="s">
        <v>153</v>
      </c>
      <c r="EZ259" s="343" t="s">
        <v>121</v>
      </c>
      <c r="FA259" s="343" t="s">
        <v>152</v>
      </c>
      <c r="FB259" s="344">
        <f>ADHB!FD259</f>
        <v>0</v>
      </c>
      <c r="FC259" s="344"/>
      <c r="FD259" s="344">
        <f t="shared" si="2044"/>
        <v>0</v>
      </c>
      <c r="FE259" s="345"/>
      <c r="FF259" s="344">
        <f t="shared" si="2045"/>
        <v>0</v>
      </c>
      <c r="FG259" s="346"/>
      <c r="FH259" s="347"/>
      <c r="FI259" s="347"/>
      <c r="FJ259" s="344">
        <f t="shared" si="2046"/>
        <v>0</v>
      </c>
      <c r="FK259" s="345">
        <v>0.294289866351475</v>
      </c>
      <c r="FL259" s="348">
        <f t="shared" si="2047"/>
        <v>0</v>
      </c>
      <c r="FM259" s="349">
        <f t="shared" si="2048"/>
        <v>0</v>
      </c>
      <c r="FN259" s="350"/>
      <c r="FO259" s="341">
        <v>2.0</v>
      </c>
      <c r="FP259" s="342" t="s">
        <v>153</v>
      </c>
      <c r="FQ259" s="343" t="s">
        <v>121</v>
      </c>
      <c r="FR259" s="343" t="s">
        <v>152</v>
      </c>
      <c r="FS259" s="344">
        <f>ADHB!FU259</f>
        <v>0</v>
      </c>
      <c r="FT259" s="344"/>
      <c r="FU259" s="344">
        <f t="shared" si="2049"/>
        <v>0</v>
      </c>
      <c r="FV259" s="345"/>
      <c r="FW259" s="344">
        <f t="shared" si="2050"/>
        <v>0</v>
      </c>
      <c r="FX259" s="346"/>
      <c r="FY259" s="347"/>
      <c r="FZ259" s="347"/>
      <c r="GA259" s="344">
        <f t="shared" si="2051"/>
        <v>0</v>
      </c>
      <c r="GB259" s="345">
        <v>0.294289866351475</v>
      </c>
      <c r="GC259" s="348">
        <f t="shared" si="2052"/>
        <v>0</v>
      </c>
      <c r="GD259" s="349">
        <f t="shared" si="2053"/>
        <v>0</v>
      </c>
      <c r="GE259" s="350"/>
      <c r="GF259" s="341">
        <v>2.0</v>
      </c>
      <c r="GG259" s="342" t="s">
        <v>153</v>
      </c>
      <c r="GH259" s="343" t="s">
        <v>121</v>
      </c>
      <c r="GI259" s="343" t="s">
        <v>152</v>
      </c>
      <c r="GJ259" s="344">
        <f>ADHB!GL259</f>
        <v>0</v>
      </c>
      <c r="GK259" s="344"/>
      <c r="GL259" s="344">
        <f t="shared" si="2054"/>
        <v>0</v>
      </c>
      <c r="GM259" s="345"/>
      <c r="GN259" s="344">
        <f t="shared" si="2055"/>
        <v>0</v>
      </c>
      <c r="GO259" s="346"/>
      <c r="GP259" s="347"/>
      <c r="GQ259" s="347"/>
      <c r="GR259" s="344">
        <f t="shared" si="2056"/>
        <v>0</v>
      </c>
      <c r="GS259" s="345">
        <v>0.294289866351475</v>
      </c>
      <c r="GT259" s="348">
        <f t="shared" si="2057"/>
        <v>0</v>
      </c>
      <c r="GU259" s="349">
        <f t="shared" si="2058"/>
        <v>0</v>
      </c>
      <c r="GV259" s="350"/>
      <c r="GW259" s="341">
        <v>2.0</v>
      </c>
      <c r="GX259" s="342" t="s">
        <v>153</v>
      </c>
      <c r="GY259" s="343" t="s">
        <v>121</v>
      </c>
      <c r="GZ259" s="343" t="s">
        <v>152</v>
      </c>
      <c r="HA259" s="344">
        <f>ADHB!HC259</f>
        <v>0</v>
      </c>
      <c r="HB259" s="344"/>
      <c r="HC259" s="344">
        <f t="shared" si="2059"/>
        <v>0</v>
      </c>
      <c r="HD259" s="345"/>
      <c r="HE259" s="344">
        <f t="shared" si="2060"/>
        <v>0</v>
      </c>
      <c r="HF259" s="346"/>
      <c r="HG259" s="347"/>
      <c r="HH259" s="347"/>
      <c r="HI259" s="344">
        <f t="shared" si="2061"/>
        <v>0</v>
      </c>
      <c r="HJ259" s="345">
        <v>0.294289866351475</v>
      </c>
      <c r="HK259" s="348">
        <f t="shared" si="2062"/>
        <v>0</v>
      </c>
      <c r="HL259" s="349">
        <f t="shared" si="2063"/>
        <v>0</v>
      </c>
      <c r="HM259" s="350"/>
      <c r="HN259" s="341">
        <v>2.0</v>
      </c>
      <c r="HO259" s="342" t="s">
        <v>153</v>
      </c>
      <c r="HP259" s="343" t="s">
        <v>121</v>
      </c>
      <c r="HQ259" s="343" t="s">
        <v>152</v>
      </c>
      <c r="HR259" s="344">
        <f>ADHB!HT259</f>
        <v>0</v>
      </c>
      <c r="HS259" s="344"/>
      <c r="HT259" s="344">
        <f t="shared" si="2064"/>
        <v>0</v>
      </c>
      <c r="HU259" s="345"/>
      <c r="HV259" s="344">
        <f t="shared" si="2065"/>
        <v>0</v>
      </c>
      <c r="HW259" s="346"/>
      <c r="HX259" s="347"/>
      <c r="HY259" s="347"/>
      <c r="HZ259" s="344">
        <f t="shared" si="2066"/>
        <v>0</v>
      </c>
      <c r="IA259" s="345">
        <v>0.294289866351475</v>
      </c>
      <c r="IB259" s="348">
        <f t="shared" si="2067"/>
        <v>0</v>
      </c>
      <c r="IC259" s="349">
        <f t="shared" si="2068"/>
        <v>0</v>
      </c>
      <c r="ID259" s="350"/>
      <c r="IE259" s="341">
        <v>2.0</v>
      </c>
      <c r="IF259" s="342" t="s">
        <v>153</v>
      </c>
      <c r="IG259" s="343" t="s">
        <v>121</v>
      </c>
      <c r="IH259" s="343" t="s">
        <v>152</v>
      </c>
      <c r="II259" s="344">
        <f>ADHB!IK259</f>
        <v>0</v>
      </c>
      <c r="IJ259" s="344"/>
      <c r="IK259" s="344">
        <f t="shared" si="2069"/>
        <v>0</v>
      </c>
      <c r="IL259" s="345"/>
      <c r="IM259" s="344">
        <f t="shared" si="2070"/>
        <v>0</v>
      </c>
      <c r="IN259" s="346"/>
      <c r="IO259" s="347"/>
      <c r="IP259" s="347"/>
      <c r="IQ259" s="344">
        <f t="shared" si="2071"/>
        <v>0</v>
      </c>
      <c r="IR259" s="345">
        <v>0.294289866351475</v>
      </c>
      <c r="IS259" s="348">
        <f t="shared" si="2072"/>
        <v>0</v>
      </c>
      <c r="IT259" s="349">
        <f t="shared" si="2073"/>
        <v>0</v>
      </c>
      <c r="IU259" s="350"/>
      <c r="IV259" s="341">
        <v>2.0</v>
      </c>
      <c r="IW259" s="342" t="s">
        <v>153</v>
      </c>
      <c r="IX259" s="343" t="s">
        <v>121</v>
      </c>
      <c r="IY259" s="343" t="s">
        <v>152</v>
      </c>
      <c r="IZ259" s="344">
        <f>ADHB!JB259</f>
        <v>0</v>
      </c>
      <c r="JA259" s="344"/>
      <c r="JB259" s="344">
        <f t="shared" si="2074"/>
        <v>0</v>
      </c>
      <c r="JC259" s="345"/>
      <c r="JD259" s="344">
        <f t="shared" si="2075"/>
        <v>0</v>
      </c>
      <c r="JE259" s="346"/>
      <c r="JF259" s="347"/>
      <c r="JG259" s="347"/>
      <c r="JH259" s="344">
        <f t="shared" si="2076"/>
        <v>0</v>
      </c>
      <c r="JI259" s="345">
        <v>0.294289866351475</v>
      </c>
      <c r="JJ259" s="348">
        <f t="shared" si="2077"/>
        <v>0</v>
      </c>
      <c r="JK259" s="349">
        <f t="shared" si="2078"/>
        <v>0</v>
      </c>
      <c r="JL259" s="350"/>
      <c r="JM259" s="341">
        <v>2.0</v>
      </c>
      <c r="JN259" s="342" t="s">
        <v>153</v>
      </c>
      <c r="JO259" s="343" t="s">
        <v>121</v>
      </c>
      <c r="JP259" s="343" t="s">
        <v>152</v>
      </c>
      <c r="JQ259" s="344">
        <f>ADHB!JS259</f>
        <v>0</v>
      </c>
      <c r="JR259" s="344"/>
      <c r="JS259" s="344">
        <f t="shared" si="2079"/>
        <v>0</v>
      </c>
      <c r="JT259" s="345"/>
      <c r="JU259" s="344">
        <f t="shared" si="2080"/>
        <v>0</v>
      </c>
      <c r="JV259" s="346"/>
      <c r="JW259" s="347"/>
      <c r="JX259" s="347"/>
      <c r="JY259" s="344">
        <f t="shared" si="2081"/>
        <v>0</v>
      </c>
      <c r="JZ259" s="345">
        <v>0.294289866351475</v>
      </c>
      <c r="KA259" s="348">
        <f t="shared" si="2082"/>
        <v>0</v>
      </c>
      <c r="KB259" s="349">
        <f t="shared" si="2083"/>
        <v>0</v>
      </c>
      <c r="KC259" s="350"/>
      <c r="KD259" s="341">
        <v>2.0</v>
      </c>
      <c r="KE259" s="342" t="s">
        <v>153</v>
      </c>
      <c r="KF259" s="343" t="s">
        <v>121</v>
      </c>
      <c r="KG259" s="343" t="s">
        <v>152</v>
      </c>
      <c r="KH259" s="344">
        <f>ADHB!KJ259</f>
        <v>0</v>
      </c>
      <c r="KI259" s="344"/>
      <c r="KJ259" s="344">
        <f t="shared" si="2084"/>
        <v>0</v>
      </c>
      <c r="KK259" s="345"/>
      <c r="KL259" s="344">
        <f t="shared" si="2085"/>
        <v>0</v>
      </c>
      <c r="KM259" s="346"/>
      <c r="KN259" s="347"/>
      <c r="KO259" s="347"/>
      <c r="KP259" s="344">
        <f t="shared" si="2086"/>
        <v>0</v>
      </c>
      <c r="KQ259" s="345">
        <v>0.294289866351475</v>
      </c>
      <c r="KR259" s="348">
        <f t="shared" si="2087"/>
        <v>0</v>
      </c>
      <c r="KS259" s="349">
        <f t="shared" si="2088"/>
        <v>0</v>
      </c>
      <c r="KT259" s="350"/>
      <c r="KU259" s="351"/>
    </row>
    <row r="260" ht="15.75" customHeight="1">
      <c r="A260" s="341">
        <v>3.0</v>
      </c>
      <c r="B260" s="342" t="s">
        <v>154</v>
      </c>
      <c r="C260" s="343" t="s">
        <v>121</v>
      </c>
      <c r="D260" s="343" t="s">
        <v>152</v>
      </c>
      <c r="E260" s="344">
        <f>ADHB!G260</f>
        <v>0</v>
      </c>
      <c r="F260" s="344"/>
      <c r="G260" s="344">
        <f t="shared" si="1999"/>
        <v>0</v>
      </c>
      <c r="H260" s="345"/>
      <c r="I260" s="344">
        <f t="shared" si="2000"/>
        <v>0</v>
      </c>
      <c r="J260" s="346"/>
      <c r="K260" s="347"/>
      <c r="L260" s="347"/>
      <c r="M260" s="344">
        <f t="shared" si="2001"/>
        <v>0</v>
      </c>
      <c r="N260" s="345">
        <v>0.294289866351475</v>
      </c>
      <c r="O260" s="348">
        <f t="shared" si="2002"/>
        <v>0</v>
      </c>
      <c r="P260" s="349">
        <f t="shared" si="2003"/>
        <v>0</v>
      </c>
      <c r="Q260" s="350"/>
      <c r="R260" s="341">
        <v>3.0</v>
      </c>
      <c r="S260" s="342" t="s">
        <v>154</v>
      </c>
      <c r="T260" s="343" t="s">
        <v>121</v>
      </c>
      <c r="U260" s="343" t="s">
        <v>152</v>
      </c>
      <c r="V260" s="344">
        <f>ADHB!X260</f>
        <v>0</v>
      </c>
      <c r="W260" s="344"/>
      <c r="X260" s="344">
        <f t="shared" si="2004"/>
        <v>0</v>
      </c>
      <c r="Y260" s="345"/>
      <c r="Z260" s="344">
        <f t="shared" si="2005"/>
        <v>0</v>
      </c>
      <c r="AA260" s="346"/>
      <c r="AB260" s="347"/>
      <c r="AC260" s="347"/>
      <c r="AD260" s="344">
        <f t="shared" si="2006"/>
        <v>0</v>
      </c>
      <c r="AE260" s="345">
        <v>0.294289866351475</v>
      </c>
      <c r="AF260" s="348">
        <f t="shared" si="2007"/>
        <v>0</v>
      </c>
      <c r="AG260" s="349">
        <f t="shared" si="2008"/>
        <v>0</v>
      </c>
      <c r="AH260" s="350"/>
      <c r="AI260" s="341">
        <v>3.0</v>
      </c>
      <c r="AJ260" s="342" t="s">
        <v>154</v>
      </c>
      <c r="AK260" s="343" t="s">
        <v>121</v>
      </c>
      <c r="AL260" s="343" t="s">
        <v>152</v>
      </c>
      <c r="AM260" s="344">
        <f>ADHB!AO260</f>
        <v>0</v>
      </c>
      <c r="AN260" s="344"/>
      <c r="AO260" s="344">
        <f t="shared" si="2009"/>
        <v>0</v>
      </c>
      <c r="AP260" s="345"/>
      <c r="AQ260" s="344">
        <f t="shared" si="2010"/>
        <v>0</v>
      </c>
      <c r="AR260" s="346"/>
      <c r="AS260" s="347"/>
      <c r="AT260" s="347"/>
      <c r="AU260" s="344">
        <f t="shared" si="2011"/>
        <v>0</v>
      </c>
      <c r="AV260" s="345">
        <v>0.294289866351475</v>
      </c>
      <c r="AW260" s="348">
        <f t="shared" si="2012"/>
        <v>0</v>
      </c>
      <c r="AX260" s="349">
        <f t="shared" si="2013"/>
        <v>0</v>
      </c>
      <c r="AY260" s="350"/>
      <c r="AZ260" s="341">
        <v>3.0</v>
      </c>
      <c r="BA260" s="342" t="s">
        <v>154</v>
      </c>
      <c r="BB260" s="343" t="s">
        <v>121</v>
      </c>
      <c r="BC260" s="343" t="s">
        <v>152</v>
      </c>
      <c r="BD260" s="344">
        <f>ADHB!BF260</f>
        <v>0</v>
      </c>
      <c r="BE260" s="344"/>
      <c r="BF260" s="344">
        <f t="shared" si="2014"/>
        <v>0</v>
      </c>
      <c r="BG260" s="345"/>
      <c r="BH260" s="344">
        <f t="shared" si="2015"/>
        <v>0</v>
      </c>
      <c r="BI260" s="346"/>
      <c r="BJ260" s="347"/>
      <c r="BK260" s="347"/>
      <c r="BL260" s="344">
        <f t="shared" si="2016"/>
        <v>0</v>
      </c>
      <c r="BM260" s="345">
        <v>0.294289866351475</v>
      </c>
      <c r="BN260" s="348">
        <f t="shared" si="2017"/>
        <v>0</v>
      </c>
      <c r="BO260" s="349">
        <f t="shared" si="2018"/>
        <v>0</v>
      </c>
      <c r="BP260" s="350"/>
      <c r="BQ260" s="341">
        <v>3.0</v>
      </c>
      <c r="BR260" s="342" t="s">
        <v>154</v>
      </c>
      <c r="BS260" s="343" t="s">
        <v>121</v>
      </c>
      <c r="BT260" s="343" t="s">
        <v>152</v>
      </c>
      <c r="BU260" s="344">
        <f>ADHB!BW260</f>
        <v>0</v>
      </c>
      <c r="BV260" s="344"/>
      <c r="BW260" s="344">
        <f t="shared" si="2019"/>
        <v>0</v>
      </c>
      <c r="BX260" s="345"/>
      <c r="BY260" s="344">
        <f t="shared" si="2020"/>
        <v>0</v>
      </c>
      <c r="BZ260" s="346"/>
      <c r="CA260" s="347"/>
      <c r="CB260" s="347"/>
      <c r="CC260" s="344">
        <f t="shared" si="2021"/>
        <v>0</v>
      </c>
      <c r="CD260" s="345">
        <v>0.294289866351475</v>
      </c>
      <c r="CE260" s="348">
        <f t="shared" si="2022"/>
        <v>0</v>
      </c>
      <c r="CF260" s="349">
        <f t="shared" si="2023"/>
        <v>0</v>
      </c>
      <c r="CG260" s="350"/>
      <c r="CH260" s="341">
        <v>3.0</v>
      </c>
      <c r="CI260" s="342" t="s">
        <v>154</v>
      </c>
      <c r="CJ260" s="343" t="s">
        <v>121</v>
      </c>
      <c r="CK260" s="343" t="s">
        <v>152</v>
      </c>
      <c r="CL260" s="344">
        <f>ADHB!CN260</f>
        <v>0</v>
      </c>
      <c r="CM260" s="344"/>
      <c r="CN260" s="344">
        <f t="shared" si="2024"/>
        <v>0</v>
      </c>
      <c r="CO260" s="345"/>
      <c r="CP260" s="344">
        <f t="shared" si="2025"/>
        <v>0</v>
      </c>
      <c r="CQ260" s="346"/>
      <c r="CR260" s="347"/>
      <c r="CS260" s="347"/>
      <c r="CT260" s="344">
        <f t="shared" si="2026"/>
        <v>0</v>
      </c>
      <c r="CU260" s="345">
        <v>0.294289866351475</v>
      </c>
      <c r="CV260" s="348">
        <f t="shared" si="2027"/>
        <v>0</v>
      </c>
      <c r="CW260" s="349">
        <f t="shared" si="2028"/>
        <v>0</v>
      </c>
      <c r="CX260" s="350"/>
      <c r="CY260" s="341">
        <v>3.0</v>
      </c>
      <c r="CZ260" s="342" t="s">
        <v>154</v>
      </c>
      <c r="DA260" s="343" t="s">
        <v>121</v>
      </c>
      <c r="DB260" s="343" t="s">
        <v>152</v>
      </c>
      <c r="DC260" s="344">
        <f>ADHB!DE260</f>
        <v>0</v>
      </c>
      <c r="DD260" s="344"/>
      <c r="DE260" s="344">
        <f t="shared" si="2029"/>
        <v>0</v>
      </c>
      <c r="DF260" s="345"/>
      <c r="DG260" s="344">
        <f t="shared" si="2030"/>
        <v>0</v>
      </c>
      <c r="DH260" s="346"/>
      <c r="DI260" s="347"/>
      <c r="DJ260" s="347"/>
      <c r="DK260" s="344">
        <f t="shared" si="2031"/>
        <v>0</v>
      </c>
      <c r="DL260" s="345">
        <v>0.294289866351475</v>
      </c>
      <c r="DM260" s="348">
        <f t="shared" si="2032"/>
        <v>0</v>
      </c>
      <c r="DN260" s="349">
        <f t="shared" si="2033"/>
        <v>0</v>
      </c>
      <c r="DO260" s="350"/>
      <c r="DP260" s="341">
        <v>3.0</v>
      </c>
      <c r="DQ260" s="342" t="s">
        <v>154</v>
      </c>
      <c r="DR260" s="343" t="s">
        <v>121</v>
      </c>
      <c r="DS260" s="343" t="s">
        <v>152</v>
      </c>
      <c r="DT260" s="344">
        <f>ADHB!DV260</f>
        <v>0</v>
      </c>
      <c r="DU260" s="344"/>
      <c r="DV260" s="344">
        <f t="shared" si="2034"/>
        <v>0</v>
      </c>
      <c r="DW260" s="345"/>
      <c r="DX260" s="344">
        <f t="shared" si="2035"/>
        <v>0</v>
      </c>
      <c r="DY260" s="346"/>
      <c r="DZ260" s="347"/>
      <c r="EA260" s="347"/>
      <c r="EB260" s="344">
        <f t="shared" si="2036"/>
        <v>0</v>
      </c>
      <c r="EC260" s="345">
        <v>0.294289866351475</v>
      </c>
      <c r="ED260" s="348">
        <f t="shared" si="2037"/>
        <v>0</v>
      </c>
      <c r="EE260" s="349">
        <f t="shared" si="2038"/>
        <v>0</v>
      </c>
      <c r="EF260" s="350"/>
      <c r="EG260" s="341">
        <v>3.0</v>
      </c>
      <c r="EH260" s="342" t="s">
        <v>154</v>
      </c>
      <c r="EI260" s="343" t="s">
        <v>121</v>
      </c>
      <c r="EJ260" s="343" t="s">
        <v>152</v>
      </c>
      <c r="EK260" s="344">
        <f>ADHB!EM260</f>
        <v>0</v>
      </c>
      <c r="EL260" s="344"/>
      <c r="EM260" s="344">
        <f t="shared" si="2039"/>
        <v>0</v>
      </c>
      <c r="EN260" s="345"/>
      <c r="EO260" s="344">
        <f t="shared" si="2040"/>
        <v>0</v>
      </c>
      <c r="EP260" s="346"/>
      <c r="EQ260" s="347"/>
      <c r="ER260" s="347"/>
      <c r="ES260" s="344">
        <f t="shared" si="2041"/>
        <v>0</v>
      </c>
      <c r="ET260" s="345">
        <v>0.294289866351475</v>
      </c>
      <c r="EU260" s="348">
        <f t="shared" si="2042"/>
        <v>0</v>
      </c>
      <c r="EV260" s="349">
        <f t="shared" si="2043"/>
        <v>0</v>
      </c>
      <c r="EW260" s="350"/>
      <c r="EX260" s="341">
        <v>3.0</v>
      </c>
      <c r="EY260" s="342" t="s">
        <v>154</v>
      </c>
      <c r="EZ260" s="343" t="s">
        <v>121</v>
      </c>
      <c r="FA260" s="343" t="s">
        <v>152</v>
      </c>
      <c r="FB260" s="344">
        <f>ADHB!FD260</f>
        <v>0</v>
      </c>
      <c r="FC260" s="344"/>
      <c r="FD260" s="344">
        <f t="shared" si="2044"/>
        <v>0</v>
      </c>
      <c r="FE260" s="345"/>
      <c r="FF260" s="344">
        <f t="shared" si="2045"/>
        <v>0</v>
      </c>
      <c r="FG260" s="346"/>
      <c r="FH260" s="347"/>
      <c r="FI260" s="347"/>
      <c r="FJ260" s="344">
        <f t="shared" si="2046"/>
        <v>0</v>
      </c>
      <c r="FK260" s="345">
        <v>0.294289866351475</v>
      </c>
      <c r="FL260" s="348">
        <f t="shared" si="2047"/>
        <v>0</v>
      </c>
      <c r="FM260" s="349">
        <f t="shared" si="2048"/>
        <v>0</v>
      </c>
      <c r="FN260" s="350"/>
      <c r="FO260" s="341">
        <v>3.0</v>
      </c>
      <c r="FP260" s="342" t="s">
        <v>154</v>
      </c>
      <c r="FQ260" s="343" t="s">
        <v>121</v>
      </c>
      <c r="FR260" s="343" t="s">
        <v>152</v>
      </c>
      <c r="FS260" s="344">
        <f>ADHB!FU260</f>
        <v>0</v>
      </c>
      <c r="FT260" s="344"/>
      <c r="FU260" s="344">
        <f t="shared" si="2049"/>
        <v>0</v>
      </c>
      <c r="FV260" s="345"/>
      <c r="FW260" s="344">
        <f t="shared" si="2050"/>
        <v>0</v>
      </c>
      <c r="FX260" s="346"/>
      <c r="FY260" s="347"/>
      <c r="FZ260" s="347"/>
      <c r="GA260" s="344">
        <f t="shared" si="2051"/>
        <v>0</v>
      </c>
      <c r="GB260" s="345">
        <v>0.294289866351475</v>
      </c>
      <c r="GC260" s="348">
        <f t="shared" si="2052"/>
        <v>0</v>
      </c>
      <c r="GD260" s="349">
        <f t="shared" si="2053"/>
        <v>0</v>
      </c>
      <c r="GE260" s="350"/>
      <c r="GF260" s="341">
        <v>3.0</v>
      </c>
      <c r="GG260" s="342" t="s">
        <v>154</v>
      </c>
      <c r="GH260" s="343" t="s">
        <v>121</v>
      </c>
      <c r="GI260" s="343" t="s">
        <v>152</v>
      </c>
      <c r="GJ260" s="344">
        <f>ADHB!GL260</f>
        <v>0</v>
      </c>
      <c r="GK260" s="344"/>
      <c r="GL260" s="344">
        <f t="shared" si="2054"/>
        <v>0</v>
      </c>
      <c r="GM260" s="345"/>
      <c r="GN260" s="344">
        <f t="shared" si="2055"/>
        <v>0</v>
      </c>
      <c r="GO260" s="346"/>
      <c r="GP260" s="347"/>
      <c r="GQ260" s="347"/>
      <c r="GR260" s="344">
        <f t="shared" si="2056"/>
        <v>0</v>
      </c>
      <c r="GS260" s="345">
        <v>0.294289866351475</v>
      </c>
      <c r="GT260" s="348">
        <f t="shared" si="2057"/>
        <v>0</v>
      </c>
      <c r="GU260" s="349">
        <f t="shared" si="2058"/>
        <v>0</v>
      </c>
      <c r="GV260" s="350"/>
      <c r="GW260" s="341">
        <v>3.0</v>
      </c>
      <c r="GX260" s="342" t="s">
        <v>154</v>
      </c>
      <c r="GY260" s="343" t="s">
        <v>121</v>
      </c>
      <c r="GZ260" s="343" t="s">
        <v>152</v>
      </c>
      <c r="HA260" s="344">
        <f>ADHB!HC260</f>
        <v>0</v>
      </c>
      <c r="HB260" s="344"/>
      <c r="HC260" s="344">
        <f t="shared" si="2059"/>
        <v>0</v>
      </c>
      <c r="HD260" s="345"/>
      <c r="HE260" s="344">
        <f t="shared" si="2060"/>
        <v>0</v>
      </c>
      <c r="HF260" s="346"/>
      <c r="HG260" s="347"/>
      <c r="HH260" s="347"/>
      <c r="HI260" s="344">
        <f t="shared" si="2061"/>
        <v>0</v>
      </c>
      <c r="HJ260" s="345">
        <v>0.294289866351475</v>
      </c>
      <c r="HK260" s="348">
        <f t="shared" si="2062"/>
        <v>0</v>
      </c>
      <c r="HL260" s="349">
        <f t="shared" si="2063"/>
        <v>0</v>
      </c>
      <c r="HM260" s="350"/>
      <c r="HN260" s="341">
        <v>3.0</v>
      </c>
      <c r="HO260" s="342" t="s">
        <v>154</v>
      </c>
      <c r="HP260" s="343" t="s">
        <v>121</v>
      </c>
      <c r="HQ260" s="343" t="s">
        <v>152</v>
      </c>
      <c r="HR260" s="344">
        <f>ADHB!HT260</f>
        <v>0</v>
      </c>
      <c r="HS260" s="344"/>
      <c r="HT260" s="344">
        <f t="shared" si="2064"/>
        <v>0</v>
      </c>
      <c r="HU260" s="345"/>
      <c r="HV260" s="344">
        <f t="shared" si="2065"/>
        <v>0</v>
      </c>
      <c r="HW260" s="346"/>
      <c r="HX260" s="347"/>
      <c r="HY260" s="347"/>
      <c r="HZ260" s="344">
        <f t="shared" si="2066"/>
        <v>0</v>
      </c>
      <c r="IA260" s="345">
        <v>0.294289866351475</v>
      </c>
      <c r="IB260" s="348">
        <f t="shared" si="2067"/>
        <v>0</v>
      </c>
      <c r="IC260" s="349">
        <f t="shared" si="2068"/>
        <v>0</v>
      </c>
      <c r="ID260" s="350"/>
      <c r="IE260" s="341">
        <v>3.0</v>
      </c>
      <c r="IF260" s="342" t="s">
        <v>154</v>
      </c>
      <c r="IG260" s="343" t="s">
        <v>121</v>
      </c>
      <c r="IH260" s="343" t="s">
        <v>152</v>
      </c>
      <c r="II260" s="344">
        <f>ADHB!IK260</f>
        <v>0</v>
      </c>
      <c r="IJ260" s="344"/>
      <c r="IK260" s="344">
        <f t="shared" si="2069"/>
        <v>0</v>
      </c>
      <c r="IL260" s="345"/>
      <c r="IM260" s="344">
        <f t="shared" si="2070"/>
        <v>0</v>
      </c>
      <c r="IN260" s="346"/>
      <c r="IO260" s="347"/>
      <c r="IP260" s="347"/>
      <c r="IQ260" s="344">
        <f t="shared" si="2071"/>
        <v>0</v>
      </c>
      <c r="IR260" s="345">
        <v>0.294289866351475</v>
      </c>
      <c r="IS260" s="348">
        <f t="shared" si="2072"/>
        <v>0</v>
      </c>
      <c r="IT260" s="349">
        <f t="shared" si="2073"/>
        <v>0</v>
      </c>
      <c r="IU260" s="350"/>
      <c r="IV260" s="341">
        <v>3.0</v>
      </c>
      <c r="IW260" s="342" t="s">
        <v>154</v>
      </c>
      <c r="IX260" s="343" t="s">
        <v>121</v>
      </c>
      <c r="IY260" s="343" t="s">
        <v>152</v>
      </c>
      <c r="IZ260" s="344">
        <f>ADHB!JB260</f>
        <v>0</v>
      </c>
      <c r="JA260" s="344"/>
      <c r="JB260" s="344">
        <f t="shared" si="2074"/>
        <v>0</v>
      </c>
      <c r="JC260" s="345"/>
      <c r="JD260" s="344">
        <f t="shared" si="2075"/>
        <v>0</v>
      </c>
      <c r="JE260" s="346"/>
      <c r="JF260" s="347"/>
      <c r="JG260" s="347"/>
      <c r="JH260" s="344">
        <f t="shared" si="2076"/>
        <v>0</v>
      </c>
      <c r="JI260" s="345">
        <v>0.294289866351475</v>
      </c>
      <c r="JJ260" s="348">
        <f t="shared" si="2077"/>
        <v>0</v>
      </c>
      <c r="JK260" s="349">
        <f t="shared" si="2078"/>
        <v>0</v>
      </c>
      <c r="JL260" s="350"/>
      <c r="JM260" s="341">
        <v>3.0</v>
      </c>
      <c r="JN260" s="342" t="s">
        <v>154</v>
      </c>
      <c r="JO260" s="343" t="s">
        <v>121</v>
      </c>
      <c r="JP260" s="343" t="s">
        <v>152</v>
      </c>
      <c r="JQ260" s="344">
        <f>ADHB!JS260</f>
        <v>0</v>
      </c>
      <c r="JR260" s="344"/>
      <c r="JS260" s="344">
        <f t="shared" si="2079"/>
        <v>0</v>
      </c>
      <c r="JT260" s="345"/>
      <c r="JU260" s="344">
        <f t="shared" si="2080"/>
        <v>0</v>
      </c>
      <c r="JV260" s="346"/>
      <c r="JW260" s="347"/>
      <c r="JX260" s="347"/>
      <c r="JY260" s="344">
        <f t="shared" si="2081"/>
        <v>0</v>
      </c>
      <c r="JZ260" s="345">
        <v>0.294289866351475</v>
      </c>
      <c r="KA260" s="348">
        <f t="shared" si="2082"/>
        <v>0</v>
      </c>
      <c r="KB260" s="349">
        <f t="shared" si="2083"/>
        <v>0</v>
      </c>
      <c r="KC260" s="350"/>
      <c r="KD260" s="341">
        <v>3.0</v>
      </c>
      <c r="KE260" s="342" t="s">
        <v>154</v>
      </c>
      <c r="KF260" s="343" t="s">
        <v>121</v>
      </c>
      <c r="KG260" s="343" t="s">
        <v>152</v>
      </c>
      <c r="KH260" s="344">
        <f>ADHB!KJ260</f>
        <v>0</v>
      </c>
      <c r="KI260" s="344"/>
      <c r="KJ260" s="344">
        <f t="shared" si="2084"/>
        <v>0</v>
      </c>
      <c r="KK260" s="345"/>
      <c r="KL260" s="344">
        <f t="shared" si="2085"/>
        <v>0</v>
      </c>
      <c r="KM260" s="346"/>
      <c r="KN260" s="347"/>
      <c r="KO260" s="347"/>
      <c r="KP260" s="344">
        <f t="shared" si="2086"/>
        <v>0</v>
      </c>
      <c r="KQ260" s="345">
        <v>0.294289866351475</v>
      </c>
      <c r="KR260" s="348">
        <f t="shared" si="2087"/>
        <v>0</v>
      </c>
      <c r="KS260" s="349">
        <f t="shared" si="2088"/>
        <v>0</v>
      </c>
      <c r="KT260" s="350"/>
      <c r="KU260" s="351"/>
    </row>
    <row r="261" ht="15.75" customHeight="1">
      <c r="A261" s="341">
        <v>4.0</v>
      </c>
      <c r="B261" s="342" t="s">
        <v>138</v>
      </c>
      <c r="C261" s="343" t="s">
        <v>121</v>
      </c>
      <c r="D261" s="343" t="s">
        <v>152</v>
      </c>
      <c r="E261" s="344">
        <f>ADHB!G261</f>
        <v>0</v>
      </c>
      <c r="F261" s="344"/>
      <c r="G261" s="344">
        <f t="shared" si="1999"/>
        <v>0</v>
      </c>
      <c r="H261" s="345"/>
      <c r="I261" s="344">
        <f t="shared" si="2000"/>
        <v>0</v>
      </c>
      <c r="J261" s="346"/>
      <c r="K261" s="347"/>
      <c r="L261" s="347"/>
      <c r="M261" s="344">
        <f t="shared" si="2001"/>
        <v>0</v>
      </c>
      <c r="N261" s="345">
        <v>0.294289866351475</v>
      </c>
      <c r="O261" s="348">
        <f t="shared" si="2002"/>
        <v>0</v>
      </c>
      <c r="P261" s="349">
        <f t="shared" si="2003"/>
        <v>0</v>
      </c>
      <c r="Q261" s="350"/>
      <c r="R261" s="341">
        <v>4.0</v>
      </c>
      <c r="S261" s="342" t="s">
        <v>138</v>
      </c>
      <c r="T261" s="343" t="s">
        <v>121</v>
      </c>
      <c r="U261" s="343" t="s">
        <v>152</v>
      </c>
      <c r="V261" s="344">
        <f>ADHB!X261</f>
        <v>0</v>
      </c>
      <c r="W261" s="344"/>
      <c r="X261" s="344">
        <f t="shared" si="2004"/>
        <v>0</v>
      </c>
      <c r="Y261" s="345"/>
      <c r="Z261" s="344">
        <f t="shared" si="2005"/>
        <v>0</v>
      </c>
      <c r="AA261" s="346"/>
      <c r="AB261" s="347"/>
      <c r="AC261" s="347"/>
      <c r="AD261" s="344">
        <f t="shared" si="2006"/>
        <v>0</v>
      </c>
      <c r="AE261" s="345">
        <v>0.294289866351475</v>
      </c>
      <c r="AF261" s="348">
        <f t="shared" si="2007"/>
        <v>0</v>
      </c>
      <c r="AG261" s="349">
        <f t="shared" si="2008"/>
        <v>0</v>
      </c>
      <c r="AH261" s="350"/>
      <c r="AI261" s="341">
        <v>4.0</v>
      </c>
      <c r="AJ261" s="342" t="s">
        <v>138</v>
      </c>
      <c r="AK261" s="343" t="s">
        <v>121</v>
      </c>
      <c r="AL261" s="343" t="s">
        <v>152</v>
      </c>
      <c r="AM261" s="344">
        <f>ADHB!AO261</f>
        <v>0</v>
      </c>
      <c r="AN261" s="344"/>
      <c r="AO261" s="344">
        <f t="shared" si="2009"/>
        <v>0</v>
      </c>
      <c r="AP261" s="345"/>
      <c r="AQ261" s="344">
        <f t="shared" si="2010"/>
        <v>0</v>
      </c>
      <c r="AR261" s="346"/>
      <c r="AS261" s="347"/>
      <c r="AT261" s="347"/>
      <c r="AU261" s="344">
        <f t="shared" si="2011"/>
        <v>0</v>
      </c>
      <c r="AV261" s="345">
        <v>0.294289866351475</v>
      </c>
      <c r="AW261" s="348">
        <f t="shared" si="2012"/>
        <v>0</v>
      </c>
      <c r="AX261" s="349">
        <f t="shared" si="2013"/>
        <v>0</v>
      </c>
      <c r="AY261" s="350"/>
      <c r="AZ261" s="341">
        <v>4.0</v>
      </c>
      <c r="BA261" s="342" t="s">
        <v>138</v>
      </c>
      <c r="BB261" s="343" t="s">
        <v>121</v>
      </c>
      <c r="BC261" s="343" t="s">
        <v>152</v>
      </c>
      <c r="BD261" s="344">
        <f>ADHB!BF261</f>
        <v>0</v>
      </c>
      <c r="BE261" s="344"/>
      <c r="BF261" s="344">
        <f t="shared" si="2014"/>
        <v>0</v>
      </c>
      <c r="BG261" s="345"/>
      <c r="BH261" s="344">
        <f t="shared" si="2015"/>
        <v>0</v>
      </c>
      <c r="BI261" s="346"/>
      <c r="BJ261" s="347"/>
      <c r="BK261" s="347"/>
      <c r="BL261" s="344">
        <f t="shared" si="2016"/>
        <v>0</v>
      </c>
      <c r="BM261" s="345">
        <v>0.294289866351475</v>
      </c>
      <c r="BN261" s="348">
        <f t="shared" si="2017"/>
        <v>0</v>
      </c>
      <c r="BO261" s="349">
        <f t="shared" si="2018"/>
        <v>0</v>
      </c>
      <c r="BP261" s="350"/>
      <c r="BQ261" s="341">
        <v>4.0</v>
      </c>
      <c r="BR261" s="342" t="s">
        <v>138</v>
      </c>
      <c r="BS261" s="343" t="s">
        <v>121</v>
      </c>
      <c r="BT261" s="343" t="s">
        <v>152</v>
      </c>
      <c r="BU261" s="344">
        <f>ADHB!BW261</f>
        <v>0</v>
      </c>
      <c r="BV261" s="344"/>
      <c r="BW261" s="344">
        <f t="shared" si="2019"/>
        <v>0</v>
      </c>
      <c r="BX261" s="345"/>
      <c r="BY261" s="344">
        <f t="shared" si="2020"/>
        <v>0</v>
      </c>
      <c r="BZ261" s="346"/>
      <c r="CA261" s="347"/>
      <c r="CB261" s="347"/>
      <c r="CC261" s="344">
        <f t="shared" si="2021"/>
        <v>0</v>
      </c>
      <c r="CD261" s="345">
        <v>0.294289866351475</v>
      </c>
      <c r="CE261" s="348">
        <f t="shared" si="2022"/>
        <v>0</v>
      </c>
      <c r="CF261" s="349">
        <f t="shared" si="2023"/>
        <v>0</v>
      </c>
      <c r="CG261" s="350"/>
      <c r="CH261" s="341">
        <v>4.0</v>
      </c>
      <c r="CI261" s="342" t="s">
        <v>138</v>
      </c>
      <c r="CJ261" s="343" t="s">
        <v>121</v>
      </c>
      <c r="CK261" s="343" t="s">
        <v>152</v>
      </c>
      <c r="CL261" s="344">
        <f>ADHB!CN261</f>
        <v>0</v>
      </c>
      <c r="CM261" s="344"/>
      <c r="CN261" s="344">
        <f t="shared" si="2024"/>
        <v>0</v>
      </c>
      <c r="CO261" s="345"/>
      <c r="CP261" s="344">
        <f t="shared" si="2025"/>
        <v>0</v>
      </c>
      <c r="CQ261" s="346"/>
      <c r="CR261" s="347"/>
      <c r="CS261" s="347"/>
      <c r="CT261" s="344">
        <f t="shared" si="2026"/>
        <v>0</v>
      </c>
      <c r="CU261" s="345">
        <v>0.294289866351475</v>
      </c>
      <c r="CV261" s="348">
        <f t="shared" si="2027"/>
        <v>0</v>
      </c>
      <c r="CW261" s="349">
        <f t="shared" si="2028"/>
        <v>0</v>
      </c>
      <c r="CX261" s="350"/>
      <c r="CY261" s="341">
        <v>4.0</v>
      </c>
      <c r="CZ261" s="342" t="s">
        <v>138</v>
      </c>
      <c r="DA261" s="343" t="s">
        <v>121</v>
      </c>
      <c r="DB261" s="343" t="s">
        <v>152</v>
      </c>
      <c r="DC261" s="344">
        <f>ADHB!DE261</f>
        <v>0</v>
      </c>
      <c r="DD261" s="344"/>
      <c r="DE261" s="344">
        <f t="shared" si="2029"/>
        <v>0</v>
      </c>
      <c r="DF261" s="345"/>
      <c r="DG261" s="344">
        <f t="shared" si="2030"/>
        <v>0</v>
      </c>
      <c r="DH261" s="346"/>
      <c r="DI261" s="347"/>
      <c r="DJ261" s="347"/>
      <c r="DK261" s="344">
        <f t="shared" si="2031"/>
        <v>0</v>
      </c>
      <c r="DL261" s="345">
        <v>0.294289866351475</v>
      </c>
      <c r="DM261" s="348">
        <f t="shared" si="2032"/>
        <v>0</v>
      </c>
      <c r="DN261" s="349">
        <f t="shared" si="2033"/>
        <v>0</v>
      </c>
      <c r="DO261" s="350"/>
      <c r="DP261" s="341">
        <v>4.0</v>
      </c>
      <c r="DQ261" s="342" t="s">
        <v>138</v>
      </c>
      <c r="DR261" s="343" t="s">
        <v>121</v>
      </c>
      <c r="DS261" s="343" t="s">
        <v>152</v>
      </c>
      <c r="DT261" s="344">
        <f>ADHB!DV261</f>
        <v>0</v>
      </c>
      <c r="DU261" s="344"/>
      <c r="DV261" s="344">
        <f t="shared" si="2034"/>
        <v>0</v>
      </c>
      <c r="DW261" s="345"/>
      <c r="DX261" s="344">
        <f t="shared" si="2035"/>
        <v>0</v>
      </c>
      <c r="DY261" s="346"/>
      <c r="DZ261" s="347"/>
      <c r="EA261" s="347"/>
      <c r="EB261" s="344">
        <f t="shared" si="2036"/>
        <v>0</v>
      </c>
      <c r="EC261" s="345">
        <v>0.294289866351475</v>
      </c>
      <c r="ED261" s="348">
        <f t="shared" si="2037"/>
        <v>0</v>
      </c>
      <c r="EE261" s="349">
        <f t="shared" si="2038"/>
        <v>0</v>
      </c>
      <c r="EF261" s="350"/>
      <c r="EG261" s="341">
        <v>4.0</v>
      </c>
      <c r="EH261" s="342" t="s">
        <v>138</v>
      </c>
      <c r="EI261" s="343" t="s">
        <v>121</v>
      </c>
      <c r="EJ261" s="343" t="s">
        <v>152</v>
      </c>
      <c r="EK261" s="344">
        <f>ADHB!EM261</f>
        <v>0</v>
      </c>
      <c r="EL261" s="344"/>
      <c r="EM261" s="344">
        <f t="shared" si="2039"/>
        <v>0</v>
      </c>
      <c r="EN261" s="345"/>
      <c r="EO261" s="344">
        <f t="shared" si="2040"/>
        <v>0</v>
      </c>
      <c r="EP261" s="346"/>
      <c r="EQ261" s="347"/>
      <c r="ER261" s="347"/>
      <c r="ES261" s="344">
        <f t="shared" si="2041"/>
        <v>0</v>
      </c>
      <c r="ET261" s="345">
        <v>0.294289866351475</v>
      </c>
      <c r="EU261" s="348">
        <f t="shared" si="2042"/>
        <v>0</v>
      </c>
      <c r="EV261" s="349">
        <f t="shared" si="2043"/>
        <v>0</v>
      </c>
      <c r="EW261" s="350"/>
      <c r="EX261" s="341">
        <v>4.0</v>
      </c>
      <c r="EY261" s="342" t="s">
        <v>138</v>
      </c>
      <c r="EZ261" s="343" t="s">
        <v>121</v>
      </c>
      <c r="FA261" s="343" t="s">
        <v>152</v>
      </c>
      <c r="FB261" s="344">
        <f>ADHB!FD261</f>
        <v>0</v>
      </c>
      <c r="FC261" s="344"/>
      <c r="FD261" s="344">
        <f t="shared" si="2044"/>
        <v>0</v>
      </c>
      <c r="FE261" s="345"/>
      <c r="FF261" s="344">
        <f t="shared" si="2045"/>
        <v>0</v>
      </c>
      <c r="FG261" s="346"/>
      <c r="FH261" s="347"/>
      <c r="FI261" s="347"/>
      <c r="FJ261" s="344">
        <f t="shared" si="2046"/>
        <v>0</v>
      </c>
      <c r="FK261" s="345">
        <v>0.294289866351475</v>
      </c>
      <c r="FL261" s="348">
        <f t="shared" si="2047"/>
        <v>0</v>
      </c>
      <c r="FM261" s="349">
        <f t="shared" si="2048"/>
        <v>0</v>
      </c>
      <c r="FN261" s="350"/>
      <c r="FO261" s="341">
        <v>4.0</v>
      </c>
      <c r="FP261" s="342" t="s">
        <v>138</v>
      </c>
      <c r="FQ261" s="343" t="s">
        <v>121</v>
      </c>
      <c r="FR261" s="343" t="s">
        <v>152</v>
      </c>
      <c r="FS261" s="344">
        <f>ADHB!FU261</f>
        <v>0</v>
      </c>
      <c r="FT261" s="344"/>
      <c r="FU261" s="344">
        <f t="shared" si="2049"/>
        <v>0</v>
      </c>
      <c r="FV261" s="345"/>
      <c r="FW261" s="344">
        <f t="shared" si="2050"/>
        <v>0</v>
      </c>
      <c r="FX261" s="346"/>
      <c r="FY261" s="347"/>
      <c r="FZ261" s="347"/>
      <c r="GA261" s="344">
        <f t="shared" si="2051"/>
        <v>0</v>
      </c>
      <c r="GB261" s="345">
        <v>0.294289866351475</v>
      </c>
      <c r="GC261" s="348">
        <f t="shared" si="2052"/>
        <v>0</v>
      </c>
      <c r="GD261" s="349">
        <f t="shared" si="2053"/>
        <v>0</v>
      </c>
      <c r="GE261" s="350"/>
      <c r="GF261" s="341">
        <v>4.0</v>
      </c>
      <c r="GG261" s="342" t="s">
        <v>138</v>
      </c>
      <c r="GH261" s="343" t="s">
        <v>121</v>
      </c>
      <c r="GI261" s="343" t="s">
        <v>152</v>
      </c>
      <c r="GJ261" s="344">
        <f>ADHB!GL261</f>
        <v>0</v>
      </c>
      <c r="GK261" s="344"/>
      <c r="GL261" s="344">
        <f t="shared" si="2054"/>
        <v>0</v>
      </c>
      <c r="GM261" s="345"/>
      <c r="GN261" s="344">
        <f t="shared" si="2055"/>
        <v>0</v>
      </c>
      <c r="GO261" s="346"/>
      <c r="GP261" s="347"/>
      <c r="GQ261" s="347"/>
      <c r="GR261" s="344">
        <f t="shared" si="2056"/>
        <v>0</v>
      </c>
      <c r="GS261" s="345">
        <v>0.294289866351475</v>
      </c>
      <c r="GT261" s="348">
        <f t="shared" si="2057"/>
        <v>0</v>
      </c>
      <c r="GU261" s="349">
        <f t="shared" si="2058"/>
        <v>0</v>
      </c>
      <c r="GV261" s="350"/>
      <c r="GW261" s="341">
        <v>4.0</v>
      </c>
      <c r="GX261" s="342" t="s">
        <v>138</v>
      </c>
      <c r="GY261" s="343" t="s">
        <v>121</v>
      </c>
      <c r="GZ261" s="343" t="s">
        <v>152</v>
      </c>
      <c r="HA261" s="344">
        <f>ADHB!HC261</f>
        <v>0</v>
      </c>
      <c r="HB261" s="344"/>
      <c r="HC261" s="344">
        <f t="shared" si="2059"/>
        <v>0</v>
      </c>
      <c r="HD261" s="345"/>
      <c r="HE261" s="344">
        <f t="shared" si="2060"/>
        <v>0</v>
      </c>
      <c r="HF261" s="346"/>
      <c r="HG261" s="347"/>
      <c r="HH261" s="347"/>
      <c r="HI261" s="344">
        <f t="shared" si="2061"/>
        <v>0</v>
      </c>
      <c r="HJ261" s="345">
        <v>0.294289866351475</v>
      </c>
      <c r="HK261" s="348">
        <f t="shared" si="2062"/>
        <v>0</v>
      </c>
      <c r="HL261" s="349">
        <f t="shared" si="2063"/>
        <v>0</v>
      </c>
      <c r="HM261" s="350"/>
      <c r="HN261" s="341">
        <v>4.0</v>
      </c>
      <c r="HO261" s="342" t="s">
        <v>138</v>
      </c>
      <c r="HP261" s="343" t="s">
        <v>121</v>
      </c>
      <c r="HQ261" s="343" t="s">
        <v>152</v>
      </c>
      <c r="HR261" s="344">
        <f>ADHB!HT261</f>
        <v>0</v>
      </c>
      <c r="HS261" s="344"/>
      <c r="HT261" s="344">
        <f t="shared" si="2064"/>
        <v>0</v>
      </c>
      <c r="HU261" s="345"/>
      <c r="HV261" s="344">
        <f t="shared" si="2065"/>
        <v>0</v>
      </c>
      <c r="HW261" s="346"/>
      <c r="HX261" s="347"/>
      <c r="HY261" s="347"/>
      <c r="HZ261" s="344">
        <f t="shared" si="2066"/>
        <v>0</v>
      </c>
      <c r="IA261" s="345">
        <v>0.294289866351475</v>
      </c>
      <c r="IB261" s="348">
        <f t="shared" si="2067"/>
        <v>0</v>
      </c>
      <c r="IC261" s="349">
        <f t="shared" si="2068"/>
        <v>0</v>
      </c>
      <c r="ID261" s="350"/>
      <c r="IE261" s="341">
        <v>4.0</v>
      </c>
      <c r="IF261" s="342" t="s">
        <v>138</v>
      </c>
      <c r="IG261" s="343" t="s">
        <v>121</v>
      </c>
      <c r="IH261" s="343" t="s">
        <v>152</v>
      </c>
      <c r="II261" s="344">
        <f>ADHB!IK261</f>
        <v>0</v>
      </c>
      <c r="IJ261" s="344"/>
      <c r="IK261" s="344">
        <f t="shared" si="2069"/>
        <v>0</v>
      </c>
      <c r="IL261" s="345"/>
      <c r="IM261" s="344">
        <f t="shared" si="2070"/>
        <v>0</v>
      </c>
      <c r="IN261" s="346"/>
      <c r="IO261" s="347"/>
      <c r="IP261" s="347"/>
      <c r="IQ261" s="344">
        <f t="shared" si="2071"/>
        <v>0</v>
      </c>
      <c r="IR261" s="345">
        <v>0.294289866351475</v>
      </c>
      <c r="IS261" s="348">
        <f t="shared" si="2072"/>
        <v>0</v>
      </c>
      <c r="IT261" s="349">
        <f t="shared" si="2073"/>
        <v>0</v>
      </c>
      <c r="IU261" s="350"/>
      <c r="IV261" s="341">
        <v>4.0</v>
      </c>
      <c r="IW261" s="342" t="s">
        <v>138</v>
      </c>
      <c r="IX261" s="343" t="s">
        <v>121</v>
      </c>
      <c r="IY261" s="343" t="s">
        <v>152</v>
      </c>
      <c r="IZ261" s="344">
        <f>ADHB!JB261</f>
        <v>0</v>
      </c>
      <c r="JA261" s="344"/>
      <c r="JB261" s="344">
        <f t="shared" si="2074"/>
        <v>0</v>
      </c>
      <c r="JC261" s="345"/>
      <c r="JD261" s="344">
        <f t="shared" si="2075"/>
        <v>0</v>
      </c>
      <c r="JE261" s="346"/>
      <c r="JF261" s="347"/>
      <c r="JG261" s="347"/>
      <c r="JH261" s="344">
        <f t="shared" si="2076"/>
        <v>0</v>
      </c>
      <c r="JI261" s="345">
        <v>0.294289866351475</v>
      </c>
      <c r="JJ261" s="348">
        <f t="shared" si="2077"/>
        <v>0</v>
      </c>
      <c r="JK261" s="349">
        <f t="shared" si="2078"/>
        <v>0</v>
      </c>
      <c r="JL261" s="350"/>
      <c r="JM261" s="341">
        <v>4.0</v>
      </c>
      <c r="JN261" s="342" t="s">
        <v>138</v>
      </c>
      <c r="JO261" s="343" t="s">
        <v>121</v>
      </c>
      <c r="JP261" s="343" t="s">
        <v>152</v>
      </c>
      <c r="JQ261" s="344">
        <f>ADHB!JS261</f>
        <v>0</v>
      </c>
      <c r="JR261" s="344"/>
      <c r="JS261" s="344">
        <f t="shared" si="2079"/>
        <v>0</v>
      </c>
      <c r="JT261" s="345"/>
      <c r="JU261" s="344">
        <f t="shared" si="2080"/>
        <v>0</v>
      </c>
      <c r="JV261" s="346"/>
      <c r="JW261" s="347"/>
      <c r="JX261" s="347"/>
      <c r="JY261" s="344">
        <f t="shared" si="2081"/>
        <v>0</v>
      </c>
      <c r="JZ261" s="345">
        <v>0.294289866351475</v>
      </c>
      <c r="KA261" s="348">
        <f t="shared" si="2082"/>
        <v>0</v>
      </c>
      <c r="KB261" s="349">
        <f t="shared" si="2083"/>
        <v>0</v>
      </c>
      <c r="KC261" s="350"/>
      <c r="KD261" s="341">
        <v>4.0</v>
      </c>
      <c r="KE261" s="342" t="s">
        <v>138</v>
      </c>
      <c r="KF261" s="343" t="s">
        <v>121</v>
      </c>
      <c r="KG261" s="343" t="s">
        <v>152</v>
      </c>
      <c r="KH261" s="344">
        <f>ADHB!KJ261</f>
        <v>0</v>
      </c>
      <c r="KI261" s="344"/>
      <c r="KJ261" s="344">
        <f t="shared" si="2084"/>
        <v>0</v>
      </c>
      <c r="KK261" s="345"/>
      <c r="KL261" s="344">
        <f t="shared" si="2085"/>
        <v>0</v>
      </c>
      <c r="KM261" s="346"/>
      <c r="KN261" s="347"/>
      <c r="KO261" s="347"/>
      <c r="KP261" s="344">
        <f t="shared" si="2086"/>
        <v>0</v>
      </c>
      <c r="KQ261" s="345">
        <v>0.294289866351475</v>
      </c>
      <c r="KR261" s="348">
        <f t="shared" si="2087"/>
        <v>0</v>
      </c>
      <c r="KS261" s="349">
        <f t="shared" si="2088"/>
        <v>0</v>
      </c>
      <c r="KT261" s="350"/>
      <c r="KU261" s="351"/>
    </row>
    <row r="262" ht="15.75" customHeight="1">
      <c r="A262" s="341">
        <v>5.0</v>
      </c>
      <c r="B262" s="342" t="s">
        <v>139</v>
      </c>
      <c r="C262" s="343" t="s">
        <v>121</v>
      </c>
      <c r="D262" s="343" t="s">
        <v>152</v>
      </c>
      <c r="E262" s="344">
        <f>ADHB!G262</f>
        <v>0</v>
      </c>
      <c r="F262" s="344"/>
      <c r="G262" s="344">
        <f t="shared" si="1999"/>
        <v>0</v>
      </c>
      <c r="H262" s="345"/>
      <c r="I262" s="344">
        <f t="shared" si="2000"/>
        <v>0</v>
      </c>
      <c r="J262" s="346"/>
      <c r="K262" s="347"/>
      <c r="L262" s="347"/>
      <c r="M262" s="344">
        <f t="shared" si="2001"/>
        <v>0</v>
      </c>
      <c r="N262" s="345">
        <v>0.294289866351475</v>
      </c>
      <c r="O262" s="348">
        <f t="shared" si="2002"/>
        <v>0</v>
      </c>
      <c r="P262" s="349">
        <f t="shared" si="2003"/>
        <v>0</v>
      </c>
      <c r="Q262" s="350"/>
      <c r="R262" s="341">
        <v>5.0</v>
      </c>
      <c r="S262" s="342" t="s">
        <v>139</v>
      </c>
      <c r="T262" s="343" t="s">
        <v>121</v>
      </c>
      <c r="U262" s="343" t="s">
        <v>152</v>
      </c>
      <c r="V262" s="344">
        <f>ADHB!X262</f>
        <v>0</v>
      </c>
      <c r="W262" s="344"/>
      <c r="X262" s="344">
        <f t="shared" si="2004"/>
        <v>0</v>
      </c>
      <c r="Y262" s="345"/>
      <c r="Z262" s="344">
        <f t="shared" si="2005"/>
        <v>0</v>
      </c>
      <c r="AA262" s="346"/>
      <c r="AB262" s="347"/>
      <c r="AC262" s="347"/>
      <c r="AD262" s="344">
        <f t="shared" si="2006"/>
        <v>0</v>
      </c>
      <c r="AE262" s="345">
        <v>0.294289866351475</v>
      </c>
      <c r="AF262" s="348">
        <f t="shared" si="2007"/>
        <v>0</v>
      </c>
      <c r="AG262" s="349">
        <f t="shared" si="2008"/>
        <v>0</v>
      </c>
      <c r="AH262" s="350"/>
      <c r="AI262" s="341">
        <v>5.0</v>
      </c>
      <c r="AJ262" s="342" t="s">
        <v>139</v>
      </c>
      <c r="AK262" s="343" t="s">
        <v>121</v>
      </c>
      <c r="AL262" s="343" t="s">
        <v>152</v>
      </c>
      <c r="AM262" s="344">
        <f>ADHB!AO262</f>
        <v>0</v>
      </c>
      <c r="AN262" s="344"/>
      <c r="AO262" s="344">
        <f t="shared" si="2009"/>
        <v>0</v>
      </c>
      <c r="AP262" s="345"/>
      <c r="AQ262" s="344">
        <f t="shared" si="2010"/>
        <v>0</v>
      </c>
      <c r="AR262" s="346"/>
      <c r="AS262" s="347"/>
      <c r="AT262" s="347"/>
      <c r="AU262" s="344">
        <f t="shared" si="2011"/>
        <v>0</v>
      </c>
      <c r="AV262" s="345">
        <v>0.294289866351475</v>
      </c>
      <c r="AW262" s="348">
        <f t="shared" si="2012"/>
        <v>0</v>
      </c>
      <c r="AX262" s="349">
        <f t="shared" si="2013"/>
        <v>0</v>
      </c>
      <c r="AY262" s="350"/>
      <c r="AZ262" s="341">
        <v>5.0</v>
      </c>
      <c r="BA262" s="342" t="s">
        <v>139</v>
      </c>
      <c r="BB262" s="343" t="s">
        <v>121</v>
      </c>
      <c r="BC262" s="343" t="s">
        <v>152</v>
      </c>
      <c r="BD262" s="344">
        <f>ADHB!BF262</f>
        <v>0</v>
      </c>
      <c r="BE262" s="344"/>
      <c r="BF262" s="344">
        <f t="shared" si="2014"/>
        <v>0</v>
      </c>
      <c r="BG262" s="345"/>
      <c r="BH262" s="344">
        <f t="shared" si="2015"/>
        <v>0</v>
      </c>
      <c r="BI262" s="346"/>
      <c r="BJ262" s="347"/>
      <c r="BK262" s="347"/>
      <c r="BL262" s="344">
        <f t="shared" si="2016"/>
        <v>0</v>
      </c>
      <c r="BM262" s="345">
        <v>0.294289866351475</v>
      </c>
      <c r="BN262" s="348">
        <f t="shared" si="2017"/>
        <v>0</v>
      </c>
      <c r="BO262" s="349">
        <f t="shared" si="2018"/>
        <v>0</v>
      </c>
      <c r="BP262" s="350"/>
      <c r="BQ262" s="341">
        <v>5.0</v>
      </c>
      <c r="BR262" s="342" t="s">
        <v>139</v>
      </c>
      <c r="BS262" s="343" t="s">
        <v>121</v>
      </c>
      <c r="BT262" s="343" t="s">
        <v>152</v>
      </c>
      <c r="BU262" s="344">
        <f>ADHB!BW262</f>
        <v>0</v>
      </c>
      <c r="BV262" s="344"/>
      <c r="BW262" s="344">
        <f t="shared" si="2019"/>
        <v>0</v>
      </c>
      <c r="BX262" s="345"/>
      <c r="BY262" s="344">
        <f t="shared" si="2020"/>
        <v>0</v>
      </c>
      <c r="BZ262" s="346"/>
      <c r="CA262" s="347"/>
      <c r="CB262" s="347"/>
      <c r="CC262" s="344">
        <f t="shared" si="2021"/>
        <v>0</v>
      </c>
      <c r="CD262" s="345">
        <v>0.294289866351475</v>
      </c>
      <c r="CE262" s="348">
        <f t="shared" si="2022"/>
        <v>0</v>
      </c>
      <c r="CF262" s="349">
        <f t="shared" si="2023"/>
        <v>0</v>
      </c>
      <c r="CG262" s="350"/>
      <c r="CH262" s="341">
        <v>5.0</v>
      </c>
      <c r="CI262" s="342" t="s">
        <v>139</v>
      </c>
      <c r="CJ262" s="343" t="s">
        <v>121</v>
      </c>
      <c r="CK262" s="343" t="s">
        <v>152</v>
      </c>
      <c r="CL262" s="344">
        <f>ADHB!CN262</f>
        <v>0</v>
      </c>
      <c r="CM262" s="344"/>
      <c r="CN262" s="344">
        <f t="shared" si="2024"/>
        <v>0</v>
      </c>
      <c r="CO262" s="345"/>
      <c r="CP262" s="344">
        <f t="shared" si="2025"/>
        <v>0</v>
      </c>
      <c r="CQ262" s="346"/>
      <c r="CR262" s="347"/>
      <c r="CS262" s="347"/>
      <c r="CT262" s="344">
        <f t="shared" si="2026"/>
        <v>0</v>
      </c>
      <c r="CU262" s="345">
        <v>0.294289866351475</v>
      </c>
      <c r="CV262" s="348">
        <f t="shared" si="2027"/>
        <v>0</v>
      </c>
      <c r="CW262" s="349">
        <f t="shared" si="2028"/>
        <v>0</v>
      </c>
      <c r="CX262" s="350"/>
      <c r="CY262" s="341">
        <v>5.0</v>
      </c>
      <c r="CZ262" s="342" t="s">
        <v>139</v>
      </c>
      <c r="DA262" s="343" t="s">
        <v>121</v>
      </c>
      <c r="DB262" s="343" t="s">
        <v>152</v>
      </c>
      <c r="DC262" s="344">
        <f>ADHB!DE262</f>
        <v>0</v>
      </c>
      <c r="DD262" s="344"/>
      <c r="DE262" s="344">
        <f t="shared" si="2029"/>
        <v>0</v>
      </c>
      <c r="DF262" s="345"/>
      <c r="DG262" s="344">
        <f t="shared" si="2030"/>
        <v>0</v>
      </c>
      <c r="DH262" s="346"/>
      <c r="DI262" s="347"/>
      <c r="DJ262" s="347"/>
      <c r="DK262" s="344">
        <f t="shared" si="2031"/>
        <v>0</v>
      </c>
      <c r="DL262" s="345">
        <v>0.294289866351475</v>
      </c>
      <c r="DM262" s="348">
        <f t="shared" si="2032"/>
        <v>0</v>
      </c>
      <c r="DN262" s="349">
        <f t="shared" si="2033"/>
        <v>0</v>
      </c>
      <c r="DO262" s="350"/>
      <c r="DP262" s="341">
        <v>5.0</v>
      </c>
      <c r="DQ262" s="342" t="s">
        <v>139</v>
      </c>
      <c r="DR262" s="343" t="s">
        <v>121</v>
      </c>
      <c r="DS262" s="343" t="s">
        <v>152</v>
      </c>
      <c r="DT262" s="344">
        <f>ADHB!DV262</f>
        <v>0</v>
      </c>
      <c r="DU262" s="344"/>
      <c r="DV262" s="344">
        <f t="shared" si="2034"/>
        <v>0</v>
      </c>
      <c r="DW262" s="345"/>
      <c r="DX262" s="344">
        <f t="shared" si="2035"/>
        <v>0</v>
      </c>
      <c r="DY262" s="346"/>
      <c r="DZ262" s="347"/>
      <c r="EA262" s="347"/>
      <c r="EB262" s="344">
        <f t="shared" si="2036"/>
        <v>0</v>
      </c>
      <c r="EC262" s="345">
        <v>0.294289866351475</v>
      </c>
      <c r="ED262" s="348">
        <f t="shared" si="2037"/>
        <v>0</v>
      </c>
      <c r="EE262" s="349">
        <f t="shared" si="2038"/>
        <v>0</v>
      </c>
      <c r="EF262" s="350"/>
      <c r="EG262" s="341">
        <v>5.0</v>
      </c>
      <c r="EH262" s="342" t="s">
        <v>139</v>
      </c>
      <c r="EI262" s="343" t="s">
        <v>121</v>
      </c>
      <c r="EJ262" s="343" t="s">
        <v>152</v>
      </c>
      <c r="EK262" s="344">
        <f>ADHB!EM262</f>
        <v>0</v>
      </c>
      <c r="EL262" s="344"/>
      <c r="EM262" s="344">
        <f t="shared" si="2039"/>
        <v>0</v>
      </c>
      <c r="EN262" s="345"/>
      <c r="EO262" s="344">
        <f t="shared" si="2040"/>
        <v>0</v>
      </c>
      <c r="EP262" s="346"/>
      <c r="EQ262" s="347"/>
      <c r="ER262" s="347"/>
      <c r="ES262" s="344">
        <f t="shared" si="2041"/>
        <v>0</v>
      </c>
      <c r="ET262" s="345">
        <v>0.294289866351475</v>
      </c>
      <c r="EU262" s="348">
        <f t="shared" si="2042"/>
        <v>0</v>
      </c>
      <c r="EV262" s="349">
        <f t="shared" si="2043"/>
        <v>0</v>
      </c>
      <c r="EW262" s="350"/>
      <c r="EX262" s="341">
        <v>5.0</v>
      </c>
      <c r="EY262" s="342" t="s">
        <v>139</v>
      </c>
      <c r="EZ262" s="343" t="s">
        <v>121</v>
      </c>
      <c r="FA262" s="343" t="s">
        <v>152</v>
      </c>
      <c r="FB262" s="344">
        <f>ADHB!FD262</f>
        <v>0</v>
      </c>
      <c r="FC262" s="344"/>
      <c r="FD262" s="344">
        <f t="shared" si="2044"/>
        <v>0</v>
      </c>
      <c r="FE262" s="345"/>
      <c r="FF262" s="344">
        <f t="shared" si="2045"/>
        <v>0</v>
      </c>
      <c r="FG262" s="346"/>
      <c r="FH262" s="347"/>
      <c r="FI262" s="347"/>
      <c r="FJ262" s="344">
        <f t="shared" si="2046"/>
        <v>0</v>
      </c>
      <c r="FK262" s="345">
        <v>0.294289866351475</v>
      </c>
      <c r="FL262" s="348">
        <f t="shared" si="2047"/>
        <v>0</v>
      </c>
      <c r="FM262" s="349">
        <f t="shared" si="2048"/>
        <v>0</v>
      </c>
      <c r="FN262" s="350"/>
      <c r="FO262" s="341">
        <v>5.0</v>
      </c>
      <c r="FP262" s="342" t="s">
        <v>139</v>
      </c>
      <c r="FQ262" s="343" t="s">
        <v>121</v>
      </c>
      <c r="FR262" s="343" t="s">
        <v>152</v>
      </c>
      <c r="FS262" s="344">
        <f>ADHB!FU262</f>
        <v>0</v>
      </c>
      <c r="FT262" s="344"/>
      <c r="FU262" s="344">
        <f t="shared" si="2049"/>
        <v>0</v>
      </c>
      <c r="FV262" s="345"/>
      <c r="FW262" s="344">
        <f t="shared" si="2050"/>
        <v>0</v>
      </c>
      <c r="FX262" s="346"/>
      <c r="FY262" s="347"/>
      <c r="FZ262" s="347"/>
      <c r="GA262" s="344">
        <f t="shared" si="2051"/>
        <v>0</v>
      </c>
      <c r="GB262" s="345">
        <v>0.294289866351475</v>
      </c>
      <c r="GC262" s="348">
        <f t="shared" si="2052"/>
        <v>0</v>
      </c>
      <c r="GD262" s="349">
        <f t="shared" si="2053"/>
        <v>0</v>
      </c>
      <c r="GE262" s="350"/>
      <c r="GF262" s="341">
        <v>5.0</v>
      </c>
      <c r="GG262" s="342" t="s">
        <v>139</v>
      </c>
      <c r="GH262" s="343" t="s">
        <v>121</v>
      </c>
      <c r="GI262" s="343" t="s">
        <v>152</v>
      </c>
      <c r="GJ262" s="344">
        <f>ADHB!GL262</f>
        <v>0</v>
      </c>
      <c r="GK262" s="344"/>
      <c r="GL262" s="344">
        <f t="shared" si="2054"/>
        <v>0</v>
      </c>
      <c r="GM262" s="345"/>
      <c r="GN262" s="344">
        <f t="shared" si="2055"/>
        <v>0</v>
      </c>
      <c r="GO262" s="346"/>
      <c r="GP262" s="347"/>
      <c r="GQ262" s="347"/>
      <c r="GR262" s="344">
        <f t="shared" si="2056"/>
        <v>0</v>
      </c>
      <c r="GS262" s="345">
        <v>0.294289866351475</v>
      </c>
      <c r="GT262" s="348">
        <f t="shared" si="2057"/>
        <v>0</v>
      </c>
      <c r="GU262" s="349">
        <f t="shared" si="2058"/>
        <v>0</v>
      </c>
      <c r="GV262" s="350"/>
      <c r="GW262" s="341">
        <v>5.0</v>
      </c>
      <c r="GX262" s="342" t="s">
        <v>139</v>
      </c>
      <c r="GY262" s="343" t="s">
        <v>121</v>
      </c>
      <c r="GZ262" s="343" t="s">
        <v>152</v>
      </c>
      <c r="HA262" s="344">
        <f>ADHB!HC262</f>
        <v>0</v>
      </c>
      <c r="HB262" s="344"/>
      <c r="HC262" s="344">
        <f t="shared" si="2059"/>
        <v>0</v>
      </c>
      <c r="HD262" s="345"/>
      <c r="HE262" s="344">
        <f t="shared" si="2060"/>
        <v>0</v>
      </c>
      <c r="HF262" s="346"/>
      <c r="HG262" s="347"/>
      <c r="HH262" s="347"/>
      <c r="HI262" s="344">
        <f t="shared" si="2061"/>
        <v>0</v>
      </c>
      <c r="HJ262" s="345">
        <v>0.294289866351475</v>
      </c>
      <c r="HK262" s="348">
        <f t="shared" si="2062"/>
        <v>0</v>
      </c>
      <c r="HL262" s="349">
        <f t="shared" si="2063"/>
        <v>0</v>
      </c>
      <c r="HM262" s="350"/>
      <c r="HN262" s="341">
        <v>5.0</v>
      </c>
      <c r="HO262" s="342" t="s">
        <v>139</v>
      </c>
      <c r="HP262" s="343" t="s">
        <v>121</v>
      </c>
      <c r="HQ262" s="343" t="s">
        <v>152</v>
      </c>
      <c r="HR262" s="344">
        <f>ADHB!HT262</f>
        <v>0</v>
      </c>
      <c r="HS262" s="344"/>
      <c r="HT262" s="344">
        <f t="shared" si="2064"/>
        <v>0</v>
      </c>
      <c r="HU262" s="345"/>
      <c r="HV262" s="344">
        <f t="shared" si="2065"/>
        <v>0</v>
      </c>
      <c r="HW262" s="346"/>
      <c r="HX262" s="347"/>
      <c r="HY262" s="347"/>
      <c r="HZ262" s="344">
        <f t="shared" si="2066"/>
        <v>0</v>
      </c>
      <c r="IA262" s="345">
        <v>0.294289866351475</v>
      </c>
      <c r="IB262" s="348">
        <f t="shared" si="2067"/>
        <v>0</v>
      </c>
      <c r="IC262" s="349">
        <f t="shared" si="2068"/>
        <v>0</v>
      </c>
      <c r="ID262" s="350"/>
      <c r="IE262" s="341">
        <v>5.0</v>
      </c>
      <c r="IF262" s="342" t="s">
        <v>139</v>
      </c>
      <c r="IG262" s="343" t="s">
        <v>121</v>
      </c>
      <c r="IH262" s="343" t="s">
        <v>152</v>
      </c>
      <c r="II262" s="344">
        <f>ADHB!IK262</f>
        <v>0</v>
      </c>
      <c r="IJ262" s="344"/>
      <c r="IK262" s="344">
        <f t="shared" si="2069"/>
        <v>0</v>
      </c>
      <c r="IL262" s="345"/>
      <c r="IM262" s="344">
        <f t="shared" si="2070"/>
        <v>0</v>
      </c>
      <c r="IN262" s="346"/>
      <c r="IO262" s="347"/>
      <c r="IP262" s="347"/>
      <c r="IQ262" s="344">
        <f t="shared" si="2071"/>
        <v>0</v>
      </c>
      <c r="IR262" s="345">
        <v>0.294289866351475</v>
      </c>
      <c r="IS262" s="348">
        <f t="shared" si="2072"/>
        <v>0</v>
      </c>
      <c r="IT262" s="349">
        <f t="shared" si="2073"/>
        <v>0</v>
      </c>
      <c r="IU262" s="350"/>
      <c r="IV262" s="341">
        <v>5.0</v>
      </c>
      <c r="IW262" s="342" t="s">
        <v>139</v>
      </c>
      <c r="IX262" s="343" t="s">
        <v>121</v>
      </c>
      <c r="IY262" s="343" t="s">
        <v>152</v>
      </c>
      <c r="IZ262" s="344">
        <f>ADHB!JB262</f>
        <v>0</v>
      </c>
      <c r="JA262" s="344"/>
      <c r="JB262" s="344">
        <f t="shared" si="2074"/>
        <v>0</v>
      </c>
      <c r="JC262" s="345"/>
      <c r="JD262" s="344">
        <f t="shared" si="2075"/>
        <v>0</v>
      </c>
      <c r="JE262" s="346"/>
      <c r="JF262" s="347"/>
      <c r="JG262" s="347"/>
      <c r="JH262" s="344">
        <f t="shared" si="2076"/>
        <v>0</v>
      </c>
      <c r="JI262" s="345">
        <v>0.294289866351475</v>
      </c>
      <c r="JJ262" s="348">
        <f t="shared" si="2077"/>
        <v>0</v>
      </c>
      <c r="JK262" s="349">
        <f t="shared" si="2078"/>
        <v>0</v>
      </c>
      <c r="JL262" s="350"/>
      <c r="JM262" s="341">
        <v>5.0</v>
      </c>
      <c r="JN262" s="342" t="s">
        <v>139</v>
      </c>
      <c r="JO262" s="343" t="s">
        <v>121</v>
      </c>
      <c r="JP262" s="343" t="s">
        <v>152</v>
      </c>
      <c r="JQ262" s="344">
        <f>ADHB!JS262</f>
        <v>0</v>
      </c>
      <c r="JR262" s="344"/>
      <c r="JS262" s="344">
        <f t="shared" si="2079"/>
        <v>0</v>
      </c>
      <c r="JT262" s="345"/>
      <c r="JU262" s="344">
        <f t="shared" si="2080"/>
        <v>0</v>
      </c>
      <c r="JV262" s="346"/>
      <c r="JW262" s="347"/>
      <c r="JX262" s="347"/>
      <c r="JY262" s="344">
        <f t="shared" si="2081"/>
        <v>0</v>
      </c>
      <c r="JZ262" s="345">
        <v>0.294289866351475</v>
      </c>
      <c r="KA262" s="348">
        <f t="shared" si="2082"/>
        <v>0</v>
      </c>
      <c r="KB262" s="349">
        <f t="shared" si="2083"/>
        <v>0</v>
      </c>
      <c r="KC262" s="350"/>
      <c r="KD262" s="341">
        <v>5.0</v>
      </c>
      <c r="KE262" s="342" t="s">
        <v>139</v>
      </c>
      <c r="KF262" s="343" t="s">
        <v>121</v>
      </c>
      <c r="KG262" s="343" t="s">
        <v>152</v>
      </c>
      <c r="KH262" s="344">
        <f>ADHB!KJ262</f>
        <v>0</v>
      </c>
      <c r="KI262" s="344"/>
      <c r="KJ262" s="344">
        <f t="shared" si="2084"/>
        <v>0</v>
      </c>
      <c r="KK262" s="345"/>
      <c r="KL262" s="344">
        <f t="shared" si="2085"/>
        <v>0</v>
      </c>
      <c r="KM262" s="346"/>
      <c r="KN262" s="347"/>
      <c r="KO262" s="347"/>
      <c r="KP262" s="344">
        <f t="shared" si="2086"/>
        <v>0</v>
      </c>
      <c r="KQ262" s="345">
        <v>0.294289866351475</v>
      </c>
      <c r="KR262" s="348">
        <f t="shared" si="2087"/>
        <v>0</v>
      </c>
      <c r="KS262" s="349">
        <f t="shared" si="2088"/>
        <v>0</v>
      </c>
      <c r="KT262" s="350"/>
      <c r="KU262" s="351"/>
    </row>
    <row r="263" ht="15.75" customHeight="1">
      <c r="A263" s="360"/>
      <c r="B263" s="361" t="s">
        <v>141</v>
      </c>
      <c r="C263" s="362"/>
      <c r="D263" s="362"/>
      <c r="E263" s="363"/>
      <c r="F263" s="363"/>
      <c r="G263" s="363"/>
      <c r="H263" s="364"/>
      <c r="I263" s="363"/>
      <c r="J263" s="364"/>
      <c r="K263" s="363"/>
      <c r="L263" s="363"/>
      <c r="M263" s="363"/>
      <c r="N263" s="364"/>
      <c r="O263" s="365"/>
      <c r="P263" s="366"/>
      <c r="Q263" s="350"/>
      <c r="R263" s="360"/>
      <c r="S263" s="361" t="s">
        <v>141</v>
      </c>
      <c r="T263" s="362"/>
      <c r="U263" s="362"/>
      <c r="V263" s="363"/>
      <c r="W263" s="363"/>
      <c r="X263" s="363"/>
      <c r="Y263" s="364"/>
      <c r="Z263" s="363"/>
      <c r="AA263" s="364"/>
      <c r="AB263" s="363"/>
      <c r="AC263" s="363"/>
      <c r="AD263" s="363"/>
      <c r="AE263" s="364"/>
      <c r="AF263" s="365"/>
      <c r="AG263" s="366"/>
      <c r="AH263" s="350"/>
      <c r="AI263" s="360"/>
      <c r="AJ263" s="361" t="s">
        <v>141</v>
      </c>
      <c r="AK263" s="362"/>
      <c r="AL263" s="362"/>
      <c r="AM263" s="363"/>
      <c r="AN263" s="363"/>
      <c r="AO263" s="363"/>
      <c r="AP263" s="364"/>
      <c r="AQ263" s="363"/>
      <c r="AR263" s="364"/>
      <c r="AS263" s="363"/>
      <c r="AT263" s="363"/>
      <c r="AU263" s="363"/>
      <c r="AV263" s="364"/>
      <c r="AW263" s="365"/>
      <c r="AX263" s="366"/>
      <c r="AY263" s="350"/>
      <c r="AZ263" s="360"/>
      <c r="BA263" s="361" t="s">
        <v>141</v>
      </c>
      <c r="BB263" s="362"/>
      <c r="BC263" s="362"/>
      <c r="BD263" s="363"/>
      <c r="BE263" s="363"/>
      <c r="BF263" s="363"/>
      <c r="BG263" s="364"/>
      <c r="BH263" s="363"/>
      <c r="BI263" s="364"/>
      <c r="BJ263" s="363"/>
      <c r="BK263" s="363"/>
      <c r="BL263" s="363"/>
      <c r="BM263" s="364"/>
      <c r="BN263" s="365"/>
      <c r="BO263" s="366"/>
      <c r="BP263" s="350"/>
      <c r="BQ263" s="360"/>
      <c r="BR263" s="361" t="s">
        <v>141</v>
      </c>
      <c r="BS263" s="362"/>
      <c r="BT263" s="362"/>
      <c r="BU263" s="363"/>
      <c r="BV263" s="363"/>
      <c r="BW263" s="363"/>
      <c r="BX263" s="364"/>
      <c r="BY263" s="363"/>
      <c r="BZ263" s="364"/>
      <c r="CA263" s="363"/>
      <c r="CB263" s="363"/>
      <c r="CC263" s="363"/>
      <c r="CD263" s="364"/>
      <c r="CE263" s="365"/>
      <c r="CF263" s="366"/>
      <c r="CG263" s="350"/>
      <c r="CH263" s="360"/>
      <c r="CI263" s="361" t="s">
        <v>141</v>
      </c>
      <c r="CJ263" s="362"/>
      <c r="CK263" s="362"/>
      <c r="CL263" s="363"/>
      <c r="CM263" s="363"/>
      <c r="CN263" s="363"/>
      <c r="CO263" s="364"/>
      <c r="CP263" s="363"/>
      <c r="CQ263" s="364"/>
      <c r="CR263" s="363"/>
      <c r="CS263" s="363"/>
      <c r="CT263" s="363"/>
      <c r="CU263" s="364"/>
      <c r="CV263" s="365"/>
      <c r="CW263" s="366"/>
      <c r="CX263" s="350"/>
      <c r="CY263" s="360"/>
      <c r="CZ263" s="361" t="s">
        <v>141</v>
      </c>
      <c r="DA263" s="362"/>
      <c r="DB263" s="362"/>
      <c r="DC263" s="363"/>
      <c r="DD263" s="363"/>
      <c r="DE263" s="363"/>
      <c r="DF263" s="364"/>
      <c r="DG263" s="363"/>
      <c r="DH263" s="364"/>
      <c r="DI263" s="363"/>
      <c r="DJ263" s="363"/>
      <c r="DK263" s="363"/>
      <c r="DL263" s="364"/>
      <c r="DM263" s="365"/>
      <c r="DN263" s="366"/>
      <c r="DO263" s="350"/>
      <c r="DP263" s="360"/>
      <c r="DQ263" s="361" t="s">
        <v>141</v>
      </c>
      <c r="DR263" s="362"/>
      <c r="DS263" s="362"/>
      <c r="DT263" s="363"/>
      <c r="DU263" s="363"/>
      <c r="DV263" s="363"/>
      <c r="DW263" s="364"/>
      <c r="DX263" s="363"/>
      <c r="DY263" s="364"/>
      <c r="DZ263" s="363"/>
      <c r="EA263" s="363"/>
      <c r="EB263" s="363"/>
      <c r="EC263" s="364"/>
      <c r="ED263" s="365"/>
      <c r="EE263" s="366"/>
      <c r="EF263" s="350"/>
      <c r="EG263" s="360"/>
      <c r="EH263" s="361" t="s">
        <v>141</v>
      </c>
      <c r="EI263" s="362"/>
      <c r="EJ263" s="362"/>
      <c r="EK263" s="363"/>
      <c r="EL263" s="363"/>
      <c r="EM263" s="363"/>
      <c r="EN263" s="364"/>
      <c r="EO263" s="363"/>
      <c r="EP263" s="364"/>
      <c r="EQ263" s="363"/>
      <c r="ER263" s="363"/>
      <c r="ES263" s="363"/>
      <c r="ET263" s="364"/>
      <c r="EU263" s="365"/>
      <c r="EV263" s="366"/>
      <c r="EW263" s="350"/>
      <c r="EX263" s="360"/>
      <c r="EY263" s="361" t="s">
        <v>141</v>
      </c>
      <c r="EZ263" s="362"/>
      <c r="FA263" s="362"/>
      <c r="FB263" s="363"/>
      <c r="FC263" s="363"/>
      <c r="FD263" s="363"/>
      <c r="FE263" s="364"/>
      <c r="FF263" s="363"/>
      <c r="FG263" s="364"/>
      <c r="FH263" s="363"/>
      <c r="FI263" s="363"/>
      <c r="FJ263" s="363"/>
      <c r="FK263" s="364"/>
      <c r="FL263" s="365"/>
      <c r="FM263" s="366"/>
      <c r="FN263" s="350"/>
      <c r="FO263" s="360"/>
      <c r="FP263" s="361" t="s">
        <v>141</v>
      </c>
      <c r="FQ263" s="362"/>
      <c r="FR263" s="362"/>
      <c r="FS263" s="363"/>
      <c r="FT263" s="363"/>
      <c r="FU263" s="363"/>
      <c r="FV263" s="364"/>
      <c r="FW263" s="363"/>
      <c r="FX263" s="364"/>
      <c r="FY263" s="363"/>
      <c r="FZ263" s="363"/>
      <c r="GA263" s="363"/>
      <c r="GB263" s="364"/>
      <c r="GC263" s="365"/>
      <c r="GD263" s="366"/>
      <c r="GE263" s="350"/>
      <c r="GF263" s="360"/>
      <c r="GG263" s="361" t="s">
        <v>141</v>
      </c>
      <c r="GH263" s="362"/>
      <c r="GI263" s="362"/>
      <c r="GJ263" s="363"/>
      <c r="GK263" s="363"/>
      <c r="GL263" s="363"/>
      <c r="GM263" s="364"/>
      <c r="GN263" s="363"/>
      <c r="GO263" s="364"/>
      <c r="GP263" s="363"/>
      <c r="GQ263" s="363"/>
      <c r="GR263" s="363"/>
      <c r="GS263" s="364"/>
      <c r="GT263" s="365"/>
      <c r="GU263" s="366"/>
      <c r="GV263" s="350"/>
      <c r="GW263" s="360"/>
      <c r="GX263" s="361" t="s">
        <v>141</v>
      </c>
      <c r="GY263" s="362"/>
      <c r="GZ263" s="362"/>
      <c r="HA263" s="363"/>
      <c r="HB263" s="363"/>
      <c r="HC263" s="363"/>
      <c r="HD263" s="364"/>
      <c r="HE263" s="363"/>
      <c r="HF263" s="364"/>
      <c r="HG263" s="363"/>
      <c r="HH263" s="363"/>
      <c r="HI263" s="363"/>
      <c r="HJ263" s="364"/>
      <c r="HK263" s="365"/>
      <c r="HL263" s="366"/>
      <c r="HM263" s="350"/>
      <c r="HN263" s="360"/>
      <c r="HO263" s="361" t="s">
        <v>141</v>
      </c>
      <c r="HP263" s="362"/>
      <c r="HQ263" s="362"/>
      <c r="HR263" s="363"/>
      <c r="HS263" s="363"/>
      <c r="HT263" s="363"/>
      <c r="HU263" s="364"/>
      <c r="HV263" s="363"/>
      <c r="HW263" s="364"/>
      <c r="HX263" s="363"/>
      <c r="HY263" s="363"/>
      <c r="HZ263" s="363"/>
      <c r="IA263" s="364"/>
      <c r="IB263" s="365"/>
      <c r="IC263" s="366"/>
      <c r="ID263" s="350"/>
      <c r="IE263" s="360"/>
      <c r="IF263" s="361" t="s">
        <v>141</v>
      </c>
      <c r="IG263" s="362"/>
      <c r="IH263" s="362"/>
      <c r="II263" s="363"/>
      <c r="IJ263" s="363"/>
      <c r="IK263" s="363"/>
      <c r="IL263" s="364"/>
      <c r="IM263" s="363"/>
      <c r="IN263" s="364"/>
      <c r="IO263" s="363"/>
      <c r="IP263" s="363"/>
      <c r="IQ263" s="363"/>
      <c r="IR263" s="364"/>
      <c r="IS263" s="365"/>
      <c r="IT263" s="366"/>
      <c r="IU263" s="350"/>
      <c r="IV263" s="360"/>
      <c r="IW263" s="361" t="s">
        <v>141</v>
      </c>
      <c r="IX263" s="362"/>
      <c r="IY263" s="362"/>
      <c r="IZ263" s="363"/>
      <c r="JA263" s="363"/>
      <c r="JB263" s="363"/>
      <c r="JC263" s="364"/>
      <c r="JD263" s="363"/>
      <c r="JE263" s="364"/>
      <c r="JF263" s="363"/>
      <c r="JG263" s="363"/>
      <c r="JH263" s="363"/>
      <c r="JI263" s="364"/>
      <c r="JJ263" s="365"/>
      <c r="JK263" s="366"/>
      <c r="JL263" s="350"/>
      <c r="JM263" s="360"/>
      <c r="JN263" s="361" t="s">
        <v>141</v>
      </c>
      <c r="JO263" s="362"/>
      <c r="JP263" s="362"/>
      <c r="JQ263" s="363"/>
      <c r="JR263" s="363"/>
      <c r="JS263" s="363"/>
      <c r="JT263" s="364"/>
      <c r="JU263" s="363"/>
      <c r="JV263" s="364"/>
      <c r="JW263" s="363"/>
      <c r="JX263" s="363"/>
      <c r="JY263" s="363"/>
      <c r="JZ263" s="364"/>
      <c r="KA263" s="365"/>
      <c r="KB263" s="366"/>
      <c r="KC263" s="350"/>
      <c r="KD263" s="360"/>
      <c r="KE263" s="361" t="s">
        <v>141</v>
      </c>
      <c r="KF263" s="362"/>
      <c r="KG263" s="362"/>
      <c r="KH263" s="363"/>
      <c r="KI263" s="363"/>
      <c r="KJ263" s="363"/>
      <c r="KK263" s="364"/>
      <c r="KL263" s="363"/>
      <c r="KM263" s="364"/>
      <c r="KN263" s="363"/>
      <c r="KO263" s="363"/>
      <c r="KP263" s="363"/>
      <c r="KQ263" s="364"/>
      <c r="KR263" s="365"/>
      <c r="KS263" s="366"/>
      <c r="KT263" s="350"/>
      <c r="KU263" s="351"/>
    </row>
    <row r="264" ht="15.75" customHeight="1">
      <c r="A264" s="341">
        <v>1.0</v>
      </c>
      <c r="B264" s="342" t="s">
        <v>155</v>
      </c>
      <c r="C264" s="343" t="s">
        <v>121</v>
      </c>
      <c r="D264" s="343" t="s">
        <v>152</v>
      </c>
      <c r="E264" s="344">
        <f>ADHB!G264</f>
        <v>0</v>
      </c>
      <c r="F264" s="344"/>
      <c r="G264" s="344">
        <f t="shared" ref="G264:G267" si="2089">iferror(E264/F264*100,0)</f>
        <v>0</v>
      </c>
      <c r="H264" s="345"/>
      <c r="I264" s="344">
        <f t="shared" ref="I264:I267" si="2090">IFERROR(+G264*H264,"")</f>
        <v>0</v>
      </c>
      <c r="J264" s="346"/>
      <c r="K264" s="347"/>
      <c r="L264" s="347"/>
      <c r="M264" s="344">
        <f t="shared" ref="M264:M267" si="2091">IFERROR(+(IF(G264="","0",G264))+(IF(I264="","0",I264))+(IF(L264="","0",L264)),"")</f>
        <v>0</v>
      </c>
      <c r="N264" s="345">
        <v>0.294289866351475</v>
      </c>
      <c r="O264" s="348">
        <f t="shared" ref="O264:O267" si="2092">IFERROR(+N264*(M264-L264),"")</f>
        <v>0</v>
      </c>
      <c r="P264" s="349">
        <f t="shared" ref="P264:P267" si="2093">IFERROR(+(IF(M264="","0",M264))-(IF(O264="","0",O264)),"")</f>
        <v>0</v>
      </c>
      <c r="Q264" s="350"/>
      <c r="R264" s="341">
        <v>1.0</v>
      </c>
      <c r="S264" s="342" t="s">
        <v>155</v>
      </c>
      <c r="T264" s="343" t="s">
        <v>121</v>
      </c>
      <c r="U264" s="343" t="s">
        <v>152</v>
      </c>
      <c r="V264" s="344">
        <f>ADHB!X264</f>
        <v>0</v>
      </c>
      <c r="W264" s="344"/>
      <c r="X264" s="344">
        <f t="shared" ref="X264:X267" si="2094">iferror(V264/W264*100,0)</f>
        <v>0</v>
      </c>
      <c r="Y264" s="345"/>
      <c r="Z264" s="344">
        <f t="shared" ref="Z264:Z267" si="2095">IFERROR(+X264*Y264,"")</f>
        <v>0</v>
      </c>
      <c r="AA264" s="346"/>
      <c r="AB264" s="347"/>
      <c r="AC264" s="347"/>
      <c r="AD264" s="344">
        <f t="shared" ref="AD264:AD267" si="2096">IFERROR(+(IF(X264="","0",X264))+(IF(Z264="","0",Z264))+(IF(AC264="","0",AC264)),"")</f>
        <v>0</v>
      </c>
      <c r="AE264" s="345">
        <v>0.294289866351475</v>
      </c>
      <c r="AF264" s="348">
        <f t="shared" ref="AF264:AF267" si="2097">IFERROR(+AE264*(AD264-AC264),"")</f>
        <v>0</v>
      </c>
      <c r="AG264" s="349">
        <f t="shared" ref="AG264:AG267" si="2098">IFERROR(+(IF(AD264="","0",AD264))-(IF(AF264="","0",AF264)),"")</f>
        <v>0</v>
      </c>
      <c r="AH264" s="350"/>
      <c r="AI264" s="341">
        <v>1.0</v>
      </c>
      <c r="AJ264" s="342" t="s">
        <v>155</v>
      </c>
      <c r="AK264" s="343" t="s">
        <v>121</v>
      </c>
      <c r="AL264" s="343" t="s">
        <v>152</v>
      </c>
      <c r="AM264" s="344">
        <f>ADHB!AO264</f>
        <v>0</v>
      </c>
      <c r="AN264" s="344"/>
      <c r="AO264" s="344">
        <f t="shared" ref="AO264:AO267" si="2099">iferror(AM264/AN264*100,0)</f>
        <v>0</v>
      </c>
      <c r="AP264" s="345"/>
      <c r="AQ264" s="344">
        <f t="shared" ref="AQ264:AQ267" si="2100">IFERROR(+AO264*AP264,"")</f>
        <v>0</v>
      </c>
      <c r="AR264" s="346"/>
      <c r="AS264" s="347"/>
      <c r="AT264" s="347"/>
      <c r="AU264" s="344">
        <f t="shared" ref="AU264:AU267" si="2101">IFERROR(+(IF(AO264="","0",AO264))+(IF(AQ264="","0",AQ264))+(IF(AT264="","0",AT264)),"")</f>
        <v>0</v>
      </c>
      <c r="AV264" s="345">
        <v>0.294289866351475</v>
      </c>
      <c r="AW264" s="348">
        <f t="shared" ref="AW264:AW267" si="2102">IFERROR(+AV264*(AU264-AT264),"")</f>
        <v>0</v>
      </c>
      <c r="AX264" s="349">
        <f t="shared" ref="AX264:AX267" si="2103">IFERROR(+(IF(AU264="","0",AU264))-(IF(AW264="","0",AW264)),"")</f>
        <v>0</v>
      </c>
      <c r="AY264" s="350"/>
      <c r="AZ264" s="341">
        <v>1.0</v>
      </c>
      <c r="BA264" s="342" t="s">
        <v>155</v>
      </c>
      <c r="BB264" s="343" t="s">
        <v>121</v>
      </c>
      <c r="BC264" s="343" t="s">
        <v>152</v>
      </c>
      <c r="BD264" s="344">
        <f>ADHB!BF264</f>
        <v>0</v>
      </c>
      <c r="BE264" s="344"/>
      <c r="BF264" s="344">
        <f t="shared" ref="BF264:BF267" si="2104">iferror(BD264/BE264*100,0)</f>
        <v>0</v>
      </c>
      <c r="BG264" s="345"/>
      <c r="BH264" s="344">
        <f t="shared" ref="BH264:BH267" si="2105">IFERROR(+BF264*BG264,"")</f>
        <v>0</v>
      </c>
      <c r="BI264" s="346"/>
      <c r="BJ264" s="347"/>
      <c r="BK264" s="347"/>
      <c r="BL264" s="344">
        <f t="shared" ref="BL264:BL267" si="2106">IFERROR(+(IF(BF264="","0",BF264))+(IF(BH264="","0",BH264))+(IF(BK264="","0",BK264)),"")</f>
        <v>0</v>
      </c>
      <c r="BM264" s="345">
        <v>0.294289866351475</v>
      </c>
      <c r="BN264" s="348">
        <f t="shared" ref="BN264:BN267" si="2107">IFERROR(+BM264*(BL264-BK264),"")</f>
        <v>0</v>
      </c>
      <c r="BO264" s="349">
        <f t="shared" ref="BO264:BO267" si="2108">IFERROR(+(IF(BL264="","0",BL264))-(IF(BN264="","0",BN264)),"")</f>
        <v>0</v>
      </c>
      <c r="BP264" s="350"/>
      <c r="BQ264" s="341">
        <v>1.0</v>
      </c>
      <c r="BR264" s="342" t="s">
        <v>155</v>
      </c>
      <c r="BS264" s="343" t="s">
        <v>121</v>
      </c>
      <c r="BT264" s="343" t="s">
        <v>152</v>
      </c>
      <c r="BU264" s="344">
        <f>ADHB!BW264</f>
        <v>0</v>
      </c>
      <c r="BV264" s="344"/>
      <c r="BW264" s="344">
        <f t="shared" ref="BW264:BW267" si="2109">iferror(BU264/BV264*100,0)</f>
        <v>0</v>
      </c>
      <c r="BX264" s="345"/>
      <c r="BY264" s="344">
        <f t="shared" ref="BY264:BY267" si="2110">IFERROR(+BW264*BX264,"")</f>
        <v>0</v>
      </c>
      <c r="BZ264" s="346"/>
      <c r="CA264" s="347"/>
      <c r="CB264" s="347"/>
      <c r="CC264" s="344">
        <f t="shared" ref="CC264:CC267" si="2111">IFERROR(+(IF(BW264="","0",BW264))+(IF(BY264="","0",BY264))+(IF(CB264="","0",CB264)),"")</f>
        <v>0</v>
      </c>
      <c r="CD264" s="345">
        <v>0.294289866351475</v>
      </c>
      <c r="CE264" s="348">
        <f t="shared" ref="CE264:CE267" si="2112">IFERROR(+CD264*(CC264-CB264),"")</f>
        <v>0</v>
      </c>
      <c r="CF264" s="349">
        <f t="shared" ref="CF264:CF267" si="2113">IFERROR(+(IF(CC264="","0",CC264))-(IF(CE264="","0",CE264)),"")</f>
        <v>0</v>
      </c>
      <c r="CG264" s="350"/>
      <c r="CH264" s="341">
        <v>1.0</v>
      </c>
      <c r="CI264" s="342" t="s">
        <v>155</v>
      </c>
      <c r="CJ264" s="343" t="s">
        <v>121</v>
      </c>
      <c r="CK264" s="343" t="s">
        <v>152</v>
      </c>
      <c r="CL264" s="344">
        <f>ADHB!CN264</f>
        <v>0</v>
      </c>
      <c r="CM264" s="344"/>
      <c r="CN264" s="344">
        <f t="shared" ref="CN264:CN267" si="2114">iferror(CL264/CM264*100,0)</f>
        <v>0</v>
      </c>
      <c r="CO264" s="345"/>
      <c r="CP264" s="344">
        <f t="shared" ref="CP264:CP267" si="2115">IFERROR(+CN264*CO264,"")</f>
        <v>0</v>
      </c>
      <c r="CQ264" s="346"/>
      <c r="CR264" s="347"/>
      <c r="CS264" s="347"/>
      <c r="CT264" s="344">
        <f t="shared" ref="CT264:CT267" si="2116">IFERROR(+(IF(CN264="","0",CN264))+(IF(CP264="","0",CP264))+(IF(CS264="","0",CS264)),"")</f>
        <v>0</v>
      </c>
      <c r="CU264" s="345">
        <v>0.294289866351475</v>
      </c>
      <c r="CV264" s="348">
        <f t="shared" ref="CV264:CV267" si="2117">IFERROR(+CU264*(CT264-CS264),"")</f>
        <v>0</v>
      </c>
      <c r="CW264" s="349">
        <f t="shared" ref="CW264:CW267" si="2118">IFERROR(+(IF(CT264="","0",CT264))-(IF(CV264="","0",CV264)),"")</f>
        <v>0</v>
      </c>
      <c r="CX264" s="350"/>
      <c r="CY264" s="341">
        <v>1.0</v>
      </c>
      <c r="CZ264" s="342" t="s">
        <v>155</v>
      </c>
      <c r="DA264" s="343" t="s">
        <v>121</v>
      </c>
      <c r="DB264" s="343" t="s">
        <v>152</v>
      </c>
      <c r="DC264" s="344">
        <f>ADHB!DE264</f>
        <v>0</v>
      </c>
      <c r="DD264" s="344"/>
      <c r="DE264" s="344">
        <f t="shared" ref="DE264:DE267" si="2119">iferror(DC264/DD264*100,0)</f>
        <v>0</v>
      </c>
      <c r="DF264" s="345"/>
      <c r="DG264" s="344">
        <f t="shared" ref="DG264:DG267" si="2120">IFERROR(+DE264*DF264,"")</f>
        <v>0</v>
      </c>
      <c r="DH264" s="346"/>
      <c r="DI264" s="347"/>
      <c r="DJ264" s="347"/>
      <c r="DK264" s="344">
        <f t="shared" ref="DK264:DK267" si="2121">IFERROR(+(IF(DE264="","0",DE264))+(IF(DG264="","0",DG264))+(IF(DJ264="","0",DJ264)),"")</f>
        <v>0</v>
      </c>
      <c r="DL264" s="345">
        <v>0.294289866351475</v>
      </c>
      <c r="DM264" s="348">
        <f t="shared" ref="DM264:DM267" si="2122">IFERROR(+DL264*(DK264-DJ264),"")</f>
        <v>0</v>
      </c>
      <c r="DN264" s="349">
        <f t="shared" ref="DN264:DN267" si="2123">IFERROR(+(IF(DK264="","0",DK264))-(IF(DM264="","0",DM264)),"")</f>
        <v>0</v>
      </c>
      <c r="DO264" s="350"/>
      <c r="DP264" s="341">
        <v>1.0</v>
      </c>
      <c r="DQ264" s="342" t="s">
        <v>155</v>
      </c>
      <c r="DR264" s="343" t="s">
        <v>121</v>
      </c>
      <c r="DS264" s="343" t="s">
        <v>152</v>
      </c>
      <c r="DT264" s="344">
        <f>ADHB!DV264</f>
        <v>0</v>
      </c>
      <c r="DU264" s="344"/>
      <c r="DV264" s="344">
        <f t="shared" ref="DV264:DV267" si="2124">iferror(DT264/DU264*100,0)</f>
        <v>0</v>
      </c>
      <c r="DW264" s="345"/>
      <c r="DX264" s="344">
        <f t="shared" ref="DX264:DX267" si="2125">IFERROR(+DV264*DW264,"")</f>
        <v>0</v>
      </c>
      <c r="DY264" s="346"/>
      <c r="DZ264" s="347"/>
      <c r="EA264" s="347"/>
      <c r="EB264" s="344">
        <f t="shared" ref="EB264:EB267" si="2126">IFERROR(+(IF(DV264="","0",DV264))+(IF(DX264="","0",DX264))+(IF(EA264="","0",EA264)),"")</f>
        <v>0</v>
      </c>
      <c r="EC264" s="345">
        <v>0.294289866351475</v>
      </c>
      <c r="ED264" s="348">
        <f t="shared" ref="ED264:ED267" si="2127">IFERROR(+EC264*(EB264-EA264),"")</f>
        <v>0</v>
      </c>
      <c r="EE264" s="349">
        <f t="shared" ref="EE264:EE267" si="2128">IFERROR(+(IF(EB264="","0",EB264))-(IF(ED264="","0",ED264)),"")</f>
        <v>0</v>
      </c>
      <c r="EF264" s="350"/>
      <c r="EG264" s="341">
        <v>1.0</v>
      </c>
      <c r="EH264" s="342" t="s">
        <v>155</v>
      </c>
      <c r="EI264" s="343" t="s">
        <v>121</v>
      </c>
      <c r="EJ264" s="343" t="s">
        <v>152</v>
      </c>
      <c r="EK264" s="344">
        <f>ADHB!EM264</f>
        <v>0</v>
      </c>
      <c r="EL264" s="344"/>
      <c r="EM264" s="344">
        <f t="shared" ref="EM264:EM267" si="2129">iferror(EK264/EL264*100,0)</f>
        <v>0</v>
      </c>
      <c r="EN264" s="345"/>
      <c r="EO264" s="344">
        <f t="shared" ref="EO264:EO267" si="2130">IFERROR(+EM264*EN264,"")</f>
        <v>0</v>
      </c>
      <c r="EP264" s="346"/>
      <c r="EQ264" s="347"/>
      <c r="ER264" s="347"/>
      <c r="ES264" s="344">
        <f t="shared" ref="ES264:ES267" si="2131">IFERROR(+(IF(EM264="","0",EM264))+(IF(EO264="","0",EO264))+(IF(ER264="","0",ER264)),"")</f>
        <v>0</v>
      </c>
      <c r="ET264" s="345">
        <v>0.294289866351475</v>
      </c>
      <c r="EU264" s="348">
        <f t="shared" ref="EU264:EU267" si="2132">IFERROR(+ET264*(ES264-ER264),"")</f>
        <v>0</v>
      </c>
      <c r="EV264" s="349">
        <f t="shared" ref="EV264:EV267" si="2133">IFERROR(+(IF(ES264="","0",ES264))-(IF(EU264="","0",EU264)),"")</f>
        <v>0</v>
      </c>
      <c r="EW264" s="350"/>
      <c r="EX264" s="341">
        <v>1.0</v>
      </c>
      <c r="EY264" s="342" t="s">
        <v>155</v>
      </c>
      <c r="EZ264" s="343" t="s">
        <v>121</v>
      </c>
      <c r="FA264" s="343" t="s">
        <v>152</v>
      </c>
      <c r="FB264" s="344">
        <f>ADHB!FD264</f>
        <v>0</v>
      </c>
      <c r="FC264" s="344"/>
      <c r="FD264" s="344">
        <f t="shared" ref="FD264:FD267" si="2134">iferror(FB264/FC264*100,0)</f>
        <v>0</v>
      </c>
      <c r="FE264" s="345"/>
      <c r="FF264" s="344">
        <f t="shared" ref="FF264:FF267" si="2135">IFERROR(+FD264*FE264,"")</f>
        <v>0</v>
      </c>
      <c r="FG264" s="346"/>
      <c r="FH264" s="347"/>
      <c r="FI264" s="347"/>
      <c r="FJ264" s="344">
        <f t="shared" ref="FJ264:FJ267" si="2136">IFERROR(+(IF(FD264="","0",FD264))+(IF(FF264="","0",FF264))+(IF(FI264="","0",FI264)),"")</f>
        <v>0</v>
      </c>
      <c r="FK264" s="345">
        <v>0.294289866351475</v>
      </c>
      <c r="FL264" s="348">
        <f t="shared" ref="FL264:FL267" si="2137">IFERROR(+FK264*(FJ264-FI264),"")</f>
        <v>0</v>
      </c>
      <c r="FM264" s="349">
        <f t="shared" ref="FM264:FM267" si="2138">IFERROR(+(IF(FJ264="","0",FJ264))-(IF(FL264="","0",FL264)),"")</f>
        <v>0</v>
      </c>
      <c r="FN264" s="350"/>
      <c r="FO264" s="341">
        <v>1.0</v>
      </c>
      <c r="FP264" s="342" t="s">
        <v>155</v>
      </c>
      <c r="FQ264" s="343" t="s">
        <v>121</v>
      </c>
      <c r="FR264" s="343" t="s">
        <v>152</v>
      </c>
      <c r="FS264" s="344">
        <f>ADHB!FU264</f>
        <v>0</v>
      </c>
      <c r="FT264" s="344"/>
      <c r="FU264" s="344">
        <f t="shared" ref="FU264:FU267" si="2139">iferror(FS264/FT264*100,0)</f>
        <v>0</v>
      </c>
      <c r="FV264" s="345"/>
      <c r="FW264" s="344">
        <f t="shared" ref="FW264:FW267" si="2140">IFERROR(+FU264*FV264,"")</f>
        <v>0</v>
      </c>
      <c r="FX264" s="346"/>
      <c r="FY264" s="347"/>
      <c r="FZ264" s="347"/>
      <c r="GA264" s="344">
        <f t="shared" ref="GA264:GA267" si="2141">IFERROR(+(IF(FU264="","0",FU264))+(IF(FW264="","0",FW264))+(IF(FZ264="","0",FZ264)),"")</f>
        <v>0</v>
      </c>
      <c r="GB264" s="345">
        <v>0.294289866351475</v>
      </c>
      <c r="GC264" s="348">
        <f t="shared" ref="GC264:GC267" si="2142">IFERROR(+GB264*(GA264-FZ264),"")</f>
        <v>0</v>
      </c>
      <c r="GD264" s="349">
        <f t="shared" ref="GD264:GD267" si="2143">IFERROR(+(IF(GA264="","0",GA264))-(IF(GC264="","0",GC264)),"")</f>
        <v>0</v>
      </c>
      <c r="GE264" s="350"/>
      <c r="GF264" s="341">
        <v>1.0</v>
      </c>
      <c r="GG264" s="342" t="s">
        <v>155</v>
      </c>
      <c r="GH264" s="343" t="s">
        <v>121</v>
      </c>
      <c r="GI264" s="343" t="s">
        <v>152</v>
      </c>
      <c r="GJ264" s="344">
        <f>ADHB!GL264</f>
        <v>0</v>
      </c>
      <c r="GK264" s="344"/>
      <c r="GL264" s="344">
        <f t="shared" ref="GL264:GL267" si="2144">iferror(GJ264/GK264*100,0)</f>
        <v>0</v>
      </c>
      <c r="GM264" s="345"/>
      <c r="GN264" s="344">
        <f t="shared" ref="GN264:GN267" si="2145">IFERROR(+GL264*GM264,"")</f>
        <v>0</v>
      </c>
      <c r="GO264" s="346"/>
      <c r="GP264" s="347"/>
      <c r="GQ264" s="347"/>
      <c r="GR264" s="344">
        <f t="shared" ref="GR264:GR267" si="2146">IFERROR(+(IF(GL264="","0",GL264))+(IF(GN264="","0",GN264))+(IF(GQ264="","0",GQ264)),"")</f>
        <v>0</v>
      </c>
      <c r="GS264" s="345">
        <v>0.294289866351475</v>
      </c>
      <c r="GT264" s="348">
        <f t="shared" ref="GT264:GT267" si="2147">IFERROR(+GS264*(GR264-GQ264),"")</f>
        <v>0</v>
      </c>
      <c r="GU264" s="349">
        <f t="shared" ref="GU264:GU267" si="2148">IFERROR(+(IF(GR264="","0",GR264))-(IF(GT264="","0",GT264)),"")</f>
        <v>0</v>
      </c>
      <c r="GV264" s="350"/>
      <c r="GW264" s="341">
        <v>1.0</v>
      </c>
      <c r="GX264" s="342" t="s">
        <v>155</v>
      </c>
      <c r="GY264" s="343" t="s">
        <v>121</v>
      </c>
      <c r="GZ264" s="343" t="s">
        <v>152</v>
      </c>
      <c r="HA264" s="344">
        <f>ADHB!HC264</f>
        <v>0</v>
      </c>
      <c r="HB264" s="344"/>
      <c r="HC264" s="344">
        <f t="shared" ref="HC264:HC267" si="2149">iferror(HA264/HB264*100,0)</f>
        <v>0</v>
      </c>
      <c r="HD264" s="345"/>
      <c r="HE264" s="344">
        <f t="shared" ref="HE264:HE267" si="2150">IFERROR(+HC264*HD264,"")</f>
        <v>0</v>
      </c>
      <c r="HF264" s="346"/>
      <c r="HG264" s="347"/>
      <c r="HH264" s="347"/>
      <c r="HI264" s="344">
        <f t="shared" ref="HI264:HI267" si="2151">IFERROR(+(IF(HC264="","0",HC264))+(IF(HE264="","0",HE264))+(IF(HH264="","0",HH264)),"")</f>
        <v>0</v>
      </c>
      <c r="HJ264" s="345">
        <v>0.294289866351475</v>
      </c>
      <c r="HK264" s="348">
        <f t="shared" ref="HK264:HK267" si="2152">IFERROR(+HJ264*(HI264-HH264),"")</f>
        <v>0</v>
      </c>
      <c r="HL264" s="349">
        <f t="shared" ref="HL264:HL267" si="2153">IFERROR(+(IF(HI264="","0",HI264))-(IF(HK264="","0",HK264)),"")</f>
        <v>0</v>
      </c>
      <c r="HM264" s="350"/>
      <c r="HN264" s="341">
        <v>1.0</v>
      </c>
      <c r="HO264" s="342" t="s">
        <v>155</v>
      </c>
      <c r="HP264" s="343" t="s">
        <v>121</v>
      </c>
      <c r="HQ264" s="343" t="s">
        <v>152</v>
      </c>
      <c r="HR264" s="344">
        <f>ADHB!HT264</f>
        <v>0</v>
      </c>
      <c r="HS264" s="344"/>
      <c r="HT264" s="344">
        <f t="shared" ref="HT264:HT267" si="2154">iferror(HR264/HS264*100,0)</f>
        <v>0</v>
      </c>
      <c r="HU264" s="345"/>
      <c r="HV264" s="344">
        <f t="shared" ref="HV264:HV267" si="2155">IFERROR(+HT264*HU264,"")</f>
        <v>0</v>
      </c>
      <c r="HW264" s="346"/>
      <c r="HX264" s="347"/>
      <c r="HY264" s="347"/>
      <c r="HZ264" s="344">
        <f t="shared" ref="HZ264:HZ267" si="2156">IFERROR(+(IF(HT264="","0",HT264))+(IF(HV264="","0",HV264))+(IF(HY264="","0",HY264)),"")</f>
        <v>0</v>
      </c>
      <c r="IA264" s="345">
        <v>0.294289866351475</v>
      </c>
      <c r="IB264" s="348">
        <f t="shared" ref="IB264:IB267" si="2157">IFERROR(+IA264*(HZ264-HY264),"")</f>
        <v>0</v>
      </c>
      <c r="IC264" s="349">
        <f t="shared" ref="IC264:IC267" si="2158">IFERROR(+(IF(HZ264="","0",HZ264))-(IF(IB264="","0",IB264)),"")</f>
        <v>0</v>
      </c>
      <c r="ID264" s="350"/>
      <c r="IE264" s="341">
        <v>1.0</v>
      </c>
      <c r="IF264" s="342" t="s">
        <v>155</v>
      </c>
      <c r="IG264" s="343" t="s">
        <v>121</v>
      </c>
      <c r="IH264" s="343" t="s">
        <v>152</v>
      </c>
      <c r="II264" s="344">
        <f>ADHB!IK264</f>
        <v>0</v>
      </c>
      <c r="IJ264" s="344"/>
      <c r="IK264" s="344">
        <f t="shared" ref="IK264:IK267" si="2159">iferror(II264/IJ264*100,0)</f>
        <v>0</v>
      </c>
      <c r="IL264" s="345"/>
      <c r="IM264" s="344">
        <f t="shared" ref="IM264:IM267" si="2160">IFERROR(+IK264*IL264,"")</f>
        <v>0</v>
      </c>
      <c r="IN264" s="346"/>
      <c r="IO264" s="347"/>
      <c r="IP264" s="347"/>
      <c r="IQ264" s="344">
        <f t="shared" ref="IQ264:IQ267" si="2161">IFERROR(+(IF(IK264="","0",IK264))+(IF(IM264="","0",IM264))+(IF(IP264="","0",IP264)),"")</f>
        <v>0</v>
      </c>
      <c r="IR264" s="345">
        <v>0.294289866351475</v>
      </c>
      <c r="IS264" s="348">
        <f t="shared" ref="IS264:IS267" si="2162">IFERROR(+IR264*(IQ264-IP264),"")</f>
        <v>0</v>
      </c>
      <c r="IT264" s="349">
        <f t="shared" ref="IT264:IT267" si="2163">IFERROR(+(IF(IQ264="","0",IQ264))-(IF(IS264="","0",IS264)),"")</f>
        <v>0</v>
      </c>
      <c r="IU264" s="350"/>
      <c r="IV264" s="341">
        <v>1.0</v>
      </c>
      <c r="IW264" s="342" t="s">
        <v>155</v>
      </c>
      <c r="IX264" s="343" t="s">
        <v>121</v>
      </c>
      <c r="IY264" s="343" t="s">
        <v>152</v>
      </c>
      <c r="IZ264" s="344">
        <f>ADHB!JB264</f>
        <v>0</v>
      </c>
      <c r="JA264" s="344"/>
      <c r="JB264" s="344">
        <f t="shared" ref="JB264:JB267" si="2164">iferror(IZ264/JA264*100,0)</f>
        <v>0</v>
      </c>
      <c r="JC264" s="345"/>
      <c r="JD264" s="344">
        <f t="shared" ref="JD264:JD267" si="2165">IFERROR(+JB264*JC264,"")</f>
        <v>0</v>
      </c>
      <c r="JE264" s="346"/>
      <c r="JF264" s="347"/>
      <c r="JG264" s="347"/>
      <c r="JH264" s="344">
        <f t="shared" ref="JH264:JH267" si="2166">IFERROR(+(IF(JB264="","0",JB264))+(IF(JD264="","0",JD264))+(IF(JG264="","0",JG264)),"")</f>
        <v>0</v>
      </c>
      <c r="JI264" s="345">
        <v>0.294289866351475</v>
      </c>
      <c r="JJ264" s="348">
        <f t="shared" ref="JJ264:JJ267" si="2167">IFERROR(+JI264*(JH264-JG264),"")</f>
        <v>0</v>
      </c>
      <c r="JK264" s="349">
        <f t="shared" ref="JK264:JK267" si="2168">IFERROR(+(IF(JH264="","0",JH264))-(IF(JJ264="","0",JJ264)),"")</f>
        <v>0</v>
      </c>
      <c r="JL264" s="350"/>
      <c r="JM264" s="341">
        <v>1.0</v>
      </c>
      <c r="JN264" s="342" t="s">
        <v>155</v>
      </c>
      <c r="JO264" s="343" t="s">
        <v>121</v>
      </c>
      <c r="JP264" s="343" t="s">
        <v>152</v>
      </c>
      <c r="JQ264" s="344">
        <f>ADHB!JS264</f>
        <v>0</v>
      </c>
      <c r="JR264" s="344"/>
      <c r="JS264" s="344">
        <f t="shared" ref="JS264:JS267" si="2169">iferror(JQ264/JR264*100,0)</f>
        <v>0</v>
      </c>
      <c r="JT264" s="345"/>
      <c r="JU264" s="344">
        <f t="shared" ref="JU264:JU267" si="2170">IFERROR(+JS264*JT264,"")</f>
        <v>0</v>
      </c>
      <c r="JV264" s="346"/>
      <c r="JW264" s="347"/>
      <c r="JX264" s="347"/>
      <c r="JY264" s="344">
        <f t="shared" ref="JY264:JY267" si="2171">IFERROR(+(IF(JS264="","0",JS264))+(IF(JU264="","0",JU264))+(IF(JX264="","0",JX264)),"")</f>
        <v>0</v>
      </c>
      <c r="JZ264" s="345">
        <v>0.294289866351475</v>
      </c>
      <c r="KA264" s="348">
        <f t="shared" ref="KA264:KA267" si="2172">IFERROR(+JZ264*(JY264-JX264),"")</f>
        <v>0</v>
      </c>
      <c r="KB264" s="349">
        <f t="shared" ref="KB264:KB267" si="2173">IFERROR(+(IF(JY264="","0",JY264))-(IF(KA264="","0",KA264)),"")</f>
        <v>0</v>
      </c>
      <c r="KC264" s="350"/>
      <c r="KD264" s="341">
        <v>1.0</v>
      </c>
      <c r="KE264" s="342" t="s">
        <v>155</v>
      </c>
      <c r="KF264" s="343" t="s">
        <v>121</v>
      </c>
      <c r="KG264" s="343" t="s">
        <v>152</v>
      </c>
      <c r="KH264" s="344">
        <f>ADHB!KJ264</f>
        <v>0</v>
      </c>
      <c r="KI264" s="344"/>
      <c r="KJ264" s="344">
        <f t="shared" ref="KJ264:KJ267" si="2174">iferror(KH264/KI264*100,0)</f>
        <v>0</v>
      </c>
      <c r="KK264" s="345"/>
      <c r="KL264" s="344">
        <f t="shared" ref="KL264:KL267" si="2175">IFERROR(+KJ264*KK264,"")</f>
        <v>0</v>
      </c>
      <c r="KM264" s="346"/>
      <c r="KN264" s="347"/>
      <c r="KO264" s="347"/>
      <c r="KP264" s="344">
        <f t="shared" ref="KP264:KP267" si="2176">IFERROR(+(IF(KJ264="","0",KJ264))+(IF(KL264="","0",KL264))+(IF(KO264="","0",KO264)),"")</f>
        <v>0</v>
      </c>
      <c r="KQ264" s="345">
        <v>0.294289866351475</v>
      </c>
      <c r="KR264" s="348">
        <f t="shared" ref="KR264:KR267" si="2177">IFERROR(+KQ264*(KP264-KO264),"")</f>
        <v>0</v>
      </c>
      <c r="KS264" s="349">
        <f t="shared" ref="KS264:KS267" si="2178">IFERROR(+(IF(KP264="","0",KP264))-(IF(KR264="","0",KR264)),"")</f>
        <v>0</v>
      </c>
      <c r="KT264" s="350"/>
      <c r="KU264" s="351"/>
    </row>
    <row r="265" ht="15.75" customHeight="1">
      <c r="A265" s="341">
        <v>2.0</v>
      </c>
      <c r="B265" s="342" t="s">
        <v>156</v>
      </c>
      <c r="C265" s="343" t="s">
        <v>121</v>
      </c>
      <c r="D265" s="343" t="s">
        <v>152</v>
      </c>
      <c r="E265" s="344">
        <f>ADHB!G265</f>
        <v>0</v>
      </c>
      <c r="F265" s="344"/>
      <c r="G265" s="344">
        <f t="shared" si="2089"/>
        <v>0</v>
      </c>
      <c r="H265" s="345"/>
      <c r="I265" s="344">
        <f t="shared" si="2090"/>
        <v>0</v>
      </c>
      <c r="J265" s="346"/>
      <c r="K265" s="347"/>
      <c r="L265" s="347"/>
      <c r="M265" s="344">
        <f t="shared" si="2091"/>
        <v>0</v>
      </c>
      <c r="N265" s="345">
        <v>0.294289866351475</v>
      </c>
      <c r="O265" s="348">
        <f t="shared" si="2092"/>
        <v>0</v>
      </c>
      <c r="P265" s="349">
        <f t="shared" si="2093"/>
        <v>0</v>
      </c>
      <c r="Q265" s="350"/>
      <c r="R265" s="341">
        <v>2.0</v>
      </c>
      <c r="S265" s="342" t="s">
        <v>156</v>
      </c>
      <c r="T265" s="343" t="s">
        <v>121</v>
      </c>
      <c r="U265" s="343" t="s">
        <v>152</v>
      </c>
      <c r="V265" s="344">
        <f>ADHB!X265</f>
        <v>0</v>
      </c>
      <c r="W265" s="344"/>
      <c r="X265" s="344">
        <f t="shared" si="2094"/>
        <v>0</v>
      </c>
      <c r="Y265" s="345"/>
      <c r="Z265" s="344">
        <f t="shared" si="2095"/>
        <v>0</v>
      </c>
      <c r="AA265" s="346"/>
      <c r="AB265" s="347"/>
      <c r="AC265" s="347"/>
      <c r="AD265" s="344">
        <f t="shared" si="2096"/>
        <v>0</v>
      </c>
      <c r="AE265" s="345">
        <v>0.294289866351475</v>
      </c>
      <c r="AF265" s="348">
        <f t="shared" si="2097"/>
        <v>0</v>
      </c>
      <c r="AG265" s="349">
        <f t="shared" si="2098"/>
        <v>0</v>
      </c>
      <c r="AH265" s="350"/>
      <c r="AI265" s="341">
        <v>2.0</v>
      </c>
      <c r="AJ265" s="342" t="s">
        <v>156</v>
      </c>
      <c r="AK265" s="343" t="s">
        <v>121</v>
      </c>
      <c r="AL265" s="343" t="s">
        <v>152</v>
      </c>
      <c r="AM265" s="344">
        <f>ADHB!AO265</f>
        <v>0</v>
      </c>
      <c r="AN265" s="344"/>
      <c r="AO265" s="344">
        <f t="shared" si="2099"/>
        <v>0</v>
      </c>
      <c r="AP265" s="345"/>
      <c r="AQ265" s="344">
        <f t="shared" si="2100"/>
        <v>0</v>
      </c>
      <c r="AR265" s="346"/>
      <c r="AS265" s="347"/>
      <c r="AT265" s="347"/>
      <c r="AU265" s="344">
        <f t="shared" si="2101"/>
        <v>0</v>
      </c>
      <c r="AV265" s="345">
        <v>0.294289866351475</v>
      </c>
      <c r="AW265" s="348">
        <f t="shared" si="2102"/>
        <v>0</v>
      </c>
      <c r="AX265" s="349">
        <f t="shared" si="2103"/>
        <v>0</v>
      </c>
      <c r="AY265" s="350"/>
      <c r="AZ265" s="341">
        <v>2.0</v>
      </c>
      <c r="BA265" s="342" t="s">
        <v>156</v>
      </c>
      <c r="BB265" s="343" t="s">
        <v>121</v>
      </c>
      <c r="BC265" s="343" t="s">
        <v>152</v>
      </c>
      <c r="BD265" s="344">
        <f>ADHB!BF265</f>
        <v>0</v>
      </c>
      <c r="BE265" s="344"/>
      <c r="BF265" s="344">
        <f t="shared" si="2104"/>
        <v>0</v>
      </c>
      <c r="BG265" s="345"/>
      <c r="BH265" s="344">
        <f t="shared" si="2105"/>
        <v>0</v>
      </c>
      <c r="BI265" s="346"/>
      <c r="BJ265" s="347"/>
      <c r="BK265" s="347"/>
      <c r="BL265" s="344">
        <f t="shared" si="2106"/>
        <v>0</v>
      </c>
      <c r="BM265" s="345">
        <v>0.294289866351475</v>
      </c>
      <c r="BN265" s="348">
        <f t="shared" si="2107"/>
        <v>0</v>
      </c>
      <c r="BO265" s="349">
        <f t="shared" si="2108"/>
        <v>0</v>
      </c>
      <c r="BP265" s="350"/>
      <c r="BQ265" s="341">
        <v>2.0</v>
      </c>
      <c r="BR265" s="342" t="s">
        <v>156</v>
      </c>
      <c r="BS265" s="343" t="s">
        <v>121</v>
      </c>
      <c r="BT265" s="343" t="s">
        <v>152</v>
      </c>
      <c r="BU265" s="344">
        <f>ADHB!BW265</f>
        <v>0</v>
      </c>
      <c r="BV265" s="344"/>
      <c r="BW265" s="344">
        <f t="shared" si="2109"/>
        <v>0</v>
      </c>
      <c r="BX265" s="345"/>
      <c r="BY265" s="344">
        <f t="shared" si="2110"/>
        <v>0</v>
      </c>
      <c r="BZ265" s="346"/>
      <c r="CA265" s="347"/>
      <c r="CB265" s="347"/>
      <c r="CC265" s="344">
        <f t="shared" si="2111"/>
        <v>0</v>
      </c>
      <c r="CD265" s="345">
        <v>0.294289866351475</v>
      </c>
      <c r="CE265" s="348">
        <f t="shared" si="2112"/>
        <v>0</v>
      </c>
      <c r="CF265" s="349">
        <f t="shared" si="2113"/>
        <v>0</v>
      </c>
      <c r="CG265" s="350"/>
      <c r="CH265" s="341">
        <v>2.0</v>
      </c>
      <c r="CI265" s="342" t="s">
        <v>156</v>
      </c>
      <c r="CJ265" s="343" t="s">
        <v>121</v>
      </c>
      <c r="CK265" s="343" t="s">
        <v>152</v>
      </c>
      <c r="CL265" s="344">
        <f>ADHB!CN265</f>
        <v>0</v>
      </c>
      <c r="CM265" s="344"/>
      <c r="CN265" s="344">
        <f t="shared" si="2114"/>
        <v>0</v>
      </c>
      <c r="CO265" s="345"/>
      <c r="CP265" s="344">
        <f t="shared" si="2115"/>
        <v>0</v>
      </c>
      <c r="CQ265" s="346"/>
      <c r="CR265" s="347"/>
      <c r="CS265" s="347"/>
      <c r="CT265" s="344">
        <f t="shared" si="2116"/>
        <v>0</v>
      </c>
      <c r="CU265" s="345">
        <v>0.294289866351475</v>
      </c>
      <c r="CV265" s="348">
        <f t="shared" si="2117"/>
        <v>0</v>
      </c>
      <c r="CW265" s="349">
        <f t="shared" si="2118"/>
        <v>0</v>
      </c>
      <c r="CX265" s="350"/>
      <c r="CY265" s="341">
        <v>2.0</v>
      </c>
      <c r="CZ265" s="342" t="s">
        <v>156</v>
      </c>
      <c r="DA265" s="343" t="s">
        <v>121</v>
      </c>
      <c r="DB265" s="343" t="s">
        <v>152</v>
      </c>
      <c r="DC265" s="344">
        <f>ADHB!DE265</f>
        <v>0</v>
      </c>
      <c r="DD265" s="344"/>
      <c r="DE265" s="344">
        <f t="shared" si="2119"/>
        <v>0</v>
      </c>
      <c r="DF265" s="345"/>
      <c r="DG265" s="344">
        <f t="shared" si="2120"/>
        <v>0</v>
      </c>
      <c r="DH265" s="346"/>
      <c r="DI265" s="347"/>
      <c r="DJ265" s="347"/>
      <c r="DK265" s="344">
        <f t="shared" si="2121"/>
        <v>0</v>
      </c>
      <c r="DL265" s="345">
        <v>0.294289866351475</v>
      </c>
      <c r="DM265" s="348">
        <f t="shared" si="2122"/>
        <v>0</v>
      </c>
      <c r="DN265" s="349">
        <f t="shared" si="2123"/>
        <v>0</v>
      </c>
      <c r="DO265" s="350"/>
      <c r="DP265" s="341">
        <v>2.0</v>
      </c>
      <c r="DQ265" s="342" t="s">
        <v>156</v>
      </c>
      <c r="DR265" s="343" t="s">
        <v>121</v>
      </c>
      <c r="DS265" s="343" t="s">
        <v>152</v>
      </c>
      <c r="DT265" s="344">
        <f>ADHB!DV265</f>
        <v>0</v>
      </c>
      <c r="DU265" s="344"/>
      <c r="DV265" s="344">
        <f t="shared" si="2124"/>
        <v>0</v>
      </c>
      <c r="DW265" s="345"/>
      <c r="DX265" s="344">
        <f t="shared" si="2125"/>
        <v>0</v>
      </c>
      <c r="DY265" s="346"/>
      <c r="DZ265" s="347"/>
      <c r="EA265" s="347"/>
      <c r="EB265" s="344">
        <f t="shared" si="2126"/>
        <v>0</v>
      </c>
      <c r="EC265" s="345">
        <v>0.294289866351475</v>
      </c>
      <c r="ED265" s="348">
        <f t="shared" si="2127"/>
        <v>0</v>
      </c>
      <c r="EE265" s="349">
        <f t="shared" si="2128"/>
        <v>0</v>
      </c>
      <c r="EF265" s="350"/>
      <c r="EG265" s="341">
        <v>2.0</v>
      </c>
      <c r="EH265" s="342" t="s">
        <v>156</v>
      </c>
      <c r="EI265" s="343" t="s">
        <v>121</v>
      </c>
      <c r="EJ265" s="343" t="s">
        <v>152</v>
      </c>
      <c r="EK265" s="344">
        <f>ADHB!EM265</f>
        <v>0</v>
      </c>
      <c r="EL265" s="344"/>
      <c r="EM265" s="344">
        <f t="shared" si="2129"/>
        <v>0</v>
      </c>
      <c r="EN265" s="345"/>
      <c r="EO265" s="344">
        <f t="shared" si="2130"/>
        <v>0</v>
      </c>
      <c r="EP265" s="346"/>
      <c r="EQ265" s="347"/>
      <c r="ER265" s="347"/>
      <c r="ES265" s="344">
        <f t="shared" si="2131"/>
        <v>0</v>
      </c>
      <c r="ET265" s="345">
        <v>0.294289866351475</v>
      </c>
      <c r="EU265" s="348">
        <f t="shared" si="2132"/>
        <v>0</v>
      </c>
      <c r="EV265" s="349">
        <f t="shared" si="2133"/>
        <v>0</v>
      </c>
      <c r="EW265" s="350"/>
      <c r="EX265" s="341">
        <v>2.0</v>
      </c>
      <c r="EY265" s="342" t="s">
        <v>156</v>
      </c>
      <c r="EZ265" s="343" t="s">
        <v>121</v>
      </c>
      <c r="FA265" s="343" t="s">
        <v>152</v>
      </c>
      <c r="FB265" s="344">
        <f>ADHB!FD265</f>
        <v>0</v>
      </c>
      <c r="FC265" s="344"/>
      <c r="FD265" s="344">
        <f t="shared" si="2134"/>
        <v>0</v>
      </c>
      <c r="FE265" s="345"/>
      <c r="FF265" s="344">
        <f t="shared" si="2135"/>
        <v>0</v>
      </c>
      <c r="FG265" s="346"/>
      <c r="FH265" s="347"/>
      <c r="FI265" s="347"/>
      <c r="FJ265" s="344">
        <f t="shared" si="2136"/>
        <v>0</v>
      </c>
      <c r="FK265" s="345">
        <v>0.294289866351475</v>
      </c>
      <c r="FL265" s="348">
        <f t="shared" si="2137"/>
        <v>0</v>
      </c>
      <c r="FM265" s="349">
        <f t="shared" si="2138"/>
        <v>0</v>
      </c>
      <c r="FN265" s="350"/>
      <c r="FO265" s="341">
        <v>2.0</v>
      </c>
      <c r="FP265" s="342" t="s">
        <v>156</v>
      </c>
      <c r="FQ265" s="343" t="s">
        <v>121</v>
      </c>
      <c r="FR265" s="343" t="s">
        <v>152</v>
      </c>
      <c r="FS265" s="344">
        <f>ADHB!FU265</f>
        <v>0</v>
      </c>
      <c r="FT265" s="344"/>
      <c r="FU265" s="344">
        <f t="shared" si="2139"/>
        <v>0</v>
      </c>
      <c r="FV265" s="345"/>
      <c r="FW265" s="344">
        <f t="shared" si="2140"/>
        <v>0</v>
      </c>
      <c r="FX265" s="346"/>
      <c r="FY265" s="347"/>
      <c r="FZ265" s="347"/>
      <c r="GA265" s="344">
        <f t="shared" si="2141"/>
        <v>0</v>
      </c>
      <c r="GB265" s="345">
        <v>0.294289866351475</v>
      </c>
      <c r="GC265" s="348">
        <f t="shared" si="2142"/>
        <v>0</v>
      </c>
      <c r="GD265" s="349">
        <f t="shared" si="2143"/>
        <v>0</v>
      </c>
      <c r="GE265" s="350"/>
      <c r="GF265" s="341">
        <v>2.0</v>
      </c>
      <c r="GG265" s="342" t="s">
        <v>156</v>
      </c>
      <c r="GH265" s="343" t="s">
        <v>121</v>
      </c>
      <c r="GI265" s="343" t="s">
        <v>152</v>
      </c>
      <c r="GJ265" s="344">
        <f>ADHB!GL265</f>
        <v>0</v>
      </c>
      <c r="GK265" s="344"/>
      <c r="GL265" s="344">
        <f t="shared" si="2144"/>
        <v>0</v>
      </c>
      <c r="GM265" s="345"/>
      <c r="GN265" s="344">
        <f t="shared" si="2145"/>
        <v>0</v>
      </c>
      <c r="GO265" s="346"/>
      <c r="GP265" s="347"/>
      <c r="GQ265" s="347"/>
      <c r="GR265" s="344">
        <f t="shared" si="2146"/>
        <v>0</v>
      </c>
      <c r="GS265" s="345">
        <v>0.294289866351475</v>
      </c>
      <c r="GT265" s="348">
        <f t="shared" si="2147"/>
        <v>0</v>
      </c>
      <c r="GU265" s="349">
        <f t="shared" si="2148"/>
        <v>0</v>
      </c>
      <c r="GV265" s="350"/>
      <c r="GW265" s="341">
        <v>2.0</v>
      </c>
      <c r="GX265" s="342" t="s">
        <v>156</v>
      </c>
      <c r="GY265" s="343" t="s">
        <v>121</v>
      </c>
      <c r="GZ265" s="343" t="s">
        <v>152</v>
      </c>
      <c r="HA265" s="344">
        <f>ADHB!HC265</f>
        <v>0</v>
      </c>
      <c r="HB265" s="344"/>
      <c r="HC265" s="344">
        <f t="shared" si="2149"/>
        <v>0</v>
      </c>
      <c r="HD265" s="345"/>
      <c r="HE265" s="344">
        <f t="shared" si="2150"/>
        <v>0</v>
      </c>
      <c r="HF265" s="346"/>
      <c r="HG265" s="347"/>
      <c r="HH265" s="347"/>
      <c r="HI265" s="344">
        <f t="shared" si="2151"/>
        <v>0</v>
      </c>
      <c r="HJ265" s="345">
        <v>0.294289866351475</v>
      </c>
      <c r="HK265" s="348">
        <f t="shared" si="2152"/>
        <v>0</v>
      </c>
      <c r="HL265" s="349">
        <f t="shared" si="2153"/>
        <v>0</v>
      </c>
      <c r="HM265" s="350"/>
      <c r="HN265" s="341">
        <v>2.0</v>
      </c>
      <c r="HO265" s="342" t="s">
        <v>156</v>
      </c>
      <c r="HP265" s="343" t="s">
        <v>121</v>
      </c>
      <c r="HQ265" s="343" t="s">
        <v>152</v>
      </c>
      <c r="HR265" s="344">
        <f>ADHB!HT265</f>
        <v>0</v>
      </c>
      <c r="HS265" s="344"/>
      <c r="HT265" s="344">
        <f t="shared" si="2154"/>
        <v>0</v>
      </c>
      <c r="HU265" s="345"/>
      <c r="HV265" s="344">
        <f t="shared" si="2155"/>
        <v>0</v>
      </c>
      <c r="HW265" s="346"/>
      <c r="HX265" s="347"/>
      <c r="HY265" s="347"/>
      <c r="HZ265" s="344">
        <f t="shared" si="2156"/>
        <v>0</v>
      </c>
      <c r="IA265" s="345">
        <v>0.294289866351475</v>
      </c>
      <c r="IB265" s="348">
        <f t="shared" si="2157"/>
        <v>0</v>
      </c>
      <c r="IC265" s="349">
        <f t="shared" si="2158"/>
        <v>0</v>
      </c>
      <c r="ID265" s="350"/>
      <c r="IE265" s="341">
        <v>2.0</v>
      </c>
      <c r="IF265" s="342" t="s">
        <v>156</v>
      </c>
      <c r="IG265" s="343" t="s">
        <v>121</v>
      </c>
      <c r="IH265" s="343" t="s">
        <v>152</v>
      </c>
      <c r="II265" s="344">
        <f>ADHB!IK265</f>
        <v>0</v>
      </c>
      <c r="IJ265" s="344"/>
      <c r="IK265" s="344">
        <f t="shared" si="2159"/>
        <v>0</v>
      </c>
      <c r="IL265" s="345"/>
      <c r="IM265" s="344">
        <f t="shared" si="2160"/>
        <v>0</v>
      </c>
      <c r="IN265" s="346"/>
      <c r="IO265" s="347"/>
      <c r="IP265" s="347"/>
      <c r="IQ265" s="344">
        <f t="shared" si="2161"/>
        <v>0</v>
      </c>
      <c r="IR265" s="345">
        <v>0.294289866351475</v>
      </c>
      <c r="IS265" s="348">
        <f t="shared" si="2162"/>
        <v>0</v>
      </c>
      <c r="IT265" s="349">
        <f t="shared" si="2163"/>
        <v>0</v>
      </c>
      <c r="IU265" s="350"/>
      <c r="IV265" s="341">
        <v>2.0</v>
      </c>
      <c r="IW265" s="342" t="s">
        <v>156</v>
      </c>
      <c r="IX265" s="343" t="s">
        <v>121</v>
      </c>
      <c r="IY265" s="343" t="s">
        <v>152</v>
      </c>
      <c r="IZ265" s="344">
        <f>ADHB!JB265</f>
        <v>0</v>
      </c>
      <c r="JA265" s="344"/>
      <c r="JB265" s="344">
        <f t="shared" si="2164"/>
        <v>0</v>
      </c>
      <c r="JC265" s="345"/>
      <c r="JD265" s="344">
        <f t="shared" si="2165"/>
        <v>0</v>
      </c>
      <c r="JE265" s="346"/>
      <c r="JF265" s="347"/>
      <c r="JG265" s="347"/>
      <c r="JH265" s="344">
        <f t="shared" si="2166"/>
        <v>0</v>
      </c>
      <c r="JI265" s="345">
        <v>0.294289866351475</v>
      </c>
      <c r="JJ265" s="348">
        <f t="shared" si="2167"/>
        <v>0</v>
      </c>
      <c r="JK265" s="349">
        <f t="shared" si="2168"/>
        <v>0</v>
      </c>
      <c r="JL265" s="350"/>
      <c r="JM265" s="341">
        <v>2.0</v>
      </c>
      <c r="JN265" s="342" t="s">
        <v>156</v>
      </c>
      <c r="JO265" s="343" t="s">
        <v>121</v>
      </c>
      <c r="JP265" s="343" t="s">
        <v>152</v>
      </c>
      <c r="JQ265" s="344">
        <f>ADHB!JS265</f>
        <v>0</v>
      </c>
      <c r="JR265" s="344"/>
      <c r="JS265" s="344">
        <f t="shared" si="2169"/>
        <v>0</v>
      </c>
      <c r="JT265" s="345"/>
      <c r="JU265" s="344">
        <f t="shared" si="2170"/>
        <v>0</v>
      </c>
      <c r="JV265" s="346"/>
      <c r="JW265" s="347"/>
      <c r="JX265" s="347"/>
      <c r="JY265" s="344">
        <f t="shared" si="2171"/>
        <v>0</v>
      </c>
      <c r="JZ265" s="345">
        <v>0.294289866351475</v>
      </c>
      <c r="KA265" s="348">
        <f t="shared" si="2172"/>
        <v>0</v>
      </c>
      <c r="KB265" s="349">
        <f t="shared" si="2173"/>
        <v>0</v>
      </c>
      <c r="KC265" s="350"/>
      <c r="KD265" s="341">
        <v>2.0</v>
      </c>
      <c r="KE265" s="342" t="s">
        <v>156</v>
      </c>
      <c r="KF265" s="343" t="s">
        <v>121</v>
      </c>
      <c r="KG265" s="343" t="s">
        <v>152</v>
      </c>
      <c r="KH265" s="344">
        <f>ADHB!KJ265</f>
        <v>0</v>
      </c>
      <c r="KI265" s="344"/>
      <c r="KJ265" s="344">
        <f t="shared" si="2174"/>
        <v>0</v>
      </c>
      <c r="KK265" s="345"/>
      <c r="KL265" s="344">
        <f t="shared" si="2175"/>
        <v>0</v>
      </c>
      <c r="KM265" s="346"/>
      <c r="KN265" s="347"/>
      <c r="KO265" s="347"/>
      <c r="KP265" s="344">
        <f t="shared" si="2176"/>
        <v>0</v>
      </c>
      <c r="KQ265" s="345">
        <v>0.294289866351475</v>
      </c>
      <c r="KR265" s="348">
        <f t="shared" si="2177"/>
        <v>0</v>
      </c>
      <c r="KS265" s="349">
        <f t="shared" si="2178"/>
        <v>0</v>
      </c>
      <c r="KT265" s="350"/>
      <c r="KU265" s="351"/>
    </row>
    <row r="266" ht="15.75" customHeight="1">
      <c r="A266" s="341">
        <v>3.0</v>
      </c>
      <c r="B266" s="342" t="s">
        <v>157</v>
      </c>
      <c r="C266" s="343" t="s">
        <v>121</v>
      </c>
      <c r="D266" s="343" t="s">
        <v>152</v>
      </c>
      <c r="E266" s="344">
        <f>ADHB!G266</f>
        <v>0</v>
      </c>
      <c r="F266" s="344"/>
      <c r="G266" s="344">
        <f t="shared" si="2089"/>
        <v>0</v>
      </c>
      <c r="H266" s="345"/>
      <c r="I266" s="344">
        <f t="shared" si="2090"/>
        <v>0</v>
      </c>
      <c r="J266" s="346"/>
      <c r="K266" s="347"/>
      <c r="L266" s="347"/>
      <c r="M266" s="344">
        <f t="shared" si="2091"/>
        <v>0</v>
      </c>
      <c r="N266" s="345">
        <v>0.294289866351475</v>
      </c>
      <c r="O266" s="348">
        <f t="shared" si="2092"/>
        <v>0</v>
      </c>
      <c r="P266" s="349">
        <f t="shared" si="2093"/>
        <v>0</v>
      </c>
      <c r="Q266" s="350"/>
      <c r="R266" s="341">
        <v>3.0</v>
      </c>
      <c r="S266" s="342" t="s">
        <v>157</v>
      </c>
      <c r="T266" s="343" t="s">
        <v>121</v>
      </c>
      <c r="U266" s="343" t="s">
        <v>152</v>
      </c>
      <c r="V266" s="344">
        <f>ADHB!X266</f>
        <v>0</v>
      </c>
      <c r="W266" s="344"/>
      <c r="X266" s="344">
        <f t="shared" si="2094"/>
        <v>0</v>
      </c>
      <c r="Y266" s="345"/>
      <c r="Z266" s="344">
        <f t="shared" si="2095"/>
        <v>0</v>
      </c>
      <c r="AA266" s="346"/>
      <c r="AB266" s="347"/>
      <c r="AC266" s="347"/>
      <c r="AD266" s="344">
        <f t="shared" si="2096"/>
        <v>0</v>
      </c>
      <c r="AE266" s="345">
        <v>0.294289866351475</v>
      </c>
      <c r="AF266" s="348">
        <f t="shared" si="2097"/>
        <v>0</v>
      </c>
      <c r="AG266" s="349">
        <f t="shared" si="2098"/>
        <v>0</v>
      </c>
      <c r="AH266" s="350"/>
      <c r="AI266" s="341">
        <v>3.0</v>
      </c>
      <c r="AJ266" s="342" t="s">
        <v>157</v>
      </c>
      <c r="AK266" s="343" t="s">
        <v>121</v>
      </c>
      <c r="AL266" s="343" t="s">
        <v>152</v>
      </c>
      <c r="AM266" s="344">
        <f>ADHB!AO266</f>
        <v>0</v>
      </c>
      <c r="AN266" s="344"/>
      <c r="AO266" s="344">
        <f t="shared" si="2099"/>
        <v>0</v>
      </c>
      <c r="AP266" s="345"/>
      <c r="AQ266" s="344">
        <f t="shared" si="2100"/>
        <v>0</v>
      </c>
      <c r="AR266" s="346"/>
      <c r="AS266" s="347"/>
      <c r="AT266" s="347"/>
      <c r="AU266" s="344">
        <f t="shared" si="2101"/>
        <v>0</v>
      </c>
      <c r="AV266" s="345">
        <v>0.294289866351475</v>
      </c>
      <c r="AW266" s="348">
        <f t="shared" si="2102"/>
        <v>0</v>
      </c>
      <c r="AX266" s="349">
        <f t="shared" si="2103"/>
        <v>0</v>
      </c>
      <c r="AY266" s="350"/>
      <c r="AZ266" s="341">
        <v>3.0</v>
      </c>
      <c r="BA266" s="342" t="s">
        <v>157</v>
      </c>
      <c r="BB266" s="343" t="s">
        <v>121</v>
      </c>
      <c r="BC266" s="343" t="s">
        <v>152</v>
      </c>
      <c r="BD266" s="344">
        <f>ADHB!BF266</f>
        <v>0</v>
      </c>
      <c r="BE266" s="344"/>
      <c r="BF266" s="344">
        <f t="shared" si="2104"/>
        <v>0</v>
      </c>
      <c r="BG266" s="345"/>
      <c r="BH266" s="344">
        <f t="shared" si="2105"/>
        <v>0</v>
      </c>
      <c r="BI266" s="346"/>
      <c r="BJ266" s="347"/>
      <c r="BK266" s="347"/>
      <c r="BL266" s="344">
        <f t="shared" si="2106"/>
        <v>0</v>
      </c>
      <c r="BM266" s="345">
        <v>0.294289866351475</v>
      </c>
      <c r="BN266" s="348">
        <f t="shared" si="2107"/>
        <v>0</v>
      </c>
      <c r="BO266" s="349">
        <f t="shared" si="2108"/>
        <v>0</v>
      </c>
      <c r="BP266" s="350"/>
      <c r="BQ266" s="341">
        <v>3.0</v>
      </c>
      <c r="BR266" s="342" t="s">
        <v>157</v>
      </c>
      <c r="BS266" s="343" t="s">
        <v>121</v>
      </c>
      <c r="BT266" s="343" t="s">
        <v>152</v>
      </c>
      <c r="BU266" s="344">
        <f>ADHB!BW266</f>
        <v>0</v>
      </c>
      <c r="BV266" s="344"/>
      <c r="BW266" s="344">
        <f t="shared" si="2109"/>
        <v>0</v>
      </c>
      <c r="BX266" s="345"/>
      <c r="BY266" s="344">
        <f t="shared" si="2110"/>
        <v>0</v>
      </c>
      <c r="BZ266" s="346"/>
      <c r="CA266" s="347"/>
      <c r="CB266" s="347"/>
      <c r="CC266" s="344">
        <f t="shared" si="2111"/>
        <v>0</v>
      </c>
      <c r="CD266" s="345">
        <v>0.294289866351475</v>
      </c>
      <c r="CE266" s="348">
        <f t="shared" si="2112"/>
        <v>0</v>
      </c>
      <c r="CF266" s="349">
        <f t="shared" si="2113"/>
        <v>0</v>
      </c>
      <c r="CG266" s="350"/>
      <c r="CH266" s="341">
        <v>3.0</v>
      </c>
      <c r="CI266" s="342" t="s">
        <v>157</v>
      </c>
      <c r="CJ266" s="343" t="s">
        <v>121</v>
      </c>
      <c r="CK266" s="343" t="s">
        <v>152</v>
      </c>
      <c r="CL266" s="344">
        <f>ADHB!CN266</f>
        <v>0</v>
      </c>
      <c r="CM266" s="344"/>
      <c r="CN266" s="344">
        <f t="shared" si="2114"/>
        <v>0</v>
      </c>
      <c r="CO266" s="345"/>
      <c r="CP266" s="344">
        <f t="shared" si="2115"/>
        <v>0</v>
      </c>
      <c r="CQ266" s="346"/>
      <c r="CR266" s="347"/>
      <c r="CS266" s="347"/>
      <c r="CT266" s="344">
        <f t="shared" si="2116"/>
        <v>0</v>
      </c>
      <c r="CU266" s="345">
        <v>0.294289866351475</v>
      </c>
      <c r="CV266" s="348">
        <f t="shared" si="2117"/>
        <v>0</v>
      </c>
      <c r="CW266" s="349">
        <f t="shared" si="2118"/>
        <v>0</v>
      </c>
      <c r="CX266" s="350"/>
      <c r="CY266" s="341">
        <v>3.0</v>
      </c>
      <c r="CZ266" s="342" t="s">
        <v>157</v>
      </c>
      <c r="DA266" s="343" t="s">
        <v>121</v>
      </c>
      <c r="DB266" s="343" t="s">
        <v>152</v>
      </c>
      <c r="DC266" s="344">
        <f>ADHB!DE266</f>
        <v>0</v>
      </c>
      <c r="DD266" s="344"/>
      <c r="DE266" s="344">
        <f t="shared" si="2119"/>
        <v>0</v>
      </c>
      <c r="DF266" s="345"/>
      <c r="DG266" s="344">
        <f t="shared" si="2120"/>
        <v>0</v>
      </c>
      <c r="DH266" s="346"/>
      <c r="DI266" s="347"/>
      <c r="DJ266" s="347"/>
      <c r="DK266" s="344">
        <f t="shared" si="2121"/>
        <v>0</v>
      </c>
      <c r="DL266" s="345">
        <v>0.294289866351475</v>
      </c>
      <c r="DM266" s="348">
        <f t="shared" si="2122"/>
        <v>0</v>
      </c>
      <c r="DN266" s="349">
        <f t="shared" si="2123"/>
        <v>0</v>
      </c>
      <c r="DO266" s="350"/>
      <c r="DP266" s="341">
        <v>3.0</v>
      </c>
      <c r="DQ266" s="342" t="s">
        <v>157</v>
      </c>
      <c r="DR266" s="343" t="s">
        <v>121</v>
      </c>
      <c r="DS266" s="343" t="s">
        <v>152</v>
      </c>
      <c r="DT266" s="344">
        <f>ADHB!DV266</f>
        <v>0</v>
      </c>
      <c r="DU266" s="344"/>
      <c r="DV266" s="344">
        <f t="shared" si="2124"/>
        <v>0</v>
      </c>
      <c r="DW266" s="345"/>
      <c r="DX266" s="344">
        <f t="shared" si="2125"/>
        <v>0</v>
      </c>
      <c r="DY266" s="346"/>
      <c r="DZ266" s="347"/>
      <c r="EA266" s="347"/>
      <c r="EB266" s="344">
        <f t="shared" si="2126"/>
        <v>0</v>
      </c>
      <c r="EC266" s="345">
        <v>0.294289866351475</v>
      </c>
      <c r="ED266" s="348">
        <f t="shared" si="2127"/>
        <v>0</v>
      </c>
      <c r="EE266" s="349">
        <f t="shared" si="2128"/>
        <v>0</v>
      </c>
      <c r="EF266" s="350"/>
      <c r="EG266" s="341">
        <v>3.0</v>
      </c>
      <c r="EH266" s="342" t="s">
        <v>157</v>
      </c>
      <c r="EI266" s="343" t="s">
        <v>121</v>
      </c>
      <c r="EJ266" s="343" t="s">
        <v>152</v>
      </c>
      <c r="EK266" s="344">
        <f>ADHB!EM266</f>
        <v>0</v>
      </c>
      <c r="EL266" s="344"/>
      <c r="EM266" s="344">
        <f t="shared" si="2129"/>
        <v>0</v>
      </c>
      <c r="EN266" s="345"/>
      <c r="EO266" s="344">
        <f t="shared" si="2130"/>
        <v>0</v>
      </c>
      <c r="EP266" s="346"/>
      <c r="EQ266" s="347"/>
      <c r="ER266" s="347"/>
      <c r="ES266" s="344">
        <f t="shared" si="2131"/>
        <v>0</v>
      </c>
      <c r="ET266" s="345">
        <v>0.294289866351475</v>
      </c>
      <c r="EU266" s="348">
        <f t="shared" si="2132"/>
        <v>0</v>
      </c>
      <c r="EV266" s="349">
        <f t="shared" si="2133"/>
        <v>0</v>
      </c>
      <c r="EW266" s="350"/>
      <c r="EX266" s="341">
        <v>3.0</v>
      </c>
      <c r="EY266" s="342" t="s">
        <v>157</v>
      </c>
      <c r="EZ266" s="343" t="s">
        <v>121</v>
      </c>
      <c r="FA266" s="343" t="s">
        <v>152</v>
      </c>
      <c r="FB266" s="344">
        <f>ADHB!FD266</f>
        <v>0</v>
      </c>
      <c r="FC266" s="344"/>
      <c r="FD266" s="344">
        <f t="shared" si="2134"/>
        <v>0</v>
      </c>
      <c r="FE266" s="345"/>
      <c r="FF266" s="344">
        <f t="shared" si="2135"/>
        <v>0</v>
      </c>
      <c r="FG266" s="346"/>
      <c r="FH266" s="347"/>
      <c r="FI266" s="347"/>
      <c r="FJ266" s="344">
        <f t="shared" si="2136"/>
        <v>0</v>
      </c>
      <c r="FK266" s="345">
        <v>0.294289866351475</v>
      </c>
      <c r="FL266" s="348">
        <f t="shared" si="2137"/>
        <v>0</v>
      </c>
      <c r="FM266" s="349">
        <f t="shared" si="2138"/>
        <v>0</v>
      </c>
      <c r="FN266" s="350"/>
      <c r="FO266" s="341">
        <v>3.0</v>
      </c>
      <c r="FP266" s="342" t="s">
        <v>157</v>
      </c>
      <c r="FQ266" s="343" t="s">
        <v>121</v>
      </c>
      <c r="FR266" s="343" t="s">
        <v>152</v>
      </c>
      <c r="FS266" s="344">
        <f>ADHB!FU266</f>
        <v>0</v>
      </c>
      <c r="FT266" s="344"/>
      <c r="FU266" s="344">
        <f t="shared" si="2139"/>
        <v>0</v>
      </c>
      <c r="FV266" s="345"/>
      <c r="FW266" s="344">
        <f t="shared" si="2140"/>
        <v>0</v>
      </c>
      <c r="FX266" s="346"/>
      <c r="FY266" s="347"/>
      <c r="FZ266" s="347"/>
      <c r="GA266" s="344">
        <f t="shared" si="2141"/>
        <v>0</v>
      </c>
      <c r="GB266" s="345">
        <v>0.294289866351475</v>
      </c>
      <c r="GC266" s="348">
        <f t="shared" si="2142"/>
        <v>0</v>
      </c>
      <c r="GD266" s="349">
        <f t="shared" si="2143"/>
        <v>0</v>
      </c>
      <c r="GE266" s="350"/>
      <c r="GF266" s="341">
        <v>3.0</v>
      </c>
      <c r="GG266" s="342" t="s">
        <v>157</v>
      </c>
      <c r="GH266" s="343" t="s">
        <v>121</v>
      </c>
      <c r="GI266" s="343" t="s">
        <v>152</v>
      </c>
      <c r="GJ266" s="344">
        <f>ADHB!GL266</f>
        <v>0</v>
      </c>
      <c r="GK266" s="344"/>
      <c r="GL266" s="344">
        <f t="shared" si="2144"/>
        <v>0</v>
      </c>
      <c r="GM266" s="345"/>
      <c r="GN266" s="344">
        <f t="shared" si="2145"/>
        <v>0</v>
      </c>
      <c r="GO266" s="346"/>
      <c r="GP266" s="347"/>
      <c r="GQ266" s="347"/>
      <c r="GR266" s="344">
        <f t="shared" si="2146"/>
        <v>0</v>
      </c>
      <c r="GS266" s="345">
        <v>0.294289866351475</v>
      </c>
      <c r="GT266" s="348">
        <f t="shared" si="2147"/>
        <v>0</v>
      </c>
      <c r="GU266" s="349">
        <f t="shared" si="2148"/>
        <v>0</v>
      </c>
      <c r="GV266" s="350"/>
      <c r="GW266" s="341">
        <v>3.0</v>
      </c>
      <c r="GX266" s="342" t="s">
        <v>157</v>
      </c>
      <c r="GY266" s="343" t="s">
        <v>121</v>
      </c>
      <c r="GZ266" s="343" t="s">
        <v>152</v>
      </c>
      <c r="HA266" s="344">
        <f>ADHB!HC266</f>
        <v>0</v>
      </c>
      <c r="HB266" s="344"/>
      <c r="HC266" s="344">
        <f t="shared" si="2149"/>
        <v>0</v>
      </c>
      <c r="HD266" s="345"/>
      <c r="HE266" s="344">
        <f t="shared" si="2150"/>
        <v>0</v>
      </c>
      <c r="HF266" s="346"/>
      <c r="HG266" s="347"/>
      <c r="HH266" s="347"/>
      <c r="HI266" s="344">
        <f t="shared" si="2151"/>
        <v>0</v>
      </c>
      <c r="HJ266" s="345">
        <v>0.294289866351475</v>
      </c>
      <c r="HK266" s="348">
        <f t="shared" si="2152"/>
        <v>0</v>
      </c>
      <c r="HL266" s="349">
        <f t="shared" si="2153"/>
        <v>0</v>
      </c>
      <c r="HM266" s="350"/>
      <c r="HN266" s="341">
        <v>3.0</v>
      </c>
      <c r="HO266" s="342" t="s">
        <v>157</v>
      </c>
      <c r="HP266" s="343" t="s">
        <v>121</v>
      </c>
      <c r="HQ266" s="343" t="s">
        <v>152</v>
      </c>
      <c r="HR266" s="344">
        <f>ADHB!HT266</f>
        <v>0</v>
      </c>
      <c r="HS266" s="344"/>
      <c r="HT266" s="344">
        <f t="shared" si="2154"/>
        <v>0</v>
      </c>
      <c r="HU266" s="345"/>
      <c r="HV266" s="344">
        <f t="shared" si="2155"/>
        <v>0</v>
      </c>
      <c r="HW266" s="346"/>
      <c r="HX266" s="347"/>
      <c r="HY266" s="347"/>
      <c r="HZ266" s="344">
        <f t="shared" si="2156"/>
        <v>0</v>
      </c>
      <c r="IA266" s="345">
        <v>0.294289866351475</v>
      </c>
      <c r="IB266" s="348">
        <f t="shared" si="2157"/>
        <v>0</v>
      </c>
      <c r="IC266" s="349">
        <f t="shared" si="2158"/>
        <v>0</v>
      </c>
      <c r="ID266" s="350"/>
      <c r="IE266" s="341">
        <v>3.0</v>
      </c>
      <c r="IF266" s="342" t="s">
        <v>157</v>
      </c>
      <c r="IG266" s="343" t="s">
        <v>121</v>
      </c>
      <c r="IH266" s="343" t="s">
        <v>152</v>
      </c>
      <c r="II266" s="344">
        <f>ADHB!IK266</f>
        <v>0</v>
      </c>
      <c r="IJ266" s="344"/>
      <c r="IK266" s="344">
        <f t="shared" si="2159"/>
        <v>0</v>
      </c>
      <c r="IL266" s="345"/>
      <c r="IM266" s="344">
        <f t="shared" si="2160"/>
        <v>0</v>
      </c>
      <c r="IN266" s="346"/>
      <c r="IO266" s="347"/>
      <c r="IP266" s="347"/>
      <c r="IQ266" s="344">
        <f t="shared" si="2161"/>
        <v>0</v>
      </c>
      <c r="IR266" s="345">
        <v>0.294289866351475</v>
      </c>
      <c r="IS266" s="348">
        <f t="shared" si="2162"/>
        <v>0</v>
      </c>
      <c r="IT266" s="349">
        <f t="shared" si="2163"/>
        <v>0</v>
      </c>
      <c r="IU266" s="350"/>
      <c r="IV266" s="341">
        <v>3.0</v>
      </c>
      <c r="IW266" s="342" t="s">
        <v>157</v>
      </c>
      <c r="IX266" s="343" t="s">
        <v>121</v>
      </c>
      <c r="IY266" s="343" t="s">
        <v>152</v>
      </c>
      <c r="IZ266" s="344">
        <f>ADHB!JB266</f>
        <v>0</v>
      </c>
      <c r="JA266" s="344"/>
      <c r="JB266" s="344">
        <f t="shared" si="2164"/>
        <v>0</v>
      </c>
      <c r="JC266" s="345"/>
      <c r="JD266" s="344">
        <f t="shared" si="2165"/>
        <v>0</v>
      </c>
      <c r="JE266" s="346"/>
      <c r="JF266" s="347"/>
      <c r="JG266" s="347"/>
      <c r="JH266" s="344">
        <f t="shared" si="2166"/>
        <v>0</v>
      </c>
      <c r="JI266" s="345">
        <v>0.294289866351475</v>
      </c>
      <c r="JJ266" s="348">
        <f t="shared" si="2167"/>
        <v>0</v>
      </c>
      <c r="JK266" s="349">
        <f t="shared" si="2168"/>
        <v>0</v>
      </c>
      <c r="JL266" s="350"/>
      <c r="JM266" s="341">
        <v>3.0</v>
      </c>
      <c r="JN266" s="342" t="s">
        <v>157</v>
      </c>
      <c r="JO266" s="343" t="s">
        <v>121</v>
      </c>
      <c r="JP266" s="343" t="s">
        <v>152</v>
      </c>
      <c r="JQ266" s="344">
        <f>ADHB!JS266</f>
        <v>0</v>
      </c>
      <c r="JR266" s="344"/>
      <c r="JS266" s="344">
        <f t="shared" si="2169"/>
        <v>0</v>
      </c>
      <c r="JT266" s="345"/>
      <c r="JU266" s="344">
        <f t="shared" si="2170"/>
        <v>0</v>
      </c>
      <c r="JV266" s="346"/>
      <c r="JW266" s="347"/>
      <c r="JX266" s="347"/>
      <c r="JY266" s="344">
        <f t="shared" si="2171"/>
        <v>0</v>
      </c>
      <c r="JZ266" s="345">
        <v>0.294289866351475</v>
      </c>
      <c r="KA266" s="348">
        <f t="shared" si="2172"/>
        <v>0</v>
      </c>
      <c r="KB266" s="349">
        <f t="shared" si="2173"/>
        <v>0</v>
      </c>
      <c r="KC266" s="350"/>
      <c r="KD266" s="341">
        <v>3.0</v>
      </c>
      <c r="KE266" s="342" t="s">
        <v>157</v>
      </c>
      <c r="KF266" s="343" t="s">
        <v>121</v>
      </c>
      <c r="KG266" s="343" t="s">
        <v>152</v>
      </c>
      <c r="KH266" s="344">
        <f>ADHB!KJ266</f>
        <v>0</v>
      </c>
      <c r="KI266" s="344"/>
      <c r="KJ266" s="344">
        <f t="shared" si="2174"/>
        <v>0</v>
      </c>
      <c r="KK266" s="345"/>
      <c r="KL266" s="344">
        <f t="shared" si="2175"/>
        <v>0</v>
      </c>
      <c r="KM266" s="346"/>
      <c r="KN266" s="347"/>
      <c r="KO266" s="347"/>
      <c r="KP266" s="344">
        <f t="shared" si="2176"/>
        <v>0</v>
      </c>
      <c r="KQ266" s="345">
        <v>0.294289866351475</v>
      </c>
      <c r="KR266" s="348">
        <f t="shared" si="2177"/>
        <v>0</v>
      </c>
      <c r="KS266" s="349">
        <f t="shared" si="2178"/>
        <v>0</v>
      </c>
      <c r="KT266" s="350"/>
      <c r="KU266" s="351"/>
    </row>
    <row r="267" ht="15.75" customHeight="1">
      <c r="A267" s="341">
        <v>4.0</v>
      </c>
      <c r="B267" s="342" t="s">
        <v>158</v>
      </c>
      <c r="C267" s="343" t="s">
        <v>121</v>
      </c>
      <c r="D267" s="343" t="s">
        <v>152</v>
      </c>
      <c r="E267" s="344">
        <f>ADHB!G267</f>
        <v>0</v>
      </c>
      <c r="F267" s="344"/>
      <c r="G267" s="344">
        <f t="shared" si="2089"/>
        <v>0</v>
      </c>
      <c r="H267" s="345"/>
      <c r="I267" s="344">
        <f t="shared" si="2090"/>
        <v>0</v>
      </c>
      <c r="J267" s="346"/>
      <c r="K267" s="347"/>
      <c r="L267" s="347"/>
      <c r="M267" s="344">
        <f t="shared" si="2091"/>
        <v>0</v>
      </c>
      <c r="N267" s="345">
        <v>0.294289866351475</v>
      </c>
      <c r="O267" s="348">
        <f t="shared" si="2092"/>
        <v>0</v>
      </c>
      <c r="P267" s="349">
        <f t="shared" si="2093"/>
        <v>0</v>
      </c>
      <c r="Q267" s="350"/>
      <c r="R267" s="341">
        <v>4.0</v>
      </c>
      <c r="S267" s="342" t="s">
        <v>158</v>
      </c>
      <c r="T267" s="343" t="s">
        <v>121</v>
      </c>
      <c r="U267" s="343" t="s">
        <v>152</v>
      </c>
      <c r="V267" s="344">
        <f>ADHB!X267</f>
        <v>0</v>
      </c>
      <c r="W267" s="344"/>
      <c r="X267" s="344">
        <f t="shared" si="2094"/>
        <v>0</v>
      </c>
      <c r="Y267" s="345"/>
      <c r="Z267" s="344">
        <f t="shared" si="2095"/>
        <v>0</v>
      </c>
      <c r="AA267" s="346"/>
      <c r="AB267" s="347"/>
      <c r="AC267" s="347"/>
      <c r="AD267" s="344">
        <f t="shared" si="2096"/>
        <v>0</v>
      </c>
      <c r="AE267" s="345">
        <v>0.294289866351475</v>
      </c>
      <c r="AF267" s="348">
        <f t="shared" si="2097"/>
        <v>0</v>
      </c>
      <c r="AG267" s="349">
        <f t="shared" si="2098"/>
        <v>0</v>
      </c>
      <c r="AH267" s="350"/>
      <c r="AI267" s="341">
        <v>4.0</v>
      </c>
      <c r="AJ267" s="342" t="s">
        <v>158</v>
      </c>
      <c r="AK267" s="343" t="s">
        <v>121</v>
      </c>
      <c r="AL267" s="343" t="s">
        <v>152</v>
      </c>
      <c r="AM267" s="344">
        <f>ADHB!AO267</f>
        <v>0</v>
      </c>
      <c r="AN267" s="344"/>
      <c r="AO267" s="344">
        <f t="shared" si="2099"/>
        <v>0</v>
      </c>
      <c r="AP267" s="345"/>
      <c r="AQ267" s="344">
        <f t="shared" si="2100"/>
        <v>0</v>
      </c>
      <c r="AR267" s="346"/>
      <c r="AS267" s="347"/>
      <c r="AT267" s="347"/>
      <c r="AU267" s="344">
        <f t="shared" si="2101"/>
        <v>0</v>
      </c>
      <c r="AV267" s="345">
        <v>0.294289866351475</v>
      </c>
      <c r="AW267" s="348">
        <f t="shared" si="2102"/>
        <v>0</v>
      </c>
      <c r="AX267" s="349">
        <f t="shared" si="2103"/>
        <v>0</v>
      </c>
      <c r="AY267" s="350"/>
      <c r="AZ267" s="341">
        <v>4.0</v>
      </c>
      <c r="BA267" s="342" t="s">
        <v>158</v>
      </c>
      <c r="BB267" s="343" t="s">
        <v>121</v>
      </c>
      <c r="BC267" s="343" t="s">
        <v>152</v>
      </c>
      <c r="BD267" s="344">
        <f>ADHB!BF267</f>
        <v>0</v>
      </c>
      <c r="BE267" s="344"/>
      <c r="BF267" s="344">
        <f t="shared" si="2104"/>
        <v>0</v>
      </c>
      <c r="BG267" s="345"/>
      <c r="BH267" s="344">
        <f t="shared" si="2105"/>
        <v>0</v>
      </c>
      <c r="BI267" s="346"/>
      <c r="BJ267" s="347"/>
      <c r="BK267" s="347"/>
      <c r="BL267" s="344">
        <f t="shared" si="2106"/>
        <v>0</v>
      </c>
      <c r="BM267" s="345">
        <v>0.294289866351475</v>
      </c>
      <c r="BN267" s="348">
        <f t="shared" si="2107"/>
        <v>0</v>
      </c>
      <c r="BO267" s="349">
        <f t="shared" si="2108"/>
        <v>0</v>
      </c>
      <c r="BP267" s="350"/>
      <c r="BQ267" s="341">
        <v>4.0</v>
      </c>
      <c r="BR267" s="342" t="s">
        <v>158</v>
      </c>
      <c r="BS267" s="343" t="s">
        <v>121</v>
      </c>
      <c r="BT267" s="343" t="s">
        <v>152</v>
      </c>
      <c r="BU267" s="344">
        <f>ADHB!BW267</f>
        <v>0</v>
      </c>
      <c r="BV267" s="344"/>
      <c r="BW267" s="344">
        <f t="shared" si="2109"/>
        <v>0</v>
      </c>
      <c r="BX267" s="345"/>
      <c r="BY267" s="344">
        <f t="shared" si="2110"/>
        <v>0</v>
      </c>
      <c r="BZ267" s="346"/>
      <c r="CA267" s="347"/>
      <c r="CB267" s="347"/>
      <c r="CC267" s="344">
        <f t="shared" si="2111"/>
        <v>0</v>
      </c>
      <c r="CD267" s="345">
        <v>0.294289866351475</v>
      </c>
      <c r="CE267" s="348">
        <f t="shared" si="2112"/>
        <v>0</v>
      </c>
      <c r="CF267" s="349">
        <f t="shared" si="2113"/>
        <v>0</v>
      </c>
      <c r="CG267" s="350"/>
      <c r="CH267" s="341">
        <v>4.0</v>
      </c>
      <c r="CI267" s="342" t="s">
        <v>158</v>
      </c>
      <c r="CJ267" s="343" t="s">
        <v>121</v>
      </c>
      <c r="CK267" s="343" t="s">
        <v>152</v>
      </c>
      <c r="CL267" s="344">
        <f>ADHB!CN267</f>
        <v>0</v>
      </c>
      <c r="CM267" s="344"/>
      <c r="CN267" s="344">
        <f t="shared" si="2114"/>
        <v>0</v>
      </c>
      <c r="CO267" s="345"/>
      <c r="CP267" s="344">
        <f t="shared" si="2115"/>
        <v>0</v>
      </c>
      <c r="CQ267" s="346"/>
      <c r="CR267" s="347"/>
      <c r="CS267" s="347"/>
      <c r="CT267" s="344">
        <f t="shared" si="2116"/>
        <v>0</v>
      </c>
      <c r="CU267" s="345">
        <v>0.294289866351475</v>
      </c>
      <c r="CV267" s="348">
        <f t="shared" si="2117"/>
        <v>0</v>
      </c>
      <c r="CW267" s="349">
        <f t="shared" si="2118"/>
        <v>0</v>
      </c>
      <c r="CX267" s="350"/>
      <c r="CY267" s="341">
        <v>4.0</v>
      </c>
      <c r="CZ267" s="342" t="s">
        <v>158</v>
      </c>
      <c r="DA267" s="343" t="s">
        <v>121</v>
      </c>
      <c r="DB267" s="343" t="s">
        <v>152</v>
      </c>
      <c r="DC267" s="344">
        <f>ADHB!DE267</f>
        <v>0</v>
      </c>
      <c r="DD267" s="344"/>
      <c r="DE267" s="344">
        <f t="shared" si="2119"/>
        <v>0</v>
      </c>
      <c r="DF267" s="345"/>
      <c r="DG267" s="344">
        <f t="shared" si="2120"/>
        <v>0</v>
      </c>
      <c r="DH267" s="346"/>
      <c r="DI267" s="347"/>
      <c r="DJ267" s="347"/>
      <c r="DK267" s="344">
        <f t="shared" si="2121"/>
        <v>0</v>
      </c>
      <c r="DL267" s="345">
        <v>0.294289866351475</v>
      </c>
      <c r="DM267" s="348">
        <f t="shared" si="2122"/>
        <v>0</v>
      </c>
      <c r="DN267" s="349">
        <f t="shared" si="2123"/>
        <v>0</v>
      </c>
      <c r="DO267" s="350"/>
      <c r="DP267" s="341">
        <v>4.0</v>
      </c>
      <c r="DQ267" s="342" t="s">
        <v>158</v>
      </c>
      <c r="DR267" s="343" t="s">
        <v>121</v>
      </c>
      <c r="DS267" s="343" t="s">
        <v>152</v>
      </c>
      <c r="DT267" s="344">
        <f>ADHB!DV267</f>
        <v>0</v>
      </c>
      <c r="DU267" s="344"/>
      <c r="DV267" s="344">
        <f t="shared" si="2124"/>
        <v>0</v>
      </c>
      <c r="DW267" s="345"/>
      <c r="DX267" s="344">
        <f t="shared" si="2125"/>
        <v>0</v>
      </c>
      <c r="DY267" s="346"/>
      <c r="DZ267" s="347"/>
      <c r="EA267" s="347"/>
      <c r="EB267" s="344">
        <f t="shared" si="2126"/>
        <v>0</v>
      </c>
      <c r="EC267" s="345">
        <v>0.294289866351475</v>
      </c>
      <c r="ED267" s="348">
        <f t="shared" si="2127"/>
        <v>0</v>
      </c>
      <c r="EE267" s="349">
        <f t="shared" si="2128"/>
        <v>0</v>
      </c>
      <c r="EF267" s="350"/>
      <c r="EG267" s="341">
        <v>4.0</v>
      </c>
      <c r="EH267" s="342" t="s">
        <v>158</v>
      </c>
      <c r="EI267" s="343" t="s">
        <v>121</v>
      </c>
      <c r="EJ267" s="343" t="s">
        <v>152</v>
      </c>
      <c r="EK267" s="344">
        <f>ADHB!EM267</f>
        <v>0</v>
      </c>
      <c r="EL267" s="344"/>
      <c r="EM267" s="344">
        <f t="shared" si="2129"/>
        <v>0</v>
      </c>
      <c r="EN267" s="345"/>
      <c r="EO267" s="344">
        <f t="shared" si="2130"/>
        <v>0</v>
      </c>
      <c r="EP267" s="346"/>
      <c r="EQ267" s="347"/>
      <c r="ER267" s="347"/>
      <c r="ES267" s="344">
        <f t="shared" si="2131"/>
        <v>0</v>
      </c>
      <c r="ET267" s="345">
        <v>0.294289866351475</v>
      </c>
      <c r="EU267" s="348">
        <f t="shared" si="2132"/>
        <v>0</v>
      </c>
      <c r="EV267" s="349">
        <f t="shared" si="2133"/>
        <v>0</v>
      </c>
      <c r="EW267" s="350"/>
      <c r="EX267" s="341">
        <v>4.0</v>
      </c>
      <c r="EY267" s="342" t="s">
        <v>158</v>
      </c>
      <c r="EZ267" s="343" t="s">
        <v>121</v>
      </c>
      <c r="FA267" s="343" t="s">
        <v>152</v>
      </c>
      <c r="FB267" s="344">
        <f>ADHB!FD267</f>
        <v>0</v>
      </c>
      <c r="FC267" s="344"/>
      <c r="FD267" s="344">
        <f t="shared" si="2134"/>
        <v>0</v>
      </c>
      <c r="FE267" s="345"/>
      <c r="FF267" s="344">
        <f t="shared" si="2135"/>
        <v>0</v>
      </c>
      <c r="FG267" s="346"/>
      <c r="FH267" s="347"/>
      <c r="FI267" s="347"/>
      <c r="FJ267" s="344">
        <f t="shared" si="2136"/>
        <v>0</v>
      </c>
      <c r="FK267" s="345">
        <v>0.294289866351475</v>
      </c>
      <c r="FL267" s="348">
        <f t="shared" si="2137"/>
        <v>0</v>
      </c>
      <c r="FM267" s="349">
        <f t="shared" si="2138"/>
        <v>0</v>
      </c>
      <c r="FN267" s="350"/>
      <c r="FO267" s="341">
        <v>4.0</v>
      </c>
      <c r="FP267" s="342" t="s">
        <v>158</v>
      </c>
      <c r="FQ267" s="343" t="s">
        <v>121</v>
      </c>
      <c r="FR267" s="343" t="s">
        <v>152</v>
      </c>
      <c r="FS267" s="344">
        <f>ADHB!FU267</f>
        <v>0</v>
      </c>
      <c r="FT267" s="344"/>
      <c r="FU267" s="344">
        <f t="shared" si="2139"/>
        <v>0</v>
      </c>
      <c r="FV267" s="345"/>
      <c r="FW267" s="344">
        <f t="shared" si="2140"/>
        <v>0</v>
      </c>
      <c r="FX267" s="346"/>
      <c r="FY267" s="347"/>
      <c r="FZ267" s="347"/>
      <c r="GA267" s="344">
        <f t="shared" si="2141"/>
        <v>0</v>
      </c>
      <c r="GB267" s="345">
        <v>0.294289866351475</v>
      </c>
      <c r="GC267" s="348">
        <f t="shared" si="2142"/>
        <v>0</v>
      </c>
      <c r="GD267" s="349">
        <f t="shared" si="2143"/>
        <v>0</v>
      </c>
      <c r="GE267" s="350"/>
      <c r="GF267" s="341">
        <v>4.0</v>
      </c>
      <c r="GG267" s="342" t="s">
        <v>158</v>
      </c>
      <c r="GH267" s="343" t="s">
        <v>121</v>
      </c>
      <c r="GI267" s="343" t="s">
        <v>152</v>
      </c>
      <c r="GJ267" s="344">
        <f>ADHB!GL267</f>
        <v>0</v>
      </c>
      <c r="GK267" s="344"/>
      <c r="GL267" s="344">
        <f t="shared" si="2144"/>
        <v>0</v>
      </c>
      <c r="GM267" s="345"/>
      <c r="GN267" s="344">
        <f t="shared" si="2145"/>
        <v>0</v>
      </c>
      <c r="GO267" s="346"/>
      <c r="GP267" s="347"/>
      <c r="GQ267" s="347"/>
      <c r="GR267" s="344">
        <f t="shared" si="2146"/>
        <v>0</v>
      </c>
      <c r="GS267" s="345">
        <v>0.294289866351475</v>
      </c>
      <c r="GT267" s="348">
        <f t="shared" si="2147"/>
        <v>0</v>
      </c>
      <c r="GU267" s="349">
        <f t="shared" si="2148"/>
        <v>0</v>
      </c>
      <c r="GV267" s="350"/>
      <c r="GW267" s="341">
        <v>4.0</v>
      </c>
      <c r="GX267" s="342" t="s">
        <v>158</v>
      </c>
      <c r="GY267" s="343" t="s">
        <v>121</v>
      </c>
      <c r="GZ267" s="343" t="s">
        <v>152</v>
      </c>
      <c r="HA267" s="344">
        <f>ADHB!HC267</f>
        <v>0</v>
      </c>
      <c r="HB267" s="344"/>
      <c r="HC267" s="344">
        <f t="shared" si="2149"/>
        <v>0</v>
      </c>
      <c r="HD267" s="345"/>
      <c r="HE267" s="344">
        <f t="shared" si="2150"/>
        <v>0</v>
      </c>
      <c r="HF267" s="346"/>
      <c r="HG267" s="347"/>
      <c r="HH267" s="347"/>
      <c r="HI267" s="344">
        <f t="shared" si="2151"/>
        <v>0</v>
      </c>
      <c r="HJ267" s="345">
        <v>0.294289866351475</v>
      </c>
      <c r="HK267" s="348">
        <f t="shared" si="2152"/>
        <v>0</v>
      </c>
      <c r="HL267" s="349">
        <f t="shared" si="2153"/>
        <v>0</v>
      </c>
      <c r="HM267" s="350"/>
      <c r="HN267" s="341">
        <v>4.0</v>
      </c>
      <c r="HO267" s="342" t="s">
        <v>158</v>
      </c>
      <c r="HP267" s="343" t="s">
        <v>121</v>
      </c>
      <c r="HQ267" s="343" t="s">
        <v>152</v>
      </c>
      <c r="HR267" s="344">
        <f>ADHB!HT267</f>
        <v>0</v>
      </c>
      <c r="HS267" s="344"/>
      <c r="HT267" s="344">
        <f t="shared" si="2154"/>
        <v>0</v>
      </c>
      <c r="HU267" s="345"/>
      <c r="HV267" s="344">
        <f t="shared" si="2155"/>
        <v>0</v>
      </c>
      <c r="HW267" s="346"/>
      <c r="HX267" s="347"/>
      <c r="HY267" s="347"/>
      <c r="HZ267" s="344">
        <f t="shared" si="2156"/>
        <v>0</v>
      </c>
      <c r="IA267" s="345">
        <v>0.294289866351475</v>
      </c>
      <c r="IB267" s="348">
        <f t="shared" si="2157"/>
        <v>0</v>
      </c>
      <c r="IC267" s="349">
        <f t="shared" si="2158"/>
        <v>0</v>
      </c>
      <c r="ID267" s="350"/>
      <c r="IE267" s="341">
        <v>4.0</v>
      </c>
      <c r="IF267" s="342" t="s">
        <v>158</v>
      </c>
      <c r="IG267" s="343" t="s">
        <v>121</v>
      </c>
      <c r="IH267" s="343" t="s">
        <v>152</v>
      </c>
      <c r="II267" s="344">
        <f>ADHB!IK267</f>
        <v>0</v>
      </c>
      <c r="IJ267" s="344"/>
      <c r="IK267" s="344">
        <f t="shared" si="2159"/>
        <v>0</v>
      </c>
      <c r="IL267" s="345"/>
      <c r="IM267" s="344">
        <f t="shared" si="2160"/>
        <v>0</v>
      </c>
      <c r="IN267" s="346"/>
      <c r="IO267" s="347"/>
      <c r="IP267" s="347"/>
      <c r="IQ267" s="344">
        <f t="shared" si="2161"/>
        <v>0</v>
      </c>
      <c r="IR267" s="345">
        <v>0.294289866351475</v>
      </c>
      <c r="IS267" s="348">
        <f t="shared" si="2162"/>
        <v>0</v>
      </c>
      <c r="IT267" s="349">
        <f t="shared" si="2163"/>
        <v>0</v>
      </c>
      <c r="IU267" s="350"/>
      <c r="IV267" s="341">
        <v>4.0</v>
      </c>
      <c r="IW267" s="342" t="s">
        <v>158</v>
      </c>
      <c r="IX267" s="343" t="s">
        <v>121</v>
      </c>
      <c r="IY267" s="343" t="s">
        <v>152</v>
      </c>
      <c r="IZ267" s="344">
        <f>ADHB!JB267</f>
        <v>0</v>
      </c>
      <c r="JA267" s="344"/>
      <c r="JB267" s="344">
        <f t="shared" si="2164"/>
        <v>0</v>
      </c>
      <c r="JC267" s="345"/>
      <c r="JD267" s="344">
        <f t="shared" si="2165"/>
        <v>0</v>
      </c>
      <c r="JE267" s="346"/>
      <c r="JF267" s="347"/>
      <c r="JG267" s="347"/>
      <c r="JH267" s="344">
        <f t="shared" si="2166"/>
        <v>0</v>
      </c>
      <c r="JI267" s="345">
        <v>0.294289866351475</v>
      </c>
      <c r="JJ267" s="348">
        <f t="shared" si="2167"/>
        <v>0</v>
      </c>
      <c r="JK267" s="349">
        <f t="shared" si="2168"/>
        <v>0</v>
      </c>
      <c r="JL267" s="350"/>
      <c r="JM267" s="341">
        <v>4.0</v>
      </c>
      <c r="JN267" s="342" t="s">
        <v>158</v>
      </c>
      <c r="JO267" s="343" t="s">
        <v>121</v>
      </c>
      <c r="JP267" s="343" t="s">
        <v>152</v>
      </c>
      <c r="JQ267" s="344">
        <f>ADHB!JS267</f>
        <v>0</v>
      </c>
      <c r="JR267" s="344"/>
      <c r="JS267" s="344">
        <f t="shared" si="2169"/>
        <v>0</v>
      </c>
      <c r="JT267" s="345"/>
      <c r="JU267" s="344">
        <f t="shared" si="2170"/>
        <v>0</v>
      </c>
      <c r="JV267" s="346"/>
      <c r="JW267" s="347"/>
      <c r="JX267" s="347"/>
      <c r="JY267" s="344">
        <f t="shared" si="2171"/>
        <v>0</v>
      </c>
      <c r="JZ267" s="345">
        <v>0.294289866351475</v>
      </c>
      <c r="KA267" s="348">
        <f t="shared" si="2172"/>
        <v>0</v>
      </c>
      <c r="KB267" s="349">
        <f t="shared" si="2173"/>
        <v>0</v>
      </c>
      <c r="KC267" s="350"/>
      <c r="KD267" s="341">
        <v>4.0</v>
      </c>
      <c r="KE267" s="342" t="s">
        <v>158</v>
      </c>
      <c r="KF267" s="343" t="s">
        <v>121</v>
      </c>
      <c r="KG267" s="343" t="s">
        <v>152</v>
      </c>
      <c r="KH267" s="344">
        <f>ADHB!KJ267</f>
        <v>0</v>
      </c>
      <c r="KI267" s="344"/>
      <c r="KJ267" s="344">
        <f t="shared" si="2174"/>
        <v>0</v>
      </c>
      <c r="KK267" s="345"/>
      <c r="KL267" s="344">
        <f t="shared" si="2175"/>
        <v>0</v>
      </c>
      <c r="KM267" s="346"/>
      <c r="KN267" s="347"/>
      <c r="KO267" s="347"/>
      <c r="KP267" s="344">
        <f t="shared" si="2176"/>
        <v>0</v>
      </c>
      <c r="KQ267" s="345">
        <v>0.294289866351475</v>
      </c>
      <c r="KR267" s="348">
        <f t="shared" si="2177"/>
        <v>0</v>
      </c>
      <c r="KS267" s="349">
        <f t="shared" si="2178"/>
        <v>0</v>
      </c>
      <c r="KT267" s="350"/>
      <c r="KU267" s="351"/>
    </row>
    <row r="268" ht="15.75" customHeight="1">
      <c r="A268" s="360"/>
      <c r="B268" s="361" t="s">
        <v>147</v>
      </c>
      <c r="C268" s="362"/>
      <c r="D268" s="362"/>
      <c r="E268" s="363"/>
      <c r="F268" s="363"/>
      <c r="G268" s="363"/>
      <c r="H268" s="364"/>
      <c r="I268" s="363"/>
      <c r="J268" s="364"/>
      <c r="K268" s="363"/>
      <c r="L268" s="363"/>
      <c r="M268" s="363"/>
      <c r="N268" s="364"/>
      <c r="O268" s="365"/>
      <c r="P268" s="366"/>
      <c r="Q268" s="350"/>
      <c r="R268" s="360"/>
      <c r="S268" s="361" t="s">
        <v>147</v>
      </c>
      <c r="T268" s="362"/>
      <c r="U268" s="362"/>
      <c r="V268" s="363"/>
      <c r="W268" s="363"/>
      <c r="X268" s="363"/>
      <c r="Y268" s="364"/>
      <c r="Z268" s="363"/>
      <c r="AA268" s="364"/>
      <c r="AB268" s="363"/>
      <c r="AC268" s="363"/>
      <c r="AD268" s="363"/>
      <c r="AE268" s="364"/>
      <c r="AF268" s="365"/>
      <c r="AG268" s="366"/>
      <c r="AH268" s="350"/>
      <c r="AI268" s="360"/>
      <c r="AJ268" s="361" t="s">
        <v>147</v>
      </c>
      <c r="AK268" s="362"/>
      <c r="AL268" s="362"/>
      <c r="AM268" s="363"/>
      <c r="AN268" s="363"/>
      <c r="AO268" s="363"/>
      <c r="AP268" s="364"/>
      <c r="AQ268" s="363"/>
      <c r="AR268" s="364"/>
      <c r="AS268" s="363"/>
      <c r="AT268" s="363"/>
      <c r="AU268" s="363"/>
      <c r="AV268" s="364"/>
      <c r="AW268" s="365"/>
      <c r="AX268" s="366"/>
      <c r="AY268" s="350"/>
      <c r="AZ268" s="360"/>
      <c r="BA268" s="361" t="s">
        <v>147</v>
      </c>
      <c r="BB268" s="362"/>
      <c r="BC268" s="362"/>
      <c r="BD268" s="363"/>
      <c r="BE268" s="363"/>
      <c r="BF268" s="363"/>
      <c r="BG268" s="364"/>
      <c r="BH268" s="363"/>
      <c r="BI268" s="364"/>
      <c r="BJ268" s="363"/>
      <c r="BK268" s="363"/>
      <c r="BL268" s="363"/>
      <c r="BM268" s="364"/>
      <c r="BN268" s="365"/>
      <c r="BO268" s="366"/>
      <c r="BP268" s="350"/>
      <c r="BQ268" s="360"/>
      <c r="BR268" s="361" t="s">
        <v>147</v>
      </c>
      <c r="BS268" s="362"/>
      <c r="BT268" s="362"/>
      <c r="BU268" s="363"/>
      <c r="BV268" s="363"/>
      <c r="BW268" s="363"/>
      <c r="BX268" s="364"/>
      <c r="BY268" s="363"/>
      <c r="BZ268" s="364"/>
      <c r="CA268" s="363"/>
      <c r="CB268" s="363"/>
      <c r="CC268" s="363"/>
      <c r="CD268" s="364"/>
      <c r="CE268" s="365"/>
      <c r="CF268" s="366"/>
      <c r="CG268" s="350"/>
      <c r="CH268" s="360"/>
      <c r="CI268" s="361" t="s">
        <v>147</v>
      </c>
      <c r="CJ268" s="362"/>
      <c r="CK268" s="362"/>
      <c r="CL268" s="363"/>
      <c r="CM268" s="363"/>
      <c r="CN268" s="363"/>
      <c r="CO268" s="364"/>
      <c r="CP268" s="363"/>
      <c r="CQ268" s="364"/>
      <c r="CR268" s="363"/>
      <c r="CS268" s="363"/>
      <c r="CT268" s="363"/>
      <c r="CU268" s="364"/>
      <c r="CV268" s="365"/>
      <c r="CW268" s="366"/>
      <c r="CX268" s="350"/>
      <c r="CY268" s="360"/>
      <c r="CZ268" s="361" t="s">
        <v>147</v>
      </c>
      <c r="DA268" s="362"/>
      <c r="DB268" s="362"/>
      <c r="DC268" s="363"/>
      <c r="DD268" s="363"/>
      <c r="DE268" s="363"/>
      <c r="DF268" s="364"/>
      <c r="DG268" s="363"/>
      <c r="DH268" s="364"/>
      <c r="DI268" s="363"/>
      <c r="DJ268" s="363"/>
      <c r="DK268" s="363"/>
      <c r="DL268" s="364"/>
      <c r="DM268" s="365"/>
      <c r="DN268" s="366"/>
      <c r="DO268" s="350"/>
      <c r="DP268" s="360"/>
      <c r="DQ268" s="361" t="s">
        <v>147</v>
      </c>
      <c r="DR268" s="362"/>
      <c r="DS268" s="362"/>
      <c r="DT268" s="363"/>
      <c r="DU268" s="363"/>
      <c r="DV268" s="363"/>
      <c r="DW268" s="364"/>
      <c r="DX268" s="363"/>
      <c r="DY268" s="364"/>
      <c r="DZ268" s="363"/>
      <c r="EA268" s="363"/>
      <c r="EB268" s="363"/>
      <c r="EC268" s="364"/>
      <c r="ED268" s="365"/>
      <c r="EE268" s="366"/>
      <c r="EF268" s="350"/>
      <c r="EG268" s="360"/>
      <c r="EH268" s="361" t="s">
        <v>147</v>
      </c>
      <c r="EI268" s="362"/>
      <c r="EJ268" s="362"/>
      <c r="EK268" s="363"/>
      <c r="EL268" s="363"/>
      <c r="EM268" s="363"/>
      <c r="EN268" s="364"/>
      <c r="EO268" s="363"/>
      <c r="EP268" s="364"/>
      <c r="EQ268" s="363"/>
      <c r="ER268" s="363"/>
      <c r="ES268" s="363"/>
      <c r="ET268" s="364"/>
      <c r="EU268" s="365"/>
      <c r="EV268" s="366"/>
      <c r="EW268" s="350"/>
      <c r="EX268" s="360"/>
      <c r="EY268" s="361" t="s">
        <v>147</v>
      </c>
      <c r="EZ268" s="362"/>
      <c r="FA268" s="362"/>
      <c r="FB268" s="363"/>
      <c r="FC268" s="363"/>
      <c r="FD268" s="363"/>
      <c r="FE268" s="364"/>
      <c r="FF268" s="363"/>
      <c r="FG268" s="364"/>
      <c r="FH268" s="363"/>
      <c r="FI268" s="363"/>
      <c r="FJ268" s="363"/>
      <c r="FK268" s="364"/>
      <c r="FL268" s="365"/>
      <c r="FM268" s="366"/>
      <c r="FN268" s="350"/>
      <c r="FO268" s="360"/>
      <c r="FP268" s="361" t="s">
        <v>147</v>
      </c>
      <c r="FQ268" s="362"/>
      <c r="FR268" s="362"/>
      <c r="FS268" s="363"/>
      <c r="FT268" s="363"/>
      <c r="FU268" s="363"/>
      <c r="FV268" s="364"/>
      <c r="FW268" s="363"/>
      <c r="FX268" s="364"/>
      <c r="FY268" s="363"/>
      <c r="FZ268" s="363"/>
      <c r="GA268" s="363"/>
      <c r="GB268" s="364"/>
      <c r="GC268" s="365"/>
      <c r="GD268" s="366"/>
      <c r="GE268" s="350"/>
      <c r="GF268" s="360"/>
      <c r="GG268" s="361" t="s">
        <v>147</v>
      </c>
      <c r="GH268" s="362"/>
      <c r="GI268" s="362"/>
      <c r="GJ268" s="363"/>
      <c r="GK268" s="363"/>
      <c r="GL268" s="363"/>
      <c r="GM268" s="364"/>
      <c r="GN268" s="363"/>
      <c r="GO268" s="364"/>
      <c r="GP268" s="363"/>
      <c r="GQ268" s="363"/>
      <c r="GR268" s="363"/>
      <c r="GS268" s="364"/>
      <c r="GT268" s="365"/>
      <c r="GU268" s="366"/>
      <c r="GV268" s="350"/>
      <c r="GW268" s="360"/>
      <c r="GX268" s="361" t="s">
        <v>147</v>
      </c>
      <c r="GY268" s="362"/>
      <c r="GZ268" s="362"/>
      <c r="HA268" s="363"/>
      <c r="HB268" s="363"/>
      <c r="HC268" s="363"/>
      <c r="HD268" s="364"/>
      <c r="HE268" s="363"/>
      <c r="HF268" s="364"/>
      <c r="HG268" s="363"/>
      <c r="HH268" s="363"/>
      <c r="HI268" s="363"/>
      <c r="HJ268" s="364"/>
      <c r="HK268" s="365"/>
      <c r="HL268" s="366"/>
      <c r="HM268" s="350"/>
      <c r="HN268" s="360"/>
      <c r="HO268" s="361" t="s">
        <v>147</v>
      </c>
      <c r="HP268" s="362"/>
      <c r="HQ268" s="362"/>
      <c r="HR268" s="363"/>
      <c r="HS268" s="363"/>
      <c r="HT268" s="363"/>
      <c r="HU268" s="364"/>
      <c r="HV268" s="363"/>
      <c r="HW268" s="364"/>
      <c r="HX268" s="363"/>
      <c r="HY268" s="363"/>
      <c r="HZ268" s="363"/>
      <c r="IA268" s="364"/>
      <c r="IB268" s="365"/>
      <c r="IC268" s="366"/>
      <c r="ID268" s="350"/>
      <c r="IE268" s="360"/>
      <c r="IF268" s="361" t="s">
        <v>147</v>
      </c>
      <c r="IG268" s="362"/>
      <c r="IH268" s="362"/>
      <c r="II268" s="363"/>
      <c r="IJ268" s="363"/>
      <c r="IK268" s="363"/>
      <c r="IL268" s="364"/>
      <c r="IM268" s="363"/>
      <c r="IN268" s="364"/>
      <c r="IO268" s="363"/>
      <c r="IP268" s="363"/>
      <c r="IQ268" s="363"/>
      <c r="IR268" s="364"/>
      <c r="IS268" s="365"/>
      <c r="IT268" s="366"/>
      <c r="IU268" s="350"/>
      <c r="IV268" s="360"/>
      <c r="IW268" s="361" t="s">
        <v>147</v>
      </c>
      <c r="IX268" s="362"/>
      <c r="IY268" s="362"/>
      <c r="IZ268" s="363"/>
      <c r="JA268" s="363"/>
      <c r="JB268" s="363"/>
      <c r="JC268" s="364"/>
      <c r="JD268" s="363"/>
      <c r="JE268" s="364"/>
      <c r="JF268" s="363"/>
      <c r="JG268" s="363"/>
      <c r="JH268" s="363"/>
      <c r="JI268" s="364"/>
      <c r="JJ268" s="365"/>
      <c r="JK268" s="366"/>
      <c r="JL268" s="350"/>
      <c r="JM268" s="360"/>
      <c r="JN268" s="361" t="s">
        <v>147</v>
      </c>
      <c r="JO268" s="362"/>
      <c r="JP268" s="362"/>
      <c r="JQ268" s="363"/>
      <c r="JR268" s="363"/>
      <c r="JS268" s="363"/>
      <c r="JT268" s="364"/>
      <c r="JU268" s="363"/>
      <c r="JV268" s="364"/>
      <c r="JW268" s="363"/>
      <c r="JX268" s="363"/>
      <c r="JY268" s="363"/>
      <c r="JZ268" s="364"/>
      <c r="KA268" s="365"/>
      <c r="KB268" s="366"/>
      <c r="KC268" s="350"/>
      <c r="KD268" s="360"/>
      <c r="KE268" s="361" t="s">
        <v>147</v>
      </c>
      <c r="KF268" s="362"/>
      <c r="KG268" s="362"/>
      <c r="KH268" s="363"/>
      <c r="KI268" s="363"/>
      <c r="KJ268" s="363"/>
      <c r="KK268" s="364"/>
      <c r="KL268" s="363"/>
      <c r="KM268" s="364"/>
      <c r="KN268" s="363"/>
      <c r="KO268" s="363"/>
      <c r="KP268" s="363"/>
      <c r="KQ268" s="364"/>
      <c r="KR268" s="365"/>
      <c r="KS268" s="366"/>
      <c r="KT268" s="350"/>
      <c r="KU268" s="351"/>
    </row>
    <row r="269" ht="15.75" customHeight="1">
      <c r="A269" s="341">
        <v>1.0</v>
      </c>
      <c r="B269" s="342" t="s">
        <v>159</v>
      </c>
      <c r="C269" s="343" t="s">
        <v>121</v>
      </c>
      <c r="D269" s="343" t="s">
        <v>152</v>
      </c>
      <c r="E269" s="344">
        <f>ADHB!G269</f>
        <v>0</v>
      </c>
      <c r="F269" s="344"/>
      <c r="G269" s="344">
        <f t="shared" ref="G269:G271" si="2179">iferror(E269/F269*100,0)</f>
        <v>0</v>
      </c>
      <c r="H269" s="345"/>
      <c r="I269" s="344">
        <f t="shared" ref="I269:I271" si="2180">IFERROR(+G269*H269,"")</f>
        <v>0</v>
      </c>
      <c r="J269" s="346"/>
      <c r="K269" s="347"/>
      <c r="L269" s="347"/>
      <c r="M269" s="344">
        <f t="shared" ref="M269:M271" si="2181">IFERROR(+(IF(G269="","0",G269))+(IF(I269="","0",I269))+(IF(L269="","0",L269)),"")</f>
        <v>0</v>
      </c>
      <c r="N269" s="345">
        <v>0.294289866351475</v>
      </c>
      <c r="O269" s="348">
        <f t="shared" ref="O269:O271" si="2182">IFERROR(+N269*(M269-L269),"")</f>
        <v>0</v>
      </c>
      <c r="P269" s="349">
        <f t="shared" ref="P269:P271" si="2183">IFERROR(+(IF(M269="","0",M269))-(IF(O269="","0",O269)),"")</f>
        <v>0</v>
      </c>
      <c r="Q269" s="350"/>
      <c r="R269" s="341">
        <v>1.0</v>
      </c>
      <c r="S269" s="342" t="s">
        <v>159</v>
      </c>
      <c r="T269" s="343" t="s">
        <v>121</v>
      </c>
      <c r="U269" s="343" t="s">
        <v>152</v>
      </c>
      <c r="V269" s="344">
        <f>ADHB!X269</f>
        <v>0</v>
      </c>
      <c r="W269" s="344"/>
      <c r="X269" s="344">
        <f t="shared" ref="X269:X271" si="2184">iferror(V269/W269*100,0)</f>
        <v>0</v>
      </c>
      <c r="Y269" s="345"/>
      <c r="Z269" s="344">
        <f t="shared" ref="Z269:Z271" si="2185">IFERROR(+X269*Y269,"")</f>
        <v>0</v>
      </c>
      <c r="AA269" s="346"/>
      <c r="AB269" s="347"/>
      <c r="AC269" s="347"/>
      <c r="AD269" s="344">
        <f t="shared" ref="AD269:AD271" si="2186">IFERROR(+(IF(X269="","0",X269))+(IF(Z269="","0",Z269))+(IF(AC269="","0",AC269)),"")</f>
        <v>0</v>
      </c>
      <c r="AE269" s="345">
        <v>0.294289866351475</v>
      </c>
      <c r="AF269" s="348">
        <f t="shared" ref="AF269:AF271" si="2187">IFERROR(+AE269*(AD269-AC269),"")</f>
        <v>0</v>
      </c>
      <c r="AG269" s="349">
        <f t="shared" ref="AG269:AG271" si="2188">IFERROR(+(IF(AD269="","0",AD269))-(IF(AF269="","0",AF269)),"")</f>
        <v>0</v>
      </c>
      <c r="AH269" s="350"/>
      <c r="AI269" s="341">
        <v>1.0</v>
      </c>
      <c r="AJ269" s="342" t="s">
        <v>159</v>
      </c>
      <c r="AK269" s="343" t="s">
        <v>121</v>
      </c>
      <c r="AL269" s="343" t="s">
        <v>152</v>
      </c>
      <c r="AM269" s="344">
        <f>ADHB!AO269</f>
        <v>0</v>
      </c>
      <c r="AN269" s="344"/>
      <c r="AO269" s="344">
        <f t="shared" ref="AO269:AO271" si="2189">iferror(AM269/AN269*100,0)</f>
        <v>0</v>
      </c>
      <c r="AP269" s="345"/>
      <c r="AQ269" s="344">
        <f t="shared" ref="AQ269:AQ271" si="2190">IFERROR(+AO269*AP269,"")</f>
        <v>0</v>
      </c>
      <c r="AR269" s="346"/>
      <c r="AS269" s="347"/>
      <c r="AT269" s="347"/>
      <c r="AU269" s="344">
        <f t="shared" ref="AU269:AU271" si="2191">IFERROR(+(IF(AO269="","0",AO269))+(IF(AQ269="","0",AQ269))+(IF(AT269="","0",AT269)),"")</f>
        <v>0</v>
      </c>
      <c r="AV269" s="345">
        <v>0.294289866351475</v>
      </c>
      <c r="AW269" s="348">
        <f t="shared" ref="AW269:AW271" si="2192">IFERROR(+AV269*(AU269-AT269),"")</f>
        <v>0</v>
      </c>
      <c r="AX269" s="349">
        <f t="shared" ref="AX269:AX271" si="2193">IFERROR(+(IF(AU269="","0",AU269))-(IF(AW269="","0",AW269)),"")</f>
        <v>0</v>
      </c>
      <c r="AY269" s="350"/>
      <c r="AZ269" s="341">
        <v>1.0</v>
      </c>
      <c r="BA269" s="342" t="s">
        <v>159</v>
      </c>
      <c r="BB269" s="343" t="s">
        <v>121</v>
      </c>
      <c r="BC269" s="343" t="s">
        <v>152</v>
      </c>
      <c r="BD269" s="344">
        <f>ADHB!BF269</f>
        <v>0</v>
      </c>
      <c r="BE269" s="344"/>
      <c r="BF269" s="344">
        <f t="shared" ref="BF269:BF271" si="2194">iferror(BD269/BE269*100,0)</f>
        <v>0</v>
      </c>
      <c r="BG269" s="345"/>
      <c r="BH269" s="344">
        <f t="shared" ref="BH269:BH271" si="2195">IFERROR(+BF269*BG269,"")</f>
        <v>0</v>
      </c>
      <c r="BI269" s="346"/>
      <c r="BJ269" s="347"/>
      <c r="BK269" s="347"/>
      <c r="BL269" s="344">
        <f t="shared" ref="BL269:BL271" si="2196">IFERROR(+(IF(BF269="","0",BF269))+(IF(BH269="","0",BH269))+(IF(BK269="","0",BK269)),"")</f>
        <v>0</v>
      </c>
      <c r="BM269" s="345">
        <v>0.294289866351475</v>
      </c>
      <c r="BN269" s="348">
        <f t="shared" ref="BN269:BN271" si="2197">IFERROR(+BM269*(BL269-BK269),"")</f>
        <v>0</v>
      </c>
      <c r="BO269" s="349">
        <f t="shared" ref="BO269:BO271" si="2198">IFERROR(+(IF(BL269="","0",BL269))-(IF(BN269="","0",BN269)),"")</f>
        <v>0</v>
      </c>
      <c r="BP269" s="350"/>
      <c r="BQ269" s="341">
        <v>1.0</v>
      </c>
      <c r="BR269" s="342" t="s">
        <v>159</v>
      </c>
      <c r="BS269" s="343" t="s">
        <v>121</v>
      </c>
      <c r="BT269" s="343" t="s">
        <v>152</v>
      </c>
      <c r="BU269" s="344">
        <f>ADHB!BW269</f>
        <v>0</v>
      </c>
      <c r="BV269" s="344"/>
      <c r="BW269" s="344">
        <f t="shared" ref="BW269:BW271" si="2199">iferror(BU269/BV269*100,0)</f>
        <v>0</v>
      </c>
      <c r="BX269" s="345"/>
      <c r="BY269" s="344">
        <f t="shared" ref="BY269:BY271" si="2200">IFERROR(+BW269*BX269,"")</f>
        <v>0</v>
      </c>
      <c r="BZ269" s="346"/>
      <c r="CA269" s="347"/>
      <c r="CB269" s="347"/>
      <c r="CC269" s="344">
        <f t="shared" ref="CC269:CC271" si="2201">IFERROR(+(IF(BW269="","0",BW269))+(IF(BY269="","0",BY269))+(IF(CB269="","0",CB269)),"")</f>
        <v>0</v>
      </c>
      <c r="CD269" s="345">
        <v>0.294289866351475</v>
      </c>
      <c r="CE269" s="348">
        <f t="shared" ref="CE269:CE271" si="2202">IFERROR(+CD269*(CC269-CB269),"")</f>
        <v>0</v>
      </c>
      <c r="CF269" s="349">
        <f t="shared" ref="CF269:CF271" si="2203">IFERROR(+(IF(CC269="","0",CC269))-(IF(CE269="","0",CE269)),"")</f>
        <v>0</v>
      </c>
      <c r="CG269" s="350"/>
      <c r="CH269" s="341">
        <v>1.0</v>
      </c>
      <c r="CI269" s="342" t="s">
        <v>159</v>
      </c>
      <c r="CJ269" s="343" t="s">
        <v>121</v>
      </c>
      <c r="CK269" s="343" t="s">
        <v>152</v>
      </c>
      <c r="CL269" s="344">
        <f>ADHB!CN269</f>
        <v>0</v>
      </c>
      <c r="CM269" s="344"/>
      <c r="CN269" s="344">
        <f t="shared" ref="CN269:CN271" si="2204">iferror(CL269/CM269*100,0)</f>
        <v>0</v>
      </c>
      <c r="CO269" s="345"/>
      <c r="CP269" s="344">
        <f t="shared" ref="CP269:CP271" si="2205">IFERROR(+CN269*CO269,"")</f>
        <v>0</v>
      </c>
      <c r="CQ269" s="346"/>
      <c r="CR269" s="347"/>
      <c r="CS269" s="347"/>
      <c r="CT269" s="344">
        <f t="shared" ref="CT269:CT271" si="2206">IFERROR(+(IF(CN269="","0",CN269))+(IF(CP269="","0",CP269))+(IF(CS269="","0",CS269)),"")</f>
        <v>0</v>
      </c>
      <c r="CU269" s="345">
        <v>0.294289866351475</v>
      </c>
      <c r="CV269" s="348">
        <f t="shared" ref="CV269:CV271" si="2207">IFERROR(+CU269*(CT269-CS269),"")</f>
        <v>0</v>
      </c>
      <c r="CW269" s="349">
        <f t="shared" ref="CW269:CW271" si="2208">IFERROR(+(IF(CT269="","0",CT269))-(IF(CV269="","0",CV269)),"")</f>
        <v>0</v>
      </c>
      <c r="CX269" s="350"/>
      <c r="CY269" s="341">
        <v>1.0</v>
      </c>
      <c r="CZ269" s="342" t="s">
        <v>159</v>
      </c>
      <c r="DA269" s="343" t="s">
        <v>121</v>
      </c>
      <c r="DB269" s="343" t="s">
        <v>152</v>
      </c>
      <c r="DC269" s="344">
        <f>ADHB!DE269</f>
        <v>0</v>
      </c>
      <c r="DD269" s="344"/>
      <c r="DE269" s="344">
        <f t="shared" ref="DE269:DE271" si="2209">iferror(DC269/DD269*100,0)</f>
        <v>0</v>
      </c>
      <c r="DF269" s="345"/>
      <c r="DG269" s="344">
        <f t="shared" ref="DG269:DG271" si="2210">IFERROR(+DE269*DF269,"")</f>
        <v>0</v>
      </c>
      <c r="DH269" s="346"/>
      <c r="DI269" s="347"/>
      <c r="DJ269" s="347"/>
      <c r="DK269" s="344">
        <f t="shared" ref="DK269:DK271" si="2211">IFERROR(+(IF(DE269="","0",DE269))+(IF(DG269="","0",DG269))+(IF(DJ269="","0",DJ269)),"")</f>
        <v>0</v>
      </c>
      <c r="DL269" s="345">
        <v>0.294289866351475</v>
      </c>
      <c r="DM269" s="348">
        <f t="shared" ref="DM269:DM271" si="2212">IFERROR(+DL269*(DK269-DJ269),"")</f>
        <v>0</v>
      </c>
      <c r="DN269" s="349">
        <f t="shared" ref="DN269:DN271" si="2213">IFERROR(+(IF(DK269="","0",DK269))-(IF(DM269="","0",DM269)),"")</f>
        <v>0</v>
      </c>
      <c r="DO269" s="350"/>
      <c r="DP269" s="341">
        <v>1.0</v>
      </c>
      <c r="DQ269" s="342" t="s">
        <v>159</v>
      </c>
      <c r="DR269" s="343" t="s">
        <v>121</v>
      </c>
      <c r="DS269" s="343" t="s">
        <v>152</v>
      </c>
      <c r="DT269" s="344">
        <f>ADHB!DV269</f>
        <v>0</v>
      </c>
      <c r="DU269" s="344"/>
      <c r="DV269" s="344">
        <f t="shared" ref="DV269:DV271" si="2214">iferror(DT269/DU269*100,0)</f>
        <v>0</v>
      </c>
      <c r="DW269" s="345"/>
      <c r="DX269" s="344">
        <f t="shared" ref="DX269:DX271" si="2215">IFERROR(+DV269*DW269,"")</f>
        <v>0</v>
      </c>
      <c r="DY269" s="346"/>
      <c r="DZ269" s="347"/>
      <c r="EA269" s="347"/>
      <c r="EB269" s="344">
        <f t="shared" ref="EB269:EB271" si="2216">IFERROR(+(IF(DV269="","0",DV269))+(IF(DX269="","0",DX269))+(IF(EA269="","0",EA269)),"")</f>
        <v>0</v>
      </c>
      <c r="EC269" s="345">
        <v>0.294289866351475</v>
      </c>
      <c r="ED269" s="348">
        <f t="shared" ref="ED269:ED271" si="2217">IFERROR(+EC269*(EB269-EA269),"")</f>
        <v>0</v>
      </c>
      <c r="EE269" s="349">
        <f t="shared" ref="EE269:EE271" si="2218">IFERROR(+(IF(EB269="","0",EB269))-(IF(ED269="","0",ED269)),"")</f>
        <v>0</v>
      </c>
      <c r="EF269" s="350"/>
      <c r="EG269" s="341">
        <v>1.0</v>
      </c>
      <c r="EH269" s="342" t="s">
        <v>159</v>
      </c>
      <c r="EI269" s="343" t="s">
        <v>121</v>
      </c>
      <c r="EJ269" s="343" t="s">
        <v>152</v>
      </c>
      <c r="EK269" s="344">
        <f>ADHB!EM269</f>
        <v>0</v>
      </c>
      <c r="EL269" s="344"/>
      <c r="EM269" s="344">
        <f t="shared" ref="EM269:EM271" si="2219">iferror(EK269/EL269*100,0)</f>
        <v>0</v>
      </c>
      <c r="EN269" s="345"/>
      <c r="EO269" s="344">
        <f t="shared" ref="EO269:EO271" si="2220">IFERROR(+EM269*EN269,"")</f>
        <v>0</v>
      </c>
      <c r="EP269" s="346"/>
      <c r="EQ269" s="347"/>
      <c r="ER269" s="347"/>
      <c r="ES269" s="344">
        <f t="shared" ref="ES269:ES271" si="2221">IFERROR(+(IF(EM269="","0",EM269))+(IF(EO269="","0",EO269))+(IF(ER269="","0",ER269)),"")</f>
        <v>0</v>
      </c>
      <c r="ET269" s="345">
        <v>0.294289866351475</v>
      </c>
      <c r="EU269" s="348">
        <f t="shared" ref="EU269:EU271" si="2222">IFERROR(+ET269*(ES269-ER269),"")</f>
        <v>0</v>
      </c>
      <c r="EV269" s="349">
        <f t="shared" ref="EV269:EV271" si="2223">IFERROR(+(IF(ES269="","0",ES269))-(IF(EU269="","0",EU269)),"")</f>
        <v>0</v>
      </c>
      <c r="EW269" s="350"/>
      <c r="EX269" s="341">
        <v>1.0</v>
      </c>
      <c r="EY269" s="342" t="s">
        <v>159</v>
      </c>
      <c r="EZ269" s="343" t="s">
        <v>121</v>
      </c>
      <c r="FA269" s="343" t="s">
        <v>152</v>
      </c>
      <c r="FB269" s="344">
        <f>ADHB!FD269</f>
        <v>0</v>
      </c>
      <c r="FC269" s="344"/>
      <c r="FD269" s="344">
        <f t="shared" ref="FD269:FD271" si="2224">iferror(FB269/FC269*100,0)</f>
        <v>0</v>
      </c>
      <c r="FE269" s="345"/>
      <c r="FF269" s="344">
        <f t="shared" ref="FF269:FF271" si="2225">IFERROR(+FD269*FE269,"")</f>
        <v>0</v>
      </c>
      <c r="FG269" s="346"/>
      <c r="FH269" s="347"/>
      <c r="FI269" s="347"/>
      <c r="FJ269" s="344">
        <f t="shared" ref="FJ269:FJ271" si="2226">IFERROR(+(IF(FD269="","0",FD269))+(IF(FF269="","0",FF269))+(IF(FI269="","0",FI269)),"")</f>
        <v>0</v>
      </c>
      <c r="FK269" s="345">
        <v>0.294289866351475</v>
      </c>
      <c r="FL269" s="348">
        <f t="shared" ref="FL269:FL271" si="2227">IFERROR(+FK269*(FJ269-FI269),"")</f>
        <v>0</v>
      </c>
      <c r="FM269" s="349">
        <f t="shared" ref="FM269:FM271" si="2228">IFERROR(+(IF(FJ269="","0",FJ269))-(IF(FL269="","0",FL269)),"")</f>
        <v>0</v>
      </c>
      <c r="FN269" s="350"/>
      <c r="FO269" s="341">
        <v>1.0</v>
      </c>
      <c r="FP269" s="342" t="s">
        <v>159</v>
      </c>
      <c r="FQ269" s="343" t="s">
        <v>121</v>
      </c>
      <c r="FR269" s="343" t="s">
        <v>152</v>
      </c>
      <c r="FS269" s="344">
        <f>ADHB!FU269</f>
        <v>0</v>
      </c>
      <c r="FT269" s="344"/>
      <c r="FU269" s="344">
        <f t="shared" ref="FU269:FU271" si="2229">iferror(FS269/FT269*100,0)</f>
        <v>0</v>
      </c>
      <c r="FV269" s="345"/>
      <c r="FW269" s="344">
        <f t="shared" ref="FW269:FW271" si="2230">IFERROR(+FU269*FV269,"")</f>
        <v>0</v>
      </c>
      <c r="FX269" s="346"/>
      <c r="FY269" s="347"/>
      <c r="FZ269" s="347"/>
      <c r="GA269" s="344">
        <f t="shared" ref="GA269:GA271" si="2231">IFERROR(+(IF(FU269="","0",FU269))+(IF(FW269="","0",FW269))+(IF(FZ269="","0",FZ269)),"")</f>
        <v>0</v>
      </c>
      <c r="GB269" s="345">
        <v>0.294289866351475</v>
      </c>
      <c r="GC269" s="348">
        <f t="shared" ref="GC269:GC271" si="2232">IFERROR(+GB269*(GA269-FZ269),"")</f>
        <v>0</v>
      </c>
      <c r="GD269" s="349">
        <f t="shared" ref="GD269:GD271" si="2233">IFERROR(+(IF(GA269="","0",GA269))-(IF(GC269="","0",GC269)),"")</f>
        <v>0</v>
      </c>
      <c r="GE269" s="350"/>
      <c r="GF269" s="341">
        <v>1.0</v>
      </c>
      <c r="GG269" s="342" t="s">
        <v>159</v>
      </c>
      <c r="GH269" s="343" t="s">
        <v>121</v>
      </c>
      <c r="GI269" s="343" t="s">
        <v>152</v>
      </c>
      <c r="GJ269" s="344">
        <f>ADHB!GL269</f>
        <v>0</v>
      </c>
      <c r="GK269" s="344"/>
      <c r="GL269" s="344">
        <f t="shared" ref="GL269:GL271" si="2234">iferror(GJ269/GK269*100,0)</f>
        <v>0</v>
      </c>
      <c r="GM269" s="345"/>
      <c r="GN269" s="344">
        <f t="shared" ref="GN269:GN271" si="2235">IFERROR(+GL269*GM269,"")</f>
        <v>0</v>
      </c>
      <c r="GO269" s="346"/>
      <c r="GP269" s="347"/>
      <c r="GQ269" s="347"/>
      <c r="GR269" s="344">
        <f t="shared" ref="GR269:GR271" si="2236">IFERROR(+(IF(GL269="","0",GL269))+(IF(GN269="","0",GN269))+(IF(GQ269="","0",GQ269)),"")</f>
        <v>0</v>
      </c>
      <c r="GS269" s="345">
        <v>0.294289866351475</v>
      </c>
      <c r="GT269" s="348">
        <f t="shared" ref="GT269:GT271" si="2237">IFERROR(+GS269*(GR269-GQ269),"")</f>
        <v>0</v>
      </c>
      <c r="GU269" s="349">
        <f t="shared" ref="GU269:GU271" si="2238">IFERROR(+(IF(GR269="","0",GR269))-(IF(GT269="","0",GT269)),"")</f>
        <v>0</v>
      </c>
      <c r="GV269" s="350"/>
      <c r="GW269" s="341">
        <v>1.0</v>
      </c>
      <c r="GX269" s="342" t="s">
        <v>159</v>
      </c>
      <c r="GY269" s="343" t="s">
        <v>121</v>
      </c>
      <c r="GZ269" s="343" t="s">
        <v>152</v>
      </c>
      <c r="HA269" s="344">
        <f>ADHB!HC269</f>
        <v>0</v>
      </c>
      <c r="HB269" s="344"/>
      <c r="HC269" s="344">
        <f t="shared" ref="HC269:HC271" si="2239">iferror(HA269/HB269*100,0)</f>
        <v>0</v>
      </c>
      <c r="HD269" s="345"/>
      <c r="HE269" s="344">
        <f t="shared" ref="HE269:HE271" si="2240">IFERROR(+HC269*HD269,"")</f>
        <v>0</v>
      </c>
      <c r="HF269" s="346"/>
      <c r="HG269" s="347"/>
      <c r="HH269" s="347"/>
      <c r="HI269" s="344">
        <f t="shared" ref="HI269:HI271" si="2241">IFERROR(+(IF(HC269="","0",HC269))+(IF(HE269="","0",HE269))+(IF(HH269="","0",HH269)),"")</f>
        <v>0</v>
      </c>
      <c r="HJ269" s="345">
        <v>0.294289866351475</v>
      </c>
      <c r="HK269" s="348">
        <f t="shared" ref="HK269:HK271" si="2242">IFERROR(+HJ269*(HI269-HH269),"")</f>
        <v>0</v>
      </c>
      <c r="HL269" s="349">
        <f t="shared" ref="HL269:HL271" si="2243">IFERROR(+(IF(HI269="","0",HI269))-(IF(HK269="","0",HK269)),"")</f>
        <v>0</v>
      </c>
      <c r="HM269" s="350"/>
      <c r="HN269" s="341">
        <v>1.0</v>
      </c>
      <c r="HO269" s="342" t="s">
        <v>159</v>
      </c>
      <c r="HP269" s="343" t="s">
        <v>121</v>
      </c>
      <c r="HQ269" s="343" t="s">
        <v>152</v>
      </c>
      <c r="HR269" s="344">
        <f>ADHB!HT269</f>
        <v>0</v>
      </c>
      <c r="HS269" s="344"/>
      <c r="HT269" s="344">
        <f t="shared" ref="HT269:HT271" si="2244">iferror(HR269/HS269*100,0)</f>
        <v>0</v>
      </c>
      <c r="HU269" s="345"/>
      <c r="HV269" s="344">
        <f t="shared" ref="HV269:HV271" si="2245">IFERROR(+HT269*HU269,"")</f>
        <v>0</v>
      </c>
      <c r="HW269" s="346"/>
      <c r="HX269" s="347"/>
      <c r="HY269" s="347"/>
      <c r="HZ269" s="344">
        <f t="shared" ref="HZ269:HZ271" si="2246">IFERROR(+(IF(HT269="","0",HT269))+(IF(HV269="","0",HV269))+(IF(HY269="","0",HY269)),"")</f>
        <v>0</v>
      </c>
      <c r="IA269" s="345">
        <v>0.294289866351475</v>
      </c>
      <c r="IB269" s="348">
        <f t="shared" ref="IB269:IB271" si="2247">IFERROR(+IA269*(HZ269-HY269),"")</f>
        <v>0</v>
      </c>
      <c r="IC269" s="349">
        <f t="shared" ref="IC269:IC271" si="2248">IFERROR(+(IF(HZ269="","0",HZ269))-(IF(IB269="","0",IB269)),"")</f>
        <v>0</v>
      </c>
      <c r="ID269" s="350"/>
      <c r="IE269" s="341">
        <v>1.0</v>
      </c>
      <c r="IF269" s="342" t="s">
        <v>159</v>
      </c>
      <c r="IG269" s="343" t="s">
        <v>121</v>
      </c>
      <c r="IH269" s="343" t="s">
        <v>152</v>
      </c>
      <c r="II269" s="344">
        <f>ADHB!IK269</f>
        <v>0</v>
      </c>
      <c r="IJ269" s="344"/>
      <c r="IK269" s="344">
        <f t="shared" ref="IK269:IK271" si="2249">iferror(II269/IJ269*100,0)</f>
        <v>0</v>
      </c>
      <c r="IL269" s="345"/>
      <c r="IM269" s="344">
        <f t="shared" ref="IM269:IM271" si="2250">IFERROR(+IK269*IL269,"")</f>
        <v>0</v>
      </c>
      <c r="IN269" s="346"/>
      <c r="IO269" s="347"/>
      <c r="IP269" s="347"/>
      <c r="IQ269" s="344">
        <f t="shared" ref="IQ269:IQ271" si="2251">IFERROR(+(IF(IK269="","0",IK269))+(IF(IM269="","0",IM269))+(IF(IP269="","0",IP269)),"")</f>
        <v>0</v>
      </c>
      <c r="IR269" s="345">
        <v>0.294289866351475</v>
      </c>
      <c r="IS269" s="348">
        <f t="shared" ref="IS269:IS271" si="2252">IFERROR(+IR269*(IQ269-IP269),"")</f>
        <v>0</v>
      </c>
      <c r="IT269" s="349">
        <f t="shared" ref="IT269:IT271" si="2253">IFERROR(+(IF(IQ269="","0",IQ269))-(IF(IS269="","0",IS269)),"")</f>
        <v>0</v>
      </c>
      <c r="IU269" s="350"/>
      <c r="IV269" s="341">
        <v>1.0</v>
      </c>
      <c r="IW269" s="342" t="s">
        <v>159</v>
      </c>
      <c r="IX269" s="343" t="s">
        <v>121</v>
      </c>
      <c r="IY269" s="343" t="s">
        <v>152</v>
      </c>
      <c r="IZ269" s="344">
        <f>ADHB!JB269</f>
        <v>0</v>
      </c>
      <c r="JA269" s="344"/>
      <c r="JB269" s="344">
        <f t="shared" ref="JB269:JB271" si="2254">iferror(IZ269/JA269*100,0)</f>
        <v>0</v>
      </c>
      <c r="JC269" s="345"/>
      <c r="JD269" s="344">
        <f t="shared" ref="JD269:JD271" si="2255">IFERROR(+JB269*JC269,"")</f>
        <v>0</v>
      </c>
      <c r="JE269" s="346"/>
      <c r="JF269" s="347"/>
      <c r="JG269" s="347"/>
      <c r="JH269" s="344">
        <f t="shared" ref="JH269:JH271" si="2256">IFERROR(+(IF(JB269="","0",JB269))+(IF(JD269="","0",JD269))+(IF(JG269="","0",JG269)),"")</f>
        <v>0</v>
      </c>
      <c r="JI269" s="345">
        <v>0.294289866351475</v>
      </c>
      <c r="JJ269" s="348">
        <f t="shared" ref="JJ269:JJ271" si="2257">IFERROR(+JI269*(JH269-JG269),"")</f>
        <v>0</v>
      </c>
      <c r="JK269" s="349">
        <f t="shared" ref="JK269:JK271" si="2258">IFERROR(+(IF(JH269="","0",JH269))-(IF(JJ269="","0",JJ269)),"")</f>
        <v>0</v>
      </c>
      <c r="JL269" s="350"/>
      <c r="JM269" s="341">
        <v>1.0</v>
      </c>
      <c r="JN269" s="342" t="s">
        <v>159</v>
      </c>
      <c r="JO269" s="343" t="s">
        <v>121</v>
      </c>
      <c r="JP269" s="343" t="s">
        <v>152</v>
      </c>
      <c r="JQ269" s="344">
        <f>ADHB!JS269</f>
        <v>0</v>
      </c>
      <c r="JR269" s="344"/>
      <c r="JS269" s="344">
        <f t="shared" ref="JS269:JS271" si="2259">iferror(JQ269/JR269*100,0)</f>
        <v>0</v>
      </c>
      <c r="JT269" s="345"/>
      <c r="JU269" s="344">
        <f t="shared" ref="JU269:JU271" si="2260">IFERROR(+JS269*JT269,"")</f>
        <v>0</v>
      </c>
      <c r="JV269" s="346"/>
      <c r="JW269" s="347"/>
      <c r="JX269" s="347"/>
      <c r="JY269" s="344">
        <f t="shared" ref="JY269:JY271" si="2261">IFERROR(+(IF(JS269="","0",JS269))+(IF(JU269="","0",JU269))+(IF(JX269="","0",JX269)),"")</f>
        <v>0</v>
      </c>
      <c r="JZ269" s="345">
        <v>0.294289866351475</v>
      </c>
      <c r="KA269" s="348">
        <f t="shared" ref="KA269:KA271" si="2262">IFERROR(+JZ269*(JY269-JX269),"")</f>
        <v>0</v>
      </c>
      <c r="KB269" s="349">
        <f t="shared" ref="KB269:KB271" si="2263">IFERROR(+(IF(JY269="","0",JY269))-(IF(KA269="","0",KA269)),"")</f>
        <v>0</v>
      </c>
      <c r="KC269" s="350"/>
      <c r="KD269" s="341">
        <v>1.0</v>
      </c>
      <c r="KE269" s="342" t="s">
        <v>159</v>
      </c>
      <c r="KF269" s="343" t="s">
        <v>121</v>
      </c>
      <c r="KG269" s="343" t="s">
        <v>152</v>
      </c>
      <c r="KH269" s="344">
        <f>ADHB!KJ269</f>
        <v>0</v>
      </c>
      <c r="KI269" s="344"/>
      <c r="KJ269" s="344">
        <f t="shared" ref="KJ269:KJ271" si="2264">iferror(KH269/KI269*100,0)</f>
        <v>0</v>
      </c>
      <c r="KK269" s="345"/>
      <c r="KL269" s="344">
        <f t="shared" ref="KL269:KL271" si="2265">IFERROR(+KJ269*KK269,"")</f>
        <v>0</v>
      </c>
      <c r="KM269" s="346"/>
      <c r="KN269" s="347"/>
      <c r="KO269" s="347"/>
      <c r="KP269" s="344">
        <f t="shared" ref="KP269:KP271" si="2266">IFERROR(+(IF(KJ269="","0",KJ269))+(IF(KL269="","0",KL269))+(IF(KO269="","0",KO269)),"")</f>
        <v>0</v>
      </c>
      <c r="KQ269" s="345">
        <v>0.294289866351475</v>
      </c>
      <c r="KR269" s="348">
        <f t="shared" ref="KR269:KR271" si="2267">IFERROR(+KQ269*(KP269-KO269),"")</f>
        <v>0</v>
      </c>
      <c r="KS269" s="349">
        <f t="shared" ref="KS269:KS271" si="2268">IFERROR(+(IF(KP269="","0",KP269))-(IF(KR269="","0",KR269)),"")</f>
        <v>0</v>
      </c>
      <c r="KT269" s="350"/>
      <c r="KU269" s="351"/>
    </row>
    <row r="270" ht="15.75" customHeight="1">
      <c r="A270" s="341">
        <v>2.0</v>
      </c>
      <c r="B270" s="342" t="s">
        <v>160</v>
      </c>
      <c r="C270" s="343" t="s">
        <v>121</v>
      </c>
      <c r="D270" s="343" t="s">
        <v>152</v>
      </c>
      <c r="E270" s="344">
        <f>ADHB!G270</f>
        <v>0</v>
      </c>
      <c r="F270" s="344"/>
      <c r="G270" s="344">
        <f t="shared" si="2179"/>
        <v>0</v>
      </c>
      <c r="H270" s="345"/>
      <c r="I270" s="344">
        <f t="shared" si="2180"/>
        <v>0</v>
      </c>
      <c r="J270" s="346"/>
      <c r="K270" s="347"/>
      <c r="L270" s="347"/>
      <c r="M270" s="344">
        <f t="shared" si="2181"/>
        <v>0</v>
      </c>
      <c r="N270" s="345">
        <v>0.294289866351475</v>
      </c>
      <c r="O270" s="348">
        <f t="shared" si="2182"/>
        <v>0</v>
      </c>
      <c r="P270" s="349">
        <f t="shared" si="2183"/>
        <v>0</v>
      </c>
      <c r="Q270" s="350"/>
      <c r="R270" s="341">
        <v>2.0</v>
      </c>
      <c r="S270" s="342" t="s">
        <v>160</v>
      </c>
      <c r="T270" s="343" t="s">
        <v>121</v>
      </c>
      <c r="U270" s="343" t="s">
        <v>152</v>
      </c>
      <c r="V270" s="344">
        <f>ADHB!X270</f>
        <v>0</v>
      </c>
      <c r="W270" s="344"/>
      <c r="X270" s="344">
        <f t="shared" si="2184"/>
        <v>0</v>
      </c>
      <c r="Y270" s="345"/>
      <c r="Z270" s="344">
        <f t="shared" si="2185"/>
        <v>0</v>
      </c>
      <c r="AA270" s="346"/>
      <c r="AB270" s="347"/>
      <c r="AC270" s="347"/>
      <c r="AD270" s="344">
        <f t="shared" si="2186"/>
        <v>0</v>
      </c>
      <c r="AE270" s="345">
        <v>0.294289866351475</v>
      </c>
      <c r="AF270" s="348">
        <f t="shared" si="2187"/>
        <v>0</v>
      </c>
      <c r="AG270" s="349">
        <f t="shared" si="2188"/>
        <v>0</v>
      </c>
      <c r="AH270" s="350"/>
      <c r="AI270" s="341">
        <v>2.0</v>
      </c>
      <c r="AJ270" s="342" t="s">
        <v>160</v>
      </c>
      <c r="AK270" s="343" t="s">
        <v>121</v>
      </c>
      <c r="AL270" s="343" t="s">
        <v>152</v>
      </c>
      <c r="AM270" s="344">
        <f>ADHB!AO270</f>
        <v>0</v>
      </c>
      <c r="AN270" s="344"/>
      <c r="AO270" s="344">
        <f t="shared" si="2189"/>
        <v>0</v>
      </c>
      <c r="AP270" s="345"/>
      <c r="AQ270" s="344">
        <f t="shared" si="2190"/>
        <v>0</v>
      </c>
      <c r="AR270" s="346"/>
      <c r="AS270" s="347"/>
      <c r="AT270" s="347"/>
      <c r="AU270" s="344">
        <f t="shared" si="2191"/>
        <v>0</v>
      </c>
      <c r="AV270" s="345">
        <v>0.294289866351475</v>
      </c>
      <c r="AW270" s="348">
        <f t="shared" si="2192"/>
        <v>0</v>
      </c>
      <c r="AX270" s="349">
        <f t="shared" si="2193"/>
        <v>0</v>
      </c>
      <c r="AY270" s="350"/>
      <c r="AZ270" s="341">
        <v>2.0</v>
      </c>
      <c r="BA270" s="342" t="s">
        <v>160</v>
      </c>
      <c r="BB270" s="343" t="s">
        <v>121</v>
      </c>
      <c r="BC270" s="343" t="s">
        <v>152</v>
      </c>
      <c r="BD270" s="344">
        <f>ADHB!BF270</f>
        <v>0</v>
      </c>
      <c r="BE270" s="344"/>
      <c r="BF270" s="344">
        <f t="shared" si="2194"/>
        <v>0</v>
      </c>
      <c r="BG270" s="345"/>
      <c r="BH270" s="344">
        <f t="shared" si="2195"/>
        <v>0</v>
      </c>
      <c r="BI270" s="346"/>
      <c r="BJ270" s="347"/>
      <c r="BK270" s="347"/>
      <c r="BL270" s="344">
        <f t="shared" si="2196"/>
        <v>0</v>
      </c>
      <c r="BM270" s="345">
        <v>0.294289866351475</v>
      </c>
      <c r="BN270" s="348">
        <f t="shared" si="2197"/>
        <v>0</v>
      </c>
      <c r="BO270" s="349">
        <f t="shared" si="2198"/>
        <v>0</v>
      </c>
      <c r="BP270" s="350"/>
      <c r="BQ270" s="341">
        <v>2.0</v>
      </c>
      <c r="BR270" s="342" t="s">
        <v>160</v>
      </c>
      <c r="BS270" s="343" t="s">
        <v>121</v>
      </c>
      <c r="BT270" s="343" t="s">
        <v>152</v>
      </c>
      <c r="BU270" s="344">
        <f>ADHB!BW270</f>
        <v>0</v>
      </c>
      <c r="BV270" s="344"/>
      <c r="BW270" s="344">
        <f t="shared" si="2199"/>
        <v>0</v>
      </c>
      <c r="BX270" s="345"/>
      <c r="BY270" s="344">
        <f t="shared" si="2200"/>
        <v>0</v>
      </c>
      <c r="BZ270" s="346"/>
      <c r="CA270" s="347"/>
      <c r="CB270" s="347"/>
      <c r="CC270" s="344">
        <f t="shared" si="2201"/>
        <v>0</v>
      </c>
      <c r="CD270" s="345">
        <v>0.294289866351475</v>
      </c>
      <c r="CE270" s="348">
        <f t="shared" si="2202"/>
        <v>0</v>
      </c>
      <c r="CF270" s="349">
        <f t="shared" si="2203"/>
        <v>0</v>
      </c>
      <c r="CG270" s="350"/>
      <c r="CH270" s="341">
        <v>2.0</v>
      </c>
      <c r="CI270" s="342" t="s">
        <v>160</v>
      </c>
      <c r="CJ270" s="343" t="s">
        <v>121</v>
      </c>
      <c r="CK270" s="343" t="s">
        <v>152</v>
      </c>
      <c r="CL270" s="344">
        <f>ADHB!CN270</f>
        <v>0</v>
      </c>
      <c r="CM270" s="344"/>
      <c r="CN270" s="344">
        <f t="shared" si="2204"/>
        <v>0</v>
      </c>
      <c r="CO270" s="345"/>
      <c r="CP270" s="344">
        <f t="shared" si="2205"/>
        <v>0</v>
      </c>
      <c r="CQ270" s="346"/>
      <c r="CR270" s="347"/>
      <c r="CS270" s="347"/>
      <c r="CT270" s="344">
        <f t="shared" si="2206"/>
        <v>0</v>
      </c>
      <c r="CU270" s="345">
        <v>0.294289866351475</v>
      </c>
      <c r="CV270" s="348">
        <f t="shared" si="2207"/>
        <v>0</v>
      </c>
      <c r="CW270" s="349">
        <f t="shared" si="2208"/>
        <v>0</v>
      </c>
      <c r="CX270" s="350"/>
      <c r="CY270" s="341">
        <v>2.0</v>
      </c>
      <c r="CZ270" s="342" t="s">
        <v>160</v>
      </c>
      <c r="DA270" s="343" t="s">
        <v>121</v>
      </c>
      <c r="DB270" s="343" t="s">
        <v>152</v>
      </c>
      <c r="DC270" s="344">
        <f>ADHB!DE270</f>
        <v>0</v>
      </c>
      <c r="DD270" s="344"/>
      <c r="DE270" s="344">
        <f t="shared" si="2209"/>
        <v>0</v>
      </c>
      <c r="DF270" s="345"/>
      <c r="DG270" s="344">
        <f t="shared" si="2210"/>
        <v>0</v>
      </c>
      <c r="DH270" s="346"/>
      <c r="DI270" s="347"/>
      <c r="DJ270" s="347"/>
      <c r="DK270" s="344">
        <f t="shared" si="2211"/>
        <v>0</v>
      </c>
      <c r="DL270" s="345">
        <v>0.294289866351475</v>
      </c>
      <c r="DM270" s="348">
        <f t="shared" si="2212"/>
        <v>0</v>
      </c>
      <c r="DN270" s="349">
        <f t="shared" si="2213"/>
        <v>0</v>
      </c>
      <c r="DO270" s="350"/>
      <c r="DP270" s="341">
        <v>2.0</v>
      </c>
      <c r="DQ270" s="342" t="s">
        <v>160</v>
      </c>
      <c r="DR270" s="343" t="s">
        <v>121</v>
      </c>
      <c r="DS270" s="343" t="s">
        <v>152</v>
      </c>
      <c r="DT270" s="344">
        <f>ADHB!DV270</f>
        <v>0</v>
      </c>
      <c r="DU270" s="344"/>
      <c r="DV270" s="344">
        <f t="shared" si="2214"/>
        <v>0</v>
      </c>
      <c r="DW270" s="345"/>
      <c r="DX270" s="344">
        <f t="shared" si="2215"/>
        <v>0</v>
      </c>
      <c r="DY270" s="346"/>
      <c r="DZ270" s="347"/>
      <c r="EA270" s="347"/>
      <c r="EB270" s="344">
        <f t="shared" si="2216"/>
        <v>0</v>
      </c>
      <c r="EC270" s="345">
        <v>0.294289866351475</v>
      </c>
      <c r="ED270" s="348">
        <f t="shared" si="2217"/>
        <v>0</v>
      </c>
      <c r="EE270" s="349">
        <f t="shared" si="2218"/>
        <v>0</v>
      </c>
      <c r="EF270" s="350"/>
      <c r="EG270" s="341">
        <v>2.0</v>
      </c>
      <c r="EH270" s="342" t="s">
        <v>160</v>
      </c>
      <c r="EI270" s="343" t="s">
        <v>121</v>
      </c>
      <c r="EJ270" s="343" t="s">
        <v>152</v>
      </c>
      <c r="EK270" s="344">
        <f>ADHB!EM270</f>
        <v>0</v>
      </c>
      <c r="EL270" s="344"/>
      <c r="EM270" s="344">
        <f t="shared" si="2219"/>
        <v>0</v>
      </c>
      <c r="EN270" s="345"/>
      <c r="EO270" s="344">
        <f t="shared" si="2220"/>
        <v>0</v>
      </c>
      <c r="EP270" s="346"/>
      <c r="EQ270" s="347"/>
      <c r="ER270" s="347"/>
      <c r="ES270" s="344">
        <f t="shared" si="2221"/>
        <v>0</v>
      </c>
      <c r="ET270" s="345">
        <v>0.294289866351475</v>
      </c>
      <c r="EU270" s="348">
        <f t="shared" si="2222"/>
        <v>0</v>
      </c>
      <c r="EV270" s="349">
        <f t="shared" si="2223"/>
        <v>0</v>
      </c>
      <c r="EW270" s="350"/>
      <c r="EX270" s="341">
        <v>2.0</v>
      </c>
      <c r="EY270" s="342" t="s">
        <v>160</v>
      </c>
      <c r="EZ270" s="343" t="s">
        <v>121</v>
      </c>
      <c r="FA270" s="343" t="s">
        <v>152</v>
      </c>
      <c r="FB270" s="344">
        <f>ADHB!FD270</f>
        <v>0</v>
      </c>
      <c r="FC270" s="344"/>
      <c r="FD270" s="344">
        <f t="shared" si="2224"/>
        <v>0</v>
      </c>
      <c r="FE270" s="345"/>
      <c r="FF270" s="344">
        <f t="shared" si="2225"/>
        <v>0</v>
      </c>
      <c r="FG270" s="346"/>
      <c r="FH270" s="347"/>
      <c r="FI270" s="347"/>
      <c r="FJ270" s="344">
        <f t="shared" si="2226"/>
        <v>0</v>
      </c>
      <c r="FK270" s="345">
        <v>0.294289866351475</v>
      </c>
      <c r="FL270" s="348">
        <f t="shared" si="2227"/>
        <v>0</v>
      </c>
      <c r="FM270" s="349">
        <f t="shared" si="2228"/>
        <v>0</v>
      </c>
      <c r="FN270" s="350"/>
      <c r="FO270" s="341">
        <v>2.0</v>
      </c>
      <c r="FP270" s="342" t="s">
        <v>160</v>
      </c>
      <c r="FQ270" s="343" t="s">
        <v>121</v>
      </c>
      <c r="FR270" s="343" t="s">
        <v>152</v>
      </c>
      <c r="FS270" s="344">
        <f>ADHB!FU270</f>
        <v>0</v>
      </c>
      <c r="FT270" s="344"/>
      <c r="FU270" s="344">
        <f t="shared" si="2229"/>
        <v>0</v>
      </c>
      <c r="FV270" s="345"/>
      <c r="FW270" s="344">
        <f t="shared" si="2230"/>
        <v>0</v>
      </c>
      <c r="FX270" s="346"/>
      <c r="FY270" s="347"/>
      <c r="FZ270" s="347"/>
      <c r="GA270" s="344">
        <f t="shared" si="2231"/>
        <v>0</v>
      </c>
      <c r="GB270" s="345">
        <v>0.294289866351475</v>
      </c>
      <c r="GC270" s="348">
        <f t="shared" si="2232"/>
        <v>0</v>
      </c>
      <c r="GD270" s="349">
        <f t="shared" si="2233"/>
        <v>0</v>
      </c>
      <c r="GE270" s="350"/>
      <c r="GF270" s="341">
        <v>2.0</v>
      </c>
      <c r="GG270" s="342" t="s">
        <v>160</v>
      </c>
      <c r="GH270" s="343" t="s">
        <v>121</v>
      </c>
      <c r="GI270" s="343" t="s">
        <v>152</v>
      </c>
      <c r="GJ270" s="344">
        <f>ADHB!GL270</f>
        <v>0</v>
      </c>
      <c r="GK270" s="344"/>
      <c r="GL270" s="344">
        <f t="shared" si="2234"/>
        <v>0</v>
      </c>
      <c r="GM270" s="345"/>
      <c r="GN270" s="344">
        <f t="shared" si="2235"/>
        <v>0</v>
      </c>
      <c r="GO270" s="346"/>
      <c r="GP270" s="347"/>
      <c r="GQ270" s="347"/>
      <c r="GR270" s="344">
        <f t="shared" si="2236"/>
        <v>0</v>
      </c>
      <c r="GS270" s="345">
        <v>0.294289866351475</v>
      </c>
      <c r="GT270" s="348">
        <f t="shared" si="2237"/>
        <v>0</v>
      </c>
      <c r="GU270" s="349">
        <f t="shared" si="2238"/>
        <v>0</v>
      </c>
      <c r="GV270" s="350"/>
      <c r="GW270" s="341">
        <v>2.0</v>
      </c>
      <c r="GX270" s="342" t="s">
        <v>160</v>
      </c>
      <c r="GY270" s="343" t="s">
        <v>121</v>
      </c>
      <c r="GZ270" s="343" t="s">
        <v>152</v>
      </c>
      <c r="HA270" s="344">
        <f>ADHB!HC270</f>
        <v>0</v>
      </c>
      <c r="HB270" s="344"/>
      <c r="HC270" s="344">
        <f t="shared" si="2239"/>
        <v>0</v>
      </c>
      <c r="HD270" s="345"/>
      <c r="HE270" s="344">
        <f t="shared" si="2240"/>
        <v>0</v>
      </c>
      <c r="HF270" s="346"/>
      <c r="HG270" s="347"/>
      <c r="HH270" s="347"/>
      <c r="HI270" s="344">
        <f t="shared" si="2241"/>
        <v>0</v>
      </c>
      <c r="HJ270" s="345">
        <v>0.294289866351475</v>
      </c>
      <c r="HK270" s="348">
        <f t="shared" si="2242"/>
        <v>0</v>
      </c>
      <c r="HL270" s="349">
        <f t="shared" si="2243"/>
        <v>0</v>
      </c>
      <c r="HM270" s="350"/>
      <c r="HN270" s="341">
        <v>2.0</v>
      </c>
      <c r="HO270" s="342" t="s">
        <v>160</v>
      </c>
      <c r="HP270" s="343" t="s">
        <v>121</v>
      </c>
      <c r="HQ270" s="343" t="s">
        <v>152</v>
      </c>
      <c r="HR270" s="344">
        <f>ADHB!HT270</f>
        <v>0</v>
      </c>
      <c r="HS270" s="344"/>
      <c r="HT270" s="344">
        <f t="shared" si="2244"/>
        <v>0</v>
      </c>
      <c r="HU270" s="345"/>
      <c r="HV270" s="344">
        <f t="shared" si="2245"/>
        <v>0</v>
      </c>
      <c r="HW270" s="346"/>
      <c r="HX270" s="347"/>
      <c r="HY270" s="347"/>
      <c r="HZ270" s="344">
        <f t="shared" si="2246"/>
        <v>0</v>
      </c>
      <c r="IA270" s="345">
        <v>0.294289866351475</v>
      </c>
      <c r="IB270" s="348">
        <f t="shared" si="2247"/>
        <v>0</v>
      </c>
      <c r="IC270" s="349">
        <f t="shared" si="2248"/>
        <v>0</v>
      </c>
      <c r="ID270" s="350"/>
      <c r="IE270" s="341">
        <v>2.0</v>
      </c>
      <c r="IF270" s="342" t="s">
        <v>160</v>
      </c>
      <c r="IG270" s="343" t="s">
        <v>121</v>
      </c>
      <c r="IH270" s="343" t="s">
        <v>152</v>
      </c>
      <c r="II270" s="344">
        <f>ADHB!IK270</f>
        <v>0</v>
      </c>
      <c r="IJ270" s="344"/>
      <c r="IK270" s="344">
        <f t="shared" si="2249"/>
        <v>0</v>
      </c>
      <c r="IL270" s="345"/>
      <c r="IM270" s="344">
        <f t="shared" si="2250"/>
        <v>0</v>
      </c>
      <c r="IN270" s="346"/>
      <c r="IO270" s="347"/>
      <c r="IP270" s="347"/>
      <c r="IQ270" s="344">
        <f t="shared" si="2251"/>
        <v>0</v>
      </c>
      <c r="IR270" s="345">
        <v>0.294289866351475</v>
      </c>
      <c r="IS270" s="348">
        <f t="shared" si="2252"/>
        <v>0</v>
      </c>
      <c r="IT270" s="349">
        <f t="shared" si="2253"/>
        <v>0</v>
      </c>
      <c r="IU270" s="350"/>
      <c r="IV270" s="341">
        <v>2.0</v>
      </c>
      <c r="IW270" s="342" t="s">
        <v>160</v>
      </c>
      <c r="IX270" s="343" t="s">
        <v>121</v>
      </c>
      <c r="IY270" s="343" t="s">
        <v>152</v>
      </c>
      <c r="IZ270" s="344">
        <f>ADHB!JB270</f>
        <v>0</v>
      </c>
      <c r="JA270" s="344"/>
      <c r="JB270" s="344">
        <f t="shared" si="2254"/>
        <v>0</v>
      </c>
      <c r="JC270" s="345"/>
      <c r="JD270" s="344">
        <f t="shared" si="2255"/>
        <v>0</v>
      </c>
      <c r="JE270" s="346"/>
      <c r="JF270" s="347"/>
      <c r="JG270" s="347"/>
      <c r="JH270" s="344">
        <f t="shared" si="2256"/>
        <v>0</v>
      </c>
      <c r="JI270" s="345">
        <v>0.294289866351475</v>
      </c>
      <c r="JJ270" s="348">
        <f t="shared" si="2257"/>
        <v>0</v>
      </c>
      <c r="JK270" s="349">
        <f t="shared" si="2258"/>
        <v>0</v>
      </c>
      <c r="JL270" s="350"/>
      <c r="JM270" s="341">
        <v>2.0</v>
      </c>
      <c r="JN270" s="342" t="s">
        <v>160</v>
      </c>
      <c r="JO270" s="343" t="s">
        <v>121</v>
      </c>
      <c r="JP270" s="343" t="s">
        <v>152</v>
      </c>
      <c r="JQ270" s="344">
        <f>ADHB!JS270</f>
        <v>0</v>
      </c>
      <c r="JR270" s="344"/>
      <c r="JS270" s="344">
        <f t="shared" si="2259"/>
        <v>0</v>
      </c>
      <c r="JT270" s="345"/>
      <c r="JU270" s="344">
        <f t="shared" si="2260"/>
        <v>0</v>
      </c>
      <c r="JV270" s="346"/>
      <c r="JW270" s="347"/>
      <c r="JX270" s="347"/>
      <c r="JY270" s="344">
        <f t="shared" si="2261"/>
        <v>0</v>
      </c>
      <c r="JZ270" s="345">
        <v>0.294289866351475</v>
      </c>
      <c r="KA270" s="348">
        <f t="shared" si="2262"/>
        <v>0</v>
      </c>
      <c r="KB270" s="349">
        <f t="shared" si="2263"/>
        <v>0</v>
      </c>
      <c r="KC270" s="350"/>
      <c r="KD270" s="341">
        <v>2.0</v>
      </c>
      <c r="KE270" s="342" t="s">
        <v>160</v>
      </c>
      <c r="KF270" s="343" t="s">
        <v>121</v>
      </c>
      <c r="KG270" s="343" t="s">
        <v>152</v>
      </c>
      <c r="KH270" s="344">
        <f>ADHB!KJ270</f>
        <v>0</v>
      </c>
      <c r="KI270" s="344"/>
      <c r="KJ270" s="344">
        <f t="shared" si="2264"/>
        <v>0</v>
      </c>
      <c r="KK270" s="345"/>
      <c r="KL270" s="344">
        <f t="shared" si="2265"/>
        <v>0</v>
      </c>
      <c r="KM270" s="346"/>
      <c r="KN270" s="347"/>
      <c r="KO270" s="347"/>
      <c r="KP270" s="344">
        <f t="shared" si="2266"/>
        <v>0</v>
      </c>
      <c r="KQ270" s="345">
        <v>0.294289866351475</v>
      </c>
      <c r="KR270" s="348">
        <f t="shared" si="2267"/>
        <v>0</v>
      </c>
      <c r="KS270" s="349">
        <f t="shared" si="2268"/>
        <v>0</v>
      </c>
      <c r="KT270" s="350"/>
      <c r="KU270" s="351"/>
    </row>
    <row r="271" ht="15.75" customHeight="1">
      <c r="A271" s="341">
        <v>3.0</v>
      </c>
      <c r="B271" s="342" t="s">
        <v>161</v>
      </c>
      <c r="C271" s="343" t="s">
        <v>121</v>
      </c>
      <c r="D271" s="343" t="s">
        <v>152</v>
      </c>
      <c r="E271" s="344">
        <f>ADHB!G271</f>
        <v>0</v>
      </c>
      <c r="F271" s="344"/>
      <c r="G271" s="344">
        <f t="shared" si="2179"/>
        <v>0</v>
      </c>
      <c r="H271" s="345"/>
      <c r="I271" s="344">
        <f t="shared" si="2180"/>
        <v>0</v>
      </c>
      <c r="J271" s="346"/>
      <c r="K271" s="347"/>
      <c r="L271" s="347"/>
      <c r="M271" s="344">
        <f t="shared" si="2181"/>
        <v>0</v>
      </c>
      <c r="N271" s="345">
        <v>0.294289866351475</v>
      </c>
      <c r="O271" s="348">
        <f t="shared" si="2182"/>
        <v>0</v>
      </c>
      <c r="P271" s="349">
        <f t="shared" si="2183"/>
        <v>0</v>
      </c>
      <c r="Q271" s="350"/>
      <c r="R271" s="341">
        <v>3.0</v>
      </c>
      <c r="S271" s="342" t="s">
        <v>161</v>
      </c>
      <c r="T271" s="343" t="s">
        <v>121</v>
      </c>
      <c r="U271" s="343" t="s">
        <v>152</v>
      </c>
      <c r="V271" s="344">
        <f>ADHB!X271</f>
        <v>0</v>
      </c>
      <c r="W271" s="344"/>
      <c r="X271" s="344">
        <f t="shared" si="2184"/>
        <v>0</v>
      </c>
      <c r="Y271" s="345"/>
      <c r="Z271" s="344">
        <f t="shared" si="2185"/>
        <v>0</v>
      </c>
      <c r="AA271" s="346"/>
      <c r="AB271" s="347"/>
      <c r="AC271" s="347"/>
      <c r="AD271" s="344">
        <f t="shared" si="2186"/>
        <v>0</v>
      </c>
      <c r="AE271" s="345">
        <v>0.294289866351475</v>
      </c>
      <c r="AF271" s="348">
        <f t="shared" si="2187"/>
        <v>0</v>
      </c>
      <c r="AG271" s="349">
        <f t="shared" si="2188"/>
        <v>0</v>
      </c>
      <c r="AH271" s="350"/>
      <c r="AI271" s="341">
        <v>3.0</v>
      </c>
      <c r="AJ271" s="342" t="s">
        <v>161</v>
      </c>
      <c r="AK271" s="343" t="s">
        <v>121</v>
      </c>
      <c r="AL271" s="343" t="s">
        <v>152</v>
      </c>
      <c r="AM271" s="344">
        <f>ADHB!AO271</f>
        <v>0</v>
      </c>
      <c r="AN271" s="344"/>
      <c r="AO271" s="344">
        <f t="shared" si="2189"/>
        <v>0</v>
      </c>
      <c r="AP271" s="345"/>
      <c r="AQ271" s="344">
        <f t="shared" si="2190"/>
        <v>0</v>
      </c>
      <c r="AR271" s="346"/>
      <c r="AS271" s="347"/>
      <c r="AT271" s="347"/>
      <c r="AU271" s="344">
        <f t="shared" si="2191"/>
        <v>0</v>
      </c>
      <c r="AV271" s="345">
        <v>0.294289866351475</v>
      </c>
      <c r="AW271" s="348">
        <f t="shared" si="2192"/>
        <v>0</v>
      </c>
      <c r="AX271" s="349">
        <f t="shared" si="2193"/>
        <v>0</v>
      </c>
      <c r="AY271" s="350"/>
      <c r="AZ271" s="341">
        <v>3.0</v>
      </c>
      <c r="BA271" s="342" t="s">
        <v>161</v>
      </c>
      <c r="BB271" s="343" t="s">
        <v>121</v>
      </c>
      <c r="BC271" s="343" t="s">
        <v>152</v>
      </c>
      <c r="BD271" s="344">
        <f>ADHB!BF271</f>
        <v>0</v>
      </c>
      <c r="BE271" s="344"/>
      <c r="BF271" s="344">
        <f t="shared" si="2194"/>
        <v>0</v>
      </c>
      <c r="BG271" s="345"/>
      <c r="BH271" s="344">
        <f t="shared" si="2195"/>
        <v>0</v>
      </c>
      <c r="BI271" s="346"/>
      <c r="BJ271" s="347"/>
      <c r="BK271" s="347"/>
      <c r="BL271" s="344">
        <f t="shared" si="2196"/>
        <v>0</v>
      </c>
      <c r="BM271" s="345">
        <v>0.294289866351475</v>
      </c>
      <c r="BN271" s="348">
        <f t="shared" si="2197"/>
        <v>0</v>
      </c>
      <c r="BO271" s="349">
        <f t="shared" si="2198"/>
        <v>0</v>
      </c>
      <c r="BP271" s="350"/>
      <c r="BQ271" s="341">
        <v>3.0</v>
      </c>
      <c r="BR271" s="342" t="s">
        <v>161</v>
      </c>
      <c r="BS271" s="343" t="s">
        <v>121</v>
      </c>
      <c r="BT271" s="343" t="s">
        <v>152</v>
      </c>
      <c r="BU271" s="344">
        <f>ADHB!BW271</f>
        <v>0</v>
      </c>
      <c r="BV271" s="344"/>
      <c r="BW271" s="344">
        <f t="shared" si="2199"/>
        <v>0</v>
      </c>
      <c r="BX271" s="345"/>
      <c r="BY271" s="344">
        <f t="shared" si="2200"/>
        <v>0</v>
      </c>
      <c r="BZ271" s="346"/>
      <c r="CA271" s="347"/>
      <c r="CB271" s="347"/>
      <c r="CC271" s="344">
        <f t="shared" si="2201"/>
        <v>0</v>
      </c>
      <c r="CD271" s="345">
        <v>0.294289866351475</v>
      </c>
      <c r="CE271" s="348">
        <f t="shared" si="2202"/>
        <v>0</v>
      </c>
      <c r="CF271" s="349">
        <f t="shared" si="2203"/>
        <v>0</v>
      </c>
      <c r="CG271" s="350"/>
      <c r="CH271" s="341">
        <v>3.0</v>
      </c>
      <c r="CI271" s="342" t="s">
        <v>161</v>
      </c>
      <c r="CJ271" s="343" t="s">
        <v>121</v>
      </c>
      <c r="CK271" s="343" t="s">
        <v>152</v>
      </c>
      <c r="CL271" s="344">
        <f>ADHB!CN271</f>
        <v>0</v>
      </c>
      <c r="CM271" s="344"/>
      <c r="CN271" s="344">
        <f t="shared" si="2204"/>
        <v>0</v>
      </c>
      <c r="CO271" s="345"/>
      <c r="CP271" s="344">
        <f t="shared" si="2205"/>
        <v>0</v>
      </c>
      <c r="CQ271" s="346"/>
      <c r="CR271" s="347"/>
      <c r="CS271" s="347"/>
      <c r="CT271" s="344">
        <f t="shared" si="2206"/>
        <v>0</v>
      </c>
      <c r="CU271" s="345">
        <v>0.294289866351475</v>
      </c>
      <c r="CV271" s="348">
        <f t="shared" si="2207"/>
        <v>0</v>
      </c>
      <c r="CW271" s="349">
        <f t="shared" si="2208"/>
        <v>0</v>
      </c>
      <c r="CX271" s="350"/>
      <c r="CY271" s="341">
        <v>3.0</v>
      </c>
      <c r="CZ271" s="342" t="s">
        <v>161</v>
      </c>
      <c r="DA271" s="343" t="s">
        <v>121</v>
      </c>
      <c r="DB271" s="343" t="s">
        <v>152</v>
      </c>
      <c r="DC271" s="344">
        <f>ADHB!DE271</f>
        <v>0</v>
      </c>
      <c r="DD271" s="344"/>
      <c r="DE271" s="344">
        <f t="shared" si="2209"/>
        <v>0</v>
      </c>
      <c r="DF271" s="345"/>
      <c r="DG271" s="344">
        <f t="shared" si="2210"/>
        <v>0</v>
      </c>
      <c r="DH271" s="346"/>
      <c r="DI271" s="347"/>
      <c r="DJ271" s="347"/>
      <c r="DK271" s="344">
        <f t="shared" si="2211"/>
        <v>0</v>
      </c>
      <c r="DL271" s="345">
        <v>0.294289866351475</v>
      </c>
      <c r="DM271" s="348">
        <f t="shared" si="2212"/>
        <v>0</v>
      </c>
      <c r="DN271" s="349">
        <f t="shared" si="2213"/>
        <v>0</v>
      </c>
      <c r="DO271" s="350"/>
      <c r="DP271" s="341">
        <v>3.0</v>
      </c>
      <c r="DQ271" s="342" t="s">
        <v>161</v>
      </c>
      <c r="DR271" s="343" t="s">
        <v>121</v>
      </c>
      <c r="DS271" s="343" t="s">
        <v>152</v>
      </c>
      <c r="DT271" s="344">
        <f>ADHB!DV271</f>
        <v>0</v>
      </c>
      <c r="DU271" s="344"/>
      <c r="DV271" s="344">
        <f t="shared" si="2214"/>
        <v>0</v>
      </c>
      <c r="DW271" s="345"/>
      <c r="DX271" s="344">
        <f t="shared" si="2215"/>
        <v>0</v>
      </c>
      <c r="DY271" s="346"/>
      <c r="DZ271" s="347"/>
      <c r="EA271" s="347"/>
      <c r="EB271" s="344">
        <f t="shared" si="2216"/>
        <v>0</v>
      </c>
      <c r="EC271" s="345">
        <v>0.294289866351475</v>
      </c>
      <c r="ED271" s="348">
        <f t="shared" si="2217"/>
        <v>0</v>
      </c>
      <c r="EE271" s="349">
        <f t="shared" si="2218"/>
        <v>0</v>
      </c>
      <c r="EF271" s="350"/>
      <c r="EG271" s="341">
        <v>3.0</v>
      </c>
      <c r="EH271" s="342" t="s">
        <v>161</v>
      </c>
      <c r="EI271" s="343" t="s">
        <v>121</v>
      </c>
      <c r="EJ271" s="343" t="s">
        <v>152</v>
      </c>
      <c r="EK271" s="344">
        <f>ADHB!EM271</f>
        <v>0</v>
      </c>
      <c r="EL271" s="344"/>
      <c r="EM271" s="344">
        <f t="shared" si="2219"/>
        <v>0</v>
      </c>
      <c r="EN271" s="345"/>
      <c r="EO271" s="344">
        <f t="shared" si="2220"/>
        <v>0</v>
      </c>
      <c r="EP271" s="346"/>
      <c r="EQ271" s="347"/>
      <c r="ER271" s="347"/>
      <c r="ES271" s="344">
        <f t="shared" si="2221"/>
        <v>0</v>
      </c>
      <c r="ET271" s="345">
        <v>0.294289866351475</v>
      </c>
      <c r="EU271" s="348">
        <f t="shared" si="2222"/>
        <v>0</v>
      </c>
      <c r="EV271" s="349">
        <f t="shared" si="2223"/>
        <v>0</v>
      </c>
      <c r="EW271" s="350"/>
      <c r="EX271" s="341">
        <v>3.0</v>
      </c>
      <c r="EY271" s="342" t="s">
        <v>161</v>
      </c>
      <c r="EZ271" s="343" t="s">
        <v>121</v>
      </c>
      <c r="FA271" s="343" t="s">
        <v>152</v>
      </c>
      <c r="FB271" s="344">
        <f>ADHB!FD271</f>
        <v>0</v>
      </c>
      <c r="FC271" s="344"/>
      <c r="FD271" s="344">
        <f t="shared" si="2224"/>
        <v>0</v>
      </c>
      <c r="FE271" s="345"/>
      <c r="FF271" s="344">
        <f t="shared" si="2225"/>
        <v>0</v>
      </c>
      <c r="FG271" s="346"/>
      <c r="FH271" s="347"/>
      <c r="FI271" s="347"/>
      <c r="FJ271" s="344">
        <f t="shared" si="2226"/>
        <v>0</v>
      </c>
      <c r="FK271" s="345">
        <v>0.294289866351475</v>
      </c>
      <c r="FL271" s="348">
        <f t="shared" si="2227"/>
        <v>0</v>
      </c>
      <c r="FM271" s="349">
        <f t="shared" si="2228"/>
        <v>0</v>
      </c>
      <c r="FN271" s="350"/>
      <c r="FO271" s="341">
        <v>3.0</v>
      </c>
      <c r="FP271" s="342" t="s">
        <v>161</v>
      </c>
      <c r="FQ271" s="343" t="s">
        <v>121</v>
      </c>
      <c r="FR271" s="343" t="s">
        <v>152</v>
      </c>
      <c r="FS271" s="344">
        <f>ADHB!FU271</f>
        <v>0</v>
      </c>
      <c r="FT271" s="344"/>
      <c r="FU271" s="344">
        <f t="shared" si="2229"/>
        <v>0</v>
      </c>
      <c r="FV271" s="345"/>
      <c r="FW271" s="344">
        <f t="shared" si="2230"/>
        <v>0</v>
      </c>
      <c r="FX271" s="346"/>
      <c r="FY271" s="347"/>
      <c r="FZ271" s="347"/>
      <c r="GA271" s="344">
        <f t="shared" si="2231"/>
        <v>0</v>
      </c>
      <c r="GB271" s="345">
        <v>0.294289866351475</v>
      </c>
      <c r="GC271" s="348">
        <f t="shared" si="2232"/>
        <v>0</v>
      </c>
      <c r="GD271" s="349">
        <f t="shared" si="2233"/>
        <v>0</v>
      </c>
      <c r="GE271" s="350"/>
      <c r="GF271" s="341">
        <v>3.0</v>
      </c>
      <c r="GG271" s="342" t="s">
        <v>161</v>
      </c>
      <c r="GH271" s="343" t="s">
        <v>121</v>
      </c>
      <c r="GI271" s="343" t="s">
        <v>152</v>
      </c>
      <c r="GJ271" s="344">
        <f>ADHB!GL271</f>
        <v>0</v>
      </c>
      <c r="GK271" s="344"/>
      <c r="GL271" s="344">
        <f t="shared" si="2234"/>
        <v>0</v>
      </c>
      <c r="GM271" s="345"/>
      <c r="GN271" s="344">
        <f t="shared" si="2235"/>
        <v>0</v>
      </c>
      <c r="GO271" s="346"/>
      <c r="GP271" s="347"/>
      <c r="GQ271" s="347"/>
      <c r="GR271" s="344">
        <f t="shared" si="2236"/>
        <v>0</v>
      </c>
      <c r="GS271" s="345">
        <v>0.294289866351475</v>
      </c>
      <c r="GT271" s="348">
        <f t="shared" si="2237"/>
        <v>0</v>
      </c>
      <c r="GU271" s="349">
        <f t="shared" si="2238"/>
        <v>0</v>
      </c>
      <c r="GV271" s="350"/>
      <c r="GW271" s="341">
        <v>3.0</v>
      </c>
      <c r="GX271" s="342" t="s">
        <v>161</v>
      </c>
      <c r="GY271" s="343" t="s">
        <v>121</v>
      </c>
      <c r="GZ271" s="343" t="s">
        <v>152</v>
      </c>
      <c r="HA271" s="344">
        <f>ADHB!HC271</f>
        <v>0</v>
      </c>
      <c r="HB271" s="344"/>
      <c r="HC271" s="344">
        <f t="shared" si="2239"/>
        <v>0</v>
      </c>
      <c r="HD271" s="345"/>
      <c r="HE271" s="344">
        <f t="shared" si="2240"/>
        <v>0</v>
      </c>
      <c r="HF271" s="346"/>
      <c r="HG271" s="347"/>
      <c r="HH271" s="347"/>
      <c r="HI271" s="344">
        <f t="shared" si="2241"/>
        <v>0</v>
      </c>
      <c r="HJ271" s="345">
        <v>0.294289866351475</v>
      </c>
      <c r="HK271" s="348">
        <f t="shared" si="2242"/>
        <v>0</v>
      </c>
      <c r="HL271" s="349">
        <f t="shared" si="2243"/>
        <v>0</v>
      </c>
      <c r="HM271" s="350"/>
      <c r="HN271" s="341">
        <v>3.0</v>
      </c>
      <c r="HO271" s="342" t="s">
        <v>161</v>
      </c>
      <c r="HP271" s="343" t="s">
        <v>121</v>
      </c>
      <c r="HQ271" s="343" t="s">
        <v>152</v>
      </c>
      <c r="HR271" s="344">
        <f>ADHB!HT271</f>
        <v>0</v>
      </c>
      <c r="HS271" s="344"/>
      <c r="HT271" s="344">
        <f t="shared" si="2244"/>
        <v>0</v>
      </c>
      <c r="HU271" s="345"/>
      <c r="HV271" s="344">
        <f t="shared" si="2245"/>
        <v>0</v>
      </c>
      <c r="HW271" s="346"/>
      <c r="HX271" s="347"/>
      <c r="HY271" s="347"/>
      <c r="HZ271" s="344">
        <f t="shared" si="2246"/>
        <v>0</v>
      </c>
      <c r="IA271" s="345">
        <v>0.294289866351475</v>
      </c>
      <c r="IB271" s="348">
        <f t="shared" si="2247"/>
        <v>0</v>
      </c>
      <c r="IC271" s="349">
        <f t="shared" si="2248"/>
        <v>0</v>
      </c>
      <c r="ID271" s="350"/>
      <c r="IE271" s="341">
        <v>3.0</v>
      </c>
      <c r="IF271" s="342" t="s">
        <v>161</v>
      </c>
      <c r="IG271" s="343" t="s">
        <v>121</v>
      </c>
      <c r="IH271" s="343" t="s">
        <v>152</v>
      </c>
      <c r="II271" s="344">
        <f>ADHB!IK271</f>
        <v>0</v>
      </c>
      <c r="IJ271" s="344"/>
      <c r="IK271" s="344">
        <f t="shared" si="2249"/>
        <v>0</v>
      </c>
      <c r="IL271" s="345"/>
      <c r="IM271" s="344">
        <f t="shared" si="2250"/>
        <v>0</v>
      </c>
      <c r="IN271" s="346"/>
      <c r="IO271" s="347"/>
      <c r="IP271" s="347"/>
      <c r="IQ271" s="344">
        <f t="shared" si="2251"/>
        <v>0</v>
      </c>
      <c r="IR271" s="345">
        <v>0.294289866351475</v>
      </c>
      <c r="IS271" s="348">
        <f t="shared" si="2252"/>
        <v>0</v>
      </c>
      <c r="IT271" s="349">
        <f t="shared" si="2253"/>
        <v>0</v>
      </c>
      <c r="IU271" s="350"/>
      <c r="IV271" s="341">
        <v>3.0</v>
      </c>
      <c r="IW271" s="342" t="s">
        <v>161</v>
      </c>
      <c r="IX271" s="343" t="s">
        <v>121</v>
      </c>
      <c r="IY271" s="343" t="s">
        <v>152</v>
      </c>
      <c r="IZ271" s="344">
        <f>ADHB!JB271</f>
        <v>0</v>
      </c>
      <c r="JA271" s="344"/>
      <c r="JB271" s="344">
        <f t="shared" si="2254"/>
        <v>0</v>
      </c>
      <c r="JC271" s="345"/>
      <c r="JD271" s="344">
        <f t="shared" si="2255"/>
        <v>0</v>
      </c>
      <c r="JE271" s="346"/>
      <c r="JF271" s="347"/>
      <c r="JG271" s="347"/>
      <c r="JH271" s="344">
        <f t="shared" si="2256"/>
        <v>0</v>
      </c>
      <c r="JI271" s="345">
        <v>0.294289866351475</v>
      </c>
      <c r="JJ271" s="348">
        <f t="shared" si="2257"/>
        <v>0</v>
      </c>
      <c r="JK271" s="349">
        <f t="shared" si="2258"/>
        <v>0</v>
      </c>
      <c r="JL271" s="350"/>
      <c r="JM271" s="341">
        <v>3.0</v>
      </c>
      <c r="JN271" s="342" t="s">
        <v>161</v>
      </c>
      <c r="JO271" s="343" t="s">
        <v>121</v>
      </c>
      <c r="JP271" s="343" t="s">
        <v>152</v>
      </c>
      <c r="JQ271" s="344">
        <f>ADHB!JS271</f>
        <v>0</v>
      </c>
      <c r="JR271" s="344"/>
      <c r="JS271" s="344">
        <f t="shared" si="2259"/>
        <v>0</v>
      </c>
      <c r="JT271" s="345"/>
      <c r="JU271" s="344">
        <f t="shared" si="2260"/>
        <v>0</v>
      </c>
      <c r="JV271" s="346"/>
      <c r="JW271" s="347"/>
      <c r="JX271" s="347"/>
      <c r="JY271" s="344">
        <f t="shared" si="2261"/>
        <v>0</v>
      </c>
      <c r="JZ271" s="345">
        <v>0.294289866351475</v>
      </c>
      <c r="KA271" s="348">
        <f t="shared" si="2262"/>
        <v>0</v>
      </c>
      <c r="KB271" s="349">
        <f t="shared" si="2263"/>
        <v>0</v>
      </c>
      <c r="KC271" s="350"/>
      <c r="KD271" s="341">
        <v>3.0</v>
      </c>
      <c r="KE271" s="342" t="s">
        <v>161</v>
      </c>
      <c r="KF271" s="343" t="s">
        <v>121</v>
      </c>
      <c r="KG271" s="343" t="s">
        <v>152</v>
      </c>
      <c r="KH271" s="344">
        <f>ADHB!KJ271</f>
        <v>0</v>
      </c>
      <c r="KI271" s="344"/>
      <c r="KJ271" s="344">
        <f t="shared" si="2264"/>
        <v>0</v>
      </c>
      <c r="KK271" s="345"/>
      <c r="KL271" s="344">
        <f t="shared" si="2265"/>
        <v>0</v>
      </c>
      <c r="KM271" s="346"/>
      <c r="KN271" s="347"/>
      <c r="KO271" s="347"/>
      <c r="KP271" s="344">
        <f t="shared" si="2266"/>
        <v>0</v>
      </c>
      <c r="KQ271" s="345">
        <v>0.294289866351475</v>
      </c>
      <c r="KR271" s="348">
        <f t="shared" si="2267"/>
        <v>0</v>
      </c>
      <c r="KS271" s="349">
        <f t="shared" si="2268"/>
        <v>0</v>
      </c>
      <c r="KT271" s="350"/>
      <c r="KU271" s="351"/>
    </row>
    <row r="272" ht="15.75" customHeight="1">
      <c r="A272" s="341"/>
      <c r="B272" s="342"/>
      <c r="C272" s="343"/>
      <c r="D272" s="343"/>
      <c r="E272" s="344"/>
      <c r="F272" s="344"/>
      <c r="G272" s="344"/>
      <c r="H272" s="345"/>
      <c r="I272" s="344"/>
      <c r="J272" s="346"/>
      <c r="K272" s="347"/>
      <c r="L272" s="347"/>
      <c r="M272" s="344"/>
      <c r="N272" s="345"/>
      <c r="O272" s="348"/>
      <c r="P272" s="349"/>
      <c r="Q272" s="350"/>
      <c r="R272" s="341"/>
      <c r="S272" s="342"/>
      <c r="T272" s="343"/>
      <c r="U272" s="343"/>
      <c r="V272" s="344"/>
      <c r="W272" s="344"/>
      <c r="X272" s="344"/>
      <c r="Y272" s="345"/>
      <c r="Z272" s="344"/>
      <c r="AA272" s="346"/>
      <c r="AB272" s="347"/>
      <c r="AC272" s="347"/>
      <c r="AD272" s="344"/>
      <c r="AE272" s="345"/>
      <c r="AF272" s="348"/>
      <c r="AG272" s="349"/>
      <c r="AH272" s="350"/>
      <c r="AI272" s="341"/>
      <c r="AJ272" s="342"/>
      <c r="AK272" s="343"/>
      <c r="AL272" s="343"/>
      <c r="AM272" s="344"/>
      <c r="AN272" s="344"/>
      <c r="AO272" s="344"/>
      <c r="AP272" s="345"/>
      <c r="AQ272" s="344"/>
      <c r="AR272" s="346"/>
      <c r="AS272" s="347"/>
      <c r="AT272" s="347"/>
      <c r="AU272" s="344"/>
      <c r="AV272" s="345"/>
      <c r="AW272" s="348"/>
      <c r="AX272" s="349"/>
      <c r="AY272" s="350"/>
      <c r="AZ272" s="341"/>
      <c r="BA272" s="342"/>
      <c r="BB272" s="343"/>
      <c r="BC272" s="343"/>
      <c r="BD272" s="344"/>
      <c r="BE272" s="344"/>
      <c r="BF272" s="344"/>
      <c r="BG272" s="345"/>
      <c r="BH272" s="344"/>
      <c r="BI272" s="346"/>
      <c r="BJ272" s="347"/>
      <c r="BK272" s="347"/>
      <c r="BL272" s="344"/>
      <c r="BM272" s="345"/>
      <c r="BN272" s="348"/>
      <c r="BO272" s="349"/>
      <c r="BP272" s="350"/>
      <c r="BQ272" s="341"/>
      <c r="BR272" s="342"/>
      <c r="BS272" s="343"/>
      <c r="BT272" s="343"/>
      <c r="BU272" s="344"/>
      <c r="BV272" s="344"/>
      <c r="BW272" s="344"/>
      <c r="BX272" s="345"/>
      <c r="BY272" s="344"/>
      <c r="BZ272" s="346"/>
      <c r="CA272" s="347"/>
      <c r="CB272" s="347"/>
      <c r="CC272" s="344"/>
      <c r="CD272" s="345"/>
      <c r="CE272" s="348"/>
      <c r="CF272" s="349"/>
      <c r="CG272" s="350"/>
      <c r="CH272" s="341"/>
      <c r="CI272" s="342"/>
      <c r="CJ272" s="343"/>
      <c r="CK272" s="343"/>
      <c r="CL272" s="344"/>
      <c r="CM272" s="344"/>
      <c r="CN272" s="344"/>
      <c r="CO272" s="345"/>
      <c r="CP272" s="344"/>
      <c r="CQ272" s="346"/>
      <c r="CR272" s="347"/>
      <c r="CS272" s="347"/>
      <c r="CT272" s="344"/>
      <c r="CU272" s="345"/>
      <c r="CV272" s="348"/>
      <c r="CW272" s="349"/>
      <c r="CX272" s="350"/>
      <c r="CY272" s="341"/>
      <c r="CZ272" s="342"/>
      <c r="DA272" s="343"/>
      <c r="DB272" s="343"/>
      <c r="DC272" s="344"/>
      <c r="DD272" s="344"/>
      <c r="DE272" s="344"/>
      <c r="DF272" s="345"/>
      <c r="DG272" s="344"/>
      <c r="DH272" s="346"/>
      <c r="DI272" s="347"/>
      <c r="DJ272" s="347"/>
      <c r="DK272" s="344"/>
      <c r="DL272" s="345"/>
      <c r="DM272" s="348"/>
      <c r="DN272" s="349"/>
      <c r="DO272" s="350"/>
      <c r="DP272" s="341"/>
      <c r="DQ272" s="342"/>
      <c r="DR272" s="343"/>
      <c r="DS272" s="343"/>
      <c r="DT272" s="344"/>
      <c r="DU272" s="344"/>
      <c r="DV272" s="344"/>
      <c r="DW272" s="345"/>
      <c r="DX272" s="344"/>
      <c r="DY272" s="346"/>
      <c r="DZ272" s="347"/>
      <c r="EA272" s="347"/>
      <c r="EB272" s="344"/>
      <c r="EC272" s="345"/>
      <c r="ED272" s="348"/>
      <c r="EE272" s="349"/>
      <c r="EF272" s="350"/>
      <c r="EG272" s="341"/>
      <c r="EH272" s="342"/>
      <c r="EI272" s="343"/>
      <c r="EJ272" s="343"/>
      <c r="EK272" s="344"/>
      <c r="EL272" s="344"/>
      <c r="EM272" s="344"/>
      <c r="EN272" s="345"/>
      <c r="EO272" s="344"/>
      <c r="EP272" s="346"/>
      <c r="EQ272" s="347"/>
      <c r="ER272" s="347"/>
      <c r="ES272" s="344"/>
      <c r="ET272" s="345"/>
      <c r="EU272" s="348"/>
      <c r="EV272" s="349"/>
      <c r="EW272" s="350"/>
      <c r="EX272" s="341"/>
      <c r="EY272" s="342"/>
      <c r="EZ272" s="343"/>
      <c r="FA272" s="343"/>
      <c r="FB272" s="344"/>
      <c r="FC272" s="344"/>
      <c r="FD272" s="344"/>
      <c r="FE272" s="345"/>
      <c r="FF272" s="344"/>
      <c r="FG272" s="346"/>
      <c r="FH272" s="347"/>
      <c r="FI272" s="347"/>
      <c r="FJ272" s="344"/>
      <c r="FK272" s="345"/>
      <c r="FL272" s="348"/>
      <c r="FM272" s="349"/>
      <c r="FN272" s="350"/>
      <c r="FO272" s="341"/>
      <c r="FP272" s="342"/>
      <c r="FQ272" s="343"/>
      <c r="FR272" s="343"/>
      <c r="FS272" s="344"/>
      <c r="FT272" s="344"/>
      <c r="FU272" s="344"/>
      <c r="FV272" s="345"/>
      <c r="FW272" s="344"/>
      <c r="FX272" s="346"/>
      <c r="FY272" s="347"/>
      <c r="FZ272" s="347"/>
      <c r="GA272" s="344"/>
      <c r="GB272" s="345"/>
      <c r="GC272" s="348"/>
      <c r="GD272" s="349"/>
      <c r="GE272" s="350"/>
      <c r="GF272" s="341"/>
      <c r="GG272" s="342"/>
      <c r="GH272" s="343"/>
      <c r="GI272" s="343"/>
      <c r="GJ272" s="344"/>
      <c r="GK272" s="344"/>
      <c r="GL272" s="344"/>
      <c r="GM272" s="345"/>
      <c r="GN272" s="344"/>
      <c r="GO272" s="346"/>
      <c r="GP272" s="347"/>
      <c r="GQ272" s="347"/>
      <c r="GR272" s="344"/>
      <c r="GS272" s="345"/>
      <c r="GT272" s="348"/>
      <c r="GU272" s="349"/>
      <c r="GV272" s="350"/>
      <c r="GW272" s="341"/>
      <c r="GX272" s="342"/>
      <c r="GY272" s="343"/>
      <c r="GZ272" s="343"/>
      <c r="HA272" s="344"/>
      <c r="HB272" s="344"/>
      <c r="HC272" s="344"/>
      <c r="HD272" s="345"/>
      <c r="HE272" s="344"/>
      <c r="HF272" s="346"/>
      <c r="HG272" s="347"/>
      <c r="HH272" s="347"/>
      <c r="HI272" s="344"/>
      <c r="HJ272" s="345"/>
      <c r="HK272" s="348"/>
      <c r="HL272" s="349"/>
      <c r="HM272" s="350"/>
      <c r="HN272" s="341"/>
      <c r="HO272" s="342"/>
      <c r="HP272" s="343"/>
      <c r="HQ272" s="343"/>
      <c r="HR272" s="344"/>
      <c r="HS272" s="344"/>
      <c r="HT272" s="344"/>
      <c r="HU272" s="345"/>
      <c r="HV272" s="344"/>
      <c r="HW272" s="346"/>
      <c r="HX272" s="347"/>
      <c r="HY272" s="347"/>
      <c r="HZ272" s="344"/>
      <c r="IA272" s="345"/>
      <c r="IB272" s="348"/>
      <c r="IC272" s="349"/>
      <c r="ID272" s="350"/>
      <c r="IE272" s="341"/>
      <c r="IF272" s="342"/>
      <c r="IG272" s="343"/>
      <c r="IH272" s="343"/>
      <c r="II272" s="344"/>
      <c r="IJ272" s="344"/>
      <c r="IK272" s="344"/>
      <c r="IL272" s="345"/>
      <c r="IM272" s="344"/>
      <c r="IN272" s="346"/>
      <c r="IO272" s="347"/>
      <c r="IP272" s="347"/>
      <c r="IQ272" s="344"/>
      <c r="IR272" s="345"/>
      <c r="IS272" s="348"/>
      <c r="IT272" s="349"/>
      <c r="IU272" s="350"/>
      <c r="IV272" s="341"/>
      <c r="IW272" s="342"/>
      <c r="IX272" s="343"/>
      <c r="IY272" s="343"/>
      <c r="IZ272" s="344"/>
      <c r="JA272" s="344"/>
      <c r="JB272" s="344"/>
      <c r="JC272" s="345"/>
      <c r="JD272" s="344"/>
      <c r="JE272" s="346"/>
      <c r="JF272" s="347"/>
      <c r="JG272" s="347"/>
      <c r="JH272" s="344"/>
      <c r="JI272" s="345"/>
      <c r="JJ272" s="348"/>
      <c r="JK272" s="349"/>
      <c r="JL272" s="350"/>
      <c r="JM272" s="341"/>
      <c r="JN272" s="342"/>
      <c r="JO272" s="343"/>
      <c r="JP272" s="343"/>
      <c r="JQ272" s="344"/>
      <c r="JR272" s="344"/>
      <c r="JS272" s="344"/>
      <c r="JT272" s="345"/>
      <c r="JU272" s="344"/>
      <c r="JV272" s="346"/>
      <c r="JW272" s="347"/>
      <c r="JX272" s="347"/>
      <c r="JY272" s="344"/>
      <c r="JZ272" s="345"/>
      <c r="KA272" s="348"/>
      <c r="KB272" s="349"/>
      <c r="KC272" s="350"/>
      <c r="KD272" s="341"/>
      <c r="KE272" s="342"/>
      <c r="KF272" s="343"/>
      <c r="KG272" s="343"/>
      <c r="KH272" s="344"/>
      <c r="KI272" s="344"/>
      <c r="KJ272" s="344"/>
      <c r="KK272" s="345"/>
      <c r="KL272" s="344"/>
      <c r="KM272" s="346"/>
      <c r="KN272" s="347"/>
      <c r="KO272" s="347"/>
      <c r="KP272" s="344"/>
      <c r="KQ272" s="345"/>
      <c r="KR272" s="348"/>
      <c r="KS272" s="349"/>
      <c r="KT272" s="350"/>
      <c r="KU272" s="351"/>
    </row>
    <row r="273" ht="15.75" customHeight="1">
      <c r="A273" s="341"/>
      <c r="B273" s="342"/>
      <c r="C273" s="343"/>
      <c r="D273" s="343"/>
      <c r="E273" s="344"/>
      <c r="F273" s="344"/>
      <c r="G273" s="344"/>
      <c r="H273" s="345"/>
      <c r="I273" s="344"/>
      <c r="J273" s="346"/>
      <c r="K273" s="347"/>
      <c r="L273" s="347"/>
      <c r="M273" s="344"/>
      <c r="N273" s="345"/>
      <c r="O273" s="348"/>
      <c r="P273" s="349"/>
      <c r="Q273" s="350"/>
      <c r="R273" s="341"/>
      <c r="S273" s="342"/>
      <c r="T273" s="343"/>
      <c r="U273" s="343"/>
      <c r="V273" s="344"/>
      <c r="W273" s="344"/>
      <c r="X273" s="344"/>
      <c r="Y273" s="345"/>
      <c r="Z273" s="344"/>
      <c r="AA273" s="346"/>
      <c r="AB273" s="347"/>
      <c r="AC273" s="347"/>
      <c r="AD273" s="344"/>
      <c r="AE273" s="345"/>
      <c r="AF273" s="348"/>
      <c r="AG273" s="349"/>
      <c r="AH273" s="350"/>
      <c r="AI273" s="341"/>
      <c r="AJ273" s="342"/>
      <c r="AK273" s="343"/>
      <c r="AL273" s="343"/>
      <c r="AM273" s="344"/>
      <c r="AN273" s="344"/>
      <c r="AO273" s="344"/>
      <c r="AP273" s="345"/>
      <c r="AQ273" s="344"/>
      <c r="AR273" s="346"/>
      <c r="AS273" s="347"/>
      <c r="AT273" s="347"/>
      <c r="AU273" s="344"/>
      <c r="AV273" s="345"/>
      <c r="AW273" s="348"/>
      <c r="AX273" s="349"/>
      <c r="AY273" s="350"/>
      <c r="AZ273" s="341"/>
      <c r="BA273" s="342"/>
      <c r="BB273" s="343"/>
      <c r="BC273" s="343"/>
      <c r="BD273" s="344"/>
      <c r="BE273" s="344"/>
      <c r="BF273" s="344"/>
      <c r="BG273" s="345"/>
      <c r="BH273" s="344"/>
      <c r="BI273" s="346"/>
      <c r="BJ273" s="347"/>
      <c r="BK273" s="347"/>
      <c r="BL273" s="344"/>
      <c r="BM273" s="345"/>
      <c r="BN273" s="348"/>
      <c r="BO273" s="349"/>
      <c r="BP273" s="350"/>
      <c r="BQ273" s="341"/>
      <c r="BR273" s="342"/>
      <c r="BS273" s="343"/>
      <c r="BT273" s="343"/>
      <c r="BU273" s="344"/>
      <c r="BV273" s="344"/>
      <c r="BW273" s="344"/>
      <c r="BX273" s="345"/>
      <c r="BY273" s="344"/>
      <c r="BZ273" s="346"/>
      <c r="CA273" s="347"/>
      <c r="CB273" s="347"/>
      <c r="CC273" s="344"/>
      <c r="CD273" s="345"/>
      <c r="CE273" s="348"/>
      <c r="CF273" s="349"/>
      <c r="CG273" s="350"/>
      <c r="CH273" s="341"/>
      <c r="CI273" s="342"/>
      <c r="CJ273" s="343"/>
      <c r="CK273" s="343"/>
      <c r="CL273" s="344"/>
      <c r="CM273" s="344"/>
      <c r="CN273" s="344"/>
      <c r="CO273" s="345"/>
      <c r="CP273" s="344"/>
      <c r="CQ273" s="346"/>
      <c r="CR273" s="347"/>
      <c r="CS273" s="347"/>
      <c r="CT273" s="344"/>
      <c r="CU273" s="345"/>
      <c r="CV273" s="348"/>
      <c r="CW273" s="349"/>
      <c r="CX273" s="350"/>
      <c r="CY273" s="341"/>
      <c r="CZ273" s="342"/>
      <c r="DA273" s="343"/>
      <c r="DB273" s="343"/>
      <c r="DC273" s="344"/>
      <c r="DD273" s="344"/>
      <c r="DE273" s="344"/>
      <c r="DF273" s="345"/>
      <c r="DG273" s="344"/>
      <c r="DH273" s="346"/>
      <c r="DI273" s="347"/>
      <c r="DJ273" s="347"/>
      <c r="DK273" s="344"/>
      <c r="DL273" s="345"/>
      <c r="DM273" s="348"/>
      <c r="DN273" s="349"/>
      <c r="DO273" s="350"/>
      <c r="DP273" s="341"/>
      <c r="DQ273" s="342"/>
      <c r="DR273" s="343"/>
      <c r="DS273" s="343"/>
      <c r="DT273" s="344"/>
      <c r="DU273" s="344"/>
      <c r="DV273" s="344"/>
      <c r="DW273" s="345"/>
      <c r="DX273" s="344"/>
      <c r="DY273" s="346"/>
      <c r="DZ273" s="347"/>
      <c r="EA273" s="347"/>
      <c r="EB273" s="344"/>
      <c r="EC273" s="345"/>
      <c r="ED273" s="348"/>
      <c r="EE273" s="349"/>
      <c r="EF273" s="350"/>
      <c r="EG273" s="341"/>
      <c r="EH273" s="342"/>
      <c r="EI273" s="343"/>
      <c r="EJ273" s="343"/>
      <c r="EK273" s="344"/>
      <c r="EL273" s="344"/>
      <c r="EM273" s="344"/>
      <c r="EN273" s="345"/>
      <c r="EO273" s="344"/>
      <c r="EP273" s="346"/>
      <c r="EQ273" s="347"/>
      <c r="ER273" s="347"/>
      <c r="ES273" s="344"/>
      <c r="ET273" s="345"/>
      <c r="EU273" s="348"/>
      <c r="EV273" s="349"/>
      <c r="EW273" s="350"/>
      <c r="EX273" s="341"/>
      <c r="EY273" s="342"/>
      <c r="EZ273" s="343"/>
      <c r="FA273" s="343"/>
      <c r="FB273" s="344"/>
      <c r="FC273" s="344"/>
      <c r="FD273" s="344"/>
      <c r="FE273" s="345"/>
      <c r="FF273" s="344"/>
      <c r="FG273" s="346"/>
      <c r="FH273" s="347"/>
      <c r="FI273" s="347"/>
      <c r="FJ273" s="344"/>
      <c r="FK273" s="345"/>
      <c r="FL273" s="348"/>
      <c r="FM273" s="349"/>
      <c r="FN273" s="350"/>
      <c r="FO273" s="341"/>
      <c r="FP273" s="342"/>
      <c r="FQ273" s="343"/>
      <c r="FR273" s="343"/>
      <c r="FS273" s="344"/>
      <c r="FT273" s="344"/>
      <c r="FU273" s="344"/>
      <c r="FV273" s="345"/>
      <c r="FW273" s="344"/>
      <c r="FX273" s="346"/>
      <c r="FY273" s="347"/>
      <c r="FZ273" s="347"/>
      <c r="GA273" s="344"/>
      <c r="GB273" s="345"/>
      <c r="GC273" s="348"/>
      <c r="GD273" s="349"/>
      <c r="GE273" s="350"/>
      <c r="GF273" s="341"/>
      <c r="GG273" s="342"/>
      <c r="GH273" s="343"/>
      <c r="GI273" s="343"/>
      <c r="GJ273" s="344"/>
      <c r="GK273" s="344"/>
      <c r="GL273" s="344"/>
      <c r="GM273" s="345"/>
      <c r="GN273" s="344"/>
      <c r="GO273" s="346"/>
      <c r="GP273" s="347"/>
      <c r="GQ273" s="347"/>
      <c r="GR273" s="344"/>
      <c r="GS273" s="345"/>
      <c r="GT273" s="348"/>
      <c r="GU273" s="349"/>
      <c r="GV273" s="350"/>
      <c r="GW273" s="341"/>
      <c r="GX273" s="342"/>
      <c r="GY273" s="343"/>
      <c r="GZ273" s="343"/>
      <c r="HA273" s="344"/>
      <c r="HB273" s="344"/>
      <c r="HC273" s="344"/>
      <c r="HD273" s="345"/>
      <c r="HE273" s="344"/>
      <c r="HF273" s="346"/>
      <c r="HG273" s="347"/>
      <c r="HH273" s="347"/>
      <c r="HI273" s="344"/>
      <c r="HJ273" s="345"/>
      <c r="HK273" s="348"/>
      <c r="HL273" s="349"/>
      <c r="HM273" s="350"/>
      <c r="HN273" s="341"/>
      <c r="HO273" s="342"/>
      <c r="HP273" s="343"/>
      <c r="HQ273" s="343"/>
      <c r="HR273" s="344"/>
      <c r="HS273" s="344"/>
      <c r="HT273" s="344"/>
      <c r="HU273" s="345"/>
      <c r="HV273" s="344"/>
      <c r="HW273" s="346"/>
      <c r="HX273" s="347"/>
      <c r="HY273" s="347"/>
      <c r="HZ273" s="344"/>
      <c r="IA273" s="345"/>
      <c r="IB273" s="348"/>
      <c r="IC273" s="349"/>
      <c r="ID273" s="350"/>
      <c r="IE273" s="341"/>
      <c r="IF273" s="342"/>
      <c r="IG273" s="343"/>
      <c r="IH273" s="343"/>
      <c r="II273" s="344"/>
      <c r="IJ273" s="344"/>
      <c r="IK273" s="344"/>
      <c r="IL273" s="345"/>
      <c r="IM273" s="344"/>
      <c r="IN273" s="346"/>
      <c r="IO273" s="347"/>
      <c r="IP273" s="347"/>
      <c r="IQ273" s="344"/>
      <c r="IR273" s="345"/>
      <c r="IS273" s="348"/>
      <c r="IT273" s="349"/>
      <c r="IU273" s="350"/>
      <c r="IV273" s="341"/>
      <c r="IW273" s="342"/>
      <c r="IX273" s="343"/>
      <c r="IY273" s="343"/>
      <c r="IZ273" s="344"/>
      <c r="JA273" s="344"/>
      <c r="JB273" s="344"/>
      <c r="JC273" s="345"/>
      <c r="JD273" s="344"/>
      <c r="JE273" s="346"/>
      <c r="JF273" s="347"/>
      <c r="JG273" s="347"/>
      <c r="JH273" s="344"/>
      <c r="JI273" s="345"/>
      <c r="JJ273" s="348"/>
      <c r="JK273" s="349"/>
      <c r="JL273" s="350"/>
      <c r="JM273" s="341"/>
      <c r="JN273" s="342"/>
      <c r="JO273" s="343"/>
      <c r="JP273" s="343"/>
      <c r="JQ273" s="344"/>
      <c r="JR273" s="344"/>
      <c r="JS273" s="344"/>
      <c r="JT273" s="345"/>
      <c r="JU273" s="344"/>
      <c r="JV273" s="346"/>
      <c r="JW273" s="347"/>
      <c r="JX273" s="347"/>
      <c r="JY273" s="344"/>
      <c r="JZ273" s="345"/>
      <c r="KA273" s="348"/>
      <c r="KB273" s="349"/>
      <c r="KC273" s="350"/>
      <c r="KD273" s="341"/>
      <c r="KE273" s="342"/>
      <c r="KF273" s="343"/>
      <c r="KG273" s="343"/>
      <c r="KH273" s="344"/>
      <c r="KI273" s="344"/>
      <c r="KJ273" s="344"/>
      <c r="KK273" s="345"/>
      <c r="KL273" s="344"/>
      <c r="KM273" s="346"/>
      <c r="KN273" s="347"/>
      <c r="KO273" s="347"/>
      <c r="KP273" s="344"/>
      <c r="KQ273" s="345"/>
      <c r="KR273" s="348"/>
      <c r="KS273" s="349"/>
      <c r="KT273" s="350"/>
      <c r="KU273" s="351"/>
    </row>
    <row r="274" ht="15.75" customHeight="1">
      <c r="A274" s="341"/>
      <c r="B274" s="342"/>
      <c r="C274" s="343"/>
      <c r="D274" s="343"/>
      <c r="E274" s="344"/>
      <c r="F274" s="344"/>
      <c r="G274" s="344"/>
      <c r="H274" s="345"/>
      <c r="I274" s="344"/>
      <c r="J274" s="346"/>
      <c r="K274" s="347"/>
      <c r="L274" s="347"/>
      <c r="M274" s="344"/>
      <c r="N274" s="345"/>
      <c r="O274" s="348"/>
      <c r="P274" s="349"/>
      <c r="Q274" s="350"/>
      <c r="R274" s="341"/>
      <c r="S274" s="342"/>
      <c r="T274" s="343"/>
      <c r="U274" s="343"/>
      <c r="V274" s="344"/>
      <c r="W274" s="344"/>
      <c r="X274" s="344"/>
      <c r="Y274" s="345"/>
      <c r="Z274" s="344"/>
      <c r="AA274" s="346"/>
      <c r="AB274" s="347"/>
      <c r="AC274" s="347"/>
      <c r="AD274" s="344"/>
      <c r="AE274" s="345"/>
      <c r="AF274" s="348"/>
      <c r="AG274" s="349"/>
      <c r="AH274" s="350"/>
      <c r="AI274" s="341"/>
      <c r="AJ274" s="342"/>
      <c r="AK274" s="343"/>
      <c r="AL274" s="343"/>
      <c r="AM274" s="344"/>
      <c r="AN274" s="344"/>
      <c r="AO274" s="344"/>
      <c r="AP274" s="345"/>
      <c r="AQ274" s="344"/>
      <c r="AR274" s="346"/>
      <c r="AS274" s="347"/>
      <c r="AT274" s="347"/>
      <c r="AU274" s="344"/>
      <c r="AV274" s="345"/>
      <c r="AW274" s="348"/>
      <c r="AX274" s="349"/>
      <c r="AY274" s="350"/>
      <c r="AZ274" s="341"/>
      <c r="BA274" s="342"/>
      <c r="BB274" s="343"/>
      <c r="BC274" s="343"/>
      <c r="BD274" s="344"/>
      <c r="BE274" s="344"/>
      <c r="BF274" s="344"/>
      <c r="BG274" s="345"/>
      <c r="BH274" s="344"/>
      <c r="BI274" s="346"/>
      <c r="BJ274" s="347"/>
      <c r="BK274" s="347"/>
      <c r="BL274" s="344"/>
      <c r="BM274" s="345"/>
      <c r="BN274" s="348"/>
      <c r="BO274" s="349"/>
      <c r="BP274" s="350"/>
      <c r="BQ274" s="341"/>
      <c r="BR274" s="342"/>
      <c r="BS274" s="343"/>
      <c r="BT274" s="343"/>
      <c r="BU274" s="344"/>
      <c r="BV274" s="344"/>
      <c r="BW274" s="344"/>
      <c r="BX274" s="345"/>
      <c r="BY274" s="344"/>
      <c r="BZ274" s="346"/>
      <c r="CA274" s="347"/>
      <c r="CB274" s="347"/>
      <c r="CC274" s="344"/>
      <c r="CD274" s="345"/>
      <c r="CE274" s="348"/>
      <c r="CF274" s="349"/>
      <c r="CG274" s="350"/>
      <c r="CH274" s="341"/>
      <c r="CI274" s="342"/>
      <c r="CJ274" s="343"/>
      <c r="CK274" s="343"/>
      <c r="CL274" s="344"/>
      <c r="CM274" s="344"/>
      <c r="CN274" s="344"/>
      <c r="CO274" s="345"/>
      <c r="CP274" s="344"/>
      <c r="CQ274" s="346"/>
      <c r="CR274" s="347"/>
      <c r="CS274" s="347"/>
      <c r="CT274" s="344"/>
      <c r="CU274" s="345"/>
      <c r="CV274" s="348"/>
      <c r="CW274" s="349"/>
      <c r="CX274" s="350"/>
      <c r="CY274" s="341"/>
      <c r="CZ274" s="342"/>
      <c r="DA274" s="343"/>
      <c r="DB274" s="343"/>
      <c r="DC274" s="344"/>
      <c r="DD274" s="344"/>
      <c r="DE274" s="344"/>
      <c r="DF274" s="345"/>
      <c r="DG274" s="344"/>
      <c r="DH274" s="346"/>
      <c r="DI274" s="347"/>
      <c r="DJ274" s="347"/>
      <c r="DK274" s="344"/>
      <c r="DL274" s="345"/>
      <c r="DM274" s="348"/>
      <c r="DN274" s="349"/>
      <c r="DO274" s="350"/>
      <c r="DP274" s="341"/>
      <c r="DQ274" s="342"/>
      <c r="DR274" s="343"/>
      <c r="DS274" s="343"/>
      <c r="DT274" s="344"/>
      <c r="DU274" s="344"/>
      <c r="DV274" s="344"/>
      <c r="DW274" s="345"/>
      <c r="DX274" s="344"/>
      <c r="DY274" s="346"/>
      <c r="DZ274" s="347"/>
      <c r="EA274" s="347"/>
      <c r="EB274" s="344"/>
      <c r="EC274" s="345"/>
      <c r="ED274" s="348"/>
      <c r="EE274" s="349"/>
      <c r="EF274" s="350"/>
      <c r="EG274" s="341"/>
      <c r="EH274" s="342"/>
      <c r="EI274" s="343"/>
      <c r="EJ274" s="343"/>
      <c r="EK274" s="344"/>
      <c r="EL274" s="344"/>
      <c r="EM274" s="344"/>
      <c r="EN274" s="345"/>
      <c r="EO274" s="344"/>
      <c r="EP274" s="346"/>
      <c r="EQ274" s="347"/>
      <c r="ER274" s="347"/>
      <c r="ES274" s="344"/>
      <c r="ET274" s="345"/>
      <c r="EU274" s="348"/>
      <c r="EV274" s="349"/>
      <c r="EW274" s="350"/>
      <c r="EX274" s="341"/>
      <c r="EY274" s="342"/>
      <c r="EZ274" s="343"/>
      <c r="FA274" s="343"/>
      <c r="FB274" s="344"/>
      <c r="FC274" s="344"/>
      <c r="FD274" s="344"/>
      <c r="FE274" s="345"/>
      <c r="FF274" s="344"/>
      <c r="FG274" s="346"/>
      <c r="FH274" s="347"/>
      <c r="FI274" s="347"/>
      <c r="FJ274" s="344"/>
      <c r="FK274" s="345"/>
      <c r="FL274" s="348"/>
      <c r="FM274" s="349"/>
      <c r="FN274" s="350"/>
      <c r="FO274" s="341"/>
      <c r="FP274" s="342"/>
      <c r="FQ274" s="343"/>
      <c r="FR274" s="343"/>
      <c r="FS274" s="344"/>
      <c r="FT274" s="344"/>
      <c r="FU274" s="344"/>
      <c r="FV274" s="345"/>
      <c r="FW274" s="344"/>
      <c r="FX274" s="346"/>
      <c r="FY274" s="347"/>
      <c r="FZ274" s="347"/>
      <c r="GA274" s="344"/>
      <c r="GB274" s="345"/>
      <c r="GC274" s="348"/>
      <c r="GD274" s="349"/>
      <c r="GE274" s="350"/>
      <c r="GF274" s="341"/>
      <c r="GG274" s="342"/>
      <c r="GH274" s="343"/>
      <c r="GI274" s="343"/>
      <c r="GJ274" s="344"/>
      <c r="GK274" s="344"/>
      <c r="GL274" s="344"/>
      <c r="GM274" s="345"/>
      <c r="GN274" s="344"/>
      <c r="GO274" s="346"/>
      <c r="GP274" s="347"/>
      <c r="GQ274" s="347"/>
      <c r="GR274" s="344"/>
      <c r="GS274" s="345"/>
      <c r="GT274" s="348"/>
      <c r="GU274" s="349"/>
      <c r="GV274" s="350"/>
      <c r="GW274" s="341"/>
      <c r="GX274" s="342"/>
      <c r="GY274" s="343"/>
      <c r="GZ274" s="343"/>
      <c r="HA274" s="344"/>
      <c r="HB274" s="344"/>
      <c r="HC274" s="344"/>
      <c r="HD274" s="345"/>
      <c r="HE274" s="344"/>
      <c r="HF274" s="346"/>
      <c r="HG274" s="347"/>
      <c r="HH274" s="347"/>
      <c r="HI274" s="344"/>
      <c r="HJ274" s="345"/>
      <c r="HK274" s="348"/>
      <c r="HL274" s="349"/>
      <c r="HM274" s="350"/>
      <c r="HN274" s="341"/>
      <c r="HO274" s="342"/>
      <c r="HP274" s="343"/>
      <c r="HQ274" s="343"/>
      <c r="HR274" s="344"/>
      <c r="HS274" s="344"/>
      <c r="HT274" s="344"/>
      <c r="HU274" s="345"/>
      <c r="HV274" s="344"/>
      <c r="HW274" s="346"/>
      <c r="HX274" s="347"/>
      <c r="HY274" s="347"/>
      <c r="HZ274" s="344"/>
      <c r="IA274" s="345"/>
      <c r="IB274" s="348"/>
      <c r="IC274" s="349"/>
      <c r="ID274" s="350"/>
      <c r="IE274" s="341"/>
      <c r="IF274" s="342"/>
      <c r="IG274" s="343"/>
      <c r="IH274" s="343"/>
      <c r="II274" s="344"/>
      <c r="IJ274" s="344"/>
      <c r="IK274" s="344"/>
      <c r="IL274" s="345"/>
      <c r="IM274" s="344"/>
      <c r="IN274" s="346"/>
      <c r="IO274" s="347"/>
      <c r="IP274" s="347"/>
      <c r="IQ274" s="344"/>
      <c r="IR274" s="345"/>
      <c r="IS274" s="348"/>
      <c r="IT274" s="349"/>
      <c r="IU274" s="350"/>
      <c r="IV274" s="341"/>
      <c r="IW274" s="342"/>
      <c r="IX274" s="343"/>
      <c r="IY274" s="343"/>
      <c r="IZ274" s="344"/>
      <c r="JA274" s="344"/>
      <c r="JB274" s="344"/>
      <c r="JC274" s="345"/>
      <c r="JD274" s="344"/>
      <c r="JE274" s="346"/>
      <c r="JF274" s="347"/>
      <c r="JG274" s="347"/>
      <c r="JH274" s="344"/>
      <c r="JI274" s="345"/>
      <c r="JJ274" s="348"/>
      <c r="JK274" s="349"/>
      <c r="JL274" s="350"/>
      <c r="JM274" s="341"/>
      <c r="JN274" s="342"/>
      <c r="JO274" s="343"/>
      <c r="JP274" s="343"/>
      <c r="JQ274" s="344"/>
      <c r="JR274" s="344"/>
      <c r="JS274" s="344"/>
      <c r="JT274" s="345"/>
      <c r="JU274" s="344"/>
      <c r="JV274" s="346"/>
      <c r="JW274" s="347"/>
      <c r="JX274" s="347"/>
      <c r="JY274" s="344"/>
      <c r="JZ274" s="345"/>
      <c r="KA274" s="348"/>
      <c r="KB274" s="349"/>
      <c r="KC274" s="350"/>
      <c r="KD274" s="341"/>
      <c r="KE274" s="342"/>
      <c r="KF274" s="343"/>
      <c r="KG274" s="343"/>
      <c r="KH274" s="344"/>
      <c r="KI274" s="344"/>
      <c r="KJ274" s="344"/>
      <c r="KK274" s="345"/>
      <c r="KL274" s="344"/>
      <c r="KM274" s="346"/>
      <c r="KN274" s="347"/>
      <c r="KO274" s="347"/>
      <c r="KP274" s="344"/>
      <c r="KQ274" s="345"/>
      <c r="KR274" s="348"/>
      <c r="KS274" s="349"/>
      <c r="KT274" s="350"/>
      <c r="KU274" s="351"/>
    </row>
    <row r="275" ht="15.75" customHeight="1">
      <c r="A275" s="341"/>
      <c r="B275" s="342"/>
      <c r="C275" s="343"/>
      <c r="D275" s="343"/>
      <c r="E275" s="344"/>
      <c r="F275" s="344"/>
      <c r="G275" s="344"/>
      <c r="H275" s="345"/>
      <c r="I275" s="344"/>
      <c r="J275" s="346"/>
      <c r="K275" s="347"/>
      <c r="L275" s="347"/>
      <c r="M275" s="344"/>
      <c r="N275" s="345"/>
      <c r="O275" s="348"/>
      <c r="P275" s="349"/>
      <c r="Q275" s="350"/>
      <c r="R275" s="341"/>
      <c r="S275" s="342"/>
      <c r="T275" s="343"/>
      <c r="U275" s="343"/>
      <c r="V275" s="344"/>
      <c r="W275" s="344"/>
      <c r="X275" s="344"/>
      <c r="Y275" s="345"/>
      <c r="Z275" s="344"/>
      <c r="AA275" s="346"/>
      <c r="AB275" s="347"/>
      <c r="AC275" s="347"/>
      <c r="AD275" s="344"/>
      <c r="AE275" s="345"/>
      <c r="AF275" s="348"/>
      <c r="AG275" s="349"/>
      <c r="AH275" s="350"/>
      <c r="AI275" s="341"/>
      <c r="AJ275" s="342"/>
      <c r="AK275" s="343"/>
      <c r="AL275" s="343"/>
      <c r="AM275" s="344"/>
      <c r="AN275" s="344"/>
      <c r="AO275" s="344"/>
      <c r="AP275" s="345"/>
      <c r="AQ275" s="344"/>
      <c r="AR275" s="346"/>
      <c r="AS275" s="347"/>
      <c r="AT275" s="347"/>
      <c r="AU275" s="344"/>
      <c r="AV275" s="345"/>
      <c r="AW275" s="348"/>
      <c r="AX275" s="349"/>
      <c r="AY275" s="350"/>
      <c r="AZ275" s="341"/>
      <c r="BA275" s="342"/>
      <c r="BB275" s="343"/>
      <c r="BC275" s="343"/>
      <c r="BD275" s="344"/>
      <c r="BE275" s="344"/>
      <c r="BF275" s="344"/>
      <c r="BG275" s="345"/>
      <c r="BH275" s="344"/>
      <c r="BI275" s="346"/>
      <c r="BJ275" s="347"/>
      <c r="BK275" s="347"/>
      <c r="BL275" s="344"/>
      <c r="BM275" s="345"/>
      <c r="BN275" s="348"/>
      <c r="BO275" s="349"/>
      <c r="BP275" s="350"/>
      <c r="BQ275" s="341"/>
      <c r="BR275" s="342"/>
      <c r="BS275" s="343"/>
      <c r="BT275" s="343"/>
      <c r="BU275" s="344"/>
      <c r="BV275" s="344"/>
      <c r="BW275" s="344"/>
      <c r="BX275" s="345"/>
      <c r="BY275" s="344"/>
      <c r="BZ275" s="346"/>
      <c r="CA275" s="347"/>
      <c r="CB275" s="347"/>
      <c r="CC275" s="344"/>
      <c r="CD275" s="345"/>
      <c r="CE275" s="348"/>
      <c r="CF275" s="349"/>
      <c r="CG275" s="350"/>
      <c r="CH275" s="341"/>
      <c r="CI275" s="342"/>
      <c r="CJ275" s="343"/>
      <c r="CK275" s="343"/>
      <c r="CL275" s="344"/>
      <c r="CM275" s="344"/>
      <c r="CN275" s="344"/>
      <c r="CO275" s="345"/>
      <c r="CP275" s="344"/>
      <c r="CQ275" s="346"/>
      <c r="CR275" s="347"/>
      <c r="CS275" s="347"/>
      <c r="CT275" s="344"/>
      <c r="CU275" s="345"/>
      <c r="CV275" s="348"/>
      <c r="CW275" s="349"/>
      <c r="CX275" s="350"/>
      <c r="CY275" s="341"/>
      <c r="CZ275" s="342"/>
      <c r="DA275" s="343"/>
      <c r="DB275" s="343"/>
      <c r="DC275" s="344"/>
      <c r="DD275" s="344"/>
      <c r="DE275" s="344"/>
      <c r="DF275" s="345"/>
      <c r="DG275" s="344"/>
      <c r="DH275" s="346"/>
      <c r="DI275" s="347"/>
      <c r="DJ275" s="347"/>
      <c r="DK275" s="344"/>
      <c r="DL275" s="345"/>
      <c r="DM275" s="348"/>
      <c r="DN275" s="349"/>
      <c r="DO275" s="350"/>
      <c r="DP275" s="341"/>
      <c r="DQ275" s="342"/>
      <c r="DR275" s="343"/>
      <c r="DS275" s="343"/>
      <c r="DT275" s="344"/>
      <c r="DU275" s="344"/>
      <c r="DV275" s="344"/>
      <c r="DW275" s="345"/>
      <c r="DX275" s="344"/>
      <c r="DY275" s="346"/>
      <c r="DZ275" s="347"/>
      <c r="EA275" s="347"/>
      <c r="EB275" s="344"/>
      <c r="EC275" s="345"/>
      <c r="ED275" s="348"/>
      <c r="EE275" s="349"/>
      <c r="EF275" s="350"/>
      <c r="EG275" s="341"/>
      <c r="EH275" s="342"/>
      <c r="EI275" s="343"/>
      <c r="EJ275" s="343"/>
      <c r="EK275" s="344"/>
      <c r="EL275" s="344"/>
      <c r="EM275" s="344"/>
      <c r="EN275" s="345"/>
      <c r="EO275" s="344"/>
      <c r="EP275" s="346"/>
      <c r="EQ275" s="347"/>
      <c r="ER275" s="347"/>
      <c r="ES275" s="344"/>
      <c r="ET275" s="345"/>
      <c r="EU275" s="348"/>
      <c r="EV275" s="349"/>
      <c r="EW275" s="350"/>
      <c r="EX275" s="341"/>
      <c r="EY275" s="342"/>
      <c r="EZ275" s="343"/>
      <c r="FA275" s="343"/>
      <c r="FB275" s="344"/>
      <c r="FC275" s="344"/>
      <c r="FD275" s="344"/>
      <c r="FE275" s="345"/>
      <c r="FF275" s="344"/>
      <c r="FG275" s="346"/>
      <c r="FH275" s="347"/>
      <c r="FI275" s="347"/>
      <c r="FJ275" s="344"/>
      <c r="FK275" s="345"/>
      <c r="FL275" s="348"/>
      <c r="FM275" s="349"/>
      <c r="FN275" s="350"/>
      <c r="FO275" s="341"/>
      <c r="FP275" s="342"/>
      <c r="FQ275" s="343"/>
      <c r="FR275" s="343"/>
      <c r="FS275" s="344"/>
      <c r="FT275" s="344"/>
      <c r="FU275" s="344"/>
      <c r="FV275" s="345"/>
      <c r="FW275" s="344"/>
      <c r="FX275" s="346"/>
      <c r="FY275" s="347"/>
      <c r="FZ275" s="347"/>
      <c r="GA275" s="344"/>
      <c r="GB275" s="345"/>
      <c r="GC275" s="348"/>
      <c r="GD275" s="349"/>
      <c r="GE275" s="350"/>
      <c r="GF275" s="341"/>
      <c r="GG275" s="342"/>
      <c r="GH275" s="343"/>
      <c r="GI275" s="343"/>
      <c r="GJ275" s="344"/>
      <c r="GK275" s="344"/>
      <c r="GL275" s="344"/>
      <c r="GM275" s="345"/>
      <c r="GN275" s="344"/>
      <c r="GO275" s="346"/>
      <c r="GP275" s="347"/>
      <c r="GQ275" s="347"/>
      <c r="GR275" s="344"/>
      <c r="GS275" s="345"/>
      <c r="GT275" s="348"/>
      <c r="GU275" s="349"/>
      <c r="GV275" s="350"/>
      <c r="GW275" s="341"/>
      <c r="GX275" s="342"/>
      <c r="GY275" s="343"/>
      <c r="GZ275" s="343"/>
      <c r="HA275" s="344"/>
      <c r="HB275" s="344"/>
      <c r="HC275" s="344"/>
      <c r="HD275" s="345"/>
      <c r="HE275" s="344"/>
      <c r="HF275" s="346"/>
      <c r="HG275" s="347"/>
      <c r="HH275" s="347"/>
      <c r="HI275" s="344"/>
      <c r="HJ275" s="345"/>
      <c r="HK275" s="348"/>
      <c r="HL275" s="349"/>
      <c r="HM275" s="350"/>
      <c r="HN275" s="341"/>
      <c r="HO275" s="342"/>
      <c r="HP275" s="343"/>
      <c r="HQ275" s="343"/>
      <c r="HR275" s="344"/>
      <c r="HS275" s="344"/>
      <c r="HT275" s="344"/>
      <c r="HU275" s="345"/>
      <c r="HV275" s="344"/>
      <c r="HW275" s="346"/>
      <c r="HX275" s="347"/>
      <c r="HY275" s="347"/>
      <c r="HZ275" s="344"/>
      <c r="IA275" s="345"/>
      <c r="IB275" s="348"/>
      <c r="IC275" s="349"/>
      <c r="ID275" s="350"/>
      <c r="IE275" s="341"/>
      <c r="IF275" s="342"/>
      <c r="IG275" s="343"/>
      <c r="IH275" s="343"/>
      <c r="II275" s="344"/>
      <c r="IJ275" s="344"/>
      <c r="IK275" s="344"/>
      <c r="IL275" s="345"/>
      <c r="IM275" s="344"/>
      <c r="IN275" s="346"/>
      <c r="IO275" s="347"/>
      <c r="IP275" s="347"/>
      <c r="IQ275" s="344"/>
      <c r="IR275" s="345"/>
      <c r="IS275" s="348"/>
      <c r="IT275" s="349"/>
      <c r="IU275" s="350"/>
      <c r="IV275" s="341"/>
      <c r="IW275" s="342"/>
      <c r="IX275" s="343"/>
      <c r="IY275" s="343"/>
      <c r="IZ275" s="344"/>
      <c r="JA275" s="344"/>
      <c r="JB275" s="344"/>
      <c r="JC275" s="345"/>
      <c r="JD275" s="344"/>
      <c r="JE275" s="346"/>
      <c r="JF275" s="347"/>
      <c r="JG275" s="347"/>
      <c r="JH275" s="344"/>
      <c r="JI275" s="345"/>
      <c r="JJ275" s="348"/>
      <c r="JK275" s="349"/>
      <c r="JL275" s="350"/>
      <c r="JM275" s="341"/>
      <c r="JN275" s="342"/>
      <c r="JO275" s="343"/>
      <c r="JP275" s="343"/>
      <c r="JQ275" s="344"/>
      <c r="JR275" s="344"/>
      <c r="JS275" s="344"/>
      <c r="JT275" s="345"/>
      <c r="JU275" s="344"/>
      <c r="JV275" s="346"/>
      <c r="JW275" s="347"/>
      <c r="JX275" s="347"/>
      <c r="JY275" s="344"/>
      <c r="JZ275" s="345"/>
      <c r="KA275" s="348"/>
      <c r="KB275" s="349"/>
      <c r="KC275" s="350"/>
      <c r="KD275" s="341"/>
      <c r="KE275" s="342"/>
      <c r="KF275" s="343"/>
      <c r="KG275" s="343"/>
      <c r="KH275" s="344"/>
      <c r="KI275" s="344"/>
      <c r="KJ275" s="344"/>
      <c r="KK275" s="345"/>
      <c r="KL275" s="344"/>
      <c r="KM275" s="346"/>
      <c r="KN275" s="347"/>
      <c r="KO275" s="347"/>
      <c r="KP275" s="344"/>
      <c r="KQ275" s="345"/>
      <c r="KR275" s="348"/>
      <c r="KS275" s="349"/>
      <c r="KT275" s="350"/>
      <c r="KU275" s="351"/>
    </row>
    <row r="276" ht="15.75" customHeight="1">
      <c r="A276" s="341"/>
      <c r="B276" s="342"/>
      <c r="C276" s="343"/>
      <c r="D276" s="343"/>
      <c r="E276" s="344"/>
      <c r="F276" s="344"/>
      <c r="G276" s="344"/>
      <c r="H276" s="345"/>
      <c r="I276" s="344"/>
      <c r="J276" s="346"/>
      <c r="K276" s="347"/>
      <c r="L276" s="347"/>
      <c r="M276" s="344"/>
      <c r="N276" s="345"/>
      <c r="O276" s="348"/>
      <c r="P276" s="349"/>
      <c r="Q276" s="350"/>
      <c r="R276" s="341"/>
      <c r="S276" s="342"/>
      <c r="T276" s="343"/>
      <c r="U276" s="343"/>
      <c r="V276" s="344"/>
      <c r="W276" s="344"/>
      <c r="X276" s="344"/>
      <c r="Y276" s="345"/>
      <c r="Z276" s="344"/>
      <c r="AA276" s="346"/>
      <c r="AB276" s="347"/>
      <c r="AC276" s="347"/>
      <c r="AD276" s="344"/>
      <c r="AE276" s="345"/>
      <c r="AF276" s="348"/>
      <c r="AG276" s="349"/>
      <c r="AH276" s="350"/>
      <c r="AI276" s="341"/>
      <c r="AJ276" s="342"/>
      <c r="AK276" s="343"/>
      <c r="AL276" s="343"/>
      <c r="AM276" s="344"/>
      <c r="AN276" s="344"/>
      <c r="AO276" s="344"/>
      <c r="AP276" s="345"/>
      <c r="AQ276" s="344"/>
      <c r="AR276" s="346"/>
      <c r="AS276" s="347"/>
      <c r="AT276" s="347"/>
      <c r="AU276" s="344"/>
      <c r="AV276" s="345"/>
      <c r="AW276" s="348"/>
      <c r="AX276" s="349"/>
      <c r="AY276" s="350"/>
      <c r="AZ276" s="341"/>
      <c r="BA276" s="342"/>
      <c r="BB276" s="343"/>
      <c r="BC276" s="343"/>
      <c r="BD276" s="344"/>
      <c r="BE276" s="344"/>
      <c r="BF276" s="344"/>
      <c r="BG276" s="345"/>
      <c r="BH276" s="344"/>
      <c r="BI276" s="346"/>
      <c r="BJ276" s="347"/>
      <c r="BK276" s="347"/>
      <c r="BL276" s="344"/>
      <c r="BM276" s="345"/>
      <c r="BN276" s="348"/>
      <c r="BO276" s="349"/>
      <c r="BP276" s="350"/>
      <c r="BQ276" s="341"/>
      <c r="BR276" s="342"/>
      <c r="BS276" s="343"/>
      <c r="BT276" s="343"/>
      <c r="BU276" s="344"/>
      <c r="BV276" s="344"/>
      <c r="BW276" s="344"/>
      <c r="BX276" s="345"/>
      <c r="BY276" s="344"/>
      <c r="BZ276" s="346"/>
      <c r="CA276" s="347"/>
      <c r="CB276" s="347"/>
      <c r="CC276" s="344"/>
      <c r="CD276" s="345"/>
      <c r="CE276" s="348"/>
      <c r="CF276" s="349"/>
      <c r="CG276" s="350"/>
      <c r="CH276" s="341"/>
      <c r="CI276" s="342"/>
      <c r="CJ276" s="343"/>
      <c r="CK276" s="343"/>
      <c r="CL276" s="344"/>
      <c r="CM276" s="344"/>
      <c r="CN276" s="344"/>
      <c r="CO276" s="345"/>
      <c r="CP276" s="344"/>
      <c r="CQ276" s="346"/>
      <c r="CR276" s="347"/>
      <c r="CS276" s="347"/>
      <c r="CT276" s="344"/>
      <c r="CU276" s="345"/>
      <c r="CV276" s="348"/>
      <c r="CW276" s="349"/>
      <c r="CX276" s="350"/>
      <c r="CY276" s="341"/>
      <c r="CZ276" s="342"/>
      <c r="DA276" s="343"/>
      <c r="DB276" s="343"/>
      <c r="DC276" s="344"/>
      <c r="DD276" s="344"/>
      <c r="DE276" s="344"/>
      <c r="DF276" s="345"/>
      <c r="DG276" s="344"/>
      <c r="DH276" s="346"/>
      <c r="DI276" s="347"/>
      <c r="DJ276" s="347"/>
      <c r="DK276" s="344"/>
      <c r="DL276" s="345"/>
      <c r="DM276" s="348"/>
      <c r="DN276" s="349"/>
      <c r="DO276" s="350"/>
      <c r="DP276" s="341"/>
      <c r="DQ276" s="342"/>
      <c r="DR276" s="343"/>
      <c r="DS276" s="343"/>
      <c r="DT276" s="344"/>
      <c r="DU276" s="344"/>
      <c r="DV276" s="344"/>
      <c r="DW276" s="345"/>
      <c r="DX276" s="344"/>
      <c r="DY276" s="346"/>
      <c r="DZ276" s="347"/>
      <c r="EA276" s="347"/>
      <c r="EB276" s="344"/>
      <c r="EC276" s="345"/>
      <c r="ED276" s="348"/>
      <c r="EE276" s="349"/>
      <c r="EF276" s="350"/>
      <c r="EG276" s="341"/>
      <c r="EH276" s="342"/>
      <c r="EI276" s="343"/>
      <c r="EJ276" s="343"/>
      <c r="EK276" s="344"/>
      <c r="EL276" s="344"/>
      <c r="EM276" s="344"/>
      <c r="EN276" s="345"/>
      <c r="EO276" s="344"/>
      <c r="EP276" s="346"/>
      <c r="EQ276" s="347"/>
      <c r="ER276" s="347"/>
      <c r="ES276" s="344"/>
      <c r="ET276" s="345"/>
      <c r="EU276" s="348"/>
      <c r="EV276" s="349"/>
      <c r="EW276" s="350"/>
      <c r="EX276" s="341"/>
      <c r="EY276" s="342"/>
      <c r="EZ276" s="343"/>
      <c r="FA276" s="343"/>
      <c r="FB276" s="344"/>
      <c r="FC276" s="344"/>
      <c r="FD276" s="344"/>
      <c r="FE276" s="345"/>
      <c r="FF276" s="344"/>
      <c r="FG276" s="346"/>
      <c r="FH276" s="347"/>
      <c r="FI276" s="347"/>
      <c r="FJ276" s="344"/>
      <c r="FK276" s="345"/>
      <c r="FL276" s="348"/>
      <c r="FM276" s="349"/>
      <c r="FN276" s="350"/>
      <c r="FO276" s="341"/>
      <c r="FP276" s="342"/>
      <c r="FQ276" s="343"/>
      <c r="FR276" s="343"/>
      <c r="FS276" s="344"/>
      <c r="FT276" s="344"/>
      <c r="FU276" s="344"/>
      <c r="FV276" s="345"/>
      <c r="FW276" s="344"/>
      <c r="FX276" s="346"/>
      <c r="FY276" s="347"/>
      <c r="FZ276" s="347"/>
      <c r="GA276" s="344"/>
      <c r="GB276" s="345"/>
      <c r="GC276" s="348"/>
      <c r="GD276" s="349"/>
      <c r="GE276" s="350"/>
      <c r="GF276" s="341"/>
      <c r="GG276" s="342"/>
      <c r="GH276" s="343"/>
      <c r="GI276" s="343"/>
      <c r="GJ276" s="344"/>
      <c r="GK276" s="344"/>
      <c r="GL276" s="344"/>
      <c r="GM276" s="345"/>
      <c r="GN276" s="344"/>
      <c r="GO276" s="346"/>
      <c r="GP276" s="347"/>
      <c r="GQ276" s="347"/>
      <c r="GR276" s="344"/>
      <c r="GS276" s="345"/>
      <c r="GT276" s="348"/>
      <c r="GU276" s="349"/>
      <c r="GV276" s="350"/>
      <c r="GW276" s="341"/>
      <c r="GX276" s="342"/>
      <c r="GY276" s="343"/>
      <c r="GZ276" s="343"/>
      <c r="HA276" s="344"/>
      <c r="HB276" s="344"/>
      <c r="HC276" s="344"/>
      <c r="HD276" s="345"/>
      <c r="HE276" s="344"/>
      <c r="HF276" s="346"/>
      <c r="HG276" s="347"/>
      <c r="HH276" s="347"/>
      <c r="HI276" s="344"/>
      <c r="HJ276" s="345"/>
      <c r="HK276" s="348"/>
      <c r="HL276" s="349"/>
      <c r="HM276" s="350"/>
      <c r="HN276" s="341"/>
      <c r="HO276" s="342"/>
      <c r="HP276" s="343"/>
      <c r="HQ276" s="343"/>
      <c r="HR276" s="344"/>
      <c r="HS276" s="344"/>
      <c r="HT276" s="344"/>
      <c r="HU276" s="345"/>
      <c r="HV276" s="344"/>
      <c r="HW276" s="346"/>
      <c r="HX276" s="347"/>
      <c r="HY276" s="347"/>
      <c r="HZ276" s="344"/>
      <c r="IA276" s="345"/>
      <c r="IB276" s="348"/>
      <c r="IC276" s="349"/>
      <c r="ID276" s="350"/>
      <c r="IE276" s="341"/>
      <c r="IF276" s="342"/>
      <c r="IG276" s="343"/>
      <c r="IH276" s="343"/>
      <c r="II276" s="344"/>
      <c r="IJ276" s="344"/>
      <c r="IK276" s="344"/>
      <c r="IL276" s="345"/>
      <c r="IM276" s="344"/>
      <c r="IN276" s="346"/>
      <c r="IO276" s="347"/>
      <c r="IP276" s="347"/>
      <c r="IQ276" s="344"/>
      <c r="IR276" s="345"/>
      <c r="IS276" s="348"/>
      <c r="IT276" s="349"/>
      <c r="IU276" s="350"/>
      <c r="IV276" s="341"/>
      <c r="IW276" s="342"/>
      <c r="IX276" s="343"/>
      <c r="IY276" s="343"/>
      <c r="IZ276" s="344"/>
      <c r="JA276" s="344"/>
      <c r="JB276" s="344"/>
      <c r="JC276" s="345"/>
      <c r="JD276" s="344"/>
      <c r="JE276" s="346"/>
      <c r="JF276" s="347"/>
      <c r="JG276" s="347"/>
      <c r="JH276" s="344"/>
      <c r="JI276" s="345"/>
      <c r="JJ276" s="348"/>
      <c r="JK276" s="349"/>
      <c r="JL276" s="350"/>
      <c r="JM276" s="341"/>
      <c r="JN276" s="342"/>
      <c r="JO276" s="343"/>
      <c r="JP276" s="343"/>
      <c r="JQ276" s="344"/>
      <c r="JR276" s="344"/>
      <c r="JS276" s="344"/>
      <c r="JT276" s="345"/>
      <c r="JU276" s="344"/>
      <c r="JV276" s="346"/>
      <c r="JW276" s="347"/>
      <c r="JX276" s="347"/>
      <c r="JY276" s="344"/>
      <c r="JZ276" s="345"/>
      <c r="KA276" s="348"/>
      <c r="KB276" s="349"/>
      <c r="KC276" s="350"/>
      <c r="KD276" s="341"/>
      <c r="KE276" s="342"/>
      <c r="KF276" s="343"/>
      <c r="KG276" s="343"/>
      <c r="KH276" s="344"/>
      <c r="KI276" s="344"/>
      <c r="KJ276" s="344"/>
      <c r="KK276" s="345"/>
      <c r="KL276" s="344"/>
      <c r="KM276" s="346"/>
      <c r="KN276" s="347"/>
      <c r="KO276" s="347"/>
      <c r="KP276" s="344"/>
      <c r="KQ276" s="345"/>
      <c r="KR276" s="348"/>
      <c r="KS276" s="349"/>
      <c r="KT276" s="350"/>
      <c r="KU276" s="351"/>
    </row>
    <row r="277" ht="15.75" hidden="1" customHeight="1">
      <c r="A277" s="353"/>
      <c r="B277" s="354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355"/>
      <c r="P277" s="367"/>
      <c r="Q277" s="339"/>
      <c r="R277" s="353"/>
      <c r="S277" s="354"/>
      <c r="T277" s="355"/>
      <c r="U277" s="355"/>
      <c r="V277" s="355"/>
      <c r="W277" s="355"/>
      <c r="X277" s="355"/>
      <c r="Y277" s="355"/>
      <c r="Z277" s="355"/>
      <c r="AA277" s="355"/>
      <c r="AB277" s="355"/>
      <c r="AC277" s="355"/>
      <c r="AD277" s="355"/>
      <c r="AE277" s="355"/>
      <c r="AF277" s="355"/>
      <c r="AG277" s="367"/>
      <c r="AH277" s="339"/>
      <c r="AI277" s="353"/>
      <c r="AJ277" s="354"/>
      <c r="AK277" s="355"/>
      <c r="AL277" s="355"/>
      <c r="AM277" s="355"/>
      <c r="AN277" s="355"/>
      <c r="AO277" s="355"/>
      <c r="AP277" s="355"/>
      <c r="AQ277" s="355"/>
      <c r="AR277" s="355"/>
      <c r="AS277" s="355"/>
      <c r="AT277" s="355"/>
      <c r="AU277" s="355"/>
      <c r="AV277" s="355"/>
      <c r="AW277" s="355"/>
      <c r="AX277" s="367"/>
      <c r="AY277" s="339"/>
      <c r="AZ277" s="353"/>
      <c r="BA277" s="354"/>
      <c r="BB277" s="355"/>
      <c r="BC277" s="355"/>
      <c r="BD277" s="355"/>
      <c r="BE277" s="355"/>
      <c r="BF277" s="355"/>
      <c r="BG277" s="355"/>
      <c r="BH277" s="355"/>
      <c r="BI277" s="355"/>
      <c r="BJ277" s="355"/>
      <c r="BK277" s="355"/>
      <c r="BL277" s="355"/>
      <c r="BM277" s="355"/>
      <c r="BN277" s="355"/>
      <c r="BO277" s="367"/>
      <c r="BP277" s="339"/>
      <c r="BQ277" s="353"/>
      <c r="BR277" s="354"/>
      <c r="BS277" s="355"/>
      <c r="BT277" s="355"/>
      <c r="BU277" s="355"/>
      <c r="BV277" s="355"/>
      <c r="BW277" s="355"/>
      <c r="BX277" s="355"/>
      <c r="BY277" s="355"/>
      <c r="BZ277" s="355"/>
      <c r="CA277" s="355"/>
      <c r="CB277" s="355"/>
      <c r="CC277" s="355"/>
      <c r="CD277" s="355"/>
      <c r="CE277" s="355"/>
      <c r="CF277" s="367"/>
      <c r="CG277" s="339"/>
      <c r="CH277" s="353"/>
      <c r="CI277" s="354"/>
      <c r="CJ277" s="355"/>
      <c r="CK277" s="355"/>
      <c r="CL277" s="355"/>
      <c r="CM277" s="355"/>
      <c r="CN277" s="355"/>
      <c r="CO277" s="355"/>
      <c r="CP277" s="355"/>
      <c r="CQ277" s="355"/>
      <c r="CR277" s="355"/>
      <c r="CS277" s="355"/>
      <c r="CT277" s="355"/>
      <c r="CU277" s="355"/>
      <c r="CV277" s="355"/>
      <c r="CW277" s="367"/>
      <c r="CX277" s="339"/>
      <c r="CY277" s="353"/>
      <c r="CZ277" s="354"/>
      <c r="DA277" s="355"/>
      <c r="DB277" s="355"/>
      <c r="DC277" s="355"/>
      <c r="DD277" s="355"/>
      <c r="DE277" s="355"/>
      <c r="DF277" s="355"/>
      <c r="DG277" s="355"/>
      <c r="DH277" s="355"/>
      <c r="DI277" s="355"/>
      <c r="DJ277" s="355"/>
      <c r="DK277" s="355"/>
      <c r="DL277" s="355"/>
      <c r="DM277" s="355"/>
      <c r="DN277" s="367"/>
      <c r="DO277" s="339"/>
      <c r="DP277" s="353"/>
      <c r="DQ277" s="354"/>
      <c r="DR277" s="355"/>
      <c r="DS277" s="355"/>
      <c r="DT277" s="355"/>
      <c r="DU277" s="355"/>
      <c r="DV277" s="355"/>
      <c r="DW277" s="355"/>
      <c r="DX277" s="355"/>
      <c r="DY277" s="355"/>
      <c r="DZ277" s="355"/>
      <c r="EA277" s="355"/>
      <c r="EB277" s="355"/>
      <c r="EC277" s="355"/>
      <c r="ED277" s="355"/>
      <c r="EE277" s="367"/>
      <c r="EF277" s="339"/>
      <c r="EG277" s="353"/>
      <c r="EH277" s="354"/>
      <c r="EI277" s="355"/>
      <c r="EJ277" s="355"/>
      <c r="EK277" s="355"/>
      <c r="EL277" s="355"/>
      <c r="EM277" s="355"/>
      <c r="EN277" s="355"/>
      <c r="EO277" s="355"/>
      <c r="EP277" s="355"/>
      <c r="EQ277" s="355"/>
      <c r="ER277" s="355"/>
      <c r="ES277" s="355"/>
      <c r="ET277" s="355"/>
      <c r="EU277" s="355"/>
      <c r="EV277" s="367"/>
      <c r="EW277" s="339"/>
      <c r="EX277" s="353"/>
      <c r="EY277" s="354"/>
      <c r="EZ277" s="355"/>
      <c r="FA277" s="355"/>
      <c r="FB277" s="355"/>
      <c r="FC277" s="355"/>
      <c r="FD277" s="355"/>
      <c r="FE277" s="355"/>
      <c r="FF277" s="355"/>
      <c r="FG277" s="355"/>
      <c r="FH277" s="355"/>
      <c r="FI277" s="355"/>
      <c r="FJ277" s="355"/>
      <c r="FK277" s="355"/>
      <c r="FL277" s="355"/>
      <c r="FM277" s="367"/>
      <c r="FN277" s="339"/>
      <c r="FO277" s="353"/>
      <c r="FP277" s="354"/>
      <c r="FQ277" s="355"/>
      <c r="FR277" s="355"/>
      <c r="FS277" s="355"/>
      <c r="FT277" s="355"/>
      <c r="FU277" s="355"/>
      <c r="FV277" s="355"/>
      <c r="FW277" s="355"/>
      <c r="FX277" s="355"/>
      <c r="FY277" s="355"/>
      <c r="FZ277" s="355"/>
      <c r="GA277" s="355"/>
      <c r="GB277" s="355"/>
      <c r="GC277" s="355"/>
      <c r="GD277" s="367"/>
      <c r="GE277" s="339"/>
      <c r="GF277" s="353"/>
      <c r="GG277" s="354"/>
      <c r="GH277" s="355"/>
      <c r="GI277" s="355"/>
      <c r="GJ277" s="355"/>
      <c r="GK277" s="355"/>
      <c r="GL277" s="355"/>
      <c r="GM277" s="355"/>
      <c r="GN277" s="355"/>
      <c r="GO277" s="355"/>
      <c r="GP277" s="355"/>
      <c r="GQ277" s="355"/>
      <c r="GR277" s="355"/>
      <c r="GS277" s="355"/>
      <c r="GT277" s="355"/>
      <c r="GU277" s="367"/>
      <c r="GV277" s="339"/>
      <c r="GW277" s="353"/>
      <c r="GX277" s="354"/>
      <c r="GY277" s="355"/>
      <c r="GZ277" s="355"/>
      <c r="HA277" s="355"/>
      <c r="HB277" s="355"/>
      <c r="HC277" s="355"/>
      <c r="HD277" s="355"/>
      <c r="HE277" s="355"/>
      <c r="HF277" s="355"/>
      <c r="HG277" s="355"/>
      <c r="HH277" s="355"/>
      <c r="HI277" s="355"/>
      <c r="HJ277" s="355"/>
      <c r="HK277" s="355"/>
      <c r="HL277" s="367"/>
      <c r="HM277" s="339"/>
      <c r="HN277" s="353"/>
      <c r="HO277" s="354"/>
      <c r="HP277" s="355"/>
      <c r="HQ277" s="355"/>
      <c r="HR277" s="355"/>
      <c r="HS277" s="355"/>
      <c r="HT277" s="355"/>
      <c r="HU277" s="355"/>
      <c r="HV277" s="355"/>
      <c r="HW277" s="355"/>
      <c r="HX277" s="355"/>
      <c r="HY277" s="355"/>
      <c r="HZ277" s="355"/>
      <c r="IA277" s="355"/>
      <c r="IB277" s="355"/>
      <c r="IC277" s="367"/>
      <c r="ID277" s="339"/>
      <c r="IE277" s="353"/>
      <c r="IF277" s="354"/>
      <c r="IG277" s="355"/>
      <c r="IH277" s="355"/>
      <c r="II277" s="355"/>
      <c r="IJ277" s="355"/>
      <c r="IK277" s="355"/>
      <c r="IL277" s="355"/>
      <c r="IM277" s="355"/>
      <c r="IN277" s="355"/>
      <c r="IO277" s="355"/>
      <c r="IP277" s="355"/>
      <c r="IQ277" s="355"/>
      <c r="IR277" s="355"/>
      <c r="IS277" s="355"/>
      <c r="IT277" s="367"/>
      <c r="IU277" s="339"/>
      <c r="IV277" s="353"/>
      <c r="IW277" s="354"/>
      <c r="IX277" s="355"/>
      <c r="IY277" s="355"/>
      <c r="IZ277" s="355"/>
      <c r="JA277" s="355"/>
      <c r="JB277" s="355"/>
      <c r="JC277" s="355"/>
      <c r="JD277" s="355"/>
      <c r="JE277" s="355"/>
      <c r="JF277" s="355"/>
      <c r="JG277" s="355"/>
      <c r="JH277" s="355"/>
      <c r="JI277" s="355"/>
      <c r="JJ277" s="355"/>
      <c r="JK277" s="367"/>
      <c r="JL277" s="339"/>
      <c r="JM277" s="353"/>
      <c r="JN277" s="354"/>
      <c r="JO277" s="355"/>
      <c r="JP277" s="355"/>
      <c r="JQ277" s="355"/>
      <c r="JR277" s="355"/>
      <c r="JS277" s="355"/>
      <c r="JT277" s="355"/>
      <c r="JU277" s="355"/>
      <c r="JV277" s="355"/>
      <c r="JW277" s="355"/>
      <c r="JX277" s="355"/>
      <c r="JY277" s="355"/>
      <c r="JZ277" s="355"/>
      <c r="KA277" s="355"/>
      <c r="KB277" s="367"/>
      <c r="KC277" s="339"/>
      <c r="KD277" s="353"/>
      <c r="KE277" s="354"/>
      <c r="KF277" s="355"/>
      <c r="KG277" s="355"/>
      <c r="KH277" s="355"/>
      <c r="KI277" s="355"/>
      <c r="KJ277" s="355"/>
      <c r="KK277" s="355"/>
      <c r="KL277" s="355"/>
      <c r="KM277" s="355"/>
      <c r="KN277" s="355"/>
      <c r="KO277" s="355"/>
      <c r="KP277" s="355"/>
      <c r="KQ277" s="355"/>
      <c r="KR277" s="355"/>
      <c r="KS277" s="367"/>
      <c r="KT277" s="339"/>
      <c r="KU277" s="340"/>
    </row>
    <row r="278" ht="15.75" hidden="1" customHeight="1">
      <c r="A278" s="341"/>
      <c r="B278" s="342"/>
      <c r="C278" s="343"/>
      <c r="D278" s="343"/>
      <c r="E278" s="344"/>
      <c r="F278" s="344"/>
      <c r="G278" s="344"/>
      <c r="H278" s="345"/>
      <c r="I278" s="344"/>
      <c r="J278" s="344"/>
      <c r="K278" s="344"/>
      <c r="L278" s="344"/>
      <c r="M278" s="344"/>
      <c r="N278" s="345"/>
      <c r="O278" s="348"/>
      <c r="P278" s="349"/>
      <c r="Q278" s="350"/>
      <c r="R278" s="341"/>
      <c r="S278" s="342"/>
      <c r="T278" s="343"/>
      <c r="U278" s="343"/>
      <c r="V278" s="344"/>
      <c r="W278" s="344"/>
      <c r="X278" s="344"/>
      <c r="Y278" s="345"/>
      <c r="Z278" s="344"/>
      <c r="AA278" s="344"/>
      <c r="AB278" s="344"/>
      <c r="AC278" s="344"/>
      <c r="AD278" s="344"/>
      <c r="AE278" s="345"/>
      <c r="AF278" s="348"/>
      <c r="AG278" s="349"/>
      <c r="AH278" s="350"/>
      <c r="AI278" s="341"/>
      <c r="AJ278" s="342"/>
      <c r="AK278" s="343"/>
      <c r="AL278" s="343"/>
      <c r="AM278" s="344"/>
      <c r="AN278" s="344"/>
      <c r="AO278" s="344"/>
      <c r="AP278" s="345"/>
      <c r="AQ278" s="344"/>
      <c r="AR278" s="344"/>
      <c r="AS278" s="344"/>
      <c r="AT278" s="344"/>
      <c r="AU278" s="344"/>
      <c r="AV278" s="345"/>
      <c r="AW278" s="348"/>
      <c r="AX278" s="349"/>
      <c r="AY278" s="350"/>
      <c r="AZ278" s="341"/>
      <c r="BA278" s="342"/>
      <c r="BB278" s="343"/>
      <c r="BC278" s="343"/>
      <c r="BD278" s="344"/>
      <c r="BE278" s="344"/>
      <c r="BF278" s="344"/>
      <c r="BG278" s="345"/>
      <c r="BH278" s="344"/>
      <c r="BI278" s="344"/>
      <c r="BJ278" s="344"/>
      <c r="BK278" s="344"/>
      <c r="BL278" s="344"/>
      <c r="BM278" s="345"/>
      <c r="BN278" s="348"/>
      <c r="BO278" s="349"/>
      <c r="BP278" s="350"/>
      <c r="BQ278" s="341"/>
      <c r="BR278" s="342"/>
      <c r="BS278" s="343"/>
      <c r="BT278" s="343"/>
      <c r="BU278" s="344"/>
      <c r="BV278" s="344"/>
      <c r="BW278" s="344"/>
      <c r="BX278" s="345"/>
      <c r="BY278" s="344"/>
      <c r="BZ278" s="344"/>
      <c r="CA278" s="344"/>
      <c r="CB278" s="344"/>
      <c r="CC278" s="344"/>
      <c r="CD278" s="345"/>
      <c r="CE278" s="348"/>
      <c r="CF278" s="349"/>
      <c r="CG278" s="350"/>
      <c r="CH278" s="341"/>
      <c r="CI278" s="342"/>
      <c r="CJ278" s="343"/>
      <c r="CK278" s="343"/>
      <c r="CL278" s="344"/>
      <c r="CM278" s="344"/>
      <c r="CN278" s="344"/>
      <c r="CO278" s="345"/>
      <c r="CP278" s="344"/>
      <c r="CQ278" s="344"/>
      <c r="CR278" s="344"/>
      <c r="CS278" s="344"/>
      <c r="CT278" s="344"/>
      <c r="CU278" s="345"/>
      <c r="CV278" s="348"/>
      <c r="CW278" s="349"/>
      <c r="CX278" s="350"/>
      <c r="CY278" s="341"/>
      <c r="CZ278" s="342"/>
      <c r="DA278" s="343"/>
      <c r="DB278" s="343"/>
      <c r="DC278" s="344"/>
      <c r="DD278" s="344"/>
      <c r="DE278" s="344"/>
      <c r="DF278" s="345"/>
      <c r="DG278" s="344"/>
      <c r="DH278" s="344"/>
      <c r="DI278" s="344"/>
      <c r="DJ278" s="344"/>
      <c r="DK278" s="344"/>
      <c r="DL278" s="345"/>
      <c r="DM278" s="348"/>
      <c r="DN278" s="349"/>
      <c r="DO278" s="350"/>
      <c r="DP278" s="341"/>
      <c r="DQ278" s="342"/>
      <c r="DR278" s="343"/>
      <c r="DS278" s="343"/>
      <c r="DT278" s="344"/>
      <c r="DU278" s="344"/>
      <c r="DV278" s="344"/>
      <c r="DW278" s="345"/>
      <c r="DX278" s="344"/>
      <c r="DY278" s="344"/>
      <c r="DZ278" s="344"/>
      <c r="EA278" s="344"/>
      <c r="EB278" s="344"/>
      <c r="EC278" s="345"/>
      <c r="ED278" s="348"/>
      <c r="EE278" s="349"/>
      <c r="EF278" s="350"/>
      <c r="EG278" s="341"/>
      <c r="EH278" s="342"/>
      <c r="EI278" s="343"/>
      <c r="EJ278" s="343"/>
      <c r="EK278" s="344"/>
      <c r="EL278" s="344"/>
      <c r="EM278" s="344"/>
      <c r="EN278" s="345"/>
      <c r="EO278" s="344"/>
      <c r="EP278" s="344"/>
      <c r="EQ278" s="344"/>
      <c r="ER278" s="344"/>
      <c r="ES278" s="344"/>
      <c r="ET278" s="345"/>
      <c r="EU278" s="348"/>
      <c r="EV278" s="349"/>
      <c r="EW278" s="350"/>
      <c r="EX278" s="341"/>
      <c r="EY278" s="342"/>
      <c r="EZ278" s="343"/>
      <c r="FA278" s="343"/>
      <c r="FB278" s="344"/>
      <c r="FC278" s="344"/>
      <c r="FD278" s="344"/>
      <c r="FE278" s="345"/>
      <c r="FF278" s="344"/>
      <c r="FG278" s="344"/>
      <c r="FH278" s="344"/>
      <c r="FI278" s="344"/>
      <c r="FJ278" s="344"/>
      <c r="FK278" s="345"/>
      <c r="FL278" s="348"/>
      <c r="FM278" s="349"/>
      <c r="FN278" s="350"/>
      <c r="FO278" s="341"/>
      <c r="FP278" s="342"/>
      <c r="FQ278" s="343"/>
      <c r="FR278" s="343"/>
      <c r="FS278" s="344"/>
      <c r="FT278" s="344"/>
      <c r="FU278" s="344"/>
      <c r="FV278" s="345"/>
      <c r="FW278" s="344"/>
      <c r="FX278" s="344"/>
      <c r="FY278" s="344"/>
      <c r="FZ278" s="344"/>
      <c r="GA278" s="344"/>
      <c r="GB278" s="345"/>
      <c r="GC278" s="348"/>
      <c r="GD278" s="349"/>
      <c r="GE278" s="350"/>
      <c r="GF278" s="341"/>
      <c r="GG278" s="342"/>
      <c r="GH278" s="343"/>
      <c r="GI278" s="343"/>
      <c r="GJ278" s="344"/>
      <c r="GK278" s="344"/>
      <c r="GL278" s="344"/>
      <c r="GM278" s="345"/>
      <c r="GN278" s="344"/>
      <c r="GO278" s="344"/>
      <c r="GP278" s="344"/>
      <c r="GQ278" s="344"/>
      <c r="GR278" s="344"/>
      <c r="GS278" s="345"/>
      <c r="GT278" s="348"/>
      <c r="GU278" s="349"/>
      <c r="GV278" s="350"/>
      <c r="GW278" s="341"/>
      <c r="GX278" s="342"/>
      <c r="GY278" s="343"/>
      <c r="GZ278" s="343"/>
      <c r="HA278" s="344"/>
      <c r="HB278" s="344"/>
      <c r="HC278" s="344"/>
      <c r="HD278" s="345"/>
      <c r="HE278" s="344"/>
      <c r="HF278" s="344"/>
      <c r="HG278" s="344"/>
      <c r="HH278" s="344"/>
      <c r="HI278" s="344"/>
      <c r="HJ278" s="345"/>
      <c r="HK278" s="348"/>
      <c r="HL278" s="349"/>
      <c r="HM278" s="350"/>
      <c r="HN278" s="341"/>
      <c r="HO278" s="342"/>
      <c r="HP278" s="343"/>
      <c r="HQ278" s="343"/>
      <c r="HR278" s="344"/>
      <c r="HS278" s="344"/>
      <c r="HT278" s="344"/>
      <c r="HU278" s="345"/>
      <c r="HV278" s="344"/>
      <c r="HW278" s="344"/>
      <c r="HX278" s="344"/>
      <c r="HY278" s="344"/>
      <c r="HZ278" s="344"/>
      <c r="IA278" s="345"/>
      <c r="IB278" s="348"/>
      <c r="IC278" s="349"/>
      <c r="ID278" s="350"/>
      <c r="IE278" s="341"/>
      <c r="IF278" s="342"/>
      <c r="IG278" s="343"/>
      <c r="IH278" s="343"/>
      <c r="II278" s="344"/>
      <c r="IJ278" s="344"/>
      <c r="IK278" s="344"/>
      <c r="IL278" s="345"/>
      <c r="IM278" s="344"/>
      <c r="IN278" s="344"/>
      <c r="IO278" s="344"/>
      <c r="IP278" s="344"/>
      <c r="IQ278" s="344"/>
      <c r="IR278" s="345"/>
      <c r="IS278" s="348"/>
      <c r="IT278" s="349"/>
      <c r="IU278" s="350"/>
      <c r="IV278" s="341"/>
      <c r="IW278" s="342"/>
      <c r="IX278" s="343"/>
      <c r="IY278" s="343"/>
      <c r="IZ278" s="344"/>
      <c r="JA278" s="344"/>
      <c r="JB278" s="344"/>
      <c r="JC278" s="345"/>
      <c r="JD278" s="344"/>
      <c r="JE278" s="344"/>
      <c r="JF278" s="344"/>
      <c r="JG278" s="344"/>
      <c r="JH278" s="344"/>
      <c r="JI278" s="345"/>
      <c r="JJ278" s="348"/>
      <c r="JK278" s="349"/>
      <c r="JL278" s="350"/>
      <c r="JM278" s="341"/>
      <c r="JN278" s="342"/>
      <c r="JO278" s="343"/>
      <c r="JP278" s="343"/>
      <c r="JQ278" s="344"/>
      <c r="JR278" s="344"/>
      <c r="JS278" s="344"/>
      <c r="JT278" s="345"/>
      <c r="JU278" s="344"/>
      <c r="JV278" s="344"/>
      <c r="JW278" s="344"/>
      <c r="JX278" s="344"/>
      <c r="JY278" s="344"/>
      <c r="JZ278" s="345"/>
      <c r="KA278" s="348"/>
      <c r="KB278" s="349"/>
      <c r="KC278" s="350"/>
      <c r="KD278" s="341"/>
      <c r="KE278" s="342"/>
      <c r="KF278" s="343"/>
      <c r="KG278" s="343"/>
      <c r="KH278" s="344"/>
      <c r="KI278" s="344"/>
      <c r="KJ278" s="344"/>
      <c r="KK278" s="345"/>
      <c r="KL278" s="344"/>
      <c r="KM278" s="344"/>
      <c r="KN278" s="344"/>
      <c r="KO278" s="344"/>
      <c r="KP278" s="344"/>
      <c r="KQ278" s="345"/>
      <c r="KR278" s="348"/>
      <c r="KS278" s="349"/>
      <c r="KT278" s="350"/>
      <c r="KU278" s="351"/>
    </row>
    <row r="279" ht="15.75" hidden="1" customHeight="1">
      <c r="A279" s="341"/>
      <c r="B279" s="342"/>
      <c r="C279" s="343"/>
      <c r="D279" s="343"/>
      <c r="E279" s="344"/>
      <c r="F279" s="344"/>
      <c r="G279" s="344"/>
      <c r="H279" s="345"/>
      <c r="I279" s="344"/>
      <c r="J279" s="344"/>
      <c r="K279" s="344"/>
      <c r="L279" s="344"/>
      <c r="M279" s="344"/>
      <c r="N279" s="345"/>
      <c r="O279" s="348"/>
      <c r="P279" s="349"/>
      <c r="Q279" s="350"/>
      <c r="R279" s="341"/>
      <c r="S279" s="342"/>
      <c r="T279" s="343"/>
      <c r="U279" s="343"/>
      <c r="V279" s="344"/>
      <c r="W279" s="344"/>
      <c r="X279" s="344"/>
      <c r="Y279" s="345"/>
      <c r="Z279" s="344"/>
      <c r="AA279" s="344"/>
      <c r="AB279" s="344"/>
      <c r="AC279" s="344"/>
      <c r="AD279" s="344"/>
      <c r="AE279" s="345"/>
      <c r="AF279" s="348"/>
      <c r="AG279" s="349"/>
      <c r="AH279" s="350"/>
      <c r="AI279" s="341"/>
      <c r="AJ279" s="342"/>
      <c r="AK279" s="343"/>
      <c r="AL279" s="343"/>
      <c r="AM279" s="344"/>
      <c r="AN279" s="344"/>
      <c r="AO279" s="344"/>
      <c r="AP279" s="345"/>
      <c r="AQ279" s="344"/>
      <c r="AR279" s="344"/>
      <c r="AS279" s="344"/>
      <c r="AT279" s="344"/>
      <c r="AU279" s="344"/>
      <c r="AV279" s="345"/>
      <c r="AW279" s="348"/>
      <c r="AX279" s="349"/>
      <c r="AY279" s="350"/>
      <c r="AZ279" s="341"/>
      <c r="BA279" s="342"/>
      <c r="BB279" s="343"/>
      <c r="BC279" s="343"/>
      <c r="BD279" s="344"/>
      <c r="BE279" s="344"/>
      <c r="BF279" s="344"/>
      <c r="BG279" s="345"/>
      <c r="BH279" s="344"/>
      <c r="BI279" s="344"/>
      <c r="BJ279" s="344"/>
      <c r="BK279" s="344"/>
      <c r="BL279" s="344"/>
      <c r="BM279" s="345"/>
      <c r="BN279" s="348"/>
      <c r="BO279" s="349"/>
      <c r="BP279" s="350"/>
      <c r="BQ279" s="341"/>
      <c r="BR279" s="342"/>
      <c r="BS279" s="343"/>
      <c r="BT279" s="343"/>
      <c r="BU279" s="344"/>
      <c r="BV279" s="344"/>
      <c r="BW279" s="344"/>
      <c r="BX279" s="345"/>
      <c r="BY279" s="344"/>
      <c r="BZ279" s="344"/>
      <c r="CA279" s="344"/>
      <c r="CB279" s="344"/>
      <c r="CC279" s="344"/>
      <c r="CD279" s="345"/>
      <c r="CE279" s="348"/>
      <c r="CF279" s="349"/>
      <c r="CG279" s="350"/>
      <c r="CH279" s="341"/>
      <c r="CI279" s="342"/>
      <c r="CJ279" s="343"/>
      <c r="CK279" s="343"/>
      <c r="CL279" s="344"/>
      <c r="CM279" s="344"/>
      <c r="CN279" s="344"/>
      <c r="CO279" s="345"/>
      <c r="CP279" s="344"/>
      <c r="CQ279" s="344"/>
      <c r="CR279" s="344"/>
      <c r="CS279" s="344"/>
      <c r="CT279" s="344"/>
      <c r="CU279" s="345"/>
      <c r="CV279" s="348"/>
      <c r="CW279" s="349"/>
      <c r="CX279" s="350"/>
      <c r="CY279" s="341"/>
      <c r="CZ279" s="342"/>
      <c r="DA279" s="343"/>
      <c r="DB279" s="343"/>
      <c r="DC279" s="344"/>
      <c r="DD279" s="344"/>
      <c r="DE279" s="344"/>
      <c r="DF279" s="345"/>
      <c r="DG279" s="344"/>
      <c r="DH279" s="344"/>
      <c r="DI279" s="344"/>
      <c r="DJ279" s="344"/>
      <c r="DK279" s="344"/>
      <c r="DL279" s="345"/>
      <c r="DM279" s="348"/>
      <c r="DN279" s="349"/>
      <c r="DO279" s="350"/>
      <c r="DP279" s="341"/>
      <c r="DQ279" s="342"/>
      <c r="DR279" s="343"/>
      <c r="DS279" s="343"/>
      <c r="DT279" s="344"/>
      <c r="DU279" s="344"/>
      <c r="DV279" s="344"/>
      <c r="DW279" s="345"/>
      <c r="DX279" s="344"/>
      <c r="DY279" s="344"/>
      <c r="DZ279" s="344"/>
      <c r="EA279" s="344"/>
      <c r="EB279" s="344"/>
      <c r="EC279" s="345"/>
      <c r="ED279" s="348"/>
      <c r="EE279" s="349"/>
      <c r="EF279" s="350"/>
      <c r="EG279" s="341"/>
      <c r="EH279" s="342"/>
      <c r="EI279" s="343"/>
      <c r="EJ279" s="343"/>
      <c r="EK279" s="344"/>
      <c r="EL279" s="344"/>
      <c r="EM279" s="344"/>
      <c r="EN279" s="345"/>
      <c r="EO279" s="344"/>
      <c r="EP279" s="344"/>
      <c r="EQ279" s="344"/>
      <c r="ER279" s="344"/>
      <c r="ES279" s="344"/>
      <c r="ET279" s="345"/>
      <c r="EU279" s="348"/>
      <c r="EV279" s="349"/>
      <c r="EW279" s="350"/>
      <c r="EX279" s="341"/>
      <c r="EY279" s="342"/>
      <c r="EZ279" s="343"/>
      <c r="FA279" s="343"/>
      <c r="FB279" s="344"/>
      <c r="FC279" s="344"/>
      <c r="FD279" s="344"/>
      <c r="FE279" s="345"/>
      <c r="FF279" s="344"/>
      <c r="FG279" s="344"/>
      <c r="FH279" s="344"/>
      <c r="FI279" s="344"/>
      <c r="FJ279" s="344"/>
      <c r="FK279" s="345"/>
      <c r="FL279" s="348"/>
      <c r="FM279" s="349"/>
      <c r="FN279" s="350"/>
      <c r="FO279" s="341"/>
      <c r="FP279" s="342"/>
      <c r="FQ279" s="343"/>
      <c r="FR279" s="343"/>
      <c r="FS279" s="344"/>
      <c r="FT279" s="344"/>
      <c r="FU279" s="344"/>
      <c r="FV279" s="345"/>
      <c r="FW279" s="344"/>
      <c r="FX279" s="344"/>
      <c r="FY279" s="344"/>
      <c r="FZ279" s="344"/>
      <c r="GA279" s="344"/>
      <c r="GB279" s="345"/>
      <c r="GC279" s="348"/>
      <c r="GD279" s="349"/>
      <c r="GE279" s="350"/>
      <c r="GF279" s="341"/>
      <c r="GG279" s="342"/>
      <c r="GH279" s="343"/>
      <c r="GI279" s="343"/>
      <c r="GJ279" s="344"/>
      <c r="GK279" s="344"/>
      <c r="GL279" s="344"/>
      <c r="GM279" s="345"/>
      <c r="GN279" s="344"/>
      <c r="GO279" s="344"/>
      <c r="GP279" s="344"/>
      <c r="GQ279" s="344"/>
      <c r="GR279" s="344"/>
      <c r="GS279" s="345"/>
      <c r="GT279" s="348"/>
      <c r="GU279" s="349"/>
      <c r="GV279" s="350"/>
      <c r="GW279" s="341"/>
      <c r="GX279" s="342"/>
      <c r="GY279" s="343"/>
      <c r="GZ279" s="343"/>
      <c r="HA279" s="344"/>
      <c r="HB279" s="344"/>
      <c r="HC279" s="344"/>
      <c r="HD279" s="345"/>
      <c r="HE279" s="344"/>
      <c r="HF279" s="344"/>
      <c r="HG279" s="344"/>
      <c r="HH279" s="344"/>
      <c r="HI279" s="344"/>
      <c r="HJ279" s="345"/>
      <c r="HK279" s="348"/>
      <c r="HL279" s="349"/>
      <c r="HM279" s="350"/>
      <c r="HN279" s="341"/>
      <c r="HO279" s="342"/>
      <c r="HP279" s="343"/>
      <c r="HQ279" s="343"/>
      <c r="HR279" s="344"/>
      <c r="HS279" s="344"/>
      <c r="HT279" s="344"/>
      <c r="HU279" s="345"/>
      <c r="HV279" s="344"/>
      <c r="HW279" s="344"/>
      <c r="HX279" s="344"/>
      <c r="HY279" s="344"/>
      <c r="HZ279" s="344"/>
      <c r="IA279" s="345"/>
      <c r="IB279" s="348"/>
      <c r="IC279" s="349"/>
      <c r="ID279" s="350"/>
      <c r="IE279" s="341"/>
      <c r="IF279" s="342"/>
      <c r="IG279" s="343"/>
      <c r="IH279" s="343"/>
      <c r="II279" s="344"/>
      <c r="IJ279" s="344"/>
      <c r="IK279" s="344"/>
      <c r="IL279" s="345"/>
      <c r="IM279" s="344"/>
      <c r="IN279" s="344"/>
      <c r="IO279" s="344"/>
      <c r="IP279" s="344"/>
      <c r="IQ279" s="344"/>
      <c r="IR279" s="345"/>
      <c r="IS279" s="348"/>
      <c r="IT279" s="349"/>
      <c r="IU279" s="350"/>
      <c r="IV279" s="341"/>
      <c r="IW279" s="342"/>
      <c r="IX279" s="343"/>
      <c r="IY279" s="343"/>
      <c r="IZ279" s="344"/>
      <c r="JA279" s="344"/>
      <c r="JB279" s="344"/>
      <c r="JC279" s="345"/>
      <c r="JD279" s="344"/>
      <c r="JE279" s="344"/>
      <c r="JF279" s="344"/>
      <c r="JG279" s="344"/>
      <c r="JH279" s="344"/>
      <c r="JI279" s="345"/>
      <c r="JJ279" s="348"/>
      <c r="JK279" s="349"/>
      <c r="JL279" s="350"/>
      <c r="JM279" s="341"/>
      <c r="JN279" s="342"/>
      <c r="JO279" s="343"/>
      <c r="JP279" s="343"/>
      <c r="JQ279" s="344"/>
      <c r="JR279" s="344"/>
      <c r="JS279" s="344"/>
      <c r="JT279" s="345"/>
      <c r="JU279" s="344"/>
      <c r="JV279" s="344"/>
      <c r="JW279" s="344"/>
      <c r="JX279" s="344"/>
      <c r="JY279" s="344"/>
      <c r="JZ279" s="345"/>
      <c r="KA279" s="348"/>
      <c r="KB279" s="349"/>
      <c r="KC279" s="350"/>
      <c r="KD279" s="341"/>
      <c r="KE279" s="342"/>
      <c r="KF279" s="343"/>
      <c r="KG279" s="343"/>
      <c r="KH279" s="344"/>
      <c r="KI279" s="344"/>
      <c r="KJ279" s="344"/>
      <c r="KK279" s="345"/>
      <c r="KL279" s="344"/>
      <c r="KM279" s="344"/>
      <c r="KN279" s="344"/>
      <c r="KO279" s="344"/>
      <c r="KP279" s="344"/>
      <c r="KQ279" s="345"/>
      <c r="KR279" s="348"/>
      <c r="KS279" s="349"/>
      <c r="KT279" s="350"/>
      <c r="KU279" s="351"/>
    </row>
    <row r="280" ht="15.75" hidden="1" customHeight="1">
      <c r="A280" s="341"/>
      <c r="B280" s="342"/>
      <c r="C280" s="343"/>
      <c r="D280" s="343"/>
      <c r="E280" s="344"/>
      <c r="F280" s="344"/>
      <c r="G280" s="344"/>
      <c r="H280" s="345"/>
      <c r="I280" s="344"/>
      <c r="J280" s="344"/>
      <c r="K280" s="344"/>
      <c r="L280" s="344"/>
      <c r="M280" s="344"/>
      <c r="N280" s="345"/>
      <c r="O280" s="348"/>
      <c r="P280" s="349"/>
      <c r="Q280" s="350"/>
      <c r="R280" s="341"/>
      <c r="S280" s="342"/>
      <c r="T280" s="343"/>
      <c r="U280" s="343"/>
      <c r="V280" s="344"/>
      <c r="W280" s="344"/>
      <c r="X280" s="344"/>
      <c r="Y280" s="345"/>
      <c r="Z280" s="344"/>
      <c r="AA280" s="344"/>
      <c r="AB280" s="344"/>
      <c r="AC280" s="344"/>
      <c r="AD280" s="344"/>
      <c r="AE280" s="345"/>
      <c r="AF280" s="348"/>
      <c r="AG280" s="349"/>
      <c r="AH280" s="350"/>
      <c r="AI280" s="341"/>
      <c r="AJ280" s="342"/>
      <c r="AK280" s="343"/>
      <c r="AL280" s="343"/>
      <c r="AM280" s="344"/>
      <c r="AN280" s="344"/>
      <c r="AO280" s="344"/>
      <c r="AP280" s="345"/>
      <c r="AQ280" s="344"/>
      <c r="AR280" s="344"/>
      <c r="AS280" s="344"/>
      <c r="AT280" s="344"/>
      <c r="AU280" s="344"/>
      <c r="AV280" s="345"/>
      <c r="AW280" s="348"/>
      <c r="AX280" s="349"/>
      <c r="AY280" s="350"/>
      <c r="AZ280" s="341"/>
      <c r="BA280" s="342"/>
      <c r="BB280" s="343"/>
      <c r="BC280" s="343"/>
      <c r="BD280" s="344"/>
      <c r="BE280" s="344"/>
      <c r="BF280" s="344"/>
      <c r="BG280" s="345"/>
      <c r="BH280" s="344"/>
      <c r="BI280" s="344"/>
      <c r="BJ280" s="344"/>
      <c r="BK280" s="344"/>
      <c r="BL280" s="344"/>
      <c r="BM280" s="345"/>
      <c r="BN280" s="348"/>
      <c r="BO280" s="349"/>
      <c r="BP280" s="350"/>
      <c r="BQ280" s="341"/>
      <c r="BR280" s="342"/>
      <c r="BS280" s="343"/>
      <c r="BT280" s="343"/>
      <c r="BU280" s="344"/>
      <c r="BV280" s="344"/>
      <c r="BW280" s="344"/>
      <c r="BX280" s="345"/>
      <c r="BY280" s="344"/>
      <c r="BZ280" s="344"/>
      <c r="CA280" s="344"/>
      <c r="CB280" s="344"/>
      <c r="CC280" s="344"/>
      <c r="CD280" s="345"/>
      <c r="CE280" s="348"/>
      <c r="CF280" s="349"/>
      <c r="CG280" s="350"/>
      <c r="CH280" s="341"/>
      <c r="CI280" s="342"/>
      <c r="CJ280" s="343"/>
      <c r="CK280" s="343"/>
      <c r="CL280" s="344"/>
      <c r="CM280" s="344"/>
      <c r="CN280" s="344"/>
      <c r="CO280" s="345"/>
      <c r="CP280" s="344"/>
      <c r="CQ280" s="344"/>
      <c r="CR280" s="344"/>
      <c r="CS280" s="344"/>
      <c r="CT280" s="344"/>
      <c r="CU280" s="345"/>
      <c r="CV280" s="348"/>
      <c r="CW280" s="349"/>
      <c r="CX280" s="350"/>
      <c r="CY280" s="341"/>
      <c r="CZ280" s="342"/>
      <c r="DA280" s="343"/>
      <c r="DB280" s="343"/>
      <c r="DC280" s="344"/>
      <c r="DD280" s="344"/>
      <c r="DE280" s="344"/>
      <c r="DF280" s="345"/>
      <c r="DG280" s="344"/>
      <c r="DH280" s="344"/>
      <c r="DI280" s="344"/>
      <c r="DJ280" s="344"/>
      <c r="DK280" s="344"/>
      <c r="DL280" s="345"/>
      <c r="DM280" s="348"/>
      <c r="DN280" s="349"/>
      <c r="DO280" s="350"/>
      <c r="DP280" s="341"/>
      <c r="DQ280" s="342"/>
      <c r="DR280" s="343"/>
      <c r="DS280" s="343"/>
      <c r="DT280" s="344"/>
      <c r="DU280" s="344"/>
      <c r="DV280" s="344"/>
      <c r="DW280" s="345"/>
      <c r="DX280" s="344"/>
      <c r="DY280" s="344"/>
      <c r="DZ280" s="344"/>
      <c r="EA280" s="344"/>
      <c r="EB280" s="344"/>
      <c r="EC280" s="345"/>
      <c r="ED280" s="348"/>
      <c r="EE280" s="349"/>
      <c r="EF280" s="350"/>
      <c r="EG280" s="341"/>
      <c r="EH280" s="342"/>
      <c r="EI280" s="343"/>
      <c r="EJ280" s="343"/>
      <c r="EK280" s="344"/>
      <c r="EL280" s="344"/>
      <c r="EM280" s="344"/>
      <c r="EN280" s="345"/>
      <c r="EO280" s="344"/>
      <c r="EP280" s="344"/>
      <c r="EQ280" s="344"/>
      <c r="ER280" s="344"/>
      <c r="ES280" s="344"/>
      <c r="ET280" s="345"/>
      <c r="EU280" s="348"/>
      <c r="EV280" s="349"/>
      <c r="EW280" s="350"/>
      <c r="EX280" s="341"/>
      <c r="EY280" s="342"/>
      <c r="EZ280" s="343"/>
      <c r="FA280" s="343"/>
      <c r="FB280" s="344"/>
      <c r="FC280" s="344"/>
      <c r="FD280" s="344"/>
      <c r="FE280" s="345"/>
      <c r="FF280" s="344"/>
      <c r="FG280" s="344"/>
      <c r="FH280" s="344"/>
      <c r="FI280" s="344"/>
      <c r="FJ280" s="344"/>
      <c r="FK280" s="345"/>
      <c r="FL280" s="348"/>
      <c r="FM280" s="349"/>
      <c r="FN280" s="350"/>
      <c r="FO280" s="341"/>
      <c r="FP280" s="342"/>
      <c r="FQ280" s="343"/>
      <c r="FR280" s="343"/>
      <c r="FS280" s="344"/>
      <c r="FT280" s="344"/>
      <c r="FU280" s="344"/>
      <c r="FV280" s="345"/>
      <c r="FW280" s="344"/>
      <c r="FX280" s="344"/>
      <c r="FY280" s="344"/>
      <c r="FZ280" s="344"/>
      <c r="GA280" s="344"/>
      <c r="GB280" s="345"/>
      <c r="GC280" s="348"/>
      <c r="GD280" s="349"/>
      <c r="GE280" s="350"/>
      <c r="GF280" s="341"/>
      <c r="GG280" s="342"/>
      <c r="GH280" s="343"/>
      <c r="GI280" s="343"/>
      <c r="GJ280" s="344"/>
      <c r="GK280" s="344"/>
      <c r="GL280" s="344"/>
      <c r="GM280" s="345"/>
      <c r="GN280" s="344"/>
      <c r="GO280" s="344"/>
      <c r="GP280" s="344"/>
      <c r="GQ280" s="344"/>
      <c r="GR280" s="344"/>
      <c r="GS280" s="345"/>
      <c r="GT280" s="348"/>
      <c r="GU280" s="349"/>
      <c r="GV280" s="350"/>
      <c r="GW280" s="341"/>
      <c r="GX280" s="342"/>
      <c r="GY280" s="343"/>
      <c r="GZ280" s="343"/>
      <c r="HA280" s="344"/>
      <c r="HB280" s="344"/>
      <c r="HC280" s="344"/>
      <c r="HD280" s="345"/>
      <c r="HE280" s="344"/>
      <c r="HF280" s="344"/>
      <c r="HG280" s="344"/>
      <c r="HH280" s="344"/>
      <c r="HI280" s="344"/>
      <c r="HJ280" s="345"/>
      <c r="HK280" s="348"/>
      <c r="HL280" s="349"/>
      <c r="HM280" s="350"/>
      <c r="HN280" s="341"/>
      <c r="HO280" s="342"/>
      <c r="HP280" s="343"/>
      <c r="HQ280" s="343"/>
      <c r="HR280" s="344"/>
      <c r="HS280" s="344"/>
      <c r="HT280" s="344"/>
      <c r="HU280" s="345"/>
      <c r="HV280" s="344"/>
      <c r="HW280" s="344"/>
      <c r="HX280" s="344"/>
      <c r="HY280" s="344"/>
      <c r="HZ280" s="344"/>
      <c r="IA280" s="345"/>
      <c r="IB280" s="348"/>
      <c r="IC280" s="349"/>
      <c r="ID280" s="350"/>
      <c r="IE280" s="341"/>
      <c r="IF280" s="342"/>
      <c r="IG280" s="343"/>
      <c r="IH280" s="343"/>
      <c r="II280" s="344"/>
      <c r="IJ280" s="344"/>
      <c r="IK280" s="344"/>
      <c r="IL280" s="345"/>
      <c r="IM280" s="344"/>
      <c r="IN280" s="344"/>
      <c r="IO280" s="344"/>
      <c r="IP280" s="344"/>
      <c r="IQ280" s="344"/>
      <c r="IR280" s="345"/>
      <c r="IS280" s="348"/>
      <c r="IT280" s="349"/>
      <c r="IU280" s="350"/>
      <c r="IV280" s="341"/>
      <c r="IW280" s="342"/>
      <c r="IX280" s="343"/>
      <c r="IY280" s="343"/>
      <c r="IZ280" s="344"/>
      <c r="JA280" s="344"/>
      <c r="JB280" s="344"/>
      <c r="JC280" s="345"/>
      <c r="JD280" s="344"/>
      <c r="JE280" s="344"/>
      <c r="JF280" s="344"/>
      <c r="JG280" s="344"/>
      <c r="JH280" s="344"/>
      <c r="JI280" s="345"/>
      <c r="JJ280" s="348"/>
      <c r="JK280" s="349"/>
      <c r="JL280" s="350"/>
      <c r="JM280" s="341"/>
      <c r="JN280" s="342"/>
      <c r="JO280" s="343"/>
      <c r="JP280" s="343"/>
      <c r="JQ280" s="344"/>
      <c r="JR280" s="344"/>
      <c r="JS280" s="344"/>
      <c r="JT280" s="345"/>
      <c r="JU280" s="344"/>
      <c r="JV280" s="344"/>
      <c r="JW280" s="344"/>
      <c r="JX280" s="344"/>
      <c r="JY280" s="344"/>
      <c r="JZ280" s="345"/>
      <c r="KA280" s="348"/>
      <c r="KB280" s="349"/>
      <c r="KC280" s="350"/>
      <c r="KD280" s="341"/>
      <c r="KE280" s="342"/>
      <c r="KF280" s="343"/>
      <c r="KG280" s="343"/>
      <c r="KH280" s="344"/>
      <c r="KI280" s="344"/>
      <c r="KJ280" s="344"/>
      <c r="KK280" s="345"/>
      <c r="KL280" s="344"/>
      <c r="KM280" s="344"/>
      <c r="KN280" s="344"/>
      <c r="KO280" s="344"/>
      <c r="KP280" s="344"/>
      <c r="KQ280" s="345"/>
      <c r="KR280" s="348"/>
      <c r="KS280" s="349"/>
      <c r="KT280" s="350"/>
      <c r="KU280" s="351"/>
    </row>
    <row r="281" ht="15.75" hidden="1" customHeight="1">
      <c r="A281" s="341"/>
      <c r="B281" s="342"/>
      <c r="C281" s="343"/>
      <c r="D281" s="343"/>
      <c r="E281" s="344"/>
      <c r="F281" s="344"/>
      <c r="G281" s="344"/>
      <c r="H281" s="345"/>
      <c r="I281" s="344"/>
      <c r="J281" s="344"/>
      <c r="K281" s="344"/>
      <c r="L281" s="344"/>
      <c r="M281" s="344"/>
      <c r="N281" s="345"/>
      <c r="O281" s="348"/>
      <c r="P281" s="349"/>
      <c r="Q281" s="350"/>
      <c r="R281" s="341"/>
      <c r="S281" s="342"/>
      <c r="T281" s="343"/>
      <c r="U281" s="343"/>
      <c r="V281" s="344"/>
      <c r="W281" s="344"/>
      <c r="X281" s="344"/>
      <c r="Y281" s="345"/>
      <c r="Z281" s="344"/>
      <c r="AA281" s="344"/>
      <c r="AB281" s="344"/>
      <c r="AC281" s="344"/>
      <c r="AD281" s="344"/>
      <c r="AE281" s="345"/>
      <c r="AF281" s="348"/>
      <c r="AG281" s="349"/>
      <c r="AH281" s="350"/>
      <c r="AI281" s="341"/>
      <c r="AJ281" s="342"/>
      <c r="AK281" s="343"/>
      <c r="AL281" s="343"/>
      <c r="AM281" s="344"/>
      <c r="AN281" s="344"/>
      <c r="AO281" s="344"/>
      <c r="AP281" s="345"/>
      <c r="AQ281" s="344"/>
      <c r="AR281" s="344"/>
      <c r="AS281" s="344"/>
      <c r="AT281" s="344"/>
      <c r="AU281" s="344"/>
      <c r="AV281" s="345"/>
      <c r="AW281" s="348"/>
      <c r="AX281" s="349"/>
      <c r="AY281" s="350"/>
      <c r="AZ281" s="341"/>
      <c r="BA281" s="342"/>
      <c r="BB281" s="343"/>
      <c r="BC281" s="343"/>
      <c r="BD281" s="344"/>
      <c r="BE281" s="344"/>
      <c r="BF281" s="344"/>
      <c r="BG281" s="345"/>
      <c r="BH281" s="344"/>
      <c r="BI281" s="344"/>
      <c r="BJ281" s="344"/>
      <c r="BK281" s="344"/>
      <c r="BL281" s="344"/>
      <c r="BM281" s="345"/>
      <c r="BN281" s="348"/>
      <c r="BO281" s="349"/>
      <c r="BP281" s="350"/>
      <c r="BQ281" s="341"/>
      <c r="BR281" s="342"/>
      <c r="BS281" s="343"/>
      <c r="BT281" s="343"/>
      <c r="BU281" s="344"/>
      <c r="BV281" s="344"/>
      <c r="BW281" s="344"/>
      <c r="BX281" s="345"/>
      <c r="BY281" s="344"/>
      <c r="BZ281" s="344"/>
      <c r="CA281" s="344"/>
      <c r="CB281" s="344"/>
      <c r="CC281" s="344"/>
      <c r="CD281" s="345"/>
      <c r="CE281" s="348"/>
      <c r="CF281" s="349"/>
      <c r="CG281" s="350"/>
      <c r="CH281" s="341"/>
      <c r="CI281" s="342"/>
      <c r="CJ281" s="343"/>
      <c r="CK281" s="343"/>
      <c r="CL281" s="344"/>
      <c r="CM281" s="344"/>
      <c r="CN281" s="344"/>
      <c r="CO281" s="345"/>
      <c r="CP281" s="344"/>
      <c r="CQ281" s="344"/>
      <c r="CR281" s="344"/>
      <c r="CS281" s="344"/>
      <c r="CT281" s="344"/>
      <c r="CU281" s="345"/>
      <c r="CV281" s="348"/>
      <c r="CW281" s="349"/>
      <c r="CX281" s="350"/>
      <c r="CY281" s="341"/>
      <c r="CZ281" s="342"/>
      <c r="DA281" s="343"/>
      <c r="DB281" s="343"/>
      <c r="DC281" s="344"/>
      <c r="DD281" s="344"/>
      <c r="DE281" s="344"/>
      <c r="DF281" s="345"/>
      <c r="DG281" s="344"/>
      <c r="DH281" s="344"/>
      <c r="DI281" s="344"/>
      <c r="DJ281" s="344"/>
      <c r="DK281" s="344"/>
      <c r="DL281" s="345"/>
      <c r="DM281" s="348"/>
      <c r="DN281" s="349"/>
      <c r="DO281" s="350"/>
      <c r="DP281" s="341"/>
      <c r="DQ281" s="342"/>
      <c r="DR281" s="343"/>
      <c r="DS281" s="343"/>
      <c r="DT281" s="344"/>
      <c r="DU281" s="344"/>
      <c r="DV281" s="344"/>
      <c r="DW281" s="345"/>
      <c r="DX281" s="344"/>
      <c r="DY281" s="344"/>
      <c r="DZ281" s="344"/>
      <c r="EA281" s="344"/>
      <c r="EB281" s="344"/>
      <c r="EC281" s="345"/>
      <c r="ED281" s="348"/>
      <c r="EE281" s="349"/>
      <c r="EF281" s="350"/>
      <c r="EG281" s="341"/>
      <c r="EH281" s="342"/>
      <c r="EI281" s="343"/>
      <c r="EJ281" s="343"/>
      <c r="EK281" s="344"/>
      <c r="EL281" s="344"/>
      <c r="EM281" s="344"/>
      <c r="EN281" s="345"/>
      <c r="EO281" s="344"/>
      <c r="EP281" s="344"/>
      <c r="EQ281" s="344"/>
      <c r="ER281" s="344"/>
      <c r="ES281" s="344"/>
      <c r="ET281" s="345"/>
      <c r="EU281" s="348"/>
      <c r="EV281" s="349"/>
      <c r="EW281" s="350"/>
      <c r="EX281" s="341"/>
      <c r="EY281" s="342"/>
      <c r="EZ281" s="343"/>
      <c r="FA281" s="343"/>
      <c r="FB281" s="344"/>
      <c r="FC281" s="344"/>
      <c r="FD281" s="344"/>
      <c r="FE281" s="345"/>
      <c r="FF281" s="344"/>
      <c r="FG281" s="344"/>
      <c r="FH281" s="344"/>
      <c r="FI281" s="344"/>
      <c r="FJ281" s="344"/>
      <c r="FK281" s="345"/>
      <c r="FL281" s="348"/>
      <c r="FM281" s="349"/>
      <c r="FN281" s="350"/>
      <c r="FO281" s="341"/>
      <c r="FP281" s="342"/>
      <c r="FQ281" s="343"/>
      <c r="FR281" s="343"/>
      <c r="FS281" s="344"/>
      <c r="FT281" s="344"/>
      <c r="FU281" s="344"/>
      <c r="FV281" s="345"/>
      <c r="FW281" s="344"/>
      <c r="FX281" s="344"/>
      <c r="FY281" s="344"/>
      <c r="FZ281" s="344"/>
      <c r="GA281" s="344"/>
      <c r="GB281" s="345"/>
      <c r="GC281" s="348"/>
      <c r="GD281" s="349"/>
      <c r="GE281" s="350"/>
      <c r="GF281" s="341"/>
      <c r="GG281" s="342"/>
      <c r="GH281" s="343"/>
      <c r="GI281" s="343"/>
      <c r="GJ281" s="344"/>
      <c r="GK281" s="344"/>
      <c r="GL281" s="344"/>
      <c r="GM281" s="345"/>
      <c r="GN281" s="344"/>
      <c r="GO281" s="344"/>
      <c r="GP281" s="344"/>
      <c r="GQ281" s="344"/>
      <c r="GR281" s="344"/>
      <c r="GS281" s="345"/>
      <c r="GT281" s="348"/>
      <c r="GU281" s="349"/>
      <c r="GV281" s="350"/>
      <c r="GW281" s="341"/>
      <c r="GX281" s="342"/>
      <c r="GY281" s="343"/>
      <c r="GZ281" s="343"/>
      <c r="HA281" s="344"/>
      <c r="HB281" s="344"/>
      <c r="HC281" s="344"/>
      <c r="HD281" s="345"/>
      <c r="HE281" s="344"/>
      <c r="HF281" s="344"/>
      <c r="HG281" s="344"/>
      <c r="HH281" s="344"/>
      <c r="HI281" s="344"/>
      <c r="HJ281" s="345"/>
      <c r="HK281" s="348"/>
      <c r="HL281" s="349"/>
      <c r="HM281" s="350"/>
      <c r="HN281" s="341"/>
      <c r="HO281" s="342"/>
      <c r="HP281" s="343"/>
      <c r="HQ281" s="343"/>
      <c r="HR281" s="344"/>
      <c r="HS281" s="344"/>
      <c r="HT281" s="344"/>
      <c r="HU281" s="345"/>
      <c r="HV281" s="344"/>
      <c r="HW281" s="344"/>
      <c r="HX281" s="344"/>
      <c r="HY281" s="344"/>
      <c r="HZ281" s="344"/>
      <c r="IA281" s="345"/>
      <c r="IB281" s="348"/>
      <c r="IC281" s="349"/>
      <c r="ID281" s="350"/>
      <c r="IE281" s="341"/>
      <c r="IF281" s="342"/>
      <c r="IG281" s="343"/>
      <c r="IH281" s="343"/>
      <c r="II281" s="344"/>
      <c r="IJ281" s="344"/>
      <c r="IK281" s="344"/>
      <c r="IL281" s="345"/>
      <c r="IM281" s="344"/>
      <c r="IN281" s="344"/>
      <c r="IO281" s="344"/>
      <c r="IP281" s="344"/>
      <c r="IQ281" s="344"/>
      <c r="IR281" s="345"/>
      <c r="IS281" s="348"/>
      <c r="IT281" s="349"/>
      <c r="IU281" s="350"/>
      <c r="IV281" s="341"/>
      <c r="IW281" s="342"/>
      <c r="IX281" s="343"/>
      <c r="IY281" s="343"/>
      <c r="IZ281" s="344"/>
      <c r="JA281" s="344"/>
      <c r="JB281" s="344"/>
      <c r="JC281" s="345"/>
      <c r="JD281" s="344"/>
      <c r="JE281" s="344"/>
      <c r="JF281" s="344"/>
      <c r="JG281" s="344"/>
      <c r="JH281" s="344"/>
      <c r="JI281" s="345"/>
      <c r="JJ281" s="348"/>
      <c r="JK281" s="349"/>
      <c r="JL281" s="350"/>
      <c r="JM281" s="341"/>
      <c r="JN281" s="342"/>
      <c r="JO281" s="343"/>
      <c r="JP281" s="343"/>
      <c r="JQ281" s="344"/>
      <c r="JR281" s="344"/>
      <c r="JS281" s="344"/>
      <c r="JT281" s="345"/>
      <c r="JU281" s="344"/>
      <c r="JV281" s="344"/>
      <c r="JW281" s="344"/>
      <c r="JX281" s="344"/>
      <c r="JY281" s="344"/>
      <c r="JZ281" s="345"/>
      <c r="KA281" s="348"/>
      <c r="KB281" s="349"/>
      <c r="KC281" s="350"/>
      <c r="KD281" s="341"/>
      <c r="KE281" s="342"/>
      <c r="KF281" s="343"/>
      <c r="KG281" s="343"/>
      <c r="KH281" s="344"/>
      <c r="KI281" s="344"/>
      <c r="KJ281" s="344"/>
      <c r="KK281" s="345"/>
      <c r="KL281" s="344"/>
      <c r="KM281" s="344"/>
      <c r="KN281" s="344"/>
      <c r="KO281" s="344"/>
      <c r="KP281" s="344"/>
      <c r="KQ281" s="345"/>
      <c r="KR281" s="348"/>
      <c r="KS281" s="349"/>
      <c r="KT281" s="350"/>
      <c r="KU281" s="351"/>
    </row>
    <row r="282" ht="15.75" hidden="1" customHeight="1">
      <c r="A282" s="341"/>
      <c r="B282" s="342"/>
      <c r="C282" s="343"/>
      <c r="D282" s="343"/>
      <c r="E282" s="344"/>
      <c r="F282" s="344"/>
      <c r="G282" s="344"/>
      <c r="H282" s="345"/>
      <c r="I282" s="344"/>
      <c r="J282" s="344"/>
      <c r="K282" s="344"/>
      <c r="L282" s="344"/>
      <c r="M282" s="344"/>
      <c r="N282" s="345"/>
      <c r="O282" s="348"/>
      <c r="P282" s="349"/>
      <c r="Q282" s="350"/>
      <c r="R282" s="341"/>
      <c r="S282" s="342"/>
      <c r="T282" s="343"/>
      <c r="U282" s="343"/>
      <c r="V282" s="344"/>
      <c r="W282" s="344"/>
      <c r="X282" s="344"/>
      <c r="Y282" s="345"/>
      <c r="Z282" s="344"/>
      <c r="AA282" s="344"/>
      <c r="AB282" s="344"/>
      <c r="AC282" s="344"/>
      <c r="AD282" s="344"/>
      <c r="AE282" s="345"/>
      <c r="AF282" s="348"/>
      <c r="AG282" s="349"/>
      <c r="AH282" s="350"/>
      <c r="AI282" s="341"/>
      <c r="AJ282" s="342"/>
      <c r="AK282" s="343"/>
      <c r="AL282" s="343"/>
      <c r="AM282" s="344"/>
      <c r="AN282" s="344"/>
      <c r="AO282" s="344"/>
      <c r="AP282" s="345"/>
      <c r="AQ282" s="344"/>
      <c r="AR282" s="344"/>
      <c r="AS282" s="344"/>
      <c r="AT282" s="344"/>
      <c r="AU282" s="344"/>
      <c r="AV282" s="345"/>
      <c r="AW282" s="348"/>
      <c r="AX282" s="349"/>
      <c r="AY282" s="350"/>
      <c r="AZ282" s="341"/>
      <c r="BA282" s="342"/>
      <c r="BB282" s="343"/>
      <c r="BC282" s="343"/>
      <c r="BD282" s="344"/>
      <c r="BE282" s="344"/>
      <c r="BF282" s="344"/>
      <c r="BG282" s="345"/>
      <c r="BH282" s="344"/>
      <c r="BI282" s="344"/>
      <c r="BJ282" s="344"/>
      <c r="BK282" s="344"/>
      <c r="BL282" s="344"/>
      <c r="BM282" s="345"/>
      <c r="BN282" s="348"/>
      <c r="BO282" s="349"/>
      <c r="BP282" s="350"/>
      <c r="BQ282" s="341"/>
      <c r="BR282" s="342"/>
      <c r="BS282" s="343"/>
      <c r="BT282" s="343"/>
      <c r="BU282" s="344"/>
      <c r="BV282" s="344"/>
      <c r="BW282" s="344"/>
      <c r="BX282" s="345"/>
      <c r="BY282" s="344"/>
      <c r="BZ282" s="344"/>
      <c r="CA282" s="344"/>
      <c r="CB282" s="344"/>
      <c r="CC282" s="344"/>
      <c r="CD282" s="345"/>
      <c r="CE282" s="348"/>
      <c r="CF282" s="349"/>
      <c r="CG282" s="350"/>
      <c r="CH282" s="341"/>
      <c r="CI282" s="342"/>
      <c r="CJ282" s="343"/>
      <c r="CK282" s="343"/>
      <c r="CL282" s="344"/>
      <c r="CM282" s="344"/>
      <c r="CN282" s="344"/>
      <c r="CO282" s="345"/>
      <c r="CP282" s="344"/>
      <c r="CQ282" s="344"/>
      <c r="CR282" s="344"/>
      <c r="CS282" s="344"/>
      <c r="CT282" s="344"/>
      <c r="CU282" s="345"/>
      <c r="CV282" s="348"/>
      <c r="CW282" s="349"/>
      <c r="CX282" s="350"/>
      <c r="CY282" s="341"/>
      <c r="CZ282" s="342"/>
      <c r="DA282" s="343"/>
      <c r="DB282" s="343"/>
      <c r="DC282" s="344"/>
      <c r="DD282" s="344"/>
      <c r="DE282" s="344"/>
      <c r="DF282" s="345"/>
      <c r="DG282" s="344"/>
      <c r="DH282" s="344"/>
      <c r="DI282" s="344"/>
      <c r="DJ282" s="344"/>
      <c r="DK282" s="344"/>
      <c r="DL282" s="345"/>
      <c r="DM282" s="348"/>
      <c r="DN282" s="349"/>
      <c r="DO282" s="350"/>
      <c r="DP282" s="341"/>
      <c r="DQ282" s="342"/>
      <c r="DR282" s="343"/>
      <c r="DS282" s="343"/>
      <c r="DT282" s="344"/>
      <c r="DU282" s="344"/>
      <c r="DV282" s="344"/>
      <c r="DW282" s="345"/>
      <c r="DX282" s="344"/>
      <c r="DY282" s="344"/>
      <c r="DZ282" s="344"/>
      <c r="EA282" s="344"/>
      <c r="EB282" s="344"/>
      <c r="EC282" s="345"/>
      <c r="ED282" s="348"/>
      <c r="EE282" s="349"/>
      <c r="EF282" s="350"/>
      <c r="EG282" s="341"/>
      <c r="EH282" s="342"/>
      <c r="EI282" s="343"/>
      <c r="EJ282" s="343"/>
      <c r="EK282" s="344"/>
      <c r="EL282" s="344"/>
      <c r="EM282" s="344"/>
      <c r="EN282" s="345"/>
      <c r="EO282" s="344"/>
      <c r="EP282" s="344"/>
      <c r="EQ282" s="344"/>
      <c r="ER282" s="344"/>
      <c r="ES282" s="344"/>
      <c r="ET282" s="345"/>
      <c r="EU282" s="348"/>
      <c r="EV282" s="349"/>
      <c r="EW282" s="350"/>
      <c r="EX282" s="341"/>
      <c r="EY282" s="342"/>
      <c r="EZ282" s="343"/>
      <c r="FA282" s="343"/>
      <c r="FB282" s="344"/>
      <c r="FC282" s="344"/>
      <c r="FD282" s="344"/>
      <c r="FE282" s="345"/>
      <c r="FF282" s="344"/>
      <c r="FG282" s="344"/>
      <c r="FH282" s="344"/>
      <c r="FI282" s="344"/>
      <c r="FJ282" s="344"/>
      <c r="FK282" s="345"/>
      <c r="FL282" s="348"/>
      <c r="FM282" s="349"/>
      <c r="FN282" s="350"/>
      <c r="FO282" s="341"/>
      <c r="FP282" s="342"/>
      <c r="FQ282" s="343"/>
      <c r="FR282" s="343"/>
      <c r="FS282" s="344"/>
      <c r="FT282" s="344"/>
      <c r="FU282" s="344"/>
      <c r="FV282" s="345"/>
      <c r="FW282" s="344"/>
      <c r="FX282" s="344"/>
      <c r="FY282" s="344"/>
      <c r="FZ282" s="344"/>
      <c r="GA282" s="344"/>
      <c r="GB282" s="345"/>
      <c r="GC282" s="348"/>
      <c r="GD282" s="349"/>
      <c r="GE282" s="350"/>
      <c r="GF282" s="341"/>
      <c r="GG282" s="342"/>
      <c r="GH282" s="343"/>
      <c r="GI282" s="343"/>
      <c r="GJ282" s="344"/>
      <c r="GK282" s="344"/>
      <c r="GL282" s="344"/>
      <c r="GM282" s="345"/>
      <c r="GN282" s="344"/>
      <c r="GO282" s="344"/>
      <c r="GP282" s="344"/>
      <c r="GQ282" s="344"/>
      <c r="GR282" s="344"/>
      <c r="GS282" s="345"/>
      <c r="GT282" s="348"/>
      <c r="GU282" s="349"/>
      <c r="GV282" s="350"/>
      <c r="GW282" s="341"/>
      <c r="GX282" s="342"/>
      <c r="GY282" s="343"/>
      <c r="GZ282" s="343"/>
      <c r="HA282" s="344"/>
      <c r="HB282" s="344"/>
      <c r="HC282" s="344"/>
      <c r="HD282" s="345"/>
      <c r="HE282" s="344"/>
      <c r="HF282" s="344"/>
      <c r="HG282" s="344"/>
      <c r="HH282" s="344"/>
      <c r="HI282" s="344"/>
      <c r="HJ282" s="345"/>
      <c r="HK282" s="348"/>
      <c r="HL282" s="349"/>
      <c r="HM282" s="350"/>
      <c r="HN282" s="341"/>
      <c r="HO282" s="342"/>
      <c r="HP282" s="343"/>
      <c r="HQ282" s="343"/>
      <c r="HR282" s="344"/>
      <c r="HS282" s="344"/>
      <c r="HT282" s="344"/>
      <c r="HU282" s="345"/>
      <c r="HV282" s="344"/>
      <c r="HW282" s="344"/>
      <c r="HX282" s="344"/>
      <c r="HY282" s="344"/>
      <c r="HZ282" s="344"/>
      <c r="IA282" s="345"/>
      <c r="IB282" s="348"/>
      <c r="IC282" s="349"/>
      <c r="ID282" s="350"/>
      <c r="IE282" s="341"/>
      <c r="IF282" s="342"/>
      <c r="IG282" s="343"/>
      <c r="IH282" s="343"/>
      <c r="II282" s="344"/>
      <c r="IJ282" s="344"/>
      <c r="IK282" s="344"/>
      <c r="IL282" s="345"/>
      <c r="IM282" s="344"/>
      <c r="IN282" s="344"/>
      <c r="IO282" s="344"/>
      <c r="IP282" s="344"/>
      <c r="IQ282" s="344"/>
      <c r="IR282" s="345"/>
      <c r="IS282" s="348"/>
      <c r="IT282" s="349"/>
      <c r="IU282" s="350"/>
      <c r="IV282" s="341"/>
      <c r="IW282" s="342"/>
      <c r="IX282" s="343"/>
      <c r="IY282" s="343"/>
      <c r="IZ282" s="344"/>
      <c r="JA282" s="344"/>
      <c r="JB282" s="344"/>
      <c r="JC282" s="345"/>
      <c r="JD282" s="344"/>
      <c r="JE282" s="344"/>
      <c r="JF282" s="344"/>
      <c r="JG282" s="344"/>
      <c r="JH282" s="344"/>
      <c r="JI282" s="345"/>
      <c r="JJ282" s="348"/>
      <c r="JK282" s="349"/>
      <c r="JL282" s="350"/>
      <c r="JM282" s="341"/>
      <c r="JN282" s="342"/>
      <c r="JO282" s="343"/>
      <c r="JP282" s="343"/>
      <c r="JQ282" s="344"/>
      <c r="JR282" s="344"/>
      <c r="JS282" s="344"/>
      <c r="JT282" s="345"/>
      <c r="JU282" s="344"/>
      <c r="JV282" s="344"/>
      <c r="JW282" s="344"/>
      <c r="JX282" s="344"/>
      <c r="JY282" s="344"/>
      <c r="JZ282" s="345"/>
      <c r="KA282" s="348"/>
      <c r="KB282" s="349"/>
      <c r="KC282" s="350"/>
      <c r="KD282" s="341"/>
      <c r="KE282" s="342"/>
      <c r="KF282" s="343"/>
      <c r="KG282" s="343"/>
      <c r="KH282" s="344"/>
      <c r="KI282" s="344"/>
      <c r="KJ282" s="344"/>
      <c r="KK282" s="345"/>
      <c r="KL282" s="344"/>
      <c r="KM282" s="344"/>
      <c r="KN282" s="344"/>
      <c r="KO282" s="344"/>
      <c r="KP282" s="344"/>
      <c r="KQ282" s="345"/>
      <c r="KR282" s="348"/>
      <c r="KS282" s="349"/>
      <c r="KT282" s="350"/>
      <c r="KU282" s="351"/>
    </row>
    <row r="283" ht="15.75" hidden="1" customHeight="1">
      <c r="A283" s="341"/>
      <c r="B283" s="342"/>
      <c r="C283" s="343"/>
      <c r="D283" s="343"/>
      <c r="E283" s="344"/>
      <c r="F283" s="344"/>
      <c r="G283" s="344"/>
      <c r="H283" s="345"/>
      <c r="I283" s="344"/>
      <c r="J283" s="344"/>
      <c r="K283" s="344"/>
      <c r="L283" s="344"/>
      <c r="M283" s="344"/>
      <c r="N283" s="345"/>
      <c r="O283" s="348"/>
      <c r="P283" s="349"/>
      <c r="Q283" s="350"/>
      <c r="R283" s="341"/>
      <c r="S283" s="342"/>
      <c r="T283" s="343"/>
      <c r="U283" s="343"/>
      <c r="V283" s="344"/>
      <c r="W283" s="344"/>
      <c r="X283" s="344"/>
      <c r="Y283" s="345"/>
      <c r="Z283" s="344"/>
      <c r="AA283" s="344"/>
      <c r="AB283" s="344"/>
      <c r="AC283" s="344"/>
      <c r="AD283" s="344"/>
      <c r="AE283" s="345"/>
      <c r="AF283" s="348"/>
      <c r="AG283" s="349"/>
      <c r="AH283" s="350"/>
      <c r="AI283" s="341"/>
      <c r="AJ283" s="342"/>
      <c r="AK283" s="343"/>
      <c r="AL283" s="343"/>
      <c r="AM283" s="344"/>
      <c r="AN283" s="344"/>
      <c r="AO283" s="344"/>
      <c r="AP283" s="345"/>
      <c r="AQ283" s="344"/>
      <c r="AR283" s="344"/>
      <c r="AS283" s="344"/>
      <c r="AT283" s="344"/>
      <c r="AU283" s="344"/>
      <c r="AV283" s="345"/>
      <c r="AW283" s="348"/>
      <c r="AX283" s="349"/>
      <c r="AY283" s="350"/>
      <c r="AZ283" s="341"/>
      <c r="BA283" s="342"/>
      <c r="BB283" s="343"/>
      <c r="BC283" s="343"/>
      <c r="BD283" s="344"/>
      <c r="BE283" s="344"/>
      <c r="BF283" s="344"/>
      <c r="BG283" s="345"/>
      <c r="BH283" s="344"/>
      <c r="BI283" s="344"/>
      <c r="BJ283" s="344"/>
      <c r="BK283" s="344"/>
      <c r="BL283" s="344"/>
      <c r="BM283" s="345"/>
      <c r="BN283" s="348"/>
      <c r="BO283" s="349"/>
      <c r="BP283" s="350"/>
      <c r="BQ283" s="341"/>
      <c r="BR283" s="342"/>
      <c r="BS283" s="343"/>
      <c r="BT283" s="343"/>
      <c r="BU283" s="344"/>
      <c r="BV283" s="344"/>
      <c r="BW283" s="344"/>
      <c r="BX283" s="345"/>
      <c r="BY283" s="344"/>
      <c r="BZ283" s="344"/>
      <c r="CA283" s="344"/>
      <c r="CB283" s="344"/>
      <c r="CC283" s="344"/>
      <c r="CD283" s="345"/>
      <c r="CE283" s="348"/>
      <c r="CF283" s="349"/>
      <c r="CG283" s="350"/>
      <c r="CH283" s="341"/>
      <c r="CI283" s="342"/>
      <c r="CJ283" s="343"/>
      <c r="CK283" s="343"/>
      <c r="CL283" s="344"/>
      <c r="CM283" s="344"/>
      <c r="CN283" s="344"/>
      <c r="CO283" s="345"/>
      <c r="CP283" s="344"/>
      <c r="CQ283" s="344"/>
      <c r="CR283" s="344"/>
      <c r="CS283" s="344"/>
      <c r="CT283" s="344"/>
      <c r="CU283" s="345"/>
      <c r="CV283" s="348"/>
      <c r="CW283" s="349"/>
      <c r="CX283" s="350"/>
      <c r="CY283" s="341"/>
      <c r="CZ283" s="342"/>
      <c r="DA283" s="343"/>
      <c r="DB283" s="343"/>
      <c r="DC283" s="344"/>
      <c r="DD283" s="344"/>
      <c r="DE283" s="344"/>
      <c r="DF283" s="345"/>
      <c r="DG283" s="344"/>
      <c r="DH283" s="344"/>
      <c r="DI283" s="344"/>
      <c r="DJ283" s="344"/>
      <c r="DK283" s="344"/>
      <c r="DL283" s="345"/>
      <c r="DM283" s="348"/>
      <c r="DN283" s="349"/>
      <c r="DO283" s="350"/>
      <c r="DP283" s="341"/>
      <c r="DQ283" s="342"/>
      <c r="DR283" s="343"/>
      <c r="DS283" s="343"/>
      <c r="DT283" s="344"/>
      <c r="DU283" s="344"/>
      <c r="DV283" s="344"/>
      <c r="DW283" s="345"/>
      <c r="DX283" s="344"/>
      <c r="DY283" s="344"/>
      <c r="DZ283" s="344"/>
      <c r="EA283" s="344"/>
      <c r="EB283" s="344"/>
      <c r="EC283" s="345"/>
      <c r="ED283" s="348"/>
      <c r="EE283" s="349"/>
      <c r="EF283" s="350"/>
      <c r="EG283" s="341"/>
      <c r="EH283" s="342"/>
      <c r="EI283" s="343"/>
      <c r="EJ283" s="343"/>
      <c r="EK283" s="344"/>
      <c r="EL283" s="344"/>
      <c r="EM283" s="344"/>
      <c r="EN283" s="345"/>
      <c r="EO283" s="344"/>
      <c r="EP283" s="344"/>
      <c r="EQ283" s="344"/>
      <c r="ER283" s="344"/>
      <c r="ES283" s="344"/>
      <c r="ET283" s="345"/>
      <c r="EU283" s="348"/>
      <c r="EV283" s="349"/>
      <c r="EW283" s="350"/>
      <c r="EX283" s="341"/>
      <c r="EY283" s="342"/>
      <c r="EZ283" s="343"/>
      <c r="FA283" s="343"/>
      <c r="FB283" s="344"/>
      <c r="FC283" s="344"/>
      <c r="FD283" s="344"/>
      <c r="FE283" s="345"/>
      <c r="FF283" s="344"/>
      <c r="FG283" s="344"/>
      <c r="FH283" s="344"/>
      <c r="FI283" s="344"/>
      <c r="FJ283" s="344"/>
      <c r="FK283" s="345"/>
      <c r="FL283" s="348"/>
      <c r="FM283" s="349"/>
      <c r="FN283" s="350"/>
      <c r="FO283" s="341"/>
      <c r="FP283" s="342"/>
      <c r="FQ283" s="343"/>
      <c r="FR283" s="343"/>
      <c r="FS283" s="344"/>
      <c r="FT283" s="344"/>
      <c r="FU283" s="344"/>
      <c r="FV283" s="345"/>
      <c r="FW283" s="344"/>
      <c r="FX283" s="344"/>
      <c r="FY283" s="344"/>
      <c r="FZ283" s="344"/>
      <c r="GA283" s="344"/>
      <c r="GB283" s="345"/>
      <c r="GC283" s="348"/>
      <c r="GD283" s="349"/>
      <c r="GE283" s="350"/>
      <c r="GF283" s="341"/>
      <c r="GG283" s="342"/>
      <c r="GH283" s="343"/>
      <c r="GI283" s="343"/>
      <c r="GJ283" s="344"/>
      <c r="GK283" s="344"/>
      <c r="GL283" s="344"/>
      <c r="GM283" s="345"/>
      <c r="GN283" s="344"/>
      <c r="GO283" s="344"/>
      <c r="GP283" s="344"/>
      <c r="GQ283" s="344"/>
      <c r="GR283" s="344"/>
      <c r="GS283" s="345"/>
      <c r="GT283" s="348"/>
      <c r="GU283" s="349"/>
      <c r="GV283" s="350"/>
      <c r="GW283" s="341"/>
      <c r="GX283" s="342"/>
      <c r="GY283" s="343"/>
      <c r="GZ283" s="343"/>
      <c r="HA283" s="344"/>
      <c r="HB283" s="344"/>
      <c r="HC283" s="344"/>
      <c r="HD283" s="345"/>
      <c r="HE283" s="344"/>
      <c r="HF283" s="344"/>
      <c r="HG283" s="344"/>
      <c r="HH283" s="344"/>
      <c r="HI283" s="344"/>
      <c r="HJ283" s="345"/>
      <c r="HK283" s="348"/>
      <c r="HL283" s="349"/>
      <c r="HM283" s="350"/>
      <c r="HN283" s="341"/>
      <c r="HO283" s="342"/>
      <c r="HP283" s="343"/>
      <c r="HQ283" s="343"/>
      <c r="HR283" s="344"/>
      <c r="HS283" s="344"/>
      <c r="HT283" s="344"/>
      <c r="HU283" s="345"/>
      <c r="HV283" s="344"/>
      <c r="HW283" s="344"/>
      <c r="HX283" s="344"/>
      <c r="HY283" s="344"/>
      <c r="HZ283" s="344"/>
      <c r="IA283" s="345"/>
      <c r="IB283" s="348"/>
      <c r="IC283" s="349"/>
      <c r="ID283" s="350"/>
      <c r="IE283" s="341"/>
      <c r="IF283" s="342"/>
      <c r="IG283" s="343"/>
      <c r="IH283" s="343"/>
      <c r="II283" s="344"/>
      <c r="IJ283" s="344"/>
      <c r="IK283" s="344"/>
      <c r="IL283" s="345"/>
      <c r="IM283" s="344"/>
      <c r="IN283" s="344"/>
      <c r="IO283" s="344"/>
      <c r="IP283" s="344"/>
      <c r="IQ283" s="344"/>
      <c r="IR283" s="345"/>
      <c r="IS283" s="348"/>
      <c r="IT283" s="349"/>
      <c r="IU283" s="350"/>
      <c r="IV283" s="341"/>
      <c r="IW283" s="342"/>
      <c r="IX283" s="343"/>
      <c r="IY283" s="343"/>
      <c r="IZ283" s="344"/>
      <c r="JA283" s="344"/>
      <c r="JB283" s="344"/>
      <c r="JC283" s="345"/>
      <c r="JD283" s="344"/>
      <c r="JE283" s="344"/>
      <c r="JF283" s="344"/>
      <c r="JG283" s="344"/>
      <c r="JH283" s="344"/>
      <c r="JI283" s="345"/>
      <c r="JJ283" s="348"/>
      <c r="JK283" s="349"/>
      <c r="JL283" s="350"/>
      <c r="JM283" s="341"/>
      <c r="JN283" s="342"/>
      <c r="JO283" s="343"/>
      <c r="JP283" s="343"/>
      <c r="JQ283" s="344"/>
      <c r="JR283" s="344"/>
      <c r="JS283" s="344"/>
      <c r="JT283" s="345"/>
      <c r="JU283" s="344"/>
      <c r="JV283" s="344"/>
      <c r="JW283" s="344"/>
      <c r="JX283" s="344"/>
      <c r="JY283" s="344"/>
      <c r="JZ283" s="345"/>
      <c r="KA283" s="348"/>
      <c r="KB283" s="349"/>
      <c r="KC283" s="350"/>
      <c r="KD283" s="341"/>
      <c r="KE283" s="342"/>
      <c r="KF283" s="343"/>
      <c r="KG283" s="343"/>
      <c r="KH283" s="344"/>
      <c r="KI283" s="344"/>
      <c r="KJ283" s="344"/>
      <c r="KK283" s="345"/>
      <c r="KL283" s="344"/>
      <c r="KM283" s="344"/>
      <c r="KN283" s="344"/>
      <c r="KO283" s="344"/>
      <c r="KP283" s="344"/>
      <c r="KQ283" s="345"/>
      <c r="KR283" s="348"/>
      <c r="KS283" s="349"/>
      <c r="KT283" s="350"/>
      <c r="KU283" s="351"/>
    </row>
    <row r="284" ht="15.75" hidden="1" customHeight="1">
      <c r="A284" s="341"/>
      <c r="B284" s="342"/>
      <c r="C284" s="343"/>
      <c r="D284" s="343"/>
      <c r="E284" s="344"/>
      <c r="F284" s="344"/>
      <c r="G284" s="344"/>
      <c r="H284" s="345"/>
      <c r="I284" s="344"/>
      <c r="J284" s="344"/>
      <c r="K284" s="344"/>
      <c r="L284" s="344"/>
      <c r="M284" s="344"/>
      <c r="N284" s="345"/>
      <c r="O284" s="348"/>
      <c r="P284" s="349"/>
      <c r="Q284" s="350"/>
      <c r="R284" s="341"/>
      <c r="S284" s="342"/>
      <c r="T284" s="343"/>
      <c r="U284" s="343"/>
      <c r="V284" s="344"/>
      <c r="W284" s="344"/>
      <c r="X284" s="344"/>
      <c r="Y284" s="345"/>
      <c r="Z284" s="344"/>
      <c r="AA284" s="344"/>
      <c r="AB284" s="344"/>
      <c r="AC284" s="344"/>
      <c r="AD284" s="344"/>
      <c r="AE284" s="345"/>
      <c r="AF284" s="348"/>
      <c r="AG284" s="349"/>
      <c r="AH284" s="350"/>
      <c r="AI284" s="341"/>
      <c r="AJ284" s="342"/>
      <c r="AK284" s="343"/>
      <c r="AL284" s="343"/>
      <c r="AM284" s="344"/>
      <c r="AN284" s="344"/>
      <c r="AO284" s="344"/>
      <c r="AP284" s="345"/>
      <c r="AQ284" s="344"/>
      <c r="AR284" s="344"/>
      <c r="AS284" s="344"/>
      <c r="AT284" s="344"/>
      <c r="AU284" s="344"/>
      <c r="AV284" s="345"/>
      <c r="AW284" s="348"/>
      <c r="AX284" s="349"/>
      <c r="AY284" s="350"/>
      <c r="AZ284" s="341"/>
      <c r="BA284" s="342"/>
      <c r="BB284" s="343"/>
      <c r="BC284" s="343"/>
      <c r="BD284" s="344"/>
      <c r="BE284" s="344"/>
      <c r="BF284" s="344"/>
      <c r="BG284" s="345"/>
      <c r="BH284" s="344"/>
      <c r="BI284" s="344"/>
      <c r="BJ284" s="344"/>
      <c r="BK284" s="344"/>
      <c r="BL284" s="344"/>
      <c r="BM284" s="345"/>
      <c r="BN284" s="348"/>
      <c r="BO284" s="349"/>
      <c r="BP284" s="350"/>
      <c r="BQ284" s="341"/>
      <c r="BR284" s="342"/>
      <c r="BS284" s="343"/>
      <c r="BT284" s="343"/>
      <c r="BU284" s="344"/>
      <c r="BV284" s="344"/>
      <c r="BW284" s="344"/>
      <c r="BX284" s="345"/>
      <c r="BY284" s="344"/>
      <c r="BZ284" s="344"/>
      <c r="CA284" s="344"/>
      <c r="CB284" s="344"/>
      <c r="CC284" s="344"/>
      <c r="CD284" s="345"/>
      <c r="CE284" s="348"/>
      <c r="CF284" s="349"/>
      <c r="CG284" s="350"/>
      <c r="CH284" s="341"/>
      <c r="CI284" s="342"/>
      <c r="CJ284" s="343"/>
      <c r="CK284" s="343"/>
      <c r="CL284" s="344"/>
      <c r="CM284" s="344"/>
      <c r="CN284" s="344"/>
      <c r="CO284" s="345"/>
      <c r="CP284" s="344"/>
      <c r="CQ284" s="344"/>
      <c r="CR284" s="344"/>
      <c r="CS284" s="344"/>
      <c r="CT284" s="344"/>
      <c r="CU284" s="345"/>
      <c r="CV284" s="348"/>
      <c r="CW284" s="349"/>
      <c r="CX284" s="350"/>
      <c r="CY284" s="341"/>
      <c r="CZ284" s="342"/>
      <c r="DA284" s="343"/>
      <c r="DB284" s="343"/>
      <c r="DC284" s="344"/>
      <c r="DD284" s="344"/>
      <c r="DE284" s="344"/>
      <c r="DF284" s="345"/>
      <c r="DG284" s="344"/>
      <c r="DH284" s="344"/>
      <c r="DI284" s="344"/>
      <c r="DJ284" s="344"/>
      <c r="DK284" s="344"/>
      <c r="DL284" s="345"/>
      <c r="DM284" s="348"/>
      <c r="DN284" s="349"/>
      <c r="DO284" s="350"/>
      <c r="DP284" s="341"/>
      <c r="DQ284" s="342"/>
      <c r="DR284" s="343"/>
      <c r="DS284" s="343"/>
      <c r="DT284" s="344"/>
      <c r="DU284" s="344"/>
      <c r="DV284" s="344"/>
      <c r="DW284" s="345"/>
      <c r="DX284" s="344"/>
      <c r="DY284" s="344"/>
      <c r="DZ284" s="344"/>
      <c r="EA284" s="344"/>
      <c r="EB284" s="344"/>
      <c r="EC284" s="345"/>
      <c r="ED284" s="348"/>
      <c r="EE284" s="349"/>
      <c r="EF284" s="350"/>
      <c r="EG284" s="341"/>
      <c r="EH284" s="342"/>
      <c r="EI284" s="343"/>
      <c r="EJ284" s="343"/>
      <c r="EK284" s="344"/>
      <c r="EL284" s="344"/>
      <c r="EM284" s="344"/>
      <c r="EN284" s="345"/>
      <c r="EO284" s="344"/>
      <c r="EP284" s="344"/>
      <c r="EQ284" s="344"/>
      <c r="ER284" s="344"/>
      <c r="ES284" s="344"/>
      <c r="ET284" s="345"/>
      <c r="EU284" s="348"/>
      <c r="EV284" s="349"/>
      <c r="EW284" s="350"/>
      <c r="EX284" s="341"/>
      <c r="EY284" s="342"/>
      <c r="EZ284" s="343"/>
      <c r="FA284" s="343"/>
      <c r="FB284" s="344"/>
      <c r="FC284" s="344"/>
      <c r="FD284" s="344"/>
      <c r="FE284" s="345"/>
      <c r="FF284" s="344"/>
      <c r="FG284" s="344"/>
      <c r="FH284" s="344"/>
      <c r="FI284" s="344"/>
      <c r="FJ284" s="344"/>
      <c r="FK284" s="345"/>
      <c r="FL284" s="348"/>
      <c r="FM284" s="349"/>
      <c r="FN284" s="350"/>
      <c r="FO284" s="341"/>
      <c r="FP284" s="342"/>
      <c r="FQ284" s="343"/>
      <c r="FR284" s="343"/>
      <c r="FS284" s="344"/>
      <c r="FT284" s="344"/>
      <c r="FU284" s="344"/>
      <c r="FV284" s="345"/>
      <c r="FW284" s="344"/>
      <c r="FX284" s="344"/>
      <c r="FY284" s="344"/>
      <c r="FZ284" s="344"/>
      <c r="GA284" s="344"/>
      <c r="GB284" s="345"/>
      <c r="GC284" s="348"/>
      <c r="GD284" s="349"/>
      <c r="GE284" s="350"/>
      <c r="GF284" s="341"/>
      <c r="GG284" s="342"/>
      <c r="GH284" s="343"/>
      <c r="GI284" s="343"/>
      <c r="GJ284" s="344"/>
      <c r="GK284" s="344"/>
      <c r="GL284" s="344"/>
      <c r="GM284" s="345"/>
      <c r="GN284" s="344"/>
      <c r="GO284" s="344"/>
      <c r="GP284" s="344"/>
      <c r="GQ284" s="344"/>
      <c r="GR284" s="344"/>
      <c r="GS284" s="345"/>
      <c r="GT284" s="348"/>
      <c r="GU284" s="349"/>
      <c r="GV284" s="350"/>
      <c r="GW284" s="341"/>
      <c r="GX284" s="342"/>
      <c r="GY284" s="343"/>
      <c r="GZ284" s="343"/>
      <c r="HA284" s="344"/>
      <c r="HB284" s="344"/>
      <c r="HC284" s="344"/>
      <c r="HD284" s="345"/>
      <c r="HE284" s="344"/>
      <c r="HF284" s="344"/>
      <c r="HG284" s="344"/>
      <c r="HH284" s="344"/>
      <c r="HI284" s="344"/>
      <c r="HJ284" s="345"/>
      <c r="HK284" s="348"/>
      <c r="HL284" s="349"/>
      <c r="HM284" s="350"/>
      <c r="HN284" s="341"/>
      <c r="HO284" s="342"/>
      <c r="HP284" s="343"/>
      <c r="HQ284" s="343"/>
      <c r="HR284" s="344"/>
      <c r="HS284" s="344"/>
      <c r="HT284" s="344"/>
      <c r="HU284" s="345"/>
      <c r="HV284" s="344"/>
      <c r="HW284" s="344"/>
      <c r="HX284" s="344"/>
      <c r="HY284" s="344"/>
      <c r="HZ284" s="344"/>
      <c r="IA284" s="345"/>
      <c r="IB284" s="348"/>
      <c r="IC284" s="349"/>
      <c r="ID284" s="350"/>
      <c r="IE284" s="341"/>
      <c r="IF284" s="342"/>
      <c r="IG284" s="343"/>
      <c r="IH284" s="343"/>
      <c r="II284" s="344"/>
      <c r="IJ284" s="344"/>
      <c r="IK284" s="344"/>
      <c r="IL284" s="345"/>
      <c r="IM284" s="344"/>
      <c r="IN284" s="344"/>
      <c r="IO284" s="344"/>
      <c r="IP284" s="344"/>
      <c r="IQ284" s="344"/>
      <c r="IR284" s="345"/>
      <c r="IS284" s="348"/>
      <c r="IT284" s="349"/>
      <c r="IU284" s="350"/>
      <c r="IV284" s="341"/>
      <c r="IW284" s="342"/>
      <c r="IX284" s="343"/>
      <c r="IY284" s="343"/>
      <c r="IZ284" s="344"/>
      <c r="JA284" s="344"/>
      <c r="JB284" s="344"/>
      <c r="JC284" s="345"/>
      <c r="JD284" s="344"/>
      <c r="JE284" s="344"/>
      <c r="JF284" s="344"/>
      <c r="JG284" s="344"/>
      <c r="JH284" s="344"/>
      <c r="JI284" s="345"/>
      <c r="JJ284" s="348"/>
      <c r="JK284" s="349"/>
      <c r="JL284" s="350"/>
      <c r="JM284" s="341"/>
      <c r="JN284" s="342"/>
      <c r="JO284" s="343"/>
      <c r="JP284" s="343"/>
      <c r="JQ284" s="344"/>
      <c r="JR284" s="344"/>
      <c r="JS284" s="344"/>
      <c r="JT284" s="345"/>
      <c r="JU284" s="344"/>
      <c r="JV284" s="344"/>
      <c r="JW284" s="344"/>
      <c r="JX284" s="344"/>
      <c r="JY284" s="344"/>
      <c r="JZ284" s="345"/>
      <c r="KA284" s="348"/>
      <c r="KB284" s="349"/>
      <c r="KC284" s="350"/>
      <c r="KD284" s="341"/>
      <c r="KE284" s="342"/>
      <c r="KF284" s="343"/>
      <c r="KG284" s="343"/>
      <c r="KH284" s="344"/>
      <c r="KI284" s="344"/>
      <c r="KJ284" s="344"/>
      <c r="KK284" s="345"/>
      <c r="KL284" s="344"/>
      <c r="KM284" s="344"/>
      <c r="KN284" s="344"/>
      <c r="KO284" s="344"/>
      <c r="KP284" s="344"/>
      <c r="KQ284" s="345"/>
      <c r="KR284" s="348"/>
      <c r="KS284" s="349"/>
      <c r="KT284" s="350"/>
      <c r="KU284" s="351"/>
    </row>
    <row r="285" ht="15.75" hidden="1" customHeight="1">
      <c r="A285" s="341"/>
      <c r="B285" s="342"/>
      <c r="C285" s="343"/>
      <c r="D285" s="343"/>
      <c r="E285" s="344"/>
      <c r="F285" s="344"/>
      <c r="G285" s="344"/>
      <c r="H285" s="345"/>
      <c r="I285" s="344"/>
      <c r="J285" s="344"/>
      <c r="K285" s="344"/>
      <c r="L285" s="344"/>
      <c r="M285" s="344"/>
      <c r="N285" s="345"/>
      <c r="O285" s="348"/>
      <c r="P285" s="349"/>
      <c r="Q285" s="350"/>
      <c r="R285" s="341"/>
      <c r="S285" s="342"/>
      <c r="T285" s="343"/>
      <c r="U285" s="343"/>
      <c r="V285" s="344"/>
      <c r="W285" s="344"/>
      <c r="X285" s="344"/>
      <c r="Y285" s="345"/>
      <c r="Z285" s="344"/>
      <c r="AA285" s="344"/>
      <c r="AB285" s="344"/>
      <c r="AC285" s="344"/>
      <c r="AD285" s="344"/>
      <c r="AE285" s="345"/>
      <c r="AF285" s="348"/>
      <c r="AG285" s="349"/>
      <c r="AH285" s="350"/>
      <c r="AI285" s="341"/>
      <c r="AJ285" s="342"/>
      <c r="AK285" s="343"/>
      <c r="AL285" s="343"/>
      <c r="AM285" s="344"/>
      <c r="AN285" s="344"/>
      <c r="AO285" s="344"/>
      <c r="AP285" s="345"/>
      <c r="AQ285" s="344"/>
      <c r="AR285" s="344"/>
      <c r="AS285" s="344"/>
      <c r="AT285" s="344"/>
      <c r="AU285" s="344"/>
      <c r="AV285" s="345"/>
      <c r="AW285" s="348"/>
      <c r="AX285" s="349"/>
      <c r="AY285" s="350"/>
      <c r="AZ285" s="341"/>
      <c r="BA285" s="342"/>
      <c r="BB285" s="343"/>
      <c r="BC285" s="343"/>
      <c r="BD285" s="344"/>
      <c r="BE285" s="344"/>
      <c r="BF285" s="344"/>
      <c r="BG285" s="345"/>
      <c r="BH285" s="344"/>
      <c r="BI285" s="344"/>
      <c r="BJ285" s="344"/>
      <c r="BK285" s="344"/>
      <c r="BL285" s="344"/>
      <c r="BM285" s="345"/>
      <c r="BN285" s="348"/>
      <c r="BO285" s="349"/>
      <c r="BP285" s="350"/>
      <c r="BQ285" s="341"/>
      <c r="BR285" s="342"/>
      <c r="BS285" s="343"/>
      <c r="BT285" s="343"/>
      <c r="BU285" s="344"/>
      <c r="BV285" s="344"/>
      <c r="BW285" s="344"/>
      <c r="BX285" s="345"/>
      <c r="BY285" s="344"/>
      <c r="BZ285" s="344"/>
      <c r="CA285" s="344"/>
      <c r="CB285" s="344"/>
      <c r="CC285" s="344"/>
      <c r="CD285" s="345"/>
      <c r="CE285" s="348"/>
      <c r="CF285" s="349"/>
      <c r="CG285" s="350"/>
      <c r="CH285" s="341"/>
      <c r="CI285" s="342"/>
      <c r="CJ285" s="343"/>
      <c r="CK285" s="343"/>
      <c r="CL285" s="344"/>
      <c r="CM285" s="344"/>
      <c r="CN285" s="344"/>
      <c r="CO285" s="345"/>
      <c r="CP285" s="344"/>
      <c r="CQ285" s="344"/>
      <c r="CR285" s="344"/>
      <c r="CS285" s="344"/>
      <c r="CT285" s="344"/>
      <c r="CU285" s="345"/>
      <c r="CV285" s="348"/>
      <c r="CW285" s="349"/>
      <c r="CX285" s="350"/>
      <c r="CY285" s="341"/>
      <c r="CZ285" s="342"/>
      <c r="DA285" s="343"/>
      <c r="DB285" s="343"/>
      <c r="DC285" s="344"/>
      <c r="DD285" s="344"/>
      <c r="DE285" s="344"/>
      <c r="DF285" s="345"/>
      <c r="DG285" s="344"/>
      <c r="DH285" s="344"/>
      <c r="DI285" s="344"/>
      <c r="DJ285" s="344"/>
      <c r="DK285" s="344"/>
      <c r="DL285" s="345"/>
      <c r="DM285" s="348"/>
      <c r="DN285" s="349"/>
      <c r="DO285" s="350"/>
      <c r="DP285" s="341"/>
      <c r="DQ285" s="342"/>
      <c r="DR285" s="343"/>
      <c r="DS285" s="343"/>
      <c r="DT285" s="344"/>
      <c r="DU285" s="344"/>
      <c r="DV285" s="344"/>
      <c r="DW285" s="345"/>
      <c r="DX285" s="344"/>
      <c r="DY285" s="344"/>
      <c r="DZ285" s="344"/>
      <c r="EA285" s="344"/>
      <c r="EB285" s="344"/>
      <c r="EC285" s="345"/>
      <c r="ED285" s="348"/>
      <c r="EE285" s="349"/>
      <c r="EF285" s="350"/>
      <c r="EG285" s="341"/>
      <c r="EH285" s="342"/>
      <c r="EI285" s="343"/>
      <c r="EJ285" s="343"/>
      <c r="EK285" s="344"/>
      <c r="EL285" s="344"/>
      <c r="EM285" s="344"/>
      <c r="EN285" s="345"/>
      <c r="EO285" s="344"/>
      <c r="EP285" s="344"/>
      <c r="EQ285" s="344"/>
      <c r="ER285" s="344"/>
      <c r="ES285" s="344"/>
      <c r="ET285" s="345"/>
      <c r="EU285" s="348"/>
      <c r="EV285" s="349"/>
      <c r="EW285" s="350"/>
      <c r="EX285" s="341"/>
      <c r="EY285" s="342"/>
      <c r="EZ285" s="343"/>
      <c r="FA285" s="343"/>
      <c r="FB285" s="344"/>
      <c r="FC285" s="344"/>
      <c r="FD285" s="344"/>
      <c r="FE285" s="345"/>
      <c r="FF285" s="344"/>
      <c r="FG285" s="344"/>
      <c r="FH285" s="344"/>
      <c r="FI285" s="344"/>
      <c r="FJ285" s="344"/>
      <c r="FK285" s="345"/>
      <c r="FL285" s="348"/>
      <c r="FM285" s="349"/>
      <c r="FN285" s="350"/>
      <c r="FO285" s="341"/>
      <c r="FP285" s="342"/>
      <c r="FQ285" s="343"/>
      <c r="FR285" s="343"/>
      <c r="FS285" s="344"/>
      <c r="FT285" s="344"/>
      <c r="FU285" s="344"/>
      <c r="FV285" s="345"/>
      <c r="FW285" s="344"/>
      <c r="FX285" s="344"/>
      <c r="FY285" s="344"/>
      <c r="FZ285" s="344"/>
      <c r="GA285" s="344"/>
      <c r="GB285" s="345"/>
      <c r="GC285" s="348"/>
      <c r="GD285" s="349"/>
      <c r="GE285" s="350"/>
      <c r="GF285" s="341"/>
      <c r="GG285" s="342"/>
      <c r="GH285" s="343"/>
      <c r="GI285" s="343"/>
      <c r="GJ285" s="344"/>
      <c r="GK285" s="344"/>
      <c r="GL285" s="344"/>
      <c r="GM285" s="345"/>
      <c r="GN285" s="344"/>
      <c r="GO285" s="344"/>
      <c r="GP285" s="344"/>
      <c r="GQ285" s="344"/>
      <c r="GR285" s="344"/>
      <c r="GS285" s="345"/>
      <c r="GT285" s="348"/>
      <c r="GU285" s="349"/>
      <c r="GV285" s="350"/>
      <c r="GW285" s="341"/>
      <c r="GX285" s="342"/>
      <c r="GY285" s="343"/>
      <c r="GZ285" s="343"/>
      <c r="HA285" s="344"/>
      <c r="HB285" s="344"/>
      <c r="HC285" s="344"/>
      <c r="HD285" s="345"/>
      <c r="HE285" s="344"/>
      <c r="HF285" s="344"/>
      <c r="HG285" s="344"/>
      <c r="HH285" s="344"/>
      <c r="HI285" s="344"/>
      <c r="HJ285" s="345"/>
      <c r="HK285" s="348"/>
      <c r="HL285" s="349"/>
      <c r="HM285" s="350"/>
      <c r="HN285" s="341"/>
      <c r="HO285" s="342"/>
      <c r="HP285" s="343"/>
      <c r="HQ285" s="343"/>
      <c r="HR285" s="344"/>
      <c r="HS285" s="344"/>
      <c r="HT285" s="344"/>
      <c r="HU285" s="345"/>
      <c r="HV285" s="344"/>
      <c r="HW285" s="344"/>
      <c r="HX285" s="344"/>
      <c r="HY285" s="344"/>
      <c r="HZ285" s="344"/>
      <c r="IA285" s="345"/>
      <c r="IB285" s="348"/>
      <c r="IC285" s="349"/>
      <c r="ID285" s="350"/>
      <c r="IE285" s="341"/>
      <c r="IF285" s="342"/>
      <c r="IG285" s="343"/>
      <c r="IH285" s="343"/>
      <c r="II285" s="344"/>
      <c r="IJ285" s="344"/>
      <c r="IK285" s="344"/>
      <c r="IL285" s="345"/>
      <c r="IM285" s="344"/>
      <c r="IN285" s="344"/>
      <c r="IO285" s="344"/>
      <c r="IP285" s="344"/>
      <c r="IQ285" s="344"/>
      <c r="IR285" s="345"/>
      <c r="IS285" s="348"/>
      <c r="IT285" s="349"/>
      <c r="IU285" s="350"/>
      <c r="IV285" s="341"/>
      <c r="IW285" s="342"/>
      <c r="IX285" s="343"/>
      <c r="IY285" s="343"/>
      <c r="IZ285" s="344"/>
      <c r="JA285" s="344"/>
      <c r="JB285" s="344"/>
      <c r="JC285" s="345"/>
      <c r="JD285" s="344"/>
      <c r="JE285" s="344"/>
      <c r="JF285" s="344"/>
      <c r="JG285" s="344"/>
      <c r="JH285" s="344"/>
      <c r="JI285" s="345"/>
      <c r="JJ285" s="348"/>
      <c r="JK285" s="349"/>
      <c r="JL285" s="350"/>
      <c r="JM285" s="341"/>
      <c r="JN285" s="342"/>
      <c r="JO285" s="343"/>
      <c r="JP285" s="343"/>
      <c r="JQ285" s="344"/>
      <c r="JR285" s="344"/>
      <c r="JS285" s="344"/>
      <c r="JT285" s="345"/>
      <c r="JU285" s="344"/>
      <c r="JV285" s="344"/>
      <c r="JW285" s="344"/>
      <c r="JX285" s="344"/>
      <c r="JY285" s="344"/>
      <c r="JZ285" s="345"/>
      <c r="KA285" s="348"/>
      <c r="KB285" s="349"/>
      <c r="KC285" s="350"/>
      <c r="KD285" s="341"/>
      <c r="KE285" s="342"/>
      <c r="KF285" s="343"/>
      <c r="KG285" s="343"/>
      <c r="KH285" s="344"/>
      <c r="KI285" s="344"/>
      <c r="KJ285" s="344"/>
      <c r="KK285" s="345"/>
      <c r="KL285" s="344"/>
      <c r="KM285" s="344"/>
      <c r="KN285" s="344"/>
      <c r="KO285" s="344"/>
      <c r="KP285" s="344"/>
      <c r="KQ285" s="345"/>
      <c r="KR285" s="348"/>
      <c r="KS285" s="349"/>
      <c r="KT285" s="350"/>
      <c r="KU285" s="351"/>
    </row>
    <row r="286" ht="15.75" hidden="1" customHeight="1">
      <c r="A286" s="341"/>
      <c r="B286" s="342"/>
      <c r="C286" s="343"/>
      <c r="D286" s="343"/>
      <c r="E286" s="344"/>
      <c r="F286" s="344"/>
      <c r="G286" s="344"/>
      <c r="H286" s="345"/>
      <c r="I286" s="344"/>
      <c r="J286" s="344"/>
      <c r="K286" s="344"/>
      <c r="L286" s="344"/>
      <c r="M286" s="344"/>
      <c r="N286" s="345"/>
      <c r="O286" s="348"/>
      <c r="P286" s="349"/>
      <c r="Q286" s="350"/>
      <c r="R286" s="341"/>
      <c r="S286" s="342"/>
      <c r="T286" s="343"/>
      <c r="U286" s="343"/>
      <c r="V286" s="344"/>
      <c r="W286" s="344"/>
      <c r="X286" s="344"/>
      <c r="Y286" s="345"/>
      <c r="Z286" s="344"/>
      <c r="AA286" s="344"/>
      <c r="AB286" s="344"/>
      <c r="AC286" s="344"/>
      <c r="AD286" s="344"/>
      <c r="AE286" s="345"/>
      <c r="AF286" s="348"/>
      <c r="AG286" s="349"/>
      <c r="AH286" s="350"/>
      <c r="AI286" s="341"/>
      <c r="AJ286" s="342"/>
      <c r="AK286" s="343"/>
      <c r="AL286" s="343"/>
      <c r="AM286" s="344"/>
      <c r="AN286" s="344"/>
      <c r="AO286" s="344"/>
      <c r="AP286" s="345"/>
      <c r="AQ286" s="344"/>
      <c r="AR286" s="344"/>
      <c r="AS286" s="344"/>
      <c r="AT286" s="344"/>
      <c r="AU286" s="344"/>
      <c r="AV286" s="345"/>
      <c r="AW286" s="348"/>
      <c r="AX286" s="349"/>
      <c r="AY286" s="350"/>
      <c r="AZ286" s="341"/>
      <c r="BA286" s="342"/>
      <c r="BB286" s="343"/>
      <c r="BC286" s="343"/>
      <c r="BD286" s="344"/>
      <c r="BE286" s="344"/>
      <c r="BF286" s="344"/>
      <c r="BG286" s="345"/>
      <c r="BH286" s="344"/>
      <c r="BI286" s="344"/>
      <c r="BJ286" s="344"/>
      <c r="BK286" s="344"/>
      <c r="BL286" s="344"/>
      <c r="BM286" s="345"/>
      <c r="BN286" s="348"/>
      <c r="BO286" s="349"/>
      <c r="BP286" s="350"/>
      <c r="BQ286" s="341"/>
      <c r="BR286" s="342"/>
      <c r="BS286" s="343"/>
      <c r="BT286" s="343"/>
      <c r="BU286" s="344"/>
      <c r="BV286" s="344"/>
      <c r="BW286" s="344"/>
      <c r="BX286" s="345"/>
      <c r="BY286" s="344"/>
      <c r="BZ286" s="344"/>
      <c r="CA286" s="344"/>
      <c r="CB286" s="344"/>
      <c r="CC286" s="344"/>
      <c r="CD286" s="345"/>
      <c r="CE286" s="348"/>
      <c r="CF286" s="349"/>
      <c r="CG286" s="350"/>
      <c r="CH286" s="341"/>
      <c r="CI286" s="342"/>
      <c r="CJ286" s="343"/>
      <c r="CK286" s="343"/>
      <c r="CL286" s="344"/>
      <c r="CM286" s="344"/>
      <c r="CN286" s="344"/>
      <c r="CO286" s="345"/>
      <c r="CP286" s="344"/>
      <c r="CQ286" s="344"/>
      <c r="CR286" s="344"/>
      <c r="CS286" s="344"/>
      <c r="CT286" s="344"/>
      <c r="CU286" s="345"/>
      <c r="CV286" s="348"/>
      <c r="CW286" s="349"/>
      <c r="CX286" s="350"/>
      <c r="CY286" s="341"/>
      <c r="CZ286" s="342"/>
      <c r="DA286" s="343"/>
      <c r="DB286" s="343"/>
      <c r="DC286" s="344"/>
      <c r="DD286" s="344"/>
      <c r="DE286" s="344"/>
      <c r="DF286" s="345"/>
      <c r="DG286" s="344"/>
      <c r="DH286" s="344"/>
      <c r="DI286" s="344"/>
      <c r="DJ286" s="344"/>
      <c r="DK286" s="344"/>
      <c r="DL286" s="345"/>
      <c r="DM286" s="348"/>
      <c r="DN286" s="349"/>
      <c r="DO286" s="350"/>
      <c r="DP286" s="341"/>
      <c r="DQ286" s="342"/>
      <c r="DR286" s="343"/>
      <c r="DS286" s="343"/>
      <c r="DT286" s="344"/>
      <c r="DU286" s="344"/>
      <c r="DV286" s="344"/>
      <c r="DW286" s="345"/>
      <c r="DX286" s="344"/>
      <c r="DY286" s="344"/>
      <c r="DZ286" s="344"/>
      <c r="EA286" s="344"/>
      <c r="EB286" s="344"/>
      <c r="EC286" s="345"/>
      <c r="ED286" s="348"/>
      <c r="EE286" s="349"/>
      <c r="EF286" s="350"/>
      <c r="EG286" s="341"/>
      <c r="EH286" s="342"/>
      <c r="EI286" s="343"/>
      <c r="EJ286" s="343"/>
      <c r="EK286" s="344"/>
      <c r="EL286" s="344"/>
      <c r="EM286" s="344"/>
      <c r="EN286" s="345"/>
      <c r="EO286" s="344"/>
      <c r="EP286" s="344"/>
      <c r="EQ286" s="344"/>
      <c r="ER286" s="344"/>
      <c r="ES286" s="344"/>
      <c r="ET286" s="345"/>
      <c r="EU286" s="348"/>
      <c r="EV286" s="349"/>
      <c r="EW286" s="350"/>
      <c r="EX286" s="341"/>
      <c r="EY286" s="342"/>
      <c r="EZ286" s="343"/>
      <c r="FA286" s="343"/>
      <c r="FB286" s="344"/>
      <c r="FC286" s="344"/>
      <c r="FD286" s="344"/>
      <c r="FE286" s="345"/>
      <c r="FF286" s="344"/>
      <c r="FG286" s="344"/>
      <c r="FH286" s="344"/>
      <c r="FI286" s="344"/>
      <c r="FJ286" s="344"/>
      <c r="FK286" s="345"/>
      <c r="FL286" s="348"/>
      <c r="FM286" s="349"/>
      <c r="FN286" s="350"/>
      <c r="FO286" s="341"/>
      <c r="FP286" s="342"/>
      <c r="FQ286" s="343"/>
      <c r="FR286" s="343"/>
      <c r="FS286" s="344"/>
      <c r="FT286" s="344"/>
      <c r="FU286" s="344"/>
      <c r="FV286" s="345"/>
      <c r="FW286" s="344"/>
      <c r="FX286" s="344"/>
      <c r="FY286" s="344"/>
      <c r="FZ286" s="344"/>
      <c r="GA286" s="344"/>
      <c r="GB286" s="345"/>
      <c r="GC286" s="348"/>
      <c r="GD286" s="349"/>
      <c r="GE286" s="350"/>
      <c r="GF286" s="341"/>
      <c r="GG286" s="342"/>
      <c r="GH286" s="343"/>
      <c r="GI286" s="343"/>
      <c r="GJ286" s="344"/>
      <c r="GK286" s="344"/>
      <c r="GL286" s="344"/>
      <c r="GM286" s="345"/>
      <c r="GN286" s="344"/>
      <c r="GO286" s="344"/>
      <c r="GP286" s="344"/>
      <c r="GQ286" s="344"/>
      <c r="GR286" s="344"/>
      <c r="GS286" s="345"/>
      <c r="GT286" s="348"/>
      <c r="GU286" s="349"/>
      <c r="GV286" s="350"/>
      <c r="GW286" s="341"/>
      <c r="GX286" s="342"/>
      <c r="GY286" s="343"/>
      <c r="GZ286" s="343"/>
      <c r="HA286" s="344"/>
      <c r="HB286" s="344"/>
      <c r="HC286" s="344"/>
      <c r="HD286" s="345"/>
      <c r="HE286" s="344"/>
      <c r="HF286" s="344"/>
      <c r="HG286" s="344"/>
      <c r="HH286" s="344"/>
      <c r="HI286" s="344"/>
      <c r="HJ286" s="345"/>
      <c r="HK286" s="348"/>
      <c r="HL286" s="349"/>
      <c r="HM286" s="350"/>
      <c r="HN286" s="341"/>
      <c r="HO286" s="342"/>
      <c r="HP286" s="343"/>
      <c r="HQ286" s="343"/>
      <c r="HR286" s="344"/>
      <c r="HS286" s="344"/>
      <c r="HT286" s="344"/>
      <c r="HU286" s="345"/>
      <c r="HV286" s="344"/>
      <c r="HW286" s="344"/>
      <c r="HX286" s="344"/>
      <c r="HY286" s="344"/>
      <c r="HZ286" s="344"/>
      <c r="IA286" s="345"/>
      <c r="IB286" s="348"/>
      <c r="IC286" s="349"/>
      <c r="ID286" s="350"/>
      <c r="IE286" s="341"/>
      <c r="IF286" s="342"/>
      <c r="IG286" s="343"/>
      <c r="IH286" s="343"/>
      <c r="II286" s="344"/>
      <c r="IJ286" s="344"/>
      <c r="IK286" s="344"/>
      <c r="IL286" s="345"/>
      <c r="IM286" s="344"/>
      <c r="IN286" s="344"/>
      <c r="IO286" s="344"/>
      <c r="IP286" s="344"/>
      <c r="IQ286" s="344"/>
      <c r="IR286" s="345"/>
      <c r="IS286" s="348"/>
      <c r="IT286" s="349"/>
      <c r="IU286" s="350"/>
      <c r="IV286" s="341"/>
      <c r="IW286" s="342"/>
      <c r="IX286" s="343"/>
      <c r="IY286" s="343"/>
      <c r="IZ286" s="344"/>
      <c r="JA286" s="344"/>
      <c r="JB286" s="344"/>
      <c r="JC286" s="345"/>
      <c r="JD286" s="344"/>
      <c r="JE286" s="344"/>
      <c r="JF286" s="344"/>
      <c r="JG286" s="344"/>
      <c r="JH286" s="344"/>
      <c r="JI286" s="345"/>
      <c r="JJ286" s="348"/>
      <c r="JK286" s="349"/>
      <c r="JL286" s="350"/>
      <c r="JM286" s="341"/>
      <c r="JN286" s="342"/>
      <c r="JO286" s="343"/>
      <c r="JP286" s="343"/>
      <c r="JQ286" s="344"/>
      <c r="JR286" s="344"/>
      <c r="JS286" s="344"/>
      <c r="JT286" s="345"/>
      <c r="JU286" s="344"/>
      <c r="JV286" s="344"/>
      <c r="JW286" s="344"/>
      <c r="JX286" s="344"/>
      <c r="JY286" s="344"/>
      <c r="JZ286" s="345"/>
      <c r="KA286" s="348"/>
      <c r="KB286" s="349"/>
      <c r="KC286" s="350"/>
      <c r="KD286" s="341"/>
      <c r="KE286" s="342"/>
      <c r="KF286" s="343"/>
      <c r="KG286" s="343"/>
      <c r="KH286" s="344"/>
      <c r="KI286" s="344"/>
      <c r="KJ286" s="344"/>
      <c r="KK286" s="345"/>
      <c r="KL286" s="344"/>
      <c r="KM286" s="344"/>
      <c r="KN286" s="344"/>
      <c r="KO286" s="344"/>
      <c r="KP286" s="344"/>
      <c r="KQ286" s="345"/>
      <c r="KR286" s="348"/>
      <c r="KS286" s="349"/>
      <c r="KT286" s="350"/>
      <c r="KU286" s="351"/>
    </row>
    <row r="287" ht="15.75" hidden="1" customHeight="1">
      <c r="A287" s="341"/>
      <c r="B287" s="342"/>
      <c r="C287" s="343"/>
      <c r="D287" s="343"/>
      <c r="E287" s="344"/>
      <c r="F287" s="344"/>
      <c r="G287" s="344"/>
      <c r="H287" s="345"/>
      <c r="I287" s="344"/>
      <c r="J287" s="344"/>
      <c r="K287" s="344"/>
      <c r="L287" s="344"/>
      <c r="M287" s="344"/>
      <c r="N287" s="345"/>
      <c r="O287" s="348"/>
      <c r="P287" s="349"/>
      <c r="Q287" s="350"/>
      <c r="R287" s="341"/>
      <c r="S287" s="342"/>
      <c r="T287" s="343"/>
      <c r="U287" s="343"/>
      <c r="V287" s="344"/>
      <c r="W287" s="344"/>
      <c r="X287" s="344"/>
      <c r="Y287" s="345"/>
      <c r="Z287" s="344"/>
      <c r="AA287" s="344"/>
      <c r="AB287" s="344"/>
      <c r="AC287" s="344"/>
      <c r="AD287" s="344"/>
      <c r="AE287" s="345"/>
      <c r="AF287" s="348"/>
      <c r="AG287" s="349"/>
      <c r="AH287" s="350"/>
      <c r="AI287" s="341"/>
      <c r="AJ287" s="342"/>
      <c r="AK287" s="343"/>
      <c r="AL287" s="343"/>
      <c r="AM287" s="344"/>
      <c r="AN287" s="344"/>
      <c r="AO287" s="344"/>
      <c r="AP287" s="345"/>
      <c r="AQ287" s="344"/>
      <c r="AR287" s="344"/>
      <c r="AS287" s="344"/>
      <c r="AT287" s="344"/>
      <c r="AU287" s="344"/>
      <c r="AV287" s="345"/>
      <c r="AW287" s="348"/>
      <c r="AX287" s="349"/>
      <c r="AY287" s="350"/>
      <c r="AZ287" s="341"/>
      <c r="BA287" s="342"/>
      <c r="BB287" s="343"/>
      <c r="BC287" s="343"/>
      <c r="BD287" s="344"/>
      <c r="BE287" s="344"/>
      <c r="BF287" s="344"/>
      <c r="BG287" s="345"/>
      <c r="BH287" s="344"/>
      <c r="BI287" s="344"/>
      <c r="BJ287" s="344"/>
      <c r="BK287" s="344"/>
      <c r="BL287" s="344"/>
      <c r="BM287" s="345"/>
      <c r="BN287" s="348"/>
      <c r="BO287" s="349"/>
      <c r="BP287" s="350"/>
      <c r="BQ287" s="341"/>
      <c r="BR287" s="342"/>
      <c r="BS287" s="343"/>
      <c r="BT287" s="343"/>
      <c r="BU287" s="344"/>
      <c r="BV287" s="344"/>
      <c r="BW287" s="344"/>
      <c r="BX287" s="345"/>
      <c r="BY287" s="344"/>
      <c r="BZ287" s="344"/>
      <c r="CA287" s="344"/>
      <c r="CB287" s="344"/>
      <c r="CC287" s="344"/>
      <c r="CD287" s="345"/>
      <c r="CE287" s="348"/>
      <c r="CF287" s="349"/>
      <c r="CG287" s="350"/>
      <c r="CH287" s="341"/>
      <c r="CI287" s="342"/>
      <c r="CJ287" s="343"/>
      <c r="CK287" s="343"/>
      <c r="CL287" s="344"/>
      <c r="CM287" s="344"/>
      <c r="CN287" s="344"/>
      <c r="CO287" s="345"/>
      <c r="CP287" s="344"/>
      <c r="CQ287" s="344"/>
      <c r="CR287" s="344"/>
      <c r="CS287" s="344"/>
      <c r="CT287" s="344"/>
      <c r="CU287" s="345"/>
      <c r="CV287" s="348"/>
      <c r="CW287" s="349"/>
      <c r="CX287" s="350"/>
      <c r="CY287" s="341"/>
      <c r="CZ287" s="342"/>
      <c r="DA287" s="343"/>
      <c r="DB287" s="343"/>
      <c r="DC287" s="344"/>
      <c r="DD287" s="344"/>
      <c r="DE287" s="344"/>
      <c r="DF287" s="345"/>
      <c r="DG287" s="344"/>
      <c r="DH287" s="344"/>
      <c r="DI287" s="344"/>
      <c r="DJ287" s="344"/>
      <c r="DK287" s="344"/>
      <c r="DL287" s="345"/>
      <c r="DM287" s="348"/>
      <c r="DN287" s="349"/>
      <c r="DO287" s="350"/>
      <c r="DP287" s="341"/>
      <c r="DQ287" s="342"/>
      <c r="DR287" s="343"/>
      <c r="DS287" s="343"/>
      <c r="DT287" s="344"/>
      <c r="DU287" s="344"/>
      <c r="DV287" s="344"/>
      <c r="DW287" s="345"/>
      <c r="DX287" s="344"/>
      <c r="DY287" s="344"/>
      <c r="DZ287" s="344"/>
      <c r="EA287" s="344"/>
      <c r="EB287" s="344"/>
      <c r="EC287" s="345"/>
      <c r="ED287" s="348"/>
      <c r="EE287" s="349"/>
      <c r="EF287" s="350"/>
      <c r="EG287" s="341"/>
      <c r="EH287" s="342"/>
      <c r="EI287" s="343"/>
      <c r="EJ287" s="343"/>
      <c r="EK287" s="344"/>
      <c r="EL287" s="344"/>
      <c r="EM287" s="344"/>
      <c r="EN287" s="345"/>
      <c r="EO287" s="344"/>
      <c r="EP287" s="344"/>
      <c r="EQ287" s="344"/>
      <c r="ER287" s="344"/>
      <c r="ES287" s="344"/>
      <c r="ET287" s="345"/>
      <c r="EU287" s="348"/>
      <c r="EV287" s="349"/>
      <c r="EW287" s="350"/>
      <c r="EX287" s="341"/>
      <c r="EY287" s="342"/>
      <c r="EZ287" s="343"/>
      <c r="FA287" s="343"/>
      <c r="FB287" s="344"/>
      <c r="FC287" s="344"/>
      <c r="FD287" s="344"/>
      <c r="FE287" s="345"/>
      <c r="FF287" s="344"/>
      <c r="FG287" s="344"/>
      <c r="FH287" s="344"/>
      <c r="FI287" s="344"/>
      <c r="FJ287" s="344"/>
      <c r="FK287" s="345"/>
      <c r="FL287" s="348"/>
      <c r="FM287" s="349"/>
      <c r="FN287" s="350"/>
      <c r="FO287" s="341"/>
      <c r="FP287" s="342"/>
      <c r="FQ287" s="343"/>
      <c r="FR287" s="343"/>
      <c r="FS287" s="344"/>
      <c r="FT287" s="344"/>
      <c r="FU287" s="344"/>
      <c r="FV287" s="345"/>
      <c r="FW287" s="344"/>
      <c r="FX287" s="344"/>
      <c r="FY287" s="344"/>
      <c r="FZ287" s="344"/>
      <c r="GA287" s="344"/>
      <c r="GB287" s="345"/>
      <c r="GC287" s="348"/>
      <c r="GD287" s="349"/>
      <c r="GE287" s="350"/>
      <c r="GF287" s="341"/>
      <c r="GG287" s="342"/>
      <c r="GH287" s="343"/>
      <c r="GI287" s="343"/>
      <c r="GJ287" s="344"/>
      <c r="GK287" s="344"/>
      <c r="GL287" s="344"/>
      <c r="GM287" s="345"/>
      <c r="GN287" s="344"/>
      <c r="GO287" s="344"/>
      <c r="GP287" s="344"/>
      <c r="GQ287" s="344"/>
      <c r="GR287" s="344"/>
      <c r="GS287" s="345"/>
      <c r="GT287" s="348"/>
      <c r="GU287" s="349"/>
      <c r="GV287" s="350"/>
      <c r="GW287" s="341"/>
      <c r="GX287" s="342"/>
      <c r="GY287" s="343"/>
      <c r="GZ287" s="343"/>
      <c r="HA287" s="344"/>
      <c r="HB287" s="344"/>
      <c r="HC287" s="344"/>
      <c r="HD287" s="345"/>
      <c r="HE287" s="344"/>
      <c r="HF287" s="344"/>
      <c r="HG287" s="344"/>
      <c r="HH287" s="344"/>
      <c r="HI287" s="344"/>
      <c r="HJ287" s="345"/>
      <c r="HK287" s="348"/>
      <c r="HL287" s="349"/>
      <c r="HM287" s="350"/>
      <c r="HN287" s="341"/>
      <c r="HO287" s="342"/>
      <c r="HP287" s="343"/>
      <c r="HQ287" s="343"/>
      <c r="HR287" s="344"/>
      <c r="HS287" s="344"/>
      <c r="HT287" s="344"/>
      <c r="HU287" s="345"/>
      <c r="HV287" s="344"/>
      <c r="HW287" s="344"/>
      <c r="HX287" s="344"/>
      <c r="HY287" s="344"/>
      <c r="HZ287" s="344"/>
      <c r="IA287" s="345"/>
      <c r="IB287" s="348"/>
      <c r="IC287" s="349"/>
      <c r="ID287" s="350"/>
      <c r="IE287" s="341"/>
      <c r="IF287" s="342"/>
      <c r="IG287" s="343"/>
      <c r="IH287" s="343"/>
      <c r="II287" s="344"/>
      <c r="IJ287" s="344"/>
      <c r="IK287" s="344"/>
      <c r="IL287" s="345"/>
      <c r="IM287" s="344"/>
      <c r="IN287" s="344"/>
      <c r="IO287" s="344"/>
      <c r="IP287" s="344"/>
      <c r="IQ287" s="344"/>
      <c r="IR287" s="345"/>
      <c r="IS287" s="348"/>
      <c r="IT287" s="349"/>
      <c r="IU287" s="350"/>
      <c r="IV287" s="341"/>
      <c r="IW287" s="342"/>
      <c r="IX287" s="343"/>
      <c r="IY287" s="343"/>
      <c r="IZ287" s="344"/>
      <c r="JA287" s="344"/>
      <c r="JB287" s="344"/>
      <c r="JC287" s="345"/>
      <c r="JD287" s="344"/>
      <c r="JE287" s="344"/>
      <c r="JF287" s="344"/>
      <c r="JG287" s="344"/>
      <c r="JH287" s="344"/>
      <c r="JI287" s="345"/>
      <c r="JJ287" s="348"/>
      <c r="JK287" s="349"/>
      <c r="JL287" s="350"/>
      <c r="JM287" s="341"/>
      <c r="JN287" s="342"/>
      <c r="JO287" s="343"/>
      <c r="JP287" s="343"/>
      <c r="JQ287" s="344"/>
      <c r="JR287" s="344"/>
      <c r="JS287" s="344"/>
      <c r="JT287" s="345"/>
      <c r="JU287" s="344"/>
      <c r="JV287" s="344"/>
      <c r="JW287" s="344"/>
      <c r="JX287" s="344"/>
      <c r="JY287" s="344"/>
      <c r="JZ287" s="345"/>
      <c r="KA287" s="348"/>
      <c r="KB287" s="349"/>
      <c r="KC287" s="350"/>
      <c r="KD287" s="341"/>
      <c r="KE287" s="342"/>
      <c r="KF287" s="343"/>
      <c r="KG287" s="343"/>
      <c r="KH287" s="344"/>
      <c r="KI287" s="344"/>
      <c r="KJ287" s="344"/>
      <c r="KK287" s="345"/>
      <c r="KL287" s="344"/>
      <c r="KM287" s="344"/>
      <c r="KN287" s="344"/>
      <c r="KO287" s="344"/>
      <c r="KP287" s="344"/>
      <c r="KQ287" s="345"/>
      <c r="KR287" s="348"/>
      <c r="KS287" s="349"/>
      <c r="KT287" s="350"/>
      <c r="KU287" s="351"/>
    </row>
    <row r="288" ht="15.75" hidden="1" customHeight="1">
      <c r="A288" s="341"/>
      <c r="B288" s="342"/>
      <c r="C288" s="343"/>
      <c r="D288" s="343"/>
      <c r="E288" s="344"/>
      <c r="F288" s="344"/>
      <c r="G288" s="344"/>
      <c r="H288" s="345"/>
      <c r="I288" s="344"/>
      <c r="J288" s="344"/>
      <c r="K288" s="344"/>
      <c r="L288" s="344"/>
      <c r="M288" s="344"/>
      <c r="N288" s="345"/>
      <c r="O288" s="348"/>
      <c r="P288" s="349"/>
      <c r="Q288" s="350"/>
      <c r="R288" s="341"/>
      <c r="S288" s="342"/>
      <c r="T288" s="343"/>
      <c r="U288" s="343"/>
      <c r="V288" s="344"/>
      <c r="W288" s="344"/>
      <c r="X288" s="344"/>
      <c r="Y288" s="345"/>
      <c r="Z288" s="344"/>
      <c r="AA288" s="344"/>
      <c r="AB288" s="344"/>
      <c r="AC288" s="344"/>
      <c r="AD288" s="344"/>
      <c r="AE288" s="345"/>
      <c r="AF288" s="348"/>
      <c r="AG288" s="349"/>
      <c r="AH288" s="350"/>
      <c r="AI288" s="341"/>
      <c r="AJ288" s="342"/>
      <c r="AK288" s="343"/>
      <c r="AL288" s="343"/>
      <c r="AM288" s="344"/>
      <c r="AN288" s="344"/>
      <c r="AO288" s="344"/>
      <c r="AP288" s="345"/>
      <c r="AQ288" s="344"/>
      <c r="AR288" s="344"/>
      <c r="AS288" s="344"/>
      <c r="AT288" s="344"/>
      <c r="AU288" s="344"/>
      <c r="AV288" s="345"/>
      <c r="AW288" s="348"/>
      <c r="AX288" s="349"/>
      <c r="AY288" s="350"/>
      <c r="AZ288" s="341"/>
      <c r="BA288" s="342"/>
      <c r="BB288" s="343"/>
      <c r="BC288" s="343"/>
      <c r="BD288" s="344"/>
      <c r="BE288" s="344"/>
      <c r="BF288" s="344"/>
      <c r="BG288" s="345"/>
      <c r="BH288" s="344"/>
      <c r="BI288" s="344"/>
      <c r="BJ288" s="344"/>
      <c r="BK288" s="344"/>
      <c r="BL288" s="344"/>
      <c r="BM288" s="345"/>
      <c r="BN288" s="348"/>
      <c r="BO288" s="349"/>
      <c r="BP288" s="350"/>
      <c r="BQ288" s="341"/>
      <c r="BR288" s="342"/>
      <c r="BS288" s="343"/>
      <c r="BT288" s="343"/>
      <c r="BU288" s="344"/>
      <c r="BV288" s="344"/>
      <c r="BW288" s="344"/>
      <c r="BX288" s="345"/>
      <c r="BY288" s="344"/>
      <c r="BZ288" s="344"/>
      <c r="CA288" s="344"/>
      <c r="CB288" s="344"/>
      <c r="CC288" s="344"/>
      <c r="CD288" s="345"/>
      <c r="CE288" s="348"/>
      <c r="CF288" s="349"/>
      <c r="CG288" s="350"/>
      <c r="CH288" s="341"/>
      <c r="CI288" s="342"/>
      <c r="CJ288" s="343"/>
      <c r="CK288" s="343"/>
      <c r="CL288" s="344"/>
      <c r="CM288" s="344"/>
      <c r="CN288" s="344"/>
      <c r="CO288" s="345"/>
      <c r="CP288" s="344"/>
      <c r="CQ288" s="344"/>
      <c r="CR288" s="344"/>
      <c r="CS288" s="344"/>
      <c r="CT288" s="344"/>
      <c r="CU288" s="345"/>
      <c r="CV288" s="348"/>
      <c r="CW288" s="349"/>
      <c r="CX288" s="350"/>
      <c r="CY288" s="341"/>
      <c r="CZ288" s="342"/>
      <c r="DA288" s="343"/>
      <c r="DB288" s="343"/>
      <c r="DC288" s="344"/>
      <c r="DD288" s="344"/>
      <c r="DE288" s="344"/>
      <c r="DF288" s="345"/>
      <c r="DG288" s="344"/>
      <c r="DH288" s="344"/>
      <c r="DI288" s="344"/>
      <c r="DJ288" s="344"/>
      <c r="DK288" s="344"/>
      <c r="DL288" s="345"/>
      <c r="DM288" s="348"/>
      <c r="DN288" s="349"/>
      <c r="DO288" s="350"/>
      <c r="DP288" s="341"/>
      <c r="DQ288" s="342"/>
      <c r="DR288" s="343"/>
      <c r="DS288" s="343"/>
      <c r="DT288" s="344"/>
      <c r="DU288" s="344"/>
      <c r="DV288" s="344"/>
      <c r="DW288" s="345"/>
      <c r="DX288" s="344"/>
      <c r="DY288" s="344"/>
      <c r="DZ288" s="344"/>
      <c r="EA288" s="344"/>
      <c r="EB288" s="344"/>
      <c r="EC288" s="345"/>
      <c r="ED288" s="348"/>
      <c r="EE288" s="349"/>
      <c r="EF288" s="350"/>
      <c r="EG288" s="341"/>
      <c r="EH288" s="342"/>
      <c r="EI288" s="343"/>
      <c r="EJ288" s="343"/>
      <c r="EK288" s="344"/>
      <c r="EL288" s="344"/>
      <c r="EM288" s="344"/>
      <c r="EN288" s="345"/>
      <c r="EO288" s="344"/>
      <c r="EP288" s="344"/>
      <c r="EQ288" s="344"/>
      <c r="ER288" s="344"/>
      <c r="ES288" s="344"/>
      <c r="ET288" s="345"/>
      <c r="EU288" s="348"/>
      <c r="EV288" s="349"/>
      <c r="EW288" s="350"/>
      <c r="EX288" s="341"/>
      <c r="EY288" s="342"/>
      <c r="EZ288" s="343"/>
      <c r="FA288" s="343"/>
      <c r="FB288" s="344"/>
      <c r="FC288" s="344"/>
      <c r="FD288" s="344"/>
      <c r="FE288" s="345"/>
      <c r="FF288" s="344"/>
      <c r="FG288" s="344"/>
      <c r="FH288" s="344"/>
      <c r="FI288" s="344"/>
      <c r="FJ288" s="344"/>
      <c r="FK288" s="345"/>
      <c r="FL288" s="348"/>
      <c r="FM288" s="349"/>
      <c r="FN288" s="350"/>
      <c r="FO288" s="341"/>
      <c r="FP288" s="342"/>
      <c r="FQ288" s="343"/>
      <c r="FR288" s="343"/>
      <c r="FS288" s="344"/>
      <c r="FT288" s="344"/>
      <c r="FU288" s="344"/>
      <c r="FV288" s="345"/>
      <c r="FW288" s="344"/>
      <c r="FX288" s="344"/>
      <c r="FY288" s="344"/>
      <c r="FZ288" s="344"/>
      <c r="GA288" s="344"/>
      <c r="GB288" s="345"/>
      <c r="GC288" s="348"/>
      <c r="GD288" s="349"/>
      <c r="GE288" s="350"/>
      <c r="GF288" s="341"/>
      <c r="GG288" s="342"/>
      <c r="GH288" s="343"/>
      <c r="GI288" s="343"/>
      <c r="GJ288" s="344"/>
      <c r="GK288" s="344"/>
      <c r="GL288" s="344"/>
      <c r="GM288" s="345"/>
      <c r="GN288" s="344"/>
      <c r="GO288" s="344"/>
      <c r="GP288" s="344"/>
      <c r="GQ288" s="344"/>
      <c r="GR288" s="344"/>
      <c r="GS288" s="345"/>
      <c r="GT288" s="348"/>
      <c r="GU288" s="349"/>
      <c r="GV288" s="350"/>
      <c r="GW288" s="341"/>
      <c r="GX288" s="342"/>
      <c r="GY288" s="343"/>
      <c r="GZ288" s="343"/>
      <c r="HA288" s="344"/>
      <c r="HB288" s="344"/>
      <c r="HC288" s="344"/>
      <c r="HD288" s="345"/>
      <c r="HE288" s="344"/>
      <c r="HF288" s="344"/>
      <c r="HG288" s="344"/>
      <c r="HH288" s="344"/>
      <c r="HI288" s="344"/>
      <c r="HJ288" s="345"/>
      <c r="HK288" s="348"/>
      <c r="HL288" s="349"/>
      <c r="HM288" s="350"/>
      <c r="HN288" s="341"/>
      <c r="HO288" s="342"/>
      <c r="HP288" s="343"/>
      <c r="HQ288" s="343"/>
      <c r="HR288" s="344"/>
      <c r="HS288" s="344"/>
      <c r="HT288" s="344"/>
      <c r="HU288" s="345"/>
      <c r="HV288" s="344"/>
      <c r="HW288" s="344"/>
      <c r="HX288" s="344"/>
      <c r="HY288" s="344"/>
      <c r="HZ288" s="344"/>
      <c r="IA288" s="345"/>
      <c r="IB288" s="348"/>
      <c r="IC288" s="349"/>
      <c r="ID288" s="350"/>
      <c r="IE288" s="341"/>
      <c r="IF288" s="342"/>
      <c r="IG288" s="343"/>
      <c r="IH288" s="343"/>
      <c r="II288" s="344"/>
      <c r="IJ288" s="344"/>
      <c r="IK288" s="344"/>
      <c r="IL288" s="345"/>
      <c r="IM288" s="344"/>
      <c r="IN288" s="344"/>
      <c r="IO288" s="344"/>
      <c r="IP288" s="344"/>
      <c r="IQ288" s="344"/>
      <c r="IR288" s="345"/>
      <c r="IS288" s="348"/>
      <c r="IT288" s="349"/>
      <c r="IU288" s="350"/>
      <c r="IV288" s="341"/>
      <c r="IW288" s="342"/>
      <c r="IX288" s="343"/>
      <c r="IY288" s="343"/>
      <c r="IZ288" s="344"/>
      <c r="JA288" s="344"/>
      <c r="JB288" s="344"/>
      <c r="JC288" s="345"/>
      <c r="JD288" s="344"/>
      <c r="JE288" s="344"/>
      <c r="JF288" s="344"/>
      <c r="JG288" s="344"/>
      <c r="JH288" s="344"/>
      <c r="JI288" s="345"/>
      <c r="JJ288" s="348"/>
      <c r="JK288" s="349"/>
      <c r="JL288" s="350"/>
      <c r="JM288" s="341"/>
      <c r="JN288" s="342"/>
      <c r="JO288" s="343"/>
      <c r="JP288" s="343"/>
      <c r="JQ288" s="344"/>
      <c r="JR288" s="344"/>
      <c r="JS288" s="344"/>
      <c r="JT288" s="345"/>
      <c r="JU288" s="344"/>
      <c r="JV288" s="344"/>
      <c r="JW288" s="344"/>
      <c r="JX288" s="344"/>
      <c r="JY288" s="344"/>
      <c r="JZ288" s="345"/>
      <c r="KA288" s="348"/>
      <c r="KB288" s="349"/>
      <c r="KC288" s="350"/>
      <c r="KD288" s="341"/>
      <c r="KE288" s="342"/>
      <c r="KF288" s="343"/>
      <c r="KG288" s="343"/>
      <c r="KH288" s="344"/>
      <c r="KI288" s="344"/>
      <c r="KJ288" s="344"/>
      <c r="KK288" s="345"/>
      <c r="KL288" s="344"/>
      <c r="KM288" s="344"/>
      <c r="KN288" s="344"/>
      <c r="KO288" s="344"/>
      <c r="KP288" s="344"/>
      <c r="KQ288" s="345"/>
      <c r="KR288" s="348"/>
      <c r="KS288" s="349"/>
      <c r="KT288" s="350"/>
      <c r="KU288" s="351"/>
    </row>
    <row r="289" ht="15.75" hidden="1" customHeight="1">
      <c r="A289" s="341"/>
      <c r="B289" s="342"/>
      <c r="C289" s="343"/>
      <c r="D289" s="343"/>
      <c r="E289" s="344"/>
      <c r="F289" s="344"/>
      <c r="G289" s="344"/>
      <c r="H289" s="345"/>
      <c r="I289" s="344"/>
      <c r="J289" s="344"/>
      <c r="K289" s="344"/>
      <c r="L289" s="344"/>
      <c r="M289" s="344"/>
      <c r="N289" s="345"/>
      <c r="O289" s="348"/>
      <c r="P289" s="349"/>
      <c r="Q289" s="350"/>
      <c r="R289" s="341"/>
      <c r="S289" s="342"/>
      <c r="T289" s="343"/>
      <c r="U289" s="343"/>
      <c r="V289" s="344"/>
      <c r="W289" s="344"/>
      <c r="X289" s="344"/>
      <c r="Y289" s="345"/>
      <c r="Z289" s="344"/>
      <c r="AA289" s="344"/>
      <c r="AB289" s="344"/>
      <c r="AC289" s="344"/>
      <c r="AD289" s="344"/>
      <c r="AE289" s="345"/>
      <c r="AF289" s="348"/>
      <c r="AG289" s="349"/>
      <c r="AH289" s="350"/>
      <c r="AI289" s="341"/>
      <c r="AJ289" s="342"/>
      <c r="AK289" s="343"/>
      <c r="AL289" s="343"/>
      <c r="AM289" s="344"/>
      <c r="AN289" s="344"/>
      <c r="AO289" s="344"/>
      <c r="AP289" s="345"/>
      <c r="AQ289" s="344"/>
      <c r="AR289" s="344"/>
      <c r="AS289" s="344"/>
      <c r="AT289" s="344"/>
      <c r="AU289" s="344"/>
      <c r="AV289" s="345"/>
      <c r="AW289" s="348"/>
      <c r="AX289" s="349"/>
      <c r="AY289" s="350"/>
      <c r="AZ289" s="341"/>
      <c r="BA289" s="342"/>
      <c r="BB289" s="343"/>
      <c r="BC289" s="343"/>
      <c r="BD289" s="344"/>
      <c r="BE289" s="344"/>
      <c r="BF289" s="344"/>
      <c r="BG289" s="345"/>
      <c r="BH289" s="344"/>
      <c r="BI289" s="344"/>
      <c r="BJ289" s="344"/>
      <c r="BK289" s="344"/>
      <c r="BL289" s="344"/>
      <c r="BM289" s="345"/>
      <c r="BN289" s="348"/>
      <c r="BO289" s="349"/>
      <c r="BP289" s="350"/>
      <c r="BQ289" s="341"/>
      <c r="BR289" s="342"/>
      <c r="BS289" s="343"/>
      <c r="BT289" s="343"/>
      <c r="BU289" s="344"/>
      <c r="BV289" s="344"/>
      <c r="BW289" s="344"/>
      <c r="BX289" s="345"/>
      <c r="BY289" s="344"/>
      <c r="BZ289" s="344"/>
      <c r="CA289" s="344"/>
      <c r="CB289" s="344"/>
      <c r="CC289" s="344"/>
      <c r="CD289" s="345"/>
      <c r="CE289" s="348"/>
      <c r="CF289" s="349"/>
      <c r="CG289" s="350"/>
      <c r="CH289" s="341"/>
      <c r="CI289" s="342"/>
      <c r="CJ289" s="343"/>
      <c r="CK289" s="343"/>
      <c r="CL289" s="344"/>
      <c r="CM289" s="344"/>
      <c r="CN289" s="344"/>
      <c r="CO289" s="345"/>
      <c r="CP289" s="344"/>
      <c r="CQ289" s="344"/>
      <c r="CR289" s="344"/>
      <c r="CS289" s="344"/>
      <c r="CT289" s="344"/>
      <c r="CU289" s="345"/>
      <c r="CV289" s="348"/>
      <c r="CW289" s="349"/>
      <c r="CX289" s="350"/>
      <c r="CY289" s="341"/>
      <c r="CZ289" s="342"/>
      <c r="DA289" s="343"/>
      <c r="DB289" s="343"/>
      <c r="DC289" s="344"/>
      <c r="DD289" s="344"/>
      <c r="DE289" s="344"/>
      <c r="DF289" s="345"/>
      <c r="DG289" s="344"/>
      <c r="DH289" s="344"/>
      <c r="DI289" s="344"/>
      <c r="DJ289" s="344"/>
      <c r="DK289" s="344"/>
      <c r="DL289" s="345"/>
      <c r="DM289" s="348"/>
      <c r="DN289" s="349"/>
      <c r="DO289" s="350"/>
      <c r="DP289" s="341"/>
      <c r="DQ289" s="342"/>
      <c r="DR289" s="343"/>
      <c r="DS289" s="343"/>
      <c r="DT289" s="344"/>
      <c r="DU289" s="344"/>
      <c r="DV289" s="344"/>
      <c r="DW289" s="345"/>
      <c r="DX289" s="344"/>
      <c r="DY289" s="344"/>
      <c r="DZ289" s="344"/>
      <c r="EA289" s="344"/>
      <c r="EB289" s="344"/>
      <c r="EC289" s="345"/>
      <c r="ED289" s="348"/>
      <c r="EE289" s="349"/>
      <c r="EF289" s="350"/>
      <c r="EG289" s="341"/>
      <c r="EH289" s="342"/>
      <c r="EI289" s="343"/>
      <c r="EJ289" s="343"/>
      <c r="EK289" s="344"/>
      <c r="EL289" s="344"/>
      <c r="EM289" s="344"/>
      <c r="EN289" s="345"/>
      <c r="EO289" s="344"/>
      <c r="EP289" s="344"/>
      <c r="EQ289" s="344"/>
      <c r="ER289" s="344"/>
      <c r="ES289" s="344"/>
      <c r="ET289" s="345"/>
      <c r="EU289" s="348"/>
      <c r="EV289" s="349"/>
      <c r="EW289" s="350"/>
      <c r="EX289" s="341"/>
      <c r="EY289" s="342"/>
      <c r="EZ289" s="343"/>
      <c r="FA289" s="343"/>
      <c r="FB289" s="344"/>
      <c r="FC289" s="344"/>
      <c r="FD289" s="344"/>
      <c r="FE289" s="345"/>
      <c r="FF289" s="344"/>
      <c r="FG289" s="344"/>
      <c r="FH289" s="344"/>
      <c r="FI289" s="344"/>
      <c r="FJ289" s="344"/>
      <c r="FK289" s="345"/>
      <c r="FL289" s="348"/>
      <c r="FM289" s="349"/>
      <c r="FN289" s="350"/>
      <c r="FO289" s="341"/>
      <c r="FP289" s="342"/>
      <c r="FQ289" s="343"/>
      <c r="FR289" s="343"/>
      <c r="FS289" s="344"/>
      <c r="FT289" s="344"/>
      <c r="FU289" s="344"/>
      <c r="FV289" s="345"/>
      <c r="FW289" s="344"/>
      <c r="FX289" s="344"/>
      <c r="FY289" s="344"/>
      <c r="FZ289" s="344"/>
      <c r="GA289" s="344"/>
      <c r="GB289" s="345"/>
      <c r="GC289" s="348"/>
      <c r="GD289" s="349"/>
      <c r="GE289" s="350"/>
      <c r="GF289" s="341"/>
      <c r="GG289" s="342"/>
      <c r="GH289" s="343"/>
      <c r="GI289" s="343"/>
      <c r="GJ289" s="344"/>
      <c r="GK289" s="344"/>
      <c r="GL289" s="344"/>
      <c r="GM289" s="345"/>
      <c r="GN289" s="344"/>
      <c r="GO289" s="344"/>
      <c r="GP289" s="344"/>
      <c r="GQ289" s="344"/>
      <c r="GR289" s="344"/>
      <c r="GS289" s="345"/>
      <c r="GT289" s="348"/>
      <c r="GU289" s="349"/>
      <c r="GV289" s="350"/>
      <c r="GW289" s="341"/>
      <c r="GX289" s="342"/>
      <c r="GY289" s="343"/>
      <c r="GZ289" s="343"/>
      <c r="HA289" s="344"/>
      <c r="HB289" s="344"/>
      <c r="HC289" s="344"/>
      <c r="HD289" s="345"/>
      <c r="HE289" s="344"/>
      <c r="HF289" s="344"/>
      <c r="HG289" s="344"/>
      <c r="HH289" s="344"/>
      <c r="HI289" s="344"/>
      <c r="HJ289" s="345"/>
      <c r="HK289" s="348"/>
      <c r="HL289" s="349"/>
      <c r="HM289" s="350"/>
      <c r="HN289" s="341"/>
      <c r="HO289" s="342"/>
      <c r="HP289" s="343"/>
      <c r="HQ289" s="343"/>
      <c r="HR289" s="344"/>
      <c r="HS289" s="344"/>
      <c r="HT289" s="344"/>
      <c r="HU289" s="345"/>
      <c r="HV289" s="344"/>
      <c r="HW289" s="344"/>
      <c r="HX289" s="344"/>
      <c r="HY289" s="344"/>
      <c r="HZ289" s="344"/>
      <c r="IA289" s="345"/>
      <c r="IB289" s="348"/>
      <c r="IC289" s="349"/>
      <c r="ID289" s="350"/>
      <c r="IE289" s="341"/>
      <c r="IF289" s="342"/>
      <c r="IG289" s="343"/>
      <c r="IH289" s="343"/>
      <c r="II289" s="344"/>
      <c r="IJ289" s="344"/>
      <c r="IK289" s="344"/>
      <c r="IL289" s="345"/>
      <c r="IM289" s="344"/>
      <c r="IN289" s="344"/>
      <c r="IO289" s="344"/>
      <c r="IP289" s="344"/>
      <c r="IQ289" s="344"/>
      <c r="IR289" s="345"/>
      <c r="IS289" s="348"/>
      <c r="IT289" s="349"/>
      <c r="IU289" s="350"/>
      <c r="IV289" s="341"/>
      <c r="IW289" s="342"/>
      <c r="IX289" s="343"/>
      <c r="IY289" s="343"/>
      <c r="IZ289" s="344"/>
      <c r="JA289" s="344"/>
      <c r="JB289" s="344"/>
      <c r="JC289" s="345"/>
      <c r="JD289" s="344"/>
      <c r="JE289" s="344"/>
      <c r="JF289" s="344"/>
      <c r="JG289" s="344"/>
      <c r="JH289" s="344"/>
      <c r="JI289" s="345"/>
      <c r="JJ289" s="348"/>
      <c r="JK289" s="349"/>
      <c r="JL289" s="350"/>
      <c r="JM289" s="341"/>
      <c r="JN289" s="342"/>
      <c r="JO289" s="343"/>
      <c r="JP289" s="343"/>
      <c r="JQ289" s="344"/>
      <c r="JR289" s="344"/>
      <c r="JS289" s="344"/>
      <c r="JT289" s="345"/>
      <c r="JU289" s="344"/>
      <c r="JV289" s="344"/>
      <c r="JW289" s="344"/>
      <c r="JX289" s="344"/>
      <c r="JY289" s="344"/>
      <c r="JZ289" s="345"/>
      <c r="KA289" s="348"/>
      <c r="KB289" s="349"/>
      <c r="KC289" s="350"/>
      <c r="KD289" s="341"/>
      <c r="KE289" s="342"/>
      <c r="KF289" s="343"/>
      <c r="KG289" s="343"/>
      <c r="KH289" s="344"/>
      <c r="KI289" s="344"/>
      <c r="KJ289" s="344"/>
      <c r="KK289" s="345"/>
      <c r="KL289" s="344"/>
      <c r="KM289" s="344"/>
      <c r="KN289" s="344"/>
      <c r="KO289" s="344"/>
      <c r="KP289" s="344"/>
      <c r="KQ289" s="345"/>
      <c r="KR289" s="348"/>
      <c r="KS289" s="349"/>
      <c r="KT289" s="350"/>
      <c r="KU289" s="351"/>
    </row>
    <row r="290" ht="15.75" hidden="1" customHeight="1">
      <c r="A290" s="341"/>
      <c r="B290" s="342"/>
      <c r="C290" s="343"/>
      <c r="D290" s="343"/>
      <c r="E290" s="344"/>
      <c r="F290" s="344"/>
      <c r="G290" s="344"/>
      <c r="H290" s="345"/>
      <c r="I290" s="344"/>
      <c r="J290" s="344"/>
      <c r="K290" s="344"/>
      <c r="L290" s="344"/>
      <c r="M290" s="344"/>
      <c r="N290" s="345"/>
      <c r="O290" s="348"/>
      <c r="P290" s="349"/>
      <c r="Q290" s="350"/>
      <c r="R290" s="341"/>
      <c r="S290" s="342"/>
      <c r="T290" s="343"/>
      <c r="U290" s="343"/>
      <c r="V290" s="344"/>
      <c r="W290" s="344"/>
      <c r="X290" s="344"/>
      <c r="Y290" s="345"/>
      <c r="Z290" s="344"/>
      <c r="AA290" s="344"/>
      <c r="AB290" s="344"/>
      <c r="AC290" s="344"/>
      <c r="AD290" s="344"/>
      <c r="AE290" s="345"/>
      <c r="AF290" s="348"/>
      <c r="AG290" s="349"/>
      <c r="AH290" s="350"/>
      <c r="AI290" s="341"/>
      <c r="AJ290" s="342"/>
      <c r="AK290" s="343"/>
      <c r="AL290" s="343"/>
      <c r="AM290" s="344"/>
      <c r="AN290" s="344"/>
      <c r="AO290" s="344"/>
      <c r="AP290" s="345"/>
      <c r="AQ290" s="344"/>
      <c r="AR290" s="344"/>
      <c r="AS290" s="344"/>
      <c r="AT290" s="344"/>
      <c r="AU290" s="344"/>
      <c r="AV290" s="345"/>
      <c r="AW290" s="348"/>
      <c r="AX290" s="349"/>
      <c r="AY290" s="350"/>
      <c r="AZ290" s="341"/>
      <c r="BA290" s="342"/>
      <c r="BB290" s="343"/>
      <c r="BC290" s="343"/>
      <c r="BD290" s="344"/>
      <c r="BE290" s="344"/>
      <c r="BF290" s="344"/>
      <c r="BG290" s="345"/>
      <c r="BH290" s="344"/>
      <c r="BI290" s="344"/>
      <c r="BJ290" s="344"/>
      <c r="BK290" s="344"/>
      <c r="BL290" s="344"/>
      <c r="BM290" s="345"/>
      <c r="BN290" s="348"/>
      <c r="BO290" s="349"/>
      <c r="BP290" s="350"/>
      <c r="BQ290" s="341"/>
      <c r="BR290" s="342"/>
      <c r="BS290" s="343"/>
      <c r="BT290" s="343"/>
      <c r="BU290" s="344"/>
      <c r="BV290" s="344"/>
      <c r="BW290" s="344"/>
      <c r="BX290" s="345"/>
      <c r="BY290" s="344"/>
      <c r="BZ290" s="344"/>
      <c r="CA290" s="344"/>
      <c r="CB290" s="344"/>
      <c r="CC290" s="344"/>
      <c r="CD290" s="345"/>
      <c r="CE290" s="348"/>
      <c r="CF290" s="349"/>
      <c r="CG290" s="350"/>
      <c r="CH290" s="341"/>
      <c r="CI290" s="342"/>
      <c r="CJ290" s="343"/>
      <c r="CK290" s="343"/>
      <c r="CL290" s="344"/>
      <c r="CM290" s="344"/>
      <c r="CN290" s="344"/>
      <c r="CO290" s="345"/>
      <c r="CP290" s="344"/>
      <c r="CQ290" s="344"/>
      <c r="CR290" s="344"/>
      <c r="CS290" s="344"/>
      <c r="CT290" s="344"/>
      <c r="CU290" s="345"/>
      <c r="CV290" s="348"/>
      <c r="CW290" s="349"/>
      <c r="CX290" s="350"/>
      <c r="CY290" s="341"/>
      <c r="CZ290" s="342"/>
      <c r="DA290" s="343"/>
      <c r="DB290" s="343"/>
      <c r="DC290" s="344"/>
      <c r="DD290" s="344"/>
      <c r="DE290" s="344"/>
      <c r="DF290" s="345"/>
      <c r="DG290" s="344"/>
      <c r="DH290" s="344"/>
      <c r="DI290" s="344"/>
      <c r="DJ290" s="344"/>
      <c r="DK290" s="344"/>
      <c r="DL290" s="345"/>
      <c r="DM290" s="348"/>
      <c r="DN290" s="349"/>
      <c r="DO290" s="350"/>
      <c r="DP290" s="341"/>
      <c r="DQ290" s="342"/>
      <c r="DR290" s="343"/>
      <c r="DS290" s="343"/>
      <c r="DT290" s="344"/>
      <c r="DU290" s="344"/>
      <c r="DV290" s="344"/>
      <c r="DW290" s="345"/>
      <c r="DX290" s="344"/>
      <c r="DY290" s="344"/>
      <c r="DZ290" s="344"/>
      <c r="EA290" s="344"/>
      <c r="EB290" s="344"/>
      <c r="EC290" s="345"/>
      <c r="ED290" s="348"/>
      <c r="EE290" s="349"/>
      <c r="EF290" s="350"/>
      <c r="EG290" s="341"/>
      <c r="EH290" s="342"/>
      <c r="EI290" s="343"/>
      <c r="EJ290" s="343"/>
      <c r="EK290" s="344"/>
      <c r="EL290" s="344"/>
      <c r="EM290" s="344"/>
      <c r="EN290" s="345"/>
      <c r="EO290" s="344"/>
      <c r="EP290" s="344"/>
      <c r="EQ290" s="344"/>
      <c r="ER290" s="344"/>
      <c r="ES290" s="344"/>
      <c r="ET290" s="345"/>
      <c r="EU290" s="348"/>
      <c r="EV290" s="349"/>
      <c r="EW290" s="350"/>
      <c r="EX290" s="341"/>
      <c r="EY290" s="342"/>
      <c r="EZ290" s="343"/>
      <c r="FA290" s="343"/>
      <c r="FB290" s="344"/>
      <c r="FC290" s="344"/>
      <c r="FD290" s="344"/>
      <c r="FE290" s="345"/>
      <c r="FF290" s="344"/>
      <c r="FG290" s="344"/>
      <c r="FH290" s="344"/>
      <c r="FI290" s="344"/>
      <c r="FJ290" s="344"/>
      <c r="FK290" s="345"/>
      <c r="FL290" s="348"/>
      <c r="FM290" s="349"/>
      <c r="FN290" s="350"/>
      <c r="FO290" s="341"/>
      <c r="FP290" s="342"/>
      <c r="FQ290" s="343"/>
      <c r="FR290" s="343"/>
      <c r="FS290" s="344"/>
      <c r="FT290" s="344"/>
      <c r="FU290" s="344"/>
      <c r="FV290" s="345"/>
      <c r="FW290" s="344"/>
      <c r="FX290" s="344"/>
      <c r="FY290" s="344"/>
      <c r="FZ290" s="344"/>
      <c r="GA290" s="344"/>
      <c r="GB290" s="345"/>
      <c r="GC290" s="348"/>
      <c r="GD290" s="349"/>
      <c r="GE290" s="350"/>
      <c r="GF290" s="341"/>
      <c r="GG290" s="342"/>
      <c r="GH290" s="343"/>
      <c r="GI290" s="343"/>
      <c r="GJ290" s="344"/>
      <c r="GK290" s="344"/>
      <c r="GL290" s="344"/>
      <c r="GM290" s="345"/>
      <c r="GN290" s="344"/>
      <c r="GO290" s="344"/>
      <c r="GP290" s="344"/>
      <c r="GQ290" s="344"/>
      <c r="GR290" s="344"/>
      <c r="GS290" s="345"/>
      <c r="GT290" s="348"/>
      <c r="GU290" s="349"/>
      <c r="GV290" s="350"/>
      <c r="GW290" s="341"/>
      <c r="GX290" s="342"/>
      <c r="GY290" s="343"/>
      <c r="GZ290" s="343"/>
      <c r="HA290" s="344"/>
      <c r="HB290" s="344"/>
      <c r="HC290" s="344"/>
      <c r="HD290" s="345"/>
      <c r="HE290" s="344"/>
      <c r="HF290" s="344"/>
      <c r="HG290" s="344"/>
      <c r="HH290" s="344"/>
      <c r="HI290" s="344"/>
      <c r="HJ290" s="345"/>
      <c r="HK290" s="348"/>
      <c r="HL290" s="349"/>
      <c r="HM290" s="350"/>
      <c r="HN290" s="341"/>
      <c r="HO290" s="342"/>
      <c r="HP290" s="343"/>
      <c r="HQ290" s="343"/>
      <c r="HR290" s="344"/>
      <c r="HS290" s="344"/>
      <c r="HT290" s="344"/>
      <c r="HU290" s="345"/>
      <c r="HV290" s="344"/>
      <c r="HW290" s="344"/>
      <c r="HX290" s="344"/>
      <c r="HY290" s="344"/>
      <c r="HZ290" s="344"/>
      <c r="IA290" s="345"/>
      <c r="IB290" s="348"/>
      <c r="IC290" s="349"/>
      <c r="ID290" s="350"/>
      <c r="IE290" s="341"/>
      <c r="IF290" s="342"/>
      <c r="IG290" s="343"/>
      <c r="IH290" s="343"/>
      <c r="II290" s="344"/>
      <c r="IJ290" s="344"/>
      <c r="IK290" s="344"/>
      <c r="IL290" s="345"/>
      <c r="IM290" s="344"/>
      <c r="IN290" s="344"/>
      <c r="IO290" s="344"/>
      <c r="IP290" s="344"/>
      <c r="IQ290" s="344"/>
      <c r="IR290" s="345"/>
      <c r="IS290" s="348"/>
      <c r="IT290" s="349"/>
      <c r="IU290" s="350"/>
      <c r="IV290" s="341"/>
      <c r="IW290" s="342"/>
      <c r="IX290" s="343"/>
      <c r="IY290" s="343"/>
      <c r="IZ290" s="344"/>
      <c r="JA290" s="344"/>
      <c r="JB290" s="344"/>
      <c r="JC290" s="345"/>
      <c r="JD290" s="344"/>
      <c r="JE290" s="344"/>
      <c r="JF290" s="344"/>
      <c r="JG290" s="344"/>
      <c r="JH290" s="344"/>
      <c r="JI290" s="345"/>
      <c r="JJ290" s="348"/>
      <c r="JK290" s="349"/>
      <c r="JL290" s="350"/>
      <c r="JM290" s="341"/>
      <c r="JN290" s="342"/>
      <c r="JO290" s="343"/>
      <c r="JP290" s="343"/>
      <c r="JQ290" s="344"/>
      <c r="JR290" s="344"/>
      <c r="JS290" s="344"/>
      <c r="JT290" s="345"/>
      <c r="JU290" s="344"/>
      <c r="JV290" s="344"/>
      <c r="JW290" s="344"/>
      <c r="JX290" s="344"/>
      <c r="JY290" s="344"/>
      <c r="JZ290" s="345"/>
      <c r="KA290" s="348"/>
      <c r="KB290" s="349"/>
      <c r="KC290" s="350"/>
      <c r="KD290" s="341"/>
      <c r="KE290" s="342"/>
      <c r="KF290" s="343"/>
      <c r="KG290" s="343"/>
      <c r="KH290" s="344"/>
      <c r="KI290" s="344"/>
      <c r="KJ290" s="344"/>
      <c r="KK290" s="345"/>
      <c r="KL290" s="344"/>
      <c r="KM290" s="344"/>
      <c r="KN290" s="344"/>
      <c r="KO290" s="344"/>
      <c r="KP290" s="344"/>
      <c r="KQ290" s="345"/>
      <c r="KR290" s="348"/>
      <c r="KS290" s="349"/>
      <c r="KT290" s="350"/>
      <c r="KU290" s="351"/>
    </row>
    <row r="291" ht="15.75" hidden="1" customHeight="1">
      <c r="A291" s="341"/>
      <c r="B291" s="342"/>
      <c r="C291" s="343"/>
      <c r="D291" s="343"/>
      <c r="E291" s="344"/>
      <c r="F291" s="344"/>
      <c r="G291" s="344"/>
      <c r="H291" s="345"/>
      <c r="I291" s="344"/>
      <c r="J291" s="344"/>
      <c r="K291" s="344"/>
      <c r="L291" s="344"/>
      <c r="M291" s="344"/>
      <c r="N291" s="345"/>
      <c r="O291" s="348"/>
      <c r="P291" s="349"/>
      <c r="Q291" s="350"/>
      <c r="R291" s="341"/>
      <c r="S291" s="342"/>
      <c r="T291" s="343"/>
      <c r="U291" s="343"/>
      <c r="V291" s="344"/>
      <c r="W291" s="344"/>
      <c r="X291" s="344"/>
      <c r="Y291" s="345"/>
      <c r="Z291" s="344"/>
      <c r="AA291" s="344"/>
      <c r="AB291" s="344"/>
      <c r="AC291" s="344"/>
      <c r="AD291" s="344"/>
      <c r="AE291" s="345"/>
      <c r="AF291" s="348"/>
      <c r="AG291" s="349"/>
      <c r="AH291" s="350"/>
      <c r="AI291" s="341"/>
      <c r="AJ291" s="342"/>
      <c r="AK291" s="343"/>
      <c r="AL291" s="343"/>
      <c r="AM291" s="344"/>
      <c r="AN291" s="344"/>
      <c r="AO291" s="344"/>
      <c r="AP291" s="345"/>
      <c r="AQ291" s="344"/>
      <c r="AR291" s="344"/>
      <c r="AS291" s="344"/>
      <c r="AT291" s="344"/>
      <c r="AU291" s="344"/>
      <c r="AV291" s="345"/>
      <c r="AW291" s="348"/>
      <c r="AX291" s="349"/>
      <c r="AY291" s="350"/>
      <c r="AZ291" s="341"/>
      <c r="BA291" s="342"/>
      <c r="BB291" s="343"/>
      <c r="BC291" s="343"/>
      <c r="BD291" s="344"/>
      <c r="BE291" s="344"/>
      <c r="BF291" s="344"/>
      <c r="BG291" s="345"/>
      <c r="BH291" s="344"/>
      <c r="BI291" s="344"/>
      <c r="BJ291" s="344"/>
      <c r="BK291" s="344"/>
      <c r="BL291" s="344"/>
      <c r="BM291" s="345"/>
      <c r="BN291" s="348"/>
      <c r="BO291" s="349"/>
      <c r="BP291" s="350"/>
      <c r="BQ291" s="341"/>
      <c r="BR291" s="342"/>
      <c r="BS291" s="343"/>
      <c r="BT291" s="343"/>
      <c r="BU291" s="344"/>
      <c r="BV291" s="344"/>
      <c r="BW291" s="344"/>
      <c r="BX291" s="345"/>
      <c r="BY291" s="344"/>
      <c r="BZ291" s="344"/>
      <c r="CA291" s="344"/>
      <c r="CB291" s="344"/>
      <c r="CC291" s="344"/>
      <c r="CD291" s="345"/>
      <c r="CE291" s="348"/>
      <c r="CF291" s="349"/>
      <c r="CG291" s="350"/>
      <c r="CH291" s="341"/>
      <c r="CI291" s="342"/>
      <c r="CJ291" s="343"/>
      <c r="CK291" s="343"/>
      <c r="CL291" s="344"/>
      <c r="CM291" s="344"/>
      <c r="CN291" s="344"/>
      <c r="CO291" s="345"/>
      <c r="CP291" s="344"/>
      <c r="CQ291" s="344"/>
      <c r="CR291" s="344"/>
      <c r="CS291" s="344"/>
      <c r="CT291" s="344"/>
      <c r="CU291" s="345"/>
      <c r="CV291" s="348"/>
      <c r="CW291" s="349"/>
      <c r="CX291" s="350"/>
      <c r="CY291" s="341"/>
      <c r="CZ291" s="342"/>
      <c r="DA291" s="343"/>
      <c r="DB291" s="343"/>
      <c r="DC291" s="344"/>
      <c r="DD291" s="344"/>
      <c r="DE291" s="344"/>
      <c r="DF291" s="345"/>
      <c r="DG291" s="344"/>
      <c r="DH291" s="344"/>
      <c r="DI291" s="344"/>
      <c r="DJ291" s="344"/>
      <c r="DK291" s="344"/>
      <c r="DL291" s="345"/>
      <c r="DM291" s="348"/>
      <c r="DN291" s="349"/>
      <c r="DO291" s="350"/>
      <c r="DP291" s="341"/>
      <c r="DQ291" s="342"/>
      <c r="DR291" s="343"/>
      <c r="DS291" s="343"/>
      <c r="DT291" s="344"/>
      <c r="DU291" s="344"/>
      <c r="DV291" s="344"/>
      <c r="DW291" s="345"/>
      <c r="DX291" s="344"/>
      <c r="DY291" s="344"/>
      <c r="DZ291" s="344"/>
      <c r="EA291" s="344"/>
      <c r="EB291" s="344"/>
      <c r="EC291" s="345"/>
      <c r="ED291" s="348"/>
      <c r="EE291" s="349"/>
      <c r="EF291" s="350"/>
      <c r="EG291" s="341"/>
      <c r="EH291" s="342"/>
      <c r="EI291" s="343"/>
      <c r="EJ291" s="343"/>
      <c r="EK291" s="344"/>
      <c r="EL291" s="344"/>
      <c r="EM291" s="344"/>
      <c r="EN291" s="345"/>
      <c r="EO291" s="344"/>
      <c r="EP291" s="344"/>
      <c r="EQ291" s="344"/>
      <c r="ER291" s="344"/>
      <c r="ES291" s="344"/>
      <c r="ET291" s="345"/>
      <c r="EU291" s="348"/>
      <c r="EV291" s="349"/>
      <c r="EW291" s="350"/>
      <c r="EX291" s="341"/>
      <c r="EY291" s="342"/>
      <c r="EZ291" s="343"/>
      <c r="FA291" s="343"/>
      <c r="FB291" s="344"/>
      <c r="FC291" s="344"/>
      <c r="FD291" s="344"/>
      <c r="FE291" s="345"/>
      <c r="FF291" s="344"/>
      <c r="FG291" s="344"/>
      <c r="FH291" s="344"/>
      <c r="FI291" s="344"/>
      <c r="FJ291" s="344"/>
      <c r="FK291" s="345"/>
      <c r="FL291" s="348"/>
      <c r="FM291" s="349"/>
      <c r="FN291" s="350"/>
      <c r="FO291" s="341"/>
      <c r="FP291" s="342"/>
      <c r="FQ291" s="343"/>
      <c r="FR291" s="343"/>
      <c r="FS291" s="344"/>
      <c r="FT291" s="344"/>
      <c r="FU291" s="344"/>
      <c r="FV291" s="345"/>
      <c r="FW291" s="344"/>
      <c r="FX291" s="344"/>
      <c r="FY291" s="344"/>
      <c r="FZ291" s="344"/>
      <c r="GA291" s="344"/>
      <c r="GB291" s="345"/>
      <c r="GC291" s="348"/>
      <c r="GD291" s="349"/>
      <c r="GE291" s="350"/>
      <c r="GF291" s="341"/>
      <c r="GG291" s="342"/>
      <c r="GH291" s="343"/>
      <c r="GI291" s="343"/>
      <c r="GJ291" s="344"/>
      <c r="GK291" s="344"/>
      <c r="GL291" s="344"/>
      <c r="GM291" s="345"/>
      <c r="GN291" s="344"/>
      <c r="GO291" s="344"/>
      <c r="GP291" s="344"/>
      <c r="GQ291" s="344"/>
      <c r="GR291" s="344"/>
      <c r="GS291" s="345"/>
      <c r="GT291" s="348"/>
      <c r="GU291" s="349"/>
      <c r="GV291" s="350"/>
      <c r="GW291" s="341"/>
      <c r="GX291" s="342"/>
      <c r="GY291" s="343"/>
      <c r="GZ291" s="343"/>
      <c r="HA291" s="344"/>
      <c r="HB291" s="344"/>
      <c r="HC291" s="344"/>
      <c r="HD291" s="345"/>
      <c r="HE291" s="344"/>
      <c r="HF291" s="344"/>
      <c r="HG291" s="344"/>
      <c r="HH291" s="344"/>
      <c r="HI291" s="344"/>
      <c r="HJ291" s="345"/>
      <c r="HK291" s="348"/>
      <c r="HL291" s="349"/>
      <c r="HM291" s="350"/>
      <c r="HN291" s="341"/>
      <c r="HO291" s="342"/>
      <c r="HP291" s="343"/>
      <c r="HQ291" s="343"/>
      <c r="HR291" s="344"/>
      <c r="HS291" s="344"/>
      <c r="HT291" s="344"/>
      <c r="HU291" s="345"/>
      <c r="HV291" s="344"/>
      <c r="HW291" s="344"/>
      <c r="HX291" s="344"/>
      <c r="HY291" s="344"/>
      <c r="HZ291" s="344"/>
      <c r="IA291" s="345"/>
      <c r="IB291" s="348"/>
      <c r="IC291" s="349"/>
      <c r="ID291" s="350"/>
      <c r="IE291" s="341"/>
      <c r="IF291" s="342"/>
      <c r="IG291" s="343"/>
      <c r="IH291" s="343"/>
      <c r="II291" s="344"/>
      <c r="IJ291" s="344"/>
      <c r="IK291" s="344"/>
      <c r="IL291" s="345"/>
      <c r="IM291" s="344"/>
      <c r="IN291" s="344"/>
      <c r="IO291" s="344"/>
      <c r="IP291" s="344"/>
      <c r="IQ291" s="344"/>
      <c r="IR291" s="345"/>
      <c r="IS291" s="348"/>
      <c r="IT291" s="349"/>
      <c r="IU291" s="350"/>
      <c r="IV291" s="341"/>
      <c r="IW291" s="342"/>
      <c r="IX291" s="343"/>
      <c r="IY291" s="343"/>
      <c r="IZ291" s="344"/>
      <c r="JA291" s="344"/>
      <c r="JB291" s="344"/>
      <c r="JC291" s="345"/>
      <c r="JD291" s="344"/>
      <c r="JE291" s="344"/>
      <c r="JF291" s="344"/>
      <c r="JG291" s="344"/>
      <c r="JH291" s="344"/>
      <c r="JI291" s="345"/>
      <c r="JJ291" s="348"/>
      <c r="JK291" s="349"/>
      <c r="JL291" s="350"/>
      <c r="JM291" s="341"/>
      <c r="JN291" s="342"/>
      <c r="JO291" s="343"/>
      <c r="JP291" s="343"/>
      <c r="JQ291" s="344"/>
      <c r="JR291" s="344"/>
      <c r="JS291" s="344"/>
      <c r="JT291" s="345"/>
      <c r="JU291" s="344"/>
      <c r="JV291" s="344"/>
      <c r="JW291" s="344"/>
      <c r="JX291" s="344"/>
      <c r="JY291" s="344"/>
      <c r="JZ291" s="345"/>
      <c r="KA291" s="348"/>
      <c r="KB291" s="349"/>
      <c r="KC291" s="350"/>
      <c r="KD291" s="341"/>
      <c r="KE291" s="342"/>
      <c r="KF291" s="343"/>
      <c r="KG291" s="343"/>
      <c r="KH291" s="344"/>
      <c r="KI291" s="344"/>
      <c r="KJ291" s="344"/>
      <c r="KK291" s="345"/>
      <c r="KL291" s="344"/>
      <c r="KM291" s="344"/>
      <c r="KN291" s="344"/>
      <c r="KO291" s="344"/>
      <c r="KP291" s="344"/>
      <c r="KQ291" s="345"/>
      <c r="KR291" s="348"/>
      <c r="KS291" s="349"/>
      <c r="KT291" s="350"/>
      <c r="KU291" s="351"/>
    </row>
    <row r="292" ht="15.75" hidden="1" customHeight="1">
      <c r="A292" s="341"/>
      <c r="B292" s="342"/>
      <c r="C292" s="343"/>
      <c r="D292" s="343"/>
      <c r="E292" s="344"/>
      <c r="F292" s="344"/>
      <c r="G292" s="344"/>
      <c r="H292" s="345"/>
      <c r="I292" s="344"/>
      <c r="J292" s="344"/>
      <c r="K292" s="344"/>
      <c r="L292" s="344"/>
      <c r="M292" s="344"/>
      <c r="N292" s="345"/>
      <c r="O292" s="348"/>
      <c r="P292" s="349"/>
      <c r="Q292" s="350"/>
      <c r="R292" s="341"/>
      <c r="S292" s="342"/>
      <c r="T292" s="343"/>
      <c r="U292" s="343"/>
      <c r="V292" s="344"/>
      <c r="W292" s="344"/>
      <c r="X292" s="344"/>
      <c r="Y292" s="345"/>
      <c r="Z292" s="344"/>
      <c r="AA292" s="344"/>
      <c r="AB292" s="344"/>
      <c r="AC292" s="344"/>
      <c r="AD292" s="344"/>
      <c r="AE292" s="345"/>
      <c r="AF292" s="348"/>
      <c r="AG292" s="349"/>
      <c r="AH292" s="350"/>
      <c r="AI292" s="341"/>
      <c r="AJ292" s="342"/>
      <c r="AK292" s="343"/>
      <c r="AL292" s="343"/>
      <c r="AM292" s="344"/>
      <c r="AN292" s="344"/>
      <c r="AO292" s="344"/>
      <c r="AP292" s="345"/>
      <c r="AQ292" s="344"/>
      <c r="AR292" s="344"/>
      <c r="AS292" s="344"/>
      <c r="AT292" s="344"/>
      <c r="AU292" s="344"/>
      <c r="AV292" s="345"/>
      <c r="AW292" s="348"/>
      <c r="AX292" s="349"/>
      <c r="AY292" s="350"/>
      <c r="AZ292" s="341"/>
      <c r="BA292" s="342"/>
      <c r="BB292" s="343"/>
      <c r="BC292" s="343"/>
      <c r="BD292" s="344"/>
      <c r="BE292" s="344"/>
      <c r="BF292" s="344"/>
      <c r="BG292" s="345"/>
      <c r="BH292" s="344"/>
      <c r="BI292" s="344"/>
      <c r="BJ292" s="344"/>
      <c r="BK292" s="344"/>
      <c r="BL292" s="344"/>
      <c r="BM292" s="345"/>
      <c r="BN292" s="348"/>
      <c r="BO292" s="349"/>
      <c r="BP292" s="350"/>
      <c r="BQ292" s="341"/>
      <c r="BR292" s="342"/>
      <c r="BS292" s="343"/>
      <c r="BT292" s="343"/>
      <c r="BU292" s="344"/>
      <c r="BV292" s="344"/>
      <c r="BW292" s="344"/>
      <c r="BX292" s="345"/>
      <c r="BY292" s="344"/>
      <c r="BZ292" s="344"/>
      <c r="CA292" s="344"/>
      <c r="CB292" s="344"/>
      <c r="CC292" s="344"/>
      <c r="CD292" s="345"/>
      <c r="CE292" s="348"/>
      <c r="CF292" s="349"/>
      <c r="CG292" s="350"/>
      <c r="CH292" s="341"/>
      <c r="CI292" s="342"/>
      <c r="CJ292" s="343"/>
      <c r="CK292" s="343"/>
      <c r="CL292" s="344"/>
      <c r="CM292" s="344"/>
      <c r="CN292" s="344"/>
      <c r="CO292" s="345"/>
      <c r="CP292" s="344"/>
      <c r="CQ292" s="344"/>
      <c r="CR292" s="344"/>
      <c r="CS292" s="344"/>
      <c r="CT292" s="344"/>
      <c r="CU292" s="345"/>
      <c r="CV292" s="348"/>
      <c r="CW292" s="349"/>
      <c r="CX292" s="350"/>
      <c r="CY292" s="341"/>
      <c r="CZ292" s="342"/>
      <c r="DA292" s="343"/>
      <c r="DB292" s="343"/>
      <c r="DC292" s="344"/>
      <c r="DD292" s="344"/>
      <c r="DE292" s="344"/>
      <c r="DF292" s="345"/>
      <c r="DG292" s="344"/>
      <c r="DH292" s="344"/>
      <c r="DI292" s="344"/>
      <c r="DJ292" s="344"/>
      <c r="DK292" s="344"/>
      <c r="DL292" s="345"/>
      <c r="DM292" s="348"/>
      <c r="DN292" s="349"/>
      <c r="DO292" s="350"/>
      <c r="DP292" s="341"/>
      <c r="DQ292" s="342"/>
      <c r="DR292" s="343"/>
      <c r="DS292" s="343"/>
      <c r="DT292" s="344"/>
      <c r="DU292" s="344"/>
      <c r="DV292" s="344"/>
      <c r="DW292" s="345"/>
      <c r="DX292" s="344"/>
      <c r="DY292" s="344"/>
      <c r="DZ292" s="344"/>
      <c r="EA292" s="344"/>
      <c r="EB292" s="344"/>
      <c r="EC292" s="345"/>
      <c r="ED292" s="348"/>
      <c r="EE292" s="349"/>
      <c r="EF292" s="350"/>
      <c r="EG292" s="341"/>
      <c r="EH292" s="342"/>
      <c r="EI292" s="343"/>
      <c r="EJ292" s="343"/>
      <c r="EK292" s="344"/>
      <c r="EL292" s="344"/>
      <c r="EM292" s="344"/>
      <c r="EN292" s="345"/>
      <c r="EO292" s="344"/>
      <c r="EP292" s="344"/>
      <c r="EQ292" s="344"/>
      <c r="ER292" s="344"/>
      <c r="ES292" s="344"/>
      <c r="ET292" s="345"/>
      <c r="EU292" s="348"/>
      <c r="EV292" s="349"/>
      <c r="EW292" s="350"/>
      <c r="EX292" s="341"/>
      <c r="EY292" s="342"/>
      <c r="EZ292" s="343"/>
      <c r="FA292" s="343"/>
      <c r="FB292" s="344"/>
      <c r="FC292" s="344"/>
      <c r="FD292" s="344"/>
      <c r="FE292" s="345"/>
      <c r="FF292" s="344"/>
      <c r="FG292" s="344"/>
      <c r="FH292" s="344"/>
      <c r="FI292" s="344"/>
      <c r="FJ292" s="344"/>
      <c r="FK292" s="345"/>
      <c r="FL292" s="348"/>
      <c r="FM292" s="349"/>
      <c r="FN292" s="350"/>
      <c r="FO292" s="341"/>
      <c r="FP292" s="342"/>
      <c r="FQ292" s="343"/>
      <c r="FR292" s="343"/>
      <c r="FS292" s="344"/>
      <c r="FT292" s="344"/>
      <c r="FU292" s="344"/>
      <c r="FV292" s="345"/>
      <c r="FW292" s="344"/>
      <c r="FX292" s="344"/>
      <c r="FY292" s="344"/>
      <c r="FZ292" s="344"/>
      <c r="GA292" s="344"/>
      <c r="GB292" s="345"/>
      <c r="GC292" s="348"/>
      <c r="GD292" s="349"/>
      <c r="GE292" s="350"/>
      <c r="GF292" s="341"/>
      <c r="GG292" s="342"/>
      <c r="GH292" s="343"/>
      <c r="GI292" s="343"/>
      <c r="GJ292" s="344"/>
      <c r="GK292" s="344"/>
      <c r="GL292" s="344"/>
      <c r="GM292" s="345"/>
      <c r="GN292" s="344"/>
      <c r="GO292" s="344"/>
      <c r="GP292" s="344"/>
      <c r="GQ292" s="344"/>
      <c r="GR292" s="344"/>
      <c r="GS292" s="345"/>
      <c r="GT292" s="348"/>
      <c r="GU292" s="349"/>
      <c r="GV292" s="350"/>
      <c r="GW292" s="341"/>
      <c r="GX292" s="342"/>
      <c r="GY292" s="343"/>
      <c r="GZ292" s="343"/>
      <c r="HA292" s="344"/>
      <c r="HB292" s="344"/>
      <c r="HC292" s="344"/>
      <c r="HD292" s="345"/>
      <c r="HE292" s="344"/>
      <c r="HF292" s="344"/>
      <c r="HG292" s="344"/>
      <c r="HH292" s="344"/>
      <c r="HI292" s="344"/>
      <c r="HJ292" s="345"/>
      <c r="HK292" s="348"/>
      <c r="HL292" s="349"/>
      <c r="HM292" s="350"/>
      <c r="HN292" s="341"/>
      <c r="HO292" s="342"/>
      <c r="HP292" s="343"/>
      <c r="HQ292" s="343"/>
      <c r="HR292" s="344"/>
      <c r="HS292" s="344"/>
      <c r="HT292" s="344"/>
      <c r="HU292" s="345"/>
      <c r="HV292" s="344"/>
      <c r="HW292" s="344"/>
      <c r="HX292" s="344"/>
      <c r="HY292" s="344"/>
      <c r="HZ292" s="344"/>
      <c r="IA292" s="345"/>
      <c r="IB292" s="348"/>
      <c r="IC292" s="349"/>
      <c r="ID292" s="350"/>
      <c r="IE292" s="341"/>
      <c r="IF292" s="342"/>
      <c r="IG292" s="343"/>
      <c r="IH292" s="343"/>
      <c r="II292" s="344"/>
      <c r="IJ292" s="344"/>
      <c r="IK292" s="344"/>
      <c r="IL292" s="345"/>
      <c r="IM292" s="344"/>
      <c r="IN292" s="344"/>
      <c r="IO292" s="344"/>
      <c r="IP292" s="344"/>
      <c r="IQ292" s="344"/>
      <c r="IR292" s="345"/>
      <c r="IS292" s="348"/>
      <c r="IT292" s="349"/>
      <c r="IU292" s="350"/>
      <c r="IV292" s="341"/>
      <c r="IW292" s="342"/>
      <c r="IX292" s="343"/>
      <c r="IY292" s="343"/>
      <c r="IZ292" s="344"/>
      <c r="JA292" s="344"/>
      <c r="JB292" s="344"/>
      <c r="JC292" s="345"/>
      <c r="JD292" s="344"/>
      <c r="JE292" s="344"/>
      <c r="JF292" s="344"/>
      <c r="JG292" s="344"/>
      <c r="JH292" s="344"/>
      <c r="JI292" s="345"/>
      <c r="JJ292" s="348"/>
      <c r="JK292" s="349"/>
      <c r="JL292" s="350"/>
      <c r="JM292" s="341"/>
      <c r="JN292" s="342"/>
      <c r="JO292" s="343"/>
      <c r="JP292" s="343"/>
      <c r="JQ292" s="344"/>
      <c r="JR292" s="344"/>
      <c r="JS292" s="344"/>
      <c r="JT292" s="345"/>
      <c r="JU292" s="344"/>
      <c r="JV292" s="344"/>
      <c r="JW292" s="344"/>
      <c r="JX292" s="344"/>
      <c r="JY292" s="344"/>
      <c r="JZ292" s="345"/>
      <c r="KA292" s="348"/>
      <c r="KB292" s="349"/>
      <c r="KC292" s="350"/>
      <c r="KD292" s="341"/>
      <c r="KE292" s="342"/>
      <c r="KF292" s="343"/>
      <c r="KG292" s="343"/>
      <c r="KH292" s="344"/>
      <c r="KI292" s="344"/>
      <c r="KJ292" s="344"/>
      <c r="KK292" s="345"/>
      <c r="KL292" s="344"/>
      <c r="KM292" s="344"/>
      <c r="KN292" s="344"/>
      <c r="KO292" s="344"/>
      <c r="KP292" s="344"/>
      <c r="KQ292" s="345"/>
      <c r="KR292" s="348"/>
      <c r="KS292" s="349"/>
      <c r="KT292" s="350"/>
      <c r="KU292" s="351"/>
    </row>
    <row r="293" ht="15.75" hidden="1" customHeight="1">
      <c r="A293" s="341"/>
      <c r="B293" s="342"/>
      <c r="C293" s="343"/>
      <c r="D293" s="343"/>
      <c r="E293" s="344"/>
      <c r="F293" s="344"/>
      <c r="G293" s="344"/>
      <c r="H293" s="345"/>
      <c r="I293" s="344"/>
      <c r="J293" s="344"/>
      <c r="K293" s="344"/>
      <c r="L293" s="344"/>
      <c r="M293" s="344"/>
      <c r="N293" s="345"/>
      <c r="O293" s="348"/>
      <c r="P293" s="349"/>
      <c r="Q293" s="350"/>
      <c r="R293" s="341"/>
      <c r="S293" s="342"/>
      <c r="T293" s="343"/>
      <c r="U293" s="343"/>
      <c r="V293" s="344"/>
      <c r="W293" s="344"/>
      <c r="X293" s="344"/>
      <c r="Y293" s="345"/>
      <c r="Z293" s="344"/>
      <c r="AA293" s="344"/>
      <c r="AB293" s="344"/>
      <c r="AC293" s="344"/>
      <c r="AD293" s="344"/>
      <c r="AE293" s="345"/>
      <c r="AF293" s="348"/>
      <c r="AG293" s="349"/>
      <c r="AH293" s="350"/>
      <c r="AI293" s="341"/>
      <c r="AJ293" s="342"/>
      <c r="AK293" s="343"/>
      <c r="AL293" s="343"/>
      <c r="AM293" s="344"/>
      <c r="AN293" s="344"/>
      <c r="AO293" s="344"/>
      <c r="AP293" s="345"/>
      <c r="AQ293" s="344"/>
      <c r="AR293" s="344"/>
      <c r="AS293" s="344"/>
      <c r="AT293" s="344"/>
      <c r="AU293" s="344"/>
      <c r="AV293" s="345"/>
      <c r="AW293" s="348"/>
      <c r="AX293" s="349"/>
      <c r="AY293" s="350"/>
      <c r="AZ293" s="341"/>
      <c r="BA293" s="342"/>
      <c r="BB293" s="343"/>
      <c r="BC293" s="343"/>
      <c r="BD293" s="344"/>
      <c r="BE293" s="344"/>
      <c r="BF293" s="344"/>
      <c r="BG293" s="345"/>
      <c r="BH293" s="344"/>
      <c r="BI293" s="344"/>
      <c r="BJ293" s="344"/>
      <c r="BK293" s="344"/>
      <c r="BL293" s="344"/>
      <c r="BM293" s="345"/>
      <c r="BN293" s="348"/>
      <c r="BO293" s="349"/>
      <c r="BP293" s="350"/>
      <c r="BQ293" s="341"/>
      <c r="BR293" s="342"/>
      <c r="BS293" s="343"/>
      <c r="BT293" s="343"/>
      <c r="BU293" s="344"/>
      <c r="BV293" s="344"/>
      <c r="BW293" s="344"/>
      <c r="BX293" s="345"/>
      <c r="BY293" s="344"/>
      <c r="BZ293" s="344"/>
      <c r="CA293" s="344"/>
      <c r="CB293" s="344"/>
      <c r="CC293" s="344"/>
      <c r="CD293" s="345"/>
      <c r="CE293" s="348"/>
      <c r="CF293" s="349"/>
      <c r="CG293" s="350"/>
      <c r="CH293" s="341"/>
      <c r="CI293" s="342"/>
      <c r="CJ293" s="343"/>
      <c r="CK293" s="343"/>
      <c r="CL293" s="344"/>
      <c r="CM293" s="344"/>
      <c r="CN293" s="344"/>
      <c r="CO293" s="345"/>
      <c r="CP293" s="344"/>
      <c r="CQ293" s="344"/>
      <c r="CR293" s="344"/>
      <c r="CS293" s="344"/>
      <c r="CT293" s="344"/>
      <c r="CU293" s="345"/>
      <c r="CV293" s="348"/>
      <c r="CW293" s="349"/>
      <c r="CX293" s="350"/>
      <c r="CY293" s="341"/>
      <c r="CZ293" s="342"/>
      <c r="DA293" s="343"/>
      <c r="DB293" s="343"/>
      <c r="DC293" s="344"/>
      <c r="DD293" s="344"/>
      <c r="DE293" s="344"/>
      <c r="DF293" s="345"/>
      <c r="DG293" s="344"/>
      <c r="DH293" s="344"/>
      <c r="DI293" s="344"/>
      <c r="DJ293" s="344"/>
      <c r="DK293" s="344"/>
      <c r="DL293" s="345"/>
      <c r="DM293" s="348"/>
      <c r="DN293" s="349"/>
      <c r="DO293" s="350"/>
      <c r="DP293" s="341"/>
      <c r="DQ293" s="342"/>
      <c r="DR293" s="343"/>
      <c r="DS293" s="343"/>
      <c r="DT293" s="344"/>
      <c r="DU293" s="344"/>
      <c r="DV293" s="344"/>
      <c r="DW293" s="345"/>
      <c r="DX293" s="344"/>
      <c r="DY293" s="344"/>
      <c r="DZ293" s="344"/>
      <c r="EA293" s="344"/>
      <c r="EB293" s="344"/>
      <c r="EC293" s="345"/>
      <c r="ED293" s="348"/>
      <c r="EE293" s="349"/>
      <c r="EF293" s="350"/>
      <c r="EG293" s="341"/>
      <c r="EH293" s="342"/>
      <c r="EI293" s="343"/>
      <c r="EJ293" s="343"/>
      <c r="EK293" s="344"/>
      <c r="EL293" s="344"/>
      <c r="EM293" s="344"/>
      <c r="EN293" s="345"/>
      <c r="EO293" s="344"/>
      <c r="EP293" s="344"/>
      <c r="EQ293" s="344"/>
      <c r="ER293" s="344"/>
      <c r="ES293" s="344"/>
      <c r="ET293" s="345"/>
      <c r="EU293" s="348"/>
      <c r="EV293" s="349"/>
      <c r="EW293" s="350"/>
      <c r="EX293" s="341"/>
      <c r="EY293" s="342"/>
      <c r="EZ293" s="343"/>
      <c r="FA293" s="343"/>
      <c r="FB293" s="344"/>
      <c r="FC293" s="344"/>
      <c r="FD293" s="344"/>
      <c r="FE293" s="345"/>
      <c r="FF293" s="344"/>
      <c r="FG293" s="344"/>
      <c r="FH293" s="344"/>
      <c r="FI293" s="344"/>
      <c r="FJ293" s="344"/>
      <c r="FK293" s="345"/>
      <c r="FL293" s="348"/>
      <c r="FM293" s="349"/>
      <c r="FN293" s="350"/>
      <c r="FO293" s="341"/>
      <c r="FP293" s="342"/>
      <c r="FQ293" s="343"/>
      <c r="FR293" s="343"/>
      <c r="FS293" s="344"/>
      <c r="FT293" s="344"/>
      <c r="FU293" s="344"/>
      <c r="FV293" s="345"/>
      <c r="FW293" s="344"/>
      <c r="FX293" s="344"/>
      <c r="FY293" s="344"/>
      <c r="FZ293" s="344"/>
      <c r="GA293" s="344"/>
      <c r="GB293" s="345"/>
      <c r="GC293" s="348"/>
      <c r="GD293" s="349"/>
      <c r="GE293" s="350"/>
      <c r="GF293" s="341"/>
      <c r="GG293" s="342"/>
      <c r="GH293" s="343"/>
      <c r="GI293" s="343"/>
      <c r="GJ293" s="344"/>
      <c r="GK293" s="344"/>
      <c r="GL293" s="344"/>
      <c r="GM293" s="345"/>
      <c r="GN293" s="344"/>
      <c r="GO293" s="344"/>
      <c r="GP293" s="344"/>
      <c r="GQ293" s="344"/>
      <c r="GR293" s="344"/>
      <c r="GS293" s="345"/>
      <c r="GT293" s="348"/>
      <c r="GU293" s="349"/>
      <c r="GV293" s="350"/>
      <c r="GW293" s="341"/>
      <c r="GX293" s="342"/>
      <c r="GY293" s="343"/>
      <c r="GZ293" s="343"/>
      <c r="HA293" s="344"/>
      <c r="HB293" s="344"/>
      <c r="HC293" s="344"/>
      <c r="HD293" s="345"/>
      <c r="HE293" s="344"/>
      <c r="HF293" s="344"/>
      <c r="HG293" s="344"/>
      <c r="HH293" s="344"/>
      <c r="HI293" s="344"/>
      <c r="HJ293" s="345"/>
      <c r="HK293" s="348"/>
      <c r="HL293" s="349"/>
      <c r="HM293" s="350"/>
      <c r="HN293" s="341"/>
      <c r="HO293" s="342"/>
      <c r="HP293" s="343"/>
      <c r="HQ293" s="343"/>
      <c r="HR293" s="344"/>
      <c r="HS293" s="344"/>
      <c r="HT293" s="344"/>
      <c r="HU293" s="345"/>
      <c r="HV293" s="344"/>
      <c r="HW293" s="344"/>
      <c r="HX293" s="344"/>
      <c r="HY293" s="344"/>
      <c r="HZ293" s="344"/>
      <c r="IA293" s="345"/>
      <c r="IB293" s="348"/>
      <c r="IC293" s="349"/>
      <c r="ID293" s="350"/>
      <c r="IE293" s="341"/>
      <c r="IF293" s="342"/>
      <c r="IG293" s="343"/>
      <c r="IH293" s="343"/>
      <c r="II293" s="344"/>
      <c r="IJ293" s="344"/>
      <c r="IK293" s="344"/>
      <c r="IL293" s="345"/>
      <c r="IM293" s="344"/>
      <c r="IN293" s="344"/>
      <c r="IO293" s="344"/>
      <c r="IP293" s="344"/>
      <c r="IQ293" s="344"/>
      <c r="IR293" s="345"/>
      <c r="IS293" s="348"/>
      <c r="IT293" s="349"/>
      <c r="IU293" s="350"/>
      <c r="IV293" s="341"/>
      <c r="IW293" s="342"/>
      <c r="IX293" s="343"/>
      <c r="IY293" s="343"/>
      <c r="IZ293" s="344"/>
      <c r="JA293" s="344"/>
      <c r="JB293" s="344"/>
      <c r="JC293" s="345"/>
      <c r="JD293" s="344"/>
      <c r="JE293" s="344"/>
      <c r="JF293" s="344"/>
      <c r="JG293" s="344"/>
      <c r="JH293" s="344"/>
      <c r="JI293" s="345"/>
      <c r="JJ293" s="348"/>
      <c r="JK293" s="349"/>
      <c r="JL293" s="350"/>
      <c r="JM293" s="341"/>
      <c r="JN293" s="342"/>
      <c r="JO293" s="343"/>
      <c r="JP293" s="343"/>
      <c r="JQ293" s="344"/>
      <c r="JR293" s="344"/>
      <c r="JS293" s="344"/>
      <c r="JT293" s="345"/>
      <c r="JU293" s="344"/>
      <c r="JV293" s="344"/>
      <c r="JW293" s="344"/>
      <c r="JX293" s="344"/>
      <c r="JY293" s="344"/>
      <c r="JZ293" s="345"/>
      <c r="KA293" s="348"/>
      <c r="KB293" s="349"/>
      <c r="KC293" s="350"/>
      <c r="KD293" s="341"/>
      <c r="KE293" s="342"/>
      <c r="KF293" s="343"/>
      <c r="KG293" s="343"/>
      <c r="KH293" s="344"/>
      <c r="KI293" s="344"/>
      <c r="KJ293" s="344"/>
      <c r="KK293" s="345"/>
      <c r="KL293" s="344"/>
      <c r="KM293" s="344"/>
      <c r="KN293" s="344"/>
      <c r="KO293" s="344"/>
      <c r="KP293" s="344"/>
      <c r="KQ293" s="345"/>
      <c r="KR293" s="348"/>
      <c r="KS293" s="349"/>
      <c r="KT293" s="350"/>
      <c r="KU293" s="351"/>
    </row>
    <row r="294" ht="15.75" hidden="1" customHeight="1">
      <c r="A294" s="341"/>
      <c r="B294" s="342"/>
      <c r="C294" s="343"/>
      <c r="D294" s="343"/>
      <c r="E294" s="344"/>
      <c r="F294" s="344"/>
      <c r="G294" s="344"/>
      <c r="H294" s="345"/>
      <c r="I294" s="344"/>
      <c r="J294" s="344"/>
      <c r="K294" s="344"/>
      <c r="L294" s="344"/>
      <c r="M294" s="344"/>
      <c r="N294" s="345"/>
      <c r="O294" s="348"/>
      <c r="P294" s="349"/>
      <c r="Q294" s="350"/>
      <c r="R294" s="341"/>
      <c r="S294" s="342"/>
      <c r="T294" s="343"/>
      <c r="U294" s="343"/>
      <c r="V294" s="344"/>
      <c r="W294" s="344"/>
      <c r="X294" s="344"/>
      <c r="Y294" s="345"/>
      <c r="Z294" s="344"/>
      <c r="AA294" s="344"/>
      <c r="AB294" s="344"/>
      <c r="AC294" s="344"/>
      <c r="AD294" s="344"/>
      <c r="AE294" s="345"/>
      <c r="AF294" s="348"/>
      <c r="AG294" s="349"/>
      <c r="AH294" s="350"/>
      <c r="AI294" s="341"/>
      <c r="AJ294" s="342"/>
      <c r="AK294" s="343"/>
      <c r="AL294" s="343"/>
      <c r="AM294" s="344"/>
      <c r="AN294" s="344"/>
      <c r="AO294" s="344"/>
      <c r="AP294" s="345"/>
      <c r="AQ294" s="344"/>
      <c r="AR294" s="344"/>
      <c r="AS294" s="344"/>
      <c r="AT294" s="344"/>
      <c r="AU294" s="344"/>
      <c r="AV294" s="345"/>
      <c r="AW294" s="348"/>
      <c r="AX294" s="349"/>
      <c r="AY294" s="350"/>
      <c r="AZ294" s="341"/>
      <c r="BA294" s="342"/>
      <c r="BB294" s="343"/>
      <c r="BC294" s="343"/>
      <c r="BD294" s="344"/>
      <c r="BE294" s="344"/>
      <c r="BF294" s="344"/>
      <c r="BG294" s="345"/>
      <c r="BH294" s="344"/>
      <c r="BI294" s="344"/>
      <c r="BJ294" s="344"/>
      <c r="BK294" s="344"/>
      <c r="BL294" s="344"/>
      <c r="BM294" s="345"/>
      <c r="BN294" s="348"/>
      <c r="BO294" s="349"/>
      <c r="BP294" s="350"/>
      <c r="BQ294" s="341"/>
      <c r="BR294" s="342"/>
      <c r="BS294" s="343"/>
      <c r="BT294" s="343"/>
      <c r="BU294" s="344"/>
      <c r="BV294" s="344"/>
      <c r="BW294" s="344"/>
      <c r="BX294" s="345"/>
      <c r="BY294" s="344"/>
      <c r="BZ294" s="344"/>
      <c r="CA294" s="344"/>
      <c r="CB294" s="344"/>
      <c r="CC294" s="344"/>
      <c r="CD294" s="345"/>
      <c r="CE294" s="348"/>
      <c r="CF294" s="349"/>
      <c r="CG294" s="350"/>
      <c r="CH294" s="341"/>
      <c r="CI294" s="342"/>
      <c r="CJ294" s="343"/>
      <c r="CK294" s="343"/>
      <c r="CL294" s="344"/>
      <c r="CM294" s="344"/>
      <c r="CN294" s="344"/>
      <c r="CO294" s="345"/>
      <c r="CP294" s="344"/>
      <c r="CQ294" s="344"/>
      <c r="CR294" s="344"/>
      <c r="CS294" s="344"/>
      <c r="CT294" s="344"/>
      <c r="CU294" s="345"/>
      <c r="CV294" s="348"/>
      <c r="CW294" s="349"/>
      <c r="CX294" s="350"/>
      <c r="CY294" s="341"/>
      <c r="CZ294" s="342"/>
      <c r="DA294" s="343"/>
      <c r="DB294" s="343"/>
      <c r="DC294" s="344"/>
      <c r="DD294" s="344"/>
      <c r="DE294" s="344"/>
      <c r="DF294" s="345"/>
      <c r="DG294" s="344"/>
      <c r="DH294" s="344"/>
      <c r="DI294" s="344"/>
      <c r="DJ294" s="344"/>
      <c r="DK294" s="344"/>
      <c r="DL294" s="345"/>
      <c r="DM294" s="348"/>
      <c r="DN294" s="349"/>
      <c r="DO294" s="350"/>
      <c r="DP294" s="341"/>
      <c r="DQ294" s="342"/>
      <c r="DR294" s="343"/>
      <c r="DS294" s="343"/>
      <c r="DT294" s="344"/>
      <c r="DU294" s="344"/>
      <c r="DV294" s="344"/>
      <c r="DW294" s="345"/>
      <c r="DX294" s="344"/>
      <c r="DY294" s="344"/>
      <c r="DZ294" s="344"/>
      <c r="EA294" s="344"/>
      <c r="EB294" s="344"/>
      <c r="EC294" s="345"/>
      <c r="ED294" s="348"/>
      <c r="EE294" s="349"/>
      <c r="EF294" s="350"/>
      <c r="EG294" s="341"/>
      <c r="EH294" s="342"/>
      <c r="EI294" s="343"/>
      <c r="EJ294" s="343"/>
      <c r="EK294" s="344"/>
      <c r="EL294" s="344"/>
      <c r="EM294" s="344"/>
      <c r="EN294" s="345"/>
      <c r="EO294" s="344"/>
      <c r="EP294" s="344"/>
      <c r="EQ294" s="344"/>
      <c r="ER294" s="344"/>
      <c r="ES294" s="344"/>
      <c r="ET294" s="345"/>
      <c r="EU294" s="348"/>
      <c r="EV294" s="349"/>
      <c r="EW294" s="350"/>
      <c r="EX294" s="341"/>
      <c r="EY294" s="342"/>
      <c r="EZ294" s="343"/>
      <c r="FA294" s="343"/>
      <c r="FB294" s="344"/>
      <c r="FC294" s="344"/>
      <c r="FD294" s="344"/>
      <c r="FE294" s="345"/>
      <c r="FF294" s="344"/>
      <c r="FG294" s="344"/>
      <c r="FH294" s="344"/>
      <c r="FI294" s="344"/>
      <c r="FJ294" s="344"/>
      <c r="FK294" s="345"/>
      <c r="FL294" s="348"/>
      <c r="FM294" s="349"/>
      <c r="FN294" s="350"/>
      <c r="FO294" s="341"/>
      <c r="FP294" s="342"/>
      <c r="FQ294" s="343"/>
      <c r="FR294" s="343"/>
      <c r="FS294" s="344"/>
      <c r="FT294" s="344"/>
      <c r="FU294" s="344"/>
      <c r="FV294" s="345"/>
      <c r="FW294" s="344"/>
      <c r="FX294" s="344"/>
      <c r="FY294" s="344"/>
      <c r="FZ294" s="344"/>
      <c r="GA294" s="344"/>
      <c r="GB294" s="345"/>
      <c r="GC294" s="348"/>
      <c r="GD294" s="349"/>
      <c r="GE294" s="350"/>
      <c r="GF294" s="341"/>
      <c r="GG294" s="342"/>
      <c r="GH294" s="343"/>
      <c r="GI294" s="343"/>
      <c r="GJ294" s="344"/>
      <c r="GK294" s="344"/>
      <c r="GL294" s="344"/>
      <c r="GM294" s="345"/>
      <c r="GN294" s="344"/>
      <c r="GO294" s="344"/>
      <c r="GP294" s="344"/>
      <c r="GQ294" s="344"/>
      <c r="GR294" s="344"/>
      <c r="GS294" s="345"/>
      <c r="GT294" s="348"/>
      <c r="GU294" s="349"/>
      <c r="GV294" s="350"/>
      <c r="GW294" s="341"/>
      <c r="GX294" s="342"/>
      <c r="GY294" s="343"/>
      <c r="GZ294" s="343"/>
      <c r="HA294" s="344"/>
      <c r="HB294" s="344"/>
      <c r="HC294" s="344"/>
      <c r="HD294" s="345"/>
      <c r="HE294" s="344"/>
      <c r="HF294" s="344"/>
      <c r="HG294" s="344"/>
      <c r="HH294" s="344"/>
      <c r="HI294" s="344"/>
      <c r="HJ294" s="345"/>
      <c r="HK294" s="348"/>
      <c r="HL294" s="349"/>
      <c r="HM294" s="350"/>
      <c r="HN294" s="341"/>
      <c r="HO294" s="342"/>
      <c r="HP294" s="343"/>
      <c r="HQ294" s="343"/>
      <c r="HR294" s="344"/>
      <c r="HS294" s="344"/>
      <c r="HT294" s="344"/>
      <c r="HU294" s="345"/>
      <c r="HV294" s="344"/>
      <c r="HW294" s="344"/>
      <c r="HX294" s="344"/>
      <c r="HY294" s="344"/>
      <c r="HZ294" s="344"/>
      <c r="IA294" s="345"/>
      <c r="IB294" s="348"/>
      <c r="IC294" s="349"/>
      <c r="ID294" s="350"/>
      <c r="IE294" s="341"/>
      <c r="IF294" s="342"/>
      <c r="IG294" s="343"/>
      <c r="IH294" s="343"/>
      <c r="II294" s="344"/>
      <c r="IJ294" s="344"/>
      <c r="IK294" s="344"/>
      <c r="IL294" s="345"/>
      <c r="IM294" s="344"/>
      <c r="IN294" s="344"/>
      <c r="IO294" s="344"/>
      <c r="IP294" s="344"/>
      <c r="IQ294" s="344"/>
      <c r="IR294" s="345"/>
      <c r="IS294" s="348"/>
      <c r="IT294" s="349"/>
      <c r="IU294" s="350"/>
      <c r="IV294" s="341"/>
      <c r="IW294" s="342"/>
      <c r="IX294" s="343"/>
      <c r="IY294" s="343"/>
      <c r="IZ294" s="344"/>
      <c r="JA294" s="344"/>
      <c r="JB294" s="344"/>
      <c r="JC294" s="345"/>
      <c r="JD294" s="344"/>
      <c r="JE294" s="344"/>
      <c r="JF294" s="344"/>
      <c r="JG294" s="344"/>
      <c r="JH294" s="344"/>
      <c r="JI294" s="345"/>
      <c r="JJ294" s="348"/>
      <c r="JK294" s="349"/>
      <c r="JL294" s="350"/>
      <c r="JM294" s="341"/>
      <c r="JN294" s="342"/>
      <c r="JO294" s="343"/>
      <c r="JP294" s="343"/>
      <c r="JQ294" s="344"/>
      <c r="JR294" s="344"/>
      <c r="JS294" s="344"/>
      <c r="JT294" s="345"/>
      <c r="JU294" s="344"/>
      <c r="JV294" s="344"/>
      <c r="JW294" s="344"/>
      <c r="JX294" s="344"/>
      <c r="JY294" s="344"/>
      <c r="JZ294" s="345"/>
      <c r="KA294" s="348"/>
      <c r="KB294" s="349"/>
      <c r="KC294" s="350"/>
      <c r="KD294" s="341"/>
      <c r="KE294" s="342"/>
      <c r="KF294" s="343"/>
      <c r="KG294" s="343"/>
      <c r="KH294" s="344"/>
      <c r="KI294" s="344"/>
      <c r="KJ294" s="344"/>
      <c r="KK294" s="345"/>
      <c r="KL294" s="344"/>
      <c r="KM294" s="344"/>
      <c r="KN294" s="344"/>
      <c r="KO294" s="344"/>
      <c r="KP294" s="344"/>
      <c r="KQ294" s="345"/>
      <c r="KR294" s="348"/>
      <c r="KS294" s="349"/>
      <c r="KT294" s="350"/>
      <c r="KU294" s="351"/>
    </row>
    <row r="295" ht="15.75" hidden="1" customHeight="1">
      <c r="A295" s="341"/>
      <c r="B295" s="342"/>
      <c r="C295" s="343"/>
      <c r="D295" s="343"/>
      <c r="E295" s="344"/>
      <c r="F295" s="344"/>
      <c r="G295" s="344"/>
      <c r="H295" s="345"/>
      <c r="I295" s="344"/>
      <c r="J295" s="344"/>
      <c r="K295" s="344"/>
      <c r="L295" s="344"/>
      <c r="M295" s="344"/>
      <c r="N295" s="345"/>
      <c r="O295" s="348"/>
      <c r="P295" s="349"/>
      <c r="Q295" s="350"/>
      <c r="R295" s="341"/>
      <c r="S295" s="342"/>
      <c r="T295" s="343"/>
      <c r="U295" s="343"/>
      <c r="V295" s="344"/>
      <c r="W295" s="344"/>
      <c r="X295" s="344"/>
      <c r="Y295" s="345"/>
      <c r="Z295" s="344"/>
      <c r="AA295" s="344"/>
      <c r="AB295" s="344"/>
      <c r="AC295" s="344"/>
      <c r="AD295" s="344"/>
      <c r="AE295" s="345"/>
      <c r="AF295" s="348"/>
      <c r="AG295" s="349"/>
      <c r="AH295" s="350"/>
      <c r="AI295" s="341"/>
      <c r="AJ295" s="342"/>
      <c r="AK295" s="343"/>
      <c r="AL295" s="343"/>
      <c r="AM295" s="344"/>
      <c r="AN295" s="344"/>
      <c r="AO295" s="344"/>
      <c r="AP295" s="345"/>
      <c r="AQ295" s="344"/>
      <c r="AR295" s="344"/>
      <c r="AS295" s="344"/>
      <c r="AT295" s="344"/>
      <c r="AU295" s="344"/>
      <c r="AV295" s="345"/>
      <c r="AW295" s="348"/>
      <c r="AX295" s="349"/>
      <c r="AY295" s="350"/>
      <c r="AZ295" s="341"/>
      <c r="BA295" s="342"/>
      <c r="BB295" s="343"/>
      <c r="BC295" s="343"/>
      <c r="BD295" s="344"/>
      <c r="BE295" s="344"/>
      <c r="BF295" s="344"/>
      <c r="BG295" s="345"/>
      <c r="BH295" s="344"/>
      <c r="BI295" s="344"/>
      <c r="BJ295" s="344"/>
      <c r="BK295" s="344"/>
      <c r="BL295" s="344"/>
      <c r="BM295" s="345"/>
      <c r="BN295" s="348"/>
      <c r="BO295" s="349"/>
      <c r="BP295" s="350"/>
      <c r="BQ295" s="341"/>
      <c r="BR295" s="342"/>
      <c r="BS295" s="343"/>
      <c r="BT295" s="343"/>
      <c r="BU295" s="344"/>
      <c r="BV295" s="344"/>
      <c r="BW295" s="344"/>
      <c r="BX295" s="345"/>
      <c r="BY295" s="344"/>
      <c r="BZ295" s="344"/>
      <c r="CA295" s="344"/>
      <c r="CB295" s="344"/>
      <c r="CC295" s="344"/>
      <c r="CD295" s="345"/>
      <c r="CE295" s="348"/>
      <c r="CF295" s="349"/>
      <c r="CG295" s="350"/>
      <c r="CH295" s="341"/>
      <c r="CI295" s="342"/>
      <c r="CJ295" s="343"/>
      <c r="CK295" s="343"/>
      <c r="CL295" s="344"/>
      <c r="CM295" s="344"/>
      <c r="CN295" s="344"/>
      <c r="CO295" s="345"/>
      <c r="CP295" s="344"/>
      <c r="CQ295" s="344"/>
      <c r="CR295" s="344"/>
      <c r="CS295" s="344"/>
      <c r="CT295" s="344"/>
      <c r="CU295" s="345"/>
      <c r="CV295" s="348"/>
      <c r="CW295" s="349"/>
      <c r="CX295" s="350"/>
      <c r="CY295" s="341"/>
      <c r="CZ295" s="342"/>
      <c r="DA295" s="343"/>
      <c r="DB295" s="343"/>
      <c r="DC295" s="344"/>
      <c r="DD295" s="344"/>
      <c r="DE295" s="344"/>
      <c r="DF295" s="345"/>
      <c r="DG295" s="344"/>
      <c r="DH295" s="344"/>
      <c r="DI295" s="344"/>
      <c r="DJ295" s="344"/>
      <c r="DK295" s="344"/>
      <c r="DL295" s="345"/>
      <c r="DM295" s="348"/>
      <c r="DN295" s="349"/>
      <c r="DO295" s="350"/>
      <c r="DP295" s="341"/>
      <c r="DQ295" s="342"/>
      <c r="DR295" s="343"/>
      <c r="DS295" s="343"/>
      <c r="DT295" s="344"/>
      <c r="DU295" s="344"/>
      <c r="DV295" s="344"/>
      <c r="DW295" s="345"/>
      <c r="DX295" s="344"/>
      <c r="DY295" s="344"/>
      <c r="DZ295" s="344"/>
      <c r="EA295" s="344"/>
      <c r="EB295" s="344"/>
      <c r="EC295" s="345"/>
      <c r="ED295" s="348"/>
      <c r="EE295" s="349"/>
      <c r="EF295" s="350"/>
      <c r="EG295" s="341"/>
      <c r="EH295" s="342"/>
      <c r="EI295" s="343"/>
      <c r="EJ295" s="343"/>
      <c r="EK295" s="344"/>
      <c r="EL295" s="344"/>
      <c r="EM295" s="344"/>
      <c r="EN295" s="345"/>
      <c r="EO295" s="344"/>
      <c r="EP295" s="344"/>
      <c r="EQ295" s="344"/>
      <c r="ER295" s="344"/>
      <c r="ES295" s="344"/>
      <c r="ET295" s="345"/>
      <c r="EU295" s="348"/>
      <c r="EV295" s="349"/>
      <c r="EW295" s="350"/>
      <c r="EX295" s="341"/>
      <c r="EY295" s="342"/>
      <c r="EZ295" s="343"/>
      <c r="FA295" s="343"/>
      <c r="FB295" s="344"/>
      <c r="FC295" s="344"/>
      <c r="FD295" s="344"/>
      <c r="FE295" s="345"/>
      <c r="FF295" s="344"/>
      <c r="FG295" s="344"/>
      <c r="FH295" s="344"/>
      <c r="FI295" s="344"/>
      <c r="FJ295" s="344"/>
      <c r="FK295" s="345"/>
      <c r="FL295" s="348"/>
      <c r="FM295" s="349"/>
      <c r="FN295" s="350"/>
      <c r="FO295" s="341"/>
      <c r="FP295" s="342"/>
      <c r="FQ295" s="343"/>
      <c r="FR295" s="343"/>
      <c r="FS295" s="344"/>
      <c r="FT295" s="344"/>
      <c r="FU295" s="344"/>
      <c r="FV295" s="345"/>
      <c r="FW295" s="344"/>
      <c r="FX295" s="344"/>
      <c r="FY295" s="344"/>
      <c r="FZ295" s="344"/>
      <c r="GA295" s="344"/>
      <c r="GB295" s="345"/>
      <c r="GC295" s="348"/>
      <c r="GD295" s="349"/>
      <c r="GE295" s="350"/>
      <c r="GF295" s="341"/>
      <c r="GG295" s="342"/>
      <c r="GH295" s="343"/>
      <c r="GI295" s="343"/>
      <c r="GJ295" s="344"/>
      <c r="GK295" s="344"/>
      <c r="GL295" s="344"/>
      <c r="GM295" s="345"/>
      <c r="GN295" s="344"/>
      <c r="GO295" s="344"/>
      <c r="GP295" s="344"/>
      <c r="GQ295" s="344"/>
      <c r="GR295" s="344"/>
      <c r="GS295" s="345"/>
      <c r="GT295" s="348"/>
      <c r="GU295" s="349"/>
      <c r="GV295" s="350"/>
      <c r="GW295" s="341"/>
      <c r="GX295" s="342"/>
      <c r="GY295" s="343"/>
      <c r="GZ295" s="343"/>
      <c r="HA295" s="344"/>
      <c r="HB295" s="344"/>
      <c r="HC295" s="344"/>
      <c r="HD295" s="345"/>
      <c r="HE295" s="344"/>
      <c r="HF295" s="344"/>
      <c r="HG295" s="344"/>
      <c r="HH295" s="344"/>
      <c r="HI295" s="344"/>
      <c r="HJ295" s="345"/>
      <c r="HK295" s="348"/>
      <c r="HL295" s="349"/>
      <c r="HM295" s="350"/>
      <c r="HN295" s="341"/>
      <c r="HO295" s="342"/>
      <c r="HP295" s="343"/>
      <c r="HQ295" s="343"/>
      <c r="HR295" s="344"/>
      <c r="HS295" s="344"/>
      <c r="HT295" s="344"/>
      <c r="HU295" s="345"/>
      <c r="HV295" s="344"/>
      <c r="HW295" s="344"/>
      <c r="HX295" s="344"/>
      <c r="HY295" s="344"/>
      <c r="HZ295" s="344"/>
      <c r="IA295" s="345"/>
      <c r="IB295" s="348"/>
      <c r="IC295" s="349"/>
      <c r="ID295" s="350"/>
      <c r="IE295" s="341"/>
      <c r="IF295" s="342"/>
      <c r="IG295" s="343"/>
      <c r="IH295" s="343"/>
      <c r="II295" s="344"/>
      <c r="IJ295" s="344"/>
      <c r="IK295" s="344"/>
      <c r="IL295" s="345"/>
      <c r="IM295" s="344"/>
      <c r="IN295" s="344"/>
      <c r="IO295" s="344"/>
      <c r="IP295" s="344"/>
      <c r="IQ295" s="344"/>
      <c r="IR295" s="345"/>
      <c r="IS295" s="348"/>
      <c r="IT295" s="349"/>
      <c r="IU295" s="350"/>
      <c r="IV295" s="341"/>
      <c r="IW295" s="342"/>
      <c r="IX295" s="343"/>
      <c r="IY295" s="343"/>
      <c r="IZ295" s="344"/>
      <c r="JA295" s="344"/>
      <c r="JB295" s="344"/>
      <c r="JC295" s="345"/>
      <c r="JD295" s="344"/>
      <c r="JE295" s="344"/>
      <c r="JF295" s="344"/>
      <c r="JG295" s="344"/>
      <c r="JH295" s="344"/>
      <c r="JI295" s="345"/>
      <c r="JJ295" s="348"/>
      <c r="JK295" s="349"/>
      <c r="JL295" s="350"/>
      <c r="JM295" s="341"/>
      <c r="JN295" s="342"/>
      <c r="JO295" s="343"/>
      <c r="JP295" s="343"/>
      <c r="JQ295" s="344"/>
      <c r="JR295" s="344"/>
      <c r="JS295" s="344"/>
      <c r="JT295" s="345"/>
      <c r="JU295" s="344"/>
      <c r="JV295" s="344"/>
      <c r="JW295" s="344"/>
      <c r="JX295" s="344"/>
      <c r="JY295" s="344"/>
      <c r="JZ295" s="345"/>
      <c r="KA295" s="348"/>
      <c r="KB295" s="349"/>
      <c r="KC295" s="350"/>
      <c r="KD295" s="341"/>
      <c r="KE295" s="342"/>
      <c r="KF295" s="343"/>
      <c r="KG295" s="343"/>
      <c r="KH295" s="344"/>
      <c r="KI295" s="344"/>
      <c r="KJ295" s="344"/>
      <c r="KK295" s="345"/>
      <c r="KL295" s="344"/>
      <c r="KM295" s="344"/>
      <c r="KN295" s="344"/>
      <c r="KO295" s="344"/>
      <c r="KP295" s="344"/>
      <c r="KQ295" s="345"/>
      <c r="KR295" s="348"/>
      <c r="KS295" s="349"/>
      <c r="KT295" s="350"/>
      <c r="KU295" s="351"/>
    </row>
    <row r="296" ht="15.75" hidden="1" customHeight="1">
      <c r="A296" s="341"/>
      <c r="B296" s="342"/>
      <c r="C296" s="343"/>
      <c r="D296" s="343"/>
      <c r="E296" s="344"/>
      <c r="F296" s="344"/>
      <c r="G296" s="344"/>
      <c r="H296" s="345"/>
      <c r="I296" s="344"/>
      <c r="J296" s="344"/>
      <c r="K296" s="344"/>
      <c r="L296" s="344"/>
      <c r="M296" s="344"/>
      <c r="N296" s="345"/>
      <c r="O296" s="348"/>
      <c r="P296" s="349"/>
      <c r="Q296" s="350"/>
      <c r="R296" s="341"/>
      <c r="S296" s="342"/>
      <c r="T296" s="343"/>
      <c r="U296" s="343"/>
      <c r="V296" s="344"/>
      <c r="W296" s="344"/>
      <c r="X296" s="344"/>
      <c r="Y296" s="345"/>
      <c r="Z296" s="344"/>
      <c r="AA296" s="344"/>
      <c r="AB296" s="344"/>
      <c r="AC296" s="344"/>
      <c r="AD296" s="344"/>
      <c r="AE296" s="345"/>
      <c r="AF296" s="348"/>
      <c r="AG296" s="349"/>
      <c r="AH296" s="350"/>
      <c r="AI296" s="341"/>
      <c r="AJ296" s="342"/>
      <c r="AK296" s="343"/>
      <c r="AL296" s="343"/>
      <c r="AM296" s="344"/>
      <c r="AN296" s="344"/>
      <c r="AO296" s="344"/>
      <c r="AP296" s="345"/>
      <c r="AQ296" s="344"/>
      <c r="AR296" s="344"/>
      <c r="AS296" s="344"/>
      <c r="AT296" s="344"/>
      <c r="AU296" s="344"/>
      <c r="AV296" s="345"/>
      <c r="AW296" s="348"/>
      <c r="AX296" s="349"/>
      <c r="AY296" s="350"/>
      <c r="AZ296" s="341"/>
      <c r="BA296" s="342"/>
      <c r="BB296" s="343"/>
      <c r="BC296" s="343"/>
      <c r="BD296" s="344"/>
      <c r="BE296" s="344"/>
      <c r="BF296" s="344"/>
      <c r="BG296" s="345"/>
      <c r="BH296" s="344"/>
      <c r="BI296" s="344"/>
      <c r="BJ296" s="344"/>
      <c r="BK296" s="344"/>
      <c r="BL296" s="344"/>
      <c r="BM296" s="345"/>
      <c r="BN296" s="348"/>
      <c r="BO296" s="349"/>
      <c r="BP296" s="350"/>
      <c r="BQ296" s="341"/>
      <c r="BR296" s="342"/>
      <c r="BS296" s="343"/>
      <c r="BT296" s="343"/>
      <c r="BU296" s="344"/>
      <c r="BV296" s="344"/>
      <c r="BW296" s="344"/>
      <c r="BX296" s="345"/>
      <c r="BY296" s="344"/>
      <c r="BZ296" s="344"/>
      <c r="CA296" s="344"/>
      <c r="CB296" s="344"/>
      <c r="CC296" s="344"/>
      <c r="CD296" s="345"/>
      <c r="CE296" s="348"/>
      <c r="CF296" s="349"/>
      <c r="CG296" s="350"/>
      <c r="CH296" s="341"/>
      <c r="CI296" s="342"/>
      <c r="CJ296" s="343"/>
      <c r="CK296" s="343"/>
      <c r="CL296" s="344"/>
      <c r="CM296" s="344"/>
      <c r="CN296" s="344"/>
      <c r="CO296" s="345"/>
      <c r="CP296" s="344"/>
      <c r="CQ296" s="344"/>
      <c r="CR296" s="344"/>
      <c r="CS296" s="344"/>
      <c r="CT296" s="344"/>
      <c r="CU296" s="345"/>
      <c r="CV296" s="348"/>
      <c r="CW296" s="349"/>
      <c r="CX296" s="350"/>
      <c r="CY296" s="341"/>
      <c r="CZ296" s="342"/>
      <c r="DA296" s="343"/>
      <c r="DB296" s="343"/>
      <c r="DC296" s="344"/>
      <c r="DD296" s="344"/>
      <c r="DE296" s="344"/>
      <c r="DF296" s="345"/>
      <c r="DG296" s="344"/>
      <c r="DH296" s="344"/>
      <c r="DI296" s="344"/>
      <c r="DJ296" s="344"/>
      <c r="DK296" s="344"/>
      <c r="DL296" s="345"/>
      <c r="DM296" s="348"/>
      <c r="DN296" s="349"/>
      <c r="DO296" s="350"/>
      <c r="DP296" s="341"/>
      <c r="DQ296" s="342"/>
      <c r="DR296" s="343"/>
      <c r="DS296" s="343"/>
      <c r="DT296" s="344"/>
      <c r="DU296" s="344"/>
      <c r="DV296" s="344"/>
      <c r="DW296" s="345"/>
      <c r="DX296" s="344"/>
      <c r="DY296" s="344"/>
      <c r="DZ296" s="344"/>
      <c r="EA296" s="344"/>
      <c r="EB296" s="344"/>
      <c r="EC296" s="345"/>
      <c r="ED296" s="348"/>
      <c r="EE296" s="349"/>
      <c r="EF296" s="350"/>
      <c r="EG296" s="341"/>
      <c r="EH296" s="342"/>
      <c r="EI296" s="343"/>
      <c r="EJ296" s="343"/>
      <c r="EK296" s="344"/>
      <c r="EL296" s="344"/>
      <c r="EM296" s="344"/>
      <c r="EN296" s="345"/>
      <c r="EO296" s="344"/>
      <c r="EP296" s="344"/>
      <c r="EQ296" s="344"/>
      <c r="ER296" s="344"/>
      <c r="ES296" s="344"/>
      <c r="ET296" s="345"/>
      <c r="EU296" s="348"/>
      <c r="EV296" s="349"/>
      <c r="EW296" s="350"/>
      <c r="EX296" s="341"/>
      <c r="EY296" s="342"/>
      <c r="EZ296" s="343"/>
      <c r="FA296" s="343"/>
      <c r="FB296" s="344"/>
      <c r="FC296" s="344"/>
      <c r="FD296" s="344"/>
      <c r="FE296" s="345"/>
      <c r="FF296" s="344"/>
      <c r="FG296" s="344"/>
      <c r="FH296" s="344"/>
      <c r="FI296" s="344"/>
      <c r="FJ296" s="344"/>
      <c r="FK296" s="345"/>
      <c r="FL296" s="348"/>
      <c r="FM296" s="349"/>
      <c r="FN296" s="350"/>
      <c r="FO296" s="341"/>
      <c r="FP296" s="342"/>
      <c r="FQ296" s="343"/>
      <c r="FR296" s="343"/>
      <c r="FS296" s="344"/>
      <c r="FT296" s="344"/>
      <c r="FU296" s="344"/>
      <c r="FV296" s="345"/>
      <c r="FW296" s="344"/>
      <c r="FX296" s="344"/>
      <c r="FY296" s="344"/>
      <c r="FZ296" s="344"/>
      <c r="GA296" s="344"/>
      <c r="GB296" s="345"/>
      <c r="GC296" s="348"/>
      <c r="GD296" s="349"/>
      <c r="GE296" s="350"/>
      <c r="GF296" s="341"/>
      <c r="GG296" s="342"/>
      <c r="GH296" s="343"/>
      <c r="GI296" s="343"/>
      <c r="GJ296" s="344"/>
      <c r="GK296" s="344"/>
      <c r="GL296" s="344"/>
      <c r="GM296" s="345"/>
      <c r="GN296" s="344"/>
      <c r="GO296" s="344"/>
      <c r="GP296" s="344"/>
      <c r="GQ296" s="344"/>
      <c r="GR296" s="344"/>
      <c r="GS296" s="345"/>
      <c r="GT296" s="348"/>
      <c r="GU296" s="349"/>
      <c r="GV296" s="350"/>
      <c r="GW296" s="341"/>
      <c r="GX296" s="342"/>
      <c r="GY296" s="343"/>
      <c r="GZ296" s="343"/>
      <c r="HA296" s="344"/>
      <c r="HB296" s="344"/>
      <c r="HC296" s="344"/>
      <c r="HD296" s="345"/>
      <c r="HE296" s="344"/>
      <c r="HF296" s="344"/>
      <c r="HG296" s="344"/>
      <c r="HH296" s="344"/>
      <c r="HI296" s="344"/>
      <c r="HJ296" s="345"/>
      <c r="HK296" s="348"/>
      <c r="HL296" s="349"/>
      <c r="HM296" s="350"/>
      <c r="HN296" s="341"/>
      <c r="HO296" s="342"/>
      <c r="HP296" s="343"/>
      <c r="HQ296" s="343"/>
      <c r="HR296" s="344"/>
      <c r="HS296" s="344"/>
      <c r="HT296" s="344"/>
      <c r="HU296" s="345"/>
      <c r="HV296" s="344"/>
      <c r="HW296" s="344"/>
      <c r="HX296" s="344"/>
      <c r="HY296" s="344"/>
      <c r="HZ296" s="344"/>
      <c r="IA296" s="345"/>
      <c r="IB296" s="348"/>
      <c r="IC296" s="349"/>
      <c r="ID296" s="350"/>
      <c r="IE296" s="341"/>
      <c r="IF296" s="342"/>
      <c r="IG296" s="343"/>
      <c r="IH296" s="343"/>
      <c r="II296" s="344"/>
      <c r="IJ296" s="344"/>
      <c r="IK296" s="344"/>
      <c r="IL296" s="345"/>
      <c r="IM296" s="344"/>
      <c r="IN296" s="344"/>
      <c r="IO296" s="344"/>
      <c r="IP296" s="344"/>
      <c r="IQ296" s="344"/>
      <c r="IR296" s="345"/>
      <c r="IS296" s="348"/>
      <c r="IT296" s="349"/>
      <c r="IU296" s="350"/>
      <c r="IV296" s="341"/>
      <c r="IW296" s="342"/>
      <c r="IX296" s="343"/>
      <c r="IY296" s="343"/>
      <c r="IZ296" s="344"/>
      <c r="JA296" s="344"/>
      <c r="JB296" s="344"/>
      <c r="JC296" s="345"/>
      <c r="JD296" s="344"/>
      <c r="JE296" s="344"/>
      <c r="JF296" s="344"/>
      <c r="JG296" s="344"/>
      <c r="JH296" s="344"/>
      <c r="JI296" s="345"/>
      <c r="JJ296" s="348"/>
      <c r="JK296" s="349"/>
      <c r="JL296" s="350"/>
      <c r="JM296" s="341"/>
      <c r="JN296" s="342"/>
      <c r="JO296" s="343"/>
      <c r="JP296" s="343"/>
      <c r="JQ296" s="344"/>
      <c r="JR296" s="344"/>
      <c r="JS296" s="344"/>
      <c r="JT296" s="345"/>
      <c r="JU296" s="344"/>
      <c r="JV296" s="344"/>
      <c r="JW296" s="344"/>
      <c r="JX296" s="344"/>
      <c r="JY296" s="344"/>
      <c r="JZ296" s="345"/>
      <c r="KA296" s="348"/>
      <c r="KB296" s="349"/>
      <c r="KC296" s="350"/>
      <c r="KD296" s="341"/>
      <c r="KE296" s="342"/>
      <c r="KF296" s="343"/>
      <c r="KG296" s="343"/>
      <c r="KH296" s="344"/>
      <c r="KI296" s="344"/>
      <c r="KJ296" s="344"/>
      <c r="KK296" s="345"/>
      <c r="KL296" s="344"/>
      <c r="KM296" s="344"/>
      <c r="KN296" s="344"/>
      <c r="KO296" s="344"/>
      <c r="KP296" s="344"/>
      <c r="KQ296" s="345"/>
      <c r="KR296" s="348"/>
      <c r="KS296" s="349"/>
      <c r="KT296" s="350"/>
      <c r="KU296" s="351"/>
    </row>
    <row r="297" ht="15.75" customHeight="1">
      <c r="A297" s="341"/>
      <c r="B297" s="342"/>
      <c r="C297" s="368"/>
      <c r="D297" s="368"/>
      <c r="E297" s="344"/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9"/>
      <c r="Q297" s="350"/>
      <c r="R297" s="341"/>
      <c r="S297" s="342"/>
      <c r="T297" s="368"/>
      <c r="U297" s="368"/>
      <c r="V297" s="344"/>
      <c r="W297" s="344"/>
      <c r="X297" s="344"/>
      <c r="Y297" s="344"/>
      <c r="Z297" s="344"/>
      <c r="AA297" s="344"/>
      <c r="AB297" s="344"/>
      <c r="AC297" s="344"/>
      <c r="AD297" s="344"/>
      <c r="AE297" s="344"/>
      <c r="AF297" s="344"/>
      <c r="AG297" s="349"/>
      <c r="AH297" s="350"/>
      <c r="AI297" s="341"/>
      <c r="AJ297" s="342"/>
      <c r="AK297" s="368"/>
      <c r="AL297" s="368"/>
      <c r="AM297" s="344"/>
      <c r="AN297" s="344"/>
      <c r="AO297" s="344"/>
      <c r="AP297" s="344"/>
      <c r="AQ297" s="344"/>
      <c r="AR297" s="344"/>
      <c r="AS297" s="344"/>
      <c r="AT297" s="344"/>
      <c r="AU297" s="344"/>
      <c r="AV297" s="344"/>
      <c r="AW297" s="344"/>
      <c r="AX297" s="349"/>
      <c r="AY297" s="350"/>
      <c r="AZ297" s="341"/>
      <c r="BA297" s="342"/>
      <c r="BB297" s="368"/>
      <c r="BC297" s="368"/>
      <c r="BD297" s="344"/>
      <c r="BE297" s="344"/>
      <c r="BF297" s="344"/>
      <c r="BG297" s="344"/>
      <c r="BH297" s="344"/>
      <c r="BI297" s="344"/>
      <c r="BJ297" s="344"/>
      <c r="BK297" s="344"/>
      <c r="BL297" s="344"/>
      <c r="BM297" s="344"/>
      <c r="BN297" s="344"/>
      <c r="BO297" s="349"/>
      <c r="BP297" s="350"/>
      <c r="BQ297" s="341"/>
      <c r="BR297" s="342"/>
      <c r="BS297" s="368"/>
      <c r="BT297" s="368"/>
      <c r="BU297" s="344"/>
      <c r="BV297" s="344"/>
      <c r="BW297" s="344"/>
      <c r="BX297" s="344"/>
      <c r="BY297" s="344"/>
      <c r="BZ297" s="344"/>
      <c r="CA297" s="344"/>
      <c r="CB297" s="344"/>
      <c r="CC297" s="344"/>
      <c r="CD297" s="344"/>
      <c r="CE297" s="344"/>
      <c r="CF297" s="349"/>
      <c r="CG297" s="350"/>
      <c r="CH297" s="341"/>
      <c r="CI297" s="342"/>
      <c r="CJ297" s="368"/>
      <c r="CK297" s="368"/>
      <c r="CL297" s="344"/>
      <c r="CM297" s="344"/>
      <c r="CN297" s="344"/>
      <c r="CO297" s="344"/>
      <c r="CP297" s="344"/>
      <c r="CQ297" s="344"/>
      <c r="CR297" s="344"/>
      <c r="CS297" s="344"/>
      <c r="CT297" s="344"/>
      <c r="CU297" s="344"/>
      <c r="CV297" s="344"/>
      <c r="CW297" s="349"/>
      <c r="CX297" s="350"/>
      <c r="CY297" s="341"/>
      <c r="CZ297" s="342"/>
      <c r="DA297" s="368"/>
      <c r="DB297" s="368"/>
      <c r="DC297" s="344"/>
      <c r="DD297" s="344"/>
      <c r="DE297" s="344"/>
      <c r="DF297" s="344"/>
      <c r="DG297" s="344"/>
      <c r="DH297" s="344"/>
      <c r="DI297" s="344"/>
      <c r="DJ297" s="344"/>
      <c r="DK297" s="344"/>
      <c r="DL297" s="344"/>
      <c r="DM297" s="344"/>
      <c r="DN297" s="349"/>
      <c r="DO297" s="350"/>
      <c r="DP297" s="341"/>
      <c r="DQ297" s="342"/>
      <c r="DR297" s="368"/>
      <c r="DS297" s="368"/>
      <c r="DT297" s="344"/>
      <c r="DU297" s="344"/>
      <c r="DV297" s="344"/>
      <c r="DW297" s="344"/>
      <c r="DX297" s="344"/>
      <c r="DY297" s="344"/>
      <c r="DZ297" s="344"/>
      <c r="EA297" s="344"/>
      <c r="EB297" s="344"/>
      <c r="EC297" s="344"/>
      <c r="ED297" s="344"/>
      <c r="EE297" s="349"/>
      <c r="EF297" s="350"/>
      <c r="EG297" s="341"/>
      <c r="EH297" s="342"/>
      <c r="EI297" s="368"/>
      <c r="EJ297" s="368"/>
      <c r="EK297" s="344"/>
      <c r="EL297" s="344"/>
      <c r="EM297" s="344"/>
      <c r="EN297" s="344"/>
      <c r="EO297" s="344"/>
      <c r="EP297" s="344"/>
      <c r="EQ297" s="344"/>
      <c r="ER297" s="344"/>
      <c r="ES297" s="344"/>
      <c r="ET297" s="344"/>
      <c r="EU297" s="344"/>
      <c r="EV297" s="349"/>
      <c r="EW297" s="350"/>
      <c r="EX297" s="341"/>
      <c r="EY297" s="342"/>
      <c r="EZ297" s="368"/>
      <c r="FA297" s="368"/>
      <c r="FB297" s="344"/>
      <c r="FC297" s="344"/>
      <c r="FD297" s="344"/>
      <c r="FE297" s="344"/>
      <c r="FF297" s="344"/>
      <c r="FG297" s="344"/>
      <c r="FH297" s="344"/>
      <c r="FI297" s="344"/>
      <c r="FJ297" s="344"/>
      <c r="FK297" s="344"/>
      <c r="FL297" s="344"/>
      <c r="FM297" s="349"/>
      <c r="FN297" s="350"/>
      <c r="FO297" s="341"/>
      <c r="FP297" s="342"/>
      <c r="FQ297" s="368"/>
      <c r="FR297" s="368"/>
      <c r="FS297" s="344"/>
      <c r="FT297" s="344"/>
      <c r="FU297" s="344"/>
      <c r="FV297" s="344"/>
      <c r="FW297" s="344"/>
      <c r="FX297" s="344"/>
      <c r="FY297" s="344"/>
      <c r="FZ297" s="344"/>
      <c r="GA297" s="344"/>
      <c r="GB297" s="344"/>
      <c r="GC297" s="344"/>
      <c r="GD297" s="349"/>
      <c r="GE297" s="350"/>
      <c r="GF297" s="341"/>
      <c r="GG297" s="342"/>
      <c r="GH297" s="368"/>
      <c r="GI297" s="368"/>
      <c r="GJ297" s="344"/>
      <c r="GK297" s="344"/>
      <c r="GL297" s="344"/>
      <c r="GM297" s="344"/>
      <c r="GN297" s="344"/>
      <c r="GO297" s="344"/>
      <c r="GP297" s="344"/>
      <c r="GQ297" s="344"/>
      <c r="GR297" s="344"/>
      <c r="GS297" s="344"/>
      <c r="GT297" s="344"/>
      <c r="GU297" s="349"/>
      <c r="GV297" s="350"/>
      <c r="GW297" s="341"/>
      <c r="GX297" s="342"/>
      <c r="GY297" s="368"/>
      <c r="GZ297" s="368"/>
      <c r="HA297" s="344"/>
      <c r="HB297" s="344"/>
      <c r="HC297" s="344"/>
      <c r="HD297" s="344"/>
      <c r="HE297" s="344"/>
      <c r="HF297" s="344"/>
      <c r="HG297" s="344"/>
      <c r="HH297" s="344"/>
      <c r="HI297" s="344"/>
      <c r="HJ297" s="344"/>
      <c r="HK297" s="344"/>
      <c r="HL297" s="349"/>
      <c r="HM297" s="350"/>
      <c r="HN297" s="341"/>
      <c r="HO297" s="342"/>
      <c r="HP297" s="368"/>
      <c r="HQ297" s="368"/>
      <c r="HR297" s="344"/>
      <c r="HS297" s="344"/>
      <c r="HT297" s="344"/>
      <c r="HU297" s="344"/>
      <c r="HV297" s="344"/>
      <c r="HW297" s="344"/>
      <c r="HX297" s="344"/>
      <c r="HY297" s="344"/>
      <c r="HZ297" s="344"/>
      <c r="IA297" s="344"/>
      <c r="IB297" s="344"/>
      <c r="IC297" s="349"/>
      <c r="ID297" s="350"/>
      <c r="IE297" s="341"/>
      <c r="IF297" s="342"/>
      <c r="IG297" s="368"/>
      <c r="IH297" s="368"/>
      <c r="II297" s="344"/>
      <c r="IJ297" s="344"/>
      <c r="IK297" s="344"/>
      <c r="IL297" s="344"/>
      <c r="IM297" s="344"/>
      <c r="IN297" s="344"/>
      <c r="IO297" s="344"/>
      <c r="IP297" s="344"/>
      <c r="IQ297" s="344"/>
      <c r="IR297" s="344"/>
      <c r="IS297" s="344"/>
      <c r="IT297" s="349"/>
      <c r="IU297" s="350"/>
      <c r="IV297" s="341"/>
      <c r="IW297" s="342"/>
      <c r="IX297" s="368"/>
      <c r="IY297" s="368"/>
      <c r="IZ297" s="344"/>
      <c r="JA297" s="344"/>
      <c r="JB297" s="344"/>
      <c r="JC297" s="344"/>
      <c r="JD297" s="344"/>
      <c r="JE297" s="344"/>
      <c r="JF297" s="344"/>
      <c r="JG297" s="344"/>
      <c r="JH297" s="344"/>
      <c r="JI297" s="344"/>
      <c r="JJ297" s="344"/>
      <c r="JK297" s="349"/>
      <c r="JL297" s="350"/>
      <c r="JM297" s="341"/>
      <c r="JN297" s="342"/>
      <c r="JO297" s="368"/>
      <c r="JP297" s="368"/>
      <c r="JQ297" s="344"/>
      <c r="JR297" s="344"/>
      <c r="JS297" s="344"/>
      <c r="JT297" s="344"/>
      <c r="JU297" s="344"/>
      <c r="JV297" s="344"/>
      <c r="JW297" s="344"/>
      <c r="JX297" s="344"/>
      <c r="JY297" s="344"/>
      <c r="JZ297" s="344"/>
      <c r="KA297" s="344"/>
      <c r="KB297" s="349"/>
      <c r="KC297" s="350"/>
      <c r="KD297" s="341"/>
      <c r="KE297" s="342"/>
      <c r="KF297" s="368"/>
      <c r="KG297" s="368"/>
      <c r="KH297" s="344"/>
      <c r="KI297" s="344"/>
      <c r="KJ297" s="344"/>
      <c r="KK297" s="344"/>
      <c r="KL297" s="344"/>
      <c r="KM297" s="344"/>
      <c r="KN297" s="344"/>
      <c r="KO297" s="344"/>
      <c r="KP297" s="344"/>
      <c r="KQ297" s="344"/>
      <c r="KR297" s="344"/>
      <c r="KS297" s="349"/>
      <c r="KT297" s="350"/>
      <c r="KU297" s="351"/>
    </row>
    <row r="298" ht="15.75" customHeight="1">
      <c r="A298" s="369" t="s">
        <v>162</v>
      </c>
      <c r="B298" s="197"/>
      <c r="C298" s="370"/>
      <c r="D298" s="370"/>
      <c r="E298" s="371"/>
      <c r="F298" s="371"/>
      <c r="G298" s="372">
        <f>SUM(G215:G297)</f>
        <v>0</v>
      </c>
      <c r="H298" s="371"/>
      <c r="I298" s="372">
        <f>SUM(I215:I297)</f>
        <v>0</v>
      </c>
      <c r="J298" s="371"/>
      <c r="K298" s="371"/>
      <c r="L298" s="371"/>
      <c r="M298" s="372">
        <f>SUM(M215:M297)</f>
        <v>0</v>
      </c>
      <c r="N298" s="371"/>
      <c r="O298" s="372">
        <f t="shared" ref="O298:P298" si="2269">SUM(O215:O297)</f>
        <v>0</v>
      </c>
      <c r="P298" s="372">
        <f t="shared" si="2269"/>
        <v>0</v>
      </c>
      <c r="Q298" s="339"/>
      <c r="R298" s="369" t="s">
        <v>162</v>
      </c>
      <c r="S298" s="197"/>
      <c r="T298" s="370"/>
      <c r="U298" s="370"/>
      <c r="V298" s="371"/>
      <c r="W298" s="371"/>
      <c r="X298" s="372">
        <f>SUM(X215:X297)</f>
        <v>0</v>
      </c>
      <c r="Y298" s="371"/>
      <c r="Z298" s="372">
        <f>SUM(Z215:Z297)</f>
        <v>0</v>
      </c>
      <c r="AA298" s="371"/>
      <c r="AB298" s="371"/>
      <c r="AC298" s="371"/>
      <c r="AD298" s="372">
        <f>SUM(AD215:AD297)</f>
        <v>0</v>
      </c>
      <c r="AE298" s="371"/>
      <c r="AF298" s="372">
        <f t="shared" ref="AF298:AG298" si="2270">SUM(AF215:AF297)</f>
        <v>0</v>
      </c>
      <c r="AG298" s="372">
        <f t="shared" si="2270"/>
        <v>0</v>
      </c>
      <c r="AH298" s="339"/>
      <c r="AI298" s="369" t="s">
        <v>162</v>
      </c>
      <c r="AJ298" s="197"/>
      <c r="AK298" s="370"/>
      <c r="AL298" s="370"/>
      <c r="AM298" s="371"/>
      <c r="AN298" s="371"/>
      <c r="AO298" s="372">
        <f>SUM(AO215:AO297)</f>
        <v>0</v>
      </c>
      <c r="AP298" s="371"/>
      <c r="AQ298" s="372">
        <f>SUM(AQ215:AQ297)</f>
        <v>0</v>
      </c>
      <c r="AR298" s="371"/>
      <c r="AS298" s="371"/>
      <c r="AT298" s="371"/>
      <c r="AU298" s="372">
        <f>SUM(AU215:AU297)</f>
        <v>0</v>
      </c>
      <c r="AV298" s="371"/>
      <c r="AW298" s="372">
        <f t="shared" ref="AW298:AX298" si="2271">SUM(AW215:AW297)</f>
        <v>0</v>
      </c>
      <c r="AX298" s="372">
        <f t="shared" si="2271"/>
        <v>0</v>
      </c>
      <c r="AY298" s="339"/>
      <c r="AZ298" s="369" t="s">
        <v>162</v>
      </c>
      <c r="BA298" s="197"/>
      <c r="BB298" s="370"/>
      <c r="BC298" s="370"/>
      <c r="BD298" s="371"/>
      <c r="BE298" s="371"/>
      <c r="BF298" s="372">
        <f>SUM(BF215:BF297)</f>
        <v>0</v>
      </c>
      <c r="BG298" s="371"/>
      <c r="BH298" s="372">
        <f>SUM(BH215:BH297)</f>
        <v>0</v>
      </c>
      <c r="BI298" s="371"/>
      <c r="BJ298" s="371"/>
      <c r="BK298" s="371"/>
      <c r="BL298" s="372">
        <f>SUM(BL215:BL297)</f>
        <v>0</v>
      </c>
      <c r="BM298" s="371"/>
      <c r="BN298" s="372">
        <f t="shared" ref="BN298:BO298" si="2272">SUM(BN215:BN297)</f>
        <v>0</v>
      </c>
      <c r="BO298" s="372">
        <f t="shared" si="2272"/>
        <v>0</v>
      </c>
      <c r="BP298" s="339"/>
      <c r="BQ298" s="369" t="s">
        <v>162</v>
      </c>
      <c r="BR298" s="197"/>
      <c r="BS298" s="370"/>
      <c r="BT298" s="370"/>
      <c r="BU298" s="371"/>
      <c r="BV298" s="371"/>
      <c r="BW298" s="372">
        <f>SUM(BW215:BW297)</f>
        <v>0</v>
      </c>
      <c r="BX298" s="371"/>
      <c r="BY298" s="372">
        <f>SUM(BY215:BY297)</f>
        <v>0</v>
      </c>
      <c r="BZ298" s="371"/>
      <c r="CA298" s="371"/>
      <c r="CB298" s="371"/>
      <c r="CC298" s="372">
        <f>SUM(CC215:CC297)</f>
        <v>0</v>
      </c>
      <c r="CD298" s="371"/>
      <c r="CE298" s="372">
        <f t="shared" ref="CE298:CF298" si="2273">SUM(CE215:CE297)</f>
        <v>0</v>
      </c>
      <c r="CF298" s="372">
        <f t="shared" si="2273"/>
        <v>0</v>
      </c>
      <c r="CG298" s="339"/>
      <c r="CH298" s="369" t="s">
        <v>162</v>
      </c>
      <c r="CI298" s="197"/>
      <c r="CJ298" s="370"/>
      <c r="CK298" s="370"/>
      <c r="CL298" s="371"/>
      <c r="CM298" s="371"/>
      <c r="CN298" s="372">
        <f>SUM(CN215:CN297)</f>
        <v>0</v>
      </c>
      <c r="CO298" s="371"/>
      <c r="CP298" s="372">
        <f>SUM(CP215:CP297)</f>
        <v>0</v>
      </c>
      <c r="CQ298" s="371"/>
      <c r="CR298" s="371"/>
      <c r="CS298" s="371"/>
      <c r="CT298" s="372">
        <f>SUM(CT215:CT297)</f>
        <v>0</v>
      </c>
      <c r="CU298" s="371"/>
      <c r="CV298" s="372">
        <f t="shared" ref="CV298:CW298" si="2274">SUM(CV215:CV297)</f>
        <v>0</v>
      </c>
      <c r="CW298" s="372">
        <f t="shared" si="2274"/>
        <v>0</v>
      </c>
      <c r="CX298" s="339"/>
      <c r="CY298" s="369" t="s">
        <v>162</v>
      </c>
      <c r="CZ298" s="197"/>
      <c r="DA298" s="370"/>
      <c r="DB298" s="370"/>
      <c r="DC298" s="371"/>
      <c r="DD298" s="371"/>
      <c r="DE298" s="372">
        <f>SUM(DE215:DE297)</f>
        <v>0</v>
      </c>
      <c r="DF298" s="371"/>
      <c r="DG298" s="372">
        <f>SUM(DG215:DG297)</f>
        <v>0</v>
      </c>
      <c r="DH298" s="371"/>
      <c r="DI298" s="371"/>
      <c r="DJ298" s="371"/>
      <c r="DK298" s="372">
        <f>SUM(DK215:DK297)</f>
        <v>0</v>
      </c>
      <c r="DL298" s="371"/>
      <c r="DM298" s="372">
        <f t="shared" ref="DM298:DN298" si="2275">SUM(DM215:DM297)</f>
        <v>0</v>
      </c>
      <c r="DN298" s="372">
        <f t="shared" si="2275"/>
        <v>0</v>
      </c>
      <c r="DO298" s="339"/>
      <c r="DP298" s="369" t="s">
        <v>162</v>
      </c>
      <c r="DQ298" s="197"/>
      <c r="DR298" s="370"/>
      <c r="DS298" s="370"/>
      <c r="DT298" s="371"/>
      <c r="DU298" s="371"/>
      <c r="DV298" s="372">
        <f>SUM(DV215:DV297)</f>
        <v>0</v>
      </c>
      <c r="DW298" s="371"/>
      <c r="DX298" s="372">
        <f>SUM(DX215:DX297)</f>
        <v>0</v>
      </c>
      <c r="DY298" s="371"/>
      <c r="DZ298" s="371"/>
      <c r="EA298" s="371"/>
      <c r="EB298" s="372">
        <f>SUM(EB215:EB297)</f>
        <v>0</v>
      </c>
      <c r="EC298" s="371"/>
      <c r="ED298" s="372">
        <f t="shared" ref="ED298:EE298" si="2276">SUM(ED215:ED297)</f>
        <v>0</v>
      </c>
      <c r="EE298" s="372">
        <f t="shared" si="2276"/>
        <v>0</v>
      </c>
      <c r="EF298" s="339"/>
      <c r="EG298" s="369" t="s">
        <v>162</v>
      </c>
      <c r="EH298" s="197"/>
      <c r="EI298" s="370"/>
      <c r="EJ298" s="370"/>
      <c r="EK298" s="371"/>
      <c r="EL298" s="371"/>
      <c r="EM298" s="372">
        <f>SUM(EM215:EM297)</f>
        <v>0</v>
      </c>
      <c r="EN298" s="371"/>
      <c r="EO298" s="372">
        <f>SUM(EO215:EO297)</f>
        <v>0</v>
      </c>
      <c r="EP298" s="371"/>
      <c r="EQ298" s="371"/>
      <c r="ER298" s="371"/>
      <c r="ES298" s="372">
        <f>SUM(ES215:ES297)</f>
        <v>0</v>
      </c>
      <c r="ET298" s="371"/>
      <c r="EU298" s="372">
        <f t="shared" ref="EU298:EV298" si="2277">SUM(EU215:EU297)</f>
        <v>0</v>
      </c>
      <c r="EV298" s="372">
        <f t="shared" si="2277"/>
        <v>0</v>
      </c>
      <c r="EW298" s="339"/>
      <c r="EX298" s="369" t="s">
        <v>162</v>
      </c>
      <c r="EY298" s="197"/>
      <c r="EZ298" s="370"/>
      <c r="FA298" s="370"/>
      <c r="FB298" s="371"/>
      <c r="FC298" s="371"/>
      <c r="FD298" s="372">
        <f>SUM(FD215:FD297)</f>
        <v>0</v>
      </c>
      <c r="FE298" s="371"/>
      <c r="FF298" s="372">
        <f>SUM(FF215:FF297)</f>
        <v>0</v>
      </c>
      <c r="FG298" s="371"/>
      <c r="FH298" s="371"/>
      <c r="FI298" s="371"/>
      <c r="FJ298" s="372">
        <f>SUM(FJ215:FJ297)</f>
        <v>0</v>
      </c>
      <c r="FK298" s="371"/>
      <c r="FL298" s="372">
        <f t="shared" ref="FL298:FM298" si="2278">SUM(FL215:FL297)</f>
        <v>0</v>
      </c>
      <c r="FM298" s="372">
        <f t="shared" si="2278"/>
        <v>0</v>
      </c>
      <c r="FN298" s="339"/>
      <c r="FO298" s="369" t="s">
        <v>162</v>
      </c>
      <c r="FP298" s="197"/>
      <c r="FQ298" s="370"/>
      <c r="FR298" s="370"/>
      <c r="FS298" s="371"/>
      <c r="FT298" s="371"/>
      <c r="FU298" s="372">
        <f>SUM(FU215:FU297)</f>
        <v>0</v>
      </c>
      <c r="FV298" s="371"/>
      <c r="FW298" s="372">
        <f>SUM(FW215:FW297)</f>
        <v>0</v>
      </c>
      <c r="FX298" s="371"/>
      <c r="FY298" s="371"/>
      <c r="FZ298" s="371"/>
      <c r="GA298" s="372">
        <f>SUM(GA215:GA297)</f>
        <v>0</v>
      </c>
      <c r="GB298" s="371"/>
      <c r="GC298" s="372">
        <f t="shared" ref="GC298:GD298" si="2279">SUM(GC215:GC297)</f>
        <v>0</v>
      </c>
      <c r="GD298" s="372">
        <f t="shared" si="2279"/>
        <v>0</v>
      </c>
      <c r="GE298" s="339"/>
      <c r="GF298" s="369" t="s">
        <v>162</v>
      </c>
      <c r="GG298" s="197"/>
      <c r="GH298" s="370"/>
      <c r="GI298" s="370"/>
      <c r="GJ298" s="371"/>
      <c r="GK298" s="371"/>
      <c r="GL298" s="372">
        <f>SUM(GL215:GL297)</f>
        <v>0</v>
      </c>
      <c r="GM298" s="371"/>
      <c r="GN298" s="372">
        <f>SUM(GN215:GN297)</f>
        <v>0</v>
      </c>
      <c r="GO298" s="371"/>
      <c r="GP298" s="371"/>
      <c r="GQ298" s="371"/>
      <c r="GR298" s="372">
        <f>SUM(GR215:GR297)</f>
        <v>0</v>
      </c>
      <c r="GS298" s="371"/>
      <c r="GT298" s="372">
        <f t="shared" ref="GT298:GU298" si="2280">SUM(GT215:GT297)</f>
        <v>0</v>
      </c>
      <c r="GU298" s="372">
        <f t="shared" si="2280"/>
        <v>0</v>
      </c>
      <c r="GV298" s="339"/>
      <c r="GW298" s="369" t="s">
        <v>162</v>
      </c>
      <c r="GX298" s="197"/>
      <c r="GY298" s="370"/>
      <c r="GZ298" s="370"/>
      <c r="HA298" s="371"/>
      <c r="HB298" s="371"/>
      <c r="HC298" s="372">
        <f>SUM(HC215:HC297)</f>
        <v>0</v>
      </c>
      <c r="HD298" s="371"/>
      <c r="HE298" s="372">
        <f>SUM(HE215:HE297)</f>
        <v>0</v>
      </c>
      <c r="HF298" s="371"/>
      <c r="HG298" s="371"/>
      <c r="HH298" s="371"/>
      <c r="HI298" s="372">
        <f>SUM(HI215:HI297)</f>
        <v>0</v>
      </c>
      <c r="HJ298" s="371"/>
      <c r="HK298" s="372">
        <f t="shared" ref="HK298:HL298" si="2281">SUM(HK215:HK297)</f>
        <v>0</v>
      </c>
      <c r="HL298" s="372">
        <f t="shared" si="2281"/>
        <v>0</v>
      </c>
      <c r="HM298" s="339"/>
      <c r="HN298" s="369" t="s">
        <v>162</v>
      </c>
      <c r="HO298" s="197"/>
      <c r="HP298" s="370"/>
      <c r="HQ298" s="370"/>
      <c r="HR298" s="371"/>
      <c r="HS298" s="371"/>
      <c r="HT298" s="372">
        <f>SUM(HT215:HT297)</f>
        <v>0</v>
      </c>
      <c r="HU298" s="371"/>
      <c r="HV298" s="372">
        <f>SUM(HV215:HV297)</f>
        <v>0</v>
      </c>
      <c r="HW298" s="371"/>
      <c r="HX298" s="371"/>
      <c r="HY298" s="371"/>
      <c r="HZ298" s="372">
        <f>SUM(HZ215:HZ297)</f>
        <v>0</v>
      </c>
      <c r="IA298" s="371"/>
      <c r="IB298" s="372">
        <f t="shared" ref="IB298:IC298" si="2282">SUM(IB215:IB297)</f>
        <v>0</v>
      </c>
      <c r="IC298" s="372">
        <f t="shared" si="2282"/>
        <v>0</v>
      </c>
      <c r="ID298" s="339"/>
      <c r="IE298" s="369" t="s">
        <v>162</v>
      </c>
      <c r="IF298" s="197"/>
      <c r="IG298" s="370"/>
      <c r="IH298" s="370"/>
      <c r="II298" s="371"/>
      <c r="IJ298" s="371"/>
      <c r="IK298" s="372">
        <f>SUM(IK215:IK297)</f>
        <v>0</v>
      </c>
      <c r="IL298" s="371"/>
      <c r="IM298" s="372">
        <f>SUM(IM215:IM297)</f>
        <v>0</v>
      </c>
      <c r="IN298" s="371"/>
      <c r="IO298" s="371"/>
      <c r="IP298" s="371"/>
      <c r="IQ298" s="372">
        <f>SUM(IQ215:IQ297)</f>
        <v>0</v>
      </c>
      <c r="IR298" s="371"/>
      <c r="IS298" s="372">
        <f t="shared" ref="IS298:IT298" si="2283">SUM(IS215:IS297)</f>
        <v>0</v>
      </c>
      <c r="IT298" s="372">
        <f t="shared" si="2283"/>
        <v>0</v>
      </c>
      <c r="IU298" s="339"/>
      <c r="IV298" s="369" t="s">
        <v>162</v>
      </c>
      <c r="IW298" s="197"/>
      <c r="IX298" s="370"/>
      <c r="IY298" s="370"/>
      <c r="IZ298" s="371"/>
      <c r="JA298" s="371"/>
      <c r="JB298" s="372">
        <f>SUM(JB215:JB297)</f>
        <v>0</v>
      </c>
      <c r="JC298" s="371"/>
      <c r="JD298" s="372">
        <f>SUM(JD215:JD297)</f>
        <v>0</v>
      </c>
      <c r="JE298" s="371"/>
      <c r="JF298" s="371"/>
      <c r="JG298" s="371"/>
      <c r="JH298" s="372">
        <f>SUM(JH215:JH297)</f>
        <v>0</v>
      </c>
      <c r="JI298" s="371"/>
      <c r="JJ298" s="372">
        <f t="shared" ref="JJ298:JK298" si="2284">SUM(JJ215:JJ297)</f>
        <v>0</v>
      </c>
      <c r="JK298" s="372">
        <f t="shared" si="2284"/>
        <v>0</v>
      </c>
      <c r="JL298" s="339"/>
      <c r="JM298" s="369" t="s">
        <v>162</v>
      </c>
      <c r="JN298" s="197"/>
      <c r="JO298" s="370"/>
      <c r="JP298" s="370"/>
      <c r="JQ298" s="371"/>
      <c r="JR298" s="371"/>
      <c r="JS298" s="372">
        <f>SUM(JS215:JS297)</f>
        <v>0</v>
      </c>
      <c r="JT298" s="371"/>
      <c r="JU298" s="372">
        <f>SUM(JU215:JU297)</f>
        <v>0</v>
      </c>
      <c r="JV298" s="371"/>
      <c r="JW298" s="371"/>
      <c r="JX298" s="371"/>
      <c r="JY298" s="372">
        <f>SUM(JY215:JY297)</f>
        <v>0</v>
      </c>
      <c r="JZ298" s="371"/>
      <c r="KA298" s="372">
        <f t="shared" ref="KA298:KB298" si="2285">SUM(KA215:KA297)</f>
        <v>0</v>
      </c>
      <c r="KB298" s="372">
        <f t="shared" si="2285"/>
        <v>0</v>
      </c>
      <c r="KC298" s="339"/>
      <c r="KD298" s="369" t="s">
        <v>162</v>
      </c>
      <c r="KE298" s="197"/>
      <c r="KF298" s="370"/>
      <c r="KG298" s="370"/>
      <c r="KH298" s="371"/>
      <c r="KI298" s="371"/>
      <c r="KJ298" s="372">
        <f>SUM(KJ215:KJ297)</f>
        <v>0</v>
      </c>
      <c r="KK298" s="371"/>
      <c r="KL298" s="372">
        <f>SUM(KL215:KL297)</f>
        <v>0</v>
      </c>
      <c r="KM298" s="371"/>
      <c r="KN298" s="371"/>
      <c r="KO298" s="371"/>
      <c r="KP298" s="372">
        <f>SUM(KP215:KP297)</f>
        <v>0</v>
      </c>
      <c r="KQ298" s="371"/>
      <c r="KR298" s="372">
        <f t="shared" ref="KR298:KS298" si="2286">SUM(KR215:KR297)</f>
        <v>0</v>
      </c>
      <c r="KS298" s="372">
        <f t="shared" si="2286"/>
        <v>0</v>
      </c>
      <c r="KT298" s="339"/>
      <c r="KU298" s="340"/>
    </row>
    <row r="299" ht="15.75" customHeight="1">
      <c r="A299" s="341"/>
      <c r="B299" s="368"/>
      <c r="C299" s="368"/>
      <c r="D299" s="368"/>
      <c r="E299" s="344"/>
      <c r="F299" s="344"/>
      <c r="G299" s="344"/>
      <c r="H299" s="344"/>
      <c r="I299" s="344"/>
      <c r="J299" s="344"/>
      <c r="K299" s="344"/>
      <c r="L299" s="344"/>
      <c r="M299" s="344"/>
      <c r="N299" s="344"/>
      <c r="O299" s="348"/>
      <c r="P299" s="349"/>
      <c r="Q299" s="350"/>
      <c r="R299" s="341"/>
      <c r="S299" s="368"/>
      <c r="T299" s="368"/>
      <c r="U299" s="368"/>
      <c r="V299" s="344"/>
      <c r="W299" s="344"/>
      <c r="X299" s="344"/>
      <c r="Y299" s="344"/>
      <c r="Z299" s="344"/>
      <c r="AA299" s="344"/>
      <c r="AB299" s="344"/>
      <c r="AC299" s="344"/>
      <c r="AD299" s="344"/>
      <c r="AE299" s="344"/>
      <c r="AF299" s="348"/>
      <c r="AG299" s="349"/>
      <c r="AH299" s="350"/>
      <c r="AI299" s="341"/>
      <c r="AJ299" s="368"/>
      <c r="AK299" s="368"/>
      <c r="AL299" s="368"/>
      <c r="AM299" s="344"/>
      <c r="AN299" s="344"/>
      <c r="AO299" s="344"/>
      <c r="AP299" s="344"/>
      <c r="AQ299" s="344"/>
      <c r="AR299" s="344"/>
      <c r="AS299" s="344"/>
      <c r="AT299" s="344"/>
      <c r="AU299" s="344"/>
      <c r="AV299" s="344"/>
      <c r="AW299" s="348"/>
      <c r="AX299" s="349"/>
      <c r="AY299" s="350"/>
      <c r="AZ299" s="341"/>
      <c r="BA299" s="368"/>
      <c r="BB299" s="368"/>
      <c r="BC299" s="368"/>
      <c r="BD299" s="344"/>
      <c r="BE299" s="344"/>
      <c r="BF299" s="344"/>
      <c r="BG299" s="344"/>
      <c r="BH299" s="344"/>
      <c r="BI299" s="344"/>
      <c r="BJ299" s="344"/>
      <c r="BK299" s="344"/>
      <c r="BL299" s="344"/>
      <c r="BM299" s="344"/>
      <c r="BN299" s="348"/>
      <c r="BO299" s="349"/>
      <c r="BP299" s="350"/>
      <c r="BQ299" s="341"/>
      <c r="BR299" s="368"/>
      <c r="BS299" s="368"/>
      <c r="BT299" s="368"/>
      <c r="BU299" s="344"/>
      <c r="BV299" s="344"/>
      <c r="BW299" s="344"/>
      <c r="BX299" s="344"/>
      <c r="BY299" s="344"/>
      <c r="BZ299" s="344"/>
      <c r="CA299" s="344"/>
      <c r="CB299" s="344"/>
      <c r="CC299" s="344"/>
      <c r="CD299" s="344"/>
      <c r="CE299" s="348"/>
      <c r="CF299" s="349"/>
      <c r="CG299" s="350"/>
      <c r="CH299" s="341"/>
      <c r="CI299" s="368"/>
      <c r="CJ299" s="368"/>
      <c r="CK299" s="368"/>
      <c r="CL299" s="344"/>
      <c r="CM299" s="344"/>
      <c r="CN299" s="344"/>
      <c r="CO299" s="344"/>
      <c r="CP299" s="344"/>
      <c r="CQ299" s="344"/>
      <c r="CR299" s="344"/>
      <c r="CS299" s="344"/>
      <c r="CT299" s="344"/>
      <c r="CU299" s="344"/>
      <c r="CV299" s="348"/>
      <c r="CW299" s="349"/>
      <c r="CX299" s="350"/>
      <c r="CY299" s="341"/>
      <c r="CZ299" s="368"/>
      <c r="DA299" s="368"/>
      <c r="DB299" s="368"/>
      <c r="DC299" s="344"/>
      <c r="DD299" s="344"/>
      <c r="DE299" s="344"/>
      <c r="DF299" s="344"/>
      <c r="DG299" s="344"/>
      <c r="DH299" s="344"/>
      <c r="DI299" s="344"/>
      <c r="DJ299" s="344"/>
      <c r="DK299" s="344"/>
      <c r="DL299" s="344"/>
      <c r="DM299" s="348"/>
      <c r="DN299" s="349"/>
      <c r="DO299" s="350"/>
      <c r="DP299" s="341"/>
      <c r="DQ299" s="368"/>
      <c r="DR299" s="368"/>
      <c r="DS299" s="368"/>
      <c r="DT299" s="344"/>
      <c r="DU299" s="344"/>
      <c r="DV299" s="344"/>
      <c r="DW299" s="344"/>
      <c r="DX299" s="344"/>
      <c r="DY299" s="344"/>
      <c r="DZ299" s="344"/>
      <c r="EA299" s="344"/>
      <c r="EB299" s="344"/>
      <c r="EC299" s="344"/>
      <c r="ED299" s="348"/>
      <c r="EE299" s="349"/>
      <c r="EF299" s="350"/>
      <c r="EG299" s="341"/>
      <c r="EH299" s="368"/>
      <c r="EI299" s="368"/>
      <c r="EJ299" s="368"/>
      <c r="EK299" s="344"/>
      <c r="EL299" s="344"/>
      <c r="EM299" s="344"/>
      <c r="EN299" s="344"/>
      <c r="EO299" s="344"/>
      <c r="EP299" s="344"/>
      <c r="EQ299" s="344"/>
      <c r="ER299" s="344"/>
      <c r="ES299" s="344"/>
      <c r="ET299" s="344"/>
      <c r="EU299" s="348"/>
      <c r="EV299" s="349"/>
      <c r="EW299" s="350"/>
      <c r="EX299" s="341"/>
      <c r="EY299" s="368"/>
      <c r="EZ299" s="368"/>
      <c r="FA299" s="368"/>
      <c r="FB299" s="344"/>
      <c r="FC299" s="344"/>
      <c r="FD299" s="344"/>
      <c r="FE299" s="344"/>
      <c r="FF299" s="344"/>
      <c r="FG299" s="344"/>
      <c r="FH299" s="344"/>
      <c r="FI299" s="344"/>
      <c r="FJ299" s="344"/>
      <c r="FK299" s="344"/>
      <c r="FL299" s="348"/>
      <c r="FM299" s="349"/>
      <c r="FN299" s="350"/>
      <c r="FO299" s="341"/>
      <c r="FP299" s="368"/>
      <c r="FQ299" s="368"/>
      <c r="FR299" s="368"/>
      <c r="FS299" s="344"/>
      <c r="FT299" s="344"/>
      <c r="FU299" s="344"/>
      <c r="FV299" s="344"/>
      <c r="FW299" s="344"/>
      <c r="FX299" s="344"/>
      <c r="FY299" s="344"/>
      <c r="FZ299" s="344"/>
      <c r="GA299" s="344"/>
      <c r="GB299" s="344"/>
      <c r="GC299" s="348"/>
      <c r="GD299" s="349"/>
      <c r="GE299" s="350"/>
      <c r="GF299" s="341"/>
      <c r="GG299" s="368"/>
      <c r="GH299" s="368"/>
      <c r="GI299" s="368"/>
      <c r="GJ299" s="344"/>
      <c r="GK299" s="344"/>
      <c r="GL299" s="344"/>
      <c r="GM299" s="344"/>
      <c r="GN299" s="344"/>
      <c r="GO299" s="344"/>
      <c r="GP299" s="344"/>
      <c r="GQ299" s="344"/>
      <c r="GR299" s="344"/>
      <c r="GS299" s="344"/>
      <c r="GT299" s="348"/>
      <c r="GU299" s="349"/>
      <c r="GV299" s="350"/>
      <c r="GW299" s="341"/>
      <c r="GX299" s="368"/>
      <c r="GY299" s="368"/>
      <c r="GZ299" s="368"/>
      <c r="HA299" s="344"/>
      <c r="HB299" s="344"/>
      <c r="HC299" s="344"/>
      <c r="HD299" s="344"/>
      <c r="HE299" s="344"/>
      <c r="HF299" s="344"/>
      <c r="HG299" s="344"/>
      <c r="HH299" s="344"/>
      <c r="HI299" s="344"/>
      <c r="HJ299" s="344"/>
      <c r="HK299" s="348"/>
      <c r="HL299" s="349"/>
      <c r="HM299" s="350"/>
      <c r="HN299" s="341"/>
      <c r="HO299" s="368"/>
      <c r="HP299" s="368"/>
      <c r="HQ299" s="368"/>
      <c r="HR299" s="344"/>
      <c r="HS299" s="344"/>
      <c r="HT299" s="344"/>
      <c r="HU299" s="344"/>
      <c r="HV299" s="344"/>
      <c r="HW299" s="344"/>
      <c r="HX299" s="344"/>
      <c r="HY299" s="344"/>
      <c r="HZ299" s="344"/>
      <c r="IA299" s="344"/>
      <c r="IB299" s="348"/>
      <c r="IC299" s="349"/>
      <c r="ID299" s="350"/>
      <c r="IE299" s="341"/>
      <c r="IF299" s="368"/>
      <c r="IG299" s="368"/>
      <c r="IH299" s="368"/>
      <c r="II299" s="344"/>
      <c r="IJ299" s="344"/>
      <c r="IK299" s="344"/>
      <c r="IL299" s="344"/>
      <c r="IM299" s="344"/>
      <c r="IN299" s="344"/>
      <c r="IO299" s="344"/>
      <c r="IP299" s="344"/>
      <c r="IQ299" s="344"/>
      <c r="IR299" s="344"/>
      <c r="IS299" s="348"/>
      <c r="IT299" s="349"/>
      <c r="IU299" s="350"/>
      <c r="IV299" s="341"/>
      <c r="IW299" s="368"/>
      <c r="IX299" s="368"/>
      <c r="IY299" s="368"/>
      <c r="IZ299" s="344"/>
      <c r="JA299" s="344"/>
      <c r="JB299" s="344"/>
      <c r="JC299" s="344"/>
      <c r="JD299" s="344"/>
      <c r="JE299" s="344"/>
      <c r="JF299" s="344"/>
      <c r="JG299" s="344"/>
      <c r="JH299" s="344"/>
      <c r="JI299" s="344"/>
      <c r="JJ299" s="348"/>
      <c r="JK299" s="349"/>
      <c r="JL299" s="350"/>
      <c r="JM299" s="341"/>
      <c r="JN299" s="368"/>
      <c r="JO299" s="368"/>
      <c r="JP299" s="368"/>
      <c r="JQ299" s="344"/>
      <c r="JR299" s="344"/>
      <c r="JS299" s="344"/>
      <c r="JT299" s="344"/>
      <c r="JU299" s="344"/>
      <c r="JV299" s="344"/>
      <c r="JW299" s="344"/>
      <c r="JX299" s="344"/>
      <c r="JY299" s="344"/>
      <c r="JZ299" s="344"/>
      <c r="KA299" s="348"/>
      <c r="KB299" s="349"/>
      <c r="KC299" s="350"/>
      <c r="KD299" s="341"/>
      <c r="KE299" s="368"/>
      <c r="KF299" s="368"/>
      <c r="KG299" s="368"/>
      <c r="KH299" s="344"/>
      <c r="KI299" s="344"/>
      <c r="KJ299" s="344"/>
      <c r="KK299" s="344"/>
      <c r="KL299" s="344"/>
      <c r="KM299" s="344"/>
      <c r="KN299" s="344"/>
      <c r="KO299" s="344"/>
      <c r="KP299" s="344"/>
      <c r="KQ299" s="344"/>
      <c r="KR299" s="348"/>
      <c r="KS299" s="349"/>
      <c r="KT299" s="350"/>
      <c r="KU299" s="351"/>
    </row>
    <row r="300" ht="15.75" customHeight="1">
      <c r="A300" s="341"/>
      <c r="B300" s="373" t="str">
        <f>"Output Sekunder "&amp;" %"</f>
        <v>Output Sekunder  %</v>
      </c>
      <c r="C300" s="374"/>
      <c r="D300" s="374"/>
      <c r="E300" s="344"/>
      <c r="F300" s="375"/>
      <c r="G300" s="375"/>
      <c r="H300" s="375"/>
      <c r="I300" s="375"/>
      <c r="J300" s="375"/>
      <c r="K300" s="375"/>
      <c r="L300" s="375"/>
      <c r="M300" s="376">
        <f>E300/100*M298</f>
        <v>0</v>
      </c>
      <c r="N300" s="375"/>
      <c r="O300" s="375"/>
      <c r="P300" s="377">
        <f t="shared" ref="P300:P301" si="2287">M300</f>
        <v>0</v>
      </c>
      <c r="Q300" s="350"/>
      <c r="R300" s="341"/>
      <c r="S300" s="373" t="str">
        <f>"Output Sekunder "&amp;" %"</f>
        <v>Output Sekunder  %</v>
      </c>
      <c r="T300" s="374"/>
      <c r="U300" s="374"/>
      <c r="V300" s="344"/>
      <c r="W300" s="375"/>
      <c r="X300" s="375"/>
      <c r="Y300" s="375"/>
      <c r="Z300" s="375"/>
      <c r="AA300" s="375"/>
      <c r="AB300" s="375"/>
      <c r="AC300" s="375"/>
      <c r="AD300" s="376">
        <f>V300/100*AD298</f>
        <v>0</v>
      </c>
      <c r="AE300" s="375"/>
      <c r="AF300" s="375"/>
      <c r="AG300" s="377">
        <f t="shared" ref="AG300:AG301" si="2288">AD300</f>
        <v>0</v>
      </c>
      <c r="AH300" s="350"/>
      <c r="AI300" s="341"/>
      <c r="AJ300" s="373" t="str">
        <f>"Output Sekunder "&amp;" %"</f>
        <v>Output Sekunder  %</v>
      </c>
      <c r="AK300" s="374"/>
      <c r="AL300" s="374"/>
      <c r="AM300" s="344"/>
      <c r="AN300" s="375"/>
      <c r="AO300" s="375"/>
      <c r="AP300" s="375"/>
      <c r="AQ300" s="375"/>
      <c r="AR300" s="375"/>
      <c r="AS300" s="375"/>
      <c r="AT300" s="375"/>
      <c r="AU300" s="376">
        <f>AM300/100*AU298</f>
        <v>0</v>
      </c>
      <c r="AV300" s="375"/>
      <c r="AW300" s="375"/>
      <c r="AX300" s="377">
        <f t="shared" ref="AX300:AX301" si="2289">AU300</f>
        <v>0</v>
      </c>
      <c r="AY300" s="350"/>
      <c r="AZ300" s="341"/>
      <c r="BA300" s="373" t="str">
        <f>"Output Sekunder "&amp;" %"</f>
        <v>Output Sekunder  %</v>
      </c>
      <c r="BB300" s="374"/>
      <c r="BC300" s="374"/>
      <c r="BD300" s="344"/>
      <c r="BE300" s="375"/>
      <c r="BF300" s="375"/>
      <c r="BG300" s="375"/>
      <c r="BH300" s="375"/>
      <c r="BI300" s="375"/>
      <c r="BJ300" s="375"/>
      <c r="BK300" s="375"/>
      <c r="BL300" s="376">
        <f>BD300/100*BL298</f>
        <v>0</v>
      </c>
      <c r="BM300" s="375"/>
      <c r="BN300" s="375"/>
      <c r="BO300" s="377">
        <f t="shared" ref="BO300:BO301" si="2290">BL300</f>
        <v>0</v>
      </c>
      <c r="BP300" s="350"/>
      <c r="BQ300" s="341"/>
      <c r="BR300" s="373" t="str">
        <f>"Output Sekunder "&amp;" %"</f>
        <v>Output Sekunder  %</v>
      </c>
      <c r="BS300" s="374"/>
      <c r="BT300" s="374"/>
      <c r="BU300" s="344"/>
      <c r="BV300" s="375"/>
      <c r="BW300" s="375"/>
      <c r="BX300" s="375"/>
      <c r="BY300" s="375"/>
      <c r="BZ300" s="375"/>
      <c r="CA300" s="375"/>
      <c r="CB300" s="375"/>
      <c r="CC300" s="376">
        <f>BU300/100*CC298</f>
        <v>0</v>
      </c>
      <c r="CD300" s="375"/>
      <c r="CE300" s="375"/>
      <c r="CF300" s="377">
        <f t="shared" ref="CF300:CF301" si="2291">CC300</f>
        <v>0</v>
      </c>
      <c r="CG300" s="350"/>
      <c r="CH300" s="341"/>
      <c r="CI300" s="373" t="str">
        <f>"Output Sekunder "&amp;" %"</f>
        <v>Output Sekunder  %</v>
      </c>
      <c r="CJ300" s="374"/>
      <c r="CK300" s="374"/>
      <c r="CL300" s="344"/>
      <c r="CM300" s="375"/>
      <c r="CN300" s="375"/>
      <c r="CO300" s="375"/>
      <c r="CP300" s="375"/>
      <c r="CQ300" s="375"/>
      <c r="CR300" s="375"/>
      <c r="CS300" s="375"/>
      <c r="CT300" s="376">
        <f>CL300/100*CT298</f>
        <v>0</v>
      </c>
      <c r="CU300" s="375"/>
      <c r="CV300" s="375"/>
      <c r="CW300" s="377">
        <f t="shared" ref="CW300:CW301" si="2292">CT300</f>
        <v>0</v>
      </c>
      <c r="CX300" s="350"/>
      <c r="CY300" s="341"/>
      <c r="CZ300" s="373" t="str">
        <f>"Output Sekunder "&amp;" %"</f>
        <v>Output Sekunder  %</v>
      </c>
      <c r="DA300" s="374"/>
      <c r="DB300" s="374"/>
      <c r="DC300" s="344"/>
      <c r="DD300" s="375"/>
      <c r="DE300" s="375"/>
      <c r="DF300" s="375"/>
      <c r="DG300" s="375"/>
      <c r="DH300" s="375"/>
      <c r="DI300" s="375"/>
      <c r="DJ300" s="375"/>
      <c r="DK300" s="376">
        <f>DC300/100*DK298</f>
        <v>0</v>
      </c>
      <c r="DL300" s="375"/>
      <c r="DM300" s="375"/>
      <c r="DN300" s="377">
        <f t="shared" ref="DN300:DN301" si="2293">DK300</f>
        <v>0</v>
      </c>
      <c r="DO300" s="350"/>
      <c r="DP300" s="341"/>
      <c r="DQ300" s="373" t="str">
        <f>"Output Sekunder "&amp;" %"</f>
        <v>Output Sekunder  %</v>
      </c>
      <c r="DR300" s="374"/>
      <c r="DS300" s="374"/>
      <c r="DT300" s="344"/>
      <c r="DU300" s="375"/>
      <c r="DV300" s="375"/>
      <c r="DW300" s="375"/>
      <c r="DX300" s="375"/>
      <c r="DY300" s="375"/>
      <c r="DZ300" s="375"/>
      <c r="EA300" s="375"/>
      <c r="EB300" s="376">
        <f>DT300/100*EB298</f>
        <v>0</v>
      </c>
      <c r="EC300" s="375"/>
      <c r="ED300" s="375"/>
      <c r="EE300" s="377">
        <f t="shared" ref="EE300:EE301" si="2294">EB300</f>
        <v>0</v>
      </c>
      <c r="EF300" s="350"/>
      <c r="EG300" s="341"/>
      <c r="EH300" s="373" t="str">
        <f>"Output Sekunder "&amp;" %"</f>
        <v>Output Sekunder  %</v>
      </c>
      <c r="EI300" s="374"/>
      <c r="EJ300" s="374"/>
      <c r="EK300" s="344"/>
      <c r="EL300" s="375"/>
      <c r="EM300" s="375"/>
      <c r="EN300" s="375"/>
      <c r="EO300" s="375"/>
      <c r="EP300" s="375"/>
      <c r="EQ300" s="375"/>
      <c r="ER300" s="375"/>
      <c r="ES300" s="376">
        <f>EK300/100*ES298</f>
        <v>0</v>
      </c>
      <c r="ET300" s="375"/>
      <c r="EU300" s="375"/>
      <c r="EV300" s="377">
        <f t="shared" ref="EV300:EV301" si="2295">ES300</f>
        <v>0</v>
      </c>
      <c r="EW300" s="350"/>
      <c r="EX300" s="341"/>
      <c r="EY300" s="373" t="str">
        <f>"Output Sekunder "&amp;" %"</f>
        <v>Output Sekunder  %</v>
      </c>
      <c r="EZ300" s="374"/>
      <c r="FA300" s="374"/>
      <c r="FB300" s="344"/>
      <c r="FC300" s="375"/>
      <c r="FD300" s="375"/>
      <c r="FE300" s="375"/>
      <c r="FF300" s="375"/>
      <c r="FG300" s="375"/>
      <c r="FH300" s="375"/>
      <c r="FI300" s="375"/>
      <c r="FJ300" s="376">
        <f>FB300/100*FJ298</f>
        <v>0</v>
      </c>
      <c r="FK300" s="375"/>
      <c r="FL300" s="375"/>
      <c r="FM300" s="377">
        <f t="shared" ref="FM300:FM301" si="2296">FJ300</f>
        <v>0</v>
      </c>
      <c r="FN300" s="350"/>
      <c r="FO300" s="341"/>
      <c r="FP300" s="373" t="str">
        <f>"Output Sekunder "&amp;" %"</f>
        <v>Output Sekunder  %</v>
      </c>
      <c r="FQ300" s="374"/>
      <c r="FR300" s="374"/>
      <c r="FS300" s="344"/>
      <c r="FT300" s="375"/>
      <c r="FU300" s="375"/>
      <c r="FV300" s="375"/>
      <c r="FW300" s="375"/>
      <c r="FX300" s="375"/>
      <c r="FY300" s="375"/>
      <c r="FZ300" s="375"/>
      <c r="GA300" s="376">
        <f>FS300/100*GA298</f>
        <v>0</v>
      </c>
      <c r="GB300" s="375"/>
      <c r="GC300" s="375"/>
      <c r="GD300" s="377">
        <f t="shared" ref="GD300:GD301" si="2297">GA300</f>
        <v>0</v>
      </c>
      <c r="GE300" s="350"/>
      <c r="GF300" s="341"/>
      <c r="GG300" s="373" t="str">
        <f>"Output Sekunder "&amp;" %"</f>
        <v>Output Sekunder  %</v>
      </c>
      <c r="GH300" s="374"/>
      <c r="GI300" s="374"/>
      <c r="GJ300" s="344"/>
      <c r="GK300" s="375"/>
      <c r="GL300" s="375"/>
      <c r="GM300" s="375"/>
      <c r="GN300" s="375"/>
      <c r="GO300" s="375"/>
      <c r="GP300" s="375"/>
      <c r="GQ300" s="375"/>
      <c r="GR300" s="376">
        <f>GJ300/100*GR298</f>
        <v>0</v>
      </c>
      <c r="GS300" s="375"/>
      <c r="GT300" s="375"/>
      <c r="GU300" s="377">
        <f t="shared" ref="GU300:GU301" si="2298">GR300</f>
        <v>0</v>
      </c>
      <c r="GV300" s="350"/>
      <c r="GW300" s="341"/>
      <c r="GX300" s="373" t="str">
        <f>"Output Sekunder "&amp;" %"</f>
        <v>Output Sekunder  %</v>
      </c>
      <c r="GY300" s="374"/>
      <c r="GZ300" s="374"/>
      <c r="HA300" s="344"/>
      <c r="HB300" s="375"/>
      <c r="HC300" s="375"/>
      <c r="HD300" s="375"/>
      <c r="HE300" s="375"/>
      <c r="HF300" s="375"/>
      <c r="HG300" s="375"/>
      <c r="HH300" s="375"/>
      <c r="HI300" s="376">
        <f>HA300/100*HI298</f>
        <v>0</v>
      </c>
      <c r="HJ300" s="375"/>
      <c r="HK300" s="375"/>
      <c r="HL300" s="377">
        <f t="shared" ref="HL300:HL301" si="2299">HI300</f>
        <v>0</v>
      </c>
      <c r="HM300" s="350"/>
      <c r="HN300" s="341"/>
      <c r="HO300" s="373" t="str">
        <f>"Output Sekunder "&amp;" %"</f>
        <v>Output Sekunder  %</v>
      </c>
      <c r="HP300" s="374"/>
      <c r="HQ300" s="374"/>
      <c r="HR300" s="344"/>
      <c r="HS300" s="375"/>
      <c r="HT300" s="375"/>
      <c r="HU300" s="375"/>
      <c r="HV300" s="375"/>
      <c r="HW300" s="375"/>
      <c r="HX300" s="375"/>
      <c r="HY300" s="375"/>
      <c r="HZ300" s="376">
        <f>HR300/100*HZ298</f>
        <v>0</v>
      </c>
      <c r="IA300" s="375"/>
      <c r="IB300" s="375"/>
      <c r="IC300" s="377">
        <f t="shared" ref="IC300:IC301" si="2300">HZ300</f>
        <v>0</v>
      </c>
      <c r="ID300" s="350"/>
      <c r="IE300" s="341"/>
      <c r="IF300" s="373" t="str">
        <f>"Output Sekunder "&amp;" %"</f>
        <v>Output Sekunder  %</v>
      </c>
      <c r="IG300" s="374"/>
      <c r="IH300" s="374"/>
      <c r="II300" s="344"/>
      <c r="IJ300" s="375"/>
      <c r="IK300" s="375"/>
      <c r="IL300" s="375"/>
      <c r="IM300" s="375"/>
      <c r="IN300" s="375"/>
      <c r="IO300" s="375"/>
      <c r="IP300" s="375"/>
      <c r="IQ300" s="376">
        <f>II300/100*IQ298</f>
        <v>0</v>
      </c>
      <c r="IR300" s="375"/>
      <c r="IS300" s="375"/>
      <c r="IT300" s="377">
        <f t="shared" ref="IT300:IT301" si="2301">IQ300</f>
        <v>0</v>
      </c>
      <c r="IU300" s="350"/>
      <c r="IV300" s="341"/>
      <c r="IW300" s="373" t="str">
        <f>"Output Sekunder "&amp;" %"</f>
        <v>Output Sekunder  %</v>
      </c>
      <c r="IX300" s="374"/>
      <c r="IY300" s="374"/>
      <c r="IZ300" s="344"/>
      <c r="JA300" s="375"/>
      <c r="JB300" s="375"/>
      <c r="JC300" s="375"/>
      <c r="JD300" s="375"/>
      <c r="JE300" s="375"/>
      <c r="JF300" s="375"/>
      <c r="JG300" s="375"/>
      <c r="JH300" s="376">
        <f>IZ300/100*JH298</f>
        <v>0</v>
      </c>
      <c r="JI300" s="375"/>
      <c r="JJ300" s="375"/>
      <c r="JK300" s="377">
        <f t="shared" ref="JK300:JK301" si="2302">JH300</f>
        <v>0</v>
      </c>
      <c r="JL300" s="350"/>
      <c r="JM300" s="341"/>
      <c r="JN300" s="373" t="str">
        <f>"Output Sekunder "&amp;" %"</f>
        <v>Output Sekunder  %</v>
      </c>
      <c r="JO300" s="374"/>
      <c r="JP300" s="374"/>
      <c r="JQ300" s="344"/>
      <c r="JR300" s="375"/>
      <c r="JS300" s="375"/>
      <c r="JT300" s="375"/>
      <c r="JU300" s="375"/>
      <c r="JV300" s="375"/>
      <c r="JW300" s="375"/>
      <c r="JX300" s="375"/>
      <c r="JY300" s="376">
        <f>JQ300/100*JY298</f>
        <v>0</v>
      </c>
      <c r="JZ300" s="375"/>
      <c r="KA300" s="375"/>
      <c r="KB300" s="377">
        <f t="shared" ref="KB300:KB301" si="2303">JY300</f>
        <v>0</v>
      </c>
      <c r="KC300" s="350"/>
      <c r="KD300" s="341"/>
      <c r="KE300" s="373" t="str">
        <f>"Output Sekunder "&amp;" %"</f>
        <v>Output Sekunder  %</v>
      </c>
      <c r="KF300" s="374"/>
      <c r="KG300" s="374"/>
      <c r="KH300" s="344"/>
      <c r="KI300" s="375"/>
      <c r="KJ300" s="375"/>
      <c r="KK300" s="375"/>
      <c r="KL300" s="375"/>
      <c r="KM300" s="375"/>
      <c r="KN300" s="375"/>
      <c r="KO300" s="375"/>
      <c r="KP300" s="376">
        <f>KH300/100*KP298</f>
        <v>0</v>
      </c>
      <c r="KQ300" s="375"/>
      <c r="KR300" s="375"/>
      <c r="KS300" s="377">
        <f t="shared" ref="KS300:KS301" si="2304">KP300</f>
        <v>0</v>
      </c>
      <c r="KT300" s="350"/>
      <c r="KU300" s="351"/>
    </row>
    <row r="301" ht="15.75" customHeight="1">
      <c r="A301" s="341"/>
      <c r="B301" s="378" t="str">
        <f>"Adjusment "&amp;" %"</f>
        <v>Adjusment  %</v>
      </c>
      <c r="C301" s="379"/>
      <c r="D301" s="379"/>
      <c r="E301" s="344"/>
      <c r="F301" s="375"/>
      <c r="G301" s="375"/>
      <c r="H301" s="375"/>
      <c r="I301" s="375"/>
      <c r="J301" s="375"/>
      <c r="K301" s="375"/>
      <c r="L301" s="375"/>
      <c r="M301" s="380">
        <f>E301/100*(M298+M300)</f>
        <v>0</v>
      </c>
      <c r="N301" s="375"/>
      <c r="O301" s="375"/>
      <c r="P301" s="381">
        <f t="shared" si="2287"/>
        <v>0</v>
      </c>
      <c r="Q301" s="350"/>
      <c r="R301" s="341"/>
      <c r="S301" s="378" t="str">
        <f>"Adjusment "&amp;" %"</f>
        <v>Adjusment  %</v>
      </c>
      <c r="T301" s="379"/>
      <c r="U301" s="379"/>
      <c r="V301" s="344"/>
      <c r="W301" s="375"/>
      <c r="X301" s="375"/>
      <c r="Y301" s="375"/>
      <c r="Z301" s="375"/>
      <c r="AA301" s="375"/>
      <c r="AB301" s="375"/>
      <c r="AC301" s="375"/>
      <c r="AD301" s="380">
        <f>V301/100*(AD298+AD300)</f>
        <v>0</v>
      </c>
      <c r="AE301" s="375"/>
      <c r="AF301" s="375"/>
      <c r="AG301" s="381">
        <f t="shared" si="2288"/>
        <v>0</v>
      </c>
      <c r="AH301" s="350"/>
      <c r="AI301" s="341"/>
      <c r="AJ301" s="378" t="str">
        <f>"Adjusment "&amp;" %"</f>
        <v>Adjusment  %</v>
      </c>
      <c r="AK301" s="379"/>
      <c r="AL301" s="379"/>
      <c r="AM301" s="344"/>
      <c r="AN301" s="375"/>
      <c r="AO301" s="375"/>
      <c r="AP301" s="375"/>
      <c r="AQ301" s="375"/>
      <c r="AR301" s="375"/>
      <c r="AS301" s="375"/>
      <c r="AT301" s="375"/>
      <c r="AU301" s="380">
        <f>AM301/100*(AU298+AU300)</f>
        <v>0</v>
      </c>
      <c r="AV301" s="375"/>
      <c r="AW301" s="375"/>
      <c r="AX301" s="381">
        <f t="shared" si="2289"/>
        <v>0</v>
      </c>
      <c r="AY301" s="350"/>
      <c r="AZ301" s="341"/>
      <c r="BA301" s="378" t="str">
        <f>"Adjusment "&amp;" %"</f>
        <v>Adjusment  %</v>
      </c>
      <c r="BB301" s="379"/>
      <c r="BC301" s="379"/>
      <c r="BD301" s="344"/>
      <c r="BE301" s="375"/>
      <c r="BF301" s="375"/>
      <c r="BG301" s="375"/>
      <c r="BH301" s="375"/>
      <c r="BI301" s="375"/>
      <c r="BJ301" s="375"/>
      <c r="BK301" s="375"/>
      <c r="BL301" s="380">
        <f>BD301/100*(BL298+BL300)</f>
        <v>0</v>
      </c>
      <c r="BM301" s="375"/>
      <c r="BN301" s="375"/>
      <c r="BO301" s="381">
        <f t="shared" si="2290"/>
        <v>0</v>
      </c>
      <c r="BP301" s="350"/>
      <c r="BQ301" s="341"/>
      <c r="BR301" s="378" t="str">
        <f>"Adjusment "&amp;" %"</f>
        <v>Adjusment  %</v>
      </c>
      <c r="BS301" s="379"/>
      <c r="BT301" s="379"/>
      <c r="BU301" s="344"/>
      <c r="BV301" s="375"/>
      <c r="BW301" s="375"/>
      <c r="BX301" s="375"/>
      <c r="BY301" s="375"/>
      <c r="BZ301" s="375"/>
      <c r="CA301" s="375"/>
      <c r="CB301" s="375"/>
      <c r="CC301" s="380">
        <f>BU301/100*(CC298+CC300)</f>
        <v>0</v>
      </c>
      <c r="CD301" s="375"/>
      <c r="CE301" s="375"/>
      <c r="CF301" s="381">
        <f t="shared" si="2291"/>
        <v>0</v>
      </c>
      <c r="CG301" s="350"/>
      <c r="CH301" s="341"/>
      <c r="CI301" s="378" t="str">
        <f>"Adjusment "&amp;" %"</f>
        <v>Adjusment  %</v>
      </c>
      <c r="CJ301" s="379"/>
      <c r="CK301" s="379"/>
      <c r="CL301" s="344"/>
      <c r="CM301" s="375"/>
      <c r="CN301" s="375"/>
      <c r="CO301" s="375"/>
      <c r="CP301" s="375"/>
      <c r="CQ301" s="375"/>
      <c r="CR301" s="375"/>
      <c r="CS301" s="375"/>
      <c r="CT301" s="380">
        <f>CL301/100*(CT298+CT300)</f>
        <v>0</v>
      </c>
      <c r="CU301" s="375"/>
      <c r="CV301" s="375"/>
      <c r="CW301" s="381">
        <f t="shared" si="2292"/>
        <v>0</v>
      </c>
      <c r="CX301" s="350"/>
      <c r="CY301" s="341"/>
      <c r="CZ301" s="378" t="str">
        <f>"Adjusment "&amp;" %"</f>
        <v>Adjusment  %</v>
      </c>
      <c r="DA301" s="379"/>
      <c r="DB301" s="379"/>
      <c r="DC301" s="344"/>
      <c r="DD301" s="375"/>
      <c r="DE301" s="375"/>
      <c r="DF301" s="375"/>
      <c r="DG301" s="375"/>
      <c r="DH301" s="375"/>
      <c r="DI301" s="375"/>
      <c r="DJ301" s="375"/>
      <c r="DK301" s="380">
        <f>DC301/100*(DK298+DK300)</f>
        <v>0</v>
      </c>
      <c r="DL301" s="375"/>
      <c r="DM301" s="375"/>
      <c r="DN301" s="381">
        <f t="shared" si="2293"/>
        <v>0</v>
      </c>
      <c r="DO301" s="350"/>
      <c r="DP301" s="341"/>
      <c r="DQ301" s="378" t="str">
        <f>"Adjusment "&amp;" %"</f>
        <v>Adjusment  %</v>
      </c>
      <c r="DR301" s="379"/>
      <c r="DS301" s="379"/>
      <c r="DT301" s="344"/>
      <c r="DU301" s="375"/>
      <c r="DV301" s="375"/>
      <c r="DW301" s="375"/>
      <c r="DX301" s="375"/>
      <c r="DY301" s="375"/>
      <c r="DZ301" s="375"/>
      <c r="EA301" s="375"/>
      <c r="EB301" s="380">
        <f>DT301/100*(EB298+EB300)</f>
        <v>0</v>
      </c>
      <c r="EC301" s="375"/>
      <c r="ED301" s="375"/>
      <c r="EE301" s="381">
        <f t="shared" si="2294"/>
        <v>0</v>
      </c>
      <c r="EF301" s="350"/>
      <c r="EG301" s="341"/>
      <c r="EH301" s="378" t="str">
        <f>"Adjusment "&amp;" %"</f>
        <v>Adjusment  %</v>
      </c>
      <c r="EI301" s="379"/>
      <c r="EJ301" s="379"/>
      <c r="EK301" s="344"/>
      <c r="EL301" s="375"/>
      <c r="EM301" s="375"/>
      <c r="EN301" s="375"/>
      <c r="EO301" s="375"/>
      <c r="EP301" s="375"/>
      <c r="EQ301" s="375"/>
      <c r="ER301" s="375"/>
      <c r="ES301" s="380">
        <f>EK301/100*(ES298+ES300)</f>
        <v>0</v>
      </c>
      <c r="ET301" s="375"/>
      <c r="EU301" s="375"/>
      <c r="EV301" s="381">
        <f t="shared" si="2295"/>
        <v>0</v>
      </c>
      <c r="EW301" s="350"/>
      <c r="EX301" s="341"/>
      <c r="EY301" s="378" t="str">
        <f>"Adjusment "&amp;" %"</f>
        <v>Adjusment  %</v>
      </c>
      <c r="EZ301" s="379"/>
      <c r="FA301" s="379"/>
      <c r="FB301" s="344"/>
      <c r="FC301" s="375"/>
      <c r="FD301" s="375"/>
      <c r="FE301" s="375"/>
      <c r="FF301" s="375"/>
      <c r="FG301" s="375"/>
      <c r="FH301" s="375"/>
      <c r="FI301" s="375"/>
      <c r="FJ301" s="380">
        <f>FB301/100*(FJ298+FJ300)</f>
        <v>0</v>
      </c>
      <c r="FK301" s="375"/>
      <c r="FL301" s="375"/>
      <c r="FM301" s="381">
        <f t="shared" si="2296"/>
        <v>0</v>
      </c>
      <c r="FN301" s="350"/>
      <c r="FO301" s="341"/>
      <c r="FP301" s="378" t="str">
        <f>"Adjusment "&amp;" %"</f>
        <v>Adjusment  %</v>
      </c>
      <c r="FQ301" s="379"/>
      <c r="FR301" s="379"/>
      <c r="FS301" s="344"/>
      <c r="FT301" s="375"/>
      <c r="FU301" s="375"/>
      <c r="FV301" s="375"/>
      <c r="FW301" s="375"/>
      <c r="FX301" s="375"/>
      <c r="FY301" s="375"/>
      <c r="FZ301" s="375"/>
      <c r="GA301" s="380">
        <f>FS301/100*(GA298+GA300)</f>
        <v>0</v>
      </c>
      <c r="GB301" s="375"/>
      <c r="GC301" s="375"/>
      <c r="GD301" s="381">
        <f t="shared" si="2297"/>
        <v>0</v>
      </c>
      <c r="GE301" s="350"/>
      <c r="GF301" s="341"/>
      <c r="GG301" s="378" t="str">
        <f>"Adjusment "&amp;" %"</f>
        <v>Adjusment  %</v>
      </c>
      <c r="GH301" s="379"/>
      <c r="GI301" s="379"/>
      <c r="GJ301" s="344"/>
      <c r="GK301" s="375"/>
      <c r="GL301" s="375"/>
      <c r="GM301" s="375"/>
      <c r="GN301" s="375"/>
      <c r="GO301" s="375"/>
      <c r="GP301" s="375"/>
      <c r="GQ301" s="375"/>
      <c r="GR301" s="380">
        <f>GJ301/100*(GR298+GR300)</f>
        <v>0</v>
      </c>
      <c r="GS301" s="375"/>
      <c r="GT301" s="375"/>
      <c r="GU301" s="381">
        <f t="shared" si="2298"/>
        <v>0</v>
      </c>
      <c r="GV301" s="350"/>
      <c r="GW301" s="341"/>
      <c r="GX301" s="378" t="str">
        <f>"Adjusment "&amp;" %"</f>
        <v>Adjusment  %</v>
      </c>
      <c r="GY301" s="379"/>
      <c r="GZ301" s="379"/>
      <c r="HA301" s="344"/>
      <c r="HB301" s="375"/>
      <c r="HC301" s="375"/>
      <c r="HD301" s="375"/>
      <c r="HE301" s="375"/>
      <c r="HF301" s="375"/>
      <c r="HG301" s="375"/>
      <c r="HH301" s="375"/>
      <c r="HI301" s="380">
        <f>HA301/100*(HI298+HI300)</f>
        <v>0</v>
      </c>
      <c r="HJ301" s="375"/>
      <c r="HK301" s="375"/>
      <c r="HL301" s="381">
        <f t="shared" si="2299"/>
        <v>0</v>
      </c>
      <c r="HM301" s="350"/>
      <c r="HN301" s="341"/>
      <c r="HO301" s="378" t="str">
        <f>"Adjusment "&amp;" %"</f>
        <v>Adjusment  %</v>
      </c>
      <c r="HP301" s="379"/>
      <c r="HQ301" s="379"/>
      <c r="HR301" s="344"/>
      <c r="HS301" s="375"/>
      <c r="HT301" s="375"/>
      <c r="HU301" s="375"/>
      <c r="HV301" s="375"/>
      <c r="HW301" s="375"/>
      <c r="HX301" s="375"/>
      <c r="HY301" s="375"/>
      <c r="HZ301" s="380">
        <f>HR301/100*(HZ298+HZ300)</f>
        <v>0</v>
      </c>
      <c r="IA301" s="375"/>
      <c r="IB301" s="375"/>
      <c r="IC301" s="381">
        <f t="shared" si="2300"/>
        <v>0</v>
      </c>
      <c r="ID301" s="350"/>
      <c r="IE301" s="341"/>
      <c r="IF301" s="378" t="str">
        <f>"Adjusment "&amp;" %"</f>
        <v>Adjusment  %</v>
      </c>
      <c r="IG301" s="379"/>
      <c r="IH301" s="379"/>
      <c r="II301" s="344"/>
      <c r="IJ301" s="375"/>
      <c r="IK301" s="375"/>
      <c r="IL301" s="375"/>
      <c r="IM301" s="375"/>
      <c r="IN301" s="375"/>
      <c r="IO301" s="375"/>
      <c r="IP301" s="375"/>
      <c r="IQ301" s="380">
        <f>II301/100*(IQ298+IQ300)</f>
        <v>0</v>
      </c>
      <c r="IR301" s="375"/>
      <c r="IS301" s="375"/>
      <c r="IT301" s="381">
        <f t="shared" si="2301"/>
        <v>0</v>
      </c>
      <c r="IU301" s="350"/>
      <c r="IV301" s="341"/>
      <c r="IW301" s="378" t="str">
        <f>"Adjusment "&amp;" %"</f>
        <v>Adjusment  %</v>
      </c>
      <c r="IX301" s="379"/>
      <c r="IY301" s="379"/>
      <c r="IZ301" s="344"/>
      <c r="JA301" s="375"/>
      <c r="JB301" s="375"/>
      <c r="JC301" s="375"/>
      <c r="JD301" s="375"/>
      <c r="JE301" s="375"/>
      <c r="JF301" s="375"/>
      <c r="JG301" s="375"/>
      <c r="JH301" s="380">
        <f>IZ301/100*(JH298+JH300)</f>
        <v>0</v>
      </c>
      <c r="JI301" s="375"/>
      <c r="JJ301" s="375"/>
      <c r="JK301" s="381">
        <f t="shared" si="2302"/>
        <v>0</v>
      </c>
      <c r="JL301" s="350"/>
      <c r="JM301" s="341"/>
      <c r="JN301" s="378" t="str">
        <f>"Adjusment "&amp;" %"</f>
        <v>Adjusment  %</v>
      </c>
      <c r="JO301" s="379"/>
      <c r="JP301" s="379"/>
      <c r="JQ301" s="344"/>
      <c r="JR301" s="375"/>
      <c r="JS301" s="375"/>
      <c r="JT301" s="375"/>
      <c r="JU301" s="375"/>
      <c r="JV301" s="375"/>
      <c r="JW301" s="375"/>
      <c r="JX301" s="375"/>
      <c r="JY301" s="380">
        <f>JQ301/100*(JY298+JY300)</f>
        <v>0</v>
      </c>
      <c r="JZ301" s="375"/>
      <c r="KA301" s="375"/>
      <c r="KB301" s="381">
        <f t="shared" si="2303"/>
        <v>0</v>
      </c>
      <c r="KC301" s="350"/>
      <c r="KD301" s="341"/>
      <c r="KE301" s="378" t="str">
        <f>"Adjusment "&amp;" %"</f>
        <v>Adjusment  %</v>
      </c>
      <c r="KF301" s="379"/>
      <c r="KG301" s="379"/>
      <c r="KH301" s="344"/>
      <c r="KI301" s="375"/>
      <c r="KJ301" s="375"/>
      <c r="KK301" s="375"/>
      <c r="KL301" s="375"/>
      <c r="KM301" s="375"/>
      <c r="KN301" s="375"/>
      <c r="KO301" s="375"/>
      <c r="KP301" s="380">
        <f>KH301/100*(KP298+KP300)</f>
        <v>0</v>
      </c>
      <c r="KQ301" s="375"/>
      <c r="KR301" s="375"/>
      <c r="KS301" s="381">
        <f t="shared" si="2304"/>
        <v>0</v>
      </c>
      <c r="KT301" s="350"/>
      <c r="KU301" s="351"/>
    </row>
    <row r="302" ht="15.75" customHeight="1">
      <c r="A302" s="341"/>
      <c r="B302" s="342"/>
      <c r="C302" s="343"/>
      <c r="D302" s="343"/>
      <c r="E302" s="344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9"/>
      <c r="Q302" s="350"/>
      <c r="R302" s="341"/>
      <c r="S302" s="342"/>
      <c r="T302" s="343"/>
      <c r="U302" s="343"/>
      <c r="V302" s="344"/>
      <c r="W302" s="344"/>
      <c r="X302" s="344"/>
      <c r="Y302" s="344"/>
      <c r="Z302" s="344"/>
      <c r="AA302" s="344"/>
      <c r="AB302" s="344"/>
      <c r="AC302" s="344"/>
      <c r="AD302" s="344"/>
      <c r="AE302" s="344"/>
      <c r="AF302" s="344"/>
      <c r="AG302" s="349"/>
      <c r="AH302" s="350"/>
      <c r="AI302" s="341"/>
      <c r="AJ302" s="342"/>
      <c r="AK302" s="343"/>
      <c r="AL302" s="343"/>
      <c r="AM302" s="344"/>
      <c r="AN302" s="344"/>
      <c r="AO302" s="344"/>
      <c r="AP302" s="344"/>
      <c r="AQ302" s="344"/>
      <c r="AR302" s="344"/>
      <c r="AS302" s="344"/>
      <c r="AT302" s="344"/>
      <c r="AU302" s="344"/>
      <c r="AV302" s="344"/>
      <c r="AW302" s="344"/>
      <c r="AX302" s="349"/>
      <c r="AY302" s="350"/>
      <c r="AZ302" s="341"/>
      <c r="BA302" s="342"/>
      <c r="BB302" s="343"/>
      <c r="BC302" s="343"/>
      <c r="BD302" s="344"/>
      <c r="BE302" s="344"/>
      <c r="BF302" s="344"/>
      <c r="BG302" s="344"/>
      <c r="BH302" s="344"/>
      <c r="BI302" s="344"/>
      <c r="BJ302" s="344"/>
      <c r="BK302" s="344"/>
      <c r="BL302" s="344"/>
      <c r="BM302" s="344"/>
      <c r="BN302" s="344"/>
      <c r="BO302" s="349"/>
      <c r="BP302" s="350"/>
      <c r="BQ302" s="341"/>
      <c r="BR302" s="342"/>
      <c r="BS302" s="343"/>
      <c r="BT302" s="343"/>
      <c r="BU302" s="344"/>
      <c r="BV302" s="344"/>
      <c r="BW302" s="344"/>
      <c r="BX302" s="344"/>
      <c r="BY302" s="344"/>
      <c r="BZ302" s="344"/>
      <c r="CA302" s="344"/>
      <c r="CB302" s="344"/>
      <c r="CC302" s="344"/>
      <c r="CD302" s="344"/>
      <c r="CE302" s="344"/>
      <c r="CF302" s="349"/>
      <c r="CG302" s="350"/>
      <c r="CH302" s="341"/>
      <c r="CI302" s="342"/>
      <c r="CJ302" s="343"/>
      <c r="CK302" s="343"/>
      <c r="CL302" s="344"/>
      <c r="CM302" s="344"/>
      <c r="CN302" s="344"/>
      <c r="CO302" s="344"/>
      <c r="CP302" s="344"/>
      <c r="CQ302" s="344"/>
      <c r="CR302" s="344"/>
      <c r="CS302" s="344"/>
      <c r="CT302" s="344"/>
      <c r="CU302" s="344"/>
      <c r="CV302" s="344"/>
      <c r="CW302" s="349"/>
      <c r="CX302" s="350"/>
      <c r="CY302" s="341"/>
      <c r="CZ302" s="342"/>
      <c r="DA302" s="343"/>
      <c r="DB302" s="343"/>
      <c r="DC302" s="344"/>
      <c r="DD302" s="344"/>
      <c r="DE302" s="344"/>
      <c r="DF302" s="344"/>
      <c r="DG302" s="344"/>
      <c r="DH302" s="344"/>
      <c r="DI302" s="344"/>
      <c r="DJ302" s="344"/>
      <c r="DK302" s="344"/>
      <c r="DL302" s="344"/>
      <c r="DM302" s="344"/>
      <c r="DN302" s="349"/>
      <c r="DO302" s="350"/>
      <c r="DP302" s="341"/>
      <c r="DQ302" s="342"/>
      <c r="DR302" s="343"/>
      <c r="DS302" s="343"/>
      <c r="DT302" s="344"/>
      <c r="DU302" s="344"/>
      <c r="DV302" s="344"/>
      <c r="DW302" s="344"/>
      <c r="DX302" s="344"/>
      <c r="DY302" s="344"/>
      <c r="DZ302" s="344"/>
      <c r="EA302" s="344"/>
      <c r="EB302" s="344"/>
      <c r="EC302" s="344"/>
      <c r="ED302" s="344"/>
      <c r="EE302" s="349"/>
      <c r="EF302" s="350"/>
      <c r="EG302" s="341"/>
      <c r="EH302" s="342"/>
      <c r="EI302" s="343"/>
      <c r="EJ302" s="343"/>
      <c r="EK302" s="344"/>
      <c r="EL302" s="344"/>
      <c r="EM302" s="344"/>
      <c r="EN302" s="344"/>
      <c r="EO302" s="344"/>
      <c r="EP302" s="344"/>
      <c r="EQ302" s="344"/>
      <c r="ER302" s="344"/>
      <c r="ES302" s="344"/>
      <c r="ET302" s="344"/>
      <c r="EU302" s="344"/>
      <c r="EV302" s="349"/>
      <c r="EW302" s="350"/>
      <c r="EX302" s="341"/>
      <c r="EY302" s="342"/>
      <c r="EZ302" s="343"/>
      <c r="FA302" s="343"/>
      <c r="FB302" s="344"/>
      <c r="FC302" s="344"/>
      <c r="FD302" s="344"/>
      <c r="FE302" s="344"/>
      <c r="FF302" s="344"/>
      <c r="FG302" s="344"/>
      <c r="FH302" s="344"/>
      <c r="FI302" s="344"/>
      <c r="FJ302" s="344"/>
      <c r="FK302" s="344"/>
      <c r="FL302" s="344"/>
      <c r="FM302" s="349"/>
      <c r="FN302" s="350"/>
      <c r="FO302" s="341"/>
      <c r="FP302" s="342"/>
      <c r="FQ302" s="343"/>
      <c r="FR302" s="343"/>
      <c r="FS302" s="344"/>
      <c r="FT302" s="344"/>
      <c r="FU302" s="344"/>
      <c r="FV302" s="344"/>
      <c r="FW302" s="344"/>
      <c r="FX302" s="344"/>
      <c r="FY302" s="344"/>
      <c r="FZ302" s="344"/>
      <c r="GA302" s="344"/>
      <c r="GB302" s="344"/>
      <c r="GC302" s="344"/>
      <c r="GD302" s="349"/>
      <c r="GE302" s="350"/>
      <c r="GF302" s="341"/>
      <c r="GG302" s="342"/>
      <c r="GH302" s="343"/>
      <c r="GI302" s="343"/>
      <c r="GJ302" s="344"/>
      <c r="GK302" s="344"/>
      <c r="GL302" s="344"/>
      <c r="GM302" s="344"/>
      <c r="GN302" s="344"/>
      <c r="GO302" s="344"/>
      <c r="GP302" s="344"/>
      <c r="GQ302" s="344"/>
      <c r="GR302" s="344"/>
      <c r="GS302" s="344"/>
      <c r="GT302" s="344"/>
      <c r="GU302" s="349"/>
      <c r="GV302" s="350"/>
      <c r="GW302" s="341"/>
      <c r="GX302" s="342"/>
      <c r="GY302" s="343"/>
      <c r="GZ302" s="343"/>
      <c r="HA302" s="344"/>
      <c r="HB302" s="344"/>
      <c r="HC302" s="344"/>
      <c r="HD302" s="344"/>
      <c r="HE302" s="344"/>
      <c r="HF302" s="344"/>
      <c r="HG302" s="344"/>
      <c r="HH302" s="344"/>
      <c r="HI302" s="344"/>
      <c r="HJ302" s="344"/>
      <c r="HK302" s="344"/>
      <c r="HL302" s="349"/>
      <c r="HM302" s="350"/>
      <c r="HN302" s="341"/>
      <c r="HO302" s="342"/>
      <c r="HP302" s="343"/>
      <c r="HQ302" s="343"/>
      <c r="HR302" s="344"/>
      <c r="HS302" s="344"/>
      <c r="HT302" s="344"/>
      <c r="HU302" s="344"/>
      <c r="HV302" s="344"/>
      <c r="HW302" s="344"/>
      <c r="HX302" s="344"/>
      <c r="HY302" s="344"/>
      <c r="HZ302" s="344"/>
      <c r="IA302" s="344"/>
      <c r="IB302" s="344"/>
      <c r="IC302" s="349"/>
      <c r="ID302" s="350"/>
      <c r="IE302" s="341"/>
      <c r="IF302" s="342"/>
      <c r="IG302" s="343"/>
      <c r="IH302" s="343"/>
      <c r="II302" s="344"/>
      <c r="IJ302" s="344"/>
      <c r="IK302" s="344"/>
      <c r="IL302" s="344"/>
      <c r="IM302" s="344"/>
      <c r="IN302" s="344"/>
      <c r="IO302" s="344"/>
      <c r="IP302" s="344"/>
      <c r="IQ302" s="344"/>
      <c r="IR302" s="344"/>
      <c r="IS302" s="344"/>
      <c r="IT302" s="349"/>
      <c r="IU302" s="350"/>
      <c r="IV302" s="341"/>
      <c r="IW302" s="342"/>
      <c r="IX302" s="343"/>
      <c r="IY302" s="343"/>
      <c r="IZ302" s="344"/>
      <c r="JA302" s="344"/>
      <c r="JB302" s="344"/>
      <c r="JC302" s="344"/>
      <c r="JD302" s="344"/>
      <c r="JE302" s="344"/>
      <c r="JF302" s="344"/>
      <c r="JG302" s="344"/>
      <c r="JH302" s="344"/>
      <c r="JI302" s="344"/>
      <c r="JJ302" s="344"/>
      <c r="JK302" s="349"/>
      <c r="JL302" s="350"/>
      <c r="JM302" s="341"/>
      <c r="JN302" s="342"/>
      <c r="JO302" s="343"/>
      <c r="JP302" s="343"/>
      <c r="JQ302" s="344"/>
      <c r="JR302" s="344"/>
      <c r="JS302" s="344"/>
      <c r="JT302" s="344"/>
      <c r="JU302" s="344"/>
      <c r="JV302" s="344"/>
      <c r="JW302" s="344"/>
      <c r="JX302" s="344"/>
      <c r="JY302" s="344"/>
      <c r="JZ302" s="344"/>
      <c r="KA302" s="344"/>
      <c r="KB302" s="349"/>
      <c r="KC302" s="350"/>
      <c r="KD302" s="341"/>
      <c r="KE302" s="342"/>
      <c r="KF302" s="343"/>
      <c r="KG302" s="343"/>
      <c r="KH302" s="344"/>
      <c r="KI302" s="344"/>
      <c r="KJ302" s="344"/>
      <c r="KK302" s="344"/>
      <c r="KL302" s="344"/>
      <c r="KM302" s="344"/>
      <c r="KN302" s="344"/>
      <c r="KO302" s="344"/>
      <c r="KP302" s="344"/>
      <c r="KQ302" s="344"/>
      <c r="KR302" s="344"/>
      <c r="KS302" s="349"/>
      <c r="KT302" s="350"/>
      <c r="KU302" s="351"/>
    </row>
    <row r="303" ht="24.0" customHeight="1">
      <c r="A303" s="382" t="s">
        <v>29</v>
      </c>
      <c r="B303" s="213"/>
      <c r="C303" s="383"/>
      <c r="D303" s="383"/>
      <c r="E303" s="384"/>
      <c r="F303" s="384"/>
      <c r="G303" s="385">
        <f>SUM(G298:G302)</f>
        <v>0</v>
      </c>
      <c r="H303" s="384"/>
      <c r="I303" s="385">
        <f>SUM(I298:I302)</f>
        <v>0</v>
      </c>
      <c r="J303" s="384"/>
      <c r="K303" s="384"/>
      <c r="L303" s="384"/>
      <c r="M303" s="385">
        <f>SUM(M298:M302)</f>
        <v>0</v>
      </c>
      <c r="N303" s="384"/>
      <c r="O303" s="385">
        <f t="shared" ref="O303:P303" si="2305">SUM(O298:O302)</f>
        <v>0</v>
      </c>
      <c r="P303" s="386">
        <f t="shared" si="2305"/>
        <v>0</v>
      </c>
      <c r="Q303" s="339"/>
      <c r="R303" s="382" t="s">
        <v>29</v>
      </c>
      <c r="S303" s="213"/>
      <c r="T303" s="383"/>
      <c r="U303" s="383"/>
      <c r="V303" s="384"/>
      <c r="W303" s="384"/>
      <c r="X303" s="385">
        <f>SUM(X298:X302)</f>
        <v>0</v>
      </c>
      <c r="Y303" s="384"/>
      <c r="Z303" s="385">
        <f>SUM(Z298:Z302)</f>
        <v>0</v>
      </c>
      <c r="AA303" s="384"/>
      <c r="AB303" s="384"/>
      <c r="AC303" s="384"/>
      <c r="AD303" s="385">
        <f>SUM(AD298:AD302)</f>
        <v>0</v>
      </c>
      <c r="AE303" s="384"/>
      <c r="AF303" s="385">
        <f t="shared" ref="AF303:AG303" si="2306">SUM(AF298:AF302)</f>
        <v>0</v>
      </c>
      <c r="AG303" s="386">
        <f t="shared" si="2306"/>
        <v>0</v>
      </c>
      <c r="AH303" s="339"/>
      <c r="AI303" s="382" t="s">
        <v>29</v>
      </c>
      <c r="AJ303" s="213"/>
      <c r="AK303" s="383"/>
      <c r="AL303" s="383"/>
      <c r="AM303" s="384"/>
      <c r="AN303" s="384"/>
      <c r="AO303" s="385">
        <f>SUM(AO298:AO302)</f>
        <v>0</v>
      </c>
      <c r="AP303" s="384"/>
      <c r="AQ303" s="385">
        <f>SUM(AQ298:AQ302)</f>
        <v>0</v>
      </c>
      <c r="AR303" s="384"/>
      <c r="AS303" s="384"/>
      <c r="AT303" s="384"/>
      <c r="AU303" s="385">
        <f>SUM(AU298:AU302)</f>
        <v>0</v>
      </c>
      <c r="AV303" s="384"/>
      <c r="AW303" s="385">
        <f t="shared" ref="AW303:AX303" si="2307">SUM(AW298:AW302)</f>
        <v>0</v>
      </c>
      <c r="AX303" s="386">
        <f t="shared" si="2307"/>
        <v>0</v>
      </c>
      <c r="AY303" s="339"/>
      <c r="AZ303" s="382" t="s">
        <v>29</v>
      </c>
      <c r="BA303" s="213"/>
      <c r="BB303" s="383"/>
      <c r="BC303" s="383"/>
      <c r="BD303" s="384"/>
      <c r="BE303" s="384"/>
      <c r="BF303" s="385">
        <f>SUM(BF298:BF302)</f>
        <v>0</v>
      </c>
      <c r="BG303" s="384"/>
      <c r="BH303" s="385">
        <f>SUM(BH298:BH302)</f>
        <v>0</v>
      </c>
      <c r="BI303" s="384"/>
      <c r="BJ303" s="384"/>
      <c r="BK303" s="384"/>
      <c r="BL303" s="385">
        <f>SUM(BL298:BL302)</f>
        <v>0</v>
      </c>
      <c r="BM303" s="384"/>
      <c r="BN303" s="385">
        <f t="shared" ref="BN303:BO303" si="2308">SUM(BN298:BN302)</f>
        <v>0</v>
      </c>
      <c r="BO303" s="386">
        <f t="shared" si="2308"/>
        <v>0</v>
      </c>
      <c r="BP303" s="339"/>
      <c r="BQ303" s="382" t="s">
        <v>29</v>
      </c>
      <c r="BR303" s="213"/>
      <c r="BS303" s="383"/>
      <c r="BT303" s="383"/>
      <c r="BU303" s="384"/>
      <c r="BV303" s="384"/>
      <c r="BW303" s="385">
        <f>SUM(BW298:BW302)</f>
        <v>0</v>
      </c>
      <c r="BX303" s="384"/>
      <c r="BY303" s="385">
        <f>SUM(BY298:BY302)</f>
        <v>0</v>
      </c>
      <c r="BZ303" s="384"/>
      <c r="CA303" s="384"/>
      <c r="CB303" s="384"/>
      <c r="CC303" s="385">
        <f>SUM(CC298:CC302)</f>
        <v>0</v>
      </c>
      <c r="CD303" s="384"/>
      <c r="CE303" s="385">
        <f t="shared" ref="CE303:CF303" si="2309">SUM(CE298:CE302)</f>
        <v>0</v>
      </c>
      <c r="CF303" s="386">
        <f t="shared" si="2309"/>
        <v>0</v>
      </c>
      <c r="CG303" s="339"/>
      <c r="CH303" s="382" t="s">
        <v>29</v>
      </c>
      <c r="CI303" s="213"/>
      <c r="CJ303" s="383"/>
      <c r="CK303" s="383"/>
      <c r="CL303" s="384"/>
      <c r="CM303" s="384"/>
      <c r="CN303" s="385">
        <f>SUM(CN298:CN302)</f>
        <v>0</v>
      </c>
      <c r="CO303" s="384"/>
      <c r="CP303" s="385">
        <f>SUM(CP298:CP302)</f>
        <v>0</v>
      </c>
      <c r="CQ303" s="384"/>
      <c r="CR303" s="384"/>
      <c r="CS303" s="384"/>
      <c r="CT303" s="385">
        <f>SUM(CT298:CT302)</f>
        <v>0</v>
      </c>
      <c r="CU303" s="384"/>
      <c r="CV303" s="385">
        <f t="shared" ref="CV303:CW303" si="2310">SUM(CV298:CV302)</f>
        <v>0</v>
      </c>
      <c r="CW303" s="386">
        <f t="shared" si="2310"/>
        <v>0</v>
      </c>
      <c r="CX303" s="339"/>
      <c r="CY303" s="382" t="s">
        <v>29</v>
      </c>
      <c r="CZ303" s="213"/>
      <c r="DA303" s="383"/>
      <c r="DB303" s="383"/>
      <c r="DC303" s="384"/>
      <c r="DD303" s="384"/>
      <c r="DE303" s="385">
        <f>SUM(DE298:DE302)</f>
        <v>0</v>
      </c>
      <c r="DF303" s="384"/>
      <c r="DG303" s="385">
        <f>SUM(DG298:DG302)</f>
        <v>0</v>
      </c>
      <c r="DH303" s="384"/>
      <c r="DI303" s="384"/>
      <c r="DJ303" s="384"/>
      <c r="DK303" s="385">
        <f>SUM(DK298:DK302)</f>
        <v>0</v>
      </c>
      <c r="DL303" s="384"/>
      <c r="DM303" s="385">
        <f t="shared" ref="DM303:DN303" si="2311">SUM(DM298:DM302)</f>
        <v>0</v>
      </c>
      <c r="DN303" s="386">
        <f t="shared" si="2311"/>
        <v>0</v>
      </c>
      <c r="DO303" s="339"/>
      <c r="DP303" s="382" t="s">
        <v>29</v>
      </c>
      <c r="DQ303" s="213"/>
      <c r="DR303" s="383"/>
      <c r="DS303" s="383"/>
      <c r="DT303" s="384"/>
      <c r="DU303" s="384"/>
      <c r="DV303" s="385">
        <f>SUM(DV298:DV302)</f>
        <v>0</v>
      </c>
      <c r="DW303" s="384"/>
      <c r="DX303" s="385">
        <f>SUM(DX298:DX302)</f>
        <v>0</v>
      </c>
      <c r="DY303" s="384"/>
      <c r="DZ303" s="384"/>
      <c r="EA303" s="384"/>
      <c r="EB303" s="385">
        <f>SUM(EB298:EB302)</f>
        <v>0</v>
      </c>
      <c r="EC303" s="384"/>
      <c r="ED303" s="385">
        <f t="shared" ref="ED303:EE303" si="2312">SUM(ED298:ED302)</f>
        <v>0</v>
      </c>
      <c r="EE303" s="386">
        <f t="shared" si="2312"/>
        <v>0</v>
      </c>
      <c r="EF303" s="339"/>
      <c r="EG303" s="382" t="s">
        <v>29</v>
      </c>
      <c r="EH303" s="213"/>
      <c r="EI303" s="383"/>
      <c r="EJ303" s="383"/>
      <c r="EK303" s="384"/>
      <c r="EL303" s="384"/>
      <c r="EM303" s="385">
        <f>SUM(EM298:EM302)</f>
        <v>0</v>
      </c>
      <c r="EN303" s="384"/>
      <c r="EO303" s="385">
        <f>SUM(EO298:EO302)</f>
        <v>0</v>
      </c>
      <c r="EP303" s="384"/>
      <c r="EQ303" s="384"/>
      <c r="ER303" s="384"/>
      <c r="ES303" s="385">
        <f>SUM(ES298:ES302)</f>
        <v>0</v>
      </c>
      <c r="ET303" s="384"/>
      <c r="EU303" s="385">
        <f t="shared" ref="EU303:EV303" si="2313">SUM(EU298:EU302)</f>
        <v>0</v>
      </c>
      <c r="EV303" s="386">
        <f t="shared" si="2313"/>
        <v>0</v>
      </c>
      <c r="EW303" s="339"/>
      <c r="EX303" s="382" t="s">
        <v>29</v>
      </c>
      <c r="EY303" s="213"/>
      <c r="EZ303" s="383"/>
      <c r="FA303" s="383"/>
      <c r="FB303" s="384"/>
      <c r="FC303" s="384"/>
      <c r="FD303" s="385">
        <f>SUM(FD298:FD302)</f>
        <v>0</v>
      </c>
      <c r="FE303" s="384"/>
      <c r="FF303" s="385">
        <f>SUM(FF298:FF302)</f>
        <v>0</v>
      </c>
      <c r="FG303" s="384"/>
      <c r="FH303" s="384"/>
      <c r="FI303" s="384"/>
      <c r="FJ303" s="385">
        <f>SUM(FJ298:FJ302)</f>
        <v>0</v>
      </c>
      <c r="FK303" s="384"/>
      <c r="FL303" s="385">
        <f t="shared" ref="FL303:FM303" si="2314">SUM(FL298:FL302)</f>
        <v>0</v>
      </c>
      <c r="FM303" s="386">
        <f t="shared" si="2314"/>
        <v>0</v>
      </c>
      <c r="FN303" s="339"/>
      <c r="FO303" s="382" t="s">
        <v>29</v>
      </c>
      <c r="FP303" s="213"/>
      <c r="FQ303" s="383"/>
      <c r="FR303" s="383"/>
      <c r="FS303" s="384"/>
      <c r="FT303" s="384"/>
      <c r="FU303" s="385">
        <f>SUM(FU298:FU302)</f>
        <v>0</v>
      </c>
      <c r="FV303" s="384"/>
      <c r="FW303" s="385">
        <f>SUM(FW298:FW302)</f>
        <v>0</v>
      </c>
      <c r="FX303" s="384"/>
      <c r="FY303" s="384"/>
      <c r="FZ303" s="384"/>
      <c r="GA303" s="385">
        <f>SUM(GA298:GA302)</f>
        <v>0</v>
      </c>
      <c r="GB303" s="384"/>
      <c r="GC303" s="385">
        <f t="shared" ref="GC303:GD303" si="2315">SUM(GC298:GC302)</f>
        <v>0</v>
      </c>
      <c r="GD303" s="386">
        <f t="shared" si="2315"/>
        <v>0</v>
      </c>
      <c r="GE303" s="339"/>
      <c r="GF303" s="382" t="s">
        <v>29</v>
      </c>
      <c r="GG303" s="213"/>
      <c r="GH303" s="383"/>
      <c r="GI303" s="383"/>
      <c r="GJ303" s="384"/>
      <c r="GK303" s="384"/>
      <c r="GL303" s="385">
        <f>SUM(GL298:GL302)</f>
        <v>0</v>
      </c>
      <c r="GM303" s="384"/>
      <c r="GN303" s="385">
        <f>SUM(GN298:GN302)</f>
        <v>0</v>
      </c>
      <c r="GO303" s="384"/>
      <c r="GP303" s="384"/>
      <c r="GQ303" s="384"/>
      <c r="GR303" s="385">
        <f>SUM(GR298:GR302)</f>
        <v>0</v>
      </c>
      <c r="GS303" s="384"/>
      <c r="GT303" s="385">
        <f t="shared" ref="GT303:GU303" si="2316">SUM(GT298:GT302)</f>
        <v>0</v>
      </c>
      <c r="GU303" s="386">
        <f t="shared" si="2316"/>
        <v>0</v>
      </c>
      <c r="GV303" s="339"/>
      <c r="GW303" s="382" t="s">
        <v>29</v>
      </c>
      <c r="GX303" s="213"/>
      <c r="GY303" s="383"/>
      <c r="GZ303" s="383"/>
      <c r="HA303" s="384"/>
      <c r="HB303" s="384"/>
      <c r="HC303" s="385">
        <f>SUM(HC298:HC302)</f>
        <v>0</v>
      </c>
      <c r="HD303" s="384"/>
      <c r="HE303" s="385">
        <f>SUM(HE298:HE302)</f>
        <v>0</v>
      </c>
      <c r="HF303" s="384"/>
      <c r="HG303" s="384"/>
      <c r="HH303" s="384"/>
      <c r="HI303" s="385">
        <f>SUM(HI298:HI302)</f>
        <v>0</v>
      </c>
      <c r="HJ303" s="384"/>
      <c r="HK303" s="385">
        <f t="shared" ref="HK303:HL303" si="2317">SUM(HK298:HK302)</f>
        <v>0</v>
      </c>
      <c r="HL303" s="386">
        <f t="shared" si="2317"/>
        <v>0</v>
      </c>
      <c r="HM303" s="339"/>
      <c r="HN303" s="382" t="s">
        <v>29</v>
      </c>
      <c r="HO303" s="213"/>
      <c r="HP303" s="383"/>
      <c r="HQ303" s="383"/>
      <c r="HR303" s="384"/>
      <c r="HS303" s="384"/>
      <c r="HT303" s="385">
        <f>SUM(HT298:HT302)</f>
        <v>0</v>
      </c>
      <c r="HU303" s="384"/>
      <c r="HV303" s="385">
        <f>SUM(HV298:HV302)</f>
        <v>0</v>
      </c>
      <c r="HW303" s="384"/>
      <c r="HX303" s="384"/>
      <c r="HY303" s="384"/>
      <c r="HZ303" s="385">
        <f>SUM(HZ298:HZ302)</f>
        <v>0</v>
      </c>
      <c r="IA303" s="384"/>
      <c r="IB303" s="385">
        <f t="shared" ref="IB303:IC303" si="2318">SUM(IB298:IB302)</f>
        <v>0</v>
      </c>
      <c r="IC303" s="386">
        <f t="shared" si="2318"/>
        <v>0</v>
      </c>
      <c r="ID303" s="339"/>
      <c r="IE303" s="382" t="s">
        <v>29</v>
      </c>
      <c r="IF303" s="213"/>
      <c r="IG303" s="383"/>
      <c r="IH303" s="383"/>
      <c r="II303" s="384"/>
      <c r="IJ303" s="384"/>
      <c r="IK303" s="385">
        <f>SUM(IK298:IK302)</f>
        <v>0</v>
      </c>
      <c r="IL303" s="384"/>
      <c r="IM303" s="385">
        <f>SUM(IM298:IM302)</f>
        <v>0</v>
      </c>
      <c r="IN303" s="384"/>
      <c r="IO303" s="384"/>
      <c r="IP303" s="384"/>
      <c r="IQ303" s="385">
        <f>SUM(IQ298:IQ302)</f>
        <v>0</v>
      </c>
      <c r="IR303" s="384"/>
      <c r="IS303" s="385">
        <f t="shared" ref="IS303:IT303" si="2319">SUM(IS298:IS302)</f>
        <v>0</v>
      </c>
      <c r="IT303" s="386">
        <f t="shared" si="2319"/>
        <v>0</v>
      </c>
      <c r="IU303" s="339"/>
      <c r="IV303" s="382" t="s">
        <v>29</v>
      </c>
      <c r="IW303" s="213"/>
      <c r="IX303" s="383"/>
      <c r="IY303" s="383"/>
      <c r="IZ303" s="384"/>
      <c r="JA303" s="384"/>
      <c r="JB303" s="385">
        <f>SUM(JB298:JB302)</f>
        <v>0</v>
      </c>
      <c r="JC303" s="384"/>
      <c r="JD303" s="385">
        <f>SUM(JD298:JD302)</f>
        <v>0</v>
      </c>
      <c r="JE303" s="384"/>
      <c r="JF303" s="384"/>
      <c r="JG303" s="384"/>
      <c r="JH303" s="385">
        <f>SUM(JH298:JH302)</f>
        <v>0</v>
      </c>
      <c r="JI303" s="384"/>
      <c r="JJ303" s="385">
        <f t="shared" ref="JJ303:JK303" si="2320">SUM(JJ298:JJ302)</f>
        <v>0</v>
      </c>
      <c r="JK303" s="386">
        <f t="shared" si="2320"/>
        <v>0</v>
      </c>
      <c r="JL303" s="339"/>
      <c r="JM303" s="382" t="s">
        <v>29</v>
      </c>
      <c r="JN303" s="213"/>
      <c r="JO303" s="383"/>
      <c r="JP303" s="383"/>
      <c r="JQ303" s="384"/>
      <c r="JR303" s="384"/>
      <c r="JS303" s="385">
        <f>SUM(JS298:JS302)</f>
        <v>0</v>
      </c>
      <c r="JT303" s="384"/>
      <c r="JU303" s="385">
        <f>SUM(JU298:JU302)</f>
        <v>0</v>
      </c>
      <c r="JV303" s="384"/>
      <c r="JW303" s="384"/>
      <c r="JX303" s="384"/>
      <c r="JY303" s="385">
        <f>SUM(JY298:JY302)</f>
        <v>0</v>
      </c>
      <c r="JZ303" s="384"/>
      <c r="KA303" s="385">
        <f t="shared" ref="KA303:KB303" si="2321">SUM(KA298:KA302)</f>
        <v>0</v>
      </c>
      <c r="KB303" s="386">
        <f t="shared" si="2321"/>
        <v>0</v>
      </c>
      <c r="KC303" s="339"/>
      <c r="KD303" s="382" t="s">
        <v>29</v>
      </c>
      <c r="KE303" s="213"/>
      <c r="KF303" s="383"/>
      <c r="KG303" s="383"/>
      <c r="KH303" s="384"/>
      <c r="KI303" s="384"/>
      <c r="KJ303" s="385">
        <f>SUM(KJ298:KJ302)</f>
        <v>0</v>
      </c>
      <c r="KK303" s="384"/>
      <c r="KL303" s="385">
        <f>SUM(KL298:KL302)</f>
        <v>0</v>
      </c>
      <c r="KM303" s="384"/>
      <c r="KN303" s="384"/>
      <c r="KO303" s="384"/>
      <c r="KP303" s="385">
        <f>SUM(KP298:KP302)</f>
        <v>0</v>
      </c>
      <c r="KQ303" s="384"/>
      <c r="KR303" s="385">
        <f t="shared" ref="KR303:KS303" si="2322">SUM(KR298:KR302)</f>
        <v>0</v>
      </c>
      <c r="KS303" s="386">
        <f t="shared" si="2322"/>
        <v>0</v>
      </c>
      <c r="KT303" s="339"/>
      <c r="KU303" s="340"/>
    </row>
    <row r="304" ht="15.0" customHeight="1">
      <c r="A304" s="131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5"/>
      <c r="R304" s="131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5"/>
      <c r="AI304" s="131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5"/>
      <c r="AZ304" s="131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  <c r="BK304" s="124"/>
      <c r="BL304" s="124"/>
      <c r="BM304" s="124"/>
      <c r="BN304" s="124"/>
      <c r="BO304" s="124"/>
      <c r="BP304" s="125"/>
      <c r="BQ304" s="131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5"/>
      <c r="CH304" s="131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5"/>
      <c r="CY304" s="131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5"/>
      <c r="DP304" s="131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5"/>
      <c r="EG304" s="131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5"/>
      <c r="EX304" s="131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5"/>
      <c r="FO304" s="131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5"/>
      <c r="GF304" s="131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5"/>
      <c r="GW304" s="131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5"/>
      <c r="HN304" s="131"/>
      <c r="HO304" s="124"/>
      <c r="HP304" s="124"/>
      <c r="HQ304" s="124"/>
      <c r="HR304" s="124"/>
      <c r="HS304" s="124"/>
      <c r="HT304" s="124"/>
      <c r="HU304" s="124"/>
      <c r="HV304" s="124"/>
      <c r="HW304" s="124"/>
      <c r="HX304" s="124"/>
      <c r="HY304" s="124"/>
      <c r="HZ304" s="124"/>
      <c r="IA304" s="124"/>
      <c r="IB304" s="124"/>
      <c r="IC304" s="124"/>
      <c r="ID304" s="125"/>
      <c r="IE304" s="131"/>
      <c r="IF304" s="124"/>
      <c r="IG304" s="124"/>
      <c r="IH304" s="124"/>
      <c r="II304" s="124"/>
      <c r="IJ304" s="124"/>
      <c r="IK304" s="124"/>
      <c r="IL304" s="124"/>
      <c r="IM304" s="124"/>
      <c r="IN304" s="124"/>
      <c r="IO304" s="124"/>
      <c r="IP304" s="124"/>
      <c r="IQ304" s="124"/>
      <c r="IR304" s="124"/>
      <c r="IS304" s="124"/>
      <c r="IT304" s="124"/>
      <c r="IU304" s="125"/>
      <c r="IV304" s="131"/>
      <c r="IW304" s="124"/>
      <c r="IX304" s="124"/>
      <c r="IY304" s="124"/>
      <c r="IZ304" s="124"/>
      <c r="JA304" s="124"/>
      <c r="JB304" s="124"/>
      <c r="JC304" s="124"/>
      <c r="JD304" s="124"/>
      <c r="JE304" s="124"/>
      <c r="JF304" s="124"/>
      <c r="JG304" s="124"/>
      <c r="JH304" s="124"/>
      <c r="JI304" s="124"/>
      <c r="JJ304" s="124"/>
      <c r="JK304" s="124"/>
      <c r="JL304" s="125"/>
      <c r="JM304" s="131"/>
      <c r="JN304" s="124"/>
      <c r="JO304" s="124"/>
      <c r="JP304" s="124"/>
      <c r="JQ304" s="124"/>
      <c r="JR304" s="124"/>
      <c r="JS304" s="124"/>
      <c r="JT304" s="124"/>
      <c r="JU304" s="124"/>
      <c r="JV304" s="124"/>
      <c r="JW304" s="124"/>
      <c r="JX304" s="124"/>
      <c r="JY304" s="124"/>
      <c r="JZ304" s="124"/>
      <c r="KA304" s="124"/>
      <c r="KB304" s="124"/>
      <c r="KC304" s="125"/>
      <c r="KD304" s="131"/>
      <c r="KE304" s="124"/>
      <c r="KF304" s="124"/>
      <c r="KG304" s="124"/>
      <c r="KH304" s="124"/>
      <c r="KI304" s="124"/>
      <c r="KJ304" s="124"/>
      <c r="KK304" s="124"/>
      <c r="KL304" s="124"/>
      <c r="KM304" s="124"/>
      <c r="KN304" s="124"/>
      <c r="KO304" s="124"/>
      <c r="KP304" s="124"/>
      <c r="KQ304" s="124"/>
      <c r="KR304" s="124"/>
      <c r="KS304" s="124"/>
      <c r="KT304" s="125"/>
      <c r="KU304" s="124"/>
    </row>
    <row r="305" ht="15.0" customHeight="1">
      <c r="A305" s="131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5"/>
      <c r="R305" s="131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5"/>
      <c r="AI305" s="131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5"/>
      <c r="AZ305" s="131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4"/>
      <c r="BO305" s="124"/>
      <c r="BP305" s="125"/>
      <c r="BQ305" s="131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5"/>
      <c r="CH305" s="131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5"/>
      <c r="CY305" s="131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5"/>
      <c r="DP305" s="131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5"/>
      <c r="EG305" s="131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5"/>
      <c r="EX305" s="131"/>
      <c r="EY305" s="124"/>
      <c r="EZ305" s="124"/>
      <c r="FA305" s="124"/>
      <c r="FB305" s="124"/>
      <c r="FC305" s="124"/>
      <c r="FD305" s="124"/>
      <c r="FE305" s="124"/>
      <c r="FF305" s="124"/>
      <c r="FG305" s="124"/>
      <c r="FH305" s="124"/>
      <c r="FI305" s="124"/>
      <c r="FJ305" s="124"/>
      <c r="FK305" s="124"/>
      <c r="FL305" s="124"/>
      <c r="FM305" s="124"/>
      <c r="FN305" s="125"/>
      <c r="FO305" s="131"/>
      <c r="FP305" s="124"/>
      <c r="FQ305" s="124"/>
      <c r="FR305" s="124"/>
      <c r="FS305" s="124"/>
      <c r="FT305" s="124"/>
      <c r="FU305" s="124"/>
      <c r="FV305" s="124"/>
      <c r="FW305" s="124"/>
      <c r="FX305" s="124"/>
      <c r="FY305" s="124"/>
      <c r="FZ305" s="124"/>
      <c r="GA305" s="124"/>
      <c r="GB305" s="124"/>
      <c r="GC305" s="124"/>
      <c r="GD305" s="124"/>
      <c r="GE305" s="125"/>
      <c r="GF305" s="131"/>
      <c r="GG305" s="124"/>
      <c r="GH305" s="124"/>
      <c r="GI305" s="124"/>
      <c r="GJ305" s="124"/>
      <c r="GK305" s="124"/>
      <c r="GL305" s="124"/>
      <c r="GM305" s="124"/>
      <c r="GN305" s="124"/>
      <c r="GO305" s="124"/>
      <c r="GP305" s="124"/>
      <c r="GQ305" s="124"/>
      <c r="GR305" s="124"/>
      <c r="GS305" s="124"/>
      <c r="GT305" s="124"/>
      <c r="GU305" s="124"/>
      <c r="GV305" s="125"/>
      <c r="GW305" s="131"/>
      <c r="GX305" s="124"/>
      <c r="GY305" s="124"/>
      <c r="GZ305" s="124"/>
      <c r="HA305" s="124"/>
      <c r="HB305" s="124"/>
      <c r="HC305" s="124"/>
      <c r="HD305" s="124"/>
      <c r="HE305" s="124"/>
      <c r="HF305" s="124"/>
      <c r="HG305" s="124"/>
      <c r="HH305" s="124"/>
      <c r="HI305" s="124"/>
      <c r="HJ305" s="124"/>
      <c r="HK305" s="124"/>
      <c r="HL305" s="124"/>
      <c r="HM305" s="125"/>
      <c r="HN305" s="131"/>
      <c r="HO305" s="124"/>
      <c r="HP305" s="124"/>
      <c r="HQ305" s="124"/>
      <c r="HR305" s="124"/>
      <c r="HS305" s="124"/>
      <c r="HT305" s="124"/>
      <c r="HU305" s="124"/>
      <c r="HV305" s="124"/>
      <c r="HW305" s="124"/>
      <c r="HX305" s="124"/>
      <c r="HY305" s="124"/>
      <c r="HZ305" s="124"/>
      <c r="IA305" s="124"/>
      <c r="IB305" s="124"/>
      <c r="IC305" s="124"/>
      <c r="ID305" s="125"/>
      <c r="IE305" s="131"/>
      <c r="IF305" s="124"/>
      <c r="IG305" s="124"/>
      <c r="IH305" s="124"/>
      <c r="II305" s="124"/>
      <c r="IJ305" s="124"/>
      <c r="IK305" s="124"/>
      <c r="IL305" s="124"/>
      <c r="IM305" s="124"/>
      <c r="IN305" s="124"/>
      <c r="IO305" s="124"/>
      <c r="IP305" s="124"/>
      <c r="IQ305" s="124"/>
      <c r="IR305" s="124"/>
      <c r="IS305" s="124"/>
      <c r="IT305" s="124"/>
      <c r="IU305" s="125"/>
      <c r="IV305" s="131"/>
      <c r="IW305" s="124"/>
      <c r="IX305" s="124"/>
      <c r="IY305" s="124"/>
      <c r="IZ305" s="124"/>
      <c r="JA305" s="124"/>
      <c r="JB305" s="124"/>
      <c r="JC305" s="124"/>
      <c r="JD305" s="124"/>
      <c r="JE305" s="124"/>
      <c r="JF305" s="124"/>
      <c r="JG305" s="124"/>
      <c r="JH305" s="124"/>
      <c r="JI305" s="124"/>
      <c r="JJ305" s="124"/>
      <c r="JK305" s="124"/>
      <c r="JL305" s="125"/>
      <c r="JM305" s="131"/>
      <c r="JN305" s="124"/>
      <c r="JO305" s="124"/>
      <c r="JP305" s="124"/>
      <c r="JQ305" s="124"/>
      <c r="JR305" s="124"/>
      <c r="JS305" s="124"/>
      <c r="JT305" s="124"/>
      <c r="JU305" s="124"/>
      <c r="JV305" s="124"/>
      <c r="JW305" s="124"/>
      <c r="JX305" s="124"/>
      <c r="JY305" s="124"/>
      <c r="JZ305" s="124"/>
      <c r="KA305" s="124"/>
      <c r="KB305" s="124"/>
      <c r="KC305" s="125"/>
      <c r="KD305" s="131"/>
      <c r="KE305" s="124"/>
      <c r="KF305" s="124"/>
      <c r="KG305" s="124"/>
      <c r="KH305" s="124"/>
      <c r="KI305" s="124"/>
      <c r="KJ305" s="124"/>
      <c r="KK305" s="124"/>
      <c r="KL305" s="124"/>
      <c r="KM305" s="124"/>
      <c r="KN305" s="124"/>
      <c r="KO305" s="124"/>
      <c r="KP305" s="124"/>
      <c r="KQ305" s="124"/>
      <c r="KR305" s="124"/>
      <c r="KS305" s="124"/>
      <c r="KT305" s="125"/>
      <c r="KU305" s="124"/>
    </row>
    <row r="306" ht="15.0" customHeight="1">
      <c r="A306" s="131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5"/>
      <c r="R306" s="131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5"/>
      <c r="AI306" s="131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5"/>
      <c r="AZ306" s="131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  <c r="BK306" s="124"/>
      <c r="BL306" s="124"/>
      <c r="BM306" s="124"/>
      <c r="BN306" s="124"/>
      <c r="BO306" s="124"/>
      <c r="BP306" s="125"/>
      <c r="BQ306" s="131"/>
      <c r="BR306" s="124"/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5"/>
      <c r="CH306" s="131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5"/>
      <c r="CY306" s="131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5"/>
      <c r="DP306" s="131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5"/>
      <c r="EG306" s="131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5"/>
      <c r="EX306" s="131"/>
      <c r="EY306" s="124"/>
      <c r="EZ306" s="124"/>
      <c r="FA306" s="124"/>
      <c r="FB306" s="124"/>
      <c r="FC306" s="124"/>
      <c r="FD306" s="124"/>
      <c r="FE306" s="124"/>
      <c r="FF306" s="124"/>
      <c r="FG306" s="124"/>
      <c r="FH306" s="124"/>
      <c r="FI306" s="124"/>
      <c r="FJ306" s="124"/>
      <c r="FK306" s="124"/>
      <c r="FL306" s="124"/>
      <c r="FM306" s="124"/>
      <c r="FN306" s="125"/>
      <c r="FO306" s="131"/>
      <c r="FP306" s="124"/>
      <c r="FQ306" s="124"/>
      <c r="FR306" s="124"/>
      <c r="FS306" s="124"/>
      <c r="FT306" s="124"/>
      <c r="FU306" s="124"/>
      <c r="FV306" s="124"/>
      <c r="FW306" s="124"/>
      <c r="FX306" s="124"/>
      <c r="FY306" s="124"/>
      <c r="FZ306" s="124"/>
      <c r="GA306" s="124"/>
      <c r="GB306" s="124"/>
      <c r="GC306" s="124"/>
      <c r="GD306" s="124"/>
      <c r="GE306" s="125"/>
      <c r="GF306" s="131"/>
      <c r="GG306" s="124"/>
      <c r="GH306" s="124"/>
      <c r="GI306" s="124"/>
      <c r="GJ306" s="124"/>
      <c r="GK306" s="124"/>
      <c r="GL306" s="124"/>
      <c r="GM306" s="124"/>
      <c r="GN306" s="124"/>
      <c r="GO306" s="124"/>
      <c r="GP306" s="124"/>
      <c r="GQ306" s="124"/>
      <c r="GR306" s="124"/>
      <c r="GS306" s="124"/>
      <c r="GT306" s="124"/>
      <c r="GU306" s="124"/>
      <c r="GV306" s="125"/>
      <c r="GW306" s="131"/>
      <c r="GX306" s="124"/>
      <c r="GY306" s="124"/>
      <c r="GZ306" s="124"/>
      <c r="HA306" s="124"/>
      <c r="HB306" s="124"/>
      <c r="HC306" s="124"/>
      <c r="HD306" s="124"/>
      <c r="HE306" s="124"/>
      <c r="HF306" s="124"/>
      <c r="HG306" s="124"/>
      <c r="HH306" s="124"/>
      <c r="HI306" s="124"/>
      <c r="HJ306" s="124"/>
      <c r="HK306" s="124"/>
      <c r="HL306" s="124"/>
      <c r="HM306" s="125"/>
      <c r="HN306" s="131"/>
      <c r="HO306" s="124"/>
      <c r="HP306" s="124"/>
      <c r="HQ306" s="124"/>
      <c r="HR306" s="124"/>
      <c r="HS306" s="124"/>
      <c r="HT306" s="124"/>
      <c r="HU306" s="124"/>
      <c r="HV306" s="124"/>
      <c r="HW306" s="124"/>
      <c r="HX306" s="124"/>
      <c r="HY306" s="124"/>
      <c r="HZ306" s="124"/>
      <c r="IA306" s="124"/>
      <c r="IB306" s="124"/>
      <c r="IC306" s="124"/>
      <c r="ID306" s="125"/>
      <c r="IE306" s="131"/>
      <c r="IF306" s="124"/>
      <c r="IG306" s="124"/>
      <c r="IH306" s="124"/>
      <c r="II306" s="124"/>
      <c r="IJ306" s="124"/>
      <c r="IK306" s="124"/>
      <c r="IL306" s="124"/>
      <c r="IM306" s="124"/>
      <c r="IN306" s="124"/>
      <c r="IO306" s="124"/>
      <c r="IP306" s="124"/>
      <c r="IQ306" s="124"/>
      <c r="IR306" s="124"/>
      <c r="IS306" s="124"/>
      <c r="IT306" s="124"/>
      <c r="IU306" s="125"/>
      <c r="IV306" s="131"/>
      <c r="IW306" s="124"/>
      <c r="IX306" s="124"/>
      <c r="IY306" s="124"/>
      <c r="IZ306" s="124"/>
      <c r="JA306" s="124"/>
      <c r="JB306" s="124"/>
      <c r="JC306" s="124"/>
      <c r="JD306" s="124"/>
      <c r="JE306" s="124"/>
      <c r="JF306" s="124"/>
      <c r="JG306" s="124"/>
      <c r="JH306" s="124"/>
      <c r="JI306" s="124"/>
      <c r="JJ306" s="124"/>
      <c r="JK306" s="124"/>
      <c r="JL306" s="125"/>
      <c r="JM306" s="131"/>
      <c r="JN306" s="124"/>
      <c r="JO306" s="124"/>
      <c r="JP306" s="124"/>
      <c r="JQ306" s="124"/>
      <c r="JR306" s="124"/>
      <c r="JS306" s="124"/>
      <c r="JT306" s="124"/>
      <c r="JU306" s="124"/>
      <c r="JV306" s="124"/>
      <c r="JW306" s="124"/>
      <c r="JX306" s="124"/>
      <c r="JY306" s="124"/>
      <c r="JZ306" s="124"/>
      <c r="KA306" s="124"/>
      <c r="KB306" s="124"/>
      <c r="KC306" s="125"/>
      <c r="KD306" s="131"/>
      <c r="KE306" s="124"/>
      <c r="KF306" s="124"/>
      <c r="KG306" s="124"/>
      <c r="KH306" s="124"/>
      <c r="KI306" s="124"/>
      <c r="KJ306" s="124"/>
      <c r="KK306" s="124"/>
      <c r="KL306" s="124"/>
      <c r="KM306" s="124"/>
      <c r="KN306" s="124"/>
      <c r="KO306" s="124"/>
      <c r="KP306" s="124"/>
      <c r="KQ306" s="124"/>
      <c r="KR306" s="124"/>
      <c r="KS306" s="124"/>
      <c r="KT306" s="125"/>
      <c r="KU306" s="124"/>
    </row>
    <row r="307" ht="15.0" customHeight="1">
      <c r="A307" s="387"/>
      <c r="B307" s="388" t="s">
        <v>89</v>
      </c>
      <c r="C307" s="388" t="str">
        <f>C206</f>
        <v>: Provinsi Sulawesi Tenggara</v>
      </c>
      <c r="D307" s="388"/>
      <c r="E307" s="388"/>
      <c r="F307" s="388"/>
      <c r="G307" s="388" t="s">
        <v>91</v>
      </c>
      <c r="H307" s="388"/>
      <c r="I307" s="389"/>
      <c r="J307" s="390"/>
      <c r="K307" s="390"/>
      <c r="L307" s="390"/>
      <c r="M307" s="390"/>
      <c r="N307" s="390"/>
      <c r="O307" s="390"/>
      <c r="P307" s="137" t="s">
        <v>92</v>
      </c>
      <c r="Q307" s="391"/>
      <c r="R307" s="387"/>
      <c r="S307" s="388" t="s">
        <v>89</v>
      </c>
      <c r="T307" s="388" t="str">
        <f>T206</f>
        <v>: Provinsi Sulawesi Tenggara</v>
      </c>
      <c r="U307" s="388"/>
      <c r="V307" s="388"/>
      <c r="W307" s="388"/>
      <c r="X307" s="388" t="s">
        <v>91</v>
      </c>
      <c r="Y307" s="388"/>
      <c r="Z307" s="389"/>
      <c r="AA307" s="390"/>
      <c r="AB307" s="390"/>
      <c r="AC307" s="390"/>
      <c r="AD307" s="390"/>
      <c r="AE307" s="390"/>
      <c r="AF307" s="390"/>
      <c r="AG307" s="137" t="s">
        <v>92</v>
      </c>
      <c r="AH307" s="391"/>
      <c r="AI307" s="387"/>
      <c r="AJ307" s="388" t="s">
        <v>89</v>
      </c>
      <c r="AK307" s="388" t="str">
        <f>AK206</f>
        <v>: Provinsi Sulawesi Tenggara</v>
      </c>
      <c r="AL307" s="388"/>
      <c r="AM307" s="388"/>
      <c r="AN307" s="388"/>
      <c r="AO307" s="388" t="s">
        <v>91</v>
      </c>
      <c r="AP307" s="388"/>
      <c r="AQ307" s="389"/>
      <c r="AR307" s="390"/>
      <c r="AS307" s="390"/>
      <c r="AT307" s="390"/>
      <c r="AU307" s="390"/>
      <c r="AV307" s="390"/>
      <c r="AW307" s="390"/>
      <c r="AX307" s="137" t="s">
        <v>92</v>
      </c>
      <c r="AY307" s="391"/>
      <c r="AZ307" s="387"/>
      <c r="BA307" s="388" t="s">
        <v>89</v>
      </c>
      <c r="BB307" s="388" t="str">
        <f>BB206</f>
        <v>: Provinsi Sulawesi Tenggara</v>
      </c>
      <c r="BC307" s="388"/>
      <c r="BD307" s="388"/>
      <c r="BE307" s="388"/>
      <c r="BF307" s="388" t="s">
        <v>91</v>
      </c>
      <c r="BG307" s="388"/>
      <c r="BH307" s="389"/>
      <c r="BI307" s="390"/>
      <c r="BJ307" s="390"/>
      <c r="BK307" s="390"/>
      <c r="BL307" s="390"/>
      <c r="BM307" s="390"/>
      <c r="BN307" s="390"/>
      <c r="BO307" s="137" t="s">
        <v>92</v>
      </c>
      <c r="BP307" s="391"/>
      <c r="BQ307" s="387"/>
      <c r="BR307" s="388" t="s">
        <v>89</v>
      </c>
      <c r="BS307" s="388" t="str">
        <f>BS206</f>
        <v>: Provinsi Sulawesi Tenggara</v>
      </c>
      <c r="BT307" s="388"/>
      <c r="BU307" s="388"/>
      <c r="BV307" s="388"/>
      <c r="BW307" s="388" t="s">
        <v>91</v>
      </c>
      <c r="BX307" s="388"/>
      <c r="BY307" s="389"/>
      <c r="BZ307" s="390"/>
      <c r="CA307" s="390"/>
      <c r="CB307" s="390"/>
      <c r="CC307" s="390"/>
      <c r="CD307" s="390"/>
      <c r="CE307" s="390"/>
      <c r="CF307" s="137" t="s">
        <v>92</v>
      </c>
      <c r="CG307" s="391"/>
      <c r="CH307" s="387"/>
      <c r="CI307" s="388" t="s">
        <v>89</v>
      </c>
      <c r="CJ307" s="388" t="str">
        <f>CJ206</f>
        <v>: Provinsi Sulawesi Tenggara</v>
      </c>
      <c r="CK307" s="388"/>
      <c r="CL307" s="388"/>
      <c r="CM307" s="388"/>
      <c r="CN307" s="388" t="s">
        <v>91</v>
      </c>
      <c r="CO307" s="388"/>
      <c r="CP307" s="389"/>
      <c r="CQ307" s="390"/>
      <c r="CR307" s="390"/>
      <c r="CS307" s="390"/>
      <c r="CT307" s="390"/>
      <c r="CU307" s="390"/>
      <c r="CV307" s="390"/>
      <c r="CW307" s="137" t="s">
        <v>92</v>
      </c>
      <c r="CX307" s="391"/>
      <c r="CY307" s="387"/>
      <c r="CZ307" s="388" t="s">
        <v>89</v>
      </c>
      <c r="DA307" s="388" t="str">
        <f>DA206</f>
        <v>: Provinsi Sulawesi Tenggara</v>
      </c>
      <c r="DB307" s="388"/>
      <c r="DC307" s="388"/>
      <c r="DD307" s="388"/>
      <c r="DE307" s="388" t="s">
        <v>91</v>
      </c>
      <c r="DF307" s="388"/>
      <c r="DG307" s="389"/>
      <c r="DH307" s="390"/>
      <c r="DI307" s="390"/>
      <c r="DJ307" s="390"/>
      <c r="DK307" s="390"/>
      <c r="DL307" s="390"/>
      <c r="DM307" s="390"/>
      <c r="DN307" s="137" t="s">
        <v>92</v>
      </c>
      <c r="DO307" s="391"/>
      <c r="DP307" s="387"/>
      <c r="DQ307" s="388" t="s">
        <v>89</v>
      </c>
      <c r="DR307" s="388" t="str">
        <f>DR206</f>
        <v>: Provinsi Sulawesi Tenggara</v>
      </c>
      <c r="DS307" s="388"/>
      <c r="DT307" s="388"/>
      <c r="DU307" s="388"/>
      <c r="DV307" s="388" t="s">
        <v>91</v>
      </c>
      <c r="DW307" s="388"/>
      <c r="DX307" s="389"/>
      <c r="DY307" s="390"/>
      <c r="DZ307" s="390"/>
      <c r="EA307" s="390"/>
      <c r="EB307" s="390"/>
      <c r="EC307" s="390"/>
      <c r="ED307" s="390"/>
      <c r="EE307" s="137" t="s">
        <v>92</v>
      </c>
      <c r="EF307" s="391"/>
      <c r="EG307" s="387"/>
      <c r="EH307" s="388" t="s">
        <v>89</v>
      </c>
      <c r="EI307" s="388" t="str">
        <f>EI206</f>
        <v>: Provinsi Sulawesi Tenggara</v>
      </c>
      <c r="EJ307" s="388"/>
      <c r="EK307" s="388"/>
      <c r="EL307" s="388"/>
      <c r="EM307" s="388" t="s">
        <v>91</v>
      </c>
      <c r="EN307" s="388"/>
      <c r="EO307" s="389"/>
      <c r="EP307" s="390"/>
      <c r="EQ307" s="390"/>
      <c r="ER307" s="390"/>
      <c r="ES307" s="390"/>
      <c r="ET307" s="390"/>
      <c r="EU307" s="390"/>
      <c r="EV307" s="137" t="s">
        <v>92</v>
      </c>
      <c r="EW307" s="391"/>
      <c r="EX307" s="387"/>
      <c r="EY307" s="388" t="s">
        <v>89</v>
      </c>
      <c r="EZ307" s="388" t="str">
        <f>EZ206</f>
        <v>: Provinsi Sulawesi Tenggara</v>
      </c>
      <c r="FA307" s="388"/>
      <c r="FB307" s="388"/>
      <c r="FC307" s="388"/>
      <c r="FD307" s="388" t="s">
        <v>91</v>
      </c>
      <c r="FE307" s="388"/>
      <c r="FF307" s="389"/>
      <c r="FG307" s="390"/>
      <c r="FH307" s="390"/>
      <c r="FI307" s="390"/>
      <c r="FJ307" s="390"/>
      <c r="FK307" s="390"/>
      <c r="FL307" s="390"/>
      <c r="FM307" s="137" t="s">
        <v>92</v>
      </c>
      <c r="FN307" s="391"/>
      <c r="FO307" s="387"/>
      <c r="FP307" s="388" t="s">
        <v>89</v>
      </c>
      <c r="FQ307" s="388" t="str">
        <f>FQ206</f>
        <v>: Provinsi Sulawesi Tenggara</v>
      </c>
      <c r="FR307" s="388"/>
      <c r="FS307" s="388"/>
      <c r="FT307" s="388"/>
      <c r="FU307" s="388" t="s">
        <v>91</v>
      </c>
      <c r="FV307" s="388"/>
      <c r="FW307" s="389"/>
      <c r="FX307" s="390"/>
      <c r="FY307" s="390"/>
      <c r="FZ307" s="390"/>
      <c r="GA307" s="390"/>
      <c r="GB307" s="390"/>
      <c r="GC307" s="390"/>
      <c r="GD307" s="137" t="s">
        <v>92</v>
      </c>
      <c r="GE307" s="391"/>
      <c r="GF307" s="387"/>
      <c r="GG307" s="388" t="s">
        <v>89</v>
      </c>
      <c r="GH307" s="388" t="str">
        <f>GH206</f>
        <v>: Provinsi Sulawesi Tenggara</v>
      </c>
      <c r="GI307" s="388"/>
      <c r="GJ307" s="388"/>
      <c r="GK307" s="388"/>
      <c r="GL307" s="388" t="s">
        <v>91</v>
      </c>
      <c r="GM307" s="388"/>
      <c r="GN307" s="389"/>
      <c r="GO307" s="390"/>
      <c r="GP307" s="390"/>
      <c r="GQ307" s="390"/>
      <c r="GR307" s="390"/>
      <c r="GS307" s="390"/>
      <c r="GT307" s="390"/>
      <c r="GU307" s="137" t="s">
        <v>92</v>
      </c>
      <c r="GV307" s="391"/>
      <c r="GW307" s="387"/>
      <c r="GX307" s="388" t="s">
        <v>89</v>
      </c>
      <c r="GY307" s="388" t="str">
        <f>GY206</f>
        <v>: Provinsi Sulawesi Tenggara</v>
      </c>
      <c r="GZ307" s="388"/>
      <c r="HA307" s="388"/>
      <c r="HB307" s="388"/>
      <c r="HC307" s="388" t="s">
        <v>91</v>
      </c>
      <c r="HD307" s="388"/>
      <c r="HE307" s="389"/>
      <c r="HF307" s="390"/>
      <c r="HG307" s="390"/>
      <c r="HH307" s="390"/>
      <c r="HI307" s="390"/>
      <c r="HJ307" s="390"/>
      <c r="HK307" s="390"/>
      <c r="HL307" s="137" t="s">
        <v>92</v>
      </c>
      <c r="HM307" s="391"/>
      <c r="HN307" s="387"/>
      <c r="HO307" s="388" t="s">
        <v>89</v>
      </c>
      <c r="HP307" s="388" t="str">
        <f>HP206</f>
        <v>: Provinsi Sulawesi Tenggara</v>
      </c>
      <c r="HQ307" s="388"/>
      <c r="HR307" s="388"/>
      <c r="HS307" s="388"/>
      <c r="HT307" s="388" t="s">
        <v>91</v>
      </c>
      <c r="HU307" s="388"/>
      <c r="HV307" s="389"/>
      <c r="HW307" s="390"/>
      <c r="HX307" s="390"/>
      <c r="HY307" s="390"/>
      <c r="HZ307" s="390"/>
      <c r="IA307" s="390"/>
      <c r="IB307" s="390"/>
      <c r="IC307" s="137" t="s">
        <v>92</v>
      </c>
      <c r="ID307" s="391"/>
      <c r="IE307" s="387"/>
      <c r="IF307" s="388" t="s">
        <v>89</v>
      </c>
      <c r="IG307" s="388" t="str">
        <f>IG206</f>
        <v>: Provinsi Sulawesi Tenggara</v>
      </c>
      <c r="IH307" s="388"/>
      <c r="II307" s="388"/>
      <c r="IJ307" s="388"/>
      <c r="IK307" s="388" t="s">
        <v>91</v>
      </c>
      <c r="IL307" s="388"/>
      <c r="IM307" s="389"/>
      <c r="IN307" s="390"/>
      <c r="IO307" s="390"/>
      <c r="IP307" s="390"/>
      <c r="IQ307" s="390"/>
      <c r="IR307" s="390"/>
      <c r="IS307" s="390"/>
      <c r="IT307" s="137" t="s">
        <v>92</v>
      </c>
      <c r="IU307" s="391"/>
      <c r="IV307" s="387"/>
      <c r="IW307" s="388" t="s">
        <v>89</v>
      </c>
      <c r="IX307" s="388" t="str">
        <f>IX206</f>
        <v>: Provinsi Sulawesi Tenggara</v>
      </c>
      <c r="IY307" s="388"/>
      <c r="IZ307" s="388"/>
      <c r="JA307" s="388"/>
      <c r="JB307" s="388" t="s">
        <v>91</v>
      </c>
      <c r="JC307" s="388"/>
      <c r="JD307" s="389"/>
      <c r="JE307" s="390"/>
      <c r="JF307" s="390"/>
      <c r="JG307" s="390"/>
      <c r="JH307" s="390"/>
      <c r="JI307" s="390"/>
      <c r="JJ307" s="390"/>
      <c r="JK307" s="137" t="s">
        <v>92</v>
      </c>
      <c r="JL307" s="392"/>
      <c r="JM307" s="387"/>
      <c r="JN307" s="388" t="s">
        <v>89</v>
      </c>
      <c r="JO307" s="388" t="str">
        <f>JO206</f>
        <v>: Provinsi Sulawesi Tenggara</v>
      </c>
      <c r="JP307" s="388"/>
      <c r="JQ307" s="388"/>
      <c r="JR307" s="388"/>
      <c r="JS307" s="388" t="s">
        <v>91</v>
      </c>
      <c r="JT307" s="388"/>
      <c r="JU307" s="389"/>
      <c r="JV307" s="390"/>
      <c r="JW307" s="390"/>
      <c r="JX307" s="390"/>
      <c r="JY307" s="390"/>
      <c r="JZ307" s="390"/>
      <c r="KA307" s="390"/>
      <c r="KB307" s="137" t="s">
        <v>92</v>
      </c>
      <c r="KC307" s="392"/>
      <c r="KD307" s="387"/>
      <c r="KE307" s="388" t="s">
        <v>89</v>
      </c>
      <c r="KF307" s="388" t="str">
        <f>KF206</f>
        <v>: Provinsi Sulawesi Tenggara</v>
      </c>
      <c r="KG307" s="388"/>
      <c r="KH307" s="388"/>
      <c r="KI307" s="388"/>
      <c r="KJ307" s="388" t="s">
        <v>91</v>
      </c>
      <c r="KK307" s="388"/>
      <c r="KL307" s="389"/>
      <c r="KM307" s="390"/>
      <c r="KN307" s="390"/>
      <c r="KO307" s="390"/>
      <c r="KP307" s="390"/>
      <c r="KQ307" s="390"/>
      <c r="KR307" s="390"/>
      <c r="KS307" s="137" t="s">
        <v>92</v>
      </c>
      <c r="KT307" s="392"/>
      <c r="KU307" s="390"/>
    </row>
    <row r="308" ht="15.0" customHeight="1">
      <c r="A308" s="393"/>
      <c r="B308" s="394" t="s">
        <v>93</v>
      </c>
      <c r="C308" s="394" t="s">
        <v>94</v>
      </c>
      <c r="D308" s="394"/>
      <c r="E308" s="394"/>
      <c r="F308" s="394"/>
      <c r="G308" s="394" t="s">
        <v>95</v>
      </c>
      <c r="H308" s="394"/>
      <c r="I308" s="395"/>
      <c r="J308" s="390"/>
      <c r="K308" s="390"/>
      <c r="L308" s="390"/>
      <c r="M308" s="390"/>
      <c r="N308" s="390"/>
      <c r="O308" s="390"/>
      <c r="P308" s="40"/>
      <c r="Q308" s="391"/>
      <c r="R308" s="393"/>
      <c r="S308" s="394" t="s">
        <v>93</v>
      </c>
      <c r="T308" s="394" t="s">
        <v>94</v>
      </c>
      <c r="U308" s="394"/>
      <c r="V308" s="394"/>
      <c r="W308" s="394"/>
      <c r="X308" s="394" t="s">
        <v>95</v>
      </c>
      <c r="Y308" s="394"/>
      <c r="Z308" s="395"/>
      <c r="AA308" s="390"/>
      <c r="AB308" s="390"/>
      <c r="AC308" s="390"/>
      <c r="AD308" s="390"/>
      <c r="AE308" s="390"/>
      <c r="AF308" s="390"/>
      <c r="AG308" s="40"/>
      <c r="AH308" s="391"/>
      <c r="AI308" s="393"/>
      <c r="AJ308" s="394" t="s">
        <v>93</v>
      </c>
      <c r="AK308" s="394" t="s">
        <v>94</v>
      </c>
      <c r="AL308" s="394"/>
      <c r="AM308" s="394"/>
      <c r="AN308" s="394"/>
      <c r="AO308" s="394" t="s">
        <v>95</v>
      </c>
      <c r="AP308" s="394"/>
      <c r="AQ308" s="395"/>
      <c r="AR308" s="390"/>
      <c r="AS308" s="390"/>
      <c r="AT308" s="390"/>
      <c r="AU308" s="390"/>
      <c r="AV308" s="390"/>
      <c r="AW308" s="390"/>
      <c r="AX308" s="40"/>
      <c r="AY308" s="391"/>
      <c r="AZ308" s="393"/>
      <c r="BA308" s="394" t="s">
        <v>93</v>
      </c>
      <c r="BB308" s="394" t="s">
        <v>94</v>
      </c>
      <c r="BC308" s="394"/>
      <c r="BD308" s="394"/>
      <c r="BE308" s="394"/>
      <c r="BF308" s="394" t="s">
        <v>95</v>
      </c>
      <c r="BG308" s="394"/>
      <c r="BH308" s="395"/>
      <c r="BI308" s="390"/>
      <c r="BJ308" s="390"/>
      <c r="BK308" s="390"/>
      <c r="BL308" s="390"/>
      <c r="BM308" s="390"/>
      <c r="BN308" s="390"/>
      <c r="BO308" s="40"/>
      <c r="BP308" s="391"/>
      <c r="BQ308" s="393"/>
      <c r="BR308" s="394" t="s">
        <v>93</v>
      </c>
      <c r="BS308" s="394" t="s">
        <v>94</v>
      </c>
      <c r="BT308" s="394"/>
      <c r="BU308" s="394"/>
      <c r="BV308" s="394"/>
      <c r="BW308" s="394" t="s">
        <v>95</v>
      </c>
      <c r="BX308" s="394"/>
      <c r="BY308" s="395"/>
      <c r="BZ308" s="390"/>
      <c r="CA308" s="390"/>
      <c r="CB308" s="390"/>
      <c r="CC308" s="390"/>
      <c r="CD308" s="390"/>
      <c r="CE308" s="390"/>
      <c r="CF308" s="40"/>
      <c r="CG308" s="391"/>
      <c r="CH308" s="393"/>
      <c r="CI308" s="394" t="s">
        <v>93</v>
      </c>
      <c r="CJ308" s="394" t="s">
        <v>94</v>
      </c>
      <c r="CK308" s="394"/>
      <c r="CL308" s="394"/>
      <c r="CM308" s="394"/>
      <c r="CN308" s="394" t="s">
        <v>95</v>
      </c>
      <c r="CO308" s="394"/>
      <c r="CP308" s="395"/>
      <c r="CQ308" s="390"/>
      <c r="CR308" s="390"/>
      <c r="CS308" s="390"/>
      <c r="CT308" s="390"/>
      <c r="CU308" s="390"/>
      <c r="CV308" s="390"/>
      <c r="CW308" s="40"/>
      <c r="CX308" s="391"/>
      <c r="CY308" s="393"/>
      <c r="CZ308" s="394" t="s">
        <v>93</v>
      </c>
      <c r="DA308" s="394" t="s">
        <v>94</v>
      </c>
      <c r="DB308" s="394"/>
      <c r="DC308" s="394"/>
      <c r="DD308" s="394"/>
      <c r="DE308" s="394" t="s">
        <v>95</v>
      </c>
      <c r="DF308" s="394"/>
      <c r="DG308" s="395"/>
      <c r="DH308" s="390"/>
      <c r="DI308" s="390"/>
      <c r="DJ308" s="390"/>
      <c r="DK308" s="390"/>
      <c r="DL308" s="390"/>
      <c r="DM308" s="390"/>
      <c r="DN308" s="40"/>
      <c r="DO308" s="391"/>
      <c r="DP308" s="393"/>
      <c r="DQ308" s="394" t="s">
        <v>93</v>
      </c>
      <c r="DR308" s="394" t="s">
        <v>94</v>
      </c>
      <c r="DS308" s="394"/>
      <c r="DT308" s="394"/>
      <c r="DU308" s="394"/>
      <c r="DV308" s="394" t="s">
        <v>95</v>
      </c>
      <c r="DW308" s="394"/>
      <c r="DX308" s="395"/>
      <c r="DY308" s="390"/>
      <c r="DZ308" s="390"/>
      <c r="EA308" s="390"/>
      <c r="EB308" s="390"/>
      <c r="EC308" s="390"/>
      <c r="ED308" s="390"/>
      <c r="EE308" s="40"/>
      <c r="EF308" s="391"/>
      <c r="EG308" s="393"/>
      <c r="EH308" s="394" t="s">
        <v>93</v>
      </c>
      <c r="EI308" s="394" t="s">
        <v>94</v>
      </c>
      <c r="EJ308" s="394"/>
      <c r="EK308" s="394"/>
      <c r="EL308" s="394"/>
      <c r="EM308" s="394" t="s">
        <v>95</v>
      </c>
      <c r="EN308" s="394"/>
      <c r="EO308" s="395"/>
      <c r="EP308" s="390"/>
      <c r="EQ308" s="390"/>
      <c r="ER308" s="390"/>
      <c r="ES308" s="390"/>
      <c r="ET308" s="390"/>
      <c r="EU308" s="390"/>
      <c r="EV308" s="40"/>
      <c r="EW308" s="391"/>
      <c r="EX308" s="393"/>
      <c r="EY308" s="394" t="s">
        <v>93</v>
      </c>
      <c r="EZ308" s="394" t="s">
        <v>94</v>
      </c>
      <c r="FA308" s="394"/>
      <c r="FB308" s="394"/>
      <c r="FC308" s="394"/>
      <c r="FD308" s="394" t="s">
        <v>95</v>
      </c>
      <c r="FE308" s="394"/>
      <c r="FF308" s="395"/>
      <c r="FG308" s="390"/>
      <c r="FH308" s="390"/>
      <c r="FI308" s="390"/>
      <c r="FJ308" s="390"/>
      <c r="FK308" s="390"/>
      <c r="FL308" s="390"/>
      <c r="FM308" s="40"/>
      <c r="FN308" s="391"/>
      <c r="FO308" s="393"/>
      <c r="FP308" s="394" t="s">
        <v>93</v>
      </c>
      <c r="FQ308" s="394" t="s">
        <v>94</v>
      </c>
      <c r="FR308" s="394"/>
      <c r="FS308" s="394"/>
      <c r="FT308" s="394"/>
      <c r="FU308" s="394" t="s">
        <v>95</v>
      </c>
      <c r="FV308" s="394"/>
      <c r="FW308" s="395"/>
      <c r="FX308" s="390"/>
      <c r="FY308" s="390"/>
      <c r="FZ308" s="390"/>
      <c r="GA308" s="390"/>
      <c r="GB308" s="390"/>
      <c r="GC308" s="390"/>
      <c r="GD308" s="40"/>
      <c r="GE308" s="391"/>
      <c r="GF308" s="393"/>
      <c r="GG308" s="394" t="s">
        <v>93</v>
      </c>
      <c r="GH308" s="394" t="s">
        <v>94</v>
      </c>
      <c r="GI308" s="394"/>
      <c r="GJ308" s="394"/>
      <c r="GK308" s="394"/>
      <c r="GL308" s="394" t="s">
        <v>95</v>
      </c>
      <c r="GM308" s="394"/>
      <c r="GN308" s="395"/>
      <c r="GO308" s="390"/>
      <c r="GP308" s="390"/>
      <c r="GQ308" s="390"/>
      <c r="GR308" s="390"/>
      <c r="GS308" s="390"/>
      <c r="GT308" s="390"/>
      <c r="GU308" s="40"/>
      <c r="GV308" s="391"/>
      <c r="GW308" s="393"/>
      <c r="GX308" s="394" t="s">
        <v>93</v>
      </c>
      <c r="GY308" s="394" t="s">
        <v>94</v>
      </c>
      <c r="GZ308" s="394"/>
      <c r="HA308" s="394"/>
      <c r="HB308" s="394"/>
      <c r="HC308" s="394" t="s">
        <v>95</v>
      </c>
      <c r="HD308" s="394"/>
      <c r="HE308" s="395"/>
      <c r="HF308" s="390"/>
      <c r="HG308" s="390"/>
      <c r="HH308" s="390"/>
      <c r="HI308" s="390"/>
      <c r="HJ308" s="390"/>
      <c r="HK308" s="390"/>
      <c r="HL308" s="40"/>
      <c r="HM308" s="391"/>
      <c r="HN308" s="393"/>
      <c r="HO308" s="394" t="s">
        <v>93</v>
      </c>
      <c r="HP308" s="394" t="s">
        <v>94</v>
      </c>
      <c r="HQ308" s="394"/>
      <c r="HR308" s="394"/>
      <c r="HS308" s="394"/>
      <c r="HT308" s="394" t="s">
        <v>95</v>
      </c>
      <c r="HU308" s="394"/>
      <c r="HV308" s="395"/>
      <c r="HW308" s="390"/>
      <c r="HX308" s="390"/>
      <c r="HY308" s="390"/>
      <c r="HZ308" s="390"/>
      <c r="IA308" s="390"/>
      <c r="IB308" s="390"/>
      <c r="IC308" s="40"/>
      <c r="ID308" s="391"/>
      <c r="IE308" s="393"/>
      <c r="IF308" s="394" t="s">
        <v>93</v>
      </c>
      <c r="IG308" s="394" t="s">
        <v>94</v>
      </c>
      <c r="IH308" s="394"/>
      <c r="II308" s="394"/>
      <c r="IJ308" s="394"/>
      <c r="IK308" s="394" t="s">
        <v>95</v>
      </c>
      <c r="IL308" s="394"/>
      <c r="IM308" s="395"/>
      <c r="IN308" s="390"/>
      <c r="IO308" s="390"/>
      <c r="IP308" s="390"/>
      <c r="IQ308" s="390"/>
      <c r="IR308" s="390"/>
      <c r="IS308" s="390"/>
      <c r="IT308" s="40"/>
      <c r="IU308" s="391"/>
      <c r="IV308" s="393"/>
      <c r="IW308" s="394" t="s">
        <v>93</v>
      </c>
      <c r="IX308" s="394" t="s">
        <v>94</v>
      </c>
      <c r="IY308" s="394"/>
      <c r="IZ308" s="394"/>
      <c r="JA308" s="394"/>
      <c r="JB308" s="394" t="s">
        <v>95</v>
      </c>
      <c r="JC308" s="394"/>
      <c r="JD308" s="395"/>
      <c r="JE308" s="390"/>
      <c r="JF308" s="390"/>
      <c r="JG308" s="390"/>
      <c r="JH308" s="390"/>
      <c r="JI308" s="390"/>
      <c r="JJ308" s="390"/>
      <c r="JK308" s="40"/>
      <c r="JL308" s="392"/>
      <c r="JM308" s="393"/>
      <c r="JN308" s="394" t="s">
        <v>93</v>
      </c>
      <c r="JO308" s="394" t="s">
        <v>94</v>
      </c>
      <c r="JP308" s="394"/>
      <c r="JQ308" s="394"/>
      <c r="JR308" s="394"/>
      <c r="JS308" s="394" t="s">
        <v>95</v>
      </c>
      <c r="JT308" s="394"/>
      <c r="JU308" s="395"/>
      <c r="JV308" s="390"/>
      <c r="JW308" s="390"/>
      <c r="JX308" s="390"/>
      <c r="JY308" s="390"/>
      <c r="JZ308" s="390"/>
      <c r="KA308" s="390"/>
      <c r="KB308" s="40"/>
      <c r="KC308" s="392"/>
      <c r="KD308" s="393"/>
      <c r="KE308" s="394" t="s">
        <v>93</v>
      </c>
      <c r="KF308" s="394" t="s">
        <v>94</v>
      </c>
      <c r="KG308" s="394"/>
      <c r="KH308" s="394"/>
      <c r="KI308" s="394"/>
      <c r="KJ308" s="394" t="s">
        <v>95</v>
      </c>
      <c r="KK308" s="394"/>
      <c r="KL308" s="395"/>
      <c r="KM308" s="390"/>
      <c r="KN308" s="390"/>
      <c r="KO308" s="390"/>
      <c r="KP308" s="390"/>
      <c r="KQ308" s="390"/>
      <c r="KR308" s="390"/>
      <c r="KS308" s="40"/>
      <c r="KT308" s="392"/>
      <c r="KU308" s="390"/>
    </row>
    <row r="309" ht="15.0" customHeight="1">
      <c r="A309" s="393"/>
      <c r="B309" s="394" t="s">
        <v>96</v>
      </c>
      <c r="C309" s="394" t="s">
        <v>97</v>
      </c>
      <c r="D309" s="394"/>
      <c r="E309" s="394"/>
      <c r="F309" s="394"/>
      <c r="G309" s="396" t="s">
        <v>98</v>
      </c>
      <c r="H309" s="394"/>
      <c r="I309" s="395"/>
      <c r="J309" s="390"/>
      <c r="K309" s="390"/>
      <c r="L309" s="390"/>
      <c r="M309" s="390"/>
      <c r="N309" s="390"/>
      <c r="O309" s="390"/>
      <c r="P309" s="144" t="str">
        <f>"III/"&amp;P$6</f>
        <v>III/2010</v>
      </c>
      <c r="Q309" s="391"/>
      <c r="R309" s="393"/>
      <c r="S309" s="394" t="s">
        <v>96</v>
      </c>
      <c r="T309" s="394" t="s">
        <v>97</v>
      </c>
      <c r="U309" s="394"/>
      <c r="V309" s="394"/>
      <c r="W309" s="394"/>
      <c r="X309" s="396" t="s">
        <v>98</v>
      </c>
      <c r="Y309" s="394"/>
      <c r="Z309" s="395"/>
      <c r="AA309" s="390"/>
      <c r="AB309" s="390"/>
      <c r="AC309" s="390"/>
      <c r="AD309" s="390"/>
      <c r="AE309" s="390"/>
      <c r="AF309" s="390"/>
      <c r="AG309" s="144" t="str">
        <f>"III/"&amp;AG$6</f>
        <v>III/2011</v>
      </c>
      <c r="AH309" s="391"/>
      <c r="AI309" s="393"/>
      <c r="AJ309" s="394" t="s">
        <v>96</v>
      </c>
      <c r="AK309" s="394" t="s">
        <v>97</v>
      </c>
      <c r="AL309" s="394"/>
      <c r="AM309" s="394"/>
      <c r="AN309" s="394"/>
      <c r="AO309" s="396" t="s">
        <v>98</v>
      </c>
      <c r="AP309" s="394"/>
      <c r="AQ309" s="395"/>
      <c r="AR309" s="390"/>
      <c r="AS309" s="390"/>
      <c r="AT309" s="390"/>
      <c r="AU309" s="390"/>
      <c r="AV309" s="390"/>
      <c r="AW309" s="390"/>
      <c r="AX309" s="144" t="str">
        <f>"III/"&amp;AX$6</f>
        <v>III/2012</v>
      </c>
      <c r="AY309" s="391"/>
      <c r="AZ309" s="393"/>
      <c r="BA309" s="394" t="s">
        <v>96</v>
      </c>
      <c r="BB309" s="394" t="s">
        <v>97</v>
      </c>
      <c r="BC309" s="394"/>
      <c r="BD309" s="394"/>
      <c r="BE309" s="394"/>
      <c r="BF309" s="396" t="s">
        <v>98</v>
      </c>
      <c r="BG309" s="394"/>
      <c r="BH309" s="395"/>
      <c r="BI309" s="390"/>
      <c r="BJ309" s="390"/>
      <c r="BK309" s="390"/>
      <c r="BL309" s="390"/>
      <c r="BM309" s="390"/>
      <c r="BN309" s="390"/>
      <c r="BO309" s="144" t="str">
        <f>"III/"&amp;BO$6</f>
        <v>III/2013</v>
      </c>
      <c r="BP309" s="391"/>
      <c r="BQ309" s="393"/>
      <c r="BR309" s="394" t="s">
        <v>96</v>
      </c>
      <c r="BS309" s="394" t="s">
        <v>97</v>
      </c>
      <c r="BT309" s="394"/>
      <c r="BU309" s="394"/>
      <c r="BV309" s="394"/>
      <c r="BW309" s="396" t="s">
        <v>98</v>
      </c>
      <c r="BX309" s="394"/>
      <c r="BY309" s="395"/>
      <c r="BZ309" s="390"/>
      <c r="CA309" s="390"/>
      <c r="CB309" s="390"/>
      <c r="CC309" s="390"/>
      <c r="CD309" s="390"/>
      <c r="CE309" s="390"/>
      <c r="CF309" s="144" t="str">
        <f>"III/"&amp;CF$6</f>
        <v>III/2014</v>
      </c>
      <c r="CG309" s="391"/>
      <c r="CH309" s="393"/>
      <c r="CI309" s="394" t="s">
        <v>96</v>
      </c>
      <c r="CJ309" s="394" t="s">
        <v>97</v>
      </c>
      <c r="CK309" s="394"/>
      <c r="CL309" s="394"/>
      <c r="CM309" s="394"/>
      <c r="CN309" s="396" t="s">
        <v>98</v>
      </c>
      <c r="CO309" s="394"/>
      <c r="CP309" s="395"/>
      <c r="CQ309" s="390"/>
      <c r="CR309" s="390"/>
      <c r="CS309" s="390"/>
      <c r="CT309" s="390"/>
      <c r="CU309" s="390"/>
      <c r="CV309" s="390"/>
      <c r="CW309" s="144" t="str">
        <f>"III/"&amp;CW$6</f>
        <v>III/2015</v>
      </c>
      <c r="CX309" s="391"/>
      <c r="CY309" s="393"/>
      <c r="CZ309" s="394" t="s">
        <v>96</v>
      </c>
      <c r="DA309" s="394" t="s">
        <v>97</v>
      </c>
      <c r="DB309" s="394"/>
      <c r="DC309" s="394"/>
      <c r="DD309" s="394"/>
      <c r="DE309" s="396" t="s">
        <v>98</v>
      </c>
      <c r="DF309" s="394"/>
      <c r="DG309" s="395"/>
      <c r="DH309" s="390"/>
      <c r="DI309" s="390"/>
      <c r="DJ309" s="390"/>
      <c r="DK309" s="390"/>
      <c r="DL309" s="390"/>
      <c r="DM309" s="390"/>
      <c r="DN309" s="144" t="str">
        <f>"III/"&amp;DN$6</f>
        <v>III/2016</v>
      </c>
      <c r="DO309" s="391"/>
      <c r="DP309" s="393"/>
      <c r="DQ309" s="394" t="s">
        <v>96</v>
      </c>
      <c r="DR309" s="394" t="s">
        <v>97</v>
      </c>
      <c r="DS309" s="394"/>
      <c r="DT309" s="394"/>
      <c r="DU309" s="394"/>
      <c r="DV309" s="396" t="s">
        <v>98</v>
      </c>
      <c r="DW309" s="394"/>
      <c r="DX309" s="395"/>
      <c r="DY309" s="390"/>
      <c r="DZ309" s="390"/>
      <c r="EA309" s="390"/>
      <c r="EB309" s="390"/>
      <c r="EC309" s="390"/>
      <c r="ED309" s="390"/>
      <c r="EE309" s="144" t="str">
        <f>"III/"&amp;EE$6</f>
        <v>III/2017</v>
      </c>
      <c r="EF309" s="391"/>
      <c r="EG309" s="393"/>
      <c r="EH309" s="394" t="s">
        <v>96</v>
      </c>
      <c r="EI309" s="394" t="s">
        <v>97</v>
      </c>
      <c r="EJ309" s="394"/>
      <c r="EK309" s="394"/>
      <c r="EL309" s="394"/>
      <c r="EM309" s="396" t="s">
        <v>98</v>
      </c>
      <c r="EN309" s="394"/>
      <c r="EO309" s="395"/>
      <c r="EP309" s="390"/>
      <c r="EQ309" s="390"/>
      <c r="ER309" s="390"/>
      <c r="ES309" s="390"/>
      <c r="ET309" s="390"/>
      <c r="EU309" s="390"/>
      <c r="EV309" s="144" t="str">
        <f>"III/"&amp;EV$6</f>
        <v>III/2018</v>
      </c>
      <c r="EW309" s="391"/>
      <c r="EX309" s="393"/>
      <c r="EY309" s="394" t="s">
        <v>96</v>
      </c>
      <c r="EZ309" s="394" t="s">
        <v>97</v>
      </c>
      <c r="FA309" s="394"/>
      <c r="FB309" s="394"/>
      <c r="FC309" s="394"/>
      <c r="FD309" s="396" t="s">
        <v>98</v>
      </c>
      <c r="FE309" s="394"/>
      <c r="FF309" s="395"/>
      <c r="FG309" s="390"/>
      <c r="FH309" s="390"/>
      <c r="FI309" s="390"/>
      <c r="FJ309" s="390"/>
      <c r="FK309" s="390"/>
      <c r="FL309" s="390"/>
      <c r="FM309" s="144" t="str">
        <f>"III/"&amp;FM$6</f>
        <v>III/2019</v>
      </c>
      <c r="FN309" s="391"/>
      <c r="FO309" s="393"/>
      <c r="FP309" s="394" t="s">
        <v>96</v>
      </c>
      <c r="FQ309" s="394" t="s">
        <v>97</v>
      </c>
      <c r="FR309" s="394"/>
      <c r="FS309" s="394"/>
      <c r="FT309" s="394"/>
      <c r="FU309" s="396" t="s">
        <v>98</v>
      </c>
      <c r="FV309" s="394"/>
      <c r="FW309" s="395"/>
      <c r="FX309" s="390"/>
      <c r="FY309" s="390"/>
      <c r="FZ309" s="390"/>
      <c r="GA309" s="390"/>
      <c r="GB309" s="390"/>
      <c r="GC309" s="390"/>
      <c r="GD309" s="144" t="str">
        <f>"III/"&amp;GD$6</f>
        <v>III/2020</v>
      </c>
      <c r="GE309" s="391"/>
      <c r="GF309" s="393"/>
      <c r="GG309" s="394" t="s">
        <v>96</v>
      </c>
      <c r="GH309" s="394" t="s">
        <v>97</v>
      </c>
      <c r="GI309" s="394"/>
      <c r="GJ309" s="394"/>
      <c r="GK309" s="394"/>
      <c r="GL309" s="396" t="s">
        <v>98</v>
      </c>
      <c r="GM309" s="394"/>
      <c r="GN309" s="395"/>
      <c r="GO309" s="390"/>
      <c r="GP309" s="390"/>
      <c r="GQ309" s="390"/>
      <c r="GR309" s="390"/>
      <c r="GS309" s="390"/>
      <c r="GT309" s="390"/>
      <c r="GU309" s="144" t="str">
        <f>"III/"&amp;GU$6</f>
        <v>III/2021</v>
      </c>
      <c r="GV309" s="391"/>
      <c r="GW309" s="393"/>
      <c r="GX309" s="394" t="s">
        <v>96</v>
      </c>
      <c r="GY309" s="394" t="s">
        <v>97</v>
      </c>
      <c r="GZ309" s="394"/>
      <c r="HA309" s="394"/>
      <c r="HB309" s="394"/>
      <c r="HC309" s="396" t="s">
        <v>98</v>
      </c>
      <c r="HD309" s="394"/>
      <c r="HE309" s="395"/>
      <c r="HF309" s="390"/>
      <c r="HG309" s="390"/>
      <c r="HH309" s="390"/>
      <c r="HI309" s="390"/>
      <c r="HJ309" s="390"/>
      <c r="HK309" s="390"/>
      <c r="HL309" s="144" t="str">
        <f>"III/"&amp;HL$6</f>
        <v>III/2022</v>
      </c>
      <c r="HM309" s="391"/>
      <c r="HN309" s="393"/>
      <c r="HO309" s="394" t="s">
        <v>96</v>
      </c>
      <c r="HP309" s="394" t="s">
        <v>97</v>
      </c>
      <c r="HQ309" s="394"/>
      <c r="HR309" s="394"/>
      <c r="HS309" s="394"/>
      <c r="HT309" s="396" t="s">
        <v>98</v>
      </c>
      <c r="HU309" s="394"/>
      <c r="HV309" s="395"/>
      <c r="HW309" s="390"/>
      <c r="HX309" s="390"/>
      <c r="HY309" s="390"/>
      <c r="HZ309" s="390"/>
      <c r="IA309" s="390"/>
      <c r="IB309" s="390"/>
      <c r="IC309" s="144" t="str">
        <f>"III/"&amp;IC$6</f>
        <v>III/2023</v>
      </c>
      <c r="ID309" s="391"/>
      <c r="IE309" s="393"/>
      <c r="IF309" s="394" t="s">
        <v>96</v>
      </c>
      <c r="IG309" s="394" t="s">
        <v>97</v>
      </c>
      <c r="IH309" s="394"/>
      <c r="II309" s="394"/>
      <c r="IJ309" s="394"/>
      <c r="IK309" s="396" t="s">
        <v>98</v>
      </c>
      <c r="IL309" s="394"/>
      <c r="IM309" s="395"/>
      <c r="IN309" s="390"/>
      <c r="IO309" s="390"/>
      <c r="IP309" s="390"/>
      <c r="IQ309" s="390"/>
      <c r="IR309" s="390"/>
      <c r="IS309" s="390"/>
      <c r="IT309" s="144" t="str">
        <f>"III/"&amp;IT$6</f>
        <v>III/2024</v>
      </c>
      <c r="IU309" s="391"/>
      <c r="IV309" s="393"/>
      <c r="IW309" s="394" t="s">
        <v>96</v>
      </c>
      <c r="IX309" s="394" t="s">
        <v>97</v>
      </c>
      <c r="IY309" s="394"/>
      <c r="IZ309" s="394"/>
      <c r="JA309" s="394"/>
      <c r="JB309" s="396" t="s">
        <v>98</v>
      </c>
      <c r="JC309" s="394"/>
      <c r="JD309" s="395"/>
      <c r="JE309" s="390"/>
      <c r="JF309" s="390"/>
      <c r="JG309" s="390"/>
      <c r="JH309" s="390"/>
      <c r="JI309" s="390"/>
      <c r="JJ309" s="390"/>
      <c r="JK309" s="144" t="str">
        <f>"III/"&amp;JK$6</f>
        <v>III/2025</v>
      </c>
      <c r="JL309" s="392"/>
      <c r="JM309" s="393"/>
      <c r="JN309" s="394" t="s">
        <v>96</v>
      </c>
      <c r="JO309" s="394" t="s">
        <v>97</v>
      </c>
      <c r="JP309" s="394"/>
      <c r="JQ309" s="394"/>
      <c r="JR309" s="394"/>
      <c r="JS309" s="396" t="s">
        <v>98</v>
      </c>
      <c r="JT309" s="394"/>
      <c r="JU309" s="395"/>
      <c r="JV309" s="390"/>
      <c r="JW309" s="390"/>
      <c r="JX309" s="390"/>
      <c r="JY309" s="390"/>
      <c r="JZ309" s="390"/>
      <c r="KA309" s="390"/>
      <c r="KB309" s="144" t="str">
        <f>"III/"&amp;KB$6</f>
        <v>III/2026</v>
      </c>
      <c r="KC309" s="392"/>
      <c r="KD309" s="393"/>
      <c r="KE309" s="394" t="s">
        <v>96</v>
      </c>
      <c r="KF309" s="394" t="s">
        <v>97</v>
      </c>
      <c r="KG309" s="394"/>
      <c r="KH309" s="394"/>
      <c r="KI309" s="394"/>
      <c r="KJ309" s="396" t="s">
        <v>98</v>
      </c>
      <c r="KK309" s="394"/>
      <c r="KL309" s="395"/>
      <c r="KM309" s="390"/>
      <c r="KN309" s="390"/>
      <c r="KO309" s="390"/>
      <c r="KP309" s="390"/>
      <c r="KQ309" s="390"/>
      <c r="KR309" s="390"/>
      <c r="KS309" s="144" t="str">
        <f>"III/"&amp;KS$6</f>
        <v>III/2027</v>
      </c>
      <c r="KT309" s="392"/>
      <c r="KU309" s="390"/>
    </row>
    <row r="310" ht="15.0" customHeight="1">
      <c r="A310" s="393"/>
      <c r="B310" s="394" t="s">
        <v>99</v>
      </c>
      <c r="C310" s="394" t="s">
        <v>97</v>
      </c>
      <c r="D310" s="394"/>
      <c r="E310" s="394"/>
      <c r="F310" s="394"/>
      <c r="G310" s="397" t="s">
        <v>165</v>
      </c>
      <c r="H310" s="394"/>
      <c r="I310" s="395"/>
      <c r="J310" s="390"/>
      <c r="K310" s="390"/>
      <c r="L310" s="390"/>
      <c r="M310" s="390"/>
      <c r="N310" s="390"/>
      <c r="O310" s="390"/>
      <c r="P310" s="40"/>
      <c r="Q310" s="391"/>
      <c r="R310" s="393"/>
      <c r="S310" s="394" t="s">
        <v>99</v>
      </c>
      <c r="T310" s="394" t="s">
        <v>97</v>
      </c>
      <c r="U310" s="394"/>
      <c r="V310" s="394"/>
      <c r="W310" s="394"/>
      <c r="X310" s="397" t="s">
        <v>165</v>
      </c>
      <c r="Y310" s="394"/>
      <c r="Z310" s="395"/>
      <c r="AA310" s="390"/>
      <c r="AB310" s="390"/>
      <c r="AC310" s="390"/>
      <c r="AD310" s="390"/>
      <c r="AE310" s="390"/>
      <c r="AF310" s="390"/>
      <c r="AG310" s="40"/>
      <c r="AH310" s="391"/>
      <c r="AI310" s="393"/>
      <c r="AJ310" s="394" t="s">
        <v>99</v>
      </c>
      <c r="AK310" s="394" t="s">
        <v>97</v>
      </c>
      <c r="AL310" s="394"/>
      <c r="AM310" s="394"/>
      <c r="AN310" s="394"/>
      <c r="AO310" s="397" t="s">
        <v>165</v>
      </c>
      <c r="AP310" s="394"/>
      <c r="AQ310" s="395"/>
      <c r="AR310" s="390"/>
      <c r="AS310" s="390"/>
      <c r="AT310" s="390"/>
      <c r="AU310" s="390"/>
      <c r="AV310" s="390"/>
      <c r="AW310" s="390"/>
      <c r="AX310" s="40"/>
      <c r="AY310" s="391"/>
      <c r="AZ310" s="393"/>
      <c r="BA310" s="394" t="s">
        <v>99</v>
      </c>
      <c r="BB310" s="394" t="s">
        <v>97</v>
      </c>
      <c r="BC310" s="394"/>
      <c r="BD310" s="394"/>
      <c r="BE310" s="394"/>
      <c r="BF310" s="397" t="s">
        <v>165</v>
      </c>
      <c r="BG310" s="394"/>
      <c r="BH310" s="395"/>
      <c r="BI310" s="390"/>
      <c r="BJ310" s="390"/>
      <c r="BK310" s="390"/>
      <c r="BL310" s="390"/>
      <c r="BM310" s="390"/>
      <c r="BN310" s="390"/>
      <c r="BO310" s="40"/>
      <c r="BP310" s="391"/>
      <c r="BQ310" s="393"/>
      <c r="BR310" s="394" t="s">
        <v>99</v>
      </c>
      <c r="BS310" s="394" t="s">
        <v>97</v>
      </c>
      <c r="BT310" s="394"/>
      <c r="BU310" s="394"/>
      <c r="BV310" s="394"/>
      <c r="BW310" s="397" t="s">
        <v>165</v>
      </c>
      <c r="BX310" s="394"/>
      <c r="BY310" s="395"/>
      <c r="BZ310" s="390"/>
      <c r="CA310" s="390"/>
      <c r="CB310" s="390"/>
      <c r="CC310" s="390"/>
      <c r="CD310" s="390"/>
      <c r="CE310" s="390"/>
      <c r="CF310" s="40"/>
      <c r="CG310" s="391"/>
      <c r="CH310" s="393"/>
      <c r="CI310" s="394" t="s">
        <v>99</v>
      </c>
      <c r="CJ310" s="394" t="s">
        <v>97</v>
      </c>
      <c r="CK310" s="394"/>
      <c r="CL310" s="394"/>
      <c r="CM310" s="394"/>
      <c r="CN310" s="397" t="s">
        <v>165</v>
      </c>
      <c r="CO310" s="394"/>
      <c r="CP310" s="395"/>
      <c r="CQ310" s="390"/>
      <c r="CR310" s="390"/>
      <c r="CS310" s="390"/>
      <c r="CT310" s="390"/>
      <c r="CU310" s="390"/>
      <c r="CV310" s="390"/>
      <c r="CW310" s="40"/>
      <c r="CX310" s="391"/>
      <c r="CY310" s="393"/>
      <c r="CZ310" s="394" t="s">
        <v>99</v>
      </c>
      <c r="DA310" s="394" t="s">
        <v>97</v>
      </c>
      <c r="DB310" s="394"/>
      <c r="DC310" s="394"/>
      <c r="DD310" s="394"/>
      <c r="DE310" s="397" t="s">
        <v>165</v>
      </c>
      <c r="DF310" s="394"/>
      <c r="DG310" s="395"/>
      <c r="DH310" s="390"/>
      <c r="DI310" s="390"/>
      <c r="DJ310" s="390"/>
      <c r="DK310" s="390"/>
      <c r="DL310" s="390"/>
      <c r="DM310" s="390"/>
      <c r="DN310" s="40"/>
      <c r="DO310" s="391"/>
      <c r="DP310" s="393"/>
      <c r="DQ310" s="394" t="s">
        <v>99</v>
      </c>
      <c r="DR310" s="394" t="s">
        <v>97</v>
      </c>
      <c r="DS310" s="394"/>
      <c r="DT310" s="394"/>
      <c r="DU310" s="394"/>
      <c r="DV310" s="397" t="s">
        <v>165</v>
      </c>
      <c r="DW310" s="394"/>
      <c r="DX310" s="395"/>
      <c r="DY310" s="390"/>
      <c r="DZ310" s="390"/>
      <c r="EA310" s="390"/>
      <c r="EB310" s="390"/>
      <c r="EC310" s="390"/>
      <c r="ED310" s="390"/>
      <c r="EE310" s="40"/>
      <c r="EF310" s="391"/>
      <c r="EG310" s="393"/>
      <c r="EH310" s="394" t="s">
        <v>99</v>
      </c>
      <c r="EI310" s="394" t="s">
        <v>97</v>
      </c>
      <c r="EJ310" s="394"/>
      <c r="EK310" s="394"/>
      <c r="EL310" s="394"/>
      <c r="EM310" s="397" t="s">
        <v>165</v>
      </c>
      <c r="EN310" s="394"/>
      <c r="EO310" s="395"/>
      <c r="EP310" s="390"/>
      <c r="EQ310" s="390"/>
      <c r="ER310" s="390"/>
      <c r="ES310" s="390"/>
      <c r="ET310" s="390"/>
      <c r="EU310" s="390"/>
      <c r="EV310" s="40"/>
      <c r="EW310" s="391"/>
      <c r="EX310" s="393"/>
      <c r="EY310" s="394" t="s">
        <v>99</v>
      </c>
      <c r="EZ310" s="394" t="s">
        <v>97</v>
      </c>
      <c r="FA310" s="394"/>
      <c r="FB310" s="394"/>
      <c r="FC310" s="394"/>
      <c r="FD310" s="397" t="s">
        <v>165</v>
      </c>
      <c r="FE310" s="394"/>
      <c r="FF310" s="395"/>
      <c r="FG310" s="390"/>
      <c r="FH310" s="390"/>
      <c r="FI310" s="390"/>
      <c r="FJ310" s="390"/>
      <c r="FK310" s="390"/>
      <c r="FL310" s="390"/>
      <c r="FM310" s="40"/>
      <c r="FN310" s="391"/>
      <c r="FO310" s="393"/>
      <c r="FP310" s="394" t="s">
        <v>99</v>
      </c>
      <c r="FQ310" s="394" t="s">
        <v>97</v>
      </c>
      <c r="FR310" s="394"/>
      <c r="FS310" s="394"/>
      <c r="FT310" s="394"/>
      <c r="FU310" s="397" t="s">
        <v>165</v>
      </c>
      <c r="FV310" s="394"/>
      <c r="FW310" s="395"/>
      <c r="FX310" s="390"/>
      <c r="FY310" s="390"/>
      <c r="FZ310" s="390"/>
      <c r="GA310" s="390"/>
      <c r="GB310" s="390"/>
      <c r="GC310" s="390"/>
      <c r="GD310" s="40"/>
      <c r="GE310" s="391"/>
      <c r="GF310" s="393"/>
      <c r="GG310" s="394" t="s">
        <v>99</v>
      </c>
      <c r="GH310" s="394" t="s">
        <v>97</v>
      </c>
      <c r="GI310" s="394"/>
      <c r="GJ310" s="394"/>
      <c r="GK310" s="394"/>
      <c r="GL310" s="397" t="s">
        <v>165</v>
      </c>
      <c r="GM310" s="394"/>
      <c r="GN310" s="395"/>
      <c r="GO310" s="390"/>
      <c r="GP310" s="390"/>
      <c r="GQ310" s="390"/>
      <c r="GR310" s="390"/>
      <c r="GS310" s="390"/>
      <c r="GT310" s="390"/>
      <c r="GU310" s="40"/>
      <c r="GV310" s="391"/>
      <c r="GW310" s="393"/>
      <c r="GX310" s="394" t="s">
        <v>99</v>
      </c>
      <c r="GY310" s="394" t="s">
        <v>97</v>
      </c>
      <c r="GZ310" s="394"/>
      <c r="HA310" s="394"/>
      <c r="HB310" s="394"/>
      <c r="HC310" s="397" t="s">
        <v>165</v>
      </c>
      <c r="HD310" s="394"/>
      <c r="HE310" s="395"/>
      <c r="HF310" s="390"/>
      <c r="HG310" s="390"/>
      <c r="HH310" s="390"/>
      <c r="HI310" s="390"/>
      <c r="HJ310" s="390"/>
      <c r="HK310" s="390"/>
      <c r="HL310" s="40"/>
      <c r="HM310" s="391"/>
      <c r="HN310" s="393"/>
      <c r="HO310" s="394" t="s">
        <v>99</v>
      </c>
      <c r="HP310" s="394" t="s">
        <v>97</v>
      </c>
      <c r="HQ310" s="394"/>
      <c r="HR310" s="394"/>
      <c r="HS310" s="394"/>
      <c r="HT310" s="397" t="s">
        <v>165</v>
      </c>
      <c r="HU310" s="394"/>
      <c r="HV310" s="395"/>
      <c r="HW310" s="390"/>
      <c r="HX310" s="390"/>
      <c r="HY310" s="390"/>
      <c r="HZ310" s="390"/>
      <c r="IA310" s="390"/>
      <c r="IB310" s="390"/>
      <c r="IC310" s="40"/>
      <c r="ID310" s="391"/>
      <c r="IE310" s="393"/>
      <c r="IF310" s="394" t="s">
        <v>99</v>
      </c>
      <c r="IG310" s="394" t="s">
        <v>97</v>
      </c>
      <c r="IH310" s="394"/>
      <c r="II310" s="394"/>
      <c r="IJ310" s="394"/>
      <c r="IK310" s="397" t="s">
        <v>165</v>
      </c>
      <c r="IL310" s="394"/>
      <c r="IM310" s="395"/>
      <c r="IN310" s="390"/>
      <c r="IO310" s="390"/>
      <c r="IP310" s="390"/>
      <c r="IQ310" s="390"/>
      <c r="IR310" s="390"/>
      <c r="IS310" s="390"/>
      <c r="IT310" s="40"/>
      <c r="IU310" s="391"/>
      <c r="IV310" s="393"/>
      <c r="IW310" s="394" t="s">
        <v>99</v>
      </c>
      <c r="IX310" s="394" t="s">
        <v>97</v>
      </c>
      <c r="IY310" s="394"/>
      <c r="IZ310" s="394"/>
      <c r="JA310" s="394"/>
      <c r="JB310" s="397" t="s">
        <v>165</v>
      </c>
      <c r="JC310" s="394"/>
      <c r="JD310" s="395"/>
      <c r="JE310" s="390"/>
      <c r="JF310" s="390"/>
      <c r="JG310" s="390"/>
      <c r="JH310" s="390"/>
      <c r="JI310" s="390"/>
      <c r="JJ310" s="390"/>
      <c r="JK310" s="40"/>
      <c r="JL310" s="392"/>
      <c r="JM310" s="393"/>
      <c r="JN310" s="394" t="s">
        <v>99</v>
      </c>
      <c r="JO310" s="394" t="s">
        <v>97</v>
      </c>
      <c r="JP310" s="394"/>
      <c r="JQ310" s="394"/>
      <c r="JR310" s="394"/>
      <c r="JS310" s="397" t="s">
        <v>165</v>
      </c>
      <c r="JT310" s="394"/>
      <c r="JU310" s="395"/>
      <c r="JV310" s="390"/>
      <c r="JW310" s="390"/>
      <c r="JX310" s="390"/>
      <c r="JY310" s="390"/>
      <c r="JZ310" s="390"/>
      <c r="KA310" s="390"/>
      <c r="KB310" s="40"/>
      <c r="KC310" s="392"/>
      <c r="KD310" s="393"/>
      <c r="KE310" s="394" t="s">
        <v>99</v>
      </c>
      <c r="KF310" s="394" t="s">
        <v>97</v>
      </c>
      <c r="KG310" s="394"/>
      <c r="KH310" s="394"/>
      <c r="KI310" s="394"/>
      <c r="KJ310" s="397" t="s">
        <v>165</v>
      </c>
      <c r="KK310" s="394"/>
      <c r="KL310" s="395"/>
      <c r="KM310" s="390"/>
      <c r="KN310" s="390"/>
      <c r="KO310" s="390"/>
      <c r="KP310" s="390"/>
      <c r="KQ310" s="390"/>
      <c r="KR310" s="390"/>
      <c r="KS310" s="40"/>
      <c r="KT310" s="392"/>
      <c r="KU310" s="390"/>
    </row>
    <row r="311" ht="15.75" customHeight="1">
      <c r="A311" s="398"/>
      <c r="B311" s="399" t="s">
        <v>100</v>
      </c>
      <c r="C311" s="725" t="s">
        <v>192</v>
      </c>
      <c r="D311" s="399"/>
      <c r="E311" s="399"/>
      <c r="F311" s="399"/>
      <c r="G311" s="399" t="str">
        <f>"Tahun "&amp;P$6</f>
        <v>Tahun 2010</v>
      </c>
      <c r="H311" s="399"/>
      <c r="I311" s="400"/>
      <c r="J311" s="390"/>
      <c r="K311" s="390"/>
      <c r="L311" s="390"/>
      <c r="M311" s="390"/>
      <c r="N311" s="390"/>
      <c r="O311" s="390"/>
      <c r="P311" s="390"/>
      <c r="Q311" s="391"/>
      <c r="R311" s="398"/>
      <c r="S311" s="399" t="s">
        <v>100</v>
      </c>
      <c r="T311" s="725" t="s">
        <v>192</v>
      </c>
      <c r="U311" s="399"/>
      <c r="V311" s="399"/>
      <c r="W311" s="399"/>
      <c r="X311" s="399" t="str">
        <f>"Tahun "&amp;AG$6</f>
        <v>Tahun 2011</v>
      </c>
      <c r="Y311" s="399"/>
      <c r="Z311" s="400"/>
      <c r="AA311" s="390"/>
      <c r="AB311" s="390"/>
      <c r="AC311" s="390"/>
      <c r="AD311" s="390"/>
      <c r="AE311" s="390"/>
      <c r="AF311" s="390"/>
      <c r="AG311" s="390"/>
      <c r="AH311" s="391"/>
      <c r="AI311" s="398"/>
      <c r="AJ311" s="399" t="s">
        <v>100</v>
      </c>
      <c r="AK311" s="725" t="s">
        <v>192</v>
      </c>
      <c r="AL311" s="399"/>
      <c r="AM311" s="399"/>
      <c r="AN311" s="399"/>
      <c r="AO311" s="399" t="str">
        <f>"Tahun "&amp;AX$6</f>
        <v>Tahun 2012</v>
      </c>
      <c r="AP311" s="399"/>
      <c r="AQ311" s="400"/>
      <c r="AR311" s="390"/>
      <c r="AS311" s="390"/>
      <c r="AT311" s="390"/>
      <c r="AU311" s="390"/>
      <c r="AV311" s="390"/>
      <c r="AW311" s="390"/>
      <c r="AX311" s="390"/>
      <c r="AY311" s="391"/>
      <c r="AZ311" s="398"/>
      <c r="BA311" s="399" t="s">
        <v>100</v>
      </c>
      <c r="BB311" s="725" t="s">
        <v>192</v>
      </c>
      <c r="BC311" s="399"/>
      <c r="BD311" s="399"/>
      <c r="BE311" s="399"/>
      <c r="BF311" s="399" t="str">
        <f>"Tahun "&amp;BO$6</f>
        <v>Tahun 2013</v>
      </c>
      <c r="BG311" s="399"/>
      <c r="BH311" s="400"/>
      <c r="BI311" s="390"/>
      <c r="BJ311" s="390"/>
      <c r="BK311" s="390"/>
      <c r="BL311" s="390"/>
      <c r="BM311" s="390"/>
      <c r="BN311" s="390"/>
      <c r="BO311" s="390"/>
      <c r="BP311" s="391"/>
      <c r="BQ311" s="398"/>
      <c r="BR311" s="399" t="s">
        <v>100</v>
      </c>
      <c r="BS311" s="725" t="s">
        <v>192</v>
      </c>
      <c r="BT311" s="399"/>
      <c r="BU311" s="399"/>
      <c r="BV311" s="399"/>
      <c r="BW311" s="399" t="str">
        <f>"Tahun "&amp;CF$6</f>
        <v>Tahun 2014</v>
      </c>
      <c r="BX311" s="399"/>
      <c r="BY311" s="400"/>
      <c r="BZ311" s="390"/>
      <c r="CA311" s="390"/>
      <c r="CB311" s="390"/>
      <c r="CC311" s="390"/>
      <c r="CD311" s="390"/>
      <c r="CE311" s="390"/>
      <c r="CF311" s="390"/>
      <c r="CG311" s="391"/>
      <c r="CH311" s="398"/>
      <c r="CI311" s="399" t="s">
        <v>100</v>
      </c>
      <c r="CJ311" s="725" t="s">
        <v>192</v>
      </c>
      <c r="CK311" s="399"/>
      <c r="CL311" s="399"/>
      <c r="CM311" s="399"/>
      <c r="CN311" s="399" t="str">
        <f>"Tahun "&amp;CW$6</f>
        <v>Tahun 2015</v>
      </c>
      <c r="CO311" s="399"/>
      <c r="CP311" s="400"/>
      <c r="CQ311" s="390"/>
      <c r="CR311" s="390"/>
      <c r="CS311" s="390"/>
      <c r="CT311" s="390"/>
      <c r="CU311" s="390"/>
      <c r="CV311" s="390"/>
      <c r="CW311" s="390"/>
      <c r="CX311" s="391"/>
      <c r="CY311" s="398"/>
      <c r="CZ311" s="399" t="s">
        <v>100</v>
      </c>
      <c r="DA311" s="725" t="s">
        <v>192</v>
      </c>
      <c r="DB311" s="399"/>
      <c r="DC311" s="399"/>
      <c r="DD311" s="399"/>
      <c r="DE311" s="399" t="str">
        <f>"Tahun "&amp;DN$6</f>
        <v>Tahun 2016</v>
      </c>
      <c r="DF311" s="399"/>
      <c r="DG311" s="400"/>
      <c r="DH311" s="390"/>
      <c r="DI311" s="390"/>
      <c r="DJ311" s="390"/>
      <c r="DK311" s="390"/>
      <c r="DL311" s="390"/>
      <c r="DM311" s="390"/>
      <c r="DN311" s="390"/>
      <c r="DO311" s="391"/>
      <c r="DP311" s="398"/>
      <c r="DQ311" s="399" t="s">
        <v>100</v>
      </c>
      <c r="DR311" s="725" t="s">
        <v>192</v>
      </c>
      <c r="DS311" s="399"/>
      <c r="DT311" s="399"/>
      <c r="DU311" s="399"/>
      <c r="DV311" s="399" t="str">
        <f>"Tahun "&amp;EE$6</f>
        <v>Tahun 2017</v>
      </c>
      <c r="DW311" s="399"/>
      <c r="DX311" s="400"/>
      <c r="DY311" s="390"/>
      <c r="DZ311" s="390"/>
      <c r="EA311" s="390"/>
      <c r="EB311" s="390"/>
      <c r="EC311" s="390"/>
      <c r="ED311" s="390"/>
      <c r="EE311" s="390"/>
      <c r="EF311" s="391"/>
      <c r="EG311" s="398"/>
      <c r="EH311" s="399" t="s">
        <v>100</v>
      </c>
      <c r="EI311" s="725" t="s">
        <v>192</v>
      </c>
      <c r="EJ311" s="399"/>
      <c r="EK311" s="399"/>
      <c r="EL311" s="399"/>
      <c r="EM311" s="399" t="str">
        <f>"Tahun "&amp;EV$6</f>
        <v>Tahun 2018</v>
      </c>
      <c r="EN311" s="399"/>
      <c r="EO311" s="400"/>
      <c r="EP311" s="390"/>
      <c r="EQ311" s="390"/>
      <c r="ER311" s="390"/>
      <c r="ES311" s="390"/>
      <c r="ET311" s="390"/>
      <c r="EU311" s="390"/>
      <c r="EV311" s="390"/>
      <c r="EW311" s="391"/>
      <c r="EX311" s="398"/>
      <c r="EY311" s="399" t="s">
        <v>100</v>
      </c>
      <c r="EZ311" s="725" t="s">
        <v>192</v>
      </c>
      <c r="FA311" s="399"/>
      <c r="FB311" s="399"/>
      <c r="FC311" s="399"/>
      <c r="FD311" s="399" t="str">
        <f>"Tahun "&amp;FM$6</f>
        <v>Tahun 2019</v>
      </c>
      <c r="FE311" s="399"/>
      <c r="FF311" s="400"/>
      <c r="FG311" s="390"/>
      <c r="FH311" s="390"/>
      <c r="FI311" s="390"/>
      <c r="FJ311" s="390"/>
      <c r="FK311" s="390"/>
      <c r="FL311" s="390"/>
      <c r="FM311" s="390"/>
      <c r="FN311" s="391"/>
      <c r="FO311" s="398"/>
      <c r="FP311" s="399" t="s">
        <v>100</v>
      </c>
      <c r="FQ311" s="725" t="s">
        <v>192</v>
      </c>
      <c r="FR311" s="399"/>
      <c r="FS311" s="399"/>
      <c r="FT311" s="399"/>
      <c r="FU311" s="399" t="str">
        <f>"Tahun "&amp;GD$6</f>
        <v>Tahun 2020</v>
      </c>
      <c r="FV311" s="399"/>
      <c r="FW311" s="400"/>
      <c r="FX311" s="390"/>
      <c r="FY311" s="390"/>
      <c r="FZ311" s="390"/>
      <c r="GA311" s="390"/>
      <c r="GB311" s="390"/>
      <c r="GC311" s="390"/>
      <c r="GD311" s="390"/>
      <c r="GE311" s="391"/>
      <c r="GF311" s="398"/>
      <c r="GG311" s="399" t="s">
        <v>100</v>
      </c>
      <c r="GH311" s="725" t="s">
        <v>192</v>
      </c>
      <c r="GI311" s="399"/>
      <c r="GJ311" s="399"/>
      <c r="GK311" s="399"/>
      <c r="GL311" s="399" t="str">
        <f>"Tahun "&amp;GU$6</f>
        <v>Tahun 2021</v>
      </c>
      <c r="GM311" s="399"/>
      <c r="GN311" s="400"/>
      <c r="GO311" s="390"/>
      <c r="GP311" s="390"/>
      <c r="GQ311" s="390"/>
      <c r="GR311" s="390"/>
      <c r="GS311" s="390"/>
      <c r="GT311" s="390"/>
      <c r="GU311" s="390"/>
      <c r="GV311" s="391"/>
      <c r="GW311" s="398"/>
      <c r="GX311" s="399" t="s">
        <v>100</v>
      </c>
      <c r="GY311" s="725" t="s">
        <v>192</v>
      </c>
      <c r="GZ311" s="399"/>
      <c r="HA311" s="399"/>
      <c r="HB311" s="399"/>
      <c r="HC311" s="399" t="str">
        <f>"Tahun "&amp;HL$6</f>
        <v>Tahun 2022</v>
      </c>
      <c r="HD311" s="399"/>
      <c r="HE311" s="400"/>
      <c r="HF311" s="390"/>
      <c r="HG311" s="390"/>
      <c r="HH311" s="390"/>
      <c r="HI311" s="390"/>
      <c r="HJ311" s="390"/>
      <c r="HK311" s="390"/>
      <c r="HL311" s="390"/>
      <c r="HM311" s="391"/>
      <c r="HN311" s="398"/>
      <c r="HO311" s="399" t="s">
        <v>100</v>
      </c>
      <c r="HP311" s="725" t="s">
        <v>192</v>
      </c>
      <c r="HQ311" s="399"/>
      <c r="HR311" s="399"/>
      <c r="HS311" s="399"/>
      <c r="HT311" s="399" t="str">
        <f>"Tahun "&amp;IC$6</f>
        <v>Tahun 2023</v>
      </c>
      <c r="HU311" s="399"/>
      <c r="HV311" s="400"/>
      <c r="HW311" s="390"/>
      <c r="HX311" s="390"/>
      <c r="HY311" s="390"/>
      <c r="HZ311" s="390"/>
      <c r="IA311" s="390"/>
      <c r="IB311" s="390"/>
      <c r="IC311" s="390"/>
      <c r="ID311" s="391"/>
      <c r="IE311" s="398"/>
      <c r="IF311" s="399" t="s">
        <v>100</v>
      </c>
      <c r="IG311" s="725" t="s">
        <v>192</v>
      </c>
      <c r="IH311" s="399"/>
      <c r="II311" s="399"/>
      <c r="IJ311" s="399"/>
      <c r="IK311" s="399" t="str">
        <f>"Tahun "&amp;IT$6</f>
        <v>Tahun 2024</v>
      </c>
      <c r="IL311" s="399"/>
      <c r="IM311" s="400"/>
      <c r="IN311" s="390"/>
      <c r="IO311" s="390"/>
      <c r="IP311" s="390"/>
      <c r="IQ311" s="390"/>
      <c r="IR311" s="390"/>
      <c r="IS311" s="390"/>
      <c r="IT311" s="390"/>
      <c r="IU311" s="391"/>
      <c r="IV311" s="398"/>
      <c r="IW311" s="399" t="s">
        <v>100</v>
      </c>
      <c r="IX311" s="725" t="s">
        <v>192</v>
      </c>
      <c r="IY311" s="399"/>
      <c r="IZ311" s="399"/>
      <c r="JA311" s="399"/>
      <c r="JB311" s="399" t="str">
        <f>"Tahun "&amp;JK$6</f>
        <v>Tahun 2025</v>
      </c>
      <c r="JC311" s="399"/>
      <c r="JD311" s="400"/>
      <c r="JE311" s="390"/>
      <c r="JF311" s="390"/>
      <c r="JG311" s="390"/>
      <c r="JH311" s="390"/>
      <c r="JI311" s="390"/>
      <c r="JJ311" s="390"/>
      <c r="JK311" s="390"/>
      <c r="JL311" s="391"/>
      <c r="JM311" s="398"/>
      <c r="JN311" s="399" t="s">
        <v>100</v>
      </c>
      <c r="JO311" s="725" t="s">
        <v>192</v>
      </c>
      <c r="JP311" s="399"/>
      <c r="JQ311" s="399"/>
      <c r="JR311" s="399"/>
      <c r="JS311" s="399" t="str">
        <f>"Tahun "&amp;KB$6</f>
        <v>Tahun 2026</v>
      </c>
      <c r="JT311" s="399"/>
      <c r="JU311" s="400"/>
      <c r="JV311" s="390"/>
      <c r="JW311" s="390"/>
      <c r="JX311" s="390"/>
      <c r="JY311" s="390"/>
      <c r="JZ311" s="390"/>
      <c r="KA311" s="390"/>
      <c r="KB311" s="390"/>
      <c r="KC311" s="391"/>
      <c r="KD311" s="398"/>
      <c r="KE311" s="399" t="s">
        <v>100</v>
      </c>
      <c r="KF311" s="725" t="s">
        <v>192</v>
      </c>
      <c r="KG311" s="399"/>
      <c r="KH311" s="399"/>
      <c r="KI311" s="399"/>
      <c r="KJ311" s="399" t="str">
        <f>"Tahun "&amp;KS$6</f>
        <v>Tahun 2027</v>
      </c>
      <c r="KK311" s="399"/>
      <c r="KL311" s="400"/>
      <c r="KM311" s="390"/>
      <c r="KN311" s="390"/>
      <c r="KO311" s="390"/>
      <c r="KP311" s="390"/>
      <c r="KQ311" s="390"/>
      <c r="KR311" s="390"/>
      <c r="KS311" s="390"/>
      <c r="KT311" s="391"/>
      <c r="KU311" s="390"/>
    </row>
    <row r="312" ht="15.75" customHeight="1">
      <c r="A312" s="401"/>
      <c r="B312" s="402"/>
      <c r="C312" s="402"/>
      <c r="D312" s="402"/>
      <c r="E312" s="402"/>
      <c r="F312" s="402"/>
      <c r="G312" s="402"/>
      <c r="H312" s="402"/>
      <c r="I312" s="402"/>
      <c r="J312" s="402"/>
      <c r="K312" s="402"/>
      <c r="L312" s="402"/>
      <c r="M312" s="402"/>
      <c r="N312" s="402"/>
      <c r="O312" s="402"/>
      <c r="P312" s="402"/>
      <c r="Q312" s="403"/>
      <c r="R312" s="401"/>
      <c r="S312" s="402"/>
      <c r="T312" s="402"/>
      <c r="U312" s="402"/>
      <c r="V312" s="402"/>
      <c r="W312" s="402"/>
      <c r="X312" s="402"/>
      <c r="Y312" s="402"/>
      <c r="Z312" s="402"/>
      <c r="AA312" s="402"/>
      <c r="AB312" s="402"/>
      <c r="AC312" s="402"/>
      <c r="AD312" s="402"/>
      <c r="AE312" s="402"/>
      <c r="AF312" s="402"/>
      <c r="AG312" s="402"/>
      <c r="AH312" s="403"/>
      <c r="AI312" s="401"/>
      <c r="AJ312" s="402"/>
      <c r="AK312" s="402"/>
      <c r="AL312" s="402"/>
      <c r="AM312" s="402"/>
      <c r="AN312" s="402"/>
      <c r="AO312" s="402"/>
      <c r="AP312" s="402"/>
      <c r="AQ312" s="402"/>
      <c r="AR312" s="402"/>
      <c r="AS312" s="402"/>
      <c r="AT312" s="402"/>
      <c r="AU312" s="402"/>
      <c r="AV312" s="402"/>
      <c r="AW312" s="402"/>
      <c r="AX312" s="402"/>
      <c r="AY312" s="403"/>
      <c r="AZ312" s="401"/>
      <c r="BA312" s="402"/>
      <c r="BB312" s="402"/>
      <c r="BC312" s="402"/>
      <c r="BD312" s="402"/>
      <c r="BE312" s="402"/>
      <c r="BF312" s="402"/>
      <c r="BG312" s="402"/>
      <c r="BH312" s="402"/>
      <c r="BI312" s="402"/>
      <c r="BJ312" s="402"/>
      <c r="BK312" s="402"/>
      <c r="BL312" s="402"/>
      <c r="BM312" s="402"/>
      <c r="BN312" s="402"/>
      <c r="BO312" s="402"/>
      <c r="BP312" s="403"/>
      <c r="BQ312" s="401"/>
      <c r="BR312" s="402"/>
      <c r="BS312" s="402"/>
      <c r="BT312" s="402"/>
      <c r="BU312" s="402"/>
      <c r="BV312" s="402"/>
      <c r="BW312" s="402"/>
      <c r="BX312" s="402"/>
      <c r="BY312" s="402"/>
      <c r="BZ312" s="402"/>
      <c r="CA312" s="402"/>
      <c r="CB312" s="402"/>
      <c r="CC312" s="402"/>
      <c r="CD312" s="402"/>
      <c r="CE312" s="402"/>
      <c r="CF312" s="402"/>
      <c r="CG312" s="403"/>
      <c r="CH312" s="401"/>
      <c r="CI312" s="402"/>
      <c r="CJ312" s="402"/>
      <c r="CK312" s="402"/>
      <c r="CL312" s="402"/>
      <c r="CM312" s="402"/>
      <c r="CN312" s="402"/>
      <c r="CO312" s="402"/>
      <c r="CP312" s="402"/>
      <c r="CQ312" s="402"/>
      <c r="CR312" s="402"/>
      <c r="CS312" s="402"/>
      <c r="CT312" s="402"/>
      <c r="CU312" s="402"/>
      <c r="CV312" s="402"/>
      <c r="CW312" s="402"/>
      <c r="CX312" s="403"/>
      <c r="CY312" s="401"/>
      <c r="CZ312" s="402"/>
      <c r="DA312" s="402"/>
      <c r="DB312" s="402"/>
      <c r="DC312" s="402"/>
      <c r="DD312" s="402"/>
      <c r="DE312" s="402"/>
      <c r="DF312" s="402"/>
      <c r="DG312" s="402"/>
      <c r="DH312" s="402"/>
      <c r="DI312" s="402"/>
      <c r="DJ312" s="402"/>
      <c r="DK312" s="402"/>
      <c r="DL312" s="402"/>
      <c r="DM312" s="402"/>
      <c r="DN312" s="402"/>
      <c r="DO312" s="403"/>
      <c r="DP312" s="401"/>
      <c r="DQ312" s="402"/>
      <c r="DR312" s="402"/>
      <c r="DS312" s="402"/>
      <c r="DT312" s="402"/>
      <c r="DU312" s="402"/>
      <c r="DV312" s="402"/>
      <c r="DW312" s="402"/>
      <c r="DX312" s="402"/>
      <c r="DY312" s="402"/>
      <c r="DZ312" s="402"/>
      <c r="EA312" s="402"/>
      <c r="EB312" s="402"/>
      <c r="EC312" s="402"/>
      <c r="ED312" s="402"/>
      <c r="EE312" s="402"/>
      <c r="EF312" s="403"/>
      <c r="EG312" s="401"/>
      <c r="EH312" s="402"/>
      <c r="EI312" s="402"/>
      <c r="EJ312" s="402"/>
      <c r="EK312" s="402"/>
      <c r="EL312" s="402"/>
      <c r="EM312" s="402"/>
      <c r="EN312" s="402"/>
      <c r="EO312" s="402"/>
      <c r="EP312" s="402"/>
      <c r="EQ312" s="402"/>
      <c r="ER312" s="402"/>
      <c r="ES312" s="402"/>
      <c r="ET312" s="402"/>
      <c r="EU312" s="402"/>
      <c r="EV312" s="402"/>
      <c r="EW312" s="403"/>
      <c r="EX312" s="401"/>
      <c r="EY312" s="402"/>
      <c r="EZ312" s="402"/>
      <c r="FA312" s="402"/>
      <c r="FB312" s="402"/>
      <c r="FC312" s="402"/>
      <c r="FD312" s="402"/>
      <c r="FE312" s="402"/>
      <c r="FF312" s="402"/>
      <c r="FG312" s="402"/>
      <c r="FH312" s="402"/>
      <c r="FI312" s="402"/>
      <c r="FJ312" s="402"/>
      <c r="FK312" s="402"/>
      <c r="FL312" s="402"/>
      <c r="FM312" s="402"/>
      <c r="FN312" s="403"/>
      <c r="FO312" s="401"/>
      <c r="FP312" s="402"/>
      <c r="FQ312" s="402"/>
      <c r="FR312" s="402"/>
      <c r="FS312" s="402"/>
      <c r="FT312" s="402"/>
      <c r="FU312" s="402"/>
      <c r="FV312" s="402"/>
      <c r="FW312" s="402"/>
      <c r="FX312" s="402"/>
      <c r="FY312" s="402"/>
      <c r="FZ312" s="402"/>
      <c r="GA312" s="402"/>
      <c r="GB312" s="402"/>
      <c r="GC312" s="402"/>
      <c r="GD312" s="402"/>
      <c r="GE312" s="403"/>
      <c r="GF312" s="401"/>
      <c r="GG312" s="402"/>
      <c r="GH312" s="402"/>
      <c r="GI312" s="402"/>
      <c r="GJ312" s="402"/>
      <c r="GK312" s="402"/>
      <c r="GL312" s="402"/>
      <c r="GM312" s="402"/>
      <c r="GN312" s="402"/>
      <c r="GO312" s="402"/>
      <c r="GP312" s="402"/>
      <c r="GQ312" s="402"/>
      <c r="GR312" s="402"/>
      <c r="GS312" s="402"/>
      <c r="GT312" s="402"/>
      <c r="GU312" s="402"/>
      <c r="GV312" s="403"/>
      <c r="GW312" s="401"/>
      <c r="GX312" s="402"/>
      <c r="GY312" s="402"/>
      <c r="GZ312" s="402"/>
      <c r="HA312" s="402"/>
      <c r="HB312" s="402"/>
      <c r="HC312" s="402"/>
      <c r="HD312" s="402"/>
      <c r="HE312" s="402"/>
      <c r="HF312" s="402"/>
      <c r="HG312" s="402"/>
      <c r="HH312" s="402"/>
      <c r="HI312" s="402"/>
      <c r="HJ312" s="402"/>
      <c r="HK312" s="402"/>
      <c r="HL312" s="402"/>
      <c r="HM312" s="403"/>
      <c r="HN312" s="401"/>
      <c r="HO312" s="402"/>
      <c r="HP312" s="402"/>
      <c r="HQ312" s="402"/>
      <c r="HR312" s="402"/>
      <c r="HS312" s="402"/>
      <c r="HT312" s="402"/>
      <c r="HU312" s="402"/>
      <c r="HV312" s="402"/>
      <c r="HW312" s="402"/>
      <c r="HX312" s="402"/>
      <c r="HY312" s="402"/>
      <c r="HZ312" s="402"/>
      <c r="IA312" s="402"/>
      <c r="IB312" s="402"/>
      <c r="IC312" s="402"/>
      <c r="ID312" s="403"/>
      <c r="IE312" s="401"/>
      <c r="IF312" s="402"/>
      <c r="IG312" s="402"/>
      <c r="IH312" s="402"/>
      <c r="II312" s="402"/>
      <c r="IJ312" s="402"/>
      <c r="IK312" s="402"/>
      <c r="IL312" s="402"/>
      <c r="IM312" s="402"/>
      <c r="IN312" s="402"/>
      <c r="IO312" s="402"/>
      <c r="IP312" s="402"/>
      <c r="IQ312" s="402"/>
      <c r="IR312" s="402"/>
      <c r="IS312" s="402"/>
      <c r="IT312" s="402"/>
      <c r="IU312" s="403"/>
      <c r="IV312" s="401"/>
      <c r="IW312" s="402"/>
      <c r="IX312" s="402"/>
      <c r="IY312" s="402"/>
      <c r="IZ312" s="402"/>
      <c r="JA312" s="402"/>
      <c r="JB312" s="402"/>
      <c r="JC312" s="402"/>
      <c r="JD312" s="402"/>
      <c r="JE312" s="402"/>
      <c r="JF312" s="402"/>
      <c r="JG312" s="402"/>
      <c r="JH312" s="402"/>
      <c r="JI312" s="402"/>
      <c r="JJ312" s="402"/>
      <c r="JK312" s="402"/>
      <c r="JL312" s="403"/>
      <c r="JM312" s="401"/>
      <c r="JN312" s="402"/>
      <c r="JO312" s="402"/>
      <c r="JP312" s="402"/>
      <c r="JQ312" s="402"/>
      <c r="JR312" s="402"/>
      <c r="JS312" s="402"/>
      <c r="JT312" s="402"/>
      <c r="JU312" s="402"/>
      <c r="JV312" s="402"/>
      <c r="JW312" s="402"/>
      <c r="JX312" s="402"/>
      <c r="JY312" s="402"/>
      <c r="JZ312" s="402"/>
      <c r="KA312" s="402"/>
      <c r="KB312" s="402"/>
      <c r="KC312" s="403"/>
      <c r="KD312" s="401"/>
      <c r="KE312" s="402"/>
      <c r="KF312" s="402"/>
      <c r="KG312" s="402"/>
      <c r="KH312" s="402"/>
      <c r="KI312" s="402"/>
      <c r="KJ312" s="402"/>
      <c r="KK312" s="402"/>
      <c r="KL312" s="402"/>
      <c r="KM312" s="402"/>
      <c r="KN312" s="402"/>
      <c r="KO312" s="402"/>
      <c r="KP312" s="402"/>
      <c r="KQ312" s="402"/>
      <c r="KR312" s="402"/>
      <c r="KS312" s="402"/>
      <c r="KT312" s="403"/>
      <c r="KU312" s="402"/>
    </row>
    <row r="313" ht="33.75" customHeight="1">
      <c r="A313" s="404" t="s">
        <v>102</v>
      </c>
      <c r="B313" s="405" t="s">
        <v>103</v>
      </c>
      <c r="C313" s="406" t="s">
        <v>104</v>
      </c>
      <c r="D313" s="152"/>
      <c r="E313" s="152"/>
      <c r="F313" s="152"/>
      <c r="G313" s="153"/>
      <c r="H313" s="406" t="s">
        <v>105</v>
      </c>
      <c r="I313" s="153"/>
      <c r="J313" s="406" t="s">
        <v>106</v>
      </c>
      <c r="K313" s="152"/>
      <c r="L313" s="153"/>
      <c r="M313" s="405" t="s">
        <v>107</v>
      </c>
      <c r="N313" s="407" t="s">
        <v>108</v>
      </c>
      <c r="O313" s="153"/>
      <c r="P313" s="408" t="s">
        <v>109</v>
      </c>
      <c r="Q313" s="409"/>
      <c r="R313" s="404" t="s">
        <v>102</v>
      </c>
      <c r="S313" s="405" t="s">
        <v>103</v>
      </c>
      <c r="T313" s="406" t="s">
        <v>104</v>
      </c>
      <c r="U313" s="152"/>
      <c r="V313" s="152"/>
      <c r="W313" s="152"/>
      <c r="X313" s="153"/>
      <c r="Y313" s="406" t="s">
        <v>105</v>
      </c>
      <c r="Z313" s="153"/>
      <c r="AA313" s="406" t="s">
        <v>106</v>
      </c>
      <c r="AB313" s="152"/>
      <c r="AC313" s="153"/>
      <c r="AD313" s="405" t="s">
        <v>107</v>
      </c>
      <c r="AE313" s="407" t="s">
        <v>108</v>
      </c>
      <c r="AF313" s="153"/>
      <c r="AG313" s="408" t="s">
        <v>109</v>
      </c>
      <c r="AH313" s="409"/>
      <c r="AI313" s="404" t="s">
        <v>102</v>
      </c>
      <c r="AJ313" s="405" t="s">
        <v>103</v>
      </c>
      <c r="AK313" s="406" t="s">
        <v>104</v>
      </c>
      <c r="AL313" s="152"/>
      <c r="AM313" s="152"/>
      <c r="AN313" s="152"/>
      <c r="AO313" s="153"/>
      <c r="AP313" s="406" t="s">
        <v>105</v>
      </c>
      <c r="AQ313" s="153"/>
      <c r="AR313" s="406" t="s">
        <v>106</v>
      </c>
      <c r="AS313" s="152"/>
      <c r="AT313" s="153"/>
      <c r="AU313" s="405" t="s">
        <v>107</v>
      </c>
      <c r="AV313" s="407" t="s">
        <v>108</v>
      </c>
      <c r="AW313" s="153"/>
      <c r="AX313" s="408" t="s">
        <v>109</v>
      </c>
      <c r="AY313" s="409"/>
      <c r="AZ313" s="404" t="s">
        <v>102</v>
      </c>
      <c r="BA313" s="405" t="s">
        <v>103</v>
      </c>
      <c r="BB313" s="406" t="s">
        <v>104</v>
      </c>
      <c r="BC313" s="152"/>
      <c r="BD313" s="152"/>
      <c r="BE313" s="152"/>
      <c r="BF313" s="153"/>
      <c r="BG313" s="406" t="s">
        <v>105</v>
      </c>
      <c r="BH313" s="153"/>
      <c r="BI313" s="406" t="s">
        <v>106</v>
      </c>
      <c r="BJ313" s="152"/>
      <c r="BK313" s="153"/>
      <c r="BL313" s="405" t="s">
        <v>107</v>
      </c>
      <c r="BM313" s="407" t="s">
        <v>108</v>
      </c>
      <c r="BN313" s="153"/>
      <c r="BO313" s="408" t="s">
        <v>109</v>
      </c>
      <c r="BP313" s="409"/>
      <c r="BQ313" s="404" t="s">
        <v>102</v>
      </c>
      <c r="BR313" s="405" t="s">
        <v>103</v>
      </c>
      <c r="BS313" s="406" t="s">
        <v>104</v>
      </c>
      <c r="BT313" s="152"/>
      <c r="BU313" s="152"/>
      <c r="BV313" s="152"/>
      <c r="BW313" s="153"/>
      <c r="BX313" s="406" t="s">
        <v>105</v>
      </c>
      <c r="BY313" s="153"/>
      <c r="BZ313" s="406" t="s">
        <v>106</v>
      </c>
      <c r="CA313" s="152"/>
      <c r="CB313" s="153"/>
      <c r="CC313" s="405" t="s">
        <v>107</v>
      </c>
      <c r="CD313" s="407" t="s">
        <v>108</v>
      </c>
      <c r="CE313" s="153"/>
      <c r="CF313" s="408" t="s">
        <v>109</v>
      </c>
      <c r="CG313" s="409"/>
      <c r="CH313" s="404" t="s">
        <v>102</v>
      </c>
      <c r="CI313" s="405" t="s">
        <v>103</v>
      </c>
      <c r="CJ313" s="406" t="s">
        <v>104</v>
      </c>
      <c r="CK313" s="152"/>
      <c r="CL313" s="152"/>
      <c r="CM313" s="152"/>
      <c r="CN313" s="153"/>
      <c r="CO313" s="406" t="s">
        <v>105</v>
      </c>
      <c r="CP313" s="153"/>
      <c r="CQ313" s="406" t="s">
        <v>106</v>
      </c>
      <c r="CR313" s="152"/>
      <c r="CS313" s="153"/>
      <c r="CT313" s="405" t="s">
        <v>107</v>
      </c>
      <c r="CU313" s="407" t="s">
        <v>108</v>
      </c>
      <c r="CV313" s="153"/>
      <c r="CW313" s="408" t="s">
        <v>109</v>
      </c>
      <c r="CX313" s="409"/>
      <c r="CY313" s="404" t="s">
        <v>102</v>
      </c>
      <c r="CZ313" s="405" t="s">
        <v>103</v>
      </c>
      <c r="DA313" s="406" t="s">
        <v>104</v>
      </c>
      <c r="DB313" s="152"/>
      <c r="DC313" s="152"/>
      <c r="DD313" s="152"/>
      <c r="DE313" s="153"/>
      <c r="DF313" s="406" t="s">
        <v>105</v>
      </c>
      <c r="DG313" s="153"/>
      <c r="DH313" s="406" t="s">
        <v>106</v>
      </c>
      <c r="DI313" s="152"/>
      <c r="DJ313" s="153"/>
      <c r="DK313" s="405" t="s">
        <v>107</v>
      </c>
      <c r="DL313" s="407" t="s">
        <v>108</v>
      </c>
      <c r="DM313" s="153"/>
      <c r="DN313" s="408" t="s">
        <v>109</v>
      </c>
      <c r="DO313" s="409"/>
      <c r="DP313" s="404" t="s">
        <v>102</v>
      </c>
      <c r="DQ313" s="405" t="s">
        <v>103</v>
      </c>
      <c r="DR313" s="406" t="s">
        <v>104</v>
      </c>
      <c r="DS313" s="152"/>
      <c r="DT313" s="152"/>
      <c r="DU313" s="152"/>
      <c r="DV313" s="153"/>
      <c r="DW313" s="406" t="s">
        <v>105</v>
      </c>
      <c r="DX313" s="153"/>
      <c r="DY313" s="406" t="s">
        <v>106</v>
      </c>
      <c r="DZ313" s="152"/>
      <c r="EA313" s="153"/>
      <c r="EB313" s="405" t="s">
        <v>107</v>
      </c>
      <c r="EC313" s="407" t="s">
        <v>108</v>
      </c>
      <c r="ED313" s="153"/>
      <c r="EE313" s="408" t="s">
        <v>109</v>
      </c>
      <c r="EF313" s="409"/>
      <c r="EG313" s="404" t="s">
        <v>102</v>
      </c>
      <c r="EH313" s="405" t="s">
        <v>103</v>
      </c>
      <c r="EI313" s="406" t="s">
        <v>104</v>
      </c>
      <c r="EJ313" s="152"/>
      <c r="EK313" s="152"/>
      <c r="EL313" s="152"/>
      <c r="EM313" s="153"/>
      <c r="EN313" s="406" t="s">
        <v>105</v>
      </c>
      <c r="EO313" s="153"/>
      <c r="EP313" s="406" t="s">
        <v>106</v>
      </c>
      <c r="EQ313" s="152"/>
      <c r="ER313" s="153"/>
      <c r="ES313" s="405" t="s">
        <v>107</v>
      </c>
      <c r="ET313" s="407" t="s">
        <v>108</v>
      </c>
      <c r="EU313" s="153"/>
      <c r="EV313" s="408" t="s">
        <v>109</v>
      </c>
      <c r="EW313" s="409"/>
      <c r="EX313" s="404" t="s">
        <v>102</v>
      </c>
      <c r="EY313" s="405" t="s">
        <v>103</v>
      </c>
      <c r="EZ313" s="406" t="s">
        <v>104</v>
      </c>
      <c r="FA313" s="152"/>
      <c r="FB313" s="152"/>
      <c r="FC313" s="152"/>
      <c r="FD313" s="153"/>
      <c r="FE313" s="406" t="s">
        <v>105</v>
      </c>
      <c r="FF313" s="153"/>
      <c r="FG313" s="406" t="s">
        <v>106</v>
      </c>
      <c r="FH313" s="152"/>
      <c r="FI313" s="153"/>
      <c r="FJ313" s="405" t="s">
        <v>107</v>
      </c>
      <c r="FK313" s="407" t="s">
        <v>108</v>
      </c>
      <c r="FL313" s="153"/>
      <c r="FM313" s="408" t="s">
        <v>109</v>
      </c>
      <c r="FN313" s="409"/>
      <c r="FO313" s="404" t="s">
        <v>102</v>
      </c>
      <c r="FP313" s="405" t="s">
        <v>103</v>
      </c>
      <c r="FQ313" s="406" t="s">
        <v>104</v>
      </c>
      <c r="FR313" s="152"/>
      <c r="FS313" s="152"/>
      <c r="FT313" s="152"/>
      <c r="FU313" s="153"/>
      <c r="FV313" s="406" t="s">
        <v>105</v>
      </c>
      <c r="FW313" s="153"/>
      <c r="FX313" s="406" t="s">
        <v>106</v>
      </c>
      <c r="FY313" s="152"/>
      <c r="FZ313" s="153"/>
      <c r="GA313" s="405" t="s">
        <v>107</v>
      </c>
      <c r="GB313" s="407" t="s">
        <v>108</v>
      </c>
      <c r="GC313" s="153"/>
      <c r="GD313" s="408" t="s">
        <v>109</v>
      </c>
      <c r="GE313" s="409"/>
      <c r="GF313" s="404" t="s">
        <v>102</v>
      </c>
      <c r="GG313" s="405" t="s">
        <v>103</v>
      </c>
      <c r="GH313" s="406" t="s">
        <v>104</v>
      </c>
      <c r="GI313" s="152"/>
      <c r="GJ313" s="152"/>
      <c r="GK313" s="152"/>
      <c r="GL313" s="153"/>
      <c r="GM313" s="406" t="s">
        <v>105</v>
      </c>
      <c r="GN313" s="153"/>
      <c r="GO313" s="406" t="s">
        <v>106</v>
      </c>
      <c r="GP313" s="152"/>
      <c r="GQ313" s="153"/>
      <c r="GR313" s="405" t="s">
        <v>107</v>
      </c>
      <c r="GS313" s="407" t="s">
        <v>108</v>
      </c>
      <c r="GT313" s="153"/>
      <c r="GU313" s="408" t="s">
        <v>109</v>
      </c>
      <c r="GV313" s="409"/>
      <c r="GW313" s="404" t="s">
        <v>102</v>
      </c>
      <c r="GX313" s="405" t="s">
        <v>103</v>
      </c>
      <c r="GY313" s="406" t="s">
        <v>104</v>
      </c>
      <c r="GZ313" s="152"/>
      <c r="HA313" s="152"/>
      <c r="HB313" s="152"/>
      <c r="HC313" s="153"/>
      <c r="HD313" s="406" t="s">
        <v>105</v>
      </c>
      <c r="HE313" s="153"/>
      <c r="HF313" s="406" t="s">
        <v>106</v>
      </c>
      <c r="HG313" s="152"/>
      <c r="HH313" s="153"/>
      <c r="HI313" s="405" t="s">
        <v>107</v>
      </c>
      <c r="HJ313" s="407" t="s">
        <v>108</v>
      </c>
      <c r="HK313" s="153"/>
      <c r="HL313" s="408" t="s">
        <v>109</v>
      </c>
      <c r="HM313" s="409"/>
      <c r="HN313" s="404" t="s">
        <v>102</v>
      </c>
      <c r="HO313" s="405" t="s">
        <v>103</v>
      </c>
      <c r="HP313" s="406" t="s">
        <v>104</v>
      </c>
      <c r="HQ313" s="152"/>
      <c r="HR313" s="152"/>
      <c r="HS313" s="152"/>
      <c r="HT313" s="153"/>
      <c r="HU313" s="406" t="s">
        <v>105</v>
      </c>
      <c r="HV313" s="153"/>
      <c r="HW313" s="406" t="s">
        <v>106</v>
      </c>
      <c r="HX313" s="152"/>
      <c r="HY313" s="153"/>
      <c r="HZ313" s="405" t="s">
        <v>107</v>
      </c>
      <c r="IA313" s="407" t="s">
        <v>108</v>
      </c>
      <c r="IB313" s="153"/>
      <c r="IC313" s="408" t="s">
        <v>109</v>
      </c>
      <c r="ID313" s="409"/>
      <c r="IE313" s="404" t="s">
        <v>102</v>
      </c>
      <c r="IF313" s="405" t="s">
        <v>103</v>
      </c>
      <c r="IG313" s="406" t="s">
        <v>104</v>
      </c>
      <c r="IH313" s="152"/>
      <c r="II313" s="152"/>
      <c r="IJ313" s="152"/>
      <c r="IK313" s="153"/>
      <c r="IL313" s="406" t="s">
        <v>105</v>
      </c>
      <c r="IM313" s="153"/>
      <c r="IN313" s="406" t="s">
        <v>106</v>
      </c>
      <c r="IO313" s="152"/>
      <c r="IP313" s="153"/>
      <c r="IQ313" s="405" t="s">
        <v>107</v>
      </c>
      <c r="IR313" s="407" t="s">
        <v>108</v>
      </c>
      <c r="IS313" s="153"/>
      <c r="IT313" s="408" t="s">
        <v>109</v>
      </c>
      <c r="IU313" s="409"/>
      <c r="IV313" s="404" t="s">
        <v>102</v>
      </c>
      <c r="IW313" s="405" t="s">
        <v>103</v>
      </c>
      <c r="IX313" s="406" t="s">
        <v>104</v>
      </c>
      <c r="IY313" s="152"/>
      <c r="IZ313" s="152"/>
      <c r="JA313" s="152"/>
      <c r="JB313" s="153"/>
      <c r="JC313" s="406" t="s">
        <v>105</v>
      </c>
      <c r="JD313" s="153"/>
      <c r="JE313" s="406" t="s">
        <v>106</v>
      </c>
      <c r="JF313" s="152"/>
      <c r="JG313" s="153"/>
      <c r="JH313" s="405" t="s">
        <v>107</v>
      </c>
      <c r="JI313" s="407" t="s">
        <v>108</v>
      </c>
      <c r="JJ313" s="153"/>
      <c r="JK313" s="408" t="s">
        <v>109</v>
      </c>
      <c r="JL313" s="410"/>
      <c r="JM313" s="404" t="s">
        <v>102</v>
      </c>
      <c r="JN313" s="405" t="s">
        <v>103</v>
      </c>
      <c r="JO313" s="406" t="s">
        <v>104</v>
      </c>
      <c r="JP313" s="152"/>
      <c r="JQ313" s="152"/>
      <c r="JR313" s="152"/>
      <c r="JS313" s="153"/>
      <c r="JT313" s="406" t="s">
        <v>105</v>
      </c>
      <c r="JU313" s="153"/>
      <c r="JV313" s="406" t="s">
        <v>106</v>
      </c>
      <c r="JW313" s="152"/>
      <c r="JX313" s="153"/>
      <c r="JY313" s="405" t="s">
        <v>107</v>
      </c>
      <c r="JZ313" s="407" t="s">
        <v>108</v>
      </c>
      <c r="KA313" s="153"/>
      <c r="KB313" s="408" t="s">
        <v>109</v>
      </c>
      <c r="KC313" s="410"/>
      <c r="KD313" s="404" t="s">
        <v>102</v>
      </c>
      <c r="KE313" s="405" t="s">
        <v>103</v>
      </c>
      <c r="KF313" s="406" t="s">
        <v>104</v>
      </c>
      <c r="KG313" s="152"/>
      <c r="KH313" s="152"/>
      <c r="KI313" s="152"/>
      <c r="KJ313" s="153"/>
      <c r="KK313" s="406" t="s">
        <v>105</v>
      </c>
      <c r="KL313" s="153"/>
      <c r="KM313" s="406" t="s">
        <v>106</v>
      </c>
      <c r="KN313" s="152"/>
      <c r="KO313" s="153"/>
      <c r="KP313" s="405" t="s">
        <v>107</v>
      </c>
      <c r="KQ313" s="407" t="s">
        <v>108</v>
      </c>
      <c r="KR313" s="153"/>
      <c r="KS313" s="408" t="s">
        <v>109</v>
      </c>
      <c r="KT313" s="410"/>
      <c r="KU313" s="411"/>
    </row>
    <row r="314" ht="66.0" customHeight="1">
      <c r="A314" s="159"/>
      <c r="B314" s="40"/>
      <c r="C314" s="412" t="s">
        <v>110</v>
      </c>
      <c r="D314" s="412" t="s">
        <v>111</v>
      </c>
      <c r="E314" s="726" t="s">
        <v>193</v>
      </c>
      <c r="F314" s="726" t="s">
        <v>194</v>
      </c>
      <c r="G314" s="726" t="s">
        <v>195</v>
      </c>
      <c r="H314" s="414" t="s">
        <v>115</v>
      </c>
      <c r="I314" s="412" t="s">
        <v>116</v>
      </c>
      <c r="J314" s="414" t="s">
        <v>117</v>
      </c>
      <c r="K314" s="412" t="s">
        <v>118</v>
      </c>
      <c r="L314" s="412" t="s">
        <v>119</v>
      </c>
      <c r="M314" s="40"/>
      <c r="N314" s="414" t="s">
        <v>115</v>
      </c>
      <c r="O314" s="414" t="s">
        <v>120</v>
      </c>
      <c r="P314" s="163"/>
      <c r="Q314" s="409"/>
      <c r="R314" s="159"/>
      <c r="S314" s="40"/>
      <c r="T314" s="412" t="s">
        <v>110</v>
      </c>
      <c r="U314" s="412" t="s">
        <v>111</v>
      </c>
      <c r="V314" s="726" t="s">
        <v>193</v>
      </c>
      <c r="W314" s="726" t="s">
        <v>194</v>
      </c>
      <c r="X314" s="726" t="s">
        <v>195</v>
      </c>
      <c r="Y314" s="414" t="s">
        <v>115</v>
      </c>
      <c r="Z314" s="412" t="s">
        <v>116</v>
      </c>
      <c r="AA314" s="414" t="s">
        <v>117</v>
      </c>
      <c r="AB314" s="412" t="s">
        <v>118</v>
      </c>
      <c r="AC314" s="412" t="s">
        <v>119</v>
      </c>
      <c r="AD314" s="40"/>
      <c r="AE314" s="414" t="s">
        <v>115</v>
      </c>
      <c r="AF314" s="414" t="s">
        <v>120</v>
      </c>
      <c r="AG314" s="163"/>
      <c r="AH314" s="409"/>
      <c r="AI314" s="159"/>
      <c r="AJ314" s="40"/>
      <c r="AK314" s="412" t="s">
        <v>110</v>
      </c>
      <c r="AL314" s="412" t="s">
        <v>111</v>
      </c>
      <c r="AM314" s="726" t="s">
        <v>193</v>
      </c>
      <c r="AN314" s="726" t="s">
        <v>194</v>
      </c>
      <c r="AO314" s="726" t="s">
        <v>195</v>
      </c>
      <c r="AP314" s="414" t="s">
        <v>115</v>
      </c>
      <c r="AQ314" s="412" t="s">
        <v>116</v>
      </c>
      <c r="AR314" s="414" t="s">
        <v>117</v>
      </c>
      <c r="AS314" s="412" t="s">
        <v>118</v>
      </c>
      <c r="AT314" s="412" t="s">
        <v>119</v>
      </c>
      <c r="AU314" s="40"/>
      <c r="AV314" s="414" t="s">
        <v>115</v>
      </c>
      <c r="AW314" s="414" t="s">
        <v>120</v>
      </c>
      <c r="AX314" s="163"/>
      <c r="AY314" s="409"/>
      <c r="AZ314" s="159"/>
      <c r="BA314" s="40"/>
      <c r="BB314" s="412" t="s">
        <v>110</v>
      </c>
      <c r="BC314" s="412" t="s">
        <v>111</v>
      </c>
      <c r="BD314" s="726" t="s">
        <v>193</v>
      </c>
      <c r="BE314" s="726" t="s">
        <v>194</v>
      </c>
      <c r="BF314" s="726" t="s">
        <v>195</v>
      </c>
      <c r="BG314" s="414" t="s">
        <v>115</v>
      </c>
      <c r="BH314" s="412" t="s">
        <v>116</v>
      </c>
      <c r="BI314" s="414" t="s">
        <v>117</v>
      </c>
      <c r="BJ314" s="412" t="s">
        <v>118</v>
      </c>
      <c r="BK314" s="412" t="s">
        <v>119</v>
      </c>
      <c r="BL314" s="40"/>
      <c r="BM314" s="414" t="s">
        <v>115</v>
      </c>
      <c r="BN314" s="414" t="s">
        <v>120</v>
      </c>
      <c r="BO314" s="163"/>
      <c r="BP314" s="409"/>
      <c r="BQ314" s="159"/>
      <c r="BR314" s="40"/>
      <c r="BS314" s="412" t="s">
        <v>110</v>
      </c>
      <c r="BT314" s="412" t="s">
        <v>111</v>
      </c>
      <c r="BU314" s="726" t="s">
        <v>193</v>
      </c>
      <c r="BV314" s="726" t="s">
        <v>194</v>
      </c>
      <c r="BW314" s="726" t="s">
        <v>195</v>
      </c>
      <c r="BX314" s="414" t="s">
        <v>115</v>
      </c>
      <c r="BY314" s="412" t="s">
        <v>116</v>
      </c>
      <c r="BZ314" s="414" t="s">
        <v>117</v>
      </c>
      <c r="CA314" s="412" t="s">
        <v>118</v>
      </c>
      <c r="CB314" s="412" t="s">
        <v>119</v>
      </c>
      <c r="CC314" s="40"/>
      <c r="CD314" s="414" t="s">
        <v>115</v>
      </c>
      <c r="CE314" s="414" t="s">
        <v>120</v>
      </c>
      <c r="CF314" s="163"/>
      <c r="CG314" s="409"/>
      <c r="CH314" s="159"/>
      <c r="CI314" s="40"/>
      <c r="CJ314" s="412" t="s">
        <v>110</v>
      </c>
      <c r="CK314" s="412" t="s">
        <v>111</v>
      </c>
      <c r="CL314" s="726" t="s">
        <v>193</v>
      </c>
      <c r="CM314" s="726" t="s">
        <v>194</v>
      </c>
      <c r="CN314" s="726" t="s">
        <v>195</v>
      </c>
      <c r="CO314" s="414" t="s">
        <v>115</v>
      </c>
      <c r="CP314" s="412" t="s">
        <v>116</v>
      </c>
      <c r="CQ314" s="414" t="s">
        <v>117</v>
      </c>
      <c r="CR314" s="412" t="s">
        <v>118</v>
      </c>
      <c r="CS314" s="412" t="s">
        <v>119</v>
      </c>
      <c r="CT314" s="40"/>
      <c r="CU314" s="414" t="s">
        <v>115</v>
      </c>
      <c r="CV314" s="414" t="s">
        <v>120</v>
      </c>
      <c r="CW314" s="163"/>
      <c r="CX314" s="409"/>
      <c r="CY314" s="159"/>
      <c r="CZ314" s="40"/>
      <c r="DA314" s="412" t="s">
        <v>110</v>
      </c>
      <c r="DB314" s="412" t="s">
        <v>111</v>
      </c>
      <c r="DC314" s="726" t="s">
        <v>193</v>
      </c>
      <c r="DD314" s="726" t="s">
        <v>194</v>
      </c>
      <c r="DE314" s="726" t="s">
        <v>195</v>
      </c>
      <c r="DF314" s="414" t="s">
        <v>115</v>
      </c>
      <c r="DG314" s="412" t="s">
        <v>116</v>
      </c>
      <c r="DH314" s="414" t="s">
        <v>117</v>
      </c>
      <c r="DI314" s="412" t="s">
        <v>118</v>
      </c>
      <c r="DJ314" s="412" t="s">
        <v>119</v>
      </c>
      <c r="DK314" s="40"/>
      <c r="DL314" s="414" t="s">
        <v>115</v>
      </c>
      <c r="DM314" s="414" t="s">
        <v>120</v>
      </c>
      <c r="DN314" s="163"/>
      <c r="DO314" s="409"/>
      <c r="DP314" s="159"/>
      <c r="DQ314" s="40"/>
      <c r="DR314" s="412" t="s">
        <v>110</v>
      </c>
      <c r="DS314" s="412" t="s">
        <v>111</v>
      </c>
      <c r="DT314" s="726" t="s">
        <v>193</v>
      </c>
      <c r="DU314" s="726" t="s">
        <v>194</v>
      </c>
      <c r="DV314" s="726" t="s">
        <v>195</v>
      </c>
      <c r="DW314" s="414" t="s">
        <v>115</v>
      </c>
      <c r="DX314" s="412" t="s">
        <v>116</v>
      </c>
      <c r="DY314" s="414" t="s">
        <v>117</v>
      </c>
      <c r="DZ314" s="412" t="s">
        <v>118</v>
      </c>
      <c r="EA314" s="412" t="s">
        <v>119</v>
      </c>
      <c r="EB314" s="40"/>
      <c r="EC314" s="414" t="s">
        <v>115</v>
      </c>
      <c r="ED314" s="414" t="s">
        <v>120</v>
      </c>
      <c r="EE314" s="163"/>
      <c r="EF314" s="409"/>
      <c r="EG314" s="159"/>
      <c r="EH314" s="40"/>
      <c r="EI314" s="412" t="s">
        <v>110</v>
      </c>
      <c r="EJ314" s="412" t="s">
        <v>111</v>
      </c>
      <c r="EK314" s="726" t="s">
        <v>193</v>
      </c>
      <c r="EL314" s="726" t="s">
        <v>194</v>
      </c>
      <c r="EM314" s="726" t="s">
        <v>195</v>
      </c>
      <c r="EN314" s="414" t="s">
        <v>115</v>
      </c>
      <c r="EO314" s="412" t="s">
        <v>116</v>
      </c>
      <c r="EP314" s="414" t="s">
        <v>117</v>
      </c>
      <c r="EQ314" s="412" t="s">
        <v>118</v>
      </c>
      <c r="ER314" s="412" t="s">
        <v>119</v>
      </c>
      <c r="ES314" s="40"/>
      <c r="ET314" s="414" t="s">
        <v>115</v>
      </c>
      <c r="EU314" s="414" t="s">
        <v>120</v>
      </c>
      <c r="EV314" s="163"/>
      <c r="EW314" s="409"/>
      <c r="EX314" s="159"/>
      <c r="EY314" s="40"/>
      <c r="EZ314" s="412" t="s">
        <v>110</v>
      </c>
      <c r="FA314" s="412" t="s">
        <v>111</v>
      </c>
      <c r="FB314" s="726" t="s">
        <v>193</v>
      </c>
      <c r="FC314" s="726" t="s">
        <v>194</v>
      </c>
      <c r="FD314" s="726" t="s">
        <v>195</v>
      </c>
      <c r="FE314" s="414" t="s">
        <v>115</v>
      </c>
      <c r="FF314" s="412" t="s">
        <v>116</v>
      </c>
      <c r="FG314" s="414" t="s">
        <v>117</v>
      </c>
      <c r="FH314" s="412" t="s">
        <v>118</v>
      </c>
      <c r="FI314" s="412" t="s">
        <v>119</v>
      </c>
      <c r="FJ314" s="40"/>
      <c r="FK314" s="414" t="s">
        <v>115</v>
      </c>
      <c r="FL314" s="414" t="s">
        <v>120</v>
      </c>
      <c r="FM314" s="163"/>
      <c r="FN314" s="409"/>
      <c r="FO314" s="159"/>
      <c r="FP314" s="40"/>
      <c r="FQ314" s="412" t="s">
        <v>110</v>
      </c>
      <c r="FR314" s="412" t="s">
        <v>111</v>
      </c>
      <c r="FS314" s="726" t="s">
        <v>193</v>
      </c>
      <c r="FT314" s="726" t="s">
        <v>194</v>
      </c>
      <c r="FU314" s="726" t="s">
        <v>195</v>
      </c>
      <c r="FV314" s="414" t="s">
        <v>115</v>
      </c>
      <c r="FW314" s="412" t="s">
        <v>116</v>
      </c>
      <c r="FX314" s="414" t="s">
        <v>117</v>
      </c>
      <c r="FY314" s="412" t="s">
        <v>118</v>
      </c>
      <c r="FZ314" s="412" t="s">
        <v>119</v>
      </c>
      <c r="GA314" s="40"/>
      <c r="GB314" s="414" t="s">
        <v>115</v>
      </c>
      <c r="GC314" s="414" t="s">
        <v>120</v>
      </c>
      <c r="GD314" s="163"/>
      <c r="GE314" s="409"/>
      <c r="GF314" s="159"/>
      <c r="GG314" s="40"/>
      <c r="GH314" s="412" t="s">
        <v>110</v>
      </c>
      <c r="GI314" s="412" t="s">
        <v>111</v>
      </c>
      <c r="GJ314" s="726" t="s">
        <v>193</v>
      </c>
      <c r="GK314" s="726" t="s">
        <v>194</v>
      </c>
      <c r="GL314" s="726" t="s">
        <v>195</v>
      </c>
      <c r="GM314" s="414" t="s">
        <v>115</v>
      </c>
      <c r="GN314" s="412" t="s">
        <v>116</v>
      </c>
      <c r="GO314" s="414" t="s">
        <v>117</v>
      </c>
      <c r="GP314" s="412" t="s">
        <v>118</v>
      </c>
      <c r="GQ314" s="412" t="s">
        <v>119</v>
      </c>
      <c r="GR314" s="40"/>
      <c r="GS314" s="414" t="s">
        <v>115</v>
      </c>
      <c r="GT314" s="414" t="s">
        <v>120</v>
      </c>
      <c r="GU314" s="163"/>
      <c r="GV314" s="409"/>
      <c r="GW314" s="159"/>
      <c r="GX314" s="40"/>
      <c r="GY314" s="412" t="s">
        <v>110</v>
      </c>
      <c r="GZ314" s="412" t="s">
        <v>111</v>
      </c>
      <c r="HA314" s="726" t="s">
        <v>193</v>
      </c>
      <c r="HB314" s="726" t="s">
        <v>194</v>
      </c>
      <c r="HC314" s="726" t="s">
        <v>195</v>
      </c>
      <c r="HD314" s="414" t="s">
        <v>115</v>
      </c>
      <c r="HE314" s="412" t="s">
        <v>116</v>
      </c>
      <c r="HF314" s="414" t="s">
        <v>117</v>
      </c>
      <c r="HG314" s="412" t="s">
        <v>118</v>
      </c>
      <c r="HH314" s="412" t="s">
        <v>119</v>
      </c>
      <c r="HI314" s="40"/>
      <c r="HJ314" s="414" t="s">
        <v>115</v>
      </c>
      <c r="HK314" s="414" t="s">
        <v>120</v>
      </c>
      <c r="HL314" s="163"/>
      <c r="HM314" s="409"/>
      <c r="HN314" s="159"/>
      <c r="HO314" s="40"/>
      <c r="HP314" s="412" t="s">
        <v>110</v>
      </c>
      <c r="HQ314" s="412" t="s">
        <v>111</v>
      </c>
      <c r="HR314" s="726" t="s">
        <v>193</v>
      </c>
      <c r="HS314" s="726" t="s">
        <v>194</v>
      </c>
      <c r="HT314" s="726" t="s">
        <v>195</v>
      </c>
      <c r="HU314" s="414" t="s">
        <v>115</v>
      </c>
      <c r="HV314" s="412" t="s">
        <v>116</v>
      </c>
      <c r="HW314" s="414" t="s">
        <v>117</v>
      </c>
      <c r="HX314" s="412" t="s">
        <v>118</v>
      </c>
      <c r="HY314" s="412" t="s">
        <v>119</v>
      </c>
      <c r="HZ314" s="40"/>
      <c r="IA314" s="414" t="s">
        <v>115</v>
      </c>
      <c r="IB314" s="414" t="s">
        <v>120</v>
      </c>
      <c r="IC314" s="163"/>
      <c r="ID314" s="409"/>
      <c r="IE314" s="159"/>
      <c r="IF314" s="40"/>
      <c r="IG314" s="412" t="s">
        <v>110</v>
      </c>
      <c r="IH314" s="412" t="s">
        <v>111</v>
      </c>
      <c r="II314" s="726" t="s">
        <v>193</v>
      </c>
      <c r="IJ314" s="726" t="s">
        <v>194</v>
      </c>
      <c r="IK314" s="726" t="s">
        <v>195</v>
      </c>
      <c r="IL314" s="414" t="s">
        <v>115</v>
      </c>
      <c r="IM314" s="412" t="s">
        <v>116</v>
      </c>
      <c r="IN314" s="414" t="s">
        <v>117</v>
      </c>
      <c r="IO314" s="412" t="s">
        <v>118</v>
      </c>
      <c r="IP314" s="412" t="s">
        <v>119</v>
      </c>
      <c r="IQ314" s="40"/>
      <c r="IR314" s="414" t="s">
        <v>115</v>
      </c>
      <c r="IS314" s="414" t="s">
        <v>120</v>
      </c>
      <c r="IT314" s="163"/>
      <c r="IU314" s="409"/>
      <c r="IV314" s="159"/>
      <c r="IW314" s="40"/>
      <c r="IX314" s="412" t="s">
        <v>110</v>
      </c>
      <c r="IY314" s="412" t="s">
        <v>111</v>
      </c>
      <c r="IZ314" s="726" t="s">
        <v>193</v>
      </c>
      <c r="JA314" s="726" t="s">
        <v>194</v>
      </c>
      <c r="JB314" s="726" t="s">
        <v>195</v>
      </c>
      <c r="JC314" s="414" t="s">
        <v>115</v>
      </c>
      <c r="JD314" s="412" t="s">
        <v>116</v>
      </c>
      <c r="JE314" s="414" t="s">
        <v>117</v>
      </c>
      <c r="JF314" s="412" t="s">
        <v>118</v>
      </c>
      <c r="JG314" s="412" t="s">
        <v>119</v>
      </c>
      <c r="JH314" s="40"/>
      <c r="JI314" s="414" t="s">
        <v>115</v>
      </c>
      <c r="JJ314" s="414" t="s">
        <v>120</v>
      </c>
      <c r="JK314" s="163"/>
      <c r="JL314" s="410"/>
      <c r="JM314" s="159"/>
      <c r="JN314" s="40"/>
      <c r="JO314" s="412" t="s">
        <v>110</v>
      </c>
      <c r="JP314" s="412" t="s">
        <v>111</v>
      </c>
      <c r="JQ314" s="726" t="s">
        <v>193</v>
      </c>
      <c r="JR314" s="726" t="s">
        <v>194</v>
      </c>
      <c r="JS314" s="726" t="s">
        <v>195</v>
      </c>
      <c r="JT314" s="414" t="s">
        <v>115</v>
      </c>
      <c r="JU314" s="412" t="s">
        <v>116</v>
      </c>
      <c r="JV314" s="414" t="s">
        <v>117</v>
      </c>
      <c r="JW314" s="412" t="s">
        <v>118</v>
      </c>
      <c r="JX314" s="412" t="s">
        <v>119</v>
      </c>
      <c r="JY314" s="40"/>
      <c r="JZ314" s="414" t="s">
        <v>115</v>
      </c>
      <c r="KA314" s="414" t="s">
        <v>120</v>
      </c>
      <c r="KB314" s="163"/>
      <c r="KC314" s="410"/>
      <c r="KD314" s="159"/>
      <c r="KE314" s="40"/>
      <c r="KF314" s="412" t="s">
        <v>110</v>
      </c>
      <c r="KG314" s="412" t="s">
        <v>111</v>
      </c>
      <c r="KH314" s="726" t="s">
        <v>193</v>
      </c>
      <c r="KI314" s="726" t="s">
        <v>194</v>
      </c>
      <c r="KJ314" s="726" t="s">
        <v>195</v>
      </c>
      <c r="KK314" s="414" t="s">
        <v>115</v>
      </c>
      <c r="KL314" s="412" t="s">
        <v>116</v>
      </c>
      <c r="KM314" s="414" t="s">
        <v>117</v>
      </c>
      <c r="KN314" s="412" t="s">
        <v>118</v>
      </c>
      <c r="KO314" s="412" t="s">
        <v>119</v>
      </c>
      <c r="KP314" s="40"/>
      <c r="KQ314" s="414" t="s">
        <v>115</v>
      </c>
      <c r="KR314" s="414" t="s">
        <v>120</v>
      </c>
      <c r="KS314" s="163"/>
      <c r="KT314" s="410"/>
      <c r="KU314" s="411"/>
    </row>
    <row r="315" ht="15.75" customHeight="1">
      <c r="A315" s="415">
        <v>-1.0</v>
      </c>
      <c r="B315" s="416">
        <v>-2.0</v>
      </c>
      <c r="C315" s="416">
        <v>-3.0</v>
      </c>
      <c r="D315" s="416">
        <v>-4.0</v>
      </c>
      <c r="E315" s="416">
        <v>-5.0</v>
      </c>
      <c r="F315" s="416">
        <v>-6.0</v>
      </c>
      <c r="G315" s="416">
        <v>-7.0</v>
      </c>
      <c r="H315" s="416">
        <v>-8.0</v>
      </c>
      <c r="I315" s="416">
        <v>-9.0</v>
      </c>
      <c r="J315" s="416">
        <v>-10.0</v>
      </c>
      <c r="K315" s="416">
        <v>-11.0</v>
      </c>
      <c r="L315" s="416">
        <v>-12.0</v>
      </c>
      <c r="M315" s="416">
        <v>-13.0</v>
      </c>
      <c r="N315" s="416">
        <v>-14.0</v>
      </c>
      <c r="O315" s="416">
        <v>-15.0</v>
      </c>
      <c r="P315" s="417">
        <v>-16.0</v>
      </c>
      <c r="Q315" s="418"/>
      <c r="R315" s="415">
        <v>-1.0</v>
      </c>
      <c r="S315" s="416">
        <v>-2.0</v>
      </c>
      <c r="T315" s="416">
        <v>-3.0</v>
      </c>
      <c r="U315" s="416">
        <v>-4.0</v>
      </c>
      <c r="V315" s="416">
        <v>-5.0</v>
      </c>
      <c r="W315" s="416">
        <v>-6.0</v>
      </c>
      <c r="X315" s="416">
        <v>-7.0</v>
      </c>
      <c r="Y315" s="416">
        <v>-8.0</v>
      </c>
      <c r="Z315" s="416">
        <v>-9.0</v>
      </c>
      <c r="AA315" s="416">
        <v>-10.0</v>
      </c>
      <c r="AB315" s="416">
        <v>-11.0</v>
      </c>
      <c r="AC315" s="416">
        <v>-12.0</v>
      </c>
      <c r="AD315" s="416">
        <v>-13.0</v>
      </c>
      <c r="AE315" s="416">
        <v>-14.0</v>
      </c>
      <c r="AF315" s="416">
        <v>-15.0</v>
      </c>
      <c r="AG315" s="417">
        <v>-16.0</v>
      </c>
      <c r="AH315" s="418"/>
      <c r="AI315" s="415">
        <v>-1.0</v>
      </c>
      <c r="AJ315" s="416">
        <v>-2.0</v>
      </c>
      <c r="AK315" s="416">
        <v>-3.0</v>
      </c>
      <c r="AL315" s="416">
        <v>-4.0</v>
      </c>
      <c r="AM315" s="416">
        <v>-5.0</v>
      </c>
      <c r="AN315" s="416">
        <v>-6.0</v>
      </c>
      <c r="AO315" s="416">
        <v>-7.0</v>
      </c>
      <c r="AP315" s="416">
        <v>-8.0</v>
      </c>
      <c r="AQ315" s="416">
        <v>-9.0</v>
      </c>
      <c r="AR315" s="416">
        <v>-10.0</v>
      </c>
      <c r="AS315" s="416">
        <v>-11.0</v>
      </c>
      <c r="AT315" s="416">
        <v>-12.0</v>
      </c>
      <c r="AU315" s="416">
        <v>-13.0</v>
      </c>
      <c r="AV315" s="416">
        <v>-14.0</v>
      </c>
      <c r="AW315" s="416">
        <v>-15.0</v>
      </c>
      <c r="AX315" s="417">
        <v>-16.0</v>
      </c>
      <c r="AY315" s="418"/>
      <c r="AZ315" s="415">
        <v>-1.0</v>
      </c>
      <c r="BA315" s="416">
        <v>-2.0</v>
      </c>
      <c r="BB315" s="416">
        <v>-3.0</v>
      </c>
      <c r="BC315" s="416">
        <v>-4.0</v>
      </c>
      <c r="BD315" s="416">
        <v>-5.0</v>
      </c>
      <c r="BE315" s="416">
        <v>-6.0</v>
      </c>
      <c r="BF315" s="416">
        <v>-7.0</v>
      </c>
      <c r="BG315" s="416">
        <v>-8.0</v>
      </c>
      <c r="BH315" s="416">
        <v>-9.0</v>
      </c>
      <c r="BI315" s="416">
        <v>-10.0</v>
      </c>
      <c r="BJ315" s="416">
        <v>-11.0</v>
      </c>
      <c r="BK315" s="416">
        <v>-12.0</v>
      </c>
      <c r="BL315" s="416">
        <v>-13.0</v>
      </c>
      <c r="BM315" s="416">
        <v>-14.0</v>
      </c>
      <c r="BN315" s="416">
        <v>-15.0</v>
      </c>
      <c r="BO315" s="417">
        <v>-16.0</v>
      </c>
      <c r="BP315" s="418"/>
      <c r="BQ315" s="415">
        <v>-1.0</v>
      </c>
      <c r="BR315" s="416">
        <v>-2.0</v>
      </c>
      <c r="BS315" s="416">
        <v>-3.0</v>
      </c>
      <c r="BT315" s="416">
        <v>-4.0</v>
      </c>
      <c r="BU315" s="416">
        <v>-5.0</v>
      </c>
      <c r="BV315" s="416">
        <v>-6.0</v>
      </c>
      <c r="BW315" s="416">
        <v>-7.0</v>
      </c>
      <c r="BX315" s="416">
        <v>-8.0</v>
      </c>
      <c r="BY315" s="416">
        <v>-9.0</v>
      </c>
      <c r="BZ315" s="416">
        <v>-10.0</v>
      </c>
      <c r="CA315" s="416">
        <v>-11.0</v>
      </c>
      <c r="CB315" s="416">
        <v>-12.0</v>
      </c>
      <c r="CC315" s="416">
        <v>-13.0</v>
      </c>
      <c r="CD315" s="416">
        <v>-14.0</v>
      </c>
      <c r="CE315" s="416">
        <v>-15.0</v>
      </c>
      <c r="CF315" s="417">
        <v>-16.0</v>
      </c>
      <c r="CG315" s="418"/>
      <c r="CH315" s="415">
        <v>-1.0</v>
      </c>
      <c r="CI315" s="416">
        <v>-2.0</v>
      </c>
      <c r="CJ315" s="416">
        <v>-3.0</v>
      </c>
      <c r="CK315" s="416">
        <v>-4.0</v>
      </c>
      <c r="CL315" s="416">
        <v>-5.0</v>
      </c>
      <c r="CM315" s="416">
        <v>-6.0</v>
      </c>
      <c r="CN315" s="416">
        <v>-7.0</v>
      </c>
      <c r="CO315" s="416">
        <v>-8.0</v>
      </c>
      <c r="CP315" s="416">
        <v>-9.0</v>
      </c>
      <c r="CQ315" s="416">
        <v>-10.0</v>
      </c>
      <c r="CR315" s="416">
        <v>-11.0</v>
      </c>
      <c r="CS315" s="416">
        <v>-12.0</v>
      </c>
      <c r="CT315" s="416">
        <v>-13.0</v>
      </c>
      <c r="CU315" s="416">
        <v>-14.0</v>
      </c>
      <c r="CV315" s="416">
        <v>-15.0</v>
      </c>
      <c r="CW315" s="417">
        <v>-16.0</v>
      </c>
      <c r="CX315" s="418"/>
      <c r="CY315" s="415">
        <v>-1.0</v>
      </c>
      <c r="CZ315" s="416">
        <v>-2.0</v>
      </c>
      <c r="DA315" s="416">
        <v>-3.0</v>
      </c>
      <c r="DB315" s="416">
        <v>-4.0</v>
      </c>
      <c r="DC315" s="416">
        <v>-5.0</v>
      </c>
      <c r="DD315" s="416">
        <v>-6.0</v>
      </c>
      <c r="DE315" s="416">
        <v>-7.0</v>
      </c>
      <c r="DF315" s="416">
        <v>-8.0</v>
      </c>
      <c r="DG315" s="416">
        <v>-9.0</v>
      </c>
      <c r="DH315" s="416">
        <v>-10.0</v>
      </c>
      <c r="DI315" s="416">
        <v>-11.0</v>
      </c>
      <c r="DJ315" s="416">
        <v>-12.0</v>
      </c>
      <c r="DK315" s="416">
        <v>-13.0</v>
      </c>
      <c r="DL315" s="416">
        <v>-14.0</v>
      </c>
      <c r="DM315" s="416">
        <v>-15.0</v>
      </c>
      <c r="DN315" s="417">
        <v>-16.0</v>
      </c>
      <c r="DO315" s="418"/>
      <c r="DP315" s="415">
        <v>-1.0</v>
      </c>
      <c r="DQ315" s="416">
        <v>-2.0</v>
      </c>
      <c r="DR315" s="416">
        <v>-3.0</v>
      </c>
      <c r="DS315" s="416">
        <v>-4.0</v>
      </c>
      <c r="DT315" s="416">
        <v>-5.0</v>
      </c>
      <c r="DU315" s="416">
        <v>-6.0</v>
      </c>
      <c r="DV315" s="416">
        <v>-7.0</v>
      </c>
      <c r="DW315" s="416">
        <v>-8.0</v>
      </c>
      <c r="DX315" s="416">
        <v>-9.0</v>
      </c>
      <c r="DY315" s="416">
        <v>-10.0</v>
      </c>
      <c r="DZ315" s="416">
        <v>-11.0</v>
      </c>
      <c r="EA315" s="416">
        <v>-12.0</v>
      </c>
      <c r="EB315" s="416">
        <v>-13.0</v>
      </c>
      <c r="EC315" s="416">
        <v>-14.0</v>
      </c>
      <c r="ED315" s="416">
        <v>-15.0</v>
      </c>
      <c r="EE315" s="417">
        <v>-16.0</v>
      </c>
      <c r="EF315" s="418"/>
      <c r="EG315" s="415">
        <v>-1.0</v>
      </c>
      <c r="EH315" s="416">
        <v>-2.0</v>
      </c>
      <c r="EI315" s="416">
        <v>-3.0</v>
      </c>
      <c r="EJ315" s="416">
        <v>-4.0</v>
      </c>
      <c r="EK315" s="416">
        <v>-5.0</v>
      </c>
      <c r="EL315" s="416">
        <v>-6.0</v>
      </c>
      <c r="EM315" s="416">
        <v>-7.0</v>
      </c>
      <c r="EN315" s="416">
        <v>-8.0</v>
      </c>
      <c r="EO315" s="416">
        <v>-9.0</v>
      </c>
      <c r="EP315" s="416">
        <v>-10.0</v>
      </c>
      <c r="EQ315" s="416">
        <v>-11.0</v>
      </c>
      <c r="ER315" s="416">
        <v>-12.0</v>
      </c>
      <c r="ES315" s="416">
        <v>-13.0</v>
      </c>
      <c r="ET315" s="416">
        <v>-14.0</v>
      </c>
      <c r="EU315" s="416">
        <v>-15.0</v>
      </c>
      <c r="EV315" s="417">
        <v>-16.0</v>
      </c>
      <c r="EW315" s="418"/>
      <c r="EX315" s="415">
        <v>-1.0</v>
      </c>
      <c r="EY315" s="416">
        <v>-2.0</v>
      </c>
      <c r="EZ315" s="416">
        <v>-3.0</v>
      </c>
      <c r="FA315" s="416">
        <v>-4.0</v>
      </c>
      <c r="FB315" s="416">
        <v>-5.0</v>
      </c>
      <c r="FC315" s="416">
        <v>-6.0</v>
      </c>
      <c r="FD315" s="416">
        <v>-7.0</v>
      </c>
      <c r="FE315" s="416">
        <v>-8.0</v>
      </c>
      <c r="FF315" s="416">
        <v>-9.0</v>
      </c>
      <c r="FG315" s="416">
        <v>-10.0</v>
      </c>
      <c r="FH315" s="416">
        <v>-11.0</v>
      </c>
      <c r="FI315" s="416">
        <v>-12.0</v>
      </c>
      <c r="FJ315" s="416">
        <v>-13.0</v>
      </c>
      <c r="FK315" s="416">
        <v>-14.0</v>
      </c>
      <c r="FL315" s="416">
        <v>-15.0</v>
      </c>
      <c r="FM315" s="417">
        <v>-16.0</v>
      </c>
      <c r="FN315" s="418"/>
      <c r="FO315" s="415">
        <v>-1.0</v>
      </c>
      <c r="FP315" s="416">
        <v>-2.0</v>
      </c>
      <c r="FQ315" s="416">
        <v>-3.0</v>
      </c>
      <c r="FR315" s="416">
        <v>-4.0</v>
      </c>
      <c r="FS315" s="416">
        <v>-5.0</v>
      </c>
      <c r="FT315" s="416">
        <v>-6.0</v>
      </c>
      <c r="FU315" s="416">
        <v>-7.0</v>
      </c>
      <c r="FV315" s="416">
        <v>-8.0</v>
      </c>
      <c r="FW315" s="416">
        <v>-9.0</v>
      </c>
      <c r="FX315" s="416">
        <v>-10.0</v>
      </c>
      <c r="FY315" s="416">
        <v>-11.0</v>
      </c>
      <c r="FZ315" s="416">
        <v>-12.0</v>
      </c>
      <c r="GA315" s="416">
        <v>-13.0</v>
      </c>
      <c r="GB315" s="416">
        <v>-14.0</v>
      </c>
      <c r="GC315" s="416">
        <v>-15.0</v>
      </c>
      <c r="GD315" s="417">
        <v>-16.0</v>
      </c>
      <c r="GE315" s="418"/>
      <c r="GF315" s="415">
        <v>-1.0</v>
      </c>
      <c r="GG315" s="416">
        <v>-2.0</v>
      </c>
      <c r="GH315" s="416">
        <v>-3.0</v>
      </c>
      <c r="GI315" s="416">
        <v>-4.0</v>
      </c>
      <c r="GJ315" s="416">
        <v>-5.0</v>
      </c>
      <c r="GK315" s="416">
        <v>-6.0</v>
      </c>
      <c r="GL315" s="416">
        <v>-7.0</v>
      </c>
      <c r="GM315" s="416">
        <v>-8.0</v>
      </c>
      <c r="GN315" s="416">
        <v>-9.0</v>
      </c>
      <c r="GO315" s="416">
        <v>-10.0</v>
      </c>
      <c r="GP315" s="416">
        <v>-11.0</v>
      </c>
      <c r="GQ315" s="416">
        <v>-12.0</v>
      </c>
      <c r="GR315" s="416">
        <v>-13.0</v>
      </c>
      <c r="GS315" s="416">
        <v>-14.0</v>
      </c>
      <c r="GT315" s="416">
        <v>-15.0</v>
      </c>
      <c r="GU315" s="417">
        <v>-16.0</v>
      </c>
      <c r="GV315" s="418"/>
      <c r="GW315" s="415">
        <v>-1.0</v>
      </c>
      <c r="GX315" s="416">
        <v>-2.0</v>
      </c>
      <c r="GY315" s="416">
        <v>-3.0</v>
      </c>
      <c r="GZ315" s="416">
        <v>-4.0</v>
      </c>
      <c r="HA315" s="416">
        <v>-5.0</v>
      </c>
      <c r="HB315" s="416">
        <v>-6.0</v>
      </c>
      <c r="HC315" s="416">
        <v>-7.0</v>
      </c>
      <c r="HD315" s="416">
        <v>-8.0</v>
      </c>
      <c r="HE315" s="416">
        <v>-9.0</v>
      </c>
      <c r="HF315" s="416">
        <v>-10.0</v>
      </c>
      <c r="HG315" s="416">
        <v>-11.0</v>
      </c>
      <c r="HH315" s="416">
        <v>-12.0</v>
      </c>
      <c r="HI315" s="416">
        <v>-13.0</v>
      </c>
      <c r="HJ315" s="416">
        <v>-14.0</v>
      </c>
      <c r="HK315" s="416">
        <v>-15.0</v>
      </c>
      <c r="HL315" s="417">
        <v>-16.0</v>
      </c>
      <c r="HM315" s="418"/>
      <c r="HN315" s="415">
        <v>-1.0</v>
      </c>
      <c r="HO315" s="416">
        <v>-2.0</v>
      </c>
      <c r="HP315" s="416">
        <v>-3.0</v>
      </c>
      <c r="HQ315" s="416">
        <v>-4.0</v>
      </c>
      <c r="HR315" s="416">
        <v>-5.0</v>
      </c>
      <c r="HS315" s="416">
        <v>-6.0</v>
      </c>
      <c r="HT315" s="416">
        <v>-7.0</v>
      </c>
      <c r="HU315" s="416">
        <v>-8.0</v>
      </c>
      <c r="HV315" s="416">
        <v>-9.0</v>
      </c>
      <c r="HW315" s="416">
        <v>-10.0</v>
      </c>
      <c r="HX315" s="416">
        <v>-11.0</v>
      </c>
      <c r="HY315" s="416">
        <v>-12.0</v>
      </c>
      <c r="HZ315" s="416">
        <v>-13.0</v>
      </c>
      <c r="IA315" s="416">
        <v>-14.0</v>
      </c>
      <c r="IB315" s="416">
        <v>-15.0</v>
      </c>
      <c r="IC315" s="417">
        <v>-16.0</v>
      </c>
      <c r="ID315" s="418"/>
      <c r="IE315" s="415">
        <v>-1.0</v>
      </c>
      <c r="IF315" s="416">
        <v>-2.0</v>
      </c>
      <c r="IG315" s="416">
        <v>-3.0</v>
      </c>
      <c r="IH315" s="416">
        <v>-4.0</v>
      </c>
      <c r="II315" s="416">
        <v>-5.0</v>
      </c>
      <c r="IJ315" s="416">
        <v>-6.0</v>
      </c>
      <c r="IK315" s="416">
        <v>-7.0</v>
      </c>
      <c r="IL315" s="416">
        <v>-8.0</v>
      </c>
      <c r="IM315" s="416">
        <v>-9.0</v>
      </c>
      <c r="IN315" s="416">
        <v>-10.0</v>
      </c>
      <c r="IO315" s="416">
        <v>-11.0</v>
      </c>
      <c r="IP315" s="416">
        <v>-12.0</v>
      </c>
      <c r="IQ315" s="416">
        <v>-13.0</v>
      </c>
      <c r="IR315" s="416">
        <v>-14.0</v>
      </c>
      <c r="IS315" s="416">
        <v>-15.0</v>
      </c>
      <c r="IT315" s="417">
        <v>-16.0</v>
      </c>
      <c r="IU315" s="418"/>
      <c r="IV315" s="415">
        <v>-1.0</v>
      </c>
      <c r="IW315" s="416">
        <v>-2.0</v>
      </c>
      <c r="IX315" s="416">
        <v>-3.0</v>
      </c>
      <c r="IY315" s="416">
        <v>-4.0</v>
      </c>
      <c r="IZ315" s="416">
        <v>-5.0</v>
      </c>
      <c r="JA315" s="416">
        <v>-6.0</v>
      </c>
      <c r="JB315" s="416">
        <v>-7.0</v>
      </c>
      <c r="JC315" s="416">
        <v>-8.0</v>
      </c>
      <c r="JD315" s="416">
        <v>-9.0</v>
      </c>
      <c r="JE315" s="416">
        <v>-10.0</v>
      </c>
      <c r="JF315" s="416">
        <v>-11.0</v>
      </c>
      <c r="JG315" s="416">
        <v>-12.0</v>
      </c>
      <c r="JH315" s="416">
        <v>-13.0</v>
      </c>
      <c r="JI315" s="416">
        <v>-14.0</v>
      </c>
      <c r="JJ315" s="416">
        <v>-15.0</v>
      </c>
      <c r="JK315" s="417">
        <v>-16.0</v>
      </c>
      <c r="JL315" s="418"/>
      <c r="JM315" s="415">
        <v>-1.0</v>
      </c>
      <c r="JN315" s="416">
        <v>-2.0</v>
      </c>
      <c r="JO315" s="416">
        <v>-3.0</v>
      </c>
      <c r="JP315" s="416">
        <v>-4.0</v>
      </c>
      <c r="JQ315" s="416">
        <v>-5.0</v>
      </c>
      <c r="JR315" s="416">
        <v>-6.0</v>
      </c>
      <c r="JS315" s="416">
        <v>-7.0</v>
      </c>
      <c r="JT315" s="416">
        <v>-8.0</v>
      </c>
      <c r="JU315" s="416">
        <v>-9.0</v>
      </c>
      <c r="JV315" s="416">
        <v>-10.0</v>
      </c>
      <c r="JW315" s="416">
        <v>-11.0</v>
      </c>
      <c r="JX315" s="416">
        <v>-12.0</v>
      </c>
      <c r="JY315" s="416">
        <v>-13.0</v>
      </c>
      <c r="JZ315" s="416">
        <v>-14.0</v>
      </c>
      <c r="KA315" s="416">
        <v>-15.0</v>
      </c>
      <c r="KB315" s="417">
        <v>-16.0</v>
      </c>
      <c r="KC315" s="418"/>
      <c r="KD315" s="415">
        <v>-1.0</v>
      </c>
      <c r="KE315" s="416">
        <v>-2.0</v>
      </c>
      <c r="KF315" s="416">
        <v>-3.0</v>
      </c>
      <c r="KG315" s="416">
        <v>-4.0</v>
      </c>
      <c r="KH315" s="416">
        <v>-5.0</v>
      </c>
      <c r="KI315" s="416">
        <v>-6.0</v>
      </c>
      <c r="KJ315" s="416">
        <v>-7.0</v>
      </c>
      <c r="KK315" s="416">
        <v>-8.0</v>
      </c>
      <c r="KL315" s="416">
        <v>-9.0</v>
      </c>
      <c r="KM315" s="416">
        <v>-10.0</v>
      </c>
      <c r="KN315" s="416">
        <v>-11.0</v>
      </c>
      <c r="KO315" s="416">
        <v>-12.0</v>
      </c>
      <c r="KP315" s="416">
        <v>-13.0</v>
      </c>
      <c r="KQ315" s="416">
        <v>-14.0</v>
      </c>
      <c r="KR315" s="416">
        <v>-15.0</v>
      </c>
      <c r="KS315" s="417">
        <v>-16.0</v>
      </c>
      <c r="KT315" s="418"/>
      <c r="KU315" s="419"/>
    </row>
    <row r="316" ht="15.75" customHeight="1">
      <c r="A316" s="420"/>
      <c r="B316" s="421" t="s">
        <v>36</v>
      </c>
      <c r="C316" s="422"/>
      <c r="D316" s="422"/>
      <c r="E316" s="422" t="s">
        <v>121</v>
      </c>
      <c r="F316" s="422" t="s">
        <v>121</v>
      </c>
      <c r="G316" s="422" t="s">
        <v>121</v>
      </c>
      <c r="H316" s="422" t="s">
        <v>121</v>
      </c>
      <c r="I316" s="422" t="s">
        <v>121</v>
      </c>
      <c r="J316" s="422" t="s">
        <v>121</v>
      </c>
      <c r="K316" s="422" t="s">
        <v>121</v>
      </c>
      <c r="L316" s="422" t="s">
        <v>121</v>
      </c>
      <c r="M316" s="422" t="s">
        <v>121</v>
      </c>
      <c r="N316" s="422" t="s">
        <v>121</v>
      </c>
      <c r="O316" s="422" t="s">
        <v>121</v>
      </c>
      <c r="P316" s="423" t="s">
        <v>121</v>
      </c>
      <c r="Q316" s="424"/>
      <c r="R316" s="420"/>
      <c r="S316" s="421" t="s">
        <v>36</v>
      </c>
      <c r="T316" s="422"/>
      <c r="U316" s="422"/>
      <c r="V316" s="422" t="s">
        <v>121</v>
      </c>
      <c r="W316" s="422" t="s">
        <v>121</v>
      </c>
      <c r="X316" s="422" t="s">
        <v>121</v>
      </c>
      <c r="Y316" s="422" t="s">
        <v>121</v>
      </c>
      <c r="Z316" s="422" t="s">
        <v>121</v>
      </c>
      <c r="AA316" s="422" t="s">
        <v>121</v>
      </c>
      <c r="AB316" s="422" t="s">
        <v>121</v>
      </c>
      <c r="AC316" s="422" t="s">
        <v>121</v>
      </c>
      <c r="AD316" s="422" t="s">
        <v>121</v>
      </c>
      <c r="AE316" s="422" t="s">
        <v>121</v>
      </c>
      <c r="AF316" s="422" t="s">
        <v>121</v>
      </c>
      <c r="AG316" s="423" t="s">
        <v>121</v>
      </c>
      <c r="AH316" s="424"/>
      <c r="AI316" s="420"/>
      <c r="AJ316" s="421" t="s">
        <v>36</v>
      </c>
      <c r="AK316" s="422"/>
      <c r="AL316" s="422"/>
      <c r="AM316" s="422" t="s">
        <v>121</v>
      </c>
      <c r="AN316" s="422" t="s">
        <v>121</v>
      </c>
      <c r="AO316" s="422" t="s">
        <v>121</v>
      </c>
      <c r="AP316" s="422" t="s">
        <v>121</v>
      </c>
      <c r="AQ316" s="422" t="s">
        <v>121</v>
      </c>
      <c r="AR316" s="422" t="s">
        <v>121</v>
      </c>
      <c r="AS316" s="422" t="s">
        <v>121</v>
      </c>
      <c r="AT316" s="422" t="s">
        <v>121</v>
      </c>
      <c r="AU316" s="422" t="s">
        <v>121</v>
      </c>
      <c r="AV316" s="422" t="s">
        <v>121</v>
      </c>
      <c r="AW316" s="422" t="s">
        <v>121</v>
      </c>
      <c r="AX316" s="423" t="s">
        <v>121</v>
      </c>
      <c r="AY316" s="424"/>
      <c r="AZ316" s="420"/>
      <c r="BA316" s="421" t="s">
        <v>36</v>
      </c>
      <c r="BB316" s="422"/>
      <c r="BC316" s="422"/>
      <c r="BD316" s="422" t="s">
        <v>121</v>
      </c>
      <c r="BE316" s="422" t="s">
        <v>121</v>
      </c>
      <c r="BF316" s="422" t="s">
        <v>121</v>
      </c>
      <c r="BG316" s="422" t="s">
        <v>121</v>
      </c>
      <c r="BH316" s="422" t="s">
        <v>121</v>
      </c>
      <c r="BI316" s="422" t="s">
        <v>121</v>
      </c>
      <c r="BJ316" s="422" t="s">
        <v>121</v>
      </c>
      <c r="BK316" s="422" t="s">
        <v>121</v>
      </c>
      <c r="BL316" s="422" t="s">
        <v>121</v>
      </c>
      <c r="BM316" s="422" t="s">
        <v>121</v>
      </c>
      <c r="BN316" s="422" t="s">
        <v>121</v>
      </c>
      <c r="BO316" s="423" t="s">
        <v>121</v>
      </c>
      <c r="BP316" s="424"/>
      <c r="BQ316" s="420"/>
      <c r="BR316" s="421" t="s">
        <v>36</v>
      </c>
      <c r="BS316" s="422"/>
      <c r="BT316" s="422"/>
      <c r="BU316" s="422" t="s">
        <v>121</v>
      </c>
      <c r="BV316" s="422" t="s">
        <v>121</v>
      </c>
      <c r="BW316" s="422" t="s">
        <v>121</v>
      </c>
      <c r="BX316" s="422" t="s">
        <v>121</v>
      </c>
      <c r="BY316" s="422" t="s">
        <v>121</v>
      </c>
      <c r="BZ316" s="422" t="s">
        <v>121</v>
      </c>
      <c r="CA316" s="422" t="s">
        <v>121</v>
      </c>
      <c r="CB316" s="422" t="s">
        <v>121</v>
      </c>
      <c r="CC316" s="422" t="s">
        <v>121</v>
      </c>
      <c r="CD316" s="422" t="s">
        <v>121</v>
      </c>
      <c r="CE316" s="422" t="s">
        <v>121</v>
      </c>
      <c r="CF316" s="423" t="s">
        <v>121</v>
      </c>
      <c r="CG316" s="424"/>
      <c r="CH316" s="420"/>
      <c r="CI316" s="421" t="s">
        <v>36</v>
      </c>
      <c r="CJ316" s="422"/>
      <c r="CK316" s="422"/>
      <c r="CL316" s="422" t="s">
        <v>121</v>
      </c>
      <c r="CM316" s="422" t="s">
        <v>121</v>
      </c>
      <c r="CN316" s="422" t="s">
        <v>121</v>
      </c>
      <c r="CO316" s="422" t="s">
        <v>121</v>
      </c>
      <c r="CP316" s="422" t="s">
        <v>121</v>
      </c>
      <c r="CQ316" s="422" t="s">
        <v>121</v>
      </c>
      <c r="CR316" s="422" t="s">
        <v>121</v>
      </c>
      <c r="CS316" s="422" t="s">
        <v>121</v>
      </c>
      <c r="CT316" s="422" t="s">
        <v>121</v>
      </c>
      <c r="CU316" s="422" t="s">
        <v>121</v>
      </c>
      <c r="CV316" s="422" t="s">
        <v>121</v>
      </c>
      <c r="CW316" s="423" t="s">
        <v>121</v>
      </c>
      <c r="CX316" s="424"/>
      <c r="CY316" s="420"/>
      <c r="CZ316" s="421" t="s">
        <v>36</v>
      </c>
      <c r="DA316" s="422"/>
      <c r="DB316" s="422"/>
      <c r="DC316" s="422" t="s">
        <v>121</v>
      </c>
      <c r="DD316" s="422" t="s">
        <v>121</v>
      </c>
      <c r="DE316" s="422" t="s">
        <v>121</v>
      </c>
      <c r="DF316" s="422" t="s">
        <v>121</v>
      </c>
      <c r="DG316" s="422" t="s">
        <v>121</v>
      </c>
      <c r="DH316" s="422" t="s">
        <v>121</v>
      </c>
      <c r="DI316" s="422" t="s">
        <v>121</v>
      </c>
      <c r="DJ316" s="422" t="s">
        <v>121</v>
      </c>
      <c r="DK316" s="422" t="s">
        <v>121</v>
      </c>
      <c r="DL316" s="422" t="s">
        <v>121</v>
      </c>
      <c r="DM316" s="422" t="s">
        <v>121</v>
      </c>
      <c r="DN316" s="423" t="s">
        <v>121</v>
      </c>
      <c r="DO316" s="424"/>
      <c r="DP316" s="420"/>
      <c r="DQ316" s="421" t="s">
        <v>36</v>
      </c>
      <c r="DR316" s="422"/>
      <c r="DS316" s="422"/>
      <c r="DT316" s="422" t="s">
        <v>121</v>
      </c>
      <c r="DU316" s="422" t="s">
        <v>121</v>
      </c>
      <c r="DV316" s="422" t="s">
        <v>121</v>
      </c>
      <c r="DW316" s="422" t="s">
        <v>121</v>
      </c>
      <c r="DX316" s="422" t="s">
        <v>121</v>
      </c>
      <c r="DY316" s="422" t="s">
        <v>121</v>
      </c>
      <c r="DZ316" s="422" t="s">
        <v>121</v>
      </c>
      <c r="EA316" s="422" t="s">
        <v>121</v>
      </c>
      <c r="EB316" s="422" t="s">
        <v>121</v>
      </c>
      <c r="EC316" s="422" t="s">
        <v>121</v>
      </c>
      <c r="ED316" s="422" t="s">
        <v>121</v>
      </c>
      <c r="EE316" s="423" t="s">
        <v>121</v>
      </c>
      <c r="EF316" s="424"/>
      <c r="EG316" s="420"/>
      <c r="EH316" s="421" t="s">
        <v>36</v>
      </c>
      <c r="EI316" s="422"/>
      <c r="EJ316" s="422"/>
      <c r="EK316" s="422" t="s">
        <v>121</v>
      </c>
      <c r="EL316" s="422" t="s">
        <v>121</v>
      </c>
      <c r="EM316" s="422" t="s">
        <v>121</v>
      </c>
      <c r="EN316" s="422" t="s">
        <v>121</v>
      </c>
      <c r="EO316" s="422" t="s">
        <v>121</v>
      </c>
      <c r="EP316" s="422" t="s">
        <v>121</v>
      </c>
      <c r="EQ316" s="422" t="s">
        <v>121</v>
      </c>
      <c r="ER316" s="422" t="s">
        <v>121</v>
      </c>
      <c r="ES316" s="422" t="s">
        <v>121</v>
      </c>
      <c r="ET316" s="422" t="s">
        <v>121</v>
      </c>
      <c r="EU316" s="422" t="s">
        <v>121</v>
      </c>
      <c r="EV316" s="423" t="s">
        <v>121</v>
      </c>
      <c r="EW316" s="424"/>
      <c r="EX316" s="420"/>
      <c r="EY316" s="421" t="s">
        <v>36</v>
      </c>
      <c r="EZ316" s="422"/>
      <c r="FA316" s="422"/>
      <c r="FB316" s="422" t="s">
        <v>121</v>
      </c>
      <c r="FC316" s="422" t="s">
        <v>121</v>
      </c>
      <c r="FD316" s="422" t="s">
        <v>121</v>
      </c>
      <c r="FE316" s="422" t="s">
        <v>121</v>
      </c>
      <c r="FF316" s="422" t="s">
        <v>121</v>
      </c>
      <c r="FG316" s="422" t="s">
        <v>121</v>
      </c>
      <c r="FH316" s="422" t="s">
        <v>121</v>
      </c>
      <c r="FI316" s="422" t="s">
        <v>121</v>
      </c>
      <c r="FJ316" s="422" t="s">
        <v>121</v>
      </c>
      <c r="FK316" s="422" t="s">
        <v>121</v>
      </c>
      <c r="FL316" s="422" t="s">
        <v>121</v>
      </c>
      <c r="FM316" s="423" t="s">
        <v>121</v>
      </c>
      <c r="FN316" s="424"/>
      <c r="FO316" s="420"/>
      <c r="FP316" s="421" t="s">
        <v>36</v>
      </c>
      <c r="FQ316" s="422"/>
      <c r="FR316" s="422"/>
      <c r="FS316" s="422" t="s">
        <v>121</v>
      </c>
      <c r="FT316" s="422" t="s">
        <v>121</v>
      </c>
      <c r="FU316" s="422" t="s">
        <v>121</v>
      </c>
      <c r="FV316" s="422" t="s">
        <v>121</v>
      </c>
      <c r="FW316" s="422" t="s">
        <v>121</v>
      </c>
      <c r="FX316" s="422" t="s">
        <v>121</v>
      </c>
      <c r="FY316" s="422" t="s">
        <v>121</v>
      </c>
      <c r="FZ316" s="422" t="s">
        <v>121</v>
      </c>
      <c r="GA316" s="422" t="s">
        <v>121</v>
      </c>
      <c r="GB316" s="422" t="s">
        <v>121</v>
      </c>
      <c r="GC316" s="422" t="s">
        <v>121</v>
      </c>
      <c r="GD316" s="423" t="s">
        <v>121</v>
      </c>
      <c r="GE316" s="424"/>
      <c r="GF316" s="420"/>
      <c r="GG316" s="421" t="s">
        <v>36</v>
      </c>
      <c r="GH316" s="422"/>
      <c r="GI316" s="422"/>
      <c r="GJ316" s="422" t="s">
        <v>121</v>
      </c>
      <c r="GK316" s="422" t="s">
        <v>121</v>
      </c>
      <c r="GL316" s="422" t="s">
        <v>121</v>
      </c>
      <c r="GM316" s="422" t="s">
        <v>121</v>
      </c>
      <c r="GN316" s="422" t="s">
        <v>121</v>
      </c>
      <c r="GO316" s="422" t="s">
        <v>121</v>
      </c>
      <c r="GP316" s="422" t="s">
        <v>121</v>
      </c>
      <c r="GQ316" s="422" t="s">
        <v>121</v>
      </c>
      <c r="GR316" s="422" t="s">
        <v>121</v>
      </c>
      <c r="GS316" s="422" t="s">
        <v>121</v>
      </c>
      <c r="GT316" s="422" t="s">
        <v>121</v>
      </c>
      <c r="GU316" s="423" t="s">
        <v>121</v>
      </c>
      <c r="GV316" s="424"/>
      <c r="GW316" s="420"/>
      <c r="GX316" s="421" t="s">
        <v>36</v>
      </c>
      <c r="GY316" s="422"/>
      <c r="GZ316" s="422"/>
      <c r="HA316" s="422" t="s">
        <v>121</v>
      </c>
      <c r="HB316" s="422" t="s">
        <v>121</v>
      </c>
      <c r="HC316" s="422" t="s">
        <v>121</v>
      </c>
      <c r="HD316" s="422" t="s">
        <v>121</v>
      </c>
      <c r="HE316" s="422" t="s">
        <v>121</v>
      </c>
      <c r="HF316" s="422" t="s">
        <v>121</v>
      </c>
      <c r="HG316" s="422" t="s">
        <v>121</v>
      </c>
      <c r="HH316" s="422" t="s">
        <v>121</v>
      </c>
      <c r="HI316" s="422" t="s">
        <v>121</v>
      </c>
      <c r="HJ316" s="422" t="s">
        <v>121</v>
      </c>
      <c r="HK316" s="422" t="s">
        <v>121</v>
      </c>
      <c r="HL316" s="423" t="s">
        <v>121</v>
      </c>
      <c r="HM316" s="424"/>
      <c r="HN316" s="420"/>
      <c r="HO316" s="421" t="s">
        <v>36</v>
      </c>
      <c r="HP316" s="422"/>
      <c r="HQ316" s="422"/>
      <c r="HR316" s="422" t="s">
        <v>121</v>
      </c>
      <c r="HS316" s="422" t="s">
        <v>121</v>
      </c>
      <c r="HT316" s="422" t="s">
        <v>121</v>
      </c>
      <c r="HU316" s="422" t="s">
        <v>121</v>
      </c>
      <c r="HV316" s="422" t="s">
        <v>121</v>
      </c>
      <c r="HW316" s="422" t="s">
        <v>121</v>
      </c>
      <c r="HX316" s="422" t="s">
        <v>121</v>
      </c>
      <c r="HY316" s="422" t="s">
        <v>121</v>
      </c>
      <c r="HZ316" s="422" t="s">
        <v>121</v>
      </c>
      <c r="IA316" s="422" t="s">
        <v>121</v>
      </c>
      <c r="IB316" s="422" t="s">
        <v>121</v>
      </c>
      <c r="IC316" s="423" t="s">
        <v>121</v>
      </c>
      <c r="ID316" s="424"/>
      <c r="IE316" s="420"/>
      <c r="IF316" s="421" t="s">
        <v>36</v>
      </c>
      <c r="IG316" s="422"/>
      <c r="IH316" s="422"/>
      <c r="II316" s="422" t="s">
        <v>121</v>
      </c>
      <c r="IJ316" s="422" t="s">
        <v>121</v>
      </c>
      <c r="IK316" s="422" t="s">
        <v>121</v>
      </c>
      <c r="IL316" s="422" t="s">
        <v>121</v>
      </c>
      <c r="IM316" s="422" t="s">
        <v>121</v>
      </c>
      <c r="IN316" s="422" t="s">
        <v>121</v>
      </c>
      <c r="IO316" s="422" t="s">
        <v>121</v>
      </c>
      <c r="IP316" s="422" t="s">
        <v>121</v>
      </c>
      <c r="IQ316" s="422" t="s">
        <v>121</v>
      </c>
      <c r="IR316" s="422" t="s">
        <v>121</v>
      </c>
      <c r="IS316" s="422" t="s">
        <v>121</v>
      </c>
      <c r="IT316" s="423" t="s">
        <v>121</v>
      </c>
      <c r="IU316" s="424"/>
      <c r="IV316" s="420"/>
      <c r="IW316" s="421" t="s">
        <v>36</v>
      </c>
      <c r="IX316" s="422"/>
      <c r="IY316" s="422"/>
      <c r="IZ316" s="422" t="s">
        <v>121</v>
      </c>
      <c r="JA316" s="422" t="s">
        <v>121</v>
      </c>
      <c r="JB316" s="422" t="s">
        <v>121</v>
      </c>
      <c r="JC316" s="422" t="s">
        <v>121</v>
      </c>
      <c r="JD316" s="422" t="s">
        <v>121</v>
      </c>
      <c r="JE316" s="422" t="s">
        <v>121</v>
      </c>
      <c r="JF316" s="422" t="s">
        <v>121</v>
      </c>
      <c r="JG316" s="422" t="s">
        <v>121</v>
      </c>
      <c r="JH316" s="422" t="s">
        <v>121</v>
      </c>
      <c r="JI316" s="422" t="s">
        <v>121</v>
      </c>
      <c r="JJ316" s="422" t="s">
        <v>121</v>
      </c>
      <c r="JK316" s="423" t="s">
        <v>121</v>
      </c>
      <c r="JL316" s="424"/>
      <c r="JM316" s="420"/>
      <c r="JN316" s="421" t="s">
        <v>36</v>
      </c>
      <c r="JO316" s="422"/>
      <c r="JP316" s="422"/>
      <c r="JQ316" s="422" t="s">
        <v>121</v>
      </c>
      <c r="JR316" s="422" t="s">
        <v>121</v>
      </c>
      <c r="JS316" s="422" t="s">
        <v>121</v>
      </c>
      <c r="JT316" s="422" t="s">
        <v>121</v>
      </c>
      <c r="JU316" s="422" t="s">
        <v>121</v>
      </c>
      <c r="JV316" s="422" t="s">
        <v>121</v>
      </c>
      <c r="JW316" s="422" t="s">
        <v>121</v>
      </c>
      <c r="JX316" s="422" t="s">
        <v>121</v>
      </c>
      <c r="JY316" s="422" t="s">
        <v>121</v>
      </c>
      <c r="JZ316" s="422" t="s">
        <v>121</v>
      </c>
      <c r="KA316" s="422" t="s">
        <v>121</v>
      </c>
      <c r="KB316" s="423" t="s">
        <v>121</v>
      </c>
      <c r="KC316" s="424"/>
      <c r="KD316" s="420"/>
      <c r="KE316" s="421" t="s">
        <v>36</v>
      </c>
      <c r="KF316" s="422"/>
      <c r="KG316" s="422"/>
      <c r="KH316" s="422" t="s">
        <v>121</v>
      </c>
      <c r="KI316" s="422" t="s">
        <v>121</v>
      </c>
      <c r="KJ316" s="422" t="s">
        <v>121</v>
      </c>
      <c r="KK316" s="422" t="s">
        <v>121</v>
      </c>
      <c r="KL316" s="422" t="s">
        <v>121</v>
      </c>
      <c r="KM316" s="422" t="s">
        <v>121</v>
      </c>
      <c r="KN316" s="422" t="s">
        <v>121</v>
      </c>
      <c r="KO316" s="422" t="s">
        <v>121</v>
      </c>
      <c r="KP316" s="422" t="s">
        <v>121</v>
      </c>
      <c r="KQ316" s="422" t="s">
        <v>121</v>
      </c>
      <c r="KR316" s="422" t="s">
        <v>121</v>
      </c>
      <c r="KS316" s="423" t="s">
        <v>121</v>
      </c>
      <c r="KT316" s="424"/>
      <c r="KU316" s="425"/>
    </row>
    <row r="317" ht="15.75" customHeight="1">
      <c r="A317" s="426">
        <v>1.0</v>
      </c>
      <c r="B317" s="427" t="s">
        <v>122</v>
      </c>
      <c r="C317" s="428" t="s">
        <v>121</v>
      </c>
      <c r="D317" s="428" t="s">
        <v>123</v>
      </c>
      <c r="E317" s="429">
        <f>ADHB!G317</f>
        <v>0</v>
      </c>
      <c r="F317" s="429"/>
      <c r="G317" s="429">
        <f t="shared" ref="G317:G328" si="2323">iferror(E317/F317*100,0)</f>
        <v>0</v>
      </c>
      <c r="H317" s="430"/>
      <c r="I317" s="429">
        <f t="shared" ref="I317:I328" si="2324">IFERROR(+G317*H317,"")</f>
        <v>0</v>
      </c>
      <c r="J317" s="431"/>
      <c r="K317" s="432"/>
      <c r="L317" s="432"/>
      <c r="M317" s="429">
        <f t="shared" ref="M317:M328" si="2325">IFERROR(+(IF(G317="","0",G317))+(IF(I317="","0",I317))+(IF(L317="","0",L317)),"")</f>
        <v>0</v>
      </c>
      <c r="N317" s="430">
        <v>0.294289866351475</v>
      </c>
      <c r="O317" s="433">
        <f t="shared" ref="O317:O328" si="2326">IFERROR(+N317*(M317-L317),"")</f>
        <v>0</v>
      </c>
      <c r="P317" s="434">
        <f t="shared" ref="P317:P328" si="2327">IFERROR(+(IF(M317="","0",M317))-(IF(O317="","0",O317)),"")</f>
        <v>0</v>
      </c>
      <c r="Q317" s="435"/>
      <c r="R317" s="426">
        <v>1.0</v>
      </c>
      <c r="S317" s="427" t="s">
        <v>122</v>
      </c>
      <c r="T317" s="428" t="s">
        <v>121</v>
      </c>
      <c r="U317" s="428" t="s">
        <v>123</v>
      </c>
      <c r="V317" s="429">
        <f>ADHB!X317</f>
        <v>0</v>
      </c>
      <c r="W317" s="429"/>
      <c r="X317" s="429">
        <f t="shared" ref="X317:X328" si="2328">iferror(V317/W317*100,0)</f>
        <v>0</v>
      </c>
      <c r="Y317" s="430"/>
      <c r="Z317" s="429">
        <f t="shared" ref="Z317:Z328" si="2329">IFERROR(+X317*Y317,"")</f>
        <v>0</v>
      </c>
      <c r="AA317" s="431"/>
      <c r="AB317" s="432"/>
      <c r="AC317" s="432"/>
      <c r="AD317" s="429">
        <f t="shared" ref="AD317:AD328" si="2330">IFERROR(+(IF(X317="","0",X317))+(IF(Z317="","0",Z317))+(IF(AC317="","0",AC317)),"")</f>
        <v>0</v>
      </c>
      <c r="AE317" s="430">
        <v>0.294289866351475</v>
      </c>
      <c r="AF317" s="433">
        <f t="shared" ref="AF317:AF328" si="2331">IFERROR(+AE317*(AD317-AC317),"")</f>
        <v>0</v>
      </c>
      <c r="AG317" s="434">
        <f t="shared" ref="AG317:AG328" si="2332">IFERROR(+(IF(AD317="","0",AD317))-(IF(AF317="","0",AF317)),"")</f>
        <v>0</v>
      </c>
      <c r="AH317" s="435"/>
      <c r="AI317" s="426">
        <v>1.0</v>
      </c>
      <c r="AJ317" s="427" t="s">
        <v>122</v>
      </c>
      <c r="AK317" s="428" t="s">
        <v>121</v>
      </c>
      <c r="AL317" s="428" t="s">
        <v>123</v>
      </c>
      <c r="AM317" s="429">
        <f>ADHB!AO317</f>
        <v>0</v>
      </c>
      <c r="AN317" s="429"/>
      <c r="AO317" s="429">
        <f t="shared" ref="AO317:AO328" si="2333">iferror(AM317/AN317*100,0)</f>
        <v>0</v>
      </c>
      <c r="AP317" s="430"/>
      <c r="AQ317" s="429">
        <f t="shared" ref="AQ317:AQ328" si="2334">IFERROR(+AO317*AP317,"")</f>
        <v>0</v>
      </c>
      <c r="AR317" s="431"/>
      <c r="AS317" s="432"/>
      <c r="AT317" s="432"/>
      <c r="AU317" s="429">
        <f t="shared" ref="AU317:AU328" si="2335">IFERROR(+(IF(AO317="","0",AO317))+(IF(AQ317="","0",AQ317))+(IF(AT317="","0",AT317)),"")</f>
        <v>0</v>
      </c>
      <c r="AV317" s="430">
        <v>0.294289866351475</v>
      </c>
      <c r="AW317" s="433">
        <f t="shared" ref="AW317:AW328" si="2336">IFERROR(+AV317*(AU317-AT317),"")</f>
        <v>0</v>
      </c>
      <c r="AX317" s="434">
        <f t="shared" ref="AX317:AX328" si="2337">IFERROR(+(IF(AU317="","0",AU317))-(IF(AW317="","0",AW317)),"")</f>
        <v>0</v>
      </c>
      <c r="AY317" s="435"/>
      <c r="AZ317" s="426">
        <v>1.0</v>
      </c>
      <c r="BA317" s="427" t="s">
        <v>122</v>
      </c>
      <c r="BB317" s="428" t="s">
        <v>121</v>
      </c>
      <c r="BC317" s="428" t="s">
        <v>123</v>
      </c>
      <c r="BD317" s="429">
        <f>ADHB!BF317</f>
        <v>0</v>
      </c>
      <c r="BE317" s="429"/>
      <c r="BF317" s="429">
        <f t="shared" ref="BF317:BF328" si="2338">iferror(BD317/BE317*100,0)</f>
        <v>0</v>
      </c>
      <c r="BG317" s="430"/>
      <c r="BH317" s="429">
        <f t="shared" ref="BH317:BH328" si="2339">IFERROR(+BF317*BG317,"")</f>
        <v>0</v>
      </c>
      <c r="BI317" s="431"/>
      <c r="BJ317" s="432"/>
      <c r="BK317" s="432"/>
      <c r="BL317" s="429">
        <f t="shared" ref="BL317:BL328" si="2340">IFERROR(+(IF(BF317="","0",BF317))+(IF(BH317="","0",BH317))+(IF(BK317="","0",BK317)),"")</f>
        <v>0</v>
      </c>
      <c r="BM317" s="430">
        <v>0.294289866351475</v>
      </c>
      <c r="BN317" s="433">
        <f t="shared" ref="BN317:BN328" si="2341">IFERROR(+BM317*(BL317-BK317),"")</f>
        <v>0</v>
      </c>
      <c r="BO317" s="434">
        <f t="shared" ref="BO317:BO328" si="2342">IFERROR(+(IF(BL317="","0",BL317))-(IF(BN317="","0",BN317)),"")</f>
        <v>0</v>
      </c>
      <c r="BP317" s="435"/>
      <c r="BQ317" s="426">
        <v>1.0</v>
      </c>
      <c r="BR317" s="427" t="s">
        <v>122</v>
      </c>
      <c r="BS317" s="428" t="s">
        <v>121</v>
      </c>
      <c r="BT317" s="428" t="s">
        <v>123</v>
      </c>
      <c r="BU317" s="429">
        <f>ADHB!BW317</f>
        <v>0</v>
      </c>
      <c r="BV317" s="429"/>
      <c r="BW317" s="429">
        <f t="shared" ref="BW317:BW328" si="2343">iferror(BU317/BV317*100,0)</f>
        <v>0</v>
      </c>
      <c r="BX317" s="430"/>
      <c r="BY317" s="429">
        <f t="shared" ref="BY317:BY328" si="2344">IFERROR(+BW317*BX317,"")</f>
        <v>0</v>
      </c>
      <c r="BZ317" s="431"/>
      <c r="CA317" s="432"/>
      <c r="CB317" s="432"/>
      <c r="CC317" s="429">
        <f t="shared" ref="CC317:CC328" si="2345">IFERROR(+(IF(BW317="","0",BW317))+(IF(BY317="","0",BY317))+(IF(CB317="","0",CB317)),"")</f>
        <v>0</v>
      </c>
      <c r="CD317" s="430">
        <v>0.294289866351475</v>
      </c>
      <c r="CE317" s="433">
        <f t="shared" ref="CE317:CE328" si="2346">IFERROR(+CD317*(CC317-CB317),"")</f>
        <v>0</v>
      </c>
      <c r="CF317" s="434">
        <f t="shared" ref="CF317:CF328" si="2347">IFERROR(+(IF(CC317="","0",CC317))-(IF(CE317="","0",CE317)),"")</f>
        <v>0</v>
      </c>
      <c r="CG317" s="435"/>
      <c r="CH317" s="426">
        <v>1.0</v>
      </c>
      <c r="CI317" s="427" t="s">
        <v>122</v>
      </c>
      <c r="CJ317" s="428" t="s">
        <v>121</v>
      </c>
      <c r="CK317" s="428" t="s">
        <v>123</v>
      </c>
      <c r="CL317" s="429">
        <f>ADHB!CN317</f>
        <v>0</v>
      </c>
      <c r="CM317" s="429"/>
      <c r="CN317" s="429">
        <f t="shared" ref="CN317:CN328" si="2348">iferror(CL317/CM317*100,0)</f>
        <v>0</v>
      </c>
      <c r="CO317" s="430"/>
      <c r="CP317" s="429">
        <f t="shared" ref="CP317:CP328" si="2349">IFERROR(+CN317*CO317,"")</f>
        <v>0</v>
      </c>
      <c r="CQ317" s="431"/>
      <c r="CR317" s="432"/>
      <c r="CS317" s="432"/>
      <c r="CT317" s="429">
        <f t="shared" ref="CT317:CT328" si="2350">IFERROR(+(IF(CN317="","0",CN317))+(IF(CP317="","0",CP317))+(IF(CS317="","0",CS317)),"")</f>
        <v>0</v>
      </c>
      <c r="CU317" s="430">
        <v>0.294289866351475</v>
      </c>
      <c r="CV317" s="433">
        <f t="shared" ref="CV317:CV328" si="2351">IFERROR(+CU317*(CT317-CS317),"")</f>
        <v>0</v>
      </c>
      <c r="CW317" s="434">
        <f t="shared" ref="CW317:CW328" si="2352">IFERROR(+(IF(CT317="","0",CT317))-(IF(CV317="","0",CV317)),"")</f>
        <v>0</v>
      </c>
      <c r="CX317" s="435"/>
      <c r="CY317" s="426">
        <v>1.0</v>
      </c>
      <c r="CZ317" s="427" t="s">
        <v>122</v>
      </c>
      <c r="DA317" s="428" t="s">
        <v>121</v>
      </c>
      <c r="DB317" s="428" t="s">
        <v>123</v>
      </c>
      <c r="DC317" s="429">
        <f>ADHB!DE317</f>
        <v>0</v>
      </c>
      <c r="DD317" s="429"/>
      <c r="DE317" s="429">
        <f t="shared" ref="DE317:DE328" si="2353">iferror(DC317/DD317*100,0)</f>
        <v>0</v>
      </c>
      <c r="DF317" s="430"/>
      <c r="DG317" s="429">
        <f t="shared" ref="DG317:DG328" si="2354">IFERROR(+DE317*DF317,"")</f>
        <v>0</v>
      </c>
      <c r="DH317" s="431"/>
      <c r="DI317" s="432"/>
      <c r="DJ317" s="432"/>
      <c r="DK317" s="429">
        <f t="shared" ref="DK317:DK328" si="2355">IFERROR(+(IF(DE317="","0",DE317))+(IF(DG317="","0",DG317))+(IF(DJ317="","0",DJ317)),"")</f>
        <v>0</v>
      </c>
      <c r="DL317" s="430">
        <v>0.294289866351475</v>
      </c>
      <c r="DM317" s="433">
        <f t="shared" ref="DM317:DM328" si="2356">IFERROR(+DL317*(DK317-DJ317),"")</f>
        <v>0</v>
      </c>
      <c r="DN317" s="434">
        <f t="shared" ref="DN317:DN328" si="2357">IFERROR(+(IF(DK317="","0",DK317))-(IF(DM317="","0",DM317)),"")</f>
        <v>0</v>
      </c>
      <c r="DO317" s="435"/>
      <c r="DP317" s="426">
        <v>1.0</v>
      </c>
      <c r="DQ317" s="427" t="s">
        <v>122</v>
      </c>
      <c r="DR317" s="428" t="s">
        <v>121</v>
      </c>
      <c r="DS317" s="428" t="s">
        <v>123</v>
      </c>
      <c r="DT317" s="429">
        <f>ADHB!DV317</f>
        <v>0</v>
      </c>
      <c r="DU317" s="429"/>
      <c r="DV317" s="429">
        <f t="shared" ref="DV317:DV328" si="2358">iferror(DT317/DU317*100,0)</f>
        <v>0</v>
      </c>
      <c r="DW317" s="430"/>
      <c r="DX317" s="429">
        <f t="shared" ref="DX317:DX328" si="2359">IFERROR(+DV317*DW317,"")</f>
        <v>0</v>
      </c>
      <c r="DY317" s="431"/>
      <c r="DZ317" s="432"/>
      <c r="EA317" s="432"/>
      <c r="EB317" s="429">
        <f t="shared" ref="EB317:EB328" si="2360">IFERROR(+(IF(DV317="","0",DV317))+(IF(DX317="","0",DX317))+(IF(EA317="","0",EA317)),"")</f>
        <v>0</v>
      </c>
      <c r="EC317" s="430">
        <v>0.294289866351475</v>
      </c>
      <c r="ED317" s="433">
        <f t="shared" ref="ED317:ED328" si="2361">IFERROR(+EC317*(EB317-EA317),"")</f>
        <v>0</v>
      </c>
      <c r="EE317" s="434">
        <f t="shared" ref="EE317:EE328" si="2362">IFERROR(+(IF(EB317="","0",EB317))-(IF(ED317="","0",ED317)),"")</f>
        <v>0</v>
      </c>
      <c r="EF317" s="435"/>
      <c r="EG317" s="426">
        <v>1.0</v>
      </c>
      <c r="EH317" s="427" t="s">
        <v>122</v>
      </c>
      <c r="EI317" s="428" t="s">
        <v>121</v>
      </c>
      <c r="EJ317" s="428" t="s">
        <v>123</v>
      </c>
      <c r="EK317" s="429">
        <f>ADHB!EM317</f>
        <v>0</v>
      </c>
      <c r="EL317" s="429"/>
      <c r="EM317" s="429">
        <f t="shared" ref="EM317:EM328" si="2363">iferror(EK317/EL317*100,0)</f>
        <v>0</v>
      </c>
      <c r="EN317" s="430"/>
      <c r="EO317" s="429">
        <f t="shared" ref="EO317:EO328" si="2364">IFERROR(+EM317*EN317,"")</f>
        <v>0</v>
      </c>
      <c r="EP317" s="431"/>
      <c r="EQ317" s="432"/>
      <c r="ER317" s="432"/>
      <c r="ES317" s="429">
        <f t="shared" ref="ES317:ES328" si="2365">IFERROR(+(IF(EM317="","0",EM317))+(IF(EO317="","0",EO317))+(IF(ER317="","0",ER317)),"")</f>
        <v>0</v>
      </c>
      <c r="ET317" s="430">
        <v>0.294289866351475</v>
      </c>
      <c r="EU317" s="433">
        <f t="shared" ref="EU317:EU328" si="2366">IFERROR(+ET317*(ES317-ER317),"")</f>
        <v>0</v>
      </c>
      <c r="EV317" s="434">
        <f t="shared" ref="EV317:EV328" si="2367">IFERROR(+(IF(ES317="","0",ES317))-(IF(EU317="","0",EU317)),"")</f>
        <v>0</v>
      </c>
      <c r="EW317" s="435"/>
      <c r="EX317" s="426">
        <v>1.0</v>
      </c>
      <c r="EY317" s="427" t="s">
        <v>122</v>
      </c>
      <c r="EZ317" s="428" t="s">
        <v>121</v>
      </c>
      <c r="FA317" s="428" t="s">
        <v>123</v>
      </c>
      <c r="FB317" s="429">
        <f>ADHB!FD317</f>
        <v>475753.9842</v>
      </c>
      <c r="FC317" s="429"/>
      <c r="FD317" s="429">
        <f t="shared" ref="FD317:FD328" si="2368">iferror(FB317/FC317*100,0)</f>
        <v>0</v>
      </c>
      <c r="FE317" s="430"/>
      <c r="FF317" s="429">
        <f t="shared" ref="FF317:FF328" si="2369">IFERROR(+FD317*FE317,"")</f>
        <v>0</v>
      </c>
      <c r="FG317" s="431"/>
      <c r="FH317" s="432"/>
      <c r="FI317" s="432"/>
      <c r="FJ317" s="429">
        <f t="shared" ref="FJ317:FJ328" si="2370">IFERROR(+(IF(FD317="","0",FD317))+(IF(FF317="","0",FF317))+(IF(FI317="","0",FI317)),"")</f>
        <v>0</v>
      </c>
      <c r="FK317" s="430">
        <v>0.294289866351475</v>
      </c>
      <c r="FL317" s="433">
        <f t="shared" ref="FL317:FL328" si="2371">IFERROR(+FK317*(FJ317-FI317),"")</f>
        <v>0</v>
      </c>
      <c r="FM317" s="434">
        <f t="shared" ref="FM317:FM328" si="2372">IFERROR(+(IF(FJ317="","0",FJ317))-(IF(FL317="","0",FL317)),"")</f>
        <v>0</v>
      </c>
      <c r="FN317" s="435"/>
      <c r="FO317" s="426">
        <v>1.0</v>
      </c>
      <c r="FP317" s="427" t="s">
        <v>122</v>
      </c>
      <c r="FQ317" s="428" t="s">
        <v>121</v>
      </c>
      <c r="FR317" s="428" t="s">
        <v>123</v>
      </c>
      <c r="FS317" s="429">
        <f>ADHB!FU317</f>
        <v>393264.1092</v>
      </c>
      <c r="FT317" s="429"/>
      <c r="FU317" s="429">
        <f t="shared" ref="FU317:FU328" si="2373">iferror(FS317/FT317*100,0)</f>
        <v>0</v>
      </c>
      <c r="FV317" s="430"/>
      <c r="FW317" s="429">
        <f t="shared" ref="FW317:FW328" si="2374">IFERROR(+FU317*FV317,"")</f>
        <v>0</v>
      </c>
      <c r="FX317" s="431"/>
      <c r="FY317" s="432"/>
      <c r="FZ317" s="432"/>
      <c r="GA317" s="429">
        <f t="shared" ref="GA317:GA328" si="2375">IFERROR(+(IF(FU317="","0",FU317))+(IF(FW317="","0",FW317))+(IF(FZ317="","0",FZ317)),"")</f>
        <v>0</v>
      </c>
      <c r="GB317" s="430">
        <v>0.294289866351475</v>
      </c>
      <c r="GC317" s="433">
        <f t="shared" ref="GC317:GC328" si="2376">IFERROR(+GB317*(GA317-FZ317),"")</f>
        <v>0</v>
      </c>
      <c r="GD317" s="434">
        <f t="shared" ref="GD317:GD328" si="2377">IFERROR(+(IF(GA317="","0",GA317))-(IF(GC317="","0",GC317)),"")</f>
        <v>0</v>
      </c>
      <c r="GE317" s="435"/>
      <c r="GF317" s="426">
        <v>1.0</v>
      </c>
      <c r="GG317" s="427" t="s">
        <v>122</v>
      </c>
      <c r="GH317" s="428" t="s">
        <v>121</v>
      </c>
      <c r="GI317" s="428" t="s">
        <v>123</v>
      </c>
      <c r="GJ317" s="429">
        <f>ADHB!GL317</f>
        <v>363983.4408</v>
      </c>
      <c r="GK317" s="429"/>
      <c r="GL317" s="429">
        <f t="shared" ref="GL317:GL328" si="2378">iferror(GJ317/GK317*100,0)</f>
        <v>0</v>
      </c>
      <c r="GM317" s="430"/>
      <c r="GN317" s="429">
        <f t="shared" ref="GN317:GN328" si="2379">IFERROR(+GL317*GM317,"")</f>
        <v>0</v>
      </c>
      <c r="GO317" s="431"/>
      <c r="GP317" s="432"/>
      <c r="GQ317" s="432"/>
      <c r="GR317" s="429">
        <f t="shared" ref="GR317:GR328" si="2380">IFERROR(+(IF(GL317="","0",GL317))+(IF(GN317="","0",GN317))+(IF(GQ317="","0",GQ317)),"")</f>
        <v>0</v>
      </c>
      <c r="GS317" s="430">
        <v>0.294289866351475</v>
      </c>
      <c r="GT317" s="433">
        <f t="shared" ref="GT317:GT328" si="2381">IFERROR(+GS317*(GR317-GQ317),"")</f>
        <v>0</v>
      </c>
      <c r="GU317" s="434">
        <f t="shared" ref="GU317:GU328" si="2382">IFERROR(+(IF(GR317="","0",GR317))-(IF(GT317="","0",GT317)),"")</f>
        <v>0</v>
      </c>
      <c r="GV317" s="435"/>
      <c r="GW317" s="426">
        <v>1.0</v>
      </c>
      <c r="GX317" s="427" t="s">
        <v>122</v>
      </c>
      <c r="GY317" s="428" t="s">
        <v>121</v>
      </c>
      <c r="GZ317" s="428" t="s">
        <v>123</v>
      </c>
      <c r="HA317" s="429">
        <f>ADHB!HC317</f>
        <v>365668.2056</v>
      </c>
      <c r="HB317" s="429"/>
      <c r="HC317" s="429">
        <f t="shared" ref="HC317:HC328" si="2383">iferror(HA317/HB317*100,0)</f>
        <v>0</v>
      </c>
      <c r="HD317" s="430"/>
      <c r="HE317" s="429">
        <f t="shared" ref="HE317:HE328" si="2384">IFERROR(+HC317*HD317,"")</f>
        <v>0</v>
      </c>
      <c r="HF317" s="431"/>
      <c r="HG317" s="432"/>
      <c r="HH317" s="432"/>
      <c r="HI317" s="429">
        <f t="shared" ref="HI317:HI328" si="2385">IFERROR(+(IF(HC317="","0",HC317))+(IF(HE317="","0",HE317))+(IF(HH317="","0",HH317)),"")</f>
        <v>0</v>
      </c>
      <c r="HJ317" s="430">
        <v>0.294289866351475</v>
      </c>
      <c r="HK317" s="433">
        <f t="shared" ref="HK317:HK328" si="2386">IFERROR(+HJ317*(HI317-HH317),"")</f>
        <v>0</v>
      </c>
      <c r="HL317" s="434">
        <f t="shared" ref="HL317:HL328" si="2387">IFERROR(+(IF(HI317="","0",HI317))-(IF(HK317="","0",HK317)),"")</f>
        <v>0</v>
      </c>
      <c r="HM317" s="435"/>
      <c r="HN317" s="426">
        <v>1.0</v>
      </c>
      <c r="HO317" s="427" t="s">
        <v>122</v>
      </c>
      <c r="HP317" s="428" t="s">
        <v>121</v>
      </c>
      <c r="HQ317" s="428" t="s">
        <v>123</v>
      </c>
      <c r="HR317" s="429">
        <f>ADHB!HT317</f>
        <v>308867.1028</v>
      </c>
      <c r="HS317" s="429"/>
      <c r="HT317" s="429">
        <f t="shared" ref="HT317:HT328" si="2388">iferror(HR317/HS317*100,0)</f>
        <v>0</v>
      </c>
      <c r="HU317" s="430"/>
      <c r="HV317" s="429">
        <f t="shared" ref="HV317:HV328" si="2389">IFERROR(+HT317*HU317,"")</f>
        <v>0</v>
      </c>
      <c r="HW317" s="431"/>
      <c r="HX317" s="432"/>
      <c r="HY317" s="432"/>
      <c r="HZ317" s="429">
        <f t="shared" ref="HZ317:HZ328" si="2390">IFERROR(+(IF(HT317="","0",HT317))+(IF(HV317="","0",HV317))+(IF(HY317="","0",HY317)),"")</f>
        <v>0</v>
      </c>
      <c r="IA317" s="430">
        <v>0.294289866351475</v>
      </c>
      <c r="IB317" s="433">
        <f t="shared" ref="IB317:IB328" si="2391">IFERROR(+IA317*(HZ317-HY317),"")</f>
        <v>0</v>
      </c>
      <c r="IC317" s="434">
        <f t="shared" ref="IC317:IC328" si="2392">IFERROR(+(IF(HZ317="","0",HZ317))-(IF(IB317="","0",IB317)),"")</f>
        <v>0</v>
      </c>
      <c r="ID317" s="435"/>
      <c r="IE317" s="426">
        <v>1.0</v>
      </c>
      <c r="IF317" s="427" t="s">
        <v>122</v>
      </c>
      <c r="IG317" s="428" t="s">
        <v>121</v>
      </c>
      <c r="IH317" s="428" t="s">
        <v>123</v>
      </c>
      <c r="II317" s="429">
        <f>ADHB!IK317</f>
        <v>413282.0146</v>
      </c>
      <c r="IJ317" s="429"/>
      <c r="IK317" s="429">
        <f t="shared" ref="IK317:IK328" si="2393">iferror(II317/IJ317*100,0)</f>
        <v>0</v>
      </c>
      <c r="IL317" s="430"/>
      <c r="IM317" s="429">
        <f t="shared" ref="IM317:IM328" si="2394">IFERROR(+IK317*IL317,"")</f>
        <v>0</v>
      </c>
      <c r="IN317" s="431"/>
      <c r="IO317" s="432"/>
      <c r="IP317" s="432"/>
      <c r="IQ317" s="429">
        <f t="shared" ref="IQ317:IQ328" si="2395">IFERROR(+(IF(IK317="","0",IK317))+(IF(IM317="","0",IM317))+(IF(IP317="","0",IP317)),"")</f>
        <v>0</v>
      </c>
      <c r="IR317" s="430">
        <v>0.294289866351475</v>
      </c>
      <c r="IS317" s="433">
        <f t="shared" ref="IS317:IS328" si="2396">IFERROR(+IR317*(IQ317-IP317),"")</f>
        <v>0</v>
      </c>
      <c r="IT317" s="434">
        <f t="shared" ref="IT317:IT328" si="2397">IFERROR(+(IF(IQ317="","0",IQ317))-(IF(IS317="","0",IS317)),"")</f>
        <v>0</v>
      </c>
      <c r="IU317" s="435"/>
      <c r="IV317" s="426">
        <v>1.0</v>
      </c>
      <c r="IW317" s="427" t="s">
        <v>122</v>
      </c>
      <c r="IX317" s="428" t="s">
        <v>121</v>
      </c>
      <c r="IY317" s="428" t="s">
        <v>123</v>
      </c>
      <c r="IZ317" s="429">
        <f>ADHB!JB317</f>
        <v>454532.8393</v>
      </c>
      <c r="JA317" s="429"/>
      <c r="JB317" s="429">
        <f t="shared" ref="JB317:JB328" si="2398">iferror(IZ317/JA317*100,0)</f>
        <v>0</v>
      </c>
      <c r="JC317" s="430"/>
      <c r="JD317" s="429">
        <f t="shared" ref="JD317:JD328" si="2399">IFERROR(+JB317*JC317,"")</f>
        <v>0</v>
      </c>
      <c r="JE317" s="431"/>
      <c r="JF317" s="432"/>
      <c r="JG317" s="432"/>
      <c r="JH317" s="429">
        <f t="shared" ref="JH317:JH328" si="2400">IFERROR(+(IF(JB317="","0",JB317))+(IF(JD317="","0",JD317))+(IF(JG317="","0",JG317)),"")</f>
        <v>0</v>
      </c>
      <c r="JI317" s="430">
        <v>0.294289866351475</v>
      </c>
      <c r="JJ317" s="433">
        <f t="shared" ref="JJ317:JJ328" si="2401">IFERROR(+JI317*(JH317-JG317),"")</f>
        <v>0</v>
      </c>
      <c r="JK317" s="434">
        <f t="shared" ref="JK317:JK328" si="2402">IFERROR(+(IF(JH317="","0",JH317))-(IF(JJ317="","0",JJ317)),"")</f>
        <v>0</v>
      </c>
      <c r="JL317" s="435"/>
      <c r="JM317" s="426">
        <v>1.0</v>
      </c>
      <c r="JN317" s="427" t="s">
        <v>122</v>
      </c>
      <c r="JO317" s="428" t="s">
        <v>121</v>
      </c>
      <c r="JP317" s="428" t="s">
        <v>123</v>
      </c>
      <c r="JQ317" s="429">
        <f>ADHB!JS317</f>
        <v>0</v>
      </c>
      <c r="JR317" s="429"/>
      <c r="JS317" s="429">
        <f t="shared" ref="JS317:JS328" si="2403">iferror(JQ317/JR317*100,0)</f>
        <v>0</v>
      </c>
      <c r="JT317" s="430"/>
      <c r="JU317" s="429">
        <f t="shared" ref="JU317:JU328" si="2404">IFERROR(+JS317*JT317,"")</f>
        <v>0</v>
      </c>
      <c r="JV317" s="431"/>
      <c r="JW317" s="432"/>
      <c r="JX317" s="432"/>
      <c r="JY317" s="429">
        <f t="shared" ref="JY317:JY328" si="2405">IFERROR(+(IF(JS317="","0",JS317))+(IF(JU317="","0",JU317))+(IF(JX317="","0",JX317)),"")</f>
        <v>0</v>
      </c>
      <c r="JZ317" s="430">
        <v>0.294289866351475</v>
      </c>
      <c r="KA317" s="433">
        <f t="shared" ref="KA317:KA328" si="2406">IFERROR(+JZ317*(JY317-JX317),"")</f>
        <v>0</v>
      </c>
      <c r="KB317" s="434">
        <f t="shared" ref="KB317:KB328" si="2407">IFERROR(+(IF(JY317="","0",JY317))-(IF(KA317="","0",KA317)),"")</f>
        <v>0</v>
      </c>
      <c r="KC317" s="435"/>
      <c r="KD317" s="426">
        <v>1.0</v>
      </c>
      <c r="KE317" s="427" t="s">
        <v>122</v>
      </c>
      <c r="KF317" s="428" t="s">
        <v>121</v>
      </c>
      <c r="KG317" s="428" t="s">
        <v>123</v>
      </c>
      <c r="KH317" s="429">
        <f>ADHB!KJ317</f>
        <v>0</v>
      </c>
      <c r="KI317" s="429"/>
      <c r="KJ317" s="429">
        <f t="shared" ref="KJ317:KJ328" si="2408">iferror(KH317/KI317*100,0)</f>
        <v>0</v>
      </c>
      <c r="KK317" s="430"/>
      <c r="KL317" s="429">
        <f t="shared" ref="KL317:KL328" si="2409">IFERROR(+KJ317*KK317,"")</f>
        <v>0</v>
      </c>
      <c r="KM317" s="431"/>
      <c r="KN317" s="432"/>
      <c r="KO317" s="432"/>
      <c r="KP317" s="429">
        <f t="shared" ref="KP317:KP328" si="2410">IFERROR(+(IF(KJ317="","0",KJ317))+(IF(KL317="","0",KL317))+(IF(KO317="","0",KO317)),"")</f>
        <v>0</v>
      </c>
      <c r="KQ317" s="430">
        <v>0.294289866351475</v>
      </c>
      <c r="KR317" s="433">
        <f t="shared" ref="KR317:KR328" si="2411">IFERROR(+KQ317*(KP317-KO317),"")</f>
        <v>0</v>
      </c>
      <c r="KS317" s="434">
        <f t="shared" ref="KS317:KS328" si="2412">IFERROR(+(IF(KP317="","0",KP317))-(IF(KR317="","0",KR317)),"")</f>
        <v>0</v>
      </c>
      <c r="KT317" s="435"/>
      <c r="KU317" s="436"/>
    </row>
    <row r="318" ht="15.75" customHeight="1">
      <c r="A318" s="426">
        <v>2.0</v>
      </c>
      <c r="B318" s="427" t="s">
        <v>124</v>
      </c>
      <c r="C318" s="428" t="s">
        <v>121</v>
      </c>
      <c r="D318" s="428" t="s">
        <v>123</v>
      </c>
      <c r="E318" s="429">
        <f>ADHB!G318</f>
        <v>0</v>
      </c>
      <c r="F318" s="429"/>
      <c r="G318" s="429">
        <f t="shared" si="2323"/>
        <v>0</v>
      </c>
      <c r="H318" s="430"/>
      <c r="I318" s="429">
        <f t="shared" si="2324"/>
        <v>0</v>
      </c>
      <c r="J318" s="431"/>
      <c r="K318" s="432"/>
      <c r="L318" s="432"/>
      <c r="M318" s="429">
        <f t="shared" si="2325"/>
        <v>0</v>
      </c>
      <c r="N318" s="430">
        <v>0.294289866351475</v>
      </c>
      <c r="O318" s="433">
        <f t="shared" si="2326"/>
        <v>0</v>
      </c>
      <c r="P318" s="434">
        <f t="shared" si="2327"/>
        <v>0</v>
      </c>
      <c r="Q318" s="435"/>
      <c r="R318" s="426">
        <v>2.0</v>
      </c>
      <c r="S318" s="427" t="s">
        <v>124</v>
      </c>
      <c r="T318" s="428" t="s">
        <v>121</v>
      </c>
      <c r="U318" s="428" t="s">
        <v>123</v>
      </c>
      <c r="V318" s="429">
        <f>ADHB!X318</f>
        <v>0</v>
      </c>
      <c r="W318" s="429"/>
      <c r="X318" s="429">
        <f t="shared" si="2328"/>
        <v>0</v>
      </c>
      <c r="Y318" s="430"/>
      <c r="Z318" s="429">
        <f t="shared" si="2329"/>
        <v>0</v>
      </c>
      <c r="AA318" s="431"/>
      <c r="AB318" s="432"/>
      <c r="AC318" s="432"/>
      <c r="AD318" s="429">
        <f t="shared" si="2330"/>
        <v>0</v>
      </c>
      <c r="AE318" s="430">
        <v>0.294289866351475</v>
      </c>
      <c r="AF318" s="433">
        <f t="shared" si="2331"/>
        <v>0</v>
      </c>
      <c r="AG318" s="434">
        <f t="shared" si="2332"/>
        <v>0</v>
      </c>
      <c r="AH318" s="435"/>
      <c r="AI318" s="426">
        <v>2.0</v>
      </c>
      <c r="AJ318" s="427" t="s">
        <v>124</v>
      </c>
      <c r="AK318" s="428" t="s">
        <v>121</v>
      </c>
      <c r="AL318" s="428" t="s">
        <v>123</v>
      </c>
      <c r="AM318" s="429">
        <f>ADHB!AO318</f>
        <v>0</v>
      </c>
      <c r="AN318" s="429"/>
      <c r="AO318" s="429">
        <f t="shared" si="2333"/>
        <v>0</v>
      </c>
      <c r="AP318" s="430"/>
      <c r="AQ318" s="429">
        <f t="shared" si="2334"/>
        <v>0</v>
      </c>
      <c r="AR318" s="431"/>
      <c r="AS318" s="432"/>
      <c r="AT318" s="432"/>
      <c r="AU318" s="429">
        <f t="shared" si="2335"/>
        <v>0</v>
      </c>
      <c r="AV318" s="430">
        <v>0.294289866351475</v>
      </c>
      <c r="AW318" s="433">
        <f t="shared" si="2336"/>
        <v>0</v>
      </c>
      <c r="AX318" s="434">
        <f t="shared" si="2337"/>
        <v>0</v>
      </c>
      <c r="AY318" s="435"/>
      <c r="AZ318" s="426">
        <v>2.0</v>
      </c>
      <c r="BA318" s="427" t="s">
        <v>124</v>
      </c>
      <c r="BB318" s="428" t="s">
        <v>121</v>
      </c>
      <c r="BC318" s="428" t="s">
        <v>123</v>
      </c>
      <c r="BD318" s="429">
        <f>ADHB!BF318</f>
        <v>0</v>
      </c>
      <c r="BE318" s="429"/>
      <c r="BF318" s="429">
        <f t="shared" si="2338"/>
        <v>0</v>
      </c>
      <c r="BG318" s="430"/>
      <c r="BH318" s="429">
        <f t="shared" si="2339"/>
        <v>0</v>
      </c>
      <c r="BI318" s="431"/>
      <c r="BJ318" s="432"/>
      <c r="BK318" s="432"/>
      <c r="BL318" s="429">
        <f t="shared" si="2340"/>
        <v>0</v>
      </c>
      <c r="BM318" s="430">
        <v>0.294289866351475</v>
      </c>
      <c r="BN318" s="433">
        <f t="shared" si="2341"/>
        <v>0</v>
      </c>
      <c r="BO318" s="434">
        <f t="shared" si="2342"/>
        <v>0</v>
      </c>
      <c r="BP318" s="435"/>
      <c r="BQ318" s="426">
        <v>2.0</v>
      </c>
      <c r="BR318" s="427" t="s">
        <v>124</v>
      </c>
      <c r="BS318" s="428" t="s">
        <v>121</v>
      </c>
      <c r="BT318" s="428" t="s">
        <v>123</v>
      </c>
      <c r="BU318" s="429">
        <f>ADHB!BW318</f>
        <v>0</v>
      </c>
      <c r="BV318" s="429"/>
      <c r="BW318" s="429">
        <f t="shared" si="2343"/>
        <v>0</v>
      </c>
      <c r="BX318" s="430"/>
      <c r="BY318" s="429">
        <f t="shared" si="2344"/>
        <v>0</v>
      </c>
      <c r="BZ318" s="431"/>
      <c r="CA318" s="432"/>
      <c r="CB318" s="432"/>
      <c r="CC318" s="429">
        <f t="shared" si="2345"/>
        <v>0</v>
      </c>
      <c r="CD318" s="430">
        <v>0.294289866351475</v>
      </c>
      <c r="CE318" s="433">
        <f t="shared" si="2346"/>
        <v>0</v>
      </c>
      <c r="CF318" s="434">
        <f t="shared" si="2347"/>
        <v>0</v>
      </c>
      <c r="CG318" s="435"/>
      <c r="CH318" s="426">
        <v>2.0</v>
      </c>
      <c r="CI318" s="427" t="s">
        <v>124</v>
      </c>
      <c r="CJ318" s="428" t="s">
        <v>121</v>
      </c>
      <c r="CK318" s="428" t="s">
        <v>123</v>
      </c>
      <c r="CL318" s="429">
        <f>ADHB!CN318</f>
        <v>0</v>
      </c>
      <c r="CM318" s="429"/>
      <c r="CN318" s="429">
        <f t="shared" si="2348"/>
        <v>0</v>
      </c>
      <c r="CO318" s="430"/>
      <c r="CP318" s="429">
        <f t="shared" si="2349"/>
        <v>0</v>
      </c>
      <c r="CQ318" s="431"/>
      <c r="CR318" s="432"/>
      <c r="CS318" s="432"/>
      <c r="CT318" s="429">
        <f t="shared" si="2350"/>
        <v>0</v>
      </c>
      <c r="CU318" s="430">
        <v>0.294289866351475</v>
      </c>
      <c r="CV318" s="433">
        <f t="shared" si="2351"/>
        <v>0</v>
      </c>
      <c r="CW318" s="434">
        <f t="shared" si="2352"/>
        <v>0</v>
      </c>
      <c r="CX318" s="435"/>
      <c r="CY318" s="426">
        <v>2.0</v>
      </c>
      <c r="CZ318" s="427" t="s">
        <v>124</v>
      </c>
      <c r="DA318" s="428" t="s">
        <v>121</v>
      </c>
      <c r="DB318" s="428" t="s">
        <v>123</v>
      </c>
      <c r="DC318" s="429">
        <f>ADHB!DE318</f>
        <v>0</v>
      </c>
      <c r="DD318" s="429"/>
      <c r="DE318" s="429">
        <f t="shared" si="2353"/>
        <v>0</v>
      </c>
      <c r="DF318" s="430"/>
      <c r="DG318" s="429">
        <f t="shared" si="2354"/>
        <v>0</v>
      </c>
      <c r="DH318" s="431"/>
      <c r="DI318" s="432"/>
      <c r="DJ318" s="432"/>
      <c r="DK318" s="429">
        <f t="shared" si="2355"/>
        <v>0</v>
      </c>
      <c r="DL318" s="430">
        <v>0.294289866351475</v>
      </c>
      <c r="DM318" s="433">
        <f t="shared" si="2356"/>
        <v>0</v>
      </c>
      <c r="DN318" s="434">
        <f t="shared" si="2357"/>
        <v>0</v>
      </c>
      <c r="DO318" s="435"/>
      <c r="DP318" s="426">
        <v>2.0</v>
      </c>
      <c r="DQ318" s="427" t="s">
        <v>124</v>
      </c>
      <c r="DR318" s="428" t="s">
        <v>121</v>
      </c>
      <c r="DS318" s="428" t="s">
        <v>123</v>
      </c>
      <c r="DT318" s="429">
        <f>ADHB!DV318</f>
        <v>0</v>
      </c>
      <c r="DU318" s="429"/>
      <c r="DV318" s="429">
        <f t="shared" si="2358"/>
        <v>0</v>
      </c>
      <c r="DW318" s="430"/>
      <c r="DX318" s="429">
        <f t="shared" si="2359"/>
        <v>0</v>
      </c>
      <c r="DY318" s="431"/>
      <c r="DZ318" s="432"/>
      <c r="EA318" s="432"/>
      <c r="EB318" s="429">
        <f t="shared" si="2360"/>
        <v>0</v>
      </c>
      <c r="EC318" s="430">
        <v>0.294289866351475</v>
      </c>
      <c r="ED318" s="433">
        <f t="shared" si="2361"/>
        <v>0</v>
      </c>
      <c r="EE318" s="434">
        <f t="shared" si="2362"/>
        <v>0</v>
      </c>
      <c r="EF318" s="435"/>
      <c r="EG318" s="426">
        <v>2.0</v>
      </c>
      <c r="EH318" s="427" t="s">
        <v>124</v>
      </c>
      <c r="EI318" s="428" t="s">
        <v>121</v>
      </c>
      <c r="EJ318" s="428" t="s">
        <v>123</v>
      </c>
      <c r="EK318" s="429">
        <f>ADHB!EM318</f>
        <v>0</v>
      </c>
      <c r="EL318" s="429"/>
      <c r="EM318" s="429">
        <f t="shared" si="2363"/>
        <v>0</v>
      </c>
      <c r="EN318" s="430"/>
      <c r="EO318" s="429">
        <f t="shared" si="2364"/>
        <v>0</v>
      </c>
      <c r="EP318" s="431"/>
      <c r="EQ318" s="432"/>
      <c r="ER318" s="432"/>
      <c r="ES318" s="429">
        <f t="shared" si="2365"/>
        <v>0</v>
      </c>
      <c r="ET318" s="430">
        <v>0.294289866351475</v>
      </c>
      <c r="EU318" s="433">
        <f t="shared" si="2366"/>
        <v>0</v>
      </c>
      <c r="EV318" s="434">
        <f t="shared" si="2367"/>
        <v>0</v>
      </c>
      <c r="EW318" s="435"/>
      <c r="EX318" s="426">
        <v>2.0</v>
      </c>
      <c r="EY318" s="427" t="s">
        <v>124</v>
      </c>
      <c r="EZ318" s="428" t="s">
        <v>121</v>
      </c>
      <c r="FA318" s="428" t="s">
        <v>123</v>
      </c>
      <c r="FB318" s="429">
        <f>ADHB!FD318</f>
        <v>0</v>
      </c>
      <c r="FC318" s="429"/>
      <c r="FD318" s="429">
        <f t="shared" si="2368"/>
        <v>0</v>
      </c>
      <c r="FE318" s="430"/>
      <c r="FF318" s="429">
        <f t="shared" si="2369"/>
        <v>0</v>
      </c>
      <c r="FG318" s="431"/>
      <c r="FH318" s="432"/>
      <c r="FI318" s="432"/>
      <c r="FJ318" s="429">
        <f t="shared" si="2370"/>
        <v>0</v>
      </c>
      <c r="FK318" s="430">
        <v>0.294289866351475</v>
      </c>
      <c r="FL318" s="433">
        <f t="shared" si="2371"/>
        <v>0</v>
      </c>
      <c r="FM318" s="434">
        <f t="shared" si="2372"/>
        <v>0</v>
      </c>
      <c r="FN318" s="435"/>
      <c r="FO318" s="426">
        <v>2.0</v>
      </c>
      <c r="FP318" s="427" t="s">
        <v>124</v>
      </c>
      <c r="FQ318" s="428" t="s">
        <v>121</v>
      </c>
      <c r="FR318" s="428" t="s">
        <v>123</v>
      </c>
      <c r="FS318" s="429">
        <f>ADHB!FU318</f>
        <v>0</v>
      </c>
      <c r="FT318" s="429"/>
      <c r="FU318" s="429">
        <f t="shared" si="2373"/>
        <v>0</v>
      </c>
      <c r="FV318" s="430"/>
      <c r="FW318" s="429">
        <f t="shared" si="2374"/>
        <v>0</v>
      </c>
      <c r="FX318" s="431"/>
      <c r="FY318" s="432"/>
      <c r="FZ318" s="432"/>
      <c r="GA318" s="429">
        <f t="shared" si="2375"/>
        <v>0</v>
      </c>
      <c r="GB318" s="430">
        <v>0.294289866351475</v>
      </c>
      <c r="GC318" s="433">
        <f t="shared" si="2376"/>
        <v>0</v>
      </c>
      <c r="GD318" s="434">
        <f t="shared" si="2377"/>
        <v>0</v>
      </c>
      <c r="GE318" s="435"/>
      <c r="GF318" s="426">
        <v>2.0</v>
      </c>
      <c r="GG318" s="427" t="s">
        <v>124</v>
      </c>
      <c r="GH318" s="428" t="s">
        <v>121</v>
      </c>
      <c r="GI318" s="428" t="s">
        <v>123</v>
      </c>
      <c r="GJ318" s="429">
        <f>ADHB!GL318</f>
        <v>0</v>
      </c>
      <c r="GK318" s="429"/>
      <c r="GL318" s="429">
        <f t="shared" si="2378"/>
        <v>0</v>
      </c>
      <c r="GM318" s="430"/>
      <c r="GN318" s="429">
        <f t="shared" si="2379"/>
        <v>0</v>
      </c>
      <c r="GO318" s="431"/>
      <c r="GP318" s="432"/>
      <c r="GQ318" s="432"/>
      <c r="GR318" s="429">
        <f t="shared" si="2380"/>
        <v>0</v>
      </c>
      <c r="GS318" s="430">
        <v>0.294289866351475</v>
      </c>
      <c r="GT318" s="433">
        <f t="shared" si="2381"/>
        <v>0</v>
      </c>
      <c r="GU318" s="434">
        <f t="shared" si="2382"/>
        <v>0</v>
      </c>
      <c r="GV318" s="435"/>
      <c r="GW318" s="426">
        <v>2.0</v>
      </c>
      <c r="GX318" s="427" t="s">
        <v>124</v>
      </c>
      <c r="GY318" s="428" t="s">
        <v>121</v>
      </c>
      <c r="GZ318" s="428" t="s">
        <v>123</v>
      </c>
      <c r="HA318" s="429">
        <f>ADHB!HC318</f>
        <v>0</v>
      </c>
      <c r="HB318" s="429"/>
      <c r="HC318" s="429">
        <f t="shared" si="2383"/>
        <v>0</v>
      </c>
      <c r="HD318" s="430"/>
      <c r="HE318" s="429">
        <f t="shared" si="2384"/>
        <v>0</v>
      </c>
      <c r="HF318" s="431"/>
      <c r="HG318" s="432"/>
      <c r="HH318" s="432"/>
      <c r="HI318" s="429">
        <f t="shared" si="2385"/>
        <v>0</v>
      </c>
      <c r="HJ318" s="430">
        <v>0.294289866351475</v>
      </c>
      <c r="HK318" s="433">
        <f t="shared" si="2386"/>
        <v>0</v>
      </c>
      <c r="HL318" s="434">
        <f t="shared" si="2387"/>
        <v>0</v>
      </c>
      <c r="HM318" s="435"/>
      <c r="HN318" s="426">
        <v>2.0</v>
      </c>
      <c r="HO318" s="427" t="s">
        <v>124</v>
      </c>
      <c r="HP318" s="428" t="s">
        <v>121</v>
      </c>
      <c r="HQ318" s="428" t="s">
        <v>123</v>
      </c>
      <c r="HR318" s="429">
        <f>ADHB!HT318</f>
        <v>0</v>
      </c>
      <c r="HS318" s="429"/>
      <c r="HT318" s="429">
        <f t="shared" si="2388"/>
        <v>0</v>
      </c>
      <c r="HU318" s="430"/>
      <c r="HV318" s="429">
        <f t="shared" si="2389"/>
        <v>0</v>
      </c>
      <c r="HW318" s="431"/>
      <c r="HX318" s="432"/>
      <c r="HY318" s="432"/>
      <c r="HZ318" s="429">
        <f t="shared" si="2390"/>
        <v>0</v>
      </c>
      <c r="IA318" s="430">
        <v>0.294289866351475</v>
      </c>
      <c r="IB318" s="433">
        <f t="shared" si="2391"/>
        <v>0</v>
      </c>
      <c r="IC318" s="434">
        <f t="shared" si="2392"/>
        <v>0</v>
      </c>
      <c r="ID318" s="435"/>
      <c r="IE318" s="426">
        <v>2.0</v>
      </c>
      <c r="IF318" s="427" t="s">
        <v>124</v>
      </c>
      <c r="IG318" s="428" t="s">
        <v>121</v>
      </c>
      <c r="IH318" s="428" t="s">
        <v>123</v>
      </c>
      <c r="II318" s="429">
        <f>ADHB!IK318</f>
        <v>0</v>
      </c>
      <c r="IJ318" s="429"/>
      <c r="IK318" s="429">
        <f t="shared" si="2393"/>
        <v>0</v>
      </c>
      <c r="IL318" s="430"/>
      <c r="IM318" s="429">
        <f t="shared" si="2394"/>
        <v>0</v>
      </c>
      <c r="IN318" s="431"/>
      <c r="IO318" s="432"/>
      <c r="IP318" s="432"/>
      <c r="IQ318" s="429">
        <f t="shared" si="2395"/>
        <v>0</v>
      </c>
      <c r="IR318" s="430">
        <v>0.294289866351475</v>
      </c>
      <c r="IS318" s="433">
        <f t="shared" si="2396"/>
        <v>0</v>
      </c>
      <c r="IT318" s="434">
        <f t="shared" si="2397"/>
        <v>0</v>
      </c>
      <c r="IU318" s="435"/>
      <c r="IV318" s="426">
        <v>2.0</v>
      </c>
      <c r="IW318" s="427" t="s">
        <v>124</v>
      </c>
      <c r="IX318" s="428" t="s">
        <v>121</v>
      </c>
      <c r="IY318" s="428" t="s">
        <v>123</v>
      </c>
      <c r="IZ318" s="429">
        <f>ADHB!JB318</f>
        <v>0</v>
      </c>
      <c r="JA318" s="429"/>
      <c r="JB318" s="429">
        <f t="shared" si="2398"/>
        <v>0</v>
      </c>
      <c r="JC318" s="430"/>
      <c r="JD318" s="429">
        <f t="shared" si="2399"/>
        <v>0</v>
      </c>
      <c r="JE318" s="431"/>
      <c r="JF318" s="432"/>
      <c r="JG318" s="432"/>
      <c r="JH318" s="429">
        <f t="shared" si="2400"/>
        <v>0</v>
      </c>
      <c r="JI318" s="430">
        <v>0.294289866351475</v>
      </c>
      <c r="JJ318" s="433">
        <f t="shared" si="2401"/>
        <v>0</v>
      </c>
      <c r="JK318" s="434">
        <f t="shared" si="2402"/>
        <v>0</v>
      </c>
      <c r="JL318" s="435"/>
      <c r="JM318" s="426">
        <v>2.0</v>
      </c>
      <c r="JN318" s="427" t="s">
        <v>124</v>
      </c>
      <c r="JO318" s="428" t="s">
        <v>121</v>
      </c>
      <c r="JP318" s="428" t="s">
        <v>123</v>
      </c>
      <c r="JQ318" s="429">
        <f>ADHB!JS318</f>
        <v>0</v>
      </c>
      <c r="JR318" s="429"/>
      <c r="JS318" s="429">
        <f t="shared" si="2403"/>
        <v>0</v>
      </c>
      <c r="JT318" s="430"/>
      <c r="JU318" s="429">
        <f t="shared" si="2404"/>
        <v>0</v>
      </c>
      <c r="JV318" s="431"/>
      <c r="JW318" s="432"/>
      <c r="JX318" s="432"/>
      <c r="JY318" s="429">
        <f t="shared" si="2405"/>
        <v>0</v>
      </c>
      <c r="JZ318" s="430">
        <v>0.294289866351475</v>
      </c>
      <c r="KA318" s="433">
        <f t="shared" si="2406"/>
        <v>0</v>
      </c>
      <c r="KB318" s="434">
        <f t="shared" si="2407"/>
        <v>0</v>
      </c>
      <c r="KC318" s="435"/>
      <c r="KD318" s="426">
        <v>2.0</v>
      </c>
      <c r="KE318" s="427" t="s">
        <v>124</v>
      </c>
      <c r="KF318" s="428" t="s">
        <v>121</v>
      </c>
      <c r="KG318" s="428" t="s">
        <v>123</v>
      </c>
      <c r="KH318" s="429">
        <f>ADHB!KJ318</f>
        <v>0</v>
      </c>
      <c r="KI318" s="429"/>
      <c r="KJ318" s="429">
        <f t="shared" si="2408"/>
        <v>0</v>
      </c>
      <c r="KK318" s="430"/>
      <c r="KL318" s="429">
        <f t="shared" si="2409"/>
        <v>0</v>
      </c>
      <c r="KM318" s="431"/>
      <c r="KN318" s="432"/>
      <c r="KO318" s="432"/>
      <c r="KP318" s="429">
        <f t="shared" si="2410"/>
        <v>0</v>
      </c>
      <c r="KQ318" s="430">
        <v>0.294289866351475</v>
      </c>
      <c r="KR318" s="433">
        <f t="shared" si="2411"/>
        <v>0</v>
      </c>
      <c r="KS318" s="434">
        <f t="shared" si="2412"/>
        <v>0</v>
      </c>
      <c r="KT318" s="435"/>
      <c r="KU318" s="436"/>
    </row>
    <row r="319" ht="15.75" customHeight="1">
      <c r="A319" s="426">
        <v>3.0</v>
      </c>
      <c r="B319" s="427" t="s">
        <v>125</v>
      </c>
      <c r="C319" s="428" t="s">
        <v>121</v>
      </c>
      <c r="D319" s="428" t="s">
        <v>123</v>
      </c>
      <c r="E319" s="429">
        <f>ADHB!G319</f>
        <v>0</v>
      </c>
      <c r="F319" s="429"/>
      <c r="G319" s="429">
        <f t="shared" si="2323"/>
        <v>0</v>
      </c>
      <c r="H319" s="430"/>
      <c r="I319" s="429">
        <f t="shared" si="2324"/>
        <v>0</v>
      </c>
      <c r="J319" s="431"/>
      <c r="K319" s="432"/>
      <c r="L319" s="432"/>
      <c r="M319" s="429">
        <f t="shared" si="2325"/>
        <v>0</v>
      </c>
      <c r="N319" s="430">
        <v>0.294289866351475</v>
      </c>
      <c r="O319" s="433">
        <f t="shared" si="2326"/>
        <v>0</v>
      </c>
      <c r="P319" s="434">
        <f t="shared" si="2327"/>
        <v>0</v>
      </c>
      <c r="Q319" s="435"/>
      <c r="R319" s="426">
        <v>3.0</v>
      </c>
      <c r="S319" s="427" t="s">
        <v>125</v>
      </c>
      <c r="T319" s="428" t="s">
        <v>121</v>
      </c>
      <c r="U319" s="428" t="s">
        <v>123</v>
      </c>
      <c r="V319" s="429">
        <f>ADHB!X319</f>
        <v>0</v>
      </c>
      <c r="W319" s="429"/>
      <c r="X319" s="429">
        <f t="shared" si="2328"/>
        <v>0</v>
      </c>
      <c r="Y319" s="430"/>
      <c r="Z319" s="429">
        <f t="shared" si="2329"/>
        <v>0</v>
      </c>
      <c r="AA319" s="431"/>
      <c r="AB319" s="432"/>
      <c r="AC319" s="432"/>
      <c r="AD319" s="429">
        <f t="shared" si="2330"/>
        <v>0</v>
      </c>
      <c r="AE319" s="430">
        <v>0.294289866351475</v>
      </c>
      <c r="AF319" s="433">
        <f t="shared" si="2331"/>
        <v>0</v>
      </c>
      <c r="AG319" s="434">
        <f t="shared" si="2332"/>
        <v>0</v>
      </c>
      <c r="AH319" s="435"/>
      <c r="AI319" s="426">
        <v>3.0</v>
      </c>
      <c r="AJ319" s="427" t="s">
        <v>125</v>
      </c>
      <c r="AK319" s="428" t="s">
        <v>121</v>
      </c>
      <c r="AL319" s="428" t="s">
        <v>123</v>
      </c>
      <c r="AM319" s="429">
        <f>ADHB!AO319</f>
        <v>0</v>
      </c>
      <c r="AN319" s="429"/>
      <c r="AO319" s="429">
        <f t="shared" si="2333"/>
        <v>0</v>
      </c>
      <c r="AP319" s="430"/>
      <c r="AQ319" s="429">
        <f t="shared" si="2334"/>
        <v>0</v>
      </c>
      <c r="AR319" s="431"/>
      <c r="AS319" s="432"/>
      <c r="AT319" s="432"/>
      <c r="AU319" s="429">
        <f t="shared" si="2335"/>
        <v>0</v>
      </c>
      <c r="AV319" s="430">
        <v>0.294289866351475</v>
      </c>
      <c r="AW319" s="433">
        <f t="shared" si="2336"/>
        <v>0</v>
      </c>
      <c r="AX319" s="434">
        <f t="shared" si="2337"/>
        <v>0</v>
      </c>
      <c r="AY319" s="435"/>
      <c r="AZ319" s="426">
        <v>3.0</v>
      </c>
      <c r="BA319" s="427" t="s">
        <v>125</v>
      </c>
      <c r="BB319" s="428" t="s">
        <v>121</v>
      </c>
      <c r="BC319" s="428" t="s">
        <v>123</v>
      </c>
      <c r="BD319" s="429">
        <f>ADHB!BF319</f>
        <v>0</v>
      </c>
      <c r="BE319" s="429"/>
      <c r="BF319" s="429">
        <f t="shared" si="2338"/>
        <v>0</v>
      </c>
      <c r="BG319" s="430"/>
      <c r="BH319" s="429">
        <f t="shared" si="2339"/>
        <v>0</v>
      </c>
      <c r="BI319" s="431"/>
      <c r="BJ319" s="432"/>
      <c r="BK319" s="432"/>
      <c r="BL319" s="429">
        <f t="shared" si="2340"/>
        <v>0</v>
      </c>
      <c r="BM319" s="430">
        <v>0.294289866351475</v>
      </c>
      <c r="BN319" s="433">
        <f t="shared" si="2341"/>
        <v>0</v>
      </c>
      <c r="BO319" s="434">
        <f t="shared" si="2342"/>
        <v>0</v>
      </c>
      <c r="BP319" s="435"/>
      <c r="BQ319" s="426">
        <v>3.0</v>
      </c>
      <c r="BR319" s="427" t="s">
        <v>125</v>
      </c>
      <c r="BS319" s="428" t="s">
        <v>121</v>
      </c>
      <c r="BT319" s="428" t="s">
        <v>123</v>
      </c>
      <c r="BU319" s="429">
        <f>ADHB!BW319</f>
        <v>0</v>
      </c>
      <c r="BV319" s="429"/>
      <c r="BW319" s="429">
        <f t="shared" si="2343"/>
        <v>0</v>
      </c>
      <c r="BX319" s="430"/>
      <c r="BY319" s="429">
        <f t="shared" si="2344"/>
        <v>0</v>
      </c>
      <c r="BZ319" s="431"/>
      <c r="CA319" s="432"/>
      <c r="CB319" s="432"/>
      <c r="CC319" s="429">
        <f t="shared" si="2345"/>
        <v>0</v>
      </c>
      <c r="CD319" s="430">
        <v>0.294289866351475</v>
      </c>
      <c r="CE319" s="433">
        <f t="shared" si="2346"/>
        <v>0</v>
      </c>
      <c r="CF319" s="434">
        <f t="shared" si="2347"/>
        <v>0</v>
      </c>
      <c r="CG319" s="435"/>
      <c r="CH319" s="426">
        <v>3.0</v>
      </c>
      <c r="CI319" s="427" t="s">
        <v>125</v>
      </c>
      <c r="CJ319" s="428" t="s">
        <v>121</v>
      </c>
      <c r="CK319" s="428" t="s">
        <v>123</v>
      </c>
      <c r="CL319" s="429">
        <f>ADHB!CN319</f>
        <v>0</v>
      </c>
      <c r="CM319" s="429"/>
      <c r="CN319" s="429">
        <f t="shared" si="2348"/>
        <v>0</v>
      </c>
      <c r="CO319" s="430"/>
      <c r="CP319" s="429">
        <f t="shared" si="2349"/>
        <v>0</v>
      </c>
      <c r="CQ319" s="431"/>
      <c r="CR319" s="432"/>
      <c r="CS319" s="432"/>
      <c r="CT319" s="429">
        <f t="shared" si="2350"/>
        <v>0</v>
      </c>
      <c r="CU319" s="430">
        <v>0.294289866351475</v>
      </c>
      <c r="CV319" s="433">
        <f t="shared" si="2351"/>
        <v>0</v>
      </c>
      <c r="CW319" s="434">
        <f t="shared" si="2352"/>
        <v>0</v>
      </c>
      <c r="CX319" s="435"/>
      <c r="CY319" s="426">
        <v>3.0</v>
      </c>
      <c r="CZ319" s="427" t="s">
        <v>125</v>
      </c>
      <c r="DA319" s="428" t="s">
        <v>121</v>
      </c>
      <c r="DB319" s="428" t="s">
        <v>123</v>
      </c>
      <c r="DC319" s="429">
        <f>ADHB!DE319</f>
        <v>0</v>
      </c>
      <c r="DD319" s="429"/>
      <c r="DE319" s="429">
        <f t="shared" si="2353"/>
        <v>0</v>
      </c>
      <c r="DF319" s="430"/>
      <c r="DG319" s="429">
        <f t="shared" si="2354"/>
        <v>0</v>
      </c>
      <c r="DH319" s="431"/>
      <c r="DI319" s="432"/>
      <c r="DJ319" s="432"/>
      <c r="DK319" s="429">
        <f t="shared" si="2355"/>
        <v>0</v>
      </c>
      <c r="DL319" s="430">
        <v>0.294289866351475</v>
      </c>
      <c r="DM319" s="433">
        <f t="shared" si="2356"/>
        <v>0</v>
      </c>
      <c r="DN319" s="434">
        <f t="shared" si="2357"/>
        <v>0</v>
      </c>
      <c r="DO319" s="435"/>
      <c r="DP319" s="426">
        <v>3.0</v>
      </c>
      <c r="DQ319" s="427" t="s">
        <v>125</v>
      </c>
      <c r="DR319" s="428" t="s">
        <v>121</v>
      </c>
      <c r="DS319" s="428" t="s">
        <v>123</v>
      </c>
      <c r="DT319" s="429">
        <f>ADHB!DV319</f>
        <v>0</v>
      </c>
      <c r="DU319" s="429"/>
      <c r="DV319" s="429">
        <f t="shared" si="2358"/>
        <v>0</v>
      </c>
      <c r="DW319" s="430"/>
      <c r="DX319" s="429">
        <f t="shared" si="2359"/>
        <v>0</v>
      </c>
      <c r="DY319" s="431"/>
      <c r="DZ319" s="432"/>
      <c r="EA319" s="432"/>
      <c r="EB319" s="429">
        <f t="shared" si="2360"/>
        <v>0</v>
      </c>
      <c r="EC319" s="430">
        <v>0.294289866351475</v>
      </c>
      <c r="ED319" s="433">
        <f t="shared" si="2361"/>
        <v>0</v>
      </c>
      <c r="EE319" s="434">
        <f t="shared" si="2362"/>
        <v>0</v>
      </c>
      <c r="EF319" s="435"/>
      <c r="EG319" s="426">
        <v>3.0</v>
      </c>
      <c r="EH319" s="427" t="s">
        <v>125</v>
      </c>
      <c r="EI319" s="428" t="s">
        <v>121</v>
      </c>
      <c r="EJ319" s="428" t="s">
        <v>123</v>
      </c>
      <c r="EK319" s="429">
        <f>ADHB!EM319</f>
        <v>0</v>
      </c>
      <c r="EL319" s="429"/>
      <c r="EM319" s="429">
        <f t="shared" si="2363"/>
        <v>0</v>
      </c>
      <c r="EN319" s="430"/>
      <c r="EO319" s="429">
        <f t="shared" si="2364"/>
        <v>0</v>
      </c>
      <c r="EP319" s="431"/>
      <c r="EQ319" s="432"/>
      <c r="ER319" s="432"/>
      <c r="ES319" s="429">
        <f t="shared" si="2365"/>
        <v>0</v>
      </c>
      <c r="ET319" s="430">
        <v>0.294289866351475</v>
      </c>
      <c r="EU319" s="433">
        <f t="shared" si="2366"/>
        <v>0</v>
      </c>
      <c r="EV319" s="434">
        <f t="shared" si="2367"/>
        <v>0</v>
      </c>
      <c r="EW319" s="435"/>
      <c r="EX319" s="426">
        <v>3.0</v>
      </c>
      <c r="EY319" s="427" t="s">
        <v>125</v>
      </c>
      <c r="EZ319" s="428" t="s">
        <v>121</v>
      </c>
      <c r="FA319" s="428" t="s">
        <v>123</v>
      </c>
      <c r="FB319" s="429">
        <f>ADHB!FD319</f>
        <v>0</v>
      </c>
      <c r="FC319" s="429"/>
      <c r="FD319" s="429">
        <f t="shared" si="2368"/>
        <v>0</v>
      </c>
      <c r="FE319" s="430"/>
      <c r="FF319" s="429">
        <f t="shared" si="2369"/>
        <v>0</v>
      </c>
      <c r="FG319" s="431"/>
      <c r="FH319" s="432"/>
      <c r="FI319" s="432"/>
      <c r="FJ319" s="429">
        <f t="shared" si="2370"/>
        <v>0</v>
      </c>
      <c r="FK319" s="430">
        <v>0.294289866351475</v>
      </c>
      <c r="FL319" s="433">
        <f t="shared" si="2371"/>
        <v>0</v>
      </c>
      <c r="FM319" s="434">
        <f t="shared" si="2372"/>
        <v>0</v>
      </c>
      <c r="FN319" s="435"/>
      <c r="FO319" s="426">
        <v>3.0</v>
      </c>
      <c r="FP319" s="427" t="s">
        <v>125</v>
      </c>
      <c r="FQ319" s="428" t="s">
        <v>121</v>
      </c>
      <c r="FR319" s="428" t="s">
        <v>123</v>
      </c>
      <c r="FS319" s="429">
        <f>ADHB!FU319</f>
        <v>0</v>
      </c>
      <c r="FT319" s="429"/>
      <c r="FU319" s="429">
        <f t="shared" si="2373"/>
        <v>0</v>
      </c>
      <c r="FV319" s="430"/>
      <c r="FW319" s="429">
        <f t="shared" si="2374"/>
        <v>0</v>
      </c>
      <c r="FX319" s="431"/>
      <c r="FY319" s="432"/>
      <c r="FZ319" s="432"/>
      <c r="GA319" s="429">
        <f t="shared" si="2375"/>
        <v>0</v>
      </c>
      <c r="GB319" s="430">
        <v>0.294289866351475</v>
      </c>
      <c r="GC319" s="433">
        <f t="shared" si="2376"/>
        <v>0</v>
      </c>
      <c r="GD319" s="434">
        <f t="shared" si="2377"/>
        <v>0</v>
      </c>
      <c r="GE319" s="435"/>
      <c r="GF319" s="426">
        <v>3.0</v>
      </c>
      <c r="GG319" s="427" t="s">
        <v>125</v>
      </c>
      <c r="GH319" s="428" t="s">
        <v>121</v>
      </c>
      <c r="GI319" s="428" t="s">
        <v>123</v>
      </c>
      <c r="GJ319" s="429">
        <f>ADHB!GL319</f>
        <v>0</v>
      </c>
      <c r="GK319" s="429"/>
      <c r="GL319" s="429">
        <f t="shared" si="2378"/>
        <v>0</v>
      </c>
      <c r="GM319" s="430"/>
      <c r="GN319" s="429">
        <f t="shared" si="2379"/>
        <v>0</v>
      </c>
      <c r="GO319" s="431"/>
      <c r="GP319" s="432"/>
      <c r="GQ319" s="432"/>
      <c r="GR319" s="429">
        <f t="shared" si="2380"/>
        <v>0</v>
      </c>
      <c r="GS319" s="430">
        <v>0.294289866351475</v>
      </c>
      <c r="GT319" s="433">
        <f t="shared" si="2381"/>
        <v>0</v>
      </c>
      <c r="GU319" s="434">
        <f t="shared" si="2382"/>
        <v>0</v>
      </c>
      <c r="GV319" s="435"/>
      <c r="GW319" s="426">
        <v>3.0</v>
      </c>
      <c r="GX319" s="427" t="s">
        <v>125</v>
      </c>
      <c r="GY319" s="428" t="s">
        <v>121</v>
      </c>
      <c r="GZ319" s="428" t="s">
        <v>123</v>
      </c>
      <c r="HA319" s="429">
        <f>ADHB!HC319</f>
        <v>0</v>
      </c>
      <c r="HB319" s="429"/>
      <c r="HC319" s="429">
        <f t="shared" si="2383"/>
        <v>0</v>
      </c>
      <c r="HD319" s="430"/>
      <c r="HE319" s="429">
        <f t="shared" si="2384"/>
        <v>0</v>
      </c>
      <c r="HF319" s="431"/>
      <c r="HG319" s="432"/>
      <c r="HH319" s="432"/>
      <c r="HI319" s="429">
        <f t="shared" si="2385"/>
        <v>0</v>
      </c>
      <c r="HJ319" s="430">
        <v>0.294289866351475</v>
      </c>
      <c r="HK319" s="433">
        <f t="shared" si="2386"/>
        <v>0</v>
      </c>
      <c r="HL319" s="434">
        <f t="shared" si="2387"/>
        <v>0</v>
      </c>
      <c r="HM319" s="435"/>
      <c r="HN319" s="426">
        <v>3.0</v>
      </c>
      <c r="HO319" s="427" t="s">
        <v>125</v>
      </c>
      <c r="HP319" s="428" t="s">
        <v>121</v>
      </c>
      <c r="HQ319" s="428" t="s">
        <v>123</v>
      </c>
      <c r="HR319" s="429">
        <f>ADHB!HT319</f>
        <v>0</v>
      </c>
      <c r="HS319" s="429"/>
      <c r="HT319" s="429">
        <f t="shared" si="2388"/>
        <v>0</v>
      </c>
      <c r="HU319" s="430"/>
      <c r="HV319" s="429">
        <f t="shared" si="2389"/>
        <v>0</v>
      </c>
      <c r="HW319" s="431"/>
      <c r="HX319" s="432"/>
      <c r="HY319" s="432"/>
      <c r="HZ319" s="429">
        <f t="shared" si="2390"/>
        <v>0</v>
      </c>
      <c r="IA319" s="430">
        <v>0.294289866351475</v>
      </c>
      <c r="IB319" s="433">
        <f t="shared" si="2391"/>
        <v>0</v>
      </c>
      <c r="IC319" s="434">
        <f t="shared" si="2392"/>
        <v>0</v>
      </c>
      <c r="ID319" s="435"/>
      <c r="IE319" s="426">
        <v>3.0</v>
      </c>
      <c r="IF319" s="427" t="s">
        <v>125</v>
      </c>
      <c r="IG319" s="428" t="s">
        <v>121</v>
      </c>
      <c r="IH319" s="428" t="s">
        <v>123</v>
      </c>
      <c r="II319" s="429">
        <f>ADHB!IK319</f>
        <v>0</v>
      </c>
      <c r="IJ319" s="429"/>
      <c r="IK319" s="429">
        <f t="shared" si="2393"/>
        <v>0</v>
      </c>
      <c r="IL319" s="430"/>
      <c r="IM319" s="429">
        <f t="shared" si="2394"/>
        <v>0</v>
      </c>
      <c r="IN319" s="431"/>
      <c r="IO319" s="432"/>
      <c r="IP319" s="432"/>
      <c r="IQ319" s="429">
        <f t="shared" si="2395"/>
        <v>0</v>
      </c>
      <c r="IR319" s="430">
        <v>0.294289866351475</v>
      </c>
      <c r="IS319" s="433">
        <f t="shared" si="2396"/>
        <v>0</v>
      </c>
      <c r="IT319" s="434">
        <f t="shared" si="2397"/>
        <v>0</v>
      </c>
      <c r="IU319" s="435"/>
      <c r="IV319" s="426">
        <v>3.0</v>
      </c>
      <c r="IW319" s="427" t="s">
        <v>125</v>
      </c>
      <c r="IX319" s="428" t="s">
        <v>121</v>
      </c>
      <c r="IY319" s="428" t="s">
        <v>123</v>
      </c>
      <c r="IZ319" s="429">
        <f>ADHB!JB319</f>
        <v>0</v>
      </c>
      <c r="JA319" s="429"/>
      <c r="JB319" s="429">
        <f t="shared" si="2398"/>
        <v>0</v>
      </c>
      <c r="JC319" s="430"/>
      <c r="JD319" s="429">
        <f t="shared" si="2399"/>
        <v>0</v>
      </c>
      <c r="JE319" s="431"/>
      <c r="JF319" s="432"/>
      <c r="JG319" s="432"/>
      <c r="JH319" s="429">
        <f t="shared" si="2400"/>
        <v>0</v>
      </c>
      <c r="JI319" s="430">
        <v>0.294289866351475</v>
      </c>
      <c r="JJ319" s="433">
        <f t="shared" si="2401"/>
        <v>0</v>
      </c>
      <c r="JK319" s="434">
        <f t="shared" si="2402"/>
        <v>0</v>
      </c>
      <c r="JL319" s="435"/>
      <c r="JM319" s="426">
        <v>3.0</v>
      </c>
      <c r="JN319" s="427" t="s">
        <v>125</v>
      </c>
      <c r="JO319" s="428" t="s">
        <v>121</v>
      </c>
      <c r="JP319" s="428" t="s">
        <v>123</v>
      </c>
      <c r="JQ319" s="429">
        <f>ADHB!JS319</f>
        <v>0</v>
      </c>
      <c r="JR319" s="429"/>
      <c r="JS319" s="429">
        <f t="shared" si="2403"/>
        <v>0</v>
      </c>
      <c r="JT319" s="430"/>
      <c r="JU319" s="429">
        <f t="shared" si="2404"/>
        <v>0</v>
      </c>
      <c r="JV319" s="431"/>
      <c r="JW319" s="432"/>
      <c r="JX319" s="432"/>
      <c r="JY319" s="429">
        <f t="shared" si="2405"/>
        <v>0</v>
      </c>
      <c r="JZ319" s="430">
        <v>0.294289866351475</v>
      </c>
      <c r="KA319" s="433">
        <f t="shared" si="2406"/>
        <v>0</v>
      </c>
      <c r="KB319" s="434">
        <f t="shared" si="2407"/>
        <v>0</v>
      </c>
      <c r="KC319" s="435"/>
      <c r="KD319" s="426">
        <v>3.0</v>
      </c>
      <c r="KE319" s="427" t="s">
        <v>125</v>
      </c>
      <c r="KF319" s="428" t="s">
        <v>121</v>
      </c>
      <c r="KG319" s="428" t="s">
        <v>123</v>
      </c>
      <c r="KH319" s="429">
        <f>ADHB!KJ319</f>
        <v>0</v>
      </c>
      <c r="KI319" s="429"/>
      <c r="KJ319" s="429">
        <f t="shared" si="2408"/>
        <v>0</v>
      </c>
      <c r="KK319" s="430"/>
      <c r="KL319" s="429">
        <f t="shared" si="2409"/>
        <v>0</v>
      </c>
      <c r="KM319" s="431"/>
      <c r="KN319" s="432"/>
      <c r="KO319" s="432"/>
      <c r="KP319" s="429">
        <f t="shared" si="2410"/>
        <v>0</v>
      </c>
      <c r="KQ319" s="430">
        <v>0.294289866351475</v>
      </c>
      <c r="KR319" s="433">
        <f t="shared" si="2411"/>
        <v>0</v>
      </c>
      <c r="KS319" s="434">
        <f t="shared" si="2412"/>
        <v>0</v>
      </c>
      <c r="KT319" s="435"/>
      <c r="KU319" s="436"/>
    </row>
    <row r="320" ht="15.75" customHeight="1">
      <c r="A320" s="426">
        <v>4.0</v>
      </c>
      <c r="B320" s="427" t="s">
        <v>126</v>
      </c>
      <c r="C320" s="428" t="s">
        <v>121</v>
      </c>
      <c r="D320" s="428" t="s">
        <v>123</v>
      </c>
      <c r="E320" s="429">
        <f>ADHB!G320</f>
        <v>0</v>
      </c>
      <c r="F320" s="429"/>
      <c r="G320" s="429">
        <f t="shared" si="2323"/>
        <v>0</v>
      </c>
      <c r="H320" s="430"/>
      <c r="I320" s="429">
        <f t="shared" si="2324"/>
        <v>0</v>
      </c>
      <c r="J320" s="431"/>
      <c r="K320" s="432"/>
      <c r="L320" s="432"/>
      <c r="M320" s="429">
        <f t="shared" si="2325"/>
        <v>0</v>
      </c>
      <c r="N320" s="430">
        <v>0.294289866351475</v>
      </c>
      <c r="O320" s="433">
        <f t="shared" si="2326"/>
        <v>0</v>
      </c>
      <c r="P320" s="434">
        <f t="shared" si="2327"/>
        <v>0</v>
      </c>
      <c r="Q320" s="435"/>
      <c r="R320" s="426">
        <v>4.0</v>
      </c>
      <c r="S320" s="427" t="s">
        <v>126</v>
      </c>
      <c r="T320" s="428" t="s">
        <v>121</v>
      </c>
      <c r="U320" s="428" t="s">
        <v>123</v>
      </c>
      <c r="V320" s="429">
        <f>ADHB!X320</f>
        <v>0</v>
      </c>
      <c r="W320" s="429"/>
      <c r="X320" s="429">
        <f t="shared" si="2328"/>
        <v>0</v>
      </c>
      <c r="Y320" s="430"/>
      <c r="Z320" s="429">
        <f t="shared" si="2329"/>
        <v>0</v>
      </c>
      <c r="AA320" s="431"/>
      <c r="AB320" s="432"/>
      <c r="AC320" s="432"/>
      <c r="AD320" s="429">
        <f t="shared" si="2330"/>
        <v>0</v>
      </c>
      <c r="AE320" s="430">
        <v>0.294289866351475</v>
      </c>
      <c r="AF320" s="433">
        <f t="shared" si="2331"/>
        <v>0</v>
      </c>
      <c r="AG320" s="434">
        <f t="shared" si="2332"/>
        <v>0</v>
      </c>
      <c r="AH320" s="435"/>
      <c r="AI320" s="426">
        <v>4.0</v>
      </c>
      <c r="AJ320" s="427" t="s">
        <v>126</v>
      </c>
      <c r="AK320" s="428" t="s">
        <v>121</v>
      </c>
      <c r="AL320" s="428" t="s">
        <v>123</v>
      </c>
      <c r="AM320" s="429">
        <f>ADHB!AO320</f>
        <v>0</v>
      </c>
      <c r="AN320" s="429"/>
      <c r="AO320" s="429">
        <f t="shared" si="2333"/>
        <v>0</v>
      </c>
      <c r="AP320" s="430"/>
      <c r="AQ320" s="429">
        <f t="shared" si="2334"/>
        <v>0</v>
      </c>
      <c r="AR320" s="431"/>
      <c r="AS320" s="432"/>
      <c r="AT320" s="432"/>
      <c r="AU320" s="429">
        <f t="shared" si="2335"/>
        <v>0</v>
      </c>
      <c r="AV320" s="430">
        <v>0.294289866351475</v>
      </c>
      <c r="AW320" s="433">
        <f t="shared" si="2336"/>
        <v>0</v>
      </c>
      <c r="AX320" s="434">
        <f t="shared" si="2337"/>
        <v>0</v>
      </c>
      <c r="AY320" s="435"/>
      <c r="AZ320" s="426">
        <v>4.0</v>
      </c>
      <c r="BA320" s="427" t="s">
        <v>126</v>
      </c>
      <c r="BB320" s="428" t="s">
        <v>121</v>
      </c>
      <c r="BC320" s="428" t="s">
        <v>123</v>
      </c>
      <c r="BD320" s="429">
        <f>ADHB!BF320</f>
        <v>0</v>
      </c>
      <c r="BE320" s="429"/>
      <c r="BF320" s="429">
        <f t="shared" si="2338"/>
        <v>0</v>
      </c>
      <c r="BG320" s="430"/>
      <c r="BH320" s="429">
        <f t="shared" si="2339"/>
        <v>0</v>
      </c>
      <c r="BI320" s="431"/>
      <c r="BJ320" s="432"/>
      <c r="BK320" s="432"/>
      <c r="BL320" s="429">
        <f t="shared" si="2340"/>
        <v>0</v>
      </c>
      <c r="BM320" s="430">
        <v>0.294289866351475</v>
      </c>
      <c r="BN320" s="433">
        <f t="shared" si="2341"/>
        <v>0</v>
      </c>
      <c r="BO320" s="434">
        <f t="shared" si="2342"/>
        <v>0</v>
      </c>
      <c r="BP320" s="435"/>
      <c r="BQ320" s="426">
        <v>4.0</v>
      </c>
      <c r="BR320" s="427" t="s">
        <v>126</v>
      </c>
      <c r="BS320" s="428" t="s">
        <v>121</v>
      </c>
      <c r="BT320" s="428" t="s">
        <v>123</v>
      </c>
      <c r="BU320" s="429">
        <f>ADHB!BW320</f>
        <v>0</v>
      </c>
      <c r="BV320" s="429"/>
      <c r="BW320" s="429">
        <f t="shared" si="2343"/>
        <v>0</v>
      </c>
      <c r="BX320" s="430"/>
      <c r="BY320" s="429">
        <f t="shared" si="2344"/>
        <v>0</v>
      </c>
      <c r="BZ320" s="431"/>
      <c r="CA320" s="432"/>
      <c r="CB320" s="432"/>
      <c r="CC320" s="429">
        <f t="shared" si="2345"/>
        <v>0</v>
      </c>
      <c r="CD320" s="430">
        <v>0.294289866351475</v>
      </c>
      <c r="CE320" s="433">
        <f t="shared" si="2346"/>
        <v>0</v>
      </c>
      <c r="CF320" s="434">
        <f t="shared" si="2347"/>
        <v>0</v>
      </c>
      <c r="CG320" s="435"/>
      <c r="CH320" s="426">
        <v>4.0</v>
      </c>
      <c r="CI320" s="427" t="s">
        <v>126</v>
      </c>
      <c r="CJ320" s="428" t="s">
        <v>121</v>
      </c>
      <c r="CK320" s="428" t="s">
        <v>123</v>
      </c>
      <c r="CL320" s="429">
        <f>ADHB!CN320</f>
        <v>0</v>
      </c>
      <c r="CM320" s="429"/>
      <c r="CN320" s="429">
        <f t="shared" si="2348"/>
        <v>0</v>
      </c>
      <c r="CO320" s="430"/>
      <c r="CP320" s="429">
        <f t="shared" si="2349"/>
        <v>0</v>
      </c>
      <c r="CQ320" s="431"/>
      <c r="CR320" s="432"/>
      <c r="CS320" s="432"/>
      <c r="CT320" s="429">
        <f t="shared" si="2350"/>
        <v>0</v>
      </c>
      <c r="CU320" s="430">
        <v>0.294289866351475</v>
      </c>
      <c r="CV320" s="433">
        <f t="shared" si="2351"/>
        <v>0</v>
      </c>
      <c r="CW320" s="434">
        <f t="shared" si="2352"/>
        <v>0</v>
      </c>
      <c r="CX320" s="435"/>
      <c r="CY320" s="426">
        <v>4.0</v>
      </c>
      <c r="CZ320" s="427" t="s">
        <v>126</v>
      </c>
      <c r="DA320" s="428" t="s">
        <v>121</v>
      </c>
      <c r="DB320" s="428" t="s">
        <v>123</v>
      </c>
      <c r="DC320" s="429">
        <f>ADHB!DE320</f>
        <v>0</v>
      </c>
      <c r="DD320" s="429"/>
      <c r="DE320" s="429">
        <f t="shared" si="2353"/>
        <v>0</v>
      </c>
      <c r="DF320" s="430"/>
      <c r="DG320" s="429">
        <f t="shared" si="2354"/>
        <v>0</v>
      </c>
      <c r="DH320" s="431"/>
      <c r="DI320" s="432"/>
      <c r="DJ320" s="432"/>
      <c r="DK320" s="429">
        <f t="shared" si="2355"/>
        <v>0</v>
      </c>
      <c r="DL320" s="430">
        <v>0.294289866351475</v>
      </c>
      <c r="DM320" s="433">
        <f t="shared" si="2356"/>
        <v>0</v>
      </c>
      <c r="DN320" s="434">
        <f t="shared" si="2357"/>
        <v>0</v>
      </c>
      <c r="DO320" s="435"/>
      <c r="DP320" s="426">
        <v>4.0</v>
      </c>
      <c r="DQ320" s="427" t="s">
        <v>126</v>
      </c>
      <c r="DR320" s="428" t="s">
        <v>121</v>
      </c>
      <c r="DS320" s="428" t="s">
        <v>123</v>
      </c>
      <c r="DT320" s="429">
        <f>ADHB!DV320</f>
        <v>0</v>
      </c>
      <c r="DU320" s="429"/>
      <c r="DV320" s="429">
        <f t="shared" si="2358"/>
        <v>0</v>
      </c>
      <c r="DW320" s="430"/>
      <c r="DX320" s="429">
        <f t="shared" si="2359"/>
        <v>0</v>
      </c>
      <c r="DY320" s="431"/>
      <c r="DZ320" s="432"/>
      <c r="EA320" s="432"/>
      <c r="EB320" s="429">
        <f t="shared" si="2360"/>
        <v>0</v>
      </c>
      <c r="EC320" s="430">
        <v>0.294289866351475</v>
      </c>
      <c r="ED320" s="433">
        <f t="shared" si="2361"/>
        <v>0</v>
      </c>
      <c r="EE320" s="434">
        <f t="shared" si="2362"/>
        <v>0</v>
      </c>
      <c r="EF320" s="435"/>
      <c r="EG320" s="426">
        <v>4.0</v>
      </c>
      <c r="EH320" s="427" t="s">
        <v>126</v>
      </c>
      <c r="EI320" s="428" t="s">
        <v>121</v>
      </c>
      <c r="EJ320" s="428" t="s">
        <v>123</v>
      </c>
      <c r="EK320" s="429">
        <f>ADHB!EM320</f>
        <v>0</v>
      </c>
      <c r="EL320" s="429"/>
      <c r="EM320" s="429">
        <f t="shared" si="2363"/>
        <v>0</v>
      </c>
      <c r="EN320" s="430"/>
      <c r="EO320" s="429">
        <f t="shared" si="2364"/>
        <v>0</v>
      </c>
      <c r="EP320" s="431"/>
      <c r="EQ320" s="432"/>
      <c r="ER320" s="432"/>
      <c r="ES320" s="429">
        <f t="shared" si="2365"/>
        <v>0</v>
      </c>
      <c r="ET320" s="430">
        <v>0.294289866351475</v>
      </c>
      <c r="EU320" s="433">
        <f t="shared" si="2366"/>
        <v>0</v>
      </c>
      <c r="EV320" s="434">
        <f t="shared" si="2367"/>
        <v>0</v>
      </c>
      <c r="EW320" s="435"/>
      <c r="EX320" s="426">
        <v>4.0</v>
      </c>
      <c r="EY320" s="427" t="s">
        <v>126</v>
      </c>
      <c r="EZ320" s="428" t="s">
        <v>121</v>
      </c>
      <c r="FA320" s="428" t="s">
        <v>123</v>
      </c>
      <c r="FB320" s="429">
        <f>ADHB!FD320</f>
        <v>0</v>
      </c>
      <c r="FC320" s="429"/>
      <c r="FD320" s="429">
        <f t="shared" si="2368"/>
        <v>0</v>
      </c>
      <c r="FE320" s="430"/>
      <c r="FF320" s="429">
        <f t="shared" si="2369"/>
        <v>0</v>
      </c>
      <c r="FG320" s="431"/>
      <c r="FH320" s="432"/>
      <c r="FI320" s="432"/>
      <c r="FJ320" s="429">
        <f t="shared" si="2370"/>
        <v>0</v>
      </c>
      <c r="FK320" s="430">
        <v>0.294289866351475</v>
      </c>
      <c r="FL320" s="433">
        <f t="shared" si="2371"/>
        <v>0</v>
      </c>
      <c r="FM320" s="434">
        <f t="shared" si="2372"/>
        <v>0</v>
      </c>
      <c r="FN320" s="435"/>
      <c r="FO320" s="426">
        <v>4.0</v>
      </c>
      <c r="FP320" s="427" t="s">
        <v>126</v>
      </c>
      <c r="FQ320" s="428" t="s">
        <v>121</v>
      </c>
      <c r="FR320" s="428" t="s">
        <v>123</v>
      </c>
      <c r="FS320" s="429">
        <f>ADHB!FU320</f>
        <v>0</v>
      </c>
      <c r="FT320" s="429"/>
      <c r="FU320" s="429">
        <f t="shared" si="2373"/>
        <v>0</v>
      </c>
      <c r="FV320" s="430"/>
      <c r="FW320" s="429">
        <f t="shared" si="2374"/>
        <v>0</v>
      </c>
      <c r="FX320" s="431"/>
      <c r="FY320" s="432"/>
      <c r="FZ320" s="432"/>
      <c r="GA320" s="429">
        <f t="shared" si="2375"/>
        <v>0</v>
      </c>
      <c r="GB320" s="430">
        <v>0.294289866351475</v>
      </c>
      <c r="GC320" s="433">
        <f t="shared" si="2376"/>
        <v>0</v>
      </c>
      <c r="GD320" s="434">
        <f t="shared" si="2377"/>
        <v>0</v>
      </c>
      <c r="GE320" s="435"/>
      <c r="GF320" s="426">
        <v>4.0</v>
      </c>
      <c r="GG320" s="427" t="s">
        <v>126</v>
      </c>
      <c r="GH320" s="428" t="s">
        <v>121</v>
      </c>
      <c r="GI320" s="428" t="s">
        <v>123</v>
      </c>
      <c r="GJ320" s="429">
        <f>ADHB!GL320</f>
        <v>0</v>
      </c>
      <c r="GK320" s="429"/>
      <c r="GL320" s="429">
        <f t="shared" si="2378"/>
        <v>0</v>
      </c>
      <c r="GM320" s="430"/>
      <c r="GN320" s="429">
        <f t="shared" si="2379"/>
        <v>0</v>
      </c>
      <c r="GO320" s="431"/>
      <c r="GP320" s="432"/>
      <c r="GQ320" s="432"/>
      <c r="GR320" s="429">
        <f t="shared" si="2380"/>
        <v>0</v>
      </c>
      <c r="GS320" s="430">
        <v>0.294289866351475</v>
      </c>
      <c r="GT320" s="433">
        <f t="shared" si="2381"/>
        <v>0</v>
      </c>
      <c r="GU320" s="434">
        <f t="shared" si="2382"/>
        <v>0</v>
      </c>
      <c r="GV320" s="435"/>
      <c r="GW320" s="426">
        <v>4.0</v>
      </c>
      <c r="GX320" s="427" t="s">
        <v>126</v>
      </c>
      <c r="GY320" s="428" t="s">
        <v>121</v>
      </c>
      <c r="GZ320" s="428" t="s">
        <v>123</v>
      </c>
      <c r="HA320" s="429">
        <f>ADHB!HC320</f>
        <v>0</v>
      </c>
      <c r="HB320" s="429"/>
      <c r="HC320" s="429">
        <f t="shared" si="2383"/>
        <v>0</v>
      </c>
      <c r="HD320" s="430"/>
      <c r="HE320" s="429">
        <f t="shared" si="2384"/>
        <v>0</v>
      </c>
      <c r="HF320" s="431"/>
      <c r="HG320" s="432"/>
      <c r="HH320" s="432"/>
      <c r="HI320" s="429">
        <f t="shared" si="2385"/>
        <v>0</v>
      </c>
      <c r="HJ320" s="430">
        <v>0.294289866351475</v>
      </c>
      <c r="HK320" s="433">
        <f t="shared" si="2386"/>
        <v>0</v>
      </c>
      <c r="HL320" s="434">
        <f t="shared" si="2387"/>
        <v>0</v>
      </c>
      <c r="HM320" s="435"/>
      <c r="HN320" s="426">
        <v>4.0</v>
      </c>
      <c r="HO320" s="427" t="s">
        <v>126</v>
      </c>
      <c r="HP320" s="428" t="s">
        <v>121</v>
      </c>
      <c r="HQ320" s="428" t="s">
        <v>123</v>
      </c>
      <c r="HR320" s="429">
        <f>ADHB!HT320</f>
        <v>0</v>
      </c>
      <c r="HS320" s="429"/>
      <c r="HT320" s="429">
        <f t="shared" si="2388"/>
        <v>0</v>
      </c>
      <c r="HU320" s="430"/>
      <c r="HV320" s="429">
        <f t="shared" si="2389"/>
        <v>0</v>
      </c>
      <c r="HW320" s="431"/>
      <c r="HX320" s="432"/>
      <c r="HY320" s="432"/>
      <c r="HZ320" s="429">
        <f t="shared" si="2390"/>
        <v>0</v>
      </c>
      <c r="IA320" s="430">
        <v>0.294289866351475</v>
      </c>
      <c r="IB320" s="433">
        <f t="shared" si="2391"/>
        <v>0</v>
      </c>
      <c r="IC320" s="434">
        <f t="shared" si="2392"/>
        <v>0</v>
      </c>
      <c r="ID320" s="435"/>
      <c r="IE320" s="426">
        <v>4.0</v>
      </c>
      <c r="IF320" s="427" t="s">
        <v>126</v>
      </c>
      <c r="IG320" s="428" t="s">
        <v>121</v>
      </c>
      <c r="IH320" s="428" t="s">
        <v>123</v>
      </c>
      <c r="II320" s="429">
        <f>ADHB!IK320</f>
        <v>0</v>
      </c>
      <c r="IJ320" s="429"/>
      <c r="IK320" s="429">
        <f t="shared" si="2393"/>
        <v>0</v>
      </c>
      <c r="IL320" s="430"/>
      <c r="IM320" s="429">
        <f t="shared" si="2394"/>
        <v>0</v>
      </c>
      <c r="IN320" s="431"/>
      <c r="IO320" s="432"/>
      <c r="IP320" s="432"/>
      <c r="IQ320" s="429">
        <f t="shared" si="2395"/>
        <v>0</v>
      </c>
      <c r="IR320" s="430">
        <v>0.294289866351475</v>
      </c>
      <c r="IS320" s="433">
        <f t="shared" si="2396"/>
        <v>0</v>
      </c>
      <c r="IT320" s="434">
        <f t="shared" si="2397"/>
        <v>0</v>
      </c>
      <c r="IU320" s="435"/>
      <c r="IV320" s="426">
        <v>4.0</v>
      </c>
      <c r="IW320" s="427" t="s">
        <v>126</v>
      </c>
      <c r="IX320" s="428" t="s">
        <v>121</v>
      </c>
      <c r="IY320" s="428" t="s">
        <v>123</v>
      </c>
      <c r="IZ320" s="429">
        <f>ADHB!JB320</f>
        <v>0</v>
      </c>
      <c r="JA320" s="429"/>
      <c r="JB320" s="429">
        <f t="shared" si="2398"/>
        <v>0</v>
      </c>
      <c r="JC320" s="430"/>
      <c r="JD320" s="429">
        <f t="shared" si="2399"/>
        <v>0</v>
      </c>
      <c r="JE320" s="431"/>
      <c r="JF320" s="432"/>
      <c r="JG320" s="432"/>
      <c r="JH320" s="429">
        <f t="shared" si="2400"/>
        <v>0</v>
      </c>
      <c r="JI320" s="430">
        <v>0.294289866351475</v>
      </c>
      <c r="JJ320" s="433">
        <f t="shared" si="2401"/>
        <v>0</v>
      </c>
      <c r="JK320" s="434">
        <f t="shared" si="2402"/>
        <v>0</v>
      </c>
      <c r="JL320" s="435"/>
      <c r="JM320" s="426">
        <v>4.0</v>
      </c>
      <c r="JN320" s="427" t="s">
        <v>126</v>
      </c>
      <c r="JO320" s="428" t="s">
        <v>121</v>
      </c>
      <c r="JP320" s="428" t="s">
        <v>123</v>
      </c>
      <c r="JQ320" s="429">
        <f>ADHB!JS320</f>
        <v>0</v>
      </c>
      <c r="JR320" s="429"/>
      <c r="JS320" s="429">
        <f t="shared" si="2403"/>
        <v>0</v>
      </c>
      <c r="JT320" s="430"/>
      <c r="JU320" s="429">
        <f t="shared" si="2404"/>
        <v>0</v>
      </c>
      <c r="JV320" s="431"/>
      <c r="JW320" s="432"/>
      <c r="JX320" s="432"/>
      <c r="JY320" s="429">
        <f t="shared" si="2405"/>
        <v>0</v>
      </c>
      <c r="JZ320" s="430">
        <v>0.294289866351475</v>
      </c>
      <c r="KA320" s="433">
        <f t="shared" si="2406"/>
        <v>0</v>
      </c>
      <c r="KB320" s="434">
        <f t="shared" si="2407"/>
        <v>0</v>
      </c>
      <c r="KC320" s="435"/>
      <c r="KD320" s="426">
        <v>4.0</v>
      </c>
      <c r="KE320" s="427" t="s">
        <v>126</v>
      </c>
      <c r="KF320" s="428" t="s">
        <v>121</v>
      </c>
      <c r="KG320" s="428" t="s">
        <v>123</v>
      </c>
      <c r="KH320" s="429">
        <f>ADHB!KJ320</f>
        <v>0</v>
      </c>
      <c r="KI320" s="429"/>
      <c r="KJ320" s="429">
        <f t="shared" si="2408"/>
        <v>0</v>
      </c>
      <c r="KK320" s="430"/>
      <c r="KL320" s="429">
        <f t="shared" si="2409"/>
        <v>0</v>
      </c>
      <c r="KM320" s="431"/>
      <c r="KN320" s="432"/>
      <c r="KO320" s="432"/>
      <c r="KP320" s="429">
        <f t="shared" si="2410"/>
        <v>0</v>
      </c>
      <c r="KQ320" s="430">
        <v>0.294289866351475</v>
      </c>
      <c r="KR320" s="433">
        <f t="shared" si="2411"/>
        <v>0</v>
      </c>
      <c r="KS320" s="434">
        <f t="shared" si="2412"/>
        <v>0</v>
      </c>
      <c r="KT320" s="435"/>
      <c r="KU320" s="436"/>
    </row>
    <row r="321" ht="15.75" customHeight="1">
      <c r="A321" s="426">
        <v>5.0</v>
      </c>
      <c r="B321" s="427" t="s">
        <v>127</v>
      </c>
      <c r="C321" s="428" t="s">
        <v>121</v>
      </c>
      <c r="D321" s="428" t="s">
        <v>123</v>
      </c>
      <c r="E321" s="429">
        <f>ADHB!G321</f>
        <v>0</v>
      </c>
      <c r="F321" s="429"/>
      <c r="G321" s="429">
        <f t="shared" si="2323"/>
        <v>0</v>
      </c>
      <c r="H321" s="430"/>
      <c r="I321" s="429">
        <f t="shared" si="2324"/>
        <v>0</v>
      </c>
      <c r="J321" s="431"/>
      <c r="K321" s="432"/>
      <c r="L321" s="432"/>
      <c r="M321" s="429">
        <f t="shared" si="2325"/>
        <v>0</v>
      </c>
      <c r="N321" s="430">
        <v>0.294289866351475</v>
      </c>
      <c r="O321" s="433">
        <f t="shared" si="2326"/>
        <v>0</v>
      </c>
      <c r="P321" s="434">
        <f t="shared" si="2327"/>
        <v>0</v>
      </c>
      <c r="Q321" s="435"/>
      <c r="R321" s="426">
        <v>5.0</v>
      </c>
      <c r="S321" s="427" t="s">
        <v>127</v>
      </c>
      <c r="T321" s="428" t="s">
        <v>121</v>
      </c>
      <c r="U321" s="428" t="s">
        <v>123</v>
      </c>
      <c r="V321" s="429">
        <f>ADHB!X321</f>
        <v>0</v>
      </c>
      <c r="W321" s="429"/>
      <c r="X321" s="429">
        <f t="shared" si="2328"/>
        <v>0</v>
      </c>
      <c r="Y321" s="430"/>
      <c r="Z321" s="429">
        <f t="shared" si="2329"/>
        <v>0</v>
      </c>
      <c r="AA321" s="431"/>
      <c r="AB321" s="432"/>
      <c r="AC321" s="432"/>
      <c r="AD321" s="429">
        <f t="shared" si="2330"/>
        <v>0</v>
      </c>
      <c r="AE321" s="430">
        <v>0.294289866351475</v>
      </c>
      <c r="AF321" s="433">
        <f t="shared" si="2331"/>
        <v>0</v>
      </c>
      <c r="AG321" s="434">
        <f t="shared" si="2332"/>
        <v>0</v>
      </c>
      <c r="AH321" s="435"/>
      <c r="AI321" s="426">
        <v>5.0</v>
      </c>
      <c r="AJ321" s="427" t="s">
        <v>127</v>
      </c>
      <c r="AK321" s="428" t="s">
        <v>121</v>
      </c>
      <c r="AL321" s="428" t="s">
        <v>123</v>
      </c>
      <c r="AM321" s="429">
        <f>ADHB!AO321</f>
        <v>0</v>
      </c>
      <c r="AN321" s="429"/>
      <c r="AO321" s="429">
        <f t="shared" si="2333"/>
        <v>0</v>
      </c>
      <c r="AP321" s="430"/>
      <c r="AQ321" s="429">
        <f t="shared" si="2334"/>
        <v>0</v>
      </c>
      <c r="AR321" s="431"/>
      <c r="AS321" s="432"/>
      <c r="AT321" s="432"/>
      <c r="AU321" s="429">
        <f t="shared" si="2335"/>
        <v>0</v>
      </c>
      <c r="AV321" s="430">
        <v>0.294289866351475</v>
      </c>
      <c r="AW321" s="433">
        <f t="shared" si="2336"/>
        <v>0</v>
      </c>
      <c r="AX321" s="434">
        <f t="shared" si="2337"/>
        <v>0</v>
      </c>
      <c r="AY321" s="435"/>
      <c r="AZ321" s="426">
        <v>5.0</v>
      </c>
      <c r="BA321" s="427" t="s">
        <v>127</v>
      </c>
      <c r="BB321" s="428" t="s">
        <v>121</v>
      </c>
      <c r="BC321" s="428" t="s">
        <v>123</v>
      </c>
      <c r="BD321" s="429">
        <f>ADHB!BF321</f>
        <v>0</v>
      </c>
      <c r="BE321" s="429"/>
      <c r="BF321" s="429">
        <f t="shared" si="2338"/>
        <v>0</v>
      </c>
      <c r="BG321" s="430"/>
      <c r="BH321" s="429">
        <f t="shared" si="2339"/>
        <v>0</v>
      </c>
      <c r="BI321" s="431"/>
      <c r="BJ321" s="432"/>
      <c r="BK321" s="432"/>
      <c r="BL321" s="429">
        <f t="shared" si="2340"/>
        <v>0</v>
      </c>
      <c r="BM321" s="430">
        <v>0.294289866351475</v>
      </c>
      <c r="BN321" s="433">
        <f t="shared" si="2341"/>
        <v>0</v>
      </c>
      <c r="BO321" s="434">
        <f t="shared" si="2342"/>
        <v>0</v>
      </c>
      <c r="BP321" s="435"/>
      <c r="BQ321" s="426">
        <v>5.0</v>
      </c>
      <c r="BR321" s="427" t="s">
        <v>127</v>
      </c>
      <c r="BS321" s="428" t="s">
        <v>121</v>
      </c>
      <c r="BT321" s="428" t="s">
        <v>123</v>
      </c>
      <c r="BU321" s="429">
        <f>ADHB!BW321</f>
        <v>0</v>
      </c>
      <c r="BV321" s="429"/>
      <c r="BW321" s="429">
        <f t="shared" si="2343"/>
        <v>0</v>
      </c>
      <c r="BX321" s="430"/>
      <c r="BY321" s="429">
        <f t="shared" si="2344"/>
        <v>0</v>
      </c>
      <c r="BZ321" s="431"/>
      <c r="CA321" s="432"/>
      <c r="CB321" s="432"/>
      <c r="CC321" s="429">
        <f t="shared" si="2345"/>
        <v>0</v>
      </c>
      <c r="CD321" s="430">
        <v>0.294289866351475</v>
      </c>
      <c r="CE321" s="433">
        <f t="shared" si="2346"/>
        <v>0</v>
      </c>
      <c r="CF321" s="434">
        <f t="shared" si="2347"/>
        <v>0</v>
      </c>
      <c r="CG321" s="435"/>
      <c r="CH321" s="426">
        <v>5.0</v>
      </c>
      <c r="CI321" s="427" t="s">
        <v>127</v>
      </c>
      <c r="CJ321" s="428" t="s">
        <v>121</v>
      </c>
      <c r="CK321" s="428" t="s">
        <v>123</v>
      </c>
      <c r="CL321" s="429">
        <f>ADHB!CN321</f>
        <v>0</v>
      </c>
      <c r="CM321" s="429"/>
      <c r="CN321" s="429">
        <f t="shared" si="2348"/>
        <v>0</v>
      </c>
      <c r="CO321" s="430"/>
      <c r="CP321" s="429">
        <f t="shared" si="2349"/>
        <v>0</v>
      </c>
      <c r="CQ321" s="431"/>
      <c r="CR321" s="432"/>
      <c r="CS321" s="432"/>
      <c r="CT321" s="429">
        <f t="shared" si="2350"/>
        <v>0</v>
      </c>
      <c r="CU321" s="430">
        <v>0.294289866351475</v>
      </c>
      <c r="CV321" s="433">
        <f t="shared" si="2351"/>
        <v>0</v>
      </c>
      <c r="CW321" s="434">
        <f t="shared" si="2352"/>
        <v>0</v>
      </c>
      <c r="CX321" s="435"/>
      <c r="CY321" s="426">
        <v>5.0</v>
      </c>
      <c r="CZ321" s="427" t="s">
        <v>127</v>
      </c>
      <c r="DA321" s="428" t="s">
        <v>121</v>
      </c>
      <c r="DB321" s="428" t="s">
        <v>123</v>
      </c>
      <c r="DC321" s="429">
        <f>ADHB!DE321</f>
        <v>0</v>
      </c>
      <c r="DD321" s="429"/>
      <c r="DE321" s="429">
        <f t="shared" si="2353"/>
        <v>0</v>
      </c>
      <c r="DF321" s="430"/>
      <c r="DG321" s="429">
        <f t="shared" si="2354"/>
        <v>0</v>
      </c>
      <c r="DH321" s="431"/>
      <c r="DI321" s="432"/>
      <c r="DJ321" s="432"/>
      <c r="DK321" s="429">
        <f t="shared" si="2355"/>
        <v>0</v>
      </c>
      <c r="DL321" s="430">
        <v>0.294289866351475</v>
      </c>
      <c r="DM321" s="433">
        <f t="shared" si="2356"/>
        <v>0</v>
      </c>
      <c r="DN321" s="434">
        <f t="shared" si="2357"/>
        <v>0</v>
      </c>
      <c r="DO321" s="435"/>
      <c r="DP321" s="426">
        <v>5.0</v>
      </c>
      <c r="DQ321" s="427" t="s">
        <v>127</v>
      </c>
      <c r="DR321" s="428" t="s">
        <v>121</v>
      </c>
      <c r="DS321" s="428" t="s">
        <v>123</v>
      </c>
      <c r="DT321" s="429">
        <f>ADHB!DV321</f>
        <v>0</v>
      </c>
      <c r="DU321" s="429"/>
      <c r="DV321" s="429">
        <f t="shared" si="2358"/>
        <v>0</v>
      </c>
      <c r="DW321" s="430"/>
      <c r="DX321" s="429">
        <f t="shared" si="2359"/>
        <v>0</v>
      </c>
      <c r="DY321" s="431"/>
      <c r="DZ321" s="432"/>
      <c r="EA321" s="432"/>
      <c r="EB321" s="429">
        <f t="shared" si="2360"/>
        <v>0</v>
      </c>
      <c r="EC321" s="430">
        <v>0.294289866351475</v>
      </c>
      <c r="ED321" s="433">
        <f t="shared" si="2361"/>
        <v>0</v>
      </c>
      <c r="EE321" s="434">
        <f t="shared" si="2362"/>
        <v>0</v>
      </c>
      <c r="EF321" s="435"/>
      <c r="EG321" s="426">
        <v>5.0</v>
      </c>
      <c r="EH321" s="427" t="s">
        <v>127</v>
      </c>
      <c r="EI321" s="428" t="s">
        <v>121</v>
      </c>
      <c r="EJ321" s="428" t="s">
        <v>123</v>
      </c>
      <c r="EK321" s="429">
        <f>ADHB!EM321</f>
        <v>0</v>
      </c>
      <c r="EL321" s="429"/>
      <c r="EM321" s="429">
        <f t="shared" si="2363"/>
        <v>0</v>
      </c>
      <c r="EN321" s="430"/>
      <c r="EO321" s="429">
        <f t="shared" si="2364"/>
        <v>0</v>
      </c>
      <c r="EP321" s="431"/>
      <c r="EQ321" s="432"/>
      <c r="ER321" s="432"/>
      <c r="ES321" s="429">
        <f t="shared" si="2365"/>
        <v>0</v>
      </c>
      <c r="ET321" s="430">
        <v>0.294289866351475</v>
      </c>
      <c r="EU321" s="433">
        <f t="shared" si="2366"/>
        <v>0</v>
      </c>
      <c r="EV321" s="434">
        <f t="shared" si="2367"/>
        <v>0</v>
      </c>
      <c r="EW321" s="435"/>
      <c r="EX321" s="426">
        <v>5.0</v>
      </c>
      <c r="EY321" s="427" t="s">
        <v>127</v>
      </c>
      <c r="EZ321" s="428" t="s">
        <v>121</v>
      </c>
      <c r="FA321" s="428" t="s">
        <v>123</v>
      </c>
      <c r="FB321" s="429">
        <f>ADHB!FD321</f>
        <v>0</v>
      </c>
      <c r="FC321" s="429"/>
      <c r="FD321" s="429">
        <f t="shared" si="2368"/>
        <v>0</v>
      </c>
      <c r="FE321" s="430"/>
      <c r="FF321" s="429">
        <f t="shared" si="2369"/>
        <v>0</v>
      </c>
      <c r="FG321" s="431"/>
      <c r="FH321" s="432"/>
      <c r="FI321" s="432"/>
      <c r="FJ321" s="429">
        <f t="shared" si="2370"/>
        <v>0</v>
      </c>
      <c r="FK321" s="430">
        <v>0.294289866351475</v>
      </c>
      <c r="FL321" s="433">
        <f t="shared" si="2371"/>
        <v>0</v>
      </c>
      <c r="FM321" s="434">
        <f t="shared" si="2372"/>
        <v>0</v>
      </c>
      <c r="FN321" s="435"/>
      <c r="FO321" s="426">
        <v>5.0</v>
      </c>
      <c r="FP321" s="427" t="s">
        <v>127</v>
      </c>
      <c r="FQ321" s="428" t="s">
        <v>121</v>
      </c>
      <c r="FR321" s="428" t="s">
        <v>123</v>
      </c>
      <c r="FS321" s="429">
        <f>ADHB!FU321</f>
        <v>0</v>
      </c>
      <c r="FT321" s="429"/>
      <c r="FU321" s="429">
        <f t="shared" si="2373"/>
        <v>0</v>
      </c>
      <c r="FV321" s="430"/>
      <c r="FW321" s="429">
        <f t="shared" si="2374"/>
        <v>0</v>
      </c>
      <c r="FX321" s="431"/>
      <c r="FY321" s="432"/>
      <c r="FZ321" s="432"/>
      <c r="GA321" s="429">
        <f t="shared" si="2375"/>
        <v>0</v>
      </c>
      <c r="GB321" s="430">
        <v>0.294289866351475</v>
      </c>
      <c r="GC321" s="433">
        <f t="shared" si="2376"/>
        <v>0</v>
      </c>
      <c r="GD321" s="434">
        <f t="shared" si="2377"/>
        <v>0</v>
      </c>
      <c r="GE321" s="435"/>
      <c r="GF321" s="426">
        <v>5.0</v>
      </c>
      <c r="GG321" s="427" t="s">
        <v>127</v>
      </c>
      <c r="GH321" s="428" t="s">
        <v>121</v>
      </c>
      <c r="GI321" s="428" t="s">
        <v>123</v>
      </c>
      <c r="GJ321" s="429">
        <f>ADHB!GL321</f>
        <v>0</v>
      </c>
      <c r="GK321" s="429"/>
      <c r="GL321" s="429">
        <f t="shared" si="2378"/>
        <v>0</v>
      </c>
      <c r="GM321" s="430"/>
      <c r="GN321" s="429">
        <f t="shared" si="2379"/>
        <v>0</v>
      </c>
      <c r="GO321" s="431"/>
      <c r="GP321" s="432"/>
      <c r="GQ321" s="432"/>
      <c r="GR321" s="429">
        <f t="shared" si="2380"/>
        <v>0</v>
      </c>
      <c r="GS321" s="430">
        <v>0.294289866351475</v>
      </c>
      <c r="GT321" s="433">
        <f t="shared" si="2381"/>
        <v>0</v>
      </c>
      <c r="GU321" s="434">
        <f t="shared" si="2382"/>
        <v>0</v>
      </c>
      <c r="GV321" s="435"/>
      <c r="GW321" s="426">
        <v>5.0</v>
      </c>
      <c r="GX321" s="427" t="s">
        <v>127</v>
      </c>
      <c r="GY321" s="428" t="s">
        <v>121</v>
      </c>
      <c r="GZ321" s="428" t="s">
        <v>123</v>
      </c>
      <c r="HA321" s="429">
        <f>ADHB!HC321</f>
        <v>0</v>
      </c>
      <c r="HB321" s="429"/>
      <c r="HC321" s="429">
        <f t="shared" si="2383"/>
        <v>0</v>
      </c>
      <c r="HD321" s="430"/>
      <c r="HE321" s="429">
        <f t="shared" si="2384"/>
        <v>0</v>
      </c>
      <c r="HF321" s="431"/>
      <c r="HG321" s="432"/>
      <c r="HH321" s="432"/>
      <c r="HI321" s="429">
        <f t="shared" si="2385"/>
        <v>0</v>
      </c>
      <c r="HJ321" s="430">
        <v>0.294289866351475</v>
      </c>
      <c r="HK321" s="433">
        <f t="shared" si="2386"/>
        <v>0</v>
      </c>
      <c r="HL321" s="434">
        <f t="shared" si="2387"/>
        <v>0</v>
      </c>
      <c r="HM321" s="435"/>
      <c r="HN321" s="426">
        <v>5.0</v>
      </c>
      <c r="HO321" s="427" t="s">
        <v>127</v>
      </c>
      <c r="HP321" s="428" t="s">
        <v>121</v>
      </c>
      <c r="HQ321" s="428" t="s">
        <v>123</v>
      </c>
      <c r="HR321" s="429">
        <f>ADHB!HT321</f>
        <v>0</v>
      </c>
      <c r="HS321" s="429"/>
      <c r="HT321" s="429">
        <f t="shared" si="2388"/>
        <v>0</v>
      </c>
      <c r="HU321" s="430"/>
      <c r="HV321" s="429">
        <f t="shared" si="2389"/>
        <v>0</v>
      </c>
      <c r="HW321" s="431"/>
      <c r="HX321" s="432"/>
      <c r="HY321" s="432"/>
      <c r="HZ321" s="429">
        <f t="shared" si="2390"/>
        <v>0</v>
      </c>
      <c r="IA321" s="430">
        <v>0.294289866351475</v>
      </c>
      <c r="IB321" s="433">
        <f t="shared" si="2391"/>
        <v>0</v>
      </c>
      <c r="IC321" s="434">
        <f t="shared" si="2392"/>
        <v>0</v>
      </c>
      <c r="ID321" s="435"/>
      <c r="IE321" s="426">
        <v>5.0</v>
      </c>
      <c r="IF321" s="427" t="s">
        <v>127</v>
      </c>
      <c r="IG321" s="428" t="s">
        <v>121</v>
      </c>
      <c r="IH321" s="428" t="s">
        <v>123</v>
      </c>
      <c r="II321" s="429">
        <f>ADHB!IK321</f>
        <v>0</v>
      </c>
      <c r="IJ321" s="429"/>
      <c r="IK321" s="429">
        <f t="shared" si="2393"/>
        <v>0</v>
      </c>
      <c r="IL321" s="430"/>
      <c r="IM321" s="429">
        <f t="shared" si="2394"/>
        <v>0</v>
      </c>
      <c r="IN321" s="431"/>
      <c r="IO321" s="432"/>
      <c r="IP321" s="432"/>
      <c r="IQ321" s="429">
        <f t="shared" si="2395"/>
        <v>0</v>
      </c>
      <c r="IR321" s="430">
        <v>0.294289866351475</v>
      </c>
      <c r="IS321" s="433">
        <f t="shared" si="2396"/>
        <v>0</v>
      </c>
      <c r="IT321" s="434">
        <f t="shared" si="2397"/>
        <v>0</v>
      </c>
      <c r="IU321" s="435"/>
      <c r="IV321" s="426">
        <v>5.0</v>
      </c>
      <c r="IW321" s="427" t="s">
        <v>127</v>
      </c>
      <c r="IX321" s="428" t="s">
        <v>121</v>
      </c>
      <c r="IY321" s="428" t="s">
        <v>123</v>
      </c>
      <c r="IZ321" s="429">
        <f>ADHB!JB321</f>
        <v>0</v>
      </c>
      <c r="JA321" s="429"/>
      <c r="JB321" s="429">
        <f t="shared" si="2398"/>
        <v>0</v>
      </c>
      <c r="JC321" s="430"/>
      <c r="JD321" s="429">
        <f t="shared" si="2399"/>
        <v>0</v>
      </c>
      <c r="JE321" s="431"/>
      <c r="JF321" s="432"/>
      <c r="JG321" s="432"/>
      <c r="JH321" s="429">
        <f t="shared" si="2400"/>
        <v>0</v>
      </c>
      <c r="JI321" s="430">
        <v>0.294289866351475</v>
      </c>
      <c r="JJ321" s="433">
        <f t="shared" si="2401"/>
        <v>0</v>
      </c>
      <c r="JK321" s="434">
        <f t="shared" si="2402"/>
        <v>0</v>
      </c>
      <c r="JL321" s="435"/>
      <c r="JM321" s="426">
        <v>5.0</v>
      </c>
      <c r="JN321" s="427" t="s">
        <v>127</v>
      </c>
      <c r="JO321" s="428" t="s">
        <v>121</v>
      </c>
      <c r="JP321" s="428" t="s">
        <v>123</v>
      </c>
      <c r="JQ321" s="429">
        <f>ADHB!JS321</f>
        <v>0</v>
      </c>
      <c r="JR321" s="429"/>
      <c r="JS321" s="429">
        <f t="shared" si="2403"/>
        <v>0</v>
      </c>
      <c r="JT321" s="430"/>
      <c r="JU321" s="429">
        <f t="shared" si="2404"/>
        <v>0</v>
      </c>
      <c r="JV321" s="431"/>
      <c r="JW321" s="432"/>
      <c r="JX321" s="432"/>
      <c r="JY321" s="429">
        <f t="shared" si="2405"/>
        <v>0</v>
      </c>
      <c r="JZ321" s="430">
        <v>0.294289866351475</v>
      </c>
      <c r="KA321" s="433">
        <f t="shared" si="2406"/>
        <v>0</v>
      </c>
      <c r="KB321" s="434">
        <f t="shared" si="2407"/>
        <v>0</v>
      </c>
      <c r="KC321" s="435"/>
      <c r="KD321" s="426">
        <v>5.0</v>
      </c>
      <c r="KE321" s="427" t="s">
        <v>127</v>
      </c>
      <c r="KF321" s="428" t="s">
        <v>121</v>
      </c>
      <c r="KG321" s="428" t="s">
        <v>123</v>
      </c>
      <c r="KH321" s="429">
        <f>ADHB!KJ321</f>
        <v>0</v>
      </c>
      <c r="KI321" s="429"/>
      <c r="KJ321" s="429">
        <f t="shared" si="2408"/>
        <v>0</v>
      </c>
      <c r="KK321" s="430"/>
      <c r="KL321" s="429">
        <f t="shared" si="2409"/>
        <v>0</v>
      </c>
      <c r="KM321" s="431"/>
      <c r="KN321" s="432"/>
      <c r="KO321" s="432"/>
      <c r="KP321" s="429">
        <f t="shared" si="2410"/>
        <v>0</v>
      </c>
      <c r="KQ321" s="430">
        <v>0.294289866351475</v>
      </c>
      <c r="KR321" s="433">
        <f t="shared" si="2411"/>
        <v>0</v>
      </c>
      <c r="KS321" s="434">
        <f t="shared" si="2412"/>
        <v>0</v>
      </c>
      <c r="KT321" s="435"/>
      <c r="KU321" s="436"/>
    </row>
    <row r="322" ht="15.75" customHeight="1">
      <c r="A322" s="426">
        <v>6.0</v>
      </c>
      <c r="B322" s="427" t="s">
        <v>128</v>
      </c>
      <c r="C322" s="428" t="s">
        <v>121</v>
      </c>
      <c r="D322" s="428" t="s">
        <v>123</v>
      </c>
      <c r="E322" s="429">
        <f>ADHB!G322</f>
        <v>0</v>
      </c>
      <c r="F322" s="429"/>
      <c r="G322" s="429">
        <f t="shared" si="2323"/>
        <v>0</v>
      </c>
      <c r="H322" s="430"/>
      <c r="I322" s="429">
        <f t="shared" si="2324"/>
        <v>0</v>
      </c>
      <c r="J322" s="431"/>
      <c r="K322" s="432"/>
      <c r="L322" s="432"/>
      <c r="M322" s="429">
        <f t="shared" si="2325"/>
        <v>0</v>
      </c>
      <c r="N322" s="430">
        <v>0.294289866351475</v>
      </c>
      <c r="O322" s="433">
        <f t="shared" si="2326"/>
        <v>0</v>
      </c>
      <c r="P322" s="434">
        <f t="shared" si="2327"/>
        <v>0</v>
      </c>
      <c r="Q322" s="435"/>
      <c r="R322" s="426">
        <v>6.0</v>
      </c>
      <c r="S322" s="427" t="s">
        <v>128</v>
      </c>
      <c r="T322" s="428" t="s">
        <v>121</v>
      </c>
      <c r="U322" s="428" t="s">
        <v>123</v>
      </c>
      <c r="V322" s="429">
        <f>ADHB!X322</f>
        <v>0</v>
      </c>
      <c r="W322" s="429"/>
      <c r="X322" s="429">
        <f t="shared" si="2328"/>
        <v>0</v>
      </c>
      <c r="Y322" s="430"/>
      <c r="Z322" s="429">
        <f t="shared" si="2329"/>
        <v>0</v>
      </c>
      <c r="AA322" s="431"/>
      <c r="AB322" s="432"/>
      <c r="AC322" s="432"/>
      <c r="AD322" s="429">
        <f t="shared" si="2330"/>
        <v>0</v>
      </c>
      <c r="AE322" s="430">
        <v>0.294289866351475</v>
      </c>
      <c r="AF322" s="433">
        <f t="shared" si="2331"/>
        <v>0</v>
      </c>
      <c r="AG322" s="434">
        <f t="shared" si="2332"/>
        <v>0</v>
      </c>
      <c r="AH322" s="435"/>
      <c r="AI322" s="426">
        <v>6.0</v>
      </c>
      <c r="AJ322" s="427" t="s">
        <v>128</v>
      </c>
      <c r="AK322" s="428" t="s">
        <v>121</v>
      </c>
      <c r="AL322" s="428" t="s">
        <v>123</v>
      </c>
      <c r="AM322" s="429">
        <f>ADHB!AO322</f>
        <v>0</v>
      </c>
      <c r="AN322" s="429"/>
      <c r="AO322" s="429">
        <f t="shared" si="2333"/>
        <v>0</v>
      </c>
      <c r="AP322" s="430"/>
      <c r="AQ322" s="429">
        <f t="shared" si="2334"/>
        <v>0</v>
      </c>
      <c r="AR322" s="431"/>
      <c r="AS322" s="432"/>
      <c r="AT322" s="432"/>
      <c r="AU322" s="429">
        <f t="shared" si="2335"/>
        <v>0</v>
      </c>
      <c r="AV322" s="430">
        <v>0.294289866351475</v>
      </c>
      <c r="AW322" s="433">
        <f t="shared" si="2336"/>
        <v>0</v>
      </c>
      <c r="AX322" s="434">
        <f t="shared" si="2337"/>
        <v>0</v>
      </c>
      <c r="AY322" s="435"/>
      <c r="AZ322" s="426">
        <v>6.0</v>
      </c>
      <c r="BA322" s="427" t="s">
        <v>128</v>
      </c>
      <c r="BB322" s="428" t="s">
        <v>121</v>
      </c>
      <c r="BC322" s="428" t="s">
        <v>123</v>
      </c>
      <c r="BD322" s="429">
        <f>ADHB!BF322</f>
        <v>0</v>
      </c>
      <c r="BE322" s="429"/>
      <c r="BF322" s="429">
        <f t="shared" si="2338"/>
        <v>0</v>
      </c>
      <c r="BG322" s="430"/>
      <c r="BH322" s="429">
        <f t="shared" si="2339"/>
        <v>0</v>
      </c>
      <c r="BI322" s="431"/>
      <c r="BJ322" s="432"/>
      <c r="BK322" s="432"/>
      <c r="BL322" s="429">
        <f t="shared" si="2340"/>
        <v>0</v>
      </c>
      <c r="BM322" s="430">
        <v>0.294289866351475</v>
      </c>
      <c r="BN322" s="433">
        <f t="shared" si="2341"/>
        <v>0</v>
      </c>
      <c r="BO322" s="434">
        <f t="shared" si="2342"/>
        <v>0</v>
      </c>
      <c r="BP322" s="435"/>
      <c r="BQ322" s="426">
        <v>6.0</v>
      </c>
      <c r="BR322" s="427" t="s">
        <v>128</v>
      </c>
      <c r="BS322" s="428" t="s">
        <v>121</v>
      </c>
      <c r="BT322" s="428" t="s">
        <v>123</v>
      </c>
      <c r="BU322" s="429">
        <f>ADHB!BW322</f>
        <v>0</v>
      </c>
      <c r="BV322" s="429"/>
      <c r="BW322" s="429">
        <f t="shared" si="2343"/>
        <v>0</v>
      </c>
      <c r="BX322" s="430"/>
      <c r="BY322" s="429">
        <f t="shared" si="2344"/>
        <v>0</v>
      </c>
      <c r="BZ322" s="431"/>
      <c r="CA322" s="432"/>
      <c r="CB322" s="432"/>
      <c r="CC322" s="429">
        <f t="shared" si="2345"/>
        <v>0</v>
      </c>
      <c r="CD322" s="430">
        <v>0.294289866351475</v>
      </c>
      <c r="CE322" s="433">
        <f t="shared" si="2346"/>
        <v>0</v>
      </c>
      <c r="CF322" s="434">
        <f t="shared" si="2347"/>
        <v>0</v>
      </c>
      <c r="CG322" s="435"/>
      <c r="CH322" s="426">
        <v>6.0</v>
      </c>
      <c r="CI322" s="427" t="s">
        <v>128</v>
      </c>
      <c r="CJ322" s="428" t="s">
        <v>121</v>
      </c>
      <c r="CK322" s="428" t="s">
        <v>123</v>
      </c>
      <c r="CL322" s="429">
        <f>ADHB!CN322</f>
        <v>0</v>
      </c>
      <c r="CM322" s="429"/>
      <c r="CN322" s="429">
        <f t="shared" si="2348"/>
        <v>0</v>
      </c>
      <c r="CO322" s="430"/>
      <c r="CP322" s="429">
        <f t="shared" si="2349"/>
        <v>0</v>
      </c>
      <c r="CQ322" s="431"/>
      <c r="CR322" s="432"/>
      <c r="CS322" s="432"/>
      <c r="CT322" s="429">
        <f t="shared" si="2350"/>
        <v>0</v>
      </c>
      <c r="CU322" s="430">
        <v>0.294289866351475</v>
      </c>
      <c r="CV322" s="433">
        <f t="shared" si="2351"/>
        <v>0</v>
      </c>
      <c r="CW322" s="434">
        <f t="shared" si="2352"/>
        <v>0</v>
      </c>
      <c r="CX322" s="435"/>
      <c r="CY322" s="426">
        <v>6.0</v>
      </c>
      <c r="CZ322" s="427" t="s">
        <v>128</v>
      </c>
      <c r="DA322" s="428" t="s">
        <v>121</v>
      </c>
      <c r="DB322" s="428" t="s">
        <v>123</v>
      </c>
      <c r="DC322" s="429">
        <f>ADHB!DE322</f>
        <v>0</v>
      </c>
      <c r="DD322" s="429"/>
      <c r="DE322" s="429">
        <f t="shared" si="2353"/>
        <v>0</v>
      </c>
      <c r="DF322" s="430"/>
      <c r="DG322" s="429">
        <f t="shared" si="2354"/>
        <v>0</v>
      </c>
      <c r="DH322" s="431"/>
      <c r="DI322" s="432"/>
      <c r="DJ322" s="432"/>
      <c r="DK322" s="429">
        <f t="shared" si="2355"/>
        <v>0</v>
      </c>
      <c r="DL322" s="430">
        <v>0.294289866351475</v>
      </c>
      <c r="DM322" s="433">
        <f t="shared" si="2356"/>
        <v>0</v>
      </c>
      <c r="DN322" s="434">
        <f t="shared" si="2357"/>
        <v>0</v>
      </c>
      <c r="DO322" s="435"/>
      <c r="DP322" s="426">
        <v>6.0</v>
      </c>
      <c r="DQ322" s="427" t="s">
        <v>128</v>
      </c>
      <c r="DR322" s="428" t="s">
        <v>121</v>
      </c>
      <c r="DS322" s="428" t="s">
        <v>123</v>
      </c>
      <c r="DT322" s="429">
        <f>ADHB!DV322</f>
        <v>0</v>
      </c>
      <c r="DU322" s="429"/>
      <c r="DV322" s="429">
        <f t="shared" si="2358"/>
        <v>0</v>
      </c>
      <c r="DW322" s="430"/>
      <c r="DX322" s="429">
        <f t="shared" si="2359"/>
        <v>0</v>
      </c>
      <c r="DY322" s="431"/>
      <c r="DZ322" s="432"/>
      <c r="EA322" s="432"/>
      <c r="EB322" s="429">
        <f t="shared" si="2360"/>
        <v>0</v>
      </c>
      <c r="EC322" s="430">
        <v>0.294289866351475</v>
      </c>
      <c r="ED322" s="433">
        <f t="shared" si="2361"/>
        <v>0</v>
      </c>
      <c r="EE322" s="434">
        <f t="shared" si="2362"/>
        <v>0</v>
      </c>
      <c r="EF322" s="435"/>
      <c r="EG322" s="426">
        <v>6.0</v>
      </c>
      <c r="EH322" s="427" t="s">
        <v>128</v>
      </c>
      <c r="EI322" s="428" t="s">
        <v>121</v>
      </c>
      <c r="EJ322" s="428" t="s">
        <v>123</v>
      </c>
      <c r="EK322" s="429">
        <f>ADHB!EM322</f>
        <v>0</v>
      </c>
      <c r="EL322" s="429"/>
      <c r="EM322" s="429">
        <f t="shared" si="2363"/>
        <v>0</v>
      </c>
      <c r="EN322" s="430"/>
      <c r="EO322" s="429">
        <f t="shared" si="2364"/>
        <v>0</v>
      </c>
      <c r="EP322" s="431"/>
      <c r="EQ322" s="432"/>
      <c r="ER322" s="432"/>
      <c r="ES322" s="429">
        <f t="shared" si="2365"/>
        <v>0</v>
      </c>
      <c r="ET322" s="430">
        <v>0.294289866351475</v>
      </c>
      <c r="EU322" s="433">
        <f t="shared" si="2366"/>
        <v>0</v>
      </c>
      <c r="EV322" s="434">
        <f t="shared" si="2367"/>
        <v>0</v>
      </c>
      <c r="EW322" s="435"/>
      <c r="EX322" s="426">
        <v>6.0</v>
      </c>
      <c r="EY322" s="427" t="s">
        <v>128</v>
      </c>
      <c r="EZ322" s="428" t="s">
        <v>121</v>
      </c>
      <c r="FA322" s="428" t="s">
        <v>123</v>
      </c>
      <c r="FB322" s="429">
        <f>ADHB!FD322</f>
        <v>0</v>
      </c>
      <c r="FC322" s="429"/>
      <c r="FD322" s="429">
        <f t="shared" si="2368"/>
        <v>0</v>
      </c>
      <c r="FE322" s="430"/>
      <c r="FF322" s="429">
        <f t="shared" si="2369"/>
        <v>0</v>
      </c>
      <c r="FG322" s="431"/>
      <c r="FH322" s="432"/>
      <c r="FI322" s="432"/>
      <c r="FJ322" s="429">
        <f t="shared" si="2370"/>
        <v>0</v>
      </c>
      <c r="FK322" s="430">
        <v>0.294289866351475</v>
      </c>
      <c r="FL322" s="433">
        <f t="shared" si="2371"/>
        <v>0</v>
      </c>
      <c r="FM322" s="434">
        <f t="shared" si="2372"/>
        <v>0</v>
      </c>
      <c r="FN322" s="435"/>
      <c r="FO322" s="426">
        <v>6.0</v>
      </c>
      <c r="FP322" s="427" t="s">
        <v>128</v>
      </c>
      <c r="FQ322" s="428" t="s">
        <v>121</v>
      </c>
      <c r="FR322" s="428" t="s">
        <v>123</v>
      </c>
      <c r="FS322" s="429">
        <f>ADHB!FU322</f>
        <v>0</v>
      </c>
      <c r="FT322" s="429"/>
      <c r="FU322" s="429">
        <f t="shared" si="2373"/>
        <v>0</v>
      </c>
      <c r="FV322" s="430"/>
      <c r="FW322" s="429">
        <f t="shared" si="2374"/>
        <v>0</v>
      </c>
      <c r="FX322" s="431"/>
      <c r="FY322" s="432"/>
      <c r="FZ322" s="432"/>
      <c r="GA322" s="429">
        <f t="shared" si="2375"/>
        <v>0</v>
      </c>
      <c r="GB322" s="430">
        <v>0.294289866351475</v>
      </c>
      <c r="GC322" s="433">
        <f t="shared" si="2376"/>
        <v>0</v>
      </c>
      <c r="GD322" s="434">
        <f t="shared" si="2377"/>
        <v>0</v>
      </c>
      <c r="GE322" s="435"/>
      <c r="GF322" s="426">
        <v>6.0</v>
      </c>
      <c r="GG322" s="427" t="s">
        <v>128</v>
      </c>
      <c r="GH322" s="428" t="s">
        <v>121</v>
      </c>
      <c r="GI322" s="428" t="s">
        <v>123</v>
      </c>
      <c r="GJ322" s="429">
        <f>ADHB!GL322</f>
        <v>0</v>
      </c>
      <c r="GK322" s="429"/>
      <c r="GL322" s="429">
        <f t="shared" si="2378"/>
        <v>0</v>
      </c>
      <c r="GM322" s="430"/>
      <c r="GN322" s="429">
        <f t="shared" si="2379"/>
        <v>0</v>
      </c>
      <c r="GO322" s="431"/>
      <c r="GP322" s="432"/>
      <c r="GQ322" s="432"/>
      <c r="GR322" s="429">
        <f t="shared" si="2380"/>
        <v>0</v>
      </c>
      <c r="GS322" s="430">
        <v>0.294289866351475</v>
      </c>
      <c r="GT322" s="433">
        <f t="shared" si="2381"/>
        <v>0</v>
      </c>
      <c r="GU322" s="434">
        <f t="shared" si="2382"/>
        <v>0</v>
      </c>
      <c r="GV322" s="435"/>
      <c r="GW322" s="426">
        <v>6.0</v>
      </c>
      <c r="GX322" s="427" t="s">
        <v>128</v>
      </c>
      <c r="GY322" s="428" t="s">
        <v>121</v>
      </c>
      <c r="GZ322" s="428" t="s">
        <v>123</v>
      </c>
      <c r="HA322" s="429">
        <f>ADHB!HC322</f>
        <v>0</v>
      </c>
      <c r="HB322" s="429"/>
      <c r="HC322" s="429">
        <f t="shared" si="2383"/>
        <v>0</v>
      </c>
      <c r="HD322" s="430"/>
      <c r="HE322" s="429">
        <f t="shared" si="2384"/>
        <v>0</v>
      </c>
      <c r="HF322" s="431"/>
      <c r="HG322" s="432"/>
      <c r="HH322" s="432"/>
      <c r="HI322" s="429">
        <f t="shared" si="2385"/>
        <v>0</v>
      </c>
      <c r="HJ322" s="430">
        <v>0.294289866351475</v>
      </c>
      <c r="HK322" s="433">
        <f t="shared" si="2386"/>
        <v>0</v>
      </c>
      <c r="HL322" s="434">
        <f t="shared" si="2387"/>
        <v>0</v>
      </c>
      <c r="HM322" s="435"/>
      <c r="HN322" s="426">
        <v>6.0</v>
      </c>
      <c r="HO322" s="427" t="s">
        <v>128</v>
      </c>
      <c r="HP322" s="428" t="s">
        <v>121</v>
      </c>
      <c r="HQ322" s="428" t="s">
        <v>123</v>
      </c>
      <c r="HR322" s="429">
        <f>ADHB!HT322</f>
        <v>0</v>
      </c>
      <c r="HS322" s="429"/>
      <c r="HT322" s="429">
        <f t="shared" si="2388"/>
        <v>0</v>
      </c>
      <c r="HU322" s="430"/>
      <c r="HV322" s="429">
        <f t="shared" si="2389"/>
        <v>0</v>
      </c>
      <c r="HW322" s="431"/>
      <c r="HX322" s="432"/>
      <c r="HY322" s="432"/>
      <c r="HZ322" s="429">
        <f t="shared" si="2390"/>
        <v>0</v>
      </c>
      <c r="IA322" s="430">
        <v>0.294289866351475</v>
      </c>
      <c r="IB322" s="433">
        <f t="shared" si="2391"/>
        <v>0</v>
      </c>
      <c r="IC322" s="434">
        <f t="shared" si="2392"/>
        <v>0</v>
      </c>
      <c r="ID322" s="435"/>
      <c r="IE322" s="426">
        <v>6.0</v>
      </c>
      <c r="IF322" s="427" t="s">
        <v>128</v>
      </c>
      <c r="IG322" s="428" t="s">
        <v>121</v>
      </c>
      <c r="IH322" s="428" t="s">
        <v>123</v>
      </c>
      <c r="II322" s="429">
        <f>ADHB!IK322</f>
        <v>0</v>
      </c>
      <c r="IJ322" s="429"/>
      <c r="IK322" s="429">
        <f t="shared" si="2393"/>
        <v>0</v>
      </c>
      <c r="IL322" s="430"/>
      <c r="IM322" s="429">
        <f t="shared" si="2394"/>
        <v>0</v>
      </c>
      <c r="IN322" s="431"/>
      <c r="IO322" s="432"/>
      <c r="IP322" s="432"/>
      <c r="IQ322" s="429">
        <f t="shared" si="2395"/>
        <v>0</v>
      </c>
      <c r="IR322" s="430">
        <v>0.294289866351475</v>
      </c>
      <c r="IS322" s="433">
        <f t="shared" si="2396"/>
        <v>0</v>
      </c>
      <c r="IT322" s="434">
        <f t="shared" si="2397"/>
        <v>0</v>
      </c>
      <c r="IU322" s="435"/>
      <c r="IV322" s="426">
        <v>6.0</v>
      </c>
      <c r="IW322" s="427" t="s">
        <v>128</v>
      </c>
      <c r="IX322" s="428" t="s">
        <v>121</v>
      </c>
      <c r="IY322" s="428" t="s">
        <v>123</v>
      </c>
      <c r="IZ322" s="429">
        <f>ADHB!JB322</f>
        <v>0</v>
      </c>
      <c r="JA322" s="429"/>
      <c r="JB322" s="429">
        <f t="shared" si="2398"/>
        <v>0</v>
      </c>
      <c r="JC322" s="430"/>
      <c r="JD322" s="429">
        <f t="shared" si="2399"/>
        <v>0</v>
      </c>
      <c r="JE322" s="431"/>
      <c r="JF322" s="432"/>
      <c r="JG322" s="432"/>
      <c r="JH322" s="429">
        <f t="shared" si="2400"/>
        <v>0</v>
      </c>
      <c r="JI322" s="430">
        <v>0.294289866351475</v>
      </c>
      <c r="JJ322" s="433">
        <f t="shared" si="2401"/>
        <v>0</v>
      </c>
      <c r="JK322" s="434">
        <f t="shared" si="2402"/>
        <v>0</v>
      </c>
      <c r="JL322" s="435"/>
      <c r="JM322" s="426">
        <v>6.0</v>
      </c>
      <c r="JN322" s="427" t="s">
        <v>128</v>
      </c>
      <c r="JO322" s="428" t="s">
        <v>121</v>
      </c>
      <c r="JP322" s="428" t="s">
        <v>123</v>
      </c>
      <c r="JQ322" s="429">
        <f>ADHB!JS322</f>
        <v>0</v>
      </c>
      <c r="JR322" s="429"/>
      <c r="JS322" s="429">
        <f t="shared" si="2403"/>
        <v>0</v>
      </c>
      <c r="JT322" s="430"/>
      <c r="JU322" s="429">
        <f t="shared" si="2404"/>
        <v>0</v>
      </c>
      <c r="JV322" s="431"/>
      <c r="JW322" s="432"/>
      <c r="JX322" s="432"/>
      <c r="JY322" s="429">
        <f t="shared" si="2405"/>
        <v>0</v>
      </c>
      <c r="JZ322" s="430">
        <v>0.294289866351475</v>
      </c>
      <c r="KA322" s="433">
        <f t="shared" si="2406"/>
        <v>0</v>
      </c>
      <c r="KB322" s="434">
        <f t="shared" si="2407"/>
        <v>0</v>
      </c>
      <c r="KC322" s="435"/>
      <c r="KD322" s="426">
        <v>6.0</v>
      </c>
      <c r="KE322" s="427" t="s">
        <v>128</v>
      </c>
      <c r="KF322" s="428" t="s">
        <v>121</v>
      </c>
      <c r="KG322" s="428" t="s">
        <v>123</v>
      </c>
      <c r="KH322" s="429">
        <f>ADHB!KJ322</f>
        <v>0</v>
      </c>
      <c r="KI322" s="429"/>
      <c r="KJ322" s="429">
        <f t="shared" si="2408"/>
        <v>0</v>
      </c>
      <c r="KK322" s="430"/>
      <c r="KL322" s="429">
        <f t="shared" si="2409"/>
        <v>0</v>
      </c>
      <c r="KM322" s="431"/>
      <c r="KN322" s="432"/>
      <c r="KO322" s="432"/>
      <c r="KP322" s="429">
        <f t="shared" si="2410"/>
        <v>0</v>
      </c>
      <c r="KQ322" s="430">
        <v>0.294289866351475</v>
      </c>
      <c r="KR322" s="433">
        <f t="shared" si="2411"/>
        <v>0</v>
      </c>
      <c r="KS322" s="434">
        <f t="shared" si="2412"/>
        <v>0</v>
      </c>
      <c r="KT322" s="435"/>
      <c r="KU322" s="436"/>
    </row>
    <row r="323" ht="15.75" customHeight="1">
      <c r="A323" s="426">
        <v>7.0</v>
      </c>
      <c r="B323" s="427" t="s">
        <v>129</v>
      </c>
      <c r="C323" s="428" t="s">
        <v>121</v>
      </c>
      <c r="D323" s="428" t="s">
        <v>123</v>
      </c>
      <c r="E323" s="429">
        <f>ADHB!G323</f>
        <v>0</v>
      </c>
      <c r="F323" s="429"/>
      <c r="G323" s="429">
        <f t="shared" si="2323"/>
        <v>0</v>
      </c>
      <c r="H323" s="430"/>
      <c r="I323" s="429">
        <f t="shared" si="2324"/>
        <v>0</v>
      </c>
      <c r="J323" s="431"/>
      <c r="K323" s="432"/>
      <c r="L323" s="432"/>
      <c r="M323" s="429">
        <f t="shared" si="2325"/>
        <v>0</v>
      </c>
      <c r="N323" s="430">
        <v>0.294289866351475</v>
      </c>
      <c r="O323" s="433">
        <f t="shared" si="2326"/>
        <v>0</v>
      </c>
      <c r="P323" s="434">
        <f t="shared" si="2327"/>
        <v>0</v>
      </c>
      <c r="Q323" s="435"/>
      <c r="R323" s="426">
        <v>7.0</v>
      </c>
      <c r="S323" s="427" t="s">
        <v>129</v>
      </c>
      <c r="T323" s="428" t="s">
        <v>121</v>
      </c>
      <c r="U323" s="428" t="s">
        <v>123</v>
      </c>
      <c r="V323" s="429">
        <f>ADHB!X323</f>
        <v>0</v>
      </c>
      <c r="W323" s="429"/>
      <c r="X323" s="429">
        <f t="shared" si="2328"/>
        <v>0</v>
      </c>
      <c r="Y323" s="430"/>
      <c r="Z323" s="429">
        <f t="shared" si="2329"/>
        <v>0</v>
      </c>
      <c r="AA323" s="431"/>
      <c r="AB323" s="432"/>
      <c r="AC323" s="432"/>
      <c r="AD323" s="429">
        <f t="shared" si="2330"/>
        <v>0</v>
      </c>
      <c r="AE323" s="430">
        <v>0.294289866351475</v>
      </c>
      <c r="AF323" s="433">
        <f t="shared" si="2331"/>
        <v>0</v>
      </c>
      <c r="AG323" s="434">
        <f t="shared" si="2332"/>
        <v>0</v>
      </c>
      <c r="AH323" s="435"/>
      <c r="AI323" s="426">
        <v>7.0</v>
      </c>
      <c r="AJ323" s="427" t="s">
        <v>129</v>
      </c>
      <c r="AK323" s="428" t="s">
        <v>121</v>
      </c>
      <c r="AL323" s="428" t="s">
        <v>123</v>
      </c>
      <c r="AM323" s="429">
        <f>ADHB!AO323</f>
        <v>0</v>
      </c>
      <c r="AN323" s="429"/>
      <c r="AO323" s="429">
        <f t="shared" si="2333"/>
        <v>0</v>
      </c>
      <c r="AP323" s="430"/>
      <c r="AQ323" s="429">
        <f t="shared" si="2334"/>
        <v>0</v>
      </c>
      <c r="AR323" s="431"/>
      <c r="AS323" s="432"/>
      <c r="AT323" s="432"/>
      <c r="AU323" s="429">
        <f t="shared" si="2335"/>
        <v>0</v>
      </c>
      <c r="AV323" s="430">
        <v>0.294289866351475</v>
      </c>
      <c r="AW323" s="433">
        <f t="shared" si="2336"/>
        <v>0</v>
      </c>
      <c r="AX323" s="434">
        <f t="shared" si="2337"/>
        <v>0</v>
      </c>
      <c r="AY323" s="435"/>
      <c r="AZ323" s="426">
        <v>7.0</v>
      </c>
      <c r="BA323" s="427" t="s">
        <v>129</v>
      </c>
      <c r="BB323" s="428" t="s">
        <v>121</v>
      </c>
      <c r="BC323" s="428" t="s">
        <v>123</v>
      </c>
      <c r="BD323" s="429">
        <f>ADHB!BF323</f>
        <v>0</v>
      </c>
      <c r="BE323" s="429"/>
      <c r="BF323" s="429">
        <f t="shared" si="2338"/>
        <v>0</v>
      </c>
      <c r="BG323" s="430"/>
      <c r="BH323" s="429">
        <f t="shared" si="2339"/>
        <v>0</v>
      </c>
      <c r="BI323" s="431"/>
      <c r="BJ323" s="432"/>
      <c r="BK323" s="432"/>
      <c r="BL323" s="429">
        <f t="shared" si="2340"/>
        <v>0</v>
      </c>
      <c r="BM323" s="430">
        <v>0.294289866351475</v>
      </c>
      <c r="BN323" s="433">
        <f t="shared" si="2341"/>
        <v>0</v>
      </c>
      <c r="BO323" s="434">
        <f t="shared" si="2342"/>
        <v>0</v>
      </c>
      <c r="BP323" s="435"/>
      <c r="BQ323" s="426">
        <v>7.0</v>
      </c>
      <c r="BR323" s="427" t="s">
        <v>129</v>
      </c>
      <c r="BS323" s="428" t="s">
        <v>121</v>
      </c>
      <c r="BT323" s="428" t="s">
        <v>123</v>
      </c>
      <c r="BU323" s="429">
        <f>ADHB!BW323</f>
        <v>0</v>
      </c>
      <c r="BV323" s="429"/>
      <c r="BW323" s="429">
        <f t="shared" si="2343"/>
        <v>0</v>
      </c>
      <c r="BX323" s="430"/>
      <c r="BY323" s="429">
        <f t="shared" si="2344"/>
        <v>0</v>
      </c>
      <c r="BZ323" s="431"/>
      <c r="CA323" s="432"/>
      <c r="CB323" s="432"/>
      <c r="CC323" s="429">
        <f t="shared" si="2345"/>
        <v>0</v>
      </c>
      <c r="CD323" s="430">
        <v>0.294289866351475</v>
      </c>
      <c r="CE323" s="433">
        <f t="shared" si="2346"/>
        <v>0</v>
      </c>
      <c r="CF323" s="434">
        <f t="shared" si="2347"/>
        <v>0</v>
      </c>
      <c r="CG323" s="435"/>
      <c r="CH323" s="426">
        <v>7.0</v>
      </c>
      <c r="CI323" s="427" t="s">
        <v>129</v>
      </c>
      <c r="CJ323" s="428" t="s">
        <v>121</v>
      </c>
      <c r="CK323" s="428" t="s">
        <v>123</v>
      </c>
      <c r="CL323" s="429">
        <f>ADHB!CN323</f>
        <v>0</v>
      </c>
      <c r="CM323" s="429"/>
      <c r="CN323" s="429">
        <f t="shared" si="2348"/>
        <v>0</v>
      </c>
      <c r="CO323" s="430"/>
      <c r="CP323" s="429">
        <f t="shared" si="2349"/>
        <v>0</v>
      </c>
      <c r="CQ323" s="431"/>
      <c r="CR323" s="432"/>
      <c r="CS323" s="432"/>
      <c r="CT323" s="429">
        <f t="shared" si="2350"/>
        <v>0</v>
      </c>
      <c r="CU323" s="430">
        <v>0.294289866351475</v>
      </c>
      <c r="CV323" s="433">
        <f t="shared" si="2351"/>
        <v>0</v>
      </c>
      <c r="CW323" s="434">
        <f t="shared" si="2352"/>
        <v>0</v>
      </c>
      <c r="CX323" s="435"/>
      <c r="CY323" s="426">
        <v>7.0</v>
      </c>
      <c r="CZ323" s="427" t="s">
        <v>129</v>
      </c>
      <c r="DA323" s="428" t="s">
        <v>121</v>
      </c>
      <c r="DB323" s="428" t="s">
        <v>123</v>
      </c>
      <c r="DC323" s="429">
        <f>ADHB!DE323</f>
        <v>0</v>
      </c>
      <c r="DD323" s="429"/>
      <c r="DE323" s="429">
        <f t="shared" si="2353"/>
        <v>0</v>
      </c>
      <c r="DF323" s="430"/>
      <c r="DG323" s="429">
        <f t="shared" si="2354"/>
        <v>0</v>
      </c>
      <c r="DH323" s="431"/>
      <c r="DI323" s="432"/>
      <c r="DJ323" s="432"/>
      <c r="DK323" s="429">
        <f t="shared" si="2355"/>
        <v>0</v>
      </c>
      <c r="DL323" s="430">
        <v>0.294289866351475</v>
      </c>
      <c r="DM323" s="433">
        <f t="shared" si="2356"/>
        <v>0</v>
      </c>
      <c r="DN323" s="434">
        <f t="shared" si="2357"/>
        <v>0</v>
      </c>
      <c r="DO323" s="435"/>
      <c r="DP323" s="426">
        <v>7.0</v>
      </c>
      <c r="DQ323" s="427" t="s">
        <v>129</v>
      </c>
      <c r="DR323" s="428" t="s">
        <v>121</v>
      </c>
      <c r="DS323" s="428" t="s">
        <v>123</v>
      </c>
      <c r="DT323" s="429">
        <f>ADHB!DV323</f>
        <v>0</v>
      </c>
      <c r="DU323" s="429"/>
      <c r="DV323" s="429">
        <f t="shared" si="2358"/>
        <v>0</v>
      </c>
      <c r="DW323" s="430"/>
      <c r="DX323" s="429">
        <f t="shared" si="2359"/>
        <v>0</v>
      </c>
      <c r="DY323" s="431"/>
      <c r="DZ323" s="432"/>
      <c r="EA323" s="432"/>
      <c r="EB323" s="429">
        <f t="shared" si="2360"/>
        <v>0</v>
      </c>
      <c r="EC323" s="430">
        <v>0.294289866351475</v>
      </c>
      <c r="ED323" s="433">
        <f t="shared" si="2361"/>
        <v>0</v>
      </c>
      <c r="EE323" s="434">
        <f t="shared" si="2362"/>
        <v>0</v>
      </c>
      <c r="EF323" s="435"/>
      <c r="EG323" s="426">
        <v>7.0</v>
      </c>
      <c r="EH323" s="427" t="s">
        <v>129</v>
      </c>
      <c r="EI323" s="428" t="s">
        <v>121</v>
      </c>
      <c r="EJ323" s="428" t="s">
        <v>123</v>
      </c>
      <c r="EK323" s="429">
        <f>ADHB!EM323</f>
        <v>0</v>
      </c>
      <c r="EL323" s="429"/>
      <c r="EM323" s="429">
        <f t="shared" si="2363"/>
        <v>0</v>
      </c>
      <c r="EN323" s="430"/>
      <c r="EO323" s="429">
        <f t="shared" si="2364"/>
        <v>0</v>
      </c>
      <c r="EP323" s="431"/>
      <c r="EQ323" s="432"/>
      <c r="ER323" s="432"/>
      <c r="ES323" s="429">
        <f t="shared" si="2365"/>
        <v>0</v>
      </c>
      <c r="ET323" s="430">
        <v>0.294289866351475</v>
      </c>
      <c r="EU323" s="433">
        <f t="shared" si="2366"/>
        <v>0</v>
      </c>
      <c r="EV323" s="434">
        <f t="shared" si="2367"/>
        <v>0</v>
      </c>
      <c r="EW323" s="435"/>
      <c r="EX323" s="426">
        <v>7.0</v>
      </c>
      <c r="EY323" s="427" t="s">
        <v>129</v>
      </c>
      <c r="EZ323" s="428" t="s">
        <v>121</v>
      </c>
      <c r="FA323" s="428" t="s">
        <v>123</v>
      </c>
      <c r="FB323" s="429">
        <f>ADHB!FD323</f>
        <v>0</v>
      </c>
      <c r="FC323" s="429"/>
      <c r="FD323" s="429">
        <f t="shared" si="2368"/>
        <v>0</v>
      </c>
      <c r="FE323" s="430"/>
      <c r="FF323" s="429">
        <f t="shared" si="2369"/>
        <v>0</v>
      </c>
      <c r="FG323" s="431"/>
      <c r="FH323" s="432"/>
      <c r="FI323" s="432"/>
      <c r="FJ323" s="429">
        <f t="shared" si="2370"/>
        <v>0</v>
      </c>
      <c r="FK323" s="430">
        <v>0.294289866351475</v>
      </c>
      <c r="FL323" s="433">
        <f t="shared" si="2371"/>
        <v>0</v>
      </c>
      <c r="FM323" s="434">
        <f t="shared" si="2372"/>
        <v>0</v>
      </c>
      <c r="FN323" s="435"/>
      <c r="FO323" s="426">
        <v>7.0</v>
      </c>
      <c r="FP323" s="427" t="s">
        <v>129</v>
      </c>
      <c r="FQ323" s="428" t="s">
        <v>121</v>
      </c>
      <c r="FR323" s="428" t="s">
        <v>123</v>
      </c>
      <c r="FS323" s="429">
        <f>ADHB!FU323</f>
        <v>0</v>
      </c>
      <c r="FT323" s="429"/>
      <c r="FU323" s="429">
        <f t="shared" si="2373"/>
        <v>0</v>
      </c>
      <c r="FV323" s="430"/>
      <c r="FW323" s="429">
        <f t="shared" si="2374"/>
        <v>0</v>
      </c>
      <c r="FX323" s="431"/>
      <c r="FY323" s="432"/>
      <c r="FZ323" s="432"/>
      <c r="GA323" s="429">
        <f t="shared" si="2375"/>
        <v>0</v>
      </c>
      <c r="GB323" s="430">
        <v>0.294289866351475</v>
      </c>
      <c r="GC323" s="433">
        <f t="shared" si="2376"/>
        <v>0</v>
      </c>
      <c r="GD323" s="434">
        <f t="shared" si="2377"/>
        <v>0</v>
      </c>
      <c r="GE323" s="435"/>
      <c r="GF323" s="426">
        <v>7.0</v>
      </c>
      <c r="GG323" s="427" t="s">
        <v>129</v>
      </c>
      <c r="GH323" s="428" t="s">
        <v>121</v>
      </c>
      <c r="GI323" s="428" t="s">
        <v>123</v>
      </c>
      <c r="GJ323" s="429">
        <f>ADHB!GL323</f>
        <v>0</v>
      </c>
      <c r="GK323" s="429"/>
      <c r="GL323" s="429">
        <f t="shared" si="2378"/>
        <v>0</v>
      </c>
      <c r="GM323" s="430"/>
      <c r="GN323" s="429">
        <f t="shared" si="2379"/>
        <v>0</v>
      </c>
      <c r="GO323" s="431"/>
      <c r="GP323" s="432"/>
      <c r="GQ323" s="432"/>
      <c r="GR323" s="429">
        <f t="shared" si="2380"/>
        <v>0</v>
      </c>
      <c r="GS323" s="430">
        <v>0.294289866351475</v>
      </c>
      <c r="GT323" s="433">
        <f t="shared" si="2381"/>
        <v>0</v>
      </c>
      <c r="GU323" s="434">
        <f t="shared" si="2382"/>
        <v>0</v>
      </c>
      <c r="GV323" s="435"/>
      <c r="GW323" s="426">
        <v>7.0</v>
      </c>
      <c r="GX323" s="427" t="s">
        <v>129</v>
      </c>
      <c r="GY323" s="428" t="s">
        <v>121</v>
      </c>
      <c r="GZ323" s="428" t="s">
        <v>123</v>
      </c>
      <c r="HA323" s="429">
        <f>ADHB!HC323</f>
        <v>0</v>
      </c>
      <c r="HB323" s="429"/>
      <c r="HC323" s="429">
        <f t="shared" si="2383"/>
        <v>0</v>
      </c>
      <c r="HD323" s="430"/>
      <c r="HE323" s="429">
        <f t="shared" si="2384"/>
        <v>0</v>
      </c>
      <c r="HF323" s="431"/>
      <c r="HG323" s="432"/>
      <c r="HH323" s="432"/>
      <c r="HI323" s="429">
        <f t="shared" si="2385"/>
        <v>0</v>
      </c>
      <c r="HJ323" s="430">
        <v>0.294289866351475</v>
      </c>
      <c r="HK323" s="433">
        <f t="shared" si="2386"/>
        <v>0</v>
      </c>
      <c r="HL323" s="434">
        <f t="shared" si="2387"/>
        <v>0</v>
      </c>
      <c r="HM323" s="435"/>
      <c r="HN323" s="426">
        <v>7.0</v>
      </c>
      <c r="HO323" s="427" t="s">
        <v>129</v>
      </c>
      <c r="HP323" s="428" t="s">
        <v>121</v>
      </c>
      <c r="HQ323" s="428" t="s">
        <v>123</v>
      </c>
      <c r="HR323" s="429">
        <f>ADHB!HT323</f>
        <v>0</v>
      </c>
      <c r="HS323" s="429"/>
      <c r="HT323" s="429">
        <f t="shared" si="2388"/>
        <v>0</v>
      </c>
      <c r="HU323" s="430"/>
      <c r="HV323" s="429">
        <f t="shared" si="2389"/>
        <v>0</v>
      </c>
      <c r="HW323" s="431"/>
      <c r="HX323" s="432"/>
      <c r="HY323" s="432"/>
      <c r="HZ323" s="429">
        <f t="shared" si="2390"/>
        <v>0</v>
      </c>
      <c r="IA323" s="430">
        <v>0.294289866351475</v>
      </c>
      <c r="IB323" s="433">
        <f t="shared" si="2391"/>
        <v>0</v>
      </c>
      <c r="IC323" s="434">
        <f t="shared" si="2392"/>
        <v>0</v>
      </c>
      <c r="ID323" s="435"/>
      <c r="IE323" s="426">
        <v>7.0</v>
      </c>
      <c r="IF323" s="427" t="s">
        <v>129</v>
      </c>
      <c r="IG323" s="428" t="s">
        <v>121</v>
      </c>
      <c r="IH323" s="428" t="s">
        <v>123</v>
      </c>
      <c r="II323" s="429">
        <f>ADHB!IK323</f>
        <v>0</v>
      </c>
      <c r="IJ323" s="429"/>
      <c r="IK323" s="429">
        <f t="shared" si="2393"/>
        <v>0</v>
      </c>
      <c r="IL323" s="430"/>
      <c r="IM323" s="429">
        <f t="shared" si="2394"/>
        <v>0</v>
      </c>
      <c r="IN323" s="431"/>
      <c r="IO323" s="432"/>
      <c r="IP323" s="432"/>
      <c r="IQ323" s="429">
        <f t="shared" si="2395"/>
        <v>0</v>
      </c>
      <c r="IR323" s="430">
        <v>0.294289866351475</v>
      </c>
      <c r="IS323" s="433">
        <f t="shared" si="2396"/>
        <v>0</v>
      </c>
      <c r="IT323" s="434">
        <f t="shared" si="2397"/>
        <v>0</v>
      </c>
      <c r="IU323" s="435"/>
      <c r="IV323" s="426">
        <v>7.0</v>
      </c>
      <c r="IW323" s="427" t="s">
        <v>129</v>
      </c>
      <c r="IX323" s="428" t="s">
        <v>121</v>
      </c>
      <c r="IY323" s="428" t="s">
        <v>123</v>
      </c>
      <c r="IZ323" s="429">
        <f>ADHB!JB323</f>
        <v>0</v>
      </c>
      <c r="JA323" s="429"/>
      <c r="JB323" s="429">
        <f t="shared" si="2398"/>
        <v>0</v>
      </c>
      <c r="JC323" s="430"/>
      <c r="JD323" s="429">
        <f t="shared" si="2399"/>
        <v>0</v>
      </c>
      <c r="JE323" s="431"/>
      <c r="JF323" s="432"/>
      <c r="JG323" s="432"/>
      <c r="JH323" s="429">
        <f t="shared" si="2400"/>
        <v>0</v>
      </c>
      <c r="JI323" s="430">
        <v>0.294289866351475</v>
      </c>
      <c r="JJ323" s="433">
        <f t="shared" si="2401"/>
        <v>0</v>
      </c>
      <c r="JK323" s="434">
        <f t="shared" si="2402"/>
        <v>0</v>
      </c>
      <c r="JL323" s="435"/>
      <c r="JM323" s="426">
        <v>7.0</v>
      </c>
      <c r="JN323" s="427" t="s">
        <v>129</v>
      </c>
      <c r="JO323" s="428" t="s">
        <v>121</v>
      </c>
      <c r="JP323" s="428" t="s">
        <v>123</v>
      </c>
      <c r="JQ323" s="429">
        <f>ADHB!JS323</f>
        <v>0</v>
      </c>
      <c r="JR323" s="429"/>
      <c r="JS323" s="429">
        <f t="shared" si="2403"/>
        <v>0</v>
      </c>
      <c r="JT323" s="430"/>
      <c r="JU323" s="429">
        <f t="shared" si="2404"/>
        <v>0</v>
      </c>
      <c r="JV323" s="431"/>
      <c r="JW323" s="432"/>
      <c r="JX323" s="432"/>
      <c r="JY323" s="429">
        <f t="shared" si="2405"/>
        <v>0</v>
      </c>
      <c r="JZ323" s="430">
        <v>0.294289866351475</v>
      </c>
      <c r="KA323" s="433">
        <f t="shared" si="2406"/>
        <v>0</v>
      </c>
      <c r="KB323" s="434">
        <f t="shared" si="2407"/>
        <v>0</v>
      </c>
      <c r="KC323" s="435"/>
      <c r="KD323" s="426">
        <v>7.0</v>
      </c>
      <c r="KE323" s="427" t="s">
        <v>129</v>
      </c>
      <c r="KF323" s="428" t="s">
        <v>121</v>
      </c>
      <c r="KG323" s="428" t="s">
        <v>123</v>
      </c>
      <c r="KH323" s="429">
        <f>ADHB!KJ323</f>
        <v>0</v>
      </c>
      <c r="KI323" s="429"/>
      <c r="KJ323" s="429">
        <f t="shared" si="2408"/>
        <v>0</v>
      </c>
      <c r="KK323" s="430"/>
      <c r="KL323" s="429">
        <f t="shared" si="2409"/>
        <v>0</v>
      </c>
      <c r="KM323" s="431"/>
      <c r="KN323" s="432"/>
      <c r="KO323" s="432"/>
      <c r="KP323" s="429">
        <f t="shared" si="2410"/>
        <v>0</v>
      </c>
      <c r="KQ323" s="430">
        <v>0.294289866351475</v>
      </c>
      <c r="KR323" s="433">
        <f t="shared" si="2411"/>
        <v>0</v>
      </c>
      <c r="KS323" s="434">
        <f t="shared" si="2412"/>
        <v>0</v>
      </c>
      <c r="KT323" s="435"/>
      <c r="KU323" s="436"/>
    </row>
    <row r="324" ht="15.75" customHeight="1">
      <c r="A324" s="426">
        <v>8.0</v>
      </c>
      <c r="B324" s="427" t="s">
        <v>130</v>
      </c>
      <c r="C324" s="428" t="s">
        <v>121</v>
      </c>
      <c r="D324" s="428" t="s">
        <v>123</v>
      </c>
      <c r="E324" s="429">
        <f>ADHB!G324</f>
        <v>0</v>
      </c>
      <c r="F324" s="429"/>
      <c r="G324" s="429">
        <f t="shared" si="2323"/>
        <v>0</v>
      </c>
      <c r="H324" s="430"/>
      <c r="I324" s="429">
        <f t="shared" si="2324"/>
        <v>0</v>
      </c>
      <c r="J324" s="431"/>
      <c r="K324" s="432"/>
      <c r="L324" s="432"/>
      <c r="M324" s="429">
        <f t="shared" si="2325"/>
        <v>0</v>
      </c>
      <c r="N324" s="430">
        <v>0.294289866351475</v>
      </c>
      <c r="O324" s="433">
        <f t="shared" si="2326"/>
        <v>0</v>
      </c>
      <c r="P324" s="434">
        <f t="shared" si="2327"/>
        <v>0</v>
      </c>
      <c r="Q324" s="435"/>
      <c r="R324" s="426">
        <v>8.0</v>
      </c>
      <c r="S324" s="427" t="s">
        <v>130</v>
      </c>
      <c r="T324" s="428" t="s">
        <v>121</v>
      </c>
      <c r="U324" s="428" t="s">
        <v>123</v>
      </c>
      <c r="V324" s="429">
        <f>ADHB!X324</f>
        <v>0</v>
      </c>
      <c r="W324" s="429"/>
      <c r="X324" s="429">
        <f t="shared" si="2328"/>
        <v>0</v>
      </c>
      <c r="Y324" s="430"/>
      <c r="Z324" s="429">
        <f t="shared" si="2329"/>
        <v>0</v>
      </c>
      <c r="AA324" s="431"/>
      <c r="AB324" s="432"/>
      <c r="AC324" s="432"/>
      <c r="AD324" s="429">
        <f t="shared" si="2330"/>
        <v>0</v>
      </c>
      <c r="AE324" s="430">
        <v>0.294289866351475</v>
      </c>
      <c r="AF324" s="433">
        <f t="shared" si="2331"/>
        <v>0</v>
      </c>
      <c r="AG324" s="434">
        <f t="shared" si="2332"/>
        <v>0</v>
      </c>
      <c r="AH324" s="435"/>
      <c r="AI324" s="426">
        <v>8.0</v>
      </c>
      <c r="AJ324" s="427" t="s">
        <v>130</v>
      </c>
      <c r="AK324" s="428" t="s">
        <v>121</v>
      </c>
      <c r="AL324" s="428" t="s">
        <v>123</v>
      </c>
      <c r="AM324" s="429">
        <f>ADHB!AO324</f>
        <v>0</v>
      </c>
      <c r="AN324" s="429"/>
      <c r="AO324" s="429">
        <f t="shared" si="2333"/>
        <v>0</v>
      </c>
      <c r="AP324" s="430"/>
      <c r="AQ324" s="429">
        <f t="shared" si="2334"/>
        <v>0</v>
      </c>
      <c r="AR324" s="431"/>
      <c r="AS324" s="432"/>
      <c r="AT324" s="432"/>
      <c r="AU324" s="429">
        <f t="shared" si="2335"/>
        <v>0</v>
      </c>
      <c r="AV324" s="430">
        <v>0.294289866351475</v>
      </c>
      <c r="AW324" s="433">
        <f t="shared" si="2336"/>
        <v>0</v>
      </c>
      <c r="AX324" s="434">
        <f t="shared" si="2337"/>
        <v>0</v>
      </c>
      <c r="AY324" s="435"/>
      <c r="AZ324" s="426">
        <v>8.0</v>
      </c>
      <c r="BA324" s="427" t="s">
        <v>130</v>
      </c>
      <c r="BB324" s="428" t="s">
        <v>121</v>
      </c>
      <c r="BC324" s="428" t="s">
        <v>123</v>
      </c>
      <c r="BD324" s="429">
        <f>ADHB!BF324</f>
        <v>0</v>
      </c>
      <c r="BE324" s="429"/>
      <c r="BF324" s="429">
        <f t="shared" si="2338"/>
        <v>0</v>
      </c>
      <c r="BG324" s="430"/>
      <c r="BH324" s="429">
        <f t="shared" si="2339"/>
        <v>0</v>
      </c>
      <c r="BI324" s="431"/>
      <c r="BJ324" s="432"/>
      <c r="BK324" s="432"/>
      <c r="BL324" s="429">
        <f t="shared" si="2340"/>
        <v>0</v>
      </c>
      <c r="BM324" s="430">
        <v>0.294289866351475</v>
      </c>
      <c r="BN324" s="433">
        <f t="shared" si="2341"/>
        <v>0</v>
      </c>
      <c r="BO324" s="434">
        <f t="shared" si="2342"/>
        <v>0</v>
      </c>
      <c r="BP324" s="435"/>
      <c r="BQ324" s="426">
        <v>8.0</v>
      </c>
      <c r="BR324" s="427" t="s">
        <v>130</v>
      </c>
      <c r="BS324" s="428" t="s">
        <v>121</v>
      </c>
      <c r="BT324" s="428" t="s">
        <v>123</v>
      </c>
      <c r="BU324" s="429">
        <f>ADHB!BW324</f>
        <v>0</v>
      </c>
      <c r="BV324" s="429"/>
      <c r="BW324" s="429">
        <f t="shared" si="2343"/>
        <v>0</v>
      </c>
      <c r="BX324" s="430"/>
      <c r="BY324" s="429">
        <f t="shared" si="2344"/>
        <v>0</v>
      </c>
      <c r="BZ324" s="431"/>
      <c r="CA324" s="432"/>
      <c r="CB324" s="432"/>
      <c r="CC324" s="429">
        <f t="shared" si="2345"/>
        <v>0</v>
      </c>
      <c r="CD324" s="430">
        <v>0.294289866351475</v>
      </c>
      <c r="CE324" s="433">
        <f t="shared" si="2346"/>
        <v>0</v>
      </c>
      <c r="CF324" s="434">
        <f t="shared" si="2347"/>
        <v>0</v>
      </c>
      <c r="CG324" s="435"/>
      <c r="CH324" s="426">
        <v>8.0</v>
      </c>
      <c r="CI324" s="427" t="s">
        <v>130</v>
      </c>
      <c r="CJ324" s="428" t="s">
        <v>121</v>
      </c>
      <c r="CK324" s="428" t="s">
        <v>123</v>
      </c>
      <c r="CL324" s="429">
        <f>ADHB!CN324</f>
        <v>0</v>
      </c>
      <c r="CM324" s="429"/>
      <c r="CN324" s="429">
        <f t="shared" si="2348"/>
        <v>0</v>
      </c>
      <c r="CO324" s="430"/>
      <c r="CP324" s="429">
        <f t="shared" si="2349"/>
        <v>0</v>
      </c>
      <c r="CQ324" s="431"/>
      <c r="CR324" s="432"/>
      <c r="CS324" s="432"/>
      <c r="CT324" s="429">
        <f t="shared" si="2350"/>
        <v>0</v>
      </c>
      <c r="CU324" s="430">
        <v>0.294289866351475</v>
      </c>
      <c r="CV324" s="433">
        <f t="shared" si="2351"/>
        <v>0</v>
      </c>
      <c r="CW324" s="434">
        <f t="shared" si="2352"/>
        <v>0</v>
      </c>
      <c r="CX324" s="435"/>
      <c r="CY324" s="426">
        <v>8.0</v>
      </c>
      <c r="CZ324" s="427" t="s">
        <v>130</v>
      </c>
      <c r="DA324" s="428" t="s">
        <v>121</v>
      </c>
      <c r="DB324" s="428" t="s">
        <v>123</v>
      </c>
      <c r="DC324" s="429">
        <f>ADHB!DE324</f>
        <v>0</v>
      </c>
      <c r="DD324" s="429"/>
      <c r="DE324" s="429">
        <f t="shared" si="2353"/>
        <v>0</v>
      </c>
      <c r="DF324" s="430"/>
      <c r="DG324" s="429">
        <f t="shared" si="2354"/>
        <v>0</v>
      </c>
      <c r="DH324" s="431"/>
      <c r="DI324" s="432"/>
      <c r="DJ324" s="432"/>
      <c r="DK324" s="429">
        <f t="shared" si="2355"/>
        <v>0</v>
      </c>
      <c r="DL324" s="430">
        <v>0.294289866351475</v>
      </c>
      <c r="DM324" s="433">
        <f t="shared" si="2356"/>
        <v>0</v>
      </c>
      <c r="DN324" s="434">
        <f t="shared" si="2357"/>
        <v>0</v>
      </c>
      <c r="DO324" s="435"/>
      <c r="DP324" s="426">
        <v>8.0</v>
      </c>
      <c r="DQ324" s="427" t="s">
        <v>130</v>
      </c>
      <c r="DR324" s="428" t="s">
        <v>121</v>
      </c>
      <c r="DS324" s="428" t="s">
        <v>123</v>
      </c>
      <c r="DT324" s="429">
        <f>ADHB!DV324</f>
        <v>0</v>
      </c>
      <c r="DU324" s="429"/>
      <c r="DV324" s="429">
        <f t="shared" si="2358"/>
        <v>0</v>
      </c>
      <c r="DW324" s="430"/>
      <c r="DX324" s="429">
        <f t="shared" si="2359"/>
        <v>0</v>
      </c>
      <c r="DY324" s="431"/>
      <c r="DZ324" s="432"/>
      <c r="EA324" s="432"/>
      <c r="EB324" s="429">
        <f t="shared" si="2360"/>
        <v>0</v>
      </c>
      <c r="EC324" s="430">
        <v>0.294289866351475</v>
      </c>
      <c r="ED324" s="433">
        <f t="shared" si="2361"/>
        <v>0</v>
      </c>
      <c r="EE324" s="434">
        <f t="shared" si="2362"/>
        <v>0</v>
      </c>
      <c r="EF324" s="435"/>
      <c r="EG324" s="426">
        <v>8.0</v>
      </c>
      <c r="EH324" s="427" t="s">
        <v>130</v>
      </c>
      <c r="EI324" s="428" t="s">
        <v>121</v>
      </c>
      <c r="EJ324" s="428" t="s">
        <v>123</v>
      </c>
      <c r="EK324" s="429">
        <f>ADHB!EM324</f>
        <v>0</v>
      </c>
      <c r="EL324" s="429"/>
      <c r="EM324" s="429">
        <f t="shared" si="2363"/>
        <v>0</v>
      </c>
      <c r="EN324" s="430"/>
      <c r="EO324" s="429">
        <f t="shared" si="2364"/>
        <v>0</v>
      </c>
      <c r="EP324" s="431"/>
      <c r="EQ324" s="432"/>
      <c r="ER324" s="432"/>
      <c r="ES324" s="429">
        <f t="shared" si="2365"/>
        <v>0</v>
      </c>
      <c r="ET324" s="430">
        <v>0.294289866351475</v>
      </c>
      <c r="EU324" s="433">
        <f t="shared" si="2366"/>
        <v>0</v>
      </c>
      <c r="EV324" s="434">
        <f t="shared" si="2367"/>
        <v>0</v>
      </c>
      <c r="EW324" s="435"/>
      <c r="EX324" s="426">
        <v>8.0</v>
      </c>
      <c r="EY324" s="427" t="s">
        <v>130</v>
      </c>
      <c r="EZ324" s="428" t="s">
        <v>121</v>
      </c>
      <c r="FA324" s="428" t="s">
        <v>123</v>
      </c>
      <c r="FB324" s="429">
        <f>ADHB!FD324</f>
        <v>0</v>
      </c>
      <c r="FC324" s="429"/>
      <c r="FD324" s="429">
        <f t="shared" si="2368"/>
        <v>0</v>
      </c>
      <c r="FE324" s="430"/>
      <c r="FF324" s="429">
        <f t="shared" si="2369"/>
        <v>0</v>
      </c>
      <c r="FG324" s="431"/>
      <c r="FH324" s="432"/>
      <c r="FI324" s="432"/>
      <c r="FJ324" s="429">
        <f t="shared" si="2370"/>
        <v>0</v>
      </c>
      <c r="FK324" s="430">
        <v>0.294289866351475</v>
      </c>
      <c r="FL324" s="433">
        <f t="shared" si="2371"/>
        <v>0</v>
      </c>
      <c r="FM324" s="434">
        <f t="shared" si="2372"/>
        <v>0</v>
      </c>
      <c r="FN324" s="435"/>
      <c r="FO324" s="426">
        <v>8.0</v>
      </c>
      <c r="FP324" s="427" t="s">
        <v>130</v>
      </c>
      <c r="FQ324" s="428" t="s">
        <v>121</v>
      </c>
      <c r="FR324" s="428" t="s">
        <v>123</v>
      </c>
      <c r="FS324" s="429">
        <f>ADHB!FU324</f>
        <v>0</v>
      </c>
      <c r="FT324" s="429"/>
      <c r="FU324" s="429">
        <f t="shared" si="2373"/>
        <v>0</v>
      </c>
      <c r="FV324" s="430"/>
      <c r="FW324" s="429">
        <f t="shared" si="2374"/>
        <v>0</v>
      </c>
      <c r="FX324" s="431"/>
      <c r="FY324" s="432"/>
      <c r="FZ324" s="432"/>
      <c r="GA324" s="429">
        <f t="shared" si="2375"/>
        <v>0</v>
      </c>
      <c r="GB324" s="430">
        <v>0.294289866351475</v>
      </c>
      <c r="GC324" s="433">
        <f t="shared" si="2376"/>
        <v>0</v>
      </c>
      <c r="GD324" s="434">
        <f t="shared" si="2377"/>
        <v>0</v>
      </c>
      <c r="GE324" s="435"/>
      <c r="GF324" s="426">
        <v>8.0</v>
      </c>
      <c r="GG324" s="427" t="s">
        <v>130</v>
      </c>
      <c r="GH324" s="428" t="s">
        <v>121</v>
      </c>
      <c r="GI324" s="428" t="s">
        <v>123</v>
      </c>
      <c r="GJ324" s="429">
        <f>ADHB!GL324</f>
        <v>0</v>
      </c>
      <c r="GK324" s="429"/>
      <c r="GL324" s="429">
        <f t="shared" si="2378"/>
        <v>0</v>
      </c>
      <c r="GM324" s="430"/>
      <c r="GN324" s="429">
        <f t="shared" si="2379"/>
        <v>0</v>
      </c>
      <c r="GO324" s="431"/>
      <c r="GP324" s="432"/>
      <c r="GQ324" s="432"/>
      <c r="GR324" s="429">
        <f t="shared" si="2380"/>
        <v>0</v>
      </c>
      <c r="GS324" s="430">
        <v>0.294289866351475</v>
      </c>
      <c r="GT324" s="433">
        <f t="shared" si="2381"/>
        <v>0</v>
      </c>
      <c r="GU324" s="434">
        <f t="shared" si="2382"/>
        <v>0</v>
      </c>
      <c r="GV324" s="435"/>
      <c r="GW324" s="426">
        <v>8.0</v>
      </c>
      <c r="GX324" s="427" t="s">
        <v>130</v>
      </c>
      <c r="GY324" s="428" t="s">
        <v>121</v>
      </c>
      <c r="GZ324" s="428" t="s">
        <v>123</v>
      </c>
      <c r="HA324" s="429">
        <f>ADHB!HC324</f>
        <v>0</v>
      </c>
      <c r="HB324" s="429"/>
      <c r="HC324" s="429">
        <f t="shared" si="2383"/>
        <v>0</v>
      </c>
      <c r="HD324" s="430"/>
      <c r="HE324" s="429">
        <f t="shared" si="2384"/>
        <v>0</v>
      </c>
      <c r="HF324" s="431"/>
      <c r="HG324" s="432"/>
      <c r="HH324" s="432"/>
      <c r="HI324" s="429">
        <f t="shared" si="2385"/>
        <v>0</v>
      </c>
      <c r="HJ324" s="430">
        <v>0.294289866351475</v>
      </c>
      <c r="HK324" s="433">
        <f t="shared" si="2386"/>
        <v>0</v>
      </c>
      <c r="HL324" s="434">
        <f t="shared" si="2387"/>
        <v>0</v>
      </c>
      <c r="HM324" s="435"/>
      <c r="HN324" s="426">
        <v>8.0</v>
      </c>
      <c r="HO324" s="427" t="s">
        <v>130</v>
      </c>
      <c r="HP324" s="428" t="s">
        <v>121</v>
      </c>
      <c r="HQ324" s="428" t="s">
        <v>123</v>
      </c>
      <c r="HR324" s="429">
        <f>ADHB!HT324</f>
        <v>0</v>
      </c>
      <c r="HS324" s="429"/>
      <c r="HT324" s="429">
        <f t="shared" si="2388"/>
        <v>0</v>
      </c>
      <c r="HU324" s="430"/>
      <c r="HV324" s="429">
        <f t="shared" si="2389"/>
        <v>0</v>
      </c>
      <c r="HW324" s="431"/>
      <c r="HX324" s="432"/>
      <c r="HY324" s="432"/>
      <c r="HZ324" s="429">
        <f t="shared" si="2390"/>
        <v>0</v>
      </c>
      <c r="IA324" s="430">
        <v>0.294289866351475</v>
      </c>
      <c r="IB324" s="433">
        <f t="shared" si="2391"/>
        <v>0</v>
      </c>
      <c r="IC324" s="434">
        <f t="shared" si="2392"/>
        <v>0</v>
      </c>
      <c r="ID324" s="435"/>
      <c r="IE324" s="426">
        <v>8.0</v>
      </c>
      <c r="IF324" s="427" t="s">
        <v>130</v>
      </c>
      <c r="IG324" s="428" t="s">
        <v>121</v>
      </c>
      <c r="IH324" s="428" t="s">
        <v>123</v>
      </c>
      <c r="II324" s="429">
        <f>ADHB!IK324</f>
        <v>0</v>
      </c>
      <c r="IJ324" s="429"/>
      <c r="IK324" s="429">
        <f t="shared" si="2393"/>
        <v>0</v>
      </c>
      <c r="IL324" s="430"/>
      <c r="IM324" s="429">
        <f t="shared" si="2394"/>
        <v>0</v>
      </c>
      <c r="IN324" s="431"/>
      <c r="IO324" s="432"/>
      <c r="IP324" s="432"/>
      <c r="IQ324" s="429">
        <f t="shared" si="2395"/>
        <v>0</v>
      </c>
      <c r="IR324" s="430">
        <v>0.294289866351475</v>
      </c>
      <c r="IS324" s="433">
        <f t="shared" si="2396"/>
        <v>0</v>
      </c>
      <c r="IT324" s="434">
        <f t="shared" si="2397"/>
        <v>0</v>
      </c>
      <c r="IU324" s="435"/>
      <c r="IV324" s="426">
        <v>8.0</v>
      </c>
      <c r="IW324" s="427" t="s">
        <v>130</v>
      </c>
      <c r="IX324" s="428" t="s">
        <v>121</v>
      </c>
      <c r="IY324" s="428" t="s">
        <v>123</v>
      </c>
      <c r="IZ324" s="429">
        <f>ADHB!JB324</f>
        <v>0</v>
      </c>
      <c r="JA324" s="429"/>
      <c r="JB324" s="429">
        <f t="shared" si="2398"/>
        <v>0</v>
      </c>
      <c r="JC324" s="430"/>
      <c r="JD324" s="429">
        <f t="shared" si="2399"/>
        <v>0</v>
      </c>
      <c r="JE324" s="431"/>
      <c r="JF324" s="432"/>
      <c r="JG324" s="432"/>
      <c r="JH324" s="429">
        <f t="shared" si="2400"/>
        <v>0</v>
      </c>
      <c r="JI324" s="430">
        <v>0.294289866351475</v>
      </c>
      <c r="JJ324" s="433">
        <f t="shared" si="2401"/>
        <v>0</v>
      </c>
      <c r="JK324" s="434">
        <f t="shared" si="2402"/>
        <v>0</v>
      </c>
      <c r="JL324" s="435"/>
      <c r="JM324" s="426">
        <v>8.0</v>
      </c>
      <c r="JN324" s="427" t="s">
        <v>130</v>
      </c>
      <c r="JO324" s="428" t="s">
        <v>121</v>
      </c>
      <c r="JP324" s="428" t="s">
        <v>123</v>
      </c>
      <c r="JQ324" s="429">
        <f>ADHB!JS324</f>
        <v>0</v>
      </c>
      <c r="JR324" s="429"/>
      <c r="JS324" s="429">
        <f t="shared" si="2403"/>
        <v>0</v>
      </c>
      <c r="JT324" s="430"/>
      <c r="JU324" s="429">
        <f t="shared" si="2404"/>
        <v>0</v>
      </c>
      <c r="JV324" s="431"/>
      <c r="JW324" s="432"/>
      <c r="JX324" s="432"/>
      <c r="JY324" s="429">
        <f t="shared" si="2405"/>
        <v>0</v>
      </c>
      <c r="JZ324" s="430">
        <v>0.294289866351475</v>
      </c>
      <c r="KA324" s="433">
        <f t="shared" si="2406"/>
        <v>0</v>
      </c>
      <c r="KB324" s="434">
        <f t="shared" si="2407"/>
        <v>0</v>
      </c>
      <c r="KC324" s="435"/>
      <c r="KD324" s="426">
        <v>8.0</v>
      </c>
      <c r="KE324" s="427" t="s">
        <v>130</v>
      </c>
      <c r="KF324" s="428" t="s">
        <v>121</v>
      </c>
      <c r="KG324" s="428" t="s">
        <v>123</v>
      </c>
      <c r="KH324" s="429">
        <f>ADHB!KJ324</f>
        <v>0</v>
      </c>
      <c r="KI324" s="429"/>
      <c r="KJ324" s="429">
        <f t="shared" si="2408"/>
        <v>0</v>
      </c>
      <c r="KK324" s="430"/>
      <c r="KL324" s="429">
        <f t="shared" si="2409"/>
        <v>0</v>
      </c>
      <c r="KM324" s="431"/>
      <c r="KN324" s="432"/>
      <c r="KO324" s="432"/>
      <c r="KP324" s="429">
        <f t="shared" si="2410"/>
        <v>0</v>
      </c>
      <c r="KQ324" s="430">
        <v>0.294289866351475</v>
      </c>
      <c r="KR324" s="433">
        <f t="shared" si="2411"/>
        <v>0</v>
      </c>
      <c r="KS324" s="434">
        <f t="shared" si="2412"/>
        <v>0</v>
      </c>
      <c r="KT324" s="435"/>
      <c r="KU324" s="436"/>
    </row>
    <row r="325" ht="15.75" customHeight="1">
      <c r="A325" s="426">
        <v>9.0</v>
      </c>
      <c r="B325" s="427" t="s">
        <v>131</v>
      </c>
      <c r="C325" s="428" t="s">
        <v>121</v>
      </c>
      <c r="D325" s="428" t="s">
        <v>123</v>
      </c>
      <c r="E325" s="429">
        <f>ADHB!G325</f>
        <v>0</v>
      </c>
      <c r="F325" s="429"/>
      <c r="G325" s="429">
        <f t="shared" si="2323"/>
        <v>0</v>
      </c>
      <c r="H325" s="430"/>
      <c r="I325" s="429">
        <f t="shared" si="2324"/>
        <v>0</v>
      </c>
      <c r="J325" s="431"/>
      <c r="K325" s="432"/>
      <c r="L325" s="432"/>
      <c r="M325" s="429">
        <f t="shared" si="2325"/>
        <v>0</v>
      </c>
      <c r="N325" s="430">
        <v>0.294289866351475</v>
      </c>
      <c r="O325" s="433">
        <f t="shared" si="2326"/>
        <v>0</v>
      </c>
      <c r="P325" s="434">
        <f t="shared" si="2327"/>
        <v>0</v>
      </c>
      <c r="Q325" s="435"/>
      <c r="R325" s="426">
        <v>9.0</v>
      </c>
      <c r="S325" s="427" t="s">
        <v>131</v>
      </c>
      <c r="T325" s="428" t="s">
        <v>121</v>
      </c>
      <c r="U325" s="428" t="s">
        <v>123</v>
      </c>
      <c r="V325" s="429">
        <f>ADHB!X325</f>
        <v>0</v>
      </c>
      <c r="W325" s="429"/>
      <c r="X325" s="429">
        <f t="shared" si="2328"/>
        <v>0</v>
      </c>
      <c r="Y325" s="430"/>
      <c r="Z325" s="429">
        <f t="shared" si="2329"/>
        <v>0</v>
      </c>
      <c r="AA325" s="431"/>
      <c r="AB325" s="432"/>
      <c r="AC325" s="432"/>
      <c r="AD325" s="429">
        <f t="shared" si="2330"/>
        <v>0</v>
      </c>
      <c r="AE325" s="430">
        <v>0.294289866351475</v>
      </c>
      <c r="AF325" s="433">
        <f t="shared" si="2331"/>
        <v>0</v>
      </c>
      <c r="AG325" s="434">
        <f t="shared" si="2332"/>
        <v>0</v>
      </c>
      <c r="AH325" s="435"/>
      <c r="AI325" s="426">
        <v>9.0</v>
      </c>
      <c r="AJ325" s="427" t="s">
        <v>131</v>
      </c>
      <c r="AK325" s="428" t="s">
        <v>121</v>
      </c>
      <c r="AL325" s="428" t="s">
        <v>123</v>
      </c>
      <c r="AM325" s="429">
        <f>ADHB!AO325</f>
        <v>0</v>
      </c>
      <c r="AN325" s="429"/>
      <c r="AO325" s="429">
        <f t="shared" si="2333"/>
        <v>0</v>
      </c>
      <c r="AP325" s="430"/>
      <c r="AQ325" s="429">
        <f t="shared" si="2334"/>
        <v>0</v>
      </c>
      <c r="AR325" s="431"/>
      <c r="AS325" s="432"/>
      <c r="AT325" s="432"/>
      <c r="AU325" s="429">
        <f t="shared" si="2335"/>
        <v>0</v>
      </c>
      <c r="AV325" s="430">
        <v>0.294289866351475</v>
      </c>
      <c r="AW325" s="433">
        <f t="shared" si="2336"/>
        <v>0</v>
      </c>
      <c r="AX325" s="434">
        <f t="shared" si="2337"/>
        <v>0</v>
      </c>
      <c r="AY325" s="435"/>
      <c r="AZ325" s="426">
        <v>9.0</v>
      </c>
      <c r="BA325" s="427" t="s">
        <v>131</v>
      </c>
      <c r="BB325" s="428" t="s">
        <v>121</v>
      </c>
      <c r="BC325" s="428" t="s">
        <v>123</v>
      </c>
      <c r="BD325" s="429">
        <f>ADHB!BF325</f>
        <v>0</v>
      </c>
      <c r="BE325" s="429"/>
      <c r="BF325" s="429">
        <f t="shared" si="2338"/>
        <v>0</v>
      </c>
      <c r="BG325" s="430"/>
      <c r="BH325" s="429">
        <f t="shared" si="2339"/>
        <v>0</v>
      </c>
      <c r="BI325" s="431"/>
      <c r="BJ325" s="432"/>
      <c r="BK325" s="432"/>
      <c r="BL325" s="429">
        <f t="shared" si="2340"/>
        <v>0</v>
      </c>
      <c r="BM325" s="430">
        <v>0.294289866351475</v>
      </c>
      <c r="BN325" s="433">
        <f t="shared" si="2341"/>
        <v>0</v>
      </c>
      <c r="BO325" s="434">
        <f t="shared" si="2342"/>
        <v>0</v>
      </c>
      <c r="BP325" s="435"/>
      <c r="BQ325" s="426">
        <v>9.0</v>
      </c>
      <c r="BR325" s="427" t="s">
        <v>131</v>
      </c>
      <c r="BS325" s="428" t="s">
        <v>121</v>
      </c>
      <c r="BT325" s="428" t="s">
        <v>123</v>
      </c>
      <c r="BU325" s="429">
        <f>ADHB!BW325</f>
        <v>0</v>
      </c>
      <c r="BV325" s="429"/>
      <c r="BW325" s="429">
        <f t="shared" si="2343"/>
        <v>0</v>
      </c>
      <c r="BX325" s="430"/>
      <c r="BY325" s="429">
        <f t="shared" si="2344"/>
        <v>0</v>
      </c>
      <c r="BZ325" s="431"/>
      <c r="CA325" s="432"/>
      <c r="CB325" s="432"/>
      <c r="CC325" s="429">
        <f t="shared" si="2345"/>
        <v>0</v>
      </c>
      <c r="CD325" s="430">
        <v>0.294289866351475</v>
      </c>
      <c r="CE325" s="433">
        <f t="shared" si="2346"/>
        <v>0</v>
      </c>
      <c r="CF325" s="434">
        <f t="shared" si="2347"/>
        <v>0</v>
      </c>
      <c r="CG325" s="435"/>
      <c r="CH325" s="426">
        <v>9.0</v>
      </c>
      <c r="CI325" s="427" t="s">
        <v>131</v>
      </c>
      <c r="CJ325" s="428" t="s">
        <v>121</v>
      </c>
      <c r="CK325" s="428" t="s">
        <v>123</v>
      </c>
      <c r="CL325" s="429">
        <f>ADHB!CN325</f>
        <v>0</v>
      </c>
      <c r="CM325" s="429"/>
      <c r="CN325" s="429">
        <f t="shared" si="2348"/>
        <v>0</v>
      </c>
      <c r="CO325" s="430"/>
      <c r="CP325" s="429">
        <f t="shared" si="2349"/>
        <v>0</v>
      </c>
      <c r="CQ325" s="431"/>
      <c r="CR325" s="432"/>
      <c r="CS325" s="432"/>
      <c r="CT325" s="429">
        <f t="shared" si="2350"/>
        <v>0</v>
      </c>
      <c r="CU325" s="430">
        <v>0.294289866351475</v>
      </c>
      <c r="CV325" s="433">
        <f t="shared" si="2351"/>
        <v>0</v>
      </c>
      <c r="CW325" s="434">
        <f t="shared" si="2352"/>
        <v>0</v>
      </c>
      <c r="CX325" s="435"/>
      <c r="CY325" s="426">
        <v>9.0</v>
      </c>
      <c r="CZ325" s="427" t="s">
        <v>131</v>
      </c>
      <c r="DA325" s="428" t="s">
        <v>121</v>
      </c>
      <c r="DB325" s="428" t="s">
        <v>123</v>
      </c>
      <c r="DC325" s="429">
        <f>ADHB!DE325</f>
        <v>0</v>
      </c>
      <c r="DD325" s="429"/>
      <c r="DE325" s="429">
        <f t="shared" si="2353"/>
        <v>0</v>
      </c>
      <c r="DF325" s="430"/>
      <c r="DG325" s="429">
        <f t="shared" si="2354"/>
        <v>0</v>
      </c>
      <c r="DH325" s="431"/>
      <c r="DI325" s="432"/>
      <c r="DJ325" s="432"/>
      <c r="DK325" s="429">
        <f t="shared" si="2355"/>
        <v>0</v>
      </c>
      <c r="DL325" s="430">
        <v>0.294289866351475</v>
      </c>
      <c r="DM325" s="433">
        <f t="shared" si="2356"/>
        <v>0</v>
      </c>
      <c r="DN325" s="434">
        <f t="shared" si="2357"/>
        <v>0</v>
      </c>
      <c r="DO325" s="435"/>
      <c r="DP325" s="426">
        <v>9.0</v>
      </c>
      <c r="DQ325" s="427" t="s">
        <v>131</v>
      </c>
      <c r="DR325" s="428" t="s">
        <v>121</v>
      </c>
      <c r="DS325" s="428" t="s">
        <v>123</v>
      </c>
      <c r="DT325" s="429">
        <f>ADHB!DV325</f>
        <v>0</v>
      </c>
      <c r="DU325" s="429"/>
      <c r="DV325" s="429">
        <f t="shared" si="2358"/>
        <v>0</v>
      </c>
      <c r="DW325" s="430"/>
      <c r="DX325" s="429">
        <f t="shared" si="2359"/>
        <v>0</v>
      </c>
      <c r="DY325" s="431"/>
      <c r="DZ325" s="432"/>
      <c r="EA325" s="432"/>
      <c r="EB325" s="429">
        <f t="shared" si="2360"/>
        <v>0</v>
      </c>
      <c r="EC325" s="430">
        <v>0.294289866351475</v>
      </c>
      <c r="ED325" s="433">
        <f t="shared" si="2361"/>
        <v>0</v>
      </c>
      <c r="EE325" s="434">
        <f t="shared" si="2362"/>
        <v>0</v>
      </c>
      <c r="EF325" s="435"/>
      <c r="EG325" s="426">
        <v>9.0</v>
      </c>
      <c r="EH325" s="427" t="s">
        <v>131</v>
      </c>
      <c r="EI325" s="428" t="s">
        <v>121</v>
      </c>
      <c r="EJ325" s="428" t="s">
        <v>123</v>
      </c>
      <c r="EK325" s="429">
        <f>ADHB!EM325</f>
        <v>0</v>
      </c>
      <c r="EL325" s="429"/>
      <c r="EM325" s="429">
        <f t="shared" si="2363"/>
        <v>0</v>
      </c>
      <c r="EN325" s="430"/>
      <c r="EO325" s="429">
        <f t="shared" si="2364"/>
        <v>0</v>
      </c>
      <c r="EP325" s="431"/>
      <c r="EQ325" s="432"/>
      <c r="ER325" s="432"/>
      <c r="ES325" s="429">
        <f t="shared" si="2365"/>
        <v>0</v>
      </c>
      <c r="ET325" s="430">
        <v>0.294289866351475</v>
      </c>
      <c r="EU325" s="433">
        <f t="shared" si="2366"/>
        <v>0</v>
      </c>
      <c r="EV325" s="434">
        <f t="shared" si="2367"/>
        <v>0</v>
      </c>
      <c r="EW325" s="435"/>
      <c r="EX325" s="426">
        <v>9.0</v>
      </c>
      <c r="EY325" s="427" t="s">
        <v>131</v>
      </c>
      <c r="EZ325" s="428" t="s">
        <v>121</v>
      </c>
      <c r="FA325" s="428" t="s">
        <v>123</v>
      </c>
      <c r="FB325" s="429">
        <f>ADHB!FD325</f>
        <v>0</v>
      </c>
      <c r="FC325" s="429"/>
      <c r="FD325" s="429">
        <f t="shared" si="2368"/>
        <v>0</v>
      </c>
      <c r="FE325" s="430"/>
      <c r="FF325" s="429">
        <f t="shared" si="2369"/>
        <v>0</v>
      </c>
      <c r="FG325" s="431"/>
      <c r="FH325" s="432"/>
      <c r="FI325" s="432"/>
      <c r="FJ325" s="429">
        <f t="shared" si="2370"/>
        <v>0</v>
      </c>
      <c r="FK325" s="430">
        <v>0.294289866351475</v>
      </c>
      <c r="FL325" s="433">
        <f t="shared" si="2371"/>
        <v>0</v>
      </c>
      <c r="FM325" s="434">
        <f t="shared" si="2372"/>
        <v>0</v>
      </c>
      <c r="FN325" s="435"/>
      <c r="FO325" s="426">
        <v>9.0</v>
      </c>
      <c r="FP325" s="427" t="s">
        <v>131</v>
      </c>
      <c r="FQ325" s="428" t="s">
        <v>121</v>
      </c>
      <c r="FR325" s="428" t="s">
        <v>123</v>
      </c>
      <c r="FS325" s="429">
        <f>ADHB!FU325</f>
        <v>0</v>
      </c>
      <c r="FT325" s="429"/>
      <c r="FU325" s="429">
        <f t="shared" si="2373"/>
        <v>0</v>
      </c>
      <c r="FV325" s="430"/>
      <c r="FW325" s="429">
        <f t="shared" si="2374"/>
        <v>0</v>
      </c>
      <c r="FX325" s="431"/>
      <c r="FY325" s="432"/>
      <c r="FZ325" s="432"/>
      <c r="GA325" s="429">
        <f t="shared" si="2375"/>
        <v>0</v>
      </c>
      <c r="GB325" s="430">
        <v>0.294289866351475</v>
      </c>
      <c r="GC325" s="433">
        <f t="shared" si="2376"/>
        <v>0</v>
      </c>
      <c r="GD325" s="434">
        <f t="shared" si="2377"/>
        <v>0</v>
      </c>
      <c r="GE325" s="435"/>
      <c r="GF325" s="426">
        <v>9.0</v>
      </c>
      <c r="GG325" s="427" t="s">
        <v>131</v>
      </c>
      <c r="GH325" s="428" t="s">
        <v>121</v>
      </c>
      <c r="GI325" s="428" t="s">
        <v>123</v>
      </c>
      <c r="GJ325" s="429">
        <f>ADHB!GL325</f>
        <v>0</v>
      </c>
      <c r="GK325" s="429"/>
      <c r="GL325" s="429">
        <f t="shared" si="2378"/>
        <v>0</v>
      </c>
      <c r="GM325" s="430"/>
      <c r="GN325" s="429">
        <f t="shared" si="2379"/>
        <v>0</v>
      </c>
      <c r="GO325" s="431"/>
      <c r="GP325" s="432"/>
      <c r="GQ325" s="432"/>
      <c r="GR325" s="429">
        <f t="shared" si="2380"/>
        <v>0</v>
      </c>
      <c r="GS325" s="430">
        <v>0.294289866351475</v>
      </c>
      <c r="GT325" s="433">
        <f t="shared" si="2381"/>
        <v>0</v>
      </c>
      <c r="GU325" s="434">
        <f t="shared" si="2382"/>
        <v>0</v>
      </c>
      <c r="GV325" s="435"/>
      <c r="GW325" s="426">
        <v>9.0</v>
      </c>
      <c r="GX325" s="427" t="s">
        <v>131</v>
      </c>
      <c r="GY325" s="428" t="s">
        <v>121</v>
      </c>
      <c r="GZ325" s="428" t="s">
        <v>123</v>
      </c>
      <c r="HA325" s="429">
        <f>ADHB!HC325</f>
        <v>0</v>
      </c>
      <c r="HB325" s="429"/>
      <c r="HC325" s="429">
        <f t="shared" si="2383"/>
        <v>0</v>
      </c>
      <c r="HD325" s="430"/>
      <c r="HE325" s="429">
        <f t="shared" si="2384"/>
        <v>0</v>
      </c>
      <c r="HF325" s="431"/>
      <c r="HG325" s="432"/>
      <c r="HH325" s="432"/>
      <c r="HI325" s="429">
        <f t="shared" si="2385"/>
        <v>0</v>
      </c>
      <c r="HJ325" s="430">
        <v>0.294289866351475</v>
      </c>
      <c r="HK325" s="433">
        <f t="shared" si="2386"/>
        <v>0</v>
      </c>
      <c r="HL325" s="434">
        <f t="shared" si="2387"/>
        <v>0</v>
      </c>
      <c r="HM325" s="435"/>
      <c r="HN325" s="426">
        <v>9.0</v>
      </c>
      <c r="HO325" s="427" t="s">
        <v>131</v>
      </c>
      <c r="HP325" s="428" t="s">
        <v>121</v>
      </c>
      <c r="HQ325" s="428" t="s">
        <v>123</v>
      </c>
      <c r="HR325" s="429">
        <f>ADHB!HT325</f>
        <v>0</v>
      </c>
      <c r="HS325" s="429"/>
      <c r="HT325" s="429">
        <f t="shared" si="2388"/>
        <v>0</v>
      </c>
      <c r="HU325" s="430"/>
      <c r="HV325" s="429">
        <f t="shared" si="2389"/>
        <v>0</v>
      </c>
      <c r="HW325" s="431"/>
      <c r="HX325" s="432"/>
      <c r="HY325" s="432"/>
      <c r="HZ325" s="429">
        <f t="shared" si="2390"/>
        <v>0</v>
      </c>
      <c r="IA325" s="430">
        <v>0.294289866351475</v>
      </c>
      <c r="IB325" s="433">
        <f t="shared" si="2391"/>
        <v>0</v>
      </c>
      <c r="IC325" s="434">
        <f t="shared" si="2392"/>
        <v>0</v>
      </c>
      <c r="ID325" s="435"/>
      <c r="IE325" s="426">
        <v>9.0</v>
      </c>
      <c r="IF325" s="427" t="s">
        <v>131</v>
      </c>
      <c r="IG325" s="428" t="s">
        <v>121</v>
      </c>
      <c r="IH325" s="428" t="s">
        <v>123</v>
      </c>
      <c r="II325" s="429">
        <f>ADHB!IK325</f>
        <v>0</v>
      </c>
      <c r="IJ325" s="429"/>
      <c r="IK325" s="429">
        <f t="shared" si="2393"/>
        <v>0</v>
      </c>
      <c r="IL325" s="430"/>
      <c r="IM325" s="429">
        <f t="shared" si="2394"/>
        <v>0</v>
      </c>
      <c r="IN325" s="431"/>
      <c r="IO325" s="432"/>
      <c r="IP325" s="432"/>
      <c r="IQ325" s="429">
        <f t="shared" si="2395"/>
        <v>0</v>
      </c>
      <c r="IR325" s="430">
        <v>0.294289866351475</v>
      </c>
      <c r="IS325" s="433">
        <f t="shared" si="2396"/>
        <v>0</v>
      </c>
      <c r="IT325" s="434">
        <f t="shared" si="2397"/>
        <v>0</v>
      </c>
      <c r="IU325" s="435"/>
      <c r="IV325" s="426">
        <v>9.0</v>
      </c>
      <c r="IW325" s="427" t="s">
        <v>131</v>
      </c>
      <c r="IX325" s="428" t="s">
        <v>121</v>
      </c>
      <c r="IY325" s="428" t="s">
        <v>123</v>
      </c>
      <c r="IZ325" s="429">
        <f>ADHB!JB325</f>
        <v>0</v>
      </c>
      <c r="JA325" s="429"/>
      <c r="JB325" s="429">
        <f t="shared" si="2398"/>
        <v>0</v>
      </c>
      <c r="JC325" s="430"/>
      <c r="JD325" s="429">
        <f t="shared" si="2399"/>
        <v>0</v>
      </c>
      <c r="JE325" s="431"/>
      <c r="JF325" s="432"/>
      <c r="JG325" s="432"/>
      <c r="JH325" s="429">
        <f t="shared" si="2400"/>
        <v>0</v>
      </c>
      <c r="JI325" s="430">
        <v>0.294289866351475</v>
      </c>
      <c r="JJ325" s="433">
        <f t="shared" si="2401"/>
        <v>0</v>
      </c>
      <c r="JK325" s="434">
        <f t="shared" si="2402"/>
        <v>0</v>
      </c>
      <c r="JL325" s="435"/>
      <c r="JM325" s="426">
        <v>9.0</v>
      </c>
      <c r="JN325" s="427" t="s">
        <v>131</v>
      </c>
      <c r="JO325" s="428" t="s">
        <v>121</v>
      </c>
      <c r="JP325" s="428" t="s">
        <v>123</v>
      </c>
      <c r="JQ325" s="429">
        <f>ADHB!JS325</f>
        <v>0</v>
      </c>
      <c r="JR325" s="429"/>
      <c r="JS325" s="429">
        <f t="shared" si="2403"/>
        <v>0</v>
      </c>
      <c r="JT325" s="430"/>
      <c r="JU325" s="429">
        <f t="shared" si="2404"/>
        <v>0</v>
      </c>
      <c r="JV325" s="431"/>
      <c r="JW325" s="432"/>
      <c r="JX325" s="432"/>
      <c r="JY325" s="429">
        <f t="shared" si="2405"/>
        <v>0</v>
      </c>
      <c r="JZ325" s="430">
        <v>0.294289866351475</v>
      </c>
      <c r="KA325" s="433">
        <f t="shared" si="2406"/>
        <v>0</v>
      </c>
      <c r="KB325" s="434">
        <f t="shared" si="2407"/>
        <v>0</v>
      </c>
      <c r="KC325" s="435"/>
      <c r="KD325" s="426">
        <v>9.0</v>
      </c>
      <c r="KE325" s="427" t="s">
        <v>131</v>
      </c>
      <c r="KF325" s="428" t="s">
        <v>121</v>
      </c>
      <c r="KG325" s="428" t="s">
        <v>123</v>
      </c>
      <c r="KH325" s="429">
        <f>ADHB!KJ325</f>
        <v>0</v>
      </c>
      <c r="KI325" s="429"/>
      <c r="KJ325" s="429">
        <f t="shared" si="2408"/>
        <v>0</v>
      </c>
      <c r="KK325" s="430"/>
      <c r="KL325" s="429">
        <f t="shared" si="2409"/>
        <v>0</v>
      </c>
      <c r="KM325" s="431"/>
      <c r="KN325" s="432"/>
      <c r="KO325" s="432"/>
      <c r="KP325" s="429">
        <f t="shared" si="2410"/>
        <v>0</v>
      </c>
      <c r="KQ325" s="430">
        <v>0.294289866351475</v>
      </c>
      <c r="KR325" s="433">
        <f t="shared" si="2411"/>
        <v>0</v>
      </c>
      <c r="KS325" s="434">
        <f t="shared" si="2412"/>
        <v>0</v>
      </c>
      <c r="KT325" s="435"/>
      <c r="KU325" s="436"/>
    </row>
    <row r="326" ht="15.75" customHeight="1">
      <c r="A326" s="426">
        <v>10.0</v>
      </c>
      <c r="B326" s="427" t="s">
        <v>132</v>
      </c>
      <c r="C326" s="428" t="s">
        <v>121</v>
      </c>
      <c r="D326" s="428" t="s">
        <v>123</v>
      </c>
      <c r="E326" s="429">
        <f>ADHB!G326</f>
        <v>0</v>
      </c>
      <c r="F326" s="429"/>
      <c r="G326" s="429">
        <f t="shared" si="2323"/>
        <v>0</v>
      </c>
      <c r="H326" s="430"/>
      <c r="I326" s="429">
        <f t="shared" si="2324"/>
        <v>0</v>
      </c>
      <c r="J326" s="431"/>
      <c r="K326" s="432"/>
      <c r="L326" s="432"/>
      <c r="M326" s="429">
        <f t="shared" si="2325"/>
        <v>0</v>
      </c>
      <c r="N326" s="430">
        <v>0.294289866351475</v>
      </c>
      <c r="O326" s="433">
        <f t="shared" si="2326"/>
        <v>0</v>
      </c>
      <c r="P326" s="434">
        <f t="shared" si="2327"/>
        <v>0</v>
      </c>
      <c r="Q326" s="435"/>
      <c r="R326" s="426">
        <v>10.0</v>
      </c>
      <c r="S326" s="427" t="s">
        <v>132</v>
      </c>
      <c r="T326" s="428" t="s">
        <v>121</v>
      </c>
      <c r="U326" s="428" t="s">
        <v>123</v>
      </c>
      <c r="V326" s="429">
        <f>ADHB!X326</f>
        <v>0</v>
      </c>
      <c r="W326" s="429"/>
      <c r="X326" s="429">
        <f t="shared" si="2328"/>
        <v>0</v>
      </c>
      <c r="Y326" s="430"/>
      <c r="Z326" s="429">
        <f t="shared" si="2329"/>
        <v>0</v>
      </c>
      <c r="AA326" s="431"/>
      <c r="AB326" s="432"/>
      <c r="AC326" s="432"/>
      <c r="AD326" s="429">
        <f t="shared" si="2330"/>
        <v>0</v>
      </c>
      <c r="AE326" s="430">
        <v>0.294289866351475</v>
      </c>
      <c r="AF326" s="433">
        <f t="shared" si="2331"/>
        <v>0</v>
      </c>
      <c r="AG326" s="434">
        <f t="shared" si="2332"/>
        <v>0</v>
      </c>
      <c r="AH326" s="435"/>
      <c r="AI326" s="426">
        <v>10.0</v>
      </c>
      <c r="AJ326" s="427" t="s">
        <v>132</v>
      </c>
      <c r="AK326" s="428" t="s">
        <v>121</v>
      </c>
      <c r="AL326" s="428" t="s">
        <v>123</v>
      </c>
      <c r="AM326" s="429">
        <f>ADHB!AO326</f>
        <v>0</v>
      </c>
      <c r="AN326" s="429"/>
      <c r="AO326" s="429">
        <f t="shared" si="2333"/>
        <v>0</v>
      </c>
      <c r="AP326" s="430"/>
      <c r="AQ326" s="429">
        <f t="shared" si="2334"/>
        <v>0</v>
      </c>
      <c r="AR326" s="431"/>
      <c r="AS326" s="432"/>
      <c r="AT326" s="432"/>
      <c r="AU326" s="429">
        <f t="shared" si="2335"/>
        <v>0</v>
      </c>
      <c r="AV326" s="430">
        <v>0.294289866351475</v>
      </c>
      <c r="AW326" s="433">
        <f t="shared" si="2336"/>
        <v>0</v>
      </c>
      <c r="AX326" s="434">
        <f t="shared" si="2337"/>
        <v>0</v>
      </c>
      <c r="AY326" s="435"/>
      <c r="AZ326" s="426">
        <v>10.0</v>
      </c>
      <c r="BA326" s="427" t="s">
        <v>132</v>
      </c>
      <c r="BB326" s="428" t="s">
        <v>121</v>
      </c>
      <c r="BC326" s="428" t="s">
        <v>123</v>
      </c>
      <c r="BD326" s="429">
        <f>ADHB!BF326</f>
        <v>0</v>
      </c>
      <c r="BE326" s="429"/>
      <c r="BF326" s="429">
        <f t="shared" si="2338"/>
        <v>0</v>
      </c>
      <c r="BG326" s="430"/>
      <c r="BH326" s="429">
        <f t="shared" si="2339"/>
        <v>0</v>
      </c>
      <c r="BI326" s="431"/>
      <c r="BJ326" s="432"/>
      <c r="BK326" s="432"/>
      <c r="BL326" s="429">
        <f t="shared" si="2340"/>
        <v>0</v>
      </c>
      <c r="BM326" s="430">
        <v>0.294289866351475</v>
      </c>
      <c r="BN326" s="433">
        <f t="shared" si="2341"/>
        <v>0</v>
      </c>
      <c r="BO326" s="434">
        <f t="shared" si="2342"/>
        <v>0</v>
      </c>
      <c r="BP326" s="435"/>
      <c r="BQ326" s="426">
        <v>10.0</v>
      </c>
      <c r="BR326" s="427" t="s">
        <v>132</v>
      </c>
      <c r="BS326" s="428" t="s">
        <v>121</v>
      </c>
      <c r="BT326" s="428" t="s">
        <v>123</v>
      </c>
      <c r="BU326" s="429">
        <f>ADHB!BW326</f>
        <v>0</v>
      </c>
      <c r="BV326" s="429"/>
      <c r="BW326" s="429">
        <f t="shared" si="2343"/>
        <v>0</v>
      </c>
      <c r="BX326" s="430"/>
      <c r="BY326" s="429">
        <f t="shared" si="2344"/>
        <v>0</v>
      </c>
      <c r="BZ326" s="431"/>
      <c r="CA326" s="432"/>
      <c r="CB326" s="432"/>
      <c r="CC326" s="429">
        <f t="shared" si="2345"/>
        <v>0</v>
      </c>
      <c r="CD326" s="430">
        <v>0.294289866351475</v>
      </c>
      <c r="CE326" s="433">
        <f t="shared" si="2346"/>
        <v>0</v>
      </c>
      <c r="CF326" s="434">
        <f t="shared" si="2347"/>
        <v>0</v>
      </c>
      <c r="CG326" s="435"/>
      <c r="CH326" s="426">
        <v>10.0</v>
      </c>
      <c r="CI326" s="427" t="s">
        <v>132</v>
      </c>
      <c r="CJ326" s="428" t="s">
        <v>121</v>
      </c>
      <c r="CK326" s="428" t="s">
        <v>123</v>
      </c>
      <c r="CL326" s="429">
        <f>ADHB!CN326</f>
        <v>0</v>
      </c>
      <c r="CM326" s="429"/>
      <c r="CN326" s="429">
        <f t="shared" si="2348"/>
        <v>0</v>
      </c>
      <c r="CO326" s="430"/>
      <c r="CP326" s="429">
        <f t="shared" si="2349"/>
        <v>0</v>
      </c>
      <c r="CQ326" s="431"/>
      <c r="CR326" s="432"/>
      <c r="CS326" s="432"/>
      <c r="CT326" s="429">
        <f t="shared" si="2350"/>
        <v>0</v>
      </c>
      <c r="CU326" s="430">
        <v>0.294289866351475</v>
      </c>
      <c r="CV326" s="433">
        <f t="shared" si="2351"/>
        <v>0</v>
      </c>
      <c r="CW326" s="434">
        <f t="shared" si="2352"/>
        <v>0</v>
      </c>
      <c r="CX326" s="435"/>
      <c r="CY326" s="426">
        <v>10.0</v>
      </c>
      <c r="CZ326" s="427" t="s">
        <v>132</v>
      </c>
      <c r="DA326" s="428" t="s">
        <v>121</v>
      </c>
      <c r="DB326" s="428" t="s">
        <v>123</v>
      </c>
      <c r="DC326" s="429">
        <f>ADHB!DE326</f>
        <v>0</v>
      </c>
      <c r="DD326" s="429"/>
      <c r="DE326" s="429">
        <f t="shared" si="2353"/>
        <v>0</v>
      </c>
      <c r="DF326" s="430"/>
      <c r="DG326" s="429">
        <f t="shared" si="2354"/>
        <v>0</v>
      </c>
      <c r="DH326" s="431"/>
      <c r="DI326" s="432"/>
      <c r="DJ326" s="432"/>
      <c r="DK326" s="429">
        <f t="shared" si="2355"/>
        <v>0</v>
      </c>
      <c r="DL326" s="430">
        <v>0.294289866351475</v>
      </c>
      <c r="DM326" s="433">
        <f t="shared" si="2356"/>
        <v>0</v>
      </c>
      <c r="DN326" s="434">
        <f t="shared" si="2357"/>
        <v>0</v>
      </c>
      <c r="DO326" s="435"/>
      <c r="DP326" s="426">
        <v>10.0</v>
      </c>
      <c r="DQ326" s="427" t="s">
        <v>132</v>
      </c>
      <c r="DR326" s="428" t="s">
        <v>121</v>
      </c>
      <c r="DS326" s="428" t="s">
        <v>123</v>
      </c>
      <c r="DT326" s="429">
        <f>ADHB!DV326</f>
        <v>0</v>
      </c>
      <c r="DU326" s="429"/>
      <c r="DV326" s="429">
        <f t="shared" si="2358"/>
        <v>0</v>
      </c>
      <c r="DW326" s="430"/>
      <c r="DX326" s="429">
        <f t="shared" si="2359"/>
        <v>0</v>
      </c>
      <c r="DY326" s="431"/>
      <c r="DZ326" s="432"/>
      <c r="EA326" s="432"/>
      <c r="EB326" s="429">
        <f t="shared" si="2360"/>
        <v>0</v>
      </c>
      <c r="EC326" s="430">
        <v>0.294289866351475</v>
      </c>
      <c r="ED326" s="433">
        <f t="shared" si="2361"/>
        <v>0</v>
      </c>
      <c r="EE326" s="434">
        <f t="shared" si="2362"/>
        <v>0</v>
      </c>
      <c r="EF326" s="435"/>
      <c r="EG326" s="426">
        <v>10.0</v>
      </c>
      <c r="EH326" s="427" t="s">
        <v>132</v>
      </c>
      <c r="EI326" s="428" t="s">
        <v>121</v>
      </c>
      <c r="EJ326" s="428" t="s">
        <v>123</v>
      </c>
      <c r="EK326" s="429">
        <f>ADHB!EM326</f>
        <v>0</v>
      </c>
      <c r="EL326" s="429"/>
      <c r="EM326" s="429">
        <f t="shared" si="2363"/>
        <v>0</v>
      </c>
      <c r="EN326" s="430"/>
      <c r="EO326" s="429">
        <f t="shared" si="2364"/>
        <v>0</v>
      </c>
      <c r="EP326" s="431"/>
      <c r="EQ326" s="432"/>
      <c r="ER326" s="432"/>
      <c r="ES326" s="429">
        <f t="shared" si="2365"/>
        <v>0</v>
      </c>
      <c r="ET326" s="430">
        <v>0.294289866351475</v>
      </c>
      <c r="EU326" s="433">
        <f t="shared" si="2366"/>
        <v>0</v>
      </c>
      <c r="EV326" s="434">
        <f t="shared" si="2367"/>
        <v>0</v>
      </c>
      <c r="EW326" s="435"/>
      <c r="EX326" s="426">
        <v>10.0</v>
      </c>
      <c r="EY326" s="427" t="s">
        <v>132</v>
      </c>
      <c r="EZ326" s="428" t="s">
        <v>121</v>
      </c>
      <c r="FA326" s="428" t="s">
        <v>123</v>
      </c>
      <c r="FB326" s="429">
        <f>ADHB!FD326</f>
        <v>0</v>
      </c>
      <c r="FC326" s="429"/>
      <c r="FD326" s="429">
        <f t="shared" si="2368"/>
        <v>0</v>
      </c>
      <c r="FE326" s="430"/>
      <c r="FF326" s="429">
        <f t="shared" si="2369"/>
        <v>0</v>
      </c>
      <c r="FG326" s="431"/>
      <c r="FH326" s="432"/>
      <c r="FI326" s="432"/>
      <c r="FJ326" s="429">
        <f t="shared" si="2370"/>
        <v>0</v>
      </c>
      <c r="FK326" s="430">
        <v>0.294289866351475</v>
      </c>
      <c r="FL326" s="433">
        <f t="shared" si="2371"/>
        <v>0</v>
      </c>
      <c r="FM326" s="434">
        <f t="shared" si="2372"/>
        <v>0</v>
      </c>
      <c r="FN326" s="435"/>
      <c r="FO326" s="426">
        <v>10.0</v>
      </c>
      <c r="FP326" s="427" t="s">
        <v>132</v>
      </c>
      <c r="FQ326" s="428" t="s">
        <v>121</v>
      </c>
      <c r="FR326" s="428" t="s">
        <v>123</v>
      </c>
      <c r="FS326" s="429">
        <f>ADHB!FU326</f>
        <v>0</v>
      </c>
      <c r="FT326" s="429"/>
      <c r="FU326" s="429">
        <f t="shared" si="2373"/>
        <v>0</v>
      </c>
      <c r="FV326" s="430"/>
      <c r="FW326" s="429">
        <f t="shared" si="2374"/>
        <v>0</v>
      </c>
      <c r="FX326" s="431"/>
      <c r="FY326" s="432"/>
      <c r="FZ326" s="432"/>
      <c r="GA326" s="429">
        <f t="shared" si="2375"/>
        <v>0</v>
      </c>
      <c r="GB326" s="430">
        <v>0.294289866351475</v>
      </c>
      <c r="GC326" s="433">
        <f t="shared" si="2376"/>
        <v>0</v>
      </c>
      <c r="GD326" s="434">
        <f t="shared" si="2377"/>
        <v>0</v>
      </c>
      <c r="GE326" s="435"/>
      <c r="GF326" s="426">
        <v>10.0</v>
      </c>
      <c r="GG326" s="427" t="s">
        <v>132</v>
      </c>
      <c r="GH326" s="428" t="s">
        <v>121</v>
      </c>
      <c r="GI326" s="428" t="s">
        <v>123</v>
      </c>
      <c r="GJ326" s="429">
        <f>ADHB!GL326</f>
        <v>0</v>
      </c>
      <c r="GK326" s="429"/>
      <c r="GL326" s="429">
        <f t="shared" si="2378"/>
        <v>0</v>
      </c>
      <c r="GM326" s="430"/>
      <c r="GN326" s="429">
        <f t="shared" si="2379"/>
        <v>0</v>
      </c>
      <c r="GO326" s="431"/>
      <c r="GP326" s="432"/>
      <c r="GQ326" s="432"/>
      <c r="GR326" s="429">
        <f t="shared" si="2380"/>
        <v>0</v>
      </c>
      <c r="GS326" s="430">
        <v>0.294289866351475</v>
      </c>
      <c r="GT326" s="433">
        <f t="shared" si="2381"/>
        <v>0</v>
      </c>
      <c r="GU326" s="434">
        <f t="shared" si="2382"/>
        <v>0</v>
      </c>
      <c r="GV326" s="435"/>
      <c r="GW326" s="426">
        <v>10.0</v>
      </c>
      <c r="GX326" s="427" t="s">
        <v>132</v>
      </c>
      <c r="GY326" s="428" t="s">
        <v>121</v>
      </c>
      <c r="GZ326" s="428" t="s">
        <v>123</v>
      </c>
      <c r="HA326" s="429">
        <f>ADHB!HC326</f>
        <v>0</v>
      </c>
      <c r="HB326" s="429"/>
      <c r="HC326" s="429">
        <f t="shared" si="2383"/>
        <v>0</v>
      </c>
      <c r="HD326" s="430"/>
      <c r="HE326" s="429">
        <f t="shared" si="2384"/>
        <v>0</v>
      </c>
      <c r="HF326" s="431"/>
      <c r="HG326" s="432"/>
      <c r="HH326" s="432"/>
      <c r="HI326" s="429">
        <f t="shared" si="2385"/>
        <v>0</v>
      </c>
      <c r="HJ326" s="430">
        <v>0.294289866351475</v>
      </c>
      <c r="HK326" s="433">
        <f t="shared" si="2386"/>
        <v>0</v>
      </c>
      <c r="HL326" s="434">
        <f t="shared" si="2387"/>
        <v>0</v>
      </c>
      <c r="HM326" s="435"/>
      <c r="HN326" s="426">
        <v>10.0</v>
      </c>
      <c r="HO326" s="427" t="s">
        <v>132</v>
      </c>
      <c r="HP326" s="428" t="s">
        <v>121</v>
      </c>
      <c r="HQ326" s="428" t="s">
        <v>123</v>
      </c>
      <c r="HR326" s="429">
        <f>ADHB!HT326</f>
        <v>0</v>
      </c>
      <c r="HS326" s="429"/>
      <c r="HT326" s="429">
        <f t="shared" si="2388"/>
        <v>0</v>
      </c>
      <c r="HU326" s="430"/>
      <c r="HV326" s="429">
        <f t="shared" si="2389"/>
        <v>0</v>
      </c>
      <c r="HW326" s="431"/>
      <c r="HX326" s="432"/>
      <c r="HY326" s="432"/>
      <c r="HZ326" s="429">
        <f t="shared" si="2390"/>
        <v>0</v>
      </c>
      <c r="IA326" s="430">
        <v>0.294289866351475</v>
      </c>
      <c r="IB326" s="433">
        <f t="shared" si="2391"/>
        <v>0</v>
      </c>
      <c r="IC326" s="434">
        <f t="shared" si="2392"/>
        <v>0</v>
      </c>
      <c r="ID326" s="435"/>
      <c r="IE326" s="426">
        <v>10.0</v>
      </c>
      <c r="IF326" s="427" t="s">
        <v>132</v>
      </c>
      <c r="IG326" s="428" t="s">
        <v>121</v>
      </c>
      <c r="IH326" s="428" t="s">
        <v>123</v>
      </c>
      <c r="II326" s="429">
        <f>ADHB!IK326</f>
        <v>0</v>
      </c>
      <c r="IJ326" s="429"/>
      <c r="IK326" s="429">
        <f t="shared" si="2393"/>
        <v>0</v>
      </c>
      <c r="IL326" s="430"/>
      <c r="IM326" s="429">
        <f t="shared" si="2394"/>
        <v>0</v>
      </c>
      <c r="IN326" s="431"/>
      <c r="IO326" s="432"/>
      <c r="IP326" s="432"/>
      <c r="IQ326" s="429">
        <f t="shared" si="2395"/>
        <v>0</v>
      </c>
      <c r="IR326" s="430">
        <v>0.294289866351475</v>
      </c>
      <c r="IS326" s="433">
        <f t="shared" si="2396"/>
        <v>0</v>
      </c>
      <c r="IT326" s="434">
        <f t="shared" si="2397"/>
        <v>0</v>
      </c>
      <c r="IU326" s="435"/>
      <c r="IV326" s="426">
        <v>10.0</v>
      </c>
      <c r="IW326" s="427" t="s">
        <v>132</v>
      </c>
      <c r="IX326" s="428" t="s">
        <v>121</v>
      </c>
      <c r="IY326" s="428" t="s">
        <v>123</v>
      </c>
      <c r="IZ326" s="429">
        <f>ADHB!JB326</f>
        <v>0</v>
      </c>
      <c r="JA326" s="429"/>
      <c r="JB326" s="429">
        <f t="shared" si="2398"/>
        <v>0</v>
      </c>
      <c r="JC326" s="430"/>
      <c r="JD326" s="429">
        <f t="shared" si="2399"/>
        <v>0</v>
      </c>
      <c r="JE326" s="431"/>
      <c r="JF326" s="432"/>
      <c r="JG326" s="432"/>
      <c r="JH326" s="429">
        <f t="shared" si="2400"/>
        <v>0</v>
      </c>
      <c r="JI326" s="430">
        <v>0.294289866351475</v>
      </c>
      <c r="JJ326" s="433">
        <f t="shared" si="2401"/>
        <v>0</v>
      </c>
      <c r="JK326" s="434">
        <f t="shared" si="2402"/>
        <v>0</v>
      </c>
      <c r="JL326" s="435"/>
      <c r="JM326" s="426">
        <v>10.0</v>
      </c>
      <c r="JN326" s="427" t="s">
        <v>132</v>
      </c>
      <c r="JO326" s="428" t="s">
        <v>121</v>
      </c>
      <c r="JP326" s="428" t="s">
        <v>123</v>
      </c>
      <c r="JQ326" s="429">
        <f>ADHB!JS326</f>
        <v>0</v>
      </c>
      <c r="JR326" s="429"/>
      <c r="JS326" s="429">
        <f t="shared" si="2403"/>
        <v>0</v>
      </c>
      <c r="JT326" s="430"/>
      <c r="JU326" s="429">
        <f t="shared" si="2404"/>
        <v>0</v>
      </c>
      <c r="JV326" s="431"/>
      <c r="JW326" s="432"/>
      <c r="JX326" s="432"/>
      <c r="JY326" s="429">
        <f t="shared" si="2405"/>
        <v>0</v>
      </c>
      <c r="JZ326" s="430">
        <v>0.294289866351475</v>
      </c>
      <c r="KA326" s="433">
        <f t="shared" si="2406"/>
        <v>0</v>
      </c>
      <c r="KB326" s="434">
        <f t="shared" si="2407"/>
        <v>0</v>
      </c>
      <c r="KC326" s="435"/>
      <c r="KD326" s="426">
        <v>10.0</v>
      </c>
      <c r="KE326" s="427" t="s">
        <v>132</v>
      </c>
      <c r="KF326" s="428" t="s">
        <v>121</v>
      </c>
      <c r="KG326" s="428" t="s">
        <v>123</v>
      </c>
      <c r="KH326" s="429">
        <f>ADHB!KJ326</f>
        <v>0</v>
      </c>
      <c r="KI326" s="429"/>
      <c r="KJ326" s="429">
        <f t="shared" si="2408"/>
        <v>0</v>
      </c>
      <c r="KK326" s="430"/>
      <c r="KL326" s="429">
        <f t="shared" si="2409"/>
        <v>0</v>
      </c>
      <c r="KM326" s="431"/>
      <c r="KN326" s="432"/>
      <c r="KO326" s="432"/>
      <c r="KP326" s="429">
        <f t="shared" si="2410"/>
        <v>0</v>
      </c>
      <c r="KQ326" s="430">
        <v>0.294289866351475</v>
      </c>
      <c r="KR326" s="433">
        <f t="shared" si="2411"/>
        <v>0</v>
      </c>
      <c r="KS326" s="434">
        <f t="shared" si="2412"/>
        <v>0</v>
      </c>
      <c r="KT326" s="435"/>
      <c r="KU326" s="436"/>
    </row>
    <row r="327" ht="15.75" customHeight="1">
      <c r="A327" s="426">
        <v>11.0</v>
      </c>
      <c r="B327" s="427" t="s">
        <v>132</v>
      </c>
      <c r="C327" s="428" t="s">
        <v>121</v>
      </c>
      <c r="D327" s="428" t="s">
        <v>123</v>
      </c>
      <c r="E327" s="429">
        <f>ADHB!G327</f>
        <v>0</v>
      </c>
      <c r="F327" s="429"/>
      <c r="G327" s="429">
        <f t="shared" si="2323"/>
        <v>0</v>
      </c>
      <c r="H327" s="430"/>
      <c r="I327" s="429">
        <f t="shared" si="2324"/>
        <v>0</v>
      </c>
      <c r="J327" s="431"/>
      <c r="K327" s="432"/>
      <c r="L327" s="432"/>
      <c r="M327" s="429">
        <f t="shared" si="2325"/>
        <v>0</v>
      </c>
      <c r="N327" s="430">
        <v>0.294289866351475</v>
      </c>
      <c r="O327" s="433">
        <f t="shared" si="2326"/>
        <v>0</v>
      </c>
      <c r="P327" s="434">
        <f t="shared" si="2327"/>
        <v>0</v>
      </c>
      <c r="Q327" s="435"/>
      <c r="R327" s="426">
        <v>11.0</v>
      </c>
      <c r="S327" s="427" t="s">
        <v>132</v>
      </c>
      <c r="T327" s="428" t="s">
        <v>121</v>
      </c>
      <c r="U327" s="428" t="s">
        <v>123</v>
      </c>
      <c r="V327" s="429">
        <f>ADHB!X327</f>
        <v>0</v>
      </c>
      <c r="W327" s="429"/>
      <c r="X327" s="429">
        <f t="shared" si="2328"/>
        <v>0</v>
      </c>
      <c r="Y327" s="430"/>
      <c r="Z327" s="429">
        <f t="shared" si="2329"/>
        <v>0</v>
      </c>
      <c r="AA327" s="431"/>
      <c r="AB327" s="432"/>
      <c r="AC327" s="432"/>
      <c r="AD327" s="429">
        <f t="shared" si="2330"/>
        <v>0</v>
      </c>
      <c r="AE327" s="430">
        <v>0.294289866351475</v>
      </c>
      <c r="AF327" s="433">
        <f t="shared" si="2331"/>
        <v>0</v>
      </c>
      <c r="AG327" s="434">
        <f t="shared" si="2332"/>
        <v>0</v>
      </c>
      <c r="AH327" s="435"/>
      <c r="AI327" s="426">
        <v>11.0</v>
      </c>
      <c r="AJ327" s="427" t="s">
        <v>132</v>
      </c>
      <c r="AK327" s="428" t="s">
        <v>121</v>
      </c>
      <c r="AL327" s="428" t="s">
        <v>123</v>
      </c>
      <c r="AM327" s="429">
        <f>ADHB!AO327</f>
        <v>0</v>
      </c>
      <c r="AN327" s="429"/>
      <c r="AO327" s="429">
        <f t="shared" si="2333"/>
        <v>0</v>
      </c>
      <c r="AP327" s="430"/>
      <c r="AQ327" s="429">
        <f t="shared" si="2334"/>
        <v>0</v>
      </c>
      <c r="AR327" s="431"/>
      <c r="AS327" s="432"/>
      <c r="AT327" s="432"/>
      <c r="AU327" s="429">
        <f t="shared" si="2335"/>
        <v>0</v>
      </c>
      <c r="AV327" s="430">
        <v>0.294289866351475</v>
      </c>
      <c r="AW327" s="433">
        <f t="shared" si="2336"/>
        <v>0</v>
      </c>
      <c r="AX327" s="434">
        <f t="shared" si="2337"/>
        <v>0</v>
      </c>
      <c r="AY327" s="435"/>
      <c r="AZ327" s="426">
        <v>11.0</v>
      </c>
      <c r="BA327" s="427" t="s">
        <v>132</v>
      </c>
      <c r="BB327" s="428" t="s">
        <v>121</v>
      </c>
      <c r="BC327" s="428" t="s">
        <v>123</v>
      </c>
      <c r="BD327" s="429">
        <f>ADHB!BF327</f>
        <v>0</v>
      </c>
      <c r="BE327" s="429"/>
      <c r="BF327" s="429">
        <f t="shared" si="2338"/>
        <v>0</v>
      </c>
      <c r="BG327" s="430"/>
      <c r="BH327" s="429">
        <f t="shared" si="2339"/>
        <v>0</v>
      </c>
      <c r="BI327" s="431"/>
      <c r="BJ327" s="432"/>
      <c r="BK327" s="432"/>
      <c r="BL327" s="429">
        <f t="shared" si="2340"/>
        <v>0</v>
      </c>
      <c r="BM327" s="430">
        <v>0.294289866351475</v>
      </c>
      <c r="BN327" s="433">
        <f t="shared" si="2341"/>
        <v>0</v>
      </c>
      <c r="BO327" s="434">
        <f t="shared" si="2342"/>
        <v>0</v>
      </c>
      <c r="BP327" s="435"/>
      <c r="BQ327" s="426">
        <v>11.0</v>
      </c>
      <c r="BR327" s="427" t="s">
        <v>132</v>
      </c>
      <c r="BS327" s="428" t="s">
        <v>121</v>
      </c>
      <c r="BT327" s="428" t="s">
        <v>123</v>
      </c>
      <c r="BU327" s="429">
        <f>ADHB!BW327</f>
        <v>0</v>
      </c>
      <c r="BV327" s="429"/>
      <c r="BW327" s="429">
        <f t="shared" si="2343"/>
        <v>0</v>
      </c>
      <c r="BX327" s="430"/>
      <c r="BY327" s="429">
        <f t="shared" si="2344"/>
        <v>0</v>
      </c>
      <c r="BZ327" s="431"/>
      <c r="CA327" s="432"/>
      <c r="CB327" s="432"/>
      <c r="CC327" s="429">
        <f t="shared" si="2345"/>
        <v>0</v>
      </c>
      <c r="CD327" s="430">
        <v>0.294289866351475</v>
      </c>
      <c r="CE327" s="433">
        <f t="shared" si="2346"/>
        <v>0</v>
      </c>
      <c r="CF327" s="434">
        <f t="shared" si="2347"/>
        <v>0</v>
      </c>
      <c r="CG327" s="435"/>
      <c r="CH327" s="426">
        <v>11.0</v>
      </c>
      <c r="CI327" s="427" t="s">
        <v>132</v>
      </c>
      <c r="CJ327" s="428" t="s">
        <v>121</v>
      </c>
      <c r="CK327" s="428" t="s">
        <v>123</v>
      </c>
      <c r="CL327" s="429">
        <f>ADHB!CN327</f>
        <v>0</v>
      </c>
      <c r="CM327" s="429"/>
      <c r="CN327" s="429">
        <f t="shared" si="2348"/>
        <v>0</v>
      </c>
      <c r="CO327" s="430"/>
      <c r="CP327" s="429">
        <f t="shared" si="2349"/>
        <v>0</v>
      </c>
      <c r="CQ327" s="431"/>
      <c r="CR327" s="432"/>
      <c r="CS327" s="432"/>
      <c r="CT327" s="429">
        <f t="shared" si="2350"/>
        <v>0</v>
      </c>
      <c r="CU327" s="430">
        <v>0.294289866351475</v>
      </c>
      <c r="CV327" s="433">
        <f t="shared" si="2351"/>
        <v>0</v>
      </c>
      <c r="CW327" s="434">
        <f t="shared" si="2352"/>
        <v>0</v>
      </c>
      <c r="CX327" s="435"/>
      <c r="CY327" s="426">
        <v>11.0</v>
      </c>
      <c r="CZ327" s="427" t="s">
        <v>132</v>
      </c>
      <c r="DA327" s="428" t="s">
        <v>121</v>
      </c>
      <c r="DB327" s="428" t="s">
        <v>123</v>
      </c>
      <c r="DC327" s="429">
        <f>ADHB!DE327</f>
        <v>0</v>
      </c>
      <c r="DD327" s="429"/>
      <c r="DE327" s="429">
        <f t="shared" si="2353"/>
        <v>0</v>
      </c>
      <c r="DF327" s="430"/>
      <c r="DG327" s="429">
        <f t="shared" si="2354"/>
        <v>0</v>
      </c>
      <c r="DH327" s="431"/>
      <c r="DI327" s="432"/>
      <c r="DJ327" s="432"/>
      <c r="DK327" s="429">
        <f t="shared" si="2355"/>
        <v>0</v>
      </c>
      <c r="DL327" s="430">
        <v>0.294289866351475</v>
      </c>
      <c r="DM327" s="433">
        <f t="shared" si="2356"/>
        <v>0</v>
      </c>
      <c r="DN327" s="434">
        <f t="shared" si="2357"/>
        <v>0</v>
      </c>
      <c r="DO327" s="435"/>
      <c r="DP327" s="426">
        <v>11.0</v>
      </c>
      <c r="DQ327" s="427" t="s">
        <v>132</v>
      </c>
      <c r="DR327" s="428" t="s">
        <v>121</v>
      </c>
      <c r="DS327" s="428" t="s">
        <v>123</v>
      </c>
      <c r="DT327" s="429">
        <f>ADHB!DV327</f>
        <v>0</v>
      </c>
      <c r="DU327" s="429"/>
      <c r="DV327" s="429">
        <f t="shared" si="2358"/>
        <v>0</v>
      </c>
      <c r="DW327" s="430"/>
      <c r="DX327" s="429">
        <f t="shared" si="2359"/>
        <v>0</v>
      </c>
      <c r="DY327" s="431"/>
      <c r="DZ327" s="432"/>
      <c r="EA327" s="432"/>
      <c r="EB327" s="429">
        <f t="shared" si="2360"/>
        <v>0</v>
      </c>
      <c r="EC327" s="430">
        <v>0.294289866351475</v>
      </c>
      <c r="ED327" s="433">
        <f t="shared" si="2361"/>
        <v>0</v>
      </c>
      <c r="EE327" s="434">
        <f t="shared" si="2362"/>
        <v>0</v>
      </c>
      <c r="EF327" s="435"/>
      <c r="EG327" s="426">
        <v>11.0</v>
      </c>
      <c r="EH327" s="427" t="s">
        <v>132</v>
      </c>
      <c r="EI327" s="428" t="s">
        <v>121</v>
      </c>
      <c r="EJ327" s="428" t="s">
        <v>123</v>
      </c>
      <c r="EK327" s="429">
        <f>ADHB!EM327</f>
        <v>0</v>
      </c>
      <c r="EL327" s="429"/>
      <c r="EM327" s="429">
        <f t="shared" si="2363"/>
        <v>0</v>
      </c>
      <c r="EN327" s="430"/>
      <c r="EO327" s="429">
        <f t="shared" si="2364"/>
        <v>0</v>
      </c>
      <c r="EP327" s="431"/>
      <c r="EQ327" s="432"/>
      <c r="ER327" s="432"/>
      <c r="ES327" s="429">
        <f t="shared" si="2365"/>
        <v>0</v>
      </c>
      <c r="ET327" s="430">
        <v>0.294289866351475</v>
      </c>
      <c r="EU327" s="433">
        <f t="shared" si="2366"/>
        <v>0</v>
      </c>
      <c r="EV327" s="434">
        <f t="shared" si="2367"/>
        <v>0</v>
      </c>
      <c r="EW327" s="435"/>
      <c r="EX327" s="426">
        <v>11.0</v>
      </c>
      <c r="EY327" s="427" t="s">
        <v>132</v>
      </c>
      <c r="EZ327" s="428" t="s">
        <v>121</v>
      </c>
      <c r="FA327" s="428" t="s">
        <v>123</v>
      </c>
      <c r="FB327" s="429">
        <f>ADHB!FD327</f>
        <v>0</v>
      </c>
      <c r="FC327" s="429"/>
      <c r="FD327" s="429">
        <f t="shared" si="2368"/>
        <v>0</v>
      </c>
      <c r="FE327" s="430"/>
      <c r="FF327" s="429">
        <f t="shared" si="2369"/>
        <v>0</v>
      </c>
      <c r="FG327" s="431"/>
      <c r="FH327" s="432"/>
      <c r="FI327" s="432"/>
      <c r="FJ327" s="429">
        <f t="shared" si="2370"/>
        <v>0</v>
      </c>
      <c r="FK327" s="430">
        <v>0.294289866351475</v>
      </c>
      <c r="FL327" s="433">
        <f t="shared" si="2371"/>
        <v>0</v>
      </c>
      <c r="FM327" s="434">
        <f t="shared" si="2372"/>
        <v>0</v>
      </c>
      <c r="FN327" s="435"/>
      <c r="FO327" s="426">
        <v>11.0</v>
      </c>
      <c r="FP327" s="427" t="s">
        <v>132</v>
      </c>
      <c r="FQ327" s="428" t="s">
        <v>121</v>
      </c>
      <c r="FR327" s="428" t="s">
        <v>123</v>
      </c>
      <c r="FS327" s="429">
        <f>ADHB!FU327</f>
        <v>0</v>
      </c>
      <c r="FT327" s="429"/>
      <c r="FU327" s="429">
        <f t="shared" si="2373"/>
        <v>0</v>
      </c>
      <c r="FV327" s="430"/>
      <c r="FW327" s="429">
        <f t="shared" si="2374"/>
        <v>0</v>
      </c>
      <c r="FX327" s="431"/>
      <c r="FY327" s="432"/>
      <c r="FZ327" s="432"/>
      <c r="GA327" s="429">
        <f t="shared" si="2375"/>
        <v>0</v>
      </c>
      <c r="GB327" s="430">
        <v>0.294289866351475</v>
      </c>
      <c r="GC327" s="433">
        <f t="shared" si="2376"/>
        <v>0</v>
      </c>
      <c r="GD327" s="434">
        <f t="shared" si="2377"/>
        <v>0</v>
      </c>
      <c r="GE327" s="435"/>
      <c r="GF327" s="426">
        <v>11.0</v>
      </c>
      <c r="GG327" s="427" t="s">
        <v>132</v>
      </c>
      <c r="GH327" s="428" t="s">
        <v>121</v>
      </c>
      <c r="GI327" s="428" t="s">
        <v>123</v>
      </c>
      <c r="GJ327" s="429">
        <f>ADHB!GL327</f>
        <v>0</v>
      </c>
      <c r="GK327" s="429"/>
      <c r="GL327" s="429">
        <f t="shared" si="2378"/>
        <v>0</v>
      </c>
      <c r="GM327" s="430"/>
      <c r="GN327" s="429">
        <f t="shared" si="2379"/>
        <v>0</v>
      </c>
      <c r="GO327" s="431"/>
      <c r="GP327" s="432"/>
      <c r="GQ327" s="432"/>
      <c r="GR327" s="429">
        <f t="shared" si="2380"/>
        <v>0</v>
      </c>
      <c r="GS327" s="430">
        <v>0.294289866351475</v>
      </c>
      <c r="GT327" s="433">
        <f t="shared" si="2381"/>
        <v>0</v>
      </c>
      <c r="GU327" s="434">
        <f t="shared" si="2382"/>
        <v>0</v>
      </c>
      <c r="GV327" s="435"/>
      <c r="GW327" s="426">
        <v>11.0</v>
      </c>
      <c r="GX327" s="427" t="s">
        <v>132</v>
      </c>
      <c r="GY327" s="428" t="s">
        <v>121</v>
      </c>
      <c r="GZ327" s="428" t="s">
        <v>123</v>
      </c>
      <c r="HA327" s="429">
        <f>ADHB!HC327</f>
        <v>0</v>
      </c>
      <c r="HB327" s="429"/>
      <c r="HC327" s="429">
        <f t="shared" si="2383"/>
        <v>0</v>
      </c>
      <c r="HD327" s="430"/>
      <c r="HE327" s="429">
        <f t="shared" si="2384"/>
        <v>0</v>
      </c>
      <c r="HF327" s="431"/>
      <c r="HG327" s="432"/>
      <c r="HH327" s="432"/>
      <c r="HI327" s="429">
        <f t="shared" si="2385"/>
        <v>0</v>
      </c>
      <c r="HJ327" s="430">
        <v>0.294289866351475</v>
      </c>
      <c r="HK327" s="433">
        <f t="shared" si="2386"/>
        <v>0</v>
      </c>
      <c r="HL327" s="434">
        <f t="shared" si="2387"/>
        <v>0</v>
      </c>
      <c r="HM327" s="435"/>
      <c r="HN327" s="426">
        <v>11.0</v>
      </c>
      <c r="HO327" s="427" t="s">
        <v>132</v>
      </c>
      <c r="HP327" s="428" t="s">
        <v>121</v>
      </c>
      <c r="HQ327" s="428" t="s">
        <v>123</v>
      </c>
      <c r="HR327" s="429">
        <f>ADHB!HT327</f>
        <v>0</v>
      </c>
      <c r="HS327" s="429"/>
      <c r="HT327" s="429">
        <f t="shared" si="2388"/>
        <v>0</v>
      </c>
      <c r="HU327" s="430"/>
      <c r="HV327" s="429">
        <f t="shared" si="2389"/>
        <v>0</v>
      </c>
      <c r="HW327" s="431"/>
      <c r="HX327" s="432"/>
      <c r="HY327" s="432"/>
      <c r="HZ327" s="429">
        <f t="shared" si="2390"/>
        <v>0</v>
      </c>
      <c r="IA327" s="430">
        <v>0.294289866351475</v>
      </c>
      <c r="IB327" s="433">
        <f t="shared" si="2391"/>
        <v>0</v>
      </c>
      <c r="IC327" s="434">
        <f t="shared" si="2392"/>
        <v>0</v>
      </c>
      <c r="ID327" s="435"/>
      <c r="IE327" s="426">
        <v>11.0</v>
      </c>
      <c r="IF327" s="427" t="s">
        <v>132</v>
      </c>
      <c r="IG327" s="428" t="s">
        <v>121</v>
      </c>
      <c r="IH327" s="428" t="s">
        <v>123</v>
      </c>
      <c r="II327" s="429">
        <f>ADHB!IK327</f>
        <v>0</v>
      </c>
      <c r="IJ327" s="429"/>
      <c r="IK327" s="429">
        <f t="shared" si="2393"/>
        <v>0</v>
      </c>
      <c r="IL327" s="430"/>
      <c r="IM327" s="429">
        <f t="shared" si="2394"/>
        <v>0</v>
      </c>
      <c r="IN327" s="431"/>
      <c r="IO327" s="432"/>
      <c r="IP327" s="432"/>
      <c r="IQ327" s="429">
        <f t="shared" si="2395"/>
        <v>0</v>
      </c>
      <c r="IR327" s="430">
        <v>0.294289866351475</v>
      </c>
      <c r="IS327" s="433">
        <f t="shared" si="2396"/>
        <v>0</v>
      </c>
      <c r="IT327" s="434">
        <f t="shared" si="2397"/>
        <v>0</v>
      </c>
      <c r="IU327" s="435"/>
      <c r="IV327" s="426">
        <v>11.0</v>
      </c>
      <c r="IW327" s="427" t="s">
        <v>132</v>
      </c>
      <c r="IX327" s="428" t="s">
        <v>121</v>
      </c>
      <c r="IY327" s="428" t="s">
        <v>123</v>
      </c>
      <c r="IZ327" s="429">
        <f>ADHB!JB327</f>
        <v>0</v>
      </c>
      <c r="JA327" s="429"/>
      <c r="JB327" s="429">
        <f t="shared" si="2398"/>
        <v>0</v>
      </c>
      <c r="JC327" s="430"/>
      <c r="JD327" s="429">
        <f t="shared" si="2399"/>
        <v>0</v>
      </c>
      <c r="JE327" s="431"/>
      <c r="JF327" s="432"/>
      <c r="JG327" s="432"/>
      <c r="JH327" s="429">
        <f t="shared" si="2400"/>
        <v>0</v>
      </c>
      <c r="JI327" s="430">
        <v>0.294289866351475</v>
      </c>
      <c r="JJ327" s="433">
        <f t="shared" si="2401"/>
        <v>0</v>
      </c>
      <c r="JK327" s="434">
        <f t="shared" si="2402"/>
        <v>0</v>
      </c>
      <c r="JL327" s="435"/>
      <c r="JM327" s="426">
        <v>11.0</v>
      </c>
      <c r="JN327" s="427" t="s">
        <v>132</v>
      </c>
      <c r="JO327" s="428" t="s">
        <v>121</v>
      </c>
      <c r="JP327" s="428" t="s">
        <v>123</v>
      </c>
      <c r="JQ327" s="429">
        <f>ADHB!JS327</f>
        <v>0</v>
      </c>
      <c r="JR327" s="429"/>
      <c r="JS327" s="429">
        <f t="shared" si="2403"/>
        <v>0</v>
      </c>
      <c r="JT327" s="430"/>
      <c r="JU327" s="429">
        <f t="shared" si="2404"/>
        <v>0</v>
      </c>
      <c r="JV327" s="431"/>
      <c r="JW327" s="432"/>
      <c r="JX327" s="432"/>
      <c r="JY327" s="429">
        <f t="shared" si="2405"/>
        <v>0</v>
      </c>
      <c r="JZ327" s="430">
        <v>0.294289866351475</v>
      </c>
      <c r="KA327" s="433">
        <f t="shared" si="2406"/>
        <v>0</v>
      </c>
      <c r="KB327" s="434">
        <f t="shared" si="2407"/>
        <v>0</v>
      </c>
      <c r="KC327" s="435"/>
      <c r="KD327" s="426">
        <v>11.0</v>
      </c>
      <c r="KE327" s="427" t="s">
        <v>132</v>
      </c>
      <c r="KF327" s="428" t="s">
        <v>121</v>
      </c>
      <c r="KG327" s="428" t="s">
        <v>123</v>
      </c>
      <c r="KH327" s="429">
        <f>ADHB!KJ327</f>
        <v>0</v>
      </c>
      <c r="KI327" s="429"/>
      <c r="KJ327" s="429">
        <f t="shared" si="2408"/>
        <v>0</v>
      </c>
      <c r="KK327" s="430"/>
      <c r="KL327" s="429">
        <f t="shared" si="2409"/>
        <v>0</v>
      </c>
      <c r="KM327" s="431"/>
      <c r="KN327" s="432"/>
      <c r="KO327" s="432"/>
      <c r="KP327" s="429">
        <f t="shared" si="2410"/>
        <v>0</v>
      </c>
      <c r="KQ327" s="430">
        <v>0.294289866351475</v>
      </c>
      <c r="KR327" s="433">
        <f t="shared" si="2411"/>
        <v>0</v>
      </c>
      <c r="KS327" s="434">
        <f t="shared" si="2412"/>
        <v>0</v>
      </c>
      <c r="KT327" s="435"/>
      <c r="KU327" s="436"/>
    </row>
    <row r="328" ht="15.75" customHeight="1">
      <c r="A328" s="426">
        <v>12.0</v>
      </c>
      <c r="B328" s="427" t="s">
        <v>132</v>
      </c>
      <c r="C328" s="428" t="s">
        <v>121</v>
      </c>
      <c r="D328" s="428" t="s">
        <v>123</v>
      </c>
      <c r="E328" s="429">
        <f>ADHB!G328</f>
        <v>0</v>
      </c>
      <c r="F328" s="429"/>
      <c r="G328" s="429">
        <f t="shared" si="2323"/>
        <v>0</v>
      </c>
      <c r="H328" s="430"/>
      <c r="I328" s="429">
        <f t="shared" si="2324"/>
        <v>0</v>
      </c>
      <c r="J328" s="431"/>
      <c r="K328" s="432"/>
      <c r="L328" s="432"/>
      <c r="M328" s="429">
        <f t="shared" si="2325"/>
        <v>0</v>
      </c>
      <c r="N328" s="430">
        <v>0.294289866351475</v>
      </c>
      <c r="O328" s="433">
        <f t="shared" si="2326"/>
        <v>0</v>
      </c>
      <c r="P328" s="434">
        <f t="shared" si="2327"/>
        <v>0</v>
      </c>
      <c r="Q328" s="435"/>
      <c r="R328" s="426">
        <v>12.0</v>
      </c>
      <c r="S328" s="427" t="s">
        <v>132</v>
      </c>
      <c r="T328" s="428" t="s">
        <v>121</v>
      </c>
      <c r="U328" s="428" t="s">
        <v>123</v>
      </c>
      <c r="V328" s="429">
        <f>ADHB!X328</f>
        <v>0</v>
      </c>
      <c r="W328" s="429"/>
      <c r="X328" s="429">
        <f t="shared" si="2328"/>
        <v>0</v>
      </c>
      <c r="Y328" s="430"/>
      <c r="Z328" s="429">
        <f t="shared" si="2329"/>
        <v>0</v>
      </c>
      <c r="AA328" s="431"/>
      <c r="AB328" s="432"/>
      <c r="AC328" s="432"/>
      <c r="AD328" s="429">
        <f t="shared" si="2330"/>
        <v>0</v>
      </c>
      <c r="AE328" s="430">
        <v>0.294289866351475</v>
      </c>
      <c r="AF328" s="433">
        <f t="shared" si="2331"/>
        <v>0</v>
      </c>
      <c r="AG328" s="434">
        <f t="shared" si="2332"/>
        <v>0</v>
      </c>
      <c r="AH328" s="435"/>
      <c r="AI328" s="426">
        <v>12.0</v>
      </c>
      <c r="AJ328" s="427" t="s">
        <v>132</v>
      </c>
      <c r="AK328" s="428" t="s">
        <v>121</v>
      </c>
      <c r="AL328" s="428" t="s">
        <v>123</v>
      </c>
      <c r="AM328" s="429">
        <f>ADHB!AO328</f>
        <v>0</v>
      </c>
      <c r="AN328" s="429"/>
      <c r="AO328" s="429">
        <f t="shared" si="2333"/>
        <v>0</v>
      </c>
      <c r="AP328" s="430"/>
      <c r="AQ328" s="429">
        <f t="shared" si="2334"/>
        <v>0</v>
      </c>
      <c r="AR328" s="431"/>
      <c r="AS328" s="432"/>
      <c r="AT328" s="432"/>
      <c r="AU328" s="429">
        <f t="shared" si="2335"/>
        <v>0</v>
      </c>
      <c r="AV328" s="430">
        <v>0.294289866351475</v>
      </c>
      <c r="AW328" s="433">
        <f t="shared" si="2336"/>
        <v>0</v>
      </c>
      <c r="AX328" s="434">
        <f t="shared" si="2337"/>
        <v>0</v>
      </c>
      <c r="AY328" s="435"/>
      <c r="AZ328" s="426">
        <v>12.0</v>
      </c>
      <c r="BA328" s="427" t="s">
        <v>132</v>
      </c>
      <c r="BB328" s="428" t="s">
        <v>121</v>
      </c>
      <c r="BC328" s="428" t="s">
        <v>123</v>
      </c>
      <c r="BD328" s="429">
        <f>ADHB!BF328</f>
        <v>0</v>
      </c>
      <c r="BE328" s="429"/>
      <c r="BF328" s="429">
        <f t="shared" si="2338"/>
        <v>0</v>
      </c>
      <c r="BG328" s="430"/>
      <c r="BH328" s="429">
        <f t="shared" si="2339"/>
        <v>0</v>
      </c>
      <c r="BI328" s="431"/>
      <c r="BJ328" s="432"/>
      <c r="BK328" s="432"/>
      <c r="BL328" s="429">
        <f t="shared" si="2340"/>
        <v>0</v>
      </c>
      <c r="BM328" s="430">
        <v>0.294289866351475</v>
      </c>
      <c r="BN328" s="433">
        <f t="shared" si="2341"/>
        <v>0</v>
      </c>
      <c r="BO328" s="434">
        <f t="shared" si="2342"/>
        <v>0</v>
      </c>
      <c r="BP328" s="435"/>
      <c r="BQ328" s="426">
        <v>12.0</v>
      </c>
      <c r="BR328" s="427" t="s">
        <v>132</v>
      </c>
      <c r="BS328" s="428" t="s">
        <v>121</v>
      </c>
      <c r="BT328" s="428" t="s">
        <v>123</v>
      </c>
      <c r="BU328" s="429">
        <f>ADHB!BW328</f>
        <v>0</v>
      </c>
      <c r="BV328" s="429"/>
      <c r="BW328" s="429">
        <f t="shared" si="2343"/>
        <v>0</v>
      </c>
      <c r="BX328" s="430"/>
      <c r="BY328" s="429">
        <f t="shared" si="2344"/>
        <v>0</v>
      </c>
      <c r="BZ328" s="431"/>
      <c r="CA328" s="432"/>
      <c r="CB328" s="432"/>
      <c r="CC328" s="429">
        <f t="shared" si="2345"/>
        <v>0</v>
      </c>
      <c r="CD328" s="430">
        <v>0.294289866351475</v>
      </c>
      <c r="CE328" s="433">
        <f t="shared" si="2346"/>
        <v>0</v>
      </c>
      <c r="CF328" s="434">
        <f t="shared" si="2347"/>
        <v>0</v>
      </c>
      <c r="CG328" s="435"/>
      <c r="CH328" s="426">
        <v>12.0</v>
      </c>
      <c r="CI328" s="427" t="s">
        <v>132</v>
      </c>
      <c r="CJ328" s="428" t="s">
        <v>121</v>
      </c>
      <c r="CK328" s="428" t="s">
        <v>123</v>
      </c>
      <c r="CL328" s="429">
        <f>ADHB!CN328</f>
        <v>0</v>
      </c>
      <c r="CM328" s="429"/>
      <c r="CN328" s="429">
        <f t="shared" si="2348"/>
        <v>0</v>
      </c>
      <c r="CO328" s="430"/>
      <c r="CP328" s="429">
        <f t="shared" si="2349"/>
        <v>0</v>
      </c>
      <c r="CQ328" s="431"/>
      <c r="CR328" s="432"/>
      <c r="CS328" s="432"/>
      <c r="CT328" s="429">
        <f t="shared" si="2350"/>
        <v>0</v>
      </c>
      <c r="CU328" s="430">
        <v>0.294289866351475</v>
      </c>
      <c r="CV328" s="433">
        <f t="shared" si="2351"/>
        <v>0</v>
      </c>
      <c r="CW328" s="434">
        <f t="shared" si="2352"/>
        <v>0</v>
      </c>
      <c r="CX328" s="435"/>
      <c r="CY328" s="426">
        <v>12.0</v>
      </c>
      <c r="CZ328" s="427" t="s">
        <v>132</v>
      </c>
      <c r="DA328" s="428" t="s">
        <v>121</v>
      </c>
      <c r="DB328" s="428" t="s">
        <v>123</v>
      </c>
      <c r="DC328" s="429">
        <f>ADHB!DE328</f>
        <v>0</v>
      </c>
      <c r="DD328" s="429"/>
      <c r="DE328" s="429">
        <f t="shared" si="2353"/>
        <v>0</v>
      </c>
      <c r="DF328" s="430"/>
      <c r="DG328" s="429">
        <f t="shared" si="2354"/>
        <v>0</v>
      </c>
      <c r="DH328" s="431"/>
      <c r="DI328" s="432"/>
      <c r="DJ328" s="432"/>
      <c r="DK328" s="429">
        <f t="shared" si="2355"/>
        <v>0</v>
      </c>
      <c r="DL328" s="430">
        <v>0.294289866351475</v>
      </c>
      <c r="DM328" s="433">
        <f t="shared" si="2356"/>
        <v>0</v>
      </c>
      <c r="DN328" s="434">
        <f t="shared" si="2357"/>
        <v>0</v>
      </c>
      <c r="DO328" s="435"/>
      <c r="DP328" s="426">
        <v>12.0</v>
      </c>
      <c r="DQ328" s="427" t="s">
        <v>132</v>
      </c>
      <c r="DR328" s="428" t="s">
        <v>121</v>
      </c>
      <c r="DS328" s="428" t="s">
        <v>123</v>
      </c>
      <c r="DT328" s="429">
        <f>ADHB!DV328</f>
        <v>0</v>
      </c>
      <c r="DU328" s="429"/>
      <c r="DV328" s="429">
        <f t="shared" si="2358"/>
        <v>0</v>
      </c>
      <c r="DW328" s="430"/>
      <c r="DX328" s="429">
        <f t="shared" si="2359"/>
        <v>0</v>
      </c>
      <c r="DY328" s="431"/>
      <c r="DZ328" s="432"/>
      <c r="EA328" s="432"/>
      <c r="EB328" s="429">
        <f t="shared" si="2360"/>
        <v>0</v>
      </c>
      <c r="EC328" s="430">
        <v>0.294289866351475</v>
      </c>
      <c r="ED328" s="433">
        <f t="shared" si="2361"/>
        <v>0</v>
      </c>
      <c r="EE328" s="434">
        <f t="shared" si="2362"/>
        <v>0</v>
      </c>
      <c r="EF328" s="435"/>
      <c r="EG328" s="426">
        <v>12.0</v>
      </c>
      <c r="EH328" s="427" t="s">
        <v>132</v>
      </c>
      <c r="EI328" s="428" t="s">
        <v>121</v>
      </c>
      <c r="EJ328" s="428" t="s">
        <v>123</v>
      </c>
      <c r="EK328" s="429">
        <f>ADHB!EM328</f>
        <v>0</v>
      </c>
      <c r="EL328" s="429"/>
      <c r="EM328" s="429">
        <f t="shared" si="2363"/>
        <v>0</v>
      </c>
      <c r="EN328" s="430"/>
      <c r="EO328" s="429">
        <f t="shared" si="2364"/>
        <v>0</v>
      </c>
      <c r="EP328" s="431"/>
      <c r="EQ328" s="432"/>
      <c r="ER328" s="432"/>
      <c r="ES328" s="429">
        <f t="shared" si="2365"/>
        <v>0</v>
      </c>
      <c r="ET328" s="430">
        <v>0.294289866351475</v>
      </c>
      <c r="EU328" s="433">
        <f t="shared" si="2366"/>
        <v>0</v>
      </c>
      <c r="EV328" s="434">
        <f t="shared" si="2367"/>
        <v>0</v>
      </c>
      <c r="EW328" s="435"/>
      <c r="EX328" s="426">
        <v>12.0</v>
      </c>
      <c r="EY328" s="427" t="s">
        <v>132</v>
      </c>
      <c r="EZ328" s="428" t="s">
        <v>121</v>
      </c>
      <c r="FA328" s="428" t="s">
        <v>123</v>
      </c>
      <c r="FB328" s="429">
        <f>ADHB!FD328</f>
        <v>0</v>
      </c>
      <c r="FC328" s="429"/>
      <c r="FD328" s="429">
        <f t="shared" si="2368"/>
        <v>0</v>
      </c>
      <c r="FE328" s="430"/>
      <c r="FF328" s="429">
        <f t="shared" si="2369"/>
        <v>0</v>
      </c>
      <c r="FG328" s="431"/>
      <c r="FH328" s="432"/>
      <c r="FI328" s="432"/>
      <c r="FJ328" s="429">
        <f t="shared" si="2370"/>
        <v>0</v>
      </c>
      <c r="FK328" s="430">
        <v>0.294289866351475</v>
      </c>
      <c r="FL328" s="433">
        <f t="shared" si="2371"/>
        <v>0</v>
      </c>
      <c r="FM328" s="434">
        <f t="shared" si="2372"/>
        <v>0</v>
      </c>
      <c r="FN328" s="435"/>
      <c r="FO328" s="426">
        <v>12.0</v>
      </c>
      <c r="FP328" s="427" t="s">
        <v>132</v>
      </c>
      <c r="FQ328" s="428" t="s">
        <v>121</v>
      </c>
      <c r="FR328" s="428" t="s">
        <v>123</v>
      </c>
      <c r="FS328" s="429">
        <f>ADHB!FU328</f>
        <v>0</v>
      </c>
      <c r="FT328" s="429"/>
      <c r="FU328" s="429">
        <f t="shared" si="2373"/>
        <v>0</v>
      </c>
      <c r="FV328" s="430"/>
      <c r="FW328" s="429">
        <f t="shared" si="2374"/>
        <v>0</v>
      </c>
      <c r="FX328" s="431"/>
      <c r="FY328" s="432"/>
      <c r="FZ328" s="432"/>
      <c r="GA328" s="429">
        <f t="shared" si="2375"/>
        <v>0</v>
      </c>
      <c r="GB328" s="430">
        <v>0.294289866351475</v>
      </c>
      <c r="GC328" s="433">
        <f t="shared" si="2376"/>
        <v>0</v>
      </c>
      <c r="GD328" s="434">
        <f t="shared" si="2377"/>
        <v>0</v>
      </c>
      <c r="GE328" s="435"/>
      <c r="GF328" s="426">
        <v>12.0</v>
      </c>
      <c r="GG328" s="427" t="s">
        <v>132</v>
      </c>
      <c r="GH328" s="428" t="s">
        <v>121</v>
      </c>
      <c r="GI328" s="428" t="s">
        <v>123</v>
      </c>
      <c r="GJ328" s="429">
        <f>ADHB!GL328</f>
        <v>0</v>
      </c>
      <c r="GK328" s="429"/>
      <c r="GL328" s="429">
        <f t="shared" si="2378"/>
        <v>0</v>
      </c>
      <c r="GM328" s="430"/>
      <c r="GN328" s="429">
        <f t="shared" si="2379"/>
        <v>0</v>
      </c>
      <c r="GO328" s="431"/>
      <c r="GP328" s="432"/>
      <c r="GQ328" s="432"/>
      <c r="GR328" s="429">
        <f t="shared" si="2380"/>
        <v>0</v>
      </c>
      <c r="GS328" s="430">
        <v>0.294289866351475</v>
      </c>
      <c r="GT328" s="433">
        <f t="shared" si="2381"/>
        <v>0</v>
      </c>
      <c r="GU328" s="434">
        <f t="shared" si="2382"/>
        <v>0</v>
      </c>
      <c r="GV328" s="435"/>
      <c r="GW328" s="426">
        <v>12.0</v>
      </c>
      <c r="GX328" s="427" t="s">
        <v>132</v>
      </c>
      <c r="GY328" s="428" t="s">
        <v>121</v>
      </c>
      <c r="GZ328" s="428" t="s">
        <v>123</v>
      </c>
      <c r="HA328" s="429">
        <f>ADHB!HC328</f>
        <v>0</v>
      </c>
      <c r="HB328" s="429"/>
      <c r="HC328" s="429">
        <f t="shared" si="2383"/>
        <v>0</v>
      </c>
      <c r="HD328" s="430"/>
      <c r="HE328" s="429">
        <f t="shared" si="2384"/>
        <v>0</v>
      </c>
      <c r="HF328" s="431"/>
      <c r="HG328" s="432"/>
      <c r="HH328" s="432"/>
      <c r="HI328" s="429">
        <f t="shared" si="2385"/>
        <v>0</v>
      </c>
      <c r="HJ328" s="430">
        <v>0.294289866351475</v>
      </c>
      <c r="HK328" s="433">
        <f t="shared" si="2386"/>
        <v>0</v>
      </c>
      <c r="HL328" s="434">
        <f t="shared" si="2387"/>
        <v>0</v>
      </c>
      <c r="HM328" s="435"/>
      <c r="HN328" s="426">
        <v>12.0</v>
      </c>
      <c r="HO328" s="427" t="s">
        <v>132</v>
      </c>
      <c r="HP328" s="428" t="s">
        <v>121</v>
      </c>
      <c r="HQ328" s="428" t="s">
        <v>123</v>
      </c>
      <c r="HR328" s="429">
        <f>ADHB!HT328</f>
        <v>0</v>
      </c>
      <c r="HS328" s="429"/>
      <c r="HT328" s="429">
        <f t="shared" si="2388"/>
        <v>0</v>
      </c>
      <c r="HU328" s="430"/>
      <c r="HV328" s="429">
        <f t="shared" si="2389"/>
        <v>0</v>
      </c>
      <c r="HW328" s="431"/>
      <c r="HX328" s="432"/>
      <c r="HY328" s="432"/>
      <c r="HZ328" s="429">
        <f t="shared" si="2390"/>
        <v>0</v>
      </c>
      <c r="IA328" s="430">
        <v>0.294289866351475</v>
      </c>
      <c r="IB328" s="433">
        <f t="shared" si="2391"/>
        <v>0</v>
      </c>
      <c r="IC328" s="434">
        <f t="shared" si="2392"/>
        <v>0</v>
      </c>
      <c r="ID328" s="435"/>
      <c r="IE328" s="426">
        <v>12.0</v>
      </c>
      <c r="IF328" s="427" t="s">
        <v>132</v>
      </c>
      <c r="IG328" s="428" t="s">
        <v>121</v>
      </c>
      <c r="IH328" s="428" t="s">
        <v>123</v>
      </c>
      <c r="II328" s="429">
        <f>ADHB!IK328</f>
        <v>0</v>
      </c>
      <c r="IJ328" s="429"/>
      <c r="IK328" s="429">
        <f t="shared" si="2393"/>
        <v>0</v>
      </c>
      <c r="IL328" s="430"/>
      <c r="IM328" s="429">
        <f t="shared" si="2394"/>
        <v>0</v>
      </c>
      <c r="IN328" s="431"/>
      <c r="IO328" s="432"/>
      <c r="IP328" s="432"/>
      <c r="IQ328" s="429">
        <f t="shared" si="2395"/>
        <v>0</v>
      </c>
      <c r="IR328" s="430">
        <v>0.294289866351475</v>
      </c>
      <c r="IS328" s="433">
        <f t="shared" si="2396"/>
        <v>0</v>
      </c>
      <c r="IT328" s="434">
        <f t="shared" si="2397"/>
        <v>0</v>
      </c>
      <c r="IU328" s="435"/>
      <c r="IV328" s="426">
        <v>12.0</v>
      </c>
      <c r="IW328" s="427" t="s">
        <v>132</v>
      </c>
      <c r="IX328" s="428" t="s">
        <v>121</v>
      </c>
      <c r="IY328" s="428" t="s">
        <v>123</v>
      </c>
      <c r="IZ328" s="429">
        <f>ADHB!JB328</f>
        <v>0</v>
      </c>
      <c r="JA328" s="429"/>
      <c r="JB328" s="429">
        <f t="shared" si="2398"/>
        <v>0</v>
      </c>
      <c r="JC328" s="430"/>
      <c r="JD328" s="429">
        <f t="shared" si="2399"/>
        <v>0</v>
      </c>
      <c r="JE328" s="431"/>
      <c r="JF328" s="432"/>
      <c r="JG328" s="432"/>
      <c r="JH328" s="429">
        <f t="shared" si="2400"/>
        <v>0</v>
      </c>
      <c r="JI328" s="430">
        <v>0.294289866351475</v>
      </c>
      <c r="JJ328" s="433">
        <f t="shared" si="2401"/>
        <v>0</v>
      </c>
      <c r="JK328" s="434">
        <f t="shared" si="2402"/>
        <v>0</v>
      </c>
      <c r="JL328" s="435"/>
      <c r="JM328" s="426">
        <v>12.0</v>
      </c>
      <c r="JN328" s="427" t="s">
        <v>132</v>
      </c>
      <c r="JO328" s="428" t="s">
        <v>121</v>
      </c>
      <c r="JP328" s="428" t="s">
        <v>123</v>
      </c>
      <c r="JQ328" s="429">
        <f>ADHB!JS328</f>
        <v>0</v>
      </c>
      <c r="JR328" s="429"/>
      <c r="JS328" s="429">
        <f t="shared" si="2403"/>
        <v>0</v>
      </c>
      <c r="JT328" s="430"/>
      <c r="JU328" s="429">
        <f t="shared" si="2404"/>
        <v>0</v>
      </c>
      <c r="JV328" s="431"/>
      <c r="JW328" s="432"/>
      <c r="JX328" s="432"/>
      <c r="JY328" s="429">
        <f t="shared" si="2405"/>
        <v>0</v>
      </c>
      <c r="JZ328" s="430">
        <v>0.294289866351475</v>
      </c>
      <c r="KA328" s="433">
        <f t="shared" si="2406"/>
        <v>0</v>
      </c>
      <c r="KB328" s="434">
        <f t="shared" si="2407"/>
        <v>0</v>
      </c>
      <c r="KC328" s="435"/>
      <c r="KD328" s="426">
        <v>12.0</v>
      </c>
      <c r="KE328" s="427" t="s">
        <v>132</v>
      </c>
      <c r="KF328" s="428" t="s">
        <v>121</v>
      </c>
      <c r="KG328" s="428" t="s">
        <v>123</v>
      </c>
      <c r="KH328" s="429">
        <f>ADHB!KJ328</f>
        <v>0</v>
      </c>
      <c r="KI328" s="429"/>
      <c r="KJ328" s="429">
        <f t="shared" si="2408"/>
        <v>0</v>
      </c>
      <c r="KK328" s="430"/>
      <c r="KL328" s="429">
        <f t="shared" si="2409"/>
        <v>0</v>
      </c>
      <c r="KM328" s="431"/>
      <c r="KN328" s="432"/>
      <c r="KO328" s="432"/>
      <c r="KP328" s="429">
        <f t="shared" si="2410"/>
        <v>0</v>
      </c>
      <c r="KQ328" s="430">
        <v>0.294289866351475</v>
      </c>
      <c r="KR328" s="433">
        <f t="shared" si="2411"/>
        <v>0</v>
      </c>
      <c r="KS328" s="434">
        <f t="shared" si="2412"/>
        <v>0</v>
      </c>
      <c r="KT328" s="435"/>
      <c r="KU328" s="436"/>
    </row>
    <row r="329" ht="15.75" customHeight="1">
      <c r="A329" s="438"/>
      <c r="B329" s="439" t="s">
        <v>133</v>
      </c>
      <c r="C329" s="440"/>
      <c r="D329" s="440"/>
      <c r="E329" s="441"/>
      <c r="F329" s="441"/>
      <c r="G329" s="441"/>
      <c r="H329" s="442"/>
      <c r="I329" s="441"/>
      <c r="J329" s="442"/>
      <c r="K329" s="441"/>
      <c r="L329" s="441"/>
      <c r="M329" s="441"/>
      <c r="N329" s="442"/>
      <c r="O329" s="443"/>
      <c r="P329" s="444"/>
      <c r="Q329" s="435"/>
      <c r="R329" s="438"/>
      <c r="S329" s="439" t="s">
        <v>133</v>
      </c>
      <c r="T329" s="440"/>
      <c r="U329" s="440"/>
      <c r="V329" s="441"/>
      <c r="W329" s="441"/>
      <c r="X329" s="441"/>
      <c r="Y329" s="442"/>
      <c r="Z329" s="441"/>
      <c r="AA329" s="442"/>
      <c r="AB329" s="441"/>
      <c r="AC329" s="441"/>
      <c r="AD329" s="441"/>
      <c r="AE329" s="442"/>
      <c r="AF329" s="443"/>
      <c r="AG329" s="444"/>
      <c r="AH329" s="435"/>
      <c r="AI329" s="438"/>
      <c r="AJ329" s="439" t="s">
        <v>133</v>
      </c>
      <c r="AK329" s="440"/>
      <c r="AL329" s="440"/>
      <c r="AM329" s="441"/>
      <c r="AN329" s="441"/>
      <c r="AO329" s="441"/>
      <c r="AP329" s="442"/>
      <c r="AQ329" s="441"/>
      <c r="AR329" s="442"/>
      <c r="AS329" s="441"/>
      <c r="AT329" s="441"/>
      <c r="AU329" s="441"/>
      <c r="AV329" s="442"/>
      <c r="AW329" s="443"/>
      <c r="AX329" s="444"/>
      <c r="AY329" s="435"/>
      <c r="AZ329" s="438"/>
      <c r="BA329" s="439" t="s">
        <v>133</v>
      </c>
      <c r="BB329" s="440"/>
      <c r="BC329" s="440"/>
      <c r="BD329" s="441"/>
      <c r="BE329" s="441"/>
      <c r="BF329" s="441"/>
      <c r="BG329" s="442"/>
      <c r="BH329" s="441"/>
      <c r="BI329" s="442"/>
      <c r="BJ329" s="441"/>
      <c r="BK329" s="441"/>
      <c r="BL329" s="441"/>
      <c r="BM329" s="442"/>
      <c r="BN329" s="443"/>
      <c r="BO329" s="444"/>
      <c r="BP329" s="435"/>
      <c r="BQ329" s="438"/>
      <c r="BR329" s="439" t="s">
        <v>133</v>
      </c>
      <c r="BS329" s="440"/>
      <c r="BT329" s="440"/>
      <c r="BU329" s="441"/>
      <c r="BV329" s="441"/>
      <c r="BW329" s="441"/>
      <c r="BX329" s="442"/>
      <c r="BY329" s="441"/>
      <c r="BZ329" s="442"/>
      <c r="CA329" s="441"/>
      <c r="CB329" s="441"/>
      <c r="CC329" s="441"/>
      <c r="CD329" s="442"/>
      <c r="CE329" s="443"/>
      <c r="CF329" s="444"/>
      <c r="CG329" s="435"/>
      <c r="CH329" s="438"/>
      <c r="CI329" s="439" t="s">
        <v>133</v>
      </c>
      <c r="CJ329" s="440"/>
      <c r="CK329" s="440"/>
      <c r="CL329" s="441"/>
      <c r="CM329" s="441"/>
      <c r="CN329" s="441"/>
      <c r="CO329" s="442"/>
      <c r="CP329" s="441"/>
      <c r="CQ329" s="442"/>
      <c r="CR329" s="441"/>
      <c r="CS329" s="441"/>
      <c r="CT329" s="441"/>
      <c r="CU329" s="442"/>
      <c r="CV329" s="443"/>
      <c r="CW329" s="444"/>
      <c r="CX329" s="435"/>
      <c r="CY329" s="438"/>
      <c r="CZ329" s="439" t="s">
        <v>133</v>
      </c>
      <c r="DA329" s="440"/>
      <c r="DB329" s="440"/>
      <c r="DC329" s="441"/>
      <c r="DD329" s="441"/>
      <c r="DE329" s="441"/>
      <c r="DF329" s="442"/>
      <c r="DG329" s="441"/>
      <c r="DH329" s="442"/>
      <c r="DI329" s="441"/>
      <c r="DJ329" s="441"/>
      <c r="DK329" s="441"/>
      <c r="DL329" s="442"/>
      <c r="DM329" s="443"/>
      <c r="DN329" s="444"/>
      <c r="DO329" s="435"/>
      <c r="DP329" s="438"/>
      <c r="DQ329" s="439" t="s">
        <v>133</v>
      </c>
      <c r="DR329" s="440"/>
      <c r="DS329" s="440"/>
      <c r="DT329" s="441"/>
      <c r="DU329" s="441"/>
      <c r="DV329" s="441"/>
      <c r="DW329" s="442"/>
      <c r="DX329" s="441"/>
      <c r="DY329" s="442"/>
      <c r="DZ329" s="441"/>
      <c r="EA329" s="441"/>
      <c r="EB329" s="441"/>
      <c r="EC329" s="442"/>
      <c r="ED329" s="443"/>
      <c r="EE329" s="444"/>
      <c r="EF329" s="435"/>
      <c r="EG329" s="438"/>
      <c r="EH329" s="439" t="s">
        <v>133</v>
      </c>
      <c r="EI329" s="440"/>
      <c r="EJ329" s="440"/>
      <c r="EK329" s="441"/>
      <c r="EL329" s="441"/>
      <c r="EM329" s="441"/>
      <c r="EN329" s="442"/>
      <c r="EO329" s="441"/>
      <c r="EP329" s="442"/>
      <c r="EQ329" s="441"/>
      <c r="ER329" s="441"/>
      <c r="ES329" s="441"/>
      <c r="ET329" s="442"/>
      <c r="EU329" s="443"/>
      <c r="EV329" s="444"/>
      <c r="EW329" s="435"/>
      <c r="EX329" s="438"/>
      <c r="EY329" s="439" t="s">
        <v>133</v>
      </c>
      <c r="EZ329" s="440"/>
      <c r="FA329" s="440"/>
      <c r="FB329" s="441"/>
      <c r="FC329" s="441"/>
      <c r="FD329" s="441"/>
      <c r="FE329" s="442"/>
      <c r="FF329" s="441"/>
      <c r="FG329" s="442"/>
      <c r="FH329" s="441"/>
      <c r="FI329" s="441"/>
      <c r="FJ329" s="441"/>
      <c r="FK329" s="442"/>
      <c r="FL329" s="443"/>
      <c r="FM329" s="444"/>
      <c r="FN329" s="435"/>
      <c r="FO329" s="438"/>
      <c r="FP329" s="439" t="s">
        <v>133</v>
      </c>
      <c r="FQ329" s="440"/>
      <c r="FR329" s="440"/>
      <c r="FS329" s="441"/>
      <c r="FT329" s="441"/>
      <c r="FU329" s="441"/>
      <c r="FV329" s="442"/>
      <c r="FW329" s="441"/>
      <c r="FX329" s="442"/>
      <c r="FY329" s="441"/>
      <c r="FZ329" s="441"/>
      <c r="GA329" s="441"/>
      <c r="GB329" s="442"/>
      <c r="GC329" s="443"/>
      <c r="GD329" s="444"/>
      <c r="GE329" s="435"/>
      <c r="GF329" s="438"/>
      <c r="GG329" s="439" t="s">
        <v>133</v>
      </c>
      <c r="GH329" s="440"/>
      <c r="GI329" s="440"/>
      <c r="GJ329" s="441"/>
      <c r="GK329" s="441"/>
      <c r="GL329" s="441"/>
      <c r="GM329" s="442"/>
      <c r="GN329" s="441"/>
      <c r="GO329" s="442"/>
      <c r="GP329" s="441"/>
      <c r="GQ329" s="441"/>
      <c r="GR329" s="441"/>
      <c r="GS329" s="442"/>
      <c r="GT329" s="443"/>
      <c r="GU329" s="444"/>
      <c r="GV329" s="435"/>
      <c r="GW329" s="438"/>
      <c r="GX329" s="439" t="s">
        <v>133</v>
      </c>
      <c r="GY329" s="440"/>
      <c r="GZ329" s="440"/>
      <c r="HA329" s="441"/>
      <c r="HB329" s="441"/>
      <c r="HC329" s="441"/>
      <c r="HD329" s="442"/>
      <c r="HE329" s="441"/>
      <c r="HF329" s="442"/>
      <c r="HG329" s="441"/>
      <c r="HH329" s="441"/>
      <c r="HI329" s="441"/>
      <c r="HJ329" s="442"/>
      <c r="HK329" s="443"/>
      <c r="HL329" s="444"/>
      <c r="HM329" s="435"/>
      <c r="HN329" s="438"/>
      <c r="HO329" s="439" t="s">
        <v>133</v>
      </c>
      <c r="HP329" s="440"/>
      <c r="HQ329" s="440"/>
      <c r="HR329" s="441"/>
      <c r="HS329" s="441"/>
      <c r="HT329" s="441"/>
      <c r="HU329" s="442"/>
      <c r="HV329" s="441"/>
      <c r="HW329" s="442"/>
      <c r="HX329" s="441"/>
      <c r="HY329" s="441"/>
      <c r="HZ329" s="441"/>
      <c r="IA329" s="442"/>
      <c r="IB329" s="443"/>
      <c r="IC329" s="444"/>
      <c r="ID329" s="435"/>
      <c r="IE329" s="438"/>
      <c r="IF329" s="439" t="s">
        <v>133</v>
      </c>
      <c r="IG329" s="440"/>
      <c r="IH329" s="440"/>
      <c r="II329" s="441"/>
      <c r="IJ329" s="441"/>
      <c r="IK329" s="441"/>
      <c r="IL329" s="442"/>
      <c r="IM329" s="441"/>
      <c r="IN329" s="442"/>
      <c r="IO329" s="441"/>
      <c r="IP329" s="441"/>
      <c r="IQ329" s="441"/>
      <c r="IR329" s="442"/>
      <c r="IS329" s="443"/>
      <c r="IT329" s="444"/>
      <c r="IU329" s="435"/>
      <c r="IV329" s="438"/>
      <c r="IW329" s="439" t="s">
        <v>133</v>
      </c>
      <c r="IX329" s="440"/>
      <c r="IY329" s="440"/>
      <c r="IZ329" s="441"/>
      <c r="JA329" s="441"/>
      <c r="JB329" s="441"/>
      <c r="JC329" s="442"/>
      <c r="JD329" s="441"/>
      <c r="JE329" s="442"/>
      <c r="JF329" s="441"/>
      <c r="JG329" s="441"/>
      <c r="JH329" s="441"/>
      <c r="JI329" s="442"/>
      <c r="JJ329" s="443"/>
      <c r="JK329" s="444"/>
      <c r="JL329" s="435"/>
      <c r="JM329" s="438"/>
      <c r="JN329" s="439" t="s">
        <v>133</v>
      </c>
      <c r="JO329" s="440"/>
      <c r="JP329" s="440"/>
      <c r="JQ329" s="441"/>
      <c r="JR329" s="441"/>
      <c r="JS329" s="441"/>
      <c r="JT329" s="442"/>
      <c r="JU329" s="441"/>
      <c r="JV329" s="442"/>
      <c r="JW329" s="441"/>
      <c r="JX329" s="441"/>
      <c r="JY329" s="441"/>
      <c r="JZ329" s="442"/>
      <c r="KA329" s="443"/>
      <c r="KB329" s="444"/>
      <c r="KC329" s="435"/>
      <c r="KD329" s="438"/>
      <c r="KE329" s="439" t="s">
        <v>133</v>
      </c>
      <c r="KF329" s="440"/>
      <c r="KG329" s="440"/>
      <c r="KH329" s="441"/>
      <c r="KI329" s="441"/>
      <c r="KJ329" s="441"/>
      <c r="KK329" s="442"/>
      <c r="KL329" s="441"/>
      <c r="KM329" s="442"/>
      <c r="KN329" s="441"/>
      <c r="KO329" s="441"/>
      <c r="KP329" s="441"/>
      <c r="KQ329" s="442"/>
      <c r="KR329" s="443"/>
      <c r="KS329" s="444"/>
      <c r="KT329" s="435"/>
      <c r="KU329" s="436"/>
    </row>
    <row r="330" ht="15.75" customHeight="1">
      <c r="A330" s="445"/>
      <c r="B330" s="446" t="s">
        <v>134</v>
      </c>
      <c r="C330" s="447"/>
      <c r="D330" s="447"/>
      <c r="E330" s="448"/>
      <c r="F330" s="448"/>
      <c r="G330" s="448"/>
      <c r="H330" s="449"/>
      <c r="I330" s="448"/>
      <c r="J330" s="449"/>
      <c r="K330" s="448"/>
      <c r="L330" s="448"/>
      <c r="M330" s="448"/>
      <c r="N330" s="449"/>
      <c r="O330" s="450"/>
      <c r="P330" s="451"/>
      <c r="Q330" s="435"/>
      <c r="R330" s="445"/>
      <c r="S330" s="446" t="s">
        <v>134</v>
      </c>
      <c r="T330" s="447"/>
      <c r="U330" s="447"/>
      <c r="V330" s="448"/>
      <c r="W330" s="448"/>
      <c r="X330" s="448"/>
      <c r="Y330" s="449"/>
      <c r="Z330" s="448"/>
      <c r="AA330" s="449"/>
      <c r="AB330" s="448"/>
      <c r="AC330" s="448"/>
      <c r="AD330" s="448"/>
      <c r="AE330" s="449"/>
      <c r="AF330" s="450"/>
      <c r="AG330" s="451"/>
      <c r="AH330" s="435"/>
      <c r="AI330" s="445"/>
      <c r="AJ330" s="446" t="s">
        <v>134</v>
      </c>
      <c r="AK330" s="447"/>
      <c r="AL330" s="447"/>
      <c r="AM330" s="448"/>
      <c r="AN330" s="448"/>
      <c r="AO330" s="448"/>
      <c r="AP330" s="449"/>
      <c r="AQ330" s="448"/>
      <c r="AR330" s="449"/>
      <c r="AS330" s="448"/>
      <c r="AT330" s="448"/>
      <c r="AU330" s="448"/>
      <c r="AV330" s="449"/>
      <c r="AW330" s="450"/>
      <c r="AX330" s="451"/>
      <c r="AY330" s="435"/>
      <c r="AZ330" s="445"/>
      <c r="BA330" s="446" t="s">
        <v>134</v>
      </c>
      <c r="BB330" s="447"/>
      <c r="BC330" s="447"/>
      <c r="BD330" s="448"/>
      <c r="BE330" s="448"/>
      <c r="BF330" s="448"/>
      <c r="BG330" s="449"/>
      <c r="BH330" s="448"/>
      <c r="BI330" s="449"/>
      <c r="BJ330" s="448"/>
      <c r="BK330" s="448"/>
      <c r="BL330" s="448"/>
      <c r="BM330" s="449"/>
      <c r="BN330" s="450"/>
      <c r="BO330" s="451"/>
      <c r="BP330" s="435"/>
      <c r="BQ330" s="445"/>
      <c r="BR330" s="446" t="s">
        <v>134</v>
      </c>
      <c r="BS330" s="447"/>
      <c r="BT330" s="447"/>
      <c r="BU330" s="448"/>
      <c r="BV330" s="448"/>
      <c r="BW330" s="448"/>
      <c r="BX330" s="449"/>
      <c r="BY330" s="448"/>
      <c r="BZ330" s="449"/>
      <c r="CA330" s="448"/>
      <c r="CB330" s="448"/>
      <c r="CC330" s="448"/>
      <c r="CD330" s="449"/>
      <c r="CE330" s="450"/>
      <c r="CF330" s="451"/>
      <c r="CG330" s="435"/>
      <c r="CH330" s="445"/>
      <c r="CI330" s="446" t="s">
        <v>134</v>
      </c>
      <c r="CJ330" s="447"/>
      <c r="CK330" s="447"/>
      <c r="CL330" s="448"/>
      <c r="CM330" s="448"/>
      <c r="CN330" s="448"/>
      <c r="CO330" s="449"/>
      <c r="CP330" s="448"/>
      <c r="CQ330" s="449"/>
      <c r="CR330" s="448"/>
      <c r="CS330" s="448"/>
      <c r="CT330" s="448"/>
      <c r="CU330" s="449"/>
      <c r="CV330" s="450"/>
      <c r="CW330" s="451"/>
      <c r="CX330" s="435"/>
      <c r="CY330" s="445"/>
      <c r="CZ330" s="446" t="s">
        <v>134</v>
      </c>
      <c r="DA330" s="447"/>
      <c r="DB330" s="447"/>
      <c r="DC330" s="448"/>
      <c r="DD330" s="448"/>
      <c r="DE330" s="448"/>
      <c r="DF330" s="449"/>
      <c r="DG330" s="448"/>
      <c r="DH330" s="449"/>
      <c r="DI330" s="448"/>
      <c r="DJ330" s="448"/>
      <c r="DK330" s="448"/>
      <c r="DL330" s="449"/>
      <c r="DM330" s="450"/>
      <c r="DN330" s="451"/>
      <c r="DO330" s="435"/>
      <c r="DP330" s="445"/>
      <c r="DQ330" s="446" t="s">
        <v>134</v>
      </c>
      <c r="DR330" s="447"/>
      <c r="DS330" s="447"/>
      <c r="DT330" s="448"/>
      <c r="DU330" s="448"/>
      <c r="DV330" s="448"/>
      <c r="DW330" s="449"/>
      <c r="DX330" s="448"/>
      <c r="DY330" s="449"/>
      <c r="DZ330" s="448"/>
      <c r="EA330" s="448"/>
      <c r="EB330" s="448"/>
      <c r="EC330" s="449"/>
      <c r="ED330" s="450"/>
      <c r="EE330" s="451"/>
      <c r="EF330" s="435"/>
      <c r="EG330" s="445"/>
      <c r="EH330" s="446" t="s">
        <v>134</v>
      </c>
      <c r="EI330" s="447"/>
      <c r="EJ330" s="447"/>
      <c r="EK330" s="448"/>
      <c r="EL330" s="448"/>
      <c r="EM330" s="448"/>
      <c r="EN330" s="449"/>
      <c r="EO330" s="448"/>
      <c r="EP330" s="449"/>
      <c r="EQ330" s="448"/>
      <c r="ER330" s="448"/>
      <c r="ES330" s="448"/>
      <c r="ET330" s="449"/>
      <c r="EU330" s="450"/>
      <c r="EV330" s="451"/>
      <c r="EW330" s="435"/>
      <c r="EX330" s="445"/>
      <c r="EY330" s="446" t="s">
        <v>134</v>
      </c>
      <c r="EZ330" s="447"/>
      <c r="FA330" s="447"/>
      <c r="FB330" s="448"/>
      <c r="FC330" s="448"/>
      <c r="FD330" s="448"/>
      <c r="FE330" s="449"/>
      <c r="FF330" s="448"/>
      <c r="FG330" s="449"/>
      <c r="FH330" s="448"/>
      <c r="FI330" s="448"/>
      <c r="FJ330" s="448"/>
      <c r="FK330" s="449"/>
      <c r="FL330" s="450"/>
      <c r="FM330" s="451"/>
      <c r="FN330" s="435"/>
      <c r="FO330" s="445"/>
      <c r="FP330" s="446" t="s">
        <v>134</v>
      </c>
      <c r="FQ330" s="447"/>
      <c r="FR330" s="447"/>
      <c r="FS330" s="448"/>
      <c r="FT330" s="448"/>
      <c r="FU330" s="448"/>
      <c r="FV330" s="449"/>
      <c r="FW330" s="448"/>
      <c r="FX330" s="449"/>
      <c r="FY330" s="448"/>
      <c r="FZ330" s="448"/>
      <c r="GA330" s="448"/>
      <c r="GB330" s="449"/>
      <c r="GC330" s="450"/>
      <c r="GD330" s="451"/>
      <c r="GE330" s="435"/>
      <c r="GF330" s="445"/>
      <c r="GG330" s="446" t="s">
        <v>134</v>
      </c>
      <c r="GH330" s="447"/>
      <c r="GI330" s="447"/>
      <c r="GJ330" s="448"/>
      <c r="GK330" s="448"/>
      <c r="GL330" s="448"/>
      <c r="GM330" s="449"/>
      <c r="GN330" s="448"/>
      <c r="GO330" s="449"/>
      <c r="GP330" s="448"/>
      <c r="GQ330" s="448"/>
      <c r="GR330" s="448"/>
      <c r="GS330" s="449"/>
      <c r="GT330" s="450"/>
      <c r="GU330" s="451"/>
      <c r="GV330" s="435"/>
      <c r="GW330" s="445"/>
      <c r="GX330" s="446" t="s">
        <v>134</v>
      </c>
      <c r="GY330" s="447"/>
      <c r="GZ330" s="447"/>
      <c r="HA330" s="448"/>
      <c r="HB330" s="448"/>
      <c r="HC330" s="448"/>
      <c r="HD330" s="449"/>
      <c r="HE330" s="448"/>
      <c r="HF330" s="449"/>
      <c r="HG330" s="448"/>
      <c r="HH330" s="448"/>
      <c r="HI330" s="448"/>
      <c r="HJ330" s="449"/>
      <c r="HK330" s="450"/>
      <c r="HL330" s="451"/>
      <c r="HM330" s="435"/>
      <c r="HN330" s="445"/>
      <c r="HO330" s="446" t="s">
        <v>134</v>
      </c>
      <c r="HP330" s="447"/>
      <c r="HQ330" s="447"/>
      <c r="HR330" s="448"/>
      <c r="HS330" s="448"/>
      <c r="HT330" s="448"/>
      <c r="HU330" s="449"/>
      <c r="HV330" s="448"/>
      <c r="HW330" s="449"/>
      <c r="HX330" s="448"/>
      <c r="HY330" s="448"/>
      <c r="HZ330" s="448"/>
      <c r="IA330" s="449"/>
      <c r="IB330" s="450"/>
      <c r="IC330" s="451"/>
      <c r="ID330" s="435"/>
      <c r="IE330" s="445"/>
      <c r="IF330" s="446" t="s">
        <v>134</v>
      </c>
      <c r="IG330" s="447"/>
      <c r="IH330" s="447"/>
      <c r="II330" s="448"/>
      <c r="IJ330" s="448"/>
      <c r="IK330" s="448"/>
      <c r="IL330" s="449"/>
      <c r="IM330" s="448"/>
      <c r="IN330" s="449"/>
      <c r="IO330" s="448"/>
      <c r="IP330" s="448"/>
      <c r="IQ330" s="448"/>
      <c r="IR330" s="449"/>
      <c r="IS330" s="450"/>
      <c r="IT330" s="451"/>
      <c r="IU330" s="435"/>
      <c r="IV330" s="445"/>
      <c r="IW330" s="446" t="s">
        <v>134</v>
      </c>
      <c r="IX330" s="447"/>
      <c r="IY330" s="447"/>
      <c r="IZ330" s="448"/>
      <c r="JA330" s="448"/>
      <c r="JB330" s="448"/>
      <c r="JC330" s="449"/>
      <c r="JD330" s="448"/>
      <c r="JE330" s="449"/>
      <c r="JF330" s="448"/>
      <c r="JG330" s="448"/>
      <c r="JH330" s="448"/>
      <c r="JI330" s="449"/>
      <c r="JJ330" s="450"/>
      <c r="JK330" s="451"/>
      <c r="JL330" s="435"/>
      <c r="JM330" s="445"/>
      <c r="JN330" s="446" t="s">
        <v>134</v>
      </c>
      <c r="JO330" s="447"/>
      <c r="JP330" s="447"/>
      <c r="JQ330" s="448"/>
      <c r="JR330" s="448"/>
      <c r="JS330" s="448"/>
      <c r="JT330" s="449"/>
      <c r="JU330" s="448"/>
      <c r="JV330" s="449"/>
      <c r="JW330" s="448"/>
      <c r="JX330" s="448"/>
      <c r="JY330" s="448"/>
      <c r="JZ330" s="449"/>
      <c r="KA330" s="450"/>
      <c r="KB330" s="451"/>
      <c r="KC330" s="435"/>
      <c r="KD330" s="445"/>
      <c r="KE330" s="446" t="s">
        <v>134</v>
      </c>
      <c r="KF330" s="447"/>
      <c r="KG330" s="447"/>
      <c r="KH330" s="448"/>
      <c r="KI330" s="448"/>
      <c r="KJ330" s="448"/>
      <c r="KK330" s="449"/>
      <c r="KL330" s="448"/>
      <c r="KM330" s="449"/>
      <c r="KN330" s="448"/>
      <c r="KO330" s="448"/>
      <c r="KP330" s="448"/>
      <c r="KQ330" s="449"/>
      <c r="KR330" s="450"/>
      <c r="KS330" s="451"/>
      <c r="KT330" s="435"/>
      <c r="KU330" s="436"/>
    </row>
    <row r="331" ht="15.75" customHeight="1">
      <c r="A331" s="426">
        <v>1.0</v>
      </c>
      <c r="B331" s="427" t="s">
        <v>135</v>
      </c>
      <c r="C331" s="428" t="s">
        <v>121</v>
      </c>
      <c r="D331" s="428" t="s">
        <v>123</v>
      </c>
      <c r="E331" s="429">
        <f>ADHB!G331</f>
        <v>0</v>
      </c>
      <c r="F331" s="429"/>
      <c r="G331" s="429">
        <f t="shared" ref="G331:G340" si="2413">iferror(E331/F331*100,0)</f>
        <v>0</v>
      </c>
      <c r="H331" s="430"/>
      <c r="I331" s="429">
        <f t="shared" ref="I331:I340" si="2414">IFERROR(+G331*H331,"")</f>
        <v>0</v>
      </c>
      <c r="J331" s="431"/>
      <c r="K331" s="432"/>
      <c r="L331" s="432"/>
      <c r="M331" s="429">
        <f t="shared" ref="M331:M340" si="2415">IFERROR(+(IF(G331="","0",G331))+(IF(I331="","0",I331))+(IF(L331="","0",L331)),"")</f>
        <v>0</v>
      </c>
      <c r="N331" s="430">
        <v>0.294289866351475</v>
      </c>
      <c r="O331" s="433">
        <f t="shared" ref="O331:O340" si="2416">IFERROR(+N331*(M331-L331),"")</f>
        <v>0</v>
      </c>
      <c r="P331" s="434">
        <f t="shared" ref="P331:P340" si="2417">IFERROR(+(IF(M331="","0",M331))-(IF(O331="","0",O331)),"")</f>
        <v>0</v>
      </c>
      <c r="Q331" s="435"/>
      <c r="R331" s="426">
        <v>1.0</v>
      </c>
      <c r="S331" s="427" t="s">
        <v>135</v>
      </c>
      <c r="T331" s="428" t="s">
        <v>121</v>
      </c>
      <c r="U331" s="428" t="s">
        <v>123</v>
      </c>
      <c r="V331" s="429">
        <f>ADHB!X331</f>
        <v>0</v>
      </c>
      <c r="W331" s="429"/>
      <c r="X331" s="429">
        <f t="shared" ref="X331:X340" si="2418">iferror(V331/W331*100,0)</f>
        <v>0</v>
      </c>
      <c r="Y331" s="430"/>
      <c r="Z331" s="429">
        <f t="shared" ref="Z331:Z340" si="2419">IFERROR(+X331*Y331,"")</f>
        <v>0</v>
      </c>
      <c r="AA331" s="431"/>
      <c r="AB331" s="432"/>
      <c r="AC331" s="432"/>
      <c r="AD331" s="429">
        <f t="shared" ref="AD331:AD340" si="2420">IFERROR(+(IF(X331="","0",X331))+(IF(Z331="","0",Z331))+(IF(AC331="","0",AC331)),"")</f>
        <v>0</v>
      </c>
      <c r="AE331" s="430">
        <v>0.294289866351475</v>
      </c>
      <c r="AF331" s="433">
        <f t="shared" ref="AF331:AF340" si="2421">IFERROR(+AE331*(AD331-AC331),"")</f>
        <v>0</v>
      </c>
      <c r="AG331" s="434">
        <f t="shared" ref="AG331:AG340" si="2422">IFERROR(+(IF(AD331="","0",AD331))-(IF(AF331="","0",AF331)),"")</f>
        <v>0</v>
      </c>
      <c r="AH331" s="435"/>
      <c r="AI331" s="426">
        <v>1.0</v>
      </c>
      <c r="AJ331" s="427" t="s">
        <v>135</v>
      </c>
      <c r="AK331" s="428" t="s">
        <v>121</v>
      </c>
      <c r="AL331" s="428" t="s">
        <v>123</v>
      </c>
      <c r="AM331" s="429">
        <f>ADHB!AO331</f>
        <v>0</v>
      </c>
      <c r="AN331" s="429"/>
      <c r="AO331" s="429">
        <f t="shared" ref="AO331:AO340" si="2423">iferror(AM331/AN331*100,0)</f>
        <v>0</v>
      </c>
      <c r="AP331" s="430"/>
      <c r="AQ331" s="429">
        <f t="shared" ref="AQ331:AQ340" si="2424">IFERROR(+AO331*AP331,"")</f>
        <v>0</v>
      </c>
      <c r="AR331" s="431"/>
      <c r="AS331" s="432"/>
      <c r="AT331" s="432"/>
      <c r="AU331" s="429">
        <f t="shared" ref="AU331:AU340" si="2425">IFERROR(+(IF(AO331="","0",AO331))+(IF(AQ331="","0",AQ331))+(IF(AT331="","0",AT331)),"")</f>
        <v>0</v>
      </c>
      <c r="AV331" s="430">
        <v>0.294289866351475</v>
      </c>
      <c r="AW331" s="433">
        <f t="shared" ref="AW331:AW340" si="2426">IFERROR(+AV331*(AU331-AT331),"")</f>
        <v>0</v>
      </c>
      <c r="AX331" s="434">
        <f t="shared" ref="AX331:AX340" si="2427">IFERROR(+(IF(AU331="","0",AU331))-(IF(AW331="","0",AW331)),"")</f>
        <v>0</v>
      </c>
      <c r="AY331" s="435"/>
      <c r="AZ331" s="426">
        <v>1.0</v>
      </c>
      <c r="BA331" s="427" t="s">
        <v>135</v>
      </c>
      <c r="BB331" s="428" t="s">
        <v>121</v>
      </c>
      <c r="BC331" s="428" t="s">
        <v>123</v>
      </c>
      <c r="BD331" s="429">
        <f>ADHB!BF331</f>
        <v>0</v>
      </c>
      <c r="BE331" s="429"/>
      <c r="BF331" s="429">
        <f t="shared" ref="BF331:BF340" si="2428">iferror(BD331/BE331*100,0)</f>
        <v>0</v>
      </c>
      <c r="BG331" s="430"/>
      <c r="BH331" s="429">
        <f t="shared" ref="BH331:BH340" si="2429">IFERROR(+BF331*BG331,"")</f>
        <v>0</v>
      </c>
      <c r="BI331" s="431"/>
      <c r="BJ331" s="432"/>
      <c r="BK331" s="432"/>
      <c r="BL331" s="429">
        <f t="shared" ref="BL331:BL340" si="2430">IFERROR(+(IF(BF331="","0",BF331))+(IF(BH331="","0",BH331))+(IF(BK331="","0",BK331)),"")</f>
        <v>0</v>
      </c>
      <c r="BM331" s="430">
        <v>0.294289866351475</v>
      </c>
      <c r="BN331" s="433">
        <f t="shared" ref="BN331:BN340" si="2431">IFERROR(+BM331*(BL331-BK331),"")</f>
        <v>0</v>
      </c>
      <c r="BO331" s="434">
        <f t="shared" ref="BO331:BO340" si="2432">IFERROR(+(IF(BL331="","0",BL331))-(IF(BN331="","0",BN331)),"")</f>
        <v>0</v>
      </c>
      <c r="BP331" s="435"/>
      <c r="BQ331" s="426">
        <v>1.0</v>
      </c>
      <c r="BR331" s="427" t="s">
        <v>135</v>
      </c>
      <c r="BS331" s="428" t="s">
        <v>121</v>
      </c>
      <c r="BT331" s="428" t="s">
        <v>123</v>
      </c>
      <c r="BU331" s="429">
        <f>ADHB!BW331</f>
        <v>0</v>
      </c>
      <c r="BV331" s="429"/>
      <c r="BW331" s="429">
        <f t="shared" ref="BW331:BW340" si="2433">iferror(BU331/BV331*100,0)</f>
        <v>0</v>
      </c>
      <c r="BX331" s="430"/>
      <c r="BY331" s="429">
        <f t="shared" ref="BY331:BY340" si="2434">IFERROR(+BW331*BX331,"")</f>
        <v>0</v>
      </c>
      <c r="BZ331" s="431"/>
      <c r="CA331" s="432"/>
      <c r="CB331" s="432"/>
      <c r="CC331" s="429">
        <f t="shared" ref="CC331:CC340" si="2435">IFERROR(+(IF(BW331="","0",BW331))+(IF(BY331="","0",BY331))+(IF(CB331="","0",CB331)),"")</f>
        <v>0</v>
      </c>
      <c r="CD331" s="430">
        <v>0.294289866351475</v>
      </c>
      <c r="CE331" s="433">
        <f t="shared" ref="CE331:CE340" si="2436">IFERROR(+CD331*(CC331-CB331),"")</f>
        <v>0</v>
      </c>
      <c r="CF331" s="434">
        <f t="shared" ref="CF331:CF340" si="2437">IFERROR(+(IF(CC331="","0",CC331))-(IF(CE331="","0",CE331)),"")</f>
        <v>0</v>
      </c>
      <c r="CG331" s="435"/>
      <c r="CH331" s="426">
        <v>1.0</v>
      </c>
      <c r="CI331" s="427" t="s">
        <v>135</v>
      </c>
      <c r="CJ331" s="428" t="s">
        <v>121</v>
      </c>
      <c r="CK331" s="428" t="s">
        <v>123</v>
      </c>
      <c r="CL331" s="429">
        <f>ADHB!CN331</f>
        <v>0</v>
      </c>
      <c r="CM331" s="429"/>
      <c r="CN331" s="429">
        <f t="shared" ref="CN331:CN340" si="2438">iferror(CL331/CM331*100,0)</f>
        <v>0</v>
      </c>
      <c r="CO331" s="430"/>
      <c r="CP331" s="429">
        <f t="shared" ref="CP331:CP340" si="2439">IFERROR(+CN331*CO331,"")</f>
        <v>0</v>
      </c>
      <c r="CQ331" s="431"/>
      <c r="CR331" s="432"/>
      <c r="CS331" s="432"/>
      <c r="CT331" s="429">
        <f t="shared" ref="CT331:CT340" si="2440">IFERROR(+(IF(CN331="","0",CN331))+(IF(CP331="","0",CP331))+(IF(CS331="","0",CS331)),"")</f>
        <v>0</v>
      </c>
      <c r="CU331" s="430">
        <v>0.294289866351475</v>
      </c>
      <c r="CV331" s="433">
        <f t="shared" ref="CV331:CV340" si="2441">IFERROR(+CU331*(CT331-CS331),"")</f>
        <v>0</v>
      </c>
      <c r="CW331" s="434">
        <f t="shared" ref="CW331:CW340" si="2442">IFERROR(+(IF(CT331="","0",CT331))-(IF(CV331="","0",CV331)),"")</f>
        <v>0</v>
      </c>
      <c r="CX331" s="435"/>
      <c r="CY331" s="426">
        <v>1.0</v>
      </c>
      <c r="CZ331" s="427" t="s">
        <v>135</v>
      </c>
      <c r="DA331" s="428" t="s">
        <v>121</v>
      </c>
      <c r="DB331" s="428" t="s">
        <v>123</v>
      </c>
      <c r="DC331" s="429">
        <f>ADHB!DE331</f>
        <v>0</v>
      </c>
      <c r="DD331" s="429"/>
      <c r="DE331" s="429">
        <f t="shared" ref="DE331:DE340" si="2443">iferror(DC331/DD331*100,0)</f>
        <v>0</v>
      </c>
      <c r="DF331" s="430"/>
      <c r="DG331" s="429">
        <f t="shared" ref="DG331:DG340" si="2444">IFERROR(+DE331*DF331,"")</f>
        <v>0</v>
      </c>
      <c r="DH331" s="431"/>
      <c r="DI331" s="432"/>
      <c r="DJ331" s="432"/>
      <c r="DK331" s="429">
        <f t="shared" ref="DK331:DK340" si="2445">IFERROR(+(IF(DE331="","0",DE331))+(IF(DG331="","0",DG331))+(IF(DJ331="","0",DJ331)),"")</f>
        <v>0</v>
      </c>
      <c r="DL331" s="430">
        <v>0.294289866351475</v>
      </c>
      <c r="DM331" s="433">
        <f t="shared" ref="DM331:DM340" si="2446">IFERROR(+DL331*(DK331-DJ331),"")</f>
        <v>0</v>
      </c>
      <c r="DN331" s="434">
        <f t="shared" ref="DN331:DN340" si="2447">IFERROR(+(IF(DK331="","0",DK331))-(IF(DM331="","0",DM331)),"")</f>
        <v>0</v>
      </c>
      <c r="DO331" s="435"/>
      <c r="DP331" s="426">
        <v>1.0</v>
      </c>
      <c r="DQ331" s="427" t="s">
        <v>135</v>
      </c>
      <c r="DR331" s="428" t="s">
        <v>121</v>
      </c>
      <c r="DS331" s="428" t="s">
        <v>123</v>
      </c>
      <c r="DT331" s="429">
        <f>ADHB!DV331</f>
        <v>0</v>
      </c>
      <c r="DU331" s="429"/>
      <c r="DV331" s="429">
        <f t="shared" ref="DV331:DV340" si="2448">iferror(DT331/DU331*100,0)</f>
        <v>0</v>
      </c>
      <c r="DW331" s="430"/>
      <c r="DX331" s="429">
        <f t="shared" ref="DX331:DX340" si="2449">IFERROR(+DV331*DW331,"")</f>
        <v>0</v>
      </c>
      <c r="DY331" s="431"/>
      <c r="DZ331" s="432"/>
      <c r="EA331" s="432"/>
      <c r="EB331" s="429">
        <f t="shared" ref="EB331:EB340" si="2450">IFERROR(+(IF(DV331="","0",DV331))+(IF(DX331="","0",DX331))+(IF(EA331="","0",EA331)),"")</f>
        <v>0</v>
      </c>
      <c r="EC331" s="430">
        <v>0.294289866351475</v>
      </c>
      <c r="ED331" s="433">
        <f t="shared" ref="ED331:ED340" si="2451">IFERROR(+EC331*(EB331-EA331),"")</f>
        <v>0</v>
      </c>
      <c r="EE331" s="434">
        <f t="shared" ref="EE331:EE340" si="2452">IFERROR(+(IF(EB331="","0",EB331))-(IF(ED331="","0",ED331)),"")</f>
        <v>0</v>
      </c>
      <c r="EF331" s="435"/>
      <c r="EG331" s="426">
        <v>1.0</v>
      </c>
      <c r="EH331" s="427" t="s">
        <v>135</v>
      </c>
      <c r="EI331" s="428" t="s">
        <v>121</v>
      </c>
      <c r="EJ331" s="428" t="s">
        <v>123</v>
      </c>
      <c r="EK331" s="429">
        <f>ADHB!EM331</f>
        <v>0</v>
      </c>
      <c r="EL331" s="429"/>
      <c r="EM331" s="429">
        <f t="shared" ref="EM331:EM340" si="2453">iferror(EK331/EL331*100,0)</f>
        <v>0</v>
      </c>
      <c r="EN331" s="430"/>
      <c r="EO331" s="429">
        <f t="shared" ref="EO331:EO340" si="2454">IFERROR(+EM331*EN331,"")</f>
        <v>0</v>
      </c>
      <c r="EP331" s="431"/>
      <c r="EQ331" s="432"/>
      <c r="ER331" s="432"/>
      <c r="ES331" s="429">
        <f t="shared" ref="ES331:ES340" si="2455">IFERROR(+(IF(EM331="","0",EM331))+(IF(EO331="","0",EO331))+(IF(ER331="","0",ER331)),"")</f>
        <v>0</v>
      </c>
      <c r="ET331" s="430">
        <v>0.294289866351475</v>
      </c>
      <c r="EU331" s="433">
        <f t="shared" ref="EU331:EU340" si="2456">IFERROR(+ET331*(ES331-ER331),"")</f>
        <v>0</v>
      </c>
      <c r="EV331" s="434">
        <f t="shared" ref="EV331:EV340" si="2457">IFERROR(+(IF(ES331="","0",ES331))-(IF(EU331="","0",EU331)),"")</f>
        <v>0</v>
      </c>
      <c r="EW331" s="435"/>
      <c r="EX331" s="426">
        <v>1.0</v>
      </c>
      <c r="EY331" s="427" t="s">
        <v>135</v>
      </c>
      <c r="EZ331" s="428" t="s">
        <v>121</v>
      </c>
      <c r="FA331" s="428" t="s">
        <v>123</v>
      </c>
      <c r="FB331" s="429">
        <f>ADHB!FD331</f>
        <v>0</v>
      </c>
      <c r="FC331" s="429"/>
      <c r="FD331" s="429">
        <f t="shared" ref="FD331:FD340" si="2458">iferror(FB331/FC331*100,0)</f>
        <v>0</v>
      </c>
      <c r="FE331" s="430"/>
      <c r="FF331" s="429">
        <f t="shared" ref="FF331:FF340" si="2459">IFERROR(+FD331*FE331,"")</f>
        <v>0</v>
      </c>
      <c r="FG331" s="431"/>
      <c r="FH331" s="432"/>
      <c r="FI331" s="432"/>
      <c r="FJ331" s="429">
        <f t="shared" ref="FJ331:FJ340" si="2460">IFERROR(+(IF(FD331="","0",FD331))+(IF(FF331="","0",FF331))+(IF(FI331="","0",FI331)),"")</f>
        <v>0</v>
      </c>
      <c r="FK331" s="430">
        <v>0.294289866351475</v>
      </c>
      <c r="FL331" s="433">
        <f t="shared" ref="FL331:FL340" si="2461">IFERROR(+FK331*(FJ331-FI331),"")</f>
        <v>0</v>
      </c>
      <c r="FM331" s="434">
        <f t="shared" ref="FM331:FM340" si="2462">IFERROR(+(IF(FJ331="","0",FJ331))-(IF(FL331="","0",FL331)),"")</f>
        <v>0</v>
      </c>
      <c r="FN331" s="435"/>
      <c r="FO331" s="426">
        <v>1.0</v>
      </c>
      <c r="FP331" s="427" t="s">
        <v>135</v>
      </c>
      <c r="FQ331" s="428" t="s">
        <v>121</v>
      </c>
      <c r="FR331" s="428" t="s">
        <v>123</v>
      </c>
      <c r="FS331" s="429">
        <f>ADHB!FU331</f>
        <v>0</v>
      </c>
      <c r="FT331" s="429"/>
      <c r="FU331" s="429">
        <f t="shared" ref="FU331:FU340" si="2463">iferror(FS331/FT331*100,0)</f>
        <v>0</v>
      </c>
      <c r="FV331" s="430"/>
      <c r="FW331" s="429">
        <f t="shared" ref="FW331:FW340" si="2464">IFERROR(+FU331*FV331,"")</f>
        <v>0</v>
      </c>
      <c r="FX331" s="431"/>
      <c r="FY331" s="432"/>
      <c r="FZ331" s="432"/>
      <c r="GA331" s="429">
        <f t="shared" ref="GA331:GA340" si="2465">IFERROR(+(IF(FU331="","0",FU331))+(IF(FW331="","0",FW331))+(IF(FZ331="","0",FZ331)),"")</f>
        <v>0</v>
      </c>
      <c r="GB331" s="430">
        <v>0.294289866351475</v>
      </c>
      <c r="GC331" s="433">
        <f t="shared" ref="GC331:GC340" si="2466">IFERROR(+GB331*(GA331-FZ331),"")</f>
        <v>0</v>
      </c>
      <c r="GD331" s="434">
        <f t="shared" ref="GD331:GD340" si="2467">IFERROR(+(IF(GA331="","0",GA331))-(IF(GC331="","0",GC331)),"")</f>
        <v>0</v>
      </c>
      <c r="GE331" s="435"/>
      <c r="GF331" s="426">
        <v>1.0</v>
      </c>
      <c r="GG331" s="427" t="s">
        <v>135</v>
      </c>
      <c r="GH331" s="428" t="s">
        <v>121</v>
      </c>
      <c r="GI331" s="428" t="s">
        <v>123</v>
      </c>
      <c r="GJ331" s="429">
        <f>ADHB!GL331</f>
        <v>0</v>
      </c>
      <c r="GK331" s="429"/>
      <c r="GL331" s="429">
        <f t="shared" ref="GL331:GL340" si="2468">iferror(GJ331/GK331*100,0)</f>
        <v>0</v>
      </c>
      <c r="GM331" s="430"/>
      <c r="GN331" s="429">
        <f t="shared" ref="GN331:GN340" si="2469">IFERROR(+GL331*GM331,"")</f>
        <v>0</v>
      </c>
      <c r="GO331" s="431"/>
      <c r="GP331" s="432"/>
      <c r="GQ331" s="432"/>
      <c r="GR331" s="429">
        <f t="shared" ref="GR331:GR340" si="2470">IFERROR(+(IF(GL331="","0",GL331))+(IF(GN331="","0",GN331))+(IF(GQ331="","0",GQ331)),"")</f>
        <v>0</v>
      </c>
      <c r="GS331" s="430">
        <v>0.294289866351475</v>
      </c>
      <c r="GT331" s="433">
        <f t="shared" ref="GT331:GT340" si="2471">IFERROR(+GS331*(GR331-GQ331),"")</f>
        <v>0</v>
      </c>
      <c r="GU331" s="434">
        <f t="shared" ref="GU331:GU340" si="2472">IFERROR(+(IF(GR331="","0",GR331))-(IF(GT331="","0",GT331)),"")</f>
        <v>0</v>
      </c>
      <c r="GV331" s="435"/>
      <c r="GW331" s="426">
        <v>1.0</v>
      </c>
      <c r="GX331" s="427" t="s">
        <v>135</v>
      </c>
      <c r="GY331" s="428" t="s">
        <v>121</v>
      </c>
      <c r="GZ331" s="428" t="s">
        <v>123</v>
      </c>
      <c r="HA331" s="429">
        <f>ADHB!HC331</f>
        <v>0</v>
      </c>
      <c r="HB331" s="429"/>
      <c r="HC331" s="429">
        <f t="shared" ref="HC331:HC340" si="2473">iferror(HA331/HB331*100,0)</f>
        <v>0</v>
      </c>
      <c r="HD331" s="430"/>
      <c r="HE331" s="429">
        <f t="shared" ref="HE331:HE340" si="2474">IFERROR(+HC331*HD331,"")</f>
        <v>0</v>
      </c>
      <c r="HF331" s="431"/>
      <c r="HG331" s="432"/>
      <c r="HH331" s="432"/>
      <c r="HI331" s="429">
        <f t="shared" ref="HI331:HI340" si="2475">IFERROR(+(IF(HC331="","0",HC331))+(IF(HE331="","0",HE331))+(IF(HH331="","0",HH331)),"")</f>
        <v>0</v>
      </c>
      <c r="HJ331" s="430">
        <v>0.294289866351475</v>
      </c>
      <c r="HK331" s="433">
        <f t="shared" ref="HK331:HK340" si="2476">IFERROR(+HJ331*(HI331-HH331),"")</f>
        <v>0</v>
      </c>
      <c r="HL331" s="434">
        <f t="shared" ref="HL331:HL340" si="2477">IFERROR(+(IF(HI331="","0",HI331))-(IF(HK331="","0",HK331)),"")</f>
        <v>0</v>
      </c>
      <c r="HM331" s="435"/>
      <c r="HN331" s="426">
        <v>1.0</v>
      </c>
      <c r="HO331" s="427" t="s">
        <v>135</v>
      </c>
      <c r="HP331" s="428" t="s">
        <v>121</v>
      </c>
      <c r="HQ331" s="428" t="s">
        <v>123</v>
      </c>
      <c r="HR331" s="429">
        <f>ADHB!HT331</f>
        <v>0</v>
      </c>
      <c r="HS331" s="429"/>
      <c r="HT331" s="429">
        <f t="shared" ref="HT331:HT340" si="2478">iferror(HR331/HS331*100,0)</f>
        <v>0</v>
      </c>
      <c r="HU331" s="430"/>
      <c r="HV331" s="429">
        <f t="shared" ref="HV331:HV340" si="2479">IFERROR(+HT331*HU331,"")</f>
        <v>0</v>
      </c>
      <c r="HW331" s="431"/>
      <c r="HX331" s="432"/>
      <c r="HY331" s="432"/>
      <c r="HZ331" s="429">
        <f t="shared" ref="HZ331:HZ340" si="2480">IFERROR(+(IF(HT331="","0",HT331))+(IF(HV331="","0",HV331))+(IF(HY331="","0",HY331)),"")</f>
        <v>0</v>
      </c>
      <c r="IA331" s="430">
        <v>0.294289866351475</v>
      </c>
      <c r="IB331" s="433">
        <f t="shared" ref="IB331:IB340" si="2481">IFERROR(+IA331*(HZ331-HY331),"")</f>
        <v>0</v>
      </c>
      <c r="IC331" s="434">
        <f t="shared" ref="IC331:IC340" si="2482">IFERROR(+(IF(HZ331="","0",HZ331))-(IF(IB331="","0",IB331)),"")</f>
        <v>0</v>
      </c>
      <c r="ID331" s="435"/>
      <c r="IE331" s="426">
        <v>1.0</v>
      </c>
      <c r="IF331" s="427" t="s">
        <v>135</v>
      </c>
      <c r="IG331" s="428" t="s">
        <v>121</v>
      </c>
      <c r="IH331" s="428" t="s">
        <v>123</v>
      </c>
      <c r="II331" s="429">
        <f>ADHB!IK331</f>
        <v>0</v>
      </c>
      <c r="IJ331" s="429"/>
      <c r="IK331" s="429">
        <f t="shared" ref="IK331:IK340" si="2483">iferror(II331/IJ331*100,0)</f>
        <v>0</v>
      </c>
      <c r="IL331" s="430"/>
      <c r="IM331" s="429">
        <f t="shared" ref="IM331:IM340" si="2484">IFERROR(+IK331*IL331,"")</f>
        <v>0</v>
      </c>
      <c r="IN331" s="431"/>
      <c r="IO331" s="432"/>
      <c r="IP331" s="432"/>
      <c r="IQ331" s="429">
        <f t="shared" ref="IQ331:IQ340" si="2485">IFERROR(+(IF(IK331="","0",IK331))+(IF(IM331="","0",IM331))+(IF(IP331="","0",IP331)),"")</f>
        <v>0</v>
      </c>
      <c r="IR331" s="430">
        <v>0.294289866351475</v>
      </c>
      <c r="IS331" s="433">
        <f t="shared" ref="IS331:IS340" si="2486">IFERROR(+IR331*(IQ331-IP331),"")</f>
        <v>0</v>
      </c>
      <c r="IT331" s="434">
        <f t="shared" ref="IT331:IT340" si="2487">IFERROR(+(IF(IQ331="","0",IQ331))-(IF(IS331="","0",IS331)),"")</f>
        <v>0</v>
      </c>
      <c r="IU331" s="435"/>
      <c r="IV331" s="426">
        <v>1.0</v>
      </c>
      <c r="IW331" s="427" t="s">
        <v>135</v>
      </c>
      <c r="IX331" s="428" t="s">
        <v>121</v>
      </c>
      <c r="IY331" s="428" t="s">
        <v>123</v>
      </c>
      <c r="IZ331" s="429">
        <f>ADHB!JB331</f>
        <v>0</v>
      </c>
      <c r="JA331" s="429"/>
      <c r="JB331" s="429">
        <f t="shared" ref="JB331:JB340" si="2488">iferror(IZ331/JA331*100,0)</f>
        <v>0</v>
      </c>
      <c r="JC331" s="430"/>
      <c r="JD331" s="429">
        <f t="shared" ref="JD331:JD340" si="2489">IFERROR(+JB331*JC331,"")</f>
        <v>0</v>
      </c>
      <c r="JE331" s="431"/>
      <c r="JF331" s="432"/>
      <c r="JG331" s="432"/>
      <c r="JH331" s="429">
        <f t="shared" ref="JH331:JH340" si="2490">IFERROR(+(IF(JB331="","0",JB331))+(IF(JD331="","0",JD331))+(IF(JG331="","0",JG331)),"")</f>
        <v>0</v>
      </c>
      <c r="JI331" s="430">
        <v>0.294289866351475</v>
      </c>
      <c r="JJ331" s="433">
        <f t="shared" ref="JJ331:JJ340" si="2491">IFERROR(+JI331*(JH331-JG331),"")</f>
        <v>0</v>
      </c>
      <c r="JK331" s="434">
        <f t="shared" ref="JK331:JK340" si="2492">IFERROR(+(IF(JH331="","0",JH331))-(IF(JJ331="","0",JJ331)),"")</f>
        <v>0</v>
      </c>
      <c r="JL331" s="435"/>
      <c r="JM331" s="426">
        <v>1.0</v>
      </c>
      <c r="JN331" s="427" t="s">
        <v>135</v>
      </c>
      <c r="JO331" s="428" t="s">
        <v>121</v>
      </c>
      <c r="JP331" s="428" t="s">
        <v>123</v>
      </c>
      <c r="JQ331" s="429">
        <f>ADHB!JS331</f>
        <v>0</v>
      </c>
      <c r="JR331" s="429"/>
      <c r="JS331" s="429">
        <f t="shared" ref="JS331:JS340" si="2493">iferror(JQ331/JR331*100,0)</f>
        <v>0</v>
      </c>
      <c r="JT331" s="430"/>
      <c r="JU331" s="429">
        <f t="shared" ref="JU331:JU340" si="2494">IFERROR(+JS331*JT331,"")</f>
        <v>0</v>
      </c>
      <c r="JV331" s="431"/>
      <c r="JW331" s="432"/>
      <c r="JX331" s="432"/>
      <c r="JY331" s="429">
        <f t="shared" ref="JY331:JY340" si="2495">IFERROR(+(IF(JS331="","0",JS331))+(IF(JU331="","0",JU331))+(IF(JX331="","0",JX331)),"")</f>
        <v>0</v>
      </c>
      <c r="JZ331" s="430">
        <v>0.294289866351475</v>
      </c>
      <c r="KA331" s="433">
        <f t="shared" ref="KA331:KA340" si="2496">IFERROR(+JZ331*(JY331-JX331),"")</f>
        <v>0</v>
      </c>
      <c r="KB331" s="434">
        <f t="shared" ref="KB331:KB340" si="2497">IFERROR(+(IF(JY331="","0",JY331))-(IF(KA331="","0",KA331)),"")</f>
        <v>0</v>
      </c>
      <c r="KC331" s="435"/>
      <c r="KD331" s="426">
        <v>1.0</v>
      </c>
      <c r="KE331" s="427" t="s">
        <v>135</v>
      </c>
      <c r="KF331" s="428" t="s">
        <v>121</v>
      </c>
      <c r="KG331" s="428" t="s">
        <v>123</v>
      </c>
      <c r="KH331" s="429">
        <f>ADHB!KJ331</f>
        <v>0</v>
      </c>
      <c r="KI331" s="429"/>
      <c r="KJ331" s="429">
        <f t="shared" ref="KJ331:KJ340" si="2498">iferror(KH331/KI331*100,0)</f>
        <v>0</v>
      </c>
      <c r="KK331" s="430"/>
      <c r="KL331" s="429">
        <f t="shared" ref="KL331:KL340" si="2499">IFERROR(+KJ331*KK331,"")</f>
        <v>0</v>
      </c>
      <c r="KM331" s="431"/>
      <c r="KN331" s="432"/>
      <c r="KO331" s="432"/>
      <c r="KP331" s="429">
        <f t="shared" ref="KP331:KP340" si="2500">IFERROR(+(IF(KJ331="","0",KJ331))+(IF(KL331="","0",KL331))+(IF(KO331="","0",KO331)),"")</f>
        <v>0</v>
      </c>
      <c r="KQ331" s="430">
        <v>0.294289866351475</v>
      </c>
      <c r="KR331" s="433">
        <f t="shared" ref="KR331:KR340" si="2501">IFERROR(+KQ331*(KP331-KO331),"")</f>
        <v>0</v>
      </c>
      <c r="KS331" s="434">
        <f t="shared" ref="KS331:KS340" si="2502">IFERROR(+(IF(KP331="","0",KP331))-(IF(KR331="","0",KR331)),"")</f>
        <v>0</v>
      </c>
      <c r="KT331" s="435"/>
      <c r="KU331" s="436"/>
    </row>
    <row r="332" ht="15.75" customHeight="1">
      <c r="A332" s="426">
        <v>2.0</v>
      </c>
      <c r="B332" s="427" t="s">
        <v>136</v>
      </c>
      <c r="C332" s="428" t="s">
        <v>121</v>
      </c>
      <c r="D332" s="428" t="s">
        <v>123</v>
      </c>
      <c r="E332" s="429">
        <f>ADHB!G332</f>
        <v>0</v>
      </c>
      <c r="F332" s="429"/>
      <c r="G332" s="429">
        <f t="shared" si="2413"/>
        <v>0</v>
      </c>
      <c r="H332" s="430"/>
      <c r="I332" s="429">
        <f t="shared" si="2414"/>
        <v>0</v>
      </c>
      <c r="J332" s="431"/>
      <c r="K332" s="432"/>
      <c r="L332" s="432"/>
      <c r="M332" s="429">
        <f t="shared" si="2415"/>
        <v>0</v>
      </c>
      <c r="N332" s="430">
        <v>0.294289866351475</v>
      </c>
      <c r="O332" s="433">
        <f t="shared" si="2416"/>
        <v>0</v>
      </c>
      <c r="P332" s="434">
        <f t="shared" si="2417"/>
        <v>0</v>
      </c>
      <c r="Q332" s="435"/>
      <c r="R332" s="426">
        <v>2.0</v>
      </c>
      <c r="S332" s="427" t="s">
        <v>136</v>
      </c>
      <c r="T332" s="428" t="s">
        <v>121</v>
      </c>
      <c r="U332" s="428" t="s">
        <v>123</v>
      </c>
      <c r="V332" s="429">
        <f>ADHB!X332</f>
        <v>0</v>
      </c>
      <c r="W332" s="429"/>
      <c r="X332" s="429">
        <f t="shared" si="2418"/>
        <v>0</v>
      </c>
      <c r="Y332" s="430"/>
      <c r="Z332" s="429">
        <f t="shared" si="2419"/>
        <v>0</v>
      </c>
      <c r="AA332" s="431"/>
      <c r="AB332" s="432"/>
      <c r="AC332" s="432"/>
      <c r="AD332" s="429">
        <f t="shared" si="2420"/>
        <v>0</v>
      </c>
      <c r="AE332" s="430">
        <v>0.294289866351475</v>
      </c>
      <c r="AF332" s="433">
        <f t="shared" si="2421"/>
        <v>0</v>
      </c>
      <c r="AG332" s="434">
        <f t="shared" si="2422"/>
        <v>0</v>
      </c>
      <c r="AH332" s="435"/>
      <c r="AI332" s="426">
        <v>2.0</v>
      </c>
      <c r="AJ332" s="427" t="s">
        <v>136</v>
      </c>
      <c r="AK332" s="428" t="s">
        <v>121</v>
      </c>
      <c r="AL332" s="428" t="s">
        <v>123</v>
      </c>
      <c r="AM332" s="429">
        <f>ADHB!AO332</f>
        <v>0</v>
      </c>
      <c r="AN332" s="429"/>
      <c r="AO332" s="429">
        <f t="shared" si="2423"/>
        <v>0</v>
      </c>
      <c r="AP332" s="430"/>
      <c r="AQ332" s="429">
        <f t="shared" si="2424"/>
        <v>0</v>
      </c>
      <c r="AR332" s="431"/>
      <c r="AS332" s="432"/>
      <c r="AT332" s="432"/>
      <c r="AU332" s="429">
        <f t="shared" si="2425"/>
        <v>0</v>
      </c>
      <c r="AV332" s="430">
        <v>0.294289866351475</v>
      </c>
      <c r="AW332" s="433">
        <f t="shared" si="2426"/>
        <v>0</v>
      </c>
      <c r="AX332" s="434">
        <f t="shared" si="2427"/>
        <v>0</v>
      </c>
      <c r="AY332" s="435"/>
      <c r="AZ332" s="426">
        <v>2.0</v>
      </c>
      <c r="BA332" s="427" t="s">
        <v>136</v>
      </c>
      <c r="BB332" s="428" t="s">
        <v>121</v>
      </c>
      <c r="BC332" s="428" t="s">
        <v>123</v>
      </c>
      <c r="BD332" s="429">
        <f>ADHB!BF332</f>
        <v>0</v>
      </c>
      <c r="BE332" s="429"/>
      <c r="BF332" s="429">
        <f t="shared" si="2428"/>
        <v>0</v>
      </c>
      <c r="BG332" s="430"/>
      <c r="BH332" s="429">
        <f t="shared" si="2429"/>
        <v>0</v>
      </c>
      <c r="BI332" s="431"/>
      <c r="BJ332" s="432"/>
      <c r="BK332" s="432"/>
      <c r="BL332" s="429">
        <f t="shared" si="2430"/>
        <v>0</v>
      </c>
      <c r="BM332" s="430">
        <v>0.294289866351475</v>
      </c>
      <c r="BN332" s="433">
        <f t="shared" si="2431"/>
        <v>0</v>
      </c>
      <c r="BO332" s="434">
        <f t="shared" si="2432"/>
        <v>0</v>
      </c>
      <c r="BP332" s="435"/>
      <c r="BQ332" s="426">
        <v>2.0</v>
      </c>
      <c r="BR332" s="427" t="s">
        <v>136</v>
      </c>
      <c r="BS332" s="428" t="s">
        <v>121</v>
      </c>
      <c r="BT332" s="428" t="s">
        <v>123</v>
      </c>
      <c r="BU332" s="429">
        <f>ADHB!BW332</f>
        <v>0</v>
      </c>
      <c r="BV332" s="429"/>
      <c r="BW332" s="429">
        <f t="shared" si="2433"/>
        <v>0</v>
      </c>
      <c r="BX332" s="430"/>
      <c r="BY332" s="429">
        <f t="shared" si="2434"/>
        <v>0</v>
      </c>
      <c r="BZ332" s="431"/>
      <c r="CA332" s="432"/>
      <c r="CB332" s="432"/>
      <c r="CC332" s="429">
        <f t="shared" si="2435"/>
        <v>0</v>
      </c>
      <c r="CD332" s="430">
        <v>0.294289866351475</v>
      </c>
      <c r="CE332" s="433">
        <f t="shared" si="2436"/>
        <v>0</v>
      </c>
      <c r="CF332" s="434">
        <f t="shared" si="2437"/>
        <v>0</v>
      </c>
      <c r="CG332" s="435"/>
      <c r="CH332" s="426">
        <v>2.0</v>
      </c>
      <c r="CI332" s="427" t="s">
        <v>136</v>
      </c>
      <c r="CJ332" s="428" t="s">
        <v>121</v>
      </c>
      <c r="CK332" s="428" t="s">
        <v>123</v>
      </c>
      <c r="CL332" s="429">
        <f>ADHB!CN332</f>
        <v>0</v>
      </c>
      <c r="CM332" s="429"/>
      <c r="CN332" s="429">
        <f t="shared" si="2438"/>
        <v>0</v>
      </c>
      <c r="CO332" s="430"/>
      <c r="CP332" s="429">
        <f t="shared" si="2439"/>
        <v>0</v>
      </c>
      <c r="CQ332" s="431"/>
      <c r="CR332" s="432"/>
      <c r="CS332" s="432"/>
      <c r="CT332" s="429">
        <f t="shared" si="2440"/>
        <v>0</v>
      </c>
      <c r="CU332" s="430">
        <v>0.294289866351475</v>
      </c>
      <c r="CV332" s="433">
        <f t="shared" si="2441"/>
        <v>0</v>
      </c>
      <c r="CW332" s="434">
        <f t="shared" si="2442"/>
        <v>0</v>
      </c>
      <c r="CX332" s="435"/>
      <c r="CY332" s="426">
        <v>2.0</v>
      </c>
      <c r="CZ332" s="427" t="s">
        <v>136</v>
      </c>
      <c r="DA332" s="428" t="s">
        <v>121</v>
      </c>
      <c r="DB332" s="428" t="s">
        <v>123</v>
      </c>
      <c r="DC332" s="429">
        <f>ADHB!DE332</f>
        <v>0</v>
      </c>
      <c r="DD332" s="429"/>
      <c r="DE332" s="429">
        <f t="shared" si="2443"/>
        <v>0</v>
      </c>
      <c r="DF332" s="430"/>
      <c r="DG332" s="429">
        <f t="shared" si="2444"/>
        <v>0</v>
      </c>
      <c r="DH332" s="431"/>
      <c r="DI332" s="432"/>
      <c r="DJ332" s="432"/>
      <c r="DK332" s="429">
        <f t="shared" si="2445"/>
        <v>0</v>
      </c>
      <c r="DL332" s="430">
        <v>0.294289866351475</v>
      </c>
      <c r="DM332" s="433">
        <f t="shared" si="2446"/>
        <v>0</v>
      </c>
      <c r="DN332" s="434">
        <f t="shared" si="2447"/>
        <v>0</v>
      </c>
      <c r="DO332" s="435"/>
      <c r="DP332" s="426">
        <v>2.0</v>
      </c>
      <c r="DQ332" s="427" t="s">
        <v>136</v>
      </c>
      <c r="DR332" s="428" t="s">
        <v>121</v>
      </c>
      <c r="DS332" s="428" t="s">
        <v>123</v>
      </c>
      <c r="DT332" s="429">
        <f>ADHB!DV332</f>
        <v>0</v>
      </c>
      <c r="DU332" s="429"/>
      <c r="DV332" s="429">
        <f t="shared" si="2448"/>
        <v>0</v>
      </c>
      <c r="DW332" s="430"/>
      <c r="DX332" s="429">
        <f t="shared" si="2449"/>
        <v>0</v>
      </c>
      <c r="DY332" s="431"/>
      <c r="DZ332" s="432"/>
      <c r="EA332" s="432"/>
      <c r="EB332" s="429">
        <f t="shared" si="2450"/>
        <v>0</v>
      </c>
      <c r="EC332" s="430">
        <v>0.294289866351475</v>
      </c>
      <c r="ED332" s="433">
        <f t="shared" si="2451"/>
        <v>0</v>
      </c>
      <c r="EE332" s="434">
        <f t="shared" si="2452"/>
        <v>0</v>
      </c>
      <c r="EF332" s="435"/>
      <c r="EG332" s="426">
        <v>2.0</v>
      </c>
      <c r="EH332" s="427" t="s">
        <v>136</v>
      </c>
      <c r="EI332" s="428" t="s">
        <v>121</v>
      </c>
      <c r="EJ332" s="428" t="s">
        <v>123</v>
      </c>
      <c r="EK332" s="429">
        <f>ADHB!EM332</f>
        <v>0</v>
      </c>
      <c r="EL332" s="429"/>
      <c r="EM332" s="429">
        <f t="shared" si="2453"/>
        <v>0</v>
      </c>
      <c r="EN332" s="430"/>
      <c r="EO332" s="429">
        <f t="shared" si="2454"/>
        <v>0</v>
      </c>
      <c r="EP332" s="431"/>
      <c r="EQ332" s="432"/>
      <c r="ER332" s="432"/>
      <c r="ES332" s="429">
        <f t="shared" si="2455"/>
        <v>0</v>
      </c>
      <c r="ET332" s="430">
        <v>0.294289866351475</v>
      </c>
      <c r="EU332" s="433">
        <f t="shared" si="2456"/>
        <v>0</v>
      </c>
      <c r="EV332" s="434">
        <f t="shared" si="2457"/>
        <v>0</v>
      </c>
      <c r="EW332" s="435"/>
      <c r="EX332" s="426">
        <v>2.0</v>
      </c>
      <c r="EY332" s="427" t="s">
        <v>136</v>
      </c>
      <c r="EZ332" s="428" t="s">
        <v>121</v>
      </c>
      <c r="FA332" s="428" t="s">
        <v>123</v>
      </c>
      <c r="FB332" s="429">
        <f>ADHB!FD332</f>
        <v>0</v>
      </c>
      <c r="FC332" s="429"/>
      <c r="FD332" s="429">
        <f t="shared" si="2458"/>
        <v>0</v>
      </c>
      <c r="FE332" s="430"/>
      <c r="FF332" s="429">
        <f t="shared" si="2459"/>
        <v>0</v>
      </c>
      <c r="FG332" s="431"/>
      <c r="FH332" s="432"/>
      <c r="FI332" s="432"/>
      <c r="FJ332" s="429">
        <f t="shared" si="2460"/>
        <v>0</v>
      </c>
      <c r="FK332" s="430">
        <v>0.294289866351475</v>
      </c>
      <c r="FL332" s="433">
        <f t="shared" si="2461"/>
        <v>0</v>
      </c>
      <c r="FM332" s="434">
        <f t="shared" si="2462"/>
        <v>0</v>
      </c>
      <c r="FN332" s="435"/>
      <c r="FO332" s="426">
        <v>2.0</v>
      </c>
      <c r="FP332" s="427" t="s">
        <v>136</v>
      </c>
      <c r="FQ332" s="428" t="s">
        <v>121</v>
      </c>
      <c r="FR332" s="428" t="s">
        <v>123</v>
      </c>
      <c r="FS332" s="429">
        <f>ADHB!FU332</f>
        <v>0</v>
      </c>
      <c r="FT332" s="429"/>
      <c r="FU332" s="429">
        <f t="shared" si="2463"/>
        <v>0</v>
      </c>
      <c r="FV332" s="430"/>
      <c r="FW332" s="429">
        <f t="shared" si="2464"/>
        <v>0</v>
      </c>
      <c r="FX332" s="431"/>
      <c r="FY332" s="432"/>
      <c r="FZ332" s="432"/>
      <c r="GA332" s="429">
        <f t="shared" si="2465"/>
        <v>0</v>
      </c>
      <c r="GB332" s="430">
        <v>0.294289866351475</v>
      </c>
      <c r="GC332" s="433">
        <f t="shared" si="2466"/>
        <v>0</v>
      </c>
      <c r="GD332" s="434">
        <f t="shared" si="2467"/>
        <v>0</v>
      </c>
      <c r="GE332" s="435"/>
      <c r="GF332" s="426">
        <v>2.0</v>
      </c>
      <c r="GG332" s="427" t="s">
        <v>136</v>
      </c>
      <c r="GH332" s="428" t="s">
        <v>121</v>
      </c>
      <c r="GI332" s="428" t="s">
        <v>123</v>
      </c>
      <c r="GJ332" s="429">
        <f>ADHB!GL332</f>
        <v>0</v>
      </c>
      <c r="GK332" s="429"/>
      <c r="GL332" s="429">
        <f t="shared" si="2468"/>
        <v>0</v>
      </c>
      <c r="GM332" s="430"/>
      <c r="GN332" s="429">
        <f t="shared" si="2469"/>
        <v>0</v>
      </c>
      <c r="GO332" s="431"/>
      <c r="GP332" s="432"/>
      <c r="GQ332" s="432"/>
      <c r="GR332" s="429">
        <f t="shared" si="2470"/>
        <v>0</v>
      </c>
      <c r="GS332" s="430">
        <v>0.294289866351475</v>
      </c>
      <c r="GT332" s="433">
        <f t="shared" si="2471"/>
        <v>0</v>
      </c>
      <c r="GU332" s="434">
        <f t="shared" si="2472"/>
        <v>0</v>
      </c>
      <c r="GV332" s="435"/>
      <c r="GW332" s="426">
        <v>2.0</v>
      </c>
      <c r="GX332" s="427" t="s">
        <v>136</v>
      </c>
      <c r="GY332" s="428" t="s">
        <v>121</v>
      </c>
      <c r="GZ332" s="428" t="s">
        <v>123</v>
      </c>
      <c r="HA332" s="429">
        <f>ADHB!HC332</f>
        <v>0</v>
      </c>
      <c r="HB332" s="429"/>
      <c r="HC332" s="429">
        <f t="shared" si="2473"/>
        <v>0</v>
      </c>
      <c r="HD332" s="430"/>
      <c r="HE332" s="429">
        <f t="shared" si="2474"/>
        <v>0</v>
      </c>
      <c r="HF332" s="431"/>
      <c r="HG332" s="432"/>
      <c r="HH332" s="432"/>
      <c r="HI332" s="429">
        <f t="shared" si="2475"/>
        <v>0</v>
      </c>
      <c r="HJ332" s="430">
        <v>0.294289866351475</v>
      </c>
      <c r="HK332" s="433">
        <f t="shared" si="2476"/>
        <v>0</v>
      </c>
      <c r="HL332" s="434">
        <f t="shared" si="2477"/>
        <v>0</v>
      </c>
      <c r="HM332" s="435"/>
      <c r="HN332" s="426">
        <v>2.0</v>
      </c>
      <c r="HO332" s="427" t="s">
        <v>136</v>
      </c>
      <c r="HP332" s="428" t="s">
        <v>121</v>
      </c>
      <c r="HQ332" s="428" t="s">
        <v>123</v>
      </c>
      <c r="HR332" s="429">
        <f>ADHB!HT332</f>
        <v>0</v>
      </c>
      <c r="HS332" s="429"/>
      <c r="HT332" s="429">
        <f t="shared" si="2478"/>
        <v>0</v>
      </c>
      <c r="HU332" s="430"/>
      <c r="HV332" s="429">
        <f t="shared" si="2479"/>
        <v>0</v>
      </c>
      <c r="HW332" s="431"/>
      <c r="HX332" s="432"/>
      <c r="HY332" s="432"/>
      <c r="HZ332" s="429">
        <f t="shared" si="2480"/>
        <v>0</v>
      </c>
      <c r="IA332" s="430">
        <v>0.294289866351475</v>
      </c>
      <c r="IB332" s="433">
        <f t="shared" si="2481"/>
        <v>0</v>
      </c>
      <c r="IC332" s="434">
        <f t="shared" si="2482"/>
        <v>0</v>
      </c>
      <c r="ID332" s="435"/>
      <c r="IE332" s="426">
        <v>2.0</v>
      </c>
      <c r="IF332" s="427" t="s">
        <v>136</v>
      </c>
      <c r="IG332" s="428" t="s">
        <v>121</v>
      </c>
      <c r="IH332" s="428" t="s">
        <v>123</v>
      </c>
      <c r="II332" s="429">
        <f>ADHB!IK332</f>
        <v>0</v>
      </c>
      <c r="IJ332" s="429"/>
      <c r="IK332" s="429">
        <f t="shared" si="2483"/>
        <v>0</v>
      </c>
      <c r="IL332" s="430"/>
      <c r="IM332" s="429">
        <f t="shared" si="2484"/>
        <v>0</v>
      </c>
      <c r="IN332" s="431"/>
      <c r="IO332" s="432"/>
      <c r="IP332" s="432"/>
      <c r="IQ332" s="429">
        <f t="shared" si="2485"/>
        <v>0</v>
      </c>
      <c r="IR332" s="430">
        <v>0.294289866351475</v>
      </c>
      <c r="IS332" s="433">
        <f t="shared" si="2486"/>
        <v>0</v>
      </c>
      <c r="IT332" s="434">
        <f t="shared" si="2487"/>
        <v>0</v>
      </c>
      <c r="IU332" s="435"/>
      <c r="IV332" s="426">
        <v>2.0</v>
      </c>
      <c r="IW332" s="427" t="s">
        <v>136</v>
      </c>
      <c r="IX332" s="428" t="s">
        <v>121</v>
      </c>
      <c r="IY332" s="428" t="s">
        <v>123</v>
      </c>
      <c r="IZ332" s="429">
        <f>ADHB!JB332</f>
        <v>0</v>
      </c>
      <c r="JA332" s="429"/>
      <c r="JB332" s="429">
        <f t="shared" si="2488"/>
        <v>0</v>
      </c>
      <c r="JC332" s="430"/>
      <c r="JD332" s="429">
        <f t="shared" si="2489"/>
        <v>0</v>
      </c>
      <c r="JE332" s="431"/>
      <c r="JF332" s="432"/>
      <c r="JG332" s="432"/>
      <c r="JH332" s="429">
        <f t="shared" si="2490"/>
        <v>0</v>
      </c>
      <c r="JI332" s="430">
        <v>0.294289866351475</v>
      </c>
      <c r="JJ332" s="433">
        <f t="shared" si="2491"/>
        <v>0</v>
      </c>
      <c r="JK332" s="434">
        <f t="shared" si="2492"/>
        <v>0</v>
      </c>
      <c r="JL332" s="435"/>
      <c r="JM332" s="426">
        <v>2.0</v>
      </c>
      <c r="JN332" s="427" t="s">
        <v>136</v>
      </c>
      <c r="JO332" s="428" t="s">
        <v>121</v>
      </c>
      <c r="JP332" s="428" t="s">
        <v>123</v>
      </c>
      <c r="JQ332" s="429">
        <f>ADHB!JS332</f>
        <v>0</v>
      </c>
      <c r="JR332" s="429"/>
      <c r="JS332" s="429">
        <f t="shared" si="2493"/>
        <v>0</v>
      </c>
      <c r="JT332" s="430"/>
      <c r="JU332" s="429">
        <f t="shared" si="2494"/>
        <v>0</v>
      </c>
      <c r="JV332" s="431"/>
      <c r="JW332" s="432"/>
      <c r="JX332" s="432"/>
      <c r="JY332" s="429">
        <f t="shared" si="2495"/>
        <v>0</v>
      </c>
      <c r="JZ332" s="430">
        <v>0.294289866351475</v>
      </c>
      <c r="KA332" s="433">
        <f t="shared" si="2496"/>
        <v>0</v>
      </c>
      <c r="KB332" s="434">
        <f t="shared" si="2497"/>
        <v>0</v>
      </c>
      <c r="KC332" s="435"/>
      <c r="KD332" s="426">
        <v>2.0</v>
      </c>
      <c r="KE332" s="427" t="s">
        <v>136</v>
      </c>
      <c r="KF332" s="428" t="s">
        <v>121</v>
      </c>
      <c r="KG332" s="428" t="s">
        <v>123</v>
      </c>
      <c r="KH332" s="429">
        <f>ADHB!KJ332</f>
        <v>0</v>
      </c>
      <c r="KI332" s="429"/>
      <c r="KJ332" s="429">
        <f t="shared" si="2498"/>
        <v>0</v>
      </c>
      <c r="KK332" s="430"/>
      <c r="KL332" s="429">
        <f t="shared" si="2499"/>
        <v>0</v>
      </c>
      <c r="KM332" s="431"/>
      <c r="KN332" s="432"/>
      <c r="KO332" s="432"/>
      <c r="KP332" s="429">
        <f t="shared" si="2500"/>
        <v>0</v>
      </c>
      <c r="KQ332" s="430">
        <v>0.294289866351475</v>
      </c>
      <c r="KR332" s="433">
        <f t="shared" si="2501"/>
        <v>0</v>
      </c>
      <c r="KS332" s="434">
        <f t="shared" si="2502"/>
        <v>0</v>
      </c>
      <c r="KT332" s="435"/>
      <c r="KU332" s="436"/>
    </row>
    <row r="333" ht="15.75" customHeight="1">
      <c r="A333" s="426">
        <v>3.0</v>
      </c>
      <c r="B333" s="427" t="s">
        <v>137</v>
      </c>
      <c r="C333" s="428" t="s">
        <v>121</v>
      </c>
      <c r="D333" s="428" t="s">
        <v>123</v>
      </c>
      <c r="E333" s="429">
        <f>ADHB!G333</f>
        <v>0</v>
      </c>
      <c r="F333" s="429"/>
      <c r="G333" s="429">
        <f t="shared" si="2413"/>
        <v>0</v>
      </c>
      <c r="H333" s="430"/>
      <c r="I333" s="429">
        <f t="shared" si="2414"/>
        <v>0</v>
      </c>
      <c r="J333" s="431"/>
      <c r="K333" s="432"/>
      <c r="L333" s="432"/>
      <c r="M333" s="429">
        <f t="shared" si="2415"/>
        <v>0</v>
      </c>
      <c r="N333" s="430">
        <v>0.294289866351475</v>
      </c>
      <c r="O333" s="433">
        <f t="shared" si="2416"/>
        <v>0</v>
      </c>
      <c r="P333" s="434">
        <f t="shared" si="2417"/>
        <v>0</v>
      </c>
      <c r="Q333" s="435"/>
      <c r="R333" s="426">
        <v>3.0</v>
      </c>
      <c r="S333" s="427" t="s">
        <v>137</v>
      </c>
      <c r="T333" s="428" t="s">
        <v>121</v>
      </c>
      <c r="U333" s="428" t="s">
        <v>123</v>
      </c>
      <c r="V333" s="429">
        <f>ADHB!X333</f>
        <v>0</v>
      </c>
      <c r="W333" s="429"/>
      <c r="X333" s="429">
        <f t="shared" si="2418"/>
        <v>0</v>
      </c>
      <c r="Y333" s="430"/>
      <c r="Z333" s="429">
        <f t="shared" si="2419"/>
        <v>0</v>
      </c>
      <c r="AA333" s="431"/>
      <c r="AB333" s="432"/>
      <c r="AC333" s="432"/>
      <c r="AD333" s="429">
        <f t="shared" si="2420"/>
        <v>0</v>
      </c>
      <c r="AE333" s="430">
        <v>0.294289866351475</v>
      </c>
      <c r="AF333" s="433">
        <f t="shared" si="2421"/>
        <v>0</v>
      </c>
      <c r="AG333" s="434">
        <f t="shared" si="2422"/>
        <v>0</v>
      </c>
      <c r="AH333" s="435"/>
      <c r="AI333" s="426">
        <v>3.0</v>
      </c>
      <c r="AJ333" s="427" t="s">
        <v>137</v>
      </c>
      <c r="AK333" s="428" t="s">
        <v>121</v>
      </c>
      <c r="AL333" s="428" t="s">
        <v>123</v>
      </c>
      <c r="AM333" s="429">
        <f>ADHB!AO333</f>
        <v>0</v>
      </c>
      <c r="AN333" s="429"/>
      <c r="AO333" s="429">
        <f t="shared" si="2423"/>
        <v>0</v>
      </c>
      <c r="AP333" s="430"/>
      <c r="AQ333" s="429">
        <f t="shared" si="2424"/>
        <v>0</v>
      </c>
      <c r="AR333" s="431"/>
      <c r="AS333" s="432"/>
      <c r="AT333" s="432"/>
      <c r="AU333" s="429">
        <f t="shared" si="2425"/>
        <v>0</v>
      </c>
      <c r="AV333" s="430">
        <v>0.294289866351475</v>
      </c>
      <c r="AW333" s="433">
        <f t="shared" si="2426"/>
        <v>0</v>
      </c>
      <c r="AX333" s="434">
        <f t="shared" si="2427"/>
        <v>0</v>
      </c>
      <c r="AY333" s="435"/>
      <c r="AZ333" s="426">
        <v>3.0</v>
      </c>
      <c r="BA333" s="427" t="s">
        <v>137</v>
      </c>
      <c r="BB333" s="428" t="s">
        <v>121</v>
      </c>
      <c r="BC333" s="428" t="s">
        <v>123</v>
      </c>
      <c r="BD333" s="429">
        <f>ADHB!BF333</f>
        <v>0</v>
      </c>
      <c r="BE333" s="429"/>
      <c r="BF333" s="429">
        <f t="shared" si="2428"/>
        <v>0</v>
      </c>
      <c r="BG333" s="430"/>
      <c r="BH333" s="429">
        <f t="shared" si="2429"/>
        <v>0</v>
      </c>
      <c r="BI333" s="431"/>
      <c r="BJ333" s="432"/>
      <c r="BK333" s="432"/>
      <c r="BL333" s="429">
        <f t="shared" si="2430"/>
        <v>0</v>
      </c>
      <c r="BM333" s="430">
        <v>0.294289866351475</v>
      </c>
      <c r="BN333" s="433">
        <f t="shared" si="2431"/>
        <v>0</v>
      </c>
      <c r="BO333" s="434">
        <f t="shared" si="2432"/>
        <v>0</v>
      </c>
      <c r="BP333" s="435"/>
      <c r="BQ333" s="426">
        <v>3.0</v>
      </c>
      <c r="BR333" s="427" t="s">
        <v>137</v>
      </c>
      <c r="BS333" s="428" t="s">
        <v>121</v>
      </c>
      <c r="BT333" s="428" t="s">
        <v>123</v>
      </c>
      <c r="BU333" s="429">
        <f>ADHB!BW333</f>
        <v>0</v>
      </c>
      <c r="BV333" s="429"/>
      <c r="BW333" s="429">
        <f t="shared" si="2433"/>
        <v>0</v>
      </c>
      <c r="BX333" s="430"/>
      <c r="BY333" s="429">
        <f t="shared" si="2434"/>
        <v>0</v>
      </c>
      <c r="BZ333" s="431"/>
      <c r="CA333" s="432"/>
      <c r="CB333" s="432"/>
      <c r="CC333" s="429">
        <f t="shared" si="2435"/>
        <v>0</v>
      </c>
      <c r="CD333" s="430">
        <v>0.294289866351475</v>
      </c>
      <c r="CE333" s="433">
        <f t="shared" si="2436"/>
        <v>0</v>
      </c>
      <c r="CF333" s="434">
        <f t="shared" si="2437"/>
        <v>0</v>
      </c>
      <c r="CG333" s="435"/>
      <c r="CH333" s="426">
        <v>3.0</v>
      </c>
      <c r="CI333" s="427" t="s">
        <v>137</v>
      </c>
      <c r="CJ333" s="428" t="s">
        <v>121</v>
      </c>
      <c r="CK333" s="428" t="s">
        <v>123</v>
      </c>
      <c r="CL333" s="429">
        <f>ADHB!CN333</f>
        <v>0</v>
      </c>
      <c r="CM333" s="429"/>
      <c r="CN333" s="429">
        <f t="shared" si="2438"/>
        <v>0</v>
      </c>
      <c r="CO333" s="430"/>
      <c r="CP333" s="429">
        <f t="shared" si="2439"/>
        <v>0</v>
      </c>
      <c r="CQ333" s="431"/>
      <c r="CR333" s="432"/>
      <c r="CS333" s="432"/>
      <c r="CT333" s="429">
        <f t="shared" si="2440"/>
        <v>0</v>
      </c>
      <c r="CU333" s="430">
        <v>0.294289866351475</v>
      </c>
      <c r="CV333" s="433">
        <f t="shared" si="2441"/>
        <v>0</v>
      </c>
      <c r="CW333" s="434">
        <f t="shared" si="2442"/>
        <v>0</v>
      </c>
      <c r="CX333" s="435"/>
      <c r="CY333" s="426">
        <v>3.0</v>
      </c>
      <c r="CZ333" s="427" t="s">
        <v>137</v>
      </c>
      <c r="DA333" s="428" t="s">
        <v>121</v>
      </c>
      <c r="DB333" s="428" t="s">
        <v>123</v>
      </c>
      <c r="DC333" s="429">
        <f>ADHB!DE333</f>
        <v>0</v>
      </c>
      <c r="DD333" s="429"/>
      <c r="DE333" s="429">
        <f t="shared" si="2443"/>
        <v>0</v>
      </c>
      <c r="DF333" s="430"/>
      <c r="DG333" s="429">
        <f t="shared" si="2444"/>
        <v>0</v>
      </c>
      <c r="DH333" s="431"/>
      <c r="DI333" s="432"/>
      <c r="DJ333" s="432"/>
      <c r="DK333" s="429">
        <f t="shared" si="2445"/>
        <v>0</v>
      </c>
      <c r="DL333" s="430">
        <v>0.294289866351475</v>
      </c>
      <c r="DM333" s="433">
        <f t="shared" si="2446"/>
        <v>0</v>
      </c>
      <c r="DN333" s="434">
        <f t="shared" si="2447"/>
        <v>0</v>
      </c>
      <c r="DO333" s="435"/>
      <c r="DP333" s="426">
        <v>3.0</v>
      </c>
      <c r="DQ333" s="427" t="s">
        <v>137</v>
      </c>
      <c r="DR333" s="428" t="s">
        <v>121</v>
      </c>
      <c r="DS333" s="428" t="s">
        <v>123</v>
      </c>
      <c r="DT333" s="429">
        <f>ADHB!DV333</f>
        <v>0</v>
      </c>
      <c r="DU333" s="429"/>
      <c r="DV333" s="429">
        <f t="shared" si="2448"/>
        <v>0</v>
      </c>
      <c r="DW333" s="430"/>
      <c r="DX333" s="429">
        <f t="shared" si="2449"/>
        <v>0</v>
      </c>
      <c r="DY333" s="431"/>
      <c r="DZ333" s="432"/>
      <c r="EA333" s="432"/>
      <c r="EB333" s="429">
        <f t="shared" si="2450"/>
        <v>0</v>
      </c>
      <c r="EC333" s="430">
        <v>0.294289866351475</v>
      </c>
      <c r="ED333" s="433">
        <f t="shared" si="2451"/>
        <v>0</v>
      </c>
      <c r="EE333" s="434">
        <f t="shared" si="2452"/>
        <v>0</v>
      </c>
      <c r="EF333" s="435"/>
      <c r="EG333" s="426">
        <v>3.0</v>
      </c>
      <c r="EH333" s="427" t="s">
        <v>137</v>
      </c>
      <c r="EI333" s="428" t="s">
        <v>121</v>
      </c>
      <c r="EJ333" s="428" t="s">
        <v>123</v>
      </c>
      <c r="EK333" s="429">
        <f>ADHB!EM333</f>
        <v>0</v>
      </c>
      <c r="EL333" s="429"/>
      <c r="EM333" s="429">
        <f t="shared" si="2453"/>
        <v>0</v>
      </c>
      <c r="EN333" s="430"/>
      <c r="EO333" s="429">
        <f t="shared" si="2454"/>
        <v>0</v>
      </c>
      <c r="EP333" s="431"/>
      <c r="EQ333" s="432"/>
      <c r="ER333" s="432"/>
      <c r="ES333" s="429">
        <f t="shared" si="2455"/>
        <v>0</v>
      </c>
      <c r="ET333" s="430">
        <v>0.294289866351475</v>
      </c>
      <c r="EU333" s="433">
        <f t="shared" si="2456"/>
        <v>0</v>
      </c>
      <c r="EV333" s="434">
        <f t="shared" si="2457"/>
        <v>0</v>
      </c>
      <c r="EW333" s="435"/>
      <c r="EX333" s="426">
        <v>3.0</v>
      </c>
      <c r="EY333" s="427" t="s">
        <v>137</v>
      </c>
      <c r="EZ333" s="428" t="s">
        <v>121</v>
      </c>
      <c r="FA333" s="428" t="s">
        <v>123</v>
      </c>
      <c r="FB333" s="429">
        <f>ADHB!FD333</f>
        <v>0</v>
      </c>
      <c r="FC333" s="429"/>
      <c r="FD333" s="429">
        <f t="shared" si="2458"/>
        <v>0</v>
      </c>
      <c r="FE333" s="430"/>
      <c r="FF333" s="429">
        <f t="shared" si="2459"/>
        <v>0</v>
      </c>
      <c r="FG333" s="431"/>
      <c r="FH333" s="432"/>
      <c r="FI333" s="432"/>
      <c r="FJ333" s="429">
        <f t="shared" si="2460"/>
        <v>0</v>
      </c>
      <c r="FK333" s="430">
        <v>0.294289866351475</v>
      </c>
      <c r="FL333" s="433">
        <f t="shared" si="2461"/>
        <v>0</v>
      </c>
      <c r="FM333" s="434">
        <f t="shared" si="2462"/>
        <v>0</v>
      </c>
      <c r="FN333" s="435"/>
      <c r="FO333" s="426">
        <v>3.0</v>
      </c>
      <c r="FP333" s="427" t="s">
        <v>137</v>
      </c>
      <c r="FQ333" s="428" t="s">
        <v>121</v>
      </c>
      <c r="FR333" s="428" t="s">
        <v>123</v>
      </c>
      <c r="FS333" s="429">
        <f>ADHB!FU333</f>
        <v>0</v>
      </c>
      <c r="FT333" s="429"/>
      <c r="FU333" s="429">
        <f t="shared" si="2463"/>
        <v>0</v>
      </c>
      <c r="FV333" s="430"/>
      <c r="FW333" s="429">
        <f t="shared" si="2464"/>
        <v>0</v>
      </c>
      <c r="FX333" s="431"/>
      <c r="FY333" s="432"/>
      <c r="FZ333" s="432"/>
      <c r="GA333" s="429">
        <f t="shared" si="2465"/>
        <v>0</v>
      </c>
      <c r="GB333" s="430">
        <v>0.294289866351475</v>
      </c>
      <c r="GC333" s="433">
        <f t="shared" si="2466"/>
        <v>0</v>
      </c>
      <c r="GD333" s="434">
        <f t="shared" si="2467"/>
        <v>0</v>
      </c>
      <c r="GE333" s="435"/>
      <c r="GF333" s="426">
        <v>3.0</v>
      </c>
      <c r="GG333" s="427" t="s">
        <v>137</v>
      </c>
      <c r="GH333" s="428" t="s">
        <v>121</v>
      </c>
      <c r="GI333" s="428" t="s">
        <v>123</v>
      </c>
      <c r="GJ333" s="429">
        <f>ADHB!GL333</f>
        <v>0</v>
      </c>
      <c r="GK333" s="429"/>
      <c r="GL333" s="429">
        <f t="shared" si="2468"/>
        <v>0</v>
      </c>
      <c r="GM333" s="430"/>
      <c r="GN333" s="429">
        <f t="shared" si="2469"/>
        <v>0</v>
      </c>
      <c r="GO333" s="431"/>
      <c r="GP333" s="432"/>
      <c r="GQ333" s="432"/>
      <c r="GR333" s="429">
        <f t="shared" si="2470"/>
        <v>0</v>
      </c>
      <c r="GS333" s="430">
        <v>0.294289866351475</v>
      </c>
      <c r="GT333" s="433">
        <f t="shared" si="2471"/>
        <v>0</v>
      </c>
      <c r="GU333" s="434">
        <f t="shared" si="2472"/>
        <v>0</v>
      </c>
      <c r="GV333" s="435"/>
      <c r="GW333" s="426">
        <v>3.0</v>
      </c>
      <c r="GX333" s="427" t="s">
        <v>137</v>
      </c>
      <c r="GY333" s="428" t="s">
        <v>121</v>
      </c>
      <c r="GZ333" s="428" t="s">
        <v>123</v>
      </c>
      <c r="HA333" s="429">
        <f>ADHB!HC333</f>
        <v>0</v>
      </c>
      <c r="HB333" s="429"/>
      <c r="HC333" s="429">
        <f t="shared" si="2473"/>
        <v>0</v>
      </c>
      <c r="HD333" s="430"/>
      <c r="HE333" s="429">
        <f t="shared" si="2474"/>
        <v>0</v>
      </c>
      <c r="HF333" s="431"/>
      <c r="HG333" s="432"/>
      <c r="HH333" s="432"/>
      <c r="HI333" s="429">
        <f t="shared" si="2475"/>
        <v>0</v>
      </c>
      <c r="HJ333" s="430">
        <v>0.294289866351475</v>
      </c>
      <c r="HK333" s="433">
        <f t="shared" si="2476"/>
        <v>0</v>
      </c>
      <c r="HL333" s="434">
        <f t="shared" si="2477"/>
        <v>0</v>
      </c>
      <c r="HM333" s="435"/>
      <c r="HN333" s="426">
        <v>3.0</v>
      </c>
      <c r="HO333" s="427" t="s">
        <v>137</v>
      </c>
      <c r="HP333" s="428" t="s">
        <v>121</v>
      </c>
      <c r="HQ333" s="428" t="s">
        <v>123</v>
      </c>
      <c r="HR333" s="429">
        <f>ADHB!HT333</f>
        <v>0</v>
      </c>
      <c r="HS333" s="429"/>
      <c r="HT333" s="429">
        <f t="shared" si="2478"/>
        <v>0</v>
      </c>
      <c r="HU333" s="430"/>
      <c r="HV333" s="429">
        <f t="shared" si="2479"/>
        <v>0</v>
      </c>
      <c r="HW333" s="431"/>
      <c r="HX333" s="432"/>
      <c r="HY333" s="432"/>
      <c r="HZ333" s="429">
        <f t="shared" si="2480"/>
        <v>0</v>
      </c>
      <c r="IA333" s="430">
        <v>0.294289866351475</v>
      </c>
      <c r="IB333" s="433">
        <f t="shared" si="2481"/>
        <v>0</v>
      </c>
      <c r="IC333" s="434">
        <f t="shared" si="2482"/>
        <v>0</v>
      </c>
      <c r="ID333" s="435"/>
      <c r="IE333" s="426">
        <v>3.0</v>
      </c>
      <c r="IF333" s="427" t="s">
        <v>137</v>
      </c>
      <c r="IG333" s="428" t="s">
        <v>121</v>
      </c>
      <c r="IH333" s="428" t="s">
        <v>123</v>
      </c>
      <c r="II333" s="429">
        <f>ADHB!IK333</f>
        <v>0</v>
      </c>
      <c r="IJ333" s="429"/>
      <c r="IK333" s="429">
        <f t="shared" si="2483"/>
        <v>0</v>
      </c>
      <c r="IL333" s="430"/>
      <c r="IM333" s="429">
        <f t="shared" si="2484"/>
        <v>0</v>
      </c>
      <c r="IN333" s="431"/>
      <c r="IO333" s="432"/>
      <c r="IP333" s="432"/>
      <c r="IQ333" s="429">
        <f t="shared" si="2485"/>
        <v>0</v>
      </c>
      <c r="IR333" s="430">
        <v>0.294289866351475</v>
      </c>
      <c r="IS333" s="433">
        <f t="shared" si="2486"/>
        <v>0</v>
      </c>
      <c r="IT333" s="434">
        <f t="shared" si="2487"/>
        <v>0</v>
      </c>
      <c r="IU333" s="435"/>
      <c r="IV333" s="426">
        <v>3.0</v>
      </c>
      <c r="IW333" s="427" t="s">
        <v>137</v>
      </c>
      <c r="IX333" s="428" t="s">
        <v>121</v>
      </c>
      <c r="IY333" s="428" t="s">
        <v>123</v>
      </c>
      <c r="IZ333" s="429">
        <f>ADHB!JB333</f>
        <v>0</v>
      </c>
      <c r="JA333" s="429"/>
      <c r="JB333" s="429">
        <f t="shared" si="2488"/>
        <v>0</v>
      </c>
      <c r="JC333" s="430"/>
      <c r="JD333" s="429">
        <f t="shared" si="2489"/>
        <v>0</v>
      </c>
      <c r="JE333" s="431"/>
      <c r="JF333" s="432"/>
      <c r="JG333" s="432"/>
      <c r="JH333" s="429">
        <f t="shared" si="2490"/>
        <v>0</v>
      </c>
      <c r="JI333" s="430">
        <v>0.294289866351475</v>
      </c>
      <c r="JJ333" s="433">
        <f t="shared" si="2491"/>
        <v>0</v>
      </c>
      <c r="JK333" s="434">
        <f t="shared" si="2492"/>
        <v>0</v>
      </c>
      <c r="JL333" s="435"/>
      <c r="JM333" s="426">
        <v>3.0</v>
      </c>
      <c r="JN333" s="427" t="s">
        <v>137</v>
      </c>
      <c r="JO333" s="428" t="s">
        <v>121</v>
      </c>
      <c r="JP333" s="428" t="s">
        <v>123</v>
      </c>
      <c r="JQ333" s="429">
        <f>ADHB!JS333</f>
        <v>0</v>
      </c>
      <c r="JR333" s="429"/>
      <c r="JS333" s="429">
        <f t="shared" si="2493"/>
        <v>0</v>
      </c>
      <c r="JT333" s="430"/>
      <c r="JU333" s="429">
        <f t="shared" si="2494"/>
        <v>0</v>
      </c>
      <c r="JV333" s="431"/>
      <c r="JW333" s="432"/>
      <c r="JX333" s="432"/>
      <c r="JY333" s="429">
        <f t="shared" si="2495"/>
        <v>0</v>
      </c>
      <c r="JZ333" s="430">
        <v>0.294289866351475</v>
      </c>
      <c r="KA333" s="433">
        <f t="shared" si="2496"/>
        <v>0</v>
      </c>
      <c r="KB333" s="434">
        <f t="shared" si="2497"/>
        <v>0</v>
      </c>
      <c r="KC333" s="435"/>
      <c r="KD333" s="426">
        <v>3.0</v>
      </c>
      <c r="KE333" s="427" t="s">
        <v>137</v>
      </c>
      <c r="KF333" s="428" t="s">
        <v>121</v>
      </c>
      <c r="KG333" s="428" t="s">
        <v>123</v>
      </c>
      <c r="KH333" s="429">
        <f>ADHB!KJ333</f>
        <v>0</v>
      </c>
      <c r="KI333" s="429"/>
      <c r="KJ333" s="429">
        <f t="shared" si="2498"/>
        <v>0</v>
      </c>
      <c r="KK333" s="430"/>
      <c r="KL333" s="429">
        <f t="shared" si="2499"/>
        <v>0</v>
      </c>
      <c r="KM333" s="431"/>
      <c r="KN333" s="432"/>
      <c r="KO333" s="432"/>
      <c r="KP333" s="429">
        <f t="shared" si="2500"/>
        <v>0</v>
      </c>
      <c r="KQ333" s="430">
        <v>0.294289866351475</v>
      </c>
      <c r="KR333" s="433">
        <f t="shared" si="2501"/>
        <v>0</v>
      </c>
      <c r="KS333" s="434">
        <f t="shared" si="2502"/>
        <v>0</v>
      </c>
      <c r="KT333" s="435"/>
      <c r="KU333" s="436"/>
    </row>
    <row r="334" ht="15.75" customHeight="1">
      <c r="A334" s="426">
        <v>4.0</v>
      </c>
      <c r="B334" s="427" t="s">
        <v>138</v>
      </c>
      <c r="C334" s="428" t="s">
        <v>121</v>
      </c>
      <c r="D334" s="428" t="s">
        <v>123</v>
      </c>
      <c r="E334" s="429">
        <f>ADHB!G334</f>
        <v>0</v>
      </c>
      <c r="F334" s="429"/>
      <c r="G334" s="429">
        <f t="shared" si="2413"/>
        <v>0</v>
      </c>
      <c r="H334" s="430"/>
      <c r="I334" s="429">
        <f t="shared" si="2414"/>
        <v>0</v>
      </c>
      <c r="J334" s="431"/>
      <c r="K334" s="432"/>
      <c r="L334" s="432"/>
      <c r="M334" s="429">
        <f t="shared" si="2415"/>
        <v>0</v>
      </c>
      <c r="N334" s="430">
        <v>0.294289866351475</v>
      </c>
      <c r="O334" s="433">
        <f t="shared" si="2416"/>
        <v>0</v>
      </c>
      <c r="P334" s="434">
        <f t="shared" si="2417"/>
        <v>0</v>
      </c>
      <c r="Q334" s="435"/>
      <c r="R334" s="426">
        <v>4.0</v>
      </c>
      <c r="S334" s="427" t="s">
        <v>138</v>
      </c>
      <c r="T334" s="428" t="s">
        <v>121</v>
      </c>
      <c r="U334" s="428" t="s">
        <v>123</v>
      </c>
      <c r="V334" s="429">
        <f>ADHB!X334</f>
        <v>0</v>
      </c>
      <c r="W334" s="429"/>
      <c r="X334" s="429">
        <f t="shared" si="2418"/>
        <v>0</v>
      </c>
      <c r="Y334" s="430"/>
      <c r="Z334" s="429">
        <f t="shared" si="2419"/>
        <v>0</v>
      </c>
      <c r="AA334" s="431"/>
      <c r="AB334" s="432"/>
      <c r="AC334" s="432"/>
      <c r="AD334" s="429">
        <f t="shared" si="2420"/>
        <v>0</v>
      </c>
      <c r="AE334" s="430">
        <v>0.294289866351475</v>
      </c>
      <c r="AF334" s="433">
        <f t="shared" si="2421"/>
        <v>0</v>
      </c>
      <c r="AG334" s="434">
        <f t="shared" si="2422"/>
        <v>0</v>
      </c>
      <c r="AH334" s="435"/>
      <c r="AI334" s="426">
        <v>4.0</v>
      </c>
      <c r="AJ334" s="427" t="s">
        <v>138</v>
      </c>
      <c r="AK334" s="428" t="s">
        <v>121</v>
      </c>
      <c r="AL334" s="428" t="s">
        <v>123</v>
      </c>
      <c r="AM334" s="429">
        <f>ADHB!AO334</f>
        <v>0</v>
      </c>
      <c r="AN334" s="429"/>
      <c r="AO334" s="429">
        <f t="shared" si="2423"/>
        <v>0</v>
      </c>
      <c r="AP334" s="430"/>
      <c r="AQ334" s="429">
        <f t="shared" si="2424"/>
        <v>0</v>
      </c>
      <c r="AR334" s="431"/>
      <c r="AS334" s="432"/>
      <c r="AT334" s="432"/>
      <c r="AU334" s="429">
        <f t="shared" si="2425"/>
        <v>0</v>
      </c>
      <c r="AV334" s="430">
        <v>0.294289866351475</v>
      </c>
      <c r="AW334" s="433">
        <f t="shared" si="2426"/>
        <v>0</v>
      </c>
      <c r="AX334" s="434">
        <f t="shared" si="2427"/>
        <v>0</v>
      </c>
      <c r="AY334" s="435"/>
      <c r="AZ334" s="426">
        <v>4.0</v>
      </c>
      <c r="BA334" s="427" t="s">
        <v>138</v>
      </c>
      <c r="BB334" s="428" t="s">
        <v>121</v>
      </c>
      <c r="BC334" s="428" t="s">
        <v>123</v>
      </c>
      <c r="BD334" s="429">
        <f>ADHB!BF334</f>
        <v>0</v>
      </c>
      <c r="BE334" s="429"/>
      <c r="BF334" s="429">
        <f t="shared" si="2428"/>
        <v>0</v>
      </c>
      <c r="BG334" s="430"/>
      <c r="BH334" s="429">
        <f t="shared" si="2429"/>
        <v>0</v>
      </c>
      <c r="BI334" s="431"/>
      <c r="BJ334" s="432"/>
      <c r="BK334" s="432"/>
      <c r="BL334" s="429">
        <f t="shared" si="2430"/>
        <v>0</v>
      </c>
      <c r="BM334" s="430">
        <v>0.294289866351475</v>
      </c>
      <c r="BN334" s="433">
        <f t="shared" si="2431"/>
        <v>0</v>
      </c>
      <c r="BO334" s="434">
        <f t="shared" si="2432"/>
        <v>0</v>
      </c>
      <c r="BP334" s="435"/>
      <c r="BQ334" s="426">
        <v>4.0</v>
      </c>
      <c r="BR334" s="427" t="s">
        <v>138</v>
      </c>
      <c r="BS334" s="428" t="s">
        <v>121</v>
      </c>
      <c r="BT334" s="428" t="s">
        <v>123</v>
      </c>
      <c r="BU334" s="429">
        <f>ADHB!BW334</f>
        <v>0</v>
      </c>
      <c r="BV334" s="429"/>
      <c r="BW334" s="429">
        <f t="shared" si="2433"/>
        <v>0</v>
      </c>
      <c r="BX334" s="430"/>
      <c r="BY334" s="429">
        <f t="shared" si="2434"/>
        <v>0</v>
      </c>
      <c r="BZ334" s="431"/>
      <c r="CA334" s="432"/>
      <c r="CB334" s="432"/>
      <c r="CC334" s="429">
        <f t="shared" si="2435"/>
        <v>0</v>
      </c>
      <c r="CD334" s="430">
        <v>0.294289866351475</v>
      </c>
      <c r="CE334" s="433">
        <f t="shared" si="2436"/>
        <v>0</v>
      </c>
      <c r="CF334" s="434">
        <f t="shared" si="2437"/>
        <v>0</v>
      </c>
      <c r="CG334" s="435"/>
      <c r="CH334" s="426">
        <v>4.0</v>
      </c>
      <c r="CI334" s="427" t="s">
        <v>138</v>
      </c>
      <c r="CJ334" s="428" t="s">
        <v>121</v>
      </c>
      <c r="CK334" s="428" t="s">
        <v>123</v>
      </c>
      <c r="CL334" s="429">
        <f>ADHB!CN334</f>
        <v>0</v>
      </c>
      <c r="CM334" s="429"/>
      <c r="CN334" s="429">
        <f t="shared" si="2438"/>
        <v>0</v>
      </c>
      <c r="CO334" s="430"/>
      <c r="CP334" s="429">
        <f t="shared" si="2439"/>
        <v>0</v>
      </c>
      <c r="CQ334" s="431"/>
      <c r="CR334" s="432"/>
      <c r="CS334" s="432"/>
      <c r="CT334" s="429">
        <f t="shared" si="2440"/>
        <v>0</v>
      </c>
      <c r="CU334" s="430">
        <v>0.294289866351475</v>
      </c>
      <c r="CV334" s="433">
        <f t="shared" si="2441"/>
        <v>0</v>
      </c>
      <c r="CW334" s="434">
        <f t="shared" si="2442"/>
        <v>0</v>
      </c>
      <c r="CX334" s="435"/>
      <c r="CY334" s="426">
        <v>4.0</v>
      </c>
      <c r="CZ334" s="427" t="s">
        <v>138</v>
      </c>
      <c r="DA334" s="428" t="s">
        <v>121</v>
      </c>
      <c r="DB334" s="428" t="s">
        <v>123</v>
      </c>
      <c r="DC334" s="429">
        <f>ADHB!DE334</f>
        <v>0</v>
      </c>
      <c r="DD334" s="429"/>
      <c r="DE334" s="429">
        <f t="shared" si="2443"/>
        <v>0</v>
      </c>
      <c r="DF334" s="430"/>
      <c r="DG334" s="429">
        <f t="shared" si="2444"/>
        <v>0</v>
      </c>
      <c r="DH334" s="431"/>
      <c r="DI334" s="432"/>
      <c r="DJ334" s="432"/>
      <c r="DK334" s="429">
        <f t="shared" si="2445"/>
        <v>0</v>
      </c>
      <c r="DL334" s="430">
        <v>0.294289866351475</v>
      </c>
      <c r="DM334" s="433">
        <f t="shared" si="2446"/>
        <v>0</v>
      </c>
      <c r="DN334" s="434">
        <f t="shared" si="2447"/>
        <v>0</v>
      </c>
      <c r="DO334" s="435"/>
      <c r="DP334" s="426">
        <v>4.0</v>
      </c>
      <c r="DQ334" s="427" t="s">
        <v>138</v>
      </c>
      <c r="DR334" s="428" t="s">
        <v>121</v>
      </c>
      <c r="DS334" s="428" t="s">
        <v>123</v>
      </c>
      <c r="DT334" s="429">
        <f>ADHB!DV334</f>
        <v>0</v>
      </c>
      <c r="DU334" s="429"/>
      <c r="DV334" s="429">
        <f t="shared" si="2448"/>
        <v>0</v>
      </c>
      <c r="DW334" s="430"/>
      <c r="DX334" s="429">
        <f t="shared" si="2449"/>
        <v>0</v>
      </c>
      <c r="DY334" s="431"/>
      <c r="DZ334" s="432"/>
      <c r="EA334" s="432"/>
      <c r="EB334" s="429">
        <f t="shared" si="2450"/>
        <v>0</v>
      </c>
      <c r="EC334" s="430">
        <v>0.294289866351475</v>
      </c>
      <c r="ED334" s="433">
        <f t="shared" si="2451"/>
        <v>0</v>
      </c>
      <c r="EE334" s="434">
        <f t="shared" si="2452"/>
        <v>0</v>
      </c>
      <c r="EF334" s="435"/>
      <c r="EG334" s="426">
        <v>4.0</v>
      </c>
      <c r="EH334" s="427" t="s">
        <v>138</v>
      </c>
      <c r="EI334" s="428" t="s">
        <v>121</v>
      </c>
      <c r="EJ334" s="428" t="s">
        <v>123</v>
      </c>
      <c r="EK334" s="429">
        <f>ADHB!EM334</f>
        <v>0</v>
      </c>
      <c r="EL334" s="429"/>
      <c r="EM334" s="429">
        <f t="shared" si="2453"/>
        <v>0</v>
      </c>
      <c r="EN334" s="430"/>
      <c r="EO334" s="429">
        <f t="shared" si="2454"/>
        <v>0</v>
      </c>
      <c r="EP334" s="431"/>
      <c r="EQ334" s="432"/>
      <c r="ER334" s="432"/>
      <c r="ES334" s="429">
        <f t="shared" si="2455"/>
        <v>0</v>
      </c>
      <c r="ET334" s="430">
        <v>0.294289866351475</v>
      </c>
      <c r="EU334" s="433">
        <f t="shared" si="2456"/>
        <v>0</v>
      </c>
      <c r="EV334" s="434">
        <f t="shared" si="2457"/>
        <v>0</v>
      </c>
      <c r="EW334" s="435"/>
      <c r="EX334" s="426">
        <v>4.0</v>
      </c>
      <c r="EY334" s="427" t="s">
        <v>138</v>
      </c>
      <c r="EZ334" s="428" t="s">
        <v>121</v>
      </c>
      <c r="FA334" s="428" t="s">
        <v>123</v>
      </c>
      <c r="FB334" s="429">
        <f>ADHB!FD334</f>
        <v>0</v>
      </c>
      <c r="FC334" s="429"/>
      <c r="FD334" s="429">
        <f t="shared" si="2458"/>
        <v>0</v>
      </c>
      <c r="FE334" s="430"/>
      <c r="FF334" s="429">
        <f t="shared" si="2459"/>
        <v>0</v>
      </c>
      <c r="FG334" s="431"/>
      <c r="FH334" s="432"/>
      <c r="FI334" s="432"/>
      <c r="FJ334" s="429">
        <f t="shared" si="2460"/>
        <v>0</v>
      </c>
      <c r="FK334" s="430">
        <v>0.294289866351475</v>
      </c>
      <c r="FL334" s="433">
        <f t="shared" si="2461"/>
        <v>0</v>
      </c>
      <c r="FM334" s="434">
        <f t="shared" si="2462"/>
        <v>0</v>
      </c>
      <c r="FN334" s="435"/>
      <c r="FO334" s="426">
        <v>4.0</v>
      </c>
      <c r="FP334" s="427" t="s">
        <v>138</v>
      </c>
      <c r="FQ334" s="428" t="s">
        <v>121</v>
      </c>
      <c r="FR334" s="428" t="s">
        <v>123</v>
      </c>
      <c r="FS334" s="429">
        <f>ADHB!FU334</f>
        <v>0</v>
      </c>
      <c r="FT334" s="429"/>
      <c r="FU334" s="429">
        <f t="shared" si="2463"/>
        <v>0</v>
      </c>
      <c r="FV334" s="430"/>
      <c r="FW334" s="429">
        <f t="shared" si="2464"/>
        <v>0</v>
      </c>
      <c r="FX334" s="431"/>
      <c r="FY334" s="432"/>
      <c r="FZ334" s="432"/>
      <c r="GA334" s="429">
        <f t="shared" si="2465"/>
        <v>0</v>
      </c>
      <c r="GB334" s="430">
        <v>0.294289866351475</v>
      </c>
      <c r="GC334" s="433">
        <f t="shared" si="2466"/>
        <v>0</v>
      </c>
      <c r="GD334" s="434">
        <f t="shared" si="2467"/>
        <v>0</v>
      </c>
      <c r="GE334" s="435"/>
      <c r="GF334" s="426">
        <v>4.0</v>
      </c>
      <c r="GG334" s="427" t="s">
        <v>138</v>
      </c>
      <c r="GH334" s="428" t="s">
        <v>121</v>
      </c>
      <c r="GI334" s="428" t="s">
        <v>123</v>
      </c>
      <c r="GJ334" s="429">
        <f>ADHB!GL334</f>
        <v>0</v>
      </c>
      <c r="GK334" s="429"/>
      <c r="GL334" s="429">
        <f t="shared" si="2468"/>
        <v>0</v>
      </c>
      <c r="GM334" s="430"/>
      <c r="GN334" s="429">
        <f t="shared" si="2469"/>
        <v>0</v>
      </c>
      <c r="GO334" s="431"/>
      <c r="GP334" s="432"/>
      <c r="GQ334" s="432"/>
      <c r="GR334" s="429">
        <f t="shared" si="2470"/>
        <v>0</v>
      </c>
      <c r="GS334" s="430">
        <v>0.294289866351475</v>
      </c>
      <c r="GT334" s="433">
        <f t="shared" si="2471"/>
        <v>0</v>
      </c>
      <c r="GU334" s="434">
        <f t="shared" si="2472"/>
        <v>0</v>
      </c>
      <c r="GV334" s="435"/>
      <c r="GW334" s="426">
        <v>4.0</v>
      </c>
      <c r="GX334" s="427" t="s">
        <v>138</v>
      </c>
      <c r="GY334" s="428" t="s">
        <v>121</v>
      </c>
      <c r="GZ334" s="428" t="s">
        <v>123</v>
      </c>
      <c r="HA334" s="429">
        <f>ADHB!HC334</f>
        <v>0</v>
      </c>
      <c r="HB334" s="429"/>
      <c r="HC334" s="429">
        <f t="shared" si="2473"/>
        <v>0</v>
      </c>
      <c r="HD334" s="430"/>
      <c r="HE334" s="429">
        <f t="shared" si="2474"/>
        <v>0</v>
      </c>
      <c r="HF334" s="431"/>
      <c r="HG334" s="432"/>
      <c r="HH334" s="432"/>
      <c r="HI334" s="429">
        <f t="shared" si="2475"/>
        <v>0</v>
      </c>
      <c r="HJ334" s="430">
        <v>0.294289866351475</v>
      </c>
      <c r="HK334" s="433">
        <f t="shared" si="2476"/>
        <v>0</v>
      </c>
      <c r="HL334" s="434">
        <f t="shared" si="2477"/>
        <v>0</v>
      </c>
      <c r="HM334" s="435"/>
      <c r="HN334" s="426">
        <v>4.0</v>
      </c>
      <c r="HO334" s="427" t="s">
        <v>138</v>
      </c>
      <c r="HP334" s="428" t="s">
        <v>121</v>
      </c>
      <c r="HQ334" s="428" t="s">
        <v>123</v>
      </c>
      <c r="HR334" s="429">
        <f>ADHB!HT334</f>
        <v>0</v>
      </c>
      <c r="HS334" s="429"/>
      <c r="HT334" s="429">
        <f t="shared" si="2478"/>
        <v>0</v>
      </c>
      <c r="HU334" s="430"/>
      <c r="HV334" s="429">
        <f t="shared" si="2479"/>
        <v>0</v>
      </c>
      <c r="HW334" s="431"/>
      <c r="HX334" s="432"/>
      <c r="HY334" s="432"/>
      <c r="HZ334" s="429">
        <f t="shared" si="2480"/>
        <v>0</v>
      </c>
      <c r="IA334" s="430">
        <v>0.294289866351475</v>
      </c>
      <c r="IB334" s="433">
        <f t="shared" si="2481"/>
        <v>0</v>
      </c>
      <c r="IC334" s="434">
        <f t="shared" si="2482"/>
        <v>0</v>
      </c>
      <c r="ID334" s="435"/>
      <c r="IE334" s="426">
        <v>4.0</v>
      </c>
      <c r="IF334" s="427" t="s">
        <v>138</v>
      </c>
      <c r="IG334" s="428" t="s">
        <v>121</v>
      </c>
      <c r="IH334" s="428" t="s">
        <v>123</v>
      </c>
      <c r="II334" s="429">
        <f>ADHB!IK334</f>
        <v>0</v>
      </c>
      <c r="IJ334" s="429"/>
      <c r="IK334" s="429">
        <f t="shared" si="2483"/>
        <v>0</v>
      </c>
      <c r="IL334" s="430"/>
      <c r="IM334" s="429">
        <f t="shared" si="2484"/>
        <v>0</v>
      </c>
      <c r="IN334" s="431"/>
      <c r="IO334" s="432"/>
      <c r="IP334" s="432"/>
      <c r="IQ334" s="429">
        <f t="shared" si="2485"/>
        <v>0</v>
      </c>
      <c r="IR334" s="430">
        <v>0.294289866351475</v>
      </c>
      <c r="IS334" s="433">
        <f t="shared" si="2486"/>
        <v>0</v>
      </c>
      <c r="IT334" s="434">
        <f t="shared" si="2487"/>
        <v>0</v>
      </c>
      <c r="IU334" s="435"/>
      <c r="IV334" s="426">
        <v>4.0</v>
      </c>
      <c r="IW334" s="427" t="s">
        <v>138</v>
      </c>
      <c r="IX334" s="428" t="s">
        <v>121</v>
      </c>
      <c r="IY334" s="428" t="s">
        <v>123</v>
      </c>
      <c r="IZ334" s="429">
        <f>ADHB!JB334</f>
        <v>0</v>
      </c>
      <c r="JA334" s="429"/>
      <c r="JB334" s="429">
        <f t="shared" si="2488"/>
        <v>0</v>
      </c>
      <c r="JC334" s="430"/>
      <c r="JD334" s="429">
        <f t="shared" si="2489"/>
        <v>0</v>
      </c>
      <c r="JE334" s="431"/>
      <c r="JF334" s="432"/>
      <c r="JG334" s="432"/>
      <c r="JH334" s="429">
        <f t="shared" si="2490"/>
        <v>0</v>
      </c>
      <c r="JI334" s="430">
        <v>0.294289866351475</v>
      </c>
      <c r="JJ334" s="433">
        <f t="shared" si="2491"/>
        <v>0</v>
      </c>
      <c r="JK334" s="434">
        <f t="shared" si="2492"/>
        <v>0</v>
      </c>
      <c r="JL334" s="435"/>
      <c r="JM334" s="426">
        <v>4.0</v>
      </c>
      <c r="JN334" s="427" t="s">
        <v>138</v>
      </c>
      <c r="JO334" s="428" t="s">
        <v>121</v>
      </c>
      <c r="JP334" s="428" t="s">
        <v>123</v>
      </c>
      <c r="JQ334" s="429">
        <f>ADHB!JS334</f>
        <v>0</v>
      </c>
      <c r="JR334" s="429"/>
      <c r="JS334" s="429">
        <f t="shared" si="2493"/>
        <v>0</v>
      </c>
      <c r="JT334" s="430"/>
      <c r="JU334" s="429">
        <f t="shared" si="2494"/>
        <v>0</v>
      </c>
      <c r="JV334" s="431"/>
      <c r="JW334" s="432"/>
      <c r="JX334" s="432"/>
      <c r="JY334" s="429">
        <f t="shared" si="2495"/>
        <v>0</v>
      </c>
      <c r="JZ334" s="430">
        <v>0.294289866351475</v>
      </c>
      <c r="KA334" s="433">
        <f t="shared" si="2496"/>
        <v>0</v>
      </c>
      <c r="KB334" s="434">
        <f t="shared" si="2497"/>
        <v>0</v>
      </c>
      <c r="KC334" s="435"/>
      <c r="KD334" s="426">
        <v>4.0</v>
      </c>
      <c r="KE334" s="427" t="s">
        <v>138</v>
      </c>
      <c r="KF334" s="428" t="s">
        <v>121</v>
      </c>
      <c r="KG334" s="428" t="s">
        <v>123</v>
      </c>
      <c r="KH334" s="429">
        <f>ADHB!KJ334</f>
        <v>0</v>
      </c>
      <c r="KI334" s="429"/>
      <c r="KJ334" s="429">
        <f t="shared" si="2498"/>
        <v>0</v>
      </c>
      <c r="KK334" s="430"/>
      <c r="KL334" s="429">
        <f t="shared" si="2499"/>
        <v>0</v>
      </c>
      <c r="KM334" s="431"/>
      <c r="KN334" s="432"/>
      <c r="KO334" s="432"/>
      <c r="KP334" s="429">
        <f t="shared" si="2500"/>
        <v>0</v>
      </c>
      <c r="KQ334" s="430">
        <v>0.294289866351475</v>
      </c>
      <c r="KR334" s="433">
        <f t="shared" si="2501"/>
        <v>0</v>
      </c>
      <c r="KS334" s="434">
        <f t="shared" si="2502"/>
        <v>0</v>
      </c>
      <c r="KT334" s="435"/>
      <c r="KU334" s="436"/>
    </row>
    <row r="335" ht="15.75" customHeight="1">
      <c r="A335" s="426">
        <v>5.0</v>
      </c>
      <c r="B335" s="427" t="s">
        <v>139</v>
      </c>
      <c r="C335" s="428" t="s">
        <v>121</v>
      </c>
      <c r="D335" s="428" t="s">
        <v>123</v>
      </c>
      <c r="E335" s="429">
        <f>ADHB!G335</f>
        <v>0</v>
      </c>
      <c r="F335" s="429"/>
      <c r="G335" s="429">
        <f t="shared" si="2413"/>
        <v>0</v>
      </c>
      <c r="H335" s="430"/>
      <c r="I335" s="429">
        <f t="shared" si="2414"/>
        <v>0</v>
      </c>
      <c r="J335" s="431"/>
      <c r="K335" s="432"/>
      <c r="L335" s="432"/>
      <c r="M335" s="429">
        <f t="shared" si="2415"/>
        <v>0</v>
      </c>
      <c r="N335" s="430">
        <v>0.294289866351475</v>
      </c>
      <c r="O335" s="433">
        <f t="shared" si="2416"/>
        <v>0</v>
      </c>
      <c r="P335" s="434">
        <f t="shared" si="2417"/>
        <v>0</v>
      </c>
      <c r="Q335" s="435"/>
      <c r="R335" s="426">
        <v>5.0</v>
      </c>
      <c r="S335" s="427" t="s">
        <v>139</v>
      </c>
      <c r="T335" s="428" t="s">
        <v>121</v>
      </c>
      <c r="U335" s="428" t="s">
        <v>123</v>
      </c>
      <c r="V335" s="429">
        <f>ADHB!X335</f>
        <v>0</v>
      </c>
      <c r="W335" s="429"/>
      <c r="X335" s="429">
        <f t="shared" si="2418"/>
        <v>0</v>
      </c>
      <c r="Y335" s="430"/>
      <c r="Z335" s="429">
        <f t="shared" si="2419"/>
        <v>0</v>
      </c>
      <c r="AA335" s="431"/>
      <c r="AB335" s="432"/>
      <c r="AC335" s="432"/>
      <c r="AD335" s="429">
        <f t="shared" si="2420"/>
        <v>0</v>
      </c>
      <c r="AE335" s="430">
        <v>0.294289866351475</v>
      </c>
      <c r="AF335" s="433">
        <f t="shared" si="2421"/>
        <v>0</v>
      </c>
      <c r="AG335" s="434">
        <f t="shared" si="2422"/>
        <v>0</v>
      </c>
      <c r="AH335" s="435"/>
      <c r="AI335" s="426">
        <v>5.0</v>
      </c>
      <c r="AJ335" s="427" t="s">
        <v>139</v>
      </c>
      <c r="AK335" s="428" t="s">
        <v>121</v>
      </c>
      <c r="AL335" s="428" t="s">
        <v>123</v>
      </c>
      <c r="AM335" s="429">
        <f>ADHB!AO335</f>
        <v>0</v>
      </c>
      <c r="AN335" s="429"/>
      <c r="AO335" s="429">
        <f t="shared" si="2423"/>
        <v>0</v>
      </c>
      <c r="AP335" s="430"/>
      <c r="AQ335" s="429">
        <f t="shared" si="2424"/>
        <v>0</v>
      </c>
      <c r="AR335" s="431"/>
      <c r="AS335" s="432"/>
      <c r="AT335" s="432"/>
      <c r="AU335" s="429">
        <f t="shared" si="2425"/>
        <v>0</v>
      </c>
      <c r="AV335" s="430">
        <v>0.294289866351475</v>
      </c>
      <c r="AW335" s="433">
        <f t="shared" si="2426"/>
        <v>0</v>
      </c>
      <c r="AX335" s="434">
        <f t="shared" si="2427"/>
        <v>0</v>
      </c>
      <c r="AY335" s="435"/>
      <c r="AZ335" s="426">
        <v>5.0</v>
      </c>
      <c r="BA335" s="427" t="s">
        <v>139</v>
      </c>
      <c r="BB335" s="428" t="s">
        <v>121</v>
      </c>
      <c r="BC335" s="428" t="s">
        <v>123</v>
      </c>
      <c r="BD335" s="429">
        <f>ADHB!BF335</f>
        <v>0</v>
      </c>
      <c r="BE335" s="429"/>
      <c r="BF335" s="429">
        <f t="shared" si="2428"/>
        <v>0</v>
      </c>
      <c r="BG335" s="430"/>
      <c r="BH335" s="429">
        <f t="shared" si="2429"/>
        <v>0</v>
      </c>
      <c r="BI335" s="431"/>
      <c r="BJ335" s="432"/>
      <c r="BK335" s="432"/>
      <c r="BL335" s="429">
        <f t="shared" si="2430"/>
        <v>0</v>
      </c>
      <c r="BM335" s="430">
        <v>0.294289866351475</v>
      </c>
      <c r="BN335" s="433">
        <f t="shared" si="2431"/>
        <v>0</v>
      </c>
      <c r="BO335" s="434">
        <f t="shared" si="2432"/>
        <v>0</v>
      </c>
      <c r="BP335" s="435"/>
      <c r="BQ335" s="426">
        <v>5.0</v>
      </c>
      <c r="BR335" s="427" t="s">
        <v>139</v>
      </c>
      <c r="BS335" s="428" t="s">
        <v>121</v>
      </c>
      <c r="BT335" s="428" t="s">
        <v>123</v>
      </c>
      <c r="BU335" s="429">
        <f>ADHB!BW335</f>
        <v>0</v>
      </c>
      <c r="BV335" s="429"/>
      <c r="BW335" s="429">
        <f t="shared" si="2433"/>
        <v>0</v>
      </c>
      <c r="BX335" s="430"/>
      <c r="BY335" s="429">
        <f t="shared" si="2434"/>
        <v>0</v>
      </c>
      <c r="BZ335" s="431"/>
      <c r="CA335" s="432"/>
      <c r="CB335" s="432"/>
      <c r="CC335" s="429">
        <f t="shared" si="2435"/>
        <v>0</v>
      </c>
      <c r="CD335" s="430">
        <v>0.294289866351475</v>
      </c>
      <c r="CE335" s="433">
        <f t="shared" si="2436"/>
        <v>0</v>
      </c>
      <c r="CF335" s="434">
        <f t="shared" si="2437"/>
        <v>0</v>
      </c>
      <c r="CG335" s="435"/>
      <c r="CH335" s="426">
        <v>5.0</v>
      </c>
      <c r="CI335" s="427" t="s">
        <v>139</v>
      </c>
      <c r="CJ335" s="428" t="s">
        <v>121</v>
      </c>
      <c r="CK335" s="428" t="s">
        <v>123</v>
      </c>
      <c r="CL335" s="429">
        <f>ADHB!CN335</f>
        <v>0</v>
      </c>
      <c r="CM335" s="429"/>
      <c r="CN335" s="429">
        <f t="shared" si="2438"/>
        <v>0</v>
      </c>
      <c r="CO335" s="430"/>
      <c r="CP335" s="429">
        <f t="shared" si="2439"/>
        <v>0</v>
      </c>
      <c r="CQ335" s="431"/>
      <c r="CR335" s="432"/>
      <c r="CS335" s="432"/>
      <c r="CT335" s="429">
        <f t="shared" si="2440"/>
        <v>0</v>
      </c>
      <c r="CU335" s="430">
        <v>0.294289866351475</v>
      </c>
      <c r="CV335" s="433">
        <f t="shared" si="2441"/>
        <v>0</v>
      </c>
      <c r="CW335" s="434">
        <f t="shared" si="2442"/>
        <v>0</v>
      </c>
      <c r="CX335" s="435"/>
      <c r="CY335" s="426">
        <v>5.0</v>
      </c>
      <c r="CZ335" s="427" t="s">
        <v>139</v>
      </c>
      <c r="DA335" s="428" t="s">
        <v>121</v>
      </c>
      <c r="DB335" s="428" t="s">
        <v>123</v>
      </c>
      <c r="DC335" s="429">
        <f>ADHB!DE335</f>
        <v>0</v>
      </c>
      <c r="DD335" s="429"/>
      <c r="DE335" s="429">
        <f t="shared" si="2443"/>
        <v>0</v>
      </c>
      <c r="DF335" s="430"/>
      <c r="DG335" s="429">
        <f t="shared" si="2444"/>
        <v>0</v>
      </c>
      <c r="DH335" s="431"/>
      <c r="DI335" s="432"/>
      <c r="DJ335" s="432"/>
      <c r="DK335" s="429">
        <f t="shared" si="2445"/>
        <v>0</v>
      </c>
      <c r="DL335" s="430">
        <v>0.294289866351475</v>
      </c>
      <c r="DM335" s="433">
        <f t="shared" si="2446"/>
        <v>0</v>
      </c>
      <c r="DN335" s="434">
        <f t="shared" si="2447"/>
        <v>0</v>
      </c>
      <c r="DO335" s="435"/>
      <c r="DP335" s="426">
        <v>5.0</v>
      </c>
      <c r="DQ335" s="427" t="s">
        <v>139</v>
      </c>
      <c r="DR335" s="428" t="s">
        <v>121</v>
      </c>
      <c r="DS335" s="428" t="s">
        <v>123</v>
      </c>
      <c r="DT335" s="429">
        <f>ADHB!DV335</f>
        <v>0</v>
      </c>
      <c r="DU335" s="429"/>
      <c r="DV335" s="429">
        <f t="shared" si="2448"/>
        <v>0</v>
      </c>
      <c r="DW335" s="430"/>
      <c r="DX335" s="429">
        <f t="shared" si="2449"/>
        <v>0</v>
      </c>
      <c r="DY335" s="431"/>
      <c r="DZ335" s="432"/>
      <c r="EA335" s="432"/>
      <c r="EB335" s="429">
        <f t="shared" si="2450"/>
        <v>0</v>
      </c>
      <c r="EC335" s="430">
        <v>0.294289866351475</v>
      </c>
      <c r="ED335" s="433">
        <f t="shared" si="2451"/>
        <v>0</v>
      </c>
      <c r="EE335" s="434">
        <f t="shared" si="2452"/>
        <v>0</v>
      </c>
      <c r="EF335" s="435"/>
      <c r="EG335" s="426">
        <v>5.0</v>
      </c>
      <c r="EH335" s="427" t="s">
        <v>139</v>
      </c>
      <c r="EI335" s="428" t="s">
        <v>121</v>
      </c>
      <c r="EJ335" s="428" t="s">
        <v>123</v>
      </c>
      <c r="EK335" s="429">
        <f>ADHB!EM335</f>
        <v>0</v>
      </c>
      <c r="EL335" s="429"/>
      <c r="EM335" s="429">
        <f t="shared" si="2453"/>
        <v>0</v>
      </c>
      <c r="EN335" s="430"/>
      <c r="EO335" s="429">
        <f t="shared" si="2454"/>
        <v>0</v>
      </c>
      <c r="EP335" s="431"/>
      <c r="EQ335" s="432"/>
      <c r="ER335" s="432"/>
      <c r="ES335" s="429">
        <f t="shared" si="2455"/>
        <v>0</v>
      </c>
      <c r="ET335" s="430">
        <v>0.294289866351475</v>
      </c>
      <c r="EU335" s="433">
        <f t="shared" si="2456"/>
        <v>0</v>
      </c>
      <c r="EV335" s="434">
        <f t="shared" si="2457"/>
        <v>0</v>
      </c>
      <c r="EW335" s="435"/>
      <c r="EX335" s="426">
        <v>5.0</v>
      </c>
      <c r="EY335" s="427" t="s">
        <v>139</v>
      </c>
      <c r="EZ335" s="428" t="s">
        <v>121</v>
      </c>
      <c r="FA335" s="428" t="s">
        <v>123</v>
      </c>
      <c r="FB335" s="429">
        <f>ADHB!FD335</f>
        <v>0</v>
      </c>
      <c r="FC335" s="429"/>
      <c r="FD335" s="429">
        <f t="shared" si="2458"/>
        <v>0</v>
      </c>
      <c r="FE335" s="430"/>
      <c r="FF335" s="429">
        <f t="shared" si="2459"/>
        <v>0</v>
      </c>
      <c r="FG335" s="431"/>
      <c r="FH335" s="432"/>
      <c r="FI335" s="432"/>
      <c r="FJ335" s="429">
        <f t="shared" si="2460"/>
        <v>0</v>
      </c>
      <c r="FK335" s="430">
        <v>0.294289866351475</v>
      </c>
      <c r="FL335" s="433">
        <f t="shared" si="2461"/>
        <v>0</v>
      </c>
      <c r="FM335" s="434">
        <f t="shared" si="2462"/>
        <v>0</v>
      </c>
      <c r="FN335" s="435"/>
      <c r="FO335" s="426">
        <v>5.0</v>
      </c>
      <c r="FP335" s="427" t="s">
        <v>139</v>
      </c>
      <c r="FQ335" s="428" t="s">
        <v>121</v>
      </c>
      <c r="FR335" s="428" t="s">
        <v>123</v>
      </c>
      <c r="FS335" s="429">
        <f>ADHB!FU335</f>
        <v>0</v>
      </c>
      <c r="FT335" s="429"/>
      <c r="FU335" s="429">
        <f t="shared" si="2463"/>
        <v>0</v>
      </c>
      <c r="FV335" s="430"/>
      <c r="FW335" s="429">
        <f t="shared" si="2464"/>
        <v>0</v>
      </c>
      <c r="FX335" s="431"/>
      <c r="FY335" s="432"/>
      <c r="FZ335" s="432"/>
      <c r="GA335" s="429">
        <f t="shared" si="2465"/>
        <v>0</v>
      </c>
      <c r="GB335" s="430">
        <v>0.294289866351475</v>
      </c>
      <c r="GC335" s="433">
        <f t="shared" si="2466"/>
        <v>0</v>
      </c>
      <c r="GD335" s="434">
        <f t="shared" si="2467"/>
        <v>0</v>
      </c>
      <c r="GE335" s="435"/>
      <c r="GF335" s="426">
        <v>5.0</v>
      </c>
      <c r="GG335" s="427" t="s">
        <v>139</v>
      </c>
      <c r="GH335" s="428" t="s">
        <v>121</v>
      </c>
      <c r="GI335" s="428" t="s">
        <v>123</v>
      </c>
      <c r="GJ335" s="429">
        <f>ADHB!GL335</f>
        <v>0</v>
      </c>
      <c r="GK335" s="429"/>
      <c r="GL335" s="429">
        <f t="shared" si="2468"/>
        <v>0</v>
      </c>
      <c r="GM335" s="430"/>
      <c r="GN335" s="429">
        <f t="shared" si="2469"/>
        <v>0</v>
      </c>
      <c r="GO335" s="431"/>
      <c r="GP335" s="432"/>
      <c r="GQ335" s="432"/>
      <c r="GR335" s="429">
        <f t="shared" si="2470"/>
        <v>0</v>
      </c>
      <c r="GS335" s="430">
        <v>0.294289866351475</v>
      </c>
      <c r="GT335" s="433">
        <f t="shared" si="2471"/>
        <v>0</v>
      </c>
      <c r="GU335" s="434">
        <f t="shared" si="2472"/>
        <v>0</v>
      </c>
      <c r="GV335" s="435"/>
      <c r="GW335" s="426">
        <v>5.0</v>
      </c>
      <c r="GX335" s="427" t="s">
        <v>139</v>
      </c>
      <c r="GY335" s="428" t="s">
        <v>121</v>
      </c>
      <c r="GZ335" s="428" t="s">
        <v>123</v>
      </c>
      <c r="HA335" s="429">
        <f>ADHB!HC335</f>
        <v>0</v>
      </c>
      <c r="HB335" s="429"/>
      <c r="HC335" s="429">
        <f t="shared" si="2473"/>
        <v>0</v>
      </c>
      <c r="HD335" s="430"/>
      <c r="HE335" s="429">
        <f t="shared" si="2474"/>
        <v>0</v>
      </c>
      <c r="HF335" s="431"/>
      <c r="HG335" s="432"/>
      <c r="HH335" s="432"/>
      <c r="HI335" s="429">
        <f t="shared" si="2475"/>
        <v>0</v>
      </c>
      <c r="HJ335" s="430">
        <v>0.294289866351475</v>
      </c>
      <c r="HK335" s="433">
        <f t="shared" si="2476"/>
        <v>0</v>
      </c>
      <c r="HL335" s="434">
        <f t="shared" si="2477"/>
        <v>0</v>
      </c>
      <c r="HM335" s="435"/>
      <c r="HN335" s="426">
        <v>5.0</v>
      </c>
      <c r="HO335" s="427" t="s">
        <v>139</v>
      </c>
      <c r="HP335" s="428" t="s">
        <v>121</v>
      </c>
      <c r="HQ335" s="428" t="s">
        <v>123</v>
      </c>
      <c r="HR335" s="429">
        <f>ADHB!HT335</f>
        <v>0</v>
      </c>
      <c r="HS335" s="429"/>
      <c r="HT335" s="429">
        <f t="shared" si="2478"/>
        <v>0</v>
      </c>
      <c r="HU335" s="430"/>
      <c r="HV335" s="429">
        <f t="shared" si="2479"/>
        <v>0</v>
      </c>
      <c r="HW335" s="431"/>
      <c r="HX335" s="432"/>
      <c r="HY335" s="432"/>
      <c r="HZ335" s="429">
        <f t="shared" si="2480"/>
        <v>0</v>
      </c>
      <c r="IA335" s="430">
        <v>0.294289866351475</v>
      </c>
      <c r="IB335" s="433">
        <f t="shared" si="2481"/>
        <v>0</v>
      </c>
      <c r="IC335" s="434">
        <f t="shared" si="2482"/>
        <v>0</v>
      </c>
      <c r="ID335" s="435"/>
      <c r="IE335" s="426">
        <v>5.0</v>
      </c>
      <c r="IF335" s="427" t="s">
        <v>139</v>
      </c>
      <c r="IG335" s="428" t="s">
        <v>121</v>
      </c>
      <c r="IH335" s="428" t="s">
        <v>123</v>
      </c>
      <c r="II335" s="429">
        <f>ADHB!IK335</f>
        <v>0</v>
      </c>
      <c r="IJ335" s="429"/>
      <c r="IK335" s="429">
        <f t="shared" si="2483"/>
        <v>0</v>
      </c>
      <c r="IL335" s="430"/>
      <c r="IM335" s="429">
        <f t="shared" si="2484"/>
        <v>0</v>
      </c>
      <c r="IN335" s="431"/>
      <c r="IO335" s="432"/>
      <c r="IP335" s="432"/>
      <c r="IQ335" s="429">
        <f t="shared" si="2485"/>
        <v>0</v>
      </c>
      <c r="IR335" s="430">
        <v>0.294289866351475</v>
      </c>
      <c r="IS335" s="433">
        <f t="shared" si="2486"/>
        <v>0</v>
      </c>
      <c r="IT335" s="434">
        <f t="shared" si="2487"/>
        <v>0</v>
      </c>
      <c r="IU335" s="435"/>
      <c r="IV335" s="426">
        <v>5.0</v>
      </c>
      <c r="IW335" s="427" t="s">
        <v>139</v>
      </c>
      <c r="IX335" s="428" t="s">
        <v>121</v>
      </c>
      <c r="IY335" s="428" t="s">
        <v>123</v>
      </c>
      <c r="IZ335" s="429">
        <f>ADHB!JB335</f>
        <v>0</v>
      </c>
      <c r="JA335" s="429"/>
      <c r="JB335" s="429">
        <f t="shared" si="2488"/>
        <v>0</v>
      </c>
      <c r="JC335" s="430"/>
      <c r="JD335" s="429">
        <f t="shared" si="2489"/>
        <v>0</v>
      </c>
      <c r="JE335" s="431"/>
      <c r="JF335" s="432"/>
      <c r="JG335" s="432"/>
      <c r="JH335" s="429">
        <f t="shared" si="2490"/>
        <v>0</v>
      </c>
      <c r="JI335" s="430">
        <v>0.294289866351475</v>
      </c>
      <c r="JJ335" s="433">
        <f t="shared" si="2491"/>
        <v>0</v>
      </c>
      <c r="JK335" s="434">
        <f t="shared" si="2492"/>
        <v>0</v>
      </c>
      <c r="JL335" s="435"/>
      <c r="JM335" s="426">
        <v>5.0</v>
      </c>
      <c r="JN335" s="427" t="s">
        <v>139</v>
      </c>
      <c r="JO335" s="428" t="s">
        <v>121</v>
      </c>
      <c r="JP335" s="428" t="s">
        <v>123</v>
      </c>
      <c r="JQ335" s="429">
        <f>ADHB!JS335</f>
        <v>0</v>
      </c>
      <c r="JR335" s="429"/>
      <c r="JS335" s="429">
        <f t="shared" si="2493"/>
        <v>0</v>
      </c>
      <c r="JT335" s="430"/>
      <c r="JU335" s="429">
        <f t="shared" si="2494"/>
        <v>0</v>
      </c>
      <c r="JV335" s="431"/>
      <c r="JW335" s="432"/>
      <c r="JX335" s="432"/>
      <c r="JY335" s="429">
        <f t="shared" si="2495"/>
        <v>0</v>
      </c>
      <c r="JZ335" s="430">
        <v>0.294289866351475</v>
      </c>
      <c r="KA335" s="433">
        <f t="shared" si="2496"/>
        <v>0</v>
      </c>
      <c r="KB335" s="434">
        <f t="shared" si="2497"/>
        <v>0</v>
      </c>
      <c r="KC335" s="435"/>
      <c r="KD335" s="426">
        <v>5.0</v>
      </c>
      <c r="KE335" s="427" t="s">
        <v>139</v>
      </c>
      <c r="KF335" s="428" t="s">
        <v>121</v>
      </c>
      <c r="KG335" s="428" t="s">
        <v>123</v>
      </c>
      <c r="KH335" s="429">
        <f>ADHB!KJ335</f>
        <v>0</v>
      </c>
      <c r="KI335" s="429"/>
      <c r="KJ335" s="429">
        <f t="shared" si="2498"/>
        <v>0</v>
      </c>
      <c r="KK335" s="430"/>
      <c r="KL335" s="429">
        <f t="shared" si="2499"/>
        <v>0</v>
      </c>
      <c r="KM335" s="431"/>
      <c r="KN335" s="432"/>
      <c r="KO335" s="432"/>
      <c r="KP335" s="429">
        <f t="shared" si="2500"/>
        <v>0</v>
      </c>
      <c r="KQ335" s="430">
        <v>0.294289866351475</v>
      </c>
      <c r="KR335" s="433">
        <f t="shared" si="2501"/>
        <v>0</v>
      </c>
      <c r="KS335" s="434">
        <f t="shared" si="2502"/>
        <v>0</v>
      </c>
      <c r="KT335" s="435"/>
      <c r="KU335" s="436"/>
    </row>
    <row r="336" ht="15.75" customHeight="1">
      <c r="A336" s="426">
        <v>6.0</v>
      </c>
      <c r="B336" s="427" t="s">
        <v>140</v>
      </c>
      <c r="C336" s="428" t="s">
        <v>121</v>
      </c>
      <c r="D336" s="428" t="s">
        <v>123</v>
      </c>
      <c r="E336" s="429">
        <f>ADHB!G336</f>
        <v>0</v>
      </c>
      <c r="F336" s="429"/>
      <c r="G336" s="429">
        <f t="shared" si="2413"/>
        <v>0</v>
      </c>
      <c r="H336" s="430"/>
      <c r="I336" s="429">
        <f t="shared" si="2414"/>
        <v>0</v>
      </c>
      <c r="J336" s="431"/>
      <c r="K336" s="432"/>
      <c r="L336" s="432"/>
      <c r="M336" s="429">
        <f t="shared" si="2415"/>
        <v>0</v>
      </c>
      <c r="N336" s="430">
        <v>0.294289866351475</v>
      </c>
      <c r="O336" s="433">
        <f t="shared" si="2416"/>
        <v>0</v>
      </c>
      <c r="P336" s="434">
        <f t="shared" si="2417"/>
        <v>0</v>
      </c>
      <c r="Q336" s="435"/>
      <c r="R336" s="426">
        <v>6.0</v>
      </c>
      <c r="S336" s="427" t="s">
        <v>140</v>
      </c>
      <c r="T336" s="428" t="s">
        <v>121</v>
      </c>
      <c r="U336" s="428" t="s">
        <v>123</v>
      </c>
      <c r="V336" s="429">
        <f>ADHB!X336</f>
        <v>0</v>
      </c>
      <c r="W336" s="429"/>
      <c r="X336" s="429">
        <f t="shared" si="2418"/>
        <v>0</v>
      </c>
      <c r="Y336" s="430"/>
      <c r="Z336" s="429">
        <f t="shared" si="2419"/>
        <v>0</v>
      </c>
      <c r="AA336" s="431"/>
      <c r="AB336" s="432"/>
      <c r="AC336" s="432"/>
      <c r="AD336" s="429">
        <f t="shared" si="2420"/>
        <v>0</v>
      </c>
      <c r="AE336" s="430">
        <v>0.294289866351475</v>
      </c>
      <c r="AF336" s="433">
        <f t="shared" si="2421"/>
        <v>0</v>
      </c>
      <c r="AG336" s="434">
        <f t="shared" si="2422"/>
        <v>0</v>
      </c>
      <c r="AH336" s="435"/>
      <c r="AI336" s="426">
        <v>6.0</v>
      </c>
      <c r="AJ336" s="427" t="s">
        <v>140</v>
      </c>
      <c r="AK336" s="428" t="s">
        <v>121</v>
      </c>
      <c r="AL336" s="428" t="s">
        <v>123</v>
      </c>
      <c r="AM336" s="429">
        <f>ADHB!AO336</f>
        <v>0</v>
      </c>
      <c r="AN336" s="429"/>
      <c r="AO336" s="429">
        <f t="shared" si="2423"/>
        <v>0</v>
      </c>
      <c r="AP336" s="430"/>
      <c r="AQ336" s="429">
        <f t="shared" si="2424"/>
        <v>0</v>
      </c>
      <c r="AR336" s="431"/>
      <c r="AS336" s="432"/>
      <c r="AT336" s="432"/>
      <c r="AU336" s="429">
        <f t="shared" si="2425"/>
        <v>0</v>
      </c>
      <c r="AV336" s="430">
        <v>0.294289866351475</v>
      </c>
      <c r="AW336" s="433">
        <f t="shared" si="2426"/>
        <v>0</v>
      </c>
      <c r="AX336" s="434">
        <f t="shared" si="2427"/>
        <v>0</v>
      </c>
      <c r="AY336" s="435"/>
      <c r="AZ336" s="426">
        <v>6.0</v>
      </c>
      <c r="BA336" s="427" t="s">
        <v>140</v>
      </c>
      <c r="BB336" s="428" t="s">
        <v>121</v>
      </c>
      <c r="BC336" s="428" t="s">
        <v>123</v>
      </c>
      <c r="BD336" s="429">
        <f>ADHB!BF336</f>
        <v>0</v>
      </c>
      <c r="BE336" s="429"/>
      <c r="BF336" s="429">
        <f t="shared" si="2428"/>
        <v>0</v>
      </c>
      <c r="BG336" s="430"/>
      <c r="BH336" s="429">
        <f t="shared" si="2429"/>
        <v>0</v>
      </c>
      <c r="BI336" s="431"/>
      <c r="BJ336" s="432"/>
      <c r="BK336" s="432"/>
      <c r="BL336" s="429">
        <f t="shared" si="2430"/>
        <v>0</v>
      </c>
      <c r="BM336" s="430">
        <v>0.294289866351475</v>
      </c>
      <c r="BN336" s="433">
        <f t="shared" si="2431"/>
        <v>0</v>
      </c>
      <c r="BO336" s="434">
        <f t="shared" si="2432"/>
        <v>0</v>
      </c>
      <c r="BP336" s="435"/>
      <c r="BQ336" s="426">
        <v>6.0</v>
      </c>
      <c r="BR336" s="427" t="s">
        <v>140</v>
      </c>
      <c r="BS336" s="428" t="s">
        <v>121</v>
      </c>
      <c r="BT336" s="428" t="s">
        <v>123</v>
      </c>
      <c r="BU336" s="429">
        <f>ADHB!BW336</f>
        <v>0</v>
      </c>
      <c r="BV336" s="429"/>
      <c r="BW336" s="429">
        <f t="shared" si="2433"/>
        <v>0</v>
      </c>
      <c r="BX336" s="430"/>
      <c r="BY336" s="429">
        <f t="shared" si="2434"/>
        <v>0</v>
      </c>
      <c r="BZ336" s="431"/>
      <c r="CA336" s="432"/>
      <c r="CB336" s="432"/>
      <c r="CC336" s="429">
        <f t="shared" si="2435"/>
        <v>0</v>
      </c>
      <c r="CD336" s="430">
        <v>0.294289866351475</v>
      </c>
      <c r="CE336" s="433">
        <f t="shared" si="2436"/>
        <v>0</v>
      </c>
      <c r="CF336" s="434">
        <f t="shared" si="2437"/>
        <v>0</v>
      </c>
      <c r="CG336" s="435"/>
      <c r="CH336" s="426">
        <v>6.0</v>
      </c>
      <c r="CI336" s="427" t="s">
        <v>140</v>
      </c>
      <c r="CJ336" s="428" t="s">
        <v>121</v>
      </c>
      <c r="CK336" s="428" t="s">
        <v>123</v>
      </c>
      <c r="CL336" s="429">
        <f>ADHB!CN336</f>
        <v>0</v>
      </c>
      <c r="CM336" s="429"/>
      <c r="CN336" s="429">
        <f t="shared" si="2438"/>
        <v>0</v>
      </c>
      <c r="CO336" s="430"/>
      <c r="CP336" s="429">
        <f t="shared" si="2439"/>
        <v>0</v>
      </c>
      <c r="CQ336" s="431"/>
      <c r="CR336" s="432"/>
      <c r="CS336" s="432"/>
      <c r="CT336" s="429">
        <f t="shared" si="2440"/>
        <v>0</v>
      </c>
      <c r="CU336" s="430">
        <v>0.294289866351475</v>
      </c>
      <c r="CV336" s="433">
        <f t="shared" si="2441"/>
        <v>0</v>
      </c>
      <c r="CW336" s="434">
        <f t="shared" si="2442"/>
        <v>0</v>
      </c>
      <c r="CX336" s="435"/>
      <c r="CY336" s="426">
        <v>6.0</v>
      </c>
      <c r="CZ336" s="427" t="s">
        <v>140</v>
      </c>
      <c r="DA336" s="428" t="s">
        <v>121</v>
      </c>
      <c r="DB336" s="428" t="s">
        <v>123</v>
      </c>
      <c r="DC336" s="429">
        <f>ADHB!DE336</f>
        <v>0</v>
      </c>
      <c r="DD336" s="429"/>
      <c r="DE336" s="429">
        <f t="shared" si="2443"/>
        <v>0</v>
      </c>
      <c r="DF336" s="430"/>
      <c r="DG336" s="429">
        <f t="shared" si="2444"/>
        <v>0</v>
      </c>
      <c r="DH336" s="431"/>
      <c r="DI336" s="432"/>
      <c r="DJ336" s="432"/>
      <c r="DK336" s="429">
        <f t="shared" si="2445"/>
        <v>0</v>
      </c>
      <c r="DL336" s="430">
        <v>0.294289866351475</v>
      </c>
      <c r="DM336" s="433">
        <f t="shared" si="2446"/>
        <v>0</v>
      </c>
      <c r="DN336" s="434">
        <f t="shared" si="2447"/>
        <v>0</v>
      </c>
      <c r="DO336" s="435"/>
      <c r="DP336" s="426">
        <v>6.0</v>
      </c>
      <c r="DQ336" s="427" t="s">
        <v>140</v>
      </c>
      <c r="DR336" s="428" t="s">
        <v>121</v>
      </c>
      <c r="DS336" s="428" t="s">
        <v>123</v>
      </c>
      <c r="DT336" s="429">
        <f>ADHB!DV336</f>
        <v>0</v>
      </c>
      <c r="DU336" s="429"/>
      <c r="DV336" s="429">
        <f t="shared" si="2448"/>
        <v>0</v>
      </c>
      <c r="DW336" s="430"/>
      <c r="DX336" s="429">
        <f t="shared" si="2449"/>
        <v>0</v>
      </c>
      <c r="DY336" s="431"/>
      <c r="DZ336" s="432"/>
      <c r="EA336" s="432"/>
      <c r="EB336" s="429">
        <f t="shared" si="2450"/>
        <v>0</v>
      </c>
      <c r="EC336" s="430">
        <v>0.294289866351475</v>
      </c>
      <c r="ED336" s="433">
        <f t="shared" si="2451"/>
        <v>0</v>
      </c>
      <c r="EE336" s="434">
        <f t="shared" si="2452"/>
        <v>0</v>
      </c>
      <c r="EF336" s="435"/>
      <c r="EG336" s="426">
        <v>6.0</v>
      </c>
      <c r="EH336" s="427" t="s">
        <v>140</v>
      </c>
      <c r="EI336" s="428" t="s">
        <v>121</v>
      </c>
      <c r="EJ336" s="428" t="s">
        <v>123</v>
      </c>
      <c r="EK336" s="429">
        <f>ADHB!EM336</f>
        <v>0</v>
      </c>
      <c r="EL336" s="429"/>
      <c r="EM336" s="429">
        <f t="shared" si="2453"/>
        <v>0</v>
      </c>
      <c r="EN336" s="430"/>
      <c r="EO336" s="429">
        <f t="shared" si="2454"/>
        <v>0</v>
      </c>
      <c r="EP336" s="431"/>
      <c r="EQ336" s="432"/>
      <c r="ER336" s="432"/>
      <c r="ES336" s="429">
        <f t="shared" si="2455"/>
        <v>0</v>
      </c>
      <c r="ET336" s="430">
        <v>0.294289866351475</v>
      </c>
      <c r="EU336" s="433">
        <f t="shared" si="2456"/>
        <v>0</v>
      </c>
      <c r="EV336" s="434">
        <f t="shared" si="2457"/>
        <v>0</v>
      </c>
      <c r="EW336" s="435"/>
      <c r="EX336" s="426">
        <v>6.0</v>
      </c>
      <c r="EY336" s="427" t="s">
        <v>140</v>
      </c>
      <c r="EZ336" s="428" t="s">
        <v>121</v>
      </c>
      <c r="FA336" s="428" t="s">
        <v>123</v>
      </c>
      <c r="FB336" s="429">
        <f>ADHB!FD336</f>
        <v>0</v>
      </c>
      <c r="FC336" s="429"/>
      <c r="FD336" s="429">
        <f t="shared" si="2458"/>
        <v>0</v>
      </c>
      <c r="FE336" s="430"/>
      <c r="FF336" s="429">
        <f t="shared" si="2459"/>
        <v>0</v>
      </c>
      <c r="FG336" s="431"/>
      <c r="FH336" s="432"/>
      <c r="FI336" s="432"/>
      <c r="FJ336" s="429">
        <f t="shared" si="2460"/>
        <v>0</v>
      </c>
      <c r="FK336" s="430">
        <v>0.294289866351475</v>
      </c>
      <c r="FL336" s="433">
        <f t="shared" si="2461"/>
        <v>0</v>
      </c>
      <c r="FM336" s="434">
        <f t="shared" si="2462"/>
        <v>0</v>
      </c>
      <c r="FN336" s="435"/>
      <c r="FO336" s="426">
        <v>6.0</v>
      </c>
      <c r="FP336" s="427" t="s">
        <v>140</v>
      </c>
      <c r="FQ336" s="428" t="s">
        <v>121</v>
      </c>
      <c r="FR336" s="428" t="s">
        <v>123</v>
      </c>
      <c r="FS336" s="429">
        <f>ADHB!FU336</f>
        <v>0</v>
      </c>
      <c r="FT336" s="429"/>
      <c r="FU336" s="429">
        <f t="shared" si="2463"/>
        <v>0</v>
      </c>
      <c r="FV336" s="430"/>
      <c r="FW336" s="429">
        <f t="shared" si="2464"/>
        <v>0</v>
      </c>
      <c r="FX336" s="431"/>
      <c r="FY336" s="432"/>
      <c r="FZ336" s="432"/>
      <c r="GA336" s="429">
        <f t="shared" si="2465"/>
        <v>0</v>
      </c>
      <c r="GB336" s="430">
        <v>0.294289866351475</v>
      </c>
      <c r="GC336" s="433">
        <f t="shared" si="2466"/>
        <v>0</v>
      </c>
      <c r="GD336" s="434">
        <f t="shared" si="2467"/>
        <v>0</v>
      </c>
      <c r="GE336" s="435"/>
      <c r="GF336" s="426">
        <v>6.0</v>
      </c>
      <c r="GG336" s="427" t="s">
        <v>140</v>
      </c>
      <c r="GH336" s="428" t="s">
        <v>121</v>
      </c>
      <c r="GI336" s="428" t="s">
        <v>123</v>
      </c>
      <c r="GJ336" s="429">
        <f>ADHB!GL336</f>
        <v>0</v>
      </c>
      <c r="GK336" s="429"/>
      <c r="GL336" s="429">
        <f t="shared" si="2468"/>
        <v>0</v>
      </c>
      <c r="GM336" s="430"/>
      <c r="GN336" s="429">
        <f t="shared" si="2469"/>
        <v>0</v>
      </c>
      <c r="GO336" s="431"/>
      <c r="GP336" s="432"/>
      <c r="GQ336" s="432"/>
      <c r="GR336" s="429">
        <f t="shared" si="2470"/>
        <v>0</v>
      </c>
      <c r="GS336" s="430">
        <v>0.294289866351475</v>
      </c>
      <c r="GT336" s="433">
        <f t="shared" si="2471"/>
        <v>0</v>
      </c>
      <c r="GU336" s="434">
        <f t="shared" si="2472"/>
        <v>0</v>
      </c>
      <c r="GV336" s="435"/>
      <c r="GW336" s="426">
        <v>6.0</v>
      </c>
      <c r="GX336" s="427" t="s">
        <v>140</v>
      </c>
      <c r="GY336" s="428" t="s">
        <v>121</v>
      </c>
      <c r="GZ336" s="428" t="s">
        <v>123</v>
      </c>
      <c r="HA336" s="429">
        <f>ADHB!HC336</f>
        <v>0</v>
      </c>
      <c r="HB336" s="429"/>
      <c r="HC336" s="429">
        <f t="shared" si="2473"/>
        <v>0</v>
      </c>
      <c r="HD336" s="430"/>
      <c r="HE336" s="429">
        <f t="shared" si="2474"/>
        <v>0</v>
      </c>
      <c r="HF336" s="431"/>
      <c r="HG336" s="432"/>
      <c r="HH336" s="432"/>
      <c r="HI336" s="429">
        <f t="shared" si="2475"/>
        <v>0</v>
      </c>
      <c r="HJ336" s="430">
        <v>0.294289866351475</v>
      </c>
      <c r="HK336" s="433">
        <f t="shared" si="2476"/>
        <v>0</v>
      </c>
      <c r="HL336" s="434">
        <f t="shared" si="2477"/>
        <v>0</v>
      </c>
      <c r="HM336" s="435"/>
      <c r="HN336" s="426">
        <v>6.0</v>
      </c>
      <c r="HO336" s="427" t="s">
        <v>140</v>
      </c>
      <c r="HP336" s="428" t="s">
        <v>121</v>
      </c>
      <c r="HQ336" s="428" t="s">
        <v>123</v>
      </c>
      <c r="HR336" s="429">
        <f>ADHB!HT336</f>
        <v>0</v>
      </c>
      <c r="HS336" s="429"/>
      <c r="HT336" s="429">
        <f t="shared" si="2478"/>
        <v>0</v>
      </c>
      <c r="HU336" s="430"/>
      <c r="HV336" s="429">
        <f t="shared" si="2479"/>
        <v>0</v>
      </c>
      <c r="HW336" s="431"/>
      <c r="HX336" s="432"/>
      <c r="HY336" s="432"/>
      <c r="HZ336" s="429">
        <f t="shared" si="2480"/>
        <v>0</v>
      </c>
      <c r="IA336" s="430">
        <v>0.294289866351475</v>
      </c>
      <c r="IB336" s="433">
        <f t="shared" si="2481"/>
        <v>0</v>
      </c>
      <c r="IC336" s="434">
        <f t="shared" si="2482"/>
        <v>0</v>
      </c>
      <c r="ID336" s="435"/>
      <c r="IE336" s="426">
        <v>6.0</v>
      </c>
      <c r="IF336" s="427" t="s">
        <v>140</v>
      </c>
      <c r="IG336" s="428" t="s">
        <v>121</v>
      </c>
      <c r="IH336" s="428" t="s">
        <v>123</v>
      </c>
      <c r="II336" s="429">
        <f>ADHB!IK336</f>
        <v>0</v>
      </c>
      <c r="IJ336" s="429"/>
      <c r="IK336" s="429">
        <f t="shared" si="2483"/>
        <v>0</v>
      </c>
      <c r="IL336" s="430"/>
      <c r="IM336" s="429">
        <f t="shared" si="2484"/>
        <v>0</v>
      </c>
      <c r="IN336" s="431"/>
      <c r="IO336" s="432"/>
      <c r="IP336" s="432"/>
      <c r="IQ336" s="429">
        <f t="shared" si="2485"/>
        <v>0</v>
      </c>
      <c r="IR336" s="430">
        <v>0.294289866351475</v>
      </c>
      <c r="IS336" s="433">
        <f t="shared" si="2486"/>
        <v>0</v>
      </c>
      <c r="IT336" s="434">
        <f t="shared" si="2487"/>
        <v>0</v>
      </c>
      <c r="IU336" s="435"/>
      <c r="IV336" s="426">
        <v>6.0</v>
      </c>
      <c r="IW336" s="427" t="s">
        <v>140</v>
      </c>
      <c r="IX336" s="428" t="s">
        <v>121</v>
      </c>
      <c r="IY336" s="428" t="s">
        <v>123</v>
      </c>
      <c r="IZ336" s="429">
        <f>ADHB!JB336</f>
        <v>0</v>
      </c>
      <c r="JA336" s="429"/>
      <c r="JB336" s="429">
        <f t="shared" si="2488"/>
        <v>0</v>
      </c>
      <c r="JC336" s="430"/>
      <c r="JD336" s="429">
        <f t="shared" si="2489"/>
        <v>0</v>
      </c>
      <c r="JE336" s="431"/>
      <c r="JF336" s="432"/>
      <c r="JG336" s="432"/>
      <c r="JH336" s="429">
        <f t="shared" si="2490"/>
        <v>0</v>
      </c>
      <c r="JI336" s="430">
        <v>0.294289866351475</v>
      </c>
      <c r="JJ336" s="433">
        <f t="shared" si="2491"/>
        <v>0</v>
      </c>
      <c r="JK336" s="434">
        <f t="shared" si="2492"/>
        <v>0</v>
      </c>
      <c r="JL336" s="435"/>
      <c r="JM336" s="426">
        <v>6.0</v>
      </c>
      <c r="JN336" s="427" t="s">
        <v>140</v>
      </c>
      <c r="JO336" s="428" t="s">
        <v>121</v>
      </c>
      <c r="JP336" s="428" t="s">
        <v>123</v>
      </c>
      <c r="JQ336" s="429">
        <f>ADHB!JS336</f>
        <v>0</v>
      </c>
      <c r="JR336" s="429"/>
      <c r="JS336" s="429">
        <f t="shared" si="2493"/>
        <v>0</v>
      </c>
      <c r="JT336" s="430"/>
      <c r="JU336" s="429">
        <f t="shared" si="2494"/>
        <v>0</v>
      </c>
      <c r="JV336" s="431"/>
      <c r="JW336" s="432"/>
      <c r="JX336" s="432"/>
      <c r="JY336" s="429">
        <f t="shared" si="2495"/>
        <v>0</v>
      </c>
      <c r="JZ336" s="430">
        <v>0.294289866351475</v>
      </c>
      <c r="KA336" s="433">
        <f t="shared" si="2496"/>
        <v>0</v>
      </c>
      <c r="KB336" s="434">
        <f t="shared" si="2497"/>
        <v>0</v>
      </c>
      <c r="KC336" s="435"/>
      <c r="KD336" s="426">
        <v>6.0</v>
      </c>
      <c r="KE336" s="427" t="s">
        <v>140</v>
      </c>
      <c r="KF336" s="428" t="s">
        <v>121</v>
      </c>
      <c r="KG336" s="428" t="s">
        <v>123</v>
      </c>
      <c r="KH336" s="429">
        <f>ADHB!KJ336</f>
        <v>0</v>
      </c>
      <c r="KI336" s="429"/>
      <c r="KJ336" s="429">
        <f t="shared" si="2498"/>
        <v>0</v>
      </c>
      <c r="KK336" s="430"/>
      <c r="KL336" s="429">
        <f t="shared" si="2499"/>
        <v>0</v>
      </c>
      <c r="KM336" s="431"/>
      <c r="KN336" s="432"/>
      <c r="KO336" s="432"/>
      <c r="KP336" s="429">
        <f t="shared" si="2500"/>
        <v>0</v>
      </c>
      <c r="KQ336" s="430">
        <v>0.294289866351475</v>
      </c>
      <c r="KR336" s="433">
        <f t="shared" si="2501"/>
        <v>0</v>
      </c>
      <c r="KS336" s="434">
        <f t="shared" si="2502"/>
        <v>0</v>
      </c>
      <c r="KT336" s="435"/>
      <c r="KU336" s="436"/>
    </row>
    <row r="337" ht="15.75" customHeight="1">
      <c r="A337" s="426">
        <v>7.0</v>
      </c>
      <c r="B337" s="427" t="s">
        <v>132</v>
      </c>
      <c r="C337" s="428" t="s">
        <v>121</v>
      </c>
      <c r="D337" s="428" t="s">
        <v>123</v>
      </c>
      <c r="E337" s="429">
        <f>ADHB!G337</f>
        <v>0</v>
      </c>
      <c r="F337" s="429"/>
      <c r="G337" s="429">
        <f t="shared" si="2413"/>
        <v>0</v>
      </c>
      <c r="H337" s="430"/>
      <c r="I337" s="429">
        <f t="shared" si="2414"/>
        <v>0</v>
      </c>
      <c r="J337" s="431"/>
      <c r="K337" s="432"/>
      <c r="L337" s="432"/>
      <c r="M337" s="429">
        <f t="shared" si="2415"/>
        <v>0</v>
      </c>
      <c r="N337" s="430">
        <v>0.294289866351475</v>
      </c>
      <c r="O337" s="433">
        <f t="shared" si="2416"/>
        <v>0</v>
      </c>
      <c r="P337" s="434">
        <f t="shared" si="2417"/>
        <v>0</v>
      </c>
      <c r="Q337" s="435"/>
      <c r="R337" s="426">
        <v>7.0</v>
      </c>
      <c r="S337" s="427" t="s">
        <v>132</v>
      </c>
      <c r="T337" s="428" t="s">
        <v>121</v>
      </c>
      <c r="U337" s="428" t="s">
        <v>123</v>
      </c>
      <c r="V337" s="429">
        <f>ADHB!X337</f>
        <v>0</v>
      </c>
      <c r="W337" s="429"/>
      <c r="X337" s="429">
        <f t="shared" si="2418"/>
        <v>0</v>
      </c>
      <c r="Y337" s="430"/>
      <c r="Z337" s="429">
        <f t="shared" si="2419"/>
        <v>0</v>
      </c>
      <c r="AA337" s="431"/>
      <c r="AB337" s="432"/>
      <c r="AC337" s="432"/>
      <c r="AD337" s="429">
        <f t="shared" si="2420"/>
        <v>0</v>
      </c>
      <c r="AE337" s="430">
        <v>0.294289866351475</v>
      </c>
      <c r="AF337" s="433">
        <f t="shared" si="2421"/>
        <v>0</v>
      </c>
      <c r="AG337" s="434">
        <f t="shared" si="2422"/>
        <v>0</v>
      </c>
      <c r="AH337" s="435"/>
      <c r="AI337" s="426">
        <v>7.0</v>
      </c>
      <c r="AJ337" s="427" t="s">
        <v>132</v>
      </c>
      <c r="AK337" s="428" t="s">
        <v>121</v>
      </c>
      <c r="AL337" s="428" t="s">
        <v>123</v>
      </c>
      <c r="AM337" s="429">
        <f>ADHB!AO337</f>
        <v>0</v>
      </c>
      <c r="AN337" s="429"/>
      <c r="AO337" s="429">
        <f t="shared" si="2423"/>
        <v>0</v>
      </c>
      <c r="AP337" s="430"/>
      <c r="AQ337" s="429">
        <f t="shared" si="2424"/>
        <v>0</v>
      </c>
      <c r="AR337" s="431"/>
      <c r="AS337" s="432"/>
      <c r="AT337" s="432"/>
      <c r="AU337" s="429">
        <f t="shared" si="2425"/>
        <v>0</v>
      </c>
      <c r="AV337" s="430">
        <v>0.294289866351475</v>
      </c>
      <c r="AW337" s="433">
        <f t="shared" si="2426"/>
        <v>0</v>
      </c>
      <c r="AX337" s="434">
        <f t="shared" si="2427"/>
        <v>0</v>
      </c>
      <c r="AY337" s="435"/>
      <c r="AZ337" s="426">
        <v>7.0</v>
      </c>
      <c r="BA337" s="427" t="s">
        <v>132</v>
      </c>
      <c r="BB337" s="428" t="s">
        <v>121</v>
      </c>
      <c r="BC337" s="428" t="s">
        <v>123</v>
      </c>
      <c r="BD337" s="429">
        <f>ADHB!BF337</f>
        <v>0</v>
      </c>
      <c r="BE337" s="429"/>
      <c r="BF337" s="429">
        <f t="shared" si="2428"/>
        <v>0</v>
      </c>
      <c r="BG337" s="430"/>
      <c r="BH337" s="429">
        <f t="shared" si="2429"/>
        <v>0</v>
      </c>
      <c r="BI337" s="431"/>
      <c r="BJ337" s="432"/>
      <c r="BK337" s="432"/>
      <c r="BL337" s="429">
        <f t="shared" si="2430"/>
        <v>0</v>
      </c>
      <c r="BM337" s="430">
        <v>0.294289866351475</v>
      </c>
      <c r="BN337" s="433">
        <f t="shared" si="2431"/>
        <v>0</v>
      </c>
      <c r="BO337" s="434">
        <f t="shared" si="2432"/>
        <v>0</v>
      </c>
      <c r="BP337" s="435"/>
      <c r="BQ337" s="426">
        <v>7.0</v>
      </c>
      <c r="BR337" s="427" t="s">
        <v>132</v>
      </c>
      <c r="BS337" s="428" t="s">
        <v>121</v>
      </c>
      <c r="BT337" s="428" t="s">
        <v>123</v>
      </c>
      <c r="BU337" s="429">
        <f>ADHB!BW337</f>
        <v>0</v>
      </c>
      <c r="BV337" s="429"/>
      <c r="BW337" s="429">
        <f t="shared" si="2433"/>
        <v>0</v>
      </c>
      <c r="BX337" s="430"/>
      <c r="BY337" s="429">
        <f t="shared" si="2434"/>
        <v>0</v>
      </c>
      <c r="BZ337" s="431"/>
      <c r="CA337" s="432"/>
      <c r="CB337" s="432"/>
      <c r="CC337" s="429">
        <f t="shared" si="2435"/>
        <v>0</v>
      </c>
      <c r="CD337" s="430">
        <v>0.294289866351475</v>
      </c>
      <c r="CE337" s="433">
        <f t="shared" si="2436"/>
        <v>0</v>
      </c>
      <c r="CF337" s="434">
        <f t="shared" si="2437"/>
        <v>0</v>
      </c>
      <c r="CG337" s="435"/>
      <c r="CH337" s="426">
        <v>7.0</v>
      </c>
      <c r="CI337" s="427" t="s">
        <v>132</v>
      </c>
      <c r="CJ337" s="428" t="s">
        <v>121</v>
      </c>
      <c r="CK337" s="428" t="s">
        <v>123</v>
      </c>
      <c r="CL337" s="429">
        <f>ADHB!CN337</f>
        <v>0</v>
      </c>
      <c r="CM337" s="429"/>
      <c r="CN337" s="429">
        <f t="shared" si="2438"/>
        <v>0</v>
      </c>
      <c r="CO337" s="430"/>
      <c r="CP337" s="429">
        <f t="shared" si="2439"/>
        <v>0</v>
      </c>
      <c r="CQ337" s="431"/>
      <c r="CR337" s="432"/>
      <c r="CS337" s="432"/>
      <c r="CT337" s="429">
        <f t="shared" si="2440"/>
        <v>0</v>
      </c>
      <c r="CU337" s="430">
        <v>0.294289866351475</v>
      </c>
      <c r="CV337" s="433">
        <f t="shared" si="2441"/>
        <v>0</v>
      </c>
      <c r="CW337" s="434">
        <f t="shared" si="2442"/>
        <v>0</v>
      </c>
      <c r="CX337" s="435"/>
      <c r="CY337" s="426">
        <v>7.0</v>
      </c>
      <c r="CZ337" s="427" t="s">
        <v>132</v>
      </c>
      <c r="DA337" s="428" t="s">
        <v>121</v>
      </c>
      <c r="DB337" s="428" t="s">
        <v>123</v>
      </c>
      <c r="DC337" s="429">
        <f>ADHB!DE337</f>
        <v>0</v>
      </c>
      <c r="DD337" s="429"/>
      <c r="DE337" s="429">
        <f t="shared" si="2443"/>
        <v>0</v>
      </c>
      <c r="DF337" s="430"/>
      <c r="DG337" s="429">
        <f t="shared" si="2444"/>
        <v>0</v>
      </c>
      <c r="DH337" s="431"/>
      <c r="DI337" s="432"/>
      <c r="DJ337" s="432"/>
      <c r="DK337" s="429">
        <f t="shared" si="2445"/>
        <v>0</v>
      </c>
      <c r="DL337" s="430">
        <v>0.294289866351475</v>
      </c>
      <c r="DM337" s="433">
        <f t="shared" si="2446"/>
        <v>0</v>
      </c>
      <c r="DN337" s="434">
        <f t="shared" si="2447"/>
        <v>0</v>
      </c>
      <c r="DO337" s="435"/>
      <c r="DP337" s="426">
        <v>7.0</v>
      </c>
      <c r="DQ337" s="427" t="s">
        <v>132</v>
      </c>
      <c r="DR337" s="428" t="s">
        <v>121</v>
      </c>
      <c r="DS337" s="428" t="s">
        <v>123</v>
      </c>
      <c r="DT337" s="429">
        <f>ADHB!DV337</f>
        <v>0</v>
      </c>
      <c r="DU337" s="429"/>
      <c r="DV337" s="429">
        <f t="shared" si="2448"/>
        <v>0</v>
      </c>
      <c r="DW337" s="430"/>
      <c r="DX337" s="429">
        <f t="shared" si="2449"/>
        <v>0</v>
      </c>
      <c r="DY337" s="431"/>
      <c r="DZ337" s="432"/>
      <c r="EA337" s="432"/>
      <c r="EB337" s="429">
        <f t="shared" si="2450"/>
        <v>0</v>
      </c>
      <c r="EC337" s="430">
        <v>0.294289866351475</v>
      </c>
      <c r="ED337" s="433">
        <f t="shared" si="2451"/>
        <v>0</v>
      </c>
      <c r="EE337" s="434">
        <f t="shared" si="2452"/>
        <v>0</v>
      </c>
      <c r="EF337" s="435"/>
      <c r="EG337" s="426">
        <v>7.0</v>
      </c>
      <c r="EH337" s="427" t="s">
        <v>132</v>
      </c>
      <c r="EI337" s="428" t="s">
        <v>121</v>
      </c>
      <c r="EJ337" s="428" t="s">
        <v>123</v>
      </c>
      <c r="EK337" s="429">
        <f>ADHB!EM337</f>
        <v>0</v>
      </c>
      <c r="EL337" s="429"/>
      <c r="EM337" s="429">
        <f t="shared" si="2453"/>
        <v>0</v>
      </c>
      <c r="EN337" s="430"/>
      <c r="EO337" s="429">
        <f t="shared" si="2454"/>
        <v>0</v>
      </c>
      <c r="EP337" s="431"/>
      <c r="EQ337" s="432"/>
      <c r="ER337" s="432"/>
      <c r="ES337" s="429">
        <f t="shared" si="2455"/>
        <v>0</v>
      </c>
      <c r="ET337" s="430">
        <v>0.294289866351475</v>
      </c>
      <c r="EU337" s="433">
        <f t="shared" si="2456"/>
        <v>0</v>
      </c>
      <c r="EV337" s="434">
        <f t="shared" si="2457"/>
        <v>0</v>
      </c>
      <c r="EW337" s="435"/>
      <c r="EX337" s="426">
        <v>7.0</v>
      </c>
      <c r="EY337" s="427" t="s">
        <v>132</v>
      </c>
      <c r="EZ337" s="428" t="s">
        <v>121</v>
      </c>
      <c r="FA337" s="428" t="s">
        <v>123</v>
      </c>
      <c r="FB337" s="429">
        <f>ADHB!FD337</f>
        <v>0</v>
      </c>
      <c r="FC337" s="429"/>
      <c r="FD337" s="429">
        <f t="shared" si="2458"/>
        <v>0</v>
      </c>
      <c r="FE337" s="430"/>
      <c r="FF337" s="429">
        <f t="shared" si="2459"/>
        <v>0</v>
      </c>
      <c r="FG337" s="431"/>
      <c r="FH337" s="432"/>
      <c r="FI337" s="432"/>
      <c r="FJ337" s="429">
        <f t="shared" si="2460"/>
        <v>0</v>
      </c>
      <c r="FK337" s="430">
        <v>0.294289866351475</v>
      </c>
      <c r="FL337" s="433">
        <f t="shared" si="2461"/>
        <v>0</v>
      </c>
      <c r="FM337" s="434">
        <f t="shared" si="2462"/>
        <v>0</v>
      </c>
      <c r="FN337" s="435"/>
      <c r="FO337" s="426">
        <v>7.0</v>
      </c>
      <c r="FP337" s="427" t="s">
        <v>132</v>
      </c>
      <c r="FQ337" s="428" t="s">
        <v>121</v>
      </c>
      <c r="FR337" s="428" t="s">
        <v>123</v>
      </c>
      <c r="FS337" s="429">
        <f>ADHB!FU337</f>
        <v>0</v>
      </c>
      <c r="FT337" s="429"/>
      <c r="FU337" s="429">
        <f t="shared" si="2463"/>
        <v>0</v>
      </c>
      <c r="FV337" s="430"/>
      <c r="FW337" s="429">
        <f t="shared" si="2464"/>
        <v>0</v>
      </c>
      <c r="FX337" s="431"/>
      <c r="FY337" s="432"/>
      <c r="FZ337" s="432"/>
      <c r="GA337" s="429">
        <f t="shared" si="2465"/>
        <v>0</v>
      </c>
      <c r="GB337" s="430">
        <v>0.294289866351475</v>
      </c>
      <c r="GC337" s="433">
        <f t="shared" si="2466"/>
        <v>0</v>
      </c>
      <c r="GD337" s="434">
        <f t="shared" si="2467"/>
        <v>0</v>
      </c>
      <c r="GE337" s="435"/>
      <c r="GF337" s="426">
        <v>7.0</v>
      </c>
      <c r="GG337" s="427" t="s">
        <v>132</v>
      </c>
      <c r="GH337" s="428" t="s">
        <v>121</v>
      </c>
      <c r="GI337" s="428" t="s">
        <v>123</v>
      </c>
      <c r="GJ337" s="429">
        <f>ADHB!GL337</f>
        <v>0</v>
      </c>
      <c r="GK337" s="429"/>
      <c r="GL337" s="429">
        <f t="shared" si="2468"/>
        <v>0</v>
      </c>
      <c r="GM337" s="430"/>
      <c r="GN337" s="429">
        <f t="shared" si="2469"/>
        <v>0</v>
      </c>
      <c r="GO337" s="431"/>
      <c r="GP337" s="432"/>
      <c r="GQ337" s="432"/>
      <c r="GR337" s="429">
        <f t="shared" si="2470"/>
        <v>0</v>
      </c>
      <c r="GS337" s="430">
        <v>0.294289866351475</v>
      </c>
      <c r="GT337" s="433">
        <f t="shared" si="2471"/>
        <v>0</v>
      </c>
      <c r="GU337" s="434">
        <f t="shared" si="2472"/>
        <v>0</v>
      </c>
      <c r="GV337" s="435"/>
      <c r="GW337" s="426">
        <v>7.0</v>
      </c>
      <c r="GX337" s="427" t="s">
        <v>132</v>
      </c>
      <c r="GY337" s="428" t="s">
        <v>121</v>
      </c>
      <c r="GZ337" s="428" t="s">
        <v>123</v>
      </c>
      <c r="HA337" s="429">
        <f>ADHB!HC337</f>
        <v>0</v>
      </c>
      <c r="HB337" s="429"/>
      <c r="HC337" s="429">
        <f t="shared" si="2473"/>
        <v>0</v>
      </c>
      <c r="HD337" s="430"/>
      <c r="HE337" s="429">
        <f t="shared" si="2474"/>
        <v>0</v>
      </c>
      <c r="HF337" s="431"/>
      <c r="HG337" s="432"/>
      <c r="HH337" s="432"/>
      <c r="HI337" s="429">
        <f t="shared" si="2475"/>
        <v>0</v>
      </c>
      <c r="HJ337" s="430">
        <v>0.294289866351475</v>
      </c>
      <c r="HK337" s="433">
        <f t="shared" si="2476"/>
        <v>0</v>
      </c>
      <c r="HL337" s="434">
        <f t="shared" si="2477"/>
        <v>0</v>
      </c>
      <c r="HM337" s="435"/>
      <c r="HN337" s="426">
        <v>7.0</v>
      </c>
      <c r="HO337" s="427" t="s">
        <v>132</v>
      </c>
      <c r="HP337" s="428" t="s">
        <v>121</v>
      </c>
      <c r="HQ337" s="428" t="s">
        <v>123</v>
      </c>
      <c r="HR337" s="429">
        <f>ADHB!HT337</f>
        <v>0</v>
      </c>
      <c r="HS337" s="429"/>
      <c r="HT337" s="429">
        <f t="shared" si="2478"/>
        <v>0</v>
      </c>
      <c r="HU337" s="430"/>
      <c r="HV337" s="429">
        <f t="shared" si="2479"/>
        <v>0</v>
      </c>
      <c r="HW337" s="431"/>
      <c r="HX337" s="432"/>
      <c r="HY337" s="432"/>
      <c r="HZ337" s="429">
        <f t="shared" si="2480"/>
        <v>0</v>
      </c>
      <c r="IA337" s="430">
        <v>0.294289866351475</v>
      </c>
      <c r="IB337" s="433">
        <f t="shared" si="2481"/>
        <v>0</v>
      </c>
      <c r="IC337" s="434">
        <f t="shared" si="2482"/>
        <v>0</v>
      </c>
      <c r="ID337" s="435"/>
      <c r="IE337" s="426">
        <v>7.0</v>
      </c>
      <c r="IF337" s="427" t="s">
        <v>132</v>
      </c>
      <c r="IG337" s="428" t="s">
        <v>121</v>
      </c>
      <c r="IH337" s="428" t="s">
        <v>123</v>
      </c>
      <c r="II337" s="429">
        <f>ADHB!IK337</f>
        <v>0</v>
      </c>
      <c r="IJ337" s="429"/>
      <c r="IK337" s="429">
        <f t="shared" si="2483"/>
        <v>0</v>
      </c>
      <c r="IL337" s="430"/>
      <c r="IM337" s="429">
        <f t="shared" si="2484"/>
        <v>0</v>
      </c>
      <c r="IN337" s="431"/>
      <c r="IO337" s="432"/>
      <c r="IP337" s="432"/>
      <c r="IQ337" s="429">
        <f t="shared" si="2485"/>
        <v>0</v>
      </c>
      <c r="IR337" s="430">
        <v>0.294289866351475</v>
      </c>
      <c r="IS337" s="433">
        <f t="shared" si="2486"/>
        <v>0</v>
      </c>
      <c r="IT337" s="434">
        <f t="shared" si="2487"/>
        <v>0</v>
      </c>
      <c r="IU337" s="435"/>
      <c r="IV337" s="426">
        <v>7.0</v>
      </c>
      <c r="IW337" s="427" t="s">
        <v>132</v>
      </c>
      <c r="IX337" s="428" t="s">
        <v>121</v>
      </c>
      <c r="IY337" s="428" t="s">
        <v>123</v>
      </c>
      <c r="IZ337" s="429">
        <f>ADHB!JB337</f>
        <v>0</v>
      </c>
      <c r="JA337" s="429"/>
      <c r="JB337" s="429">
        <f t="shared" si="2488"/>
        <v>0</v>
      </c>
      <c r="JC337" s="430"/>
      <c r="JD337" s="429">
        <f t="shared" si="2489"/>
        <v>0</v>
      </c>
      <c r="JE337" s="431"/>
      <c r="JF337" s="432"/>
      <c r="JG337" s="432"/>
      <c r="JH337" s="429">
        <f t="shared" si="2490"/>
        <v>0</v>
      </c>
      <c r="JI337" s="430">
        <v>0.294289866351475</v>
      </c>
      <c r="JJ337" s="433">
        <f t="shared" si="2491"/>
        <v>0</v>
      </c>
      <c r="JK337" s="434">
        <f t="shared" si="2492"/>
        <v>0</v>
      </c>
      <c r="JL337" s="435"/>
      <c r="JM337" s="426">
        <v>7.0</v>
      </c>
      <c r="JN337" s="427" t="s">
        <v>132</v>
      </c>
      <c r="JO337" s="428" t="s">
        <v>121</v>
      </c>
      <c r="JP337" s="428" t="s">
        <v>123</v>
      </c>
      <c r="JQ337" s="429">
        <f>ADHB!JS337</f>
        <v>0</v>
      </c>
      <c r="JR337" s="429"/>
      <c r="JS337" s="429">
        <f t="shared" si="2493"/>
        <v>0</v>
      </c>
      <c r="JT337" s="430"/>
      <c r="JU337" s="429">
        <f t="shared" si="2494"/>
        <v>0</v>
      </c>
      <c r="JV337" s="431"/>
      <c r="JW337" s="432"/>
      <c r="JX337" s="432"/>
      <c r="JY337" s="429">
        <f t="shared" si="2495"/>
        <v>0</v>
      </c>
      <c r="JZ337" s="430">
        <v>0.294289866351475</v>
      </c>
      <c r="KA337" s="433">
        <f t="shared" si="2496"/>
        <v>0</v>
      </c>
      <c r="KB337" s="434">
        <f t="shared" si="2497"/>
        <v>0</v>
      </c>
      <c r="KC337" s="435"/>
      <c r="KD337" s="426">
        <v>7.0</v>
      </c>
      <c r="KE337" s="427" t="s">
        <v>132</v>
      </c>
      <c r="KF337" s="428" t="s">
        <v>121</v>
      </c>
      <c r="KG337" s="428" t="s">
        <v>123</v>
      </c>
      <c r="KH337" s="429">
        <f>ADHB!KJ337</f>
        <v>0</v>
      </c>
      <c r="KI337" s="429"/>
      <c r="KJ337" s="429">
        <f t="shared" si="2498"/>
        <v>0</v>
      </c>
      <c r="KK337" s="430"/>
      <c r="KL337" s="429">
        <f t="shared" si="2499"/>
        <v>0</v>
      </c>
      <c r="KM337" s="431"/>
      <c r="KN337" s="432"/>
      <c r="KO337" s="432"/>
      <c r="KP337" s="429">
        <f t="shared" si="2500"/>
        <v>0</v>
      </c>
      <c r="KQ337" s="430">
        <v>0.294289866351475</v>
      </c>
      <c r="KR337" s="433">
        <f t="shared" si="2501"/>
        <v>0</v>
      </c>
      <c r="KS337" s="434">
        <f t="shared" si="2502"/>
        <v>0</v>
      </c>
      <c r="KT337" s="435"/>
      <c r="KU337" s="436"/>
    </row>
    <row r="338" ht="15.75" customHeight="1">
      <c r="A338" s="426">
        <v>8.0</v>
      </c>
      <c r="B338" s="427" t="s">
        <v>132</v>
      </c>
      <c r="C338" s="428" t="s">
        <v>121</v>
      </c>
      <c r="D338" s="428" t="s">
        <v>123</v>
      </c>
      <c r="E338" s="429">
        <f>ADHB!G338</f>
        <v>0</v>
      </c>
      <c r="F338" s="429"/>
      <c r="G338" s="429">
        <f t="shared" si="2413"/>
        <v>0</v>
      </c>
      <c r="H338" s="430"/>
      <c r="I338" s="429">
        <f t="shared" si="2414"/>
        <v>0</v>
      </c>
      <c r="J338" s="431"/>
      <c r="K338" s="432"/>
      <c r="L338" s="432"/>
      <c r="M338" s="429">
        <f t="shared" si="2415"/>
        <v>0</v>
      </c>
      <c r="N338" s="430">
        <v>0.294289866351475</v>
      </c>
      <c r="O338" s="433">
        <f t="shared" si="2416"/>
        <v>0</v>
      </c>
      <c r="P338" s="434">
        <f t="shared" si="2417"/>
        <v>0</v>
      </c>
      <c r="Q338" s="435"/>
      <c r="R338" s="426">
        <v>8.0</v>
      </c>
      <c r="S338" s="427" t="s">
        <v>132</v>
      </c>
      <c r="T338" s="428" t="s">
        <v>121</v>
      </c>
      <c r="U338" s="428" t="s">
        <v>123</v>
      </c>
      <c r="V338" s="429">
        <f>ADHB!X338</f>
        <v>0</v>
      </c>
      <c r="W338" s="429"/>
      <c r="X338" s="429">
        <f t="shared" si="2418"/>
        <v>0</v>
      </c>
      <c r="Y338" s="430"/>
      <c r="Z338" s="429">
        <f t="shared" si="2419"/>
        <v>0</v>
      </c>
      <c r="AA338" s="431"/>
      <c r="AB338" s="432"/>
      <c r="AC338" s="432"/>
      <c r="AD338" s="429">
        <f t="shared" si="2420"/>
        <v>0</v>
      </c>
      <c r="AE338" s="430">
        <v>0.294289866351475</v>
      </c>
      <c r="AF338" s="433">
        <f t="shared" si="2421"/>
        <v>0</v>
      </c>
      <c r="AG338" s="434">
        <f t="shared" si="2422"/>
        <v>0</v>
      </c>
      <c r="AH338" s="435"/>
      <c r="AI338" s="426">
        <v>8.0</v>
      </c>
      <c r="AJ338" s="427" t="s">
        <v>132</v>
      </c>
      <c r="AK338" s="428" t="s">
        <v>121</v>
      </c>
      <c r="AL338" s="428" t="s">
        <v>123</v>
      </c>
      <c r="AM338" s="429">
        <f>ADHB!AO338</f>
        <v>0</v>
      </c>
      <c r="AN338" s="429"/>
      <c r="AO338" s="429">
        <f t="shared" si="2423"/>
        <v>0</v>
      </c>
      <c r="AP338" s="430"/>
      <c r="AQ338" s="429">
        <f t="shared" si="2424"/>
        <v>0</v>
      </c>
      <c r="AR338" s="431"/>
      <c r="AS338" s="432"/>
      <c r="AT338" s="432"/>
      <c r="AU338" s="429">
        <f t="shared" si="2425"/>
        <v>0</v>
      </c>
      <c r="AV338" s="430">
        <v>0.294289866351475</v>
      </c>
      <c r="AW338" s="433">
        <f t="shared" si="2426"/>
        <v>0</v>
      </c>
      <c r="AX338" s="434">
        <f t="shared" si="2427"/>
        <v>0</v>
      </c>
      <c r="AY338" s="435"/>
      <c r="AZ338" s="426">
        <v>8.0</v>
      </c>
      <c r="BA338" s="427" t="s">
        <v>132</v>
      </c>
      <c r="BB338" s="428" t="s">
        <v>121</v>
      </c>
      <c r="BC338" s="428" t="s">
        <v>123</v>
      </c>
      <c r="BD338" s="429">
        <f>ADHB!BF338</f>
        <v>0</v>
      </c>
      <c r="BE338" s="429"/>
      <c r="BF338" s="429">
        <f t="shared" si="2428"/>
        <v>0</v>
      </c>
      <c r="BG338" s="430"/>
      <c r="BH338" s="429">
        <f t="shared" si="2429"/>
        <v>0</v>
      </c>
      <c r="BI338" s="431"/>
      <c r="BJ338" s="432"/>
      <c r="BK338" s="432"/>
      <c r="BL338" s="429">
        <f t="shared" si="2430"/>
        <v>0</v>
      </c>
      <c r="BM338" s="430">
        <v>0.294289866351475</v>
      </c>
      <c r="BN338" s="433">
        <f t="shared" si="2431"/>
        <v>0</v>
      </c>
      <c r="BO338" s="434">
        <f t="shared" si="2432"/>
        <v>0</v>
      </c>
      <c r="BP338" s="435"/>
      <c r="BQ338" s="426">
        <v>8.0</v>
      </c>
      <c r="BR338" s="427" t="s">
        <v>132</v>
      </c>
      <c r="BS338" s="428" t="s">
        <v>121</v>
      </c>
      <c r="BT338" s="428" t="s">
        <v>123</v>
      </c>
      <c r="BU338" s="429">
        <f>ADHB!BW338</f>
        <v>0</v>
      </c>
      <c r="BV338" s="429"/>
      <c r="BW338" s="429">
        <f t="shared" si="2433"/>
        <v>0</v>
      </c>
      <c r="BX338" s="430"/>
      <c r="BY338" s="429">
        <f t="shared" si="2434"/>
        <v>0</v>
      </c>
      <c r="BZ338" s="431"/>
      <c r="CA338" s="432"/>
      <c r="CB338" s="432"/>
      <c r="CC338" s="429">
        <f t="shared" si="2435"/>
        <v>0</v>
      </c>
      <c r="CD338" s="430">
        <v>0.294289866351475</v>
      </c>
      <c r="CE338" s="433">
        <f t="shared" si="2436"/>
        <v>0</v>
      </c>
      <c r="CF338" s="434">
        <f t="shared" si="2437"/>
        <v>0</v>
      </c>
      <c r="CG338" s="435"/>
      <c r="CH338" s="426">
        <v>8.0</v>
      </c>
      <c r="CI338" s="427" t="s">
        <v>132</v>
      </c>
      <c r="CJ338" s="428" t="s">
        <v>121</v>
      </c>
      <c r="CK338" s="428" t="s">
        <v>123</v>
      </c>
      <c r="CL338" s="429">
        <f>ADHB!CN338</f>
        <v>0</v>
      </c>
      <c r="CM338" s="429"/>
      <c r="CN338" s="429">
        <f t="shared" si="2438"/>
        <v>0</v>
      </c>
      <c r="CO338" s="430"/>
      <c r="CP338" s="429">
        <f t="shared" si="2439"/>
        <v>0</v>
      </c>
      <c r="CQ338" s="431"/>
      <c r="CR338" s="432"/>
      <c r="CS338" s="432"/>
      <c r="CT338" s="429">
        <f t="shared" si="2440"/>
        <v>0</v>
      </c>
      <c r="CU338" s="430">
        <v>0.294289866351475</v>
      </c>
      <c r="CV338" s="433">
        <f t="shared" si="2441"/>
        <v>0</v>
      </c>
      <c r="CW338" s="434">
        <f t="shared" si="2442"/>
        <v>0</v>
      </c>
      <c r="CX338" s="435"/>
      <c r="CY338" s="426">
        <v>8.0</v>
      </c>
      <c r="CZ338" s="427" t="s">
        <v>132</v>
      </c>
      <c r="DA338" s="428" t="s">
        <v>121</v>
      </c>
      <c r="DB338" s="428" t="s">
        <v>123</v>
      </c>
      <c r="DC338" s="429">
        <f>ADHB!DE338</f>
        <v>0</v>
      </c>
      <c r="DD338" s="429"/>
      <c r="DE338" s="429">
        <f t="shared" si="2443"/>
        <v>0</v>
      </c>
      <c r="DF338" s="430"/>
      <c r="DG338" s="429">
        <f t="shared" si="2444"/>
        <v>0</v>
      </c>
      <c r="DH338" s="431"/>
      <c r="DI338" s="432"/>
      <c r="DJ338" s="432"/>
      <c r="DK338" s="429">
        <f t="shared" si="2445"/>
        <v>0</v>
      </c>
      <c r="DL338" s="430">
        <v>0.294289866351475</v>
      </c>
      <c r="DM338" s="433">
        <f t="shared" si="2446"/>
        <v>0</v>
      </c>
      <c r="DN338" s="434">
        <f t="shared" si="2447"/>
        <v>0</v>
      </c>
      <c r="DO338" s="435"/>
      <c r="DP338" s="426">
        <v>8.0</v>
      </c>
      <c r="DQ338" s="427" t="s">
        <v>132</v>
      </c>
      <c r="DR338" s="428" t="s">
        <v>121</v>
      </c>
      <c r="DS338" s="428" t="s">
        <v>123</v>
      </c>
      <c r="DT338" s="429">
        <f>ADHB!DV338</f>
        <v>0</v>
      </c>
      <c r="DU338" s="429"/>
      <c r="DV338" s="429">
        <f t="shared" si="2448"/>
        <v>0</v>
      </c>
      <c r="DW338" s="430"/>
      <c r="DX338" s="429">
        <f t="shared" si="2449"/>
        <v>0</v>
      </c>
      <c r="DY338" s="431"/>
      <c r="DZ338" s="432"/>
      <c r="EA338" s="432"/>
      <c r="EB338" s="429">
        <f t="shared" si="2450"/>
        <v>0</v>
      </c>
      <c r="EC338" s="430">
        <v>0.294289866351475</v>
      </c>
      <c r="ED338" s="433">
        <f t="shared" si="2451"/>
        <v>0</v>
      </c>
      <c r="EE338" s="434">
        <f t="shared" si="2452"/>
        <v>0</v>
      </c>
      <c r="EF338" s="435"/>
      <c r="EG338" s="426">
        <v>8.0</v>
      </c>
      <c r="EH338" s="427" t="s">
        <v>132</v>
      </c>
      <c r="EI338" s="428" t="s">
        <v>121</v>
      </c>
      <c r="EJ338" s="428" t="s">
        <v>123</v>
      </c>
      <c r="EK338" s="429">
        <f>ADHB!EM338</f>
        <v>0</v>
      </c>
      <c r="EL338" s="429"/>
      <c r="EM338" s="429">
        <f t="shared" si="2453"/>
        <v>0</v>
      </c>
      <c r="EN338" s="430"/>
      <c r="EO338" s="429">
        <f t="shared" si="2454"/>
        <v>0</v>
      </c>
      <c r="EP338" s="431"/>
      <c r="EQ338" s="432"/>
      <c r="ER338" s="432"/>
      <c r="ES338" s="429">
        <f t="shared" si="2455"/>
        <v>0</v>
      </c>
      <c r="ET338" s="430">
        <v>0.294289866351475</v>
      </c>
      <c r="EU338" s="433">
        <f t="shared" si="2456"/>
        <v>0</v>
      </c>
      <c r="EV338" s="434">
        <f t="shared" si="2457"/>
        <v>0</v>
      </c>
      <c r="EW338" s="435"/>
      <c r="EX338" s="426">
        <v>8.0</v>
      </c>
      <c r="EY338" s="427" t="s">
        <v>132</v>
      </c>
      <c r="EZ338" s="428" t="s">
        <v>121</v>
      </c>
      <c r="FA338" s="428" t="s">
        <v>123</v>
      </c>
      <c r="FB338" s="429">
        <f>ADHB!FD338</f>
        <v>0</v>
      </c>
      <c r="FC338" s="429"/>
      <c r="FD338" s="429">
        <f t="shared" si="2458"/>
        <v>0</v>
      </c>
      <c r="FE338" s="430"/>
      <c r="FF338" s="429">
        <f t="shared" si="2459"/>
        <v>0</v>
      </c>
      <c r="FG338" s="431"/>
      <c r="FH338" s="432"/>
      <c r="FI338" s="432"/>
      <c r="FJ338" s="429">
        <f t="shared" si="2460"/>
        <v>0</v>
      </c>
      <c r="FK338" s="430">
        <v>0.294289866351475</v>
      </c>
      <c r="FL338" s="433">
        <f t="shared" si="2461"/>
        <v>0</v>
      </c>
      <c r="FM338" s="434">
        <f t="shared" si="2462"/>
        <v>0</v>
      </c>
      <c r="FN338" s="435"/>
      <c r="FO338" s="426">
        <v>8.0</v>
      </c>
      <c r="FP338" s="427" t="s">
        <v>132</v>
      </c>
      <c r="FQ338" s="428" t="s">
        <v>121</v>
      </c>
      <c r="FR338" s="428" t="s">
        <v>123</v>
      </c>
      <c r="FS338" s="429">
        <f>ADHB!FU338</f>
        <v>0</v>
      </c>
      <c r="FT338" s="429"/>
      <c r="FU338" s="429">
        <f t="shared" si="2463"/>
        <v>0</v>
      </c>
      <c r="FV338" s="430"/>
      <c r="FW338" s="429">
        <f t="shared" si="2464"/>
        <v>0</v>
      </c>
      <c r="FX338" s="431"/>
      <c r="FY338" s="432"/>
      <c r="FZ338" s="432"/>
      <c r="GA338" s="429">
        <f t="shared" si="2465"/>
        <v>0</v>
      </c>
      <c r="GB338" s="430">
        <v>0.294289866351475</v>
      </c>
      <c r="GC338" s="433">
        <f t="shared" si="2466"/>
        <v>0</v>
      </c>
      <c r="GD338" s="434">
        <f t="shared" si="2467"/>
        <v>0</v>
      </c>
      <c r="GE338" s="435"/>
      <c r="GF338" s="426">
        <v>8.0</v>
      </c>
      <c r="GG338" s="427" t="s">
        <v>132</v>
      </c>
      <c r="GH338" s="428" t="s">
        <v>121</v>
      </c>
      <c r="GI338" s="428" t="s">
        <v>123</v>
      </c>
      <c r="GJ338" s="429">
        <f>ADHB!GL338</f>
        <v>0</v>
      </c>
      <c r="GK338" s="429"/>
      <c r="GL338" s="429">
        <f t="shared" si="2468"/>
        <v>0</v>
      </c>
      <c r="GM338" s="430"/>
      <c r="GN338" s="429">
        <f t="shared" si="2469"/>
        <v>0</v>
      </c>
      <c r="GO338" s="431"/>
      <c r="GP338" s="432"/>
      <c r="GQ338" s="432"/>
      <c r="GR338" s="429">
        <f t="shared" si="2470"/>
        <v>0</v>
      </c>
      <c r="GS338" s="430">
        <v>0.294289866351475</v>
      </c>
      <c r="GT338" s="433">
        <f t="shared" si="2471"/>
        <v>0</v>
      </c>
      <c r="GU338" s="434">
        <f t="shared" si="2472"/>
        <v>0</v>
      </c>
      <c r="GV338" s="435"/>
      <c r="GW338" s="426">
        <v>8.0</v>
      </c>
      <c r="GX338" s="427" t="s">
        <v>132</v>
      </c>
      <c r="GY338" s="428" t="s">
        <v>121</v>
      </c>
      <c r="GZ338" s="428" t="s">
        <v>123</v>
      </c>
      <c r="HA338" s="429">
        <f>ADHB!HC338</f>
        <v>0</v>
      </c>
      <c r="HB338" s="429"/>
      <c r="HC338" s="429">
        <f t="shared" si="2473"/>
        <v>0</v>
      </c>
      <c r="HD338" s="430"/>
      <c r="HE338" s="429">
        <f t="shared" si="2474"/>
        <v>0</v>
      </c>
      <c r="HF338" s="431"/>
      <c r="HG338" s="432"/>
      <c r="HH338" s="432"/>
      <c r="HI338" s="429">
        <f t="shared" si="2475"/>
        <v>0</v>
      </c>
      <c r="HJ338" s="430">
        <v>0.294289866351475</v>
      </c>
      <c r="HK338" s="433">
        <f t="shared" si="2476"/>
        <v>0</v>
      </c>
      <c r="HL338" s="434">
        <f t="shared" si="2477"/>
        <v>0</v>
      </c>
      <c r="HM338" s="435"/>
      <c r="HN338" s="426">
        <v>8.0</v>
      </c>
      <c r="HO338" s="427" t="s">
        <v>132</v>
      </c>
      <c r="HP338" s="428" t="s">
        <v>121</v>
      </c>
      <c r="HQ338" s="428" t="s">
        <v>123</v>
      </c>
      <c r="HR338" s="429">
        <f>ADHB!HT338</f>
        <v>0</v>
      </c>
      <c r="HS338" s="429"/>
      <c r="HT338" s="429">
        <f t="shared" si="2478"/>
        <v>0</v>
      </c>
      <c r="HU338" s="430"/>
      <c r="HV338" s="429">
        <f t="shared" si="2479"/>
        <v>0</v>
      </c>
      <c r="HW338" s="431"/>
      <c r="HX338" s="432"/>
      <c r="HY338" s="432"/>
      <c r="HZ338" s="429">
        <f t="shared" si="2480"/>
        <v>0</v>
      </c>
      <c r="IA338" s="430">
        <v>0.294289866351475</v>
      </c>
      <c r="IB338" s="433">
        <f t="shared" si="2481"/>
        <v>0</v>
      </c>
      <c r="IC338" s="434">
        <f t="shared" si="2482"/>
        <v>0</v>
      </c>
      <c r="ID338" s="435"/>
      <c r="IE338" s="426">
        <v>8.0</v>
      </c>
      <c r="IF338" s="427" t="s">
        <v>132</v>
      </c>
      <c r="IG338" s="428" t="s">
        <v>121</v>
      </c>
      <c r="IH338" s="428" t="s">
        <v>123</v>
      </c>
      <c r="II338" s="429">
        <f>ADHB!IK338</f>
        <v>0</v>
      </c>
      <c r="IJ338" s="429"/>
      <c r="IK338" s="429">
        <f t="shared" si="2483"/>
        <v>0</v>
      </c>
      <c r="IL338" s="430"/>
      <c r="IM338" s="429">
        <f t="shared" si="2484"/>
        <v>0</v>
      </c>
      <c r="IN338" s="431"/>
      <c r="IO338" s="432"/>
      <c r="IP338" s="432"/>
      <c r="IQ338" s="429">
        <f t="shared" si="2485"/>
        <v>0</v>
      </c>
      <c r="IR338" s="430">
        <v>0.294289866351475</v>
      </c>
      <c r="IS338" s="433">
        <f t="shared" si="2486"/>
        <v>0</v>
      </c>
      <c r="IT338" s="434">
        <f t="shared" si="2487"/>
        <v>0</v>
      </c>
      <c r="IU338" s="435"/>
      <c r="IV338" s="426">
        <v>8.0</v>
      </c>
      <c r="IW338" s="427" t="s">
        <v>132</v>
      </c>
      <c r="IX338" s="428" t="s">
        <v>121</v>
      </c>
      <c r="IY338" s="428" t="s">
        <v>123</v>
      </c>
      <c r="IZ338" s="429">
        <f>ADHB!JB338</f>
        <v>0</v>
      </c>
      <c r="JA338" s="429"/>
      <c r="JB338" s="429">
        <f t="shared" si="2488"/>
        <v>0</v>
      </c>
      <c r="JC338" s="430"/>
      <c r="JD338" s="429">
        <f t="shared" si="2489"/>
        <v>0</v>
      </c>
      <c r="JE338" s="431"/>
      <c r="JF338" s="432"/>
      <c r="JG338" s="432"/>
      <c r="JH338" s="429">
        <f t="shared" si="2490"/>
        <v>0</v>
      </c>
      <c r="JI338" s="430">
        <v>0.294289866351475</v>
      </c>
      <c r="JJ338" s="433">
        <f t="shared" si="2491"/>
        <v>0</v>
      </c>
      <c r="JK338" s="434">
        <f t="shared" si="2492"/>
        <v>0</v>
      </c>
      <c r="JL338" s="435"/>
      <c r="JM338" s="426">
        <v>8.0</v>
      </c>
      <c r="JN338" s="427" t="s">
        <v>132</v>
      </c>
      <c r="JO338" s="428" t="s">
        <v>121</v>
      </c>
      <c r="JP338" s="428" t="s">
        <v>123</v>
      </c>
      <c r="JQ338" s="429">
        <f>ADHB!JS338</f>
        <v>0</v>
      </c>
      <c r="JR338" s="429"/>
      <c r="JS338" s="429">
        <f t="shared" si="2493"/>
        <v>0</v>
      </c>
      <c r="JT338" s="430"/>
      <c r="JU338" s="429">
        <f t="shared" si="2494"/>
        <v>0</v>
      </c>
      <c r="JV338" s="431"/>
      <c r="JW338" s="432"/>
      <c r="JX338" s="432"/>
      <c r="JY338" s="429">
        <f t="shared" si="2495"/>
        <v>0</v>
      </c>
      <c r="JZ338" s="430">
        <v>0.294289866351475</v>
      </c>
      <c r="KA338" s="433">
        <f t="shared" si="2496"/>
        <v>0</v>
      </c>
      <c r="KB338" s="434">
        <f t="shared" si="2497"/>
        <v>0</v>
      </c>
      <c r="KC338" s="435"/>
      <c r="KD338" s="426">
        <v>8.0</v>
      </c>
      <c r="KE338" s="427" t="s">
        <v>132</v>
      </c>
      <c r="KF338" s="428" t="s">
        <v>121</v>
      </c>
      <c r="KG338" s="428" t="s">
        <v>123</v>
      </c>
      <c r="KH338" s="429">
        <f>ADHB!KJ338</f>
        <v>0</v>
      </c>
      <c r="KI338" s="429"/>
      <c r="KJ338" s="429">
        <f t="shared" si="2498"/>
        <v>0</v>
      </c>
      <c r="KK338" s="430"/>
      <c r="KL338" s="429">
        <f t="shared" si="2499"/>
        <v>0</v>
      </c>
      <c r="KM338" s="431"/>
      <c r="KN338" s="432"/>
      <c r="KO338" s="432"/>
      <c r="KP338" s="429">
        <f t="shared" si="2500"/>
        <v>0</v>
      </c>
      <c r="KQ338" s="430">
        <v>0.294289866351475</v>
      </c>
      <c r="KR338" s="433">
        <f t="shared" si="2501"/>
        <v>0</v>
      </c>
      <c r="KS338" s="434">
        <f t="shared" si="2502"/>
        <v>0</v>
      </c>
      <c r="KT338" s="435"/>
      <c r="KU338" s="436"/>
    </row>
    <row r="339" ht="15.75" customHeight="1">
      <c r="A339" s="426">
        <v>9.0</v>
      </c>
      <c r="B339" s="427" t="s">
        <v>132</v>
      </c>
      <c r="C339" s="428" t="s">
        <v>121</v>
      </c>
      <c r="D339" s="428" t="s">
        <v>123</v>
      </c>
      <c r="E339" s="429">
        <f>ADHB!G339</f>
        <v>0</v>
      </c>
      <c r="F339" s="429"/>
      <c r="G339" s="429">
        <f t="shared" si="2413"/>
        <v>0</v>
      </c>
      <c r="H339" s="430"/>
      <c r="I339" s="429">
        <f t="shared" si="2414"/>
        <v>0</v>
      </c>
      <c r="J339" s="431"/>
      <c r="K339" s="432"/>
      <c r="L339" s="432"/>
      <c r="M339" s="429">
        <f t="shared" si="2415"/>
        <v>0</v>
      </c>
      <c r="N339" s="430">
        <v>0.294289866351475</v>
      </c>
      <c r="O339" s="433">
        <f t="shared" si="2416"/>
        <v>0</v>
      </c>
      <c r="P339" s="434">
        <f t="shared" si="2417"/>
        <v>0</v>
      </c>
      <c r="Q339" s="435"/>
      <c r="R339" s="426">
        <v>9.0</v>
      </c>
      <c r="S339" s="427" t="s">
        <v>132</v>
      </c>
      <c r="T339" s="428" t="s">
        <v>121</v>
      </c>
      <c r="U339" s="428" t="s">
        <v>123</v>
      </c>
      <c r="V339" s="429">
        <f>ADHB!X339</f>
        <v>0</v>
      </c>
      <c r="W339" s="429"/>
      <c r="X339" s="429">
        <f t="shared" si="2418"/>
        <v>0</v>
      </c>
      <c r="Y339" s="430"/>
      <c r="Z339" s="429">
        <f t="shared" si="2419"/>
        <v>0</v>
      </c>
      <c r="AA339" s="431"/>
      <c r="AB339" s="432"/>
      <c r="AC339" s="432"/>
      <c r="AD339" s="429">
        <f t="shared" si="2420"/>
        <v>0</v>
      </c>
      <c r="AE339" s="430">
        <v>0.294289866351475</v>
      </c>
      <c r="AF339" s="433">
        <f t="shared" si="2421"/>
        <v>0</v>
      </c>
      <c r="AG339" s="434">
        <f t="shared" si="2422"/>
        <v>0</v>
      </c>
      <c r="AH339" s="435"/>
      <c r="AI339" s="426">
        <v>9.0</v>
      </c>
      <c r="AJ339" s="427" t="s">
        <v>132</v>
      </c>
      <c r="AK339" s="428" t="s">
        <v>121</v>
      </c>
      <c r="AL339" s="428" t="s">
        <v>123</v>
      </c>
      <c r="AM339" s="429">
        <f>ADHB!AO339</f>
        <v>0</v>
      </c>
      <c r="AN339" s="429"/>
      <c r="AO339" s="429">
        <f t="shared" si="2423"/>
        <v>0</v>
      </c>
      <c r="AP339" s="430"/>
      <c r="AQ339" s="429">
        <f t="shared" si="2424"/>
        <v>0</v>
      </c>
      <c r="AR339" s="431"/>
      <c r="AS339" s="432"/>
      <c r="AT339" s="432"/>
      <c r="AU339" s="429">
        <f t="shared" si="2425"/>
        <v>0</v>
      </c>
      <c r="AV339" s="430">
        <v>0.294289866351475</v>
      </c>
      <c r="AW339" s="433">
        <f t="shared" si="2426"/>
        <v>0</v>
      </c>
      <c r="AX339" s="434">
        <f t="shared" si="2427"/>
        <v>0</v>
      </c>
      <c r="AY339" s="435"/>
      <c r="AZ339" s="426">
        <v>9.0</v>
      </c>
      <c r="BA339" s="427" t="s">
        <v>132</v>
      </c>
      <c r="BB339" s="428" t="s">
        <v>121</v>
      </c>
      <c r="BC339" s="428" t="s">
        <v>123</v>
      </c>
      <c r="BD339" s="429">
        <f>ADHB!BF339</f>
        <v>0</v>
      </c>
      <c r="BE339" s="429"/>
      <c r="BF339" s="429">
        <f t="shared" si="2428"/>
        <v>0</v>
      </c>
      <c r="BG339" s="430"/>
      <c r="BH339" s="429">
        <f t="shared" si="2429"/>
        <v>0</v>
      </c>
      <c r="BI339" s="431"/>
      <c r="BJ339" s="432"/>
      <c r="BK339" s="432"/>
      <c r="BL339" s="429">
        <f t="shared" si="2430"/>
        <v>0</v>
      </c>
      <c r="BM339" s="430">
        <v>0.294289866351475</v>
      </c>
      <c r="BN339" s="433">
        <f t="shared" si="2431"/>
        <v>0</v>
      </c>
      <c r="BO339" s="434">
        <f t="shared" si="2432"/>
        <v>0</v>
      </c>
      <c r="BP339" s="435"/>
      <c r="BQ339" s="426">
        <v>9.0</v>
      </c>
      <c r="BR339" s="427" t="s">
        <v>132</v>
      </c>
      <c r="BS339" s="428" t="s">
        <v>121</v>
      </c>
      <c r="BT339" s="428" t="s">
        <v>123</v>
      </c>
      <c r="BU339" s="429">
        <f>ADHB!BW339</f>
        <v>0</v>
      </c>
      <c r="BV339" s="429"/>
      <c r="BW339" s="429">
        <f t="shared" si="2433"/>
        <v>0</v>
      </c>
      <c r="BX339" s="430"/>
      <c r="BY339" s="429">
        <f t="shared" si="2434"/>
        <v>0</v>
      </c>
      <c r="BZ339" s="431"/>
      <c r="CA339" s="432"/>
      <c r="CB339" s="432"/>
      <c r="CC339" s="429">
        <f t="shared" si="2435"/>
        <v>0</v>
      </c>
      <c r="CD339" s="430">
        <v>0.294289866351475</v>
      </c>
      <c r="CE339" s="433">
        <f t="shared" si="2436"/>
        <v>0</v>
      </c>
      <c r="CF339" s="434">
        <f t="shared" si="2437"/>
        <v>0</v>
      </c>
      <c r="CG339" s="435"/>
      <c r="CH339" s="426">
        <v>9.0</v>
      </c>
      <c r="CI339" s="427" t="s">
        <v>132</v>
      </c>
      <c r="CJ339" s="428" t="s">
        <v>121</v>
      </c>
      <c r="CK339" s="428" t="s">
        <v>123</v>
      </c>
      <c r="CL339" s="429">
        <f>ADHB!CN339</f>
        <v>0</v>
      </c>
      <c r="CM339" s="429"/>
      <c r="CN339" s="429">
        <f t="shared" si="2438"/>
        <v>0</v>
      </c>
      <c r="CO339" s="430"/>
      <c r="CP339" s="429">
        <f t="shared" si="2439"/>
        <v>0</v>
      </c>
      <c r="CQ339" s="431"/>
      <c r="CR339" s="432"/>
      <c r="CS339" s="432"/>
      <c r="CT339" s="429">
        <f t="shared" si="2440"/>
        <v>0</v>
      </c>
      <c r="CU339" s="430">
        <v>0.294289866351475</v>
      </c>
      <c r="CV339" s="433">
        <f t="shared" si="2441"/>
        <v>0</v>
      </c>
      <c r="CW339" s="434">
        <f t="shared" si="2442"/>
        <v>0</v>
      </c>
      <c r="CX339" s="435"/>
      <c r="CY339" s="426">
        <v>9.0</v>
      </c>
      <c r="CZ339" s="427" t="s">
        <v>132</v>
      </c>
      <c r="DA339" s="428" t="s">
        <v>121</v>
      </c>
      <c r="DB339" s="428" t="s">
        <v>123</v>
      </c>
      <c r="DC339" s="429">
        <f>ADHB!DE339</f>
        <v>0</v>
      </c>
      <c r="DD339" s="429"/>
      <c r="DE339" s="429">
        <f t="shared" si="2443"/>
        <v>0</v>
      </c>
      <c r="DF339" s="430"/>
      <c r="DG339" s="429">
        <f t="shared" si="2444"/>
        <v>0</v>
      </c>
      <c r="DH339" s="431"/>
      <c r="DI339" s="432"/>
      <c r="DJ339" s="432"/>
      <c r="DK339" s="429">
        <f t="shared" si="2445"/>
        <v>0</v>
      </c>
      <c r="DL339" s="430">
        <v>0.294289866351475</v>
      </c>
      <c r="DM339" s="433">
        <f t="shared" si="2446"/>
        <v>0</v>
      </c>
      <c r="DN339" s="434">
        <f t="shared" si="2447"/>
        <v>0</v>
      </c>
      <c r="DO339" s="435"/>
      <c r="DP339" s="426">
        <v>9.0</v>
      </c>
      <c r="DQ339" s="427" t="s">
        <v>132</v>
      </c>
      <c r="DR339" s="428" t="s">
        <v>121</v>
      </c>
      <c r="DS339" s="428" t="s">
        <v>123</v>
      </c>
      <c r="DT339" s="429">
        <f>ADHB!DV339</f>
        <v>0</v>
      </c>
      <c r="DU339" s="429"/>
      <c r="DV339" s="429">
        <f t="shared" si="2448"/>
        <v>0</v>
      </c>
      <c r="DW339" s="430"/>
      <c r="DX339" s="429">
        <f t="shared" si="2449"/>
        <v>0</v>
      </c>
      <c r="DY339" s="431"/>
      <c r="DZ339" s="432"/>
      <c r="EA339" s="432"/>
      <c r="EB339" s="429">
        <f t="shared" si="2450"/>
        <v>0</v>
      </c>
      <c r="EC339" s="430">
        <v>0.294289866351475</v>
      </c>
      <c r="ED339" s="433">
        <f t="shared" si="2451"/>
        <v>0</v>
      </c>
      <c r="EE339" s="434">
        <f t="shared" si="2452"/>
        <v>0</v>
      </c>
      <c r="EF339" s="435"/>
      <c r="EG339" s="426">
        <v>9.0</v>
      </c>
      <c r="EH339" s="427" t="s">
        <v>132</v>
      </c>
      <c r="EI339" s="428" t="s">
        <v>121</v>
      </c>
      <c r="EJ339" s="428" t="s">
        <v>123</v>
      </c>
      <c r="EK339" s="429">
        <f>ADHB!EM339</f>
        <v>0</v>
      </c>
      <c r="EL339" s="429"/>
      <c r="EM339" s="429">
        <f t="shared" si="2453"/>
        <v>0</v>
      </c>
      <c r="EN339" s="430"/>
      <c r="EO339" s="429">
        <f t="shared" si="2454"/>
        <v>0</v>
      </c>
      <c r="EP339" s="431"/>
      <c r="EQ339" s="432"/>
      <c r="ER339" s="432"/>
      <c r="ES339" s="429">
        <f t="shared" si="2455"/>
        <v>0</v>
      </c>
      <c r="ET339" s="430">
        <v>0.294289866351475</v>
      </c>
      <c r="EU339" s="433">
        <f t="shared" si="2456"/>
        <v>0</v>
      </c>
      <c r="EV339" s="434">
        <f t="shared" si="2457"/>
        <v>0</v>
      </c>
      <c r="EW339" s="435"/>
      <c r="EX339" s="426">
        <v>9.0</v>
      </c>
      <c r="EY339" s="427" t="s">
        <v>132</v>
      </c>
      <c r="EZ339" s="428" t="s">
        <v>121</v>
      </c>
      <c r="FA339" s="428" t="s">
        <v>123</v>
      </c>
      <c r="FB339" s="429">
        <f>ADHB!FD339</f>
        <v>0</v>
      </c>
      <c r="FC339" s="429"/>
      <c r="FD339" s="429">
        <f t="shared" si="2458"/>
        <v>0</v>
      </c>
      <c r="FE339" s="430"/>
      <c r="FF339" s="429">
        <f t="shared" si="2459"/>
        <v>0</v>
      </c>
      <c r="FG339" s="431"/>
      <c r="FH339" s="432"/>
      <c r="FI339" s="432"/>
      <c r="FJ339" s="429">
        <f t="shared" si="2460"/>
        <v>0</v>
      </c>
      <c r="FK339" s="430">
        <v>0.294289866351475</v>
      </c>
      <c r="FL339" s="433">
        <f t="shared" si="2461"/>
        <v>0</v>
      </c>
      <c r="FM339" s="434">
        <f t="shared" si="2462"/>
        <v>0</v>
      </c>
      <c r="FN339" s="435"/>
      <c r="FO339" s="426">
        <v>9.0</v>
      </c>
      <c r="FP339" s="427" t="s">
        <v>132</v>
      </c>
      <c r="FQ339" s="428" t="s">
        <v>121</v>
      </c>
      <c r="FR339" s="428" t="s">
        <v>123</v>
      </c>
      <c r="FS339" s="429">
        <f>ADHB!FU339</f>
        <v>0</v>
      </c>
      <c r="FT339" s="429"/>
      <c r="FU339" s="429">
        <f t="shared" si="2463"/>
        <v>0</v>
      </c>
      <c r="FV339" s="430"/>
      <c r="FW339" s="429">
        <f t="shared" si="2464"/>
        <v>0</v>
      </c>
      <c r="FX339" s="431"/>
      <c r="FY339" s="432"/>
      <c r="FZ339" s="432"/>
      <c r="GA339" s="429">
        <f t="shared" si="2465"/>
        <v>0</v>
      </c>
      <c r="GB339" s="430">
        <v>0.294289866351475</v>
      </c>
      <c r="GC339" s="433">
        <f t="shared" si="2466"/>
        <v>0</v>
      </c>
      <c r="GD339" s="434">
        <f t="shared" si="2467"/>
        <v>0</v>
      </c>
      <c r="GE339" s="435"/>
      <c r="GF339" s="426">
        <v>9.0</v>
      </c>
      <c r="GG339" s="427" t="s">
        <v>132</v>
      </c>
      <c r="GH339" s="428" t="s">
        <v>121</v>
      </c>
      <c r="GI339" s="428" t="s">
        <v>123</v>
      </c>
      <c r="GJ339" s="429">
        <f>ADHB!GL339</f>
        <v>0</v>
      </c>
      <c r="GK339" s="429"/>
      <c r="GL339" s="429">
        <f t="shared" si="2468"/>
        <v>0</v>
      </c>
      <c r="GM339" s="430"/>
      <c r="GN339" s="429">
        <f t="shared" si="2469"/>
        <v>0</v>
      </c>
      <c r="GO339" s="431"/>
      <c r="GP339" s="432"/>
      <c r="GQ339" s="432"/>
      <c r="GR339" s="429">
        <f t="shared" si="2470"/>
        <v>0</v>
      </c>
      <c r="GS339" s="430">
        <v>0.294289866351475</v>
      </c>
      <c r="GT339" s="433">
        <f t="shared" si="2471"/>
        <v>0</v>
      </c>
      <c r="GU339" s="434">
        <f t="shared" si="2472"/>
        <v>0</v>
      </c>
      <c r="GV339" s="435"/>
      <c r="GW339" s="426">
        <v>9.0</v>
      </c>
      <c r="GX339" s="427" t="s">
        <v>132</v>
      </c>
      <c r="GY339" s="428" t="s">
        <v>121</v>
      </c>
      <c r="GZ339" s="428" t="s">
        <v>123</v>
      </c>
      <c r="HA339" s="429">
        <f>ADHB!HC339</f>
        <v>0</v>
      </c>
      <c r="HB339" s="429"/>
      <c r="HC339" s="429">
        <f t="shared" si="2473"/>
        <v>0</v>
      </c>
      <c r="HD339" s="430"/>
      <c r="HE339" s="429">
        <f t="shared" si="2474"/>
        <v>0</v>
      </c>
      <c r="HF339" s="431"/>
      <c r="HG339" s="432"/>
      <c r="HH339" s="432"/>
      <c r="HI339" s="429">
        <f t="shared" si="2475"/>
        <v>0</v>
      </c>
      <c r="HJ339" s="430">
        <v>0.294289866351475</v>
      </c>
      <c r="HK339" s="433">
        <f t="shared" si="2476"/>
        <v>0</v>
      </c>
      <c r="HL339" s="434">
        <f t="shared" si="2477"/>
        <v>0</v>
      </c>
      <c r="HM339" s="435"/>
      <c r="HN339" s="426">
        <v>9.0</v>
      </c>
      <c r="HO339" s="427" t="s">
        <v>132</v>
      </c>
      <c r="HP339" s="428" t="s">
        <v>121</v>
      </c>
      <c r="HQ339" s="428" t="s">
        <v>123</v>
      </c>
      <c r="HR339" s="429">
        <f>ADHB!HT339</f>
        <v>0</v>
      </c>
      <c r="HS339" s="429"/>
      <c r="HT339" s="429">
        <f t="shared" si="2478"/>
        <v>0</v>
      </c>
      <c r="HU339" s="430"/>
      <c r="HV339" s="429">
        <f t="shared" si="2479"/>
        <v>0</v>
      </c>
      <c r="HW339" s="431"/>
      <c r="HX339" s="432"/>
      <c r="HY339" s="432"/>
      <c r="HZ339" s="429">
        <f t="shared" si="2480"/>
        <v>0</v>
      </c>
      <c r="IA339" s="430">
        <v>0.294289866351475</v>
      </c>
      <c r="IB339" s="433">
        <f t="shared" si="2481"/>
        <v>0</v>
      </c>
      <c r="IC339" s="434">
        <f t="shared" si="2482"/>
        <v>0</v>
      </c>
      <c r="ID339" s="435"/>
      <c r="IE339" s="426">
        <v>9.0</v>
      </c>
      <c r="IF339" s="427" t="s">
        <v>132</v>
      </c>
      <c r="IG339" s="428" t="s">
        <v>121</v>
      </c>
      <c r="IH339" s="428" t="s">
        <v>123</v>
      </c>
      <c r="II339" s="429">
        <f>ADHB!IK339</f>
        <v>0</v>
      </c>
      <c r="IJ339" s="429"/>
      <c r="IK339" s="429">
        <f t="shared" si="2483"/>
        <v>0</v>
      </c>
      <c r="IL339" s="430"/>
      <c r="IM339" s="429">
        <f t="shared" si="2484"/>
        <v>0</v>
      </c>
      <c r="IN339" s="431"/>
      <c r="IO339" s="432"/>
      <c r="IP339" s="432"/>
      <c r="IQ339" s="429">
        <f t="shared" si="2485"/>
        <v>0</v>
      </c>
      <c r="IR339" s="430">
        <v>0.294289866351475</v>
      </c>
      <c r="IS339" s="433">
        <f t="shared" si="2486"/>
        <v>0</v>
      </c>
      <c r="IT339" s="434">
        <f t="shared" si="2487"/>
        <v>0</v>
      </c>
      <c r="IU339" s="435"/>
      <c r="IV339" s="426">
        <v>9.0</v>
      </c>
      <c r="IW339" s="427" t="s">
        <v>132</v>
      </c>
      <c r="IX339" s="428" t="s">
        <v>121</v>
      </c>
      <c r="IY339" s="428" t="s">
        <v>123</v>
      </c>
      <c r="IZ339" s="429">
        <f>ADHB!JB339</f>
        <v>0</v>
      </c>
      <c r="JA339" s="429"/>
      <c r="JB339" s="429">
        <f t="shared" si="2488"/>
        <v>0</v>
      </c>
      <c r="JC339" s="430"/>
      <c r="JD339" s="429">
        <f t="shared" si="2489"/>
        <v>0</v>
      </c>
      <c r="JE339" s="431"/>
      <c r="JF339" s="432"/>
      <c r="JG339" s="432"/>
      <c r="JH339" s="429">
        <f t="shared" si="2490"/>
        <v>0</v>
      </c>
      <c r="JI339" s="430">
        <v>0.294289866351475</v>
      </c>
      <c r="JJ339" s="433">
        <f t="shared" si="2491"/>
        <v>0</v>
      </c>
      <c r="JK339" s="434">
        <f t="shared" si="2492"/>
        <v>0</v>
      </c>
      <c r="JL339" s="435"/>
      <c r="JM339" s="426">
        <v>9.0</v>
      </c>
      <c r="JN339" s="427" t="s">
        <v>132</v>
      </c>
      <c r="JO339" s="428" t="s">
        <v>121</v>
      </c>
      <c r="JP339" s="428" t="s">
        <v>123</v>
      </c>
      <c r="JQ339" s="429">
        <f>ADHB!JS339</f>
        <v>0</v>
      </c>
      <c r="JR339" s="429"/>
      <c r="JS339" s="429">
        <f t="shared" si="2493"/>
        <v>0</v>
      </c>
      <c r="JT339" s="430"/>
      <c r="JU339" s="429">
        <f t="shared" si="2494"/>
        <v>0</v>
      </c>
      <c r="JV339" s="431"/>
      <c r="JW339" s="432"/>
      <c r="JX339" s="432"/>
      <c r="JY339" s="429">
        <f t="shared" si="2495"/>
        <v>0</v>
      </c>
      <c r="JZ339" s="430">
        <v>0.294289866351475</v>
      </c>
      <c r="KA339" s="433">
        <f t="shared" si="2496"/>
        <v>0</v>
      </c>
      <c r="KB339" s="434">
        <f t="shared" si="2497"/>
        <v>0</v>
      </c>
      <c r="KC339" s="435"/>
      <c r="KD339" s="426">
        <v>9.0</v>
      </c>
      <c r="KE339" s="427" t="s">
        <v>132</v>
      </c>
      <c r="KF339" s="428" t="s">
        <v>121</v>
      </c>
      <c r="KG339" s="428" t="s">
        <v>123</v>
      </c>
      <c r="KH339" s="429">
        <f>ADHB!KJ339</f>
        <v>0</v>
      </c>
      <c r="KI339" s="429"/>
      <c r="KJ339" s="429">
        <f t="shared" si="2498"/>
        <v>0</v>
      </c>
      <c r="KK339" s="430"/>
      <c r="KL339" s="429">
        <f t="shared" si="2499"/>
        <v>0</v>
      </c>
      <c r="KM339" s="431"/>
      <c r="KN339" s="432"/>
      <c r="KO339" s="432"/>
      <c r="KP339" s="429">
        <f t="shared" si="2500"/>
        <v>0</v>
      </c>
      <c r="KQ339" s="430">
        <v>0.294289866351475</v>
      </c>
      <c r="KR339" s="433">
        <f t="shared" si="2501"/>
        <v>0</v>
      </c>
      <c r="KS339" s="434">
        <f t="shared" si="2502"/>
        <v>0</v>
      </c>
      <c r="KT339" s="435"/>
      <c r="KU339" s="436"/>
    </row>
    <row r="340" ht="15.75" customHeight="1">
      <c r="A340" s="426">
        <v>10.0</v>
      </c>
      <c r="B340" s="427" t="s">
        <v>132</v>
      </c>
      <c r="C340" s="428" t="s">
        <v>121</v>
      </c>
      <c r="D340" s="428" t="s">
        <v>123</v>
      </c>
      <c r="E340" s="727">
        <f>ADHB!G340</f>
        <v>0</v>
      </c>
      <c r="F340" s="429"/>
      <c r="G340" s="429">
        <f t="shared" si="2413"/>
        <v>0</v>
      </c>
      <c r="H340" s="430"/>
      <c r="I340" s="429">
        <f t="shared" si="2414"/>
        <v>0</v>
      </c>
      <c r="J340" s="431"/>
      <c r="K340" s="432"/>
      <c r="L340" s="432"/>
      <c r="M340" s="429">
        <f t="shared" si="2415"/>
        <v>0</v>
      </c>
      <c r="N340" s="430">
        <v>0.294289866351475</v>
      </c>
      <c r="O340" s="433">
        <f t="shared" si="2416"/>
        <v>0</v>
      </c>
      <c r="P340" s="434">
        <f t="shared" si="2417"/>
        <v>0</v>
      </c>
      <c r="Q340" s="435"/>
      <c r="R340" s="426">
        <v>10.0</v>
      </c>
      <c r="S340" s="427" t="s">
        <v>132</v>
      </c>
      <c r="T340" s="428" t="s">
        <v>121</v>
      </c>
      <c r="U340" s="428" t="s">
        <v>123</v>
      </c>
      <c r="V340" s="727">
        <f>ADHB!X340</f>
        <v>0</v>
      </c>
      <c r="W340" s="429"/>
      <c r="X340" s="429">
        <f t="shared" si="2418"/>
        <v>0</v>
      </c>
      <c r="Y340" s="430"/>
      <c r="Z340" s="429">
        <f t="shared" si="2419"/>
        <v>0</v>
      </c>
      <c r="AA340" s="431"/>
      <c r="AB340" s="432"/>
      <c r="AC340" s="432"/>
      <c r="AD340" s="429">
        <f t="shared" si="2420"/>
        <v>0</v>
      </c>
      <c r="AE340" s="430">
        <v>0.294289866351475</v>
      </c>
      <c r="AF340" s="433">
        <f t="shared" si="2421"/>
        <v>0</v>
      </c>
      <c r="AG340" s="434">
        <f t="shared" si="2422"/>
        <v>0</v>
      </c>
      <c r="AH340" s="435"/>
      <c r="AI340" s="426">
        <v>10.0</v>
      </c>
      <c r="AJ340" s="427" t="s">
        <v>132</v>
      </c>
      <c r="AK340" s="428" t="s">
        <v>121</v>
      </c>
      <c r="AL340" s="428" t="s">
        <v>123</v>
      </c>
      <c r="AM340" s="727">
        <f>ADHB!AO340</f>
        <v>0</v>
      </c>
      <c r="AN340" s="429"/>
      <c r="AO340" s="429">
        <f t="shared" si="2423"/>
        <v>0</v>
      </c>
      <c r="AP340" s="430"/>
      <c r="AQ340" s="429">
        <f t="shared" si="2424"/>
        <v>0</v>
      </c>
      <c r="AR340" s="431"/>
      <c r="AS340" s="432"/>
      <c r="AT340" s="432"/>
      <c r="AU340" s="429">
        <f t="shared" si="2425"/>
        <v>0</v>
      </c>
      <c r="AV340" s="430">
        <v>0.294289866351475</v>
      </c>
      <c r="AW340" s="433">
        <f t="shared" si="2426"/>
        <v>0</v>
      </c>
      <c r="AX340" s="434">
        <f t="shared" si="2427"/>
        <v>0</v>
      </c>
      <c r="AY340" s="435"/>
      <c r="AZ340" s="426">
        <v>10.0</v>
      </c>
      <c r="BA340" s="427" t="s">
        <v>132</v>
      </c>
      <c r="BB340" s="428" t="s">
        <v>121</v>
      </c>
      <c r="BC340" s="428" t="s">
        <v>123</v>
      </c>
      <c r="BD340" s="727">
        <f>ADHB!BF340</f>
        <v>0</v>
      </c>
      <c r="BE340" s="429"/>
      <c r="BF340" s="429">
        <f t="shared" si="2428"/>
        <v>0</v>
      </c>
      <c r="BG340" s="430"/>
      <c r="BH340" s="429">
        <f t="shared" si="2429"/>
        <v>0</v>
      </c>
      <c r="BI340" s="431"/>
      <c r="BJ340" s="432"/>
      <c r="BK340" s="432"/>
      <c r="BL340" s="429">
        <f t="shared" si="2430"/>
        <v>0</v>
      </c>
      <c r="BM340" s="430">
        <v>0.294289866351475</v>
      </c>
      <c r="BN340" s="433">
        <f t="shared" si="2431"/>
        <v>0</v>
      </c>
      <c r="BO340" s="434">
        <f t="shared" si="2432"/>
        <v>0</v>
      </c>
      <c r="BP340" s="435"/>
      <c r="BQ340" s="426">
        <v>10.0</v>
      </c>
      <c r="BR340" s="427" t="s">
        <v>132</v>
      </c>
      <c r="BS340" s="428" t="s">
        <v>121</v>
      </c>
      <c r="BT340" s="428" t="s">
        <v>123</v>
      </c>
      <c r="BU340" s="727">
        <f>ADHB!BW340</f>
        <v>0</v>
      </c>
      <c r="BV340" s="429"/>
      <c r="BW340" s="429">
        <f t="shared" si="2433"/>
        <v>0</v>
      </c>
      <c r="BX340" s="430"/>
      <c r="BY340" s="429">
        <f t="shared" si="2434"/>
        <v>0</v>
      </c>
      <c r="BZ340" s="431"/>
      <c r="CA340" s="432"/>
      <c r="CB340" s="432"/>
      <c r="CC340" s="429">
        <f t="shared" si="2435"/>
        <v>0</v>
      </c>
      <c r="CD340" s="430">
        <v>0.294289866351475</v>
      </c>
      <c r="CE340" s="433">
        <f t="shared" si="2436"/>
        <v>0</v>
      </c>
      <c r="CF340" s="434">
        <f t="shared" si="2437"/>
        <v>0</v>
      </c>
      <c r="CG340" s="435"/>
      <c r="CH340" s="426">
        <v>10.0</v>
      </c>
      <c r="CI340" s="427" t="s">
        <v>132</v>
      </c>
      <c r="CJ340" s="428" t="s">
        <v>121</v>
      </c>
      <c r="CK340" s="428" t="s">
        <v>123</v>
      </c>
      <c r="CL340" s="727">
        <f>ADHB!CN340</f>
        <v>0</v>
      </c>
      <c r="CM340" s="429"/>
      <c r="CN340" s="429">
        <f t="shared" si="2438"/>
        <v>0</v>
      </c>
      <c r="CO340" s="430"/>
      <c r="CP340" s="429">
        <f t="shared" si="2439"/>
        <v>0</v>
      </c>
      <c r="CQ340" s="431"/>
      <c r="CR340" s="432"/>
      <c r="CS340" s="432"/>
      <c r="CT340" s="429">
        <f t="shared" si="2440"/>
        <v>0</v>
      </c>
      <c r="CU340" s="430">
        <v>0.294289866351475</v>
      </c>
      <c r="CV340" s="433">
        <f t="shared" si="2441"/>
        <v>0</v>
      </c>
      <c r="CW340" s="434">
        <f t="shared" si="2442"/>
        <v>0</v>
      </c>
      <c r="CX340" s="435"/>
      <c r="CY340" s="426">
        <v>10.0</v>
      </c>
      <c r="CZ340" s="427" t="s">
        <v>132</v>
      </c>
      <c r="DA340" s="428" t="s">
        <v>121</v>
      </c>
      <c r="DB340" s="428" t="s">
        <v>123</v>
      </c>
      <c r="DC340" s="727">
        <f>ADHB!DE340</f>
        <v>0</v>
      </c>
      <c r="DD340" s="429"/>
      <c r="DE340" s="429">
        <f t="shared" si="2443"/>
        <v>0</v>
      </c>
      <c r="DF340" s="430"/>
      <c r="DG340" s="429">
        <f t="shared" si="2444"/>
        <v>0</v>
      </c>
      <c r="DH340" s="431"/>
      <c r="DI340" s="432"/>
      <c r="DJ340" s="432"/>
      <c r="DK340" s="429">
        <f t="shared" si="2445"/>
        <v>0</v>
      </c>
      <c r="DL340" s="430">
        <v>0.294289866351475</v>
      </c>
      <c r="DM340" s="433">
        <f t="shared" si="2446"/>
        <v>0</v>
      </c>
      <c r="DN340" s="434">
        <f t="shared" si="2447"/>
        <v>0</v>
      </c>
      <c r="DO340" s="435"/>
      <c r="DP340" s="426">
        <v>10.0</v>
      </c>
      <c r="DQ340" s="427" t="s">
        <v>132</v>
      </c>
      <c r="DR340" s="428" t="s">
        <v>121</v>
      </c>
      <c r="DS340" s="428" t="s">
        <v>123</v>
      </c>
      <c r="DT340" s="727">
        <f>ADHB!DV340</f>
        <v>0</v>
      </c>
      <c r="DU340" s="429"/>
      <c r="DV340" s="429">
        <f t="shared" si="2448"/>
        <v>0</v>
      </c>
      <c r="DW340" s="430"/>
      <c r="DX340" s="429">
        <f t="shared" si="2449"/>
        <v>0</v>
      </c>
      <c r="DY340" s="431"/>
      <c r="DZ340" s="432"/>
      <c r="EA340" s="432"/>
      <c r="EB340" s="429">
        <f t="shared" si="2450"/>
        <v>0</v>
      </c>
      <c r="EC340" s="430">
        <v>0.294289866351475</v>
      </c>
      <c r="ED340" s="433">
        <f t="shared" si="2451"/>
        <v>0</v>
      </c>
      <c r="EE340" s="434">
        <f t="shared" si="2452"/>
        <v>0</v>
      </c>
      <c r="EF340" s="435"/>
      <c r="EG340" s="426">
        <v>10.0</v>
      </c>
      <c r="EH340" s="427" t="s">
        <v>132</v>
      </c>
      <c r="EI340" s="428" t="s">
        <v>121</v>
      </c>
      <c r="EJ340" s="428" t="s">
        <v>123</v>
      </c>
      <c r="EK340" s="727">
        <f>ADHB!EM340</f>
        <v>0</v>
      </c>
      <c r="EL340" s="429"/>
      <c r="EM340" s="429">
        <f t="shared" si="2453"/>
        <v>0</v>
      </c>
      <c r="EN340" s="430"/>
      <c r="EO340" s="429">
        <f t="shared" si="2454"/>
        <v>0</v>
      </c>
      <c r="EP340" s="431"/>
      <c r="EQ340" s="432"/>
      <c r="ER340" s="432"/>
      <c r="ES340" s="429">
        <f t="shared" si="2455"/>
        <v>0</v>
      </c>
      <c r="ET340" s="430">
        <v>0.294289866351475</v>
      </c>
      <c r="EU340" s="433">
        <f t="shared" si="2456"/>
        <v>0</v>
      </c>
      <c r="EV340" s="434">
        <f t="shared" si="2457"/>
        <v>0</v>
      </c>
      <c r="EW340" s="435"/>
      <c r="EX340" s="426">
        <v>10.0</v>
      </c>
      <c r="EY340" s="427" t="s">
        <v>132</v>
      </c>
      <c r="EZ340" s="428" t="s">
        <v>121</v>
      </c>
      <c r="FA340" s="428" t="s">
        <v>123</v>
      </c>
      <c r="FB340" s="727">
        <f>ADHB!FD340</f>
        <v>0</v>
      </c>
      <c r="FC340" s="429"/>
      <c r="FD340" s="429">
        <f t="shared" si="2458"/>
        <v>0</v>
      </c>
      <c r="FE340" s="430"/>
      <c r="FF340" s="429">
        <f t="shared" si="2459"/>
        <v>0</v>
      </c>
      <c r="FG340" s="431"/>
      <c r="FH340" s="432"/>
      <c r="FI340" s="432"/>
      <c r="FJ340" s="429">
        <f t="shared" si="2460"/>
        <v>0</v>
      </c>
      <c r="FK340" s="430">
        <v>0.294289866351475</v>
      </c>
      <c r="FL340" s="433">
        <f t="shared" si="2461"/>
        <v>0</v>
      </c>
      <c r="FM340" s="434">
        <f t="shared" si="2462"/>
        <v>0</v>
      </c>
      <c r="FN340" s="435"/>
      <c r="FO340" s="426">
        <v>10.0</v>
      </c>
      <c r="FP340" s="427" t="s">
        <v>132</v>
      </c>
      <c r="FQ340" s="428" t="s">
        <v>121</v>
      </c>
      <c r="FR340" s="428" t="s">
        <v>123</v>
      </c>
      <c r="FS340" s="727">
        <f>ADHB!FU340</f>
        <v>0</v>
      </c>
      <c r="FT340" s="429"/>
      <c r="FU340" s="429">
        <f t="shared" si="2463"/>
        <v>0</v>
      </c>
      <c r="FV340" s="430"/>
      <c r="FW340" s="429">
        <f t="shared" si="2464"/>
        <v>0</v>
      </c>
      <c r="FX340" s="431"/>
      <c r="FY340" s="432"/>
      <c r="FZ340" s="432"/>
      <c r="GA340" s="429">
        <f t="shared" si="2465"/>
        <v>0</v>
      </c>
      <c r="GB340" s="430">
        <v>0.294289866351475</v>
      </c>
      <c r="GC340" s="433">
        <f t="shared" si="2466"/>
        <v>0</v>
      </c>
      <c r="GD340" s="434">
        <f t="shared" si="2467"/>
        <v>0</v>
      </c>
      <c r="GE340" s="435"/>
      <c r="GF340" s="426">
        <v>10.0</v>
      </c>
      <c r="GG340" s="427" t="s">
        <v>132</v>
      </c>
      <c r="GH340" s="428" t="s">
        <v>121</v>
      </c>
      <c r="GI340" s="428" t="s">
        <v>123</v>
      </c>
      <c r="GJ340" s="727">
        <f>ADHB!GL340</f>
        <v>0</v>
      </c>
      <c r="GK340" s="429"/>
      <c r="GL340" s="429">
        <f t="shared" si="2468"/>
        <v>0</v>
      </c>
      <c r="GM340" s="430"/>
      <c r="GN340" s="429">
        <f t="shared" si="2469"/>
        <v>0</v>
      </c>
      <c r="GO340" s="431"/>
      <c r="GP340" s="432"/>
      <c r="GQ340" s="432"/>
      <c r="GR340" s="429">
        <f t="shared" si="2470"/>
        <v>0</v>
      </c>
      <c r="GS340" s="430">
        <v>0.294289866351475</v>
      </c>
      <c r="GT340" s="433">
        <f t="shared" si="2471"/>
        <v>0</v>
      </c>
      <c r="GU340" s="434">
        <f t="shared" si="2472"/>
        <v>0</v>
      </c>
      <c r="GV340" s="435"/>
      <c r="GW340" s="426">
        <v>10.0</v>
      </c>
      <c r="GX340" s="427" t="s">
        <v>132</v>
      </c>
      <c r="GY340" s="428" t="s">
        <v>121</v>
      </c>
      <c r="GZ340" s="428" t="s">
        <v>123</v>
      </c>
      <c r="HA340" s="727">
        <f>ADHB!HC340</f>
        <v>0</v>
      </c>
      <c r="HB340" s="429"/>
      <c r="HC340" s="429">
        <f t="shared" si="2473"/>
        <v>0</v>
      </c>
      <c r="HD340" s="430"/>
      <c r="HE340" s="429">
        <f t="shared" si="2474"/>
        <v>0</v>
      </c>
      <c r="HF340" s="431"/>
      <c r="HG340" s="432"/>
      <c r="HH340" s="432"/>
      <c r="HI340" s="429">
        <f t="shared" si="2475"/>
        <v>0</v>
      </c>
      <c r="HJ340" s="430">
        <v>0.294289866351475</v>
      </c>
      <c r="HK340" s="433">
        <f t="shared" si="2476"/>
        <v>0</v>
      </c>
      <c r="HL340" s="434">
        <f t="shared" si="2477"/>
        <v>0</v>
      </c>
      <c r="HM340" s="435"/>
      <c r="HN340" s="426">
        <v>10.0</v>
      </c>
      <c r="HO340" s="427" t="s">
        <v>132</v>
      </c>
      <c r="HP340" s="428" t="s">
        <v>121</v>
      </c>
      <c r="HQ340" s="428" t="s">
        <v>123</v>
      </c>
      <c r="HR340" s="727">
        <f>ADHB!HT340</f>
        <v>0</v>
      </c>
      <c r="HS340" s="429"/>
      <c r="HT340" s="429">
        <f t="shared" si="2478"/>
        <v>0</v>
      </c>
      <c r="HU340" s="430"/>
      <c r="HV340" s="429">
        <f t="shared" si="2479"/>
        <v>0</v>
      </c>
      <c r="HW340" s="431"/>
      <c r="HX340" s="432"/>
      <c r="HY340" s="432"/>
      <c r="HZ340" s="429">
        <f t="shared" si="2480"/>
        <v>0</v>
      </c>
      <c r="IA340" s="430">
        <v>0.294289866351475</v>
      </c>
      <c r="IB340" s="433">
        <f t="shared" si="2481"/>
        <v>0</v>
      </c>
      <c r="IC340" s="434">
        <f t="shared" si="2482"/>
        <v>0</v>
      </c>
      <c r="ID340" s="435"/>
      <c r="IE340" s="426">
        <v>10.0</v>
      </c>
      <c r="IF340" s="427" t="s">
        <v>132</v>
      </c>
      <c r="IG340" s="428" t="s">
        <v>121</v>
      </c>
      <c r="IH340" s="428" t="s">
        <v>123</v>
      </c>
      <c r="II340" s="727">
        <f>ADHB!IK340</f>
        <v>0</v>
      </c>
      <c r="IJ340" s="429"/>
      <c r="IK340" s="429">
        <f t="shared" si="2483"/>
        <v>0</v>
      </c>
      <c r="IL340" s="430"/>
      <c r="IM340" s="429">
        <f t="shared" si="2484"/>
        <v>0</v>
      </c>
      <c r="IN340" s="431"/>
      <c r="IO340" s="432"/>
      <c r="IP340" s="432"/>
      <c r="IQ340" s="429">
        <f t="shared" si="2485"/>
        <v>0</v>
      </c>
      <c r="IR340" s="430">
        <v>0.294289866351475</v>
      </c>
      <c r="IS340" s="433">
        <f t="shared" si="2486"/>
        <v>0</v>
      </c>
      <c r="IT340" s="434">
        <f t="shared" si="2487"/>
        <v>0</v>
      </c>
      <c r="IU340" s="435"/>
      <c r="IV340" s="426">
        <v>10.0</v>
      </c>
      <c r="IW340" s="427" t="s">
        <v>132</v>
      </c>
      <c r="IX340" s="428" t="s">
        <v>121</v>
      </c>
      <c r="IY340" s="428" t="s">
        <v>123</v>
      </c>
      <c r="IZ340" s="727">
        <f>ADHB!JB340</f>
        <v>0</v>
      </c>
      <c r="JA340" s="429"/>
      <c r="JB340" s="429">
        <f t="shared" si="2488"/>
        <v>0</v>
      </c>
      <c r="JC340" s="430"/>
      <c r="JD340" s="429">
        <f t="shared" si="2489"/>
        <v>0</v>
      </c>
      <c r="JE340" s="431"/>
      <c r="JF340" s="432"/>
      <c r="JG340" s="432"/>
      <c r="JH340" s="429">
        <f t="shared" si="2490"/>
        <v>0</v>
      </c>
      <c r="JI340" s="430">
        <v>0.294289866351475</v>
      </c>
      <c r="JJ340" s="433">
        <f t="shared" si="2491"/>
        <v>0</v>
      </c>
      <c r="JK340" s="434">
        <f t="shared" si="2492"/>
        <v>0</v>
      </c>
      <c r="JL340" s="435"/>
      <c r="JM340" s="426">
        <v>10.0</v>
      </c>
      <c r="JN340" s="427" t="s">
        <v>132</v>
      </c>
      <c r="JO340" s="428" t="s">
        <v>121</v>
      </c>
      <c r="JP340" s="428" t="s">
        <v>123</v>
      </c>
      <c r="JQ340" s="727">
        <f>ADHB!JS340</f>
        <v>0</v>
      </c>
      <c r="JR340" s="429"/>
      <c r="JS340" s="429">
        <f t="shared" si="2493"/>
        <v>0</v>
      </c>
      <c r="JT340" s="430"/>
      <c r="JU340" s="429">
        <f t="shared" si="2494"/>
        <v>0</v>
      </c>
      <c r="JV340" s="431"/>
      <c r="JW340" s="432"/>
      <c r="JX340" s="432"/>
      <c r="JY340" s="429">
        <f t="shared" si="2495"/>
        <v>0</v>
      </c>
      <c r="JZ340" s="430">
        <v>0.294289866351475</v>
      </c>
      <c r="KA340" s="433">
        <f t="shared" si="2496"/>
        <v>0</v>
      </c>
      <c r="KB340" s="434">
        <f t="shared" si="2497"/>
        <v>0</v>
      </c>
      <c r="KC340" s="435"/>
      <c r="KD340" s="426">
        <v>10.0</v>
      </c>
      <c r="KE340" s="427" t="s">
        <v>132</v>
      </c>
      <c r="KF340" s="428" t="s">
        <v>121</v>
      </c>
      <c r="KG340" s="428" t="s">
        <v>123</v>
      </c>
      <c r="KH340" s="727">
        <f>ADHB!KJ340</f>
        <v>0</v>
      </c>
      <c r="KI340" s="429"/>
      <c r="KJ340" s="429">
        <f t="shared" si="2498"/>
        <v>0</v>
      </c>
      <c r="KK340" s="430"/>
      <c r="KL340" s="429">
        <f t="shared" si="2499"/>
        <v>0</v>
      </c>
      <c r="KM340" s="431"/>
      <c r="KN340" s="432"/>
      <c r="KO340" s="432"/>
      <c r="KP340" s="429">
        <f t="shared" si="2500"/>
        <v>0</v>
      </c>
      <c r="KQ340" s="430">
        <v>0.294289866351475</v>
      </c>
      <c r="KR340" s="433">
        <f t="shared" si="2501"/>
        <v>0</v>
      </c>
      <c r="KS340" s="434">
        <f t="shared" si="2502"/>
        <v>0</v>
      </c>
      <c r="KT340" s="435"/>
      <c r="KU340" s="425"/>
    </row>
    <row r="341" ht="15.75" customHeight="1">
      <c r="A341" s="445"/>
      <c r="B341" s="446" t="s">
        <v>141</v>
      </c>
      <c r="C341" s="447"/>
      <c r="D341" s="447"/>
      <c r="E341" s="448"/>
      <c r="F341" s="448"/>
      <c r="G341" s="448"/>
      <c r="H341" s="449"/>
      <c r="I341" s="448"/>
      <c r="J341" s="449"/>
      <c r="K341" s="448"/>
      <c r="L341" s="448"/>
      <c r="M341" s="448"/>
      <c r="N341" s="449"/>
      <c r="O341" s="450"/>
      <c r="P341" s="451"/>
      <c r="Q341" s="435"/>
      <c r="R341" s="445"/>
      <c r="S341" s="446" t="s">
        <v>141</v>
      </c>
      <c r="T341" s="447"/>
      <c r="U341" s="447"/>
      <c r="V341" s="448"/>
      <c r="W341" s="448"/>
      <c r="X341" s="448"/>
      <c r="Y341" s="449"/>
      <c r="Z341" s="448"/>
      <c r="AA341" s="449"/>
      <c r="AB341" s="448"/>
      <c r="AC341" s="448"/>
      <c r="AD341" s="448"/>
      <c r="AE341" s="449"/>
      <c r="AF341" s="450"/>
      <c r="AG341" s="451"/>
      <c r="AH341" s="435"/>
      <c r="AI341" s="445"/>
      <c r="AJ341" s="446" t="s">
        <v>141</v>
      </c>
      <c r="AK341" s="447"/>
      <c r="AL341" s="447"/>
      <c r="AM341" s="448"/>
      <c r="AN341" s="448"/>
      <c r="AO341" s="448"/>
      <c r="AP341" s="449"/>
      <c r="AQ341" s="448"/>
      <c r="AR341" s="449"/>
      <c r="AS341" s="448"/>
      <c r="AT341" s="448"/>
      <c r="AU341" s="448"/>
      <c r="AV341" s="449"/>
      <c r="AW341" s="450"/>
      <c r="AX341" s="451"/>
      <c r="AY341" s="435"/>
      <c r="AZ341" s="445"/>
      <c r="BA341" s="446" t="s">
        <v>141</v>
      </c>
      <c r="BB341" s="447"/>
      <c r="BC341" s="447"/>
      <c r="BD341" s="448"/>
      <c r="BE341" s="448"/>
      <c r="BF341" s="448"/>
      <c r="BG341" s="449"/>
      <c r="BH341" s="448"/>
      <c r="BI341" s="449"/>
      <c r="BJ341" s="448"/>
      <c r="BK341" s="448"/>
      <c r="BL341" s="448"/>
      <c r="BM341" s="449"/>
      <c r="BN341" s="450"/>
      <c r="BO341" s="451"/>
      <c r="BP341" s="435"/>
      <c r="BQ341" s="445"/>
      <c r="BR341" s="446" t="s">
        <v>141</v>
      </c>
      <c r="BS341" s="447"/>
      <c r="BT341" s="447"/>
      <c r="BU341" s="448"/>
      <c r="BV341" s="448"/>
      <c r="BW341" s="448"/>
      <c r="BX341" s="449"/>
      <c r="BY341" s="448"/>
      <c r="BZ341" s="449"/>
      <c r="CA341" s="448"/>
      <c r="CB341" s="448"/>
      <c r="CC341" s="448"/>
      <c r="CD341" s="449"/>
      <c r="CE341" s="450"/>
      <c r="CF341" s="451"/>
      <c r="CG341" s="435"/>
      <c r="CH341" s="445"/>
      <c r="CI341" s="446" t="s">
        <v>141</v>
      </c>
      <c r="CJ341" s="447"/>
      <c r="CK341" s="447"/>
      <c r="CL341" s="448"/>
      <c r="CM341" s="448"/>
      <c r="CN341" s="448"/>
      <c r="CO341" s="449"/>
      <c r="CP341" s="448"/>
      <c r="CQ341" s="449"/>
      <c r="CR341" s="448"/>
      <c r="CS341" s="448"/>
      <c r="CT341" s="448"/>
      <c r="CU341" s="449"/>
      <c r="CV341" s="450"/>
      <c r="CW341" s="451"/>
      <c r="CX341" s="435"/>
      <c r="CY341" s="445"/>
      <c r="CZ341" s="446" t="s">
        <v>141</v>
      </c>
      <c r="DA341" s="447"/>
      <c r="DB341" s="447"/>
      <c r="DC341" s="448"/>
      <c r="DD341" s="448"/>
      <c r="DE341" s="448"/>
      <c r="DF341" s="449"/>
      <c r="DG341" s="448"/>
      <c r="DH341" s="449"/>
      <c r="DI341" s="448"/>
      <c r="DJ341" s="448"/>
      <c r="DK341" s="448"/>
      <c r="DL341" s="449"/>
      <c r="DM341" s="450"/>
      <c r="DN341" s="451"/>
      <c r="DO341" s="435"/>
      <c r="DP341" s="445"/>
      <c r="DQ341" s="446" t="s">
        <v>141</v>
      </c>
      <c r="DR341" s="447"/>
      <c r="DS341" s="447"/>
      <c r="DT341" s="448"/>
      <c r="DU341" s="448"/>
      <c r="DV341" s="448"/>
      <c r="DW341" s="449"/>
      <c r="DX341" s="448"/>
      <c r="DY341" s="449"/>
      <c r="DZ341" s="448"/>
      <c r="EA341" s="448"/>
      <c r="EB341" s="448"/>
      <c r="EC341" s="449"/>
      <c r="ED341" s="450"/>
      <c r="EE341" s="451"/>
      <c r="EF341" s="435"/>
      <c r="EG341" s="445"/>
      <c r="EH341" s="446" t="s">
        <v>141</v>
      </c>
      <c r="EI341" s="447"/>
      <c r="EJ341" s="447"/>
      <c r="EK341" s="448"/>
      <c r="EL341" s="448"/>
      <c r="EM341" s="448"/>
      <c r="EN341" s="449"/>
      <c r="EO341" s="448"/>
      <c r="EP341" s="449"/>
      <c r="EQ341" s="448"/>
      <c r="ER341" s="448"/>
      <c r="ES341" s="448"/>
      <c r="ET341" s="449"/>
      <c r="EU341" s="450"/>
      <c r="EV341" s="451"/>
      <c r="EW341" s="435"/>
      <c r="EX341" s="445"/>
      <c r="EY341" s="446" t="s">
        <v>141</v>
      </c>
      <c r="EZ341" s="447"/>
      <c r="FA341" s="447"/>
      <c r="FB341" s="448"/>
      <c r="FC341" s="448"/>
      <c r="FD341" s="448"/>
      <c r="FE341" s="449"/>
      <c r="FF341" s="448"/>
      <c r="FG341" s="449"/>
      <c r="FH341" s="448"/>
      <c r="FI341" s="448"/>
      <c r="FJ341" s="448"/>
      <c r="FK341" s="449"/>
      <c r="FL341" s="450"/>
      <c r="FM341" s="451"/>
      <c r="FN341" s="435"/>
      <c r="FO341" s="445"/>
      <c r="FP341" s="446" t="s">
        <v>141</v>
      </c>
      <c r="FQ341" s="447"/>
      <c r="FR341" s="447"/>
      <c r="FS341" s="448"/>
      <c r="FT341" s="448"/>
      <c r="FU341" s="448"/>
      <c r="FV341" s="449"/>
      <c r="FW341" s="448"/>
      <c r="FX341" s="449"/>
      <c r="FY341" s="448"/>
      <c r="FZ341" s="448"/>
      <c r="GA341" s="448"/>
      <c r="GB341" s="449"/>
      <c r="GC341" s="450"/>
      <c r="GD341" s="451"/>
      <c r="GE341" s="435"/>
      <c r="GF341" s="445"/>
      <c r="GG341" s="446" t="s">
        <v>141</v>
      </c>
      <c r="GH341" s="447"/>
      <c r="GI341" s="447"/>
      <c r="GJ341" s="448"/>
      <c r="GK341" s="448"/>
      <c r="GL341" s="448"/>
      <c r="GM341" s="449"/>
      <c r="GN341" s="448"/>
      <c r="GO341" s="449"/>
      <c r="GP341" s="448"/>
      <c r="GQ341" s="448"/>
      <c r="GR341" s="448"/>
      <c r="GS341" s="449"/>
      <c r="GT341" s="450"/>
      <c r="GU341" s="451"/>
      <c r="GV341" s="435"/>
      <c r="GW341" s="445"/>
      <c r="GX341" s="446" t="s">
        <v>141</v>
      </c>
      <c r="GY341" s="447"/>
      <c r="GZ341" s="447"/>
      <c r="HA341" s="448"/>
      <c r="HB341" s="448"/>
      <c r="HC341" s="448"/>
      <c r="HD341" s="449"/>
      <c r="HE341" s="448"/>
      <c r="HF341" s="449"/>
      <c r="HG341" s="448"/>
      <c r="HH341" s="448"/>
      <c r="HI341" s="448"/>
      <c r="HJ341" s="449"/>
      <c r="HK341" s="450"/>
      <c r="HL341" s="451"/>
      <c r="HM341" s="435"/>
      <c r="HN341" s="445"/>
      <c r="HO341" s="446" t="s">
        <v>141</v>
      </c>
      <c r="HP341" s="447"/>
      <c r="HQ341" s="447"/>
      <c r="HR341" s="448"/>
      <c r="HS341" s="448"/>
      <c r="HT341" s="448"/>
      <c r="HU341" s="449"/>
      <c r="HV341" s="448"/>
      <c r="HW341" s="449"/>
      <c r="HX341" s="448"/>
      <c r="HY341" s="448"/>
      <c r="HZ341" s="448"/>
      <c r="IA341" s="449"/>
      <c r="IB341" s="450"/>
      <c r="IC341" s="451"/>
      <c r="ID341" s="435"/>
      <c r="IE341" s="445"/>
      <c r="IF341" s="446" t="s">
        <v>141</v>
      </c>
      <c r="IG341" s="447"/>
      <c r="IH341" s="447"/>
      <c r="II341" s="448"/>
      <c r="IJ341" s="448"/>
      <c r="IK341" s="448"/>
      <c r="IL341" s="449"/>
      <c r="IM341" s="448"/>
      <c r="IN341" s="449"/>
      <c r="IO341" s="448"/>
      <c r="IP341" s="448"/>
      <c r="IQ341" s="448"/>
      <c r="IR341" s="449"/>
      <c r="IS341" s="450"/>
      <c r="IT341" s="451"/>
      <c r="IU341" s="435"/>
      <c r="IV341" s="445"/>
      <c r="IW341" s="446" t="s">
        <v>141</v>
      </c>
      <c r="IX341" s="447"/>
      <c r="IY341" s="447"/>
      <c r="IZ341" s="448"/>
      <c r="JA341" s="448"/>
      <c r="JB341" s="448"/>
      <c r="JC341" s="449"/>
      <c r="JD341" s="448"/>
      <c r="JE341" s="449"/>
      <c r="JF341" s="448"/>
      <c r="JG341" s="448"/>
      <c r="JH341" s="448"/>
      <c r="JI341" s="449"/>
      <c r="JJ341" s="450"/>
      <c r="JK341" s="451"/>
      <c r="JL341" s="435"/>
      <c r="JM341" s="445"/>
      <c r="JN341" s="446" t="s">
        <v>141</v>
      </c>
      <c r="JO341" s="447"/>
      <c r="JP341" s="447"/>
      <c r="JQ341" s="448"/>
      <c r="JR341" s="448"/>
      <c r="JS341" s="448"/>
      <c r="JT341" s="449"/>
      <c r="JU341" s="448"/>
      <c r="JV341" s="449"/>
      <c r="JW341" s="448"/>
      <c r="JX341" s="448"/>
      <c r="JY341" s="448"/>
      <c r="JZ341" s="449"/>
      <c r="KA341" s="450"/>
      <c r="KB341" s="451"/>
      <c r="KC341" s="435"/>
      <c r="KD341" s="445"/>
      <c r="KE341" s="446" t="s">
        <v>141</v>
      </c>
      <c r="KF341" s="447"/>
      <c r="KG341" s="447"/>
      <c r="KH341" s="448"/>
      <c r="KI341" s="448"/>
      <c r="KJ341" s="448"/>
      <c r="KK341" s="449"/>
      <c r="KL341" s="448"/>
      <c r="KM341" s="449"/>
      <c r="KN341" s="448"/>
      <c r="KO341" s="448"/>
      <c r="KP341" s="448"/>
      <c r="KQ341" s="449"/>
      <c r="KR341" s="450"/>
      <c r="KS341" s="451"/>
      <c r="KT341" s="435"/>
      <c r="KU341" s="436"/>
    </row>
    <row r="342" ht="15.75" customHeight="1">
      <c r="A342" s="426">
        <v>1.0</v>
      </c>
      <c r="B342" s="427" t="s">
        <v>142</v>
      </c>
      <c r="C342" s="428" t="s">
        <v>121</v>
      </c>
      <c r="D342" s="428" t="s">
        <v>123</v>
      </c>
      <c r="E342" s="429">
        <f>ADHB!G342</f>
        <v>0</v>
      </c>
      <c r="F342" s="429"/>
      <c r="G342" s="429">
        <f t="shared" ref="G342:G349" si="2503">iferror(E342/F342*100,0)</f>
        <v>0</v>
      </c>
      <c r="H342" s="430"/>
      <c r="I342" s="429">
        <f t="shared" ref="I342:I349" si="2504">IFERROR(+G342*H342,"")</f>
        <v>0</v>
      </c>
      <c r="J342" s="431"/>
      <c r="K342" s="432"/>
      <c r="L342" s="432"/>
      <c r="M342" s="429">
        <f t="shared" ref="M342:M349" si="2505">IFERROR(+(IF(G342="","0",G342))+(IF(I342="","0",I342))+(IF(L342="","0",L342)),"")</f>
        <v>0</v>
      </c>
      <c r="N342" s="430">
        <v>0.294289866351475</v>
      </c>
      <c r="O342" s="433">
        <f t="shared" ref="O342:O349" si="2506">IFERROR(+N342*(M342-L342),"")</f>
        <v>0</v>
      </c>
      <c r="P342" s="434">
        <f t="shared" ref="P342:P349" si="2507">IFERROR(+(IF(M342="","0",M342))-(IF(O342="","0",O342)),"")</f>
        <v>0</v>
      </c>
      <c r="Q342" s="435"/>
      <c r="R342" s="426">
        <v>1.0</v>
      </c>
      <c r="S342" s="427" t="s">
        <v>142</v>
      </c>
      <c r="T342" s="428" t="s">
        <v>121</v>
      </c>
      <c r="U342" s="428" t="s">
        <v>123</v>
      </c>
      <c r="V342" s="429">
        <f>ADHB!X342</f>
        <v>0</v>
      </c>
      <c r="W342" s="429"/>
      <c r="X342" s="429">
        <f t="shared" ref="X342:X349" si="2508">iferror(V342/W342*100,0)</f>
        <v>0</v>
      </c>
      <c r="Y342" s="430"/>
      <c r="Z342" s="429">
        <f t="shared" ref="Z342:Z349" si="2509">IFERROR(+X342*Y342,"")</f>
        <v>0</v>
      </c>
      <c r="AA342" s="431"/>
      <c r="AB342" s="432"/>
      <c r="AC342" s="432"/>
      <c r="AD342" s="429">
        <f t="shared" ref="AD342:AD349" si="2510">IFERROR(+(IF(X342="","0",X342))+(IF(Z342="","0",Z342))+(IF(AC342="","0",AC342)),"")</f>
        <v>0</v>
      </c>
      <c r="AE342" s="430">
        <v>0.294289866351475</v>
      </c>
      <c r="AF342" s="433">
        <f t="shared" ref="AF342:AF349" si="2511">IFERROR(+AE342*(AD342-AC342),"")</f>
        <v>0</v>
      </c>
      <c r="AG342" s="434">
        <f t="shared" ref="AG342:AG349" si="2512">IFERROR(+(IF(AD342="","0",AD342))-(IF(AF342="","0",AF342)),"")</f>
        <v>0</v>
      </c>
      <c r="AH342" s="435"/>
      <c r="AI342" s="426">
        <v>1.0</v>
      </c>
      <c r="AJ342" s="427" t="s">
        <v>142</v>
      </c>
      <c r="AK342" s="428" t="s">
        <v>121</v>
      </c>
      <c r="AL342" s="428" t="s">
        <v>123</v>
      </c>
      <c r="AM342" s="429">
        <f>ADHB!AO342</f>
        <v>0</v>
      </c>
      <c r="AN342" s="429"/>
      <c r="AO342" s="429">
        <f t="shared" ref="AO342:AO349" si="2513">iferror(AM342/AN342*100,0)</f>
        <v>0</v>
      </c>
      <c r="AP342" s="430"/>
      <c r="AQ342" s="429">
        <f t="shared" ref="AQ342:AQ349" si="2514">IFERROR(+AO342*AP342,"")</f>
        <v>0</v>
      </c>
      <c r="AR342" s="431"/>
      <c r="AS342" s="432"/>
      <c r="AT342" s="432"/>
      <c r="AU342" s="429">
        <f t="shared" ref="AU342:AU349" si="2515">IFERROR(+(IF(AO342="","0",AO342))+(IF(AQ342="","0",AQ342))+(IF(AT342="","0",AT342)),"")</f>
        <v>0</v>
      </c>
      <c r="AV342" s="430">
        <v>0.294289866351475</v>
      </c>
      <c r="AW342" s="433">
        <f t="shared" ref="AW342:AW349" si="2516">IFERROR(+AV342*(AU342-AT342),"")</f>
        <v>0</v>
      </c>
      <c r="AX342" s="434">
        <f t="shared" ref="AX342:AX349" si="2517">IFERROR(+(IF(AU342="","0",AU342))-(IF(AW342="","0",AW342)),"")</f>
        <v>0</v>
      </c>
      <c r="AY342" s="435"/>
      <c r="AZ342" s="426">
        <v>1.0</v>
      </c>
      <c r="BA342" s="427" t="s">
        <v>142</v>
      </c>
      <c r="BB342" s="428" t="s">
        <v>121</v>
      </c>
      <c r="BC342" s="428" t="s">
        <v>123</v>
      </c>
      <c r="BD342" s="429">
        <f>ADHB!BF342</f>
        <v>0</v>
      </c>
      <c r="BE342" s="429"/>
      <c r="BF342" s="429">
        <f t="shared" ref="BF342:BF349" si="2518">iferror(BD342/BE342*100,0)</f>
        <v>0</v>
      </c>
      <c r="BG342" s="430"/>
      <c r="BH342" s="429">
        <f t="shared" ref="BH342:BH349" si="2519">IFERROR(+BF342*BG342,"")</f>
        <v>0</v>
      </c>
      <c r="BI342" s="431"/>
      <c r="BJ342" s="432"/>
      <c r="BK342" s="432"/>
      <c r="BL342" s="429">
        <f t="shared" ref="BL342:BL349" si="2520">IFERROR(+(IF(BF342="","0",BF342))+(IF(BH342="","0",BH342))+(IF(BK342="","0",BK342)),"")</f>
        <v>0</v>
      </c>
      <c r="BM342" s="430">
        <v>0.294289866351475</v>
      </c>
      <c r="BN342" s="433">
        <f t="shared" ref="BN342:BN349" si="2521">IFERROR(+BM342*(BL342-BK342),"")</f>
        <v>0</v>
      </c>
      <c r="BO342" s="434">
        <f t="shared" ref="BO342:BO349" si="2522">IFERROR(+(IF(BL342="","0",BL342))-(IF(BN342="","0",BN342)),"")</f>
        <v>0</v>
      </c>
      <c r="BP342" s="435"/>
      <c r="BQ342" s="426">
        <v>1.0</v>
      </c>
      <c r="BR342" s="427" t="s">
        <v>142</v>
      </c>
      <c r="BS342" s="428" t="s">
        <v>121</v>
      </c>
      <c r="BT342" s="428" t="s">
        <v>123</v>
      </c>
      <c r="BU342" s="429">
        <f>ADHB!BW342</f>
        <v>0</v>
      </c>
      <c r="BV342" s="429"/>
      <c r="BW342" s="429">
        <f t="shared" ref="BW342:BW349" si="2523">iferror(BU342/BV342*100,0)</f>
        <v>0</v>
      </c>
      <c r="BX342" s="430"/>
      <c r="BY342" s="429">
        <f t="shared" ref="BY342:BY349" si="2524">IFERROR(+BW342*BX342,"")</f>
        <v>0</v>
      </c>
      <c r="BZ342" s="431"/>
      <c r="CA342" s="432"/>
      <c r="CB342" s="432"/>
      <c r="CC342" s="429">
        <f t="shared" ref="CC342:CC349" si="2525">IFERROR(+(IF(BW342="","0",BW342))+(IF(BY342="","0",BY342))+(IF(CB342="","0",CB342)),"")</f>
        <v>0</v>
      </c>
      <c r="CD342" s="430">
        <v>0.294289866351475</v>
      </c>
      <c r="CE342" s="433">
        <f t="shared" ref="CE342:CE349" si="2526">IFERROR(+CD342*(CC342-CB342),"")</f>
        <v>0</v>
      </c>
      <c r="CF342" s="434">
        <f t="shared" ref="CF342:CF349" si="2527">IFERROR(+(IF(CC342="","0",CC342))-(IF(CE342="","0",CE342)),"")</f>
        <v>0</v>
      </c>
      <c r="CG342" s="435"/>
      <c r="CH342" s="426">
        <v>1.0</v>
      </c>
      <c r="CI342" s="427" t="s">
        <v>142</v>
      </c>
      <c r="CJ342" s="428" t="s">
        <v>121</v>
      </c>
      <c r="CK342" s="428" t="s">
        <v>123</v>
      </c>
      <c r="CL342" s="429">
        <f>ADHB!CN342</f>
        <v>0</v>
      </c>
      <c r="CM342" s="429"/>
      <c r="CN342" s="429">
        <f t="shared" ref="CN342:CN349" si="2528">iferror(CL342/CM342*100,0)</f>
        <v>0</v>
      </c>
      <c r="CO342" s="430"/>
      <c r="CP342" s="429">
        <f t="shared" ref="CP342:CP349" si="2529">IFERROR(+CN342*CO342,"")</f>
        <v>0</v>
      </c>
      <c r="CQ342" s="431"/>
      <c r="CR342" s="432"/>
      <c r="CS342" s="432"/>
      <c r="CT342" s="429">
        <f t="shared" ref="CT342:CT349" si="2530">IFERROR(+(IF(CN342="","0",CN342))+(IF(CP342="","0",CP342))+(IF(CS342="","0",CS342)),"")</f>
        <v>0</v>
      </c>
      <c r="CU342" s="430">
        <v>0.294289866351475</v>
      </c>
      <c r="CV342" s="433">
        <f t="shared" ref="CV342:CV349" si="2531">IFERROR(+CU342*(CT342-CS342),"")</f>
        <v>0</v>
      </c>
      <c r="CW342" s="434">
        <f t="shared" ref="CW342:CW349" si="2532">IFERROR(+(IF(CT342="","0",CT342))-(IF(CV342="","0",CV342)),"")</f>
        <v>0</v>
      </c>
      <c r="CX342" s="435"/>
      <c r="CY342" s="426">
        <v>1.0</v>
      </c>
      <c r="CZ342" s="427" t="s">
        <v>142</v>
      </c>
      <c r="DA342" s="428" t="s">
        <v>121</v>
      </c>
      <c r="DB342" s="428" t="s">
        <v>123</v>
      </c>
      <c r="DC342" s="429">
        <f>ADHB!DE342</f>
        <v>0</v>
      </c>
      <c r="DD342" s="429"/>
      <c r="DE342" s="429">
        <f t="shared" ref="DE342:DE349" si="2533">iferror(DC342/DD342*100,0)</f>
        <v>0</v>
      </c>
      <c r="DF342" s="430"/>
      <c r="DG342" s="429">
        <f t="shared" ref="DG342:DG349" si="2534">IFERROR(+DE342*DF342,"")</f>
        <v>0</v>
      </c>
      <c r="DH342" s="431"/>
      <c r="DI342" s="432"/>
      <c r="DJ342" s="432"/>
      <c r="DK342" s="429">
        <f t="shared" ref="DK342:DK349" si="2535">IFERROR(+(IF(DE342="","0",DE342))+(IF(DG342="","0",DG342))+(IF(DJ342="","0",DJ342)),"")</f>
        <v>0</v>
      </c>
      <c r="DL342" s="430">
        <v>0.294289866351475</v>
      </c>
      <c r="DM342" s="433">
        <f t="shared" ref="DM342:DM349" si="2536">IFERROR(+DL342*(DK342-DJ342),"")</f>
        <v>0</v>
      </c>
      <c r="DN342" s="434">
        <f t="shared" ref="DN342:DN349" si="2537">IFERROR(+(IF(DK342="","0",DK342))-(IF(DM342="","0",DM342)),"")</f>
        <v>0</v>
      </c>
      <c r="DO342" s="435"/>
      <c r="DP342" s="426">
        <v>1.0</v>
      </c>
      <c r="DQ342" s="427" t="s">
        <v>142</v>
      </c>
      <c r="DR342" s="428" t="s">
        <v>121</v>
      </c>
      <c r="DS342" s="428" t="s">
        <v>123</v>
      </c>
      <c r="DT342" s="429">
        <f>ADHB!DV342</f>
        <v>0</v>
      </c>
      <c r="DU342" s="429"/>
      <c r="DV342" s="429">
        <f t="shared" ref="DV342:DV349" si="2538">iferror(DT342/DU342*100,0)</f>
        <v>0</v>
      </c>
      <c r="DW342" s="430"/>
      <c r="DX342" s="429">
        <f t="shared" ref="DX342:DX349" si="2539">IFERROR(+DV342*DW342,"")</f>
        <v>0</v>
      </c>
      <c r="DY342" s="431"/>
      <c r="DZ342" s="432"/>
      <c r="EA342" s="432"/>
      <c r="EB342" s="429">
        <f t="shared" ref="EB342:EB349" si="2540">IFERROR(+(IF(DV342="","0",DV342))+(IF(DX342="","0",DX342))+(IF(EA342="","0",EA342)),"")</f>
        <v>0</v>
      </c>
      <c r="EC342" s="430">
        <v>0.294289866351475</v>
      </c>
      <c r="ED342" s="433">
        <f t="shared" ref="ED342:ED349" si="2541">IFERROR(+EC342*(EB342-EA342),"")</f>
        <v>0</v>
      </c>
      <c r="EE342" s="434">
        <f t="shared" ref="EE342:EE349" si="2542">IFERROR(+(IF(EB342="","0",EB342))-(IF(ED342="","0",ED342)),"")</f>
        <v>0</v>
      </c>
      <c r="EF342" s="435"/>
      <c r="EG342" s="426">
        <v>1.0</v>
      </c>
      <c r="EH342" s="427" t="s">
        <v>142</v>
      </c>
      <c r="EI342" s="428" t="s">
        <v>121</v>
      </c>
      <c r="EJ342" s="428" t="s">
        <v>123</v>
      </c>
      <c r="EK342" s="429">
        <f>ADHB!EM342</f>
        <v>0</v>
      </c>
      <c r="EL342" s="429"/>
      <c r="EM342" s="429">
        <f t="shared" ref="EM342:EM349" si="2543">iferror(EK342/EL342*100,0)</f>
        <v>0</v>
      </c>
      <c r="EN342" s="430"/>
      <c r="EO342" s="429">
        <f t="shared" ref="EO342:EO349" si="2544">IFERROR(+EM342*EN342,"")</f>
        <v>0</v>
      </c>
      <c r="EP342" s="431"/>
      <c r="EQ342" s="432"/>
      <c r="ER342" s="432"/>
      <c r="ES342" s="429">
        <f t="shared" ref="ES342:ES349" si="2545">IFERROR(+(IF(EM342="","0",EM342))+(IF(EO342="","0",EO342))+(IF(ER342="","0",ER342)),"")</f>
        <v>0</v>
      </c>
      <c r="ET342" s="430">
        <v>0.294289866351475</v>
      </c>
      <c r="EU342" s="433">
        <f t="shared" ref="EU342:EU349" si="2546">IFERROR(+ET342*(ES342-ER342),"")</f>
        <v>0</v>
      </c>
      <c r="EV342" s="434">
        <f t="shared" ref="EV342:EV349" si="2547">IFERROR(+(IF(ES342="","0",ES342))-(IF(EU342="","0",EU342)),"")</f>
        <v>0</v>
      </c>
      <c r="EW342" s="435"/>
      <c r="EX342" s="426">
        <v>1.0</v>
      </c>
      <c r="EY342" s="427" t="s">
        <v>142</v>
      </c>
      <c r="EZ342" s="428" t="s">
        <v>121</v>
      </c>
      <c r="FA342" s="428" t="s">
        <v>123</v>
      </c>
      <c r="FB342" s="429">
        <f>ADHB!FD342</f>
        <v>0</v>
      </c>
      <c r="FC342" s="429"/>
      <c r="FD342" s="429">
        <f t="shared" ref="FD342:FD349" si="2548">iferror(FB342/FC342*100,0)</f>
        <v>0</v>
      </c>
      <c r="FE342" s="430"/>
      <c r="FF342" s="429">
        <f t="shared" ref="FF342:FF349" si="2549">IFERROR(+FD342*FE342,"")</f>
        <v>0</v>
      </c>
      <c r="FG342" s="431"/>
      <c r="FH342" s="432"/>
      <c r="FI342" s="432"/>
      <c r="FJ342" s="429">
        <f t="shared" ref="FJ342:FJ349" si="2550">IFERROR(+(IF(FD342="","0",FD342))+(IF(FF342="","0",FF342))+(IF(FI342="","0",FI342)),"")</f>
        <v>0</v>
      </c>
      <c r="FK342" s="430">
        <v>0.294289866351475</v>
      </c>
      <c r="FL342" s="433">
        <f t="shared" ref="FL342:FL349" si="2551">IFERROR(+FK342*(FJ342-FI342),"")</f>
        <v>0</v>
      </c>
      <c r="FM342" s="434">
        <f t="shared" ref="FM342:FM349" si="2552">IFERROR(+(IF(FJ342="","0",FJ342))-(IF(FL342="","0",FL342)),"")</f>
        <v>0</v>
      </c>
      <c r="FN342" s="435"/>
      <c r="FO342" s="426">
        <v>1.0</v>
      </c>
      <c r="FP342" s="427" t="s">
        <v>142</v>
      </c>
      <c r="FQ342" s="428" t="s">
        <v>121</v>
      </c>
      <c r="FR342" s="428" t="s">
        <v>123</v>
      </c>
      <c r="FS342" s="429">
        <f>ADHB!FU342</f>
        <v>0</v>
      </c>
      <c r="FT342" s="429"/>
      <c r="FU342" s="429">
        <f t="shared" ref="FU342:FU349" si="2553">iferror(FS342/FT342*100,0)</f>
        <v>0</v>
      </c>
      <c r="FV342" s="430"/>
      <c r="FW342" s="429">
        <f t="shared" ref="FW342:FW349" si="2554">IFERROR(+FU342*FV342,"")</f>
        <v>0</v>
      </c>
      <c r="FX342" s="431"/>
      <c r="FY342" s="432"/>
      <c r="FZ342" s="432"/>
      <c r="GA342" s="429">
        <f t="shared" ref="GA342:GA349" si="2555">IFERROR(+(IF(FU342="","0",FU342))+(IF(FW342="","0",FW342))+(IF(FZ342="","0",FZ342)),"")</f>
        <v>0</v>
      </c>
      <c r="GB342" s="430">
        <v>0.294289866351475</v>
      </c>
      <c r="GC342" s="433">
        <f t="shared" ref="GC342:GC349" si="2556">IFERROR(+GB342*(GA342-FZ342),"")</f>
        <v>0</v>
      </c>
      <c r="GD342" s="434">
        <f t="shared" ref="GD342:GD349" si="2557">IFERROR(+(IF(GA342="","0",GA342))-(IF(GC342="","0",GC342)),"")</f>
        <v>0</v>
      </c>
      <c r="GE342" s="435"/>
      <c r="GF342" s="426">
        <v>1.0</v>
      </c>
      <c r="GG342" s="427" t="s">
        <v>142</v>
      </c>
      <c r="GH342" s="428" t="s">
        <v>121</v>
      </c>
      <c r="GI342" s="428" t="s">
        <v>123</v>
      </c>
      <c r="GJ342" s="429">
        <f>ADHB!GL342</f>
        <v>0</v>
      </c>
      <c r="GK342" s="429"/>
      <c r="GL342" s="429">
        <f t="shared" ref="GL342:GL349" si="2558">iferror(GJ342/GK342*100,0)</f>
        <v>0</v>
      </c>
      <c r="GM342" s="430"/>
      <c r="GN342" s="429">
        <f t="shared" ref="GN342:GN349" si="2559">IFERROR(+GL342*GM342,"")</f>
        <v>0</v>
      </c>
      <c r="GO342" s="431"/>
      <c r="GP342" s="432"/>
      <c r="GQ342" s="432"/>
      <c r="GR342" s="429">
        <f t="shared" ref="GR342:GR349" si="2560">IFERROR(+(IF(GL342="","0",GL342))+(IF(GN342="","0",GN342))+(IF(GQ342="","0",GQ342)),"")</f>
        <v>0</v>
      </c>
      <c r="GS342" s="430">
        <v>0.294289866351475</v>
      </c>
      <c r="GT342" s="433">
        <f t="shared" ref="GT342:GT349" si="2561">IFERROR(+GS342*(GR342-GQ342),"")</f>
        <v>0</v>
      </c>
      <c r="GU342" s="434">
        <f t="shared" ref="GU342:GU349" si="2562">IFERROR(+(IF(GR342="","0",GR342))-(IF(GT342="","0",GT342)),"")</f>
        <v>0</v>
      </c>
      <c r="GV342" s="435"/>
      <c r="GW342" s="426">
        <v>1.0</v>
      </c>
      <c r="GX342" s="427" t="s">
        <v>142</v>
      </c>
      <c r="GY342" s="428" t="s">
        <v>121</v>
      </c>
      <c r="GZ342" s="428" t="s">
        <v>123</v>
      </c>
      <c r="HA342" s="429">
        <f>ADHB!HC342</f>
        <v>0</v>
      </c>
      <c r="HB342" s="429"/>
      <c r="HC342" s="429">
        <f t="shared" ref="HC342:HC349" si="2563">iferror(HA342/HB342*100,0)</f>
        <v>0</v>
      </c>
      <c r="HD342" s="430"/>
      <c r="HE342" s="429">
        <f t="shared" ref="HE342:HE349" si="2564">IFERROR(+HC342*HD342,"")</f>
        <v>0</v>
      </c>
      <c r="HF342" s="431"/>
      <c r="HG342" s="432"/>
      <c r="HH342" s="432"/>
      <c r="HI342" s="429">
        <f t="shared" ref="HI342:HI349" si="2565">IFERROR(+(IF(HC342="","0",HC342))+(IF(HE342="","0",HE342))+(IF(HH342="","0",HH342)),"")</f>
        <v>0</v>
      </c>
      <c r="HJ342" s="430">
        <v>0.294289866351475</v>
      </c>
      <c r="HK342" s="433">
        <f t="shared" ref="HK342:HK349" si="2566">IFERROR(+HJ342*(HI342-HH342),"")</f>
        <v>0</v>
      </c>
      <c r="HL342" s="434">
        <f t="shared" ref="HL342:HL349" si="2567">IFERROR(+(IF(HI342="","0",HI342))-(IF(HK342="","0",HK342)),"")</f>
        <v>0</v>
      </c>
      <c r="HM342" s="435"/>
      <c r="HN342" s="426">
        <v>1.0</v>
      </c>
      <c r="HO342" s="427" t="s">
        <v>142</v>
      </c>
      <c r="HP342" s="428" t="s">
        <v>121</v>
      </c>
      <c r="HQ342" s="428" t="s">
        <v>123</v>
      </c>
      <c r="HR342" s="429">
        <f>ADHB!HT342</f>
        <v>0</v>
      </c>
      <c r="HS342" s="429"/>
      <c r="HT342" s="429">
        <f t="shared" ref="HT342:HT349" si="2568">iferror(HR342/HS342*100,0)</f>
        <v>0</v>
      </c>
      <c r="HU342" s="430"/>
      <c r="HV342" s="429">
        <f t="shared" ref="HV342:HV349" si="2569">IFERROR(+HT342*HU342,"")</f>
        <v>0</v>
      </c>
      <c r="HW342" s="431"/>
      <c r="HX342" s="432"/>
      <c r="HY342" s="432"/>
      <c r="HZ342" s="429">
        <f t="shared" ref="HZ342:HZ349" si="2570">IFERROR(+(IF(HT342="","0",HT342))+(IF(HV342="","0",HV342))+(IF(HY342="","0",HY342)),"")</f>
        <v>0</v>
      </c>
      <c r="IA342" s="430">
        <v>0.294289866351475</v>
      </c>
      <c r="IB342" s="433">
        <f t="shared" ref="IB342:IB349" si="2571">IFERROR(+IA342*(HZ342-HY342),"")</f>
        <v>0</v>
      </c>
      <c r="IC342" s="434">
        <f t="shared" ref="IC342:IC349" si="2572">IFERROR(+(IF(HZ342="","0",HZ342))-(IF(IB342="","0",IB342)),"")</f>
        <v>0</v>
      </c>
      <c r="ID342" s="435"/>
      <c r="IE342" s="426">
        <v>1.0</v>
      </c>
      <c r="IF342" s="427" t="s">
        <v>142</v>
      </c>
      <c r="IG342" s="428" t="s">
        <v>121</v>
      </c>
      <c r="IH342" s="428" t="s">
        <v>123</v>
      </c>
      <c r="II342" s="429">
        <f>ADHB!IK342</f>
        <v>0</v>
      </c>
      <c r="IJ342" s="429"/>
      <c r="IK342" s="429">
        <f t="shared" ref="IK342:IK349" si="2573">iferror(II342/IJ342*100,0)</f>
        <v>0</v>
      </c>
      <c r="IL342" s="430"/>
      <c r="IM342" s="429">
        <f t="shared" ref="IM342:IM349" si="2574">IFERROR(+IK342*IL342,"")</f>
        <v>0</v>
      </c>
      <c r="IN342" s="431"/>
      <c r="IO342" s="432"/>
      <c r="IP342" s="432"/>
      <c r="IQ342" s="429">
        <f t="shared" ref="IQ342:IQ349" si="2575">IFERROR(+(IF(IK342="","0",IK342))+(IF(IM342="","0",IM342))+(IF(IP342="","0",IP342)),"")</f>
        <v>0</v>
      </c>
      <c r="IR342" s="430">
        <v>0.294289866351475</v>
      </c>
      <c r="IS342" s="433">
        <f t="shared" ref="IS342:IS349" si="2576">IFERROR(+IR342*(IQ342-IP342),"")</f>
        <v>0</v>
      </c>
      <c r="IT342" s="434">
        <f t="shared" ref="IT342:IT349" si="2577">IFERROR(+(IF(IQ342="","0",IQ342))-(IF(IS342="","0",IS342)),"")</f>
        <v>0</v>
      </c>
      <c r="IU342" s="435"/>
      <c r="IV342" s="426">
        <v>1.0</v>
      </c>
      <c r="IW342" s="427" t="s">
        <v>142</v>
      </c>
      <c r="IX342" s="428" t="s">
        <v>121</v>
      </c>
      <c r="IY342" s="428" t="s">
        <v>123</v>
      </c>
      <c r="IZ342" s="429">
        <f>ADHB!JB342</f>
        <v>0</v>
      </c>
      <c r="JA342" s="429"/>
      <c r="JB342" s="429">
        <f t="shared" ref="JB342:JB349" si="2578">iferror(IZ342/JA342*100,0)</f>
        <v>0</v>
      </c>
      <c r="JC342" s="430"/>
      <c r="JD342" s="429">
        <f t="shared" ref="JD342:JD349" si="2579">IFERROR(+JB342*JC342,"")</f>
        <v>0</v>
      </c>
      <c r="JE342" s="431"/>
      <c r="JF342" s="432"/>
      <c r="JG342" s="432"/>
      <c r="JH342" s="429">
        <f t="shared" ref="JH342:JH349" si="2580">IFERROR(+(IF(JB342="","0",JB342))+(IF(JD342="","0",JD342))+(IF(JG342="","0",JG342)),"")</f>
        <v>0</v>
      </c>
      <c r="JI342" s="430">
        <v>0.294289866351475</v>
      </c>
      <c r="JJ342" s="433">
        <f t="shared" ref="JJ342:JJ349" si="2581">IFERROR(+JI342*(JH342-JG342),"")</f>
        <v>0</v>
      </c>
      <c r="JK342" s="434">
        <f t="shared" ref="JK342:JK349" si="2582">IFERROR(+(IF(JH342="","0",JH342))-(IF(JJ342="","0",JJ342)),"")</f>
        <v>0</v>
      </c>
      <c r="JL342" s="435"/>
      <c r="JM342" s="426">
        <v>1.0</v>
      </c>
      <c r="JN342" s="427" t="s">
        <v>142</v>
      </c>
      <c r="JO342" s="428" t="s">
        <v>121</v>
      </c>
      <c r="JP342" s="428" t="s">
        <v>123</v>
      </c>
      <c r="JQ342" s="429">
        <f>ADHB!JS342</f>
        <v>0</v>
      </c>
      <c r="JR342" s="429"/>
      <c r="JS342" s="429">
        <f t="shared" ref="JS342:JS349" si="2583">iferror(JQ342/JR342*100,0)</f>
        <v>0</v>
      </c>
      <c r="JT342" s="430"/>
      <c r="JU342" s="429">
        <f t="shared" ref="JU342:JU349" si="2584">IFERROR(+JS342*JT342,"")</f>
        <v>0</v>
      </c>
      <c r="JV342" s="431"/>
      <c r="JW342" s="432"/>
      <c r="JX342" s="432"/>
      <c r="JY342" s="429">
        <f t="shared" ref="JY342:JY349" si="2585">IFERROR(+(IF(JS342="","0",JS342))+(IF(JU342="","0",JU342))+(IF(JX342="","0",JX342)),"")</f>
        <v>0</v>
      </c>
      <c r="JZ342" s="430">
        <v>0.294289866351475</v>
      </c>
      <c r="KA342" s="433">
        <f t="shared" ref="KA342:KA349" si="2586">IFERROR(+JZ342*(JY342-JX342),"")</f>
        <v>0</v>
      </c>
      <c r="KB342" s="434">
        <f t="shared" ref="KB342:KB349" si="2587">IFERROR(+(IF(JY342="","0",JY342))-(IF(KA342="","0",KA342)),"")</f>
        <v>0</v>
      </c>
      <c r="KC342" s="435"/>
      <c r="KD342" s="426">
        <v>1.0</v>
      </c>
      <c r="KE342" s="427" t="s">
        <v>142</v>
      </c>
      <c r="KF342" s="428" t="s">
        <v>121</v>
      </c>
      <c r="KG342" s="428" t="s">
        <v>123</v>
      </c>
      <c r="KH342" s="429">
        <f>ADHB!KJ342</f>
        <v>0</v>
      </c>
      <c r="KI342" s="429"/>
      <c r="KJ342" s="429">
        <f t="shared" ref="KJ342:KJ349" si="2588">iferror(KH342/KI342*100,0)</f>
        <v>0</v>
      </c>
      <c r="KK342" s="430"/>
      <c r="KL342" s="429">
        <f t="shared" ref="KL342:KL349" si="2589">IFERROR(+KJ342*KK342,"")</f>
        <v>0</v>
      </c>
      <c r="KM342" s="431"/>
      <c r="KN342" s="432"/>
      <c r="KO342" s="432"/>
      <c r="KP342" s="429">
        <f t="shared" ref="KP342:KP349" si="2590">IFERROR(+(IF(KJ342="","0",KJ342))+(IF(KL342="","0",KL342))+(IF(KO342="","0",KO342)),"")</f>
        <v>0</v>
      </c>
      <c r="KQ342" s="430">
        <v>0.294289866351475</v>
      </c>
      <c r="KR342" s="433">
        <f t="shared" ref="KR342:KR349" si="2591">IFERROR(+KQ342*(KP342-KO342),"")</f>
        <v>0</v>
      </c>
      <c r="KS342" s="434">
        <f t="shared" ref="KS342:KS349" si="2592">IFERROR(+(IF(KP342="","0",KP342))-(IF(KR342="","0",KR342)),"")</f>
        <v>0</v>
      </c>
      <c r="KT342" s="435"/>
      <c r="KU342" s="436"/>
    </row>
    <row r="343" ht="15.75" customHeight="1">
      <c r="A343" s="426">
        <v>2.0</v>
      </c>
      <c r="B343" s="427" t="s">
        <v>143</v>
      </c>
      <c r="C343" s="428" t="s">
        <v>121</v>
      </c>
      <c r="D343" s="428" t="s">
        <v>123</v>
      </c>
      <c r="E343" s="429">
        <f>ADHB!G343</f>
        <v>0</v>
      </c>
      <c r="F343" s="429"/>
      <c r="G343" s="429">
        <f t="shared" si="2503"/>
        <v>0</v>
      </c>
      <c r="H343" s="430"/>
      <c r="I343" s="429">
        <f t="shared" si="2504"/>
        <v>0</v>
      </c>
      <c r="J343" s="431"/>
      <c r="K343" s="432"/>
      <c r="L343" s="432"/>
      <c r="M343" s="429">
        <f t="shared" si="2505"/>
        <v>0</v>
      </c>
      <c r="N343" s="430">
        <v>0.294289866351475</v>
      </c>
      <c r="O343" s="433">
        <f t="shared" si="2506"/>
        <v>0</v>
      </c>
      <c r="P343" s="434">
        <f t="shared" si="2507"/>
        <v>0</v>
      </c>
      <c r="Q343" s="435"/>
      <c r="R343" s="426">
        <v>2.0</v>
      </c>
      <c r="S343" s="427" t="s">
        <v>143</v>
      </c>
      <c r="T343" s="428" t="s">
        <v>121</v>
      </c>
      <c r="U343" s="428" t="s">
        <v>123</v>
      </c>
      <c r="V343" s="429">
        <f>ADHB!X343</f>
        <v>0</v>
      </c>
      <c r="W343" s="429"/>
      <c r="X343" s="429">
        <f t="shared" si="2508"/>
        <v>0</v>
      </c>
      <c r="Y343" s="430"/>
      <c r="Z343" s="429">
        <f t="shared" si="2509"/>
        <v>0</v>
      </c>
      <c r="AA343" s="431"/>
      <c r="AB343" s="432"/>
      <c r="AC343" s="432"/>
      <c r="AD343" s="429">
        <f t="shared" si="2510"/>
        <v>0</v>
      </c>
      <c r="AE343" s="430">
        <v>0.294289866351475</v>
      </c>
      <c r="AF343" s="433">
        <f t="shared" si="2511"/>
        <v>0</v>
      </c>
      <c r="AG343" s="434">
        <f t="shared" si="2512"/>
        <v>0</v>
      </c>
      <c r="AH343" s="435"/>
      <c r="AI343" s="426">
        <v>2.0</v>
      </c>
      <c r="AJ343" s="427" t="s">
        <v>143</v>
      </c>
      <c r="AK343" s="428" t="s">
        <v>121</v>
      </c>
      <c r="AL343" s="428" t="s">
        <v>123</v>
      </c>
      <c r="AM343" s="429">
        <f>ADHB!AO343</f>
        <v>0</v>
      </c>
      <c r="AN343" s="429"/>
      <c r="AO343" s="429">
        <f t="shared" si="2513"/>
        <v>0</v>
      </c>
      <c r="AP343" s="430"/>
      <c r="AQ343" s="429">
        <f t="shared" si="2514"/>
        <v>0</v>
      </c>
      <c r="AR343" s="431"/>
      <c r="AS343" s="432"/>
      <c r="AT343" s="432"/>
      <c r="AU343" s="429">
        <f t="shared" si="2515"/>
        <v>0</v>
      </c>
      <c r="AV343" s="430">
        <v>0.294289866351475</v>
      </c>
      <c r="AW343" s="433">
        <f t="shared" si="2516"/>
        <v>0</v>
      </c>
      <c r="AX343" s="434">
        <f t="shared" si="2517"/>
        <v>0</v>
      </c>
      <c r="AY343" s="435"/>
      <c r="AZ343" s="426">
        <v>2.0</v>
      </c>
      <c r="BA343" s="427" t="s">
        <v>143</v>
      </c>
      <c r="BB343" s="428" t="s">
        <v>121</v>
      </c>
      <c r="BC343" s="428" t="s">
        <v>123</v>
      </c>
      <c r="BD343" s="429">
        <f>ADHB!BF343</f>
        <v>0</v>
      </c>
      <c r="BE343" s="429"/>
      <c r="BF343" s="429">
        <f t="shared" si="2518"/>
        <v>0</v>
      </c>
      <c r="BG343" s="430"/>
      <c r="BH343" s="429">
        <f t="shared" si="2519"/>
        <v>0</v>
      </c>
      <c r="BI343" s="431"/>
      <c r="BJ343" s="432"/>
      <c r="BK343" s="432"/>
      <c r="BL343" s="429">
        <f t="shared" si="2520"/>
        <v>0</v>
      </c>
      <c r="BM343" s="430">
        <v>0.294289866351475</v>
      </c>
      <c r="BN343" s="433">
        <f t="shared" si="2521"/>
        <v>0</v>
      </c>
      <c r="BO343" s="434">
        <f t="shared" si="2522"/>
        <v>0</v>
      </c>
      <c r="BP343" s="435"/>
      <c r="BQ343" s="426">
        <v>2.0</v>
      </c>
      <c r="BR343" s="427" t="s">
        <v>143</v>
      </c>
      <c r="BS343" s="428" t="s">
        <v>121</v>
      </c>
      <c r="BT343" s="428" t="s">
        <v>123</v>
      </c>
      <c r="BU343" s="429">
        <f>ADHB!BW343</f>
        <v>0</v>
      </c>
      <c r="BV343" s="429"/>
      <c r="BW343" s="429">
        <f t="shared" si="2523"/>
        <v>0</v>
      </c>
      <c r="BX343" s="430"/>
      <c r="BY343" s="429">
        <f t="shared" si="2524"/>
        <v>0</v>
      </c>
      <c r="BZ343" s="431"/>
      <c r="CA343" s="432"/>
      <c r="CB343" s="432"/>
      <c r="CC343" s="429">
        <f t="shared" si="2525"/>
        <v>0</v>
      </c>
      <c r="CD343" s="430">
        <v>0.294289866351475</v>
      </c>
      <c r="CE343" s="433">
        <f t="shared" si="2526"/>
        <v>0</v>
      </c>
      <c r="CF343" s="434">
        <f t="shared" si="2527"/>
        <v>0</v>
      </c>
      <c r="CG343" s="435"/>
      <c r="CH343" s="426">
        <v>2.0</v>
      </c>
      <c r="CI343" s="427" t="s">
        <v>143</v>
      </c>
      <c r="CJ343" s="428" t="s">
        <v>121</v>
      </c>
      <c r="CK343" s="428" t="s">
        <v>123</v>
      </c>
      <c r="CL343" s="429">
        <f>ADHB!CN343</f>
        <v>0</v>
      </c>
      <c r="CM343" s="429"/>
      <c r="CN343" s="429">
        <f t="shared" si="2528"/>
        <v>0</v>
      </c>
      <c r="CO343" s="430"/>
      <c r="CP343" s="429">
        <f t="shared" si="2529"/>
        <v>0</v>
      </c>
      <c r="CQ343" s="431"/>
      <c r="CR343" s="432"/>
      <c r="CS343" s="432"/>
      <c r="CT343" s="429">
        <f t="shared" si="2530"/>
        <v>0</v>
      </c>
      <c r="CU343" s="430">
        <v>0.294289866351475</v>
      </c>
      <c r="CV343" s="433">
        <f t="shared" si="2531"/>
        <v>0</v>
      </c>
      <c r="CW343" s="434">
        <f t="shared" si="2532"/>
        <v>0</v>
      </c>
      <c r="CX343" s="435"/>
      <c r="CY343" s="426">
        <v>2.0</v>
      </c>
      <c r="CZ343" s="427" t="s">
        <v>143</v>
      </c>
      <c r="DA343" s="428" t="s">
        <v>121</v>
      </c>
      <c r="DB343" s="428" t="s">
        <v>123</v>
      </c>
      <c r="DC343" s="429">
        <f>ADHB!DE343</f>
        <v>0</v>
      </c>
      <c r="DD343" s="429"/>
      <c r="DE343" s="429">
        <f t="shared" si="2533"/>
        <v>0</v>
      </c>
      <c r="DF343" s="430"/>
      <c r="DG343" s="429">
        <f t="shared" si="2534"/>
        <v>0</v>
      </c>
      <c r="DH343" s="431"/>
      <c r="DI343" s="432"/>
      <c r="DJ343" s="432"/>
      <c r="DK343" s="429">
        <f t="shared" si="2535"/>
        <v>0</v>
      </c>
      <c r="DL343" s="430">
        <v>0.294289866351475</v>
      </c>
      <c r="DM343" s="433">
        <f t="shared" si="2536"/>
        <v>0</v>
      </c>
      <c r="DN343" s="434">
        <f t="shared" si="2537"/>
        <v>0</v>
      </c>
      <c r="DO343" s="435"/>
      <c r="DP343" s="426">
        <v>2.0</v>
      </c>
      <c r="DQ343" s="427" t="s">
        <v>143</v>
      </c>
      <c r="DR343" s="428" t="s">
        <v>121</v>
      </c>
      <c r="DS343" s="428" t="s">
        <v>123</v>
      </c>
      <c r="DT343" s="429">
        <f>ADHB!DV343</f>
        <v>0</v>
      </c>
      <c r="DU343" s="429"/>
      <c r="DV343" s="429">
        <f t="shared" si="2538"/>
        <v>0</v>
      </c>
      <c r="DW343" s="430"/>
      <c r="DX343" s="429">
        <f t="shared" si="2539"/>
        <v>0</v>
      </c>
      <c r="DY343" s="431"/>
      <c r="DZ343" s="432"/>
      <c r="EA343" s="432"/>
      <c r="EB343" s="429">
        <f t="shared" si="2540"/>
        <v>0</v>
      </c>
      <c r="EC343" s="430">
        <v>0.294289866351475</v>
      </c>
      <c r="ED343" s="433">
        <f t="shared" si="2541"/>
        <v>0</v>
      </c>
      <c r="EE343" s="434">
        <f t="shared" si="2542"/>
        <v>0</v>
      </c>
      <c r="EF343" s="435"/>
      <c r="EG343" s="426">
        <v>2.0</v>
      </c>
      <c r="EH343" s="427" t="s">
        <v>143</v>
      </c>
      <c r="EI343" s="428" t="s">
        <v>121</v>
      </c>
      <c r="EJ343" s="428" t="s">
        <v>123</v>
      </c>
      <c r="EK343" s="429">
        <f>ADHB!EM343</f>
        <v>0</v>
      </c>
      <c r="EL343" s="429"/>
      <c r="EM343" s="429">
        <f t="shared" si="2543"/>
        <v>0</v>
      </c>
      <c r="EN343" s="430"/>
      <c r="EO343" s="429">
        <f t="shared" si="2544"/>
        <v>0</v>
      </c>
      <c r="EP343" s="431"/>
      <c r="EQ343" s="432"/>
      <c r="ER343" s="432"/>
      <c r="ES343" s="429">
        <f t="shared" si="2545"/>
        <v>0</v>
      </c>
      <c r="ET343" s="430">
        <v>0.294289866351475</v>
      </c>
      <c r="EU343" s="433">
        <f t="shared" si="2546"/>
        <v>0</v>
      </c>
      <c r="EV343" s="434">
        <f t="shared" si="2547"/>
        <v>0</v>
      </c>
      <c r="EW343" s="435"/>
      <c r="EX343" s="426">
        <v>2.0</v>
      </c>
      <c r="EY343" s="427" t="s">
        <v>143</v>
      </c>
      <c r="EZ343" s="428" t="s">
        <v>121</v>
      </c>
      <c r="FA343" s="428" t="s">
        <v>123</v>
      </c>
      <c r="FB343" s="429">
        <f>ADHB!FD343</f>
        <v>0</v>
      </c>
      <c r="FC343" s="429"/>
      <c r="FD343" s="429">
        <f t="shared" si="2548"/>
        <v>0</v>
      </c>
      <c r="FE343" s="430"/>
      <c r="FF343" s="429">
        <f t="shared" si="2549"/>
        <v>0</v>
      </c>
      <c r="FG343" s="431"/>
      <c r="FH343" s="432"/>
      <c r="FI343" s="432"/>
      <c r="FJ343" s="429">
        <f t="shared" si="2550"/>
        <v>0</v>
      </c>
      <c r="FK343" s="430">
        <v>0.294289866351475</v>
      </c>
      <c r="FL343" s="433">
        <f t="shared" si="2551"/>
        <v>0</v>
      </c>
      <c r="FM343" s="434">
        <f t="shared" si="2552"/>
        <v>0</v>
      </c>
      <c r="FN343" s="435"/>
      <c r="FO343" s="426">
        <v>2.0</v>
      </c>
      <c r="FP343" s="427" t="s">
        <v>143</v>
      </c>
      <c r="FQ343" s="428" t="s">
        <v>121</v>
      </c>
      <c r="FR343" s="428" t="s">
        <v>123</v>
      </c>
      <c r="FS343" s="429">
        <f>ADHB!FU343</f>
        <v>0</v>
      </c>
      <c r="FT343" s="429"/>
      <c r="FU343" s="429">
        <f t="shared" si="2553"/>
        <v>0</v>
      </c>
      <c r="FV343" s="430"/>
      <c r="FW343" s="429">
        <f t="shared" si="2554"/>
        <v>0</v>
      </c>
      <c r="FX343" s="431"/>
      <c r="FY343" s="432"/>
      <c r="FZ343" s="432"/>
      <c r="GA343" s="429">
        <f t="shared" si="2555"/>
        <v>0</v>
      </c>
      <c r="GB343" s="430">
        <v>0.294289866351475</v>
      </c>
      <c r="GC343" s="433">
        <f t="shared" si="2556"/>
        <v>0</v>
      </c>
      <c r="GD343" s="434">
        <f t="shared" si="2557"/>
        <v>0</v>
      </c>
      <c r="GE343" s="435"/>
      <c r="GF343" s="426">
        <v>2.0</v>
      </c>
      <c r="GG343" s="427" t="s">
        <v>143</v>
      </c>
      <c r="GH343" s="428" t="s">
        <v>121</v>
      </c>
      <c r="GI343" s="428" t="s">
        <v>123</v>
      </c>
      <c r="GJ343" s="429">
        <f>ADHB!GL343</f>
        <v>0</v>
      </c>
      <c r="GK343" s="429"/>
      <c r="GL343" s="429">
        <f t="shared" si="2558"/>
        <v>0</v>
      </c>
      <c r="GM343" s="430"/>
      <c r="GN343" s="429">
        <f t="shared" si="2559"/>
        <v>0</v>
      </c>
      <c r="GO343" s="431"/>
      <c r="GP343" s="432"/>
      <c r="GQ343" s="432"/>
      <c r="GR343" s="429">
        <f t="shared" si="2560"/>
        <v>0</v>
      </c>
      <c r="GS343" s="430">
        <v>0.294289866351475</v>
      </c>
      <c r="GT343" s="433">
        <f t="shared" si="2561"/>
        <v>0</v>
      </c>
      <c r="GU343" s="434">
        <f t="shared" si="2562"/>
        <v>0</v>
      </c>
      <c r="GV343" s="435"/>
      <c r="GW343" s="426">
        <v>2.0</v>
      </c>
      <c r="GX343" s="427" t="s">
        <v>143</v>
      </c>
      <c r="GY343" s="428" t="s">
        <v>121</v>
      </c>
      <c r="GZ343" s="428" t="s">
        <v>123</v>
      </c>
      <c r="HA343" s="429">
        <f>ADHB!HC343</f>
        <v>0</v>
      </c>
      <c r="HB343" s="429"/>
      <c r="HC343" s="429">
        <f t="shared" si="2563"/>
        <v>0</v>
      </c>
      <c r="HD343" s="430"/>
      <c r="HE343" s="429">
        <f t="shared" si="2564"/>
        <v>0</v>
      </c>
      <c r="HF343" s="431"/>
      <c r="HG343" s="432"/>
      <c r="HH343" s="432"/>
      <c r="HI343" s="429">
        <f t="shared" si="2565"/>
        <v>0</v>
      </c>
      <c r="HJ343" s="430">
        <v>0.294289866351475</v>
      </c>
      <c r="HK343" s="433">
        <f t="shared" si="2566"/>
        <v>0</v>
      </c>
      <c r="HL343" s="434">
        <f t="shared" si="2567"/>
        <v>0</v>
      </c>
      <c r="HM343" s="435"/>
      <c r="HN343" s="426">
        <v>2.0</v>
      </c>
      <c r="HO343" s="427" t="s">
        <v>143</v>
      </c>
      <c r="HP343" s="428" t="s">
        <v>121</v>
      </c>
      <c r="HQ343" s="428" t="s">
        <v>123</v>
      </c>
      <c r="HR343" s="429">
        <f>ADHB!HT343</f>
        <v>0</v>
      </c>
      <c r="HS343" s="429"/>
      <c r="HT343" s="429">
        <f t="shared" si="2568"/>
        <v>0</v>
      </c>
      <c r="HU343" s="430"/>
      <c r="HV343" s="429">
        <f t="shared" si="2569"/>
        <v>0</v>
      </c>
      <c r="HW343" s="431"/>
      <c r="HX343" s="432"/>
      <c r="HY343" s="432"/>
      <c r="HZ343" s="429">
        <f t="shared" si="2570"/>
        <v>0</v>
      </c>
      <c r="IA343" s="430">
        <v>0.294289866351475</v>
      </c>
      <c r="IB343" s="433">
        <f t="shared" si="2571"/>
        <v>0</v>
      </c>
      <c r="IC343" s="434">
        <f t="shared" si="2572"/>
        <v>0</v>
      </c>
      <c r="ID343" s="435"/>
      <c r="IE343" s="426">
        <v>2.0</v>
      </c>
      <c r="IF343" s="427" t="s">
        <v>143</v>
      </c>
      <c r="IG343" s="428" t="s">
        <v>121</v>
      </c>
      <c r="IH343" s="428" t="s">
        <v>123</v>
      </c>
      <c r="II343" s="429">
        <f>ADHB!IK343</f>
        <v>0</v>
      </c>
      <c r="IJ343" s="429"/>
      <c r="IK343" s="429">
        <f t="shared" si="2573"/>
        <v>0</v>
      </c>
      <c r="IL343" s="430"/>
      <c r="IM343" s="429">
        <f t="shared" si="2574"/>
        <v>0</v>
      </c>
      <c r="IN343" s="431"/>
      <c r="IO343" s="432"/>
      <c r="IP343" s="432"/>
      <c r="IQ343" s="429">
        <f t="shared" si="2575"/>
        <v>0</v>
      </c>
      <c r="IR343" s="430">
        <v>0.294289866351475</v>
      </c>
      <c r="IS343" s="433">
        <f t="shared" si="2576"/>
        <v>0</v>
      </c>
      <c r="IT343" s="434">
        <f t="shared" si="2577"/>
        <v>0</v>
      </c>
      <c r="IU343" s="435"/>
      <c r="IV343" s="426">
        <v>2.0</v>
      </c>
      <c r="IW343" s="427" t="s">
        <v>143</v>
      </c>
      <c r="IX343" s="428" t="s">
        <v>121</v>
      </c>
      <c r="IY343" s="428" t="s">
        <v>123</v>
      </c>
      <c r="IZ343" s="429">
        <f>ADHB!JB343</f>
        <v>0</v>
      </c>
      <c r="JA343" s="429"/>
      <c r="JB343" s="429">
        <f t="shared" si="2578"/>
        <v>0</v>
      </c>
      <c r="JC343" s="430"/>
      <c r="JD343" s="429">
        <f t="shared" si="2579"/>
        <v>0</v>
      </c>
      <c r="JE343" s="431"/>
      <c r="JF343" s="432"/>
      <c r="JG343" s="432"/>
      <c r="JH343" s="429">
        <f t="shared" si="2580"/>
        <v>0</v>
      </c>
      <c r="JI343" s="430">
        <v>0.294289866351475</v>
      </c>
      <c r="JJ343" s="433">
        <f t="shared" si="2581"/>
        <v>0</v>
      </c>
      <c r="JK343" s="434">
        <f t="shared" si="2582"/>
        <v>0</v>
      </c>
      <c r="JL343" s="435"/>
      <c r="JM343" s="426">
        <v>2.0</v>
      </c>
      <c r="JN343" s="427" t="s">
        <v>143</v>
      </c>
      <c r="JO343" s="428" t="s">
        <v>121</v>
      </c>
      <c r="JP343" s="428" t="s">
        <v>123</v>
      </c>
      <c r="JQ343" s="429">
        <f>ADHB!JS343</f>
        <v>0</v>
      </c>
      <c r="JR343" s="429"/>
      <c r="JS343" s="429">
        <f t="shared" si="2583"/>
        <v>0</v>
      </c>
      <c r="JT343" s="430"/>
      <c r="JU343" s="429">
        <f t="shared" si="2584"/>
        <v>0</v>
      </c>
      <c r="JV343" s="431"/>
      <c r="JW343" s="432"/>
      <c r="JX343" s="432"/>
      <c r="JY343" s="429">
        <f t="shared" si="2585"/>
        <v>0</v>
      </c>
      <c r="JZ343" s="430">
        <v>0.294289866351475</v>
      </c>
      <c r="KA343" s="433">
        <f t="shared" si="2586"/>
        <v>0</v>
      </c>
      <c r="KB343" s="434">
        <f t="shared" si="2587"/>
        <v>0</v>
      </c>
      <c r="KC343" s="435"/>
      <c r="KD343" s="426">
        <v>2.0</v>
      </c>
      <c r="KE343" s="427" t="s">
        <v>143</v>
      </c>
      <c r="KF343" s="428" t="s">
        <v>121</v>
      </c>
      <c r="KG343" s="428" t="s">
        <v>123</v>
      </c>
      <c r="KH343" s="429">
        <f>ADHB!KJ343</f>
        <v>0</v>
      </c>
      <c r="KI343" s="429"/>
      <c r="KJ343" s="429">
        <f t="shared" si="2588"/>
        <v>0</v>
      </c>
      <c r="KK343" s="430"/>
      <c r="KL343" s="429">
        <f t="shared" si="2589"/>
        <v>0</v>
      </c>
      <c r="KM343" s="431"/>
      <c r="KN343" s="432"/>
      <c r="KO343" s="432"/>
      <c r="KP343" s="429">
        <f t="shared" si="2590"/>
        <v>0</v>
      </c>
      <c r="KQ343" s="430">
        <v>0.294289866351475</v>
      </c>
      <c r="KR343" s="433">
        <f t="shared" si="2591"/>
        <v>0</v>
      </c>
      <c r="KS343" s="434">
        <f t="shared" si="2592"/>
        <v>0</v>
      </c>
      <c r="KT343" s="435"/>
      <c r="KU343" s="436"/>
    </row>
    <row r="344" ht="15.75" customHeight="1">
      <c r="A344" s="426">
        <v>3.0</v>
      </c>
      <c r="B344" s="427" t="s">
        <v>144</v>
      </c>
      <c r="C344" s="428" t="s">
        <v>121</v>
      </c>
      <c r="D344" s="428" t="s">
        <v>123</v>
      </c>
      <c r="E344" s="429">
        <f>ADHB!G344</f>
        <v>0</v>
      </c>
      <c r="F344" s="429"/>
      <c r="G344" s="429">
        <f t="shared" si="2503"/>
        <v>0</v>
      </c>
      <c r="H344" s="430"/>
      <c r="I344" s="429">
        <f t="shared" si="2504"/>
        <v>0</v>
      </c>
      <c r="J344" s="431"/>
      <c r="K344" s="432"/>
      <c r="L344" s="432"/>
      <c r="M344" s="429">
        <f t="shared" si="2505"/>
        <v>0</v>
      </c>
      <c r="N344" s="430">
        <v>0.294289866351475</v>
      </c>
      <c r="O344" s="433">
        <f t="shared" si="2506"/>
        <v>0</v>
      </c>
      <c r="P344" s="434">
        <f t="shared" si="2507"/>
        <v>0</v>
      </c>
      <c r="Q344" s="435"/>
      <c r="R344" s="426">
        <v>3.0</v>
      </c>
      <c r="S344" s="427" t="s">
        <v>144</v>
      </c>
      <c r="T344" s="428" t="s">
        <v>121</v>
      </c>
      <c r="U344" s="428" t="s">
        <v>123</v>
      </c>
      <c r="V344" s="429">
        <f>ADHB!X344</f>
        <v>0</v>
      </c>
      <c r="W344" s="429"/>
      <c r="X344" s="429">
        <f t="shared" si="2508"/>
        <v>0</v>
      </c>
      <c r="Y344" s="430"/>
      <c r="Z344" s="429">
        <f t="shared" si="2509"/>
        <v>0</v>
      </c>
      <c r="AA344" s="431"/>
      <c r="AB344" s="432"/>
      <c r="AC344" s="432"/>
      <c r="AD344" s="429">
        <f t="shared" si="2510"/>
        <v>0</v>
      </c>
      <c r="AE344" s="430">
        <v>0.294289866351475</v>
      </c>
      <c r="AF344" s="433">
        <f t="shared" si="2511"/>
        <v>0</v>
      </c>
      <c r="AG344" s="434">
        <f t="shared" si="2512"/>
        <v>0</v>
      </c>
      <c r="AH344" s="435"/>
      <c r="AI344" s="426">
        <v>3.0</v>
      </c>
      <c r="AJ344" s="427" t="s">
        <v>144</v>
      </c>
      <c r="AK344" s="428" t="s">
        <v>121</v>
      </c>
      <c r="AL344" s="428" t="s">
        <v>123</v>
      </c>
      <c r="AM344" s="429">
        <f>ADHB!AO344</f>
        <v>0</v>
      </c>
      <c r="AN344" s="429"/>
      <c r="AO344" s="429">
        <f t="shared" si="2513"/>
        <v>0</v>
      </c>
      <c r="AP344" s="430"/>
      <c r="AQ344" s="429">
        <f t="shared" si="2514"/>
        <v>0</v>
      </c>
      <c r="AR344" s="431"/>
      <c r="AS344" s="432"/>
      <c r="AT344" s="432"/>
      <c r="AU344" s="429">
        <f t="shared" si="2515"/>
        <v>0</v>
      </c>
      <c r="AV344" s="430">
        <v>0.294289866351475</v>
      </c>
      <c r="AW344" s="433">
        <f t="shared" si="2516"/>
        <v>0</v>
      </c>
      <c r="AX344" s="434">
        <f t="shared" si="2517"/>
        <v>0</v>
      </c>
      <c r="AY344" s="435"/>
      <c r="AZ344" s="426">
        <v>3.0</v>
      </c>
      <c r="BA344" s="427" t="s">
        <v>144</v>
      </c>
      <c r="BB344" s="428" t="s">
        <v>121</v>
      </c>
      <c r="BC344" s="428" t="s">
        <v>123</v>
      </c>
      <c r="BD344" s="429">
        <f>ADHB!BF344</f>
        <v>0</v>
      </c>
      <c r="BE344" s="429"/>
      <c r="BF344" s="429">
        <f t="shared" si="2518"/>
        <v>0</v>
      </c>
      <c r="BG344" s="430"/>
      <c r="BH344" s="429">
        <f t="shared" si="2519"/>
        <v>0</v>
      </c>
      <c r="BI344" s="431"/>
      <c r="BJ344" s="432"/>
      <c r="BK344" s="432"/>
      <c r="BL344" s="429">
        <f t="shared" si="2520"/>
        <v>0</v>
      </c>
      <c r="BM344" s="430">
        <v>0.294289866351475</v>
      </c>
      <c r="BN344" s="433">
        <f t="shared" si="2521"/>
        <v>0</v>
      </c>
      <c r="BO344" s="434">
        <f t="shared" si="2522"/>
        <v>0</v>
      </c>
      <c r="BP344" s="435"/>
      <c r="BQ344" s="426">
        <v>3.0</v>
      </c>
      <c r="BR344" s="427" t="s">
        <v>144</v>
      </c>
      <c r="BS344" s="428" t="s">
        <v>121</v>
      </c>
      <c r="BT344" s="428" t="s">
        <v>123</v>
      </c>
      <c r="BU344" s="429">
        <f>ADHB!BW344</f>
        <v>0</v>
      </c>
      <c r="BV344" s="429"/>
      <c r="BW344" s="429">
        <f t="shared" si="2523"/>
        <v>0</v>
      </c>
      <c r="BX344" s="430"/>
      <c r="BY344" s="429">
        <f t="shared" si="2524"/>
        <v>0</v>
      </c>
      <c r="BZ344" s="431"/>
      <c r="CA344" s="432"/>
      <c r="CB344" s="432"/>
      <c r="CC344" s="429">
        <f t="shared" si="2525"/>
        <v>0</v>
      </c>
      <c r="CD344" s="430">
        <v>0.294289866351475</v>
      </c>
      <c r="CE344" s="433">
        <f t="shared" si="2526"/>
        <v>0</v>
      </c>
      <c r="CF344" s="434">
        <f t="shared" si="2527"/>
        <v>0</v>
      </c>
      <c r="CG344" s="435"/>
      <c r="CH344" s="426">
        <v>3.0</v>
      </c>
      <c r="CI344" s="427" t="s">
        <v>144</v>
      </c>
      <c r="CJ344" s="428" t="s">
        <v>121</v>
      </c>
      <c r="CK344" s="428" t="s">
        <v>123</v>
      </c>
      <c r="CL344" s="429">
        <f>ADHB!CN344</f>
        <v>0</v>
      </c>
      <c r="CM344" s="429"/>
      <c r="CN344" s="429">
        <f t="shared" si="2528"/>
        <v>0</v>
      </c>
      <c r="CO344" s="430"/>
      <c r="CP344" s="429">
        <f t="shared" si="2529"/>
        <v>0</v>
      </c>
      <c r="CQ344" s="431"/>
      <c r="CR344" s="432"/>
      <c r="CS344" s="432"/>
      <c r="CT344" s="429">
        <f t="shared" si="2530"/>
        <v>0</v>
      </c>
      <c r="CU344" s="430">
        <v>0.294289866351475</v>
      </c>
      <c r="CV344" s="433">
        <f t="shared" si="2531"/>
        <v>0</v>
      </c>
      <c r="CW344" s="434">
        <f t="shared" si="2532"/>
        <v>0</v>
      </c>
      <c r="CX344" s="435"/>
      <c r="CY344" s="426">
        <v>3.0</v>
      </c>
      <c r="CZ344" s="427" t="s">
        <v>144</v>
      </c>
      <c r="DA344" s="428" t="s">
        <v>121</v>
      </c>
      <c r="DB344" s="428" t="s">
        <v>123</v>
      </c>
      <c r="DC344" s="429">
        <f>ADHB!DE344</f>
        <v>0</v>
      </c>
      <c r="DD344" s="429"/>
      <c r="DE344" s="429">
        <f t="shared" si="2533"/>
        <v>0</v>
      </c>
      <c r="DF344" s="430"/>
      <c r="DG344" s="429">
        <f t="shared" si="2534"/>
        <v>0</v>
      </c>
      <c r="DH344" s="431"/>
      <c r="DI344" s="432"/>
      <c r="DJ344" s="432"/>
      <c r="DK344" s="429">
        <f t="shared" si="2535"/>
        <v>0</v>
      </c>
      <c r="DL344" s="430">
        <v>0.294289866351475</v>
      </c>
      <c r="DM344" s="433">
        <f t="shared" si="2536"/>
        <v>0</v>
      </c>
      <c r="DN344" s="434">
        <f t="shared" si="2537"/>
        <v>0</v>
      </c>
      <c r="DO344" s="435"/>
      <c r="DP344" s="426">
        <v>3.0</v>
      </c>
      <c r="DQ344" s="427" t="s">
        <v>144</v>
      </c>
      <c r="DR344" s="428" t="s">
        <v>121</v>
      </c>
      <c r="DS344" s="428" t="s">
        <v>123</v>
      </c>
      <c r="DT344" s="429">
        <f>ADHB!DV344</f>
        <v>0</v>
      </c>
      <c r="DU344" s="429"/>
      <c r="DV344" s="429">
        <f t="shared" si="2538"/>
        <v>0</v>
      </c>
      <c r="DW344" s="430"/>
      <c r="DX344" s="429">
        <f t="shared" si="2539"/>
        <v>0</v>
      </c>
      <c r="DY344" s="431"/>
      <c r="DZ344" s="432"/>
      <c r="EA344" s="432"/>
      <c r="EB344" s="429">
        <f t="shared" si="2540"/>
        <v>0</v>
      </c>
      <c r="EC344" s="430">
        <v>0.294289866351475</v>
      </c>
      <c r="ED344" s="433">
        <f t="shared" si="2541"/>
        <v>0</v>
      </c>
      <c r="EE344" s="434">
        <f t="shared" si="2542"/>
        <v>0</v>
      </c>
      <c r="EF344" s="435"/>
      <c r="EG344" s="426">
        <v>3.0</v>
      </c>
      <c r="EH344" s="427" t="s">
        <v>144</v>
      </c>
      <c r="EI344" s="428" t="s">
        <v>121</v>
      </c>
      <c r="EJ344" s="428" t="s">
        <v>123</v>
      </c>
      <c r="EK344" s="429">
        <f>ADHB!EM344</f>
        <v>0</v>
      </c>
      <c r="EL344" s="429"/>
      <c r="EM344" s="429">
        <f t="shared" si="2543"/>
        <v>0</v>
      </c>
      <c r="EN344" s="430"/>
      <c r="EO344" s="429">
        <f t="shared" si="2544"/>
        <v>0</v>
      </c>
      <c r="EP344" s="431"/>
      <c r="EQ344" s="432"/>
      <c r="ER344" s="432"/>
      <c r="ES344" s="429">
        <f t="shared" si="2545"/>
        <v>0</v>
      </c>
      <c r="ET344" s="430">
        <v>0.294289866351475</v>
      </c>
      <c r="EU344" s="433">
        <f t="shared" si="2546"/>
        <v>0</v>
      </c>
      <c r="EV344" s="434">
        <f t="shared" si="2547"/>
        <v>0</v>
      </c>
      <c r="EW344" s="435"/>
      <c r="EX344" s="426">
        <v>3.0</v>
      </c>
      <c r="EY344" s="427" t="s">
        <v>144</v>
      </c>
      <c r="EZ344" s="428" t="s">
        <v>121</v>
      </c>
      <c r="FA344" s="428" t="s">
        <v>123</v>
      </c>
      <c r="FB344" s="429">
        <f>ADHB!FD344</f>
        <v>0</v>
      </c>
      <c r="FC344" s="429"/>
      <c r="FD344" s="429">
        <f t="shared" si="2548"/>
        <v>0</v>
      </c>
      <c r="FE344" s="430"/>
      <c r="FF344" s="429">
        <f t="shared" si="2549"/>
        <v>0</v>
      </c>
      <c r="FG344" s="431"/>
      <c r="FH344" s="432"/>
      <c r="FI344" s="432"/>
      <c r="FJ344" s="429">
        <f t="shared" si="2550"/>
        <v>0</v>
      </c>
      <c r="FK344" s="430">
        <v>0.294289866351475</v>
      </c>
      <c r="FL344" s="433">
        <f t="shared" si="2551"/>
        <v>0</v>
      </c>
      <c r="FM344" s="434">
        <f t="shared" si="2552"/>
        <v>0</v>
      </c>
      <c r="FN344" s="435"/>
      <c r="FO344" s="426">
        <v>3.0</v>
      </c>
      <c r="FP344" s="427" t="s">
        <v>144</v>
      </c>
      <c r="FQ344" s="428" t="s">
        <v>121</v>
      </c>
      <c r="FR344" s="428" t="s">
        <v>123</v>
      </c>
      <c r="FS344" s="429">
        <f>ADHB!FU344</f>
        <v>0</v>
      </c>
      <c r="FT344" s="429"/>
      <c r="FU344" s="429">
        <f t="shared" si="2553"/>
        <v>0</v>
      </c>
      <c r="FV344" s="430"/>
      <c r="FW344" s="429">
        <f t="shared" si="2554"/>
        <v>0</v>
      </c>
      <c r="FX344" s="431"/>
      <c r="FY344" s="432"/>
      <c r="FZ344" s="432"/>
      <c r="GA344" s="429">
        <f t="shared" si="2555"/>
        <v>0</v>
      </c>
      <c r="GB344" s="430">
        <v>0.294289866351475</v>
      </c>
      <c r="GC344" s="433">
        <f t="shared" si="2556"/>
        <v>0</v>
      </c>
      <c r="GD344" s="434">
        <f t="shared" si="2557"/>
        <v>0</v>
      </c>
      <c r="GE344" s="435"/>
      <c r="GF344" s="426">
        <v>3.0</v>
      </c>
      <c r="GG344" s="427" t="s">
        <v>144</v>
      </c>
      <c r="GH344" s="428" t="s">
        <v>121</v>
      </c>
      <c r="GI344" s="428" t="s">
        <v>123</v>
      </c>
      <c r="GJ344" s="429">
        <f>ADHB!GL344</f>
        <v>0</v>
      </c>
      <c r="GK344" s="429"/>
      <c r="GL344" s="429">
        <f t="shared" si="2558"/>
        <v>0</v>
      </c>
      <c r="GM344" s="430"/>
      <c r="GN344" s="429">
        <f t="shared" si="2559"/>
        <v>0</v>
      </c>
      <c r="GO344" s="431"/>
      <c r="GP344" s="432"/>
      <c r="GQ344" s="432"/>
      <c r="GR344" s="429">
        <f t="shared" si="2560"/>
        <v>0</v>
      </c>
      <c r="GS344" s="430">
        <v>0.294289866351475</v>
      </c>
      <c r="GT344" s="433">
        <f t="shared" si="2561"/>
        <v>0</v>
      </c>
      <c r="GU344" s="434">
        <f t="shared" si="2562"/>
        <v>0</v>
      </c>
      <c r="GV344" s="435"/>
      <c r="GW344" s="426">
        <v>3.0</v>
      </c>
      <c r="GX344" s="427" t="s">
        <v>144</v>
      </c>
      <c r="GY344" s="428" t="s">
        <v>121</v>
      </c>
      <c r="GZ344" s="428" t="s">
        <v>123</v>
      </c>
      <c r="HA344" s="429">
        <f>ADHB!HC344</f>
        <v>0</v>
      </c>
      <c r="HB344" s="429"/>
      <c r="HC344" s="429">
        <f t="shared" si="2563"/>
        <v>0</v>
      </c>
      <c r="HD344" s="430"/>
      <c r="HE344" s="429">
        <f t="shared" si="2564"/>
        <v>0</v>
      </c>
      <c r="HF344" s="431"/>
      <c r="HG344" s="432"/>
      <c r="HH344" s="432"/>
      <c r="HI344" s="429">
        <f t="shared" si="2565"/>
        <v>0</v>
      </c>
      <c r="HJ344" s="430">
        <v>0.294289866351475</v>
      </c>
      <c r="HK344" s="433">
        <f t="shared" si="2566"/>
        <v>0</v>
      </c>
      <c r="HL344" s="434">
        <f t="shared" si="2567"/>
        <v>0</v>
      </c>
      <c r="HM344" s="435"/>
      <c r="HN344" s="426">
        <v>3.0</v>
      </c>
      <c r="HO344" s="427" t="s">
        <v>144</v>
      </c>
      <c r="HP344" s="428" t="s">
        <v>121</v>
      </c>
      <c r="HQ344" s="428" t="s">
        <v>123</v>
      </c>
      <c r="HR344" s="429">
        <f>ADHB!HT344</f>
        <v>0</v>
      </c>
      <c r="HS344" s="429"/>
      <c r="HT344" s="429">
        <f t="shared" si="2568"/>
        <v>0</v>
      </c>
      <c r="HU344" s="430"/>
      <c r="HV344" s="429">
        <f t="shared" si="2569"/>
        <v>0</v>
      </c>
      <c r="HW344" s="431"/>
      <c r="HX344" s="432"/>
      <c r="HY344" s="432"/>
      <c r="HZ344" s="429">
        <f t="shared" si="2570"/>
        <v>0</v>
      </c>
      <c r="IA344" s="430">
        <v>0.294289866351475</v>
      </c>
      <c r="IB344" s="433">
        <f t="shared" si="2571"/>
        <v>0</v>
      </c>
      <c r="IC344" s="434">
        <f t="shared" si="2572"/>
        <v>0</v>
      </c>
      <c r="ID344" s="435"/>
      <c r="IE344" s="426">
        <v>3.0</v>
      </c>
      <c r="IF344" s="427" t="s">
        <v>144</v>
      </c>
      <c r="IG344" s="428" t="s">
        <v>121</v>
      </c>
      <c r="IH344" s="428" t="s">
        <v>123</v>
      </c>
      <c r="II344" s="429">
        <f>ADHB!IK344</f>
        <v>0</v>
      </c>
      <c r="IJ344" s="429"/>
      <c r="IK344" s="429">
        <f t="shared" si="2573"/>
        <v>0</v>
      </c>
      <c r="IL344" s="430"/>
      <c r="IM344" s="429">
        <f t="shared" si="2574"/>
        <v>0</v>
      </c>
      <c r="IN344" s="431"/>
      <c r="IO344" s="432"/>
      <c r="IP344" s="432"/>
      <c r="IQ344" s="429">
        <f t="shared" si="2575"/>
        <v>0</v>
      </c>
      <c r="IR344" s="430">
        <v>0.294289866351475</v>
      </c>
      <c r="IS344" s="433">
        <f t="shared" si="2576"/>
        <v>0</v>
      </c>
      <c r="IT344" s="434">
        <f t="shared" si="2577"/>
        <v>0</v>
      </c>
      <c r="IU344" s="435"/>
      <c r="IV344" s="426">
        <v>3.0</v>
      </c>
      <c r="IW344" s="427" t="s">
        <v>144</v>
      </c>
      <c r="IX344" s="428" t="s">
        <v>121</v>
      </c>
      <c r="IY344" s="428" t="s">
        <v>123</v>
      </c>
      <c r="IZ344" s="429">
        <f>ADHB!JB344</f>
        <v>0</v>
      </c>
      <c r="JA344" s="429"/>
      <c r="JB344" s="429">
        <f t="shared" si="2578"/>
        <v>0</v>
      </c>
      <c r="JC344" s="430"/>
      <c r="JD344" s="429">
        <f t="shared" si="2579"/>
        <v>0</v>
      </c>
      <c r="JE344" s="431"/>
      <c r="JF344" s="432"/>
      <c r="JG344" s="432"/>
      <c r="JH344" s="429">
        <f t="shared" si="2580"/>
        <v>0</v>
      </c>
      <c r="JI344" s="430">
        <v>0.294289866351475</v>
      </c>
      <c r="JJ344" s="433">
        <f t="shared" si="2581"/>
        <v>0</v>
      </c>
      <c r="JK344" s="434">
        <f t="shared" si="2582"/>
        <v>0</v>
      </c>
      <c r="JL344" s="435"/>
      <c r="JM344" s="426">
        <v>3.0</v>
      </c>
      <c r="JN344" s="427" t="s">
        <v>144</v>
      </c>
      <c r="JO344" s="428" t="s">
        <v>121</v>
      </c>
      <c r="JP344" s="428" t="s">
        <v>123</v>
      </c>
      <c r="JQ344" s="429">
        <f>ADHB!JS344</f>
        <v>0</v>
      </c>
      <c r="JR344" s="429"/>
      <c r="JS344" s="429">
        <f t="shared" si="2583"/>
        <v>0</v>
      </c>
      <c r="JT344" s="430"/>
      <c r="JU344" s="429">
        <f t="shared" si="2584"/>
        <v>0</v>
      </c>
      <c r="JV344" s="431"/>
      <c r="JW344" s="432"/>
      <c r="JX344" s="432"/>
      <c r="JY344" s="429">
        <f t="shared" si="2585"/>
        <v>0</v>
      </c>
      <c r="JZ344" s="430">
        <v>0.294289866351475</v>
      </c>
      <c r="KA344" s="433">
        <f t="shared" si="2586"/>
        <v>0</v>
      </c>
      <c r="KB344" s="434">
        <f t="shared" si="2587"/>
        <v>0</v>
      </c>
      <c r="KC344" s="435"/>
      <c r="KD344" s="426">
        <v>3.0</v>
      </c>
      <c r="KE344" s="427" t="s">
        <v>144</v>
      </c>
      <c r="KF344" s="428" t="s">
        <v>121</v>
      </c>
      <c r="KG344" s="428" t="s">
        <v>123</v>
      </c>
      <c r="KH344" s="429">
        <f>ADHB!KJ344</f>
        <v>0</v>
      </c>
      <c r="KI344" s="429"/>
      <c r="KJ344" s="429">
        <f t="shared" si="2588"/>
        <v>0</v>
      </c>
      <c r="KK344" s="430"/>
      <c r="KL344" s="429">
        <f t="shared" si="2589"/>
        <v>0</v>
      </c>
      <c r="KM344" s="431"/>
      <c r="KN344" s="432"/>
      <c r="KO344" s="432"/>
      <c r="KP344" s="429">
        <f t="shared" si="2590"/>
        <v>0</v>
      </c>
      <c r="KQ344" s="430">
        <v>0.294289866351475</v>
      </c>
      <c r="KR344" s="433">
        <f t="shared" si="2591"/>
        <v>0</v>
      </c>
      <c r="KS344" s="434">
        <f t="shared" si="2592"/>
        <v>0</v>
      </c>
      <c r="KT344" s="435"/>
      <c r="KU344" s="436"/>
    </row>
    <row r="345" ht="15.75" customHeight="1">
      <c r="A345" s="426">
        <v>4.0</v>
      </c>
      <c r="B345" s="427" t="s">
        <v>145</v>
      </c>
      <c r="C345" s="428" t="s">
        <v>121</v>
      </c>
      <c r="D345" s="428" t="s">
        <v>123</v>
      </c>
      <c r="E345" s="429">
        <f>ADHB!G345</f>
        <v>0</v>
      </c>
      <c r="F345" s="429"/>
      <c r="G345" s="429">
        <f t="shared" si="2503"/>
        <v>0</v>
      </c>
      <c r="H345" s="430"/>
      <c r="I345" s="429">
        <f t="shared" si="2504"/>
        <v>0</v>
      </c>
      <c r="J345" s="431"/>
      <c r="K345" s="432"/>
      <c r="L345" s="432"/>
      <c r="M345" s="429">
        <f t="shared" si="2505"/>
        <v>0</v>
      </c>
      <c r="N345" s="430">
        <v>0.294289866351475</v>
      </c>
      <c r="O345" s="433">
        <f t="shared" si="2506"/>
        <v>0</v>
      </c>
      <c r="P345" s="434">
        <f t="shared" si="2507"/>
        <v>0</v>
      </c>
      <c r="Q345" s="435"/>
      <c r="R345" s="426">
        <v>4.0</v>
      </c>
      <c r="S345" s="427" t="s">
        <v>145</v>
      </c>
      <c r="T345" s="428" t="s">
        <v>121</v>
      </c>
      <c r="U345" s="428" t="s">
        <v>123</v>
      </c>
      <c r="V345" s="429">
        <f>ADHB!X345</f>
        <v>0</v>
      </c>
      <c r="W345" s="429"/>
      <c r="X345" s="429">
        <f t="shared" si="2508"/>
        <v>0</v>
      </c>
      <c r="Y345" s="430"/>
      <c r="Z345" s="429">
        <f t="shared" si="2509"/>
        <v>0</v>
      </c>
      <c r="AA345" s="431"/>
      <c r="AB345" s="432"/>
      <c r="AC345" s="432"/>
      <c r="AD345" s="429">
        <f t="shared" si="2510"/>
        <v>0</v>
      </c>
      <c r="AE345" s="430">
        <v>0.294289866351475</v>
      </c>
      <c r="AF345" s="433">
        <f t="shared" si="2511"/>
        <v>0</v>
      </c>
      <c r="AG345" s="434">
        <f t="shared" si="2512"/>
        <v>0</v>
      </c>
      <c r="AH345" s="435"/>
      <c r="AI345" s="426">
        <v>4.0</v>
      </c>
      <c r="AJ345" s="427" t="s">
        <v>145</v>
      </c>
      <c r="AK345" s="428" t="s">
        <v>121</v>
      </c>
      <c r="AL345" s="428" t="s">
        <v>123</v>
      </c>
      <c r="AM345" s="429">
        <f>ADHB!AO345</f>
        <v>0</v>
      </c>
      <c r="AN345" s="429"/>
      <c r="AO345" s="429">
        <f t="shared" si="2513"/>
        <v>0</v>
      </c>
      <c r="AP345" s="430"/>
      <c r="AQ345" s="429">
        <f t="shared" si="2514"/>
        <v>0</v>
      </c>
      <c r="AR345" s="431"/>
      <c r="AS345" s="432"/>
      <c r="AT345" s="432"/>
      <c r="AU345" s="429">
        <f t="shared" si="2515"/>
        <v>0</v>
      </c>
      <c r="AV345" s="430">
        <v>0.294289866351475</v>
      </c>
      <c r="AW345" s="433">
        <f t="shared" si="2516"/>
        <v>0</v>
      </c>
      <c r="AX345" s="434">
        <f t="shared" si="2517"/>
        <v>0</v>
      </c>
      <c r="AY345" s="435"/>
      <c r="AZ345" s="426">
        <v>4.0</v>
      </c>
      <c r="BA345" s="427" t="s">
        <v>145</v>
      </c>
      <c r="BB345" s="428" t="s">
        <v>121</v>
      </c>
      <c r="BC345" s="428" t="s">
        <v>123</v>
      </c>
      <c r="BD345" s="429">
        <f>ADHB!BF345</f>
        <v>0</v>
      </c>
      <c r="BE345" s="429"/>
      <c r="BF345" s="429">
        <f t="shared" si="2518"/>
        <v>0</v>
      </c>
      <c r="BG345" s="430"/>
      <c r="BH345" s="429">
        <f t="shared" si="2519"/>
        <v>0</v>
      </c>
      <c r="BI345" s="431"/>
      <c r="BJ345" s="432"/>
      <c r="BK345" s="432"/>
      <c r="BL345" s="429">
        <f t="shared" si="2520"/>
        <v>0</v>
      </c>
      <c r="BM345" s="430">
        <v>0.294289866351475</v>
      </c>
      <c r="BN345" s="433">
        <f t="shared" si="2521"/>
        <v>0</v>
      </c>
      <c r="BO345" s="434">
        <f t="shared" si="2522"/>
        <v>0</v>
      </c>
      <c r="BP345" s="435"/>
      <c r="BQ345" s="426">
        <v>4.0</v>
      </c>
      <c r="BR345" s="427" t="s">
        <v>145</v>
      </c>
      <c r="BS345" s="428" t="s">
        <v>121</v>
      </c>
      <c r="BT345" s="428" t="s">
        <v>123</v>
      </c>
      <c r="BU345" s="429">
        <f>ADHB!BW345</f>
        <v>0</v>
      </c>
      <c r="BV345" s="429"/>
      <c r="BW345" s="429">
        <f t="shared" si="2523"/>
        <v>0</v>
      </c>
      <c r="BX345" s="430"/>
      <c r="BY345" s="429">
        <f t="shared" si="2524"/>
        <v>0</v>
      </c>
      <c r="BZ345" s="431"/>
      <c r="CA345" s="432"/>
      <c r="CB345" s="432"/>
      <c r="CC345" s="429">
        <f t="shared" si="2525"/>
        <v>0</v>
      </c>
      <c r="CD345" s="430">
        <v>0.294289866351475</v>
      </c>
      <c r="CE345" s="433">
        <f t="shared" si="2526"/>
        <v>0</v>
      </c>
      <c r="CF345" s="434">
        <f t="shared" si="2527"/>
        <v>0</v>
      </c>
      <c r="CG345" s="435"/>
      <c r="CH345" s="426">
        <v>4.0</v>
      </c>
      <c r="CI345" s="427" t="s">
        <v>145</v>
      </c>
      <c r="CJ345" s="428" t="s">
        <v>121</v>
      </c>
      <c r="CK345" s="428" t="s">
        <v>123</v>
      </c>
      <c r="CL345" s="429">
        <f>ADHB!CN345</f>
        <v>0</v>
      </c>
      <c r="CM345" s="429"/>
      <c r="CN345" s="429">
        <f t="shared" si="2528"/>
        <v>0</v>
      </c>
      <c r="CO345" s="430"/>
      <c r="CP345" s="429">
        <f t="shared" si="2529"/>
        <v>0</v>
      </c>
      <c r="CQ345" s="431"/>
      <c r="CR345" s="432"/>
      <c r="CS345" s="432"/>
      <c r="CT345" s="429">
        <f t="shared" si="2530"/>
        <v>0</v>
      </c>
      <c r="CU345" s="430">
        <v>0.294289866351475</v>
      </c>
      <c r="CV345" s="433">
        <f t="shared" si="2531"/>
        <v>0</v>
      </c>
      <c r="CW345" s="434">
        <f t="shared" si="2532"/>
        <v>0</v>
      </c>
      <c r="CX345" s="435"/>
      <c r="CY345" s="426">
        <v>4.0</v>
      </c>
      <c r="CZ345" s="427" t="s">
        <v>145</v>
      </c>
      <c r="DA345" s="428" t="s">
        <v>121</v>
      </c>
      <c r="DB345" s="428" t="s">
        <v>123</v>
      </c>
      <c r="DC345" s="429">
        <f>ADHB!DE345</f>
        <v>0</v>
      </c>
      <c r="DD345" s="429"/>
      <c r="DE345" s="429">
        <f t="shared" si="2533"/>
        <v>0</v>
      </c>
      <c r="DF345" s="430"/>
      <c r="DG345" s="429">
        <f t="shared" si="2534"/>
        <v>0</v>
      </c>
      <c r="DH345" s="431"/>
      <c r="DI345" s="432"/>
      <c r="DJ345" s="432"/>
      <c r="DK345" s="429">
        <f t="shared" si="2535"/>
        <v>0</v>
      </c>
      <c r="DL345" s="430">
        <v>0.294289866351475</v>
      </c>
      <c r="DM345" s="433">
        <f t="shared" si="2536"/>
        <v>0</v>
      </c>
      <c r="DN345" s="434">
        <f t="shared" si="2537"/>
        <v>0</v>
      </c>
      <c r="DO345" s="435"/>
      <c r="DP345" s="426">
        <v>4.0</v>
      </c>
      <c r="DQ345" s="427" t="s">
        <v>145</v>
      </c>
      <c r="DR345" s="428" t="s">
        <v>121</v>
      </c>
      <c r="DS345" s="428" t="s">
        <v>123</v>
      </c>
      <c r="DT345" s="429">
        <f>ADHB!DV345</f>
        <v>0</v>
      </c>
      <c r="DU345" s="429"/>
      <c r="DV345" s="429">
        <f t="shared" si="2538"/>
        <v>0</v>
      </c>
      <c r="DW345" s="430"/>
      <c r="DX345" s="429">
        <f t="shared" si="2539"/>
        <v>0</v>
      </c>
      <c r="DY345" s="431"/>
      <c r="DZ345" s="432"/>
      <c r="EA345" s="432"/>
      <c r="EB345" s="429">
        <f t="shared" si="2540"/>
        <v>0</v>
      </c>
      <c r="EC345" s="430">
        <v>0.294289866351475</v>
      </c>
      <c r="ED345" s="433">
        <f t="shared" si="2541"/>
        <v>0</v>
      </c>
      <c r="EE345" s="434">
        <f t="shared" si="2542"/>
        <v>0</v>
      </c>
      <c r="EF345" s="435"/>
      <c r="EG345" s="426">
        <v>4.0</v>
      </c>
      <c r="EH345" s="427" t="s">
        <v>145</v>
      </c>
      <c r="EI345" s="428" t="s">
        <v>121</v>
      </c>
      <c r="EJ345" s="428" t="s">
        <v>123</v>
      </c>
      <c r="EK345" s="429">
        <f>ADHB!EM345</f>
        <v>0</v>
      </c>
      <c r="EL345" s="429"/>
      <c r="EM345" s="429">
        <f t="shared" si="2543"/>
        <v>0</v>
      </c>
      <c r="EN345" s="430"/>
      <c r="EO345" s="429">
        <f t="shared" si="2544"/>
        <v>0</v>
      </c>
      <c r="EP345" s="431"/>
      <c r="EQ345" s="432"/>
      <c r="ER345" s="432"/>
      <c r="ES345" s="429">
        <f t="shared" si="2545"/>
        <v>0</v>
      </c>
      <c r="ET345" s="430">
        <v>0.294289866351475</v>
      </c>
      <c r="EU345" s="433">
        <f t="shared" si="2546"/>
        <v>0</v>
      </c>
      <c r="EV345" s="434">
        <f t="shared" si="2547"/>
        <v>0</v>
      </c>
      <c r="EW345" s="435"/>
      <c r="EX345" s="426">
        <v>4.0</v>
      </c>
      <c r="EY345" s="427" t="s">
        <v>145</v>
      </c>
      <c r="EZ345" s="428" t="s">
        <v>121</v>
      </c>
      <c r="FA345" s="428" t="s">
        <v>123</v>
      </c>
      <c r="FB345" s="429">
        <f>ADHB!FD345</f>
        <v>0</v>
      </c>
      <c r="FC345" s="429"/>
      <c r="FD345" s="429">
        <f t="shared" si="2548"/>
        <v>0</v>
      </c>
      <c r="FE345" s="430"/>
      <c r="FF345" s="429">
        <f t="shared" si="2549"/>
        <v>0</v>
      </c>
      <c r="FG345" s="431"/>
      <c r="FH345" s="432"/>
      <c r="FI345" s="432"/>
      <c r="FJ345" s="429">
        <f t="shared" si="2550"/>
        <v>0</v>
      </c>
      <c r="FK345" s="430">
        <v>0.294289866351475</v>
      </c>
      <c r="FL345" s="433">
        <f t="shared" si="2551"/>
        <v>0</v>
      </c>
      <c r="FM345" s="434">
        <f t="shared" si="2552"/>
        <v>0</v>
      </c>
      <c r="FN345" s="435"/>
      <c r="FO345" s="426">
        <v>4.0</v>
      </c>
      <c r="FP345" s="427" t="s">
        <v>145</v>
      </c>
      <c r="FQ345" s="428" t="s">
        <v>121</v>
      </c>
      <c r="FR345" s="428" t="s">
        <v>123</v>
      </c>
      <c r="FS345" s="429">
        <f>ADHB!FU345</f>
        <v>0</v>
      </c>
      <c r="FT345" s="429"/>
      <c r="FU345" s="429">
        <f t="shared" si="2553"/>
        <v>0</v>
      </c>
      <c r="FV345" s="430"/>
      <c r="FW345" s="429">
        <f t="shared" si="2554"/>
        <v>0</v>
      </c>
      <c r="FX345" s="431"/>
      <c r="FY345" s="432"/>
      <c r="FZ345" s="432"/>
      <c r="GA345" s="429">
        <f t="shared" si="2555"/>
        <v>0</v>
      </c>
      <c r="GB345" s="430">
        <v>0.294289866351475</v>
      </c>
      <c r="GC345" s="433">
        <f t="shared" si="2556"/>
        <v>0</v>
      </c>
      <c r="GD345" s="434">
        <f t="shared" si="2557"/>
        <v>0</v>
      </c>
      <c r="GE345" s="435"/>
      <c r="GF345" s="426">
        <v>4.0</v>
      </c>
      <c r="GG345" s="427" t="s">
        <v>145</v>
      </c>
      <c r="GH345" s="428" t="s">
        <v>121</v>
      </c>
      <c r="GI345" s="428" t="s">
        <v>123</v>
      </c>
      <c r="GJ345" s="429">
        <f>ADHB!GL345</f>
        <v>0</v>
      </c>
      <c r="GK345" s="429"/>
      <c r="GL345" s="429">
        <f t="shared" si="2558"/>
        <v>0</v>
      </c>
      <c r="GM345" s="430"/>
      <c r="GN345" s="429">
        <f t="shared" si="2559"/>
        <v>0</v>
      </c>
      <c r="GO345" s="431"/>
      <c r="GP345" s="432"/>
      <c r="GQ345" s="432"/>
      <c r="GR345" s="429">
        <f t="shared" si="2560"/>
        <v>0</v>
      </c>
      <c r="GS345" s="430">
        <v>0.294289866351475</v>
      </c>
      <c r="GT345" s="433">
        <f t="shared" si="2561"/>
        <v>0</v>
      </c>
      <c r="GU345" s="434">
        <f t="shared" si="2562"/>
        <v>0</v>
      </c>
      <c r="GV345" s="435"/>
      <c r="GW345" s="426">
        <v>4.0</v>
      </c>
      <c r="GX345" s="427" t="s">
        <v>145</v>
      </c>
      <c r="GY345" s="428" t="s">
        <v>121</v>
      </c>
      <c r="GZ345" s="428" t="s">
        <v>123</v>
      </c>
      <c r="HA345" s="429">
        <f>ADHB!HC345</f>
        <v>0</v>
      </c>
      <c r="HB345" s="429"/>
      <c r="HC345" s="429">
        <f t="shared" si="2563"/>
        <v>0</v>
      </c>
      <c r="HD345" s="430"/>
      <c r="HE345" s="429">
        <f t="shared" si="2564"/>
        <v>0</v>
      </c>
      <c r="HF345" s="431"/>
      <c r="HG345" s="432"/>
      <c r="HH345" s="432"/>
      <c r="HI345" s="429">
        <f t="shared" si="2565"/>
        <v>0</v>
      </c>
      <c r="HJ345" s="430">
        <v>0.294289866351475</v>
      </c>
      <c r="HK345" s="433">
        <f t="shared" si="2566"/>
        <v>0</v>
      </c>
      <c r="HL345" s="434">
        <f t="shared" si="2567"/>
        <v>0</v>
      </c>
      <c r="HM345" s="435"/>
      <c r="HN345" s="426">
        <v>4.0</v>
      </c>
      <c r="HO345" s="427" t="s">
        <v>145</v>
      </c>
      <c r="HP345" s="428" t="s">
        <v>121</v>
      </c>
      <c r="HQ345" s="428" t="s">
        <v>123</v>
      </c>
      <c r="HR345" s="429">
        <f>ADHB!HT345</f>
        <v>0</v>
      </c>
      <c r="HS345" s="429"/>
      <c r="HT345" s="429">
        <f t="shared" si="2568"/>
        <v>0</v>
      </c>
      <c r="HU345" s="430"/>
      <c r="HV345" s="429">
        <f t="shared" si="2569"/>
        <v>0</v>
      </c>
      <c r="HW345" s="431"/>
      <c r="HX345" s="432"/>
      <c r="HY345" s="432"/>
      <c r="HZ345" s="429">
        <f t="shared" si="2570"/>
        <v>0</v>
      </c>
      <c r="IA345" s="430">
        <v>0.294289866351475</v>
      </c>
      <c r="IB345" s="433">
        <f t="shared" si="2571"/>
        <v>0</v>
      </c>
      <c r="IC345" s="434">
        <f t="shared" si="2572"/>
        <v>0</v>
      </c>
      <c r="ID345" s="435"/>
      <c r="IE345" s="426">
        <v>4.0</v>
      </c>
      <c r="IF345" s="427" t="s">
        <v>145</v>
      </c>
      <c r="IG345" s="428" t="s">
        <v>121</v>
      </c>
      <c r="IH345" s="428" t="s">
        <v>123</v>
      </c>
      <c r="II345" s="429">
        <f>ADHB!IK345</f>
        <v>0</v>
      </c>
      <c r="IJ345" s="429"/>
      <c r="IK345" s="429">
        <f t="shared" si="2573"/>
        <v>0</v>
      </c>
      <c r="IL345" s="430"/>
      <c r="IM345" s="429">
        <f t="shared" si="2574"/>
        <v>0</v>
      </c>
      <c r="IN345" s="431"/>
      <c r="IO345" s="432"/>
      <c r="IP345" s="432"/>
      <c r="IQ345" s="429">
        <f t="shared" si="2575"/>
        <v>0</v>
      </c>
      <c r="IR345" s="430">
        <v>0.294289866351475</v>
      </c>
      <c r="IS345" s="433">
        <f t="shared" si="2576"/>
        <v>0</v>
      </c>
      <c r="IT345" s="434">
        <f t="shared" si="2577"/>
        <v>0</v>
      </c>
      <c r="IU345" s="435"/>
      <c r="IV345" s="426">
        <v>4.0</v>
      </c>
      <c r="IW345" s="427" t="s">
        <v>145</v>
      </c>
      <c r="IX345" s="428" t="s">
        <v>121</v>
      </c>
      <c r="IY345" s="428" t="s">
        <v>123</v>
      </c>
      <c r="IZ345" s="429">
        <f>ADHB!JB345</f>
        <v>0</v>
      </c>
      <c r="JA345" s="429"/>
      <c r="JB345" s="429">
        <f t="shared" si="2578"/>
        <v>0</v>
      </c>
      <c r="JC345" s="430"/>
      <c r="JD345" s="429">
        <f t="shared" si="2579"/>
        <v>0</v>
      </c>
      <c r="JE345" s="431"/>
      <c r="JF345" s="432"/>
      <c r="JG345" s="432"/>
      <c r="JH345" s="429">
        <f t="shared" si="2580"/>
        <v>0</v>
      </c>
      <c r="JI345" s="430">
        <v>0.294289866351475</v>
      </c>
      <c r="JJ345" s="433">
        <f t="shared" si="2581"/>
        <v>0</v>
      </c>
      <c r="JK345" s="434">
        <f t="shared" si="2582"/>
        <v>0</v>
      </c>
      <c r="JL345" s="435"/>
      <c r="JM345" s="426">
        <v>4.0</v>
      </c>
      <c r="JN345" s="427" t="s">
        <v>145</v>
      </c>
      <c r="JO345" s="428" t="s">
        <v>121</v>
      </c>
      <c r="JP345" s="428" t="s">
        <v>123</v>
      </c>
      <c r="JQ345" s="429">
        <f>ADHB!JS345</f>
        <v>0</v>
      </c>
      <c r="JR345" s="429"/>
      <c r="JS345" s="429">
        <f t="shared" si="2583"/>
        <v>0</v>
      </c>
      <c r="JT345" s="430"/>
      <c r="JU345" s="429">
        <f t="shared" si="2584"/>
        <v>0</v>
      </c>
      <c r="JV345" s="431"/>
      <c r="JW345" s="432"/>
      <c r="JX345" s="432"/>
      <c r="JY345" s="429">
        <f t="shared" si="2585"/>
        <v>0</v>
      </c>
      <c r="JZ345" s="430">
        <v>0.294289866351475</v>
      </c>
      <c r="KA345" s="433">
        <f t="shared" si="2586"/>
        <v>0</v>
      </c>
      <c r="KB345" s="434">
        <f t="shared" si="2587"/>
        <v>0</v>
      </c>
      <c r="KC345" s="435"/>
      <c r="KD345" s="426">
        <v>4.0</v>
      </c>
      <c r="KE345" s="427" t="s">
        <v>145</v>
      </c>
      <c r="KF345" s="428" t="s">
        <v>121</v>
      </c>
      <c r="KG345" s="428" t="s">
        <v>123</v>
      </c>
      <c r="KH345" s="429">
        <f>ADHB!KJ345</f>
        <v>0</v>
      </c>
      <c r="KI345" s="429"/>
      <c r="KJ345" s="429">
        <f t="shared" si="2588"/>
        <v>0</v>
      </c>
      <c r="KK345" s="430"/>
      <c r="KL345" s="429">
        <f t="shared" si="2589"/>
        <v>0</v>
      </c>
      <c r="KM345" s="431"/>
      <c r="KN345" s="432"/>
      <c r="KO345" s="432"/>
      <c r="KP345" s="429">
        <f t="shared" si="2590"/>
        <v>0</v>
      </c>
      <c r="KQ345" s="430">
        <v>0.294289866351475</v>
      </c>
      <c r="KR345" s="433">
        <f t="shared" si="2591"/>
        <v>0</v>
      </c>
      <c r="KS345" s="434">
        <f t="shared" si="2592"/>
        <v>0</v>
      </c>
      <c r="KT345" s="435"/>
      <c r="KU345" s="436"/>
    </row>
    <row r="346" ht="15.75" customHeight="1">
      <c r="A346" s="426">
        <v>5.0</v>
      </c>
      <c r="B346" s="427" t="s">
        <v>146</v>
      </c>
      <c r="C346" s="428" t="s">
        <v>121</v>
      </c>
      <c r="D346" s="428" t="s">
        <v>123</v>
      </c>
      <c r="E346" s="429">
        <f>ADHB!G346</f>
        <v>0</v>
      </c>
      <c r="F346" s="429"/>
      <c r="G346" s="429">
        <f t="shared" si="2503"/>
        <v>0</v>
      </c>
      <c r="H346" s="430"/>
      <c r="I346" s="429">
        <f t="shared" si="2504"/>
        <v>0</v>
      </c>
      <c r="J346" s="431"/>
      <c r="K346" s="432"/>
      <c r="L346" s="432"/>
      <c r="M346" s="429">
        <f t="shared" si="2505"/>
        <v>0</v>
      </c>
      <c r="N346" s="430">
        <v>0.294289866351475</v>
      </c>
      <c r="O346" s="433">
        <f t="shared" si="2506"/>
        <v>0</v>
      </c>
      <c r="P346" s="434">
        <f t="shared" si="2507"/>
        <v>0</v>
      </c>
      <c r="Q346" s="435"/>
      <c r="R346" s="426">
        <v>5.0</v>
      </c>
      <c r="S346" s="427" t="s">
        <v>146</v>
      </c>
      <c r="T346" s="428" t="s">
        <v>121</v>
      </c>
      <c r="U346" s="428" t="s">
        <v>123</v>
      </c>
      <c r="V346" s="429">
        <f>ADHB!X346</f>
        <v>0</v>
      </c>
      <c r="W346" s="429"/>
      <c r="X346" s="429">
        <f t="shared" si="2508"/>
        <v>0</v>
      </c>
      <c r="Y346" s="430"/>
      <c r="Z346" s="429">
        <f t="shared" si="2509"/>
        <v>0</v>
      </c>
      <c r="AA346" s="431"/>
      <c r="AB346" s="432"/>
      <c r="AC346" s="432"/>
      <c r="AD346" s="429">
        <f t="shared" si="2510"/>
        <v>0</v>
      </c>
      <c r="AE346" s="430">
        <v>0.294289866351475</v>
      </c>
      <c r="AF346" s="433">
        <f t="shared" si="2511"/>
        <v>0</v>
      </c>
      <c r="AG346" s="434">
        <f t="shared" si="2512"/>
        <v>0</v>
      </c>
      <c r="AH346" s="435"/>
      <c r="AI346" s="426">
        <v>5.0</v>
      </c>
      <c r="AJ346" s="427" t="s">
        <v>146</v>
      </c>
      <c r="AK346" s="428" t="s">
        <v>121</v>
      </c>
      <c r="AL346" s="428" t="s">
        <v>123</v>
      </c>
      <c r="AM346" s="429">
        <f>ADHB!AO346</f>
        <v>0</v>
      </c>
      <c r="AN346" s="429"/>
      <c r="AO346" s="429">
        <f t="shared" si="2513"/>
        <v>0</v>
      </c>
      <c r="AP346" s="430"/>
      <c r="AQ346" s="429">
        <f t="shared" si="2514"/>
        <v>0</v>
      </c>
      <c r="AR346" s="431"/>
      <c r="AS346" s="432"/>
      <c r="AT346" s="432"/>
      <c r="AU346" s="429">
        <f t="shared" si="2515"/>
        <v>0</v>
      </c>
      <c r="AV346" s="430">
        <v>0.294289866351475</v>
      </c>
      <c r="AW346" s="433">
        <f t="shared" si="2516"/>
        <v>0</v>
      </c>
      <c r="AX346" s="434">
        <f t="shared" si="2517"/>
        <v>0</v>
      </c>
      <c r="AY346" s="435"/>
      <c r="AZ346" s="426">
        <v>5.0</v>
      </c>
      <c r="BA346" s="427" t="s">
        <v>146</v>
      </c>
      <c r="BB346" s="428" t="s">
        <v>121</v>
      </c>
      <c r="BC346" s="428" t="s">
        <v>123</v>
      </c>
      <c r="BD346" s="429">
        <f>ADHB!BF346</f>
        <v>0</v>
      </c>
      <c r="BE346" s="429"/>
      <c r="BF346" s="429">
        <f t="shared" si="2518"/>
        <v>0</v>
      </c>
      <c r="BG346" s="430"/>
      <c r="BH346" s="429">
        <f t="shared" si="2519"/>
        <v>0</v>
      </c>
      <c r="BI346" s="431"/>
      <c r="BJ346" s="432"/>
      <c r="BK346" s="432"/>
      <c r="BL346" s="429">
        <f t="shared" si="2520"/>
        <v>0</v>
      </c>
      <c r="BM346" s="430">
        <v>0.294289866351475</v>
      </c>
      <c r="BN346" s="433">
        <f t="shared" si="2521"/>
        <v>0</v>
      </c>
      <c r="BO346" s="434">
        <f t="shared" si="2522"/>
        <v>0</v>
      </c>
      <c r="BP346" s="435"/>
      <c r="BQ346" s="426">
        <v>5.0</v>
      </c>
      <c r="BR346" s="427" t="s">
        <v>146</v>
      </c>
      <c r="BS346" s="428" t="s">
        <v>121</v>
      </c>
      <c r="BT346" s="428" t="s">
        <v>123</v>
      </c>
      <c r="BU346" s="429">
        <f>ADHB!BW346</f>
        <v>0</v>
      </c>
      <c r="BV346" s="429"/>
      <c r="BW346" s="429">
        <f t="shared" si="2523"/>
        <v>0</v>
      </c>
      <c r="BX346" s="430"/>
      <c r="BY346" s="429">
        <f t="shared" si="2524"/>
        <v>0</v>
      </c>
      <c r="BZ346" s="431"/>
      <c r="CA346" s="432"/>
      <c r="CB346" s="432"/>
      <c r="CC346" s="429">
        <f t="shared" si="2525"/>
        <v>0</v>
      </c>
      <c r="CD346" s="430">
        <v>0.294289866351475</v>
      </c>
      <c r="CE346" s="433">
        <f t="shared" si="2526"/>
        <v>0</v>
      </c>
      <c r="CF346" s="434">
        <f t="shared" si="2527"/>
        <v>0</v>
      </c>
      <c r="CG346" s="435"/>
      <c r="CH346" s="426">
        <v>5.0</v>
      </c>
      <c r="CI346" s="427" t="s">
        <v>146</v>
      </c>
      <c r="CJ346" s="428" t="s">
        <v>121</v>
      </c>
      <c r="CK346" s="428" t="s">
        <v>123</v>
      </c>
      <c r="CL346" s="429">
        <f>ADHB!CN346</f>
        <v>0</v>
      </c>
      <c r="CM346" s="429"/>
      <c r="CN346" s="429">
        <f t="shared" si="2528"/>
        <v>0</v>
      </c>
      <c r="CO346" s="430"/>
      <c r="CP346" s="429">
        <f t="shared" si="2529"/>
        <v>0</v>
      </c>
      <c r="CQ346" s="431"/>
      <c r="CR346" s="432"/>
      <c r="CS346" s="432"/>
      <c r="CT346" s="429">
        <f t="shared" si="2530"/>
        <v>0</v>
      </c>
      <c r="CU346" s="430">
        <v>0.294289866351475</v>
      </c>
      <c r="CV346" s="433">
        <f t="shared" si="2531"/>
        <v>0</v>
      </c>
      <c r="CW346" s="434">
        <f t="shared" si="2532"/>
        <v>0</v>
      </c>
      <c r="CX346" s="435"/>
      <c r="CY346" s="426">
        <v>5.0</v>
      </c>
      <c r="CZ346" s="427" t="s">
        <v>146</v>
      </c>
      <c r="DA346" s="428" t="s">
        <v>121</v>
      </c>
      <c r="DB346" s="428" t="s">
        <v>123</v>
      </c>
      <c r="DC346" s="429">
        <f>ADHB!DE346</f>
        <v>0</v>
      </c>
      <c r="DD346" s="429"/>
      <c r="DE346" s="429">
        <f t="shared" si="2533"/>
        <v>0</v>
      </c>
      <c r="DF346" s="430"/>
      <c r="DG346" s="429">
        <f t="shared" si="2534"/>
        <v>0</v>
      </c>
      <c r="DH346" s="431"/>
      <c r="DI346" s="432"/>
      <c r="DJ346" s="432"/>
      <c r="DK346" s="429">
        <f t="shared" si="2535"/>
        <v>0</v>
      </c>
      <c r="DL346" s="430">
        <v>0.294289866351475</v>
      </c>
      <c r="DM346" s="433">
        <f t="shared" si="2536"/>
        <v>0</v>
      </c>
      <c r="DN346" s="434">
        <f t="shared" si="2537"/>
        <v>0</v>
      </c>
      <c r="DO346" s="435"/>
      <c r="DP346" s="426">
        <v>5.0</v>
      </c>
      <c r="DQ346" s="427" t="s">
        <v>146</v>
      </c>
      <c r="DR346" s="428" t="s">
        <v>121</v>
      </c>
      <c r="DS346" s="428" t="s">
        <v>123</v>
      </c>
      <c r="DT346" s="429">
        <f>ADHB!DV346</f>
        <v>0</v>
      </c>
      <c r="DU346" s="429"/>
      <c r="DV346" s="429">
        <f t="shared" si="2538"/>
        <v>0</v>
      </c>
      <c r="DW346" s="430"/>
      <c r="DX346" s="429">
        <f t="shared" si="2539"/>
        <v>0</v>
      </c>
      <c r="DY346" s="431"/>
      <c r="DZ346" s="432"/>
      <c r="EA346" s="432"/>
      <c r="EB346" s="429">
        <f t="shared" si="2540"/>
        <v>0</v>
      </c>
      <c r="EC346" s="430">
        <v>0.294289866351475</v>
      </c>
      <c r="ED346" s="433">
        <f t="shared" si="2541"/>
        <v>0</v>
      </c>
      <c r="EE346" s="434">
        <f t="shared" si="2542"/>
        <v>0</v>
      </c>
      <c r="EF346" s="435"/>
      <c r="EG346" s="426">
        <v>5.0</v>
      </c>
      <c r="EH346" s="427" t="s">
        <v>146</v>
      </c>
      <c r="EI346" s="428" t="s">
        <v>121</v>
      </c>
      <c r="EJ346" s="428" t="s">
        <v>123</v>
      </c>
      <c r="EK346" s="429">
        <f>ADHB!EM346</f>
        <v>0</v>
      </c>
      <c r="EL346" s="429"/>
      <c r="EM346" s="429">
        <f t="shared" si="2543"/>
        <v>0</v>
      </c>
      <c r="EN346" s="430"/>
      <c r="EO346" s="429">
        <f t="shared" si="2544"/>
        <v>0</v>
      </c>
      <c r="EP346" s="431"/>
      <c r="EQ346" s="432"/>
      <c r="ER346" s="432"/>
      <c r="ES346" s="429">
        <f t="shared" si="2545"/>
        <v>0</v>
      </c>
      <c r="ET346" s="430">
        <v>0.294289866351475</v>
      </c>
      <c r="EU346" s="433">
        <f t="shared" si="2546"/>
        <v>0</v>
      </c>
      <c r="EV346" s="434">
        <f t="shared" si="2547"/>
        <v>0</v>
      </c>
      <c r="EW346" s="435"/>
      <c r="EX346" s="426">
        <v>5.0</v>
      </c>
      <c r="EY346" s="427" t="s">
        <v>146</v>
      </c>
      <c r="EZ346" s="428" t="s">
        <v>121</v>
      </c>
      <c r="FA346" s="428" t="s">
        <v>123</v>
      </c>
      <c r="FB346" s="429">
        <f>ADHB!FD346</f>
        <v>0</v>
      </c>
      <c r="FC346" s="429"/>
      <c r="FD346" s="429">
        <f t="shared" si="2548"/>
        <v>0</v>
      </c>
      <c r="FE346" s="430"/>
      <c r="FF346" s="429">
        <f t="shared" si="2549"/>
        <v>0</v>
      </c>
      <c r="FG346" s="431"/>
      <c r="FH346" s="432"/>
      <c r="FI346" s="432"/>
      <c r="FJ346" s="429">
        <f t="shared" si="2550"/>
        <v>0</v>
      </c>
      <c r="FK346" s="430">
        <v>0.294289866351475</v>
      </c>
      <c r="FL346" s="433">
        <f t="shared" si="2551"/>
        <v>0</v>
      </c>
      <c r="FM346" s="434">
        <f t="shared" si="2552"/>
        <v>0</v>
      </c>
      <c r="FN346" s="435"/>
      <c r="FO346" s="426">
        <v>5.0</v>
      </c>
      <c r="FP346" s="427" t="s">
        <v>146</v>
      </c>
      <c r="FQ346" s="428" t="s">
        <v>121</v>
      </c>
      <c r="FR346" s="428" t="s">
        <v>123</v>
      </c>
      <c r="FS346" s="429">
        <f>ADHB!FU346</f>
        <v>0</v>
      </c>
      <c r="FT346" s="429"/>
      <c r="FU346" s="429">
        <f t="shared" si="2553"/>
        <v>0</v>
      </c>
      <c r="FV346" s="430"/>
      <c r="FW346" s="429">
        <f t="shared" si="2554"/>
        <v>0</v>
      </c>
      <c r="FX346" s="431"/>
      <c r="FY346" s="432"/>
      <c r="FZ346" s="432"/>
      <c r="GA346" s="429">
        <f t="shared" si="2555"/>
        <v>0</v>
      </c>
      <c r="GB346" s="430">
        <v>0.294289866351475</v>
      </c>
      <c r="GC346" s="433">
        <f t="shared" si="2556"/>
        <v>0</v>
      </c>
      <c r="GD346" s="434">
        <f t="shared" si="2557"/>
        <v>0</v>
      </c>
      <c r="GE346" s="435"/>
      <c r="GF346" s="426">
        <v>5.0</v>
      </c>
      <c r="GG346" s="427" t="s">
        <v>146</v>
      </c>
      <c r="GH346" s="428" t="s">
        <v>121</v>
      </c>
      <c r="GI346" s="428" t="s">
        <v>123</v>
      </c>
      <c r="GJ346" s="429">
        <f>ADHB!GL346</f>
        <v>0</v>
      </c>
      <c r="GK346" s="429"/>
      <c r="GL346" s="429">
        <f t="shared" si="2558"/>
        <v>0</v>
      </c>
      <c r="GM346" s="430"/>
      <c r="GN346" s="429">
        <f t="shared" si="2559"/>
        <v>0</v>
      </c>
      <c r="GO346" s="431"/>
      <c r="GP346" s="432"/>
      <c r="GQ346" s="432"/>
      <c r="GR346" s="429">
        <f t="shared" si="2560"/>
        <v>0</v>
      </c>
      <c r="GS346" s="430">
        <v>0.294289866351475</v>
      </c>
      <c r="GT346" s="433">
        <f t="shared" si="2561"/>
        <v>0</v>
      </c>
      <c r="GU346" s="434">
        <f t="shared" si="2562"/>
        <v>0</v>
      </c>
      <c r="GV346" s="435"/>
      <c r="GW346" s="426">
        <v>5.0</v>
      </c>
      <c r="GX346" s="427" t="s">
        <v>146</v>
      </c>
      <c r="GY346" s="428" t="s">
        <v>121</v>
      </c>
      <c r="GZ346" s="428" t="s">
        <v>123</v>
      </c>
      <c r="HA346" s="429">
        <f>ADHB!HC346</f>
        <v>0</v>
      </c>
      <c r="HB346" s="429"/>
      <c r="HC346" s="429">
        <f t="shared" si="2563"/>
        <v>0</v>
      </c>
      <c r="HD346" s="430"/>
      <c r="HE346" s="429">
        <f t="shared" si="2564"/>
        <v>0</v>
      </c>
      <c r="HF346" s="431"/>
      <c r="HG346" s="432"/>
      <c r="HH346" s="432"/>
      <c r="HI346" s="429">
        <f t="shared" si="2565"/>
        <v>0</v>
      </c>
      <c r="HJ346" s="430">
        <v>0.294289866351475</v>
      </c>
      <c r="HK346" s="433">
        <f t="shared" si="2566"/>
        <v>0</v>
      </c>
      <c r="HL346" s="434">
        <f t="shared" si="2567"/>
        <v>0</v>
      </c>
      <c r="HM346" s="435"/>
      <c r="HN346" s="426">
        <v>5.0</v>
      </c>
      <c r="HO346" s="427" t="s">
        <v>146</v>
      </c>
      <c r="HP346" s="428" t="s">
        <v>121</v>
      </c>
      <c r="HQ346" s="428" t="s">
        <v>123</v>
      </c>
      <c r="HR346" s="429">
        <f>ADHB!HT346</f>
        <v>0</v>
      </c>
      <c r="HS346" s="429"/>
      <c r="HT346" s="429">
        <f t="shared" si="2568"/>
        <v>0</v>
      </c>
      <c r="HU346" s="430"/>
      <c r="HV346" s="429">
        <f t="shared" si="2569"/>
        <v>0</v>
      </c>
      <c r="HW346" s="431"/>
      <c r="HX346" s="432"/>
      <c r="HY346" s="432"/>
      <c r="HZ346" s="429">
        <f t="shared" si="2570"/>
        <v>0</v>
      </c>
      <c r="IA346" s="430">
        <v>0.294289866351475</v>
      </c>
      <c r="IB346" s="433">
        <f t="shared" si="2571"/>
        <v>0</v>
      </c>
      <c r="IC346" s="434">
        <f t="shared" si="2572"/>
        <v>0</v>
      </c>
      <c r="ID346" s="435"/>
      <c r="IE346" s="426">
        <v>5.0</v>
      </c>
      <c r="IF346" s="427" t="s">
        <v>146</v>
      </c>
      <c r="IG346" s="428" t="s">
        <v>121</v>
      </c>
      <c r="IH346" s="428" t="s">
        <v>123</v>
      </c>
      <c r="II346" s="429">
        <f>ADHB!IK346</f>
        <v>0</v>
      </c>
      <c r="IJ346" s="429"/>
      <c r="IK346" s="429">
        <f t="shared" si="2573"/>
        <v>0</v>
      </c>
      <c r="IL346" s="430"/>
      <c r="IM346" s="429">
        <f t="shared" si="2574"/>
        <v>0</v>
      </c>
      <c r="IN346" s="431"/>
      <c r="IO346" s="432"/>
      <c r="IP346" s="432"/>
      <c r="IQ346" s="429">
        <f t="shared" si="2575"/>
        <v>0</v>
      </c>
      <c r="IR346" s="430">
        <v>0.294289866351475</v>
      </c>
      <c r="IS346" s="433">
        <f t="shared" si="2576"/>
        <v>0</v>
      </c>
      <c r="IT346" s="434">
        <f t="shared" si="2577"/>
        <v>0</v>
      </c>
      <c r="IU346" s="435"/>
      <c r="IV346" s="426">
        <v>5.0</v>
      </c>
      <c r="IW346" s="427" t="s">
        <v>146</v>
      </c>
      <c r="IX346" s="428" t="s">
        <v>121</v>
      </c>
      <c r="IY346" s="428" t="s">
        <v>123</v>
      </c>
      <c r="IZ346" s="429">
        <f>ADHB!JB346</f>
        <v>0</v>
      </c>
      <c r="JA346" s="429"/>
      <c r="JB346" s="429">
        <f t="shared" si="2578"/>
        <v>0</v>
      </c>
      <c r="JC346" s="430"/>
      <c r="JD346" s="429">
        <f t="shared" si="2579"/>
        <v>0</v>
      </c>
      <c r="JE346" s="431"/>
      <c r="JF346" s="432"/>
      <c r="JG346" s="432"/>
      <c r="JH346" s="429">
        <f t="shared" si="2580"/>
        <v>0</v>
      </c>
      <c r="JI346" s="430">
        <v>0.294289866351475</v>
      </c>
      <c r="JJ346" s="433">
        <f t="shared" si="2581"/>
        <v>0</v>
      </c>
      <c r="JK346" s="434">
        <f t="shared" si="2582"/>
        <v>0</v>
      </c>
      <c r="JL346" s="435"/>
      <c r="JM346" s="426">
        <v>5.0</v>
      </c>
      <c r="JN346" s="427" t="s">
        <v>146</v>
      </c>
      <c r="JO346" s="428" t="s">
        <v>121</v>
      </c>
      <c r="JP346" s="428" t="s">
        <v>123</v>
      </c>
      <c r="JQ346" s="429">
        <f>ADHB!JS346</f>
        <v>0</v>
      </c>
      <c r="JR346" s="429"/>
      <c r="JS346" s="429">
        <f t="shared" si="2583"/>
        <v>0</v>
      </c>
      <c r="JT346" s="430"/>
      <c r="JU346" s="429">
        <f t="shared" si="2584"/>
        <v>0</v>
      </c>
      <c r="JV346" s="431"/>
      <c r="JW346" s="432"/>
      <c r="JX346" s="432"/>
      <c r="JY346" s="429">
        <f t="shared" si="2585"/>
        <v>0</v>
      </c>
      <c r="JZ346" s="430">
        <v>0.294289866351475</v>
      </c>
      <c r="KA346" s="433">
        <f t="shared" si="2586"/>
        <v>0</v>
      </c>
      <c r="KB346" s="434">
        <f t="shared" si="2587"/>
        <v>0</v>
      </c>
      <c r="KC346" s="435"/>
      <c r="KD346" s="426">
        <v>5.0</v>
      </c>
      <c r="KE346" s="427" t="s">
        <v>146</v>
      </c>
      <c r="KF346" s="428" t="s">
        <v>121</v>
      </c>
      <c r="KG346" s="428" t="s">
        <v>123</v>
      </c>
      <c r="KH346" s="429">
        <f>ADHB!KJ346</f>
        <v>0</v>
      </c>
      <c r="KI346" s="429"/>
      <c r="KJ346" s="429">
        <f t="shared" si="2588"/>
        <v>0</v>
      </c>
      <c r="KK346" s="430"/>
      <c r="KL346" s="429">
        <f t="shared" si="2589"/>
        <v>0</v>
      </c>
      <c r="KM346" s="431"/>
      <c r="KN346" s="432"/>
      <c r="KO346" s="432"/>
      <c r="KP346" s="429">
        <f t="shared" si="2590"/>
        <v>0</v>
      </c>
      <c r="KQ346" s="430">
        <v>0.294289866351475</v>
      </c>
      <c r="KR346" s="433">
        <f t="shared" si="2591"/>
        <v>0</v>
      </c>
      <c r="KS346" s="434">
        <f t="shared" si="2592"/>
        <v>0</v>
      </c>
      <c r="KT346" s="435"/>
      <c r="KU346" s="436"/>
    </row>
    <row r="347" ht="15.75" customHeight="1">
      <c r="A347" s="426">
        <v>6.0</v>
      </c>
      <c r="B347" s="427" t="s">
        <v>132</v>
      </c>
      <c r="C347" s="428" t="s">
        <v>121</v>
      </c>
      <c r="D347" s="428" t="s">
        <v>123</v>
      </c>
      <c r="E347" s="429">
        <f>ADHB!G347</f>
        <v>0</v>
      </c>
      <c r="F347" s="429"/>
      <c r="G347" s="429">
        <f t="shared" si="2503"/>
        <v>0</v>
      </c>
      <c r="H347" s="430"/>
      <c r="I347" s="429">
        <f t="shared" si="2504"/>
        <v>0</v>
      </c>
      <c r="J347" s="431"/>
      <c r="K347" s="432"/>
      <c r="L347" s="432"/>
      <c r="M347" s="429">
        <f t="shared" si="2505"/>
        <v>0</v>
      </c>
      <c r="N347" s="430">
        <v>0.294289866351475</v>
      </c>
      <c r="O347" s="433">
        <f t="shared" si="2506"/>
        <v>0</v>
      </c>
      <c r="P347" s="434">
        <f t="shared" si="2507"/>
        <v>0</v>
      </c>
      <c r="Q347" s="435"/>
      <c r="R347" s="426">
        <v>6.0</v>
      </c>
      <c r="S347" s="427" t="s">
        <v>132</v>
      </c>
      <c r="T347" s="428" t="s">
        <v>121</v>
      </c>
      <c r="U347" s="428" t="s">
        <v>123</v>
      </c>
      <c r="V347" s="429">
        <f>ADHB!X347</f>
        <v>0</v>
      </c>
      <c r="W347" s="429"/>
      <c r="X347" s="429">
        <f t="shared" si="2508"/>
        <v>0</v>
      </c>
      <c r="Y347" s="430"/>
      <c r="Z347" s="429">
        <f t="shared" si="2509"/>
        <v>0</v>
      </c>
      <c r="AA347" s="431"/>
      <c r="AB347" s="432"/>
      <c r="AC347" s="432"/>
      <c r="AD347" s="429">
        <f t="shared" si="2510"/>
        <v>0</v>
      </c>
      <c r="AE347" s="430">
        <v>0.294289866351475</v>
      </c>
      <c r="AF347" s="433">
        <f t="shared" si="2511"/>
        <v>0</v>
      </c>
      <c r="AG347" s="434">
        <f t="shared" si="2512"/>
        <v>0</v>
      </c>
      <c r="AH347" s="435"/>
      <c r="AI347" s="426">
        <v>6.0</v>
      </c>
      <c r="AJ347" s="427" t="s">
        <v>132</v>
      </c>
      <c r="AK347" s="428" t="s">
        <v>121</v>
      </c>
      <c r="AL347" s="428" t="s">
        <v>123</v>
      </c>
      <c r="AM347" s="429">
        <f>ADHB!AO347</f>
        <v>0</v>
      </c>
      <c r="AN347" s="429"/>
      <c r="AO347" s="429">
        <f t="shared" si="2513"/>
        <v>0</v>
      </c>
      <c r="AP347" s="430"/>
      <c r="AQ347" s="429">
        <f t="shared" si="2514"/>
        <v>0</v>
      </c>
      <c r="AR347" s="431"/>
      <c r="AS347" s="432"/>
      <c r="AT347" s="432"/>
      <c r="AU347" s="429">
        <f t="shared" si="2515"/>
        <v>0</v>
      </c>
      <c r="AV347" s="430">
        <v>0.294289866351475</v>
      </c>
      <c r="AW347" s="433">
        <f t="shared" si="2516"/>
        <v>0</v>
      </c>
      <c r="AX347" s="434">
        <f t="shared" si="2517"/>
        <v>0</v>
      </c>
      <c r="AY347" s="435"/>
      <c r="AZ347" s="426">
        <v>6.0</v>
      </c>
      <c r="BA347" s="427" t="s">
        <v>132</v>
      </c>
      <c r="BB347" s="428" t="s">
        <v>121</v>
      </c>
      <c r="BC347" s="428" t="s">
        <v>123</v>
      </c>
      <c r="BD347" s="429">
        <f>ADHB!BF347</f>
        <v>0</v>
      </c>
      <c r="BE347" s="429"/>
      <c r="BF347" s="429">
        <f t="shared" si="2518"/>
        <v>0</v>
      </c>
      <c r="BG347" s="430"/>
      <c r="BH347" s="429">
        <f t="shared" si="2519"/>
        <v>0</v>
      </c>
      <c r="BI347" s="431"/>
      <c r="BJ347" s="432"/>
      <c r="BK347" s="432"/>
      <c r="BL347" s="429">
        <f t="shared" si="2520"/>
        <v>0</v>
      </c>
      <c r="BM347" s="430">
        <v>0.294289866351475</v>
      </c>
      <c r="BN347" s="433">
        <f t="shared" si="2521"/>
        <v>0</v>
      </c>
      <c r="BO347" s="434">
        <f t="shared" si="2522"/>
        <v>0</v>
      </c>
      <c r="BP347" s="435"/>
      <c r="BQ347" s="426">
        <v>6.0</v>
      </c>
      <c r="BR347" s="427" t="s">
        <v>132</v>
      </c>
      <c r="BS347" s="428" t="s">
        <v>121</v>
      </c>
      <c r="BT347" s="428" t="s">
        <v>123</v>
      </c>
      <c r="BU347" s="429">
        <f>ADHB!BW347</f>
        <v>0</v>
      </c>
      <c r="BV347" s="429"/>
      <c r="BW347" s="429">
        <f t="shared" si="2523"/>
        <v>0</v>
      </c>
      <c r="BX347" s="430"/>
      <c r="BY347" s="429">
        <f t="shared" si="2524"/>
        <v>0</v>
      </c>
      <c r="BZ347" s="431"/>
      <c r="CA347" s="432"/>
      <c r="CB347" s="432"/>
      <c r="CC347" s="429">
        <f t="shared" si="2525"/>
        <v>0</v>
      </c>
      <c r="CD347" s="430">
        <v>0.294289866351475</v>
      </c>
      <c r="CE347" s="433">
        <f t="shared" si="2526"/>
        <v>0</v>
      </c>
      <c r="CF347" s="434">
        <f t="shared" si="2527"/>
        <v>0</v>
      </c>
      <c r="CG347" s="435"/>
      <c r="CH347" s="426">
        <v>6.0</v>
      </c>
      <c r="CI347" s="427" t="s">
        <v>132</v>
      </c>
      <c r="CJ347" s="428" t="s">
        <v>121</v>
      </c>
      <c r="CK347" s="428" t="s">
        <v>123</v>
      </c>
      <c r="CL347" s="429">
        <f>ADHB!CN347</f>
        <v>0</v>
      </c>
      <c r="CM347" s="429"/>
      <c r="CN347" s="429">
        <f t="shared" si="2528"/>
        <v>0</v>
      </c>
      <c r="CO347" s="430"/>
      <c r="CP347" s="429">
        <f t="shared" si="2529"/>
        <v>0</v>
      </c>
      <c r="CQ347" s="431"/>
      <c r="CR347" s="432"/>
      <c r="CS347" s="432"/>
      <c r="CT347" s="429">
        <f t="shared" si="2530"/>
        <v>0</v>
      </c>
      <c r="CU347" s="430">
        <v>0.294289866351475</v>
      </c>
      <c r="CV347" s="433">
        <f t="shared" si="2531"/>
        <v>0</v>
      </c>
      <c r="CW347" s="434">
        <f t="shared" si="2532"/>
        <v>0</v>
      </c>
      <c r="CX347" s="435"/>
      <c r="CY347" s="426">
        <v>6.0</v>
      </c>
      <c r="CZ347" s="427" t="s">
        <v>132</v>
      </c>
      <c r="DA347" s="428" t="s">
        <v>121</v>
      </c>
      <c r="DB347" s="428" t="s">
        <v>123</v>
      </c>
      <c r="DC347" s="429">
        <f>ADHB!DE347</f>
        <v>0</v>
      </c>
      <c r="DD347" s="429"/>
      <c r="DE347" s="429">
        <f t="shared" si="2533"/>
        <v>0</v>
      </c>
      <c r="DF347" s="430"/>
      <c r="DG347" s="429">
        <f t="shared" si="2534"/>
        <v>0</v>
      </c>
      <c r="DH347" s="431"/>
      <c r="DI347" s="432"/>
      <c r="DJ347" s="432"/>
      <c r="DK347" s="429">
        <f t="shared" si="2535"/>
        <v>0</v>
      </c>
      <c r="DL347" s="430">
        <v>0.294289866351475</v>
      </c>
      <c r="DM347" s="433">
        <f t="shared" si="2536"/>
        <v>0</v>
      </c>
      <c r="DN347" s="434">
        <f t="shared" si="2537"/>
        <v>0</v>
      </c>
      <c r="DO347" s="435"/>
      <c r="DP347" s="426">
        <v>6.0</v>
      </c>
      <c r="DQ347" s="427" t="s">
        <v>132</v>
      </c>
      <c r="DR347" s="428" t="s">
        <v>121</v>
      </c>
      <c r="DS347" s="428" t="s">
        <v>123</v>
      </c>
      <c r="DT347" s="429">
        <f>ADHB!DV347</f>
        <v>0</v>
      </c>
      <c r="DU347" s="429"/>
      <c r="DV347" s="429">
        <f t="shared" si="2538"/>
        <v>0</v>
      </c>
      <c r="DW347" s="430"/>
      <c r="DX347" s="429">
        <f t="shared" si="2539"/>
        <v>0</v>
      </c>
      <c r="DY347" s="431"/>
      <c r="DZ347" s="432"/>
      <c r="EA347" s="432"/>
      <c r="EB347" s="429">
        <f t="shared" si="2540"/>
        <v>0</v>
      </c>
      <c r="EC347" s="430">
        <v>0.294289866351475</v>
      </c>
      <c r="ED347" s="433">
        <f t="shared" si="2541"/>
        <v>0</v>
      </c>
      <c r="EE347" s="434">
        <f t="shared" si="2542"/>
        <v>0</v>
      </c>
      <c r="EF347" s="435"/>
      <c r="EG347" s="426">
        <v>6.0</v>
      </c>
      <c r="EH347" s="427" t="s">
        <v>132</v>
      </c>
      <c r="EI347" s="428" t="s">
        <v>121</v>
      </c>
      <c r="EJ347" s="428" t="s">
        <v>123</v>
      </c>
      <c r="EK347" s="429">
        <f>ADHB!EM347</f>
        <v>0</v>
      </c>
      <c r="EL347" s="429"/>
      <c r="EM347" s="429">
        <f t="shared" si="2543"/>
        <v>0</v>
      </c>
      <c r="EN347" s="430"/>
      <c r="EO347" s="429">
        <f t="shared" si="2544"/>
        <v>0</v>
      </c>
      <c r="EP347" s="431"/>
      <c r="EQ347" s="432"/>
      <c r="ER347" s="432"/>
      <c r="ES347" s="429">
        <f t="shared" si="2545"/>
        <v>0</v>
      </c>
      <c r="ET347" s="430">
        <v>0.294289866351475</v>
      </c>
      <c r="EU347" s="433">
        <f t="shared" si="2546"/>
        <v>0</v>
      </c>
      <c r="EV347" s="434">
        <f t="shared" si="2547"/>
        <v>0</v>
      </c>
      <c r="EW347" s="435"/>
      <c r="EX347" s="426">
        <v>6.0</v>
      </c>
      <c r="EY347" s="427" t="s">
        <v>132</v>
      </c>
      <c r="EZ347" s="428" t="s">
        <v>121</v>
      </c>
      <c r="FA347" s="428" t="s">
        <v>123</v>
      </c>
      <c r="FB347" s="429">
        <f>ADHB!FD347</f>
        <v>0</v>
      </c>
      <c r="FC347" s="429"/>
      <c r="FD347" s="429">
        <f t="shared" si="2548"/>
        <v>0</v>
      </c>
      <c r="FE347" s="430"/>
      <c r="FF347" s="429">
        <f t="shared" si="2549"/>
        <v>0</v>
      </c>
      <c r="FG347" s="431"/>
      <c r="FH347" s="432"/>
      <c r="FI347" s="432"/>
      <c r="FJ347" s="429">
        <f t="shared" si="2550"/>
        <v>0</v>
      </c>
      <c r="FK347" s="430">
        <v>0.294289866351475</v>
      </c>
      <c r="FL347" s="433">
        <f t="shared" si="2551"/>
        <v>0</v>
      </c>
      <c r="FM347" s="434">
        <f t="shared" si="2552"/>
        <v>0</v>
      </c>
      <c r="FN347" s="435"/>
      <c r="FO347" s="426">
        <v>6.0</v>
      </c>
      <c r="FP347" s="427" t="s">
        <v>132</v>
      </c>
      <c r="FQ347" s="428" t="s">
        <v>121</v>
      </c>
      <c r="FR347" s="428" t="s">
        <v>123</v>
      </c>
      <c r="FS347" s="429">
        <f>ADHB!FU347</f>
        <v>0</v>
      </c>
      <c r="FT347" s="429"/>
      <c r="FU347" s="429">
        <f t="shared" si="2553"/>
        <v>0</v>
      </c>
      <c r="FV347" s="430"/>
      <c r="FW347" s="429">
        <f t="shared" si="2554"/>
        <v>0</v>
      </c>
      <c r="FX347" s="431"/>
      <c r="FY347" s="432"/>
      <c r="FZ347" s="432"/>
      <c r="GA347" s="429">
        <f t="shared" si="2555"/>
        <v>0</v>
      </c>
      <c r="GB347" s="430">
        <v>0.294289866351475</v>
      </c>
      <c r="GC347" s="433">
        <f t="shared" si="2556"/>
        <v>0</v>
      </c>
      <c r="GD347" s="434">
        <f t="shared" si="2557"/>
        <v>0</v>
      </c>
      <c r="GE347" s="435"/>
      <c r="GF347" s="426">
        <v>6.0</v>
      </c>
      <c r="GG347" s="427" t="s">
        <v>132</v>
      </c>
      <c r="GH347" s="428" t="s">
        <v>121</v>
      </c>
      <c r="GI347" s="428" t="s">
        <v>123</v>
      </c>
      <c r="GJ347" s="429">
        <f>ADHB!GL347</f>
        <v>0</v>
      </c>
      <c r="GK347" s="429"/>
      <c r="GL347" s="429">
        <f t="shared" si="2558"/>
        <v>0</v>
      </c>
      <c r="GM347" s="430"/>
      <c r="GN347" s="429">
        <f t="shared" si="2559"/>
        <v>0</v>
      </c>
      <c r="GO347" s="431"/>
      <c r="GP347" s="432"/>
      <c r="GQ347" s="432"/>
      <c r="GR347" s="429">
        <f t="shared" si="2560"/>
        <v>0</v>
      </c>
      <c r="GS347" s="430">
        <v>0.294289866351475</v>
      </c>
      <c r="GT347" s="433">
        <f t="shared" si="2561"/>
        <v>0</v>
      </c>
      <c r="GU347" s="434">
        <f t="shared" si="2562"/>
        <v>0</v>
      </c>
      <c r="GV347" s="435"/>
      <c r="GW347" s="426">
        <v>6.0</v>
      </c>
      <c r="GX347" s="427" t="s">
        <v>132</v>
      </c>
      <c r="GY347" s="428" t="s">
        <v>121</v>
      </c>
      <c r="GZ347" s="428" t="s">
        <v>123</v>
      </c>
      <c r="HA347" s="429">
        <f>ADHB!HC347</f>
        <v>0</v>
      </c>
      <c r="HB347" s="429"/>
      <c r="HC347" s="429">
        <f t="shared" si="2563"/>
        <v>0</v>
      </c>
      <c r="HD347" s="430"/>
      <c r="HE347" s="429">
        <f t="shared" si="2564"/>
        <v>0</v>
      </c>
      <c r="HF347" s="431"/>
      <c r="HG347" s="432"/>
      <c r="HH347" s="432"/>
      <c r="HI347" s="429">
        <f t="shared" si="2565"/>
        <v>0</v>
      </c>
      <c r="HJ347" s="430">
        <v>0.294289866351475</v>
      </c>
      <c r="HK347" s="433">
        <f t="shared" si="2566"/>
        <v>0</v>
      </c>
      <c r="HL347" s="434">
        <f t="shared" si="2567"/>
        <v>0</v>
      </c>
      <c r="HM347" s="435"/>
      <c r="HN347" s="426">
        <v>6.0</v>
      </c>
      <c r="HO347" s="427" t="s">
        <v>132</v>
      </c>
      <c r="HP347" s="428" t="s">
        <v>121</v>
      </c>
      <c r="HQ347" s="428" t="s">
        <v>123</v>
      </c>
      <c r="HR347" s="429">
        <f>ADHB!HT347</f>
        <v>0</v>
      </c>
      <c r="HS347" s="429"/>
      <c r="HT347" s="429">
        <f t="shared" si="2568"/>
        <v>0</v>
      </c>
      <c r="HU347" s="430"/>
      <c r="HV347" s="429">
        <f t="shared" si="2569"/>
        <v>0</v>
      </c>
      <c r="HW347" s="431"/>
      <c r="HX347" s="432"/>
      <c r="HY347" s="432"/>
      <c r="HZ347" s="429">
        <f t="shared" si="2570"/>
        <v>0</v>
      </c>
      <c r="IA347" s="430">
        <v>0.294289866351475</v>
      </c>
      <c r="IB347" s="433">
        <f t="shared" si="2571"/>
        <v>0</v>
      </c>
      <c r="IC347" s="434">
        <f t="shared" si="2572"/>
        <v>0</v>
      </c>
      <c r="ID347" s="435"/>
      <c r="IE347" s="426">
        <v>6.0</v>
      </c>
      <c r="IF347" s="427" t="s">
        <v>132</v>
      </c>
      <c r="IG347" s="428" t="s">
        <v>121</v>
      </c>
      <c r="IH347" s="428" t="s">
        <v>123</v>
      </c>
      <c r="II347" s="429">
        <f>ADHB!IK347</f>
        <v>0</v>
      </c>
      <c r="IJ347" s="429"/>
      <c r="IK347" s="429">
        <f t="shared" si="2573"/>
        <v>0</v>
      </c>
      <c r="IL347" s="430"/>
      <c r="IM347" s="429">
        <f t="shared" si="2574"/>
        <v>0</v>
      </c>
      <c r="IN347" s="431"/>
      <c r="IO347" s="432"/>
      <c r="IP347" s="432"/>
      <c r="IQ347" s="429">
        <f t="shared" si="2575"/>
        <v>0</v>
      </c>
      <c r="IR347" s="430">
        <v>0.294289866351475</v>
      </c>
      <c r="IS347" s="433">
        <f t="shared" si="2576"/>
        <v>0</v>
      </c>
      <c r="IT347" s="434">
        <f t="shared" si="2577"/>
        <v>0</v>
      </c>
      <c r="IU347" s="435"/>
      <c r="IV347" s="426">
        <v>6.0</v>
      </c>
      <c r="IW347" s="427" t="s">
        <v>132</v>
      </c>
      <c r="IX347" s="428" t="s">
        <v>121</v>
      </c>
      <c r="IY347" s="428" t="s">
        <v>123</v>
      </c>
      <c r="IZ347" s="429">
        <f>ADHB!JB347</f>
        <v>0</v>
      </c>
      <c r="JA347" s="429"/>
      <c r="JB347" s="429">
        <f t="shared" si="2578"/>
        <v>0</v>
      </c>
      <c r="JC347" s="430"/>
      <c r="JD347" s="429">
        <f t="shared" si="2579"/>
        <v>0</v>
      </c>
      <c r="JE347" s="431"/>
      <c r="JF347" s="432"/>
      <c r="JG347" s="432"/>
      <c r="JH347" s="429">
        <f t="shared" si="2580"/>
        <v>0</v>
      </c>
      <c r="JI347" s="430">
        <v>0.294289866351475</v>
      </c>
      <c r="JJ347" s="433">
        <f t="shared" si="2581"/>
        <v>0</v>
      </c>
      <c r="JK347" s="434">
        <f t="shared" si="2582"/>
        <v>0</v>
      </c>
      <c r="JL347" s="435"/>
      <c r="JM347" s="426">
        <v>6.0</v>
      </c>
      <c r="JN347" s="427" t="s">
        <v>132</v>
      </c>
      <c r="JO347" s="428" t="s">
        <v>121</v>
      </c>
      <c r="JP347" s="428" t="s">
        <v>123</v>
      </c>
      <c r="JQ347" s="429">
        <f>ADHB!JS347</f>
        <v>0</v>
      </c>
      <c r="JR347" s="429"/>
      <c r="JS347" s="429">
        <f t="shared" si="2583"/>
        <v>0</v>
      </c>
      <c r="JT347" s="430"/>
      <c r="JU347" s="429">
        <f t="shared" si="2584"/>
        <v>0</v>
      </c>
      <c r="JV347" s="431"/>
      <c r="JW347" s="432"/>
      <c r="JX347" s="432"/>
      <c r="JY347" s="429">
        <f t="shared" si="2585"/>
        <v>0</v>
      </c>
      <c r="JZ347" s="430">
        <v>0.294289866351475</v>
      </c>
      <c r="KA347" s="433">
        <f t="shared" si="2586"/>
        <v>0</v>
      </c>
      <c r="KB347" s="434">
        <f t="shared" si="2587"/>
        <v>0</v>
      </c>
      <c r="KC347" s="435"/>
      <c r="KD347" s="426">
        <v>6.0</v>
      </c>
      <c r="KE347" s="427" t="s">
        <v>132</v>
      </c>
      <c r="KF347" s="428" t="s">
        <v>121</v>
      </c>
      <c r="KG347" s="428" t="s">
        <v>123</v>
      </c>
      <c r="KH347" s="429">
        <f>ADHB!KJ347</f>
        <v>0</v>
      </c>
      <c r="KI347" s="429"/>
      <c r="KJ347" s="429">
        <f t="shared" si="2588"/>
        <v>0</v>
      </c>
      <c r="KK347" s="430"/>
      <c r="KL347" s="429">
        <f t="shared" si="2589"/>
        <v>0</v>
      </c>
      <c r="KM347" s="431"/>
      <c r="KN347" s="432"/>
      <c r="KO347" s="432"/>
      <c r="KP347" s="429">
        <f t="shared" si="2590"/>
        <v>0</v>
      </c>
      <c r="KQ347" s="430">
        <v>0.294289866351475</v>
      </c>
      <c r="KR347" s="433">
        <f t="shared" si="2591"/>
        <v>0</v>
      </c>
      <c r="KS347" s="434">
        <f t="shared" si="2592"/>
        <v>0</v>
      </c>
      <c r="KT347" s="435"/>
      <c r="KU347" s="436"/>
    </row>
    <row r="348" ht="15.75" customHeight="1">
      <c r="A348" s="426">
        <v>7.0</v>
      </c>
      <c r="B348" s="427" t="s">
        <v>132</v>
      </c>
      <c r="C348" s="428" t="s">
        <v>121</v>
      </c>
      <c r="D348" s="428" t="s">
        <v>123</v>
      </c>
      <c r="E348" s="429">
        <f>ADHB!G348</f>
        <v>0</v>
      </c>
      <c r="F348" s="429"/>
      <c r="G348" s="429">
        <f t="shared" si="2503"/>
        <v>0</v>
      </c>
      <c r="H348" s="430"/>
      <c r="I348" s="429">
        <f t="shared" si="2504"/>
        <v>0</v>
      </c>
      <c r="J348" s="431"/>
      <c r="K348" s="432"/>
      <c r="L348" s="432"/>
      <c r="M348" s="429">
        <f t="shared" si="2505"/>
        <v>0</v>
      </c>
      <c r="N348" s="430">
        <v>0.294289866351475</v>
      </c>
      <c r="O348" s="433">
        <f t="shared" si="2506"/>
        <v>0</v>
      </c>
      <c r="P348" s="434">
        <f t="shared" si="2507"/>
        <v>0</v>
      </c>
      <c r="Q348" s="435"/>
      <c r="R348" s="426">
        <v>7.0</v>
      </c>
      <c r="S348" s="427" t="s">
        <v>132</v>
      </c>
      <c r="T348" s="428" t="s">
        <v>121</v>
      </c>
      <c r="U348" s="428" t="s">
        <v>123</v>
      </c>
      <c r="V348" s="429">
        <f>ADHB!X348</f>
        <v>0</v>
      </c>
      <c r="W348" s="429"/>
      <c r="X348" s="429">
        <f t="shared" si="2508"/>
        <v>0</v>
      </c>
      <c r="Y348" s="430"/>
      <c r="Z348" s="429">
        <f t="shared" si="2509"/>
        <v>0</v>
      </c>
      <c r="AA348" s="431"/>
      <c r="AB348" s="432"/>
      <c r="AC348" s="432"/>
      <c r="AD348" s="429">
        <f t="shared" si="2510"/>
        <v>0</v>
      </c>
      <c r="AE348" s="430">
        <v>0.294289866351475</v>
      </c>
      <c r="AF348" s="433">
        <f t="shared" si="2511"/>
        <v>0</v>
      </c>
      <c r="AG348" s="434">
        <f t="shared" si="2512"/>
        <v>0</v>
      </c>
      <c r="AH348" s="435"/>
      <c r="AI348" s="426">
        <v>7.0</v>
      </c>
      <c r="AJ348" s="427" t="s">
        <v>132</v>
      </c>
      <c r="AK348" s="428" t="s">
        <v>121</v>
      </c>
      <c r="AL348" s="428" t="s">
        <v>123</v>
      </c>
      <c r="AM348" s="429">
        <f>ADHB!AO348</f>
        <v>0</v>
      </c>
      <c r="AN348" s="429"/>
      <c r="AO348" s="429">
        <f t="shared" si="2513"/>
        <v>0</v>
      </c>
      <c r="AP348" s="430"/>
      <c r="AQ348" s="429">
        <f t="shared" si="2514"/>
        <v>0</v>
      </c>
      <c r="AR348" s="431"/>
      <c r="AS348" s="432"/>
      <c r="AT348" s="432"/>
      <c r="AU348" s="429">
        <f t="shared" si="2515"/>
        <v>0</v>
      </c>
      <c r="AV348" s="430">
        <v>0.294289866351475</v>
      </c>
      <c r="AW348" s="433">
        <f t="shared" si="2516"/>
        <v>0</v>
      </c>
      <c r="AX348" s="434">
        <f t="shared" si="2517"/>
        <v>0</v>
      </c>
      <c r="AY348" s="435"/>
      <c r="AZ348" s="426">
        <v>7.0</v>
      </c>
      <c r="BA348" s="427" t="s">
        <v>132</v>
      </c>
      <c r="BB348" s="428" t="s">
        <v>121</v>
      </c>
      <c r="BC348" s="428" t="s">
        <v>123</v>
      </c>
      <c r="BD348" s="429">
        <f>ADHB!BF348</f>
        <v>0</v>
      </c>
      <c r="BE348" s="429"/>
      <c r="BF348" s="429">
        <f t="shared" si="2518"/>
        <v>0</v>
      </c>
      <c r="BG348" s="430"/>
      <c r="BH348" s="429">
        <f t="shared" si="2519"/>
        <v>0</v>
      </c>
      <c r="BI348" s="431"/>
      <c r="BJ348" s="432"/>
      <c r="BK348" s="432"/>
      <c r="BL348" s="429">
        <f t="shared" si="2520"/>
        <v>0</v>
      </c>
      <c r="BM348" s="430">
        <v>0.294289866351475</v>
      </c>
      <c r="BN348" s="433">
        <f t="shared" si="2521"/>
        <v>0</v>
      </c>
      <c r="BO348" s="434">
        <f t="shared" si="2522"/>
        <v>0</v>
      </c>
      <c r="BP348" s="435"/>
      <c r="BQ348" s="426">
        <v>7.0</v>
      </c>
      <c r="BR348" s="427" t="s">
        <v>132</v>
      </c>
      <c r="BS348" s="428" t="s">
        <v>121</v>
      </c>
      <c r="BT348" s="428" t="s">
        <v>123</v>
      </c>
      <c r="BU348" s="429">
        <f>ADHB!BW348</f>
        <v>0</v>
      </c>
      <c r="BV348" s="429"/>
      <c r="BW348" s="429">
        <f t="shared" si="2523"/>
        <v>0</v>
      </c>
      <c r="BX348" s="430"/>
      <c r="BY348" s="429">
        <f t="shared" si="2524"/>
        <v>0</v>
      </c>
      <c r="BZ348" s="431"/>
      <c r="CA348" s="432"/>
      <c r="CB348" s="432"/>
      <c r="CC348" s="429">
        <f t="shared" si="2525"/>
        <v>0</v>
      </c>
      <c r="CD348" s="430">
        <v>0.294289866351475</v>
      </c>
      <c r="CE348" s="433">
        <f t="shared" si="2526"/>
        <v>0</v>
      </c>
      <c r="CF348" s="434">
        <f t="shared" si="2527"/>
        <v>0</v>
      </c>
      <c r="CG348" s="435"/>
      <c r="CH348" s="426">
        <v>7.0</v>
      </c>
      <c r="CI348" s="427" t="s">
        <v>132</v>
      </c>
      <c r="CJ348" s="428" t="s">
        <v>121</v>
      </c>
      <c r="CK348" s="428" t="s">
        <v>123</v>
      </c>
      <c r="CL348" s="429">
        <f>ADHB!CN348</f>
        <v>0</v>
      </c>
      <c r="CM348" s="429"/>
      <c r="CN348" s="429">
        <f t="shared" si="2528"/>
        <v>0</v>
      </c>
      <c r="CO348" s="430"/>
      <c r="CP348" s="429">
        <f t="shared" si="2529"/>
        <v>0</v>
      </c>
      <c r="CQ348" s="431"/>
      <c r="CR348" s="432"/>
      <c r="CS348" s="432"/>
      <c r="CT348" s="429">
        <f t="shared" si="2530"/>
        <v>0</v>
      </c>
      <c r="CU348" s="430">
        <v>0.294289866351475</v>
      </c>
      <c r="CV348" s="433">
        <f t="shared" si="2531"/>
        <v>0</v>
      </c>
      <c r="CW348" s="434">
        <f t="shared" si="2532"/>
        <v>0</v>
      </c>
      <c r="CX348" s="435"/>
      <c r="CY348" s="426">
        <v>7.0</v>
      </c>
      <c r="CZ348" s="427" t="s">
        <v>132</v>
      </c>
      <c r="DA348" s="428" t="s">
        <v>121</v>
      </c>
      <c r="DB348" s="428" t="s">
        <v>123</v>
      </c>
      <c r="DC348" s="429">
        <f>ADHB!DE348</f>
        <v>0</v>
      </c>
      <c r="DD348" s="429"/>
      <c r="DE348" s="429">
        <f t="shared" si="2533"/>
        <v>0</v>
      </c>
      <c r="DF348" s="430"/>
      <c r="DG348" s="429">
        <f t="shared" si="2534"/>
        <v>0</v>
      </c>
      <c r="DH348" s="431"/>
      <c r="DI348" s="432"/>
      <c r="DJ348" s="432"/>
      <c r="DK348" s="429">
        <f t="shared" si="2535"/>
        <v>0</v>
      </c>
      <c r="DL348" s="430">
        <v>0.294289866351475</v>
      </c>
      <c r="DM348" s="433">
        <f t="shared" si="2536"/>
        <v>0</v>
      </c>
      <c r="DN348" s="434">
        <f t="shared" si="2537"/>
        <v>0</v>
      </c>
      <c r="DO348" s="435"/>
      <c r="DP348" s="426">
        <v>7.0</v>
      </c>
      <c r="DQ348" s="427" t="s">
        <v>132</v>
      </c>
      <c r="DR348" s="428" t="s">
        <v>121</v>
      </c>
      <c r="DS348" s="428" t="s">
        <v>123</v>
      </c>
      <c r="DT348" s="429">
        <f>ADHB!DV348</f>
        <v>0</v>
      </c>
      <c r="DU348" s="429"/>
      <c r="DV348" s="429">
        <f t="shared" si="2538"/>
        <v>0</v>
      </c>
      <c r="DW348" s="430"/>
      <c r="DX348" s="429">
        <f t="shared" si="2539"/>
        <v>0</v>
      </c>
      <c r="DY348" s="431"/>
      <c r="DZ348" s="432"/>
      <c r="EA348" s="432"/>
      <c r="EB348" s="429">
        <f t="shared" si="2540"/>
        <v>0</v>
      </c>
      <c r="EC348" s="430">
        <v>0.294289866351475</v>
      </c>
      <c r="ED348" s="433">
        <f t="shared" si="2541"/>
        <v>0</v>
      </c>
      <c r="EE348" s="434">
        <f t="shared" si="2542"/>
        <v>0</v>
      </c>
      <c r="EF348" s="435"/>
      <c r="EG348" s="426">
        <v>7.0</v>
      </c>
      <c r="EH348" s="427" t="s">
        <v>132</v>
      </c>
      <c r="EI348" s="428" t="s">
        <v>121</v>
      </c>
      <c r="EJ348" s="428" t="s">
        <v>123</v>
      </c>
      <c r="EK348" s="429">
        <f>ADHB!EM348</f>
        <v>0</v>
      </c>
      <c r="EL348" s="429"/>
      <c r="EM348" s="429">
        <f t="shared" si="2543"/>
        <v>0</v>
      </c>
      <c r="EN348" s="430"/>
      <c r="EO348" s="429">
        <f t="shared" si="2544"/>
        <v>0</v>
      </c>
      <c r="EP348" s="431"/>
      <c r="EQ348" s="432"/>
      <c r="ER348" s="432"/>
      <c r="ES348" s="429">
        <f t="shared" si="2545"/>
        <v>0</v>
      </c>
      <c r="ET348" s="430">
        <v>0.294289866351475</v>
      </c>
      <c r="EU348" s="433">
        <f t="shared" si="2546"/>
        <v>0</v>
      </c>
      <c r="EV348" s="434">
        <f t="shared" si="2547"/>
        <v>0</v>
      </c>
      <c r="EW348" s="435"/>
      <c r="EX348" s="426">
        <v>7.0</v>
      </c>
      <c r="EY348" s="427" t="s">
        <v>132</v>
      </c>
      <c r="EZ348" s="428" t="s">
        <v>121</v>
      </c>
      <c r="FA348" s="428" t="s">
        <v>123</v>
      </c>
      <c r="FB348" s="429">
        <f>ADHB!FD348</f>
        <v>0</v>
      </c>
      <c r="FC348" s="429"/>
      <c r="FD348" s="429">
        <f t="shared" si="2548"/>
        <v>0</v>
      </c>
      <c r="FE348" s="430"/>
      <c r="FF348" s="429">
        <f t="shared" si="2549"/>
        <v>0</v>
      </c>
      <c r="FG348" s="431"/>
      <c r="FH348" s="432"/>
      <c r="FI348" s="432"/>
      <c r="FJ348" s="429">
        <f t="shared" si="2550"/>
        <v>0</v>
      </c>
      <c r="FK348" s="430">
        <v>0.294289866351475</v>
      </c>
      <c r="FL348" s="433">
        <f t="shared" si="2551"/>
        <v>0</v>
      </c>
      <c r="FM348" s="434">
        <f t="shared" si="2552"/>
        <v>0</v>
      </c>
      <c r="FN348" s="435"/>
      <c r="FO348" s="426">
        <v>7.0</v>
      </c>
      <c r="FP348" s="427" t="s">
        <v>132</v>
      </c>
      <c r="FQ348" s="428" t="s">
        <v>121</v>
      </c>
      <c r="FR348" s="428" t="s">
        <v>123</v>
      </c>
      <c r="FS348" s="429">
        <f>ADHB!FU348</f>
        <v>0</v>
      </c>
      <c r="FT348" s="429"/>
      <c r="FU348" s="429">
        <f t="shared" si="2553"/>
        <v>0</v>
      </c>
      <c r="FV348" s="430"/>
      <c r="FW348" s="429">
        <f t="shared" si="2554"/>
        <v>0</v>
      </c>
      <c r="FX348" s="431"/>
      <c r="FY348" s="432"/>
      <c r="FZ348" s="432"/>
      <c r="GA348" s="429">
        <f t="shared" si="2555"/>
        <v>0</v>
      </c>
      <c r="GB348" s="430">
        <v>0.294289866351475</v>
      </c>
      <c r="GC348" s="433">
        <f t="shared" si="2556"/>
        <v>0</v>
      </c>
      <c r="GD348" s="434">
        <f t="shared" si="2557"/>
        <v>0</v>
      </c>
      <c r="GE348" s="435"/>
      <c r="GF348" s="426">
        <v>7.0</v>
      </c>
      <c r="GG348" s="427" t="s">
        <v>132</v>
      </c>
      <c r="GH348" s="428" t="s">
        <v>121</v>
      </c>
      <c r="GI348" s="428" t="s">
        <v>123</v>
      </c>
      <c r="GJ348" s="429">
        <f>ADHB!GL348</f>
        <v>0</v>
      </c>
      <c r="GK348" s="429"/>
      <c r="GL348" s="429">
        <f t="shared" si="2558"/>
        <v>0</v>
      </c>
      <c r="GM348" s="430"/>
      <c r="GN348" s="429">
        <f t="shared" si="2559"/>
        <v>0</v>
      </c>
      <c r="GO348" s="431"/>
      <c r="GP348" s="432"/>
      <c r="GQ348" s="432"/>
      <c r="GR348" s="429">
        <f t="shared" si="2560"/>
        <v>0</v>
      </c>
      <c r="GS348" s="430">
        <v>0.294289866351475</v>
      </c>
      <c r="GT348" s="433">
        <f t="shared" si="2561"/>
        <v>0</v>
      </c>
      <c r="GU348" s="434">
        <f t="shared" si="2562"/>
        <v>0</v>
      </c>
      <c r="GV348" s="435"/>
      <c r="GW348" s="426">
        <v>7.0</v>
      </c>
      <c r="GX348" s="427" t="s">
        <v>132</v>
      </c>
      <c r="GY348" s="428" t="s">
        <v>121</v>
      </c>
      <c r="GZ348" s="428" t="s">
        <v>123</v>
      </c>
      <c r="HA348" s="429">
        <f>ADHB!HC348</f>
        <v>0</v>
      </c>
      <c r="HB348" s="429"/>
      <c r="HC348" s="429">
        <f t="shared" si="2563"/>
        <v>0</v>
      </c>
      <c r="HD348" s="430"/>
      <c r="HE348" s="429">
        <f t="shared" si="2564"/>
        <v>0</v>
      </c>
      <c r="HF348" s="431"/>
      <c r="HG348" s="432"/>
      <c r="HH348" s="432"/>
      <c r="HI348" s="429">
        <f t="shared" si="2565"/>
        <v>0</v>
      </c>
      <c r="HJ348" s="430">
        <v>0.294289866351475</v>
      </c>
      <c r="HK348" s="433">
        <f t="shared" si="2566"/>
        <v>0</v>
      </c>
      <c r="HL348" s="434">
        <f t="shared" si="2567"/>
        <v>0</v>
      </c>
      <c r="HM348" s="435"/>
      <c r="HN348" s="426">
        <v>7.0</v>
      </c>
      <c r="HO348" s="427" t="s">
        <v>132</v>
      </c>
      <c r="HP348" s="428" t="s">
        <v>121</v>
      </c>
      <c r="HQ348" s="428" t="s">
        <v>123</v>
      </c>
      <c r="HR348" s="429">
        <f>ADHB!HT348</f>
        <v>0</v>
      </c>
      <c r="HS348" s="429"/>
      <c r="HT348" s="429">
        <f t="shared" si="2568"/>
        <v>0</v>
      </c>
      <c r="HU348" s="430"/>
      <c r="HV348" s="429">
        <f t="shared" si="2569"/>
        <v>0</v>
      </c>
      <c r="HW348" s="431"/>
      <c r="HX348" s="432"/>
      <c r="HY348" s="432"/>
      <c r="HZ348" s="429">
        <f t="shared" si="2570"/>
        <v>0</v>
      </c>
      <c r="IA348" s="430">
        <v>0.294289866351475</v>
      </c>
      <c r="IB348" s="433">
        <f t="shared" si="2571"/>
        <v>0</v>
      </c>
      <c r="IC348" s="434">
        <f t="shared" si="2572"/>
        <v>0</v>
      </c>
      <c r="ID348" s="435"/>
      <c r="IE348" s="426">
        <v>7.0</v>
      </c>
      <c r="IF348" s="427" t="s">
        <v>132</v>
      </c>
      <c r="IG348" s="428" t="s">
        <v>121</v>
      </c>
      <c r="IH348" s="428" t="s">
        <v>123</v>
      </c>
      <c r="II348" s="429">
        <f>ADHB!IK348</f>
        <v>0</v>
      </c>
      <c r="IJ348" s="429"/>
      <c r="IK348" s="429">
        <f t="shared" si="2573"/>
        <v>0</v>
      </c>
      <c r="IL348" s="430"/>
      <c r="IM348" s="429">
        <f t="shared" si="2574"/>
        <v>0</v>
      </c>
      <c r="IN348" s="431"/>
      <c r="IO348" s="432"/>
      <c r="IP348" s="432"/>
      <c r="IQ348" s="429">
        <f t="shared" si="2575"/>
        <v>0</v>
      </c>
      <c r="IR348" s="430">
        <v>0.294289866351475</v>
      </c>
      <c r="IS348" s="433">
        <f t="shared" si="2576"/>
        <v>0</v>
      </c>
      <c r="IT348" s="434">
        <f t="shared" si="2577"/>
        <v>0</v>
      </c>
      <c r="IU348" s="435"/>
      <c r="IV348" s="426">
        <v>7.0</v>
      </c>
      <c r="IW348" s="427" t="s">
        <v>132</v>
      </c>
      <c r="IX348" s="428" t="s">
        <v>121</v>
      </c>
      <c r="IY348" s="428" t="s">
        <v>123</v>
      </c>
      <c r="IZ348" s="429">
        <f>ADHB!JB348</f>
        <v>0</v>
      </c>
      <c r="JA348" s="429"/>
      <c r="JB348" s="429">
        <f t="shared" si="2578"/>
        <v>0</v>
      </c>
      <c r="JC348" s="430"/>
      <c r="JD348" s="429">
        <f t="shared" si="2579"/>
        <v>0</v>
      </c>
      <c r="JE348" s="431"/>
      <c r="JF348" s="432"/>
      <c r="JG348" s="432"/>
      <c r="JH348" s="429">
        <f t="shared" si="2580"/>
        <v>0</v>
      </c>
      <c r="JI348" s="430">
        <v>0.294289866351475</v>
      </c>
      <c r="JJ348" s="433">
        <f t="shared" si="2581"/>
        <v>0</v>
      </c>
      <c r="JK348" s="434">
        <f t="shared" si="2582"/>
        <v>0</v>
      </c>
      <c r="JL348" s="435"/>
      <c r="JM348" s="426">
        <v>7.0</v>
      </c>
      <c r="JN348" s="427" t="s">
        <v>132</v>
      </c>
      <c r="JO348" s="428" t="s">
        <v>121</v>
      </c>
      <c r="JP348" s="428" t="s">
        <v>123</v>
      </c>
      <c r="JQ348" s="429">
        <f>ADHB!JS348</f>
        <v>0</v>
      </c>
      <c r="JR348" s="429"/>
      <c r="JS348" s="429">
        <f t="shared" si="2583"/>
        <v>0</v>
      </c>
      <c r="JT348" s="430"/>
      <c r="JU348" s="429">
        <f t="shared" si="2584"/>
        <v>0</v>
      </c>
      <c r="JV348" s="431"/>
      <c r="JW348" s="432"/>
      <c r="JX348" s="432"/>
      <c r="JY348" s="429">
        <f t="shared" si="2585"/>
        <v>0</v>
      </c>
      <c r="JZ348" s="430">
        <v>0.294289866351475</v>
      </c>
      <c r="KA348" s="433">
        <f t="shared" si="2586"/>
        <v>0</v>
      </c>
      <c r="KB348" s="434">
        <f t="shared" si="2587"/>
        <v>0</v>
      </c>
      <c r="KC348" s="435"/>
      <c r="KD348" s="426">
        <v>7.0</v>
      </c>
      <c r="KE348" s="427" t="s">
        <v>132</v>
      </c>
      <c r="KF348" s="428" t="s">
        <v>121</v>
      </c>
      <c r="KG348" s="428" t="s">
        <v>123</v>
      </c>
      <c r="KH348" s="429">
        <f>ADHB!KJ348</f>
        <v>0</v>
      </c>
      <c r="KI348" s="429"/>
      <c r="KJ348" s="429">
        <f t="shared" si="2588"/>
        <v>0</v>
      </c>
      <c r="KK348" s="430"/>
      <c r="KL348" s="429">
        <f t="shared" si="2589"/>
        <v>0</v>
      </c>
      <c r="KM348" s="431"/>
      <c r="KN348" s="432"/>
      <c r="KO348" s="432"/>
      <c r="KP348" s="429">
        <f t="shared" si="2590"/>
        <v>0</v>
      </c>
      <c r="KQ348" s="430">
        <v>0.294289866351475</v>
      </c>
      <c r="KR348" s="433">
        <f t="shared" si="2591"/>
        <v>0</v>
      </c>
      <c r="KS348" s="434">
        <f t="shared" si="2592"/>
        <v>0</v>
      </c>
      <c r="KT348" s="435"/>
      <c r="KU348" s="436"/>
    </row>
    <row r="349" ht="15.75" customHeight="1">
      <c r="A349" s="426">
        <v>8.0</v>
      </c>
      <c r="B349" s="427" t="s">
        <v>132</v>
      </c>
      <c r="C349" s="428" t="s">
        <v>121</v>
      </c>
      <c r="D349" s="428" t="s">
        <v>123</v>
      </c>
      <c r="E349" s="727">
        <f>ADHB!G349</f>
        <v>0</v>
      </c>
      <c r="F349" s="429"/>
      <c r="G349" s="429">
        <f t="shared" si="2503"/>
        <v>0</v>
      </c>
      <c r="H349" s="430"/>
      <c r="I349" s="429">
        <f t="shared" si="2504"/>
        <v>0</v>
      </c>
      <c r="J349" s="431"/>
      <c r="K349" s="432"/>
      <c r="L349" s="432"/>
      <c r="M349" s="429">
        <f t="shared" si="2505"/>
        <v>0</v>
      </c>
      <c r="N349" s="430">
        <v>0.294289866351475</v>
      </c>
      <c r="O349" s="433">
        <f t="shared" si="2506"/>
        <v>0</v>
      </c>
      <c r="P349" s="434">
        <f t="shared" si="2507"/>
        <v>0</v>
      </c>
      <c r="Q349" s="435"/>
      <c r="R349" s="426">
        <v>8.0</v>
      </c>
      <c r="S349" s="427" t="s">
        <v>132</v>
      </c>
      <c r="T349" s="428" t="s">
        <v>121</v>
      </c>
      <c r="U349" s="428" t="s">
        <v>123</v>
      </c>
      <c r="V349" s="727">
        <f>ADHB!X349</f>
        <v>0</v>
      </c>
      <c r="W349" s="429"/>
      <c r="X349" s="429">
        <f t="shared" si="2508"/>
        <v>0</v>
      </c>
      <c r="Y349" s="430"/>
      <c r="Z349" s="429">
        <f t="shared" si="2509"/>
        <v>0</v>
      </c>
      <c r="AA349" s="431"/>
      <c r="AB349" s="432"/>
      <c r="AC349" s="432"/>
      <c r="AD349" s="429">
        <f t="shared" si="2510"/>
        <v>0</v>
      </c>
      <c r="AE349" s="430">
        <v>0.294289866351475</v>
      </c>
      <c r="AF349" s="433">
        <f t="shared" si="2511"/>
        <v>0</v>
      </c>
      <c r="AG349" s="434">
        <f t="shared" si="2512"/>
        <v>0</v>
      </c>
      <c r="AH349" s="435"/>
      <c r="AI349" s="426">
        <v>8.0</v>
      </c>
      <c r="AJ349" s="427" t="s">
        <v>132</v>
      </c>
      <c r="AK349" s="428" t="s">
        <v>121</v>
      </c>
      <c r="AL349" s="428" t="s">
        <v>123</v>
      </c>
      <c r="AM349" s="727">
        <f>ADHB!AO349</f>
        <v>0</v>
      </c>
      <c r="AN349" s="429"/>
      <c r="AO349" s="429">
        <f t="shared" si="2513"/>
        <v>0</v>
      </c>
      <c r="AP349" s="430"/>
      <c r="AQ349" s="429">
        <f t="shared" si="2514"/>
        <v>0</v>
      </c>
      <c r="AR349" s="431"/>
      <c r="AS349" s="432"/>
      <c r="AT349" s="432"/>
      <c r="AU349" s="429">
        <f t="shared" si="2515"/>
        <v>0</v>
      </c>
      <c r="AV349" s="430">
        <v>0.294289866351475</v>
      </c>
      <c r="AW349" s="433">
        <f t="shared" si="2516"/>
        <v>0</v>
      </c>
      <c r="AX349" s="434">
        <f t="shared" si="2517"/>
        <v>0</v>
      </c>
      <c r="AY349" s="435"/>
      <c r="AZ349" s="426">
        <v>8.0</v>
      </c>
      <c r="BA349" s="427" t="s">
        <v>132</v>
      </c>
      <c r="BB349" s="428" t="s">
        <v>121</v>
      </c>
      <c r="BC349" s="428" t="s">
        <v>123</v>
      </c>
      <c r="BD349" s="727">
        <f>ADHB!BF349</f>
        <v>0</v>
      </c>
      <c r="BE349" s="429"/>
      <c r="BF349" s="429">
        <f t="shared" si="2518"/>
        <v>0</v>
      </c>
      <c r="BG349" s="430"/>
      <c r="BH349" s="429">
        <f t="shared" si="2519"/>
        <v>0</v>
      </c>
      <c r="BI349" s="431"/>
      <c r="BJ349" s="432"/>
      <c r="BK349" s="432"/>
      <c r="BL349" s="429">
        <f t="shared" si="2520"/>
        <v>0</v>
      </c>
      <c r="BM349" s="430">
        <v>0.294289866351475</v>
      </c>
      <c r="BN349" s="433">
        <f t="shared" si="2521"/>
        <v>0</v>
      </c>
      <c r="BO349" s="434">
        <f t="shared" si="2522"/>
        <v>0</v>
      </c>
      <c r="BP349" s="435"/>
      <c r="BQ349" s="426">
        <v>8.0</v>
      </c>
      <c r="BR349" s="427" t="s">
        <v>132</v>
      </c>
      <c r="BS349" s="428" t="s">
        <v>121</v>
      </c>
      <c r="BT349" s="428" t="s">
        <v>123</v>
      </c>
      <c r="BU349" s="727">
        <f>ADHB!BW349</f>
        <v>0</v>
      </c>
      <c r="BV349" s="429"/>
      <c r="BW349" s="429">
        <f t="shared" si="2523"/>
        <v>0</v>
      </c>
      <c r="BX349" s="430"/>
      <c r="BY349" s="429">
        <f t="shared" si="2524"/>
        <v>0</v>
      </c>
      <c r="BZ349" s="431"/>
      <c r="CA349" s="432"/>
      <c r="CB349" s="432"/>
      <c r="CC349" s="429">
        <f t="shared" si="2525"/>
        <v>0</v>
      </c>
      <c r="CD349" s="430">
        <v>0.294289866351475</v>
      </c>
      <c r="CE349" s="433">
        <f t="shared" si="2526"/>
        <v>0</v>
      </c>
      <c r="CF349" s="434">
        <f t="shared" si="2527"/>
        <v>0</v>
      </c>
      <c r="CG349" s="435"/>
      <c r="CH349" s="426">
        <v>8.0</v>
      </c>
      <c r="CI349" s="427" t="s">
        <v>132</v>
      </c>
      <c r="CJ349" s="428" t="s">
        <v>121</v>
      </c>
      <c r="CK349" s="428" t="s">
        <v>123</v>
      </c>
      <c r="CL349" s="727">
        <f>ADHB!CN349</f>
        <v>0</v>
      </c>
      <c r="CM349" s="429"/>
      <c r="CN349" s="429">
        <f t="shared" si="2528"/>
        <v>0</v>
      </c>
      <c r="CO349" s="430"/>
      <c r="CP349" s="429">
        <f t="shared" si="2529"/>
        <v>0</v>
      </c>
      <c r="CQ349" s="431"/>
      <c r="CR349" s="432"/>
      <c r="CS349" s="432"/>
      <c r="CT349" s="429">
        <f t="shared" si="2530"/>
        <v>0</v>
      </c>
      <c r="CU349" s="430">
        <v>0.294289866351475</v>
      </c>
      <c r="CV349" s="433">
        <f t="shared" si="2531"/>
        <v>0</v>
      </c>
      <c r="CW349" s="434">
        <f t="shared" si="2532"/>
        <v>0</v>
      </c>
      <c r="CX349" s="435"/>
      <c r="CY349" s="426">
        <v>8.0</v>
      </c>
      <c r="CZ349" s="427" t="s">
        <v>132</v>
      </c>
      <c r="DA349" s="428" t="s">
        <v>121</v>
      </c>
      <c r="DB349" s="428" t="s">
        <v>123</v>
      </c>
      <c r="DC349" s="727">
        <f>ADHB!DE349</f>
        <v>0</v>
      </c>
      <c r="DD349" s="429"/>
      <c r="DE349" s="429">
        <f t="shared" si="2533"/>
        <v>0</v>
      </c>
      <c r="DF349" s="430"/>
      <c r="DG349" s="429">
        <f t="shared" si="2534"/>
        <v>0</v>
      </c>
      <c r="DH349" s="431"/>
      <c r="DI349" s="432"/>
      <c r="DJ349" s="432"/>
      <c r="DK349" s="429">
        <f t="shared" si="2535"/>
        <v>0</v>
      </c>
      <c r="DL349" s="430">
        <v>0.294289866351475</v>
      </c>
      <c r="DM349" s="433">
        <f t="shared" si="2536"/>
        <v>0</v>
      </c>
      <c r="DN349" s="434">
        <f t="shared" si="2537"/>
        <v>0</v>
      </c>
      <c r="DO349" s="435"/>
      <c r="DP349" s="426">
        <v>8.0</v>
      </c>
      <c r="DQ349" s="427" t="s">
        <v>132</v>
      </c>
      <c r="DR349" s="428" t="s">
        <v>121</v>
      </c>
      <c r="DS349" s="428" t="s">
        <v>123</v>
      </c>
      <c r="DT349" s="727">
        <f>ADHB!DV349</f>
        <v>0</v>
      </c>
      <c r="DU349" s="429"/>
      <c r="DV349" s="429">
        <f t="shared" si="2538"/>
        <v>0</v>
      </c>
      <c r="DW349" s="430"/>
      <c r="DX349" s="429">
        <f t="shared" si="2539"/>
        <v>0</v>
      </c>
      <c r="DY349" s="431"/>
      <c r="DZ349" s="432"/>
      <c r="EA349" s="432"/>
      <c r="EB349" s="429">
        <f t="shared" si="2540"/>
        <v>0</v>
      </c>
      <c r="EC349" s="430">
        <v>0.294289866351475</v>
      </c>
      <c r="ED349" s="433">
        <f t="shared" si="2541"/>
        <v>0</v>
      </c>
      <c r="EE349" s="434">
        <f t="shared" si="2542"/>
        <v>0</v>
      </c>
      <c r="EF349" s="435"/>
      <c r="EG349" s="426">
        <v>8.0</v>
      </c>
      <c r="EH349" s="427" t="s">
        <v>132</v>
      </c>
      <c r="EI349" s="428" t="s">
        <v>121</v>
      </c>
      <c r="EJ349" s="428" t="s">
        <v>123</v>
      </c>
      <c r="EK349" s="727">
        <f>ADHB!EM349</f>
        <v>0</v>
      </c>
      <c r="EL349" s="429"/>
      <c r="EM349" s="429">
        <f t="shared" si="2543"/>
        <v>0</v>
      </c>
      <c r="EN349" s="430"/>
      <c r="EO349" s="429">
        <f t="shared" si="2544"/>
        <v>0</v>
      </c>
      <c r="EP349" s="431"/>
      <c r="EQ349" s="432"/>
      <c r="ER349" s="432"/>
      <c r="ES349" s="429">
        <f t="shared" si="2545"/>
        <v>0</v>
      </c>
      <c r="ET349" s="430">
        <v>0.294289866351475</v>
      </c>
      <c r="EU349" s="433">
        <f t="shared" si="2546"/>
        <v>0</v>
      </c>
      <c r="EV349" s="434">
        <f t="shared" si="2547"/>
        <v>0</v>
      </c>
      <c r="EW349" s="435"/>
      <c r="EX349" s="426">
        <v>8.0</v>
      </c>
      <c r="EY349" s="427" t="s">
        <v>132</v>
      </c>
      <c r="EZ349" s="428" t="s">
        <v>121</v>
      </c>
      <c r="FA349" s="428" t="s">
        <v>123</v>
      </c>
      <c r="FB349" s="727">
        <f>ADHB!FD349</f>
        <v>0</v>
      </c>
      <c r="FC349" s="429"/>
      <c r="FD349" s="429">
        <f t="shared" si="2548"/>
        <v>0</v>
      </c>
      <c r="FE349" s="430"/>
      <c r="FF349" s="429">
        <f t="shared" si="2549"/>
        <v>0</v>
      </c>
      <c r="FG349" s="431"/>
      <c r="FH349" s="432"/>
      <c r="FI349" s="432"/>
      <c r="FJ349" s="429">
        <f t="shared" si="2550"/>
        <v>0</v>
      </c>
      <c r="FK349" s="430">
        <v>0.294289866351475</v>
      </c>
      <c r="FL349" s="433">
        <f t="shared" si="2551"/>
        <v>0</v>
      </c>
      <c r="FM349" s="434">
        <f t="shared" si="2552"/>
        <v>0</v>
      </c>
      <c r="FN349" s="435"/>
      <c r="FO349" s="426">
        <v>8.0</v>
      </c>
      <c r="FP349" s="427" t="s">
        <v>132</v>
      </c>
      <c r="FQ349" s="428" t="s">
        <v>121</v>
      </c>
      <c r="FR349" s="428" t="s">
        <v>123</v>
      </c>
      <c r="FS349" s="727">
        <f>ADHB!FU349</f>
        <v>0</v>
      </c>
      <c r="FT349" s="429"/>
      <c r="FU349" s="429">
        <f t="shared" si="2553"/>
        <v>0</v>
      </c>
      <c r="FV349" s="430"/>
      <c r="FW349" s="429">
        <f t="shared" si="2554"/>
        <v>0</v>
      </c>
      <c r="FX349" s="431"/>
      <c r="FY349" s="432"/>
      <c r="FZ349" s="432"/>
      <c r="GA349" s="429">
        <f t="shared" si="2555"/>
        <v>0</v>
      </c>
      <c r="GB349" s="430">
        <v>0.294289866351475</v>
      </c>
      <c r="GC349" s="433">
        <f t="shared" si="2556"/>
        <v>0</v>
      </c>
      <c r="GD349" s="434">
        <f t="shared" si="2557"/>
        <v>0</v>
      </c>
      <c r="GE349" s="435"/>
      <c r="GF349" s="426">
        <v>8.0</v>
      </c>
      <c r="GG349" s="427" t="s">
        <v>132</v>
      </c>
      <c r="GH349" s="428" t="s">
        <v>121</v>
      </c>
      <c r="GI349" s="428" t="s">
        <v>123</v>
      </c>
      <c r="GJ349" s="727">
        <f>ADHB!GL349</f>
        <v>0</v>
      </c>
      <c r="GK349" s="429"/>
      <c r="GL349" s="429">
        <f t="shared" si="2558"/>
        <v>0</v>
      </c>
      <c r="GM349" s="430"/>
      <c r="GN349" s="429">
        <f t="shared" si="2559"/>
        <v>0</v>
      </c>
      <c r="GO349" s="431"/>
      <c r="GP349" s="432"/>
      <c r="GQ349" s="432"/>
      <c r="GR349" s="429">
        <f t="shared" si="2560"/>
        <v>0</v>
      </c>
      <c r="GS349" s="430">
        <v>0.294289866351475</v>
      </c>
      <c r="GT349" s="433">
        <f t="shared" si="2561"/>
        <v>0</v>
      </c>
      <c r="GU349" s="434">
        <f t="shared" si="2562"/>
        <v>0</v>
      </c>
      <c r="GV349" s="435"/>
      <c r="GW349" s="426">
        <v>8.0</v>
      </c>
      <c r="GX349" s="427" t="s">
        <v>132</v>
      </c>
      <c r="GY349" s="428" t="s">
        <v>121</v>
      </c>
      <c r="GZ349" s="428" t="s">
        <v>123</v>
      </c>
      <c r="HA349" s="727">
        <f>ADHB!HC349</f>
        <v>0</v>
      </c>
      <c r="HB349" s="429"/>
      <c r="HC349" s="429">
        <f t="shared" si="2563"/>
        <v>0</v>
      </c>
      <c r="HD349" s="430"/>
      <c r="HE349" s="429">
        <f t="shared" si="2564"/>
        <v>0</v>
      </c>
      <c r="HF349" s="431"/>
      <c r="HG349" s="432"/>
      <c r="HH349" s="432"/>
      <c r="HI349" s="429">
        <f t="shared" si="2565"/>
        <v>0</v>
      </c>
      <c r="HJ349" s="430">
        <v>0.294289866351475</v>
      </c>
      <c r="HK349" s="433">
        <f t="shared" si="2566"/>
        <v>0</v>
      </c>
      <c r="HL349" s="434">
        <f t="shared" si="2567"/>
        <v>0</v>
      </c>
      <c r="HM349" s="435"/>
      <c r="HN349" s="426">
        <v>8.0</v>
      </c>
      <c r="HO349" s="427" t="s">
        <v>132</v>
      </c>
      <c r="HP349" s="428" t="s">
        <v>121</v>
      </c>
      <c r="HQ349" s="428" t="s">
        <v>123</v>
      </c>
      <c r="HR349" s="727">
        <f>ADHB!HT349</f>
        <v>0</v>
      </c>
      <c r="HS349" s="429"/>
      <c r="HT349" s="429">
        <f t="shared" si="2568"/>
        <v>0</v>
      </c>
      <c r="HU349" s="430"/>
      <c r="HV349" s="429">
        <f t="shared" si="2569"/>
        <v>0</v>
      </c>
      <c r="HW349" s="431"/>
      <c r="HX349" s="432"/>
      <c r="HY349" s="432"/>
      <c r="HZ349" s="429">
        <f t="shared" si="2570"/>
        <v>0</v>
      </c>
      <c r="IA349" s="430">
        <v>0.294289866351475</v>
      </c>
      <c r="IB349" s="433">
        <f t="shared" si="2571"/>
        <v>0</v>
      </c>
      <c r="IC349" s="434">
        <f t="shared" si="2572"/>
        <v>0</v>
      </c>
      <c r="ID349" s="435"/>
      <c r="IE349" s="426">
        <v>8.0</v>
      </c>
      <c r="IF349" s="427" t="s">
        <v>132</v>
      </c>
      <c r="IG349" s="428" t="s">
        <v>121</v>
      </c>
      <c r="IH349" s="428" t="s">
        <v>123</v>
      </c>
      <c r="II349" s="727">
        <f>ADHB!IK349</f>
        <v>0</v>
      </c>
      <c r="IJ349" s="429"/>
      <c r="IK349" s="429">
        <f t="shared" si="2573"/>
        <v>0</v>
      </c>
      <c r="IL349" s="430"/>
      <c r="IM349" s="429">
        <f t="shared" si="2574"/>
        <v>0</v>
      </c>
      <c r="IN349" s="431"/>
      <c r="IO349" s="432"/>
      <c r="IP349" s="432"/>
      <c r="IQ349" s="429">
        <f t="shared" si="2575"/>
        <v>0</v>
      </c>
      <c r="IR349" s="430">
        <v>0.294289866351475</v>
      </c>
      <c r="IS349" s="433">
        <f t="shared" si="2576"/>
        <v>0</v>
      </c>
      <c r="IT349" s="434">
        <f t="shared" si="2577"/>
        <v>0</v>
      </c>
      <c r="IU349" s="435"/>
      <c r="IV349" s="426">
        <v>8.0</v>
      </c>
      <c r="IW349" s="427" t="s">
        <v>132</v>
      </c>
      <c r="IX349" s="428" t="s">
        <v>121</v>
      </c>
      <c r="IY349" s="428" t="s">
        <v>123</v>
      </c>
      <c r="IZ349" s="727">
        <f>ADHB!JB349</f>
        <v>0</v>
      </c>
      <c r="JA349" s="429"/>
      <c r="JB349" s="429">
        <f t="shared" si="2578"/>
        <v>0</v>
      </c>
      <c r="JC349" s="430"/>
      <c r="JD349" s="429">
        <f t="shared" si="2579"/>
        <v>0</v>
      </c>
      <c r="JE349" s="431"/>
      <c r="JF349" s="432"/>
      <c r="JG349" s="432"/>
      <c r="JH349" s="429">
        <f t="shared" si="2580"/>
        <v>0</v>
      </c>
      <c r="JI349" s="430">
        <v>0.294289866351475</v>
      </c>
      <c r="JJ349" s="433">
        <f t="shared" si="2581"/>
        <v>0</v>
      </c>
      <c r="JK349" s="434">
        <f t="shared" si="2582"/>
        <v>0</v>
      </c>
      <c r="JL349" s="435"/>
      <c r="JM349" s="426">
        <v>8.0</v>
      </c>
      <c r="JN349" s="427" t="s">
        <v>132</v>
      </c>
      <c r="JO349" s="428" t="s">
        <v>121</v>
      </c>
      <c r="JP349" s="428" t="s">
        <v>123</v>
      </c>
      <c r="JQ349" s="727">
        <f>ADHB!JS349</f>
        <v>0</v>
      </c>
      <c r="JR349" s="429"/>
      <c r="JS349" s="429">
        <f t="shared" si="2583"/>
        <v>0</v>
      </c>
      <c r="JT349" s="430"/>
      <c r="JU349" s="429">
        <f t="shared" si="2584"/>
        <v>0</v>
      </c>
      <c r="JV349" s="431"/>
      <c r="JW349" s="432"/>
      <c r="JX349" s="432"/>
      <c r="JY349" s="429">
        <f t="shared" si="2585"/>
        <v>0</v>
      </c>
      <c r="JZ349" s="430">
        <v>0.294289866351475</v>
      </c>
      <c r="KA349" s="433">
        <f t="shared" si="2586"/>
        <v>0</v>
      </c>
      <c r="KB349" s="434">
        <f t="shared" si="2587"/>
        <v>0</v>
      </c>
      <c r="KC349" s="435"/>
      <c r="KD349" s="426">
        <v>8.0</v>
      </c>
      <c r="KE349" s="427" t="s">
        <v>132</v>
      </c>
      <c r="KF349" s="428" t="s">
        <v>121</v>
      </c>
      <c r="KG349" s="428" t="s">
        <v>123</v>
      </c>
      <c r="KH349" s="727">
        <f>ADHB!KJ349</f>
        <v>0</v>
      </c>
      <c r="KI349" s="429"/>
      <c r="KJ349" s="429">
        <f t="shared" si="2588"/>
        <v>0</v>
      </c>
      <c r="KK349" s="430"/>
      <c r="KL349" s="429">
        <f t="shared" si="2589"/>
        <v>0</v>
      </c>
      <c r="KM349" s="431"/>
      <c r="KN349" s="432"/>
      <c r="KO349" s="432"/>
      <c r="KP349" s="429">
        <f t="shared" si="2590"/>
        <v>0</v>
      </c>
      <c r="KQ349" s="430">
        <v>0.294289866351475</v>
      </c>
      <c r="KR349" s="433">
        <f t="shared" si="2591"/>
        <v>0</v>
      </c>
      <c r="KS349" s="434">
        <f t="shared" si="2592"/>
        <v>0</v>
      </c>
      <c r="KT349" s="435"/>
      <c r="KU349" s="425"/>
    </row>
    <row r="350" ht="15.75" customHeight="1">
      <c r="A350" s="445"/>
      <c r="B350" s="446" t="s">
        <v>147</v>
      </c>
      <c r="C350" s="447"/>
      <c r="D350" s="447"/>
      <c r="E350" s="448"/>
      <c r="F350" s="448"/>
      <c r="G350" s="448"/>
      <c r="H350" s="449"/>
      <c r="I350" s="448"/>
      <c r="J350" s="449"/>
      <c r="K350" s="448"/>
      <c r="L350" s="448"/>
      <c r="M350" s="448"/>
      <c r="N350" s="449"/>
      <c r="O350" s="450"/>
      <c r="P350" s="451"/>
      <c r="Q350" s="435"/>
      <c r="R350" s="445"/>
      <c r="S350" s="446" t="s">
        <v>147</v>
      </c>
      <c r="T350" s="447"/>
      <c r="U350" s="447"/>
      <c r="V350" s="448"/>
      <c r="W350" s="448"/>
      <c r="X350" s="448"/>
      <c r="Y350" s="449"/>
      <c r="Z350" s="448"/>
      <c r="AA350" s="449"/>
      <c r="AB350" s="448"/>
      <c r="AC350" s="448"/>
      <c r="AD350" s="448"/>
      <c r="AE350" s="449"/>
      <c r="AF350" s="450"/>
      <c r="AG350" s="451"/>
      <c r="AH350" s="435"/>
      <c r="AI350" s="445"/>
      <c r="AJ350" s="446" t="s">
        <v>147</v>
      </c>
      <c r="AK350" s="447"/>
      <c r="AL350" s="447"/>
      <c r="AM350" s="448"/>
      <c r="AN350" s="448"/>
      <c r="AO350" s="448"/>
      <c r="AP350" s="449"/>
      <c r="AQ350" s="448"/>
      <c r="AR350" s="449"/>
      <c r="AS350" s="448"/>
      <c r="AT350" s="448"/>
      <c r="AU350" s="448"/>
      <c r="AV350" s="449"/>
      <c r="AW350" s="450"/>
      <c r="AX350" s="451"/>
      <c r="AY350" s="435"/>
      <c r="AZ350" s="445"/>
      <c r="BA350" s="446" t="s">
        <v>147</v>
      </c>
      <c r="BB350" s="447"/>
      <c r="BC350" s="447"/>
      <c r="BD350" s="448"/>
      <c r="BE350" s="448"/>
      <c r="BF350" s="448"/>
      <c r="BG350" s="449"/>
      <c r="BH350" s="448"/>
      <c r="BI350" s="449"/>
      <c r="BJ350" s="448"/>
      <c r="BK350" s="448"/>
      <c r="BL350" s="448"/>
      <c r="BM350" s="449"/>
      <c r="BN350" s="450"/>
      <c r="BO350" s="451"/>
      <c r="BP350" s="435"/>
      <c r="BQ350" s="445"/>
      <c r="BR350" s="446" t="s">
        <v>147</v>
      </c>
      <c r="BS350" s="447"/>
      <c r="BT350" s="447"/>
      <c r="BU350" s="448"/>
      <c r="BV350" s="448"/>
      <c r="BW350" s="448"/>
      <c r="BX350" s="449"/>
      <c r="BY350" s="448"/>
      <c r="BZ350" s="449"/>
      <c r="CA350" s="448"/>
      <c r="CB350" s="448"/>
      <c r="CC350" s="448"/>
      <c r="CD350" s="449"/>
      <c r="CE350" s="450"/>
      <c r="CF350" s="451"/>
      <c r="CG350" s="435"/>
      <c r="CH350" s="445"/>
      <c r="CI350" s="446" t="s">
        <v>147</v>
      </c>
      <c r="CJ350" s="447"/>
      <c r="CK350" s="447"/>
      <c r="CL350" s="448"/>
      <c r="CM350" s="448"/>
      <c r="CN350" s="448"/>
      <c r="CO350" s="449"/>
      <c r="CP350" s="448"/>
      <c r="CQ350" s="449"/>
      <c r="CR350" s="448"/>
      <c r="CS350" s="448"/>
      <c r="CT350" s="448"/>
      <c r="CU350" s="449"/>
      <c r="CV350" s="450"/>
      <c r="CW350" s="451"/>
      <c r="CX350" s="435"/>
      <c r="CY350" s="445"/>
      <c r="CZ350" s="446" t="s">
        <v>147</v>
      </c>
      <c r="DA350" s="447"/>
      <c r="DB350" s="447"/>
      <c r="DC350" s="448"/>
      <c r="DD350" s="448"/>
      <c r="DE350" s="448"/>
      <c r="DF350" s="449"/>
      <c r="DG350" s="448"/>
      <c r="DH350" s="449"/>
      <c r="DI350" s="448"/>
      <c r="DJ350" s="448"/>
      <c r="DK350" s="448"/>
      <c r="DL350" s="449"/>
      <c r="DM350" s="450"/>
      <c r="DN350" s="451"/>
      <c r="DO350" s="435"/>
      <c r="DP350" s="445"/>
      <c r="DQ350" s="446" t="s">
        <v>147</v>
      </c>
      <c r="DR350" s="447"/>
      <c r="DS350" s="447"/>
      <c r="DT350" s="448"/>
      <c r="DU350" s="448"/>
      <c r="DV350" s="448"/>
      <c r="DW350" s="449"/>
      <c r="DX350" s="448"/>
      <c r="DY350" s="449"/>
      <c r="DZ350" s="448"/>
      <c r="EA350" s="448"/>
      <c r="EB350" s="448"/>
      <c r="EC350" s="449"/>
      <c r="ED350" s="450"/>
      <c r="EE350" s="451"/>
      <c r="EF350" s="435"/>
      <c r="EG350" s="445"/>
      <c r="EH350" s="446" t="s">
        <v>147</v>
      </c>
      <c r="EI350" s="447"/>
      <c r="EJ350" s="447"/>
      <c r="EK350" s="448"/>
      <c r="EL350" s="448"/>
      <c r="EM350" s="448"/>
      <c r="EN350" s="449"/>
      <c r="EO350" s="448"/>
      <c r="EP350" s="449"/>
      <c r="EQ350" s="448"/>
      <c r="ER350" s="448"/>
      <c r="ES350" s="448"/>
      <c r="ET350" s="449"/>
      <c r="EU350" s="450"/>
      <c r="EV350" s="451"/>
      <c r="EW350" s="435"/>
      <c r="EX350" s="445"/>
      <c r="EY350" s="446" t="s">
        <v>147</v>
      </c>
      <c r="EZ350" s="447"/>
      <c r="FA350" s="447"/>
      <c r="FB350" s="448"/>
      <c r="FC350" s="448"/>
      <c r="FD350" s="448"/>
      <c r="FE350" s="449"/>
      <c r="FF350" s="448"/>
      <c r="FG350" s="449"/>
      <c r="FH350" s="448"/>
      <c r="FI350" s="448"/>
      <c r="FJ350" s="448"/>
      <c r="FK350" s="449"/>
      <c r="FL350" s="450"/>
      <c r="FM350" s="451"/>
      <c r="FN350" s="435"/>
      <c r="FO350" s="445"/>
      <c r="FP350" s="446" t="s">
        <v>147</v>
      </c>
      <c r="FQ350" s="447"/>
      <c r="FR350" s="447"/>
      <c r="FS350" s="448"/>
      <c r="FT350" s="448"/>
      <c r="FU350" s="448"/>
      <c r="FV350" s="449"/>
      <c r="FW350" s="448"/>
      <c r="FX350" s="449"/>
      <c r="FY350" s="448"/>
      <c r="FZ350" s="448"/>
      <c r="GA350" s="448"/>
      <c r="GB350" s="449"/>
      <c r="GC350" s="450"/>
      <c r="GD350" s="451"/>
      <c r="GE350" s="435"/>
      <c r="GF350" s="445"/>
      <c r="GG350" s="446" t="s">
        <v>147</v>
      </c>
      <c r="GH350" s="447"/>
      <c r="GI350" s="447"/>
      <c r="GJ350" s="448"/>
      <c r="GK350" s="448"/>
      <c r="GL350" s="448"/>
      <c r="GM350" s="449"/>
      <c r="GN350" s="448"/>
      <c r="GO350" s="449"/>
      <c r="GP350" s="448"/>
      <c r="GQ350" s="448"/>
      <c r="GR350" s="448"/>
      <c r="GS350" s="449"/>
      <c r="GT350" s="450"/>
      <c r="GU350" s="451"/>
      <c r="GV350" s="435"/>
      <c r="GW350" s="445"/>
      <c r="GX350" s="446" t="s">
        <v>147</v>
      </c>
      <c r="GY350" s="447"/>
      <c r="GZ350" s="447"/>
      <c r="HA350" s="448"/>
      <c r="HB350" s="448"/>
      <c r="HC350" s="448"/>
      <c r="HD350" s="449"/>
      <c r="HE350" s="448"/>
      <c r="HF350" s="449"/>
      <c r="HG350" s="448"/>
      <c r="HH350" s="448"/>
      <c r="HI350" s="448"/>
      <c r="HJ350" s="449"/>
      <c r="HK350" s="450"/>
      <c r="HL350" s="451"/>
      <c r="HM350" s="435"/>
      <c r="HN350" s="445"/>
      <c r="HO350" s="446" t="s">
        <v>147</v>
      </c>
      <c r="HP350" s="447"/>
      <c r="HQ350" s="447"/>
      <c r="HR350" s="448"/>
      <c r="HS350" s="448"/>
      <c r="HT350" s="448"/>
      <c r="HU350" s="449"/>
      <c r="HV350" s="448"/>
      <c r="HW350" s="449"/>
      <c r="HX350" s="448"/>
      <c r="HY350" s="448"/>
      <c r="HZ350" s="448"/>
      <c r="IA350" s="449"/>
      <c r="IB350" s="450"/>
      <c r="IC350" s="451"/>
      <c r="ID350" s="435"/>
      <c r="IE350" s="445"/>
      <c r="IF350" s="446" t="s">
        <v>147</v>
      </c>
      <c r="IG350" s="447"/>
      <c r="IH350" s="447"/>
      <c r="II350" s="448"/>
      <c r="IJ350" s="448"/>
      <c r="IK350" s="448"/>
      <c r="IL350" s="449"/>
      <c r="IM350" s="448"/>
      <c r="IN350" s="449"/>
      <c r="IO350" s="448"/>
      <c r="IP350" s="448"/>
      <c r="IQ350" s="448"/>
      <c r="IR350" s="449"/>
      <c r="IS350" s="450"/>
      <c r="IT350" s="451"/>
      <c r="IU350" s="435"/>
      <c r="IV350" s="445"/>
      <c r="IW350" s="446" t="s">
        <v>147</v>
      </c>
      <c r="IX350" s="447"/>
      <c r="IY350" s="447"/>
      <c r="IZ350" s="448"/>
      <c r="JA350" s="448"/>
      <c r="JB350" s="448"/>
      <c r="JC350" s="449"/>
      <c r="JD350" s="448"/>
      <c r="JE350" s="449"/>
      <c r="JF350" s="448"/>
      <c r="JG350" s="448"/>
      <c r="JH350" s="448"/>
      <c r="JI350" s="449"/>
      <c r="JJ350" s="450"/>
      <c r="JK350" s="451"/>
      <c r="JL350" s="435"/>
      <c r="JM350" s="445"/>
      <c r="JN350" s="446" t="s">
        <v>147</v>
      </c>
      <c r="JO350" s="447"/>
      <c r="JP350" s="447"/>
      <c r="JQ350" s="448"/>
      <c r="JR350" s="448"/>
      <c r="JS350" s="448"/>
      <c r="JT350" s="449"/>
      <c r="JU350" s="448"/>
      <c r="JV350" s="449"/>
      <c r="JW350" s="448"/>
      <c r="JX350" s="448"/>
      <c r="JY350" s="448"/>
      <c r="JZ350" s="449"/>
      <c r="KA350" s="450"/>
      <c r="KB350" s="451"/>
      <c r="KC350" s="435"/>
      <c r="KD350" s="445"/>
      <c r="KE350" s="446" t="s">
        <v>147</v>
      </c>
      <c r="KF350" s="447"/>
      <c r="KG350" s="447"/>
      <c r="KH350" s="448"/>
      <c r="KI350" s="448"/>
      <c r="KJ350" s="448"/>
      <c r="KK350" s="449"/>
      <c r="KL350" s="448"/>
      <c r="KM350" s="449"/>
      <c r="KN350" s="448"/>
      <c r="KO350" s="448"/>
      <c r="KP350" s="448"/>
      <c r="KQ350" s="449"/>
      <c r="KR350" s="450"/>
      <c r="KS350" s="451"/>
      <c r="KT350" s="435"/>
      <c r="KU350" s="436"/>
    </row>
    <row r="351" ht="15.75" customHeight="1">
      <c r="A351" s="426">
        <v>1.0</v>
      </c>
      <c r="B351" s="427" t="s">
        <v>142</v>
      </c>
      <c r="C351" s="428" t="s">
        <v>121</v>
      </c>
      <c r="D351" s="428" t="s">
        <v>123</v>
      </c>
      <c r="E351" s="429">
        <f>ADHB!G351</f>
        <v>0</v>
      </c>
      <c r="F351" s="429"/>
      <c r="G351" s="429">
        <f t="shared" ref="G351:G356" si="2593">iferror(E351/F351*100,0)</f>
        <v>0</v>
      </c>
      <c r="H351" s="430"/>
      <c r="I351" s="429">
        <f t="shared" ref="I351:I356" si="2594">IFERROR(+G351*H351,"")</f>
        <v>0</v>
      </c>
      <c r="J351" s="431"/>
      <c r="K351" s="432"/>
      <c r="L351" s="432"/>
      <c r="M351" s="429">
        <f t="shared" ref="M351:M356" si="2595">IFERROR(+(IF(G351="","0",G351))+(IF(I351="","0",I351))+(IF(L351="","0",L351)),"")</f>
        <v>0</v>
      </c>
      <c r="N351" s="430">
        <v>0.294289866351475</v>
      </c>
      <c r="O351" s="433">
        <f t="shared" ref="O351:O356" si="2596">IFERROR(+N351*(M351-L351),"")</f>
        <v>0</v>
      </c>
      <c r="P351" s="434">
        <f t="shared" ref="P351:P356" si="2597">IFERROR(+(IF(M351="","0",M351))-(IF(O351="","0",O351)),"")</f>
        <v>0</v>
      </c>
      <c r="Q351" s="435"/>
      <c r="R351" s="426">
        <v>1.0</v>
      </c>
      <c r="S351" s="427" t="s">
        <v>142</v>
      </c>
      <c r="T351" s="428" t="s">
        <v>121</v>
      </c>
      <c r="U351" s="428" t="s">
        <v>123</v>
      </c>
      <c r="V351" s="429">
        <f>ADHB!X351</f>
        <v>0</v>
      </c>
      <c r="W351" s="429"/>
      <c r="X351" s="429">
        <f t="shared" ref="X351:X356" si="2598">iferror(V351/W351*100,0)</f>
        <v>0</v>
      </c>
      <c r="Y351" s="430"/>
      <c r="Z351" s="429">
        <f t="shared" ref="Z351:Z356" si="2599">IFERROR(+X351*Y351,"")</f>
        <v>0</v>
      </c>
      <c r="AA351" s="431"/>
      <c r="AB351" s="432"/>
      <c r="AC351" s="432"/>
      <c r="AD351" s="429">
        <f t="shared" ref="AD351:AD356" si="2600">IFERROR(+(IF(X351="","0",X351))+(IF(Z351="","0",Z351))+(IF(AC351="","0",AC351)),"")</f>
        <v>0</v>
      </c>
      <c r="AE351" s="430">
        <v>0.294289866351475</v>
      </c>
      <c r="AF351" s="433">
        <f t="shared" ref="AF351:AF356" si="2601">IFERROR(+AE351*(AD351-AC351),"")</f>
        <v>0</v>
      </c>
      <c r="AG351" s="434">
        <f t="shared" ref="AG351:AG356" si="2602">IFERROR(+(IF(AD351="","0",AD351))-(IF(AF351="","0",AF351)),"")</f>
        <v>0</v>
      </c>
      <c r="AH351" s="435"/>
      <c r="AI351" s="426">
        <v>1.0</v>
      </c>
      <c r="AJ351" s="427" t="s">
        <v>142</v>
      </c>
      <c r="AK351" s="428" t="s">
        <v>121</v>
      </c>
      <c r="AL351" s="428" t="s">
        <v>123</v>
      </c>
      <c r="AM351" s="429">
        <f>ADHB!AO351</f>
        <v>0</v>
      </c>
      <c r="AN351" s="429"/>
      <c r="AO351" s="429">
        <f t="shared" ref="AO351:AO356" si="2603">iferror(AM351/AN351*100,0)</f>
        <v>0</v>
      </c>
      <c r="AP351" s="430"/>
      <c r="AQ351" s="429">
        <f t="shared" ref="AQ351:AQ356" si="2604">IFERROR(+AO351*AP351,"")</f>
        <v>0</v>
      </c>
      <c r="AR351" s="431"/>
      <c r="AS351" s="432"/>
      <c r="AT351" s="432"/>
      <c r="AU351" s="429">
        <f t="shared" ref="AU351:AU356" si="2605">IFERROR(+(IF(AO351="","0",AO351))+(IF(AQ351="","0",AQ351))+(IF(AT351="","0",AT351)),"")</f>
        <v>0</v>
      </c>
      <c r="AV351" s="430">
        <v>0.294289866351475</v>
      </c>
      <c r="AW351" s="433">
        <f t="shared" ref="AW351:AW356" si="2606">IFERROR(+AV351*(AU351-AT351),"")</f>
        <v>0</v>
      </c>
      <c r="AX351" s="434">
        <f t="shared" ref="AX351:AX356" si="2607">IFERROR(+(IF(AU351="","0",AU351))-(IF(AW351="","0",AW351)),"")</f>
        <v>0</v>
      </c>
      <c r="AY351" s="435"/>
      <c r="AZ351" s="426">
        <v>1.0</v>
      </c>
      <c r="BA351" s="427" t="s">
        <v>142</v>
      </c>
      <c r="BB351" s="428" t="s">
        <v>121</v>
      </c>
      <c r="BC351" s="428" t="s">
        <v>123</v>
      </c>
      <c r="BD351" s="429">
        <f>ADHB!BF351</f>
        <v>0</v>
      </c>
      <c r="BE351" s="429"/>
      <c r="BF351" s="429">
        <f t="shared" ref="BF351:BF356" si="2608">iferror(BD351/BE351*100,0)</f>
        <v>0</v>
      </c>
      <c r="BG351" s="430"/>
      <c r="BH351" s="429">
        <f t="shared" ref="BH351:BH356" si="2609">IFERROR(+BF351*BG351,"")</f>
        <v>0</v>
      </c>
      <c r="BI351" s="431"/>
      <c r="BJ351" s="432"/>
      <c r="BK351" s="432"/>
      <c r="BL351" s="429">
        <f t="shared" ref="BL351:BL356" si="2610">IFERROR(+(IF(BF351="","0",BF351))+(IF(BH351="","0",BH351))+(IF(BK351="","0",BK351)),"")</f>
        <v>0</v>
      </c>
      <c r="BM351" s="430">
        <v>0.294289866351475</v>
      </c>
      <c r="BN351" s="433">
        <f t="shared" ref="BN351:BN356" si="2611">IFERROR(+BM351*(BL351-BK351),"")</f>
        <v>0</v>
      </c>
      <c r="BO351" s="434">
        <f t="shared" ref="BO351:BO356" si="2612">IFERROR(+(IF(BL351="","0",BL351))-(IF(BN351="","0",BN351)),"")</f>
        <v>0</v>
      </c>
      <c r="BP351" s="435"/>
      <c r="BQ351" s="426">
        <v>1.0</v>
      </c>
      <c r="BR351" s="427" t="s">
        <v>142</v>
      </c>
      <c r="BS351" s="428" t="s">
        <v>121</v>
      </c>
      <c r="BT351" s="428" t="s">
        <v>123</v>
      </c>
      <c r="BU351" s="429">
        <f>ADHB!BW351</f>
        <v>0</v>
      </c>
      <c r="BV351" s="429"/>
      <c r="BW351" s="429">
        <f t="shared" ref="BW351:BW356" si="2613">iferror(BU351/BV351*100,0)</f>
        <v>0</v>
      </c>
      <c r="BX351" s="430"/>
      <c r="BY351" s="429">
        <f t="shared" ref="BY351:BY356" si="2614">IFERROR(+BW351*BX351,"")</f>
        <v>0</v>
      </c>
      <c r="BZ351" s="431"/>
      <c r="CA351" s="432"/>
      <c r="CB351" s="432"/>
      <c r="CC351" s="429">
        <f t="shared" ref="CC351:CC356" si="2615">IFERROR(+(IF(BW351="","0",BW351))+(IF(BY351="","0",BY351))+(IF(CB351="","0",CB351)),"")</f>
        <v>0</v>
      </c>
      <c r="CD351" s="430">
        <v>0.294289866351475</v>
      </c>
      <c r="CE351" s="433">
        <f t="shared" ref="CE351:CE356" si="2616">IFERROR(+CD351*(CC351-CB351),"")</f>
        <v>0</v>
      </c>
      <c r="CF351" s="434">
        <f t="shared" ref="CF351:CF356" si="2617">IFERROR(+(IF(CC351="","0",CC351))-(IF(CE351="","0",CE351)),"")</f>
        <v>0</v>
      </c>
      <c r="CG351" s="435"/>
      <c r="CH351" s="426">
        <v>1.0</v>
      </c>
      <c r="CI351" s="427" t="s">
        <v>142</v>
      </c>
      <c r="CJ351" s="428" t="s">
        <v>121</v>
      </c>
      <c r="CK351" s="428" t="s">
        <v>123</v>
      </c>
      <c r="CL351" s="429">
        <f>ADHB!CN351</f>
        <v>0</v>
      </c>
      <c r="CM351" s="429"/>
      <c r="CN351" s="429">
        <f t="shared" ref="CN351:CN356" si="2618">iferror(CL351/CM351*100,0)</f>
        <v>0</v>
      </c>
      <c r="CO351" s="430"/>
      <c r="CP351" s="429">
        <f t="shared" ref="CP351:CP356" si="2619">IFERROR(+CN351*CO351,"")</f>
        <v>0</v>
      </c>
      <c r="CQ351" s="431"/>
      <c r="CR351" s="432"/>
      <c r="CS351" s="432"/>
      <c r="CT351" s="429">
        <f t="shared" ref="CT351:CT356" si="2620">IFERROR(+(IF(CN351="","0",CN351))+(IF(CP351="","0",CP351))+(IF(CS351="","0",CS351)),"")</f>
        <v>0</v>
      </c>
      <c r="CU351" s="430">
        <v>0.294289866351475</v>
      </c>
      <c r="CV351" s="433">
        <f t="shared" ref="CV351:CV356" si="2621">IFERROR(+CU351*(CT351-CS351),"")</f>
        <v>0</v>
      </c>
      <c r="CW351" s="434">
        <f t="shared" ref="CW351:CW356" si="2622">IFERROR(+(IF(CT351="","0",CT351))-(IF(CV351="","0",CV351)),"")</f>
        <v>0</v>
      </c>
      <c r="CX351" s="435"/>
      <c r="CY351" s="426">
        <v>1.0</v>
      </c>
      <c r="CZ351" s="427" t="s">
        <v>142</v>
      </c>
      <c r="DA351" s="428" t="s">
        <v>121</v>
      </c>
      <c r="DB351" s="428" t="s">
        <v>123</v>
      </c>
      <c r="DC351" s="429">
        <f>ADHB!DE351</f>
        <v>0</v>
      </c>
      <c r="DD351" s="429"/>
      <c r="DE351" s="429">
        <f t="shared" ref="DE351:DE356" si="2623">iferror(DC351/DD351*100,0)</f>
        <v>0</v>
      </c>
      <c r="DF351" s="430"/>
      <c r="DG351" s="429">
        <f t="shared" ref="DG351:DG356" si="2624">IFERROR(+DE351*DF351,"")</f>
        <v>0</v>
      </c>
      <c r="DH351" s="431"/>
      <c r="DI351" s="432"/>
      <c r="DJ351" s="432"/>
      <c r="DK351" s="429">
        <f t="shared" ref="DK351:DK356" si="2625">IFERROR(+(IF(DE351="","0",DE351))+(IF(DG351="","0",DG351))+(IF(DJ351="","0",DJ351)),"")</f>
        <v>0</v>
      </c>
      <c r="DL351" s="430">
        <v>0.294289866351475</v>
      </c>
      <c r="DM351" s="433">
        <f t="shared" ref="DM351:DM356" si="2626">IFERROR(+DL351*(DK351-DJ351),"")</f>
        <v>0</v>
      </c>
      <c r="DN351" s="434">
        <f t="shared" ref="DN351:DN356" si="2627">IFERROR(+(IF(DK351="","0",DK351))-(IF(DM351="","0",DM351)),"")</f>
        <v>0</v>
      </c>
      <c r="DO351" s="435"/>
      <c r="DP351" s="426">
        <v>1.0</v>
      </c>
      <c r="DQ351" s="427" t="s">
        <v>142</v>
      </c>
      <c r="DR351" s="428" t="s">
        <v>121</v>
      </c>
      <c r="DS351" s="428" t="s">
        <v>123</v>
      </c>
      <c r="DT351" s="429">
        <f>ADHB!DV351</f>
        <v>0</v>
      </c>
      <c r="DU351" s="429"/>
      <c r="DV351" s="429">
        <f t="shared" ref="DV351:DV356" si="2628">iferror(DT351/DU351*100,0)</f>
        <v>0</v>
      </c>
      <c r="DW351" s="430"/>
      <c r="DX351" s="429">
        <f t="shared" ref="DX351:DX356" si="2629">IFERROR(+DV351*DW351,"")</f>
        <v>0</v>
      </c>
      <c r="DY351" s="431"/>
      <c r="DZ351" s="432"/>
      <c r="EA351" s="432"/>
      <c r="EB351" s="429">
        <f t="shared" ref="EB351:EB356" si="2630">IFERROR(+(IF(DV351="","0",DV351))+(IF(DX351="","0",DX351))+(IF(EA351="","0",EA351)),"")</f>
        <v>0</v>
      </c>
      <c r="EC351" s="430">
        <v>0.294289866351475</v>
      </c>
      <c r="ED351" s="433">
        <f t="shared" ref="ED351:ED356" si="2631">IFERROR(+EC351*(EB351-EA351),"")</f>
        <v>0</v>
      </c>
      <c r="EE351" s="434">
        <f t="shared" ref="EE351:EE356" si="2632">IFERROR(+(IF(EB351="","0",EB351))-(IF(ED351="","0",ED351)),"")</f>
        <v>0</v>
      </c>
      <c r="EF351" s="435"/>
      <c r="EG351" s="426">
        <v>1.0</v>
      </c>
      <c r="EH351" s="427" t="s">
        <v>142</v>
      </c>
      <c r="EI351" s="428" t="s">
        <v>121</v>
      </c>
      <c r="EJ351" s="428" t="s">
        <v>123</v>
      </c>
      <c r="EK351" s="429">
        <f>ADHB!EM351</f>
        <v>0</v>
      </c>
      <c r="EL351" s="429"/>
      <c r="EM351" s="429">
        <f t="shared" ref="EM351:EM356" si="2633">iferror(EK351/EL351*100,0)</f>
        <v>0</v>
      </c>
      <c r="EN351" s="430"/>
      <c r="EO351" s="429">
        <f t="shared" ref="EO351:EO356" si="2634">IFERROR(+EM351*EN351,"")</f>
        <v>0</v>
      </c>
      <c r="EP351" s="431"/>
      <c r="EQ351" s="432"/>
      <c r="ER351" s="432"/>
      <c r="ES351" s="429">
        <f t="shared" ref="ES351:ES356" si="2635">IFERROR(+(IF(EM351="","0",EM351))+(IF(EO351="","0",EO351))+(IF(ER351="","0",ER351)),"")</f>
        <v>0</v>
      </c>
      <c r="ET351" s="430">
        <v>0.294289866351475</v>
      </c>
      <c r="EU351" s="433">
        <f t="shared" ref="EU351:EU356" si="2636">IFERROR(+ET351*(ES351-ER351),"")</f>
        <v>0</v>
      </c>
      <c r="EV351" s="434">
        <f t="shared" ref="EV351:EV356" si="2637">IFERROR(+(IF(ES351="","0",ES351))-(IF(EU351="","0",EU351)),"")</f>
        <v>0</v>
      </c>
      <c r="EW351" s="435"/>
      <c r="EX351" s="426">
        <v>1.0</v>
      </c>
      <c r="EY351" s="427" t="s">
        <v>142</v>
      </c>
      <c r="EZ351" s="428" t="s">
        <v>121</v>
      </c>
      <c r="FA351" s="428" t="s">
        <v>123</v>
      </c>
      <c r="FB351" s="429">
        <f>ADHB!FD351</f>
        <v>0</v>
      </c>
      <c r="FC351" s="429"/>
      <c r="FD351" s="429">
        <f t="shared" ref="FD351:FD356" si="2638">iferror(FB351/FC351*100,0)</f>
        <v>0</v>
      </c>
      <c r="FE351" s="430"/>
      <c r="FF351" s="429">
        <f t="shared" ref="FF351:FF356" si="2639">IFERROR(+FD351*FE351,"")</f>
        <v>0</v>
      </c>
      <c r="FG351" s="431"/>
      <c r="FH351" s="432"/>
      <c r="FI351" s="432"/>
      <c r="FJ351" s="429">
        <f t="shared" ref="FJ351:FJ356" si="2640">IFERROR(+(IF(FD351="","0",FD351))+(IF(FF351="","0",FF351))+(IF(FI351="","0",FI351)),"")</f>
        <v>0</v>
      </c>
      <c r="FK351" s="430">
        <v>0.294289866351475</v>
      </c>
      <c r="FL351" s="433">
        <f t="shared" ref="FL351:FL356" si="2641">IFERROR(+FK351*(FJ351-FI351),"")</f>
        <v>0</v>
      </c>
      <c r="FM351" s="434">
        <f t="shared" ref="FM351:FM356" si="2642">IFERROR(+(IF(FJ351="","0",FJ351))-(IF(FL351="","0",FL351)),"")</f>
        <v>0</v>
      </c>
      <c r="FN351" s="435"/>
      <c r="FO351" s="426">
        <v>1.0</v>
      </c>
      <c r="FP351" s="427" t="s">
        <v>142</v>
      </c>
      <c r="FQ351" s="428" t="s">
        <v>121</v>
      </c>
      <c r="FR351" s="428" t="s">
        <v>123</v>
      </c>
      <c r="FS351" s="429">
        <f>ADHB!FU351</f>
        <v>0</v>
      </c>
      <c r="FT351" s="429"/>
      <c r="FU351" s="429">
        <f t="shared" ref="FU351:FU356" si="2643">iferror(FS351/FT351*100,0)</f>
        <v>0</v>
      </c>
      <c r="FV351" s="430"/>
      <c r="FW351" s="429">
        <f t="shared" ref="FW351:FW356" si="2644">IFERROR(+FU351*FV351,"")</f>
        <v>0</v>
      </c>
      <c r="FX351" s="431"/>
      <c r="FY351" s="432"/>
      <c r="FZ351" s="432"/>
      <c r="GA351" s="429">
        <f t="shared" ref="GA351:GA356" si="2645">IFERROR(+(IF(FU351="","0",FU351))+(IF(FW351="","0",FW351))+(IF(FZ351="","0",FZ351)),"")</f>
        <v>0</v>
      </c>
      <c r="GB351" s="430">
        <v>0.294289866351475</v>
      </c>
      <c r="GC351" s="433">
        <f t="shared" ref="GC351:GC356" si="2646">IFERROR(+GB351*(GA351-FZ351),"")</f>
        <v>0</v>
      </c>
      <c r="GD351" s="434">
        <f t="shared" ref="GD351:GD356" si="2647">IFERROR(+(IF(GA351="","0",GA351))-(IF(GC351="","0",GC351)),"")</f>
        <v>0</v>
      </c>
      <c r="GE351" s="435"/>
      <c r="GF351" s="426">
        <v>1.0</v>
      </c>
      <c r="GG351" s="427" t="s">
        <v>142</v>
      </c>
      <c r="GH351" s="428" t="s">
        <v>121</v>
      </c>
      <c r="GI351" s="428" t="s">
        <v>123</v>
      </c>
      <c r="GJ351" s="429">
        <f>ADHB!GL351</f>
        <v>0</v>
      </c>
      <c r="GK351" s="429"/>
      <c r="GL351" s="429">
        <f t="shared" ref="GL351:GL356" si="2648">iferror(GJ351/GK351*100,0)</f>
        <v>0</v>
      </c>
      <c r="GM351" s="430"/>
      <c r="GN351" s="429">
        <f t="shared" ref="GN351:GN356" si="2649">IFERROR(+GL351*GM351,"")</f>
        <v>0</v>
      </c>
      <c r="GO351" s="431"/>
      <c r="GP351" s="432"/>
      <c r="GQ351" s="432"/>
      <c r="GR351" s="429">
        <f t="shared" ref="GR351:GR356" si="2650">IFERROR(+(IF(GL351="","0",GL351))+(IF(GN351="","0",GN351))+(IF(GQ351="","0",GQ351)),"")</f>
        <v>0</v>
      </c>
      <c r="GS351" s="430">
        <v>0.294289866351475</v>
      </c>
      <c r="GT351" s="433">
        <f t="shared" ref="GT351:GT356" si="2651">IFERROR(+GS351*(GR351-GQ351),"")</f>
        <v>0</v>
      </c>
      <c r="GU351" s="434">
        <f t="shared" ref="GU351:GU356" si="2652">IFERROR(+(IF(GR351="","0",GR351))-(IF(GT351="","0",GT351)),"")</f>
        <v>0</v>
      </c>
      <c r="GV351" s="435"/>
      <c r="GW351" s="426">
        <v>1.0</v>
      </c>
      <c r="GX351" s="427" t="s">
        <v>142</v>
      </c>
      <c r="GY351" s="428" t="s">
        <v>121</v>
      </c>
      <c r="GZ351" s="428" t="s">
        <v>123</v>
      </c>
      <c r="HA351" s="429">
        <f>ADHB!HC351</f>
        <v>0</v>
      </c>
      <c r="HB351" s="429"/>
      <c r="HC351" s="429">
        <f t="shared" ref="HC351:HC356" si="2653">iferror(HA351/HB351*100,0)</f>
        <v>0</v>
      </c>
      <c r="HD351" s="430"/>
      <c r="HE351" s="429">
        <f t="shared" ref="HE351:HE356" si="2654">IFERROR(+HC351*HD351,"")</f>
        <v>0</v>
      </c>
      <c r="HF351" s="431"/>
      <c r="HG351" s="432"/>
      <c r="HH351" s="432"/>
      <c r="HI351" s="429">
        <f t="shared" ref="HI351:HI356" si="2655">IFERROR(+(IF(HC351="","0",HC351))+(IF(HE351="","0",HE351))+(IF(HH351="","0",HH351)),"")</f>
        <v>0</v>
      </c>
      <c r="HJ351" s="430">
        <v>0.294289866351475</v>
      </c>
      <c r="HK351" s="433">
        <f t="shared" ref="HK351:HK356" si="2656">IFERROR(+HJ351*(HI351-HH351),"")</f>
        <v>0</v>
      </c>
      <c r="HL351" s="434">
        <f t="shared" ref="HL351:HL356" si="2657">IFERROR(+(IF(HI351="","0",HI351))-(IF(HK351="","0",HK351)),"")</f>
        <v>0</v>
      </c>
      <c r="HM351" s="435"/>
      <c r="HN351" s="426">
        <v>1.0</v>
      </c>
      <c r="HO351" s="427" t="s">
        <v>142</v>
      </c>
      <c r="HP351" s="428" t="s">
        <v>121</v>
      </c>
      <c r="HQ351" s="428" t="s">
        <v>123</v>
      </c>
      <c r="HR351" s="429">
        <f>ADHB!HT351</f>
        <v>0</v>
      </c>
      <c r="HS351" s="429"/>
      <c r="HT351" s="429">
        <f t="shared" ref="HT351:HT356" si="2658">iferror(HR351/HS351*100,0)</f>
        <v>0</v>
      </c>
      <c r="HU351" s="430"/>
      <c r="HV351" s="429">
        <f t="shared" ref="HV351:HV356" si="2659">IFERROR(+HT351*HU351,"")</f>
        <v>0</v>
      </c>
      <c r="HW351" s="431"/>
      <c r="HX351" s="432"/>
      <c r="HY351" s="432"/>
      <c r="HZ351" s="429">
        <f t="shared" ref="HZ351:HZ356" si="2660">IFERROR(+(IF(HT351="","0",HT351))+(IF(HV351="","0",HV351))+(IF(HY351="","0",HY351)),"")</f>
        <v>0</v>
      </c>
      <c r="IA351" s="430">
        <v>0.294289866351475</v>
      </c>
      <c r="IB351" s="433">
        <f t="shared" ref="IB351:IB356" si="2661">IFERROR(+IA351*(HZ351-HY351),"")</f>
        <v>0</v>
      </c>
      <c r="IC351" s="434">
        <f t="shared" ref="IC351:IC356" si="2662">IFERROR(+(IF(HZ351="","0",HZ351))-(IF(IB351="","0",IB351)),"")</f>
        <v>0</v>
      </c>
      <c r="ID351" s="435"/>
      <c r="IE351" s="426">
        <v>1.0</v>
      </c>
      <c r="IF351" s="427" t="s">
        <v>142</v>
      </c>
      <c r="IG351" s="428" t="s">
        <v>121</v>
      </c>
      <c r="IH351" s="428" t="s">
        <v>123</v>
      </c>
      <c r="II351" s="429">
        <f>ADHB!IK351</f>
        <v>0</v>
      </c>
      <c r="IJ351" s="429"/>
      <c r="IK351" s="429">
        <f t="shared" ref="IK351:IK356" si="2663">iferror(II351/IJ351*100,0)</f>
        <v>0</v>
      </c>
      <c r="IL351" s="430"/>
      <c r="IM351" s="429">
        <f t="shared" ref="IM351:IM356" si="2664">IFERROR(+IK351*IL351,"")</f>
        <v>0</v>
      </c>
      <c r="IN351" s="431"/>
      <c r="IO351" s="432"/>
      <c r="IP351" s="432"/>
      <c r="IQ351" s="429">
        <f t="shared" ref="IQ351:IQ356" si="2665">IFERROR(+(IF(IK351="","0",IK351))+(IF(IM351="","0",IM351))+(IF(IP351="","0",IP351)),"")</f>
        <v>0</v>
      </c>
      <c r="IR351" s="430">
        <v>0.294289866351475</v>
      </c>
      <c r="IS351" s="433">
        <f t="shared" ref="IS351:IS356" si="2666">IFERROR(+IR351*(IQ351-IP351),"")</f>
        <v>0</v>
      </c>
      <c r="IT351" s="434">
        <f t="shared" ref="IT351:IT356" si="2667">IFERROR(+(IF(IQ351="","0",IQ351))-(IF(IS351="","0",IS351)),"")</f>
        <v>0</v>
      </c>
      <c r="IU351" s="435"/>
      <c r="IV351" s="426">
        <v>1.0</v>
      </c>
      <c r="IW351" s="427" t="s">
        <v>142</v>
      </c>
      <c r="IX351" s="428" t="s">
        <v>121</v>
      </c>
      <c r="IY351" s="428" t="s">
        <v>123</v>
      </c>
      <c r="IZ351" s="429">
        <f>ADHB!JB351</f>
        <v>0</v>
      </c>
      <c r="JA351" s="429"/>
      <c r="JB351" s="429">
        <f t="shared" ref="JB351:JB356" si="2668">iferror(IZ351/JA351*100,0)</f>
        <v>0</v>
      </c>
      <c r="JC351" s="430"/>
      <c r="JD351" s="429">
        <f t="shared" ref="JD351:JD356" si="2669">IFERROR(+JB351*JC351,"")</f>
        <v>0</v>
      </c>
      <c r="JE351" s="431"/>
      <c r="JF351" s="432"/>
      <c r="JG351" s="432"/>
      <c r="JH351" s="429">
        <f t="shared" ref="JH351:JH356" si="2670">IFERROR(+(IF(JB351="","0",JB351))+(IF(JD351="","0",JD351))+(IF(JG351="","0",JG351)),"")</f>
        <v>0</v>
      </c>
      <c r="JI351" s="430">
        <v>0.294289866351475</v>
      </c>
      <c r="JJ351" s="433">
        <f t="shared" ref="JJ351:JJ356" si="2671">IFERROR(+JI351*(JH351-JG351),"")</f>
        <v>0</v>
      </c>
      <c r="JK351" s="434">
        <f t="shared" ref="JK351:JK356" si="2672">IFERROR(+(IF(JH351="","0",JH351))-(IF(JJ351="","0",JJ351)),"")</f>
        <v>0</v>
      </c>
      <c r="JL351" s="435"/>
      <c r="JM351" s="426">
        <v>1.0</v>
      </c>
      <c r="JN351" s="427" t="s">
        <v>142</v>
      </c>
      <c r="JO351" s="428" t="s">
        <v>121</v>
      </c>
      <c r="JP351" s="428" t="s">
        <v>123</v>
      </c>
      <c r="JQ351" s="429">
        <f>ADHB!JS351</f>
        <v>0</v>
      </c>
      <c r="JR351" s="429"/>
      <c r="JS351" s="429">
        <f t="shared" ref="JS351:JS356" si="2673">iferror(JQ351/JR351*100,0)</f>
        <v>0</v>
      </c>
      <c r="JT351" s="430"/>
      <c r="JU351" s="429">
        <f t="shared" ref="JU351:JU356" si="2674">IFERROR(+JS351*JT351,"")</f>
        <v>0</v>
      </c>
      <c r="JV351" s="431"/>
      <c r="JW351" s="432"/>
      <c r="JX351" s="432"/>
      <c r="JY351" s="429">
        <f t="shared" ref="JY351:JY356" si="2675">IFERROR(+(IF(JS351="","0",JS351))+(IF(JU351="","0",JU351))+(IF(JX351="","0",JX351)),"")</f>
        <v>0</v>
      </c>
      <c r="JZ351" s="430">
        <v>0.294289866351475</v>
      </c>
      <c r="KA351" s="433">
        <f t="shared" ref="KA351:KA356" si="2676">IFERROR(+JZ351*(JY351-JX351),"")</f>
        <v>0</v>
      </c>
      <c r="KB351" s="434">
        <f t="shared" ref="KB351:KB356" si="2677">IFERROR(+(IF(JY351="","0",JY351))-(IF(KA351="","0",KA351)),"")</f>
        <v>0</v>
      </c>
      <c r="KC351" s="435"/>
      <c r="KD351" s="426">
        <v>1.0</v>
      </c>
      <c r="KE351" s="427" t="s">
        <v>142</v>
      </c>
      <c r="KF351" s="428" t="s">
        <v>121</v>
      </c>
      <c r="KG351" s="428" t="s">
        <v>123</v>
      </c>
      <c r="KH351" s="429">
        <f>ADHB!KJ351</f>
        <v>0</v>
      </c>
      <c r="KI351" s="429"/>
      <c r="KJ351" s="429">
        <f t="shared" ref="KJ351:KJ356" si="2678">iferror(KH351/KI351*100,0)</f>
        <v>0</v>
      </c>
      <c r="KK351" s="430"/>
      <c r="KL351" s="429">
        <f t="shared" ref="KL351:KL356" si="2679">IFERROR(+KJ351*KK351,"")</f>
        <v>0</v>
      </c>
      <c r="KM351" s="431"/>
      <c r="KN351" s="432"/>
      <c r="KO351" s="432"/>
      <c r="KP351" s="429">
        <f t="shared" ref="KP351:KP356" si="2680">IFERROR(+(IF(KJ351="","0",KJ351))+(IF(KL351="","0",KL351))+(IF(KO351="","0",KO351)),"")</f>
        <v>0</v>
      </c>
      <c r="KQ351" s="430">
        <v>0.294289866351475</v>
      </c>
      <c r="KR351" s="433">
        <f t="shared" ref="KR351:KR356" si="2681">IFERROR(+KQ351*(KP351-KO351),"")</f>
        <v>0</v>
      </c>
      <c r="KS351" s="434">
        <f t="shared" ref="KS351:KS356" si="2682">IFERROR(+(IF(KP351="","0",KP351))-(IF(KR351="","0",KR351)),"")</f>
        <v>0</v>
      </c>
      <c r="KT351" s="435"/>
      <c r="KU351" s="436"/>
    </row>
    <row r="352" ht="15.75" customHeight="1">
      <c r="A352" s="426">
        <v>2.0</v>
      </c>
      <c r="B352" s="427" t="s">
        <v>148</v>
      </c>
      <c r="C352" s="428" t="s">
        <v>121</v>
      </c>
      <c r="D352" s="428" t="s">
        <v>123</v>
      </c>
      <c r="E352" s="429">
        <f>ADHB!G352</f>
        <v>0</v>
      </c>
      <c r="F352" s="429"/>
      <c r="G352" s="429">
        <f t="shared" si="2593"/>
        <v>0</v>
      </c>
      <c r="H352" s="430"/>
      <c r="I352" s="429">
        <f t="shared" si="2594"/>
        <v>0</v>
      </c>
      <c r="J352" s="431"/>
      <c r="K352" s="432"/>
      <c r="L352" s="432"/>
      <c r="M352" s="429">
        <f t="shared" si="2595"/>
        <v>0</v>
      </c>
      <c r="N352" s="430">
        <v>0.294289866351475</v>
      </c>
      <c r="O352" s="433">
        <f t="shared" si="2596"/>
        <v>0</v>
      </c>
      <c r="P352" s="434">
        <f t="shared" si="2597"/>
        <v>0</v>
      </c>
      <c r="Q352" s="435"/>
      <c r="R352" s="426">
        <v>2.0</v>
      </c>
      <c r="S352" s="427" t="s">
        <v>148</v>
      </c>
      <c r="T352" s="428" t="s">
        <v>121</v>
      </c>
      <c r="U352" s="428" t="s">
        <v>123</v>
      </c>
      <c r="V352" s="429">
        <f>ADHB!X352</f>
        <v>0</v>
      </c>
      <c r="W352" s="429"/>
      <c r="X352" s="429">
        <f t="shared" si="2598"/>
        <v>0</v>
      </c>
      <c r="Y352" s="430"/>
      <c r="Z352" s="429">
        <f t="shared" si="2599"/>
        <v>0</v>
      </c>
      <c r="AA352" s="431"/>
      <c r="AB352" s="432"/>
      <c r="AC352" s="432"/>
      <c r="AD352" s="429">
        <f t="shared" si="2600"/>
        <v>0</v>
      </c>
      <c r="AE352" s="430">
        <v>0.294289866351475</v>
      </c>
      <c r="AF352" s="433">
        <f t="shared" si="2601"/>
        <v>0</v>
      </c>
      <c r="AG352" s="434">
        <f t="shared" si="2602"/>
        <v>0</v>
      </c>
      <c r="AH352" s="435"/>
      <c r="AI352" s="426">
        <v>2.0</v>
      </c>
      <c r="AJ352" s="427" t="s">
        <v>148</v>
      </c>
      <c r="AK352" s="428" t="s">
        <v>121</v>
      </c>
      <c r="AL352" s="428" t="s">
        <v>123</v>
      </c>
      <c r="AM352" s="429">
        <f>ADHB!AO352</f>
        <v>0</v>
      </c>
      <c r="AN352" s="429"/>
      <c r="AO352" s="429">
        <f t="shared" si="2603"/>
        <v>0</v>
      </c>
      <c r="AP352" s="430"/>
      <c r="AQ352" s="429">
        <f t="shared" si="2604"/>
        <v>0</v>
      </c>
      <c r="AR352" s="431"/>
      <c r="AS352" s="432"/>
      <c r="AT352" s="432"/>
      <c r="AU352" s="429">
        <f t="shared" si="2605"/>
        <v>0</v>
      </c>
      <c r="AV352" s="430">
        <v>0.294289866351475</v>
      </c>
      <c r="AW352" s="433">
        <f t="shared" si="2606"/>
        <v>0</v>
      </c>
      <c r="AX352" s="434">
        <f t="shared" si="2607"/>
        <v>0</v>
      </c>
      <c r="AY352" s="435"/>
      <c r="AZ352" s="426">
        <v>2.0</v>
      </c>
      <c r="BA352" s="427" t="s">
        <v>148</v>
      </c>
      <c r="BB352" s="428" t="s">
        <v>121</v>
      </c>
      <c r="BC352" s="428" t="s">
        <v>123</v>
      </c>
      <c r="BD352" s="429">
        <f>ADHB!BF352</f>
        <v>0</v>
      </c>
      <c r="BE352" s="429"/>
      <c r="BF352" s="429">
        <f t="shared" si="2608"/>
        <v>0</v>
      </c>
      <c r="BG352" s="430"/>
      <c r="BH352" s="429">
        <f t="shared" si="2609"/>
        <v>0</v>
      </c>
      <c r="BI352" s="431"/>
      <c r="BJ352" s="432"/>
      <c r="BK352" s="432"/>
      <c r="BL352" s="429">
        <f t="shared" si="2610"/>
        <v>0</v>
      </c>
      <c r="BM352" s="430">
        <v>0.294289866351475</v>
      </c>
      <c r="BN352" s="433">
        <f t="shared" si="2611"/>
        <v>0</v>
      </c>
      <c r="BO352" s="434">
        <f t="shared" si="2612"/>
        <v>0</v>
      </c>
      <c r="BP352" s="435"/>
      <c r="BQ352" s="426">
        <v>2.0</v>
      </c>
      <c r="BR352" s="427" t="s">
        <v>148</v>
      </c>
      <c r="BS352" s="428" t="s">
        <v>121</v>
      </c>
      <c r="BT352" s="428" t="s">
        <v>123</v>
      </c>
      <c r="BU352" s="429">
        <f>ADHB!BW352</f>
        <v>0</v>
      </c>
      <c r="BV352" s="429"/>
      <c r="BW352" s="429">
        <f t="shared" si="2613"/>
        <v>0</v>
      </c>
      <c r="BX352" s="430"/>
      <c r="BY352" s="429">
        <f t="shared" si="2614"/>
        <v>0</v>
      </c>
      <c r="BZ352" s="431"/>
      <c r="CA352" s="432"/>
      <c r="CB352" s="432"/>
      <c r="CC352" s="429">
        <f t="shared" si="2615"/>
        <v>0</v>
      </c>
      <c r="CD352" s="430">
        <v>0.294289866351475</v>
      </c>
      <c r="CE352" s="433">
        <f t="shared" si="2616"/>
        <v>0</v>
      </c>
      <c r="CF352" s="434">
        <f t="shared" si="2617"/>
        <v>0</v>
      </c>
      <c r="CG352" s="435"/>
      <c r="CH352" s="426">
        <v>2.0</v>
      </c>
      <c r="CI352" s="427" t="s">
        <v>148</v>
      </c>
      <c r="CJ352" s="428" t="s">
        <v>121</v>
      </c>
      <c r="CK352" s="428" t="s">
        <v>123</v>
      </c>
      <c r="CL352" s="429">
        <f>ADHB!CN352</f>
        <v>0</v>
      </c>
      <c r="CM352" s="429"/>
      <c r="CN352" s="429">
        <f t="shared" si="2618"/>
        <v>0</v>
      </c>
      <c r="CO352" s="430"/>
      <c r="CP352" s="429">
        <f t="shared" si="2619"/>
        <v>0</v>
      </c>
      <c r="CQ352" s="431"/>
      <c r="CR352" s="432"/>
      <c r="CS352" s="432"/>
      <c r="CT352" s="429">
        <f t="shared" si="2620"/>
        <v>0</v>
      </c>
      <c r="CU352" s="430">
        <v>0.294289866351475</v>
      </c>
      <c r="CV352" s="433">
        <f t="shared" si="2621"/>
        <v>0</v>
      </c>
      <c r="CW352" s="434">
        <f t="shared" si="2622"/>
        <v>0</v>
      </c>
      <c r="CX352" s="435"/>
      <c r="CY352" s="426">
        <v>2.0</v>
      </c>
      <c r="CZ352" s="427" t="s">
        <v>148</v>
      </c>
      <c r="DA352" s="428" t="s">
        <v>121</v>
      </c>
      <c r="DB352" s="428" t="s">
        <v>123</v>
      </c>
      <c r="DC352" s="429">
        <f>ADHB!DE352</f>
        <v>0</v>
      </c>
      <c r="DD352" s="429"/>
      <c r="DE352" s="429">
        <f t="shared" si="2623"/>
        <v>0</v>
      </c>
      <c r="DF352" s="430"/>
      <c r="DG352" s="429">
        <f t="shared" si="2624"/>
        <v>0</v>
      </c>
      <c r="DH352" s="431"/>
      <c r="DI352" s="432"/>
      <c r="DJ352" s="432"/>
      <c r="DK352" s="429">
        <f t="shared" si="2625"/>
        <v>0</v>
      </c>
      <c r="DL352" s="430">
        <v>0.294289866351475</v>
      </c>
      <c r="DM352" s="433">
        <f t="shared" si="2626"/>
        <v>0</v>
      </c>
      <c r="DN352" s="434">
        <f t="shared" si="2627"/>
        <v>0</v>
      </c>
      <c r="DO352" s="435"/>
      <c r="DP352" s="426">
        <v>2.0</v>
      </c>
      <c r="DQ352" s="427" t="s">
        <v>148</v>
      </c>
      <c r="DR352" s="428" t="s">
        <v>121</v>
      </c>
      <c r="DS352" s="428" t="s">
        <v>123</v>
      </c>
      <c r="DT352" s="429">
        <f>ADHB!DV352</f>
        <v>0</v>
      </c>
      <c r="DU352" s="429"/>
      <c r="DV352" s="429">
        <f t="shared" si="2628"/>
        <v>0</v>
      </c>
      <c r="DW352" s="430"/>
      <c r="DX352" s="429">
        <f t="shared" si="2629"/>
        <v>0</v>
      </c>
      <c r="DY352" s="431"/>
      <c r="DZ352" s="432"/>
      <c r="EA352" s="432"/>
      <c r="EB352" s="429">
        <f t="shared" si="2630"/>
        <v>0</v>
      </c>
      <c r="EC352" s="430">
        <v>0.294289866351475</v>
      </c>
      <c r="ED352" s="433">
        <f t="shared" si="2631"/>
        <v>0</v>
      </c>
      <c r="EE352" s="434">
        <f t="shared" si="2632"/>
        <v>0</v>
      </c>
      <c r="EF352" s="435"/>
      <c r="EG352" s="426">
        <v>2.0</v>
      </c>
      <c r="EH352" s="427" t="s">
        <v>148</v>
      </c>
      <c r="EI352" s="428" t="s">
        <v>121</v>
      </c>
      <c r="EJ352" s="428" t="s">
        <v>123</v>
      </c>
      <c r="EK352" s="429">
        <f>ADHB!EM352</f>
        <v>0</v>
      </c>
      <c r="EL352" s="429"/>
      <c r="EM352" s="429">
        <f t="shared" si="2633"/>
        <v>0</v>
      </c>
      <c r="EN352" s="430"/>
      <c r="EO352" s="429">
        <f t="shared" si="2634"/>
        <v>0</v>
      </c>
      <c r="EP352" s="431"/>
      <c r="EQ352" s="432"/>
      <c r="ER352" s="432"/>
      <c r="ES352" s="429">
        <f t="shared" si="2635"/>
        <v>0</v>
      </c>
      <c r="ET352" s="430">
        <v>0.294289866351475</v>
      </c>
      <c r="EU352" s="433">
        <f t="shared" si="2636"/>
        <v>0</v>
      </c>
      <c r="EV352" s="434">
        <f t="shared" si="2637"/>
        <v>0</v>
      </c>
      <c r="EW352" s="435"/>
      <c r="EX352" s="426">
        <v>2.0</v>
      </c>
      <c r="EY352" s="427" t="s">
        <v>148</v>
      </c>
      <c r="EZ352" s="428" t="s">
        <v>121</v>
      </c>
      <c r="FA352" s="428" t="s">
        <v>123</v>
      </c>
      <c r="FB352" s="429">
        <f>ADHB!FD352</f>
        <v>0</v>
      </c>
      <c r="FC352" s="429"/>
      <c r="FD352" s="429">
        <f t="shared" si="2638"/>
        <v>0</v>
      </c>
      <c r="FE352" s="430"/>
      <c r="FF352" s="429">
        <f t="shared" si="2639"/>
        <v>0</v>
      </c>
      <c r="FG352" s="431"/>
      <c r="FH352" s="432"/>
      <c r="FI352" s="432"/>
      <c r="FJ352" s="429">
        <f t="shared" si="2640"/>
        <v>0</v>
      </c>
      <c r="FK352" s="430">
        <v>0.294289866351475</v>
      </c>
      <c r="FL352" s="433">
        <f t="shared" si="2641"/>
        <v>0</v>
      </c>
      <c r="FM352" s="434">
        <f t="shared" si="2642"/>
        <v>0</v>
      </c>
      <c r="FN352" s="435"/>
      <c r="FO352" s="426">
        <v>2.0</v>
      </c>
      <c r="FP352" s="427" t="s">
        <v>148</v>
      </c>
      <c r="FQ352" s="428" t="s">
        <v>121</v>
      </c>
      <c r="FR352" s="428" t="s">
        <v>123</v>
      </c>
      <c r="FS352" s="429">
        <f>ADHB!FU352</f>
        <v>0</v>
      </c>
      <c r="FT352" s="429"/>
      <c r="FU352" s="429">
        <f t="shared" si="2643"/>
        <v>0</v>
      </c>
      <c r="FV352" s="430"/>
      <c r="FW352" s="429">
        <f t="shared" si="2644"/>
        <v>0</v>
      </c>
      <c r="FX352" s="431"/>
      <c r="FY352" s="432"/>
      <c r="FZ352" s="432"/>
      <c r="GA352" s="429">
        <f t="shared" si="2645"/>
        <v>0</v>
      </c>
      <c r="GB352" s="430">
        <v>0.294289866351475</v>
      </c>
      <c r="GC352" s="433">
        <f t="shared" si="2646"/>
        <v>0</v>
      </c>
      <c r="GD352" s="434">
        <f t="shared" si="2647"/>
        <v>0</v>
      </c>
      <c r="GE352" s="435"/>
      <c r="GF352" s="426">
        <v>2.0</v>
      </c>
      <c r="GG352" s="427" t="s">
        <v>148</v>
      </c>
      <c r="GH352" s="428" t="s">
        <v>121</v>
      </c>
      <c r="GI352" s="428" t="s">
        <v>123</v>
      </c>
      <c r="GJ352" s="429">
        <f>ADHB!GL352</f>
        <v>0</v>
      </c>
      <c r="GK352" s="429"/>
      <c r="GL352" s="429">
        <f t="shared" si="2648"/>
        <v>0</v>
      </c>
      <c r="GM352" s="430"/>
      <c r="GN352" s="429">
        <f t="shared" si="2649"/>
        <v>0</v>
      </c>
      <c r="GO352" s="431"/>
      <c r="GP352" s="432"/>
      <c r="GQ352" s="432"/>
      <c r="GR352" s="429">
        <f t="shared" si="2650"/>
        <v>0</v>
      </c>
      <c r="GS352" s="430">
        <v>0.294289866351475</v>
      </c>
      <c r="GT352" s="433">
        <f t="shared" si="2651"/>
        <v>0</v>
      </c>
      <c r="GU352" s="434">
        <f t="shared" si="2652"/>
        <v>0</v>
      </c>
      <c r="GV352" s="435"/>
      <c r="GW352" s="426">
        <v>2.0</v>
      </c>
      <c r="GX352" s="427" t="s">
        <v>148</v>
      </c>
      <c r="GY352" s="428" t="s">
        <v>121</v>
      </c>
      <c r="GZ352" s="428" t="s">
        <v>123</v>
      </c>
      <c r="HA352" s="429">
        <f>ADHB!HC352</f>
        <v>0</v>
      </c>
      <c r="HB352" s="429"/>
      <c r="HC352" s="429">
        <f t="shared" si="2653"/>
        <v>0</v>
      </c>
      <c r="HD352" s="430"/>
      <c r="HE352" s="429">
        <f t="shared" si="2654"/>
        <v>0</v>
      </c>
      <c r="HF352" s="431"/>
      <c r="HG352" s="432"/>
      <c r="HH352" s="432"/>
      <c r="HI352" s="429">
        <f t="shared" si="2655"/>
        <v>0</v>
      </c>
      <c r="HJ352" s="430">
        <v>0.294289866351475</v>
      </c>
      <c r="HK352" s="433">
        <f t="shared" si="2656"/>
        <v>0</v>
      </c>
      <c r="HL352" s="434">
        <f t="shared" si="2657"/>
        <v>0</v>
      </c>
      <c r="HM352" s="435"/>
      <c r="HN352" s="426">
        <v>2.0</v>
      </c>
      <c r="HO352" s="427" t="s">
        <v>148</v>
      </c>
      <c r="HP352" s="428" t="s">
        <v>121</v>
      </c>
      <c r="HQ352" s="428" t="s">
        <v>123</v>
      </c>
      <c r="HR352" s="429">
        <f>ADHB!HT352</f>
        <v>0</v>
      </c>
      <c r="HS352" s="429"/>
      <c r="HT352" s="429">
        <f t="shared" si="2658"/>
        <v>0</v>
      </c>
      <c r="HU352" s="430"/>
      <c r="HV352" s="429">
        <f t="shared" si="2659"/>
        <v>0</v>
      </c>
      <c r="HW352" s="431"/>
      <c r="HX352" s="432"/>
      <c r="HY352" s="432"/>
      <c r="HZ352" s="429">
        <f t="shared" si="2660"/>
        <v>0</v>
      </c>
      <c r="IA352" s="430">
        <v>0.294289866351475</v>
      </c>
      <c r="IB352" s="433">
        <f t="shared" si="2661"/>
        <v>0</v>
      </c>
      <c r="IC352" s="434">
        <f t="shared" si="2662"/>
        <v>0</v>
      </c>
      <c r="ID352" s="435"/>
      <c r="IE352" s="426">
        <v>2.0</v>
      </c>
      <c r="IF352" s="427" t="s">
        <v>148</v>
      </c>
      <c r="IG352" s="428" t="s">
        <v>121</v>
      </c>
      <c r="IH352" s="428" t="s">
        <v>123</v>
      </c>
      <c r="II352" s="429">
        <f>ADHB!IK352</f>
        <v>0</v>
      </c>
      <c r="IJ352" s="429"/>
      <c r="IK352" s="429">
        <f t="shared" si="2663"/>
        <v>0</v>
      </c>
      <c r="IL352" s="430"/>
      <c r="IM352" s="429">
        <f t="shared" si="2664"/>
        <v>0</v>
      </c>
      <c r="IN352" s="431"/>
      <c r="IO352" s="432"/>
      <c r="IP352" s="432"/>
      <c r="IQ352" s="429">
        <f t="shared" si="2665"/>
        <v>0</v>
      </c>
      <c r="IR352" s="430">
        <v>0.294289866351475</v>
      </c>
      <c r="IS352" s="433">
        <f t="shared" si="2666"/>
        <v>0</v>
      </c>
      <c r="IT352" s="434">
        <f t="shared" si="2667"/>
        <v>0</v>
      </c>
      <c r="IU352" s="435"/>
      <c r="IV352" s="426">
        <v>2.0</v>
      </c>
      <c r="IW352" s="427" t="s">
        <v>148</v>
      </c>
      <c r="IX352" s="428" t="s">
        <v>121</v>
      </c>
      <c r="IY352" s="428" t="s">
        <v>123</v>
      </c>
      <c r="IZ352" s="429">
        <f>ADHB!JB352</f>
        <v>0</v>
      </c>
      <c r="JA352" s="429"/>
      <c r="JB352" s="429">
        <f t="shared" si="2668"/>
        <v>0</v>
      </c>
      <c r="JC352" s="430"/>
      <c r="JD352" s="429">
        <f t="shared" si="2669"/>
        <v>0</v>
      </c>
      <c r="JE352" s="431"/>
      <c r="JF352" s="432"/>
      <c r="JG352" s="432"/>
      <c r="JH352" s="429">
        <f t="shared" si="2670"/>
        <v>0</v>
      </c>
      <c r="JI352" s="430">
        <v>0.294289866351475</v>
      </c>
      <c r="JJ352" s="433">
        <f t="shared" si="2671"/>
        <v>0</v>
      </c>
      <c r="JK352" s="434">
        <f t="shared" si="2672"/>
        <v>0</v>
      </c>
      <c r="JL352" s="435"/>
      <c r="JM352" s="426">
        <v>2.0</v>
      </c>
      <c r="JN352" s="427" t="s">
        <v>148</v>
      </c>
      <c r="JO352" s="428" t="s">
        <v>121</v>
      </c>
      <c r="JP352" s="428" t="s">
        <v>123</v>
      </c>
      <c r="JQ352" s="429">
        <f>ADHB!JS352</f>
        <v>0</v>
      </c>
      <c r="JR352" s="429"/>
      <c r="JS352" s="429">
        <f t="shared" si="2673"/>
        <v>0</v>
      </c>
      <c r="JT352" s="430"/>
      <c r="JU352" s="429">
        <f t="shared" si="2674"/>
        <v>0</v>
      </c>
      <c r="JV352" s="431"/>
      <c r="JW352" s="432"/>
      <c r="JX352" s="432"/>
      <c r="JY352" s="429">
        <f t="shared" si="2675"/>
        <v>0</v>
      </c>
      <c r="JZ352" s="430">
        <v>0.294289866351475</v>
      </c>
      <c r="KA352" s="433">
        <f t="shared" si="2676"/>
        <v>0</v>
      </c>
      <c r="KB352" s="434">
        <f t="shared" si="2677"/>
        <v>0</v>
      </c>
      <c r="KC352" s="435"/>
      <c r="KD352" s="426">
        <v>2.0</v>
      </c>
      <c r="KE352" s="427" t="s">
        <v>148</v>
      </c>
      <c r="KF352" s="428" t="s">
        <v>121</v>
      </c>
      <c r="KG352" s="428" t="s">
        <v>123</v>
      </c>
      <c r="KH352" s="429">
        <f>ADHB!KJ352</f>
        <v>0</v>
      </c>
      <c r="KI352" s="429"/>
      <c r="KJ352" s="429">
        <f t="shared" si="2678"/>
        <v>0</v>
      </c>
      <c r="KK352" s="430"/>
      <c r="KL352" s="429">
        <f t="shared" si="2679"/>
        <v>0</v>
      </c>
      <c r="KM352" s="431"/>
      <c r="KN352" s="432"/>
      <c r="KO352" s="432"/>
      <c r="KP352" s="429">
        <f t="shared" si="2680"/>
        <v>0</v>
      </c>
      <c r="KQ352" s="430">
        <v>0.294289866351475</v>
      </c>
      <c r="KR352" s="433">
        <f t="shared" si="2681"/>
        <v>0</v>
      </c>
      <c r="KS352" s="434">
        <f t="shared" si="2682"/>
        <v>0</v>
      </c>
      <c r="KT352" s="435"/>
      <c r="KU352" s="436"/>
    </row>
    <row r="353" ht="15.75" customHeight="1">
      <c r="A353" s="426">
        <v>3.0</v>
      </c>
      <c r="B353" s="427" t="s">
        <v>149</v>
      </c>
      <c r="C353" s="428" t="s">
        <v>121</v>
      </c>
      <c r="D353" s="428" t="s">
        <v>123</v>
      </c>
      <c r="E353" s="429">
        <f>ADHB!G353</f>
        <v>0</v>
      </c>
      <c r="F353" s="429"/>
      <c r="G353" s="429">
        <f t="shared" si="2593"/>
        <v>0</v>
      </c>
      <c r="H353" s="430"/>
      <c r="I353" s="429">
        <f t="shared" si="2594"/>
        <v>0</v>
      </c>
      <c r="J353" s="431"/>
      <c r="K353" s="432"/>
      <c r="L353" s="432"/>
      <c r="M353" s="429">
        <f t="shared" si="2595"/>
        <v>0</v>
      </c>
      <c r="N353" s="430">
        <v>0.294289866351475</v>
      </c>
      <c r="O353" s="433">
        <f t="shared" si="2596"/>
        <v>0</v>
      </c>
      <c r="P353" s="434">
        <f t="shared" si="2597"/>
        <v>0</v>
      </c>
      <c r="Q353" s="435"/>
      <c r="R353" s="426">
        <v>3.0</v>
      </c>
      <c r="S353" s="427" t="s">
        <v>149</v>
      </c>
      <c r="T353" s="428" t="s">
        <v>121</v>
      </c>
      <c r="U353" s="428" t="s">
        <v>123</v>
      </c>
      <c r="V353" s="429">
        <f>ADHB!X353</f>
        <v>0</v>
      </c>
      <c r="W353" s="429"/>
      <c r="X353" s="429">
        <f t="shared" si="2598"/>
        <v>0</v>
      </c>
      <c r="Y353" s="430"/>
      <c r="Z353" s="429">
        <f t="shared" si="2599"/>
        <v>0</v>
      </c>
      <c r="AA353" s="431"/>
      <c r="AB353" s="432"/>
      <c r="AC353" s="432"/>
      <c r="AD353" s="429">
        <f t="shared" si="2600"/>
        <v>0</v>
      </c>
      <c r="AE353" s="430">
        <v>0.294289866351475</v>
      </c>
      <c r="AF353" s="433">
        <f t="shared" si="2601"/>
        <v>0</v>
      </c>
      <c r="AG353" s="434">
        <f t="shared" si="2602"/>
        <v>0</v>
      </c>
      <c r="AH353" s="435"/>
      <c r="AI353" s="426">
        <v>3.0</v>
      </c>
      <c r="AJ353" s="427" t="s">
        <v>149</v>
      </c>
      <c r="AK353" s="428" t="s">
        <v>121</v>
      </c>
      <c r="AL353" s="428" t="s">
        <v>123</v>
      </c>
      <c r="AM353" s="429">
        <f>ADHB!AO353</f>
        <v>0</v>
      </c>
      <c r="AN353" s="429"/>
      <c r="AO353" s="429">
        <f t="shared" si="2603"/>
        <v>0</v>
      </c>
      <c r="AP353" s="430"/>
      <c r="AQ353" s="429">
        <f t="shared" si="2604"/>
        <v>0</v>
      </c>
      <c r="AR353" s="431"/>
      <c r="AS353" s="432"/>
      <c r="AT353" s="432"/>
      <c r="AU353" s="429">
        <f t="shared" si="2605"/>
        <v>0</v>
      </c>
      <c r="AV353" s="430">
        <v>0.294289866351475</v>
      </c>
      <c r="AW353" s="433">
        <f t="shared" si="2606"/>
        <v>0</v>
      </c>
      <c r="AX353" s="434">
        <f t="shared" si="2607"/>
        <v>0</v>
      </c>
      <c r="AY353" s="435"/>
      <c r="AZ353" s="426">
        <v>3.0</v>
      </c>
      <c r="BA353" s="427" t="s">
        <v>149</v>
      </c>
      <c r="BB353" s="428" t="s">
        <v>121</v>
      </c>
      <c r="BC353" s="428" t="s">
        <v>123</v>
      </c>
      <c r="BD353" s="429">
        <f>ADHB!BF353</f>
        <v>0</v>
      </c>
      <c r="BE353" s="429"/>
      <c r="BF353" s="429">
        <f t="shared" si="2608"/>
        <v>0</v>
      </c>
      <c r="BG353" s="430"/>
      <c r="BH353" s="429">
        <f t="shared" si="2609"/>
        <v>0</v>
      </c>
      <c r="BI353" s="431"/>
      <c r="BJ353" s="432"/>
      <c r="BK353" s="432"/>
      <c r="BL353" s="429">
        <f t="shared" si="2610"/>
        <v>0</v>
      </c>
      <c r="BM353" s="430">
        <v>0.294289866351475</v>
      </c>
      <c r="BN353" s="433">
        <f t="shared" si="2611"/>
        <v>0</v>
      </c>
      <c r="BO353" s="434">
        <f t="shared" si="2612"/>
        <v>0</v>
      </c>
      <c r="BP353" s="435"/>
      <c r="BQ353" s="426">
        <v>3.0</v>
      </c>
      <c r="BR353" s="427" t="s">
        <v>149</v>
      </c>
      <c r="BS353" s="428" t="s">
        <v>121</v>
      </c>
      <c r="BT353" s="428" t="s">
        <v>123</v>
      </c>
      <c r="BU353" s="429">
        <f>ADHB!BW353</f>
        <v>0</v>
      </c>
      <c r="BV353" s="429"/>
      <c r="BW353" s="429">
        <f t="shared" si="2613"/>
        <v>0</v>
      </c>
      <c r="BX353" s="430"/>
      <c r="BY353" s="429">
        <f t="shared" si="2614"/>
        <v>0</v>
      </c>
      <c r="BZ353" s="431"/>
      <c r="CA353" s="432"/>
      <c r="CB353" s="432"/>
      <c r="CC353" s="429">
        <f t="shared" si="2615"/>
        <v>0</v>
      </c>
      <c r="CD353" s="430">
        <v>0.294289866351475</v>
      </c>
      <c r="CE353" s="433">
        <f t="shared" si="2616"/>
        <v>0</v>
      </c>
      <c r="CF353" s="434">
        <f t="shared" si="2617"/>
        <v>0</v>
      </c>
      <c r="CG353" s="435"/>
      <c r="CH353" s="426">
        <v>3.0</v>
      </c>
      <c r="CI353" s="427" t="s">
        <v>149</v>
      </c>
      <c r="CJ353" s="428" t="s">
        <v>121</v>
      </c>
      <c r="CK353" s="428" t="s">
        <v>123</v>
      </c>
      <c r="CL353" s="429">
        <f>ADHB!CN353</f>
        <v>0</v>
      </c>
      <c r="CM353" s="429"/>
      <c r="CN353" s="429">
        <f t="shared" si="2618"/>
        <v>0</v>
      </c>
      <c r="CO353" s="430"/>
      <c r="CP353" s="429">
        <f t="shared" si="2619"/>
        <v>0</v>
      </c>
      <c r="CQ353" s="431"/>
      <c r="CR353" s="432"/>
      <c r="CS353" s="432"/>
      <c r="CT353" s="429">
        <f t="shared" si="2620"/>
        <v>0</v>
      </c>
      <c r="CU353" s="430">
        <v>0.294289866351475</v>
      </c>
      <c r="CV353" s="433">
        <f t="shared" si="2621"/>
        <v>0</v>
      </c>
      <c r="CW353" s="434">
        <f t="shared" si="2622"/>
        <v>0</v>
      </c>
      <c r="CX353" s="435"/>
      <c r="CY353" s="426">
        <v>3.0</v>
      </c>
      <c r="CZ353" s="427" t="s">
        <v>149</v>
      </c>
      <c r="DA353" s="428" t="s">
        <v>121</v>
      </c>
      <c r="DB353" s="428" t="s">
        <v>123</v>
      </c>
      <c r="DC353" s="429">
        <f>ADHB!DE353</f>
        <v>0</v>
      </c>
      <c r="DD353" s="429"/>
      <c r="DE353" s="429">
        <f t="shared" si="2623"/>
        <v>0</v>
      </c>
      <c r="DF353" s="430"/>
      <c r="DG353" s="429">
        <f t="shared" si="2624"/>
        <v>0</v>
      </c>
      <c r="DH353" s="431"/>
      <c r="DI353" s="432"/>
      <c r="DJ353" s="432"/>
      <c r="DK353" s="429">
        <f t="shared" si="2625"/>
        <v>0</v>
      </c>
      <c r="DL353" s="430">
        <v>0.294289866351475</v>
      </c>
      <c r="DM353" s="433">
        <f t="shared" si="2626"/>
        <v>0</v>
      </c>
      <c r="DN353" s="434">
        <f t="shared" si="2627"/>
        <v>0</v>
      </c>
      <c r="DO353" s="435"/>
      <c r="DP353" s="426">
        <v>3.0</v>
      </c>
      <c r="DQ353" s="427" t="s">
        <v>149</v>
      </c>
      <c r="DR353" s="428" t="s">
        <v>121</v>
      </c>
      <c r="DS353" s="428" t="s">
        <v>123</v>
      </c>
      <c r="DT353" s="429">
        <f>ADHB!DV353</f>
        <v>0</v>
      </c>
      <c r="DU353" s="429"/>
      <c r="DV353" s="429">
        <f t="shared" si="2628"/>
        <v>0</v>
      </c>
      <c r="DW353" s="430"/>
      <c r="DX353" s="429">
        <f t="shared" si="2629"/>
        <v>0</v>
      </c>
      <c r="DY353" s="431"/>
      <c r="DZ353" s="432"/>
      <c r="EA353" s="432"/>
      <c r="EB353" s="429">
        <f t="shared" si="2630"/>
        <v>0</v>
      </c>
      <c r="EC353" s="430">
        <v>0.294289866351475</v>
      </c>
      <c r="ED353" s="433">
        <f t="shared" si="2631"/>
        <v>0</v>
      </c>
      <c r="EE353" s="434">
        <f t="shared" si="2632"/>
        <v>0</v>
      </c>
      <c r="EF353" s="435"/>
      <c r="EG353" s="426">
        <v>3.0</v>
      </c>
      <c r="EH353" s="427" t="s">
        <v>149</v>
      </c>
      <c r="EI353" s="428" t="s">
        <v>121</v>
      </c>
      <c r="EJ353" s="428" t="s">
        <v>123</v>
      </c>
      <c r="EK353" s="429">
        <f>ADHB!EM353</f>
        <v>0</v>
      </c>
      <c r="EL353" s="429"/>
      <c r="EM353" s="429">
        <f t="shared" si="2633"/>
        <v>0</v>
      </c>
      <c r="EN353" s="430"/>
      <c r="EO353" s="429">
        <f t="shared" si="2634"/>
        <v>0</v>
      </c>
      <c r="EP353" s="431"/>
      <c r="EQ353" s="432"/>
      <c r="ER353" s="432"/>
      <c r="ES353" s="429">
        <f t="shared" si="2635"/>
        <v>0</v>
      </c>
      <c r="ET353" s="430">
        <v>0.294289866351475</v>
      </c>
      <c r="EU353" s="433">
        <f t="shared" si="2636"/>
        <v>0</v>
      </c>
      <c r="EV353" s="434">
        <f t="shared" si="2637"/>
        <v>0</v>
      </c>
      <c r="EW353" s="435"/>
      <c r="EX353" s="426">
        <v>3.0</v>
      </c>
      <c r="EY353" s="427" t="s">
        <v>149</v>
      </c>
      <c r="EZ353" s="428" t="s">
        <v>121</v>
      </c>
      <c r="FA353" s="428" t="s">
        <v>123</v>
      </c>
      <c r="FB353" s="429">
        <f>ADHB!FD353</f>
        <v>0</v>
      </c>
      <c r="FC353" s="429"/>
      <c r="FD353" s="429">
        <f t="shared" si="2638"/>
        <v>0</v>
      </c>
      <c r="FE353" s="430"/>
      <c r="FF353" s="429">
        <f t="shared" si="2639"/>
        <v>0</v>
      </c>
      <c r="FG353" s="431"/>
      <c r="FH353" s="432"/>
      <c r="FI353" s="432"/>
      <c r="FJ353" s="429">
        <f t="shared" si="2640"/>
        <v>0</v>
      </c>
      <c r="FK353" s="430">
        <v>0.294289866351475</v>
      </c>
      <c r="FL353" s="433">
        <f t="shared" si="2641"/>
        <v>0</v>
      </c>
      <c r="FM353" s="434">
        <f t="shared" si="2642"/>
        <v>0</v>
      </c>
      <c r="FN353" s="435"/>
      <c r="FO353" s="426">
        <v>3.0</v>
      </c>
      <c r="FP353" s="427" t="s">
        <v>149</v>
      </c>
      <c r="FQ353" s="428" t="s">
        <v>121</v>
      </c>
      <c r="FR353" s="428" t="s">
        <v>123</v>
      </c>
      <c r="FS353" s="429">
        <f>ADHB!FU353</f>
        <v>0</v>
      </c>
      <c r="FT353" s="429"/>
      <c r="FU353" s="429">
        <f t="shared" si="2643"/>
        <v>0</v>
      </c>
      <c r="FV353" s="430"/>
      <c r="FW353" s="429">
        <f t="shared" si="2644"/>
        <v>0</v>
      </c>
      <c r="FX353" s="431"/>
      <c r="FY353" s="432"/>
      <c r="FZ353" s="432"/>
      <c r="GA353" s="429">
        <f t="shared" si="2645"/>
        <v>0</v>
      </c>
      <c r="GB353" s="430">
        <v>0.294289866351475</v>
      </c>
      <c r="GC353" s="433">
        <f t="shared" si="2646"/>
        <v>0</v>
      </c>
      <c r="GD353" s="434">
        <f t="shared" si="2647"/>
        <v>0</v>
      </c>
      <c r="GE353" s="435"/>
      <c r="GF353" s="426">
        <v>3.0</v>
      </c>
      <c r="GG353" s="427" t="s">
        <v>149</v>
      </c>
      <c r="GH353" s="428" t="s">
        <v>121</v>
      </c>
      <c r="GI353" s="428" t="s">
        <v>123</v>
      </c>
      <c r="GJ353" s="429">
        <f>ADHB!GL353</f>
        <v>0</v>
      </c>
      <c r="GK353" s="429"/>
      <c r="GL353" s="429">
        <f t="shared" si="2648"/>
        <v>0</v>
      </c>
      <c r="GM353" s="430"/>
      <c r="GN353" s="429">
        <f t="shared" si="2649"/>
        <v>0</v>
      </c>
      <c r="GO353" s="431"/>
      <c r="GP353" s="432"/>
      <c r="GQ353" s="432"/>
      <c r="GR353" s="429">
        <f t="shared" si="2650"/>
        <v>0</v>
      </c>
      <c r="GS353" s="430">
        <v>0.294289866351475</v>
      </c>
      <c r="GT353" s="433">
        <f t="shared" si="2651"/>
        <v>0</v>
      </c>
      <c r="GU353" s="434">
        <f t="shared" si="2652"/>
        <v>0</v>
      </c>
      <c r="GV353" s="435"/>
      <c r="GW353" s="426">
        <v>3.0</v>
      </c>
      <c r="GX353" s="427" t="s">
        <v>149</v>
      </c>
      <c r="GY353" s="428" t="s">
        <v>121</v>
      </c>
      <c r="GZ353" s="428" t="s">
        <v>123</v>
      </c>
      <c r="HA353" s="429">
        <f>ADHB!HC353</f>
        <v>0</v>
      </c>
      <c r="HB353" s="429"/>
      <c r="HC353" s="429">
        <f t="shared" si="2653"/>
        <v>0</v>
      </c>
      <c r="HD353" s="430"/>
      <c r="HE353" s="429">
        <f t="shared" si="2654"/>
        <v>0</v>
      </c>
      <c r="HF353" s="431"/>
      <c r="HG353" s="432"/>
      <c r="HH353" s="432"/>
      <c r="HI353" s="429">
        <f t="shared" si="2655"/>
        <v>0</v>
      </c>
      <c r="HJ353" s="430">
        <v>0.294289866351475</v>
      </c>
      <c r="HK353" s="433">
        <f t="shared" si="2656"/>
        <v>0</v>
      </c>
      <c r="HL353" s="434">
        <f t="shared" si="2657"/>
        <v>0</v>
      </c>
      <c r="HM353" s="435"/>
      <c r="HN353" s="426">
        <v>3.0</v>
      </c>
      <c r="HO353" s="427" t="s">
        <v>149</v>
      </c>
      <c r="HP353" s="428" t="s">
        <v>121</v>
      </c>
      <c r="HQ353" s="428" t="s">
        <v>123</v>
      </c>
      <c r="HR353" s="429">
        <f>ADHB!HT353</f>
        <v>0</v>
      </c>
      <c r="HS353" s="429"/>
      <c r="HT353" s="429">
        <f t="shared" si="2658"/>
        <v>0</v>
      </c>
      <c r="HU353" s="430"/>
      <c r="HV353" s="429">
        <f t="shared" si="2659"/>
        <v>0</v>
      </c>
      <c r="HW353" s="431"/>
      <c r="HX353" s="432"/>
      <c r="HY353" s="432"/>
      <c r="HZ353" s="429">
        <f t="shared" si="2660"/>
        <v>0</v>
      </c>
      <c r="IA353" s="430">
        <v>0.294289866351475</v>
      </c>
      <c r="IB353" s="433">
        <f t="shared" si="2661"/>
        <v>0</v>
      </c>
      <c r="IC353" s="434">
        <f t="shared" si="2662"/>
        <v>0</v>
      </c>
      <c r="ID353" s="435"/>
      <c r="IE353" s="426">
        <v>3.0</v>
      </c>
      <c r="IF353" s="427" t="s">
        <v>149</v>
      </c>
      <c r="IG353" s="428" t="s">
        <v>121</v>
      </c>
      <c r="IH353" s="428" t="s">
        <v>123</v>
      </c>
      <c r="II353" s="429">
        <f>ADHB!IK353</f>
        <v>0</v>
      </c>
      <c r="IJ353" s="429"/>
      <c r="IK353" s="429">
        <f t="shared" si="2663"/>
        <v>0</v>
      </c>
      <c r="IL353" s="430"/>
      <c r="IM353" s="429">
        <f t="shared" si="2664"/>
        <v>0</v>
      </c>
      <c r="IN353" s="431"/>
      <c r="IO353" s="432"/>
      <c r="IP353" s="432"/>
      <c r="IQ353" s="429">
        <f t="shared" si="2665"/>
        <v>0</v>
      </c>
      <c r="IR353" s="430">
        <v>0.294289866351475</v>
      </c>
      <c r="IS353" s="433">
        <f t="shared" si="2666"/>
        <v>0</v>
      </c>
      <c r="IT353" s="434">
        <f t="shared" si="2667"/>
        <v>0</v>
      </c>
      <c r="IU353" s="435"/>
      <c r="IV353" s="426">
        <v>3.0</v>
      </c>
      <c r="IW353" s="427" t="s">
        <v>149</v>
      </c>
      <c r="IX353" s="428" t="s">
        <v>121</v>
      </c>
      <c r="IY353" s="428" t="s">
        <v>123</v>
      </c>
      <c r="IZ353" s="429">
        <f>ADHB!JB353</f>
        <v>0</v>
      </c>
      <c r="JA353" s="429"/>
      <c r="JB353" s="429">
        <f t="shared" si="2668"/>
        <v>0</v>
      </c>
      <c r="JC353" s="430"/>
      <c r="JD353" s="429">
        <f t="shared" si="2669"/>
        <v>0</v>
      </c>
      <c r="JE353" s="431"/>
      <c r="JF353" s="432"/>
      <c r="JG353" s="432"/>
      <c r="JH353" s="429">
        <f t="shared" si="2670"/>
        <v>0</v>
      </c>
      <c r="JI353" s="430">
        <v>0.294289866351475</v>
      </c>
      <c r="JJ353" s="433">
        <f t="shared" si="2671"/>
        <v>0</v>
      </c>
      <c r="JK353" s="434">
        <f t="shared" si="2672"/>
        <v>0</v>
      </c>
      <c r="JL353" s="435"/>
      <c r="JM353" s="426">
        <v>3.0</v>
      </c>
      <c r="JN353" s="427" t="s">
        <v>149</v>
      </c>
      <c r="JO353" s="428" t="s">
        <v>121</v>
      </c>
      <c r="JP353" s="428" t="s">
        <v>123</v>
      </c>
      <c r="JQ353" s="429">
        <f>ADHB!JS353</f>
        <v>0</v>
      </c>
      <c r="JR353" s="429"/>
      <c r="JS353" s="429">
        <f t="shared" si="2673"/>
        <v>0</v>
      </c>
      <c r="JT353" s="430"/>
      <c r="JU353" s="429">
        <f t="shared" si="2674"/>
        <v>0</v>
      </c>
      <c r="JV353" s="431"/>
      <c r="JW353" s="432"/>
      <c r="JX353" s="432"/>
      <c r="JY353" s="429">
        <f t="shared" si="2675"/>
        <v>0</v>
      </c>
      <c r="JZ353" s="430">
        <v>0.294289866351475</v>
      </c>
      <c r="KA353" s="433">
        <f t="shared" si="2676"/>
        <v>0</v>
      </c>
      <c r="KB353" s="434">
        <f t="shared" si="2677"/>
        <v>0</v>
      </c>
      <c r="KC353" s="435"/>
      <c r="KD353" s="426">
        <v>3.0</v>
      </c>
      <c r="KE353" s="427" t="s">
        <v>149</v>
      </c>
      <c r="KF353" s="428" t="s">
        <v>121</v>
      </c>
      <c r="KG353" s="428" t="s">
        <v>123</v>
      </c>
      <c r="KH353" s="429">
        <f>ADHB!KJ353</f>
        <v>0</v>
      </c>
      <c r="KI353" s="429"/>
      <c r="KJ353" s="429">
        <f t="shared" si="2678"/>
        <v>0</v>
      </c>
      <c r="KK353" s="430"/>
      <c r="KL353" s="429">
        <f t="shared" si="2679"/>
        <v>0</v>
      </c>
      <c r="KM353" s="431"/>
      <c r="KN353" s="432"/>
      <c r="KO353" s="432"/>
      <c r="KP353" s="429">
        <f t="shared" si="2680"/>
        <v>0</v>
      </c>
      <c r="KQ353" s="430">
        <v>0.294289866351475</v>
      </c>
      <c r="KR353" s="433">
        <f t="shared" si="2681"/>
        <v>0</v>
      </c>
      <c r="KS353" s="434">
        <f t="shared" si="2682"/>
        <v>0</v>
      </c>
      <c r="KT353" s="435"/>
      <c r="KU353" s="436"/>
    </row>
    <row r="354" ht="15.75" customHeight="1">
      <c r="A354" s="426">
        <v>4.0</v>
      </c>
      <c r="B354" s="427" t="s">
        <v>132</v>
      </c>
      <c r="C354" s="428" t="s">
        <v>121</v>
      </c>
      <c r="D354" s="428" t="s">
        <v>123</v>
      </c>
      <c r="E354" s="429">
        <f>ADHB!G354</f>
        <v>0</v>
      </c>
      <c r="F354" s="429"/>
      <c r="G354" s="429">
        <f t="shared" si="2593"/>
        <v>0</v>
      </c>
      <c r="H354" s="430"/>
      <c r="I354" s="429">
        <f t="shared" si="2594"/>
        <v>0</v>
      </c>
      <c r="J354" s="431"/>
      <c r="K354" s="432"/>
      <c r="L354" s="432"/>
      <c r="M354" s="429">
        <f t="shared" si="2595"/>
        <v>0</v>
      </c>
      <c r="N354" s="430">
        <v>0.294289866351475</v>
      </c>
      <c r="O354" s="433">
        <f t="shared" si="2596"/>
        <v>0</v>
      </c>
      <c r="P354" s="434">
        <f t="shared" si="2597"/>
        <v>0</v>
      </c>
      <c r="Q354" s="435"/>
      <c r="R354" s="426">
        <v>4.0</v>
      </c>
      <c r="S354" s="427" t="s">
        <v>132</v>
      </c>
      <c r="T354" s="428" t="s">
        <v>121</v>
      </c>
      <c r="U354" s="428" t="s">
        <v>123</v>
      </c>
      <c r="V354" s="429">
        <f>ADHB!X354</f>
        <v>0</v>
      </c>
      <c r="W354" s="429"/>
      <c r="X354" s="429">
        <f t="shared" si="2598"/>
        <v>0</v>
      </c>
      <c r="Y354" s="430"/>
      <c r="Z354" s="429">
        <f t="shared" si="2599"/>
        <v>0</v>
      </c>
      <c r="AA354" s="431"/>
      <c r="AB354" s="432"/>
      <c r="AC354" s="432"/>
      <c r="AD354" s="429">
        <f t="shared" si="2600"/>
        <v>0</v>
      </c>
      <c r="AE354" s="430">
        <v>0.294289866351475</v>
      </c>
      <c r="AF354" s="433">
        <f t="shared" si="2601"/>
        <v>0</v>
      </c>
      <c r="AG354" s="434">
        <f t="shared" si="2602"/>
        <v>0</v>
      </c>
      <c r="AH354" s="435"/>
      <c r="AI354" s="426">
        <v>4.0</v>
      </c>
      <c r="AJ354" s="427" t="s">
        <v>132</v>
      </c>
      <c r="AK354" s="428" t="s">
        <v>121</v>
      </c>
      <c r="AL354" s="428" t="s">
        <v>123</v>
      </c>
      <c r="AM354" s="429">
        <f>ADHB!AO354</f>
        <v>0</v>
      </c>
      <c r="AN354" s="429"/>
      <c r="AO354" s="429">
        <f t="shared" si="2603"/>
        <v>0</v>
      </c>
      <c r="AP354" s="430"/>
      <c r="AQ354" s="429">
        <f t="shared" si="2604"/>
        <v>0</v>
      </c>
      <c r="AR354" s="431"/>
      <c r="AS354" s="432"/>
      <c r="AT354" s="432"/>
      <c r="AU354" s="429">
        <f t="shared" si="2605"/>
        <v>0</v>
      </c>
      <c r="AV354" s="430">
        <v>0.294289866351475</v>
      </c>
      <c r="AW354" s="433">
        <f t="shared" si="2606"/>
        <v>0</v>
      </c>
      <c r="AX354" s="434">
        <f t="shared" si="2607"/>
        <v>0</v>
      </c>
      <c r="AY354" s="435"/>
      <c r="AZ354" s="426">
        <v>4.0</v>
      </c>
      <c r="BA354" s="427" t="s">
        <v>132</v>
      </c>
      <c r="BB354" s="428" t="s">
        <v>121</v>
      </c>
      <c r="BC354" s="428" t="s">
        <v>123</v>
      </c>
      <c r="BD354" s="429">
        <f>ADHB!BF354</f>
        <v>0</v>
      </c>
      <c r="BE354" s="429"/>
      <c r="BF354" s="429">
        <f t="shared" si="2608"/>
        <v>0</v>
      </c>
      <c r="BG354" s="430"/>
      <c r="BH354" s="429">
        <f t="shared" si="2609"/>
        <v>0</v>
      </c>
      <c r="BI354" s="431"/>
      <c r="BJ354" s="432"/>
      <c r="BK354" s="432"/>
      <c r="BL354" s="429">
        <f t="shared" si="2610"/>
        <v>0</v>
      </c>
      <c r="BM354" s="430">
        <v>0.294289866351475</v>
      </c>
      <c r="BN354" s="433">
        <f t="shared" si="2611"/>
        <v>0</v>
      </c>
      <c r="BO354" s="434">
        <f t="shared" si="2612"/>
        <v>0</v>
      </c>
      <c r="BP354" s="435"/>
      <c r="BQ354" s="426">
        <v>4.0</v>
      </c>
      <c r="BR354" s="427" t="s">
        <v>132</v>
      </c>
      <c r="BS354" s="428" t="s">
        <v>121</v>
      </c>
      <c r="BT354" s="428" t="s">
        <v>123</v>
      </c>
      <c r="BU354" s="429">
        <f>ADHB!BW354</f>
        <v>0</v>
      </c>
      <c r="BV354" s="429"/>
      <c r="BW354" s="429">
        <f t="shared" si="2613"/>
        <v>0</v>
      </c>
      <c r="BX354" s="430"/>
      <c r="BY354" s="429">
        <f t="shared" si="2614"/>
        <v>0</v>
      </c>
      <c r="BZ354" s="431"/>
      <c r="CA354" s="432"/>
      <c r="CB354" s="432"/>
      <c r="CC354" s="429">
        <f t="shared" si="2615"/>
        <v>0</v>
      </c>
      <c r="CD354" s="430">
        <v>0.294289866351475</v>
      </c>
      <c r="CE354" s="433">
        <f t="shared" si="2616"/>
        <v>0</v>
      </c>
      <c r="CF354" s="434">
        <f t="shared" si="2617"/>
        <v>0</v>
      </c>
      <c r="CG354" s="435"/>
      <c r="CH354" s="426">
        <v>4.0</v>
      </c>
      <c r="CI354" s="427" t="s">
        <v>132</v>
      </c>
      <c r="CJ354" s="428" t="s">
        <v>121</v>
      </c>
      <c r="CK354" s="428" t="s">
        <v>123</v>
      </c>
      <c r="CL354" s="429">
        <f>ADHB!CN354</f>
        <v>0</v>
      </c>
      <c r="CM354" s="429"/>
      <c r="CN354" s="429">
        <f t="shared" si="2618"/>
        <v>0</v>
      </c>
      <c r="CO354" s="430"/>
      <c r="CP354" s="429">
        <f t="shared" si="2619"/>
        <v>0</v>
      </c>
      <c r="CQ354" s="431"/>
      <c r="CR354" s="432"/>
      <c r="CS354" s="432"/>
      <c r="CT354" s="429">
        <f t="shared" si="2620"/>
        <v>0</v>
      </c>
      <c r="CU354" s="430">
        <v>0.294289866351475</v>
      </c>
      <c r="CV354" s="433">
        <f t="shared" si="2621"/>
        <v>0</v>
      </c>
      <c r="CW354" s="434">
        <f t="shared" si="2622"/>
        <v>0</v>
      </c>
      <c r="CX354" s="435"/>
      <c r="CY354" s="426">
        <v>4.0</v>
      </c>
      <c r="CZ354" s="427" t="s">
        <v>132</v>
      </c>
      <c r="DA354" s="428" t="s">
        <v>121</v>
      </c>
      <c r="DB354" s="428" t="s">
        <v>123</v>
      </c>
      <c r="DC354" s="429">
        <f>ADHB!DE354</f>
        <v>0</v>
      </c>
      <c r="DD354" s="429"/>
      <c r="DE354" s="429">
        <f t="shared" si="2623"/>
        <v>0</v>
      </c>
      <c r="DF354" s="430"/>
      <c r="DG354" s="429">
        <f t="shared" si="2624"/>
        <v>0</v>
      </c>
      <c r="DH354" s="431"/>
      <c r="DI354" s="432"/>
      <c r="DJ354" s="432"/>
      <c r="DK354" s="429">
        <f t="shared" si="2625"/>
        <v>0</v>
      </c>
      <c r="DL354" s="430">
        <v>0.294289866351475</v>
      </c>
      <c r="DM354" s="433">
        <f t="shared" si="2626"/>
        <v>0</v>
      </c>
      <c r="DN354" s="434">
        <f t="shared" si="2627"/>
        <v>0</v>
      </c>
      <c r="DO354" s="435"/>
      <c r="DP354" s="426">
        <v>4.0</v>
      </c>
      <c r="DQ354" s="427" t="s">
        <v>132</v>
      </c>
      <c r="DR354" s="428" t="s">
        <v>121</v>
      </c>
      <c r="DS354" s="428" t="s">
        <v>123</v>
      </c>
      <c r="DT354" s="429">
        <f>ADHB!DV354</f>
        <v>0</v>
      </c>
      <c r="DU354" s="429"/>
      <c r="DV354" s="429">
        <f t="shared" si="2628"/>
        <v>0</v>
      </c>
      <c r="DW354" s="430"/>
      <c r="DX354" s="429">
        <f t="shared" si="2629"/>
        <v>0</v>
      </c>
      <c r="DY354" s="431"/>
      <c r="DZ354" s="432"/>
      <c r="EA354" s="432"/>
      <c r="EB354" s="429">
        <f t="shared" si="2630"/>
        <v>0</v>
      </c>
      <c r="EC354" s="430">
        <v>0.294289866351475</v>
      </c>
      <c r="ED354" s="433">
        <f t="shared" si="2631"/>
        <v>0</v>
      </c>
      <c r="EE354" s="434">
        <f t="shared" si="2632"/>
        <v>0</v>
      </c>
      <c r="EF354" s="435"/>
      <c r="EG354" s="426">
        <v>4.0</v>
      </c>
      <c r="EH354" s="427" t="s">
        <v>132</v>
      </c>
      <c r="EI354" s="428" t="s">
        <v>121</v>
      </c>
      <c r="EJ354" s="428" t="s">
        <v>123</v>
      </c>
      <c r="EK354" s="429">
        <f>ADHB!EM354</f>
        <v>0</v>
      </c>
      <c r="EL354" s="429"/>
      <c r="EM354" s="429">
        <f t="shared" si="2633"/>
        <v>0</v>
      </c>
      <c r="EN354" s="430"/>
      <c r="EO354" s="429">
        <f t="shared" si="2634"/>
        <v>0</v>
      </c>
      <c r="EP354" s="431"/>
      <c r="EQ354" s="432"/>
      <c r="ER354" s="432"/>
      <c r="ES354" s="429">
        <f t="shared" si="2635"/>
        <v>0</v>
      </c>
      <c r="ET354" s="430">
        <v>0.294289866351475</v>
      </c>
      <c r="EU354" s="433">
        <f t="shared" si="2636"/>
        <v>0</v>
      </c>
      <c r="EV354" s="434">
        <f t="shared" si="2637"/>
        <v>0</v>
      </c>
      <c r="EW354" s="435"/>
      <c r="EX354" s="426">
        <v>4.0</v>
      </c>
      <c r="EY354" s="427" t="s">
        <v>132</v>
      </c>
      <c r="EZ354" s="428" t="s">
        <v>121</v>
      </c>
      <c r="FA354" s="428" t="s">
        <v>123</v>
      </c>
      <c r="FB354" s="429">
        <f>ADHB!FD354</f>
        <v>0</v>
      </c>
      <c r="FC354" s="429"/>
      <c r="FD354" s="429">
        <f t="shared" si="2638"/>
        <v>0</v>
      </c>
      <c r="FE354" s="430"/>
      <c r="FF354" s="429">
        <f t="shared" si="2639"/>
        <v>0</v>
      </c>
      <c r="FG354" s="431"/>
      <c r="FH354" s="432"/>
      <c r="FI354" s="432"/>
      <c r="FJ354" s="429">
        <f t="shared" si="2640"/>
        <v>0</v>
      </c>
      <c r="FK354" s="430">
        <v>0.294289866351475</v>
      </c>
      <c r="FL354" s="433">
        <f t="shared" si="2641"/>
        <v>0</v>
      </c>
      <c r="FM354" s="434">
        <f t="shared" si="2642"/>
        <v>0</v>
      </c>
      <c r="FN354" s="435"/>
      <c r="FO354" s="426">
        <v>4.0</v>
      </c>
      <c r="FP354" s="427" t="s">
        <v>132</v>
      </c>
      <c r="FQ354" s="428" t="s">
        <v>121</v>
      </c>
      <c r="FR354" s="428" t="s">
        <v>123</v>
      </c>
      <c r="FS354" s="429">
        <f>ADHB!FU354</f>
        <v>0</v>
      </c>
      <c r="FT354" s="429"/>
      <c r="FU354" s="429">
        <f t="shared" si="2643"/>
        <v>0</v>
      </c>
      <c r="FV354" s="430"/>
      <c r="FW354" s="429">
        <f t="shared" si="2644"/>
        <v>0</v>
      </c>
      <c r="FX354" s="431"/>
      <c r="FY354" s="432"/>
      <c r="FZ354" s="432"/>
      <c r="GA354" s="429">
        <f t="shared" si="2645"/>
        <v>0</v>
      </c>
      <c r="GB354" s="430">
        <v>0.294289866351475</v>
      </c>
      <c r="GC354" s="433">
        <f t="shared" si="2646"/>
        <v>0</v>
      </c>
      <c r="GD354" s="434">
        <f t="shared" si="2647"/>
        <v>0</v>
      </c>
      <c r="GE354" s="435"/>
      <c r="GF354" s="426">
        <v>4.0</v>
      </c>
      <c r="GG354" s="427" t="s">
        <v>132</v>
      </c>
      <c r="GH354" s="428" t="s">
        <v>121</v>
      </c>
      <c r="GI354" s="428" t="s">
        <v>123</v>
      </c>
      <c r="GJ354" s="429">
        <f>ADHB!GL354</f>
        <v>0</v>
      </c>
      <c r="GK354" s="429"/>
      <c r="GL354" s="429">
        <f t="shared" si="2648"/>
        <v>0</v>
      </c>
      <c r="GM354" s="430"/>
      <c r="GN354" s="429">
        <f t="shared" si="2649"/>
        <v>0</v>
      </c>
      <c r="GO354" s="431"/>
      <c r="GP354" s="432"/>
      <c r="GQ354" s="432"/>
      <c r="GR354" s="429">
        <f t="shared" si="2650"/>
        <v>0</v>
      </c>
      <c r="GS354" s="430">
        <v>0.294289866351475</v>
      </c>
      <c r="GT354" s="433">
        <f t="shared" si="2651"/>
        <v>0</v>
      </c>
      <c r="GU354" s="434">
        <f t="shared" si="2652"/>
        <v>0</v>
      </c>
      <c r="GV354" s="435"/>
      <c r="GW354" s="426">
        <v>4.0</v>
      </c>
      <c r="GX354" s="427" t="s">
        <v>132</v>
      </c>
      <c r="GY354" s="428" t="s">
        <v>121</v>
      </c>
      <c r="GZ354" s="428" t="s">
        <v>123</v>
      </c>
      <c r="HA354" s="429">
        <f>ADHB!HC354</f>
        <v>0</v>
      </c>
      <c r="HB354" s="429"/>
      <c r="HC354" s="429">
        <f t="shared" si="2653"/>
        <v>0</v>
      </c>
      <c r="HD354" s="430"/>
      <c r="HE354" s="429">
        <f t="shared" si="2654"/>
        <v>0</v>
      </c>
      <c r="HF354" s="431"/>
      <c r="HG354" s="432"/>
      <c r="HH354" s="432"/>
      <c r="HI354" s="429">
        <f t="shared" si="2655"/>
        <v>0</v>
      </c>
      <c r="HJ354" s="430">
        <v>0.294289866351475</v>
      </c>
      <c r="HK354" s="433">
        <f t="shared" si="2656"/>
        <v>0</v>
      </c>
      <c r="HL354" s="434">
        <f t="shared" si="2657"/>
        <v>0</v>
      </c>
      <c r="HM354" s="435"/>
      <c r="HN354" s="426">
        <v>4.0</v>
      </c>
      <c r="HO354" s="427" t="s">
        <v>132</v>
      </c>
      <c r="HP354" s="428" t="s">
        <v>121</v>
      </c>
      <c r="HQ354" s="428" t="s">
        <v>123</v>
      </c>
      <c r="HR354" s="429">
        <f>ADHB!HT354</f>
        <v>0</v>
      </c>
      <c r="HS354" s="429"/>
      <c r="HT354" s="429">
        <f t="shared" si="2658"/>
        <v>0</v>
      </c>
      <c r="HU354" s="430"/>
      <c r="HV354" s="429">
        <f t="shared" si="2659"/>
        <v>0</v>
      </c>
      <c r="HW354" s="431"/>
      <c r="HX354" s="432"/>
      <c r="HY354" s="432"/>
      <c r="HZ354" s="429">
        <f t="shared" si="2660"/>
        <v>0</v>
      </c>
      <c r="IA354" s="430">
        <v>0.294289866351475</v>
      </c>
      <c r="IB354" s="433">
        <f t="shared" si="2661"/>
        <v>0</v>
      </c>
      <c r="IC354" s="434">
        <f t="shared" si="2662"/>
        <v>0</v>
      </c>
      <c r="ID354" s="435"/>
      <c r="IE354" s="426">
        <v>4.0</v>
      </c>
      <c r="IF354" s="427" t="s">
        <v>132</v>
      </c>
      <c r="IG354" s="428" t="s">
        <v>121</v>
      </c>
      <c r="IH354" s="428" t="s">
        <v>123</v>
      </c>
      <c r="II354" s="429">
        <f>ADHB!IK354</f>
        <v>0</v>
      </c>
      <c r="IJ354" s="429"/>
      <c r="IK354" s="429">
        <f t="shared" si="2663"/>
        <v>0</v>
      </c>
      <c r="IL354" s="430"/>
      <c r="IM354" s="429">
        <f t="shared" si="2664"/>
        <v>0</v>
      </c>
      <c r="IN354" s="431"/>
      <c r="IO354" s="432"/>
      <c r="IP354" s="432"/>
      <c r="IQ354" s="429">
        <f t="shared" si="2665"/>
        <v>0</v>
      </c>
      <c r="IR354" s="430">
        <v>0.294289866351475</v>
      </c>
      <c r="IS354" s="433">
        <f t="shared" si="2666"/>
        <v>0</v>
      </c>
      <c r="IT354" s="434">
        <f t="shared" si="2667"/>
        <v>0</v>
      </c>
      <c r="IU354" s="435"/>
      <c r="IV354" s="426">
        <v>4.0</v>
      </c>
      <c r="IW354" s="427" t="s">
        <v>132</v>
      </c>
      <c r="IX354" s="428" t="s">
        <v>121</v>
      </c>
      <c r="IY354" s="428" t="s">
        <v>123</v>
      </c>
      <c r="IZ354" s="429">
        <f>ADHB!JB354</f>
        <v>0</v>
      </c>
      <c r="JA354" s="429"/>
      <c r="JB354" s="429">
        <f t="shared" si="2668"/>
        <v>0</v>
      </c>
      <c r="JC354" s="430"/>
      <c r="JD354" s="429">
        <f t="shared" si="2669"/>
        <v>0</v>
      </c>
      <c r="JE354" s="431"/>
      <c r="JF354" s="432"/>
      <c r="JG354" s="432"/>
      <c r="JH354" s="429">
        <f t="shared" si="2670"/>
        <v>0</v>
      </c>
      <c r="JI354" s="430">
        <v>0.294289866351475</v>
      </c>
      <c r="JJ354" s="433">
        <f t="shared" si="2671"/>
        <v>0</v>
      </c>
      <c r="JK354" s="434">
        <f t="shared" si="2672"/>
        <v>0</v>
      </c>
      <c r="JL354" s="435"/>
      <c r="JM354" s="426">
        <v>4.0</v>
      </c>
      <c r="JN354" s="427" t="s">
        <v>132</v>
      </c>
      <c r="JO354" s="428" t="s">
        <v>121</v>
      </c>
      <c r="JP354" s="428" t="s">
        <v>123</v>
      </c>
      <c r="JQ354" s="429">
        <f>ADHB!JS354</f>
        <v>0</v>
      </c>
      <c r="JR354" s="429"/>
      <c r="JS354" s="429">
        <f t="shared" si="2673"/>
        <v>0</v>
      </c>
      <c r="JT354" s="430"/>
      <c r="JU354" s="429">
        <f t="shared" si="2674"/>
        <v>0</v>
      </c>
      <c r="JV354" s="431"/>
      <c r="JW354" s="432"/>
      <c r="JX354" s="432"/>
      <c r="JY354" s="429">
        <f t="shared" si="2675"/>
        <v>0</v>
      </c>
      <c r="JZ354" s="430">
        <v>0.294289866351475</v>
      </c>
      <c r="KA354" s="433">
        <f t="shared" si="2676"/>
        <v>0</v>
      </c>
      <c r="KB354" s="434">
        <f t="shared" si="2677"/>
        <v>0</v>
      </c>
      <c r="KC354" s="435"/>
      <c r="KD354" s="426">
        <v>4.0</v>
      </c>
      <c r="KE354" s="427" t="s">
        <v>132</v>
      </c>
      <c r="KF354" s="428" t="s">
        <v>121</v>
      </c>
      <c r="KG354" s="428" t="s">
        <v>123</v>
      </c>
      <c r="KH354" s="429">
        <f>ADHB!KJ354</f>
        <v>0</v>
      </c>
      <c r="KI354" s="429"/>
      <c r="KJ354" s="429">
        <f t="shared" si="2678"/>
        <v>0</v>
      </c>
      <c r="KK354" s="430"/>
      <c r="KL354" s="429">
        <f t="shared" si="2679"/>
        <v>0</v>
      </c>
      <c r="KM354" s="431"/>
      <c r="KN354" s="432"/>
      <c r="KO354" s="432"/>
      <c r="KP354" s="429">
        <f t="shared" si="2680"/>
        <v>0</v>
      </c>
      <c r="KQ354" s="430">
        <v>0.294289866351475</v>
      </c>
      <c r="KR354" s="433">
        <f t="shared" si="2681"/>
        <v>0</v>
      </c>
      <c r="KS354" s="434">
        <f t="shared" si="2682"/>
        <v>0</v>
      </c>
      <c r="KT354" s="435"/>
      <c r="KU354" s="436"/>
    </row>
    <row r="355" ht="15.75" customHeight="1">
      <c r="A355" s="426">
        <v>5.0</v>
      </c>
      <c r="B355" s="427" t="s">
        <v>132</v>
      </c>
      <c r="C355" s="428" t="s">
        <v>121</v>
      </c>
      <c r="D355" s="428" t="s">
        <v>123</v>
      </c>
      <c r="E355" s="429">
        <f>ADHB!G355</f>
        <v>0</v>
      </c>
      <c r="F355" s="429"/>
      <c r="G355" s="429">
        <f t="shared" si="2593"/>
        <v>0</v>
      </c>
      <c r="H355" s="430"/>
      <c r="I355" s="429">
        <f t="shared" si="2594"/>
        <v>0</v>
      </c>
      <c r="J355" s="431"/>
      <c r="K355" s="432"/>
      <c r="L355" s="432"/>
      <c r="M355" s="429">
        <f t="shared" si="2595"/>
        <v>0</v>
      </c>
      <c r="N355" s="430">
        <v>0.294289866351475</v>
      </c>
      <c r="O355" s="433">
        <f t="shared" si="2596"/>
        <v>0</v>
      </c>
      <c r="P355" s="434">
        <f t="shared" si="2597"/>
        <v>0</v>
      </c>
      <c r="Q355" s="435"/>
      <c r="R355" s="426">
        <v>5.0</v>
      </c>
      <c r="S355" s="427" t="s">
        <v>132</v>
      </c>
      <c r="T355" s="428" t="s">
        <v>121</v>
      </c>
      <c r="U355" s="428" t="s">
        <v>123</v>
      </c>
      <c r="V355" s="429">
        <f>ADHB!X355</f>
        <v>0</v>
      </c>
      <c r="W355" s="429"/>
      <c r="X355" s="429">
        <f t="shared" si="2598"/>
        <v>0</v>
      </c>
      <c r="Y355" s="430"/>
      <c r="Z355" s="429">
        <f t="shared" si="2599"/>
        <v>0</v>
      </c>
      <c r="AA355" s="431"/>
      <c r="AB355" s="432"/>
      <c r="AC355" s="432"/>
      <c r="AD355" s="429">
        <f t="shared" si="2600"/>
        <v>0</v>
      </c>
      <c r="AE355" s="430">
        <v>0.294289866351475</v>
      </c>
      <c r="AF355" s="433">
        <f t="shared" si="2601"/>
        <v>0</v>
      </c>
      <c r="AG355" s="434">
        <f t="shared" si="2602"/>
        <v>0</v>
      </c>
      <c r="AH355" s="435"/>
      <c r="AI355" s="426">
        <v>5.0</v>
      </c>
      <c r="AJ355" s="427" t="s">
        <v>132</v>
      </c>
      <c r="AK355" s="428" t="s">
        <v>121</v>
      </c>
      <c r="AL355" s="428" t="s">
        <v>123</v>
      </c>
      <c r="AM355" s="429">
        <f>ADHB!AO355</f>
        <v>0</v>
      </c>
      <c r="AN355" s="429"/>
      <c r="AO355" s="429">
        <f t="shared" si="2603"/>
        <v>0</v>
      </c>
      <c r="AP355" s="430"/>
      <c r="AQ355" s="429">
        <f t="shared" si="2604"/>
        <v>0</v>
      </c>
      <c r="AR355" s="431"/>
      <c r="AS355" s="432"/>
      <c r="AT355" s="432"/>
      <c r="AU355" s="429">
        <f t="shared" si="2605"/>
        <v>0</v>
      </c>
      <c r="AV355" s="430">
        <v>0.294289866351475</v>
      </c>
      <c r="AW355" s="433">
        <f t="shared" si="2606"/>
        <v>0</v>
      </c>
      <c r="AX355" s="434">
        <f t="shared" si="2607"/>
        <v>0</v>
      </c>
      <c r="AY355" s="435"/>
      <c r="AZ355" s="426">
        <v>5.0</v>
      </c>
      <c r="BA355" s="427" t="s">
        <v>132</v>
      </c>
      <c r="BB355" s="428" t="s">
        <v>121</v>
      </c>
      <c r="BC355" s="428" t="s">
        <v>123</v>
      </c>
      <c r="BD355" s="429">
        <f>ADHB!BF355</f>
        <v>0</v>
      </c>
      <c r="BE355" s="429"/>
      <c r="BF355" s="429">
        <f t="shared" si="2608"/>
        <v>0</v>
      </c>
      <c r="BG355" s="430"/>
      <c r="BH355" s="429">
        <f t="shared" si="2609"/>
        <v>0</v>
      </c>
      <c r="BI355" s="431"/>
      <c r="BJ355" s="432"/>
      <c r="BK355" s="432"/>
      <c r="BL355" s="429">
        <f t="shared" si="2610"/>
        <v>0</v>
      </c>
      <c r="BM355" s="430">
        <v>0.294289866351475</v>
      </c>
      <c r="BN355" s="433">
        <f t="shared" si="2611"/>
        <v>0</v>
      </c>
      <c r="BO355" s="434">
        <f t="shared" si="2612"/>
        <v>0</v>
      </c>
      <c r="BP355" s="435"/>
      <c r="BQ355" s="426">
        <v>5.0</v>
      </c>
      <c r="BR355" s="427" t="s">
        <v>132</v>
      </c>
      <c r="BS355" s="428" t="s">
        <v>121</v>
      </c>
      <c r="BT355" s="428" t="s">
        <v>123</v>
      </c>
      <c r="BU355" s="429">
        <f>ADHB!BW355</f>
        <v>0</v>
      </c>
      <c r="BV355" s="429"/>
      <c r="BW355" s="429">
        <f t="shared" si="2613"/>
        <v>0</v>
      </c>
      <c r="BX355" s="430"/>
      <c r="BY355" s="429">
        <f t="shared" si="2614"/>
        <v>0</v>
      </c>
      <c r="BZ355" s="431"/>
      <c r="CA355" s="432"/>
      <c r="CB355" s="432"/>
      <c r="CC355" s="429">
        <f t="shared" si="2615"/>
        <v>0</v>
      </c>
      <c r="CD355" s="430">
        <v>0.294289866351475</v>
      </c>
      <c r="CE355" s="433">
        <f t="shared" si="2616"/>
        <v>0</v>
      </c>
      <c r="CF355" s="434">
        <f t="shared" si="2617"/>
        <v>0</v>
      </c>
      <c r="CG355" s="435"/>
      <c r="CH355" s="426">
        <v>5.0</v>
      </c>
      <c r="CI355" s="427" t="s">
        <v>132</v>
      </c>
      <c r="CJ355" s="428" t="s">
        <v>121</v>
      </c>
      <c r="CK355" s="428" t="s">
        <v>123</v>
      </c>
      <c r="CL355" s="429">
        <f>ADHB!CN355</f>
        <v>0</v>
      </c>
      <c r="CM355" s="429"/>
      <c r="CN355" s="429">
        <f t="shared" si="2618"/>
        <v>0</v>
      </c>
      <c r="CO355" s="430"/>
      <c r="CP355" s="429">
        <f t="shared" si="2619"/>
        <v>0</v>
      </c>
      <c r="CQ355" s="431"/>
      <c r="CR355" s="432"/>
      <c r="CS355" s="432"/>
      <c r="CT355" s="429">
        <f t="shared" si="2620"/>
        <v>0</v>
      </c>
      <c r="CU355" s="430">
        <v>0.294289866351475</v>
      </c>
      <c r="CV355" s="433">
        <f t="shared" si="2621"/>
        <v>0</v>
      </c>
      <c r="CW355" s="434">
        <f t="shared" si="2622"/>
        <v>0</v>
      </c>
      <c r="CX355" s="435"/>
      <c r="CY355" s="426">
        <v>5.0</v>
      </c>
      <c r="CZ355" s="427" t="s">
        <v>132</v>
      </c>
      <c r="DA355" s="428" t="s">
        <v>121</v>
      </c>
      <c r="DB355" s="428" t="s">
        <v>123</v>
      </c>
      <c r="DC355" s="429">
        <f>ADHB!DE355</f>
        <v>0</v>
      </c>
      <c r="DD355" s="429"/>
      <c r="DE355" s="429">
        <f t="shared" si="2623"/>
        <v>0</v>
      </c>
      <c r="DF355" s="430"/>
      <c r="DG355" s="429">
        <f t="shared" si="2624"/>
        <v>0</v>
      </c>
      <c r="DH355" s="431"/>
      <c r="DI355" s="432"/>
      <c r="DJ355" s="432"/>
      <c r="DK355" s="429">
        <f t="shared" si="2625"/>
        <v>0</v>
      </c>
      <c r="DL355" s="430">
        <v>0.294289866351475</v>
      </c>
      <c r="DM355" s="433">
        <f t="shared" si="2626"/>
        <v>0</v>
      </c>
      <c r="DN355" s="434">
        <f t="shared" si="2627"/>
        <v>0</v>
      </c>
      <c r="DO355" s="435"/>
      <c r="DP355" s="426">
        <v>5.0</v>
      </c>
      <c r="DQ355" s="427" t="s">
        <v>132</v>
      </c>
      <c r="DR355" s="428" t="s">
        <v>121</v>
      </c>
      <c r="DS355" s="428" t="s">
        <v>123</v>
      </c>
      <c r="DT355" s="429">
        <f>ADHB!DV355</f>
        <v>0</v>
      </c>
      <c r="DU355" s="429"/>
      <c r="DV355" s="429">
        <f t="shared" si="2628"/>
        <v>0</v>
      </c>
      <c r="DW355" s="430"/>
      <c r="DX355" s="429">
        <f t="shared" si="2629"/>
        <v>0</v>
      </c>
      <c r="DY355" s="431"/>
      <c r="DZ355" s="432"/>
      <c r="EA355" s="432"/>
      <c r="EB355" s="429">
        <f t="shared" si="2630"/>
        <v>0</v>
      </c>
      <c r="EC355" s="430">
        <v>0.294289866351475</v>
      </c>
      <c r="ED355" s="433">
        <f t="shared" si="2631"/>
        <v>0</v>
      </c>
      <c r="EE355" s="434">
        <f t="shared" si="2632"/>
        <v>0</v>
      </c>
      <c r="EF355" s="435"/>
      <c r="EG355" s="426">
        <v>5.0</v>
      </c>
      <c r="EH355" s="427" t="s">
        <v>132</v>
      </c>
      <c r="EI355" s="428" t="s">
        <v>121</v>
      </c>
      <c r="EJ355" s="428" t="s">
        <v>123</v>
      </c>
      <c r="EK355" s="429">
        <f>ADHB!EM355</f>
        <v>0</v>
      </c>
      <c r="EL355" s="429"/>
      <c r="EM355" s="429">
        <f t="shared" si="2633"/>
        <v>0</v>
      </c>
      <c r="EN355" s="430"/>
      <c r="EO355" s="429">
        <f t="shared" si="2634"/>
        <v>0</v>
      </c>
      <c r="EP355" s="431"/>
      <c r="EQ355" s="432"/>
      <c r="ER355" s="432"/>
      <c r="ES355" s="429">
        <f t="shared" si="2635"/>
        <v>0</v>
      </c>
      <c r="ET355" s="430">
        <v>0.294289866351475</v>
      </c>
      <c r="EU355" s="433">
        <f t="shared" si="2636"/>
        <v>0</v>
      </c>
      <c r="EV355" s="434">
        <f t="shared" si="2637"/>
        <v>0</v>
      </c>
      <c r="EW355" s="435"/>
      <c r="EX355" s="426">
        <v>5.0</v>
      </c>
      <c r="EY355" s="427" t="s">
        <v>132</v>
      </c>
      <c r="EZ355" s="428" t="s">
        <v>121</v>
      </c>
      <c r="FA355" s="428" t="s">
        <v>123</v>
      </c>
      <c r="FB355" s="429">
        <f>ADHB!FD355</f>
        <v>0</v>
      </c>
      <c r="FC355" s="429"/>
      <c r="FD355" s="429">
        <f t="shared" si="2638"/>
        <v>0</v>
      </c>
      <c r="FE355" s="430"/>
      <c r="FF355" s="429">
        <f t="shared" si="2639"/>
        <v>0</v>
      </c>
      <c r="FG355" s="431"/>
      <c r="FH355" s="432"/>
      <c r="FI355" s="432"/>
      <c r="FJ355" s="429">
        <f t="shared" si="2640"/>
        <v>0</v>
      </c>
      <c r="FK355" s="430">
        <v>0.294289866351475</v>
      </c>
      <c r="FL355" s="433">
        <f t="shared" si="2641"/>
        <v>0</v>
      </c>
      <c r="FM355" s="434">
        <f t="shared" si="2642"/>
        <v>0</v>
      </c>
      <c r="FN355" s="435"/>
      <c r="FO355" s="426">
        <v>5.0</v>
      </c>
      <c r="FP355" s="427" t="s">
        <v>132</v>
      </c>
      <c r="FQ355" s="428" t="s">
        <v>121</v>
      </c>
      <c r="FR355" s="428" t="s">
        <v>123</v>
      </c>
      <c r="FS355" s="429">
        <f>ADHB!FU355</f>
        <v>0</v>
      </c>
      <c r="FT355" s="429"/>
      <c r="FU355" s="429">
        <f t="shared" si="2643"/>
        <v>0</v>
      </c>
      <c r="FV355" s="430"/>
      <c r="FW355" s="429">
        <f t="shared" si="2644"/>
        <v>0</v>
      </c>
      <c r="FX355" s="431"/>
      <c r="FY355" s="432"/>
      <c r="FZ355" s="432"/>
      <c r="GA355" s="429">
        <f t="shared" si="2645"/>
        <v>0</v>
      </c>
      <c r="GB355" s="430">
        <v>0.294289866351475</v>
      </c>
      <c r="GC355" s="433">
        <f t="shared" si="2646"/>
        <v>0</v>
      </c>
      <c r="GD355" s="434">
        <f t="shared" si="2647"/>
        <v>0</v>
      </c>
      <c r="GE355" s="435"/>
      <c r="GF355" s="426">
        <v>5.0</v>
      </c>
      <c r="GG355" s="427" t="s">
        <v>132</v>
      </c>
      <c r="GH355" s="428" t="s">
        <v>121</v>
      </c>
      <c r="GI355" s="428" t="s">
        <v>123</v>
      </c>
      <c r="GJ355" s="429">
        <f>ADHB!GL355</f>
        <v>0</v>
      </c>
      <c r="GK355" s="429"/>
      <c r="GL355" s="429">
        <f t="shared" si="2648"/>
        <v>0</v>
      </c>
      <c r="GM355" s="430"/>
      <c r="GN355" s="429">
        <f t="shared" si="2649"/>
        <v>0</v>
      </c>
      <c r="GO355" s="431"/>
      <c r="GP355" s="432"/>
      <c r="GQ355" s="432"/>
      <c r="GR355" s="429">
        <f t="shared" si="2650"/>
        <v>0</v>
      </c>
      <c r="GS355" s="430">
        <v>0.294289866351475</v>
      </c>
      <c r="GT355" s="433">
        <f t="shared" si="2651"/>
        <v>0</v>
      </c>
      <c r="GU355" s="434">
        <f t="shared" si="2652"/>
        <v>0</v>
      </c>
      <c r="GV355" s="435"/>
      <c r="GW355" s="426">
        <v>5.0</v>
      </c>
      <c r="GX355" s="427" t="s">
        <v>132</v>
      </c>
      <c r="GY355" s="428" t="s">
        <v>121</v>
      </c>
      <c r="GZ355" s="428" t="s">
        <v>123</v>
      </c>
      <c r="HA355" s="429">
        <f>ADHB!HC355</f>
        <v>0</v>
      </c>
      <c r="HB355" s="429"/>
      <c r="HC355" s="429">
        <f t="shared" si="2653"/>
        <v>0</v>
      </c>
      <c r="HD355" s="430"/>
      <c r="HE355" s="429">
        <f t="shared" si="2654"/>
        <v>0</v>
      </c>
      <c r="HF355" s="431"/>
      <c r="HG355" s="432"/>
      <c r="HH355" s="432"/>
      <c r="HI355" s="429">
        <f t="shared" si="2655"/>
        <v>0</v>
      </c>
      <c r="HJ355" s="430">
        <v>0.294289866351475</v>
      </c>
      <c r="HK355" s="433">
        <f t="shared" si="2656"/>
        <v>0</v>
      </c>
      <c r="HL355" s="434">
        <f t="shared" si="2657"/>
        <v>0</v>
      </c>
      <c r="HM355" s="435"/>
      <c r="HN355" s="426">
        <v>5.0</v>
      </c>
      <c r="HO355" s="427" t="s">
        <v>132</v>
      </c>
      <c r="HP355" s="428" t="s">
        <v>121</v>
      </c>
      <c r="HQ355" s="428" t="s">
        <v>123</v>
      </c>
      <c r="HR355" s="429">
        <f>ADHB!HT355</f>
        <v>0</v>
      </c>
      <c r="HS355" s="429"/>
      <c r="HT355" s="429">
        <f t="shared" si="2658"/>
        <v>0</v>
      </c>
      <c r="HU355" s="430"/>
      <c r="HV355" s="429">
        <f t="shared" si="2659"/>
        <v>0</v>
      </c>
      <c r="HW355" s="431"/>
      <c r="HX355" s="432"/>
      <c r="HY355" s="432"/>
      <c r="HZ355" s="429">
        <f t="shared" si="2660"/>
        <v>0</v>
      </c>
      <c r="IA355" s="430">
        <v>0.294289866351475</v>
      </c>
      <c r="IB355" s="433">
        <f t="shared" si="2661"/>
        <v>0</v>
      </c>
      <c r="IC355" s="434">
        <f t="shared" si="2662"/>
        <v>0</v>
      </c>
      <c r="ID355" s="435"/>
      <c r="IE355" s="426">
        <v>5.0</v>
      </c>
      <c r="IF355" s="427" t="s">
        <v>132</v>
      </c>
      <c r="IG355" s="428" t="s">
        <v>121</v>
      </c>
      <c r="IH355" s="428" t="s">
        <v>123</v>
      </c>
      <c r="II355" s="429">
        <f>ADHB!IK355</f>
        <v>0</v>
      </c>
      <c r="IJ355" s="429"/>
      <c r="IK355" s="429">
        <f t="shared" si="2663"/>
        <v>0</v>
      </c>
      <c r="IL355" s="430"/>
      <c r="IM355" s="429">
        <f t="shared" si="2664"/>
        <v>0</v>
      </c>
      <c r="IN355" s="431"/>
      <c r="IO355" s="432"/>
      <c r="IP355" s="432"/>
      <c r="IQ355" s="429">
        <f t="shared" si="2665"/>
        <v>0</v>
      </c>
      <c r="IR355" s="430">
        <v>0.294289866351475</v>
      </c>
      <c r="IS355" s="433">
        <f t="shared" si="2666"/>
        <v>0</v>
      </c>
      <c r="IT355" s="434">
        <f t="shared" si="2667"/>
        <v>0</v>
      </c>
      <c r="IU355" s="435"/>
      <c r="IV355" s="426">
        <v>5.0</v>
      </c>
      <c r="IW355" s="427" t="s">
        <v>132</v>
      </c>
      <c r="IX355" s="428" t="s">
        <v>121</v>
      </c>
      <c r="IY355" s="428" t="s">
        <v>123</v>
      </c>
      <c r="IZ355" s="429">
        <f>ADHB!JB355</f>
        <v>0</v>
      </c>
      <c r="JA355" s="429"/>
      <c r="JB355" s="429">
        <f t="shared" si="2668"/>
        <v>0</v>
      </c>
      <c r="JC355" s="430"/>
      <c r="JD355" s="429">
        <f t="shared" si="2669"/>
        <v>0</v>
      </c>
      <c r="JE355" s="431"/>
      <c r="JF355" s="432"/>
      <c r="JG355" s="432"/>
      <c r="JH355" s="429">
        <f t="shared" si="2670"/>
        <v>0</v>
      </c>
      <c r="JI355" s="430">
        <v>0.294289866351475</v>
      </c>
      <c r="JJ355" s="433">
        <f t="shared" si="2671"/>
        <v>0</v>
      </c>
      <c r="JK355" s="434">
        <f t="shared" si="2672"/>
        <v>0</v>
      </c>
      <c r="JL355" s="435"/>
      <c r="JM355" s="426">
        <v>5.0</v>
      </c>
      <c r="JN355" s="427" t="s">
        <v>132</v>
      </c>
      <c r="JO355" s="428" t="s">
        <v>121</v>
      </c>
      <c r="JP355" s="428" t="s">
        <v>123</v>
      </c>
      <c r="JQ355" s="429">
        <f>ADHB!JS355</f>
        <v>0</v>
      </c>
      <c r="JR355" s="429"/>
      <c r="JS355" s="429">
        <f t="shared" si="2673"/>
        <v>0</v>
      </c>
      <c r="JT355" s="430"/>
      <c r="JU355" s="429">
        <f t="shared" si="2674"/>
        <v>0</v>
      </c>
      <c r="JV355" s="431"/>
      <c r="JW355" s="432"/>
      <c r="JX355" s="432"/>
      <c r="JY355" s="429">
        <f t="shared" si="2675"/>
        <v>0</v>
      </c>
      <c r="JZ355" s="430">
        <v>0.294289866351475</v>
      </c>
      <c r="KA355" s="433">
        <f t="shared" si="2676"/>
        <v>0</v>
      </c>
      <c r="KB355" s="434">
        <f t="shared" si="2677"/>
        <v>0</v>
      </c>
      <c r="KC355" s="435"/>
      <c r="KD355" s="426">
        <v>5.0</v>
      </c>
      <c r="KE355" s="427" t="s">
        <v>132</v>
      </c>
      <c r="KF355" s="428" t="s">
        <v>121</v>
      </c>
      <c r="KG355" s="428" t="s">
        <v>123</v>
      </c>
      <c r="KH355" s="429">
        <f>ADHB!KJ355</f>
        <v>0</v>
      </c>
      <c r="KI355" s="429"/>
      <c r="KJ355" s="429">
        <f t="shared" si="2678"/>
        <v>0</v>
      </c>
      <c r="KK355" s="430"/>
      <c r="KL355" s="429">
        <f t="shared" si="2679"/>
        <v>0</v>
      </c>
      <c r="KM355" s="431"/>
      <c r="KN355" s="432"/>
      <c r="KO355" s="432"/>
      <c r="KP355" s="429">
        <f t="shared" si="2680"/>
        <v>0</v>
      </c>
      <c r="KQ355" s="430">
        <v>0.294289866351475</v>
      </c>
      <c r="KR355" s="433">
        <f t="shared" si="2681"/>
        <v>0</v>
      </c>
      <c r="KS355" s="434">
        <f t="shared" si="2682"/>
        <v>0</v>
      </c>
      <c r="KT355" s="435"/>
      <c r="KU355" s="436"/>
    </row>
    <row r="356" ht="15.75" customHeight="1">
      <c r="A356" s="426">
        <v>6.0</v>
      </c>
      <c r="B356" s="427" t="s">
        <v>132</v>
      </c>
      <c r="C356" s="428" t="s">
        <v>121</v>
      </c>
      <c r="D356" s="428" t="s">
        <v>123</v>
      </c>
      <c r="E356" s="429">
        <f>ADHB!G356</f>
        <v>0</v>
      </c>
      <c r="F356" s="429"/>
      <c r="G356" s="429">
        <f t="shared" si="2593"/>
        <v>0</v>
      </c>
      <c r="H356" s="430"/>
      <c r="I356" s="429">
        <f t="shared" si="2594"/>
        <v>0</v>
      </c>
      <c r="J356" s="431"/>
      <c r="K356" s="432"/>
      <c r="L356" s="432"/>
      <c r="M356" s="429">
        <f t="shared" si="2595"/>
        <v>0</v>
      </c>
      <c r="N356" s="430">
        <v>0.294289866351475</v>
      </c>
      <c r="O356" s="433">
        <f t="shared" si="2596"/>
        <v>0</v>
      </c>
      <c r="P356" s="434">
        <f t="shared" si="2597"/>
        <v>0</v>
      </c>
      <c r="Q356" s="435"/>
      <c r="R356" s="426">
        <v>6.0</v>
      </c>
      <c r="S356" s="427" t="s">
        <v>132</v>
      </c>
      <c r="T356" s="428" t="s">
        <v>121</v>
      </c>
      <c r="U356" s="428" t="s">
        <v>123</v>
      </c>
      <c r="V356" s="429">
        <f>ADHB!X356</f>
        <v>0</v>
      </c>
      <c r="W356" s="429"/>
      <c r="X356" s="429">
        <f t="shared" si="2598"/>
        <v>0</v>
      </c>
      <c r="Y356" s="430"/>
      <c r="Z356" s="429">
        <f t="shared" si="2599"/>
        <v>0</v>
      </c>
      <c r="AA356" s="431"/>
      <c r="AB356" s="432"/>
      <c r="AC356" s="432"/>
      <c r="AD356" s="429">
        <f t="shared" si="2600"/>
        <v>0</v>
      </c>
      <c r="AE356" s="430">
        <v>0.294289866351475</v>
      </c>
      <c r="AF356" s="433">
        <f t="shared" si="2601"/>
        <v>0</v>
      </c>
      <c r="AG356" s="434">
        <f t="shared" si="2602"/>
        <v>0</v>
      </c>
      <c r="AH356" s="435"/>
      <c r="AI356" s="426">
        <v>6.0</v>
      </c>
      <c r="AJ356" s="427" t="s">
        <v>132</v>
      </c>
      <c r="AK356" s="428" t="s">
        <v>121</v>
      </c>
      <c r="AL356" s="428" t="s">
        <v>123</v>
      </c>
      <c r="AM356" s="429">
        <f>ADHB!AO356</f>
        <v>0</v>
      </c>
      <c r="AN356" s="429"/>
      <c r="AO356" s="429">
        <f t="shared" si="2603"/>
        <v>0</v>
      </c>
      <c r="AP356" s="430"/>
      <c r="AQ356" s="429">
        <f t="shared" si="2604"/>
        <v>0</v>
      </c>
      <c r="AR356" s="431"/>
      <c r="AS356" s="432"/>
      <c r="AT356" s="432"/>
      <c r="AU356" s="429">
        <f t="shared" si="2605"/>
        <v>0</v>
      </c>
      <c r="AV356" s="430">
        <v>0.294289866351475</v>
      </c>
      <c r="AW356" s="433">
        <f t="shared" si="2606"/>
        <v>0</v>
      </c>
      <c r="AX356" s="434">
        <f t="shared" si="2607"/>
        <v>0</v>
      </c>
      <c r="AY356" s="435"/>
      <c r="AZ356" s="426">
        <v>6.0</v>
      </c>
      <c r="BA356" s="427" t="s">
        <v>132</v>
      </c>
      <c r="BB356" s="428" t="s">
        <v>121</v>
      </c>
      <c r="BC356" s="428" t="s">
        <v>123</v>
      </c>
      <c r="BD356" s="429">
        <f>ADHB!BF356</f>
        <v>0</v>
      </c>
      <c r="BE356" s="429"/>
      <c r="BF356" s="429">
        <f t="shared" si="2608"/>
        <v>0</v>
      </c>
      <c r="BG356" s="430"/>
      <c r="BH356" s="429">
        <f t="shared" si="2609"/>
        <v>0</v>
      </c>
      <c r="BI356" s="431"/>
      <c r="BJ356" s="432"/>
      <c r="BK356" s="432"/>
      <c r="BL356" s="429">
        <f t="shared" si="2610"/>
        <v>0</v>
      </c>
      <c r="BM356" s="430">
        <v>0.294289866351475</v>
      </c>
      <c r="BN356" s="433">
        <f t="shared" si="2611"/>
        <v>0</v>
      </c>
      <c r="BO356" s="434">
        <f t="shared" si="2612"/>
        <v>0</v>
      </c>
      <c r="BP356" s="435"/>
      <c r="BQ356" s="426">
        <v>6.0</v>
      </c>
      <c r="BR356" s="427" t="s">
        <v>132</v>
      </c>
      <c r="BS356" s="428" t="s">
        <v>121</v>
      </c>
      <c r="BT356" s="428" t="s">
        <v>123</v>
      </c>
      <c r="BU356" s="429">
        <f>ADHB!BW356</f>
        <v>0</v>
      </c>
      <c r="BV356" s="429"/>
      <c r="BW356" s="429">
        <f t="shared" si="2613"/>
        <v>0</v>
      </c>
      <c r="BX356" s="430"/>
      <c r="BY356" s="429">
        <f t="shared" si="2614"/>
        <v>0</v>
      </c>
      <c r="BZ356" s="431"/>
      <c r="CA356" s="432"/>
      <c r="CB356" s="432"/>
      <c r="CC356" s="429">
        <f t="shared" si="2615"/>
        <v>0</v>
      </c>
      <c r="CD356" s="430">
        <v>0.294289866351475</v>
      </c>
      <c r="CE356" s="433">
        <f t="shared" si="2616"/>
        <v>0</v>
      </c>
      <c r="CF356" s="434">
        <f t="shared" si="2617"/>
        <v>0</v>
      </c>
      <c r="CG356" s="435"/>
      <c r="CH356" s="426">
        <v>6.0</v>
      </c>
      <c r="CI356" s="427" t="s">
        <v>132</v>
      </c>
      <c r="CJ356" s="428" t="s">
        <v>121</v>
      </c>
      <c r="CK356" s="428" t="s">
        <v>123</v>
      </c>
      <c r="CL356" s="429">
        <f>ADHB!CN356</f>
        <v>0</v>
      </c>
      <c r="CM356" s="429"/>
      <c r="CN356" s="429">
        <f t="shared" si="2618"/>
        <v>0</v>
      </c>
      <c r="CO356" s="430"/>
      <c r="CP356" s="429">
        <f t="shared" si="2619"/>
        <v>0</v>
      </c>
      <c r="CQ356" s="431"/>
      <c r="CR356" s="432"/>
      <c r="CS356" s="432"/>
      <c r="CT356" s="429">
        <f t="shared" si="2620"/>
        <v>0</v>
      </c>
      <c r="CU356" s="430">
        <v>0.294289866351475</v>
      </c>
      <c r="CV356" s="433">
        <f t="shared" si="2621"/>
        <v>0</v>
      </c>
      <c r="CW356" s="434">
        <f t="shared" si="2622"/>
        <v>0</v>
      </c>
      <c r="CX356" s="435"/>
      <c r="CY356" s="426">
        <v>6.0</v>
      </c>
      <c r="CZ356" s="427" t="s">
        <v>132</v>
      </c>
      <c r="DA356" s="428" t="s">
        <v>121</v>
      </c>
      <c r="DB356" s="428" t="s">
        <v>123</v>
      </c>
      <c r="DC356" s="429">
        <f>ADHB!DE356</f>
        <v>0</v>
      </c>
      <c r="DD356" s="429"/>
      <c r="DE356" s="429">
        <f t="shared" si="2623"/>
        <v>0</v>
      </c>
      <c r="DF356" s="430"/>
      <c r="DG356" s="429">
        <f t="shared" si="2624"/>
        <v>0</v>
      </c>
      <c r="DH356" s="431"/>
      <c r="DI356" s="432"/>
      <c r="DJ356" s="432"/>
      <c r="DK356" s="429">
        <f t="shared" si="2625"/>
        <v>0</v>
      </c>
      <c r="DL356" s="430">
        <v>0.294289866351475</v>
      </c>
      <c r="DM356" s="433">
        <f t="shared" si="2626"/>
        <v>0</v>
      </c>
      <c r="DN356" s="434">
        <f t="shared" si="2627"/>
        <v>0</v>
      </c>
      <c r="DO356" s="435"/>
      <c r="DP356" s="426">
        <v>6.0</v>
      </c>
      <c r="DQ356" s="427" t="s">
        <v>132</v>
      </c>
      <c r="DR356" s="428" t="s">
        <v>121</v>
      </c>
      <c r="DS356" s="428" t="s">
        <v>123</v>
      </c>
      <c r="DT356" s="429">
        <f>ADHB!DV356</f>
        <v>0</v>
      </c>
      <c r="DU356" s="429"/>
      <c r="DV356" s="429">
        <f t="shared" si="2628"/>
        <v>0</v>
      </c>
      <c r="DW356" s="430"/>
      <c r="DX356" s="429">
        <f t="shared" si="2629"/>
        <v>0</v>
      </c>
      <c r="DY356" s="431"/>
      <c r="DZ356" s="432"/>
      <c r="EA356" s="432"/>
      <c r="EB356" s="429">
        <f t="shared" si="2630"/>
        <v>0</v>
      </c>
      <c r="EC356" s="430">
        <v>0.294289866351475</v>
      </c>
      <c r="ED356" s="433">
        <f t="shared" si="2631"/>
        <v>0</v>
      </c>
      <c r="EE356" s="434">
        <f t="shared" si="2632"/>
        <v>0</v>
      </c>
      <c r="EF356" s="435"/>
      <c r="EG356" s="426">
        <v>6.0</v>
      </c>
      <c r="EH356" s="427" t="s">
        <v>132</v>
      </c>
      <c r="EI356" s="428" t="s">
        <v>121</v>
      </c>
      <c r="EJ356" s="428" t="s">
        <v>123</v>
      </c>
      <c r="EK356" s="429">
        <f>ADHB!EM356</f>
        <v>0</v>
      </c>
      <c r="EL356" s="429"/>
      <c r="EM356" s="429">
        <f t="shared" si="2633"/>
        <v>0</v>
      </c>
      <c r="EN356" s="430"/>
      <c r="EO356" s="429">
        <f t="shared" si="2634"/>
        <v>0</v>
      </c>
      <c r="EP356" s="431"/>
      <c r="EQ356" s="432"/>
      <c r="ER356" s="432"/>
      <c r="ES356" s="429">
        <f t="shared" si="2635"/>
        <v>0</v>
      </c>
      <c r="ET356" s="430">
        <v>0.294289866351475</v>
      </c>
      <c r="EU356" s="433">
        <f t="shared" si="2636"/>
        <v>0</v>
      </c>
      <c r="EV356" s="434">
        <f t="shared" si="2637"/>
        <v>0</v>
      </c>
      <c r="EW356" s="435"/>
      <c r="EX356" s="426">
        <v>6.0</v>
      </c>
      <c r="EY356" s="427" t="s">
        <v>132</v>
      </c>
      <c r="EZ356" s="428" t="s">
        <v>121</v>
      </c>
      <c r="FA356" s="428" t="s">
        <v>123</v>
      </c>
      <c r="FB356" s="429">
        <f>ADHB!FD356</f>
        <v>0</v>
      </c>
      <c r="FC356" s="429"/>
      <c r="FD356" s="429">
        <f t="shared" si="2638"/>
        <v>0</v>
      </c>
      <c r="FE356" s="430"/>
      <c r="FF356" s="429">
        <f t="shared" si="2639"/>
        <v>0</v>
      </c>
      <c r="FG356" s="431"/>
      <c r="FH356" s="432"/>
      <c r="FI356" s="432"/>
      <c r="FJ356" s="429">
        <f t="shared" si="2640"/>
        <v>0</v>
      </c>
      <c r="FK356" s="430">
        <v>0.294289866351475</v>
      </c>
      <c r="FL356" s="433">
        <f t="shared" si="2641"/>
        <v>0</v>
      </c>
      <c r="FM356" s="434">
        <f t="shared" si="2642"/>
        <v>0</v>
      </c>
      <c r="FN356" s="435"/>
      <c r="FO356" s="426">
        <v>6.0</v>
      </c>
      <c r="FP356" s="427" t="s">
        <v>132</v>
      </c>
      <c r="FQ356" s="428" t="s">
        <v>121</v>
      </c>
      <c r="FR356" s="428" t="s">
        <v>123</v>
      </c>
      <c r="FS356" s="429">
        <f>ADHB!FU356</f>
        <v>0</v>
      </c>
      <c r="FT356" s="429"/>
      <c r="FU356" s="429">
        <f t="shared" si="2643"/>
        <v>0</v>
      </c>
      <c r="FV356" s="430"/>
      <c r="FW356" s="429">
        <f t="shared" si="2644"/>
        <v>0</v>
      </c>
      <c r="FX356" s="431"/>
      <c r="FY356" s="432"/>
      <c r="FZ356" s="432"/>
      <c r="GA356" s="429">
        <f t="shared" si="2645"/>
        <v>0</v>
      </c>
      <c r="GB356" s="430">
        <v>0.294289866351475</v>
      </c>
      <c r="GC356" s="433">
        <f t="shared" si="2646"/>
        <v>0</v>
      </c>
      <c r="GD356" s="434">
        <f t="shared" si="2647"/>
        <v>0</v>
      </c>
      <c r="GE356" s="435"/>
      <c r="GF356" s="426">
        <v>6.0</v>
      </c>
      <c r="GG356" s="427" t="s">
        <v>132</v>
      </c>
      <c r="GH356" s="428" t="s">
        <v>121</v>
      </c>
      <c r="GI356" s="428" t="s">
        <v>123</v>
      </c>
      <c r="GJ356" s="429">
        <f>ADHB!GL356</f>
        <v>0</v>
      </c>
      <c r="GK356" s="429"/>
      <c r="GL356" s="429">
        <f t="shared" si="2648"/>
        <v>0</v>
      </c>
      <c r="GM356" s="430"/>
      <c r="GN356" s="429">
        <f t="shared" si="2649"/>
        <v>0</v>
      </c>
      <c r="GO356" s="431"/>
      <c r="GP356" s="432"/>
      <c r="GQ356" s="432"/>
      <c r="GR356" s="429">
        <f t="shared" si="2650"/>
        <v>0</v>
      </c>
      <c r="GS356" s="430">
        <v>0.294289866351475</v>
      </c>
      <c r="GT356" s="433">
        <f t="shared" si="2651"/>
        <v>0</v>
      </c>
      <c r="GU356" s="434">
        <f t="shared" si="2652"/>
        <v>0</v>
      </c>
      <c r="GV356" s="435"/>
      <c r="GW356" s="426">
        <v>6.0</v>
      </c>
      <c r="GX356" s="427" t="s">
        <v>132</v>
      </c>
      <c r="GY356" s="428" t="s">
        <v>121</v>
      </c>
      <c r="GZ356" s="428" t="s">
        <v>123</v>
      </c>
      <c r="HA356" s="429">
        <f>ADHB!HC356</f>
        <v>0</v>
      </c>
      <c r="HB356" s="429"/>
      <c r="HC356" s="429">
        <f t="shared" si="2653"/>
        <v>0</v>
      </c>
      <c r="HD356" s="430"/>
      <c r="HE356" s="429">
        <f t="shared" si="2654"/>
        <v>0</v>
      </c>
      <c r="HF356" s="431"/>
      <c r="HG356" s="432"/>
      <c r="HH356" s="432"/>
      <c r="HI356" s="429">
        <f t="shared" si="2655"/>
        <v>0</v>
      </c>
      <c r="HJ356" s="430">
        <v>0.294289866351475</v>
      </c>
      <c r="HK356" s="433">
        <f t="shared" si="2656"/>
        <v>0</v>
      </c>
      <c r="HL356" s="434">
        <f t="shared" si="2657"/>
        <v>0</v>
      </c>
      <c r="HM356" s="435"/>
      <c r="HN356" s="426">
        <v>6.0</v>
      </c>
      <c r="HO356" s="427" t="s">
        <v>132</v>
      </c>
      <c r="HP356" s="428" t="s">
        <v>121</v>
      </c>
      <c r="HQ356" s="428" t="s">
        <v>123</v>
      </c>
      <c r="HR356" s="429">
        <f>ADHB!HT356</f>
        <v>0</v>
      </c>
      <c r="HS356" s="429"/>
      <c r="HT356" s="429">
        <f t="shared" si="2658"/>
        <v>0</v>
      </c>
      <c r="HU356" s="430"/>
      <c r="HV356" s="429">
        <f t="shared" si="2659"/>
        <v>0</v>
      </c>
      <c r="HW356" s="431"/>
      <c r="HX356" s="432"/>
      <c r="HY356" s="432"/>
      <c r="HZ356" s="429">
        <f t="shared" si="2660"/>
        <v>0</v>
      </c>
      <c r="IA356" s="430">
        <v>0.294289866351475</v>
      </c>
      <c r="IB356" s="433">
        <f t="shared" si="2661"/>
        <v>0</v>
      </c>
      <c r="IC356" s="434">
        <f t="shared" si="2662"/>
        <v>0</v>
      </c>
      <c r="ID356" s="435"/>
      <c r="IE356" s="426">
        <v>6.0</v>
      </c>
      <c r="IF356" s="427" t="s">
        <v>132</v>
      </c>
      <c r="IG356" s="428" t="s">
        <v>121</v>
      </c>
      <c r="IH356" s="428" t="s">
        <v>123</v>
      </c>
      <c r="II356" s="429">
        <f>ADHB!IK356</f>
        <v>0</v>
      </c>
      <c r="IJ356" s="429"/>
      <c r="IK356" s="429">
        <f t="shared" si="2663"/>
        <v>0</v>
      </c>
      <c r="IL356" s="430"/>
      <c r="IM356" s="429">
        <f t="shared" si="2664"/>
        <v>0</v>
      </c>
      <c r="IN356" s="431"/>
      <c r="IO356" s="432"/>
      <c r="IP356" s="432"/>
      <c r="IQ356" s="429">
        <f t="shared" si="2665"/>
        <v>0</v>
      </c>
      <c r="IR356" s="430">
        <v>0.294289866351475</v>
      </c>
      <c r="IS356" s="433">
        <f t="shared" si="2666"/>
        <v>0</v>
      </c>
      <c r="IT356" s="434">
        <f t="shared" si="2667"/>
        <v>0</v>
      </c>
      <c r="IU356" s="435"/>
      <c r="IV356" s="426">
        <v>6.0</v>
      </c>
      <c r="IW356" s="427" t="s">
        <v>132</v>
      </c>
      <c r="IX356" s="428" t="s">
        <v>121</v>
      </c>
      <c r="IY356" s="428" t="s">
        <v>123</v>
      </c>
      <c r="IZ356" s="429">
        <f>ADHB!JB356</f>
        <v>0</v>
      </c>
      <c r="JA356" s="429"/>
      <c r="JB356" s="429">
        <f t="shared" si="2668"/>
        <v>0</v>
      </c>
      <c r="JC356" s="430"/>
      <c r="JD356" s="429">
        <f t="shared" si="2669"/>
        <v>0</v>
      </c>
      <c r="JE356" s="431"/>
      <c r="JF356" s="432"/>
      <c r="JG356" s="432"/>
      <c r="JH356" s="429">
        <f t="shared" si="2670"/>
        <v>0</v>
      </c>
      <c r="JI356" s="430">
        <v>0.294289866351475</v>
      </c>
      <c r="JJ356" s="433">
        <f t="shared" si="2671"/>
        <v>0</v>
      </c>
      <c r="JK356" s="434">
        <f t="shared" si="2672"/>
        <v>0</v>
      </c>
      <c r="JL356" s="435"/>
      <c r="JM356" s="426">
        <v>6.0</v>
      </c>
      <c r="JN356" s="427" t="s">
        <v>132</v>
      </c>
      <c r="JO356" s="428" t="s">
        <v>121</v>
      </c>
      <c r="JP356" s="428" t="s">
        <v>123</v>
      </c>
      <c r="JQ356" s="429">
        <f>ADHB!JS356</f>
        <v>0</v>
      </c>
      <c r="JR356" s="429"/>
      <c r="JS356" s="429">
        <f t="shared" si="2673"/>
        <v>0</v>
      </c>
      <c r="JT356" s="430"/>
      <c r="JU356" s="429">
        <f t="shared" si="2674"/>
        <v>0</v>
      </c>
      <c r="JV356" s="431"/>
      <c r="JW356" s="432"/>
      <c r="JX356" s="432"/>
      <c r="JY356" s="429">
        <f t="shared" si="2675"/>
        <v>0</v>
      </c>
      <c r="JZ356" s="430">
        <v>0.294289866351475</v>
      </c>
      <c r="KA356" s="433">
        <f t="shared" si="2676"/>
        <v>0</v>
      </c>
      <c r="KB356" s="434">
        <f t="shared" si="2677"/>
        <v>0</v>
      </c>
      <c r="KC356" s="435"/>
      <c r="KD356" s="426">
        <v>6.0</v>
      </c>
      <c r="KE356" s="427" t="s">
        <v>132</v>
      </c>
      <c r="KF356" s="428" t="s">
        <v>121</v>
      </c>
      <c r="KG356" s="428" t="s">
        <v>123</v>
      </c>
      <c r="KH356" s="429">
        <f>ADHB!KJ356</f>
        <v>0</v>
      </c>
      <c r="KI356" s="429"/>
      <c r="KJ356" s="429">
        <f t="shared" si="2678"/>
        <v>0</v>
      </c>
      <c r="KK356" s="430"/>
      <c r="KL356" s="429">
        <f t="shared" si="2679"/>
        <v>0</v>
      </c>
      <c r="KM356" s="431"/>
      <c r="KN356" s="432"/>
      <c r="KO356" s="432"/>
      <c r="KP356" s="429">
        <f t="shared" si="2680"/>
        <v>0</v>
      </c>
      <c r="KQ356" s="430">
        <v>0.294289866351475</v>
      </c>
      <c r="KR356" s="433">
        <f t="shared" si="2681"/>
        <v>0</v>
      </c>
      <c r="KS356" s="434">
        <f t="shared" si="2682"/>
        <v>0</v>
      </c>
      <c r="KT356" s="435"/>
      <c r="KU356" s="436"/>
    </row>
    <row r="357" ht="15.75" customHeight="1">
      <c r="A357" s="438"/>
      <c r="B357" s="439" t="s">
        <v>150</v>
      </c>
      <c r="C357" s="440"/>
      <c r="D357" s="440"/>
      <c r="E357" s="441"/>
      <c r="F357" s="441"/>
      <c r="G357" s="441"/>
      <c r="H357" s="442"/>
      <c r="I357" s="441"/>
      <c r="J357" s="442"/>
      <c r="K357" s="441"/>
      <c r="L357" s="441"/>
      <c r="M357" s="441"/>
      <c r="N357" s="442"/>
      <c r="O357" s="443"/>
      <c r="P357" s="444"/>
      <c r="Q357" s="424"/>
      <c r="R357" s="438"/>
      <c r="S357" s="439" t="s">
        <v>150</v>
      </c>
      <c r="T357" s="440"/>
      <c r="U357" s="440"/>
      <c r="V357" s="441"/>
      <c r="W357" s="441"/>
      <c r="X357" s="441"/>
      <c r="Y357" s="442"/>
      <c r="Z357" s="441"/>
      <c r="AA357" s="442"/>
      <c r="AB357" s="441"/>
      <c r="AC357" s="441"/>
      <c r="AD357" s="441"/>
      <c r="AE357" s="442"/>
      <c r="AF357" s="443"/>
      <c r="AG357" s="444"/>
      <c r="AH357" s="424"/>
      <c r="AI357" s="438"/>
      <c r="AJ357" s="439" t="s">
        <v>150</v>
      </c>
      <c r="AK357" s="440"/>
      <c r="AL357" s="440"/>
      <c r="AM357" s="441"/>
      <c r="AN357" s="441"/>
      <c r="AO357" s="441"/>
      <c r="AP357" s="442"/>
      <c r="AQ357" s="441"/>
      <c r="AR357" s="442"/>
      <c r="AS357" s="441"/>
      <c r="AT357" s="441"/>
      <c r="AU357" s="441"/>
      <c r="AV357" s="442"/>
      <c r="AW357" s="443"/>
      <c r="AX357" s="444"/>
      <c r="AY357" s="424"/>
      <c r="AZ357" s="438"/>
      <c r="BA357" s="439" t="s">
        <v>150</v>
      </c>
      <c r="BB357" s="440"/>
      <c r="BC357" s="440"/>
      <c r="BD357" s="441"/>
      <c r="BE357" s="441"/>
      <c r="BF357" s="441"/>
      <c r="BG357" s="442"/>
      <c r="BH357" s="441"/>
      <c r="BI357" s="442"/>
      <c r="BJ357" s="441"/>
      <c r="BK357" s="441"/>
      <c r="BL357" s="441"/>
      <c r="BM357" s="442"/>
      <c r="BN357" s="443"/>
      <c r="BO357" s="444"/>
      <c r="BP357" s="424"/>
      <c r="BQ357" s="438"/>
      <c r="BR357" s="439" t="s">
        <v>150</v>
      </c>
      <c r="BS357" s="440"/>
      <c r="BT357" s="440"/>
      <c r="BU357" s="441"/>
      <c r="BV357" s="441"/>
      <c r="BW357" s="441"/>
      <c r="BX357" s="442"/>
      <c r="BY357" s="441"/>
      <c r="BZ357" s="442"/>
      <c r="CA357" s="441"/>
      <c r="CB357" s="441"/>
      <c r="CC357" s="441"/>
      <c r="CD357" s="442"/>
      <c r="CE357" s="443"/>
      <c r="CF357" s="444"/>
      <c r="CG357" s="424"/>
      <c r="CH357" s="438"/>
      <c r="CI357" s="439" t="s">
        <v>150</v>
      </c>
      <c r="CJ357" s="440"/>
      <c r="CK357" s="440"/>
      <c r="CL357" s="441"/>
      <c r="CM357" s="441"/>
      <c r="CN357" s="441"/>
      <c r="CO357" s="442"/>
      <c r="CP357" s="441"/>
      <c r="CQ357" s="442"/>
      <c r="CR357" s="441"/>
      <c r="CS357" s="441"/>
      <c r="CT357" s="441"/>
      <c r="CU357" s="442"/>
      <c r="CV357" s="443"/>
      <c r="CW357" s="444"/>
      <c r="CX357" s="424"/>
      <c r="CY357" s="438"/>
      <c r="CZ357" s="439" t="s">
        <v>150</v>
      </c>
      <c r="DA357" s="440"/>
      <c r="DB357" s="440"/>
      <c r="DC357" s="441"/>
      <c r="DD357" s="441"/>
      <c r="DE357" s="441"/>
      <c r="DF357" s="442"/>
      <c r="DG357" s="441"/>
      <c r="DH357" s="442"/>
      <c r="DI357" s="441"/>
      <c r="DJ357" s="441"/>
      <c r="DK357" s="441"/>
      <c r="DL357" s="442"/>
      <c r="DM357" s="443"/>
      <c r="DN357" s="444"/>
      <c r="DO357" s="424"/>
      <c r="DP357" s="438"/>
      <c r="DQ357" s="439" t="s">
        <v>150</v>
      </c>
      <c r="DR357" s="440"/>
      <c r="DS357" s="440"/>
      <c r="DT357" s="441"/>
      <c r="DU357" s="441"/>
      <c r="DV357" s="441"/>
      <c r="DW357" s="442"/>
      <c r="DX357" s="441"/>
      <c r="DY357" s="442"/>
      <c r="DZ357" s="441"/>
      <c r="EA357" s="441"/>
      <c r="EB357" s="441"/>
      <c r="EC357" s="442"/>
      <c r="ED357" s="443"/>
      <c r="EE357" s="444"/>
      <c r="EF357" s="424"/>
      <c r="EG357" s="438"/>
      <c r="EH357" s="439" t="s">
        <v>150</v>
      </c>
      <c r="EI357" s="440"/>
      <c r="EJ357" s="440"/>
      <c r="EK357" s="441"/>
      <c r="EL357" s="441"/>
      <c r="EM357" s="441"/>
      <c r="EN357" s="442"/>
      <c r="EO357" s="441"/>
      <c r="EP357" s="442"/>
      <c r="EQ357" s="441"/>
      <c r="ER357" s="441"/>
      <c r="ES357" s="441"/>
      <c r="ET357" s="442"/>
      <c r="EU357" s="443"/>
      <c r="EV357" s="444"/>
      <c r="EW357" s="424"/>
      <c r="EX357" s="438"/>
      <c r="EY357" s="439" t="s">
        <v>150</v>
      </c>
      <c r="EZ357" s="440"/>
      <c r="FA357" s="440"/>
      <c r="FB357" s="441"/>
      <c r="FC357" s="441"/>
      <c r="FD357" s="441"/>
      <c r="FE357" s="442"/>
      <c r="FF357" s="441"/>
      <c r="FG357" s="442"/>
      <c r="FH357" s="441"/>
      <c r="FI357" s="441"/>
      <c r="FJ357" s="441"/>
      <c r="FK357" s="442"/>
      <c r="FL357" s="443"/>
      <c r="FM357" s="444"/>
      <c r="FN357" s="424"/>
      <c r="FO357" s="438"/>
      <c r="FP357" s="439" t="s">
        <v>150</v>
      </c>
      <c r="FQ357" s="440"/>
      <c r="FR357" s="440"/>
      <c r="FS357" s="441"/>
      <c r="FT357" s="441"/>
      <c r="FU357" s="441"/>
      <c r="FV357" s="442"/>
      <c r="FW357" s="441"/>
      <c r="FX357" s="442"/>
      <c r="FY357" s="441"/>
      <c r="FZ357" s="441"/>
      <c r="GA357" s="441"/>
      <c r="GB357" s="442"/>
      <c r="GC357" s="443"/>
      <c r="GD357" s="444"/>
      <c r="GE357" s="424"/>
      <c r="GF357" s="438"/>
      <c r="GG357" s="439" t="s">
        <v>150</v>
      </c>
      <c r="GH357" s="440"/>
      <c r="GI357" s="440"/>
      <c r="GJ357" s="441"/>
      <c r="GK357" s="441"/>
      <c r="GL357" s="441"/>
      <c r="GM357" s="442"/>
      <c r="GN357" s="441"/>
      <c r="GO357" s="442"/>
      <c r="GP357" s="441"/>
      <c r="GQ357" s="441"/>
      <c r="GR357" s="441"/>
      <c r="GS357" s="442"/>
      <c r="GT357" s="443"/>
      <c r="GU357" s="444"/>
      <c r="GV357" s="424"/>
      <c r="GW357" s="438"/>
      <c r="GX357" s="439" t="s">
        <v>150</v>
      </c>
      <c r="GY357" s="440"/>
      <c r="GZ357" s="440"/>
      <c r="HA357" s="441"/>
      <c r="HB357" s="441"/>
      <c r="HC357" s="441"/>
      <c r="HD357" s="442"/>
      <c r="HE357" s="441"/>
      <c r="HF357" s="442"/>
      <c r="HG357" s="441"/>
      <c r="HH357" s="441"/>
      <c r="HI357" s="441"/>
      <c r="HJ357" s="442"/>
      <c r="HK357" s="443"/>
      <c r="HL357" s="444"/>
      <c r="HM357" s="424"/>
      <c r="HN357" s="438"/>
      <c r="HO357" s="439" t="s">
        <v>150</v>
      </c>
      <c r="HP357" s="440"/>
      <c r="HQ357" s="440"/>
      <c r="HR357" s="441"/>
      <c r="HS357" s="441"/>
      <c r="HT357" s="441"/>
      <c r="HU357" s="442"/>
      <c r="HV357" s="441"/>
      <c r="HW357" s="442"/>
      <c r="HX357" s="441"/>
      <c r="HY357" s="441"/>
      <c r="HZ357" s="441"/>
      <c r="IA357" s="442"/>
      <c r="IB357" s="443"/>
      <c r="IC357" s="444"/>
      <c r="ID357" s="424"/>
      <c r="IE357" s="438"/>
      <c r="IF357" s="439" t="s">
        <v>150</v>
      </c>
      <c r="IG357" s="440"/>
      <c r="IH357" s="440"/>
      <c r="II357" s="441"/>
      <c r="IJ357" s="441"/>
      <c r="IK357" s="441"/>
      <c r="IL357" s="442"/>
      <c r="IM357" s="441"/>
      <c r="IN357" s="442"/>
      <c r="IO357" s="441"/>
      <c r="IP357" s="441"/>
      <c r="IQ357" s="441"/>
      <c r="IR357" s="442"/>
      <c r="IS357" s="443"/>
      <c r="IT357" s="444"/>
      <c r="IU357" s="424"/>
      <c r="IV357" s="438"/>
      <c r="IW357" s="439" t="s">
        <v>150</v>
      </c>
      <c r="IX357" s="440"/>
      <c r="IY357" s="440"/>
      <c r="IZ357" s="441"/>
      <c r="JA357" s="441"/>
      <c r="JB357" s="441"/>
      <c r="JC357" s="442"/>
      <c r="JD357" s="441"/>
      <c r="JE357" s="442"/>
      <c r="JF357" s="441"/>
      <c r="JG357" s="441"/>
      <c r="JH357" s="441"/>
      <c r="JI357" s="442"/>
      <c r="JJ357" s="443"/>
      <c r="JK357" s="444"/>
      <c r="JL357" s="424"/>
      <c r="JM357" s="438"/>
      <c r="JN357" s="439" t="s">
        <v>150</v>
      </c>
      <c r="JO357" s="440"/>
      <c r="JP357" s="440"/>
      <c r="JQ357" s="441"/>
      <c r="JR357" s="441"/>
      <c r="JS357" s="441"/>
      <c r="JT357" s="442"/>
      <c r="JU357" s="441"/>
      <c r="JV357" s="442"/>
      <c r="JW357" s="441"/>
      <c r="JX357" s="441"/>
      <c r="JY357" s="441"/>
      <c r="JZ357" s="442"/>
      <c r="KA357" s="443"/>
      <c r="KB357" s="444"/>
      <c r="KC357" s="424"/>
      <c r="KD357" s="438"/>
      <c r="KE357" s="439" t="s">
        <v>150</v>
      </c>
      <c r="KF357" s="440"/>
      <c r="KG357" s="440"/>
      <c r="KH357" s="441"/>
      <c r="KI357" s="441"/>
      <c r="KJ357" s="441"/>
      <c r="KK357" s="442"/>
      <c r="KL357" s="441"/>
      <c r="KM357" s="442"/>
      <c r="KN357" s="441"/>
      <c r="KO357" s="441"/>
      <c r="KP357" s="441"/>
      <c r="KQ357" s="442"/>
      <c r="KR357" s="443"/>
      <c r="KS357" s="444"/>
      <c r="KT357" s="424"/>
      <c r="KU357" s="436"/>
    </row>
    <row r="358" ht="15.75" customHeight="1">
      <c r="A358" s="445"/>
      <c r="B358" s="446" t="s">
        <v>134</v>
      </c>
      <c r="C358" s="447"/>
      <c r="D358" s="447"/>
      <c r="E358" s="448"/>
      <c r="F358" s="448"/>
      <c r="G358" s="448"/>
      <c r="H358" s="449"/>
      <c r="I358" s="448"/>
      <c r="J358" s="449"/>
      <c r="K358" s="448"/>
      <c r="L358" s="448"/>
      <c r="M358" s="448"/>
      <c r="N358" s="449"/>
      <c r="O358" s="450"/>
      <c r="P358" s="451"/>
      <c r="Q358" s="435"/>
      <c r="R358" s="445"/>
      <c r="S358" s="446" t="s">
        <v>134</v>
      </c>
      <c r="T358" s="447"/>
      <c r="U358" s="447"/>
      <c r="V358" s="448"/>
      <c r="W358" s="448"/>
      <c r="X358" s="448"/>
      <c r="Y358" s="449"/>
      <c r="Z358" s="448"/>
      <c r="AA358" s="449"/>
      <c r="AB358" s="448"/>
      <c r="AC358" s="448"/>
      <c r="AD358" s="448"/>
      <c r="AE358" s="449"/>
      <c r="AF358" s="450"/>
      <c r="AG358" s="451"/>
      <c r="AH358" s="435"/>
      <c r="AI358" s="445"/>
      <c r="AJ358" s="446" t="s">
        <v>134</v>
      </c>
      <c r="AK358" s="447"/>
      <c r="AL358" s="447"/>
      <c r="AM358" s="448"/>
      <c r="AN358" s="448"/>
      <c r="AO358" s="448"/>
      <c r="AP358" s="449"/>
      <c r="AQ358" s="448"/>
      <c r="AR358" s="449"/>
      <c r="AS358" s="448"/>
      <c r="AT358" s="448"/>
      <c r="AU358" s="448"/>
      <c r="AV358" s="449"/>
      <c r="AW358" s="450"/>
      <c r="AX358" s="451"/>
      <c r="AY358" s="435"/>
      <c r="AZ358" s="445"/>
      <c r="BA358" s="446" t="s">
        <v>134</v>
      </c>
      <c r="BB358" s="447"/>
      <c r="BC358" s="447"/>
      <c r="BD358" s="448"/>
      <c r="BE358" s="448"/>
      <c r="BF358" s="448"/>
      <c r="BG358" s="449"/>
      <c r="BH358" s="448"/>
      <c r="BI358" s="449"/>
      <c r="BJ358" s="448"/>
      <c r="BK358" s="448"/>
      <c r="BL358" s="448"/>
      <c r="BM358" s="449"/>
      <c r="BN358" s="450"/>
      <c r="BO358" s="451"/>
      <c r="BP358" s="435"/>
      <c r="BQ358" s="445"/>
      <c r="BR358" s="446" t="s">
        <v>134</v>
      </c>
      <c r="BS358" s="447"/>
      <c r="BT358" s="447"/>
      <c r="BU358" s="448"/>
      <c r="BV358" s="448"/>
      <c r="BW358" s="448"/>
      <c r="BX358" s="449"/>
      <c r="BY358" s="448"/>
      <c r="BZ358" s="449"/>
      <c r="CA358" s="448"/>
      <c r="CB358" s="448"/>
      <c r="CC358" s="448"/>
      <c r="CD358" s="449"/>
      <c r="CE358" s="450"/>
      <c r="CF358" s="451"/>
      <c r="CG358" s="435"/>
      <c r="CH358" s="445"/>
      <c r="CI358" s="446" t="s">
        <v>134</v>
      </c>
      <c r="CJ358" s="447"/>
      <c r="CK358" s="447"/>
      <c r="CL358" s="448"/>
      <c r="CM358" s="448"/>
      <c r="CN358" s="448"/>
      <c r="CO358" s="449"/>
      <c r="CP358" s="448"/>
      <c r="CQ358" s="449"/>
      <c r="CR358" s="448"/>
      <c r="CS358" s="448"/>
      <c r="CT358" s="448"/>
      <c r="CU358" s="449"/>
      <c r="CV358" s="450"/>
      <c r="CW358" s="451"/>
      <c r="CX358" s="435"/>
      <c r="CY358" s="445"/>
      <c r="CZ358" s="446" t="s">
        <v>134</v>
      </c>
      <c r="DA358" s="447"/>
      <c r="DB358" s="447"/>
      <c r="DC358" s="448"/>
      <c r="DD358" s="448"/>
      <c r="DE358" s="448"/>
      <c r="DF358" s="449"/>
      <c r="DG358" s="448"/>
      <c r="DH358" s="449"/>
      <c r="DI358" s="448"/>
      <c r="DJ358" s="448"/>
      <c r="DK358" s="448"/>
      <c r="DL358" s="449"/>
      <c r="DM358" s="450"/>
      <c r="DN358" s="451"/>
      <c r="DO358" s="435"/>
      <c r="DP358" s="445"/>
      <c r="DQ358" s="446" t="s">
        <v>134</v>
      </c>
      <c r="DR358" s="447"/>
      <c r="DS358" s="447"/>
      <c r="DT358" s="448"/>
      <c r="DU358" s="448"/>
      <c r="DV358" s="448"/>
      <c r="DW358" s="449"/>
      <c r="DX358" s="448"/>
      <c r="DY358" s="449"/>
      <c r="DZ358" s="448"/>
      <c r="EA358" s="448"/>
      <c r="EB358" s="448"/>
      <c r="EC358" s="449"/>
      <c r="ED358" s="450"/>
      <c r="EE358" s="451"/>
      <c r="EF358" s="435"/>
      <c r="EG358" s="445"/>
      <c r="EH358" s="446" t="s">
        <v>134</v>
      </c>
      <c r="EI358" s="447"/>
      <c r="EJ358" s="447"/>
      <c r="EK358" s="448"/>
      <c r="EL358" s="448"/>
      <c r="EM358" s="448"/>
      <c r="EN358" s="449"/>
      <c r="EO358" s="448"/>
      <c r="EP358" s="449"/>
      <c r="EQ358" s="448"/>
      <c r="ER358" s="448"/>
      <c r="ES358" s="448"/>
      <c r="ET358" s="449"/>
      <c r="EU358" s="450"/>
      <c r="EV358" s="451"/>
      <c r="EW358" s="435"/>
      <c r="EX358" s="445"/>
      <c r="EY358" s="446" t="s">
        <v>134</v>
      </c>
      <c r="EZ358" s="447"/>
      <c r="FA358" s="447"/>
      <c r="FB358" s="448"/>
      <c r="FC358" s="448"/>
      <c r="FD358" s="448"/>
      <c r="FE358" s="449"/>
      <c r="FF358" s="448"/>
      <c r="FG358" s="449"/>
      <c r="FH358" s="448"/>
      <c r="FI358" s="448"/>
      <c r="FJ358" s="448"/>
      <c r="FK358" s="449"/>
      <c r="FL358" s="450"/>
      <c r="FM358" s="451"/>
      <c r="FN358" s="435"/>
      <c r="FO358" s="445"/>
      <c r="FP358" s="446" t="s">
        <v>134</v>
      </c>
      <c r="FQ358" s="447"/>
      <c r="FR358" s="447"/>
      <c r="FS358" s="448"/>
      <c r="FT358" s="448"/>
      <c r="FU358" s="448"/>
      <c r="FV358" s="449"/>
      <c r="FW358" s="448"/>
      <c r="FX358" s="449"/>
      <c r="FY358" s="448"/>
      <c r="FZ358" s="448"/>
      <c r="GA358" s="448"/>
      <c r="GB358" s="449"/>
      <c r="GC358" s="450"/>
      <c r="GD358" s="451"/>
      <c r="GE358" s="435"/>
      <c r="GF358" s="445"/>
      <c r="GG358" s="446" t="s">
        <v>134</v>
      </c>
      <c r="GH358" s="447"/>
      <c r="GI358" s="447"/>
      <c r="GJ358" s="448"/>
      <c r="GK358" s="448"/>
      <c r="GL358" s="448"/>
      <c r="GM358" s="449"/>
      <c r="GN358" s="448"/>
      <c r="GO358" s="449"/>
      <c r="GP358" s="448"/>
      <c r="GQ358" s="448"/>
      <c r="GR358" s="448"/>
      <c r="GS358" s="449"/>
      <c r="GT358" s="450"/>
      <c r="GU358" s="451"/>
      <c r="GV358" s="435"/>
      <c r="GW358" s="445"/>
      <c r="GX358" s="446" t="s">
        <v>134</v>
      </c>
      <c r="GY358" s="447"/>
      <c r="GZ358" s="447"/>
      <c r="HA358" s="448"/>
      <c r="HB358" s="448"/>
      <c r="HC358" s="448"/>
      <c r="HD358" s="449"/>
      <c r="HE358" s="448"/>
      <c r="HF358" s="449"/>
      <c r="HG358" s="448"/>
      <c r="HH358" s="448"/>
      <c r="HI358" s="448"/>
      <c r="HJ358" s="449"/>
      <c r="HK358" s="450"/>
      <c r="HL358" s="451"/>
      <c r="HM358" s="435"/>
      <c r="HN358" s="445"/>
      <c r="HO358" s="446" t="s">
        <v>134</v>
      </c>
      <c r="HP358" s="447"/>
      <c r="HQ358" s="447"/>
      <c r="HR358" s="448"/>
      <c r="HS358" s="448"/>
      <c r="HT358" s="448"/>
      <c r="HU358" s="449"/>
      <c r="HV358" s="448"/>
      <c r="HW358" s="449"/>
      <c r="HX358" s="448"/>
      <c r="HY358" s="448"/>
      <c r="HZ358" s="448"/>
      <c r="IA358" s="449"/>
      <c r="IB358" s="450"/>
      <c r="IC358" s="451"/>
      <c r="ID358" s="435"/>
      <c r="IE358" s="445"/>
      <c r="IF358" s="446" t="s">
        <v>134</v>
      </c>
      <c r="IG358" s="447"/>
      <c r="IH358" s="447"/>
      <c r="II358" s="448"/>
      <c r="IJ358" s="448"/>
      <c r="IK358" s="448"/>
      <c r="IL358" s="449"/>
      <c r="IM358" s="448"/>
      <c r="IN358" s="449"/>
      <c r="IO358" s="448"/>
      <c r="IP358" s="448"/>
      <c r="IQ358" s="448"/>
      <c r="IR358" s="449"/>
      <c r="IS358" s="450"/>
      <c r="IT358" s="451"/>
      <c r="IU358" s="435"/>
      <c r="IV358" s="445"/>
      <c r="IW358" s="446" t="s">
        <v>134</v>
      </c>
      <c r="IX358" s="447"/>
      <c r="IY358" s="447"/>
      <c r="IZ358" s="448"/>
      <c r="JA358" s="448"/>
      <c r="JB358" s="448"/>
      <c r="JC358" s="449"/>
      <c r="JD358" s="448"/>
      <c r="JE358" s="449"/>
      <c r="JF358" s="448"/>
      <c r="JG358" s="448"/>
      <c r="JH358" s="448"/>
      <c r="JI358" s="449"/>
      <c r="JJ358" s="450"/>
      <c r="JK358" s="451"/>
      <c r="JL358" s="435"/>
      <c r="JM358" s="445"/>
      <c r="JN358" s="446" t="s">
        <v>134</v>
      </c>
      <c r="JO358" s="447"/>
      <c r="JP358" s="447"/>
      <c r="JQ358" s="448"/>
      <c r="JR358" s="448"/>
      <c r="JS358" s="448"/>
      <c r="JT358" s="449"/>
      <c r="JU358" s="448"/>
      <c r="JV358" s="449"/>
      <c r="JW358" s="448"/>
      <c r="JX358" s="448"/>
      <c r="JY358" s="448"/>
      <c r="JZ358" s="449"/>
      <c r="KA358" s="450"/>
      <c r="KB358" s="451"/>
      <c r="KC358" s="435"/>
      <c r="KD358" s="445"/>
      <c r="KE358" s="446" t="s">
        <v>134</v>
      </c>
      <c r="KF358" s="447"/>
      <c r="KG358" s="447"/>
      <c r="KH358" s="448"/>
      <c r="KI358" s="448"/>
      <c r="KJ358" s="448"/>
      <c r="KK358" s="449"/>
      <c r="KL358" s="448"/>
      <c r="KM358" s="449"/>
      <c r="KN358" s="448"/>
      <c r="KO358" s="448"/>
      <c r="KP358" s="448"/>
      <c r="KQ358" s="449"/>
      <c r="KR358" s="450"/>
      <c r="KS358" s="451"/>
      <c r="KT358" s="435"/>
      <c r="KU358" s="436"/>
    </row>
    <row r="359" ht="15.75" customHeight="1">
      <c r="A359" s="426">
        <v>1.0</v>
      </c>
      <c r="B359" s="427" t="s">
        <v>151</v>
      </c>
      <c r="C359" s="428" t="s">
        <v>121</v>
      </c>
      <c r="D359" s="428" t="s">
        <v>152</v>
      </c>
      <c r="E359" s="429">
        <f>ADHB!G359</f>
        <v>0</v>
      </c>
      <c r="F359" s="429"/>
      <c r="G359" s="429">
        <f t="shared" ref="G359:G363" si="2683">iferror(E359/F359*100,0)</f>
        <v>0</v>
      </c>
      <c r="H359" s="430"/>
      <c r="I359" s="429">
        <f t="shared" ref="I359:I363" si="2684">IFERROR(+G359*H359,"")</f>
        <v>0</v>
      </c>
      <c r="J359" s="431"/>
      <c r="K359" s="432"/>
      <c r="L359" s="432"/>
      <c r="M359" s="429">
        <f t="shared" ref="M359:M363" si="2685">IFERROR(+(IF(G359="","0",G359))+(IF(I359="","0",I359))+(IF(L359="","0",L359)),"")</f>
        <v>0</v>
      </c>
      <c r="N359" s="430">
        <v>0.294289866351475</v>
      </c>
      <c r="O359" s="433">
        <f t="shared" ref="O359:O363" si="2686">IFERROR(+N359*(M359-L359),"")</f>
        <v>0</v>
      </c>
      <c r="P359" s="434">
        <f t="shared" ref="P359:P363" si="2687">IFERROR(+(IF(M359="","0",M359))-(IF(O359="","0",O359)),"")</f>
        <v>0</v>
      </c>
      <c r="Q359" s="435"/>
      <c r="R359" s="426">
        <v>1.0</v>
      </c>
      <c r="S359" s="427" t="s">
        <v>151</v>
      </c>
      <c r="T359" s="428" t="s">
        <v>121</v>
      </c>
      <c r="U359" s="428" t="s">
        <v>152</v>
      </c>
      <c r="V359" s="429">
        <f>ADHB!X359</f>
        <v>0</v>
      </c>
      <c r="W359" s="429"/>
      <c r="X359" s="429">
        <f t="shared" ref="X359:X363" si="2688">iferror(V359/W359*100,0)</f>
        <v>0</v>
      </c>
      <c r="Y359" s="430"/>
      <c r="Z359" s="429">
        <f t="shared" ref="Z359:Z363" si="2689">IFERROR(+X359*Y359,"")</f>
        <v>0</v>
      </c>
      <c r="AA359" s="431"/>
      <c r="AB359" s="432"/>
      <c r="AC359" s="432"/>
      <c r="AD359" s="429">
        <f t="shared" ref="AD359:AD363" si="2690">IFERROR(+(IF(X359="","0",X359))+(IF(Z359="","0",Z359))+(IF(AC359="","0",AC359)),"")</f>
        <v>0</v>
      </c>
      <c r="AE359" s="430">
        <v>0.294289866351475</v>
      </c>
      <c r="AF359" s="433">
        <f t="shared" ref="AF359:AF363" si="2691">IFERROR(+AE359*(AD359-AC359),"")</f>
        <v>0</v>
      </c>
      <c r="AG359" s="434">
        <f t="shared" ref="AG359:AG363" si="2692">IFERROR(+(IF(AD359="","0",AD359))-(IF(AF359="","0",AF359)),"")</f>
        <v>0</v>
      </c>
      <c r="AH359" s="435"/>
      <c r="AI359" s="426">
        <v>1.0</v>
      </c>
      <c r="AJ359" s="427" t="s">
        <v>151</v>
      </c>
      <c r="AK359" s="428" t="s">
        <v>121</v>
      </c>
      <c r="AL359" s="428" t="s">
        <v>152</v>
      </c>
      <c r="AM359" s="429">
        <f>ADHB!AO359</f>
        <v>0</v>
      </c>
      <c r="AN359" s="429"/>
      <c r="AO359" s="429">
        <f t="shared" ref="AO359:AO363" si="2693">iferror(AM359/AN359*100,0)</f>
        <v>0</v>
      </c>
      <c r="AP359" s="430"/>
      <c r="AQ359" s="429">
        <f t="shared" ref="AQ359:AQ363" si="2694">IFERROR(+AO359*AP359,"")</f>
        <v>0</v>
      </c>
      <c r="AR359" s="431"/>
      <c r="AS359" s="432"/>
      <c r="AT359" s="432"/>
      <c r="AU359" s="429">
        <f t="shared" ref="AU359:AU363" si="2695">IFERROR(+(IF(AO359="","0",AO359))+(IF(AQ359="","0",AQ359))+(IF(AT359="","0",AT359)),"")</f>
        <v>0</v>
      </c>
      <c r="AV359" s="430">
        <v>0.294289866351475</v>
      </c>
      <c r="AW359" s="433">
        <f t="shared" ref="AW359:AW363" si="2696">IFERROR(+AV359*(AU359-AT359),"")</f>
        <v>0</v>
      </c>
      <c r="AX359" s="434">
        <f t="shared" ref="AX359:AX363" si="2697">IFERROR(+(IF(AU359="","0",AU359))-(IF(AW359="","0",AW359)),"")</f>
        <v>0</v>
      </c>
      <c r="AY359" s="435"/>
      <c r="AZ359" s="426">
        <v>1.0</v>
      </c>
      <c r="BA359" s="427" t="s">
        <v>151</v>
      </c>
      <c r="BB359" s="428" t="s">
        <v>121</v>
      </c>
      <c r="BC359" s="428" t="s">
        <v>152</v>
      </c>
      <c r="BD359" s="429">
        <f>ADHB!BF359</f>
        <v>0</v>
      </c>
      <c r="BE359" s="429"/>
      <c r="BF359" s="429">
        <f t="shared" ref="BF359:BF363" si="2698">iferror(BD359/BE359*100,0)</f>
        <v>0</v>
      </c>
      <c r="BG359" s="430"/>
      <c r="BH359" s="429">
        <f t="shared" ref="BH359:BH363" si="2699">IFERROR(+BF359*BG359,"")</f>
        <v>0</v>
      </c>
      <c r="BI359" s="431"/>
      <c r="BJ359" s="432"/>
      <c r="BK359" s="432"/>
      <c r="BL359" s="429">
        <f t="shared" ref="BL359:BL363" si="2700">IFERROR(+(IF(BF359="","0",BF359))+(IF(BH359="","0",BH359))+(IF(BK359="","0",BK359)),"")</f>
        <v>0</v>
      </c>
      <c r="BM359" s="430">
        <v>0.294289866351475</v>
      </c>
      <c r="BN359" s="433">
        <f t="shared" ref="BN359:BN363" si="2701">IFERROR(+BM359*(BL359-BK359),"")</f>
        <v>0</v>
      </c>
      <c r="BO359" s="434">
        <f t="shared" ref="BO359:BO363" si="2702">IFERROR(+(IF(BL359="","0",BL359))-(IF(BN359="","0",BN359)),"")</f>
        <v>0</v>
      </c>
      <c r="BP359" s="435"/>
      <c r="BQ359" s="426">
        <v>1.0</v>
      </c>
      <c r="BR359" s="427" t="s">
        <v>151</v>
      </c>
      <c r="BS359" s="428" t="s">
        <v>121</v>
      </c>
      <c r="BT359" s="428" t="s">
        <v>152</v>
      </c>
      <c r="BU359" s="429">
        <f>ADHB!BW359</f>
        <v>0</v>
      </c>
      <c r="BV359" s="429"/>
      <c r="BW359" s="429">
        <f t="shared" ref="BW359:BW363" si="2703">iferror(BU359/BV359*100,0)</f>
        <v>0</v>
      </c>
      <c r="BX359" s="430"/>
      <c r="BY359" s="429">
        <f t="shared" ref="BY359:BY363" si="2704">IFERROR(+BW359*BX359,"")</f>
        <v>0</v>
      </c>
      <c r="BZ359" s="431"/>
      <c r="CA359" s="432"/>
      <c r="CB359" s="432"/>
      <c r="CC359" s="429">
        <f t="shared" ref="CC359:CC363" si="2705">IFERROR(+(IF(BW359="","0",BW359))+(IF(BY359="","0",BY359))+(IF(CB359="","0",CB359)),"")</f>
        <v>0</v>
      </c>
      <c r="CD359" s="430">
        <v>0.294289866351475</v>
      </c>
      <c r="CE359" s="433">
        <f t="shared" ref="CE359:CE363" si="2706">IFERROR(+CD359*(CC359-CB359),"")</f>
        <v>0</v>
      </c>
      <c r="CF359" s="434">
        <f t="shared" ref="CF359:CF363" si="2707">IFERROR(+(IF(CC359="","0",CC359))-(IF(CE359="","0",CE359)),"")</f>
        <v>0</v>
      </c>
      <c r="CG359" s="435"/>
      <c r="CH359" s="426">
        <v>1.0</v>
      </c>
      <c r="CI359" s="427" t="s">
        <v>151</v>
      </c>
      <c r="CJ359" s="428" t="s">
        <v>121</v>
      </c>
      <c r="CK359" s="428" t="s">
        <v>152</v>
      </c>
      <c r="CL359" s="429">
        <f>ADHB!CN359</f>
        <v>0</v>
      </c>
      <c r="CM359" s="429"/>
      <c r="CN359" s="429">
        <f t="shared" ref="CN359:CN363" si="2708">iferror(CL359/CM359*100,0)</f>
        <v>0</v>
      </c>
      <c r="CO359" s="430"/>
      <c r="CP359" s="429">
        <f t="shared" ref="CP359:CP363" si="2709">IFERROR(+CN359*CO359,"")</f>
        <v>0</v>
      </c>
      <c r="CQ359" s="431"/>
      <c r="CR359" s="432"/>
      <c r="CS359" s="432"/>
      <c r="CT359" s="429">
        <f t="shared" ref="CT359:CT363" si="2710">IFERROR(+(IF(CN359="","0",CN359))+(IF(CP359="","0",CP359))+(IF(CS359="","0",CS359)),"")</f>
        <v>0</v>
      </c>
      <c r="CU359" s="430">
        <v>0.294289866351475</v>
      </c>
      <c r="CV359" s="433">
        <f t="shared" ref="CV359:CV363" si="2711">IFERROR(+CU359*(CT359-CS359),"")</f>
        <v>0</v>
      </c>
      <c r="CW359" s="434">
        <f t="shared" ref="CW359:CW363" si="2712">IFERROR(+(IF(CT359="","0",CT359))-(IF(CV359="","0",CV359)),"")</f>
        <v>0</v>
      </c>
      <c r="CX359" s="435"/>
      <c r="CY359" s="426">
        <v>1.0</v>
      </c>
      <c r="CZ359" s="427" t="s">
        <v>151</v>
      </c>
      <c r="DA359" s="428" t="s">
        <v>121</v>
      </c>
      <c r="DB359" s="428" t="s">
        <v>152</v>
      </c>
      <c r="DC359" s="429">
        <f>ADHB!DE359</f>
        <v>0</v>
      </c>
      <c r="DD359" s="429"/>
      <c r="DE359" s="429">
        <f t="shared" ref="DE359:DE363" si="2713">iferror(DC359/DD359*100,0)</f>
        <v>0</v>
      </c>
      <c r="DF359" s="430"/>
      <c r="DG359" s="429">
        <f t="shared" ref="DG359:DG363" si="2714">IFERROR(+DE359*DF359,"")</f>
        <v>0</v>
      </c>
      <c r="DH359" s="431"/>
      <c r="DI359" s="432"/>
      <c r="DJ359" s="432"/>
      <c r="DK359" s="429">
        <f t="shared" ref="DK359:DK363" si="2715">IFERROR(+(IF(DE359="","0",DE359))+(IF(DG359="","0",DG359))+(IF(DJ359="","0",DJ359)),"")</f>
        <v>0</v>
      </c>
      <c r="DL359" s="430">
        <v>0.294289866351475</v>
      </c>
      <c r="DM359" s="433">
        <f t="shared" ref="DM359:DM363" si="2716">IFERROR(+DL359*(DK359-DJ359),"")</f>
        <v>0</v>
      </c>
      <c r="DN359" s="434">
        <f t="shared" ref="DN359:DN363" si="2717">IFERROR(+(IF(DK359="","0",DK359))-(IF(DM359="","0",DM359)),"")</f>
        <v>0</v>
      </c>
      <c r="DO359" s="435"/>
      <c r="DP359" s="426">
        <v>1.0</v>
      </c>
      <c r="DQ359" s="427" t="s">
        <v>151</v>
      </c>
      <c r="DR359" s="428" t="s">
        <v>121</v>
      </c>
      <c r="DS359" s="428" t="s">
        <v>152</v>
      </c>
      <c r="DT359" s="429">
        <f>ADHB!DV359</f>
        <v>0</v>
      </c>
      <c r="DU359" s="429"/>
      <c r="DV359" s="429">
        <f t="shared" ref="DV359:DV363" si="2718">iferror(DT359/DU359*100,0)</f>
        <v>0</v>
      </c>
      <c r="DW359" s="430"/>
      <c r="DX359" s="429">
        <f t="shared" ref="DX359:DX363" si="2719">IFERROR(+DV359*DW359,"")</f>
        <v>0</v>
      </c>
      <c r="DY359" s="431"/>
      <c r="DZ359" s="432"/>
      <c r="EA359" s="432"/>
      <c r="EB359" s="429">
        <f t="shared" ref="EB359:EB363" si="2720">IFERROR(+(IF(DV359="","0",DV359))+(IF(DX359="","0",DX359))+(IF(EA359="","0",EA359)),"")</f>
        <v>0</v>
      </c>
      <c r="EC359" s="430">
        <v>0.294289866351475</v>
      </c>
      <c r="ED359" s="433">
        <f t="shared" ref="ED359:ED363" si="2721">IFERROR(+EC359*(EB359-EA359),"")</f>
        <v>0</v>
      </c>
      <c r="EE359" s="434">
        <f t="shared" ref="EE359:EE363" si="2722">IFERROR(+(IF(EB359="","0",EB359))-(IF(ED359="","0",ED359)),"")</f>
        <v>0</v>
      </c>
      <c r="EF359" s="435"/>
      <c r="EG359" s="426">
        <v>1.0</v>
      </c>
      <c r="EH359" s="427" t="s">
        <v>151</v>
      </c>
      <c r="EI359" s="428" t="s">
        <v>121</v>
      </c>
      <c r="EJ359" s="428" t="s">
        <v>152</v>
      </c>
      <c r="EK359" s="429">
        <f>ADHB!EM359</f>
        <v>0</v>
      </c>
      <c r="EL359" s="429"/>
      <c r="EM359" s="429">
        <f t="shared" ref="EM359:EM363" si="2723">iferror(EK359/EL359*100,0)</f>
        <v>0</v>
      </c>
      <c r="EN359" s="430"/>
      <c r="EO359" s="429">
        <f t="shared" ref="EO359:EO363" si="2724">IFERROR(+EM359*EN359,"")</f>
        <v>0</v>
      </c>
      <c r="EP359" s="431"/>
      <c r="EQ359" s="432"/>
      <c r="ER359" s="432"/>
      <c r="ES359" s="429">
        <f t="shared" ref="ES359:ES363" si="2725">IFERROR(+(IF(EM359="","0",EM359))+(IF(EO359="","0",EO359))+(IF(ER359="","0",ER359)),"")</f>
        <v>0</v>
      </c>
      <c r="ET359" s="430">
        <v>0.294289866351475</v>
      </c>
      <c r="EU359" s="433">
        <f t="shared" ref="EU359:EU363" si="2726">IFERROR(+ET359*(ES359-ER359),"")</f>
        <v>0</v>
      </c>
      <c r="EV359" s="434">
        <f t="shared" ref="EV359:EV363" si="2727">IFERROR(+(IF(ES359="","0",ES359))-(IF(EU359="","0",EU359)),"")</f>
        <v>0</v>
      </c>
      <c r="EW359" s="435"/>
      <c r="EX359" s="426">
        <v>1.0</v>
      </c>
      <c r="EY359" s="427" t="s">
        <v>151</v>
      </c>
      <c r="EZ359" s="428" t="s">
        <v>121</v>
      </c>
      <c r="FA359" s="428" t="s">
        <v>152</v>
      </c>
      <c r="FB359" s="429">
        <f>ADHB!FD359</f>
        <v>0</v>
      </c>
      <c r="FC359" s="429"/>
      <c r="FD359" s="429">
        <f t="shared" ref="FD359:FD363" si="2728">iferror(FB359/FC359*100,0)</f>
        <v>0</v>
      </c>
      <c r="FE359" s="430"/>
      <c r="FF359" s="429">
        <f t="shared" ref="FF359:FF363" si="2729">IFERROR(+FD359*FE359,"")</f>
        <v>0</v>
      </c>
      <c r="FG359" s="431"/>
      <c r="FH359" s="432"/>
      <c r="FI359" s="432"/>
      <c r="FJ359" s="429">
        <f t="shared" ref="FJ359:FJ363" si="2730">IFERROR(+(IF(FD359="","0",FD359))+(IF(FF359="","0",FF359))+(IF(FI359="","0",FI359)),"")</f>
        <v>0</v>
      </c>
      <c r="FK359" s="430">
        <v>0.294289866351475</v>
      </c>
      <c r="FL359" s="433">
        <f t="shared" ref="FL359:FL363" si="2731">IFERROR(+FK359*(FJ359-FI359),"")</f>
        <v>0</v>
      </c>
      <c r="FM359" s="434">
        <f t="shared" ref="FM359:FM363" si="2732">IFERROR(+(IF(FJ359="","0",FJ359))-(IF(FL359="","0",FL359)),"")</f>
        <v>0</v>
      </c>
      <c r="FN359" s="435"/>
      <c r="FO359" s="426">
        <v>1.0</v>
      </c>
      <c r="FP359" s="427" t="s">
        <v>151</v>
      </c>
      <c r="FQ359" s="428" t="s">
        <v>121</v>
      </c>
      <c r="FR359" s="428" t="s">
        <v>152</v>
      </c>
      <c r="FS359" s="429">
        <f>ADHB!FU359</f>
        <v>0</v>
      </c>
      <c r="FT359" s="429"/>
      <c r="FU359" s="429">
        <f t="shared" ref="FU359:FU363" si="2733">iferror(FS359/FT359*100,0)</f>
        <v>0</v>
      </c>
      <c r="FV359" s="430"/>
      <c r="FW359" s="429">
        <f t="shared" ref="FW359:FW363" si="2734">IFERROR(+FU359*FV359,"")</f>
        <v>0</v>
      </c>
      <c r="FX359" s="431"/>
      <c r="FY359" s="432"/>
      <c r="FZ359" s="432"/>
      <c r="GA359" s="429">
        <f t="shared" ref="GA359:GA363" si="2735">IFERROR(+(IF(FU359="","0",FU359))+(IF(FW359="","0",FW359))+(IF(FZ359="","0",FZ359)),"")</f>
        <v>0</v>
      </c>
      <c r="GB359" s="430">
        <v>0.294289866351475</v>
      </c>
      <c r="GC359" s="433">
        <f t="shared" ref="GC359:GC363" si="2736">IFERROR(+GB359*(GA359-FZ359),"")</f>
        <v>0</v>
      </c>
      <c r="GD359" s="434">
        <f t="shared" ref="GD359:GD363" si="2737">IFERROR(+(IF(GA359="","0",GA359))-(IF(GC359="","0",GC359)),"")</f>
        <v>0</v>
      </c>
      <c r="GE359" s="435"/>
      <c r="GF359" s="426">
        <v>1.0</v>
      </c>
      <c r="GG359" s="427" t="s">
        <v>151</v>
      </c>
      <c r="GH359" s="428" t="s">
        <v>121</v>
      </c>
      <c r="GI359" s="428" t="s">
        <v>152</v>
      </c>
      <c r="GJ359" s="429">
        <f>ADHB!GL359</f>
        <v>0</v>
      </c>
      <c r="GK359" s="429"/>
      <c r="GL359" s="429">
        <f t="shared" ref="GL359:GL363" si="2738">iferror(GJ359/GK359*100,0)</f>
        <v>0</v>
      </c>
      <c r="GM359" s="430"/>
      <c r="GN359" s="429">
        <f t="shared" ref="GN359:GN363" si="2739">IFERROR(+GL359*GM359,"")</f>
        <v>0</v>
      </c>
      <c r="GO359" s="431"/>
      <c r="GP359" s="432"/>
      <c r="GQ359" s="432"/>
      <c r="GR359" s="429">
        <f t="shared" ref="GR359:GR363" si="2740">IFERROR(+(IF(GL359="","0",GL359))+(IF(GN359="","0",GN359))+(IF(GQ359="","0",GQ359)),"")</f>
        <v>0</v>
      </c>
      <c r="GS359" s="430">
        <v>0.294289866351475</v>
      </c>
      <c r="GT359" s="433">
        <f t="shared" ref="GT359:GT363" si="2741">IFERROR(+GS359*(GR359-GQ359),"")</f>
        <v>0</v>
      </c>
      <c r="GU359" s="434">
        <f t="shared" ref="GU359:GU363" si="2742">IFERROR(+(IF(GR359="","0",GR359))-(IF(GT359="","0",GT359)),"")</f>
        <v>0</v>
      </c>
      <c r="GV359" s="435"/>
      <c r="GW359" s="426">
        <v>1.0</v>
      </c>
      <c r="GX359" s="427" t="s">
        <v>151</v>
      </c>
      <c r="GY359" s="428" t="s">
        <v>121</v>
      </c>
      <c r="GZ359" s="428" t="s">
        <v>152</v>
      </c>
      <c r="HA359" s="429">
        <f>ADHB!HC359</f>
        <v>0</v>
      </c>
      <c r="HB359" s="429"/>
      <c r="HC359" s="429">
        <f t="shared" ref="HC359:HC363" si="2743">iferror(HA359/HB359*100,0)</f>
        <v>0</v>
      </c>
      <c r="HD359" s="430"/>
      <c r="HE359" s="429">
        <f t="shared" ref="HE359:HE363" si="2744">IFERROR(+HC359*HD359,"")</f>
        <v>0</v>
      </c>
      <c r="HF359" s="431"/>
      <c r="HG359" s="432"/>
      <c r="HH359" s="432"/>
      <c r="HI359" s="429">
        <f t="shared" ref="HI359:HI363" si="2745">IFERROR(+(IF(HC359="","0",HC359))+(IF(HE359="","0",HE359))+(IF(HH359="","0",HH359)),"")</f>
        <v>0</v>
      </c>
      <c r="HJ359" s="430">
        <v>0.294289866351475</v>
      </c>
      <c r="HK359" s="433">
        <f t="shared" ref="HK359:HK363" si="2746">IFERROR(+HJ359*(HI359-HH359),"")</f>
        <v>0</v>
      </c>
      <c r="HL359" s="434">
        <f t="shared" ref="HL359:HL363" si="2747">IFERROR(+(IF(HI359="","0",HI359))-(IF(HK359="","0",HK359)),"")</f>
        <v>0</v>
      </c>
      <c r="HM359" s="435"/>
      <c r="HN359" s="426">
        <v>1.0</v>
      </c>
      <c r="HO359" s="427" t="s">
        <v>151</v>
      </c>
      <c r="HP359" s="428" t="s">
        <v>121</v>
      </c>
      <c r="HQ359" s="428" t="s">
        <v>152</v>
      </c>
      <c r="HR359" s="429">
        <f>ADHB!HT359</f>
        <v>0</v>
      </c>
      <c r="HS359" s="429"/>
      <c r="HT359" s="429">
        <f t="shared" ref="HT359:HT363" si="2748">iferror(HR359/HS359*100,0)</f>
        <v>0</v>
      </c>
      <c r="HU359" s="430"/>
      <c r="HV359" s="429">
        <f t="shared" ref="HV359:HV363" si="2749">IFERROR(+HT359*HU359,"")</f>
        <v>0</v>
      </c>
      <c r="HW359" s="431"/>
      <c r="HX359" s="432"/>
      <c r="HY359" s="432"/>
      <c r="HZ359" s="429">
        <f t="shared" ref="HZ359:HZ363" si="2750">IFERROR(+(IF(HT359="","0",HT359))+(IF(HV359="","0",HV359))+(IF(HY359="","0",HY359)),"")</f>
        <v>0</v>
      </c>
      <c r="IA359" s="430">
        <v>0.294289866351475</v>
      </c>
      <c r="IB359" s="433">
        <f t="shared" ref="IB359:IB363" si="2751">IFERROR(+IA359*(HZ359-HY359),"")</f>
        <v>0</v>
      </c>
      <c r="IC359" s="434">
        <f t="shared" ref="IC359:IC363" si="2752">IFERROR(+(IF(HZ359="","0",HZ359))-(IF(IB359="","0",IB359)),"")</f>
        <v>0</v>
      </c>
      <c r="ID359" s="435"/>
      <c r="IE359" s="426">
        <v>1.0</v>
      </c>
      <c r="IF359" s="427" t="s">
        <v>151</v>
      </c>
      <c r="IG359" s="428" t="s">
        <v>121</v>
      </c>
      <c r="IH359" s="428" t="s">
        <v>152</v>
      </c>
      <c r="II359" s="429">
        <f>ADHB!IK359</f>
        <v>0</v>
      </c>
      <c r="IJ359" s="429"/>
      <c r="IK359" s="429">
        <f t="shared" ref="IK359:IK363" si="2753">iferror(II359/IJ359*100,0)</f>
        <v>0</v>
      </c>
      <c r="IL359" s="430"/>
      <c r="IM359" s="429">
        <f t="shared" ref="IM359:IM363" si="2754">IFERROR(+IK359*IL359,"")</f>
        <v>0</v>
      </c>
      <c r="IN359" s="431"/>
      <c r="IO359" s="432"/>
      <c r="IP359" s="432"/>
      <c r="IQ359" s="429">
        <f t="shared" ref="IQ359:IQ363" si="2755">IFERROR(+(IF(IK359="","0",IK359))+(IF(IM359="","0",IM359))+(IF(IP359="","0",IP359)),"")</f>
        <v>0</v>
      </c>
      <c r="IR359" s="430">
        <v>0.294289866351475</v>
      </c>
      <c r="IS359" s="433">
        <f t="shared" ref="IS359:IS363" si="2756">IFERROR(+IR359*(IQ359-IP359),"")</f>
        <v>0</v>
      </c>
      <c r="IT359" s="434">
        <f t="shared" ref="IT359:IT363" si="2757">IFERROR(+(IF(IQ359="","0",IQ359))-(IF(IS359="","0",IS359)),"")</f>
        <v>0</v>
      </c>
      <c r="IU359" s="435"/>
      <c r="IV359" s="426">
        <v>1.0</v>
      </c>
      <c r="IW359" s="427" t="s">
        <v>151</v>
      </c>
      <c r="IX359" s="428" t="s">
        <v>121</v>
      </c>
      <c r="IY359" s="428" t="s">
        <v>152</v>
      </c>
      <c r="IZ359" s="429">
        <f>ADHB!JB359</f>
        <v>0</v>
      </c>
      <c r="JA359" s="429"/>
      <c r="JB359" s="429">
        <f t="shared" ref="JB359:JB363" si="2758">iferror(IZ359/JA359*100,0)</f>
        <v>0</v>
      </c>
      <c r="JC359" s="430"/>
      <c r="JD359" s="429">
        <f t="shared" ref="JD359:JD363" si="2759">IFERROR(+JB359*JC359,"")</f>
        <v>0</v>
      </c>
      <c r="JE359" s="431"/>
      <c r="JF359" s="432"/>
      <c r="JG359" s="432"/>
      <c r="JH359" s="429">
        <f t="shared" ref="JH359:JH363" si="2760">IFERROR(+(IF(JB359="","0",JB359))+(IF(JD359="","0",JD359))+(IF(JG359="","0",JG359)),"")</f>
        <v>0</v>
      </c>
      <c r="JI359" s="430">
        <v>0.294289866351475</v>
      </c>
      <c r="JJ359" s="433">
        <f t="shared" ref="JJ359:JJ363" si="2761">IFERROR(+JI359*(JH359-JG359),"")</f>
        <v>0</v>
      </c>
      <c r="JK359" s="434">
        <f t="shared" ref="JK359:JK363" si="2762">IFERROR(+(IF(JH359="","0",JH359))-(IF(JJ359="","0",JJ359)),"")</f>
        <v>0</v>
      </c>
      <c r="JL359" s="435"/>
      <c r="JM359" s="426">
        <v>1.0</v>
      </c>
      <c r="JN359" s="427" t="s">
        <v>151</v>
      </c>
      <c r="JO359" s="428" t="s">
        <v>121</v>
      </c>
      <c r="JP359" s="428" t="s">
        <v>152</v>
      </c>
      <c r="JQ359" s="429">
        <f>ADHB!JS359</f>
        <v>0</v>
      </c>
      <c r="JR359" s="429"/>
      <c r="JS359" s="429">
        <f t="shared" ref="JS359:JS363" si="2763">iferror(JQ359/JR359*100,0)</f>
        <v>0</v>
      </c>
      <c r="JT359" s="430"/>
      <c r="JU359" s="429">
        <f t="shared" ref="JU359:JU363" si="2764">IFERROR(+JS359*JT359,"")</f>
        <v>0</v>
      </c>
      <c r="JV359" s="431"/>
      <c r="JW359" s="432"/>
      <c r="JX359" s="432"/>
      <c r="JY359" s="429">
        <f t="shared" ref="JY359:JY363" si="2765">IFERROR(+(IF(JS359="","0",JS359))+(IF(JU359="","0",JU359))+(IF(JX359="","0",JX359)),"")</f>
        <v>0</v>
      </c>
      <c r="JZ359" s="430">
        <v>0.294289866351475</v>
      </c>
      <c r="KA359" s="433">
        <f t="shared" ref="KA359:KA363" si="2766">IFERROR(+JZ359*(JY359-JX359),"")</f>
        <v>0</v>
      </c>
      <c r="KB359" s="434">
        <f t="shared" ref="KB359:KB363" si="2767">IFERROR(+(IF(JY359="","0",JY359))-(IF(KA359="","0",KA359)),"")</f>
        <v>0</v>
      </c>
      <c r="KC359" s="435"/>
      <c r="KD359" s="426">
        <v>1.0</v>
      </c>
      <c r="KE359" s="427" t="s">
        <v>151</v>
      </c>
      <c r="KF359" s="428" t="s">
        <v>121</v>
      </c>
      <c r="KG359" s="428" t="s">
        <v>152</v>
      </c>
      <c r="KH359" s="429">
        <f>ADHB!KJ359</f>
        <v>0</v>
      </c>
      <c r="KI359" s="429"/>
      <c r="KJ359" s="429">
        <f t="shared" ref="KJ359:KJ363" si="2768">iferror(KH359/KI359*100,0)</f>
        <v>0</v>
      </c>
      <c r="KK359" s="430"/>
      <c r="KL359" s="429">
        <f t="shared" ref="KL359:KL363" si="2769">IFERROR(+KJ359*KK359,"")</f>
        <v>0</v>
      </c>
      <c r="KM359" s="431"/>
      <c r="KN359" s="432"/>
      <c r="KO359" s="432"/>
      <c r="KP359" s="429">
        <f t="shared" ref="KP359:KP363" si="2770">IFERROR(+(IF(KJ359="","0",KJ359))+(IF(KL359="","0",KL359))+(IF(KO359="","0",KO359)),"")</f>
        <v>0</v>
      </c>
      <c r="KQ359" s="430">
        <v>0.294289866351475</v>
      </c>
      <c r="KR359" s="433">
        <f t="shared" ref="KR359:KR363" si="2771">IFERROR(+KQ359*(KP359-KO359),"")</f>
        <v>0</v>
      </c>
      <c r="KS359" s="434">
        <f t="shared" ref="KS359:KS363" si="2772">IFERROR(+(IF(KP359="","0",KP359))-(IF(KR359="","0",KR359)),"")</f>
        <v>0</v>
      </c>
      <c r="KT359" s="435"/>
      <c r="KU359" s="436"/>
    </row>
    <row r="360" ht="15.75" customHeight="1">
      <c r="A360" s="426">
        <v>2.0</v>
      </c>
      <c r="B360" s="427" t="s">
        <v>153</v>
      </c>
      <c r="C360" s="428" t="s">
        <v>121</v>
      </c>
      <c r="D360" s="428" t="s">
        <v>152</v>
      </c>
      <c r="E360" s="429">
        <f>ADHB!G360</f>
        <v>0</v>
      </c>
      <c r="F360" s="429"/>
      <c r="G360" s="429">
        <f t="shared" si="2683"/>
        <v>0</v>
      </c>
      <c r="H360" s="430"/>
      <c r="I360" s="429">
        <f t="shared" si="2684"/>
        <v>0</v>
      </c>
      <c r="J360" s="431"/>
      <c r="K360" s="432"/>
      <c r="L360" s="432"/>
      <c r="M360" s="429">
        <f t="shared" si="2685"/>
        <v>0</v>
      </c>
      <c r="N360" s="430">
        <v>0.294289866351475</v>
      </c>
      <c r="O360" s="433">
        <f t="shared" si="2686"/>
        <v>0</v>
      </c>
      <c r="P360" s="434">
        <f t="shared" si="2687"/>
        <v>0</v>
      </c>
      <c r="Q360" s="435"/>
      <c r="R360" s="426">
        <v>2.0</v>
      </c>
      <c r="S360" s="427" t="s">
        <v>153</v>
      </c>
      <c r="T360" s="428" t="s">
        <v>121</v>
      </c>
      <c r="U360" s="428" t="s">
        <v>152</v>
      </c>
      <c r="V360" s="429">
        <f>ADHB!X360</f>
        <v>0</v>
      </c>
      <c r="W360" s="429"/>
      <c r="X360" s="429">
        <f t="shared" si="2688"/>
        <v>0</v>
      </c>
      <c r="Y360" s="430"/>
      <c r="Z360" s="429">
        <f t="shared" si="2689"/>
        <v>0</v>
      </c>
      <c r="AA360" s="431"/>
      <c r="AB360" s="432"/>
      <c r="AC360" s="432"/>
      <c r="AD360" s="429">
        <f t="shared" si="2690"/>
        <v>0</v>
      </c>
      <c r="AE360" s="430">
        <v>0.294289866351475</v>
      </c>
      <c r="AF360" s="433">
        <f t="shared" si="2691"/>
        <v>0</v>
      </c>
      <c r="AG360" s="434">
        <f t="shared" si="2692"/>
        <v>0</v>
      </c>
      <c r="AH360" s="435"/>
      <c r="AI360" s="426">
        <v>2.0</v>
      </c>
      <c r="AJ360" s="427" t="s">
        <v>153</v>
      </c>
      <c r="AK360" s="428" t="s">
        <v>121</v>
      </c>
      <c r="AL360" s="428" t="s">
        <v>152</v>
      </c>
      <c r="AM360" s="429">
        <f>ADHB!AO360</f>
        <v>0</v>
      </c>
      <c r="AN360" s="429"/>
      <c r="AO360" s="429">
        <f t="shared" si="2693"/>
        <v>0</v>
      </c>
      <c r="AP360" s="430"/>
      <c r="AQ360" s="429">
        <f t="shared" si="2694"/>
        <v>0</v>
      </c>
      <c r="AR360" s="431"/>
      <c r="AS360" s="432"/>
      <c r="AT360" s="432"/>
      <c r="AU360" s="429">
        <f t="shared" si="2695"/>
        <v>0</v>
      </c>
      <c r="AV360" s="430">
        <v>0.294289866351475</v>
      </c>
      <c r="AW360" s="433">
        <f t="shared" si="2696"/>
        <v>0</v>
      </c>
      <c r="AX360" s="434">
        <f t="shared" si="2697"/>
        <v>0</v>
      </c>
      <c r="AY360" s="435"/>
      <c r="AZ360" s="426">
        <v>2.0</v>
      </c>
      <c r="BA360" s="427" t="s">
        <v>153</v>
      </c>
      <c r="BB360" s="428" t="s">
        <v>121</v>
      </c>
      <c r="BC360" s="428" t="s">
        <v>152</v>
      </c>
      <c r="BD360" s="429">
        <f>ADHB!BF360</f>
        <v>0</v>
      </c>
      <c r="BE360" s="429"/>
      <c r="BF360" s="429">
        <f t="shared" si="2698"/>
        <v>0</v>
      </c>
      <c r="BG360" s="430"/>
      <c r="BH360" s="429">
        <f t="shared" si="2699"/>
        <v>0</v>
      </c>
      <c r="BI360" s="431"/>
      <c r="BJ360" s="432"/>
      <c r="BK360" s="432"/>
      <c r="BL360" s="429">
        <f t="shared" si="2700"/>
        <v>0</v>
      </c>
      <c r="BM360" s="430">
        <v>0.294289866351475</v>
      </c>
      <c r="BN360" s="433">
        <f t="shared" si="2701"/>
        <v>0</v>
      </c>
      <c r="BO360" s="434">
        <f t="shared" si="2702"/>
        <v>0</v>
      </c>
      <c r="BP360" s="435"/>
      <c r="BQ360" s="426">
        <v>2.0</v>
      </c>
      <c r="BR360" s="427" t="s">
        <v>153</v>
      </c>
      <c r="BS360" s="428" t="s">
        <v>121</v>
      </c>
      <c r="BT360" s="428" t="s">
        <v>152</v>
      </c>
      <c r="BU360" s="429">
        <f>ADHB!BW360</f>
        <v>0</v>
      </c>
      <c r="BV360" s="429"/>
      <c r="BW360" s="429">
        <f t="shared" si="2703"/>
        <v>0</v>
      </c>
      <c r="BX360" s="430"/>
      <c r="BY360" s="429">
        <f t="shared" si="2704"/>
        <v>0</v>
      </c>
      <c r="BZ360" s="431"/>
      <c r="CA360" s="432"/>
      <c r="CB360" s="432"/>
      <c r="CC360" s="429">
        <f t="shared" si="2705"/>
        <v>0</v>
      </c>
      <c r="CD360" s="430">
        <v>0.294289866351475</v>
      </c>
      <c r="CE360" s="433">
        <f t="shared" si="2706"/>
        <v>0</v>
      </c>
      <c r="CF360" s="434">
        <f t="shared" si="2707"/>
        <v>0</v>
      </c>
      <c r="CG360" s="435"/>
      <c r="CH360" s="426">
        <v>2.0</v>
      </c>
      <c r="CI360" s="427" t="s">
        <v>153</v>
      </c>
      <c r="CJ360" s="428" t="s">
        <v>121</v>
      </c>
      <c r="CK360" s="428" t="s">
        <v>152</v>
      </c>
      <c r="CL360" s="429">
        <f>ADHB!CN360</f>
        <v>0</v>
      </c>
      <c r="CM360" s="429"/>
      <c r="CN360" s="429">
        <f t="shared" si="2708"/>
        <v>0</v>
      </c>
      <c r="CO360" s="430"/>
      <c r="CP360" s="429">
        <f t="shared" si="2709"/>
        <v>0</v>
      </c>
      <c r="CQ360" s="431"/>
      <c r="CR360" s="432"/>
      <c r="CS360" s="432"/>
      <c r="CT360" s="429">
        <f t="shared" si="2710"/>
        <v>0</v>
      </c>
      <c r="CU360" s="430">
        <v>0.294289866351475</v>
      </c>
      <c r="CV360" s="433">
        <f t="shared" si="2711"/>
        <v>0</v>
      </c>
      <c r="CW360" s="434">
        <f t="shared" si="2712"/>
        <v>0</v>
      </c>
      <c r="CX360" s="435"/>
      <c r="CY360" s="426">
        <v>2.0</v>
      </c>
      <c r="CZ360" s="427" t="s">
        <v>153</v>
      </c>
      <c r="DA360" s="428" t="s">
        <v>121</v>
      </c>
      <c r="DB360" s="428" t="s">
        <v>152</v>
      </c>
      <c r="DC360" s="429">
        <f>ADHB!DE360</f>
        <v>0</v>
      </c>
      <c r="DD360" s="429"/>
      <c r="DE360" s="429">
        <f t="shared" si="2713"/>
        <v>0</v>
      </c>
      <c r="DF360" s="430"/>
      <c r="DG360" s="429">
        <f t="shared" si="2714"/>
        <v>0</v>
      </c>
      <c r="DH360" s="431"/>
      <c r="DI360" s="432"/>
      <c r="DJ360" s="432"/>
      <c r="DK360" s="429">
        <f t="shared" si="2715"/>
        <v>0</v>
      </c>
      <c r="DL360" s="430">
        <v>0.294289866351475</v>
      </c>
      <c r="DM360" s="433">
        <f t="shared" si="2716"/>
        <v>0</v>
      </c>
      <c r="DN360" s="434">
        <f t="shared" si="2717"/>
        <v>0</v>
      </c>
      <c r="DO360" s="435"/>
      <c r="DP360" s="426">
        <v>2.0</v>
      </c>
      <c r="DQ360" s="427" t="s">
        <v>153</v>
      </c>
      <c r="DR360" s="428" t="s">
        <v>121</v>
      </c>
      <c r="DS360" s="428" t="s">
        <v>152</v>
      </c>
      <c r="DT360" s="429">
        <f>ADHB!DV360</f>
        <v>0</v>
      </c>
      <c r="DU360" s="429"/>
      <c r="DV360" s="429">
        <f t="shared" si="2718"/>
        <v>0</v>
      </c>
      <c r="DW360" s="430"/>
      <c r="DX360" s="429">
        <f t="shared" si="2719"/>
        <v>0</v>
      </c>
      <c r="DY360" s="431"/>
      <c r="DZ360" s="432"/>
      <c r="EA360" s="432"/>
      <c r="EB360" s="429">
        <f t="shared" si="2720"/>
        <v>0</v>
      </c>
      <c r="EC360" s="430">
        <v>0.294289866351475</v>
      </c>
      <c r="ED360" s="433">
        <f t="shared" si="2721"/>
        <v>0</v>
      </c>
      <c r="EE360" s="434">
        <f t="shared" si="2722"/>
        <v>0</v>
      </c>
      <c r="EF360" s="435"/>
      <c r="EG360" s="426">
        <v>2.0</v>
      </c>
      <c r="EH360" s="427" t="s">
        <v>153</v>
      </c>
      <c r="EI360" s="428" t="s">
        <v>121</v>
      </c>
      <c r="EJ360" s="428" t="s">
        <v>152</v>
      </c>
      <c r="EK360" s="429">
        <f>ADHB!EM360</f>
        <v>0</v>
      </c>
      <c r="EL360" s="429"/>
      <c r="EM360" s="429">
        <f t="shared" si="2723"/>
        <v>0</v>
      </c>
      <c r="EN360" s="430"/>
      <c r="EO360" s="429">
        <f t="shared" si="2724"/>
        <v>0</v>
      </c>
      <c r="EP360" s="431"/>
      <c r="EQ360" s="432"/>
      <c r="ER360" s="432"/>
      <c r="ES360" s="429">
        <f t="shared" si="2725"/>
        <v>0</v>
      </c>
      <c r="ET360" s="430">
        <v>0.294289866351475</v>
      </c>
      <c r="EU360" s="433">
        <f t="shared" si="2726"/>
        <v>0</v>
      </c>
      <c r="EV360" s="434">
        <f t="shared" si="2727"/>
        <v>0</v>
      </c>
      <c r="EW360" s="435"/>
      <c r="EX360" s="426">
        <v>2.0</v>
      </c>
      <c r="EY360" s="427" t="s">
        <v>153</v>
      </c>
      <c r="EZ360" s="428" t="s">
        <v>121</v>
      </c>
      <c r="FA360" s="428" t="s">
        <v>152</v>
      </c>
      <c r="FB360" s="429">
        <f>ADHB!FD360</f>
        <v>0</v>
      </c>
      <c r="FC360" s="429"/>
      <c r="FD360" s="429">
        <f t="shared" si="2728"/>
        <v>0</v>
      </c>
      <c r="FE360" s="430"/>
      <c r="FF360" s="429">
        <f t="shared" si="2729"/>
        <v>0</v>
      </c>
      <c r="FG360" s="431"/>
      <c r="FH360" s="432"/>
      <c r="FI360" s="432"/>
      <c r="FJ360" s="429">
        <f t="shared" si="2730"/>
        <v>0</v>
      </c>
      <c r="FK360" s="430">
        <v>0.294289866351475</v>
      </c>
      <c r="FL360" s="433">
        <f t="shared" si="2731"/>
        <v>0</v>
      </c>
      <c r="FM360" s="434">
        <f t="shared" si="2732"/>
        <v>0</v>
      </c>
      <c r="FN360" s="435"/>
      <c r="FO360" s="426">
        <v>2.0</v>
      </c>
      <c r="FP360" s="427" t="s">
        <v>153</v>
      </c>
      <c r="FQ360" s="428" t="s">
        <v>121</v>
      </c>
      <c r="FR360" s="428" t="s">
        <v>152</v>
      </c>
      <c r="FS360" s="429">
        <f>ADHB!FU360</f>
        <v>0</v>
      </c>
      <c r="FT360" s="429"/>
      <c r="FU360" s="429">
        <f t="shared" si="2733"/>
        <v>0</v>
      </c>
      <c r="FV360" s="430"/>
      <c r="FW360" s="429">
        <f t="shared" si="2734"/>
        <v>0</v>
      </c>
      <c r="FX360" s="431"/>
      <c r="FY360" s="432"/>
      <c r="FZ360" s="432"/>
      <c r="GA360" s="429">
        <f t="shared" si="2735"/>
        <v>0</v>
      </c>
      <c r="GB360" s="430">
        <v>0.294289866351475</v>
      </c>
      <c r="GC360" s="433">
        <f t="shared" si="2736"/>
        <v>0</v>
      </c>
      <c r="GD360" s="434">
        <f t="shared" si="2737"/>
        <v>0</v>
      </c>
      <c r="GE360" s="435"/>
      <c r="GF360" s="426">
        <v>2.0</v>
      </c>
      <c r="GG360" s="427" t="s">
        <v>153</v>
      </c>
      <c r="GH360" s="428" t="s">
        <v>121</v>
      </c>
      <c r="GI360" s="428" t="s">
        <v>152</v>
      </c>
      <c r="GJ360" s="429">
        <f>ADHB!GL360</f>
        <v>0</v>
      </c>
      <c r="GK360" s="429"/>
      <c r="GL360" s="429">
        <f t="shared" si="2738"/>
        <v>0</v>
      </c>
      <c r="GM360" s="430"/>
      <c r="GN360" s="429">
        <f t="shared" si="2739"/>
        <v>0</v>
      </c>
      <c r="GO360" s="431"/>
      <c r="GP360" s="432"/>
      <c r="GQ360" s="432"/>
      <c r="GR360" s="429">
        <f t="shared" si="2740"/>
        <v>0</v>
      </c>
      <c r="GS360" s="430">
        <v>0.294289866351475</v>
      </c>
      <c r="GT360" s="433">
        <f t="shared" si="2741"/>
        <v>0</v>
      </c>
      <c r="GU360" s="434">
        <f t="shared" si="2742"/>
        <v>0</v>
      </c>
      <c r="GV360" s="435"/>
      <c r="GW360" s="426">
        <v>2.0</v>
      </c>
      <c r="GX360" s="427" t="s">
        <v>153</v>
      </c>
      <c r="GY360" s="428" t="s">
        <v>121</v>
      </c>
      <c r="GZ360" s="428" t="s">
        <v>152</v>
      </c>
      <c r="HA360" s="429">
        <f>ADHB!HC360</f>
        <v>0</v>
      </c>
      <c r="HB360" s="429"/>
      <c r="HC360" s="429">
        <f t="shared" si="2743"/>
        <v>0</v>
      </c>
      <c r="HD360" s="430"/>
      <c r="HE360" s="429">
        <f t="shared" si="2744"/>
        <v>0</v>
      </c>
      <c r="HF360" s="431"/>
      <c r="HG360" s="432"/>
      <c r="HH360" s="432"/>
      <c r="HI360" s="429">
        <f t="shared" si="2745"/>
        <v>0</v>
      </c>
      <c r="HJ360" s="430">
        <v>0.294289866351475</v>
      </c>
      <c r="HK360" s="433">
        <f t="shared" si="2746"/>
        <v>0</v>
      </c>
      <c r="HL360" s="434">
        <f t="shared" si="2747"/>
        <v>0</v>
      </c>
      <c r="HM360" s="435"/>
      <c r="HN360" s="426">
        <v>2.0</v>
      </c>
      <c r="HO360" s="427" t="s">
        <v>153</v>
      </c>
      <c r="HP360" s="428" t="s">
        <v>121</v>
      </c>
      <c r="HQ360" s="428" t="s">
        <v>152</v>
      </c>
      <c r="HR360" s="429">
        <f>ADHB!HT360</f>
        <v>0</v>
      </c>
      <c r="HS360" s="429"/>
      <c r="HT360" s="429">
        <f t="shared" si="2748"/>
        <v>0</v>
      </c>
      <c r="HU360" s="430"/>
      <c r="HV360" s="429">
        <f t="shared" si="2749"/>
        <v>0</v>
      </c>
      <c r="HW360" s="431"/>
      <c r="HX360" s="432"/>
      <c r="HY360" s="432"/>
      <c r="HZ360" s="429">
        <f t="shared" si="2750"/>
        <v>0</v>
      </c>
      <c r="IA360" s="430">
        <v>0.294289866351475</v>
      </c>
      <c r="IB360" s="433">
        <f t="shared" si="2751"/>
        <v>0</v>
      </c>
      <c r="IC360" s="434">
        <f t="shared" si="2752"/>
        <v>0</v>
      </c>
      <c r="ID360" s="435"/>
      <c r="IE360" s="426">
        <v>2.0</v>
      </c>
      <c r="IF360" s="427" t="s">
        <v>153</v>
      </c>
      <c r="IG360" s="428" t="s">
        <v>121</v>
      </c>
      <c r="IH360" s="428" t="s">
        <v>152</v>
      </c>
      <c r="II360" s="429">
        <f>ADHB!IK360</f>
        <v>0</v>
      </c>
      <c r="IJ360" s="429"/>
      <c r="IK360" s="429">
        <f t="shared" si="2753"/>
        <v>0</v>
      </c>
      <c r="IL360" s="430"/>
      <c r="IM360" s="429">
        <f t="shared" si="2754"/>
        <v>0</v>
      </c>
      <c r="IN360" s="431"/>
      <c r="IO360" s="432"/>
      <c r="IP360" s="432"/>
      <c r="IQ360" s="429">
        <f t="shared" si="2755"/>
        <v>0</v>
      </c>
      <c r="IR360" s="430">
        <v>0.294289866351475</v>
      </c>
      <c r="IS360" s="433">
        <f t="shared" si="2756"/>
        <v>0</v>
      </c>
      <c r="IT360" s="434">
        <f t="shared" si="2757"/>
        <v>0</v>
      </c>
      <c r="IU360" s="435"/>
      <c r="IV360" s="426">
        <v>2.0</v>
      </c>
      <c r="IW360" s="427" t="s">
        <v>153</v>
      </c>
      <c r="IX360" s="428" t="s">
        <v>121</v>
      </c>
      <c r="IY360" s="428" t="s">
        <v>152</v>
      </c>
      <c r="IZ360" s="429">
        <f>ADHB!JB360</f>
        <v>0</v>
      </c>
      <c r="JA360" s="429"/>
      <c r="JB360" s="429">
        <f t="shared" si="2758"/>
        <v>0</v>
      </c>
      <c r="JC360" s="430"/>
      <c r="JD360" s="429">
        <f t="shared" si="2759"/>
        <v>0</v>
      </c>
      <c r="JE360" s="431"/>
      <c r="JF360" s="432"/>
      <c r="JG360" s="432"/>
      <c r="JH360" s="429">
        <f t="shared" si="2760"/>
        <v>0</v>
      </c>
      <c r="JI360" s="430">
        <v>0.294289866351475</v>
      </c>
      <c r="JJ360" s="433">
        <f t="shared" si="2761"/>
        <v>0</v>
      </c>
      <c r="JK360" s="434">
        <f t="shared" si="2762"/>
        <v>0</v>
      </c>
      <c r="JL360" s="435"/>
      <c r="JM360" s="426">
        <v>2.0</v>
      </c>
      <c r="JN360" s="427" t="s">
        <v>153</v>
      </c>
      <c r="JO360" s="428" t="s">
        <v>121</v>
      </c>
      <c r="JP360" s="428" t="s">
        <v>152</v>
      </c>
      <c r="JQ360" s="429">
        <f>ADHB!JS360</f>
        <v>0</v>
      </c>
      <c r="JR360" s="429"/>
      <c r="JS360" s="429">
        <f t="shared" si="2763"/>
        <v>0</v>
      </c>
      <c r="JT360" s="430"/>
      <c r="JU360" s="429">
        <f t="shared" si="2764"/>
        <v>0</v>
      </c>
      <c r="JV360" s="431"/>
      <c r="JW360" s="432"/>
      <c r="JX360" s="432"/>
      <c r="JY360" s="429">
        <f t="shared" si="2765"/>
        <v>0</v>
      </c>
      <c r="JZ360" s="430">
        <v>0.294289866351475</v>
      </c>
      <c r="KA360" s="433">
        <f t="shared" si="2766"/>
        <v>0</v>
      </c>
      <c r="KB360" s="434">
        <f t="shared" si="2767"/>
        <v>0</v>
      </c>
      <c r="KC360" s="435"/>
      <c r="KD360" s="426">
        <v>2.0</v>
      </c>
      <c r="KE360" s="427" t="s">
        <v>153</v>
      </c>
      <c r="KF360" s="428" t="s">
        <v>121</v>
      </c>
      <c r="KG360" s="428" t="s">
        <v>152</v>
      </c>
      <c r="KH360" s="429">
        <f>ADHB!KJ360</f>
        <v>0</v>
      </c>
      <c r="KI360" s="429"/>
      <c r="KJ360" s="429">
        <f t="shared" si="2768"/>
        <v>0</v>
      </c>
      <c r="KK360" s="430"/>
      <c r="KL360" s="429">
        <f t="shared" si="2769"/>
        <v>0</v>
      </c>
      <c r="KM360" s="431"/>
      <c r="KN360" s="432"/>
      <c r="KO360" s="432"/>
      <c r="KP360" s="429">
        <f t="shared" si="2770"/>
        <v>0</v>
      </c>
      <c r="KQ360" s="430">
        <v>0.294289866351475</v>
      </c>
      <c r="KR360" s="433">
        <f t="shared" si="2771"/>
        <v>0</v>
      </c>
      <c r="KS360" s="434">
        <f t="shared" si="2772"/>
        <v>0</v>
      </c>
      <c r="KT360" s="435"/>
      <c r="KU360" s="436"/>
    </row>
    <row r="361" ht="15.75" customHeight="1">
      <c r="A361" s="426">
        <v>3.0</v>
      </c>
      <c r="B361" s="427" t="s">
        <v>154</v>
      </c>
      <c r="C361" s="428" t="s">
        <v>121</v>
      </c>
      <c r="D361" s="428" t="s">
        <v>152</v>
      </c>
      <c r="E361" s="429">
        <f>ADHB!G361</f>
        <v>0</v>
      </c>
      <c r="F361" s="429"/>
      <c r="G361" s="429">
        <f t="shared" si="2683"/>
        <v>0</v>
      </c>
      <c r="H361" s="430"/>
      <c r="I361" s="429">
        <f t="shared" si="2684"/>
        <v>0</v>
      </c>
      <c r="J361" s="431"/>
      <c r="K361" s="432"/>
      <c r="L361" s="432"/>
      <c r="M361" s="429">
        <f t="shared" si="2685"/>
        <v>0</v>
      </c>
      <c r="N361" s="430">
        <v>0.294289866351475</v>
      </c>
      <c r="O361" s="433">
        <f t="shared" si="2686"/>
        <v>0</v>
      </c>
      <c r="P361" s="434">
        <f t="shared" si="2687"/>
        <v>0</v>
      </c>
      <c r="Q361" s="435"/>
      <c r="R361" s="426">
        <v>3.0</v>
      </c>
      <c r="S361" s="427" t="s">
        <v>154</v>
      </c>
      <c r="T361" s="428" t="s">
        <v>121</v>
      </c>
      <c r="U361" s="428" t="s">
        <v>152</v>
      </c>
      <c r="V361" s="429">
        <f>ADHB!X361</f>
        <v>0</v>
      </c>
      <c r="W361" s="429"/>
      <c r="X361" s="429">
        <f t="shared" si="2688"/>
        <v>0</v>
      </c>
      <c r="Y361" s="430"/>
      <c r="Z361" s="429">
        <f t="shared" si="2689"/>
        <v>0</v>
      </c>
      <c r="AA361" s="431"/>
      <c r="AB361" s="432"/>
      <c r="AC361" s="432"/>
      <c r="AD361" s="429">
        <f t="shared" si="2690"/>
        <v>0</v>
      </c>
      <c r="AE361" s="430">
        <v>0.294289866351475</v>
      </c>
      <c r="AF361" s="433">
        <f t="shared" si="2691"/>
        <v>0</v>
      </c>
      <c r="AG361" s="434">
        <f t="shared" si="2692"/>
        <v>0</v>
      </c>
      <c r="AH361" s="435"/>
      <c r="AI361" s="426">
        <v>3.0</v>
      </c>
      <c r="AJ361" s="427" t="s">
        <v>154</v>
      </c>
      <c r="AK361" s="428" t="s">
        <v>121</v>
      </c>
      <c r="AL361" s="428" t="s">
        <v>152</v>
      </c>
      <c r="AM361" s="429">
        <f>ADHB!AO361</f>
        <v>0</v>
      </c>
      <c r="AN361" s="429"/>
      <c r="AO361" s="429">
        <f t="shared" si="2693"/>
        <v>0</v>
      </c>
      <c r="AP361" s="430"/>
      <c r="AQ361" s="429">
        <f t="shared" si="2694"/>
        <v>0</v>
      </c>
      <c r="AR361" s="431"/>
      <c r="AS361" s="432"/>
      <c r="AT361" s="432"/>
      <c r="AU361" s="429">
        <f t="shared" si="2695"/>
        <v>0</v>
      </c>
      <c r="AV361" s="430">
        <v>0.294289866351475</v>
      </c>
      <c r="AW361" s="433">
        <f t="shared" si="2696"/>
        <v>0</v>
      </c>
      <c r="AX361" s="434">
        <f t="shared" si="2697"/>
        <v>0</v>
      </c>
      <c r="AY361" s="435"/>
      <c r="AZ361" s="426">
        <v>3.0</v>
      </c>
      <c r="BA361" s="427" t="s">
        <v>154</v>
      </c>
      <c r="BB361" s="428" t="s">
        <v>121</v>
      </c>
      <c r="BC361" s="428" t="s">
        <v>152</v>
      </c>
      <c r="BD361" s="429">
        <f>ADHB!BF361</f>
        <v>0</v>
      </c>
      <c r="BE361" s="429"/>
      <c r="BF361" s="429">
        <f t="shared" si="2698"/>
        <v>0</v>
      </c>
      <c r="BG361" s="430"/>
      <c r="BH361" s="429">
        <f t="shared" si="2699"/>
        <v>0</v>
      </c>
      <c r="BI361" s="431"/>
      <c r="BJ361" s="432"/>
      <c r="BK361" s="432"/>
      <c r="BL361" s="429">
        <f t="shared" si="2700"/>
        <v>0</v>
      </c>
      <c r="BM361" s="430">
        <v>0.294289866351475</v>
      </c>
      <c r="BN361" s="433">
        <f t="shared" si="2701"/>
        <v>0</v>
      </c>
      <c r="BO361" s="434">
        <f t="shared" si="2702"/>
        <v>0</v>
      </c>
      <c r="BP361" s="435"/>
      <c r="BQ361" s="426">
        <v>3.0</v>
      </c>
      <c r="BR361" s="427" t="s">
        <v>154</v>
      </c>
      <c r="BS361" s="428" t="s">
        <v>121</v>
      </c>
      <c r="BT361" s="428" t="s">
        <v>152</v>
      </c>
      <c r="BU361" s="429">
        <f>ADHB!BW361</f>
        <v>0</v>
      </c>
      <c r="BV361" s="429"/>
      <c r="BW361" s="429">
        <f t="shared" si="2703"/>
        <v>0</v>
      </c>
      <c r="BX361" s="430"/>
      <c r="BY361" s="429">
        <f t="shared" si="2704"/>
        <v>0</v>
      </c>
      <c r="BZ361" s="431"/>
      <c r="CA361" s="432"/>
      <c r="CB361" s="432"/>
      <c r="CC361" s="429">
        <f t="shared" si="2705"/>
        <v>0</v>
      </c>
      <c r="CD361" s="430">
        <v>0.294289866351475</v>
      </c>
      <c r="CE361" s="433">
        <f t="shared" si="2706"/>
        <v>0</v>
      </c>
      <c r="CF361" s="434">
        <f t="shared" si="2707"/>
        <v>0</v>
      </c>
      <c r="CG361" s="435"/>
      <c r="CH361" s="426">
        <v>3.0</v>
      </c>
      <c r="CI361" s="427" t="s">
        <v>154</v>
      </c>
      <c r="CJ361" s="428" t="s">
        <v>121</v>
      </c>
      <c r="CK361" s="428" t="s">
        <v>152</v>
      </c>
      <c r="CL361" s="429">
        <f>ADHB!CN361</f>
        <v>0</v>
      </c>
      <c r="CM361" s="429"/>
      <c r="CN361" s="429">
        <f t="shared" si="2708"/>
        <v>0</v>
      </c>
      <c r="CO361" s="430"/>
      <c r="CP361" s="429">
        <f t="shared" si="2709"/>
        <v>0</v>
      </c>
      <c r="CQ361" s="431"/>
      <c r="CR361" s="432"/>
      <c r="CS361" s="432"/>
      <c r="CT361" s="429">
        <f t="shared" si="2710"/>
        <v>0</v>
      </c>
      <c r="CU361" s="430">
        <v>0.294289866351475</v>
      </c>
      <c r="CV361" s="433">
        <f t="shared" si="2711"/>
        <v>0</v>
      </c>
      <c r="CW361" s="434">
        <f t="shared" si="2712"/>
        <v>0</v>
      </c>
      <c r="CX361" s="435"/>
      <c r="CY361" s="426">
        <v>3.0</v>
      </c>
      <c r="CZ361" s="427" t="s">
        <v>154</v>
      </c>
      <c r="DA361" s="428" t="s">
        <v>121</v>
      </c>
      <c r="DB361" s="428" t="s">
        <v>152</v>
      </c>
      <c r="DC361" s="429">
        <f>ADHB!DE361</f>
        <v>0</v>
      </c>
      <c r="DD361" s="429"/>
      <c r="DE361" s="429">
        <f t="shared" si="2713"/>
        <v>0</v>
      </c>
      <c r="DF361" s="430"/>
      <c r="DG361" s="429">
        <f t="shared" si="2714"/>
        <v>0</v>
      </c>
      <c r="DH361" s="431"/>
      <c r="DI361" s="432"/>
      <c r="DJ361" s="432"/>
      <c r="DK361" s="429">
        <f t="shared" si="2715"/>
        <v>0</v>
      </c>
      <c r="DL361" s="430">
        <v>0.294289866351475</v>
      </c>
      <c r="DM361" s="433">
        <f t="shared" si="2716"/>
        <v>0</v>
      </c>
      <c r="DN361" s="434">
        <f t="shared" si="2717"/>
        <v>0</v>
      </c>
      <c r="DO361" s="435"/>
      <c r="DP361" s="426">
        <v>3.0</v>
      </c>
      <c r="DQ361" s="427" t="s">
        <v>154</v>
      </c>
      <c r="DR361" s="428" t="s">
        <v>121</v>
      </c>
      <c r="DS361" s="428" t="s">
        <v>152</v>
      </c>
      <c r="DT361" s="429">
        <f>ADHB!DV361</f>
        <v>0</v>
      </c>
      <c r="DU361" s="429"/>
      <c r="DV361" s="429">
        <f t="shared" si="2718"/>
        <v>0</v>
      </c>
      <c r="DW361" s="430"/>
      <c r="DX361" s="429">
        <f t="shared" si="2719"/>
        <v>0</v>
      </c>
      <c r="DY361" s="431"/>
      <c r="DZ361" s="432"/>
      <c r="EA361" s="432"/>
      <c r="EB361" s="429">
        <f t="shared" si="2720"/>
        <v>0</v>
      </c>
      <c r="EC361" s="430">
        <v>0.294289866351475</v>
      </c>
      <c r="ED361" s="433">
        <f t="shared" si="2721"/>
        <v>0</v>
      </c>
      <c r="EE361" s="434">
        <f t="shared" si="2722"/>
        <v>0</v>
      </c>
      <c r="EF361" s="435"/>
      <c r="EG361" s="426">
        <v>3.0</v>
      </c>
      <c r="EH361" s="427" t="s">
        <v>154</v>
      </c>
      <c r="EI361" s="428" t="s">
        <v>121</v>
      </c>
      <c r="EJ361" s="428" t="s">
        <v>152</v>
      </c>
      <c r="EK361" s="429">
        <f>ADHB!EM361</f>
        <v>0</v>
      </c>
      <c r="EL361" s="429"/>
      <c r="EM361" s="429">
        <f t="shared" si="2723"/>
        <v>0</v>
      </c>
      <c r="EN361" s="430"/>
      <c r="EO361" s="429">
        <f t="shared" si="2724"/>
        <v>0</v>
      </c>
      <c r="EP361" s="431"/>
      <c r="EQ361" s="432"/>
      <c r="ER361" s="432"/>
      <c r="ES361" s="429">
        <f t="shared" si="2725"/>
        <v>0</v>
      </c>
      <c r="ET361" s="430">
        <v>0.294289866351475</v>
      </c>
      <c r="EU361" s="433">
        <f t="shared" si="2726"/>
        <v>0</v>
      </c>
      <c r="EV361" s="434">
        <f t="shared" si="2727"/>
        <v>0</v>
      </c>
      <c r="EW361" s="435"/>
      <c r="EX361" s="426">
        <v>3.0</v>
      </c>
      <c r="EY361" s="427" t="s">
        <v>154</v>
      </c>
      <c r="EZ361" s="428" t="s">
        <v>121</v>
      </c>
      <c r="FA361" s="428" t="s">
        <v>152</v>
      </c>
      <c r="FB361" s="429">
        <f>ADHB!FD361</f>
        <v>0</v>
      </c>
      <c r="FC361" s="429"/>
      <c r="FD361" s="429">
        <f t="shared" si="2728"/>
        <v>0</v>
      </c>
      <c r="FE361" s="430"/>
      <c r="FF361" s="429">
        <f t="shared" si="2729"/>
        <v>0</v>
      </c>
      <c r="FG361" s="431"/>
      <c r="FH361" s="432"/>
      <c r="FI361" s="432"/>
      <c r="FJ361" s="429">
        <f t="shared" si="2730"/>
        <v>0</v>
      </c>
      <c r="FK361" s="430">
        <v>0.294289866351475</v>
      </c>
      <c r="FL361" s="433">
        <f t="shared" si="2731"/>
        <v>0</v>
      </c>
      <c r="FM361" s="434">
        <f t="shared" si="2732"/>
        <v>0</v>
      </c>
      <c r="FN361" s="435"/>
      <c r="FO361" s="426">
        <v>3.0</v>
      </c>
      <c r="FP361" s="427" t="s">
        <v>154</v>
      </c>
      <c r="FQ361" s="428" t="s">
        <v>121</v>
      </c>
      <c r="FR361" s="428" t="s">
        <v>152</v>
      </c>
      <c r="FS361" s="429">
        <f>ADHB!FU361</f>
        <v>0</v>
      </c>
      <c r="FT361" s="429"/>
      <c r="FU361" s="429">
        <f t="shared" si="2733"/>
        <v>0</v>
      </c>
      <c r="FV361" s="430"/>
      <c r="FW361" s="429">
        <f t="shared" si="2734"/>
        <v>0</v>
      </c>
      <c r="FX361" s="431"/>
      <c r="FY361" s="432"/>
      <c r="FZ361" s="432"/>
      <c r="GA361" s="429">
        <f t="shared" si="2735"/>
        <v>0</v>
      </c>
      <c r="GB361" s="430">
        <v>0.294289866351475</v>
      </c>
      <c r="GC361" s="433">
        <f t="shared" si="2736"/>
        <v>0</v>
      </c>
      <c r="GD361" s="434">
        <f t="shared" si="2737"/>
        <v>0</v>
      </c>
      <c r="GE361" s="435"/>
      <c r="GF361" s="426">
        <v>3.0</v>
      </c>
      <c r="GG361" s="427" t="s">
        <v>154</v>
      </c>
      <c r="GH361" s="428" t="s">
        <v>121</v>
      </c>
      <c r="GI361" s="428" t="s">
        <v>152</v>
      </c>
      <c r="GJ361" s="429">
        <f>ADHB!GL361</f>
        <v>0</v>
      </c>
      <c r="GK361" s="429"/>
      <c r="GL361" s="429">
        <f t="shared" si="2738"/>
        <v>0</v>
      </c>
      <c r="GM361" s="430"/>
      <c r="GN361" s="429">
        <f t="shared" si="2739"/>
        <v>0</v>
      </c>
      <c r="GO361" s="431"/>
      <c r="GP361" s="432"/>
      <c r="GQ361" s="432"/>
      <c r="GR361" s="429">
        <f t="shared" si="2740"/>
        <v>0</v>
      </c>
      <c r="GS361" s="430">
        <v>0.294289866351475</v>
      </c>
      <c r="GT361" s="433">
        <f t="shared" si="2741"/>
        <v>0</v>
      </c>
      <c r="GU361" s="434">
        <f t="shared" si="2742"/>
        <v>0</v>
      </c>
      <c r="GV361" s="435"/>
      <c r="GW361" s="426">
        <v>3.0</v>
      </c>
      <c r="GX361" s="427" t="s">
        <v>154</v>
      </c>
      <c r="GY361" s="428" t="s">
        <v>121</v>
      </c>
      <c r="GZ361" s="428" t="s">
        <v>152</v>
      </c>
      <c r="HA361" s="429">
        <f>ADHB!HC361</f>
        <v>0</v>
      </c>
      <c r="HB361" s="429"/>
      <c r="HC361" s="429">
        <f t="shared" si="2743"/>
        <v>0</v>
      </c>
      <c r="HD361" s="430"/>
      <c r="HE361" s="429">
        <f t="shared" si="2744"/>
        <v>0</v>
      </c>
      <c r="HF361" s="431"/>
      <c r="HG361" s="432"/>
      <c r="HH361" s="432"/>
      <c r="HI361" s="429">
        <f t="shared" si="2745"/>
        <v>0</v>
      </c>
      <c r="HJ361" s="430">
        <v>0.294289866351475</v>
      </c>
      <c r="HK361" s="433">
        <f t="shared" si="2746"/>
        <v>0</v>
      </c>
      <c r="HL361" s="434">
        <f t="shared" si="2747"/>
        <v>0</v>
      </c>
      <c r="HM361" s="435"/>
      <c r="HN361" s="426">
        <v>3.0</v>
      </c>
      <c r="HO361" s="427" t="s">
        <v>154</v>
      </c>
      <c r="HP361" s="428" t="s">
        <v>121</v>
      </c>
      <c r="HQ361" s="428" t="s">
        <v>152</v>
      </c>
      <c r="HR361" s="429">
        <f>ADHB!HT361</f>
        <v>0</v>
      </c>
      <c r="HS361" s="429"/>
      <c r="HT361" s="429">
        <f t="shared" si="2748"/>
        <v>0</v>
      </c>
      <c r="HU361" s="430"/>
      <c r="HV361" s="429">
        <f t="shared" si="2749"/>
        <v>0</v>
      </c>
      <c r="HW361" s="431"/>
      <c r="HX361" s="432"/>
      <c r="HY361" s="432"/>
      <c r="HZ361" s="429">
        <f t="shared" si="2750"/>
        <v>0</v>
      </c>
      <c r="IA361" s="430">
        <v>0.294289866351475</v>
      </c>
      <c r="IB361" s="433">
        <f t="shared" si="2751"/>
        <v>0</v>
      </c>
      <c r="IC361" s="434">
        <f t="shared" si="2752"/>
        <v>0</v>
      </c>
      <c r="ID361" s="435"/>
      <c r="IE361" s="426">
        <v>3.0</v>
      </c>
      <c r="IF361" s="427" t="s">
        <v>154</v>
      </c>
      <c r="IG361" s="428" t="s">
        <v>121</v>
      </c>
      <c r="IH361" s="428" t="s">
        <v>152</v>
      </c>
      <c r="II361" s="429">
        <f>ADHB!IK361</f>
        <v>0</v>
      </c>
      <c r="IJ361" s="429"/>
      <c r="IK361" s="429">
        <f t="shared" si="2753"/>
        <v>0</v>
      </c>
      <c r="IL361" s="430"/>
      <c r="IM361" s="429">
        <f t="shared" si="2754"/>
        <v>0</v>
      </c>
      <c r="IN361" s="431"/>
      <c r="IO361" s="432"/>
      <c r="IP361" s="432"/>
      <c r="IQ361" s="429">
        <f t="shared" si="2755"/>
        <v>0</v>
      </c>
      <c r="IR361" s="430">
        <v>0.294289866351475</v>
      </c>
      <c r="IS361" s="433">
        <f t="shared" si="2756"/>
        <v>0</v>
      </c>
      <c r="IT361" s="434">
        <f t="shared" si="2757"/>
        <v>0</v>
      </c>
      <c r="IU361" s="435"/>
      <c r="IV361" s="426">
        <v>3.0</v>
      </c>
      <c r="IW361" s="427" t="s">
        <v>154</v>
      </c>
      <c r="IX361" s="428" t="s">
        <v>121</v>
      </c>
      <c r="IY361" s="428" t="s">
        <v>152</v>
      </c>
      <c r="IZ361" s="429">
        <f>ADHB!JB361</f>
        <v>0</v>
      </c>
      <c r="JA361" s="429"/>
      <c r="JB361" s="429">
        <f t="shared" si="2758"/>
        <v>0</v>
      </c>
      <c r="JC361" s="430"/>
      <c r="JD361" s="429">
        <f t="shared" si="2759"/>
        <v>0</v>
      </c>
      <c r="JE361" s="431"/>
      <c r="JF361" s="432"/>
      <c r="JG361" s="432"/>
      <c r="JH361" s="429">
        <f t="shared" si="2760"/>
        <v>0</v>
      </c>
      <c r="JI361" s="430">
        <v>0.294289866351475</v>
      </c>
      <c r="JJ361" s="433">
        <f t="shared" si="2761"/>
        <v>0</v>
      </c>
      <c r="JK361" s="434">
        <f t="shared" si="2762"/>
        <v>0</v>
      </c>
      <c r="JL361" s="435"/>
      <c r="JM361" s="426">
        <v>3.0</v>
      </c>
      <c r="JN361" s="427" t="s">
        <v>154</v>
      </c>
      <c r="JO361" s="428" t="s">
        <v>121</v>
      </c>
      <c r="JP361" s="428" t="s">
        <v>152</v>
      </c>
      <c r="JQ361" s="429">
        <f>ADHB!JS361</f>
        <v>0</v>
      </c>
      <c r="JR361" s="429"/>
      <c r="JS361" s="429">
        <f t="shared" si="2763"/>
        <v>0</v>
      </c>
      <c r="JT361" s="430"/>
      <c r="JU361" s="429">
        <f t="shared" si="2764"/>
        <v>0</v>
      </c>
      <c r="JV361" s="431"/>
      <c r="JW361" s="432"/>
      <c r="JX361" s="432"/>
      <c r="JY361" s="429">
        <f t="shared" si="2765"/>
        <v>0</v>
      </c>
      <c r="JZ361" s="430">
        <v>0.294289866351475</v>
      </c>
      <c r="KA361" s="433">
        <f t="shared" si="2766"/>
        <v>0</v>
      </c>
      <c r="KB361" s="434">
        <f t="shared" si="2767"/>
        <v>0</v>
      </c>
      <c r="KC361" s="435"/>
      <c r="KD361" s="426">
        <v>3.0</v>
      </c>
      <c r="KE361" s="427" t="s">
        <v>154</v>
      </c>
      <c r="KF361" s="428" t="s">
        <v>121</v>
      </c>
      <c r="KG361" s="428" t="s">
        <v>152</v>
      </c>
      <c r="KH361" s="429">
        <f>ADHB!KJ361</f>
        <v>0</v>
      </c>
      <c r="KI361" s="429"/>
      <c r="KJ361" s="429">
        <f t="shared" si="2768"/>
        <v>0</v>
      </c>
      <c r="KK361" s="430"/>
      <c r="KL361" s="429">
        <f t="shared" si="2769"/>
        <v>0</v>
      </c>
      <c r="KM361" s="431"/>
      <c r="KN361" s="432"/>
      <c r="KO361" s="432"/>
      <c r="KP361" s="429">
        <f t="shared" si="2770"/>
        <v>0</v>
      </c>
      <c r="KQ361" s="430">
        <v>0.294289866351475</v>
      </c>
      <c r="KR361" s="433">
        <f t="shared" si="2771"/>
        <v>0</v>
      </c>
      <c r="KS361" s="434">
        <f t="shared" si="2772"/>
        <v>0</v>
      </c>
      <c r="KT361" s="435"/>
      <c r="KU361" s="436"/>
    </row>
    <row r="362" ht="15.75" customHeight="1">
      <c r="A362" s="426">
        <v>4.0</v>
      </c>
      <c r="B362" s="427" t="s">
        <v>138</v>
      </c>
      <c r="C362" s="428" t="s">
        <v>121</v>
      </c>
      <c r="D362" s="428" t="s">
        <v>152</v>
      </c>
      <c r="E362" s="429">
        <f>ADHB!G362</f>
        <v>0</v>
      </c>
      <c r="F362" s="429"/>
      <c r="G362" s="429">
        <f t="shared" si="2683"/>
        <v>0</v>
      </c>
      <c r="H362" s="430"/>
      <c r="I362" s="429">
        <f t="shared" si="2684"/>
        <v>0</v>
      </c>
      <c r="J362" s="431"/>
      <c r="K362" s="432"/>
      <c r="L362" s="432"/>
      <c r="M362" s="429">
        <f t="shared" si="2685"/>
        <v>0</v>
      </c>
      <c r="N362" s="430">
        <v>0.294289866351475</v>
      </c>
      <c r="O362" s="433">
        <f t="shared" si="2686"/>
        <v>0</v>
      </c>
      <c r="P362" s="434">
        <f t="shared" si="2687"/>
        <v>0</v>
      </c>
      <c r="Q362" s="435"/>
      <c r="R362" s="426">
        <v>4.0</v>
      </c>
      <c r="S362" s="427" t="s">
        <v>138</v>
      </c>
      <c r="T362" s="428" t="s">
        <v>121</v>
      </c>
      <c r="U362" s="428" t="s">
        <v>152</v>
      </c>
      <c r="V362" s="429">
        <f>ADHB!X362</f>
        <v>0</v>
      </c>
      <c r="W362" s="429"/>
      <c r="X362" s="429">
        <f t="shared" si="2688"/>
        <v>0</v>
      </c>
      <c r="Y362" s="430"/>
      <c r="Z362" s="429">
        <f t="shared" si="2689"/>
        <v>0</v>
      </c>
      <c r="AA362" s="431"/>
      <c r="AB362" s="432"/>
      <c r="AC362" s="432"/>
      <c r="AD362" s="429">
        <f t="shared" si="2690"/>
        <v>0</v>
      </c>
      <c r="AE362" s="430">
        <v>0.294289866351475</v>
      </c>
      <c r="AF362" s="433">
        <f t="shared" si="2691"/>
        <v>0</v>
      </c>
      <c r="AG362" s="434">
        <f t="shared" si="2692"/>
        <v>0</v>
      </c>
      <c r="AH362" s="435"/>
      <c r="AI362" s="426">
        <v>4.0</v>
      </c>
      <c r="AJ362" s="427" t="s">
        <v>138</v>
      </c>
      <c r="AK362" s="428" t="s">
        <v>121</v>
      </c>
      <c r="AL362" s="428" t="s">
        <v>152</v>
      </c>
      <c r="AM362" s="429">
        <f>ADHB!AO362</f>
        <v>0</v>
      </c>
      <c r="AN362" s="429"/>
      <c r="AO362" s="429">
        <f t="shared" si="2693"/>
        <v>0</v>
      </c>
      <c r="AP362" s="430"/>
      <c r="AQ362" s="429">
        <f t="shared" si="2694"/>
        <v>0</v>
      </c>
      <c r="AR362" s="431"/>
      <c r="AS362" s="432"/>
      <c r="AT362" s="432"/>
      <c r="AU362" s="429">
        <f t="shared" si="2695"/>
        <v>0</v>
      </c>
      <c r="AV362" s="430">
        <v>0.294289866351475</v>
      </c>
      <c r="AW362" s="433">
        <f t="shared" si="2696"/>
        <v>0</v>
      </c>
      <c r="AX362" s="434">
        <f t="shared" si="2697"/>
        <v>0</v>
      </c>
      <c r="AY362" s="435"/>
      <c r="AZ362" s="426">
        <v>4.0</v>
      </c>
      <c r="BA362" s="427" t="s">
        <v>138</v>
      </c>
      <c r="BB362" s="428" t="s">
        <v>121</v>
      </c>
      <c r="BC362" s="428" t="s">
        <v>152</v>
      </c>
      <c r="BD362" s="429">
        <f>ADHB!BF362</f>
        <v>0</v>
      </c>
      <c r="BE362" s="429"/>
      <c r="BF362" s="429">
        <f t="shared" si="2698"/>
        <v>0</v>
      </c>
      <c r="BG362" s="430"/>
      <c r="BH362" s="429">
        <f t="shared" si="2699"/>
        <v>0</v>
      </c>
      <c r="BI362" s="431"/>
      <c r="BJ362" s="432"/>
      <c r="BK362" s="432"/>
      <c r="BL362" s="429">
        <f t="shared" si="2700"/>
        <v>0</v>
      </c>
      <c r="BM362" s="430">
        <v>0.294289866351475</v>
      </c>
      <c r="BN362" s="433">
        <f t="shared" si="2701"/>
        <v>0</v>
      </c>
      <c r="BO362" s="434">
        <f t="shared" si="2702"/>
        <v>0</v>
      </c>
      <c r="BP362" s="435"/>
      <c r="BQ362" s="426">
        <v>4.0</v>
      </c>
      <c r="BR362" s="427" t="s">
        <v>138</v>
      </c>
      <c r="BS362" s="428" t="s">
        <v>121</v>
      </c>
      <c r="BT362" s="428" t="s">
        <v>152</v>
      </c>
      <c r="BU362" s="429">
        <f>ADHB!BW362</f>
        <v>0</v>
      </c>
      <c r="BV362" s="429"/>
      <c r="BW362" s="429">
        <f t="shared" si="2703"/>
        <v>0</v>
      </c>
      <c r="BX362" s="430"/>
      <c r="BY362" s="429">
        <f t="shared" si="2704"/>
        <v>0</v>
      </c>
      <c r="BZ362" s="431"/>
      <c r="CA362" s="432"/>
      <c r="CB362" s="432"/>
      <c r="CC362" s="429">
        <f t="shared" si="2705"/>
        <v>0</v>
      </c>
      <c r="CD362" s="430">
        <v>0.294289866351475</v>
      </c>
      <c r="CE362" s="433">
        <f t="shared" si="2706"/>
        <v>0</v>
      </c>
      <c r="CF362" s="434">
        <f t="shared" si="2707"/>
        <v>0</v>
      </c>
      <c r="CG362" s="435"/>
      <c r="CH362" s="426">
        <v>4.0</v>
      </c>
      <c r="CI362" s="427" t="s">
        <v>138</v>
      </c>
      <c r="CJ362" s="428" t="s">
        <v>121</v>
      </c>
      <c r="CK362" s="428" t="s">
        <v>152</v>
      </c>
      <c r="CL362" s="429">
        <f>ADHB!CN362</f>
        <v>0</v>
      </c>
      <c r="CM362" s="429"/>
      <c r="CN362" s="429">
        <f t="shared" si="2708"/>
        <v>0</v>
      </c>
      <c r="CO362" s="430"/>
      <c r="CP362" s="429">
        <f t="shared" si="2709"/>
        <v>0</v>
      </c>
      <c r="CQ362" s="431"/>
      <c r="CR362" s="432"/>
      <c r="CS362" s="432"/>
      <c r="CT362" s="429">
        <f t="shared" si="2710"/>
        <v>0</v>
      </c>
      <c r="CU362" s="430">
        <v>0.294289866351475</v>
      </c>
      <c r="CV362" s="433">
        <f t="shared" si="2711"/>
        <v>0</v>
      </c>
      <c r="CW362" s="434">
        <f t="shared" si="2712"/>
        <v>0</v>
      </c>
      <c r="CX362" s="435"/>
      <c r="CY362" s="426">
        <v>4.0</v>
      </c>
      <c r="CZ362" s="427" t="s">
        <v>138</v>
      </c>
      <c r="DA362" s="428" t="s">
        <v>121</v>
      </c>
      <c r="DB362" s="428" t="s">
        <v>152</v>
      </c>
      <c r="DC362" s="429">
        <f>ADHB!DE362</f>
        <v>0</v>
      </c>
      <c r="DD362" s="429"/>
      <c r="DE362" s="429">
        <f t="shared" si="2713"/>
        <v>0</v>
      </c>
      <c r="DF362" s="430"/>
      <c r="DG362" s="429">
        <f t="shared" si="2714"/>
        <v>0</v>
      </c>
      <c r="DH362" s="431"/>
      <c r="DI362" s="432"/>
      <c r="DJ362" s="432"/>
      <c r="DK362" s="429">
        <f t="shared" si="2715"/>
        <v>0</v>
      </c>
      <c r="DL362" s="430">
        <v>0.294289866351475</v>
      </c>
      <c r="DM362" s="433">
        <f t="shared" si="2716"/>
        <v>0</v>
      </c>
      <c r="DN362" s="434">
        <f t="shared" si="2717"/>
        <v>0</v>
      </c>
      <c r="DO362" s="435"/>
      <c r="DP362" s="426">
        <v>4.0</v>
      </c>
      <c r="DQ362" s="427" t="s">
        <v>138</v>
      </c>
      <c r="DR362" s="428" t="s">
        <v>121</v>
      </c>
      <c r="DS362" s="428" t="s">
        <v>152</v>
      </c>
      <c r="DT362" s="429">
        <f>ADHB!DV362</f>
        <v>0</v>
      </c>
      <c r="DU362" s="429"/>
      <c r="DV362" s="429">
        <f t="shared" si="2718"/>
        <v>0</v>
      </c>
      <c r="DW362" s="430"/>
      <c r="DX362" s="429">
        <f t="shared" si="2719"/>
        <v>0</v>
      </c>
      <c r="DY362" s="431"/>
      <c r="DZ362" s="432"/>
      <c r="EA362" s="432"/>
      <c r="EB362" s="429">
        <f t="shared" si="2720"/>
        <v>0</v>
      </c>
      <c r="EC362" s="430">
        <v>0.294289866351475</v>
      </c>
      <c r="ED362" s="433">
        <f t="shared" si="2721"/>
        <v>0</v>
      </c>
      <c r="EE362" s="434">
        <f t="shared" si="2722"/>
        <v>0</v>
      </c>
      <c r="EF362" s="435"/>
      <c r="EG362" s="426">
        <v>4.0</v>
      </c>
      <c r="EH362" s="427" t="s">
        <v>138</v>
      </c>
      <c r="EI362" s="428" t="s">
        <v>121</v>
      </c>
      <c r="EJ362" s="428" t="s">
        <v>152</v>
      </c>
      <c r="EK362" s="429">
        <f>ADHB!EM362</f>
        <v>0</v>
      </c>
      <c r="EL362" s="429"/>
      <c r="EM362" s="429">
        <f t="shared" si="2723"/>
        <v>0</v>
      </c>
      <c r="EN362" s="430"/>
      <c r="EO362" s="429">
        <f t="shared" si="2724"/>
        <v>0</v>
      </c>
      <c r="EP362" s="431"/>
      <c r="EQ362" s="432"/>
      <c r="ER362" s="432"/>
      <c r="ES362" s="429">
        <f t="shared" si="2725"/>
        <v>0</v>
      </c>
      <c r="ET362" s="430">
        <v>0.294289866351475</v>
      </c>
      <c r="EU362" s="433">
        <f t="shared" si="2726"/>
        <v>0</v>
      </c>
      <c r="EV362" s="434">
        <f t="shared" si="2727"/>
        <v>0</v>
      </c>
      <c r="EW362" s="435"/>
      <c r="EX362" s="426">
        <v>4.0</v>
      </c>
      <c r="EY362" s="427" t="s">
        <v>138</v>
      </c>
      <c r="EZ362" s="428" t="s">
        <v>121</v>
      </c>
      <c r="FA362" s="428" t="s">
        <v>152</v>
      </c>
      <c r="FB362" s="429">
        <f>ADHB!FD362</f>
        <v>0</v>
      </c>
      <c r="FC362" s="429"/>
      <c r="FD362" s="429">
        <f t="shared" si="2728"/>
        <v>0</v>
      </c>
      <c r="FE362" s="430"/>
      <c r="FF362" s="429">
        <f t="shared" si="2729"/>
        <v>0</v>
      </c>
      <c r="FG362" s="431"/>
      <c r="FH362" s="432"/>
      <c r="FI362" s="432"/>
      <c r="FJ362" s="429">
        <f t="shared" si="2730"/>
        <v>0</v>
      </c>
      <c r="FK362" s="430">
        <v>0.294289866351475</v>
      </c>
      <c r="FL362" s="433">
        <f t="shared" si="2731"/>
        <v>0</v>
      </c>
      <c r="FM362" s="434">
        <f t="shared" si="2732"/>
        <v>0</v>
      </c>
      <c r="FN362" s="435"/>
      <c r="FO362" s="426">
        <v>4.0</v>
      </c>
      <c r="FP362" s="427" t="s">
        <v>138</v>
      </c>
      <c r="FQ362" s="428" t="s">
        <v>121</v>
      </c>
      <c r="FR362" s="428" t="s">
        <v>152</v>
      </c>
      <c r="FS362" s="429">
        <f>ADHB!FU362</f>
        <v>0</v>
      </c>
      <c r="FT362" s="429"/>
      <c r="FU362" s="429">
        <f t="shared" si="2733"/>
        <v>0</v>
      </c>
      <c r="FV362" s="430"/>
      <c r="FW362" s="429">
        <f t="shared" si="2734"/>
        <v>0</v>
      </c>
      <c r="FX362" s="431"/>
      <c r="FY362" s="432"/>
      <c r="FZ362" s="432"/>
      <c r="GA362" s="429">
        <f t="shared" si="2735"/>
        <v>0</v>
      </c>
      <c r="GB362" s="430">
        <v>0.294289866351475</v>
      </c>
      <c r="GC362" s="433">
        <f t="shared" si="2736"/>
        <v>0</v>
      </c>
      <c r="GD362" s="434">
        <f t="shared" si="2737"/>
        <v>0</v>
      </c>
      <c r="GE362" s="435"/>
      <c r="GF362" s="426">
        <v>4.0</v>
      </c>
      <c r="GG362" s="427" t="s">
        <v>138</v>
      </c>
      <c r="GH362" s="428" t="s">
        <v>121</v>
      </c>
      <c r="GI362" s="428" t="s">
        <v>152</v>
      </c>
      <c r="GJ362" s="429">
        <f>ADHB!GL362</f>
        <v>0</v>
      </c>
      <c r="GK362" s="429"/>
      <c r="GL362" s="429">
        <f t="shared" si="2738"/>
        <v>0</v>
      </c>
      <c r="GM362" s="430"/>
      <c r="GN362" s="429">
        <f t="shared" si="2739"/>
        <v>0</v>
      </c>
      <c r="GO362" s="431"/>
      <c r="GP362" s="432"/>
      <c r="GQ362" s="432"/>
      <c r="GR362" s="429">
        <f t="shared" si="2740"/>
        <v>0</v>
      </c>
      <c r="GS362" s="430">
        <v>0.294289866351475</v>
      </c>
      <c r="GT362" s="433">
        <f t="shared" si="2741"/>
        <v>0</v>
      </c>
      <c r="GU362" s="434">
        <f t="shared" si="2742"/>
        <v>0</v>
      </c>
      <c r="GV362" s="435"/>
      <c r="GW362" s="426">
        <v>4.0</v>
      </c>
      <c r="GX362" s="427" t="s">
        <v>138</v>
      </c>
      <c r="GY362" s="428" t="s">
        <v>121</v>
      </c>
      <c r="GZ362" s="428" t="s">
        <v>152</v>
      </c>
      <c r="HA362" s="429">
        <f>ADHB!HC362</f>
        <v>0</v>
      </c>
      <c r="HB362" s="429"/>
      <c r="HC362" s="429">
        <f t="shared" si="2743"/>
        <v>0</v>
      </c>
      <c r="HD362" s="430"/>
      <c r="HE362" s="429">
        <f t="shared" si="2744"/>
        <v>0</v>
      </c>
      <c r="HF362" s="431"/>
      <c r="HG362" s="432"/>
      <c r="HH362" s="432"/>
      <c r="HI362" s="429">
        <f t="shared" si="2745"/>
        <v>0</v>
      </c>
      <c r="HJ362" s="430">
        <v>0.294289866351475</v>
      </c>
      <c r="HK362" s="433">
        <f t="shared" si="2746"/>
        <v>0</v>
      </c>
      <c r="HL362" s="434">
        <f t="shared" si="2747"/>
        <v>0</v>
      </c>
      <c r="HM362" s="435"/>
      <c r="HN362" s="426">
        <v>4.0</v>
      </c>
      <c r="HO362" s="427" t="s">
        <v>138</v>
      </c>
      <c r="HP362" s="428" t="s">
        <v>121</v>
      </c>
      <c r="HQ362" s="428" t="s">
        <v>152</v>
      </c>
      <c r="HR362" s="429">
        <f>ADHB!HT362</f>
        <v>0</v>
      </c>
      <c r="HS362" s="429"/>
      <c r="HT362" s="429">
        <f t="shared" si="2748"/>
        <v>0</v>
      </c>
      <c r="HU362" s="430"/>
      <c r="HV362" s="429">
        <f t="shared" si="2749"/>
        <v>0</v>
      </c>
      <c r="HW362" s="431"/>
      <c r="HX362" s="432"/>
      <c r="HY362" s="432"/>
      <c r="HZ362" s="429">
        <f t="shared" si="2750"/>
        <v>0</v>
      </c>
      <c r="IA362" s="430">
        <v>0.294289866351475</v>
      </c>
      <c r="IB362" s="433">
        <f t="shared" si="2751"/>
        <v>0</v>
      </c>
      <c r="IC362" s="434">
        <f t="shared" si="2752"/>
        <v>0</v>
      </c>
      <c r="ID362" s="435"/>
      <c r="IE362" s="426">
        <v>4.0</v>
      </c>
      <c r="IF362" s="427" t="s">
        <v>138</v>
      </c>
      <c r="IG362" s="428" t="s">
        <v>121</v>
      </c>
      <c r="IH362" s="428" t="s">
        <v>152</v>
      </c>
      <c r="II362" s="429">
        <f>ADHB!IK362</f>
        <v>0</v>
      </c>
      <c r="IJ362" s="429"/>
      <c r="IK362" s="429">
        <f t="shared" si="2753"/>
        <v>0</v>
      </c>
      <c r="IL362" s="430"/>
      <c r="IM362" s="429">
        <f t="shared" si="2754"/>
        <v>0</v>
      </c>
      <c r="IN362" s="431"/>
      <c r="IO362" s="432"/>
      <c r="IP362" s="432"/>
      <c r="IQ362" s="429">
        <f t="shared" si="2755"/>
        <v>0</v>
      </c>
      <c r="IR362" s="430">
        <v>0.294289866351475</v>
      </c>
      <c r="IS362" s="433">
        <f t="shared" si="2756"/>
        <v>0</v>
      </c>
      <c r="IT362" s="434">
        <f t="shared" si="2757"/>
        <v>0</v>
      </c>
      <c r="IU362" s="435"/>
      <c r="IV362" s="426">
        <v>4.0</v>
      </c>
      <c r="IW362" s="427" t="s">
        <v>138</v>
      </c>
      <c r="IX362" s="428" t="s">
        <v>121</v>
      </c>
      <c r="IY362" s="428" t="s">
        <v>152</v>
      </c>
      <c r="IZ362" s="429">
        <f>ADHB!JB362</f>
        <v>0</v>
      </c>
      <c r="JA362" s="429"/>
      <c r="JB362" s="429">
        <f t="shared" si="2758"/>
        <v>0</v>
      </c>
      <c r="JC362" s="430"/>
      <c r="JD362" s="429">
        <f t="shared" si="2759"/>
        <v>0</v>
      </c>
      <c r="JE362" s="431"/>
      <c r="JF362" s="432"/>
      <c r="JG362" s="432"/>
      <c r="JH362" s="429">
        <f t="shared" si="2760"/>
        <v>0</v>
      </c>
      <c r="JI362" s="430">
        <v>0.294289866351475</v>
      </c>
      <c r="JJ362" s="433">
        <f t="shared" si="2761"/>
        <v>0</v>
      </c>
      <c r="JK362" s="434">
        <f t="shared" si="2762"/>
        <v>0</v>
      </c>
      <c r="JL362" s="435"/>
      <c r="JM362" s="426">
        <v>4.0</v>
      </c>
      <c r="JN362" s="427" t="s">
        <v>138</v>
      </c>
      <c r="JO362" s="428" t="s">
        <v>121</v>
      </c>
      <c r="JP362" s="428" t="s">
        <v>152</v>
      </c>
      <c r="JQ362" s="429">
        <f>ADHB!JS362</f>
        <v>0</v>
      </c>
      <c r="JR362" s="429"/>
      <c r="JS362" s="429">
        <f t="shared" si="2763"/>
        <v>0</v>
      </c>
      <c r="JT362" s="430"/>
      <c r="JU362" s="429">
        <f t="shared" si="2764"/>
        <v>0</v>
      </c>
      <c r="JV362" s="431"/>
      <c r="JW362" s="432"/>
      <c r="JX362" s="432"/>
      <c r="JY362" s="429">
        <f t="shared" si="2765"/>
        <v>0</v>
      </c>
      <c r="JZ362" s="430">
        <v>0.294289866351475</v>
      </c>
      <c r="KA362" s="433">
        <f t="shared" si="2766"/>
        <v>0</v>
      </c>
      <c r="KB362" s="434">
        <f t="shared" si="2767"/>
        <v>0</v>
      </c>
      <c r="KC362" s="435"/>
      <c r="KD362" s="426">
        <v>4.0</v>
      </c>
      <c r="KE362" s="427" t="s">
        <v>138</v>
      </c>
      <c r="KF362" s="428" t="s">
        <v>121</v>
      </c>
      <c r="KG362" s="428" t="s">
        <v>152</v>
      </c>
      <c r="KH362" s="429">
        <f>ADHB!KJ362</f>
        <v>0</v>
      </c>
      <c r="KI362" s="429"/>
      <c r="KJ362" s="429">
        <f t="shared" si="2768"/>
        <v>0</v>
      </c>
      <c r="KK362" s="430"/>
      <c r="KL362" s="429">
        <f t="shared" si="2769"/>
        <v>0</v>
      </c>
      <c r="KM362" s="431"/>
      <c r="KN362" s="432"/>
      <c r="KO362" s="432"/>
      <c r="KP362" s="429">
        <f t="shared" si="2770"/>
        <v>0</v>
      </c>
      <c r="KQ362" s="430">
        <v>0.294289866351475</v>
      </c>
      <c r="KR362" s="433">
        <f t="shared" si="2771"/>
        <v>0</v>
      </c>
      <c r="KS362" s="434">
        <f t="shared" si="2772"/>
        <v>0</v>
      </c>
      <c r="KT362" s="435"/>
      <c r="KU362" s="436"/>
    </row>
    <row r="363" ht="15.75" customHeight="1">
      <c r="A363" s="426">
        <v>5.0</v>
      </c>
      <c r="B363" s="427" t="s">
        <v>139</v>
      </c>
      <c r="C363" s="428" t="s">
        <v>121</v>
      </c>
      <c r="D363" s="428" t="s">
        <v>152</v>
      </c>
      <c r="E363" s="429">
        <f>ADHB!G363</f>
        <v>0</v>
      </c>
      <c r="F363" s="429"/>
      <c r="G363" s="429">
        <f t="shared" si="2683"/>
        <v>0</v>
      </c>
      <c r="H363" s="430"/>
      <c r="I363" s="429">
        <f t="shared" si="2684"/>
        <v>0</v>
      </c>
      <c r="J363" s="431"/>
      <c r="K363" s="432"/>
      <c r="L363" s="432"/>
      <c r="M363" s="429">
        <f t="shared" si="2685"/>
        <v>0</v>
      </c>
      <c r="N363" s="430">
        <v>0.294289866351475</v>
      </c>
      <c r="O363" s="433">
        <f t="shared" si="2686"/>
        <v>0</v>
      </c>
      <c r="P363" s="434">
        <f t="shared" si="2687"/>
        <v>0</v>
      </c>
      <c r="Q363" s="435"/>
      <c r="R363" s="426">
        <v>5.0</v>
      </c>
      <c r="S363" s="427" t="s">
        <v>139</v>
      </c>
      <c r="T363" s="428" t="s">
        <v>121</v>
      </c>
      <c r="U363" s="428" t="s">
        <v>152</v>
      </c>
      <c r="V363" s="429">
        <f>ADHB!X363</f>
        <v>0</v>
      </c>
      <c r="W363" s="429"/>
      <c r="X363" s="429">
        <f t="shared" si="2688"/>
        <v>0</v>
      </c>
      <c r="Y363" s="430"/>
      <c r="Z363" s="429">
        <f t="shared" si="2689"/>
        <v>0</v>
      </c>
      <c r="AA363" s="431"/>
      <c r="AB363" s="432"/>
      <c r="AC363" s="432"/>
      <c r="AD363" s="429">
        <f t="shared" si="2690"/>
        <v>0</v>
      </c>
      <c r="AE363" s="430">
        <v>0.294289866351475</v>
      </c>
      <c r="AF363" s="433">
        <f t="shared" si="2691"/>
        <v>0</v>
      </c>
      <c r="AG363" s="434">
        <f t="shared" si="2692"/>
        <v>0</v>
      </c>
      <c r="AH363" s="435"/>
      <c r="AI363" s="426">
        <v>5.0</v>
      </c>
      <c r="AJ363" s="427" t="s">
        <v>139</v>
      </c>
      <c r="AK363" s="428" t="s">
        <v>121</v>
      </c>
      <c r="AL363" s="428" t="s">
        <v>152</v>
      </c>
      <c r="AM363" s="429">
        <f>ADHB!AO363</f>
        <v>0</v>
      </c>
      <c r="AN363" s="429"/>
      <c r="AO363" s="429">
        <f t="shared" si="2693"/>
        <v>0</v>
      </c>
      <c r="AP363" s="430"/>
      <c r="AQ363" s="429">
        <f t="shared" si="2694"/>
        <v>0</v>
      </c>
      <c r="AR363" s="431"/>
      <c r="AS363" s="432"/>
      <c r="AT363" s="432"/>
      <c r="AU363" s="429">
        <f t="shared" si="2695"/>
        <v>0</v>
      </c>
      <c r="AV363" s="430">
        <v>0.294289866351475</v>
      </c>
      <c r="AW363" s="433">
        <f t="shared" si="2696"/>
        <v>0</v>
      </c>
      <c r="AX363" s="434">
        <f t="shared" si="2697"/>
        <v>0</v>
      </c>
      <c r="AY363" s="435"/>
      <c r="AZ363" s="426">
        <v>5.0</v>
      </c>
      <c r="BA363" s="427" t="s">
        <v>139</v>
      </c>
      <c r="BB363" s="428" t="s">
        <v>121</v>
      </c>
      <c r="BC363" s="428" t="s">
        <v>152</v>
      </c>
      <c r="BD363" s="429">
        <f>ADHB!BF363</f>
        <v>0</v>
      </c>
      <c r="BE363" s="429"/>
      <c r="BF363" s="429">
        <f t="shared" si="2698"/>
        <v>0</v>
      </c>
      <c r="BG363" s="430"/>
      <c r="BH363" s="429">
        <f t="shared" si="2699"/>
        <v>0</v>
      </c>
      <c r="BI363" s="431"/>
      <c r="BJ363" s="432"/>
      <c r="BK363" s="432"/>
      <c r="BL363" s="429">
        <f t="shared" si="2700"/>
        <v>0</v>
      </c>
      <c r="BM363" s="430">
        <v>0.294289866351475</v>
      </c>
      <c r="BN363" s="433">
        <f t="shared" si="2701"/>
        <v>0</v>
      </c>
      <c r="BO363" s="434">
        <f t="shared" si="2702"/>
        <v>0</v>
      </c>
      <c r="BP363" s="435"/>
      <c r="BQ363" s="426">
        <v>5.0</v>
      </c>
      <c r="BR363" s="427" t="s">
        <v>139</v>
      </c>
      <c r="BS363" s="428" t="s">
        <v>121</v>
      </c>
      <c r="BT363" s="428" t="s">
        <v>152</v>
      </c>
      <c r="BU363" s="429">
        <f>ADHB!BW363</f>
        <v>0</v>
      </c>
      <c r="BV363" s="429"/>
      <c r="BW363" s="429">
        <f t="shared" si="2703"/>
        <v>0</v>
      </c>
      <c r="BX363" s="430"/>
      <c r="BY363" s="429">
        <f t="shared" si="2704"/>
        <v>0</v>
      </c>
      <c r="BZ363" s="431"/>
      <c r="CA363" s="432"/>
      <c r="CB363" s="432"/>
      <c r="CC363" s="429">
        <f t="shared" si="2705"/>
        <v>0</v>
      </c>
      <c r="CD363" s="430">
        <v>0.294289866351475</v>
      </c>
      <c r="CE363" s="433">
        <f t="shared" si="2706"/>
        <v>0</v>
      </c>
      <c r="CF363" s="434">
        <f t="shared" si="2707"/>
        <v>0</v>
      </c>
      <c r="CG363" s="435"/>
      <c r="CH363" s="426">
        <v>5.0</v>
      </c>
      <c r="CI363" s="427" t="s">
        <v>139</v>
      </c>
      <c r="CJ363" s="428" t="s">
        <v>121</v>
      </c>
      <c r="CK363" s="428" t="s">
        <v>152</v>
      </c>
      <c r="CL363" s="429">
        <f>ADHB!CN363</f>
        <v>0</v>
      </c>
      <c r="CM363" s="429"/>
      <c r="CN363" s="429">
        <f t="shared" si="2708"/>
        <v>0</v>
      </c>
      <c r="CO363" s="430"/>
      <c r="CP363" s="429">
        <f t="shared" si="2709"/>
        <v>0</v>
      </c>
      <c r="CQ363" s="431"/>
      <c r="CR363" s="432"/>
      <c r="CS363" s="432"/>
      <c r="CT363" s="429">
        <f t="shared" si="2710"/>
        <v>0</v>
      </c>
      <c r="CU363" s="430">
        <v>0.294289866351475</v>
      </c>
      <c r="CV363" s="433">
        <f t="shared" si="2711"/>
        <v>0</v>
      </c>
      <c r="CW363" s="434">
        <f t="shared" si="2712"/>
        <v>0</v>
      </c>
      <c r="CX363" s="435"/>
      <c r="CY363" s="426">
        <v>5.0</v>
      </c>
      <c r="CZ363" s="427" t="s">
        <v>139</v>
      </c>
      <c r="DA363" s="428" t="s">
        <v>121</v>
      </c>
      <c r="DB363" s="428" t="s">
        <v>152</v>
      </c>
      <c r="DC363" s="429">
        <f>ADHB!DE363</f>
        <v>0</v>
      </c>
      <c r="DD363" s="429"/>
      <c r="DE363" s="429">
        <f t="shared" si="2713"/>
        <v>0</v>
      </c>
      <c r="DF363" s="430"/>
      <c r="DG363" s="429">
        <f t="shared" si="2714"/>
        <v>0</v>
      </c>
      <c r="DH363" s="431"/>
      <c r="DI363" s="432"/>
      <c r="DJ363" s="432"/>
      <c r="DK363" s="429">
        <f t="shared" si="2715"/>
        <v>0</v>
      </c>
      <c r="DL363" s="430">
        <v>0.294289866351475</v>
      </c>
      <c r="DM363" s="433">
        <f t="shared" si="2716"/>
        <v>0</v>
      </c>
      <c r="DN363" s="434">
        <f t="shared" si="2717"/>
        <v>0</v>
      </c>
      <c r="DO363" s="435"/>
      <c r="DP363" s="426">
        <v>5.0</v>
      </c>
      <c r="DQ363" s="427" t="s">
        <v>139</v>
      </c>
      <c r="DR363" s="428" t="s">
        <v>121</v>
      </c>
      <c r="DS363" s="428" t="s">
        <v>152</v>
      </c>
      <c r="DT363" s="429">
        <f>ADHB!DV363</f>
        <v>0</v>
      </c>
      <c r="DU363" s="429"/>
      <c r="DV363" s="429">
        <f t="shared" si="2718"/>
        <v>0</v>
      </c>
      <c r="DW363" s="430"/>
      <c r="DX363" s="429">
        <f t="shared" si="2719"/>
        <v>0</v>
      </c>
      <c r="DY363" s="431"/>
      <c r="DZ363" s="432"/>
      <c r="EA363" s="432"/>
      <c r="EB363" s="429">
        <f t="shared" si="2720"/>
        <v>0</v>
      </c>
      <c r="EC363" s="430">
        <v>0.294289866351475</v>
      </c>
      <c r="ED363" s="433">
        <f t="shared" si="2721"/>
        <v>0</v>
      </c>
      <c r="EE363" s="434">
        <f t="shared" si="2722"/>
        <v>0</v>
      </c>
      <c r="EF363" s="435"/>
      <c r="EG363" s="426">
        <v>5.0</v>
      </c>
      <c r="EH363" s="427" t="s">
        <v>139</v>
      </c>
      <c r="EI363" s="428" t="s">
        <v>121</v>
      </c>
      <c r="EJ363" s="428" t="s">
        <v>152</v>
      </c>
      <c r="EK363" s="429">
        <f>ADHB!EM363</f>
        <v>0</v>
      </c>
      <c r="EL363" s="429"/>
      <c r="EM363" s="429">
        <f t="shared" si="2723"/>
        <v>0</v>
      </c>
      <c r="EN363" s="430"/>
      <c r="EO363" s="429">
        <f t="shared" si="2724"/>
        <v>0</v>
      </c>
      <c r="EP363" s="431"/>
      <c r="EQ363" s="432"/>
      <c r="ER363" s="432"/>
      <c r="ES363" s="429">
        <f t="shared" si="2725"/>
        <v>0</v>
      </c>
      <c r="ET363" s="430">
        <v>0.294289866351475</v>
      </c>
      <c r="EU363" s="433">
        <f t="shared" si="2726"/>
        <v>0</v>
      </c>
      <c r="EV363" s="434">
        <f t="shared" si="2727"/>
        <v>0</v>
      </c>
      <c r="EW363" s="435"/>
      <c r="EX363" s="426">
        <v>5.0</v>
      </c>
      <c r="EY363" s="427" t="s">
        <v>139</v>
      </c>
      <c r="EZ363" s="428" t="s">
        <v>121</v>
      </c>
      <c r="FA363" s="428" t="s">
        <v>152</v>
      </c>
      <c r="FB363" s="429">
        <f>ADHB!FD363</f>
        <v>0</v>
      </c>
      <c r="FC363" s="429"/>
      <c r="FD363" s="429">
        <f t="shared" si="2728"/>
        <v>0</v>
      </c>
      <c r="FE363" s="430"/>
      <c r="FF363" s="429">
        <f t="shared" si="2729"/>
        <v>0</v>
      </c>
      <c r="FG363" s="431"/>
      <c r="FH363" s="432"/>
      <c r="FI363" s="432"/>
      <c r="FJ363" s="429">
        <f t="shared" si="2730"/>
        <v>0</v>
      </c>
      <c r="FK363" s="430">
        <v>0.294289866351475</v>
      </c>
      <c r="FL363" s="433">
        <f t="shared" si="2731"/>
        <v>0</v>
      </c>
      <c r="FM363" s="434">
        <f t="shared" si="2732"/>
        <v>0</v>
      </c>
      <c r="FN363" s="435"/>
      <c r="FO363" s="426">
        <v>5.0</v>
      </c>
      <c r="FP363" s="427" t="s">
        <v>139</v>
      </c>
      <c r="FQ363" s="428" t="s">
        <v>121</v>
      </c>
      <c r="FR363" s="428" t="s">
        <v>152</v>
      </c>
      <c r="FS363" s="429">
        <f>ADHB!FU363</f>
        <v>0</v>
      </c>
      <c r="FT363" s="429"/>
      <c r="FU363" s="429">
        <f t="shared" si="2733"/>
        <v>0</v>
      </c>
      <c r="FV363" s="430"/>
      <c r="FW363" s="429">
        <f t="shared" si="2734"/>
        <v>0</v>
      </c>
      <c r="FX363" s="431"/>
      <c r="FY363" s="432"/>
      <c r="FZ363" s="432"/>
      <c r="GA363" s="429">
        <f t="shared" si="2735"/>
        <v>0</v>
      </c>
      <c r="GB363" s="430">
        <v>0.294289866351475</v>
      </c>
      <c r="GC363" s="433">
        <f t="shared" si="2736"/>
        <v>0</v>
      </c>
      <c r="GD363" s="434">
        <f t="shared" si="2737"/>
        <v>0</v>
      </c>
      <c r="GE363" s="435"/>
      <c r="GF363" s="426">
        <v>5.0</v>
      </c>
      <c r="GG363" s="427" t="s">
        <v>139</v>
      </c>
      <c r="GH363" s="428" t="s">
        <v>121</v>
      </c>
      <c r="GI363" s="428" t="s">
        <v>152</v>
      </c>
      <c r="GJ363" s="429">
        <f>ADHB!GL363</f>
        <v>0</v>
      </c>
      <c r="GK363" s="429"/>
      <c r="GL363" s="429">
        <f t="shared" si="2738"/>
        <v>0</v>
      </c>
      <c r="GM363" s="430"/>
      <c r="GN363" s="429">
        <f t="shared" si="2739"/>
        <v>0</v>
      </c>
      <c r="GO363" s="431"/>
      <c r="GP363" s="432"/>
      <c r="GQ363" s="432"/>
      <c r="GR363" s="429">
        <f t="shared" si="2740"/>
        <v>0</v>
      </c>
      <c r="GS363" s="430">
        <v>0.294289866351475</v>
      </c>
      <c r="GT363" s="433">
        <f t="shared" si="2741"/>
        <v>0</v>
      </c>
      <c r="GU363" s="434">
        <f t="shared" si="2742"/>
        <v>0</v>
      </c>
      <c r="GV363" s="435"/>
      <c r="GW363" s="426">
        <v>5.0</v>
      </c>
      <c r="GX363" s="427" t="s">
        <v>139</v>
      </c>
      <c r="GY363" s="428" t="s">
        <v>121</v>
      </c>
      <c r="GZ363" s="428" t="s">
        <v>152</v>
      </c>
      <c r="HA363" s="429">
        <f>ADHB!HC363</f>
        <v>0</v>
      </c>
      <c r="HB363" s="429"/>
      <c r="HC363" s="429">
        <f t="shared" si="2743"/>
        <v>0</v>
      </c>
      <c r="HD363" s="430"/>
      <c r="HE363" s="429">
        <f t="shared" si="2744"/>
        <v>0</v>
      </c>
      <c r="HF363" s="431"/>
      <c r="HG363" s="432"/>
      <c r="HH363" s="432"/>
      <c r="HI363" s="429">
        <f t="shared" si="2745"/>
        <v>0</v>
      </c>
      <c r="HJ363" s="430">
        <v>0.294289866351475</v>
      </c>
      <c r="HK363" s="433">
        <f t="shared" si="2746"/>
        <v>0</v>
      </c>
      <c r="HL363" s="434">
        <f t="shared" si="2747"/>
        <v>0</v>
      </c>
      <c r="HM363" s="435"/>
      <c r="HN363" s="426">
        <v>5.0</v>
      </c>
      <c r="HO363" s="427" t="s">
        <v>139</v>
      </c>
      <c r="HP363" s="428" t="s">
        <v>121</v>
      </c>
      <c r="HQ363" s="428" t="s">
        <v>152</v>
      </c>
      <c r="HR363" s="429">
        <f>ADHB!HT363</f>
        <v>0</v>
      </c>
      <c r="HS363" s="429"/>
      <c r="HT363" s="429">
        <f t="shared" si="2748"/>
        <v>0</v>
      </c>
      <c r="HU363" s="430"/>
      <c r="HV363" s="429">
        <f t="shared" si="2749"/>
        <v>0</v>
      </c>
      <c r="HW363" s="431"/>
      <c r="HX363" s="432"/>
      <c r="HY363" s="432"/>
      <c r="HZ363" s="429">
        <f t="shared" si="2750"/>
        <v>0</v>
      </c>
      <c r="IA363" s="430">
        <v>0.294289866351475</v>
      </c>
      <c r="IB363" s="433">
        <f t="shared" si="2751"/>
        <v>0</v>
      </c>
      <c r="IC363" s="434">
        <f t="shared" si="2752"/>
        <v>0</v>
      </c>
      <c r="ID363" s="435"/>
      <c r="IE363" s="426">
        <v>5.0</v>
      </c>
      <c r="IF363" s="427" t="s">
        <v>139</v>
      </c>
      <c r="IG363" s="428" t="s">
        <v>121</v>
      </c>
      <c r="IH363" s="428" t="s">
        <v>152</v>
      </c>
      <c r="II363" s="429">
        <f>ADHB!IK363</f>
        <v>0</v>
      </c>
      <c r="IJ363" s="429"/>
      <c r="IK363" s="429">
        <f t="shared" si="2753"/>
        <v>0</v>
      </c>
      <c r="IL363" s="430"/>
      <c r="IM363" s="429">
        <f t="shared" si="2754"/>
        <v>0</v>
      </c>
      <c r="IN363" s="431"/>
      <c r="IO363" s="432"/>
      <c r="IP363" s="432"/>
      <c r="IQ363" s="429">
        <f t="shared" si="2755"/>
        <v>0</v>
      </c>
      <c r="IR363" s="430">
        <v>0.294289866351475</v>
      </c>
      <c r="IS363" s="433">
        <f t="shared" si="2756"/>
        <v>0</v>
      </c>
      <c r="IT363" s="434">
        <f t="shared" si="2757"/>
        <v>0</v>
      </c>
      <c r="IU363" s="435"/>
      <c r="IV363" s="426">
        <v>5.0</v>
      </c>
      <c r="IW363" s="427" t="s">
        <v>139</v>
      </c>
      <c r="IX363" s="428" t="s">
        <v>121</v>
      </c>
      <c r="IY363" s="428" t="s">
        <v>152</v>
      </c>
      <c r="IZ363" s="429">
        <f>ADHB!JB363</f>
        <v>0</v>
      </c>
      <c r="JA363" s="429"/>
      <c r="JB363" s="429">
        <f t="shared" si="2758"/>
        <v>0</v>
      </c>
      <c r="JC363" s="430"/>
      <c r="JD363" s="429">
        <f t="shared" si="2759"/>
        <v>0</v>
      </c>
      <c r="JE363" s="431"/>
      <c r="JF363" s="432"/>
      <c r="JG363" s="432"/>
      <c r="JH363" s="429">
        <f t="shared" si="2760"/>
        <v>0</v>
      </c>
      <c r="JI363" s="430">
        <v>0.294289866351475</v>
      </c>
      <c r="JJ363" s="433">
        <f t="shared" si="2761"/>
        <v>0</v>
      </c>
      <c r="JK363" s="434">
        <f t="shared" si="2762"/>
        <v>0</v>
      </c>
      <c r="JL363" s="435"/>
      <c r="JM363" s="426">
        <v>5.0</v>
      </c>
      <c r="JN363" s="427" t="s">
        <v>139</v>
      </c>
      <c r="JO363" s="428" t="s">
        <v>121</v>
      </c>
      <c r="JP363" s="428" t="s">
        <v>152</v>
      </c>
      <c r="JQ363" s="429">
        <f>ADHB!JS363</f>
        <v>0</v>
      </c>
      <c r="JR363" s="429"/>
      <c r="JS363" s="429">
        <f t="shared" si="2763"/>
        <v>0</v>
      </c>
      <c r="JT363" s="430"/>
      <c r="JU363" s="429">
        <f t="shared" si="2764"/>
        <v>0</v>
      </c>
      <c r="JV363" s="431"/>
      <c r="JW363" s="432"/>
      <c r="JX363" s="432"/>
      <c r="JY363" s="429">
        <f t="shared" si="2765"/>
        <v>0</v>
      </c>
      <c r="JZ363" s="430">
        <v>0.294289866351475</v>
      </c>
      <c r="KA363" s="433">
        <f t="shared" si="2766"/>
        <v>0</v>
      </c>
      <c r="KB363" s="434">
        <f t="shared" si="2767"/>
        <v>0</v>
      </c>
      <c r="KC363" s="435"/>
      <c r="KD363" s="426">
        <v>5.0</v>
      </c>
      <c r="KE363" s="427" t="s">
        <v>139</v>
      </c>
      <c r="KF363" s="428" t="s">
        <v>121</v>
      </c>
      <c r="KG363" s="428" t="s">
        <v>152</v>
      </c>
      <c r="KH363" s="429">
        <f>ADHB!KJ363</f>
        <v>0</v>
      </c>
      <c r="KI363" s="429"/>
      <c r="KJ363" s="429">
        <f t="shared" si="2768"/>
        <v>0</v>
      </c>
      <c r="KK363" s="430"/>
      <c r="KL363" s="429">
        <f t="shared" si="2769"/>
        <v>0</v>
      </c>
      <c r="KM363" s="431"/>
      <c r="KN363" s="432"/>
      <c r="KO363" s="432"/>
      <c r="KP363" s="429">
        <f t="shared" si="2770"/>
        <v>0</v>
      </c>
      <c r="KQ363" s="430">
        <v>0.294289866351475</v>
      </c>
      <c r="KR363" s="433">
        <f t="shared" si="2771"/>
        <v>0</v>
      </c>
      <c r="KS363" s="434">
        <f t="shared" si="2772"/>
        <v>0</v>
      </c>
      <c r="KT363" s="435"/>
      <c r="KU363" s="436"/>
    </row>
    <row r="364" ht="15.75" customHeight="1">
      <c r="A364" s="445"/>
      <c r="B364" s="446" t="s">
        <v>141</v>
      </c>
      <c r="C364" s="447"/>
      <c r="D364" s="447"/>
      <c r="E364" s="448"/>
      <c r="F364" s="448"/>
      <c r="G364" s="448"/>
      <c r="H364" s="449"/>
      <c r="I364" s="448"/>
      <c r="J364" s="449"/>
      <c r="K364" s="448"/>
      <c r="L364" s="448"/>
      <c r="M364" s="448"/>
      <c r="N364" s="449"/>
      <c r="O364" s="450"/>
      <c r="P364" s="451"/>
      <c r="Q364" s="435"/>
      <c r="R364" s="445"/>
      <c r="S364" s="446" t="s">
        <v>141</v>
      </c>
      <c r="T364" s="447"/>
      <c r="U364" s="447"/>
      <c r="V364" s="448"/>
      <c r="W364" s="448"/>
      <c r="X364" s="448"/>
      <c r="Y364" s="449"/>
      <c r="Z364" s="448"/>
      <c r="AA364" s="449"/>
      <c r="AB364" s="448"/>
      <c r="AC364" s="448"/>
      <c r="AD364" s="448"/>
      <c r="AE364" s="449"/>
      <c r="AF364" s="450"/>
      <c r="AG364" s="451"/>
      <c r="AH364" s="435"/>
      <c r="AI364" s="445"/>
      <c r="AJ364" s="446" t="s">
        <v>141</v>
      </c>
      <c r="AK364" s="447"/>
      <c r="AL364" s="447"/>
      <c r="AM364" s="448"/>
      <c r="AN364" s="448"/>
      <c r="AO364" s="448"/>
      <c r="AP364" s="449"/>
      <c r="AQ364" s="448"/>
      <c r="AR364" s="449"/>
      <c r="AS364" s="448"/>
      <c r="AT364" s="448"/>
      <c r="AU364" s="448"/>
      <c r="AV364" s="449"/>
      <c r="AW364" s="450"/>
      <c r="AX364" s="451"/>
      <c r="AY364" s="435"/>
      <c r="AZ364" s="445"/>
      <c r="BA364" s="446" t="s">
        <v>141</v>
      </c>
      <c r="BB364" s="447"/>
      <c r="BC364" s="447"/>
      <c r="BD364" s="448"/>
      <c r="BE364" s="448"/>
      <c r="BF364" s="448"/>
      <c r="BG364" s="449"/>
      <c r="BH364" s="448"/>
      <c r="BI364" s="449"/>
      <c r="BJ364" s="448"/>
      <c r="BK364" s="448"/>
      <c r="BL364" s="448"/>
      <c r="BM364" s="449"/>
      <c r="BN364" s="450"/>
      <c r="BO364" s="451"/>
      <c r="BP364" s="435"/>
      <c r="BQ364" s="445"/>
      <c r="BR364" s="446" t="s">
        <v>141</v>
      </c>
      <c r="BS364" s="447"/>
      <c r="BT364" s="447"/>
      <c r="BU364" s="448"/>
      <c r="BV364" s="448"/>
      <c r="BW364" s="448"/>
      <c r="BX364" s="449"/>
      <c r="BY364" s="448"/>
      <c r="BZ364" s="449"/>
      <c r="CA364" s="448"/>
      <c r="CB364" s="448"/>
      <c r="CC364" s="448"/>
      <c r="CD364" s="449"/>
      <c r="CE364" s="450"/>
      <c r="CF364" s="451"/>
      <c r="CG364" s="435"/>
      <c r="CH364" s="445"/>
      <c r="CI364" s="446" t="s">
        <v>141</v>
      </c>
      <c r="CJ364" s="447"/>
      <c r="CK364" s="447"/>
      <c r="CL364" s="448"/>
      <c r="CM364" s="448"/>
      <c r="CN364" s="448"/>
      <c r="CO364" s="449"/>
      <c r="CP364" s="448"/>
      <c r="CQ364" s="449"/>
      <c r="CR364" s="448"/>
      <c r="CS364" s="448"/>
      <c r="CT364" s="448"/>
      <c r="CU364" s="449"/>
      <c r="CV364" s="450"/>
      <c r="CW364" s="451"/>
      <c r="CX364" s="435"/>
      <c r="CY364" s="445"/>
      <c r="CZ364" s="446" t="s">
        <v>141</v>
      </c>
      <c r="DA364" s="447"/>
      <c r="DB364" s="447"/>
      <c r="DC364" s="448"/>
      <c r="DD364" s="448"/>
      <c r="DE364" s="448"/>
      <c r="DF364" s="449"/>
      <c r="DG364" s="448"/>
      <c r="DH364" s="449"/>
      <c r="DI364" s="448"/>
      <c r="DJ364" s="448"/>
      <c r="DK364" s="448"/>
      <c r="DL364" s="449"/>
      <c r="DM364" s="450"/>
      <c r="DN364" s="451"/>
      <c r="DO364" s="435"/>
      <c r="DP364" s="445"/>
      <c r="DQ364" s="446" t="s">
        <v>141</v>
      </c>
      <c r="DR364" s="447"/>
      <c r="DS364" s="447"/>
      <c r="DT364" s="448"/>
      <c r="DU364" s="448"/>
      <c r="DV364" s="448"/>
      <c r="DW364" s="449"/>
      <c r="DX364" s="448"/>
      <c r="DY364" s="449"/>
      <c r="DZ364" s="448"/>
      <c r="EA364" s="448"/>
      <c r="EB364" s="448"/>
      <c r="EC364" s="449"/>
      <c r="ED364" s="450"/>
      <c r="EE364" s="451"/>
      <c r="EF364" s="435"/>
      <c r="EG364" s="445"/>
      <c r="EH364" s="446" t="s">
        <v>141</v>
      </c>
      <c r="EI364" s="447"/>
      <c r="EJ364" s="447"/>
      <c r="EK364" s="448"/>
      <c r="EL364" s="448"/>
      <c r="EM364" s="448"/>
      <c r="EN364" s="449"/>
      <c r="EO364" s="448"/>
      <c r="EP364" s="449"/>
      <c r="EQ364" s="448"/>
      <c r="ER364" s="448"/>
      <c r="ES364" s="448"/>
      <c r="ET364" s="449"/>
      <c r="EU364" s="450"/>
      <c r="EV364" s="451"/>
      <c r="EW364" s="435"/>
      <c r="EX364" s="445"/>
      <c r="EY364" s="446" t="s">
        <v>141</v>
      </c>
      <c r="EZ364" s="447"/>
      <c r="FA364" s="447"/>
      <c r="FB364" s="448"/>
      <c r="FC364" s="448"/>
      <c r="FD364" s="448"/>
      <c r="FE364" s="449"/>
      <c r="FF364" s="448"/>
      <c r="FG364" s="449"/>
      <c r="FH364" s="448"/>
      <c r="FI364" s="448"/>
      <c r="FJ364" s="448"/>
      <c r="FK364" s="449"/>
      <c r="FL364" s="450"/>
      <c r="FM364" s="451"/>
      <c r="FN364" s="435"/>
      <c r="FO364" s="445"/>
      <c r="FP364" s="446" t="s">
        <v>141</v>
      </c>
      <c r="FQ364" s="447"/>
      <c r="FR364" s="447"/>
      <c r="FS364" s="448"/>
      <c r="FT364" s="448"/>
      <c r="FU364" s="448"/>
      <c r="FV364" s="449"/>
      <c r="FW364" s="448"/>
      <c r="FX364" s="449"/>
      <c r="FY364" s="448"/>
      <c r="FZ364" s="448"/>
      <c r="GA364" s="448"/>
      <c r="GB364" s="449"/>
      <c r="GC364" s="450"/>
      <c r="GD364" s="451"/>
      <c r="GE364" s="435"/>
      <c r="GF364" s="445"/>
      <c r="GG364" s="446" t="s">
        <v>141</v>
      </c>
      <c r="GH364" s="447"/>
      <c r="GI364" s="447"/>
      <c r="GJ364" s="448"/>
      <c r="GK364" s="448"/>
      <c r="GL364" s="448"/>
      <c r="GM364" s="449"/>
      <c r="GN364" s="448"/>
      <c r="GO364" s="449"/>
      <c r="GP364" s="448"/>
      <c r="GQ364" s="448"/>
      <c r="GR364" s="448"/>
      <c r="GS364" s="449"/>
      <c r="GT364" s="450"/>
      <c r="GU364" s="451"/>
      <c r="GV364" s="435"/>
      <c r="GW364" s="445"/>
      <c r="GX364" s="446" t="s">
        <v>141</v>
      </c>
      <c r="GY364" s="447"/>
      <c r="GZ364" s="447"/>
      <c r="HA364" s="448"/>
      <c r="HB364" s="448"/>
      <c r="HC364" s="448"/>
      <c r="HD364" s="449"/>
      <c r="HE364" s="448"/>
      <c r="HF364" s="449"/>
      <c r="HG364" s="448"/>
      <c r="HH364" s="448"/>
      <c r="HI364" s="448"/>
      <c r="HJ364" s="449"/>
      <c r="HK364" s="450"/>
      <c r="HL364" s="451"/>
      <c r="HM364" s="435"/>
      <c r="HN364" s="445"/>
      <c r="HO364" s="446" t="s">
        <v>141</v>
      </c>
      <c r="HP364" s="447"/>
      <c r="HQ364" s="447"/>
      <c r="HR364" s="448"/>
      <c r="HS364" s="448"/>
      <c r="HT364" s="448"/>
      <c r="HU364" s="449"/>
      <c r="HV364" s="448"/>
      <c r="HW364" s="449"/>
      <c r="HX364" s="448"/>
      <c r="HY364" s="448"/>
      <c r="HZ364" s="448"/>
      <c r="IA364" s="449"/>
      <c r="IB364" s="450"/>
      <c r="IC364" s="451"/>
      <c r="ID364" s="435"/>
      <c r="IE364" s="445"/>
      <c r="IF364" s="446" t="s">
        <v>141</v>
      </c>
      <c r="IG364" s="447"/>
      <c r="IH364" s="447"/>
      <c r="II364" s="448"/>
      <c r="IJ364" s="448"/>
      <c r="IK364" s="448"/>
      <c r="IL364" s="449"/>
      <c r="IM364" s="448"/>
      <c r="IN364" s="449"/>
      <c r="IO364" s="448"/>
      <c r="IP364" s="448"/>
      <c r="IQ364" s="448"/>
      <c r="IR364" s="449"/>
      <c r="IS364" s="450"/>
      <c r="IT364" s="451"/>
      <c r="IU364" s="435"/>
      <c r="IV364" s="445"/>
      <c r="IW364" s="446" t="s">
        <v>141</v>
      </c>
      <c r="IX364" s="447"/>
      <c r="IY364" s="447"/>
      <c r="IZ364" s="448"/>
      <c r="JA364" s="448"/>
      <c r="JB364" s="448"/>
      <c r="JC364" s="449"/>
      <c r="JD364" s="448"/>
      <c r="JE364" s="449"/>
      <c r="JF364" s="448"/>
      <c r="JG364" s="448"/>
      <c r="JH364" s="448"/>
      <c r="JI364" s="449"/>
      <c r="JJ364" s="450"/>
      <c r="JK364" s="451"/>
      <c r="JL364" s="435"/>
      <c r="JM364" s="445"/>
      <c r="JN364" s="446" t="s">
        <v>141</v>
      </c>
      <c r="JO364" s="447"/>
      <c r="JP364" s="447"/>
      <c r="JQ364" s="448"/>
      <c r="JR364" s="448"/>
      <c r="JS364" s="448"/>
      <c r="JT364" s="449"/>
      <c r="JU364" s="448"/>
      <c r="JV364" s="449"/>
      <c r="JW364" s="448"/>
      <c r="JX364" s="448"/>
      <c r="JY364" s="448"/>
      <c r="JZ364" s="449"/>
      <c r="KA364" s="450"/>
      <c r="KB364" s="451"/>
      <c r="KC364" s="435"/>
      <c r="KD364" s="445"/>
      <c r="KE364" s="446" t="s">
        <v>141</v>
      </c>
      <c r="KF364" s="447"/>
      <c r="KG364" s="447"/>
      <c r="KH364" s="448"/>
      <c r="KI364" s="448"/>
      <c r="KJ364" s="448"/>
      <c r="KK364" s="449"/>
      <c r="KL364" s="448"/>
      <c r="KM364" s="449"/>
      <c r="KN364" s="448"/>
      <c r="KO364" s="448"/>
      <c r="KP364" s="448"/>
      <c r="KQ364" s="449"/>
      <c r="KR364" s="450"/>
      <c r="KS364" s="451"/>
      <c r="KT364" s="435"/>
      <c r="KU364" s="436"/>
    </row>
    <row r="365" ht="15.75" customHeight="1">
      <c r="A365" s="426">
        <v>1.0</v>
      </c>
      <c r="B365" s="427" t="s">
        <v>155</v>
      </c>
      <c r="C365" s="428" t="s">
        <v>121</v>
      </c>
      <c r="D365" s="428" t="s">
        <v>152</v>
      </c>
      <c r="E365" s="429">
        <f>ADHB!G365</f>
        <v>0</v>
      </c>
      <c r="F365" s="429"/>
      <c r="G365" s="429">
        <f t="shared" ref="G365:G368" si="2773">iferror(E365/F365*100,0)</f>
        <v>0</v>
      </c>
      <c r="H365" s="430"/>
      <c r="I365" s="429">
        <f t="shared" ref="I365:I368" si="2774">IFERROR(+G365*H365,"")</f>
        <v>0</v>
      </c>
      <c r="J365" s="431"/>
      <c r="K365" s="432"/>
      <c r="L365" s="432"/>
      <c r="M365" s="429">
        <f t="shared" ref="M365:M368" si="2775">IFERROR(+(IF(G365="","0",G365))+(IF(I365="","0",I365))+(IF(L365="","0",L365)),"")</f>
        <v>0</v>
      </c>
      <c r="N365" s="430">
        <v>0.294289866351475</v>
      </c>
      <c r="O365" s="433">
        <f t="shared" ref="O365:O368" si="2776">IFERROR(+N365*(M365-L365),"")</f>
        <v>0</v>
      </c>
      <c r="P365" s="434">
        <f t="shared" ref="P365:P368" si="2777">IFERROR(+(IF(M365="","0",M365))-(IF(O365="","0",O365)),"")</f>
        <v>0</v>
      </c>
      <c r="Q365" s="435"/>
      <c r="R365" s="426">
        <v>1.0</v>
      </c>
      <c r="S365" s="427" t="s">
        <v>155</v>
      </c>
      <c r="T365" s="428" t="s">
        <v>121</v>
      </c>
      <c r="U365" s="428" t="s">
        <v>152</v>
      </c>
      <c r="V365" s="429">
        <f>ADHB!X365</f>
        <v>0</v>
      </c>
      <c r="W365" s="429"/>
      <c r="X365" s="429">
        <f t="shared" ref="X365:X368" si="2778">iferror(V365/W365*100,0)</f>
        <v>0</v>
      </c>
      <c r="Y365" s="430"/>
      <c r="Z365" s="429">
        <f t="shared" ref="Z365:Z368" si="2779">IFERROR(+X365*Y365,"")</f>
        <v>0</v>
      </c>
      <c r="AA365" s="431"/>
      <c r="AB365" s="432"/>
      <c r="AC365" s="432"/>
      <c r="AD365" s="429">
        <f t="shared" ref="AD365:AD368" si="2780">IFERROR(+(IF(X365="","0",X365))+(IF(Z365="","0",Z365))+(IF(AC365="","0",AC365)),"")</f>
        <v>0</v>
      </c>
      <c r="AE365" s="430">
        <v>0.294289866351475</v>
      </c>
      <c r="AF365" s="433">
        <f t="shared" ref="AF365:AF368" si="2781">IFERROR(+AE365*(AD365-AC365),"")</f>
        <v>0</v>
      </c>
      <c r="AG365" s="434">
        <f t="shared" ref="AG365:AG368" si="2782">IFERROR(+(IF(AD365="","0",AD365))-(IF(AF365="","0",AF365)),"")</f>
        <v>0</v>
      </c>
      <c r="AH365" s="435"/>
      <c r="AI365" s="426">
        <v>1.0</v>
      </c>
      <c r="AJ365" s="427" t="s">
        <v>155</v>
      </c>
      <c r="AK365" s="428" t="s">
        <v>121</v>
      </c>
      <c r="AL365" s="428" t="s">
        <v>152</v>
      </c>
      <c r="AM365" s="429">
        <f>ADHB!AO365</f>
        <v>0</v>
      </c>
      <c r="AN365" s="429"/>
      <c r="AO365" s="429">
        <f t="shared" ref="AO365:AO368" si="2783">iferror(AM365/AN365*100,0)</f>
        <v>0</v>
      </c>
      <c r="AP365" s="430"/>
      <c r="AQ365" s="429">
        <f t="shared" ref="AQ365:AQ368" si="2784">IFERROR(+AO365*AP365,"")</f>
        <v>0</v>
      </c>
      <c r="AR365" s="431"/>
      <c r="AS365" s="432"/>
      <c r="AT365" s="432"/>
      <c r="AU365" s="429">
        <f t="shared" ref="AU365:AU368" si="2785">IFERROR(+(IF(AO365="","0",AO365))+(IF(AQ365="","0",AQ365))+(IF(AT365="","0",AT365)),"")</f>
        <v>0</v>
      </c>
      <c r="AV365" s="430">
        <v>0.294289866351475</v>
      </c>
      <c r="AW365" s="433">
        <f t="shared" ref="AW365:AW368" si="2786">IFERROR(+AV365*(AU365-AT365),"")</f>
        <v>0</v>
      </c>
      <c r="AX365" s="434">
        <f t="shared" ref="AX365:AX368" si="2787">IFERROR(+(IF(AU365="","0",AU365))-(IF(AW365="","0",AW365)),"")</f>
        <v>0</v>
      </c>
      <c r="AY365" s="435"/>
      <c r="AZ365" s="426">
        <v>1.0</v>
      </c>
      <c r="BA365" s="427" t="s">
        <v>155</v>
      </c>
      <c r="BB365" s="428" t="s">
        <v>121</v>
      </c>
      <c r="BC365" s="428" t="s">
        <v>152</v>
      </c>
      <c r="BD365" s="429">
        <f>ADHB!BF365</f>
        <v>0</v>
      </c>
      <c r="BE365" s="429"/>
      <c r="BF365" s="429">
        <f t="shared" ref="BF365:BF368" si="2788">iferror(BD365/BE365*100,0)</f>
        <v>0</v>
      </c>
      <c r="BG365" s="430"/>
      <c r="BH365" s="429">
        <f t="shared" ref="BH365:BH368" si="2789">IFERROR(+BF365*BG365,"")</f>
        <v>0</v>
      </c>
      <c r="BI365" s="431"/>
      <c r="BJ365" s="432"/>
      <c r="BK365" s="432"/>
      <c r="BL365" s="429">
        <f t="shared" ref="BL365:BL368" si="2790">IFERROR(+(IF(BF365="","0",BF365))+(IF(BH365="","0",BH365))+(IF(BK365="","0",BK365)),"")</f>
        <v>0</v>
      </c>
      <c r="BM365" s="430">
        <v>0.294289866351475</v>
      </c>
      <c r="BN365" s="433">
        <f t="shared" ref="BN365:BN368" si="2791">IFERROR(+BM365*(BL365-BK365),"")</f>
        <v>0</v>
      </c>
      <c r="BO365" s="434">
        <f t="shared" ref="BO365:BO368" si="2792">IFERROR(+(IF(BL365="","0",BL365))-(IF(BN365="","0",BN365)),"")</f>
        <v>0</v>
      </c>
      <c r="BP365" s="435"/>
      <c r="BQ365" s="426">
        <v>1.0</v>
      </c>
      <c r="BR365" s="427" t="s">
        <v>155</v>
      </c>
      <c r="BS365" s="428" t="s">
        <v>121</v>
      </c>
      <c r="BT365" s="428" t="s">
        <v>152</v>
      </c>
      <c r="BU365" s="429">
        <f>ADHB!BW365</f>
        <v>0</v>
      </c>
      <c r="BV365" s="429"/>
      <c r="BW365" s="429">
        <f t="shared" ref="BW365:BW368" si="2793">iferror(BU365/BV365*100,0)</f>
        <v>0</v>
      </c>
      <c r="BX365" s="430"/>
      <c r="BY365" s="429">
        <f t="shared" ref="BY365:BY368" si="2794">IFERROR(+BW365*BX365,"")</f>
        <v>0</v>
      </c>
      <c r="BZ365" s="431"/>
      <c r="CA365" s="432"/>
      <c r="CB365" s="432"/>
      <c r="CC365" s="429">
        <f t="shared" ref="CC365:CC368" si="2795">IFERROR(+(IF(BW365="","0",BW365))+(IF(BY365="","0",BY365))+(IF(CB365="","0",CB365)),"")</f>
        <v>0</v>
      </c>
      <c r="CD365" s="430">
        <v>0.294289866351475</v>
      </c>
      <c r="CE365" s="433">
        <f t="shared" ref="CE365:CE368" si="2796">IFERROR(+CD365*(CC365-CB365),"")</f>
        <v>0</v>
      </c>
      <c r="CF365" s="434">
        <f t="shared" ref="CF365:CF368" si="2797">IFERROR(+(IF(CC365="","0",CC365))-(IF(CE365="","0",CE365)),"")</f>
        <v>0</v>
      </c>
      <c r="CG365" s="435"/>
      <c r="CH365" s="426">
        <v>1.0</v>
      </c>
      <c r="CI365" s="427" t="s">
        <v>155</v>
      </c>
      <c r="CJ365" s="428" t="s">
        <v>121</v>
      </c>
      <c r="CK365" s="428" t="s">
        <v>152</v>
      </c>
      <c r="CL365" s="429">
        <f>ADHB!CN365</f>
        <v>0</v>
      </c>
      <c r="CM365" s="429"/>
      <c r="CN365" s="429">
        <f t="shared" ref="CN365:CN368" si="2798">iferror(CL365/CM365*100,0)</f>
        <v>0</v>
      </c>
      <c r="CO365" s="430"/>
      <c r="CP365" s="429">
        <f t="shared" ref="CP365:CP368" si="2799">IFERROR(+CN365*CO365,"")</f>
        <v>0</v>
      </c>
      <c r="CQ365" s="431"/>
      <c r="CR365" s="432"/>
      <c r="CS365" s="432"/>
      <c r="CT365" s="429">
        <f t="shared" ref="CT365:CT368" si="2800">IFERROR(+(IF(CN365="","0",CN365))+(IF(CP365="","0",CP365))+(IF(CS365="","0",CS365)),"")</f>
        <v>0</v>
      </c>
      <c r="CU365" s="430">
        <v>0.294289866351475</v>
      </c>
      <c r="CV365" s="433">
        <f t="shared" ref="CV365:CV368" si="2801">IFERROR(+CU365*(CT365-CS365),"")</f>
        <v>0</v>
      </c>
      <c r="CW365" s="434">
        <f t="shared" ref="CW365:CW368" si="2802">IFERROR(+(IF(CT365="","0",CT365))-(IF(CV365="","0",CV365)),"")</f>
        <v>0</v>
      </c>
      <c r="CX365" s="435"/>
      <c r="CY365" s="426">
        <v>1.0</v>
      </c>
      <c r="CZ365" s="427" t="s">
        <v>155</v>
      </c>
      <c r="DA365" s="428" t="s">
        <v>121</v>
      </c>
      <c r="DB365" s="428" t="s">
        <v>152</v>
      </c>
      <c r="DC365" s="429">
        <f>ADHB!DE365</f>
        <v>0</v>
      </c>
      <c r="DD365" s="429"/>
      <c r="DE365" s="429">
        <f t="shared" ref="DE365:DE368" si="2803">iferror(DC365/DD365*100,0)</f>
        <v>0</v>
      </c>
      <c r="DF365" s="430"/>
      <c r="DG365" s="429">
        <f t="shared" ref="DG365:DG368" si="2804">IFERROR(+DE365*DF365,"")</f>
        <v>0</v>
      </c>
      <c r="DH365" s="431"/>
      <c r="DI365" s="432"/>
      <c r="DJ365" s="432"/>
      <c r="DK365" s="429">
        <f t="shared" ref="DK365:DK368" si="2805">IFERROR(+(IF(DE365="","0",DE365))+(IF(DG365="","0",DG365))+(IF(DJ365="","0",DJ365)),"")</f>
        <v>0</v>
      </c>
      <c r="DL365" s="430">
        <v>0.294289866351475</v>
      </c>
      <c r="DM365" s="433">
        <f t="shared" ref="DM365:DM368" si="2806">IFERROR(+DL365*(DK365-DJ365),"")</f>
        <v>0</v>
      </c>
      <c r="DN365" s="434">
        <f t="shared" ref="DN365:DN368" si="2807">IFERROR(+(IF(DK365="","0",DK365))-(IF(DM365="","0",DM365)),"")</f>
        <v>0</v>
      </c>
      <c r="DO365" s="435"/>
      <c r="DP365" s="426">
        <v>1.0</v>
      </c>
      <c r="DQ365" s="427" t="s">
        <v>155</v>
      </c>
      <c r="DR365" s="428" t="s">
        <v>121</v>
      </c>
      <c r="DS365" s="428" t="s">
        <v>152</v>
      </c>
      <c r="DT365" s="429">
        <f>ADHB!DV365</f>
        <v>0</v>
      </c>
      <c r="DU365" s="429"/>
      <c r="DV365" s="429">
        <f t="shared" ref="DV365:DV368" si="2808">iferror(DT365/DU365*100,0)</f>
        <v>0</v>
      </c>
      <c r="DW365" s="430"/>
      <c r="DX365" s="429">
        <f t="shared" ref="DX365:DX368" si="2809">IFERROR(+DV365*DW365,"")</f>
        <v>0</v>
      </c>
      <c r="DY365" s="431"/>
      <c r="DZ365" s="432"/>
      <c r="EA365" s="432"/>
      <c r="EB365" s="429">
        <f t="shared" ref="EB365:EB368" si="2810">IFERROR(+(IF(DV365="","0",DV365))+(IF(DX365="","0",DX365))+(IF(EA365="","0",EA365)),"")</f>
        <v>0</v>
      </c>
      <c r="EC365" s="430">
        <v>0.294289866351475</v>
      </c>
      <c r="ED365" s="433">
        <f t="shared" ref="ED365:ED368" si="2811">IFERROR(+EC365*(EB365-EA365),"")</f>
        <v>0</v>
      </c>
      <c r="EE365" s="434">
        <f t="shared" ref="EE365:EE368" si="2812">IFERROR(+(IF(EB365="","0",EB365))-(IF(ED365="","0",ED365)),"")</f>
        <v>0</v>
      </c>
      <c r="EF365" s="435"/>
      <c r="EG365" s="426">
        <v>1.0</v>
      </c>
      <c r="EH365" s="427" t="s">
        <v>155</v>
      </c>
      <c r="EI365" s="428" t="s">
        <v>121</v>
      </c>
      <c r="EJ365" s="428" t="s">
        <v>152</v>
      </c>
      <c r="EK365" s="429">
        <f>ADHB!EM365</f>
        <v>0</v>
      </c>
      <c r="EL365" s="429"/>
      <c r="EM365" s="429">
        <f t="shared" ref="EM365:EM368" si="2813">iferror(EK365/EL365*100,0)</f>
        <v>0</v>
      </c>
      <c r="EN365" s="430"/>
      <c r="EO365" s="429">
        <f t="shared" ref="EO365:EO368" si="2814">IFERROR(+EM365*EN365,"")</f>
        <v>0</v>
      </c>
      <c r="EP365" s="431"/>
      <c r="EQ365" s="432"/>
      <c r="ER365" s="432"/>
      <c r="ES365" s="429">
        <f t="shared" ref="ES365:ES368" si="2815">IFERROR(+(IF(EM365="","0",EM365))+(IF(EO365="","0",EO365))+(IF(ER365="","0",ER365)),"")</f>
        <v>0</v>
      </c>
      <c r="ET365" s="430">
        <v>0.294289866351475</v>
      </c>
      <c r="EU365" s="433">
        <f t="shared" ref="EU365:EU368" si="2816">IFERROR(+ET365*(ES365-ER365),"")</f>
        <v>0</v>
      </c>
      <c r="EV365" s="434">
        <f t="shared" ref="EV365:EV368" si="2817">IFERROR(+(IF(ES365="","0",ES365))-(IF(EU365="","0",EU365)),"")</f>
        <v>0</v>
      </c>
      <c r="EW365" s="435"/>
      <c r="EX365" s="426">
        <v>1.0</v>
      </c>
      <c r="EY365" s="427" t="s">
        <v>155</v>
      </c>
      <c r="EZ365" s="428" t="s">
        <v>121</v>
      </c>
      <c r="FA365" s="428" t="s">
        <v>152</v>
      </c>
      <c r="FB365" s="429">
        <f>ADHB!FD365</f>
        <v>0</v>
      </c>
      <c r="FC365" s="429"/>
      <c r="FD365" s="429">
        <f t="shared" ref="FD365:FD368" si="2818">iferror(FB365/FC365*100,0)</f>
        <v>0</v>
      </c>
      <c r="FE365" s="430"/>
      <c r="FF365" s="429">
        <f t="shared" ref="FF365:FF368" si="2819">IFERROR(+FD365*FE365,"")</f>
        <v>0</v>
      </c>
      <c r="FG365" s="431"/>
      <c r="FH365" s="432"/>
      <c r="FI365" s="432"/>
      <c r="FJ365" s="429">
        <f t="shared" ref="FJ365:FJ368" si="2820">IFERROR(+(IF(FD365="","0",FD365))+(IF(FF365="","0",FF365))+(IF(FI365="","0",FI365)),"")</f>
        <v>0</v>
      </c>
      <c r="FK365" s="430">
        <v>0.294289866351475</v>
      </c>
      <c r="FL365" s="433">
        <f t="shared" ref="FL365:FL368" si="2821">IFERROR(+FK365*(FJ365-FI365),"")</f>
        <v>0</v>
      </c>
      <c r="FM365" s="434">
        <f t="shared" ref="FM365:FM368" si="2822">IFERROR(+(IF(FJ365="","0",FJ365))-(IF(FL365="","0",FL365)),"")</f>
        <v>0</v>
      </c>
      <c r="FN365" s="435"/>
      <c r="FO365" s="426">
        <v>1.0</v>
      </c>
      <c r="FP365" s="427" t="s">
        <v>155</v>
      </c>
      <c r="FQ365" s="428" t="s">
        <v>121</v>
      </c>
      <c r="FR365" s="428" t="s">
        <v>152</v>
      </c>
      <c r="FS365" s="429">
        <f>ADHB!FU365</f>
        <v>0</v>
      </c>
      <c r="FT365" s="429"/>
      <c r="FU365" s="429">
        <f t="shared" ref="FU365:FU368" si="2823">iferror(FS365/FT365*100,0)</f>
        <v>0</v>
      </c>
      <c r="FV365" s="430"/>
      <c r="FW365" s="429">
        <f t="shared" ref="FW365:FW368" si="2824">IFERROR(+FU365*FV365,"")</f>
        <v>0</v>
      </c>
      <c r="FX365" s="431"/>
      <c r="FY365" s="432"/>
      <c r="FZ365" s="432"/>
      <c r="GA365" s="429">
        <f t="shared" ref="GA365:GA368" si="2825">IFERROR(+(IF(FU365="","0",FU365))+(IF(FW365="","0",FW365))+(IF(FZ365="","0",FZ365)),"")</f>
        <v>0</v>
      </c>
      <c r="GB365" s="430">
        <v>0.294289866351475</v>
      </c>
      <c r="GC365" s="433">
        <f t="shared" ref="GC365:GC368" si="2826">IFERROR(+GB365*(GA365-FZ365),"")</f>
        <v>0</v>
      </c>
      <c r="GD365" s="434">
        <f t="shared" ref="GD365:GD368" si="2827">IFERROR(+(IF(GA365="","0",GA365))-(IF(GC365="","0",GC365)),"")</f>
        <v>0</v>
      </c>
      <c r="GE365" s="435"/>
      <c r="GF365" s="426">
        <v>1.0</v>
      </c>
      <c r="GG365" s="427" t="s">
        <v>155</v>
      </c>
      <c r="GH365" s="428" t="s">
        <v>121</v>
      </c>
      <c r="GI365" s="428" t="s">
        <v>152</v>
      </c>
      <c r="GJ365" s="429">
        <f>ADHB!GL365</f>
        <v>0</v>
      </c>
      <c r="GK365" s="429"/>
      <c r="GL365" s="429">
        <f t="shared" ref="GL365:GL368" si="2828">iferror(GJ365/GK365*100,0)</f>
        <v>0</v>
      </c>
      <c r="GM365" s="430"/>
      <c r="GN365" s="429">
        <f t="shared" ref="GN365:GN368" si="2829">IFERROR(+GL365*GM365,"")</f>
        <v>0</v>
      </c>
      <c r="GO365" s="431"/>
      <c r="GP365" s="432"/>
      <c r="GQ365" s="432"/>
      <c r="GR365" s="429">
        <f t="shared" ref="GR365:GR368" si="2830">IFERROR(+(IF(GL365="","0",GL365))+(IF(GN365="","0",GN365))+(IF(GQ365="","0",GQ365)),"")</f>
        <v>0</v>
      </c>
      <c r="GS365" s="430">
        <v>0.294289866351475</v>
      </c>
      <c r="GT365" s="433">
        <f t="shared" ref="GT365:GT368" si="2831">IFERROR(+GS365*(GR365-GQ365),"")</f>
        <v>0</v>
      </c>
      <c r="GU365" s="434">
        <f t="shared" ref="GU365:GU368" si="2832">IFERROR(+(IF(GR365="","0",GR365))-(IF(GT365="","0",GT365)),"")</f>
        <v>0</v>
      </c>
      <c r="GV365" s="435"/>
      <c r="GW365" s="426">
        <v>1.0</v>
      </c>
      <c r="GX365" s="427" t="s">
        <v>155</v>
      </c>
      <c r="GY365" s="428" t="s">
        <v>121</v>
      </c>
      <c r="GZ365" s="428" t="s">
        <v>152</v>
      </c>
      <c r="HA365" s="429">
        <f>ADHB!HC365</f>
        <v>0</v>
      </c>
      <c r="HB365" s="429"/>
      <c r="HC365" s="429">
        <f t="shared" ref="HC365:HC368" si="2833">iferror(HA365/HB365*100,0)</f>
        <v>0</v>
      </c>
      <c r="HD365" s="430"/>
      <c r="HE365" s="429">
        <f t="shared" ref="HE365:HE368" si="2834">IFERROR(+HC365*HD365,"")</f>
        <v>0</v>
      </c>
      <c r="HF365" s="431"/>
      <c r="HG365" s="432"/>
      <c r="HH365" s="432"/>
      <c r="HI365" s="429">
        <f t="shared" ref="HI365:HI368" si="2835">IFERROR(+(IF(HC365="","0",HC365))+(IF(HE365="","0",HE365))+(IF(HH365="","0",HH365)),"")</f>
        <v>0</v>
      </c>
      <c r="HJ365" s="430">
        <v>0.294289866351475</v>
      </c>
      <c r="HK365" s="433">
        <f t="shared" ref="HK365:HK368" si="2836">IFERROR(+HJ365*(HI365-HH365),"")</f>
        <v>0</v>
      </c>
      <c r="HL365" s="434">
        <f t="shared" ref="HL365:HL368" si="2837">IFERROR(+(IF(HI365="","0",HI365))-(IF(HK365="","0",HK365)),"")</f>
        <v>0</v>
      </c>
      <c r="HM365" s="435"/>
      <c r="HN365" s="426">
        <v>1.0</v>
      </c>
      <c r="HO365" s="427" t="s">
        <v>155</v>
      </c>
      <c r="HP365" s="428" t="s">
        <v>121</v>
      </c>
      <c r="HQ365" s="428" t="s">
        <v>152</v>
      </c>
      <c r="HR365" s="429">
        <f>ADHB!HT365</f>
        <v>0</v>
      </c>
      <c r="HS365" s="429"/>
      <c r="HT365" s="429">
        <f t="shared" ref="HT365:HT368" si="2838">iferror(HR365/HS365*100,0)</f>
        <v>0</v>
      </c>
      <c r="HU365" s="430"/>
      <c r="HV365" s="429">
        <f t="shared" ref="HV365:HV368" si="2839">IFERROR(+HT365*HU365,"")</f>
        <v>0</v>
      </c>
      <c r="HW365" s="431"/>
      <c r="HX365" s="432"/>
      <c r="HY365" s="432"/>
      <c r="HZ365" s="429">
        <f t="shared" ref="HZ365:HZ368" si="2840">IFERROR(+(IF(HT365="","0",HT365))+(IF(HV365="","0",HV365))+(IF(HY365="","0",HY365)),"")</f>
        <v>0</v>
      </c>
      <c r="IA365" s="430">
        <v>0.294289866351475</v>
      </c>
      <c r="IB365" s="433">
        <f t="shared" ref="IB365:IB368" si="2841">IFERROR(+IA365*(HZ365-HY365),"")</f>
        <v>0</v>
      </c>
      <c r="IC365" s="434">
        <f t="shared" ref="IC365:IC368" si="2842">IFERROR(+(IF(HZ365="","0",HZ365))-(IF(IB365="","0",IB365)),"")</f>
        <v>0</v>
      </c>
      <c r="ID365" s="435"/>
      <c r="IE365" s="426">
        <v>1.0</v>
      </c>
      <c r="IF365" s="427" t="s">
        <v>155</v>
      </c>
      <c r="IG365" s="428" t="s">
        <v>121</v>
      </c>
      <c r="IH365" s="428" t="s">
        <v>152</v>
      </c>
      <c r="II365" s="429">
        <f>ADHB!IK365</f>
        <v>0</v>
      </c>
      <c r="IJ365" s="429"/>
      <c r="IK365" s="429">
        <f t="shared" ref="IK365:IK368" si="2843">iferror(II365/IJ365*100,0)</f>
        <v>0</v>
      </c>
      <c r="IL365" s="430"/>
      <c r="IM365" s="429">
        <f t="shared" ref="IM365:IM368" si="2844">IFERROR(+IK365*IL365,"")</f>
        <v>0</v>
      </c>
      <c r="IN365" s="431"/>
      <c r="IO365" s="432"/>
      <c r="IP365" s="432"/>
      <c r="IQ365" s="429">
        <f t="shared" ref="IQ365:IQ368" si="2845">IFERROR(+(IF(IK365="","0",IK365))+(IF(IM365="","0",IM365))+(IF(IP365="","0",IP365)),"")</f>
        <v>0</v>
      </c>
      <c r="IR365" s="430">
        <v>0.294289866351475</v>
      </c>
      <c r="IS365" s="433">
        <f t="shared" ref="IS365:IS368" si="2846">IFERROR(+IR365*(IQ365-IP365),"")</f>
        <v>0</v>
      </c>
      <c r="IT365" s="434">
        <f t="shared" ref="IT365:IT368" si="2847">IFERROR(+(IF(IQ365="","0",IQ365))-(IF(IS365="","0",IS365)),"")</f>
        <v>0</v>
      </c>
      <c r="IU365" s="435"/>
      <c r="IV365" s="426">
        <v>1.0</v>
      </c>
      <c r="IW365" s="427" t="s">
        <v>155</v>
      </c>
      <c r="IX365" s="428" t="s">
        <v>121</v>
      </c>
      <c r="IY365" s="428" t="s">
        <v>152</v>
      </c>
      <c r="IZ365" s="429">
        <f>ADHB!JB365</f>
        <v>0</v>
      </c>
      <c r="JA365" s="429"/>
      <c r="JB365" s="429">
        <f t="shared" ref="JB365:JB368" si="2848">iferror(IZ365/JA365*100,0)</f>
        <v>0</v>
      </c>
      <c r="JC365" s="430"/>
      <c r="JD365" s="429">
        <f t="shared" ref="JD365:JD368" si="2849">IFERROR(+JB365*JC365,"")</f>
        <v>0</v>
      </c>
      <c r="JE365" s="431"/>
      <c r="JF365" s="432"/>
      <c r="JG365" s="432"/>
      <c r="JH365" s="429">
        <f t="shared" ref="JH365:JH368" si="2850">IFERROR(+(IF(JB365="","0",JB365))+(IF(JD365="","0",JD365))+(IF(JG365="","0",JG365)),"")</f>
        <v>0</v>
      </c>
      <c r="JI365" s="430">
        <v>0.294289866351475</v>
      </c>
      <c r="JJ365" s="433">
        <f t="shared" ref="JJ365:JJ368" si="2851">IFERROR(+JI365*(JH365-JG365),"")</f>
        <v>0</v>
      </c>
      <c r="JK365" s="434">
        <f t="shared" ref="JK365:JK368" si="2852">IFERROR(+(IF(JH365="","0",JH365))-(IF(JJ365="","0",JJ365)),"")</f>
        <v>0</v>
      </c>
      <c r="JL365" s="435"/>
      <c r="JM365" s="426">
        <v>1.0</v>
      </c>
      <c r="JN365" s="427" t="s">
        <v>155</v>
      </c>
      <c r="JO365" s="428" t="s">
        <v>121</v>
      </c>
      <c r="JP365" s="428" t="s">
        <v>152</v>
      </c>
      <c r="JQ365" s="429">
        <f>ADHB!JS365</f>
        <v>0</v>
      </c>
      <c r="JR365" s="429"/>
      <c r="JS365" s="429">
        <f t="shared" ref="JS365:JS368" si="2853">iferror(JQ365/JR365*100,0)</f>
        <v>0</v>
      </c>
      <c r="JT365" s="430"/>
      <c r="JU365" s="429">
        <f t="shared" ref="JU365:JU368" si="2854">IFERROR(+JS365*JT365,"")</f>
        <v>0</v>
      </c>
      <c r="JV365" s="431"/>
      <c r="JW365" s="432"/>
      <c r="JX365" s="432"/>
      <c r="JY365" s="429">
        <f t="shared" ref="JY365:JY368" si="2855">IFERROR(+(IF(JS365="","0",JS365))+(IF(JU365="","0",JU365))+(IF(JX365="","0",JX365)),"")</f>
        <v>0</v>
      </c>
      <c r="JZ365" s="430">
        <v>0.294289866351475</v>
      </c>
      <c r="KA365" s="433">
        <f t="shared" ref="KA365:KA368" si="2856">IFERROR(+JZ365*(JY365-JX365),"")</f>
        <v>0</v>
      </c>
      <c r="KB365" s="434">
        <f t="shared" ref="KB365:KB368" si="2857">IFERROR(+(IF(JY365="","0",JY365))-(IF(KA365="","0",KA365)),"")</f>
        <v>0</v>
      </c>
      <c r="KC365" s="435"/>
      <c r="KD365" s="426">
        <v>1.0</v>
      </c>
      <c r="KE365" s="427" t="s">
        <v>155</v>
      </c>
      <c r="KF365" s="428" t="s">
        <v>121</v>
      </c>
      <c r="KG365" s="428" t="s">
        <v>152</v>
      </c>
      <c r="KH365" s="429">
        <f>ADHB!KJ365</f>
        <v>0</v>
      </c>
      <c r="KI365" s="429"/>
      <c r="KJ365" s="429">
        <f t="shared" ref="KJ365:KJ368" si="2858">iferror(KH365/KI365*100,0)</f>
        <v>0</v>
      </c>
      <c r="KK365" s="430"/>
      <c r="KL365" s="429">
        <f t="shared" ref="KL365:KL368" si="2859">IFERROR(+KJ365*KK365,"")</f>
        <v>0</v>
      </c>
      <c r="KM365" s="431"/>
      <c r="KN365" s="432"/>
      <c r="KO365" s="432"/>
      <c r="KP365" s="429">
        <f t="shared" ref="KP365:KP368" si="2860">IFERROR(+(IF(KJ365="","0",KJ365))+(IF(KL365="","0",KL365))+(IF(KO365="","0",KO365)),"")</f>
        <v>0</v>
      </c>
      <c r="KQ365" s="430">
        <v>0.294289866351475</v>
      </c>
      <c r="KR365" s="433">
        <f t="shared" ref="KR365:KR368" si="2861">IFERROR(+KQ365*(KP365-KO365),"")</f>
        <v>0</v>
      </c>
      <c r="KS365" s="434">
        <f t="shared" ref="KS365:KS368" si="2862">IFERROR(+(IF(KP365="","0",KP365))-(IF(KR365="","0",KR365)),"")</f>
        <v>0</v>
      </c>
      <c r="KT365" s="435"/>
      <c r="KU365" s="436"/>
    </row>
    <row r="366" ht="15.75" customHeight="1">
      <c r="A366" s="426">
        <v>2.0</v>
      </c>
      <c r="B366" s="427" t="s">
        <v>156</v>
      </c>
      <c r="C366" s="428" t="s">
        <v>121</v>
      </c>
      <c r="D366" s="428" t="s">
        <v>152</v>
      </c>
      <c r="E366" s="429">
        <f>ADHB!G366</f>
        <v>0</v>
      </c>
      <c r="F366" s="429"/>
      <c r="G366" s="429">
        <f t="shared" si="2773"/>
        <v>0</v>
      </c>
      <c r="H366" s="430"/>
      <c r="I366" s="429">
        <f t="shared" si="2774"/>
        <v>0</v>
      </c>
      <c r="J366" s="431"/>
      <c r="K366" s="432"/>
      <c r="L366" s="432"/>
      <c r="M366" s="429">
        <f t="shared" si="2775"/>
        <v>0</v>
      </c>
      <c r="N366" s="430">
        <v>0.294289866351475</v>
      </c>
      <c r="O366" s="433">
        <f t="shared" si="2776"/>
        <v>0</v>
      </c>
      <c r="P366" s="434">
        <f t="shared" si="2777"/>
        <v>0</v>
      </c>
      <c r="Q366" s="435"/>
      <c r="R366" s="426">
        <v>2.0</v>
      </c>
      <c r="S366" s="427" t="s">
        <v>156</v>
      </c>
      <c r="T366" s="428" t="s">
        <v>121</v>
      </c>
      <c r="U366" s="428" t="s">
        <v>152</v>
      </c>
      <c r="V366" s="429">
        <f>ADHB!X366</f>
        <v>0</v>
      </c>
      <c r="W366" s="429"/>
      <c r="X366" s="429">
        <f t="shared" si="2778"/>
        <v>0</v>
      </c>
      <c r="Y366" s="430"/>
      <c r="Z366" s="429">
        <f t="shared" si="2779"/>
        <v>0</v>
      </c>
      <c r="AA366" s="431"/>
      <c r="AB366" s="432"/>
      <c r="AC366" s="432"/>
      <c r="AD366" s="429">
        <f t="shared" si="2780"/>
        <v>0</v>
      </c>
      <c r="AE366" s="430">
        <v>0.294289866351475</v>
      </c>
      <c r="AF366" s="433">
        <f t="shared" si="2781"/>
        <v>0</v>
      </c>
      <c r="AG366" s="434">
        <f t="shared" si="2782"/>
        <v>0</v>
      </c>
      <c r="AH366" s="435"/>
      <c r="AI366" s="426">
        <v>2.0</v>
      </c>
      <c r="AJ366" s="427" t="s">
        <v>156</v>
      </c>
      <c r="AK366" s="428" t="s">
        <v>121</v>
      </c>
      <c r="AL366" s="428" t="s">
        <v>152</v>
      </c>
      <c r="AM366" s="429">
        <f>ADHB!AO366</f>
        <v>0</v>
      </c>
      <c r="AN366" s="429"/>
      <c r="AO366" s="429">
        <f t="shared" si="2783"/>
        <v>0</v>
      </c>
      <c r="AP366" s="430"/>
      <c r="AQ366" s="429">
        <f t="shared" si="2784"/>
        <v>0</v>
      </c>
      <c r="AR366" s="431"/>
      <c r="AS366" s="432"/>
      <c r="AT366" s="432"/>
      <c r="AU366" s="429">
        <f t="shared" si="2785"/>
        <v>0</v>
      </c>
      <c r="AV366" s="430">
        <v>0.294289866351475</v>
      </c>
      <c r="AW366" s="433">
        <f t="shared" si="2786"/>
        <v>0</v>
      </c>
      <c r="AX366" s="434">
        <f t="shared" si="2787"/>
        <v>0</v>
      </c>
      <c r="AY366" s="435"/>
      <c r="AZ366" s="426">
        <v>2.0</v>
      </c>
      <c r="BA366" s="427" t="s">
        <v>156</v>
      </c>
      <c r="BB366" s="428" t="s">
        <v>121</v>
      </c>
      <c r="BC366" s="428" t="s">
        <v>152</v>
      </c>
      <c r="BD366" s="429">
        <f>ADHB!BF366</f>
        <v>0</v>
      </c>
      <c r="BE366" s="429"/>
      <c r="BF366" s="429">
        <f t="shared" si="2788"/>
        <v>0</v>
      </c>
      <c r="BG366" s="430"/>
      <c r="BH366" s="429">
        <f t="shared" si="2789"/>
        <v>0</v>
      </c>
      <c r="BI366" s="431"/>
      <c r="BJ366" s="432"/>
      <c r="BK366" s="432"/>
      <c r="BL366" s="429">
        <f t="shared" si="2790"/>
        <v>0</v>
      </c>
      <c r="BM366" s="430">
        <v>0.294289866351475</v>
      </c>
      <c r="BN366" s="433">
        <f t="shared" si="2791"/>
        <v>0</v>
      </c>
      <c r="BO366" s="434">
        <f t="shared" si="2792"/>
        <v>0</v>
      </c>
      <c r="BP366" s="435"/>
      <c r="BQ366" s="426">
        <v>2.0</v>
      </c>
      <c r="BR366" s="427" t="s">
        <v>156</v>
      </c>
      <c r="BS366" s="428" t="s">
        <v>121</v>
      </c>
      <c r="BT366" s="428" t="s">
        <v>152</v>
      </c>
      <c r="BU366" s="429">
        <f>ADHB!BW366</f>
        <v>0</v>
      </c>
      <c r="BV366" s="429"/>
      <c r="BW366" s="429">
        <f t="shared" si="2793"/>
        <v>0</v>
      </c>
      <c r="BX366" s="430"/>
      <c r="BY366" s="429">
        <f t="shared" si="2794"/>
        <v>0</v>
      </c>
      <c r="BZ366" s="431"/>
      <c r="CA366" s="432"/>
      <c r="CB366" s="432"/>
      <c r="CC366" s="429">
        <f t="shared" si="2795"/>
        <v>0</v>
      </c>
      <c r="CD366" s="430">
        <v>0.294289866351475</v>
      </c>
      <c r="CE366" s="433">
        <f t="shared" si="2796"/>
        <v>0</v>
      </c>
      <c r="CF366" s="434">
        <f t="shared" si="2797"/>
        <v>0</v>
      </c>
      <c r="CG366" s="435"/>
      <c r="CH366" s="426">
        <v>2.0</v>
      </c>
      <c r="CI366" s="427" t="s">
        <v>156</v>
      </c>
      <c r="CJ366" s="428" t="s">
        <v>121</v>
      </c>
      <c r="CK366" s="428" t="s">
        <v>152</v>
      </c>
      <c r="CL366" s="429">
        <f>ADHB!CN366</f>
        <v>0</v>
      </c>
      <c r="CM366" s="429"/>
      <c r="CN366" s="429">
        <f t="shared" si="2798"/>
        <v>0</v>
      </c>
      <c r="CO366" s="430"/>
      <c r="CP366" s="429">
        <f t="shared" si="2799"/>
        <v>0</v>
      </c>
      <c r="CQ366" s="431"/>
      <c r="CR366" s="432"/>
      <c r="CS366" s="432"/>
      <c r="CT366" s="429">
        <f t="shared" si="2800"/>
        <v>0</v>
      </c>
      <c r="CU366" s="430">
        <v>0.294289866351475</v>
      </c>
      <c r="CV366" s="433">
        <f t="shared" si="2801"/>
        <v>0</v>
      </c>
      <c r="CW366" s="434">
        <f t="shared" si="2802"/>
        <v>0</v>
      </c>
      <c r="CX366" s="435"/>
      <c r="CY366" s="426">
        <v>2.0</v>
      </c>
      <c r="CZ366" s="427" t="s">
        <v>156</v>
      </c>
      <c r="DA366" s="428" t="s">
        <v>121</v>
      </c>
      <c r="DB366" s="428" t="s">
        <v>152</v>
      </c>
      <c r="DC366" s="429">
        <f>ADHB!DE366</f>
        <v>0</v>
      </c>
      <c r="DD366" s="429"/>
      <c r="DE366" s="429">
        <f t="shared" si="2803"/>
        <v>0</v>
      </c>
      <c r="DF366" s="430"/>
      <c r="DG366" s="429">
        <f t="shared" si="2804"/>
        <v>0</v>
      </c>
      <c r="DH366" s="431"/>
      <c r="DI366" s="432"/>
      <c r="DJ366" s="432"/>
      <c r="DK366" s="429">
        <f t="shared" si="2805"/>
        <v>0</v>
      </c>
      <c r="DL366" s="430">
        <v>0.294289866351475</v>
      </c>
      <c r="DM366" s="433">
        <f t="shared" si="2806"/>
        <v>0</v>
      </c>
      <c r="DN366" s="434">
        <f t="shared" si="2807"/>
        <v>0</v>
      </c>
      <c r="DO366" s="435"/>
      <c r="DP366" s="426">
        <v>2.0</v>
      </c>
      <c r="DQ366" s="427" t="s">
        <v>156</v>
      </c>
      <c r="DR366" s="428" t="s">
        <v>121</v>
      </c>
      <c r="DS366" s="428" t="s">
        <v>152</v>
      </c>
      <c r="DT366" s="429">
        <f>ADHB!DV366</f>
        <v>0</v>
      </c>
      <c r="DU366" s="429"/>
      <c r="DV366" s="429">
        <f t="shared" si="2808"/>
        <v>0</v>
      </c>
      <c r="DW366" s="430"/>
      <c r="DX366" s="429">
        <f t="shared" si="2809"/>
        <v>0</v>
      </c>
      <c r="DY366" s="431"/>
      <c r="DZ366" s="432"/>
      <c r="EA366" s="432"/>
      <c r="EB366" s="429">
        <f t="shared" si="2810"/>
        <v>0</v>
      </c>
      <c r="EC366" s="430">
        <v>0.294289866351475</v>
      </c>
      <c r="ED366" s="433">
        <f t="shared" si="2811"/>
        <v>0</v>
      </c>
      <c r="EE366" s="434">
        <f t="shared" si="2812"/>
        <v>0</v>
      </c>
      <c r="EF366" s="435"/>
      <c r="EG366" s="426">
        <v>2.0</v>
      </c>
      <c r="EH366" s="427" t="s">
        <v>156</v>
      </c>
      <c r="EI366" s="428" t="s">
        <v>121</v>
      </c>
      <c r="EJ366" s="428" t="s">
        <v>152</v>
      </c>
      <c r="EK366" s="429">
        <f>ADHB!EM366</f>
        <v>0</v>
      </c>
      <c r="EL366" s="429"/>
      <c r="EM366" s="429">
        <f t="shared" si="2813"/>
        <v>0</v>
      </c>
      <c r="EN366" s="430"/>
      <c r="EO366" s="429">
        <f t="shared" si="2814"/>
        <v>0</v>
      </c>
      <c r="EP366" s="431"/>
      <c r="EQ366" s="432"/>
      <c r="ER366" s="432"/>
      <c r="ES366" s="429">
        <f t="shared" si="2815"/>
        <v>0</v>
      </c>
      <c r="ET366" s="430">
        <v>0.294289866351475</v>
      </c>
      <c r="EU366" s="433">
        <f t="shared" si="2816"/>
        <v>0</v>
      </c>
      <c r="EV366" s="434">
        <f t="shared" si="2817"/>
        <v>0</v>
      </c>
      <c r="EW366" s="435"/>
      <c r="EX366" s="426">
        <v>2.0</v>
      </c>
      <c r="EY366" s="427" t="s">
        <v>156</v>
      </c>
      <c r="EZ366" s="428" t="s">
        <v>121</v>
      </c>
      <c r="FA366" s="428" t="s">
        <v>152</v>
      </c>
      <c r="FB366" s="429">
        <f>ADHB!FD366</f>
        <v>0</v>
      </c>
      <c r="FC366" s="429"/>
      <c r="FD366" s="429">
        <f t="shared" si="2818"/>
        <v>0</v>
      </c>
      <c r="FE366" s="430"/>
      <c r="FF366" s="429">
        <f t="shared" si="2819"/>
        <v>0</v>
      </c>
      <c r="FG366" s="431"/>
      <c r="FH366" s="432"/>
      <c r="FI366" s="432"/>
      <c r="FJ366" s="429">
        <f t="shared" si="2820"/>
        <v>0</v>
      </c>
      <c r="FK366" s="430">
        <v>0.294289866351475</v>
      </c>
      <c r="FL366" s="433">
        <f t="shared" si="2821"/>
        <v>0</v>
      </c>
      <c r="FM366" s="434">
        <f t="shared" si="2822"/>
        <v>0</v>
      </c>
      <c r="FN366" s="435"/>
      <c r="FO366" s="426">
        <v>2.0</v>
      </c>
      <c r="FP366" s="427" t="s">
        <v>156</v>
      </c>
      <c r="FQ366" s="428" t="s">
        <v>121</v>
      </c>
      <c r="FR366" s="428" t="s">
        <v>152</v>
      </c>
      <c r="FS366" s="429">
        <f>ADHB!FU366</f>
        <v>0</v>
      </c>
      <c r="FT366" s="429"/>
      <c r="FU366" s="429">
        <f t="shared" si="2823"/>
        <v>0</v>
      </c>
      <c r="FV366" s="430"/>
      <c r="FW366" s="429">
        <f t="shared" si="2824"/>
        <v>0</v>
      </c>
      <c r="FX366" s="431"/>
      <c r="FY366" s="432"/>
      <c r="FZ366" s="432"/>
      <c r="GA366" s="429">
        <f t="shared" si="2825"/>
        <v>0</v>
      </c>
      <c r="GB366" s="430">
        <v>0.294289866351475</v>
      </c>
      <c r="GC366" s="433">
        <f t="shared" si="2826"/>
        <v>0</v>
      </c>
      <c r="GD366" s="434">
        <f t="shared" si="2827"/>
        <v>0</v>
      </c>
      <c r="GE366" s="435"/>
      <c r="GF366" s="426">
        <v>2.0</v>
      </c>
      <c r="GG366" s="427" t="s">
        <v>156</v>
      </c>
      <c r="GH366" s="428" t="s">
        <v>121</v>
      </c>
      <c r="GI366" s="428" t="s">
        <v>152</v>
      </c>
      <c r="GJ366" s="429">
        <f>ADHB!GL366</f>
        <v>0</v>
      </c>
      <c r="GK366" s="429"/>
      <c r="GL366" s="429">
        <f t="shared" si="2828"/>
        <v>0</v>
      </c>
      <c r="GM366" s="430"/>
      <c r="GN366" s="429">
        <f t="shared" si="2829"/>
        <v>0</v>
      </c>
      <c r="GO366" s="431"/>
      <c r="GP366" s="432"/>
      <c r="GQ366" s="432"/>
      <c r="GR366" s="429">
        <f t="shared" si="2830"/>
        <v>0</v>
      </c>
      <c r="GS366" s="430">
        <v>0.294289866351475</v>
      </c>
      <c r="GT366" s="433">
        <f t="shared" si="2831"/>
        <v>0</v>
      </c>
      <c r="GU366" s="434">
        <f t="shared" si="2832"/>
        <v>0</v>
      </c>
      <c r="GV366" s="435"/>
      <c r="GW366" s="426">
        <v>2.0</v>
      </c>
      <c r="GX366" s="427" t="s">
        <v>156</v>
      </c>
      <c r="GY366" s="428" t="s">
        <v>121</v>
      </c>
      <c r="GZ366" s="428" t="s">
        <v>152</v>
      </c>
      <c r="HA366" s="429">
        <f>ADHB!HC366</f>
        <v>0</v>
      </c>
      <c r="HB366" s="429"/>
      <c r="HC366" s="429">
        <f t="shared" si="2833"/>
        <v>0</v>
      </c>
      <c r="HD366" s="430"/>
      <c r="HE366" s="429">
        <f t="shared" si="2834"/>
        <v>0</v>
      </c>
      <c r="HF366" s="431"/>
      <c r="HG366" s="432"/>
      <c r="HH366" s="432"/>
      <c r="HI366" s="429">
        <f t="shared" si="2835"/>
        <v>0</v>
      </c>
      <c r="HJ366" s="430">
        <v>0.294289866351475</v>
      </c>
      <c r="HK366" s="433">
        <f t="shared" si="2836"/>
        <v>0</v>
      </c>
      <c r="HL366" s="434">
        <f t="shared" si="2837"/>
        <v>0</v>
      </c>
      <c r="HM366" s="435"/>
      <c r="HN366" s="426">
        <v>2.0</v>
      </c>
      <c r="HO366" s="427" t="s">
        <v>156</v>
      </c>
      <c r="HP366" s="428" t="s">
        <v>121</v>
      </c>
      <c r="HQ366" s="428" t="s">
        <v>152</v>
      </c>
      <c r="HR366" s="429">
        <f>ADHB!HT366</f>
        <v>0</v>
      </c>
      <c r="HS366" s="429"/>
      <c r="HT366" s="429">
        <f t="shared" si="2838"/>
        <v>0</v>
      </c>
      <c r="HU366" s="430"/>
      <c r="HV366" s="429">
        <f t="shared" si="2839"/>
        <v>0</v>
      </c>
      <c r="HW366" s="431"/>
      <c r="HX366" s="432"/>
      <c r="HY366" s="432"/>
      <c r="HZ366" s="429">
        <f t="shared" si="2840"/>
        <v>0</v>
      </c>
      <c r="IA366" s="430">
        <v>0.294289866351475</v>
      </c>
      <c r="IB366" s="433">
        <f t="shared" si="2841"/>
        <v>0</v>
      </c>
      <c r="IC366" s="434">
        <f t="shared" si="2842"/>
        <v>0</v>
      </c>
      <c r="ID366" s="435"/>
      <c r="IE366" s="426">
        <v>2.0</v>
      </c>
      <c r="IF366" s="427" t="s">
        <v>156</v>
      </c>
      <c r="IG366" s="428" t="s">
        <v>121</v>
      </c>
      <c r="IH366" s="428" t="s">
        <v>152</v>
      </c>
      <c r="II366" s="429">
        <f>ADHB!IK366</f>
        <v>0</v>
      </c>
      <c r="IJ366" s="429"/>
      <c r="IK366" s="429">
        <f t="shared" si="2843"/>
        <v>0</v>
      </c>
      <c r="IL366" s="430"/>
      <c r="IM366" s="429">
        <f t="shared" si="2844"/>
        <v>0</v>
      </c>
      <c r="IN366" s="431"/>
      <c r="IO366" s="432"/>
      <c r="IP366" s="432"/>
      <c r="IQ366" s="429">
        <f t="shared" si="2845"/>
        <v>0</v>
      </c>
      <c r="IR366" s="430">
        <v>0.294289866351475</v>
      </c>
      <c r="IS366" s="433">
        <f t="shared" si="2846"/>
        <v>0</v>
      </c>
      <c r="IT366" s="434">
        <f t="shared" si="2847"/>
        <v>0</v>
      </c>
      <c r="IU366" s="435"/>
      <c r="IV366" s="426">
        <v>2.0</v>
      </c>
      <c r="IW366" s="427" t="s">
        <v>156</v>
      </c>
      <c r="IX366" s="428" t="s">
        <v>121</v>
      </c>
      <c r="IY366" s="428" t="s">
        <v>152</v>
      </c>
      <c r="IZ366" s="429">
        <f>ADHB!JB366</f>
        <v>0</v>
      </c>
      <c r="JA366" s="429"/>
      <c r="JB366" s="429">
        <f t="shared" si="2848"/>
        <v>0</v>
      </c>
      <c r="JC366" s="430"/>
      <c r="JD366" s="429">
        <f t="shared" si="2849"/>
        <v>0</v>
      </c>
      <c r="JE366" s="431"/>
      <c r="JF366" s="432"/>
      <c r="JG366" s="432"/>
      <c r="JH366" s="429">
        <f t="shared" si="2850"/>
        <v>0</v>
      </c>
      <c r="JI366" s="430">
        <v>0.294289866351475</v>
      </c>
      <c r="JJ366" s="433">
        <f t="shared" si="2851"/>
        <v>0</v>
      </c>
      <c r="JK366" s="434">
        <f t="shared" si="2852"/>
        <v>0</v>
      </c>
      <c r="JL366" s="435"/>
      <c r="JM366" s="426">
        <v>2.0</v>
      </c>
      <c r="JN366" s="427" t="s">
        <v>156</v>
      </c>
      <c r="JO366" s="428" t="s">
        <v>121</v>
      </c>
      <c r="JP366" s="428" t="s">
        <v>152</v>
      </c>
      <c r="JQ366" s="429">
        <f>ADHB!JS366</f>
        <v>0</v>
      </c>
      <c r="JR366" s="429"/>
      <c r="JS366" s="429">
        <f t="shared" si="2853"/>
        <v>0</v>
      </c>
      <c r="JT366" s="430"/>
      <c r="JU366" s="429">
        <f t="shared" si="2854"/>
        <v>0</v>
      </c>
      <c r="JV366" s="431"/>
      <c r="JW366" s="432"/>
      <c r="JX366" s="432"/>
      <c r="JY366" s="429">
        <f t="shared" si="2855"/>
        <v>0</v>
      </c>
      <c r="JZ366" s="430">
        <v>0.294289866351475</v>
      </c>
      <c r="KA366" s="433">
        <f t="shared" si="2856"/>
        <v>0</v>
      </c>
      <c r="KB366" s="434">
        <f t="shared" si="2857"/>
        <v>0</v>
      </c>
      <c r="KC366" s="435"/>
      <c r="KD366" s="426">
        <v>2.0</v>
      </c>
      <c r="KE366" s="427" t="s">
        <v>156</v>
      </c>
      <c r="KF366" s="428" t="s">
        <v>121</v>
      </c>
      <c r="KG366" s="428" t="s">
        <v>152</v>
      </c>
      <c r="KH366" s="429">
        <f>ADHB!KJ366</f>
        <v>0</v>
      </c>
      <c r="KI366" s="429"/>
      <c r="KJ366" s="429">
        <f t="shared" si="2858"/>
        <v>0</v>
      </c>
      <c r="KK366" s="430"/>
      <c r="KL366" s="429">
        <f t="shared" si="2859"/>
        <v>0</v>
      </c>
      <c r="KM366" s="431"/>
      <c r="KN366" s="432"/>
      <c r="KO366" s="432"/>
      <c r="KP366" s="429">
        <f t="shared" si="2860"/>
        <v>0</v>
      </c>
      <c r="KQ366" s="430">
        <v>0.294289866351475</v>
      </c>
      <c r="KR366" s="433">
        <f t="shared" si="2861"/>
        <v>0</v>
      </c>
      <c r="KS366" s="434">
        <f t="shared" si="2862"/>
        <v>0</v>
      </c>
      <c r="KT366" s="435"/>
      <c r="KU366" s="436"/>
    </row>
    <row r="367" ht="15.75" customHeight="1">
      <c r="A367" s="426">
        <v>3.0</v>
      </c>
      <c r="B367" s="427" t="s">
        <v>157</v>
      </c>
      <c r="C367" s="428" t="s">
        <v>121</v>
      </c>
      <c r="D367" s="428" t="s">
        <v>152</v>
      </c>
      <c r="E367" s="429">
        <f>ADHB!G367</f>
        <v>0</v>
      </c>
      <c r="F367" s="429"/>
      <c r="G367" s="429">
        <f t="shared" si="2773"/>
        <v>0</v>
      </c>
      <c r="H367" s="430"/>
      <c r="I367" s="429">
        <f t="shared" si="2774"/>
        <v>0</v>
      </c>
      <c r="J367" s="431"/>
      <c r="K367" s="432"/>
      <c r="L367" s="432"/>
      <c r="M367" s="429">
        <f t="shared" si="2775"/>
        <v>0</v>
      </c>
      <c r="N367" s="430">
        <v>0.294289866351475</v>
      </c>
      <c r="O367" s="433">
        <f t="shared" si="2776"/>
        <v>0</v>
      </c>
      <c r="P367" s="434">
        <f t="shared" si="2777"/>
        <v>0</v>
      </c>
      <c r="Q367" s="435"/>
      <c r="R367" s="426">
        <v>3.0</v>
      </c>
      <c r="S367" s="427" t="s">
        <v>157</v>
      </c>
      <c r="T367" s="428" t="s">
        <v>121</v>
      </c>
      <c r="U367" s="428" t="s">
        <v>152</v>
      </c>
      <c r="V367" s="429">
        <f>ADHB!X367</f>
        <v>0</v>
      </c>
      <c r="W367" s="429"/>
      <c r="X367" s="429">
        <f t="shared" si="2778"/>
        <v>0</v>
      </c>
      <c r="Y367" s="430"/>
      <c r="Z367" s="429">
        <f t="shared" si="2779"/>
        <v>0</v>
      </c>
      <c r="AA367" s="431"/>
      <c r="AB367" s="432"/>
      <c r="AC367" s="432"/>
      <c r="AD367" s="429">
        <f t="shared" si="2780"/>
        <v>0</v>
      </c>
      <c r="AE367" s="430">
        <v>0.294289866351475</v>
      </c>
      <c r="AF367" s="433">
        <f t="shared" si="2781"/>
        <v>0</v>
      </c>
      <c r="AG367" s="434">
        <f t="shared" si="2782"/>
        <v>0</v>
      </c>
      <c r="AH367" s="435"/>
      <c r="AI367" s="426">
        <v>3.0</v>
      </c>
      <c r="AJ367" s="427" t="s">
        <v>157</v>
      </c>
      <c r="AK367" s="428" t="s">
        <v>121</v>
      </c>
      <c r="AL367" s="428" t="s">
        <v>152</v>
      </c>
      <c r="AM367" s="429">
        <f>ADHB!AO367</f>
        <v>0</v>
      </c>
      <c r="AN367" s="429"/>
      <c r="AO367" s="429">
        <f t="shared" si="2783"/>
        <v>0</v>
      </c>
      <c r="AP367" s="430"/>
      <c r="AQ367" s="429">
        <f t="shared" si="2784"/>
        <v>0</v>
      </c>
      <c r="AR367" s="431"/>
      <c r="AS367" s="432"/>
      <c r="AT367" s="432"/>
      <c r="AU367" s="429">
        <f t="shared" si="2785"/>
        <v>0</v>
      </c>
      <c r="AV367" s="430">
        <v>0.294289866351475</v>
      </c>
      <c r="AW367" s="433">
        <f t="shared" si="2786"/>
        <v>0</v>
      </c>
      <c r="AX367" s="434">
        <f t="shared" si="2787"/>
        <v>0</v>
      </c>
      <c r="AY367" s="435"/>
      <c r="AZ367" s="426">
        <v>3.0</v>
      </c>
      <c r="BA367" s="427" t="s">
        <v>157</v>
      </c>
      <c r="BB367" s="428" t="s">
        <v>121</v>
      </c>
      <c r="BC367" s="428" t="s">
        <v>152</v>
      </c>
      <c r="BD367" s="429">
        <f>ADHB!BF367</f>
        <v>0</v>
      </c>
      <c r="BE367" s="429"/>
      <c r="BF367" s="429">
        <f t="shared" si="2788"/>
        <v>0</v>
      </c>
      <c r="BG367" s="430"/>
      <c r="BH367" s="429">
        <f t="shared" si="2789"/>
        <v>0</v>
      </c>
      <c r="BI367" s="431"/>
      <c r="BJ367" s="432"/>
      <c r="BK367" s="432"/>
      <c r="BL367" s="429">
        <f t="shared" si="2790"/>
        <v>0</v>
      </c>
      <c r="BM367" s="430">
        <v>0.294289866351475</v>
      </c>
      <c r="BN367" s="433">
        <f t="shared" si="2791"/>
        <v>0</v>
      </c>
      <c r="BO367" s="434">
        <f t="shared" si="2792"/>
        <v>0</v>
      </c>
      <c r="BP367" s="435"/>
      <c r="BQ367" s="426">
        <v>3.0</v>
      </c>
      <c r="BR367" s="427" t="s">
        <v>157</v>
      </c>
      <c r="BS367" s="428" t="s">
        <v>121</v>
      </c>
      <c r="BT367" s="428" t="s">
        <v>152</v>
      </c>
      <c r="BU367" s="429">
        <f>ADHB!BW367</f>
        <v>0</v>
      </c>
      <c r="BV367" s="429"/>
      <c r="BW367" s="429">
        <f t="shared" si="2793"/>
        <v>0</v>
      </c>
      <c r="BX367" s="430"/>
      <c r="BY367" s="429">
        <f t="shared" si="2794"/>
        <v>0</v>
      </c>
      <c r="BZ367" s="431"/>
      <c r="CA367" s="432"/>
      <c r="CB367" s="432"/>
      <c r="CC367" s="429">
        <f t="shared" si="2795"/>
        <v>0</v>
      </c>
      <c r="CD367" s="430">
        <v>0.294289866351475</v>
      </c>
      <c r="CE367" s="433">
        <f t="shared" si="2796"/>
        <v>0</v>
      </c>
      <c r="CF367" s="434">
        <f t="shared" si="2797"/>
        <v>0</v>
      </c>
      <c r="CG367" s="435"/>
      <c r="CH367" s="426">
        <v>3.0</v>
      </c>
      <c r="CI367" s="427" t="s">
        <v>157</v>
      </c>
      <c r="CJ367" s="428" t="s">
        <v>121</v>
      </c>
      <c r="CK367" s="428" t="s">
        <v>152</v>
      </c>
      <c r="CL367" s="429">
        <f>ADHB!CN367</f>
        <v>0</v>
      </c>
      <c r="CM367" s="429"/>
      <c r="CN367" s="429">
        <f t="shared" si="2798"/>
        <v>0</v>
      </c>
      <c r="CO367" s="430"/>
      <c r="CP367" s="429">
        <f t="shared" si="2799"/>
        <v>0</v>
      </c>
      <c r="CQ367" s="431"/>
      <c r="CR367" s="432"/>
      <c r="CS367" s="432"/>
      <c r="CT367" s="429">
        <f t="shared" si="2800"/>
        <v>0</v>
      </c>
      <c r="CU367" s="430">
        <v>0.294289866351475</v>
      </c>
      <c r="CV367" s="433">
        <f t="shared" si="2801"/>
        <v>0</v>
      </c>
      <c r="CW367" s="434">
        <f t="shared" si="2802"/>
        <v>0</v>
      </c>
      <c r="CX367" s="435"/>
      <c r="CY367" s="426">
        <v>3.0</v>
      </c>
      <c r="CZ367" s="427" t="s">
        <v>157</v>
      </c>
      <c r="DA367" s="428" t="s">
        <v>121</v>
      </c>
      <c r="DB367" s="428" t="s">
        <v>152</v>
      </c>
      <c r="DC367" s="429">
        <f>ADHB!DE367</f>
        <v>0</v>
      </c>
      <c r="DD367" s="429"/>
      <c r="DE367" s="429">
        <f t="shared" si="2803"/>
        <v>0</v>
      </c>
      <c r="DF367" s="430"/>
      <c r="DG367" s="429">
        <f t="shared" si="2804"/>
        <v>0</v>
      </c>
      <c r="DH367" s="431"/>
      <c r="DI367" s="432"/>
      <c r="DJ367" s="432"/>
      <c r="DK367" s="429">
        <f t="shared" si="2805"/>
        <v>0</v>
      </c>
      <c r="DL367" s="430">
        <v>0.294289866351475</v>
      </c>
      <c r="DM367" s="433">
        <f t="shared" si="2806"/>
        <v>0</v>
      </c>
      <c r="DN367" s="434">
        <f t="shared" si="2807"/>
        <v>0</v>
      </c>
      <c r="DO367" s="435"/>
      <c r="DP367" s="426">
        <v>3.0</v>
      </c>
      <c r="DQ367" s="427" t="s">
        <v>157</v>
      </c>
      <c r="DR367" s="428" t="s">
        <v>121</v>
      </c>
      <c r="DS367" s="428" t="s">
        <v>152</v>
      </c>
      <c r="DT367" s="429">
        <f>ADHB!DV367</f>
        <v>0</v>
      </c>
      <c r="DU367" s="429"/>
      <c r="DV367" s="429">
        <f t="shared" si="2808"/>
        <v>0</v>
      </c>
      <c r="DW367" s="430"/>
      <c r="DX367" s="429">
        <f t="shared" si="2809"/>
        <v>0</v>
      </c>
      <c r="DY367" s="431"/>
      <c r="DZ367" s="432"/>
      <c r="EA367" s="432"/>
      <c r="EB367" s="429">
        <f t="shared" si="2810"/>
        <v>0</v>
      </c>
      <c r="EC367" s="430">
        <v>0.294289866351475</v>
      </c>
      <c r="ED367" s="433">
        <f t="shared" si="2811"/>
        <v>0</v>
      </c>
      <c r="EE367" s="434">
        <f t="shared" si="2812"/>
        <v>0</v>
      </c>
      <c r="EF367" s="435"/>
      <c r="EG367" s="426">
        <v>3.0</v>
      </c>
      <c r="EH367" s="427" t="s">
        <v>157</v>
      </c>
      <c r="EI367" s="428" t="s">
        <v>121</v>
      </c>
      <c r="EJ367" s="428" t="s">
        <v>152</v>
      </c>
      <c r="EK367" s="429">
        <f>ADHB!EM367</f>
        <v>0</v>
      </c>
      <c r="EL367" s="429"/>
      <c r="EM367" s="429">
        <f t="shared" si="2813"/>
        <v>0</v>
      </c>
      <c r="EN367" s="430"/>
      <c r="EO367" s="429">
        <f t="shared" si="2814"/>
        <v>0</v>
      </c>
      <c r="EP367" s="431"/>
      <c r="EQ367" s="432"/>
      <c r="ER367" s="432"/>
      <c r="ES367" s="429">
        <f t="shared" si="2815"/>
        <v>0</v>
      </c>
      <c r="ET367" s="430">
        <v>0.294289866351475</v>
      </c>
      <c r="EU367" s="433">
        <f t="shared" si="2816"/>
        <v>0</v>
      </c>
      <c r="EV367" s="434">
        <f t="shared" si="2817"/>
        <v>0</v>
      </c>
      <c r="EW367" s="435"/>
      <c r="EX367" s="426">
        <v>3.0</v>
      </c>
      <c r="EY367" s="427" t="s">
        <v>157</v>
      </c>
      <c r="EZ367" s="428" t="s">
        <v>121</v>
      </c>
      <c r="FA367" s="428" t="s">
        <v>152</v>
      </c>
      <c r="FB367" s="429">
        <f>ADHB!FD367</f>
        <v>0</v>
      </c>
      <c r="FC367" s="429"/>
      <c r="FD367" s="429">
        <f t="shared" si="2818"/>
        <v>0</v>
      </c>
      <c r="FE367" s="430"/>
      <c r="FF367" s="429">
        <f t="shared" si="2819"/>
        <v>0</v>
      </c>
      <c r="FG367" s="431"/>
      <c r="FH367" s="432"/>
      <c r="FI367" s="432"/>
      <c r="FJ367" s="429">
        <f t="shared" si="2820"/>
        <v>0</v>
      </c>
      <c r="FK367" s="430">
        <v>0.294289866351475</v>
      </c>
      <c r="FL367" s="433">
        <f t="shared" si="2821"/>
        <v>0</v>
      </c>
      <c r="FM367" s="434">
        <f t="shared" si="2822"/>
        <v>0</v>
      </c>
      <c r="FN367" s="435"/>
      <c r="FO367" s="426">
        <v>3.0</v>
      </c>
      <c r="FP367" s="427" t="s">
        <v>157</v>
      </c>
      <c r="FQ367" s="428" t="s">
        <v>121</v>
      </c>
      <c r="FR367" s="428" t="s">
        <v>152</v>
      </c>
      <c r="FS367" s="429">
        <f>ADHB!FU367</f>
        <v>0</v>
      </c>
      <c r="FT367" s="429"/>
      <c r="FU367" s="429">
        <f t="shared" si="2823"/>
        <v>0</v>
      </c>
      <c r="FV367" s="430"/>
      <c r="FW367" s="429">
        <f t="shared" si="2824"/>
        <v>0</v>
      </c>
      <c r="FX367" s="431"/>
      <c r="FY367" s="432"/>
      <c r="FZ367" s="432"/>
      <c r="GA367" s="429">
        <f t="shared" si="2825"/>
        <v>0</v>
      </c>
      <c r="GB367" s="430">
        <v>0.294289866351475</v>
      </c>
      <c r="GC367" s="433">
        <f t="shared" si="2826"/>
        <v>0</v>
      </c>
      <c r="GD367" s="434">
        <f t="shared" si="2827"/>
        <v>0</v>
      </c>
      <c r="GE367" s="435"/>
      <c r="GF367" s="426">
        <v>3.0</v>
      </c>
      <c r="GG367" s="427" t="s">
        <v>157</v>
      </c>
      <c r="GH367" s="428" t="s">
        <v>121</v>
      </c>
      <c r="GI367" s="428" t="s">
        <v>152</v>
      </c>
      <c r="GJ367" s="429">
        <f>ADHB!GL367</f>
        <v>0</v>
      </c>
      <c r="GK367" s="429"/>
      <c r="GL367" s="429">
        <f t="shared" si="2828"/>
        <v>0</v>
      </c>
      <c r="GM367" s="430"/>
      <c r="GN367" s="429">
        <f t="shared" si="2829"/>
        <v>0</v>
      </c>
      <c r="GO367" s="431"/>
      <c r="GP367" s="432"/>
      <c r="GQ367" s="432"/>
      <c r="GR367" s="429">
        <f t="shared" si="2830"/>
        <v>0</v>
      </c>
      <c r="GS367" s="430">
        <v>0.294289866351475</v>
      </c>
      <c r="GT367" s="433">
        <f t="shared" si="2831"/>
        <v>0</v>
      </c>
      <c r="GU367" s="434">
        <f t="shared" si="2832"/>
        <v>0</v>
      </c>
      <c r="GV367" s="435"/>
      <c r="GW367" s="426">
        <v>3.0</v>
      </c>
      <c r="GX367" s="427" t="s">
        <v>157</v>
      </c>
      <c r="GY367" s="428" t="s">
        <v>121</v>
      </c>
      <c r="GZ367" s="428" t="s">
        <v>152</v>
      </c>
      <c r="HA367" s="429">
        <f>ADHB!HC367</f>
        <v>0</v>
      </c>
      <c r="HB367" s="429"/>
      <c r="HC367" s="429">
        <f t="shared" si="2833"/>
        <v>0</v>
      </c>
      <c r="HD367" s="430"/>
      <c r="HE367" s="429">
        <f t="shared" si="2834"/>
        <v>0</v>
      </c>
      <c r="HF367" s="431"/>
      <c r="HG367" s="432"/>
      <c r="HH367" s="432"/>
      <c r="HI367" s="429">
        <f t="shared" si="2835"/>
        <v>0</v>
      </c>
      <c r="HJ367" s="430">
        <v>0.294289866351475</v>
      </c>
      <c r="HK367" s="433">
        <f t="shared" si="2836"/>
        <v>0</v>
      </c>
      <c r="HL367" s="434">
        <f t="shared" si="2837"/>
        <v>0</v>
      </c>
      <c r="HM367" s="435"/>
      <c r="HN367" s="426">
        <v>3.0</v>
      </c>
      <c r="HO367" s="427" t="s">
        <v>157</v>
      </c>
      <c r="HP367" s="428" t="s">
        <v>121</v>
      </c>
      <c r="HQ367" s="428" t="s">
        <v>152</v>
      </c>
      <c r="HR367" s="429">
        <f>ADHB!HT367</f>
        <v>0</v>
      </c>
      <c r="HS367" s="429"/>
      <c r="HT367" s="429">
        <f t="shared" si="2838"/>
        <v>0</v>
      </c>
      <c r="HU367" s="430"/>
      <c r="HV367" s="429">
        <f t="shared" si="2839"/>
        <v>0</v>
      </c>
      <c r="HW367" s="431"/>
      <c r="HX367" s="432"/>
      <c r="HY367" s="432"/>
      <c r="HZ367" s="429">
        <f t="shared" si="2840"/>
        <v>0</v>
      </c>
      <c r="IA367" s="430">
        <v>0.294289866351475</v>
      </c>
      <c r="IB367" s="433">
        <f t="shared" si="2841"/>
        <v>0</v>
      </c>
      <c r="IC367" s="434">
        <f t="shared" si="2842"/>
        <v>0</v>
      </c>
      <c r="ID367" s="435"/>
      <c r="IE367" s="426">
        <v>3.0</v>
      </c>
      <c r="IF367" s="427" t="s">
        <v>157</v>
      </c>
      <c r="IG367" s="428" t="s">
        <v>121</v>
      </c>
      <c r="IH367" s="428" t="s">
        <v>152</v>
      </c>
      <c r="II367" s="429">
        <f>ADHB!IK367</f>
        <v>0</v>
      </c>
      <c r="IJ367" s="429"/>
      <c r="IK367" s="429">
        <f t="shared" si="2843"/>
        <v>0</v>
      </c>
      <c r="IL367" s="430"/>
      <c r="IM367" s="429">
        <f t="shared" si="2844"/>
        <v>0</v>
      </c>
      <c r="IN367" s="431"/>
      <c r="IO367" s="432"/>
      <c r="IP367" s="432"/>
      <c r="IQ367" s="429">
        <f t="shared" si="2845"/>
        <v>0</v>
      </c>
      <c r="IR367" s="430">
        <v>0.294289866351475</v>
      </c>
      <c r="IS367" s="433">
        <f t="shared" si="2846"/>
        <v>0</v>
      </c>
      <c r="IT367" s="434">
        <f t="shared" si="2847"/>
        <v>0</v>
      </c>
      <c r="IU367" s="435"/>
      <c r="IV367" s="426">
        <v>3.0</v>
      </c>
      <c r="IW367" s="427" t="s">
        <v>157</v>
      </c>
      <c r="IX367" s="428" t="s">
        <v>121</v>
      </c>
      <c r="IY367" s="428" t="s">
        <v>152</v>
      </c>
      <c r="IZ367" s="429">
        <f>ADHB!JB367</f>
        <v>0</v>
      </c>
      <c r="JA367" s="429"/>
      <c r="JB367" s="429">
        <f t="shared" si="2848"/>
        <v>0</v>
      </c>
      <c r="JC367" s="430"/>
      <c r="JD367" s="429">
        <f t="shared" si="2849"/>
        <v>0</v>
      </c>
      <c r="JE367" s="431"/>
      <c r="JF367" s="432"/>
      <c r="JG367" s="432"/>
      <c r="JH367" s="429">
        <f t="shared" si="2850"/>
        <v>0</v>
      </c>
      <c r="JI367" s="430">
        <v>0.294289866351475</v>
      </c>
      <c r="JJ367" s="433">
        <f t="shared" si="2851"/>
        <v>0</v>
      </c>
      <c r="JK367" s="434">
        <f t="shared" si="2852"/>
        <v>0</v>
      </c>
      <c r="JL367" s="435"/>
      <c r="JM367" s="426">
        <v>3.0</v>
      </c>
      <c r="JN367" s="427" t="s">
        <v>157</v>
      </c>
      <c r="JO367" s="428" t="s">
        <v>121</v>
      </c>
      <c r="JP367" s="428" t="s">
        <v>152</v>
      </c>
      <c r="JQ367" s="429">
        <f>ADHB!JS367</f>
        <v>0</v>
      </c>
      <c r="JR367" s="429"/>
      <c r="JS367" s="429">
        <f t="shared" si="2853"/>
        <v>0</v>
      </c>
      <c r="JT367" s="430"/>
      <c r="JU367" s="429">
        <f t="shared" si="2854"/>
        <v>0</v>
      </c>
      <c r="JV367" s="431"/>
      <c r="JW367" s="432"/>
      <c r="JX367" s="432"/>
      <c r="JY367" s="429">
        <f t="shared" si="2855"/>
        <v>0</v>
      </c>
      <c r="JZ367" s="430">
        <v>0.294289866351475</v>
      </c>
      <c r="KA367" s="433">
        <f t="shared" si="2856"/>
        <v>0</v>
      </c>
      <c r="KB367" s="434">
        <f t="shared" si="2857"/>
        <v>0</v>
      </c>
      <c r="KC367" s="435"/>
      <c r="KD367" s="426">
        <v>3.0</v>
      </c>
      <c r="KE367" s="427" t="s">
        <v>157</v>
      </c>
      <c r="KF367" s="428" t="s">
        <v>121</v>
      </c>
      <c r="KG367" s="428" t="s">
        <v>152</v>
      </c>
      <c r="KH367" s="429">
        <f>ADHB!KJ367</f>
        <v>0</v>
      </c>
      <c r="KI367" s="429"/>
      <c r="KJ367" s="429">
        <f t="shared" si="2858"/>
        <v>0</v>
      </c>
      <c r="KK367" s="430"/>
      <c r="KL367" s="429">
        <f t="shared" si="2859"/>
        <v>0</v>
      </c>
      <c r="KM367" s="431"/>
      <c r="KN367" s="432"/>
      <c r="KO367" s="432"/>
      <c r="KP367" s="429">
        <f t="shared" si="2860"/>
        <v>0</v>
      </c>
      <c r="KQ367" s="430">
        <v>0.294289866351475</v>
      </c>
      <c r="KR367" s="433">
        <f t="shared" si="2861"/>
        <v>0</v>
      </c>
      <c r="KS367" s="434">
        <f t="shared" si="2862"/>
        <v>0</v>
      </c>
      <c r="KT367" s="435"/>
      <c r="KU367" s="436"/>
    </row>
    <row r="368" ht="15.75" customHeight="1">
      <c r="A368" s="426">
        <v>4.0</v>
      </c>
      <c r="B368" s="427" t="s">
        <v>158</v>
      </c>
      <c r="C368" s="428" t="s">
        <v>121</v>
      </c>
      <c r="D368" s="428" t="s">
        <v>152</v>
      </c>
      <c r="E368" s="429">
        <f>ADHB!G368</f>
        <v>0</v>
      </c>
      <c r="F368" s="429"/>
      <c r="G368" s="429">
        <f t="shared" si="2773"/>
        <v>0</v>
      </c>
      <c r="H368" s="430"/>
      <c r="I368" s="429">
        <f t="shared" si="2774"/>
        <v>0</v>
      </c>
      <c r="J368" s="431"/>
      <c r="K368" s="432"/>
      <c r="L368" s="432"/>
      <c r="M368" s="429">
        <f t="shared" si="2775"/>
        <v>0</v>
      </c>
      <c r="N368" s="430">
        <v>0.294289866351475</v>
      </c>
      <c r="O368" s="433">
        <f t="shared" si="2776"/>
        <v>0</v>
      </c>
      <c r="P368" s="434">
        <f t="shared" si="2777"/>
        <v>0</v>
      </c>
      <c r="Q368" s="435"/>
      <c r="R368" s="426">
        <v>4.0</v>
      </c>
      <c r="S368" s="427" t="s">
        <v>158</v>
      </c>
      <c r="T368" s="428" t="s">
        <v>121</v>
      </c>
      <c r="U368" s="428" t="s">
        <v>152</v>
      </c>
      <c r="V368" s="429">
        <f>ADHB!X368</f>
        <v>0</v>
      </c>
      <c r="W368" s="429"/>
      <c r="X368" s="429">
        <f t="shared" si="2778"/>
        <v>0</v>
      </c>
      <c r="Y368" s="430"/>
      <c r="Z368" s="429">
        <f t="shared" si="2779"/>
        <v>0</v>
      </c>
      <c r="AA368" s="431"/>
      <c r="AB368" s="432"/>
      <c r="AC368" s="432"/>
      <c r="AD368" s="429">
        <f t="shared" si="2780"/>
        <v>0</v>
      </c>
      <c r="AE368" s="430">
        <v>0.294289866351475</v>
      </c>
      <c r="AF368" s="433">
        <f t="shared" si="2781"/>
        <v>0</v>
      </c>
      <c r="AG368" s="434">
        <f t="shared" si="2782"/>
        <v>0</v>
      </c>
      <c r="AH368" s="435"/>
      <c r="AI368" s="426">
        <v>4.0</v>
      </c>
      <c r="AJ368" s="427" t="s">
        <v>158</v>
      </c>
      <c r="AK368" s="428" t="s">
        <v>121</v>
      </c>
      <c r="AL368" s="428" t="s">
        <v>152</v>
      </c>
      <c r="AM368" s="429">
        <f>ADHB!AO368</f>
        <v>0</v>
      </c>
      <c r="AN368" s="429"/>
      <c r="AO368" s="429">
        <f t="shared" si="2783"/>
        <v>0</v>
      </c>
      <c r="AP368" s="430"/>
      <c r="AQ368" s="429">
        <f t="shared" si="2784"/>
        <v>0</v>
      </c>
      <c r="AR368" s="431"/>
      <c r="AS368" s="432"/>
      <c r="AT368" s="432"/>
      <c r="AU368" s="429">
        <f t="shared" si="2785"/>
        <v>0</v>
      </c>
      <c r="AV368" s="430">
        <v>0.294289866351475</v>
      </c>
      <c r="AW368" s="433">
        <f t="shared" si="2786"/>
        <v>0</v>
      </c>
      <c r="AX368" s="434">
        <f t="shared" si="2787"/>
        <v>0</v>
      </c>
      <c r="AY368" s="435"/>
      <c r="AZ368" s="426">
        <v>4.0</v>
      </c>
      <c r="BA368" s="427" t="s">
        <v>158</v>
      </c>
      <c r="BB368" s="428" t="s">
        <v>121</v>
      </c>
      <c r="BC368" s="428" t="s">
        <v>152</v>
      </c>
      <c r="BD368" s="429">
        <f>ADHB!BF368</f>
        <v>0</v>
      </c>
      <c r="BE368" s="429"/>
      <c r="BF368" s="429">
        <f t="shared" si="2788"/>
        <v>0</v>
      </c>
      <c r="BG368" s="430"/>
      <c r="BH368" s="429">
        <f t="shared" si="2789"/>
        <v>0</v>
      </c>
      <c r="BI368" s="431"/>
      <c r="BJ368" s="432"/>
      <c r="BK368" s="432"/>
      <c r="BL368" s="429">
        <f t="shared" si="2790"/>
        <v>0</v>
      </c>
      <c r="BM368" s="430">
        <v>0.294289866351475</v>
      </c>
      <c r="BN368" s="433">
        <f t="shared" si="2791"/>
        <v>0</v>
      </c>
      <c r="BO368" s="434">
        <f t="shared" si="2792"/>
        <v>0</v>
      </c>
      <c r="BP368" s="435"/>
      <c r="BQ368" s="426">
        <v>4.0</v>
      </c>
      <c r="BR368" s="427" t="s">
        <v>158</v>
      </c>
      <c r="BS368" s="428" t="s">
        <v>121</v>
      </c>
      <c r="BT368" s="428" t="s">
        <v>152</v>
      </c>
      <c r="BU368" s="429">
        <f>ADHB!BW368</f>
        <v>0</v>
      </c>
      <c r="BV368" s="429"/>
      <c r="BW368" s="429">
        <f t="shared" si="2793"/>
        <v>0</v>
      </c>
      <c r="BX368" s="430"/>
      <c r="BY368" s="429">
        <f t="shared" si="2794"/>
        <v>0</v>
      </c>
      <c r="BZ368" s="431"/>
      <c r="CA368" s="432"/>
      <c r="CB368" s="432"/>
      <c r="CC368" s="429">
        <f t="shared" si="2795"/>
        <v>0</v>
      </c>
      <c r="CD368" s="430">
        <v>0.294289866351475</v>
      </c>
      <c r="CE368" s="433">
        <f t="shared" si="2796"/>
        <v>0</v>
      </c>
      <c r="CF368" s="434">
        <f t="shared" si="2797"/>
        <v>0</v>
      </c>
      <c r="CG368" s="435"/>
      <c r="CH368" s="426">
        <v>4.0</v>
      </c>
      <c r="CI368" s="427" t="s">
        <v>158</v>
      </c>
      <c r="CJ368" s="428" t="s">
        <v>121</v>
      </c>
      <c r="CK368" s="428" t="s">
        <v>152</v>
      </c>
      <c r="CL368" s="429">
        <f>ADHB!CN368</f>
        <v>0</v>
      </c>
      <c r="CM368" s="429"/>
      <c r="CN368" s="429">
        <f t="shared" si="2798"/>
        <v>0</v>
      </c>
      <c r="CO368" s="430"/>
      <c r="CP368" s="429">
        <f t="shared" si="2799"/>
        <v>0</v>
      </c>
      <c r="CQ368" s="431"/>
      <c r="CR368" s="432"/>
      <c r="CS368" s="432"/>
      <c r="CT368" s="429">
        <f t="shared" si="2800"/>
        <v>0</v>
      </c>
      <c r="CU368" s="430">
        <v>0.294289866351475</v>
      </c>
      <c r="CV368" s="433">
        <f t="shared" si="2801"/>
        <v>0</v>
      </c>
      <c r="CW368" s="434">
        <f t="shared" si="2802"/>
        <v>0</v>
      </c>
      <c r="CX368" s="435"/>
      <c r="CY368" s="426">
        <v>4.0</v>
      </c>
      <c r="CZ368" s="427" t="s">
        <v>158</v>
      </c>
      <c r="DA368" s="428" t="s">
        <v>121</v>
      </c>
      <c r="DB368" s="428" t="s">
        <v>152</v>
      </c>
      <c r="DC368" s="429">
        <f>ADHB!DE368</f>
        <v>0</v>
      </c>
      <c r="DD368" s="429"/>
      <c r="DE368" s="429">
        <f t="shared" si="2803"/>
        <v>0</v>
      </c>
      <c r="DF368" s="430"/>
      <c r="DG368" s="429">
        <f t="shared" si="2804"/>
        <v>0</v>
      </c>
      <c r="DH368" s="431"/>
      <c r="DI368" s="432"/>
      <c r="DJ368" s="432"/>
      <c r="DK368" s="429">
        <f t="shared" si="2805"/>
        <v>0</v>
      </c>
      <c r="DL368" s="430">
        <v>0.294289866351475</v>
      </c>
      <c r="DM368" s="433">
        <f t="shared" si="2806"/>
        <v>0</v>
      </c>
      <c r="DN368" s="434">
        <f t="shared" si="2807"/>
        <v>0</v>
      </c>
      <c r="DO368" s="435"/>
      <c r="DP368" s="426">
        <v>4.0</v>
      </c>
      <c r="DQ368" s="427" t="s">
        <v>158</v>
      </c>
      <c r="DR368" s="428" t="s">
        <v>121</v>
      </c>
      <c r="DS368" s="428" t="s">
        <v>152</v>
      </c>
      <c r="DT368" s="429">
        <f>ADHB!DV368</f>
        <v>0</v>
      </c>
      <c r="DU368" s="429"/>
      <c r="DV368" s="429">
        <f t="shared" si="2808"/>
        <v>0</v>
      </c>
      <c r="DW368" s="430"/>
      <c r="DX368" s="429">
        <f t="shared" si="2809"/>
        <v>0</v>
      </c>
      <c r="DY368" s="431"/>
      <c r="DZ368" s="432"/>
      <c r="EA368" s="432"/>
      <c r="EB368" s="429">
        <f t="shared" si="2810"/>
        <v>0</v>
      </c>
      <c r="EC368" s="430">
        <v>0.294289866351475</v>
      </c>
      <c r="ED368" s="433">
        <f t="shared" si="2811"/>
        <v>0</v>
      </c>
      <c r="EE368" s="434">
        <f t="shared" si="2812"/>
        <v>0</v>
      </c>
      <c r="EF368" s="435"/>
      <c r="EG368" s="426">
        <v>4.0</v>
      </c>
      <c r="EH368" s="427" t="s">
        <v>158</v>
      </c>
      <c r="EI368" s="428" t="s">
        <v>121</v>
      </c>
      <c r="EJ368" s="428" t="s">
        <v>152</v>
      </c>
      <c r="EK368" s="429">
        <f>ADHB!EM368</f>
        <v>0</v>
      </c>
      <c r="EL368" s="429"/>
      <c r="EM368" s="429">
        <f t="shared" si="2813"/>
        <v>0</v>
      </c>
      <c r="EN368" s="430"/>
      <c r="EO368" s="429">
        <f t="shared" si="2814"/>
        <v>0</v>
      </c>
      <c r="EP368" s="431"/>
      <c r="EQ368" s="432"/>
      <c r="ER368" s="432"/>
      <c r="ES368" s="429">
        <f t="shared" si="2815"/>
        <v>0</v>
      </c>
      <c r="ET368" s="430">
        <v>0.294289866351475</v>
      </c>
      <c r="EU368" s="433">
        <f t="shared" si="2816"/>
        <v>0</v>
      </c>
      <c r="EV368" s="434">
        <f t="shared" si="2817"/>
        <v>0</v>
      </c>
      <c r="EW368" s="435"/>
      <c r="EX368" s="426">
        <v>4.0</v>
      </c>
      <c r="EY368" s="427" t="s">
        <v>158</v>
      </c>
      <c r="EZ368" s="428" t="s">
        <v>121</v>
      </c>
      <c r="FA368" s="428" t="s">
        <v>152</v>
      </c>
      <c r="FB368" s="429">
        <f>ADHB!FD368</f>
        <v>0</v>
      </c>
      <c r="FC368" s="429"/>
      <c r="FD368" s="429">
        <f t="shared" si="2818"/>
        <v>0</v>
      </c>
      <c r="FE368" s="430"/>
      <c r="FF368" s="429">
        <f t="shared" si="2819"/>
        <v>0</v>
      </c>
      <c r="FG368" s="431"/>
      <c r="FH368" s="432"/>
      <c r="FI368" s="432"/>
      <c r="FJ368" s="429">
        <f t="shared" si="2820"/>
        <v>0</v>
      </c>
      <c r="FK368" s="430">
        <v>0.294289866351475</v>
      </c>
      <c r="FL368" s="433">
        <f t="shared" si="2821"/>
        <v>0</v>
      </c>
      <c r="FM368" s="434">
        <f t="shared" si="2822"/>
        <v>0</v>
      </c>
      <c r="FN368" s="435"/>
      <c r="FO368" s="426">
        <v>4.0</v>
      </c>
      <c r="FP368" s="427" t="s">
        <v>158</v>
      </c>
      <c r="FQ368" s="428" t="s">
        <v>121</v>
      </c>
      <c r="FR368" s="428" t="s">
        <v>152</v>
      </c>
      <c r="FS368" s="429">
        <f>ADHB!FU368</f>
        <v>0</v>
      </c>
      <c r="FT368" s="429"/>
      <c r="FU368" s="429">
        <f t="shared" si="2823"/>
        <v>0</v>
      </c>
      <c r="FV368" s="430"/>
      <c r="FW368" s="429">
        <f t="shared" si="2824"/>
        <v>0</v>
      </c>
      <c r="FX368" s="431"/>
      <c r="FY368" s="432"/>
      <c r="FZ368" s="432"/>
      <c r="GA368" s="429">
        <f t="shared" si="2825"/>
        <v>0</v>
      </c>
      <c r="GB368" s="430">
        <v>0.294289866351475</v>
      </c>
      <c r="GC368" s="433">
        <f t="shared" si="2826"/>
        <v>0</v>
      </c>
      <c r="GD368" s="434">
        <f t="shared" si="2827"/>
        <v>0</v>
      </c>
      <c r="GE368" s="435"/>
      <c r="GF368" s="426">
        <v>4.0</v>
      </c>
      <c r="GG368" s="427" t="s">
        <v>158</v>
      </c>
      <c r="GH368" s="428" t="s">
        <v>121</v>
      </c>
      <c r="GI368" s="428" t="s">
        <v>152</v>
      </c>
      <c r="GJ368" s="429">
        <f>ADHB!GL368</f>
        <v>0</v>
      </c>
      <c r="GK368" s="429"/>
      <c r="GL368" s="429">
        <f t="shared" si="2828"/>
        <v>0</v>
      </c>
      <c r="GM368" s="430"/>
      <c r="GN368" s="429">
        <f t="shared" si="2829"/>
        <v>0</v>
      </c>
      <c r="GO368" s="431"/>
      <c r="GP368" s="432"/>
      <c r="GQ368" s="432"/>
      <c r="GR368" s="429">
        <f t="shared" si="2830"/>
        <v>0</v>
      </c>
      <c r="GS368" s="430">
        <v>0.294289866351475</v>
      </c>
      <c r="GT368" s="433">
        <f t="shared" si="2831"/>
        <v>0</v>
      </c>
      <c r="GU368" s="434">
        <f t="shared" si="2832"/>
        <v>0</v>
      </c>
      <c r="GV368" s="435"/>
      <c r="GW368" s="426">
        <v>4.0</v>
      </c>
      <c r="GX368" s="427" t="s">
        <v>158</v>
      </c>
      <c r="GY368" s="428" t="s">
        <v>121</v>
      </c>
      <c r="GZ368" s="428" t="s">
        <v>152</v>
      </c>
      <c r="HA368" s="429">
        <f>ADHB!HC368</f>
        <v>0</v>
      </c>
      <c r="HB368" s="429"/>
      <c r="HC368" s="429">
        <f t="shared" si="2833"/>
        <v>0</v>
      </c>
      <c r="HD368" s="430"/>
      <c r="HE368" s="429">
        <f t="shared" si="2834"/>
        <v>0</v>
      </c>
      <c r="HF368" s="431"/>
      <c r="HG368" s="432"/>
      <c r="HH368" s="432"/>
      <c r="HI368" s="429">
        <f t="shared" si="2835"/>
        <v>0</v>
      </c>
      <c r="HJ368" s="430">
        <v>0.294289866351475</v>
      </c>
      <c r="HK368" s="433">
        <f t="shared" si="2836"/>
        <v>0</v>
      </c>
      <c r="HL368" s="434">
        <f t="shared" si="2837"/>
        <v>0</v>
      </c>
      <c r="HM368" s="435"/>
      <c r="HN368" s="426">
        <v>4.0</v>
      </c>
      <c r="HO368" s="427" t="s">
        <v>158</v>
      </c>
      <c r="HP368" s="428" t="s">
        <v>121</v>
      </c>
      <c r="HQ368" s="428" t="s">
        <v>152</v>
      </c>
      <c r="HR368" s="429">
        <f>ADHB!HT368</f>
        <v>0</v>
      </c>
      <c r="HS368" s="429"/>
      <c r="HT368" s="429">
        <f t="shared" si="2838"/>
        <v>0</v>
      </c>
      <c r="HU368" s="430"/>
      <c r="HV368" s="429">
        <f t="shared" si="2839"/>
        <v>0</v>
      </c>
      <c r="HW368" s="431"/>
      <c r="HX368" s="432"/>
      <c r="HY368" s="432"/>
      <c r="HZ368" s="429">
        <f t="shared" si="2840"/>
        <v>0</v>
      </c>
      <c r="IA368" s="430">
        <v>0.294289866351475</v>
      </c>
      <c r="IB368" s="433">
        <f t="shared" si="2841"/>
        <v>0</v>
      </c>
      <c r="IC368" s="434">
        <f t="shared" si="2842"/>
        <v>0</v>
      </c>
      <c r="ID368" s="435"/>
      <c r="IE368" s="426">
        <v>4.0</v>
      </c>
      <c r="IF368" s="427" t="s">
        <v>158</v>
      </c>
      <c r="IG368" s="428" t="s">
        <v>121</v>
      </c>
      <c r="IH368" s="428" t="s">
        <v>152</v>
      </c>
      <c r="II368" s="429">
        <f>ADHB!IK368</f>
        <v>0</v>
      </c>
      <c r="IJ368" s="429"/>
      <c r="IK368" s="429">
        <f t="shared" si="2843"/>
        <v>0</v>
      </c>
      <c r="IL368" s="430"/>
      <c r="IM368" s="429">
        <f t="shared" si="2844"/>
        <v>0</v>
      </c>
      <c r="IN368" s="431"/>
      <c r="IO368" s="432"/>
      <c r="IP368" s="432"/>
      <c r="IQ368" s="429">
        <f t="shared" si="2845"/>
        <v>0</v>
      </c>
      <c r="IR368" s="430">
        <v>0.294289866351475</v>
      </c>
      <c r="IS368" s="433">
        <f t="shared" si="2846"/>
        <v>0</v>
      </c>
      <c r="IT368" s="434">
        <f t="shared" si="2847"/>
        <v>0</v>
      </c>
      <c r="IU368" s="435"/>
      <c r="IV368" s="426">
        <v>4.0</v>
      </c>
      <c r="IW368" s="427" t="s">
        <v>158</v>
      </c>
      <c r="IX368" s="428" t="s">
        <v>121</v>
      </c>
      <c r="IY368" s="428" t="s">
        <v>152</v>
      </c>
      <c r="IZ368" s="429">
        <f>ADHB!JB368</f>
        <v>0</v>
      </c>
      <c r="JA368" s="429"/>
      <c r="JB368" s="429">
        <f t="shared" si="2848"/>
        <v>0</v>
      </c>
      <c r="JC368" s="430"/>
      <c r="JD368" s="429">
        <f t="shared" si="2849"/>
        <v>0</v>
      </c>
      <c r="JE368" s="431"/>
      <c r="JF368" s="432"/>
      <c r="JG368" s="432"/>
      <c r="JH368" s="429">
        <f t="shared" si="2850"/>
        <v>0</v>
      </c>
      <c r="JI368" s="430">
        <v>0.294289866351475</v>
      </c>
      <c r="JJ368" s="433">
        <f t="shared" si="2851"/>
        <v>0</v>
      </c>
      <c r="JK368" s="434">
        <f t="shared" si="2852"/>
        <v>0</v>
      </c>
      <c r="JL368" s="435"/>
      <c r="JM368" s="426">
        <v>4.0</v>
      </c>
      <c r="JN368" s="427" t="s">
        <v>158</v>
      </c>
      <c r="JO368" s="428" t="s">
        <v>121</v>
      </c>
      <c r="JP368" s="428" t="s">
        <v>152</v>
      </c>
      <c r="JQ368" s="429">
        <f>ADHB!JS368</f>
        <v>0</v>
      </c>
      <c r="JR368" s="429"/>
      <c r="JS368" s="429">
        <f t="shared" si="2853"/>
        <v>0</v>
      </c>
      <c r="JT368" s="430"/>
      <c r="JU368" s="429">
        <f t="shared" si="2854"/>
        <v>0</v>
      </c>
      <c r="JV368" s="431"/>
      <c r="JW368" s="432"/>
      <c r="JX368" s="432"/>
      <c r="JY368" s="429">
        <f t="shared" si="2855"/>
        <v>0</v>
      </c>
      <c r="JZ368" s="430">
        <v>0.294289866351475</v>
      </c>
      <c r="KA368" s="433">
        <f t="shared" si="2856"/>
        <v>0</v>
      </c>
      <c r="KB368" s="434">
        <f t="shared" si="2857"/>
        <v>0</v>
      </c>
      <c r="KC368" s="435"/>
      <c r="KD368" s="426">
        <v>4.0</v>
      </c>
      <c r="KE368" s="427" t="s">
        <v>158</v>
      </c>
      <c r="KF368" s="428" t="s">
        <v>121</v>
      </c>
      <c r="KG368" s="428" t="s">
        <v>152</v>
      </c>
      <c r="KH368" s="429">
        <f>ADHB!KJ368</f>
        <v>0</v>
      </c>
      <c r="KI368" s="429"/>
      <c r="KJ368" s="429">
        <f t="shared" si="2858"/>
        <v>0</v>
      </c>
      <c r="KK368" s="430"/>
      <c r="KL368" s="429">
        <f t="shared" si="2859"/>
        <v>0</v>
      </c>
      <c r="KM368" s="431"/>
      <c r="KN368" s="432"/>
      <c r="KO368" s="432"/>
      <c r="KP368" s="429">
        <f t="shared" si="2860"/>
        <v>0</v>
      </c>
      <c r="KQ368" s="430">
        <v>0.294289866351475</v>
      </c>
      <c r="KR368" s="433">
        <f t="shared" si="2861"/>
        <v>0</v>
      </c>
      <c r="KS368" s="434">
        <f t="shared" si="2862"/>
        <v>0</v>
      </c>
      <c r="KT368" s="435"/>
      <c r="KU368" s="436"/>
    </row>
    <row r="369" ht="15.75" customHeight="1">
      <c r="A369" s="445"/>
      <c r="B369" s="446" t="s">
        <v>147</v>
      </c>
      <c r="C369" s="447"/>
      <c r="D369" s="447"/>
      <c r="E369" s="448"/>
      <c r="F369" s="448"/>
      <c r="G369" s="448"/>
      <c r="H369" s="449"/>
      <c r="I369" s="448"/>
      <c r="J369" s="449"/>
      <c r="K369" s="448"/>
      <c r="L369" s="448"/>
      <c r="M369" s="448"/>
      <c r="N369" s="449"/>
      <c r="O369" s="450"/>
      <c r="P369" s="451"/>
      <c r="Q369" s="435"/>
      <c r="R369" s="445"/>
      <c r="S369" s="446" t="s">
        <v>147</v>
      </c>
      <c r="T369" s="447"/>
      <c r="U369" s="447"/>
      <c r="V369" s="448"/>
      <c r="W369" s="448"/>
      <c r="X369" s="448"/>
      <c r="Y369" s="449"/>
      <c r="Z369" s="448"/>
      <c r="AA369" s="449"/>
      <c r="AB369" s="448"/>
      <c r="AC369" s="448"/>
      <c r="AD369" s="448"/>
      <c r="AE369" s="449"/>
      <c r="AF369" s="450"/>
      <c r="AG369" s="451"/>
      <c r="AH369" s="435"/>
      <c r="AI369" s="445"/>
      <c r="AJ369" s="446" t="s">
        <v>147</v>
      </c>
      <c r="AK369" s="447"/>
      <c r="AL369" s="447"/>
      <c r="AM369" s="448"/>
      <c r="AN369" s="448"/>
      <c r="AO369" s="448"/>
      <c r="AP369" s="449"/>
      <c r="AQ369" s="448"/>
      <c r="AR369" s="449"/>
      <c r="AS369" s="448"/>
      <c r="AT369" s="448"/>
      <c r="AU369" s="448"/>
      <c r="AV369" s="449"/>
      <c r="AW369" s="450"/>
      <c r="AX369" s="451"/>
      <c r="AY369" s="435"/>
      <c r="AZ369" s="445"/>
      <c r="BA369" s="446" t="s">
        <v>147</v>
      </c>
      <c r="BB369" s="447"/>
      <c r="BC369" s="447"/>
      <c r="BD369" s="448"/>
      <c r="BE369" s="448"/>
      <c r="BF369" s="448"/>
      <c r="BG369" s="449"/>
      <c r="BH369" s="448"/>
      <c r="BI369" s="449"/>
      <c r="BJ369" s="448"/>
      <c r="BK369" s="448"/>
      <c r="BL369" s="448"/>
      <c r="BM369" s="449"/>
      <c r="BN369" s="450"/>
      <c r="BO369" s="451"/>
      <c r="BP369" s="435"/>
      <c r="BQ369" s="445"/>
      <c r="BR369" s="446" t="s">
        <v>147</v>
      </c>
      <c r="BS369" s="447"/>
      <c r="BT369" s="447"/>
      <c r="BU369" s="448"/>
      <c r="BV369" s="448"/>
      <c r="BW369" s="448"/>
      <c r="BX369" s="449"/>
      <c r="BY369" s="448"/>
      <c r="BZ369" s="449"/>
      <c r="CA369" s="448"/>
      <c r="CB369" s="448"/>
      <c r="CC369" s="448"/>
      <c r="CD369" s="449"/>
      <c r="CE369" s="450"/>
      <c r="CF369" s="451"/>
      <c r="CG369" s="435"/>
      <c r="CH369" s="445"/>
      <c r="CI369" s="446" t="s">
        <v>147</v>
      </c>
      <c r="CJ369" s="447"/>
      <c r="CK369" s="447"/>
      <c r="CL369" s="448"/>
      <c r="CM369" s="448"/>
      <c r="CN369" s="448"/>
      <c r="CO369" s="449"/>
      <c r="CP369" s="448"/>
      <c r="CQ369" s="449"/>
      <c r="CR369" s="448"/>
      <c r="CS369" s="448"/>
      <c r="CT369" s="448"/>
      <c r="CU369" s="449"/>
      <c r="CV369" s="450"/>
      <c r="CW369" s="451"/>
      <c r="CX369" s="435"/>
      <c r="CY369" s="445"/>
      <c r="CZ369" s="446" t="s">
        <v>147</v>
      </c>
      <c r="DA369" s="447"/>
      <c r="DB369" s="447"/>
      <c r="DC369" s="448"/>
      <c r="DD369" s="448"/>
      <c r="DE369" s="448"/>
      <c r="DF369" s="449"/>
      <c r="DG369" s="448"/>
      <c r="DH369" s="449"/>
      <c r="DI369" s="448"/>
      <c r="DJ369" s="448"/>
      <c r="DK369" s="448"/>
      <c r="DL369" s="449"/>
      <c r="DM369" s="450"/>
      <c r="DN369" s="451"/>
      <c r="DO369" s="435"/>
      <c r="DP369" s="445"/>
      <c r="DQ369" s="446" t="s">
        <v>147</v>
      </c>
      <c r="DR369" s="447"/>
      <c r="DS369" s="447"/>
      <c r="DT369" s="448"/>
      <c r="DU369" s="448"/>
      <c r="DV369" s="448"/>
      <c r="DW369" s="449"/>
      <c r="DX369" s="448"/>
      <c r="DY369" s="449"/>
      <c r="DZ369" s="448"/>
      <c r="EA369" s="448"/>
      <c r="EB369" s="448"/>
      <c r="EC369" s="449"/>
      <c r="ED369" s="450"/>
      <c r="EE369" s="451"/>
      <c r="EF369" s="435"/>
      <c r="EG369" s="445"/>
      <c r="EH369" s="446" t="s">
        <v>147</v>
      </c>
      <c r="EI369" s="447"/>
      <c r="EJ369" s="447"/>
      <c r="EK369" s="448"/>
      <c r="EL369" s="448"/>
      <c r="EM369" s="448"/>
      <c r="EN369" s="449"/>
      <c r="EO369" s="448"/>
      <c r="EP369" s="449"/>
      <c r="EQ369" s="448"/>
      <c r="ER369" s="448"/>
      <c r="ES369" s="448"/>
      <c r="ET369" s="449"/>
      <c r="EU369" s="450"/>
      <c r="EV369" s="451"/>
      <c r="EW369" s="435"/>
      <c r="EX369" s="445"/>
      <c r="EY369" s="446" t="s">
        <v>147</v>
      </c>
      <c r="EZ369" s="447"/>
      <c r="FA369" s="447"/>
      <c r="FB369" s="448"/>
      <c r="FC369" s="448"/>
      <c r="FD369" s="448"/>
      <c r="FE369" s="449"/>
      <c r="FF369" s="448"/>
      <c r="FG369" s="449"/>
      <c r="FH369" s="448"/>
      <c r="FI369" s="448"/>
      <c r="FJ369" s="448"/>
      <c r="FK369" s="449"/>
      <c r="FL369" s="450"/>
      <c r="FM369" s="451"/>
      <c r="FN369" s="435"/>
      <c r="FO369" s="445"/>
      <c r="FP369" s="446" t="s">
        <v>147</v>
      </c>
      <c r="FQ369" s="447"/>
      <c r="FR369" s="447"/>
      <c r="FS369" s="448"/>
      <c r="FT369" s="448"/>
      <c r="FU369" s="448"/>
      <c r="FV369" s="449"/>
      <c r="FW369" s="448"/>
      <c r="FX369" s="449"/>
      <c r="FY369" s="448"/>
      <c r="FZ369" s="448"/>
      <c r="GA369" s="448"/>
      <c r="GB369" s="449"/>
      <c r="GC369" s="450"/>
      <c r="GD369" s="451"/>
      <c r="GE369" s="435"/>
      <c r="GF369" s="445"/>
      <c r="GG369" s="446" t="s">
        <v>147</v>
      </c>
      <c r="GH369" s="447"/>
      <c r="GI369" s="447"/>
      <c r="GJ369" s="448"/>
      <c r="GK369" s="448"/>
      <c r="GL369" s="448"/>
      <c r="GM369" s="449"/>
      <c r="GN369" s="448"/>
      <c r="GO369" s="449"/>
      <c r="GP369" s="448"/>
      <c r="GQ369" s="448"/>
      <c r="GR369" s="448"/>
      <c r="GS369" s="449"/>
      <c r="GT369" s="450"/>
      <c r="GU369" s="451"/>
      <c r="GV369" s="435"/>
      <c r="GW369" s="445"/>
      <c r="GX369" s="446" t="s">
        <v>147</v>
      </c>
      <c r="GY369" s="447"/>
      <c r="GZ369" s="447"/>
      <c r="HA369" s="448"/>
      <c r="HB369" s="448"/>
      <c r="HC369" s="448"/>
      <c r="HD369" s="449"/>
      <c r="HE369" s="448"/>
      <c r="HF369" s="449"/>
      <c r="HG369" s="448"/>
      <c r="HH369" s="448"/>
      <c r="HI369" s="448"/>
      <c r="HJ369" s="449"/>
      <c r="HK369" s="450"/>
      <c r="HL369" s="451"/>
      <c r="HM369" s="435"/>
      <c r="HN369" s="445"/>
      <c r="HO369" s="446" t="s">
        <v>147</v>
      </c>
      <c r="HP369" s="447"/>
      <c r="HQ369" s="447"/>
      <c r="HR369" s="448"/>
      <c r="HS369" s="448"/>
      <c r="HT369" s="448"/>
      <c r="HU369" s="449"/>
      <c r="HV369" s="448"/>
      <c r="HW369" s="449"/>
      <c r="HX369" s="448"/>
      <c r="HY369" s="448"/>
      <c r="HZ369" s="448"/>
      <c r="IA369" s="449"/>
      <c r="IB369" s="450"/>
      <c r="IC369" s="451"/>
      <c r="ID369" s="435"/>
      <c r="IE369" s="445"/>
      <c r="IF369" s="446" t="s">
        <v>147</v>
      </c>
      <c r="IG369" s="447"/>
      <c r="IH369" s="447"/>
      <c r="II369" s="448"/>
      <c r="IJ369" s="448"/>
      <c r="IK369" s="448"/>
      <c r="IL369" s="449"/>
      <c r="IM369" s="448"/>
      <c r="IN369" s="449"/>
      <c r="IO369" s="448"/>
      <c r="IP369" s="448"/>
      <c r="IQ369" s="448"/>
      <c r="IR369" s="449"/>
      <c r="IS369" s="450"/>
      <c r="IT369" s="451"/>
      <c r="IU369" s="435"/>
      <c r="IV369" s="445"/>
      <c r="IW369" s="446" t="s">
        <v>147</v>
      </c>
      <c r="IX369" s="447"/>
      <c r="IY369" s="447"/>
      <c r="IZ369" s="448"/>
      <c r="JA369" s="448"/>
      <c r="JB369" s="448"/>
      <c r="JC369" s="449"/>
      <c r="JD369" s="448"/>
      <c r="JE369" s="449"/>
      <c r="JF369" s="448"/>
      <c r="JG369" s="448"/>
      <c r="JH369" s="448"/>
      <c r="JI369" s="449"/>
      <c r="JJ369" s="450"/>
      <c r="JK369" s="451"/>
      <c r="JL369" s="435"/>
      <c r="JM369" s="445"/>
      <c r="JN369" s="446" t="s">
        <v>147</v>
      </c>
      <c r="JO369" s="447"/>
      <c r="JP369" s="447"/>
      <c r="JQ369" s="448"/>
      <c r="JR369" s="448"/>
      <c r="JS369" s="448"/>
      <c r="JT369" s="449"/>
      <c r="JU369" s="448"/>
      <c r="JV369" s="449"/>
      <c r="JW369" s="448"/>
      <c r="JX369" s="448"/>
      <c r="JY369" s="448"/>
      <c r="JZ369" s="449"/>
      <c r="KA369" s="450"/>
      <c r="KB369" s="451"/>
      <c r="KC369" s="435"/>
      <c r="KD369" s="445"/>
      <c r="KE369" s="446" t="s">
        <v>147</v>
      </c>
      <c r="KF369" s="447"/>
      <c r="KG369" s="447"/>
      <c r="KH369" s="448"/>
      <c r="KI369" s="448"/>
      <c r="KJ369" s="448"/>
      <c r="KK369" s="449"/>
      <c r="KL369" s="448"/>
      <c r="KM369" s="449"/>
      <c r="KN369" s="448"/>
      <c r="KO369" s="448"/>
      <c r="KP369" s="448"/>
      <c r="KQ369" s="449"/>
      <c r="KR369" s="450"/>
      <c r="KS369" s="451"/>
      <c r="KT369" s="435"/>
      <c r="KU369" s="436"/>
    </row>
    <row r="370" ht="15.75" customHeight="1">
      <c r="A370" s="426">
        <v>1.0</v>
      </c>
      <c r="B370" s="427" t="s">
        <v>159</v>
      </c>
      <c r="C370" s="428" t="s">
        <v>121</v>
      </c>
      <c r="D370" s="428" t="s">
        <v>152</v>
      </c>
      <c r="E370" s="429">
        <f>ADHB!G370</f>
        <v>0</v>
      </c>
      <c r="F370" s="429"/>
      <c r="G370" s="429">
        <f t="shared" ref="G370:G372" si="2863">iferror(E370/F370*100,0)</f>
        <v>0</v>
      </c>
      <c r="H370" s="430"/>
      <c r="I370" s="429">
        <f t="shared" ref="I370:I372" si="2864">IFERROR(+G370*H370,"")</f>
        <v>0</v>
      </c>
      <c r="J370" s="431"/>
      <c r="K370" s="432"/>
      <c r="L370" s="432"/>
      <c r="M370" s="429">
        <f t="shared" ref="M370:M372" si="2865">IFERROR(+(IF(G370="","0",G370))+(IF(I370="","0",I370))+(IF(L370="","0",L370)),"")</f>
        <v>0</v>
      </c>
      <c r="N370" s="430">
        <v>0.294289866351475</v>
      </c>
      <c r="O370" s="433">
        <f t="shared" ref="O370:O372" si="2866">IFERROR(+N370*(M370-L370),"")</f>
        <v>0</v>
      </c>
      <c r="P370" s="434">
        <f t="shared" ref="P370:P372" si="2867">IFERROR(+(IF(M370="","0",M370))-(IF(O370="","0",O370)),"")</f>
        <v>0</v>
      </c>
      <c r="Q370" s="435"/>
      <c r="R370" s="426">
        <v>1.0</v>
      </c>
      <c r="S370" s="427" t="s">
        <v>159</v>
      </c>
      <c r="T370" s="428" t="s">
        <v>121</v>
      </c>
      <c r="U370" s="428" t="s">
        <v>152</v>
      </c>
      <c r="V370" s="429">
        <f>ADHB!X370</f>
        <v>0</v>
      </c>
      <c r="W370" s="429"/>
      <c r="X370" s="429">
        <f t="shared" ref="X370:X372" si="2868">iferror(V370/W370*100,0)</f>
        <v>0</v>
      </c>
      <c r="Y370" s="430"/>
      <c r="Z370" s="429">
        <f t="shared" ref="Z370:Z372" si="2869">IFERROR(+X370*Y370,"")</f>
        <v>0</v>
      </c>
      <c r="AA370" s="431"/>
      <c r="AB370" s="432"/>
      <c r="AC370" s="432"/>
      <c r="AD370" s="429">
        <f t="shared" ref="AD370:AD372" si="2870">IFERROR(+(IF(X370="","0",X370))+(IF(Z370="","0",Z370))+(IF(AC370="","0",AC370)),"")</f>
        <v>0</v>
      </c>
      <c r="AE370" s="430">
        <v>0.294289866351475</v>
      </c>
      <c r="AF370" s="433">
        <f t="shared" ref="AF370:AF372" si="2871">IFERROR(+AE370*(AD370-AC370),"")</f>
        <v>0</v>
      </c>
      <c r="AG370" s="434">
        <f t="shared" ref="AG370:AG372" si="2872">IFERROR(+(IF(AD370="","0",AD370))-(IF(AF370="","0",AF370)),"")</f>
        <v>0</v>
      </c>
      <c r="AH370" s="435"/>
      <c r="AI370" s="426">
        <v>1.0</v>
      </c>
      <c r="AJ370" s="427" t="s">
        <v>159</v>
      </c>
      <c r="AK370" s="428" t="s">
        <v>121</v>
      </c>
      <c r="AL370" s="428" t="s">
        <v>152</v>
      </c>
      <c r="AM370" s="429">
        <f>ADHB!AO370</f>
        <v>0</v>
      </c>
      <c r="AN370" s="429"/>
      <c r="AO370" s="429">
        <f t="shared" ref="AO370:AO372" si="2873">iferror(AM370/AN370*100,0)</f>
        <v>0</v>
      </c>
      <c r="AP370" s="430"/>
      <c r="AQ370" s="429">
        <f t="shared" ref="AQ370:AQ372" si="2874">IFERROR(+AO370*AP370,"")</f>
        <v>0</v>
      </c>
      <c r="AR370" s="431"/>
      <c r="AS370" s="432"/>
      <c r="AT370" s="432"/>
      <c r="AU370" s="429">
        <f t="shared" ref="AU370:AU372" si="2875">IFERROR(+(IF(AO370="","0",AO370))+(IF(AQ370="","0",AQ370))+(IF(AT370="","0",AT370)),"")</f>
        <v>0</v>
      </c>
      <c r="AV370" s="430">
        <v>0.294289866351475</v>
      </c>
      <c r="AW370" s="433">
        <f t="shared" ref="AW370:AW372" si="2876">IFERROR(+AV370*(AU370-AT370),"")</f>
        <v>0</v>
      </c>
      <c r="AX370" s="434">
        <f t="shared" ref="AX370:AX372" si="2877">IFERROR(+(IF(AU370="","0",AU370))-(IF(AW370="","0",AW370)),"")</f>
        <v>0</v>
      </c>
      <c r="AY370" s="435"/>
      <c r="AZ370" s="426">
        <v>1.0</v>
      </c>
      <c r="BA370" s="427" t="s">
        <v>159</v>
      </c>
      <c r="BB370" s="428" t="s">
        <v>121</v>
      </c>
      <c r="BC370" s="428" t="s">
        <v>152</v>
      </c>
      <c r="BD370" s="429">
        <f>ADHB!BF370</f>
        <v>0</v>
      </c>
      <c r="BE370" s="429"/>
      <c r="BF370" s="429">
        <f t="shared" ref="BF370:BF372" si="2878">iferror(BD370/BE370*100,0)</f>
        <v>0</v>
      </c>
      <c r="BG370" s="430"/>
      <c r="BH370" s="429">
        <f t="shared" ref="BH370:BH372" si="2879">IFERROR(+BF370*BG370,"")</f>
        <v>0</v>
      </c>
      <c r="BI370" s="431"/>
      <c r="BJ370" s="432"/>
      <c r="BK370" s="432"/>
      <c r="BL370" s="429">
        <f t="shared" ref="BL370:BL372" si="2880">IFERROR(+(IF(BF370="","0",BF370))+(IF(BH370="","0",BH370))+(IF(BK370="","0",BK370)),"")</f>
        <v>0</v>
      </c>
      <c r="BM370" s="430">
        <v>0.294289866351475</v>
      </c>
      <c r="BN370" s="433">
        <f t="shared" ref="BN370:BN372" si="2881">IFERROR(+BM370*(BL370-BK370),"")</f>
        <v>0</v>
      </c>
      <c r="BO370" s="434">
        <f t="shared" ref="BO370:BO372" si="2882">IFERROR(+(IF(BL370="","0",BL370))-(IF(BN370="","0",BN370)),"")</f>
        <v>0</v>
      </c>
      <c r="BP370" s="435"/>
      <c r="BQ370" s="426">
        <v>1.0</v>
      </c>
      <c r="BR370" s="427" t="s">
        <v>159</v>
      </c>
      <c r="BS370" s="428" t="s">
        <v>121</v>
      </c>
      <c r="BT370" s="428" t="s">
        <v>152</v>
      </c>
      <c r="BU370" s="429">
        <f>ADHB!BW370</f>
        <v>0</v>
      </c>
      <c r="BV370" s="429"/>
      <c r="BW370" s="429">
        <f t="shared" ref="BW370:BW372" si="2883">iferror(BU370/BV370*100,0)</f>
        <v>0</v>
      </c>
      <c r="BX370" s="430"/>
      <c r="BY370" s="429">
        <f t="shared" ref="BY370:BY372" si="2884">IFERROR(+BW370*BX370,"")</f>
        <v>0</v>
      </c>
      <c r="BZ370" s="431"/>
      <c r="CA370" s="432"/>
      <c r="CB370" s="432"/>
      <c r="CC370" s="429">
        <f t="shared" ref="CC370:CC372" si="2885">IFERROR(+(IF(BW370="","0",BW370))+(IF(BY370="","0",BY370))+(IF(CB370="","0",CB370)),"")</f>
        <v>0</v>
      </c>
      <c r="CD370" s="430">
        <v>0.294289866351475</v>
      </c>
      <c r="CE370" s="433">
        <f t="shared" ref="CE370:CE372" si="2886">IFERROR(+CD370*(CC370-CB370),"")</f>
        <v>0</v>
      </c>
      <c r="CF370" s="434">
        <f t="shared" ref="CF370:CF372" si="2887">IFERROR(+(IF(CC370="","0",CC370))-(IF(CE370="","0",CE370)),"")</f>
        <v>0</v>
      </c>
      <c r="CG370" s="435"/>
      <c r="CH370" s="426">
        <v>1.0</v>
      </c>
      <c r="CI370" s="427" t="s">
        <v>159</v>
      </c>
      <c r="CJ370" s="428" t="s">
        <v>121</v>
      </c>
      <c r="CK370" s="428" t="s">
        <v>152</v>
      </c>
      <c r="CL370" s="429">
        <f>ADHB!CN370</f>
        <v>0</v>
      </c>
      <c r="CM370" s="429"/>
      <c r="CN370" s="429">
        <f t="shared" ref="CN370:CN372" si="2888">iferror(CL370/CM370*100,0)</f>
        <v>0</v>
      </c>
      <c r="CO370" s="430"/>
      <c r="CP370" s="429">
        <f t="shared" ref="CP370:CP372" si="2889">IFERROR(+CN370*CO370,"")</f>
        <v>0</v>
      </c>
      <c r="CQ370" s="431"/>
      <c r="CR370" s="432"/>
      <c r="CS370" s="432"/>
      <c r="CT370" s="429">
        <f t="shared" ref="CT370:CT372" si="2890">IFERROR(+(IF(CN370="","0",CN370))+(IF(CP370="","0",CP370))+(IF(CS370="","0",CS370)),"")</f>
        <v>0</v>
      </c>
      <c r="CU370" s="430">
        <v>0.294289866351475</v>
      </c>
      <c r="CV370" s="433">
        <f t="shared" ref="CV370:CV372" si="2891">IFERROR(+CU370*(CT370-CS370),"")</f>
        <v>0</v>
      </c>
      <c r="CW370" s="434">
        <f t="shared" ref="CW370:CW372" si="2892">IFERROR(+(IF(CT370="","0",CT370))-(IF(CV370="","0",CV370)),"")</f>
        <v>0</v>
      </c>
      <c r="CX370" s="435"/>
      <c r="CY370" s="426">
        <v>1.0</v>
      </c>
      <c r="CZ370" s="427" t="s">
        <v>159</v>
      </c>
      <c r="DA370" s="428" t="s">
        <v>121</v>
      </c>
      <c r="DB370" s="428" t="s">
        <v>152</v>
      </c>
      <c r="DC370" s="429">
        <f>ADHB!DE370</f>
        <v>0</v>
      </c>
      <c r="DD370" s="429"/>
      <c r="DE370" s="429">
        <f t="shared" ref="DE370:DE372" si="2893">iferror(DC370/DD370*100,0)</f>
        <v>0</v>
      </c>
      <c r="DF370" s="430"/>
      <c r="DG370" s="429">
        <f t="shared" ref="DG370:DG372" si="2894">IFERROR(+DE370*DF370,"")</f>
        <v>0</v>
      </c>
      <c r="DH370" s="431"/>
      <c r="DI370" s="432"/>
      <c r="DJ370" s="432"/>
      <c r="DK370" s="429">
        <f t="shared" ref="DK370:DK372" si="2895">IFERROR(+(IF(DE370="","0",DE370))+(IF(DG370="","0",DG370))+(IF(DJ370="","0",DJ370)),"")</f>
        <v>0</v>
      </c>
      <c r="DL370" s="430">
        <v>0.294289866351475</v>
      </c>
      <c r="DM370" s="433">
        <f t="shared" ref="DM370:DM372" si="2896">IFERROR(+DL370*(DK370-DJ370),"")</f>
        <v>0</v>
      </c>
      <c r="DN370" s="434">
        <f t="shared" ref="DN370:DN372" si="2897">IFERROR(+(IF(DK370="","0",DK370))-(IF(DM370="","0",DM370)),"")</f>
        <v>0</v>
      </c>
      <c r="DO370" s="435"/>
      <c r="DP370" s="426">
        <v>1.0</v>
      </c>
      <c r="DQ370" s="427" t="s">
        <v>159</v>
      </c>
      <c r="DR370" s="428" t="s">
        <v>121</v>
      </c>
      <c r="DS370" s="428" t="s">
        <v>152</v>
      </c>
      <c r="DT370" s="429">
        <f>ADHB!DV370</f>
        <v>0</v>
      </c>
      <c r="DU370" s="429"/>
      <c r="DV370" s="429">
        <f t="shared" ref="DV370:DV372" si="2898">iferror(DT370/DU370*100,0)</f>
        <v>0</v>
      </c>
      <c r="DW370" s="430"/>
      <c r="DX370" s="429">
        <f t="shared" ref="DX370:DX372" si="2899">IFERROR(+DV370*DW370,"")</f>
        <v>0</v>
      </c>
      <c r="DY370" s="431"/>
      <c r="DZ370" s="432"/>
      <c r="EA370" s="432"/>
      <c r="EB370" s="429">
        <f t="shared" ref="EB370:EB372" si="2900">IFERROR(+(IF(DV370="","0",DV370))+(IF(DX370="","0",DX370))+(IF(EA370="","0",EA370)),"")</f>
        <v>0</v>
      </c>
      <c r="EC370" s="430">
        <v>0.294289866351475</v>
      </c>
      <c r="ED370" s="433">
        <f t="shared" ref="ED370:ED372" si="2901">IFERROR(+EC370*(EB370-EA370),"")</f>
        <v>0</v>
      </c>
      <c r="EE370" s="434">
        <f t="shared" ref="EE370:EE372" si="2902">IFERROR(+(IF(EB370="","0",EB370))-(IF(ED370="","0",ED370)),"")</f>
        <v>0</v>
      </c>
      <c r="EF370" s="435"/>
      <c r="EG370" s="426">
        <v>1.0</v>
      </c>
      <c r="EH370" s="427" t="s">
        <v>159</v>
      </c>
      <c r="EI370" s="428" t="s">
        <v>121</v>
      </c>
      <c r="EJ370" s="428" t="s">
        <v>152</v>
      </c>
      <c r="EK370" s="429">
        <f>ADHB!EM370</f>
        <v>0</v>
      </c>
      <c r="EL370" s="429"/>
      <c r="EM370" s="429">
        <f t="shared" ref="EM370:EM372" si="2903">iferror(EK370/EL370*100,0)</f>
        <v>0</v>
      </c>
      <c r="EN370" s="430"/>
      <c r="EO370" s="429">
        <f t="shared" ref="EO370:EO372" si="2904">IFERROR(+EM370*EN370,"")</f>
        <v>0</v>
      </c>
      <c r="EP370" s="431"/>
      <c r="EQ370" s="432"/>
      <c r="ER370" s="432"/>
      <c r="ES370" s="429">
        <f t="shared" ref="ES370:ES372" si="2905">IFERROR(+(IF(EM370="","0",EM370))+(IF(EO370="","0",EO370))+(IF(ER370="","0",ER370)),"")</f>
        <v>0</v>
      </c>
      <c r="ET370" s="430">
        <v>0.294289866351475</v>
      </c>
      <c r="EU370" s="433">
        <f t="shared" ref="EU370:EU372" si="2906">IFERROR(+ET370*(ES370-ER370),"")</f>
        <v>0</v>
      </c>
      <c r="EV370" s="434">
        <f t="shared" ref="EV370:EV372" si="2907">IFERROR(+(IF(ES370="","0",ES370))-(IF(EU370="","0",EU370)),"")</f>
        <v>0</v>
      </c>
      <c r="EW370" s="435"/>
      <c r="EX370" s="426">
        <v>1.0</v>
      </c>
      <c r="EY370" s="427" t="s">
        <v>159</v>
      </c>
      <c r="EZ370" s="428" t="s">
        <v>121</v>
      </c>
      <c r="FA370" s="428" t="s">
        <v>152</v>
      </c>
      <c r="FB370" s="429">
        <f>ADHB!FD370</f>
        <v>0</v>
      </c>
      <c r="FC370" s="429"/>
      <c r="FD370" s="429">
        <f t="shared" ref="FD370:FD372" si="2908">iferror(FB370/FC370*100,0)</f>
        <v>0</v>
      </c>
      <c r="FE370" s="430"/>
      <c r="FF370" s="429">
        <f t="shared" ref="FF370:FF372" si="2909">IFERROR(+FD370*FE370,"")</f>
        <v>0</v>
      </c>
      <c r="FG370" s="431"/>
      <c r="FH370" s="432"/>
      <c r="FI370" s="432"/>
      <c r="FJ370" s="429">
        <f t="shared" ref="FJ370:FJ372" si="2910">IFERROR(+(IF(FD370="","0",FD370))+(IF(FF370="","0",FF370))+(IF(FI370="","0",FI370)),"")</f>
        <v>0</v>
      </c>
      <c r="FK370" s="430">
        <v>0.294289866351475</v>
      </c>
      <c r="FL370" s="433">
        <f t="shared" ref="FL370:FL372" si="2911">IFERROR(+FK370*(FJ370-FI370),"")</f>
        <v>0</v>
      </c>
      <c r="FM370" s="434">
        <f t="shared" ref="FM370:FM372" si="2912">IFERROR(+(IF(FJ370="","0",FJ370))-(IF(FL370="","0",FL370)),"")</f>
        <v>0</v>
      </c>
      <c r="FN370" s="435"/>
      <c r="FO370" s="426">
        <v>1.0</v>
      </c>
      <c r="FP370" s="427" t="s">
        <v>159</v>
      </c>
      <c r="FQ370" s="428" t="s">
        <v>121</v>
      </c>
      <c r="FR370" s="428" t="s">
        <v>152</v>
      </c>
      <c r="FS370" s="429">
        <f>ADHB!FU370</f>
        <v>0</v>
      </c>
      <c r="FT370" s="429"/>
      <c r="FU370" s="429">
        <f t="shared" ref="FU370:FU372" si="2913">iferror(FS370/FT370*100,0)</f>
        <v>0</v>
      </c>
      <c r="FV370" s="430"/>
      <c r="FW370" s="429">
        <f t="shared" ref="FW370:FW372" si="2914">IFERROR(+FU370*FV370,"")</f>
        <v>0</v>
      </c>
      <c r="FX370" s="431"/>
      <c r="FY370" s="432"/>
      <c r="FZ370" s="432"/>
      <c r="GA370" s="429">
        <f t="shared" ref="GA370:GA372" si="2915">IFERROR(+(IF(FU370="","0",FU370))+(IF(FW370="","0",FW370))+(IF(FZ370="","0",FZ370)),"")</f>
        <v>0</v>
      </c>
      <c r="GB370" s="430">
        <v>0.294289866351475</v>
      </c>
      <c r="GC370" s="433">
        <f t="shared" ref="GC370:GC372" si="2916">IFERROR(+GB370*(GA370-FZ370),"")</f>
        <v>0</v>
      </c>
      <c r="GD370" s="434">
        <f t="shared" ref="GD370:GD372" si="2917">IFERROR(+(IF(GA370="","0",GA370))-(IF(GC370="","0",GC370)),"")</f>
        <v>0</v>
      </c>
      <c r="GE370" s="435"/>
      <c r="GF370" s="426">
        <v>1.0</v>
      </c>
      <c r="GG370" s="427" t="s">
        <v>159</v>
      </c>
      <c r="GH370" s="428" t="s">
        <v>121</v>
      </c>
      <c r="GI370" s="428" t="s">
        <v>152</v>
      </c>
      <c r="GJ370" s="429">
        <f>ADHB!GL370</f>
        <v>0</v>
      </c>
      <c r="GK370" s="429"/>
      <c r="GL370" s="429">
        <f t="shared" ref="GL370:GL372" si="2918">iferror(GJ370/GK370*100,0)</f>
        <v>0</v>
      </c>
      <c r="GM370" s="430"/>
      <c r="GN370" s="429">
        <f t="shared" ref="GN370:GN372" si="2919">IFERROR(+GL370*GM370,"")</f>
        <v>0</v>
      </c>
      <c r="GO370" s="431"/>
      <c r="GP370" s="432"/>
      <c r="GQ370" s="432"/>
      <c r="GR370" s="429">
        <f t="shared" ref="GR370:GR372" si="2920">IFERROR(+(IF(GL370="","0",GL370))+(IF(GN370="","0",GN370))+(IF(GQ370="","0",GQ370)),"")</f>
        <v>0</v>
      </c>
      <c r="GS370" s="430">
        <v>0.294289866351475</v>
      </c>
      <c r="GT370" s="433">
        <f t="shared" ref="GT370:GT372" si="2921">IFERROR(+GS370*(GR370-GQ370),"")</f>
        <v>0</v>
      </c>
      <c r="GU370" s="434">
        <f t="shared" ref="GU370:GU372" si="2922">IFERROR(+(IF(GR370="","0",GR370))-(IF(GT370="","0",GT370)),"")</f>
        <v>0</v>
      </c>
      <c r="GV370" s="435"/>
      <c r="GW370" s="426">
        <v>1.0</v>
      </c>
      <c r="GX370" s="427" t="s">
        <v>159</v>
      </c>
      <c r="GY370" s="428" t="s">
        <v>121</v>
      </c>
      <c r="GZ370" s="428" t="s">
        <v>152</v>
      </c>
      <c r="HA370" s="429">
        <f>ADHB!HC370</f>
        <v>0</v>
      </c>
      <c r="HB370" s="429"/>
      <c r="HC370" s="429">
        <f t="shared" ref="HC370:HC372" si="2923">iferror(HA370/HB370*100,0)</f>
        <v>0</v>
      </c>
      <c r="HD370" s="430"/>
      <c r="HE370" s="429">
        <f t="shared" ref="HE370:HE372" si="2924">IFERROR(+HC370*HD370,"")</f>
        <v>0</v>
      </c>
      <c r="HF370" s="431"/>
      <c r="HG370" s="432"/>
      <c r="HH370" s="432"/>
      <c r="HI370" s="429">
        <f t="shared" ref="HI370:HI372" si="2925">IFERROR(+(IF(HC370="","0",HC370))+(IF(HE370="","0",HE370))+(IF(HH370="","0",HH370)),"")</f>
        <v>0</v>
      </c>
      <c r="HJ370" s="430">
        <v>0.294289866351475</v>
      </c>
      <c r="HK370" s="433">
        <f t="shared" ref="HK370:HK372" si="2926">IFERROR(+HJ370*(HI370-HH370),"")</f>
        <v>0</v>
      </c>
      <c r="HL370" s="434">
        <f t="shared" ref="HL370:HL372" si="2927">IFERROR(+(IF(HI370="","0",HI370))-(IF(HK370="","0",HK370)),"")</f>
        <v>0</v>
      </c>
      <c r="HM370" s="435"/>
      <c r="HN370" s="426">
        <v>1.0</v>
      </c>
      <c r="HO370" s="427" t="s">
        <v>159</v>
      </c>
      <c r="HP370" s="428" t="s">
        <v>121</v>
      </c>
      <c r="HQ370" s="428" t="s">
        <v>152</v>
      </c>
      <c r="HR370" s="429">
        <f>ADHB!HT370</f>
        <v>0</v>
      </c>
      <c r="HS370" s="429"/>
      <c r="HT370" s="429">
        <f t="shared" ref="HT370:HT372" si="2928">iferror(HR370/HS370*100,0)</f>
        <v>0</v>
      </c>
      <c r="HU370" s="430"/>
      <c r="HV370" s="429">
        <f t="shared" ref="HV370:HV372" si="2929">IFERROR(+HT370*HU370,"")</f>
        <v>0</v>
      </c>
      <c r="HW370" s="431"/>
      <c r="HX370" s="432"/>
      <c r="HY370" s="432"/>
      <c r="HZ370" s="429">
        <f t="shared" ref="HZ370:HZ372" si="2930">IFERROR(+(IF(HT370="","0",HT370))+(IF(HV370="","0",HV370))+(IF(HY370="","0",HY370)),"")</f>
        <v>0</v>
      </c>
      <c r="IA370" s="430">
        <v>0.294289866351475</v>
      </c>
      <c r="IB370" s="433">
        <f t="shared" ref="IB370:IB372" si="2931">IFERROR(+IA370*(HZ370-HY370),"")</f>
        <v>0</v>
      </c>
      <c r="IC370" s="434">
        <f t="shared" ref="IC370:IC372" si="2932">IFERROR(+(IF(HZ370="","0",HZ370))-(IF(IB370="","0",IB370)),"")</f>
        <v>0</v>
      </c>
      <c r="ID370" s="435"/>
      <c r="IE370" s="426">
        <v>1.0</v>
      </c>
      <c r="IF370" s="427" t="s">
        <v>159</v>
      </c>
      <c r="IG370" s="428" t="s">
        <v>121</v>
      </c>
      <c r="IH370" s="428" t="s">
        <v>152</v>
      </c>
      <c r="II370" s="429">
        <f>ADHB!IK370</f>
        <v>0</v>
      </c>
      <c r="IJ370" s="429"/>
      <c r="IK370" s="429">
        <f t="shared" ref="IK370:IK372" si="2933">iferror(II370/IJ370*100,0)</f>
        <v>0</v>
      </c>
      <c r="IL370" s="430"/>
      <c r="IM370" s="429">
        <f t="shared" ref="IM370:IM372" si="2934">IFERROR(+IK370*IL370,"")</f>
        <v>0</v>
      </c>
      <c r="IN370" s="431"/>
      <c r="IO370" s="432"/>
      <c r="IP370" s="432"/>
      <c r="IQ370" s="429">
        <f t="shared" ref="IQ370:IQ372" si="2935">IFERROR(+(IF(IK370="","0",IK370))+(IF(IM370="","0",IM370))+(IF(IP370="","0",IP370)),"")</f>
        <v>0</v>
      </c>
      <c r="IR370" s="430">
        <v>0.294289866351475</v>
      </c>
      <c r="IS370" s="433">
        <f t="shared" ref="IS370:IS372" si="2936">IFERROR(+IR370*(IQ370-IP370),"")</f>
        <v>0</v>
      </c>
      <c r="IT370" s="434">
        <f t="shared" ref="IT370:IT372" si="2937">IFERROR(+(IF(IQ370="","0",IQ370))-(IF(IS370="","0",IS370)),"")</f>
        <v>0</v>
      </c>
      <c r="IU370" s="435"/>
      <c r="IV370" s="426">
        <v>1.0</v>
      </c>
      <c r="IW370" s="427" t="s">
        <v>159</v>
      </c>
      <c r="IX370" s="428" t="s">
        <v>121</v>
      </c>
      <c r="IY370" s="428" t="s">
        <v>152</v>
      </c>
      <c r="IZ370" s="429">
        <f>ADHB!JB370</f>
        <v>0</v>
      </c>
      <c r="JA370" s="429"/>
      <c r="JB370" s="429">
        <f t="shared" ref="JB370:JB372" si="2938">iferror(IZ370/JA370*100,0)</f>
        <v>0</v>
      </c>
      <c r="JC370" s="430"/>
      <c r="JD370" s="429">
        <f t="shared" ref="JD370:JD372" si="2939">IFERROR(+JB370*JC370,"")</f>
        <v>0</v>
      </c>
      <c r="JE370" s="431"/>
      <c r="JF370" s="432"/>
      <c r="JG370" s="432"/>
      <c r="JH370" s="429">
        <f t="shared" ref="JH370:JH372" si="2940">IFERROR(+(IF(JB370="","0",JB370))+(IF(JD370="","0",JD370))+(IF(JG370="","0",JG370)),"")</f>
        <v>0</v>
      </c>
      <c r="JI370" s="430">
        <v>0.294289866351475</v>
      </c>
      <c r="JJ370" s="433">
        <f t="shared" ref="JJ370:JJ372" si="2941">IFERROR(+JI370*(JH370-JG370),"")</f>
        <v>0</v>
      </c>
      <c r="JK370" s="434">
        <f t="shared" ref="JK370:JK372" si="2942">IFERROR(+(IF(JH370="","0",JH370))-(IF(JJ370="","0",JJ370)),"")</f>
        <v>0</v>
      </c>
      <c r="JL370" s="435"/>
      <c r="JM370" s="426">
        <v>1.0</v>
      </c>
      <c r="JN370" s="427" t="s">
        <v>159</v>
      </c>
      <c r="JO370" s="428" t="s">
        <v>121</v>
      </c>
      <c r="JP370" s="428" t="s">
        <v>152</v>
      </c>
      <c r="JQ370" s="429">
        <f>ADHB!JS370</f>
        <v>0</v>
      </c>
      <c r="JR370" s="429"/>
      <c r="JS370" s="429">
        <f t="shared" ref="JS370:JS372" si="2943">iferror(JQ370/JR370*100,0)</f>
        <v>0</v>
      </c>
      <c r="JT370" s="430"/>
      <c r="JU370" s="429">
        <f t="shared" ref="JU370:JU372" si="2944">IFERROR(+JS370*JT370,"")</f>
        <v>0</v>
      </c>
      <c r="JV370" s="431"/>
      <c r="JW370" s="432"/>
      <c r="JX370" s="432"/>
      <c r="JY370" s="429">
        <f t="shared" ref="JY370:JY372" si="2945">IFERROR(+(IF(JS370="","0",JS370))+(IF(JU370="","0",JU370))+(IF(JX370="","0",JX370)),"")</f>
        <v>0</v>
      </c>
      <c r="JZ370" s="430">
        <v>0.294289866351475</v>
      </c>
      <c r="KA370" s="433">
        <f t="shared" ref="KA370:KA372" si="2946">IFERROR(+JZ370*(JY370-JX370),"")</f>
        <v>0</v>
      </c>
      <c r="KB370" s="434">
        <f t="shared" ref="KB370:KB372" si="2947">IFERROR(+(IF(JY370="","0",JY370))-(IF(KA370="","0",KA370)),"")</f>
        <v>0</v>
      </c>
      <c r="KC370" s="435"/>
      <c r="KD370" s="426">
        <v>1.0</v>
      </c>
      <c r="KE370" s="427" t="s">
        <v>159</v>
      </c>
      <c r="KF370" s="428" t="s">
        <v>121</v>
      </c>
      <c r="KG370" s="428" t="s">
        <v>152</v>
      </c>
      <c r="KH370" s="429">
        <f>ADHB!KJ370</f>
        <v>0</v>
      </c>
      <c r="KI370" s="429"/>
      <c r="KJ370" s="429">
        <f t="shared" ref="KJ370:KJ372" si="2948">iferror(KH370/KI370*100,0)</f>
        <v>0</v>
      </c>
      <c r="KK370" s="430"/>
      <c r="KL370" s="429">
        <f t="shared" ref="KL370:KL372" si="2949">IFERROR(+KJ370*KK370,"")</f>
        <v>0</v>
      </c>
      <c r="KM370" s="431"/>
      <c r="KN370" s="432"/>
      <c r="KO370" s="432"/>
      <c r="KP370" s="429">
        <f t="shared" ref="KP370:KP372" si="2950">IFERROR(+(IF(KJ370="","0",KJ370))+(IF(KL370="","0",KL370))+(IF(KO370="","0",KO370)),"")</f>
        <v>0</v>
      </c>
      <c r="KQ370" s="430">
        <v>0.294289866351475</v>
      </c>
      <c r="KR370" s="433">
        <f t="shared" ref="KR370:KR372" si="2951">IFERROR(+KQ370*(KP370-KO370),"")</f>
        <v>0</v>
      </c>
      <c r="KS370" s="434">
        <f t="shared" ref="KS370:KS372" si="2952">IFERROR(+(IF(KP370="","0",KP370))-(IF(KR370="","0",KR370)),"")</f>
        <v>0</v>
      </c>
      <c r="KT370" s="435"/>
      <c r="KU370" s="436"/>
    </row>
    <row r="371" ht="15.75" customHeight="1">
      <c r="A371" s="426">
        <v>2.0</v>
      </c>
      <c r="B371" s="427" t="s">
        <v>160</v>
      </c>
      <c r="C371" s="428" t="s">
        <v>121</v>
      </c>
      <c r="D371" s="428" t="s">
        <v>152</v>
      </c>
      <c r="E371" s="429">
        <f>ADHB!G371</f>
        <v>0</v>
      </c>
      <c r="F371" s="429"/>
      <c r="G371" s="429">
        <f t="shared" si="2863"/>
        <v>0</v>
      </c>
      <c r="H371" s="430"/>
      <c r="I371" s="429">
        <f t="shared" si="2864"/>
        <v>0</v>
      </c>
      <c r="J371" s="431"/>
      <c r="K371" s="432"/>
      <c r="L371" s="432"/>
      <c r="M371" s="429">
        <f t="shared" si="2865"/>
        <v>0</v>
      </c>
      <c r="N371" s="430">
        <v>0.294289866351475</v>
      </c>
      <c r="O371" s="433">
        <f t="shared" si="2866"/>
        <v>0</v>
      </c>
      <c r="P371" s="434">
        <f t="shared" si="2867"/>
        <v>0</v>
      </c>
      <c r="Q371" s="435"/>
      <c r="R371" s="426">
        <v>2.0</v>
      </c>
      <c r="S371" s="427" t="s">
        <v>160</v>
      </c>
      <c r="T371" s="428" t="s">
        <v>121</v>
      </c>
      <c r="U371" s="428" t="s">
        <v>152</v>
      </c>
      <c r="V371" s="429">
        <f>ADHB!X371</f>
        <v>0</v>
      </c>
      <c r="W371" s="429"/>
      <c r="X371" s="429">
        <f t="shared" si="2868"/>
        <v>0</v>
      </c>
      <c r="Y371" s="430"/>
      <c r="Z371" s="429">
        <f t="shared" si="2869"/>
        <v>0</v>
      </c>
      <c r="AA371" s="431"/>
      <c r="AB371" s="432"/>
      <c r="AC371" s="432"/>
      <c r="AD371" s="429">
        <f t="shared" si="2870"/>
        <v>0</v>
      </c>
      <c r="AE371" s="430">
        <v>0.294289866351475</v>
      </c>
      <c r="AF371" s="433">
        <f t="shared" si="2871"/>
        <v>0</v>
      </c>
      <c r="AG371" s="434">
        <f t="shared" si="2872"/>
        <v>0</v>
      </c>
      <c r="AH371" s="435"/>
      <c r="AI371" s="426">
        <v>2.0</v>
      </c>
      <c r="AJ371" s="427" t="s">
        <v>160</v>
      </c>
      <c r="AK371" s="428" t="s">
        <v>121</v>
      </c>
      <c r="AL371" s="428" t="s">
        <v>152</v>
      </c>
      <c r="AM371" s="429">
        <f>ADHB!AO371</f>
        <v>0</v>
      </c>
      <c r="AN371" s="429"/>
      <c r="AO371" s="429">
        <f t="shared" si="2873"/>
        <v>0</v>
      </c>
      <c r="AP371" s="430"/>
      <c r="AQ371" s="429">
        <f t="shared" si="2874"/>
        <v>0</v>
      </c>
      <c r="AR371" s="431"/>
      <c r="AS371" s="432"/>
      <c r="AT371" s="432"/>
      <c r="AU371" s="429">
        <f t="shared" si="2875"/>
        <v>0</v>
      </c>
      <c r="AV371" s="430">
        <v>0.294289866351475</v>
      </c>
      <c r="AW371" s="433">
        <f t="shared" si="2876"/>
        <v>0</v>
      </c>
      <c r="AX371" s="434">
        <f t="shared" si="2877"/>
        <v>0</v>
      </c>
      <c r="AY371" s="435"/>
      <c r="AZ371" s="426">
        <v>2.0</v>
      </c>
      <c r="BA371" s="427" t="s">
        <v>160</v>
      </c>
      <c r="BB371" s="428" t="s">
        <v>121</v>
      </c>
      <c r="BC371" s="428" t="s">
        <v>152</v>
      </c>
      <c r="BD371" s="429">
        <f>ADHB!BF371</f>
        <v>0</v>
      </c>
      <c r="BE371" s="429"/>
      <c r="BF371" s="429">
        <f t="shared" si="2878"/>
        <v>0</v>
      </c>
      <c r="BG371" s="430"/>
      <c r="BH371" s="429">
        <f t="shared" si="2879"/>
        <v>0</v>
      </c>
      <c r="BI371" s="431"/>
      <c r="BJ371" s="432"/>
      <c r="BK371" s="432"/>
      <c r="BL371" s="429">
        <f t="shared" si="2880"/>
        <v>0</v>
      </c>
      <c r="BM371" s="430">
        <v>0.294289866351475</v>
      </c>
      <c r="BN371" s="433">
        <f t="shared" si="2881"/>
        <v>0</v>
      </c>
      <c r="BO371" s="434">
        <f t="shared" si="2882"/>
        <v>0</v>
      </c>
      <c r="BP371" s="435"/>
      <c r="BQ371" s="426">
        <v>2.0</v>
      </c>
      <c r="BR371" s="427" t="s">
        <v>160</v>
      </c>
      <c r="BS371" s="428" t="s">
        <v>121</v>
      </c>
      <c r="BT371" s="428" t="s">
        <v>152</v>
      </c>
      <c r="BU371" s="429">
        <f>ADHB!BW371</f>
        <v>0</v>
      </c>
      <c r="BV371" s="429"/>
      <c r="BW371" s="429">
        <f t="shared" si="2883"/>
        <v>0</v>
      </c>
      <c r="BX371" s="430"/>
      <c r="BY371" s="429">
        <f t="shared" si="2884"/>
        <v>0</v>
      </c>
      <c r="BZ371" s="431"/>
      <c r="CA371" s="432"/>
      <c r="CB371" s="432"/>
      <c r="CC371" s="429">
        <f t="shared" si="2885"/>
        <v>0</v>
      </c>
      <c r="CD371" s="430">
        <v>0.294289866351475</v>
      </c>
      <c r="CE371" s="433">
        <f t="shared" si="2886"/>
        <v>0</v>
      </c>
      <c r="CF371" s="434">
        <f t="shared" si="2887"/>
        <v>0</v>
      </c>
      <c r="CG371" s="435"/>
      <c r="CH371" s="426">
        <v>2.0</v>
      </c>
      <c r="CI371" s="427" t="s">
        <v>160</v>
      </c>
      <c r="CJ371" s="428" t="s">
        <v>121</v>
      </c>
      <c r="CK371" s="428" t="s">
        <v>152</v>
      </c>
      <c r="CL371" s="429">
        <f>ADHB!CN371</f>
        <v>0</v>
      </c>
      <c r="CM371" s="429"/>
      <c r="CN371" s="429">
        <f t="shared" si="2888"/>
        <v>0</v>
      </c>
      <c r="CO371" s="430"/>
      <c r="CP371" s="429">
        <f t="shared" si="2889"/>
        <v>0</v>
      </c>
      <c r="CQ371" s="431"/>
      <c r="CR371" s="432"/>
      <c r="CS371" s="432"/>
      <c r="CT371" s="429">
        <f t="shared" si="2890"/>
        <v>0</v>
      </c>
      <c r="CU371" s="430">
        <v>0.294289866351475</v>
      </c>
      <c r="CV371" s="433">
        <f t="shared" si="2891"/>
        <v>0</v>
      </c>
      <c r="CW371" s="434">
        <f t="shared" si="2892"/>
        <v>0</v>
      </c>
      <c r="CX371" s="435"/>
      <c r="CY371" s="426">
        <v>2.0</v>
      </c>
      <c r="CZ371" s="427" t="s">
        <v>160</v>
      </c>
      <c r="DA371" s="428" t="s">
        <v>121</v>
      </c>
      <c r="DB371" s="428" t="s">
        <v>152</v>
      </c>
      <c r="DC371" s="429">
        <f>ADHB!DE371</f>
        <v>0</v>
      </c>
      <c r="DD371" s="429"/>
      <c r="DE371" s="429">
        <f t="shared" si="2893"/>
        <v>0</v>
      </c>
      <c r="DF371" s="430"/>
      <c r="DG371" s="429">
        <f t="shared" si="2894"/>
        <v>0</v>
      </c>
      <c r="DH371" s="431"/>
      <c r="DI371" s="432"/>
      <c r="DJ371" s="432"/>
      <c r="DK371" s="429">
        <f t="shared" si="2895"/>
        <v>0</v>
      </c>
      <c r="DL371" s="430">
        <v>0.294289866351475</v>
      </c>
      <c r="DM371" s="433">
        <f t="shared" si="2896"/>
        <v>0</v>
      </c>
      <c r="DN371" s="434">
        <f t="shared" si="2897"/>
        <v>0</v>
      </c>
      <c r="DO371" s="435"/>
      <c r="DP371" s="426">
        <v>2.0</v>
      </c>
      <c r="DQ371" s="427" t="s">
        <v>160</v>
      </c>
      <c r="DR371" s="428" t="s">
        <v>121</v>
      </c>
      <c r="DS371" s="428" t="s">
        <v>152</v>
      </c>
      <c r="DT371" s="429">
        <f>ADHB!DV371</f>
        <v>0</v>
      </c>
      <c r="DU371" s="429"/>
      <c r="DV371" s="429">
        <f t="shared" si="2898"/>
        <v>0</v>
      </c>
      <c r="DW371" s="430"/>
      <c r="DX371" s="429">
        <f t="shared" si="2899"/>
        <v>0</v>
      </c>
      <c r="DY371" s="431"/>
      <c r="DZ371" s="432"/>
      <c r="EA371" s="432"/>
      <c r="EB371" s="429">
        <f t="shared" si="2900"/>
        <v>0</v>
      </c>
      <c r="EC371" s="430">
        <v>0.294289866351475</v>
      </c>
      <c r="ED371" s="433">
        <f t="shared" si="2901"/>
        <v>0</v>
      </c>
      <c r="EE371" s="434">
        <f t="shared" si="2902"/>
        <v>0</v>
      </c>
      <c r="EF371" s="435"/>
      <c r="EG371" s="426">
        <v>2.0</v>
      </c>
      <c r="EH371" s="427" t="s">
        <v>160</v>
      </c>
      <c r="EI371" s="428" t="s">
        <v>121</v>
      </c>
      <c r="EJ371" s="428" t="s">
        <v>152</v>
      </c>
      <c r="EK371" s="429">
        <f>ADHB!EM371</f>
        <v>0</v>
      </c>
      <c r="EL371" s="429"/>
      <c r="EM371" s="429">
        <f t="shared" si="2903"/>
        <v>0</v>
      </c>
      <c r="EN371" s="430"/>
      <c r="EO371" s="429">
        <f t="shared" si="2904"/>
        <v>0</v>
      </c>
      <c r="EP371" s="431"/>
      <c r="EQ371" s="432"/>
      <c r="ER371" s="432"/>
      <c r="ES371" s="429">
        <f t="shared" si="2905"/>
        <v>0</v>
      </c>
      <c r="ET371" s="430">
        <v>0.294289866351475</v>
      </c>
      <c r="EU371" s="433">
        <f t="shared" si="2906"/>
        <v>0</v>
      </c>
      <c r="EV371" s="434">
        <f t="shared" si="2907"/>
        <v>0</v>
      </c>
      <c r="EW371" s="435"/>
      <c r="EX371" s="426">
        <v>2.0</v>
      </c>
      <c r="EY371" s="427" t="s">
        <v>160</v>
      </c>
      <c r="EZ371" s="428" t="s">
        <v>121</v>
      </c>
      <c r="FA371" s="428" t="s">
        <v>152</v>
      </c>
      <c r="FB371" s="429">
        <f>ADHB!FD371</f>
        <v>0</v>
      </c>
      <c r="FC371" s="429"/>
      <c r="FD371" s="429">
        <f t="shared" si="2908"/>
        <v>0</v>
      </c>
      <c r="FE371" s="430"/>
      <c r="FF371" s="429">
        <f t="shared" si="2909"/>
        <v>0</v>
      </c>
      <c r="FG371" s="431"/>
      <c r="FH371" s="432"/>
      <c r="FI371" s="432"/>
      <c r="FJ371" s="429">
        <f t="shared" si="2910"/>
        <v>0</v>
      </c>
      <c r="FK371" s="430">
        <v>0.294289866351475</v>
      </c>
      <c r="FL371" s="433">
        <f t="shared" si="2911"/>
        <v>0</v>
      </c>
      <c r="FM371" s="434">
        <f t="shared" si="2912"/>
        <v>0</v>
      </c>
      <c r="FN371" s="435"/>
      <c r="FO371" s="426">
        <v>2.0</v>
      </c>
      <c r="FP371" s="427" t="s">
        <v>160</v>
      </c>
      <c r="FQ371" s="428" t="s">
        <v>121</v>
      </c>
      <c r="FR371" s="428" t="s">
        <v>152</v>
      </c>
      <c r="FS371" s="429">
        <f>ADHB!FU371</f>
        <v>0</v>
      </c>
      <c r="FT371" s="429"/>
      <c r="FU371" s="429">
        <f t="shared" si="2913"/>
        <v>0</v>
      </c>
      <c r="FV371" s="430"/>
      <c r="FW371" s="429">
        <f t="shared" si="2914"/>
        <v>0</v>
      </c>
      <c r="FX371" s="431"/>
      <c r="FY371" s="432"/>
      <c r="FZ371" s="432"/>
      <c r="GA371" s="429">
        <f t="shared" si="2915"/>
        <v>0</v>
      </c>
      <c r="GB371" s="430">
        <v>0.294289866351475</v>
      </c>
      <c r="GC371" s="433">
        <f t="shared" si="2916"/>
        <v>0</v>
      </c>
      <c r="GD371" s="434">
        <f t="shared" si="2917"/>
        <v>0</v>
      </c>
      <c r="GE371" s="435"/>
      <c r="GF371" s="426">
        <v>2.0</v>
      </c>
      <c r="GG371" s="427" t="s">
        <v>160</v>
      </c>
      <c r="GH371" s="428" t="s">
        <v>121</v>
      </c>
      <c r="GI371" s="428" t="s">
        <v>152</v>
      </c>
      <c r="GJ371" s="429">
        <f>ADHB!GL371</f>
        <v>0</v>
      </c>
      <c r="GK371" s="429"/>
      <c r="GL371" s="429">
        <f t="shared" si="2918"/>
        <v>0</v>
      </c>
      <c r="GM371" s="430"/>
      <c r="GN371" s="429">
        <f t="shared" si="2919"/>
        <v>0</v>
      </c>
      <c r="GO371" s="431"/>
      <c r="GP371" s="432"/>
      <c r="GQ371" s="432"/>
      <c r="GR371" s="429">
        <f t="shared" si="2920"/>
        <v>0</v>
      </c>
      <c r="GS371" s="430">
        <v>0.294289866351475</v>
      </c>
      <c r="GT371" s="433">
        <f t="shared" si="2921"/>
        <v>0</v>
      </c>
      <c r="GU371" s="434">
        <f t="shared" si="2922"/>
        <v>0</v>
      </c>
      <c r="GV371" s="435"/>
      <c r="GW371" s="426">
        <v>2.0</v>
      </c>
      <c r="GX371" s="427" t="s">
        <v>160</v>
      </c>
      <c r="GY371" s="428" t="s">
        <v>121</v>
      </c>
      <c r="GZ371" s="428" t="s">
        <v>152</v>
      </c>
      <c r="HA371" s="429">
        <f>ADHB!HC371</f>
        <v>0</v>
      </c>
      <c r="HB371" s="429"/>
      <c r="HC371" s="429">
        <f t="shared" si="2923"/>
        <v>0</v>
      </c>
      <c r="HD371" s="430"/>
      <c r="HE371" s="429">
        <f t="shared" si="2924"/>
        <v>0</v>
      </c>
      <c r="HF371" s="431"/>
      <c r="HG371" s="432"/>
      <c r="HH371" s="432"/>
      <c r="HI371" s="429">
        <f t="shared" si="2925"/>
        <v>0</v>
      </c>
      <c r="HJ371" s="430">
        <v>0.294289866351475</v>
      </c>
      <c r="HK371" s="433">
        <f t="shared" si="2926"/>
        <v>0</v>
      </c>
      <c r="HL371" s="434">
        <f t="shared" si="2927"/>
        <v>0</v>
      </c>
      <c r="HM371" s="435"/>
      <c r="HN371" s="426">
        <v>2.0</v>
      </c>
      <c r="HO371" s="427" t="s">
        <v>160</v>
      </c>
      <c r="HP371" s="428" t="s">
        <v>121</v>
      </c>
      <c r="HQ371" s="428" t="s">
        <v>152</v>
      </c>
      <c r="HR371" s="429">
        <f>ADHB!HT371</f>
        <v>0</v>
      </c>
      <c r="HS371" s="429"/>
      <c r="HT371" s="429">
        <f t="shared" si="2928"/>
        <v>0</v>
      </c>
      <c r="HU371" s="430"/>
      <c r="HV371" s="429">
        <f t="shared" si="2929"/>
        <v>0</v>
      </c>
      <c r="HW371" s="431"/>
      <c r="HX371" s="432"/>
      <c r="HY371" s="432"/>
      <c r="HZ371" s="429">
        <f t="shared" si="2930"/>
        <v>0</v>
      </c>
      <c r="IA371" s="430">
        <v>0.294289866351475</v>
      </c>
      <c r="IB371" s="433">
        <f t="shared" si="2931"/>
        <v>0</v>
      </c>
      <c r="IC371" s="434">
        <f t="shared" si="2932"/>
        <v>0</v>
      </c>
      <c r="ID371" s="435"/>
      <c r="IE371" s="426">
        <v>2.0</v>
      </c>
      <c r="IF371" s="427" t="s">
        <v>160</v>
      </c>
      <c r="IG371" s="428" t="s">
        <v>121</v>
      </c>
      <c r="IH371" s="428" t="s">
        <v>152</v>
      </c>
      <c r="II371" s="429">
        <f>ADHB!IK371</f>
        <v>0</v>
      </c>
      <c r="IJ371" s="429"/>
      <c r="IK371" s="429">
        <f t="shared" si="2933"/>
        <v>0</v>
      </c>
      <c r="IL371" s="430"/>
      <c r="IM371" s="429">
        <f t="shared" si="2934"/>
        <v>0</v>
      </c>
      <c r="IN371" s="431"/>
      <c r="IO371" s="432"/>
      <c r="IP371" s="432"/>
      <c r="IQ371" s="429">
        <f t="shared" si="2935"/>
        <v>0</v>
      </c>
      <c r="IR371" s="430">
        <v>0.294289866351475</v>
      </c>
      <c r="IS371" s="433">
        <f t="shared" si="2936"/>
        <v>0</v>
      </c>
      <c r="IT371" s="434">
        <f t="shared" si="2937"/>
        <v>0</v>
      </c>
      <c r="IU371" s="435"/>
      <c r="IV371" s="426">
        <v>2.0</v>
      </c>
      <c r="IW371" s="427" t="s">
        <v>160</v>
      </c>
      <c r="IX371" s="428" t="s">
        <v>121</v>
      </c>
      <c r="IY371" s="428" t="s">
        <v>152</v>
      </c>
      <c r="IZ371" s="429">
        <f>ADHB!JB371</f>
        <v>0</v>
      </c>
      <c r="JA371" s="429"/>
      <c r="JB371" s="429">
        <f t="shared" si="2938"/>
        <v>0</v>
      </c>
      <c r="JC371" s="430"/>
      <c r="JD371" s="429">
        <f t="shared" si="2939"/>
        <v>0</v>
      </c>
      <c r="JE371" s="431"/>
      <c r="JF371" s="432"/>
      <c r="JG371" s="432"/>
      <c r="JH371" s="429">
        <f t="shared" si="2940"/>
        <v>0</v>
      </c>
      <c r="JI371" s="430">
        <v>0.294289866351475</v>
      </c>
      <c r="JJ371" s="433">
        <f t="shared" si="2941"/>
        <v>0</v>
      </c>
      <c r="JK371" s="434">
        <f t="shared" si="2942"/>
        <v>0</v>
      </c>
      <c r="JL371" s="435"/>
      <c r="JM371" s="426">
        <v>2.0</v>
      </c>
      <c r="JN371" s="427" t="s">
        <v>160</v>
      </c>
      <c r="JO371" s="428" t="s">
        <v>121</v>
      </c>
      <c r="JP371" s="428" t="s">
        <v>152</v>
      </c>
      <c r="JQ371" s="429">
        <f>ADHB!JS371</f>
        <v>0</v>
      </c>
      <c r="JR371" s="429"/>
      <c r="JS371" s="429">
        <f t="shared" si="2943"/>
        <v>0</v>
      </c>
      <c r="JT371" s="430"/>
      <c r="JU371" s="429">
        <f t="shared" si="2944"/>
        <v>0</v>
      </c>
      <c r="JV371" s="431"/>
      <c r="JW371" s="432"/>
      <c r="JX371" s="432"/>
      <c r="JY371" s="429">
        <f t="shared" si="2945"/>
        <v>0</v>
      </c>
      <c r="JZ371" s="430">
        <v>0.294289866351475</v>
      </c>
      <c r="KA371" s="433">
        <f t="shared" si="2946"/>
        <v>0</v>
      </c>
      <c r="KB371" s="434">
        <f t="shared" si="2947"/>
        <v>0</v>
      </c>
      <c r="KC371" s="435"/>
      <c r="KD371" s="426">
        <v>2.0</v>
      </c>
      <c r="KE371" s="427" t="s">
        <v>160</v>
      </c>
      <c r="KF371" s="428" t="s">
        <v>121</v>
      </c>
      <c r="KG371" s="428" t="s">
        <v>152</v>
      </c>
      <c r="KH371" s="429">
        <f>ADHB!KJ371</f>
        <v>0</v>
      </c>
      <c r="KI371" s="429"/>
      <c r="KJ371" s="429">
        <f t="shared" si="2948"/>
        <v>0</v>
      </c>
      <c r="KK371" s="430"/>
      <c r="KL371" s="429">
        <f t="shared" si="2949"/>
        <v>0</v>
      </c>
      <c r="KM371" s="431"/>
      <c r="KN371" s="432"/>
      <c r="KO371" s="432"/>
      <c r="KP371" s="429">
        <f t="shared" si="2950"/>
        <v>0</v>
      </c>
      <c r="KQ371" s="430">
        <v>0.294289866351475</v>
      </c>
      <c r="KR371" s="433">
        <f t="shared" si="2951"/>
        <v>0</v>
      </c>
      <c r="KS371" s="434">
        <f t="shared" si="2952"/>
        <v>0</v>
      </c>
      <c r="KT371" s="435"/>
      <c r="KU371" s="436"/>
    </row>
    <row r="372" ht="15.75" customHeight="1">
      <c r="A372" s="426">
        <v>3.0</v>
      </c>
      <c r="B372" s="427" t="s">
        <v>161</v>
      </c>
      <c r="C372" s="428" t="s">
        <v>121</v>
      </c>
      <c r="D372" s="428" t="s">
        <v>152</v>
      </c>
      <c r="E372" s="429">
        <f>ADHB!G372</f>
        <v>0</v>
      </c>
      <c r="F372" s="429"/>
      <c r="G372" s="429">
        <f t="shared" si="2863"/>
        <v>0</v>
      </c>
      <c r="H372" s="430"/>
      <c r="I372" s="429">
        <f t="shared" si="2864"/>
        <v>0</v>
      </c>
      <c r="J372" s="431"/>
      <c r="K372" s="432"/>
      <c r="L372" s="432"/>
      <c r="M372" s="429">
        <f t="shared" si="2865"/>
        <v>0</v>
      </c>
      <c r="N372" s="430">
        <v>0.294289866351475</v>
      </c>
      <c r="O372" s="433">
        <f t="shared" si="2866"/>
        <v>0</v>
      </c>
      <c r="P372" s="434">
        <f t="shared" si="2867"/>
        <v>0</v>
      </c>
      <c r="Q372" s="435"/>
      <c r="R372" s="426">
        <v>3.0</v>
      </c>
      <c r="S372" s="427" t="s">
        <v>161</v>
      </c>
      <c r="T372" s="428" t="s">
        <v>121</v>
      </c>
      <c r="U372" s="428" t="s">
        <v>152</v>
      </c>
      <c r="V372" s="429">
        <f>ADHB!X372</f>
        <v>0</v>
      </c>
      <c r="W372" s="429"/>
      <c r="X372" s="429">
        <f t="shared" si="2868"/>
        <v>0</v>
      </c>
      <c r="Y372" s="430"/>
      <c r="Z372" s="429">
        <f t="shared" si="2869"/>
        <v>0</v>
      </c>
      <c r="AA372" s="431"/>
      <c r="AB372" s="432"/>
      <c r="AC372" s="432"/>
      <c r="AD372" s="429">
        <f t="shared" si="2870"/>
        <v>0</v>
      </c>
      <c r="AE372" s="430">
        <v>0.294289866351475</v>
      </c>
      <c r="AF372" s="433">
        <f t="shared" si="2871"/>
        <v>0</v>
      </c>
      <c r="AG372" s="434">
        <f t="shared" si="2872"/>
        <v>0</v>
      </c>
      <c r="AH372" s="435"/>
      <c r="AI372" s="426">
        <v>3.0</v>
      </c>
      <c r="AJ372" s="427" t="s">
        <v>161</v>
      </c>
      <c r="AK372" s="428" t="s">
        <v>121</v>
      </c>
      <c r="AL372" s="428" t="s">
        <v>152</v>
      </c>
      <c r="AM372" s="429">
        <f>ADHB!AO372</f>
        <v>0</v>
      </c>
      <c r="AN372" s="429"/>
      <c r="AO372" s="429">
        <f t="shared" si="2873"/>
        <v>0</v>
      </c>
      <c r="AP372" s="430"/>
      <c r="AQ372" s="429">
        <f t="shared" si="2874"/>
        <v>0</v>
      </c>
      <c r="AR372" s="431"/>
      <c r="AS372" s="432"/>
      <c r="AT372" s="432"/>
      <c r="AU372" s="429">
        <f t="shared" si="2875"/>
        <v>0</v>
      </c>
      <c r="AV372" s="430">
        <v>0.294289866351475</v>
      </c>
      <c r="AW372" s="433">
        <f t="shared" si="2876"/>
        <v>0</v>
      </c>
      <c r="AX372" s="434">
        <f t="shared" si="2877"/>
        <v>0</v>
      </c>
      <c r="AY372" s="435"/>
      <c r="AZ372" s="426">
        <v>3.0</v>
      </c>
      <c r="BA372" s="427" t="s">
        <v>161</v>
      </c>
      <c r="BB372" s="428" t="s">
        <v>121</v>
      </c>
      <c r="BC372" s="428" t="s">
        <v>152</v>
      </c>
      <c r="BD372" s="429">
        <f>ADHB!BF372</f>
        <v>0</v>
      </c>
      <c r="BE372" s="429"/>
      <c r="BF372" s="429">
        <f t="shared" si="2878"/>
        <v>0</v>
      </c>
      <c r="BG372" s="430"/>
      <c r="BH372" s="429">
        <f t="shared" si="2879"/>
        <v>0</v>
      </c>
      <c r="BI372" s="431"/>
      <c r="BJ372" s="432"/>
      <c r="BK372" s="432"/>
      <c r="BL372" s="429">
        <f t="shared" si="2880"/>
        <v>0</v>
      </c>
      <c r="BM372" s="430">
        <v>0.294289866351475</v>
      </c>
      <c r="BN372" s="433">
        <f t="shared" si="2881"/>
        <v>0</v>
      </c>
      <c r="BO372" s="434">
        <f t="shared" si="2882"/>
        <v>0</v>
      </c>
      <c r="BP372" s="435"/>
      <c r="BQ372" s="426">
        <v>3.0</v>
      </c>
      <c r="BR372" s="427" t="s">
        <v>161</v>
      </c>
      <c r="BS372" s="428" t="s">
        <v>121</v>
      </c>
      <c r="BT372" s="428" t="s">
        <v>152</v>
      </c>
      <c r="BU372" s="429">
        <f>ADHB!BW372</f>
        <v>0</v>
      </c>
      <c r="BV372" s="429"/>
      <c r="BW372" s="429">
        <f t="shared" si="2883"/>
        <v>0</v>
      </c>
      <c r="BX372" s="430"/>
      <c r="BY372" s="429">
        <f t="shared" si="2884"/>
        <v>0</v>
      </c>
      <c r="BZ372" s="431"/>
      <c r="CA372" s="432"/>
      <c r="CB372" s="432"/>
      <c r="CC372" s="429">
        <f t="shared" si="2885"/>
        <v>0</v>
      </c>
      <c r="CD372" s="430">
        <v>0.294289866351475</v>
      </c>
      <c r="CE372" s="433">
        <f t="shared" si="2886"/>
        <v>0</v>
      </c>
      <c r="CF372" s="434">
        <f t="shared" si="2887"/>
        <v>0</v>
      </c>
      <c r="CG372" s="435"/>
      <c r="CH372" s="426">
        <v>3.0</v>
      </c>
      <c r="CI372" s="427" t="s">
        <v>161</v>
      </c>
      <c r="CJ372" s="428" t="s">
        <v>121</v>
      </c>
      <c r="CK372" s="428" t="s">
        <v>152</v>
      </c>
      <c r="CL372" s="429">
        <f>ADHB!CN372</f>
        <v>0</v>
      </c>
      <c r="CM372" s="429"/>
      <c r="CN372" s="429">
        <f t="shared" si="2888"/>
        <v>0</v>
      </c>
      <c r="CO372" s="430"/>
      <c r="CP372" s="429">
        <f t="shared" si="2889"/>
        <v>0</v>
      </c>
      <c r="CQ372" s="431"/>
      <c r="CR372" s="432"/>
      <c r="CS372" s="432"/>
      <c r="CT372" s="429">
        <f t="shared" si="2890"/>
        <v>0</v>
      </c>
      <c r="CU372" s="430">
        <v>0.294289866351475</v>
      </c>
      <c r="CV372" s="433">
        <f t="shared" si="2891"/>
        <v>0</v>
      </c>
      <c r="CW372" s="434">
        <f t="shared" si="2892"/>
        <v>0</v>
      </c>
      <c r="CX372" s="435"/>
      <c r="CY372" s="426">
        <v>3.0</v>
      </c>
      <c r="CZ372" s="427" t="s">
        <v>161</v>
      </c>
      <c r="DA372" s="428" t="s">
        <v>121</v>
      </c>
      <c r="DB372" s="428" t="s">
        <v>152</v>
      </c>
      <c r="DC372" s="429">
        <f>ADHB!DE372</f>
        <v>0</v>
      </c>
      <c r="DD372" s="429"/>
      <c r="DE372" s="429">
        <f t="shared" si="2893"/>
        <v>0</v>
      </c>
      <c r="DF372" s="430"/>
      <c r="DG372" s="429">
        <f t="shared" si="2894"/>
        <v>0</v>
      </c>
      <c r="DH372" s="431"/>
      <c r="DI372" s="432"/>
      <c r="DJ372" s="432"/>
      <c r="DK372" s="429">
        <f t="shared" si="2895"/>
        <v>0</v>
      </c>
      <c r="DL372" s="430">
        <v>0.294289866351475</v>
      </c>
      <c r="DM372" s="433">
        <f t="shared" si="2896"/>
        <v>0</v>
      </c>
      <c r="DN372" s="434">
        <f t="shared" si="2897"/>
        <v>0</v>
      </c>
      <c r="DO372" s="435"/>
      <c r="DP372" s="426">
        <v>3.0</v>
      </c>
      <c r="DQ372" s="427" t="s">
        <v>161</v>
      </c>
      <c r="DR372" s="428" t="s">
        <v>121</v>
      </c>
      <c r="DS372" s="428" t="s">
        <v>152</v>
      </c>
      <c r="DT372" s="429">
        <f>ADHB!DV372</f>
        <v>0</v>
      </c>
      <c r="DU372" s="429"/>
      <c r="DV372" s="429">
        <f t="shared" si="2898"/>
        <v>0</v>
      </c>
      <c r="DW372" s="430"/>
      <c r="DX372" s="429">
        <f t="shared" si="2899"/>
        <v>0</v>
      </c>
      <c r="DY372" s="431"/>
      <c r="DZ372" s="432"/>
      <c r="EA372" s="432"/>
      <c r="EB372" s="429">
        <f t="shared" si="2900"/>
        <v>0</v>
      </c>
      <c r="EC372" s="430">
        <v>0.294289866351475</v>
      </c>
      <c r="ED372" s="433">
        <f t="shared" si="2901"/>
        <v>0</v>
      </c>
      <c r="EE372" s="434">
        <f t="shared" si="2902"/>
        <v>0</v>
      </c>
      <c r="EF372" s="435"/>
      <c r="EG372" s="426">
        <v>3.0</v>
      </c>
      <c r="EH372" s="427" t="s">
        <v>161</v>
      </c>
      <c r="EI372" s="428" t="s">
        <v>121</v>
      </c>
      <c r="EJ372" s="428" t="s">
        <v>152</v>
      </c>
      <c r="EK372" s="429">
        <f>ADHB!EM372</f>
        <v>0</v>
      </c>
      <c r="EL372" s="429"/>
      <c r="EM372" s="429">
        <f t="shared" si="2903"/>
        <v>0</v>
      </c>
      <c r="EN372" s="430"/>
      <c r="EO372" s="429">
        <f t="shared" si="2904"/>
        <v>0</v>
      </c>
      <c r="EP372" s="431"/>
      <c r="EQ372" s="432"/>
      <c r="ER372" s="432"/>
      <c r="ES372" s="429">
        <f t="shared" si="2905"/>
        <v>0</v>
      </c>
      <c r="ET372" s="430">
        <v>0.294289866351475</v>
      </c>
      <c r="EU372" s="433">
        <f t="shared" si="2906"/>
        <v>0</v>
      </c>
      <c r="EV372" s="434">
        <f t="shared" si="2907"/>
        <v>0</v>
      </c>
      <c r="EW372" s="435"/>
      <c r="EX372" s="426">
        <v>3.0</v>
      </c>
      <c r="EY372" s="427" t="s">
        <v>161</v>
      </c>
      <c r="EZ372" s="428" t="s">
        <v>121</v>
      </c>
      <c r="FA372" s="428" t="s">
        <v>152</v>
      </c>
      <c r="FB372" s="429">
        <f>ADHB!FD372</f>
        <v>0</v>
      </c>
      <c r="FC372" s="429"/>
      <c r="FD372" s="429">
        <f t="shared" si="2908"/>
        <v>0</v>
      </c>
      <c r="FE372" s="430"/>
      <c r="FF372" s="429">
        <f t="shared" si="2909"/>
        <v>0</v>
      </c>
      <c r="FG372" s="431"/>
      <c r="FH372" s="432"/>
      <c r="FI372" s="432"/>
      <c r="FJ372" s="429">
        <f t="shared" si="2910"/>
        <v>0</v>
      </c>
      <c r="FK372" s="430">
        <v>0.294289866351475</v>
      </c>
      <c r="FL372" s="433">
        <f t="shared" si="2911"/>
        <v>0</v>
      </c>
      <c r="FM372" s="434">
        <f t="shared" si="2912"/>
        <v>0</v>
      </c>
      <c r="FN372" s="435"/>
      <c r="FO372" s="426">
        <v>3.0</v>
      </c>
      <c r="FP372" s="427" t="s">
        <v>161</v>
      </c>
      <c r="FQ372" s="428" t="s">
        <v>121</v>
      </c>
      <c r="FR372" s="428" t="s">
        <v>152</v>
      </c>
      <c r="FS372" s="429">
        <f>ADHB!FU372</f>
        <v>0</v>
      </c>
      <c r="FT372" s="429"/>
      <c r="FU372" s="429">
        <f t="shared" si="2913"/>
        <v>0</v>
      </c>
      <c r="FV372" s="430"/>
      <c r="FW372" s="429">
        <f t="shared" si="2914"/>
        <v>0</v>
      </c>
      <c r="FX372" s="431"/>
      <c r="FY372" s="432"/>
      <c r="FZ372" s="432"/>
      <c r="GA372" s="429">
        <f t="shared" si="2915"/>
        <v>0</v>
      </c>
      <c r="GB372" s="430">
        <v>0.294289866351475</v>
      </c>
      <c r="GC372" s="433">
        <f t="shared" si="2916"/>
        <v>0</v>
      </c>
      <c r="GD372" s="434">
        <f t="shared" si="2917"/>
        <v>0</v>
      </c>
      <c r="GE372" s="435"/>
      <c r="GF372" s="426">
        <v>3.0</v>
      </c>
      <c r="GG372" s="427" t="s">
        <v>161</v>
      </c>
      <c r="GH372" s="428" t="s">
        <v>121</v>
      </c>
      <c r="GI372" s="428" t="s">
        <v>152</v>
      </c>
      <c r="GJ372" s="429">
        <f>ADHB!GL372</f>
        <v>0</v>
      </c>
      <c r="GK372" s="429"/>
      <c r="GL372" s="429">
        <f t="shared" si="2918"/>
        <v>0</v>
      </c>
      <c r="GM372" s="430"/>
      <c r="GN372" s="429">
        <f t="shared" si="2919"/>
        <v>0</v>
      </c>
      <c r="GO372" s="431"/>
      <c r="GP372" s="432"/>
      <c r="GQ372" s="432"/>
      <c r="GR372" s="429">
        <f t="shared" si="2920"/>
        <v>0</v>
      </c>
      <c r="GS372" s="430">
        <v>0.294289866351475</v>
      </c>
      <c r="GT372" s="433">
        <f t="shared" si="2921"/>
        <v>0</v>
      </c>
      <c r="GU372" s="434">
        <f t="shared" si="2922"/>
        <v>0</v>
      </c>
      <c r="GV372" s="435"/>
      <c r="GW372" s="426">
        <v>3.0</v>
      </c>
      <c r="GX372" s="427" t="s">
        <v>161</v>
      </c>
      <c r="GY372" s="428" t="s">
        <v>121</v>
      </c>
      <c r="GZ372" s="428" t="s">
        <v>152</v>
      </c>
      <c r="HA372" s="429">
        <f>ADHB!HC372</f>
        <v>0</v>
      </c>
      <c r="HB372" s="429"/>
      <c r="HC372" s="429">
        <f t="shared" si="2923"/>
        <v>0</v>
      </c>
      <c r="HD372" s="430"/>
      <c r="HE372" s="429">
        <f t="shared" si="2924"/>
        <v>0</v>
      </c>
      <c r="HF372" s="431"/>
      <c r="HG372" s="432"/>
      <c r="HH372" s="432"/>
      <c r="HI372" s="429">
        <f t="shared" si="2925"/>
        <v>0</v>
      </c>
      <c r="HJ372" s="430">
        <v>0.294289866351475</v>
      </c>
      <c r="HK372" s="433">
        <f t="shared" si="2926"/>
        <v>0</v>
      </c>
      <c r="HL372" s="434">
        <f t="shared" si="2927"/>
        <v>0</v>
      </c>
      <c r="HM372" s="435"/>
      <c r="HN372" s="426">
        <v>3.0</v>
      </c>
      <c r="HO372" s="427" t="s">
        <v>161</v>
      </c>
      <c r="HP372" s="428" t="s">
        <v>121</v>
      </c>
      <c r="HQ372" s="428" t="s">
        <v>152</v>
      </c>
      <c r="HR372" s="429">
        <f>ADHB!HT372</f>
        <v>0</v>
      </c>
      <c r="HS372" s="429"/>
      <c r="HT372" s="429">
        <f t="shared" si="2928"/>
        <v>0</v>
      </c>
      <c r="HU372" s="430"/>
      <c r="HV372" s="429">
        <f t="shared" si="2929"/>
        <v>0</v>
      </c>
      <c r="HW372" s="431"/>
      <c r="HX372" s="432"/>
      <c r="HY372" s="432"/>
      <c r="HZ372" s="429">
        <f t="shared" si="2930"/>
        <v>0</v>
      </c>
      <c r="IA372" s="430">
        <v>0.294289866351475</v>
      </c>
      <c r="IB372" s="433">
        <f t="shared" si="2931"/>
        <v>0</v>
      </c>
      <c r="IC372" s="434">
        <f t="shared" si="2932"/>
        <v>0</v>
      </c>
      <c r="ID372" s="435"/>
      <c r="IE372" s="426">
        <v>3.0</v>
      </c>
      <c r="IF372" s="427" t="s">
        <v>161</v>
      </c>
      <c r="IG372" s="428" t="s">
        <v>121</v>
      </c>
      <c r="IH372" s="428" t="s">
        <v>152</v>
      </c>
      <c r="II372" s="429">
        <f>ADHB!IK372</f>
        <v>0</v>
      </c>
      <c r="IJ372" s="429"/>
      <c r="IK372" s="429">
        <f t="shared" si="2933"/>
        <v>0</v>
      </c>
      <c r="IL372" s="430"/>
      <c r="IM372" s="429">
        <f t="shared" si="2934"/>
        <v>0</v>
      </c>
      <c r="IN372" s="431"/>
      <c r="IO372" s="432"/>
      <c r="IP372" s="432"/>
      <c r="IQ372" s="429">
        <f t="shared" si="2935"/>
        <v>0</v>
      </c>
      <c r="IR372" s="430">
        <v>0.294289866351475</v>
      </c>
      <c r="IS372" s="433">
        <f t="shared" si="2936"/>
        <v>0</v>
      </c>
      <c r="IT372" s="434">
        <f t="shared" si="2937"/>
        <v>0</v>
      </c>
      <c r="IU372" s="435"/>
      <c r="IV372" s="426">
        <v>3.0</v>
      </c>
      <c r="IW372" s="427" t="s">
        <v>161</v>
      </c>
      <c r="IX372" s="428" t="s">
        <v>121</v>
      </c>
      <c r="IY372" s="428" t="s">
        <v>152</v>
      </c>
      <c r="IZ372" s="429">
        <f>ADHB!JB372</f>
        <v>0</v>
      </c>
      <c r="JA372" s="429"/>
      <c r="JB372" s="429">
        <f t="shared" si="2938"/>
        <v>0</v>
      </c>
      <c r="JC372" s="430"/>
      <c r="JD372" s="429">
        <f t="shared" si="2939"/>
        <v>0</v>
      </c>
      <c r="JE372" s="431"/>
      <c r="JF372" s="432"/>
      <c r="JG372" s="432"/>
      <c r="JH372" s="429">
        <f t="shared" si="2940"/>
        <v>0</v>
      </c>
      <c r="JI372" s="430">
        <v>0.294289866351475</v>
      </c>
      <c r="JJ372" s="433">
        <f t="shared" si="2941"/>
        <v>0</v>
      </c>
      <c r="JK372" s="434">
        <f t="shared" si="2942"/>
        <v>0</v>
      </c>
      <c r="JL372" s="435"/>
      <c r="JM372" s="426">
        <v>3.0</v>
      </c>
      <c r="JN372" s="427" t="s">
        <v>161</v>
      </c>
      <c r="JO372" s="428" t="s">
        <v>121</v>
      </c>
      <c r="JP372" s="428" t="s">
        <v>152</v>
      </c>
      <c r="JQ372" s="429">
        <f>ADHB!JS372</f>
        <v>0</v>
      </c>
      <c r="JR372" s="429"/>
      <c r="JS372" s="429">
        <f t="shared" si="2943"/>
        <v>0</v>
      </c>
      <c r="JT372" s="430"/>
      <c r="JU372" s="429">
        <f t="shared" si="2944"/>
        <v>0</v>
      </c>
      <c r="JV372" s="431"/>
      <c r="JW372" s="432"/>
      <c r="JX372" s="432"/>
      <c r="JY372" s="429">
        <f t="shared" si="2945"/>
        <v>0</v>
      </c>
      <c r="JZ372" s="430">
        <v>0.294289866351475</v>
      </c>
      <c r="KA372" s="433">
        <f t="shared" si="2946"/>
        <v>0</v>
      </c>
      <c r="KB372" s="434">
        <f t="shared" si="2947"/>
        <v>0</v>
      </c>
      <c r="KC372" s="435"/>
      <c r="KD372" s="426">
        <v>3.0</v>
      </c>
      <c r="KE372" s="427" t="s">
        <v>161</v>
      </c>
      <c r="KF372" s="428" t="s">
        <v>121</v>
      </c>
      <c r="KG372" s="428" t="s">
        <v>152</v>
      </c>
      <c r="KH372" s="429">
        <f>ADHB!KJ372</f>
        <v>0</v>
      </c>
      <c r="KI372" s="429"/>
      <c r="KJ372" s="429">
        <f t="shared" si="2948"/>
        <v>0</v>
      </c>
      <c r="KK372" s="430"/>
      <c r="KL372" s="429">
        <f t="shared" si="2949"/>
        <v>0</v>
      </c>
      <c r="KM372" s="431"/>
      <c r="KN372" s="432"/>
      <c r="KO372" s="432"/>
      <c r="KP372" s="429">
        <f t="shared" si="2950"/>
        <v>0</v>
      </c>
      <c r="KQ372" s="430">
        <v>0.294289866351475</v>
      </c>
      <c r="KR372" s="433">
        <f t="shared" si="2951"/>
        <v>0</v>
      </c>
      <c r="KS372" s="434">
        <f t="shared" si="2952"/>
        <v>0</v>
      </c>
      <c r="KT372" s="435"/>
      <c r="KU372" s="436"/>
    </row>
    <row r="373" ht="15.75" customHeight="1">
      <c r="A373" s="426"/>
      <c r="B373" s="427"/>
      <c r="C373" s="428"/>
      <c r="D373" s="428"/>
      <c r="E373" s="429"/>
      <c r="F373" s="429"/>
      <c r="G373" s="429"/>
      <c r="H373" s="430"/>
      <c r="I373" s="429"/>
      <c r="J373" s="431"/>
      <c r="K373" s="432"/>
      <c r="L373" s="432"/>
      <c r="M373" s="429"/>
      <c r="N373" s="430"/>
      <c r="O373" s="433"/>
      <c r="P373" s="434"/>
      <c r="Q373" s="435"/>
      <c r="R373" s="426"/>
      <c r="S373" s="427"/>
      <c r="T373" s="428"/>
      <c r="U373" s="428"/>
      <c r="V373" s="429"/>
      <c r="W373" s="429"/>
      <c r="X373" s="429"/>
      <c r="Y373" s="430"/>
      <c r="Z373" s="429"/>
      <c r="AA373" s="431"/>
      <c r="AB373" s="432"/>
      <c r="AC373" s="432"/>
      <c r="AD373" s="429"/>
      <c r="AE373" s="430"/>
      <c r="AF373" s="433"/>
      <c r="AG373" s="434"/>
      <c r="AH373" s="435"/>
      <c r="AI373" s="426"/>
      <c r="AJ373" s="427"/>
      <c r="AK373" s="428"/>
      <c r="AL373" s="428"/>
      <c r="AM373" s="429"/>
      <c r="AN373" s="429"/>
      <c r="AO373" s="429"/>
      <c r="AP373" s="430"/>
      <c r="AQ373" s="429"/>
      <c r="AR373" s="431"/>
      <c r="AS373" s="432"/>
      <c r="AT373" s="432"/>
      <c r="AU373" s="429"/>
      <c r="AV373" s="430"/>
      <c r="AW373" s="433"/>
      <c r="AX373" s="434"/>
      <c r="AY373" s="435"/>
      <c r="AZ373" s="426"/>
      <c r="BA373" s="427"/>
      <c r="BB373" s="428"/>
      <c r="BC373" s="428"/>
      <c r="BD373" s="429"/>
      <c r="BE373" s="429"/>
      <c r="BF373" s="429"/>
      <c r="BG373" s="430"/>
      <c r="BH373" s="429"/>
      <c r="BI373" s="431"/>
      <c r="BJ373" s="432"/>
      <c r="BK373" s="432"/>
      <c r="BL373" s="429"/>
      <c r="BM373" s="430"/>
      <c r="BN373" s="433"/>
      <c r="BO373" s="434"/>
      <c r="BP373" s="435"/>
      <c r="BQ373" s="426"/>
      <c r="BR373" s="427"/>
      <c r="BS373" s="428"/>
      <c r="BT373" s="428"/>
      <c r="BU373" s="429"/>
      <c r="BV373" s="429"/>
      <c r="BW373" s="429"/>
      <c r="BX373" s="430"/>
      <c r="BY373" s="429"/>
      <c r="BZ373" s="431"/>
      <c r="CA373" s="432"/>
      <c r="CB373" s="432"/>
      <c r="CC373" s="429"/>
      <c r="CD373" s="430"/>
      <c r="CE373" s="433"/>
      <c r="CF373" s="434"/>
      <c r="CG373" s="435"/>
      <c r="CH373" s="426"/>
      <c r="CI373" s="427"/>
      <c r="CJ373" s="428"/>
      <c r="CK373" s="428"/>
      <c r="CL373" s="429"/>
      <c r="CM373" s="429"/>
      <c r="CN373" s="429"/>
      <c r="CO373" s="430"/>
      <c r="CP373" s="429"/>
      <c r="CQ373" s="431"/>
      <c r="CR373" s="432"/>
      <c r="CS373" s="432"/>
      <c r="CT373" s="429"/>
      <c r="CU373" s="430"/>
      <c r="CV373" s="433"/>
      <c r="CW373" s="434"/>
      <c r="CX373" s="435"/>
      <c r="CY373" s="426"/>
      <c r="CZ373" s="427"/>
      <c r="DA373" s="428"/>
      <c r="DB373" s="428"/>
      <c r="DC373" s="429"/>
      <c r="DD373" s="429"/>
      <c r="DE373" s="429"/>
      <c r="DF373" s="430"/>
      <c r="DG373" s="429"/>
      <c r="DH373" s="431"/>
      <c r="DI373" s="432"/>
      <c r="DJ373" s="432"/>
      <c r="DK373" s="429"/>
      <c r="DL373" s="430"/>
      <c r="DM373" s="433"/>
      <c r="DN373" s="434"/>
      <c r="DO373" s="435"/>
      <c r="DP373" s="426"/>
      <c r="DQ373" s="427"/>
      <c r="DR373" s="428"/>
      <c r="DS373" s="428"/>
      <c r="DT373" s="429"/>
      <c r="DU373" s="429"/>
      <c r="DV373" s="429"/>
      <c r="DW373" s="430"/>
      <c r="DX373" s="429"/>
      <c r="DY373" s="431"/>
      <c r="DZ373" s="432"/>
      <c r="EA373" s="432"/>
      <c r="EB373" s="429"/>
      <c r="EC373" s="430"/>
      <c r="ED373" s="433"/>
      <c r="EE373" s="434"/>
      <c r="EF373" s="435"/>
      <c r="EG373" s="426"/>
      <c r="EH373" s="427"/>
      <c r="EI373" s="428"/>
      <c r="EJ373" s="428"/>
      <c r="EK373" s="429"/>
      <c r="EL373" s="429"/>
      <c r="EM373" s="429"/>
      <c r="EN373" s="430"/>
      <c r="EO373" s="429"/>
      <c r="EP373" s="431"/>
      <c r="EQ373" s="432"/>
      <c r="ER373" s="432"/>
      <c r="ES373" s="429"/>
      <c r="ET373" s="430"/>
      <c r="EU373" s="433"/>
      <c r="EV373" s="434"/>
      <c r="EW373" s="435"/>
      <c r="EX373" s="426"/>
      <c r="EY373" s="427"/>
      <c r="EZ373" s="428"/>
      <c r="FA373" s="428"/>
      <c r="FB373" s="429"/>
      <c r="FC373" s="429"/>
      <c r="FD373" s="429"/>
      <c r="FE373" s="430"/>
      <c r="FF373" s="429"/>
      <c r="FG373" s="431"/>
      <c r="FH373" s="432"/>
      <c r="FI373" s="432"/>
      <c r="FJ373" s="429"/>
      <c r="FK373" s="430"/>
      <c r="FL373" s="433"/>
      <c r="FM373" s="434"/>
      <c r="FN373" s="435"/>
      <c r="FO373" s="426"/>
      <c r="FP373" s="427"/>
      <c r="FQ373" s="428"/>
      <c r="FR373" s="428"/>
      <c r="FS373" s="429"/>
      <c r="FT373" s="429"/>
      <c r="FU373" s="429"/>
      <c r="FV373" s="430"/>
      <c r="FW373" s="429"/>
      <c r="FX373" s="431"/>
      <c r="FY373" s="432"/>
      <c r="FZ373" s="432"/>
      <c r="GA373" s="429"/>
      <c r="GB373" s="430"/>
      <c r="GC373" s="433"/>
      <c r="GD373" s="434"/>
      <c r="GE373" s="435"/>
      <c r="GF373" s="426"/>
      <c r="GG373" s="427"/>
      <c r="GH373" s="428"/>
      <c r="GI373" s="428"/>
      <c r="GJ373" s="429"/>
      <c r="GK373" s="429"/>
      <c r="GL373" s="429"/>
      <c r="GM373" s="430"/>
      <c r="GN373" s="429"/>
      <c r="GO373" s="431"/>
      <c r="GP373" s="432"/>
      <c r="GQ373" s="432"/>
      <c r="GR373" s="429"/>
      <c r="GS373" s="430"/>
      <c r="GT373" s="433"/>
      <c r="GU373" s="434"/>
      <c r="GV373" s="435"/>
      <c r="GW373" s="426"/>
      <c r="GX373" s="427"/>
      <c r="GY373" s="428"/>
      <c r="GZ373" s="428"/>
      <c r="HA373" s="429"/>
      <c r="HB373" s="429"/>
      <c r="HC373" s="429"/>
      <c r="HD373" s="430"/>
      <c r="HE373" s="429"/>
      <c r="HF373" s="431"/>
      <c r="HG373" s="432"/>
      <c r="HH373" s="432"/>
      <c r="HI373" s="429"/>
      <c r="HJ373" s="430"/>
      <c r="HK373" s="433"/>
      <c r="HL373" s="434"/>
      <c r="HM373" s="435"/>
      <c r="HN373" s="426"/>
      <c r="HO373" s="427"/>
      <c r="HP373" s="428"/>
      <c r="HQ373" s="428"/>
      <c r="HR373" s="429"/>
      <c r="HS373" s="429"/>
      <c r="HT373" s="429"/>
      <c r="HU373" s="430"/>
      <c r="HV373" s="429"/>
      <c r="HW373" s="431"/>
      <c r="HX373" s="432"/>
      <c r="HY373" s="432"/>
      <c r="HZ373" s="429"/>
      <c r="IA373" s="430"/>
      <c r="IB373" s="433"/>
      <c r="IC373" s="434"/>
      <c r="ID373" s="435"/>
      <c r="IE373" s="426"/>
      <c r="IF373" s="427"/>
      <c r="IG373" s="428"/>
      <c r="IH373" s="428"/>
      <c r="II373" s="429"/>
      <c r="IJ373" s="429"/>
      <c r="IK373" s="429"/>
      <c r="IL373" s="430"/>
      <c r="IM373" s="429"/>
      <c r="IN373" s="431"/>
      <c r="IO373" s="432"/>
      <c r="IP373" s="432"/>
      <c r="IQ373" s="429"/>
      <c r="IR373" s="430"/>
      <c r="IS373" s="433"/>
      <c r="IT373" s="434"/>
      <c r="IU373" s="435"/>
      <c r="IV373" s="426"/>
      <c r="IW373" s="427"/>
      <c r="IX373" s="428"/>
      <c r="IY373" s="428"/>
      <c r="IZ373" s="429"/>
      <c r="JA373" s="429"/>
      <c r="JB373" s="429"/>
      <c r="JC373" s="430"/>
      <c r="JD373" s="429"/>
      <c r="JE373" s="431"/>
      <c r="JF373" s="432"/>
      <c r="JG373" s="432"/>
      <c r="JH373" s="429"/>
      <c r="JI373" s="430"/>
      <c r="JJ373" s="433"/>
      <c r="JK373" s="434"/>
      <c r="JL373" s="435"/>
      <c r="JM373" s="426"/>
      <c r="JN373" s="427"/>
      <c r="JO373" s="428"/>
      <c r="JP373" s="428"/>
      <c r="JQ373" s="429"/>
      <c r="JR373" s="429"/>
      <c r="JS373" s="429"/>
      <c r="JT373" s="430"/>
      <c r="JU373" s="429"/>
      <c r="JV373" s="431"/>
      <c r="JW373" s="432"/>
      <c r="JX373" s="432"/>
      <c r="JY373" s="429"/>
      <c r="JZ373" s="430"/>
      <c r="KA373" s="433"/>
      <c r="KB373" s="434"/>
      <c r="KC373" s="435"/>
      <c r="KD373" s="426"/>
      <c r="KE373" s="427"/>
      <c r="KF373" s="428"/>
      <c r="KG373" s="428"/>
      <c r="KH373" s="429"/>
      <c r="KI373" s="429"/>
      <c r="KJ373" s="429"/>
      <c r="KK373" s="430"/>
      <c r="KL373" s="429"/>
      <c r="KM373" s="431"/>
      <c r="KN373" s="432"/>
      <c r="KO373" s="432"/>
      <c r="KP373" s="429"/>
      <c r="KQ373" s="430"/>
      <c r="KR373" s="433"/>
      <c r="KS373" s="434"/>
      <c r="KT373" s="435"/>
      <c r="KU373" s="436"/>
    </row>
    <row r="374" ht="15.75" customHeight="1">
      <c r="A374" s="426"/>
      <c r="B374" s="427"/>
      <c r="C374" s="428"/>
      <c r="D374" s="428"/>
      <c r="E374" s="429"/>
      <c r="F374" s="429"/>
      <c r="G374" s="429"/>
      <c r="H374" s="430"/>
      <c r="I374" s="429"/>
      <c r="J374" s="431"/>
      <c r="K374" s="432"/>
      <c r="L374" s="432"/>
      <c r="M374" s="429"/>
      <c r="N374" s="430"/>
      <c r="O374" s="433"/>
      <c r="P374" s="434"/>
      <c r="Q374" s="435"/>
      <c r="R374" s="426"/>
      <c r="S374" s="427"/>
      <c r="T374" s="428"/>
      <c r="U374" s="428"/>
      <c r="V374" s="429"/>
      <c r="W374" s="429"/>
      <c r="X374" s="429"/>
      <c r="Y374" s="430"/>
      <c r="Z374" s="429"/>
      <c r="AA374" s="431"/>
      <c r="AB374" s="432"/>
      <c r="AC374" s="432"/>
      <c r="AD374" s="429"/>
      <c r="AE374" s="430"/>
      <c r="AF374" s="433"/>
      <c r="AG374" s="434"/>
      <c r="AH374" s="435"/>
      <c r="AI374" s="426"/>
      <c r="AJ374" s="427"/>
      <c r="AK374" s="428"/>
      <c r="AL374" s="428"/>
      <c r="AM374" s="429"/>
      <c r="AN374" s="429"/>
      <c r="AO374" s="429"/>
      <c r="AP374" s="430"/>
      <c r="AQ374" s="429"/>
      <c r="AR374" s="431"/>
      <c r="AS374" s="432"/>
      <c r="AT374" s="432"/>
      <c r="AU374" s="429"/>
      <c r="AV374" s="430"/>
      <c r="AW374" s="433"/>
      <c r="AX374" s="434"/>
      <c r="AY374" s="435"/>
      <c r="AZ374" s="426"/>
      <c r="BA374" s="427"/>
      <c r="BB374" s="428"/>
      <c r="BC374" s="428"/>
      <c r="BD374" s="429"/>
      <c r="BE374" s="429"/>
      <c r="BF374" s="429"/>
      <c r="BG374" s="430"/>
      <c r="BH374" s="429"/>
      <c r="BI374" s="431"/>
      <c r="BJ374" s="432"/>
      <c r="BK374" s="432"/>
      <c r="BL374" s="429"/>
      <c r="BM374" s="430"/>
      <c r="BN374" s="433"/>
      <c r="BO374" s="434"/>
      <c r="BP374" s="435"/>
      <c r="BQ374" s="426"/>
      <c r="BR374" s="427"/>
      <c r="BS374" s="428"/>
      <c r="BT374" s="428"/>
      <c r="BU374" s="429"/>
      <c r="BV374" s="429"/>
      <c r="BW374" s="429"/>
      <c r="BX374" s="430"/>
      <c r="BY374" s="429"/>
      <c r="BZ374" s="431"/>
      <c r="CA374" s="432"/>
      <c r="CB374" s="432"/>
      <c r="CC374" s="429"/>
      <c r="CD374" s="430"/>
      <c r="CE374" s="433"/>
      <c r="CF374" s="434"/>
      <c r="CG374" s="435"/>
      <c r="CH374" s="426"/>
      <c r="CI374" s="427"/>
      <c r="CJ374" s="428"/>
      <c r="CK374" s="428"/>
      <c r="CL374" s="429"/>
      <c r="CM374" s="429"/>
      <c r="CN374" s="429"/>
      <c r="CO374" s="430"/>
      <c r="CP374" s="429"/>
      <c r="CQ374" s="431"/>
      <c r="CR374" s="432"/>
      <c r="CS374" s="432"/>
      <c r="CT374" s="429"/>
      <c r="CU374" s="430"/>
      <c r="CV374" s="433"/>
      <c r="CW374" s="434"/>
      <c r="CX374" s="435"/>
      <c r="CY374" s="426"/>
      <c r="CZ374" s="427"/>
      <c r="DA374" s="428"/>
      <c r="DB374" s="428"/>
      <c r="DC374" s="429"/>
      <c r="DD374" s="429"/>
      <c r="DE374" s="429"/>
      <c r="DF374" s="430"/>
      <c r="DG374" s="429"/>
      <c r="DH374" s="431"/>
      <c r="DI374" s="432"/>
      <c r="DJ374" s="432"/>
      <c r="DK374" s="429"/>
      <c r="DL374" s="430"/>
      <c r="DM374" s="433"/>
      <c r="DN374" s="434"/>
      <c r="DO374" s="435"/>
      <c r="DP374" s="426"/>
      <c r="DQ374" s="427"/>
      <c r="DR374" s="428"/>
      <c r="DS374" s="428"/>
      <c r="DT374" s="429"/>
      <c r="DU374" s="429"/>
      <c r="DV374" s="429"/>
      <c r="DW374" s="430"/>
      <c r="DX374" s="429"/>
      <c r="DY374" s="431"/>
      <c r="DZ374" s="432"/>
      <c r="EA374" s="432"/>
      <c r="EB374" s="429"/>
      <c r="EC374" s="430"/>
      <c r="ED374" s="433"/>
      <c r="EE374" s="434"/>
      <c r="EF374" s="435"/>
      <c r="EG374" s="426"/>
      <c r="EH374" s="427"/>
      <c r="EI374" s="428"/>
      <c r="EJ374" s="428"/>
      <c r="EK374" s="429"/>
      <c r="EL374" s="429"/>
      <c r="EM374" s="429"/>
      <c r="EN374" s="430"/>
      <c r="EO374" s="429"/>
      <c r="EP374" s="431"/>
      <c r="EQ374" s="432"/>
      <c r="ER374" s="432"/>
      <c r="ES374" s="429"/>
      <c r="ET374" s="430"/>
      <c r="EU374" s="433"/>
      <c r="EV374" s="434"/>
      <c r="EW374" s="435"/>
      <c r="EX374" s="426"/>
      <c r="EY374" s="427"/>
      <c r="EZ374" s="428"/>
      <c r="FA374" s="428"/>
      <c r="FB374" s="429"/>
      <c r="FC374" s="429"/>
      <c r="FD374" s="429"/>
      <c r="FE374" s="430"/>
      <c r="FF374" s="429"/>
      <c r="FG374" s="431"/>
      <c r="FH374" s="432"/>
      <c r="FI374" s="432"/>
      <c r="FJ374" s="429"/>
      <c r="FK374" s="430"/>
      <c r="FL374" s="433"/>
      <c r="FM374" s="434"/>
      <c r="FN374" s="435"/>
      <c r="FO374" s="426"/>
      <c r="FP374" s="427"/>
      <c r="FQ374" s="428"/>
      <c r="FR374" s="428"/>
      <c r="FS374" s="429"/>
      <c r="FT374" s="429"/>
      <c r="FU374" s="429"/>
      <c r="FV374" s="430"/>
      <c r="FW374" s="429"/>
      <c r="FX374" s="431"/>
      <c r="FY374" s="432"/>
      <c r="FZ374" s="432"/>
      <c r="GA374" s="429"/>
      <c r="GB374" s="430"/>
      <c r="GC374" s="433"/>
      <c r="GD374" s="434"/>
      <c r="GE374" s="435"/>
      <c r="GF374" s="426"/>
      <c r="GG374" s="427"/>
      <c r="GH374" s="428"/>
      <c r="GI374" s="428"/>
      <c r="GJ374" s="429"/>
      <c r="GK374" s="429"/>
      <c r="GL374" s="429"/>
      <c r="GM374" s="430"/>
      <c r="GN374" s="429"/>
      <c r="GO374" s="431"/>
      <c r="GP374" s="432"/>
      <c r="GQ374" s="432"/>
      <c r="GR374" s="429"/>
      <c r="GS374" s="430"/>
      <c r="GT374" s="433"/>
      <c r="GU374" s="434"/>
      <c r="GV374" s="435"/>
      <c r="GW374" s="426"/>
      <c r="GX374" s="427"/>
      <c r="GY374" s="428"/>
      <c r="GZ374" s="428"/>
      <c r="HA374" s="429"/>
      <c r="HB374" s="429"/>
      <c r="HC374" s="429"/>
      <c r="HD374" s="430"/>
      <c r="HE374" s="429"/>
      <c r="HF374" s="431"/>
      <c r="HG374" s="432"/>
      <c r="HH374" s="432"/>
      <c r="HI374" s="429"/>
      <c r="HJ374" s="430"/>
      <c r="HK374" s="433"/>
      <c r="HL374" s="434"/>
      <c r="HM374" s="435"/>
      <c r="HN374" s="426"/>
      <c r="HO374" s="427"/>
      <c r="HP374" s="428"/>
      <c r="HQ374" s="428"/>
      <c r="HR374" s="429"/>
      <c r="HS374" s="429"/>
      <c r="HT374" s="429"/>
      <c r="HU374" s="430"/>
      <c r="HV374" s="429"/>
      <c r="HW374" s="431"/>
      <c r="HX374" s="432"/>
      <c r="HY374" s="432"/>
      <c r="HZ374" s="429"/>
      <c r="IA374" s="430"/>
      <c r="IB374" s="433"/>
      <c r="IC374" s="434"/>
      <c r="ID374" s="435"/>
      <c r="IE374" s="426"/>
      <c r="IF374" s="427"/>
      <c r="IG374" s="428"/>
      <c r="IH374" s="428"/>
      <c r="II374" s="429"/>
      <c r="IJ374" s="429"/>
      <c r="IK374" s="429"/>
      <c r="IL374" s="430"/>
      <c r="IM374" s="429"/>
      <c r="IN374" s="431"/>
      <c r="IO374" s="432"/>
      <c r="IP374" s="432"/>
      <c r="IQ374" s="429"/>
      <c r="IR374" s="430"/>
      <c r="IS374" s="433"/>
      <c r="IT374" s="434"/>
      <c r="IU374" s="435"/>
      <c r="IV374" s="426"/>
      <c r="IW374" s="427"/>
      <c r="IX374" s="428"/>
      <c r="IY374" s="428"/>
      <c r="IZ374" s="429"/>
      <c r="JA374" s="429"/>
      <c r="JB374" s="429"/>
      <c r="JC374" s="430"/>
      <c r="JD374" s="429"/>
      <c r="JE374" s="431"/>
      <c r="JF374" s="432"/>
      <c r="JG374" s="432"/>
      <c r="JH374" s="429"/>
      <c r="JI374" s="430"/>
      <c r="JJ374" s="433"/>
      <c r="JK374" s="434"/>
      <c r="JL374" s="435"/>
      <c r="JM374" s="426"/>
      <c r="JN374" s="427"/>
      <c r="JO374" s="428"/>
      <c r="JP374" s="428"/>
      <c r="JQ374" s="429"/>
      <c r="JR374" s="429"/>
      <c r="JS374" s="429"/>
      <c r="JT374" s="430"/>
      <c r="JU374" s="429"/>
      <c r="JV374" s="431"/>
      <c r="JW374" s="432"/>
      <c r="JX374" s="432"/>
      <c r="JY374" s="429"/>
      <c r="JZ374" s="430"/>
      <c r="KA374" s="433"/>
      <c r="KB374" s="434"/>
      <c r="KC374" s="435"/>
      <c r="KD374" s="426"/>
      <c r="KE374" s="427"/>
      <c r="KF374" s="428"/>
      <c r="KG374" s="428"/>
      <c r="KH374" s="429"/>
      <c r="KI374" s="429"/>
      <c r="KJ374" s="429"/>
      <c r="KK374" s="430"/>
      <c r="KL374" s="429"/>
      <c r="KM374" s="431"/>
      <c r="KN374" s="432"/>
      <c r="KO374" s="432"/>
      <c r="KP374" s="429"/>
      <c r="KQ374" s="430"/>
      <c r="KR374" s="433"/>
      <c r="KS374" s="434"/>
      <c r="KT374" s="435"/>
      <c r="KU374" s="436"/>
    </row>
    <row r="375" ht="15.75" customHeight="1">
      <c r="A375" s="426"/>
      <c r="B375" s="427"/>
      <c r="C375" s="428"/>
      <c r="D375" s="428"/>
      <c r="E375" s="429"/>
      <c r="F375" s="429"/>
      <c r="G375" s="429"/>
      <c r="H375" s="430"/>
      <c r="I375" s="429"/>
      <c r="J375" s="431"/>
      <c r="K375" s="432"/>
      <c r="L375" s="432"/>
      <c r="M375" s="429"/>
      <c r="N375" s="430"/>
      <c r="O375" s="433"/>
      <c r="P375" s="434"/>
      <c r="Q375" s="435"/>
      <c r="R375" s="426"/>
      <c r="S375" s="427"/>
      <c r="T375" s="428"/>
      <c r="U375" s="428"/>
      <c r="V375" s="429"/>
      <c r="W375" s="429"/>
      <c r="X375" s="429"/>
      <c r="Y375" s="430"/>
      <c r="Z375" s="429"/>
      <c r="AA375" s="431"/>
      <c r="AB375" s="432"/>
      <c r="AC375" s="432"/>
      <c r="AD375" s="429"/>
      <c r="AE375" s="430"/>
      <c r="AF375" s="433"/>
      <c r="AG375" s="434"/>
      <c r="AH375" s="435"/>
      <c r="AI375" s="426"/>
      <c r="AJ375" s="427"/>
      <c r="AK375" s="428"/>
      <c r="AL375" s="428"/>
      <c r="AM375" s="429"/>
      <c r="AN375" s="429"/>
      <c r="AO375" s="429"/>
      <c r="AP375" s="430"/>
      <c r="AQ375" s="429"/>
      <c r="AR375" s="431"/>
      <c r="AS375" s="432"/>
      <c r="AT375" s="432"/>
      <c r="AU375" s="429"/>
      <c r="AV375" s="430"/>
      <c r="AW375" s="433"/>
      <c r="AX375" s="434"/>
      <c r="AY375" s="435"/>
      <c r="AZ375" s="426"/>
      <c r="BA375" s="427"/>
      <c r="BB375" s="428"/>
      <c r="BC375" s="428"/>
      <c r="BD375" s="429"/>
      <c r="BE375" s="429"/>
      <c r="BF375" s="429"/>
      <c r="BG375" s="430"/>
      <c r="BH375" s="429"/>
      <c r="BI375" s="431"/>
      <c r="BJ375" s="432"/>
      <c r="BK375" s="432"/>
      <c r="BL375" s="429"/>
      <c r="BM375" s="430"/>
      <c r="BN375" s="433"/>
      <c r="BO375" s="434"/>
      <c r="BP375" s="435"/>
      <c r="BQ375" s="426"/>
      <c r="BR375" s="427"/>
      <c r="BS375" s="428"/>
      <c r="BT375" s="428"/>
      <c r="BU375" s="429"/>
      <c r="BV375" s="429"/>
      <c r="BW375" s="429"/>
      <c r="BX375" s="430"/>
      <c r="BY375" s="429"/>
      <c r="BZ375" s="431"/>
      <c r="CA375" s="432"/>
      <c r="CB375" s="432"/>
      <c r="CC375" s="429"/>
      <c r="CD375" s="430"/>
      <c r="CE375" s="433"/>
      <c r="CF375" s="434"/>
      <c r="CG375" s="435"/>
      <c r="CH375" s="426"/>
      <c r="CI375" s="427"/>
      <c r="CJ375" s="428"/>
      <c r="CK375" s="428"/>
      <c r="CL375" s="429"/>
      <c r="CM375" s="429"/>
      <c r="CN375" s="429"/>
      <c r="CO375" s="430"/>
      <c r="CP375" s="429"/>
      <c r="CQ375" s="431"/>
      <c r="CR375" s="432"/>
      <c r="CS375" s="432"/>
      <c r="CT375" s="429"/>
      <c r="CU375" s="430"/>
      <c r="CV375" s="433"/>
      <c r="CW375" s="434"/>
      <c r="CX375" s="435"/>
      <c r="CY375" s="426"/>
      <c r="CZ375" s="427"/>
      <c r="DA375" s="428"/>
      <c r="DB375" s="428"/>
      <c r="DC375" s="429"/>
      <c r="DD375" s="429"/>
      <c r="DE375" s="429"/>
      <c r="DF375" s="430"/>
      <c r="DG375" s="429"/>
      <c r="DH375" s="431"/>
      <c r="DI375" s="432"/>
      <c r="DJ375" s="432"/>
      <c r="DK375" s="429"/>
      <c r="DL375" s="430"/>
      <c r="DM375" s="433"/>
      <c r="DN375" s="434"/>
      <c r="DO375" s="435"/>
      <c r="DP375" s="426"/>
      <c r="DQ375" s="427"/>
      <c r="DR375" s="428"/>
      <c r="DS375" s="428"/>
      <c r="DT375" s="429"/>
      <c r="DU375" s="429"/>
      <c r="DV375" s="429"/>
      <c r="DW375" s="430"/>
      <c r="DX375" s="429"/>
      <c r="DY375" s="431"/>
      <c r="DZ375" s="432"/>
      <c r="EA375" s="432"/>
      <c r="EB375" s="429"/>
      <c r="EC375" s="430"/>
      <c r="ED375" s="433"/>
      <c r="EE375" s="434"/>
      <c r="EF375" s="435"/>
      <c r="EG375" s="426"/>
      <c r="EH375" s="427"/>
      <c r="EI375" s="428"/>
      <c r="EJ375" s="428"/>
      <c r="EK375" s="429"/>
      <c r="EL375" s="429"/>
      <c r="EM375" s="429"/>
      <c r="EN375" s="430"/>
      <c r="EO375" s="429"/>
      <c r="EP375" s="431"/>
      <c r="EQ375" s="432"/>
      <c r="ER375" s="432"/>
      <c r="ES375" s="429"/>
      <c r="ET375" s="430"/>
      <c r="EU375" s="433"/>
      <c r="EV375" s="434"/>
      <c r="EW375" s="435"/>
      <c r="EX375" s="426"/>
      <c r="EY375" s="427"/>
      <c r="EZ375" s="428"/>
      <c r="FA375" s="428"/>
      <c r="FB375" s="429"/>
      <c r="FC375" s="429"/>
      <c r="FD375" s="429"/>
      <c r="FE375" s="430"/>
      <c r="FF375" s="429"/>
      <c r="FG375" s="431"/>
      <c r="FH375" s="432"/>
      <c r="FI375" s="432"/>
      <c r="FJ375" s="429"/>
      <c r="FK375" s="430"/>
      <c r="FL375" s="433"/>
      <c r="FM375" s="434"/>
      <c r="FN375" s="435"/>
      <c r="FO375" s="426"/>
      <c r="FP375" s="427"/>
      <c r="FQ375" s="428"/>
      <c r="FR375" s="428"/>
      <c r="FS375" s="429"/>
      <c r="FT375" s="429"/>
      <c r="FU375" s="429"/>
      <c r="FV375" s="430"/>
      <c r="FW375" s="429"/>
      <c r="FX375" s="431"/>
      <c r="FY375" s="432"/>
      <c r="FZ375" s="432"/>
      <c r="GA375" s="429"/>
      <c r="GB375" s="430"/>
      <c r="GC375" s="433"/>
      <c r="GD375" s="434"/>
      <c r="GE375" s="435"/>
      <c r="GF375" s="426"/>
      <c r="GG375" s="427"/>
      <c r="GH375" s="428"/>
      <c r="GI375" s="428"/>
      <c r="GJ375" s="429"/>
      <c r="GK375" s="429"/>
      <c r="GL375" s="429"/>
      <c r="GM375" s="430"/>
      <c r="GN375" s="429"/>
      <c r="GO375" s="431"/>
      <c r="GP375" s="432"/>
      <c r="GQ375" s="432"/>
      <c r="GR375" s="429"/>
      <c r="GS375" s="430"/>
      <c r="GT375" s="433"/>
      <c r="GU375" s="434"/>
      <c r="GV375" s="435"/>
      <c r="GW375" s="426"/>
      <c r="GX375" s="427"/>
      <c r="GY375" s="428"/>
      <c r="GZ375" s="428"/>
      <c r="HA375" s="429"/>
      <c r="HB375" s="429"/>
      <c r="HC375" s="429"/>
      <c r="HD375" s="430"/>
      <c r="HE375" s="429"/>
      <c r="HF375" s="431"/>
      <c r="HG375" s="432"/>
      <c r="HH375" s="432"/>
      <c r="HI375" s="429"/>
      <c r="HJ375" s="430"/>
      <c r="HK375" s="433"/>
      <c r="HL375" s="434"/>
      <c r="HM375" s="435"/>
      <c r="HN375" s="426"/>
      <c r="HO375" s="427"/>
      <c r="HP375" s="428"/>
      <c r="HQ375" s="428"/>
      <c r="HR375" s="429"/>
      <c r="HS375" s="429"/>
      <c r="HT375" s="429"/>
      <c r="HU375" s="430"/>
      <c r="HV375" s="429"/>
      <c r="HW375" s="431"/>
      <c r="HX375" s="432"/>
      <c r="HY375" s="432"/>
      <c r="HZ375" s="429"/>
      <c r="IA375" s="430"/>
      <c r="IB375" s="433"/>
      <c r="IC375" s="434"/>
      <c r="ID375" s="435"/>
      <c r="IE375" s="426"/>
      <c r="IF375" s="427"/>
      <c r="IG375" s="428"/>
      <c r="IH375" s="428"/>
      <c r="II375" s="429"/>
      <c r="IJ375" s="429"/>
      <c r="IK375" s="429"/>
      <c r="IL375" s="430"/>
      <c r="IM375" s="429"/>
      <c r="IN375" s="431"/>
      <c r="IO375" s="432"/>
      <c r="IP375" s="432"/>
      <c r="IQ375" s="429"/>
      <c r="IR375" s="430"/>
      <c r="IS375" s="433"/>
      <c r="IT375" s="434"/>
      <c r="IU375" s="435"/>
      <c r="IV375" s="426"/>
      <c r="IW375" s="427"/>
      <c r="IX375" s="428"/>
      <c r="IY375" s="428"/>
      <c r="IZ375" s="429"/>
      <c r="JA375" s="429"/>
      <c r="JB375" s="429"/>
      <c r="JC375" s="430"/>
      <c r="JD375" s="429"/>
      <c r="JE375" s="431"/>
      <c r="JF375" s="432"/>
      <c r="JG375" s="432"/>
      <c r="JH375" s="429"/>
      <c r="JI375" s="430"/>
      <c r="JJ375" s="433"/>
      <c r="JK375" s="434"/>
      <c r="JL375" s="435"/>
      <c r="JM375" s="426"/>
      <c r="JN375" s="427"/>
      <c r="JO375" s="428"/>
      <c r="JP375" s="428"/>
      <c r="JQ375" s="429"/>
      <c r="JR375" s="429"/>
      <c r="JS375" s="429"/>
      <c r="JT375" s="430"/>
      <c r="JU375" s="429"/>
      <c r="JV375" s="431"/>
      <c r="JW375" s="432"/>
      <c r="JX375" s="432"/>
      <c r="JY375" s="429"/>
      <c r="JZ375" s="430"/>
      <c r="KA375" s="433"/>
      <c r="KB375" s="434"/>
      <c r="KC375" s="435"/>
      <c r="KD375" s="426"/>
      <c r="KE375" s="427"/>
      <c r="KF375" s="428"/>
      <c r="KG375" s="428"/>
      <c r="KH375" s="429"/>
      <c r="KI375" s="429"/>
      <c r="KJ375" s="429"/>
      <c r="KK375" s="430"/>
      <c r="KL375" s="429"/>
      <c r="KM375" s="431"/>
      <c r="KN375" s="432"/>
      <c r="KO375" s="432"/>
      <c r="KP375" s="429"/>
      <c r="KQ375" s="430"/>
      <c r="KR375" s="433"/>
      <c r="KS375" s="434"/>
      <c r="KT375" s="435"/>
      <c r="KU375" s="436"/>
    </row>
    <row r="376" ht="15.75" customHeight="1">
      <c r="A376" s="426"/>
      <c r="B376" s="427"/>
      <c r="C376" s="428"/>
      <c r="D376" s="428"/>
      <c r="E376" s="429"/>
      <c r="F376" s="429"/>
      <c r="G376" s="429"/>
      <c r="H376" s="430"/>
      <c r="I376" s="429"/>
      <c r="J376" s="431"/>
      <c r="K376" s="432"/>
      <c r="L376" s="432"/>
      <c r="M376" s="429"/>
      <c r="N376" s="430"/>
      <c r="O376" s="433"/>
      <c r="P376" s="434"/>
      <c r="Q376" s="435"/>
      <c r="R376" s="426"/>
      <c r="S376" s="427"/>
      <c r="T376" s="428"/>
      <c r="U376" s="428"/>
      <c r="V376" s="429"/>
      <c r="W376" s="429"/>
      <c r="X376" s="429"/>
      <c r="Y376" s="430"/>
      <c r="Z376" s="429"/>
      <c r="AA376" s="431"/>
      <c r="AB376" s="432"/>
      <c r="AC376" s="432"/>
      <c r="AD376" s="429"/>
      <c r="AE376" s="430"/>
      <c r="AF376" s="433"/>
      <c r="AG376" s="434"/>
      <c r="AH376" s="435"/>
      <c r="AI376" s="426"/>
      <c r="AJ376" s="427"/>
      <c r="AK376" s="428"/>
      <c r="AL376" s="428"/>
      <c r="AM376" s="429"/>
      <c r="AN376" s="429"/>
      <c r="AO376" s="429"/>
      <c r="AP376" s="430"/>
      <c r="AQ376" s="429"/>
      <c r="AR376" s="431"/>
      <c r="AS376" s="432"/>
      <c r="AT376" s="432"/>
      <c r="AU376" s="429"/>
      <c r="AV376" s="430"/>
      <c r="AW376" s="433"/>
      <c r="AX376" s="434"/>
      <c r="AY376" s="435"/>
      <c r="AZ376" s="426"/>
      <c r="BA376" s="427"/>
      <c r="BB376" s="428"/>
      <c r="BC376" s="428"/>
      <c r="BD376" s="429"/>
      <c r="BE376" s="429"/>
      <c r="BF376" s="429"/>
      <c r="BG376" s="430"/>
      <c r="BH376" s="429"/>
      <c r="BI376" s="431"/>
      <c r="BJ376" s="432"/>
      <c r="BK376" s="432"/>
      <c r="BL376" s="429"/>
      <c r="BM376" s="430"/>
      <c r="BN376" s="433"/>
      <c r="BO376" s="434"/>
      <c r="BP376" s="435"/>
      <c r="BQ376" s="426"/>
      <c r="BR376" s="427"/>
      <c r="BS376" s="428"/>
      <c r="BT376" s="428"/>
      <c r="BU376" s="429"/>
      <c r="BV376" s="429"/>
      <c r="BW376" s="429"/>
      <c r="BX376" s="430"/>
      <c r="BY376" s="429"/>
      <c r="BZ376" s="431"/>
      <c r="CA376" s="432"/>
      <c r="CB376" s="432"/>
      <c r="CC376" s="429"/>
      <c r="CD376" s="430"/>
      <c r="CE376" s="433"/>
      <c r="CF376" s="434"/>
      <c r="CG376" s="435"/>
      <c r="CH376" s="426"/>
      <c r="CI376" s="427"/>
      <c r="CJ376" s="428"/>
      <c r="CK376" s="428"/>
      <c r="CL376" s="429"/>
      <c r="CM376" s="429"/>
      <c r="CN376" s="429"/>
      <c r="CO376" s="430"/>
      <c r="CP376" s="429"/>
      <c r="CQ376" s="431"/>
      <c r="CR376" s="432"/>
      <c r="CS376" s="432"/>
      <c r="CT376" s="429"/>
      <c r="CU376" s="430"/>
      <c r="CV376" s="433"/>
      <c r="CW376" s="434"/>
      <c r="CX376" s="435"/>
      <c r="CY376" s="426"/>
      <c r="CZ376" s="427"/>
      <c r="DA376" s="428"/>
      <c r="DB376" s="428"/>
      <c r="DC376" s="429"/>
      <c r="DD376" s="429"/>
      <c r="DE376" s="429"/>
      <c r="DF376" s="430"/>
      <c r="DG376" s="429"/>
      <c r="DH376" s="431"/>
      <c r="DI376" s="432"/>
      <c r="DJ376" s="432"/>
      <c r="DK376" s="429"/>
      <c r="DL376" s="430"/>
      <c r="DM376" s="433"/>
      <c r="DN376" s="434"/>
      <c r="DO376" s="435"/>
      <c r="DP376" s="426"/>
      <c r="DQ376" s="427"/>
      <c r="DR376" s="428"/>
      <c r="DS376" s="428"/>
      <c r="DT376" s="429"/>
      <c r="DU376" s="429"/>
      <c r="DV376" s="429"/>
      <c r="DW376" s="430"/>
      <c r="DX376" s="429"/>
      <c r="DY376" s="431"/>
      <c r="DZ376" s="432"/>
      <c r="EA376" s="432"/>
      <c r="EB376" s="429"/>
      <c r="EC376" s="430"/>
      <c r="ED376" s="433"/>
      <c r="EE376" s="434"/>
      <c r="EF376" s="435"/>
      <c r="EG376" s="426"/>
      <c r="EH376" s="427"/>
      <c r="EI376" s="428"/>
      <c r="EJ376" s="428"/>
      <c r="EK376" s="429"/>
      <c r="EL376" s="429"/>
      <c r="EM376" s="429"/>
      <c r="EN376" s="430"/>
      <c r="EO376" s="429"/>
      <c r="EP376" s="431"/>
      <c r="EQ376" s="432"/>
      <c r="ER376" s="432"/>
      <c r="ES376" s="429"/>
      <c r="ET376" s="430"/>
      <c r="EU376" s="433"/>
      <c r="EV376" s="434"/>
      <c r="EW376" s="435"/>
      <c r="EX376" s="426"/>
      <c r="EY376" s="427"/>
      <c r="EZ376" s="428"/>
      <c r="FA376" s="428"/>
      <c r="FB376" s="429"/>
      <c r="FC376" s="429"/>
      <c r="FD376" s="429"/>
      <c r="FE376" s="430"/>
      <c r="FF376" s="429"/>
      <c r="FG376" s="431"/>
      <c r="FH376" s="432"/>
      <c r="FI376" s="432"/>
      <c r="FJ376" s="429"/>
      <c r="FK376" s="430"/>
      <c r="FL376" s="433"/>
      <c r="FM376" s="434"/>
      <c r="FN376" s="435"/>
      <c r="FO376" s="426"/>
      <c r="FP376" s="427"/>
      <c r="FQ376" s="428"/>
      <c r="FR376" s="428"/>
      <c r="FS376" s="429"/>
      <c r="FT376" s="429"/>
      <c r="FU376" s="429"/>
      <c r="FV376" s="430"/>
      <c r="FW376" s="429"/>
      <c r="FX376" s="431"/>
      <c r="FY376" s="432"/>
      <c r="FZ376" s="432"/>
      <c r="GA376" s="429"/>
      <c r="GB376" s="430"/>
      <c r="GC376" s="433"/>
      <c r="GD376" s="434"/>
      <c r="GE376" s="435"/>
      <c r="GF376" s="426"/>
      <c r="GG376" s="427"/>
      <c r="GH376" s="428"/>
      <c r="GI376" s="428"/>
      <c r="GJ376" s="429"/>
      <c r="GK376" s="429"/>
      <c r="GL376" s="429"/>
      <c r="GM376" s="430"/>
      <c r="GN376" s="429"/>
      <c r="GO376" s="431"/>
      <c r="GP376" s="432"/>
      <c r="GQ376" s="432"/>
      <c r="GR376" s="429"/>
      <c r="GS376" s="430"/>
      <c r="GT376" s="433"/>
      <c r="GU376" s="434"/>
      <c r="GV376" s="435"/>
      <c r="GW376" s="426"/>
      <c r="GX376" s="427"/>
      <c r="GY376" s="428"/>
      <c r="GZ376" s="428"/>
      <c r="HA376" s="429"/>
      <c r="HB376" s="429"/>
      <c r="HC376" s="429"/>
      <c r="HD376" s="430"/>
      <c r="HE376" s="429"/>
      <c r="HF376" s="431"/>
      <c r="HG376" s="432"/>
      <c r="HH376" s="432"/>
      <c r="HI376" s="429"/>
      <c r="HJ376" s="430"/>
      <c r="HK376" s="433"/>
      <c r="HL376" s="434"/>
      <c r="HM376" s="435"/>
      <c r="HN376" s="426"/>
      <c r="HO376" s="427"/>
      <c r="HP376" s="428"/>
      <c r="HQ376" s="428"/>
      <c r="HR376" s="429"/>
      <c r="HS376" s="429"/>
      <c r="HT376" s="429"/>
      <c r="HU376" s="430"/>
      <c r="HV376" s="429"/>
      <c r="HW376" s="431"/>
      <c r="HX376" s="432"/>
      <c r="HY376" s="432"/>
      <c r="HZ376" s="429"/>
      <c r="IA376" s="430"/>
      <c r="IB376" s="433"/>
      <c r="IC376" s="434"/>
      <c r="ID376" s="435"/>
      <c r="IE376" s="426"/>
      <c r="IF376" s="427"/>
      <c r="IG376" s="428"/>
      <c r="IH376" s="428"/>
      <c r="II376" s="429"/>
      <c r="IJ376" s="429"/>
      <c r="IK376" s="429"/>
      <c r="IL376" s="430"/>
      <c r="IM376" s="429"/>
      <c r="IN376" s="431"/>
      <c r="IO376" s="432"/>
      <c r="IP376" s="432"/>
      <c r="IQ376" s="429"/>
      <c r="IR376" s="430"/>
      <c r="IS376" s="433"/>
      <c r="IT376" s="434"/>
      <c r="IU376" s="435"/>
      <c r="IV376" s="426"/>
      <c r="IW376" s="427"/>
      <c r="IX376" s="428"/>
      <c r="IY376" s="428"/>
      <c r="IZ376" s="429"/>
      <c r="JA376" s="429"/>
      <c r="JB376" s="429"/>
      <c r="JC376" s="430"/>
      <c r="JD376" s="429"/>
      <c r="JE376" s="431"/>
      <c r="JF376" s="432"/>
      <c r="JG376" s="432"/>
      <c r="JH376" s="429"/>
      <c r="JI376" s="430"/>
      <c r="JJ376" s="433"/>
      <c r="JK376" s="434"/>
      <c r="JL376" s="435"/>
      <c r="JM376" s="426"/>
      <c r="JN376" s="427"/>
      <c r="JO376" s="428"/>
      <c r="JP376" s="428"/>
      <c r="JQ376" s="429"/>
      <c r="JR376" s="429"/>
      <c r="JS376" s="429"/>
      <c r="JT376" s="430"/>
      <c r="JU376" s="429"/>
      <c r="JV376" s="431"/>
      <c r="JW376" s="432"/>
      <c r="JX376" s="432"/>
      <c r="JY376" s="429"/>
      <c r="JZ376" s="430"/>
      <c r="KA376" s="433"/>
      <c r="KB376" s="434"/>
      <c r="KC376" s="435"/>
      <c r="KD376" s="426"/>
      <c r="KE376" s="427"/>
      <c r="KF376" s="428"/>
      <c r="KG376" s="428"/>
      <c r="KH376" s="429"/>
      <c r="KI376" s="429"/>
      <c r="KJ376" s="429"/>
      <c r="KK376" s="430"/>
      <c r="KL376" s="429"/>
      <c r="KM376" s="431"/>
      <c r="KN376" s="432"/>
      <c r="KO376" s="432"/>
      <c r="KP376" s="429"/>
      <c r="KQ376" s="430"/>
      <c r="KR376" s="433"/>
      <c r="KS376" s="434"/>
      <c r="KT376" s="435"/>
      <c r="KU376" s="436"/>
    </row>
    <row r="377" ht="15.75" customHeight="1">
      <c r="A377" s="426"/>
      <c r="B377" s="427"/>
      <c r="C377" s="428"/>
      <c r="D377" s="428"/>
      <c r="E377" s="429"/>
      <c r="F377" s="429"/>
      <c r="G377" s="429"/>
      <c r="H377" s="430"/>
      <c r="I377" s="429"/>
      <c r="J377" s="431"/>
      <c r="K377" s="432"/>
      <c r="L377" s="432"/>
      <c r="M377" s="429"/>
      <c r="N377" s="430"/>
      <c r="O377" s="433"/>
      <c r="P377" s="434"/>
      <c r="Q377" s="435"/>
      <c r="R377" s="426"/>
      <c r="S377" s="427"/>
      <c r="T377" s="428"/>
      <c r="U377" s="428"/>
      <c r="V377" s="429"/>
      <c r="W377" s="429"/>
      <c r="X377" s="429"/>
      <c r="Y377" s="430"/>
      <c r="Z377" s="429"/>
      <c r="AA377" s="431"/>
      <c r="AB377" s="432"/>
      <c r="AC377" s="432"/>
      <c r="AD377" s="429"/>
      <c r="AE377" s="430"/>
      <c r="AF377" s="433"/>
      <c r="AG377" s="434"/>
      <c r="AH377" s="435"/>
      <c r="AI377" s="426"/>
      <c r="AJ377" s="427"/>
      <c r="AK377" s="428"/>
      <c r="AL377" s="428"/>
      <c r="AM377" s="429"/>
      <c r="AN377" s="429"/>
      <c r="AO377" s="429"/>
      <c r="AP377" s="430"/>
      <c r="AQ377" s="429"/>
      <c r="AR377" s="431"/>
      <c r="AS377" s="432"/>
      <c r="AT377" s="432"/>
      <c r="AU377" s="429"/>
      <c r="AV377" s="430"/>
      <c r="AW377" s="433"/>
      <c r="AX377" s="434"/>
      <c r="AY377" s="435"/>
      <c r="AZ377" s="426"/>
      <c r="BA377" s="427"/>
      <c r="BB377" s="428"/>
      <c r="BC377" s="428"/>
      <c r="BD377" s="429"/>
      <c r="BE377" s="429"/>
      <c r="BF377" s="429"/>
      <c r="BG377" s="430"/>
      <c r="BH377" s="429"/>
      <c r="BI377" s="431"/>
      <c r="BJ377" s="432"/>
      <c r="BK377" s="432"/>
      <c r="BL377" s="429"/>
      <c r="BM377" s="430"/>
      <c r="BN377" s="433"/>
      <c r="BO377" s="434"/>
      <c r="BP377" s="435"/>
      <c r="BQ377" s="426"/>
      <c r="BR377" s="427"/>
      <c r="BS377" s="428"/>
      <c r="BT377" s="428"/>
      <c r="BU377" s="429"/>
      <c r="BV377" s="429"/>
      <c r="BW377" s="429"/>
      <c r="BX377" s="430"/>
      <c r="BY377" s="429"/>
      <c r="BZ377" s="431"/>
      <c r="CA377" s="432"/>
      <c r="CB377" s="432"/>
      <c r="CC377" s="429"/>
      <c r="CD377" s="430"/>
      <c r="CE377" s="433"/>
      <c r="CF377" s="434"/>
      <c r="CG377" s="435"/>
      <c r="CH377" s="426"/>
      <c r="CI377" s="427"/>
      <c r="CJ377" s="428"/>
      <c r="CK377" s="428"/>
      <c r="CL377" s="429"/>
      <c r="CM377" s="429"/>
      <c r="CN377" s="429"/>
      <c r="CO377" s="430"/>
      <c r="CP377" s="429"/>
      <c r="CQ377" s="431"/>
      <c r="CR377" s="432"/>
      <c r="CS377" s="432"/>
      <c r="CT377" s="429"/>
      <c r="CU377" s="430"/>
      <c r="CV377" s="433"/>
      <c r="CW377" s="434"/>
      <c r="CX377" s="435"/>
      <c r="CY377" s="426"/>
      <c r="CZ377" s="427"/>
      <c r="DA377" s="428"/>
      <c r="DB377" s="428"/>
      <c r="DC377" s="429"/>
      <c r="DD377" s="429"/>
      <c r="DE377" s="429"/>
      <c r="DF377" s="430"/>
      <c r="DG377" s="429"/>
      <c r="DH377" s="431"/>
      <c r="DI377" s="432"/>
      <c r="DJ377" s="432"/>
      <c r="DK377" s="429"/>
      <c r="DL377" s="430"/>
      <c r="DM377" s="433"/>
      <c r="DN377" s="434"/>
      <c r="DO377" s="435"/>
      <c r="DP377" s="426"/>
      <c r="DQ377" s="427"/>
      <c r="DR377" s="428"/>
      <c r="DS377" s="428"/>
      <c r="DT377" s="429"/>
      <c r="DU377" s="429"/>
      <c r="DV377" s="429"/>
      <c r="DW377" s="430"/>
      <c r="DX377" s="429"/>
      <c r="DY377" s="431"/>
      <c r="DZ377" s="432"/>
      <c r="EA377" s="432"/>
      <c r="EB377" s="429"/>
      <c r="EC377" s="430"/>
      <c r="ED377" s="433"/>
      <c r="EE377" s="434"/>
      <c r="EF377" s="435"/>
      <c r="EG377" s="426"/>
      <c r="EH377" s="427"/>
      <c r="EI377" s="428"/>
      <c r="EJ377" s="428"/>
      <c r="EK377" s="429"/>
      <c r="EL377" s="429"/>
      <c r="EM377" s="429"/>
      <c r="EN377" s="430"/>
      <c r="EO377" s="429"/>
      <c r="EP377" s="431"/>
      <c r="EQ377" s="432"/>
      <c r="ER377" s="432"/>
      <c r="ES377" s="429"/>
      <c r="ET377" s="430"/>
      <c r="EU377" s="433"/>
      <c r="EV377" s="434"/>
      <c r="EW377" s="435"/>
      <c r="EX377" s="426"/>
      <c r="EY377" s="427"/>
      <c r="EZ377" s="428"/>
      <c r="FA377" s="428"/>
      <c r="FB377" s="429"/>
      <c r="FC377" s="429"/>
      <c r="FD377" s="429"/>
      <c r="FE377" s="430"/>
      <c r="FF377" s="429"/>
      <c r="FG377" s="431"/>
      <c r="FH377" s="432"/>
      <c r="FI377" s="432"/>
      <c r="FJ377" s="429"/>
      <c r="FK377" s="430"/>
      <c r="FL377" s="433"/>
      <c r="FM377" s="434"/>
      <c r="FN377" s="435"/>
      <c r="FO377" s="426"/>
      <c r="FP377" s="427"/>
      <c r="FQ377" s="428"/>
      <c r="FR377" s="428"/>
      <c r="FS377" s="429"/>
      <c r="FT377" s="429"/>
      <c r="FU377" s="429"/>
      <c r="FV377" s="430"/>
      <c r="FW377" s="429"/>
      <c r="FX377" s="431"/>
      <c r="FY377" s="432"/>
      <c r="FZ377" s="432"/>
      <c r="GA377" s="429"/>
      <c r="GB377" s="430"/>
      <c r="GC377" s="433"/>
      <c r="GD377" s="434"/>
      <c r="GE377" s="435"/>
      <c r="GF377" s="426"/>
      <c r="GG377" s="427"/>
      <c r="GH377" s="428"/>
      <c r="GI377" s="428"/>
      <c r="GJ377" s="429"/>
      <c r="GK377" s="429"/>
      <c r="GL377" s="429"/>
      <c r="GM377" s="430"/>
      <c r="GN377" s="429"/>
      <c r="GO377" s="431"/>
      <c r="GP377" s="432"/>
      <c r="GQ377" s="432"/>
      <c r="GR377" s="429"/>
      <c r="GS377" s="430"/>
      <c r="GT377" s="433"/>
      <c r="GU377" s="434"/>
      <c r="GV377" s="435"/>
      <c r="GW377" s="426"/>
      <c r="GX377" s="427"/>
      <c r="GY377" s="428"/>
      <c r="GZ377" s="428"/>
      <c r="HA377" s="429"/>
      <c r="HB377" s="429"/>
      <c r="HC377" s="429"/>
      <c r="HD377" s="430"/>
      <c r="HE377" s="429"/>
      <c r="HF377" s="431"/>
      <c r="HG377" s="432"/>
      <c r="HH377" s="432"/>
      <c r="HI377" s="429"/>
      <c r="HJ377" s="430"/>
      <c r="HK377" s="433"/>
      <c r="HL377" s="434"/>
      <c r="HM377" s="435"/>
      <c r="HN377" s="426"/>
      <c r="HO377" s="427"/>
      <c r="HP377" s="428"/>
      <c r="HQ377" s="428"/>
      <c r="HR377" s="429"/>
      <c r="HS377" s="429"/>
      <c r="HT377" s="429"/>
      <c r="HU377" s="430"/>
      <c r="HV377" s="429"/>
      <c r="HW377" s="431"/>
      <c r="HX377" s="432"/>
      <c r="HY377" s="432"/>
      <c r="HZ377" s="429"/>
      <c r="IA377" s="430"/>
      <c r="IB377" s="433"/>
      <c r="IC377" s="434"/>
      <c r="ID377" s="435"/>
      <c r="IE377" s="426"/>
      <c r="IF377" s="427"/>
      <c r="IG377" s="428"/>
      <c r="IH377" s="428"/>
      <c r="II377" s="429"/>
      <c r="IJ377" s="429"/>
      <c r="IK377" s="429"/>
      <c r="IL377" s="430"/>
      <c r="IM377" s="429"/>
      <c r="IN377" s="431"/>
      <c r="IO377" s="432"/>
      <c r="IP377" s="432"/>
      <c r="IQ377" s="429"/>
      <c r="IR377" s="430"/>
      <c r="IS377" s="433"/>
      <c r="IT377" s="434"/>
      <c r="IU377" s="435"/>
      <c r="IV377" s="426"/>
      <c r="IW377" s="427"/>
      <c r="IX377" s="428"/>
      <c r="IY377" s="428"/>
      <c r="IZ377" s="429"/>
      <c r="JA377" s="429"/>
      <c r="JB377" s="429"/>
      <c r="JC377" s="430"/>
      <c r="JD377" s="429"/>
      <c r="JE377" s="431"/>
      <c r="JF377" s="432"/>
      <c r="JG377" s="432"/>
      <c r="JH377" s="429"/>
      <c r="JI377" s="430"/>
      <c r="JJ377" s="433"/>
      <c r="JK377" s="434"/>
      <c r="JL377" s="435"/>
      <c r="JM377" s="426"/>
      <c r="JN377" s="427"/>
      <c r="JO377" s="428"/>
      <c r="JP377" s="428"/>
      <c r="JQ377" s="429"/>
      <c r="JR377" s="429"/>
      <c r="JS377" s="429"/>
      <c r="JT377" s="430"/>
      <c r="JU377" s="429"/>
      <c r="JV377" s="431"/>
      <c r="JW377" s="432"/>
      <c r="JX377" s="432"/>
      <c r="JY377" s="429"/>
      <c r="JZ377" s="430"/>
      <c r="KA377" s="433"/>
      <c r="KB377" s="434"/>
      <c r="KC377" s="435"/>
      <c r="KD377" s="426"/>
      <c r="KE377" s="427"/>
      <c r="KF377" s="428"/>
      <c r="KG377" s="428"/>
      <c r="KH377" s="429"/>
      <c r="KI377" s="429"/>
      <c r="KJ377" s="429"/>
      <c r="KK377" s="430"/>
      <c r="KL377" s="429"/>
      <c r="KM377" s="431"/>
      <c r="KN377" s="432"/>
      <c r="KO377" s="432"/>
      <c r="KP377" s="429"/>
      <c r="KQ377" s="430"/>
      <c r="KR377" s="433"/>
      <c r="KS377" s="434"/>
      <c r="KT377" s="435"/>
      <c r="KU377" s="436"/>
    </row>
    <row r="378" ht="15.75" hidden="1" customHeight="1">
      <c r="A378" s="438"/>
      <c r="B378" s="439"/>
      <c r="C378" s="440"/>
      <c r="D378" s="440"/>
      <c r="E378" s="440"/>
      <c r="F378" s="440"/>
      <c r="G378" s="440"/>
      <c r="H378" s="440"/>
      <c r="I378" s="440"/>
      <c r="J378" s="440"/>
      <c r="K378" s="440"/>
      <c r="L378" s="440"/>
      <c r="M378" s="440"/>
      <c r="N378" s="440"/>
      <c r="O378" s="440"/>
      <c r="P378" s="452"/>
      <c r="Q378" s="424"/>
      <c r="R378" s="438"/>
      <c r="S378" s="439"/>
      <c r="T378" s="440"/>
      <c r="U378" s="440"/>
      <c r="V378" s="440"/>
      <c r="W378" s="440"/>
      <c r="X378" s="440"/>
      <c r="Y378" s="440"/>
      <c r="Z378" s="440"/>
      <c r="AA378" s="440"/>
      <c r="AB378" s="440"/>
      <c r="AC378" s="440"/>
      <c r="AD378" s="440"/>
      <c r="AE378" s="440"/>
      <c r="AF378" s="440"/>
      <c r="AG378" s="452"/>
      <c r="AH378" s="424"/>
      <c r="AI378" s="438"/>
      <c r="AJ378" s="439"/>
      <c r="AK378" s="440"/>
      <c r="AL378" s="440"/>
      <c r="AM378" s="440"/>
      <c r="AN378" s="440"/>
      <c r="AO378" s="440"/>
      <c r="AP378" s="440"/>
      <c r="AQ378" s="440"/>
      <c r="AR378" s="440"/>
      <c r="AS378" s="440"/>
      <c r="AT378" s="440"/>
      <c r="AU378" s="440"/>
      <c r="AV378" s="440"/>
      <c r="AW378" s="440"/>
      <c r="AX378" s="452"/>
      <c r="AY378" s="424"/>
      <c r="AZ378" s="438"/>
      <c r="BA378" s="439"/>
      <c r="BB378" s="440"/>
      <c r="BC378" s="440"/>
      <c r="BD378" s="440"/>
      <c r="BE378" s="440"/>
      <c r="BF378" s="440"/>
      <c r="BG378" s="440"/>
      <c r="BH378" s="440"/>
      <c r="BI378" s="440"/>
      <c r="BJ378" s="440"/>
      <c r="BK378" s="440"/>
      <c r="BL378" s="440"/>
      <c r="BM378" s="440"/>
      <c r="BN378" s="440"/>
      <c r="BO378" s="452"/>
      <c r="BP378" s="424"/>
      <c r="BQ378" s="438"/>
      <c r="BR378" s="439"/>
      <c r="BS378" s="440"/>
      <c r="BT378" s="440"/>
      <c r="BU378" s="440"/>
      <c r="BV378" s="440"/>
      <c r="BW378" s="440"/>
      <c r="BX378" s="440"/>
      <c r="BY378" s="440"/>
      <c r="BZ378" s="440"/>
      <c r="CA378" s="440"/>
      <c r="CB378" s="440"/>
      <c r="CC378" s="440"/>
      <c r="CD378" s="440"/>
      <c r="CE378" s="440"/>
      <c r="CF378" s="452"/>
      <c r="CG378" s="424"/>
      <c r="CH378" s="438"/>
      <c r="CI378" s="439"/>
      <c r="CJ378" s="440"/>
      <c r="CK378" s="440"/>
      <c r="CL378" s="440"/>
      <c r="CM378" s="440"/>
      <c r="CN378" s="440"/>
      <c r="CO378" s="440"/>
      <c r="CP378" s="440"/>
      <c r="CQ378" s="440"/>
      <c r="CR378" s="440"/>
      <c r="CS378" s="440"/>
      <c r="CT378" s="440"/>
      <c r="CU378" s="440"/>
      <c r="CV378" s="440"/>
      <c r="CW378" s="452"/>
      <c r="CX378" s="424"/>
      <c r="CY378" s="438"/>
      <c r="CZ378" s="439"/>
      <c r="DA378" s="440"/>
      <c r="DB378" s="440"/>
      <c r="DC378" s="440"/>
      <c r="DD378" s="440"/>
      <c r="DE378" s="440"/>
      <c r="DF378" s="440"/>
      <c r="DG378" s="440"/>
      <c r="DH378" s="440"/>
      <c r="DI378" s="440"/>
      <c r="DJ378" s="440"/>
      <c r="DK378" s="440"/>
      <c r="DL378" s="440"/>
      <c r="DM378" s="440"/>
      <c r="DN378" s="452"/>
      <c r="DO378" s="424"/>
      <c r="DP378" s="438"/>
      <c r="DQ378" s="439"/>
      <c r="DR378" s="440"/>
      <c r="DS378" s="440"/>
      <c r="DT378" s="440"/>
      <c r="DU378" s="440"/>
      <c r="DV378" s="440"/>
      <c r="DW378" s="440"/>
      <c r="DX378" s="440"/>
      <c r="DY378" s="440"/>
      <c r="DZ378" s="440"/>
      <c r="EA378" s="440"/>
      <c r="EB378" s="440"/>
      <c r="EC378" s="440"/>
      <c r="ED378" s="440"/>
      <c r="EE378" s="452"/>
      <c r="EF378" s="424"/>
      <c r="EG378" s="438"/>
      <c r="EH378" s="439"/>
      <c r="EI378" s="440"/>
      <c r="EJ378" s="440"/>
      <c r="EK378" s="440"/>
      <c r="EL378" s="440"/>
      <c r="EM378" s="440"/>
      <c r="EN378" s="440"/>
      <c r="EO378" s="440"/>
      <c r="EP378" s="440"/>
      <c r="EQ378" s="440"/>
      <c r="ER378" s="440"/>
      <c r="ES378" s="440"/>
      <c r="ET378" s="440"/>
      <c r="EU378" s="440"/>
      <c r="EV378" s="452"/>
      <c r="EW378" s="424"/>
      <c r="EX378" s="438"/>
      <c r="EY378" s="439"/>
      <c r="EZ378" s="440"/>
      <c r="FA378" s="440"/>
      <c r="FB378" s="440"/>
      <c r="FC378" s="440"/>
      <c r="FD378" s="440"/>
      <c r="FE378" s="440"/>
      <c r="FF378" s="440"/>
      <c r="FG378" s="440"/>
      <c r="FH378" s="440"/>
      <c r="FI378" s="440"/>
      <c r="FJ378" s="440"/>
      <c r="FK378" s="440"/>
      <c r="FL378" s="440"/>
      <c r="FM378" s="452"/>
      <c r="FN378" s="424"/>
      <c r="FO378" s="438"/>
      <c r="FP378" s="439"/>
      <c r="FQ378" s="440"/>
      <c r="FR378" s="440"/>
      <c r="FS378" s="440"/>
      <c r="FT378" s="440"/>
      <c r="FU378" s="440"/>
      <c r="FV378" s="440"/>
      <c r="FW378" s="440"/>
      <c r="FX378" s="440"/>
      <c r="FY378" s="440"/>
      <c r="FZ378" s="440"/>
      <c r="GA378" s="440"/>
      <c r="GB378" s="440"/>
      <c r="GC378" s="440"/>
      <c r="GD378" s="452"/>
      <c r="GE378" s="424"/>
      <c r="GF378" s="438"/>
      <c r="GG378" s="439"/>
      <c r="GH378" s="440"/>
      <c r="GI378" s="440"/>
      <c r="GJ378" s="440"/>
      <c r="GK378" s="440"/>
      <c r="GL378" s="440"/>
      <c r="GM378" s="440"/>
      <c r="GN378" s="440"/>
      <c r="GO378" s="440"/>
      <c r="GP378" s="440"/>
      <c r="GQ378" s="440"/>
      <c r="GR378" s="440"/>
      <c r="GS378" s="440"/>
      <c r="GT378" s="440"/>
      <c r="GU378" s="452"/>
      <c r="GV378" s="424"/>
      <c r="GW378" s="438"/>
      <c r="GX378" s="439"/>
      <c r="GY378" s="440"/>
      <c r="GZ378" s="440"/>
      <c r="HA378" s="440"/>
      <c r="HB378" s="440"/>
      <c r="HC378" s="440"/>
      <c r="HD378" s="440"/>
      <c r="HE378" s="440"/>
      <c r="HF378" s="440"/>
      <c r="HG378" s="440"/>
      <c r="HH378" s="440"/>
      <c r="HI378" s="440"/>
      <c r="HJ378" s="440"/>
      <c r="HK378" s="440"/>
      <c r="HL378" s="452"/>
      <c r="HM378" s="424"/>
      <c r="HN378" s="438"/>
      <c r="HO378" s="439"/>
      <c r="HP378" s="440"/>
      <c r="HQ378" s="440"/>
      <c r="HR378" s="440"/>
      <c r="HS378" s="440"/>
      <c r="HT378" s="440"/>
      <c r="HU378" s="440"/>
      <c r="HV378" s="440"/>
      <c r="HW378" s="440"/>
      <c r="HX378" s="440"/>
      <c r="HY378" s="440"/>
      <c r="HZ378" s="440"/>
      <c r="IA378" s="440"/>
      <c r="IB378" s="440"/>
      <c r="IC378" s="452"/>
      <c r="ID378" s="424"/>
      <c r="IE378" s="438"/>
      <c r="IF378" s="439"/>
      <c r="IG378" s="440"/>
      <c r="IH378" s="440"/>
      <c r="II378" s="440"/>
      <c r="IJ378" s="440"/>
      <c r="IK378" s="440"/>
      <c r="IL378" s="440"/>
      <c r="IM378" s="440"/>
      <c r="IN378" s="440"/>
      <c r="IO378" s="440"/>
      <c r="IP378" s="440"/>
      <c r="IQ378" s="440"/>
      <c r="IR378" s="440"/>
      <c r="IS378" s="440"/>
      <c r="IT378" s="452"/>
      <c r="IU378" s="424"/>
      <c r="IV378" s="438"/>
      <c r="IW378" s="439"/>
      <c r="IX378" s="440"/>
      <c r="IY378" s="440"/>
      <c r="IZ378" s="440"/>
      <c r="JA378" s="440"/>
      <c r="JB378" s="440"/>
      <c r="JC378" s="440"/>
      <c r="JD378" s="440"/>
      <c r="JE378" s="440"/>
      <c r="JF378" s="440"/>
      <c r="JG378" s="440"/>
      <c r="JH378" s="440"/>
      <c r="JI378" s="440"/>
      <c r="JJ378" s="440"/>
      <c r="JK378" s="452"/>
      <c r="JL378" s="424"/>
      <c r="JM378" s="438"/>
      <c r="JN378" s="439"/>
      <c r="JO378" s="440"/>
      <c r="JP378" s="440"/>
      <c r="JQ378" s="440"/>
      <c r="JR378" s="440"/>
      <c r="JS378" s="440"/>
      <c r="JT378" s="440"/>
      <c r="JU378" s="440"/>
      <c r="JV378" s="440"/>
      <c r="JW378" s="440"/>
      <c r="JX378" s="440"/>
      <c r="JY378" s="440"/>
      <c r="JZ378" s="440"/>
      <c r="KA378" s="440"/>
      <c r="KB378" s="452"/>
      <c r="KC378" s="424"/>
      <c r="KD378" s="438"/>
      <c r="KE378" s="439"/>
      <c r="KF378" s="440"/>
      <c r="KG378" s="440"/>
      <c r="KH378" s="440"/>
      <c r="KI378" s="440"/>
      <c r="KJ378" s="440"/>
      <c r="KK378" s="440"/>
      <c r="KL378" s="440"/>
      <c r="KM378" s="440"/>
      <c r="KN378" s="440"/>
      <c r="KO378" s="440"/>
      <c r="KP378" s="440"/>
      <c r="KQ378" s="440"/>
      <c r="KR378" s="440"/>
      <c r="KS378" s="452"/>
      <c r="KT378" s="424"/>
      <c r="KU378" s="425"/>
    </row>
    <row r="379" ht="15.75" hidden="1" customHeight="1">
      <c r="A379" s="426"/>
      <c r="B379" s="427"/>
      <c r="C379" s="428"/>
      <c r="D379" s="428"/>
      <c r="E379" s="429"/>
      <c r="F379" s="429"/>
      <c r="G379" s="429"/>
      <c r="H379" s="430"/>
      <c r="I379" s="429"/>
      <c r="J379" s="429"/>
      <c r="K379" s="429"/>
      <c r="L379" s="429"/>
      <c r="M379" s="429"/>
      <c r="N379" s="430"/>
      <c r="O379" s="433"/>
      <c r="P379" s="434"/>
      <c r="Q379" s="435"/>
      <c r="R379" s="426"/>
      <c r="S379" s="427"/>
      <c r="T379" s="428"/>
      <c r="U379" s="428"/>
      <c r="V379" s="429"/>
      <c r="W379" s="429"/>
      <c r="X379" s="429"/>
      <c r="Y379" s="430"/>
      <c r="Z379" s="429"/>
      <c r="AA379" s="429"/>
      <c r="AB379" s="429"/>
      <c r="AC379" s="429"/>
      <c r="AD379" s="429"/>
      <c r="AE379" s="430"/>
      <c r="AF379" s="433"/>
      <c r="AG379" s="434"/>
      <c r="AH379" s="435"/>
      <c r="AI379" s="426"/>
      <c r="AJ379" s="427"/>
      <c r="AK379" s="428"/>
      <c r="AL379" s="428"/>
      <c r="AM379" s="429"/>
      <c r="AN379" s="429"/>
      <c r="AO379" s="429"/>
      <c r="AP379" s="430"/>
      <c r="AQ379" s="429"/>
      <c r="AR379" s="429"/>
      <c r="AS379" s="429"/>
      <c r="AT379" s="429"/>
      <c r="AU379" s="429"/>
      <c r="AV379" s="430"/>
      <c r="AW379" s="433"/>
      <c r="AX379" s="434"/>
      <c r="AY379" s="435"/>
      <c r="AZ379" s="426"/>
      <c r="BA379" s="427"/>
      <c r="BB379" s="428"/>
      <c r="BC379" s="428"/>
      <c r="BD379" s="429"/>
      <c r="BE379" s="429"/>
      <c r="BF379" s="429"/>
      <c r="BG379" s="430"/>
      <c r="BH379" s="429"/>
      <c r="BI379" s="429"/>
      <c r="BJ379" s="429"/>
      <c r="BK379" s="429"/>
      <c r="BL379" s="429"/>
      <c r="BM379" s="430"/>
      <c r="BN379" s="433"/>
      <c r="BO379" s="434"/>
      <c r="BP379" s="435"/>
      <c r="BQ379" s="426"/>
      <c r="BR379" s="427"/>
      <c r="BS379" s="428"/>
      <c r="BT379" s="428"/>
      <c r="BU379" s="429"/>
      <c r="BV379" s="429"/>
      <c r="BW379" s="429"/>
      <c r="BX379" s="430"/>
      <c r="BY379" s="429"/>
      <c r="BZ379" s="429"/>
      <c r="CA379" s="429"/>
      <c r="CB379" s="429"/>
      <c r="CC379" s="429"/>
      <c r="CD379" s="430"/>
      <c r="CE379" s="433"/>
      <c r="CF379" s="434"/>
      <c r="CG379" s="435"/>
      <c r="CH379" s="426"/>
      <c r="CI379" s="427"/>
      <c r="CJ379" s="428"/>
      <c r="CK379" s="428"/>
      <c r="CL379" s="429"/>
      <c r="CM379" s="429"/>
      <c r="CN379" s="429"/>
      <c r="CO379" s="430"/>
      <c r="CP379" s="429"/>
      <c r="CQ379" s="429"/>
      <c r="CR379" s="429"/>
      <c r="CS379" s="429"/>
      <c r="CT379" s="429"/>
      <c r="CU379" s="430"/>
      <c r="CV379" s="433"/>
      <c r="CW379" s="434"/>
      <c r="CX379" s="435"/>
      <c r="CY379" s="426"/>
      <c r="CZ379" s="427"/>
      <c r="DA379" s="428"/>
      <c r="DB379" s="428"/>
      <c r="DC379" s="429"/>
      <c r="DD379" s="429"/>
      <c r="DE379" s="429"/>
      <c r="DF379" s="430"/>
      <c r="DG379" s="429"/>
      <c r="DH379" s="429"/>
      <c r="DI379" s="429"/>
      <c r="DJ379" s="429"/>
      <c r="DK379" s="429"/>
      <c r="DL379" s="430"/>
      <c r="DM379" s="433"/>
      <c r="DN379" s="434"/>
      <c r="DO379" s="435"/>
      <c r="DP379" s="426"/>
      <c r="DQ379" s="427"/>
      <c r="DR379" s="428"/>
      <c r="DS379" s="428"/>
      <c r="DT379" s="429"/>
      <c r="DU379" s="429"/>
      <c r="DV379" s="429"/>
      <c r="DW379" s="430"/>
      <c r="DX379" s="429"/>
      <c r="DY379" s="429"/>
      <c r="DZ379" s="429"/>
      <c r="EA379" s="429"/>
      <c r="EB379" s="429"/>
      <c r="EC379" s="430"/>
      <c r="ED379" s="433"/>
      <c r="EE379" s="434"/>
      <c r="EF379" s="435"/>
      <c r="EG379" s="426"/>
      <c r="EH379" s="427"/>
      <c r="EI379" s="428"/>
      <c r="EJ379" s="428"/>
      <c r="EK379" s="429"/>
      <c r="EL379" s="429"/>
      <c r="EM379" s="429"/>
      <c r="EN379" s="430"/>
      <c r="EO379" s="429"/>
      <c r="EP379" s="429"/>
      <c r="EQ379" s="429"/>
      <c r="ER379" s="429"/>
      <c r="ES379" s="429"/>
      <c r="ET379" s="430"/>
      <c r="EU379" s="433"/>
      <c r="EV379" s="434"/>
      <c r="EW379" s="435"/>
      <c r="EX379" s="426"/>
      <c r="EY379" s="427"/>
      <c r="EZ379" s="428"/>
      <c r="FA379" s="428"/>
      <c r="FB379" s="429"/>
      <c r="FC379" s="429"/>
      <c r="FD379" s="429"/>
      <c r="FE379" s="430"/>
      <c r="FF379" s="429"/>
      <c r="FG379" s="429"/>
      <c r="FH379" s="429"/>
      <c r="FI379" s="429"/>
      <c r="FJ379" s="429"/>
      <c r="FK379" s="430"/>
      <c r="FL379" s="433"/>
      <c r="FM379" s="434"/>
      <c r="FN379" s="435"/>
      <c r="FO379" s="426"/>
      <c r="FP379" s="427"/>
      <c r="FQ379" s="428"/>
      <c r="FR379" s="428"/>
      <c r="FS379" s="429"/>
      <c r="FT379" s="429"/>
      <c r="FU379" s="429"/>
      <c r="FV379" s="430"/>
      <c r="FW379" s="429"/>
      <c r="FX379" s="429"/>
      <c r="FY379" s="429"/>
      <c r="FZ379" s="429"/>
      <c r="GA379" s="429"/>
      <c r="GB379" s="430"/>
      <c r="GC379" s="433"/>
      <c r="GD379" s="434"/>
      <c r="GE379" s="435"/>
      <c r="GF379" s="426"/>
      <c r="GG379" s="427"/>
      <c r="GH379" s="428"/>
      <c r="GI379" s="428"/>
      <c r="GJ379" s="429"/>
      <c r="GK379" s="429"/>
      <c r="GL379" s="429"/>
      <c r="GM379" s="430"/>
      <c r="GN379" s="429"/>
      <c r="GO379" s="429"/>
      <c r="GP379" s="429"/>
      <c r="GQ379" s="429"/>
      <c r="GR379" s="429"/>
      <c r="GS379" s="430"/>
      <c r="GT379" s="433"/>
      <c r="GU379" s="434"/>
      <c r="GV379" s="435"/>
      <c r="GW379" s="426"/>
      <c r="GX379" s="427"/>
      <c r="GY379" s="428"/>
      <c r="GZ379" s="428"/>
      <c r="HA379" s="429"/>
      <c r="HB379" s="429"/>
      <c r="HC379" s="429"/>
      <c r="HD379" s="430"/>
      <c r="HE379" s="429"/>
      <c r="HF379" s="429"/>
      <c r="HG379" s="429"/>
      <c r="HH379" s="429"/>
      <c r="HI379" s="429"/>
      <c r="HJ379" s="430"/>
      <c r="HK379" s="433"/>
      <c r="HL379" s="434"/>
      <c r="HM379" s="435"/>
      <c r="HN379" s="426"/>
      <c r="HO379" s="427"/>
      <c r="HP379" s="428"/>
      <c r="HQ379" s="428"/>
      <c r="HR379" s="429"/>
      <c r="HS379" s="429"/>
      <c r="HT379" s="429"/>
      <c r="HU379" s="430"/>
      <c r="HV379" s="429"/>
      <c r="HW379" s="429"/>
      <c r="HX379" s="429"/>
      <c r="HY379" s="429"/>
      <c r="HZ379" s="429"/>
      <c r="IA379" s="430"/>
      <c r="IB379" s="433"/>
      <c r="IC379" s="434"/>
      <c r="ID379" s="435"/>
      <c r="IE379" s="426"/>
      <c r="IF379" s="427"/>
      <c r="IG379" s="428"/>
      <c r="IH379" s="428"/>
      <c r="II379" s="429"/>
      <c r="IJ379" s="429"/>
      <c r="IK379" s="429"/>
      <c r="IL379" s="430"/>
      <c r="IM379" s="429"/>
      <c r="IN379" s="429"/>
      <c r="IO379" s="429"/>
      <c r="IP379" s="429"/>
      <c r="IQ379" s="429"/>
      <c r="IR379" s="430"/>
      <c r="IS379" s="433"/>
      <c r="IT379" s="434"/>
      <c r="IU379" s="435"/>
      <c r="IV379" s="426"/>
      <c r="IW379" s="427"/>
      <c r="IX379" s="428"/>
      <c r="IY379" s="428"/>
      <c r="IZ379" s="429"/>
      <c r="JA379" s="429"/>
      <c r="JB379" s="429"/>
      <c r="JC379" s="430"/>
      <c r="JD379" s="429"/>
      <c r="JE379" s="429"/>
      <c r="JF379" s="429"/>
      <c r="JG379" s="429"/>
      <c r="JH379" s="429"/>
      <c r="JI379" s="430"/>
      <c r="JJ379" s="433"/>
      <c r="JK379" s="434"/>
      <c r="JL379" s="435"/>
      <c r="JM379" s="426"/>
      <c r="JN379" s="427"/>
      <c r="JO379" s="428"/>
      <c r="JP379" s="428"/>
      <c r="JQ379" s="429"/>
      <c r="JR379" s="429"/>
      <c r="JS379" s="429"/>
      <c r="JT379" s="430"/>
      <c r="JU379" s="429"/>
      <c r="JV379" s="429"/>
      <c r="JW379" s="429"/>
      <c r="JX379" s="429"/>
      <c r="JY379" s="429"/>
      <c r="JZ379" s="430"/>
      <c r="KA379" s="433"/>
      <c r="KB379" s="434"/>
      <c r="KC379" s="435"/>
      <c r="KD379" s="426"/>
      <c r="KE379" s="427"/>
      <c r="KF379" s="428"/>
      <c r="KG379" s="428"/>
      <c r="KH379" s="429"/>
      <c r="KI379" s="429"/>
      <c r="KJ379" s="429"/>
      <c r="KK379" s="430"/>
      <c r="KL379" s="429"/>
      <c r="KM379" s="429"/>
      <c r="KN379" s="429"/>
      <c r="KO379" s="429"/>
      <c r="KP379" s="429"/>
      <c r="KQ379" s="430"/>
      <c r="KR379" s="433"/>
      <c r="KS379" s="434"/>
      <c r="KT379" s="435"/>
      <c r="KU379" s="436"/>
    </row>
    <row r="380" ht="15.75" hidden="1" customHeight="1">
      <c r="A380" s="426"/>
      <c r="B380" s="427"/>
      <c r="C380" s="428"/>
      <c r="D380" s="428"/>
      <c r="E380" s="429"/>
      <c r="F380" s="429"/>
      <c r="G380" s="429"/>
      <c r="H380" s="430"/>
      <c r="I380" s="429"/>
      <c r="J380" s="429"/>
      <c r="K380" s="429"/>
      <c r="L380" s="429"/>
      <c r="M380" s="429"/>
      <c r="N380" s="430"/>
      <c r="O380" s="433"/>
      <c r="P380" s="434"/>
      <c r="Q380" s="435"/>
      <c r="R380" s="426"/>
      <c r="S380" s="427"/>
      <c r="T380" s="428"/>
      <c r="U380" s="428"/>
      <c r="V380" s="429"/>
      <c r="W380" s="429"/>
      <c r="X380" s="429"/>
      <c r="Y380" s="430"/>
      <c r="Z380" s="429"/>
      <c r="AA380" s="429"/>
      <c r="AB380" s="429"/>
      <c r="AC380" s="429"/>
      <c r="AD380" s="429"/>
      <c r="AE380" s="430"/>
      <c r="AF380" s="433"/>
      <c r="AG380" s="434"/>
      <c r="AH380" s="435"/>
      <c r="AI380" s="426"/>
      <c r="AJ380" s="427"/>
      <c r="AK380" s="428"/>
      <c r="AL380" s="428"/>
      <c r="AM380" s="429"/>
      <c r="AN380" s="429"/>
      <c r="AO380" s="429"/>
      <c r="AP380" s="430"/>
      <c r="AQ380" s="429"/>
      <c r="AR380" s="429"/>
      <c r="AS380" s="429"/>
      <c r="AT380" s="429"/>
      <c r="AU380" s="429"/>
      <c r="AV380" s="430"/>
      <c r="AW380" s="433"/>
      <c r="AX380" s="434"/>
      <c r="AY380" s="435"/>
      <c r="AZ380" s="426"/>
      <c r="BA380" s="427"/>
      <c r="BB380" s="428"/>
      <c r="BC380" s="428"/>
      <c r="BD380" s="429"/>
      <c r="BE380" s="429"/>
      <c r="BF380" s="429"/>
      <c r="BG380" s="430"/>
      <c r="BH380" s="429"/>
      <c r="BI380" s="429"/>
      <c r="BJ380" s="429"/>
      <c r="BK380" s="429"/>
      <c r="BL380" s="429"/>
      <c r="BM380" s="430"/>
      <c r="BN380" s="433"/>
      <c r="BO380" s="434"/>
      <c r="BP380" s="435"/>
      <c r="BQ380" s="426"/>
      <c r="BR380" s="427"/>
      <c r="BS380" s="428"/>
      <c r="BT380" s="428"/>
      <c r="BU380" s="429"/>
      <c r="BV380" s="429"/>
      <c r="BW380" s="429"/>
      <c r="BX380" s="430"/>
      <c r="BY380" s="429"/>
      <c r="BZ380" s="429"/>
      <c r="CA380" s="429"/>
      <c r="CB380" s="429"/>
      <c r="CC380" s="429"/>
      <c r="CD380" s="430"/>
      <c r="CE380" s="433"/>
      <c r="CF380" s="434"/>
      <c r="CG380" s="435"/>
      <c r="CH380" s="426"/>
      <c r="CI380" s="427"/>
      <c r="CJ380" s="428"/>
      <c r="CK380" s="428"/>
      <c r="CL380" s="429"/>
      <c r="CM380" s="429"/>
      <c r="CN380" s="429"/>
      <c r="CO380" s="430"/>
      <c r="CP380" s="429"/>
      <c r="CQ380" s="429"/>
      <c r="CR380" s="429"/>
      <c r="CS380" s="429"/>
      <c r="CT380" s="429"/>
      <c r="CU380" s="430"/>
      <c r="CV380" s="433"/>
      <c r="CW380" s="434"/>
      <c r="CX380" s="435"/>
      <c r="CY380" s="426"/>
      <c r="CZ380" s="427"/>
      <c r="DA380" s="428"/>
      <c r="DB380" s="428"/>
      <c r="DC380" s="429"/>
      <c r="DD380" s="429"/>
      <c r="DE380" s="429"/>
      <c r="DF380" s="430"/>
      <c r="DG380" s="429"/>
      <c r="DH380" s="429"/>
      <c r="DI380" s="429"/>
      <c r="DJ380" s="429"/>
      <c r="DK380" s="429"/>
      <c r="DL380" s="430"/>
      <c r="DM380" s="433"/>
      <c r="DN380" s="434"/>
      <c r="DO380" s="435"/>
      <c r="DP380" s="426"/>
      <c r="DQ380" s="427"/>
      <c r="DR380" s="428"/>
      <c r="DS380" s="428"/>
      <c r="DT380" s="429"/>
      <c r="DU380" s="429"/>
      <c r="DV380" s="429"/>
      <c r="DW380" s="430"/>
      <c r="DX380" s="429"/>
      <c r="DY380" s="429"/>
      <c r="DZ380" s="429"/>
      <c r="EA380" s="429"/>
      <c r="EB380" s="429"/>
      <c r="EC380" s="430"/>
      <c r="ED380" s="433"/>
      <c r="EE380" s="434"/>
      <c r="EF380" s="435"/>
      <c r="EG380" s="426"/>
      <c r="EH380" s="427"/>
      <c r="EI380" s="428"/>
      <c r="EJ380" s="428"/>
      <c r="EK380" s="429"/>
      <c r="EL380" s="429"/>
      <c r="EM380" s="429"/>
      <c r="EN380" s="430"/>
      <c r="EO380" s="429"/>
      <c r="EP380" s="429"/>
      <c r="EQ380" s="429"/>
      <c r="ER380" s="429"/>
      <c r="ES380" s="429"/>
      <c r="ET380" s="430"/>
      <c r="EU380" s="433"/>
      <c r="EV380" s="434"/>
      <c r="EW380" s="435"/>
      <c r="EX380" s="426"/>
      <c r="EY380" s="427"/>
      <c r="EZ380" s="428"/>
      <c r="FA380" s="428"/>
      <c r="FB380" s="429"/>
      <c r="FC380" s="429"/>
      <c r="FD380" s="429"/>
      <c r="FE380" s="430"/>
      <c r="FF380" s="429"/>
      <c r="FG380" s="429"/>
      <c r="FH380" s="429"/>
      <c r="FI380" s="429"/>
      <c r="FJ380" s="429"/>
      <c r="FK380" s="430"/>
      <c r="FL380" s="433"/>
      <c r="FM380" s="434"/>
      <c r="FN380" s="435"/>
      <c r="FO380" s="426"/>
      <c r="FP380" s="427"/>
      <c r="FQ380" s="428"/>
      <c r="FR380" s="428"/>
      <c r="FS380" s="429"/>
      <c r="FT380" s="429"/>
      <c r="FU380" s="429"/>
      <c r="FV380" s="430"/>
      <c r="FW380" s="429"/>
      <c r="FX380" s="429"/>
      <c r="FY380" s="429"/>
      <c r="FZ380" s="429"/>
      <c r="GA380" s="429"/>
      <c r="GB380" s="430"/>
      <c r="GC380" s="433"/>
      <c r="GD380" s="434"/>
      <c r="GE380" s="435"/>
      <c r="GF380" s="426"/>
      <c r="GG380" s="427"/>
      <c r="GH380" s="428"/>
      <c r="GI380" s="428"/>
      <c r="GJ380" s="429"/>
      <c r="GK380" s="429"/>
      <c r="GL380" s="429"/>
      <c r="GM380" s="430"/>
      <c r="GN380" s="429"/>
      <c r="GO380" s="429"/>
      <c r="GP380" s="429"/>
      <c r="GQ380" s="429"/>
      <c r="GR380" s="429"/>
      <c r="GS380" s="430"/>
      <c r="GT380" s="433"/>
      <c r="GU380" s="434"/>
      <c r="GV380" s="435"/>
      <c r="GW380" s="426"/>
      <c r="GX380" s="427"/>
      <c r="GY380" s="428"/>
      <c r="GZ380" s="428"/>
      <c r="HA380" s="429"/>
      <c r="HB380" s="429"/>
      <c r="HC380" s="429"/>
      <c r="HD380" s="430"/>
      <c r="HE380" s="429"/>
      <c r="HF380" s="429"/>
      <c r="HG380" s="429"/>
      <c r="HH380" s="429"/>
      <c r="HI380" s="429"/>
      <c r="HJ380" s="430"/>
      <c r="HK380" s="433"/>
      <c r="HL380" s="434"/>
      <c r="HM380" s="435"/>
      <c r="HN380" s="426"/>
      <c r="HO380" s="427"/>
      <c r="HP380" s="428"/>
      <c r="HQ380" s="428"/>
      <c r="HR380" s="429"/>
      <c r="HS380" s="429"/>
      <c r="HT380" s="429"/>
      <c r="HU380" s="430"/>
      <c r="HV380" s="429"/>
      <c r="HW380" s="429"/>
      <c r="HX380" s="429"/>
      <c r="HY380" s="429"/>
      <c r="HZ380" s="429"/>
      <c r="IA380" s="430"/>
      <c r="IB380" s="433"/>
      <c r="IC380" s="434"/>
      <c r="ID380" s="435"/>
      <c r="IE380" s="426"/>
      <c r="IF380" s="427"/>
      <c r="IG380" s="428"/>
      <c r="IH380" s="428"/>
      <c r="II380" s="429"/>
      <c r="IJ380" s="429"/>
      <c r="IK380" s="429"/>
      <c r="IL380" s="430"/>
      <c r="IM380" s="429"/>
      <c r="IN380" s="429"/>
      <c r="IO380" s="429"/>
      <c r="IP380" s="429"/>
      <c r="IQ380" s="429"/>
      <c r="IR380" s="430"/>
      <c r="IS380" s="433"/>
      <c r="IT380" s="434"/>
      <c r="IU380" s="435"/>
      <c r="IV380" s="426"/>
      <c r="IW380" s="427"/>
      <c r="IX380" s="428"/>
      <c r="IY380" s="428"/>
      <c r="IZ380" s="429"/>
      <c r="JA380" s="429"/>
      <c r="JB380" s="429"/>
      <c r="JC380" s="430"/>
      <c r="JD380" s="429"/>
      <c r="JE380" s="429"/>
      <c r="JF380" s="429"/>
      <c r="JG380" s="429"/>
      <c r="JH380" s="429"/>
      <c r="JI380" s="430"/>
      <c r="JJ380" s="433"/>
      <c r="JK380" s="434"/>
      <c r="JL380" s="435"/>
      <c r="JM380" s="426"/>
      <c r="JN380" s="427"/>
      <c r="JO380" s="428"/>
      <c r="JP380" s="428"/>
      <c r="JQ380" s="429"/>
      <c r="JR380" s="429"/>
      <c r="JS380" s="429"/>
      <c r="JT380" s="430"/>
      <c r="JU380" s="429"/>
      <c r="JV380" s="429"/>
      <c r="JW380" s="429"/>
      <c r="JX380" s="429"/>
      <c r="JY380" s="429"/>
      <c r="JZ380" s="430"/>
      <c r="KA380" s="433"/>
      <c r="KB380" s="434"/>
      <c r="KC380" s="435"/>
      <c r="KD380" s="426"/>
      <c r="KE380" s="427"/>
      <c r="KF380" s="428"/>
      <c r="KG380" s="428"/>
      <c r="KH380" s="429"/>
      <c r="KI380" s="429"/>
      <c r="KJ380" s="429"/>
      <c r="KK380" s="430"/>
      <c r="KL380" s="429"/>
      <c r="KM380" s="429"/>
      <c r="KN380" s="429"/>
      <c r="KO380" s="429"/>
      <c r="KP380" s="429"/>
      <c r="KQ380" s="430"/>
      <c r="KR380" s="433"/>
      <c r="KS380" s="434"/>
      <c r="KT380" s="435"/>
      <c r="KU380" s="436"/>
    </row>
    <row r="381" ht="15.75" hidden="1" customHeight="1">
      <c r="A381" s="426"/>
      <c r="B381" s="427"/>
      <c r="C381" s="428"/>
      <c r="D381" s="428"/>
      <c r="E381" s="429"/>
      <c r="F381" s="429"/>
      <c r="G381" s="429"/>
      <c r="H381" s="430"/>
      <c r="I381" s="429"/>
      <c r="J381" s="429"/>
      <c r="K381" s="429"/>
      <c r="L381" s="429"/>
      <c r="M381" s="429"/>
      <c r="N381" s="430"/>
      <c r="O381" s="433"/>
      <c r="P381" s="434"/>
      <c r="Q381" s="435"/>
      <c r="R381" s="426"/>
      <c r="S381" s="427"/>
      <c r="T381" s="428"/>
      <c r="U381" s="428"/>
      <c r="V381" s="429"/>
      <c r="W381" s="429"/>
      <c r="X381" s="429"/>
      <c r="Y381" s="430"/>
      <c r="Z381" s="429"/>
      <c r="AA381" s="429"/>
      <c r="AB381" s="429"/>
      <c r="AC381" s="429"/>
      <c r="AD381" s="429"/>
      <c r="AE381" s="430"/>
      <c r="AF381" s="433"/>
      <c r="AG381" s="434"/>
      <c r="AH381" s="435"/>
      <c r="AI381" s="426"/>
      <c r="AJ381" s="427"/>
      <c r="AK381" s="428"/>
      <c r="AL381" s="428"/>
      <c r="AM381" s="429"/>
      <c r="AN381" s="429"/>
      <c r="AO381" s="429"/>
      <c r="AP381" s="430"/>
      <c r="AQ381" s="429"/>
      <c r="AR381" s="429"/>
      <c r="AS381" s="429"/>
      <c r="AT381" s="429"/>
      <c r="AU381" s="429"/>
      <c r="AV381" s="430"/>
      <c r="AW381" s="433"/>
      <c r="AX381" s="434"/>
      <c r="AY381" s="435"/>
      <c r="AZ381" s="426"/>
      <c r="BA381" s="427"/>
      <c r="BB381" s="428"/>
      <c r="BC381" s="428"/>
      <c r="BD381" s="429"/>
      <c r="BE381" s="429"/>
      <c r="BF381" s="429"/>
      <c r="BG381" s="430"/>
      <c r="BH381" s="429"/>
      <c r="BI381" s="429"/>
      <c r="BJ381" s="429"/>
      <c r="BK381" s="429"/>
      <c r="BL381" s="429"/>
      <c r="BM381" s="430"/>
      <c r="BN381" s="433"/>
      <c r="BO381" s="434"/>
      <c r="BP381" s="435"/>
      <c r="BQ381" s="426"/>
      <c r="BR381" s="427"/>
      <c r="BS381" s="428"/>
      <c r="BT381" s="428"/>
      <c r="BU381" s="429"/>
      <c r="BV381" s="429"/>
      <c r="BW381" s="429"/>
      <c r="BX381" s="430"/>
      <c r="BY381" s="429"/>
      <c r="BZ381" s="429"/>
      <c r="CA381" s="429"/>
      <c r="CB381" s="429"/>
      <c r="CC381" s="429"/>
      <c r="CD381" s="430"/>
      <c r="CE381" s="433"/>
      <c r="CF381" s="434"/>
      <c r="CG381" s="435"/>
      <c r="CH381" s="426"/>
      <c r="CI381" s="427"/>
      <c r="CJ381" s="428"/>
      <c r="CK381" s="428"/>
      <c r="CL381" s="429"/>
      <c r="CM381" s="429"/>
      <c r="CN381" s="429"/>
      <c r="CO381" s="430"/>
      <c r="CP381" s="429"/>
      <c r="CQ381" s="429"/>
      <c r="CR381" s="429"/>
      <c r="CS381" s="429"/>
      <c r="CT381" s="429"/>
      <c r="CU381" s="430"/>
      <c r="CV381" s="433"/>
      <c r="CW381" s="434"/>
      <c r="CX381" s="435"/>
      <c r="CY381" s="426"/>
      <c r="CZ381" s="427"/>
      <c r="DA381" s="428"/>
      <c r="DB381" s="428"/>
      <c r="DC381" s="429"/>
      <c r="DD381" s="429"/>
      <c r="DE381" s="429"/>
      <c r="DF381" s="430"/>
      <c r="DG381" s="429"/>
      <c r="DH381" s="429"/>
      <c r="DI381" s="429"/>
      <c r="DJ381" s="429"/>
      <c r="DK381" s="429"/>
      <c r="DL381" s="430"/>
      <c r="DM381" s="433"/>
      <c r="DN381" s="434"/>
      <c r="DO381" s="435"/>
      <c r="DP381" s="426"/>
      <c r="DQ381" s="427"/>
      <c r="DR381" s="428"/>
      <c r="DS381" s="428"/>
      <c r="DT381" s="429"/>
      <c r="DU381" s="429"/>
      <c r="DV381" s="429"/>
      <c r="DW381" s="430"/>
      <c r="DX381" s="429"/>
      <c r="DY381" s="429"/>
      <c r="DZ381" s="429"/>
      <c r="EA381" s="429"/>
      <c r="EB381" s="429"/>
      <c r="EC381" s="430"/>
      <c r="ED381" s="433"/>
      <c r="EE381" s="434"/>
      <c r="EF381" s="435"/>
      <c r="EG381" s="426"/>
      <c r="EH381" s="427"/>
      <c r="EI381" s="428"/>
      <c r="EJ381" s="428"/>
      <c r="EK381" s="429"/>
      <c r="EL381" s="429"/>
      <c r="EM381" s="429"/>
      <c r="EN381" s="430"/>
      <c r="EO381" s="429"/>
      <c r="EP381" s="429"/>
      <c r="EQ381" s="429"/>
      <c r="ER381" s="429"/>
      <c r="ES381" s="429"/>
      <c r="ET381" s="430"/>
      <c r="EU381" s="433"/>
      <c r="EV381" s="434"/>
      <c r="EW381" s="435"/>
      <c r="EX381" s="426"/>
      <c r="EY381" s="427"/>
      <c r="EZ381" s="428"/>
      <c r="FA381" s="428"/>
      <c r="FB381" s="429"/>
      <c r="FC381" s="429"/>
      <c r="FD381" s="429"/>
      <c r="FE381" s="430"/>
      <c r="FF381" s="429"/>
      <c r="FG381" s="429"/>
      <c r="FH381" s="429"/>
      <c r="FI381" s="429"/>
      <c r="FJ381" s="429"/>
      <c r="FK381" s="430"/>
      <c r="FL381" s="433"/>
      <c r="FM381" s="434"/>
      <c r="FN381" s="435"/>
      <c r="FO381" s="426"/>
      <c r="FP381" s="427"/>
      <c r="FQ381" s="428"/>
      <c r="FR381" s="428"/>
      <c r="FS381" s="429"/>
      <c r="FT381" s="429"/>
      <c r="FU381" s="429"/>
      <c r="FV381" s="430"/>
      <c r="FW381" s="429"/>
      <c r="FX381" s="429"/>
      <c r="FY381" s="429"/>
      <c r="FZ381" s="429"/>
      <c r="GA381" s="429"/>
      <c r="GB381" s="430"/>
      <c r="GC381" s="433"/>
      <c r="GD381" s="434"/>
      <c r="GE381" s="435"/>
      <c r="GF381" s="426"/>
      <c r="GG381" s="427"/>
      <c r="GH381" s="428"/>
      <c r="GI381" s="428"/>
      <c r="GJ381" s="429"/>
      <c r="GK381" s="429"/>
      <c r="GL381" s="429"/>
      <c r="GM381" s="430"/>
      <c r="GN381" s="429"/>
      <c r="GO381" s="429"/>
      <c r="GP381" s="429"/>
      <c r="GQ381" s="429"/>
      <c r="GR381" s="429"/>
      <c r="GS381" s="430"/>
      <c r="GT381" s="433"/>
      <c r="GU381" s="434"/>
      <c r="GV381" s="435"/>
      <c r="GW381" s="426"/>
      <c r="GX381" s="427"/>
      <c r="GY381" s="428"/>
      <c r="GZ381" s="428"/>
      <c r="HA381" s="429"/>
      <c r="HB381" s="429"/>
      <c r="HC381" s="429"/>
      <c r="HD381" s="430"/>
      <c r="HE381" s="429"/>
      <c r="HF381" s="429"/>
      <c r="HG381" s="429"/>
      <c r="HH381" s="429"/>
      <c r="HI381" s="429"/>
      <c r="HJ381" s="430"/>
      <c r="HK381" s="433"/>
      <c r="HL381" s="434"/>
      <c r="HM381" s="435"/>
      <c r="HN381" s="426"/>
      <c r="HO381" s="427"/>
      <c r="HP381" s="428"/>
      <c r="HQ381" s="428"/>
      <c r="HR381" s="429"/>
      <c r="HS381" s="429"/>
      <c r="HT381" s="429"/>
      <c r="HU381" s="430"/>
      <c r="HV381" s="429"/>
      <c r="HW381" s="429"/>
      <c r="HX381" s="429"/>
      <c r="HY381" s="429"/>
      <c r="HZ381" s="429"/>
      <c r="IA381" s="430"/>
      <c r="IB381" s="433"/>
      <c r="IC381" s="434"/>
      <c r="ID381" s="435"/>
      <c r="IE381" s="426"/>
      <c r="IF381" s="427"/>
      <c r="IG381" s="428"/>
      <c r="IH381" s="428"/>
      <c r="II381" s="429"/>
      <c r="IJ381" s="429"/>
      <c r="IK381" s="429"/>
      <c r="IL381" s="430"/>
      <c r="IM381" s="429"/>
      <c r="IN381" s="429"/>
      <c r="IO381" s="429"/>
      <c r="IP381" s="429"/>
      <c r="IQ381" s="429"/>
      <c r="IR381" s="430"/>
      <c r="IS381" s="433"/>
      <c r="IT381" s="434"/>
      <c r="IU381" s="435"/>
      <c r="IV381" s="426"/>
      <c r="IW381" s="427"/>
      <c r="IX381" s="428"/>
      <c r="IY381" s="428"/>
      <c r="IZ381" s="429"/>
      <c r="JA381" s="429"/>
      <c r="JB381" s="429"/>
      <c r="JC381" s="430"/>
      <c r="JD381" s="429"/>
      <c r="JE381" s="429"/>
      <c r="JF381" s="429"/>
      <c r="JG381" s="429"/>
      <c r="JH381" s="429"/>
      <c r="JI381" s="430"/>
      <c r="JJ381" s="433"/>
      <c r="JK381" s="434"/>
      <c r="JL381" s="435"/>
      <c r="JM381" s="426"/>
      <c r="JN381" s="427"/>
      <c r="JO381" s="428"/>
      <c r="JP381" s="428"/>
      <c r="JQ381" s="429"/>
      <c r="JR381" s="429"/>
      <c r="JS381" s="429"/>
      <c r="JT381" s="430"/>
      <c r="JU381" s="429"/>
      <c r="JV381" s="429"/>
      <c r="JW381" s="429"/>
      <c r="JX381" s="429"/>
      <c r="JY381" s="429"/>
      <c r="JZ381" s="430"/>
      <c r="KA381" s="433"/>
      <c r="KB381" s="434"/>
      <c r="KC381" s="435"/>
      <c r="KD381" s="426"/>
      <c r="KE381" s="427"/>
      <c r="KF381" s="428"/>
      <c r="KG381" s="428"/>
      <c r="KH381" s="429"/>
      <c r="KI381" s="429"/>
      <c r="KJ381" s="429"/>
      <c r="KK381" s="430"/>
      <c r="KL381" s="429"/>
      <c r="KM381" s="429"/>
      <c r="KN381" s="429"/>
      <c r="KO381" s="429"/>
      <c r="KP381" s="429"/>
      <c r="KQ381" s="430"/>
      <c r="KR381" s="433"/>
      <c r="KS381" s="434"/>
      <c r="KT381" s="435"/>
      <c r="KU381" s="436"/>
    </row>
    <row r="382" ht="15.75" hidden="1" customHeight="1">
      <c r="A382" s="426"/>
      <c r="B382" s="427"/>
      <c r="C382" s="428"/>
      <c r="D382" s="428"/>
      <c r="E382" s="429"/>
      <c r="F382" s="429"/>
      <c r="G382" s="429"/>
      <c r="H382" s="430"/>
      <c r="I382" s="429"/>
      <c r="J382" s="429"/>
      <c r="K382" s="429"/>
      <c r="L382" s="429"/>
      <c r="M382" s="429"/>
      <c r="N382" s="430"/>
      <c r="O382" s="433"/>
      <c r="P382" s="434"/>
      <c r="Q382" s="435"/>
      <c r="R382" s="426"/>
      <c r="S382" s="427"/>
      <c r="T382" s="428"/>
      <c r="U382" s="428"/>
      <c r="V382" s="429"/>
      <c r="W382" s="429"/>
      <c r="X382" s="429"/>
      <c r="Y382" s="430"/>
      <c r="Z382" s="429"/>
      <c r="AA382" s="429"/>
      <c r="AB382" s="429"/>
      <c r="AC382" s="429"/>
      <c r="AD382" s="429"/>
      <c r="AE382" s="430"/>
      <c r="AF382" s="433"/>
      <c r="AG382" s="434"/>
      <c r="AH382" s="435"/>
      <c r="AI382" s="426"/>
      <c r="AJ382" s="427"/>
      <c r="AK382" s="428"/>
      <c r="AL382" s="428"/>
      <c r="AM382" s="429"/>
      <c r="AN382" s="429"/>
      <c r="AO382" s="429"/>
      <c r="AP382" s="430"/>
      <c r="AQ382" s="429"/>
      <c r="AR382" s="429"/>
      <c r="AS382" s="429"/>
      <c r="AT382" s="429"/>
      <c r="AU382" s="429"/>
      <c r="AV382" s="430"/>
      <c r="AW382" s="433"/>
      <c r="AX382" s="434"/>
      <c r="AY382" s="435"/>
      <c r="AZ382" s="426"/>
      <c r="BA382" s="427"/>
      <c r="BB382" s="428"/>
      <c r="BC382" s="428"/>
      <c r="BD382" s="429"/>
      <c r="BE382" s="429"/>
      <c r="BF382" s="429"/>
      <c r="BG382" s="430"/>
      <c r="BH382" s="429"/>
      <c r="BI382" s="429"/>
      <c r="BJ382" s="429"/>
      <c r="BK382" s="429"/>
      <c r="BL382" s="429"/>
      <c r="BM382" s="430"/>
      <c r="BN382" s="433"/>
      <c r="BO382" s="434"/>
      <c r="BP382" s="435"/>
      <c r="BQ382" s="426"/>
      <c r="BR382" s="427"/>
      <c r="BS382" s="428"/>
      <c r="BT382" s="428"/>
      <c r="BU382" s="429"/>
      <c r="BV382" s="429"/>
      <c r="BW382" s="429"/>
      <c r="BX382" s="430"/>
      <c r="BY382" s="429"/>
      <c r="BZ382" s="429"/>
      <c r="CA382" s="429"/>
      <c r="CB382" s="429"/>
      <c r="CC382" s="429"/>
      <c r="CD382" s="430"/>
      <c r="CE382" s="433"/>
      <c r="CF382" s="434"/>
      <c r="CG382" s="435"/>
      <c r="CH382" s="426"/>
      <c r="CI382" s="427"/>
      <c r="CJ382" s="428"/>
      <c r="CK382" s="428"/>
      <c r="CL382" s="429"/>
      <c r="CM382" s="429"/>
      <c r="CN382" s="429"/>
      <c r="CO382" s="430"/>
      <c r="CP382" s="429"/>
      <c r="CQ382" s="429"/>
      <c r="CR382" s="429"/>
      <c r="CS382" s="429"/>
      <c r="CT382" s="429"/>
      <c r="CU382" s="430"/>
      <c r="CV382" s="433"/>
      <c r="CW382" s="434"/>
      <c r="CX382" s="435"/>
      <c r="CY382" s="426"/>
      <c r="CZ382" s="427"/>
      <c r="DA382" s="428"/>
      <c r="DB382" s="428"/>
      <c r="DC382" s="429"/>
      <c r="DD382" s="429"/>
      <c r="DE382" s="429"/>
      <c r="DF382" s="430"/>
      <c r="DG382" s="429"/>
      <c r="DH382" s="429"/>
      <c r="DI382" s="429"/>
      <c r="DJ382" s="429"/>
      <c r="DK382" s="429"/>
      <c r="DL382" s="430"/>
      <c r="DM382" s="433"/>
      <c r="DN382" s="434"/>
      <c r="DO382" s="435"/>
      <c r="DP382" s="426"/>
      <c r="DQ382" s="427"/>
      <c r="DR382" s="428"/>
      <c r="DS382" s="428"/>
      <c r="DT382" s="429"/>
      <c r="DU382" s="429"/>
      <c r="DV382" s="429"/>
      <c r="DW382" s="430"/>
      <c r="DX382" s="429"/>
      <c r="DY382" s="429"/>
      <c r="DZ382" s="429"/>
      <c r="EA382" s="429"/>
      <c r="EB382" s="429"/>
      <c r="EC382" s="430"/>
      <c r="ED382" s="433"/>
      <c r="EE382" s="434"/>
      <c r="EF382" s="435"/>
      <c r="EG382" s="426"/>
      <c r="EH382" s="427"/>
      <c r="EI382" s="428"/>
      <c r="EJ382" s="428"/>
      <c r="EK382" s="429"/>
      <c r="EL382" s="429"/>
      <c r="EM382" s="429"/>
      <c r="EN382" s="430"/>
      <c r="EO382" s="429"/>
      <c r="EP382" s="429"/>
      <c r="EQ382" s="429"/>
      <c r="ER382" s="429"/>
      <c r="ES382" s="429"/>
      <c r="ET382" s="430"/>
      <c r="EU382" s="433"/>
      <c r="EV382" s="434"/>
      <c r="EW382" s="435"/>
      <c r="EX382" s="426"/>
      <c r="EY382" s="427"/>
      <c r="EZ382" s="428"/>
      <c r="FA382" s="428"/>
      <c r="FB382" s="429"/>
      <c r="FC382" s="429"/>
      <c r="FD382" s="429"/>
      <c r="FE382" s="430"/>
      <c r="FF382" s="429"/>
      <c r="FG382" s="429"/>
      <c r="FH382" s="429"/>
      <c r="FI382" s="429"/>
      <c r="FJ382" s="429"/>
      <c r="FK382" s="430"/>
      <c r="FL382" s="433"/>
      <c r="FM382" s="434"/>
      <c r="FN382" s="435"/>
      <c r="FO382" s="426"/>
      <c r="FP382" s="427"/>
      <c r="FQ382" s="428"/>
      <c r="FR382" s="428"/>
      <c r="FS382" s="429"/>
      <c r="FT382" s="429"/>
      <c r="FU382" s="429"/>
      <c r="FV382" s="430"/>
      <c r="FW382" s="429"/>
      <c r="FX382" s="429"/>
      <c r="FY382" s="429"/>
      <c r="FZ382" s="429"/>
      <c r="GA382" s="429"/>
      <c r="GB382" s="430"/>
      <c r="GC382" s="433"/>
      <c r="GD382" s="434"/>
      <c r="GE382" s="435"/>
      <c r="GF382" s="426"/>
      <c r="GG382" s="427"/>
      <c r="GH382" s="428"/>
      <c r="GI382" s="428"/>
      <c r="GJ382" s="429"/>
      <c r="GK382" s="429"/>
      <c r="GL382" s="429"/>
      <c r="GM382" s="430"/>
      <c r="GN382" s="429"/>
      <c r="GO382" s="429"/>
      <c r="GP382" s="429"/>
      <c r="GQ382" s="429"/>
      <c r="GR382" s="429"/>
      <c r="GS382" s="430"/>
      <c r="GT382" s="433"/>
      <c r="GU382" s="434"/>
      <c r="GV382" s="435"/>
      <c r="GW382" s="426"/>
      <c r="GX382" s="427"/>
      <c r="GY382" s="428"/>
      <c r="GZ382" s="428"/>
      <c r="HA382" s="429"/>
      <c r="HB382" s="429"/>
      <c r="HC382" s="429"/>
      <c r="HD382" s="430"/>
      <c r="HE382" s="429"/>
      <c r="HF382" s="429"/>
      <c r="HG382" s="429"/>
      <c r="HH382" s="429"/>
      <c r="HI382" s="429"/>
      <c r="HJ382" s="430"/>
      <c r="HK382" s="433"/>
      <c r="HL382" s="434"/>
      <c r="HM382" s="435"/>
      <c r="HN382" s="426"/>
      <c r="HO382" s="427"/>
      <c r="HP382" s="428"/>
      <c r="HQ382" s="428"/>
      <c r="HR382" s="429"/>
      <c r="HS382" s="429"/>
      <c r="HT382" s="429"/>
      <c r="HU382" s="430"/>
      <c r="HV382" s="429"/>
      <c r="HW382" s="429"/>
      <c r="HX382" s="429"/>
      <c r="HY382" s="429"/>
      <c r="HZ382" s="429"/>
      <c r="IA382" s="430"/>
      <c r="IB382" s="433"/>
      <c r="IC382" s="434"/>
      <c r="ID382" s="435"/>
      <c r="IE382" s="426"/>
      <c r="IF382" s="427"/>
      <c r="IG382" s="428"/>
      <c r="IH382" s="428"/>
      <c r="II382" s="429"/>
      <c r="IJ382" s="429"/>
      <c r="IK382" s="429"/>
      <c r="IL382" s="430"/>
      <c r="IM382" s="429"/>
      <c r="IN382" s="429"/>
      <c r="IO382" s="429"/>
      <c r="IP382" s="429"/>
      <c r="IQ382" s="429"/>
      <c r="IR382" s="430"/>
      <c r="IS382" s="433"/>
      <c r="IT382" s="434"/>
      <c r="IU382" s="435"/>
      <c r="IV382" s="426"/>
      <c r="IW382" s="427"/>
      <c r="IX382" s="428"/>
      <c r="IY382" s="428"/>
      <c r="IZ382" s="429"/>
      <c r="JA382" s="429"/>
      <c r="JB382" s="429"/>
      <c r="JC382" s="430"/>
      <c r="JD382" s="429"/>
      <c r="JE382" s="429"/>
      <c r="JF382" s="429"/>
      <c r="JG382" s="429"/>
      <c r="JH382" s="429"/>
      <c r="JI382" s="430"/>
      <c r="JJ382" s="433"/>
      <c r="JK382" s="434"/>
      <c r="JL382" s="435"/>
      <c r="JM382" s="426"/>
      <c r="JN382" s="427"/>
      <c r="JO382" s="428"/>
      <c r="JP382" s="428"/>
      <c r="JQ382" s="429"/>
      <c r="JR382" s="429"/>
      <c r="JS382" s="429"/>
      <c r="JT382" s="430"/>
      <c r="JU382" s="429"/>
      <c r="JV382" s="429"/>
      <c r="JW382" s="429"/>
      <c r="JX382" s="429"/>
      <c r="JY382" s="429"/>
      <c r="JZ382" s="430"/>
      <c r="KA382" s="433"/>
      <c r="KB382" s="434"/>
      <c r="KC382" s="435"/>
      <c r="KD382" s="426"/>
      <c r="KE382" s="427"/>
      <c r="KF382" s="428"/>
      <c r="KG382" s="428"/>
      <c r="KH382" s="429"/>
      <c r="KI382" s="429"/>
      <c r="KJ382" s="429"/>
      <c r="KK382" s="430"/>
      <c r="KL382" s="429"/>
      <c r="KM382" s="429"/>
      <c r="KN382" s="429"/>
      <c r="KO382" s="429"/>
      <c r="KP382" s="429"/>
      <c r="KQ382" s="430"/>
      <c r="KR382" s="433"/>
      <c r="KS382" s="434"/>
      <c r="KT382" s="435"/>
      <c r="KU382" s="436"/>
    </row>
    <row r="383" ht="15.75" hidden="1" customHeight="1">
      <c r="A383" s="426"/>
      <c r="B383" s="427"/>
      <c r="C383" s="428"/>
      <c r="D383" s="428"/>
      <c r="E383" s="429"/>
      <c r="F383" s="429"/>
      <c r="G383" s="429"/>
      <c r="H383" s="430"/>
      <c r="I383" s="429"/>
      <c r="J383" s="429"/>
      <c r="K383" s="429"/>
      <c r="L383" s="429"/>
      <c r="M383" s="429"/>
      <c r="N383" s="430"/>
      <c r="O383" s="433"/>
      <c r="P383" s="434"/>
      <c r="Q383" s="435"/>
      <c r="R383" s="426"/>
      <c r="S383" s="427"/>
      <c r="T383" s="428"/>
      <c r="U383" s="428"/>
      <c r="V383" s="429"/>
      <c r="W383" s="429"/>
      <c r="X383" s="429"/>
      <c r="Y383" s="430"/>
      <c r="Z383" s="429"/>
      <c r="AA383" s="429"/>
      <c r="AB383" s="429"/>
      <c r="AC383" s="429"/>
      <c r="AD383" s="429"/>
      <c r="AE383" s="430"/>
      <c r="AF383" s="433"/>
      <c r="AG383" s="434"/>
      <c r="AH383" s="435"/>
      <c r="AI383" s="426"/>
      <c r="AJ383" s="427"/>
      <c r="AK383" s="428"/>
      <c r="AL383" s="428"/>
      <c r="AM383" s="429"/>
      <c r="AN383" s="429"/>
      <c r="AO383" s="429"/>
      <c r="AP383" s="430"/>
      <c r="AQ383" s="429"/>
      <c r="AR383" s="429"/>
      <c r="AS383" s="429"/>
      <c r="AT383" s="429"/>
      <c r="AU383" s="429"/>
      <c r="AV383" s="430"/>
      <c r="AW383" s="433"/>
      <c r="AX383" s="434"/>
      <c r="AY383" s="435"/>
      <c r="AZ383" s="426"/>
      <c r="BA383" s="427"/>
      <c r="BB383" s="428"/>
      <c r="BC383" s="428"/>
      <c r="BD383" s="429"/>
      <c r="BE383" s="429"/>
      <c r="BF383" s="429"/>
      <c r="BG383" s="430"/>
      <c r="BH383" s="429"/>
      <c r="BI383" s="429"/>
      <c r="BJ383" s="429"/>
      <c r="BK383" s="429"/>
      <c r="BL383" s="429"/>
      <c r="BM383" s="430"/>
      <c r="BN383" s="433"/>
      <c r="BO383" s="434"/>
      <c r="BP383" s="435"/>
      <c r="BQ383" s="426"/>
      <c r="BR383" s="427"/>
      <c r="BS383" s="428"/>
      <c r="BT383" s="428"/>
      <c r="BU383" s="429"/>
      <c r="BV383" s="429"/>
      <c r="BW383" s="429"/>
      <c r="BX383" s="430"/>
      <c r="BY383" s="429"/>
      <c r="BZ383" s="429"/>
      <c r="CA383" s="429"/>
      <c r="CB383" s="429"/>
      <c r="CC383" s="429"/>
      <c r="CD383" s="430"/>
      <c r="CE383" s="433"/>
      <c r="CF383" s="434"/>
      <c r="CG383" s="435"/>
      <c r="CH383" s="426"/>
      <c r="CI383" s="427"/>
      <c r="CJ383" s="428"/>
      <c r="CK383" s="428"/>
      <c r="CL383" s="429"/>
      <c r="CM383" s="429"/>
      <c r="CN383" s="429"/>
      <c r="CO383" s="430"/>
      <c r="CP383" s="429"/>
      <c r="CQ383" s="429"/>
      <c r="CR383" s="429"/>
      <c r="CS383" s="429"/>
      <c r="CT383" s="429"/>
      <c r="CU383" s="430"/>
      <c r="CV383" s="433"/>
      <c r="CW383" s="434"/>
      <c r="CX383" s="435"/>
      <c r="CY383" s="426"/>
      <c r="CZ383" s="427"/>
      <c r="DA383" s="428"/>
      <c r="DB383" s="428"/>
      <c r="DC383" s="429"/>
      <c r="DD383" s="429"/>
      <c r="DE383" s="429"/>
      <c r="DF383" s="430"/>
      <c r="DG383" s="429"/>
      <c r="DH383" s="429"/>
      <c r="DI383" s="429"/>
      <c r="DJ383" s="429"/>
      <c r="DK383" s="429"/>
      <c r="DL383" s="430"/>
      <c r="DM383" s="433"/>
      <c r="DN383" s="434"/>
      <c r="DO383" s="435"/>
      <c r="DP383" s="426"/>
      <c r="DQ383" s="427"/>
      <c r="DR383" s="428"/>
      <c r="DS383" s="428"/>
      <c r="DT383" s="429"/>
      <c r="DU383" s="429"/>
      <c r="DV383" s="429"/>
      <c r="DW383" s="430"/>
      <c r="DX383" s="429"/>
      <c r="DY383" s="429"/>
      <c r="DZ383" s="429"/>
      <c r="EA383" s="429"/>
      <c r="EB383" s="429"/>
      <c r="EC383" s="430"/>
      <c r="ED383" s="433"/>
      <c r="EE383" s="434"/>
      <c r="EF383" s="435"/>
      <c r="EG383" s="426"/>
      <c r="EH383" s="427"/>
      <c r="EI383" s="428"/>
      <c r="EJ383" s="428"/>
      <c r="EK383" s="429"/>
      <c r="EL383" s="429"/>
      <c r="EM383" s="429"/>
      <c r="EN383" s="430"/>
      <c r="EO383" s="429"/>
      <c r="EP383" s="429"/>
      <c r="EQ383" s="429"/>
      <c r="ER383" s="429"/>
      <c r="ES383" s="429"/>
      <c r="ET383" s="430"/>
      <c r="EU383" s="433"/>
      <c r="EV383" s="434"/>
      <c r="EW383" s="435"/>
      <c r="EX383" s="426"/>
      <c r="EY383" s="427"/>
      <c r="EZ383" s="428"/>
      <c r="FA383" s="428"/>
      <c r="FB383" s="429"/>
      <c r="FC383" s="429"/>
      <c r="FD383" s="429"/>
      <c r="FE383" s="430"/>
      <c r="FF383" s="429"/>
      <c r="FG383" s="429"/>
      <c r="FH383" s="429"/>
      <c r="FI383" s="429"/>
      <c r="FJ383" s="429"/>
      <c r="FK383" s="430"/>
      <c r="FL383" s="433"/>
      <c r="FM383" s="434"/>
      <c r="FN383" s="435"/>
      <c r="FO383" s="426"/>
      <c r="FP383" s="427"/>
      <c r="FQ383" s="428"/>
      <c r="FR383" s="428"/>
      <c r="FS383" s="429"/>
      <c r="FT383" s="429"/>
      <c r="FU383" s="429"/>
      <c r="FV383" s="430"/>
      <c r="FW383" s="429"/>
      <c r="FX383" s="429"/>
      <c r="FY383" s="429"/>
      <c r="FZ383" s="429"/>
      <c r="GA383" s="429"/>
      <c r="GB383" s="430"/>
      <c r="GC383" s="433"/>
      <c r="GD383" s="434"/>
      <c r="GE383" s="435"/>
      <c r="GF383" s="426"/>
      <c r="GG383" s="427"/>
      <c r="GH383" s="428"/>
      <c r="GI383" s="428"/>
      <c r="GJ383" s="429"/>
      <c r="GK383" s="429"/>
      <c r="GL383" s="429"/>
      <c r="GM383" s="430"/>
      <c r="GN383" s="429"/>
      <c r="GO383" s="429"/>
      <c r="GP383" s="429"/>
      <c r="GQ383" s="429"/>
      <c r="GR383" s="429"/>
      <c r="GS383" s="430"/>
      <c r="GT383" s="433"/>
      <c r="GU383" s="434"/>
      <c r="GV383" s="435"/>
      <c r="GW383" s="426"/>
      <c r="GX383" s="427"/>
      <c r="GY383" s="428"/>
      <c r="GZ383" s="428"/>
      <c r="HA383" s="429"/>
      <c r="HB383" s="429"/>
      <c r="HC383" s="429"/>
      <c r="HD383" s="430"/>
      <c r="HE383" s="429"/>
      <c r="HF383" s="429"/>
      <c r="HG383" s="429"/>
      <c r="HH383" s="429"/>
      <c r="HI383" s="429"/>
      <c r="HJ383" s="430"/>
      <c r="HK383" s="433"/>
      <c r="HL383" s="434"/>
      <c r="HM383" s="435"/>
      <c r="HN383" s="426"/>
      <c r="HO383" s="427"/>
      <c r="HP383" s="428"/>
      <c r="HQ383" s="428"/>
      <c r="HR383" s="429"/>
      <c r="HS383" s="429"/>
      <c r="HT383" s="429"/>
      <c r="HU383" s="430"/>
      <c r="HV383" s="429"/>
      <c r="HW383" s="429"/>
      <c r="HX383" s="429"/>
      <c r="HY383" s="429"/>
      <c r="HZ383" s="429"/>
      <c r="IA383" s="430"/>
      <c r="IB383" s="433"/>
      <c r="IC383" s="434"/>
      <c r="ID383" s="435"/>
      <c r="IE383" s="426"/>
      <c r="IF383" s="427"/>
      <c r="IG383" s="428"/>
      <c r="IH383" s="428"/>
      <c r="II383" s="429"/>
      <c r="IJ383" s="429"/>
      <c r="IK383" s="429"/>
      <c r="IL383" s="430"/>
      <c r="IM383" s="429"/>
      <c r="IN383" s="429"/>
      <c r="IO383" s="429"/>
      <c r="IP383" s="429"/>
      <c r="IQ383" s="429"/>
      <c r="IR383" s="430"/>
      <c r="IS383" s="433"/>
      <c r="IT383" s="434"/>
      <c r="IU383" s="435"/>
      <c r="IV383" s="426"/>
      <c r="IW383" s="427"/>
      <c r="IX383" s="428"/>
      <c r="IY383" s="428"/>
      <c r="IZ383" s="429"/>
      <c r="JA383" s="429"/>
      <c r="JB383" s="429"/>
      <c r="JC383" s="430"/>
      <c r="JD383" s="429"/>
      <c r="JE383" s="429"/>
      <c r="JF383" s="429"/>
      <c r="JG383" s="429"/>
      <c r="JH383" s="429"/>
      <c r="JI383" s="430"/>
      <c r="JJ383" s="433"/>
      <c r="JK383" s="434"/>
      <c r="JL383" s="435"/>
      <c r="JM383" s="426"/>
      <c r="JN383" s="427"/>
      <c r="JO383" s="428"/>
      <c r="JP383" s="428"/>
      <c r="JQ383" s="429"/>
      <c r="JR383" s="429"/>
      <c r="JS383" s="429"/>
      <c r="JT383" s="430"/>
      <c r="JU383" s="429"/>
      <c r="JV383" s="429"/>
      <c r="JW383" s="429"/>
      <c r="JX383" s="429"/>
      <c r="JY383" s="429"/>
      <c r="JZ383" s="430"/>
      <c r="KA383" s="433"/>
      <c r="KB383" s="434"/>
      <c r="KC383" s="435"/>
      <c r="KD383" s="426"/>
      <c r="KE383" s="427"/>
      <c r="KF383" s="428"/>
      <c r="KG383" s="428"/>
      <c r="KH383" s="429"/>
      <c r="KI383" s="429"/>
      <c r="KJ383" s="429"/>
      <c r="KK383" s="430"/>
      <c r="KL383" s="429"/>
      <c r="KM383" s="429"/>
      <c r="KN383" s="429"/>
      <c r="KO383" s="429"/>
      <c r="KP383" s="429"/>
      <c r="KQ383" s="430"/>
      <c r="KR383" s="433"/>
      <c r="KS383" s="434"/>
      <c r="KT383" s="435"/>
      <c r="KU383" s="436"/>
    </row>
    <row r="384" ht="15.75" hidden="1" customHeight="1">
      <c r="A384" s="426"/>
      <c r="B384" s="427"/>
      <c r="C384" s="428"/>
      <c r="D384" s="428"/>
      <c r="E384" s="429"/>
      <c r="F384" s="429"/>
      <c r="G384" s="429"/>
      <c r="H384" s="430"/>
      <c r="I384" s="429"/>
      <c r="J384" s="429"/>
      <c r="K384" s="429"/>
      <c r="L384" s="429"/>
      <c r="M384" s="429"/>
      <c r="N384" s="430"/>
      <c r="O384" s="433"/>
      <c r="P384" s="434"/>
      <c r="Q384" s="435"/>
      <c r="R384" s="426"/>
      <c r="S384" s="427"/>
      <c r="T384" s="428"/>
      <c r="U384" s="428"/>
      <c r="V384" s="429"/>
      <c r="W384" s="429"/>
      <c r="X384" s="429"/>
      <c r="Y384" s="430"/>
      <c r="Z384" s="429"/>
      <c r="AA384" s="429"/>
      <c r="AB384" s="429"/>
      <c r="AC384" s="429"/>
      <c r="AD384" s="429"/>
      <c r="AE384" s="430"/>
      <c r="AF384" s="433"/>
      <c r="AG384" s="434"/>
      <c r="AH384" s="435"/>
      <c r="AI384" s="426"/>
      <c r="AJ384" s="427"/>
      <c r="AK384" s="428"/>
      <c r="AL384" s="428"/>
      <c r="AM384" s="429"/>
      <c r="AN384" s="429"/>
      <c r="AO384" s="429"/>
      <c r="AP384" s="430"/>
      <c r="AQ384" s="429"/>
      <c r="AR384" s="429"/>
      <c r="AS384" s="429"/>
      <c r="AT384" s="429"/>
      <c r="AU384" s="429"/>
      <c r="AV384" s="430"/>
      <c r="AW384" s="433"/>
      <c r="AX384" s="434"/>
      <c r="AY384" s="435"/>
      <c r="AZ384" s="426"/>
      <c r="BA384" s="427"/>
      <c r="BB384" s="428"/>
      <c r="BC384" s="428"/>
      <c r="BD384" s="429"/>
      <c r="BE384" s="429"/>
      <c r="BF384" s="429"/>
      <c r="BG384" s="430"/>
      <c r="BH384" s="429"/>
      <c r="BI384" s="429"/>
      <c r="BJ384" s="429"/>
      <c r="BK384" s="429"/>
      <c r="BL384" s="429"/>
      <c r="BM384" s="430"/>
      <c r="BN384" s="433"/>
      <c r="BO384" s="434"/>
      <c r="BP384" s="435"/>
      <c r="BQ384" s="426"/>
      <c r="BR384" s="427"/>
      <c r="BS384" s="428"/>
      <c r="BT384" s="428"/>
      <c r="BU384" s="429"/>
      <c r="BV384" s="429"/>
      <c r="BW384" s="429"/>
      <c r="BX384" s="430"/>
      <c r="BY384" s="429"/>
      <c r="BZ384" s="429"/>
      <c r="CA384" s="429"/>
      <c r="CB384" s="429"/>
      <c r="CC384" s="429"/>
      <c r="CD384" s="430"/>
      <c r="CE384" s="433"/>
      <c r="CF384" s="434"/>
      <c r="CG384" s="435"/>
      <c r="CH384" s="426"/>
      <c r="CI384" s="427"/>
      <c r="CJ384" s="428"/>
      <c r="CK384" s="428"/>
      <c r="CL384" s="429"/>
      <c r="CM384" s="429"/>
      <c r="CN384" s="429"/>
      <c r="CO384" s="430"/>
      <c r="CP384" s="429"/>
      <c r="CQ384" s="429"/>
      <c r="CR384" s="429"/>
      <c r="CS384" s="429"/>
      <c r="CT384" s="429"/>
      <c r="CU384" s="430"/>
      <c r="CV384" s="433"/>
      <c r="CW384" s="434"/>
      <c r="CX384" s="435"/>
      <c r="CY384" s="426"/>
      <c r="CZ384" s="427"/>
      <c r="DA384" s="428"/>
      <c r="DB384" s="428"/>
      <c r="DC384" s="429"/>
      <c r="DD384" s="429"/>
      <c r="DE384" s="429"/>
      <c r="DF384" s="430"/>
      <c r="DG384" s="429"/>
      <c r="DH384" s="429"/>
      <c r="DI384" s="429"/>
      <c r="DJ384" s="429"/>
      <c r="DK384" s="429"/>
      <c r="DL384" s="430"/>
      <c r="DM384" s="433"/>
      <c r="DN384" s="434"/>
      <c r="DO384" s="435"/>
      <c r="DP384" s="426"/>
      <c r="DQ384" s="427"/>
      <c r="DR384" s="428"/>
      <c r="DS384" s="428"/>
      <c r="DT384" s="429"/>
      <c r="DU384" s="429"/>
      <c r="DV384" s="429"/>
      <c r="DW384" s="430"/>
      <c r="DX384" s="429"/>
      <c r="DY384" s="429"/>
      <c r="DZ384" s="429"/>
      <c r="EA384" s="429"/>
      <c r="EB384" s="429"/>
      <c r="EC384" s="430"/>
      <c r="ED384" s="433"/>
      <c r="EE384" s="434"/>
      <c r="EF384" s="435"/>
      <c r="EG384" s="426"/>
      <c r="EH384" s="427"/>
      <c r="EI384" s="428"/>
      <c r="EJ384" s="428"/>
      <c r="EK384" s="429"/>
      <c r="EL384" s="429"/>
      <c r="EM384" s="429"/>
      <c r="EN384" s="430"/>
      <c r="EO384" s="429"/>
      <c r="EP384" s="429"/>
      <c r="EQ384" s="429"/>
      <c r="ER384" s="429"/>
      <c r="ES384" s="429"/>
      <c r="ET384" s="430"/>
      <c r="EU384" s="433"/>
      <c r="EV384" s="434"/>
      <c r="EW384" s="435"/>
      <c r="EX384" s="426"/>
      <c r="EY384" s="427"/>
      <c r="EZ384" s="428"/>
      <c r="FA384" s="428"/>
      <c r="FB384" s="429"/>
      <c r="FC384" s="429"/>
      <c r="FD384" s="429"/>
      <c r="FE384" s="430"/>
      <c r="FF384" s="429"/>
      <c r="FG384" s="429"/>
      <c r="FH384" s="429"/>
      <c r="FI384" s="429"/>
      <c r="FJ384" s="429"/>
      <c r="FK384" s="430"/>
      <c r="FL384" s="433"/>
      <c r="FM384" s="434"/>
      <c r="FN384" s="435"/>
      <c r="FO384" s="426"/>
      <c r="FP384" s="427"/>
      <c r="FQ384" s="428"/>
      <c r="FR384" s="428"/>
      <c r="FS384" s="429"/>
      <c r="FT384" s="429"/>
      <c r="FU384" s="429"/>
      <c r="FV384" s="430"/>
      <c r="FW384" s="429"/>
      <c r="FX384" s="429"/>
      <c r="FY384" s="429"/>
      <c r="FZ384" s="429"/>
      <c r="GA384" s="429"/>
      <c r="GB384" s="430"/>
      <c r="GC384" s="433"/>
      <c r="GD384" s="434"/>
      <c r="GE384" s="435"/>
      <c r="GF384" s="426"/>
      <c r="GG384" s="427"/>
      <c r="GH384" s="428"/>
      <c r="GI384" s="428"/>
      <c r="GJ384" s="429"/>
      <c r="GK384" s="429"/>
      <c r="GL384" s="429"/>
      <c r="GM384" s="430"/>
      <c r="GN384" s="429"/>
      <c r="GO384" s="429"/>
      <c r="GP384" s="429"/>
      <c r="GQ384" s="429"/>
      <c r="GR384" s="429"/>
      <c r="GS384" s="430"/>
      <c r="GT384" s="433"/>
      <c r="GU384" s="434"/>
      <c r="GV384" s="435"/>
      <c r="GW384" s="426"/>
      <c r="GX384" s="427"/>
      <c r="GY384" s="428"/>
      <c r="GZ384" s="428"/>
      <c r="HA384" s="429"/>
      <c r="HB384" s="429"/>
      <c r="HC384" s="429"/>
      <c r="HD384" s="430"/>
      <c r="HE384" s="429"/>
      <c r="HF384" s="429"/>
      <c r="HG384" s="429"/>
      <c r="HH384" s="429"/>
      <c r="HI384" s="429"/>
      <c r="HJ384" s="430"/>
      <c r="HK384" s="433"/>
      <c r="HL384" s="434"/>
      <c r="HM384" s="435"/>
      <c r="HN384" s="426"/>
      <c r="HO384" s="427"/>
      <c r="HP384" s="428"/>
      <c r="HQ384" s="428"/>
      <c r="HR384" s="429"/>
      <c r="HS384" s="429"/>
      <c r="HT384" s="429"/>
      <c r="HU384" s="430"/>
      <c r="HV384" s="429"/>
      <c r="HW384" s="429"/>
      <c r="HX384" s="429"/>
      <c r="HY384" s="429"/>
      <c r="HZ384" s="429"/>
      <c r="IA384" s="430"/>
      <c r="IB384" s="433"/>
      <c r="IC384" s="434"/>
      <c r="ID384" s="435"/>
      <c r="IE384" s="426"/>
      <c r="IF384" s="427"/>
      <c r="IG384" s="428"/>
      <c r="IH384" s="428"/>
      <c r="II384" s="429"/>
      <c r="IJ384" s="429"/>
      <c r="IK384" s="429"/>
      <c r="IL384" s="430"/>
      <c r="IM384" s="429"/>
      <c r="IN384" s="429"/>
      <c r="IO384" s="429"/>
      <c r="IP384" s="429"/>
      <c r="IQ384" s="429"/>
      <c r="IR384" s="430"/>
      <c r="IS384" s="433"/>
      <c r="IT384" s="434"/>
      <c r="IU384" s="435"/>
      <c r="IV384" s="426"/>
      <c r="IW384" s="427"/>
      <c r="IX384" s="428"/>
      <c r="IY384" s="428"/>
      <c r="IZ384" s="429"/>
      <c r="JA384" s="429"/>
      <c r="JB384" s="429"/>
      <c r="JC384" s="430"/>
      <c r="JD384" s="429"/>
      <c r="JE384" s="429"/>
      <c r="JF384" s="429"/>
      <c r="JG384" s="429"/>
      <c r="JH384" s="429"/>
      <c r="JI384" s="430"/>
      <c r="JJ384" s="433"/>
      <c r="JK384" s="434"/>
      <c r="JL384" s="435"/>
      <c r="JM384" s="426"/>
      <c r="JN384" s="427"/>
      <c r="JO384" s="428"/>
      <c r="JP384" s="428"/>
      <c r="JQ384" s="429"/>
      <c r="JR384" s="429"/>
      <c r="JS384" s="429"/>
      <c r="JT384" s="430"/>
      <c r="JU384" s="429"/>
      <c r="JV384" s="429"/>
      <c r="JW384" s="429"/>
      <c r="JX384" s="429"/>
      <c r="JY384" s="429"/>
      <c r="JZ384" s="430"/>
      <c r="KA384" s="433"/>
      <c r="KB384" s="434"/>
      <c r="KC384" s="435"/>
      <c r="KD384" s="426"/>
      <c r="KE384" s="427"/>
      <c r="KF384" s="428"/>
      <c r="KG384" s="428"/>
      <c r="KH384" s="429"/>
      <c r="KI384" s="429"/>
      <c r="KJ384" s="429"/>
      <c r="KK384" s="430"/>
      <c r="KL384" s="429"/>
      <c r="KM384" s="429"/>
      <c r="KN384" s="429"/>
      <c r="KO384" s="429"/>
      <c r="KP384" s="429"/>
      <c r="KQ384" s="430"/>
      <c r="KR384" s="433"/>
      <c r="KS384" s="434"/>
      <c r="KT384" s="435"/>
      <c r="KU384" s="436"/>
    </row>
    <row r="385" ht="15.75" hidden="1" customHeight="1">
      <c r="A385" s="426"/>
      <c r="B385" s="427"/>
      <c r="C385" s="428"/>
      <c r="D385" s="428"/>
      <c r="E385" s="429"/>
      <c r="F385" s="429"/>
      <c r="G385" s="429"/>
      <c r="H385" s="430"/>
      <c r="I385" s="429"/>
      <c r="J385" s="429"/>
      <c r="K385" s="429"/>
      <c r="L385" s="429"/>
      <c r="M385" s="429"/>
      <c r="N385" s="430"/>
      <c r="O385" s="433"/>
      <c r="P385" s="434"/>
      <c r="Q385" s="435"/>
      <c r="R385" s="426"/>
      <c r="S385" s="427"/>
      <c r="T385" s="428"/>
      <c r="U385" s="428"/>
      <c r="V385" s="429"/>
      <c r="W385" s="429"/>
      <c r="X385" s="429"/>
      <c r="Y385" s="430"/>
      <c r="Z385" s="429"/>
      <c r="AA385" s="429"/>
      <c r="AB385" s="429"/>
      <c r="AC385" s="429"/>
      <c r="AD385" s="429"/>
      <c r="AE385" s="430"/>
      <c r="AF385" s="433"/>
      <c r="AG385" s="434"/>
      <c r="AH385" s="435"/>
      <c r="AI385" s="426"/>
      <c r="AJ385" s="427"/>
      <c r="AK385" s="428"/>
      <c r="AL385" s="428"/>
      <c r="AM385" s="429"/>
      <c r="AN385" s="429"/>
      <c r="AO385" s="429"/>
      <c r="AP385" s="430"/>
      <c r="AQ385" s="429"/>
      <c r="AR385" s="429"/>
      <c r="AS385" s="429"/>
      <c r="AT385" s="429"/>
      <c r="AU385" s="429"/>
      <c r="AV385" s="430"/>
      <c r="AW385" s="433"/>
      <c r="AX385" s="434"/>
      <c r="AY385" s="435"/>
      <c r="AZ385" s="426"/>
      <c r="BA385" s="427"/>
      <c r="BB385" s="428"/>
      <c r="BC385" s="428"/>
      <c r="BD385" s="429"/>
      <c r="BE385" s="429"/>
      <c r="BF385" s="429"/>
      <c r="BG385" s="430"/>
      <c r="BH385" s="429"/>
      <c r="BI385" s="429"/>
      <c r="BJ385" s="429"/>
      <c r="BK385" s="429"/>
      <c r="BL385" s="429"/>
      <c r="BM385" s="430"/>
      <c r="BN385" s="433"/>
      <c r="BO385" s="434"/>
      <c r="BP385" s="435"/>
      <c r="BQ385" s="426"/>
      <c r="BR385" s="427"/>
      <c r="BS385" s="428"/>
      <c r="BT385" s="428"/>
      <c r="BU385" s="429"/>
      <c r="BV385" s="429"/>
      <c r="BW385" s="429"/>
      <c r="BX385" s="430"/>
      <c r="BY385" s="429"/>
      <c r="BZ385" s="429"/>
      <c r="CA385" s="429"/>
      <c r="CB385" s="429"/>
      <c r="CC385" s="429"/>
      <c r="CD385" s="430"/>
      <c r="CE385" s="433"/>
      <c r="CF385" s="434"/>
      <c r="CG385" s="435"/>
      <c r="CH385" s="426"/>
      <c r="CI385" s="427"/>
      <c r="CJ385" s="428"/>
      <c r="CK385" s="428"/>
      <c r="CL385" s="429"/>
      <c r="CM385" s="429"/>
      <c r="CN385" s="429"/>
      <c r="CO385" s="430"/>
      <c r="CP385" s="429"/>
      <c r="CQ385" s="429"/>
      <c r="CR385" s="429"/>
      <c r="CS385" s="429"/>
      <c r="CT385" s="429"/>
      <c r="CU385" s="430"/>
      <c r="CV385" s="433"/>
      <c r="CW385" s="434"/>
      <c r="CX385" s="435"/>
      <c r="CY385" s="426"/>
      <c r="CZ385" s="427"/>
      <c r="DA385" s="428"/>
      <c r="DB385" s="428"/>
      <c r="DC385" s="429"/>
      <c r="DD385" s="429"/>
      <c r="DE385" s="429"/>
      <c r="DF385" s="430"/>
      <c r="DG385" s="429"/>
      <c r="DH385" s="429"/>
      <c r="DI385" s="429"/>
      <c r="DJ385" s="429"/>
      <c r="DK385" s="429"/>
      <c r="DL385" s="430"/>
      <c r="DM385" s="433"/>
      <c r="DN385" s="434"/>
      <c r="DO385" s="435"/>
      <c r="DP385" s="426"/>
      <c r="DQ385" s="427"/>
      <c r="DR385" s="428"/>
      <c r="DS385" s="428"/>
      <c r="DT385" s="429"/>
      <c r="DU385" s="429"/>
      <c r="DV385" s="429"/>
      <c r="DW385" s="430"/>
      <c r="DX385" s="429"/>
      <c r="DY385" s="429"/>
      <c r="DZ385" s="429"/>
      <c r="EA385" s="429"/>
      <c r="EB385" s="429"/>
      <c r="EC385" s="430"/>
      <c r="ED385" s="433"/>
      <c r="EE385" s="434"/>
      <c r="EF385" s="435"/>
      <c r="EG385" s="426"/>
      <c r="EH385" s="427"/>
      <c r="EI385" s="428"/>
      <c r="EJ385" s="428"/>
      <c r="EK385" s="429"/>
      <c r="EL385" s="429"/>
      <c r="EM385" s="429"/>
      <c r="EN385" s="430"/>
      <c r="EO385" s="429"/>
      <c r="EP385" s="429"/>
      <c r="EQ385" s="429"/>
      <c r="ER385" s="429"/>
      <c r="ES385" s="429"/>
      <c r="ET385" s="430"/>
      <c r="EU385" s="433"/>
      <c r="EV385" s="434"/>
      <c r="EW385" s="435"/>
      <c r="EX385" s="426"/>
      <c r="EY385" s="427"/>
      <c r="EZ385" s="428"/>
      <c r="FA385" s="428"/>
      <c r="FB385" s="429"/>
      <c r="FC385" s="429"/>
      <c r="FD385" s="429"/>
      <c r="FE385" s="430"/>
      <c r="FF385" s="429"/>
      <c r="FG385" s="429"/>
      <c r="FH385" s="429"/>
      <c r="FI385" s="429"/>
      <c r="FJ385" s="429"/>
      <c r="FK385" s="430"/>
      <c r="FL385" s="433"/>
      <c r="FM385" s="434"/>
      <c r="FN385" s="435"/>
      <c r="FO385" s="426"/>
      <c r="FP385" s="427"/>
      <c r="FQ385" s="428"/>
      <c r="FR385" s="428"/>
      <c r="FS385" s="429"/>
      <c r="FT385" s="429"/>
      <c r="FU385" s="429"/>
      <c r="FV385" s="430"/>
      <c r="FW385" s="429"/>
      <c r="FX385" s="429"/>
      <c r="FY385" s="429"/>
      <c r="FZ385" s="429"/>
      <c r="GA385" s="429"/>
      <c r="GB385" s="430"/>
      <c r="GC385" s="433"/>
      <c r="GD385" s="434"/>
      <c r="GE385" s="435"/>
      <c r="GF385" s="426"/>
      <c r="GG385" s="427"/>
      <c r="GH385" s="428"/>
      <c r="GI385" s="428"/>
      <c r="GJ385" s="429"/>
      <c r="GK385" s="429"/>
      <c r="GL385" s="429"/>
      <c r="GM385" s="430"/>
      <c r="GN385" s="429"/>
      <c r="GO385" s="429"/>
      <c r="GP385" s="429"/>
      <c r="GQ385" s="429"/>
      <c r="GR385" s="429"/>
      <c r="GS385" s="430"/>
      <c r="GT385" s="433"/>
      <c r="GU385" s="434"/>
      <c r="GV385" s="435"/>
      <c r="GW385" s="426"/>
      <c r="GX385" s="427"/>
      <c r="GY385" s="428"/>
      <c r="GZ385" s="428"/>
      <c r="HA385" s="429"/>
      <c r="HB385" s="429"/>
      <c r="HC385" s="429"/>
      <c r="HD385" s="430"/>
      <c r="HE385" s="429"/>
      <c r="HF385" s="429"/>
      <c r="HG385" s="429"/>
      <c r="HH385" s="429"/>
      <c r="HI385" s="429"/>
      <c r="HJ385" s="430"/>
      <c r="HK385" s="433"/>
      <c r="HL385" s="434"/>
      <c r="HM385" s="435"/>
      <c r="HN385" s="426"/>
      <c r="HO385" s="427"/>
      <c r="HP385" s="428"/>
      <c r="HQ385" s="428"/>
      <c r="HR385" s="429"/>
      <c r="HS385" s="429"/>
      <c r="HT385" s="429"/>
      <c r="HU385" s="430"/>
      <c r="HV385" s="429"/>
      <c r="HW385" s="429"/>
      <c r="HX385" s="429"/>
      <c r="HY385" s="429"/>
      <c r="HZ385" s="429"/>
      <c r="IA385" s="430"/>
      <c r="IB385" s="433"/>
      <c r="IC385" s="434"/>
      <c r="ID385" s="435"/>
      <c r="IE385" s="426"/>
      <c r="IF385" s="427"/>
      <c r="IG385" s="428"/>
      <c r="IH385" s="428"/>
      <c r="II385" s="429"/>
      <c r="IJ385" s="429"/>
      <c r="IK385" s="429"/>
      <c r="IL385" s="430"/>
      <c r="IM385" s="429"/>
      <c r="IN385" s="429"/>
      <c r="IO385" s="429"/>
      <c r="IP385" s="429"/>
      <c r="IQ385" s="429"/>
      <c r="IR385" s="430"/>
      <c r="IS385" s="433"/>
      <c r="IT385" s="434"/>
      <c r="IU385" s="435"/>
      <c r="IV385" s="426"/>
      <c r="IW385" s="427"/>
      <c r="IX385" s="428"/>
      <c r="IY385" s="428"/>
      <c r="IZ385" s="429"/>
      <c r="JA385" s="429"/>
      <c r="JB385" s="429"/>
      <c r="JC385" s="430"/>
      <c r="JD385" s="429"/>
      <c r="JE385" s="429"/>
      <c r="JF385" s="429"/>
      <c r="JG385" s="429"/>
      <c r="JH385" s="429"/>
      <c r="JI385" s="430"/>
      <c r="JJ385" s="433"/>
      <c r="JK385" s="434"/>
      <c r="JL385" s="435"/>
      <c r="JM385" s="426"/>
      <c r="JN385" s="427"/>
      <c r="JO385" s="428"/>
      <c r="JP385" s="428"/>
      <c r="JQ385" s="429"/>
      <c r="JR385" s="429"/>
      <c r="JS385" s="429"/>
      <c r="JT385" s="430"/>
      <c r="JU385" s="429"/>
      <c r="JV385" s="429"/>
      <c r="JW385" s="429"/>
      <c r="JX385" s="429"/>
      <c r="JY385" s="429"/>
      <c r="JZ385" s="430"/>
      <c r="KA385" s="433"/>
      <c r="KB385" s="434"/>
      <c r="KC385" s="435"/>
      <c r="KD385" s="426"/>
      <c r="KE385" s="427"/>
      <c r="KF385" s="428"/>
      <c r="KG385" s="428"/>
      <c r="KH385" s="429"/>
      <c r="KI385" s="429"/>
      <c r="KJ385" s="429"/>
      <c r="KK385" s="430"/>
      <c r="KL385" s="429"/>
      <c r="KM385" s="429"/>
      <c r="KN385" s="429"/>
      <c r="KO385" s="429"/>
      <c r="KP385" s="429"/>
      <c r="KQ385" s="430"/>
      <c r="KR385" s="433"/>
      <c r="KS385" s="434"/>
      <c r="KT385" s="435"/>
      <c r="KU385" s="436"/>
    </row>
    <row r="386" ht="15.75" hidden="1" customHeight="1">
      <c r="A386" s="426"/>
      <c r="B386" s="427"/>
      <c r="C386" s="428"/>
      <c r="D386" s="428"/>
      <c r="E386" s="429"/>
      <c r="F386" s="429"/>
      <c r="G386" s="429"/>
      <c r="H386" s="430"/>
      <c r="I386" s="429"/>
      <c r="J386" s="429"/>
      <c r="K386" s="429"/>
      <c r="L386" s="429"/>
      <c r="M386" s="429"/>
      <c r="N386" s="430"/>
      <c r="O386" s="433"/>
      <c r="P386" s="434"/>
      <c r="Q386" s="435"/>
      <c r="R386" s="426"/>
      <c r="S386" s="427"/>
      <c r="T386" s="428"/>
      <c r="U386" s="428"/>
      <c r="V386" s="429"/>
      <c r="W386" s="429"/>
      <c r="X386" s="429"/>
      <c r="Y386" s="430"/>
      <c r="Z386" s="429"/>
      <c r="AA386" s="429"/>
      <c r="AB386" s="429"/>
      <c r="AC386" s="429"/>
      <c r="AD386" s="429"/>
      <c r="AE386" s="430"/>
      <c r="AF386" s="433"/>
      <c r="AG386" s="434"/>
      <c r="AH386" s="435"/>
      <c r="AI386" s="426"/>
      <c r="AJ386" s="427"/>
      <c r="AK386" s="428"/>
      <c r="AL386" s="428"/>
      <c r="AM386" s="429"/>
      <c r="AN386" s="429"/>
      <c r="AO386" s="429"/>
      <c r="AP386" s="430"/>
      <c r="AQ386" s="429"/>
      <c r="AR386" s="429"/>
      <c r="AS386" s="429"/>
      <c r="AT386" s="429"/>
      <c r="AU386" s="429"/>
      <c r="AV386" s="430"/>
      <c r="AW386" s="433"/>
      <c r="AX386" s="434"/>
      <c r="AY386" s="435"/>
      <c r="AZ386" s="426"/>
      <c r="BA386" s="427"/>
      <c r="BB386" s="428"/>
      <c r="BC386" s="428"/>
      <c r="BD386" s="429"/>
      <c r="BE386" s="429"/>
      <c r="BF386" s="429"/>
      <c r="BG386" s="430"/>
      <c r="BH386" s="429"/>
      <c r="BI386" s="429"/>
      <c r="BJ386" s="429"/>
      <c r="BK386" s="429"/>
      <c r="BL386" s="429"/>
      <c r="BM386" s="430"/>
      <c r="BN386" s="433"/>
      <c r="BO386" s="434"/>
      <c r="BP386" s="435"/>
      <c r="BQ386" s="426"/>
      <c r="BR386" s="427"/>
      <c r="BS386" s="428"/>
      <c r="BT386" s="428"/>
      <c r="BU386" s="429"/>
      <c r="BV386" s="429"/>
      <c r="BW386" s="429"/>
      <c r="BX386" s="430"/>
      <c r="BY386" s="429"/>
      <c r="BZ386" s="429"/>
      <c r="CA386" s="429"/>
      <c r="CB386" s="429"/>
      <c r="CC386" s="429"/>
      <c r="CD386" s="430"/>
      <c r="CE386" s="433"/>
      <c r="CF386" s="434"/>
      <c r="CG386" s="435"/>
      <c r="CH386" s="426"/>
      <c r="CI386" s="427"/>
      <c r="CJ386" s="428"/>
      <c r="CK386" s="428"/>
      <c r="CL386" s="429"/>
      <c r="CM386" s="429"/>
      <c r="CN386" s="429"/>
      <c r="CO386" s="430"/>
      <c r="CP386" s="429"/>
      <c r="CQ386" s="429"/>
      <c r="CR386" s="429"/>
      <c r="CS386" s="429"/>
      <c r="CT386" s="429"/>
      <c r="CU386" s="430"/>
      <c r="CV386" s="433"/>
      <c r="CW386" s="434"/>
      <c r="CX386" s="435"/>
      <c r="CY386" s="426"/>
      <c r="CZ386" s="427"/>
      <c r="DA386" s="428"/>
      <c r="DB386" s="428"/>
      <c r="DC386" s="429"/>
      <c r="DD386" s="429"/>
      <c r="DE386" s="429"/>
      <c r="DF386" s="430"/>
      <c r="DG386" s="429"/>
      <c r="DH386" s="429"/>
      <c r="DI386" s="429"/>
      <c r="DJ386" s="429"/>
      <c r="DK386" s="429"/>
      <c r="DL386" s="430"/>
      <c r="DM386" s="433"/>
      <c r="DN386" s="434"/>
      <c r="DO386" s="435"/>
      <c r="DP386" s="426"/>
      <c r="DQ386" s="427"/>
      <c r="DR386" s="428"/>
      <c r="DS386" s="428"/>
      <c r="DT386" s="429"/>
      <c r="DU386" s="429"/>
      <c r="DV386" s="429"/>
      <c r="DW386" s="430"/>
      <c r="DX386" s="429"/>
      <c r="DY386" s="429"/>
      <c r="DZ386" s="429"/>
      <c r="EA386" s="429"/>
      <c r="EB386" s="429"/>
      <c r="EC386" s="430"/>
      <c r="ED386" s="433"/>
      <c r="EE386" s="434"/>
      <c r="EF386" s="435"/>
      <c r="EG386" s="426"/>
      <c r="EH386" s="427"/>
      <c r="EI386" s="428"/>
      <c r="EJ386" s="428"/>
      <c r="EK386" s="429"/>
      <c r="EL386" s="429"/>
      <c r="EM386" s="429"/>
      <c r="EN386" s="430"/>
      <c r="EO386" s="429"/>
      <c r="EP386" s="429"/>
      <c r="EQ386" s="429"/>
      <c r="ER386" s="429"/>
      <c r="ES386" s="429"/>
      <c r="ET386" s="430"/>
      <c r="EU386" s="433"/>
      <c r="EV386" s="434"/>
      <c r="EW386" s="435"/>
      <c r="EX386" s="426"/>
      <c r="EY386" s="427"/>
      <c r="EZ386" s="428"/>
      <c r="FA386" s="428"/>
      <c r="FB386" s="429"/>
      <c r="FC386" s="429"/>
      <c r="FD386" s="429"/>
      <c r="FE386" s="430"/>
      <c r="FF386" s="429"/>
      <c r="FG386" s="429"/>
      <c r="FH386" s="429"/>
      <c r="FI386" s="429"/>
      <c r="FJ386" s="429"/>
      <c r="FK386" s="430"/>
      <c r="FL386" s="433"/>
      <c r="FM386" s="434"/>
      <c r="FN386" s="435"/>
      <c r="FO386" s="426"/>
      <c r="FP386" s="427"/>
      <c r="FQ386" s="428"/>
      <c r="FR386" s="428"/>
      <c r="FS386" s="429"/>
      <c r="FT386" s="429"/>
      <c r="FU386" s="429"/>
      <c r="FV386" s="430"/>
      <c r="FW386" s="429"/>
      <c r="FX386" s="429"/>
      <c r="FY386" s="429"/>
      <c r="FZ386" s="429"/>
      <c r="GA386" s="429"/>
      <c r="GB386" s="430"/>
      <c r="GC386" s="433"/>
      <c r="GD386" s="434"/>
      <c r="GE386" s="435"/>
      <c r="GF386" s="426"/>
      <c r="GG386" s="427"/>
      <c r="GH386" s="428"/>
      <c r="GI386" s="428"/>
      <c r="GJ386" s="429"/>
      <c r="GK386" s="429"/>
      <c r="GL386" s="429"/>
      <c r="GM386" s="430"/>
      <c r="GN386" s="429"/>
      <c r="GO386" s="429"/>
      <c r="GP386" s="429"/>
      <c r="GQ386" s="429"/>
      <c r="GR386" s="429"/>
      <c r="GS386" s="430"/>
      <c r="GT386" s="433"/>
      <c r="GU386" s="434"/>
      <c r="GV386" s="435"/>
      <c r="GW386" s="426"/>
      <c r="GX386" s="427"/>
      <c r="GY386" s="428"/>
      <c r="GZ386" s="428"/>
      <c r="HA386" s="429"/>
      <c r="HB386" s="429"/>
      <c r="HC386" s="429"/>
      <c r="HD386" s="430"/>
      <c r="HE386" s="429"/>
      <c r="HF386" s="429"/>
      <c r="HG386" s="429"/>
      <c r="HH386" s="429"/>
      <c r="HI386" s="429"/>
      <c r="HJ386" s="430"/>
      <c r="HK386" s="433"/>
      <c r="HL386" s="434"/>
      <c r="HM386" s="435"/>
      <c r="HN386" s="426"/>
      <c r="HO386" s="427"/>
      <c r="HP386" s="428"/>
      <c r="HQ386" s="428"/>
      <c r="HR386" s="429"/>
      <c r="HS386" s="429"/>
      <c r="HT386" s="429"/>
      <c r="HU386" s="430"/>
      <c r="HV386" s="429"/>
      <c r="HW386" s="429"/>
      <c r="HX386" s="429"/>
      <c r="HY386" s="429"/>
      <c r="HZ386" s="429"/>
      <c r="IA386" s="430"/>
      <c r="IB386" s="433"/>
      <c r="IC386" s="434"/>
      <c r="ID386" s="435"/>
      <c r="IE386" s="426"/>
      <c r="IF386" s="427"/>
      <c r="IG386" s="428"/>
      <c r="IH386" s="428"/>
      <c r="II386" s="429"/>
      <c r="IJ386" s="429"/>
      <c r="IK386" s="429"/>
      <c r="IL386" s="430"/>
      <c r="IM386" s="429"/>
      <c r="IN386" s="429"/>
      <c r="IO386" s="429"/>
      <c r="IP386" s="429"/>
      <c r="IQ386" s="429"/>
      <c r="IR386" s="430"/>
      <c r="IS386" s="433"/>
      <c r="IT386" s="434"/>
      <c r="IU386" s="435"/>
      <c r="IV386" s="426"/>
      <c r="IW386" s="427"/>
      <c r="IX386" s="428"/>
      <c r="IY386" s="428"/>
      <c r="IZ386" s="429"/>
      <c r="JA386" s="429"/>
      <c r="JB386" s="429"/>
      <c r="JC386" s="430"/>
      <c r="JD386" s="429"/>
      <c r="JE386" s="429"/>
      <c r="JF386" s="429"/>
      <c r="JG386" s="429"/>
      <c r="JH386" s="429"/>
      <c r="JI386" s="430"/>
      <c r="JJ386" s="433"/>
      <c r="JK386" s="434"/>
      <c r="JL386" s="435"/>
      <c r="JM386" s="426"/>
      <c r="JN386" s="427"/>
      <c r="JO386" s="428"/>
      <c r="JP386" s="428"/>
      <c r="JQ386" s="429"/>
      <c r="JR386" s="429"/>
      <c r="JS386" s="429"/>
      <c r="JT386" s="430"/>
      <c r="JU386" s="429"/>
      <c r="JV386" s="429"/>
      <c r="JW386" s="429"/>
      <c r="JX386" s="429"/>
      <c r="JY386" s="429"/>
      <c r="JZ386" s="430"/>
      <c r="KA386" s="433"/>
      <c r="KB386" s="434"/>
      <c r="KC386" s="435"/>
      <c r="KD386" s="426"/>
      <c r="KE386" s="427"/>
      <c r="KF386" s="428"/>
      <c r="KG386" s="428"/>
      <c r="KH386" s="429"/>
      <c r="KI386" s="429"/>
      <c r="KJ386" s="429"/>
      <c r="KK386" s="430"/>
      <c r="KL386" s="429"/>
      <c r="KM386" s="429"/>
      <c r="KN386" s="429"/>
      <c r="KO386" s="429"/>
      <c r="KP386" s="429"/>
      <c r="KQ386" s="430"/>
      <c r="KR386" s="433"/>
      <c r="KS386" s="434"/>
      <c r="KT386" s="435"/>
      <c r="KU386" s="436"/>
    </row>
    <row r="387" ht="15.75" hidden="1" customHeight="1">
      <c r="A387" s="426"/>
      <c r="B387" s="427"/>
      <c r="C387" s="428"/>
      <c r="D387" s="428"/>
      <c r="E387" s="429"/>
      <c r="F387" s="429"/>
      <c r="G387" s="429"/>
      <c r="H387" s="430"/>
      <c r="I387" s="429"/>
      <c r="J387" s="429"/>
      <c r="K387" s="429"/>
      <c r="L387" s="429"/>
      <c r="M387" s="429"/>
      <c r="N387" s="430"/>
      <c r="O387" s="433"/>
      <c r="P387" s="434"/>
      <c r="Q387" s="435"/>
      <c r="R387" s="426"/>
      <c r="S387" s="427"/>
      <c r="T387" s="428"/>
      <c r="U387" s="428"/>
      <c r="V387" s="429"/>
      <c r="W387" s="429"/>
      <c r="X387" s="429"/>
      <c r="Y387" s="430"/>
      <c r="Z387" s="429"/>
      <c r="AA387" s="429"/>
      <c r="AB387" s="429"/>
      <c r="AC387" s="429"/>
      <c r="AD387" s="429"/>
      <c r="AE387" s="430"/>
      <c r="AF387" s="433"/>
      <c r="AG387" s="434"/>
      <c r="AH387" s="435"/>
      <c r="AI387" s="426"/>
      <c r="AJ387" s="427"/>
      <c r="AK387" s="428"/>
      <c r="AL387" s="428"/>
      <c r="AM387" s="429"/>
      <c r="AN387" s="429"/>
      <c r="AO387" s="429"/>
      <c r="AP387" s="430"/>
      <c r="AQ387" s="429"/>
      <c r="AR387" s="429"/>
      <c r="AS387" s="429"/>
      <c r="AT387" s="429"/>
      <c r="AU387" s="429"/>
      <c r="AV387" s="430"/>
      <c r="AW387" s="433"/>
      <c r="AX387" s="434"/>
      <c r="AY387" s="435"/>
      <c r="AZ387" s="426"/>
      <c r="BA387" s="427"/>
      <c r="BB387" s="428"/>
      <c r="BC387" s="428"/>
      <c r="BD387" s="429"/>
      <c r="BE387" s="429"/>
      <c r="BF387" s="429"/>
      <c r="BG387" s="430"/>
      <c r="BH387" s="429"/>
      <c r="BI387" s="429"/>
      <c r="BJ387" s="429"/>
      <c r="BK387" s="429"/>
      <c r="BL387" s="429"/>
      <c r="BM387" s="430"/>
      <c r="BN387" s="433"/>
      <c r="BO387" s="434"/>
      <c r="BP387" s="435"/>
      <c r="BQ387" s="426"/>
      <c r="BR387" s="427"/>
      <c r="BS387" s="428"/>
      <c r="BT387" s="428"/>
      <c r="BU387" s="429"/>
      <c r="BV387" s="429"/>
      <c r="BW387" s="429"/>
      <c r="BX387" s="430"/>
      <c r="BY387" s="429"/>
      <c r="BZ387" s="429"/>
      <c r="CA387" s="429"/>
      <c r="CB387" s="429"/>
      <c r="CC387" s="429"/>
      <c r="CD387" s="430"/>
      <c r="CE387" s="433"/>
      <c r="CF387" s="434"/>
      <c r="CG387" s="435"/>
      <c r="CH387" s="426"/>
      <c r="CI387" s="427"/>
      <c r="CJ387" s="428"/>
      <c r="CK387" s="428"/>
      <c r="CL387" s="429"/>
      <c r="CM387" s="429"/>
      <c r="CN387" s="429"/>
      <c r="CO387" s="430"/>
      <c r="CP387" s="429"/>
      <c r="CQ387" s="429"/>
      <c r="CR387" s="429"/>
      <c r="CS387" s="429"/>
      <c r="CT387" s="429"/>
      <c r="CU387" s="430"/>
      <c r="CV387" s="433"/>
      <c r="CW387" s="434"/>
      <c r="CX387" s="435"/>
      <c r="CY387" s="426"/>
      <c r="CZ387" s="427"/>
      <c r="DA387" s="428"/>
      <c r="DB387" s="428"/>
      <c r="DC387" s="429"/>
      <c r="DD387" s="429"/>
      <c r="DE387" s="429"/>
      <c r="DF387" s="430"/>
      <c r="DG387" s="429"/>
      <c r="DH387" s="429"/>
      <c r="DI387" s="429"/>
      <c r="DJ387" s="429"/>
      <c r="DK387" s="429"/>
      <c r="DL387" s="430"/>
      <c r="DM387" s="433"/>
      <c r="DN387" s="434"/>
      <c r="DO387" s="435"/>
      <c r="DP387" s="426"/>
      <c r="DQ387" s="427"/>
      <c r="DR387" s="428"/>
      <c r="DS387" s="428"/>
      <c r="DT387" s="429"/>
      <c r="DU387" s="429"/>
      <c r="DV387" s="429"/>
      <c r="DW387" s="430"/>
      <c r="DX387" s="429"/>
      <c r="DY387" s="429"/>
      <c r="DZ387" s="429"/>
      <c r="EA387" s="429"/>
      <c r="EB387" s="429"/>
      <c r="EC387" s="430"/>
      <c r="ED387" s="433"/>
      <c r="EE387" s="434"/>
      <c r="EF387" s="435"/>
      <c r="EG387" s="426"/>
      <c r="EH387" s="427"/>
      <c r="EI387" s="428"/>
      <c r="EJ387" s="428"/>
      <c r="EK387" s="429"/>
      <c r="EL387" s="429"/>
      <c r="EM387" s="429"/>
      <c r="EN387" s="430"/>
      <c r="EO387" s="429"/>
      <c r="EP387" s="429"/>
      <c r="EQ387" s="429"/>
      <c r="ER387" s="429"/>
      <c r="ES387" s="429"/>
      <c r="ET387" s="430"/>
      <c r="EU387" s="433"/>
      <c r="EV387" s="434"/>
      <c r="EW387" s="435"/>
      <c r="EX387" s="426"/>
      <c r="EY387" s="427"/>
      <c r="EZ387" s="428"/>
      <c r="FA387" s="428"/>
      <c r="FB387" s="429"/>
      <c r="FC387" s="429"/>
      <c r="FD387" s="429"/>
      <c r="FE387" s="430"/>
      <c r="FF387" s="429"/>
      <c r="FG387" s="429"/>
      <c r="FH387" s="429"/>
      <c r="FI387" s="429"/>
      <c r="FJ387" s="429"/>
      <c r="FK387" s="430"/>
      <c r="FL387" s="433"/>
      <c r="FM387" s="434"/>
      <c r="FN387" s="435"/>
      <c r="FO387" s="426"/>
      <c r="FP387" s="427"/>
      <c r="FQ387" s="428"/>
      <c r="FR387" s="428"/>
      <c r="FS387" s="429"/>
      <c r="FT387" s="429"/>
      <c r="FU387" s="429"/>
      <c r="FV387" s="430"/>
      <c r="FW387" s="429"/>
      <c r="FX387" s="429"/>
      <c r="FY387" s="429"/>
      <c r="FZ387" s="429"/>
      <c r="GA387" s="429"/>
      <c r="GB387" s="430"/>
      <c r="GC387" s="433"/>
      <c r="GD387" s="434"/>
      <c r="GE387" s="435"/>
      <c r="GF387" s="426"/>
      <c r="GG387" s="427"/>
      <c r="GH387" s="428"/>
      <c r="GI387" s="428"/>
      <c r="GJ387" s="429"/>
      <c r="GK387" s="429"/>
      <c r="GL387" s="429"/>
      <c r="GM387" s="430"/>
      <c r="GN387" s="429"/>
      <c r="GO387" s="429"/>
      <c r="GP387" s="429"/>
      <c r="GQ387" s="429"/>
      <c r="GR387" s="429"/>
      <c r="GS387" s="430"/>
      <c r="GT387" s="433"/>
      <c r="GU387" s="434"/>
      <c r="GV387" s="435"/>
      <c r="GW387" s="426"/>
      <c r="GX387" s="427"/>
      <c r="GY387" s="428"/>
      <c r="GZ387" s="428"/>
      <c r="HA387" s="429"/>
      <c r="HB387" s="429"/>
      <c r="HC387" s="429"/>
      <c r="HD387" s="430"/>
      <c r="HE387" s="429"/>
      <c r="HF387" s="429"/>
      <c r="HG387" s="429"/>
      <c r="HH387" s="429"/>
      <c r="HI387" s="429"/>
      <c r="HJ387" s="430"/>
      <c r="HK387" s="433"/>
      <c r="HL387" s="434"/>
      <c r="HM387" s="435"/>
      <c r="HN387" s="426"/>
      <c r="HO387" s="427"/>
      <c r="HP387" s="428"/>
      <c r="HQ387" s="428"/>
      <c r="HR387" s="429"/>
      <c r="HS387" s="429"/>
      <c r="HT387" s="429"/>
      <c r="HU387" s="430"/>
      <c r="HV387" s="429"/>
      <c r="HW387" s="429"/>
      <c r="HX387" s="429"/>
      <c r="HY387" s="429"/>
      <c r="HZ387" s="429"/>
      <c r="IA387" s="430"/>
      <c r="IB387" s="433"/>
      <c r="IC387" s="434"/>
      <c r="ID387" s="435"/>
      <c r="IE387" s="426"/>
      <c r="IF387" s="427"/>
      <c r="IG387" s="428"/>
      <c r="IH387" s="428"/>
      <c r="II387" s="429"/>
      <c r="IJ387" s="429"/>
      <c r="IK387" s="429"/>
      <c r="IL387" s="430"/>
      <c r="IM387" s="429"/>
      <c r="IN387" s="429"/>
      <c r="IO387" s="429"/>
      <c r="IP387" s="429"/>
      <c r="IQ387" s="429"/>
      <c r="IR387" s="430"/>
      <c r="IS387" s="433"/>
      <c r="IT387" s="434"/>
      <c r="IU387" s="435"/>
      <c r="IV387" s="426"/>
      <c r="IW387" s="427"/>
      <c r="IX387" s="428"/>
      <c r="IY387" s="428"/>
      <c r="IZ387" s="429"/>
      <c r="JA387" s="429"/>
      <c r="JB387" s="429"/>
      <c r="JC387" s="430"/>
      <c r="JD387" s="429"/>
      <c r="JE387" s="429"/>
      <c r="JF387" s="429"/>
      <c r="JG387" s="429"/>
      <c r="JH387" s="429"/>
      <c r="JI387" s="430"/>
      <c r="JJ387" s="433"/>
      <c r="JK387" s="434"/>
      <c r="JL387" s="435"/>
      <c r="JM387" s="426"/>
      <c r="JN387" s="427"/>
      <c r="JO387" s="428"/>
      <c r="JP387" s="428"/>
      <c r="JQ387" s="429"/>
      <c r="JR387" s="429"/>
      <c r="JS387" s="429"/>
      <c r="JT387" s="430"/>
      <c r="JU387" s="429"/>
      <c r="JV387" s="429"/>
      <c r="JW387" s="429"/>
      <c r="JX387" s="429"/>
      <c r="JY387" s="429"/>
      <c r="JZ387" s="430"/>
      <c r="KA387" s="433"/>
      <c r="KB387" s="434"/>
      <c r="KC387" s="435"/>
      <c r="KD387" s="426"/>
      <c r="KE387" s="427"/>
      <c r="KF387" s="428"/>
      <c r="KG387" s="428"/>
      <c r="KH387" s="429"/>
      <c r="KI387" s="429"/>
      <c r="KJ387" s="429"/>
      <c r="KK387" s="430"/>
      <c r="KL387" s="429"/>
      <c r="KM387" s="429"/>
      <c r="KN387" s="429"/>
      <c r="KO387" s="429"/>
      <c r="KP387" s="429"/>
      <c r="KQ387" s="430"/>
      <c r="KR387" s="433"/>
      <c r="KS387" s="434"/>
      <c r="KT387" s="435"/>
      <c r="KU387" s="436"/>
    </row>
    <row r="388" ht="15.75" hidden="1" customHeight="1">
      <c r="A388" s="426"/>
      <c r="B388" s="427"/>
      <c r="C388" s="428"/>
      <c r="D388" s="428"/>
      <c r="E388" s="429"/>
      <c r="F388" s="429"/>
      <c r="G388" s="429"/>
      <c r="H388" s="430"/>
      <c r="I388" s="429"/>
      <c r="J388" s="429"/>
      <c r="K388" s="429"/>
      <c r="L388" s="429"/>
      <c r="M388" s="429"/>
      <c r="N388" s="430"/>
      <c r="O388" s="433"/>
      <c r="P388" s="434"/>
      <c r="Q388" s="435"/>
      <c r="R388" s="426"/>
      <c r="S388" s="427"/>
      <c r="T388" s="428"/>
      <c r="U388" s="428"/>
      <c r="V388" s="429"/>
      <c r="W388" s="429"/>
      <c r="X388" s="429"/>
      <c r="Y388" s="430"/>
      <c r="Z388" s="429"/>
      <c r="AA388" s="429"/>
      <c r="AB388" s="429"/>
      <c r="AC388" s="429"/>
      <c r="AD388" s="429"/>
      <c r="AE388" s="430"/>
      <c r="AF388" s="433"/>
      <c r="AG388" s="434"/>
      <c r="AH388" s="435"/>
      <c r="AI388" s="426"/>
      <c r="AJ388" s="427"/>
      <c r="AK388" s="428"/>
      <c r="AL388" s="428"/>
      <c r="AM388" s="429"/>
      <c r="AN388" s="429"/>
      <c r="AO388" s="429"/>
      <c r="AP388" s="430"/>
      <c r="AQ388" s="429"/>
      <c r="AR388" s="429"/>
      <c r="AS388" s="429"/>
      <c r="AT388" s="429"/>
      <c r="AU388" s="429"/>
      <c r="AV388" s="430"/>
      <c r="AW388" s="433"/>
      <c r="AX388" s="434"/>
      <c r="AY388" s="435"/>
      <c r="AZ388" s="426"/>
      <c r="BA388" s="427"/>
      <c r="BB388" s="428"/>
      <c r="BC388" s="428"/>
      <c r="BD388" s="429"/>
      <c r="BE388" s="429"/>
      <c r="BF388" s="429"/>
      <c r="BG388" s="430"/>
      <c r="BH388" s="429"/>
      <c r="BI388" s="429"/>
      <c r="BJ388" s="429"/>
      <c r="BK388" s="429"/>
      <c r="BL388" s="429"/>
      <c r="BM388" s="430"/>
      <c r="BN388" s="433"/>
      <c r="BO388" s="434"/>
      <c r="BP388" s="435"/>
      <c r="BQ388" s="426"/>
      <c r="BR388" s="427"/>
      <c r="BS388" s="428"/>
      <c r="BT388" s="428"/>
      <c r="BU388" s="429"/>
      <c r="BV388" s="429"/>
      <c r="BW388" s="429"/>
      <c r="BX388" s="430"/>
      <c r="BY388" s="429"/>
      <c r="BZ388" s="429"/>
      <c r="CA388" s="429"/>
      <c r="CB388" s="429"/>
      <c r="CC388" s="429"/>
      <c r="CD388" s="430"/>
      <c r="CE388" s="433"/>
      <c r="CF388" s="434"/>
      <c r="CG388" s="435"/>
      <c r="CH388" s="426"/>
      <c r="CI388" s="427"/>
      <c r="CJ388" s="428"/>
      <c r="CK388" s="428"/>
      <c r="CL388" s="429"/>
      <c r="CM388" s="429"/>
      <c r="CN388" s="429"/>
      <c r="CO388" s="430"/>
      <c r="CP388" s="429"/>
      <c r="CQ388" s="429"/>
      <c r="CR388" s="429"/>
      <c r="CS388" s="429"/>
      <c r="CT388" s="429"/>
      <c r="CU388" s="430"/>
      <c r="CV388" s="433"/>
      <c r="CW388" s="434"/>
      <c r="CX388" s="435"/>
      <c r="CY388" s="426"/>
      <c r="CZ388" s="427"/>
      <c r="DA388" s="428"/>
      <c r="DB388" s="428"/>
      <c r="DC388" s="429"/>
      <c r="DD388" s="429"/>
      <c r="DE388" s="429"/>
      <c r="DF388" s="430"/>
      <c r="DG388" s="429"/>
      <c r="DH388" s="429"/>
      <c r="DI388" s="429"/>
      <c r="DJ388" s="429"/>
      <c r="DK388" s="429"/>
      <c r="DL388" s="430"/>
      <c r="DM388" s="433"/>
      <c r="DN388" s="434"/>
      <c r="DO388" s="435"/>
      <c r="DP388" s="426"/>
      <c r="DQ388" s="427"/>
      <c r="DR388" s="428"/>
      <c r="DS388" s="428"/>
      <c r="DT388" s="429"/>
      <c r="DU388" s="429"/>
      <c r="DV388" s="429"/>
      <c r="DW388" s="430"/>
      <c r="DX388" s="429"/>
      <c r="DY388" s="429"/>
      <c r="DZ388" s="429"/>
      <c r="EA388" s="429"/>
      <c r="EB388" s="429"/>
      <c r="EC388" s="430"/>
      <c r="ED388" s="433"/>
      <c r="EE388" s="434"/>
      <c r="EF388" s="435"/>
      <c r="EG388" s="426"/>
      <c r="EH388" s="427"/>
      <c r="EI388" s="428"/>
      <c r="EJ388" s="428"/>
      <c r="EK388" s="429"/>
      <c r="EL388" s="429"/>
      <c r="EM388" s="429"/>
      <c r="EN388" s="430"/>
      <c r="EO388" s="429"/>
      <c r="EP388" s="429"/>
      <c r="EQ388" s="429"/>
      <c r="ER388" s="429"/>
      <c r="ES388" s="429"/>
      <c r="ET388" s="430"/>
      <c r="EU388" s="433"/>
      <c r="EV388" s="434"/>
      <c r="EW388" s="435"/>
      <c r="EX388" s="426"/>
      <c r="EY388" s="427"/>
      <c r="EZ388" s="428"/>
      <c r="FA388" s="428"/>
      <c r="FB388" s="429"/>
      <c r="FC388" s="429"/>
      <c r="FD388" s="429"/>
      <c r="FE388" s="430"/>
      <c r="FF388" s="429"/>
      <c r="FG388" s="429"/>
      <c r="FH388" s="429"/>
      <c r="FI388" s="429"/>
      <c r="FJ388" s="429"/>
      <c r="FK388" s="430"/>
      <c r="FL388" s="433"/>
      <c r="FM388" s="434"/>
      <c r="FN388" s="435"/>
      <c r="FO388" s="426"/>
      <c r="FP388" s="427"/>
      <c r="FQ388" s="428"/>
      <c r="FR388" s="428"/>
      <c r="FS388" s="429"/>
      <c r="FT388" s="429"/>
      <c r="FU388" s="429"/>
      <c r="FV388" s="430"/>
      <c r="FW388" s="429"/>
      <c r="FX388" s="429"/>
      <c r="FY388" s="429"/>
      <c r="FZ388" s="429"/>
      <c r="GA388" s="429"/>
      <c r="GB388" s="430"/>
      <c r="GC388" s="433"/>
      <c r="GD388" s="434"/>
      <c r="GE388" s="435"/>
      <c r="GF388" s="426"/>
      <c r="GG388" s="427"/>
      <c r="GH388" s="428"/>
      <c r="GI388" s="428"/>
      <c r="GJ388" s="429"/>
      <c r="GK388" s="429"/>
      <c r="GL388" s="429"/>
      <c r="GM388" s="430"/>
      <c r="GN388" s="429"/>
      <c r="GO388" s="429"/>
      <c r="GP388" s="429"/>
      <c r="GQ388" s="429"/>
      <c r="GR388" s="429"/>
      <c r="GS388" s="430"/>
      <c r="GT388" s="433"/>
      <c r="GU388" s="434"/>
      <c r="GV388" s="435"/>
      <c r="GW388" s="426"/>
      <c r="GX388" s="427"/>
      <c r="GY388" s="428"/>
      <c r="GZ388" s="428"/>
      <c r="HA388" s="429"/>
      <c r="HB388" s="429"/>
      <c r="HC388" s="429"/>
      <c r="HD388" s="430"/>
      <c r="HE388" s="429"/>
      <c r="HF388" s="429"/>
      <c r="HG388" s="429"/>
      <c r="HH388" s="429"/>
      <c r="HI388" s="429"/>
      <c r="HJ388" s="430"/>
      <c r="HK388" s="433"/>
      <c r="HL388" s="434"/>
      <c r="HM388" s="435"/>
      <c r="HN388" s="426"/>
      <c r="HO388" s="427"/>
      <c r="HP388" s="428"/>
      <c r="HQ388" s="428"/>
      <c r="HR388" s="429"/>
      <c r="HS388" s="429"/>
      <c r="HT388" s="429"/>
      <c r="HU388" s="430"/>
      <c r="HV388" s="429"/>
      <c r="HW388" s="429"/>
      <c r="HX388" s="429"/>
      <c r="HY388" s="429"/>
      <c r="HZ388" s="429"/>
      <c r="IA388" s="430"/>
      <c r="IB388" s="433"/>
      <c r="IC388" s="434"/>
      <c r="ID388" s="435"/>
      <c r="IE388" s="426"/>
      <c r="IF388" s="427"/>
      <c r="IG388" s="428"/>
      <c r="IH388" s="428"/>
      <c r="II388" s="429"/>
      <c r="IJ388" s="429"/>
      <c r="IK388" s="429"/>
      <c r="IL388" s="430"/>
      <c r="IM388" s="429"/>
      <c r="IN388" s="429"/>
      <c r="IO388" s="429"/>
      <c r="IP388" s="429"/>
      <c r="IQ388" s="429"/>
      <c r="IR388" s="430"/>
      <c r="IS388" s="433"/>
      <c r="IT388" s="434"/>
      <c r="IU388" s="435"/>
      <c r="IV388" s="426"/>
      <c r="IW388" s="427"/>
      <c r="IX388" s="428"/>
      <c r="IY388" s="428"/>
      <c r="IZ388" s="429"/>
      <c r="JA388" s="429"/>
      <c r="JB388" s="429"/>
      <c r="JC388" s="430"/>
      <c r="JD388" s="429"/>
      <c r="JE388" s="429"/>
      <c r="JF388" s="429"/>
      <c r="JG388" s="429"/>
      <c r="JH388" s="429"/>
      <c r="JI388" s="430"/>
      <c r="JJ388" s="433"/>
      <c r="JK388" s="434"/>
      <c r="JL388" s="435"/>
      <c r="JM388" s="426"/>
      <c r="JN388" s="427"/>
      <c r="JO388" s="428"/>
      <c r="JP388" s="428"/>
      <c r="JQ388" s="429"/>
      <c r="JR388" s="429"/>
      <c r="JS388" s="429"/>
      <c r="JT388" s="430"/>
      <c r="JU388" s="429"/>
      <c r="JV388" s="429"/>
      <c r="JW388" s="429"/>
      <c r="JX388" s="429"/>
      <c r="JY388" s="429"/>
      <c r="JZ388" s="430"/>
      <c r="KA388" s="433"/>
      <c r="KB388" s="434"/>
      <c r="KC388" s="435"/>
      <c r="KD388" s="426"/>
      <c r="KE388" s="427"/>
      <c r="KF388" s="428"/>
      <c r="KG388" s="428"/>
      <c r="KH388" s="429"/>
      <c r="KI388" s="429"/>
      <c r="KJ388" s="429"/>
      <c r="KK388" s="430"/>
      <c r="KL388" s="429"/>
      <c r="KM388" s="429"/>
      <c r="KN388" s="429"/>
      <c r="KO388" s="429"/>
      <c r="KP388" s="429"/>
      <c r="KQ388" s="430"/>
      <c r="KR388" s="433"/>
      <c r="KS388" s="434"/>
      <c r="KT388" s="435"/>
      <c r="KU388" s="436"/>
    </row>
    <row r="389" ht="15.75" hidden="1" customHeight="1">
      <c r="A389" s="426"/>
      <c r="B389" s="427"/>
      <c r="C389" s="428"/>
      <c r="D389" s="428"/>
      <c r="E389" s="429"/>
      <c r="F389" s="429"/>
      <c r="G389" s="429"/>
      <c r="H389" s="430"/>
      <c r="I389" s="429"/>
      <c r="J389" s="429"/>
      <c r="K389" s="429"/>
      <c r="L389" s="429"/>
      <c r="M389" s="429"/>
      <c r="N389" s="430"/>
      <c r="O389" s="433"/>
      <c r="P389" s="434"/>
      <c r="Q389" s="435"/>
      <c r="R389" s="426"/>
      <c r="S389" s="427"/>
      <c r="T389" s="428"/>
      <c r="U389" s="428"/>
      <c r="V389" s="429"/>
      <c r="W389" s="429"/>
      <c r="X389" s="429"/>
      <c r="Y389" s="430"/>
      <c r="Z389" s="429"/>
      <c r="AA389" s="429"/>
      <c r="AB389" s="429"/>
      <c r="AC389" s="429"/>
      <c r="AD389" s="429"/>
      <c r="AE389" s="430"/>
      <c r="AF389" s="433"/>
      <c r="AG389" s="434"/>
      <c r="AH389" s="435"/>
      <c r="AI389" s="426"/>
      <c r="AJ389" s="427"/>
      <c r="AK389" s="428"/>
      <c r="AL389" s="428"/>
      <c r="AM389" s="429"/>
      <c r="AN389" s="429"/>
      <c r="AO389" s="429"/>
      <c r="AP389" s="430"/>
      <c r="AQ389" s="429"/>
      <c r="AR389" s="429"/>
      <c r="AS389" s="429"/>
      <c r="AT389" s="429"/>
      <c r="AU389" s="429"/>
      <c r="AV389" s="430"/>
      <c r="AW389" s="433"/>
      <c r="AX389" s="434"/>
      <c r="AY389" s="435"/>
      <c r="AZ389" s="426"/>
      <c r="BA389" s="427"/>
      <c r="BB389" s="428"/>
      <c r="BC389" s="428"/>
      <c r="BD389" s="429"/>
      <c r="BE389" s="429"/>
      <c r="BF389" s="429"/>
      <c r="BG389" s="430"/>
      <c r="BH389" s="429"/>
      <c r="BI389" s="429"/>
      <c r="BJ389" s="429"/>
      <c r="BK389" s="429"/>
      <c r="BL389" s="429"/>
      <c r="BM389" s="430"/>
      <c r="BN389" s="433"/>
      <c r="BO389" s="434"/>
      <c r="BP389" s="435"/>
      <c r="BQ389" s="426"/>
      <c r="BR389" s="427"/>
      <c r="BS389" s="428"/>
      <c r="BT389" s="428"/>
      <c r="BU389" s="429"/>
      <c r="BV389" s="429"/>
      <c r="BW389" s="429"/>
      <c r="BX389" s="430"/>
      <c r="BY389" s="429"/>
      <c r="BZ389" s="429"/>
      <c r="CA389" s="429"/>
      <c r="CB389" s="429"/>
      <c r="CC389" s="429"/>
      <c r="CD389" s="430"/>
      <c r="CE389" s="433"/>
      <c r="CF389" s="434"/>
      <c r="CG389" s="435"/>
      <c r="CH389" s="426"/>
      <c r="CI389" s="427"/>
      <c r="CJ389" s="428"/>
      <c r="CK389" s="428"/>
      <c r="CL389" s="429"/>
      <c r="CM389" s="429"/>
      <c r="CN389" s="429"/>
      <c r="CO389" s="430"/>
      <c r="CP389" s="429"/>
      <c r="CQ389" s="429"/>
      <c r="CR389" s="429"/>
      <c r="CS389" s="429"/>
      <c r="CT389" s="429"/>
      <c r="CU389" s="430"/>
      <c r="CV389" s="433"/>
      <c r="CW389" s="434"/>
      <c r="CX389" s="435"/>
      <c r="CY389" s="426"/>
      <c r="CZ389" s="427"/>
      <c r="DA389" s="428"/>
      <c r="DB389" s="428"/>
      <c r="DC389" s="429"/>
      <c r="DD389" s="429"/>
      <c r="DE389" s="429"/>
      <c r="DF389" s="430"/>
      <c r="DG389" s="429"/>
      <c r="DH389" s="429"/>
      <c r="DI389" s="429"/>
      <c r="DJ389" s="429"/>
      <c r="DK389" s="429"/>
      <c r="DL389" s="430"/>
      <c r="DM389" s="433"/>
      <c r="DN389" s="434"/>
      <c r="DO389" s="435"/>
      <c r="DP389" s="426"/>
      <c r="DQ389" s="427"/>
      <c r="DR389" s="428"/>
      <c r="DS389" s="428"/>
      <c r="DT389" s="429"/>
      <c r="DU389" s="429"/>
      <c r="DV389" s="429"/>
      <c r="DW389" s="430"/>
      <c r="DX389" s="429"/>
      <c r="DY389" s="429"/>
      <c r="DZ389" s="429"/>
      <c r="EA389" s="429"/>
      <c r="EB389" s="429"/>
      <c r="EC389" s="430"/>
      <c r="ED389" s="433"/>
      <c r="EE389" s="434"/>
      <c r="EF389" s="435"/>
      <c r="EG389" s="426"/>
      <c r="EH389" s="427"/>
      <c r="EI389" s="428"/>
      <c r="EJ389" s="428"/>
      <c r="EK389" s="429"/>
      <c r="EL389" s="429"/>
      <c r="EM389" s="429"/>
      <c r="EN389" s="430"/>
      <c r="EO389" s="429"/>
      <c r="EP389" s="429"/>
      <c r="EQ389" s="429"/>
      <c r="ER389" s="429"/>
      <c r="ES389" s="429"/>
      <c r="ET389" s="430"/>
      <c r="EU389" s="433"/>
      <c r="EV389" s="434"/>
      <c r="EW389" s="435"/>
      <c r="EX389" s="426"/>
      <c r="EY389" s="427"/>
      <c r="EZ389" s="428"/>
      <c r="FA389" s="428"/>
      <c r="FB389" s="429"/>
      <c r="FC389" s="429"/>
      <c r="FD389" s="429"/>
      <c r="FE389" s="430"/>
      <c r="FF389" s="429"/>
      <c r="FG389" s="429"/>
      <c r="FH389" s="429"/>
      <c r="FI389" s="429"/>
      <c r="FJ389" s="429"/>
      <c r="FK389" s="430"/>
      <c r="FL389" s="433"/>
      <c r="FM389" s="434"/>
      <c r="FN389" s="435"/>
      <c r="FO389" s="426"/>
      <c r="FP389" s="427"/>
      <c r="FQ389" s="428"/>
      <c r="FR389" s="428"/>
      <c r="FS389" s="429"/>
      <c r="FT389" s="429"/>
      <c r="FU389" s="429"/>
      <c r="FV389" s="430"/>
      <c r="FW389" s="429"/>
      <c r="FX389" s="429"/>
      <c r="FY389" s="429"/>
      <c r="FZ389" s="429"/>
      <c r="GA389" s="429"/>
      <c r="GB389" s="430"/>
      <c r="GC389" s="433"/>
      <c r="GD389" s="434"/>
      <c r="GE389" s="435"/>
      <c r="GF389" s="426"/>
      <c r="GG389" s="427"/>
      <c r="GH389" s="428"/>
      <c r="GI389" s="428"/>
      <c r="GJ389" s="429"/>
      <c r="GK389" s="429"/>
      <c r="GL389" s="429"/>
      <c r="GM389" s="430"/>
      <c r="GN389" s="429"/>
      <c r="GO389" s="429"/>
      <c r="GP389" s="429"/>
      <c r="GQ389" s="429"/>
      <c r="GR389" s="429"/>
      <c r="GS389" s="430"/>
      <c r="GT389" s="433"/>
      <c r="GU389" s="434"/>
      <c r="GV389" s="435"/>
      <c r="GW389" s="426"/>
      <c r="GX389" s="427"/>
      <c r="GY389" s="428"/>
      <c r="GZ389" s="428"/>
      <c r="HA389" s="429"/>
      <c r="HB389" s="429"/>
      <c r="HC389" s="429"/>
      <c r="HD389" s="430"/>
      <c r="HE389" s="429"/>
      <c r="HF389" s="429"/>
      <c r="HG389" s="429"/>
      <c r="HH389" s="429"/>
      <c r="HI389" s="429"/>
      <c r="HJ389" s="430"/>
      <c r="HK389" s="433"/>
      <c r="HL389" s="434"/>
      <c r="HM389" s="435"/>
      <c r="HN389" s="426"/>
      <c r="HO389" s="427"/>
      <c r="HP389" s="428"/>
      <c r="HQ389" s="428"/>
      <c r="HR389" s="429"/>
      <c r="HS389" s="429"/>
      <c r="HT389" s="429"/>
      <c r="HU389" s="430"/>
      <c r="HV389" s="429"/>
      <c r="HW389" s="429"/>
      <c r="HX389" s="429"/>
      <c r="HY389" s="429"/>
      <c r="HZ389" s="429"/>
      <c r="IA389" s="430"/>
      <c r="IB389" s="433"/>
      <c r="IC389" s="434"/>
      <c r="ID389" s="435"/>
      <c r="IE389" s="426"/>
      <c r="IF389" s="427"/>
      <c r="IG389" s="428"/>
      <c r="IH389" s="428"/>
      <c r="II389" s="429"/>
      <c r="IJ389" s="429"/>
      <c r="IK389" s="429"/>
      <c r="IL389" s="430"/>
      <c r="IM389" s="429"/>
      <c r="IN389" s="429"/>
      <c r="IO389" s="429"/>
      <c r="IP389" s="429"/>
      <c r="IQ389" s="429"/>
      <c r="IR389" s="430"/>
      <c r="IS389" s="433"/>
      <c r="IT389" s="434"/>
      <c r="IU389" s="435"/>
      <c r="IV389" s="426"/>
      <c r="IW389" s="427"/>
      <c r="IX389" s="428"/>
      <c r="IY389" s="428"/>
      <c r="IZ389" s="429"/>
      <c r="JA389" s="429"/>
      <c r="JB389" s="429"/>
      <c r="JC389" s="430"/>
      <c r="JD389" s="429"/>
      <c r="JE389" s="429"/>
      <c r="JF389" s="429"/>
      <c r="JG389" s="429"/>
      <c r="JH389" s="429"/>
      <c r="JI389" s="430"/>
      <c r="JJ389" s="433"/>
      <c r="JK389" s="434"/>
      <c r="JL389" s="435"/>
      <c r="JM389" s="426"/>
      <c r="JN389" s="427"/>
      <c r="JO389" s="428"/>
      <c r="JP389" s="428"/>
      <c r="JQ389" s="429"/>
      <c r="JR389" s="429"/>
      <c r="JS389" s="429"/>
      <c r="JT389" s="430"/>
      <c r="JU389" s="429"/>
      <c r="JV389" s="429"/>
      <c r="JW389" s="429"/>
      <c r="JX389" s="429"/>
      <c r="JY389" s="429"/>
      <c r="JZ389" s="430"/>
      <c r="KA389" s="433"/>
      <c r="KB389" s="434"/>
      <c r="KC389" s="435"/>
      <c r="KD389" s="426"/>
      <c r="KE389" s="427"/>
      <c r="KF389" s="428"/>
      <c r="KG389" s="428"/>
      <c r="KH389" s="429"/>
      <c r="KI389" s="429"/>
      <c r="KJ389" s="429"/>
      <c r="KK389" s="430"/>
      <c r="KL389" s="429"/>
      <c r="KM389" s="429"/>
      <c r="KN389" s="429"/>
      <c r="KO389" s="429"/>
      <c r="KP389" s="429"/>
      <c r="KQ389" s="430"/>
      <c r="KR389" s="433"/>
      <c r="KS389" s="434"/>
      <c r="KT389" s="435"/>
      <c r="KU389" s="436"/>
    </row>
    <row r="390" ht="15.75" hidden="1" customHeight="1">
      <c r="A390" s="426"/>
      <c r="B390" s="427"/>
      <c r="C390" s="428"/>
      <c r="D390" s="428"/>
      <c r="E390" s="429"/>
      <c r="F390" s="429"/>
      <c r="G390" s="429"/>
      <c r="H390" s="430"/>
      <c r="I390" s="429"/>
      <c r="J390" s="429"/>
      <c r="K390" s="429"/>
      <c r="L390" s="429"/>
      <c r="M390" s="429"/>
      <c r="N390" s="430"/>
      <c r="O390" s="433"/>
      <c r="P390" s="434"/>
      <c r="Q390" s="435"/>
      <c r="R390" s="426"/>
      <c r="S390" s="427"/>
      <c r="T390" s="428"/>
      <c r="U390" s="428"/>
      <c r="V390" s="429"/>
      <c r="W390" s="429"/>
      <c r="X390" s="429"/>
      <c r="Y390" s="430"/>
      <c r="Z390" s="429"/>
      <c r="AA390" s="429"/>
      <c r="AB390" s="429"/>
      <c r="AC390" s="429"/>
      <c r="AD390" s="429"/>
      <c r="AE390" s="430"/>
      <c r="AF390" s="433"/>
      <c r="AG390" s="434"/>
      <c r="AH390" s="435"/>
      <c r="AI390" s="426"/>
      <c r="AJ390" s="427"/>
      <c r="AK390" s="428"/>
      <c r="AL390" s="428"/>
      <c r="AM390" s="429"/>
      <c r="AN390" s="429"/>
      <c r="AO390" s="429"/>
      <c r="AP390" s="430"/>
      <c r="AQ390" s="429"/>
      <c r="AR390" s="429"/>
      <c r="AS390" s="429"/>
      <c r="AT390" s="429"/>
      <c r="AU390" s="429"/>
      <c r="AV390" s="430"/>
      <c r="AW390" s="433"/>
      <c r="AX390" s="434"/>
      <c r="AY390" s="435"/>
      <c r="AZ390" s="426"/>
      <c r="BA390" s="427"/>
      <c r="BB390" s="428"/>
      <c r="BC390" s="428"/>
      <c r="BD390" s="429"/>
      <c r="BE390" s="429"/>
      <c r="BF390" s="429"/>
      <c r="BG390" s="430"/>
      <c r="BH390" s="429"/>
      <c r="BI390" s="429"/>
      <c r="BJ390" s="429"/>
      <c r="BK390" s="429"/>
      <c r="BL390" s="429"/>
      <c r="BM390" s="430"/>
      <c r="BN390" s="433"/>
      <c r="BO390" s="434"/>
      <c r="BP390" s="435"/>
      <c r="BQ390" s="426"/>
      <c r="BR390" s="427"/>
      <c r="BS390" s="428"/>
      <c r="BT390" s="428"/>
      <c r="BU390" s="429"/>
      <c r="BV390" s="429"/>
      <c r="BW390" s="429"/>
      <c r="BX390" s="430"/>
      <c r="BY390" s="429"/>
      <c r="BZ390" s="429"/>
      <c r="CA390" s="429"/>
      <c r="CB390" s="429"/>
      <c r="CC390" s="429"/>
      <c r="CD390" s="430"/>
      <c r="CE390" s="433"/>
      <c r="CF390" s="434"/>
      <c r="CG390" s="435"/>
      <c r="CH390" s="426"/>
      <c r="CI390" s="427"/>
      <c r="CJ390" s="428"/>
      <c r="CK390" s="428"/>
      <c r="CL390" s="429"/>
      <c r="CM390" s="429"/>
      <c r="CN390" s="429"/>
      <c r="CO390" s="430"/>
      <c r="CP390" s="429"/>
      <c r="CQ390" s="429"/>
      <c r="CR390" s="429"/>
      <c r="CS390" s="429"/>
      <c r="CT390" s="429"/>
      <c r="CU390" s="430"/>
      <c r="CV390" s="433"/>
      <c r="CW390" s="434"/>
      <c r="CX390" s="435"/>
      <c r="CY390" s="426"/>
      <c r="CZ390" s="427"/>
      <c r="DA390" s="428"/>
      <c r="DB390" s="428"/>
      <c r="DC390" s="429"/>
      <c r="DD390" s="429"/>
      <c r="DE390" s="429"/>
      <c r="DF390" s="430"/>
      <c r="DG390" s="429"/>
      <c r="DH390" s="429"/>
      <c r="DI390" s="429"/>
      <c r="DJ390" s="429"/>
      <c r="DK390" s="429"/>
      <c r="DL390" s="430"/>
      <c r="DM390" s="433"/>
      <c r="DN390" s="434"/>
      <c r="DO390" s="435"/>
      <c r="DP390" s="426"/>
      <c r="DQ390" s="427"/>
      <c r="DR390" s="428"/>
      <c r="DS390" s="428"/>
      <c r="DT390" s="429"/>
      <c r="DU390" s="429"/>
      <c r="DV390" s="429"/>
      <c r="DW390" s="430"/>
      <c r="DX390" s="429"/>
      <c r="DY390" s="429"/>
      <c r="DZ390" s="429"/>
      <c r="EA390" s="429"/>
      <c r="EB390" s="429"/>
      <c r="EC390" s="430"/>
      <c r="ED390" s="433"/>
      <c r="EE390" s="434"/>
      <c r="EF390" s="435"/>
      <c r="EG390" s="426"/>
      <c r="EH390" s="427"/>
      <c r="EI390" s="428"/>
      <c r="EJ390" s="428"/>
      <c r="EK390" s="429"/>
      <c r="EL390" s="429"/>
      <c r="EM390" s="429"/>
      <c r="EN390" s="430"/>
      <c r="EO390" s="429"/>
      <c r="EP390" s="429"/>
      <c r="EQ390" s="429"/>
      <c r="ER390" s="429"/>
      <c r="ES390" s="429"/>
      <c r="ET390" s="430"/>
      <c r="EU390" s="433"/>
      <c r="EV390" s="434"/>
      <c r="EW390" s="435"/>
      <c r="EX390" s="426"/>
      <c r="EY390" s="427"/>
      <c r="EZ390" s="428"/>
      <c r="FA390" s="428"/>
      <c r="FB390" s="429"/>
      <c r="FC390" s="429"/>
      <c r="FD390" s="429"/>
      <c r="FE390" s="430"/>
      <c r="FF390" s="429"/>
      <c r="FG390" s="429"/>
      <c r="FH390" s="429"/>
      <c r="FI390" s="429"/>
      <c r="FJ390" s="429"/>
      <c r="FK390" s="430"/>
      <c r="FL390" s="433"/>
      <c r="FM390" s="434"/>
      <c r="FN390" s="435"/>
      <c r="FO390" s="426"/>
      <c r="FP390" s="427"/>
      <c r="FQ390" s="428"/>
      <c r="FR390" s="428"/>
      <c r="FS390" s="429"/>
      <c r="FT390" s="429"/>
      <c r="FU390" s="429"/>
      <c r="FV390" s="430"/>
      <c r="FW390" s="429"/>
      <c r="FX390" s="429"/>
      <c r="FY390" s="429"/>
      <c r="FZ390" s="429"/>
      <c r="GA390" s="429"/>
      <c r="GB390" s="430"/>
      <c r="GC390" s="433"/>
      <c r="GD390" s="434"/>
      <c r="GE390" s="435"/>
      <c r="GF390" s="426"/>
      <c r="GG390" s="427"/>
      <c r="GH390" s="428"/>
      <c r="GI390" s="428"/>
      <c r="GJ390" s="429"/>
      <c r="GK390" s="429"/>
      <c r="GL390" s="429"/>
      <c r="GM390" s="430"/>
      <c r="GN390" s="429"/>
      <c r="GO390" s="429"/>
      <c r="GP390" s="429"/>
      <c r="GQ390" s="429"/>
      <c r="GR390" s="429"/>
      <c r="GS390" s="430"/>
      <c r="GT390" s="433"/>
      <c r="GU390" s="434"/>
      <c r="GV390" s="435"/>
      <c r="GW390" s="426"/>
      <c r="GX390" s="427"/>
      <c r="GY390" s="428"/>
      <c r="GZ390" s="428"/>
      <c r="HA390" s="429"/>
      <c r="HB390" s="429"/>
      <c r="HC390" s="429"/>
      <c r="HD390" s="430"/>
      <c r="HE390" s="429"/>
      <c r="HF390" s="429"/>
      <c r="HG390" s="429"/>
      <c r="HH390" s="429"/>
      <c r="HI390" s="429"/>
      <c r="HJ390" s="430"/>
      <c r="HK390" s="433"/>
      <c r="HL390" s="434"/>
      <c r="HM390" s="435"/>
      <c r="HN390" s="426"/>
      <c r="HO390" s="427"/>
      <c r="HP390" s="428"/>
      <c r="HQ390" s="428"/>
      <c r="HR390" s="429"/>
      <c r="HS390" s="429"/>
      <c r="HT390" s="429"/>
      <c r="HU390" s="430"/>
      <c r="HV390" s="429"/>
      <c r="HW390" s="429"/>
      <c r="HX390" s="429"/>
      <c r="HY390" s="429"/>
      <c r="HZ390" s="429"/>
      <c r="IA390" s="430"/>
      <c r="IB390" s="433"/>
      <c r="IC390" s="434"/>
      <c r="ID390" s="435"/>
      <c r="IE390" s="426"/>
      <c r="IF390" s="427"/>
      <c r="IG390" s="428"/>
      <c r="IH390" s="428"/>
      <c r="II390" s="429"/>
      <c r="IJ390" s="429"/>
      <c r="IK390" s="429"/>
      <c r="IL390" s="430"/>
      <c r="IM390" s="429"/>
      <c r="IN390" s="429"/>
      <c r="IO390" s="429"/>
      <c r="IP390" s="429"/>
      <c r="IQ390" s="429"/>
      <c r="IR390" s="430"/>
      <c r="IS390" s="433"/>
      <c r="IT390" s="434"/>
      <c r="IU390" s="435"/>
      <c r="IV390" s="426"/>
      <c r="IW390" s="427"/>
      <c r="IX390" s="428"/>
      <c r="IY390" s="428"/>
      <c r="IZ390" s="429"/>
      <c r="JA390" s="429"/>
      <c r="JB390" s="429"/>
      <c r="JC390" s="430"/>
      <c r="JD390" s="429"/>
      <c r="JE390" s="429"/>
      <c r="JF390" s="429"/>
      <c r="JG390" s="429"/>
      <c r="JH390" s="429"/>
      <c r="JI390" s="430"/>
      <c r="JJ390" s="433"/>
      <c r="JK390" s="434"/>
      <c r="JL390" s="435"/>
      <c r="JM390" s="426"/>
      <c r="JN390" s="427"/>
      <c r="JO390" s="428"/>
      <c r="JP390" s="428"/>
      <c r="JQ390" s="429"/>
      <c r="JR390" s="429"/>
      <c r="JS390" s="429"/>
      <c r="JT390" s="430"/>
      <c r="JU390" s="429"/>
      <c r="JV390" s="429"/>
      <c r="JW390" s="429"/>
      <c r="JX390" s="429"/>
      <c r="JY390" s="429"/>
      <c r="JZ390" s="430"/>
      <c r="KA390" s="433"/>
      <c r="KB390" s="434"/>
      <c r="KC390" s="435"/>
      <c r="KD390" s="426"/>
      <c r="KE390" s="427"/>
      <c r="KF390" s="428"/>
      <c r="KG390" s="428"/>
      <c r="KH390" s="429"/>
      <c r="KI390" s="429"/>
      <c r="KJ390" s="429"/>
      <c r="KK390" s="430"/>
      <c r="KL390" s="429"/>
      <c r="KM390" s="429"/>
      <c r="KN390" s="429"/>
      <c r="KO390" s="429"/>
      <c r="KP390" s="429"/>
      <c r="KQ390" s="430"/>
      <c r="KR390" s="433"/>
      <c r="KS390" s="434"/>
      <c r="KT390" s="435"/>
      <c r="KU390" s="436"/>
    </row>
    <row r="391" ht="15.75" hidden="1" customHeight="1">
      <c r="A391" s="426"/>
      <c r="B391" s="427"/>
      <c r="C391" s="428"/>
      <c r="D391" s="428"/>
      <c r="E391" s="429"/>
      <c r="F391" s="429"/>
      <c r="G391" s="429"/>
      <c r="H391" s="430"/>
      <c r="I391" s="429"/>
      <c r="J391" s="429"/>
      <c r="K391" s="429"/>
      <c r="L391" s="429"/>
      <c r="M391" s="429"/>
      <c r="N391" s="430"/>
      <c r="O391" s="433"/>
      <c r="P391" s="434"/>
      <c r="Q391" s="435"/>
      <c r="R391" s="426"/>
      <c r="S391" s="427"/>
      <c r="T391" s="428"/>
      <c r="U391" s="428"/>
      <c r="V391" s="429"/>
      <c r="W391" s="429"/>
      <c r="X391" s="429"/>
      <c r="Y391" s="430"/>
      <c r="Z391" s="429"/>
      <c r="AA391" s="429"/>
      <c r="AB391" s="429"/>
      <c r="AC391" s="429"/>
      <c r="AD391" s="429"/>
      <c r="AE391" s="430"/>
      <c r="AF391" s="433"/>
      <c r="AG391" s="434"/>
      <c r="AH391" s="435"/>
      <c r="AI391" s="426"/>
      <c r="AJ391" s="427"/>
      <c r="AK391" s="428"/>
      <c r="AL391" s="428"/>
      <c r="AM391" s="429"/>
      <c r="AN391" s="429"/>
      <c r="AO391" s="429"/>
      <c r="AP391" s="430"/>
      <c r="AQ391" s="429"/>
      <c r="AR391" s="429"/>
      <c r="AS391" s="429"/>
      <c r="AT391" s="429"/>
      <c r="AU391" s="429"/>
      <c r="AV391" s="430"/>
      <c r="AW391" s="433"/>
      <c r="AX391" s="434"/>
      <c r="AY391" s="435"/>
      <c r="AZ391" s="426"/>
      <c r="BA391" s="427"/>
      <c r="BB391" s="428"/>
      <c r="BC391" s="428"/>
      <c r="BD391" s="429"/>
      <c r="BE391" s="429"/>
      <c r="BF391" s="429"/>
      <c r="BG391" s="430"/>
      <c r="BH391" s="429"/>
      <c r="BI391" s="429"/>
      <c r="BJ391" s="429"/>
      <c r="BK391" s="429"/>
      <c r="BL391" s="429"/>
      <c r="BM391" s="430"/>
      <c r="BN391" s="433"/>
      <c r="BO391" s="434"/>
      <c r="BP391" s="435"/>
      <c r="BQ391" s="426"/>
      <c r="BR391" s="427"/>
      <c r="BS391" s="428"/>
      <c r="BT391" s="428"/>
      <c r="BU391" s="429"/>
      <c r="BV391" s="429"/>
      <c r="BW391" s="429"/>
      <c r="BX391" s="430"/>
      <c r="BY391" s="429"/>
      <c r="BZ391" s="429"/>
      <c r="CA391" s="429"/>
      <c r="CB391" s="429"/>
      <c r="CC391" s="429"/>
      <c r="CD391" s="430"/>
      <c r="CE391" s="433"/>
      <c r="CF391" s="434"/>
      <c r="CG391" s="435"/>
      <c r="CH391" s="426"/>
      <c r="CI391" s="427"/>
      <c r="CJ391" s="428"/>
      <c r="CK391" s="428"/>
      <c r="CL391" s="429"/>
      <c r="CM391" s="429"/>
      <c r="CN391" s="429"/>
      <c r="CO391" s="430"/>
      <c r="CP391" s="429"/>
      <c r="CQ391" s="429"/>
      <c r="CR391" s="429"/>
      <c r="CS391" s="429"/>
      <c r="CT391" s="429"/>
      <c r="CU391" s="430"/>
      <c r="CV391" s="433"/>
      <c r="CW391" s="434"/>
      <c r="CX391" s="435"/>
      <c r="CY391" s="426"/>
      <c r="CZ391" s="427"/>
      <c r="DA391" s="428"/>
      <c r="DB391" s="428"/>
      <c r="DC391" s="429"/>
      <c r="DD391" s="429"/>
      <c r="DE391" s="429"/>
      <c r="DF391" s="430"/>
      <c r="DG391" s="429"/>
      <c r="DH391" s="429"/>
      <c r="DI391" s="429"/>
      <c r="DJ391" s="429"/>
      <c r="DK391" s="429"/>
      <c r="DL391" s="430"/>
      <c r="DM391" s="433"/>
      <c r="DN391" s="434"/>
      <c r="DO391" s="435"/>
      <c r="DP391" s="426"/>
      <c r="DQ391" s="427"/>
      <c r="DR391" s="428"/>
      <c r="DS391" s="428"/>
      <c r="DT391" s="429"/>
      <c r="DU391" s="429"/>
      <c r="DV391" s="429"/>
      <c r="DW391" s="430"/>
      <c r="DX391" s="429"/>
      <c r="DY391" s="429"/>
      <c r="DZ391" s="429"/>
      <c r="EA391" s="429"/>
      <c r="EB391" s="429"/>
      <c r="EC391" s="430"/>
      <c r="ED391" s="433"/>
      <c r="EE391" s="434"/>
      <c r="EF391" s="435"/>
      <c r="EG391" s="426"/>
      <c r="EH391" s="427"/>
      <c r="EI391" s="428"/>
      <c r="EJ391" s="428"/>
      <c r="EK391" s="429"/>
      <c r="EL391" s="429"/>
      <c r="EM391" s="429"/>
      <c r="EN391" s="430"/>
      <c r="EO391" s="429"/>
      <c r="EP391" s="429"/>
      <c r="EQ391" s="429"/>
      <c r="ER391" s="429"/>
      <c r="ES391" s="429"/>
      <c r="ET391" s="430"/>
      <c r="EU391" s="433"/>
      <c r="EV391" s="434"/>
      <c r="EW391" s="435"/>
      <c r="EX391" s="426"/>
      <c r="EY391" s="427"/>
      <c r="EZ391" s="428"/>
      <c r="FA391" s="428"/>
      <c r="FB391" s="429"/>
      <c r="FC391" s="429"/>
      <c r="FD391" s="429"/>
      <c r="FE391" s="430"/>
      <c r="FF391" s="429"/>
      <c r="FG391" s="429"/>
      <c r="FH391" s="429"/>
      <c r="FI391" s="429"/>
      <c r="FJ391" s="429"/>
      <c r="FK391" s="430"/>
      <c r="FL391" s="433"/>
      <c r="FM391" s="434"/>
      <c r="FN391" s="435"/>
      <c r="FO391" s="426"/>
      <c r="FP391" s="427"/>
      <c r="FQ391" s="428"/>
      <c r="FR391" s="428"/>
      <c r="FS391" s="429"/>
      <c r="FT391" s="429"/>
      <c r="FU391" s="429"/>
      <c r="FV391" s="430"/>
      <c r="FW391" s="429"/>
      <c r="FX391" s="429"/>
      <c r="FY391" s="429"/>
      <c r="FZ391" s="429"/>
      <c r="GA391" s="429"/>
      <c r="GB391" s="430"/>
      <c r="GC391" s="433"/>
      <c r="GD391" s="434"/>
      <c r="GE391" s="435"/>
      <c r="GF391" s="426"/>
      <c r="GG391" s="427"/>
      <c r="GH391" s="428"/>
      <c r="GI391" s="428"/>
      <c r="GJ391" s="429"/>
      <c r="GK391" s="429"/>
      <c r="GL391" s="429"/>
      <c r="GM391" s="430"/>
      <c r="GN391" s="429"/>
      <c r="GO391" s="429"/>
      <c r="GP391" s="429"/>
      <c r="GQ391" s="429"/>
      <c r="GR391" s="429"/>
      <c r="GS391" s="430"/>
      <c r="GT391" s="433"/>
      <c r="GU391" s="434"/>
      <c r="GV391" s="435"/>
      <c r="GW391" s="426"/>
      <c r="GX391" s="427"/>
      <c r="GY391" s="428"/>
      <c r="GZ391" s="428"/>
      <c r="HA391" s="429"/>
      <c r="HB391" s="429"/>
      <c r="HC391" s="429"/>
      <c r="HD391" s="430"/>
      <c r="HE391" s="429"/>
      <c r="HF391" s="429"/>
      <c r="HG391" s="429"/>
      <c r="HH391" s="429"/>
      <c r="HI391" s="429"/>
      <c r="HJ391" s="430"/>
      <c r="HK391" s="433"/>
      <c r="HL391" s="434"/>
      <c r="HM391" s="435"/>
      <c r="HN391" s="426"/>
      <c r="HO391" s="427"/>
      <c r="HP391" s="428"/>
      <c r="HQ391" s="428"/>
      <c r="HR391" s="429"/>
      <c r="HS391" s="429"/>
      <c r="HT391" s="429"/>
      <c r="HU391" s="430"/>
      <c r="HV391" s="429"/>
      <c r="HW391" s="429"/>
      <c r="HX391" s="429"/>
      <c r="HY391" s="429"/>
      <c r="HZ391" s="429"/>
      <c r="IA391" s="430"/>
      <c r="IB391" s="433"/>
      <c r="IC391" s="434"/>
      <c r="ID391" s="435"/>
      <c r="IE391" s="426"/>
      <c r="IF391" s="427"/>
      <c r="IG391" s="428"/>
      <c r="IH391" s="428"/>
      <c r="II391" s="429"/>
      <c r="IJ391" s="429"/>
      <c r="IK391" s="429"/>
      <c r="IL391" s="430"/>
      <c r="IM391" s="429"/>
      <c r="IN391" s="429"/>
      <c r="IO391" s="429"/>
      <c r="IP391" s="429"/>
      <c r="IQ391" s="429"/>
      <c r="IR391" s="430"/>
      <c r="IS391" s="433"/>
      <c r="IT391" s="434"/>
      <c r="IU391" s="435"/>
      <c r="IV391" s="426"/>
      <c r="IW391" s="427"/>
      <c r="IX391" s="428"/>
      <c r="IY391" s="428"/>
      <c r="IZ391" s="429"/>
      <c r="JA391" s="429"/>
      <c r="JB391" s="429"/>
      <c r="JC391" s="430"/>
      <c r="JD391" s="429"/>
      <c r="JE391" s="429"/>
      <c r="JF391" s="429"/>
      <c r="JG391" s="429"/>
      <c r="JH391" s="429"/>
      <c r="JI391" s="430"/>
      <c r="JJ391" s="433"/>
      <c r="JK391" s="434"/>
      <c r="JL391" s="435"/>
      <c r="JM391" s="426"/>
      <c r="JN391" s="427"/>
      <c r="JO391" s="428"/>
      <c r="JP391" s="428"/>
      <c r="JQ391" s="429"/>
      <c r="JR391" s="429"/>
      <c r="JS391" s="429"/>
      <c r="JT391" s="430"/>
      <c r="JU391" s="429"/>
      <c r="JV391" s="429"/>
      <c r="JW391" s="429"/>
      <c r="JX391" s="429"/>
      <c r="JY391" s="429"/>
      <c r="JZ391" s="430"/>
      <c r="KA391" s="433"/>
      <c r="KB391" s="434"/>
      <c r="KC391" s="435"/>
      <c r="KD391" s="426"/>
      <c r="KE391" s="427"/>
      <c r="KF391" s="428"/>
      <c r="KG391" s="428"/>
      <c r="KH391" s="429"/>
      <c r="KI391" s="429"/>
      <c r="KJ391" s="429"/>
      <c r="KK391" s="430"/>
      <c r="KL391" s="429"/>
      <c r="KM391" s="429"/>
      <c r="KN391" s="429"/>
      <c r="KO391" s="429"/>
      <c r="KP391" s="429"/>
      <c r="KQ391" s="430"/>
      <c r="KR391" s="433"/>
      <c r="KS391" s="434"/>
      <c r="KT391" s="435"/>
      <c r="KU391" s="436"/>
    </row>
    <row r="392" ht="15.75" hidden="1" customHeight="1">
      <c r="A392" s="426"/>
      <c r="B392" s="427"/>
      <c r="C392" s="428"/>
      <c r="D392" s="428"/>
      <c r="E392" s="429"/>
      <c r="F392" s="429"/>
      <c r="G392" s="429"/>
      <c r="H392" s="430"/>
      <c r="I392" s="429"/>
      <c r="J392" s="429"/>
      <c r="K392" s="429"/>
      <c r="L392" s="429"/>
      <c r="M392" s="429"/>
      <c r="N392" s="430"/>
      <c r="O392" s="433"/>
      <c r="P392" s="434"/>
      <c r="Q392" s="435"/>
      <c r="R392" s="426"/>
      <c r="S392" s="427"/>
      <c r="T392" s="428"/>
      <c r="U392" s="428"/>
      <c r="V392" s="429"/>
      <c r="W392" s="429"/>
      <c r="X392" s="429"/>
      <c r="Y392" s="430"/>
      <c r="Z392" s="429"/>
      <c r="AA392" s="429"/>
      <c r="AB392" s="429"/>
      <c r="AC392" s="429"/>
      <c r="AD392" s="429"/>
      <c r="AE392" s="430"/>
      <c r="AF392" s="433"/>
      <c r="AG392" s="434"/>
      <c r="AH392" s="435"/>
      <c r="AI392" s="426"/>
      <c r="AJ392" s="427"/>
      <c r="AK392" s="428"/>
      <c r="AL392" s="428"/>
      <c r="AM392" s="429"/>
      <c r="AN392" s="429"/>
      <c r="AO392" s="429"/>
      <c r="AP392" s="430"/>
      <c r="AQ392" s="429"/>
      <c r="AR392" s="429"/>
      <c r="AS392" s="429"/>
      <c r="AT392" s="429"/>
      <c r="AU392" s="429"/>
      <c r="AV392" s="430"/>
      <c r="AW392" s="433"/>
      <c r="AX392" s="434"/>
      <c r="AY392" s="435"/>
      <c r="AZ392" s="426"/>
      <c r="BA392" s="427"/>
      <c r="BB392" s="428"/>
      <c r="BC392" s="428"/>
      <c r="BD392" s="429"/>
      <c r="BE392" s="429"/>
      <c r="BF392" s="429"/>
      <c r="BG392" s="430"/>
      <c r="BH392" s="429"/>
      <c r="BI392" s="429"/>
      <c r="BJ392" s="429"/>
      <c r="BK392" s="429"/>
      <c r="BL392" s="429"/>
      <c r="BM392" s="430"/>
      <c r="BN392" s="433"/>
      <c r="BO392" s="434"/>
      <c r="BP392" s="435"/>
      <c r="BQ392" s="426"/>
      <c r="BR392" s="427"/>
      <c r="BS392" s="428"/>
      <c r="BT392" s="428"/>
      <c r="BU392" s="429"/>
      <c r="BV392" s="429"/>
      <c r="BW392" s="429"/>
      <c r="BX392" s="430"/>
      <c r="BY392" s="429"/>
      <c r="BZ392" s="429"/>
      <c r="CA392" s="429"/>
      <c r="CB392" s="429"/>
      <c r="CC392" s="429"/>
      <c r="CD392" s="430"/>
      <c r="CE392" s="433"/>
      <c r="CF392" s="434"/>
      <c r="CG392" s="435"/>
      <c r="CH392" s="426"/>
      <c r="CI392" s="427"/>
      <c r="CJ392" s="428"/>
      <c r="CK392" s="428"/>
      <c r="CL392" s="429"/>
      <c r="CM392" s="429"/>
      <c r="CN392" s="429"/>
      <c r="CO392" s="430"/>
      <c r="CP392" s="429"/>
      <c r="CQ392" s="429"/>
      <c r="CR392" s="429"/>
      <c r="CS392" s="429"/>
      <c r="CT392" s="429"/>
      <c r="CU392" s="430"/>
      <c r="CV392" s="433"/>
      <c r="CW392" s="434"/>
      <c r="CX392" s="435"/>
      <c r="CY392" s="426"/>
      <c r="CZ392" s="427"/>
      <c r="DA392" s="428"/>
      <c r="DB392" s="428"/>
      <c r="DC392" s="429"/>
      <c r="DD392" s="429"/>
      <c r="DE392" s="429"/>
      <c r="DF392" s="430"/>
      <c r="DG392" s="429"/>
      <c r="DH392" s="429"/>
      <c r="DI392" s="429"/>
      <c r="DJ392" s="429"/>
      <c r="DK392" s="429"/>
      <c r="DL392" s="430"/>
      <c r="DM392" s="433"/>
      <c r="DN392" s="434"/>
      <c r="DO392" s="435"/>
      <c r="DP392" s="426"/>
      <c r="DQ392" s="427"/>
      <c r="DR392" s="428"/>
      <c r="DS392" s="428"/>
      <c r="DT392" s="429"/>
      <c r="DU392" s="429"/>
      <c r="DV392" s="429"/>
      <c r="DW392" s="430"/>
      <c r="DX392" s="429"/>
      <c r="DY392" s="429"/>
      <c r="DZ392" s="429"/>
      <c r="EA392" s="429"/>
      <c r="EB392" s="429"/>
      <c r="EC392" s="430"/>
      <c r="ED392" s="433"/>
      <c r="EE392" s="434"/>
      <c r="EF392" s="435"/>
      <c r="EG392" s="426"/>
      <c r="EH392" s="427"/>
      <c r="EI392" s="428"/>
      <c r="EJ392" s="428"/>
      <c r="EK392" s="429"/>
      <c r="EL392" s="429"/>
      <c r="EM392" s="429"/>
      <c r="EN392" s="430"/>
      <c r="EO392" s="429"/>
      <c r="EP392" s="429"/>
      <c r="EQ392" s="429"/>
      <c r="ER392" s="429"/>
      <c r="ES392" s="429"/>
      <c r="ET392" s="430"/>
      <c r="EU392" s="433"/>
      <c r="EV392" s="434"/>
      <c r="EW392" s="435"/>
      <c r="EX392" s="426"/>
      <c r="EY392" s="427"/>
      <c r="EZ392" s="428"/>
      <c r="FA392" s="428"/>
      <c r="FB392" s="429"/>
      <c r="FC392" s="429"/>
      <c r="FD392" s="429"/>
      <c r="FE392" s="430"/>
      <c r="FF392" s="429"/>
      <c r="FG392" s="429"/>
      <c r="FH392" s="429"/>
      <c r="FI392" s="429"/>
      <c r="FJ392" s="429"/>
      <c r="FK392" s="430"/>
      <c r="FL392" s="433"/>
      <c r="FM392" s="434"/>
      <c r="FN392" s="435"/>
      <c r="FO392" s="426"/>
      <c r="FP392" s="427"/>
      <c r="FQ392" s="428"/>
      <c r="FR392" s="428"/>
      <c r="FS392" s="429"/>
      <c r="FT392" s="429"/>
      <c r="FU392" s="429"/>
      <c r="FV392" s="430"/>
      <c r="FW392" s="429"/>
      <c r="FX392" s="429"/>
      <c r="FY392" s="429"/>
      <c r="FZ392" s="429"/>
      <c r="GA392" s="429"/>
      <c r="GB392" s="430"/>
      <c r="GC392" s="433"/>
      <c r="GD392" s="434"/>
      <c r="GE392" s="435"/>
      <c r="GF392" s="426"/>
      <c r="GG392" s="427"/>
      <c r="GH392" s="428"/>
      <c r="GI392" s="428"/>
      <c r="GJ392" s="429"/>
      <c r="GK392" s="429"/>
      <c r="GL392" s="429"/>
      <c r="GM392" s="430"/>
      <c r="GN392" s="429"/>
      <c r="GO392" s="429"/>
      <c r="GP392" s="429"/>
      <c r="GQ392" s="429"/>
      <c r="GR392" s="429"/>
      <c r="GS392" s="430"/>
      <c r="GT392" s="433"/>
      <c r="GU392" s="434"/>
      <c r="GV392" s="435"/>
      <c r="GW392" s="426"/>
      <c r="GX392" s="427"/>
      <c r="GY392" s="428"/>
      <c r="GZ392" s="428"/>
      <c r="HA392" s="429"/>
      <c r="HB392" s="429"/>
      <c r="HC392" s="429"/>
      <c r="HD392" s="430"/>
      <c r="HE392" s="429"/>
      <c r="HF392" s="429"/>
      <c r="HG392" s="429"/>
      <c r="HH392" s="429"/>
      <c r="HI392" s="429"/>
      <c r="HJ392" s="430"/>
      <c r="HK392" s="433"/>
      <c r="HL392" s="434"/>
      <c r="HM392" s="435"/>
      <c r="HN392" s="426"/>
      <c r="HO392" s="427"/>
      <c r="HP392" s="428"/>
      <c r="HQ392" s="428"/>
      <c r="HR392" s="429"/>
      <c r="HS392" s="429"/>
      <c r="HT392" s="429"/>
      <c r="HU392" s="430"/>
      <c r="HV392" s="429"/>
      <c r="HW392" s="429"/>
      <c r="HX392" s="429"/>
      <c r="HY392" s="429"/>
      <c r="HZ392" s="429"/>
      <c r="IA392" s="430"/>
      <c r="IB392" s="433"/>
      <c r="IC392" s="434"/>
      <c r="ID392" s="435"/>
      <c r="IE392" s="426"/>
      <c r="IF392" s="427"/>
      <c r="IG392" s="428"/>
      <c r="IH392" s="428"/>
      <c r="II392" s="429"/>
      <c r="IJ392" s="429"/>
      <c r="IK392" s="429"/>
      <c r="IL392" s="430"/>
      <c r="IM392" s="429"/>
      <c r="IN392" s="429"/>
      <c r="IO392" s="429"/>
      <c r="IP392" s="429"/>
      <c r="IQ392" s="429"/>
      <c r="IR392" s="430"/>
      <c r="IS392" s="433"/>
      <c r="IT392" s="434"/>
      <c r="IU392" s="435"/>
      <c r="IV392" s="426"/>
      <c r="IW392" s="427"/>
      <c r="IX392" s="428"/>
      <c r="IY392" s="428"/>
      <c r="IZ392" s="429"/>
      <c r="JA392" s="429"/>
      <c r="JB392" s="429"/>
      <c r="JC392" s="430"/>
      <c r="JD392" s="429"/>
      <c r="JE392" s="429"/>
      <c r="JF392" s="429"/>
      <c r="JG392" s="429"/>
      <c r="JH392" s="429"/>
      <c r="JI392" s="430"/>
      <c r="JJ392" s="433"/>
      <c r="JK392" s="434"/>
      <c r="JL392" s="435"/>
      <c r="JM392" s="426"/>
      <c r="JN392" s="427"/>
      <c r="JO392" s="428"/>
      <c r="JP392" s="428"/>
      <c r="JQ392" s="429"/>
      <c r="JR392" s="429"/>
      <c r="JS392" s="429"/>
      <c r="JT392" s="430"/>
      <c r="JU392" s="429"/>
      <c r="JV392" s="429"/>
      <c r="JW392" s="429"/>
      <c r="JX392" s="429"/>
      <c r="JY392" s="429"/>
      <c r="JZ392" s="430"/>
      <c r="KA392" s="433"/>
      <c r="KB392" s="434"/>
      <c r="KC392" s="435"/>
      <c r="KD392" s="426"/>
      <c r="KE392" s="427"/>
      <c r="KF392" s="428"/>
      <c r="KG392" s="428"/>
      <c r="KH392" s="429"/>
      <c r="KI392" s="429"/>
      <c r="KJ392" s="429"/>
      <c r="KK392" s="430"/>
      <c r="KL392" s="429"/>
      <c r="KM392" s="429"/>
      <c r="KN392" s="429"/>
      <c r="KO392" s="429"/>
      <c r="KP392" s="429"/>
      <c r="KQ392" s="430"/>
      <c r="KR392" s="433"/>
      <c r="KS392" s="434"/>
      <c r="KT392" s="435"/>
      <c r="KU392" s="436"/>
    </row>
    <row r="393" ht="15.75" hidden="1" customHeight="1">
      <c r="A393" s="426"/>
      <c r="B393" s="427"/>
      <c r="C393" s="428"/>
      <c r="D393" s="428"/>
      <c r="E393" s="429"/>
      <c r="F393" s="429"/>
      <c r="G393" s="429"/>
      <c r="H393" s="430"/>
      <c r="I393" s="429"/>
      <c r="J393" s="429"/>
      <c r="K393" s="429"/>
      <c r="L393" s="429"/>
      <c r="M393" s="429"/>
      <c r="N393" s="430"/>
      <c r="O393" s="433"/>
      <c r="P393" s="434"/>
      <c r="Q393" s="435"/>
      <c r="R393" s="426"/>
      <c r="S393" s="427"/>
      <c r="T393" s="428"/>
      <c r="U393" s="428"/>
      <c r="V393" s="429"/>
      <c r="W393" s="429"/>
      <c r="X393" s="429"/>
      <c r="Y393" s="430"/>
      <c r="Z393" s="429"/>
      <c r="AA393" s="429"/>
      <c r="AB393" s="429"/>
      <c r="AC393" s="429"/>
      <c r="AD393" s="429"/>
      <c r="AE393" s="430"/>
      <c r="AF393" s="433"/>
      <c r="AG393" s="434"/>
      <c r="AH393" s="435"/>
      <c r="AI393" s="426"/>
      <c r="AJ393" s="427"/>
      <c r="AK393" s="428"/>
      <c r="AL393" s="428"/>
      <c r="AM393" s="429"/>
      <c r="AN393" s="429"/>
      <c r="AO393" s="429"/>
      <c r="AP393" s="430"/>
      <c r="AQ393" s="429"/>
      <c r="AR393" s="429"/>
      <c r="AS393" s="429"/>
      <c r="AT393" s="429"/>
      <c r="AU393" s="429"/>
      <c r="AV393" s="430"/>
      <c r="AW393" s="433"/>
      <c r="AX393" s="434"/>
      <c r="AY393" s="435"/>
      <c r="AZ393" s="426"/>
      <c r="BA393" s="427"/>
      <c r="BB393" s="428"/>
      <c r="BC393" s="428"/>
      <c r="BD393" s="429"/>
      <c r="BE393" s="429"/>
      <c r="BF393" s="429"/>
      <c r="BG393" s="430"/>
      <c r="BH393" s="429"/>
      <c r="BI393" s="429"/>
      <c r="BJ393" s="429"/>
      <c r="BK393" s="429"/>
      <c r="BL393" s="429"/>
      <c r="BM393" s="430"/>
      <c r="BN393" s="433"/>
      <c r="BO393" s="434"/>
      <c r="BP393" s="435"/>
      <c r="BQ393" s="426"/>
      <c r="BR393" s="427"/>
      <c r="BS393" s="428"/>
      <c r="BT393" s="428"/>
      <c r="BU393" s="429"/>
      <c r="BV393" s="429"/>
      <c r="BW393" s="429"/>
      <c r="BX393" s="430"/>
      <c r="BY393" s="429"/>
      <c r="BZ393" s="429"/>
      <c r="CA393" s="429"/>
      <c r="CB393" s="429"/>
      <c r="CC393" s="429"/>
      <c r="CD393" s="430"/>
      <c r="CE393" s="433"/>
      <c r="CF393" s="434"/>
      <c r="CG393" s="435"/>
      <c r="CH393" s="426"/>
      <c r="CI393" s="427"/>
      <c r="CJ393" s="428"/>
      <c r="CK393" s="428"/>
      <c r="CL393" s="429"/>
      <c r="CM393" s="429"/>
      <c r="CN393" s="429"/>
      <c r="CO393" s="430"/>
      <c r="CP393" s="429"/>
      <c r="CQ393" s="429"/>
      <c r="CR393" s="429"/>
      <c r="CS393" s="429"/>
      <c r="CT393" s="429"/>
      <c r="CU393" s="430"/>
      <c r="CV393" s="433"/>
      <c r="CW393" s="434"/>
      <c r="CX393" s="435"/>
      <c r="CY393" s="426"/>
      <c r="CZ393" s="427"/>
      <c r="DA393" s="428"/>
      <c r="DB393" s="428"/>
      <c r="DC393" s="429"/>
      <c r="DD393" s="429"/>
      <c r="DE393" s="429"/>
      <c r="DF393" s="430"/>
      <c r="DG393" s="429"/>
      <c r="DH393" s="429"/>
      <c r="DI393" s="429"/>
      <c r="DJ393" s="429"/>
      <c r="DK393" s="429"/>
      <c r="DL393" s="430"/>
      <c r="DM393" s="433"/>
      <c r="DN393" s="434"/>
      <c r="DO393" s="435"/>
      <c r="DP393" s="426"/>
      <c r="DQ393" s="427"/>
      <c r="DR393" s="428"/>
      <c r="DS393" s="428"/>
      <c r="DT393" s="429"/>
      <c r="DU393" s="429"/>
      <c r="DV393" s="429"/>
      <c r="DW393" s="430"/>
      <c r="DX393" s="429"/>
      <c r="DY393" s="429"/>
      <c r="DZ393" s="429"/>
      <c r="EA393" s="429"/>
      <c r="EB393" s="429"/>
      <c r="EC393" s="430"/>
      <c r="ED393" s="433"/>
      <c r="EE393" s="434"/>
      <c r="EF393" s="435"/>
      <c r="EG393" s="426"/>
      <c r="EH393" s="427"/>
      <c r="EI393" s="428"/>
      <c r="EJ393" s="428"/>
      <c r="EK393" s="429"/>
      <c r="EL393" s="429"/>
      <c r="EM393" s="429"/>
      <c r="EN393" s="430"/>
      <c r="EO393" s="429"/>
      <c r="EP393" s="429"/>
      <c r="EQ393" s="429"/>
      <c r="ER393" s="429"/>
      <c r="ES393" s="429"/>
      <c r="ET393" s="430"/>
      <c r="EU393" s="433"/>
      <c r="EV393" s="434"/>
      <c r="EW393" s="435"/>
      <c r="EX393" s="426"/>
      <c r="EY393" s="427"/>
      <c r="EZ393" s="428"/>
      <c r="FA393" s="428"/>
      <c r="FB393" s="429"/>
      <c r="FC393" s="429"/>
      <c r="FD393" s="429"/>
      <c r="FE393" s="430"/>
      <c r="FF393" s="429"/>
      <c r="FG393" s="429"/>
      <c r="FH393" s="429"/>
      <c r="FI393" s="429"/>
      <c r="FJ393" s="429"/>
      <c r="FK393" s="430"/>
      <c r="FL393" s="433"/>
      <c r="FM393" s="434"/>
      <c r="FN393" s="435"/>
      <c r="FO393" s="426"/>
      <c r="FP393" s="427"/>
      <c r="FQ393" s="428"/>
      <c r="FR393" s="428"/>
      <c r="FS393" s="429"/>
      <c r="FT393" s="429"/>
      <c r="FU393" s="429"/>
      <c r="FV393" s="430"/>
      <c r="FW393" s="429"/>
      <c r="FX393" s="429"/>
      <c r="FY393" s="429"/>
      <c r="FZ393" s="429"/>
      <c r="GA393" s="429"/>
      <c r="GB393" s="430"/>
      <c r="GC393" s="433"/>
      <c r="GD393" s="434"/>
      <c r="GE393" s="435"/>
      <c r="GF393" s="426"/>
      <c r="GG393" s="427"/>
      <c r="GH393" s="428"/>
      <c r="GI393" s="428"/>
      <c r="GJ393" s="429"/>
      <c r="GK393" s="429"/>
      <c r="GL393" s="429"/>
      <c r="GM393" s="430"/>
      <c r="GN393" s="429"/>
      <c r="GO393" s="429"/>
      <c r="GP393" s="429"/>
      <c r="GQ393" s="429"/>
      <c r="GR393" s="429"/>
      <c r="GS393" s="430"/>
      <c r="GT393" s="433"/>
      <c r="GU393" s="434"/>
      <c r="GV393" s="435"/>
      <c r="GW393" s="426"/>
      <c r="GX393" s="427"/>
      <c r="GY393" s="428"/>
      <c r="GZ393" s="428"/>
      <c r="HA393" s="429"/>
      <c r="HB393" s="429"/>
      <c r="HC393" s="429"/>
      <c r="HD393" s="430"/>
      <c r="HE393" s="429"/>
      <c r="HF393" s="429"/>
      <c r="HG393" s="429"/>
      <c r="HH393" s="429"/>
      <c r="HI393" s="429"/>
      <c r="HJ393" s="430"/>
      <c r="HK393" s="433"/>
      <c r="HL393" s="434"/>
      <c r="HM393" s="435"/>
      <c r="HN393" s="426"/>
      <c r="HO393" s="427"/>
      <c r="HP393" s="428"/>
      <c r="HQ393" s="428"/>
      <c r="HR393" s="429"/>
      <c r="HS393" s="429"/>
      <c r="HT393" s="429"/>
      <c r="HU393" s="430"/>
      <c r="HV393" s="429"/>
      <c r="HW393" s="429"/>
      <c r="HX393" s="429"/>
      <c r="HY393" s="429"/>
      <c r="HZ393" s="429"/>
      <c r="IA393" s="430"/>
      <c r="IB393" s="433"/>
      <c r="IC393" s="434"/>
      <c r="ID393" s="435"/>
      <c r="IE393" s="426"/>
      <c r="IF393" s="427"/>
      <c r="IG393" s="428"/>
      <c r="IH393" s="428"/>
      <c r="II393" s="429"/>
      <c r="IJ393" s="429"/>
      <c r="IK393" s="429"/>
      <c r="IL393" s="430"/>
      <c r="IM393" s="429"/>
      <c r="IN393" s="429"/>
      <c r="IO393" s="429"/>
      <c r="IP393" s="429"/>
      <c r="IQ393" s="429"/>
      <c r="IR393" s="430"/>
      <c r="IS393" s="433"/>
      <c r="IT393" s="434"/>
      <c r="IU393" s="435"/>
      <c r="IV393" s="426"/>
      <c r="IW393" s="427"/>
      <c r="IX393" s="428"/>
      <c r="IY393" s="428"/>
      <c r="IZ393" s="429"/>
      <c r="JA393" s="429"/>
      <c r="JB393" s="429"/>
      <c r="JC393" s="430"/>
      <c r="JD393" s="429"/>
      <c r="JE393" s="429"/>
      <c r="JF393" s="429"/>
      <c r="JG393" s="429"/>
      <c r="JH393" s="429"/>
      <c r="JI393" s="430"/>
      <c r="JJ393" s="433"/>
      <c r="JK393" s="434"/>
      <c r="JL393" s="435"/>
      <c r="JM393" s="426"/>
      <c r="JN393" s="427"/>
      <c r="JO393" s="428"/>
      <c r="JP393" s="428"/>
      <c r="JQ393" s="429"/>
      <c r="JR393" s="429"/>
      <c r="JS393" s="429"/>
      <c r="JT393" s="430"/>
      <c r="JU393" s="429"/>
      <c r="JV393" s="429"/>
      <c r="JW393" s="429"/>
      <c r="JX393" s="429"/>
      <c r="JY393" s="429"/>
      <c r="JZ393" s="430"/>
      <c r="KA393" s="433"/>
      <c r="KB393" s="434"/>
      <c r="KC393" s="435"/>
      <c r="KD393" s="426"/>
      <c r="KE393" s="427"/>
      <c r="KF393" s="428"/>
      <c r="KG393" s="428"/>
      <c r="KH393" s="429"/>
      <c r="KI393" s="429"/>
      <c r="KJ393" s="429"/>
      <c r="KK393" s="430"/>
      <c r="KL393" s="429"/>
      <c r="KM393" s="429"/>
      <c r="KN393" s="429"/>
      <c r="KO393" s="429"/>
      <c r="KP393" s="429"/>
      <c r="KQ393" s="430"/>
      <c r="KR393" s="433"/>
      <c r="KS393" s="434"/>
      <c r="KT393" s="435"/>
      <c r="KU393" s="436"/>
    </row>
    <row r="394" ht="15.75" hidden="1" customHeight="1">
      <c r="A394" s="426"/>
      <c r="B394" s="427"/>
      <c r="C394" s="428"/>
      <c r="D394" s="428"/>
      <c r="E394" s="429"/>
      <c r="F394" s="429"/>
      <c r="G394" s="429"/>
      <c r="H394" s="430"/>
      <c r="I394" s="429"/>
      <c r="J394" s="429"/>
      <c r="K394" s="429"/>
      <c r="L394" s="429"/>
      <c r="M394" s="429"/>
      <c r="N394" s="430"/>
      <c r="O394" s="433"/>
      <c r="P394" s="434"/>
      <c r="Q394" s="435"/>
      <c r="R394" s="426"/>
      <c r="S394" s="427"/>
      <c r="T394" s="428"/>
      <c r="U394" s="428"/>
      <c r="V394" s="429"/>
      <c r="W394" s="429"/>
      <c r="X394" s="429"/>
      <c r="Y394" s="430"/>
      <c r="Z394" s="429"/>
      <c r="AA394" s="429"/>
      <c r="AB394" s="429"/>
      <c r="AC394" s="429"/>
      <c r="AD394" s="429"/>
      <c r="AE394" s="430"/>
      <c r="AF394" s="433"/>
      <c r="AG394" s="434"/>
      <c r="AH394" s="435"/>
      <c r="AI394" s="426"/>
      <c r="AJ394" s="427"/>
      <c r="AK394" s="428"/>
      <c r="AL394" s="428"/>
      <c r="AM394" s="429"/>
      <c r="AN394" s="429"/>
      <c r="AO394" s="429"/>
      <c r="AP394" s="430"/>
      <c r="AQ394" s="429"/>
      <c r="AR394" s="429"/>
      <c r="AS394" s="429"/>
      <c r="AT394" s="429"/>
      <c r="AU394" s="429"/>
      <c r="AV394" s="430"/>
      <c r="AW394" s="433"/>
      <c r="AX394" s="434"/>
      <c r="AY394" s="435"/>
      <c r="AZ394" s="426"/>
      <c r="BA394" s="427"/>
      <c r="BB394" s="428"/>
      <c r="BC394" s="428"/>
      <c r="BD394" s="429"/>
      <c r="BE394" s="429"/>
      <c r="BF394" s="429"/>
      <c r="BG394" s="430"/>
      <c r="BH394" s="429"/>
      <c r="BI394" s="429"/>
      <c r="BJ394" s="429"/>
      <c r="BK394" s="429"/>
      <c r="BL394" s="429"/>
      <c r="BM394" s="430"/>
      <c r="BN394" s="433"/>
      <c r="BO394" s="434"/>
      <c r="BP394" s="435"/>
      <c r="BQ394" s="426"/>
      <c r="BR394" s="427"/>
      <c r="BS394" s="428"/>
      <c r="BT394" s="428"/>
      <c r="BU394" s="429"/>
      <c r="BV394" s="429"/>
      <c r="BW394" s="429"/>
      <c r="BX394" s="430"/>
      <c r="BY394" s="429"/>
      <c r="BZ394" s="429"/>
      <c r="CA394" s="429"/>
      <c r="CB394" s="429"/>
      <c r="CC394" s="429"/>
      <c r="CD394" s="430"/>
      <c r="CE394" s="433"/>
      <c r="CF394" s="434"/>
      <c r="CG394" s="435"/>
      <c r="CH394" s="426"/>
      <c r="CI394" s="427"/>
      <c r="CJ394" s="428"/>
      <c r="CK394" s="428"/>
      <c r="CL394" s="429"/>
      <c r="CM394" s="429"/>
      <c r="CN394" s="429"/>
      <c r="CO394" s="430"/>
      <c r="CP394" s="429"/>
      <c r="CQ394" s="429"/>
      <c r="CR394" s="429"/>
      <c r="CS394" s="429"/>
      <c r="CT394" s="429"/>
      <c r="CU394" s="430"/>
      <c r="CV394" s="433"/>
      <c r="CW394" s="434"/>
      <c r="CX394" s="435"/>
      <c r="CY394" s="426"/>
      <c r="CZ394" s="427"/>
      <c r="DA394" s="428"/>
      <c r="DB394" s="428"/>
      <c r="DC394" s="429"/>
      <c r="DD394" s="429"/>
      <c r="DE394" s="429"/>
      <c r="DF394" s="430"/>
      <c r="DG394" s="429"/>
      <c r="DH394" s="429"/>
      <c r="DI394" s="429"/>
      <c r="DJ394" s="429"/>
      <c r="DK394" s="429"/>
      <c r="DL394" s="430"/>
      <c r="DM394" s="433"/>
      <c r="DN394" s="434"/>
      <c r="DO394" s="435"/>
      <c r="DP394" s="426"/>
      <c r="DQ394" s="427"/>
      <c r="DR394" s="428"/>
      <c r="DS394" s="428"/>
      <c r="DT394" s="429"/>
      <c r="DU394" s="429"/>
      <c r="DV394" s="429"/>
      <c r="DW394" s="430"/>
      <c r="DX394" s="429"/>
      <c r="DY394" s="429"/>
      <c r="DZ394" s="429"/>
      <c r="EA394" s="429"/>
      <c r="EB394" s="429"/>
      <c r="EC394" s="430"/>
      <c r="ED394" s="433"/>
      <c r="EE394" s="434"/>
      <c r="EF394" s="435"/>
      <c r="EG394" s="426"/>
      <c r="EH394" s="427"/>
      <c r="EI394" s="428"/>
      <c r="EJ394" s="428"/>
      <c r="EK394" s="429"/>
      <c r="EL394" s="429"/>
      <c r="EM394" s="429"/>
      <c r="EN394" s="430"/>
      <c r="EO394" s="429"/>
      <c r="EP394" s="429"/>
      <c r="EQ394" s="429"/>
      <c r="ER394" s="429"/>
      <c r="ES394" s="429"/>
      <c r="ET394" s="430"/>
      <c r="EU394" s="433"/>
      <c r="EV394" s="434"/>
      <c r="EW394" s="435"/>
      <c r="EX394" s="426"/>
      <c r="EY394" s="427"/>
      <c r="EZ394" s="428"/>
      <c r="FA394" s="428"/>
      <c r="FB394" s="429"/>
      <c r="FC394" s="429"/>
      <c r="FD394" s="429"/>
      <c r="FE394" s="430"/>
      <c r="FF394" s="429"/>
      <c r="FG394" s="429"/>
      <c r="FH394" s="429"/>
      <c r="FI394" s="429"/>
      <c r="FJ394" s="429"/>
      <c r="FK394" s="430"/>
      <c r="FL394" s="433"/>
      <c r="FM394" s="434"/>
      <c r="FN394" s="435"/>
      <c r="FO394" s="426"/>
      <c r="FP394" s="427"/>
      <c r="FQ394" s="428"/>
      <c r="FR394" s="428"/>
      <c r="FS394" s="429"/>
      <c r="FT394" s="429"/>
      <c r="FU394" s="429"/>
      <c r="FV394" s="430"/>
      <c r="FW394" s="429"/>
      <c r="FX394" s="429"/>
      <c r="FY394" s="429"/>
      <c r="FZ394" s="429"/>
      <c r="GA394" s="429"/>
      <c r="GB394" s="430"/>
      <c r="GC394" s="433"/>
      <c r="GD394" s="434"/>
      <c r="GE394" s="435"/>
      <c r="GF394" s="426"/>
      <c r="GG394" s="427"/>
      <c r="GH394" s="428"/>
      <c r="GI394" s="428"/>
      <c r="GJ394" s="429"/>
      <c r="GK394" s="429"/>
      <c r="GL394" s="429"/>
      <c r="GM394" s="430"/>
      <c r="GN394" s="429"/>
      <c r="GO394" s="429"/>
      <c r="GP394" s="429"/>
      <c r="GQ394" s="429"/>
      <c r="GR394" s="429"/>
      <c r="GS394" s="430"/>
      <c r="GT394" s="433"/>
      <c r="GU394" s="434"/>
      <c r="GV394" s="435"/>
      <c r="GW394" s="426"/>
      <c r="GX394" s="427"/>
      <c r="GY394" s="428"/>
      <c r="GZ394" s="428"/>
      <c r="HA394" s="429"/>
      <c r="HB394" s="429"/>
      <c r="HC394" s="429"/>
      <c r="HD394" s="430"/>
      <c r="HE394" s="429"/>
      <c r="HF394" s="429"/>
      <c r="HG394" s="429"/>
      <c r="HH394" s="429"/>
      <c r="HI394" s="429"/>
      <c r="HJ394" s="430"/>
      <c r="HK394" s="433"/>
      <c r="HL394" s="434"/>
      <c r="HM394" s="435"/>
      <c r="HN394" s="426"/>
      <c r="HO394" s="427"/>
      <c r="HP394" s="428"/>
      <c r="HQ394" s="428"/>
      <c r="HR394" s="429"/>
      <c r="HS394" s="429"/>
      <c r="HT394" s="429"/>
      <c r="HU394" s="430"/>
      <c r="HV394" s="429"/>
      <c r="HW394" s="429"/>
      <c r="HX394" s="429"/>
      <c r="HY394" s="429"/>
      <c r="HZ394" s="429"/>
      <c r="IA394" s="430"/>
      <c r="IB394" s="433"/>
      <c r="IC394" s="434"/>
      <c r="ID394" s="435"/>
      <c r="IE394" s="426"/>
      <c r="IF394" s="427"/>
      <c r="IG394" s="428"/>
      <c r="IH394" s="428"/>
      <c r="II394" s="429"/>
      <c r="IJ394" s="429"/>
      <c r="IK394" s="429"/>
      <c r="IL394" s="430"/>
      <c r="IM394" s="429"/>
      <c r="IN394" s="429"/>
      <c r="IO394" s="429"/>
      <c r="IP394" s="429"/>
      <c r="IQ394" s="429"/>
      <c r="IR394" s="430"/>
      <c r="IS394" s="433"/>
      <c r="IT394" s="434"/>
      <c r="IU394" s="435"/>
      <c r="IV394" s="426"/>
      <c r="IW394" s="427"/>
      <c r="IX394" s="428"/>
      <c r="IY394" s="428"/>
      <c r="IZ394" s="429"/>
      <c r="JA394" s="429"/>
      <c r="JB394" s="429"/>
      <c r="JC394" s="430"/>
      <c r="JD394" s="429"/>
      <c r="JE394" s="429"/>
      <c r="JF394" s="429"/>
      <c r="JG394" s="429"/>
      <c r="JH394" s="429"/>
      <c r="JI394" s="430"/>
      <c r="JJ394" s="433"/>
      <c r="JK394" s="434"/>
      <c r="JL394" s="435"/>
      <c r="JM394" s="426"/>
      <c r="JN394" s="427"/>
      <c r="JO394" s="428"/>
      <c r="JP394" s="428"/>
      <c r="JQ394" s="429"/>
      <c r="JR394" s="429"/>
      <c r="JS394" s="429"/>
      <c r="JT394" s="430"/>
      <c r="JU394" s="429"/>
      <c r="JV394" s="429"/>
      <c r="JW394" s="429"/>
      <c r="JX394" s="429"/>
      <c r="JY394" s="429"/>
      <c r="JZ394" s="430"/>
      <c r="KA394" s="433"/>
      <c r="KB394" s="434"/>
      <c r="KC394" s="435"/>
      <c r="KD394" s="426"/>
      <c r="KE394" s="427"/>
      <c r="KF394" s="428"/>
      <c r="KG394" s="428"/>
      <c r="KH394" s="429"/>
      <c r="KI394" s="429"/>
      <c r="KJ394" s="429"/>
      <c r="KK394" s="430"/>
      <c r="KL394" s="429"/>
      <c r="KM394" s="429"/>
      <c r="KN394" s="429"/>
      <c r="KO394" s="429"/>
      <c r="KP394" s="429"/>
      <c r="KQ394" s="430"/>
      <c r="KR394" s="433"/>
      <c r="KS394" s="434"/>
      <c r="KT394" s="435"/>
      <c r="KU394" s="436"/>
    </row>
    <row r="395" ht="15.75" hidden="1" customHeight="1">
      <c r="A395" s="426"/>
      <c r="B395" s="427"/>
      <c r="C395" s="428"/>
      <c r="D395" s="428"/>
      <c r="E395" s="429"/>
      <c r="F395" s="429"/>
      <c r="G395" s="429"/>
      <c r="H395" s="430"/>
      <c r="I395" s="429"/>
      <c r="J395" s="429"/>
      <c r="K395" s="429"/>
      <c r="L395" s="429"/>
      <c r="M395" s="429"/>
      <c r="N395" s="430"/>
      <c r="O395" s="433"/>
      <c r="P395" s="434"/>
      <c r="Q395" s="435"/>
      <c r="R395" s="426"/>
      <c r="S395" s="427"/>
      <c r="T395" s="428"/>
      <c r="U395" s="428"/>
      <c r="V395" s="429"/>
      <c r="W395" s="429"/>
      <c r="X395" s="429"/>
      <c r="Y395" s="430"/>
      <c r="Z395" s="429"/>
      <c r="AA395" s="429"/>
      <c r="AB395" s="429"/>
      <c r="AC395" s="429"/>
      <c r="AD395" s="429"/>
      <c r="AE395" s="430"/>
      <c r="AF395" s="433"/>
      <c r="AG395" s="434"/>
      <c r="AH395" s="435"/>
      <c r="AI395" s="426"/>
      <c r="AJ395" s="427"/>
      <c r="AK395" s="428"/>
      <c r="AL395" s="428"/>
      <c r="AM395" s="429"/>
      <c r="AN395" s="429"/>
      <c r="AO395" s="429"/>
      <c r="AP395" s="430"/>
      <c r="AQ395" s="429"/>
      <c r="AR395" s="429"/>
      <c r="AS395" s="429"/>
      <c r="AT395" s="429"/>
      <c r="AU395" s="429"/>
      <c r="AV395" s="430"/>
      <c r="AW395" s="433"/>
      <c r="AX395" s="434"/>
      <c r="AY395" s="435"/>
      <c r="AZ395" s="426"/>
      <c r="BA395" s="427"/>
      <c r="BB395" s="428"/>
      <c r="BC395" s="428"/>
      <c r="BD395" s="429"/>
      <c r="BE395" s="429"/>
      <c r="BF395" s="429"/>
      <c r="BG395" s="430"/>
      <c r="BH395" s="429"/>
      <c r="BI395" s="429"/>
      <c r="BJ395" s="429"/>
      <c r="BK395" s="429"/>
      <c r="BL395" s="429"/>
      <c r="BM395" s="430"/>
      <c r="BN395" s="433"/>
      <c r="BO395" s="434"/>
      <c r="BP395" s="435"/>
      <c r="BQ395" s="426"/>
      <c r="BR395" s="427"/>
      <c r="BS395" s="428"/>
      <c r="BT395" s="428"/>
      <c r="BU395" s="429"/>
      <c r="BV395" s="429"/>
      <c r="BW395" s="429"/>
      <c r="BX395" s="430"/>
      <c r="BY395" s="429"/>
      <c r="BZ395" s="429"/>
      <c r="CA395" s="429"/>
      <c r="CB395" s="429"/>
      <c r="CC395" s="429"/>
      <c r="CD395" s="430"/>
      <c r="CE395" s="433"/>
      <c r="CF395" s="434"/>
      <c r="CG395" s="435"/>
      <c r="CH395" s="426"/>
      <c r="CI395" s="427"/>
      <c r="CJ395" s="428"/>
      <c r="CK395" s="428"/>
      <c r="CL395" s="429"/>
      <c r="CM395" s="429"/>
      <c r="CN395" s="429"/>
      <c r="CO395" s="430"/>
      <c r="CP395" s="429"/>
      <c r="CQ395" s="429"/>
      <c r="CR395" s="429"/>
      <c r="CS395" s="429"/>
      <c r="CT395" s="429"/>
      <c r="CU395" s="430"/>
      <c r="CV395" s="433"/>
      <c r="CW395" s="434"/>
      <c r="CX395" s="435"/>
      <c r="CY395" s="426"/>
      <c r="CZ395" s="427"/>
      <c r="DA395" s="428"/>
      <c r="DB395" s="428"/>
      <c r="DC395" s="429"/>
      <c r="DD395" s="429"/>
      <c r="DE395" s="429"/>
      <c r="DF395" s="430"/>
      <c r="DG395" s="429"/>
      <c r="DH395" s="429"/>
      <c r="DI395" s="429"/>
      <c r="DJ395" s="429"/>
      <c r="DK395" s="429"/>
      <c r="DL395" s="430"/>
      <c r="DM395" s="433"/>
      <c r="DN395" s="434"/>
      <c r="DO395" s="435"/>
      <c r="DP395" s="426"/>
      <c r="DQ395" s="427"/>
      <c r="DR395" s="428"/>
      <c r="DS395" s="428"/>
      <c r="DT395" s="429"/>
      <c r="DU395" s="429"/>
      <c r="DV395" s="429"/>
      <c r="DW395" s="430"/>
      <c r="DX395" s="429"/>
      <c r="DY395" s="429"/>
      <c r="DZ395" s="429"/>
      <c r="EA395" s="429"/>
      <c r="EB395" s="429"/>
      <c r="EC395" s="430"/>
      <c r="ED395" s="433"/>
      <c r="EE395" s="434"/>
      <c r="EF395" s="435"/>
      <c r="EG395" s="426"/>
      <c r="EH395" s="427"/>
      <c r="EI395" s="428"/>
      <c r="EJ395" s="428"/>
      <c r="EK395" s="429"/>
      <c r="EL395" s="429"/>
      <c r="EM395" s="429"/>
      <c r="EN395" s="430"/>
      <c r="EO395" s="429"/>
      <c r="EP395" s="429"/>
      <c r="EQ395" s="429"/>
      <c r="ER395" s="429"/>
      <c r="ES395" s="429"/>
      <c r="ET395" s="430"/>
      <c r="EU395" s="433"/>
      <c r="EV395" s="434"/>
      <c r="EW395" s="435"/>
      <c r="EX395" s="426"/>
      <c r="EY395" s="427"/>
      <c r="EZ395" s="428"/>
      <c r="FA395" s="428"/>
      <c r="FB395" s="429"/>
      <c r="FC395" s="429"/>
      <c r="FD395" s="429"/>
      <c r="FE395" s="430"/>
      <c r="FF395" s="429"/>
      <c r="FG395" s="429"/>
      <c r="FH395" s="429"/>
      <c r="FI395" s="429"/>
      <c r="FJ395" s="429"/>
      <c r="FK395" s="430"/>
      <c r="FL395" s="433"/>
      <c r="FM395" s="434"/>
      <c r="FN395" s="435"/>
      <c r="FO395" s="426"/>
      <c r="FP395" s="427"/>
      <c r="FQ395" s="428"/>
      <c r="FR395" s="428"/>
      <c r="FS395" s="429"/>
      <c r="FT395" s="429"/>
      <c r="FU395" s="429"/>
      <c r="FV395" s="430"/>
      <c r="FW395" s="429"/>
      <c r="FX395" s="429"/>
      <c r="FY395" s="429"/>
      <c r="FZ395" s="429"/>
      <c r="GA395" s="429"/>
      <c r="GB395" s="430"/>
      <c r="GC395" s="433"/>
      <c r="GD395" s="434"/>
      <c r="GE395" s="435"/>
      <c r="GF395" s="426"/>
      <c r="GG395" s="427"/>
      <c r="GH395" s="428"/>
      <c r="GI395" s="428"/>
      <c r="GJ395" s="429"/>
      <c r="GK395" s="429"/>
      <c r="GL395" s="429"/>
      <c r="GM395" s="430"/>
      <c r="GN395" s="429"/>
      <c r="GO395" s="429"/>
      <c r="GP395" s="429"/>
      <c r="GQ395" s="429"/>
      <c r="GR395" s="429"/>
      <c r="GS395" s="430"/>
      <c r="GT395" s="433"/>
      <c r="GU395" s="434"/>
      <c r="GV395" s="435"/>
      <c r="GW395" s="426"/>
      <c r="GX395" s="427"/>
      <c r="GY395" s="428"/>
      <c r="GZ395" s="428"/>
      <c r="HA395" s="429"/>
      <c r="HB395" s="429"/>
      <c r="HC395" s="429"/>
      <c r="HD395" s="430"/>
      <c r="HE395" s="429"/>
      <c r="HF395" s="429"/>
      <c r="HG395" s="429"/>
      <c r="HH395" s="429"/>
      <c r="HI395" s="429"/>
      <c r="HJ395" s="430"/>
      <c r="HK395" s="433"/>
      <c r="HL395" s="434"/>
      <c r="HM395" s="435"/>
      <c r="HN395" s="426"/>
      <c r="HO395" s="427"/>
      <c r="HP395" s="428"/>
      <c r="HQ395" s="428"/>
      <c r="HR395" s="429"/>
      <c r="HS395" s="429"/>
      <c r="HT395" s="429"/>
      <c r="HU395" s="430"/>
      <c r="HV395" s="429"/>
      <c r="HW395" s="429"/>
      <c r="HX395" s="429"/>
      <c r="HY395" s="429"/>
      <c r="HZ395" s="429"/>
      <c r="IA395" s="430"/>
      <c r="IB395" s="433"/>
      <c r="IC395" s="434"/>
      <c r="ID395" s="435"/>
      <c r="IE395" s="426"/>
      <c r="IF395" s="427"/>
      <c r="IG395" s="428"/>
      <c r="IH395" s="428"/>
      <c r="II395" s="429"/>
      <c r="IJ395" s="429"/>
      <c r="IK395" s="429"/>
      <c r="IL395" s="430"/>
      <c r="IM395" s="429"/>
      <c r="IN395" s="429"/>
      <c r="IO395" s="429"/>
      <c r="IP395" s="429"/>
      <c r="IQ395" s="429"/>
      <c r="IR395" s="430"/>
      <c r="IS395" s="433"/>
      <c r="IT395" s="434"/>
      <c r="IU395" s="435"/>
      <c r="IV395" s="426"/>
      <c r="IW395" s="427"/>
      <c r="IX395" s="428"/>
      <c r="IY395" s="428"/>
      <c r="IZ395" s="429"/>
      <c r="JA395" s="429"/>
      <c r="JB395" s="429"/>
      <c r="JC395" s="430"/>
      <c r="JD395" s="429"/>
      <c r="JE395" s="429"/>
      <c r="JF395" s="429"/>
      <c r="JG395" s="429"/>
      <c r="JH395" s="429"/>
      <c r="JI395" s="430"/>
      <c r="JJ395" s="433"/>
      <c r="JK395" s="434"/>
      <c r="JL395" s="435"/>
      <c r="JM395" s="426"/>
      <c r="JN395" s="427"/>
      <c r="JO395" s="428"/>
      <c r="JP395" s="428"/>
      <c r="JQ395" s="429"/>
      <c r="JR395" s="429"/>
      <c r="JS395" s="429"/>
      <c r="JT395" s="430"/>
      <c r="JU395" s="429"/>
      <c r="JV395" s="429"/>
      <c r="JW395" s="429"/>
      <c r="JX395" s="429"/>
      <c r="JY395" s="429"/>
      <c r="JZ395" s="430"/>
      <c r="KA395" s="433"/>
      <c r="KB395" s="434"/>
      <c r="KC395" s="435"/>
      <c r="KD395" s="426"/>
      <c r="KE395" s="427"/>
      <c r="KF395" s="428"/>
      <c r="KG395" s="428"/>
      <c r="KH395" s="429"/>
      <c r="KI395" s="429"/>
      <c r="KJ395" s="429"/>
      <c r="KK395" s="430"/>
      <c r="KL395" s="429"/>
      <c r="KM395" s="429"/>
      <c r="KN395" s="429"/>
      <c r="KO395" s="429"/>
      <c r="KP395" s="429"/>
      <c r="KQ395" s="430"/>
      <c r="KR395" s="433"/>
      <c r="KS395" s="434"/>
      <c r="KT395" s="435"/>
      <c r="KU395" s="436"/>
    </row>
    <row r="396" ht="15.75" hidden="1" customHeight="1">
      <c r="A396" s="426"/>
      <c r="B396" s="427"/>
      <c r="C396" s="428"/>
      <c r="D396" s="428"/>
      <c r="E396" s="429"/>
      <c r="F396" s="429"/>
      <c r="G396" s="429"/>
      <c r="H396" s="430"/>
      <c r="I396" s="429"/>
      <c r="J396" s="429"/>
      <c r="K396" s="429"/>
      <c r="L396" s="429"/>
      <c r="M396" s="429"/>
      <c r="N396" s="430"/>
      <c r="O396" s="433"/>
      <c r="P396" s="434"/>
      <c r="Q396" s="435"/>
      <c r="R396" s="426"/>
      <c r="S396" s="427"/>
      <c r="T396" s="428"/>
      <c r="U396" s="428"/>
      <c r="V396" s="429"/>
      <c r="W396" s="429"/>
      <c r="X396" s="429"/>
      <c r="Y396" s="430"/>
      <c r="Z396" s="429"/>
      <c r="AA396" s="429"/>
      <c r="AB396" s="429"/>
      <c r="AC396" s="429"/>
      <c r="AD396" s="429"/>
      <c r="AE396" s="430"/>
      <c r="AF396" s="433"/>
      <c r="AG396" s="434"/>
      <c r="AH396" s="435"/>
      <c r="AI396" s="426"/>
      <c r="AJ396" s="427"/>
      <c r="AK396" s="428"/>
      <c r="AL396" s="428"/>
      <c r="AM396" s="429"/>
      <c r="AN396" s="429"/>
      <c r="AO396" s="429"/>
      <c r="AP396" s="430"/>
      <c r="AQ396" s="429"/>
      <c r="AR396" s="429"/>
      <c r="AS396" s="429"/>
      <c r="AT396" s="429"/>
      <c r="AU396" s="429"/>
      <c r="AV396" s="430"/>
      <c r="AW396" s="433"/>
      <c r="AX396" s="434"/>
      <c r="AY396" s="435"/>
      <c r="AZ396" s="426"/>
      <c r="BA396" s="427"/>
      <c r="BB396" s="428"/>
      <c r="BC396" s="428"/>
      <c r="BD396" s="429"/>
      <c r="BE396" s="429"/>
      <c r="BF396" s="429"/>
      <c r="BG396" s="430"/>
      <c r="BH396" s="429"/>
      <c r="BI396" s="429"/>
      <c r="BJ396" s="429"/>
      <c r="BK396" s="429"/>
      <c r="BL396" s="429"/>
      <c r="BM396" s="430"/>
      <c r="BN396" s="433"/>
      <c r="BO396" s="434"/>
      <c r="BP396" s="435"/>
      <c r="BQ396" s="426"/>
      <c r="BR396" s="427"/>
      <c r="BS396" s="428"/>
      <c r="BT396" s="428"/>
      <c r="BU396" s="429"/>
      <c r="BV396" s="429"/>
      <c r="BW396" s="429"/>
      <c r="BX396" s="430"/>
      <c r="BY396" s="429"/>
      <c r="BZ396" s="429"/>
      <c r="CA396" s="429"/>
      <c r="CB396" s="429"/>
      <c r="CC396" s="429"/>
      <c r="CD396" s="430"/>
      <c r="CE396" s="433"/>
      <c r="CF396" s="434"/>
      <c r="CG396" s="435"/>
      <c r="CH396" s="426"/>
      <c r="CI396" s="427"/>
      <c r="CJ396" s="428"/>
      <c r="CK396" s="428"/>
      <c r="CL396" s="429"/>
      <c r="CM396" s="429"/>
      <c r="CN396" s="429"/>
      <c r="CO396" s="430"/>
      <c r="CP396" s="429"/>
      <c r="CQ396" s="429"/>
      <c r="CR396" s="429"/>
      <c r="CS396" s="429"/>
      <c r="CT396" s="429"/>
      <c r="CU396" s="430"/>
      <c r="CV396" s="433"/>
      <c r="CW396" s="434"/>
      <c r="CX396" s="435"/>
      <c r="CY396" s="426"/>
      <c r="CZ396" s="427"/>
      <c r="DA396" s="428"/>
      <c r="DB396" s="428"/>
      <c r="DC396" s="429"/>
      <c r="DD396" s="429"/>
      <c r="DE396" s="429"/>
      <c r="DF396" s="430"/>
      <c r="DG396" s="429"/>
      <c r="DH396" s="429"/>
      <c r="DI396" s="429"/>
      <c r="DJ396" s="429"/>
      <c r="DK396" s="429"/>
      <c r="DL396" s="430"/>
      <c r="DM396" s="433"/>
      <c r="DN396" s="434"/>
      <c r="DO396" s="435"/>
      <c r="DP396" s="426"/>
      <c r="DQ396" s="427"/>
      <c r="DR396" s="428"/>
      <c r="DS396" s="428"/>
      <c r="DT396" s="429"/>
      <c r="DU396" s="429"/>
      <c r="DV396" s="429"/>
      <c r="DW396" s="430"/>
      <c r="DX396" s="429"/>
      <c r="DY396" s="429"/>
      <c r="DZ396" s="429"/>
      <c r="EA396" s="429"/>
      <c r="EB396" s="429"/>
      <c r="EC396" s="430"/>
      <c r="ED396" s="433"/>
      <c r="EE396" s="434"/>
      <c r="EF396" s="435"/>
      <c r="EG396" s="426"/>
      <c r="EH396" s="427"/>
      <c r="EI396" s="428"/>
      <c r="EJ396" s="428"/>
      <c r="EK396" s="429"/>
      <c r="EL396" s="429"/>
      <c r="EM396" s="429"/>
      <c r="EN396" s="430"/>
      <c r="EO396" s="429"/>
      <c r="EP396" s="429"/>
      <c r="EQ396" s="429"/>
      <c r="ER396" s="429"/>
      <c r="ES396" s="429"/>
      <c r="ET396" s="430"/>
      <c r="EU396" s="433"/>
      <c r="EV396" s="434"/>
      <c r="EW396" s="435"/>
      <c r="EX396" s="426"/>
      <c r="EY396" s="427"/>
      <c r="EZ396" s="428"/>
      <c r="FA396" s="428"/>
      <c r="FB396" s="429"/>
      <c r="FC396" s="429"/>
      <c r="FD396" s="429"/>
      <c r="FE396" s="430"/>
      <c r="FF396" s="429"/>
      <c r="FG396" s="429"/>
      <c r="FH396" s="429"/>
      <c r="FI396" s="429"/>
      <c r="FJ396" s="429"/>
      <c r="FK396" s="430"/>
      <c r="FL396" s="433"/>
      <c r="FM396" s="434"/>
      <c r="FN396" s="435"/>
      <c r="FO396" s="426"/>
      <c r="FP396" s="427"/>
      <c r="FQ396" s="428"/>
      <c r="FR396" s="428"/>
      <c r="FS396" s="429"/>
      <c r="FT396" s="429"/>
      <c r="FU396" s="429"/>
      <c r="FV396" s="430"/>
      <c r="FW396" s="429"/>
      <c r="FX396" s="429"/>
      <c r="FY396" s="429"/>
      <c r="FZ396" s="429"/>
      <c r="GA396" s="429"/>
      <c r="GB396" s="430"/>
      <c r="GC396" s="433"/>
      <c r="GD396" s="434"/>
      <c r="GE396" s="435"/>
      <c r="GF396" s="426"/>
      <c r="GG396" s="427"/>
      <c r="GH396" s="428"/>
      <c r="GI396" s="428"/>
      <c r="GJ396" s="429"/>
      <c r="GK396" s="429"/>
      <c r="GL396" s="429"/>
      <c r="GM396" s="430"/>
      <c r="GN396" s="429"/>
      <c r="GO396" s="429"/>
      <c r="GP396" s="429"/>
      <c r="GQ396" s="429"/>
      <c r="GR396" s="429"/>
      <c r="GS396" s="430"/>
      <c r="GT396" s="433"/>
      <c r="GU396" s="434"/>
      <c r="GV396" s="435"/>
      <c r="GW396" s="426"/>
      <c r="GX396" s="427"/>
      <c r="GY396" s="428"/>
      <c r="GZ396" s="428"/>
      <c r="HA396" s="429"/>
      <c r="HB396" s="429"/>
      <c r="HC396" s="429"/>
      <c r="HD396" s="430"/>
      <c r="HE396" s="429"/>
      <c r="HF396" s="429"/>
      <c r="HG396" s="429"/>
      <c r="HH396" s="429"/>
      <c r="HI396" s="429"/>
      <c r="HJ396" s="430"/>
      <c r="HK396" s="433"/>
      <c r="HL396" s="434"/>
      <c r="HM396" s="435"/>
      <c r="HN396" s="426"/>
      <c r="HO396" s="427"/>
      <c r="HP396" s="428"/>
      <c r="HQ396" s="428"/>
      <c r="HR396" s="429"/>
      <c r="HS396" s="429"/>
      <c r="HT396" s="429"/>
      <c r="HU396" s="430"/>
      <c r="HV396" s="429"/>
      <c r="HW396" s="429"/>
      <c r="HX396" s="429"/>
      <c r="HY396" s="429"/>
      <c r="HZ396" s="429"/>
      <c r="IA396" s="430"/>
      <c r="IB396" s="433"/>
      <c r="IC396" s="434"/>
      <c r="ID396" s="435"/>
      <c r="IE396" s="426"/>
      <c r="IF396" s="427"/>
      <c r="IG396" s="428"/>
      <c r="IH396" s="428"/>
      <c r="II396" s="429"/>
      <c r="IJ396" s="429"/>
      <c r="IK396" s="429"/>
      <c r="IL396" s="430"/>
      <c r="IM396" s="429"/>
      <c r="IN396" s="429"/>
      <c r="IO396" s="429"/>
      <c r="IP396" s="429"/>
      <c r="IQ396" s="429"/>
      <c r="IR396" s="430"/>
      <c r="IS396" s="433"/>
      <c r="IT396" s="434"/>
      <c r="IU396" s="435"/>
      <c r="IV396" s="426"/>
      <c r="IW396" s="427"/>
      <c r="IX396" s="428"/>
      <c r="IY396" s="428"/>
      <c r="IZ396" s="429"/>
      <c r="JA396" s="429"/>
      <c r="JB396" s="429"/>
      <c r="JC396" s="430"/>
      <c r="JD396" s="429"/>
      <c r="JE396" s="429"/>
      <c r="JF396" s="429"/>
      <c r="JG396" s="429"/>
      <c r="JH396" s="429"/>
      <c r="JI396" s="430"/>
      <c r="JJ396" s="433"/>
      <c r="JK396" s="434"/>
      <c r="JL396" s="435"/>
      <c r="JM396" s="426"/>
      <c r="JN396" s="427"/>
      <c r="JO396" s="428"/>
      <c r="JP396" s="428"/>
      <c r="JQ396" s="429"/>
      <c r="JR396" s="429"/>
      <c r="JS396" s="429"/>
      <c r="JT396" s="430"/>
      <c r="JU396" s="429"/>
      <c r="JV396" s="429"/>
      <c r="JW396" s="429"/>
      <c r="JX396" s="429"/>
      <c r="JY396" s="429"/>
      <c r="JZ396" s="430"/>
      <c r="KA396" s="433"/>
      <c r="KB396" s="434"/>
      <c r="KC396" s="435"/>
      <c r="KD396" s="426"/>
      <c r="KE396" s="427"/>
      <c r="KF396" s="428"/>
      <c r="KG396" s="428"/>
      <c r="KH396" s="429"/>
      <c r="KI396" s="429"/>
      <c r="KJ396" s="429"/>
      <c r="KK396" s="430"/>
      <c r="KL396" s="429"/>
      <c r="KM396" s="429"/>
      <c r="KN396" s="429"/>
      <c r="KO396" s="429"/>
      <c r="KP396" s="429"/>
      <c r="KQ396" s="430"/>
      <c r="KR396" s="433"/>
      <c r="KS396" s="434"/>
      <c r="KT396" s="435"/>
      <c r="KU396" s="436"/>
    </row>
    <row r="397" ht="15.75" hidden="1" customHeight="1">
      <c r="A397" s="426"/>
      <c r="B397" s="427"/>
      <c r="C397" s="428"/>
      <c r="D397" s="428"/>
      <c r="E397" s="429"/>
      <c r="F397" s="429"/>
      <c r="G397" s="429"/>
      <c r="H397" s="430"/>
      <c r="I397" s="429"/>
      <c r="J397" s="429"/>
      <c r="K397" s="429"/>
      <c r="L397" s="429"/>
      <c r="M397" s="429"/>
      <c r="N397" s="430"/>
      <c r="O397" s="433"/>
      <c r="P397" s="434"/>
      <c r="Q397" s="435"/>
      <c r="R397" s="426"/>
      <c r="S397" s="427"/>
      <c r="T397" s="428"/>
      <c r="U397" s="428"/>
      <c r="V397" s="429"/>
      <c r="W397" s="429"/>
      <c r="X397" s="429"/>
      <c r="Y397" s="430"/>
      <c r="Z397" s="429"/>
      <c r="AA397" s="429"/>
      <c r="AB397" s="429"/>
      <c r="AC397" s="429"/>
      <c r="AD397" s="429"/>
      <c r="AE397" s="430"/>
      <c r="AF397" s="433"/>
      <c r="AG397" s="434"/>
      <c r="AH397" s="435"/>
      <c r="AI397" s="426"/>
      <c r="AJ397" s="427"/>
      <c r="AK397" s="428"/>
      <c r="AL397" s="428"/>
      <c r="AM397" s="429"/>
      <c r="AN397" s="429"/>
      <c r="AO397" s="429"/>
      <c r="AP397" s="430"/>
      <c r="AQ397" s="429"/>
      <c r="AR397" s="429"/>
      <c r="AS397" s="429"/>
      <c r="AT397" s="429"/>
      <c r="AU397" s="429"/>
      <c r="AV397" s="430"/>
      <c r="AW397" s="433"/>
      <c r="AX397" s="434"/>
      <c r="AY397" s="435"/>
      <c r="AZ397" s="426"/>
      <c r="BA397" s="427"/>
      <c r="BB397" s="428"/>
      <c r="BC397" s="428"/>
      <c r="BD397" s="429"/>
      <c r="BE397" s="429"/>
      <c r="BF397" s="429"/>
      <c r="BG397" s="430"/>
      <c r="BH397" s="429"/>
      <c r="BI397" s="429"/>
      <c r="BJ397" s="429"/>
      <c r="BK397" s="429"/>
      <c r="BL397" s="429"/>
      <c r="BM397" s="430"/>
      <c r="BN397" s="433"/>
      <c r="BO397" s="434"/>
      <c r="BP397" s="435"/>
      <c r="BQ397" s="426"/>
      <c r="BR397" s="427"/>
      <c r="BS397" s="428"/>
      <c r="BT397" s="428"/>
      <c r="BU397" s="429"/>
      <c r="BV397" s="429"/>
      <c r="BW397" s="429"/>
      <c r="BX397" s="430"/>
      <c r="BY397" s="429"/>
      <c r="BZ397" s="429"/>
      <c r="CA397" s="429"/>
      <c r="CB397" s="429"/>
      <c r="CC397" s="429"/>
      <c r="CD397" s="430"/>
      <c r="CE397" s="433"/>
      <c r="CF397" s="434"/>
      <c r="CG397" s="435"/>
      <c r="CH397" s="426"/>
      <c r="CI397" s="427"/>
      <c r="CJ397" s="428"/>
      <c r="CK397" s="428"/>
      <c r="CL397" s="429"/>
      <c r="CM397" s="429"/>
      <c r="CN397" s="429"/>
      <c r="CO397" s="430"/>
      <c r="CP397" s="429"/>
      <c r="CQ397" s="429"/>
      <c r="CR397" s="429"/>
      <c r="CS397" s="429"/>
      <c r="CT397" s="429"/>
      <c r="CU397" s="430"/>
      <c r="CV397" s="433"/>
      <c r="CW397" s="434"/>
      <c r="CX397" s="435"/>
      <c r="CY397" s="426"/>
      <c r="CZ397" s="427"/>
      <c r="DA397" s="428"/>
      <c r="DB397" s="428"/>
      <c r="DC397" s="429"/>
      <c r="DD397" s="429"/>
      <c r="DE397" s="429"/>
      <c r="DF397" s="430"/>
      <c r="DG397" s="429"/>
      <c r="DH397" s="429"/>
      <c r="DI397" s="429"/>
      <c r="DJ397" s="429"/>
      <c r="DK397" s="429"/>
      <c r="DL397" s="430"/>
      <c r="DM397" s="433"/>
      <c r="DN397" s="434"/>
      <c r="DO397" s="435"/>
      <c r="DP397" s="426"/>
      <c r="DQ397" s="427"/>
      <c r="DR397" s="428"/>
      <c r="DS397" s="428"/>
      <c r="DT397" s="429"/>
      <c r="DU397" s="429"/>
      <c r="DV397" s="429"/>
      <c r="DW397" s="430"/>
      <c r="DX397" s="429"/>
      <c r="DY397" s="429"/>
      <c r="DZ397" s="429"/>
      <c r="EA397" s="429"/>
      <c r="EB397" s="429"/>
      <c r="EC397" s="430"/>
      <c r="ED397" s="433"/>
      <c r="EE397" s="434"/>
      <c r="EF397" s="435"/>
      <c r="EG397" s="426"/>
      <c r="EH397" s="427"/>
      <c r="EI397" s="428"/>
      <c r="EJ397" s="428"/>
      <c r="EK397" s="429"/>
      <c r="EL397" s="429"/>
      <c r="EM397" s="429"/>
      <c r="EN397" s="430"/>
      <c r="EO397" s="429"/>
      <c r="EP397" s="429"/>
      <c r="EQ397" s="429"/>
      <c r="ER397" s="429"/>
      <c r="ES397" s="429"/>
      <c r="ET397" s="430"/>
      <c r="EU397" s="433"/>
      <c r="EV397" s="434"/>
      <c r="EW397" s="435"/>
      <c r="EX397" s="426"/>
      <c r="EY397" s="427"/>
      <c r="EZ397" s="428"/>
      <c r="FA397" s="428"/>
      <c r="FB397" s="429"/>
      <c r="FC397" s="429"/>
      <c r="FD397" s="429"/>
      <c r="FE397" s="430"/>
      <c r="FF397" s="429"/>
      <c r="FG397" s="429"/>
      <c r="FH397" s="429"/>
      <c r="FI397" s="429"/>
      <c r="FJ397" s="429"/>
      <c r="FK397" s="430"/>
      <c r="FL397" s="433"/>
      <c r="FM397" s="434"/>
      <c r="FN397" s="435"/>
      <c r="FO397" s="426"/>
      <c r="FP397" s="427"/>
      <c r="FQ397" s="428"/>
      <c r="FR397" s="428"/>
      <c r="FS397" s="429"/>
      <c r="FT397" s="429"/>
      <c r="FU397" s="429"/>
      <c r="FV397" s="430"/>
      <c r="FW397" s="429"/>
      <c r="FX397" s="429"/>
      <c r="FY397" s="429"/>
      <c r="FZ397" s="429"/>
      <c r="GA397" s="429"/>
      <c r="GB397" s="430"/>
      <c r="GC397" s="433"/>
      <c r="GD397" s="434"/>
      <c r="GE397" s="435"/>
      <c r="GF397" s="426"/>
      <c r="GG397" s="427"/>
      <c r="GH397" s="428"/>
      <c r="GI397" s="428"/>
      <c r="GJ397" s="429"/>
      <c r="GK397" s="429"/>
      <c r="GL397" s="429"/>
      <c r="GM397" s="430"/>
      <c r="GN397" s="429"/>
      <c r="GO397" s="429"/>
      <c r="GP397" s="429"/>
      <c r="GQ397" s="429"/>
      <c r="GR397" s="429"/>
      <c r="GS397" s="430"/>
      <c r="GT397" s="433"/>
      <c r="GU397" s="434"/>
      <c r="GV397" s="435"/>
      <c r="GW397" s="426"/>
      <c r="GX397" s="427"/>
      <c r="GY397" s="428"/>
      <c r="GZ397" s="428"/>
      <c r="HA397" s="429"/>
      <c r="HB397" s="429"/>
      <c r="HC397" s="429"/>
      <c r="HD397" s="430"/>
      <c r="HE397" s="429"/>
      <c r="HF397" s="429"/>
      <c r="HG397" s="429"/>
      <c r="HH397" s="429"/>
      <c r="HI397" s="429"/>
      <c r="HJ397" s="430"/>
      <c r="HK397" s="433"/>
      <c r="HL397" s="434"/>
      <c r="HM397" s="435"/>
      <c r="HN397" s="426"/>
      <c r="HO397" s="427"/>
      <c r="HP397" s="428"/>
      <c r="HQ397" s="428"/>
      <c r="HR397" s="429"/>
      <c r="HS397" s="429"/>
      <c r="HT397" s="429"/>
      <c r="HU397" s="430"/>
      <c r="HV397" s="429"/>
      <c r="HW397" s="429"/>
      <c r="HX397" s="429"/>
      <c r="HY397" s="429"/>
      <c r="HZ397" s="429"/>
      <c r="IA397" s="430"/>
      <c r="IB397" s="433"/>
      <c r="IC397" s="434"/>
      <c r="ID397" s="435"/>
      <c r="IE397" s="426"/>
      <c r="IF397" s="427"/>
      <c r="IG397" s="428"/>
      <c r="IH397" s="428"/>
      <c r="II397" s="429"/>
      <c r="IJ397" s="429"/>
      <c r="IK397" s="429"/>
      <c r="IL397" s="430"/>
      <c r="IM397" s="429"/>
      <c r="IN397" s="429"/>
      <c r="IO397" s="429"/>
      <c r="IP397" s="429"/>
      <c r="IQ397" s="429"/>
      <c r="IR397" s="430"/>
      <c r="IS397" s="433"/>
      <c r="IT397" s="434"/>
      <c r="IU397" s="435"/>
      <c r="IV397" s="426"/>
      <c r="IW397" s="427"/>
      <c r="IX397" s="428"/>
      <c r="IY397" s="428"/>
      <c r="IZ397" s="429"/>
      <c r="JA397" s="429"/>
      <c r="JB397" s="429"/>
      <c r="JC397" s="430"/>
      <c r="JD397" s="429"/>
      <c r="JE397" s="429"/>
      <c r="JF397" s="429"/>
      <c r="JG397" s="429"/>
      <c r="JH397" s="429"/>
      <c r="JI397" s="430"/>
      <c r="JJ397" s="433"/>
      <c r="JK397" s="434"/>
      <c r="JL397" s="435"/>
      <c r="JM397" s="426"/>
      <c r="JN397" s="427"/>
      <c r="JO397" s="428"/>
      <c r="JP397" s="428"/>
      <c r="JQ397" s="429"/>
      <c r="JR397" s="429"/>
      <c r="JS397" s="429"/>
      <c r="JT397" s="430"/>
      <c r="JU397" s="429"/>
      <c r="JV397" s="429"/>
      <c r="JW397" s="429"/>
      <c r="JX397" s="429"/>
      <c r="JY397" s="429"/>
      <c r="JZ397" s="430"/>
      <c r="KA397" s="433"/>
      <c r="KB397" s="434"/>
      <c r="KC397" s="435"/>
      <c r="KD397" s="426"/>
      <c r="KE397" s="427"/>
      <c r="KF397" s="428"/>
      <c r="KG397" s="428"/>
      <c r="KH397" s="429"/>
      <c r="KI397" s="429"/>
      <c r="KJ397" s="429"/>
      <c r="KK397" s="430"/>
      <c r="KL397" s="429"/>
      <c r="KM397" s="429"/>
      <c r="KN397" s="429"/>
      <c r="KO397" s="429"/>
      <c r="KP397" s="429"/>
      <c r="KQ397" s="430"/>
      <c r="KR397" s="433"/>
      <c r="KS397" s="434"/>
      <c r="KT397" s="435"/>
      <c r="KU397" s="436"/>
    </row>
    <row r="398" ht="15.75" customHeight="1">
      <c r="A398" s="426"/>
      <c r="B398" s="427"/>
      <c r="C398" s="453"/>
      <c r="D398" s="453"/>
      <c r="E398" s="429"/>
      <c r="F398" s="429"/>
      <c r="G398" s="429"/>
      <c r="H398" s="429"/>
      <c r="I398" s="429"/>
      <c r="J398" s="429"/>
      <c r="K398" s="429"/>
      <c r="L398" s="429"/>
      <c r="M398" s="429"/>
      <c r="N398" s="429"/>
      <c r="O398" s="429"/>
      <c r="P398" s="434"/>
      <c r="Q398" s="435"/>
      <c r="R398" s="426"/>
      <c r="S398" s="427"/>
      <c r="T398" s="453"/>
      <c r="U398" s="453"/>
      <c r="V398" s="429"/>
      <c r="W398" s="429"/>
      <c r="X398" s="429"/>
      <c r="Y398" s="429"/>
      <c r="Z398" s="429"/>
      <c r="AA398" s="429"/>
      <c r="AB398" s="429"/>
      <c r="AC398" s="429"/>
      <c r="AD398" s="429"/>
      <c r="AE398" s="429"/>
      <c r="AF398" s="429"/>
      <c r="AG398" s="434"/>
      <c r="AH398" s="435"/>
      <c r="AI398" s="426"/>
      <c r="AJ398" s="427"/>
      <c r="AK398" s="453"/>
      <c r="AL398" s="453"/>
      <c r="AM398" s="429"/>
      <c r="AN398" s="429"/>
      <c r="AO398" s="429"/>
      <c r="AP398" s="429"/>
      <c r="AQ398" s="429"/>
      <c r="AR398" s="429"/>
      <c r="AS398" s="429"/>
      <c r="AT398" s="429"/>
      <c r="AU398" s="429"/>
      <c r="AV398" s="429"/>
      <c r="AW398" s="429"/>
      <c r="AX398" s="434"/>
      <c r="AY398" s="435"/>
      <c r="AZ398" s="426"/>
      <c r="BA398" s="427"/>
      <c r="BB398" s="453"/>
      <c r="BC398" s="453"/>
      <c r="BD398" s="429"/>
      <c r="BE398" s="429"/>
      <c r="BF398" s="429"/>
      <c r="BG398" s="429"/>
      <c r="BH398" s="429"/>
      <c r="BI398" s="429"/>
      <c r="BJ398" s="429"/>
      <c r="BK398" s="429"/>
      <c r="BL398" s="429"/>
      <c r="BM398" s="429"/>
      <c r="BN398" s="429"/>
      <c r="BO398" s="434"/>
      <c r="BP398" s="435"/>
      <c r="BQ398" s="426"/>
      <c r="BR398" s="427"/>
      <c r="BS398" s="453"/>
      <c r="BT398" s="453"/>
      <c r="BU398" s="429"/>
      <c r="BV398" s="429"/>
      <c r="BW398" s="429"/>
      <c r="BX398" s="429"/>
      <c r="BY398" s="429"/>
      <c r="BZ398" s="429"/>
      <c r="CA398" s="429"/>
      <c r="CB398" s="429"/>
      <c r="CC398" s="429"/>
      <c r="CD398" s="429"/>
      <c r="CE398" s="429"/>
      <c r="CF398" s="434"/>
      <c r="CG398" s="435"/>
      <c r="CH398" s="426"/>
      <c r="CI398" s="427"/>
      <c r="CJ398" s="453"/>
      <c r="CK398" s="453"/>
      <c r="CL398" s="429"/>
      <c r="CM398" s="429"/>
      <c r="CN398" s="429"/>
      <c r="CO398" s="429"/>
      <c r="CP398" s="429"/>
      <c r="CQ398" s="429"/>
      <c r="CR398" s="429"/>
      <c r="CS398" s="429"/>
      <c r="CT398" s="429"/>
      <c r="CU398" s="429"/>
      <c r="CV398" s="429"/>
      <c r="CW398" s="434"/>
      <c r="CX398" s="435"/>
      <c r="CY398" s="426"/>
      <c r="CZ398" s="427"/>
      <c r="DA398" s="453"/>
      <c r="DB398" s="453"/>
      <c r="DC398" s="429"/>
      <c r="DD398" s="429"/>
      <c r="DE398" s="429"/>
      <c r="DF398" s="429"/>
      <c r="DG398" s="429"/>
      <c r="DH398" s="429"/>
      <c r="DI398" s="429"/>
      <c r="DJ398" s="429"/>
      <c r="DK398" s="429"/>
      <c r="DL398" s="429"/>
      <c r="DM398" s="429"/>
      <c r="DN398" s="434"/>
      <c r="DO398" s="435"/>
      <c r="DP398" s="426"/>
      <c r="DQ398" s="427"/>
      <c r="DR398" s="453"/>
      <c r="DS398" s="453"/>
      <c r="DT398" s="429"/>
      <c r="DU398" s="429"/>
      <c r="DV398" s="429"/>
      <c r="DW398" s="429"/>
      <c r="DX398" s="429"/>
      <c r="DY398" s="429"/>
      <c r="DZ398" s="429"/>
      <c r="EA398" s="429"/>
      <c r="EB398" s="429"/>
      <c r="EC398" s="429"/>
      <c r="ED398" s="429"/>
      <c r="EE398" s="434"/>
      <c r="EF398" s="435"/>
      <c r="EG398" s="426"/>
      <c r="EH398" s="427"/>
      <c r="EI398" s="453"/>
      <c r="EJ398" s="453"/>
      <c r="EK398" s="429"/>
      <c r="EL398" s="429"/>
      <c r="EM398" s="429"/>
      <c r="EN398" s="429"/>
      <c r="EO398" s="429"/>
      <c r="EP398" s="429"/>
      <c r="EQ398" s="429"/>
      <c r="ER398" s="429"/>
      <c r="ES398" s="429"/>
      <c r="ET398" s="429"/>
      <c r="EU398" s="429"/>
      <c r="EV398" s="434"/>
      <c r="EW398" s="435"/>
      <c r="EX398" s="426"/>
      <c r="EY398" s="427"/>
      <c r="EZ398" s="453"/>
      <c r="FA398" s="453"/>
      <c r="FB398" s="429"/>
      <c r="FC398" s="429"/>
      <c r="FD398" s="429"/>
      <c r="FE398" s="429"/>
      <c r="FF398" s="429"/>
      <c r="FG398" s="429"/>
      <c r="FH398" s="429"/>
      <c r="FI398" s="429"/>
      <c r="FJ398" s="429"/>
      <c r="FK398" s="429"/>
      <c r="FL398" s="429"/>
      <c r="FM398" s="434"/>
      <c r="FN398" s="435"/>
      <c r="FO398" s="426"/>
      <c r="FP398" s="427"/>
      <c r="FQ398" s="453"/>
      <c r="FR398" s="453"/>
      <c r="FS398" s="429"/>
      <c r="FT398" s="429"/>
      <c r="FU398" s="429"/>
      <c r="FV398" s="429"/>
      <c r="FW398" s="429"/>
      <c r="FX398" s="429"/>
      <c r="FY398" s="429"/>
      <c r="FZ398" s="429"/>
      <c r="GA398" s="429"/>
      <c r="GB398" s="429"/>
      <c r="GC398" s="429"/>
      <c r="GD398" s="434"/>
      <c r="GE398" s="435"/>
      <c r="GF398" s="426"/>
      <c r="GG398" s="427"/>
      <c r="GH398" s="453"/>
      <c r="GI398" s="453"/>
      <c r="GJ398" s="429"/>
      <c r="GK398" s="429"/>
      <c r="GL398" s="429"/>
      <c r="GM398" s="429"/>
      <c r="GN398" s="429"/>
      <c r="GO398" s="429"/>
      <c r="GP398" s="429"/>
      <c r="GQ398" s="429"/>
      <c r="GR398" s="429"/>
      <c r="GS398" s="429"/>
      <c r="GT398" s="429"/>
      <c r="GU398" s="434"/>
      <c r="GV398" s="435"/>
      <c r="GW398" s="426"/>
      <c r="GX398" s="427"/>
      <c r="GY398" s="453"/>
      <c r="GZ398" s="453"/>
      <c r="HA398" s="429"/>
      <c r="HB398" s="429"/>
      <c r="HC398" s="429"/>
      <c r="HD398" s="429"/>
      <c r="HE398" s="429"/>
      <c r="HF398" s="429"/>
      <c r="HG398" s="429"/>
      <c r="HH398" s="429"/>
      <c r="HI398" s="429"/>
      <c r="HJ398" s="429"/>
      <c r="HK398" s="429"/>
      <c r="HL398" s="434"/>
      <c r="HM398" s="435"/>
      <c r="HN398" s="426"/>
      <c r="HO398" s="427"/>
      <c r="HP398" s="453"/>
      <c r="HQ398" s="453"/>
      <c r="HR398" s="429"/>
      <c r="HS398" s="429"/>
      <c r="HT398" s="429"/>
      <c r="HU398" s="429"/>
      <c r="HV398" s="429"/>
      <c r="HW398" s="429"/>
      <c r="HX398" s="429"/>
      <c r="HY398" s="429"/>
      <c r="HZ398" s="429"/>
      <c r="IA398" s="429"/>
      <c r="IB398" s="429"/>
      <c r="IC398" s="434"/>
      <c r="ID398" s="435"/>
      <c r="IE398" s="426"/>
      <c r="IF398" s="427"/>
      <c r="IG398" s="453"/>
      <c r="IH398" s="453"/>
      <c r="II398" s="429"/>
      <c r="IJ398" s="429"/>
      <c r="IK398" s="429"/>
      <c r="IL398" s="429"/>
      <c r="IM398" s="429"/>
      <c r="IN398" s="429"/>
      <c r="IO398" s="429"/>
      <c r="IP398" s="429"/>
      <c r="IQ398" s="429"/>
      <c r="IR398" s="429"/>
      <c r="IS398" s="429"/>
      <c r="IT398" s="434"/>
      <c r="IU398" s="435"/>
      <c r="IV398" s="426"/>
      <c r="IW398" s="427"/>
      <c r="IX398" s="453"/>
      <c r="IY398" s="453"/>
      <c r="IZ398" s="429"/>
      <c r="JA398" s="429"/>
      <c r="JB398" s="429"/>
      <c r="JC398" s="429"/>
      <c r="JD398" s="429"/>
      <c r="JE398" s="429"/>
      <c r="JF398" s="429"/>
      <c r="JG398" s="429"/>
      <c r="JH398" s="429"/>
      <c r="JI398" s="429"/>
      <c r="JJ398" s="429"/>
      <c r="JK398" s="434"/>
      <c r="JL398" s="435"/>
      <c r="JM398" s="426"/>
      <c r="JN398" s="427"/>
      <c r="JO398" s="453"/>
      <c r="JP398" s="453"/>
      <c r="JQ398" s="429"/>
      <c r="JR398" s="429"/>
      <c r="JS398" s="429"/>
      <c r="JT398" s="429"/>
      <c r="JU398" s="429"/>
      <c r="JV398" s="429"/>
      <c r="JW398" s="429"/>
      <c r="JX398" s="429"/>
      <c r="JY398" s="429"/>
      <c r="JZ398" s="429"/>
      <c r="KA398" s="429"/>
      <c r="KB398" s="434"/>
      <c r="KC398" s="435"/>
      <c r="KD398" s="426"/>
      <c r="KE398" s="427"/>
      <c r="KF398" s="453"/>
      <c r="KG398" s="453"/>
      <c r="KH398" s="429"/>
      <c r="KI398" s="429"/>
      <c r="KJ398" s="429"/>
      <c r="KK398" s="429"/>
      <c r="KL398" s="429"/>
      <c r="KM398" s="429"/>
      <c r="KN398" s="429"/>
      <c r="KO398" s="429"/>
      <c r="KP398" s="429"/>
      <c r="KQ398" s="429"/>
      <c r="KR398" s="429"/>
      <c r="KS398" s="434"/>
      <c r="KT398" s="435"/>
      <c r="KU398" s="436"/>
    </row>
    <row r="399" ht="15.75" customHeight="1">
      <c r="A399" s="454" t="s">
        <v>162</v>
      </c>
      <c r="B399" s="197"/>
      <c r="C399" s="455"/>
      <c r="D399" s="455"/>
      <c r="E399" s="456"/>
      <c r="F399" s="456"/>
      <c r="G399" s="457">
        <f>SUM(G316:G398)</f>
        <v>0</v>
      </c>
      <c r="H399" s="456"/>
      <c r="I399" s="457">
        <f>SUM(I316:I398)</f>
        <v>0</v>
      </c>
      <c r="J399" s="456"/>
      <c r="K399" s="456"/>
      <c r="L399" s="456"/>
      <c r="M399" s="457">
        <f>SUM(M316:M398)</f>
        <v>0</v>
      </c>
      <c r="N399" s="456"/>
      <c r="O399" s="457">
        <f t="shared" ref="O399:P399" si="2953">SUM(O316:O398)</f>
        <v>0</v>
      </c>
      <c r="P399" s="457">
        <f t="shared" si="2953"/>
        <v>0</v>
      </c>
      <c r="Q399" s="424"/>
      <c r="R399" s="454" t="s">
        <v>162</v>
      </c>
      <c r="S399" s="197"/>
      <c r="T399" s="455"/>
      <c r="U399" s="455"/>
      <c r="V399" s="456"/>
      <c r="W399" s="456"/>
      <c r="X399" s="457">
        <f>SUM(X316:X398)</f>
        <v>0</v>
      </c>
      <c r="Y399" s="456"/>
      <c r="Z399" s="457">
        <f>SUM(Z316:Z398)</f>
        <v>0</v>
      </c>
      <c r="AA399" s="456"/>
      <c r="AB399" s="456"/>
      <c r="AC399" s="456"/>
      <c r="AD399" s="457">
        <f>SUM(AD316:AD398)</f>
        <v>0</v>
      </c>
      <c r="AE399" s="456"/>
      <c r="AF399" s="457">
        <f t="shared" ref="AF399:AG399" si="2954">SUM(AF316:AF398)</f>
        <v>0</v>
      </c>
      <c r="AG399" s="457">
        <f t="shared" si="2954"/>
        <v>0</v>
      </c>
      <c r="AH399" s="424"/>
      <c r="AI399" s="454" t="s">
        <v>162</v>
      </c>
      <c r="AJ399" s="197"/>
      <c r="AK399" s="455"/>
      <c r="AL399" s="455"/>
      <c r="AM399" s="456"/>
      <c r="AN399" s="456"/>
      <c r="AO399" s="457">
        <f>SUM(AO316:AO398)</f>
        <v>0</v>
      </c>
      <c r="AP399" s="456"/>
      <c r="AQ399" s="457">
        <f>SUM(AQ316:AQ398)</f>
        <v>0</v>
      </c>
      <c r="AR399" s="456"/>
      <c r="AS399" s="456"/>
      <c r="AT399" s="456"/>
      <c r="AU399" s="457">
        <f>SUM(AU316:AU398)</f>
        <v>0</v>
      </c>
      <c r="AV399" s="456"/>
      <c r="AW399" s="457">
        <f t="shared" ref="AW399:AX399" si="2955">SUM(AW316:AW398)</f>
        <v>0</v>
      </c>
      <c r="AX399" s="457">
        <f t="shared" si="2955"/>
        <v>0</v>
      </c>
      <c r="AY399" s="424"/>
      <c r="AZ399" s="454" t="s">
        <v>162</v>
      </c>
      <c r="BA399" s="197"/>
      <c r="BB399" s="455"/>
      <c r="BC399" s="455"/>
      <c r="BD399" s="456"/>
      <c r="BE399" s="456"/>
      <c r="BF399" s="457">
        <f>SUM(BF316:BF398)</f>
        <v>0</v>
      </c>
      <c r="BG399" s="456"/>
      <c r="BH399" s="457">
        <f>SUM(BH316:BH398)</f>
        <v>0</v>
      </c>
      <c r="BI399" s="456"/>
      <c r="BJ399" s="456"/>
      <c r="BK399" s="456"/>
      <c r="BL399" s="457">
        <f>SUM(BL316:BL398)</f>
        <v>0</v>
      </c>
      <c r="BM399" s="456"/>
      <c r="BN399" s="457">
        <f t="shared" ref="BN399:BO399" si="2956">SUM(BN316:BN398)</f>
        <v>0</v>
      </c>
      <c r="BO399" s="457">
        <f t="shared" si="2956"/>
        <v>0</v>
      </c>
      <c r="BP399" s="424"/>
      <c r="BQ399" s="454" t="s">
        <v>162</v>
      </c>
      <c r="BR399" s="197"/>
      <c r="BS399" s="455"/>
      <c r="BT399" s="455"/>
      <c r="BU399" s="456"/>
      <c r="BV399" s="456"/>
      <c r="BW399" s="457">
        <f>SUM(BW316:BW398)</f>
        <v>0</v>
      </c>
      <c r="BX399" s="456"/>
      <c r="BY399" s="457">
        <f>SUM(BY316:BY398)</f>
        <v>0</v>
      </c>
      <c r="BZ399" s="456"/>
      <c r="CA399" s="456"/>
      <c r="CB399" s="456"/>
      <c r="CC399" s="457">
        <f>SUM(CC316:CC398)</f>
        <v>0</v>
      </c>
      <c r="CD399" s="456"/>
      <c r="CE399" s="457">
        <f t="shared" ref="CE399:CF399" si="2957">SUM(CE316:CE398)</f>
        <v>0</v>
      </c>
      <c r="CF399" s="457">
        <f t="shared" si="2957"/>
        <v>0</v>
      </c>
      <c r="CG399" s="424"/>
      <c r="CH399" s="454" t="s">
        <v>162</v>
      </c>
      <c r="CI399" s="197"/>
      <c r="CJ399" s="455"/>
      <c r="CK399" s="455"/>
      <c r="CL399" s="456"/>
      <c r="CM399" s="456"/>
      <c r="CN399" s="457">
        <f>SUM(CN316:CN398)</f>
        <v>0</v>
      </c>
      <c r="CO399" s="456"/>
      <c r="CP399" s="457">
        <f>SUM(CP316:CP398)</f>
        <v>0</v>
      </c>
      <c r="CQ399" s="456"/>
      <c r="CR399" s="456"/>
      <c r="CS399" s="456"/>
      <c r="CT399" s="457">
        <f>SUM(CT316:CT398)</f>
        <v>0</v>
      </c>
      <c r="CU399" s="456"/>
      <c r="CV399" s="457">
        <f t="shared" ref="CV399:CW399" si="2958">SUM(CV316:CV398)</f>
        <v>0</v>
      </c>
      <c r="CW399" s="457">
        <f t="shared" si="2958"/>
        <v>0</v>
      </c>
      <c r="CX399" s="424"/>
      <c r="CY399" s="454" t="s">
        <v>162</v>
      </c>
      <c r="CZ399" s="197"/>
      <c r="DA399" s="455"/>
      <c r="DB399" s="455"/>
      <c r="DC399" s="456"/>
      <c r="DD399" s="456"/>
      <c r="DE399" s="457">
        <f>SUM(DE316:DE398)</f>
        <v>0</v>
      </c>
      <c r="DF399" s="456"/>
      <c r="DG399" s="457">
        <f>SUM(DG316:DG398)</f>
        <v>0</v>
      </c>
      <c r="DH399" s="456"/>
      <c r="DI399" s="456"/>
      <c r="DJ399" s="456"/>
      <c r="DK399" s="457">
        <f>SUM(DK316:DK398)</f>
        <v>0</v>
      </c>
      <c r="DL399" s="456"/>
      <c r="DM399" s="457">
        <f t="shared" ref="DM399:DN399" si="2959">SUM(DM316:DM398)</f>
        <v>0</v>
      </c>
      <c r="DN399" s="457">
        <f t="shared" si="2959"/>
        <v>0</v>
      </c>
      <c r="DO399" s="424"/>
      <c r="DP399" s="454" t="s">
        <v>162</v>
      </c>
      <c r="DQ399" s="197"/>
      <c r="DR399" s="455"/>
      <c r="DS399" s="455"/>
      <c r="DT399" s="456"/>
      <c r="DU399" s="456"/>
      <c r="DV399" s="457">
        <f>SUM(DV316:DV398)</f>
        <v>0</v>
      </c>
      <c r="DW399" s="456"/>
      <c r="DX399" s="457">
        <f>SUM(DX316:DX398)</f>
        <v>0</v>
      </c>
      <c r="DY399" s="456"/>
      <c r="DZ399" s="456"/>
      <c r="EA399" s="456"/>
      <c r="EB399" s="457">
        <f>SUM(EB316:EB398)</f>
        <v>0</v>
      </c>
      <c r="EC399" s="456"/>
      <c r="ED399" s="457">
        <f t="shared" ref="ED399:EE399" si="2960">SUM(ED316:ED398)</f>
        <v>0</v>
      </c>
      <c r="EE399" s="457">
        <f t="shared" si="2960"/>
        <v>0</v>
      </c>
      <c r="EF399" s="424"/>
      <c r="EG399" s="454" t="s">
        <v>162</v>
      </c>
      <c r="EH399" s="197"/>
      <c r="EI399" s="455"/>
      <c r="EJ399" s="455"/>
      <c r="EK399" s="456"/>
      <c r="EL399" s="456"/>
      <c r="EM399" s="457">
        <f>SUM(EM316:EM398)</f>
        <v>0</v>
      </c>
      <c r="EN399" s="456"/>
      <c r="EO399" s="457">
        <f>SUM(EO316:EO398)</f>
        <v>0</v>
      </c>
      <c r="EP399" s="456"/>
      <c r="EQ399" s="456"/>
      <c r="ER399" s="456"/>
      <c r="ES399" s="457">
        <f>SUM(ES316:ES398)</f>
        <v>0</v>
      </c>
      <c r="ET399" s="456"/>
      <c r="EU399" s="457">
        <f t="shared" ref="EU399:EV399" si="2961">SUM(EU316:EU398)</f>
        <v>0</v>
      </c>
      <c r="EV399" s="457">
        <f t="shared" si="2961"/>
        <v>0</v>
      </c>
      <c r="EW399" s="424"/>
      <c r="EX399" s="454" t="s">
        <v>162</v>
      </c>
      <c r="EY399" s="197"/>
      <c r="EZ399" s="455"/>
      <c r="FA399" s="455"/>
      <c r="FB399" s="456"/>
      <c r="FC399" s="456"/>
      <c r="FD399" s="457">
        <f>SUM(FD316:FD398)</f>
        <v>0</v>
      </c>
      <c r="FE399" s="456"/>
      <c r="FF399" s="457">
        <f>SUM(FF316:FF398)</f>
        <v>0</v>
      </c>
      <c r="FG399" s="456"/>
      <c r="FH399" s="456"/>
      <c r="FI399" s="456"/>
      <c r="FJ399" s="457">
        <f>SUM(FJ316:FJ398)</f>
        <v>0</v>
      </c>
      <c r="FK399" s="456"/>
      <c r="FL399" s="457">
        <f t="shared" ref="FL399:FM399" si="2962">SUM(FL316:FL398)</f>
        <v>0</v>
      </c>
      <c r="FM399" s="457">
        <f t="shared" si="2962"/>
        <v>0</v>
      </c>
      <c r="FN399" s="424"/>
      <c r="FO399" s="454" t="s">
        <v>162</v>
      </c>
      <c r="FP399" s="197"/>
      <c r="FQ399" s="455"/>
      <c r="FR399" s="455"/>
      <c r="FS399" s="456"/>
      <c r="FT399" s="456"/>
      <c r="FU399" s="457">
        <f>SUM(FU316:FU398)</f>
        <v>0</v>
      </c>
      <c r="FV399" s="456"/>
      <c r="FW399" s="457">
        <f>SUM(FW316:FW398)</f>
        <v>0</v>
      </c>
      <c r="FX399" s="456"/>
      <c r="FY399" s="456"/>
      <c r="FZ399" s="456"/>
      <c r="GA399" s="457">
        <f>SUM(GA316:GA398)</f>
        <v>0</v>
      </c>
      <c r="GB399" s="456"/>
      <c r="GC399" s="457">
        <f t="shared" ref="GC399:GD399" si="2963">SUM(GC316:GC398)</f>
        <v>0</v>
      </c>
      <c r="GD399" s="457">
        <f t="shared" si="2963"/>
        <v>0</v>
      </c>
      <c r="GE399" s="424"/>
      <c r="GF399" s="454" t="s">
        <v>162</v>
      </c>
      <c r="GG399" s="197"/>
      <c r="GH399" s="455"/>
      <c r="GI399" s="455"/>
      <c r="GJ399" s="456"/>
      <c r="GK399" s="456"/>
      <c r="GL399" s="457">
        <f>SUM(GL316:GL398)</f>
        <v>0</v>
      </c>
      <c r="GM399" s="456"/>
      <c r="GN399" s="457">
        <f>SUM(GN316:GN398)</f>
        <v>0</v>
      </c>
      <c r="GO399" s="456"/>
      <c r="GP399" s="456"/>
      <c r="GQ399" s="456"/>
      <c r="GR399" s="457">
        <f>SUM(GR316:GR398)</f>
        <v>0</v>
      </c>
      <c r="GS399" s="456"/>
      <c r="GT399" s="457">
        <f t="shared" ref="GT399:GU399" si="2964">SUM(GT316:GT398)</f>
        <v>0</v>
      </c>
      <c r="GU399" s="457">
        <f t="shared" si="2964"/>
        <v>0</v>
      </c>
      <c r="GV399" s="424"/>
      <c r="GW399" s="454" t="s">
        <v>162</v>
      </c>
      <c r="GX399" s="197"/>
      <c r="GY399" s="455"/>
      <c r="GZ399" s="455"/>
      <c r="HA399" s="456"/>
      <c r="HB399" s="456"/>
      <c r="HC399" s="457">
        <f>SUM(HC316:HC398)</f>
        <v>0</v>
      </c>
      <c r="HD399" s="456"/>
      <c r="HE399" s="457">
        <f>SUM(HE316:HE398)</f>
        <v>0</v>
      </c>
      <c r="HF399" s="456"/>
      <c r="HG399" s="456"/>
      <c r="HH399" s="456"/>
      <c r="HI399" s="457">
        <f>SUM(HI316:HI398)</f>
        <v>0</v>
      </c>
      <c r="HJ399" s="456"/>
      <c r="HK399" s="457">
        <f t="shared" ref="HK399:HL399" si="2965">SUM(HK316:HK398)</f>
        <v>0</v>
      </c>
      <c r="HL399" s="457">
        <f t="shared" si="2965"/>
        <v>0</v>
      </c>
      <c r="HM399" s="424"/>
      <c r="HN399" s="454" t="s">
        <v>162</v>
      </c>
      <c r="HO399" s="197"/>
      <c r="HP399" s="455"/>
      <c r="HQ399" s="455"/>
      <c r="HR399" s="456"/>
      <c r="HS399" s="456"/>
      <c r="HT399" s="457">
        <f>SUM(HT316:HT398)</f>
        <v>0</v>
      </c>
      <c r="HU399" s="456"/>
      <c r="HV399" s="457">
        <f>SUM(HV316:HV398)</f>
        <v>0</v>
      </c>
      <c r="HW399" s="456"/>
      <c r="HX399" s="456"/>
      <c r="HY399" s="456"/>
      <c r="HZ399" s="457">
        <f>SUM(HZ316:HZ398)</f>
        <v>0</v>
      </c>
      <c r="IA399" s="456"/>
      <c r="IB399" s="457">
        <f t="shared" ref="IB399:IC399" si="2966">SUM(IB316:IB398)</f>
        <v>0</v>
      </c>
      <c r="IC399" s="457">
        <f t="shared" si="2966"/>
        <v>0</v>
      </c>
      <c r="ID399" s="424"/>
      <c r="IE399" s="454" t="s">
        <v>162</v>
      </c>
      <c r="IF399" s="197"/>
      <c r="IG399" s="455"/>
      <c r="IH399" s="455"/>
      <c r="II399" s="456"/>
      <c r="IJ399" s="456"/>
      <c r="IK399" s="457">
        <f>SUM(IK316:IK398)</f>
        <v>0</v>
      </c>
      <c r="IL399" s="456"/>
      <c r="IM399" s="457">
        <f>SUM(IM316:IM398)</f>
        <v>0</v>
      </c>
      <c r="IN399" s="456"/>
      <c r="IO399" s="456"/>
      <c r="IP399" s="456"/>
      <c r="IQ399" s="457">
        <f>SUM(IQ316:IQ398)</f>
        <v>0</v>
      </c>
      <c r="IR399" s="456"/>
      <c r="IS399" s="457">
        <f t="shared" ref="IS399:IT399" si="2967">SUM(IS316:IS398)</f>
        <v>0</v>
      </c>
      <c r="IT399" s="457">
        <f t="shared" si="2967"/>
        <v>0</v>
      </c>
      <c r="IU399" s="424"/>
      <c r="IV399" s="454" t="s">
        <v>162</v>
      </c>
      <c r="IW399" s="197"/>
      <c r="IX399" s="455"/>
      <c r="IY399" s="455"/>
      <c r="IZ399" s="456"/>
      <c r="JA399" s="456"/>
      <c r="JB399" s="457">
        <f>SUM(JB316:JB398)</f>
        <v>0</v>
      </c>
      <c r="JC399" s="456"/>
      <c r="JD399" s="457">
        <f>SUM(JD316:JD398)</f>
        <v>0</v>
      </c>
      <c r="JE399" s="456"/>
      <c r="JF399" s="456"/>
      <c r="JG399" s="456"/>
      <c r="JH399" s="457">
        <f>SUM(JH316:JH398)</f>
        <v>0</v>
      </c>
      <c r="JI399" s="456"/>
      <c r="JJ399" s="457">
        <f t="shared" ref="JJ399:JK399" si="2968">SUM(JJ316:JJ398)</f>
        <v>0</v>
      </c>
      <c r="JK399" s="457">
        <f t="shared" si="2968"/>
        <v>0</v>
      </c>
      <c r="JL399" s="424"/>
      <c r="JM399" s="454" t="s">
        <v>162</v>
      </c>
      <c r="JN399" s="197"/>
      <c r="JO399" s="455"/>
      <c r="JP399" s="455"/>
      <c r="JQ399" s="456"/>
      <c r="JR399" s="456"/>
      <c r="JS399" s="457">
        <f>SUM(JS316:JS398)</f>
        <v>0</v>
      </c>
      <c r="JT399" s="456"/>
      <c r="JU399" s="457">
        <f>SUM(JU316:JU398)</f>
        <v>0</v>
      </c>
      <c r="JV399" s="456"/>
      <c r="JW399" s="456"/>
      <c r="JX399" s="456"/>
      <c r="JY399" s="457">
        <f>SUM(JY316:JY398)</f>
        <v>0</v>
      </c>
      <c r="JZ399" s="456"/>
      <c r="KA399" s="457">
        <f t="shared" ref="KA399:KB399" si="2969">SUM(KA316:KA398)</f>
        <v>0</v>
      </c>
      <c r="KB399" s="457">
        <f t="shared" si="2969"/>
        <v>0</v>
      </c>
      <c r="KC399" s="424"/>
      <c r="KD399" s="454" t="s">
        <v>162</v>
      </c>
      <c r="KE399" s="197"/>
      <c r="KF399" s="455"/>
      <c r="KG399" s="455"/>
      <c r="KH399" s="456"/>
      <c r="KI399" s="456"/>
      <c r="KJ399" s="457">
        <f>SUM(KJ316:KJ398)</f>
        <v>0</v>
      </c>
      <c r="KK399" s="456"/>
      <c r="KL399" s="457">
        <f>SUM(KL316:KL398)</f>
        <v>0</v>
      </c>
      <c r="KM399" s="456"/>
      <c r="KN399" s="456"/>
      <c r="KO399" s="456"/>
      <c r="KP399" s="457">
        <f>SUM(KP316:KP398)</f>
        <v>0</v>
      </c>
      <c r="KQ399" s="456"/>
      <c r="KR399" s="457">
        <f t="shared" ref="KR399:KS399" si="2970">SUM(KR316:KR398)</f>
        <v>0</v>
      </c>
      <c r="KS399" s="457">
        <f t="shared" si="2970"/>
        <v>0</v>
      </c>
      <c r="KT399" s="424"/>
      <c r="KU399" s="425"/>
    </row>
    <row r="400" ht="15.75" customHeight="1">
      <c r="A400" s="426"/>
      <c r="B400" s="453"/>
      <c r="C400" s="453"/>
      <c r="D400" s="453"/>
      <c r="E400" s="429"/>
      <c r="F400" s="429"/>
      <c r="G400" s="429"/>
      <c r="H400" s="429"/>
      <c r="I400" s="429"/>
      <c r="J400" s="429"/>
      <c r="K400" s="429"/>
      <c r="L400" s="429"/>
      <c r="M400" s="429"/>
      <c r="N400" s="429"/>
      <c r="O400" s="433"/>
      <c r="P400" s="434"/>
      <c r="Q400" s="435"/>
      <c r="R400" s="426"/>
      <c r="S400" s="453"/>
      <c r="T400" s="453"/>
      <c r="U400" s="453"/>
      <c r="V400" s="429"/>
      <c r="W400" s="429"/>
      <c r="X400" s="429"/>
      <c r="Y400" s="429"/>
      <c r="Z400" s="429"/>
      <c r="AA400" s="429"/>
      <c r="AB400" s="429"/>
      <c r="AC400" s="429"/>
      <c r="AD400" s="429"/>
      <c r="AE400" s="429"/>
      <c r="AF400" s="433"/>
      <c r="AG400" s="434"/>
      <c r="AH400" s="435"/>
      <c r="AI400" s="426"/>
      <c r="AJ400" s="453"/>
      <c r="AK400" s="453"/>
      <c r="AL400" s="453"/>
      <c r="AM400" s="429"/>
      <c r="AN400" s="429"/>
      <c r="AO400" s="429"/>
      <c r="AP400" s="429"/>
      <c r="AQ400" s="429"/>
      <c r="AR400" s="429"/>
      <c r="AS400" s="429"/>
      <c r="AT400" s="429"/>
      <c r="AU400" s="429"/>
      <c r="AV400" s="429"/>
      <c r="AW400" s="433"/>
      <c r="AX400" s="434"/>
      <c r="AY400" s="435"/>
      <c r="AZ400" s="426"/>
      <c r="BA400" s="453"/>
      <c r="BB400" s="453"/>
      <c r="BC400" s="453"/>
      <c r="BD400" s="429"/>
      <c r="BE400" s="429"/>
      <c r="BF400" s="429"/>
      <c r="BG400" s="429"/>
      <c r="BH400" s="429"/>
      <c r="BI400" s="429"/>
      <c r="BJ400" s="429"/>
      <c r="BK400" s="429"/>
      <c r="BL400" s="429"/>
      <c r="BM400" s="429"/>
      <c r="BN400" s="433"/>
      <c r="BO400" s="434"/>
      <c r="BP400" s="435"/>
      <c r="BQ400" s="426"/>
      <c r="BR400" s="453"/>
      <c r="BS400" s="453"/>
      <c r="BT400" s="453"/>
      <c r="BU400" s="429"/>
      <c r="BV400" s="429"/>
      <c r="BW400" s="429"/>
      <c r="BX400" s="429"/>
      <c r="BY400" s="429"/>
      <c r="BZ400" s="429"/>
      <c r="CA400" s="429"/>
      <c r="CB400" s="429"/>
      <c r="CC400" s="429"/>
      <c r="CD400" s="429"/>
      <c r="CE400" s="433"/>
      <c r="CF400" s="434"/>
      <c r="CG400" s="435"/>
      <c r="CH400" s="426"/>
      <c r="CI400" s="453"/>
      <c r="CJ400" s="453"/>
      <c r="CK400" s="453"/>
      <c r="CL400" s="429"/>
      <c r="CM400" s="429"/>
      <c r="CN400" s="429"/>
      <c r="CO400" s="429"/>
      <c r="CP400" s="429"/>
      <c r="CQ400" s="429"/>
      <c r="CR400" s="429"/>
      <c r="CS400" s="429"/>
      <c r="CT400" s="429"/>
      <c r="CU400" s="429"/>
      <c r="CV400" s="433"/>
      <c r="CW400" s="434"/>
      <c r="CX400" s="435"/>
      <c r="CY400" s="426"/>
      <c r="CZ400" s="453"/>
      <c r="DA400" s="453"/>
      <c r="DB400" s="453"/>
      <c r="DC400" s="429"/>
      <c r="DD400" s="429"/>
      <c r="DE400" s="429"/>
      <c r="DF400" s="429"/>
      <c r="DG400" s="429"/>
      <c r="DH400" s="429"/>
      <c r="DI400" s="429"/>
      <c r="DJ400" s="429"/>
      <c r="DK400" s="429"/>
      <c r="DL400" s="429"/>
      <c r="DM400" s="433"/>
      <c r="DN400" s="434"/>
      <c r="DO400" s="435"/>
      <c r="DP400" s="426"/>
      <c r="DQ400" s="453"/>
      <c r="DR400" s="453"/>
      <c r="DS400" s="453"/>
      <c r="DT400" s="429"/>
      <c r="DU400" s="429"/>
      <c r="DV400" s="429"/>
      <c r="DW400" s="429"/>
      <c r="DX400" s="429"/>
      <c r="DY400" s="429"/>
      <c r="DZ400" s="429"/>
      <c r="EA400" s="429"/>
      <c r="EB400" s="429"/>
      <c r="EC400" s="429"/>
      <c r="ED400" s="433"/>
      <c r="EE400" s="434"/>
      <c r="EF400" s="435"/>
      <c r="EG400" s="426"/>
      <c r="EH400" s="453"/>
      <c r="EI400" s="453"/>
      <c r="EJ400" s="453"/>
      <c r="EK400" s="429"/>
      <c r="EL400" s="429"/>
      <c r="EM400" s="429"/>
      <c r="EN400" s="429"/>
      <c r="EO400" s="429"/>
      <c r="EP400" s="429"/>
      <c r="EQ400" s="429"/>
      <c r="ER400" s="429"/>
      <c r="ES400" s="429"/>
      <c r="ET400" s="429"/>
      <c r="EU400" s="433"/>
      <c r="EV400" s="434"/>
      <c r="EW400" s="435"/>
      <c r="EX400" s="426"/>
      <c r="EY400" s="453"/>
      <c r="EZ400" s="453"/>
      <c r="FA400" s="453"/>
      <c r="FB400" s="429"/>
      <c r="FC400" s="429"/>
      <c r="FD400" s="429"/>
      <c r="FE400" s="429"/>
      <c r="FF400" s="429"/>
      <c r="FG400" s="429"/>
      <c r="FH400" s="429"/>
      <c r="FI400" s="429"/>
      <c r="FJ400" s="429"/>
      <c r="FK400" s="429"/>
      <c r="FL400" s="433"/>
      <c r="FM400" s="434"/>
      <c r="FN400" s="435"/>
      <c r="FO400" s="426"/>
      <c r="FP400" s="453"/>
      <c r="FQ400" s="453"/>
      <c r="FR400" s="453"/>
      <c r="FS400" s="429"/>
      <c r="FT400" s="429"/>
      <c r="FU400" s="429"/>
      <c r="FV400" s="429"/>
      <c r="FW400" s="429"/>
      <c r="FX400" s="429"/>
      <c r="FY400" s="429"/>
      <c r="FZ400" s="429"/>
      <c r="GA400" s="429"/>
      <c r="GB400" s="429"/>
      <c r="GC400" s="433"/>
      <c r="GD400" s="434"/>
      <c r="GE400" s="435"/>
      <c r="GF400" s="426"/>
      <c r="GG400" s="453"/>
      <c r="GH400" s="453"/>
      <c r="GI400" s="453"/>
      <c r="GJ400" s="429"/>
      <c r="GK400" s="429"/>
      <c r="GL400" s="429"/>
      <c r="GM400" s="429"/>
      <c r="GN400" s="429"/>
      <c r="GO400" s="429"/>
      <c r="GP400" s="429"/>
      <c r="GQ400" s="429"/>
      <c r="GR400" s="429"/>
      <c r="GS400" s="429"/>
      <c r="GT400" s="433"/>
      <c r="GU400" s="434"/>
      <c r="GV400" s="435"/>
      <c r="GW400" s="426"/>
      <c r="GX400" s="453"/>
      <c r="GY400" s="453"/>
      <c r="GZ400" s="453"/>
      <c r="HA400" s="429"/>
      <c r="HB400" s="429"/>
      <c r="HC400" s="429"/>
      <c r="HD400" s="429"/>
      <c r="HE400" s="429"/>
      <c r="HF400" s="429"/>
      <c r="HG400" s="429"/>
      <c r="HH400" s="429"/>
      <c r="HI400" s="429"/>
      <c r="HJ400" s="429"/>
      <c r="HK400" s="433"/>
      <c r="HL400" s="434"/>
      <c r="HM400" s="435"/>
      <c r="HN400" s="426"/>
      <c r="HO400" s="453"/>
      <c r="HP400" s="453"/>
      <c r="HQ400" s="453"/>
      <c r="HR400" s="429"/>
      <c r="HS400" s="429"/>
      <c r="HT400" s="429"/>
      <c r="HU400" s="429"/>
      <c r="HV400" s="429"/>
      <c r="HW400" s="429"/>
      <c r="HX400" s="429"/>
      <c r="HY400" s="429"/>
      <c r="HZ400" s="429"/>
      <c r="IA400" s="429"/>
      <c r="IB400" s="433"/>
      <c r="IC400" s="434"/>
      <c r="ID400" s="435"/>
      <c r="IE400" s="426"/>
      <c r="IF400" s="453"/>
      <c r="IG400" s="453"/>
      <c r="IH400" s="453"/>
      <c r="II400" s="429"/>
      <c r="IJ400" s="429"/>
      <c r="IK400" s="429"/>
      <c r="IL400" s="429"/>
      <c r="IM400" s="429"/>
      <c r="IN400" s="429"/>
      <c r="IO400" s="429"/>
      <c r="IP400" s="429"/>
      <c r="IQ400" s="429"/>
      <c r="IR400" s="429"/>
      <c r="IS400" s="433"/>
      <c r="IT400" s="434"/>
      <c r="IU400" s="435"/>
      <c r="IV400" s="426"/>
      <c r="IW400" s="453"/>
      <c r="IX400" s="453"/>
      <c r="IY400" s="453"/>
      <c r="IZ400" s="429"/>
      <c r="JA400" s="429"/>
      <c r="JB400" s="429"/>
      <c r="JC400" s="429"/>
      <c r="JD400" s="429"/>
      <c r="JE400" s="429"/>
      <c r="JF400" s="429"/>
      <c r="JG400" s="429"/>
      <c r="JH400" s="429"/>
      <c r="JI400" s="429"/>
      <c r="JJ400" s="433"/>
      <c r="JK400" s="434"/>
      <c r="JL400" s="435"/>
      <c r="JM400" s="426"/>
      <c r="JN400" s="453"/>
      <c r="JO400" s="453"/>
      <c r="JP400" s="453"/>
      <c r="JQ400" s="429"/>
      <c r="JR400" s="429"/>
      <c r="JS400" s="429"/>
      <c r="JT400" s="429"/>
      <c r="JU400" s="429"/>
      <c r="JV400" s="429"/>
      <c r="JW400" s="429"/>
      <c r="JX400" s="429"/>
      <c r="JY400" s="429"/>
      <c r="JZ400" s="429"/>
      <c r="KA400" s="433"/>
      <c r="KB400" s="434"/>
      <c r="KC400" s="435"/>
      <c r="KD400" s="426"/>
      <c r="KE400" s="453"/>
      <c r="KF400" s="453"/>
      <c r="KG400" s="453"/>
      <c r="KH400" s="429"/>
      <c r="KI400" s="429"/>
      <c r="KJ400" s="429"/>
      <c r="KK400" s="429"/>
      <c r="KL400" s="429"/>
      <c r="KM400" s="429"/>
      <c r="KN400" s="429"/>
      <c r="KO400" s="429"/>
      <c r="KP400" s="429"/>
      <c r="KQ400" s="429"/>
      <c r="KR400" s="433"/>
      <c r="KS400" s="434"/>
      <c r="KT400" s="435"/>
      <c r="KU400" s="436"/>
    </row>
    <row r="401" ht="15.75" customHeight="1">
      <c r="A401" s="426"/>
      <c r="B401" s="458" t="str">
        <f>"Output Sekunder "&amp;" %"</f>
        <v>Output Sekunder  %</v>
      </c>
      <c r="C401" s="459"/>
      <c r="D401" s="459"/>
      <c r="E401" s="429"/>
      <c r="F401" s="460"/>
      <c r="G401" s="460"/>
      <c r="H401" s="460"/>
      <c r="I401" s="460"/>
      <c r="J401" s="460"/>
      <c r="K401" s="460"/>
      <c r="L401" s="460"/>
      <c r="M401" s="461">
        <f>E401/100*M399</f>
        <v>0</v>
      </c>
      <c r="N401" s="460"/>
      <c r="O401" s="460"/>
      <c r="P401" s="462">
        <f t="shared" ref="P401:P402" si="2971">M401</f>
        <v>0</v>
      </c>
      <c r="Q401" s="435"/>
      <c r="R401" s="426"/>
      <c r="S401" s="458" t="str">
        <f>"Output Sekunder "&amp;" %"</f>
        <v>Output Sekunder  %</v>
      </c>
      <c r="T401" s="459"/>
      <c r="U401" s="459"/>
      <c r="V401" s="429"/>
      <c r="W401" s="460"/>
      <c r="X401" s="460"/>
      <c r="Y401" s="460"/>
      <c r="Z401" s="460"/>
      <c r="AA401" s="460"/>
      <c r="AB401" s="460"/>
      <c r="AC401" s="460"/>
      <c r="AD401" s="461">
        <f>V401/100*AD399</f>
        <v>0</v>
      </c>
      <c r="AE401" s="460"/>
      <c r="AF401" s="460"/>
      <c r="AG401" s="462">
        <f t="shared" ref="AG401:AG402" si="2972">AD401</f>
        <v>0</v>
      </c>
      <c r="AH401" s="435"/>
      <c r="AI401" s="426"/>
      <c r="AJ401" s="458" t="str">
        <f>"Output Sekunder "&amp;" %"</f>
        <v>Output Sekunder  %</v>
      </c>
      <c r="AK401" s="459"/>
      <c r="AL401" s="459"/>
      <c r="AM401" s="429"/>
      <c r="AN401" s="460"/>
      <c r="AO401" s="460"/>
      <c r="AP401" s="460"/>
      <c r="AQ401" s="460"/>
      <c r="AR401" s="460"/>
      <c r="AS401" s="460"/>
      <c r="AT401" s="460"/>
      <c r="AU401" s="461">
        <f>AM401/100*AU399</f>
        <v>0</v>
      </c>
      <c r="AV401" s="460"/>
      <c r="AW401" s="460"/>
      <c r="AX401" s="462">
        <f t="shared" ref="AX401:AX402" si="2973">AU401</f>
        <v>0</v>
      </c>
      <c r="AY401" s="435"/>
      <c r="AZ401" s="426"/>
      <c r="BA401" s="458" t="str">
        <f>"Output Sekunder "&amp;" %"</f>
        <v>Output Sekunder  %</v>
      </c>
      <c r="BB401" s="459"/>
      <c r="BC401" s="459"/>
      <c r="BD401" s="429"/>
      <c r="BE401" s="460"/>
      <c r="BF401" s="460"/>
      <c r="BG401" s="460"/>
      <c r="BH401" s="460"/>
      <c r="BI401" s="460"/>
      <c r="BJ401" s="460"/>
      <c r="BK401" s="460"/>
      <c r="BL401" s="461">
        <f>BD401/100*BL399</f>
        <v>0</v>
      </c>
      <c r="BM401" s="460"/>
      <c r="BN401" s="460"/>
      <c r="BO401" s="462">
        <f t="shared" ref="BO401:BO402" si="2974">BL401</f>
        <v>0</v>
      </c>
      <c r="BP401" s="435"/>
      <c r="BQ401" s="426"/>
      <c r="BR401" s="458" t="str">
        <f>"Output Sekunder "&amp;" %"</f>
        <v>Output Sekunder  %</v>
      </c>
      <c r="BS401" s="459"/>
      <c r="BT401" s="459"/>
      <c r="BU401" s="429"/>
      <c r="BV401" s="460"/>
      <c r="BW401" s="460"/>
      <c r="BX401" s="460"/>
      <c r="BY401" s="460"/>
      <c r="BZ401" s="460"/>
      <c r="CA401" s="460"/>
      <c r="CB401" s="460"/>
      <c r="CC401" s="461">
        <f>BU401/100*CC399</f>
        <v>0</v>
      </c>
      <c r="CD401" s="460"/>
      <c r="CE401" s="460"/>
      <c r="CF401" s="462">
        <f t="shared" ref="CF401:CF402" si="2975">CC401</f>
        <v>0</v>
      </c>
      <c r="CG401" s="435"/>
      <c r="CH401" s="426"/>
      <c r="CI401" s="458" t="str">
        <f>"Output Sekunder "&amp;" %"</f>
        <v>Output Sekunder  %</v>
      </c>
      <c r="CJ401" s="459"/>
      <c r="CK401" s="459"/>
      <c r="CL401" s="429"/>
      <c r="CM401" s="460"/>
      <c r="CN401" s="460"/>
      <c r="CO401" s="460"/>
      <c r="CP401" s="460"/>
      <c r="CQ401" s="460"/>
      <c r="CR401" s="460"/>
      <c r="CS401" s="460"/>
      <c r="CT401" s="461">
        <f>CL401/100*CT399</f>
        <v>0</v>
      </c>
      <c r="CU401" s="460"/>
      <c r="CV401" s="460"/>
      <c r="CW401" s="462">
        <f t="shared" ref="CW401:CW402" si="2976">CT401</f>
        <v>0</v>
      </c>
      <c r="CX401" s="435"/>
      <c r="CY401" s="426"/>
      <c r="CZ401" s="458" t="str">
        <f>"Output Sekunder "&amp;" %"</f>
        <v>Output Sekunder  %</v>
      </c>
      <c r="DA401" s="459"/>
      <c r="DB401" s="459"/>
      <c r="DC401" s="429"/>
      <c r="DD401" s="460"/>
      <c r="DE401" s="460"/>
      <c r="DF401" s="460"/>
      <c r="DG401" s="460"/>
      <c r="DH401" s="460"/>
      <c r="DI401" s="460"/>
      <c r="DJ401" s="460"/>
      <c r="DK401" s="461">
        <f>DC401/100*DK399</f>
        <v>0</v>
      </c>
      <c r="DL401" s="460"/>
      <c r="DM401" s="460"/>
      <c r="DN401" s="462">
        <f t="shared" ref="DN401:DN402" si="2977">DK401</f>
        <v>0</v>
      </c>
      <c r="DO401" s="435"/>
      <c r="DP401" s="426"/>
      <c r="DQ401" s="458" t="str">
        <f>"Output Sekunder "&amp;" %"</f>
        <v>Output Sekunder  %</v>
      </c>
      <c r="DR401" s="459"/>
      <c r="DS401" s="459"/>
      <c r="DT401" s="429"/>
      <c r="DU401" s="460"/>
      <c r="DV401" s="460"/>
      <c r="DW401" s="460"/>
      <c r="DX401" s="460"/>
      <c r="DY401" s="460"/>
      <c r="DZ401" s="460"/>
      <c r="EA401" s="460"/>
      <c r="EB401" s="461">
        <f>DT401/100*EB399</f>
        <v>0</v>
      </c>
      <c r="EC401" s="460"/>
      <c r="ED401" s="460"/>
      <c r="EE401" s="462">
        <f t="shared" ref="EE401:EE402" si="2978">EB401</f>
        <v>0</v>
      </c>
      <c r="EF401" s="435"/>
      <c r="EG401" s="426"/>
      <c r="EH401" s="458" t="str">
        <f>"Output Sekunder "&amp;" %"</f>
        <v>Output Sekunder  %</v>
      </c>
      <c r="EI401" s="459"/>
      <c r="EJ401" s="459"/>
      <c r="EK401" s="429"/>
      <c r="EL401" s="460"/>
      <c r="EM401" s="460"/>
      <c r="EN401" s="460"/>
      <c r="EO401" s="460"/>
      <c r="EP401" s="460"/>
      <c r="EQ401" s="460"/>
      <c r="ER401" s="460"/>
      <c r="ES401" s="461">
        <f>EK401/100*ES399</f>
        <v>0</v>
      </c>
      <c r="ET401" s="460"/>
      <c r="EU401" s="460"/>
      <c r="EV401" s="462">
        <f t="shared" ref="EV401:EV402" si="2979">ES401</f>
        <v>0</v>
      </c>
      <c r="EW401" s="435"/>
      <c r="EX401" s="426"/>
      <c r="EY401" s="458" t="str">
        <f>"Output Sekunder "&amp;" %"</f>
        <v>Output Sekunder  %</v>
      </c>
      <c r="EZ401" s="459"/>
      <c r="FA401" s="459"/>
      <c r="FB401" s="429"/>
      <c r="FC401" s="460"/>
      <c r="FD401" s="460"/>
      <c r="FE401" s="460"/>
      <c r="FF401" s="460"/>
      <c r="FG401" s="460"/>
      <c r="FH401" s="460"/>
      <c r="FI401" s="460"/>
      <c r="FJ401" s="461">
        <f>FB401/100*FJ399</f>
        <v>0</v>
      </c>
      <c r="FK401" s="460"/>
      <c r="FL401" s="460"/>
      <c r="FM401" s="462">
        <f t="shared" ref="FM401:FM402" si="2980">FJ401</f>
        <v>0</v>
      </c>
      <c r="FN401" s="435"/>
      <c r="FO401" s="426"/>
      <c r="FP401" s="458" t="str">
        <f>"Output Sekunder "&amp;" %"</f>
        <v>Output Sekunder  %</v>
      </c>
      <c r="FQ401" s="459"/>
      <c r="FR401" s="459"/>
      <c r="FS401" s="429"/>
      <c r="FT401" s="460"/>
      <c r="FU401" s="460"/>
      <c r="FV401" s="460"/>
      <c r="FW401" s="460"/>
      <c r="FX401" s="460"/>
      <c r="FY401" s="460"/>
      <c r="FZ401" s="460"/>
      <c r="GA401" s="461">
        <f>FS401/100*GA399</f>
        <v>0</v>
      </c>
      <c r="GB401" s="460"/>
      <c r="GC401" s="460"/>
      <c r="GD401" s="462">
        <f t="shared" ref="GD401:GD402" si="2981">GA401</f>
        <v>0</v>
      </c>
      <c r="GE401" s="435"/>
      <c r="GF401" s="426"/>
      <c r="GG401" s="458" t="str">
        <f>"Output Sekunder "&amp;" %"</f>
        <v>Output Sekunder  %</v>
      </c>
      <c r="GH401" s="459"/>
      <c r="GI401" s="459"/>
      <c r="GJ401" s="429"/>
      <c r="GK401" s="460"/>
      <c r="GL401" s="460"/>
      <c r="GM401" s="460"/>
      <c r="GN401" s="460"/>
      <c r="GO401" s="460"/>
      <c r="GP401" s="460"/>
      <c r="GQ401" s="460"/>
      <c r="GR401" s="461">
        <f>GJ401/100*GR399</f>
        <v>0</v>
      </c>
      <c r="GS401" s="460"/>
      <c r="GT401" s="460"/>
      <c r="GU401" s="462">
        <f t="shared" ref="GU401:GU402" si="2982">GR401</f>
        <v>0</v>
      </c>
      <c r="GV401" s="435"/>
      <c r="GW401" s="426"/>
      <c r="GX401" s="458" t="str">
        <f>"Output Sekunder "&amp;" %"</f>
        <v>Output Sekunder  %</v>
      </c>
      <c r="GY401" s="459"/>
      <c r="GZ401" s="459"/>
      <c r="HA401" s="429"/>
      <c r="HB401" s="460"/>
      <c r="HC401" s="460"/>
      <c r="HD401" s="460"/>
      <c r="HE401" s="460"/>
      <c r="HF401" s="460"/>
      <c r="HG401" s="460"/>
      <c r="HH401" s="460"/>
      <c r="HI401" s="461">
        <f>HA401/100*HI399</f>
        <v>0</v>
      </c>
      <c r="HJ401" s="460"/>
      <c r="HK401" s="460"/>
      <c r="HL401" s="462">
        <f t="shared" ref="HL401:HL402" si="2983">HI401</f>
        <v>0</v>
      </c>
      <c r="HM401" s="435"/>
      <c r="HN401" s="426"/>
      <c r="HO401" s="458" t="str">
        <f>"Output Sekunder "&amp;" %"</f>
        <v>Output Sekunder  %</v>
      </c>
      <c r="HP401" s="459"/>
      <c r="HQ401" s="459"/>
      <c r="HR401" s="429"/>
      <c r="HS401" s="460"/>
      <c r="HT401" s="460"/>
      <c r="HU401" s="460"/>
      <c r="HV401" s="460"/>
      <c r="HW401" s="460"/>
      <c r="HX401" s="460"/>
      <c r="HY401" s="460"/>
      <c r="HZ401" s="461">
        <f>HR401/100*HZ399</f>
        <v>0</v>
      </c>
      <c r="IA401" s="460"/>
      <c r="IB401" s="460"/>
      <c r="IC401" s="462">
        <f t="shared" ref="IC401:IC402" si="2984">HZ401</f>
        <v>0</v>
      </c>
      <c r="ID401" s="435"/>
      <c r="IE401" s="426"/>
      <c r="IF401" s="458" t="str">
        <f>"Output Sekunder "&amp;" %"</f>
        <v>Output Sekunder  %</v>
      </c>
      <c r="IG401" s="459"/>
      <c r="IH401" s="459"/>
      <c r="II401" s="429"/>
      <c r="IJ401" s="460"/>
      <c r="IK401" s="460"/>
      <c r="IL401" s="460"/>
      <c r="IM401" s="460"/>
      <c r="IN401" s="460"/>
      <c r="IO401" s="460"/>
      <c r="IP401" s="460"/>
      <c r="IQ401" s="461">
        <f>II401/100*IQ399</f>
        <v>0</v>
      </c>
      <c r="IR401" s="460"/>
      <c r="IS401" s="460"/>
      <c r="IT401" s="462">
        <f t="shared" ref="IT401:IT402" si="2985">IQ401</f>
        <v>0</v>
      </c>
      <c r="IU401" s="435"/>
      <c r="IV401" s="426"/>
      <c r="IW401" s="458" t="str">
        <f>"Output Sekunder "&amp;" %"</f>
        <v>Output Sekunder  %</v>
      </c>
      <c r="IX401" s="459"/>
      <c r="IY401" s="459"/>
      <c r="IZ401" s="429"/>
      <c r="JA401" s="460"/>
      <c r="JB401" s="460"/>
      <c r="JC401" s="460"/>
      <c r="JD401" s="460"/>
      <c r="JE401" s="460"/>
      <c r="JF401" s="460"/>
      <c r="JG401" s="460"/>
      <c r="JH401" s="461">
        <f>IZ401/100*JH399</f>
        <v>0</v>
      </c>
      <c r="JI401" s="460"/>
      <c r="JJ401" s="460"/>
      <c r="JK401" s="462">
        <f t="shared" ref="JK401:JK402" si="2986">JH401</f>
        <v>0</v>
      </c>
      <c r="JL401" s="435"/>
      <c r="JM401" s="426"/>
      <c r="JN401" s="458" t="str">
        <f>"Output Sekunder "&amp;" %"</f>
        <v>Output Sekunder  %</v>
      </c>
      <c r="JO401" s="459"/>
      <c r="JP401" s="459"/>
      <c r="JQ401" s="429"/>
      <c r="JR401" s="460"/>
      <c r="JS401" s="460"/>
      <c r="JT401" s="460"/>
      <c r="JU401" s="460"/>
      <c r="JV401" s="460"/>
      <c r="JW401" s="460"/>
      <c r="JX401" s="460"/>
      <c r="JY401" s="461">
        <f>JQ401/100*JY399</f>
        <v>0</v>
      </c>
      <c r="JZ401" s="460"/>
      <c r="KA401" s="460"/>
      <c r="KB401" s="462">
        <f t="shared" ref="KB401:KB402" si="2987">JY401</f>
        <v>0</v>
      </c>
      <c r="KC401" s="435"/>
      <c r="KD401" s="426"/>
      <c r="KE401" s="458" t="str">
        <f>"Output Sekunder "&amp;" %"</f>
        <v>Output Sekunder  %</v>
      </c>
      <c r="KF401" s="459"/>
      <c r="KG401" s="459"/>
      <c r="KH401" s="429"/>
      <c r="KI401" s="460"/>
      <c r="KJ401" s="460"/>
      <c r="KK401" s="460"/>
      <c r="KL401" s="460"/>
      <c r="KM401" s="460"/>
      <c r="KN401" s="460"/>
      <c r="KO401" s="460"/>
      <c r="KP401" s="461">
        <f>KH401/100*KP399</f>
        <v>0</v>
      </c>
      <c r="KQ401" s="460"/>
      <c r="KR401" s="460"/>
      <c r="KS401" s="462">
        <f t="shared" ref="KS401:KS402" si="2988">KP401</f>
        <v>0</v>
      </c>
      <c r="KT401" s="435"/>
      <c r="KU401" s="436"/>
    </row>
    <row r="402" ht="15.75" customHeight="1">
      <c r="A402" s="426"/>
      <c r="B402" s="463" t="str">
        <f>"Adjusment "&amp;" %"</f>
        <v>Adjusment  %</v>
      </c>
      <c r="C402" s="464"/>
      <c r="D402" s="464"/>
      <c r="E402" s="429"/>
      <c r="F402" s="460"/>
      <c r="G402" s="460"/>
      <c r="H402" s="460"/>
      <c r="I402" s="460"/>
      <c r="J402" s="460"/>
      <c r="K402" s="460"/>
      <c r="L402" s="460"/>
      <c r="M402" s="465">
        <f>E402/100*(M399+M401)</f>
        <v>0</v>
      </c>
      <c r="N402" s="460"/>
      <c r="O402" s="460"/>
      <c r="P402" s="466">
        <f t="shared" si="2971"/>
        <v>0</v>
      </c>
      <c r="Q402" s="435"/>
      <c r="R402" s="426"/>
      <c r="S402" s="463" t="str">
        <f>"Adjusment "&amp;" %"</f>
        <v>Adjusment  %</v>
      </c>
      <c r="T402" s="464"/>
      <c r="U402" s="464"/>
      <c r="V402" s="429"/>
      <c r="W402" s="460"/>
      <c r="X402" s="460"/>
      <c r="Y402" s="460"/>
      <c r="Z402" s="460"/>
      <c r="AA402" s="460"/>
      <c r="AB402" s="460"/>
      <c r="AC402" s="460"/>
      <c r="AD402" s="465">
        <f>V402/100*(AD399+AD401)</f>
        <v>0</v>
      </c>
      <c r="AE402" s="460"/>
      <c r="AF402" s="460"/>
      <c r="AG402" s="466">
        <f t="shared" si="2972"/>
        <v>0</v>
      </c>
      <c r="AH402" s="435"/>
      <c r="AI402" s="426"/>
      <c r="AJ402" s="463" t="str">
        <f>"Adjusment "&amp;" %"</f>
        <v>Adjusment  %</v>
      </c>
      <c r="AK402" s="464"/>
      <c r="AL402" s="464"/>
      <c r="AM402" s="429"/>
      <c r="AN402" s="460"/>
      <c r="AO402" s="460"/>
      <c r="AP402" s="460"/>
      <c r="AQ402" s="460"/>
      <c r="AR402" s="460"/>
      <c r="AS402" s="460"/>
      <c r="AT402" s="460"/>
      <c r="AU402" s="465">
        <f>AM402/100*(AU399+AU401)</f>
        <v>0</v>
      </c>
      <c r="AV402" s="460"/>
      <c r="AW402" s="460"/>
      <c r="AX402" s="466">
        <f t="shared" si="2973"/>
        <v>0</v>
      </c>
      <c r="AY402" s="435"/>
      <c r="AZ402" s="426"/>
      <c r="BA402" s="463" t="str">
        <f>"Adjusment "&amp;" %"</f>
        <v>Adjusment  %</v>
      </c>
      <c r="BB402" s="464"/>
      <c r="BC402" s="464"/>
      <c r="BD402" s="429"/>
      <c r="BE402" s="460"/>
      <c r="BF402" s="460"/>
      <c r="BG402" s="460"/>
      <c r="BH402" s="460"/>
      <c r="BI402" s="460"/>
      <c r="BJ402" s="460"/>
      <c r="BK402" s="460"/>
      <c r="BL402" s="465">
        <f>BD402/100*(BL399+BL401)</f>
        <v>0</v>
      </c>
      <c r="BM402" s="460"/>
      <c r="BN402" s="460"/>
      <c r="BO402" s="466">
        <f t="shared" si="2974"/>
        <v>0</v>
      </c>
      <c r="BP402" s="435"/>
      <c r="BQ402" s="426"/>
      <c r="BR402" s="463" t="str">
        <f>"Adjusment "&amp;" %"</f>
        <v>Adjusment  %</v>
      </c>
      <c r="BS402" s="464"/>
      <c r="BT402" s="464"/>
      <c r="BU402" s="429"/>
      <c r="BV402" s="460"/>
      <c r="BW402" s="460"/>
      <c r="BX402" s="460"/>
      <c r="BY402" s="460"/>
      <c r="BZ402" s="460"/>
      <c r="CA402" s="460"/>
      <c r="CB402" s="460"/>
      <c r="CC402" s="465">
        <f>BU402/100*(CC399+CC401)</f>
        <v>0</v>
      </c>
      <c r="CD402" s="460"/>
      <c r="CE402" s="460"/>
      <c r="CF402" s="466">
        <f t="shared" si="2975"/>
        <v>0</v>
      </c>
      <c r="CG402" s="435"/>
      <c r="CH402" s="426"/>
      <c r="CI402" s="463" t="str">
        <f>"Adjusment "&amp;" %"</f>
        <v>Adjusment  %</v>
      </c>
      <c r="CJ402" s="464"/>
      <c r="CK402" s="464"/>
      <c r="CL402" s="429"/>
      <c r="CM402" s="460"/>
      <c r="CN402" s="460"/>
      <c r="CO402" s="460"/>
      <c r="CP402" s="460"/>
      <c r="CQ402" s="460"/>
      <c r="CR402" s="460"/>
      <c r="CS402" s="460"/>
      <c r="CT402" s="465">
        <f>CL402/100*(CT399+CT401)</f>
        <v>0</v>
      </c>
      <c r="CU402" s="460"/>
      <c r="CV402" s="460"/>
      <c r="CW402" s="466">
        <f t="shared" si="2976"/>
        <v>0</v>
      </c>
      <c r="CX402" s="435"/>
      <c r="CY402" s="426"/>
      <c r="CZ402" s="463" t="str">
        <f>"Adjusment "&amp;" %"</f>
        <v>Adjusment  %</v>
      </c>
      <c r="DA402" s="464"/>
      <c r="DB402" s="464"/>
      <c r="DC402" s="429"/>
      <c r="DD402" s="460"/>
      <c r="DE402" s="460"/>
      <c r="DF402" s="460"/>
      <c r="DG402" s="460"/>
      <c r="DH402" s="460"/>
      <c r="DI402" s="460"/>
      <c r="DJ402" s="460"/>
      <c r="DK402" s="465">
        <f>DC402/100*(DK399+DK401)</f>
        <v>0</v>
      </c>
      <c r="DL402" s="460"/>
      <c r="DM402" s="460"/>
      <c r="DN402" s="466">
        <f t="shared" si="2977"/>
        <v>0</v>
      </c>
      <c r="DO402" s="435"/>
      <c r="DP402" s="426"/>
      <c r="DQ402" s="463" t="str">
        <f>"Adjusment "&amp;" %"</f>
        <v>Adjusment  %</v>
      </c>
      <c r="DR402" s="464"/>
      <c r="DS402" s="464"/>
      <c r="DT402" s="429"/>
      <c r="DU402" s="460"/>
      <c r="DV402" s="460"/>
      <c r="DW402" s="460"/>
      <c r="DX402" s="460"/>
      <c r="DY402" s="460"/>
      <c r="DZ402" s="460"/>
      <c r="EA402" s="460"/>
      <c r="EB402" s="465">
        <f>DT402/100*(EB399+EB401)</f>
        <v>0</v>
      </c>
      <c r="EC402" s="460"/>
      <c r="ED402" s="460"/>
      <c r="EE402" s="466">
        <f t="shared" si="2978"/>
        <v>0</v>
      </c>
      <c r="EF402" s="435"/>
      <c r="EG402" s="426"/>
      <c r="EH402" s="463" t="str">
        <f>"Adjusment "&amp;" %"</f>
        <v>Adjusment  %</v>
      </c>
      <c r="EI402" s="464"/>
      <c r="EJ402" s="464"/>
      <c r="EK402" s="429"/>
      <c r="EL402" s="460"/>
      <c r="EM402" s="460"/>
      <c r="EN402" s="460"/>
      <c r="EO402" s="460"/>
      <c r="EP402" s="460"/>
      <c r="EQ402" s="460"/>
      <c r="ER402" s="460"/>
      <c r="ES402" s="465">
        <f>EK402/100*(ES399+ES401)</f>
        <v>0</v>
      </c>
      <c r="ET402" s="460"/>
      <c r="EU402" s="460"/>
      <c r="EV402" s="466">
        <f t="shared" si="2979"/>
        <v>0</v>
      </c>
      <c r="EW402" s="435"/>
      <c r="EX402" s="426"/>
      <c r="EY402" s="463" t="str">
        <f>"Adjusment "&amp;" %"</f>
        <v>Adjusment  %</v>
      </c>
      <c r="EZ402" s="464"/>
      <c r="FA402" s="464"/>
      <c r="FB402" s="429"/>
      <c r="FC402" s="460"/>
      <c r="FD402" s="460"/>
      <c r="FE402" s="460"/>
      <c r="FF402" s="460"/>
      <c r="FG402" s="460"/>
      <c r="FH402" s="460"/>
      <c r="FI402" s="460"/>
      <c r="FJ402" s="465">
        <f>FB402/100*(FJ399+FJ401)</f>
        <v>0</v>
      </c>
      <c r="FK402" s="460"/>
      <c r="FL402" s="460"/>
      <c r="FM402" s="466">
        <f t="shared" si="2980"/>
        <v>0</v>
      </c>
      <c r="FN402" s="435"/>
      <c r="FO402" s="426"/>
      <c r="FP402" s="463" t="str">
        <f>"Adjusment "&amp;" %"</f>
        <v>Adjusment  %</v>
      </c>
      <c r="FQ402" s="464"/>
      <c r="FR402" s="464"/>
      <c r="FS402" s="429"/>
      <c r="FT402" s="460"/>
      <c r="FU402" s="460"/>
      <c r="FV402" s="460"/>
      <c r="FW402" s="460"/>
      <c r="FX402" s="460"/>
      <c r="FY402" s="460"/>
      <c r="FZ402" s="460"/>
      <c r="GA402" s="465">
        <f>FS402/100*(GA399+GA401)</f>
        <v>0</v>
      </c>
      <c r="GB402" s="460"/>
      <c r="GC402" s="460"/>
      <c r="GD402" s="466">
        <f t="shared" si="2981"/>
        <v>0</v>
      </c>
      <c r="GE402" s="435"/>
      <c r="GF402" s="426"/>
      <c r="GG402" s="463" t="str">
        <f>"Adjusment "&amp;" %"</f>
        <v>Adjusment  %</v>
      </c>
      <c r="GH402" s="464"/>
      <c r="GI402" s="464"/>
      <c r="GJ402" s="429"/>
      <c r="GK402" s="460"/>
      <c r="GL402" s="460"/>
      <c r="GM402" s="460"/>
      <c r="GN402" s="460"/>
      <c r="GO402" s="460"/>
      <c r="GP402" s="460"/>
      <c r="GQ402" s="460"/>
      <c r="GR402" s="465">
        <f>GJ402/100*(GR399+GR401)</f>
        <v>0</v>
      </c>
      <c r="GS402" s="460"/>
      <c r="GT402" s="460"/>
      <c r="GU402" s="466">
        <f t="shared" si="2982"/>
        <v>0</v>
      </c>
      <c r="GV402" s="435"/>
      <c r="GW402" s="426"/>
      <c r="GX402" s="463" t="str">
        <f>"Adjusment "&amp;" %"</f>
        <v>Adjusment  %</v>
      </c>
      <c r="GY402" s="464"/>
      <c r="GZ402" s="464"/>
      <c r="HA402" s="429"/>
      <c r="HB402" s="460"/>
      <c r="HC402" s="460"/>
      <c r="HD402" s="460"/>
      <c r="HE402" s="460"/>
      <c r="HF402" s="460"/>
      <c r="HG402" s="460"/>
      <c r="HH402" s="460"/>
      <c r="HI402" s="465">
        <f>HA402/100*(HI399+HI401)</f>
        <v>0</v>
      </c>
      <c r="HJ402" s="460"/>
      <c r="HK402" s="460"/>
      <c r="HL402" s="466">
        <f t="shared" si="2983"/>
        <v>0</v>
      </c>
      <c r="HM402" s="435"/>
      <c r="HN402" s="426"/>
      <c r="HO402" s="463" t="str">
        <f>"Adjusment "&amp;" %"</f>
        <v>Adjusment  %</v>
      </c>
      <c r="HP402" s="464"/>
      <c r="HQ402" s="464"/>
      <c r="HR402" s="429"/>
      <c r="HS402" s="460"/>
      <c r="HT402" s="460"/>
      <c r="HU402" s="460"/>
      <c r="HV402" s="460"/>
      <c r="HW402" s="460"/>
      <c r="HX402" s="460"/>
      <c r="HY402" s="460"/>
      <c r="HZ402" s="465">
        <f>HR402/100*(HZ399+HZ401)</f>
        <v>0</v>
      </c>
      <c r="IA402" s="460"/>
      <c r="IB402" s="460"/>
      <c r="IC402" s="466">
        <f t="shared" si="2984"/>
        <v>0</v>
      </c>
      <c r="ID402" s="435"/>
      <c r="IE402" s="426"/>
      <c r="IF402" s="463" t="str">
        <f>"Adjusment "&amp;" %"</f>
        <v>Adjusment  %</v>
      </c>
      <c r="IG402" s="464"/>
      <c r="IH402" s="464"/>
      <c r="II402" s="429"/>
      <c r="IJ402" s="460"/>
      <c r="IK402" s="460"/>
      <c r="IL402" s="460"/>
      <c r="IM402" s="460"/>
      <c r="IN402" s="460"/>
      <c r="IO402" s="460"/>
      <c r="IP402" s="460"/>
      <c r="IQ402" s="465">
        <f>II402/100*(IQ399+IQ401)</f>
        <v>0</v>
      </c>
      <c r="IR402" s="460"/>
      <c r="IS402" s="460"/>
      <c r="IT402" s="466">
        <f t="shared" si="2985"/>
        <v>0</v>
      </c>
      <c r="IU402" s="435"/>
      <c r="IV402" s="426"/>
      <c r="IW402" s="463" t="str">
        <f>"Adjusment "&amp;" %"</f>
        <v>Adjusment  %</v>
      </c>
      <c r="IX402" s="464"/>
      <c r="IY402" s="464"/>
      <c r="IZ402" s="429"/>
      <c r="JA402" s="460"/>
      <c r="JB402" s="460"/>
      <c r="JC402" s="460"/>
      <c r="JD402" s="460"/>
      <c r="JE402" s="460"/>
      <c r="JF402" s="460"/>
      <c r="JG402" s="460"/>
      <c r="JH402" s="465">
        <f>IZ402/100*(JH399+JH401)</f>
        <v>0</v>
      </c>
      <c r="JI402" s="460"/>
      <c r="JJ402" s="460"/>
      <c r="JK402" s="466">
        <f t="shared" si="2986"/>
        <v>0</v>
      </c>
      <c r="JL402" s="435"/>
      <c r="JM402" s="426"/>
      <c r="JN402" s="463" t="str">
        <f>"Adjusment "&amp;" %"</f>
        <v>Adjusment  %</v>
      </c>
      <c r="JO402" s="464"/>
      <c r="JP402" s="464"/>
      <c r="JQ402" s="429"/>
      <c r="JR402" s="460"/>
      <c r="JS402" s="460"/>
      <c r="JT402" s="460"/>
      <c r="JU402" s="460"/>
      <c r="JV402" s="460"/>
      <c r="JW402" s="460"/>
      <c r="JX402" s="460"/>
      <c r="JY402" s="465">
        <f>JQ402/100*(JY399+JY401)</f>
        <v>0</v>
      </c>
      <c r="JZ402" s="460"/>
      <c r="KA402" s="460"/>
      <c r="KB402" s="466">
        <f t="shared" si="2987"/>
        <v>0</v>
      </c>
      <c r="KC402" s="435"/>
      <c r="KD402" s="426"/>
      <c r="KE402" s="463" t="str">
        <f>"Adjusment "&amp;" %"</f>
        <v>Adjusment  %</v>
      </c>
      <c r="KF402" s="464"/>
      <c r="KG402" s="464"/>
      <c r="KH402" s="429"/>
      <c r="KI402" s="460"/>
      <c r="KJ402" s="460"/>
      <c r="KK402" s="460"/>
      <c r="KL402" s="460"/>
      <c r="KM402" s="460"/>
      <c r="KN402" s="460"/>
      <c r="KO402" s="460"/>
      <c r="KP402" s="465">
        <f>KH402/100*(KP399+KP401)</f>
        <v>0</v>
      </c>
      <c r="KQ402" s="460"/>
      <c r="KR402" s="460"/>
      <c r="KS402" s="466">
        <f t="shared" si="2988"/>
        <v>0</v>
      </c>
      <c r="KT402" s="435"/>
      <c r="KU402" s="436"/>
    </row>
    <row r="403" ht="15.75" customHeight="1">
      <c r="A403" s="426"/>
      <c r="B403" s="427"/>
      <c r="C403" s="428"/>
      <c r="D403" s="428"/>
      <c r="E403" s="429"/>
      <c r="F403" s="429"/>
      <c r="G403" s="429"/>
      <c r="H403" s="429"/>
      <c r="I403" s="429"/>
      <c r="J403" s="429"/>
      <c r="K403" s="429"/>
      <c r="L403" s="429"/>
      <c r="M403" s="429"/>
      <c r="N403" s="429"/>
      <c r="O403" s="429"/>
      <c r="P403" s="434"/>
      <c r="Q403" s="435"/>
      <c r="R403" s="426"/>
      <c r="S403" s="427"/>
      <c r="T403" s="428"/>
      <c r="U403" s="428"/>
      <c r="V403" s="429"/>
      <c r="W403" s="429"/>
      <c r="X403" s="429"/>
      <c r="Y403" s="429"/>
      <c r="Z403" s="429"/>
      <c r="AA403" s="429"/>
      <c r="AB403" s="429"/>
      <c r="AC403" s="429"/>
      <c r="AD403" s="429"/>
      <c r="AE403" s="429"/>
      <c r="AF403" s="429"/>
      <c r="AG403" s="434"/>
      <c r="AH403" s="435"/>
      <c r="AI403" s="426"/>
      <c r="AJ403" s="427"/>
      <c r="AK403" s="428"/>
      <c r="AL403" s="428"/>
      <c r="AM403" s="429"/>
      <c r="AN403" s="429"/>
      <c r="AO403" s="429"/>
      <c r="AP403" s="429"/>
      <c r="AQ403" s="429"/>
      <c r="AR403" s="429"/>
      <c r="AS403" s="429"/>
      <c r="AT403" s="429"/>
      <c r="AU403" s="429"/>
      <c r="AV403" s="429"/>
      <c r="AW403" s="429"/>
      <c r="AX403" s="434"/>
      <c r="AY403" s="435"/>
      <c r="AZ403" s="426"/>
      <c r="BA403" s="427"/>
      <c r="BB403" s="428"/>
      <c r="BC403" s="428"/>
      <c r="BD403" s="429"/>
      <c r="BE403" s="429"/>
      <c r="BF403" s="429"/>
      <c r="BG403" s="429"/>
      <c r="BH403" s="429"/>
      <c r="BI403" s="429"/>
      <c r="BJ403" s="429"/>
      <c r="BK403" s="429"/>
      <c r="BL403" s="429"/>
      <c r="BM403" s="429"/>
      <c r="BN403" s="429"/>
      <c r="BO403" s="434"/>
      <c r="BP403" s="435"/>
      <c r="BQ403" s="426"/>
      <c r="BR403" s="427"/>
      <c r="BS403" s="428"/>
      <c r="BT403" s="428"/>
      <c r="BU403" s="429"/>
      <c r="BV403" s="429"/>
      <c r="BW403" s="429"/>
      <c r="BX403" s="429"/>
      <c r="BY403" s="429"/>
      <c r="BZ403" s="429"/>
      <c r="CA403" s="429"/>
      <c r="CB403" s="429"/>
      <c r="CC403" s="429"/>
      <c r="CD403" s="429"/>
      <c r="CE403" s="429"/>
      <c r="CF403" s="434"/>
      <c r="CG403" s="435"/>
      <c r="CH403" s="426"/>
      <c r="CI403" s="427"/>
      <c r="CJ403" s="428"/>
      <c r="CK403" s="428"/>
      <c r="CL403" s="429"/>
      <c r="CM403" s="429"/>
      <c r="CN403" s="429"/>
      <c r="CO403" s="429"/>
      <c r="CP403" s="429"/>
      <c r="CQ403" s="429"/>
      <c r="CR403" s="429"/>
      <c r="CS403" s="429"/>
      <c r="CT403" s="429"/>
      <c r="CU403" s="429"/>
      <c r="CV403" s="429"/>
      <c r="CW403" s="434"/>
      <c r="CX403" s="435"/>
      <c r="CY403" s="426"/>
      <c r="CZ403" s="427"/>
      <c r="DA403" s="428"/>
      <c r="DB403" s="428"/>
      <c r="DC403" s="429"/>
      <c r="DD403" s="429"/>
      <c r="DE403" s="429"/>
      <c r="DF403" s="429"/>
      <c r="DG403" s="429"/>
      <c r="DH403" s="429"/>
      <c r="DI403" s="429"/>
      <c r="DJ403" s="429"/>
      <c r="DK403" s="429"/>
      <c r="DL403" s="429"/>
      <c r="DM403" s="429"/>
      <c r="DN403" s="434"/>
      <c r="DO403" s="435"/>
      <c r="DP403" s="426"/>
      <c r="DQ403" s="427"/>
      <c r="DR403" s="428"/>
      <c r="DS403" s="428"/>
      <c r="DT403" s="429"/>
      <c r="DU403" s="429"/>
      <c r="DV403" s="429"/>
      <c r="DW403" s="429"/>
      <c r="DX403" s="429"/>
      <c r="DY403" s="429"/>
      <c r="DZ403" s="429"/>
      <c r="EA403" s="429"/>
      <c r="EB403" s="429"/>
      <c r="EC403" s="429"/>
      <c r="ED403" s="429"/>
      <c r="EE403" s="434"/>
      <c r="EF403" s="435"/>
      <c r="EG403" s="426"/>
      <c r="EH403" s="427"/>
      <c r="EI403" s="428"/>
      <c r="EJ403" s="428"/>
      <c r="EK403" s="429"/>
      <c r="EL403" s="429"/>
      <c r="EM403" s="429"/>
      <c r="EN403" s="429"/>
      <c r="EO403" s="429"/>
      <c r="EP403" s="429"/>
      <c r="EQ403" s="429"/>
      <c r="ER403" s="429"/>
      <c r="ES403" s="429"/>
      <c r="ET403" s="429"/>
      <c r="EU403" s="429"/>
      <c r="EV403" s="434"/>
      <c r="EW403" s="435"/>
      <c r="EX403" s="426"/>
      <c r="EY403" s="427"/>
      <c r="EZ403" s="428"/>
      <c r="FA403" s="428"/>
      <c r="FB403" s="429"/>
      <c r="FC403" s="429"/>
      <c r="FD403" s="429"/>
      <c r="FE403" s="429"/>
      <c r="FF403" s="429"/>
      <c r="FG403" s="429"/>
      <c r="FH403" s="429"/>
      <c r="FI403" s="429"/>
      <c r="FJ403" s="429"/>
      <c r="FK403" s="429"/>
      <c r="FL403" s="429"/>
      <c r="FM403" s="434"/>
      <c r="FN403" s="435"/>
      <c r="FO403" s="426"/>
      <c r="FP403" s="427"/>
      <c r="FQ403" s="428"/>
      <c r="FR403" s="428"/>
      <c r="FS403" s="429"/>
      <c r="FT403" s="429"/>
      <c r="FU403" s="429"/>
      <c r="FV403" s="429"/>
      <c r="FW403" s="429"/>
      <c r="FX403" s="429"/>
      <c r="FY403" s="429"/>
      <c r="FZ403" s="429"/>
      <c r="GA403" s="429"/>
      <c r="GB403" s="429"/>
      <c r="GC403" s="429"/>
      <c r="GD403" s="434"/>
      <c r="GE403" s="435"/>
      <c r="GF403" s="426"/>
      <c r="GG403" s="427"/>
      <c r="GH403" s="428"/>
      <c r="GI403" s="428"/>
      <c r="GJ403" s="429"/>
      <c r="GK403" s="429"/>
      <c r="GL403" s="429"/>
      <c r="GM403" s="429"/>
      <c r="GN403" s="429"/>
      <c r="GO403" s="429"/>
      <c r="GP403" s="429"/>
      <c r="GQ403" s="429"/>
      <c r="GR403" s="429"/>
      <c r="GS403" s="429"/>
      <c r="GT403" s="429"/>
      <c r="GU403" s="434"/>
      <c r="GV403" s="435"/>
      <c r="GW403" s="426"/>
      <c r="GX403" s="427"/>
      <c r="GY403" s="428"/>
      <c r="GZ403" s="428"/>
      <c r="HA403" s="429"/>
      <c r="HB403" s="429"/>
      <c r="HC403" s="429"/>
      <c r="HD403" s="429"/>
      <c r="HE403" s="429"/>
      <c r="HF403" s="429"/>
      <c r="HG403" s="429"/>
      <c r="HH403" s="429"/>
      <c r="HI403" s="429"/>
      <c r="HJ403" s="429"/>
      <c r="HK403" s="429"/>
      <c r="HL403" s="434"/>
      <c r="HM403" s="435"/>
      <c r="HN403" s="426"/>
      <c r="HO403" s="427"/>
      <c r="HP403" s="428"/>
      <c r="HQ403" s="428"/>
      <c r="HR403" s="429"/>
      <c r="HS403" s="429"/>
      <c r="HT403" s="429"/>
      <c r="HU403" s="429"/>
      <c r="HV403" s="429"/>
      <c r="HW403" s="429"/>
      <c r="HX403" s="429"/>
      <c r="HY403" s="429"/>
      <c r="HZ403" s="429"/>
      <c r="IA403" s="429"/>
      <c r="IB403" s="429"/>
      <c r="IC403" s="434"/>
      <c r="ID403" s="435"/>
      <c r="IE403" s="426"/>
      <c r="IF403" s="427"/>
      <c r="IG403" s="428"/>
      <c r="IH403" s="428"/>
      <c r="II403" s="429"/>
      <c r="IJ403" s="429"/>
      <c r="IK403" s="429"/>
      <c r="IL403" s="429"/>
      <c r="IM403" s="429"/>
      <c r="IN403" s="429"/>
      <c r="IO403" s="429"/>
      <c r="IP403" s="429"/>
      <c r="IQ403" s="429"/>
      <c r="IR403" s="429"/>
      <c r="IS403" s="429"/>
      <c r="IT403" s="434"/>
      <c r="IU403" s="435"/>
      <c r="IV403" s="426"/>
      <c r="IW403" s="427"/>
      <c r="IX403" s="428"/>
      <c r="IY403" s="428"/>
      <c r="IZ403" s="429"/>
      <c r="JA403" s="429"/>
      <c r="JB403" s="429"/>
      <c r="JC403" s="429"/>
      <c r="JD403" s="429"/>
      <c r="JE403" s="429"/>
      <c r="JF403" s="429"/>
      <c r="JG403" s="429"/>
      <c r="JH403" s="429"/>
      <c r="JI403" s="429"/>
      <c r="JJ403" s="429"/>
      <c r="JK403" s="434"/>
      <c r="JL403" s="435"/>
      <c r="JM403" s="426"/>
      <c r="JN403" s="427"/>
      <c r="JO403" s="428"/>
      <c r="JP403" s="428"/>
      <c r="JQ403" s="429"/>
      <c r="JR403" s="429"/>
      <c r="JS403" s="429"/>
      <c r="JT403" s="429"/>
      <c r="JU403" s="429"/>
      <c r="JV403" s="429"/>
      <c r="JW403" s="429"/>
      <c r="JX403" s="429"/>
      <c r="JY403" s="429"/>
      <c r="JZ403" s="429"/>
      <c r="KA403" s="429"/>
      <c r="KB403" s="434"/>
      <c r="KC403" s="435"/>
      <c r="KD403" s="426"/>
      <c r="KE403" s="427"/>
      <c r="KF403" s="428"/>
      <c r="KG403" s="428"/>
      <c r="KH403" s="429"/>
      <c r="KI403" s="429"/>
      <c r="KJ403" s="429"/>
      <c r="KK403" s="429"/>
      <c r="KL403" s="429"/>
      <c r="KM403" s="429"/>
      <c r="KN403" s="429"/>
      <c r="KO403" s="429"/>
      <c r="KP403" s="429"/>
      <c r="KQ403" s="429"/>
      <c r="KR403" s="429"/>
      <c r="KS403" s="434"/>
      <c r="KT403" s="435"/>
      <c r="KU403" s="436"/>
    </row>
    <row r="404" ht="24.0" customHeight="1">
      <c r="A404" s="467" t="s">
        <v>29</v>
      </c>
      <c r="B404" s="213"/>
      <c r="C404" s="468"/>
      <c r="D404" s="468"/>
      <c r="E404" s="469"/>
      <c r="F404" s="469"/>
      <c r="G404" s="470">
        <f>SUM(G399:G403)</f>
        <v>0</v>
      </c>
      <c r="H404" s="469"/>
      <c r="I404" s="470">
        <f>SUM(I399:I403)</f>
        <v>0</v>
      </c>
      <c r="J404" s="469"/>
      <c r="K404" s="469"/>
      <c r="L404" s="469"/>
      <c r="M404" s="470">
        <f>SUM(M399:M403)</f>
        <v>0</v>
      </c>
      <c r="N404" s="469"/>
      <c r="O404" s="470">
        <f t="shared" ref="O404:P404" si="2989">SUM(O399:O403)</f>
        <v>0</v>
      </c>
      <c r="P404" s="471">
        <f t="shared" si="2989"/>
        <v>0</v>
      </c>
      <c r="Q404" s="424"/>
      <c r="R404" s="467" t="s">
        <v>29</v>
      </c>
      <c r="S404" s="213"/>
      <c r="T404" s="468"/>
      <c r="U404" s="468"/>
      <c r="V404" s="469"/>
      <c r="W404" s="469"/>
      <c r="X404" s="470">
        <f>SUM(X399:X403)</f>
        <v>0</v>
      </c>
      <c r="Y404" s="469"/>
      <c r="Z404" s="470">
        <f>SUM(Z399:Z403)</f>
        <v>0</v>
      </c>
      <c r="AA404" s="469"/>
      <c r="AB404" s="469"/>
      <c r="AC404" s="469"/>
      <c r="AD404" s="470">
        <f>SUM(AD399:AD403)</f>
        <v>0</v>
      </c>
      <c r="AE404" s="469"/>
      <c r="AF404" s="470">
        <f t="shared" ref="AF404:AG404" si="2990">SUM(AF399:AF403)</f>
        <v>0</v>
      </c>
      <c r="AG404" s="471">
        <f t="shared" si="2990"/>
        <v>0</v>
      </c>
      <c r="AH404" s="424"/>
      <c r="AI404" s="467" t="s">
        <v>29</v>
      </c>
      <c r="AJ404" s="213"/>
      <c r="AK404" s="468"/>
      <c r="AL404" s="468"/>
      <c r="AM404" s="469"/>
      <c r="AN404" s="469"/>
      <c r="AO404" s="470">
        <f>SUM(AO399:AO403)</f>
        <v>0</v>
      </c>
      <c r="AP404" s="469"/>
      <c r="AQ404" s="470">
        <f>SUM(AQ399:AQ403)</f>
        <v>0</v>
      </c>
      <c r="AR404" s="469"/>
      <c r="AS404" s="469"/>
      <c r="AT404" s="469"/>
      <c r="AU404" s="470">
        <f>SUM(AU399:AU403)</f>
        <v>0</v>
      </c>
      <c r="AV404" s="469"/>
      <c r="AW404" s="470">
        <f t="shared" ref="AW404:AX404" si="2991">SUM(AW399:AW403)</f>
        <v>0</v>
      </c>
      <c r="AX404" s="471">
        <f t="shared" si="2991"/>
        <v>0</v>
      </c>
      <c r="AY404" s="424"/>
      <c r="AZ404" s="467" t="s">
        <v>29</v>
      </c>
      <c r="BA404" s="213"/>
      <c r="BB404" s="468"/>
      <c r="BC404" s="468"/>
      <c r="BD404" s="469"/>
      <c r="BE404" s="469"/>
      <c r="BF404" s="470">
        <f>SUM(BF399:BF403)</f>
        <v>0</v>
      </c>
      <c r="BG404" s="469"/>
      <c r="BH404" s="470">
        <f>SUM(BH399:BH403)</f>
        <v>0</v>
      </c>
      <c r="BI404" s="469"/>
      <c r="BJ404" s="469"/>
      <c r="BK404" s="469"/>
      <c r="BL404" s="470">
        <f>SUM(BL399:BL403)</f>
        <v>0</v>
      </c>
      <c r="BM404" s="469"/>
      <c r="BN404" s="470">
        <f t="shared" ref="BN404:BO404" si="2992">SUM(BN399:BN403)</f>
        <v>0</v>
      </c>
      <c r="BO404" s="471">
        <f t="shared" si="2992"/>
        <v>0</v>
      </c>
      <c r="BP404" s="424"/>
      <c r="BQ404" s="467" t="s">
        <v>29</v>
      </c>
      <c r="BR404" s="213"/>
      <c r="BS404" s="468"/>
      <c r="BT404" s="468"/>
      <c r="BU404" s="469"/>
      <c r="BV404" s="469"/>
      <c r="BW404" s="470">
        <f>SUM(BW399:BW403)</f>
        <v>0</v>
      </c>
      <c r="BX404" s="469"/>
      <c r="BY404" s="470">
        <f>SUM(BY399:BY403)</f>
        <v>0</v>
      </c>
      <c r="BZ404" s="469"/>
      <c r="CA404" s="469"/>
      <c r="CB404" s="469"/>
      <c r="CC404" s="470">
        <f>SUM(CC399:CC403)</f>
        <v>0</v>
      </c>
      <c r="CD404" s="469"/>
      <c r="CE404" s="470">
        <f t="shared" ref="CE404:CF404" si="2993">SUM(CE399:CE403)</f>
        <v>0</v>
      </c>
      <c r="CF404" s="471">
        <f t="shared" si="2993"/>
        <v>0</v>
      </c>
      <c r="CG404" s="424"/>
      <c r="CH404" s="467" t="s">
        <v>29</v>
      </c>
      <c r="CI404" s="213"/>
      <c r="CJ404" s="468"/>
      <c r="CK404" s="468"/>
      <c r="CL404" s="469"/>
      <c r="CM404" s="469"/>
      <c r="CN404" s="470">
        <f>SUM(CN399:CN403)</f>
        <v>0</v>
      </c>
      <c r="CO404" s="469"/>
      <c r="CP404" s="470">
        <f>SUM(CP399:CP403)</f>
        <v>0</v>
      </c>
      <c r="CQ404" s="469"/>
      <c r="CR404" s="469"/>
      <c r="CS404" s="469"/>
      <c r="CT404" s="470">
        <f>SUM(CT399:CT403)</f>
        <v>0</v>
      </c>
      <c r="CU404" s="469"/>
      <c r="CV404" s="470">
        <f t="shared" ref="CV404:CW404" si="2994">SUM(CV399:CV403)</f>
        <v>0</v>
      </c>
      <c r="CW404" s="471">
        <f t="shared" si="2994"/>
        <v>0</v>
      </c>
      <c r="CX404" s="424"/>
      <c r="CY404" s="467" t="s">
        <v>29</v>
      </c>
      <c r="CZ404" s="213"/>
      <c r="DA404" s="468"/>
      <c r="DB404" s="468"/>
      <c r="DC404" s="469"/>
      <c r="DD404" s="469"/>
      <c r="DE404" s="470">
        <f>SUM(DE399:DE403)</f>
        <v>0</v>
      </c>
      <c r="DF404" s="469"/>
      <c r="DG404" s="470">
        <f>SUM(DG399:DG403)</f>
        <v>0</v>
      </c>
      <c r="DH404" s="469"/>
      <c r="DI404" s="469"/>
      <c r="DJ404" s="469"/>
      <c r="DK404" s="470">
        <f>SUM(DK399:DK403)</f>
        <v>0</v>
      </c>
      <c r="DL404" s="469"/>
      <c r="DM404" s="470">
        <f t="shared" ref="DM404:DN404" si="2995">SUM(DM399:DM403)</f>
        <v>0</v>
      </c>
      <c r="DN404" s="471">
        <f t="shared" si="2995"/>
        <v>0</v>
      </c>
      <c r="DO404" s="424"/>
      <c r="DP404" s="467" t="s">
        <v>29</v>
      </c>
      <c r="DQ404" s="213"/>
      <c r="DR404" s="468"/>
      <c r="DS404" s="468"/>
      <c r="DT404" s="469"/>
      <c r="DU404" s="469"/>
      <c r="DV404" s="470">
        <f>SUM(DV399:DV403)</f>
        <v>0</v>
      </c>
      <c r="DW404" s="469"/>
      <c r="DX404" s="470">
        <f>SUM(DX399:DX403)</f>
        <v>0</v>
      </c>
      <c r="DY404" s="469"/>
      <c r="DZ404" s="469"/>
      <c r="EA404" s="469"/>
      <c r="EB404" s="470">
        <f>SUM(EB399:EB403)</f>
        <v>0</v>
      </c>
      <c r="EC404" s="469"/>
      <c r="ED404" s="470">
        <f t="shared" ref="ED404:EE404" si="2996">SUM(ED399:ED403)</f>
        <v>0</v>
      </c>
      <c r="EE404" s="471">
        <f t="shared" si="2996"/>
        <v>0</v>
      </c>
      <c r="EF404" s="424"/>
      <c r="EG404" s="467" t="s">
        <v>29</v>
      </c>
      <c r="EH404" s="213"/>
      <c r="EI404" s="468"/>
      <c r="EJ404" s="468"/>
      <c r="EK404" s="469"/>
      <c r="EL404" s="469"/>
      <c r="EM404" s="470">
        <f>SUM(EM399:EM403)</f>
        <v>0</v>
      </c>
      <c r="EN404" s="469"/>
      <c r="EO404" s="470">
        <f>SUM(EO399:EO403)</f>
        <v>0</v>
      </c>
      <c r="EP404" s="469"/>
      <c r="EQ404" s="469"/>
      <c r="ER404" s="469"/>
      <c r="ES404" s="470">
        <f>SUM(ES399:ES403)</f>
        <v>0</v>
      </c>
      <c r="ET404" s="469"/>
      <c r="EU404" s="470">
        <f t="shared" ref="EU404:EV404" si="2997">SUM(EU399:EU403)</f>
        <v>0</v>
      </c>
      <c r="EV404" s="471">
        <f t="shared" si="2997"/>
        <v>0</v>
      </c>
      <c r="EW404" s="424"/>
      <c r="EX404" s="467" t="s">
        <v>29</v>
      </c>
      <c r="EY404" s="213"/>
      <c r="EZ404" s="468"/>
      <c r="FA404" s="468"/>
      <c r="FB404" s="469"/>
      <c r="FC404" s="469"/>
      <c r="FD404" s="470">
        <f>SUM(FD399:FD403)</f>
        <v>0</v>
      </c>
      <c r="FE404" s="469"/>
      <c r="FF404" s="470">
        <f>SUM(FF399:FF403)</f>
        <v>0</v>
      </c>
      <c r="FG404" s="469"/>
      <c r="FH404" s="469"/>
      <c r="FI404" s="469"/>
      <c r="FJ404" s="470">
        <f>SUM(FJ399:FJ403)</f>
        <v>0</v>
      </c>
      <c r="FK404" s="469"/>
      <c r="FL404" s="470">
        <f t="shared" ref="FL404:FM404" si="2998">SUM(FL399:FL403)</f>
        <v>0</v>
      </c>
      <c r="FM404" s="471">
        <f t="shared" si="2998"/>
        <v>0</v>
      </c>
      <c r="FN404" s="424"/>
      <c r="FO404" s="467" t="s">
        <v>29</v>
      </c>
      <c r="FP404" s="213"/>
      <c r="FQ404" s="468"/>
      <c r="FR404" s="468"/>
      <c r="FS404" s="469"/>
      <c r="FT404" s="469"/>
      <c r="FU404" s="470">
        <f>SUM(FU399:FU403)</f>
        <v>0</v>
      </c>
      <c r="FV404" s="469"/>
      <c r="FW404" s="470">
        <f>SUM(FW399:FW403)</f>
        <v>0</v>
      </c>
      <c r="FX404" s="469"/>
      <c r="FY404" s="469"/>
      <c r="FZ404" s="469"/>
      <c r="GA404" s="470">
        <f>SUM(GA399:GA403)</f>
        <v>0</v>
      </c>
      <c r="GB404" s="469"/>
      <c r="GC404" s="470">
        <f t="shared" ref="GC404:GD404" si="2999">SUM(GC399:GC403)</f>
        <v>0</v>
      </c>
      <c r="GD404" s="471">
        <f t="shared" si="2999"/>
        <v>0</v>
      </c>
      <c r="GE404" s="424"/>
      <c r="GF404" s="467" t="s">
        <v>29</v>
      </c>
      <c r="GG404" s="213"/>
      <c r="GH404" s="468"/>
      <c r="GI404" s="468"/>
      <c r="GJ404" s="469"/>
      <c r="GK404" s="469"/>
      <c r="GL404" s="470">
        <f>SUM(GL399:GL403)</f>
        <v>0</v>
      </c>
      <c r="GM404" s="469"/>
      <c r="GN404" s="470">
        <f>SUM(GN399:GN403)</f>
        <v>0</v>
      </c>
      <c r="GO404" s="469"/>
      <c r="GP404" s="469"/>
      <c r="GQ404" s="469"/>
      <c r="GR404" s="470">
        <f>SUM(GR399:GR403)</f>
        <v>0</v>
      </c>
      <c r="GS404" s="469"/>
      <c r="GT404" s="470">
        <f t="shared" ref="GT404:GU404" si="3000">SUM(GT399:GT403)</f>
        <v>0</v>
      </c>
      <c r="GU404" s="471">
        <f t="shared" si="3000"/>
        <v>0</v>
      </c>
      <c r="GV404" s="424"/>
      <c r="GW404" s="467" t="s">
        <v>29</v>
      </c>
      <c r="GX404" s="213"/>
      <c r="GY404" s="468"/>
      <c r="GZ404" s="468"/>
      <c r="HA404" s="469"/>
      <c r="HB404" s="469"/>
      <c r="HC404" s="470">
        <f>SUM(HC399:HC403)</f>
        <v>0</v>
      </c>
      <c r="HD404" s="469"/>
      <c r="HE404" s="470">
        <f>SUM(HE399:HE403)</f>
        <v>0</v>
      </c>
      <c r="HF404" s="469"/>
      <c r="HG404" s="469"/>
      <c r="HH404" s="469"/>
      <c r="HI404" s="470">
        <f>SUM(HI399:HI403)</f>
        <v>0</v>
      </c>
      <c r="HJ404" s="469"/>
      <c r="HK404" s="470">
        <f t="shared" ref="HK404:HL404" si="3001">SUM(HK399:HK403)</f>
        <v>0</v>
      </c>
      <c r="HL404" s="471">
        <f t="shared" si="3001"/>
        <v>0</v>
      </c>
      <c r="HM404" s="424"/>
      <c r="HN404" s="467" t="s">
        <v>29</v>
      </c>
      <c r="HO404" s="213"/>
      <c r="HP404" s="468"/>
      <c r="HQ404" s="468"/>
      <c r="HR404" s="469"/>
      <c r="HS404" s="469"/>
      <c r="HT404" s="470">
        <f>SUM(HT399:HT403)</f>
        <v>0</v>
      </c>
      <c r="HU404" s="469"/>
      <c r="HV404" s="470">
        <f>SUM(HV399:HV403)</f>
        <v>0</v>
      </c>
      <c r="HW404" s="469"/>
      <c r="HX404" s="469"/>
      <c r="HY404" s="469"/>
      <c r="HZ404" s="470">
        <f>SUM(HZ399:HZ403)</f>
        <v>0</v>
      </c>
      <c r="IA404" s="469"/>
      <c r="IB404" s="470">
        <f t="shared" ref="IB404:IC404" si="3002">SUM(IB399:IB403)</f>
        <v>0</v>
      </c>
      <c r="IC404" s="471">
        <f t="shared" si="3002"/>
        <v>0</v>
      </c>
      <c r="ID404" s="424"/>
      <c r="IE404" s="467" t="s">
        <v>29</v>
      </c>
      <c r="IF404" s="213"/>
      <c r="IG404" s="468"/>
      <c r="IH404" s="468"/>
      <c r="II404" s="469"/>
      <c r="IJ404" s="469"/>
      <c r="IK404" s="470">
        <f>SUM(IK399:IK403)</f>
        <v>0</v>
      </c>
      <c r="IL404" s="469"/>
      <c r="IM404" s="470">
        <f>SUM(IM399:IM403)</f>
        <v>0</v>
      </c>
      <c r="IN404" s="469"/>
      <c r="IO404" s="469"/>
      <c r="IP404" s="469"/>
      <c r="IQ404" s="470">
        <f>SUM(IQ399:IQ403)</f>
        <v>0</v>
      </c>
      <c r="IR404" s="469"/>
      <c r="IS404" s="470">
        <f t="shared" ref="IS404:IT404" si="3003">SUM(IS399:IS403)</f>
        <v>0</v>
      </c>
      <c r="IT404" s="471">
        <f t="shared" si="3003"/>
        <v>0</v>
      </c>
      <c r="IU404" s="424"/>
      <c r="IV404" s="467" t="s">
        <v>29</v>
      </c>
      <c r="IW404" s="213"/>
      <c r="IX404" s="468"/>
      <c r="IY404" s="468"/>
      <c r="IZ404" s="469"/>
      <c r="JA404" s="469"/>
      <c r="JB404" s="470">
        <f>SUM(JB399:JB403)</f>
        <v>0</v>
      </c>
      <c r="JC404" s="469"/>
      <c r="JD404" s="470">
        <f>SUM(JD399:JD403)</f>
        <v>0</v>
      </c>
      <c r="JE404" s="469"/>
      <c r="JF404" s="469"/>
      <c r="JG404" s="469"/>
      <c r="JH404" s="470">
        <f>SUM(JH399:JH403)</f>
        <v>0</v>
      </c>
      <c r="JI404" s="469"/>
      <c r="JJ404" s="470">
        <f t="shared" ref="JJ404:JK404" si="3004">SUM(JJ399:JJ403)</f>
        <v>0</v>
      </c>
      <c r="JK404" s="471">
        <f t="shared" si="3004"/>
        <v>0</v>
      </c>
      <c r="JL404" s="424"/>
      <c r="JM404" s="467" t="s">
        <v>29</v>
      </c>
      <c r="JN404" s="213"/>
      <c r="JO404" s="468"/>
      <c r="JP404" s="468"/>
      <c r="JQ404" s="469"/>
      <c r="JR404" s="469"/>
      <c r="JS404" s="470">
        <f>SUM(JS399:JS403)</f>
        <v>0</v>
      </c>
      <c r="JT404" s="469"/>
      <c r="JU404" s="470">
        <f>SUM(JU399:JU403)</f>
        <v>0</v>
      </c>
      <c r="JV404" s="469"/>
      <c r="JW404" s="469"/>
      <c r="JX404" s="469"/>
      <c r="JY404" s="470">
        <f>SUM(JY399:JY403)</f>
        <v>0</v>
      </c>
      <c r="JZ404" s="469"/>
      <c r="KA404" s="470">
        <f t="shared" ref="KA404:KB404" si="3005">SUM(KA399:KA403)</f>
        <v>0</v>
      </c>
      <c r="KB404" s="471">
        <f t="shared" si="3005"/>
        <v>0</v>
      </c>
      <c r="KC404" s="424"/>
      <c r="KD404" s="467" t="s">
        <v>29</v>
      </c>
      <c r="KE404" s="213"/>
      <c r="KF404" s="468"/>
      <c r="KG404" s="468"/>
      <c r="KH404" s="469"/>
      <c r="KI404" s="469"/>
      <c r="KJ404" s="470">
        <f>SUM(KJ399:KJ403)</f>
        <v>0</v>
      </c>
      <c r="KK404" s="469"/>
      <c r="KL404" s="470">
        <f>SUM(KL399:KL403)</f>
        <v>0</v>
      </c>
      <c r="KM404" s="469"/>
      <c r="KN404" s="469"/>
      <c r="KO404" s="469"/>
      <c r="KP404" s="470">
        <f>SUM(KP399:KP403)</f>
        <v>0</v>
      </c>
      <c r="KQ404" s="469"/>
      <c r="KR404" s="470">
        <f t="shared" ref="KR404:KS404" si="3006">SUM(KR399:KR403)</f>
        <v>0</v>
      </c>
      <c r="KS404" s="471">
        <f t="shared" si="3006"/>
        <v>0</v>
      </c>
      <c r="KT404" s="424"/>
      <c r="KU404" s="425"/>
    </row>
    <row r="405" ht="15.0" customHeight="1">
      <c r="A405" s="401"/>
      <c r="B405" s="402"/>
      <c r="C405" s="402"/>
      <c r="D405" s="402"/>
      <c r="E405" s="402"/>
      <c r="F405" s="402"/>
      <c r="G405" s="402"/>
      <c r="H405" s="402"/>
      <c r="I405" s="402"/>
      <c r="J405" s="402"/>
      <c r="K405" s="402"/>
      <c r="L405" s="402"/>
      <c r="M405" s="402"/>
      <c r="N405" s="402"/>
      <c r="O405" s="402"/>
      <c r="P405" s="402"/>
      <c r="Q405" s="403"/>
      <c r="R405" s="401"/>
      <c r="S405" s="402"/>
      <c r="T405" s="402"/>
      <c r="U405" s="402"/>
      <c r="V405" s="402"/>
      <c r="W405" s="402"/>
      <c r="X405" s="402"/>
      <c r="Y405" s="402"/>
      <c r="Z405" s="402"/>
      <c r="AA405" s="402"/>
      <c r="AB405" s="402"/>
      <c r="AC405" s="402"/>
      <c r="AD405" s="402"/>
      <c r="AE405" s="402"/>
      <c r="AF405" s="402"/>
      <c r="AG405" s="402"/>
      <c r="AH405" s="403"/>
      <c r="AI405" s="401"/>
      <c r="AJ405" s="402"/>
      <c r="AK405" s="402"/>
      <c r="AL405" s="402"/>
      <c r="AM405" s="402"/>
      <c r="AN405" s="402"/>
      <c r="AO405" s="402"/>
      <c r="AP405" s="402"/>
      <c r="AQ405" s="402"/>
      <c r="AR405" s="402"/>
      <c r="AS405" s="402"/>
      <c r="AT405" s="402"/>
      <c r="AU405" s="402"/>
      <c r="AV405" s="402"/>
      <c r="AW405" s="402"/>
      <c r="AX405" s="402"/>
      <c r="AY405" s="403"/>
      <c r="AZ405" s="401"/>
      <c r="BA405" s="402"/>
      <c r="BB405" s="402"/>
      <c r="BC405" s="402"/>
      <c r="BD405" s="402"/>
      <c r="BE405" s="402"/>
      <c r="BF405" s="402"/>
      <c r="BG405" s="402"/>
      <c r="BH405" s="402"/>
      <c r="BI405" s="402"/>
      <c r="BJ405" s="402"/>
      <c r="BK405" s="402"/>
      <c r="BL405" s="402"/>
      <c r="BM405" s="402"/>
      <c r="BN405" s="402"/>
      <c r="BO405" s="402"/>
      <c r="BP405" s="403"/>
      <c r="BQ405" s="401"/>
      <c r="BR405" s="402"/>
      <c r="BS405" s="402"/>
      <c r="BT405" s="402"/>
      <c r="BU405" s="402"/>
      <c r="BV405" s="402"/>
      <c r="BW405" s="402"/>
      <c r="BX405" s="402"/>
      <c r="BY405" s="402"/>
      <c r="BZ405" s="402"/>
      <c r="CA405" s="402"/>
      <c r="CB405" s="402"/>
      <c r="CC405" s="402"/>
      <c r="CD405" s="402"/>
      <c r="CE405" s="402"/>
      <c r="CF405" s="402"/>
      <c r="CG405" s="403"/>
      <c r="CH405" s="401"/>
      <c r="CI405" s="402"/>
      <c r="CJ405" s="402"/>
      <c r="CK405" s="402"/>
      <c r="CL405" s="402"/>
      <c r="CM405" s="402"/>
      <c r="CN405" s="402"/>
      <c r="CO405" s="402"/>
      <c r="CP405" s="402"/>
      <c r="CQ405" s="402"/>
      <c r="CR405" s="402"/>
      <c r="CS405" s="402"/>
      <c r="CT405" s="402"/>
      <c r="CU405" s="402"/>
      <c r="CV405" s="402"/>
      <c r="CW405" s="402"/>
      <c r="CX405" s="403"/>
      <c r="CY405" s="401"/>
      <c r="CZ405" s="402"/>
      <c r="DA405" s="402"/>
      <c r="DB405" s="402"/>
      <c r="DC405" s="402"/>
      <c r="DD405" s="402"/>
      <c r="DE405" s="402"/>
      <c r="DF405" s="402"/>
      <c r="DG405" s="402"/>
      <c r="DH405" s="402"/>
      <c r="DI405" s="402"/>
      <c r="DJ405" s="402"/>
      <c r="DK405" s="402"/>
      <c r="DL405" s="402"/>
      <c r="DM405" s="402"/>
      <c r="DN405" s="402"/>
      <c r="DO405" s="403"/>
      <c r="DP405" s="401"/>
      <c r="DQ405" s="402"/>
      <c r="DR405" s="402"/>
      <c r="DS405" s="402"/>
      <c r="DT405" s="402"/>
      <c r="DU405" s="402"/>
      <c r="DV405" s="402"/>
      <c r="DW405" s="402"/>
      <c r="DX405" s="402"/>
      <c r="DY405" s="402"/>
      <c r="DZ405" s="402"/>
      <c r="EA405" s="402"/>
      <c r="EB405" s="402"/>
      <c r="EC405" s="402"/>
      <c r="ED405" s="402"/>
      <c r="EE405" s="402"/>
      <c r="EF405" s="403"/>
      <c r="EG405" s="401"/>
      <c r="EH405" s="402"/>
      <c r="EI405" s="402"/>
      <c r="EJ405" s="402"/>
      <c r="EK405" s="402"/>
      <c r="EL405" s="402"/>
      <c r="EM405" s="402"/>
      <c r="EN405" s="402"/>
      <c r="EO405" s="402"/>
      <c r="EP405" s="402"/>
      <c r="EQ405" s="402"/>
      <c r="ER405" s="402"/>
      <c r="ES405" s="402"/>
      <c r="ET405" s="402"/>
      <c r="EU405" s="402"/>
      <c r="EV405" s="402"/>
      <c r="EW405" s="403"/>
      <c r="EX405" s="401"/>
      <c r="EY405" s="402"/>
      <c r="EZ405" s="402"/>
      <c r="FA405" s="402"/>
      <c r="FB405" s="402"/>
      <c r="FC405" s="402"/>
      <c r="FD405" s="402"/>
      <c r="FE405" s="402"/>
      <c r="FF405" s="402"/>
      <c r="FG405" s="402"/>
      <c r="FH405" s="402"/>
      <c r="FI405" s="402"/>
      <c r="FJ405" s="402"/>
      <c r="FK405" s="402"/>
      <c r="FL405" s="402"/>
      <c r="FM405" s="402"/>
      <c r="FN405" s="403"/>
      <c r="FO405" s="401"/>
      <c r="FP405" s="402"/>
      <c r="FQ405" s="402"/>
      <c r="FR405" s="402"/>
      <c r="FS405" s="402"/>
      <c r="FT405" s="402"/>
      <c r="FU405" s="402"/>
      <c r="FV405" s="402"/>
      <c r="FW405" s="402"/>
      <c r="FX405" s="402"/>
      <c r="FY405" s="402"/>
      <c r="FZ405" s="402"/>
      <c r="GA405" s="402"/>
      <c r="GB405" s="402"/>
      <c r="GC405" s="402"/>
      <c r="GD405" s="402"/>
      <c r="GE405" s="403"/>
      <c r="GF405" s="401"/>
      <c r="GG405" s="402"/>
      <c r="GH405" s="402"/>
      <c r="GI405" s="402"/>
      <c r="GJ405" s="402"/>
      <c r="GK405" s="402"/>
      <c r="GL405" s="402"/>
      <c r="GM405" s="402"/>
      <c r="GN405" s="402"/>
      <c r="GO405" s="402"/>
      <c r="GP405" s="402"/>
      <c r="GQ405" s="402"/>
      <c r="GR405" s="402"/>
      <c r="GS405" s="402"/>
      <c r="GT405" s="402"/>
      <c r="GU405" s="402"/>
      <c r="GV405" s="403"/>
      <c r="GW405" s="401"/>
      <c r="GX405" s="402"/>
      <c r="GY405" s="402"/>
      <c r="GZ405" s="402"/>
      <c r="HA405" s="402"/>
      <c r="HB405" s="402"/>
      <c r="HC405" s="402"/>
      <c r="HD405" s="402"/>
      <c r="HE405" s="402"/>
      <c r="HF405" s="402"/>
      <c r="HG405" s="402"/>
      <c r="HH405" s="402"/>
      <c r="HI405" s="402"/>
      <c r="HJ405" s="402"/>
      <c r="HK405" s="402"/>
      <c r="HL405" s="402"/>
      <c r="HM405" s="403"/>
      <c r="HN405" s="401"/>
      <c r="HO405" s="402"/>
      <c r="HP405" s="402"/>
      <c r="HQ405" s="402"/>
      <c r="HR405" s="402"/>
      <c r="HS405" s="402"/>
      <c r="HT405" s="402"/>
      <c r="HU405" s="402"/>
      <c r="HV405" s="402"/>
      <c r="HW405" s="402"/>
      <c r="HX405" s="402"/>
      <c r="HY405" s="402"/>
      <c r="HZ405" s="402"/>
      <c r="IA405" s="402"/>
      <c r="IB405" s="402"/>
      <c r="IC405" s="402"/>
      <c r="ID405" s="403"/>
      <c r="IE405" s="401"/>
      <c r="IF405" s="402"/>
      <c r="IG405" s="402"/>
      <c r="IH405" s="402"/>
      <c r="II405" s="402"/>
      <c r="IJ405" s="402"/>
      <c r="IK405" s="402"/>
      <c r="IL405" s="402"/>
      <c r="IM405" s="402"/>
      <c r="IN405" s="402"/>
      <c r="IO405" s="402"/>
      <c r="IP405" s="402"/>
      <c r="IQ405" s="402"/>
      <c r="IR405" s="402"/>
      <c r="IS405" s="402"/>
      <c r="IT405" s="402"/>
      <c r="IU405" s="403"/>
      <c r="IV405" s="401"/>
      <c r="IW405" s="402"/>
      <c r="IX405" s="402"/>
      <c r="IY405" s="402"/>
      <c r="IZ405" s="402"/>
      <c r="JA405" s="402"/>
      <c r="JB405" s="402"/>
      <c r="JC405" s="402"/>
      <c r="JD405" s="402"/>
      <c r="JE405" s="402"/>
      <c r="JF405" s="402"/>
      <c r="JG405" s="402"/>
      <c r="JH405" s="402"/>
      <c r="JI405" s="402"/>
      <c r="JJ405" s="402"/>
      <c r="JK405" s="402"/>
      <c r="JL405" s="403"/>
      <c r="JM405" s="401"/>
      <c r="JN405" s="402"/>
      <c r="JO405" s="402"/>
      <c r="JP405" s="402"/>
      <c r="JQ405" s="402"/>
      <c r="JR405" s="402"/>
      <c r="JS405" s="402"/>
      <c r="JT405" s="402"/>
      <c r="JU405" s="402"/>
      <c r="JV405" s="402"/>
      <c r="JW405" s="402"/>
      <c r="JX405" s="402"/>
      <c r="JY405" s="402"/>
      <c r="JZ405" s="402"/>
      <c r="KA405" s="402"/>
      <c r="KB405" s="402"/>
      <c r="KC405" s="403"/>
      <c r="KD405" s="401"/>
      <c r="KE405" s="402"/>
      <c r="KF405" s="402"/>
      <c r="KG405" s="402"/>
      <c r="KH405" s="402"/>
      <c r="KI405" s="402"/>
      <c r="KJ405" s="402"/>
      <c r="KK405" s="402"/>
      <c r="KL405" s="402"/>
      <c r="KM405" s="402"/>
      <c r="KN405" s="402"/>
      <c r="KO405" s="402"/>
      <c r="KP405" s="402"/>
      <c r="KQ405" s="402"/>
      <c r="KR405" s="402"/>
      <c r="KS405" s="402"/>
      <c r="KT405" s="403"/>
      <c r="KU405" s="402"/>
    </row>
    <row r="406" ht="15.0" customHeight="1">
      <c r="A406" s="131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5"/>
      <c r="R406" s="131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5"/>
      <c r="AI406" s="131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5"/>
      <c r="AZ406" s="131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24"/>
      <c r="BK406" s="124"/>
      <c r="BL406" s="124"/>
      <c r="BM406" s="124"/>
      <c r="BN406" s="124"/>
      <c r="BO406" s="124"/>
      <c r="BP406" s="125"/>
      <c r="BQ406" s="131"/>
      <c r="BR406" s="124"/>
      <c r="BS406" s="124"/>
      <c r="BT406" s="124"/>
      <c r="BU406" s="124"/>
      <c r="BV406" s="124"/>
      <c r="BW406" s="124"/>
      <c r="BX406" s="124"/>
      <c r="BY406" s="124"/>
      <c r="BZ406" s="124"/>
      <c r="CA406" s="124"/>
      <c r="CB406" s="124"/>
      <c r="CC406" s="124"/>
      <c r="CD406" s="124"/>
      <c r="CE406" s="124"/>
      <c r="CF406" s="124"/>
      <c r="CG406" s="125"/>
      <c r="CH406" s="131"/>
      <c r="CI406" s="124"/>
      <c r="CJ406" s="124"/>
      <c r="CK406" s="124"/>
      <c r="CL406" s="124"/>
      <c r="CM406" s="124"/>
      <c r="CN406" s="124"/>
      <c r="CO406" s="124"/>
      <c r="CP406" s="124"/>
      <c r="CQ406" s="124"/>
      <c r="CR406" s="124"/>
      <c r="CS406" s="124"/>
      <c r="CT406" s="124"/>
      <c r="CU406" s="124"/>
      <c r="CV406" s="124"/>
      <c r="CW406" s="124"/>
      <c r="CX406" s="125"/>
      <c r="CY406" s="131"/>
      <c r="CZ406" s="124"/>
      <c r="DA406" s="124"/>
      <c r="DB406" s="124"/>
      <c r="DC406" s="124"/>
      <c r="DD406" s="124"/>
      <c r="DE406" s="124"/>
      <c r="DF406" s="124"/>
      <c r="DG406" s="124"/>
      <c r="DH406" s="124"/>
      <c r="DI406" s="124"/>
      <c r="DJ406" s="124"/>
      <c r="DK406" s="124"/>
      <c r="DL406" s="124"/>
      <c r="DM406" s="124"/>
      <c r="DN406" s="124"/>
      <c r="DO406" s="125"/>
      <c r="DP406" s="131"/>
      <c r="DQ406" s="124"/>
      <c r="DR406" s="124"/>
      <c r="DS406" s="124"/>
      <c r="DT406" s="124"/>
      <c r="DU406" s="124"/>
      <c r="DV406" s="124"/>
      <c r="DW406" s="124"/>
      <c r="DX406" s="124"/>
      <c r="DY406" s="124"/>
      <c r="DZ406" s="124"/>
      <c r="EA406" s="124"/>
      <c r="EB406" s="124"/>
      <c r="EC406" s="124"/>
      <c r="ED406" s="124"/>
      <c r="EE406" s="124"/>
      <c r="EF406" s="125"/>
      <c r="EG406" s="131"/>
      <c r="EH406" s="124"/>
      <c r="EI406" s="124"/>
      <c r="EJ406" s="124"/>
      <c r="EK406" s="124"/>
      <c r="EL406" s="124"/>
      <c r="EM406" s="124"/>
      <c r="EN406" s="124"/>
      <c r="EO406" s="124"/>
      <c r="EP406" s="124"/>
      <c r="EQ406" s="124"/>
      <c r="ER406" s="124"/>
      <c r="ES406" s="124"/>
      <c r="ET406" s="124"/>
      <c r="EU406" s="124"/>
      <c r="EV406" s="124"/>
      <c r="EW406" s="125"/>
      <c r="EX406" s="131"/>
      <c r="EY406" s="124"/>
      <c r="EZ406" s="124"/>
      <c r="FA406" s="124"/>
      <c r="FB406" s="124"/>
      <c r="FC406" s="124"/>
      <c r="FD406" s="124"/>
      <c r="FE406" s="124"/>
      <c r="FF406" s="124"/>
      <c r="FG406" s="124"/>
      <c r="FH406" s="124"/>
      <c r="FI406" s="124"/>
      <c r="FJ406" s="124"/>
      <c r="FK406" s="124"/>
      <c r="FL406" s="124"/>
      <c r="FM406" s="124"/>
      <c r="FN406" s="125"/>
      <c r="FO406" s="131"/>
      <c r="FP406" s="124"/>
      <c r="FQ406" s="124"/>
      <c r="FR406" s="124"/>
      <c r="FS406" s="124"/>
      <c r="FT406" s="124"/>
      <c r="FU406" s="124"/>
      <c r="FV406" s="124"/>
      <c r="FW406" s="124"/>
      <c r="FX406" s="124"/>
      <c r="FY406" s="124"/>
      <c r="FZ406" s="124"/>
      <c r="GA406" s="124"/>
      <c r="GB406" s="124"/>
      <c r="GC406" s="124"/>
      <c r="GD406" s="124"/>
      <c r="GE406" s="125"/>
      <c r="GF406" s="131"/>
      <c r="GG406" s="124"/>
      <c r="GH406" s="124"/>
      <c r="GI406" s="124"/>
      <c r="GJ406" s="124"/>
      <c r="GK406" s="124"/>
      <c r="GL406" s="124"/>
      <c r="GM406" s="124"/>
      <c r="GN406" s="124"/>
      <c r="GO406" s="124"/>
      <c r="GP406" s="124"/>
      <c r="GQ406" s="124"/>
      <c r="GR406" s="124"/>
      <c r="GS406" s="124"/>
      <c r="GT406" s="124"/>
      <c r="GU406" s="124"/>
      <c r="GV406" s="125"/>
      <c r="GW406" s="131"/>
      <c r="GX406" s="124"/>
      <c r="GY406" s="124"/>
      <c r="GZ406" s="124"/>
      <c r="HA406" s="124"/>
      <c r="HB406" s="124"/>
      <c r="HC406" s="124"/>
      <c r="HD406" s="124"/>
      <c r="HE406" s="124"/>
      <c r="HF406" s="124"/>
      <c r="HG406" s="124"/>
      <c r="HH406" s="124"/>
      <c r="HI406" s="124"/>
      <c r="HJ406" s="124"/>
      <c r="HK406" s="124"/>
      <c r="HL406" s="124"/>
      <c r="HM406" s="125"/>
      <c r="HN406" s="131"/>
      <c r="HO406" s="124"/>
      <c r="HP406" s="124"/>
      <c r="HQ406" s="124"/>
      <c r="HR406" s="124"/>
      <c r="HS406" s="124"/>
      <c r="HT406" s="124"/>
      <c r="HU406" s="124"/>
      <c r="HV406" s="124"/>
      <c r="HW406" s="124"/>
      <c r="HX406" s="124"/>
      <c r="HY406" s="124"/>
      <c r="HZ406" s="124"/>
      <c r="IA406" s="124"/>
      <c r="IB406" s="124"/>
      <c r="IC406" s="124"/>
      <c r="ID406" s="125"/>
      <c r="IE406" s="131"/>
      <c r="IF406" s="124"/>
      <c r="IG406" s="124"/>
      <c r="IH406" s="124"/>
      <c r="II406" s="124"/>
      <c r="IJ406" s="124"/>
      <c r="IK406" s="124"/>
      <c r="IL406" s="124"/>
      <c r="IM406" s="124"/>
      <c r="IN406" s="124"/>
      <c r="IO406" s="124"/>
      <c r="IP406" s="124"/>
      <c r="IQ406" s="124"/>
      <c r="IR406" s="124"/>
      <c r="IS406" s="124"/>
      <c r="IT406" s="124"/>
      <c r="IU406" s="125"/>
      <c r="IV406" s="131"/>
      <c r="IW406" s="124"/>
      <c r="IX406" s="124"/>
      <c r="IY406" s="124"/>
      <c r="IZ406" s="124"/>
      <c r="JA406" s="124"/>
      <c r="JB406" s="124"/>
      <c r="JC406" s="124"/>
      <c r="JD406" s="124"/>
      <c r="JE406" s="124"/>
      <c r="JF406" s="124"/>
      <c r="JG406" s="124"/>
      <c r="JH406" s="124"/>
      <c r="JI406" s="124"/>
      <c r="JJ406" s="124"/>
      <c r="JK406" s="124"/>
      <c r="JL406" s="125"/>
      <c r="JM406" s="131"/>
      <c r="JN406" s="124"/>
      <c r="JO406" s="124"/>
      <c r="JP406" s="124"/>
      <c r="JQ406" s="124"/>
      <c r="JR406" s="124"/>
      <c r="JS406" s="124"/>
      <c r="JT406" s="124"/>
      <c r="JU406" s="124"/>
      <c r="JV406" s="124"/>
      <c r="JW406" s="124"/>
      <c r="JX406" s="124"/>
      <c r="JY406" s="124"/>
      <c r="JZ406" s="124"/>
      <c r="KA406" s="124"/>
      <c r="KB406" s="124"/>
      <c r="KC406" s="125"/>
      <c r="KD406" s="131"/>
      <c r="KE406" s="124"/>
      <c r="KF406" s="124"/>
      <c r="KG406" s="124"/>
      <c r="KH406" s="124"/>
      <c r="KI406" s="124"/>
      <c r="KJ406" s="124"/>
      <c r="KK406" s="124"/>
      <c r="KL406" s="124"/>
      <c r="KM406" s="124"/>
      <c r="KN406" s="124"/>
      <c r="KO406" s="124"/>
      <c r="KP406" s="124"/>
      <c r="KQ406" s="124"/>
      <c r="KR406" s="124"/>
      <c r="KS406" s="124"/>
      <c r="KT406" s="125"/>
      <c r="KU406" s="124"/>
    </row>
    <row r="407" ht="15.0" customHeight="1">
      <c r="A407" s="131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5"/>
      <c r="R407" s="131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5"/>
      <c r="AI407" s="131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5"/>
      <c r="AZ407" s="131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24"/>
      <c r="BK407" s="124"/>
      <c r="BL407" s="124"/>
      <c r="BM407" s="124"/>
      <c r="BN407" s="124"/>
      <c r="BO407" s="124"/>
      <c r="BP407" s="125"/>
      <c r="BQ407" s="131"/>
      <c r="BR407" s="124"/>
      <c r="BS407" s="124"/>
      <c r="BT407" s="124"/>
      <c r="BU407" s="124"/>
      <c r="BV407" s="124"/>
      <c r="BW407" s="124"/>
      <c r="BX407" s="124"/>
      <c r="BY407" s="124"/>
      <c r="BZ407" s="124"/>
      <c r="CA407" s="124"/>
      <c r="CB407" s="124"/>
      <c r="CC407" s="124"/>
      <c r="CD407" s="124"/>
      <c r="CE407" s="124"/>
      <c r="CF407" s="124"/>
      <c r="CG407" s="125"/>
      <c r="CH407" s="131"/>
      <c r="CI407" s="124"/>
      <c r="CJ407" s="124"/>
      <c r="CK407" s="124"/>
      <c r="CL407" s="124"/>
      <c r="CM407" s="124"/>
      <c r="CN407" s="124"/>
      <c r="CO407" s="124"/>
      <c r="CP407" s="124"/>
      <c r="CQ407" s="124"/>
      <c r="CR407" s="124"/>
      <c r="CS407" s="124"/>
      <c r="CT407" s="124"/>
      <c r="CU407" s="124"/>
      <c r="CV407" s="124"/>
      <c r="CW407" s="124"/>
      <c r="CX407" s="125"/>
      <c r="CY407" s="131"/>
      <c r="CZ407" s="124"/>
      <c r="DA407" s="124"/>
      <c r="DB407" s="124"/>
      <c r="DC407" s="124"/>
      <c r="DD407" s="124"/>
      <c r="DE407" s="124"/>
      <c r="DF407" s="124"/>
      <c r="DG407" s="124"/>
      <c r="DH407" s="124"/>
      <c r="DI407" s="124"/>
      <c r="DJ407" s="124"/>
      <c r="DK407" s="124"/>
      <c r="DL407" s="124"/>
      <c r="DM407" s="124"/>
      <c r="DN407" s="124"/>
      <c r="DO407" s="125"/>
      <c r="DP407" s="131"/>
      <c r="DQ407" s="124"/>
      <c r="DR407" s="124"/>
      <c r="DS407" s="124"/>
      <c r="DT407" s="124"/>
      <c r="DU407" s="124"/>
      <c r="DV407" s="124"/>
      <c r="DW407" s="124"/>
      <c r="DX407" s="124"/>
      <c r="DY407" s="124"/>
      <c r="DZ407" s="124"/>
      <c r="EA407" s="124"/>
      <c r="EB407" s="124"/>
      <c r="EC407" s="124"/>
      <c r="ED407" s="124"/>
      <c r="EE407" s="124"/>
      <c r="EF407" s="125"/>
      <c r="EG407" s="131"/>
      <c r="EH407" s="124"/>
      <c r="EI407" s="124"/>
      <c r="EJ407" s="124"/>
      <c r="EK407" s="124"/>
      <c r="EL407" s="124"/>
      <c r="EM407" s="124"/>
      <c r="EN407" s="124"/>
      <c r="EO407" s="124"/>
      <c r="EP407" s="124"/>
      <c r="EQ407" s="124"/>
      <c r="ER407" s="124"/>
      <c r="ES407" s="124"/>
      <c r="ET407" s="124"/>
      <c r="EU407" s="124"/>
      <c r="EV407" s="124"/>
      <c r="EW407" s="125"/>
      <c r="EX407" s="131"/>
      <c r="EY407" s="124"/>
      <c r="EZ407" s="124"/>
      <c r="FA407" s="124"/>
      <c r="FB407" s="124"/>
      <c r="FC407" s="124"/>
      <c r="FD407" s="124"/>
      <c r="FE407" s="124"/>
      <c r="FF407" s="124"/>
      <c r="FG407" s="124"/>
      <c r="FH407" s="124"/>
      <c r="FI407" s="124"/>
      <c r="FJ407" s="124"/>
      <c r="FK407" s="124"/>
      <c r="FL407" s="124"/>
      <c r="FM407" s="124"/>
      <c r="FN407" s="125"/>
      <c r="FO407" s="131"/>
      <c r="FP407" s="124"/>
      <c r="FQ407" s="124"/>
      <c r="FR407" s="124"/>
      <c r="FS407" s="124"/>
      <c r="FT407" s="124"/>
      <c r="FU407" s="124"/>
      <c r="FV407" s="124"/>
      <c r="FW407" s="124"/>
      <c r="FX407" s="124"/>
      <c r="FY407" s="124"/>
      <c r="FZ407" s="124"/>
      <c r="GA407" s="124"/>
      <c r="GB407" s="124"/>
      <c r="GC407" s="124"/>
      <c r="GD407" s="124"/>
      <c r="GE407" s="125"/>
      <c r="GF407" s="131"/>
      <c r="GG407" s="124"/>
      <c r="GH407" s="124"/>
      <c r="GI407" s="124"/>
      <c r="GJ407" s="124"/>
      <c r="GK407" s="124"/>
      <c r="GL407" s="124"/>
      <c r="GM407" s="124"/>
      <c r="GN407" s="124"/>
      <c r="GO407" s="124"/>
      <c r="GP407" s="124"/>
      <c r="GQ407" s="124"/>
      <c r="GR407" s="124"/>
      <c r="GS407" s="124"/>
      <c r="GT407" s="124"/>
      <c r="GU407" s="124"/>
      <c r="GV407" s="125"/>
      <c r="GW407" s="131"/>
      <c r="GX407" s="124"/>
      <c r="GY407" s="124"/>
      <c r="GZ407" s="124"/>
      <c r="HA407" s="124"/>
      <c r="HB407" s="124"/>
      <c r="HC407" s="124"/>
      <c r="HD407" s="124"/>
      <c r="HE407" s="124"/>
      <c r="HF407" s="124"/>
      <c r="HG407" s="124"/>
      <c r="HH407" s="124"/>
      <c r="HI407" s="124"/>
      <c r="HJ407" s="124"/>
      <c r="HK407" s="124"/>
      <c r="HL407" s="124"/>
      <c r="HM407" s="125"/>
      <c r="HN407" s="131"/>
      <c r="HO407" s="124"/>
      <c r="HP407" s="124"/>
      <c r="HQ407" s="124"/>
      <c r="HR407" s="124"/>
      <c r="HS407" s="124"/>
      <c r="HT407" s="124"/>
      <c r="HU407" s="124"/>
      <c r="HV407" s="124"/>
      <c r="HW407" s="124"/>
      <c r="HX407" s="124"/>
      <c r="HY407" s="124"/>
      <c r="HZ407" s="124"/>
      <c r="IA407" s="124"/>
      <c r="IB407" s="124"/>
      <c r="IC407" s="124"/>
      <c r="ID407" s="125"/>
      <c r="IE407" s="131"/>
      <c r="IF407" s="124"/>
      <c r="IG407" s="124"/>
      <c r="IH407" s="124"/>
      <c r="II407" s="124"/>
      <c r="IJ407" s="124"/>
      <c r="IK407" s="124"/>
      <c r="IL407" s="124"/>
      <c r="IM407" s="124"/>
      <c r="IN407" s="124"/>
      <c r="IO407" s="124"/>
      <c r="IP407" s="124"/>
      <c r="IQ407" s="124"/>
      <c r="IR407" s="124"/>
      <c r="IS407" s="124"/>
      <c r="IT407" s="124"/>
      <c r="IU407" s="125"/>
      <c r="IV407" s="131"/>
      <c r="IW407" s="124"/>
      <c r="IX407" s="124"/>
      <c r="IY407" s="124"/>
      <c r="IZ407" s="124"/>
      <c r="JA407" s="124"/>
      <c r="JB407" s="124"/>
      <c r="JC407" s="124"/>
      <c r="JD407" s="124"/>
      <c r="JE407" s="124"/>
      <c r="JF407" s="124"/>
      <c r="JG407" s="124"/>
      <c r="JH407" s="124"/>
      <c r="JI407" s="124"/>
      <c r="JJ407" s="124"/>
      <c r="JK407" s="124"/>
      <c r="JL407" s="125"/>
      <c r="JM407" s="131"/>
      <c r="JN407" s="124"/>
      <c r="JO407" s="124"/>
      <c r="JP407" s="124"/>
      <c r="JQ407" s="124"/>
      <c r="JR407" s="124"/>
      <c r="JS407" s="124"/>
      <c r="JT407" s="124"/>
      <c r="JU407" s="124"/>
      <c r="JV407" s="124"/>
      <c r="JW407" s="124"/>
      <c r="JX407" s="124"/>
      <c r="JY407" s="124"/>
      <c r="JZ407" s="124"/>
      <c r="KA407" s="124"/>
      <c r="KB407" s="124"/>
      <c r="KC407" s="125"/>
      <c r="KD407" s="131"/>
      <c r="KE407" s="124"/>
      <c r="KF407" s="124"/>
      <c r="KG407" s="124"/>
      <c r="KH407" s="124"/>
      <c r="KI407" s="124"/>
      <c r="KJ407" s="124"/>
      <c r="KK407" s="124"/>
      <c r="KL407" s="124"/>
      <c r="KM407" s="124"/>
      <c r="KN407" s="124"/>
      <c r="KO407" s="124"/>
      <c r="KP407" s="124"/>
      <c r="KQ407" s="124"/>
      <c r="KR407" s="124"/>
      <c r="KS407" s="124"/>
      <c r="KT407" s="125"/>
      <c r="KU407" s="124"/>
    </row>
    <row r="408" ht="15.0" customHeight="1">
      <c r="A408" s="472"/>
      <c r="B408" s="473" t="s">
        <v>89</v>
      </c>
      <c r="C408" s="473" t="str">
        <f>C307</f>
        <v>: Provinsi Sulawesi Tenggara</v>
      </c>
      <c r="D408" s="473"/>
      <c r="E408" s="473"/>
      <c r="F408" s="473"/>
      <c r="G408" s="473" t="s">
        <v>91</v>
      </c>
      <c r="H408" s="473"/>
      <c r="I408" s="474"/>
      <c r="J408" s="475"/>
      <c r="K408" s="475"/>
      <c r="L408" s="475"/>
      <c r="M408" s="475"/>
      <c r="N408" s="475"/>
      <c r="O408" s="475"/>
      <c r="P408" s="137" t="s">
        <v>92</v>
      </c>
      <c r="Q408" s="476"/>
      <c r="R408" s="472"/>
      <c r="S408" s="473" t="s">
        <v>89</v>
      </c>
      <c r="T408" s="473" t="str">
        <f>T307</f>
        <v>: Provinsi Sulawesi Tenggara</v>
      </c>
      <c r="U408" s="473"/>
      <c r="V408" s="473"/>
      <c r="W408" s="473"/>
      <c r="X408" s="473" t="s">
        <v>91</v>
      </c>
      <c r="Y408" s="473"/>
      <c r="Z408" s="474"/>
      <c r="AA408" s="475"/>
      <c r="AB408" s="475"/>
      <c r="AC408" s="475"/>
      <c r="AD408" s="475"/>
      <c r="AE408" s="475"/>
      <c r="AF408" s="475"/>
      <c r="AG408" s="137" t="s">
        <v>92</v>
      </c>
      <c r="AH408" s="476"/>
      <c r="AI408" s="472"/>
      <c r="AJ408" s="473" t="s">
        <v>89</v>
      </c>
      <c r="AK408" s="473" t="str">
        <f>AK307</f>
        <v>: Provinsi Sulawesi Tenggara</v>
      </c>
      <c r="AL408" s="473"/>
      <c r="AM408" s="473"/>
      <c r="AN408" s="473"/>
      <c r="AO408" s="473" t="s">
        <v>91</v>
      </c>
      <c r="AP408" s="473"/>
      <c r="AQ408" s="474"/>
      <c r="AR408" s="475"/>
      <c r="AS408" s="475"/>
      <c r="AT408" s="475"/>
      <c r="AU408" s="475"/>
      <c r="AV408" s="475"/>
      <c r="AW408" s="475"/>
      <c r="AX408" s="137" t="s">
        <v>92</v>
      </c>
      <c r="AY408" s="476"/>
      <c r="AZ408" s="472"/>
      <c r="BA408" s="473" t="s">
        <v>89</v>
      </c>
      <c r="BB408" s="473" t="str">
        <f>BB307</f>
        <v>: Provinsi Sulawesi Tenggara</v>
      </c>
      <c r="BC408" s="473"/>
      <c r="BD408" s="473"/>
      <c r="BE408" s="473"/>
      <c r="BF408" s="473" t="s">
        <v>91</v>
      </c>
      <c r="BG408" s="473"/>
      <c r="BH408" s="474"/>
      <c r="BI408" s="475"/>
      <c r="BJ408" s="475"/>
      <c r="BK408" s="475"/>
      <c r="BL408" s="475"/>
      <c r="BM408" s="475"/>
      <c r="BN408" s="475"/>
      <c r="BO408" s="137" t="s">
        <v>92</v>
      </c>
      <c r="BP408" s="476"/>
      <c r="BQ408" s="472"/>
      <c r="BR408" s="473" t="s">
        <v>89</v>
      </c>
      <c r="BS408" s="473" t="str">
        <f>BS307</f>
        <v>: Provinsi Sulawesi Tenggara</v>
      </c>
      <c r="BT408" s="473"/>
      <c r="BU408" s="473"/>
      <c r="BV408" s="473"/>
      <c r="BW408" s="473" t="s">
        <v>91</v>
      </c>
      <c r="BX408" s="473"/>
      <c r="BY408" s="474"/>
      <c r="BZ408" s="475"/>
      <c r="CA408" s="475"/>
      <c r="CB408" s="475"/>
      <c r="CC408" s="475"/>
      <c r="CD408" s="475"/>
      <c r="CE408" s="475"/>
      <c r="CF408" s="137" t="s">
        <v>92</v>
      </c>
      <c r="CG408" s="476"/>
      <c r="CH408" s="472"/>
      <c r="CI408" s="473" t="s">
        <v>89</v>
      </c>
      <c r="CJ408" s="473" t="str">
        <f>CJ307</f>
        <v>: Provinsi Sulawesi Tenggara</v>
      </c>
      <c r="CK408" s="473"/>
      <c r="CL408" s="473"/>
      <c r="CM408" s="473"/>
      <c r="CN408" s="473" t="s">
        <v>91</v>
      </c>
      <c r="CO408" s="473"/>
      <c r="CP408" s="474"/>
      <c r="CQ408" s="475"/>
      <c r="CR408" s="475"/>
      <c r="CS408" s="475"/>
      <c r="CT408" s="475"/>
      <c r="CU408" s="475"/>
      <c r="CV408" s="475"/>
      <c r="CW408" s="137" t="s">
        <v>92</v>
      </c>
      <c r="CX408" s="476"/>
      <c r="CY408" s="472"/>
      <c r="CZ408" s="473" t="s">
        <v>89</v>
      </c>
      <c r="DA408" s="473" t="str">
        <f>DA307</f>
        <v>: Provinsi Sulawesi Tenggara</v>
      </c>
      <c r="DB408" s="473"/>
      <c r="DC408" s="473"/>
      <c r="DD408" s="473"/>
      <c r="DE408" s="473" t="s">
        <v>91</v>
      </c>
      <c r="DF408" s="473"/>
      <c r="DG408" s="474"/>
      <c r="DH408" s="475"/>
      <c r="DI408" s="475"/>
      <c r="DJ408" s="475"/>
      <c r="DK408" s="475"/>
      <c r="DL408" s="475"/>
      <c r="DM408" s="475"/>
      <c r="DN408" s="137" t="s">
        <v>92</v>
      </c>
      <c r="DO408" s="476"/>
      <c r="DP408" s="472"/>
      <c r="DQ408" s="473" t="s">
        <v>89</v>
      </c>
      <c r="DR408" s="473" t="str">
        <f>DR307</f>
        <v>: Provinsi Sulawesi Tenggara</v>
      </c>
      <c r="DS408" s="473"/>
      <c r="DT408" s="473"/>
      <c r="DU408" s="473"/>
      <c r="DV408" s="473" t="s">
        <v>91</v>
      </c>
      <c r="DW408" s="473"/>
      <c r="DX408" s="474"/>
      <c r="DY408" s="475"/>
      <c r="DZ408" s="475"/>
      <c r="EA408" s="475"/>
      <c r="EB408" s="475"/>
      <c r="EC408" s="475"/>
      <c r="ED408" s="475"/>
      <c r="EE408" s="137" t="s">
        <v>92</v>
      </c>
      <c r="EF408" s="476"/>
      <c r="EG408" s="472"/>
      <c r="EH408" s="473" t="s">
        <v>89</v>
      </c>
      <c r="EI408" s="473" t="str">
        <f>EI307</f>
        <v>: Provinsi Sulawesi Tenggara</v>
      </c>
      <c r="EJ408" s="473"/>
      <c r="EK408" s="473"/>
      <c r="EL408" s="473"/>
      <c r="EM408" s="473" t="s">
        <v>91</v>
      </c>
      <c r="EN408" s="473"/>
      <c r="EO408" s="474"/>
      <c r="EP408" s="475"/>
      <c r="EQ408" s="475"/>
      <c r="ER408" s="475"/>
      <c r="ES408" s="475"/>
      <c r="ET408" s="475"/>
      <c r="EU408" s="475"/>
      <c r="EV408" s="137" t="s">
        <v>92</v>
      </c>
      <c r="EW408" s="476"/>
      <c r="EX408" s="472"/>
      <c r="EY408" s="473" t="s">
        <v>89</v>
      </c>
      <c r="EZ408" s="473" t="str">
        <f>EZ307</f>
        <v>: Provinsi Sulawesi Tenggara</v>
      </c>
      <c r="FA408" s="473"/>
      <c r="FB408" s="473"/>
      <c r="FC408" s="473"/>
      <c r="FD408" s="473" t="s">
        <v>91</v>
      </c>
      <c r="FE408" s="473"/>
      <c r="FF408" s="474"/>
      <c r="FG408" s="475"/>
      <c r="FH408" s="475"/>
      <c r="FI408" s="475"/>
      <c r="FJ408" s="475"/>
      <c r="FK408" s="475"/>
      <c r="FL408" s="475"/>
      <c r="FM408" s="137" t="s">
        <v>92</v>
      </c>
      <c r="FN408" s="476"/>
      <c r="FO408" s="472"/>
      <c r="FP408" s="473" t="s">
        <v>89</v>
      </c>
      <c r="FQ408" s="473" t="str">
        <f>FQ307</f>
        <v>: Provinsi Sulawesi Tenggara</v>
      </c>
      <c r="FR408" s="473"/>
      <c r="FS408" s="473"/>
      <c r="FT408" s="473"/>
      <c r="FU408" s="473" t="s">
        <v>91</v>
      </c>
      <c r="FV408" s="473"/>
      <c r="FW408" s="474"/>
      <c r="FX408" s="475"/>
      <c r="FY408" s="475"/>
      <c r="FZ408" s="475"/>
      <c r="GA408" s="475"/>
      <c r="GB408" s="475"/>
      <c r="GC408" s="475"/>
      <c r="GD408" s="137" t="s">
        <v>92</v>
      </c>
      <c r="GE408" s="476"/>
      <c r="GF408" s="472"/>
      <c r="GG408" s="473" t="s">
        <v>89</v>
      </c>
      <c r="GH408" s="473" t="str">
        <f>GH307</f>
        <v>: Provinsi Sulawesi Tenggara</v>
      </c>
      <c r="GI408" s="473"/>
      <c r="GJ408" s="473"/>
      <c r="GK408" s="473"/>
      <c r="GL408" s="473" t="s">
        <v>91</v>
      </c>
      <c r="GM408" s="473"/>
      <c r="GN408" s="474"/>
      <c r="GO408" s="475"/>
      <c r="GP408" s="475"/>
      <c r="GQ408" s="475"/>
      <c r="GR408" s="475"/>
      <c r="GS408" s="475"/>
      <c r="GT408" s="475"/>
      <c r="GU408" s="137" t="s">
        <v>92</v>
      </c>
      <c r="GV408" s="476"/>
      <c r="GW408" s="472"/>
      <c r="GX408" s="473" t="s">
        <v>89</v>
      </c>
      <c r="GY408" s="473" t="str">
        <f>GY307</f>
        <v>: Provinsi Sulawesi Tenggara</v>
      </c>
      <c r="GZ408" s="473"/>
      <c r="HA408" s="473"/>
      <c r="HB408" s="473"/>
      <c r="HC408" s="473" t="s">
        <v>91</v>
      </c>
      <c r="HD408" s="473"/>
      <c r="HE408" s="474"/>
      <c r="HF408" s="475"/>
      <c r="HG408" s="475"/>
      <c r="HH408" s="475"/>
      <c r="HI408" s="475"/>
      <c r="HJ408" s="475"/>
      <c r="HK408" s="475"/>
      <c r="HL408" s="137" t="s">
        <v>92</v>
      </c>
      <c r="HM408" s="476"/>
      <c r="HN408" s="472"/>
      <c r="HO408" s="473" t="s">
        <v>89</v>
      </c>
      <c r="HP408" s="473" t="str">
        <f>HP307</f>
        <v>: Provinsi Sulawesi Tenggara</v>
      </c>
      <c r="HQ408" s="473"/>
      <c r="HR408" s="473"/>
      <c r="HS408" s="473"/>
      <c r="HT408" s="473" t="s">
        <v>91</v>
      </c>
      <c r="HU408" s="473"/>
      <c r="HV408" s="474"/>
      <c r="HW408" s="475"/>
      <c r="HX408" s="475"/>
      <c r="HY408" s="475"/>
      <c r="HZ408" s="475"/>
      <c r="IA408" s="475"/>
      <c r="IB408" s="475"/>
      <c r="IC408" s="137" t="s">
        <v>92</v>
      </c>
      <c r="ID408" s="476"/>
      <c r="IE408" s="472"/>
      <c r="IF408" s="473" t="s">
        <v>89</v>
      </c>
      <c r="IG408" s="473" t="str">
        <f>IG307</f>
        <v>: Provinsi Sulawesi Tenggara</v>
      </c>
      <c r="IH408" s="473"/>
      <c r="II408" s="473"/>
      <c r="IJ408" s="473"/>
      <c r="IK408" s="473" t="s">
        <v>91</v>
      </c>
      <c r="IL408" s="473"/>
      <c r="IM408" s="474"/>
      <c r="IN408" s="475"/>
      <c r="IO408" s="475"/>
      <c r="IP408" s="475"/>
      <c r="IQ408" s="475"/>
      <c r="IR408" s="475"/>
      <c r="IS408" s="475"/>
      <c r="IT408" s="137" t="s">
        <v>92</v>
      </c>
      <c r="IU408" s="476"/>
      <c r="IV408" s="472"/>
      <c r="IW408" s="473" t="s">
        <v>89</v>
      </c>
      <c r="IX408" s="473" t="str">
        <f>IX307</f>
        <v>: Provinsi Sulawesi Tenggara</v>
      </c>
      <c r="IY408" s="473"/>
      <c r="IZ408" s="473"/>
      <c r="JA408" s="473"/>
      <c r="JB408" s="473" t="s">
        <v>91</v>
      </c>
      <c r="JC408" s="473"/>
      <c r="JD408" s="474"/>
      <c r="JE408" s="475"/>
      <c r="JF408" s="475"/>
      <c r="JG408" s="475"/>
      <c r="JH408" s="475"/>
      <c r="JI408" s="475"/>
      <c r="JJ408" s="475"/>
      <c r="JK408" s="137" t="s">
        <v>92</v>
      </c>
      <c r="JL408" s="477"/>
      <c r="JM408" s="472"/>
      <c r="JN408" s="473" t="s">
        <v>89</v>
      </c>
      <c r="JO408" s="473" t="str">
        <f>JO307</f>
        <v>: Provinsi Sulawesi Tenggara</v>
      </c>
      <c r="JP408" s="473"/>
      <c r="JQ408" s="473"/>
      <c r="JR408" s="473"/>
      <c r="JS408" s="473" t="s">
        <v>91</v>
      </c>
      <c r="JT408" s="473"/>
      <c r="JU408" s="474"/>
      <c r="JV408" s="475"/>
      <c r="JW408" s="475"/>
      <c r="JX408" s="475"/>
      <c r="JY408" s="475"/>
      <c r="JZ408" s="475"/>
      <c r="KA408" s="475"/>
      <c r="KB408" s="137" t="s">
        <v>92</v>
      </c>
      <c r="KC408" s="477"/>
      <c r="KD408" s="472"/>
      <c r="KE408" s="473" t="s">
        <v>89</v>
      </c>
      <c r="KF408" s="473" t="str">
        <f>KF307</f>
        <v>: Provinsi Sulawesi Tenggara</v>
      </c>
      <c r="KG408" s="473"/>
      <c r="KH408" s="473"/>
      <c r="KI408" s="473"/>
      <c r="KJ408" s="473" t="s">
        <v>91</v>
      </c>
      <c r="KK408" s="473"/>
      <c r="KL408" s="474"/>
      <c r="KM408" s="475"/>
      <c r="KN408" s="475"/>
      <c r="KO408" s="475"/>
      <c r="KP408" s="475"/>
      <c r="KQ408" s="475"/>
      <c r="KR408" s="475"/>
      <c r="KS408" s="137" t="s">
        <v>92</v>
      </c>
      <c r="KT408" s="477"/>
      <c r="KU408" s="475"/>
    </row>
    <row r="409" ht="15.0" customHeight="1">
      <c r="A409" s="478"/>
      <c r="B409" s="479" t="s">
        <v>93</v>
      </c>
      <c r="C409" s="479" t="s">
        <v>94</v>
      </c>
      <c r="D409" s="479"/>
      <c r="E409" s="479"/>
      <c r="F409" s="479"/>
      <c r="G409" s="479" t="s">
        <v>95</v>
      </c>
      <c r="H409" s="479"/>
      <c r="I409" s="480"/>
      <c r="J409" s="475"/>
      <c r="K409" s="475"/>
      <c r="L409" s="475"/>
      <c r="M409" s="475"/>
      <c r="N409" s="475"/>
      <c r="O409" s="475"/>
      <c r="P409" s="40"/>
      <c r="Q409" s="476"/>
      <c r="R409" s="478"/>
      <c r="S409" s="479" t="s">
        <v>93</v>
      </c>
      <c r="T409" s="479" t="s">
        <v>94</v>
      </c>
      <c r="U409" s="479"/>
      <c r="V409" s="479"/>
      <c r="W409" s="479"/>
      <c r="X409" s="479" t="s">
        <v>95</v>
      </c>
      <c r="Y409" s="479"/>
      <c r="Z409" s="480"/>
      <c r="AA409" s="475"/>
      <c r="AB409" s="475"/>
      <c r="AC409" s="475"/>
      <c r="AD409" s="475"/>
      <c r="AE409" s="475"/>
      <c r="AF409" s="475"/>
      <c r="AG409" s="40"/>
      <c r="AH409" s="476"/>
      <c r="AI409" s="478"/>
      <c r="AJ409" s="479" t="s">
        <v>93</v>
      </c>
      <c r="AK409" s="479" t="s">
        <v>94</v>
      </c>
      <c r="AL409" s="479"/>
      <c r="AM409" s="479"/>
      <c r="AN409" s="479"/>
      <c r="AO409" s="479" t="s">
        <v>95</v>
      </c>
      <c r="AP409" s="479"/>
      <c r="AQ409" s="480"/>
      <c r="AR409" s="475"/>
      <c r="AS409" s="475"/>
      <c r="AT409" s="475"/>
      <c r="AU409" s="475"/>
      <c r="AV409" s="475"/>
      <c r="AW409" s="475"/>
      <c r="AX409" s="40"/>
      <c r="AY409" s="476"/>
      <c r="AZ409" s="478"/>
      <c r="BA409" s="479" t="s">
        <v>93</v>
      </c>
      <c r="BB409" s="479" t="s">
        <v>94</v>
      </c>
      <c r="BC409" s="479"/>
      <c r="BD409" s="479"/>
      <c r="BE409" s="479"/>
      <c r="BF409" s="479" t="s">
        <v>95</v>
      </c>
      <c r="BG409" s="479"/>
      <c r="BH409" s="480"/>
      <c r="BI409" s="475"/>
      <c r="BJ409" s="475"/>
      <c r="BK409" s="475"/>
      <c r="BL409" s="475"/>
      <c r="BM409" s="475"/>
      <c r="BN409" s="475"/>
      <c r="BO409" s="40"/>
      <c r="BP409" s="476"/>
      <c r="BQ409" s="478"/>
      <c r="BR409" s="479" t="s">
        <v>93</v>
      </c>
      <c r="BS409" s="479" t="s">
        <v>94</v>
      </c>
      <c r="BT409" s="479"/>
      <c r="BU409" s="479"/>
      <c r="BV409" s="479"/>
      <c r="BW409" s="479" t="s">
        <v>95</v>
      </c>
      <c r="BX409" s="479"/>
      <c r="BY409" s="480"/>
      <c r="BZ409" s="475"/>
      <c r="CA409" s="475"/>
      <c r="CB409" s="475"/>
      <c r="CC409" s="475"/>
      <c r="CD409" s="475"/>
      <c r="CE409" s="475"/>
      <c r="CF409" s="40"/>
      <c r="CG409" s="476"/>
      <c r="CH409" s="478"/>
      <c r="CI409" s="479" t="s">
        <v>93</v>
      </c>
      <c r="CJ409" s="479" t="s">
        <v>94</v>
      </c>
      <c r="CK409" s="479"/>
      <c r="CL409" s="479"/>
      <c r="CM409" s="479"/>
      <c r="CN409" s="479" t="s">
        <v>95</v>
      </c>
      <c r="CO409" s="479"/>
      <c r="CP409" s="480"/>
      <c r="CQ409" s="475"/>
      <c r="CR409" s="475"/>
      <c r="CS409" s="475"/>
      <c r="CT409" s="475"/>
      <c r="CU409" s="475"/>
      <c r="CV409" s="475"/>
      <c r="CW409" s="40"/>
      <c r="CX409" s="476"/>
      <c r="CY409" s="478"/>
      <c r="CZ409" s="479" t="s">
        <v>93</v>
      </c>
      <c r="DA409" s="479" t="s">
        <v>94</v>
      </c>
      <c r="DB409" s="479"/>
      <c r="DC409" s="479"/>
      <c r="DD409" s="479"/>
      <c r="DE409" s="479" t="s">
        <v>95</v>
      </c>
      <c r="DF409" s="479"/>
      <c r="DG409" s="480"/>
      <c r="DH409" s="475"/>
      <c r="DI409" s="475"/>
      <c r="DJ409" s="475"/>
      <c r="DK409" s="475"/>
      <c r="DL409" s="475"/>
      <c r="DM409" s="475"/>
      <c r="DN409" s="40"/>
      <c r="DO409" s="476"/>
      <c r="DP409" s="478"/>
      <c r="DQ409" s="479" t="s">
        <v>93</v>
      </c>
      <c r="DR409" s="479" t="s">
        <v>94</v>
      </c>
      <c r="DS409" s="479"/>
      <c r="DT409" s="479"/>
      <c r="DU409" s="479"/>
      <c r="DV409" s="479" t="s">
        <v>95</v>
      </c>
      <c r="DW409" s="479"/>
      <c r="DX409" s="480"/>
      <c r="DY409" s="475"/>
      <c r="DZ409" s="475"/>
      <c r="EA409" s="475"/>
      <c r="EB409" s="475"/>
      <c r="EC409" s="475"/>
      <c r="ED409" s="475"/>
      <c r="EE409" s="40"/>
      <c r="EF409" s="476"/>
      <c r="EG409" s="478"/>
      <c r="EH409" s="479" t="s">
        <v>93</v>
      </c>
      <c r="EI409" s="479" t="s">
        <v>94</v>
      </c>
      <c r="EJ409" s="479"/>
      <c r="EK409" s="479"/>
      <c r="EL409" s="479"/>
      <c r="EM409" s="479" t="s">
        <v>95</v>
      </c>
      <c r="EN409" s="479"/>
      <c r="EO409" s="480"/>
      <c r="EP409" s="475"/>
      <c r="EQ409" s="475"/>
      <c r="ER409" s="475"/>
      <c r="ES409" s="475"/>
      <c r="ET409" s="475"/>
      <c r="EU409" s="475"/>
      <c r="EV409" s="40"/>
      <c r="EW409" s="476"/>
      <c r="EX409" s="478"/>
      <c r="EY409" s="479" t="s">
        <v>93</v>
      </c>
      <c r="EZ409" s="479" t="s">
        <v>94</v>
      </c>
      <c r="FA409" s="479"/>
      <c r="FB409" s="479"/>
      <c r="FC409" s="479"/>
      <c r="FD409" s="479" t="s">
        <v>95</v>
      </c>
      <c r="FE409" s="479"/>
      <c r="FF409" s="480"/>
      <c r="FG409" s="475"/>
      <c r="FH409" s="475"/>
      <c r="FI409" s="475"/>
      <c r="FJ409" s="475"/>
      <c r="FK409" s="475"/>
      <c r="FL409" s="475"/>
      <c r="FM409" s="40"/>
      <c r="FN409" s="476"/>
      <c r="FO409" s="478"/>
      <c r="FP409" s="479" t="s">
        <v>93</v>
      </c>
      <c r="FQ409" s="479" t="s">
        <v>94</v>
      </c>
      <c r="FR409" s="479"/>
      <c r="FS409" s="479"/>
      <c r="FT409" s="479"/>
      <c r="FU409" s="479" t="s">
        <v>95</v>
      </c>
      <c r="FV409" s="479"/>
      <c r="FW409" s="480"/>
      <c r="FX409" s="475"/>
      <c r="FY409" s="475"/>
      <c r="FZ409" s="475"/>
      <c r="GA409" s="475"/>
      <c r="GB409" s="475"/>
      <c r="GC409" s="475"/>
      <c r="GD409" s="40"/>
      <c r="GE409" s="476"/>
      <c r="GF409" s="478"/>
      <c r="GG409" s="479" t="s">
        <v>93</v>
      </c>
      <c r="GH409" s="479" t="s">
        <v>94</v>
      </c>
      <c r="GI409" s="479"/>
      <c r="GJ409" s="479"/>
      <c r="GK409" s="479"/>
      <c r="GL409" s="479" t="s">
        <v>95</v>
      </c>
      <c r="GM409" s="479"/>
      <c r="GN409" s="480"/>
      <c r="GO409" s="475"/>
      <c r="GP409" s="475"/>
      <c r="GQ409" s="475"/>
      <c r="GR409" s="475"/>
      <c r="GS409" s="475"/>
      <c r="GT409" s="475"/>
      <c r="GU409" s="40"/>
      <c r="GV409" s="476"/>
      <c r="GW409" s="478"/>
      <c r="GX409" s="479" t="s">
        <v>93</v>
      </c>
      <c r="GY409" s="479" t="s">
        <v>94</v>
      </c>
      <c r="GZ409" s="479"/>
      <c r="HA409" s="479"/>
      <c r="HB409" s="479"/>
      <c r="HC409" s="479" t="s">
        <v>95</v>
      </c>
      <c r="HD409" s="479"/>
      <c r="HE409" s="480"/>
      <c r="HF409" s="475"/>
      <c r="HG409" s="475"/>
      <c r="HH409" s="475"/>
      <c r="HI409" s="475"/>
      <c r="HJ409" s="475"/>
      <c r="HK409" s="475"/>
      <c r="HL409" s="40"/>
      <c r="HM409" s="476"/>
      <c r="HN409" s="478"/>
      <c r="HO409" s="479" t="s">
        <v>93</v>
      </c>
      <c r="HP409" s="479" t="s">
        <v>94</v>
      </c>
      <c r="HQ409" s="479"/>
      <c r="HR409" s="479"/>
      <c r="HS409" s="479"/>
      <c r="HT409" s="479" t="s">
        <v>95</v>
      </c>
      <c r="HU409" s="479"/>
      <c r="HV409" s="480"/>
      <c r="HW409" s="475"/>
      <c r="HX409" s="475"/>
      <c r="HY409" s="475"/>
      <c r="HZ409" s="475"/>
      <c r="IA409" s="475"/>
      <c r="IB409" s="475"/>
      <c r="IC409" s="40"/>
      <c r="ID409" s="476"/>
      <c r="IE409" s="478"/>
      <c r="IF409" s="479" t="s">
        <v>93</v>
      </c>
      <c r="IG409" s="479" t="s">
        <v>94</v>
      </c>
      <c r="IH409" s="479"/>
      <c r="II409" s="479"/>
      <c r="IJ409" s="479"/>
      <c r="IK409" s="479" t="s">
        <v>95</v>
      </c>
      <c r="IL409" s="479"/>
      <c r="IM409" s="480"/>
      <c r="IN409" s="475"/>
      <c r="IO409" s="475"/>
      <c r="IP409" s="475"/>
      <c r="IQ409" s="475"/>
      <c r="IR409" s="475"/>
      <c r="IS409" s="475"/>
      <c r="IT409" s="40"/>
      <c r="IU409" s="476"/>
      <c r="IV409" s="478"/>
      <c r="IW409" s="479" t="s">
        <v>93</v>
      </c>
      <c r="IX409" s="479" t="s">
        <v>94</v>
      </c>
      <c r="IY409" s="479"/>
      <c r="IZ409" s="479"/>
      <c r="JA409" s="479"/>
      <c r="JB409" s="479" t="s">
        <v>95</v>
      </c>
      <c r="JC409" s="479"/>
      <c r="JD409" s="480"/>
      <c r="JE409" s="475"/>
      <c r="JF409" s="475"/>
      <c r="JG409" s="475"/>
      <c r="JH409" s="475"/>
      <c r="JI409" s="475"/>
      <c r="JJ409" s="475"/>
      <c r="JK409" s="40"/>
      <c r="JL409" s="477"/>
      <c r="JM409" s="478"/>
      <c r="JN409" s="479" t="s">
        <v>93</v>
      </c>
      <c r="JO409" s="479" t="s">
        <v>94</v>
      </c>
      <c r="JP409" s="479"/>
      <c r="JQ409" s="479"/>
      <c r="JR409" s="479"/>
      <c r="JS409" s="479" t="s">
        <v>95</v>
      </c>
      <c r="JT409" s="479"/>
      <c r="JU409" s="480"/>
      <c r="JV409" s="475"/>
      <c r="JW409" s="475"/>
      <c r="JX409" s="475"/>
      <c r="JY409" s="475"/>
      <c r="JZ409" s="475"/>
      <c r="KA409" s="475"/>
      <c r="KB409" s="40"/>
      <c r="KC409" s="477"/>
      <c r="KD409" s="478"/>
      <c r="KE409" s="479" t="s">
        <v>93</v>
      </c>
      <c r="KF409" s="479" t="s">
        <v>94</v>
      </c>
      <c r="KG409" s="479"/>
      <c r="KH409" s="479"/>
      <c r="KI409" s="479"/>
      <c r="KJ409" s="479" t="s">
        <v>95</v>
      </c>
      <c r="KK409" s="479"/>
      <c r="KL409" s="480"/>
      <c r="KM409" s="475"/>
      <c r="KN409" s="475"/>
      <c r="KO409" s="475"/>
      <c r="KP409" s="475"/>
      <c r="KQ409" s="475"/>
      <c r="KR409" s="475"/>
      <c r="KS409" s="40"/>
      <c r="KT409" s="477"/>
      <c r="KU409" s="475"/>
    </row>
    <row r="410" ht="15.0" customHeight="1">
      <c r="A410" s="478"/>
      <c r="B410" s="479" t="s">
        <v>96</v>
      </c>
      <c r="C410" s="479" t="s">
        <v>97</v>
      </c>
      <c r="D410" s="479"/>
      <c r="E410" s="479"/>
      <c r="F410" s="479"/>
      <c r="G410" s="481" t="s">
        <v>98</v>
      </c>
      <c r="H410" s="479"/>
      <c r="I410" s="480"/>
      <c r="J410" s="475"/>
      <c r="K410" s="475"/>
      <c r="L410" s="475"/>
      <c r="M410" s="475"/>
      <c r="N410" s="475"/>
      <c r="O410" s="475"/>
      <c r="P410" s="144" t="str">
        <f>"IV/"&amp;P$6</f>
        <v>IV/2010</v>
      </c>
      <c r="Q410" s="476"/>
      <c r="R410" s="478"/>
      <c r="S410" s="479" t="s">
        <v>96</v>
      </c>
      <c r="T410" s="479" t="s">
        <v>97</v>
      </c>
      <c r="U410" s="479"/>
      <c r="V410" s="479"/>
      <c r="W410" s="479"/>
      <c r="X410" s="481" t="s">
        <v>98</v>
      </c>
      <c r="Y410" s="479"/>
      <c r="Z410" s="480"/>
      <c r="AA410" s="475"/>
      <c r="AB410" s="475"/>
      <c r="AC410" s="475"/>
      <c r="AD410" s="475"/>
      <c r="AE410" s="475"/>
      <c r="AF410" s="475"/>
      <c r="AG410" s="144" t="str">
        <f>"IV/"&amp;AG$6</f>
        <v>IV/2011</v>
      </c>
      <c r="AH410" s="476"/>
      <c r="AI410" s="478"/>
      <c r="AJ410" s="479" t="s">
        <v>96</v>
      </c>
      <c r="AK410" s="479" t="s">
        <v>97</v>
      </c>
      <c r="AL410" s="479"/>
      <c r="AM410" s="479"/>
      <c r="AN410" s="479"/>
      <c r="AO410" s="481" t="s">
        <v>98</v>
      </c>
      <c r="AP410" s="479"/>
      <c r="AQ410" s="480"/>
      <c r="AR410" s="475"/>
      <c r="AS410" s="475"/>
      <c r="AT410" s="475"/>
      <c r="AU410" s="475"/>
      <c r="AV410" s="475"/>
      <c r="AW410" s="475"/>
      <c r="AX410" s="144" t="str">
        <f>"IV/"&amp;AX$6</f>
        <v>IV/2012</v>
      </c>
      <c r="AY410" s="476"/>
      <c r="AZ410" s="478"/>
      <c r="BA410" s="479" t="s">
        <v>96</v>
      </c>
      <c r="BB410" s="479" t="s">
        <v>97</v>
      </c>
      <c r="BC410" s="479"/>
      <c r="BD410" s="479"/>
      <c r="BE410" s="479"/>
      <c r="BF410" s="481" t="s">
        <v>98</v>
      </c>
      <c r="BG410" s="479"/>
      <c r="BH410" s="480"/>
      <c r="BI410" s="475"/>
      <c r="BJ410" s="475"/>
      <c r="BK410" s="475"/>
      <c r="BL410" s="475"/>
      <c r="BM410" s="475"/>
      <c r="BN410" s="475"/>
      <c r="BO410" s="144" t="str">
        <f>"IV/"&amp;BO$6</f>
        <v>IV/2013</v>
      </c>
      <c r="BP410" s="476"/>
      <c r="BQ410" s="478"/>
      <c r="BR410" s="479" t="s">
        <v>96</v>
      </c>
      <c r="BS410" s="479" t="s">
        <v>97</v>
      </c>
      <c r="BT410" s="479"/>
      <c r="BU410" s="479"/>
      <c r="BV410" s="479"/>
      <c r="BW410" s="481" t="s">
        <v>98</v>
      </c>
      <c r="BX410" s="479"/>
      <c r="BY410" s="480"/>
      <c r="BZ410" s="475"/>
      <c r="CA410" s="475"/>
      <c r="CB410" s="475"/>
      <c r="CC410" s="475"/>
      <c r="CD410" s="475"/>
      <c r="CE410" s="475"/>
      <c r="CF410" s="144" t="str">
        <f>"IV/"&amp;CF$6</f>
        <v>IV/2014</v>
      </c>
      <c r="CG410" s="476"/>
      <c r="CH410" s="478"/>
      <c r="CI410" s="479" t="s">
        <v>96</v>
      </c>
      <c r="CJ410" s="479" t="s">
        <v>97</v>
      </c>
      <c r="CK410" s="479"/>
      <c r="CL410" s="479"/>
      <c r="CM410" s="479"/>
      <c r="CN410" s="481" t="s">
        <v>98</v>
      </c>
      <c r="CO410" s="479"/>
      <c r="CP410" s="480"/>
      <c r="CQ410" s="475"/>
      <c r="CR410" s="475"/>
      <c r="CS410" s="475"/>
      <c r="CT410" s="475"/>
      <c r="CU410" s="475"/>
      <c r="CV410" s="475"/>
      <c r="CW410" s="144" t="str">
        <f>"IV/"&amp;CW$6</f>
        <v>IV/2015</v>
      </c>
      <c r="CX410" s="476"/>
      <c r="CY410" s="478"/>
      <c r="CZ410" s="479" t="s">
        <v>96</v>
      </c>
      <c r="DA410" s="479" t="s">
        <v>97</v>
      </c>
      <c r="DB410" s="479"/>
      <c r="DC410" s="479"/>
      <c r="DD410" s="479"/>
      <c r="DE410" s="481" t="s">
        <v>98</v>
      </c>
      <c r="DF410" s="479"/>
      <c r="DG410" s="480"/>
      <c r="DH410" s="475"/>
      <c r="DI410" s="475"/>
      <c r="DJ410" s="475"/>
      <c r="DK410" s="475"/>
      <c r="DL410" s="475"/>
      <c r="DM410" s="475"/>
      <c r="DN410" s="144" t="str">
        <f>"IV/"&amp;DN$6</f>
        <v>IV/2016</v>
      </c>
      <c r="DO410" s="476"/>
      <c r="DP410" s="478"/>
      <c r="DQ410" s="479" t="s">
        <v>96</v>
      </c>
      <c r="DR410" s="479" t="s">
        <v>97</v>
      </c>
      <c r="DS410" s="479"/>
      <c r="DT410" s="479"/>
      <c r="DU410" s="479"/>
      <c r="DV410" s="481" t="s">
        <v>98</v>
      </c>
      <c r="DW410" s="479"/>
      <c r="DX410" s="480"/>
      <c r="DY410" s="475"/>
      <c r="DZ410" s="475"/>
      <c r="EA410" s="475"/>
      <c r="EB410" s="475"/>
      <c r="EC410" s="475"/>
      <c r="ED410" s="475"/>
      <c r="EE410" s="144" t="str">
        <f>"IV/"&amp;EE$6</f>
        <v>IV/2017</v>
      </c>
      <c r="EF410" s="476"/>
      <c r="EG410" s="478"/>
      <c r="EH410" s="479" t="s">
        <v>96</v>
      </c>
      <c r="EI410" s="479" t="s">
        <v>97</v>
      </c>
      <c r="EJ410" s="479"/>
      <c r="EK410" s="479"/>
      <c r="EL410" s="479"/>
      <c r="EM410" s="481" t="s">
        <v>98</v>
      </c>
      <c r="EN410" s="479"/>
      <c r="EO410" s="480"/>
      <c r="EP410" s="475"/>
      <c r="EQ410" s="475"/>
      <c r="ER410" s="475"/>
      <c r="ES410" s="475"/>
      <c r="ET410" s="475"/>
      <c r="EU410" s="475"/>
      <c r="EV410" s="144" t="str">
        <f>"IV/"&amp;EV$6</f>
        <v>IV/2018</v>
      </c>
      <c r="EW410" s="476"/>
      <c r="EX410" s="478"/>
      <c r="EY410" s="479" t="s">
        <v>96</v>
      </c>
      <c r="EZ410" s="479" t="s">
        <v>97</v>
      </c>
      <c r="FA410" s="479"/>
      <c r="FB410" s="479"/>
      <c r="FC410" s="479"/>
      <c r="FD410" s="481" t="s">
        <v>98</v>
      </c>
      <c r="FE410" s="479"/>
      <c r="FF410" s="480"/>
      <c r="FG410" s="475"/>
      <c r="FH410" s="475"/>
      <c r="FI410" s="475"/>
      <c r="FJ410" s="475"/>
      <c r="FK410" s="475"/>
      <c r="FL410" s="475"/>
      <c r="FM410" s="144" t="str">
        <f>"IV/"&amp;FM$6</f>
        <v>IV/2019</v>
      </c>
      <c r="FN410" s="476"/>
      <c r="FO410" s="478"/>
      <c r="FP410" s="479" t="s">
        <v>96</v>
      </c>
      <c r="FQ410" s="479" t="s">
        <v>97</v>
      </c>
      <c r="FR410" s="479"/>
      <c r="FS410" s="479"/>
      <c r="FT410" s="479"/>
      <c r="FU410" s="481" t="s">
        <v>98</v>
      </c>
      <c r="FV410" s="479"/>
      <c r="FW410" s="480"/>
      <c r="FX410" s="475"/>
      <c r="FY410" s="475"/>
      <c r="FZ410" s="475"/>
      <c r="GA410" s="475"/>
      <c r="GB410" s="475"/>
      <c r="GC410" s="475"/>
      <c r="GD410" s="144" t="str">
        <f>"IV/"&amp;GD$6</f>
        <v>IV/2020</v>
      </c>
      <c r="GE410" s="476"/>
      <c r="GF410" s="478"/>
      <c r="GG410" s="479" t="s">
        <v>96</v>
      </c>
      <c r="GH410" s="479" t="s">
        <v>97</v>
      </c>
      <c r="GI410" s="479"/>
      <c r="GJ410" s="479"/>
      <c r="GK410" s="479"/>
      <c r="GL410" s="481" t="s">
        <v>98</v>
      </c>
      <c r="GM410" s="479"/>
      <c r="GN410" s="480"/>
      <c r="GO410" s="475"/>
      <c r="GP410" s="475"/>
      <c r="GQ410" s="475"/>
      <c r="GR410" s="475"/>
      <c r="GS410" s="475"/>
      <c r="GT410" s="475"/>
      <c r="GU410" s="144" t="str">
        <f>"IV/"&amp;GU$6</f>
        <v>IV/2021</v>
      </c>
      <c r="GV410" s="476"/>
      <c r="GW410" s="478"/>
      <c r="GX410" s="479" t="s">
        <v>96</v>
      </c>
      <c r="GY410" s="479" t="s">
        <v>97</v>
      </c>
      <c r="GZ410" s="479"/>
      <c r="HA410" s="479"/>
      <c r="HB410" s="479"/>
      <c r="HC410" s="481" t="s">
        <v>98</v>
      </c>
      <c r="HD410" s="479"/>
      <c r="HE410" s="480"/>
      <c r="HF410" s="475"/>
      <c r="HG410" s="475"/>
      <c r="HH410" s="475"/>
      <c r="HI410" s="475"/>
      <c r="HJ410" s="475"/>
      <c r="HK410" s="475"/>
      <c r="HL410" s="144" t="str">
        <f>"IV/"&amp;HL$6</f>
        <v>IV/2022</v>
      </c>
      <c r="HM410" s="476"/>
      <c r="HN410" s="478"/>
      <c r="HO410" s="479" t="s">
        <v>96</v>
      </c>
      <c r="HP410" s="479" t="s">
        <v>97</v>
      </c>
      <c r="HQ410" s="479"/>
      <c r="HR410" s="479"/>
      <c r="HS410" s="479"/>
      <c r="HT410" s="481" t="s">
        <v>98</v>
      </c>
      <c r="HU410" s="479"/>
      <c r="HV410" s="480"/>
      <c r="HW410" s="475"/>
      <c r="HX410" s="475"/>
      <c r="HY410" s="475"/>
      <c r="HZ410" s="475"/>
      <c r="IA410" s="475"/>
      <c r="IB410" s="475"/>
      <c r="IC410" s="144" t="str">
        <f>"IV/"&amp;IC$6</f>
        <v>IV/2023</v>
      </c>
      <c r="ID410" s="476"/>
      <c r="IE410" s="478"/>
      <c r="IF410" s="479" t="s">
        <v>96</v>
      </c>
      <c r="IG410" s="479" t="s">
        <v>97</v>
      </c>
      <c r="IH410" s="479"/>
      <c r="II410" s="479"/>
      <c r="IJ410" s="479"/>
      <c r="IK410" s="481" t="s">
        <v>98</v>
      </c>
      <c r="IL410" s="479"/>
      <c r="IM410" s="480"/>
      <c r="IN410" s="475"/>
      <c r="IO410" s="475"/>
      <c r="IP410" s="475"/>
      <c r="IQ410" s="475"/>
      <c r="IR410" s="475"/>
      <c r="IS410" s="475"/>
      <c r="IT410" s="144" t="str">
        <f>"IV/"&amp;IT$6</f>
        <v>IV/2024</v>
      </c>
      <c r="IU410" s="476"/>
      <c r="IV410" s="478"/>
      <c r="IW410" s="479" t="s">
        <v>96</v>
      </c>
      <c r="IX410" s="479" t="s">
        <v>97</v>
      </c>
      <c r="IY410" s="479"/>
      <c r="IZ410" s="479"/>
      <c r="JA410" s="479"/>
      <c r="JB410" s="481" t="s">
        <v>98</v>
      </c>
      <c r="JC410" s="479"/>
      <c r="JD410" s="480"/>
      <c r="JE410" s="475"/>
      <c r="JF410" s="475"/>
      <c r="JG410" s="475"/>
      <c r="JH410" s="475"/>
      <c r="JI410" s="475"/>
      <c r="JJ410" s="475"/>
      <c r="JK410" s="144" t="str">
        <f>"IV/"&amp;JK$6</f>
        <v>IV/2025</v>
      </c>
      <c r="JL410" s="477"/>
      <c r="JM410" s="478"/>
      <c r="JN410" s="479" t="s">
        <v>96</v>
      </c>
      <c r="JO410" s="479" t="s">
        <v>97</v>
      </c>
      <c r="JP410" s="479"/>
      <c r="JQ410" s="479"/>
      <c r="JR410" s="479"/>
      <c r="JS410" s="481" t="s">
        <v>98</v>
      </c>
      <c r="JT410" s="479"/>
      <c r="JU410" s="480"/>
      <c r="JV410" s="475"/>
      <c r="JW410" s="475"/>
      <c r="JX410" s="475"/>
      <c r="JY410" s="475"/>
      <c r="JZ410" s="475"/>
      <c r="KA410" s="475"/>
      <c r="KB410" s="144" t="str">
        <f>"IV/"&amp;KB$6</f>
        <v>IV/2026</v>
      </c>
      <c r="KC410" s="477"/>
      <c r="KD410" s="478"/>
      <c r="KE410" s="479" t="s">
        <v>96</v>
      </c>
      <c r="KF410" s="479" t="s">
        <v>97</v>
      </c>
      <c r="KG410" s="479"/>
      <c r="KH410" s="479"/>
      <c r="KI410" s="479"/>
      <c r="KJ410" s="481" t="s">
        <v>98</v>
      </c>
      <c r="KK410" s="479"/>
      <c r="KL410" s="480"/>
      <c r="KM410" s="475"/>
      <c r="KN410" s="475"/>
      <c r="KO410" s="475"/>
      <c r="KP410" s="475"/>
      <c r="KQ410" s="475"/>
      <c r="KR410" s="475"/>
      <c r="KS410" s="144" t="str">
        <f>"IV/"&amp;KS$6</f>
        <v>IV/2027</v>
      </c>
      <c r="KT410" s="477"/>
      <c r="KU410" s="475"/>
    </row>
    <row r="411" ht="15.0" customHeight="1">
      <c r="A411" s="478"/>
      <c r="B411" s="479" t="s">
        <v>99</v>
      </c>
      <c r="C411" s="479" t="s">
        <v>97</v>
      </c>
      <c r="D411" s="479"/>
      <c r="E411" s="479"/>
      <c r="F411" s="479"/>
      <c r="G411" s="482" t="s">
        <v>166</v>
      </c>
      <c r="H411" s="479"/>
      <c r="I411" s="480"/>
      <c r="J411" s="475"/>
      <c r="K411" s="475"/>
      <c r="L411" s="475"/>
      <c r="M411" s="475"/>
      <c r="N411" s="475"/>
      <c r="O411" s="475"/>
      <c r="P411" s="40"/>
      <c r="Q411" s="476"/>
      <c r="R411" s="478"/>
      <c r="S411" s="479" t="s">
        <v>99</v>
      </c>
      <c r="T411" s="479" t="s">
        <v>97</v>
      </c>
      <c r="U411" s="479"/>
      <c r="V411" s="479"/>
      <c r="W411" s="479"/>
      <c r="X411" s="482" t="s">
        <v>166</v>
      </c>
      <c r="Y411" s="479"/>
      <c r="Z411" s="480"/>
      <c r="AA411" s="475"/>
      <c r="AB411" s="475"/>
      <c r="AC411" s="475"/>
      <c r="AD411" s="475"/>
      <c r="AE411" s="475"/>
      <c r="AF411" s="475"/>
      <c r="AG411" s="40"/>
      <c r="AH411" s="476"/>
      <c r="AI411" s="478"/>
      <c r="AJ411" s="479" t="s">
        <v>99</v>
      </c>
      <c r="AK411" s="479" t="s">
        <v>97</v>
      </c>
      <c r="AL411" s="479"/>
      <c r="AM411" s="479"/>
      <c r="AN411" s="479"/>
      <c r="AO411" s="482" t="s">
        <v>166</v>
      </c>
      <c r="AP411" s="479"/>
      <c r="AQ411" s="480"/>
      <c r="AR411" s="475"/>
      <c r="AS411" s="475"/>
      <c r="AT411" s="475"/>
      <c r="AU411" s="475"/>
      <c r="AV411" s="475"/>
      <c r="AW411" s="475"/>
      <c r="AX411" s="40"/>
      <c r="AY411" s="476"/>
      <c r="AZ411" s="478"/>
      <c r="BA411" s="479" t="s">
        <v>99</v>
      </c>
      <c r="BB411" s="479" t="s">
        <v>97</v>
      </c>
      <c r="BC411" s="479"/>
      <c r="BD411" s="479"/>
      <c r="BE411" s="479"/>
      <c r="BF411" s="482" t="s">
        <v>166</v>
      </c>
      <c r="BG411" s="479"/>
      <c r="BH411" s="480"/>
      <c r="BI411" s="475"/>
      <c r="BJ411" s="475"/>
      <c r="BK411" s="475"/>
      <c r="BL411" s="475"/>
      <c r="BM411" s="475"/>
      <c r="BN411" s="475"/>
      <c r="BO411" s="40"/>
      <c r="BP411" s="476"/>
      <c r="BQ411" s="478"/>
      <c r="BR411" s="479" t="s">
        <v>99</v>
      </c>
      <c r="BS411" s="479" t="s">
        <v>97</v>
      </c>
      <c r="BT411" s="479"/>
      <c r="BU411" s="479"/>
      <c r="BV411" s="479"/>
      <c r="BW411" s="482" t="s">
        <v>166</v>
      </c>
      <c r="BX411" s="479"/>
      <c r="BY411" s="480"/>
      <c r="BZ411" s="475"/>
      <c r="CA411" s="475"/>
      <c r="CB411" s="475"/>
      <c r="CC411" s="475"/>
      <c r="CD411" s="475"/>
      <c r="CE411" s="475"/>
      <c r="CF411" s="40"/>
      <c r="CG411" s="476"/>
      <c r="CH411" s="478"/>
      <c r="CI411" s="479" t="s">
        <v>99</v>
      </c>
      <c r="CJ411" s="479" t="s">
        <v>97</v>
      </c>
      <c r="CK411" s="479"/>
      <c r="CL411" s="479"/>
      <c r="CM411" s="479"/>
      <c r="CN411" s="482" t="s">
        <v>166</v>
      </c>
      <c r="CO411" s="479"/>
      <c r="CP411" s="480"/>
      <c r="CQ411" s="475"/>
      <c r="CR411" s="475"/>
      <c r="CS411" s="475"/>
      <c r="CT411" s="475"/>
      <c r="CU411" s="475"/>
      <c r="CV411" s="475"/>
      <c r="CW411" s="40"/>
      <c r="CX411" s="476"/>
      <c r="CY411" s="478"/>
      <c r="CZ411" s="479" t="s">
        <v>99</v>
      </c>
      <c r="DA411" s="479" t="s">
        <v>97</v>
      </c>
      <c r="DB411" s="479"/>
      <c r="DC411" s="479"/>
      <c r="DD411" s="479"/>
      <c r="DE411" s="482" t="s">
        <v>166</v>
      </c>
      <c r="DF411" s="479"/>
      <c r="DG411" s="480"/>
      <c r="DH411" s="475"/>
      <c r="DI411" s="475"/>
      <c r="DJ411" s="475"/>
      <c r="DK411" s="475"/>
      <c r="DL411" s="475"/>
      <c r="DM411" s="475"/>
      <c r="DN411" s="40"/>
      <c r="DO411" s="476"/>
      <c r="DP411" s="478"/>
      <c r="DQ411" s="479" t="s">
        <v>99</v>
      </c>
      <c r="DR411" s="479" t="s">
        <v>97</v>
      </c>
      <c r="DS411" s="479"/>
      <c r="DT411" s="479"/>
      <c r="DU411" s="479"/>
      <c r="DV411" s="482" t="s">
        <v>166</v>
      </c>
      <c r="DW411" s="479"/>
      <c r="DX411" s="480"/>
      <c r="DY411" s="475"/>
      <c r="DZ411" s="475"/>
      <c r="EA411" s="475"/>
      <c r="EB411" s="475"/>
      <c r="EC411" s="475"/>
      <c r="ED411" s="475"/>
      <c r="EE411" s="40"/>
      <c r="EF411" s="476"/>
      <c r="EG411" s="478"/>
      <c r="EH411" s="479" t="s">
        <v>99</v>
      </c>
      <c r="EI411" s="479" t="s">
        <v>97</v>
      </c>
      <c r="EJ411" s="479"/>
      <c r="EK411" s="479"/>
      <c r="EL411" s="479"/>
      <c r="EM411" s="482" t="s">
        <v>166</v>
      </c>
      <c r="EN411" s="479"/>
      <c r="EO411" s="480"/>
      <c r="EP411" s="475"/>
      <c r="EQ411" s="475"/>
      <c r="ER411" s="475"/>
      <c r="ES411" s="475"/>
      <c r="ET411" s="475"/>
      <c r="EU411" s="475"/>
      <c r="EV411" s="40"/>
      <c r="EW411" s="476"/>
      <c r="EX411" s="478"/>
      <c r="EY411" s="479" t="s">
        <v>99</v>
      </c>
      <c r="EZ411" s="479" t="s">
        <v>97</v>
      </c>
      <c r="FA411" s="479"/>
      <c r="FB411" s="479"/>
      <c r="FC411" s="479"/>
      <c r="FD411" s="482" t="s">
        <v>166</v>
      </c>
      <c r="FE411" s="479"/>
      <c r="FF411" s="480"/>
      <c r="FG411" s="475"/>
      <c r="FH411" s="475"/>
      <c r="FI411" s="475"/>
      <c r="FJ411" s="475"/>
      <c r="FK411" s="475"/>
      <c r="FL411" s="475"/>
      <c r="FM411" s="40"/>
      <c r="FN411" s="476"/>
      <c r="FO411" s="478"/>
      <c r="FP411" s="479" t="s">
        <v>99</v>
      </c>
      <c r="FQ411" s="479" t="s">
        <v>97</v>
      </c>
      <c r="FR411" s="479"/>
      <c r="FS411" s="479"/>
      <c r="FT411" s="479"/>
      <c r="FU411" s="482" t="s">
        <v>166</v>
      </c>
      <c r="FV411" s="479"/>
      <c r="FW411" s="480"/>
      <c r="FX411" s="475"/>
      <c r="FY411" s="475"/>
      <c r="FZ411" s="475"/>
      <c r="GA411" s="475"/>
      <c r="GB411" s="475"/>
      <c r="GC411" s="475"/>
      <c r="GD411" s="40"/>
      <c r="GE411" s="476"/>
      <c r="GF411" s="478"/>
      <c r="GG411" s="479" t="s">
        <v>99</v>
      </c>
      <c r="GH411" s="479" t="s">
        <v>97</v>
      </c>
      <c r="GI411" s="479"/>
      <c r="GJ411" s="479"/>
      <c r="GK411" s="479"/>
      <c r="GL411" s="482" t="s">
        <v>166</v>
      </c>
      <c r="GM411" s="479"/>
      <c r="GN411" s="480"/>
      <c r="GO411" s="475"/>
      <c r="GP411" s="475"/>
      <c r="GQ411" s="475"/>
      <c r="GR411" s="475"/>
      <c r="GS411" s="475"/>
      <c r="GT411" s="475"/>
      <c r="GU411" s="40"/>
      <c r="GV411" s="476"/>
      <c r="GW411" s="478"/>
      <c r="GX411" s="479" t="s">
        <v>99</v>
      </c>
      <c r="GY411" s="479" t="s">
        <v>97</v>
      </c>
      <c r="GZ411" s="479"/>
      <c r="HA411" s="479"/>
      <c r="HB411" s="479"/>
      <c r="HC411" s="482" t="s">
        <v>166</v>
      </c>
      <c r="HD411" s="479"/>
      <c r="HE411" s="480"/>
      <c r="HF411" s="475"/>
      <c r="HG411" s="475"/>
      <c r="HH411" s="475"/>
      <c r="HI411" s="475"/>
      <c r="HJ411" s="475"/>
      <c r="HK411" s="475"/>
      <c r="HL411" s="40"/>
      <c r="HM411" s="476"/>
      <c r="HN411" s="478"/>
      <c r="HO411" s="479" t="s">
        <v>99</v>
      </c>
      <c r="HP411" s="479" t="s">
        <v>97</v>
      </c>
      <c r="HQ411" s="479"/>
      <c r="HR411" s="479"/>
      <c r="HS411" s="479"/>
      <c r="HT411" s="482" t="s">
        <v>166</v>
      </c>
      <c r="HU411" s="479"/>
      <c r="HV411" s="480"/>
      <c r="HW411" s="475"/>
      <c r="HX411" s="475"/>
      <c r="HY411" s="475"/>
      <c r="HZ411" s="475"/>
      <c r="IA411" s="475"/>
      <c r="IB411" s="475"/>
      <c r="IC411" s="40"/>
      <c r="ID411" s="476"/>
      <c r="IE411" s="478"/>
      <c r="IF411" s="479" t="s">
        <v>99</v>
      </c>
      <c r="IG411" s="479" t="s">
        <v>97</v>
      </c>
      <c r="IH411" s="479"/>
      <c r="II411" s="479"/>
      <c r="IJ411" s="479"/>
      <c r="IK411" s="482" t="s">
        <v>166</v>
      </c>
      <c r="IL411" s="479"/>
      <c r="IM411" s="480"/>
      <c r="IN411" s="475"/>
      <c r="IO411" s="475"/>
      <c r="IP411" s="475"/>
      <c r="IQ411" s="475"/>
      <c r="IR411" s="475"/>
      <c r="IS411" s="475"/>
      <c r="IT411" s="40"/>
      <c r="IU411" s="476"/>
      <c r="IV411" s="478"/>
      <c r="IW411" s="479" t="s">
        <v>99</v>
      </c>
      <c r="IX411" s="479" t="s">
        <v>97</v>
      </c>
      <c r="IY411" s="479"/>
      <c r="IZ411" s="479"/>
      <c r="JA411" s="479"/>
      <c r="JB411" s="482" t="s">
        <v>166</v>
      </c>
      <c r="JC411" s="479"/>
      <c r="JD411" s="480"/>
      <c r="JE411" s="475"/>
      <c r="JF411" s="475"/>
      <c r="JG411" s="475"/>
      <c r="JH411" s="475"/>
      <c r="JI411" s="475"/>
      <c r="JJ411" s="475"/>
      <c r="JK411" s="40"/>
      <c r="JL411" s="477"/>
      <c r="JM411" s="478"/>
      <c r="JN411" s="479" t="s">
        <v>99</v>
      </c>
      <c r="JO411" s="479" t="s">
        <v>97</v>
      </c>
      <c r="JP411" s="479"/>
      <c r="JQ411" s="479"/>
      <c r="JR411" s="479"/>
      <c r="JS411" s="482" t="s">
        <v>166</v>
      </c>
      <c r="JT411" s="479"/>
      <c r="JU411" s="480"/>
      <c r="JV411" s="475"/>
      <c r="JW411" s="475"/>
      <c r="JX411" s="475"/>
      <c r="JY411" s="475"/>
      <c r="JZ411" s="475"/>
      <c r="KA411" s="475"/>
      <c r="KB411" s="40"/>
      <c r="KC411" s="477"/>
      <c r="KD411" s="478"/>
      <c r="KE411" s="479" t="s">
        <v>99</v>
      </c>
      <c r="KF411" s="479" t="s">
        <v>97</v>
      </c>
      <c r="KG411" s="479"/>
      <c r="KH411" s="479"/>
      <c r="KI411" s="479"/>
      <c r="KJ411" s="482" t="s">
        <v>166</v>
      </c>
      <c r="KK411" s="479"/>
      <c r="KL411" s="480"/>
      <c r="KM411" s="475"/>
      <c r="KN411" s="475"/>
      <c r="KO411" s="475"/>
      <c r="KP411" s="475"/>
      <c r="KQ411" s="475"/>
      <c r="KR411" s="475"/>
      <c r="KS411" s="40"/>
      <c r="KT411" s="477"/>
      <c r="KU411" s="475"/>
    </row>
    <row r="412" ht="15.75" customHeight="1">
      <c r="A412" s="483"/>
      <c r="B412" s="484" t="s">
        <v>100</v>
      </c>
      <c r="C412" s="728" t="s">
        <v>192</v>
      </c>
      <c r="D412" s="484"/>
      <c r="E412" s="484"/>
      <c r="F412" s="484"/>
      <c r="G412" s="484" t="str">
        <f>"Tahun "&amp;P$6</f>
        <v>Tahun 2010</v>
      </c>
      <c r="H412" s="484"/>
      <c r="I412" s="485"/>
      <c r="J412" s="475"/>
      <c r="K412" s="475"/>
      <c r="L412" s="475"/>
      <c r="M412" s="475"/>
      <c r="N412" s="475"/>
      <c r="O412" s="475"/>
      <c r="P412" s="475"/>
      <c r="Q412" s="476"/>
      <c r="R412" s="483"/>
      <c r="S412" s="484" t="s">
        <v>100</v>
      </c>
      <c r="T412" s="728" t="s">
        <v>192</v>
      </c>
      <c r="U412" s="484"/>
      <c r="V412" s="484"/>
      <c r="W412" s="484"/>
      <c r="X412" s="484" t="str">
        <f>"Tahun "&amp;AG$6</f>
        <v>Tahun 2011</v>
      </c>
      <c r="Y412" s="484"/>
      <c r="Z412" s="485"/>
      <c r="AA412" s="475"/>
      <c r="AB412" s="475"/>
      <c r="AC412" s="475"/>
      <c r="AD412" s="475"/>
      <c r="AE412" s="475"/>
      <c r="AF412" s="475"/>
      <c r="AG412" s="475"/>
      <c r="AH412" s="476"/>
      <c r="AI412" s="483"/>
      <c r="AJ412" s="484" t="s">
        <v>100</v>
      </c>
      <c r="AK412" s="728" t="s">
        <v>192</v>
      </c>
      <c r="AL412" s="484"/>
      <c r="AM412" s="484"/>
      <c r="AN412" s="484"/>
      <c r="AO412" s="484" t="str">
        <f>"Tahun "&amp;AX$6</f>
        <v>Tahun 2012</v>
      </c>
      <c r="AP412" s="484"/>
      <c r="AQ412" s="485"/>
      <c r="AR412" s="475"/>
      <c r="AS412" s="475"/>
      <c r="AT412" s="475"/>
      <c r="AU412" s="475"/>
      <c r="AV412" s="475"/>
      <c r="AW412" s="475"/>
      <c r="AX412" s="475"/>
      <c r="AY412" s="476"/>
      <c r="AZ412" s="483"/>
      <c r="BA412" s="484" t="s">
        <v>100</v>
      </c>
      <c r="BB412" s="728" t="s">
        <v>192</v>
      </c>
      <c r="BC412" s="484"/>
      <c r="BD412" s="484"/>
      <c r="BE412" s="484"/>
      <c r="BF412" s="484" t="str">
        <f>"Tahun "&amp;BO$6</f>
        <v>Tahun 2013</v>
      </c>
      <c r="BG412" s="484"/>
      <c r="BH412" s="485"/>
      <c r="BI412" s="475"/>
      <c r="BJ412" s="475"/>
      <c r="BK412" s="475"/>
      <c r="BL412" s="475"/>
      <c r="BM412" s="475"/>
      <c r="BN412" s="475"/>
      <c r="BO412" s="475"/>
      <c r="BP412" s="476"/>
      <c r="BQ412" s="483"/>
      <c r="BR412" s="484" t="s">
        <v>100</v>
      </c>
      <c r="BS412" s="728" t="s">
        <v>192</v>
      </c>
      <c r="BT412" s="484"/>
      <c r="BU412" s="484"/>
      <c r="BV412" s="484"/>
      <c r="BW412" s="484" t="str">
        <f>"Tahun "&amp;CF$6</f>
        <v>Tahun 2014</v>
      </c>
      <c r="BX412" s="484"/>
      <c r="BY412" s="485"/>
      <c r="BZ412" s="475"/>
      <c r="CA412" s="475"/>
      <c r="CB412" s="475"/>
      <c r="CC412" s="475"/>
      <c r="CD412" s="475"/>
      <c r="CE412" s="475"/>
      <c r="CF412" s="475"/>
      <c r="CG412" s="476"/>
      <c r="CH412" s="483"/>
      <c r="CI412" s="484" t="s">
        <v>100</v>
      </c>
      <c r="CJ412" s="728" t="s">
        <v>192</v>
      </c>
      <c r="CK412" s="484"/>
      <c r="CL412" s="484"/>
      <c r="CM412" s="484"/>
      <c r="CN412" s="484" t="str">
        <f>"Tahun "&amp;CW$6</f>
        <v>Tahun 2015</v>
      </c>
      <c r="CO412" s="484"/>
      <c r="CP412" s="485"/>
      <c r="CQ412" s="475"/>
      <c r="CR412" s="475"/>
      <c r="CS412" s="475"/>
      <c r="CT412" s="475"/>
      <c r="CU412" s="475"/>
      <c r="CV412" s="475"/>
      <c r="CW412" s="475"/>
      <c r="CX412" s="476"/>
      <c r="CY412" s="483"/>
      <c r="CZ412" s="484" t="s">
        <v>100</v>
      </c>
      <c r="DA412" s="728" t="s">
        <v>192</v>
      </c>
      <c r="DB412" s="484"/>
      <c r="DC412" s="484"/>
      <c r="DD412" s="484"/>
      <c r="DE412" s="484" t="str">
        <f>"Tahun "&amp;DN$6</f>
        <v>Tahun 2016</v>
      </c>
      <c r="DF412" s="484"/>
      <c r="DG412" s="485"/>
      <c r="DH412" s="475"/>
      <c r="DI412" s="475"/>
      <c r="DJ412" s="475"/>
      <c r="DK412" s="475"/>
      <c r="DL412" s="475"/>
      <c r="DM412" s="475"/>
      <c r="DN412" s="475"/>
      <c r="DO412" s="476"/>
      <c r="DP412" s="483"/>
      <c r="DQ412" s="484" t="s">
        <v>100</v>
      </c>
      <c r="DR412" s="728" t="s">
        <v>192</v>
      </c>
      <c r="DS412" s="484"/>
      <c r="DT412" s="484"/>
      <c r="DU412" s="484"/>
      <c r="DV412" s="484" t="str">
        <f>"Tahun "&amp;EE$6</f>
        <v>Tahun 2017</v>
      </c>
      <c r="DW412" s="484"/>
      <c r="DX412" s="485"/>
      <c r="DY412" s="475"/>
      <c r="DZ412" s="475"/>
      <c r="EA412" s="475"/>
      <c r="EB412" s="475"/>
      <c r="EC412" s="475"/>
      <c r="ED412" s="475"/>
      <c r="EE412" s="475"/>
      <c r="EF412" s="476"/>
      <c r="EG412" s="483"/>
      <c r="EH412" s="484" t="s">
        <v>100</v>
      </c>
      <c r="EI412" s="728" t="s">
        <v>192</v>
      </c>
      <c r="EJ412" s="484"/>
      <c r="EK412" s="484"/>
      <c r="EL412" s="484"/>
      <c r="EM412" s="484" t="str">
        <f>"Tahun "&amp;EV$6</f>
        <v>Tahun 2018</v>
      </c>
      <c r="EN412" s="484"/>
      <c r="EO412" s="485"/>
      <c r="EP412" s="475"/>
      <c r="EQ412" s="475"/>
      <c r="ER412" s="475"/>
      <c r="ES412" s="475"/>
      <c r="ET412" s="475"/>
      <c r="EU412" s="475"/>
      <c r="EV412" s="475"/>
      <c r="EW412" s="476"/>
      <c r="EX412" s="483"/>
      <c r="EY412" s="484" t="s">
        <v>100</v>
      </c>
      <c r="EZ412" s="728" t="s">
        <v>192</v>
      </c>
      <c r="FA412" s="484"/>
      <c r="FB412" s="484"/>
      <c r="FC412" s="484"/>
      <c r="FD412" s="484" t="str">
        <f>"Tahun "&amp;FM$6</f>
        <v>Tahun 2019</v>
      </c>
      <c r="FE412" s="484"/>
      <c r="FF412" s="485"/>
      <c r="FG412" s="475"/>
      <c r="FH412" s="475"/>
      <c r="FI412" s="475"/>
      <c r="FJ412" s="475"/>
      <c r="FK412" s="475"/>
      <c r="FL412" s="475"/>
      <c r="FM412" s="475"/>
      <c r="FN412" s="476"/>
      <c r="FO412" s="483"/>
      <c r="FP412" s="484" t="s">
        <v>100</v>
      </c>
      <c r="FQ412" s="728" t="s">
        <v>192</v>
      </c>
      <c r="FR412" s="484"/>
      <c r="FS412" s="484"/>
      <c r="FT412" s="484"/>
      <c r="FU412" s="484" t="str">
        <f>"Tahun "&amp;GD$6</f>
        <v>Tahun 2020</v>
      </c>
      <c r="FV412" s="484"/>
      <c r="FW412" s="485"/>
      <c r="FX412" s="475"/>
      <c r="FY412" s="475"/>
      <c r="FZ412" s="475"/>
      <c r="GA412" s="475"/>
      <c r="GB412" s="475"/>
      <c r="GC412" s="475"/>
      <c r="GD412" s="475"/>
      <c r="GE412" s="476"/>
      <c r="GF412" s="483"/>
      <c r="GG412" s="484" t="s">
        <v>100</v>
      </c>
      <c r="GH412" s="728" t="s">
        <v>192</v>
      </c>
      <c r="GI412" s="484"/>
      <c r="GJ412" s="484"/>
      <c r="GK412" s="484"/>
      <c r="GL412" s="484" t="str">
        <f>"Tahun "&amp;GU$6</f>
        <v>Tahun 2021</v>
      </c>
      <c r="GM412" s="484"/>
      <c r="GN412" s="485"/>
      <c r="GO412" s="475"/>
      <c r="GP412" s="475"/>
      <c r="GQ412" s="475"/>
      <c r="GR412" s="475"/>
      <c r="GS412" s="475"/>
      <c r="GT412" s="475"/>
      <c r="GU412" s="475"/>
      <c r="GV412" s="476"/>
      <c r="GW412" s="483"/>
      <c r="GX412" s="484" t="s">
        <v>100</v>
      </c>
      <c r="GY412" s="728" t="s">
        <v>192</v>
      </c>
      <c r="GZ412" s="484"/>
      <c r="HA412" s="484"/>
      <c r="HB412" s="484"/>
      <c r="HC412" s="484" t="str">
        <f>"Tahun "&amp;HL$6</f>
        <v>Tahun 2022</v>
      </c>
      <c r="HD412" s="484"/>
      <c r="HE412" s="485"/>
      <c r="HF412" s="475"/>
      <c r="HG412" s="475"/>
      <c r="HH412" s="475"/>
      <c r="HI412" s="475"/>
      <c r="HJ412" s="475"/>
      <c r="HK412" s="475"/>
      <c r="HL412" s="475"/>
      <c r="HM412" s="476"/>
      <c r="HN412" s="483"/>
      <c r="HO412" s="484" t="s">
        <v>100</v>
      </c>
      <c r="HP412" s="728" t="s">
        <v>192</v>
      </c>
      <c r="HQ412" s="484"/>
      <c r="HR412" s="484"/>
      <c r="HS412" s="484"/>
      <c r="HT412" s="484" t="str">
        <f>"Tahun "&amp;IC$6</f>
        <v>Tahun 2023</v>
      </c>
      <c r="HU412" s="484"/>
      <c r="HV412" s="485"/>
      <c r="HW412" s="475"/>
      <c r="HX412" s="475"/>
      <c r="HY412" s="475"/>
      <c r="HZ412" s="475"/>
      <c r="IA412" s="475"/>
      <c r="IB412" s="475"/>
      <c r="IC412" s="475"/>
      <c r="ID412" s="476"/>
      <c r="IE412" s="483"/>
      <c r="IF412" s="484" t="s">
        <v>100</v>
      </c>
      <c r="IG412" s="728" t="s">
        <v>192</v>
      </c>
      <c r="IH412" s="484"/>
      <c r="II412" s="484"/>
      <c r="IJ412" s="484"/>
      <c r="IK412" s="484" t="str">
        <f>"Tahun "&amp;IT$6</f>
        <v>Tahun 2024</v>
      </c>
      <c r="IL412" s="484"/>
      <c r="IM412" s="485"/>
      <c r="IN412" s="475"/>
      <c r="IO412" s="475"/>
      <c r="IP412" s="475"/>
      <c r="IQ412" s="475"/>
      <c r="IR412" s="475"/>
      <c r="IS412" s="475"/>
      <c r="IT412" s="475"/>
      <c r="IU412" s="476"/>
      <c r="IV412" s="483"/>
      <c r="IW412" s="484" t="s">
        <v>100</v>
      </c>
      <c r="IX412" s="728" t="s">
        <v>192</v>
      </c>
      <c r="IY412" s="484"/>
      <c r="IZ412" s="484"/>
      <c r="JA412" s="484"/>
      <c r="JB412" s="484" t="str">
        <f>"Tahun "&amp;JK$6</f>
        <v>Tahun 2025</v>
      </c>
      <c r="JC412" s="484"/>
      <c r="JD412" s="485"/>
      <c r="JE412" s="475"/>
      <c r="JF412" s="475"/>
      <c r="JG412" s="475"/>
      <c r="JH412" s="475"/>
      <c r="JI412" s="475"/>
      <c r="JJ412" s="475"/>
      <c r="JK412" s="475"/>
      <c r="JL412" s="476"/>
      <c r="JM412" s="483"/>
      <c r="JN412" s="484" t="s">
        <v>100</v>
      </c>
      <c r="JO412" s="728" t="s">
        <v>192</v>
      </c>
      <c r="JP412" s="484"/>
      <c r="JQ412" s="484"/>
      <c r="JR412" s="484"/>
      <c r="JS412" s="484" t="str">
        <f>"Tahun "&amp;KB$6</f>
        <v>Tahun 2026</v>
      </c>
      <c r="JT412" s="484"/>
      <c r="JU412" s="485"/>
      <c r="JV412" s="475"/>
      <c r="JW412" s="475"/>
      <c r="JX412" s="475"/>
      <c r="JY412" s="475"/>
      <c r="JZ412" s="475"/>
      <c r="KA412" s="475"/>
      <c r="KB412" s="475"/>
      <c r="KC412" s="476"/>
      <c r="KD412" s="483"/>
      <c r="KE412" s="484" t="s">
        <v>100</v>
      </c>
      <c r="KF412" s="728" t="s">
        <v>192</v>
      </c>
      <c r="KG412" s="484"/>
      <c r="KH412" s="484"/>
      <c r="KI412" s="484"/>
      <c r="KJ412" s="484" t="str">
        <f>"Tahun "&amp;KS$6</f>
        <v>Tahun 2027</v>
      </c>
      <c r="KK412" s="484"/>
      <c r="KL412" s="485"/>
      <c r="KM412" s="475"/>
      <c r="KN412" s="475"/>
      <c r="KO412" s="475"/>
      <c r="KP412" s="475"/>
      <c r="KQ412" s="475"/>
      <c r="KR412" s="475"/>
      <c r="KS412" s="475"/>
      <c r="KT412" s="476"/>
      <c r="KU412" s="475"/>
    </row>
    <row r="413" ht="15.75" customHeight="1">
      <c r="A413" s="486"/>
      <c r="B413" s="487"/>
      <c r="C413" s="487"/>
      <c r="D413" s="487"/>
      <c r="E413" s="487"/>
      <c r="F413" s="487"/>
      <c r="G413" s="487"/>
      <c r="H413" s="487"/>
      <c r="I413" s="487"/>
      <c r="J413" s="487"/>
      <c r="K413" s="487"/>
      <c r="L413" s="487"/>
      <c r="M413" s="487"/>
      <c r="N413" s="487"/>
      <c r="O413" s="487"/>
      <c r="P413" s="487"/>
      <c r="Q413" s="488"/>
      <c r="R413" s="486"/>
      <c r="S413" s="487"/>
      <c r="T413" s="487"/>
      <c r="U413" s="487"/>
      <c r="V413" s="487"/>
      <c r="W413" s="487"/>
      <c r="X413" s="487"/>
      <c r="Y413" s="487"/>
      <c r="Z413" s="487"/>
      <c r="AA413" s="487"/>
      <c r="AB413" s="487"/>
      <c r="AC413" s="487"/>
      <c r="AD413" s="487"/>
      <c r="AE413" s="487"/>
      <c r="AF413" s="487"/>
      <c r="AG413" s="487"/>
      <c r="AH413" s="488"/>
      <c r="AI413" s="486"/>
      <c r="AJ413" s="487"/>
      <c r="AK413" s="487"/>
      <c r="AL413" s="487"/>
      <c r="AM413" s="487"/>
      <c r="AN413" s="487"/>
      <c r="AO413" s="487"/>
      <c r="AP413" s="487"/>
      <c r="AQ413" s="487"/>
      <c r="AR413" s="487"/>
      <c r="AS413" s="487"/>
      <c r="AT413" s="487"/>
      <c r="AU413" s="487"/>
      <c r="AV413" s="487"/>
      <c r="AW413" s="487"/>
      <c r="AX413" s="487"/>
      <c r="AY413" s="488"/>
      <c r="AZ413" s="486"/>
      <c r="BA413" s="487"/>
      <c r="BB413" s="487"/>
      <c r="BC413" s="487"/>
      <c r="BD413" s="487"/>
      <c r="BE413" s="487"/>
      <c r="BF413" s="487"/>
      <c r="BG413" s="487"/>
      <c r="BH413" s="487"/>
      <c r="BI413" s="487"/>
      <c r="BJ413" s="487"/>
      <c r="BK413" s="487"/>
      <c r="BL413" s="487"/>
      <c r="BM413" s="487"/>
      <c r="BN413" s="487"/>
      <c r="BO413" s="487"/>
      <c r="BP413" s="488"/>
      <c r="BQ413" s="486"/>
      <c r="BR413" s="487"/>
      <c r="BS413" s="487"/>
      <c r="BT413" s="487"/>
      <c r="BU413" s="487"/>
      <c r="BV413" s="487"/>
      <c r="BW413" s="487"/>
      <c r="BX413" s="487"/>
      <c r="BY413" s="487"/>
      <c r="BZ413" s="487"/>
      <c r="CA413" s="487"/>
      <c r="CB413" s="487"/>
      <c r="CC413" s="487"/>
      <c r="CD413" s="487"/>
      <c r="CE413" s="487"/>
      <c r="CF413" s="487"/>
      <c r="CG413" s="488"/>
      <c r="CH413" s="486"/>
      <c r="CI413" s="487"/>
      <c r="CJ413" s="487"/>
      <c r="CK413" s="487"/>
      <c r="CL413" s="487"/>
      <c r="CM413" s="487"/>
      <c r="CN413" s="487"/>
      <c r="CO413" s="487"/>
      <c r="CP413" s="487"/>
      <c r="CQ413" s="487"/>
      <c r="CR413" s="487"/>
      <c r="CS413" s="487"/>
      <c r="CT413" s="487"/>
      <c r="CU413" s="487"/>
      <c r="CV413" s="487"/>
      <c r="CW413" s="487"/>
      <c r="CX413" s="488"/>
      <c r="CY413" s="486"/>
      <c r="CZ413" s="487"/>
      <c r="DA413" s="487"/>
      <c r="DB413" s="487"/>
      <c r="DC413" s="487"/>
      <c r="DD413" s="487"/>
      <c r="DE413" s="487"/>
      <c r="DF413" s="487"/>
      <c r="DG413" s="487"/>
      <c r="DH413" s="487"/>
      <c r="DI413" s="487"/>
      <c r="DJ413" s="487"/>
      <c r="DK413" s="487"/>
      <c r="DL413" s="487"/>
      <c r="DM413" s="487"/>
      <c r="DN413" s="487"/>
      <c r="DO413" s="488"/>
      <c r="DP413" s="486"/>
      <c r="DQ413" s="487"/>
      <c r="DR413" s="487"/>
      <c r="DS413" s="487"/>
      <c r="DT413" s="487"/>
      <c r="DU413" s="487"/>
      <c r="DV413" s="487"/>
      <c r="DW413" s="487"/>
      <c r="DX413" s="487"/>
      <c r="DY413" s="487"/>
      <c r="DZ413" s="487"/>
      <c r="EA413" s="487"/>
      <c r="EB413" s="487"/>
      <c r="EC413" s="487"/>
      <c r="ED413" s="487"/>
      <c r="EE413" s="487"/>
      <c r="EF413" s="488"/>
      <c r="EG413" s="486"/>
      <c r="EH413" s="487"/>
      <c r="EI413" s="487"/>
      <c r="EJ413" s="487"/>
      <c r="EK413" s="487"/>
      <c r="EL413" s="487"/>
      <c r="EM413" s="487"/>
      <c r="EN413" s="487"/>
      <c r="EO413" s="487"/>
      <c r="EP413" s="487"/>
      <c r="EQ413" s="487"/>
      <c r="ER413" s="487"/>
      <c r="ES413" s="487"/>
      <c r="ET413" s="487"/>
      <c r="EU413" s="487"/>
      <c r="EV413" s="487"/>
      <c r="EW413" s="488"/>
      <c r="EX413" s="486"/>
      <c r="EY413" s="487"/>
      <c r="EZ413" s="487"/>
      <c r="FA413" s="487"/>
      <c r="FB413" s="487"/>
      <c r="FC413" s="487"/>
      <c r="FD413" s="487"/>
      <c r="FE413" s="487"/>
      <c r="FF413" s="487"/>
      <c r="FG413" s="487"/>
      <c r="FH413" s="487"/>
      <c r="FI413" s="487"/>
      <c r="FJ413" s="487"/>
      <c r="FK413" s="487"/>
      <c r="FL413" s="487"/>
      <c r="FM413" s="487"/>
      <c r="FN413" s="488"/>
      <c r="FO413" s="486"/>
      <c r="FP413" s="487"/>
      <c r="FQ413" s="487"/>
      <c r="FR413" s="487"/>
      <c r="FS413" s="487"/>
      <c r="FT413" s="487"/>
      <c r="FU413" s="487"/>
      <c r="FV413" s="487"/>
      <c r="FW413" s="487"/>
      <c r="FX413" s="487"/>
      <c r="FY413" s="487"/>
      <c r="FZ413" s="487"/>
      <c r="GA413" s="487"/>
      <c r="GB413" s="487"/>
      <c r="GC413" s="487"/>
      <c r="GD413" s="487"/>
      <c r="GE413" s="488"/>
      <c r="GF413" s="486"/>
      <c r="GG413" s="487"/>
      <c r="GH413" s="487"/>
      <c r="GI413" s="487"/>
      <c r="GJ413" s="487"/>
      <c r="GK413" s="487"/>
      <c r="GL413" s="487"/>
      <c r="GM413" s="487"/>
      <c r="GN413" s="487"/>
      <c r="GO413" s="487"/>
      <c r="GP413" s="487"/>
      <c r="GQ413" s="487"/>
      <c r="GR413" s="487"/>
      <c r="GS413" s="487"/>
      <c r="GT413" s="487"/>
      <c r="GU413" s="487"/>
      <c r="GV413" s="488"/>
      <c r="GW413" s="486"/>
      <c r="GX413" s="487"/>
      <c r="GY413" s="487"/>
      <c r="GZ413" s="487"/>
      <c r="HA413" s="487"/>
      <c r="HB413" s="487"/>
      <c r="HC413" s="487"/>
      <c r="HD413" s="487"/>
      <c r="HE413" s="487"/>
      <c r="HF413" s="487"/>
      <c r="HG413" s="487"/>
      <c r="HH413" s="487"/>
      <c r="HI413" s="487"/>
      <c r="HJ413" s="487"/>
      <c r="HK413" s="487"/>
      <c r="HL413" s="487"/>
      <c r="HM413" s="488"/>
      <c r="HN413" s="486"/>
      <c r="HO413" s="487"/>
      <c r="HP413" s="487"/>
      <c r="HQ413" s="487"/>
      <c r="HR413" s="487"/>
      <c r="HS413" s="487"/>
      <c r="HT413" s="487"/>
      <c r="HU413" s="487"/>
      <c r="HV413" s="487"/>
      <c r="HW413" s="487"/>
      <c r="HX413" s="487"/>
      <c r="HY413" s="487"/>
      <c r="HZ413" s="487"/>
      <c r="IA413" s="487"/>
      <c r="IB413" s="487"/>
      <c r="IC413" s="487"/>
      <c r="ID413" s="488"/>
      <c r="IE413" s="486"/>
      <c r="IF413" s="487"/>
      <c r="IG413" s="487"/>
      <c r="IH413" s="487"/>
      <c r="II413" s="487"/>
      <c r="IJ413" s="487"/>
      <c r="IK413" s="487"/>
      <c r="IL413" s="487"/>
      <c r="IM413" s="487"/>
      <c r="IN413" s="487"/>
      <c r="IO413" s="487"/>
      <c r="IP413" s="487"/>
      <c r="IQ413" s="487"/>
      <c r="IR413" s="487"/>
      <c r="IS413" s="487"/>
      <c r="IT413" s="487"/>
      <c r="IU413" s="488"/>
      <c r="IV413" s="486"/>
      <c r="IW413" s="487"/>
      <c r="IX413" s="487"/>
      <c r="IY413" s="487"/>
      <c r="IZ413" s="487"/>
      <c r="JA413" s="487"/>
      <c r="JB413" s="487"/>
      <c r="JC413" s="487"/>
      <c r="JD413" s="487"/>
      <c r="JE413" s="487"/>
      <c r="JF413" s="487"/>
      <c r="JG413" s="487"/>
      <c r="JH413" s="487"/>
      <c r="JI413" s="487"/>
      <c r="JJ413" s="487"/>
      <c r="JK413" s="487"/>
      <c r="JL413" s="488"/>
      <c r="JM413" s="486"/>
      <c r="JN413" s="487"/>
      <c r="JO413" s="487"/>
      <c r="JP413" s="487"/>
      <c r="JQ413" s="487"/>
      <c r="JR413" s="487"/>
      <c r="JS413" s="487"/>
      <c r="JT413" s="487"/>
      <c r="JU413" s="487"/>
      <c r="JV413" s="487"/>
      <c r="JW413" s="487"/>
      <c r="JX413" s="487"/>
      <c r="JY413" s="487"/>
      <c r="JZ413" s="487"/>
      <c r="KA413" s="487"/>
      <c r="KB413" s="487"/>
      <c r="KC413" s="488"/>
      <c r="KD413" s="486"/>
      <c r="KE413" s="487"/>
      <c r="KF413" s="487"/>
      <c r="KG413" s="487"/>
      <c r="KH413" s="487"/>
      <c r="KI413" s="487"/>
      <c r="KJ413" s="487"/>
      <c r="KK413" s="487"/>
      <c r="KL413" s="487"/>
      <c r="KM413" s="487"/>
      <c r="KN413" s="487"/>
      <c r="KO413" s="487"/>
      <c r="KP413" s="487"/>
      <c r="KQ413" s="487"/>
      <c r="KR413" s="487"/>
      <c r="KS413" s="487"/>
      <c r="KT413" s="488"/>
      <c r="KU413" s="487"/>
    </row>
    <row r="414" ht="33.75" customHeight="1">
      <c r="A414" s="489" t="s">
        <v>102</v>
      </c>
      <c r="B414" s="490" t="s">
        <v>103</v>
      </c>
      <c r="C414" s="491" t="s">
        <v>104</v>
      </c>
      <c r="D414" s="152"/>
      <c r="E414" s="152"/>
      <c r="F414" s="152"/>
      <c r="G414" s="153"/>
      <c r="H414" s="491" t="s">
        <v>105</v>
      </c>
      <c r="I414" s="153"/>
      <c r="J414" s="491" t="s">
        <v>106</v>
      </c>
      <c r="K414" s="152"/>
      <c r="L414" s="153"/>
      <c r="M414" s="490" t="s">
        <v>107</v>
      </c>
      <c r="N414" s="492" t="s">
        <v>108</v>
      </c>
      <c r="O414" s="153"/>
      <c r="P414" s="493" t="s">
        <v>109</v>
      </c>
      <c r="Q414" s="494"/>
      <c r="R414" s="489" t="s">
        <v>102</v>
      </c>
      <c r="S414" s="490" t="s">
        <v>103</v>
      </c>
      <c r="T414" s="491" t="s">
        <v>104</v>
      </c>
      <c r="U414" s="152"/>
      <c r="V414" s="152"/>
      <c r="W414" s="152"/>
      <c r="X414" s="153"/>
      <c r="Y414" s="491" t="s">
        <v>105</v>
      </c>
      <c r="Z414" s="153"/>
      <c r="AA414" s="491" t="s">
        <v>106</v>
      </c>
      <c r="AB414" s="152"/>
      <c r="AC414" s="153"/>
      <c r="AD414" s="490" t="s">
        <v>107</v>
      </c>
      <c r="AE414" s="492" t="s">
        <v>108</v>
      </c>
      <c r="AF414" s="153"/>
      <c r="AG414" s="493" t="s">
        <v>109</v>
      </c>
      <c r="AH414" s="494"/>
      <c r="AI414" s="489" t="s">
        <v>102</v>
      </c>
      <c r="AJ414" s="490" t="s">
        <v>103</v>
      </c>
      <c r="AK414" s="491" t="s">
        <v>104</v>
      </c>
      <c r="AL414" s="152"/>
      <c r="AM414" s="152"/>
      <c r="AN414" s="152"/>
      <c r="AO414" s="153"/>
      <c r="AP414" s="491" t="s">
        <v>105</v>
      </c>
      <c r="AQ414" s="153"/>
      <c r="AR414" s="491" t="s">
        <v>106</v>
      </c>
      <c r="AS414" s="152"/>
      <c r="AT414" s="153"/>
      <c r="AU414" s="490" t="s">
        <v>107</v>
      </c>
      <c r="AV414" s="492" t="s">
        <v>108</v>
      </c>
      <c r="AW414" s="153"/>
      <c r="AX414" s="493" t="s">
        <v>109</v>
      </c>
      <c r="AY414" s="494"/>
      <c r="AZ414" s="489" t="s">
        <v>102</v>
      </c>
      <c r="BA414" s="490" t="s">
        <v>103</v>
      </c>
      <c r="BB414" s="491" t="s">
        <v>104</v>
      </c>
      <c r="BC414" s="152"/>
      <c r="BD414" s="152"/>
      <c r="BE414" s="152"/>
      <c r="BF414" s="153"/>
      <c r="BG414" s="491" t="s">
        <v>105</v>
      </c>
      <c r="BH414" s="153"/>
      <c r="BI414" s="491" t="s">
        <v>106</v>
      </c>
      <c r="BJ414" s="152"/>
      <c r="BK414" s="153"/>
      <c r="BL414" s="490" t="s">
        <v>107</v>
      </c>
      <c r="BM414" s="492" t="s">
        <v>108</v>
      </c>
      <c r="BN414" s="153"/>
      <c r="BO414" s="493" t="s">
        <v>109</v>
      </c>
      <c r="BP414" s="494"/>
      <c r="BQ414" s="489" t="s">
        <v>102</v>
      </c>
      <c r="BR414" s="490" t="s">
        <v>103</v>
      </c>
      <c r="BS414" s="491" t="s">
        <v>104</v>
      </c>
      <c r="BT414" s="152"/>
      <c r="BU414" s="152"/>
      <c r="BV414" s="152"/>
      <c r="BW414" s="153"/>
      <c r="BX414" s="491" t="s">
        <v>105</v>
      </c>
      <c r="BY414" s="153"/>
      <c r="BZ414" s="491" t="s">
        <v>106</v>
      </c>
      <c r="CA414" s="152"/>
      <c r="CB414" s="153"/>
      <c r="CC414" s="490" t="s">
        <v>107</v>
      </c>
      <c r="CD414" s="492" t="s">
        <v>108</v>
      </c>
      <c r="CE414" s="153"/>
      <c r="CF414" s="493" t="s">
        <v>109</v>
      </c>
      <c r="CG414" s="494"/>
      <c r="CH414" s="489" t="s">
        <v>102</v>
      </c>
      <c r="CI414" s="490" t="s">
        <v>103</v>
      </c>
      <c r="CJ414" s="491" t="s">
        <v>104</v>
      </c>
      <c r="CK414" s="152"/>
      <c r="CL414" s="152"/>
      <c r="CM414" s="152"/>
      <c r="CN414" s="153"/>
      <c r="CO414" s="491" t="s">
        <v>105</v>
      </c>
      <c r="CP414" s="153"/>
      <c r="CQ414" s="491" t="s">
        <v>106</v>
      </c>
      <c r="CR414" s="152"/>
      <c r="CS414" s="153"/>
      <c r="CT414" s="490" t="s">
        <v>107</v>
      </c>
      <c r="CU414" s="492" t="s">
        <v>108</v>
      </c>
      <c r="CV414" s="153"/>
      <c r="CW414" s="493" t="s">
        <v>109</v>
      </c>
      <c r="CX414" s="494"/>
      <c r="CY414" s="489" t="s">
        <v>102</v>
      </c>
      <c r="CZ414" s="490" t="s">
        <v>103</v>
      </c>
      <c r="DA414" s="491" t="s">
        <v>104</v>
      </c>
      <c r="DB414" s="152"/>
      <c r="DC414" s="152"/>
      <c r="DD414" s="152"/>
      <c r="DE414" s="153"/>
      <c r="DF414" s="491" t="s">
        <v>105</v>
      </c>
      <c r="DG414" s="153"/>
      <c r="DH414" s="491" t="s">
        <v>106</v>
      </c>
      <c r="DI414" s="152"/>
      <c r="DJ414" s="153"/>
      <c r="DK414" s="490" t="s">
        <v>107</v>
      </c>
      <c r="DL414" s="492" t="s">
        <v>108</v>
      </c>
      <c r="DM414" s="153"/>
      <c r="DN414" s="493" t="s">
        <v>109</v>
      </c>
      <c r="DO414" s="494"/>
      <c r="DP414" s="489" t="s">
        <v>102</v>
      </c>
      <c r="DQ414" s="490" t="s">
        <v>103</v>
      </c>
      <c r="DR414" s="491" t="s">
        <v>104</v>
      </c>
      <c r="DS414" s="152"/>
      <c r="DT414" s="152"/>
      <c r="DU414" s="152"/>
      <c r="DV414" s="153"/>
      <c r="DW414" s="491" t="s">
        <v>105</v>
      </c>
      <c r="DX414" s="153"/>
      <c r="DY414" s="491" t="s">
        <v>106</v>
      </c>
      <c r="DZ414" s="152"/>
      <c r="EA414" s="153"/>
      <c r="EB414" s="490" t="s">
        <v>107</v>
      </c>
      <c r="EC414" s="492" t="s">
        <v>108</v>
      </c>
      <c r="ED414" s="153"/>
      <c r="EE414" s="493" t="s">
        <v>109</v>
      </c>
      <c r="EF414" s="494"/>
      <c r="EG414" s="489" t="s">
        <v>102</v>
      </c>
      <c r="EH414" s="490" t="s">
        <v>103</v>
      </c>
      <c r="EI414" s="491" t="s">
        <v>104</v>
      </c>
      <c r="EJ414" s="152"/>
      <c r="EK414" s="152"/>
      <c r="EL414" s="152"/>
      <c r="EM414" s="153"/>
      <c r="EN414" s="491" t="s">
        <v>105</v>
      </c>
      <c r="EO414" s="153"/>
      <c r="EP414" s="491" t="s">
        <v>106</v>
      </c>
      <c r="EQ414" s="152"/>
      <c r="ER414" s="153"/>
      <c r="ES414" s="490" t="s">
        <v>107</v>
      </c>
      <c r="ET414" s="492" t="s">
        <v>108</v>
      </c>
      <c r="EU414" s="153"/>
      <c r="EV414" s="493" t="s">
        <v>109</v>
      </c>
      <c r="EW414" s="494"/>
      <c r="EX414" s="489" t="s">
        <v>102</v>
      </c>
      <c r="EY414" s="490" t="s">
        <v>103</v>
      </c>
      <c r="EZ414" s="491" t="s">
        <v>104</v>
      </c>
      <c r="FA414" s="152"/>
      <c r="FB414" s="152"/>
      <c r="FC414" s="152"/>
      <c r="FD414" s="153"/>
      <c r="FE414" s="491" t="s">
        <v>105</v>
      </c>
      <c r="FF414" s="153"/>
      <c r="FG414" s="491" t="s">
        <v>106</v>
      </c>
      <c r="FH414" s="152"/>
      <c r="FI414" s="153"/>
      <c r="FJ414" s="490" t="s">
        <v>107</v>
      </c>
      <c r="FK414" s="492" t="s">
        <v>108</v>
      </c>
      <c r="FL414" s="153"/>
      <c r="FM414" s="493" t="s">
        <v>109</v>
      </c>
      <c r="FN414" s="494"/>
      <c r="FO414" s="489" t="s">
        <v>102</v>
      </c>
      <c r="FP414" s="490" t="s">
        <v>103</v>
      </c>
      <c r="FQ414" s="491" t="s">
        <v>104</v>
      </c>
      <c r="FR414" s="152"/>
      <c r="FS414" s="152"/>
      <c r="FT414" s="152"/>
      <c r="FU414" s="153"/>
      <c r="FV414" s="491" t="s">
        <v>105</v>
      </c>
      <c r="FW414" s="153"/>
      <c r="FX414" s="491" t="s">
        <v>106</v>
      </c>
      <c r="FY414" s="152"/>
      <c r="FZ414" s="153"/>
      <c r="GA414" s="490" t="s">
        <v>107</v>
      </c>
      <c r="GB414" s="492" t="s">
        <v>108</v>
      </c>
      <c r="GC414" s="153"/>
      <c r="GD414" s="493" t="s">
        <v>109</v>
      </c>
      <c r="GE414" s="494"/>
      <c r="GF414" s="489" t="s">
        <v>102</v>
      </c>
      <c r="GG414" s="490" t="s">
        <v>103</v>
      </c>
      <c r="GH414" s="491" t="s">
        <v>104</v>
      </c>
      <c r="GI414" s="152"/>
      <c r="GJ414" s="152"/>
      <c r="GK414" s="152"/>
      <c r="GL414" s="153"/>
      <c r="GM414" s="491" t="s">
        <v>105</v>
      </c>
      <c r="GN414" s="153"/>
      <c r="GO414" s="491" t="s">
        <v>106</v>
      </c>
      <c r="GP414" s="152"/>
      <c r="GQ414" s="153"/>
      <c r="GR414" s="490" t="s">
        <v>107</v>
      </c>
      <c r="GS414" s="492" t="s">
        <v>108</v>
      </c>
      <c r="GT414" s="153"/>
      <c r="GU414" s="493" t="s">
        <v>109</v>
      </c>
      <c r="GV414" s="494"/>
      <c r="GW414" s="489" t="s">
        <v>102</v>
      </c>
      <c r="GX414" s="490" t="s">
        <v>103</v>
      </c>
      <c r="GY414" s="491" t="s">
        <v>104</v>
      </c>
      <c r="GZ414" s="152"/>
      <c r="HA414" s="152"/>
      <c r="HB414" s="152"/>
      <c r="HC414" s="153"/>
      <c r="HD414" s="491" t="s">
        <v>105</v>
      </c>
      <c r="HE414" s="153"/>
      <c r="HF414" s="491" t="s">
        <v>106</v>
      </c>
      <c r="HG414" s="152"/>
      <c r="HH414" s="153"/>
      <c r="HI414" s="490" t="s">
        <v>107</v>
      </c>
      <c r="HJ414" s="492" t="s">
        <v>108</v>
      </c>
      <c r="HK414" s="153"/>
      <c r="HL414" s="493" t="s">
        <v>109</v>
      </c>
      <c r="HM414" s="494"/>
      <c r="HN414" s="489" t="s">
        <v>102</v>
      </c>
      <c r="HO414" s="490" t="s">
        <v>103</v>
      </c>
      <c r="HP414" s="491" t="s">
        <v>104</v>
      </c>
      <c r="HQ414" s="152"/>
      <c r="HR414" s="152"/>
      <c r="HS414" s="152"/>
      <c r="HT414" s="153"/>
      <c r="HU414" s="491" t="s">
        <v>105</v>
      </c>
      <c r="HV414" s="153"/>
      <c r="HW414" s="491" t="s">
        <v>106</v>
      </c>
      <c r="HX414" s="152"/>
      <c r="HY414" s="153"/>
      <c r="HZ414" s="490" t="s">
        <v>107</v>
      </c>
      <c r="IA414" s="492" t="s">
        <v>108</v>
      </c>
      <c r="IB414" s="153"/>
      <c r="IC414" s="493" t="s">
        <v>109</v>
      </c>
      <c r="ID414" s="494"/>
      <c r="IE414" s="489" t="s">
        <v>102</v>
      </c>
      <c r="IF414" s="490" t="s">
        <v>103</v>
      </c>
      <c r="IG414" s="491" t="s">
        <v>104</v>
      </c>
      <c r="IH414" s="152"/>
      <c r="II414" s="152"/>
      <c r="IJ414" s="152"/>
      <c r="IK414" s="153"/>
      <c r="IL414" s="491" t="s">
        <v>105</v>
      </c>
      <c r="IM414" s="153"/>
      <c r="IN414" s="491" t="s">
        <v>106</v>
      </c>
      <c r="IO414" s="152"/>
      <c r="IP414" s="153"/>
      <c r="IQ414" s="490" t="s">
        <v>107</v>
      </c>
      <c r="IR414" s="492" t="s">
        <v>108</v>
      </c>
      <c r="IS414" s="153"/>
      <c r="IT414" s="493" t="s">
        <v>109</v>
      </c>
      <c r="IU414" s="494"/>
      <c r="IV414" s="489" t="s">
        <v>102</v>
      </c>
      <c r="IW414" s="490" t="s">
        <v>103</v>
      </c>
      <c r="IX414" s="491" t="s">
        <v>104</v>
      </c>
      <c r="IY414" s="152"/>
      <c r="IZ414" s="152"/>
      <c r="JA414" s="152"/>
      <c r="JB414" s="153"/>
      <c r="JC414" s="491" t="s">
        <v>105</v>
      </c>
      <c r="JD414" s="153"/>
      <c r="JE414" s="491" t="s">
        <v>106</v>
      </c>
      <c r="JF414" s="152"/>
      <c r="JG414" s="153"/>
      <c r="JH414" s="490" t="s">
        <v>107</v>
      </c>
      <c r="JI414" s="492" t="s">
        <v>108</v>
      </c>
      <c r="JJ414" s="153"/>
      <c r="JK414" s="493" t="s">
        <v>109</v>
      </c>
      <c r="JL414" s="495"/>
      <c r="JM414" s="489" t="s">
        <v>102</v>
      </c>
      <c r="JN414" s="490" t="s">
        <v>103</v>
      </c>
      <c r="JO414" s="491" t="s">
        <v>104</v>
      </c>
      <c r="JP414" s="152"/>
      <c r="JQ414" s="152"/>
      <c r="JR414" s="152"/>
      <c r="JS414" s="153"/>
      <c r="JT414" s="491" t="s">
        <v>105</v>
      </c>
      <c r="JU414" s="153"/>
      <c r="JV414" s="491" t="s">
        <v>106</v>
      </c>
      <c r="JW414" s="152"/>
      <c r="JX414" s="153"/>
      <c r="JY414" s="490" t="s">
        <v>107</v>
      </c>
      <c r="JZ414" s="492" t="s">
        <v>108</v>
      </c>
      <c r="KA414" s="153"/>
      <c r="KB414" s="493" t="s">
        <v>109</v>
      </c>
      <c r="KC414" s="495"/>
      <c r="KD414" s="489" t="s">
        <v>102</v>
      </c>
      <c r="KE414" s="490" t="s">
        <v>103</v>
      </c>
      <c r="KF414" s="491" t="s">
        <v>104</v>
      </c>
      <c r="KG414" s="152"/>
      <c r="KH414" s="152"/>
      <c r="KI414" s="152"/>
      <c r="KJ414" s="153"/>
      <c r="KK414" s="491" t="s">
        <v>105</v>
      </c>
      <c r="KL414" s="153"/>
      <c r="KM414" s="491" t="s">
        <v>106</v>
      </c>
      <c r="KN414" s="152"/>
      <c r="KO414" s="153"/>
      <c r="KP414" s="490" t="s">
        <v>107</v>
      </c>
      <c r="KQ414" s="492" t="s">
        <v>108</v>
      </c>
      <c r="KR414" s="153"/>
      <c r="KS414" s="493" t="s">
        <v>109</v>
      </c>
      <c r="KT414" s="495"/>
      <c r="KU414" s="496"/>
    </row>
    <row r="415" ht="66.0" customHeight="1">
      <c r="A415" s="159"/>
      <c r="B415" s="40"/>
      <c r="C415" s="497" t="s">
        <v>110</v>
      </c>
      <c r="D415" s="497" t="s">
        <v>111</v>
      </c>
      <c r="E415" s="729" t="s">
        <v>193</v>
      </c>
      <c r="F415" s="729" t="s">
        <v>194</v>
      </c>
      <c r="G415" s="729" t="s">
        <v>195</v>
      </c>
      <c r="H415" s="499" t="s">
        <v>115</v>
      </c>
      <c r="I415" s="497" t="s">
        <v>116</v>
      </c>
      <c r="J415" s="499" t="s">
        <v>117</v>
      </c>
      <c r="K415" s="497" t="s">
        <v>118</v>
      </c>
      <c r="L415" s="497" t="s">
        <v>119</v>
      </c>
      <c r="M415" s="40"/>
      <c r="N415" s="499" t="s">
        <v>115</v>
      </c>
      <c r="O415" s="499" t="s">
        <v>120</v>
      </c>
      <c r="P415" s="163"/>
      <c r="Q415" s="494"/>
      <c r="R415" s="159"/>
      <c r="S415" s="40"/>
      <c r="T415" s="497" t="s">
        <v>110</v>
      </c>
      <c r="U415" s="497" t="s">
        <v>111</v>
      </c>
      <c r="V415" s="729" t="s">
        <v>193</v>
      </c>
      <c r="W415" s="729" t="s">
        <v>194</v>
      </c>
      <c r="X415" s="729" t="s">
        <v>195</v>
      </c>
      <c r="Y415" s="499" t="s">
        <v>115</v>
      </c>
      <c r="Z415" s="497" t="s">
        <v>116</v>
      </c>
      <c r="AA415" s="499" t="s">
        <v>117</v>
      </c>
      <c r="AB415" s="497" t="s">
        <v>118</v>
      </c>
      <c r="AC415" s="497" t="s">
        <v>119</v>
      </c>
      <c r="AD415" s="40"/>
      <c r="AE415" s="499" t="s">
        <v>115</v>
      </c>
      <c r="AF415" s="499" t="s">
        <v>120</v>
      </c>
      <c r="AG415" s="163"/>
      <c r="AH415" s="494"/>
      <c r="AI415" s="159"/>
      <c r="AJ415" s="40"/>
      <c r="AK415" s="497" t="s">
        <v>110</v>
      </c>
      <c r="AL415" s="497" t="s">
        <v>111</v>
      </c>
      <c r="AM415" s="729" t="s">
        <v>193</v>
      </c>
      <c r="AN415" s="729" t="s">
        <v>194</v>
      </c>
      <c r="AO415" s="729" t="s">
        <v>195</v>
      </c>
      <c r="AP415" s="499" t="s">
        <v>115</v>
      </c>
      <c r="AQ415" s="497" t="s">
        <v>116</v>
      </c>
      <c r="AR415" s="499" t="s">
        <v>117</v>
      </c>
      <c r="AS415" s="497" t="s">
        <v>118</v>
      </c>
      <c r="AT415" s="497" t="s">
        <v>119</v>
      </c>
      <c r="AU415" s="40"/>
      <c r="AV415" s="499" t="s">
        <v>115</v>
      </c>
      <c r="AW415" s="499" t="s">
        <v>120</v>
      </c>
      <c r="AX415" s="163"/>
      <c r="AY415" s="494"/>
      <c r="AZ415" s="159"/>
      <c r="BA415" s="40"/>
      <c r="BB415" s="497" t="s">
        <v>110</v>
      </c>
      <c r="BC415" s="497" t="s">
        <v>111</v>
      </c>
      <c r="BD415" s="729" t="s">
        <v>193</v>
      </c>
      <c r="BE415" s="729" t="s">
        <v>194</v>
      </c>
      <c r="BF415" s="729" t="s">
        <v>195</v>
      </c>
      <c r="BG415" s="499" t="s">
        <v>115</v>
      </c>
      <c r="BH415" s="497" t="s">
        <v>116</v>
      </c>
      <c r="BI415" s="499" t="s">
        <v>117</v>
      </c>
      <c r="BJ415" s="497" t="s">
        <v>118</v>
      </c>
      <c r="BK415" s="497" t="s">
        <v>119</v>
      </c>
      <c r="BL415" s="40"/>
      <c r="BM415" s="499" t="s">
        <v>115</v>
      </c>
      <c r="BN415" s="499" t="s">
        <v>120</v>
      </c>
      <c r="BO415" s="163"/>
      <c r="BP415" s="494"/>
      <c r="BQ415" s="159"/>
      <c r="BR415" s="40"/>
      <c r="BS415" s="497" t="s">
        <v>110</v>
      </c>
      <c r="BT415" s="497" t="s">
        <v>111</v>
      </c>
      <c r="BU415" s="729" t="s">
        <v>193</v>
      </c>
      <c r="BV415" s="729" t="s">
        <v>194</v>
      </c>
      <c r="BW415" s="729" t="s">
        <v>195</v>
      </c>
      <c r="BX415" s="499" t="s">
        <v>115</v>
      </c>
      <c r="BY415" s="497" t="s">
        <v>116</v>
      </c>
      <c r="BZ415" s="499" t="s">
        <v>117</v>
      </c>
      <c r="CA415" s="497" t="s">
        <v>118</v>
      </c>
      <c r="CB415" s="497" t="s">
        <v>119</v>
      </c>
      <c r="CC415" s="40"/>
      <c r="CD415" s="499" t="s">
        <v>115</v>
      </c>
      <c r="CE415" s="499" t="s">
        <v>120</v>
      </c>
      <c r="CF415" s="163"/>
      <c r="CG415" s="494"/>
      <c r="CH415" s="159"/>
      <c r="CI415" s="40"/>
      <c r="CJ415" s="497" t="s">
        <v>110</v>
      </c>
      <c r="CK415" s="497" t="s">
        <v>111</v>
      </c>
      <c r="CL415" s="729" t="s">
        <v>193</v>
      </c>
      <c r="CM415" s="729" t="s">
        <v>194</v>
      </c>
      <c r="CN415" s="729" t="s">
        <v>195</v>
      </c>
      <c r="CO415" s="499" t="s">
        <v>115</v>
      </c>
      <c r="CP415" s="497" t="s">
        <v>116</v>
      </c>
      <c r="CQ415" s="499" t="s">
        <v>117</v>
      </c>
      <c r="CR415" s="497" t="s">
        <v>118</v>
      </c>
      <c r="CS415" s="497" t="s">
        <v>119</v>
      </c>
      <c r="CT415" s="40"/>
      <c r="CU415" s="499" t="s">
        <v>115</v>
      </c>
      <c r="CV415" s="499" t="s">
        <v>120</v>
      </c>
      <c r="CW415" s="163"/>
      <c r="CX415" s="494"/>
      <c r="CY415" s="159"/>
      <c r="CZ415" s="40"/>
      <c r="DA415" s="497" t="s">
        <v>110</v>
      </c>
      <c r="DB415" s="497" t="s">
        <v>111</v>
      </c>
      <c r="DC415" s="729" t="s">
        <v>193</v>
      </c>
      <c r="DD415" s="729" t="s">
        <v>194</v>
      </c>
      <c r="DE415" s="729" t="s">
        <v>195</v>
      </c>
      <c r="DF415" s="499" t="s">
        <v>115</v>
      </c>
      <c r="DG415" s="497" t="s">
        <v>116</v>
      </c>
      <c r="DH415" s="499" t="s">
        <v>117</v>
      </c>
      <c r="DI415" s="497" t="s">
        <v>118</v>
      </c>
      <c r="DJ415" s="497" t="s">
        <v>119</v>
      </c>
      <c r="DK415" s="40"/>
      <c r="DL415" s="499" t="s">
        <v>115</v>
      </c>
      <c r="DM415" s="499" t="s">
        <v>120</v>
      </c>
      <c r="DN415" s="163"/>
      <c r="DO415" s="494"/>
      <c r="DP415" s="159"/>
      <c r="DQ415" s="40"/>
      <c r="DR415" s="497" t="s">
        <v>110</v>
      </c>
      <c r="DS415" s="497" t="s">
        <v>111</v>
      </c>
      <c r="DT415" s="729" t="s">
        <v>193</v>
      </c>
      <c r="DU415" s="729" t="s">
        <v>194</v>
      </c>
      <c r="DV415" s="729" t="s">
        <v>195</v>
      </c>
      <c r="DW415" s="499" t="s">
        <v>115</v>
      </c>
      <c r="DX415" s="497" t="s">
        <v>116</v>
      </c>
      <c r="DY415" s="499" t="s">
        <v>117</v>
      </c>
      <c r="DZ415" s="497" t="s">
        <v>118</v>
      </c>
      <c r="EA415" s="497" t="s">
        <v>119</v>
      </c>
      <c r="EB415" s="40"/>
      <c r="EC415" s="499" t="s">
        <v>115</v>
      </c>
      <c r="ED415" s="499" t="s">
        <v>120</v>
      </c>
      <c r="EE415" s="163"/>
      <c r="EF415" s="494"/>
      <c r="EG415" s="159"/>
      <c r="EH415" s="40"/>
      <c r="EI415" s="497" t="s">
        <v>110</v>
      </c>
      <c r="EJ415" s="497" t="s">
        <v>111</v>
      </c>
      <c r="EK415" s="729" t="s">
        <v>193</v>
      </c>
      <c r="EL415" s="729" t="s">
        <v>194</v>
      </c>
      <c r="EM415" s="729" t="s">
        <v>195</v>
      </c>
      <c r="EN415" s="499" t="s">
        <v>115</v>
      </c>
      <c r="EO415" s="497" t="s">
        <v>116</v>
      </c>
      <c r="EP415" s="499" t="s">
        <v>117</v>
      </c>
      <c r="EQ415" s="497" t="s">
        <v>118</v>
      </c>
      <c r="ER415" s="497" t="s">
        <v>119</v>
      </c>
      <c r="ES415" s="40"/>
      <c r="ET415" s="499" t="s">
        <v>115</v>
      </c>
      <c r="EU415" s="499" t="s">
        <v>120</v>
      </c>
      <c r="EV415" s="163"/>
      <c r="EW415" s="494"/>
      <c r="EX415" s="159"/>
      <c r="EY415" s="40"/>
      <c r="EZ415" s="497" t="s">
        <v>110</v>
      </c>
      <c r="FA415" s="497" t="s">
        <v>111</v>
      </c>
      <c r="FB415" s="729" t="s">
        <v>193</v>
      </c>
      <c r="FC415" s="729" t="s">
        <v>194</v>
      </c>
      <c r="FD415" s="729" t="s">
        <v>195</v>
      </c>
      <c r="FE415" s="499" t="s">
        <v>115</v>
      </c>
      <c r="FF415" s="497" t="s">
        <v>116</v>
      </c>
      <c r="FG415" s="499" t="s">
        <v>117</v>
      </c>
      <c r="FH415" s="497" t="s">
        <v>118</v>
      </c>
      <c r="FI415" s="497" t="s">
        <v>119</v>
      </c>
      <c r="FJ415" s="40"/>
      <c r="FK415" s="499" t="s">
        <v>115</v>
      </c>
      <c r="FL415" s="499" t="s">
        <v>120</v>
      </c>
      <c r="FM415" s="163"/>
      <c r="FN415" s="494"/>
      <c r="FO415" s="159"/>
      <c r="FP415" s="40"/>
      <c r="FQ415" s="497" t="s">
        <v>110</v>
      </c>
      <c r="FR415" s="497" t="s">
        <v>111</v>
      </c>
      <c r="FS415" s="729" t="s">
        <v>193</v>
      </c>
      <c r="FT415" s="729" t="s">
        <v>194</v>
      </c>
      <c r="FU415" s="729" t="s">
        <v>195</v>
      </c>
      <c r="FV415" s="499" t="s">
        <v>115</v>
      </c>
      <c r="FW415" s="497" t="s">
        <v>116</v>
      </c>
      <c r="FX415" s="499" t="s">
        <v>117</v>
      </c>
      <c r="FY415" s="497" t="s">
        <v>118</v>
      </c>
      <c r="FZ415" s="497" t="s">
        <v>119</v>
      </c>
      <c r="GA415" s="40"/>
      <c r="GB415" s="499" t="s">
        <v>115</v>
      </c>
      <c r="GC415" s="499" t="s">
        <v>120</v>
      </c>
      <c r="GD415" s="163"/>
      <c r="GE415" s="494"/>
      <c r="GF415" s="159"/>
      <c r="GG415" s="40"/>
      <c r="GH415" s="497" t="s">
        <v>110</v>
      </c>
      <c r="GI415" s="497" t="s">
        <v>111</v>
      </c>
      <c r="GJ415" s="729" t="s">
        <v>193</v>
      </c>
      <c r="GK415" s="729" t="s">
        <v>194</v>
      </c>
      <c r="GL415" s="729" t="s">
        <v>195</v>
      </c>
      <c r="GM415" s="499" t="s">
        <v>115</v>
      </c>
      <c r="GN415" s="497" t="s">
        <v>116</v>
      </c>
      <c r="GO415" s="499" t="s">
        <v>117</v>
      </c>
      <c r="GP415" s="497" t="s">
        <v>118</v>
      </c>
      <c r="GQ415" s="497" t="s">
        <v>119</v>
      </c>
      <c r="GR415" s="40"/>
      <c r="GS415" s="499" t="s">
        <v>115</v>
      </c>
      <c r="GT415" s="499" t="s">
        <v>120</v>
      </c>
      <c r="GU415" s="163"/>
      <c r="GV415" s="494"/>
      <c r="GW415" s="159"/>
      <c r="GX415" s="40"/>
      <c r="GY415" s="497" t="s">
        <v>110</v>
      </c>
      <c r="GZ415" s="497" t="s">
        <v>111</v>
      </c>
      <c r="HA415" s="729" t="s">
        <v>193</v>
      </c>
      <c r="HB415" s="729" t="s">
        <v>194</v>
      </c>
      <c r="HC415" s="729" t="s">
        <v>195</v>
      </c>
      <c r="HD415" s="499" t="s">
        <v>115</v>
      </c>
      <c r="HE415" s="497" t="s">
        <v>116</v>
      </c>
      <c r="HF415" s="499" t="s">
        <v>117</v>
      </c>
      <c r="HG415" s="497" t="s">
        <v>118</v>
      </c>
      <c r="HH415" s="497" t="s">
        <v>119</v>
      </c>
      <c r="HI415" s="40"/>
      <c r="HJ415" s="499" t="s">
        <v>115</v>
      </c>
      <c r="HK415" s="499" t="s">
        <v>120</v>
      </c>
      <c r="HL415" s="163"/>
      <c r="HM415" s="494"/>
      <c r="HN415" s="159"/>
      <c r="HO415" s="40"/>
      <c r="HP415" s="497" t="s">
        <v>110</v>
      </c>
      <c r="HQ415" s="497" t="s">
        <v>111</v>
      </c>
      <c r="HR415" s="729" t="s">
        <v>193</v>
      </c>
      <c r="HS415" s="729" t="s">
        <v>194</v>
      </c>
      <c r="HT415" s="729" t="s">
        <v>195</v>
      </c>
      <c r="HU415" s="499" t="s">
        <v>115</v>
      </c>
      <c r="HV415" s="497" t="s">
        <v>116</v>
      </c>
      <c r="HW415" s="499" t="s">
        <v>117</v>
      </c>
      <c r="HX415" s="497" t="s">
        <v>118</v>
      </c>
      <c r="HY415" s="497" t="s">
        <v>119</v>
      </c>
      <c r="HZ415" s="40"/>
      <c r="IA415" s="499" t="s">
        <v>115</v>
      </c>
      <c r="IB415" s="499" t="s">
        <v>120</v>
      </c>
      <c r="IC415" s="163"/>
      <c r="ID415" s="494"/>
      <c r="IE415" s="159"/>
      <c r="IF415" s="40"/>
      <c r="IG415" s="497" t="s">
        <v>110</v>
      </c>
      <c r="IH415" s="497" t="s">
        <v>111</v>
      </c>
      <c r="II415" s="729" t="s">
        <v>193</v>
      </c>
      <c r="IJ415" s="729" t="s">
        <v>194</v>
      </c>
      <c r="IK415" s="729" t="s">
        <v>195</v>
      </c>
      <c r="IL415" s="499" t="s">
        <v>115</v>
      </c>
      <c r="IM415" s="497" t="s">
        <v>116</v>
      </c>
      <c r="IN415" s="499" t="s">
        <v>117</v>
      </c>
      <c r="IO415" s="497" t="s">
        <v>118</v>
      </c>
      <c r="IP415" s="497" t="s">
        <v>119</v>
      </c>
      <c r="IQ415" s="40"/>
      <c r="IR415" s="499" t="s">
        <v>115</v>
      </c>
      <c r="IS415" s="499" t="s">
        <v>120</v>
      </c>
      <c r="IT415" s="163"/>
      <c r="IU415" s="494"/>
      <c r="IV415" s="159"/>
      <c r="IW415" s="40"/>
      <c r="IX415" s="497" t="s">
        <v>110</v>
      </c>
      <c r="IY415" s="497" t="s">
        <v>111</v>
      </c>
      <c r="IZ415" s="729" t="s">
        <v>193</v>
      </c>
      <c r="JA415" s="729" t="s">
        <v>194</v>
      </c>
      <c r="JB415" s="729" t="s">
        <v>195</v>
      </c>
      <c r="JC415" s="499" t="s">
        <v>115</v>
      </c>
      <c r="JD415" s="497" t="s">
        <v>116</v>
      </c>
      <c r="JE415" s="499" t="s">
        <v>117</v>
      </c>
      <c r="JF415" s="497" t="s">
        <v>118</v>
      </c>
      <c r="JG415" s="497" t="s">
        <v>119</v>
      </c>
      <c r="JH415" s="40"/>
      <c r="JI415" s="499" t="s">
        <v>115</v>
      </c>
      <c r="JJ415" s="499" t="s">
        <v>120</v>
      </c>
      <c r="JK415" s="163"/>
      <c r="JL415" s="495"/>
      <c r="JM415" s="159"/>
      <c r="JN415" s="40"/>
      <c r="JO415" s="497" t="s">
        <v>110</v>
      </c>
      <c r="JP415" s="497" t="s">
        <v>111</v>
      </c>
      <c r="JQ415" s="729" t="s">
        <v>193</v>
      </c>
      <c r="JR415" s="729" t="s">
        <v>194</v>
      </c>
      <c r="JS415" s="729" t="s">
        <v>195</v>
      </c>
      <c r="JT415" s="499" t="s">
        <v>115</v>
      </c>
      <c r="JU415" s="497" t="s">
        <v>116</v>
      </c>
      <c r="JV415" s="499" t="s">
        <v>117</v>
      </c>
      <c r="JW415" s="497" t="s">
        <v>118</v>
      </c>
      <c r="JX415" s="497" t="s">
        <v>119</v>
      </c>
      <c r="JY415" s="40"/>
      <c r="JZ415" s="499" t="s">
        <v>115</v>
      </c>
      <c r="KA415" s="499" t="s">
        <v>120</v>
      </c>
      <c r="KB415" s="163"/>
      <c r="KC415" s="495"/>
      <c r="KD415" s="159"/>
      <c r="KE415" s="40"/>
      <c r="KF415" s="497" t="s">
        <v>110</v>
      </c>
      <c r="KG415" s="497" t="s">
        <v>111</v>
      </c>
      <c r="KH415" s="729" t="s">
        <v>193</v>
      </c>
      <c r="KI415" s="729" t="s">
        <v>194</v>
      </c>
      <c r="KJ415" s="729" t="s">
        <v>195</v>
      </c>
      <c r="KK415" s="499" t="s">
        <v>115</v>
      </c>
      <c r="KL415" s="497" t="s">
        <v>116</v>
      </c>
      <c r="KM415" s="499" t="s">
        <v>117</v>
      </c>
      <c r="KN415" s="497" t="s">
        <v>118</v>
      </c>
      <c r="KO415" s="497" t="s">
        <v>119</v>
      </c>
      <c r="KP415" s="40"/>
      <c r="KQ415" s="499" t="s">
        <v>115</v>
      </c>
      <c r="KR415" s="499" t="s">
        <v>120</v>
      </c>
      <c r="KS415" s="163"/>
      <c r="KT415" s="495"/>
      <c r="KU415" s="496"/>
    </row>
    <row r="416" ht="15.75" customHeight="1">
      <c r="A416" s="500">
        <v>-1.0</v>
      </c>
      <c r="B416" s="501">
        <v>-2.0</v>
      </c>
      <c r="C416" s="501">
        <v>-3.0</v>
      </c>
      <c r="D416" s="501">
        <v>-4.0</v>
      </c>
      <c r="E416" s="501">
        <v>-5.0</v>
      </c>
      <c r="F416" s="501">
        <v>-6.0</v>
      </c>
      <c r="G416" s="501">
        <v>-7.0</v>
      </c>
      <c r="H416" s="501">
        <v>-8.0</v>
      </c>
      <c r="I416" s="501">
        <v>-9.0</v>
      </c>
      <c r="J416" s="501">
        <v>-10.0</v>
      </c>
      <c r="K416" s="501">
        <v>-11.0</v>
      </c>
      <c r="L416" s="501">
        <v>-12.0</v>
      </c>
      <c r="M416" s="501">
        <v>-13.0</v>
      </c>
      <c r="N416" s="501">
        <v>-14.0</v>
      </c>
      <c r="O416" s="501">
        <v>-15.0</v>
      </c>
      <c r="P416" s="502">
        <v>-16.0</v>
      </c>
      <c r="Q416" s="503"/>
      <c r="R416" s="500">
        <v>-1.0</v>
      </c>
      <c r="S416" s="501">
        <v>-2.0</v>
      </c>
      <c r="T416" s="501">
        <v>-3.0</v>
      </c>
      <c r="U416" s="501">
        <v>-4.0</v>
      </c>
      <c r="V416" s="501">
        <v>-5.0</v>
      </c>
      <c r="W416" s="501">
        <v>-6.0</v>
      </c>
      <c r="X416" s="501">
        <v>-7.0</v>
      </c>
      <c r="Y416" s="501">
        <v>-8.0</v>
      </c>
      <c r="Z416" s="501">
        <v>-9.0</v>
      </c>
      <c r="AA416" s="501">
        <v>-10.0</v>
      </c>
      <c r="AB416" s="501">
        <v>-11.0</v>
      </c>
      <c r="AC416" s="501">
        <v>-12.0</v>
      </c>
      <c r="AD416" s="501">
        <v>-13.0</v>
      </c>
      <c r="AE416" s="501">
        <v>-14.0</v>
      </c>
      <c r="AF416" s="501">
        <v>-15.0</v>
      </c>
      <c r="AG416" s="502">
        <v>-16.0</v>
      </c>
      <c r="AH416" s="503"/>
      <c r="AI416" s="500">
        <v>-1.0</v>
      </c>
      <c r="AJ416" s="501">
        <v>-2.0</v>
      </c>
      <c r="AK416" s="501">
        <v>-3.0</v>
      </c>
      <c r="AL416" s="501">
        <v>-4.0</v>
      </c>
      <c r="AM416" s="501">
        <v>-5.0</v>
      </c>
      <c r="AN416" s="501">
        <v>-6.0</v>
      </c>
      <c r="AO416" s="501">
        <v>-7.0</v>
      </c>
      <c r="AP416" s="501">
        <v>-8.0</v>
      </c>
      <c r="AQ416" s="501">
        <v>-9.0</v>
      </c>
      <c r="AR416" s="501">
        <v>-10.0</v>
      </c>
      <c r="AS416" s="501">
        <v>-11.0</v>
      </c>
      <c r="AT416" s="501">
        <v>-12.0</v>
      </c>
      <c r="AU416" s="501">
        <v>-13.0</v>
      </c>
      <c r="AV416" s="501">
        <v>-14.0</v>
      </c>
      <c r="AW416" s="501">
        <v>-15.0</v>
      </c>
      <c r="AX416" s="502">
        <v>-16.0</v>
      </c>
      <c r="AY416" s="503"/>
      <c r="AZ416" s="500">
        <v>-1.0</v>
      </c>
      <c r="BA416" s="501">
        <v>-2.0</v>
      </c>
      <c r="BB416" s="501">
        <v>-3.0</v>
      </c>
      <c r="BC416" s="501">
        <v>-4.0</v>
      </c>
      <c r="BD416" s="501">
        <v>-5.0</v>
      </c>
      <c r="BE416" s="501">
        <v>-6.0</v>
      </c>
      <c r="BF416" s="501">
        <v>-7.0</v>
      </c>
      <c r="BG416" s="501">
        <v>-8.0</v>
      </c>
      <c r="BH416" s="501">
        <v>-9.0</v>
      </c>
      <c r="BI416" s="501">
        <v>-10.0</v>
      </c>
      <c r="BJ416" s="501">
        <v>-11.0</v>
      </c>
      <c r="BK416" s="501">
        <v>-12.0</v>
      </c>
      <c r="BL416" s="501">
        <v>-13.0</v>
      </c>
      <c r="BM416" s="501">
        <v>-14.0</v>
      </c>
      <c r="BN416" s="501">
        <v>-15.0</v>
      </c>
      <c r="BO416" s="502">
        <v>-16.0</v>
      </c>
      <c r="BP416" s="503"/>
      <c r="BQ416" s="500">
        <v>-1.0</v>
      </c>
      <c r="BR416" s="501">
        <v>-2.0</v>
      </c>
      <c r="BS416" s="501">
        <v>-3.0</v>
      </c>
      <c r="BT416" s="501">
        <v>-4.0</v>
      </c>
      <c r="BU416" s="501">
        <v>-5.0</v>
      </c>
      <c r="BV416" s="501">
        <v>-6.0</v>
      </c>
      <c r="BW416" s="501">
        <v>-7.0</v>
      </c>
      <c r="BX416" s="501">
        <v>-8.0</v>
      </c>
      <c r="BY416" s="501">
        <v>-9.0</v>
      </c>
      <c r="BZ416" s="501">
        <v>-10.0</v>
      </c>
      <c r="CA416" s="501">
        <v>-11.0</v>
      </c>
      <c r="CB416" s="501">
        <v>-12.0</v>
      </c>
      <c r="CC416" s="501">
        <v>-13.0</v>
      </c>
      <c r="CD416" s="501">
        <v>-14.0</v>
      </c>
      <c r="CE416" s="501">
        <v>-15.0</v>
      </c>
      <c r="CF416" s="502">
        <v>-16.0</v>
      </c>
      <c r="CG416" s="503"/>
      <c r="CH416" s="500">
        <v>-1.0</v>
      </c>
      <c r="CI416" s="501">
        <v>-2.0</v>
      </c>
      <c r="CJ416" s="501">
        <v>-3.0</v>
      </c>
      <c r="CK416" s="501">
        <v>-4.0</v>
      </c>
      <c r="CL416" s="501">
        <v>-5.0</v>
      </c>
      <c r="CM416" s="501">
        <v>-6.0</v>
      </c>
      <c r="CN416" s="501">
        <v>-7.0</v>
      </c>
      <c r="CO416" s="501">
        <v>-8.0</v>
      </c>
      <c r="CP416" s="501">
        <v>-9.0</v>
      </c>
      <c r="CQ416" s="501">
        <v>-10.0</v>
      </c>
      <c r="CR416" s="501">
        <v>-11.0</v>
      </c>
      <c r="CS416" s="501">
        <v>-12.0</v>
      </c>
      <c r="CT416" s="501">
        <v>-13.0</v>
      </c>
      <c r="CU416" s="501">
        <v>-14.0</v>
      </c>
      <c r="CV416" s="501">
        <v>-15.0</v>
      </c>
      <c r="CW416" s="502">
        <v>-16.0</v>
      </c>
      <c r="CX416" s="503"/>
      <c r="CY416" s="500">
        <v>-1.0</v>
      </c>
      <c r="CZ416" s="501">
        <v>-2.0</v>
      </c>
      <c r="DA416" s="501">
        <v>-3.0</v>
      </c>
      <c r="DB416" s="501">
        <v>-4.0</v>
      </c>
      <c r="DC416" s="501">
        <v>-5.0</v>
      </c>
      <c r="DD416" s="501">
        <v>-6.0</v>
      </c>
      <c r="DE416" s="501">
        <v>-7.0</v>
      </c>
      <c r="DF416" s="501">
        <v>-8.0</v>
      </c>
      <c r="DG416" s="501">
        <v>-9.0</v>
      </c>
      <c r="DH416" s="501">
        <v>-10.0</v>
      </c>
      <c r="DI416" s="501">
        <v>-11.0</v>
      </c>
      <c r="DJ416" s="501">
        <v>-12.0</v>
      </c>
      <c r="DK416" s="501">
        <v>-13.0</v>
      </c>
      <c r="DL416" s="501">
        <v>-14.0</v>
      </c>
      <c r="DM416" s="501">
        <v>-15.0</v>
      </c>
      <c r="DN416" s="502">
        <v>-16.0</v>
      </c>
      <c r="DO416" s="503"/>
      <c r="DP416" s="500">
        <v>-1.0</v>
      </c>
      <c r="DQ416" s="501">
        <v>-2.0</v>
      </c>
      <c r="DR416" s="501">
        <v>-3.0</v>
      </c>
      <c r="DS416" s="501">
        <v>-4.0</v>
      </c>
      <c r="DT416" s="501">
        <v>-5.0</v>
      </c>
      <c r="DU416" s="501">
        <v>-6.0</v>
      </c>
      <c r="DV416" s="501">
        <v>-7.0</v>
      </c>
      <c r="DW416" s="501">
        <v>-8.0</v>
      </c>
      <c r="DX416" s="501">
        <v>-9.0</v>
      </c>
      <c r="DY416" s="501">
        <v>-10.0</v>
      </c>
      <c r="DZ416" s="501">
        <v>-11.0</v>
      </c>
      <c r="EA416" s="501">
        <v>-12.0</v>
      </c>
      <c r="EB416" s="501">
        <v>-13.0</v>
      </c>
      <c r="EC416" s="501">
        <v>-14.0</v>
      </c>
      <c r="ED416" s="501">
        <v>-15.0</v>
      </c>
      <c r="EE416" s="502">
        <v>-16.0</v>
      </c>
      <c r="EF416" s="503"/>
      <c r="EG416" s="500">
        <v>-1.0</v>
      </c>
      <c r="EH416" s="501">
        <v>-2.0</v>
      </c>
      <c r="EI416" s="501">
        <v>-3.0</v>
      </c>
      <c r="EJ416" s="501">
        <v>-4.0</v>
      </c>
      <c r="EK416" s="501">
        <v>-5.0</v>
      </c>
      <c r="EL416" s="501">
        <v>-6.0</v>
      </c>
      <c r="EM416" s="501">
        <v>-7.0</v>
      </c>
      <c r="EN416" s="501">
        <v>-8.0</v>
      </c>
      <c r="EO416" s="501">
        <v>-9.0</v>
      </c>
      <c r="EP416" s="501">
        <v>-10.0</v>
      </c>
      <c r="EQ416" s="501">
        <v>-11.0</v>
      </c>
      <c r="ER416" s="501">
        <v>-12.0</v>
      </c>
      <c r="ES416" s="501">
        <v>-13.0</v>
      </c>
      <c r="ET416" s="501">
        <v>-14.0</v>
      </c>
      <c r="EU416" s="501">
        <v>-15.0</v>
      </c>
      <c r="EV416" s="502">
        <v>-16.0</v>
      </c>
      <c r="EW416" s="503"/>
      <c r="EX416" s="500">
        <v>-1.0</v>
      </c>
      <c r="EY416" s="501">
        <v>-2.0</v>
      </c>
      <c r="EZ416" s="501">
        <v>-3.0</v>
      </c>
      <c r="FA416" s="501">
        <v>-4.0</v>
      </c>
      <c r="FB416" s="501">
        <v>-5.0</v>
      </c>
      <c r="FC416" s="501">
        <v>-6.0</v>
      </c>
      <c r="FD416" s="501">
        <v>-7.0</v>
      </c>
      <c r="FE416" s="501">
        <v>-8.0</v>
      </c>
      <c r="FF416" s="501">
        <v>-9.0</v>
      </c>
      <c r="FG416" s="501">
        <v>-10.0</v>
      </c>
      <c r="FH416" s="501">
        <v>-11.0</v>
      </c>
      <c r="FI416" s="501">
        <v>-12.0</v>
      </c>
      <c r="FJ416" s="501">
        <v>-13.0</v>
      </c>
      <c r="FK416" s="501">
        <v>-14.0</v>
      </c>
      <c r="FL416" s="501">
        <v>-15.0</v>
      </c>
      <c r="FM416" s="502">
        <v>-16.0</v>
      </c>
      <c r="FN416" s="503"/>
      <c r="FO416" s="500">
        <v>-1.0</v>
      </c>
      <c r="FP416" s="501">
        <v>-2.0</v>
      </c>
      <c r="FQ416" s="501">
        <v>-3.0</v>
      </c>
      <c r="FR416" s="501">
        <v>-4.0</v>
      </c>
      <c r="FS416" s="501">
        <v>-5.0</v>
      </c>
      <c r="FT416" s="501">
        <v>-6.0</v>
      </c>
      <c r="FU416" s="501">
        <v>-7.0</v>
      </c>
      <c r="FV416" s="501">
        <v>-8.0</v>
      </c>
      <c r="FW416" s="501">
        <v>-9.0</v>
      </c>
      <c r="FX416" s="501">
        <v>-10.0</v>
      </c>
      <c r="FY416" s="501">
        <v>-11.0</v>
      </c>
      <c r="FZ416" s="501">
        <v>-12.0</v>
      </c>
      <c r="GA416" s="501">
        <v>-13.0</v>
      </c>
      <c r="GB416" s="501">
        <v>-14.0</v>
      </c>
      <c r="GC416" s="501">
        <v>-15.0</v>
      </c>
      <c r="GD416" s="502">
        <v>-16.0</v>
      </c>
      <c r="GE416" s="503"/>
      <c r="GF416" s="500">
        <v>-1.0</v>
      </c>
      <c r="GG416" s="501">
        <v>-2.0</v>
      </c>
      <c r="GH416" s="501">
        <v>-3.0</v>
      </c>
      <c r="GI416" s="501">
        <v>-4.0</v>
      </c>
      <c r="GJ416" s="501">
        <v>-5.0</v>
      </c>
      <c r="GK416" s="501">
        <v>-6.0</v>
      </c>
      <c r="GL416" s="501">
        <v>-7.0</v>
      </c>
      <c r="GM416" s="501">
        <v>-8.0</v>
      </c>
      <c r="GN416" s="501">
        <v>-9.0</v>
      </c>
      <c r="GO416" s="501">
        <v>-10.0</v>
      </c>
      <c r="GP416" s="501">
        <v>-11.0</v>
      </c>
      <c r="GQ416" s="501">
        <v>-12.0</v>
      </c>
      <c r="GR416" s="501">
        <v>-13.0</v>
      </c>
      <c r="GS416" s="501">
        <v>-14.0</v>
      </c>
      <c r="GT416" s="501">
        <v>-15.0</v>
      </c>
      <c r="GU416" s="502">
        <v>-16.0</v>
      </c>
      <c r="GV416" s="503"/>
      <c r="GW416" s="500">
        <v>-1.0</v>
      </c>
      <c r="GX416" s="501">
        <v>-2.0</v>
      </c>
      <c r="GY416" s="501">
        <v>-3.0</v>
      </c>
      <c r="GZ416" s="501">
        <v>-4.0</v>
      </c>
      <c r="HA416" s="501">
        <v>-5.0</v>
      </c>
      <c r="HB416" s="501">
        <v>-6.0</v>
      </c>
      <c r="HC416" s="501">
        <v>-7.0</v>
      </c>
      <c r="HD416" s="501">
        <v>-8.0</v>
      </c>
      <c r="HE416" s="501">
        <v>-9.0</v>
      </c>
      <c r="HF416" s="501">
        <v>-10.0</v>
      </c>
      <c r="HG416" s="501">
        <v>-11.0</v>
      </c>
      <c r="HH416" s="501">
        <v>-12.0</v>
      </c>
      <c r="HI416" s="501">
        <v>-13.0</v>
      </c>
      <c r="HJ416" s="501">
        <v>-14.0</v>
      </c>
      <c r="HK416" s="501">
        <v>-15.0</v>
      </c>
      <c r="HL416" s="502">
        <v>-16.0</v>
      </c>
      <c r="HM416" s="503"/>
      <c r="HN416" s="500">
        <v>-1.0</v>
      </c>
      <c r="HO416" s="501">
        <v>-2.0</v>
      </c>
      <c r="HP416" s="501">
        <v>-3.0</v>
      </c>
      <c r="HQ416" s="501">
        <v>-4.0</v>
      </c>
      <c r="HR416" s="501">
        <v>-5.0</v>
      </c>
      <c r="HS416" s="501">
        <v>-6.0</v>
      </c>
      <c r="HT416" s="501">
        <v>-7.0</v>
      </c>
      <c r="HU416" s="501">
        <v>-8.0</v>
      </c>
      <c r="HV416" s="501">
        <v>-9.0</v>
      </c>
      <c r="HW416" s="501">
        <v>-10.0</v>
      </c>
      <c r="HX416" s="501">
        <v>-11.0</v>
      </c>
      <c r="HY416" s="501">
        <v>-12.0</v>
      </c>
      <c r="HZ416" s="501">
        <v>-13.0</v>
      </c>
      <c r="IA416" s="501">
        <v>-14.0</v>
      </c>
      <c r="IB416" s="501">
        <v>-15.0</v>
      </c>
      <c r="IC416" s="502">
        <v>-16.0</v>
      </c>
      <c r="ID416" s="503"/>
      <c r="IE416" s="500">
        <v>-1.0</v>
      </c>
      <c r="IF416" s="501">
        <v>-2.0</v>
      </c>
      <c r="IG416" s="501">
        <v>-3.0</v>
      </c>
      <c r="IH416" s="501">
        <v>-4.0</v>
      </c>
      <c r="II416" s="501">
        <v>-5.0</v>
      </c>
      <c r="IJ416" s="501">
        <v>-6.0</v>
      </c>
      <c r="IK416" s="501">
        <v>-7.0</v>
      </c>
      <c r="IL416" s="501">
        <v>-8.0</v>
      </c>
      <c r="IM416" s="501">
        <v>-9.0</v>
      </c>
      <c r="IN416" s="501">
        <v>-10.0</v>
      </c>
      <c r="IO416" s="501">
        <v>-11.0</v>
      </c>
      <c r="IP416" s="501">
        <v>-12.0</v>
      </c>
      <c r="IQ416" s="501">
        <v>-13.0</v>
      </c>
      <c r="IR416" s="501">
        <v>-14.0</v>
      </c>
      <c r="IS416" s="501">
        <v>-15.0</v>
      </c>
      <c r="IT416" s="502">
        <v>-16.0</v>
      </c>
      <c r="IU416" s="503"/>
      <c r="IV416" s="500">
        <v>-1.0</v>
      </c>
      <c r="IW416" s="501">
        <v>-2.0</v>
      </c>
      <c r="IX416" s="501">
        <v>-3.0</v>
      </c>
      <c r="IY416" s="501">
        <v>-4.0</v>
      </c>
      <c r="IZ416" s="501">
        <v>-5.0</v>
      </c>
      <c r="JA416" s="501">
        <v>-6.0</v>
      </c>
      <c r="JB416" s="501">
        <v>-7.0</v>
      </c>
      <c r="JC416" s="501">
        <v>-8.0</v>
      </c>
      <c r="JD416" s="501">
        <v>-9.0</v>
      </c>
      <c r="JE416" s="501">
        <v>-10.0</v>
      </c>
      <c r="JF416" s="501">
        <v>-11.0</v>
      </c>
      <c r="JG416" s="501">
        <v>-12.0</v>
      </c>
      <c r="JH416" s="501">
        <v>-13.0</v>
      </c>
      <c r="JI416" s="501">
        <v>-14.0</v>
      </c>
      <c r="JJ416" s="501">
        <v>-15.0</v>
      </c>
      <c r="JK416" s="502">
        <v>-16.0</v>
      </c>
      <c r="JL416" s="503"/>
      <c r="JM416" s="500">
        <v>-1.0</v>
      </c>
      <c r="JN416" s="501">
        <v>-2.0</v>
      </c>
      <c r="JO416" s="501">
        <v>-3.0</v>
      </c>
      <c r="JP416" s="501">
        <v>-4.0</v>
      </c>
      <c r="JQ416" s="501">
        <v>-5.0</v>
      </c>
      <c r="JR416" s="501">
        <v>-6.0</v>
      </c>
      <c r="JS416" s="501">
        <v>-7.0</v>
      </c>
      <c r="JT416" s="501">
        <v>-8.0</v>
      </c>
      <c r="JU416" s="501">
        <v>-9.0</v>
      </c>
      <c r="JV416" s="501">
        <v>-10.0</v>
      </c>
      <c r="JW416" s="501">
        <v>-11.0</v>
      </c>
      <c r="JX416" s="501">
        <v>-12.0</v>
      </c>
      <c r="JY416" s="501">
        <v>-13.0</v>
      </c>
      <c r="JZ416" s="501">
        <v>-14.0</v>
      </c>
      <c r="KA416" s="501">
        <v>-15.0</v>
      </c>
      <c r="KB416" s="502">
        <v>-16.0</v>
      </c>
      <c r="KC416" s="503"/>
      <c r="KD416" s="500">
        <v>-1.0</v>
      </c>
      <c r="KE416" s="501">
        <v>-2.0</v>
      </c>
      <c r="KF416" s="501">
        <v>-3.0</v>
      </c>
      <c r="KG416" s="501">
        <v>-4.0</v>
      </c>
      <c r="KH416" s="501">
        <v>-5.0</v>
      </c>
      <c r="KI416" s="501">
        <v>-6.0</v>
      </c>
      <c r="KJ416" s="501">
        <v>-7.0</v>
      </c>
      <c r="KK416" s="501">
        <v>-8.0</v>
      </c>
      <c r="KL416" s="501">
        <v>-9.0</v>
      </c>
      <c r="KM416" s="501">
        <v>-10.0</v>
      </c>
      <c r="KN416" s="501">
        <v>-11.0</v>
      </c>
      <c r="KO416" s="501">
        <v>-12.0</v>
      </c>
      <c r="KP416" s="501">
        <v>-13.0</v>
      </c>
      <c r="KQ416" s="501">
        <v>-14.0</v>
      </c>
      <c r="KR416" s="501">
        <v>-15.0</v>
      </c>
      <c r="KS416" s="502">
        <v>-16.0</v>
      </c>
      <c r="KT416" s="503"/>
      <c r="KU416" s="504"/>
    </row>
    <row r="417" ht="15.75" customHeight="1">
      <c r="A417" s="505"/>
      <c r="B417" s="506" t="s">
        <v>36</v>
      </c>
      <c r="C417" s="507"/>
      <c r="D417" s="507"/>
      <c r="E417" s="507" t="s">
        <v>121</v>
      </c>
      <c r="F417" s="507" t="s">
        <v>121</v>
      </c>
      <c r="G417" s="507" t="s">
        <v>121</v>
      </c>
      <c r="H417" s="507" t="s">
        <v>121</v>
      </c>
      <c r="I417" s="507" t="s">
        <v>121</v>
      </c>
      <c r="J417" s="507" t="s">
        <v>121</v>
      </c>
      <c r="K417" s="507" t="s">
        <v>121</v>
      </c>
      <c r="L417" s="507" t="s">
        <v>121</v>
      </c>
      <c r="M417" s="507" t="s">
        <v>121</v>
      </c>
      <c r="N417" s="507" t="s">
        <v>121</v>
      </c>
      <c r="O417" s="507" t="s">
        <v>121</v>
      </c>
      <c r="P417" s="508" t="s">
        <v>121</v>
      </c>
      <c r="Q417" s="509"/>
      <c r="R417" s="505"/>
      <c r="S417" s="506" t="s">
        <v>36</v>
      </c>
      <c r="T417" s="507"/>
      <c r="U417" s="507"/>
      <c r="V417" s="507" t="s">
        <v>121</v>
      </c>
      <c r="W417" s="507" t="s">
        <v>121</v>
      </c>
      <c r="X417" s="507" t="s">
        <v>121</v>
      </c>
      <c r="Y417" s="507" t="s">
        <v>121</v>
      </c>
      <c r="Z417" s="507" t="s">
        <v>121</v>
      </c>
      <c r="AA417" s="507" t="s">
        <v>121</v>
      </c>
      <c r="AB417" s="507" t="s">
        <v>121</v>
      </c>
      <c r="AC417" s="507" t="s">
        <v>121</v>
      </c>
      <c r="AD417" s="507" t="s">
        <v>121</v>
      </c>
      <c r="AE417" s="507" t="s">
        <v>121</v>
      </c>
      <c r="AF417" s="507" t="s">
        <v>121</v>
      </c>
      <c r="AG417" s="508" t="s">
        <v>121</v>
      </c>
      <c r="AH417" s="509"/>
      <c r="AI417" s="505"/>
      <c r="AJ417" s="506" t="s">
        <v>36</v>
      </c>
      <c r="AK417" s="507"/>
      <c r="AL417" s="507"/>
      <c r="AM417" s="507" t="s">
        <v>121</v>
      </c>
      <c r="AN417" s="507" t="s">
        <v>121</v>
      </c>
      <c r="AO417" s="507" t="s">
        <v>121</v>
      </c>
      <c r="AP417" s="507" t="s">
        <v>121</v>
      </c>
      <c r="AQ417" s="507" t="s">
        <v>121</v>
      </c>
      <c r="AR417" s="507" t="s">
        <v>121</v>
      </c>
      <c r="AS417" s="507" t="s">
        <v>121</v>
      </c>
      <c r="AT417" s="507" t="s">
        <v>121</v>
      </c>
      <c r="AU417" s="507" t="s">
        <v>121</v>
      </c>
      <c r="AV417" s="507" t="s">
        <v>121</v>
      </c>
      <c r="AW417" s="507" t="s">
        <v>121</v>
      </c>
      <c r="AX417" s="508" t="s">
        <v>121</v>
      </c>
      <c r="AY417" s="509"/>
      <c r="AZ417" s="505"/>
      <c r="BA417" s="506" t="s">
        <v>36</v>
      </c>
      <c r="BB417" s="507"/>
      <c r="BC417" s="507"/>
      <c r="BD417" s="507" t="s">
        <v>121</v>
      </c>
      <c r="BE417" s="507" t="s">
        <v>121</v>
      </c>
      <c r="BF417" s="507" t="s">
        <v>121</v>
      </c>
      <c r="BG417" s="507" t="s">
        <v>121</v>
      </c>
      <c r="BH417" s="507" t="s">
        <v>121</v>
      </c>
      <c r="BI417" s="507" t="s">
        <v>121</v>
      </c>
      <c r="BJ417" s="507" t="s">
        <v>121</v>
      </c>
      <c r="BK417" s="507" t="s">
        <v>121</v>
      </c>
      <c r="BL417" s="507" t="s">
        <v>121</v>
      </c>
      <c r="BM417" s="507" t="s">
        <v>121</v>
      </c>
      <c r="BN417" s="507" t="s">
        <v>121</v>
      </c>
      <c r="BO417" s="508" t="s">
        <v>121</v>
      </c>
      <c r="BP417" s="509"/>
      <c r="BQ417" s="505"/>
      <c r="BR417" s="506" t="s">
        <v>36</v>
      </c>
      <c r="BS417" s="507"/>
      <c r="BT417" s="507"/>
      <c r="BU417" s="507" t="s">
        <v>121</v>
      </c>
      <c r="BV417" s="507" t="s">
        <v>121</v>
      </c>
      <c r="BW417" s="507" t="s">
        <v>121</v>
      </c>
      <c r="BX417" s="507" t="s">
        <v>121</v>
      </c>
      <c r="BY417" s="507" t="s">
        <v>121</v>
      </c>
      <c r="BZ417" s="507" t="s">
        <v>121</v>
      </c>
      <c r="CA417" s="507" t="s">
        <v>121</v>
      </c>
      <c r="CB417" s="507" t="s">
        <v>121</v>
      </c>
      <c r="CC417" s="507" t="s">
        <v>121</v>
      </c>
      <c r="CD417" s="507" t="s">
        <v>121</v>
      </c>
      <c r="CE417" s="507" t="s">
        <v>121</v>
      </c>
      <c r="CF417" s="508" t="s">
        <v>121</v>
      </c>
      <c r="CG417" s="509"/>
      <c r="CH417" s="505"/>
      <c r="CI417" s="506" t="s">
        <v>36</v>
      </c>
      <c r="CJ417" s="507"/>
      <c r="CK417" s="507"/>
      <c r="CL417" s="507" t="s">
        <v>121</v>
      </c>
      <c r="CM417" s="507" t="s">
        <v>121</v>
      </c>
      <c r="CN417" s="507" t="s">
        <v>121</v>
      </c>
      <c r="CO417" s="507" t="s">
        <v>121</v>
      </c>
      <c r="CP417" s="507" t="s">
        <v>121</v>
      </c>
      <c r="CQ417" s="507" t="s">
        <v>121</v>
      </c>
      <c r="CR417" s="507" t="s">
        <v>121</v>
      </c>
      <c r="CS417" s="507" t="s">
        <v>121</v>
      </c>
      <c r="CT417" s="507" t="s">
        <v>121</v>
      </c>
      <c r="CU417" s="507" t="s">
        <v>121</v>
      </c>
      <c r="CV417" s="507" t="s">
        <v>121</v>
      </c>
      <c r="CW417" s="508" t="s">
        <v>121</v>
      </c>
      <c r="CX417" s="509"/>
      <c r="CY417" s="505"/>
      <c r="CZ417" s="506" t="s">
        <v>36</v>
      </c>
      <c r="DA417" s="507"/>
      <c r="DB417" s="507"/>
      <c r="DC417" s="507" t="s">
        <v>121</v>
      </c>
      <c r="DD417" s="507" t="s">
        <v>121</v>
      </c>
      <c r="DE417" s="507" t="s">
        <v>121</v>
      </c>
      <c r="DF417" s="507" t="s">
        <v>121</v>
      </c>
      <c r="DG417" s="507" t="s">
        <v>121</v>
      </c>
      <c r="DH417" s="507" t="s">
        <v>121</v>
      </c>
      <c r="DI417" s="507" t="s">
        <v>121</v>
      </c>
      <c r="DJ417" s="507" t="s">
        <v>121</v>
      </c>
      <c r="DK417" s="507" t="s">
        <v>121</v>
      </c>
      <c r="DL417" s="507" t="s">
        <v>121</v>
      </c>
      <c r="DM417" s="507" t="s">
        <v>121</v>
      </c>
      <c r="DN417" s="508" t="s">
        <v>121</v>
      </c>
      <c r="DO417" s="509"/>
      <c r="DP417" s="505"/>
      <c r="DQ417" s="506" t="s">
        <v>36</v>
      </c>
      <c r="DR417" s="507"/>
      <c r="DS417" s="507"/>
      <c r="DT417" s="507" t="s">
        <v>121</v>
      </c>
      <c r="DU417" s="507" t="s">
        <v>121</v>
      </c>
      <c r="DV417" s="507" t="s">
        <v>121</v>
      </c>
      <c r="DW417" s="507" t="s">
        <v>121</v>
      </c>
      <c r="DX417" s="507" t="s">
        <v>121</v>
      </c>
      <c r="DY417" s="507" t="s">
        <v>121</v>
      </c>
      <c r="DZ417" s="507" t="s">
        <v>121</v>
      </c>
      <c r="EA417" s="507" t="s">
        <v>121</v>
      </c>
      <c r="EB417" s="507" t="s">
        <v>121</v>
      </c>
      <c r="EC417" s="507" t="s">
        <v>121</v>
      </c>
      <c r="ED417" s="507" t="s">
        <v>121</v>
      </c>
      <c r="EE417" s="508" t="s">
        <v>121</v>
      </c>
      <c r="EF417" s="509"/>
      <c r="EG417" s="505"/>
      <c r="EH417" s="506" t="s">
        <v>36</v>
      </c>
      <c r="EI417" s="507"/>
      <c r="EJ417" s="507"/>
      <c r="EK417" s="507" t="s">
        <v>121</v>
      </c>
      <c r="EL417" s="507" t="s">
        <v>121</v>
      </c>
      <c r="EM417" s="507" t="s">
        <v>121</v>
      </c>
      <c r="EN417" s="507" t="s">
        <v>121</v>
      </c>
      <c r="EO417" s="507" t="s">
        <v>121</v>
      </c>
      <c r="EP417" s="507" t="s">
        <v>121</v>
      </c>
      <c r="EQ417" s="507" t="s">
        <v>121</v>
      </c>
      <c r="ER417" s="507" t="s">
        <v>121</v>
      </c>
      <c r="ES417" s="507" t="s">
        <v>121</v>
      </c>
      <c r="ET417" s="507" t="s">
        <v>121</v>
      </c>
      <c r="EU417" s="507" t="s">
        <v>121</v>
      </c>
      <c r="EV417" s="508" t="s">
        <v>121</v>
      </c>
      <c r="EW417" s="509"/>
      <c r="EX417" s="505"/>
      <c r="EY417" s="506" t="s">
        <v>36</v>
      </c>
      <c r="EZ417" s="507"/>
      <c r="FA417" s="507"/>
      <c r="FB417" s="507" t="s">
        <v>121</v>
      </c>
      <c r="FC417" s="507" t="s">
        <v>121</v>
      </c>
      <c r="FD417" s="507" t="s">
        <v>121</v>
      </c>
      <c r="FE417" s="507" t="s">
        <v>121</v>
      </c>
      <c r="FF417" s="507" t="s">
        <v>121</v>
      </c>
      <c r="FG417" s="507" t="s">
        <v>121</v>
      </c>
      <c r="FH417" s="507" t="s">
        <v>121</v>
      </c>
      <c r="FI417" s="507" t="s">
        <v>121</v>
      </c>
      <c r="FJ417" s="507" t="s">
        <v>121</v>
      </c>
      <c r="FK417" s="507" t="s">
        <v>121</v>
      </c>
      <c r="FL417" s="507" t="s">
        <v>121</v>
      </c>
      <c r="FM417" s="508" t="s">
        <v>121</v>
      </c>
      <c r="FN417" s="509"/>
      <c r="FO417" s="505"/>
      <c r="FP417" s="506" t="s">
        <v>36</v>
      </c>
      <c r="FQ417" s="507"/>
      <c r="FR417" s="507"/>
      <c r="FS417" s="507" t="s">
        <v>121</v>
      </c>
      <c r="FT417" s="507" t="s">
        <v>121</v>
      </c>
      <c r="FU417" s="507" t="s">
        <v>121</v>
      </c>
      <c r="FV417" s="507" t="s">
        <v>121</v>
      </c>
      <c r="FW417" s="507" t="s">
        <v>121</v>
      </c>
      <c r="FX417" s="507" t="s">
        <v>121</v>
      </c>
      <c r="FY417" s="507" t="s">
        <v>121</v>
      </c>
      <c r="FZ417" s="507" t="s">
        <v>121</v>
      </c>
      <c r="GA417" s="507" t="s">
        <v>121</v>
      </c>
      <c r="GB417" s="507" t="s">
        <v>121</v>
      </c>
      <c r="GC417" s="507" t="s">
        <v>121</v>
      </c>
      <c r="GD417" s="508" t="s">
        <v>121</v>
      </c>
      <c r="GE417" s="509"/>
      <c r="GF417" s="505"/>
      <c r="GG417" s="506" t="s">
        <v>36</v>
      </c>
      <c r="GH417" s="507"/>
      <c r="GI417" s="507"/>
      <c r="GJ417" s="507" t="s">
        <v>121</v>
      </c>
      <c r="GK417" s="507" t="s">
        <v>121</v>
      </c>
      <c r="GL417" s="507" t="s">
        <v>121</v>
      </c>
      <c r="GM417" s="507" t="s">
        <v>121</v>
      </c>
      <c r="GN417" s="507" t="s">
        <v>121</v>
      </c>
      <c r="GO417" s="507" t="s">
        <v>121</v>
      </c>
      <c r="GP417" s="507" t="s">
        <v>121</v>
      </c>
      <c r="GQ417" s="507" t="s">
        <v>121</v>
      </c>
      <c r="GR417" s="507" t="s">
        <v>121</v>
      </c>
      <c r="GS417" s="507" t="s">
        <v>121</v>
      </c>
      <c r="GT417" s="507" t="s">
        <v>121</v>
      </c>
      <c r="GU417" s="508" t="s">
        <v>121</v>
      </c>
      <c r="GV417" s="509"/>
      <c r="GW417" s="505"/>
      <c r="GX417" s="506" t="s">
        <v>36</v>
      </c>
      <c r="GY417" s="507"/>
      <c r="GZ417" s="507"/>
      <c r="HA417" s="507" t="s">
        <v>121</v>
      </c>
      <c r="HB417" s="507" t="s">
        <v>121</v>
      </c>
      <c r="HC417" s="507" t="s">
        <v>121</v>
      </c>
      <c r="HD417" s="507" t="s">
        <v>121</v>
      </c>
      <c r="HE417" s="507" t="s">
        <v>121</v>
      </c>
      <c r="HF417" s="507" t="s">
        <v>121</v>
      </c>
      <c r="HG417" s="507" t="s">
        <v>121</v>
      </c>
      <c r="HH417" s="507" t="s">
        <v>121</v>
      </c>
      <c r="HI417" s="507" t="s">
        <v>121</v>
      </c>
      <c r="HJ417" s="507" t="s">
        <v>121</v>
      </c>
      <c r="HK417" s="507" t="s">
        <v>121</v>
      </c>
      <c r="HL417" s="508" t="s">
        <v>121</v>
      </c>
      <c r="HM417" s="509"/>
      <c r="HN417" s="505"/>
      <c r="HO417" s="506" t="s">
        <v>36</v>
      </c>
      <c r="HP417" s="507"/>
      <c r="HQ417" s="507"/>
      <c r="HR417" s="507" t="s">
        <v>121</v>
      </c>
      <c r="HS417" s="507" t="s">
        <v>121</v>
      </c>
      <c r="HT417" s="507" t="s">
        <v>121</v>
      </c>
      <c r="HU417" s="507" t="s">
        <v>121</v>
      </c>
      <c r="HV417" s="507" t="s">
        <v>121</v>
      </c>
      <c r="HW417" s="507" t="s">
        <v>121</v>
      </c>
      <c r="HX417" s="507" t="s">
        <v>121</v>
      </c>
      <c r="HY417" s="507" t="s">
        <v>121</v>
      </c>
      <c r="HZ417" s="507" t="s">
        <v>121</v>
      </c>
      <c r="IA417" s="507" t="s">
        <v>121</v>
      </c>
      <c r="IB417" s="507" t="s">
        <v>121</v>
      </c>
      <c r="IC417" s="508" t="s">
        <v>121</v>
      </c>
      <c r="ID417" s="509"/>
      <c r="IE417" s="505"/>
      <c r="IF417" s="506" t="s">
        <v>36</v>
      </c>
      <c r="IG417" s="507"/>
      <c r="IH417" s="507"/>
      <c r="II417" s="507" t="s">
        <v>121</v>
      </c>
      <c r="IJ417" s="507" t="s">
        <v>121</v>
      </c>
      <c r="IK417" s="507" t="s">
        <v>121</v>
      </c>
      <c r="IL417" s="507" t="s">
        <v>121</v>
      </c>
      <c r="IM417" s="507" t="s">
        <v>121</v>
      </c>
      <c r="IN417" s="507" t="s">
        <v>121</v>
      </c>
      <c r="IO417" s="507" t="s">
        <v>121</v>
      </c>
      <c r="IP417" s="507" t="s">
        <v>121</v>
      </c>
      <c r="IQ417" s="507" t="s">
        <v>121</v>
      </c>
      <c r="IR417" s="507" t="s">
        <v>121</v>
      </c>
      <c r="IS417" s="507" t="s">
        <v>121</v>
      </c>
      <c r="IT417" s="508" t="s">
        <v>121</v>
      </c>
      <c r="IU417" s="509"/>
      <c r="IV417" s="505"/>
      <c r="IW417" s="506" t="s">
        <v>36</v>
      </c>
      <c r="IX417" s="507"/>
      <c r="IY417" s="507"/>
      <c r="IZ417" s="507" t="s">
        <v>121</v>
      </c>
      <c r="JA417" s="507" t="s">
        <v>121</v>
      </c>
      <c r="JB417" s="507" t="s">
        <v>121</v>
      </c>
      <c r="JC417" s="507" t="s">
        <v>121</v>
      </c>
      <c r="JD417" s="507" t="s">
        <v>121</v>
      </c>
      <c r="JE417" s="507" t="s">
        <v>121</v>
      </c>
      <c r="JF417" s="507" t="s">
        <v>121</v>
      </c>
      <c r="JG417" s="507" t="s">
        <v>121</v>
      </c>
      <c r="JH417" s="507" t="s">
        <v>121</v>
      </c>
      <c r="JI417" s="507" t="s">
        <v>121</v>
      </c>
      <c r="JJ417" s="507" t="s">
        <v>121</v>
      </c>
      <c r="JK417" s="508" t="s">
        <v>121</v>
      </c>
      <c r="JL417" s="509"/>
      <c r="JM417" s="505"/>
      <c r="JN417" s="506" t="s">
        <v>36</v>
      </c>
      <c r="JO417" s="507"/>
      <c r="JP417" s="507"/>
      <c r="JQ417" s="507" t="s">
        <v>121</v>
      </c>
      <c r="JR417" s="507" t="s">
        <v>121</v>
      </c>
      <c r="JS417" s="507" t="s">
        <v>121</v>
      </c>
      <c r="JT417" s="507" t="s">
        <v>121</v>
      </c>
      <c r="JU417" s="507" t="s">
        <v>121</v>
      </c>
      <c r="JV417" s="507" t="s">
        <v>121</v>
      </c>
      <c r="JW417" s="507" t="s">
        <v>121</v>
      </c>
      <c r="JX417" s="507" t="s">
        <v>121</v>
      </c>
      <c r="JY417" s="507" t="s">
        <v>121</v>
      </c>
      <c r="JZ417" s="507" t="s">
        <v>121</v>
      </c>
      <c r="KA417" s="507" t="s">
        <v>121</v>
      </c>
      <c r="KB417" s="508" t="s">
        <v>121</v>
      </c>
      <c r="KC417" s="509"/>
      <c r="KD417" s="505"/>
      <c r="KE417" s="506" t="s">
        <v>36</v>
      </c>
      <c r="KF417" s="507"/>
      <c r="KG417" s="507"/>
      <c r="KH417" s="507" t="s">
        <v>121</v>
      </c>
      <c r="KI417" s="507" t="s">
        <v>121</v>
      </c>
      <c r="KJ417" s="507" t="s">
        <v>121</v>
      </c>
      <c r="KK417" s="507" t="s">
        <v>121</v>
      </c>
      <c r="KL417" s="507" t="s">
        <v>121</v>
      </c>
      <c r="KM417" s="507" t="s">
        <v>121</v>
      </c>
      <c r="KN417" s="507" t="s">
        <v>121</v>
      </c>
      <c r="KO417" s="507" t="s">
        <v>121</v>
      </c>
      <c r="KP417" s="507" t="s">
        <v>121</v>
      </c>
      <c r="KQ417" s="507" t="s">
        <v>121</v>
      </c>
      <c r="KR417" s="507" t="s">
        <v>121</v>
      </c>
      <c r="KS417" s="508" t="s">
        <v>121</v>
      </c>
      <c r="KT417" s="509"/>
      <c r="KU417" s="510"/>
    </row>
    <row r="418" ht="15.75" customHeight="1">
      <c r="A418" s="511">
        <v>1.0</v>
      </c>
      <c r="B418" s="512" t="s">
        <v>122</v>
      </c>
      <c r="C418" s="513" t="s">
        <v>121</v>
      </c>
      <c r="D418" s="513" t="s">
        <v>123</v>
      </c>
      <c r="E418" s="514">
        <f>ADHB!G418</f>
        <v>0</v>
      </c>
      <c r="F418" s="514"/>
      <c r="G418" s="514">
        <f t="shared" ref="G418:G429" si="3007">iferror(E418/F418*100,0)</f>
        <v>0</v>
      </c>
      <c r="H418" s="515"/>
      <c r="I418" s="514">
        <f t="shared" ref="I418:I429" si="3008">IFERROR(+G418*H418,"")</f>
        <v>0</v>
      </c>
      <c r="J418" s="516"/>
      <c r="K418" s="517"/>
      <c r="L418" s="517"/>
      <c r="M418" s="514">
        <f t="shared" ref="M418:M429" si="3009">IFERROR(+(IF(G418="","0",G418))+(IF(I418="","0",I418))+(IF(L418="","0",L418)),"")</f>
        <v>0</v>
      </c>
      <c r="N418" s="515">
        <v>0.294289866351475</v>
      </c>
      <c r="O418" s="518">
        <f t="shared" ref="O418:O429" si="3010">IFERROR(+N418*(M418-L418),"")</f>
        <v>0</v>
      </c>
      <c r="P418" s="519">
        <f t="shared" ref="P418:P429" si="3011">IFERROR(+(IF(M418="","0",M418))-(IF(O418="","0",O418)),"")</f>
        <v>0</v>
      </c>
      <c r="Q418" s="520"/>
      <c r="R418" s="511">
        <v>1.0</v>
      </c>
      <c r="S418" s="512" t="s">
        <v>122</v>
      </c>
      <c r="T418" s="513" t="s">
        <v>121</v>
      </c>
      <c r="U418" s="513" t="s">
        <v>123</v>
      </c>
      <c r="V418" s="514">
        <f>ADHB!X418</f>
        <v>0</v>
      </c>
      <c r="W418" s="514"/>
      <c r="X418" s="514">
        <f t="shared" ref="X418:X429" si="3012">iferror(V418/W418*100,0)</f>
        <v>0</v>
      </c>
      <c r="Y418" s="515"/>
      <c r="Z418" s="514">
        <f t="shared" ref="Z418:Z429" si="3013">IFERROR(+X418*Y418,"")</f>
        <v>0</v>
      </c>
      <c r="AA418" s="516"/>
      <c r="AB418" s="517"/>
      <c r="AC418" s="517"/>
      <c r="AD418" s="514">
        <f t="shared" ref="AD418:AD429" si="3014">IFERROR(+(IF(X418="","0",X418))+(IF(Z418="","0",Z418))+(IF(AC418="","0",AC418)),"")</f>
        <v>0</v>
      </c>
      <c r="AE418" s="515">
        <v>0.294289866351475</v>
      </c>
      <c r="AF418" s="518">
        <f t="shared" ref="AF418:AF429" si="3015">IFERROR(+AE418*(AD418-AC418),"")</f>
        <v>0</v>
      </c>
      <c r="AG418" s="519">
        <f t="shared" ref="AG418:AG429" si="3016">IFERROR(+(IF(AD418="","0",AD418))-(IF(AF418="","0",AF418)),"")</f>
        <v>0</v>
      </c>
      <c r="AH418" s="520"/>
      <c r="AI418" s="511">
        <v>1.0</v>
      </c>
      <c r="AJ418" s="512" t="s">
        <v>122</v>
      </c>
      <c r="AK418" s="513" t="s">
        <v>121</v>
      </c>
      <c r="AL418" s="513" t="s">
        <v>123</v>
      </c>
      <c r="AM418" s="514">
        <f>ADHB!AO418</f>
        <v>0</v>
      </c>
      <c r="AN418" s="514"/>
      <c r="AO418" s="514">
        <f t="shared" ref="AO418:AO429" si="3017">iferror(AM418/AN418*100,0)</f>
        <v>0</v>
      </c>
      <c r="AP418" s="515"/>
      <c r="AQ418" s="514">
        <f t="shared" ref="AQ418:AQ429" si="3018">IFERROR(+AO418*AP418,"")</f>
        <v>0</v>
      </c>
      <c r="AR418" s="516"/>
      <c r="AS418" s="517"/>
      <c r="AT418" s="517"/>
      <c r="AU418" s="514">
        <f t="shared" ref="AU418:AU429" si="3019">IFERROR(+(IF(AO418="","0",AO418))+(IF(AQ418="","0",AQ418))+(IF(AT418="","0",AT418)),"")</f>
        <v>0</v>
      </c>
      <c r="AV418" s="515">
        <v>0.294289866351475</v>
      </c>
      <c r="AW418" s="518">
        <f t="shared" ref="AW418:AW429" si="3020">IFERROR(+AV418*(AU418-AT418),"")</f>
        <v>0</v>
      </c>
      <c r="AX418" s="519">
        <f t="shared" ref="AX418:AX429" si="3021">IFERROR(+(IF(AU418="","0",AU418))-(IF(AW418="","0",AW418)),"")</f>
        <v>0</v>
      </c>
      <c r="AY418" s="520"/>
      <c r="AZ418" s="511">
        <v>1.0</v>
      </c>
      <c r="BA418" s="512" t="s">
        <v>122</v>
      </c>
      <c r="BB418" s="513" t="s">
        <v>121</v>
      </c>
      <c r="BC418" s="513" t="s">
        <v>123</v>
      </c>
      <c r="BD418" s="514">
        <f>ADHB!BF418</f>
        <v>0</v>
      </c>
      <c r="BE418" s="514"/>
      <c r="BF418" s="514">
        <f t="shared" ref="BF418:BF429" si="3022">iferror(BD418/BE418*100,0)</f>
        <v>0</v>
      </c>
      <c r="BG418" s="515"/>
      <c r="BH418" s="514">
        <f t="shared" ref="BH418:BH429" si="3023">IFERROR(+BF418*BG418,"")</f>
        <v>0</v>
      </c>
      <c r="BI418" s="516"/>
      <c r="BJ418" s="517"/>
      <c r="BK418" s="517"/>
      <c r="BL418" s="514">
        <f t="shared" ref="BL418:BL429" si="3024">IFERROR(+(IF(BF418="","0",BF418))+(IF(BH418="","0",BH418))+(IF(BK418="","0",BK418)),"")</f>
        <v>0</v>
      </c>
      <c r="BM418" s="515">
        <v>0.294289866351475</v>
      </c>
      <c r="BN418" s="518">
        <f t="shared" ref="BN418:BN429" si="3025">IFERROR(+BM418*(BL418-BK418),"")</f>
        <v>0</v>
      </c>
      <c r="BO418" s="519">
        <f t="shared" ref="BO418:BO429" si="3026">IFERROR(+(IF(BL418="","0",BL418))-(IF(BN418="","0",BN418)),"")</f>
        <v>0</v>
      </c>
      <c r="BP418" s="520"/>
      <c r="BQ418" s="511">
        <v>1.0</v>
      </c>
      <c r="BR418" s="512" t="s">
        <v>122</v>
      </c>
      <c r="BS418" s="513" t="s">
        <v>121</v>
      </c>
      <c r="BT418" s="513" t="s">
        <v>123</v>
      </c>
      <c r="BU418" s="514">
        <f>ADHB!BW418</f>
        <v>0</v>
      </c>
      <c r="BV418" s="514"/>
      <c r="BW418" s="514">
        <f t="shared" ref="BW418:BW429" si="3027">iferror(BU418/BV418*100,0)</f>
        <v>0</v>
      </c>
      <c r="BX418" s="515"/>
      <c r="BY418" s="514">
        <f t="shared" ref="BY418:BY429" si="3028">IFERROR(+BW418*BX418,"")</f>
        <v>0</v>
      </c>
      <c r="BZ418" s="516"/>
      <c r="CA418" s="517"/>
      <c r="CB418" s="517"/>
      <c r="CC418" s="514">
        <f t="shared" ref="CC418:CC429" si="3029">IFERROR(+(IF(BW418="","0",BW418))+(IF(BY418="","0",BY418))+(IF(CB418="","0",CB418)),"")</f>
        <v>0</v>
      </c>
      <c r="CD418" s="515">
        <v>0.294289866351475</v>
      </c>
      <c r="CE418" s="518">
        <f t="shared" ref="CE418:CE429" si="3030">IFERROR(+CD418*(CC418-CB418),"")</f>
        <v>0</v>
      </c>
      <c r="CF418" s="519">
        <f t="shared" ref="CF418:CF429" si="3031">IFERROR(+(IF(CC418="","0",CC418))-(IF(CE418="","0",CE418)),"")</f>
        <v>0</v>
      </c>
      <c r="CG418" s="520"/>
      <c r="CH418" s="511">
        <v>1.0</v>
      </c>
      <c r="CI418" s="512" t="s">
        <v>122</v>
      </c>
      <c r="CJ418" s="513" t="s">
        <v>121</v>
      </c>
      <c r="CK418" s="513" t="s">
        <v>123</v>
      </c>
      <c r="CL418" s="514">
        <f>ADHB!CN418</f>
        <v>0</v>
      </c>
      <c r="CM418" s="514"/>
      <c r="CN418" s="514">
        <f t="shared" ref="CN418:CN429" si="3032">iferror(CL418/CM418*100,0)</f>
        <v>0</v>
      </c>
      <c r="CO418" s="515"/>
      <c r="CP418" s="514">
        <f t="shared" ref="CP418:CP429" si="3033">IFERROR(+CN418*CO418,"")</f>
        <v>0</v>
      </c>
      <c r="CQ418" s="516"/>
      <c r="CR418" s="517"/>
      <c r="CS418" s="517"/>
      <c r="CT418" s="514">
        <f t="shared" ref="CT418:CT429" si="3034">IFERROR(+(IF(CN418="","0",CN418))+(IF(CP418="","0",CP418))+(IF(CS418="","0",CS418)),"")</f>
        <v>0</v>
      </c>
      <c r="CU418" s="515">
        <v>0.294289866351475</v>
      </c>
      <c r="CV418" s="518">
        <f t="shared" ref="CV418:CV429" si="3035">IFERROR(+CU418*(CT418-CS418),"")</f>
        <v>0</v>
      </c>
      <c r="CW418" s="519">
        <f t="shared" ref="CW418:CW429" si="3036">IFERROR(+(IF(CT418="","0",CT418))-(IF(CV418="","0",CV418)),"")</f>
        <v>0</v>
      </c>
      <c r="CX418" s="520"/>
      <c r="CY418" s="511">
        <v>1.0</v>
      </c>
      <c r="CZ418" s="512" t="s">
        <v>122</v>
      </c>
      <c r="DA418" s="513" t="s">
        <v>121</v>
      </c>
      <c r="DB418" s="513" t="s">
        <v>123</v>
      </c>
      <c r="DC418" s="514">
        <f>ADHB!DE418</f>
        <v>0</v>
      </c>
      <c r="DD418" s="514"/>
      <c r="DE418" s="514">
        <f t="shared" ref="DE418:DE429" si="3037">iferror(DC418/DD418*100,0)</f>
        <v>0</v>
      </c>
      <c r="DF418" s="515"/>
      <c r="DG418" s="514">
        <f t="shared" ref="DG418:DG429" si="3038">IFERROR(+DE418*DF418,"")</f>
        <v>0</v>
      </c>
      <c r="DH418" s="516"/>
      <c r="DI418" s="517"/>
      <c r="DJ418" s="517"/>
      <c r="DK418" s="514">
        <f t="shared" ref="DK418:DK429" si="3039">IFERROR(+(IF(DE418="","0",DE418))+(IF(DG418="","0",DG418))+(IF(DJ418="","0",DJ418)),"")</f>
        <v>0</v>
      </c>
      <c r="DL418" s="515">
        <v>0.294289866351475</v>
      </c>
      <c r="DM418" s="518">
        <f t="shared" ref="DM418:DM429" si="3040">IFERROR(+DL418*(DK418-DJ418),"")</f>
        <v>0</v>
      </c>
      <c r="DN418" s="519">
        <f t="shared" ref="DN418:DN429" si="3041">IFERROR(+(IF(DK418="","0",DK418))-(IF(DM418="","0",DM418)),"")</f>
        <v>0</v>
      </c>
      <c r="DO418" s="520"/>
      <c r="DP418" s="511">
        <v>1.0</v>
      </c>
      <c r="DQ418" s="512" t="s">
        <v>122</v>
      </c>
      <c r="DR418" s="513" t="s">
        <v>121</v>
      </c>
      <c r="DS418" s="513" t="s">
        <v>123</v>
      </c>
      <c r="DT418" s="514">
        <f>ADHB!DV418</f>
        <v>0</v>
      </c>
      <c r="DU418" s="514"/>
      <c r="DV418" s="514">
        <f t="shared" ref="DV418:DV429" si="3042">iferror(DT418/DU418*100,0)</f>
        <v>0</v>
      </c>
      <c r="DW418" s="515"/>
      <c r="DX418" s="514">
        <f t="shared" ref="DX418:DX429" si="3043">IFERROR(+DV418*DW418,"")</f>
        <v>0</v>
      </c>
      <c r="DY418" s="516"/>
      <c r="DZ418" s="517"/>
      <c r="EA418" s="517"/>
      <c r="EB418" s="514">
        <f t="shared" ref="EB418:EB429" si="3044">IFERROR(+(IF(DV418="","0",DV418))+(IF(DX418="","0",DX418))+(IF(EA418="","0",EA418)),"")</f>
        <v>0</v>
      </c>
      <c r="EC418" s="515">
        <v>0.294289866351475</v>
      </c>
      <c r="ED418" s="518">
        <f t="shared" ref="ED418:ED429" si="3045">IFERROR(+EC418*(EB418-EA418),"")</f>
        <v>0</v>
      </c>
      <c r="EE418" s="519">
        <f t="shared" ref="EE418:EE429" si="3046">IFERROR(+(IF(EB418="","0",EB418))-(IF(ED418="","0",ED418)),"")</f>
        <v>0</v>
      </c>
      <c r="EF418" s="520"/>
      <c r="EG418" s="511">
        <v>1.0</v>
      </c>
      <c r="EH418" s="512" t="s">
        <v>122</v>
      </c>
      <c r="EI418" s="513" t="s">
        <v>121</v>
      </c>
      <c r="EJ418" s="513" t="s">
        <v>123</v>
      </c>
      <c r="EK418" s="514">
        <f>ADHB!EM418</f>
        <v>0</v>
      </c>
      <c r="EL418" s="514"/>
      <c r="EM418" s="514">
        <f t="shared" ref="EM418:EM429" si="3047">iferror(EK418/EL418*100,0)</f>
        <v>0</v>
      </c>
      <c r="EN418" s="515"/>
      <c r="EO418" s="514">
        <f t="shared" ref="EO418:EO429" si="3048">IFERROR(+EM418*EN418,"")</f>
        <v>0</v>
      </c>
      <c r="EP418" s="516"/>
      <c r="EQ418" s="517"/>
      <c r="ER418" s="517"/>
      <c r="ES418" s="514">
        <f t="shared" ref="ES418:ES429" si="3049">IFERROR(+(IF(EM418="","0",EM418))+(IF(EO418="","0",EO418))+(IF(ER418="","0",ER418)),"")</f>
        <v>0</v>
      </c>
      <c r="ET418" s="515">
        <v>0.294289866351475</v>
      </c>
      <c r="EU418" s="518">
        <f t="shared" ref="EU418:EU429" si="3050">IFERROR(+ET418*(ES418-ER418),"")</f>
        <v>0</v>
      </c>
      <c r="EV418" s="519">
        <f t="shared" ref="EV418:EV429" si="3051">IFERROR(+(IF(ES418="","0",ES418))-(IF(EU418="","0",EU418)),"")</f>
        <v>0</v>
      </c>
      <c r="EW418" s="520"/>
      <c r="EX418" s="511">
        <v>1.0</v>
      </c>
      <c r="EY418" s="512" t="s">
        <v>122</v>
      </c>
      <c r="EZ418" s="513" t="s">
        <v>121</v>
      </c>
      <c r="FA418" s="513" t="s">
        <v>123</v>
      </c>
      <c r="FB418" s="514">
        <f>ADHB!FD418</f>
        <v>387013.2663</v>
      </c>
      <c r="FC418" s="514"/>
      <c r="FD418" s="514">
        <f t="shared" ref="FD418:FD429" si="3052">iferror(FB418/FC418*100,0)</f>
        <v>0</v>
      </c>
      <c r="FE418" s="515"/>
      <c r="FF418" s="514">
        <f t="shared" ref="FF418:FF429" si="3053">IFERROR(+FD418*FE418,"")</f>
        <v>0</v>
      </c>
      <c r="FG418" s="516"/>
      <c r="FH418" s="517"/>
      <c r="FI418" s="517"/>
      <c r="FJ418" s="514">
        <f t="shared" ref="FJ418:FJ429" si="3054">IFERROR(+(IF(FD418="","0",FD418))+(IF(FF418="","0",FF418))+(IF(FI418="","0",FI418)),"")</f>
        <v>0</v>
      </c>
      <c r="FK418" s="515">
        <v>0.294289866351475</v>
      </c>
      <c r="FL418" s="518">
        <f t="shared" ref="FL418:FL429" si="3055">IFERROR(+FK418*(FJ418-FI418),"")</f>
        <v>0</v>
      </c>
      <c r="FM418" s="519">
        <f t="shared" ref="FM418:FM429" si="3056">IFERROR(+(IF(FJ418="","0",FJ418))-(IF(FL418="","0",FL418)),"")</f>
        <v>0</v>
      </c>
      <c r="FN418" s="520"/>
      <c r="FO418" s="511">
        <v>1.0</v>
      </c>
      <c r="FP418" s="512" t="s">
        <v>122</v>
      </c>
      <c r="FQ418" s="513" t="s">
        <v>121</v>
      </c>
      <c r="FR418" s="513" t="s">
        <v>123</v>
      </c>
      <c r="FS418" s="514">
        <f>ADHB!FU418</f>
        <v>401426.3199</v>
      </c>
      <c r="FT418" s="514"/>
      <c r="FU418" s="514">
        <f t="shared" ref="FU418:FU429" si="3057">iferror(FS418/FT418*100,0)</f>
        <v>0</v>
      </c>
      <c r="FV418" s="515"/>
      <c r="FW418" s="514">
        <f t="shared" ref="FW418:FW429" si="3058">IFERROR(+FU418*FV418,"")</f>
        <v>0</v>
      </c>
      <c r="FX418" s="516"/>
      <c r="FY418" s="517"/>
      <c r="FZ418" s="517"/>
      <c r="GA418" s="514">
        <f t="shared" ref="GA418:GA429" si="3059">IFERROR(+(IF(FU418="","0",FU418))+(IF(FW418="","0",FW418))+(IF(FZ418="","0",FZ418)),"")</f>
        <v>0</v>
      </c>
      <c r="GB418" s="515">
        <v>0.294289866351475</v>
      </c>
      <c r="GC418" s="518">
        <f t="shared" ref="GC418:GC429" si="3060">IFERROR(+GB418*(GA418-FZ418),"")</f>
        <v>0</v>
      </c>
      <c r="GD418" s="519">
        <f t="shared" ref="GD418:GD429" si="3061">IFERROR(+(IF(GA418="","0",GA418))-(IF(GC418="","0",GC418)),"")</f>
        <v>0</v>
      </c>
      <c r="GE418" s="520"/>
      <c r="GF418" s="511">
        <v>1.0</v>
      </c>
      <c r="GG418" s="512" t="s">
        <v>122</v>
      </c>
      <c r="GH418" s="513" t="s">
        <v>121</v>
      </c>
      <c r="GI418" s="513" t="s">
        <v>123</v>
      </c>
      <c r="GJ418" s="514">
        <f>ADHB!GL418</f>
        <v>290110.7737</v>
      </c>
      <c r="GK418" s="514"/>
      <c r="GL418" s="514">
        <f t="shared" ref="GL418:GL429" si="3062">iferror(GJ418/GK418*100,0)</f>
        <v>0</v>
      </c>
      <c r="GM418" s="515"/>
      <c r="GN418" s="514">
        <f t="shared" ref="GN418:GN429" si="3063">IFERROR(+GL418*GM418,"")</f>
        <v>0</v>
      </c>
      <c r="GO418" s="516"/>
      <c r="GP418" s="517"/>
      <c r="GQ418" s="517"/>
      <c r="GR418" s="514">
        <f t="shared" ref="GR418:GR429" si="3064">IFERROR(+(IF(GL418="","0",GL418))+(IF(GN418="","0",GN418))+(IF(GQ418="","0",GQ418)),"")</f>
        <v>0</v>
      </c>
      <c r="GS418" s="515">
        <v>0.294289866351475</v>
      </c>
      <c r="GT418" s="518">
        <f t="shared" ref="GT418:GT429" si="3065">IFERROR(+GS418*(GR418-GQ418),"")</f>
        <v>0</v>
      </c>
      <c r="GU418" s="519">
        <f t="shared" ref="GU418:GU429" si="3066">IFERROR(+(IF(GR418="","0",GR418))-(IF(GT418="","0",GT418)),"")</f>
        <v>0</v>
      </c>
      <c r="GV418" s="520"/>
      <c r="GW418" s="511">
        <v>1.0</v>
      </c>
      <c r="GX418" s="512" t="s">
        <v>122</v>
      </c>
      <c r="GY418" s="513" t="s">
        <v>121</v>
      </c>
      <c r="GZ418" s="513" t="s">
        <v>123</v>
      </c>
      <c r="HA418" s="514">
        <f>ADHB!HC418</f>
        <v>350097.7924</v>
      </c>
      <c r="HB418" s="514"/>
      <c r="HC418" s="514">
        <f t="shared" ref="HC418:HC429" si="3067">iferror(HA418/HB418*100,0)</f>
        <v>0</v>
      </c>
      <c r="HD418" s="515"/>
      <c r="HE418" s="514">
        <f t="shared" ref="HE418:HE429" si="3068">IFERROR(+HC418*HD418,"")</f>
        <v>0</v>
      </c>
      <c r="HF418" s="516"/>
      <c r="HG418" s="517"/>
      <c r="HH418" s="517"/>
      <c r="HI418" s="514">
        <f t="shared" ref="HI418:HI429" si="3069">IFERROR(+(IF(HC418="","0",HC418))+(IF(HE418="","0",HE418))+(IF(HH418="","0",HH418)),"")</f>
        <v>0</v>
      </c>
      <c r="HJ418" s="515">
        <v>0.294289866351475</v>
      </c>
      <c r="HK418" s="518">
        <f t="shared" ref="HK418:HK429" si="3070">IFERROR(+HJ418*(HI418-HH418),"")</f>
        <v>0</v>
      </c>
      <c r="HL418" s="519">
        <f t="shared" ref="HL418:HL429" si="3071">IFERROR(+(IF(HI418="","0",HI418))-(IF(HK418="","0",HK418)),"")</f>
        <v>0</v>
      </c>
      <c r="HM418" s="520"/>
      <c r="HN418" s="511">
        <v>1.0</v>
      </c>
      <c r="HO418" s="512" t="s">
        <v>122</v>
      </c>
      <c r="HP418" s="513" t="s">
        <v>121</v>
      </c>
      <c r="HQ418" s="513" t="s">
        <v>123</v>
      </c>
      <c r="HR418" s="514">
        <f>ADHB!HT418</f>
        <v>332744.9369</v>
      </c>
      <c r="HS418" s="514"/>
      <c r="HT418" s="514">
        <f t="shared" ref="HT418:HT429" si="3072">iferror(HR418/HS418*100,0)</f>
        <v>0</v>
      </c>
      <c r="HU418" s="515"/>
      <c r="HV418" s="514">
        <f t="shared" ref="HV418:HV429" si="3073">IFERROR(+HT418*HU418,"")</f>
        <v>0</v>
      </c>
      <c r="HW418" s="516"/>
      <c r="HX418" s="517"/>
      <c r="HY418" s="517"/>
      <c r="HZ418" s="514">
        <f t="shared" ref="HZ418:HZ429" si="3074">IFERROR(+(IF(HT418="","0",HT418))+(IF(HV418="","0",HV418))+(IF(HY418="","0",HY418)),"")</f>
        <v>0</v>
      </c>
      <c r="IA418" s="515">
        <v>0.294289866351475</v>
      </c>
      <c r="IB418" s="518">
        <f t="shared" ref="IB418:IB429" si="3075">IFERROR(+IA418*(HZ418-HY418),"")</f>
        <v>0</v>
      </c>
      <c r="IC418" s="519">
        <f t="shared" ref="IC418:IC429" si="3076">IFERROR(+(IF(HZ418="","0",HZ418))-(IF(IB418="","0",IB418)),"")</f>
        <v>0</v>
      </c>
      <c r="ID418" s="520"/>
      <c r="IE418" s="511">
        <v>1.0</v>
      </c>
      <c r="IF418" s="512" t="s">
        <v>122</v>
      </c>
      <c r="IG418" s="513" t="s">
        <v>121</v>
      </c>
      <c r="IH418" s="513" t="s">
        <v>123</v>
      </c>
      <c r="II418" s="514">
        <f>ADHB!IK418</f>
        <v>464284.0044</v>
      </c>
      <c r="IJ418" s="514"/>
      <c r="IK418" s="514">
        <f t="shared" ref="IK418:IK429" si="3077">iferror(II418/IJ418*100,0)</f>
        <v>0</v>
      </c>
      <c r="IL418" s="515"/>
      <c r="IM418" s="514">
        <f t="shared" ref="IM418:IM429" si="3078">IFERROR(+IK418*IL418,"")</f>
        <v>0</v>
      </c>
      <c r="IN418" s="516"/>
      <c r="IO418" s="517"/>
      <c r="IP418" s="517"/>
      <c r="IQ418" s="514">
        <f t="shared" ref="IQ418:IQ429" si="3079">IFERROR(+(IF(IK418="","0",IK418))+(IF(IM418="","0",IM418))+(IF(IP418="","0",IP418)),"")</f>
        <v>0</v>
      </c>
      <c r="IR418" s="515">
        <v>0.294289866351475</v>
      </c>
      <c r="IS418" s="518">
        <f t="shared" ref="IS418:IS429" si="3080">IFERROR(+IR418*(IQ418-IP418),"")</f>
        <v>0</v>
      </c>
      <c r="IT418" s="519">
        <f t="shared" ref="IT418:IT429" si="3081">IFERROR(+(IF(IQ418="","0",IQ418))-(IF(IS418="","0",IS418)),"")</f>
        <v>0</v>
      </c>
      <c r="IU418" s="520"/>
      <c r="IV418" s="511">
        <v>1.0</v>
      </c>
      <c r="IW418" s="512" t="s">
        <v>122</v>
      </c>
      <c r="IX418" s="513" t="s">
        <v>121</v>
      </c>
      <c r="IY418" s="513" t="s">
        <v>123</v>
      </c>
      <c r="IZ418" s="514">
        <f>ADHB!JB418</f>
        <v>515943.0797</v>
      </c>
      <c r="JA418" s="514"/>
      <c r="JB418" s="514">
        <f t="shared" ref="JB418:JB429" si="3082">iferror(IZ418/JA418*100,0)</f>
        <v>0</v>
      </c>
      <c r="JC418" s="515"/>
      <c r="JD418" s="514">
        <f t="shared" ref="JD418:JD429" si="3083">IFERROR(+JB418*JC418,"")</f>
        <v>0</v>
      </c>
      <c r="JE418" s="516"/>
      <c r="JF418" s="517"/>
      <c r="JG418" s="517"/>
      <c r="JH418" s="514">
        <f t="shared" ref="JH418:JH429" si="3084">IFERROR(+(IF(JB418="","0",JB418))+(IF(JD418="","0",JD418))+(IF(JG418="","0",JG418)),"")</f>
        <v>0</v>
      </c>
      <c r="JI418" s="515">
        <v>0.294289866351475</v>
      </c>
      <c r="JJ418" s="518">
        <f t="shared" ref="JJ418:JJ429" si="3085">IFERROR(+JI418*(JH418-JG418),"")</f>
        <v>0</v>
      </c>
      <c r="JK418" s="519">
        <f t="shared" ref="JK418:JK429" si="3086">IFERROR(+(IF(JH418="","0",JH418))-(IF(JJ418="","0",JJ418)),"")</f>
        <v>0</v>
      </c>
      <c r="JL418" s="520"/>
      <c r="JM418" s="511">
        <v>1.0</v>
      </c>
      <c r="JN418" s="512" t="s">
        <v>122</v>
      </c>
      <c r="JO418" s="513" t="s">
        <v>121</v>
      </c>
      <c r="JP418" s="513" t="s">
        <v>123</v>
      </c>
      <c r="JQ418" s="514">
        <f>ADHB!JS418</f>
        <v>0</v>
      </c>
      <c r="JR418" s="514"/>
      <c r="JS418" s="514">
        <f t="shared" ref="JS418:JS429" si="3087">iferror(JQ418/JR418*100,0)</f>
        <v>0</v>
      </c>
      <c r="JT418" s="515"/>
      <c r="JU418" s="514">
        <f t="shared" ref="JU418:JU429" si="3088">IFERROR(+JS418*JT418,"")</f>
        <v>0</v>
      </c>
      <c r="JV418" s="516"/>
      <c r="JW418" s="517"/>
      <c r="JX418" s="517"/>
      <c r="JY418" s="514">
        <f t="shared" ref="JY418:JY429" si="3089">IFERROR(+(IF(JS418="","0",JS418))+(IF(JU418="","0",JU418))+(IF(JX418="","0",JX418)),"")</f>
        <v>0</v>
      </c>
      <c r="JZ418" s="515">
        <v>0.294289866351475</v>
      </c>
      <c r="KA418" s="518">
        <f t="shared" ref="KA418:KA429" si="3090">IFERROR(+JZ418*(JY418-JX418),"")</f>
        <v>0</v>
      </c>
      <c r="KB418" s="519">
        <f t="shared" ref="KB418:KB429" si="3091">IFERROR(+(IF(JY418="","0",JY418))-(IF(KA418="","0",KA418)),"")</f>
        <v>0</v>
      </c>
      <c r="KC418" s="520"/>
      <c r="KD418" s="511">
        <v>1.0</v>
      </c>
      <c r="KE418" s="512" t="s">
        <v>122</v>
      </c>
      <c r="KF418" s="513" t="s">
        <v>121</v>
      </c>
      <c r="KG418" s="513" t="s">
        <v>123</v>
      </c>
      <c r="KH418" s="514">
        <f>ADHB!KJ418</f>
        <v>0</v>
      </c>
      <c r="KI418" s="514"/>
      <c r="KJ418" s="514">
        <f t="shared" ref="KJ418:KJ429" si="3092">iferror(KH418/KI418*100,0)</f>
        <v>0</v>
      </c>
      <c r="KK418" s="515"/>
      <c r="KL418" s="514">
        <f t="shared" ref="KL418:KL429" si="3093">IFERROR(+KJ418*KK418,"")</f>
        <v>0</v>
      </c>
      <c r="KM418" s="516"/>
      <c r="KN418" s="517"/>
      <c r="KO418" s="517"/>
      <c r="KP418" s="514">
        <f t="shared" ref="KP418:KP429" si="3094">IFERROR(+(IF(KJ418="","0",KJ418))+(IF(KL418="","0",KL418))+(IF(KO418="","0",KO418)),"")</f>
        <v>0</v>
      </c>
      <c r="KQ418" s="515">
        <v>0.294289866351475</v>
      </c>
      <c r="KR418" s="518">
        <f t="shared" ref="KR418:KR429" si="3095">IFERROR(+KQ418*(KP418-KO418),"")</f>
        <v>0</v>
      </c>
      <c r="KS418" s="519">
        <f t="shared" ref="KS418:KS429" si="3096">IFERROR(+(IF(KP418="","0",KP418))-(IF(KR418="","0",KR418)),"")</f>
        <v>0</v>
      </c>
      <c r="KT418" s="520"/>
      <c r="KU418" s="521"/>
    </row>
    <row r="419" ht="15.75" customHeight="1">
      <c r="A419" s="511">
        <v>2.0</v>
      </c>
      <c r="B419" s="512" t="s">
        <v>124</v>
      </c>
      <c r="C419" s="513" t="s">
        <v>121</v>
      </c>
      <c r="D419" s="513" t="s">
        <v>123</v>
      </c>
      <c r="E419" s="514">
        <f>ADHB!G419</f>
        <v>0</v>
      </c>
      <c r="F419" s="514"/>
      <c r="G419" s="514">
        <f t="shared" si="3007"/>
        <v>0</v>
      </c>
      <c r="H419" s="515"/>
      <c r="I419" s="514">
        <f t="shared" si="3008"/>
        <v>0</v>
      </c>
      <c r="J419" s="516"/>
      <c r="K419" s="517"/>
      <c r="L419" s="517"/>
      <c r="M419" s="514">
        <f t="shared" si="3009"/>
        <v>0</v>
      </c>
      <c r="N419" s="515">
        <v>0.294289866351475</v>
      </c>
      <c r="O419" s="518">
        <f t="shared" si="3010"/>
        <v>0</v>
      </c>
      <c r="P419" s="519">
        <f t="shared" si="3011"/>
        <v>0</v>
      </c>
      <c r="Q419" s="520"/>
      <c r="R419" s="511">
        <v>2.0</v>
      </c>
      <c r="S419" s="512" t="s">
        <v>124</v>
      </c>
      <c r="T419" s="513" t="s">
        <v>121</v>
      </c>
      <c r="U419" s="513" t="s">
        <v>123</v>
      </c>
      <c r="V419" s="514">
        <f>ADHB!X419</f>
        <v>0</v>
      </c>
      <c r="W419" s="514"/>
      <c r="X419" s="514">
        <f t="shared" si="3012"/>
        <v>0</v>
      </c>
      <c r="Y419" s="515"/>
      <c r="Z419" s="514">
        <f t="shared" si="3013"/>
        <v>0</v>
      </c>
      <c r="AA419" s="516"/>
      <c r="AB419" s="517"/>
      <c r="AC419" s="517"/>
      <c r="AD419" s="514">
        <f t="shared" si="3014"/>
        <v>0</v>
      </c>
      <c r="AE419" s="515">
        <v>0.294289866351475</v>
      </c>
      <c r="AF419" s="518">
        <f t="shared" si="3015"/>
        <v>0</v>
      </c>
      <c r="AG419" s="519">
        <f t="shared" si="3016"/>
        <v>0</v>
      </c>
      <c r="AH419" s="520"/>
      <c r="AI419" s="511">
        <v>2.0</v>
      </c>
      <c r="AJ419" s="512" t="s">
        <v>124</v>
      </c>
      <c r="AK419" s="513" t="s">
        <v>121</v>
      </c>
      <c r="AL419" s="513" t="s">
        <v>123</v>
      </c>
      <c r="AM419" s="514">
        <f>ADHB!AO419</f>
        <v>0</v>
      </c>
      <c r="AN419" s="514"/>
      <c r="AO419" s="514">
        <f t="shared" si="3017"/>
        <v>0</v>
      </c>
      <c r="AP419" s="515"/>
      <c r="AQ419" s="514">
        <f t="shared" si="3018"/>
        <v>0</v>
      </c>
      <c r="AR419" s="516"/>
      <c r="AS419" s="517"/>
      <c r="AT419" s="517"/>
      <c r="AU419" s="514">
        <f t="shared" si="3019"/>
        <v>0</v>
      </c>
      <c r="AV419" s="515">
        <v>0.294289866351475</v>
      </c>
      <c r="AW419" s="518">
        <f t="shared" si="3020"/>
        <v>0</v>
      </c>
      <c r="AX419" s="519">
        <f t="shared" si="3021"/>
        <v>0</v>
      </c>
      <c r="AY419" s="520"/>
      <c r="AZ419" s="511">
        <v>2.0</v>
      </c>
      <c r="BA419" s="512" t="s">
        <v>124</v>
      </c>
      <c r="BB419" s="513" t="s">
        <v>121</v>
      </c>
      <c r="BC419" s="513" t="s">
        <v>123</v>
      </c>
      <c r="BD419" s="514">
        <f>ADHB!BF419</f>
        <v>0</v>
      </c>
      <c r="BE419" s="514"/>
      <c r="BF419" s="514">
        <f t="shared" si="3022"/>
        <v>0</v>
      </c>
      <c r="BG419" s="515"/>
      <c r="BH419" s="514">
        <f t="shared" si="3023"/>
        <v>0</v>
      </c>
      <c r="BI419" s="516"/>
      <c r="BJ419" s="517"/>
      <c r="BK419" s="517"/>
      <c r="BL419" s="514">
        <f t="shared" si="3024"/>
        <v>0</v>
      </c>
      <c r="BM419" s="515">
        <v>0.294289866351475</v>
      </c>
      <c r="BN419" s="518">
        <f t="shared" si="3025"/>
        <v>0</v>
      </c>
      <c r="BO419" s="519">
        <f t="shared" si="3026"/>
        <v>0</v>
      </c>
      <c r="BP419" s="520"/>
      <c r="BQ419" s="511">
        <v>2.0</v>
      </c>
      <c r="BR419" s="512" t="s">
        <v>124</v>
      </c>
      <c r="BS419" s="513" t="s">
        <v>121</v>
      </c>
      <c r="BT419" s="513" t="s">
        <v>123</v>
      </c>
      <c r="BU419" s="514">
        <f>ADHB!BW419</f>
        <v>0</v>
      </c>
      <c r="BV419" s="514"/>
      <c r="BW419" s="514">
        <f t="shared" si="3027"/>
        <v>0</v>
      </c>
      <c r="BX419" s="515"/>
      <c r="BY419" s="514">
        <f t="shared" si="3028"/>
        <v>0</v>
      </c>
      <c r="BZ419" s="516"/>
      <c r="CA419" s="517"/>
      <c r="CB419" s="517"/>
      <c r="CC419" s="514">
        <f t="shared" si="3029"/>
        <v>0</v>
      </c>
      <c r="CD419" s="515">
        <v>0.294289866351475</v>
      </c>
      <c r="CE419" s="518">
        <f t="shared" si="3030"/>
        <v>0</v>
      </c>
      <c r="CF419" s="519">
        <f t="shared" si="3031"/>
        <v>0</v>
      </c>
      <c r="CG419" s="520"/>
      <c r="CH419" s="511">
        <v>2.0</v>
      </c>
      <c r="CI419" s="512" t="s">
        <v>124</v>
      </c>
      <c r="CJ419" s="513" t="s">
        <v>121</v>
      </c>
      <c r="CK419" s="513" t="s">
        <v>123</v>
      </c>
      <c r="CL419" s="514">
        <f>ADHB!CN419</f>
        <v>0</v>
      </c>
      <c r="CM419" s="514"/>
      <c r="CN419" s="514">
        <f t="shared" si="3032"/>
        <v>0</v>
      </c>
      <c r="CO419" s="515"/>
      <c r="CP419" s="514">
        <f t="shared" si="3033"/>
        <v>0</v>
      </c>
      <c r="CQ419" s="516"/>
      <c r="CR419" s="517"/>
      <c r="CS419" s="517"/>
      <c r="CT419" s="514">
        <f t="shared" si="3034"/>
        <v>0</v>
      </c>
      <c r="CU419" s="515">
        <v>0.294289866351475</v>
      </c>
      <c r="CV419" s="518">
        <f t="shared" si="3035"/>
        <v>0</v>
      </c>
      <c r="CW419" s="519">
        <f t="shared" si="3036"/>
        <v>0</v>
      </c>
      <c r="CX419" s="520"/>
      <c r="CY419" s="511">
        <v>2.0</v>
      </c>
      <c r="CZ419" s="512" t="s">
        <v>124</v>
      </c>
      <c r="DA419" s="513" t="s">
        <v>121</v>
      </c>
      <c r="DB419" s="513" t="s">
        <v>123</v>
      </c>
      <c r="DC419" s="514">
        <f>ADHB!DE419</f>
        <v>0</v>
      </c>
      <c r="DD419" s="514"/>
      <c r="DE419" s="514">
        <f t="shared" si="3037"/>
        <v>0</v>
      </c>
      <c r="DF419" s="515"/>
      <c r="DG419" s="514">
        <f t="shared" si="3038"/>
        <v>0</v>
      </c>
      <c r="DH419" s="516"/>
      <c r="DI419" s="517"/>
      <c r="DJ419" s="517"/>
      <c r="DK419" s="514">
        <f t="shared" si="3039"/>
        <v>0</v>
      </c>
      <c r="DL419" s="515">
        <v>0.294289866351475</v>
      </c>
      <c r="DM419" s="518">
        <f t="shared" si="3040"/>
        <v>0</v>
      </c>
      <c r="DN419" s="519">
        <f t="shared" si="3041"/>
        <v>0</v>
      </c>
      <c r="DO419" s="520"/>
      <c r="DP419" s="511">
        <v>2.0</v>
      </c>
      <c r="DQ419" s="512" t="s">
        <v>124</v>
      </c>
      <c r="DR419" s="513" t="s">
        <v>121</v>
      </c>
      <c r="DS419" s="513" t="s">
        <v>123</v>
      </c>
      <c r="DT419" s="514">
        <f>ADHB!DV419</f>
        <v>0</v>
      </c>
      <c r="DU419" s="514"/>
      <c r="DV419" s="514">
        <f t="shared" si="3042"/>
        <v>0</v>
      </c>
      <c r="DW419" s="515"/>
      <c r="DX419" s="514">
        <f t="shared" si="3043"/>
        <v>0</v>
      </c>
      <c r="DY419" s="516"/>
      <c r="DZ419" s="517"/>
      <c r="EA419" s="517"/>
      <c r="EB419" s="514">
        <f t="shared" si="3044"/>
        <v>0</v>
      </c>
      <c r="EC419" s="515">
        <v>0.294289866351475</v>
      </c>
      <c r="ED419" s="518">
        <f t="shared" si="3045"/>
        <v>0</v>
      </c>
      <c r="EE419" s="519">
        <f t="shared" si="3046"/>
        <v>0</v>
      </c>
      <c r="EF419" s="520"/>
      <c r="EG419" s="511">
        <v>2.0</v>
      </c>
      <c r="EH419" s="512" t="s">
        <v>124</v>
      </c>
      <c r="EI419" s="513" t="s">
        <v>121</v>
      </c>
      <c r="EJ419" s="513" t="s">
        <v>123</v>
      </c>
      <c r="EK419" s="514">
        <f>ADHB!EM419</f>
        <v>0</v>
      </c>
      <c r="EL419" s="514"/>
      <c r="EM419" s="514">
        <f t="shared" si="3047"/>
        <v>0</v>
      </c>
      <c r="EN419" s="515"/>
      <c r="EO419" s="514">
        <f t="shared" si="3048"/>
        <v>0</v>
      </c>
      <c r="EP419" s="516"/>
      <c r="EQ419" s="517"/>
      <c r="ER419" s="517"/>
      <c r="ES419" s="514">
        <f t="shared" si="3049"/>
        <v>0</v>
      </c>
      <c r="ET419" s="515">
        <v>0.294289866351475</v>
      </c>
      <c r="EU419" s="518">
        <f t="shared" si="3050"/>
        <v>0</v>
      </c>
      <c r="EV419" s="519">
        <f t="shared" si="3051"/>
        <v>0</v>
      </c>
      <c r="EW419" s="520"/>
      <c r="EX419" s="511">
        <v>2.0</v>
      </c>
      <c r="EY419" s="512" t="s">
        <v>124</v>
      </c>
      <c r="EZ419" s="513" t="s">
        <v>121</v>
      </c>
      <c r="FA419" s="513" t="s">
        <v>123</v>
      </c>
      <c r="FB419" s="514">
        <f>ADHB!FD419</f>
        <v>0</v>
      </c>
      <c r="FC419" s="514"/>
      <c r="FD419" s="514">
        <f t="shared" si="3052"/>
        <v>0</v>
      </c>
      <c r="FE419" s="515"/>
      <c r="FF419" s="514">
        <f t="shared" si="3053"/>
        <v>0</v>
      </c>
      <c r="FG419" s="516"/>
      <c r="FH419" s="517"/>
      <c r="FI419" s="517"/>
      <c r="FJ419" s="514">
        <f t="shared" si="3054"/>
        <v>0</v>
      </c>
      <c r="FK419" s="515">
        <v>0.294289866351475</v>
      </c>
      <c r="FL419" s="518">
        <f t="shared" si="3055"/>
        <v>0</v>
      </c>
      <c r="FM419" s="519">
        <f t="shared" si="3056"/>
        <v>0</v>
      </c>
      <c r="FN419" s="520"/>
      <c r="FO419" s="511">
        <v>2.0</v>
      </c>
      <c r="FP419" s="512" t="s">
        <v>124</v>
      </c>
      <c r="FQ419" s="513" t="s">
        <v>121</v>
      </c>
      <c r="FR419" s="513" t="s">
        <v>123</v>
      </c>
      <c r="FS419" s="514">
        <f>ADHB!FU419</f>
        <v>0</v>
      </c>
      <c r="FT419" s="514"/>
      <c r="FU419" s="514">
        <f t="shared" si="3057"/>
        <v>0</v>
      </c>
      <c r="FV419" s="515"/>
      <c r="FW419" s="514">
        <f t="shared" si="3058"/>
        <v>0</v>
      </c>
      <c r="FX419" s="516"/>
      <c r="FY419" s="517"/>
      <c r="FZ419" s="517"/>
      <c r="GA419" s="514">
        <f t="shared" si="3059"/>
        <v>0</v>
      </c>
      <c r="GB419" s="515">
        <v>0.294289866351475</v>
      </c>
      <c r="GC419" s="518">
        <f t="shared" si="3060"/>
        <v>0</v>
      </c>
      <c r="GD419" s="519">
        <f t="shared" si="3061"/>
        <v>0</v>
      </c>
      <c r="GE419" s="520"/>
      <c r="GF419" s="511">
        <v>2.0</v>
      </c>
      <c r="GG419" s="512" t="s">
        <v>124</v>
      </c>
      <c r="GH419" s="513" t="s">
        <v>121</v>
      </c>
      <c r="GI419" s="513" t="s">
        <v>123</v>
      </c>
      <c r="GJ419" s="514">
        <f>ADHB!GL419</f>
        <v>0</v>
      </c>
      <c r="GK419" s="514"/>
      <c r="GL419" s="514">
        <f t="shared" si="3062"/>
        <v>0</v>
      </c>
      <c r="GM419" s="515"/>
      <c r="GN419" s="514">
        <f t="shared" si="3063"/>
        <v>0</v>
      </c>
      <c r="GO419" s="516"/>
      <c r="GP419" s="517"/>
      <c r="GQ419" s="517"/>
      <c r="GR419" s="514">
        <f t="shared" si="3064"/>
        <v>0</v>
      </c>
      <c r="GS419" s="515">
        <v>0.294289866351475</v>
      </c>
      <c r="GT419" s="518">
        <f t="shared" si="3065"/>
        <v>0</v>
      </c>
      <c r="GU419" s="519">
        <f t="shared" si="3066"/>
        <v>0</v>
      </c>
      <c r="GV419" s="520"/>
      <c r="GW419" s="511">
        <v>2.0</v>
      </c>
      <c r="GX419" s="512" t="s">
        <v>124</v>
      </c>
      <c r="GY419" s="513" t="s">
        <v>121</v>
      </c>
      <c r="GZ419" s="513" t="s">
        <v>123</v>
      </c>
      <c r="HA419" s="514">
        <f>ADHB!HC419</f>
        <v>0</v>
      </c>
      <c r="HB419" s="514"/>
      <c r="HC419" s="514">
        <f t="shared" si="3067"/>
        <v>0</v>
      </c>
      <c r="HD419" s="515"/>
      <c r="HE419" s="514">
        <f t="shared" si="3068"/>
        <v>0</v>
      </c>
      <c r="HF419" s="516"/>
      <c r="HG419" s="517"/>
      <c r="HH419" s="517"/>
      <c r="HI419" s="514">
        <f t="shared" si="3069"/>
        <v>0</v>
      </c>
      <c r="HJ419" s="515">
        <v>0.294289866351475</v>
      </c>
      <c r="HK419" s="518">
        <f t="shared" si="3070"/>
        <v>0</v>
      </c>
      <c r="HL419" s="519">
        <f t="shared" si="3071"/>
        <v>0</v>
      </c>
      <c r="HM419" s="520"/>
      <c r="HN419" s="511">
        <v>2.0</v>
      </c>
      <c r="HO419" s="512" t="s">
        <v>124</v>
      </c>
      <c r="HP419" s="513" t="s">
        <v>121</v>
      </c>
      <c r="HQ419" s="513" t="s">
        <v>123</v>
      </c>
      <c r="HR419" s="514">
        <f>ADHB!HT419</f>
        <v>0</v>
      </c>
      <c r="HS419" s="514"/>
      <c r="HT419" s="514">
        <f t="shared" si="3072"/>
        <v>0</v>
      </c>
      <c r="HU419" s="515"/>
      <c r="HV419" s="514">
        <f t="shared" si="3073"/>
        <v>0</v>
      </c>
      <c r="HW419" s="516"/>
      <c r="HX419" s="517"/>
      <c r="HY419" s="517"/>
      <c r="HZ419" s="514">
        <f t="shared" si="3074"/>
        <v>0</v>
      </c>
      <c r="IA419" s="515">
        <v>0.294289866351475</v>
      </c>
      <c r="IB419" s="518">
        <f t="shared" si="3075"/>
        <v>0</v>
      </c>
      <c r="IC419" s="519">
        <f t="shared" si="3076"/>
        <v>0</v>
      </c>
      <c r="ID419" s="520"/>
      <c r="IE419" s="511">
        <v>2.0</v>
      </c>
      <c r="IF419" s="512" t="s">
        <v>124</v>
      </c>
      <c r="IG419" s="513" t="s">
        <v>121</v>
      </c>
      <c r="IH419" s="513" t="s">
        <v>123</v>
      </c>
      <c r="II419" s="514">
        <f>ADHB!IK419</f>
        <v>0</v>
      </c>
      <c r="IJ419" s="514"/>
      <c r="IK419" s="514">
        <f t="shared" si="3077"/>
        <v>0</v>
      </c>
      <c r="IL419" s="515"/>
      <c r="IM419" s="514">
        <f t="shared" si="3078"/>
        <v>0</v>
      </c>
      <c r="IN419" s="516"/>
      <c r="IO419" s="517"/>
      <c r="IP419" s="517"/>
      <c r="IQ419" s="514">
        <f t="shared" si="3079"/>
        <v>0</v>
      </c>
      <c r="IR419" s="515">
        <v>0.294289866351475</v>
      </c>
      <c r="IS419" s="518">
        <f t="shared" si="3080"/>
        <v>0</v>
      </c>
      <c r="IT419" s="519">
        <f t="shared" si="3081"/>
        <v>0</v>
      </c>
      <c r="IU419" s="520"/>
      <c r="IV419" s="511">
        <v>2.0</v>
      </c>
      <c r="IW419" s="512" t="s">
        <v>124</v>
      </c>
      <c r="IX419" s="513" t="s">
        <v>121</v>
      </c>
      <c r="IY419" s="513" t="s">
        <v>123</v>
      </c>
      <c r="IZ419" s="514">
        <f>ADHB!JB419</f>
        <v>0</v>
      </c>
      <c r="JA419" s="514"/>
      <c r="JB419" s="514">
        <f t="shared" si="3082"/>
        <v>0</v>
      </c>
      <c r="JC419" s="515"/>
      <c r="JD419" s="514">
        <f t="shared" si="3083"/>
        <v>0</v>
      </c>
      <c r="JE419" s="516"/>
      <c r="JF419" s="517"/>
      <c r="JG419" s="517"/>
      <c r="JH419" s="514">
        <f t="shared" si="3084"/>
        <v>0</v>
      </c>
      <c r="JI419" s="515">
        <v>0.294289866351475</v>
      </c>
      <c r="JJ419" s="518">
        <f t="shared" si="3085"/>
        <v>0</v>
      </c>
      <c r="JK419" s="519">
        <f t="shared" si="3086"/>
        <v>0</v>
      </c>
      <c r="JL419" s="520"/>
      <c r="JM419" s="511">
        <v>2.0</v>
      </c>
      <c r="JN419" s="512" t="s">
        <v>124</v>
      </c>
      <c r="JO419" s="513" t="s">
        <v>121</v>
      </c>
      <c r="JP419" s="513" t="s">
        <v>123</v>
      </c>
      <c r="JQ419" s="514">
        <f>ADHB!JS419</f>
        <v>0</v>
      </c>
      <c r="JR419" s="514"/>
      <c r="JS419" s="514">
        <f t="shared" si="3087"/>
        <v>0</v>
      </c>
      <c r="JT419" s="515"/>
      <c r="JU419" s="514">
        <f t="shared" si="3088"/>
        <v>0</v>
      </c>
      <c r="JV419" s="516"/>
      <c r="JW419" s="517"/>
      <c r="JX419" s="517"/>
      <c r="JY419" s="514">
        <f t="shared" si="3089"/>
        <v>0</v>
      </c>
      <c r="JZ419" s="515">
        <v>0.294289866351475</v>
      </c>
      <c r="KA419" s="518">
        <f t="shared" si="3090"/>
        <v>0</v>
      </c>
      <c r="KB419" s="519">
        <f t="shared" si="3091"/>
        <v>0</v>
      </c>
      <c r="KC419" s="520"/>
      <c r="KD419" s="511">
        <v>2.0</v>
      </c>
      <c r="KE419" s="512" t="s">
        <v>124</v>
      </c>
      <c r="KF419" s="513" t="s">
        <v>121</v>
      </c>
      <c r="KG419" s="513" t="s">
        <v>123</v>
      </c>
      <c r="KH419" s="514">
        <f>ADHB!KJ419</f>
        <v>0</v>
      </c>
      <c r="KI419" s="514"/>
      <c r="KJ419" s="514">
        <f t="shared" si="3092"/>
        <v>0</v>
      </c>
      <c r="KK419" s="515"/>
      <c r="KL419" s="514">
        <f t="shared" si="3093"/>
        <v>0</v>
      </c>
      <c r="KM419" s="516"/>
      <c r="KN419" s="517"/>
      <c r="KO419" s="517"/>
      <c r="KP419" s="514">
        <f t="shared" si="3094"/>
        <v>0</v>
      </c>
      <c r="KQ419" s="515">
        <v>0.294289866351475</v>
      </c>
      <c r="KR419" s="518">
        <f t="shared" si="3095"/>
        <v>0</v>
      </c>
      <c r="KS419" s="519">
        <f t="shared" si="3096"/>
        <v>0</v>
      </c>
      <c r="KT419" s="520"/>
      <c r="KU419" s="521"/>
    </row>
    <row r="420" ht="15.75" customHeight="1">
      <c r="A420" s="511">
        <v>3.0</v>
      </c>
      <c r="B420" s="512" t="s">
        <v>125</v>
      </c>
      <c r="C420" s="513" t="s">
        <v>121</v>
      </c>
      <c r="D420" s="513" t="s">
        <v>123</v>
      </c>
      <c r="E420" s="514">
        <f>ADHB!G420</f>
        <v>0</v>
      </c>
      <c r="F420" s="514"/>
      <c r="G420" s="514">
        <f t="shared" si="3007"/>
        <v>0</v>
      </c>
      <c r="H420" s="515"/>
      <c r="I420" s="514">
        <f t="shared" si="3008"/>
        <v>0</v>
      </c>
      <c r="J420" s="516"/>
      <c r="K420" s="517"/>
      <c r="L420" s="517"/>
      <c r="M420" s="514">
        <f t="shared" si="3009"/>
        <v>0</v>
      </c>
      <c r="N420" s="515">
        <v>0.294289866351475</v>
      </c>
      <c r="O420" s="518">
        <f t="shared" si="3010"/>
        <v>0</v>
      </c>
      <c r="P420" s="519">
        <f t="shared" si="3011"/>
        <v>0</v>
      </c>
      <c r="Q420" s="520"/>
      <c r="R420" s="511">
        <v>3.0</v>
      </c>
      <c r="S420" s="512" t="s">
        <v>125</v>
      </c>
      <c r="T420" s="513" t="s">
        <v>121</v>
      </c>
      <c r="U420" s="513" t="s">
        <v>123</v>
      </c>
      <c r="V420" s="514">
        <f>ADHB!X420</f>
        <v>0</v>
      </c>
      <c r="W420" s="514"/>
      <c r="X420" s="514">
        <f t="shared" si="3012"/>
        <v>0</v>
      </c>
      <c r="Y420" s="515"/>
      <c r="Z420" s="514">
        <f t="shared" si="3013"/>
        <v>0</v>
      </c>
      <c r="AA420" s="516"/>
      <c r="AB420" s="517"/>
      <c r="AC420" s="517"/>
      <c r="AD420" s="514">
        <f t="shared" si="3014"/>
        <v>0</v>
      </c>
      <c r="AE420" s="515">
        <v>0.294289866351475</v>
      </c>
      <c r="AF420" s="518">
        <f t="shared" si="3015"/>
        <v>0</v>
      </c>
      <c r="AG420" s="519">
        <f t="shared" si="3016"/>
        <v>0</v>
      </c>
      <c r="AH420" s="520"/>
      <c r="AI420" s="511">
        <v>3.0</v>
      </c>
      <c r="AJ420" s="512" t="s">
        <v>125</v>
      </c>
      <c r="AK420" s="513" t="s">
        <v>121</v>
      </c>
      <c r="AL420" s="513" t="s">
        <v>123</v>
      </c>
      <c r="AM420" s="514">
        <f>ADHB!AO420</f>
        <v>0</v>
      </c>
      <c r="AN420" s="514"/>
      <c r="AO420" s="514">
        <f t="shared" si="3017"/>
        <v>0</v>
      </c>
      <c r="AP420" s="515"/>
      <c r="AQ420" s="514">
        <f t="shared" si="3018"/>
        <v>0</v>
      </c>
      <c r="AR420" s="516"/>
      <c r="AS420" s="517"/>
      <c r="AT420" s="517"/>
      <c r="AU420" s="514">
        <f t="shared" si="3019"/>
        <v>0</v>
      </c>
      <c r="AV420" s="515">
        <v>0.294289866351475</v>
      </c>
      <c r="AW420" s="518">
        <f t="shared" si="3020"/>
        <v>0</v>
      </c>
      <c r="AX420" s="519">
        <f t="shared" si="3021"/>
        <v>0</v>
      </c>
      <c r="AY420" s="520"/>
      <c r="AZ420" s="511">
        <v>3.0</v>
      </c>
      <c r="BA420" s="512" t="s">
        <v>125</v>
      </c>
      <c r="BB420" s="513" t="s">
        <v>121</v>
      </c>
      <c r="BC420" s="513" t="s">
        <v>123</v>
      </c>
      <c r="BD420" s="514">
        <f>ADHB!BF420</f>
        <v>0</v>
      </c>
      <c r="BE420" s="514"/>
      <c r="BF420" s="514">
        <f t="shared" si="3022"/>
        <v>0</v>
      </c>
      <c r="BG420" s="515"/>
      <c r="BH420" s="514">
        <f t="shared" si="3023"/>
        <v>0</v>
      </c>
      <c r="BI420" s="516"/>
      <c r="BJ420" s="517"/>
      <c r="BK420" s="517"/>
      <c r="BL420" s="514">
        <f t="shared" si="3024"/>
        <v>0</v>
      </c>
      <c r="BM420" s="515">
        <v>0.294289866351475</v>
      </c>
      <c r="BN420" s="518">
        <f t="shared" si="3025"/>
        <v>0</v>
      </c>
      <c r="BO420" s="519">
        <f t="shared" si="3026"/>
        <v>0</v>
      </c>
      <c r="BP420" s="520"/>
      <c r="BQ420" s="511">
        <v>3.0</v>
      </c>
      <c r="BR420" s="512" t="s">
        <v>125</v>
      </c>
      <c r="BS420" s="513" t="s">
        <v>121</v>
      </c>
      <c r="BT420" s="513" t="s">
        <v>123</v>
      </c>
      <c r="BU420" s="514">
        <f>ADHB!BW420</f>
        <v>0</v>
      </c>
      <c r="BV420" s="514"/>
      <c r="BW420" s="514">
        <f t="shared" si="3027"/>
        <v>0</v>
      </c>
      <c r="BX420" s="515"/>
      <c r="BY420" s="514">
        <f t="shared" si="3028"/>
        <v>0</v>
      </c>
      <c r="BZ420" s="516"/>
      <c r="CA420" s="517"/>
      <c r="CB420" s="517"/>
      <c r="CC420" s="514">
        <f t="shared" si="3029"/>
        <v>0</v>
      </c>
      <c r="CD420" s="515">
        <v>0.294289866351475</v>
      </c>
      <c r="CE420" s="518">
        <f t="shared" si="3030"/>
        <v>0</v>
      </c>
      <c r="CF420" s="519">
        <f t="shared" si="3031"/>
        <v>0</v>
      </c>
      <c r="CG420" s="520"/>
      <c r="CH420" s="511">
        <v>3.0</v>
      </c>
      <c r="CI420" s="512" t="s">
        <v>125</v>
      </c>
      <c r="CJ420" s="513" t="s">
        <v>121</v>
      </c>
      <c r="CK420" s="513" t="s">
        <v>123</v>
      </c>
      <c r="CL420" s="514">
        <f>ADHB!CN420</f>
        <v>0</v>
      </c>
      <c r="CM420" s="514"/>
      <c r="CN420" s="514">
        <f t="shared" si="3032"/>
        <v>0</v>
      </c>
      <c r="CO420" s="515"/>
      <c r="CP420" s="514">
        <f t="shared" si="3033"/>
        <v>0</v>
      </c>
      <c r="CQ420" s="516"/>
      <c r="CR420" s="517"/>
      <c r="CS420" s="517"/>
      <c r="CT420" s="514">
        <f t="shared" si="3034"/>
        <v>0</v>
      </c>
      <c r="CU420" s="515">
        <v>0.294289866351475</v>
      </c>
      <c r="CV420" s="518">
        <f t="shared" si="3035"/>
        <v>0</v>
      </c>
      <c r="CW420" s="519">
        <f t="shared" si="3036"/>
        <v>0</v>
      </c>
      <c r="CX420" s="520"/>
      <c r="CY420" s="511">
        <v>3.0</v>
      </c>
      <c r="CZ420" s="512" t="s">
        <v>125</v>
      </c>
      <c r="DA420" s="513" t="s">
        <v>121</v>
      </c>
      <c r="DB420" s="513" t="s">
        <v>123</v>
      </c>
      <c r="DC420" s="514">
        <f>ADHB!DE420</f>
        <v>0</v>
      </c>
      <c r="DD420" s="514"/>
      <c r="DE420" s="514">
        <f t="shared" si="3037"/>
        <v>0</v>
      </c>
      <c r="DF420" s="515"/>
      <c r="DG420" s="514">
        <f t="shared" si="3038"/>
        <v>0</v>
      </c>
      <c r="DH420" s="516"/>
      <c r="DI420" s="517"/>
      <c r="DJ420" s="517"/>
      <c r="DK420" s="514">
        <f t="shared" si="3039"/>
        <v>0</v>
      </c>
      <c r="DL420" s="515">
        <v>0.294289866351475</v>
      </c>
      <c r="DM420" s="518">
        <f t="shared" si="3040"/>
        <v>0</v>
      </c>
      <c r="DN420" s="519">
        <f t="shared" si="3041"/>
        <v>0</v>
      </c>
      <c r="DO420" s="520"/>
      <c r="DP420" s="511">
        <v>3.0</v>
      </c>
      <c r="DQ420" s="512" t="s">
        <v>125</v>
      </c>
      <c r="DR420" s="513" t="s">
        <v>121</v>
      </c>
      <c r="DS420" s="513" t="s">
        <v>123</v>
      </c>
      <c r="DT420" s="514">
        <f>ADHB!DV420</f>
        <v>0</v>
      </c>
      <c r="DU420" s="514"/>
      <c r="DV420" s="514">
        <f t="shared" si="3042"/>
        <v>0</v>
      </c>
      <c r="DW420" s="515"/>
      <c r="DX420" s="514">
        <f t="shared" si="3043"/>
        <v>0</v>
      </c>
      <c r="DY420" s="516"/>
      <c r="DZ420" s="517"/>
      <c r="EA420" s="517"/>
      <c r="EB420" s="514">
        <f t="shared" si="3044"/>
        <v>0</v>
      </c>
      <c r="EC420" s="515">
        <v>0.294289866351475</v>
      </c>
      <c r="ED420" s="518">
        <f t="shared" si="3045"/>
        <v>0</v>
      </c>
      <c r="EE420" s="519">
        <f t="shared" si="3046"/>
        <v>0</v>
      </c>
      <c r="EF420" s="520"/>
      <c r="EG420" s="511">
        <v>3.0</v>
      </c>
      <c r="EH420" s="512" t="s">
        <v>125</v>
      </c>
      <c r="EI420" s="513" t="s">
        <v>121</v>
      </c>
      <c r="EJ420" s="513" t="s">
        <v>123</v>
      </c>
      <c r="EK420" s="514">
        <f>ADHB!EM420</f>
        <v>0</v>
      </c>
      <c r="EL420" s="514"/>
      <c r="EM420" s="514">
        <f t="shared" si="3047"/>
        <v>0</v>
      </c>
      <c r="EN420" s="515"/>
      <c r="EO420" s="514">
        <f t="shared" si="3048"/>
        <v>0</v>
      </c>
      <c r="EP420" s="516"/>
      <c r="EQ420" s="517"/>
      <c r="ER420" s="517"/>
      <c r="ES420" s="514">
        <f t="shared" si="3049"/>
        <v>0</v>
      </c>
      <c r="ET420" s="515">
        <v>0.294289866351475</v>
      </c>
      <c r="EU420" s="518">
        <f t="shared" si="3050"/>
        <v>0</v>
      </c>
      <c r="EV420" s="519">
        <f t="shared" si="3051"/>
        <v>0</v>
      </c>
      <c r="EW420" s="520"/>
      <c r="EX420" s="511">
        <v>3.0</v>
      </c>
      <c r="EY420" s="512" t="s">
        <v>125</v>
      </c>
      <c r="EZ420" s="513" t="s">
        <v>121</v>
      </c>
      <c r="FA420" s="513" t="s">
        <v>123</v>
      </c>
      <c r="FB420" s="514">
        <f>ADHB!FD420</f>
        <v>0</v>
      </c>
      <c r="FC420" s="514"/>
      <c r="FD420" s="514">
        <f t="shared" si="3052"/>
        <v>0</v>
      </c>
      <c r="FE420" s="515"/>
      <c r="FF420" s="514">
        <f t="shared" si="3053"/>
        <v>0</v>
      </c>
      <c r="FG420" s="516"/>
      <c r="FH420" s="517"/>
      <c r="FI420" s="517"/>
      <c r="FJ420" s="514">
        <f t="shared" si="3054"/>
        <v>0</v>
      </c>
      <c r="FK420" s="515">
        <v>0.294289866351475</v>
      </c>
      <c r="FL420" s="518">
        <f t="shared" si="3055"/>
        <v>0</v>
      </c>
      <c r="FM420" s="519">
        <f t="shared" si="3056"/>
        <v>0</v>
      </c>
      <c r="FN420" s="520"/>
      <c r="FO420" s="511">
        <v>3.0</v>
      </c>
      <c r="FP420" s="512" t="s">
        <v>125</v>
      </c>
      <c r="FQ420" s="513" t="s">
        <v>121</v>
      </c>
      <c r="FR420" s="513" t="s">
        <v>123</v>
      </c>
      <c r="FS420" s="514">
        <f>ADHB!FU420</f>
        <v>0</v>
      </c>
      <c r="FT420" s="514"/>
      <c r="FU420" s="514">
        <f t="shared" si="3057"/>
        <v>0</v>
      </c>
      <c r="FV420" s="515"/>
      <c r="FW420" s="514">
        <f t="shared" si="3058"/>
        <v>0</v>
      </c>
      <c r="FX420" s="516"/>
      <c r="FY420" s="517"/>
      <c r="FZ420" s="517"/>
      <c r="GA420" s="514">
        <f t="shared" si="3059"/>
        <v>0</v>
      </c>
      <c r="GB420" s="515">
        <v>0.294289866351475</v>
      </c>
      <c r="GC420" s="518">
        <f t="shared" si="3060"/>
        <v>0</v>
      </c>
      <c r="GD420" s="519">
        <f t="shared" si="3061"/>
        <v>0</v>
      </c>
      <c r="GE420" s="520"/>
      <c r="GF420" s="511">
        <v>3.0</v>
      </c>
      <c r="GG420" s="512" t="s">
        <v>125</v>
      </c>
      <c r="GH420" s="513" t="s">
        <v>121</v>
      </c>
      <c r="GI420" s="513" t="s">
        <v>123</v>
      </c>
      <c r="GJ420" s="514">
        <f>ADHB!GL420</f>
        <v>0</v>
      </c>
      <c r="GK420" s="514"/>
      <c r="GL420" s="514">
        <f t="shared" si="3062"/>
        <v>0</v>
      </c>
      <c r="GM420" s="515"/>
      <c r="GN420" s="514">
        <f t="shared" si="3063"/>
        <v>0</v>
      </c>
      <c r="GO420" s="516"/>
      <c r="GP420" s="517"/>
      <c r="GQ420" s="517"/>
      <c r="GR420" s="514">
        <f t="shared" si="3064"/>
        <v>0</v>
      </c>
      <c r="GS420" s="515">
        <v>0.294289866351475</v>
      </c>
      <c r="GT420" s="518">
        <f t="shared" si="3065"/>
        <v>0</v>
      </c>
      <c r="GU420" s="519">
        <f t="shared" si="3066"/>
        <v>0</v>
      </c>
      <c r="GV420" s="520"/>
      <c r="GW420" s="511">
        <v>3.0</v>
      </c>
      <c r="GX420" s="512" t="s">
        <v>125</v>
      </c>
      <c r="GY420" s="513" t="s">
        <v>121</v>
      </c>
      <c r="GZ420" s="513" t="s">
        <v>123</v>
      </c>
      <c r="HA420" s="514">
        <f>ADHB!HC420</f>
        <v>0</v>
      </c>
      <c r="HB420" s="514"/>
      <c r="HC420" s="514">
        <f t="shared" si="3067"/>
        <v>0</v>
      </c>
      <c r="HD420" s="515"/>
      <c r="HE420" s="514">
        <f t="shared" si="3068"/>
        <v>0</v>
      </c>
      <c r="HF420" s="516"/>
      <c r="HG420" s="517"/>
      <c r="HH420" s="517"/>
      <c r="HI420" s="514">
        <f t="shared" si="3069"/>
        <v>0</v>
      </c>
      <c r="HJ420" s="515">
        <v>0.294289866351475</v>
      </c>
      <c r="HK420" s="518">
        <f t="shared" si="3070"/>
        <v>0</v>
      </c>
      <c r="HL420" s="519">
        <f t="shared" si="3071"/>
        <v>0</v>
      </c>
      <c r="HM420" s="520"/>
      <c r="HN420" s="511">
        <v>3.0</v>
      </c>
      <c r="HO420" s="512" t="s">
        <v>125</v>
      </c>
      <c r="HP420" s="513" t="s">
        <v>121</v>
      </c>
      <c r="HQ420" s="513" t="s">
        <v>123</v>
      </c>
      <c r="HR420" s="514">
        <f>ADHB!HT420</f>
        <v>0</v>
      </c>
      <c r="HS420" s="514"/>
      <c r="HT420" s="514">
        <f t="shared" si="3072"/>
        <v>0</v>
      </c>
      <c r="HU420" s="515"/>
      <c r="HV420" s="514">
        <f t="shared" si="3073"/>
        <v>0</v>
      </c>
      <c r="HW420" s="516"/>
      <c r="HX420" s="517"/>
      <c r="HY420" s="517"/>
      <c r="HZ420" s="514">
        <f t="shared" si="3074"/>
        <v>0</v>
      </c>
      <c r="IA420" s="515">
        <v>0.294289866351475</v>
      </c>
      <c r="IB420" s="518">
        <f t="shared" si="3075"/>
        <v>0</v>
      </c>
      <c r="IC420" s="519">
        <f t="shared" si="3076"/>
        <v>0</v>
      </c>
      <c r="ID420" s="520"/>
      <c r="IE420" s="511">
        <v>3.0</v>
      </c>
      <c r="IF420" s="512" t="s">
        <v>125</v>
      </c>
      <c r="IG420" s="513" t="s">
        <v>121</v>
      </c>
      <c r="IH420" s="513" t="s">
        <v>123</v>
      </c>
      <c r="II420" s="514">
        <f>ADHB!IK420</f>
        <v>0</v>
      </c>
      <c r="IJ420" s="514"/>
      <c r="IK420" s="514">
        <f t="shared" si="3077"/>
        <v>0</v>
      </c>
      <c r="IL420" s="515"/>
      <c r="IM420" s="514">
        <f t="shared" si="3078"/>
        <v>0</v>
      </c>
      <c r="IN420" s="516"/>
      <c r="IO420" s="517"/>
      <c r="IP420" s="517"/>
      <c r="IQ420" s="514">
        <f t="shared" si="3079"/>
        <v>0</v>
      </c>
      <c r="IR420" s="515">
        <v>0.294289866351475</v>
      </c>
      <c r="IS420" s="518">
        <f t="shared" si="3080"/>
        <v>0</v>
      </c>
      <c r="IT420" s="519">
        <f t="shared" si="3081"/>
        <v>0</v>
      </c>
      <c r="IU420" s="520"/>
      <c r="IV420" s="511">
        <v>3.0</v>
      </c>
      <c r="IW420" s="512" t="s">
        <v>125</v>
      </c>
      <c r="IX420" s="513" t="s">
        <v>121</v>
      </c>
      <c r="IY420" s="513" t="s">
        <v>123</v>
      </c>
      <c r="IZ420" s="514">
        <f>ADHB!JB420</f>
        <v>0</v>
      </c>
      <c r="JA420" s="514"/>
      <c r="JB420" s="514">
        <f t="shared" si="3082"/>
        <v>0</v>
      </c>
      <c r="JC420" s="515"/>
      <c r="JD420" s="514">
        <f t="shared" si="3083"/>
        <v>0</v>
      </c>
      <c r="JE420" s="516"/>
      <c r="JF420" s="517"/>
      <c r="JG420" s="517"/>
      <c r="JH420" s="514">
        <f t="shared" si="3084"/>
        <v>0</v>
      </c>
      <c r="JI420" s="515">
        <v>0.294289866351475</v>
      </c>
      <c r="JJ420" s="518">
        <f t="shared" si="3085"/>
        <v>0</v>
      </c>
      <c r="JK420" s="519">
        <f t="shared" si="3086"/>
        <v>0</v>
      </c>
      <c r="JL420" s="520"/>
      <c r="JM420" s="511">
        <v>3.0</v>
      </c>
      <c r="JN420" s="512" t="s">
        <v>125</v>
      </c>
      <c r="JO420" s="513" t="s">
        <v>121</v>
      </c>
      <c r="JP420" s="513" t="s">
        <v>123</v>
      </c>
      <c r="JQ420" s="514">
        <f>ADHB!JS420</f>
        <v>0</v>
      </c>
      <c r="JR420" s="514"/>
      <c r="JS420" s="514">
        <f t="shared" si="3087"/>
        <v>0</v>
      </c>
      <c r="JT420" s="515"/>
      <c r="JU420" s="514">
        <f t="shared" si="3088"/>
        <v>0</v>
      </c>
      <c r="JV420" s="516"/>
      <c r="JW420" s="517"/>
      <c r="JX420" s="517"/>
      <c r="JY420" s="514">
        <f t="shared" si="3089"/>
        <v>0</v>
      </c>
      <c r="JZ420" s="515">
        <v>0.294289866351475</v>
      </c>
      <c r="KA420" s="518">
        <f t="shared" si="3090"/>
        <v>0</v>
      </c>
      <c r="KB420" s="519">
        <f t="shared" si="3091"/>
        <v>0</v>
      </c>
      <c r="KC420" s="520"/>
      <c r="KD420" s="511">
        <v>3.0</v>
      </c>
      <c r="KE420" s="512" t="s">
        <v>125</v>
      </c>
      <c r="KF420" s="513" t="s">
        <v>121</v>
      </c>
      <c r="KG420" s="513" t="s">
        <v>123</v>
      </c>
      <c r="KH420" s="514">
        <f>ADHB!KJ420</f>
        <v>0</v>
      </c>
      <c r="KI420" s="514"/>
      <c r="KJ420" s="514">
        <f t="shared" si="3092"/>
        <v>0</v>
      </c>
      <c r="KK420" s="515"/>
      <c r="KL420" s="514">
        <f t="shared" si="3093"/>
        <v>0</v>
      </c>
      <c r="KM420" s="516"/>
      <c r="KN420" s="517"/>
      <c r="KO420" s="517"/>
      <c r="KP420" s="514">
        <f t="shared" si="3094"/>
        <v>0</v>
      </c>
      <c r="KQ420" s="515">
        <v>0.294289866351475</v>
      </c>
      <c r="KR420" s="518">
        <f t="shared" si="3095"/>
        <v>0</v>
      </c>
      <c r="KS420" s="519">
        <f t="shared" si="3096"/>
        <v>0</v>
      </c>
      <c r="KT420" s="520"/>
      <c r="KU420" s="521"/>
    </row>
    <row r="421" ht="15.75" customHeight="1">
      <c r="A421" s="511">
        <v>4.0</v>
      </c>
      <c r="B421" s="512" t="s">
        <v>126</v>
      </c>
      <c r="C421" s="513" t="s">
        <v>121</v>
      </c>
      <c r="D421" s="513" t="s">
        <v>123</v>
      </c>
      <c r="E421" s="514">
        <f>ADHB!G421</f>
        <v>0</v>
      </c>
      <c r="F421" s="514"/>
      <c r="G421" s="514">
        <f t="shared" si="3007"/>
        <v>0</v>
      </c>
      <c r="H421" s="515"/>
      <c r="I421" s="514">
        <f t="shared" si="3008"/>
        <v>0</v>
      </c>
      <c r="J421" s="516"/>
      <c r="K421" s="517"/>
      <c r="L421" s="517"/>
      <c r="M421" s="514">
        <f t="shared" si="3009"/>
        <v>0</v>
      </c>
      <c r="N421" s="515">
        <v>0.294289866351475</v>
      </c>
      <c r="O421" s="518">
        <f t="shared" si="3010"/>
        <v>0</v>
      </c>
      <c r="P421" s="519">
        <f t="shared" si="3011"/>
        <v>0</v>
      </c>
      <c r="Q421" s="520"/>
      <c r="R421" s="511">
        <v>4.0</v>
      </c>
      <c r="S421" s="512" t="s">
        <v>126</v>
      </c>
      <c r="T421" s="513" t="s">
        <v>121</v>
      </c>
      <c r="U421" s="513" t="s">
        <v>123</v>
      </c>
      <c r="V421" s="514">
        <f>ADHB!X421</f>
        <v>0</v>
      </c>
      <c r="W421" s="514"/>
      <c r="X421" s="514">
        <f t="shared" si="3012"/>
        <v>0</v>
      </c>
      <c r="Y421" s="515"/>
      <c r="Z421" s="514">
        <f t="shared" si="3013"/>
        <v>0</v>
      </c>
      <c r="AA421" s="516"/>
      <c r="AB421" s="517"/>
      <c r="AC421" s="517"/>
      <c r="AD421" s="514">
        <f t="shared" si="3014"/>
        <v>0</v>
      </c>
      <c r="AE421" s="515">
        <v>0.294289866351475</v>
      </c>
      <c r="AF421" s="518">
        <f t="shared" si="3015"/>
        <v>0</v>
      </c>
      <c r="AG421" s="519">
        <f t="shared" si="3016"/>
        <v>0</v>
      </c>
      <c r="AH421" s="520"/>
      <c r="AI421" s="511">
        <v>4.0</v>
      </c>
      <c r="AJ421" s="512" t="s">
        <v>126</v>
      </c>
      <c r="AK421" s="513" t="s">
        <v>121</v>
      </c>
      <c r="AL421" s="513" t="s">
        <v>123</v>
      </c>
      <c r="AM421" s="514">
        <f>ADHB!AO421</f>
        <v>0</v>
      </c>
      <c r="AN421" s="514"/>
      <c r="AO421" s="514">
        <f t="shared" si="3017"/>
        <v>0</v>
      </c>
      <c r="AP421" s="515"/>
      <c r="AQ421" s="514">
        <f t="shared" si="3018"/>
        <v>0</v>
      </c>
      <c r="AR421" s="516"/>
      <c r="AS421" s="517"/>
      <c r="AT421" s="517"/>
      <c r="AU421" s="514">
        <f t="shared" si="3019"/>
        <v>0</v>
      </c>
      <c r="AV421" s="515">
        <v>0.294289866351475</v>
      </c>
      <c r="AW421" s="518">
        <f t="shared" si="3020"/>
        <v>0</v>
      </c>
      <c r="AX421" s="519">
        <f t="shared" si="3021"/>
        <v>0</v>
      </c>
      <c r="AY421" s="520"/>
      <c r="AZ421" s="511">
        <v>4.0</v>
      </c>
      <c r="BA421" s="512" t="s">
        <v>126</v>
      </c>
      <c r="BB421" s="513" t="s">
        <v>121</v>
      </c>
      <c r="BC421" s="513" t="s">
        <v>123</v>
      </c>
      <c r="BD421" s="514">
        <f>ADHB!BF421</f>
        <v>0</v>
      </c>
      <c r="BE421" s="514"/>
      <c r="BF421" s="514">
        <f t="shared" si="3022"/>
        <v>0</v>
      </c>
      <c r="BG421" s="515"/>
      <c r="BH421" s="514">
        <f t="shared" si="3023"/>
        <v>0</v>
      </c>
      <c r="BI421" s="516"/>
      <c r="BJ421" s="517"/>
      <c r="BK421" s="517"/>
      <c r="BL421" s="514">
        <f t="shared" si="3024"/>
        <v>0</v>
      </c>
      <c r="BM421" s="515">
        <v>0.294289866351475</v>
      </c>
      <c r="BN421" s="518">
        <f t="shared" si="3025"/>
        <v>0</v>
      </c>
      <c r="BO421" s="519">
        <f t="shared" si="3026"/>
        <v>0</v>
      </c>
      <c r="BP421" s="520"/>
      <c r="BQ421" s="511">
        <v>4.0</v>
      </c>
      <c r="BR421" s="512" t="s">
        <v>126</v>
      </c>
      <c r="BS421" s="513" t="s">
        <v>121</v>
      </c>
      <c r="BT421" s="513" t="s">
        <v>123</v>
      </c>
      <c r="BU421" s="514">
        <f>ADHB!BW421</f>
        <v>0</v>
      </c>
      <c r="BV421" s="514"/>
      <c r="BW421" s="514">
        <f t="shared" si="3027"/>
        <v>0</v>
      </c>
      <c r="BX421" s="515"/>
      <c r="BY421" s="514">
        <f t="shared" si="3028"/>
        <v>0</v>
      </c>
      <c r="BZ421" s="516"/>
      <c r="CA421" s="517"/>
      <c r="CB421" s="517"/>
      <c r="CC421" s="514">
        <f t="shared" si="3029"/>
        <v>0</v>
      </c>
      <c r="CD421" s="515">
        <v>0.294289866351475</v>
      </c>
      <c r="CE421" s="518">
        <f t="shared" si="3030"/>
        <v>0</v>
      </c>
      <c r="CF421" s="519">
        <f t="shared" si="3031"/>
        <v>0</v>
      </c>
      <c r="CG421" s="520"/>
      <c r="CH421" s="511">
        <v>4.0</v>
      </c>
      <c r="CI421" s="512" t="s">
        <v>126</v>
      </c>
      <c r="CJ421" s="513" t="s">
        <v>121</v>
      </c>
      <c r="CK421" s="513" t="s">
        <v>123</v>
      </c>
      <c r="CL421" s="514">
        <f>ADHB!CN421</f>
        <v>0</v>
      </c>
      <c r="CM421" s="514"/>
      <c r="CN421" s="514">
        <f t="shared" si="3032"/>
        <v>0</v>
      </c>
      <c r="CO421" s="515"/>
      <c r="CP421" s="514">
        <f t="shared" si="3033"/>
        <v>0</v>
      </c>
      <c r="CQ421" s="516"/>
      <c r="CR421" s="517"/>
      <c r="CS421" s="517"/>
      <c r="CT421" s="514">
        <f t="shared" si="3034"/>
        <v>0</v>
      </c>
      <c r="CU421" s="515">
        <v>0.294289866351475</v>
      </c>
      <c r="CV421" s="518">
        <f t="shared" si="3035"/>
        <v>0</v>
      </c>
      <c r="CW421" s="519">
        <f t="shared" si="3036"/>
        <v>0</v>
      </c>
      <c r="CX421" s="520"/>
      <c r="CY421" s="511">
        <v>4.0</v>
      </c>
      <c r="CZ421" s="512" t="s">
        <v>126</v>
      </c>
      <c r="DA421" s="513" t="s">
        <v>121</v>
      </c>
      <c r="DB421" s="513" t="s">
        <v>123</v>
      </c>
      <c r="DC421" s="514">
        <f>ADHB!DE421</f>
        <v>0</v>
      </c>
      <c r="DD421" s="514"/>
      <c r="DE421" s="514">
        <f t="shared" si="3037"/>
        <v>0</v>
      </c>
      <c r="DF421" s="515"/>
      <c r="DG421" s="514">
        <f t="shared" si="3038"/>
        <v>0</v>
      </c>
      <c r="DH421" s="516"/>
      <c r="DI421" s="517"/>
      <c r="DJ421" s="517"/>
      <c r="DK421" s="514">
        <f t="shared" si="3039"/>
        <v>0</v>
      </c>
      <c r="DL421" s="515">
        <v>0.294289866351475</v>
      </c>
      <c r="DM421" s="518">
        <f t="shared" si="3040"/>
        <v>0</v>
      </c>
      <c r="DN421" s="519">
        <f t="shared" si="3041"/>
        <v>0</v>
      </c>
      <c r="DO421" s="520"/>
      <c r="DP421" s="511">
        <v>4.0</v>
      </c>
      <c r="DQ421" s="512" t="s">
        <v>126</v>
      </c>
      <c r="DR421" s="513" t="s">
        <v>121</v>
      </c>
      <c r="DS421" s="513" t="s">
        <v>123</v>
      </c>
      <c r="DT421" s="514">
        <f>ADHB!DV421</f>
        <v>0</v>
      </c>
      <c r="DU421" s="514"/>
      <c r="DV421" s="514">
        <f t="shared" si="3042"/>
        <v>0</v>
      </c>
      <c r="DW421" s="515"/>
      <c r="DX421" s="514">
        <f t="shared" si="3043"/>
        <v>0</v>
      </c>
      <c r="DY421" s="516"/>
      <c r="DZ421" s="517"/>
      <c r="EA421" s="517"/>
      <c r="EB421" s="514">
        <f t="shared" si="3044"/>
        <v>0</v>
      </c>
      <c r="EC421" s="515">
        <v>0.294289866351475</v>
      </c>
      <c r="ED421" s="518">
        <f t="shared" si="3045"/>
        <v>0</v>
      </c>
      <c r="EE421" s="519">
        <f t="shared" si="3046"/>
        <v>0</v>
      </c>
      <c r="EF421" s="520"/>
      <c r="EG421" s="511">
        <v>4.0</v>
      </c>
      <c r="EH421" s="512" t="s">
        <v>126</v>
      </c>
      <c r="EI421" s="513" t="s">
        <v>121</v>
      </c>
      <c r="EJ421" s="513" t="s">
        <v>123</v>
      </c>
      <c r="EK421" s="514">
        <f>ADHB!EM421</f>
        <v>0</v>
      </c>
      <c r="EL421" s="514"/>
      <c r="EM421" s="514">
        <f t="shared" si="3047"/>
        <v>0</v>
      </c>
      <c r="EN421" s="515"/>
      <c r="EO421" s="514">
        <f t="shared" si="3048"/>
        <v>0</v>
      </c>
      <c r="EP421" s="516"/>
      <c r="EQ421" s="517"/>
      <c r="ER421" s="517"/>
      <c r="ES421" s="514">
        <f t="shared" si="3049"/>
        <v>0</v>
      </c>
      <c r="ET421" s="515">
        <v>0.294289866351475</v>
      </c>
      <c r="EU421" s="518">
        <f t="shared" si="3050"/>
        <v>0</v>
      </c>
      <c r="EV421" s="519">
        <f t="shared" si="3051"/>
        <v>0</v>
      </c>
      <c r="EW421" s="520"/>
      <c r="EX421" s="511">
        <v>4.0</v>
      </c>
      <c r="EY421" s="512" t="s">
        <v>126</v>
      </c>
      <c r="EZ421" s="513" t="s">
        <v>121</v>
      </c>
      <c r="FA421" s="513" t="s">
        <v>123</v>
      </c>
      <c r="FB421" s="514">
        <f>ADHB!FD421</f>
        <v>0</v>
      </c>
      <c r="FC421" s="514"/>
      <c r="FD421" s="514">
        <f t="shared" si="3052"/>
        <v>0</v>
      </c>
      <c r="FE421" s="515"/>
      <c r="FF421" s="514">
        <f t="shared" si="3053"/>
        <v>0</v>
      </c>
      <c r="FG421" s="516"/>
      <c r="FH421" s="517"/>
      <c r="FI421" s="517"/>
      <c r="FJ421" s="514">
        <f t="shared" si="3054"/>
        <v>0</v>
      </c>
      <c r="FK421" s="515">
        <v>0.294289866351475</v>
      </c>
      <c r="FL421" s="518">
        <f t="shared" si="3055"/>
        <v>0</v>
      </c>
      <c r="FM421" s="519">
        <f t="shared" si="3056"/>
        <v>0</v>
      </c>
      <c r="FN421" s="520"/>
      <c r="FO421" s="511">
        <v>4.0</v>
      </c>
      <c r="FP421" s="512" t="s">
        <v>126</v>
      </c>
      <c r="FQ421" s="513" t="s">
        <v>121</v>
      </c>
      <c r="FR421" s="513" t="s">
        <v>123</v>
      </c>
      <c r="FS421" s="514">
        <f>ADHB!FU421</f>
        <v>0</v>
      </c>
      <c r="FT421" s="514"/>
      <c r="FU421" s="514">
        <f t="shared" si="3057"/>
        <v>0</v>
      </c>
      <c r="FV421" s="515"/>
      <c r="FW421" s="514">
        <f t="shared" si="3058"/>
        <v>0</v>
      </c>
      <c r="FX421" s="516"/>
      <c r="FY421" s="517"/>
      <c r="FZ421" s="517"/>
      <c r="GA421" s="514">
        <f t="shared" si="3059"/>
        <v>0</v>
      </c>
      <c r="GB421" s="515">
        <v>0.294289866351475</v>
      </c>
      <c r="GC421" s="518">
        <f t="shared" si="3060"/>
        <v>0</v>
      </c>
      <c r="GD421" s="519">
        <f t="shared" si="3061"/>
        <v>0</v>
      </c>
      <c r="GE421" s="520"/>
      <c r="GF421" s="511">
        <v>4.0</v>
      </c>
      <c r="GG421" s="512" t="s">
        <v>126</v>
      </c>
      <c r="GH421" s="513" t="s">
        <v>121</v>
      </c>
      <c r="GI421" s="513" t="s">
        <v>123</v>
      </c>
      <c r="GJ421" s="514">
        <f>ADHB!GL421</f>
        <v>0</v>
      </c>
      <c r="GK421" s="514"/>
      <c r="GL421" s="514">
        <f t="shared" si="3062"/>
        <v>0</v>
      </c>
      <c r="GM421" s="515"/>
      <c r="GN421" s="514">
        <f t="shared" si="3063"/>
        <v>0</v>
      </c>
      <c r="GO421" s="516"/>
      <c r="GP421" s="517"/>
      <c r="GQ421" s="517"/>
      <c r="GR421" s="514">
        <f t="shared" si="3064"/>
        <v>0</v>
      </c>
      <c r="GS421" s="515">
        <v>0.294289866351475</v>
      </c>
      <c r="GT421" s="518">
        <f t="shared" si="3065"/>
        <v>0</v>
      </c>
      <c r="GU421" s="519">
        <f t="shared" si="3066"/>
        <v>0</v>
      </c>
      <c r="GV421" s="520"/>
      <c r="GW421" s="511">
        <v>4.0</v>
      </c>
      <c r="GX421" s="512" t="s">
        <v>126</v>
      </c>
      <c r="GY421" s="513" t="s">
        <v>121</v>
      </c>
      <c r="GZ421" s="513" t="s">
        <v>123</v>
      </c>
      <c r="HA421" s="514">
        <f>ADHB!HC421</f>
        <v>0</v>
      </c>
      <c r="HB421" s="514"/>
      <c r="HC421" s="514">
        <f t="shared" si="3067"/>
        <v>0</v>
      </c>
      <c r="HD421" s="515"/>
      <c r="HE421" s="514">
        <f t="shared" si="3068"/>
        <v>0</v>
      </c>
      <c r="HF421" s="516"/>
      <c r="HG421" s="517"/>
      <c r="HH421" s="517"/>
      <c r="HI421" s="514">
        <f t="shared" si="3069"/>
        <v>0</v>
      </c>
      <c r="HJ421" s="515">
        <v>0.294289866351475</v>
      </c>
      <c r="HK421" s="518">
        <f t="shared" si="3070"/>
        <v>0</v>
      </c>
      <c r="HL421" s="519">
        <f t="shared" si="3071"/>
        <v>0</v>
      </c>
      <c r="HM421" s="520"/>
      <c r="HN421" s="511">
        <v>4.0</v>
      </c>
      <c r="HO421" s="512" t="s">
        <v>126</v>
      </c>
      <c r="HP421" s="513" t="s">
        <v>121</v>
      </c>
      <c r="HQ421" s="513" t="s">
        <v>123</v>
      </c>
      <c r="HR421" s="514">
        <f>ADHB!HT421</f>
        <v>0</v>
      </c>
      <c r="HS421" s="514"/>
      <c r="HT421" s="514">
        <f t="shared" si="3072"/>
        <v>0</v>
      </c>
      <c r="HU421" s="515"/>
      <c r="HV421" s="514">
        <f t="shared" si="3073"/>
        <v>0</v>
      </c>
      <c r="HW421" s="516"/>
      <c r="HX421" s="517"/>
      <c r="HY421" s="517"/>
      <c r="HZ421" s="514">
        <f t="shared" si="3074"/>
        <v>0</v>
      </c>
      <c r="IA421" s="515">
        <v>0.294289866351475</v>
      </c>
      <c r="IB421" s="518">
        <f t="shared" si="3075"/>
        <v>0</v>
      </c>
      <c r="IC421" s="519">
        <f t="shared" si="3076"/>
        <v>0</v>
      </c>
      <c r="ID421" s="520"/>
      <c r="IE421" s="511">
        <v>4.0</v>
      </c>
      <c r="IF421" s="512" t="s">
        <v>126</v>
      </c>
      <c r="IG421" s="513" t="s">
        <v>121</v>
      </c>
      <c r="IH421" s="513" t="s">
        <v>123</v>
      </c>
      <c r="II421" s="514">
        <f>ADHB!IK421</f>
        <v>0</v>
      </c>
      <c r="IJ421" s="514"/>
      <c r="IK421" s="514">
        <f t="shared" si="3077"/>
        <v>0</v>
      </c>
      <c r="IL421" s="515"/>
      <c r="IM421" s="514">
        <f t="shared" si="3078"/>
        <v>0</v>
      </c>
      <c r="IN421" s="516"/>
      <c r="IO421" s="517"/>
      <c r="IP421" s="517"/>
      <c r="IQ421" s="514">
        <f t="shared" si="3079"/>
        <v>0</v>
      </c>
      <c r="IR421" s="515">
        <v>0.294289866351475</v>
      </c>
      <c r="IS421" s="518">
        <f t="shared" si="3080"/>
        <v>0</v>
      </c>
      <c r="IT421" s="519">
        <f t="shared" si="3081"/>
        <v>0</v>
      </c>
      <c r="IU421" s="520"/>
      <c r="IV421" s="511">
        <v>4.0</v>
      </c>
      <c r="IW421" s="512" t="s">
        <v>126</v>
      </c>
      <c r="IX421" s="513" t="s">
        <v>121</v>
      </c>
      <c r="IY421" s="513" t="s">
        <v>123</v>
      </c>
      <c r="IZ421" s="514">
        <f>ADHB!JB421</f>
        <v>0</v>
      </c>
      <c r="JA421" s="514"/>
      <c r="JB421" s="514">
        <f t="shared" si="3082"/>
        <v>0</v>
      </c>
      <c r="JC421" s="515"/>
      <c r="JD421" s="514">
        <f t="shared" si="3083"/>
        <v>0</v>
      </c>
      <c r="JE421" s="516"/>
      <c r="JF421" s="517"/>
      <c r="JG421" s="517"/>
      <c r="JH421" s="514">
        <f t="shared" si="3084"/>
        <v>0</v>
      </c>
      <c r="JI421" s="515">
        <v>0.294289866351475</v>
      </c>
      <c r="JJ421" s="518">
        <f t="shared" si="3085"/>
        <v>0</v>
      </c>
      <c r="JK421" s="519">
        <f t="shared" si="3086"/>
        <v>0</v>
      </c>
      <c r="JL421" s="520"/>
      <c r="JM421" s="511">
        <v>4.0</v>
      </c>
      <c r="JN421" s="512" t="s">
        <v>126</v>
      </c>
      <c r="JO421" s="513" t="s">
        <v>121</v>
      </c>
      <c r="JP421" s="513" t="s">
        <v>123</v>
      </c>
      <c r="JQ421" s="514">
        <f>ADHB!JS421</f>
        <v>0</v>
      </c>
      <c r="JR421" s="514"/>
      <c r="JS421" s="514">
        <f t="shared" si="3087"/>
        <v>0</v>
      </c>
      <c r="JT421" s="515"/>
      <c r="JU421" s="514">
        <f t="shared" si="3088"/>
        <v>0</v>
      </c>
      <c r="JV421" s="516"/>
      <c r="JW421" s="517"/>
      <c r="JX421" s="517"/>
      <c r="JY421" s="514">
        <f t="shared" si="3089"/>
        <v>0</v>
      </c>
      <c r="JZ421" s="515">
        <v>0.294289866351475</v>
      </c>
      <c r="KA421" s="518">
        <f t="shared" si="3090"/>
        <v>0</v>
      </c>
      <c r="KB421" s="519">
        <f t="shared" si="3091"/>
        <v>0</v>
      </c>
      <c r="KC421" s="520"/>
      <c r="KD421" s="511">
        <v>4.0</v>
      </c>
      <c r="KE421" s="512" t="s">
        <v>126</v>
      </c>
      <c r="KF421" s="513" t="s">
        <v>121</v>
      </c>
      <c r="KG421" s="513" t="s">
        <v>123</v>
      </c>
      <c r="KH421" s="514">
        <f>ADHB!KJ421</f>
        <v>0</v>
      </c>
      <c r="KI421" s="514"/>
      <c r="KJ421" s="514">
        <f t="shared" si="3092"/>
        <v>0</v>
      </c>
      <c r="KK421" s="515"/>
      <c r="KL421" s="514">
        <f t="shared" si="3093"/>
        <v>0</v>
      </c>
      <c r="KM421" s="516"/>
      <c r="KN421" s="517"/>
      <c r="KO421" s="517"/>
      <c r="KP421" s="514">
        <f t="shared" si="3094"/>
        <v>0</v>
      </c>
      <c r="KQ421" s="515">
        <v>0.294289866351475</v>
      </c>
      <c r="KR421" s="518">
        <f t="shared" si="3095"/>
        <v>0</v>
      </c>
      <c r="KS421" s="519">
        <f t="shared" si="3096"/>
        <v>0</v>
      </c>
      <c r="KT421" s="520"/>
      <c r="KU421" s="521"/>
    </row>
    <row r="422" ht="15.75" customHeight="1">
      <c r="A422" s="511">
        <v>5.0</v>
      </c>
      <c r="B422" s="512" t="s">
        <v>127</v>
      </c>
      <c r="C422" s="513" t="s">
        <v>121</v>
      </c>
      <c r="D422" s="513" t="s">
        <v>123</v>
      </c>
      <c r="E422" s="514">
        <f>ADHB!G422</f>
        <v>0</v>
      </c>
      <c r="F422" s="514"/>
      <c r="G422" s="514">
        <f t="shared" si="3007"/>
        <v>0</v>
      </c>
      <c r="H422" s="515"/>
      <c r="I422" s="514">
        <f t="shared" si="3008"/>
        <v>0</v>
      </c>
      <c r="J422" s="516"/>
      <c r="K422" s="517"/>
      <c r="L422" s="517"/>
      <c r="M422" s="514">
        <f t="shared" si="3009"/>
        <v>0</v>
      </c>
      <c r="N422" s="515">
        <v>0.294289866351475</v>
      </c>
      <c r="O422" s="518">
        <f t="shared" si="3010"/>
        <v>0</v>
      </c>
      <c r="P422" s="519">
        <f t="shared" si="3011"/>
        <v>0</v>
      </c>
      <c r="Q422" s="520"/>
      <c r="R422" s="511">
        <v>5.0</v>
      </c>
      <c r="S422" s="512" t="s">
        <v>127</v>
      </c>
      <c r="T422" s="513" t="s">
        <v>121</v>
      </c>
      <c r="U422" s="513" t="s">
        <v>123</v>
      </c>
      <c r="V422" s="514">
        <f>ADHB!X422</f>
        <v>0</v>
      </c>
      <c r="W422" s="514"/>
      <c r="X422" s="514">
        <f t="shared" si="3012"/>
        <v>0</v>
      </c>
      <c r="Y422" s="515"/>
      <c r="Z422" s="514">
        <f t="shared" si="3013"/>
        <v>0</v>
      </c>
      <c r="AA422" s="516"/>
      <c r="AB422" s="517"/>
      <c r="AC422" s="517"/>
      <c r="AD422" s="514">
        <f t="shared" si="3014"/>
        <v>0</v>
      </c>
      <c r="AE422" s="515">
        <v>0.294289866351475</v>
      </c>
      <c r="AF422" s="518">
        <f t="shared" si="3015"/>
        <v>0</v>
      </c>
      <c r="AG422" s="519">
        <f t="shared" si="3016"/>
        <v>0</v>
      </c>
      <c r="AH422" s="520"/>
      <c r="AI422" s="511">
        <v>5.0</v>
      </c>
      <c r="AJ422" s="512" t="s">
        <v>127</v>
      </c>
      <c r="AK422" s="513" t="s">
        <v>121</v>
      </c>
      <c r="AL422" s="513" t="s">
        <v>123</v>
      </c>
      <c r="AM422" s="514">
        <f>ADHB!AO422</f>
        <v>0</v>
      </c>
      <c r="AN422" s="514"/>
      <c r="AO422" s="514">
        <f t="shared" si="3017"/>
        <v>0</v>
      </c>
      <c r="AP422" s="515"/>
      <c r="AQ422" s="514">
        <f t="shared" si="3018"/>
        <v>0</v>
      </c>
      <c r="AR422" s="516"/>
      <c r="AS422" s="517"/>
      <c r="AT422" s="517"/>
      <c r="AU422" s="514">
        <f t="shared" si="3019"/>
        <v>0</v>
      </c>
      <c r="AV422" s="515">
        <v>0.294289866351475</v>
      </c>
      <c r="AW422" s="518">
        <f t="shared" si="3020"/>
        <v>0</v>
      </c>
      <c r="AX422" s="519">
        <f t="shared" si="3021"/>
        <v>0</v>
      </c>
      <c r="AY422" s="520"/>
      <c r="AZ422" s="511">
        <v>5.0</v>
      </c>
      <c r="BA422" s="512" t="s">
        <v>127</v>
      </c>
      <c r="BB422" s="513" t="s">
        <v>121</v>
      </c>
      <c r="BC422" s="513" t="s">
        <v>123</v>
      </c>
      <c r="BD422" s="514">
        <f>ADHB!BF422</f>
        <v>0</v>
      </c>
      <c r="BE422" s="514"/>
      <c r="BF422" s="514">
        <f t="shared" si="3022"/>
        <v>0</v>
      </c>
      <c r="BG422" s="515"/>
      <c r="BH422" s="514">
        <f t="shared" si="3023"/>
        <v>0</v>
      </c>
      <c r="BI422" s="516"/>
      <c r="BJ422" s="517"/>
      <c r="BK422" s="517"/>
      <c r="BL422" s="514">
        <f t="shared" si="3024"/>
        <v>0</v>
      </c>
      <c r="BM422" s="515">
        <v>0.294289866351475</v>
      </c>
      <c r="BN422" s="518">
        <f t="shared" si="3025"/>
        <v>0</v>
      </c>
      <c r="BO422" s="519">
        <f t="shared" si="3026"/>
        <v>0</v>
      </c>
      <c r="BP422" s="520"/>
      <c r="BQ422" s="511">
        <v>5.0</v>
      </c>
      <c r="BR422" s="512" t="s">
        <v>127</v>
      </c>
      <c r="BS422" s="513" t="s">
        <v>121</v>
      </c>
      <c r="BT422" s="513" t="s">
        <v>123</v>
      </c>
      <c r="BU422" s="514">
        <f>ADHB!BW422</f>
        <v>0</v>
      </c>
      <c r="BV422" s="514"/>
      <c r="BW422" s="514">
        <f t="shared" si="3027"/>
        <v>0</v>
      </c>
      <c r="BX422" s="515"/>
      <c r="BY422" s="514">
        <f t="shared" si="3028"/>
        <v>0</v>
      </c>
      <c r="BZ422" s="516"/>
      <c r="CA422" s="517"/>
      <c r="CB422" s="517"/>
      <c r="CC422" s="514">
        <f t="shared" si="3029"/>
        <v>0</v>
      </c>
      <c r="CD422" s="515">
        <v>0.294289866351475</v>
      </c>
      <c r="CE422" s="518">
        <f t="shared" si="3030"/>
        <v>0</v>
      </c>
      <c r="CF422" s="519">
        <f t="shared" si="3031"/>
        <v>0</v>
      </c>
      <c r="CG422" s="520"/>
      <c r="CH422" s="511">
        <v>5.0</v>
      </c>
      <c r="CI422" s="512" t="s">
        <v>127</v>
      </c>
      <c r="CJ422" s="513" t="s">
        <v>121</v>
      </c>
      <c r="CK422" s="513" t="s">
        <v>123</v>
      </c>
      <c r="CL422" s="514">
        <f>ADHB!CN422</f>
        <v>0</v>
      </c>
      <c r="CM422" s="514"/>
      <c r="CN422" s="514">
        <f t="shared" si="3032"/>
        <v>0</v>
      </c>
      <c r="CO422" s="515"/>
      <c r="CP422" s="514">
        <f t="shared" si="3033"/>
        <v>0</v>
      </c>
      <c r="CQ422" s="516"/>
      <c r="CR422" s="517"/>
      <c r="CS422" s="517"/>
      <c r="CT422" s="514">
        <f t="shared" si="3034"/>
        <v>0</v>
      </c>
      <c r="CU422" s="515">
        <v>0.294289866351475</v>
      </c>
      <c r="CV422" s="518">
        <f t="shared" si="3035"/>
        <v>0</v>
      </c>
      <c r="CW422" s="519">
        <f t="shared" si="3036"/>
        <v>0</v>
      </c>
      <c r="CX422" s="520"/>
      <c r="CY422" s="511">
        <v>5.0</v>
      </c>
      <c r="CZ422" s="512" t="s">
        <v>127</v>
      </c>
      <c r="DA422" s="513" t="s">
        <v>121</v>
      </c>
      <c r="DB422" s="513" t="s">
        <v>123</v>
      </c>
      <c r="DC422" s="514">
        <f>ADHB!DE422</f>
        <v>0</v>
      </c>
      <c r="DD422" s="514"/>
      <c r="DE422" s="514">
        <f t="shared" si="3037"/>
        <v>0</v>
      </c>
      <c r="DF422" s="515"/>
      <c r="DG422" s="514">
        <f t="shared" si="3038"/>
        <v>0</v>
      </c>
      <c r="DH422" s="516"/>
      <c r="DI422" s="517"/>
      <c r="DJ422" s="517"/>
      <c r="DK422" s="514">
        <f t="shared" si="3039"/>
        <v>0</v>
      </c>
      <c r="DL422" s="515">
        <v>0.294289866351475</v>
      </c>
      <c r="DM422" s="518">
        <f t="shared" si="3040"/>
        <v>0</v>
      </c>
      <c r="DN422" s="519">
        <f t="shared" si="3041"/>
        <v>0</v>
      </c>
      <c r="DO422" s="520"/>
      <c r="DP422" s="511">
        <v>5.0</v>
      </c>
      <c r="DQ422" s="512" t="s">
        <v>127</v>
      </c>
      <c r="DR422" s="513" t="s">
        <v>121</v>
      </c>
      <c r="DS422" s="513" t="s">
        <v>123</v>
      </c>
      <c r="DT422" s="514">
        <f>ADHB!DV422</f>
        <v>0</v>
      </c>
      <c r="DU422" s="514"/>
      <c r="DV422" s="514">
        <f t="shared" si="3042"/>
        <v>0</v>
      </c>
      <c r="DW422" s="515"/>
      <c r="DX422" s="514">
        <f t="shared" si="3043"/>
        <v>0</v>
      </c>
      <c r="DY422" s="516"/>
      <c r="DZ422" s="517"/>
      <c r="EA422" s="517"/>
      <c r="EB422" s="514">
        <f t="shared" si="3044"/>
        <v>0</v>
      </c>
      <c r="EC422" s="515">
        <v>0.294289866351475</v>
      </c>
      <c r="ED422" s="518">
        <f t="shared" si="3045"/>
        <v>0</v>
      </c>
      <c r="EE422" s="519">
        <f t="shared" si="3046"/>
        <v>0</v>
      </c>
      <c r="EF422" s="520"/>
      <c r="EG422" s="511">
        <v>5.0</v>
      </c>
      <c r="EH422" s="512" t="s">
        <v>127</v>
      </c>
      <c r="EI422" s="513" t="s">
        <v>121</v>
      </c>
      <c r="EJ422" s="513" t="s">
        <v>123</v>
      </c>
      <c r="EK422" s="514">
        <f>ADHB!EM422</f>
        <v>0</v>
      </c>
      <c r="EL422" s="514"/>
      <c r="EM422" s="514">
        <f t="shared" si="3047"/>
        <v>0</v>
      </c>
      <c r="EN422" s="515"/>
      <c r="EO422" s="514">
        <f t="shared" si="3048"/>
        <v>0</v>
      </c>
      <c r="EP422" s="516"/>
      <c r="EQ422" s="517"/>
      <c r="ER422" s="517"/>
      <c r="ES422" s="514">
        <f t="shared" si="3049"/>
        <v>0</v>
      </c>
      <c r="ET422" s="515">
        <v>0.294289866351475</v>
      </c>
      <c r="EU422" s="518">
        <f t="shared" si="3050"/>
        <v>0</v>
      </c>
      <c r="EV422" s="519">
        <f t="shared" si="3051"/>
        <v>0</v>
      </c>
      <c r="EW422" s="520"/>
      <c r="EX422" s="511">
        <v>5.0</v>
      </c>
      <c r="EY422" s="512" t="s">
        <v>127</v>
      </c>
      <c r="EZ422" s="513" t="s">
        <v>121</v>
      </c>
      <c r="FA422" s="513" t="s">
        <v>123</v>
      </c>
      <c r="FB422" s="514">
        <f>ADHB!FD422</f>
        <v>0</v>
      </c>
      <c r="FC422" s="514"/>
      <c r="FD422" s="514">
        <f t="shared" si="3052"/>
        <v>0</v>
      </c>
      <c r="FE422" s="515"/>
      <c r="FF422" s="514">
        <f t="shared" si="3053"/>
        <v>0</v>
      </c>
      <c r="FG422" s="516"/>
      <c r="FH422" s="517"/>
      <c r="FI422" s="517"/>
      <c r="FJ422" s="514">
        <f t="shared" si="3054"/>
        <v>0</v>
      </c>
      <c r="FK422" s="515">
        <v>0.294289866351475</v>
      </c>
      <c r="FL422" s="518">
        <f t="shared" si="3055"/>
        <v>0</v>
      </c>
      <c r="FM422" s="519">
        <f t="shared" si="3056"/>
        <v>0</v>
      </c>
      <c r="FN422" s="520"/>
      <c r="FO422" s="511">
        <v>5.0</v>
      </c>
      <c r="FP422" s="512" t="s">
        <v>127</v>
      </c>
      <c r="FQ422" s="513" t="s">
        <v>121</v>
      </c>
      <c r="FR422" s="513" t="s">
        <v>123</v>
      </c>
      <c r="FS422" s="514">
        <f>ADHB!FU422</f>
        <v>0</v>
      </c>
      <c r="FT422" s="514"/>
      <c r="FU422" s="514">
        <f t="shared" si="3057"/>
        <v>0</v>
      </c>
      <c r="FV422" s="515"/>
      <c r="FW422" s="514">
        <f t="shared" si="3058"/>
        <v>0</v>
      </c>
      <c r="FX422" s="516"/>
      <c r="FY422" s="517"/>
      <c r="FZ422" s="517"/>
      <c r="GA422" s="514">
        <f t="shared" si="3059"/>
        <v>0</v>
      </c>
      <c r="GB422" s="515">
        <v>0.294289866351475</v>
      </c>
      <c r="GC422" s="518">
        <f t="shared" si="3060"/>
        <v>0</v>
      </c>
      <c r="GD422" s="519">
        <f t="shared" si="3061"/>
        <v>0</v>
      </c>
      <c r="GE422" s="520"/>
      <c r="GF422" s="511">
        <v>5.0</v>
      </c>
      <c r="GG422" s="512" t="s">
        <v>127</v>
      </c>
      <c r="GH422" s="513" t="s">
        <v>121</v>
      </c>
      <c r="GI422" s="513" t="s">
        <v>123</v>
      </c>
      <c r="GJ422" s="514">
        <f>ADHB!GL422</f>
        <v>0</v>
      </c>
      <c r="GK422" s="514"/>
      <c r="GL422" s="514">
        <f t="shared" si="3062"/>
        <v>0</v>
      </c>
      <c r="GM422" s="515"/>
      <c r="GN422" s="514">
        <f t="shared" si="3063"/>
        <v>0</v>
      </c>
      <c r="GO422" s="516"/>
      <c r="GP422" s="517"/>
      <c r="GQ422" s="517"/>
      <c r="GR422" s="514">
        <f t="shared" si="3064"/>
        <v>0</v>
      </c>
      <c r="GS422" s="515">
        <v>0.294289866351475</v>
      </c>
      <c r="GT422" s="518">
        <f t="shared" si="3065"/>
        <v>0</v>
      </c>
      <c r="GU422" s="519">
        <f t="shared" si="3066"/>
        <v>0</v>
      </c>
      <c r="GV422" s="520"/>
      <c r="GW422" s="511">
        <v>5.0</v>
      </c>
      <c r="GX422" s="512" t="s">
        <v>127</v>
      </c>
      <c r="GY422" s="513" t="s">
        <v>121</v>
      </c>
      <c r="GZ422" s="513" t="s">
        <v>123</v>
      </c>
      <c r="HA422" s="514">
        <f>ADHB!HC422</f>
        <v>0</v>
      </c>
      <c r="HB422" s="514"/>
      <c r="HC422" s="514">
        <f t="shared" si="3067"/>
        <v>0</v>
      </c>
      <c r="HD422" s="515"/>
      <c r="HE422" s="514">
        <f t="shared" si="3068"/>
        <v>0</v>
      </c>
      <c r="HF422" s="516"/>
      <c r="HG422" s="517"/>
      <c r="HH422" s="517"/>
      <c r="HI422" s="514">
        <f t="shared" si="3069"/>
        <v>0</v>
      </c>
      <c r="HJ422" s="515">
        <v>0.294289866351475</v>
      </c>
      <c r="HK422" s="518">
        <f t="shared" si="3070"/>
        <v>0</v>
      </c>
      <c r="HL422" s="519">
        <f t="shared" si="3071"/>
        <v>0</v>
      </c>
      <c r="HM422" s="520"/>
      <c r="HN422" s="511">
        <v>5.0</v>
      </c>
      <c r="HO422" s="512" t="s">
        <v>127</v>
      </c>
      <c r="HP422" s="513" t="s">
        <v>121</v>
      </c>
      <c r="HQ422" s="513" t="s">
        <v>123</v>
      </c>
      <c r="HR422" s="514">
        <f>ADHB!HT422</f>
        <v>0</v>
      </c>
      <c r="HS422" s="514"/>
      <c r="HT422" s="514">
        <f t="shared" si="3072"/>
        <v>0</v>
      </c>
      <c r="HU422" s="515"/>
      <c r="HV422" s="514">
        <f t="shared" si="3073"/>
        <v>0</v>
      </c>
      <c r="HW422" s="516"/>
      <c r="HX422" s="517"/>
      <c r="HY422" s="517"/>
      <c r="HZ422" s="514">
        <f t="shared" si="3074"/>
        <v>0</v>
      </c>
      <c r="IA422" s="515">
        <v>0.294289866351475</v>
      </c>
      <c r="IB422" s="518">
        <f t="shared" si="3075"/>
        <v>0</v>
      </c>
      <c r="IC422" s="519">
        <f t="shared" si="3076"/>
        <v>0</v>
      </c>
      <c r="ID422" s="520"/>
      <c r="IE422" s="511">
        <v>5.0</v>
      </c>
      <c r="IF422" s="512" t="s">
        <v>127</v>
      </c>
      <c r="IG422" s="513" t="s">
        <v>121</v>
      </c>
      <c r="IH422" s="513" t="s">
        <v>123</v>
      </c>
      <c r="II422" s="514">
        <f>ADHB!IK422</f>
        <v>0</v>
      </c>
      <c r="IJ422" s="514"/>
      <c r="IK422" s="514">
        <f t="shared" si="3077"/>
        <v>0</v>
      </c>
      <c r="IL422" s="515"/>
      <c r="IM422" s="514">
        <f t="shared" si="3078"/>
        <v>0</v>
      </c>
      <c r="IN422" s="516"/>
      <c r="IO422" s="517"/>
      <c r="IP422" s="517"/>
      <c r="IQ422" s="514">
        <f t="shared" si="3079"/>
        <v>0</v>
      </c>
      <c r="IR422" s="515">
        <v>0.294289866351475</v>
      </c>
      <c r="IS422" s="518">
        <f t="shared" si="3080"/>
        <v>0</v>
      </c>
      <c r="IT422" s="519">
        <f t="shared" si="3081"/>
        <v>0</v>
      </c>
      <c r="IU422" s="520"/>
      <c r="IV422" s="511">
        <v>5.0</v>
      </c>
      <c r="IW422" s="512" t="s">
        <v>127</v>
      </c>
      <c r="IX422" s="513" t="s">
        <v>121</v>
      </c>
      <c r="IY422" s="513" t="s">
        <v>123</v>
      </c>
      <c r="IZ422" s="514">
        <f>ADHB!JB422</f>
        <v>0</v>
      </c>
      <c r="JA422" s="514"/>
      <c r="JB422" s="514">
        <f t="shared" si="3082"/>
        <v>0</v>
      </c>
      <c r="JC422" s="515"/>
      <c r="JD422" s="514">
        <f t="shared" si="3083"/>
        <v>0</v>
      </c>
      <c r="JE422" s="516"/>
      <c r="JF422" s="517"/>
      <c r="JG422" s="517"/>
      <c r="JH422" s="514">
        <f t="shared" si="3084"/>
        <v>0</v>
      </c>
      <c r="JI422" s="515">
        <v>0.294289866351475</v>
      </c>
      <c r="JJ422" s="518">
        <f t="shared" si="3085"/>
        <v>0</v>
      </c>
      <c r="JK422" s="519">
        <f t="shared" si="3086"/>
        <v>0</v>
      </c>
      <c r="JL422" s="520"/>
      <c r="JM422" s="511">
        <v>5.0</v>
      </c>
      <c r="JN422" s="512" t="s">
        <v>127</v>
      </c>
      <c r="JO422" s="513" t="s">
        <v>121</v>
      </c>
      <c r="JP422" s="513" t="s">
        <v>123</v>
      </c>
      <c r="JQ422" s="514">
        <f>ADHB!JS422</f>
        <v>0</v>
      </c>
      <c r="JR422" s="514"/>
      <c r="JS422" s="514">
        <f t="shared" si="3087"/>
        <v>0</v>
      </c>
      <c r="JT422" s="515"/>
      <c r="JU422" s="514">
        <f t="shared" si="3088"/>
        <v>0</v>
      </c>
      <c r="JV422" s="516"/>
      <c r="JW422" s="517"/>
      <c r="JX422" s="517"/>
      <c r="JY422" s="514">
        <f t="shared" si="3089"/>
        <v>0</v>
      </c>
      <c r="JZ422" s="515">
        <v>0.294289866351475</v>
      </c>
      <c r="KA422" s="518">
        <f t="shared" si="3090"/>
        <v>0</v>
      </c>
      <c r="KB422" s="519">
        <f t="shared" si="3091"/>
        <v>0</v>
      </c>
      <c r="KC422" s="520"/>
      <c r="KD422" s="511">
        <v>5.0</v>
      </c>
      <c r="KE422" s="512" t="s">
        <v>127</v>
      </c>
      <c r="KF422" s="513" t="s">
        <v>121</v>
      </c>
      <c r="KG422" s="513" t="s">
        <v>123</v>
      </c>
      <c r="KH422" s="514">
        <f>ADHB!KJ422</f>
        <v>0</v>
      </c>
      <c r="KI422" s="514"/>
      <c r="KJ422" s="514">
        <f t="shared" si="3092"/>
        <v>0</v>
      </c>
      <c r="KK422" s="515"/>
      <c r="KL422" s="514">
        <f t="shared" si="3093"/>
        <v>0</v>
      </c>
      <c r="KM422" s="516"/>
      <c r="KN422" s="517"/>
      <c r="KO422" s="517"/>
      <c r="KP422" s="514">
        <f t="shared" si="3094"/>
        <v>0</v>
      </c>
      <c r="KQ422" s="515">
        <v>0.294289866351475</v>
      </c>
      <c r="KR422" s="518">
        <f t="shared" si="3095"/>
        <v>0</v>
      </c>
      <c r="KS422" s="519">
        <f t="shared" si="3096"/>
        <v>0</v>
      </c>
      <c r="KT422" s="520"/>
      <c r="KU422" s="521"/>
    </row>
    <row r="423" ht="15.75" customHeight="1">
      <c r="A423" s="511">
        <v>6.0</v>
      </c>
      <c r="B423" s="512" t="s">
        <v>128</v>
      </c>
      <c r="C423" s="513" t="s">
        <v>121</v>
      </c>
      <c r="D423" s="513" t="s">
        <v>123</v>
      </c>
      <c r="E423" s="514">
        <f>ADHB!G423</f>
        <v>0</v>
      </c>
      <c r="F423" s="514"/>
      <c r="G423" s="514">
        <f t="shared" si="3007"/>
        <v>0</v>
      </c>
      <c r="H423" s="515"/>
      <c r="I423" s="514">
        <f t="shared" si="3008"/>
        <v>0</v>
      </c>
      <c r="J423" s="516"/>
      <c r="K423" s="517"/>
      <c r="L423" s="517"/>
      <c r="M423" s="514">
        <f t="shared" si="3009"/>
        <v>0</v>
      </c>
      <c r="N423" s="515">
        <v>0.294289866351475</v>
      </c>
      <c r="O423" s="518">
        <f t="shared" si="3010"/>
        <v>0</v>
      </c>
      <c r="P423" s="519">
        <f t="shared" si="3011"/>
        <v>0</v>
      </c>
      <c r="Q423" s="520"/>
      <c r="R423" s="511">
        <v>6.0</v>
      </c>
      <c r="S423" s="512" t="s">
        <v>128</v>
      </c>
      <c r="T423" s="513" t="s">
        <v>121</v>
      </c>
      <c r="U423" s="513" t="s">
        <v>123</v>
      </c>
      <c r="V423" s="514">
        <f>ADHB!X423</f>
        <v>0</v>
      </c>
      <c r="W423" s="514"/>
      <c r="X423" s="514">
        <f t="shared" si="3012"/>
        <v>0</v>
      </c>
      <c r="Y423" s="515"/>
      <c r="Z423" s="514">
        <f t="shared" si="3013"/>
        <v>0</v>
      </c>
      <c r="AA423" s="516"/>
      <c r="AB423" s="517"/>
      <c r="AC423" s="517"/>
      <c r="AD423" s="514">
        <f t="shared" si="3014"/>
        <v>0</v>
      </c>
      <c r="AE423" s="515">
        <v>0.294289866351475</v>
      </c>
      <c r="AF423" s="518">
        <f t="shared" si="3015"/>
        <v>0</v>
      </c>
      <c r="AG423" s="519">
        <f t="shared" si="3016"/>
        <v>0</v>
      </c>
      <c r="AH423" s="520"/>
      <c r="AI423" s="511">
        <v>6.0</v>
      </c>
      <c r="AJ423" s="512" t="s">
        <v>128</v>
      </c>
      <c r="AK423" s="513" t="s">
        <v>121</v>
      </c>
      <c r="AL423" s="513" t="s">
        <v>123</v>
      </c>
      <c r="AM423" s="514">
        <f>ADHB!AO423</f>
        <v>0</v>
      </c>
      <c r="AN423" s="514"/>
      <c r="AO423" s="514">
        <f t="shared" si="3017"/>
        <v>0</v>
      </c>
      <c r="AP423" s="515"/>
      <c r="AQ423" s="514">
        <f t="shared" si="3018"/>
        <v>0</v>
      </c>
      <c r="AR423" s="516"/>
      <c r="AS423" s="517"/>
      <c r="AT423" s="517"/>
      <c r="AU423" s="514">
        <f t="shared" si="3019"/>
        <v>0</v>
      </c>
      <c r="AV423" s="515">
        <v>0.294289866351475</v>
      </c>
      <c r="AW423" s="518">
        <f t="shared" si="3020"/>
        <v>0</v>
      </c>
      <c r="AX423" s="519">
        <f t="shared" si="3021"/>
        <v>0</v>
      </c>
      <c r="AY423" s="520"/>
      <c r="AZ423" s="511">
        <v>6.0</v>
      </c>
      <c r="BA423" s="512" t="s">
        <v>128</v>
      </c>
      <c r="BB423" s="513" t="s">
        <v>121</v>
      </c>
      <c r="BC423" s="513" t="s">
        <v>123</v>
      </c>
      <c r="BD423" s="514">
        <f>ADHB!BF423</f>
        <v>0</v>
      </c>
      <c r="BE423" s="514"/>
      <c r="BF423" s="514">
        <f t="shared" si="3022"/>
        <v>0</v>
      </c>
      <c r="BG423" s="515"/>
      <c r="BH423" s="514">
        <f t="shared" si="3023"/>
        <v>0</v>
      </c>
      <c r="BI423" s="516"/>
      <c r="BJ423" s="517"/>
      <c r="BK423" s="517"/>
      <c r="BL423" s="514">
        <f t="shared" si="3024"/>
        <v>0</v>
      </c>
      <c r="BM423" s="515">
        <v>0.294289866351475</v>
      </c>
      <c r="BN423" s="518">
        <f t="shared" si="3025"/>
        <v>0</v>
      </c>
      <c r="BO423" s="519">
        <f t="shared" si="3026"/>
        <v>0</v>
      </c>
      <c r="BP423" s="520"/>
      <c r="BQ423" s="511">
        <v>6.0</v>
      </c>
      <c r="BR423" s="512" t="s">
        <v>128</v>
      </c>
      <c r="BS423" s="513" t="s">
        <v>121</v>
      </c>
      <c r="BT423" s="513" t="s">
        <v>123</v>
      </c>
      <c r="BU423" s="514">
        <f>ADHB!BW423</f>
        <v>0</v>
      </c>
      <c r="BV423" s="514"/>
      <c r="BW423" s="514">
        <f t="shared" si="3027"/>
        <v>0</v>
      </c>
      <c r="BX423" s="515"/>
      <c r="BY423" s="514">
        <f t="shared" si="3028"/>
        <v>0</v>
      </c>
      <c r="BZ423" s="516"/>
      <c r="CA423" s="517"/>
      <c r="CB423" s="517"/>
      <c r="CC423" s="514">
        <f t="shared" si="3029"/>
        <v>0</v>
      </c>
      <c r="CD423" s="515">
        <v>0.294289866351475</v>
      </c>
      <c r="CE423" s="518">
        <f t="shared" si="3030"/>
        <v>0</v>
      </c>
      <c r="CF423" s="519">
        <f t="shared" si="3031"/>
        <v>0</v>
      </c>
      <c r="CG423" s="520"/>
      <c r="CH423" s="511">
        <v>6.0</v>
      </c>
      <c r="CI423" s="512" t="s">
        <v>128</v>
      </c>
      <c r="CJ423" s="513" t="s">
        <v>121</v>
      </c>
      <c r="CK423" s="513" t="s">
        <v>123</v>
      </c>
      <c r="CL423" s="514">
        <f>ADHB!CN423</f>
        <v>0</v>
      </c>
      <c r="CM423" s="514"/>
      <c r="CN423" s="514">
        <f t="shared" si="3032"/>
        <v>0</v>
      </c>
      <c r="CO423" s="515"/>
      <c r="CP423" s="514">
        <f t="shared" si="3033"/>
        <v>0</v>
      </c>
      <c r="CQ423" s="516"/>
      <c r="CR423" s="517"/>
      <c r="CS423" s="517"/>
      <c r="CT423" s="514">
        <f t="shared" si="3034"/>
        <v>0</v>
      </c>
      <c r="CU423" s="515">
        <v>0.294289866351475</v>
      </c>
      <c r="CV423" s="518">
        <f t="shared" si="3035"/>
        <v>0</v>
      </c>
      <c r="CW423" s="519">
        <f t="shared" si="3036"/>
        <v>0</v>
      </c>
      <c r="CX423" s="520"/>
      <c r="CY423" s="511">
        <v>6.0</v>
      </c>
      <c r="CZ423" s="512" t="s">
        <v>128</v>
      </c>
      <c r="DA423" s="513" t="s">
        <v>121</v>
      </c>
      <c r="DB423" s="513" t="s">
        <v>123</v>
      </c>
      <c r="DC423" s="514">
        <f>ADHB!DE423</f>
        <v>0</v>
      </c>
      <c r="DD423" s="514"/>
      <c r="DE423" s="514">
        <f t="shared" si="3037"/>
        <v>0</v>
      </c>
      <c r="DF423" s="515"/>
      <c r="DG423" s="514">
        <f t="shared" si="3038"/>
        <v>0</v>
      </c>
      <c r="DH423" s="516"/>
      <c r="DI423" s="517"/>
      <c r="DJ423" s="517"/>
      <c r="DK423" s="514">
        <f t="shared" si="3039"/>
        <v>0</v>
      </c>
      <c r="DL423" s="515">
        <v>0.294289866351475</v>
      </c>
      <c r="DM423" s="518">
        <f t="shared" si="3040"/>
        <v>0</v>
      </c>
      <c r="DN423" s="519">
        <f t="shared" si="3041"/>
        <v>0</v>
      </c>
      <c r="DO423" s="520"/>
      <c r="DP423" s="511">
        <v>6.0</v>
      </c>
      <c r="DQ423" s="512" t="s">
        <v>128</v>
      </c>
      <c r="DR423" s="513" t="s">
        <v>121</v>
      </c>
      <c r="DS423" s="513" t="s">
        <v>123</v>
      </c>
      <c r="DT423" s="514">
        <f>ADHB!DV423</f>
        <v>0</v>
      </c>
      <c r="DU423" s="514"/>
      <c r="DV423" s="514">
        <f t="shared" si="3042"/>
        <v>0</v>
      </c>
      <c r="DW423" s="515"/>
      <c r="DX423" s="514">
        <f t="shared" si="3043"/>
        <v>0</v>
      </c>
      <c r="DY423" s="516"/>
      <c r="DZ423" s="517"/>
      <c r="EA423" s="517"/>
      <c r="EB423" s="514">
        <f t="shared" si="3044"/>
        <v>0</v>
      </c>
      <c r="EC423" s="515">
        <v>0.294289866351475</v>
      </c>
      <c r="ED423" s="518">
        <f t="shared" si="3045"/>
        <v>0</v>
      </c>
      <c r="EE423" s="519">
        <f t="shared" si="3046"/>
        <v>0</v>
      </c>
      <c r="EF423" s="520"/>
      <c r="EG423" s="511">
        <v>6.0</v>
      </c>
      <c r="EH423" s="512" t="s">
        <v>128</v>
      </c>
      <c r="EI423" s="513" t="s">
        <v>121</v>
      </c>
      <c r="EJ423" s="513" t="s">
        <v>123</v>
      </c>
      <c r="EK423" s="514">
        <f>ADHB!EM423</f>
        <v>0</v>
      </c>
      <c r="EL423" s="514"/>
      <c r="EM423" s="514">
        <f t="shared" si="3047"/>
        <v>0</v>
      </c>
      <c r="EN423" s="515"/>
      <c r="EO423" s="514">
        <f t="shared" si="3048"/>
        <v>0</v>
      </c>
      <c r="EP423" s="516"/>
      <c r="EQ423" s="517"/>
      <c r="ER423" s="517"/>
      <c r="ES423" s="514">
        <f t="shared" si="3049"/>
        <v>0</v>
      </c>
      <c r="ET423" s="515">
        <v>0.294289866351475</v>
      </c>
      <c r="EU423" s="518">
        <f t="shared" si="3050"/>
        <v>0</v>
      </c>
      <c r="EV423" s="519">
        <f t="shared" si="3051"/>
        <v>0</v>
      </c>
      <c r="EW423" s="520"/>
      <c r="EX423" s="511">
        <v>6.0</v>
      </c>
      <c r="EY423" s="512" t="s">
        <v>128</v>
      </c>
      <c r="EZ423" s="513" t="s">
        <v>121</v>
      </c>
      <c r="FA423" s="513" t="s">
        <v>123</v>
      </c>
      <c r="FB423" s="514">
        <f>ADHB!FD423</f>
        <v>0</v>
      </c>
      <c r="FC423" s="514"/>
      <c r="FD423" s="514">
        <f t="shared" si="3052"/>
        <v>0</v>
      </c>
      <c r="FE423" s="515"/>
      <c r="FF423" s="514">
        <f t="shared" si="3053"/>
        <v>0</v>
      </c>
      <c r="FG423" s="516"/>
      <c r="FH423" s="517"/>
      <c r="FI423" s="517"/>
      <c r="FJ423" s="514">
        <f t="shared" si="3054"/>
        <v>0</v>
      </c>
      <c r="FK423" s="515">
        <v>0.294289866351475</v>
      </c>
      <c r="FL423" s="518">
        <f t="shared" si="3055"/>
        <v>0</v>
      </c>
      <c r="FM423" s="519">
        <f t="shared" si="3056"/>
        <v>0</v>
      </c>
      <c r="FN423" s="520"/>
      <c r="FO423" s="511">
        <v>6.0</v>
      </c>
      <c r="FP423" s="512" t="s">
        <v>128</v>
      </c>
      <c r="FQ423" s="513" t="s">
        <v>121</v>
      </c>
      <c r="FR423" s="513" t="s">
        <v>123</v>
      </c>
      <c r="FS423" s="514">
        <f>ADHB!FU423</f>
        <v>0</v>
      </c>
      <c r="FT423" s="514"/>
      <c r="FU423" s="514">
        <f t="shared" si="3057"/>
        <v>0</v>
      </c>
      <c r="FV423" s="515"/>
      <c r="FW423" s="514">
        <f t="shared" si="3058"/>
        <v>0</v>
      </c>
      <c r="FX423" s="516"/>
      <c r="FY423" s="517"/>
      <c r="FZ423" s="517"/>
      <c r="GA423" s="514">
        <f t="shared" si="3059"/>
        <v>0</v>
      </c>
      <c r="GB423" s="515">
        <v>0.294289866351475</v>
      </c>
      <c r="GC423" s="518">
        <f t="shared" si="3060"/>
        <v>0</v>
      </c>
      <c r="GD423" s="519">
        <f t="shared" si="3061"/>
        <v>0</v>
      </c>
      <c r="GE423" s="520"/>
      <c r="GF423" s="511">
        <v>6.0</v>
      </c>
      <c r="GG423" s="512" t="s">
        <v>128</v>
      </c>
      <c r="GH423" s="513" t="s">
        <v>121</v>
      </c>
      <c r="GI423" s="513" t="s">
        <v>123</v>
      </c>
      <c r="GJ423" s="514">
        <f>ADHB!GL423</f>
        <v>0</v>
      </c>
      <c r="GK423" s="514"/>
      <c r="GL423" s="514">
        <f t="shared" si="3062"/>
        <v>0</v>
      </c>
      <c r="GM423" s="515"/>
      <c r="GN423" s="514">
        <f t="shared" si="3063"/>
        <v>0</v>
      </c>
      <c r="GO423" s="516"/>
      <c r="GP423" s="517"/>
      <c r="GQ423" s="517"/>
      <c r="GR423" s="514">
        <f t="shared" si="3064"/>
        <v>0</v>
      </c>
      <c r="GS423" s="515">
        <v>0.294289866351475</v>
      </c>
      <c r="GT423" s="518">
        <f t="shared" si="3065"/>
        <v>0</v>
      </c>
      <c r="GU423" s="519">
        <f t="shared" si="3066"/>
        <v>0</v>
      </c>
      <c r="GV423" s="520"/>
      <c r="GW423" s="511">
        <v>6.0</v>
      </c>
      <c r="GX423" s="512" t="s">
        <v>128</v>
      </c>
      <c r="GY423" s="513" t="s">
        <v>121</v>
      </c>
      <c r="GZ423" s="513" t="s">
        <v>123</v>
      </c>
      <c r="HA423" s="514">
        <f>ADHB!HC423</f>
        <v>0</v>
      </c>
      <c r="HB423" s="514"/>
      <c r="HC423" s="514">
        <f t="shared" si="3067"/>
        <v>0</v>
      </c>
      <c r="HD423" s="515"/>
      <c r="HE423" s="514">
        <f t="shared" si="3068"/>
        <v>0</v>
      </c>
      <c r="HF423" s="516"/>
      <c r="HG423" s="517"/>
      <c r="HH423" s="517"/>
      <c r="HI423" s="514">
        <f t="shared" si="3069"/>
        <v>0</v>
      </c>
      <c r="HJ423" s="515">
        <v>0.294289866351475</v>
      </c>
      <c r="HK423" s="518">
        <f t="shared" si="3070"/>
        <v>0</v>
      </c>
      <c r="HL423" s="519">
        <f t="shared" si="3071"/>
        <v>0</v>
      </c>
      <c r="HM423" s="520"/>
      <c r="HN423" s="511">
        <v>6.0</v>
      </c>
      <c r="HO423" s="512" t="s">
        <v>128</v>
      </c>
      <c r="HP423" s="513" t="s">
        <v>121</v>
      </c>
      <c r="HQ423" s="513" t="s">
        <v>123</v>
      </c>
      <c r="HR423" s="514">
        <f>ADHB!HT423</f>
        <v>0</v>
      </c>
      <c r="HS423" s="514"/>
      <c r="HT423" s="514">
        <f t="shared" si="3072"/>
        <v>0</v>
      </c>
      <c r="HU423" s="515"/>
      <c r="HV423" s="514">
        <f t="shared" si="3073"/>
        <v>0</v>
      </c>
      <c r="HW423" s="516"/>
      <c r="HX423" s="517"/>
      <c r="HY423" s="517"/>
      <c r="HZ423" s="514">
        <f t="shared" si="3074"/>
        <v>0</v>
      </c>
      <c r="IA423" s="515">
        <v>0.294289866351475</v>
      </c>
      <c r="IB423" s="518">
        <f t="shared" si="3075"/>
        <v>0</v>
      </c>
      <c r="IC423" s="519">
        <f t="shared" si="3076"/>
        <v>0</v>
      </c>
      <c r="ID423" s="520"/>
      <c r="IE423" s="511">
        <v>6.0</v>
      </c>
      <c r="IF423" s="512" t="s">
        <v>128</v>
      </c>
      <c r="IG423" s="513" t="s">
        <v>121</v>
      </c>
      <c r="IH423" s="513" t="s">
        <v>123</v>
      </c>
      <c r="II423" s="514">
        <f>ADHB!IK423</f>
        <v>0</v>
      </c>
      <c r="IJ423" s="514"/>
      <c r="IK423" s="514">
        <f t="shared" si="3077"/>
        <v>0</v>
      </c>
      <c r="IL423" s="515"/>
      <c r="IM423" s="514">
        <f t="shared" si="3078"/>
        <v>0</v>
      </c>
      <c r="IN423" s="516"/>
      <c r="IO423" s="517"/>
      <c r="IP423" s="517"/>
      <c r="IQ423" s="514">
        <f t="shared" si="3079"/>
        <v>0</v>
      </c>
      <c r="IR423" s="515">
        <v>0.294289866351475</v>
      </c>
      <c r="IS423" s="518">
        <f t="shared" si="3080"/>
        <v>0</v>
      </c>
      <c r="IT423" s="519">
        <f t="shared" si="3081"/>
        <v>0</v>
      </c>
      <c r="IU423" s="520"/>
      <c r="IV423" s="511">
        <v>6.0</v>
      </c>
      <c r="IW423" s="512" t="s">
        <v>128</v>
      </c>
      <c r="IX423" s="513" t="s">
        <v>121</v>
      </c>
      <c r="IY423" s="513" t="s">
        <v>123</v>
      </c>
      <c r="IZ423" s="514">
        <f>ADHB!JB423</f>
        <v>0</v>
      </c>
      <c r="JA423" s="514"/>
      <c r="JB423" s="514">
        <f t="shared" si="3082"/>
        <v>0</v>
      </c>
      <c r="JC423" s="515"/>
      <c r="JD423" s="514">
        <f t="shared" si="3083"/>
        <v>0</v>
      </c>
      <c r="JE423" s="516"/>
      <c r="JF423" s="517"/>
      <c r="JG423" s="517"/>
      <c r="JH423" s="514">
        <f t="shared" si="3084"/>
        <v>0</v>
      </c>
      <c r="JI423" s="515">
        <v>0.294289866351475</v>
      </c>
      <c r="JJ423" s="518">
        <f t="shared" si="3085"/>
        <v>0</v>
      </c>
      <c r="JK423" s="519">
        <f t="shared" si="3086"/>
        <v>0</v>
      </c>
      <c r="JL423" s="520"/>
      <c r="JM423" s="511">
        <v>6.0</v>
      </c>
      <c r="JN423" s="512" t="s">
        <v>128</v>
      </c>
      <c r="JO423" s="513" t="s">
        <v>121</v>
      </c>
      <c r="JP423" s="513" t="s">
        <v>123</v>
      </c>
      <c r="JQ423" s="514">
        <f>ADHB!JS423</f>
        <v>0</v>
      </c>
      <c r="JR423" s="514"/>
      <c r="JS423" s="514">
        <f t="shared" si="3087"/>
        <v>0</v>
      </c>
      <c r="JT423" s="515"/>
      <c r="JU423" s="514">
        <f t="shared" si="3088"/>
        <v>0</v>
      </c>
      <c r="JV423" s="516"/>
      <c r="JW423" s="517"/>
      <c r="JX423" s="517"/>
      <c r="JY423" s="514">
        <f t="shared" si="3089"/>
        <v>0</v>
      </c>
      <c r="JZ423" s="515">
        <v>0.294289866351475</v>
      </c>
      <c r="KA423" s="518">
        <f t="shared" si="3090"/>
        <v>0</v>
      </c>
      <c r="KB423" s="519">
        <f t="shared" si="3091"/>
        <v>0</v>
      </c>
      <c r="KC423" s="520"/>
      <c r="KD423" s="511">
        <v>6.0</v>
      </c>
      <c r="KE423" s="512" t="s">
        <v>128</v>
      </c>
      <c r="KF423" s="513" t="s">
        <v>121</v>
      </c>
      <c r="KG423" s="513" t="s">
        <v>123</v>
      </c>
      <c r="KH423" s="514">
        <f>ADHB!KJ423</f>
        <v>0</v>
      </c>
      <c r="KI423" s="514"/>
      <c r="KJ423" s="514">
        <f t="shared" si="3092"/>
        <v>0</v>
      </c>
      <c r="KK423" s="515"/>
      <c r="KL423" s="514">
        <f t="shared" si="3093"/>
        <v>0</v>
      </c>
      <c r="KM423" s="516"/>
      <c r="KN423" s="517"/>
      <c r="KO423" s="517"/>
      <c r="KP423" s="514">
        <f t="shared" si="3094"/>
        <v>0</v>
      </c>
      <c r="KQ423" s="515">
        <v>0.294289866351475</v>
      </c>
      <c r="KR423" s="518">
        <f t="shared" si="3095"/>
        <v>0</v>
      </c>
      <c r="KS423" s="519">
        <f t="shared" si="3096"/>
        <v>0</v>
      </c>
      <c r="KT423" s="520"/>
      <c r="KU423" s="521"/>
    </row>
    <row r="424" ht="15.75" customHeight="1">
      <c r="A424" s="511">
        <v>7.0</v>
      </c>
      <c r="B424" s="512" t="s">
        <v>129</v>
      </c>
      <c r="C424" s="513" t="s">
        <v>121</v>
      </c>
      <c r="D424" s="513" t="s">
        <v>123</v>
      </c>
      <c r="E424" s="514">
        <f>ADHB!G424</f>
        <v>0</v>
      </c>
      <c r="F424" s="514"/>
      <c r="G424" s="514">
        <f t="shared" si="3007"/>
        <v>0</v>
      </c>
      <c r="H424" s="515"/>
      <c r="I424" s="514">
        <f t="shared" si="3008"/>
        <v>0</v>
      </c>
      <c r="J424" s="516"/>
      <c r="K424" s="517"/>
      <c r="L424" s="517"/>
      <c r="M424" s="514">
        <f t="shared" si="3009"/>
        <v>0</v>
      </c>
      <c r="N424" s="515">
        <v>0.294289866351475</v>
      </c>
      <c r="O424" s="518">
        <f t="shared" si="3010"/>
        <v>0</v>
      </c>
      <c r="P424" s="519">
        <f t="shared" si="3011"/>
        <v>0</v>
      </c>
      <c r="Q424" s="520"/>
      <c r="R424" s="511">
        <v>7.0</v>
      </c>
      <c r="S424" s="512" t="s">
        <v>129</v>
      </c>
      <c r="T424" s="513" t="s">
        <v>121</v>
      </c>
      <c r="U424" s="513" t="s">
        <v>123</v>
      </c>
      <c r="V424" s="514">
        <f>ADHB!X424</f>
        <v>0</v>
      </c>
      <c r="W424" s="514"/>
      <c r="X424" s="514">
        <f t="shared" si="3012"/>
        <v>0</v>
      </c>
      <c r="Y424" s="515"/>
      <c r="Z424" s="514">
        <f t="shared" si="3013"/>
        <v>0</v>
      </c>
      <c r="AA424" s="516"/>
      <c r="AB424" s="517"/>
      <c r="AC424" s="517"/>
      <c r="AD424" s="514">
        <f t="shared" si="3014"/>
        <v>0</v>
      </c>
      <c r="AE424" s="515">
        <v>0.294289866351475</v>
      </c>
      <c r="AF424" s="518">
        <f t="shared" si="3015"/>
        <v>0</v>
      </c>
      <c r="AG424" s="519">
        <f t="shared" si="3016"/>
        <v>0</v>
      </c>
      <c r="AH424" s="520"/>
      <c r="AI424" s="511">
        <v>7.0</v>
      </c>
      <c r="AJ424" s="512" t="s">
        <v>129</v>
      </c>
      <c r="AK424" s="513" t="s">
        <v>121</v>
      </c>
      <c r="AL424" s="513" t="s">
        <v>123</v>
      </c>
      <c r="AM424" s="514">
        <f>ADHB!AO424</f>
        <v>0</v>
      </c>
      <c r="AN424" s="514"/>
      <c r="AO424" s="514">
        <f t="shared" si="3017"/>
        <v>0</v>
      </c>
      <c r="AP424" s="515"/>
      <c r="AQ424" s="514">
        <f t="shared" si="3018"/>
        <v>0</v>
      </c>
      <c r="AR424" s="516"/>
      <c r="AS424" s="517"/>
      <c r="AT424" s="517"/>
      <c r="AU424" s="514">
        <f t="shared" si="3019"/>
        <v>0</v>
      </c>
      <c r="AV424" s="515">
        <v>0.294289866351475</v>
      </c>
      <c r="AW424" s="518">
        <f t="shared" si="3020"/>
        <v>0</v>
      </c>
      <c r="AX424" s="519">
        <f t="shared" si="3021"/>
        <v>0</v>
      </c>
      <c r="AY424" s="520"/>
      <c r="AZ424" s="511">
        <v>7.0</v>
      </c>
      <c r="BA424" s="512" t="s">
        <v>129</v>
      </c>
      <c r="BB424" s="513" t="s">
        <v>121</v>
      </c>
      <c r="BC424" s="513" t="s">
        <v>123</v>
      </c>
      <c r="BD424" s="514">
        <f>ADHB!BF424</f>
        <v>0</v>
      </c>
      <c r="BE424" s="514"/>
      <c r="BF424" s="514">
        <f t="shared" si="3022"/>
        <v>0</v>
      </c>
      <c r="BG424" s="515"/>
      <c r="BH424" s="514">
        <f t="shared" si="3023"/>
        <v>0</v>
      </c>
      <c r="BI424" s="516"/>
      <c r="BJ424" s="517"/>
      <c r="BK424" s="517"/>
      <c r="BL424" s="514">
        <f t="shared" si="3024"/>
        <v>0</v>
      </c>
      <c r="BM424" s="515">
        <v>0.294289866351475</v>
      </c>
      <c r="BN424" s="518">
        <f t="shared" si="3025"/>
        <v>0</v>
      </c>
      <c r="BO424" s="519">
        <f t="shared" si="3026"/>
        <v>0</v>
      </c>
      <c r="BP424" s="520"/>
      <c r="BQ424" s="511">
        <v>7.0</v>
      </c>
      <c r="BR424" s="512" t="s">
        <v>129</v>
      </c>
      <c r="BS424" s="513" t="s">
        <v>121</v>
      </c>
      <c r="BT424" s="513" t="s">
        <v>123</v>
      </c>
      <c r="BU424" s="514">
        <f>ADHB!BW424</f>
        <v>0</v>
      </c>
      <c r="BV424" s="514"/>
      <c r="BW424" s="514">
        <f t="shared" si="3027"/>
        <v>0</v>
      </c>
      <c r="BX424" s="515"/>
      <c r="BY424" s="514">
        <f t="shared" si="3028"/>
        <v>0</v>
      </c>
      <c r="BZ424" s="516"/>
      <c r="CA424" s="517"/>
      <c r="CB424" s="517"/>
      <c r="CC424" s="514">
        <f t="shared" si="3029"/>
        <v>0</v>
      </c>
      <c r="CD424" s="515">
        <v>0.294289866351475</v>
      </c>
      <c r="CE424" s="518">
        <f t="shared" si="3030"/>
        <v>0</v>
      </c>
      <c r="CF424" s="519">
        <f t="shared" si="3031"/>
        <v>0</v>
      </c>
      <c r="CG424" s="520"/>
      <c r="CH424" s="511">
        <v>7.0</v>
      </c>
      <c r="CI424" s="512" t="s">
        <v>129</v>
      </c>
      <c r="CJ424" s="513" t="s">
        <v>121</v>
      </c>
      <c r="CK424" s="513" t="s">
        <v>123</v>
      </c>
      <c r="CL424" s="514">
        <f>ADHB!CN424</f>
        <v>0</v>
      </c>
      <c r="CM424" s="514"/>
      <c r="CN424" s="514">
        <f t="shared" si="3032"/>
        <v>0</v>
      </c>
      <c r="CO424" s="515"/>
      <c r="CP424" s="514">
        <f t="shared" si="3033"/>
        <v>0</v>
      </c>
      <c r="CQ424" s="516"/>
      <c r="CR424" s="517"/>
      <c r="CS424" s="517"/>
      <c r="CT424" s="514">
        <f t="shared" si="3034"/>
        <v>0</v>
      </c>
      <c r="CU424" s="515">
        <v>0.294289866351475</v>
      </c>
      <c r="CV424" s="518">
        <f t="shared" si="3035"/>
        <v>0</v>
      </c>
      <c r="CW424" s="519">
        <f t="shared" si="3036"/>
        <v>0</v>
      </c>
      <c r="CX424" s="520"/>
      <c r="CY424" s="511">
        <v>7.0</v>
      </c>
      <c r="CZ424" s="512" t="s">
        <v>129</v>
      </c>
      <c r="DA424" s="513" t="s">
        <v>121</v>
      </c>
      <c r="DB424" s="513" t="s">
        <v>123</v>
      </c>
      <c r="DC424" s="514">
        <f>ADHB!DE424</f>
        <v>0</v>
      </c>
      <c r="DD424" s="514"/>
      <c r="DE424" s="514">
        <f t="shared" si="3037"/>
        <v>0</v>
      </c>
      <c r="DF424" s="515"/>
      <c r="DG424" s="514">
        <f t="shared" si="3038"/>
        <v>0</v>
      </c>
      <c r="DH424" s="516"/>
      <c r="DI424" s="517"/>
      <c r="DJ424" s="517"/>
      <c r="DK424" s="514">
        <f t="shared" si="3039"/>
        <v>0</v>
      </c>
      <c r="DL424" s="515">
        <v>0.294289866351475</v>
      </c>
      <c r="DM424" s="518">
        <f t="shared" si="3040"/>
        <v>0</v>
      </c>
      <c r="DN424" s="519">
        <f t="shared" si="3041"/>
        <v>0</v>
      </c>
      <c r="DO424" s="520"/>
      <c r="DP424" s="511">
        <v>7.0</v>
      </c>
      <c r="DQ424" s="512" t="s">
        <v>129</v>
      </c>
      <c r="DR424" s="513" t="s">
        <v>121</v>
      </c>
      <c r="DS424" s="513" t="s">
        <v>123</v>
      </c>
      <c r="DT424" s="514">
        <f>ADHB!DV424</f>
        <v>0</v>
      </c>
      <c r="DU424" s="514"/>
      <c r="DV424" s="514">
        <f t="shared" si="3042"/>
        <v>0</v>
      </c>
      <c r="DW424" s="515"/>
      <c r="DX424" s="514">
        <f t="shared" si="3043"/>
        <v>0</v>
      </c>
      <c r="DY424" s="516"/>
      <c r="DZ424" s="517"/>
      <c r="EA424" s="517"/>
      <c r="EB424" s="514">
        <f t="shared" si="3044"/>
        <v>0</v>
      </c>
      <c r="EC424" s="515">
        <v>0.294289866351475</v>
      </c>
      <c r="ED424" s="518">
        <f t="shared" si="3045"/>
        <v>0</v>
      </c>
      <c r="EE424" s="519">
        <f t="shared" si="3046"/>
        <v>0</v>
      </c>
      <c r="EF424" s="520"/>
      <c r="EG424" s="511">
        <v>7.0</v>
      </c>
      <c r="EH424" s="512" t="s">
        <v>129</v>
      </c>
      <c r="EI424" s="513" t="s">
        <v>121</v>
      </c>
      <c r="EJ424" s="513" t="s">
        <v>123</v>
      </c>
      <c r="EK424" s="514">
        <f>ADHB!EM424</f>
        <v>0</v>
      </c>
      <c r="EL424" s="514"/>
      <c r="EM424" s="514">
        <f t="shared" si="3047"/>
        <v>0</v>
      </c>
      <c r="EN424" s="515"/>
      <c r="EO424" s="514">
        <f t="shared" si="3048"/>
        <v>0</v>
      </c>
      <c r="EP424" s="516"/>
      <c r="EQ424" s="517"/>
      <c r="ER424" s="517"/>
      <c r="ES424" s="514">
        <f t="shared" si="3049"/>
        <v>0</v>
      </c>
      <c r="ET424" s="515">
        <v>0.294289866351475</v>
      </c>
      <c r="EU424" s="518">
        <f t="shared" si="3050"/>
        <v>0</v>
      </c>
      <c r="EV424" s="519">
        <f t="shared" si="3051"/>
        <v>0</v>
      </c>
      <c r="EW424" s="520"/>
      <c r="EX424" s="511">
        <v>7.0</v>
      </c>
      <c r="EY424" s="512" t="s">
        <v>129</v>
      </c>
      <c r="EZ424" s="513" t="s">
        <v>121</v>
      </c>
      <c r="FA424" s="513" t="s">
        <v>123</v>
      </c>
      <c r="FB424" s="514">
        <f>ADHB!FD424</f>
        <v>0</v>
      </c>
      <c r="FC424" s="514"/>
      <c r="FD424" s="514">
        <f t="shared" si="3052"/>
        <v>0</v>
      </c>
      <c r="FE424" s="515"/>
      <c r="FF424" s="514">
        <f t="shared" si="3053"/>
        <v>0</v>
      </c>
      <c r="FG424" s="516"/>
      <c r="FH424" s="517"/>
      <c r="FI424" s="517"/>
      <c r="FJ424" s="514">
        <f t="shared" si="3054"/>
        <v>0</v>
      </c>
      <c r="FK424" s="515">
        <v>0.294289866351475</v>
      </c>
      <c r="FL424" s="518">
        <f t="shared" si="3055"/>
        <v>0</v>
      </c>
      <c r="FM424" s="519">
        <f t="shared" si="3056"/>
        <v>0</v>
      </c>
      <c r="FN424" s="520"/>
      <c r="FO424" s="511">
        <v>7.0</v>
      </c>
      <c r="FP424" s="512" t="s">
        <v>129</v>
      </c>
      <c r="FQ424" s="513" t="s">
        <v>121</v>
      </c>
      <c r="FR424" s="513" t="s">
        <v>123</v>
      </c>
      <c r="FS424" s="514">
        <f>ADHB!FU424</f>
        <v>0</v>
      </c>
      <c r="FT424" s="514"/>
      <c r="FU424" s="514">
        <f t="shared" si="3057"/>
        <v>0</v>
      </c>
      <c r="FV424" s="515"/>
      <c r="FW424" s="514">
        <f t="shared" si="3058"/>
        <v>0</v>
      </c>
      <c r="FX424" s="516"/>
      <c r="FY424" s="517"/>
      <c r="FZ424" s="517"/>
      <c r="GA424" s="514">
        <f t="shared" si="3059"/>
        <v>0</v>
      </c>
      <c r="GB424" s="515">
        <v>0.294289866351475</v>
      </c>
      <c r="GC424" s="518">
        <f t="shared" si="3060"/>
        <v>0</v>
      </c>
      <c r="GD424" s="519">
        <f t="shared" si="3061"/>
        <v>0</v>
      </c>
      <c r="GE424" s="520"/>
      <c r="GF424" s="511">
        <v>7.0</v>
      </c>
      <c r="GG424" s="512" t="s">
        <v>129</v>
      </c>
      <c r="GH424" s="513" t="s">
        <v>121</v>
      </c>
      <c r="GI424" s="513" t="s">
        <v>123</v>
      </c>
      <c r="GJ424" s="514">
        <f>ADHB!GL424</f>
        <v>0</v>
      </c>
      <c r="GK424" s="514"/>
      <c r="GL424" s="514">
        <f t="shared" si="3062"/>
        <v>0</v>
      </c>
      <c r="GM424" s="515"/>
      <c r="GN424" s="514">
        <f t="shared" si="3063"/>
        <v>0</v>
      </c>
      <c r="GO424" s="516"/>
      <c r="GP424" s="517"/>
      <c r="GQ424" s="517"/>
      <c r="GR424" s="514">
        <f t="shared" si="3064"/>
        <v>0</v>
      </c>
      <c r="GS424" s="515">
        <v>0.294289866351475</v>
      </c>
      <c r="GT424" s="518">
        <f t="shared" si="3065"/>
        <v>0</v>
      </c>
      <c r="GU424" s="519">
        <f t="shared" si="3066"/>
        <v>0</v>
      </c>
      <c r="GV424" s="520"/>
      <c r="GW424" s="511">
        <v>7.0</v>
      </c>
      <c r="GX424" s="512" t="s">
        <v>129</v>
      </c>
      <c r="GY424" s="513" t="s">
        <v>121</v>
      </c>
      <c r="GZ424" s="513" t="s">
        <v>123</v>
      </c>
      <c r="HA424" s="514">
        <f>ADHB!HC424</f>
        <v>0</v>
      </c>
      <c r="HB424" s="514"/>
      <c r="HC424" s="514">
        <f t="shared" si="3067"/>
        <v>0</v>
      </c>
      <c r="HD424" s="515"/>
      <c r="HE424" s="514">
        <f t="shared" si="3068"/>
        <v>0</v>
      </c>
      <c r="HF424" s="516"/>
      <c r="HG424" s="517"/>
      <c r="HH424" s="517"/>
      <c r="HI424" s="514">
        <f t="shared" si="3069"/>
        <v>0</v>
      </c>
      <c r="HJ424" s="515">
        <v>0.294289866351475</v>
      </c>
      <c r="HK424" s="518">
        <f t="shared" si="3070"/>
        <v>0</v>
      </c>
      <c r="HL424" s="519">
        <f t="shared" si="3071"/>
        <v>0</v>
      </c>
      <c r="HM424" s="520"/>
      <c r="HN424" s="511">
        <v>7.0</v>
      </c>
      <c r="HO424" s="512" t="s">
        <v>129</v>
      </c>
      <c r="HP424" s="513" t="s">
        <v>121</v>
      </c>
      <c r="HQ424" s="513" t="s">
        <v>123</v>
      </c>
      <c r="HR424" s="514">
        <f>ADHB!HT424</f>
        <v>0</v>
      </c>
      <c r="HS424" s="514"/>
      <c r="HT424" s="514">
        <f t="shared" si="3072"/>
        <v>0</v>
      </c>
      <c r="HU424" s="515"/>
      <c r="HV424" s="514">
        <f t="shared" si="3073"/>
        <v>0</v>
      </c>
      <c r="HW424" s="516"/>
      <c r="HX424" s="517"/>
      <c r="HY424" s="517"/>
      <c r="HZ424" s="514">
        <f t="shared" si="3074"/>
        <v>0</v>
      </c>
      <c r="IA424" s="515">
        <v>0.294289866351475</v>
      </c>
      <c r="IB424" s="518">
        <f t="shared" si="3075"/>
        <v>0</v>
      </c>
      <c r="IC424" s="519">
        <f t="shared" si="3076"/>
        <v>0</v>
      </c>
      <c r="ID424" s="520"/>
      <c r="IE424" s="511">
        <v>7.0</v>
      </c>
      <c r="IF424" s="512" t="s">
        <v>129</v>
      </c>
      <c r="IG424" s="513" t="s">
        <v>121</v>
      </c>
      <c r="IH424" s="513" t="s">
        <v>123</v>
      </c>
      <c r="II424" s="514">
        <f>ADHB!IK424</f>
        <v>0</v>
      </c>
      <c r="IJ424" s="514"/>
      <c r="IK424" s="514">
        <f t="shared" si="3077"/>
        <v>0</v>
      </c>
      <c r="IL424" s="515"/>
      <c r="IM424" s="514">
        <f t="shared" si="3078"/>
        <v>0</v>
      </c>
      <c r="IN424" s="516"/>
      <c r="IO424" s="517"/>
      <c r="IP424" s="517"/>
      <c r="IQ424" s="514">
        <f t="shared" si="3079"/>
        <v>0</v>
      </c>
      <c r="IR424" s="515">
        <v>0.294289866351475</v>
      </c>
      <c r="IS424" s="518">
        <f t="shared" si="3080"/>
        <v>0</v>
      </c>
      <c r="IT424" s="519">
        <f t="shared" si="3081"/>
        <v>0</v>
      </c>
      <c r="IU424" s="520"/>
      <c r="IV424" s="511">
        <v>7.0</v>
      </c>
      <c r="IW424" s="512" t="s">
        <v>129</v>
      </c>
      <c r="IX424" s="513" t="s">
        <v>121</v>
      </c>
      <c r="IY424" s="513" t="s">
        <v>123</v>
      </c>
      <c r="IZ424" s="514">
        <f>ADHB!JB424</f>
        <v>0</v>
      </c>
      <c r="JA424" s="514"/>
      <c r="JB424" s="514">
        <f t="shared" si="3082"/>
        <v>0</v>
      </c>
      <c r="JC424" s="515"/>
      <c r="JD424" s="514">
        <f t="shared" si="3083"/>
        <v>0</v>
      </c>
      <c r="JE424" s="516"/>
      <c r="JF424" s="517"/>
      <c r="JG424" s="517"/>
      <c r="JH424" s="514">
        <f t="shared" si="3084"/>
        <v>0</v>
      </c>
      <c r="JI424" s="515">
        <v>0.294289866351475</v>
      </c>
      <c r="JJ424" s="518">
        <f t="shared" si="3085"/>
        <v>0</v>
      </c>
      <c r="JK424" s="519">
        <f t="shared" si="3086"/>
        <v>0</v>
      </c>
      <c r="JL424" s="520"/>
      <c r="JM424" s="511">
        <v>7.0</v>
      </c>
      <c r="JN424" s="512" t="s">
        <v>129</v>
      </c>
      <c r="JO424" s="513" t="s">
        <v>121</v>
      </c>
      <c r="JP424" s="513" t="s">
        <v>123</v>
      </c>
      <c r="JQ424" s="514">
        <f>ADHB!JS424</f>
        <v>0</v>
      </c>
      <c r="JR424" s="514"/>
      <c r="JS424" s="514">
        <f t="shared" si="3087"/>
        <v>0</v>
      </c>
      <c r="JT424" s="515"/>
      <c r="JU424" s="514">
        <f t="shared" si="3088"/>
        <v>0</v>
      </c>
      <c r="JV424" s="516"/>
      <c r="JW424" s="517"/>
      <c r="JX424" s="517"/>
      <c r="JY424" s="514">
        <f t="shared" si="3089"/>
        <v>0</v>
      </c>
      <c r="JZ424" s="515">
        <v>0.294289866351475</v>
      </c>
      <c r="KA424" s="518">
        <f t="shared" si="3090"/>
        <v>0</v>
      </c>
      <c r="KB424" s="519">
        <f t="shared" si="3091"/>
        <v>0</v>
      </c>
      <c r="KC424" s="520"/>
      <c r="KD424" s="511">
        <v>7.0</v>
      </c>
      <c r="KE424" s="512" t="s">
        <v>129</v>
      </c>
      <c r="KF424" s="513" t="s">
        <v>121</v>
      </c>
      <c r="KG424" s="513" t="s">
        <v>123</v>
      </c>
      <c r="KH424" s="514">
        <f>ADHB!KJ424</f>
        <v>0</v>
      </c>
      <c r="KI424" s="514"/>
      <c r="KJ424" s="514">
        <f t="shared" si="3092"/>
        <v>0</v>
      </c>
      <c r="KK424" s="515"/>
      <c r="KL424" s="514">
        <f t="shared" si="3093"/>
        <v>0</v>
      </c>
      <c r="KM424" s="516"/>
      <c r="KN424" s="517"/>
      <c r="KO424" s="517"/>
      <c r="KP424" s="514">
        <f t="shared" si="3094"/>
        <v>0</v>
      </c>
      <c r="KQ424" s="515">
        <v>0.294289866351475</v>
      </c>
      <c r="KR424" s="518">
        <f t="shared" si="3095"/>
        <v>0</v>
      </c>
      <c r="KS424" s="519">
        <f t="shared" si="3096"/>
        <v>0</v>
      </c>
      <c r="KT424" s="520"/>
      <c r="KU424" s="521"/>
    </row>
    <row r="425" ht="15.75" customHeight="1">
      <c r="A425" s="511">
        <v>8.0</v>
      </c>
      <c r="B425" s="512" t="s">
        <v>130</v>
      </c>
      <c r="C425" s="513" t="s">
        <v>121</v>
      </c>
      <c r="D425" s="513" t="s">
        <v>123</v>
      </c>
      <c r="E425" s="514">
        <f>ADHB!G425</f>
        <v>0</v>
      </c>
      <c r="F425" s="514"/>
      <c r="G425" s="514">
        <f t="shared" si="3007"/>
        <v>0</v>
      </c>
      <c r="H425" s="515"/>
      <c r="I425" s="514">
        <f t="shared" si="3008"/>
        <v>0</v>
      </c>
      <c r="J425" s="516"/>
      <c r="K425" s="517"/>
      <c r="L425" s="517"/>
      <c r="M425" s="514">
        <f t="shared" si="3009"/>
        <v>0</v>
      </c>
      <c r="N425" s="515">
        <v>0.294289866351475</v>
      </c>
      <c r="O425" s="518">
        <f t="shared" si="3010"/>
        <v>0</v>
      </c>
      <c r="P425" s="519">
        <f t="shared" si="3011"/>
        <v>0</v>
      </c>
      <c r="Q425" s="520"/>
      <c r="R425" s="511">
        <v>8.0</v>
      </c>
      <c r="S425" s="512" t="s">
        <v>130</v>
      </c>
      <c r="T425" s="513" t="s">
        <v>121</v>
      </c>
      <c r="U425" s="513" t="s">
        <v>123</v>
      </c>
      <c r="V425" s="514">
        <f>ADHB!X425</f>
        <v>0</v>
      </c>
      <c r="W425" s="514"/>
      <c r="X425" s="514">
        <f t="shared" si="3012"/>
        <v>0</v>
      </c>
      <c r="Y425" s="515"/>
      <c r="Z425" s="514">
        <f t="shared" si="3013"/>
        <v>0</v>
      </c>
      <c r="AA425" s="516"/>
      <c r="AB425" s="517"/>
      <c r="AC425" s="517"/>
      <c r="AD425" s="514">
        <f t="shared" si="3014"/>
        <v>0</v>
      </c>
      <c r="AE425" s="515">
        <v>0.294289866351475</v>
      </c>
      <c r="AF425" s="518">
        <f t="shared" si="3015"/>
        <v>0</v>
      </c>
      <c r="AG425" s="519">
        <f t="shared" si="3016"/>
        <v>0</v>
      </c>
      <c r="AH425" s="520"/>
      <c r="AI425" s="511">
        <v>8.0</v>
      </c>
      <c r="AJ425" s="512" t="s">
        <v>130</v>
      </c>
      <c r="AK425" s="513" t="s">
        <v>121</v>
      </c>
      <c r="AL425" s="513" t="s">
        <v>123</v>
      </c>
      <c r="AM425" s="514">
        <f>ADHB!AO425</f>
        <v>0</v>
      </c>
      <c r="AN425" s="514"/>
      <c r="AO425" s="514">
        <f t="shared" si="3017"/>
        <v>0</v>
      </c>
      <c r="AP425" s="515"/>
      <c r="AQ425" s="514">
        <f t="shared" si="3018"/>
        <v>0</v>
      </c>
      <c r="AR425" s="516"/>
      <c r="AS425" s="517"/>
      <c r="AT425" s="517"/>
      <c r="AU425" s="514">
        <f t="shared" si="3019"/>
        <v>0</v>
      </c>
      <c r="AV425" s="515">
        <v>0.294289866351475</v>
      </c>
      <c r="AW425" s="518">
        <f t="shared" si="3020"/>
        <v>0</v>
      </c>
      <c r="AX425" s="519">
        <f t="shared" si="3021"/>
        <v>0</v>
      </c>
      <c r="AY425" s="520"/>
      <c r="AZ425" s="511">
        <v>8.0</v>
      </c>
      <c r="BA425" s="512" t="s">
        <v>130</v>
      </c>
      <c r="BB425" s="513" t="s">
        <v>121</v>
      </c>
      <c r="BC425" s="513" t="s">
        <v>123</v>
      </c>
      <c r="BD425" s="514">
        <f>ADHB!BF425</f>
        <v>0</v>
      </c>
      <c r="BE425" s="514"/>
      <c r="BF425" s="514">
        <f t="shared" si="3022"/>
        <v>0</v>
      </c>
      <c r="BG425" s="515"/>
      <c r="BH425" s="514">
        <f t="shared" si="3023"/>
        <v>0</v>
      </c>
      <c r="BI425" s="516"/>
      <c r="BJ425" s="517"/>
      <c r="BK425" s="517"/>
      <c r="BL425" s="514">
        <f t="shared" si="3024"/>
        <v>0</v>
      </c>
      <c r="BM425" s="515">
        <v>0.294289866351475</v>
      </c>
      <c r="BN425" s="518">
        <f t="shared" si="3025"/>
        <v>0</v>
      </c>
      <c r="BO425" s="519">
        <f t="shared" si="3026"/>
        <v>0</v>
      </c>
      <c r="BP425" s="520"/>
      <c r="BQ425" s="511">
        <v>8.0</v>
      </c>
      <c r="BR425" s="512" t="s">
        <v>130</v>
      </c>
      <c r="BS425" s="513" t="s">
        <v>121</v>
      </c>
      <c r="BT425" s="513" t="s">
        <v>123</v>
      </c>
      <c r="BU425" s="514">
        <f>ADHB!BW425</f>
        <v>0</v>
      </c>
      <c r="BV425" s="514"/>
      <c r="BW425" s="514">
        <f t="shared" si="3027"/>
        <v>0</v>
      </c>
      <c r="BX425" s="515"/>
      <c r="BY425" s="514">
        <f t="shared" si="3028"/>
        <v>0</v>
      </c>
      <c r="BZ425" s="516"/>
      <c r="CA425" s="517"/>
      <c r="CB425" s="517"/>
      <c r="CC425" s="514">
        <f t="shared" si="3029"/>
        <v>0</v>
      </c>
      <c r="CD425" s="515">
        <v>0.294289866351475</v>
      </c>
      <c r="CE425" s="518">
        <f t="shared" si="3030"/>
        <v>0</v>
      </c>
      <c r="CF425" s="519">
        <f t="shared" si="3031"/>
        <v>0</v>
      </c>
      <c r="CG425" s="520"/>
      <c r="CH425" s="511">
        <v>8.0</v>
      </c>
      <c r="CI425" s="512" t="s">
        <v>130</v>
      </c>
      <c r="CJ425" s="513" t="s">
        <v>121</v>
      </c>
      <c r="CK425" s="513" t="s">
        <v>123</v>
      </c>
      <c r="CL425" s="514">
        <f>ADHB!CN425</f>
        <v>0</v>
      </c>
      <c r="CM425" s="514"/>
      <c r="CN425" s="514">
        <f t="shared" si="3032"/>
        <v>0</v>
      </c>
      <c r="CO425" s="515"/>
      <c r="CP425" s="514">
        <f t="shared" si="3033"/>
        <v>0</v>
      </c>
      <c r="CQ425" s="516"/>
      <c r="CR425" s="517"/>
      <c r="CS425" s="517"/>
      <c r="CT425" s="514">
        <f t="shared" si="3034"/>
        <v>0</v>
      </c>
      <c r="CU425" s="515">
        <v>0.294289866351475</v>
      </c>
      <c r="CV425" s="518">
        <f t="shared" si="3035"/>
        <v>0</v>
      </c>
      <c r="CW425" s="519">
        <f t="shared" si="3036"/>
        <v>0</v>
      </c>
      <c r="CX425" s="520"/>
      <c r="CY425" s="511">
        <v>8.0</v>
      </c>
      <c r="CZ425" s="512" t="s">
        <v>130</v>
      </c>
      <c r="DA425" s="513" t="s">
        <v>121</v>
      </c>
      <c r="DB425" s="513" t="s">
        <v>123</v>
      </c>
      <c r="DC425" s="514">
        <f>ADHB!DE425</f>
        <v>0</v>
      </c>
      <c r="DD425" s="514"/>
      <c r="DE425" s="514">
        <f t="shared" si="3037"/>
        <v>0</v>
      </c>
      <c r="DF425" s="515"/>
      <c r="DG425" s="514">
        <f t="shared" si="3038"/>
        <v>0</v>
      </c>
      <c r="DH425" s="516"/>
      <c r="DI425" s="517"/>
      <c r="DJ425" s="517"/>
      <c r="DK425" s="514">
        <f t="shared" si="3039"/>
        <v>0</v>
      </c>
      <c r="DL425" s="515">
        <v>0.294289866351475</v>
      </c>
      <c r="DM425" s="518">
        <f t="shared" si="3040"/>
        <v>0</v>
      </c>
      <c r="DN425" s="519">
        <f t="shared" si="3041"/>
        <v>0</v>
      </c>
      <c r="DO425" s="520"/>
      <c r="DP425" s="511">
        <v>8.0</v>
      </c>
      <c r="DQ425" s="512" t="s">
        <v>130</v>
      </c>
      <c r="DR425" s="513" t="s">
        <v>121</v>
      </c>
      <c r="DS425" s="513" t="s">
        <v>123</v>
      </c>
      <c r="DT425" s="514">
        <f>ADHB!DV425</f>
        <v>0</v>
      </c>
      <c r="DU425" s="514"/>
      <c r="DV425" s="514">
        <f t="shared" si="3042"/>
        <v>0</v>
      </c>
      <c r="DW425" s="515"/>
      <c r="DX425" s="514">
        <f t="shared" si="3043"/>
        <v>0</v>
      </c>
      <c r="DY425" s="516"/>
      <c r="DZ425" s="517"/>
      <c r="EA425" s="517"/>
      <c r="EB425" s="514">
        <f t="shared" si="3044"/>
        <v>0</v>
      </c>
      <c r="EC425" s="515">
        <v>0.294289866351475</v>
      </c>
      <c r="ED425" s="518">
        <f t="shared" si="3045"/>
        <v>0</v>
      </c>
      <c r="EE425" s="519">
        <f t="shared" si="3046"/>
        <v>0</v>
      </c>
      <c r="EF425" s="520"/>
      <c r="EG425" s="511">
        <v>8.0</v>
      </c>
      <c r="EH425" s="512" t="s">
        <v>130</v>
      </c>
      <c r="EI425" s="513" t="s">
        <v>121</v>
      </c>
      <c r="EJ425" s="513" t="s">
        <v>123</v>
      </c>
      <c r="EK425" s="514">
        <f>ADHB!EM425</f>
        <v>0</v>
      </c>
      <c r="EL425" s="514"/>
      <c r="EM425" s="514">
        <f t="shared" si="3047"/>
        <v>0</v>
      </c>
      <c r="EN425" s="515"/>
      <c r="EO425" s="514">
        <f t="shared" si="3048"/>
        <v>0</v>
      </c>
      <c r="EP425" s="516"/>
      <c r="EQ425" s="517"/>
      <c r="ER425" s="517"/>
      <c r="ES425" s="514">
        <f t="shared" si="3049"/>
        <v>0</v>
      </c>
      <c r="ET425" s="515">
        <v>0.294289866351475</v>
      </c>
      <c r="EU425" s="518">
        <f t="shared" si="3050"/>
        <v>0</v>
      </c>
      <c r="EV425" s="519">
        <f t="shared" si="3051"/>
        <v>0</v>
      </c>
      <c r="EW425" s="520"/>
      <c r="EX425" s="511">
        <v>8.0</v>
      </c>
      <c r="EY425" s="512" t="s">
        <v>130</v>
      </c>
      <c r="EZ425" s="513" t="s">
        <v>121</v>
      </c>
      <c r="FA425" s="513" t="s">
        <v>123</v>
      </c>
      <c r="FB425" s="514">
        <f>ADHB!FD425</f>
        <v>0</v>
      </c>
      <c r="FC425" s="514"/>
      <c r="FD425" s="514">
        <f t="shared" si="3052"/>
        <v>0</v>
      </c>
      <c r="FE425" s="515"/>
      <c r="FF425" s="514">
        <f t="shared" si="3053"/>
        <v>0</v>
      </c>
      <c r="FG425" s="516"/>
      <c r="FH425" s="517"/>
      <c r="FI425" s="517"/>
      <c r="FJ425" s="514">
        <f t="shared" si="3054"/>
        <v>0</v>
      </c>
      <c r="FK425" s="515">
        <v>0.294289866351475</v>
      </c>
      <c r="FL425" s="518">
        <f t="shared" si="3055"/>
        <v>0</v>
      </c>
      <c r="FM425" s="519">
        <f t="shared" si="3056"/>
        <v>0</v>
      </c>
      <c r="FN425" s="520"/>
      <c r="FO425" s="511">
        <v>8.0</v>
      </c>
      <c r="FP425" s="512" t="s">
        <v>130</v>
      </c>
      <c r="FQ425" s="513" t="s">
        <v>121</v>
      </c>
      <c r="FR425" s="513" t="s">
        <v>123</v>
      </c>
      <c r="FS425" s="514">
        <f>ADHB!FU425</f>
        <v>0</v>
      </c>
      <c r="FT425" s="514"/>
      <c r="FU425" s="514">
        <f t="shared" si="3057"/>
        <v>0</v>
      </c>
      <c r="FV425" s="515"/>
      <c r="FW425" s="514">
        <f t="shared" si="3058"/>
        <v>0</v>
      </c>
      <c r="FX425" s="516"/>
      <c r="FY425" s="517"/>
      <c r="FZ425" s="517"/>
      <c r="GA425" s="514">
        <f t="shared" si="3059"/>
        <v>0</v>
      </c>
      <c r="GB425" s="515">
        <v>0.294289866351475</v>
      </c>
      <c r="GC425" s="518">
        <f t="shared" si="3060"/>
        <v>0</v>
      </c>
      <c r="GD425" s="519">
        <f t="shared" si="3061"/>
        <v>0</v>
      </c>
      <c r="GE425" s="520"/>
      <c r="GF425" s="511">
        <v>8.0</v>
      </c>
      <c r="GG425" s="512" t="s">
        <v>130</v>
      </c>
      <c r="GH425" s="513" t="s">
        <v>121</v>
      </c>
      <c r="GI425" s="513" t="s">
        <v>123</v>
      </c>
      <c r="GJ425" s="514">
        <f>ADHB!GL425</f>
        <v>0</v>
      </c>
      <c r="GK425" s="514"/>
      <c r="GL425" s="514">
        <f t="shared" si="3062"/>
        <v>0</v>
      </c>
      <c r="GM425" s="515"/>
      <c r="GN425" s="514">
        <f t="shared" si="3063"/>
        <v>0</v>
      </c>
      <c r="GO425" s="516"/>
      <c r="GP425" s="517"/>
      <c r="GQ425" s="517"/>
      <c r="GR425" s="514">
        <f t="shared" si="3064"/>
        <v>0</v>
      </c>
      <c r="GS425" s="515">
        <v>0.294289866351475</v>
      </c>
      <c r="GT425" s="518">
        <f t="shared" si="3065"/>
        <v>0</v>
      </c>
      <c r="GU425" s="519">
        <f t="shared" si="3066"/>
        <v>0</v>
      </c>
      <c r="GV425" s="520"/>
      <c r="GW425" s="511">
        <v>8.0</v>
      </c>
      <c r="GX425" s="512" t="s">
        <v>130</v>
      </c>
      <c r="GY425" s="513" t="s">
        <v>121</v>
      </c>
      <c r="GZ425" s="513" t="s">
        <v>123</v>
      </c>
      <c r="HA425" s="514">
        <f>ADHB!HC425</f>
        <v>0</v>
      </c>
      <c r="HB425" s="514"/>
      <c r="HC425" s="514">
        <f t="shared" si="3067"/>
        <v>0</v>
      </c>
      <c r="HD425" s="515"/>
      <c r="HE425" s="514">
        <f t="shared" si="3068"/>
        <v>0</v>
      </c>
      <c r="HF425" s="516"/>
      <c r="HG425" s="517"/>
      <c r="HH425" s="517"/>
      <c r="HI425" s="514">
        <f t="shared" si="3069"/>
        <v>0</v>
      </c>
      <c r="HJ425" s="515">
        <v>0.294289866351475</v>
      </c>
      <c r="HK425" s="518">
        <f t="shared" si="3070"/>
        <v>0</v>
      </c>
      <c r="HL425" s="519">
        <f t="shared" si="3071"/>
        <v>0</v>
      </c>
      <c r="HM425" s="520"/>
      <c r="HN425" s="511">
        <v>8.0</v>
      </c>
      <c r="HO425" s="512" t="s">
        <v>130</v>
      </c>
      <c r="HP425" s="513" t="s">
        <v>121</v>
      </c>
      <c r="HQ425" s="513" t="s">
        <v>123</v>
      </c>
      <c r="HR425" s="514">
        <f>ADHB!HT425</f>
        <v>0</v>
      </c>
      <c r="HS425" s="514"/>
      <c r="HT425" s="514">
        <f t="shared" si="3072"/>
        <v>0</v>
      </c>
      <c r="HU425" s="515"/>
      <c r="HV425" s="514">
        <f t="shared" si="3073"/>
        <v>0</v>
      </c>
      <c r="HW425" s="516"/>
      <c r="HX425" s="517"/>
      <c r="HY425" s="517"/>
      <c r="HZ425" s="514">
        <f t="shared" si="3074"/>
        <v>0</v>
      </c>
      <c r="IA425" s="515">
        <v>0.294289866351475</v>
      </c>
      <c r="IB425" s="518">
        <f t="shared" si="3075"/>
        <v>0</v>
      </c>
      <c r="IC425" s="519">
        <f t="shared" si="3076"/>
        <v>0</v>
      </c>
      <c r="ID425" s="520"/>
      <c r="IE425" s="511">
        <v>8.0</v>
      </c>
      <c r="IF425" s="512" t="s">
        <v>130</v>
      </c>
      <c r="IG425" s="513" t="s">
        <v>121</v>
      </c>
      <c r="IH425" s="513" t="s">
        <v>123</v>
      </c>
      <c r="II425" s="514">
        <f>ADHB!IK425</f>
        <v>0</v>
      </c>
      <c r="IJ425" s="514"/>
      <c r="IK425" s="514">
        <f t="shared" si="3077"/>
        <v>0</v>
      </c>
      <c r="IL425" s="515"/>
      <c r="IM425" s="514">
        <f t="shared" si="3078"/>
        <v>0</v>
      </c>
      <c r="IN425" s="516"/>
      <c r="IO425" s="517"/>
      <c r="IP425" s="517"/>
      <c r="IQ425" s="514">
        <f t="shared" si="3079"/>
        <v>0</v>
      </c>
      <c r="IR425" s="515">
        <v>0.294289866351475</v>
      </c>
      <c r="IS425" s="518">
        <f t="shared" si="3080"/>
        <v>0</v>
      </c>
      <c r="IT425" s="519">
        <f t="shared" si="3081"/>
        <v>0</v>
      </c>
      <c r="IU425" s="520"/>
      <c r="IV425" s="511">
        <v>8.0</v>
      </c>
      <c r="IW425" s="512" t="s">
        <v>130</v>
      </c>
      <c r="IX425" s="513" t="s">
        <v>121</v>
      </c>
      <c r="IY425" s="513" t="s">
        <v>123</v>
      </c>
      <c r="IZ425" s="514">
        <f>ADHB!JB425</f>
        <v>0</v>
      </c>
      <c r="JA425" s="514"/>
      <c r="JB425" s="514">
        <f t="shared" si="3082"/>
        <v>0</v>
      </c>
      <c r="JC425" s="515"/>
      <c r="JD425" s="514">
        <f t="shared" si="3083"/>
        <v>0</v>
      </c>
      <c r="JE425" s="516"/>
      <c r="JF425" s="517"/>
      <c r="JG425" s="517"/>
      <c r="JH425" s="514">
        <f t="shared" si="3084"/>
        <v>0</v>
      </c>
      <c r="JI425" s="515">
        <v>0.294289866351475</v>
      </c>
      <c r="JJ425" s="518">
        <f t="shared" si="3085"/>
        <v>0</v>
      </c>
      <c r="JK425" s="519">
        <f t="shared" si="3086"/>
        <v>0</v>
      </c>
      <c r="JL425" s="520"/>
      <c r="JM425" s="511">
        <v>8.0</v>
      </c>
      <c r="JN425" s="512" t="s">
        <v>130</v>
      </c>
      <c r="JO425" s="513" t="s">
        <v>121</v>
      </c>
      <c r="JP425" s="513" t="s">
        <v>123</v>
      </c>
      <c r="JQ425" s="514">
        <f>ADHB!JS425</f>
        <v>0</v>
      </c>
      <c r="JR425" s="514"/>
      <c r="JS425" s="514">
        <f t="shared" si="3087"/>
        <v>0</v>
      </c>
      <c r="JT425" s="515"/>
      <c r="JU425" s="514">
        <f t="shared" si="3088"/>
        <v>0</v>
      </c>
      <c r="JV425" s="516"/>
      <c r="JW425" s="517"/>
      <c r="JX425" s="517"/>
      <c r="JY425" s="514">
        <f t="shared" si="3089"/>
        <v>0</v>
      </c>
      <c r="JZ425" s="515">
        <v>0.294289866351475</v>
      </c>
      <c r="KA425" s="518">
        <f t="shared" si="3090"/>
        <v>0</v>
      </c>
      <c r="KB425" s="519">
        <f t="shared" si="3091"/>
        <v>0</v>
      </c>
      <c r="KC425" s="520"/>
      <c r="KD425" s="511">
        <v>8.0</v>
      </c>
      <c r="KE425" s="512" t="s">
        <v>130</v>
      </c>
      <c r="KF425" s="513" t="s">
        <v>121</v>
      </c>
      <c r="KG425" s="513" t="s">
        <v>123</v>
      </c>
      <c r="KH425" s="514">
        <f>ADHB!KJ425</f>
        <v>0</v>
      </c>
      <c r="KI425" s="514"/>
      <c r="KJ425" s="514">
        <f t="shared" si="3092"/>
        <v>0</v>
      </c>
      <c r="KK425" s="515"/>
      <c r="KL425" s="514">
        <f t="shared" si="3093"/>
        <v>0</v>
      </c>
      <c r="KM425" s="516"/>
      <c r="KN425" s="517"/>
      <c r="KO425" s="517"/>
      <c r="KP425" s="514">
        <f t="shared" si="3094"/>
        <v>0</v>
      </c>
      <c r="KQ425" s="515">
        <v>0.294289866351475</v>
      </c>
      <c r="KR425" s="518">
        <f t="shared" si="3095"/>
        <v>0</v>
      </c>
      <c r="KS425" s="519">
        <f t="shared" si="3096"/>
        <v>0</v>
      </c>
      <c r="KT425" s="520"/>
      <c r="KU425" s="521"/>
    </row>
    <row r="426" ht="15.75" customHeight="1">
      <c r="A426" s="511">
        <v>9.0</v>
      </c>
      <c r="B426" s="512" t="s">
        <v>131</v>
      </c>
      <c r="C426" s="513" t="s">
        <v>121</v>
      </c>
      <c r="D426" s="513" t="s">
        <v>123</v>
      </c>
      <c r="E426" s="514">
        <f>ADHB!G426</f>
        <v>0</v>
      </c>
      <c r="F426" s="514"/>
      <c r="G426" s="514">
        <f t="shared" si="3007"/>
        <v>0</v>
      </c>
      <c r="H426" s="515"/>
      <c r="I426" s="514">
        <f t="shared" si="3008"/>
        <v>0</v>
      </c>
      <c r="J426" s="516"/>
      <c r="K426" s="517"/>
      <c r="L426" s="517"/>
      <c r="M426" s="514">
        <f t="shared" si="3009"/>
        <v>0</v>
      </c>
      <c r="N426" s="515">
        <v>0.294289866351475</v>
      </c>
      <c r="O426" s="518">
        <f t="shared" si="3010"/>
        <v>0</v>
      </c>
      <c r="P426" s="519">
        <f t="shared" si="3011"/>
        <v>0</v>
      </c>
      <c r="Q426" s="520"/>
      <c r="R426" s="511">
        <v>9.0</v>
      </c>
      <c r="S426" s="512" t="s">
        <v>131</v>
      </c>
      <c r="T426" s="513" t="s">
        <v>121</v>
      </c>
      <c r="U426" s="513" t="s">
        <v>123</v>
      </c>
      <c r="V426" s="514">
        <f>ADHB!X426</f>
        <v>0</v>
      </c>
      <c r="W426" s="514"/>
      <c r="X426" s="514">
        <f t="shared" si="3012"/>
        <v>0</v>
      </c>
      <c r="Y426" s="515"/>
      <c r="Z426" s="514">
        <f t="shared" si="3013"/>
        <v>0</v>
      </c>
      <c r="AA426" s="516"/>
      <c r="AB426" s="517"/>
      <c r="AC426" s="517"/>
      <c r="AD426" s="514">
        <f t="shared" si="3014"/>
        <v>0</v>
      </c>
      <c r="AE426" s="515">
        <v>0.294289866351475</v>
      </c>
      <c r="AF426" s="518">
        <f t="shared" si="3015"/>
        <v>0</v>
      </c>
      <c r="AG426" s="519">
        <f t="shared" si="3016"/>
        <v>0</v>
      </c>
      <c r="AH426" s="520"/>
      <c r="AI426" s="511">
        <v>9.0</v>
      </c>
      <c r="AJ426" s="512" t="s">
        <v>131</v>
      </c>
      <c r="AK426" s="513" t="s">
        <v>121</v>
      </c>
      <c r="AL426" s="513" t="s">
        <v>123</v>
      </c>
      <c r="AM426" s="514">
        <f>ADHB!AO426</f>
        <v>0</v>
      </c>
      <c r="AN426" s="514"/>
      <c r="AO426" s="514">
        <f t="shared" si="3017"/>
        <v>0</v>
      </c>
      <c r="AP426" s="515"/>
      <c r="AQ426" s="514">
        <f t="shared" si="3018"/>
        <v>0</v>
      </c>
      <c r="AR426" s="516"/>
      <c r="AS426" s="517"/>
      <c r="AT426" s="517"/>
      <c r="AU426" s="514">
        <f t="shared" si="3019"/>
        <v>0</v>
      </c>
      <c r="AV426" s="515">
        <v>0.294289866351475</v>
      </c>
      <c r="AW426" s="518">
        <f t="shared" si="3020"/>
        <v>0</v>
      </c>
      <c r="AX426" s="519">
        <f t="shared" si="3021"/>
        <v>0</v>
      </c>
      <c r="AY426" s="520"/>
      <c r="AZ426" s="511">
        <v>9.0</v>
      </c>
      <c r="BA426" s="512" t="s">
        <v>131</v>
      </c>
      <c r="BB426" s="513" t="s">
        <v>121</v>
      </c>
      <c r="BC426" s="513" t="s">
        <v>123</v>
      </c>
      <c r="BD426" s="514">
        <f>ADHB!BF426</f>
        <v>0</v>
      </c>
      <c r="BE426" s="514"/>
      <c r="BF426" s="514">
        <f t="shared" si="3022"/>
        <v>0</v>
      </c>
      <c r="BG426" s="515"/>
      <c r="BH426" s="514">
        <f t="shared" si="3023"/>
        <v>0</v>
      </c>
      <c r="BI426" s="516"/>
      <c r="BJ426" s="517"/>
      <c r="BK426" s="517"/>
      <c r="BL426" s="514">
        <f t="shared" si="3024"/>
        <v>0</v>
      </c>
      <c r="BM426" s="515">
        <v>0.294289866351475</v>
      </c>
      <c r="BN426" s="518">
        <f t="shared" si="3025"/>
        <v>0</v>
      </c>
      <c r="BO426" s="519">
        <f t="shared" si="3026"/>
        <v>0</v>
      </c>
      <c r="BP426" s="520"/>
      <c r="BQ426" s="511">
        <v>9.0</v>
      </c>
      <c r="BR426" s="512" t="s">
        <v>131</v>
      </c>
      <c r="BS426" s="513" t="s">
        <v>121</v>
      </c>
      <c r="BT426" s="513" t="s">
        <v>123</v>
      </c>
      <c r="BU426" s="514">
        <f>ADHB!BW426</f>
        <v>0</v>
      </c>
      <c r="BV426" s="514"/>
      <c r="BW426" s="514">
        <f t="shared" si="3027"/>
        <v>0</v>
      </c>
      <c r="BX426" s="515"/>
      <c r="BY426" s="514">
        <f t="shared" si="3028"/>
        <v>0</v>
      </c>
      <c r="BZ426" s="516"/>
      <c r="CA426" s="517"/>
      <c r="CB426" s="517"/>
      <c r="CC426" s="514">
        <f t="shared" si="3029"/>
        <v>0</v>
      </c>
      <c r="CD426" s="515">
        <v>0.294289866351475</v>
      </c>
      <c r="CE426" s="518">
        <f t="shared" si="3030"/>
        <v>0</v>
      </c>
      <c r="CF426" s="519">
        <f t="shared" si="3031"/>
        <v>0</v>
      </c>
      <c r="CG426" s="520"/>
      <c r="CH426" s="511">
        <v>9.0</v>
      </c>
      <c r="CI426" s="512" t="s">
        <v>131</v>
      </c>
      <c r="CJ426" s="513" t="s">
        <v>121</v>
      </c>
      <c r="CK426" s="513" t="s">
        <v>123</v>
      </c>
      <c r="CL426" s="514">
        <f>ADHB!CN426</f>
        <v>0</v>
      </c>
      <c r="CM426" s="514"/>
      <c r="CN426" s="514">
        <f t="shared" si="3032"/>
        <v>0</v>
      </c>
      <c r="CO426" s="515"/>
      <c r="CP426" s="514">
        <f t="shared" si="3033"/>
        <v>0</v>
      </c>
      <c r="CQ426" s="516"/>
      <c r="CR426" s="517"/>
      <c r="CS426" s="517"/>
      <c r="CT426" s="514">
        <f t="shared" si="3034"/>
        <v>0</v>
      </c>
      <c r="CU426" s="515">
        <v>0.294289866351475</v>
      </c>
      <c r="CV426" s="518">
        <f t="shared" si="3035"/>
        <v>0</v>
      </c>
      <c r="CW426" s="519">
        <f t="shared" si="3036"/>
        <v>0</v>
      </c>
      <c r="CX426" s="520"/>
      <c r="CY426" s="511">
        <v>9.0</v>
      </c>
      <c r="CZ426" s="512" t="s">
        <v>131</v>
      </c>
      <c r="DA426" s="513" t="s">
        <v>121</v>
      </c>
      <c r="DB426" s="513" t="s">
        <v>123</v>
      </c>
      <c r="DC426" s="514">
        <f>ADHB!DE426</f>
        <v>0</v>
      </c>
      <c r="DD426" s="514"/>
      <c r="DE426" s="514">
        <f t="shared" si="3037"/>
        <v>0</v>
      </c>
      <c r="DF426" s="515"/>
      <c r="DG426" s="514">
        <f t="shared" si="3038"/>
        <v>0</v>
      </c>
      <c r="DH426" s="516"/>
      <c r="DI426" s="517"/>
      <c r="DJ426" s="517"/>
      <c r="DK426" s="514">
        <f t="shared" si="3039"/>
        <v>0</v>
      </c>
      <c r="DL426" s="515">
        <v>0.294289866351475</v>
      </c>
      <c r="DM426" s="518">
        <f t="shared" si="3040"/>
        <v>0</v>
      </c>
      <c r="DN426" s="519">
        <f t="shared" si="3041"/>
        <v>0</v>
      </c>
      <c r="DO426" s="520"/>
      <c r="DP426" s="511">
        <v>9.0</v>
      </c>
      <c r="DQ426" s="512" t="s">
        <v>131</v>
      </c>
      <c r="DR426" s="513" t="s">
        <v>121</v>
      </c>
      <c r="DS426" s="513" t="s">
        <v>123</v>
      </c>
      <c r="DT426" s="514">
        <f>ADHB!DV426</f>
        <v>0</v>
      </c>
      <c r="DU426" s="514"/>
      <c r="DV426" s="514">
        <f t="shared" si="3042"/>
        <v>0</v>
      </c>
      <c r="DW426" s="515"/>
      <c r="DX426" s="514">
        <f t="shared" si="3043"/>
        <v>0</v>
      </c>
      <c r="DY426" s="516"/>
      <c r="DZ426" s="517"/>
      <c r="EA426" s="517"/>
      <c r="EB426" s="514">
        <f t="shared" si="3044"/>
        <v>0</v>
      </c>
      <c r="EC426" s="515">
        <v>0.294289866351475</v>
      </c>
      <c r="ED426" s="518">
        <f t="shared" si="3045"/>
        <v>0</v>
      </c>
      <c r="EE426" s="519">
        <f t="shared" si="3046"/>
        <v>0</v>
      </c>
      <c r="EF426" s="520"/>
      <c r="EG426" s="511">
        <v>9.0</v>
      </c>
      <c r="EH426" s="512" t="s">
        <v>131</v>
      </c>
      <c r="EI426" s="513" t="s">
        <v>121</v>
      </c>
      <c r="EJ426" s="513" t="s">
        <v>123</v>
      </c>
      <c r="EK426" s="514">
        <f>ADHB!EM426</f>
        <v>0</v>
      </c>
      <c r="EL426" s="514"/>
      <c r="EM426" s="514">
        <f t="shared" si="3047"/>
        <v>0</v>
      </c>
      <c r="EN426" s="515"/>
      <c r="EO426" s="514">
        <f t="shared" si="3048"/>
        <v>0</v>
      </c>
      <c r="EP426" s="516"/>
      <c r="EQ426" s="517"/>
      <c r="ER426" s="517"/>
      <c r="ES426" s="514">
        <f t="shared" si="3049"/>
        <v>0</v>
      </c>
      <c r="ET426" s="515">
        <v>0.294289866351475</v>
      </c>
      <c r="EU426" s="518">
        <f t="shared" si="3050"/>
        <v>0</v>
      </c>
      <c r="EV426" s="519">
        <f t="shared" si="3051"/>
        <v>0</v>
      </c>
      <c r="EW426" s="520"/>
      <c r="EX426" s="511">
        <v>9.0</v>
      </c>
      <c r="EY426" s="512" t="s">
        <v>131</v>
      </c>
      <c r="EZ426" s="513" t="s">
        <v>121</v>
      </c>
      <c r="FA426" s="513" t="s">
        <v>123</v>
      </c>
      <c r="FB426" s="514">
        <f>ADHB!FD426</f>
        <v>0</v>
      </c>
      <c r="FC426" s="514"/>
      <c r="FD426" s="514">
        <f t="shared" si="3052"/>
        <v>0</v>
      </c>
      <c r="FE426" s="515"/>
      <c r="FF426" s="514">
        <f t="shared" si="3053"/>
        <v>0</v>
      </c>
      <c r="FG426" s="516"/>
      <c r="FH426" s="517"/>
      <c r="FI426" s="517"/>
      <c r="FJ426" s="514">
        <f t="shared" si="3054"/>
        <v>0</v>
      </c>
      <c r="FK426" s="515">
        <v>0.294289866351475</v>
      </c>
      <c r="FL426" s="518">
        <f t="shared" si="3055"/>
        <v>0</v>
      </c>
      <c r="FM426" s="519">
        <f t="shared" si="3056"/>
        <v>0</v>
      </c>
      <c r="FN426" s="520"/>
      <c r="FO426" s="511">
        <v>9.0</v>
      </c>
      <c r="FP426" s="512" t="s">
        <v>131</v>
      </c>
      <c r="FQ426" s="513" t="s">
        <v>121</v>
      </c>
      <c r="FR426" s="513" t="s">
        <v>123</v>
      </c>
      <c r="FS426" s="514">
        <f>ADHB!FU426</f>
        <v>0</v>
      </c>
      <c r="FT426" s="514"/>
      <c r="FU426" s="514">
        <f t="shared" si="3057"/>
        <v>0</v>
      </c>
      <c r="FV426" s="515"/>
      <c r="FW426" s="514">
        <f t="shared" si="3058"/>
        <v>0</v>
      </c>
      <c r="FX426" s="516"/>
      <c r="FY426" s="517"/>
      <c r="FZ426" s="517"/>
      <c r="GA426" s="514">
        <f t="shared" si="3059"/>
        <v>0</v>
      </c>
      <c r="GB426" s="515">
        <v>0.294289866351475</v>
      </c>
      <c r="GC426" s="518">
        <f t="shared" si="3060"/>
        <v>0</v>
      </c>
      <c r="GD426" s="519">
        <f t="shared" si="3061"/>
        <v>0</v>
      </c>
      <c r="GE426" s="520"/>
      <c r="GF426" s="511">
        <v>9.0</v>
      </c>
      <c r="GG426" s="512" t="s">
        <v>131</v>
      </c>
      <c r="GH426" s="513" t="s">
        <v>121</v>
      </c>
      <c r="GI426" s="513" t="s">
        <v>123</v>
      </c>
      <c r="GJ426" s="514">
        <f>ADHB!GL426</f>
        <v>0</v>
      </c>
      <c r="GK426" s="514"/>
      <c r="GL426" s="514">
        <f t="shared" si="3062"/>
        <v>0</v>
      </c>
      <c r="GM426" s="515"/>
      <c r="GN426" s="514">
        <f t="shared" si="3063"/>
        <v>0</v>
      </c>
      <c r="GO426" s="516"/>
      <c r="GP426" s="517"/>
      <c r="GQ426" s="517"/>
      <c r="GR426" s="514">
        <f t="shared" si="3064"/>
        <v>0</v>
      </c>
      <c r="GS426" s="515">
        <v>0.294289866351475</v>
      </c>
      <c r="GT426" s="518">
        <f t="shared" si="3065"/>
        <v>0</v>
      </c>
      <c r="GU426" s="519">
        <f t="shared" si="3066"/>
        <v>0</v>
      </c>
      <c r="GV426" s="520"/>
      <c r="GW426" s="511">
        <v>9.0</v>
      </c>
      <c r="GX426" s="512" t="s">
        <v>131</v>
      </c>
      <c r="GY426" s="513" t="s">
        <v>121</v>
      </c>
      <c r="GZ426" s="513" t="s">
        <v>123</v>
      </c>
      <c r="HA426" s="514">
        <f>ADHB!HC426</f>
        <v>0</v>
      </c>
      <c r="HB426" s="514"/>
      <c r="HC426" s="514">
        <f t="shared" si="3067"/>
        <v>0</v>
      </c>
      <c r="HD426" s="515"/>
      <c r="HE426" s="514">
        <f t="shared" si="3068"/>
        <v>0</v>
      </c>
      <c r="HF426" s="516"/>
      <c r="HG426" s="517"/>
      <c r="HH426" s="517"/>
      <c r="HI426" s="514">
        <f t="shared" si="3069"/>
        <v>0</v>
      </c>
      <c r="HJ426" s="515">
        <v>0.294289866351475</v>
      </c>
      <c r="HK426" s="518">
        <f t="shared" si="3070"/>
        <v>0</v>
      </c>
      <c r="HL426" s="519">
        <f t="shared" si="3071"/>
        <v>0</v>
      </c>
      <c r="HM426" s="520"/>
      <c r="HN426" s="511">
        <v>9.0</v>
      </c>
      <c r="HO426" s="512" t="s">
        <v>131</v>
      </c>
      <c r="HP426" s="513" t="s">
        <v>121</v>
      </c>
      <c r="HQ426" s="513" t="s">
        <v>123</v>
      </c>
      <c r="HR426" s="514">
        <f>ADHB!HT426</f>
        <v>0</v>
      </c>
      <c r="HS426" s="514"/>
      <c r="HT426" s="514">
        <f t="shared" si="3072"/>
        <v>0</v>
      </c>
      <c r="HU426" s="515"/>
      <c r="HV426" s="514">
        <f t="shared" si="3073"/>
        <v>0</v>
      </c>
      <c r="HW426" s="516"/>
      <c r="HX426" s="517"/>
      <c r="HY426" s="517"/>
      <c r="HZ426" s="514">
        <f t="shared" si="3074"/>
        <v>0</v>
      </c>
      <c r="IA426" s="515">
        <v>0.294289866351475</v>
      </c>
      <c r="IB426" s="518">
        <f t="shared" si="3075"/>
        <v>0</v>
      </c>
      <c r="IC426" s="519">
        <f t="shared" si="3076"/>
        <v>0</v>
      </c>
      <c r="ID426" s="520"/>
      <c r="IE426" s="511">
        <v>9.0</v>
      </c>
      <c r="IF426" s="512" t="s">
        <v>131</v>
      </c>
      <c r="IG426" s="513" t="s">
        <v>121</v>
      </c>
      <c r="IH426" s="513" t="s">
        <v>123</v>
      </c>
      <c r="II426" s="514">
        <f>ADHB!IK426</f>
        <v>0</v>
      </c>
      <c r="IJ426" s="514"/>
      <c r="IK426" s="514">
        <f t="shared" si="3077"/>
        <v>0</v>
      </c>
      <c r="IL426" s="515"/>
      <c r="IM426" s="514">
        <f t="shared" si="3078"/>
        <v>0</v>
      </c>
      <c r="IN426" s="516"/>
      <c r="IO426" s="517"/>
      <c r="IP426" s="517"/>
      <c r="IQ426" s="514">
        <f t="shared" si="3079"/>
        <v>0</v>
      </c>
      <c r="IR426" s="515">
        <v>0.294289866351475</v>
      </c>
      <c r="IS426" s="518">
        <f t="shared" si="3080"/>
        <v>0</v>
      </c>
      <c r="IT426" s="519">
        <f t="shared" si="3081"/>
        <v>0</v>
      </c>
      <c r="IU426" s="520"/>
      <c r="IV426" s="511">
        <v>9.0</v>
      </c>
      <c r="IW426" s="512" t="s">
        <v>131</v>
      </c>
      <c r="IX426" s="513" t="s">
        <v>121</v>
      </c>
      <c r="IY426" s="513" t="s">
        <v>123</v>
      </c>
      <c r="IZ426" s="514">
        <f>ADHB!JB426</f>
        <v>0</v>
      </c>
      <c r="JA426" s="514"/>
      <c r="JB426" s="514">
        <f t="shared" si="3082"/>
        <v>0</v>
      </c>
      <c r="JC426" s="515"/>
      <c r="JD426" s="514">
        <f t="shared" si="3083"/>
        <v>0</v>
      </c>
      <c r="JE426" s="516"/>
      <c r="JF426" s="517"/>
      <c r="JG426" s="517"/>
      <c r="JH426" s="514">
        <f t="shared" si="3084"/>
        <v>0</v>
      </c>
      <c r="JI426" s="515">
        <v>0.294289866351475</v>
      </c>
      <c r="JJ426" s="518">
        <f t="shared" si="3085"/>
        <v>0</v>
      </c>
      <c r="JK426" s="519">
        <f t="shared" si="3086"/>
        <v>0</v>
      </c>
      <c r="JL426" s="520"/>
      <c r="JM426" s="511">
        <v>9.0</v>
      </c>
      <c r="JN426" s="512" t="s">
        <v>131</v>
      </c>
      <c r="JO426" s="513" t="s">
        <v>121</v>
      </c>
      <c r="JP426" s="513" t="s">
        <v>123</v>
      </c>
      <c r="JQ426" s="514">
        <f>ADHB!JS426</f>
        <v>0</v>
      </c>
      <c r="JR426" s="514"/>
      <c r="JS426" s="514">
        <f t="shared" si="3087"/>
        <v>0</v>
      </c>
      <c r="JT426" s="515"/>
      <c r="JU426" s="514">
        <f t="shared" si="3088"/>
        <v>0</v>
      </c>
      <c r="JV426" s="516"/>
      <c r="JW426" s="517"/>
      <c r="JX426" s="517"/>
      <c r="JY426" s="514">
        <f t="shared" si="3089"/>
        <v>0</v>
      </c>
      <c r="JZ426" s="515">
        <v>0.294289866351475</v>
      </c>
      <c r="KA426" s="518">
        <f t="shared" si="3090"/>
        <v>0</v>
      </c>
      <c r="KB426" s="519">
        <f t="shared" si="3091"/>
        <v>0</v>
      </c>
      <c r="KC426" s="520"/>
      <c r="KD426" s="511">
        <v>9.0</v>
      </c>
      <c r="KE426" s="512" t="s">
        <v>131</v>
      </c>
      <c r="KF426" s="513" t="s">
        <v>121</v>
      </c>
      <c r="KG426" s="513" t="s">
        <v>123</v>
      </c>
      <c r="KH426" s="514">
        <f>ADHB!KJ426</f>
        <v>0</v>
      </c>
      <c r="KI426" s="514"/>
      <c r="KJ426" s="514">
        <f t="shared" si="3092"/>
        <v>0</v>
      </c>
      <c r="KK426" s="515"/>
      <c r="KL426" s="514">
        <f t="shared" si="3093"/>
        <v>0</v>
      </c>
      <c r="KM426" s="516"/>
      <c r="KN426" s="517"/>
      <c r="KO426" s="517"/>
      <c r="KP426" s="514">
        <f t="shared" si="3094"/>
        <v>0</v>
      </c>
      <c r="KQ426" s="515">
        <v>0.294289866351475</v>
      </c>
      <c r="KR426" s="518">
        <f t="shared" si="3095"/>
        <v>0</v>
      </c>
      <c r="KS426" s="519">
        <f t="shared" si="3096"/>
        <v>0</v>
      </c>
      <c r="KT426" s="520"/>
      <c r="KU426" s="521"/>
    </row>
    <row r="427" ht="15.75" customHeight="1">
      <c r="A427" s="511">
        <v>10.0</v>
      </c>
      <c r="B427" s="512" t="s">
        <v>132</v>
      </c>
      <c r="C427" s="513" t="s">
        <v>121</v>
      </c>
      <c r="D427" s="513" t="s">
        <v>123</v>
      </c>
      <c r="E427" s="514">
        <f>ADHB!G427</f>
        <v>0</v>
      </c>
      <c r="F427" s="514"/>
      <c r="G427" s="514">
        <f t="shared" si="3007"/>
        <v>0</v>
      </c>
      <c r="H427" s="515"/>
      <c r="I427" s="514">
        <f t="shared" si="3008"/>
        <v>0</v>
      </c>
      <c r="J427" s="516"/>
      <c r="K427" s="517"/>
      <c r="L427" s="517"/>
      <c r="M427" s="514">
        <f t="shared" si="3009"/>
        <v>0</v>
      </c>
      <c r="N427" s="515">
        <v>0.294289866351475</v>
      </c>
      <c r="O427" s="518">
        <f t="shared" si="3010"/>
        <v>0</v>
      </c>
      <c r="P427" s="519">
        <f t="shared" si="3011"/>
        <v>0</v>
      </c>
      <c r="Q427" s="520"/>
      <c r="R427" s="511">
        <v>10.0</v>
      </c>
      <c r="S427" s="512" t="s">
        <v>132</v>
      </c>
      <c r="T427" s="513" t="s">
        <v>121</v>
      </c>
      <c r="U427" s="513" t="s">
        <v>123</v>
      </c>
      <c r="V427" s="514">
        <f>ADHB!X427</f>
        <v>0</v>
      </c>
      <c r="W427" s="514"/>
      <c r="X427" s="514">
        <f t="shared" si="3012"/>
        <v>0</v>
      </c>
      <c r="Y427" s="515"/>
      <c r="Z427" s="514">
        <f t="shared" si="3013"/>
        <v>0</v>
      </c>
      <c r="AA427" s="516"/>
      <c r="AB427" s="517"/>
      <c r="AC427" s="517"/>
      <c r="AD427" s="514">
        <f t="shared" si="3014"/>
        <v>0</v>
      </c>
      <c r="AE427" s="515">
        <v>0.294289866351475</v>
      </c>
      <c r="AF427" s="518">
        <f t="shared" si="3015"/>
        <v>0</v>
      </c>
      <c r="AG427" s="519">
        <f t="shared" si="3016"/>
        <v>0</v>
      </c>
      <c r="AH427" s="520"/>
      <c r="AI427" s="511">
        <v>10.0</v>
      </c>
      <c r="AJ427" s="512" t="s">
        <v>132</v>
      </c>
      <c r="AK427" s="513" t="s">
        <v>121</v>
      </c>
      <c r="AL427" s="513" t="s">
        <v>123</v>
      </c>
      <c r="AM427" s="514">
        <f>ADHB!AO427</f>
        <v>0</v>
      </c>
      <c r="AN427" s="514"/>
      <c r="AO427" s="514">
        <f t="shared" si="3017"/>
        <v>0</v>
      </c>
      <c r="AP427" s="515"/>
      <c r="AQ427" s="514">
        <f t="shared" si="3018"/>
        <v>0</v>
      </c>
      <c r="AR427" s="516"/>
      <c r="AS427" s="517"/>
      <c r="AT427" s="517"/>
      <c r="AU427" s="514">
        <f t="shared" si="3019"/>
        <v>0</v>
      </c>
      <c r="AV427" s="515">
        <v>0.294289866351475</v>
      </c>
      <c r="AW427" s="518">
        <f t="shared" si="3020"/>
        <v>0</v>
      </c>
      <c r="AX427" s="519">
        <f t="shared" si="3021"/>
        <v>0</v>
      </c>
      <c r="AY427" s="520"/>
      <c r="AZ427" s="511">
        <v>10.0</v>
      </c>
      <c r="BA427" s="512" t="s">
        <v>132</v>
      </c>
      <c r="BB427" s="513" t="s">
        <v>121</v>
      </c>
      <c r="BC427" s="513" t="s">
        <v>123</v>
      </c>
      <c r="BD427" s="514">
        <f>ADHB!BF427</f>
        <v>0</v>
      </c>
      <c r="BE427" s="514"/>
      <c r="BF427" s="514">
        <f t="shared" si="3022"/>
        <v>0</v>
      </c>
      <c r="BG427" s="515"/>
      <c r="BH427" s="514">
        <f t="shared" si="3023"/>
        <v>0</v>
      </c>
      <c r="BI427" s="516"/>
      <c r="BJ427" s="517"/>
      <c r="BK427" s="517"/>
      <c r="BL427" s="514">
        <f t="shared" si="3024"/>
        <v>0</v>
      </c>
      <c r="BM427" s="515">
        <v>0.294289866351475</v>
      </c>
      <c r="BN427" s="518">
        <f t="shared" si="3025"/>
        <v>0</v>
      </c>
      <c r="BO427" s="519">
        <f t="shared" si="3026"/>
        <v>0</v>
      </c>
      <c r="BP427" s="520"/>
      <c r="BQ427" s="511">
        <v>10.0</v>
      </c>
      <c r="BR427" s="512" t="s">
        <v>132</v>
      </c>
      <c r="BS427" s="513" t="s">
        <v>121</v>
      </c>
      <c r="BT427" s="513" t="s">
        <v>123</v>
      </c>
      <c r="BU427" s="514">
        <f>ADHB!BW427</f>
        <v>0</v>
      </c>
      <c r="BV427" s="514"/>
      <c r="BW427" s="514">
        <f t="shared" si="3027"/>
        <v>0</v>
      </c>
      <c r="BX427" s="515"/>
      <c r="BY427" s="514">
        <f t="shared" si="3028"/>
        <v>0</v>
      </c>
      <c r="BZ427" s="516"/>
      <c r="CA427" s="517"/>
      <c r="CB427" s="517"/>
      <c r="CC427" s="514">
        <f t="shared" si="3029"/>
        <v>0</v>
      </c>
      <c r="CD427" s="515">
        <v>0.294289866351475</v>
      </c>
      <c r="CE427" s="518">
        <f t="shared" si="3030"/>
        <v>0</v>
      </c>
      <c r="CF427" s="519">
        <f t="shared" si="3031"/>
        <v>0</v>
      </c>
      <c r="CG427" s="520"/>
      <c r="CH427" s="511">
        <v>10.0</v>
      </c>
      <c r="CI427" s="512" t="s">
        <v>132</v>
      </c>
      <c r="CJ427" s="513" t="s">
        <v>121</v>
      </c>
      <c r="CK427" s="513" t="s">
        <v>123</v>
      </c>
      <c r="CL427" s="514">
        <f>ADHB!CN427</f>
        <v>0</v>
      </c>
      <c r="CM427" s="514"/>
      <c r="CN427" s="514">
        <f t="shared" si="3032"/>
        <v>0</v>
      </c>
      <c r="CO427" s="515"/>
      <c r="CP427" s="514">
        <f t="shared" si="3033"/>
        <v>0</v>
      </c>
      <c r="CQ427" s="516"/>
      <c r="CR427" s="517"/>
      <c r="CS427" s="517"/>
      <c r="CT427" s="514">
        <f t="shared" si="3034"/>
        <v>0</v>
      </c>
      <c r="CU427" s="515">
        <v>0.294289866351475</v>
      </c>
      <c r="CV427" s="518">
        <f t="shared" si="3035"/>
        <v>0</v>
      </c>
      <c r="CW427" s="519">
        <f t="shared" si="3036"/>
        <v>0</v>
      </c>
      <c r="CX427" s="520"/>
      <c r="CY427" s="511">
        <v>10.0</v>
      </c>
      <c r="CZ427" s="512" t="s">
        <v>132</v>
      </c>
      <c r="DA427" s="513" t="s">
        <v>121</v>
      </c>
      <c r="DB427" s="513" t="s">
        <v>123</v>
      </c>
      <c r="DC427" s="514">
        <f>ADHB!DE427</f>
        <v>0</v>
      </c>
      <c r="DD427" s="514"/>
      <c r="DE427" s="514">
        <f t="shared" si="3037"/>
        <v>0</v>
      </c>
      <c r="DF427" s="515"/>
      <c r="DG427" s="514">
        <f t="shared" si="3038"/>
        <v>0</v>
      </c>
      <c r="DH427" s="516"/>
      <c r="DI427" s="517"/>
      <c r="DJ427" s="517"/>
      <c r="DK427" s="514">
        <f t="shared" si="3039"/>
        <v>0</v>
      </c>
      <c r="DL427" s="515">
        <v>0.294289866351475</v>
      </c>
      <c r="DM427" s="518">
        <f t="shared" si="3040"/>
        <v>0</v>
      </c>
      <c r="DN427" s="519">
        <f t="shared" si="3041"/>
        <v>0</v>
      </c>
      <c r="DO427" s="520"/>
      <c r="DP427" s="511">
        <v>10.0</v>
      </c>
      <c r="DQ427" s="512" t="s">
        <v>132</v>
      </c>
      <c r="DR427" s="513" t="s">
        <v>121</v>
      </c>
      <c r="DS427" s="513" t="s">
        <v>123</v>
      </c>
      <c r="DT427" s="514">
        <f>ADHB!DV427</f>
        <v>0</v>
      </c>
      <c r="DU427" s="514"/>
      <c r="DV427" s="514">
        <f t="shared" si="3042"/>
        <v>0</v>
      </c>
      <c r="DW427" s="515"/>
      <c r="DX427" s="514">
        <f t="shared" si="3043"/>
        <v>0</v>
      </c>
      <c r="DY427" s="516"/>
      <c r="DZ427" s="517"/>
      <c r="EA427" s="517"/>
      <c r="EB427" s="514">
        <f t="shared" si="3044"/>
        <v>0</v>
      </c>
      <c r="EC427" s="515">
        <v>0.294289866351475</v>
      </c>
      <c r="ED427" s="518">
        <f t="shared" si="3045"/>
        <v>0</v>
      </c>
      <c r="EE427" s="519">
        <f t="shared" si="3046"/>
        <v>0</v>
      </c>
      <c r="EF427" s="520"/>
      <c r="EG427" s="511">
        <v>10.0</v>
      </c>
      <c r="EH427" s="512" t="s">
        <v>132</v>
      </c>
      <c r="EI427" s="513" t="s">
        <v>121</v>
      </c>
      <c r="EJ427" s="513" t="s">
        <v>123</v>
      </c>
      <c r="EK427" s="514">
        <f>ADHB!EM427</f>
        <v>0</v>
      </c>
      <c r="EL427" s="514"/>
      <c r="EM427" s="514">
        <f t="shared" si="3047"/>
        <v>0</v>
      </c>
      <c r="EN427" s="515"/>
      <c r="EO427" s="514">
        <f t="shared" si="3048"/>
        <v>0</v>
      </c>
      <c r="EP427" s="516"/>
      <c r="EQ427" s="517"/>
      <c r="ER427" s="517"/>
      <c r="ES427" s="514">
        <f t="shared" si="3049"/>
        <v>0</v>
      </c>
      <c r="ET427" s="515">
        <v>0.294289866351475</v>
      </c>
      <c r="EU427" s="518">
        <f t="shared" si="3050"/>
        <v>0</v>
      </c>
      <c r="EV427" s="519">
        <f t="shared" si="3051"/>
        <v>0</v>
      </c>
      <c r="EW427" s="520"/>
      <c r="EX427" s="511">
        <v>10.0</v>
      </c>
      <c r="EY427" s="512" t="s">
        <v>132</v>
      </c>
      <c r="EZ427" s="513" t="s">
        <v>121</v>
      </c>
      <c r="FA427" s="513" t="s">
        <v>123</v>
      </c>
      <c r="FB427" s="514">
        <f>ADHB!FD427</f>
        <v>0</v>
      </c>
      <c r="FC427" s="514"/>
      <c r="FD427" s="514">
        <f t="shared" si="3052"/>
        <v>0</v>
      </c>
      <c r="FE427" s="515"/>
      <c r="FF427" s="514">
        <f t="shared" si="3053"/>
        <v>0</v>
      </c>
      <c r="FG427" s="516"/>
      <c r="FH427" s="517"/>
      <c r="FI427" s="517"/>
      <c r="FJ427" s="514">
        <f t="shared" si="3054"/>
        <v>0</v>
      </c>
      <c r="FK427" s="515">
        <v>0.294289866351475</v>
      </c>
      <c r="FL427" s="518">
        <f t="shared" si="3055"/>
        <v>0</v>
      </c>
      <c r="FM427" s="519">
        <f t="shared" si="3056"/>
        <v>0</v>
      </c>
      <c r="FN427" s="520"/>
      <c r="FO427" s="511">
        <v>10.0</v>
      </c>
      <c r="FP427" s="512" t="s">
        <v>132</v>
      </c>
      <c r="FQ427" s="513" t="s">
        <v>121</v>
      </c>
      <c r="FR427" s="513" t="s">
        <v>123</v>
      </c>
      <c r="FS427" s="514">
        <f>ADHB!FU427</f>
        <v>0</v>
      </c>
      <c r="FT427" s="514"/>
      <c r="FU427" s="514">
        <f t="shared" si="3057"/>
        <v>0</v>
      </c>
      <c r="FV427" s="515"/>
      <c r="FW427" s="514">
        <f t="shared" si="3058"/>
        <v>0</v>
      </c>
      <c r="FX427" s="516"/>
      <c r="FY427" s="517"/>
      <c r="FZ427" s="517"/>
      <c r="GA427" s="514">
        <f t="shared" si="3059"/>
        <v>0</v>
      </c>
      <c r="GB427" s="515">
        <v>0.294289866351475</v>
      </c>
      <c r="GC427" s="518">
        <f t="shared" si="3060"/>
        <v>0</v>
      </c>
      <c r="GD427" s="519">
        <f t="shared" si="3061"/>
        <v>0</v>
      </c>
      <c r="GE427" s="520"/>
      <c r="GF427" s="511">
        <v>10.0</v>
      </c>
      <c r="GG427" s="512" t="s">
        <v>132</v>
      </c>
      <c r="GH427" s="513" t="s">
        <v>121</v>
      </c>
      <c r="GI427" s="513" t="s">
        <v>123</v>
      </c>
      <c r="GJ427" s="514">
        <f>ADHB!GL427</f>
        <v>0</v>
      </c>
      <c r="GK427" s="514"/>
      <c r="GL427" s="514">
        <f t="shared" si="3062"/>
        <v>0</v>
      </c>
      <c r="GM427" s="515"/>
      <c r="GN427" s="514">
        <f t="shared" si="3063"/>
        <v>0</v>
      </c>
      <c r="GO427" s="516"/>
      <c r="GP427" s="517"/>
      <c r="GQ427" s="517"/>
      <c r="GR427" s="514">
        <f t="shared" si="3064"/>
        <v>0</v>
      </c>
      <c r="GS427" s="515">
        <v>0.294289866351475</v>
      </c>
      <c r="GT427" s="518">
        <f t="shared" si="3065"/>
        <v>0</v>
      </c>
      <c r="GU427" s="519">
        <f t="shared" si="3066"/>
        <v>0</v>
      </c>
      <c r="GV427" s="520"/>
      <c r="GW427" s="511">
        <v>10.0</v>
      </c>
      <c r="GX427" s="512" t="s">
        <v>132</v>
      </c>
      <c r="GY427" s="513" t="s">
        <v>121</v>
      </c>
      <c r="GZ427" s="513" t="s">
        <v>123</v>
      </c>
      <c r="HA427" s="514">
        <f>ADHB!HC427</f>
        <v>0</v>
      </c>
      <c r="HB427" s="514"/>
      <c r="HC427" s="514">
        <f t="shared" si="3067"/>
        <v>0</v>
      </c>
      <c r="HD427" s="515"/>
      <c r="HE427" s="514">
        <f t="shared" si="3068"/>
        <v>0</v>
      </c>
      <c r="HF427" s="516"/>
      <c r="HG427" s="517"/>
      <c r="HH427" s="517"/>
      <c r="HI427" s="514">
        <f t="shared" si="3069"/>
        <v>0</v>
      </c>
      <c r="HJ427" s="515">
        <v>0.294289866351475</v>
      </c>
      <c r="HK427" s="518">
        <f t="shared" si="3070"/>
        <v>0</v>
      </c>
      <c r="HL427" s="519">
        <f t="shared" si="3071"/>
        <v>0</v>
      </c>
      <c r="HM427" s="520"/>
      <c r="HN427" s="511">
        <v>10.0</v>
      </c>
      <c r="HO427" s="512" t="s">
        <v>132</v>
      </c>
      <c r="HP427" s="513" t="s">
        <v>121</v>
      </c>
      <c r="HQ427" s="513" t="s">
        <v>123</v>
      </c>
      <c r="HR427" s="514">
        <f>ADHB!HT427</f>
        <v>0</v>
      </c>
      <c r="HS427" s="514"/>
      <c r="HT427" s="514">
        <f t="shared" si="3072"/>
        <v>0</v>
      </c>
      <c r="HU427" s="515"/>
      <c r="HV427" s="514">
        <f t="shared" si="3073"/>
        <v>0</v>
      </c>
      <c r="HW427" s="516"/>
      <c r="HX427" s="517"/>
      <c r="HY427" s="517"/>
      <c r="HZ427" s="514">
        <f t="shared" si="3074"/>
        <v>0</v>
      </c>
      <c r="IA427" s="515">
        <v>0.294289866351475</v>
      </c>
      <c r="IB427" s="518">
        <f t="shared" si="3075"/>
        <v>0</v>
      </c>
      <c r="IC427" s="519">
        <f t="shared" si="3076"/>
        <v>0</v>
      </c>
      <c r="ID427" s="520"/>
      <c r="IE427" s="511">
        <v>10.0</v>
      </c>
      <c r="IF427" s="512" t="s">
        <v>132</v>
      </c>
      <c r="IG427" s="513" t="s">
        <v>121</v>
      </c>
      <c r="IH427" s="513" t="s">
        <v>123</v>
      </c>
      <c r="II427" s="514">
        <f>ADHB!IK427</f>
        <v>0</v>
      </c>
      <c r="IJ427" s="514"/>
      <c r="IK427" s="514">
        <f t="shared" si="3077"/>
        <v>0</v>
      </c>
      <c r="IL427" s="515"/>
      <c r="IM427" s="514">
        <f t="shared" si="3078"/>
        <v>0</v>
      </c>
      <c r="IN427" s="516"/>
      <c r="IO427" s="517"/>
      <c r="IP427" s="517"/>
      <c r="IQ427" s="514">
        <f t="shared" si="3079"/>
        <v>0</v>
      </c>
      <c r="IR427" s="515">
        <v>0.294289866351475</v>
      </c>
      <c r="IS427" s="518">
        <f t="shared" si="3080"/>
        <v>0</v>
      </c>
      <c r="IT427" s="519">
        <f t="shared" si="3081"/>
        <v>0</v>
      </c>
      <c r="IU427" s="520"/>
      <c r="IV427" s="511">
        <v>10.0</v>
      </c>
      <c r="IW427" s="512" t="s">
        <v>132</v>
      </c>
      <c r="IX427" s="513" t="s">
        <v>121</v>
      </c>
      <c r="IY427" s="513" t="s">
        <v>123</v>
      </c>
      <c r="IZ427" s="514">
        <f>ADHB!JB427</f>
        <v>0</v>
      </c>
      <c r="JA427" s="514"/>
      <c r="JB427" s="514">
        <f t="shared" si="3082"/>
        <v>0</v>
      </c>
      <c r="JC427" s="515"/>
      <c r="JD427" s="514">
        <f t="shared" si="3083"/>
        <v>0</v>
      </c>
      <c r="JE427" s="516"/>
      <c r="JF427" s="517"/>
      <c r="JG427" s="517"/>
      <c r="JH427" s="514">
        <f t="shared" si="3084"/>
        <v>0</v>
      </c>
      <c r="JI427" s="515">
        <v>0.294289866351475</v>
      </c>
      <c r="JJ427" s="518">
        <f t="shared" si="3085"/>
        <v>0</v>
      </c>
      <c r="JK427" s="519">
        <f t="shared" si="3086"/>
        <v>0</v>
      </c>
      <c r="JL427" s="520"/>
      <c r="JM427" s="511">
        <v>10.0</v>
      </c>
      <c r="JN427" s="512" t="s">
        <v>132</v>
      </c>
      <c r="JO427" s="513" t="s">
        <v>121</v>
      </c>
      <c r="JP427" s="513" t="s">
        <v>123</v>
      </c>
      <c r="JQ427" s="514">
        <f>ADHB!JS427</f>
        <v>0</v>
      </c>
      <c r="JR427" s="514"/>
      <c r="JS427" s="514">
        <f t="shared" si="3087"/>
        <v>0</v>
      </c>
      <c r="JT427" s="515"/>
      <c r="JU427" s="514">
        <f t="shared" si="3088"/>
        <v>0</v>
      </c>
      <c r="JV427" s="516"/>
      <c r="JW427" s="517"/>
      <c r="JX427" s="517"/>
      <c r="JY427" s="514">
        <f t="shared" si="3089"/>
        <v>0</v>
      </c>
      <c r="JZ427" s="515">
        <v>0.294289866351475</v>
      </c>
      <c r="KA427" s="518">
        <f t="shared" si="3090"/>
        <v>0</v>
      </c>
      <c r="KB427" s="519">
        <f t="shared" si="3091"/>
        <v>0</v>
      </c>
      <c r="KC427" s="520"/>
      <c r="KD427" s="511">
        <v>10.0</v>
      </c>
      <c r="KE427" s="512" t="s">
        <v>132</v>
      </c>
      <c r="KF427" s="513" t="s">
        <v>121</v>
      </c>
      <c r="KG427" s="513" t="s">
        <v>123</v>
      </c>
      <c r="KH427" s="514">
        <f>ADHB!KJ427</f>
        <v>0</v>
      </c>
      <c r="KI427" s="514"/>
      <c r="KJ427" s="514">
        <f t="shared" si="3092"/>
        <v>0</v>
      </c>
      <c r="KK427" s="515"/>
      <c r="KL427" s="514">
        <f t="shared" si="3093"/>
        <v>0</v>
      </c>
      <c r="KM427" s="516"/>
      <c r="KN427" s="517"/>
      <c r="KO427" s="517"/>
      <c r="KP427" s="514">
        <f t="shared" si="3094"/>
        <v>0</v>
      </c>
      <c r="KQ427" s="515">
        <v>0.294289866351475</v>
      </c>
      <c r="KR427" s="518">
        <f t="shared" si="3095"/>
        <v>0</v>
      </c>
      <c r="KS427" s="519">
        <f t="shared" si="3096"/>
        <v>0</v>
      </c>
      <c r="KT427" s="520"/>
      <c r="KU427" s="521"/>
    </row>
    <row r="428" ht="15.75" customHeight="1">
      <c r="A428" s="511">
        <v>11.0</v>
      </c>
      <c r="B428" s="512" t="s">
        <v>132</v>
      </c>
      <c r="C428" s="513" t="s">
        <v>121</v>
      </c>
      <c r="D428" s="513" t="s">
        <v>123</v>
      </c>
      <c r="E428" s="514">
        <f>ADHB!G428</f>
        <v>0</v>
      </c>
      <c r="F428" s="514"/>
      <c r="G428" s="514">
        <f t="shared" si="3007"/>
        <v>0</v>
      </c>
      <c r="H428" s="515"/>
      <c r="I428" s="514">
        <f t="shared" si="3008"/>
        <v>0</v>
      </c>
      <c r="J428" s="516"/>
      <c r="K428" s="517"/>
      <c r="L428" s="517"/>
      <c r="M428" s="514">
        <f t="shared" si="3009"/>
        <v>0</v>
      </c>
      <c r="N428" s="515">
        <v>0.294289866351475</v>
      </c>
      <c r="O428" s="518">
        <f t="shared" si="3010"/>
        <v>0</v>
      </c>
      <c r="P428" s="519">
        <f t="shared" si="3011"/>
        <v>0</v>
      </c>
      <c r="Q428" s="520"/>
      <c r="R428" s="511">
        <v>11.0</v>
      </c>
      <c r="S428" s="512" t="s">
        <v>132</v>
      </c>
      <c r="T428" s="513" t="s">
        <v>121</v>
      </c>
      <c r="U428" s="513" t="s">
        <v>123</v>
      </c>
      <c r="V428" s="514">
        <f>ADHB!X428</f>
        <v>0</v>
      </c>
      <c r="W428" s="514"/>
      <c r="X428" s="514">
        <f t="shared" si="3012"/>
        <v>0</v>
      </c>
      <c r="Y428" s="515"/>
      <c r="Z428" s="514">
        <f t="shared" si="3013"/>
        <v>0</v>
      </c>
      <c r="AA428" s="516"/>
      <c r="AB428" s="517"/>
      <c r="AC428" s="517"/>
      <c r="AD428" s="514">
        <f t="shared" si="3014"/>
        <v>0</v>
      </c>
      <c r="AE428" s="515">
        <v>0.294289866351475</v>
      </c>
      <c r="AF428" s="518">
        <f t="shared" si="3015"/>
        <v>0</v>
      </c>
      <c r="AG428" s="519">
        <f t="shared" si="3016"/>
        <v>0</v>
      </c>
      <c r="AH428" s="520"/>
      <c r="AI428" s="511">
        <v>11.0</v>
      </c>
      <c r="AJ428" s="512" t="s">
        <v>132</v>
      </c>
      <c r="AK428" s="513" t="s">
        <v>121</v>
      </c>
      <c r="AL428" s="513" t="s">
        <v>123</v>
      </c>
      <c r="AM428" s="514">
        <f>ADHB!AO428</f>
        <v>0</v>
      </c>
      <c r="AN428" s="514"/>
      <c r="AO428" s="514">
        <f t="shared" si="3017"/>
        <v>0</v>
      </c>
      <c r="AP428" s="515"/>
      <c r="AQ428" s="514">
        <f t="shared" si="3018"/>
        <v>0</v>
      </c>
      <c r="AR428" s="516"/>
      <c r="AS428" s="517"/>
      <c r="AT428" s="517"/>
      <c r="AU428" s="514">
        <f t="shared" si="3019"/>
        <v>0</v>
      </c>
      <c r="AV428" s="515">
        <v>0.294289866351475</v>
      </c>
      <c r="AW428" s="518">
        <f t="shared" si="3020"/>
        <v>0</v>
      </c>
      <c r="AX428" s="519">
        <f t="shared" si="3021"/>
        <v>0</v>
      </c>
      <c r="AY428" s="520"/>
      <c r="AZ428" s="511">
        <v>11.0</v>
      </c>
      <c r="BA428" s="512" t="s">
        <v>132</v>
      </c>
      <c r="BB428" s="513" t="s">
        <v>121</v>
      </c>
      <c r="BC428" s="513" t="s">
        <v>123</v>
      </c>
      <c r="BD428" s="514">
        <f>ADHB!BF428</f>
        <v>0</v>
      </c>
      <c r="BE428" s="514"/>
      <c r="BF428" s="514">
        <f t="shared" si="3022"/>
        <v>0</v>
      </c>
      <c r="BG428" s="515"/>
      <c r="BH428" s="514">
        <f t="shared" si="3023"/>
        <v>0</v>
      </c>
      <c r="BI428" s="516"/>
      <c r="BJ428" s="517"/>
      <c r="BK428" s="517"/>
      <c r="BL428" s="514">
        <f t="shared" si="3024"/>
        <v>0</v>
      </c>
      <c r="BM428" s="515">
        <v>0.294289866351475</v>
      </c>
      <c r="BN428" s="518">
        <f t="shared" si="3025"/>
        <v>0</v>
      </c>
      <c r="BO428" s="519">
        <f t="shared" si="3026"/>
        <v>0</v>
      </c>
      <c r="BP428" s="520"/>
      <c r="BQ428" s="511">
        <v>11.0</v>
      </c>
      <c r="BR428" s="512" t="s">
        <v>132</v>
      </c>
      <c r="BS428" s="513" t="s">
        <v>121</v>
      </c>
      <c r="BT428" s="513" t="s">
        <v>123</v>
      </c>
      <c r="BU428" s="514">
        <f>ADHB!BW428</f>
        <v>0</v>
      </c>
      <c r="BV428" s="514"/>
      <c r="BW428" s="514">
        <f t="shared" si="3027"/>
        <v>0</v>
      </c>
      <c r="BX428" s="515"/>
      <c r="BY428" s="514">
        <f t="shared" si="3028"/>
        <v>0</v>
      </c>
      <c r="BZ428" s="516"/>
      <c r="CA428" s="517"/>
      <c r="CB428" s="517"/>
      <c r="CC428" s="514">
        <f t="shared" si="3029"/>
        <v>0</v>
      </c>
      <c r="CD428" s="515">
        <v>0.294289866351475</v>
      </c>
      <c r="CE428" s="518">
        <f t="shared" si="3030"/>
        <v>0</v>
      </c>
      <c r="CF428" s="519">
        <f t="shared" si="3031"/>
        <v>0</v>
      </c>
      <c r="CG428" s="520"/>
      <c r="CH428" s="511">
        <v>11.0</v>
      </c>
      <c r="CI428" s="512" t="s">
        <v>132</v>
      </c>
      <c r="CJ428" s="513" t="s">
        <v>121</v>
      </c>
      <c r="CK428" s="513" t="s">
        <v>123</v>
      </c>
      <c r="CL428" s="514">
        <f>ADHB!CN428</f>
        <v>0</v>
      </c>
      <c r="CM428" s="514"/>
      <c r="CN428" s="514">
        <f t="shared" si="3032"/>
        <v>0</v>
      </c>
      <c r="CO428" s="515"/>
      <c r="CP428" s="514">
        <f t="shared" si="3033"/>
        <v>0</v>
      </c>
      <c r="CQ428" s="516"/>
      <c r="CR428" s="517"/>
      <c r="CS428" s="517"/>
      <c r="CT428" s="514">
        <f t="shared" si="3034"/>
        <v>0</v>
      </c>
      <c r="CU428" s="515">
        <v>0.294289866351475</v>
      </c>
      <c r="CV428" s="518">
        <f t="shared" si="3035"/>
        <v>0</v>
      </c>
      <c r="CW428" s="519">
        <f t="shared" si="3036"/>
        <v>0</v>
      </c>
      <c r="CX428" s="520"/>
      <c r="CY428" s="511">
        <v>11.0</v>
      </c>
      <c r="CZ428" s="512" t="s">
        <v>132</v>
      </c>
      <c r="DA428" s="513" t="s">
        <v>121</v>
      </c>
      <c r="DB428" s="513" t="s">
        <v>123</v>
      </c>
      <c r="DC428" s="514">
        <f>ADHB!DE428</f>
        <v>0</v>
      </c>
      <c r="DD428" s="514"/>
      <c r="DE428" s="514">
        <f t="shared" si="3037"/>
        <v>0</v>
      </c>
      <c r="DF428" s="515"/>
      <c r="DG428" s="514">
        <f t="shared" si="3038"/>
        <v>0</v>
      </c>
      <c r="DH428" s="516"/>
      <c r="DI428" s="517"/>
      <c r="DJ428" s="517"/>
      <c r="DK428" s="514">
        <f t="shared" si="3039"/>
        <v>0</v>
      </c>
      <c r="DL428" s="515">
        <v>0.294289866351475</v>
      </c>
      <c r="DM428" s="518">
        <f t="shared" si="3040"/>
        <v>0</v>
      </c>
      <c r="DN428" s="519">
        <f t="shared" si="3041"/>
        <v>0</v>
      </c>
      <c r="DO428" s="520"/>
      <c r="DP428" s="511">
        <v>11.0</v>
      </c>
      <c r="DQ428" s="512" t="s">
        <v>132</v>
      </c>
      <c r="DR428" s="513" t="s">
        <v>121</v>
      </c>
      <c r="DS428" s="513" t="s">
        <v>123</v>
      </c>
      <c r="DT428" s="514">
        <f>ADHB!DV428</f>
        <v>0</v>
      </c>
      <c r="DU428" s="514"/>
      <c r="DV428" s="514">
        <f t="shared" si="3042"/>
        <v>0</v>
      </c>
      <c r="DW428" s="515"/>
      <c r="DX428" s="514">
        <f t="shared" si="3043"/>
        <v>0</v>
      </c>
      <c r="DY428" s="516"/>
      <c r="DZ428" s="517"/>
      <c r="EA428" s="517"/>
      <c r="EB428" s="514">
        <f t="shared" si="3044"/>
        <v>0</v>
      </c>
      <c r="EC428" s="515">
        <v>0.294289866351475</v>
      </c>
      <c r="ED428" s="518">
        <f t="shared" si="3045"/>
        <v>0</v>
      </c>
      <c r="EE428" s="519">
        <f t="shared" si="3046"/>
        <v>0</v>
      </c>
      <c r="EF428" s="520"/>
      <c r="EG428" s="511">
        <v>11.0</v>
      </c>
      <c r="EH428" s="512" t="s">
        <v>132</v>
      </c>
      <c r="EI428" s="513" t="s">
        <v>121</v>
      </c>
      <c r="EJ428" s="513" t="s">
        <v>123</v>
      </c>
      <c r="EK428" s="514">
        <f>ADHB!EM428</f>
        <v>0</v>
      </c>
      <c r="EL428" s="514"/>
      <c r="EM428" s="514">
        <f t="shared" si="3047"/>
        <v>0</v>
      </c>
      <c r="EN428" s="515"/>
      <c r="EO428" s="514">
        <f t="shared" si="3048"/>
        <v>0</v>
      </c>
      <c r="EP428" s="516"/>
      <c r="EQ428" s="517"/>
      <c r="ER428" s="517"/>
      <c r="ES428" s="514">
        <f t="shared" si="3049"/>
        <v>0</v>
      </c>
      <c r="ET428" s="515">
        <v>0.294289866351475</v>
      </c>
      <c r="EU428" s="518">
        <f t="shared" si="3050"/>
        <v>0</v>
      </c>
      <c r="EV428" s="519">
        <f t="shared" si="3051"/>
        <v>0</v>
      </c>
      <c r="EW428" s="520"/>
      <c r="EX428" s="511">
        <v>11.0</v>
      </c>
      <c r="EY428" s="512" t="s">
        <v>132</v>
      </c>
      <c r="EZ428" s="513" t="s">
        <v>121</v>
      </c>
      <c r="FA428" s="513" t="s">
        <v>123</v>
      </c>
      <c r="FB428" s="514">
        <f>ADHB!FD428</f>
        <v>0</v>
      </c>
      <c r="FC428" s="514"/>
      <c r="FD428" s="514">
        <f t="shared" si="3052"/>
        <v>0</v>
      </c>
      <c r="FE428" s="515"/>
      <c r="FF428" s="514">
        <f t="shared" si="3053"/>
        <v>0</v>
      </c>
      <c r="FG428" s="516"/>
      <c r="FH428" s="517"/>
      <c r="FI428" s="517"/>
      <c r="FJ428" s="514">
        <f t="shared" si="3054"/>
        <v>0</v>
      </c>
      <c r="FK428" s="515">
        <v>0.294289866351475</v>
      </c>
      <c r="FL428" s="518">
        <f t="shared" si="3055"/>
        <v>0</v>
      </c>
      <c r="FM428" s="519">
        <f t="shared" si="3056"/>
        <v>0</v>
      </c>
      <c r="FN428" s="520"/>
      <c r="FO428" s="511">
        <v>11.0</v>
      </c>
      <c r="FP428" s="512" t="s">
        <v>132</v>
      </c>
      <c r="FQ428" s="513" t="s">
        <v>121</v>
      </c>
      <c r="FR428" s="513" t="s">
        <v>123</v>
      </c>
      <c r="FS428" s="514">
        <f>ADHB!FU428</f>
        <v>0</v>
      </c>
      <c r="FT428" s="514"/>
      <c r="FU428" s="514">
        <f t="shared" si="3057"/>
        <v>0</v>
      </c>
      <c r="FV428" s="515"/>
      <c r="FW428" s="514">
        <f t="shared" si="3058"/>
        <v>0</v>
      </c>
      <c r="FX428" s="516"/>
      <c r="FY428" s="517"/>
      <c r="FZ428" s="517"/>
      <c r="GA428" s="514">
        <f t="shared" si="3059"/>
        <v>0</v>
      </c>
      <c r="GB428" s="515">
        <v>0.294289866351475</v>
      </c>
      <c r="GC428" s="518">
        <f t="shared" si="3060"/>
        <v>0</v>
      </c>
      <c r="GD428" s="519">
        <f t="shared" si="3061"/>
        <v>0</v>
      </c>
      <c r="GE428" s="520"/>
      <c r="GF428" s="511">
        <v>11.0</v>
      </c>
      <c r="GG428" s="512" t="s">
        <v>132</v>
      </c>
      <c r="GH428" s="513" t="s">
        <v>121</v>
      </c>
      <c r="GI428" s="513" t="s">
        <v>123</v>
      </c>
      <c r="GJ428" s="514">
        <f>ADHB!GL428</f>
        <v>0</v>
      </c>
      <c r="GK428" s="514"/>
      <c r="GL428" s="514">
        <f t="shared" si="3062"/>
        <v>0</v>
      </c>
      <c r="GM428" s="515"/>
      <c r="GN428" s="514">
        <f t="shared" si="3063"/>
        <v>0</v>
      </c>
      <c r="GO428" s="516"/>
      <c r="GP428" s="517"/>
      <c r="GQ428" s="517"/>
      <c r="GR428" s="514">
        <f t="shared" si="3064"/>
        <v>0</v>
      </c>
      <c r="GS428" s="515">
        <v>0.294289866351475</v>
      </c>
      <c r="GT428" s="518">
        <f t="shared" si="3065"/>
        <v>0</v>
      </c>
      <c r="GU428" s="519">
        <f t="shared" si="3066"/>
        <v>0</v>
      </c>
      <c r="GV428" s="520"/>
      <c r="GW428" s="511">
        <v>11.0</v>
      </c>
      <c r="GX428" s="512" t="s">
        <v>132</v>
      </c>
      <c r="GY428" s="513" t="s">
        <v>121</v>
      </c>
      <c r="GZ428" s="513" t="s">
        <v>123</v>
      </c>
      <c r="HA428" s="514">
        <f>ADHB!HC428</f>
        <v>0</v>
      </c>
      <c r="HB428" s="514"/>
      <c r="HC428" s="514">
        <f t="shared" si="3067"/>
        <v>0</v>
      </c>
      <c r="HD428" s="515"/>
      <c r="HE428" s="514">
        <f t="shared" si="3068"/>
        <v>0</v>
      </c>
      <c r="HF428" s="516"/>
      <c r="HG428" s="517"/>
      <c r="HH428" s="517"/>
      <c r="HI428" s="514">
        <f t="shared" si="3069"/>
        <v>0</v>
      </c>
      <c r="HJ428" s="515">
        <v>0.294289866351475</v>
      </c>
      <c r="HK428" s="518">
        <f t="shared" si="3070"/>
        <v>0</v>
      </c>
      <c r="HL428" s="519">
        <f t="shared" si="3071"/>
        <v>0</v>
      </c>
      <c r="HM428" s="520"/>
      <c r="HN428" s="511">
        <v>11.0</v>
      </c>
      <c r="HO428" s="512" t="s">
        <v>132</v>
      </c>
      <c r="HP428" s="513" t="s">
        <v>121</v>
      </c>
      <c r="HQ428" s="513" t="s">
        <v>123</v>
      </c>
      <c r="HR428" s="514">
        <f>ADHB!HT428</f>
        <v>0</v>
      </c>
      <c r="HS428" s="514"/>
      <c r="HT428" s="514">
        <f t="shared" si="3072"/>
        <v>0</v>
      </c>
      <c r="HU428" s="515"/>
      <c r="HV428" s="514">
        <f t="shared" si="3073"/>
        <v>0</v>
      </c>
      <c r="HW428" s="516"/>
      <c r="HX428" s="517"/>
      <c r="HY428" s="517"/>
      <c r="HZ428" s="514">
        <f t="shared" si="3074"/>
        <v>0</v>
      </c>
      <c r="IA428" s="515">
        <v>0.294289866351475</v>
      </c>
      <c r="IB428" s="518">
        <f t="shared" si="3075"/>
        <v>0</v>
      </c>
      <c r="IC428" s="519">
        <f t="shared" si="3076"/>
        <v>0</v>
      </c>
      <c r="ID428" s="520"/>
      <c r="IE428" s="511">
        <v>11.0</v>
      </c>
      <c r="IF428" s="512" t="s">
        <v>132</v>
      </c>
      <c r="IG428" s="513" t="s">
        <v>121</v>
      </c>
      <c r="IH428" s="513" t="s">
        <v>123</v>
      </c>
      <c r="II428" s="514">
        <f>ADHB!IK428</f>
        <v>0</v>
      </c>
      <c r="IJ428" s="514"/>
      <c r="IK428" s="514">
        <f t="shared" si="3077"/>
        <v>0</v>
      </c>
      <c r="IL428" s="515"/>
      <c r="IM428" s="514">
        <f t="shared" si="3078"/>
        <v>0</v>
      </c>
      <c r="IN428" s="516"/>
      <c r="IO428" s="517"/>
      <c r="IP428" s="517"/>
      <c r="IQ428" s="514">
        <f t="shared" si="3079"/>
        <v>0</v>
      </c>
      <c r="IR428" s="515">
        <v>0.294289866351475</v>
      </c>
      <c r="IS428" s="518">
        <f t="shared" si="3080"/>
        <v>0</v>
      </c>
      <c r="IT428" s="519">
        <f t="shared" si="3081"/>
        <v>0</v>
      </c>
      <c r="IU428" s="520"/>
      <c r="IV428" s="511">
        <v>11.0</v>
      </c>
      <c r="IW428" s="512" t="s">
        <v>132</v>
      </c>
      <c r="IX428" s="513" t="s">
        <v>121</v>
      </c>
      <c r="IY428" s="513" t="s">
        <v>123</v>
      </c>
      <c r="IZ428" s="514">
        <f>ADHB!JB428</f>
        <v>0</v>
      </c>
      <c r="JA428" s="514"/>
      <c r="JB428" s="514">
        <f t="shared" si="3082"/>
        <v>0</v>
      </c>
      <c r="JC428" s="515"/>
      <c r="JD428" s="514">
        <f t="shared" si="3083"/>
        <v>0</v>
      </c>
      <c r="JE428" s="516"/>
      <c r="JF428" s="517"/>
      <c r="JG428" s="517"/>
      <c r="JH428" s="514">
        <f t="shared" si="3084"/>
        <v>0</v>
      </c>
      <c r="JI428" s="515">
        <v>0.294289866351475</v>
      </c>
      <c r="JJ428" s="518">
        <f t="shared" si="3085"/>
        <v>0</v>
      </c>
      <c r="JK428" s="519">
        <f t="shared" si="3086"/>
        <v>0</v>
      </c>
      <c r="JL428" s="520"/>
      <c r="JM428" s="511">
        <v>11.0</v>
      </c>
      <c r="JN428" s="512" t="s">
        <v>132</v>
      </c>
      <c r="JO428" s="513" t="s">
        <v>121</v>
      </c>
      <c r="JP428" s="513" t="s">
        <v>123</v>
      </c>
      <c r="JQ428" s="514">
        <f>ADHB!JS428</f>
        <v>0</v>
      </c>
      <c r="JR428" s="514"/>
      <c r="JS428" s="514">
        <f t="shared" si="3087"/>
        <v>0</v>
      </c>
      <c r="JT428" s="515"/>
      <c r="JU428" s="514">
        <f t="shared" si="3088"/>
        <v>0</v>
      </c>
      <c r="JV428" s="516"/>
      <c r="JW428" s="517"/>
      <c r="JX428" s="517"/>
      <c r="JY428" s="514">
        <f t="shared" si="3089"/>
        <v>0</v>
      </c>
      <c r="JZ428" s="515">
        <v>0.294289866351475</v>
      </c>
      <c r="KA428" s="518">
        <f t="shared" si="3090"/>
        <v>0</v>
      </c>
      <c r="KB428" s="519">
        <f t="shared" si="3091"/>
        <v>0</v>
      </c>
      <c r="KC428" s="520"/>
      <c r="KD428" s="511">
        <v>11.0</v>
      </c>
      <c r="KE428" s="512" t="s">
        <v>132</v>
      </c>
      <c r="KF428" s="513" t="s">
        <v>121</v>
      </c>
      <c r="KG428" s="513" t="s">
        <v>123</v>
      </c>
      <c r="KH428" s="514">
        <f>ADHB!KJ428</f>
        <v>0</v>
      </c>
      <c r="KI428" s="514"/>
      <c r="KJ428" s="514">
        <f t="shared" si="3092"/>
        <v>0</v>
      </c>
      <c r="KK428" s="515"/>
      <c r="KL428" s="514">
        <f t="shared" si="3093"/>
        <v>0</v>
      </c>
      <c r="KM428" s="516"/>
      <c r="KN428" s="517"/>
      <c r="KO428" s="517"/>
      <c r="KP428" s="514">
        <f t="shared" si="3094"/>
        <v>0</v>
      </c>
      <c r="KQ428" s="515">
        <v>0.294289866351475</v>
      </c>
      <c r="KR428" s="518">
        <f t="shared" si="3095"/>
        <v>0</v>
      </c>
      <c r="KS428" s="519">
        <f t="shared" si="3096"/>
        <v>0</v>
      </c>
      <c r="KT428" s="520"/>
      <c r="KU428" s="521"/>
    </row>
    <row r="429" ht="15.75" customHeight="1">
      <c r="A429" s="511">
        <v>12.0</v>
      </c>
      <c r="B429" s="512" t="s">
        <v>132</v>
      </c>
      <c r="C429" s="513" t="s">
        <v>121</v>
      </c>
      <c r="D429" s="513" t="s">
        <v>123</v>
      </c>
      <c r="E429" s="514">
        <f>ADHB!G429</f>
        <v>0</v>
      </c>
      <c r="F429" s="514"/>
      <c r="G429" s="514">
        <f t="shared" si="3007"/>
        <v>0</v>
      </c>
      <c r="H429" s="515"/>
      <c r="I429" s="514">
        <f t="shared" si="3008"/>
        <v>0</v>
      </c>
      <c r="J429" s="516"/>
      <c r="K429" s="517"/>
      <c r="L429" s="517"/>
      <c r="M429" s="514">
        <f t="shared" si="3009"/>
        <v>0</v>
      </c>
      <c r="N429" s="515">
        <v>0.294289866351475</v>
      </c>
      <c r="O429" s="518">
        <f t="shared" si="3010"/>
        <v>0</v>
      </c>
      <c r="P429" s="519">
        <f t="shared" si="3011"/>
        <v>0</v>
      </c>
      <c r="Q429" s="520"/>
      <c r="R429" s="511">
        <v>12.0</v>
      </c>
      <c r="S429" s="512" t="s">
        <v>132</v>
      </c>
      <c r="T429" s="513" t="s">
        <v>121</v>
      </c>
      <c r="U429" s="513" t="s">
        <v>123</v>
      </c>
      <c r="V429" s="514">
        <f>ADHB!X429</f>
        <v>0</v>
      </c>
      <c r="W429" s="514"/>
      <c r="X429" s="514">
        <f t="shared" si="3012"/>
        <v>0</v>
      </c>
      <c r="Y429" s="515"/>
      <c r="Z429" s="514">
        <f t="shared" si="3013"/>
        <v>0</v>
      </c>
      <c r="AA429" s="516"/>
      <c r="AB429" s="517"/>
      <c r="AC429" s="517"/>
      <c r="AD429" s="514">
        <f t="shared" si="3014"/>
        <v>0</v>
      </c>
      <c r="AE429" s="515">
        <v>0.294289866351475</v>
      </c>
      <c r="AF429" s="518">
        <f t="shared" si="3015"/>
        <v>0</v>
      </c>
      <c r="AG429" s="519">
        <f t="shared" si="3016"/>
        <v>0</v>
      </c>
      <c r="AH429" s="520"/>
      <c r="AI429" s="511">
        <v>12.0</v>
      </c>
      <c r="AJ429" s="512" t="s">
        <v>132</v>
      </c>
      <c r="AK429" s="513" t="s">
        <v>121</v>
      </c>
      <c r="AL429" s="513" t="s">
        <v>123</v>
      </c>
      <c r="AM429" s="514">
        <f>ADHB!AO429</f>
        <v>0</v>
      </c>
      <c r="AN429" s="514"/>
      <c r="AO429" s="514">
        <f t="shared" si="3017"/>
        <v>0</v>
      </c>
      <c r="AP429" s="515"/>
      <c r="AQ429" s="514">
        <f t="shared" si="3018"/>
        <v>0</v>
      </c>
      <c r="AR429" s="516"/>
      <c r="AS429" s="517"/>
      <c r="AT429" s="517"/>
      <c r="AU429" s="514">
        <f t="shared" si="3019"/>
        <v>0</v>
      </c>
      <c r="AV429" s="515">
        <v>0.294289866351475</v>
      </c>
      <c r="AW429" s="518">
        <f t="shared" si="3020"/>
        <v>0</v>
      </c>
      <c r="AX429" s="519">
        <f t="shared" si="3021"/>
        <v>0</v>
      </c>
      <c r="AY429" s="520"/>
      <c r="AZ429" s="511">
        <v>12.0</v>
      </c>
      <c r="BA429" s="512" t="s">
        <v>132</v>
      </c>
      <c r="BB429" s="513" t="s">
        <v>121</v>
      </c>
      <c r="BC429" s="513" t="s">
        <v>123</v>
      </c>
      <c r="BD429" s="514">
        <f>ADHB!BF429</f>
        <v>0</v>
      </c>
      <c r="BE429" s="514"/>
      <c r="BF429" s="514">
        <f t="shared" si="3022"/>
        <v>0</v>
      </c>
      <c r="BG429" s="515"/>
      <c r="BH429" s="514">
        <f t="shared" si="3023"/>
        <v>0</v>
      </c>
      <c r="BI429" s="516"/>
      <c r="BJ429" s="517"/>
      <c r="BK429" s="517"/>
      <c r="BL429" s="514">
        <f t="shared" si="3024"/>
        <v>0</v>
      </c>
      <c r="BM429" s="515">
        <v>0.294289866351475</v>
      </c>
      <c r="BN429" s="518">
        <f t="shared" si="3025"/>
        <v>0</v>
      </c>
      <c r="BO429" s="519">
        <f t="shared" si="3026"/>
        <v>0</v>
      </c>
      <c r="BP429" s="520"/>
      <c r="BQ429" s="511">
        <v>12.0</v>
      </c>
      <c r="BR429" s="512" t="s">
        <v>132</v>
      </c>
      <c r="BS429" s="513" t="s">
        <v>121</v>
      </c>
      <c r="BT429" s="513" t="s">
        <v>123</v>
      </c>
      <c r="BU429" s="514">
        <f>ADHB!BW429</f>
        <v>0</v>
      </c>
      <c r="BV429" s="514"/>
      <c r="BW429" s="514">
        <f t="shared" si="3027"/>
        <v>0</v>
      </c>
      <c r="BX429" s="515"/>
      <c r="BY429" s="514">
        <f t="shared" si="3028"/>
        <v>0</v>
      </c>
      <c r="BZ429" s="516"/>
      <c r="CA429" s="517"/>
      <c r="CB429" s="517"/>
      <c r="CC429" s="514">
        <f t="shared" si="3029"/>
        <v>0</v>
      </c>
      <c r="CD429" s="515">
        <v>0.294289866351475</v>
      </c>
      <c r="CE429" s="518">
        <f t="shared" si="3030"/>
        <v>0</v>
      </c>
      <c r="CF429" s="519">
        <f t="shared" si="3031"/>
        <v>0</v>
      </c>
      <c r="CG429" s="520"/>
      <c r="CH429" s="511">
        <v>12.0</v>
      </c>
      <c r="CI429" s="512" t="s">
        <v>132</v>
      </c>
      <c r="CJ429" s="513" t="s">
        <v>121</v>
      </c>
      <c r="CK429" s="513" t="s">
        <v>123</v>
      </c>
      <c r="CL429" s="514">
        <f>ADHB!CN429</f>
        <v>0</v>
      </c>
      <c r="CM429" s="514"/>
      <c r="CN429" s="514">
        <f t="shared" si="3032"/>
        <v>0</v>
      </c>
      <c r="CO429" s="515"/>
      <c r="CP429" s="514">
        <f t="shared" si="3033"/>
        <v>0</v>
      </c>
      <c r="CQ429" s="516"/>
      <c r="CR429" s="517"/>
      <c r="CS429" s="517"/>
      <c r="CT429" s="514">
        <f t="shared" si="3034"/>
        <v>0</v>
      </c>
      <c r="CU429" s="515">
        <v>0.294289866351475</v>
      </c>
      <c r="CV429" s="518">
        <f t="shared" si="3035"/>
        <v>0</v>
      </c>
      <c r="CW429" s="519">
        <f t="shared" si="3036"/>
        <v>0</v>
      </c>
      <c r="CX429" s="520"/>
      <c r="CY429" s="511">
        <v>12.0</v>
      </c>
      <c r="CZ429" s="512" t="s">
        <v>132</v>
      </c>
      <c r="DA429" s="513" t="s">
        <v>121</v>
      </c>
      <c r="DB429" s="513" t="s">
        <v>123</v>
      </c>
      <c r="DC429" s="514">
        <f>ADHB!DE429</f>
        <v>0</v>
      </c>
      <c r="DD429" s="514"/>
      <c r="DE429" s="514">
        <f t="shared" si="3037"/>
        <v>0</v>
      </c>
      <c r="DF429" s="515"/>
      <c r="DG429" s="514">
        <f t="shared" si="3038"/>
        <v>0</v>
      </c>
      <c r="DH429" s="516"/>
      <c r="DI429" s="517"/>
      <c r="DJ429" s="517"/>
      <c r="DK429" s="514">
        <f t="shared" si="3039"/>
        <v>0</v>
      </c>
      <c r="DL429" s="515">
        <v>0.294289866351475</v>
      </c>
      <c r="DM429" s="518">
        <f t="shared" si="3040"/>
        <v>0</v>
      </c>
      <c r="DN429" s="519">
        <f t="shared" si="3041"/>
        <v>0</v>
      </c>
      <c r="DO429" s="520"/>
      <c r="DP429" s="511">
        <v>12.0</v>
      </c>
      <c r="DQ429" s="512" t="s">
        <v>132</v>
      </c>
      <c r="DR429" s="513" t="s">
        <v>121</v>
      </c>
      <c r="DS429" s="513" t="s">
        <v>123</v>
      </c>
      <c r="DT429" s="514">
        <f>ADHB!DV429</f>
        <v>0</v>
      </c>
      <c r="DU429" s="514"/>
      <c r="DV429" s="514">
        <f t="shared" si="3042"/>
        <v>0</v>
      </c>
      <c r="DW429" s="515"/>
      <c r="DX429" s="514">
        <f t="shared" si="3043"/>
        <v>0</v>
      </c>
      <c r="DY429" s="516"/>
      <c r="DZ429" s="517"/>
      <c r="EA429" s="517"/>
      <c r="EB429" s="514">
        <f t="shared" si="3044"/>
        <v>0</v>
      </c>
      <c r="EC429" s="515">
        <v>0.294289866351475</v>
      </c>
      <c r="ED429" s="518">
        <f t="shared" si="3045"/>
        <v>0</v>
      </c>
      <c r="EE429" s="519">
        <f t="shared" si="3046"/>
        <v>0</v>
      </c>
      <c r="EF429" s="520"/>
      <c r="EG429" s="511">
        <v>12.0</v>
      </c>
      <c r="EH429" s="512" t="s">
        <v>132</v>
      </c>
      <c r="EI429" s="513" t="s">
        <v>121</v>
      </c>
      <c r="EJ429" s="513" t="s">
        <v>123</v>
      </c>
      <c r="EK429" s="514">
        <f>ADHB!EM429</f>
        <v>0</v>
      </c>
      <c r="EL429" s="514"/>
      <c r="EM429" s="514">
        <f t="shared" si="3047"/>
        <v>0</v>
      </c>
      <c r="EN429" s="515"/>
      <c r="EO429" s="514">
        <f t="shared" si="3048"/>
        <v>0</v>
      </c>
      <c r="EP429" s="516"/>
      <c r="EQ429" s="517"/>
      <c r="ER429" s="517"/>
      <c r="ES429" s="514">
        <f t="shared" si="3049"/>
        <v>0</v>
      </c>
      <c r="ET429" s="515">
        <v>0.294289866351475</v>
      </c>
      <c r="EU429" s="518">
        <f t="shared" si="3050"/>
        <v>0</v>
      </c>
      <c r="EV429" s="519">
        <f t="shared" si="3051"/>
        <v>0</v>
      </c>
      <c r="EW429" s="520"/>
      <c r="EX429" s="511">
        <v>12.0</v>
      </c>
      <c r="EY429" s="512" t="s">
        <v>132</v>
      </c>
      <c r="EZ429" s="513" t="s">
        <v>121</v>
      </c>
      <c r="FA429" s="513" t="s">
        <v>123</v>
      </c>
      <c r="FB429" s="514">
        <f>ADHB!FD429</f>
        <v>0</v>
      </c>
      <c r="FC429" s="514"/>
      <c r="FD429" s="514">
        <f t="shared" si="3052"/>
        <v>0</v>
      </c>
      <c r="FE429" s="515"/>
      <c r="FF429" s="514">
        <f t="shared" si="3053"/>
        <v>0</v>
      </c>
      <c r="FG429" s="516"/>
      <c r="FH429" s="517"/>
      <c r="FI429" s="517"/>
      <c r="FJ429" s="514">
        <f t="shared" si="3054"/>
        <v>0</v>
      </c>
      <c r="FK429" s="515">
        <v>0.294289866351475</v>
      </c>
      <c r="FL429" s="518">
        <f t="shared" si="3055"/>
        <v>0</v>
      </c>
      <c r="FM429" s="519">
        <f t="shared" si="3056"/>
        <v>0</v>
      </c>
      <c r="FN429" s="520"/>
      <c r="FO429" s="511">
        <v>12.0</v>
      </c>
      <c r="FP429" s="512" t="s">
        <v>132</v>
      </c>
      <c r="FQ429" s="513" t="s">
        <v>121</v>
      </c>
      <c r="FR429" s="513" t="s">
        <v>123</v>
      </c>
      <c r="FS429" s="514">
        <f>ADHB!FU429</f>
        <v>0</v>
      </c>
      <c r="FT429" s="514"/>
      <c r="FU429" s="514">
        <f t="shared" si="3057"/>
        <v>0</v>
      </c>
      <c r="FV429" s="515"/>
      <c r="FW429" s="514">
        <f t="shared" si="3058"/>
        <v>0</v>
      </c>
      <c r="FX429" s="516"/>
      <c r="FY429" s="517"/>
      <c r="FZ429" s="517"/>
      <c r="GA429" s="514">
        <f t="shared" si="3059"/>
        <v>0</v>
      </c>
      <c r="GB429" s="515">
        <v>0.294289866351475</v>
      </c>
      <c r="GC429" s="518">
        <f t="shared" si="3060"/>
        <v>0</v>
      </c>
      <c r="GD429" s="519">
        <f t="shared" si="3061"/>
        <v>0</v>
      </c>
      <c r="GE429" s="520"/>
      <c r="GF429" s="511">
        <v>12.0</v>
      </c>
      <c r="GG429" s="512" t="s">
        <v>132</v>
      </c>
      <c r="GH429" s="513" t="s">
        <v>121</v>
      </c>
      <c r="GI429" s="513" t="s">
        <v>123</v>
      </c>
      <c r="GJ429" s="514">
        <f>ADHB!GL429</f>
        <v>0</v>
      </c>
      <c r="GK429" s="514"/>
      <c r="GL429" s="514">
        <f t="shared" si="3062"/>
        <v>0</v>
      </c>
      <c r="GM429" s="515"/>
      <c r="GN429" s="514">
        <f t="shared" si="3063"/>
        <v>0</v>
      </c>
      <c r="GO429" s="516"/>
      <c r="GP429" s="517"/>
      <c r="GQ429" s="517"/>
      <c r="GR429" s="514">
        <f t="shared" si="3064"/>
        <v>0</v>
      </c>
      <c r="GS429" s="515">
        <v>0.294289866351475</v>
      </c>
      <c r="GT429" s="518">
        <f t="shared" si="3065"/>
        <v>0</v>
      </c>
      <c r="GU429" s="519">
        <f t="shared" si="3066"/>
        <v>0</v>
      </c>
      <c r="GV429" s="520"/>
      <c r="GW429" s="511">
        <v>12.0</v>
      </c>
      <c r="GX429" s="512" t="s">
        <v>132</v>
      </c>
      <c r="GY429" s="513" t="s">
        <v>121</v>
      </c>
      <c r="GZ429" s="513" t="s">
        <v>123</v>
      </c>
      <c r="HA429" s="514">
        <f>ADHB!HC429</f>
        <v>0</v>
      </c>
      <c r="HB429" s="514"/>
      <c r="HC429" s="514">
        <f t="shared" si="3067"/>
        <v>0</v>
      </c>
      <c r="HD429" s="515"/>
      <c r="HE429" s="514">
        <f t="shared" si="3068"/>
        <v>0</v>
      </c>
      <c r="HF429" s="516"/>
      <c r="HG429" s="517"/>
      <c r="HH429" s="517"/>
      <c r="HI429" s="514">
        <f t="shared" si="3069"/>
        <v>0</v>
      </c>
      <c r="HJ429" s="515">
        <v>0.294289866351475</v>
      </c>
      <c r="HK429" s="518">
        <f t="shared" si="3070"/>
        <v>0</v>
      </c>
      <c r="HL429" s="519">
        <f t="shared" si="3071"/>
        <v>0</v>
      </c>
      <c r="HM429" s="520"/>
      <c r="HN429" s="511">
        <v>12.0</v>
      </c>
      <c r="HO429" s="512" t="s">
        <v>132</v>
      </c>
      <c r="HP429" s="513" t="s">
        <v>121</v>
      </c>
      <c r="HQ429" s="513" t="s">
        <v>123</v>
      </c>
      <c r="HR429" s="514">
        <f>ADHB!HT429</f>
        <v>0</v>
      </c>
      <c r="HS429" s="514"/>
      <c r="HT429" s="514">
        <f t="shared" si="3072"/>
        <v>0</v>
      </c>
      <c r="HU429" s="515"/>
      <c r="HV429" s="514">
        <f t="shared" si="3073"/>
        <v>0</v>
      </c>
      <c r="HW429" s="516"/>
      <c r="HX429" s="517"/>
      <c r="HY429" s="517"/>
      <c r="HZ429" s="514">
        <f t="shared" si="3074"/>
        <v>0</v>
      </c>
      <c r="IA429" s="515">
        <v>0.294289866351475</v>
      </c>
      <c r="IB429" s="518">
        <f t="shared" si="3075"/>
        <v>0</v>
      </c>
      <c r="IC429" s="519">
        <f t="shared" si="3076"/>
        <v>0</v>
      </c>
      <c r="ID429" s="520"/>
      <c r="IE429" s="511">
        <v>12.0</v>
      </c>
      <c r="IF429" s="512" t="s">
        <v>132</v>
      </c>
      <c r="IG429" s="513" t="s">
        <v>121</v>
      </c>
      <c r="IH429" s="513" t="s">
        <v>123</v>
      </c>
      <c r="II429" s="514">
        <f>ADHB!IK429</f>
        <v>0</v>
      </c>
      <c r="IJ429" s="514"/>
      <c r="IK429" s="514">
        <f t="shared" si="3077"/>
        <v>0</v>
      </c>
      <c r="IL429" s="515"/>
      <c r="IM429" s="514">
        <f t="shared" si="3078"/>
        <v>0</v>
      </c>
      <c r="IN429" s="516"/>
      <c r="IO429" s="517"/>
      <c r="IP429" s="517"/>
      <c r="IQ429" s="514">
        <f t="shared" si="3079"/>
        <v>0</v>
      </c>
      <c r="IR429" s="515">
        <v>0.294289866351475</v>
      </c>
      <c r="IS429" s="518">
        <f t="shared" si="3080"/>
        <v>0</v>
      </c>
      <c r="IT429" s="519">
        <f t="shared" si="3081"/>
        <v>0</v>
      </c>
      <c r="IU429" s="520"/>
      <c r="IV429" s="511">
        <v>12.0</v>
      </c>
      <c r="IW429" s="512" t="s">
        <v>132</v>
      </c>
      <c r="IX429" s="513" t="s">
        <v>121</v>
      </c>
      <c r="IY429" s="513" t="s">
        <v>123</v>
      </c>
      <c r="IZ429" s="514">
        <f>ADHB!JB429</f>
        <v>0</v>
      </c>
      <c r="JA429" s="514"/>
      <c r="JB429" s="514">
        <f t="shared" si="3082"/>
        <v>0</v>
      </c>
      <c r="JC429" s="515"/>
      <c r="JD429" s="514">
        <f t="shared" si="3083"/>
        <v>0</v>
      </c>
      <c r="JE429" s="516"/>
      <c r="JF429" s="517"/>
      <c r="JG429" s="517"/>
      <c r="JH429" s="514">
        <f t="shared" si="3084"/>
        <v>0</v>
      </c>
      <c r="JI429" s="515">
        <v>0.294289866351475</v>
      </c>
      <c r="JJ429" s="518">
        <f t="shared" si="3085"/>
        <v>0</v>
      </c>
      <c r="JK429" s="519">
        <f t="shared" si="3086"/>
        <v>0</v>
      </c>
      <c r="JL429" s="520"/>
      <c r="JM429" s="511">
        <v>12.0</v>
      </c>
      <c r="JN429" s="512" t="s">
        <v>132</v>
      </c>
      <c r="JO429" s="513" t="s">
        <v>121</v>
      </c>
      <c r="JP429" s="513" t="s">
        <v>123</v>
      </c>
      <c r="JQ429" s="514">
        <f>ADHB!JS429</f>
        <v>0</v>
      </c>
      <c r="JR429" s="514"/>
      <c r="JS429" s="514">
        <f t="shared" si="3087"/>
        <v>0</v>
      </c>
      <c r="JT429" s="515"/>
      <c r="JU429" s="514">
        <f t="shared" si="3088"/>
        <v>0</v>
      </c>
      <c r="JV429" s="516"/>
      <c r="JW429" s="517"/>
      <c r="JX429" s="517"/>
      <c r="JY429" s="514">
        <f t="shared" si="3089"/>
        <v>0</v>
      </c>
      <c r="JZ429" s="515">
        <v>0.294289866351475</v>
      </c>
      <c r="KA429" s="518">
        <f t="shared" si="3090"/>
        <v>0</v>
      </c>
      <c r="KB429" s="519">
        <f t="shared" si="3091"/>
        <v>0</v>
      </c>
      <c r="KC429" s="520"/>
      <c r="KD429" s="511">
        <v>12.0</v>
      </c>
      <c r="KE429" s="512" t="s">
        <v>132</v>
      </c>
      <c r="KF429" s="513" t="s">
        <v>121</v>
      </c>
      <c r="KG429" s="513" t="s">
        <v>123</v>
      </c>
      <c r="KH429" s="514">
        <f>ADHB!KJ429</f>
        <v>0</v>
      </c>
      <c r="KI429" s="514"/>
      <c r="KJ429" s="514">
        <f t="shared" si="3092"/>
        <v>0</v>
      </c>
      <c r="KK429" s="515"/>
      <c r="KL429" s="514">
        <f t="shared" si="3093"/>
        <v>0</v>
      </c>
      <c r="KM429" s="516"/>
      <c r="KN429" s="517"/>
      <c r="KO429" s="517"/>
      <c r="KP429" s="514">
        <f t="shared" si="3094"/>
        <v>0</v>
      </c>
      <c r="KQ429" s="515">
        <v>0.294289866351475</v>
      </c>
      <c r="KR429" s="518">
        <f t="shared" si="3095"/>
        <v>0</v>
      </c>
      <c r="KS429" s="519">
        <f t="shared" si="3096"/>
        <v>0</v>
      </c>
      <c r="KT429" s="520"/>
      <c r="KU429" s="521"/>
    </row>
    <row r="430" ht="15.75" customHeight="1">
      <c r="A430" s="523"/>
      <c r="B430" s="524" t="s">
        <v>133</v>
      </c>
      <c r="C430" s="525"/>
      <c r="D430" s="525"/>
      <c r="E430" s="526"/>
      <c r="F430" s="526"/>
      <c r="G430" s="526"/>
      <c r="H430" s="527"/>
      <c r="I430" s="526"/>
      <c r="J430" s="527"/>
      <c r="K430" s="526"/>
      <c r="L430" s="526"/>
      <c r="M430" s="526"/>
      <c r="N430" s="527"/>
      <c r="O430" s="528"/>
      <c r="P430" s="529"/>
      <c r="Q430" s="520"/>
      <c r="R430" s="523"/>
      <c r="S430" s="524" t="s">
        <v>133</v>
      </c>
      <c r="T430" s="525"/>
      <c r="U430" s="525"/>
      <c r="V430" s="526"/>
      <c r="W430" s="526"/>
      <c r="X430" s="526"/>
      <c r="Y430" s="527"/>
      <c r="Z430" s="526"/>
      <c r="AA430" s="527"/>
      <c r="AB430" s="526"/>
      <c r="AC430" s="526"/>
      <c r="AD430" s="526"/>
      <c r="AE430" s="527"/>
      <c r="AF430" s="528"/>
      <c r="AG430" s="529"/>
      <c r="AH430" s="520"/>
      <c r="AI430" s="523"/>
      <c r="AJ430" s="524" t="s">
        <v>133</v>
      </c>
      <c r="AK430" s="525"/>
      <c r="AL430" s="525"/>
      <c r="AM430" s="526"/>
      <c r="AN430" s="526"/>
      <c r="AO430" s="526"/>
      <c r="AP430" s="527"/>
      <c r="AQ430" s="526"/>
      <c r="AR430" s="527"/>
      <c r="AS430" s="526"/>
      <c r="AT430" s="526"/>
      <c r="AU430" s="526"/>
      <c r="AV430" s="527"/>
      <c r="AW430" s="528"/>
      <c r="AX430" s="529"/>
      <c r="AY430" s="520"/>
      <c r="AZ430" s="523"/>
      <c r="BA430" s="524" t="s">
        <v>133</v>
      </c>
      <c r="BB430" s="525"/>
      <c r="BC430" s="525"/>
      <c r="BD430" s="526"/>
      <c r="BE430" s="526"/>
      <c r="BF430" s="526"/>
      <c r="BG430" s="527"/>
      <c r="BH430" s="526"/>
      <c r="BI430" s="527"/>
      <c r="BJ430" s="526"/>
      <c r="BK430" s="526"/>
      <c r="BL430" s="526"/>
      <c r="BM430" s="527"/>
      <c r="BN430" s="528"/>
      <c r="BO430" s="529"/>
      <c r="BP430" s="520"/>
      <c r="BQ430" s="523"/>
      <c r="BR430" s="524" t="s">
        <v>133</v>
      </c>
      <c r="BS430" s="525"/>
      <c r="BT430" s="525"/>
      <c r="BU430" s="526"/>
      <c r="BV430" s="526"/>
      <c r="BW430" s="526"/>
      <c r="BX430" s="527"/>
      <c r="BY430" s="526"/>
      <c r="BZ430" s="527"/>
      <c r="CA430" s="526"/>
      <c r="CB430" s="526"/>
      <c r="CC430" s="526"/>
      <c r="CD430" s="527"/>
      <c r="CE430" s="528"/>
      <c r="CF430" s="529"/>
      <c r="CG430" s="520"/>
      <c r="CH430" s="523"/>
      <c r="CI430" s="524" t="s">
        <v>133</v>
      </c>
      <c r="CJ430" s="525"/>
      <c r="CK430" s="525"/>
      <c r="CL430" s="526"/>
      <c r="CM430" s="526"/>
      <c r="CN430" s="526"/>
      <c r="CO430" s="527"/>
      <c r="CP430" s="526"/>
      <c r="CQ430" s="527"/>
      <c r="CR430" s="526"/>
      <c r="CS430" s="526"/>
      <c r="CT430" s="526"/>
      <c r="CU430" s="527"/>
      <c r="CV430" s="528"/>
      <c r="CW430" s="529"/>
      <c r="CX430" s="520"/>
      <c r="CY430" s="523"/>
      <c r="CZ430" s="524" t="s">
        <v>133</v>
      </c>
      <c r="DA430" s="525"/>
      <c r="DB430" s="525"/>
      <c r="DC430" s="526"/>
      <c r="DD430" s="526"/>
      <c r="DE430" s="526"/>
      <c r="DF430" s="527"/>
      <c r="DG430" s="526"/>
      <c r="DH430" s="527"/>
      <c r="DI430" s="526"/>
      <c r="DJ430" s="526"/>
      <c r="DK430" s="526"/>
      <c r="DL430" s="527"/>
      <c r="DM430" s="528"/>
      <c r="DN430" s="529"/>
      <c r="DO430" s="520"/>
      <c r="DP430" s="523"/>
      <c r="DQ430" s="524" t="s">
        <v>133</v>
      </c>
      <c r="DR430" s="525"/>
      <c r="DS430" s="525"/>
      <c r="DT430" s="526"/>
      <c r="DU430" s="526"/>
      <c r="DV430" s="526"/>
      <c r="DW430" s="527"/>
      <c r="DX430" s="526"/>
      <c r="DY430" s="527"/>
      <c r="DZ430" s="526"/>
      <c r="EA430" s="526"/>
      <c r="EB430" s="526"/>
      <c r="EC430" s="527"/>
      <c r="ED430" s="528"/>
      <c r="EE430" s="529"/>
      <c r="EF430" s="520"/>
      <c r="EG430" s="523"/>
      <c r="EH430" s="524" t="s">
        <v>133</v>
      </c>
      <c r="EI430" s="525"/>
      <c r="EJ430" s="525"/>
      <c r="EK430" s="526"/>
      <c r="EL430" s="526"/>
      <c r="EM430" s="526"/>
      <c r="EN430" s="527"/>
      <c r="EO430" s="526"/>
      <c r="EP430" s="527"/>
      <c r="EQ430" s="526"/>
      <c r="ER430" s="526"/>
      <c r="ES430" s="526"/>
      <c r="ET430" s="527"/>
      <c r="EU430" s="528"/>
      <c r="EV430" s="529"/>
      <c r="EW430" s="520"/>
      <c r="EX430" s="523"/>
      <c r="EY430" s="524" t="s">
        <v>133</v>
      </c>
      <c r="EZ430" s="525"/>
      <c r="FA430" s="525"/>
      <c r="FB430" s="526"/>
      <c r="FC430" s="526"/>
      <c r="FD430" s="526"/>
      <c r="FE430" s="527"/>
      <c r="FF430" s="526"/>
      <c r="FG430" s="527"/>
      <c r="FH430" s="526"/>
      <c r="FI430" s="526"/>
      <c r="FJ430" s="526"/>
      <c r="FK430" s="527"/>
      <c r="FL430" s="528"/>
      <c r="FM430" s="529"/>
      <c r="FN430" s="520"/>
      <c r="FO430" s="523"/>
      <c r="FP430" s="524" t="s">
        <v>133</v>
      </c>
      <c r="FQ430" s="525"/>
      <c r="FR430" s="525"/>
      <c r="FS430" s="526"/>
      <c r="FT430" s="526"/>
      <c r="FU430" s="526"/>
      <c r="FV430" s="527"/>
      <c r="FW430" s="526"/>
      <c r="FX430" s="527"/>
      <c r="FY430" s="526"/>
      <c r="FZ430" s="526"/>
      <c r="GA430" s="526"/>
      <c r="GB430" s="527"/>
      <c r="GC430" s="528"/>
      <c r="GD430" s="529"/>
      <c r="GE430" s="520"/>
      <c r="GF430" s="523"/>
      <c r="GG430" s="524" t="s">
        <v>133</v>
      </c>
      <c r="GH430" s="525"/>
      <c r="GI430" s="525"/>
      <c r="GJ430" s="526"/>
      <c r="GK430" s="526"/>
      <c r="GL430" s="526"/>
      <c r="GM430" s="527"/>
      <c r="GN430" s="526"/>
      <c r="GO430" s="527"/>
      <c r="GP430" s="526"/>
      <c r="GQ430" s="526"/>
      <c r="GR430" s="526"/>
      <c r="GS430" s="527"/>
      <c r="GT430" s="528"/>
      <c r="GU430" s="529"/>
      <c r="GV430" s="520"/>
      <c r="GW430" s="523"/>
      <c r="GX430" s="524" t="s">
        <v>133</v>
      </c>
      <c r="GY430" s="525"/>
      <c r="GZ430" s="525"/>
      <c r="HA430" s="526"/>
      <c r="HB430" s="526"/>
      <c r="HC430" s="526"/>
      <c r="HD430" s="527"/>
      <c r="HE430" s="526"/>
      <c r="HF430" s="527"/>
      <c r="HG430" s="526"/>
      <c r="HH430" s="526"/>
      <c r="HI430" s="526"/>
      <c r="HJ430" s="527"/>
      <c r="HK430" s="528"/>
      <c r="HL430" s="529"/>
      <c r="HM430" s="520"/>
      <c r="HN430" s="523"/>
      <c r="HO430" s="524" t="s">
        <v>133</v>
      </c>
      <c r="HP430" s="525"/>
      <c r="HQ430" s="525"/>
      <c r="HR430" s="526"/>
      <c r="HS430" s="526"/>
      <c r="HT430" s="526"/>
      <c r="HU430" s="527"/>
      <c r="HV430" s="526"/>
      <c r="HW430" s="527"/>
      <c r="HX430" s="526"/>
      <c r="HY430" s="526"/>
      <c r="HZ430" s="526"/>
      <c r="IA430" s="527"/>
      <c r="IB430" s="528"/>
      <c r="IC430" s="529"/>
      <c r="ID430" s="520"/>
      <c r="IE430" s="523"/>
      <c r="IF430" s="524" t="s">
        <v>133</v>
      </c>
      <c r="IG430" s="525"/>
      <c r="IH430" s="525"/>
      <c r="II430" s="526"/>
      <c r="IJ430" s="526"/>
      <c r="IK430" s="526"/>
      <c r="IL430" s="527"/>
      <c r="IM430" s="526"/>
      <c r="IN430" s="527"/>
      <c r="IO430" s="526"/>
      <c r="IP430" s="526"/>
      <c r="IQ430" s="526"/>
      <c r="IR430" s="527"/>
      <c r="IS430" s="528"/>
      <c r="IT430" s="529"/>
      <c r="IU430" s="520"/>
      <c r="IV430" s="523"/>
      <c r="IW430" s="524" t="s">
        <v>133</v>
      </c>
      <c r="IX430" s="525"/>
      <c r="IY430" s="525"/>
      <c r="IZ430" s="526"/>
      <c r="JA430" s="526"/>
      <c r="JB430" s="526"/>
      <c r="JC430" s="527"/>
      <c r="JD430" s="526"/>
      <c r="JE430" s="527"/>
      <c r="JF430" s="526"/>
      <c r="JG430" s="526"/>
      <c r="JH430" s="526"/>
      <c r="JI430" s="527"/>
      <c r="JJ430" s="528"/>
      <c r="JK430" s="529"/>
      <c r="JL430" s="520"/>
      <c r="JM430" s="523"/>
      <c r="JN430" s="524" t="s">
        <v>133</v>
      </c>
      <c r="JO430" s="525"/>
      <c r="JP430" s="525"/>
      <c r="JQ430" s="526"/>
      <c r="JR430" s="526"/>
      <c r="JS430" s="526"/>
      <c r="JT430" s="527"/>
      <c r="JU430" s="526"/>
      <c r="JV430" s="527"/>
      <c r="JW430" s="526"/>
      <c r="JX430" s="526"/>
      <c r="JY430" s="526"/>
      <c r="JZ430" s="527"/>
      <c r="KA430" s="528"/>
      <c r="KB430" s="529"/>
      <c r="KC430" s="520"/>
      <c r="KD430" s="523"/>
      <c r="KE430" s="524" t="s">
        <v>133</v>
      </c>
      <c r="KF430" s="525"/>
      <c r="KG430" s="525"/>
      <c r="KH430" s="526"/>
      <c r="KI430" s="526"/>
      <c r="KJ430" s="526"/>
      <c r="KK430" s="527"/>
      <c r="KL430" s="526"/>
      <c r="KM430" s="527"/>
      <c r="KN430" s="526"/>
      <c r="KO430" s="526"/>
      <c r="KP430" s="526"/>
      <c r="KQ430" s="527"/>
      <c r="KR430" s="528"/>
      <c r="KS430" s="529"/>
      <c r="KT430" s="520"/>
      <c r="KU430" s="530"/>
    </row>
    <row r="431" ht="15.75" customHeight="1">
      <c r="A431" s="531"/>
      <c r="B431" s="532" t="s">
        <v>134</v>
      </c>
      <c r="C431" s="533"/>
      <c r="D431" s="533"/>
      <c r="E431" s="534"/>
      <c r="F431" s="534"/>
      <c r="G431" s="534"/>
      <c r="H431" s="535"/>
      <c r="I431" s="534"/>
      <c r="J431" s="535"/>
      <c r="K431" s="534"/>
      <c r="L431" s="534"/>
      <c r="M431" s="534"/>
      <c r="N431" s="535"/>
      <c r="O431" s="536"/>
      <c r="P431" s="537"/>
      <c r="Q431" s="520"/>
      <c r="R431" s="531"/>
      <c r="S431" s="532" t="s">
        <v>134</v>
      </c>
      <c r="T431" s="533"/>
      <c r="U431" s="533"/>
      <c r="V431" s="534"/>
      <c r="W431" s="534"/>
      <c r="X431" s="534"/>
      <c r="Y431" s="535"/>
      <c r="Z431" s="534"/>
      <c r="AA431" s="535"/>
      <c r="AB431" s="534"/>
      <c r="AC431" s="534"/>
      <c r="AD431" s="534"/>
      <c r="AE431" s="535"/>
      <c r="AF431" s="536"/>
      <c r="AG431" s="537"/>
      <c r="AH431" s="520"/>
      <c r="AI431" s="531"/>
      <c r="AJ431" s="532" t="s">
        <v>134</v>
      </c>
      <c r="AK431" s="533"/>
      <c r="AL431" s="533"/>
      <c r="AM431" s="534"/>
      <c r="AN431" s="534"/>
      <c r="AO431" s="534"/>
      <c r="AP431" s="535"/>
      <c r="AQ431" s="534"/>
      <c r="AR431" s="535"/>
      <c r="AS431" s="534"/>
      <c r="AT431" s="534"/>
      <c r="AU431" s="534"/>
      <c r="AV431" s="535"/>
      <c r="AW431" s="536"/>
      <c r="AX431" s="537"/>
      <c r="AY431" s="520"/>
      <c r="AZ431" s="531"/>
      <c r="BA431" s="532" t="s">
        <v>134</v>
      </c>
      <c r="BB431" s="533"/>
      <c r="BC431" s="533"/>
      <c r="BD431" s="534"/>
      <c r="BE431" s="534"/>
      <c r="BF431" s="534"/>
      <c r="BG431" s="535"/>
      <c r="BH431" s="534"/>
      <c r="BI431" s="535"/>
      <c r="BJ431" s="534"/>
      <c r="BK431" s="534"/>
      <c r="BL431" s="534"/>
      <c r="BM431" s="535"/>
      <c r="BN431" s="536"/>
      <c r="BO431" s="537"/>
      <c r="BP431" s="520"/>
      <c r="BQ431" s="531"/>
      <c r="BR431" s="532" t="s">
        <v>134</v>
      </c>
      <c r="BS431" s="533"/>
      <c r="BT431" s="533"/>
      <c r="BU431" s="534"/>
      <c r="BV431" s="534"/>
      <c r="BW431" s="534"/>
      <c r="BX431" s="535"/>
      <c r="BY431" s="534"/>
      <c r="BZ431" s="535"/>
      <c r="CA431" s="534"/>
      <c r="CB431" s="534"/>
      <c r="CC431" s="534"/>
      <c r="CD431" s="535"/>
      <c r="CE431" s="536"/>
      <c r="CF431" s="537"/>
      <c r="CG431" s="520"/>
      <c r="CH431" s="531"/>
      <c r="CI431" s="532" t="s">
        <v>134</v>
      </c>
      <c r="CJ431" s="533"/>
      <c r="CK431" s="533"/>
      <c r="CL431" s="534"/>
      <c r="CM431" s="534"/>
      <c r="CN431" s="534"/>
      <c r="CO431" s="535"/>
      <c r="CP431" s="534"/>
      <c r="CQ431" s="535"/>
      <c r="CR431" s="534"/>
      <c r="CS431" s="534"/>
      <c r="CT431" s="534"/>
      <c r="CU431" s="535"/>
      <c r="CV431" s="536"/>
      <c r="CW431" s="537"/>
      <c r="CX431" s="520"/>
      <c r="CY431" s="531"/>
      <c r="CZ431" s="532" t="s">
        <v>134</v>
      </c>
      <c r="DA431" s="533"/>
      <c r="DB431" s="533"/>
      <c r="DC431" s="534"/>
      <c r="DD431" s="534"/>
      <c r="DE431" s="534"/>
      <c r="DF431" s="535"/>
      <c r="DG431" s="534"/>
      <c r="DH431" s="535"/>
      <c r="DI431" s="534"/>
      <c r="DJ431" s="534"/>
      <c r="DK431" s="534"/>
      <c r="DL431" s="535"/>
      <c r="DM431" s="536"/>
      <c r="DN431" s="537"/>
      <c r="DO431" s="520"/>
      <c r="DP431" s="531"/>
      <c r="DQ431" s="532" t="s">
        <v>134</v>
      </c>
      <c r="DR431" s="533"/>
      <c r="DS431" s="533"/>
      <c r="DT431" s="534"/>
      <c r="DU431" s="534"/>
      <c r="DV431" s="534"/>
      <c r="DW431" s="535"/>
      <c r="DX431" s="534"/>
      <c r="DY431" s="535"/>
      <c r="DZ431" s="534"/>
      <c r="EA431" s="534"/>
      <c r="EB431" s="534"/>
      <c r="EC431" s="535"/>
      <c r="ED431" s="536"/>
      <c r="EE431" s="537"/>
      <c r="EF431" s="520"/>
      <c r="EG431" s="531"/>
      <c r="EH431" s="532" t="s">
        <v>134</v>
      </c>
      <c r="EI431" s="533"/>
      <c r="EJ431" s="533"/>
      <c r="EK431" s="534"/>
      <c r="EL431" s="534"/>
      <c r="EM431" s="534"/>
      <c r="EN431" s="535"/>
      <c r="EO431" s="534"/>
      <c r="EP431" s="535"/>
      <c r="EQ431" s="534"/>
      <c r="ER431" s="534"/>
      <c r="ES431" s="534"/>
      <c r="ET431" s="535"/>
      <c r="EU431" s="536"/>
      <c r="EV431" s="537"/>
      <c r="EW431" s="520"/>
      <c r="EX431" s="531"/>
      <c r="EY431" s="532" t="s">
        <v>134</v>
      </c>
      <c r="EZ431" s="533"/>
      <c r="FA431" s="533"/>
      <c r="FB431" s="534"/>
      <c r="FC431" s="534"/>
      <c r="FD431" s="534"/>
      <c r="FE431" s="535"/>
      <c r="FF431" s="534"/>
      <c r="FG431" s="535"/>
      <c r="FH431" s="534"/>
      <c r="FI431" s="534"/>
      <c r="FJ431" s="534"/>
      <c r="FK431" s="535"/>
      <c r="FL431" s="536"/>
      <c r="FM431" s="537"/>
      <c r="FN431" s="520"/>
      <c r="FO431" s="531"/>
      <c r="FP431" s="532" t="s">
        <v>134</v>
      </c>
      <c r="FQ431" s="533"/>
      <c r="FR431" s="533"/>
      <c r="FS431" s="534"/>
      <c r="FT431" s="534"/>
      <c r="FU431" s="534"/>
      <c r="FV431" s="535"/>
      <c r="FW431" s="534"/>
      <c r="FX431" s="535"/>
      <c r="FY431" s="534"/>
      <c r="FZ431" s="534"/>
      <c r="GA431" s="534"/>
      <c r="GB431" s="535"/>
      <c r="GC431" s="536"/>
      <c r="GD431" s="537"/>
      <c r="GE431" s="520"/>
      <c r="GF431" s="531"/>
      <c r="GG431" s="532" t="s">
        <v>134</v>
      </c>
      <c r="GH431" s="533"/>
      <c r="GI431" s="533"/>
      <c r="GJ431" s="534"/>
      <c r="GK431" s="534"/>
      <c r="GL431" s="534"/>
      <c r="GM431" s="535"/>
      <c r="GN431" s="534"/>
      <c r="GO431" s="535"/>
      <c r="GP431" s="534"/>
      <c r="GQ431" s="534"/>
      <c r="GR431" s="534"/>
      <c r="GS431" s="535"/>
      <c r="GT431" s="536"/>
      <c r="GU431" s="537"/>
      <c r="GV431" s="520"/>
      <c r="GW431" s="531"/>
      <c r="GX431" s="532" t="s">
        <v>134</v>
      </c>
      <c r="GY431" s="533"/>
      <c r="GZ431" s="533"/>
      <c r="HA431" s="534"/>
      <c r="HB431" s="534"/>
      <c r="HC431" s="534"/>
      <c r="HD431" s="535"/>
      <c r="HE431" s="534"/>
      <c r="HF431" s="535"/>
      <c r="HG431" s="534"/>
      <c r="HH431" s="534"/>
      <c r="HI431" s="534"/>
      <c r="HJ431" s="535"/>
      <c r="HK431" s="536"/>
      <c r="HL431" s="537"/>
      <c r="HM431" s="520"/>
      <c r="HN431" s="531"/>
      <c r="HO431" s="532" t="s">
        <v>134</v>
      </c>
      <c r="HP431" s="533"/>
      <c r="HQ431" s="533"/>
      <c r="HR431" s="534"/>
      <c r="HS431" s="534"/>
      <c r="HT431" s="534"/>
      <c r="HU431" s="535"/>
      <c r="HV431" s="534"/>
      <c r="HW431" s="535"/>
      <c r="HX431" s="534"/>
      <c r="HY431" s="534"/>
      <c r="HZ431" s="534"/>
      <c r="IA431" s="535"/>
      <c r="IB431" s="536"/>
      <c r="IC431" s="537"/>
      <c r="ID431" s="520"/>
      <c r="IE431" s="531"/>
      <c r="IF431" s="532" t="s">
        <v>134</v>
      </c>
      <c r="IG431" s="533"/>
      <c r="IH431" s="533"/>
      <c r="II431" s="534"/>
      <c r="IJ431" s="534"/>
      <c r="IK431" s="534"/>
      <c r="IL431" s="535"/>
      <c r="IM431" s="534"/>
      <c r="IN431" s="535"/>
      <c r="IO431" s="534"/>
      <c r="IP431" s="534"/>
      <c r="IQ431" s="534"/>
      <c r="IR431" s="535"/>
      <c r="IS431" s="536"/>
      <c r="IT431" s="537"/>
      <c r="IU431" s="520"/>
      <c r="IV431" s="531"/>
      <c r="IW431" s="532" t="s">
        <v>134</v>
      </c>
      <c r="IX431" s="533"/>
      <c r="IY431" s="533"/>
      <c r="IZ431" s="534"/>
      <c r="JA431" s="534"/>
      <c r="JB431" s="534"/>
      <c r="JC431" s="535"/>
      <c r="JD431" s="534"/>
      <c r="JE431" s="535"/>
      <c r="JF431" s="534"/>
      <c r="JG431" s="534"/>
      <c r="JH431" s="534"/>
      <c r="JI431" s="535"/>
      <c r="JJ431" s="536"/>
      <c r="JK431" s="537"/>
      <c r="JL431" s="520"/>
      <c r="JM431" s="531"/>
      <c r="JN431" s="532" t="s">
        <v>134</v>
      </c>
      <c r="JO431" s="533"/>
      <c r="JP431" s="533"/>
      <c r="JQ431" s="534"/>
      <c r="JR431" s="534"/>
      <c r="JS431" s="534"/>
      <c r="JT431" s="535"/>
      <c r="JU431" s="534"/>
      <c r="JV431" s="535"/>
      <c r="JW431" s="534"/>
      <c r="JX431" s="534"/>
      <c r="JY431" s="534"/>
      <c r="JZ431" s="535"/>
      <c r="KA431" s="536"/>
      <c r="KB431" s="537"/>
      <c r="KC431" s="520"/>
      <c r="KD431" s="531"/>
      <c r="KE431" s="532" t="s">
        <v>134</v>
      </c>
      <c r="KF431" s="533"/>
      <c r="KG431" s="533"/>
      <c r="KH431" s="534"/>
      <c r="KI431" s="534"/>
      <c r="KJ431" s="534"/>
      <c r="KK431" s="535"/>
      <c r="KL431" s="534"/>
      <c r="KM431" s="535"/>
      <c r="KN431" s="534"/>
      <c r="KO431" s="534"/>
      <c r="KP431" s="534"/>
      <c r="KQ431" s="535"/>
      <c r="KR431" s="536"/>
      <c r="KS431" s="537"/>
      <c r="KT431" s="520"/>
      <c r="KU431" s="538"/>
    </row>
    <row r="432" ht="15.75" customHeight="1">
      <c r="A432" s="511">
        <v>1.0</v>
      </c>
      <c r="B432" s="512" t="s">
        <v>135</v>
      </c>
      <c r="C432" s="513" t="s">
        <v>121</v>
      </c>
      <c r="D432" s="513" t="s">
        <v>123</v>
      </c>
      <c r="E432" s="514">
        <f>ADHB!G432</f>
        <v>0</v>
      </c>
      <c r="F432" s="514"/>
      <c r="G432" s="514">
        <f t="shared" ref="G432:G441" si="3097">iferror(E432/F432*100,0)</f>
        <v>0</v>
      </c>
      <c r="H432" s="515"/>
      <c r="I432" s="514">
        <f t="shared" ref="I432:I441" si="3098">IFERROR(+G432*H432,"")</f>
        <v>0</v>
      </c>
      <c r="J432" s="516"/>
      <c r="K432" s="517"/>
      <c r="L432" s="517"/>
      <c r="M432" s="514">
        <f t="shared" ref="M432:M441" si="3099">IFERROR(+(IF(G432="","0",G432))+(IF(I432="","0",I432))+(IF(L432="","0",L432)),"")</f>
        <v>0</v>
      </c>
      <c r="N432" s="515">
        <v>0.294289866351475</v>
      </c>
      <c r="O432" s="518">
        <f t="shared" ref="O432:O441" si="3100">IFERROR(+N432*(M432-L432),"")</f>
        <v>0</v>
      </c>
      <c r="P432" s="519">
        <f t="shared" ref="P432:P441" si="3101">IFERROR(+(IF(M432="","0",M432))-(IF(O432="","0",O432)),"")</f>
        <v>0</v>
      </c>
      <c r="Q432" s="520"/>
      <c r="R432" s="511">
        <v>1.0</v>
      </c>
      <c r="S432" s="512" t="s">
        <v>135</v>
      </c>
      <c r="T432" s="513" t="s">
        <v>121</v>
      </c>
      <c r="U432" s="513" t="s">
        <v>123</v>
      </c>
      <c r="V432" s="514">
        <f>ADHB!X432</f>
        <v>0</v>
      </c>
      <c r="W432" s="514"/>
      <c r="X432" s="514">
        <f t="shared" ref="X432:X441" si="3102">iferror(V432/W432*100,0)</f>
        <v>0</v>
      </c>
      <c r="Y432" s="515"/>
      <c r="Z432" s="514">
        <f t="shared" ref="Z432:Z441" si="3103">IFERROR(+X432*Y432,"")</f>
        <v>0</v>
      </c>
      <c r="AA432" s="516"/>
      <c r="AB432" s="517"/>
      <c r="AC432" s="517"/>
      <c r="AD432" s="514">
        <f t="shared" ref="AD432:AD441" si="3104">IFERROR(+(IF(X432="","0",X432))+(IF(Z432="","0",Z432))+(IF(AC432="","0",AC432)),"")</f>
        <v>0</v>
      </c>
      <c r="AE432" s="515">
        <v>0.294289866351475</v>
      </c>
      <c r="AF432" s="518">
        <f t="shared" ref="AF432:AF441" si="3105">IFERROR(+AE432*(AD432-AC432),"")</f>
        <v>0</v>
      </c>
      <c r="AG432" s="519">
        <f t="shared" ref="AG432:AG441" si="3106">IFERROR(+(IF(AD432="","0",AD432))-(IF(AF432="","0",AF432)),"")</f>
        <v>0</v>
      </c>
      <c r="AH432" s="520"/>
      <c r="AI432" s="511">
        <v>1.0</v>
      </c>
      <c r="AJ432" s="512" t="s">
        <v>135</v>
      </c>
      <c r="AK432" s="513" t="s">
        <v>121</v>
      </c>
      <c r="AL432" s="513" t="s">
        <v>123</v>
      </c>
      <c r="AM432" s="514">
        <f>ADHB!AO432</f>
        <v>0</v>
      </c>
      <c r="AN432" s="514"/>
      <c r="AO432" s="514">
        <f t="shared" ref="AO432:AO441" si="3107">iferror(AM432/AN432*100,0)</f>
        <v>0</v>
      </c>
      <c r="AP432" s="515"/>
      <c r="AQ432" s="514">
        <f t="shared" ref="AQ432:AQ441" si="3108">IFERROR(+AO432*AP432,"")</f>
        <v>0</v>
      </c>
      <c r="AR432" s="516"/>
      <c r="AS432" s="517"/>
      <c r="AT432" s="517"/>
      <c r="AU432" s="514">
        <f t="shared" ref="AU432:AU441" si="3109">IFERROR(+(IF(AO432="","0",AO432))+(IF(AQ432="","0",AQ432))+(IF(AT432="","0",AT432)),"")</f>
        <v>0</v>
      </c>
      <c r="AV432" s="515">
        <v>0.294289866351475</v>
      </c>
      <c r="AW432" s="518">
        <f t="shared" ref="AW432:AW441" si="3110">IFERROR(+AV432*(AU432-AT432),"")</f>
        <v>0</v>
      </c>
      <c r="AX432" s="519">
        <f t="shared" ref="AX432:AX441" si="3111">IFERROR(+(IF(AU432="","0",AU432))-(IF(AW432="","0",AW432)),"")</f>
        <v>0</v>
      </c>
      <c r="AY432" s="520"/>
      <c r="AZ432" s="511">
        <v>1.0</v>
      </c>
      <c r="BA432" s="512" t="s">
        <v>135</v>
      </c>
      <c r="BB432" s="513" t="s">
        <v>121</v>
      </c>
      <c r="BC432" s="513" t="s">
        <v>123</v>
      </c>
      <c r="BD432" s="514">
        <f>ADHB!BF432</f>
        <v>0</v>
      </c>
      <c r="BE432" s="514"/>
      <c r="BF432" s="514">
        <f t="shared" ref="BF432:BF441" si="3112">iferror(BD432/BE432*100,0)</f>
        <v>0</v>
      </c>
      <c r="BG432" s="515"/>
      <c r="BH432" s="514">
        <f t="shared" ref="BH432:BH441" si="3113">IFERROR(+BF432*BG432,"")</f>
        <v>0</v>
      </c>
      <c r="BI432" s="516"/>
      <c r="BJ432" s="517"/>
      <c r="BK432" s="517"/>
      <c r="BL432" s="514">
        <f t="shared" ref="BL432:BL441" si="3114">IFERROR(+(IF(BF432="","0",BF432))+(IF(BH432="","0",BH432))+(IF(BK432="","0",BK432)),"")</f>
        <v>0</v>
      </c>
      <c r="BM432" s="515">
        <v>0.294289866351475</v>
      </c>
      <c r="BN432" s="518">
        <f t="shared" ref="BN432:BN441" si="3115">IFERROR(+BM432*(BL432-BK432),"")</f>
        <v>0</v>
      </c>
      <c r="BO432" s="519">
        <f t="shared" ref="BO432:BO441" si="3116">IFERROR(+(IF(BL432="","0",BL432))-(IF(BN432="","0",BN432)),"")</f>
        <v>0</v>
      </c>
      <c r="BP432" s="520"/>
      <c r="BQ432" s="511">
        <v>1.0</v>
      </c>
      <c r="BR432" s="512" t="s">
        <v>135</v>
      </c>
      <c r="BS432" s="513" t="s">
        <v>121</v>
      </c>
      <c r="BT432" s="513" t="s">
        <v>123</v>
      </c>
      <c r="BU432" s="514">
        <f>ADHB!BW432</f>
        <v>0</v>
      </c>
      <c r="BV432" s="514"/>
      <c r="BW432" s="514">
        <f t="shared" ref="BW432:BW441" si="3117">iferror(BU432/BV432*100,0)</f>
        <v>0</v>
      </c>
      <c r="BX432" s="515"/>
      <c r="BY432" s="514">
        <f t="shared" ref="BY432:BY441" si="3118">IFERROR(+BW432*BX432,"")</f>
        <v>0</v>
      </c>
      <c r="BZ432" s="516"/>
      <c r="CA432" s="517"/>
      <c r="CB432" s="517"/>
      <c r="CC432" s="514">
        <f t="shared" ref="CC432:CC441" si="3119">IFERROR(+(IF(BW432="","0",BW432))+(IF(BY432="","0",BY432))+(IF(CB432="","0",CB432)),"")</f>
        <v>0</v>
      </c>
      <c r="CD432" s="515">
        <v>0.294289866351475</v>
      </c>
      <c r="CE432" s="518">
        <f t="shared" ref="CE432:CE441" si="3120">IFERROR(+CD432*(CC432-CB432),"")</f>
        <v>0</v>
      </c>
      <c r="CF432" s="519">
        <f t="shared" ref="CF432:CF441" si="3121">IFERROR(+(IF(CC432="","0",CC432))-(IF(CE432="","0",CE432)),"")</f>
        <v>0</v>
      </c>
      <c r="CG432" s="520"/>
      <c r="CH432" s="511">
        <v>1.0</v>
      </c>
      <c r="CI432" s="512" t="s">
        <v>135</v>
      </c>
      <c r="CJ432" s="513" t="s">
        <v>121</v>
      </c>
      <c r="CK432" s="513" t="s">
        <v>123</v>
      </c>
      <c r="CL432" s="514">
        <f>ADHB!CN432</f>
        <v>0</v>
      </c>
      <c r="CM432" s="514"/>
      <c r="CN432" s="514">
        <f t="shared" ref="CN432:CN441" si="3122">iferror(CL432/CM432*100,0)</f>
        <v>0</v>
      </c>
      <c r="CO432" s="515"/>
      <c r="CP432" s="514">
        <f t="shared" ref="CP432:CP441" si="3123">IFERROR(+CN432*CO432,"")</f>
        <v>0</v>
      </c>
      <c r="CQ432" s="516"/>
      <c r="CR432" s="517"/>
      <c r="CS432" s="517"/>
      <c r="CT432" s="514">
        <f t="shared" ref="CT432:CT441" si="3124">IFERROR(+(IF(CN432="","0",CN432))+(IF(CP432="","0",CP432))+(IF(CS432="","0",CS432)),"")</f>
        <v>0</v>
      </c>
      <c r="CU432" s="515">
        <v>0.294289866351475</v>
      </c>
      <c r="CV432" s="518">
        <f t="shared" ref="CV432:CV441" si="3125">IFERROR(+CU432*(CT432-CS432),"")</f>
        <v>0</v>
      </c>
      <c r="CW432" s="519">
        <f t="shared" ref="CW432:CW441" si="3126">IFERROR(+(IF(CT432="","0",CT432))-(IF(CV432="","0",CV432)),"")</f>
        <v>0</v>
      </c>
      <c r="CX432" s="520"/>
      <c r="CY432" s="511">
        <v>1.0</v>
      </c>
      <c r="CZ432" s="512" t="s">
        <v>135</v>
      </c>
      <c r="DA432" s="513" t="s">
        <v>121</v>
      </c>
      <c r="DB432" s="513" t="s">
        <v>123</v>
      </c>
      <c r="DC432" s="514">
        <f>ADHB!DE432</f>
        <v>0</v>
      </c>
      <c r="DD432" s="514"/>
      <c r="DE432" s="514">
        <f t="shared" ref="DE432:DE441" si="3127">iferror(DC432/DD432*100,0)</f>
        <v>0</v>
      </c>
      <c r="DF432" s="515"/>
      <c r="DG432" s="514">
        <f t="shared" ref="DG432:DG441" si="3128">IFERROR(+DE432*DF432,"")</f>
        <v>0</v>
      </c>
      <c r="DH432" s="516"/>
      <c r="DI432" s="517"/>
      <c r="DJ432" s="517"/>
      <c r="DK432" s="514">
        <f t="shared" ref="DK432:DK441" si="3129">IFERROR(+(IF(DE432="","0",DE432))+(IF(DG432="","0",DG432))+(IF(DJ432="","0",DJ432)),"")</f>
        <v>0</v>
      </c>
      <c r="DL432" s="515">
        <v>0.294289866351475</v>
      </c>
      <c r="DM432" s="518">
        <f t="shared" ref="DM432:DM441" si="3130">IFERROR(+DL432*(DK432-DJ432),"")</f>
        <v>0</v>
      </c>
      <c r="DN432" s="519">
        <f t="shared" ref="DN432:DN441" si="3131">IFERROR(+(IF(DK432="","0",DK432))-(IF(DM432="","0",DM432)),"")</f>
        <v>0</v>
      </c>
      <c r="DO432" s="520"/>
      <c r="DP432" s="511">
        <v>1.0</v>
      </c>
      <c r="DQ432" s="512" t="s">
        <v>135</v>
      </c>
      <c r="DR432" s="513" t="s">
        <v>121</v>
      </c>
      <c r="DS432" s="513" t="s">
        <v>123</v>
      </c>
      <c r="DT432" s="514">
        <f>ADHB!DV432</f>
        <v>0</v>
      </c>
      <c r="DU432" s="514"/>
      <c r="DV432" s="514">
        <f t="shared" ref="DV432:DV441" si="3132">iferror(DT432/DU432*100,0)</f>
        <v>0</v>
      </c>
      <c r="DW432" s="515"/>
      <c r="DX432" s="514">
        <f t="shared" ref="DX432:DX441" si="3133">IFERROR(+DV432*DW432,"")</f>
        <v>0</v>
      </c>
      <c r="DY432" s="516"/>
      <c r="DZ432" s="517"/>
      <c r="EA432" s="517"/>
      <c r="EB432" s="514">
        <f t="shared" ref="EB432:EB441" si="3134">IFERROR(+(IF(DV432="","0",DV432))+(IF(DX432="","0",DX432))+(IF(EA432="","0",EA432)),"")</f>
        <v>0</v>
      </c>
      <c r="EC432" s="515">
        <v>0.294289866351475</v>
      </c>
      <c r="ED432" s="518">
        <f t="shared" ref="ED432:ED441" si="3135">IFERROR(+EC432*(EB432-EA432),"")</f>
        <v>0</v>
      </c>
      <c r="EE432" s="519">
        <f t="shared" ref="EE432:EE441" si="3136">IFERROR(+(IF(EB432="","0",EB432))-(IF(ED432="","0",ED432)),"")</f>
        <v>0</v>
      </c>
      <c r="EF432" s="520"/>
      <c r="EG432" s="511">
        <v>1.0</v>
      </c>
      <c r="EH432" s="512" t="s">
        <v>135</v>
      </c>
      <c r="EI432" s="513" t="s">
        <v>121</v>
      </c>
      <c r="EJ432" s="513" t="s">
        <v>123</v>
      </c>
      <c r="EK432" s="514">
        <f>ADHB!EM432</f>
        <v>0</v>
      </c>
      <c r="EL432" s="514"/>
      <c r="EM432" s="514">
        <f t="shared" ref="EM432:EM441" si="3137">iferror(EK432/EL432*100,0)</f>
        <v>0</v>
      </c>
      <c r="EN432" s="515"/>
      <c r="EO432" s="514">
        <f t="shared" ref="EO432:EO441" si="3138">IFERROR(+EM432*EN432,"")</f>
        <v>0</v>
      </c>
      <c r="EP432" s="516"/>
      <c r="EQ432" s="517"/>
      <c r="ER432" s="517"/>
      <c r="ES432" s="514">
        <f t="shared" ref="ES432:ES441" si="3139">IFERROR(+(IF(EM432="","0",EM432))+(IF(EO432="","0",EO432))+(IF(ER432="","0",ER432)),"")</f>
        <v>0</v>
      </c>
      <c r="ET432" s="515">
        <v>0.294289866351475</v>
      </c>
      <c r="EU432" s="518">
        <f t="shared" ref="EU432:EU441" si="3140">IFERROR(+ET432*(ES432-ER432),"")</f>
        <v>0</v>
      </c>
      <c r="EV432" s="519">
        <f t="shared" ref="EV432:EV441" si="3141">IFERROR(+(IF(ES432="","0",ES432))-(IF(EU432="","0",EU432)),"")</f>
        <v>0</v>
      </c>
      <c r="EW432" s="520"/>
      <c r="EX432" s="511">
        <v>1.0</v>
      </c>
      <c r="EY432" s="512" t="s">
        <v>135</v>
      </c>
      <c r="EZ432" s="513" t="s">
        <v>121</v>
      </c>
      <c r="FA432" s="513" t="s">
        <v>123</v>
      </c>
      <c r="FB432" s="514">
        <f>ADHB!FD432</f>
        <v>0</v>
      </c>
      <c r="FC432" s="514"/>
      <c r="FD432" s="514">
        <f t="shared" ref="FD432:FD441" si="3142">iferror(FB432/FC432*100,0)</f>
        <v>0</v>
      </c>
      <c r="FE432" s="515"/>
      <c r="FF432" s="514">
        <f t="shared" ref="FF432:FF441" si="3143">IFERROR(+FD432*FE432,"")</f>
        <v>0</v>
      </c>
      <c r="FG432" s="516"/>
      <c r="FH432" s="517"/>
      <c r="FI432" s="517"/>
      <c r="FJ432" s="514">
        <f t="shared" ref="FJ432:FJ441" si="3144">IFERROR(+(IF(FD432="","0",FD432))+(IF(FF432="","0",FF432))+(IF(FI432="","0",FI432)),"")</f>
        <v>0</v>
      </c>
      <c r="FK432" s="515">
        <v>0.294289866351475</v>
      </c>
      <c r="FL432" s="518">
        <f t="shared" ref="FL432:FL441" si="3145">IFERROR(+FK432*(FJ432-FI432),"")</f>
        <v>0</v>
      </c>
      <c r="FM432" s="519">
        <f t="shared" ref="FM432:FM441" si="3146">IFERROR(+(IF(FJ432="","0",FJ432))-(IF(FL432="","0",FL432)),"")</f>
        <v>0</v>
      </c>
      <c r="FN432" s="520"/>
      <c r="FO432" s="511">
        <v>1.0</v>
      </c>
      <c r="FP432" s="512" t="s">
        <v>135</v>
      </c>
      <c r="FQ432" s="513" t="s">
        <v>121</v>
      </c>
      <c r="FR432" s="513" t="s">
        <v>123</v>
      </c>
      <c r="FS432" s="514">
        <f>ADHB!FU432</f>
        <v>0</v>
      </c>
      <c r="FT432" s="514"/>
      <c r="FU432" s="514">
        <f t="shared" ref="FU432:FU441" si="3147">iferror(FS432/FT432*100,0)</f>
        <v>0</v>
      </c>
      <c r="FV432" s="515"/>
      <c r="FW432" s="514">
        <f t="shared" ref="FW432:FW441" si="3148">IFERROR(+FU432*FV432,"")</f>
        <v>0</v>
      </c>
      <c r="FX432" s="516"/>
      <c r="FY432" s="517"/>
      <c r="FZ432" s="517"/>
      <c r="GA432" s="514">
        <f t="shared" ref="GA432:GA441" si="3149">IFERROR(+(IF(FU432="","0",FU432))+(IF(FW432="","0",FW432))+(IF(FZ432="","0",FZ432)),"")</f>
        <v>0</v>
      </c>
      <c r="GB432" s="515">
        <v>0.294289866351475</v>
      </c>
      <c r="GC432" s="518">
        <f t="shared" ref="GC432:GC441" si="3150">IFERROR(+GB432*(GA432-FZ432),"")</f>
        <v>0</v>
      </c>
      <c r="GD432" s="519">
        <f t="shared" ref="GD432:GD441" si="3151">IFERROR(+(IF(GA432="","0",GA432))-(IF(GC432="","0",GC432)),"")</f>
        <v>0</v>
      </c>
      <c r="GE432" s="520"/>
      <c r="GF432" s="511">
        <v>1.0</v>
      </c>
      <c r="GG432" s="512" t="s">
        <v>135</v>
      </c>
      <c r="GH432" s="513" t="s">
        <v>121</v>
      </c>
      <c r="GI432" s="513" t="s">
        <v>123</v>
      </c>
      <c r="GJ432" s="514">
        <f>ADHB!GL432</f>
        <v>0</v>
      </c>
      <c r="GK432" s="514"/>
      <c r="GL432" s="514">
        <f t="shared" ref="GL432:GL441" si="3152">iferror(GJ432/GK432*100,0)</f>
        <v>0</v>
      </c>
      <c r="GM432" s="515"/>
      <c r="GN432" s="514">
        <f t="shared" ref="GN432:GN441" si="3153">IFERROR(+GL432*GM432,"")</f>
        <v>0</v>
      </c>
      <c r="GO432" s="516"/>
      <c r="GP432" s="517"/>
      <c r="GQ432" s="517"/>
      <c r="GR432" s="514">
        <f t="shared" ref="GR432:GR441" si="3154">IFERROR(+(IF(GL432="","0",GL432))+(IF(GN432="","0",GN432))+(IF(GQ432="","0",GQ432)),"")</f>
        <v>0</v>
      </c>
      <c r="GS432" s="515">
        <v>0.294289866351475</v>
      </c>
      <c r="GT432" s="518">
        <f t="shared" ref="GT432:GT441" si="3155">IFERROR(+GS432*(GR432-GQ432),"")</f>
        <v>0</v>
      </c>
      <c r="GU432" s="519">
        <f t="shared" ref="GU432:GU441" si="3156">IFERROR(+(IF(GR432="","0",GR432))-(IF(GT432="","0",GT432)),"")</f>
        <v>0</v>
      </c>
      <c r="GV432" s="520"/>
      <c r="GW432" s="511">
        <v>1.0</v>
      </c>
      <c r="GX432" s="512" t="s">
        <v>135</v>
      </c>
      <c r="GY432" s="513" t="s">
        <v>121</v>
      </c>
      <c r="GZ432" s="513" t="s">
        <v>123</v>
      </c>
      <c r="HA432" s="514">
        <f>ADHB!HC432</f>
        <v>0</v>
      </c>
      <c r="HB432" s="514"/>
      <c r="HC432" s="514">
        <f t="shared" ref="HC432:HC441" si="3157">iferror(HA432/HB432*100,0)</f>
        <v>0</v>
      </c>
      <c r="HD432" s="515"/>
      <c r="HE432" s="514">
        <f t="shared" ref="HE432:HE441" si="3158">IFERROR(+HC432*HD432,"")</f>
        <v>0</v>
      </c>
      <c r="HF432" s="516"/>
      <c r="HG432" s="517"/>
      <c r="HH432" s="517"/>
      <c r="HI432" s="514">
        <f t="shared" ref="HI432:HI441" si="3159">IFERROR(+(IF(HC432="","0",HC432))+(IF(HE432="","0",HE432))+(IF(HH432="","0",HH432)),"")</f>
        <v>0</v>
      </c>
      <c r="HJ432" s="515">
        <v>0.294289866351475</v>
      </c>
      <c r="HK432" s="518">
        <f t="shared" ref="HK432:HK441" si="3160">IFERROR(+HJ432*(HI432-HH432),"")</f>
        <v>0</v>
      </c>
      <c r="HL432" s="519">
        <f t="shared" ref="HL432:HL441" si="3161">IFERROR(+(IF(HI432="","0",HI432))-(IF(HK432="","0",HK432)),"")</f>
        <v>0</v>
      </c>
      <c r="HM432" s="520"/>
      <c r="HN432" s="511">
        <v>1.0</v>
      </c>
      <c r="HO432" s="512" t="s">
        <v>135</v>
      </c>
      <c r="HP432" s="513" t="s">
        <v>121</v>
      </c>
      <c r="HQ432" s="513" t="s">
        <v>123</v>
      </c>
      <c r="HR432" s="514">
        <f>ADHB!HT432</f>
        <v>0</v>
      </c>
      <c r="HS432" s="514"/>
      <c r="HT432" s="514">
        <f t="shared" ref="HT432:HT441" si="3162">iferror(HR432/HS432*100,0)</f>
        <v>0</v>
      </c>
      <c r="HU432" s="515"/>
      <c r="HV432" s="514">
        <f t="shared" ref="HV432:HV441" si="3163">IFERROR(+HT432*HU432,"")</f>
        <v>0</v>
      </c>
      <c r="HW432" s="516"/>
      <c r="HX432" s="517"/>
      <c r="HY432" s="517"/>
      <c r="HZ432" s="514">
        <f t="shared" ref="HZ432:HZ441" si="3164">IFERROR(+(IF(HT432="","0",HT432))+(IF(HV432="","0",HV432))+(IF(HY432="","0",HY432)),"")</f>
        <v>0</v>
      </c>
      <c r="IA432" s="515">
        <v>0.294289866351475</v>
      </c>
      <c r="IB432" s="518">
        <f t="shared" ref="IB432:IB441" si="3165">IFERROR(+IA432*(HZ432-HY432),"")</f>
        <v>0</v>
      </c>
      <c r="IC432" s="519">
        <f t="shared" ref="IC432:IC441" si="3166">IFERROR(+(IF(HZ432="","0",HZ432))-(IF(IB432="","0",IB432)),"")</f>
        <v>0</v>
      </c>
      <c r="ID432" s="520"/>
      <c r="IE432" s="511">
        <v>1.0</v>
      </c>
      <c r="IF432" s="512" t="s">
        <v>135</v>
      </c>
      <c r="IG432" s="513" t="s">
        <v>121</v>
      </c>
      <c r="IH432" s="513" t="s">
        <v>123</v>
      </c>
      <c r="II432" s="514">
        <f>ADHB!IK432</f>
        <v>0</v>
      </c>
      <c r="IJ432" s="514"/>
      <c r="IK432" s="514">
        <f t="shared" ref="IK432:IK441" si="3167">iferror(II432/IJ432*100,0)</f>
        <v>0</v>
      </c>
      <c r="IL432" s="515"/>
      <c r="IM432" s="514">
        <f t="shared" ref="IM432:IM441" si="3168">IFERROR(+IK432*IL432,"")</f>
        <v>0</v>
      </c>
      <c r="IN432" s="516"/>
      <c r="IO432" s="517"/>
      <c r="IP432" s="517"/>
      <c r="IQ432" s="514">
        <f t="shared" ref="IQ432:IQ441" si="3169">IFERROR(+(IF(IK432="","0",IK432))+(IF(IM432="","0",IM432))+(IF(IP432="","0",IP432)),"")</f>
        <v>0</v>
      </c>
      <c r="IR432" s="515">
        <v>0.294289866351475</v>
      </c>
      <c r="IS432" s="518">
        <f t="shared" ref="IS432:IS441" si="3170">IFERROR(+IR432*(IQ432-IP432),"")</f>
        <v>0</v>
      </c>
      <c r="IT432" s="519">
        <f t="shared" ref="IT432:IT441" si="3171">IFERROR(+(IF(IQ432="","0",IQ432))-(IF(IS432="","0",IS432)),"")</f>
        <v>0</v>
      </c>
      <c r="IU432" s="520"/>
      <c r="IV432" s="511">
        <v>1.0</v>
      </c>
      <c r="IW432" s="512" t="s">
        <v>135</v>
      </c>
      <c r="IX432" s="513" t="s">
        <v>121</v>
      </c>
      <c r="IY432" s="513" t="s">
        <v>123</v>
      </c>
      <c r="IZ432" s="514">
        <f>ADHB!JB432</f>
        <v>0</v>
      </c>
      <c r="JA432" s="514"/>
      <c r="JB432" s="514">
        <f t="shared" ref="JB432:JB441" si="3172">iferror(IZ432/JA432*100,0)</f>
        <v>0</v>
      </c>
      <c r="JC432" s="515"/>
      <c r="JD432" s="514">
        <f t="shared" ref="JD432:JD441" si="3173">IFERROR(+JB432*JC432,"")</f>
        <v>0</v>
      </c>
      <c r="JE432" s="516"/>
      <c r="JF432" s="517"/>
      <c r="JG432" s="517"/>
      <c r="JH432" s="514">
        <f t="shared" ref="JH432:JH441" si="3174">IFERROR(+(IF(JB432="","0",JB432))+(IF(JD432="","0",JD432))+(IF(JG432="","0",JG432)),"")</f>
        <v>0</v>
      </c>
      <c r="JI432" s="515">
        <v>0.294289866351475</v>
      </c>
      <c r="JJ432" s="518">
        <f t="shared" ref="JJ432:JJ441" si="3175">IFERROR(+JI432*(JH432-JG432),"")</f>
        <v>0</v>
      </c>
      <c r="JK432" s="519">
        <f t="shared" ref="JK432:JK441" si="3176">IFERROR(+(IF(JH432="","0",JH432))-(IF(JJ432="","0",JJ432)),"")</f>
        <v>0</v>
      </c>
      <c r="JL432" s="520"/>
      <c r="JM432" s="511">
        <v>1.0</v>
      </c>
      <c r="JN432" s="512" t="s">
        <v>135</v>
      </c>
      <c r="JO432" s="513" t="s">
        <v>121</v>
      </c>
      <c r="JP432" s="513" t="s">
        <v>123</v>
      </c>
      <c r="JQ432" s="514">
        <f>ADHB!JS432</f>
        <v>0</v>
      </c>
      <c r="JR432" s="514"/>
      <c r="JS432" s="514">
        <f t="shared" ref="JS432:JS441" si="3177">iferror(JQ432/JR432*100,0)</f>
        <v>0</v>
      </c>
      <c r="JT432" s="515"/>
      <c r="JU432" s="514">
        <f t="shared" ref="JU432:JU441" si="3178">IFERROR(+JS432*JT432,"")</f>
        <v>0</v>
      </c>
      <c r="JV432" s="516"/>
      <c r="JW432" s="517"/>
      <c r="JX432" s="517"/>
      <c r="JY432" s="514">
        <f t="shared" ref="JY432:JY441" si="3179">IFERROR(+(IF(JS432="","0",JS432))+(IF(JU432="","0",JU432))+(IF(JX432="","0",JX432)),"")</f>
        <v>0</v>
      </c>
      <c r="JZ432" s="515">
        <v>0.294289866351475</v>
      </c>
      <c r="KA432" s="518">
        <f t="shared" ref="KA432:KA441" si="3180">IFERROR(+JZ432*(JY432-JX432),"")</f>
        <v>0</v>
      </c>
      <c r="KB432" s="519">
        <f t="shared" ref="KB432:KB441" si="3181">IFERROR(+(IF(JY432="","0",JY432))-(IF(KA432="","0",KA432)),"")</f>
        <v>0</v>
      </c>
      <c r="KC432" s="520"/>
      <c r="KD432" s="511">
        <v>1.0</v>
      </c>
      <c r="KE432" s="512" t="s">
        <v>135</v>
      </c>
      <c r="KF432" s="513" t="s">
        <v>121</v>
      </c>
      <c r="KG432" s="513" t="s">
        <v>123</v>
      </c>
      <c r="KH432" s="514">
        <f>ADHB!KJ432</f>
        <v>0</v>
      </c>
      <c r="KI432" s="514"/>
      <c r="KJ432" s="514">
        <f t="shared" ref="KJ432:KJ441" si="3182">iferror(KH432/KI432*100,0)</f>
        <v>0</v>
      </c>
      <c r="KK432" s="515"/>
      <c r="KL432" s="514">
        <f t="shared" ref="KL432:KL441" si="3183">IFERROR(+KJ432*KK432,"")</f>
        <v>0</v>
      </c>
      <c r="KM432" s="516"/>
      <c r="KN432" s="517"/>
      <c r="KO432" s="517"/>
      <c r="KP432" s="514">
        <f t="shared" ref="KP432:KP441" si="3184">IFERROR(+(IF(KJ432="","0",KJ432))+(IF(KL432="","0",KL432))+(IF(KO432="","0",KO432)),"")</f>
        <v>0</v>
      </c>
      <c r="KQ432" s="515">
        <v>0.294289866351475</v>
      </c>
      <c r="KR432" s="518">
        <f t="shared" ref="KR432:KR441" si="3185">IFERROR(+KQ432*(KP432-KO432),"")</f>
        <v>0</v>
      </c>
      <c r="KS432" s="519">
        <f t="shared" ref="KS432:KS441" si="3186">IFERROR(+(IF(KP432="","0",KP432))-(IF(KR432="","0",KR432)),"")</f>
        <v>0</v>
      </c>
      <c r="KT432" s="520"/>
      <c r="KU432" s="521"/>
    </row>
    <row r="433" ht="15.75" customHeight="1">
      <c r="A433" s="511">
        <v>2.0</v>
      </c>
      <c r="B433" s="512" t="s">
        <v>136</v>
      </c>
      <c r="C433" s="513" t="s">
        <v>121</v>
      </c>
      <c r="D433" s="513" t="s">
        <v>123</v>
      </c>
      <c r="E433" s="514">
        <f>ADHB!G433</f>
        <v>0</v>
      </c>
      <c r="F433" s="514"/>
      <c r="G433" s="514">
        <f t="shared" si="3097"/>
        <v>0</v>
      </c>
      <c r="H433" s="515"/>
      <c r="I433" s="514">
        <f t="shared" si="3098"/>
        <v>0</v>
      </c>
      <c r="J433" s="516"/>
      <c r="K433" s="517"/>
      <c r="L433" s="517"/>
      <c r="M433" s="514">
        <f t="shared" si="3099"/>
        <v>0</v>
      </c>
      <c r="N433" s="515">
        <v>0.294289866351475</v>
      </c>
      <c r="O433" s="518">
        <f t="shared" si="3100"/>
        <v>0</v>
      </c>
      <c r="P433" s="519">
        <f t="shared" si="3101"/>
        <v>0</v>
      </c>
      <c r="Q433" s="520"/>
      <c r="R433" s="511">
        <v>2.0</v>
      </c>
      <c r="S433" s="512" t="s">
        <v>136</v>
      </c>
      <c r="T433" s="513" t="s">
        <v>121</v>
      </c>
      <c r="U433" s="513" t="s">
        <v>123</v>
      </c>
      <c r="V433" s="514">
        <f>ADHB!X433</f>
        <v>0</v>
      </c>
      <c r="W433" s="514"/>
      <c r="X433" s="514">
        <f t="shared" si="3102"/>
        <v>0</v>
      </c>
      <c r="Y433" s="515"/>
      <c r="Z433" s="514">
        <f t="shared" si="3103"/>
        <v>0</v>
      </c>
      <c r="AA433" s="516"/>
      <c r="AB433" s="517"/>
      <c r="AC433" s="517"/>
      <c r="AD433" s="514">
        <f t="shared" si="3104"/>
        <v>0</v>
      </c>
      <c r="AE433" s="515">
        <v>0.294289866351475</v>
      </c>
      <c r="AF433" s="518">
        <f t="shared" si="3105"/>
        <v>0</v>
      </c>
      <c r="AG433" s="519">
        <f t="shared" si="3106"/>
        <v>0</v>
      </c>
      <c r="AH433" s="520"/>
      <c r="AI433" s="511">
        <v>2.0</v>
      </c>
      <c r="AJ433" s="512" t="s">
        <v>136</v>
      </c>
      <c r="AK433" s="513" t="s">
        <v>121</v>
      </c>
      <c r="AL433" s="513" t="s">
        <v>123</v>
      </c>
      <c r="AM433" s="514">
        <f>ADHB!AO433</f>
        <v>0</v>
      </c>
      <c r="AN433" s="514"/>
      <c r="AO433" s="514">
        <f t="shared" si="3107"/>
        <v>0</v>
      </c>
      <c r="AP433" s="515"/>
      <c r="AQ433" s="514">
        <f t="shared" si="3108"/>
        <v>0</v>
      </c>
      <c r="AR433" s="516"/>
      <c r="AS433" s="517"/>
      <c r="AT433" s="517"/>
      <c r="AU433" s="514">
        <f t="shared" si="3109"/>
        <v>0</v>
      </c>
      <c r="AV433" s="515">
        <v>0.294289866351475</v>
      </c>
      <c r="AW433" s="518">
        <f t="shared" si="3110"/>
        <v>0</v>
      </c>
      <c r="AX433" s="519">
        <f t="shared" si="3111"/>
        <v>0</v>
      </c>
      <c r="AY433" s="520"/>
      <c r="AZ433" s="511">
        <v>2.0</v>
      </c>
      <c r="BA433" s="512" t="s">
        <v>136</v>
      </c>
      <c r="BB433" s="513" t="s">
        <v>121</v>
      </c>
      <c r="BC433" s="513" t="s">
        <v>123</v>
      </c>
      <c r="BD433" s="514">
        <f>ADHB!BF433</f>
        <v>0</v>
      </c>
      <c r="BE433" s="514"/>
      <c r="BF433" s="514">
        <f t="shared" si="3112"/>
        <v>0</v>
      </c>
      <c r="BG433" s="515"/>
      <c r="BH433" s="514">
        <f t="shared" si="3113"/>
        <v>0</v>
      </c>
      <c r="BI433" s="516"/>
      <c r="BJ433" s="517"/>
      <c r="BK433" s="517"/>
      <c r="BL433" s="514">
        <f t="shared" si="3114"/>
        <v>0</v>
      </c>
      <c r="BM433" s="515">
        <v>0.294289866351475</v>
      </c>
      <c r="BN433" s="518">
        <f t="shared" si="3115"/>
        <v>0</v>
      </c>
      <c r="BO433" s="519">
        <f t="shared" si="3116"/>
        <v>0</v>
      </c>
      <c r="BP433" s="520"/>
      <c r="BQ433" s="511">
        <v>2.0</v>
      </c>
      <c r="BR433" s="512" t="s">
        <v>136</v>
      </c>
      <c r="BS433" s="513" t="s">
        <v>121</v>
      </c>
      <c r="BT433" s="513" t="s">
        <v>123</v>
      </c>
      <c r="BU433" s="514">
        <f>ADHB!BW433</f>
        <v>0</v>
      </c>
      <c r="BV433" s="514"/>
      <c r="BW433" s="514">
        <f t="shared" si="3117"/>
        <v>0</v>
      </c>
      <c r="BX433" s="515"/>
      <c r="BY433" s="514">
        <f t="shared" si="3118"/>
        <v>0</v>
      </c>
      <c r="BZ433" s="516"/>
      <c r="CA433" s="517"/>
      <c r="CB433" s="517"/>
      <c r="CC433" s="514">
        <f t="shared" si="3119"/>
        <v>0</v>
      </c>
      <c r="CD433" s="515">
        <v>0.294289866351475</v>
      </c>
      <c r="CE433" s="518">
        <f t="shared" si="3120"/>
        <v>0</v>
      </c>
      <c r="CF433" s="519">
        <f t="shared" si="3121"/>
        <v>0</v>
      </c>
      <c r="CG433" s="520"/>
      <c r="CH433" s="511">
        <v>2.0</v>
      </c>
      <c r="CI433" s="512" t="s">
        <v>136</v>
      </c>
      <c r="CJ433" s="513" t="s">
        <v>121</v>
      </c>
      <c r="CK433" s="513" t="s">
        <v>123</v>
      </c>
      <c r="CL433" s="514">
        <f>ADHB!CN433</f>
        <v>0</v>
      </c>
      <c r="CM433" s="514"/>
      <c r="CN433" s="514">
        <f t="shared" si="3122"/>
        <v>0</v>
      </c>
      <c r="CO433" s="515"/>
      <c r="CP433" s="514">
        <f t="shared" si="3123"/>
        <v>0</v>
      </c>
      <c r="CQ433" s="516"/>
      <c r="CR433" s="517"/>
      <c r="CS433" s="517"/>
      <c r="CT433" s="514">
        <f t="shared" si="3124"/>
        <v>0</v>
      </c>
      <c r="CU433" s="515">
        <v>0.294289866351475</v>
      </c>
      <c r="CV433" s="518">
        <f t="shared" si="3125"/>
        <v>0</v>
      </c>
      <c r="CW433" s="519">
        <f t="shared" si="3126"/>
        <v>0</v>
      </c>
      <c r="CX433" s="520"/>
      <c r="CY433" s="511">
        <v>2.0</v>
      </c>
      <c r="CZ433" s="512" t="s">
        <v>136</v>
      </c>
      <c r="DA433" s="513" t="s">
        <v>121</v>
      </c>
      <c r="DB433" s="513" t="s">
        <v>123</v>
      </c>
      <c r="DC433" s="514">
        <f>ADHB!DE433</f>
        <v>0</v>
      </c>
      <c r="DD433" s="514"/>
      <c r="DE433" s="514">
        <f t="shared" si="3127"/>
        <v>0</v>
      </c>
      <c r="DF433" s="515"/>
      <c r="DG433" s="514">
        <f t="shared" si="3128"/>
        <v>0</v>
      </c>
      <c r="DH433" s="516"/>
      <c r="DI433" s="517"/>
      <c r="DJ433" s="517"/>
      <c r="DK433" s="514">
        <f t="shared" si="3129"/>
        <v>0</v>
      </c>
      <c r="DL433" s="515">
        <v>0.294289866351475</v>
      </c>
      <c r="DM433" s="518">
        <f t="shared" si="3130"/>
        <v>0</v>
      </c>
      <c r="DN433" s="519">
        <f t="shared" si="3131"/>
        <v>0</v>
      </c>
      <c r="DO433" s="520"/>
      <c r="DP433" s="511">
        <v>2.0</v>
      </c>
      <c r="DQ433" s="512" t="s">
        <v>136</v>
      </c>
      <c r="DR433" s="513" t="s">
        <v>121</v>
      </c>
      <c r="DS433" s="513" t="s">
        <v>123</v>
      </c>
      <c r="DT433" s="514">
        <f>ADHB!DV433</f>
        <v>0</v>
      </c>
      <c r="DU433" s="514"/>
      <c r="DV433" s="514">
        <f t="shared" si="3132"/>
        <v>0</v>
      </c>
      <c r="DW433" s="515"/>
      <c r="DX433" s="514">
        <f t="shared" si="3133"/>
        <v>0</v>
      </c>
      <c r="DY433" s="516"/>
      <c r="DZ433" s="517"/>
      <c r="EA433" s="517"/>
      <c r="EB433" s="514">
        <f t="shared" si="3134"/>
        <v>0</v>
      </c>
      <c r="EC433" s="515">
        <v>0.294289866351475</v>
      </c>
      <c r="ED433" s="518">
        <f t="shared" si="3135"/>
        <v>0</v>
      </c>
      <c r="EE433" s="519">
        <f t="shared" si="3136"/>
        <v>0</v>
      </c>
      <c r="EF433" s="520"/>
      <c r="EG433" s="511">
        <v>2.0</v>
      </c>
      <c r="EH433" s="512" t="s">
        <v>136</v>
      </c>
      <c r="EI433" s="513" t="s">
        <v>121</v>
      </c>
      <c r="EJ433" s="513" t="s">
        <v>123</v>
      </c>
      <c r="EK433" s="514">
        <f>ADHB!EM433</f>
        <v>0</v>
      </c>
      <c r="EL433" s="514"/>
      <c r="EM433" s="514">
        <f t="shared" si="3137"/>
        <v>0</v>
      </c>
      <c r="EN433" s="515"/>
      <c r="EO433" s="514">
        <f t="shared" si="3138"/>
        <v>0</v>
      </c>
      <c r="EP433" s="516"/>
      <c r="EQ433" s="517"/>
      <c r="ER433" s="517"/>
      <c r="ES433" s="514">
        <f t="shared" si="3139"/>
        <v>0</v>
      </c>
      <c r="ET433" s="515">
        <v>0.294289866351475</v>
      </c>
      <c r="EU433" s="518">
        <f t="shared" si="3140"/>
        <v>0</v>
      </c>
      <c r="EV433" s="519">
        <f t="shared" si="3141"/>
        <v>0</v>
      </c>
      <c r="EW433" s="520"/>
      <c r="EX433" s="511">
        <v>2.0</v>
      </c>
      <c r="EY433" s="512" t="s">
        <v>136</v>
      </c>
      <c r="EZ433" s="513" t="s">
        <v>121</v>
      </c>
      <c r="FA433" s="513" t="s">
        <v>123</v>
      </c>
      <c r="FB433" s="514">
        <f>ADHB!FD433</f>
        <v>0</v>
      </c>
      <c r="FC433" s="514"/>
      <c r="FD433" s="514">
        <f t="shared" si="3142"/>
        <v>0</v>
      </c>
      <c r="FE433" s="515"/>
      <c r="FF433" s="514">
        <f t="shared" si="3143"/>
        <v>0</v>
      </c>
      <c r="FG433" s="516"/>
      <c r="FH433" s="517"/>
      <c r="FI433" s="517"/>
      <c r="FJ433" s="514">
        <f t="shared" si="3144"/>
        <v>0</v>
      </c>
      <c r="FK433" s="515">
        <v>0.294289866351475</v>
      </c>
      <c r="FL433" s="518">
        <f t="shared" si="3145"/>
        <v>0</v>
      </c>
      <c r="FM433" s="519">
        <f t="shared" si="3146"/>
        <v>0</v>
      </c>
      <c r="FN433" s="520"/>
      <c r="FO433" s="511">
        <v>2.0</v>
      </c>
      <c r="FP433" s="512" t="s">
        <v>136</v>
      </c>
      <c r="FQ433" s="513" t="s">
        <v>121</v>
      </c>
      <c r="FR433" s="513" t="s">
        <v>123</v>
      </c>
      <c r="FS433" s="514">
        <f>ADHB!FU433</f>
        <v>0</v>
      </c>
      <c r="FT433" s="514"/>
      <c r="FU433" s="514">
        <f t="shared" si="3147"/>
        <v>0</v>
      </c>
      <c r="FV433" s="515"/>
      <c r="FW433" s="514">
        <f t="shared" si="3148"/>
        <v>0</v>
      </c>
      <c r="FX433" s="516"/>
      <c r="FY433" s="517"/>
      <c r="FZ433" s="517"/>
      <c r="GA433" s="514">
        <f t="shared" si="3149"/>
        <v>0</v>
      </c>
      <c r="GB433" s="515">
        <v>0.294289866351475</v>
      </c>
      <c r="GC433" s="518">
        <f t="shared" si="3150"/>
        <v>0</v>
      </c>
      <c r="GD433" s="519">
        <f t="shared" si="3151"/>
        <v>0</v>
      </c>
      <c r="GE433" s="520"/>
      <c r="GF433" s="511">
        <v>2.0</v>
      </c>
      <c r="GG433" s="512" t="s">
        <v>136</v>
      </c>
      <c r="GH433" s="513" t="s">
        <v>121</v>
      </c>
      <c r="GI433" s="513" t="s">
        <v>123</v>
      </c>
      <c r="GJ433" s="514">
        <f>ADHB!GL433</f>
        <v>0</v>
      </c>
      <c r="GK433" s="514"/>
      <c r="GL433" s="514">
        <f t="shared" si="3152"/>
        <v>0</v>
      </c>
      <c r="GM433" s="515"/>
      <c r="GN433" s="514">
        <f t="shared" si="3153"/>
        <v>0</v>
      </c>
      <c r="GO433" s="516"/>
      <c r="GP433" s="517"/>
      <c r="GQ433" s="517"/>
      <c r="GR433" s="514">
        <f t="shared" si="3154"/>
        <v>0</v>
      </c>
      <c r="GS433" s="515">
        <v>0.294289866351475</v>
      </c>
      <c r="GT433" s="518">
        <f t="shared" si="3155"/>
        <v>0</v>
      </c>
      <c r="GU433" s="519">
        <f t="shared" si="3156"/>
        <v>0</v>
      </c>
      <c r="GV433" s="520"/>
      <c r="GW433" s="511">
        <v>2.0</v>
      </c>
      <c r="GX433" s="512" t="s">
        <v>136</v>
      </c>
      <c r="GY433" s="513" t="s">
        <v>121</v>
      </c>
      <c r="GZ433" s="513" t="s">
        <v>123</v>
      </c>
      <c r="HA433" s="514">
        <f>ADHB!HC433</f>
        <v>0</v>
      </c>
      <c r="HB433" s="514"/>
      <c r="HC433" s="514">
        <f t="shared" si="3157"/>
        <v>0</v>
      </c>
      <c r="HD433" s="515"/>
      <c r="HE433" s="514">
        <f t="shared" si="3158"/>
        <v>0</v>
      </c>
      <c r="HF433" s="516"/>
      <c r="HG433" s="517"/>
      <c r="HH433" s="517"/>
      <c r="HI433" s="514">
        <f t="shared" si="3159"/>
        <v>0</v>
      </c>
      <c r="HJ433" s="515">
        <v>0.294289866351475</v>
      </c>
      <c r="HK433" s="518">
        <f t="shared" si="3160"/>
        <v>0</v>
      </c>
      <c r="HL433" s="519">
        <f t="shared" si="3161"/>
        <v>0</v>
      </c>
      <c r="HM433" s="520"/>
      <c r="HN433" s="511">
        <v>2.0</v>
      </c>
      <c r="HO433" s="512" t="s">
        <v>136</v>
      </c>
      <c r="HP433" s="513" t="s">
        <v>121</v>
      </c>
      <c r="HQ433" s="513" t="s">
        <v>123</v>
      </c>
      <c r="HR433" s="514">
        <f>ADHB!HT433</f>
        <v>0</v>
      </c>
      <c r="HS433" s="514"/>
      <c r="HT433" s="514">
        <f t="shared" si="3162"/>
        <v>0</v>
      </c>
      <c r="HU433" s="515"/>
      <c r="HV433" s="514">
        <f t="shared" si="3163"/>
        <v>0</v>
      </c>
      <c r="HW433" s="516"/>
      <c r="HX433" s="517"/>
      <c r="HY433" s="517"/>
      <c r="HZ433" s="514">
        <f t="shared" si="3164"/>
        <v>0</v>
      </c>
      <c r="IA433" s="515">
        <v>0.294289866351475</v>
      </c>
      <c r="IB433" s="518">
        <f t="shared" si="3165"/>
        <v>0</v>
      </c>
      <c r="IC433" s="519">
        <f t="shared" si="3166"/>
        <v>0</v>
      </c>
      <c r="ID433" s="520"/>
      <c r="IE433" s="511">
        <v>2.0</v>
      </c>
      <c r="IF433" s="512" t="s">
        <v>136</v>
      </c>
      <c r="IG433" s="513" t="s">
        <v>121</v>
      </c>
      <c r="IH433" s="513" t="s">
        <v>123</v>
      </c>
      <c r="II433" s="514">
        <f>ADHB!IK433</f>
        <v>0</v>
      </c>
      <c r="IJ433" s="514"/>
      <c r="IK433" s="514">
        <f t="shared" si="3167"/>
        <v>0</v>
      </c>
      <c r="IL433" s="515"/>
      <c r="IM433" s="514">
        <f t="shared" si="3168"/>
        <v>0</v>
      </c>
      <c r="IN433" s="516"/>
      <c r="IO433" s="517"/>
      <c r="IP433" s="517"/>
      <c r="IQ433" s="514">
        <f t="shared" si="3169"/>
        <v>0</v>
      </c>
      <c r="IR433" s="515">
        <v>0.294289866351475</v>
      </c>
      <c r="IS433" s="518">
        <f t="shared" si="3170"/>
        <v>0</v>
      </c>
      <c r="IT433" s="519">
        <f t="shared" si="3171"/>
        <v>0</v>
      </c>
      <c r="IU433" s="520"/>
      <c r="IV433" s="511">
        <v>2.0</v>
      </c>
      <c r="IW433" s="512" t="s">
        <v>136</v>
      </c>
      <c r="IX433" s="513" t="s">
        <v>121</v>
      </c>
      <c r="IY433" s="513" t="s">
        <v>123</v>
      </c>
      <c r="IZ433" s="514">
        <f>ADHB!JB433</f>
        <v>0</v>
      </c>
      <c r="JA433" s="514"/>
      <c r="JB433" s="514">
        <f t="shared" si="3172"/>
        <v>0</v>
      </c>
      <c r="JC433" s="515"/>
      <c r="JD433" s="514">
        <f t="shared" si="3173"/>
        <v>0</v>
      </c>
      <c r="JE433" s="516"/>
      <c r="JF433" s="517"/>
      <c r="JG433" s="517"/>
      <c r="JH433" s="514">
        <f t="shared" si="3174"/>
        <v>0</v>
      </c>
      <c r="JI433" s="515">
        <v>0.294289866351475</v>
      </c>
      <c r="JJ433" s="518">
        <f t="shared" si="3175"/>
        <v>0</v>
      </c>
      <c r="JK433" s="519">
        <f t="shared" si="3176"/>
        <v>0</v>
      </c>
      <c r="JL433" s="520"/>
      <c r="JM433" s="511">
        <v>2.0</v>
      </c>
      <c r="JN433" s="512" t="s">
        <v>136</v>
      </c>
      <c r="JO433" s="513" t="s">
        <v>121</v>
      </c>
      <c r="JP433" s="513" t="s">
        <v>123</v>
      </c>
      <c r="JQ433" s="514">
        <f>ADHB!JS433</f>
        <v>0</v>
      </c>
      <c r="JR433" s="514"/>
      <c r="JS433" s="514">
        <f t="shared" si="3177"/>
        <v>0</v>
      </c>
      <c r="JT433" s="515"/>
      <c r="JU433" s="514">
        <f t="shared" si="3178"/>
        <v>0</v>
      </c>
      <c r="JV433" s="516"/>
      <c r="JW433" s="517"/>
      <c r="JX433" s="517"/>
      <c r="JY433" s="514">
        <f t="shared" si="3179"/>
        <v>0</v>
      </c>
      <c r="JZ433" s="515">
        <v>0.294289866351475</v>
      </c>
      <c r="KA433" s="518">
        <f t="shared" si="3180"/>
        <v>0</v>
      </c>
      <c r="KB433" s="519">
        <f t="shared" si="3181"/>
        <v>0</v>
      </c>
      <c r="KC433" s="520"/>
      <c r="KD433" s="511">
        <v>2.0</v>
      </c>
      <c r="KE433" s="512" t="s">
        <v>136</v>
      </c>
      <c r="KF433" s="513" t="s">
        <v>121</v>
      </c>
      <c r="KG433" s="513" t="s">
        <v>123</v>
      </c>
      <c r="KH433" s="514">
        <f>ADHB!KJ433</f>
        <v>0</v>
      </c>
      <c r="KI433" s="514"/>
      <c r="KJ433" s="514">
        <f t="shared" si="3182"/>
        <v>0</v>
      </c>
      <c r="KK433" s="515"/>
      <c r="KL433" s="514">
        <f t="shared" si="3183"/>
        <v>0</v>
      </c>
      <c r="KM433" s="516"/>
      <c r="KN433" s="517"/>
      <c r="KO433" s="517"/>
      <c r="KP433" s="514">
        <f t="shared" si="3184"/>
        <v>0</v>
      </c>
      <c r="KQ433" s="515">
        <v>0.294289866351475</v>
      </c>
      <c r="KR433" s="518">
        <f t="shared" si="3185"/>
        <v>0</v>
      </c>
      <c r="KS433" s="519">
        <f t="shared" si="3186"/>
        <v>0</v>
      </c>
      <c r="KT433" s="520"/>
      <c r="KU433" s="521"/>
    </row>
    <row r="434" ht="15.75" customHeight="1">
      <c r="A434" s="511">
        <v>3.0</v>
      </c>
      <c r="B434" s="512" t="s">
        <v>137</v>
      </c>
      <c r="C434" s="513" t="s">
        <v>121</v>
      </c>
      <c r="D434" s="513" t="s">
        <v>123</v>
      </c>
      <c r="E434" s="514">
        <f>ADHB!G434</f>
        <v>0</v>
      </c>
      <c r="F434" s="514"/>
      <c r="G434" s="514">
        <f t="shared" si="3097"/>
        <v>0</v>
      </c>
      <c r="H434" s="515"/>
      <c r="I434" s="514">
        <f t="shared" si="3098"/>
        <v>0</v>
      </c>
      <c r="J434" s="516"/>
      <c r="K434" s="517"/>
      <c r="L434" s="517"/>
      <c r="M434" s="514">
        <f t="shared" si="3099"/>
        <v>0</v>
      </c>
      <c r="N434" s="515">
        <v>0.294289866351475</v>
      </c>
      <c r="O434" s="518">
        <f t="shared" si="3100"/>
        <v>0</v>
      </c>
      <c r="P434" s="519">
        <f t="shared" si="3101"/>
        <v>0</v>
      </c>
      <c r="Q434" s="520"/>
      <c r="R434" s="511">
        <v>3.0</v>
      </c>
      <c r="S434" s="512" t="s">
        <v>137</v>
      </c>
      <c r="T434" s="513" t="s">
        <v>121</v>
      </c>
      <c r="U434" s="513" t="s">
        <v>123</v>
      </c>
      <c r="V434" s="514">
        <f>ADHB!X434</f>
        <v>0</v>
      </c>
      <c r="W434" s="514"/>
      <c r="X434" s="514">
        <f t="shared" si="3102"/>
        <v>0</v>
      </c>
      <c r="Y434" s="515"/>
      <c r="Z434" s="514">
        <f t="shared" si="3103"/>
        <v>0</v>
      </c>
      <c r="AA434" s="516"/>
      <c r="AB434" s="517"/>
      <c r="AC434" s="517"/>
      <c r="AD434" s="514">
        <f t="shared" si="3104"/>
        <v>0</v>
      </c>
      <c r="AE434" s="515">
        <v>0.294289866351475</v>
      </c>
      <c r="AF434" s="518">
        <f t="shared" si="3105"/>
        <v>0</v>
      </c>
      <c r="AG434" s="519">
        <f t="shared" si="3106"/>
        <v>0</v>
      </c>
      <c r="AH434" s="520"/>
      <c r="AI434" s="511">
        <v>3.0</v>
      </c>
      <c r="AJ434" s="512" t="s">
        <v>137</v>
      </c>
      <c r="AK434" s="513" t="s">
        <v>121</v>
      </c>
      <c r="AL434" s="513" t="s">
        <v>123</v>
      </c>
      <c r="AM434" s="514">
        <f>ADHB!AO434</f>
        <v>0</v>
      </c>
      <c r="AN434" s="514"/>
      <c r="AO434" s="514">
        <f t="shared" si="3107"/>
        <v>0</v>
      </c>
      <c r="AP434" s="515"/>
      <c r="AQ434" s="514">
        <f t="shared" si="3108"/>
        <v>0</v>
      </c>
      <c r="AR434" s="516"/>
      <c r="AS434" s="517"/>
      <c r="AT434" s="517"/>
      <c r="AU434" s="514">
        <f t="shared" si="3109"/>
        <v>0</v>
      </c>
      <c r="AV434" s="515">
        <v>0.294289866351475</v>
      </c>
      <c r="AW434" s="518">
        <f t="shared" si="3110"/>
        <v>0</v>
      </c>
      <c r="AX434" s="519">
        <f t="shared" si="3111"/>
        <v>0</v>
      </c>
      <c r="AY434" s="520"/>
      <c r="AZ434" s="511">
        <v>3.0</v>
      </c>
      <c r="BA434" s="512" t="s">
        <v>137</v>
      </c>
      <c r="BB434" s="513" t="s">
        <v>121</v>
      </c>
      <c r="BC434" s="513" t="s">
        <v>123</v>
      </c>
      <c r="BD434" s="514">
        <f>ADHB!BF434</f>
        <v>0</v>
      </c>
      <c r="BE434" s="514"/>
      <c r="BF434" s="514">
        <f t="shared" si="3112"/>
        <v>0</v>
      </c>
      <c r="BG434" s="515"/>
      <c r="BH434" s="514">
        <f t="shared" si="3113"/>
        <v>0</v>
      </c>
      <c r="BI434" s="516"/>
      <c r="BJ434" s="517"/>
      <c r="BK434" s="517"/>
      <c r="BL434" s="514">
        <f t="shared" si="3114"/>
        <v>0</v>
      </c>
      <c r="BM434" s="515">
        <v>0.294289866351475</v>
      </c>
      <c r="BN434" s="518">
        <f t="shared" si="3115"/>
        <v>0</v>
      </c>
      <c r="BO434" s="519">
        <f t="shared" si="3116"/>
        <v>0</v>
      </c>
      <c r="BP434" s="520"/>
      <c r="BQ434" s="511">
        <v>3.0</v>
      </c>
      <c r="BR434" s="512" t="s">
        <v>137</v>
      </c>
      <c r="BS434" s="513" t="s">
        <v>121</v>
      </c>
      <c r="BT434" s="513" t="s">
        <v>123</v>
      </c>
      <c r="BU434" s="514">
        <f>ADHB!BW434</f>
        <v>0</v>
      </c>
      <c r="BV434" s="514"/>
      <c r="BW434" s="514">
        <f t="shared" si="3117"/>
        <v>0</v>
      </c>
      <c r="BX434" s="515"/>
      <c r="BY434" s="514">
        <f t="shared" si="3118"/>
        <v>0</v>
      </c>
      <c r="BZ434" s="516"/>
      <c r="CA434" s="517"/>
      <c r="CB434" s="517"/>
      <c r="CC434" s="514">
        <f t="shared" si="3119"/>
        <v>0</v>
      </c>
      <c r="CD434" s="515">
        <v>0.294289866351475</v>
      </c>
      <c r="CE434" s="518">
        <f t="shared" si="3120"/>
        <v>0</v>
      </c>
      <c r="CF434" s="519">
        <f t="shared" si="3121"/>
        <v>0</v>
      </c>
      <c r="CG434" s="520"/>
      <c r="CH434" s="511">
        <v>3.0</v>
      </c>
      <c r="CI434" s="512" t="s">
        <v>137</v>
      </c>
      <c r="CJ434" s="513" t="s">
        <v>121</v>
      </c>
      <c r="CK434" s="513" t="s">
        <v>123</v>
      </c>
      <c r="CL434" s="514">
        <f>ADHB!CN434</f>
        <v>0</v>
      </c>
      <c r="CM434" s="514"/>
      <c r="CN434" s="514">
        <f t="shared" si="3122"/>
        <v>0</v>
      </c>
      <c r="CO434" s="515"/>
      <c r="CP434" s="514">
        <f t="shared" si="3123"/>
        <v>0</v>
      </c>
      <c r="CQ434" s="516"/>
      <c r="CR434" s="517"/>
      <c r="CS434" s="517"/>
      <c r="CT434" s="514">
        <f t="shared" si="3124"/>
        <v>0</v>
      </c>
      <c r="CU434" s="515">
        <v>0.294289866351475</v>
      </c>
      <c r="CV434" s="518">
        <f t="shared" si="3125"/>
        <v>0</v>
      </c>
      <c r="CW434" s="519">
        <f t="shared" si="3126"/>
        <v>0</v>
      </c>
      <c r="CX434" s="520"/>
      <c r="CY434" s="511">
        <v>3.0</v>
      </c>
      <c r="CZ434" s="512" t="s">
        <v>137</v>
      </c>
      <c r="DA434" s="513" t="s">
        <v>121</v>
      </c>
      <c r="DB434" s="513" t="s">
        <v>123</v>
      </c>
      <c r="DC434" s="514">
        <f>ADHB!DE434</f>
        <v>0</v>
      </c>
      <c r="DD434" s="514"/>
      <c r="DE434" s="514">
        <f t="shared" si="3127"/>
        <v>0</v>
      </c>
      <c r="DF434" s="515"/>
      <c r="DG434" s="514">
        <f t="shared" si="3128"/>
        <v>0</v>
      </c>
      <c r="DH434" s="516"/>
      <c r="DI434" s="517"/>
      <c r="DJ434" s="517"/>
      <c r="DK434" s="514">
        <f t="shared" si="3129"/>
        <v>0</v>
      </c>
      <c r="DL434" s="515">
        <v>0.294289866351475</v>
      </c>
      <c r="DM434" s="518">
        <f t="shared" si="3130"/>
        <v>0</v>
      </c>
      <c r="DN434" s="519">
        <f t="shared" si="3131"/>
        <v>0</v>
      </c>
      <c r="DO434" s="520"/>
      <c r="DP434" s="511">
        <v>3.0</v>
      </c>
      <c r="DQ434" s="512" t="s">
        <v>137</v>
      </c>
      <c r="DR434" s="513" t="s">
        <v>121</v>
      </c>
      <c r="DS434" s="513" t="s">
        <v>123</v>
      </c>
      <c r="DT434" s="514">
        <f>ADHB!DV434</f>
        <v>0</v>
      </c>
      <c r="DU434" s="514"/>
      <c r="DV434" s="514">
        <f t="shared" si="3132"/>
        <v>0</v>
      </c>
      <c r="DW434" s="515"/>
      <c r="DX434" s="514">
        <f t="shared" si="3133"/>
        <v>0</v>
      </c>
      <c r="DY434" s="516"/>
      <c r="DZ434" s="517"/>
      <c r="EA434" s="517"/>
      <c r="EB434" s="514">
        <f t="shared" si="3134"/>
        <v>0</v>
      </c>
      <c r="EC434" s="515">
        <v>0.294289866351475</v>
      </c>
      <c r="ED434" s="518">
        <f t="shared" si="3135"/>
        <v>0</v>
      </c>
      <c r="EE434" s="519">
        <f t="shared" si="3136"/>
        <v>0</v>
      </c>
      <c r="EF434" s="520"/>
      <c r="EG434" s="511">
        <v>3.0</v>
      </c>
      <c r="EH434" s="512" t="s">
        <v>137</v>
      </c>
      <c r="EI434" s="513" t="s">
        <v>121</v>
      </c>
      <c r="EJ434" s="513" t="s">
        <v>123</v>
      </c>
      <c r="EK434" s="514">
        <f>ADHB!EM434</f>
        <v>0</v>
      </c>
      <c r="EL434" s="514"/>
      <c r="EM434" s="514">
        <f t="shared" si="3137"/>
        <v>0</v>
      </c>
      <c r="EN434" s="515"/>
      <c r="EO434" s="514">
        <f t="shared" si="3138"/>
        <v>0</v>
      </c>
      <c r="EP434" s="516"/>
      <c r="EQ434" s="517"/>
      <c r="ER434" s="517"/>
      <c r="ES434" s="514">
        <f t="shared" si="3139"/>
        <v>0</v>
      </c>
      <c r="ET434" s="515">
        <v>0.294289866351475</v>
      </c>
      <c r="EU434" s="518">
        <f t="shared" si="3140"/>
        <v>0</v>
      </c>
      <c r="EV434" s="519">
        <f t="shared" si="3141"/>
        <v>0</v>
      </c>
      <c r="EW434" s="520"/>
      <c r="EX434" s="511">
        <v>3.0</v>
      </c>
      <c r="EY434" s="512" t="s">
        <v>137</v>
      </c>
      <c r="EZ434" s="513" t="s">
        <v>121</v>
      </c>
      <c r="FA434" s="513" t="s">
        <v>123</v>
      </c>
      <c r="FB434" s="514">
        <f>ADHB!FD434</f>
        <v>0</v>
      </c>
      <c r="FC434" s="514"/>
      <c r="FD434" s="514">
        <f t="shared" si="3142"/>
        <v>0</v>
      </c>
      <c r="FE434" s="515"/>
      <c r="FF434" s="514">
        <f t="shared" si="3143"/>
        <v>0</v>
      </c>
      <c r="FG434" s="516"/>
      <c r="FH434" s="517"/>
      <c r="FI434" s="517"/>
      <c r="FJ434" s="514">
        <f t="shared" si="3144"/>
        <v>0</v>
      </c>
      <c r="FK434" s="515">
        <v>0.294289866351475</v>
      </c>
      <c r="FL434" s="518">
        <f t="shared" si="3145"/>
        <v>0</v>
      </c>
      <c r="FM434" s="519">
        <f t="shared" si="3146"/>
        <v>0</v>
      </c>
      <c r="FN434" s="520"/>
      <c r="FO434" s="511">
        <v>3.0</v>
      </c>
      <c r="FP434" s="512" t="s">
        <v>137</v>
      </c>
      <c r="FQ434" s="513" t="s">
        <v>121</v>
      </c>
      <c r="FR434" s="513" t="s">
        <v>123</v>
      </c>
      <c r="FS434" s="514">
        <f>ADHB!FU434</f>
        <v>0</v>
      </c>
      <c r="FT434" s="514"/>
      <c r="FU434" s="514">
        <f t="shared" si="3147"/>
        <v>0</v>
      </c>
      <c r="FV434" s="515"/>
      <c r="FW434" s="514">
        <f t="shared" si="3148"/>
        <v>0</v>
      </c>
      <c r="FX434" s="516"/>
      <c r="FY434" s="517"/>
      <c r="FZ434" s="517"/>
      <c r="GA434" s="514">
        <f t="shared" si="3149"/>
        <v>0</v>
      </c>
      <c r="GB434" s="515">
        <v>0.294289866351475</v>
      </c>
      <c r="GC434" s="518">
        <f t="shared" si="3150"/>
        <v>0</v>
      </c>
      <c r="GD434" s="519">
        <f t="shared" si="3151"/>
        <v>0</v>
      </c>
      <c r="GE434" s="520"/>
      <c r="GF434" s="511">
        <v>3.0</v>
      </c>
      <c r="GG434" s="512" t="s">
        <v>137</v>
      </c>
      <c r="GH434" s="513" t="s">
        <v>121</v>
      </c>
      <c r="GI434" s="513" t="s">
        <v>123</v>
      </c>
      <c r="GJ434" s="514">
        <f>ADHB!GL434</f>
        <v>0</v>
      </c>
      <c r="GK434" s="514"/>
      <c r="GL434" s="514">
        <f t="shared" si="3152"/>
        <v>0</v>
      </c>
      <c r="GM434" s="515"/>
      <c r="GN434" s="514">
        <f t="shared" si="3153"/>
        <v>0</v>
      </c>
      <c r="GO434" s="516"/>
      <c r="GP434" s="517"/>
      <c r="GQ434" s="517"/>
      <c r="GR434" s="514">
        <f t="shared" si="3154"/>
        <v>0</v>
      </c>
      <c r="GS434" s="515">
        <v>0.294289866351475</v>
      </c>
      <c r="GT434" s="518">
        <f t="shared" si="3155"/>
        <v>0</v>
      </c>
      <c r="GU434" s="519">
        <f t="shared" si="3156"/>
        <v>0</v>
      </c>
      <c r="GV434" s="520"/>
      <c r="GW434" s="511">
        <v>3.0</v>
      </c>
      <c r="GX434" s="512" t="s">
        <v>137</v>
      </c>
      <c r="GY434" s="513" t="s">
        <v>121</v>
      </c>
      <c r="GZ434" s="513" t="s">
        <v>123</v>
      </c>
      <c r="HA434" s="514">
        <f>ADHB!HC434</f>
        <v>0</v>
      </c>
      <c r="HB434" s="514"/>
      <c r="HC434" s="514">
        <f t="shared" si="3157"/>
        <v>0</v>
      </c>
      <c r="HD434" s="515"/>
      <c r="HE434" s="514">
        <f t="shared" si="3158"/>
        <v>0</v>
      </c>
      <c r="HF434" s="516"/>
      <c r="HG434" s="517"/>
      <c r="HH434" s="517"/>
      <c r="HI434" s="514">
        <f t="shared" si="3159"/>
        <v>0</v>
      </c>
      <c r="HJ434" s="515">
        <v>0.294289866351475</v>
      </c>
      <c r="HK434" s="518">
        <f t="shared" si="3160"/>
        <v>0</v>
      </c>
      <c r="HL434" s="519">
        <f t="shared" si="3161"/>
        <v>0</v>
      </c>
      <c r="HM434" s="520"/>
      <c r="HN434" s="511">
        <v>3.0</v>
      </c>
      <c r="HO434" s="512" t="s">
        <v>137</v>
      </c>
      <c r="HP434" s="513" t="s">
        <v>121</v>
      </c>
      <c r="HQ434" s="513" t="s">
        <v>123</v>
      </c>
      <c r="HR434" s="514">
        <f>ADHB!HT434</f>
        <v>0</v>
      </c>
      <c r="HS434" s="514"/>
      <c r="HT434" s="514">
        <f t="shared" si="3162"/>
        <v>0</v>
      </c>
      <c r="HU434" s="515"/>
      <c r="HV434" s="514">
        <f t="shared" si="3163"/>
        <v>0</v>
      </c>
      <c r="HW434" s="516"/>
      <c r="HX434" s="517"/>
      <c r="HY434" s="517"/>
      <c r="HZ434" s="514">
        <f t="shared" si="3164"/>
        <v>0</v>
      </c>
      <c r="IA434" s="515">
        <v>0.294289866351475</v>
      </c>
      <c r="IB434" s="518">
        <f t="shared" si="3165"/>
        <v>0</v>
      </c>
      <c r="IC434" s="519">
        <f t="shared" si="3166"/>
        <v>0</v>
      </c>
      <c r="ID434" s="520"/>
      <c r="IE434" s="511">
        <v>3.0</v>
      </c>
      <c r="IF434" s="512" t="s">
        <v>137</v>
      </c>
      <c r="IG434" s="513" t="s">
        <v>121</v>
      </c>
      <c r="IH434" s="513" t="s">
        <v>123</v>
      </c>
      <c r="II434" s="514">
        <f>ADHB!IK434</f>
        <v>0</v>
      </c>
      <c r="IJ434" s="514"/>
      <c r="IK434" s="514">
        <f t="shared" si="3167"/>
        <v>0</v>
      </c>
      <c r="IL434" s="515"/>
      <c r="IM434" s="514">
        <f t="shared" si="3168"/>
        <v>0</v>
      </c>
      <c r="IN434" s="516"/>
      <c r="IO434" s="517"/>
      <c r="IP434" s="517"/>
      <c r="IQ434" s="514">
        <f t="shared" si="3169"/>
        <v>0</v>
      </c>
      <c r="IR434" s="515">
        <v>0.294289866351475</v>
      </c>
      <c r="IS434" s="518">
        <f t="shared" si="3170"/>
        <v>0</v>
      </c>
      <c r="IT434" s="519">
        <f t="shared" si="3171"/>
        <v>0</v>
      </c>
      <c r="IU434" s="520"/>
      <c r="IV434" s="511">
        <v>3.0</v>
      </c>
      <c r="IW434" s="512" t="s">
        <v>137</v>
      </c>
      <c r="IX434" s="513" t="s">
        <v>121</v>
      </c>
      <c r="IY434" s="513" t="s">
        <v>123</v>
      </c>
      <c r="IZ434" s="514">
        <f>ADHB!JB434</f>
        <v>0</v>
      </c>
      <c r="JA434" s="514"/>
      <c r="JB434" s="514">
        <f t="shared" si="3172"/>
        <v>0</v>
      </c>
      <c r="JC434" s="515"/>
      <c r="JD434" s="514">
        <f t="shared" si="3173"/>
        <v>0</v>
      </c>
      <c r="JE434" s="516"/>
      <c r="JF434" s="517"/>
      <c r="JG434" s="517"/>
      <c r="JH434" s="514">
        <f t="shared" si="3174"/>
        <v>0</v>
      </c>
      <c r="JI434" s="515">
        <v>0.294289866351475</v>
      </c>
      <c r="JJ434" s="518">
        <f t="shared" si="3175"/>
        <v>0</v>
      </c>
      <c r="JK434" s="519">
        <f t="shared" si="3176"/>
        <v>0</v>
      </c>
      <c r="JL434" s="520"/>
      <c r="JM434" s="511">
        <v>3.0</v>
      </c>
      <c r="JN434" s="512" t="s">
        <v>137</v>
      </c>
      <c r="JO434" s="513" t="s">
        <v>121</v>
      </c>
      <c r="JP434" s="513" t="s">
        <v>123</v>
      </c>
      <c r="JQ434" s="514">
        <f>ADHB!JS434</f>
        <v>0</v>
      </c>
      <c r="JR434" s="514"/>
      <c r="JS434" s="514">
        <f t="shared" si="3177"/>
        <v>0</v>
      </c>
      <c r="JT434" s="515"/>
      <c r="JU434" s="514">
        <f t="shared" si="3178"/>
        <v>0</v>
      </c>
      <c r="JV434" s="516"/>
      <c r="JW434" s="517"/>
      <c r="JX434" s="517"/>
      <c r="JY434" s="514">
        <f t="shared" si="3179"/>
        <v>0</v>
      </c>
      <c r="JZ434" s="515">
        <v>0.294289866351475</v>
      </c>
      <c r="KA434" s="518">
        <f t="shared" si="3180"/>
        <v>0</v>
      </c>
      <c r="KB434" s="519">
        <f t="shared" si="3181"/>
        <v>0</v>
      </c>
      <c r="KC434" s="520"/>
      <c r="KD434" s="511">
        <v>3.0</v>
      </c>
      <c r="KE434" s="512" t="s">
        <v>137</v>
      </c>
      <c r="KF434" s="513" t="s">
        <v>121</v>
      </c>
      <c r="KG434" s="513" t="s">
        <v>123</v>
      </c>
      <c r="KH434" s="514">
        <f>ADHB!KJ434</f>
        <v>0</v>
      </c>
      <c r="KI434" s="514"/>
      <c r="KJ434" s="514">
        <f t="shared" si="3182"/>
        <v>0</v>
      </c>
      <c r="KK434" s="515"/>
      <c r="KL434" s="514">
        <f t="shared" si="3183"/>
        <v>0</v>
      </c>
      <c r="KM434" s="516"/>
      <c r="KN434" s="517"/>
      <c r="KO434" s="517"/>
      <c r="KP434" s="514">
        <f t="shared" si="3184"/>
        <v>0</v>
      </c>
      <c r="KQ434" s="515">
        <v>0.294289866351475</v>
      </c>
      <c r="KR434" s="518">
        <f t="shared" si="3185"/>
        <v>0</v>
      </c>
      <c r="KS434" s="519">
        <f t="shared" si="3186"/>
        <v>0</v>
      </c>
      <c r="KT434" s="520"/>
      <c r="KU434" s="521"/>
    </row>
    <row r="435" ht="15.75" customHeight="1">
      <c r="A435" s="511">
        <v>4.0</v>
      </c>
      <c r="B435" s="512" t="s">
        <v>138</v>
      </c>
      <c r="C435" s="513" t="s">
        <v>121</v>
      </c>
      <c r="D435" s="513" t="s">
        <v>123</v>
      </c>
      <c r="E435" s="514">
        <f>ADHB!G435</f>
        <v>0</v>
      </c>
      <c r="F435" s="514"/>
      <c r="G435" s="514">
        <f t="shared" si="3097"/>
        <v>0</v>
      </c>
      <c r="H435" s="515"/>
      <c r="I435" s="514">
        <f t="shared" si="3098"/>
        <v>0</v>
      </c>
      <c r="J435" s="516"/>
      <c r="K435" s="517"/>
      <c r="L435" s="517"/>
      <c r="M435" s="514">
        <f t="shared" si="3099"/>
        <v>0</v>
      </c>
      <c r="N435" s="515">
        <v>0.294289866351475</v>
      </c>
      <c r="O435" s="518">
        <f t="shared" si="3100"/>
        <v>0</v>
      </c>
      <c r="P435" s="519">
        <f t="shared" si="3101"/>
        <v>0</v>
      </c>
      <c r="Q435" s="520"/>
      <c r="R435" s="511">
        <v>4.0</v>
      </c>
      <c r="S435" s="512" t="s">
        <v>138</v>
      </c>
      <c r="T435" s="513" t="s">
        <v>121</v>
      </c>
      <c r="U435" s="513" t="s">
        <v>123</v>
      </c>
      <c r="V435" s="514">
        <f>ADHB!X435</f>
        <v>0</v>
      </c>
      <c r="W435" s="514"/>
      <c r="X435" s="514">
        <f t="shared" si="3102"/>
        <v>0</v>
      </c>
      <c r="Y435" s="515"/>
      <c r="Z435" s="514">
        <f t="shared" si="3103"/>
        <v>0</v>
      </c>
      <c r="AA435" s="516"/>
      <c r="AB435" s="517"/>
      <c r="AC435" s="517"/>
      <c r="AD435" s="514">
        <f t="shared" si="3104"/>
        <v>0</v>
      </c>
      <c r="AE435" s="515">
        <v>0.294289866351475</v>
      </c>
      <c r="AF435" s="518">
        <f t="shared" si="3105"/>
        <v>0</v>
      </c>
      <c r="AG435" s="519">
        <f t="shared" si="3106"/>
        <v>0</v>
      </c>
      <c r="AH435" s="520"/>
      <c r="AI435" s="511">
        <v>4.0</v>
      </c>
      <c r="AJ435" s="512" t="s">
        <v>138</v>
      </c>
      <c r="AK435" s="513" t="s">
        <v>121</v>
      </c>
      <c r="AL435" s="513" t="s">
        <v>123</v>
      </c>
      <c r="AM435" s="514">
        <f>ADHB!AO435</f>
        <v>0</v>
      </c>
      <c r="AN435" s="514"/>
      <c r="AO435" s="514">
        <f t="shared" si="3107"/>
        <v>0</v>
      </c>
      <c r="AP435" s="515"/>
      <c r="AQ435" s="514">
        <f t="shared" si="3108"/>
        <v>0</v>
      </c>
      <c r="AR435" s="516"/>
      <c r="AS435" s="517"/>
      <c r="AT435" s="517"/>
      <c r="AU435" s="514">
        <f t="shared" si="3109"/>
        <v>0</v>
      </c>
      <c r="AV435" s="515">
        <v>0.294289866351475</v>
      </c>
      <c r="AW435" s="518">
        <f t="shared" si="3110"/>
        <v>0</v>
      </c>
      <c r="AX435" s="519">
        <f t="shared" si="3111"/>
        <v>0</v>
      </c>
      <c r="AY435" s="520"/>
      <c r="AZ435" s="511">
        <v>4.0</v>
      </c>
      <c r="BA435" s="512" t="s">
        <v>138</v>
      </c>
      <c r="BB435" s="513" t="s">
        <v>121</v>
      </c>
      <c r="BC435" s="513" t="s">
        <v>123</v>
      </c>
      <c r="BD435" s="514">
        <f>ADHB!BF435</f>
        <v>0</v>
      </c>
      <c r="BE435" s="514"/>
      <c r="BF435" s="514">
        <f t="shared" si="3112"/>
        <v>0</v>
      </c>
      <c r="BG435" s="515"/>
      <c r="BH435" s="514">
        <f t="shared" si="3113"/>
        <v>0</v>
      </c>
      <c r="BI435" s="516"/>
      <c r="BJ435" s="517"/>
      <c r="BK435" s="517"/>
      <c r="BL435" s="514">
        <f t="shared" si="3114"/>
        <v>0</v>
      </c>
      <c r="BM435" s="515">
        <v>0.294289866351475</v>
      </c>
      <c r="BN435" s="518">
        <f t="shared" si="3115"/>
        <v>0</v>
      </c>
      <c r="BO435" s="519">
        <f t="shared" si="3116"/>
        <v>0</v>
      </c>
      <c r="BP435" s="520"/>
      <c r="BQ435" s="511">
        <v>4.0</v>
      </c>
      <c r="BR435" s="512" t="s">
        <v>138</v>
      </c>
      <c r="BS435" s="513" t="s">
        <v>121</v>
      </c>
      <c r="BT435" s="513" t="s">
        <v>123</v>
      </c>
      <c r="BU435" s="514">
        <f>ADHB!BW435</f>
        <v>0</v>
      </c>
      <c r="BV435" s="514"/>
      <c r="BW435" s="514">
        <f t="shared" si="3117"/>
        <v>0</v>
      </c>
      <c r="BX435" s="515"/>
      <c r="BY435" s="514">
        <f t="shared" si="3118"/>
        <v>0</v>
      </c>
      <c r="BZ435" s="516"/>
      <c r="CA435" s="517"/>
      <c r="CB435" s="517"/>
      <c r="CC435" s="514">
        <f t="shared" si="3119"/>
        <v>0</v>
      </c>
      <c r="CD435" s="515">
        <v>0.294289866351475</v>
      </c>
      <c r="CE435" s="518">
        <f t="shared" si="3120"/>
        <v>0</v>
      </c>
      <c r="CF435" s="519">
        <f t="shared" si="3121"/>
        <v>0</v>
      </c>
      <c r="CG435" s="520"/>
      <c r="CH435" s="511">
        <v>4.0</v>
      </c>
      <c r="CI435" s="512" t="s">
        <v>138</v>
      </c>
      <c r="CJ435" s="513" t="s">
        <v>121</v>
      </c>
      <c r="CK435" s="513" t="s">
        <v>123</v>
      </c>
      <c r="CL435" s="514">
        <f>ADHB!CN435</f>
        <v>0</v>
      </c>
      <c r="CM435" s="514"/>
      <c r="CN435" s="514">
        <f t="shared" si="3122"/>
        <v>0</v>
      </c>
      <c r="CO435" s="515"/>
      <c r="CP435" s="514">
        <f t="shared" si="3123"/>
        <v>0</v>
      </c>
      <c r="CQ435" s="516"/>
      <c r="CR435" s="517"/>
      <c r="CS435" s="517"/>
      <c r="CT435" s="514">
        <f t="shared" si="3124"/>
        <v>0</v>
      </c>
      <c r="CU435" s="515">
        <v>0.294289866351475</v>
      </c>
      <c r="CV435" s="518">
        <f t="shared" si="3125"/>
        <v>0</v>
      </c>
      <c r="CW435" s="519">
        <f t="shared" si="3126"/>
        <v>0</v>
      </c>
      <c r="CX435" s="520"/>
      <c r="CY435" s="511">
        <v>4.0</v>
      </c>
      <c r="CZ435" s="512" t="s">
        <v>138</v>
      </c>
      <c r="DA435" s="513" t="s">
        <v>121</v>
      </c>
      <c r="DB435" s="513" t="s">
        <v>123</v>
      </c>
      <c r="DC435" s="514">
        <f>ADHB!DE435</f>
        <v>0</v>
      </c>
      <c r="DD435" s="514"/>
      <c r="DE435" s="514">
        <f t="shared" si="3127"/>
        <v>0</v>
      </c>
      <c r="DF435" s="515"/>
      <c r="DG435" s="514">
        <f t="shared" si="3128"/>
        <v>0</v>
      </c>
      <c r="DH435" s="516"/>
      <c r="DI435" s="517"/>
      <c r="DJ435" s="517"/>
      <c r="DK435" s="514">
        <f t="shared" si="3129"/>
        <v>0</v>
      </c>
      <c r="DL435" s="515">
        <v>0.294289866351475</v>
      </c>
      <c r="DM435" s="518">
        <f t="shared" si="3130"/>
        <v>0</v>
      </c>
      <c r="DN435" s="519">
        <f t="shared" si="3131"/>
        <v>0</v>
      </c>
      <c r="DO435" s="520"/>
      <c r="DP435" s="511">
        <v>4.0</v>
      </c>
      <c r="DQ435" s="512" t="s">
        <v>138</v>
      </c>
      <c r="DR435" s="513" t="s">
        <v>121</v>
      </c>
      <c r="DS435" s="513" t="s">
        <v>123</v>
      </c>
      <c r="DT435" s="514">
        <f>ADHB!DV435</f>
        <v>0</v>
      </c>
      <c r="DU435" s="514"/>
      <c r="DV435" s="514">
        <f t="shared" si="3132"/>
        <v>0</v>
      </c>
      <c r="DW435" s="515"/>
      <c r="DX435" s="514">
        <f t="shared" si="3133"/>
        <v>0</v>
      </c>
      <c r="DY435" s="516"/>
      <c r="DZ435" s="517"/>
      <c r="EA435" s="517"/>
      <c r="EB435" s="514">
        <f t="shared" si="3134"/>
        <v>0</v>
      </c>
      <c r="EC435" s="515">
        <v>0.294289866351475</v>
      </c>
      <c r="ED435" s="518">
        <f t="shared" si="3135"/>
        <v>0</v>
      </c>
      <c r="EE435" s="519">
        <f t="shared" si="3136"/>
        <v>0</v>
      </c>
      <c r="EF435" s="520"/>
      <c r="EG435" s="511">
        <v>4.0</v>
      </c>
      <c r="EH435" s="512" t="s">
        <v>138</v>
      </c>
      <c r="EI435" s="513" t="s">
        <v>121</v>
      </c>
      <c r="EJ435" s="513" t="s">
        <v>123</v>
      </c>
      <c r="EK435" s="514">
        <f>ADHB!EM435</f>
        <v>0</v>
      </c>
      <c r="EL435" s="514"/>
      <c r="EM435" s="514">
        <f t="shared" si="3137"/>
        <v>0</v>
      </c>
      <c r="EN435" s="515"/>
      <c r="EO435" s="514">
        <f t="shared" si="3138"/>
        <v>0</v>
      </c>
      <c r="EP435" s="516"/>
      <c r="EQ435" s="517"/>
      <c r="ER435" s="517"/>
      <c r="ES435" s="514">
        <f t="shared" si="3139"/>
        <v>0</v>
      </c>
      <c r="ET435" s="515">
        <v>0.294289866351475</v>
      </c>
      <c r="EU435" s="518">
        <f t="shared" si="3140"/>
        <v>0</v>
      </c>
      <c r="EV435" s="519">
        <f t="shared" si="3141"/>
        <v>0</v>
      </c>
      <c r="EW435" s="520"/>
      <c r="EX435" s="511">
        <v>4.0</v>
      </c>
      <c r="EY435" s="512" t="s">
        <v>138</v>
      </c>
      <c r="EZ435" s="513" t="s">
        <v>121</v>
      </c>
      <c r="FA435" s="513" t="s">
        <v>123</v>
      </c>
      <c r="FB435" s="514">
        <f>ADHB!FD435</f>
        <v>0</v>
      </c>
      <c r="FC435" s="514"/>
      <c r="FD435" s="514">
        <f t="shared" si="3142"/>
        <v>0</v>
      </c>
      <c r="FE435" s="515"/>
      <c r="FF435" s="514">
        <f t="shared" si="3143"/>
        <v>0</v>
      </c>
      <c r="FG435" s="516"/>
      <c r="FH435" s="517"/>
      <c r="FI435" s="517"/>
      <c r="FJ435" s="514">
        <f t="shared" si="3144"/>
        <v>0</v>
      </c>
      <c r="FK435" s="515">
        <v>0.294289866351475</v>
      </c>
      <c r="FL435" s="518">
        <f t="shared" si="3145"/>
        <v>0</v>
      </c>
      <c r="FM435" s="519">
        <f t="shared" si="3146"/>
        <v>0</v>
      </c>
      <c r="FN435" s="520"/>
      <c r="FO435" s="511">
        <v>4.0</v>
      </c>
      <c r="FP435" s="512" t="s">
        <v>138</v>
      </c>
      <c r="FQ435" s="513" t="s">
        <v>121</v>
      </c>
      <c r="FR435" s="513" t="s">
        <v>123</v>
      </c>
      <c r="FS435" s="514">
        <f>ADHB!FU435</f>
        <v>0</v>
      </c>
      <c r="FT435" s="514"/>
      <c r="FU435" s="514">
        <f t="shared" si="3147"/>
        <v>0</v>
      </c>
      <c r="FV435" s="515"/>
      <c r="FW435" s="514">
        <f t="shared" si="3148"/>
        <v>0</v>
      </c>
      <c r="FX435" s="516"/>
      <c r="FY435" s="517"/>
      <c r="FZ435" s="517"/>
      <c r="GA435" s="514">
        <f t="shared" si="3149"/>
        <v>0</v>
      </c>
      <c r="GB435" s="515">
        <v>0.294289866351475</v>
      </c>
      <c r="GC435" s="518">
        <f t="shared" si="3150"/>
        <v>0</v>
      </c>
      <c r="GD435" s="519">
        <f t="shared" si="3151"/>
        <v>0</v>
      </c>
      <c r="GE435" s="520"/>
      <c r="GF435" s="511">
        <v>4.0</v>
      </c>
      <c r="GG435" s="512" t="s">
        <v>138</v>
      </c>
      <c r="GH435" s="513" t="s">
        <v>121</v>
      </c>
      <c r="GI435" s="513" t="s">
        <v>123</v>
      </c>
      <c r="GJ435" s="514">
        <f>ADHB!GL435</f>
        <v>0</v>
      </c>
      <c r="GK435" s="514"/>
      <c r="GL435" s="514">
        <f t="shared" si="3152"/>
        <v>0</v>
      </c>
      <c r="GM435" s="515"/>
      <c r="GN435" s="514">
        <f t="shared" si="3153"/>
        <v>0</v>
      </c>
      <c r="GO435" s="516"/>
      <c r="GP435" s="517"/>
      <c r="GQ435" s="517"/>
      <c r="GR435" s="514">
        <f t="shared" si="3154"/>
        <v>0</v>
      </c>
      <c r="GS435" s="515">
        <v>0.294289866351475</v>
      </c>
      <c r="GT435" s="518">
        <f t="shared" si="3155"/>
        <v>0</v>
      </c>
      <c r="GU435" s="519">
        <f t="shared" si="3156"/>
        <v>0</v>
      </c>
      <c r="GV435" s="520"/>
      <c r="GW435" s="511">
        <v>4.0</v>
      </c>
      <c r="GX435" s="512" t="s">
        <v>138</v>
      </c>
      <c r="GY435" s="513" t="s">
        <v>121</v>
      </c>
      <c r="GZ435" s="513" t="s">
        <v>123</v>
      </c>
      <c r="HA435" s="514">
        <f>ADHB!HC435</f>
        <v>0</v>
      </c>
      <c r="HB435" s="514"/>
      <c r="HC435" s="514">
        <f t="shared" si="3157"/>
        <v>0</v>
      </c>
      <c r="HD435" s="515"/>
      <c r="HE435" s="514">
        <f t="shared" si="3158"/>
        <v>0</v>
      </c>
      <c r="HF435" s="516"/>
      <c r="HG435" s="517"/>
      <c r="HH435" s="517"/>
      <c r="HI435" s="514">
        <f t="shared" si="3159"/>
        <v>0</v>
      </c>
      <c r="HJ435" s="515">
        <v>0.294289866351475</v>
      </c>
      <c r="HK435" s="518">
        <f t="shared" si="3160"/>
        <v>0</v>
      </c>
      <c r="HL435" s="519">
        <f t="shared" si="3161"/>
        <v>0</v>
      </c>
      <c r="HM435" s="520"/>
      <c r="HN435" s="511">
        <v>4.0</v>
      </c>
      <c r="HO435" s="512" t="s">
        <v>138</v>
      </c>
      <c r="HP435" s="513" t="s">
        <v>121</v>
      </c>
      <c r="HQ435" s="513" t="s">
        <v>123</v>
      </c>
      <c r="HR435" s="514">
        <f>ADHB!HT435</f>
        <v>0</v>
      </c>
      <c r="HS435" s="514"/>
      <c r="HT435" s="514">
        <f t="shared" si="3162"/>
        <v>0</v>
      </c>
      <c r="HU435" s="515"/>
      <c r="HV435" s="514">
        <f t="shared" si="3163"/>
        <v>0</v>
      </c>
      <c r="HW435" s="516"/>
      <c r="HX435" s="517"/>
      <c r="HY435" s="517"/>
      <c r="HZ435" s="514">
        <f t="shared" si="3164"/>
        <v>0</v>
      </c>
      <c r="IA435" s="515">
        <v>0.294289866351475</v>
      </c>
      <c r="IB435" s="518">
        <f t="shared" si="3165"/>
        <v>0</v>
      </c>
      <c r="IC435" s="519">
        <f t="shared" si="3166"/>
        <v>0</v>
      </c>
      <c r="ID435" s="520"/>
      <c r="IE435" s="511">
        <v>4.0</v>
      </c>
      <c r="IF435" s="512" t="s">
        <v>138</v>
      </c>
      <c r="IG435" s="513" t="s">
        <v>121</v>
      </c>
      <c r="IH435" s="513" t="s">
        <v>123</v>
      </c>
      <c r="II435" s="514">
        <f>ADHB!IK435</f>
        <v>0</v>
      </c>
      <c r="IJ435" s="514"/>
      <c r="IK435" s="514">
        <f t="shared" si="3167"/>
        <v>0</v>
      </c>
      <c r="IL435" s="515"/>
      <c r="IM435" s="514">
        <f t="shared" si="3168"/>
        <v>0</v>
      </c>
      <c r="IN435" s="516"/>
      <c r="IO435" s="517"/>
      <c r="IP435" s="517"/>
      <c r="IQ435" s="514">
        <f t="shared" si="3169"/>
        <v>0</v>
      </c>
      <c r="IR435" s="515">
        <v>0.294289866351475</v>
      </c>
      <c r="IS435" s="518">
        <f t="shared" si="3170"/>
        <v>0</v>
      </c>
      <c r="IT435" s="519">
        <f t="shared" si="3171"/>
        <v>0</v>
      </c>
      <c r="IU435" s="520"/>
      <c r="IV435" s="511">
        <v>4.0</v>
      </c>
      <c r="IW435" s="512" t="s">
        <v>138</v>
      </c>
      <c r="IX435" s="513" t="s">
        <v>121</v>
      </c>
      <c r="IY435" s="513" t="s">
        <v>123</v>
      </c>
      <c r="IZ435" s="514">
        <f>ADHB!JB435</f>
        <v>0</v>
      </c>
      <c r="JA435" s="514"/>
      <c r="JB435" s="514">
        <f t="shared" si="3172"/>
        <v>0</v>
      </c>
      <c r="JC435" s="515"/>
      <c r="JD435" s="514">
        <f t="shared" si="3173"/>
        <v>0</v>
      </c>
      <c r="JE435" s="516"/>
      <c r="JF435" s="517"/>
      <c r="JG435" s="517"/>
      <c r="JH435" s="514">
        <f t="shared" si="3174"/>
        <v>0</v>
      </c>
      <c r="JI435" s="515">
        <v>0.294289866351475</v>
      </c>
      <c r="JJ435" s="518">
        <f t="shared" si="3175"/>
        <v>0</v>
      </c>
      <c r="JK435" s="519">
        <f t="shared" si="3176"/>
        <v>0</v>
      </c>
      <c r="JL435" s="520"/>
      <c r="JM435" s="511">
        <v>4.0</v>
      </c>
      <c r="JN435" s="512" t="s">
        <v>138</v>
      </c>
      <c r="JO435" s="513" t="s">
        <v>121</v>
      </c>
      <c r="JP435" s="513" t="s">
        <v>123</v>
      </c>
      <c r="JQ435" s="514">
        <f>ADHB!JS435</f>
        <v>0</v>
      </c>
      <c r="JR435" s="514"/>
      <c r="JS435" s="514">
        <f t="shared" si="3177"/>
        <v>0</v>
      </c>
      <c r="JT435" s="515"/>
      <c r="JU435" s="514">
        <f t="shared" si="3178"/>
        <v>0</v>
      </c>
      <c r="JV435" s="516"/>
      <c r="JW435" s="517"/>
      <c r="JX435" s="517"/>
      <c r="JY435" s="514">
        <f t="shared" si="3179"/>
        <v>0</v>
      </c>
      <c r="JZ435" s="515">
        <v>0.294289866351475</v>
      </c>
      <c r="KA435" s="518">
        <f t="shared" si="3180"/>
        <v>0</v>
      </c>
      <c r="KB435" s="519">
        <f t="shared" si="3181"/>
        <v>0</v>
      </c>
      <c r="KC435" s="520"/>
      <c r="KD435" s="511">
        <v>4.0</v>
      </c>
      <c r="KE435" s="512" t="s">
        <v>138</v>
      </c>
      <c r="KF435" s="513" t="s">
        <v>121</v>
      </c>
      <c r="KG435" s="513" t="s">
        <v>123</v>
      </c>
      <c r="KH435" s="514">
        <f>ADHB!KJ435</f>
        <v>0</v>
      </c>
      <c r="KI435" s="514"/>
      <c r="KJ435" s="514">
        <f t="shared" si="3182"/>
        <v>0</v>
      </c>
      <c r="KK435" s="515"/>
      <c r="KL435" s="514">
        <f t="shared" si="3183"/>
        <v>0</v>
      </c>
      <c r="KM435" s="516"/>
      <c r="KN435" s="517"/>
      <c r="KO435" s="517"/>
      <c r="KP435" s="514">
        <f t="shared" si="3184"/>
        <v>0</v>
      </c>
      <c r="KQ435" s="515">
        <v>0.294289866351475</v>
      </c>
      <c r="KR435" s="518">
        <f t="shared" si="3185"/>
        <v>0</v>
      </c>
      <c r="KS435" s="519">
        <f t="shared" si="3186"/>
        <v>0</v>
      </c>
      <c r="KT435" s="520"/>
      <c r="KU435" s="521"/>
    </row>
    <row r="436" ht="15.75" customHeight="1">
      <c r="A436" s="511">
        <v>5.0</v>
      </c>
      <c r="B436" s="512" t="s">
        <v>139</v>
      </c>
      <c r="C436" s="513" t="s">
        <v>121</v>
      </c>
      <c r="D436" s="513" t="s">
        <v>123</v>
      </c>
      <c r="E436" s="514">
        <f>ADHB!G436</f>
        <v>0</v>
      </c>
      <c r="F436" s="514"/>
      <c r="G436" s="514">
        <f t="shared" si="3097"/>
        <v>0</v>
      </c>
      <c r="H436" s="515"/>
      <c r="I436" s="514">
        <f t="shared" si="3098"/>
        <v>0</v>
      </c>
      <c r="J436" s="516"/>
      <c r="K436" s="517"/>
      <c r="L436" s="517"/>
      <c r="M436" s="514">
        <f t="shared" si="3099"/>
        <v>0</v>
      </c>
      <c r="N436" s="515">
        <v>0.294289866351475</v>
      </c>
      <c r="O436" s="518">
        <f t="shared" si="3100"/>
        <v>0</v>
      </c>
      <c r="P436" s="519">
        <f t="shared" si="3101"/>
        <v>0</v>
      </c>
      <c r="Q436" s="520"/>
      <c r="R436" s="511">
        <v>5.0</v>
      </c>
      <c r="S436" s="512" t="s">
        <v>139</v>
      </c>
      <c r="T436" s="513" t="s">
        <v>121</v>
      </c>
      <c r="U436" s="513" t="s">
        <v>123</v>
      </c>
      <c r="V436" s="514">
        <f>ADHB!X436</f>
        <v>0</v>
      </c>
      <c r="W436" s="514"/>
      <c r="X436" s="514">
        <f t="shared" si="3102"/>
        <v>0</v>
      </c>
      <c r="Y436" s="515"/>
      <c r="Z436" s="514">
        <f t="shared" si="3103"/>
        <v>0</v>
      </c>
      <c r="AA436" s="516"/>
      <c r="AB436" s="517"/>
      <c r="AC436" s="517"/>
      <c r="AD436" s="514">
        <f t="shared" si="3104"/>
        <v>0</v>
      </c>
      <c r="AE436" s="515">
        <v>0.294289866351475</v>
      </c>
      <c r="AF436" s="518">
        <f t="shared" si="3105"/>
        <v>0</v>
      </c>
      <c r="AG436" s="519">
        <f t="shared" si="3106"/>
        <v>0</v>
      </c>
      <c r="AH436" s="520"/>
      <c r="AI436" s="511">
        <v>5.0</v>
      </c>
      <c r="AJ436" s="512" t="s">
        <v>139</v>
      </c>
      <c r="AK436" s="513" t="s">
        <v>121</v>
      </c>
      <c r="AL436" s="513" t="s">
        <v>123</v>
      </c>
      <c r="AM436" s="514">
        <f>ADHB!AO436</f>
        <v>0</v>
      </c>
      <c r="AN436" s="514"/>
      <c r="AO436" s="514">
        <f t="shared" si="3107"/>
        <v>0</v>
      </c>
      <c r="AP436" s="515"/>
      <c r="AQ436" s="514">
        <f t="shared" si="3108"/>
        <v>0</v>
      </c>
      <c r="AR436" s="516"/>
      <c r="AS436" s="517"/>
      <c r="AT436" s="517"/>
      <c r="AU436" s="514">
        <f t="shared" si="3109"/>
        <v>0</v>
      </c>
      <c r="AV436" s="515">
        <v>0.294289866351475</v>
      </c>
      <c r="AW436" s="518">
        <f t="shared" si="3110"/>
        <v>0</v>
      </c>
      <c r="AX436" s="519">
        <f t="shared" si="3111"/>
        <v>0</v>
      </c>
      <c r="AY436" s="520"/>
      <c r="AZ436" s="511">
        <v>5.0</v>
      </c>
      <c r="BA436" s="512" t="s">
        <v>139</v>
      </c>
      <c r="BB436" s="513" t="s">
        <v>121</v>
      </c>
      <c r="BC436" s="513" t="s">
        <v>123</v>
      </c>
      <c r="BD436" s="514">
        <f>ADHB!BF436</f>
        <v>0</v>
      </c>
      <c r="BE436" s="514"/>
      <c r="BF436" s="514">
        <f t="shared" si="3112"/>
        <v>0</v>
      </c>
      <c r="BG436" s="515"/>
      <c r="BH436" s="514">
        <f t="shared" si="3113"/>
        <v>0</v>
      </c>
      <c r="BI436" s="516"/>
      <c r="BJ436" s="517"/>
      <c r="BK436" s="517"/>
      <c r="BL436" s="514">
        <f t="shared" si="3114"/>
        <v>0</v>
      </c>
      <c r="BM436" s="515">
        <v>0.294289866351475</v>
      </c>
      <c r="BN436" s="518">
        <f t="shared" si="3115"/>
        <v>0</v>
      </c>
      <c r="BO436" s="519">
        <f t="shared" si="3116"/>
        <v>0</v>
      </c>
      <c r="BP436" s="520"/>
      <c r="BQ436" s="511">
        <v>5.0</v>
      </c>
      <c r="BR436" s="512" t="s">
        <v>139</v>
      </c>
      <c r="BS436" s="513" t="s">
        <v>121</v>
      </c>
      <c r="BT436" s="513" t="s">
        <v>123</v>
      </c>
      <c r="BU436" s="514">
        <f>ADHB!BW436</f>
        <v>0</v>
      </c>
      <c r="BV436" s="514"/>
      <c r="BW436" s="514">
        <f t="shared" si="3117"/>
        <v>0</v>
      </c>
      <c r="BX436" s="515"/>
      <c r="BY436" s="514">
        <f t="shared" si="3118"/>
        <v>0</v>
      </c>
      <c r="BZ436" s="516"/>
      <c r="CA436" s="517"/>
      <c r="CB436" s="517"/>
      <c r="CC436" s="514">
        <f t="shared" si="3119"/>
        <v>0</v>
      </c>
      <c r="CD436" s="515">
        <v>0.294289866351475</v>
      </c>
      <c r="CE436" s="518">
        <f t="shared" si="3120"/>
        <v>0</v>
      </c>
      <c r="CF436" s="519">
        <f t="shared" si="3121"/>
        <v>0</v>
      </c>
      <c r="CG436" s="520"/>
      <c r="CH436" s="511">
        <v>5.0</v>
      </c>
      <c r="CI436" s="512" t="s">
        <v>139</v>
      </c>
      <c r="CJ436" s="513" t="s">
        <v>121</v>
      </c>
      <c r="CK436" s="513" t="s">
        <v>123</v>
      </c>
      <c r="CL436" s="514">
        <f>ADHB!CN436</f>
        <v>0</v>
      </c>
      <c r="CM436" s="514"/>
      <c r="CN436" s="514">
        <f t="shared" si="3122"/>
        <v>0</v>
      </c>
      <c r="CO436" s="515"/>
      <c r="CP436" s="514">
        <f t="shared" si="3123"/>
        <v>0</v>
      </c>
      <c r="CQ436" s="516"/>
      <c r="CR436" s="517"/>
      <c r="CS436" s="517"/>
      <c r="CT436" s="514">
        <f t="shared" si="3124"/>
        <v>0</v>
      </c>
      <c r="CU436" s="515">
        <v>0.294289866351475</v>
      </c>
      <c r="CV436" s="518">
        <f t="shared" si="3125"/>
        <v>0</v>
      </c>
      <c r="CW436" s="519">
        <f t="shared" si="3126"/>
        <v>0</v>
      </c>
      <c r="CX436" s="520"/>
      <c r="CY436" s="511">
        <v>5.0</v>
      </c>
      <c r="CZ436" s="512" t="s">
        <v>139</v>
      </c>
      <c r="DA436" s="513" t="s">
        <v>121</v>
      </c>
      <c r="DB436" s="513" t="s">
        <v>123</v>
      </c>
      <c r="DC436" s="514">
        <f>ADHB!DE436</f>
        <v>0</v>
      </c>
      <c r="DD436" s="514"/>
      <c r="DE436" s="514">
        <f t="shared" si="3127"/>
        <v>0</v>
      </c>
      <c r="DF436" s="515"/>
      <c r="DG436" s="514">
        <f t="shared" si="3128"/>
        <v>0</v>
      </c>
      <c r="DH436" s="516"/>
      <c r="DI436" s="517"/>
      <c r="DJ436" s="517"/>
      <c r="DK436" s="514">
        <f t="shared" si="3129"/>
        <v>0</v>
      </c>
      <c r="DL436" s="515">
        <v>0.294289866351475</v>
      </c>
      <c r="DM436" s="518">
        <f t="shared" si="3130"/>
        <v>0</v>
      </c>
      <c r="DN436" s="519">
        <f t="shared" si="3131"/>
        <v>0</v>
      </c>
      <c r="DO436" s="520"/>
      <c r="DP436" s="511">
        <v>5.0</v>
      </c>
      <c r="DQ436" s="512" t="s">
        <v>139</v>
      </c>
      <c r="DR436" s="513" t="s">
        <v>121</v>
      </c>
      <c r="DS436" s="513" t="s">
        <v>123</v>
      </c>
      <c r="DT436" s="514">
        <f>ADHB!DV436</f>
        <v>0</v>
      </c>
      <c r="DU436" s="514"/>
      <c r="DV436" s="514">
        <f t="shared" si="3132"/>
        <v>0</v>
      </c>
      <c r="DW436" s="515"/>
      <c r="DX436" s="514">
        <f t="shared" si="3133"/>
        <v>0</v>
      </c>
      <c r="DY436" s="516"/>
      <c r="DZ436" s="517"/>
      <c r="EA436" s="517"/>
      <c r="EB436" s="514">
        <f t="shared" si="3134"/>
        <v>0</v>
      </c>
      <c r="EC436" s="515">
        <v>0.294289866351475</v>
      </c>
      <c r="ED436" s="518">
        <f t="shared" si="3135"/>
        <v>0</v>
      </c>
      <c r="EE436" s="519">
        <f t="shared" si="3136"/>
        <v>0</v>
      </c>
      <c r="EF436" s="520"/>
      <c r="EG436" s="511">
        <v>5.0</v>
      </c>
      <c r="EH436" s="512" t="s">
        <v>139</v>
      </c>
      <c r="EI436" s="513" t="s">
        <v>121</v>
      </c>
      <c r="EJ436" s="513" t="s">
        <v>123</v>
      </c>
      <c r="EK436" s="514">
        <f>ADHB!EM436</f>
        <v>0</v>
      </c>
      <c r="EL436" s="514"/>
      <c r="EM436" s="514">
        <f t="shared" si="3137"/>
        <v>0</v>
      </c>
      <c r="EN436" s="515"/>
      <c r="EO436" s="514">
        <f t="shared" si="3138"/>
        <v>0</v>
      </c>
      <c r="EP436" s="516"/>
      <c r="EQ436" s="517"/>
      <c r="ER436" s="517"/>
      <c r="ES436" s="514">
        <f t="shared" si="3139"/>
        <v>0</v>
      </c>
      <c r="ET436" s="515">
        <v>0.294289866351475</v>
      </c>
      <c r="EU436" s="518">
        <f t="shared" si="3140"/>
        <v>0</v>
      </c>
      <c r="EV436" s="519">
        <f t="shared" si="3141"/>
        <v>0</v>
      </c>
      <c r="EW436" s="520"/>
      <c r="EX436" s="511">
        <v>5.0</v>
      </c>
      <c r="EY436" s="512" t="s">
        <v>139</v>
      </c>
      <c r="EZ436" s="513" t="s">
        <v>121</v>
      </c>
      <c r="FA436" s="513" t="s">
        <v>123</v>
      </c>
      <c r="FB436" s="514">
        <f>ADHB!FD436</f>
        <v>0</v>
      </c>
      <c r="FC436" s="514"/>
      <c r="FD436" s="514">
        <f t="shared" si="3142"/>
        <v>0</v>
      </c>
      <c r="FE436" s="515"/>
      <c r="FF436" s="514">
        <f t="shared" si="3143"/>
        <v>0</v>
      </c>
      <c r="FG436" s="516"/>
      <c r="FH436" s="517"/>
      <c r="FI436" s="517"/>
      <c r="FJ436" s="514">
        <f t="shared" si="3144"/>
        <v>0</v>
      </c>
      <c r="FK436" s="515">
        <v>0.294289866351475</v>
      </c>
      <c r="FL436" s="518">
        <f t="shared" si="3145"/>
        <v>0</v>
      </c>
      <c r="FM436" s="519">
        <f t="shared" si="3146"/>
        <v>0</v>
      </c>
      <c r="FN436" s="520"/>
      <c r="FO436" s="511">
        <v>5.0</v>
      </c>
      <c r="FP436" s="512" t="s">
        <v>139</v>
      </c>
      <c r="FQ436" s="513" t="s">
        <v>121</v>
      </c>
      <c r="FR436" s="513" t="s">
        <v>123</v>
      </c>
      <c r="FS436" s="514">
        <f>ADHB!FU436</f>
        <v>0</v>
      </c>
      <c r="FT436" s="514"/>
      <c r="FU436" s="514">
        <f t="shared" si="3147"/>
        <v>0</v>
      </c>
      <c r="FV436" s="515"/>
      <c r="FW436" s="514">
        <f t="shared" si="3148"/>
        <v>0</v>
      </c>
      <c r="FX436" s="516"/>
      <c r="FY436" s="517"/>
      <c r="FZ436" s="517"/>
      <c r="GA436" s="514">
        <f t="shared" si="3149"/>
        <v>0</v>
      </c>
      <c r="GB436" s="515">
        <v>0.294289866351475</v>
      </c>
      <c r="GC436" s="518">
        <f t="shared" si="3150"/>
        <v>0</v>
      </c>
      <c r="GD436" s="519">
        <f t="shared" si="3151"/>
        <v>0</v>
      </c>
      <c r="GE436" s="520"/>
      <c r="GF436" s="511">
        <v>5.0</v>
      </c>
      <c r="GG436" s="512" t="s">
        <v>139</v>
      </c>
      <c r="GH436" s="513" t="s">
        <v>121</v>
      </c>
      <c r="GI436" s="513" t="s">
        <v>123</v>
      </c>
      <c r="GJ436" s="514">
        <f>ADHB!GL436</f>
        <v>0</v>
      </c>
      <c r="GK436" s="514"/>
      <c r="GL436" s="514">
        <f t="shared" si="3152"/>
        <v>0</v>
      </c>
      <c r="GM436" s="515"/>
      <c r="GN436" s="514">
        <f t="shared" si="3153"/>
        <v>0</v>
      </c>
      <c r="GO436" s="516"/>
      <c r="GP436" s="517"/>
      <c r="GQ436" s="517"/>
      <c r="GR436" s="514">
        <f t="shared" si="3154"/>
        <v>0</v>
      </c>
      <c r="GS436" s="515">
        <v>0.294289866351475</v>
      </c>
      <c r="GT436" s="518">
        <f t="shared" si="3155"/>
        <v>0</v>
      </c>
      <c r="GU436" s="519">
        <f t="shared" si="3156"/>
        <v>0</v>
      </c>
      <c r="GV436" s="520"/>
      <c r="GW436" s="511">
        <v>5.0</v>
      </c>
      <c r="GX436" s="512" t="s">
        <v>139</v>
      </c>
      <c r="GY436" s="513" t="s">
        <v>121</v>
      </c>
      <c r="GZ436" s="513" t="s">
        <v>123</v>
      </c>
      <c r="HA436" s="514">
        <f>ADHB!HC436</f>
        <v>0</v>
      </c>
      <c r="HB436" s="514"/>
      <c r="HC436" s="514">
        <f t="shared" si="3157"/>
        <v>0</v>
      </c>
      <c r="HD436" s="515"/>
      <c r="HE436" s="514">
        <f t="shared" si="3158"/>
        <v>0</v>
      </c>
      <c r="HF436" s="516"/>
      <c r="HG436" s="517"/>
      <c r="HH436" s="517"/>
      <c r="HI436" s="514">
        <f t="shared" si="3159"/>
        <v>0</v>
      </c>
      <c r="HJ436" s="515">
        <v>0.294289866351475</v>
      </c>
      <c r="HK436" s="518">
        <f t="shared" si="3160"/>
        <v>0</v>
      </c>
      <c r="HL436" s="519">
        <f t="shared" si="3161"/>
        <v>0</v>
      </c>
      <c r="HM436" s="520"/>
      <c r="HN436" s="511">
        <v>5.0</v>
      </c>
      <c r="HO436" s="512" t="s">
        <v>139</v>
      </c>
      <c r="HP436" s="513" t="s">
        <v>121</v>
      </c>
      <c r="HQ436" s="513" t="s">
        <v>123</v>
      </c>
      <c r="HR436" s="514">
        <f>ADHB!HT436</f>
        <v>0</v>
      </c>
      <c r="HS436" s="514"/>
      <c r="HT436" s="514">
        <f t="shared" si="3162"/>
        <v>0</v>
      </c>
      <c r="HU436" s="515"/>
      <c r="HV436" s="514">
        <f t="shared" si="3163"/>
        <v>0</v>
      </c>
      <c r="HW436" s="516"/>
      <c r="HX436" s="517"/>
      <c r="HY436" s="517"/>
      <c r="HZ436" s="514">
        <f t="shared" si="3164"/>
        <v>0</v>
      </c>
      <c r="IA436" s="515">
        <v>0.294289866351475</v>
      </c>
      <c r="IB436" s="518">
        <f t="shared" si="3165"/>
        <v>0</v>
      </c>
      <c r="IC436" s="519">
        <f t="shared" si="3166"/>
        <v>0</v>
      </c>
      <c r="ID436" s="520"/>
      <c r="IE436" s="511">
        <v>5.0</v>
      </c>
      <c r="IF436" s="512" t="s">
        <v>139</v>
      </c>
      <c r="IG436" s="513" t="s">
        <v>121</v>
      </c>
      <c r="IH436" s="513" t="s">
        <v>123</v>
      </c>
      <c r="II436" s="514">
        <f>ADHB!IK436</f>
        <v>0</v>
      </c>
      <c r="IJ436" s="514"/>
      <c r="IK436" s="514">
        <f t="shared" si="3167"/>
        <v>0</v>
      </c>
      <c r="IL436" s="515"/>
      <c r="IM436" s="514">
        <f t="shared" si="3168"/>
        <v>0</v>
      </c>
      <c r="IN436" s="516"/>
      <c r="IO436" s="517"/>
      <c r="IP436" s="517"/>
      <c r="IQ436" s="514">
        <f t="shared" si="3169"/>
        <v>0</v>
      </c>
      <c r="IR436" s="515">
        <v>0.294289866351475</v>
      </c>
      <c r="IS436" s="518">
        <f t="shared" si="3170"/>
        <v>0</v>
      </c>
      <c r="IT436" s="519">
        <f t="shared" si="3171"/>
        <v>0</v>
      </c>
      <c r="IU436" s="520"/>
      <c r="IV436" s="511">
        <v>5.0</v>
      </c>
      <c r="IW436" s="512" t="s">
        <v>139</v>
      </c>
      <c r="IX436" s="513" t="s">
        <v>121</v>
      </c>
      <c r="IY436" s="513" t="s">
        <v>123</v>
      </c>
      <c r="IZ436" s="514">
        <f>ADHB!JB436</f>
        <v>0</v>
      </c>
      <c r="JA436" s="514"/>
      <c r="JB436" s="514">
        <f t="shared" si="3172"/>
        <v>0</v>
      </c>
      <c r="JC436" s="515"/>
      <c r="JD436" s="514">
        <f t="shared" si="3173"/>
        <v>0</v>
      </c>
      <c r="JE436" s="516"/>
      <c r="JF436" s="517"/>
      <c r="JG436" s="517"/>
      <c r="JH436" s="514">
        <f t="shared" si="3174"/>
        <v>0</v>
      </c>
      <c r="JI436" s="515">
        <v>0.294289866351475</v>
      </c>
      <c r="JJ436" s="518">
        <f t="shared" si="3175"/>
        <v>0</v>
      </c>
      <c r="JK436" s="519">
        <f t="shared" si="3176"/>
        <v>0</v>
      </c>
      <c r="JL436" s="520"/>
      <c r="JM436" s="511">
        <v>5.0</v>
      </c>
      <c r="JN436" s="512" t="s">
        <v>139</v>
      </c>
      <c r="JO436" s="513" t="s">
        <v>121</v>
      </c>
      <c r="JP436" s="513" t="s">
        <v>123</v>
      </c>
      <c r="JQ436" s="514">
        <f>ADHB!JS436</f>
        <v>0</v>
      </c>
      <c r="JR436" s="514"/>
      <c r="JS436" s="514">
        <f t="shared" si="3177"/>
        <v>0</v>
      </c>
      <c r="JT436" s="515"/>
      <c r="JU436" s="514">
        <f t="shared" si="3178"/>
        <v>0</v>
      </c>
      <c r="JV436" s="516"/>
      <c r="JW436" s="517"/>
      <c r="JX436" s="517"/>
      <c r="JY436" s="514">
        <f t="shared" si="3179"/>
        <v>0</v>
      </c>
      <c r="JZ436" s="515">
        <v>0.294289866351475</v>
      </c>
      <c r="KA436" s="518">
        <f t="shared" si="3180"/>
        <v>0</v>
      </c>
      <c r="KB436" s="519">
        <f t="shared" si="3181"/>
        <v>0</v>
      </c>
      <c r="KC436" s="520"/>
      <c r="KD436" s="511">
        <v>5.0</v>
      </c>
      <c r="KE436" s="512" t="s">
        <v>139</v>
      </c>
      <c r="KF436" s="513" t="s">
        <v>121</v>
      </c>
      <c r="KG436" s="513" t="s">
        <v>123</v>
      </c>
      <c r="KH436" s="514">
        <f>ADHB!KJ436</f>
        <v>0</v>
      </c>
      <c r="KI436" s="514"/>
      <c r="KJ436" s="514">
        <f t="shared" si="3182"/>
        <v>0</v>
      </c>
      <c r="KK436" s="515"/>
      <c r="KL436" s="514">
        <f t="shared" si="3183"/>
        <v>0</v>
      </c>
      <c r="KM436" s="516"/>
      <c r="KN436" s="517"/>
      <c r="KO436" s="517"/>
      <c r="KP436" s="514">
        <f t="shared" si="3184"/>
        <v>0</v>
      </c>
      <c r="KQ436" s="515">
        <v>0.294289866351475</v>
      </c>
      <c r="KR436" s="518">
        <f t="shared" si="3185"/>
        <v>0</v>
      </c>
      <c r="KS436" s="519">
        <f t="shared" si="3186"/>
        <v>0</v>
      </c>
      <c r="KT436" s="520"/>
      <c r="KU436" s="521"/>
    </row>
    <row r="437" ht="15.75" customHeight="1">
      <c r="A437" s="511">
        <v>6.0</v>
      </c>
      <c r="B437" s="512" t="s">
        <v>140</v>
      </c>
      <c r="C437" s="513" t="s">
        <v>121</v>
      </c>
      <c r="D437" s="513" t="s">
        <v>123</v>
      </c>
      <c r="E437" s="514">
        <f>ADHB!G437</f>
        <v>0</v>
      </c>
      <c r="F437" s="514"/>
      <c r="G437" s="514">
        <f t="shared" si="3097"/>
        <v>0</v>
      </c>
      <c r="H437" s="515"/>
      <c r="I437" s="514">
        <f t="shared" si="3098"/>
        <v>0</v>
      </c>
      <c r="J437" s="516"/>
      <c r="K437" s="517"/>
      <c r="L437" s="517"/>
      <c r="M437" s="514">
        <f t="shared" si="3099"/>
        <v>0</v>
      </c>
      <c r="N437" s="515">
        <v>0.294289866351475</v>
      </c>
      <c r="O437" s="518">
        <f t="shared" si="3100"/>
        <v>0</v>
      </c>
      <c r="P437" s="519">
        <f t="shared" si="3101"/>
        <v>0</v>
      </c>
      <c r="Q437" s="520"/>
      <c r="R437" s="511">
        <v>6.0</v>
      </c>
      <c r="S437" s="512" t="s">
        <v>140</v>
      </c>
      <c r="T437" s="513" t="s">
        <v>121</v>
      </c>
      <c r="U437" s="513" t="s">
        <v>123</v>
      </c>
      <c r="V437" s="514">
        <f>ADHB!X437</f>
        <v>0</v>
      </c>
      <c r="W437" s="514"/>
      <c r="X437" s="514">
        <f t="shared" si="3102"/>
        <v>0</v>
      </c>
      <c r="Y437" s="515"/>
      <c r="Z437" s="514">
        <f t="shared" si="3103"/>
        <v>0</v>
      </c>
      <c r="AA437" s="516"/>
      <c r="AB437" s="517"/>
      <c r="AC437" s="517"/>
      <c r="AD437" s="514">
        <f t="shared" si="3104"/>
        <v>0</v>
      </c>
      <c r="AE437" s="515">
        <v>0.294289866351475</v>
      </c>
      <c r="AF437" s="518">
        <f t="shared" si="3105"/>
        <v>0</v>
      </c>
      <c r="AG437" s="519">
        <f t="shared" si="3106"/>
        <v>0</v>
      </c>
      <c r="AH437" s="520"/>
      <c r="AI437" s="511">
        <v>6.0</v>
      </c>
      <c r="AJ437" s="512" t="s">
        <v>140</v>
      </c>
      <c r="AK437" s="513" t="s">
        <v>121</v>
      </c>
      <c r="AL437" s="513" t="s">
        <v>123</v>
      </c>
      <c r="AM437" s="514">
        <f>ADHB!AO437</f>
        <v>0</v>
      </c>
      <c r="AN437" s="514"/>
      <c r="AO437" s="514">
        <f t="shared" si="3107"/>
        <v>0</v>
      </c>
      <c r="AP437" s="515"/>
      <c r="AQ437" s="514">
        <f t="shared" si="3108"/>
        <v>0</v>
      </c>
      <c r="AR437" s="516"/>
      <c r="AS437" s="517"/>
      <c r="AT437" s="517"/>
      <c r="AU437" s="514">
        <f t="shared" si="3109"/>
        <v>0</v>
      </c>
      <c r="AV437" s="515">
        <v>0.294289866351475</v>
      </c>
      <c r="AW437" s="518">
        <f t="shared" si="3110"/>
        <v>0</v>
      </c>
      <c r="AX437" s="519">
        <f t="shared" si="3111"/>
        <v>0</v>
      </c>
      <c r="AY437" s="520"/>
      <c r="AZ437" s="511">
        <v>6.0</v>
      </c>
      <c r="BA437" s="512" t="s">
        <v>140</v>
      </c>
      <c r="BB437" s="513" t="s">
        <v>121</v>
      </c>
      <c r="BC437" s="513" t="s">
        <v>123</v>
      </c>
      <c r="BD437" s="514">
        <f>ADHB!BF437</f>
        <v>0</v>
      </c>
      <c r="BE437" s="514"/>
      <c r="BF437" s="514">
        <f t="shared" si="3112"/>
        <v>0</v>
      </c>
      <c r="BG437" s="515"/>
      <c r="BH437" s="514">
        <f t="shared" si="3113"/>
        <v>0</v>
      </c>
      <c r="BI437" s="516"/>
      <c r="BJ437" s="517"/>
      <c r="BK437" s="517"/>
      <c r="BL437" s="514">
        <f t="shared" si="3114"/>
        <v>0</v>
      </c>
      <c r="BM437" s="515">
        <v>0.294289866351475</v>
      </c>
      <c r="BN437" s="518">
        <f t="shared" si="3115"/>
        <v>0</v>
      </c>
      <c r="BO437" s="519">
        <f t="shared" si="3116"/>
        <v>0</v>
      </c>
      <c r="BP437" s="520"/>
      <c r="BQ437" s="511">
        <v>6.0</v>
      </c>
      <c r="BR437" s="512" t="s">
        <v>140</v>
      </c>
      <c r="BS437" s="513" t="s">
        <v>121</v>
      </c>
      <c r="BT437" s="513" t="s">
        <v>123</v>
      </c>
      <c r="BU437" s="514">
        <f>ADHB!BW437</f>
        <v>0</v>
      </c>
      <c r="BV437" s="514"/>
      <c r="BW437" s="514">
        <f t="shared" si="3117"/>
        <v>0</v>
      </c>
      <c r="BX437" s="515"/>
      <c r="BY437" s="514">
        <f t="shared" si="3118"/>
        <v>0</v>
      </c>
      <c r="BZ437" s="516"/>
      <c r="CA437" s="517"/>
      <c r="CB437" s="517"/>
      <c r="CC437" s="514">
        <f t="shared" si="3119"/>
        <v>0</v>
      </c>
      <c r="CD437" s="515">
        <v>0.294289866351475</v>
      </c>
      <c r="CE437" s="518">
        <f t="shared" si="3120"/>
        <v>0</v>
      </c>
      <c r="CF437" s="519">
        <f t="shared" si="3121"/>
        <v>0</v>
      </c>
      <c r="CG437" s="520"/>
      <c r="CH437" s="511">
        <v>6.0</v>
      </c>
      <c r="CI437" s="512" t="s">
        <v>140</v>
      </c>
      <c r="CJ437" s="513" t="s">
        <v>121</v>
      </c>
      <c r="CK437" s="513" t="s">
        <v>123</v>
      </c>
      <c r="CL437" s="514">
        <f>ADHB!CN437</f>
        <v>0</v>
      </c>
      <c r="CM437" s="514"/>
      <c r="CN437" s="514">
        <f t="shared" si="3122"/>
        <v>0</v>
      </c>
      <c r="CO437" s="515"/>
      <c r="CP437" s="514">
        <f t="shared" si="3123"/>
        <v>0</v>
      </c>
      <c r="CQ437" s="516"/>
      <c r="CR437" s="517"/>
      <c r="CS437" s="517"/>
      <c r="CT437" s="514">
        <f t="shared" si="3124"/>
        <v>0</v>
      </c>
      <c r="CU437" s="515">
        <v>0.294289866351475</v>
      </c>
      <c r="CV437" s="518">
        <f t="shared" si="3125"/>
        <v>0</v>
      </c>
      <c r="CW437" s="519">
        <f t="shared" si="3126"/>
        <v>0</v>
      </c>
      <c r="CX437" s="520"/>
      <c r="CY437" s="511">
        <v>6.0</v>
      </c>
      <c r="CZ437" s="512" t="s">
        <v>140</v>
      </c>
      <c r="DA437" s="513" t="s">
        <v>121</v>
      </c>
      <c r="DB437" s="513" t="s">
        <v>123</v>
      </c>
      <c r="DC437" s="514">
        <f>ADHB!DE437</f>
        <v>0</v>
      </c>
      <c r="DD437" s="514"/>
      <c r="DE437" s="514">
        <f t="shared" si="3127"/>
        <v>0</v>
      </c>
      <c r="DF437" s="515"/>
      <c r="DG437" s="514">
        <f t="shared" si="3128"/>
        <v>0</v>
      </c>
      <c r="DH437" s="516"/>
      <c r="DI437" s="517"/>
      <c r="DJ437" s="517"/>
      <c r="DK437" s="514">
        <f t="shared" si="3129"/>
        <v>0</v>
      </c>
      <c r="DL437" s="515">
        <v>0.294289866351475</v>
      </c>
      <c r="DM437" s="518">
        <f t="shared" si="3130"/>
        <v>0</v>
      </c>
      <c r="DN437" s="519">
        <f t="shared" si="3131"/>
        <v>0</v>
      </c>
      <c r="DO437" s="520"/>
      <c r="DP437" s="511">
        <v>6.0</v>
      </c>
      <c r="DQ437" s="512" t="s">
        <v>140</v>
      </c>
      <c r="DR437" s="513" t="s">
        <v>121</v>
      </c>
      <c r="DS437" s="513" t="s">
        <v>123</v>
      </c>
      <c r="DT437" s="514">
        <f>ADHB!DV437</f>
        <v>0</v>
      </c>
      <c r="DU437" s="514"/>
      <c r="DV437" s="514">
        <f t="shared" si="3132"/>
        <v>0</v>
      </c>
      <c r="DW437" s="515"/>
      <c r="DX437" s="514">
        <f t="shared" si="3133"/>
        <v>0</v>
      </c>
      <c r="DY437" s="516"/>
      <c r="DZ437" s="517"/>
      <c r="EA437" s="517"/>
      <c r="EB437" s="514">
        <f t="shared" si="3134"/>
        <v>0</v>
      </c>
      <c r="EC437" s="515">
        <v>0.294289866351475</v>
      </c>
      <c r="ED437" s="518">
        <f t="shared" si="3135"/>
        <v>0</v>
      </c>
      <c r="EE437" s="519">
        <f t="shared" si="3136"/>
        <v>0</v>
      </c>
      <c r="EF437" s="520"/>
      <c r="EG437" s="511">
        <v>6.0</v>
      </c>
      <c r="EH437" s="512" t="s">
        <v>140</v>
      </c>
      <c r="EI437" s="513" t="s">
        <v>121</v>
      </c>
      <c r="EJ437" s="513" t="s">
        <v>123</v>
      </c>
      <c r="EK437" s="514">
        <f>ADHB!EM437</f>
        <v>0</v>
      </c>
      <c r="EL437" s="514"/>
      <c r="EM437" s="514">
        <f t="shared" si="3137"/>
        <v>0</v>
      </c>
      <c r="EN437" s="515"/>
      <c r="EO437" s="514">
        <f t="shared" si="3138"/>
        <v>0</v>
      </c>
      <c r="EP437" s="516"/>
      <c r="EQ437" s="517"/>
      <c r="ER437" s="517"/>
      <c r="ES437" s="514">
        <f t="shared" si="3139"/>
        <v>0</v>
      </c>
      <c r="ET437" s="515">
        <v>0.294289866351475</v>
      </c>
      <c r="EU437" s="518">
        <f t="shared" si="3140"/>
        <v>0</v>
      </c>
      <c r="EV437" s="519">
        <f t="shared" si="3141"/>
        <v>0</v>
      </c>
      <c r="EW437" s="520"/>
      <c r="EX437" s="511">
        <v>6.0</v>
      </c>
      <c r="EY437" s="512" t="s">
        <v>140</v>
      </c>
      <c r="EZ437" s="513" t="s">
        <v>121</v>
      </c>
      <c r="FA437" s="513" t="s">
        <v>123</v>
      </c>
      <c r="FB437" s="514">
        <f>ADHB!FD437</f>
        <v>0</v>
      </c>
      <c r="FC437" s="514"/>
      <c r="FD437" s="514">
        <f t="shared" si="3142"/>
        <v>0</v>
      </c>
      <c r="FE437" s="515"/>
      <c r="FF437" s="514">
        <f t="shared" si="3143"/>
        <v>0</v>
      </c>
      <c r="FG437" s="516"/>
      <c r="FH437" s="517"/>
      <c r="FI437" s="517"/>
      <c r="FJ437" s="514">
        <f t="shared" si="3144"/>
        <v>0</v>
      </c>
      <c r="FK437" s="515">
        <v>0.294289866351475</v>
      </c>
      <c r="FL437" s="518">
        <f t="shared" si="3145"/>
        <v>0</v>
      </c>
      <c r="FM437" s="519">
        <f t="shared" si="3146"/>
        <v>0</v>
      </c>
      <c r="FN437" s="520"/>
      <c r="FO437" s="511">
        <v>6.0</v>
      </c>
      <c r="FP437" s="512" t="s">
        <v>140</v>
      </c>
      <c r="FQ437" s="513" t="s">
        <v>121</v>
      </c>
      <c r="FR437" s="513" t="s">
        <v>123</v>
      </c>
      <c r="FS437" s="514">
        <f>ADHB!FU437</f>
        <v>0</v>
      </c>
      <c r="FT437" s="514"/>
      <c r="FU437" s="514">
        <f t="shared" si="3147"/>
        <v>0</v>
      </c>
      <c r="FV437" s="515"/>
      <c r="FW437" s="514">
        <f t="shared" si="3148"/>
        <v>0</v>
      </c>
      <c r="FX437" s="516"/>
      <c r="FY437" s="517"/>
      <c r="FZ437" s="517"/>
      <c r="GA437" s="514">
        <f t="shared" si="3149"/>
        <v>0</v>
      </c>
      <c r="GB437" s="515">
        <v>0.294289866351475</v>
      </c>
      <c r="GC437" s="518">
        <f t="shared" si="3150"/>
        <v>0</v>
      </c>
      <c r="GD437" s="519">
        <f t="shared" si="3151"/>
        <v>0</v>
      </c>
      <c r="GE437" s="520"/>
      <c r="GF437" s="511">
        <v>6.0</v>
      </c>
      <c r="GG437" s="512" t="s">
        <v>140</v>
      </c>
      <c r="GH437" s="513" t="s">
        <v>121</v>
      </c>
      <c r="GI437" s="513" t="s">
        <v>123</v>
      </c>
      <c r="GJ437" s="514">
        <f>ADHB!GL437</f>
        <v>0</v>
      </c>
      <c r="GK437" s="514"/>
      <c r="GL437" s="514">
        <f t="shared" si="3152"/>
        <v>0</v>
      </c>
      <c r="GM437" s="515"/>
      <c r="GN437" s="514">
        <f t="shared" si="3153"/>
        <v>0</v>
      </c>
      <c r="GO437" s="516"/>
      <c r="GP437" s="517"/>
      <c r="GQ437" s="517"/>
      <c r="GR437" s="514">
        <f t="shared" si="3154"/>
        <v>0</v>
      </c>
      <c r="GS437" s="515">
        <v>0.294289866351475</v>
      </c>
      <c r="GT437" s="518">
        <f t="shared" si="3155"/>
        <v>0</v>
      </c>
      <c r="GU437" s="519">
        <f t="shared" si="3156"/>
        <v>0</v>
      </c>
      <c r="GV437" s="520"/>
      <c r="GW437" s="511">
        <v>6.0</v>
      </c>
      <c r="GX437" s="512" t="s">
        <v>140</v>
      </c>
      <c r="GY437" s="513" t="s">
        <v>121</v>
      </c>
      <c r="GZ437" s="513" t="s">
        <v>123</v>
      </c>
      <c r="HA437" s="514">
        <f>ADHB!HC437</f>
        <v>0</v>
      </c>
      <c r="HB437" s="514"/>
      <c r="HC437" s="514">
        <f t="shared" si="3157"/>
        <v>0</v>
      </c>
      <c r="HD437" s="515"/>
      <c r="HE437" s="514">
        <f t="shared" si="3158"/>
        <v>0</v>
      </c>
      <c r="HF437" s="516"/>
      <c r="HG437" s="517"/>
      <c r="HH437" s="517"/>
      <c r="HI437" s="514">
        <f t="shared" si="3159"/>
        <v>0</v>
      </c>
      <c r="HJ437" s="515">
        <v>0.294289866351475</v>
      </c>
      <c r="HK437" s="518">
        <f t="shared" si="3160"/>
        <v>0</v>
      </c>
      <c r="HL437" s="519">
        <f t="shared" si="3161"/>
        <v>0</v>
      </c>
      <c r="HM437" s="520"/>
      <c r="HN437" s="511">
        <v>6.0</v>
      </c>
      <c r="HO437" s="512" t="s">
        <v>140</v>
      </c>
      <c r="HP437" s="513" t="s">
        <v>121</v>
      </c>
      <c r="HQ437" s="513" t="s">
        <v>123</v>
      </c>
      <c r="HR437" s="514">
        <f>ADHB!HT437</f>
        <v>0</v>
      </c>
      <c r="HS437" s="514"/>
      <c r="HT437" s="514">
        <f t="shared" si="3162"/>
        <v>0</v>
      </c>
      <c r="HU437" s="515"/>
      <c r="HV437" s="514">
        <f t="shared" si="3163"/>
        <v>0</v>
      </c>
      <c r="HW437" s="516"/>
      <c r="HX437" s="517"/>
      <c r="HY437" s="517"/>
      <c r="HZ437" s="514">
        <f t="shared" si="3164"/>
        <v>0</v>
      </c>
      <c r="IA437" s="515">
        <v>0.294289866351475</v>
      </c>
      <c r="IB437" s="518">
        <f t="shared" si="3165"/>
        <v>0</v>
      </c>
      <c r="IC437" s="519">
        <f t="shared" si="3166"/>
        <v>0</v>
      </c>
      <c r="ID437" s="520"/>
      <c r="IE437" s="511">
        <v>6.0</v>
      </c>
      <c r="IF437" s="512" t="s">
        <v>140</v>
      </c>
      <c r="IG437" s="513" t="s">
        <v>121</v>
      </c>
      <c r="IH437" s="513" t="s">
        <v>123</v>
      </c>
      <c r="II437" s="514">
        <f>ADHB!IK437</f>
        <v>0</v>
      </c>
      <c r="IJ437" s="514"/>
      <c r="IK437" s="514">
        <f t="shared" si="3167"/>
        <v>0</v>
      </c>
      <c r="IL437" s="515"/>
      <c r="IM437" s="514">
        <f t="shared" si="3168"/>
        <v>0</v>
      </c>
      <c r="IN437" s="516"/>
      <c r="IO437" s="517"/>
      <c r="IP437" s="517"/>
      <c r="IQ437" s="514">
        <f t="shared" si="3169"/>
        <v>0</v>
      </c>
      <c r="IR437" s="515">
        <v>0.294289866351475</v>
      </c>
      <c r="IS437" s="518">
        <f t="shared" si="3170"/>
        <v>0</v>
      </c>
      <c r="IT437" s="519">
        <f t="shared" si="3171"/>
        <v>0</v>
      </c>
      <c r="IU437" s="520"/>
      <c r="IV437" s="511">
        <v>6.0</v>
      </c>
      <c r="IW437" s="512" t="s">
        <v>140</v>
      </c>
      <c r="IX437" s="513" t="s">
        <v>121</v>
      </c>
      <c r="IY437" s="513" t="s">
        <v>123</v>
      </c>
      <c r="IZ437" s="514">
        <f>ADHB!JB437</f>
        <v>0</v>
      </c>
      <c r="JA437" s="514"/>
      <c r="JB437" s="514">
        <f t="shared" si="3172"/>
        <v>0</v>
      </c>
      <c r="JC437" s="515"/>
      <c r="JD437" s="514">
        <f t="shared" si="3173"/>
        <v>0</v>
      </c>
      <c r="JE437" s="516"/>
      <c r="JF437" s="517"/>
      <c r="JG437" s="517"/>
      <c r="JH437" s="514">
        <f t="shared" si="3174"/>
        <v>0</v>
      </c>
      <c r="JI437" s="515">
        <v>0.294289866351475</v>
      </c>
      <c r="JJ437" s="518">
        <f t="shared" si="3175"/>
        <v>0</v>
      </c>
      <c r="JK437" s="519">
        <f t="shared" si="3176"/>
        <v>0</v>
      </c>
      <c r="JL437" s="520"/>
      <c r="JM437" s="511">
        <v>6.0</v>
      </c>
      <c r="JN437" s="512" t="s">
        <v>140</v>
      </c>
      <c r="JO437" s="513" t="s">
        <v>121</v>
      </c>
      <c r="JP437" s="513" t="s">
        <v>123</v>
      </c>
      <c r="JQ437" s="514">
        <f>ADHB!JS437</f>
        <v>0</v>
      </c>
      <c r="JR437" s="514"/>
      <c r="JS437" s="514">
        <f t="shared" si="3177"/>
        <v>0</v>
      </c>
      <c r="JT437" s="515"/>
      <c r="JU437" s="514">
        <f t="shared" si="3178"/>
        <v>0</v>
      </c>
      <c r="JV437" s="516"/>
      <c r="JW437" s="517"/>
      <c r="JX437" s="517"/>
      <c r="JY437" s="514">
        <f t="shared" si="3179"/>
        <v>0</v>
      </c>
      <c r="JZ437" s="515">
        <v>0.294289866351475</v>
      </c>
      <c r="KA437" s="518">
        <f t="shared" si="3180"/>
        <v>0</v>
      </c>
      <c r="KB437" s="519">
        <f t="shared" si="3181"/>
        <v>0</v>
      </c>
      <c r="KC437" s="520"/>
      <c r="KD437" s="511">
        <v>6.0</v>
      </c>
      <c r="KE437" s="512" t="s">
        <v>140</v>
      </c>
      <c r="KF437" s="513" t="s">
        <v>121</v>
      </c>
      <c r="KG437" s="513" t="s">
        <v>123</v>
      </c>
      <c r="KH437" s="514">
        <f>ADHB!KJ437</f>
        <v>0</v>
      </c>
      <c r="KI437" s="514"/>
      <c r="KJ437" s="514">
        <f t="shared" si="3182"/>
        <v>0</v>
      </c>
      <c r="KK437" s="515"/>
      <c r="KL437" s="514">
        <f t="shared" si="3183"/>
        <v>0</v>
      </c>
      <c r="KM437" s="516"/>
      <c r="KN437" s="517"/>
      <c r="KO437" s="517"/>
      <c r="KP437" s="514">
        <f t="shared" si="3184"/>
        <v>0</v>
      </c>
      <c r="KQ437" s="515">
        <v>0.294289866351475</v>
      </c>
      <c r="KR437" s="518">
        <f t="shared" si="3185"/>
        <v>0</v>
      </c>
      <c r="KS437" s="519">
        <f t="shared" si="3186"/>
        <v>0</v>
      </c>
      <c r="KT437" s="520"/>
      <c r="KU437" s="521"/>
    </row>
    <row r="438" ht="15.75" customHeight="1">
      <c r="A438" s="511">
        <v>7.0</v>
      </c>
      <c r="B438" s="512" t="s">
        <v>132</v>
      </c>
      <c r="C438" s="513" t="s">
        <v>121</v>
      </c>
      <c r="D438" s="513" t="s">
        <v>123</v>
      </c>
      <c r="E438" s="514">
        <f>ADHB!G438</f>
        <v>0</v>
      </c>
      <c r="F438" s="514"/>
      <c r="G438" s="514">
        <f t="shared" si="3097"/>
        <v>0</v>
      </c>
      <c r="H438" s="515"/>
      <c r="I438" s="514">
        <f t="shared" si="3098"/>
        <v>0</v>
      </c>
      <c r="J438" s="516"/>
      <c r="K438" s="517"/>
      <c r="L438" s="517"/>
      <c r="M438" s="514">
        <f t="shared" si="3099"/>
        <v>0</v>
      </c>
      <c r="N438" s="515">
        <v>0.294289866351475</v>
      </c>
      <c r="O438" s="518">
        <f t="shared" si="3100"/>
        <v>0</v>
      </c>
      <c r="P438" s="519">
        <f t="shared" si="3101"/>
        <v>0</v>
      </c>
      <c r="Q438" s="520"/>
      <c r="R438" s="511">
        <v>7.0</v>
      </c>
      <c r="S438" s="512" t="s">
        <v>132</v>
      </c>
      <c r="T438" s="513" t="s">
        <v>121</v>
      </c>
      <c r="U438" s="513" t="s">
        <v>123</v>
      </c>
      <c r="V438" s="514">
        <f>ADHB!X438</f>
        <v>0</v>
      </c>
      <c r="W438" s="514"/>
      <c r="X438" s="514">
        <f t="shared" si="3102"/>
        <v>0</v>
      </c>
      <c r="Y438" s="515"/>
      <c r="Z438" s="514">
        <f t="shared" si="3103"/>
        <v>0</v>
      </c>
      <c r="AA438" s="516"/>
      <c r="AB438" s="517"/>
      <c r="AC438" s="517"/>
      <c r="AD438" s="514">
        <f t="shared" si="3104"/>
        <v>0</v>
      </c>
      <c r="AE438" s="515">
        <v>0.294289866351475</v>
      </c>
      <c r="AF438" s="518">
        <f t="shared" si="3105"/>
        <v>0</v>
      </c>
      <c r="AG438" s="519">
        <f t="shared" si="3106"/>
        <v>0</v>
      </c>
      <c r="AH438" s="520"/>
      <c r="AI438" s="511">
        <v>7.0</v>
      </c>
      <c r="AJ438" s="512" t="s">
        <v>132</v>
      </c>
      <c r="AK438" s="513" t="s">
        <v>121</v>
      </c>
      <c r="AL438" s="513" t="s">
        <v>123</v>
      </c>
      <c r="AM438" s="514">
        <f>ADHB!AO438</f>
        <v>0</v>
      </c>
      <c r="AN438" s="514"/>
      <c r="AO438" s="514">
        <f t="shared" si="3107"/>
        <v>0</v>
      </c>
      <c r="AP438" s="515"/>
      <c r="AQ438" s="514">
        <f t="shared" si="3108"/>
        <v>0</v>
      </c>
      <c r="AR438" s="516"/>
      <c r="AS438" s="517"/>
      <c r="AT438" s="517"/>
      <c r="AU438" s="514">
        <f t="shared" si="3109"/>
        <v>0</v>
      </c>
      <c r="AV438" s="515">
        <v>0.294289866351475</v>
      </c>
      <c r="AW438" s="518">
        <f t="shared" si="3110"/>
        <v>0</v>
      </c>
      <c r="AX438" s="519">
        <f t="shared" si="3111"/>
        <v>0</v>
      </c>
      <c r="AY438" s="520"/>
      <c r="AZ438" s="511">
        <v>7.0</v>
      </c>
      <c r="BA438" s="512" t="s">
        <v>132</v>
      </c>
      <c r="BB438" s="513" t="s">
        <v>121</v>
      </c>
      <c r="BC438" s="513" t="s">
        <v>123</v>
      </c>
      <c r="BD438" s="514">
        <f>ADHB!BF438</f>
        <v>0</v>
      </c>
      <c r="BE438" s="514"/>
      <c r="BF438" s="514">
        <f t="shared" si="3112"/>
        <v>0</v>
      </c>
      <c r="BG438" s="515"/>
      <c r="BH438" s="514">
        <f t="shared" si="3113"/>
        <v>0</v>
      </c>
      <c r="BI438" s="516"/>
      <c r="BJ438" s="517"/>
      <c r="BK438" s="517"/>
      <c r="BL438" s="514">
        <f t="shared" si="3114"/>
        <v>0</v>
      </c>
      <c r="BM438" s="515">
        <v>0.294289866351475</v>
      </c>
      <c r="BN438" s="518">
        <f t="shared" si="3115"/>
        <v>0</v>
      </c>
      <c r="BO438" s="519">
        <f t="shared" si="3116"/>
        <v>0</v>
      </c>
      <c r="BP438" s="520"/>
      <c r="BQ438" s="511">
        <v>7.0</v>
      </c>
      <c r="BR438" s="512" t="s">
        <v>132</v>
      </c>
      <c r="BS438" s="513" t="s">
        <v>121</v>
      </c>
      <c r="BT438" s="513" t="s">
        <v>123</v>
      </c>
      <c r="BU438" s="514">
        <f>ADHB!BW438</f>
        <v>0</v>
      </c>
      <c r="BV438" s="514"/>
      <c r="BW438" s="514">
        <f t="shared" si="3117"/>
        <v>0</v>
      </c>
      <c r="BX438" s="515"/>
      <c r="BY438" s="514">
        <f t="shared" si="3118"/>
        <v>0</v>
      </c>
      <c r="BZ438" s="516"/>
      <c r="CA438" s="517"/>
      <c r="CB438" s="517"/>
      <c r="CC438" s="514">
        <f t="shared" si="3119"/>
        <v>0</v>
      </c>
      <c r="CD438" s="515">
        <v>0.294289866351475</v>
      </c>
      <c r="CE438" s="518">
        <f t="shared" si="3120"/>
        <v>0</v>
      </c>
      <c r="CF438" s="519">
        <f t="shared" si="3121"/>
        <v>0</v>
      </c>
      <c r="CG438" s="520"/>
      <c r="CH438" s="511">
        <v>7.0</v>
      </c>
      <c r="CI438" s="512" t="s">
        <v>132</v>
      </c>
      <c r="CJ438" s="513" t="s">
        <v>121</v>
      </c>
      <c r="CK438" s="513" t="s">
        <v>123</v>
      </c>
      <c r="CL438" s="514">
        <f>ADHB!CN438</f>
        <v>0</v>
      </c>
      <c r="CM438" s="514"/>
      <c r="CN438" s="514">
        <f t="shared" si="3122"/>
        <v>0</v>
      </c>
      <c r="CO438" s="515"/>
      <c r="CP438" s="514">
        <f t="shared" si="3123"/>
        <v>0</v>
      </c>
      <c r="CQ438" s="516"/>
      <c r="CR438" s="517"/>
      <c r="CS438" s="517"/>
      <c r="CT438" s="514">
        <f t="shared" si="3124"/>
        <v>0</v>
      </c>
      <c r="CU438" s="515">
        <v>0.294289866351475</v>
      </c>
      <c r="CV438" s="518">
        <f t="shared" si="3125"/>
        <v>0</v>
      </c>
      <c r="CW438" s="519">
        <f t="shared" si="3126"/>
        <v>0</v>
      </c>
      <c r="CX438" s="520"/>
      <c r="CY438" s="511">
        <v>7.0</v>
      </c>
      <c r="CZ438" s="512" t="s">
        <v>132</v>
      </c>
      <c r="DA438" s="513" t="s">
        <v>121</v>
      </c>
      <c r="DB438" s="513" t="s">
        <v>123</v>
      </c>
      <c r="DC438" s="514">
        <f>ADHB!DE438</f>
        <v>0</v>
      </c>
      <c r="DD438" s="514"/>
      <c r="DE438" s="514">
        <f t="shared" si="3127"/>
        <v>0</v>
      </c>
      <c r="DF438" s="515"/>
      <c r="DG438" s="514">
        <f t="shared" si="3128"/>
        <v>0</v>
      </c>
      <c r="DH438" s="516"/>
      <c r="DI438" s="517"/>
      <c r="DJ438" s="517"/>
      <c r="DK438" s="514">
        <f t="shared" si="3129"/>
        <v>0</v>
      </c>
      <c r="DL438" s="515">
        <v>0.294289866351475</v>
      </c>
      <c r="DM438" s="518">
        <f t="shared" si="3130"/>
        <v>0</v>
      </c>
      <c r="DN438" s="519">
        <f t="shared" si="3131"/>
        <v>0</v>
      </c>
      <c r="DO438" s="520"/>
      <c r="DP438" s="511">
        <v>7.0</v>
      </c>
      <c r="DQ438" s="512" t="s">
        <v>132</v>
      </c>
      <c r="DR438" s="513" t="s">
        <v>121</v>
      </c>
      <c r="DS438" s="513" t="s">
        <v>123</v>
      </c>
      <c r="DT438" s="514">
        <f>ADHB!DV438</f>
        <v>0</v>
      </c>
      <c r="DU438" s="514"/>
      <c r="DV438" s="514">
        <f t="shared" si="3132"/>
        <v>0</v>
      </c>
      <c r="DW438" s="515"/>
      <c r="DX438" s="514">
        <f t="shared" si="3133"/>
        <v>0</v>
      </c>
      <c r="DY438" s="516"/>
      <c r="DZ438" s="517"/>
      <c r="EA438" s="517"/>
      <c r="EB438" s="514">
        <f t="shared" si="3134"/>
        <v>0</v>
      </c>
      <c r="EC438" s="515">
        <v>0.294289866351475</v>
      </c>
      <c r="ED438" s="518">
        <f t="shared" si="3135"/>
        <v>0</v>
      </c>
      <c r="EE438" s="519">
        <f t="shared" si="3136"/>
        <v>0</v>
      </c>
      <c r="EF438" s="520"/>
      <c r="EG438" s="511">
        <v>7.0</v>
      </c>
      <c r="EH438" s="512" t="s">
        <v>132</v>
      </c>
      <c r="EI438" s="513" t="s">
        <v>121</v>
      </c>
      <c r="EJ438" s="513" t="s">
        <v>123</v>
      </c>
      <c r="EK438" s="514">
        <f>ADHB!EM438</f>
        <v>0</v>
      </c>
      <c r="EL438" s="514"/>
      <c r="EM438" s="514">
        <f t="shared" si="3137"/>
        <v>0</v>
      </c>
      <c r="EN438" s="515"/>
      <c r="EO438" s="514">
        <f t="shared" si="3138"/>
        <v>0</v>
      </c>
      <c r="EP438" s="516"/>
      <c r="EQ438" s="517"/>
      <c r="ER438" s="517"/>
      <c r="ES438" s="514">
        <f t="shared" si="3139"/>
        <v>0</v>
      </c>
      <c r="ET438" s="515">
        <v>0.294289866351475</v>
      </c>
      <c r="EU438" s="518">
        <f t="shared" si="3140"/>
        <v>0</v>
      </c>
      <c r="EV438" s="519">
        <f t="shared" si="3141"/>
        <v>0</v>
      </c>
      <c r="EW438" s="520"/>
      <c r="EX438" s="511">
        <v>7.0</v>
      </c>
      <c r="EY438" s="512" t="s">
        <v>132</v>
      </c>
      <c r="EZ438" s="513" t="s">
        <v>121</v>
      </c>
      <c r="FA438" s="513" t="s">
        <v>123</v>
      </c>
      <c r="FB438" s="514">
        <f>ADHB!FD438</f>
        <v>0</v>
      </c>
      <c r="FC438" s="514"/>
      <c r="FD438" s="514">
        <f t="shared" si="3142"/>
        <v>0</v>
      </c>
      <c r="FE438" s="515"/>
      <c r="FF438" s="514">
        <f t="shared" si="3143"/>
        <v>0</v>
      </c>
      <c r="FG438" s="516"/>
      <c r="FH438" s="517"/>
      <c r="FI438" s="517"/>
      <c r="FJ438" s="514">
        <f t="shared" si="3144"/>
        <v>0</v>
      </c>
      <c r="FK438" s="515">
        <v>0.294289866351475</v>
      </c>
      <c r="FL438" s="518">
        <f t="shared" si="3145"/>
        <v>0</v>
      </c>
      <c r="FM438" s="519">
        <f t="shared" si="3146"/>
        <v>0</v>
      </c>
      <c r="FN438" s="520"/>
      <c r="FO438" s="511">
        <v>7.0</v>
      </c>
      <c r="FP438" s="512" t="s">
        <v>132</v>
      </c>
      <c r="FQ438" s="513" t="s">
        <v>121</v>
      </c>
      <c r="FR438" s="513" t="s">
        <v>123</v>
      </c>
      <c r="FS438" s="514">
        <f>ADHB!FU438</f>
        <v>0</v>
      </c>
      <c r="FT438" s="514"/>
      <c r="FU438" s="514">
        <f t="shared" si="3147"/>
        <v>0</v>
      </c>
      <c r="FV438" s="515"/>
      <c r="FW438" s="514">
        <f t="shared" si="3148"/>
        <v>0</v>
      </c>
      <c r="FX438" s="516"/>
      <c r="FY438" s="517"/>
      <c r="FZ438" s="517"/>
      <c r="GA438" s="514">
        <f t="shared" si="3149"/>
        <v>0</v>
      </c>
      <c r="GB438" s="515">
        <v>0.294289866351475</v>
      </c>
      <c r="GC438" s="518">
        <f t="shared" si="3150"/>
        <v>0</v>
      </c>
      <c r="GD438" s="519">
        <f t="shared" si="3151"/>
        <v>0</v>
      </c>
      <c r="GE438" s="520"/>
      <c r="GF438" s="511">
        <v>7.0</v>
      </c>
      <c r="GG438" s="512" t="s">
        <v>132</v>
      </c>
      <c r="GH438" s="513" t="s">
        <v>121</v>
      </c>
      <c r="GI438" s="513" t="s">
        <v>123</v>
      </c>
      <c r="GJ438" s="514">
        <f>ADHB!GL438</f>
        <v>0</v>
      </c>
      <c r="GK438" s="514"/>
      <c r="GL438" s="514">
        <f t="shared" si="3152"/>
        <v>0</v>
      </c>
      <c r="GM438" s="515"/>
      <c r="GN438" s="514">
        <f t="shared" si="3153"/>
        <v>0</v>
      </c>
      <c r="GO438" s="516"/>
      <c r="GP438" s="517"/>
      <c r="GQ438" s="517"/>
      <c r="GR438" s="514">
        <f t="shared" si="3154"/>
        <v>0</v>
      </c>
      <c r="GS438" s="515">
        <v>0.294289866351475</v>
      </c>
      <c r="GT438" s="518">
        <f t="shared" si="3155"/>
        <v>0</v>
      </c>
      <c r="GU438" s="519">
        <f t="shared" si="3156"/>
        <v>0</v>
      </c>
      <c r="GV438" s="520"/>
      <c r="GW438" s="511">
        <v>7.0</v>
      </c>
      <c r="GX438" s="512" t="s">
        <v>132</v>
      </c>
      <c r="GY438" s="513" t="s">
        <v>121</v>
      </c>
      <c r="GZ438" s="513" t="s">
        <v>123</v>
      </c>
      <c r="HA438" s="514">
        <f>ADHB!HC438</f>
        <v>0</v>
      </c>
      <c r="HB438" s="514"/>
      <c r="HC438" s="514">
        <f t="shared" si="3157"/>
        <v>0</v>
      </c>
      <c r="HD438" s="515"/>
      <c r="HE438" s="514">
        <f t="shared" si="3158"/>
        <v>0</v>
      </c>
      <c r="HF438" s="516"/>
      <c r="HG438" s="517"/>
      <c r="HH438" s="517"/>
      <c r="HI438" s="514">
        <f t="shared" si="3159"/>
        <v>0</v>
      </c>
      <c r="HJ438" s="515">
        <v>0.294289866351475</v>
      </c>
      <c r="HK438" s="518">
        <f t="shared" si="3160"/>
        <v>0</v>
      </c>
      <c r="HL438" s="519">
        <f t="shared" si="3161"/>
        <v>0</v>
      </c>
      <c r="HM438" s="520"/>
      <c r="HN438" s="511">
        <v>7.0</v>
      </c>
      <c r="HO438" s="512" t="s">
        <v>132</v>
      </c>
      <c r="HP438" s="513" t="s">
        <v>121</v>
      </c>
      <c r="HQ438" s="513" t="s">
        <v>123</v>
      </c>
      <c r="HR438" s="514">
        <f>ADHB!HT438</f>
        <v>0</v>
      </c>
      <c r="HS438" s="514"/>
      <c r="HT438" s="514">
        <f t="shared" si="3162"/>
        <v>0</v>
      </c>
      <c r="HU438" s="515"/>
      <c r="HV438" s="514">
        <f t="shared" si="3163"/>
        <v>0</v>
      </c>
      <c r="HW438" s="516"/>
      <c r="HX438" s="517"/>
      <c r="HY438" s="517"/>
      <c r="HZ438" s="514">
        <f t="shared" si="3164"/>
        <v>0</v>
      </c>
      <c r="IA438" s="515">
        <v>0.294289866351475</v>
      </c>
      <c r="IB438" s="518">
        <f t="shared" si="3165"/>
        <v>0</v>
      </c>
      <c r="IC438" s="519">
        <f t="shared" si="3166"/>
        <v>0</v>
      </c>
      <c r="ID438" s="520"/>
      <c r="IE438" s="511">
        <v>7.0</v>
      </c>
      <c r="IF438" s="512" t="s">
        <v>132</v>
      </c>
      <c r="IG438" s="513" t="s">
        <v>121</v>
      </c>
      <c r="IH438" s="513" t="s">
        <v>123</v>
      </c>
      <c r="II438" s="514">
        <f>ADHB!IK438</f>
        <v>0</v>
      </c>
      <c r="IJ438" s="514"/>
      <c r="IK438" s="514">
        <f t="shared" si="3167"/>
        <v>0</v>
      </c>
      <c r="IL438" s="515"/>
      <c r="IM438" s="514">
        <f t="shared" si="3168"/>
        <v>0</v>
      </c>
      <c r="IN438" s="516"/>
      <c r="IO438" s="517"/>
      <c r="IP438" s="517"/>
      <c r="IQ438" s="514">
        <f t="shared" si="3169"/>
        <v>0</v>
      </c>
      <c r="IR438" s="515">
        <v>0.294289866351475</v>
      </c>
      <c r="IS438" s="518">
        <f t="shared" si="3170"/>
        <v>0</v>
      </c>
      <c r="IT438" s="519">
        <f t="shared" si="3171"/>
        <v>0</v>
      </c>
      <c r="IU438" s="520"/>
      <c r="IV438" s="511">
        <v>7.0</v>
      </c>
      <c r="IW438" s="512" t="s">
        <v>132</v>
      </c>
      <c r="IX438" s="513" t="s">
        <v>121</v>
      </c>
      <c r="IY438" s="513" t="s">
        <v>123</v>
      </c>
      <c r="IZ438" s="514">
        <f>ADHB!JB438</f>
        <v>0</v>
      </c>
      <c r="JA438" s="514"/>
      <c r="JB438" s="514">
        <f t="shared" si="3172"/>
        <v>0</v>
      </c>
      <c r="JC438" s="515"/>
      <c r="JD438" s="514">
        <f t="shared" si="3173"/>
        <v>0</v>
      </c>
      <c r="JE438" s="516"/>
      <c r="JF438" s="517"/>
      <c r="JG438" s="517"/>
      <c r="JH438" s="514">
        <f t="shared" si="3174"/>
        <v>0</v>
      </c>
      <c r="JI438" s="515">
        <v>0.294289866351475</v>
      </c>
      <c r="JJ438" s="518">
        <f t="shared" si="3175"/>
        <v>0</v>
      </c>
      <c r="JK438" s="519">
        <f t="shared" si="3176"/>
        <v>0</v>
      </c>
      <c r="JL438" s="520"/>
      <c r="JM438" s="511">
        <v>7.0</v>
      </c>
      <c r="JN438" s="512" t="s">
        <v>132</v>
      </c>
      <c r="JO438" s="513" t="s">
        <v>121</v>
      </c>
      <c r="JP438" s="513" t="s">
        <v>123</v>
      </c>
      <c r="JQ438" s="514">
        <f>ADHB!JS438</f>
        <v>0</v>
      </c>
      <c r="JR438" s="514"/>
      <c r="JS438" s="514">
        <f t="shared" si="3177"/>
        <v>0</v>
      </c>
      <c r="JT438" s="515"/>
      <c r="JU438" s="514">
        <f t="shared" si="3178"/>
        <v>0</v>
      </c>
      <c r="JV438" s="516"/>
      <c r="JW438" s="517"/>
      <c r="JX438" s="517"/>
      <c r="JY438" s="514">
        <f t="shared" si="3179"/>
        <v>0</v>
      </c>
      <c r="JZ438" s="515">
        <v>0.294289866351475</v>
      </c>
      <c r="KA438" s="518">
        <f t="shared" si="3180"/>
        <v>0</v>
      </c>
      <c r="KB438" s="519">
        <f t="shared" si="3181"/>
        <v>0</v>
      </c>
      <c r="KC438" s="520"/>
      <c r="KD438" s="511">
        <v>7.0</v>
      </c>
      <c r="KE438" s="512" t="s">
        <v>132</v>
      </c>
      <c r="KF438" s="513" t="s">
        <v>121</v>
      </c>
      <c r="KG438" s="513" t="s">
        <v>123</v>
      </c>
      <c r="KH438" s="514">
        <f>ADHB!KJ438</f>
        <v>0</v>
      </c>
      <c r="KI438" s="514"/>
      <c r="KJ438" s="514">
        <f t="shared" si="3182"/>
        <v>0</v>
      </c>
      <c r="KK438" s="515"/>
      <c r="KL438" s="514">
        <f t="shared" si="3183"/>
        <v>0</v>
      </c>
      <c r="KM438" s="516"/>
      <c r="KN438" s="517"/>
      <c r="KO438" s="517"/>
      <c r="KP438" s="514">
        <f t="shared" si="3184"/>
        <v>0</v>
      </c>
      <c r="KQ438" s="515">
        <v>0.294289866351475</v>
      </c>
      <c r="KR438" s="518">
        <f t="shared" si="3185"/>
        <v>0</v>
      </c>
      <c r="KS438" s="519">
        <f t="shared" si="3186"/>
        <v>0</v>
      </c>
      <c r="KT438" s="520"/>
      <c r="KU438" s="521"/>
    </row>
    <row r="439" ht="15.75" customHeight="1">
      <c r="A439" s="511">
        <v>8.0</v>
      </c>
      <c r="B439" s="512" t="s">
        <v>132</v>
      </c>
      <c r="C439" s="513" t="s">
        <v>121</v>
      </c>
      <c r="D439" s="513" t="s">
        <v>123</v>
      </c>
      <c r="E439" s="514">
        <f>ADHB!G439</f>
        <v>0</v>
      </c>
      <c r="F439" s="514"/>
      <c r="G439" s="514">
        <f t="shared" si="3097"/>
        <v>0</v>
      </c>
      <c r="H439" s="515"/>
      <c r="I439" s="514">
        <f t="shared" si="3098"/>
        <v>0</v>
      </c>
      <c r="J439" s="516"/>
      <c r="K439" s="517"/>
      <c r="L439" s="517"/>
      <c r="M439" s="514">
        <f t="shared" si="3099"/>
        <v>0</v>
      </c>
      <c r="N439" s="515">
        <v>0.294289866351475</v>
      </c>
      <c r="O439" s="518">
        <f t="shared" si="3100"/>
        <v>0</v>
      </c>
      <c r="P439" s="519">
        <f t="shared" si="3101"/>
        <v>0</v>
      </c>
      <c r="Q439" s="520"/>
      <c r="R439" s="511">
        <v>8.0</v>
      </c>
      <c r="S439" s="512" t="s">
        <v>132</v>
      </c>
      <c r="T439" s="513" t="s">
        <v>121</v>
      </c>
      <c r="U439" s="513" t="s">
        <v>123</v>
      </c>
      <c r="V439" s="514">
        <f>ADHB!X439</f>
        <v>0</v>
      </c>
      <c r="W439" s="514"/>
      <c r="X439" s="514">
        <f t="shared" si="3102"/>
        <v>0</v>
      </c>
      <c r="Y439" s="515"/>
      <c r="Z439" s="514">
        <f t="shared" si="3103"/>
        <v>0</v>
      </c>
      <c r="AA439" s="516"/>
      <c r="AB439" s="517"/>
      <c r="AC439" s="517"/>
      <c r="AD439" s="514">
        <f t="shared" si="3104"/>
        <v>0</v>
      </c>
      <c r="AE439" s="515">
        <v>0.294289866351475</v>
      </c>
      <c r="AF439" s="518">
        <f t="shared" si="3105"/>
        <v>0</v>
      </c>
      <c r="AG439" s="519">
        <f t="shared" si="3106"/>
        <v>0</v>
      </c>
      <c r="AH439" s="520"/>
      <c r="AI439" s="511">
        <v>8.0</v>
      </c>
      <c r="AJ439" s="512" t="s">
        <v>132</v>
      </c>
      <c r="AK439" s="513" t="s">
        <v>121</v>
      </c>
      <c r="AL439" s="513" t="s">
        <v>123</v>
      </c>
      <c r="AM439" s="514">
        <f>ADHB!AO439</f>
        <v>0</v>
      </c>
      <c r="AN439" s="514"/>
      <c r="AO439" s="514">
        <f t="shared" si="3107"/>
        <v>0</v>
      </c>
      <c r="AP439" s="515"/>
      <c r="AQ439" s="514">
        <f t="shared" si="3108"/>
        <v>0</v>
      </c>
      <c r="AR439" s="516"/>
      <c r="AS439" s="517"/>
      <c r="AT439" s="517"/>
      <c r="AU439" s="514">
        <f t="shared" si="3109"/>
        <v>0</v>
      </c>
      <c r="AV439" s="515">
        <v>0.294289866351475</v>
      </c>
      <c r="AW439" s="518">
        <f t="shared" si="3110"/>
        <v>0</v>
      </c>
      <c r="AX439" s="519">
        <f t="shared" si="3111"/>
        <v>0</v>
      </c>
      <c r="AY439" s="520"/>
      <c r="AZ439" s="511">
        <v>8.0</v>
      </c>
      <c r="BA439" s="512" t="s">
        <v>132</v>
      </c>
      <c r="BB439" s="513" t="s">
        <v>121</v>
      </c>
      <c r="BC439" s="513" t="s">
        <v>123</v>
      </c>
      <c r="BD439" s="514">
        <f>ADHB!BF439</f>
        <v>0</v>
      </c>
      <c r="BE439" s="514"/>
      <c r="BF439" s="514">
        <f t="shared" si="3112"/>
        <v>0</v>
      </c>
      <c r="BG439" s="515"/>
      <c r="BH439" s="514">
        <f t="shared" si="3113"/>
        <v>0</v>
      </c>
      <c r="BI439" s="516"/>
      <c r="BJ439" s="517"/>
      <c r="BK439" s="517"/>
      <c r="BL439" s="514">
        <f t="shared" si="3114"/>
        <v>0</v>
      </c>
      <c r="BM439" s="515">
        <v>0.294289866351475</v>
      </c>
      <c r="BN439" s="518">
        <f t="shared" si="3115"/>
        <v>0</v>
      </c>
      <c r="BO439" s="519">
        <f t="shared" si="3116"/>
        <v>0</v>
      </c>
      <c r="BP439" s="520"/>
      <c r="BQ439" s="511">
        <v>8.0</v>
      </c>
      <c r="BR439" s="512" t="s">
        <v>132</v>
      </c>
      <c r="BS439" s="513" t="s">
        <v>121</v>
      </c>
      <c r="BT439" s="513" t="s">
        <v>123</v>
      </c>
      <c r="BU439" s="514">
        <f>ADHB!BW439</f>
        <v>0</v>
      </c>
      <c r="BV439" s="514"/>
      <c r="BW439" s="514">
        <f t="shared" si="3117"/>
        <v>0</v>
      </c>
      <c r="BX439" s="515"/>
      <c r="BY439" s="514">
        <f t="shared" si="3118"/>
        <v>0</v>
      </c>
      <c r="BZ439" s="516"/>
      <c r="CA439" s="517"/>
      <c r="CB439" s="517"/>
      <c r="CC439" s="514">
        <f t="shared" si="3119"/>
        <v>0</v>
      </c>
      <c r="CD439" s="515">
        <v>0.294289866351475</v>
      </c>
      <c r="CE439" s="518">
        <f t="shared" si="3120"/>
        <v>0</v>
      </c>
      <c r="CF439" s="519">
        <f t="shared" si="3121"/>
        <v>0</v>
      </c>
      <c r="CG439" s="520"/>
      <c r="CH439" s="511">
        <v>8.0</v>
      </c>
      <c r="CI439" s="512" t="s">
        <v>132</v>
      </c>
      <c r="CJ439" s="513" t="s">
        <v>121</v>
      </c>
      <c r="CK439" s="513" t="s">
        <v>123</v>
      </c>
      <c r="CL439" s="514">
        <f>ADHB!CN439</f>
        <v>0</v>
      </c>
      <c r="CM439" s="514"/>
      <c r="CN439" s="514">
        <f t="shared" si="3122"/>
        <v>0</v>
      </c>
      <c r="CO439" s="515"/>
      <c r="CP439" s="514">
        <f t="shared" si="3123"/>
        <v>0</v>
      </c>
      <c r="CQ439" s="516"/>
      <c r="CR439" s="517"/>
      <c r="CS439" s="517"/>
      <c r="CT439" s="514">
        <f t="shared" si="3124"/>
        <v>0</v>
      </c>
      <c r="CU439" s="515">
        <v>0.294289866351475</v>
      </c>
      <c r="CV439" s="518">
        <f t="shared" si="3125"/>
        <v>0</v>
      </c>
      <c r="CW439" s="519">
        <f t="shared" si="3126"/>
        <v>0</v>
      </c>
      <c r="CX439" s="520"/>
      <c r="CY439" s="511">
        <v>8.0</v>
      </c>
      <c r="CZ439" s="512" t="s">
        <v>132</v>
      </c>
      <c r="DA439" s="513" t="s">
        <v>121</v>
      </c>
      <c r="DB439" s="513" t="s">
        <v>123</v>
      </c>
      <c r="DC439" s="514">
        <f>ADHB!DE439</f>
        <v>0</v>
      </c>
      <c r="DD439" s="514"/>
      <c r="DE439" s="514">
        <f t="shared" si="3127"/>
        <v>0</v>
      </c>
      <c r="DF439" s="515"/>
      <c r="DG439" s="514">
        <f t="shared" si="3128"/>
        <v>0</v>
      </c>
      <c r="DH439" s="516"/>
      <c r="DI439" s="517"/>
      <c r="DJ439" s="517"/>
      <c r="DK439" s="514">
        <f t="shared" si="3129"/>
        <v>0</v>
      </c>
      <c r="DL439" s="515">
        <v>0.294289866351475</v>
      </c>
      <c r="DM439" s="518">
        <f t="shared" si="3130"/>
        <v>0</v>
      </c>
      <c r="DN439" s="519">
        <f t="shared" si="3131"/>
        <v>0</v>
      </c>
      <c r="DO439" s="520"/>
      <c r="DP439" s="511">
        <v>8.0</v>
      </c>
      <c r="DQ439" s="512" t="s">
        <v>132</v>
      </c>
      <c r="DR439" s="513" t="s">
        <v>121</v>
      </c>
      <c r="DS439" s="513" t="s">
        <v>123</v>
      </c>
      <c r="DT439" s="514">
        <f>ADHB!DV439</f>
        <v>0</v>
      </c>
      <c r="DU439" s="514"/>
      <c r="DV439" s="514">
        <f t="shared" si="3132"/>
        <v>0</v>
      </c>
      <c r="DW439" s="515"/>
      <c r="DX439" s="514">
        <f t="shared" si="3133"/>
        <v>0</v>
      </c>
      <c r="DY439" s="516"/>
      <c r="DZ439" s="517"/>
      <c r="EA439" s="517"/>
      <c r="EB439" s="514">
        <f t="shared" si="3134"/>
        <v>0</v>
      </c>
      <c r="EC439" s="515">
        <v>0.294289866351475</v>
      </c>
      <c r="ED439" s="518">
        <f t="shared" si="3135"/>
        <v>0</v>
      </c>
      <c r="EE439" s="519">
        <f t="shared" si="3136"/>
        <v>0</v>
      </c>
      <c r="EF439" s="520"/>
      <c r="EG439" s="511">
        <v>8.0</v>
      </c>
      <c r="EH439" s="512" t="s">
        <v>132</v>
      </c>
      <c r="EI439" s="513" t="s">
        <v>121</v>
      </c>
      <c r="EJ439" s="513" t="s">
        <v>123</v>
      </c>
      <c r="EK439" s="514">
        <f>ADHB!EM439</f>
        <v>0</v>
      </c>
      <c r="EL439" s="514"/>
      <c r="EM439" s="514">
        <f t="shared" si="3137"/>
        <v>0</v>
      </c>
      <c r="EN439" s="515"/>
      <c r="EO439" s="514">
        <f t="shared" si="3138"/>
        <v>0</v>
      </c>
      <c r="EP439" s="516"/>
      <c r="EQ439" s="517"/>
      <c r="ER439" s="517"/>
      <c r="ES439" s="514">
        <f t="shared" si="3139"/>
        <v>0</v>
      </c>
      <c r="ET439" s="515">
        <v>0.294289866351475</v>
      </c>
      <c r="EU439" s="518">
        <f t="shared" si="3140"/>
        <v>0</v>
      </c>
      <c r="EV439" s="519">
        <f t="shared" si="3141"/>
        <v>0</v>
      </c>
      <c r="EW439" s="520"/>
      <c r="EX439" s="511">
        <v>8.0</v>
      </c>
      <c r="EY439" s="512" t="s">
        <v>132</v>
      </c>
      <c r="EZ439" s="513" t="s">
        <v>121</v>
      </c>
      <c r="FA439" s="513" t="s">
        <v>123</v>
      </c>
      <c r="FB439" s="514">
        <f>ADHB!FD439</f>
        <v>0</v>
      </c>
      <c r="FC439" s="514"/>
      <c r="FD439" s="514">
        <f t="shared" si="3142"/>
        <v>0</v>
      </c>
      <c r="FE439" s="515"/>
      <c r="FF439" s="514">
        <f t="shared" si="3143"/>
        <v>0</v>
      </c>
      <c r="FG439" s="516"/>
      <c r="FH439" s="517"/>
      <c r="FI439" s="517"/>
      <c r="FJ439" s="514">
        <f t="shared" si="3144"/>
        <v>0</v>
      </c>
      <c r="FK439" s="515">
        <v>0.294289866351475</v>
      </c>
      <c r="FL439" s="518">
        <f t="shared" si="3145"/>
        <v>0</v>
      </c>
      <c r="FM439" s="519">
        <f t="shared" si="3146"/>
        <v>0</v>
      </c>
      <c r="FN439" s="520"/>
      <c r="FO439" s="511">
        <v>8.0</v>
      </c>
      <c r="FP439" s="512" t="s">
        <v>132</v>
      </c>
      <c r="FQ439" s="513" t="s">
        <v>121</v>
      </c>
      <c r="FR439" s="513" t="s">
        <v>123</v>
      </c>
      <c r="FS439" s="514">
        <f>ADHB!FU439</f>
        <v>0</v>
      </c>
      <c r="FT439" s="514"/>
      <c r="FU439" s="514">
        <f t="shared" si="3147"/>
        <v>0</v>
      </c>
      <c r="FV439" s="515"/>
      <c r="FW439" s="514">
        <f t="shared" si="3148"/>
        <v>0</v>
      </c>
      <c r="FX439" s="516"/>
      <c r="FY439" s="517"/>
      <c r="FZ439" s="517"/>
      <c r="GA439" s="514">
        <f t="shared" si="3149"/>
        <v>0</v>
      </c>
      <c r="GB439" s="515">
        <v>0.294289866351475</v>
      </c>
      <c r="GC439" s="518">
        <f t="shared" si="3150"/>
        <v>0</v>
      </c>
      <c r="GD439" s="519">
        <f t="shared" si="3151"/>
        <v>0</v>
      </c>
      <c r="GE439" s="520"/>
      <c r="GF439" s="511">
        <v>8.0</v>
      </c>
      <c r="GG439" s="512" t="s">
        <v>132</v>
      </c>
      <c r="GH439" s="513" t="s">
        <v>121</v>
      </c>
      <c r="GI439" s="513" t="s">
        <v>123</v>
      </c>
      <c r="GJ439" s="514">
        <f>ADHB!GL439</f>
        <v>0</v>
      </c>
      <c r="GK439" s="514"/>
      <c r="GL439" s="514">
        <f t="shared" si="3152"/>
        <v>0</v>
      </c>
      <c r="GM439" s="515"/>
      <c r="GN439" s="514">
        <f t="shared" si="3153"/>
        <v>0</v>
      </c>
      <c r="GO439" s="516"/>
      <c r="GP439" s="517"/>
      <c r="GQ439" s="517"/>
      <c r="GR439" s="514">
        <f t="shared" si="3154"/>
        <v>0</v>
      </c>
      <c r="GS439" s="515">
        <v>0.294289866351475</v>
      </c>
      <c r="GT439" s="518">
        <f t="shared" si="3155"/>
        <v>0</v>
      </c>
      <c r="GU439" s="519">
        <f t="shared" si="3156"/>
        <v>0</v>
      </c>
      <c r="GV439" s="520"/>
      <c r="GW439" s="511">
        <v>8.0</v>
      </c>
      <c r="GX439" s="512" t="s">
        <v>132</v>
      </c>
      <c r="GY439" s="513" t="s">
        <v>121</v>
      </c>
      <c r="GZ439" s="513" t="s">
        <v>123</v>
      </c>
      <c r="HA439" s="514">
        <f>ADHB!HC439</f>
        <v>0</v>
      </c>
      <c r="HB439" s="514"/>
      <c r="HC439" s="514">
        <f t="shared" si="3157"/>
        <v>0</v>
      </c>
      <c r="HD439" s="515"/>
      <c r="HE439" s="514">
        <f t="shared" si="3158"/>
        <v>0</v>
      </c>
      <c r="HF439" s="516"/>
      <c r="HG439" s="517"/>
      <c r="HH439" s="517"/>
      <c r="HI439" s="514">
        <f t="shared" si="3159"/>
        <v>0</v>
      </c>
      <c r="HJ439" s="515">
        <v>0.294289866351475</v>
      </c>
      <c r="HK439" s="518">
        <f t="shared" si="3160"/>
        <v>0</v>
      </c>
      <c r="HL439" s="519">
        <f t="shared" si="3161"/>
        <v>0</v>
      </c>
      <c r="HM439" s="520"/>
      <c r="HN439" s="511">
        <v>8.0</v>
      </c>
      <c r="HO439" s="512" t="s">
        <v>132</v>
      </c>
      <c r="HP439" s="513" t="s">
        <v>121</v>
      </c>
      <c r="HQ439" s="513" t="s">
        <v>123</v>
      </c>
      <c r="HR439" s="514">
        <f>ADHB!HT439</f>
        <v>0</v>
      </c>
      <c r="HS439" s="514"/>
      <c r="HT439" s="514">
        <f t="shared" si="3162"/>
        <v>0</v>
      </c>
      <c r="HU439" s="515"/>
      <c r="HV439" s="514">
        <f t="shared" si="3163"/>
        <v>0</v>
      </c>
      <c r="HW439" s="516"/>
      <c r="HX439" s="517"/>
      <c r="HY439" s="517"/>
      <c r="HZ439" s="514">
        <f t="shared" si="3164"/>
        <v>0</v>
      </c>
      <c r="IA439" s="515">
        <v>0.294289866351475</v>
      </c>
      <c r="IB439" s="518">
        <f t="shared" si="3165"/>
        <v>0</v>
      </c>
      <c r="IC439" s="519">
        <f t="shared" si="3166"/>
        <v>0</v>
      </c>
      <c r="ID439" s="520"/>
      <c r="IE439" s="511">
        <v>8.0</v>
      </c>
      <c r="IF439" s="512" t="s">
        <v>132</v>
      </c>
      <c r="IG439" s="513" t="s">
        <v>121</v>
      </c>
      <c r="IH439" s="513" t="s">
        <v>123</v>
      </c>
      <c r="II439" s="514">
        <f>ADHB!IK439</f>
        <v>0</v>
      </c>
      <c r="IJ439" s="514"/>
      <c r="IK439" s="514">
        <f t="shared" si="3167"/>
        <v>0</v>
      </c>
      <c r="IL439" s="515"/>
      <c r="IM439" s="514">
        <f t="shared" si="3168"/>
        <v>0</v>
      </c>
      <c r="IN439" s="516"/>
      <c r="IO439" s="517"/>
      <c r="IP439" s="517"/>
      <c r="IQ439" s="514">
        <f t="shared" si="3169"/>
        <v>0</v>
      </c>
      <c r="IR439" s="515">
        <v>0.294289866351475</v>
      </c>
      <c r="IS439" s="518">
        <f t="shared" si="3170"/>
        <v>0</v>
      </c>
      <c r="IT439" s="519">
        <f t="shared" si="3171"/>
        <v>0</v>
      </c>
      <c r="IU439" s="520"/>
      <c r="IV439" s="511">
        <v>8.0</v>
      </c>
      <c r="IW439" s="512" t="s">
        <v>132</v>
      </c>
      <c r="IX439" s="513" t="s">
        <v>121</v>
      </c>
      <c r="IY439" s="513" t="s">
        <v>123</v>
      </c>
      <c r="IZ439" s="514">
        <f>ADHB!JB439</f>
        <v>0</v>
      </c>
      <c r="JA439" s="514"/>
      <c r="JB439" s="514">
        <f t="shared" si="3172"/>
        <v>0</v>
      </c>
      <c r="JC439" s="515"/>
      <c r="JD439" s="514">
        <f t="shared" si="3173"/>
        <v>0</v>
      </c>
      <c r="JE439" s="516"/>
      <c r="JF439" s="517"/>
      <c r="JG439" s="517"/>
      <c r="JH439" s="514">
        <f t="shared" si="3174"/>
        <v>0</v>
      </c>
      <c r="JI439" s="515">
        <v>0.294289866351475</v>
      </c>
      <c r="JJ439" s="518">
        <f t="shared" si="3175"/>
        <v>0</v>
      </c>
      <c r="JK439" s="519">
        <f t="shared" si="3176"/>
        <v>0</v>
      </c>
      <c r="JL439" s="520"/>
      <c r="JM439" s="511">
        <v>8.0</v>
      </c>
      <c r="JN439" s="512" t="s">
        <v>132</v>
      </c>
      <c r="JO439" s="513" t="s">
        <v>121</v>
      </c>
      <c r="JP439" s="513" t="s">
        <v>123</v>
      </c>
      <c r="JQ439" s="514">
        <f>ADHB!JS439</f>
        <v>0</v>
      </c>
      <c r="JR439" s="514"/>
      <c r="JS439" s="514">
        <f t="shared" si="3177"/>
        <v>0</v>
      </c>
      <c r="JT439" s="515"/>
      <c r="JU439" s="514">
        <f t="shared" si="3178"/>
        <v>0</v>
      </c>
      <c r="JV439" s="516"/>
      <c r="JW439" s="517"/>
      <c r="JX439" s="517"/>
      <c r="JY439" s="514">
        <f t="shared" si="3179"/>
        <v>0</v>
      </c>
      <c r="JZ439" s="515">
        <v>0.294289866351475</v>
      </c>
      <c r="KA439" s="518">
        <f t="shared" si="3180"/>
        <v>0</v>
      </c>
      <c r="KB439" s="519">
        <f t="shared" si="3181"/>
        <v>0</v>
      </c>
      <c r="KC439" s="520"/>
      <c r="KD439" s="511">
        <v>8.0</v>
      </c>
      <c r="KE439" s="512" t="s">
        <v>132</v>
      </c>
      <c r="KF439" s="513" t="s">
        <v>121</v>
      </c>
      <c r="KG439" s="513" t="s">
        <v>123</v>
      </c>
      <c r="KH439" s="514">
        <f>ADHB!KJ439</f>
        <v>0</v>
      </c>
      <c r="KI439" s="514"/>
      <c r="KJ439" s="514">
        <f t="shared" si="3182"/>
        <v>0</v>
      </c>
      <c r="KK439" s="515"/>
      <c r="KL439" s="514">
        <f t="shared" si="3183"/>
        <v>0</v>
      </c>
      <c r="KM439" s="516"/>
      <c r="KN439" s="517"/>
      <c r="KO439" s="517"/>
      <c r="KP439" s="514">
        <f t="shared" si="3184"/>
        <v>0</v>
      </c>
      <c r="KQ439" s="515">
        <v>0.294289866351475</v>
      </c>
      <c r="KR439" s="518">
        <f t="shared" si="3185"/>
        <v>0</v>
      </c>
      <c r="KS439" s="519">
        <f t="shared" si="3186"/>
        <v>0</v>
      </c>
      <c r="KT439" s="520"/>
      <c r="KU439" s="521"/>
    </row>
    <row r="440" ht="15.75" customHeight="1">
      <c r="A440" s="511">
        <v>9.0</v>
      </c>
      <c r="B440" s="512" t="s">
        <v>132</v>
      </c>
      <c r="C440" s="513" t="s">
        <v>121</v>
      </c>
      <c r="D440" s="513" t="s">
        <v>123</v>
      </c>
      <c r="E440" s="514">
        <f>ADHB!G440</f>
        <v>0</v>
      </c>
      <c r="F440" s="514"/>
      <c r="G440" s="514">
        <f t="shared" si="3097"/>
        <v>0</v>
      </c>
      <c r="H440" s="515"/>
      <c r="I440" s="514">
        <f t="shared" si="3098"/>
        <v>0</v>
      </c>
      <c r="J440" s="516"/>
      <c r="K440" s="517"/>
      <c r="L440" s="517"/>
      <c r="M440" s="514">
        <f t="shared" si="3099"/>
        <v>0</v>
      </c>
      <c r="N440" s="515">
        <v>0.294289866351475</v>
      </c>
      <c r="O440" s="518">
        <f t="shared" si="3100"/>
        <v>0</v>
      </c>
      <c r="P440" s="519">
        <f t="shared" si="3101"/>
        <v>0</v>
      </c>
      <c r="Q440" s="520"/>
      <c r="R440" s="511">
        <v>9.0</v>
      </c>
      <c r="S440" s="512" t="s">
        <v>132</v>
      </c>
      <c r="T440" s="513" t="s">
        <v>121</v>
      </c>
      <c r="U440" s="513" t="s">
        <v>123</v>
      </c>
      <c r="V440" s="514">
        <f>ADHB!X440</f>
        <v>0</v>
      </c>
      <c r="W440" s="514"/>
      <c r="X440" s="514">
        <f t="shared" si="3102"/>
        <v>0</v>
      </c>
      <c r="Y440" s="515"/>
      <c r="Z440" s="514">
        <f t="shared" si="3103"/>
        <v>0</v>
      </c>
      <c r="AA440" s="516"/>
      <c r="AB440" s="517"/>
      <c r="AC440" s="517"/>
      <c r="AD440" s="514">
        <f t="shared" si="3104"/>
        <v>0</v>
      </c>
      <c r="AE440" s="515">
        <v>0.294289866351475</v>
      </c>
      <c r="AF440" s="518">
        <f t="shared" si="3105"/>
        <v>0</v>
      </c>
      <c r="AG440" s="519">
        <f t="shared" si="3106"/>
        <v>0</v>
      </c>
      <c r="AH440" s="520"/>
      <c r="AI440" s="511">
        <v>9.0</v>
      </c>
      <c r="AJ440" s="512" t="s">
        <v>132</v>
      </c>
      <c r="AK440" s="513" t="s">
        <v>121</v>
      </c>
      <c r="AL440" s="513" t="s">
        <v>123</v>
      </c>
      <c r="AM440" s="514">
        <f>ADHB!AO440</f>
        <v>0</v>
      </c>
      <c r="AN440" s="514"/>
      <c r="AO440" s="514">
        <f t="shared" si="3107"/>
        <v>0</v>
      </c>
      <c r="AP440" s="515"/>
      <c r="AQ440" s="514">
        <f t="shared" si="3108"/>
        <v>0</v>
      </c>
      <c r="AR440" s="516"/>
      <c r="AS440" s="517"/>
      <c r="AT440" s="517"/>
      <c r="AU440" s="514">
        <f t="shared" si="3109"/>
        <v>0</v>
      </c>
      <c r="AV440" s="515">
        <v>0.294289866351475</v>
      </c>
      <c r="AW440" s="518">
        <f t="shared" si="3110"/>
        <v>0</v>
      </c>
      <c r="AX440" s="519">
        <f t="shared" si="3111"/>
        <v>0</v>
      </c>
      <c r="AY440" s="520"/>
      <c r="AZ440" s="511">
        <v>9.0</v>
      </c>
      <c r="BA440" s="512" t="s">
        <v>132</v>
      </c>
      <c r="BB440" s="513" t="s">
        <v>121</v>
      </c>
      <c r="BC440" s="513" t="s">
        <v>123</v>
      </c>
      <c r="BD440" s="514">
        <f>ADHB!BF440</f>
        <v>0</v>
      </c>
      <c r="BE440" s="514"/>
      <c r="BF440" s="514">
        <f t="shared" si="3112"/>
        <v>0</v>
      </c>
      <c r="BG440" s="515"/>
      <c r="BH440" s="514">
        <f t="shared" si="3113"/>
        <v>0</v>
      </c>
      <c r="BI440" s="516"/>
      <c r="BJ440" s="517"/>
      <c r="BK440" s="517"/>
      <c r="BL440" s="514">
        <f t="shared" si="3114"/>
        <v>0</v>
      </c>
      <c r="BM440" s="515">
        <v>0.294289866351475</v>
      </c>
      <c r="BN440" s="518">
        <f t="shared" si="3115"/>
        <v>0</v>
      </c>
      <c r="BO440" s="519">
        <f t="shared" si="3116"/>
        <v>0</v>
      </c>
      <c r="BP440" s="520"/>
      <c r="BQ440" s="511">
        <v>9.0</v>
      </c>
      <c r="BR440" s="512" t="s">
        <v>132</v>
      </c>
      <c r="BS440" s="513" t="s">
        <v>121</v>
      </c>
      <c r="BT440" s="513" t="s">
        <v>123</v>
      </c>
      <c r="BU440" s="514">
        <f>ADHB!BW440</f>
        <v>0</v>
      </c>
      <c r="BV440" s="514"/>
      <c r="BW440" s="514">
        <f t="shared" si="3117"/>
        <v>0</v>
      </c>
      <c r="BX440" s="515"/>
      <c r="BY440" s="514">
        <f t="shared" si="3118"/>
        <v>0</v>
      </c>
      <c r="BZ440" s="516"/>
      <c r="CA440" s="517"/>
      <c r="CB440" s="517"/>
      <c r="CC440" s="514">
        <f t="shared" si="3119"/>
        <v>0</v>
      </c>
      <c r="CD440" s="515">
        <v>0.294289866351475</v>
      </c>
      <c r="CE440" s="518">
        <f t="shared" si="3120"/>
        <v>0</v>
      </c>
      <c r="CF440" s="519">
        <f t="shared" si="3121"/>
        <v>0</v>
      </c>
      <c r="CG440" s="520"/>
      <c r="CH440" s="511">
        <v>9.0</v>
      </c>
      <c r="CI440" s="512" t="s">
        <v>132</v>
      </c>
      <c r="CJ440" s="513" t="s">
        <v>121</v>
      </c>
      <c r="CK440" s="513" t="s">
        <v>123</v>
      </c>
      <c r="CL440" s="514">
        <f>ADHB!CN440</f>
        <v>0</v>
      </c>
      <c r="CM440" s="514"/>
      <c r="CN440" s="514">
        <f t="shared" si="3122"/>
        <v>0</v>
      </c>
      <c r="CO440" s="515"/>
      <c r="CP440" s="514">
        <f t="shared" si="3123"/>
        <v>0</v>
      </c>
      <c r="CQ440" s="516"/>
      <c r="CR440" s="517"/>
      <c r="CS440" s="517"/>
      <c r="CT440" s="514">
        <f t="shared" si="3124"/>
        <v>0</v>
      </c>
      <c r="CU440" s="515">
        <v>0.294289866351475</v>
      </c>
      <c r="CV440" s="518">
        <f t="shared" si="3125"/>
        <v>0</v>
      </c>
      <c r="CW440" s="519">
        <f t="shared" si="3126"/>
        <v>0</v>
      </c>
      <c r="CX440" s="520"/>
      <c r="CY440" s="511">
        <v>9.0</v>
      </c>
      <c r="CZ440" s="512" t="s">
        <v>132</v>
      </c>
      <c r="DA440" s="513" t="s">
        <v>121</v>
      </c>
      <c r="DB440" s="513" t="s">
        <v>123</v>
      </c>
      <c r="DC440" s="514">
        <f>ADHB!DE440</f>
        <v>0</v>
      </c>
      <c r="DD440" s="514"/>
      <c r="DE440" s="514">
        <f t="shared" si="3127"/>
        <v>0</v>
      </c>
      <c r="DF440" s="515"/>
      <c r="DG440" s="514">
        <f t="shared" si="3128"/>
        <v>0</v>
      </c>
      <c r="DH440" s="516"/>
      <c r="DI440" s="517"/>
      <c r="DJ440" s="517"/>
      <c r="DK440" s="514">
        <f t="shared" si="3129"/>
        <v>0</v>
      </c>
      <c r="DL440" s="515">
        <v>0.294289866351475</v>
      </c>
      <c r="DM440" s="518">
        <f t="shared" si="3130"/>
        <v>0</v>
      </c>
      <c r="DN440" s="519">
        <f t="shared" si="3131"/>
        <v>0</v>
      </c>
      <c r="DO440" s="520"/>
      <c r="DP440" s="511">
        <v>9.0</v>
      </c>
      <c r="DQ440" s="512" t="s">
        <v>132</v>
      </c>
      <c r="DR440" s="513" t="s">
        <v>121</v>
      </c>
      <c r="DS440" s="513" t="s">
        <v>123</v>
      </c>
      <c r="DT440" s="514">
        <f>ADHB!DV440</f>
        <v>0</v>
      </c>
      <c r="DU440" s="514"/>
      <c r="DV440" s="514">
        <f t="shared" si="3132"/>
        <v>0</v>
      </c>
      <c r="DW440" s="515"/>
      <c r="DX440" s="514">
        <f t="shared" si="3133"/>
        <v>0</v>
      </c>
      <c r="DY440" s="516"/>
      <c r="DZ440" s="517"/>
      <c r="EA440" s="517"/>
      <c r="EB440" s="514">
        <f t="shared" si="3134"/>
        <v>0</v>
      </c>
      <c r="EC440" s="515">
        <v>0.294289866351475</v>
      </c>
      <c r="ED440" s="518">
        <f t="shared" si="3135"/>
        <v>0</v>
      </c>
      <c r="EE440" s="519">
        <f t="shared" si="3136"/>
        <v>0</v>
      </c>
      <c r="EF440" s="520"/>
      <c r="EG440" s="511">
        <v>9.0</v>
      </c>
      <c r="EH440" s="512" t="s">
        <v>132</v>
      </c>
      <c r="EI440" s="513" t="s">
        <v>121</v>
      </c>
      <c r="EJ440" s="513" t="s">
        <v>123</v>
      </c>
      <c r="EK440" s="514">
        <f>ADHB!EM440</f>
        <v>0</v>
      </c>
      <c r="EL440" s="514"/>
      <c r="EM440" s="514">
        <f t="shared" si="3137"/>
        <v>0</v>
      </c>
      <c r="EN440" s="515"/>
      <c r="EO440" s="514">
        <f t="shared" si="3138"/>
        <v>0</v>
      </c>
      <c r="EP440" s="516"/>
      <c r="EQ440" s="517"/>
      <c r="ER440" s="517"/>
      <c r="ES440" s="514">
        <f t="shared" si="3139"/>
        <v>0</v>
      </c>
      <c r="ET440" s="515">
        <v>0.294289866351475</v>
      </c>
      <c r="EU440" s="518">
        <f t="shared" si="3140"/>
        <v>0</v>
      </c>
      <c r="EV440" s="519">
        <f t="shared" si="3141"/>
        <v>0</v>
      </c>
      <c r="EW440" s="520"/>
      <c r="EX440" s="511">
        <v>9.0</v>
      </c>
      <c r="EY440" s="512" t="s">
        <v>132</v>
      </c>
      <c r="EZ440" s="513" t="s">
        <v>121</v>
      </c>
      <c r="FA440" s="513" t="s">
        <v>123</v>
      </c>
      <c r="FB440" s="514">
        <f>ADHB!FD440</f>
        <v>0</v>
      </c>
      <c r="FC440" s="514"/>
      <c r="FD440" s="514">
        <f t="shared" si="3142"/>
        <v>0</v>
      </c>
      <c r="FE440" s="515"/>
      <c r="FF440" s="514">
        <f t="shared" si="3143"/>
        <v>0</v>
      </c>
      <c r="FG440" s="516"/>
      <c r="FH440" s="517"/>
      <c r="FI440" s="517"/>
      <c r="FJ440" s="514">
        <f t="shared" si="3144"/>
        <v>0</v>
      </c>
      <c r="FK440" s="515">
        <v>0.294289866351475</v>
      </c>
      <c r="FL440" s="518">
        <f t="shared" si="3145"/>
        <v>0</v>
      </c>
      <c r="FM440" s="519">
        <f t="shared" si="3146"/>
        <v>0</v>
      </c>
      <c r="FN440" s="520"/>
      <c r="FO440" s="511">
        <v>9.0</v>
      </c>
      <c r="FP440" s="512" t="s">
        <v>132</v>
      </c>
      <c r="FQ440" s="513" t="s">
        <v>121</v>
      </c>
      <c r="FR440" s="513" t="s">
        <v>123</v>
      </c>
      <c r="FS440" s="514">
        <f>ADHB!FU440</f>
        <v>0</v>
      </c>
      <c r="FT440" s="514"/>
      <c r="FU440" s="514">
        <f t="shared" si="3147"/>
        <v>0</v>
      </c>
      <c r="FV440" s="515"/>
      <c r="FW440" s="514">
        <f t="shared" si="3148"/>
        <v>0</v>
      </c>
      <c r="FX440" s="516"/>
      <c r="FY440" s="517"/>
      <c r="FZ440" s="517"/>
      <c r="GA440" s="514">
        <f t="shared" si="3149"/>
        <v>0</v>
      </c>
      <c r="GB440" s="515">
        <v>0.294289866351475</v>
      </c>
      <c r="GC440" s="518">
        <f t="shared" si="3150"/>
        <v>0</v>
      </c>
      <c r="GD440" s="519">
        <f t="shared" si="3151"/>
        <v>0</v>
      </c>
      <c r="GE440" s="520"/>
      <c r="GF440" s="511">
        <v>9.0</v>
      </c>
      <c r="GG440" s="512" t="s">
        <v>132</v>
      </c>
      <c r="GH440" s="513" t="s">
        <v>121</v>
      </c>
      <c r="GI440" s="513" t="s">
        <v>123</v>
      </c>
      <c r="GJ440" s="514">
        <f>ADHB!GL440</f>
        <v>0</v>
      </c>
      <c r="GK440" s="514"/>
      <c r="GL440" s="514">
        <f t="shared" si="3152"/>
        <v>0</v>
      </c>
      <c r="GM440" s="515"/>
      <c r="GN440" s="514">
        <f t="shared" si="3153"/>
        <v>0</v>
      </c>
      <c r="GO440" s="516"/>
      <c r="GP440" s="517"/>
      <c r="GQ440" s="517"/>
      <c r="GR440" s="514">
        <f t="shared" si="3154"/>
        <v>0</v>
      </c>
      <c r="GS440" s="515">
        <v>0.294289866351475</v>
      </c>
      <c r="GT440" s="518">
        <f t="shared" si="3155"/>
        <v>0</v>
      </c>
      <c r="GU440" s="519">
        <f t="shared" si="3156"/>
        <v>0</v>
      </c>
      <c r="GV440" s="520"/>
      <c r="GW440" s="511">
        <v>9.0</v>
      </c>
      <c r="GX440" s="512" t="s">
        <v>132</v>
      </c>
      <c r="GY440" s="513" t="s">
        <v>121</v>
      </c>
      <c r="GZ440" s="513" t="s">
        <v>123</v>
      </c>
      <c r="HA440" s="514">
        <f>ADHB!HC440</f>
        <v>0</v>
      </c>
      <c r="HB440" s="514"/>
      <c r="HC440" s="514">
        <f t="shared" si="3157"/>
        <v>0</v>
      </c>
      <c r="HD440" s="515"/>
      <c r="HE440" s="514">
        <f t="shared" si="3158"/>
        <v>0</v>
      </c>
      <c r="HF440" s="516"/>
      <c r="HG440" s="517"/>
      <c r="HH440" s="517"/>
      <c r="HI440" s="514">
        <f t="shared" si="3159"/>
        <v>0</v>
      </c>
      <c r="HJ440" s="515">
        <v>0.294289866351475</v>
      </c>
      <c r="HK440" s="518">
        <f t="shared" si="3160"/>
        <v>0</v>
      </c>
      <c r="HL440" s="519">
        <f t="shared" si="3161"/>
        <v>0</v>
      </c>
      <c r="HM440" s="520"/>
      <c r="HN440" s="511">
        <v>9.0</v>
      </c>
      <c r="HO440" s="512" t="s">
        <v>132</v>
      </c>
      <c r="HP440" s="513" t="s">
        <v>121</v>
      </c>
      <c r="HQ440" s="513" t="s">
        <v>123</v>
      </c>
      <c r="HR440" s="514">
        <f>ADHB!HT440</f>
        <v>0</v>
      </c>
      <c r="HS440" s="514"/>
      <c r="HT440" s="514">
        <f t="shared" si="3162"/>
        <v>0</v>
      </c>
      <c r="HU440" s="515"/>
      <c r="HV440" s="514">
        <f t="shared" si="3163"/>
        <v>0</v>
      </c>
      <c r="HW440" s="516"/>
      <c r="HX440" s="517"/>
      <c r="HY440" s="517"/>
      <c r="HZ440" s="514">
        <f t="shared" si="3164"/>
        <v>0</v>
      </c>
      <c r="IA440" s="515">
        <v>0.294289866351475</v>
      </c>
      <c r="IB440" s="518">
        <f t="shared" si="3165"/>
        <v>0</v>
      </c>
      <c r="IC440" s="519">
        <f t="shared" si="3166"/>
        <v>0</v>
      </c>
      <c r="ID440" s="520"/>
      <c r="IE440" s="511">
        <v>9.0</v>
      </c>
      <c r="IF440" s="512" t="s">
        <v>132</v>
      </c>
      <c r="IG440" s="513" t="s">
        <v>121</v>
      </c>
      <c r="IH440" s="513" t="s">
        <v>123</v>
      </c>
      <c r="II440" s="514">
        <f>ADHB!IK440</f>
        <v>0</v>
      </c>
      <c r="IJ440" s="514"/>
      <c r="IK440" s="514">
        <f t="shared" si="3167"/>
        <v>0</v>
      </c>
      <c r="IL440" s="515"/>
      <c r="IM440" s="514">
        <f t="shared" si="3168"/>
        <v>0</v>
      </c>
      <c r="IN440" s="516"/>
      <c r="IO440" s="517"/>
      <c r="IP440" s="517"/>
      <c r="IQ440" s="514">
        <f t="shared" si="3169"/>
        <v>0</v>
      </c>
      <c r="IR440" s="515">
        <v>0.294289866351475</v>
      </c>
      <c r="IS440" s="518">
        <f t="shared" si="3170"/>
        <v>0</v>
      </c>
      <c r="IT440" s="519">
        <f t="shared" si="3171"/>
        <v>0</v>
      </c>
      <c r="IU440" s="520"/>
      <c r="IV440" s="511">
        <v>9.0</v>
      </c>
      <c r="IW440" s="512" t="s">
        <v>132</v>
      </c>
      <c r="IX440" s="513" t="s">
        <v>121</v>
      </c>
      <c r="IY440" s="513" t="s">
        <v>123</v>
      </c>
      <c r="IZ440" s="514">
        <f>ADHB!JB440</f>
        <v>0</v>
      </c>
      <c r="JA440" s="514"/>
      <c r="JB440" s="514">
        <f t="shared" si="3172"/>
        <v>0</v>
      </c>
      <c r="JC440" s="515"/>
      <c r="JD440" s="514">
        <f t="shared" si="3173"/>
        <v>0</v>
      </c>
      <c r="JE440" s="516"/>
      <c r="JF440" s="517"/>
      <c r="JG440" s="517"/>
      <c r="JH440" s="514">
        <f t="shared" si="3174"/>
        <v>0</v>
      </c>
      <c r="JI440" s="515">
        <v>0.294289866351475</v>
      </c>
      <c r="JJ440" s="518">
        <f t="shared" si="3175"/>
        <v>0</v>
      </c>
      <c r="JK440" s="519">
        <f t="shared" si="3176"/>
        <v>0</v>
      </c>
      <c r="JL440" s="520"/>
      <c r="JM440" s="511">
        <v>9.0</v>
      </c>
      <c r="JN440" s="512" t="s">
        <v>132</v>
      </c>
      <c r="JO440" s="513" t="s">
        <v>121</v>
      </c>
      <c r="JP440" s="513" t="s">
        <v>123</v>
      </c>
      <c r="JQ440" s="514">
        <f>ADHB!JS440</f>
        <v>0</v>
      </c>
      <c r="JR440" s="514"/>
      <c r="JS440" s="514">
        <f t="shared" si="3177"/>
        <v>0</v>
      </c>
      <c r="JT440" s="515"/>
      <c r="JU440" s="514">
        <f t="shared" si="3178"/>
        <v>0</v>
      </c>
      <c r="JV440" s="516"/>
      <c r="JW440" s="517"/>
      <c r="JX440" s="517"/>
      <c r="JY440" s="514">
        <f t="shared" si="3179"/>
        <v>0</v>
      </c>
      <c r="JZ440" s="515">
        <v>0.294289866351475</v>
      </c>
      <c r="KA440" s="518">
        <f t="shared" si="3180"/>
        <v>0</v>
      </c>
      <c r="KB440" s="519">
        <f t="shared" si="3181"/>
        <v>0</v>
      </c>
      <c r="KC440" s="520"/>
      <c r="KD440" s="511">
        <v>9.0</v>
      </c>
      <c r="KE440" s="512" t="s">
        <v>132</v>
      </c>
      <c r="KF440" s="513" t="s">
        <v>121</v>
      </c>
      <c r="KG440" s="513" t="s">
        <v>123</v>
      </c>
      <c r="KH440" s="514">
        <f>ADHB!KJ440</f>
        <v>0</v>
      </c>
      <c r="KI440" s="514"/>
      <c r="KJ440" s="514">
        <f t="shared" si="3182"/>
        <v>0</v>
      </c>
      <c r="KK440" s="515"/>
      <c r="KL440" s="514">
        <f t="shared" si="3183"/>
        <v>0</v>
      </c>
      <c r="KM440" s="516"/>
      <c r="KN440" s="517"/>
      <c r="KO440" s="517"/>
      <c r="KP440" s="514">
        <f t="shared" si="3184"/>
        <v>0</v>
      </c>
      <c r="KQ440" s="515">
        <v>0.294289866351475</v>
      </c>
      <c r="KR440" s="518">
        <f t="shared" si="3185"/>
        <v>0</v>
      </c>
      <c r="KS440" s="519">
        <f t="shared" si="3186"/>
        <v>0</v>
      </c>
      <c r="KT440" s="520"/>
      <c r="KU440" s="521"/>
    </row>
    <row r="441" ht="15.75" customHeight="1">
      <c r="A441" s="511">
        <v>10.0</v>
      </c>
      <c r="B441" s="512" t="s">
        <v>132</v>
      </c>
      <c r="C441" s="513" t="s">
        <v>121</v>
      </c>
      <c r="D441" s="513" t="s">
        <v>123</v>
      </c>
      <c r="E441" s="730">
        <f>ADHB!G441</f>
        <v>0</v>
      </c>
      <c r="F441" s="514"/>
      <c r="G441" s="514">
        <f t="shared" si="3097"/>
        <v>0</v>
      </c>
      <c r="H441" s="515"/>
      <c r="I441" s="514">
        <f t="shared" si="3098"/>
        <v>0</v>
      </c>
      <c r="J441" s="516"/>
      <c r="K441" s="517"/>
      <c r="L441" s="517"/>
      <c r="M441" s="514">
        <f t="shared" si="3099"/>
        <v>0</v>
      </c>
      <c r="N441" s="515">
        <v>0.294289866351475</v>
      </c>
      <c r="O441" s="518">
        <f t="shared" si="3100"/>
        <v>0</v>
      </c>
      <c r="P441" s="519">
        <f t="shared" si="3101"/>
        <v>0</v>
      </c>
      <c r="Q441" s="520"/>
      <c r="R441" s="511">
        <v>10.0</v>
      </c>
      <c r="S441" s="512" t="s">
        <v>132</v>
      </c>
      <c r="T441" s="513" t="s">
        <v>121</v>
      </c>
      <c r="U441" s="513" t="s">
        <v>123</v>
      </c>
      <c r="V441" s="730">
        <f>ADHB!X441</f>
        <v>0</v>
      </c>
      <c r="W441" s="514"/>
      <c r="X441" s="514">
        <f t="shared" si="3102"/>
        <v>0</v>
      </c>
      <c r="Y441" s="515"/>
      <c r="Z441" s="514">
        <f t="shared" si="3103"/>
        <v>0</v>
      </c>
      <c r="AA441" s="516"/>
      <c r="AB441" s="517"/>
      <c r="AC441" s="517"/>
      <c r="AD441" s="514">
        <f t="shared" si="3104"/>
        <v>0</v>
      </c>
      <c r="AE441" s="515">
        <v>0.294289866351475</v>
      </c>
      <c r="AF441" s="518">
        <f t="shared" si="3105"/>
        <v>0</v>
      </c>
      <c r="AG441" s="519">
        <f t="shared" si="3106"/>
        <v>0</v>
      </c>
      <c r="AH441" s="520"/>
      <c r="AI441" s="511">
        <v>10.0</v>
      </c>
      <c r="AJ441" s="512" t="s">
        <v>132</v>
      </c>
      <c r="AK441" s="513" t="s">
        <v>121</v>
      </c>
      <c r="AL441" s="513" t="s">
        <v>123</v>
      </c>
      <c r="AM441" s="730">
        <f>ADHB!AO441</f>
        <v>0</v>
      </c>
      <c r="AN441" s="514"/>
      <c r="AO441" s="514">
        <f t="shared" si="3107"/>
        <v>0</v>
      </c>
      <c r="AP441" s="515"/>
      <c r="AQ441" s="514">
        <f t="shared" si="3108"/>
        <v>0</v>
      </c>
      <c r="AR441" s="516"/>
      <c r="AS441" s="517"/>
      <c r="AT441" s="517"/>
      <c r="AU441" s="514">
        <f t="shared" si="3109"/>
        <v>0</v>
      </c>
      <c r="AV441" s="515">
        <v>0.294289866351475</v>
      </c>
      <c r="AW441" s="518">
        <f t="shared" si="3110"/>
        <v>0</v>
      </c>
      <c r="AX441" s="519">
        <f t="shared" si="3111"/>
        <v>0</v>
      </c>
      <c r="AY441" s="520"/>
      <c r="AZ441" s="511">
        <v>10.0</v>
      </c>
      <c r="BA441" s="512" t="s">
        <v>132</v>
      </c>
      <c r="BB441" s="513" t="s">
        <v>121</v>
      </c>
      <c r="BC441" s="513" t="s">
        <v>123</v>
      </c>
      <c r="BD441" s="730">
        <f>ADHB!BF441</f>
        <v>0</v>
      </c>
      <c r="BE441" s="514"/>
      <c r="BF441" s="514">
        <f t="shared" si="3112"/>
        <v>0</v>
      </c>
      <c r="BG441" s="515"/>
      <c r="BH441" s="514">
        <f t="shared" si="3113"/>
        <v>0</v>
      </c>
      <c r="BI441" s="516"/>
      <c r="BJ441" s="517"/>
      <c r="BK441" s="517"/>
      <c r="BL441" s="514">
        <f t="shared" si="3114"/>
        <v>0</v>
      </c>
      <c r="BM441" s="515">
        <v>0.294289866351475</v>
      </c>
      <c r="BN441" s="518">
        <f t="shared" si="3115"/>
        <v>0</v>
      </c>
      <c r="BO441" s="519">
        <f t="shared" si="3116"/>
        <v>0</v>
      </c>
      <c r="BP441" s="520"/>
      <c r="BQ441" s="511">
        <v>10.0</v>
      </c>
      <c r="BR441" s="512" t="s">
        <v>132</v>
      </c>
      <c r="BS441" s="513" t="s">
        <v>121</v>
      </c>
      <c r="BT441" s="513" t="s">
        <v>123</v>
      </c>
      <c r="BU441" s="730">
        <f>ADHB!BW441</f>
        <v>0</v>
      </c>
      <c r="BV441" s="514"/>
      <c r="BW441" s="514">
        <f t="shared" si="3117"/>
        <v>0</v>
      </c>
      <c r="BX441" s="515"/>
      <c r="BY441" s="514">
        <f t="shared" si="3118"/>
        <v>0</v>
      </c>
      <c r="BZ441" s="516"/>
      <c r="CA441" s="517"/>
      <c r="CB441" s="517"/>
      <c r="CC441" s="514">
        <f t="shared" si="3119"/>
        <v>0</v>
      </c>
      <c r="CD441" s="515">
        <v>0.294289866351475</v>
      </c>
      <c r="CE441" s="518">
        <f t="shared" si="3120"/>
        <v>0</v>
      </c>
      <c r="CF441" s="519">
        <f t="shared" si="3121"/>
        <v>0</v>
      </c>
      <c r="CG441" s="520"/>
      <c r="CH441" s="511">
        <v>10.0</v>
      </c>
      <c r="CI441" s="512" t="s">
        <v>132</v>
      </c>
      <c r="CJ441" s="513" t="s">
        <v>121</v>
      </c>
      <c r="CK441" s="513" t="s">
        <v>123</v>
      </c>
      <c r="CL441" s="730">
        <f>ADHB!CN441</f>
        <v>0</v>
      </c>
      <c r="CM441" s="514"/>
      <c r="CN441" s="514">
        <f t="shared" si="3122"/>
        <v>0</v>
      </c>
      <c r="CO441" s="515"/>
      <c r="CP441" s="514">
        <f t="shared" si="3123"/>
        <v>0</v>
      </c>
      <c r="CQ441" s="516"/>
      <c r="CR441" s="517"/>
      <c r="CS441" s="517"/>
      <c r="CT441" s="514">
        <f t="shared" si="3124"/>
        <v>0</v>
      </c>
      <c r="CU441" s="515">
        <v>0.294289866351475</v>
      </c>
      <c r="CV441" s="518">
        <f t="shared" si="3125"/>
        <v>0</v>
      </c>
      <c r="CW441" s="519">
        <f t="shared" si="3126"/>
        <v>0</v>
      </c>
      <c r="CX441" s="520"/>
      <c r="CY441" s="511">
        <v>10.0</v>
      </c>
      <c r="CZ441" s="512" t="s">
        <v>132</v>
      </c>
      <c r="DA441" s="513" t="s">
        <v>121</v>
      </c>
      <c r="DB441" s="513" t="s">
        <v>123</v>
      </c>
      <c r="DC441" s="730">
        <f>ADHB!DE441</f>
        <v>0</v>
      </c>
      <c r="DD441" s="514"/>
      <c r="DE441" s="514">
        <f t="shared" si="3127"/>
        <v>0</v>
      </c>
      <c r="DF441" s="515"/>
      <c r="DG441" s="514">
        <f t="shared" si="3128"/>
        <v>0</v>
      </c>
      <c r="DH441" s="516"/>
      <c r="DI441" s="517"/>
      <c r="DJ441" s="517"/>
      <c r="DK441" s="514">
        <f t="shared" si="3129"/>
        <v>0</v>
      </c>
      <c r="DL441" s="515">
        <v>0.294289866351475</v>
      </c>
      <c r="DM441" s="518">
        <f t="shared" si="3130"/>
        <v>0</v>
      </c>
      <c r="DN441" s="519">
        <f t="shared" si="3131"/>
        <v>0</v>
      </c>
      <c r="DO441" s="520"/>
      <c r="DP441" s="511">
        <v>10.0</v>
      </c>
      <c r="DQ441" s="512" t="s">
        <v>132</v>
      </c>
      <c r="DR441" s="513" t="s">
        <v>121</v>
      </c>
      <c r="DS441" s="513" t="s">
        <v>123</v>
      </c>
      <c r="DT441" s="730">
        <f>ADHB!DV441</f>
        <v>0</v>
      </c>
      <c r="DU441" s="514"/>
      <c r="DV441" s="514">
        <f t="shared" si="3132"/>
        <v>0</v>
      </c>
      <c r="DW441" s="515"/>
      <c r="DX441" s="514">
        <f t="shared" si="3133"/>
        <v>0</v>
      </c>
      <c r="DY441" s="516"/>
      <c r="DZ441" s="517"/>
      <c r="EA441" s="517"/>
      <c r="EB441" s="514">
        <f t="shared" si="3134"/>
        <v>0</v>
      </c>
      <c r="EC441" s="515">
        <v>0.294289866351475</v>
      </c>
      <c r="ED441" s="518">
        <f t="shared" si="3135"/>
        <v>0</v>
      </c>
      <c r="EE441" s="519">
        <f t="shared" si="3136"/>
        <v>0</v>
      </c>
      <c r="EF441" s="520"/>
      <c r="EG441" s="511">
        <v>10.0</v>
      </c>
      <c r="EH441" s="512" t="s">
        <v>132</v>
      </c>
      <c r="EI441" s="513" t="s">
        <v>121</v>
      </c>
      <c r="EJ441" s="513" t="s">
        <v>123</v>
      </c>
      <c r="EK441" s="730">
        <f>ADHB!EM441</f>
        <v>0</v>
      </c>
      <c r="EL441" s="514"/>
      <c r="EM441" s="514">
        <f t="shared" si="3137"/>
        <v>0</v>
      </c>
      <c r="EN441" s="515"/>
      <c r="EO441" s="514">
        <f t="shared" si="3138"/>
        <v>0</v>
      </c>
      <c r="EP441" s="516"/>
      <c r="EQ441" s="517"/>
      <c r="ER441" s="517"/>
      <c r="ES441" s="514">
        <f t="shared" si="3139"/>
        <v>0</v>
      </c>
      <c r="ET441" s="515">
        <v>0.294289866351475</v>
      </c>
      <c r="EU441" s="518">
        <f t="shared" si="3140"/>
        <v>0</v>
      </c>
      <c r="EV441" s="519">
        <f t="shared" si="3141"/>
        <v>0</v>
      </c>
      <c r="EW441" s="520"/>
      <c r="EX441" s="511">
        <v>10.0</v>
      </c>
      <c r="EY441" s="512" t="s">
        <v>132</v>
      </c>
      <c r="EZ441" s="513" t="s">
        <v>121</v>
      </c>
      <c r="FA441" s="513" t="s">
        <v>123</v>
      </c>
      <c r="FB441" s="730">
        <f>ADHB!FD441</f>
        <v>0</v>
      </c>
      <c r="FC441" s="514"/>
      <c r="FD441" s="514">
        <f t="shared" si="3142"/>
        <v>0</v>
      </c>
      <c r="FE441" s="515"/>
      <c r="FF441" s="514">
        <f t="shared" si="3143"/>
        <v>0</v>
      </c>
      <c r="FG441" s="516"/>
      <c r="FH441" s="517"/>
      <c r="FI441" s="517"/>
      <c r="FJ441" s="514">
        <f t="shared" si="3144"/>
        <v>0</v>
      </c>
      <c r="FK441" s="515">
        <v>0.294289866351475</v>
      </c>
      <c r="FL441" s="518">
        <f t="shared" si="3145"/>
        <v>0</v>
      </c>
      <c r="FM441" s="519">
        <f t="shared" si="3146"/>
        <v>0</v>
      </c>
      <c r="FN441" s="520"/>
      <c r="FO441" s="511">
        <v>10.0</v>
      </c>
      <c r="FP441" s="512" t="s">
        <v>132</v>
      </c>
      <c r="FQ441" s="513" t="s">
        <v>121</v>
      </c>
      <c r="FR441" s="513" t="s">
        <v>123</v>
      </c>
      <c r="FS441" s="730">
        <f>ADHB!FU441</f>
        <v>0</v>
      </c>
      <c r="FT441" s="514"/>
      <c r="FU441" s="514">
        <f t="shared" si="3147"/>
        <v>0</v>
      </c>
      <c r="FV441" s="515"/>
      <c r="FW441" s="514">
        <f t="shared" si="3148"/>
        <v>0</v>
      </c>
      <c r="FX441" s="516"/>
      <c r="FY441" s="517"/>
      <c r="FZ441" s="517"/>
      <c r="GA441" s="514">
        <f t="shared" si="3149"/>
        <v>0</v>
      </c>
      <c r="GB441" s="515">
        <v>0.294289866351475</v>
      </c>
      <c r="GC441" s="518">
        <f t="shared" si="3150"/>
        <v>0</v>
      </c>
      <c r="GD441" s="519">
        <f t="shared" si="3151"/>
        <v>0</v>
      </c>
      <c r="GE441" s="520"/>
      <c r="GF441" s="511">
        <v>10.0</v>
      </c>
      <c r="GG441" s="512" t="s">
        <v>132</v>
      </c>
      <c r="GH441" s="513" t="s">
        <v>121</v>
      </c>
      <c r="GI441" s="513" t="s">
        <v>123</v>
      </c>
      <c r="GJ441" s="730">
        <f>ADHB!GL441</f>
        <v>0</v>
      </c>
      <c r="GK441" s="514"/>
      <c r="GL441" s="514">
        <f t="shared" si="3152"/>
        <v>0</v>
      </c>
      <c r="GM441" s="515"/>
      <c r="GN441" s="514">
        <f t="shared" si="3153"/>
        <v>0</v>
      </c>
      <c r="GO441" s="516"/>
      <c r="GP441" s="517"/>
      <c r="GQ441" s="517"/>
      <c r="GR441" s="514">
        <f t="shared" si="3154"/>
        <v>0</v>
      </c>
      <c r="GS441" s="515">
        <v>0.294289866351475</v>
      </c>
      <c r="GT441" s="518">
        <f t="shared" si="3155"/>
        <v>0</v>
      </c>
      <c r="GU441" s="519">
        <f t="shared" si="3156"/>
        <v>0</v>
      </c>
      <c r="GV441" s="520"/>
      <c r="GW441" s="511">
        <v>10.0</v>
      </c>
      <c r="GX441" s="512" t="s">
        <v>132</v>
      </c>
      <c r="GY441" s="513" t="s">
        <v>121</v>
      </c>
      <c r="GZ441" s="513" t="s">
        <v>123</v>
      </c>
      <c r="HA441" s="730">
        <f>ADHB!HC441</f>
        <v>0</v>
      </c>
      <c r="HB441" s="514"/>
      <c r="HC441" s="514">
        <f t="shared" si="3157"/>
        <v>0</v>
      </c>
      <c r="HD441" s="515"/>
      <c r="HE441" s="514">
        <f t="shared" si="3158"/>
        <v>0</v>
      </c>
      <c r="HF441" s="516"/>
      <c r="HG441" s="517"/>
      <c r="HH441" s="517"/>
      <c r="HI441" s="514">
        <f t="shared" si="3159"/>
        <v>0</v>
      </c>
      <c r="HJ441" s="515">
        <v>0.294289866351475</v>
      </c>
      <c r="HK441" s="518">
        <f t="shared" si="3160"/>
        <v>0</v>
      </c>
      <c r="HL441" s="519">
        <f t="shared" si="3161"/>
        <v>0</v>
      </c>
      <c r="HM441" s="520"/>
      <c r="HN441" s="511">
        <v>10.0</v>
      </c>
      <c r="HO441" s="512" t="s">
        <v>132</v>
      </c>
      <c r="HP441" s="513" t="s">
        <v>121</v>
      </c>
      <c r="HQ441" s="513" t="s">
        <v>123</v>
      </c>
      <c r="HR441" s="730">
        <f>ADHB!HT441</f>
        <v>0</v>
      </c>
      <c r="HS441" s="514"/>
      <c r="HT441" s="514">
        <f t="shared" si="3162"/>
        <v>0</v>
      </c>
      <c r="HU441" s="515"/>
      <c r="HV441" s="514">
        <f t="shared" si="3163"/>
        <v>0</v>
      </c>
      <c r="HW441" s="516"/>
      <c r="HX441" s="517"/>
      <c r="HY441" s="517"/>
      <c r="HZ441" s="514">
        <f t="shared" si="3164"/>
        <v>0</v>
      </c>
      <c r="IA441" s="515">
        <v>0.294289866351475</v>
      </c>
      <c r="IB441" s="518">
        <f t="shared" si="3165"/>
        <v>0</v>
      </c>
      <c r="IC441" s="519">
        <f t="shared" si="3166"/>
        <v>0</v>
      </c>
      <c r="ID441" s="520"/>
      <c r="IE441" s="511">
        <v>10.0</v>
      </c>
      <c r="IF441" s="512" t="s">
        <v>132</v>
      </c>
      <c r="IG441" s="513" t="s">
        <v>121</v>
      </c>
      <c r="IH441" s="513" t="s">
        <v>123</v>
      </c>
      <c r="II441" s="730">
        <f>ADHB!IK441</f>
        <v>0</v>
      </c>
      <c r="IJ441" s="514"/>
      <c r="IK441" s="514">
        <f t="shared" si="3167"/>
        <v>0</v>
      </c>
      <c r="IL441" s="515"/>
      <c r="IM441" s="514">
        <f t="shared" si="3168"/>
        <v>0</v>
      </c>
      <c r="IN441" s="516"/>
      <c r="IO441" s="517"/>
      <c r="IP441" s="517"/>
      <c r="IQ441" s="514">
        <f t="shared" si="3169"/>
        <v>0</v>
      </c>
      <c r="IR441" s="515">
        <v>0.294289866351475</v>
      </c>
      <c r="IS441" s="518">
        <f t="shared" si="3170"/>
        <v>0</v>
      </c>
      <c r="IT441" s="519">
        <f t="shared" si="3171"/>
        <v>0</v>
      </c>
      <c r="IU441" s="520"/>
      <c r="IV441" s="511">
        <v>10.0</v>
      </c>
      <c r="IW441" s="512" t="s">
        <v>132</v>
      </c>
      <c r="IX441" s="513" t="s">
        <v>121</v>
      </c>
      <c r="IY441" s="513" t="s">
        <v>123</v>
      </c>
      <c r="IZ441" s="730">
        <f>ADHB!JB441</f>
        <v>0</v>
      </c>
      <c r="JA441" s="514"/>
      <c r="JB441" s="514">
        <f t="shared" si="3172"/>
        <v>0</v>
      </c>
      <c r="JC441" s="515"/>
      <c r="JD441" s="514">
        <f t="shared" si="3173"/>
        <v>0</v>
      </c>
      <c r="JE441" s="516"/>
      <c r="JF441" s="517"/>
      <c r="JG441" s="517"/>
      <c r="JH441" s="514">
        <f t="shared" si="3174"/>
        <v>0</v>
      </c>
      <c r="JI441" s="515">
        <v>0.294289866351475</v>
      </c>
      <c r="JJ441" s="518">
        <f t="shared" si="3175"/>
        <v>0</v>
      </c>
      <c r="JK441" s="519">
        <f t="shared" si="3176"/>
        <v>0</v>
      </c>
      <c r="JL441" s="520"/>
      <c r="JM441" s="511">
        <v>10.0</v>
      </c>
      <c r="JN441" s="512" t="s">
        <v>132</v>
      </c>
      <c r="JO441" s="513" t="s">
        <v>121</v>
      </c>
      <c r="JP441" s="513" t="s">
        <v>123</v>
      </c>
      <c r="JQ441" s="730">
        <f>ADHB!JS441</f>
        <v>0</v>
      </c>
      <c r="JR441" s="514"/>
      <c r="JS441" s="514">
        <f t="shared" si="3177"/>
        <v>0</v>
      </c>
      <c r="JT441" s="515"/>
      <c r="JU441" s="514">
        <f t="shared" si="3178"/>
        <v>0</v>
      </c>
      <c r="JV441" s="516"/>
      <c r="JW441" s="517"/>
      <c r="JX441" s="517"/>
      <c r="JY441" s="514">
        <f t="shared" si="3179"/>
        <v>0</v>
      </c>
      <c r="JZ441" s="515">
        <v>0.294289866351475</v>
      </c>
      <c r="KA441" s="518">
        <f t="shared" si="3180"/>
        <v>0</v>
      </c>
      <c r="KB441" s="519">
        <f t="shared" si="3181"/>
        <v>0</v>
      </c>
      <c r="KC441" s="520"/>
      <c r="KD441" s="511">
        <v>10.0</v>
      </c>
      <c r="KE441" s="512" t="s">
        <v>132</v>
      </c>
      <c r="KF441" s="513" t="s">
        <v>121</v>
      </c>
      <c r="KG441" s="513" t="s">
        <v>123</v>
      </c>
      <c r="KH441" s="730">
        <f>ADHB!KJ441</f>
        <v>0</v>
      </c>
      <c r="KI441" s="514"/>
      <c r="KJ441" s="514">
        <f t="shared" si="3182"/>
        <v>0</v>
      </c>
      <c r="KK441" s="515"/>
      <c r="KL441" s="514">
        <f t="shared" si="3183"/>
        <v>0</v>
      </c>
      <c r="KM441" s="516"/>
      <c r="KN441" s="517"/>
      <c r="KO441" s="517"/>
      <c r="KP441" s="514">
        <f t="shared" si="3184"/>
        <v>0</v>
      </c>
      <c r="KQ441" s="515">
        <v>0.294289866351475</v>
      </c>
      <c r="KR441" s="518">
        <f t="shared" si="3185"/>
        <v>0</v>
      </c>
      <c r="KS441" s="519">
        <f t="shared" si="3186"/>
        <v>0</v>
      </c>
      <c r="KT441" s="520"/>
      <c r="KU441" s="521"/>
    </row>
    <row r="442" ht="15.75" customHeight="1">
      <c r="A442" s="531"/>
      <c r="B442" s="532" t="s">
        <v>141</v>
      </c>
      <c r="C442" s="533"/>
      <c r="D442" s="533"/>
      <c r="E442" s="534"/>
      <c r="F442" s="534"/>
      <c r="G442" s="534"/>
      <c r="H442" s="535"/>
      <c r="I442" s="534"/>
      <c r="J442" s="535"/>
      <c r="K442" s="534"/>
      <c r="L442" s="534"/>
      <c r="M442" s="534"/>
      <c r="N442" s="535"/>
      <c r="O442" s="536"/>
      <c r="P442" s="537"/>
      <c r="Q442" s="520"/>
      <c r="R442" s="531"/>
      <c r="S442" s="532" t="s">
        <v>141</v>
      </c>
      <c r="T442" s="533"/>
      <c r="U442" s="533"/>
      <c r="V442" s="534"/>
      <c r="W442" s="534"/>
      <c r="X442" s="534"/>
      <c r="Y442" s="535"/>
      <c r="Z442" s="534"/>
      <c r="AA442" s="535"/>
      <c r="AB442" s="534"/>
      <c r="AC442" s="534"/>
      <c r="AD442" s="534"/>
      <c r="AE442" s="535"/>
      <c r="AF442" s="536"/>
      <c r="AG442" s="537"/>
      <c r="AH442" s="520"/>
      <c r="AI442" s="531"/>
      <c r="AJ442" s="532" t="s">
        <v>141</v>
      </c>
      <c r="AK442" s="533"/>
      <c r="AL442" s="533"/>
      <c r="AM442" s="534"/>
      <c r="AN442" s="534"/>
      <c r="AO442" s="534"/>
      <c r="AP442" s="535"/>
      <c r="AQ442" s="534"/>
      <c r="AR442" s="535"/>
      <c r="AS442" s="534"/>
      <c r="AT442" s="534"/>
      <c r="AU442" s="534"/>
      <c r="AV442" s="535"/>
      <c r="AW442" s="536"/>
      <c r="AX442" s="537"/>
      <c r="AY442" s="520"/>
      <c r="AZ442" s="531"/>
      <c r="BA442" s="532" t="s">
        <v>141</v>
      </c>
      <c r="BB442" s="533"/>
      <c r="BC442" s="533"/>
      <c r="BD442" s="534"/>
      <c r="BE442" s="534"/>
      <c r="BF442" s="534"/>
      <c r="BG442" s="535"/>
      <c r="BH442" s="534"/>
      <c r="BI442" s="535"/>
      <c r="BJ442" s="534"/>
      <c r="BK442" s="534"/>
      <c r="BL442" s="534"/>
      <c r="BM442" s="535"/>
      <c r="BN442" s="536"/>
      <c r="BO442" s="537"/>
      <c r="BP442" s="520"/>
      <c r="BQ442" s="531"/>
      <c r="BR442" s="532" t="s">
        <v>141</v>
      </c>
      <c r="BS442" s="533"/>
      <c r="BT442" s="533"/>
      <c r="BU442" s="534"/>
      <c r="BV442" s="534"/>
      <c r="BW442" s="534"/>
      <c r="BX442" s="535"/>
      <c r="BY442" s="534"/>
      <c r="BZ442" s="535"/>
      <c r="CA442" s="534"/>
      <c r="CB442" s="534"/>
      <c r="CC442" s="534"/>
      <c r="CD442" s="535"/>
      <c r="CE442" s="536"/>
      <c r="CF442" s="537"/>
      <c r="CG442" s="520"/>
      <c r="CH442" s="531"/>
      <c r="CI442" s="532" t="s">
        <v>141</v>
      </c>
      <c r="CJ442" s="533"/>
      <c r="CK442" s="533"/>
      <c r="CL442" s="534"/>
      <c r="CM442" s="534"/>
      <c r="CN442" s="534"/>
      <c r="CO442" s="535"/>
      <c r="CP442" s="534"/>
      <c r="CQ442" s="535"/>
      <c r="CR442" s="534"/>
      <c r="CS442" s="534"/>
      <c r="CT442" s="534"/>
      <c r="CU442" s="535"/>
      <c r="CV442" s="536"/>
      <c r="CW442" s="537"/>
      <c r="CX442" s="520"/>
      <c r="CY442" s="531"/>
      <c r="CZ442" s="532" t="s">
        <v>141</v>
      </c>
      <c r="DA442" s="533"/>
      <c r="DB442" s="533"/>
      <c r="DC442" s="534"/>
      <c r="DD442" s="534"/>
      <c r="DE442" s="534"/>
      <c r="DF442" s="535"/>
      <c r="DG442" s="534"/>
      <c r="DH442" s="535"/>
      <c r="DI442" s="534"/>
      <c r="DJ442" s="534"/>
      <c r="DK442" s="534"/>
      <c r="DL442" s="535"/>
      <c r="DM442" s="536"/>
      <c r="DN442" s="537"/>
      <c r="DO442" s="520"/>
      <c r="DP442" s="531"/>
      <c r="DQ442" s="532" t="s">
        <v>141</v>
      </c>
      <c r="DR442" s="533"/>
      <c r="DS442" s="533"/>
      <c r="DT442" s="534"/>
      <c r="DU442" s="534"/>
      <c r="DV442" s="534"/>
      <c r="DW442" s="535"/>
      <c r="DX442" s="534"/>
      <c r="DY442" s="535"/>
      <c r="DZ442" s="534"/>
      <c r="EA442" s="534"/>
      <c r="EB442" s="534"/>
      <c r="EC442" s="535"/>
      <c r="ED442" s="536"/>
      <c r="EE442" s="537"/>
      <c r="EF442" s="520"/>
      <c r="EG442" s="531"/>
      <c r="EH442" s="532" t="s">
        <v>141</v>
      </c>
      <c r="EI442" s="533"/>
      <c r="EJ442" s="533"/>
      <c r="EK442" s="534"/>
      <c r="EL442" s="534"/>
      <c r="EM442" s="534"/>
      <c r="EN442" s="535"/>
      <c r="EO442" s="534"/>
      <c r="EP442" s="535"/>
      <c r="EQ442" s="534"/>
      <c r="ER442" s="534"/>
      <c r="ES442" s="534"/>
      <c r="ET442" s="535"/>
      <c r="EU442" s="536"/>
      <c r="EV442" s="537"/>
      <c r="EW442" s="520"/>
      <c r="EX442" s="531"/>
      <c r="EY442" s="532" t="s">
        <v>141</v>
      </c>
      <c r="EZ442" s="533"/>
      <c r="FA442" s="533"/>
      <c r="FB442" s="534"/>
      <c r="FC442" s="534"/>
      <c r="FD442" s="534"/>
      <c r="FE442" s="535"/>
      <c r="FF442" s="534"/>
      <c r="FG442" s="535"/>
      <c r="FH442" s="534"/>
      <c r="FI442" s="534"/>
      <c r="FJ442" s="534"/>
      <c r="FK442" s="535"/>
      <c r="FL442" s="536"/>
      <c r="FM442" s="537"/>
      <c r="FN442" s="520"/>
      <c r="FO442" s="531"/>
      <c r="FP442" s="532" t="s">
        <v>141</v>
      </c>
      <c r="FQ442" s="533"/>
      <c r="FR442" s="533"/>
      <c r="FS442" s="534"/>
      <c r="FT442" s="534"/>
      <c r="FU442" s="534"/>
      <c r="FV442" s="535"/>
      <c r="FW442" s="534"/>
      <c r="FX442" s="535"/>
      <c r="FY442" s="534"/>
      <c r="FZ442" s="534"/>
      <c r="GA442" s="534"/>
      <c r="GB442" s="535"/>
      <c r="GC442" s="536"/>
      <c r="GD442" s="537"/>
      <c r="GE442" s="520"/>
      <c r="GF442" s="531"/>
      <c r="GG442" s="532" t="s">
        <v>141</v>
      </c>
      <c r="GH442" s="533"/>
      <c r="GI442" s="533"/>
      <c r="GJ442" s="534"/>
      <c r="GK442" s="534"/>
      <c r="GL442" s="534"/>
      <c r="GM442" s="535"/>
      <c r="GN442" s="534"/>
      <c r="GO442" s="535"/>
      <c r="GP442" s="534"/>
      <c r="GQ442" s="534"/>
      <c r="GR442" s="534"/>
      <c r="GS442" s="535"/>
      <c r="GT442" s="536"/>
      <c r="GU442" s="537"/>
      <c r="GV442" s="520"/>
      <c r="GW442" s="531"/>
      <c r="GX442" s="532" t="s">
        <v>141</v>
      </c>
      <c r="GY442" s="533"/>
      <c r="GZ442" s="533"/>
      <c r="HA442" s="534"/>
      <c r="HB442" s="534"/>
      <c r="HC442" s="534"/>
      <c r="HD442" s="535"/>
      <c r="HE442" s="534"/>
      <c r="HF442" s="535"/>
      <c r="HG442" s="534"/>
      <c r="HH442" s="534"/>
      <c r="HI442" s="534"/>
      <c r="HJ442" s="535"/>
      <c r="HK442" s="536"/>
      <c r="HL442" s="537"/>
      <c r="HM442" s="520"/>
      <c r="HN442" s="531"/>
      <c r="HO442" s="532" t="s">
        <v>141</v>
      </c>
      <c r="HP442" s="533"/>
      <c r="HQ442" s="533"/>
      <c r="HR442" s="534"/>
      <c r="HS442" s="534"/>
      <c r="HT442" s="534"/>
      <c r="HU442" s="535"/>
      <c r="HV442" s="534"/>
      <c r="HW442" s="535"/>
      <c r="HX442" s="534"/>
      <c r="HY442" s="534"/>
      <c r="HZ442" s="534"/>
      <c r="IA442" s="535"/>
      <c r="IB442" s="536"/>
      <c r="IC442" s="537"/>
      <c r="ID442" s="520"/>
      <c r="IE442" s="531"/>
      <c r="IF442" s="532" t="s">
        <v>141</v>
      </c>
      <c r="IG442" s="533"/>
      <c r="IH442" s="533"/>
      <c r="II442" s="534"/>
      <c r="IJ442" s="534"/>
      <c r="IK442" s="534"/>
      <c r="IL442" s="535"/>
      <c r="IM442" s="534"/>
      <c r="IN442" s="535"/>
      <c r="IO442" s="534"/>
      <c r="IP442" s="534"/>
      <c r="IQ442" s="534"/>
      <c r="IR442" s="535"/>
      <c r="IS442" s="536"/>
      <c r="IT442" s="537"/>
      <c r="IU442" s="520"/>
      <c r="IV442" s="531"/>
      <c r="IW442" s="532" t="s">
        <v>141</v>
      </c>
      <c r="IX442" s="533"/>
      <c r="IY442" s="533"/>
      <c r="IZ442" s="534"/>
      <c r="JA442" s="534"/>
      <c r="JB442" s="534"/>
      <c r="JC442" s="535"/>
      <c r="JD442" s="534"/>
      <c r="JE442" s="535"/>
      <c r="JF442" s="534"/>
      <c r="JG442" s="534"/>
      <c r="JH442" s="534"/>
      <c r="JI442" s="535"/>
      <c r="JJ442" s="536"/>
      <c r="JK442" s="537"/>
      <c r="JL442" s="520"/>
      <c r="JM442" s="531"/>
      <c r="JN442" s="532" t="s">
        <v>141</v>
      </c>
      <c r="JO442" s="533"/>
      <c r="JP442" s="533"/>
      <c r="JQ442" s="534"/>
      <c r="JR442" s="534"/>
      <c r="JS442" s="534"/>
      <c r="JT442" s="535"/>
      <c r="JU442" s="534"/>
      <c r="JV442" s="535"/>
      <c r="JW442" s="534"/>
      <c r="JX442" s="534"/>
      <c r="JY442" s="534"/>
      <c r="JZ442" s="535"/>
      <c r="KA442" s="536"/>
      <c r="KB442" s="537"/>
      <c r="KC442" s="520"/>
      <c r="KD442" s="531"/>
      <c r="KE442" s="532" t="s">
        <v>141</v>
      </c>
      <c r="KF442" s="533"/>
      <c r="KG442" s="533"/>
      <c r="KH442" s="534"/>
      <c r="KI442" s="534"/>
      <c r="KJ442" s="534"/>
      <c r="KK442" s="535"/>
      <c r="KL442" s="534"/>
      <c r="KM442" s="535"/>
      <c r="KN442" s="534"/>
      <c r="KO442" s="534"/>
      <c r="KP442" s="534"/>
      <c r="KQ442" s="535"/>
      <c r="KR442" s="536"/>
      <c r="KS442" s="537"/>
      <c r="KT442" s="520"/>
      <c r="KU442" s="521"/>
    </row>
    <row r="443" ht="15.75" customHeight="1">
      <c r="A443" s="511">
        <v>1.0</v>
      </c>
      <c r="B443" s="512" t="s">
        <v>142</v>
      </c>
      <c r="C443" s="513" t="s">
        <v>121</v>
      </c>
      <c r="D443" s="513" t="s">
        <v>123</v>
      </c>
      <c r="E443" s="514">
        <f>ADHB!G443</f>
        <v>0</v>
      </c>
      <c r="F443" s="514"/>
      <c r="G443" s="514">
        <f t="shared" ref="G443:G450" si="3187">iferror(E443/F443*100,0)</f>
        <v>0</v>
      </c>
      <c r="H443" s="515"/>
      <c r="I443" s="514">
        <f t="shared" ref="I443:I450" si="3188">IFERROR(+G443*H443,"")</f>
        <v>0</v>
      </c>
      <c r="J443" s="516"/>
      <c r="K443" s="517"/>
      <c r="L443" s="517"/>
      <c r="M443" s="514">
        <f t="shared" ref="M443:M450" si="3189">IFERROR(+(IF(G443="","0",G443))+(IF(I443="","0",I443))+(IF(L443="","0",L443)),"")</f>
        <v>0</v>
      </c>
      <c r="N443" s="515">
        <v>0.294289866351475</v>
      </c>
      <c r="O443" s="518">
        <f t="shared" ref="O443:O450" si="3190">IFERROR(+N443*(M443-L443),"")</f>
        <v>0</v>
      </c>
      <c r="P443" s="519">
        <f t="shared" ref="P443:P450" si="3191">IFERROR(+(IF(M443="","0",M443))-(IF(O443="","0",O443)),"")</f>
        <v>0</v>
      </c>
      <c r="Q443" s="520"/>
      <c r="R443" s="511">
        <v>1.0</v>
      </c>
      <c r="S443" s="512" t="s">
        <v>142</v>
      </c>
      <c r="T443" s="513" t="s">
        <v>121</v>
      </c>
      <c r="U443" s="513" t="s">
        <v>123</v>
      </c>
      <c r="V443" s="514">
        <f>ADHB!X443</f>
        <v>0</v>
      </c>
      <c r="W443" s="514"/>
      <c r="X443" s="514">
        <f t="shared" ref="X443:X450" si="3192">iferror(V443/W443*100,0)</f>
        <v>0</v>
      </c>
      <c r="Y443" s="515"/>
      <c r="Z443" s="514">
        <f t="shared" ref="Z443:Z450" si="3193">IFERROR(+X443*Y443,"")</f>
        <v>0</v>
      </c>
      <c r="AA443" s="516"/>
      <c r="AB443" s="517"/>
      <c r="AC443" s="517"/>
      <c r="AD443" s="514">
        <f t="shared" ref="AD443:AD450" si="3194">IFERROR(+(IF(X443="","0",X443))+(IF(Z443="","0",Z443))+(IF(AC443="","0",AC443)),"")</f>
        <v>0</v>
      </c>
      <c r="AE443" s="515">
        <v>0.294289866351475</v>
      </c>
      <c r="AF443" s="518">
        <f t="shared" ref="AF443:AF450" si="3195">IFERROR(+AE443*(AD443-AC443),"")</f>
        <v>0</v>
      </c>
      <c r="AG443" s="519">
        <f t="shared" ref="AG443:AG450" si="3196">IFERROR(+(IF(AD443="","0",AD443))-(IF(AF443="","0",AF443)),"")</f>
        <v>0</v>
      </c>
      <c r="AH443" s="520"/>
      <c r="AI443" s="511">
        <v>1.0</v>
      </c>
      <c r="AJ443" s="512" t="s">
        <v>142</v>
      </c>
      <c r="AK443" s="513" t="s">
        <v>121</v>
      </c>
      <c r="AL443" s="513" t="s">
        <v>123</v>
      </c>
      <c r="AM443" s="514">
        <f>ADHB!AO443</f>
        <v>0</v>
      </c>
      <c r="AN443" s="514"/>
      <c r="AO443" s="514">
        <f t="shared" ref="AO443:AO450" si="3197">iferror(AM443/AN443*100,0)</f>
        <v>0</v>
      </c>
      <c r="AP443" s="515"/>
      <c r="AQ443" s="514">
        <f t="shared" ref="AQ443:AQ450" si="3198">IFERROR(+AO443*AP443,"")</f>
        <v>0</v>
      </c>
      <c r="AR443" s="516"/>
      <c r="AS443" s="517"/>
      <c r="AT443" s="517"/>
      <c r="AU443" s="514">
        <f t="shared" ref="AU443:AU450" si="3199">IFERROR(+(IF(AO443="","0",AO443))+(IF(AQ443="","0",AQ443))+(IF(AT443="","0",AT443)),"")</f>
        <v>0</v>
      </c>
      <c r="AV443" s="515">
        <v>0.294289866351475</v>
      </c>
      <c r="AW443" s="518">
        <f t="shared" ref="AW443:AW450" si="3200">IFERROR(+AV443*(AU443-AT443),"")</f>
        <v>0</v>
      </c>
      <c r="AX443" s="519">
        <f t="shared" ref="AX443:AX450" si="3201">IFERROR(+(IF(AU443="","0",AU443))-(IF(AW443="","0",AW443)),"")</f>
        <v>0</v>
      </c>
      <c r="AY443" s="520"/>
      <c r="AZ443" s="511">
        <v>1.0</v>
      </c>
      <c r="BA443" s="512" t="s">
        <v>142</v>
      </c>
      <c r="BB443" s="513" t="s">
        <v>121</v>
      </c>
      <c r="BC443" s="513" t="s">
        <v>123</v>
      </c>
      <c r="BD443" s="514">
        <f>ADHB!BF443</f>
        <v>0</v>
      </c>
      <c r="BE443" s="514"/>
      <c r="BF443" s="514">
        <f t="shared" ref="BF443:BF450" si="3202">iferror(BD443/BE443*100,0)</f>
        <v>0</v>
      </c>
      <c r="BG443" s="515"/>
      <c r="BH443" s="514">
        <f t="shared" ref="BH443:BH450" si="3203">IFERROR(+BF443*BG443,"")</f>
        <v>0</v>
      </c>
      <c r="BI443" s="516"/>
      <c r="BJ443" s="517"/>
      <c r="BK443" s="517"/>
      <c r="BL443" s="514">
        <f t="shared" ref="BL443:BL450" si="3204">IFERROR(+(IF(BF443="","0",BF443))+(IF(BH443="","0",BH443))+(IF(BK443="","0",BK443)),"")</f>
        <v>0</v>
      </c>
      <c r="BM443" s="515">
        <v>0.294289866351475</v>
      </c>
      <c r="BN443" s="518">
        <f t="shared" ref="BN443:BN450" si="3205">IFERROR(+BM443*(BL443-BK443),"")</f>
        <v>0</v>
      </c>
      <c r="BO443" s="519">
        <f t="shared" ref="BO443:BO450" si="3206">IFERROR(+(IF(BL443="","0",BL443))-(IF(BN443="","0",BN443)),"")</f>
        <v>0</v>
      </c>
      <c r="BP443" s="520"/>
      <c r="BQ443" s="511">
        <v>1.0</v>
      </c>
      <c r="BR443" s="512" t="s">
        <v>142</v>
      </c>
      <c r="BS443" s="513" t="s">
        <v>121</v>
      </c>
      <c r="BT443" s="513" t="s">
        <v>123</v>
      </c>
      <c r="BU443" s="514">
        <f>ADHB!BW443</f>
        <v>0</v>
      </c>
      <c r="BV443" s="514"/>
      <c r="BW443" s="514">
        <f t="shared" ref="BW443:BW450" si="3207">iferror(BU443/BV443*100,0)</f>
        <v>0</v>
      </c>
      <c r="BX443" s="515"/>
      <c r="BY443" s="514">
        <f t="shared" ref="BY443:BY450" si="3208">IFERROR(+BW443*BX443,"")</f>
        <v>0</v>
      </c>
      <c r="BZ443" s="516"/>
      <c r="CA443" s="517"/>
      <c r="CB443" s="517"/>
      <c r="CC443" s="514">
        <f t="shared" ref="CC443:CC450" si="3209">IFERROR(+(IF(BW443="","0",BW443))+(IF(BY443="","0",BY443))+(IF(CB443="","0",CB443)),"")</f>
        <v>0</v>
      </c>
      <c r="CD443" s="515">
        <v>0.294289866351475</v>
      </c>
      <c r="CE443" s="518">
        <f t="shared" ref="CE443:CE450" si="3210">IFERROR(+CD443*(CC443-CB443),"")</f>
        <v>0</v>
      </c>
      <c r="CF443" s="519">
        <f t="shared" ref="CF443:CF450" si="3211">IFERROR(+(IF(CC443="","0",CC443))-(IF(CE443="","0",CE443)),"")</f>
        <v>0</v>
      </c>
      <c r="CG443" s="520"/>
      <c r="CH443" s="511">
        <v>1.0</v>
      </c>
      <c r="CI443" s="512" t="s">
        <v>142</v>
      </c>
      <c r="CJ443" s="513" t="s">
        <v>121</v>
      </c>
      <c r="CK443" s="513" t="s">
        <v>123</v>
      </c>
      <c r="CL443" s="514">
        <f>ADHB!CN443</f>
        <v>0</v>
      </c>
      <c r="CM443" s="514"/>
      <c r="CN443" s="514">
        <f t="shared" ref="CN443:CN450" si="3212">iferror(CL443/CM443*100,0)</f>
        <v>0</v>
      </c>
      <c r="CO443" s="515"/>
      <c r="CP443" s="514">
        <f t="shared" ref="CP443:CP450" si="3213">IFERROR(+CN443*CO443,"")</f>
        <v>0</v>
      </c>
      <c r="CQ443" s="516"/>
      <c r="CR443" s="517"/>
      <c r="CS443" s="517"/>
      <c r="CT443" s="514">
        <f t="shared" ref="CT443:CT450" si="3214">IFERROR(+(IF(CN443="","0",CN443))+(IF(CP443="","0",CP443))+(IF(CS443="","0",CS443)),"")</f>
        <v>0</v>
      </c>
      <c r="CU443" s="515">
        <v>0.294289866351475</v>
      </c>
      <c r="CV443" s="518">
        <f t="shared" ref="CV443:CV450" si="3215">IFERROR(+CU443*(CT443-CS443),"")</f>
        <v>0</v>
      </c>
      <c r="CW443" s="519">
        <f t="shared" ref="CW443:CW450" si="3216">IFERROR(+(IF(CT443="","0",CT443))-(IF(CV443="","0",CV443)),"")</f>
        <v>0</v>
      </c>
      <c r="CX443" s="520"/>
      <c r="CY443" s="511">
        <v>1.0</v>
      </c>
      <c r="CZ443" s="512" t="s">
        <v>142</v>
      </c>
      <c r="DA443" s="513" t="s">
        <v>121</v>
      </c>
      <c r="DB443" s="513" t="s">
        <v>123</v>
      </c>
      <c r="DC443" s="514">
        <f>ADHB!DE443</f>
        <v>0</v>
      </c>
      <c r="DD443" s="514"/>
      <c r="DE443" s="514">
        <f t="shared" ref="DE443:DE450" si="3217">iferror(DC443/DD443*100,0)</f>
        <v>0</v>
      </c>
      <c r="DF443" s="515"/>
      <c r="DG443" s="514">
        <f t="shared" ref="DG443:DG450" si="3218">IFERROR(+DE443*DF443,"")</f>
        <v>0</v>
      </c>
      <c r="DH443" s="516"/>
      <c r="DI443" s="517"/>
      <c r="DJ443" s="517"/>
      <c r="DK443" s="514">
        <f t="shared" ref="DK443:DK450" si="3219">IFERROR(+(IF(DE443="","0",DE443))+(IF(DG443="","0",DG443))+(IF(DJ443="","0",DJ443)),"")</f>
        <v>0</v>
      </c>
      <c r="DL443" s="515">
        <v>0.294289866351475</v>
      </c>
      <c r="DM443" s="518">
        <f t="shared" ref="DM443:DM450" si="3220">IFERROR(+DL443*(DK443-DJ443),"")</f>
        <v>0</v>
      </c>
      <c r="DN443" s="519">
        <f t="shared" ref="DN443:DN450" si="3221">IFERROR(+(IF(DK443="","0",DK443))-(IF(DM443="","0",DM443)),"")</f>
        <v>0</v>
      </c>
      <c r="DO443" s="520"/>
      <c r="DP443" s="511">
        <v>1.0</v>
      </c>
      <c r="DQ443" s="512" t="s">
        <v>142</v>
      </c>
      <c r="DR443" s="513" t="s">
        <v>121</v>
      </c>
      <c r="DS443" s="513" t="s">
        <v>123</v>
      </c>
      <c r="DT443" s="514">
        <f>ADHB!DV443</f>
        <v>0</v>
      </c>
      <c r="DU443" s="514"/>
      <c r="DV443" s="514">
        <f t="shared" ref="DV443:DV450" si="3222">iferror(DT443/DU443*100,0)</f>
        <v>0</v>
      </c>
      <c r="DW443" s="515"/>
      <c r="DX443" s="514">
        <f t="shared" ref="DX443:DX450" si="3223">IFERROR(+DV443*DW443,"")</f>
        <v>0</v>
      </c>
      <c r="DY443" s="516"/>
      <c r="DZ443" s="517"/>
      <c r="EA443" s="517"/>
      <c r="EB443" s="514">
        <f t="shared" ref="EB443:EB450" si="3224">IFERROR(+(IF(DV443="","0",DV443))+(IF(DX443="","0",DX443))+(IF(EA443="","0",EA443)),"")</f>
        <v>0</v>
      </c>
      <c r="EC443" s="515">
        <v>0.294289866351475</v>
      </c>
      <c r="ED443" s="518">
        <f t="shared" ref="ED443:ED450" si="3225">IFERROR(+EC443*(EB443-EA443),"")</f>
        <v>0</v>
      </c>
      <c r="EE443" s="519">
        <f t="shared" ref="EE443:EE450" si="3226">IFERROR(+(IF(EB443="","0",EB443))-(IF(ED443="","0",ED443)),"")</f>
        <v>0</v>
      </c>
      <c r="EF443" s="520"/>
      <c r="EG443" s="511">
        <v>1.0</v>
      </c>
      <c r="EH443" s="512" t="s">
        <v>142</v>
      </c>
      <c r="EI443" s="513" t="s">
        <v>121</v>
      </c>
      <c r="EJ443" s="513" t="s">
        <v>123</v>
      </c>
      <c r="EK443" s="514">
        <f>ADHB!EM443</f>
        <v>0</v>
      </c>
      <c r="EL443" s="514"/>
      <c r="EM443" s="514">
        <f t="shared" ref="EM443:EM450" si="3227">iferror(EK443/EL443*100,0)</f>
        <v>0</v>
      </c>
      <c r="EN443" s="515"/>
      <c r="EO443" s="514">
        <f t="shared" ref="EO443:EO450" si="3228">IFERROR(+EM443*EN443,"")</f>
        <v>0</v>
      </c>
      <c r="EP443" s="516"/>
      <c r="EQ443" s="517"/>
      <c r="ER443" s="517"/>
      <c r="ES443" s="514">
        <f t="shared" ref="ES443:ES450" si="3229">IFERROR(+(IF(EM443="","0",EM443))+(IF(EO443="","0",EO443))+(IF(ER443="","0",ER443)),"")</f>
        <v>0</v>
      </c>
      <c r="ET443" s="515">
        <v>0.294289866351475</v>
      </c>
      <c r="EU443" s="518">
        <f t="shared" ref="EU443:EU450" si="3230">IFERROR(+ET443*(ES443-ER443),"")</f>
        <v>0</v>
      </c>
      <c r="EV443" s="519">
        <f t="shared" ref="EV443:EV450" si="3231">IFERROR(+(IF(ES443="","0",ES443))-(IF(EU443="","0",EU443)),"")</f>
        <v>0</v>
      </c>
      <c r="EW443" s="520"/>
      <c r="EX443" s="511">
        <v>1.0</v>
      </c>
      <c r="EY443" s="512" t="s">
        <v>142</v>
      </c>
      <c r="EZ443" s="513" t="s">
        <v>121</v>
      </c>
      <c r="FA443" s="513" t="s">
        <v>123</v>
      </c>
      <c r="FB443" s="514">
        <f>ADHB!FD443</f>
        <v>0</v>
      </c>
      <c r="FC443" s="514"/>
      <c r="FD443" s="514">
        <f t="shared" ref="FD443:FD450" si="3232">iferror(FB443/FC443*100,0)</f>
        <v>0</v>
      </c>
      <c r="FE443" s="515"/>
      <c r="FF443" s="514">
        <f t="shared" ref="FF443:FF450" si="3233">IFERROR(+FD443*FE443,"")</f>
        <v>0</v>
      </c>
      <c r="FG443" s="516"/>
      <c r="FH443" s="517"/>
      <c r="FI443" s="517"/>
      <c r="FJ443" s="514">
        <f t="shared" ref="FJ443:FJ450" si="3234">IFERROR(+(IF(FD443="","0",FD443))+(IF(FF443="","0",FF443))+(IF(FI443="","0",FI443)),"")</f>
        <v>0</v>
      </c>
      <c r="FK443" s="515">
        <v>0.294289866351475</v>
      </c>
      <c r="FL443" s="518">
        <f t="shared" ref="FL443:FL450" si="3235">IFERROR(+FK443*(FJ443-FI443),"")</f>
        <v>0</v>
      </c>
      <c r="FM443" s="519">
        <f t="shared" ref="FM443:FM450" si="3236">IFERROR(+(IF(FJ443="","0",FJ443))-(IF(FL443="","0",FL443)),"")</f>
        <v>0</v>
      </c>
      <c r="FN443" s="520"/>
      <c r="FO443" s="511">
        <v>1.0</v>
      </c>
      <c r="FP443" s="512" t="s">
        <v>142</v>
      </c>
      <c r="FQ443" s="513" t="s">
        <v>121</v>
      </c>
      <c r="FR443" s="513" t="s">
        <v>123</v>
      </c>
      <c r="FS443" s="514">
        <f>ADHB!FU443</f>
        <v>0</v>
      </c>
      <c r="FT443" s="514"/>
      <c r="FU443" s="514">
        <f t="shared" ref="FU443:FU450" si="3237">iferror(FS443/FT443*100,0)</f>
        <v>0</v>
      </c>
      <c r="FV443" s="515"/>
      <c r="FW443" s="514">
        <f t="shared" ref="FW443:FW450" si="3238">IFERROR(+FU443*FV443,"")</f>
        <v>0</v>
      </c>
      <c r="FX443" s="516"/>
      <c r="FY443" s="517"/>
      <c r="FZ443" s="517"/>
      <c r="GA443" s="514">
        <f t="shared" ref="GA443:GA450" si="3239">IFERROR(+(IF(FU443="","0",FU443))+(IF(FW443="","0",FW443))+(IF(FZ443="","0",FZ443)),"")</f>
        <v>0</v>
      </c>
      <c r="GB443" s="515">
        <v>0.294289866351475</v>
      </c>
      <c r="GC443" s="518">
        <f t="shared" ref="GC443:GC450" si="3240">IFERROR(+GB443*(GA443-FZ443),"")</f>
        <v>0</v>
      </c>
      <c r="GD443" s="519">
        <f t="shared" ref="GD443:GD450" si="3241">IFERROR(+(IF(GA443="","0",GA443))-(IF(GC443="","0",GC443)),"")</f>
        <v>0</v>
      </c>
      <c r="GE443" s="520"/>
      <c r="GF443" s="511">
        <v>1.0</v>
      </c>
      <c r="GG443" s="512" t="s">
        <v>142</v>
      </c>
      <c r="GH443" s="513" t="s">
        <v>121</v>
      </c>
      <c r="GI443" s="513" t="s">
        <v>123</v>
      </c>
      <c r="GJ443" s="514">
        <f>ADHB!GL443</f>
        <v>0</v>
      </c>
      <c r="GK443" s="514"/>
      <c r="GL443" s="514">
        <f t="shared" ref="GL443:GL450" si="3242">iferror(GJ443/GK443*100,0)</f>
        <v>0</v>
      </c>
      <c r="GM443" s="515"/>
      <c r="GN443" s="514">
        <f t="shared" ref="GN443:GN450" si="3243">IFERROR(+GL443*GM443,"")</f>
        <v>0</v>
      </c>
      <c r="GO443" s="516"/>
      <c r="GP443" s="517"/>
      <c r="GQ443" s="517"/>
      <c r="GR443" s="514">
        <f t="shared" ref="GR443:GR450" si="3244">IFERROR(+(IF(GL443="","0",GL443))+(IF(GN443="","0",GN443))+(IF(GQ443="","0",GQ443)),"")</f>
        <v>0</v>
      </c>
      <c r="GS443" s="515">
        <v>0.294289866351475</v>
      </c>
      <c r="GT443" s="518">
        <f t="shared" ref="GT443:GT450" si="3245">IFERROR(+GS443*(GR443-GQ443),"")</f>
        <v>0</v>
      </c>
      <c r="GU443" s="519">
        <f t="shared" ref="GU443:GU450" si="3246">IFERROR(+(IF(GR443="","0",GR443))-(IF(GT443="","0",GT443)),"")</f>
        <v>0</v>
      </c>
      <c r="GV443" s="520"/>
      <c r="GW443" s="511">
        <v>1.0</v>
      </c>
      <c r="GX443" s="512" t="s">
        <v>142</v>
      </c>
      <c r="GY443" s="513" t="s">
        <v>121</v>
      </c>
      <c r="GZ443" s="513" t="s">
        <v>123</v>
      </c>
      <c r="HA443" s="514">
        <f>ADHB!HC443</f>
        <v>0</v>
      </c>
      <c r="HB443" s="514"/>
      <c r="HC443" s="514">
        <f t="shared" ref="HC443:HC450" si="3247">iferror(HA443/HB443*100,0)</f>
        <v>0</v>
      </c>
      <c r="HD443" s="515"/>
      <c r="HE443" s="514">
        <f t="shared" ref="HE443:HE450" si="3248">IFERROR(+HC443*HD443,"")</f>
        <v>0</v>
      </c>
      <c r="HF443" s="516"/>
      <c r="HG443" s="517"/>
      <c r="HH443" s="517"/>
      <c r="HI443" s="514">
        <f t="shared" ref="HI443:HI450" si="3249">IFERROR(+(IF(HC443="","0",HC443))+(IF(HE443="","0",HE443))+(IF(HH443="","0",HH443)),"")</f>
        <v>0</v>
      </c>
      <c r="HJ443" s="515">
        <v>0.294289866351475</v>
      </c>
      <c r="HK443" s="518">
        <f t="shared" ref="HK443:HK450" si="3250">IFERROR(+HJ443*(HI443-HH443),"")</f>
        <v>0</v>
      </c>
      <c r="HL443" s="519">
        <f t="shared" ref="HL443:HL450" si="3251">IFERROR(+(IF(HI443="","0",HI443))-(IF(HK443="","0",HK443)),"")</f>
        <v>0</v>
      </c>
      <c r="HM443" s="520"/>
      <c r="HN443" s="511">
        <v>1.0</v>
      </c>
      <c r="HO443" s="512" t="s">
        <v>142</v>
      </c>
      <c r="HP443" s="513" t="s">
        <v>121</v>
      </c>
      <c r="HQ443" s="513" t="s">
        <v>123</v>
      </c>
      <c r="HR443" s="514">
        <f>ADHB!HT443</f>
        <v>0</v>
      </c>
      <c r="HS443" s="514"/>
      <c r="HT443" s="514">
        <f t="shared" ref="HT443:HT450" si="3252">iferror(HR443/HS443*100,0)</f>
        <v>0</v>
      </c>
      <c r="HU443" s="515"/>
      <c r="HV443" s="514">
        <f t="shared" ref="HV443:HV450" si="3253">IFERROR(+HT443*HU443,"")</f>
        <v>0</v>
      </c>
      <c r="HW443" s="516"/>
      <c r="HX443" s="517"/>
      <c r="HY443" s="517"/>
      <c r="HZ443" s="514">
        <f t="shared" ref="HZ443:HZ450" si="3254">IFERROR(+(IF(HT443="","0",HT443))+(IF(HV443="","0",HV443))+(IF(HY443="","0",HY443)),"")</f>
        <v>0</v>
      </c>
      <c r="IA443" s="515">
        <v>0.294289866351475</v>
      </c>
      <c r="IB443" s="518">
        <f t="shared" ref="IB443:IB450" si="3255">IFERROR(+IA443*(HZ443-HY443),"")</f>
        <v>0</v>
      </c>
      <c r="IC443" s="519">
        <f t="shared" ref="IC443:IC450" si="3256">IFERROR(+(IF(HZ443="","0",HZ443))-(IF(IB443="","0",IB443)),"")</f>
        <v>0</v>
      </c>
      <c r="ID443" s="520"/>
      <c r="IE443" s="511">
        <v>1.0</v>
      </c>
      <c r="IF443" s="512" t="s">
        <v>142</v>
      </c>
      <c r="IG443" s="513" t="s">
        <v>121</v>
      </c>
      <c r="IH443" s="513" t="s">
        <v>123</v>
      </c>
      <c r="II443" s="514">
        <f>ADHB!IK443</f>
        <v>0</v>
      </c>
      <c r="IJ443" s="514"/>
      <c r="IK443" s="514">
        <f t="shared" ref="IK443:IK450" si="3257">iferror(II443/IJ443*100,0)</f>
        <v>0</v>
      </c>
      <c r="IL443" s="515"/>
      <c r="IM443" s="514">
        <f t="shared" ref="IM443:IM450" si="3258">IFERROR(+IK443*IL443,"")</f>
        <v>0</v>
      </c>
      <c r="IN443" s="516"/>
      <c r="IO443" s="517"/>
      <c r="IP443" s="517"/>
      <c r="IQ443" s="514">
        <f t="shared" ref="IQ443:IQ450" si="3259">IFERROR(+(IF(IK443="","0",IK443))+(IF(IM443="","0",IM443))+(IF(IP443="","0",IP443)),"")</f>
        <v>0</v>
      </c>
      <c r="IR443" s="515">
        <v>0.294289866351475</v>
      </c>
      <c r="IS443" s="518">
        <f t="shared" ref="IS443:IS450" si="3260">IFERROR(+IR443*(IQ443-IP443),"")</f>
        <v>0</v>
      </c>
      <c r="IT443" s="519">
        <f t="shared" ref="IT443:IT450" si="3261">IFERROR(+(IF(IQ443="","0",IQ443))-(IF(IS443="","0",IS443)),"")</f>
        <v>0</v>
      </c>
      <c r="IU443" s="520"/>
      <c r="IV443" s="511">
        <v>1.0</v>
      </c>
      <c r="IW443" s="512" t="s">
        <v>142</v>
      </c>
      <c r="IX443" s="513" t="s">
        <v>121</v>
      </c>
      <c r="IY443" s="513" t="s">
        <v>123</v>
      </c>
      <c r="IZ443" s="514">
        <f>ADHB!JB443</f>
        <v>0</v>
      </c>
      <c r="JA443" s="514"/>
      <c r="JB443" s="514">
        <f t="shared" ref="JB443:JB450" si="3262">iferror(IZ443/JA443*100,0)</f>
        <v>0</v>
      </c>
      <c r="JC443" s="515"/>
      <c r="JD443" s="514">
        <f t="shared" ref="JD443:JD450" si="3263">IFERROR(+JB443*JC443,"")</f>
        <v>0</v>
      </c>
      <c r="JE443" s="516"/>
      <c r="JF443" s="517"/>
      <c r="JG443" s="517"/>
      <c r="JH443" s="514">
        <f t="shared" ref="JH443:JH450" si="3264">IFERROR(+(IF(JB443="","0",JB443))+(IF(JD443="","0",JD443))+(IF(JG443="","0",JG443)),"")</f>
        <v>0</v>
      </c>
      <c r="JI443" s="515">
        <v>0.294289866351475</v>
      </c>
      <c r="JJ443" s="518">
        <f t="shared" ref="JJ443:JJ450" si="3265">IFERROR(+JI443*(JH443-JG443),"")</f>
        <v>0</v>
      </c>
      <c r="JK443" s="519">
        <f t="shared" ref="JK443:JK450" si="3266">IFERROR(+(IF(JH443="","0",JH443))-(IF(JJ443="","0",JJ443)),"")</f>
        <v>0</v>
      </c>
      <c r="JL443" s="520"/>
      <c r="JM443" s="511">
        <v>1.0</v>
      </c>
      <c r="JN443" s="512" t="s">
        <v>142</v>
      </c>
      <c r="JO443" s="513" t="s">
        <v>121</v>
      </c>
      <c r="JP443" s="513" t="s">
        <v>123</v>
      </c>
      <c r="JQ443" s="514">
        <f>ADHB!JS443</f>
        <v>0</v>
      </c>
      <c r="JR443" s="514"/>
      <c r="JS443" s="514">
        <f t="shared" ref="JS443:JS450" si="3267">iferror(JQ443/JR443*100,0)</f>
        <v>0</v>
      </c>
      <c r="JT443" s="515"/>
      <c r="JU443" s="514">
        <f t="shared" ref="JU443:JU450" si="3268">IFERROR(+JS443*JT443,"")</f>
        <v>0</v>
      </c>
      <c r="JV443" s="516"/>
      <c r="JW443" s="517"/>
      <c r="JX443" s="517"/>
      <c r="JY443" s="514">
        <f t="shared" ref="JY443:JY450" si="3269">IFERROR(+(IF(JS443="","0",JS443))+(IF(JU443="","0",JU443))+(IF(JX443="","0",JX443)),"")</f>
        <v>0</v>
      </c>
      <c r="JZ443" s="515">
        <v>0.294289866351475</v>
      </c>
      <c r="KA443" s="518">
        <f t="shared" ref="KA443:KA450" si="3270">IFERROR(+JZ443*(JY443-JX443),"")</f>
        <v>0</v>
      </c>
      <c r="KB443" s="519">
        <f t="shared" ref="KB443:KB450" si="3271">IFERROR(+(IF(JY443="","0",JY443))-(IF(KA443="","0",KA443)),"")</f>
        <v>0</v>
      </c>
      <c r="KC443" s="520"/>
      <c r="KD443" s="511">
        <v>1.0</v>
      </c>
      <c r="KE443" s="512" t="s">
        <v>142</v>
      </c>
      <c r="KF443" s="513" t="s">
        <v>121</v>
      </c>
      <c r="KG443" s="513" t="s">
        <v>123</v>
      </c>
      <c r="KH443" s="514">
        <f>ADHB!KJ443</f>
        <v>0</v>
      </c>
      <c r="KI443" s="514"/>
      <c r="KJ443" s="514">
        <f t="shared" ref="KJ443:KJ450" si="3272">iferror(KH443/KI443*100,0)</f>
        <v>0</v>
      </c>
      <c r="KK443" s="515"/>
      <c r="KL443" s="514">
        <f t="shared" ref="KL443:KL450" si="3273">IFERROR(+KJ443*KK443,"")</f>
        <v>0</v>
      </c>
      <c r="KM443" s="516"/>
      <c r="KN443" s="517"/>
      <c r="KO443" s="517"/>
      <c r="KP443" s="514">
        <f t="shared" ref="KP443:KP450" si="3274">IFERROR(+(IF(KJ443="","0",KJ443))+(IF(KL443="","0",KL443))+(IF(KO443="","0",KO443)),"")</f>
        <v>0</v>
      </c>
      <c r="KQ443" s="515">
        <v>0.294289866351475</v>
      </c>
      <c r="KR443" s="518">
        <f t="shared" ref="KR443:KR450" si="3275">IFERROR(+KQ443*(KP443-KO443),"")</f>
        <v>0</v>
      </c>
      <c r="KS443" s="519">
        <f t="shared" ref="KS443:KS450" si="3276">IFERROR(+(IF(KP443="","0",KP443))-(IF(KR443="","0",KR443)),"")</f>
        <v>0</v>
      </c>
      <c r="KT443" s="520"/>
      <c r="KU443" s="521"/>
    </row>
    <row r="444" ht="15.75" customHeight="1">
      <c r="A444" s="511">
        <v>2.0</v>
      </c>
      <c r="B444" s="512" t="s">
        <v>143</v>
      </c>
      <c r="C444" s="513" t="s">
        <v>121</v>
      </c>
      <c r="D444" s="513" t="s">
        <v>123</v>
      </c>
      <c r="E444" s="514">
        <f>ADHB!G444</f>
        <v>0</v>
      </c>
      <c r="F444" s="514"/>
      <c r="G444" s="514">
        <f t="shared" si="3187"/>
        <v>0</v>
      </c>
      <c r="H444" s="515"/>
      <c r="I444" s="514">
        <f t="shared" si="3188"/>
        <v>0</v>
      </c>
      <c r="J444" s="516"/>
      <c r="K444" s="517"/>
      <c r="L444" s="517"/>
      <c r="M444" s="514">
        <f t="shared" si="3189"/>
        <v>0</v>
      </c>
      <c r="N444" s="515">
        <v>0.294289866351475</v>
      </c>
      <c r="O444" s="518">
        <f t="shared" si="3190"/>
        <v>0</v>
      </c>
      <c r="P444" s="519">
        <f t="shared" si="3191"/>
        <v>0</v>
      </c>
      <c r="Q444" s="520"/>
      <c r="R444" s="511">
        <v>2.0</v>
      </c>
      <c r="S444" s="512" t="s">
        <v>143</v>
      </c>
      <c r="T444" s="513" t="s">
        <v>121</v>
      </c>
      <c r="U444" s="513" t="s">
        <v>123</v>
      </c>
      <c r="V444" s="514">
        <f>ADHB!X444</f>
        <v>0</v>
      </c>
      <c r="W444" s="514"/>
      <c r="X444" s="514">
        <f t="shared" si="3192"/>
        <v>0</v>
      </c>
      <c r="Y444" s="515"/>
      <c r="Z444" s="514">
        <f t="shared" si="3193"/>
        <v>0</v>
      </c>
      <c r="AA444" s="516"/>
      <c r="AB444" s="517"/>
      <c r="AC444" s="517"/>
      <c r="AD444" s="514">
        <f t="shared" si="3194"/>
        <v>0</v>
      </c>
      <c r="AE444" s="515">
        <v>0.294289866351475</v>
      </c>
      <c r="AF444" s="518">
        <f t="shared" si="3195"/>
        <v>0</v>
      </c>
      <c r="AG444" s="519">
        <f t="shared" si="3196"/>
        <v>0</v>
      </c>
      <c r="AH444" s="520"/>
      <c r="AI444" s="511">
        <v>2.0</v>
      </c>
      <c r="AJ444" s="512" t="s">
        <v>143</v>
      </c>
      <c r="AK444" s="513" t="s">
        <v>121</v>
      </c>
      <c r="AL444" s="513" t="s">
        <v>123</v>
      </c>
      <c r="AM444" s="514">
        <f>ADHB!AO444</f>
        <v>0</v>
      </c>
      <c r="AN444" s="514"/>
      <c r="AO444" s="514">
        <f t="shared" si="3197"/>
        <v>0</v>
      </c>
      <c r="AP444" s="515"/>
      <c r="AQ444" s="514">
        <f t="shared" si="3198"/>
        <v>0</v>
      </c>
      <c r="AR444" s="516"/>
      <c r="AS444" s="517"/>
      <c r="AT444" s="517"/>
      <c r="AU444" s="514">
        <f t="shared" si="3199"/>
        <v>0</v>
      </c>
      <c r="AV444" s="515">
        <v>0.294289866351475</v>
      </c>
      <c r="AW444" s="518">
        <f t="shared" si="3200"/>
        <v>0</v>
      </c>
      <c r="AX444" s="519">
        <f t="shared" si="3201"/>
        <v>0</v>
      </c>
      <c r="AY444" s="520"/>
      <c r="AZ444" s="511">
        <v>2.0</v>
      </c>
      <c r="BA444" s="512" t="s">
        <v>143</v>
      </c>
      <c r="BB444" s="513" t="s">
        <v>121</v>
      </c>
      <c r="BC444" s="513" t="s">
        <v>123</v>
      </c>
      <c r="BD444" s="514">
        <f>ADHB!BF444</f>
        <v>0</v>
      </c>
      <c r="BE444" s="514"/>
      <c r="BF444" s="514">
        <f t="shared" si="3202"/>
        <v>0</v>
      </c>
      <c r="BG444" s="515"/>
      <c r="BH444" s="514">
        <f t="shared" si="3203"/>
        <v>0</v>
      </c>
      <c r="BI444" s="516"/>
      <c r="BJ444" s="517"/>
      <c r="BK444" s="517"/>
      <c r="BL444" s="514">
        <f t="shared" si="3204"/>
        <v>0</v>
      </c>
      <c r="BM444" s="515">
        <v>0.294289866351475</v>
      </c>
      <c r="BN444" s="518">
        <f t="shared" si="3205"/>
        <v>0</v>
      </c>
      <c r="BO444" s="519">
        <f t="shared" si="3206"/>
        <v>0</v>
      </c>
      <c r="BP444" s="520"/>
      <c r="BQ444" s="511">
        <v>2.0</v>
      </c>
      <c r="BR444" s="512" t="s">
        <v>143</v>
      </c>
      <c r="BS444" s="513" t="s">
        <v>121</v>
      </c>
      <c r="BT444" s="513" t="s">
        <v>123</v>
      </c>
      <c r="BU444" s="514">
        <f>ADHB!BW444</f>
        <v>0</v>
      </c>
      <c r="BV444" s="514"/>
      <c r="BW444" s="514">
        <f t="shared" si="3207"/>
        <v>0</v>
      </c>
      <c r="BX444" s="515"/>
      <c r="BY444" s="514">
        <f t="shared" si="3208"/>
        <v>0</v>
      </c>
      <c r="BZ444" s="516"/>
      <c r="CA444" s="517"/>
      <c r="CB444" s="517"/>
      <c r="CC444" s="514">
        <f t="shared" si="3209"/>
        <v>0</v>
      </c>
      <c r="CD444" s="515">
        <v>0.294289866351475</v>
      </c>
      <c r="CE444" s="518">
        <f t="shared" si="3210"/>
        <v>0</v>
      </c>
      <c r="CF444" s="519">
        <f t="shared" si="3211"/>
        <v>0</v>
      </c>
      <c r="CG444" s="520"/>
      <c r="CH444" s="511">
        <v>2.0</v>
      </c>
      <c r="CI444" s="512" t="s">
        <v>143</v>
      </c>
      <c r="CJ444" s="513" t="s">
        <v>121</v>
      </c>
      <c r="CK444" s="513" t="s">
        <v>123</v>
      </c>
      <c r="CL444" s="514">
        <f>ADHB!CN444</f>
        <v>0</v>
      </c>
      <c r="CM444" s="514"/>
      <c r="CN444" s="514">
        <f t="shared" si="3212"/>
        <v>0</v>
      </c>
      <c r="CO444" s="515"/>
      <c r="CP444" s="514">
        <f t="shared" si="3213"/>
        <v>0</v>
      </c>
      <c r="CQ444" s="516"/>
      <c r="CR444" s="517"/>
      <c r="CS444" s="517"/>
      <c r="CT444" s="514">
        <f t="shared" si="3214"/>
        <v>0</v>
      </c>
      <c r="CU444" s="515">
        <v>0.294289866351475</v>
      </c>
      <c r="CV444" s="518">
        <f t="shared" si="3215"/>
        <v>0</v>
      </c>
      <c r="CW444" s="519">
        <f t="shared" si="3216"/>
        <v>0</v>
      </c>
      <c r="CX444" s="520"/>
      <c r="CY444" s="511">
        <v>2.0</v>
      </c>
      <c r="CZ444" s="512" t="s">
        <v>143</v>
      </c>
      <c r="DA444" s="513" t="s">
        <v>121</v>
      </c>
      <c r="DB444" s="513" t="s">
        <v>123</v>
      </c>
      <c r="DC444" s="514">
        <f>ADHB!DE444</f>
        <v>0</v>
      </c>
      <c r="DD444" s="514"/>
      <c r="DE444" s="514">
        <f t="shared" si="3217"/>
        <v>0</v>
      </c>
      <c r="DF444" s="515"/>
      <c r="DG444" s="514">
        <f t="shared" si="3218"/>
        <v>0</v>
      </c>
      <c r="DH444" s="516"/>
      <c r="DI444" s="517"/>
      <c r="DJ444" s="517"/>
      <c r="DK444" s="514">
        <f t="shared" si="3219"/>
        <v>0</v>
      </c>
      <c r="DL444" s="515">
        <v>0.294289866351475</v>
      </c>
      <c r="DM444" s="518">
        <f t="shared" si="3220"/>
        <v>0</v>
      </c>
      <c r="DN444" s="519">
        <f t="shared" si="3221"/>
        <v>0</v>
      </c>
      <c r="DO444" s="520"/>
      <c r="DP444" s="511">
        <v>2.0</v>
      </c>
      <c r="DQ444" s="512" t="s">
        <v>143</v>
      </c>
      <c r="DR444" s="513" t="s">
        <v>121</v>
      </c>
      <c r="DS444" s="513" t="s">
        <v>123</v>
      </c>
      <c r="DT444" s="514">
        <f>ADHB!DV444</f>
        <v>0</v>
      </c>
      <c r="DU444" s="514"/>
      <c r="DV444" s="514">
        <f t="shared" si="3222"/>
        <v>0</v>
      </c>
      <c r="DW444" s="515"/>
      <c r="DX444" s="514">
        <f t="shared" si="3223"/>
        <v>0</v>
      </c>
      <c r="DY444" s="516"/>
      <c r="DZ444" s="517"/>
      <c r="EA444" s="517"/>
      <c r="EB444" s="514">
        <f t="shared" si="3224"/>
        <v>0</v>
      </c>
      <c r="EC444" s="515">
        <v>0.294289866351475</v>
      </c>
      <c r="ED444" s="518">
        <f t="shared" si="3225"/>
        <v>0</v>
      </c>
      <c r="EE444" s="519">
        <f t="shared" si="3226"/>
        <v>0</v>
      </c>
      <c r="EF444" s="520"/>
      <c r="EG444" s="511">
        <v>2.0</v>
      </c>
      <c r="EH444" s="512" t="s">
        <v>143</v>
      </c>
      <c r="EI444" s="513" t="s">
        <v>121</v>
      </c>
      <c r="EJ444" s="513" t="s">
        <v>123</v>
      </c>
      <c r="EK444" s="514">
        <f>ADHB!EM444</f>
        <v>0</v>
      </c>
      <c r="EL444" s="514"/>
      <c r="EM444" s="514">
        <f t="shared" si="3227"/>
        <v>0</v>
      </c>
      <c r="EN444" s="515"/>
      <c r="EO444" s="514">
        <f t="shared" si="3228"/>
        <v>0</v>
      </c>
      <c r="EP444" s="516"/>
      <c r="EQ444" s="517"/>
      <c r="ER444" s="517"/>
      <c r="ES444" s="514">
        <f t="shared" si="3229"/>
        <v>0</v>
      </c>
      <c r="ET444" s="515">
        <v>0.294289866351475</v>
      </c>
      <c r="EU444" s="518">
        <f t="shared" si="3230"/>
        <v>0</v>
      </c>
      <c r="EV444" s="519">
        <f t="shared" si="3231"/>
        <v>0</v>
      </c>
      <c r="EW444" s="520"/>
      <c r="EX444" s="511">
        <v>2.0</v>
      </c>
      <c r="EY444" s="512" t="s">
        <v>143</v>
      </c>
      <c r="EZ444" s="513" t="s">
        <v>121</v>
      </c>
      <c r="FA444" s="513" t="s">
        <v>123</v>
      </c>
      <c r="FB444" s="514">
        <f>ADHB!FD444</f>
        <v>0</v>
      </c>
      <c r="FC444" s="514"/>
      <c r="FD444" s="514">
        <f t="shared" si="3232"/>
        <v>0</v>
      </c>
      <c r="FE444" s="515"/>
      <c r="FF444" s="514">
        <f t="shared" si="3233"/>
        <v>0</v>
      </c>
      <c r="FG444" s="516"/>
      <c r="FH444" s="517"/>
      <c r="FI444" s="517"/>
      <c r="FJ444" s="514">
        <f t="shared" si="3234"/>
        <v>0</v>
      </c>
      <c r="FK444" s="515">
        <v>0.294289866351475</v>
      </c>
      <c r="FL444" s="518">
        <f t="shared" si="3235"/>
        <v>0</v>
      </c>
      <c r="FM444" s="519">
        <f t="shared" si="3236"/>
        <v>0</v>
      </c>
      <c r="FN444" s="520"/>
      <c r="FO444" s="511">
        <v>2.0</v>
      </c>
      <c r="FP444" s="512" t="s">
        <v>143</v>
      </c>
      <c r="FQ444" s="513" t="s">
        <v>121</v>
      </c>
      <c r="FR444" s="513" t="s">
        <v>123</v>
      </c>
      <c r="FS444" s="514">
        <f>ADHB!FU444</f>
        <v>0</v>
      </c>
      <c r="FT444" s="514"/>
      <c r="FU444" s="514">
        <f t="shared" si="3237"/>
        <v>0</v>
      </c>
      <c r="FV444" s="515"/>
      <c r="FW444" s="514">
        <f t="shared" si="3238"/>
        <v>0</v>
      </c>
      <c r="FX444" s="516"/>
      <c r="FY444" s="517"/>
      <c r="FZ444" s="517"/>
      <c r="GA444" s="514">
        <f t="shared" si="3239"/>
        <v>0</v>
      </c>
      <c r="GB444" s="515">
        <v>0.294289866351475</v>
      </c>
      <c r="GC444" s="518">
        <f t="shared" si="3240"/>
        <v>0</v>
      </c>
      <c r="GD444" s="519">
        <f t="shared" si="3241"/>
        <v>0</v>
      </c>
      <c r="GE444" s="520"/>
      <c r="GF444" s="511">
        <v>2.0</v>
      </c>
      <c r="GG444" s="512" t="s">
        <v>143</v>
      </c>
      <c r="GH444" s="513" t="s">
        <v>121</v>
      </c>
      <c r="GI444" s="513" t="s">
        <v>123</v>
      </c>
      <c r="GJ444" s="514">
        <f>ADHB!GL444</f>
        <v>0</v>
      </c>
      <c r="GK444" s="514"/>
      <c r="GL444" s="514">
        <f t="shared" si="3242"/>
        <v>0</v>
      </c>
      <c r="GM444" s="515"/>
      <c r="GN444" s="514">
        <f t="shared" si="3243"/>
        <v>0</v>
      </c>
      <c r="GO444" s="516"/>
      <c r="GP444" s="517"/>
      <c r="GQ444" s="517"/>
      <c r="GR444" s="514">
        <f t="shared" si="3244"/>
        <v>0</v>
      </c>
      <c r="GS444" s="515">
        <v>0.294289866351475</v>
      </c>
      <c r="GT444" s="518">
        <f t="shared" si="3245"/>
        <v>0</v>
      </c>
      <c r="GU444" s="519">
        <f t="shared" si="3246"/>
        <v>0</v>
      </c>
      <c r="GV444" s="520"/>
      <c r="GW444" s="511">
        <v>2.0</v>
      </c>
      <c r="GX444" s="512" t="s">
        <v>143</v>
      </c>
      <c r="GY444" s="513" t="s">
        <v>121</v>
      </c>
      <c r="GZ444" s="513" t="s">
        <v>123</v>
      </c>
      <c r="HA444" s="514">
        <f>ADHB!HC444</f>
        <v>0</v>
      </c>
      <c r="HB444" s="514"/>
      <c r="HC444" s="514">
        <f t="shared" si="3247"/>
        <v>0</v>
      </c>
      <c r="HD444" s="515"/>
      <c r="HE444" s="514">
        <f t="shared" si="3248"/>
        <v>0</v>
      </c>
      <c r="HF444" s="516"/>
      <c r="HG444" s="517"/>
      <c r="HH444" s="517"/>
      <c r="HI444" s="514">
        <f t="shared" si="3249"/>
        <v>0</v>
      </c>
      <c r="HJ444" s="515">
        <v>0.294289866351475</v>
      </c>
      <c r="HK444" s="518">
        <f t="shared" si="3250"/>
        <v>0</v>
      </c>
      <c r="HL444" s="519">
        <f t="shared" si="3251"/>
        <v>0</v>
      </c>
      <c r="HM444" s="520"/>
      <c r="HN444" s="511">
        <v>2.0</v>
      </c>
      <c r="HO444" s="512" t="s">
        <v>143</v>
      </c>
      <c r="HP444" s="513" t="s">
        <v>121</v>
      </c>
      <c r="HQ444" s="513" t="s">
        <v>123</v>
      </c>
      <c r="HR444" s="514">
        <f>ADHB!HT444</f>
        <v>0</v>
      </c>
      <c r="HS444" s="514"/>
      <c r="HT444" s="514">
        <f t="shared" si="3252"/>
        <v>0</v>
      </c>
      <c r="HU444" s="515"/>
      <c r="HV444" s="514">
        <f t="shared" si="3253"/>
        <v>0</v>
      </c>
      <c r="HW444" s="516"/>
      <c r="HX444" s="517"/>
      <c r="HY444" s="517"/>
      <c r="HZ444" s="514">
        <f t="shared" si="3254"/>
        <v>0</v>
      </c>
      <c r="IA444" s="515">
        <v>0.294289866351475</v>
      </c>
      <c r="IB444" s="518">
        <f t="shared" si="3255"/>
        <v>0</v>
      </c>
      <c r="IC444" s="519">
        <f t="shared" si="3256"/>
        <v>0</v>
      </c>
      <c r="ID444" s="520"/>
      <c r="IE444" s="511">
        <v>2.0</v>
      </c>
      <c r="IF444" s="512" t="s">
        <v>143</v>
      </c>
      <c r="IG444" s="513" t="s">
        <v>121</v>
      </c>
      <c r="IH444" s="513" t="s">
        <v>123</v>
      </c>
      <c r="II444" s="514">
        <f>ADHB!IK444</f>
        <v>0</v>
      </c>
      <c r="IJ444" s="514"/>
      <c r="IK444" s="514">
        <f t="shared" si="3257"/>
        <v>0</v>
      </c>
      <c r="IL444" s="515"/>
      <c r="IM444" s="514">
        <f t="shared" si="3258"/>
        <v>0</v>
      </c>
      <c r="IN444" s="516"/>
      <c r="IO444" s="517"/>
      <c r="IP444" s="517"/>
      <c r="IQ444" s="514">
        <f t="shared" si="3259"/>
        <v>0</v>
      </c>
      <c r="IR444" s="515">
        <v>0.294289866351475</v>
      </c>
      <c r="IS444" s="518">
        <f t="shared" si="3260"/>
        <v>0</v>
      </c>
      <c r="IT444" s="519">
        <f t="shared" si="3261"/>
        <v>0</v>
      </c>
      <c r="IU444" s="520"/>
      <c r="IV444" s="511">
        <v>2.0</v>
      </c>
      <c r="IW444" s="512" t="s">
        <v>143</v>
      </c>
      <c r="IX444" s="513" t="s">
        <v>121</v>
      </c>
      <c r="IY444" s="513" t="s">
        <v>123</v>
      </c>
      <c r="IZ444" s="514">
        <f>ADHB!JB444</f>
        <v>0</v>
      </c>
      <c r="JA444" s="514"/>
      <c r="JB444" s="514">
        <f t="shared" si="3262"/>
        <v>0</v>
      </c>
      <c r="JC444" s="515"/>
      <c r="JD444" s="514">
        <f t="shared" si="3263"/>
        <v>0</v>
      </c>
      <c r="JE444" s="516"/>
      <c r="JF444" s="517"/>
      <c r="JG444" s="517"/>
      <c r="JH444" s="514">
        <f t="shared" si="3264"/>
        <v>0</v>
      </c>
      <c r="JI444" s="515">
        <v>0.294289866351475</v>
      </c>
      <c r="JJ444" s="518">
        <f t="shared" si="3265"/>
        <v>0</v>
      </c>
      <c r="JK444" s="519">
        <f t="shared" si="3266"/>
        <v>0</v>
      </c>
      <c r="JL444" s="520"/>
      <c r="JM444" s="511">
        <v>2.0</v>
      </c>
      <c r="JN444" s="512" t="s">
        <v>143</v>
      </c>
      <c r="JO444" s="513" t="s">
        <v>121</v>
      </c>
      <c r="JP444" s="513" t="s">
        <v>123</v>
      </c>
      <c r="JQ444" s="514">
        <f>ADHB!JS444</f>
        <v>0</v>
      </c>
      <c r="JR444" s="514"/>
      <c r="JS444" s="514">
        <f t="shared" si="3267"/>
        <v>0</v>
      </c>
      <c r="JT444" s="515"/>
      <c r="JU444" s="514">
        <f t="shared" si="3268"/>
        <v>0</v>
      </c>
      <c r="JV444" s="516"/>
      <c r="JW444" s="517"/>
      <c r="JX444" s="517"/>
      <c r="JY444" s="514">
        <f t="shared" si="3269"/>
        <v>0</v>
      </c>
      <c r="JZ444" s="515">
        <v>0.294289866351475</v>
      </c>
      <c r="KA444" s="518">
        <f t="shared" si="3270"/>
        <v>0</v>
      </c>
      <c r="KB444" s="519">
        <f t="shared" si="3271"/>
        <v>0</v>
      </c>
      <c r="KC444" s="520"/>
      <c r="KD444" s="511">
        <v>2.0</v>
      </c>
      <c r="KE444" s="512" t="s">
        <v>143</v>
      </c>
      <c r="KF444" s="513" t="s">
        <v>121</v>
      </c>
      <c r="KG444" s="513" t="s">
        <v>123</v>
      </c>
      <c r="KH444" s="514">
        <f>ADHB!KJ444</f>
        <v>0</v>
      </c>
      <c r="KI444" s="514"/>
      <c r="KJ444" s="514">
        <f t="shared" si="3272"/>
        <v>0</v>
      </c>
      <c r="KK444" s="515"/>
      <c r="KL444" s="514">
        <f t="shared" si="3273"/>
        <v>0</v>
      </c>
      <c r="KM444" s="516"/>
      <c r="KN444" s="517"/>
      <c r="KO444" s="517"/>
      <c r="KP444" s="514">
        <f t="shared" si="3274"/>
        <v>0</v>
      </c>
      <c r="KQ444" s="515">
        <v>0.294289866351475</v>
      </c>
      <c r="KR444" s="518">
        <f t="shared" si="3275"/>
        <v>0</v>
      </c>
      <c r="KS444" s="519">
        <f t="shared" si="3276"/>
        <v>0</v>
      </c>
      <c r="KT444" s="520"/>
      <c r="KU444" s="521"/>
    </row>
    <row r="445" ht="15.75" customHeight="1">
      <c r="A445" s="511">
        <v>3.0</v>
      </c>
      <c r="B445" s="512" t="s">
        <v>144</v>
      </c>
      <c r="C445" s="513" t="s">
        <v>121</v>
      </c>
      <c r="D445" s="513" t="s">
        <v>123</v>
      </c>
      <c r="E445" s="514">
        <f>ADHB!G445</f>
        <v>0</v>
      </c>
      <c r="F445" s="514"/>
      <c r="G445" s="514">
        <f t="shared" si="3187"/>
        <v>0</v>
      </c>
      <c r="H445" s="515"/>
      <c r="I445" s="514">
        <f t="shared" si="3188"/>
        <v>0</v>
      </c>
      <c r="J445" s="516"/>
      <c r="K445" s="517"/>
      <c r="L445" s="517"/>
      <c r="M445" s="514">
        <f t="shared" si="3189"/>
        <v>0</v>
      </c>
      <c r="N445" s="515">
        <v>0.294289866351475</v>
      </c>
      <c r="O445" s="518">
        <f t="shared" si="3190"/>
        <v>0</v>
      </c>
      <c r="P445" s="519">
        <f t="shared" si="3191"/>
        <v>0</v>
      </c>
      <c r="Q445" s="520"/>
      <c r="R445" s="511">
        <v>3.0</v>
      </c>
      <c r="S445" s="512" t="s">
        <v>144</v>
      </c>
      <c r="T445" s="513" t="s">
        <v>121</v>
      </c>
      <c r="U445" s="513" t="s">
        <v>123</v>
      </c>
      <c r="V445" s="514">
        <f>ADHB!X445</f>
        <v>0</v>
      </c>
      <c r="W445" s="514"/>
      <c r="X445" s="514">
        <f t="shared" si="3192"/>
        <v>0</v>
      </c>
      <c r="Y445" s="515"/>
      <c r="Z445" s="514">
        <f t="shared" si="3193"/>
        <v>0</v>
      </c>
      <c r="AA445" s="516"/>
      <c r="AB445" s="517"/>
      <c r="AC445" s="517"/>
      <c r="AD445" s="514">
        <f t="shared" si="3194"/>
        <v>0</v>
      </c>
      <c r="AE445" s="515">
        <v>0.294289866351475</v>
      </c>
      <c r="AF445" s="518">
        <f t="shared" si="3195"/>
        <v>0</v>
      </c>
      <c r="AG445" s="519">
        <f t="shared" si="3196"/>
        <v>0</v>
      </c>
      <c r="AH445" s="520"/>
      <c r="AI445" s="511">
        <v>3.0</v>
      </c>
      <c r="AJ445" s="512" t="s">
        <v>144</v>
      </c>
      <c r="AK445" s="513" t="s">
        <v>121</v>
      </c>
      <c r="AL445" s="513" t="s">
        <v>123</v>
      </c>
      <c r="AM445" s="514">
        <f>ADHB!AO445</f>
        <v>0</v>
      </c>
      <c r="AN445" s="514"/>
      <c r="AO445" s="514">
        <f t="shared" si="3197"/>
        <v>0</v>
      </c>
      <c r="AP445" s="515"/>
      <c r="AQ445" s="514">
        <f t="shared" si="3198"/>
        <v>0</v>
      </c>
      <c r="AR445" s="516"/>
      <c r="AS445" s="517"/>
      <c r="AT445" s="517"/>
      <c r="AU445" s="514">
        <f t="shared" si="3199"/>
        <v>0</v>
      </c>
      <c r="AV445" s="515">
        <v>0.294289866351475</v>
      </c>
      <c r="AW445" s="518">
        <f t="shared" si="3200"/>
        <v>0</v>
      </c>
      <c r="AX445" s="519">
        <f t="shared" si="3201"/>
        <v>0</v>
      </c>
      <c r="AY445" s="520"/>
      <c r="AZ445" s="511">
        <v>3.0</v>
      </c>
      <c r="BA445" s="512" t="s">
        <v>144</v>
      </c>
      <c r="BB445" s="513" t="s">
        <v>121</v>
      </c>
      <c r="BC445" s="513" t="s">
        <v>123</v>
      </c>
      <c r="BD445" s="514">
        <f>ADHB!BF445</f>
        <v>0</v>
      </c>
      <c r="BE445" s="514"/>
      <c r="BF445" s="514">
        <f t="shared" si="3202"/>
        <v>0</v>
      </c>
      <c r="BG445" s="515"/>
      <c r="BH445" s="514">
        <f t="shared" si="3203"/>
        <v>0</v>
      </c>
      <c r="BI445" s="516"/>
      <c r="BJ445" s="517"/>
      <c r="BK445" s="517"/>
      <c r="BL445" s="514">
        <f t="shared" si="3204"/>
        <v>0</v>
      </c>
      <c r="BM445" s="515">
        <v>0.294289866351475</v>
      </c>
      <c r="BN445" s="518">
        <f t="shared" si="3205"/>
        <v>0</v>
      </c>
      <c r="BO445" s="519">
        <f t="shared" si="3206"/>
        <v>0</v>
      </c>
      <c r="BP445" s="520"/>
      <c r="BQ445" s="511">
        <v>3.0</v>
      </c>
      <c r="BR445" s="512" t="s">
        <v>144</v>
      </c>
      <c r="BS445" s="513" t="s">
        <v>121</v>
      </c>
      <c r="BT445" s="513" t="s">
        <v>123</v>
      </c>
      <c r="BU445" s="514">
        <f>ADHB!BW445</f>
        <v>0</v>
      </c>
      <c r="BV445" s="514"/>
      <c r="BW445" s="514">
        <f t="shared" si="3207"/>
        <v>0</v>
      </c>
      <c r="BX445" s="515"/>
      <c r="BY445" s="514">
        <f t="shared" si="3208"/>
        <v>0</v>
      </c>
      <c r="BZ445" s="516"/>
      <c r="CA445" s="517"/>
      <c r="CB445" s="517"/>
      <c r="CC445" s="514">
        <f t="shared" si="3209"/>
        <v>0</v>
      </c>
      <c r="CD445" s="515">
        <v>0.294289866351475</v>
      </c>
      <c r="CE445" s="518">
        <f t="shared" si="3210"/>
        <v>0</v>
      </c>
      <c r="CF445" s="519">
        <f t="shared" si="3211"/>
        <v>0</v>
      </c>
      <c r="CG445" s="520"/>
      <c r="CH445" s="511">
        <v>3.0</v>
      </c>
      <c r="CI445" s="512" t="s">
        <v>144</v>
      </c>
      <c r="CJ445" s="513" t="s">
        <v>121</v>
      </c>
      <c r="CK445" s="513" t="s">
        <v>123</v>
      </c>
      <c r="CL445" s="514">
        <f>ADHB!CN445</f>
        <v>0</v>
      </c>
      <c r="CM445" s="514"/>
      <c r="CN445" s="514">
        <f t="shared" si="3212"/>
        <v>0</v>
      </c>
      <c r="CO445" s="515"/>
      <c r="CP445" s="514">
        <f t="shared" si="3213"/>
        <v>0</v>
      </c>
      <c r="CQ445" s="516"/>
      <c r="CR445" s="517"/>
      <c r="CS445" s="517"/>
      <c r="CT445" s="514">
        <f t="shared" si="3214"/>
        <v>0</v>
      </c>
      <c r="CU445" s="515">
        <v>0.294289866351475</v>
      </c>
      <c r="CV445" s="518">
        <f t="shared" si="3215"/>
        <v>0</v>
      </c>
      <c r="CW445" s="519">
        <f t="shared" si="3216"/>
        <v>0</v>
      </c>
      <c r="CX445" s="520"/>
      <c r="CY445" s="511">
        <v>3.0</v>
      </c>
      <c r="CZ445" s="512" t="s">
        <v>144</v>
      </c>
      <c r="DA445" s="513" t="s">
        <v>121</v>
      </c>
      <c r="DB445" s="513" t="s">
        <v>123</v>
      </c>
      <c r="DC445" s="514">
        <f>ADHB!DE445</f>
        <v>0</v>
      </c>
      <c r="DD445" s="514"/>
      <c r="DE445" s="514">
        <f t="shared" si="3217"/>
        <v>0</v>
      </c>
      <c r="DF445" s="515"/>
      <c r="DG445" s="514">
        <f t="shared" si="3218"/>
        <v>0</v>
      </c>
      <c r="DH445" s="516"/>
      <c r="DI445" s="517"/>
      <c r="DJ445" s="517"/>
      <c r="DK445" s="514">
        <f t="shared" si="3219"/>
        <v>0</v>
      </c>
      <c r="DL445" s="515">
        <v>0.294289866351475</v>
      </c>
      <c r="DM445" s="518">
        <f t="shared" si="3220"/>
        <v>0</v>
      </c>
      <c r="DN445" s="519">
        <f t="shared" si="3221"/>
        <v>0</v>
      </c>
      <c r="DO445" s="520"/>
      <c r="DP445" s="511">
        <v>3.0</v>
      </c>
      <c r="DQ445" s="512" t="s">
        <v>144</v>
      </c>
      <c r="DR445" s="513" t="s">
        <v>121</v>
      </c>
      <c r="DS445" s="513" t="s">
        <v>123</v>
      </c>
      <c r="DT445" s="514">
        <f>ADHB!DV445</f>
        <v>0</v>
      </c>
      <c r="DU445" s="514"/>
      <c r="DV445" s="514">
        <f t="shared" si="3222"/>
        <v>0</v>
      </c>
      <c r="DW445" s="515"/>
      <c r="DX445" s="514">
        <f t="shared" si="3223"/>
        <v>0</v>
      </c>
      <c r="DY445" s="516"/>
      <c r="DZ445" s="517"/>
      <c r="EA445" s="517"/>
      <c r="EB445" s="514">
        <f t="shared" si="3224"/>
        <v>0</v>
      </c>
      <c r="EC445" s="515">
        <v>0.294289866351475</v>
      </c>
      <c r="ED445" s="518">
        <f t="shared" si="3225"/>
        <v>0</v>
      </c>
      <c r="EE445" s="519">
        <f t="shared" si="3226"/>
        <v>0</v>
      </c>
      <c r="EF445" s="520"/>
      <c r="EG445" s="511">
        <v>3.0</v>
      </c>
      <c r="EH445" s="512" t="s">
        <v>144</v>
      </c>
      <c r="EI445" s="513" t="s">
        <v>121</v>
      </c>
      <c r="EJ445" s="513" t="s">
        <v>123</v>
      </c>
      <c r="EK445" s="514">
        <f>ADHB!EM445</f>
        <v>0</v>
      </c>
      <c r="EL445" s="514"/>
      <c r="EM445" s="514">
        <f t="shared" si="3227"/>
        <v>0</v>
      </c>
      <c r="EN445" s="515"/>
      <c r="EO445" s="514">
        <f t="shared" si="3228"/>
        <v>0</v>
      </c>
      <c r="EP445" s="516"/>
      <c r="EQ445" s="517"/>
      <c r="ER445" s="517"/>
      <c r="ES445" s="514">
        <f t="shared" si="3229"/>
        <v>0</v>
      </c>
      <c r="ET445" s="515">
        <v>0.294289866351475</v>
      </c>
      <c r="EU445" s="518">
        <f t="shared" si="3230"/>
        <v>0</v>
      </c>
      <c r="EV445" s="519">
        <f t="shared" si="3231"/>
        <v>0</v>
      </c>
      <c r="EW445" s="520"/>
      <c r="EX445" s="511">
        <v>3.0</v>
      </c>
      <c r="EY445" s="512" t="s">
        <v>144</v>
      </c>
      <c r="EZ445" s="513" t="s">
        <v>121</v>
      </c>
      <c r="FA445" s="513" t="s">
        <v>123</v>
      </c>
      <c r="FB445" s="514">
        <f>ADHB!FD445</f>
        <v>0</v>
      </c>
      <c r="FC445" s="514"/>
      <c r="FD445" s="514">
        <f t="shared" si="3232"/>
        <v>0</v>
      </c>
      <c r="FE445" s="515"/>
      <c r="FF445" s="514">
        <f t="shared" si="3233"/>
        <v>0</v>
      </c>
      <c r="FG445" s="516"/>
      <c r="FH445" s="517"/>
      <c r="FI445" s="517"/>
      <c r="FJ445" s="514">
        <f t="shared" si="3234"/>
        <v>0</v>
      </c>
      <c r="FK445" s="515">
        <v>0.294289866351475</v>
      </c>
      <c r="FL445" s="518">
        <f t="shared" si="3235"/>
        <v>0</v>
      </c>
      <c r="FM445" s="519">
        <f t="shared" si="3236"/>
        <v>0</v>
      </c>
      <c r="FN445" s="520"/>
      <c r="FO445" s="511">
        <v>3.0</v>
      </c>
      <c r="FP445" s="512" t="s">
        <v>144</v>
      </c>
      <c r="FQ445" s="513" t="s">
        <v>121</v>
      </c>
      <c r="FR445" s="513" t="s">
        <v>123</v>
      </c>
      <c r="FS445" s="514">
        <f>ADHB!FU445</f>
        <v>0</v>
      </c>
      <c r="FT445" s="514"/>
      <c r="FU445" s="514">
        <f t="shared" si="3237"/>
        <v>0</v>
      </c>
      <c r="FV445" s="515"/>
      <c r="FW445" s="514">
        <f t="shared" si="3238"/>
        <v>0</v>
      </c>
      <c r="FX445" s="516"/>
      <c r="FY445" s="517"/>
      <c r="FZ445" s="517"/>
      <c r="GA445" s="514">
        <f t="shared" si="3239"/>
        <v>0</v>
      </c>
      <c r="GB445" s="515">
        <v>0.294289866351475</v>
      </c>
      <c r="GC445" s="518">
        <f t="shared" si="3240"/>
        <v>0</v>
      </c>
      <c r="GD445" s="519">
        <f t="shared" si="3241"/>
        <v>0</v>
      </c>
      <c r="GE445" s="520"/>
      <c r="GF445" s="511">
        <v>3.0</v>
      </c>
      <c r="GG445" s="512" t="s">
        <v>144</v>
      </c>
      <c r="GH445" s="513" t="s">
        <v>121</v>
      </c>
      <c r="GI445" s="513" t="s">
        <v>123</v>
      </c>
      <c r="GJ445" s="514">
        <f>ADHB!GL445</f>
        <v>0</v>
      </c>
      <c r="GK445" s="514"/>
      <c r="GL445" s="514">
        <f t="shared" si="3242"/>
        <v>0</v>
      </c>
      <c r="GM445" s="515"/>
      <c r="GN445" s="514">
        <f t="shared" si="3243"/>
        <v>0</v>
      </c>
      <c r="GO445" s="516"/>
      <c r="GP445" s="517"/>
      <c r="GQ445" s="517"/>
      <c r="GR445" s="514">
        <f t="shared" si="3244"/>
        <v>0</v>
      </c>
      <c r="GS445" s="515">
        <v>0.294289866351475</v>
      </c>
      <c r="GT445" s="518">
        <f t="shared" si="3245"/>
        <v>0</v>
      </c>
      <c r="GU445" s="519">
        <f t="shared" si="3246"/>
        <v>0</v>
      </c>
      <c r="GV445" s="520"/>
      <c r="GW445" s="511">
        <v>3.0</v>
      </c>
      <c r="GX445" s="512" t="s">
        <v>144</v>
      </c>
      <c r="GY445" s="513" t="s">
        <v>121</v>
      </c>
      <c r="GZ445" s="513" t="s">
        <v>123</v>
      </c>
      <c r="HA445" s="514">
        <f>ADHB!HC445</f>
        <v>0</v>
      </c>
      <c r="HB445" s="514"/>
      <c r="HC445" s="514">
        <f t="shared" si="3247"/>
        <v>0</v>
      </c>
      <c r="HD445" s="515"/>
      <c r="HE445" s="514">
        <f t="shared" si="3248"/>
        <v>0</v>
      </c>
      <c r="HF445" s="516"/>
      <c r="HG445" s="517"/>
      <c r="HH445" s="517"/>
      <c r="HI445" s="514">
        <f t="shared" si="3249"/>
        <v>0</v>
      </c>
      <c r="HJ445" s="515">
        <v>0.294289866351475</v>
      </c>
      <c r="HK445" s="518">
        <f t="shared" si="3250"/>
        <v>0</v>
      </c>
      <c r="HL445" s="519">
        <f t="shared" si="3251"/>
        <v>0</v>
      </c>
      <c r="HM445" s="520"/>
      <c r="HN445" s="511">
        <v>3.0</v>
      </c>
      <c r="HO445" s="512" t="s">
        <v>144</v>
      </c>
      <c r="HP445" s="513" t="s">
        <v>121</v>
      </c>
      <c r="HQ445" s="513" t="s">
        <v>123</v>
      </c>
      <c r="HR445" s="514">
        <f>ADHB!HT445</f>
        <v>0</v>
      </c>
      <c r="HS445" s="514"/>
      <c r="HT445" s="514">
        <f t="shared" si="3252"/>
        <v>0</v>
      </c>
      <c r="HU445" s="515"/>
      <c r="HV445" s="514">
        <f t="shared" si="3253"/>
        <v>0</v>
      </c>
      <c r="HW445" s="516"/>
      <c r="HX445" s="517"/>
      <c r="HY445" s="517"/>
      <c r="HZ445" s="514">
        <f t="shared" si="3254"/>
        <v>0</v>
      </c>
      <c r="IA445" s="515">
        <v>0.294289866351475</v>
      </c>
      <c r="IB445" s="518">
        <f t="shared" si="3255"/>
        <v>0</v>
      </c>
      <c r="IC445" s="519">
        <f t="shared" si="3256"/>
        <v>0</v>
      </c>
      <c r="ID445" s="520"/>
      <c r="IE445" s="511">
        <v>3.0</v>
      </c>
      <c r="IF445" s="512" t="s">
        <v>144</v>
      </c>
      <c r="IG445" s="513" t="s">
        <v>121</v>
      </c>
      <c r="IH445" s="513" t="s">
        <v>123</v>
      </c>
      <c r="II445" s="514">
        <f>ADHB!IK445</f>
        <v>0</v>
      </c>
      <c r="IJ445" s="514"/>
      <c r="IK445" s="514">
        <f t="shared" si="3257"/>
        <v>0</v>
      </c>
      <c r="IL445" s="515"/>
      <c r="IM445" s="514">
        <f t="shared" si="3258"/>
        <v>0</v>
      </c>
      <c r="IN445" s="516"/>
      <c r="IO445" s="517"/>
      <c r="IP445" s="517"/>
      <c r="IQ445" s="514">
        <f t="shared" si="3259"/>
        <v>0</v>
      </c>
      <c r="IR445" s="515">
        <v>0.294289866351475</v>
      </c>
      <c r="IS445" s="518">
        <f t="shared" si="3260"/>
        <v>0</v>
      </c>
      <c r="IT445" s="519">
        <f t="shared" si="3261"/>
        <v>0</v>
      </c>
      <c r="IU445" s="520"/>
      <c r="IV445" s="511">
        <v>3.0</v>
      </c>
      <c r="IW445" s="512" t="s">
        <v>144</v>
      </c>
      <c r="IX445" s="513" t="s">
        <v>121</v>
      </c>
      <c r="IY445" s="513" t="s">
        <v>123</v>
      </c>
      <c r="IZ445" s="514">
        <f>ADHB!JB445</f>
        <v>0</v>
      </c>
      <c r="JA445" s="514"/>
      <c r="JB445" s="514">
        <f t="shared" si="3262"/>
        <v>0</v>
      </c>
      <c r="JC445" s="515"/>
      <c r="JD445" s="514">
        <f t="shared" si="3263"/>
        <v>0</v>
      </c>
      <c r="JE445" s="516"/>
      <c r="JF445" s="517"/>
      <c r="JG445" s="517"/>
      <c r="JH445" s="514">
        <f t="shared" si="3264"/>
        <v>0</v>
      </c>
      <c r="JI445" s="515">
        <v>0.294289866351475</v>
      </c>
      <c r="JJ445" s="518">
        <f t="shared" si="3265"/>
        <v>0</v>
      </c>
      <c r="JK445" s="519">
        <f t="shared" si="3266"/>
        <v>0</v>
      </c>
      <c r="JL445" s="520"/>
      <c r="JM445" s="511">
        <v>3.0</v>
      </c>
      <c r="JN445" s="512" t="s">
        <v>144</v>
      </c>
      <c r="JO445" s="513" t="s">
        <v>121</v>
      </c>
      <c r="JP445" s="513" t="s">
        <v>123</v>
      </c>
      <c r="JQ445" s="514">
        <f>ADHB!JS445</f>
        <v>0</v>
      </c>
      <c r="JR445" s="514"/>
      <c r="JS445" s="514">
        <f t="shared" si="3267"/>
        <v>0</v>
      </c>
      <c r="JT445" s="515"/>
      <c r="JU445" s="514">
        <f t="shared" si="3268"/>
        <v>0</v>
      </c>
      <c r="JV445" s="516"/>
      <c r="JW445" s="517"/>
      <c r="JX445" s="517"/>
      <c r="JY445" s="514">
        <f t="shared" si="3269"/>
        <v>0</v>
      </c>
      <c r="JZ445" s="515">
        <v>0.294289866351475</v>
      </c>
      <c r="KA445" s="518">
        <f t="shared" si="3270"/>
        <v>0</v>
      </c>
      <c r="KB445" s="519">
        <f t="shared" si="3271"/>
        <v>0</v>
      </c>
      <c r="KC445" s="520"/>
      <c r="KD445" s="511">
        <v>3.0</v>
      </c>
      <c r="KE445" s="512" t="s">
        <v>144</v>
      </c>
      <c r="KF445" s="513" t="s">
        <v>121</v>
      </c>
      <c r="KG445" s="513" t="s">
        <v>123</v>
      </c>
      <c r="KH445" s="514">
        <f>ADHB!KJ445</f>
        <v>0</v>
      </c>
      <c r="KI445" s="514"/>
      <c r="KJ445" s="514">
        <f t="shared" si="3272"/>
        <v>0</v>
      </c>
      <c r="KK445" s="515"/>
      <c r="KL445" s="514">
        <f t="shared" si="3273"/>
        <v>0</v>
      </c>
      <c r="KM445" s="516"/>
      <c r="KN445" s="517"/>
      <c r="KO445" s="517"/>
      <c r="KP445" s="514">
        <f t="shared" si="3274"/>
        <v>0</v>
      </c>
      <c r="KQ445" s="515">
        <v>0.294289866351475</v>
      </c>
      <c r="KR445" s="518">
        <f t="shared" si="3275"/>
        <v>0</v>
      </c>
      <c r="KS445" s="519">
        <f t="shared" si="3276"/>
        <v>0</v>
      </c>
      <c r="KT445" s="520"/>
      <c r="KU445" s="521"/>
    </row>
    <row r="446" ht="15.75" customHeight="1">
      <c r="A446" s="511">
        <v>4.0</v>
      </c>
      <c r="B446" s="512" t="s">
        <v>145</v>
      </c>
      <c r="C446" s="513" t="s">
        <v>121</v>
      </c>
      <c r="D446" s="513" t="s">
        <v>123</v>
      </c>
      <c r="E446" s="514">
        <f>ADHB!G446</f>
        <v>0</v>
      </c>
      <c r="F446" s="514"/>
      <c r="G446" s="514">
        <f t="shared" si="3187"/>
        <v>0</v>
      </c>
      <c r="H446" s="515"/>
      <c r="I446" s="514">
        <f t="shared" si="3188"/>
        <v>0</v>
      </c>
      <c r="J446" s="516"/>
      <c r="K446" s="517"/>
      <c r="L446" s="517"/>
      <c r="M446" s="514">
        <f t="shared" si="3189"/>
        <v>0</v>
      </c>
      <c r="N446" s="515">
        <v>0.294289866351475</v>
      </c>
      <c r="O446" s="518">
        <f t="shared" si="3190"/>
        <v>0</v>
      </c>
      <c r="P446" s="519">
        <f t="shared" si="3191"/>
        <v>0</v>
      </c>
      <c r="Q446" s="520"/>
      <c r="R446" s="511">
        <v>4.0</v>
      </c>
      <c r="S446" s="512" t="s">
        <v>145</v>
      </c>
      <c r="T446" s="513" t="s">
        <v>121</v>
      </c>
      <c r="U446" s="513" t="s">
        <v>123</v>
      </c>
      <c r="V446" s="514">
        <f>ADHB!X446</f>
        <v>0</v>
      </c>
      <c r="W446" s="514"/>
      <c r="X446" s="514">
        <f t="shared" si="3192"/>
        <v>0</v>
      </c>
      <c r="Y446" s="515"/>
      <c r="Z446" s="514">
        <f t="shared" si="3193"/>
        <v>0</v>
      </c>
      <c r="AA446" s="516"/>
      <c r="AB446" s="517"/>
      <c r="AC446" s="517"/>
      <c r="AD446" s="514">
        <f t="shared" si="3194"/>
        <v>0</v>
      </c>
      <c r="AE446" s="515">
        <v>0.294289866351475</v>
      </c>
      <c r="AF446" s="518">
        <f t="shared" si="3195"/>
        <v>0</v>
      </c>
      <c r="AG446" s="519">
        <f t="shared" si="3196"/>
        <v>0</v>
      </c>
      <c r="AH446" s="520"/>
      <c r="AI446" s="511">
        <v>4.0</v>
      </c>
      <c r="AJ446" s="512" t="s">
        <v>145</v>
      </c>
      <c r="AK446" s="513" t="s">
        <v>121</v>
      </c>
      <c r="AL446" s="513" t="s">
        <v>123</v>
      </c>
      <c r="AM446" s="514">
        <f>ADHB!AO446</f>
        <v>0</v>
      </c>
      <c r="AN446" s="514"/>
      <c r="AO446" s="514">
        <f t="shared" si="3197"/>
        <v>0</v>
      </c>
      <c r="AP446" s="515"/>
      <c r="AQ446" s="514">
        <f t="shared" si="3198"/>
        <v>0</v>
      </c>
      <c r="AR446" s="516"/>
      <c r="AS446" s="517"/>
      <c r="AT446" s="517"/>
      <c r="AU446" s="514">
        <f t="shared" si="3199"/>
        <v>0</v>
      </c>
      <c r="AV446" s="515">
        <v>0.294289866351475</v>
      </c>
      <c r="AW446" s="518">
        <f t="shared" si="3200"/>
        <v>0</v>
      </c>
      <c r="AX446" s="519">
        <f t="shared" si="3201"/>
        <v>0</v>
      </c>
      <c r="AY446" s="520"/>
      <c r="AZ446" s="511">
        <v>4.0</v>
      </c>
      <c r="BA446" s="512" t="s">
        <v>145</v>
      </c>
      <c r="BB446" s="513" t="s">
        <v>121</v>
      </c>
      <c r="BC446" s="513" t="s">
        <v>123</v>
      </c>
      <c r="BD446" s="514">
        <f>ADHB!BF446</f>
        <v>0</v>
      </c>
      <c r="BE446" s="514"/>
      <c r="BF446" s="514">
        <f t="shared" si="3202"/>
        <v>0</v>
      </c>
      <c r="BG446" s="515"/>
      <c r="BH446" s="514">
        <f t="shared" si="3203"/>
        <v>0</v>
      </c>
      <c r="BI446" s="516"/>
      <c r="BJ446" s="517"/>
      <c r="BK446" s="517"/>
      <c r="BL446" s="514">
        <f t="shared" si="3204"/>
        <v>0</v>
      </c>
      <c r="BM446" s="515">
        <v>0.294289866351475</v>
      </c>
      <c r="BN446" s="518">
        <f t="shared" si="3205"/>
        <v>0</v>
      </c>
      <c r="BO446" s="519">
        <f t="shared" si="3206"/>
        <v>0</v>
      </c>
      <c r="BP446" s="520"/>
      <c r="BQ446" s="511">
        <v>4.0</v>
      </c>
      <c r="BR446" s="512" t="s">
        <v>145</v>
      </c>
      <c r="BS446" s="513" t="s">
        <v>121</v>
      </c>
      <c r="BT446" s="513" t="s">
        <v>123</v>
      </c>
      <c r="BU446" s="514">
        <f>ADHB!BW446</f>
        <v>0</v>
      </c>
      <c r="BV446" s="514"/>
      <c r="BW446" s="514">
        <f t="shared" si="3207"/>
        <v>0</v>
      </c>
      <c r="BX446" s="515"/>
      <c r="BY446" s="514">
        <f t="shared" si="3208"/>
        <v>0</v>
      </c>
      <c r="BZ446" s="516"/>
      <c r="CA446" s="517"/>
      <c r="CB446" s="517"/>
      <c r="CC446" s="514">
        <f t="shared" si="3209"/>
        <v>0</v>
      </c>
      <c r="CD446" s="515">
        <v>0.294289866351475</v>
      </c>
      <c r="CE446" s="518">
        <f t="shared" si="3210"/>
        <v>0</v>
      </c>
      <c r="CF446" s="519">
        <f t="shared" si="3211"/>
        <v>0</v>
      </c>
      <c r="CG446" s="520"/>
      <c r="CH446" s="511">
        <v>4.0</v>
      </c>
      <c r="CI446" s="512" t="s">
        <v>145</v>
      </c>
      <c r="CJ446" s="513" t="s">
        <v>121</v>
      </c>
      <c r="CK446" s="513" t="s">
        <v>123</v>
      </c>
      <c r="CL446" s="514">
        <f>ADHB!CN446</f>
        <v>0</v>
      </c>
      <c r="CM446" s="514"/>
      <c r="CN446" s="514">
        <f t="shared" si="3212"/>
        <v>0</v>
      </c>
      <c r="CO446" s="515"/>
      <c r="CP446" s="514">
        <f t="shared" si="3213"/>
        <v>0</v>
      </c>
      <c r="CQ446" s="516"/>
      <c r="CR446" s="517"/>
      <c r="CS446" s="517"/>
      <c r="CT446" s="514">
        <f t="shared" si="3214"/>
        <v>0</v>
      </c>
      <c r="CU446" s="515">
        <v>0.294289866351475</v>
      </c>
      <c r="CV446" s="518">
        <f t="shared" si="3215"/>
        <v>0</v>
      </c>
      <c r="CW446" s="519">
        <f t="shared" si="3216"/>
        <v>0</v>
      </c>
      <c r="CX446" s="520"/>
      <c r="CY446" s="511">
        <v>4.0</v>
      </c>
      <c r="CZ446" s="512" t="s">
        <v>145</v>
      </c>
      <c r="DA446" s="513" t="s">
        <v>121</v>
      </c>
      <c r="DB446" s="513" t="s">
        <v>123</v>
      </c>
      <c r="DC446" s="514">
        <f>ADHB!DE446</f>
        <v>0</v>
      </c>
      <c r="DD446" s="514"/>
      <c r="DE446" s="514">
        <f t="shared" si="3217"/>
        <v>0</v>
      </c>
      <c r="DF446" s="515"/>
      <c r="DG446" s="514">
        <f t="shared" si="3218"/>
        <v>0</v>
      </c>
      <c r="DH446" s="516"/>
      <c r="DI446" s="517"/>
      <c r="DJ446" s="517"/>
      <c r="DK446" s="514">
        <f t="shared" si="3219"/>
        <v>0</v>
      </c>
      <c r="DL446" s="515">
        <v>0.294289866351475</v>
      </c>
      <c r="DM446" s="518">
        <f t="shared" si="3220"/>
        <v>0</v>
      </c>
      <c r="DN446" s="519">
        <f t="shared" si="3221"/>
        <v>0</v>
      </c>
      <c r="DO446" s="520"/>
      <c r="DP446" s="511">
        <v>4.0</v>
      </c>
      <c r="DQ446" s="512" t="s">
        <v>145</v>
      </c>
      <c r="DR446" s="513" t="s">
        <v>121</v>
      </c>
      <c r="DS446" s="513" t="s">
        <v>123</v>
      </c>
      <c r="DT446" s="514">
        <f>ADHB!DV446</f>
        <v>0</v>
      </c>
      <c r="DU446" s="514"/>
      <c r="DV446" s="514">
        <f t="shared" si="3222"/>
        <v>0</v>
      </c>
      <c r="DW446" s="515"/>
      <c r="DX446" s="514">
        <f t="shared" si="3223"/>
        <v>0</v>
      </c>
      <c r="DY446" s="516"/>
      <c r="DZ446" s="517"/>
      <c r="EA446" s="517"/>
      <c r="EB446" s="514">
        <f t="shared" si="3224"/>
        <v>0</v>
      </c>
      <c r="EC446" s="515">
        <v>0.294289866351475</v>
      </c>
      <c r="ED446" s="518">
        <f t="shared" si="3225"/>
        <v>0</v>
      </c>
      <c r="EE446" s="519">
        <f t="shared" si="3226"/>
        <v>0</v>
      </c>
      <c r="EF446" s="520"/>
      <c r="EG446" s="511">
        <v>4.0</v>
      </c>
      <c r="EH446" s="512" t="s">
        <v>145</v>
      </c>
      <c r="EI446" s="513" t="s">
        <v>121</v>
      </c>
      <c r="EJ446" s="513" t="s">
        <v>123</v>
      </c>
      <c r="EK446" s="514">
        <f>ADHB!EM446</f>
        <v>0</v>
      </c>
      <c r="EL446" s="514"/>
      <c r="EM446" s="514">
        <f t="shared" si="3227"/>
        <v>0</v>
      </c>
      <c r="EN446" s="515"/>
      <c r="EO446" s="514">
        <f t="shared" si="3228"/>
        <v>0</v>
      </c>
      <c r="EP446" s="516"/>
      <c r="EQ446" s="517"/>
      <c r="ER446" s="517"/>
      <c r="ES446" s="514">
        <f t="shared" si="3229"/>
        <v>0</v>
      </c>
      <c r="ET446" s="515">
        <v>0.294289866351475</v>
      </c>
      <c r="EU446" s="518">
        <f t="shared" si="3230"/>
        <v>0</v>
      </c>
      <c r="EV446" s="519">
        <f t="shared" si="3231"/>
        <v>0</v>
      </c>
      <c r="EW446" s="520"/>
      <c r="EX446" s="511">
        <v>4.0</v>
      </c>
      <c r="EY446" s="512" t="s">
        <v>145</v>
      </c>
      <c r="EZ446" s="513" t="s">
        <v>121</v>
      </c>
      <c r="FA446" s="513" t="s">
        <v>123</v>
      </c>
      <c r="FB446" s="514">
        <f>ADHB!FD446</f>
        <v>0</v>
      </c>
      <c r="FC446" s="514"/>
      <c r="FD446" s="514">
        <f t="shared" si="3232"/>
        <v>0</v>
      </c>
      <c r="FE446" s="515"/>
      <c r="FF446" s="514">
        <f t="shared" si="3233"/>
        <v>0</v>
      </c>
      <c r="FG446" s="516"/>
      <c r="FH446" s="517"/>
      <c r="FI446" s="517"/>
      <c r="FJ446" s="514">
        <f t="shared" si="3234"/>
        <v>0</v>
      </c>
      <c r="FK446" s="515">
        <v>0.294289866351475</v>
      </c>
      <c r="FL446" s="518">
        <f t="shared" si="3235"/>
        <v>0</v>
      </c>
      <c r="FM446" s="519">
        <f t="shared" si="3236"/>
        <v>0</v>
      </c>
      <c r="FN446" s="520"/>
      <c r="FO446" s="511">
        <v>4.0</v>
      </c>
      <c r="FP446" s="512" t="s">
        <v>145</v>
      </c>
      <c r="FQ446" s="513" t="s">
        <v>121</v>
      </c>
      <c r="FR446" s="513" t="s">
        <v>123</v>
      </c>
      <c r="FS446" s="514">
        <f>ADHB!FU446</f>
        <v>0</v>
      </c>
      <c r="FT446" s="514"/>
      <c r="FU446" s="514">
        <f t="shared" si="3237"/>
        <v>0</v>
      </c>
      <c r="FV446" s="515"/>
      <c r="FW446" s="514">
        <f t="shared" si="3238"/>
        <v>0</v>
      </c>
      <c r="FX446" s="516"/>
      <c r="FY446" s="517"/>
      <c r="FZ446" s="517"/>
      <c r="GA446" s="514">
        <f t="shared" si="3239"/>
        <v>0</v>
      </c>
      <c r="GB446" s="515">
        <v>0.294289866351475</v>
      </c>
      <c r="GC446" s="518">
        <f t="shared" si="3240"/>
        <v>0</v>
      </c>
      <c r="GD446" s="519">
        <f t="shared" si="3241"/>
        <v>0</v>
      </c>
      <c r="GE446" s="520"/>
      <c r="GF446" s="511">
        <v>4.0</v>
      </c>
      <c r="GG446" s="512" t="s">
        <v>145</v>
      </c>
      <c r="GH446" s="513" t="s">
        <v>121</v>
      </c>
      <c r="GI446" s="513" t="s">
        <v>123</v>
      </c>
      <c r="GJ446" s="514">
        <f>ADHB!GL446</f>
        <v>0</v>
      </c>
      <c r="GK446" s="514"/>
      <c r="GL446" s="514">
        <f t="shared" si="3242"/>
        <v>0</v>
      </c>
      <c r="GM446" s="515"/>
      <c r="GN446" s="514">
        <f t="shared" si="3243"/>
        <v>0</v>
      </c>
      <c r="GO446" s="516"/>
      <c r="GP446" s="517"/>
      <c r="GQ446" s="517"/>
      <c r="GR446" s="514">
        <f t="shared" si="3244"/>
        <v>0</v>
      </c>
      <c r="GS446" s="515">
        <v>0.294289866351475</v>
      </c>
      <c r="GT446" s="518">
        <f t="shared" si="3245"/>
        <v>0</v>
      </c>
      <c r="GU446" s="519">
        <f t="shared" si="3246"/>
        <v>0</v>
      </c>
      <c r="GV446" s="520"/>
      <c r="GW446" s="511">
        <v>4.0</v>
      </c>
      <c r="GX446" s="512" t="s">
        <v>145</v>
      </c>
      <c r="GY446" s="513" t="s">
        <v>121</v>
      </c>
      <c r="GZ446" s="513" t="s">
        <v>123</v>
      </c>
      <c r="HA446" s="514">
        <f>ADHB!HC446</f>
        <v>0</v>
      </c>
      <c r="HB446" s="514"/>
      <c r="HC446" s="514">
        <f t="shared" si="3247"/>
        <v>0</v>
      </c>
      <c r="HD446" s="515"/>
      <c r="HE446" s="514">
        <f t="shared" si="3248"/>
        <v>0</v>
      </c>
      <c r="HF446" s="516"/>
      <c r="HG446" s="517"/>
      <c r="HH446" s="517"/>
      <c r="HI446" s="514">
        <f t="shared" si="3249"/>
        <v>0</v>
      </c>
      <c r="HJ446" s="515">
        <v>0.294289866351475</v>
      </c>
      <c r="HK446" s="518">
        <f t="shared" si="3250"/>
        <v>0</v>
      </c>
      <c r="HL446" s="519">
        <f t="shared" si="3251"/>
        <v>0</v>
      </c>
      <c r="HM446" s="520"/>
      <c r="HN446" s="511">
        <v>4.0</v>
      </c>
      <c r="HO446" s="512" t="s">
        <v>145</v>
      </c>
      <c r="HP446" s="513" t="s">
        <v>121</v>
      </c>
      <c r="HQ446" s="513" t="s">
        <v>123</v>
      </c>
      <c r="HR446" s="514">
        <f>ADHB!HT446</f>
        <v>0</v>
      </c>
      <c r="HS446" s="514"/>
      <c r="HT446" s="514">
        <f t="shared" si="3252"/>
        <v>0</v>
      </c>
      <c r="HU446" s="515"/>
      <c r="HV446" s="514">
        <f t="shared" si="3253"/>
        <v>0</v>
      </c>
      <c r="HW446" s="516"/>
      <c r="HX446" s="517"/>
      <c r="HY446" s="517"/>
      <c r="HZ446" s="514">
        <f t="shared" si="3254"/>
        <v>0</v>
      </c>
      <c r="IA446" s="515">
        <v>0.294289866351475</v>
      </c>
      <c r="IB446" s="518">
        <f t="shared" si="3255"/>
        <v>0</v>
      </c>
      <c r="IC446" s="519">
        <f t="shared" si="3256"/>
        <v>0</v>
      </c>
      <c r="ID446" s="520"/>
      <c r="IE446" s="511">
        <v>4.0</v>
      </c>
      <c r="IF446" s="512" t="s">
        <v>145</v>
      </c>
      <c r="IG446" s="513" t="s">
        <v>121</v>
      </c>
      <c r="IH446" s="513" t="s">
        <v>123</v>
      </c>
      <c r="II446" s="514">
        <f>ADHB!IK446</f>
        <v>0</v>
      </c>
      <c r="IJ446" s="514"/>
      <c r="IK446" s="514">
        <f t="shared" si="3257"/>
        <v>0</v>
      </c>
      <c r="IL446" s="515"/>
      <c r="IM446" s="514">
        <f t="shared" si="3258"/>
        <v>0</v>
      </c>
      <c r="IN446" s="516"/>
      <c r="IO446" s="517"/>
      <c r="IP446" s="517"/>
      <c r="IQ446" s="514">
        <f t="shared" si="3259"/>
        <v>0</v>
      </c>
      <c r="IR446" s="515">
        <v>0.294289866351475</v>
      </c>
      <c r="IS446" s="518">
        <f t="shared" si="3260"/>
        <v>0</v>
      </c>
      <c r="IT446" s="519">
        <f t="shared" si="3261"/>
        <v>0</v>
      </c>
      <c r="IU446" s="520"/>
      <c r="IV446" s="511">
        <v>4.0</v>
      </c>
      <c r="IW446" s="512" t="s">
        <v>145</v>
      </c>
      <c r="IX446" s="513" t="s">
        <v>121</v>
      </c>
      <c r="IY446" s="513" t="s">
        <v>123</v>
      </c>
      <c r="IZ446" s="514">
        <f>ADHB!JB446</f>
        <v>0</v>
      </c>
      <c r="JA446" s="514"/>
      <c r="JB446" s="514">
        <f t="shared" si="3262"/>
        <v>0</v>
      </c>
      <c r="JC446" s="515"/>
      <c r="JD446" s="514">
        <f t="shared" si="3263"/>
        <v>0</v>
      </c>
      <c r="JE446" s="516"/>
      <c r="JF446" s="517"/>
      <c r="JG446" s="517"/>
      <c r="JH446" s="514">
        <f t="shared" si="3264"/>
        <v>0</v>
      </c>
      <c r="JI446" s="515">
        <v>0.294289866351475</v>
      </c>
      <c r="JJ446" s="518">
        <f t="shared" si="3265"/>
        <v>0</v>
      </c>
      <c r="JK446" s="519">
        <f t="shared" si="3266"/>
        <v>0</v>
      </c>
      <c r="JL446" s="520"/>
      <c r="JM446" s="511">
        <v>4.0</v>
      </c>
      <c r="JN446" s="512" t="s">
        <v>145</v>
      </c>
      <c r="JO446" s="513" t="s">
        <v>121</v>
      </c>
      <c r="JP446" s="513" t="s">
        <v>123</v>
      </c>
      <c r="JQ446" s="514">
        <f>ADHB!JS446</f>
        <v>0</v>
      </c>
      <c r="JR446" s="514"/>
      <c r="JS446" s="514">
        <f t="shared" si="3267"/>
        <v>0</v>
      </c>
      <c r="JT446" s="515"/>
      <c r="JU446" s="514">
        <f t="shared" si="3268"/>
        <v>0</v>
      </c>
      <c r="JV446" s="516"/>
      <c r="JW446" s="517"/>
      <c r="JX446" s="517"/>
      <c r="JY446" s="514">
        <f t="shared" si="3269"/>
        <v>0</v>
      </c>
      <c r="JZ446" s="515">
        <v>0.294289866351475</v>
      </c>
      <c r="KA446" s="518">
        <f t="shared" si="3270"/>
        <v>0</v>
      </c>
      <c r="KB446" s="519">
        <f t="shared" si="3271"/>
        <v>0</v>
      </c>
      <c r="KC446" s="520"/>
      <c r="KD446" s="511">
        <v>4.0</v>
      </c>
      <c r="KE446" s="512" t="s">
        <v>145</v>
      </c>
      <c r="KF446" s="513" t="s">
        <v>121</v>
      </c>
      <c r="KG446" s="513" t="s">
        <v>123</v>
      </c>
      <c r="KH446" s="514">
        <f>ADHB!KJ446</f>
        <v>0</v>
      </c>
      <c r="KI446" s="514"/>
      <c r="KJ446" s="514">
        <f t="shared" si="3272"/>
        <v>0</v>
      </c>
      <c r="KK446" s="515"/>
      <c r="KL446" s="514">
        <f t="shared" si="3273"/>
        <v>0</v>
      </c>
      <c r="KM446" s="516"/>
      <c r="KN446" s="517"/>
      <c r="KO446" s="517"/>
      <c r="KP446" s="514">
        <f t="shared" si="3274"/>
        <v>0</v>
      </c>
      <c r="KQ446" s="515">
        <v>0.294289866351475</v>
      </c>
      <c r="KR446" s="518">
        <f t="shared" si="3275"/>
        <v>0</v>
      </c>
      <c r="KS446" s="519">
        <f t="shared" si="3276"/>
        <v>0</v>
      </c>
      <c r="KT446" s="520"/>
      <c r="KU446" s="521"/>
    </row>
    <row r="447" ht="15.75" customHeight="1">
      <c r="A447" s="511">
        <v>5.0</v>
      </c>
      <c r="B447" s="512" t="s">
        <v>146</v>
      </c>
      <c r="C447" s="513" t="s">
        <v>121</v>
      </c>
      <c r="D447" s="513" t="s">
        <v>123</v>
      </c>
      <c r="E447" s="514">
        <f>ADHB!G447</f>
        <v>0</v>
      </c>
      <c r="F447" s="514"/>
      <c r="G447" s="514">
        <f t="shared" si="3187"/>
        <v>0</v>
      </c>
      <c r="H447" s="515"/>
      <c r="I447" s="514">
        <f t="shared" si="3188"/>
        <v>0</v>
      </c>
      <c r="J447" s="516"/>
      <c r="K447" s="517"/>
      <c r="L447" s="517"/>
      <c r="M447" s="514">
        <f t="shared" si="3189"/>
        <v>0</v>
      </c>
      <c r="N447" s="515">
        <v>0.294289866351475</v>
      </c>
      <c r="O447" s="518">
        <f t="shared" si="3190"/>
        <v>0</v>
      </c>
      <c r="P447" s="519">
        <f t="shared" si="3191"/>
        <v>0</v>
      </c>
      <c r="Q447" s="520"/>
      <c r="R447" s="511">
        <v>5.0</v>
      </c>
      <c r="S447" s="512" t="s">
        <v>146</v>
      </c>
      <c r="T447" s="513" t="s">
        <v>121</v>
      </c>
      <c r="U447" s="513" t="s">
        <v>123</v>
      </c>
      <c r="V447" s="514">
        <f>ADHB!X447</f>
        <v>0</v>
      </c>
      <c r="W447" s="514"/>
      <c r="X447" s="514">
        <f t="shared" si="3192"/>
        <v>0</v>
      </c>
      <c r="Y447" s="515"/>
      <c r="Z447" s="514">
        <f t="shared" si="3193"/>
        <v>0</v>
      </c>
      <c r="AA447" s="516"/>
      <c r="AB447" s="517"/>
      <c r="AC447" s="517"/>
      <c r="AD447" s="514">
        <f t="shared" si="3194"/>
        <v>0</v>
      </c>
      <c r="AE447" s="515">
        <v>0.294289866351475</v>
      </c>
      <c r="AF447" s="518">
        <f t="shared" si="3195"/>
        <v>0</v>
      </c>
      <c r="AG447" s="519">
        <f t="shared" si="3196"/>
        <v>0</v>
      </c>
      <c r="AH447" s="520"/>
      <c r="AI447" s="511">
        <v>5.0</v>
      </c>
      <c r="AJ447" s="512" t="s">
        <v>146</v>
      </c>
      <c r="AK447" s="513" t="s">
        <v>121</v>
      </c>
      <c r="AL447" s="513" t="s">
        <v>123</v>
      </c>
      <c r="AM447" s="514">
        <f>ADHB!AO447</f>
        <v>0</v>
      </c>
      <c r="AN447" s="514"/>
      <c r="AO447" s="514">
        <f t="shared" si="3197"/>
        <v>0</v>
      </c>
      <c r="AP447" s="515"/>
      <c r="AQ447" s="514">
        <f t="shared" si="3198"/>
        <v>0</v>
      </c>
      <c r="AR447" s="516"/>
      <c r="AS447" s="517"/>
      <c r="AT447" s="517"/>
      <c r="AU447" s="514">
        <f t="shared" si="3199"/>
        <v>0</v>
      </c>
      <c r="AV447" s="515">
        <v>0.294289866351475</v>
      </c>
      <c r="AW447" s="518">
        <f t="shared" si="3200"/>
        <v>0</v>
      </c>
      <c r="AX447" s="519">
        <f t="shared" si="3201"/>
        <v>0</v>
      </c>
      <c r="AY447" s="520"/>
      <c r="AZ447" s="511">
        <v>5.0</v>
      </c>
      <c r="BA447" s="512" t="s">
        <v>146</v>
      </c>
      <c r="BB447" s="513" t="s">
        <v>121</v>
      </c>
      <c r="BC447" s="513" t="s">
        <v>123</v>
      </c>
      <c r="BD447" s="514">
        <f>ADHB!BF447</f>
        <v>0</v>
      </c>
      <c r="BE447" s="514"/>
      <c r="BF447" s="514">
        <f t="shared" si="3202"/>
        <v>0</v>
      </c>
      <c r="BG447" s="515"/>
      <c r="BH447" s="514">
        <f t="shared" si="3203"/>
        <v>0</v>
      </c>
      <c r="BI447" s="516"/>
      <c r="BJ447" s="517"/>
      <c r="BK447" s="517"/>
      <c r="BL447" s="514">
        <f t="shared" si="3204"/>
        <v>0</v>
      </c>
      <c r="BM447" s="515">
        <v>0.294289866351475</v>
      </c>
      <c r="BN447" s="518">
        <f t="shared" si="3205"/>
        <v>0</v>
      </c>
      <c r="BO447" s="519">
        <f t="shared" si="3206"/>
        <v>0</v>
      </c>
      <c r="BP447" s="520"/>
      <c r="BQ447" s="511">
        <v>5.0</v>
      </c>
      <c r="BR447" s="512" t="s">
        <v>146</v>
      </c>
      <c r="BS447" s="513" t="s">
        <v>121</v>
      </c>
      <c r="BT447" s="513" t="s">
        <v>123</v>
      </c>
      <c r="BU447" s="514">
        <f>ADHB!BW447</f>
        <v>0</v>
      </c>
      <c r="BV447" s="514"/>
      <c r="BW447" s="514">
        <f t="shared" si="3207"/>
        <v>0</v>
      </c>
      <c r="BX447" s="515"/>
      <c r="BY447" s="514">
        <f t="shared" si="3208"/>
        <v>0</v>
      </c>
      <c r="BZ447" s="516"/>
      <c r="CA447" s="517"/>
      <c r="CB447" s="517"/>
      <c r="CC447" s="514">
        <f t="shared" si="3209"/>
        <v>0</v>
      </c>
      <c r="CD447" s="515">
        <v>0.294289866351475</v>
      </c>
      <c r="CE447" s="518">
        <f t="shared" si="3210"/>
        <v>0</v>
      </c>
      <c r="CF447" s="519">
        <f t="shared" si="3211"/>
        <v>0</v>
      </c>
      <c r="CG447" s="520"/>
      <c r="CH447" s="511">
        <v>5.0</v>
      </c>
      <c r="CI447" s="512" t="s">
        <v>146</v>
      </c>
      <c r="CJ447" s="513" t="s">
        <v>121</v>
      </c>
      <c r="CK447" s="513" t="s">
        <v>123</v>
      </c>
      <c r="CL447" s="514">
        <f>ADHB!CN447</f>
        <v>0</v>
      </c>
      <c r="CM447" s="514"/>
      <c r="CN447" s="514">
        <f t="shared" si="3212"/>
        <v>0</v>
      </c>
      <c r="CO447" s="515"/>
      <c r="CP447" s="514">
        <f t="shared" si="3213"/>
        <v>0</v>
      </c>
      <c r="CQ447" s="516"/>
      <c r="CR447" s="517"/>
      <c r="CS447" s="517"/>
      <c r="CT447" s="514">
        <f t="shared" si="3214"/>
        <v>0</v>
      </c>
      <c r="CU447" s="515">
        <v>0.294289866351475</v>
      </c>
      <c r="CV447" s="518">
        <f t="shared" si="3215"/>
        <v>0</v>
      </c>
      <c r="CW447" s="519">
        <f t="shared" si="3216"/>
        <v>0</v>
      </c>
      <c r="CX447" s="520"/>
      <c r="CY447" s="511">
        <v>5.0</v>
      </c>
      <c r="CZ447" s="512" t="s">
        <v>146</v>
      </c>
      <c r="DA447" s="513" t="s">
        <v>121</v>
      </c>
      <c r="DB447" s="513" t="s">
        <v>123</v>
      </c>
      <c r="DC447" s="514">
        <f>ADHB!DE447</f>
        <v>0</v>
      </c>
      <c r="DD447" s="514"/>
      <c r="DE447" s="514">
        <f t="shared" si="3217"/>
        <v>0</v>
      </c>
      <c r="DF447" s="515"/>
      <c r="DG447" s="514">
        <f t="shared" si="3218"/>
        <v>0</v>
      </c>
      <c r="DH447" s="516"/>
      <c r="DI447" s="517"/>
      <c r="DJ447" s="517"/>
      <c r="DK447" s="514">
        <f t="shared" si="3219"/>
        <v>0</v>
      </c>
      <c r="DL447" s="515">
        <v>0.294289866351475</v>
      </c>
      <c r="DM447" s="518">
        <f t="shared" si="3220"/>
        <v>0</v>
      </c>
      <c r="DN447" s="519">
        <f t="shared" si="3221"/>
        <v>0</v>
      </c>
      <c r="DO447" s="520"/>
      <c r="DP447" s="511">
        <v>5.0</v>
      </c>
      <c r="DQ447" s="512" t="s">
        <v>146</v>
      </c>
      <c r="DR447" s="513" t="s">
        <v>121</v>
      </c>
      <c r="DS447" s="513" t="s">
        <v>123</v>
      </c>
      <c r="DT447" s="514">
        <f>ADHB!DV447</f>
        <v>0</v>
      </c>
      <c r="DU447" s="514"/>
      <c r="DV447" s="514">
        <f t="shared" si="3222"/>
        <v>0</v>
      </c>
      <c r="DW447" s="515"/>
      <c r="DX447" s="514">
        <f t="shared" si="3223"/>
        <v>0</v>
      </c>
      <c r="DY447" s="516"/>
      <c r="DZ447" s="517"/>
      <c r="EA447" s="517"/>
      <c r="EB447" s="514">
        <f t="shared" si="3224"/>
        <v>0</v>
      </c>
      <c r="EC447" s="515">
        <v>0.294289866351475</v>
      </c>
      <c r="ED447" s="518">
        <f t="shared" si="3225"/>
        <v>0</v>
      </c>
      <c r="EE447" s="519">
        <f t="shared" si="3226"/>
        <v>0</v>
      </c>
      <c r="EF447" s="520"/>
      <c r="EG447" s="511">
        <v>5.0</v>
      </c>
      <c r="EH447" s="512" t="s">
        <v>146</v>
      </c>
      <c r="EI447" s="513" t="s">
        <v>121</v>
      </c>
      <c r="EJ447" s="513" t="s">
        <v>123</v>
      </c>
      <c r="EK447" s="514">
        <f>ADHB!EM447</f>
        <v>0</v>
      </c>
      <c r="EL447" s="514"/>
      <c r="EM447" s="514">
        <f t="shared" si="3227"/>
        <v>0</v>
      </c>
      <c r="EN447" s="515"/>
      <c r="EO447" s="514">
        <f t="shared" si="3228"/>
        <v>0</v>
      </c>
      <c r="EP447" s="516"/>
      <c r="EQ447" s="517"/>
      <c r="ER447" s="517"/>
      <c r="ES447" s="514">
        <f t="shared" si="3229"/>
        <v>0</v>
      </c>
      <c r="ET447" s="515">
        <v>0.294289866351475</v>
      </c>
      <c r="EU447" s="518">
        <f t="shared" si="3230"/>
        <v>0</v>
      </c>
      <c r="EV447" s="519">
        <f t="shared" si="3231"/>
        <v>0</v>
      </c>
      <c r="EW447" s="520"/>
      <c r="EX447" s="511">
        <v>5.0</v>
      </c>
      <c r="EY447" s="512" t="s">
        <v>146</v>
      </c>
      <c r="EZ447" s="513" t="s">
        <v>121</v>
      </c>
      <c r="FA447" s="513" t="s">
        <v>123</v>
      </c>
      <c r="FB447" s="514">
        <f>ADHB!FD447</f>
        <v>0</v>
      </c>
      <c r="FC447" s="514"/>
      <c r="FD447" s="514">
        <f t="shared" si="3232"/>
        <v>0</v>
      </c>
      <c r="FE447" s="515"/>
      <c r="FF447" s="514">
        <f t="shared" si="3233"/>
        <v>0</v>
      </c>
      <c r="FG447" s="516"/>
      <c r="FH447" s="517"/>
      <c r="FI447" s="517"/>
      <c r="FJ447" s="514">
        <f t="shared" si="3234"/>
        <v>0</v>
      </c>
      <c r="FK447" s="515">
        <v>0.294289866351475</v>
      </c>
      <c r="FL447" s="518">
        <f t="shared" si="3235"/>
        <v>0</v>
      </c>
      <c r="FM447" s="519">
        <f t="shared" si="3236"/>
        <v>0</v>
      </c>
      <c r="FN447" s="520"/>
      <c r="FO447" s="511">
        <v>5.0</v>
      </c>
      <c r="FP447" s="512" t="s">
        <v>146</v>
      </c>
      <c r="FQ447" s="513" t="s">
        <v>121</v>
      </c>
      <c r="FR447" s="513" t="s">
        <v>123</v>
      </c>
      <c r="FS447" s="514">
        <f>ADHB!FU447</f>
        <v>0</v>
      </c>
      <c r="FT447" s="514"/>
      <c r="FU447" s="514">
        <f t="shared" si="3237"/>
        <v>0</v>
      </c>
      <c r="FV447" s="515"/>
      <c r="FW447" s="514">
        <f t="shared" si="3238"/>
        <v>0</v>
      </c>
      <c r="FX447" s="516"/>
      <c r="FY447" s="517"/>
      <c r="FZ447" s="517"/>
      <c r="GA447" s="514">
        <f t="shared" si="3239"/>
        <v>0</v>
      </c>
      <c r="GB447" s="515">
        <v>0.294289866351475</v>
      </c>
      <c r="GC447" s="518">
        <f t="shared" si="3240"/>
        <v>0</v>
      </c>
      <c r="GD447" s="519">
        <f t="shared" si="3241"/>
        <v>0</v>
      </c>
      <c r="GE447" s="520"/>
      <c r="GF447" s="511">
        <v>5.0</v>
      </c>
      <c r="GG447" s="512" t="s">
        <v>146</v>
      </c>
      <c r="GH447" s="513" t="s">
        <v>121</v>
      </c>
      <c r="GI447" s="513" t="s">
        <v>123</v>
      </c>
      <c r="GJ447" s="514">
        <f>ADHB!GL447</f>
        <v>0</v>
      </c>
      <c r="GK447" s="514"/>
      <c r="GL447" s="514">
        <f t="shared" si="3242"/>
        <v>0</v>
      </c>
      <c r="GM447" s="515"/>
      <c r="GN447" s="514">
        <f t="shared" si="3243"/>
        <v>0</v>
      </c>
      <c r="GO447" s="516"/>
      <c r="GP447" s="517"/>
      <c r="GQ447" s="517"/>
      <c r="GR447" s="514">
        <f t="shared" si="3244"/>
        <v>0</v>
      </c>
      <c r="GS447" s="515">
        <v>0.294289866351475</v>
      </c>
      <c r="GT447" s="518">
        <f t="shared" si="3245"/>
        <v>0</v>
      </c>
      <c r="GU447" s="519">
        <f t="shared" si="3246"/>
        <v>0</v>
      </c>
      <c r="GV447" s="520"/>
      <c r="GW447" s="511">
        <v>5.0</v>
      </c>
      <c r="GX447" s="512" t="s">
        <v>146</v>
      </c>
      <c r="GY447" s="513" t="s">
        <v>121</v>
      </c>
      <c r="GZ447" s="513" t="s">
        <v>123</v>
      </c>
      <c r="HA447" s="514">
        <f>ADHB!HC447</f>
        <v>0</v>
      </c>
      <c r="HB447" s="514"/>
      <c r="HC447" s="514">
        <f t="shared" si="3247"/>
        <v>0</v>
      </c>
      <c r="HD447" s="515"/>
      <c r="HE447" s="514">
        <f t="shared" si="3248"/>
        <v>0</v>
      </c>
      <c r="HF447" s="516"/>
      <c r="HG447" s="517"/>
      <c r="HH447" s="517"/>
      <c r="HI447" s="514">
        <f t="shared" si="3249"/>
        <v>0</v>
      </c>
      <c r="HJ447" s="515">
        <v>0.294289866351475</v>
      </c>
      <c r="HK447" s="518">
        <f t="shared" si="3250"/>
        <v>0</v>
      </c>
      <c r="HL447" s="519">
        <f t="shared" si="3251"/>
        <v>0</v>
      </c>
      <c r="HM447" s="520"/>
      <c r="HN447" s="511">
        <v>5.0</v>
      </c>
      <c r="HO447" s="512" t="s">
        <v>146</v>
      </c>
      <c r="HP447" s="513" t="s">
        <v>121</v>
      </c>
      <c r="HQ447" s="513" t="s">
        <v>123</v>
      </c>
      <c r="HR447" s="514">
        <f>ADHB!HT447</f>
        <v>0</v>
      </c>
      <c r="HS447" s="514"/>
      <c r="HT447" s="514">
        <f t="shared" si="3252"/>
        <v>0</v>
      </c>
      <c r="HU447" s="515"/>
      <c r="HV447" s="514">
        <f t="shared" si="3253"/>
        <v>0</v>
      </c>
      <c r="HW447" s="516"/>
      <c r="HX447" s="517"/>
      <c r="HY447" s="517"/>
      <c r="HZ447" s="514">
        <f t="shared" si="3254"/>
        <v>0</v>
      </c>
      <c r="IA447" s="515">
        <v>0.294289866351475</v>
      </c>
      <c r="IB447" s="518">
        <f t="shared" si="3255"/>
        <v>0</v>
      </c>
      <c r="IC447" s="519">
        <f t="shared" si="3256"/>
        <v>0</v>
      </c>
      <c r="ID447" s="520"/>
      <c r="IE447" s="511">
        <v>5.0</v>
      </c>
      <c r="IF447" s="512" t="s">
        <v>146</v>
      </c>
      <c r="IG447" s="513" t="s">
        <v>121</v>
      </c>
      <c r="IH447" s="513" t="s">
        <v>123</v>
      </c>
      <c r="II447" s="514">
        <f>ADHB!IK447</f>
        <v>0</v>
      </c>
      <c r="IJ447" s="514"/>
      <c r="IK447" s="514">
        <f t="shared" si="3257"/>
        <v>0</v>
      </c>
      <c r="IL447" s="515"/>
      <c r="IM447" s="514">
        <f t="shared" si="3258"/>
        <v>0</v>
      </c>
      <c r="IN447" s="516"/>
      <c r="IO447" s="517"/>
      <c r="IP447" s="517"/>
      <c r="IQ447" s="514">
        <f t="shared" si="3259"/>
        <v>0</v>
      </c>
      <c r="IR447" s="515">
        <v>0.294289866351475</v>
      </c>
      <c r="IS447" s="518">
        <f t="shared" si="3260"/>
        <v>0</v>
      </c>
      <c r="IT447" s="519">
        <f t="shared" si="3261"/>
        <v>0</v>
      </c>
      <c r="IU447" s="520"/>
      <c r="IV447" s="511">
        <v>5.0</v>
      </c>
      <c r="IW447" s="512" t="s">
        <v>146</v>
      </c>
      <c r="IX447" s="513" t="s">
        <v>121</v>
      </c>
      <c r="IY447" s="513" t="s">
        <v>123</v>
      </c>
      <c r="IZ447" s="514">
        <f>ADHB!JB447</f>
        <v>0</v>
      </c>
      <c r="JA447" s="514"/>
      <c r="JB447" s="514">
        <f t="shared" si="3262"/>
        <v>0</v>
      </c>
      <c r="JC447" s="515"/>
      <c r="JD447" s="514">
        <f t="shared" si="3263"/>
        <v>0</v>
      </c>
      <c r="JE447" s="516"/>
      <c r="JF447" s="517"/>
      <c r="JG447" s="517"/>
      <c r="JH447" s="514">
        <f t="shared" si="3264"/>
        <v>0</v>
      </c>
      <c r="JI447" s="515">
        <v>0.294289866351475</v>
      </c>
      <c r="JJ447" s="518">
        <f t="shared" si="3265"/>
        <v>0</v>
      </c>
      <c r="JK447" s="519">
        <f t="shared" si="3266"/>
        <v>0</v>
      </c>
      <c r="JL447" s="520"/>
      <c r="JM447" s="511">
        <v>5.0</v>
      </c>
      <c r="JN447" s="512" t="s">
        <v>146</v>
      </c>
      <c r="JO447" s="513" t="s">
        <v>121</v>
      </c>
      <c r="JP447" s="513" t="s">
        <v>123</v>
      </c>
      <c r="JQ447" s="514">
        <f>ADHB!JS447</f>
        <v>0</v>
      </c>
      <c r="JR447" s="514"/>
      <c r="JS447" s="514">
        <f t="shared" si="3267"/>
        <v>0</v>
      </c>
      <c r="JT447" s="515"/>
      <c r="JU447" s="514">
        <f t="shared" si="3268"/>
        <v>0</v>
      </c>
      <c r="JV447" s="516"/>
      <c r="JW447" s="517"/>
      <c r="JX447" s="517"/>
      <c r="JY447" s="514">
        <f t="shared" si="3269"/>
        <v>0</v>
      </c>
      <c r="JZ447" s="515">
        <v>0.294289866351475</v>
      </c>
      <c r="KA447" s="518">
        <f t="shared" si="3270"/>
        <v>0</v>
      </c>
      <c r="KB447" s="519">
        <f t="shared" si="3271"/>
        <v>0</v>
      </c>
      <c r="KC447" s="520"/>
      <c r="KD447" s="511">
        <v>5.0</v>
      </c>
      <c r="KE447" s="512" t="s">
        <v>146</v>
      </c>
      <c r="KF447" s="513" t="s">
        <v>121</v>
      </c>
      <c r="KG447" s="513" t="s">
        <v>123</v>
      </c>
      <c r="KH447" s="514">
        <f>ADHB!KJ447</f>
        <v>0</v>
      </c>
      <c r="KI447" s="514"/>
      <c r="KJ447" s="514">
        <f t="shared" si="3272"/>
        <v>0</v>
      </c>
      <c r="KK447" s="515"/>
      <c r="KL447" s="514">
        <f t="shared" si="3273"/>
        <v>0</v>
      </c>
      <c r="KM447" s="516"/>
      <c r="KN447" s="517"/>
      <c r="KO447" s="517"/>
      <c r="KP447" s="514">
        <f t="shared" si="3274"/>
        <v>0</v>
      </c>
      <c r="KQ447" s="515">
        <v>0.294289866351475</v>
      </c>
      <c r="KR447" s="518">
        <f t="shared" si="3275"/>
        <v>0</v>
      </c>
      <c r="KS447" s="519">
        <f t="shared" si="3276"/>
        <v>0</v>
      </c>
      <c r="KT447" s="520"/>
      <c r="KU447" s="521"/>
    </row>
    <row r="448" ht="15.75" customHeight="1">
      <c r="A448" s="511">
        <v>6.0</v>
      </c>
      <c r="B448" s="512" t="s">
        <v>132</v>
      </c>
      <c r="C448" s="513" t="s">
        <v>121</v>
      </c>
      <c r="D448" s="513" t="s">
        <v>123</v>
      </c>
      <c r="E448" s="514">
        <f>ADHB!G448</f>
        <v>0</v>
      </c>
      <c r="F448" s="514"/>
      <c r="G448" s="514">
        <f t="shared" si="3187"/>
        <v>0</v>
      </c>
      <c r="H448" s="515"/>
      <c r="I448" s="514">
        <f t="shared" si="3188"/>
        <v>0</v>
      </c>
      <c r="J448" s="516"/>
      <c r="K448" s="517"/>
      <c r="L448" s="517"/>
      <c r="M448" s="514">
        <f t="shared" si="3189"/>
        <v>0</v>
      </c>
      <c r="N448" s="515">
        <v>0.294289866351475</v>
      </c>
      <c r="O448" s="518">
        <f t="shared" si="3190"/>
        <v>0</v>
      </c>
      <c r="P448" s="519">
        <f t="shared" si="3191"/>
        <v>0</v>
      </c>
      <c r="Q448" s="520"/>
      <c r="R448" s="511">
        <v>6.0</v>
      </c>
      <c r="S448" s="512" t="s">
        <v>132</v>
      </c>
      <c r="T448" s="513" t="s">
        <v>121</v>
      </c>
      <c r="U448" s="513" t="s">
        <v>123</v>
      </c>
      <c r="V448" s="514">
        <f>ADHB!X448</f>
        <v>0</v>
      </c>
      <c r="W448" s="514"/>
      <c r="X448" s="514">
        <f t="shared" si="3192"/>
        <v>0</v>
      </c>
      <c r="Y448" s="515"/>
      <c r="Z448" s="514">
        <f t="shared" si="3193"/>
        <v>0</v>
      </c>
      <c r="AA448" s="516"/>
      <c r="AB448" s="517"/>
      <c r="AC448" s="517"/>
      <c r="AD448" s="514">
        <f t="shared" si="3194"/>
        <v>0</v>
      </c>
      <c r="AE448" s="515">
        <v>0.294289866351475</v>
      </c>
      <c r="AF448" s="518">
        <f t="shared" si="3195"/>
        <v>0</v>
      </c>
      <c r="AG448" s="519">
        <f t="shared" si="3196"/>
        <v>0</v>
      </c>
      <c r="AH448" s="520"/>
      <c r="AI448" s="511">
        <v>6.0</v>
      </c>
      <c r="AJ448" s="512" t="s">
        <v>132</v>
      </c>
      <c r="AK448" s="513" t="s">
        <v>121</v>
      </c>
      <c r="AL448" s="513" t="s">
        <v>123</v>
      </c>
      <c r="AM448" s="514">
        <f>ADHB!AO448</f>
        <v>0</v>
      </c>
      <c r="AN448" s="514"/>
      <c r="AO448" s="514">
        <f t="shared" si="3197"/>
        <v>0</v>
      </c>
      <c r="AP448" s="515"/>
      <c r="AQ448" s="514">
        <f t="shared" si="3198"/>
        <v>0</v>
      </c>
      <c r="AR448" s="516"/>
      <c r="AS448" s="517"/>
      <c r="AT448" s="517"/>
      <c r="AU448" s="514">
        <f t="shared" si="3199"/>
        <v>0</v>
      </c>
      <c r="AV448" s="515">
        <v>0.294289866351475</v>
      </c>
      <c r="AW448" s="518">
        <f t="shared" si="3200"/>
        <v>0</v>
      </c>
      <c r="AX448" s="519">
        <f t="shared" si="3201"/>
        <v>0</v>
      </c>
      <c r="AY448" s="520"/>
      <c r="AZ448" s="511">
        <v>6.0</v>
      </c>
      <c r="BA448" s="512" t="s">
        <v>132</v>
      </c>
      <c r="BB448" s="513" t="s">
        <v>121</v>
      </c>
      <c r="BC448" s="513" t="s">
        <v>123</v>
      </c>
      <c r="BD448" s="514">
        <f>ADHB!BF448</f>
        <v>0</v>
      </c>
      <c r="BE448" s="514"/>
      <c r="BF448" s="514">
        <f t="shared" si="3202"/>
        <v>0</v>
      </c>
      <c r="BG448" s="515"/>
      <c r="BH448" s="514">
        <f t="shared" si="3203"/>
        <v>0</v>
      </c>
      <c r="BI448" s="516"/>
      <c r="BJ448" s="517"/>
      <c r="BK448" s="517"/>
      <c r="BL448" s="514">
        <f t="shared" si="3204"/>
        <v>0</v>
      </c>
      <c r="BM448" s="515">
        <v>0.294289866351475</v>
      </c>
      <c r="BN448" s="518">
        <f t="shared" si="3205"/>
        <v>0</v>
      </c>
      <c r="BO448" s="519">
        <f t="shared" si="3206"/>
        <v>0</v>
      </c>
      <c r="BP448" s="520"/>
      <c r="BQ448" s="511">
        <v>6.0</v>
      </c>
      <c r="BR448" s="512" t="s">
        <v>132</v>
      </c>
      <c r="BS448" s="513" t="s">
        <v>121</v>
      </c>
      <c r="BT448" s="513" t="s">
        <v>123</v>
      </c>
      <c r="BU448" s="514">
        <f>ADHB!BW448</f>
        <v>0</v>
      </c>
      <c r="BV448" s="514"/>
      <c r="BW448" s="514">
        <f t="shared" si="3207"/>
        <v>0</v>
      </c>
      <c r="BX448" s="515"/>
      <c r="BY448" s="514">
        <f t="shared" si="3208"/>
        <v>0</v>
      </c>
      <c r="BZ448" s="516"/>
      <c r="CA448" s="517"/>
      <c r="CB448" s="517"/>
      <c r="CC448" s="514">
        <f t="shared" si="3209"/>
        <v>0</v>
      </c>
      <c r="CD448" s="515">
        <v>0.294289866351475</v>
      </c>
      <c r="CE448" s="518">
        <f t="shared" si="3210"/>
        <v>0</v>
      </c>
      <c r="CF448" s="519">
        <f t="shared" si="3211"/>
        <v>0</v>
      </c>
      <c r="CG448" s="520"/>
      <c r="CH448" s="511">
        <v>6.0</v>
      </c>
      <c r="CI448" s="512" t="s">
        <v>132</v>
      </c>
      <c r="CJ448" s="513" t="s">
        <v>121</v>
      </c>
      <c r="CK448" s="513" t="s">
        <v>123</v>
      </c>
      <c r="CL448" s="514">
        <f>ADHB!CN448</f>
        <v>0</v>
      </c>
      <c r="CM448" s="514"/>
      <c r="CN448" s="514">
        <f t="shared" si="3212"/>
        <v>0</v>
      </c>
      <c r="CO448" s="515"/>
      <c r="CP448" s="514">
        <f t="shared" si="3213"/>
        <v>0</v>
      </c>
      <c r="CQ448" s="516"/>
      <c r="CR448" s="517"/>
      <c r="CS448" s="517"/>
      <c r="CT448" s="514">
        <f t="shared" si="3214"/>
        <v>0</v>
      </c>
      <c r="CU448" s="515">
        <v>0.294289866351475</v>
      </c>
      <c r="CV448" s="518">
        <f t="shared" si="3215"/>
        <v>0</v>
      </c>
      <c r="CW448" s="519">
        <f t="shared" si="3216"/>
        <v>0</v>
      </c>
      <c r="CX448" s="520"/>
      <c r="CY448" s="511">
        <v>6.0</v>
      </c>
      <c r="CZ448" s="512" t="s">
        <v>132</v>
      </c>
      <c r="DA448" s="513" t="s">
        <v>121</v>
      </c>
      <c r="DB448" s="513" t="s">
        <v>123</v>
      </c>
      <c r="DC448" s="514">
        <f>ADHB!DE448</f>
        <v>0</v>
      </c>
      <c r="DD448" s="514"/>
      <c r="DE448" s="514">
        <f t="shared" si="3217"/>
        <v>0</v>
      </c>
      <c r="DF448" s="515"/>
      <c r="DG448" s="514">
        <f t="shared" si="3218"/>
        <v>0</v>
      </c>
      <c r="DH448" s="516"/>
      <c r="DI448" s="517"/>
      <c r="DJ448" s="517"/>
      <c r="DK448" s="514">
        <f t="shared" si="3219"/>
        <v>0</v>
      </c>
      <c r="DL448" s="515">
        <v>0.294289866351475</v>
      </c>
      <c r="DM448" s="518">
        <f t="shared" si="3220"/>
        <v>0</v>
      </c>
      <c r="DN448" s="519">
        <f t="shared" si="3221"/>
        <v>0</v>
      </c>
      <c r="DO448" s="520"/>
      <c r="DP448" s="511">
        <v>6.0</v>
      </c>
      <c r="DQ448" s="512" t="s">
        <v>132</v>
      </c>
      <c r="DR448" s="513" t="s">
        <v>121</v>
      </c>
      <c r="DS448" s="513" t="s">
        <v>123</v>
      </c>
      <c r="DT448" s="514">
        <f>ADHB!DV448</f>
        <v>0</v>
      </c>
      <c r="DU448" s="514"/>
      <c r="DV448" s="514">
        <f t="shared" si="3222"/>
        <v>0</v>
      </c>
      <c r="DW448" s="515"/>
      <c r="DX448" s="514">
        <f t="shared" si="3223"/>
        <v>0</v>
      </c>
      <c r="DY448" s="516"/>
      <c r="DZ448" s="517"/>
      <c r="EA448" s="517"/>
      <c r="EB448" s="514">
        <f t="shared" si="3224"/>
        <v>0</v>
      </c>
      <c r="EC448" s="515">
        <v>0.294289866351475</v>
      </c>
      <c r="ED448" s="518">
        <f t="shared" si="3225"/>
        <v>0</v>
      </c>
      <c r="EE448" s="519">
        <f t="shared" si="3226"/>
        <v>0</v>
      </c>
      <c r="EF448" s="520"/>
      <c r="EG448" s="511">
        <v>6.0</v>
      </c>
      <c r="EH448" s="512" t="s">
        <v>132</v>
      </c>
      <c r="EI448" s="513" t="s">
        <v>121</v>
      </c>
      <c r="EJ448" s="513" t="s">
        <v>123</v>
      </c>
      <c r="EK448" s="514">
        <f>ADHB!EM448</f>
        <v>0</v>
      </c>
      <c r="EL448" s="514"/>
      <c r="EM448" s="514">
        <f t="shared" si="3227"/>
        <v>0</v>
      </c>
      <c r="EN448" s="515"/>
      <c r="EO448" s="514">
        <f t="shared" si="3228"/>
        <v>0</v>
      </c>
      <c r="EP448" s="516"/>
      <c r="EQ448" s="517"/>
      <c r="ER448" s="517"/>
      <c r="ES448" s="514">
        <f t="shared" si="3229"/>
        <v>0</v>
      </c>
      <c r="ET448" s="515">
        <v>0.294289866351475</v>
      </c>
      <c r="EU448" s="518">
        <f t="shared" si="3230"/>
        <v>0</v>
      </c>
      <c r="EV448" s="519">
        <f t="shared" si="3231"/>
        <v>0</v>
      </c>
      <c r="EW448" s="520"/>
      <c r="EX448" s="511">
        <v>6.0</v>
      </c>
      <c r="EY448" s="512" t="s">
        <v>132</v>
      </c>
      <c r="EZ448" s="513" t="s">
        <v>121</v>
      </c>
      <c r="FA448" s="513" t="s">
        <v>123</v>
      </c>
      <c r="FB448" s="514">
        <f>ADHB!FD448</f>
        <v>0</v>
      </c>
      <c r="FC448" s="514"/>
      <c r="FD448" s="514">
        <f t="shared" si="3232"/>
        <v>0</v>
      </c>
      <c r="FE448" s="515"/>
      <c r="FF448" s="514">
        <f t="shared" si="3233"/>
        <v>0</v>
      </c>
      <c r="FG448" s="516"/>
      <c r="FH448" s="517"/>
      <c r="FI448" s="517"/>
      <c r="FJ448" s="514">
        <f t="shared" si="3234"/>
        <v>0</v>
      </c>
      <c r="FK448" s="515">
        <v>0.294289866351475</v>
      </c>
      <c r="FL448" s="518">
        <f t="shared" si="3235"/>
        <v>0</v>
      </c>
      <c r="FM448" s="519">
        <f t="shared" si="3236"/>
        <v>0</v>
      </c>
      <c r="FN448" s="520"/>
      <c r="FO448" s="511">
        <v>6.0</v>
      </c>
      <c r="FP448" s="512" t="s">
        <v>132</v>
      </c>
      <c r="FQ448" s="513" t="s">
        <v>121</v>
      </c>
      <c r="FR448" s="513" t="s">
        <v>123</v>
      </c>
      <c r="FS448" s="514">
        <f>ADHB!FU448</f>
        <v>0</v>
      </c>
      <c r="FT448" s="514"/>
      <c r="FU448" s="514">
        <f t="shared" si="3237"/>
        <v>0</v>
      </c>
      <c r="FV448" s="515"/>
      <c r="FW448" s="514">
        <f t="shared" si="3238"/>
        <v>0</v>
      </c>
      <c r="FX448" s="516"/>
      <c r="FY448" s="517"/>
      <c r="FZ448" s="517"/>
      <c r="GA448" s="514">
        <f t="shared" si="3239"/>
        <v>0</v>
      </c>
      <c r="GB448" s="515">
        <v>0.294289866351475</v>
      </c>
      <c r="GC448" s="518">
        <f t="shared" si="3240"/>
        <v>0</v>
      </c>
      <c r="GD448" s="519">
        <f t="shared" si="3241"/>
        <v>0</v>
      </c>
      <c r="GE448" s="520"/>
      <c r="GF448" s="511">
        <v>6.0</v>
      </c>
      <c r="GG448" s="512" t="s">
        <v>132</v>
      </c>
      <c r="GH448" s="513" t="s">
        <v>121</v>
      </c>
      <c r="GI448" s="513" t="s">
        <v>123</v>
      </c>
      <c r="GJ448" s="514">
        <f>ADHB!GL448</f>
        <v>0</v>
      </c>
      <c r="GK448" s="514"/>
      <c r="GL448" s="514">
        <f t="shared" si="3242"/>
        <v>0</v>
      </c>
      <c r="GM448" s="515"/>
      <c r="GN448" s="514">
        <f t="shared" si="3243"/>
        <v>0</v>
      </c>
      <c r="GO448" s="516"/>
      <c r="GP448" s="517"/>
      <c r="GQ448" s="517"/>
      <c r="GR448" s="514">
        <f t="shared" si="3244"/>
        <v>0</v>
      </c>
      <c r="GS448" s="515">
        <v>0.294289866351475</v>
      </c>
      <c r="GT448" s="518">
        <f t="shared" si="3245"/>
        <v>0</v>
      </c>
      <c r="GU448" s="519">
        <f t="shared" si="3246"/>
        <v>0</v>
      </c>
      <c r="GV448" s="520"/>
      <c r="GW448" s="511">
        <v>6.0</v>
      </c>
      <c r="GX448" s="512" t="s">
        <v>132</v>
      </c>
      <c r="GY448" s="513" t="s">
        <v>121</v>
      </c>
      <c r="GZ448" s="513" t="s">
        <v>123</v>
      </c>
      <c r="HA448" s="514">
        <f>ADHB!HC448</f>
        <v>0</v>
      </c>
      <c r="HB448" s="514"/>
      <c r="HC448" s="514">
        <f t="shared" si="3247"/>
        <v>0</v>
      </c>
      <c r="HD448" s="515"/>
      <c r="HE448" s="514">
        <f t="shared" si="3248"/>
        <v>0</v>
      </c>
      <c r="HF448" s="516"/>
      <c r="HG448" s="517"/>
      <c r="HH448" s="517"/>
      <c r="HI448" s="514">
        <f t="shared" si="3249"/>
        <v>0</v>
      </c>
      <c r="HJ448" s="515">
        <v>0.294289866351475</v>
      </c>
      <c r="HK448" s="518">
        <f t="shared" si="3250"/>
        <v>0</v>
      </c>
      <c r="HL448" s="519">
        <f t="shared" si="3251"/>
        <v>0</v>
      </c>
      <c r="HM448" s="520"/>
      <c r="HN448" s="511">
        <v>6.0</v>
      </c>
      <c r="HO448" s="512" t="s">
        <v>132</v>
      </c>
      <c r="HP448" s="513" t="s">
        <v>121</v>
      </c>
      <c r="HQ448" s="513" t="s">
        <v>123</v>
      </c>
      <c r="HR448" s="514">
        <f>ADHB!HT448</f>
        <v>0</v>
      </c>
      <c r="HS448" s="514"/>
      <c r="HT448" s="514">
        <f t="shared" si="3252"/>
        <v>0</v>
      </c>
      <c r="HU448" s="515"/>
      <c r="HV448" s="514">
        <f t="shared" si="3253"/>
        <v>0</v>
      </c>
      <c r="HW448" s="516"/>
      <c r="HX448" s="517"/>
      <c r="HY448" s="517"/>
      <c r="HZ448" s="514">
        <f t="shared" si="3254"/>
        <v>0</v>
      </c>
      <c r="IA448" s="515">
        <v>0.294289866351475</v>
      </c>
      <c r="IB448" s="518">
        <f t="shared" si="3255"/>
        <v>0</v>
      </c>
      <c r="IC448" s="519">
        <f t="shared" si="3256"/>
        <v>0</v>
      </c>
      <c r="ID448" s="520"/>
      <c r="IE448" s="511">
        <v>6.0</v>
      </c>
      <c r="IF448" s="512" t="s">
        <v>132</v>
      </c>
      <c r="IG448" s="513" t="s">
        <v>121</v>
      </c>
      <c r="IH448" s="513" t="s">
        <v>123</v>
      </c>
      <c r="II448" s="514">
        <f>ADHB!IK448</f>
        <v>0</v>
      </c>
      <c r="IJ448" s="514"/>
      <c r="IK448" s="514">
        <f t="shared" si="3257"/>
        <v>0</v>
      </c>
      <c r="IL448" s="515"/>
      <c r="IM448" s="514">
        <f t="shared" si="3258"/>
        <v>0</v>
      </c>
      <c r="IN448" s="516"/>
      <c r="IO448" s="517"/>
      <c r="IP448" s="517"/>
      <c r="IQ448" s="514">
        <f t="shared" si="3259"/>
        <v>0</v>
      </c>
      <c r="IR448" s="515">
        <v>0.294289866351475</v>
      </c>
      <c r="IS448" s="518">
        <f t="shared" si="3260"/>
        <v>0</v>
      </c>
      <c r="IT448" s="519">
        <f t="shared" si="3261"/>
        <v>0</v>
      </c>
      <c r="IU448" s="520"/>
      <c r="IV448" s="511">
        <v>6.0</v>
      </c>
      <c r="IW448" s="512" t="s">
        <v>132</v>
      </c>
      <c r="IX448" s="513" t="s">
        <v>121</v>
      </c>
      <c r="IY448" s="513" t="s">
        <v>123</v>
      </c>
      <c r="IZ448" s="514">
        <f>ADHB!JB448</f>
        <v>0</v>
      </c>
      <c r="JA448" s="514"/>
      <c r="JB448" s="514">
        <f t="shared" si="3262"/>
        <v>0</v>
      </c>
      <c r="JC448" s="515"/>
      <c r="JD448" s="514">
        <f t="shared" si="3263"/>
        <v>0</v>
      </c>
      <c r="JE448" s="516"/>
      <c r="JF448" s="517"/>
      <c r="JG448" s="517"/>
      <c r="JH448" s="514">
        <f t="shared" si="3264"/>
        <v>0</v>
      </c>
      <c r="JI448" s="515">
        <v>0.294289866351475</v>
      </c>
      <c r="JJ448" s="518">
        <f t="shared" si="3265"/>
        <v>0</v>
      </c>
      <c r="JK448" s="519">
        <f t="shared" si="3266"/>
        <v>0</v>
      </c>
      <c r="JL448" s="520"/>
      <c r="JM448" s="511">
        <v>6.0</v>
      </c>
      <c r="JN448" s="512" t="s">
        <v>132</v>
      </c>
      <c r="JO448" s="513" t="s">
        <v>121</v>
      </c>
      <c r="JP448" s="513" t="s">
        <v>123</v>
      </c>
      <c r="JQ448" s="514">
        <f>ADHB!JS448</f>
        <v>0</v>
      </c>
      <c r="JR448" s="514"/>
      <c r="JS448" s="514">
        <f t="shared" si="3267"/>
        <v>0</v>
      </c>
      <c r="JT448" s="515"/>
      <c r="JU448" s="514">
        <f t="shared" si="3268"/>
        <v>0</v>
      </c>
      <c r="JV448" s="516"/>
      <c r="JW448" s="517"/>
      <c r="JX448" s="517"/>
      <c r="JY448" s="514">
        <f t="shared" si="3269"/>
        <v>0</v>
      </c>
      <c r="JZ448" s="515">
        <v>0.294289866351475</v>
      </c>
      <c r="KA448" s="518">
        <f t="shared" si="3270"/>
        <v>0</v>
      </c>
      <c r="KB448" s="519">
        <f t="shared" si="3271"/>
        <v>0</v>
      </c>
      <c r="KC448" s="520"/>
      <c r="KD448" s="511">
        <v>6.0</v>
      </c>
      <c r="KE448" s="512" t="s">
        <v>132</v>
      </c>
      <c r="KF448" s="513" t="s">
        <v>121</v>
      </c>
      <c r="KG448" s="513" t="s">
        <v>123</v>
      </c>
      <c r="KH448" s="514">
        <f>ADHB!KJ448</f>
        <v>0</v>
      </c>
      <c r="KI448" s="514"/>
      <c r="KJ448" s="514">
        <f t="shared" si="3272"/>
        <v>0</v>
      </c>
      <c r="KK448" s="515"/>
      <c r="KL448" s="514">
        <f t="shared" si="3273"/>
        <v>0</v>
      </c>
      <c r="KM448" s="516"/>
      <c r="KN448" s="517"/>
      <c r="KO448" s="517"/>
      <c r="KP448" s="514">
        <f t="shared" si="3274"/>
        <v>0</v>
      </c>
      <c r="KQ448" s="515">
        <v>0.294289866351475</v>
      </c>
      <c r="KR448" s="518">
        <f t="shared" si="3275"/>
        <v>0</v>
      </c>
      <c r="KS448" s="519">
        <f t="shared" si="3276"/>
        <v>0</v>
      </c>
      <c r="KT448" s="520"/>
      <c r="KU448" s="521"/>
    </row>
    <row r="449" ht="15.75" customHeight="1">
      <c r="A449" s="511">
        <v>7.0</v>
      </c>
      <c r="B449" s="512" t="s">
        <v>132</v>
      </c>
      <c r="C449" s="513" t="s">
        <v>121</v>
      </c>
      <c r="D449" s="513" t="s">
        <v>123</v>
      </c>
      <c r="E449" s="514">
        <f>ADHB!G449</f>
        <v>0</v>
      </c>
      <c r="F449" s="514"/>
      <c r="G449" s="514">
        <f t="shared" si="3187"/>
        <v>0</v>
      </c>
      <c r="H449" s="515"/>
      <c r="I449" s="514">
        <f t="shared" si="3188"/>
        <v>0</v>
      </c>
      <c r="J449" s="516"/>
      <c r="K449" s="517"/>
      <c r="L449" s="517"/>
      <c r="M449" s="514">
        <f t="shared" si="3189"/>
        <v>0</v>
      </c>
      <c r="N449" s="515">
        <v>0.294289866351475</v>
      </c>
      <c r="O449" s="518">
        <f t="shared" si="3190"/>
        <v>0</v>
      </c>
      <c r="P449" s="519">
        <f t="shared" si="3191"/>
        <v>0</v>
      </c>
      <c r="Q449" s="520"/>
      <c r="R449" s="511">
        <v>7.0</v>
      </c>
      <c r="S449" s="512" t="s">
        <v>132</v>
      </c>
      <c r="T449" s="513" t="s">
        <v>121</v>
      </c>
      <c r="U449" s="513" t="s">
        <v>123</v>
      </c>
      <c r="V449" s="514">
        <f>ADHB!X449</f>
        <v>0</v>
      </c>
      <c r="W449" s="514"/>
      <c r="X449" s="514">
        <f t="shared" si="3192"/>
        <v>0</v>
      </c>
      <c r="Y449" s="515"/>
      <c r="Z449" s="514">
        <f t="shared" si="3193"/>
        <v>0</v>
      </c>
      <c r="AA449" s="516"/>
      <c r="AB449" s="517"/>
      <c r="AC449" s="517"/>
      <c r="AD449" s="514">
        <f t="shared" si="3194"/>
        <v>0</v>
      </c>
      <c r="AE449" s="515">
        <v>0.294289866351475</v>
      </c>
      <c r="AF449" s="518">
        <f t="shared" si="3195"/>
        <v>0</v>
      </c>
      <c r="AG449" s="519">
        <f t="shared" si="3196"/>
        <v>0</v>
      </c>
      <c r="AH449" s="520"/>
      <c r="AI449" s="511">
        <v>7.0</v>
      </c>
      <c r="AJ449" s="512" t="s">
        <v>132</v>
      </c>
      <c r="AK449" s="513" t="s">
        <v>121</v>
      </c>
      <c r="AL449" s="513" t="s">
        <v>123</v>
      </c>
      <c r="AM449" s="514">
        <f>ADHB!AO449</f>
        <v>0</v>
      </c>
      <c r="AN449" s="514"/>
      <c r="AO449" s="514">
        <f t="shared" si="3197"/>
        <v>0</v>
      </c>
      <c r="AP449" s="515"/>
      <c r="AQ449" s="514">
        <f t="shared" si="3198"/>
        <v>0</v>
      </c>
      <c r="AR449" s="516"/>
      <c r="AS449" s="517"/>
      <c r="AT449" s="517"/>
      <c r="AU449" s="514">
        <f t="shared" si="3199"/>
        <v>0</v>
      </c>
      <c r="AV449" s="515">
        <v>0.294289866351475</v>
      </c>
      <c r="AW449" s="518">
        <f t="shared" si="3200"/>
        <v>0</v>
      </c>
      <c r="AX449" s="519">
        <f t="shared" si="3201"/>
        <v>0</v>
      </c>
      <c r="AY449" s="520"/>
      <c r="AZ449" s="511">
        <v>7.0</v>
      </c>
      <c r="BA449" s="512" t="s">
        <v>132</v>
      </c>
      <c r="BB449" s="513" t="s">
        <v>121</v>
      </c>
      <c r="BC449" s="513" t="s">
        <v>123</v>
      </c>
      <c r="BD449" s="514">
        <f>ADHB!BF449</f>
        <v>0</v>
      </c>
      <c r="BE449" s="514"/>
      <c r="BF449" s="514">
        <f t="shared" si="3202"/>
        <v>0</v>
      </c>
      <c r="BG449" s="515"/>
      <c r="BH449" s="514">
        <f t="shared" si="3203"/>
        <v>0</v>
      </c>
      <c r="BI449" s="516"/>
      <c r="BJ449" s="517"/>
      <c r="BK449" s="517"/>
      <c r="BL449" s="514">
        <f t="shared" si="3204"/>
        <v>0</v>
      </c>
      <c r="BM449" s="515">
        <v>0.294289866351475</v>
      </c>
      <c r="BN449" s="518">
        <f t="shared" si="3205"/>
        <v>0</v>
      </c>
      <c r="BO449" s="519">
        <f t="shared" si="3206"/>
        <v>0</v>
      </c>
      <c r="BP449" s="520"/>
      <c r="BQ449" s="511">
        <v>7.0</v>
      </c>
      <c r="BR449" s="512" t="s">
        <v>132</v>
      </c>
      <c r="BS449" s="513" t="s">
        <v>121</v>
      </c>
      <c r="BT449" s="513" t="s">
        <v>123</v>
      </c>
      <c r="BU449" s="514">
        <f>ADHB!BW449</f>
        <v>0</v>
      </c>
      <c r="BV449" s="514"/>
      <c r="BW449" s="514">
        <f t="shared" si="3207"/>
        <v>0</v>
      </c>
      <c r="BX449" s="515"/>
      <c r="BY449" s="514">
        <f t="shared" si="3208"/>
        <v>0</v>
      </c>
      <c r="BZ449" s="516"/>
      <c r="CA449" s="517"/>
      <c r="CB449" s="517"/>
      <c r="CC449" s="514">
        <f t="shared" si="3209"/>
        <v>0</v>
      </c>
      <c r="CD449" s="515">
        <v>0.294289866351475</v>
      </c>
      <c r="CE449" s="518">
        <f t="shared" si="3210"/>
        <v>0</v>
      </c>
      <c r="CF449" s="519">
        <f t="shared" si="3211"/>
        <v>0</v>
      </c>
      <c r="CG449" s="520"/>
      <c r="CH449" s="511">
        <v>7.0</v>
      </c>
      <c r="CI449" s="512" t="s">
        <v>132</v>
      </c>
      <c r="CJ449" s="513" t="s">
        <v>121</v>
      </c>
      <c r="CK449" s="513" t="s">
        <v>123</v>
      </c>
      <c r="CL449" s="514">
        <f>ADHB!CN449</f>
        <v>0</v>
      </c>
      <c r="CM449" s="514"/>
      <c r="CN449" s="514">
        <f t="shared" si="3212"/>
        <v>0</v>
      </c>
      <c r="CO449" s="515"/>
      <c r="CP449" s="514">
        <f t="shared" si="3213"/>
        <v>0</v>
      </c>
      <c r="CQ449" s="516"/>
      <c r="CR449" s="517"/>
      <c r="CS449" s="517"/>
      <c r="CT449" s="514">
        <f t="shared" si="3214"/>
        <v>0</v>
      </c>
      <c r="CU449" s="515">
        <v>0.294289866351475</v>
      </c>
      <c r="CV449" s="518">
        <f t="shared" si="3215"/>
        <v>0</v>
      </c>
      <c r="CW449" s="519">
        <f t="shared" si="3216"/>
        <v>0</v>
      </c>
      <c r="CX449" s="520"/>
      <c r="CY449" s="511">
        <v>7.0</v>
      </c>
      <c r="CZ449" s="512" t="s">
        <v>132</v>
      </c>
      <c r="DA449" s="513" t="s">
        <v>121</v>
      </c>
      <c r="DB449" s="513" t="s">
        <v>123</v>
      </c>
      <c r="DC449" s="514">
        <f>ADHB!DE449</f>
        <v>0</v>
      </c>
      <c r="DD449" s="514"/>
      <c r="DE449" s="514">
        <f t="shared" si="3217"/>
        <v>0</v>
      </c>
      <c r="DF449" s="515"/>
      <c r="DG449" s="514">
        <f t="shared" si="3218"/>
        <v>0</v>
      </c>
      <c r="DH449" s="516"/>
      <c r="DI449" s="517"/>
      <c r="DJ449" s="517"/>
      <c r="DK449" s="514">
        <f t="shared" si="3219"/>
        <v>0</v>
      </c>
      <c r="DL449" s="515">
        <v>0.294289866351475</v>
      </c>
      <c r="DM449" s="518">
        <f t="shared" si="3220"/>
        <v>0</v>
      </c>
      <c r="DN449" s="519">
        <f t="shared" si="3221"/>
        <v>0</v>
      </c>
      <c r="DO449" s="520"/>
      <c r="DP449" s="511">
        <v>7.0</v>
      </c>
      <c r="DQ449" s="512" t="s">
        <v>132</v>
      </c>
      <c r="DR449" s="513" t="s">
        <v>121</v>
      </c>
      <c r="DS449" s="513" t="s">
        <v>123</v>
      </c>
      <c r="DT449" s="514">
        <f>ADHB!DV449</f>
        <v>0</v>
      </c>
      <c r="DU449" s="514"/>
      <c r="DV449" s="514">
        <f t="shared" si="3222"/>
        <v>0</v>
      </c>
      <c r="DW449" s="515"/>
      <c r="DX449" s="514">
        <f t="shared" si="3223"/>
        <v>0</v>
      </c>
      <c r="DY449" s="516"/>
      <c r="DZ449" s="517"/>
      <c r="EA449" s="517"/>
      <c r="EB449" s="514">
        <f t="shared" si="3224"/>
        <v>0</v>
      </c>
      <c r="EC449" s="515">
        <v>0.294289866351475</v>
      </c>
      <c r="ED449" s="518">
        <f t="shared" si="3225"/>
        <v>0</v>
      </c>
      <c r="EE449" s="519">
        <f t="shared" si="3226"/>
        <v>0</v>
      </c>
      <c r="EF449" s="520"/>
      <c r="EG449" s="511">
        <v>7.0</v>
      </c>
      <c r="EH449" s="512" t="s">
        <v>132</v>
      </c>
      <c r="EI449" s="513" t="s">
        <v>121</v>
      </c>
      <c r="EJ449" s="513" t="s">
        <v>123</v>
      </c>
      <c r="EK449" s="514">
        <f>ADHB!EM449</f>
        <v>0</v>
      </c>
      <c r="EL449" s="514"/>
      <c r="EM449" s="514">
        <f t="shared" si="3227"/>
        <v>0</v>
      </c>
      <c r="EN449" s="515"/>
      <c r="EO449" s="514">
        <f t="shared" si="3228"/>
        <v>0</v>
      </c>
      <c r="EP449" s="516"/>
      <c r="EQ449" s="517"/>
      <c r="ER449" s="517"/>
      <c r="ES449" s="514">
        <f t="shared" si="3229"/>
        <v>0</v>
      </c>
      <c r="ET449" s="515">
        <v>0.294289866351475</v>
      </c>
      <c r="EU449" s="518">
        <f t="shared" si="3230"/>
        <v>0</v>
      </c>
      <c r="EV449" s="519">
        <f t="shared" si="3231"/>
        <v>0</v>
      </c>
      <c r="EW449" s="520"/>
      <c r="EX449" s="511">
        <v>7.0</v>
      </c>
      <c r="EY449" s="512" t="s">
        <v>132</v>
      </c>
      <c r="EZ449" s="513" t="s">
        <v>121</v>
      </c>
      <c r="FA449" s="513" t="s">
        <v>123</v>
      </c>
      <c r="FB449" s="514">
        <f>ADHB!FD449</f>
        <v>0</v>
      </c>
      <c r="FC449" s="514"/>
      <c r="FD449" s="514">
        <f t="shared" si="3232"/>
        <v>0</v>
      </c>
      <c r="FE449" s="515"/>
      <c r="FF449" s="514">
        <f t="shared" si="3233"/>
        <v>0</v>
      </c>
      <c r="FG449" s="516"/>
      <c r="FH449" s="517"/>
      <c r="FI449" s="517"/>
      <c r="FJ449" s="514">
        <f t="shared" si="3234"/>
        <v>0</v>
      </c>
      <c r="FK449" s="515">
        <v>0.294289866351475</v>
      </c>
      <c r="FL449" s="518">
        <f t="shared" si="3235"/>
        <v>0</v>
      </c>
      <c r="FM449" s="519">
        <f t="shared" si="3236"/>
        <v>0</v>
      </c>
      <c r="FN449" s="520"/>
      <c r="FO449" s="511">
        <v>7.0</v>
      </c>
      <c r="FP449" s="512" t="s">
        <v>132</v>
      </c>
      <c r="FQ449" s="513" t="s">
        <v>121</v>
      </c>
      <c r="FR449" s="513" t="s">
        <v>123</v>
      </c>
      <c r="FS449" s="514">
        <f>ADHB!FU449</f>
        <v>0</v>
      </c>
      <c r="FT449" s="514"/>
      <c r="FU449" s="514">
        <f t="shared" si="3237"/>
        <v>0</v>
      </c>
      <c r="FV449" s="515"/>
      <c r="FW449" s="514">
        <f t="shared" si="3238"/>
        <v>0</v>
      </c>
      <c r="FX449" s="516"/>
      <c r="FY449" s="517"/>
      <c r="FZ449" s="517"/>
      <c r="GA449" s="514">
        <f t="shared" si="3239"/>
        <v>0</v>
      </c>
      <c r="GB449" s="515">
        <v>0.294289866351475</v>
      </c>
      <c r="GC449" s="518">
        <f t="shared" si="3240"/>
        <v>0</v>
      </c>
      <c r="GD449" s="519">
        <f t="shared" si="3241"/>
        <v>0</v>
      </c>
      <c r="GE449" s="520"/>
      <c r="GF449" s="511">
        <v>7.0</v>
      </c>
      <c r="GG449" s="512" t="s">
        <v>132</v>
      </c>
      <c r="GH449" s="513" t="s">
        <v>121</v>
      </c>
      <c r="GI449" s="513" t="s">
        <v>123</v>
      </c>
      <c r="GJ449" s="514">
        <f>ADHB!GL449</f>
        <v>0</v>
      </c>
      <c r="GK449" s="514"/>
      <c r="GL449" s="514">
        <f t="shared" si="3242"/>
        <v>0</v>
      </c>
      <c r="GM449" s="515"/>
      <c r="GN449" s="514">
        <f t="shared" si="3243"/>
        <v>0</v>
      </c>
      <c r="GO449" s="516"/>
      <c r="GP449" s="517"/>
      <c r="GQ449" s="517"/>
      <c r="GR449" s="514">
        <f t="shared" si="3244"/>
        <v>0</v>
      </c>
      <c r="GS449" s="515">
        <v>0.294289866351475</v>
      </c>
      <c r="GT449" s="518">
        <f t="shared" si="3245"/>
        <v>0</v>
      </c>
      <c r="GU449" s="519">
        <f t="shared" si="3246"/>
        <v>0</v>
      </c>
      <c r="GV449" s="520"/>
      <c r="GW449" s="511">
        <v>7.0</v>
      </c>
      <c r="GX449" s="512" t="s">
        <v>132</v>
      </c>
      <c r="GY449" s="513" t="s">
        <v>121</v>
      </c>
      <c r="GZ449" s="513" t="s">
        <v>123</v>
      </c>
      <c r="HA449" s="514">
        <f>ADHB!HC449</f>
        <v>0</v>
      </c>
      <c r="HB449" s="514"/>
      <c r="HC449" s="514">
        <f t="shared" si="3247"/>
        <v>0</v>
      </c>
      <c r="HD449" s="515"/>
      <c r="HE449" s="514">
        <f t="shared" si="3248"/>
        <v>0</v>
      </c>
      <c r="HF449" s="516"/>
      <c r="HG449" s="517"/>
      <c r="HH449" s="517"/>
      <c r="HI449" s="514">
        <f t="shared" si="3249"/>
        <v>0</v>
      </c>
      <c r="HJ449" s="515">
        <v>0.294289866351475</v>
      </c>
      <c r="HK449" s="518">
        <f t="shared" si="3250"/>
        <v>0</v>
      </c>
      <c r="HL449" s="519">
        <f t="shared" si="3251"/>
        <v>0</v>
      </c>
      <c r="HM449" s="520"/>
      <c r="HN449" s="511">
        <v>7.0</v>
      </c>
      <c r="HO449" s="512" t="s">
        <v>132</v>
      </c>
      <c r="HP449" s="513" t="s">
        <v>121</v>
      </c>
      <c r="HQ449" s="513" t="s">
        <v>123</v>
      </c>
      <c r="HR449" s="514">
        <f>ADHB!HT449</f>
        <v>0</v>
      </c>
      <c r="HS449" s="514"/>
      <c r="HT449" s="514">
        <f t="shared" si="3252"/>
        <v>0</v>
      </c>
      <c r="HU449" s="515"/>
      <c r="HV449" s="514">
        <f t="shared" si="3253"/>
        <v>0</v>
      </c>
      <c r="HW449" s="516"/>
      <c r="HX449" s="517"/>
      <c r="HY449" s="517"/>
      <c r="HZ449" s="514">
        <f t="shared" si="3254"/>
        <v>0</v>
      </c>
      <c r="IA449" s="515">
        <v>0.294289866351475</v>
      </c>
      <c r="IB449" s="518">
        <f t="shared" si="3255"/>
        <v>0</v>
      </c>
      <c r="IC449" s="519">
        <f t="shared" si="3256"/>
        <v>0</v>
      </c>
      <c r="ID449" s="520"/>
      <c r="IE449" s="511">
        <v>7.0</v>
      </c>
      <c r="IF449" s="512" t="s">
        <v>132</v>
      </c>
      <c r="IG449" s="513" t="s">
        <v>121</v>
      </c>
      <c r="IH449" s="513" t="s">
        <v>123</v>
      </c>
      <c r="II449" s="514">
        <f>ADHB!IK449</f>
        <v>0</v>
      </c>
      <c r="IJ449" s="514"/>
      <c r="IK449" s="514">
        <f t="shared" si="3257"/>
        <v>0</v>
      </c>
      <c r="IL449" s="515"/>
      <c r="IM449" s="514">
        <f t="shared" si="3258"/>
        <v>0</v>
      </c>
      <c r="IN449" s="516"/>
      <c r="IO449" s="517"/>
      <c r="IP449" s="517"/>
      <c r="IQ449" s="514">
        <f t="shared" si="3259"/>
        <v>0</v>
      </c>
      <c r="IR449" s="515">
        <v>0.294289866351475</v>
      </c>
      <c r="IS449" s="518">
        <f t="shared" si="3260"/>
        <v>0</v>
      </c>
      <c r="IT449" s="519">
        <f t="shared" si="3261"/>
        <v>0</v>
      </c>
      <c r="IU449" s="520"/>
      <c r="IV449" s="511">
        <v>7.0</v>
      </c>
      <c r="IW449" s="512" t="s">
        <v>132</v>
      </c>
      <c r="IX449" s="513" t="s">
        <v>121</v>
      </c>
      <c r="IY449" s="513" t="s">
        <v>123</v>
      </c>
      <c r="IZ449" s="514">
        <f>ADHB!JB449</f>
        <v>0</v>
      </c>
      <c r="JA449" s="514"/>
      <c r="JB449" s="514">
        <f t="shared" si="3262"/>
        <v>0</v>
      </c>
      <c r="JC449" s="515"/>
      <c r="JD449" s="514">
        <f t="shared" si="3263"/>
        <v>0</v>
      </c>
      <c r="JE449" s="516"/>
      <c r="JF449" s="517"/>
      <c r="JG449" s="517"/>
      <c r="JH449" s="514">
        <f t="shared" si="3264"/>
        <v>0</v>
      </c>
      <c r="JI449" s="515">
        <v>0.294289866351475</v>
      </c>
      <c r="JJ449" s="518">
        <f t="shared" si="3265"/>
        <v>0</v>
      </c>
      <c r="JK449" s="519">
        <f t="shared" si="3266"/>
        <v>0</v>
      </c>
      <c r="JL449" s="520"/>
      <c r="JM449" s="511">
        <v>7.0</v>
      </c>
      <c r="JN449" s="512" t="s">
        <v>132</v>
      </c>
      <c r="JO449" s="513" t="s">
        <v>121</v>
      </c>
      <c r="JP449" s="513" t="s">
        <v>123</v>
      </c>
      <c r="JQ449" s="514">
        <f>ADHB!JS449</f>
        <v>0</v>
      </c>
      <c r="JR449" s="514"/>
      <c r="JS449" s="514">
        <f t="shared" si="3267"/>
        <v>0</v>
      </c>
      <c r="JT449" s="515"/>
      <c r="JU449" s="514">
        <f t="shared" si="3268"/>
        <v>0</v>
      </c>
      <c r="JV449" s="516"/>
      <c r="JW449" s="517"/>
      <c r="JX449" s="517"/>
      <c r="JY449" s="514">
        <f t="shared" si="3269"/>
        <v>0</v>
      </c>
      <c r="JZ449" s="515">
        <v>0.294289866351475</v>
      </c>
      <c r="KA449" s="518">
        <f t="shared" si="3270"/>
        <v>0</v>
      </c>
      <c r="KB449" s="519">
        <f t="shared" si="3271"/>
        <v>0</v>
      </c>
      <c r="KC449" s="520"/>
      <c r="KD449" s="511">
        <v>7.0</v>
      </c>
      <c r="KE449" s="512" t="s">
        <v>132</v>
      </c>
      <c r="KF449" s="513" t="s">
        <v>121</v>
      </c>
      <c r="KG449" s="513" t="s">
        <v>123</v>
      </c>
      <c r="KH449" s="514">
        <f>ADHB!KJ449</f>
        <v>0</v>
      </c>
      <c r="KI449" s="514"/>
      <c r="KJ449" s="514">
        <f t="shared" si="3272"/>
        <v>0</v>
      </c>
      <c r="KK449" s="515"/>
      <c r="KL449" s="514">
        <f t="shared" si="3273"/>
        <v>0</v>
      </c>
      <c r="KM449" s="516"/>
      <c r="KN449" s="517"/>
      <c r="KO449" s="517"/>
      <c r="KP449" s="514">
        <f t="shared" si="3274"/>
        <v>0</v>
      </c>
      <c r="KQ449" s="515">
        <v>0.294289866351475</v>
      </c>
      <c r="KR449" s="518">
        <f t="shared" si="3275"/>
        <v>0</v>
      </c>
      <c r="KS449" s="519">
        <f t="shared" si="3276"/>
        <v>0</v>
      </c>
      <c r="KT449" s="520"/>
      <c r="KU449" s="521"/>
    </row>
    <row r="450" ht="15.75" customHeight="1">
      <c r="A450" s="511">
        <v>8.0</v>
      </c>
      <c r="B450" s="512" t="s">
        <v>132</v>
      </c>
      <c r="C450" s="513" t="s">
        <v>121</v>
      </c>
      <c r="D450" s="513" t="s">
        <v>123</v>
      </c>
      <c r="E450" s="730">
        <f>ADHB!G450</f>
        <v>0</v>
      </c>
      <c r="F450" s="514"/>
      <c r="G450" s="514">
        <f t="shared" si="3187"/>
        <v>0</v>
      </c>
      <c r="H450" s="515"/>
      <c r="I450" s="514">
        <f t="shared" si="3188"/>
        <v>0</v>
      </c>
      <c r="J450" s="516"/>
      <c r="K450" s="517"/>
      <c r="L450" s="517"/>
      <c r="M450" s="514">
        <f t="shared" si="3189"/>
        <v>0</v>
      </c>
      <c r="N450" s="515">
        <v>0.294289866351475</v>
      </c>
      <c r="O450" s="518">
        <f t="shared" si="3190"/>
        <v>0</v>
      </c>
      <c r="P450" s="519">
        <f t="shared" si="3191"/>
        <v>0</v>
      </c>
      <c r="Q450" s="520"/>
      <c r="R450" s="511">
        <v>8.0</v>
      </c>
      <c r="S450" s="512" t="s">
        <v>132</v>
      </c>
      <c r="T450" s="513" t="s">
        <v>121</v>
      </c>
      <c r="U450" s="513" t="s">
        <v>123</v>
      </c>
      <c r="V450" s="730">
        <f>ADHB!X450</f>
        <v>0</v>
      </c>
      <c r="W450" s="514"/>
      <c r="X450" s="514">
        <f t="shared" si="3192"/>
        <v>0</v>
      </c>
      <c r="Y450" s="515"/>
      <c r="Z450" s="514">
        <f t="shared" si="3193"/>
        <v>0</v>
      </c>
      <c r="AA450" s="516"/>
      <c r="AB450" s="517"/>
      <c r="AC450" s="517"/>
      <c r="AD450" s="514">
        <f t="shared" si="3194"/>
        <v>0</v>
      </c>
      <c r="AE450" s="515">
        <v>0.294289866351475</v>
      </c>
      <c r="AF450" s="518">
        <f t="shared" si="3195"/>
        <v>0</v>
      </c>
      <c r="AG450" s="519">
        <f t="shared" si="3196"/>
        <v>0</v>
      </c>
      <c r="AH450" s="520"/>
      <c r="AI450" s="511">
        <v>8.0</v>
      </c>
      <c r="AJ450" s="512" t="s">
        <v>132</v>
      </c>
      <c r="AK450" s="513" t="s">
        <v>121</v>
      </c>
      <c r="AL450" s="513" t="s">
        <v>123</v>
      </c>
      <c r="AM450" s="730">
        <f>ADHB!AO450</f>
        <v>0</v>
      </c>
      <c r="AN450" s="514"/>
      <c r="AO450" s="514">
        <f t="shared" si="3197"/>
        <v>0</v>
      </c>
      <c r="AP450" s="515"/>
      <c r="AQ450" s="514">
        <f t="shared" si="3198"/>
        <v>0</v>
      </c>
      <c r="AR450" s="516"/>
      <c r="AS450" s="517"/>
      <c r="AT450" s="517"/>
      <c r="AU450" s="514">
        <f t="shared" si="3199"/>
        <v>0</v>
      </c>
      <c r="AV450" s="515">
        <v>0.294289866351475</v>
      </c>
      <c r="AW450" s="518">
        <f t="shared" si="3200"/>
        <v>0</v>
      </c>
      <c r="AX450" s="519">
        <f t="shared" si="3201"/>
        <v>0</v>
      </c>
      <c r="AY450" s="520"/>
      <c r="AZ450" s="511">
        <v>8.0</v>
      </c>
      <c r="BA450" s="512" t="s">
        <v>132</v>
      </c>
      <c r="BB450" s="513" t="s">
        <v>121</v>
      </c>
      <c r="BC450" s="513" t="s">
        <v>123</v>
      </c>
      <c r="BD450" s="730">
        <f>ADHB!BF450</f>
        <v>0</v>
      </c>
      <c r="BE450" s="514"/>
      <c r="BF450" s="514">
        <f t="shared" si="3202"/>
        <v>0</v>
      </c>
      <c r="BG450" s="515"/>
      <c r="BH450" s="514">
        <f t="shared" si="3203"/>
        <v>0</v>
      </c>
      <c r="BI450" s="516"/>
      <c r="BJ450" s="517"/>
      <c r="BK450" s="517"/>
      <c r="BL450" s="514">
        <f t="shared" si="3204"/>
        <v>0</v>
      </c>
      <c r="BM450" s="515">
        <v>0.294289866351475</v>
      </c>
      <c r="BN450" s="518">
        <f t="shared" si="3205"/>
        <v>0</v>
      </c>
      <c r="BO450" s="519">
        <f t="shared" si="3206"/>
        <v>0</v>
      </c>
      <c r="BP450" s="520"/>
      <c r="BQ450" s="511">
        <v>8.0</v>
      </c>
      <c r="BR450" s="512" t="s">
        <v>132</v>
      </c>
      <c r="BS450" s="513" t="s">
        <v>121</v>
      </c>
      <c r="BT450" s="513" t="s">
        <v>123</v>
      </c>
      <c r="BU450" s="730">
        <f>ADHB!BW450</f>
        <v>0</v>
      </c>
      <c r="BV450" s="514"/>
      <c r="BW450" s="514">
        <f t="shared" si="3207"/>
        <v>0</v>
      </c>
      <c r="BX450" s="515"/>
      <c r="BY450" s="514">
        <f t="shared" si="3208"/>
        <v>0</v>
      </c>
      <c r="BZ450" s="516"/>
      <c r="CA450" s="517"/>
      <c r="CB450" s="517"/>
      <c r="CC450" s="514">
        <f t="shared" si="3209"/>
        <v>0</v>
      </c>
      <c r="CD450" s="515">
        <v>0.294289866351475</v>
      </c>
      <c r="CE450" s="518">
        <f t="shared" si="3210"/>
        <v>0</v>
      </c>
      <c r="CF450" s="519">
        <f t="shared" si="3211"/>
        <v>0</v>
      </c>
      <c r="CG450" s="520"/>
      <c r="CH450" s="511">
        <v>8.0</v>
      </c>
      <c r="CI450" s="512" t="s">
        <v>132</v>
      </c>
      <c r="CJ450" s="513" t="s">
        <v>121</v>
      </c>
      <c r="CK450" s="513" t="s">
        <v>123</v>
      </c>
      <c r="CL450" s="730">
        <f>ADHB!CN450</f>
        <v>0</v>
      </c>
      <c r="CM450" s="514"/>
      <c r="CN450" s="514">
        <f t="shared" si="3212"/>
        <v>0</v>
      </c>
      <c r="CO450" s="515"/>
      <c r="CP450" s="514">
        <f t="shared" si="3213"/>
        <v>0</v>
      </c>
      <c r="CQ450" s="516"/>
      <c r="CR450" s="517"/>
      <c r="CS450" s="517"/>
      <c r="CT450" s="514">
        <f t="shared" si="3214"/>
        <v>0</v>
      </c>
      <c r="CU450" s="515">
        <v>0.294289866351475</v>
      </c>
      <c r="CV450" s="518">
        <f t="shared" si="3215"/>
        <v>0</v>
      </c>
      <c r="CW450" s="519">
        <f t="shared" si="3216"/>
        <v>0</v>
      </c>
      <c r="CX450" s="520"/>
      <c r="CY450" s="511">
        <v>8.0</v>
      </c>
      <c r="CZ450" s="512" t="s">
        <v>132</v>
      </c>
      <c r="DA450" s="513" t="s">
        <v>121</v>
      </c>
      <c r="DB450" s="513" t="s">
        <v>123</v>
      </c>
      <c r="DC450" s="730">
        <f>ADHB!DE450</f>
        <v>0</v>
      </c>
      <c r="DD450" s="514"/>
      <c r="DE450" s="514">
        <f t="shared" si="3217"/>
        <v>0</v>
      </c>
      <c r="DF450" s="515"/>
      <c r="DG450" s="514">
        <f t="shared" si="3218"/>
        <v>0</v>
      </c>
      <c r="DH450" s="516"/>
      <c r="DI450" s="517"/>
      <c r="DJ450" s="517"/>
      <c r="DK450" s="514">
        <f t="shared" si="3219"/>
        <v>0</v>
      </c>
      <c r="DL450" s="515">
        <v>0.294289866351475</v>
      </c>
      <c r="DM450" s="518">
        <f t="shared" si="3220"/>
        <v>0</v>
      </c>
      <c r="DN450" s="519">
        <f t="shared" si="3221"/>
        <v>0</v>
      </c>
      <c r="DO450" s="520"/>
      <c r="DP450" s="511">
        <v>8.0</v>
      </c>
      <c r="DQ450" s="512" t="s">
        <v>132</v>
      </c>
      <c r="DR450" s="513" t="s">
        <v>121</v>
      </c>
      <c r="DS450" s="513" t="s">
        <v>123</v>
      </c>
      <c r="DT450" s="730">
        <f>ADHB!DV450</f>
        <v>0</v>
      </c>
      <c r="DU450" s="514"/>
      <c r="DV450" s="514">
        <f t="shared" si="3222"/>
        <v>0</v>
      </c>
      <c r="DW450" s="515"/>
      <c r="DX450" s="514">
        <f t="shared" si="3223"/>
        <v>0</v>
      </c>
      <c r="DY450" s="516"/>
      <c r="DZ450" s="517"/>
      <c r="EA450" s="517"/>
      <c r="EB450" s="514">
        <f t="shared" si="3224"/>
        <v>0</v>
      </c>
      <c r="EC450" s="515">
        <v>0.294289866351475</v>
      </c>
      <c r="ED450" s="518">
        <f t="shared" si="3225"/>
        <v>0</v>
      </c>
      <c r="EE450" s="519">
        <f t="shared" si="3226"/>
        <v>0</v>
      </c>
      <c r="EF450" s="520"/>
      <c r="EG450" s="511">
        <v>8.0</v>
      </c>
      <c r="EH450" s="512" t="s">
        <v>132</v>
      </c>
      <c r="EI450" s="513" t="s">
        <v>121</v>
      </c>
      <c r="EJ450" s="513" t="s">
        <v>123</v>
      </c>
      <c r="EK450" s="730">
        <f>ADHB!EM450</f>
        <v>0</v>
      </c>
      <c r="EL450" s="514"/>
      <c r="EM450" s="514">
        <f t="shared" si="3227"/>
        <v>0</v>
      </c>
      <c r="EN450" s="515"/>
      <c r="EO450" s="514">
        <f t="shared" si="3228"/>
        <v>0</v>
      </c>
      <c r="EP450" s="516"/>
      <c r="EQ450" s="517"/>
      <c r="ER450" s="517"/>
      <c r="ES450" s="514">
        <f t="shared" si="3229"/>
        <v>0</v>
      </c>
      <c r="ET450" s="515">
        <v>0.294289866351475</v>
      </c>
      <c r="EU450" s="518">
        <f t="shared" si="3230"/>
        <v>0</v>
      </c>
      <c r="EV450" s="519">
        <f t="shared" si="3231"/>
        <v>0</v>
      </c>
      <c r="EW450" s="520"/>
      <c r="EX450" s="511">
        <v>8.0</v>
      </c>
      <c r="EY450" s="512" t="s">
        <v>132</v>
      </c>
      <c r="EZ450" s="513" t="s">
        <v>121</v>
      </c>
      <c r="FA450" s="513" t="s">
        <v>123</v>
      </c>
      <c r="FB450" s="730">
        <f>ADHB!FD450</f>
        <v>0</v>
      </c>
      <c r="FC450" s="514"/>
      <c r="FD450" s="514">
        <f t="shared" si="3232"/>
        <v>0</v>
      </c>
      <c r="FE450" s="515"/>
      <c r="FF450" s="514">
        <f t="shared" si="3233"/>
        <v>0</v>
      </c>
      <c r="FG450" s="516"/>
      <c r="FH450" s="517"/>
      <c r="FI450" s="517"/>
      <c r="FJ450" s="514">
        <f t="shared" si="3234"/>
        <v>0</v>
      </c>
      <c r="FK450" s="515">
        <v>0.294289866351475</v>
      </c>
      <c r="FL450" s="518">
        <f t="shared" si="3235"/>
        <v>0</v>
      </c>
      <c r="FM450" s="519">
        <f t="shared" si="3236"/>
        <v>0</v>
      </c>
      <c r="FN450" s="520"/>
      <c r="FO450" s="511">
        <v>8.0</v>
      </c>
      <c r="FP450" s="512" t="s">
        <v>132</v>
      </c>
      <c r="FQ450" s="513" t="s">
        <v>121</v>
      </c>
      <c r="FR450" s="513" t="s">
        <v>123</v>
      </c>
      <c r="FS450" s="730">
        <f>ADHB!FU450</f>
        <v>0</v>
      </c>
      <c r="FT450" s="514"/>
      <c r="FU450" s="514">
        <f t="shared" si="3237"/>
        <v>0</v>
      </c>
      <c r="FV450" s="515"/>
      <c r="FW450" s="514">
        <f t="shared" si="3238"/>
        <v>0</v>
      </c>
      <c r="FX450" s="516"/>
      <c r="FY450" s="517"/>
      <c r="FZ450" s="517"/>
      <c r="GA450" s="514">
        <f t="shared" si="3239"/>
        <v>0</v>
      </c>
      <c r="GB450" s="515">
        <v>0.294289866351475</v>
      </c>
      <c r="GC450" s="518">
        <f t="shared" si="3240"/>
        <v>0</v>
      </c>
      <c r="GD450" s="519">
        <f t="shared" si="3241"/>
        <v>0</v>
      </c>
      <c r="GE450" s="520"/>
      <c r="GF450" s="511">
        <v>8.0</v>
      </c>
      <c r="GG450" s="512" t="s">
        <v>132</v>
      </c>
      <c r="GH450" s="513" t="s">
        <v>121</v>
      </c>
      <c r="GI450" s="513" t="s">
        <v>123</v>
      </c>
      <c r="GJ450" s="730">
        <f>ADHB!GL450</f>
        <v>0</v>
      </c>
      <c r="GK450" s="514"/>
      <c r="GL450" s="514">
        <f t="shared" si="3242"/>
        <v>0</v>
      </c>
      <c r="GM450" s="515"/>
      <c r="GN450" s="514">
        <f t="shared" si="3243"/>
        <v>0</v>
      </c>
      <c r="GO450" s="516"/>
      <c r="GP450" s="517"/>
      <c r="GQ450" s="517"/>
      <c r="GR450" s="514">
        <f t="shared" si="3244"/>
        <v>0</v>
      </c>
      <c r="GS450" s="515">
        <v>0.294289866351475</v>
      </c>
      <c r="GT450" s="518">
        <f t="shared" si="3245"/>
        <v>0</v>
      </c>
      <c r="GU450" s="519">
        <f t="shared" si="3246"/>
        <v>0</v>
      </c>
      <c r="GV450" s="520"/>
      <c r="GW450" s="511">
        <v>8.0</v>
      </c>
      <c r="GX450" s="512" t="s">
        <v>132</v>
      </c>
      <c r="GY450" s="513" t="s">
        <v>121</v>
      </c>
      <c r="GZ450" s="513" t="s">
        <v>123</v>
      </c>
      <c r="HA450" s="730">
        <f>ADHB!HC450</f>
        <v>0</v>
      </c>
      <c r="HB450" s="514"/>
      <c r="HC450" s="514">
        <f t="shared" si="3247"/>
        <v>0</v>
      </c>
      <c r="HD450" s="515"/>
      <c r="HE450" s="514">
        <f t="shared" si="3248"/>
        <v>0</v>
      </c>
      <c r="HF450" s="516"/>
      <c r="HG450" s="517"/>
      <c r="HH450" s="517"/>
      <c r="HI450" s="514">
        <f t="shared" si="3249"/>
        <v>0</v>
      </c>
      <c r="HJ450" s="515">
        <v>0.294289866351475</v>
      </c>
      <c r="HK450" s="518">
        <f t="shared" si="3250"/>
        <v>0</v>
      </c>
      <c r="HL450" s="519">
        <f t="shared" si="3251"/>
        <v>0</v>
      </c>
      <c r="HM450" s="520"/>
      <c r="HN450" s="511">
        <v>8.0</v>
      </c>
      <c r="HO450" s="512" t="s">
        <v>132</v>
      </c>
      <c r="HP450" s="513" t="s">
        <v>121</v>
      </c>
      <c r="HQ450" s="513" t="s">
        <v>123</v>
      </c>
      <c r="HR450" s="730">
        <f>ADHB!HT450</f>
        <v>0</v>
      </c>
      <c r="HS450" s="514"/>
      <c r="HT450" s="514">
        <f t="shared" si="3252"/>
        <v>0</v>
      </c>
      <c r="HU450" s="515"/>
      <c r="HV450" s="514">
        <f t="shared" si="3253"/>
        <v>0</v>
      </c>
      <c r="HW450" s="516"/>
      <c r="HX450" s="517"/>
      <c r="HY450" s="517"/>
      <c r="HZ450" s="514">
        <f t="shared" si="3254"/>
        <v>0</v>
      </c>
      <c r="IA450" s="515">
        <v>0.294289866351475</v>
      </c>
      <c r="IB450" s="518">
        <f t="shared" si="3255"/>
        <v>0</v>
      </c>
      <c r="IC450" s="519">
        <f t="shared" si="3256"/>
        <v>0</v>
      </c>
      <c r="ID450" s="520"/>
      <c r="IE450" s="511">
        <v>8.0</v>
      </c>
      <c r="IF450" s="512" t="s">
        <v>132</v>
      </c>
      <c r="IG450" s="513" t="s">
        <v>121</v>
      </c>
      <c r="IH450" s="513" t="s">
        <v>123</v>
      </c>
      <c r="II450" s="730">
        <f>ADHB!IK450</f>
        <v>0</v>
      </c>
      <c r="IJ450" s="514"/>
      <c r="IK450" s="514">
        <f t="shared" si="3257"/>
        <v>0</v>
      </c>
      <c r="IL450" s="515"/>
      <c r="IM450" s="514">
        <f t="shared" si="3258"/>
        <v>0</v>
      </c>
      <c r="IN450" s="516"/>
      <c r="IO450" s="517"/>
      <c r="IP450" s="517"/>
      <c r="IQ450" s="514">
        <f t="shared" si="3259"/>
        <v>0</v>
      </c>
      <c r="IR450" s="515">
        <v>0.294289866351475</v>
      </c>
      <c r="IS450" s="518">
        <f t="shared" si="3260"/>
        <v>0</v>
      </c>
      <c r="IT450" s="519">
        <f t="shared" si="3261"/>
        <v>0</v>
      </c>
      <c r="IU450" s="520"/>
      <c r="IV450" s="511">
        <v>8.0</v>
      </c>
      <c r="IW450" s="512" t="s">
        <v>132</v>
      </c>
      <c r="IX450" s="513" t="s">
        <v>121</v>
      </c>
      <c r="IY450" s="513" t="s">
        <v>123</v>
      </c>
      <c r="IZ450" s="730">
        <f>ADHB!JB450</f>
        <v>0</v>
      </c>
      <c r="JA450" s="514"/>
      <c r="JB450" s="514">
        <f t="shared" si="3262"/>
        <v>0</v>
      </c>
      <c r="JC450" s="515"/>
      <c r="JD450" s="514">
        <f t="shared" si="3263"/>
        <v>0</v>
      </c>
      <c r="JE450" s="516"/>
      <c r="JF450" s="517"/>
      <c r="JG450" s="517"/>
      <c r="JH450" s="514">
        <f t="shared" si="3264"/>
        <v>0</v>
      </c>
      <c r="JI450" s="515">
        <v>0.294289866351475</v>
      </c>
      <c r="JJ450" s="518">
        <f t="shared" si="3265"/>
        <v>0</v>
      </c>
      <c r="JK450" s="519">
        <f t="shared" si="3266"/>
        <v>0</v>
      </c>
      <c r="JL450" s="520"/>
      <c r="JM450" s="511">
        <v>8.0</v>
      </c>
      <c r="JN450" s="512" t="s">
        <v>132</v>
      </c>
      <c r="JO450" s="513" t="s">
        <v>121</v>
      </c>
      <c r="JP450" s="513" t="s">
        <v>123</v>
      </c>
      <c r="JQ450" s="730">
        <f>ADHB!JS450</f>
        <v>0</v>
      </c>
      <c r="JR450" s="514"/>
      <c r="JS450" s="514">
        <f t="shared" si="3267"/>
        <v>0</v>
      </c>
      <c r="JT450" s="515"/>
      <c r="JU450" s="514">
        <f t="shared" si="3268"/>
        <v>0</v>
      </c>
      <c r="JV450" s="516"/>
      <c r="JW450" s="517"/>
      <c r="JX450" s="517"/>
      <c r="JY450" s="514">
        <f t="shared" si="3269"/>
        <v>0</v>
      </c>
      <c r="JZ450" s="515">
        <v>0.294289866351475</v>
      </c>
      <c r="KA450" s="518">
        <f t="shared" si="3270"/>
        <v>0</v>
      </c>
      <c r="KB450" s="519">
        <f t="shared" si="3271"/>
        <v>0</v>
      </c>
      <c r="KC450" s="520"/>
      <c r="KD450" s="511">
        <v>8.0</v>
      </c>
      <c r="KE450" s="512" t="s">
        <v>132</v>
      </c>
      <c r="KF450" s="513" t="s">
        <v>121</v>
      </c>
      <c r="KG450" s="513" t="s">
        <v>123</v>
      </c>
      <c r="KH450" s="730">
        <f>ADHB!KJ450</f>
        <v>0</v>
      </c>
      <c r="KI450" s="514"/>
      <c r="KJ450" s="514">
        <f t="shared" si="3272"/>
        <v>0</v>
      </c>
      <c r="KK450" s="515"/>
      <c r="KL450" s="514">
        <f t="shared" si="3273"/>
        <v>0</v>
      </c>
      <c r="KM450" s="516"/>
      <c r="KN450" s="517"/>
      <c r="KO450" s="517"/>
      <c r="KP450" s="514">
        <f t="shared" si="3274"/>
        <v>0</v>
      </c>
      <c r="KQ450" s="515">
        <v>0.294289866351475</v>
      </c>
      <c r="KR450" s="518">
        <f t="shared" si="3275"/>
        <v>0</v>
      </c>
      <c r="KS450" s="519">
        <f t="shared" si="3276"/>
        <v>0</v>
      </c>
      <c r="KT450" s="520"/>
      <c r="KU450" s="521"/>
    </row>
    <row r="451" ht="15.75" customHeight="1">
      <c r="A451" s="531"/>
      <c r="B451" s="532" t="s">
        <v>147</v>
      </c>
      <c r="C451" s="533"/>
      <c r="D451" s="533"/>
      <c r="E451" s="534"/>
      <c r="F451" s="534"/>
      <c r="G451" s="534"/>
      <c r="H451" s="535"/>
      <c r="I451" s="534"/>
      <c r="J451" s="535"/>
      <c r="K451" s="534"/>
      <c r="L451" s="534"/>
      <c r="M451" s="534"/>
      <c r="N451" s="535"/>
      <c r="O451" s="536"/>
      <c r="P451" s="537"/>
      <c r="Q451" s="520"/>
      <c r="R451" s="531"/>
      <c r="S451" s="532" t="s">
        <v>147</v>
      </c>
      <c r="T451" s="533"/>
      <c r="U451" s="533"/>
      <c r="V451" s="534"/>
      <c r="W451" s="534"/>
      <c r="X451" s="534"/>
      <c r="Y451" s="535"/>
      <c r="Z451" s="534"/>
      <c r="AA451" s="535"/>
      <c r="AB451" s="534"/>
      <c r="AC451" s="534"/>
      <c r="AD451" s="534"/>
      <c r="AE451" s="535"/>
      <c r="AF451" s="536"/>
      <c r="AG451" s="537"/>
      <c r="AH451" s="520"/>
      <c r="AI451" s="531"/>
      <c r="AJ451" s="532" t="s">
        <v>147</v>
      </c>
      <c r="AK451" s="533"/>
      <c r="AL451" s="533"/>
      <c r="AM451" s="534"/>
      <c r="AN451" s="534"/>
      <c r="AO451" s="534"/>
      <c r="AP451" s="535"/>
      <c r="AQ451" s="534"/>
      <c r="AR451" s="535"/>
      <c r="AS451" s="534"/>
      <c r="AT451" s="534"/>
      <c r="AU451" s="534"/>
      <c r="AV451" s="535"/>
      <c r="AW451" s="536"/>
      <c r="AX451" s="537"/>
      <c r="AY451" s="520"/>
      <c r="AZ451" s="531"/>
      <c r="BA451" s="532" t="s">
        <v>147</v>
      </c>
      <c r="BB451" s="533"/>
      <c r="BC451" s="533"/>
      <c r="BD451" s="534"/>
      <c r="BE451" s="534"/>
      <c r="BF451" s="534"/>
      <c r="BG451" s="535"/>
      <c r="BH451" s="534"/>
      <c r="BI451" s="535"/>
      <c r="BJ451" s="534"/>
      <c r="BK451" s="534"/>
      <c r="BL451" s="534"/>
      <c r="BM451" s="535"/>
      <c r="BN451" s="536"/>
      <c r="BO451" s="537"/>
      <c r="BP451" s="520"/>
      <c r="BQ451" s="531"/>
      <c r="BR451" s="532" t="s">
        <v>147</v>
      </c>
      <c r="BS451" s="533"/>
      <c r="BT451" s="533"/>
      <c r="BU451" s="534"/>
      <c r="BV451" s="534"/>
      <c r="BW451" s="534"/>
      <c r="BX451" s="535"/>
      <c r="BY451" s="534"/>
      <c r="BZ451" s="535"/>
      <c r="CA451" s="534"/>
      <c r="CB451" s="534"/>
      <c r="CC451" s="534"/>
      <c r="CD451" s="535"/>
      <c r="CE451" s="536"/>
      <c r="CF451" s="537"/>
      <c r="CG451" s="520"/>
      <c r="CH451" s="531"/>
      <c r="CI451" s="532" t="s">
        <v>147</v>
      </c>
      <c r="CJ451" s="533"/>
      <c r="CK451" s="533"/>
      <c r="CL451" s="534"/>
      <c r="CM451" s="534"/>
      <c r="CN451" s="534"/>
      <c r="CO451" s="535"/>
      <c r="CP451" s="534"/>
      <c r="CQ451" s="535"/>
      <c r="CR451" s="534"/>
      <c r="CS451" s="534"/>
      <c r="CT451" s="534"/>
      <c r="CU451" s="535"/>
      <c r="CV451" s="536"/>
      <c r="CW451" s="537"/>
      <c r="CX451" s="520"/>
      <c r="CY451" s="531"/>
      <c r="CZ451" s="532" t="s">
        <v>147</v>
      </c>
      <c r="DA451" s="533"/>
      <c r="DB451" s="533"/>
      <c r="DC451" s="534"/>
      <c r="DD451" s="534"/>
      <c r="DE451" s="534"/>
      <c r="DF451" s="535"/>
      <c r="DG451" s="534"/>
      <c r="DH451" s="535"/>
      <c r="DI451" s="534"/>
      <c r="DJ451" s="534"/>
      <c r="DK451" s="534"/>
      <c r="DL451" s="535"/>
      <c r="DM451" s="536"/>
      <c r="DN451" s="537"/>
      <c r="DO451" s="520"/>
      <c r="DP451" s="531"/>
      <c r="DQ451" s="532" t="s">
        <v>147</v>
      </c>
      <c r="DR451" s="533"/>
      <c r="DS451" s="533"/>
      <c r="DT451" s="534"/>
      <c r="DU451" s="534"/>
      <c r="DV451" s="534"/>
      <c r="DW451" s="535"/>
      <c r="DX451" s="534"/>
      <c r="DY451" s="535"/>
      <c r="DZ451" s="534"/>
      <c r="EA451" s="534"/>
      <c r="EB451" s="534"/>
      <c r="EC451" s="535"/>
      <c r="ED451" s="536"/>
      <c r="EE451" s="537"/>
      <c r="EF451" s="520"/>
      <c r="EG451" s="531"/>
      <c r="EH451" s="532" t="s">
        <v>147</v>
      </c>
      <c r="EI451" s="533"/>
      <c r="EJ451" s="533"/>
      <c r="EK451" s="534"/>
      <c r="EL451" s="534"/>
      <c r="EM451" s="534"/>
      <c r="EN451" s="535"/>
      <c r="EO451" s="534"/>
      <c r="EP451" s="535"/>
      <c r="EQ451" s="534"/>
      <c r="ER451" s="534"/>
      <c r="ES451" s="534"/>
      <c r="ET451" s="535"/>
      <c r="EU451" s="536"/>
      <c r="EV451" s="537"/>
      <c r="EW451" s="520"/>
      <c r="EX451" s="531"/>
      <c r="EY451" s="532" t="s">
        <v>147</v>
      </c>
      <c r="EZ451" s="533"/>
      <c r="FA451" s="533"/>
      <c r="FB451" s="534"/>
      <c r="FC451" s="534"/>
      <c r="FD451" s="534"/>
      <c r="FE451" s="535"/>
      <c r="FF451" s="534"/>
      <c r="FG451" s="535"/>
      <c r="FH451" s="534"/>
      <c r="FI451" s="534"/>
      <c r="FJ451" s="534"/>
      <c r="FK451" s="535"/>
      <c r="FL451" s="536"/>
      <c r="FM451" s="537"/>
      <c r="FN451" s="520"/>
      <c r="FO451" s="531"/>
      <c r="FP451" s="532" t="s">
        <v>147</v>
      </c>
      <c r="FQ451" s="533"/>
      <c r="FR451" s="533"/>
      <c r="FS451" s="534"/>
      <c r="FT451" s="534"/>
      <c r="FU451" s="534"/>
      <c r="FV451" s="535"/>
      <c r="FW451" s="534"/>
      <c r="FX451" s="535"/>
      <c r="FY451" s="534"/>
      <c r="FZ451" s="534"/>
      <c r="GA451" s="534"/>
      <c r="GB451" s="535"/>
      <c r="GC451" s="536"/>
      <c r="GD451" s="537"/>
      <c r="GE451" s="520"/>
      <c r="GF451" s="531"/>
      <c r="GG451" s="532" t="s">
        <v>147</v>
      </c>
      <c r="GH451" s="533"/>
      <c r="GI451" s="533"/>
      <c r="GJ451" s="534"/>
      <c r="GK451" s="534"/>
      <c r="GL451" s="534"/>
      <c r="GM451" s="535"/>
      <c r="GN451" s="534"/>
      <c r="GO451" s="535"/>
      <c r="GP451" s="534"/>
      <c r="GQ451" s="534"/>
      <c r="GR451" s="534"/>
      <c r="GS451" s="535"/>
      <c r="GT451" s="536"/>
      <c r="GU451" s="537"/>
      <c r="GV451" s="520"/>
      <c r="GW451" s="531"/>
      <c r="GX451" s="532" t="s">
        <v>147</v>
      </c>
      <c r="GY451" s="533"/>
      <c r="GZ451" s="533"/>
      <c r="HA451" s="534"/>
      <c r="HB451" s="534"/>
      <c r="HC451" s="534"/>
      <c r="HD451" s="535"/>
      <c r="HE451" s="534"/>
      <c r="HF451" s="535"/>
      <c r="HG451" s="534"/>
      <c r="HH451" s="534"/>
      <c r="HI451" s="534"/>
      <c r="HJ451" s="535"/>
      <c r="HK451" s="536"/>
      <c r="HL451" s="537"/>
      <c r="HM451" s="520"/>
      <c r="HN451" s="531"/>
      <c r="HO451" s="532" t="s">
        <v>147</v>
      </c>
      <c r="HP451" s="533"/>
      <c r="HQ451" s="533"/>
      <c r="HR451" s="534"/>
      <c r="HS451" s="534"/>
      <c r="HT451" s="534"/>
      <c r="HU451" s="535"/>
      <c r="HV451" s="534"/>
      <c r="HW451" s="535"/>
      <c r="HX451" s="534"/>
      <c r="HY451" s="534"/>
      <c r="HZ451" s="534"/>
      <c r="IA451" s="535"/>
      <c r="IB451" s="536"/>
      <c r="IC451" s="537"/>
      <c r="ID451" s="520"/>
      <c r="IE451" s="531"/>
      <c r="IF451" s="532" t="s">
        <v>147</v>
      </c>
      <c r="IG451" s="533"/>
      <c r="IH451" s="533"/>
      <c r="II451" s="534"/>
      <c r="IJ451" s="534"/>
      <c r="IK451" s="534"/>
      <c r="IL451" s="535"/>
      <c r="IM451" s="534"/>
      <c r="IN451" s="535"/>
      <c r="IO451" s="534"/>
      <c r="IP451" s="534"/>
      <c r="IQ451" s="534"/>
      <c r="IR451" s="535"/>
      <c r="IS451" s="536"/>
      <c r="IT451" s="537"/>
      <c r="IU451" s="520"/>
      <c r="IV451" s="531"/>
      <c r="IW451" s="532" t="s">
        <v>147</v>
      </c>
      <c r="IX451" s="533"/>
      <c r="IY451" s="533"/>
      <c r="IZ451" s="534"/>
      <c r="JA451" s="534"/>
      <c r="JB451" s="534"/>
      <c r="JC451" s="535"/>
      <c r="JD451" s="534"/>
      <c r="JE451" s="535"/>
      <c r="JF451" s="534"/>
      <c r="JG451" s="534"/>
      <c r="JH451" s="534"/>
      <c r="JI451" s="535"/>
      <c r="JJ451" s="536"/>
      <c r="JK451" s="537"/>
      <c r="JL451" s="520"/>
      <c r="JM451" s="531"/>
      <c r="JN451" s="532" t="s">
        <v>147</v>
      </c>
      <c r="JO451" s="533"/>
      <c r="JP451" s="533"/>
      <c r="JQ451" s="534"/>
      <c r="JR451" s="534"/>
      <c r="JS451" s="534"/>
      <c r="JT451" s="535"/>
      <c r="JU451" s="534"/>
      <c r="JV451" s="535"/>
      <c r="JW451" s="534"/>
      <c r="JX451" s="534"/>
      <c r="JY451" s="534"/>
      <c r="JZ451" s="535"/>
      <c r="KA451" s="536"/>
      <c r="KB451" s="537"/>
      <c r="KC451" s="520"/>
      <c r="KD451" s="531"/>
      <c r="KE451" s="532" t="s">
        <v>147</v>
      </c>
      <c r="KF451" s="533"/>
      <c r="KG451" s="533"/>
      <c r="KH451" s="534"/>
      <c r="KI451" s="534"/>
      <c r="KJ451" s="534"/>
      <c r="KK451" s="535"/>
      <c r="KL451" s="534"/>
      <c r="KM451" s="535"/>
      <c r="KN451" s="534"/>
      <c r="KO451" s="534"/>
      <c r="KP451" s="534"/>
      <c r="KQ451" s="535"/>
      <c r="KR451" s="536"/>
      <c r="KS451" s="537"/>
      <c r="KT451" s="520"/>
      <c r="KU451" s="521"/>
    </row>
    <row r="452" ht="15.75" customHeight="1">
      <c r="A452" s="511">
        <v>1.0</v>
      </c>
      <c r="B452" s="512" t="s">
        <v>142</v>
      </c>
      <c r="C452" s="513" t="s">
        <v>121</v>
      </c>
      <c r="D452" s="513" t="s">
        <v>123</v>
      </c>
      <c r="E452" s="514">
        <f>ADHB!G452</f>
        <v>0</v>
      </c>
      <c r="F452" s="514"/>
      <c r="G452" s="514">
        <f t="shared" ref="G452:G457" si="3277">iferror(E452/F452*100,0)</f>
        <v>0</v>
      </c>
      <c r="H452" s="515"/>
      <c r="I452" s="514">
        <f t="shared" ref="I452:I457" si="3278">IFERROR(+G452*H452,"")</f>
        <v>0</v>
      </c>
      <c r="J452" s="516"/>
      <c r="K452" s="517"/>
      <c r="L452" s="517"/>
      <c r="M452" s="514">
        <f t="shared" ref="M452:M457" si="3279">IFERROR(+(IF(G452="","0",G452))+(IF(I452="","0",I452))+(IF(L452="","0",L452)),"")</f>
        <v>0</v>
      </c>
      <c r="N452" s="515">
        <v>0.294289866351475</v>
      </c>
      <c r="O452" s="518">
        <f t="shared" ref="O452:O457" si="3280">IFERROR(+N452*(M452-L452),"")</f>
        <v>0</v>
      </c>
      <c r="P452" s="519">
        <f t="shared" ref="P452:P457" si="3281">IFERROR(+(IF(M452="","0",M452))-(IF(O452="","0",O452)),"")</f>
        <v>0</v>
      </c>
      <c r="Q452" s="520"/>
      <c r="R452" s="511">
        <v>1.0</v>
      </c>
      <c r="S452" s="512" t="s">
        <v>142</v>
      </c>
      <c r="T452" s="513" t="s">
        <v>121</v>
      </c>
      <c r="U452" s="513" t="s">
        <v>123</v>
      </c>
      <c r="V452" s="514">
        <f>ADHB!X452</f>
        <v>0</v>
      </c>
      <c r="W452" s="514"/>
      <c r="X452" s="514">
        <f t="shared" ref="X452:X457" si="3282">iferror(V452/W452*100,0)</f>
        <v>0</v>
      </c>
      <c r="Y452" s="515"/>
      <c r="Z452" s="514">
        <f t="shared" ref="Z452:Z457" si="3283">IFERROR(+X452*Y452,"")</f>
        <v>0</v>
      </c>
      <c r="AA452" s="516"/>
      <c r="AB452" s="517"/>
      <c r="AC452" s="517"/>
      <c r="AD452" s="514">
        <f t="shared" ref="AD452:AD457" si="3284">IFERROR(+(IF(X452="","0",X452))+(IF(Z452="","0",Z452))+(IF(AC452="","0",AC452)),"")</f>
        <v>0</v>
      </c>
      <c r="AE452" s="515">
        <v>0.294289866351475</v>
      </c>
      <c r="AF452" s="518">
        <f t="shared" ref="AF452:AF457" si="3285">IFERROR(+AE452*(AD452-AC452),"")</f>
        <v>0</v>
      </c>
      <c r="AG452" s="519">
        <f t="shared" ref="AG452:AG457" si="3286">IFERROR(+(IF(AD452="","0",AD452))-(IF(AF452="","0",AF452)),"")</f>
        <v>0</v>
      </c>
      <c r="AH452" s="520"/>
      <c r="AI452" s="511">
        <v>1.0</v>
      </c>
      <c r="AJ452" s="512" t="s">
        <v>142</v>
      </c>
      <c r="AK452" s="513" t="s">
        <v>121</v>
      </c>
      <c r="AL452" s="513" t="s">
        <v>123</v>
      </c>
      <c r="AM452" s="514">
        <f>ADHB!AO452</f>
        <v>0</v>
      </c>
      <c r="AN452" s="514"/>
      <c r="AO452" s="514">
        <f t="shared" ref="AO452:AO457" si="3287">iferror(AM452/AN452*100,0)</f>
        <v>0</v>
      </c>
      <c r="AP452" s="515"/>
      <c r="AQ452" s="514">
        <f t="shared" ref="AQ452:AQ457" si="3288">IFERROR(+AO452*AP452,"")</f>
        <v>0</v>
      </c>
      <c r="AR452" s="516"/>
      <c r="AS452" s="517"/>
      <c r="AT452" s="517"/>
      <c r="AU452" s="514">
        <f t="shared" ref="AU452:AU457" si="3289">IFERROR(+(IF(AO452="","0",AO452))+(IF(AQ452="","0",AQ452))+(IF(AT452="","0",AT452)),"")</f>
        <v>0</v>
      </c>
      <c r="AV452" s="515">
        <v>0.294289866351475</v>
      </c>
      <c r="AW452" s="518">
        <f t="shared" ref="AW452:AW457" si="3290">IFERROR(+AV452*(AU452-AT452),"")</f>
        <v>0</v>
      </c>
      <c r="AX452" s="519">
        <f t="shared" ref="AX452:AX457" si="3291">IFERROR(+(IF(AU452="","0",AU452))-(IF(AW452="","0",AW452)),"")</f>
        <v>0</v>
      </c>
      <c r="AY452" s="520"/>
      <c r="AZ452" s="511">
        <v>1.0</v>
      </c>
      <c r="BA452" s="512" t="s">
        <v>142</v>
      </c>
      <c r="BB452" s="513" t="s">
        <v>121</v>
      </c>
      <c r="BC452" s="513" t="s">
        <v>123</v>
      </c>
      <c r="BD452" s="514">
        <f>ADHB!BF452</f>
        <v>0</v>
      </c>
      <c r="BE452" s="514"/>
      <c r="BF452" s="514">
        <f t="shared" ref="BF452:BF457" si="3292">iferror(BD452/BE452*100,0)</f>
        <v>0</v>
      </c>
      <c r="BG452" s="515"/>
      <c r="BH452" s="514">
        <f t="shared" ref="BH452:BH457" si="3293">IFERROR(+BF452*BG452,"")</f>
        <v>0</v>
      </c>
      <c r="BI452" s="516"/>
      <c r="BJ452" s="517"/>
      <c r="BK452" s="517"/>
      <c r="BL452" s="514">
        <f t="shared" ref="BL452:BL457" si="3294">IFERROR(+(IF(BF452="","0",BF452))+(IF(BH452="","0",BH452))+(IF(BK452="","0",BK452)),"")</f>
        <v>0</v>
      </c>
      <c r="BM452" s="515">
        <v>0.294289866351475</v>
      </c>
      <c r="BN452" s="518">
        <f t="shared" ref="BN452:BN457" si="3295">IFERROR(+BM452*(BL452-BK452),"")</f>
        <v>0</v>
      </c>
      <c r="BO452" s="519">
        <f t="shared" ref="BO452:BO457" si="3296">IFERROR(+(IF(BL452="","0",BL452))-(IF(BN452="","0",BN452)),"")</f>
        <v>0</v>
      </c>
      <c r="BP452" s="520"/>
      <c r="BQ452" s="511">
        <v>1.0</v>
      </c>
      <c r="BR452" s="512" t="s">
        <v>142</v>
      </c>
      <c r="BS452" s="513" t="s">
        <v>121</v>
      </c>
      <c r="BT452" s="513" t="s">
        <v>123</v>
      </c>
      <c r="BU452" s="514">
        <f>ADHB!BW452</f>
        <v>0</v>
      </c>
      <c r="BV452" s="514"/>
      <c r="BW452" s="514">
        <f t="shared" ref="BW452:BW457" si="3297">iferror(BU452/BV452*100,0)</f>
        <v>0</v>
      </c>
      <c r="BX452" s="515"/>
      <c r="BY452" s="514">
        <f t="shared" ref="BY452:BY457" si="3298">IFERROR(+BW452*BX452,"")</f>
        <v>0</v>
      </c>
      <c r="BZ452" s="516"/>
      <c r="CA452" s="517"/>
      <c r="CB452" s="517"/>
      <c r="CC452" s="514">
        <f t="shared" ref="CC452:CC457" si="3299">IFERROR(+(IF(BW452="","0",BW452))+(IF(BY452="","0",BY452))+(IF(CB452="","0",CB452)),"")</f>
        <v>0</v>
      </c>
      <c r="CD452" s="515">
        <v>0.294289866351475</v>
      </c>
      <c r="CE452" s="518">
        <f t="shared" ref="CE452:CE457" si="3300">IFERROR(+CD452*(CC452-CB452),"")</f>
        <v>0</v>
      </c>
      <c r="CF452" s="519">
        <f t="shared" ref="CF452:CF457" si="3301">IFERROR(+(IF(CC452="","0",CC452))-(IF(CE452="","0",CE452)),"")</f>
        <v>0</v>
      </c>
      <c r="CG452" s="520"/>
      <c r="CH452" s="511">
        <v>1.0</v>
      </c>
      <c r="CI452" s="512" t="s">
        <v>142</v>
      </c>
      <c r="CJ452" s="513" t="s">
        <v>121</v>
      </c>
      <c r="CK452" s="513" t="s">
        <v>123</v>
      </c>
      <c r="CL452" s="514">
        <f>ADHB!CN452</f>
        <v>0</v>
      </c>
      <c r="CM452" s="514"/>
      <c r="CN452" s="514">
        <f t="shared" ref="CN452:CN457" si="3302">iferror(CL452/CM452*100,0)</f>
        <v>0</v>
      </c>
      <c r="CO452" s="515"/>
      <c r="CP452" s="514">
        <f t="shared" ref="CP452:CP457" si="3303">IFERROR(+CN452*CO452,"")</f>
        <v>0</v>
      </c>
      <c r="CQ452" s="516"/>
      <c r="CR452" s="517"/>
      <c r="CS452" s="517"/>
      <c r="CT452" s="514">
        <f t="shared" ref="CT452:CT457" si="3304">IFERROR(+(IF(CN452="","0",CN452))+(IF(CP452="","0",CP452))+(IF(CS452="","0",CS452)),"")</f>
        <v>0</v>
      </c>
      <c r="CU452" s="515">
        <v>0.294289866351475</v>
      </c>
      <c r="CV452" s="518">
        <f t="shared" ref="CV452:CV457" si="3305">IFERROR(+CU452*(CT452-CS452),"")</f>
        <v>0</v>
      </c>
      <c r="CW452" s="519">
        <f t="shared" ref="CW452:CW457" si="3306">IFERROR(+(IF(CT452="","0",CT452))-(IF(CV452="","0",CV452)),"")</f>
        <v>0</v>
      </c>
      <c r="CX452" s="520"/>
      <c r="CY452" s="511">
        <v>1.0</v>
      </c>
      <c r="CZ452" s="512" t="s">
        <v>142</v>
      </c>
      <c r="DA452" s="513" t="s">
        <v>121</v>
      </c>
      <c r="DB452" s="513" t="s">
        <v>123</v>
      </c>
      <c r="DC452" s="514">
        <f>ADHB!DE452</f>
        <v>0</v>
      </c>
      <c r="DD452" s="514"/>
      <c r="DE452" s="514">
        <f t="shared" ref="DE452:DE457" si="3307">iferror(DC452/DD452*100,0)</f>
        <v>0</v>
      </c>
      <c r="DF452" s="515"/>
      <c r="DG452" s="514">
        <f t="shared" ref="DG452:DG457" si="3308">IFERROR(+DE452*DF452,"")</f>
        <v>0</v>
      </c>
      <c r="DH452" s="516"/>
      <c r="DI452" s="517"/>
      <c r="DJ452" s="517"/>
      <c r="DK452" s="514">
        <f t="shared" ref="DK452:DK457" si="3309">IFERROR(+(IF(DE452="","0",DE452))+(IF(DG452="","0",DG452))+(IF(DJ452="","0",DJ452)),"")</f>
        <v>0</v>
      </c>
      <c r="DL452" s="515">
        <v>0.294289866351475</v>
      </c>
      <c r="DM452" s="518">
        <f t="shared" ref="DM452:DM457" si="3310">IFERROR(+DL452*(DK452-DJ452),"")</f>
        <v>0</v>
      </c>
      <c r="DN452" s="519">
        <f t="shared" ref="DN452:DN457" si="3311">IFERROR(+(IF(DK452="","0",DK452))-(IF(DM452="","0",DM452)),"")</f>
        <v>0</v>
      </c>
      <c r="DO452" s="520"/>
      <c r="DP452" s="511">
        <v>1.0</v>
      </c>
      <c r="DQ452" s="512" t="s">
        <v>142</v>
      </c>
      <c r="DR452" s="513" t="s">
        <v>121</v>
      </c>
      <c r="DS452" s="513" t="s">
        <v>123</v>
      </c>
      <c r="DT452" s="514">
        <f>ADHB!DV452</f>
        <v>0</v>
      </c>
      <c r="DU452" s="514"/>
      <c r="DV452" s="514">
        <f t="shared" ref="DV452:DV457" si="3312">iferror(DT452/DU452*100,0)</f>
        <v>0</v>
      </c>
      <c r="DW452" s="515"/>
      <c r="DX452" s="514">
        <f t="shared" ref="DX452:DX457" si="3313">IFERROR(+DV452*DW452,"")</f>
        <v>0</v>
      </c>
      <c r="DY452" s="516"/>
      <c r="DZ452" s="517"/>
      <c r="EA452" s="517"/>
      <c r="EB452" s="514">
        <f t="shared" ref="EB452:EB457" si="3314">IFERROR(+(IF(DV452="","0",DV452))+(IF(DX452="","0",DX452))+(IF(EA452="","0",EA452)),"")</f>
        <v>0</v>
      </c>
      <c r="EC452" s="515">
        <v>0.294289866351475</v>
      </c>
      <c r="ED452" s="518">
        <f t="shared" ref="ED452:ED457" si="3315">IFERROR(+EC452*(EB452-EA452),"")</f>
        <v>0</v>
      </c>
      <c r="EE452" s="519">
        <f t="shared" ref="EE452:EE457" si="3316">IFERROR(+(IF(EB452="","0",EB452))-(IF(ED452="","0",ED452)),"")</f>
        <v>0</v>
      </c>
      <c r="EF452" s="520"/>
      <c r="EG452" s="511">
        <v>1.0</v>
      </c>
      <c r="EH452" s="512" t="s">
        <v>142</v>
      </c>
      <c r="EI452" s="513" t="s">
        <v>121</v>
      </c>
      <c r="EJ452" s="513" t="s">
        <v>123</v>
      </c>
      <c r="EK452" s="514">
        <f>ADHB!EM452</f>
        <v>0</v>
      </c>
      <c r="EL452" s="514"/>
      <c r="EM452" s="514">
        <f t="shared" ref="EM452:EM457" si="3317">iferror(EK452/EL452*100,0)</f>
        <v>0</v>
      </c>
      <c r="EN452" s="515"/>
      <c r="EO452" s="514">
        <f t="shared" ref="EO452:EO457" si="3318">IFERROR(+EM452*EN452,"")</f>
        <v>0</v>
      </c>
      <c r="EP452" s="516"/>
      <c r="EQ452" s="517"/>
      <c r="ER452" s="517"/>
      <c r="ES452" s="514">
        <f t="shared" ref="ES452:ES457" si="3319">IFERROR(+(IF(EM452="","0",EM452))+(IF(EO452="","0",EO452))+(IF(ER452="","0",ER452)),"")</f>
        <v>0</v>
      </c>
      <c r="ET452" s="515">
        <v>0.294289866351475</v>
      </c>
      <c r="EU452" s="518">
        <f t="shared" ref="EU452:EU457" si="3320">IFERROR(+ET452*(ES452-ER452),"")</f>
        <v>0</v>
      </c>
      <c r="EV452" s="519">
        <f t="shared" ref="EV452:EV457" si="3321">IFERROR(+(IF(ES452="","0",ES452))-(IF(EU452="","0",EU452)),"")</f>
        <v>0</v>
      </c>
      <c r="EW452" s="520"/>
      <c r="EX452" s="511">
        <v>1.0</v>
      </c>
      <c r="EY452" s="512" t="s">
        <v>142</v>
      </c>
      <c r="EZ452" s="513" t="s">
        <v>121</v>
      </c>
      <c r="FA452" s="513" t="s">
        <v>123</v>
      </c>
      <c r="FB452" s="514">
        <f>ADHB!FD452</f>
        <v>0</v>
      </c>
      <c r="FC452" s="514"/>
      <c r="FD452" s="514">
        <f t="shared" ref="FD452:FD457" si="3322">iferror(FB452/FC452*100,0)</f>
        <v>0</v>
      </c>
      <c r="FE452" s="515"/>
      <c r="FF452" s="514">
        <f t="shared" ref="FF452:FF457" si="3323">IFERROR(+FD452*FE452,"")</f>
        <v>0</v>
      </c>
      <c r="FG452" s="516"/>
      <c r="FH452" s="517"/>
      <c r="FI452" s="517"/>
      <c r="FJ452" s="514">
        <f t="shared" ref="FJ452:FJ457" si="3324">IFERROR(+(IF(FD452="","0",FD452))+(IF(FF452="","0",FF452))+(IF(FI452="","0",FI452)),"")</f>
        <v>0</v>
      </c>
      <c r="FK452" s="515">
        <v>0.294289866351475</v>
      </c>
      <c r="FL452" s="518">
        <f t="shared" ref="FL452:FL457" si="3325">IFERROR(+FK452*(FJ452-FI452),"")</f>
        <v>0</v>
      </c>
      <c r="FM452" s="519">
        <f t="shared" ref="FM452:FM457" si="3326">IFERROR(+(IF(FJ452="","0",FJ452))-(IF(FL452="","0",FL452)),"")</f>
        <v>0</v>
      </c>
      <c r="FN452" s="520"/>
      <c r="FO452" s="511">
        <v>1.0</v>
      </c>
      <c r="FP452" s="512" t="s">
        <v>142</v>
      </c>
      <c r="FQ452" s="513" t="s">
        <v>121</v>
      </c>
      <c r="FR452" s="513" t="s">
        <v>123</v>
      </c>
      <c r="FS452" s="514">
        <f>ADHB!FU452</f>
        <v>0</v>
      </c>
      <c r="FT452" s="514"/>
      <c r="FU452" s="514">
        <f t="shared" ref="FU452:FU457" si="3327">iferror(FS452/FT452*100,0)</f>
        <v>0</v>
      </c>
      <c r="FV452" s="515"/>
      <c r="FW452" s="514">
        <f t="shared" ref="FW452:FW457" si="3328">IFERROR(+FU452*FV452,"")</f>
        <v>0</v>
      </c>
      <c r="FX452" s="516"/>
      <c r="FY452" s="517"/>
      <c r="FZ452" s="517"/>
      <c r="GA452" s="514">
        <f t="shared" ref="GA452:GA457" si="3329">IFERROR(+(IF(FU452="","0",FU452))+(IF(FW452="","0",FW452))+(IF(FZ452="","0",FZ452)),"")</f>
        <v>0</v>
      </c>
      <c r="GB452" s="515">
        <v>0.294289866351475</v>
      </c>
      <c r="GC452" s="518">
        <f t="shared" ref="GC452:GC457" si="3330">IFERROR(+GB452*(GA452-FZ452),"")</f>
        <v>0</v>
      </c>
      <c r="GD452" s="519">
        <f t="shared" ref="GD452:GD457" si="3331">IFERROR(+(IF(GA452="","0",GA452))-(IF(GC452="","0",GC452)),"")</f>
        <v>0</v>
      </c>
      <c r="GE452" s="520"/>
      <c r="GF452" s="511">
        <v>1.0</v>
      </c>
      <c r="GG452" s="512" t="s">
        <v>142</v>
      </c>
      <c r="GH452" s="513" t="s">
        <v>121</v>
      </c>
      <c r="GI452" s="513" t="s">
        <v>123</v>
      </c>
      <c r="GJ452" s="514">
        <f>ADHB!GL452</f>
        <v>0</v>
      </c>
      <c r="GK452" s="514"/>
      <c r="GL452" s="514">
        <f t="shared" ref="GL452:GL457" si="3332">iferror(GJ452/GK452*100,0)</f>
        <v>0</v>
      </c>
      <c r="GM452" s="515"/>
      <c r="GN452" s="514">
        <f t="shared" ref="GN452:GN457" si="3333">IFERROR(+GL452*GM452,"")</f>
        <v>0</v>
      </c>
      <c r="GO452" s="516"/>
      <c r="GP452" s="517"/>
      <c r="GQ452" s="517"/>
      <c r="GR452" s="514">
        <f t="shared" ref="GR452:GR457" si="3334">IFERROR(+(IF(GL452="","0",GL452))+(IF(GN452="","0",GN452))+(IF(GQ452="","0",GQ452)),"")</f>
        <v>0</v>
      </c>
      <c r="GS452" s="515">
        <v>0.294289866351475</v>
      </c>
      <c r="GT452" s="518">
        <f t="shared" ref="GT452:GT457" si="3335">IFERROR(+GS452*(GR452-GQ452),"")</f>
        <v>0</v>
      </c>
      <c r="GU452" s="519">
        <f t="shared" ref="GU452:GU457" si="3336">IFERROR(+(IF(GR452="","0",GR452))-(IF(GT452="","0",GT452)),"")</f>
        <v>0</v>
      </c>
      <c r="GV452" s="520"/>
      <c r="GW452" s="511">
        <v>1.0</v>
      </c>
      <c r="GX452" s="512" t="s">
        <v>142</v>
      </c>
      <c r="GY452" s="513" t="s">
        <v>121</v>
      </c>
      <c r="GZ452" s="513" t="s">
        <v>123</v>
      </c>
      <c r="HA452" s="514">
        <f>ADHB!HC452</f>
        <v>0</v>
      </c>
      <c r="HB452" s="514"/>
      <c r="HC452" s="514">
        <f t="shared" ref="HC452:HC457" si="3337">iferror(HA452/HB452*100,0)</f>
        <v>0</v>
      </c>
      <c r="HD452" s="515"/>
      <c r="HE452" s="514">
        <f t="shared" ref="HE452:HE457" si="3338">IFERROR(+HC452*HD452,"")</f>
        <v>0</v>
      </c>
      <c r="HF452" s="516"/>
      <c r="HG452" s="517"/>
      <c r="HH452" s="517"/>
      <c r="HI452" s="514">
        <f t="shared" ref="HI452:HI457" si="3339">IFERROR(+(IF(HC452="","0",HC452))+(IF(HE452="","0",HE452))+(IF(HH452="","0",HH452)),"")</f>
        <v>0</v>
      </c>
      <c r="HJ452" s="515">
        <v>0.294289866351475</v>
      </c>
      <c r="HK452" s="518">
        <f t="shared" ref="HK452:HK457" si="3340">IFERROR(+HJ452*(HI452-HH452),"")</f>
        <v>0</v>
      </c>
      <c r="HL452" s="519">
        <f t="shared" ref="HL452:HL457" si="3341">IFERROR(+(IF(HI452="","0",HI452))-(IF(HK452="","0",HK452)),"")</f>
        <v>0</v>
      </c>
      <c r="HM452" s="520"/>
      <c r="HN452" s="511">
        <v>1.0</v>
      </c>
      <c r="HO452" s="512" t="s">
        <v>142</v>
      </c>
      <c r="HP452" s="513" t="s">
        <v>121</v>
      </c>
      <c r="HQ452" s="513" t="s">
        <v>123</v>
      </c>
      <c r="HR452" s="514">
        <f>ADHB!HT452</f>
        <v>0</v>
      </c>
      <c r="HS452" s="514"/>
      <c r="HT452" s="514">
        <f t="shared" ref="HT452:HT457" si="3342">iferror(HR452/HS452*100,0)</f>
        <v>0</v>
      </c>
      <c r="HU452" s="515"/>
      <c r="HV452" s="514">
        <f t="shared" ref="HV452:HV457" si="3343">IFERROR(+HT452*HU452,"")</f>
        <v>0</v>
      </c>
      <c r="HW452" s="516"/>
      <c r="HX452" s="517"/>
      <c r="HY452" s="517"/>
      <c r="HZ452" s="514">
        <f t="shared" ref="HZ452:HZ457" si="3344">IFERROR(+(IF(HT452="","0",HT452))+(IF(HV452="","0",HV452))+(IF(HY452="","0",HY452)),"")</f>
        <v>0</v>
      </c>
      <c r="IA452" s="515">
        <v>0.294289866351475</v>
      </c>
      <c r="IB452" s="518">
        <f t="shared" ref="IB452:IB457" si="3345">IFERROR(+IA452*(HZ452-HY452),"")</f>
        <v>0</v>
      </c>
      <c r="IC452" s="519">
        <f t="shared" ref="IC452:IC457" si="3346">IFERROR(+(IF(HZ452="","0",HZ452))-(IF(IB452="","0",IB452)),"")</f>
        <v>0</v>
      </c>
      <c r="ID452" s="520"/>
      <c r="IE452" s="511">
        <v>1.0</v>
      </c>
      <c r="IF452" s="512" t="s">
        <v>142</v>
      </c>
      <c r="IG452" s="513" t="s">
        <v>121</v>
      </c>
      <c r="IH452" s="513" t="s">
        <v>123</v>
      </c>
      <c r="II452" s="514">
        <f>ADHB!IK452</f>
        <v>0</v>
      </c>
      <c r="IJ452" s="514"/>
      <c r="IK452" s="514">
        <f t="shared" ref="IK452:IK457" si="3347">iferror(II452/IJ452*100,0)</f>
        <v>0</v>
      </c>
      <c r="IL452" s="515"/>
      <c r="IM452" s="514">
        <f t="shared" ref="IM452:IM457" si="3348">IFERROR(+IK452*IL452,"")</f>
        <v>0</v>
      </c>
      <c r="IN452" s="516"/>
      <c r="IO452" s="517"/>
      <c r="IP452" s="517"/>
      <c r="IQ452" s="514">
        <f t="shared" ref="IQ452:IQ457" si="3349">IFERROR(+(IF(IK452="","0",IK452))+(IF(IM452="","0",IM452))+(IF(IP452="","0",IP452)),"")</f>
        <v>0</v>
      </c>
      <c r="IR452" s="515">
        <v>0.294289866351475</v>
      </c>
      <c r="IS452" s="518">
        <f t="shared" ref="IS452:IS457" si="3350">IFERROR(+IR452*(IQ452-IP452),"")</f>
        <v>0</v>
      </c>
      <c r="IT452" s="519">
        <f t="shared" ref="IT452:IT457" si="3351">IFERROR(+(IF(IQ452="","0",IQ452))-(IF(IS452="","0",IS452)),"")</f>
        <v>0</v>
      </c>
      <c r="IU452" s="520"/>
      <c r="IV452" s="511">
        <v>1.0</v>
      </c>
      <c r="IW452" s="512" t="s">
        <v>142</v>
      </c>
      <c r="IX452" s="513" t="s">
        <v>121</v>
      </c>
      <c r="IY452" s="513" t="s">
        <v>123</v>
      </c>
      <c r="IZ452" s="514">
        <f>ADHB!JB452</f>
        <v>0</v>
      </c>
      <c r="JA452" s="514"/>
      <c r="JB452" s="514">
        <f t="shared" ref="JB452:JB457" si="3352">iferror(IZ452/JA452*100,0)</f>
        <v>0</v>
      </c>
      <c r="JC452" s="515"/>
      <c r="JD452" s="514">
        <f t="shared" ref="JD452:JD457" si="3353">IFERROR(+JB452*JC452,"")</f>
        <v>0</v>
      </c>
      <c r="JE452" s="516"/>
      <c r="JF452" s="517"/>
      <c r="JG452" s="517"/>
      <c r="JH452" s="514">
        <f t="shared" ref="JH452:JH457" si="3354">IFERROR(+(IF(JB452="","0",JB452))+(IF(JD452="","0",JD452))+(IF(JG452="","0",JG452)),"")</f>
        <v>0</v>
      </c>
      <c r="JI452" s="515">
        <v>0.294289866351475</v>
      </c>
      <c r="JJ452" s="518">
        <f t="shared" ref="JJ452:JJ457" si="3355">IFERROR(+JI452*(JH452-JG452),"")</f>
        <v>0</v>
      </c>
      <c r="JK452" s="519">
        <f t="shared" ref="JK452:JK457" si="3356">IFERROR(+(IF(JH452="","0",JH452))-(IF(JJ452="","0",JJ452)),"")</f>
        <v>0</v>
      </c>
      <c r="JL452" s="520"/>
      <c r="JM452" s="511">
        <v>1.0</v>
      </c>
      <c r="JN452" s="512" t="s">
        <v>142</v>
      </c>
      <c r="JO452" s="513" t="s">
        <v>121</v>
      </c>
      <c r="JP452" s="513" t="s">
        <v>123</v>
      </c>
      <c r="JQ452" s="514">
        <f>ADHB!JS452</f>
        <v>0</v>
      </c>
      <c r="JR452" s="514"/>
      <c r="JS452" s="514">
        <f t="shared" ref="JS452:JS457" si="3357">iferror(JQ452/JR452*100,0)</f>
        <v>0</v>
      </c>
      <c r="JT452" s="515"/>
      <c r="JU452" s="514">
        <f t="shared" ref="JU452:JU457" si="3358">IFERROR(+JS452*JT452,"")</f>
        <v>0</v>
      </c>
      <c r="JV452" s="516"/>
      <c r="JW452" s="517"/>
      <c r="JX452" s="517"/>
      <c r="JY452" s="514">
        <f t="shared" ref="JY452:JY457" si="3359">IFERROR(+(IF(JS452="","0",JS452))+(IF(JU452="","0",JU452))+(IF(JX452="","0",JX452)),"")</f>
        <v>0</v>
      </c>
      <c r="JZ452" s="515">
        <v>0.294289866351475</v>
      </c>
      <c r="KA452" s="518">
        <f t="shared" ref="KA452:KA457" si="3360">IFERROR(+JZ452*(JY452-JX452),"")</f>
        <v>0</v>
      </c>
      <c r="KB452" s="519">
        <f t="shared" ref="KB452:KB457" si="3361">IFERROR(+(IF(JY452="","0",JY452))-(IF(KA452="","0",KA452)),"")</f>
        <v>0</v>
      </c>
      <c r="KC452" s="520"/>
      <c r="KD452" s="511">
        <v>1.0</v>
      </c>
      <c r="KE452" s="512" t="s">
        <v>142</v>
      </c>
      <c r="KF452" s="513" t="s">
        <v>121</v>
      </c>
      <c r="KG452" s="513" t="s">
        <v>123</v>
      </c>
      <c r="KH452" s="514">
        <f>ADHB!KJ452</f>
        <v>0</v>
      </c>
      <c r="KI452" s="514"/>
      <c r="KJ452" s="514">
        <f t="shared" ref="KJ452:KJ457" si="3362">iferror(KH452/KI452*100,0)</f>
        <v>0</v>
      </c>
      <c r="KK452" s="515"/>
      <c r="KL452" s="514">
        <f t="shared" ref="KL452:KL457" si="3363">IFERROR(+KJ452*KK452,"")</f>
        <v>0</v>
      </c>
      <c r="KM452" s="516"/>
      <c r="KN452" s="517"/>
      <c r="KO452" s="517"/>
      <c r="KP452" s="514">
        <f t="shared" ref="KP452:KP457" si="3364">IFERROR(+(IF(KJ452="","0",KJ452))+(IF(KL452="","0",KL452))+(IF(KO452="","0",KO452)),"")</f>
        <v>0</v>
      </c>
      <c r="KQ452" s="515">
        <v>0.294289866351475</v>
      </c>
      <c r="KR452" s="518">
        <f t="shared" ref="KR452:KR457" si="3365">IFERROR(+KQ452*(KP452-KO452),"")</f>
        <v>0</v>
      </c>
      <c r="KS452" s="519">
        <f t="shared" ref="KS452:KS457" si="3366">IFERROR(+(IF(KP452="","0",KP452))-(IF(KR452="","0",KR452)),"")</f>
        <v>0</v>
      </c>
      <c r="KT452" s="520"/>
      <c r="KU452" s="521"/>
    </row>
    <row r="453" ht="15.75" customHeight="1">
      <c r="A453" s="511">
        <v>2.0</v>
      </c>
      <c r="B453" s="512" t="s">
        <v>148</v>
      </c>
      <c r="C453" s="513" t="s">
        <v>121</v>
      </c>
      <c r="D453" s="513" t="s">
        <v>123</v>
      </c>
      <c r="E453" s="514">
        <f>ADHB!G453</f>
        <v>0</v>
      </c>
      <c r="F453" s="514"/>
      <c r="G453" s="514">
        <f t="shared" si="3277"/>
        <v>0</v>
      </c>
      <c r="H453" s="515"/>
      <c r="I453" s="514">
        <f t="shared" si="3278"/>
        <v>0</v>
      </c>
      <c r="J453" s="516"/>
      <c r="K453" s="517"/>
      <c r="L453" s="517"/>
      <c r="M453" s="514">
        <f t="shared" si="3279"/>
        <v>0</v>
      </c>
      <c r="N453" s="515">
        <v>0.294289866351475</v>
      </c>
      <c r="O453" s="518">
        <f t="shared" si="3280"/>
        <v>0</v>
      </c>
      <c r="P453" s="519">
        <f t="shared" si="3281"/>
        <v>0</v>
      </c>
      <c r="Q453" s="520"/>
      <c r="R453" s="511">
        <v>2.0</v>
      </c>
      <c r="S453" s="512" t="s">
        <v>148</v>
      </c>
      <c r="T453" s="513" t="s">
        <v>121</v>
      </c>
      <c r="U453" s="513" t="s">
        <v>123</v>
      </c>
      <c r="V453" s="514">
        <f>ADHB!X453</f>
        <v>0</v>
      </c>
      <c r="W453" s="514"/>
      <c r="X453" s="514">
        <f t="shared" si="3282"/>
        <v>0</v>
      </c>
      <c r="Y453" s="515"/>
      <c r="Z453" s="514">
        <f t="shared" si="3283"/>
        <v>0</v>
      </c>
      <c r="AA453" s="516"/>
      <c r="AB453" s="517"/>
      <c r="AC453" s="517"/>
      <c r="AD453" s="514">
        <f t="shared" si="3284"/>
        <v>0</v>
      </c>
      <c r="AE453" s="515">
        <v>0.294289866351475</v>
      </c>
      <c r="AF453" s="518">
        <f t="shared" si="3285"/>
        <v>0</v>
      </c>
      <c r="AG453" s="519">
        <f t="shared" si="3286"/>
        <v>0</v>
      </c>
      <c r="AH453" s="520"/>
      <c r="AI453" s="511">
        <v>2.0</v>
      </c>
      <c r="AJ453" s="512" t="s">
        <v>148</v>
      </c>
      <c r="AK453" s="513" t="s">
        <v>121</v>
      </c>
      <c r="AL453" s="513" t="s">
        <v>123</v>
      </c>
      <c r="AM453" s="514">
        <f>ADHB!AO453</f>
        <v>0</v>
      </c>
      <c r="AN453" s="514"/>
      <c r="AO453" s="514">
        <f t="shared" si="3287"/>
        <v>0</v>
      </c>
      <c r="AP453" s="515"/>
      <c r="AQ453" s="514">
        <f t="shared" si="3288"/>
        <v>0</v>
      </c>
      <c r="AR453" s="516"/>
      <c r="AS453" s="517"/>
      <c r="AT453" s="517"/>
      <c r="AU453" s="514">
        <f t="shared" si="3289"/>
        <v>0</v>
      </c>
      <c r="AV453" s="515">
        <v>0.294289866351475</v>
      </c>
      <c r="AW453" s="518">
        <f t="shared" si="3290"/>
        <v>0</v>
      </c>
      <c r="AX453" s="519">
        <f t="shared" si="3291"/>
        <v>0</v>
      </c>
      <c r="AY453" s="520"/>
      <c r="AZ453" s="511">
        <v>2.0</v>
      </c>
      <c r="BA453" s="512" t="s">
        <v>148</v>
      </c>
      <c r="BB453" s="513" t="s">
        <v>121</v>
      </c>
      <c r="BC453" s="513" t="s">
        <v>123</v>
      </c>
      <c r="BD453" s="514">
        <f>ADHB!BF453</f>
        <v>0</v>
      </c>
      <c r="BE453" s="514"/>
      <c r="BF453" s="514">
        <f t="shared" si="3292"/>
        <v>0</v>
      </c>
      <c r="BG453" s="515"/>
      <c r="BH453" s="514">
        <f t="shared" si="3293"/>
        <v>0</v>
      </c>
      <c r="BI453" s="516"/>
      <c r="BJ453" s="517"/>
      <c r="BK453" s="517"/>
      <c r="BL453" s="514">
        <f t="shared" si="3294"/>
        <v>0</v>
      </c>
      <c r="BM453" s="515">
        <v>0.294289866351475</v>
      </c>
      <c r="BN453" s="518">
        <f t="shared" si="3295"/>
        <v>0</v>
      </c>
      <c r="BO453" s="519">
        <f t="shared" si="3296"/>
        <v>0</v>
      </c>
      <c r="BP453" s="520"/>
      <c r="BQ453" s="511">
        <v>2.0</v>
      </c>
      <c r="BR453" s="512" t="s">
        <v>148</v>
      </c>
      <c r="BS453" s="513" t="s">
        <v>121</v>
      </c>
      <c r="BT453" s="513" t="s">
        <v>123</v>
      </c>
      <c r="BU453" s="514">
        <f>ADHB!BW453</f>
        <v>0</v>
      </c>
      <c r="BV453" s="514"/>
      <c r="BW453" s="514">
        <f t="shared" si="3297"/>
        <v>0</v>
      </c>
      <c r="BX453" s="515"/>
      <c r="BY453" s="514">
        <f t="shared" si="3298"/>
        <v>0</v>
      </c>
      <c r="BZ453" s="516"/>
      <c r="CA453" s="517"/>
      <c r="CB453" s="517"/>
      <c r="CC453" s="514">
        <f t="shared" si="3299"/>
        <v>0</v>
      </c>
      <c r="CD453" s="515">
        <v>0.294289866351475</v>
      </c>
      <c r="CE453" s="518">
        <f t="shared" si="3300"/>
        <v>0</v>
      </c>
      <c r="CF453" s="519">
        <f t="shared" si="3301"/>
        <v>0</v>
      </c>
      <c r="CG453" s="520"/>
      <c r="CH453" s="511">
        <v>2.0</v>
      </c>
      <c r="CI453" s="512" t="s">
        <v>148</v>
      </c>
      <c r="CJ453" s="513" t="s">
        <v>121</v>
      </c>
      <c r="CK453" s="513" t="s">
        <v>123</v>
      </c>
      <c r="CL453" s="514">
        <f>ADHB!CN453</f>
        <v>0</v>
      </c>
      <c r="CM453" s="514"/>
      <c r="CN453" s="514">
        <f t="shared" si="3302"/>
        <v>0</v>
      </c>
      <c r="CO453" s="515"/>
      <c r="CP453" s="514">
        <f t="shared" si="3303"/>
        <v>0</v>
      </c>
      <c r="CQ453" s="516"/>
      <c r="CR453" s="517"/>
      <c r="CS453" s="517"/>
      <c r="CT453" s="514">
        <f t="shared" si="3304"/>
        <v>0</v>
      </c>
      <c r="CU453" s="515">
        <v>0.294289866351475</v>
      </c>
      <c r="CV453" s="518">
        <f t="shared" si="3305"/>
        <v>0</v>
      </c>
      <c r="CW453" s="519">
        <f t="shared" si="3306"/>
        <v>0</v>
      </c>
      <c r="CX453" s="520"/>
      <c r="CY453" s="511">
        <v>2.0</v>
      </c>
      <c r="CZ453" s="512" t="s">
        <v>148</v>
      </c>
      <c r="DA453" s="513" t="s">
        <v>121</v>
      </c>
      <c r="DB453" s="513" t="s">
        <v>123</v>
      </c>
      <c r="DC453" s="514">
        <f>ADHB!DE453</f>
        <v>0</v>
      </c>
      <c r="DD453" s="514"/>
      <c r="DE453" s="514">
        <f t="shared" si="3307"/>
        <v>0</v>
      </c>
      <c r="DF453" s="515"/>
      <c r="DG453" s="514">
        <f t="shared" si="3308"/>
        <v>0</v>
      </c>
      <c r="DH453" s="516"/>
      <c r="DI453" s="517"/>
      <c r="DJ453" s="517"/>
      <c r="DK453" s="514">
        <f t="shared" si="3309"/>
        <v>0</v>
      </c>
      <c r="DL453" s="515">
        <v>0.294289866351475</v>
      </c>
      <c r="DM453" s="518">
        <f t="shared" si="3310"/>
        <v>0</v>
      </c>
      <c r="DN453" s="519">
        <f t="shared" si="3311"/>
        <v>0</v>
      </c>
      <c r="DO453" s="520"/>
      <c r="DP453" s="511">
        <v>2.0</v>
      </c>
      <c r="DQ453" s="512" t="s">
        <v>148</v>
      </c>
      <c r="DR453" s="513" t="s">
        <v>121</v>
      </c>
      <c r="DS453" s="513" t="s">
        <v>123</v>
      </c>
      <c r="DT453" s="514">
        <f>ADHB!DV453</f>
        <v>0</v>
      </c>
      <c r="DU453" s="514"/>
      <c r="DV453" s="514">
        <f t="shared" si="3312"/>
        <v>0</v>
      </c>
      <c r="DW453" s="515"/>
      <c r="DX453" s="514">
        <f t="shared" si="3313"/>
        <v>0</v>
      </c>
      <c r="DY453" s="516"/>
      <c r="DZ453" s="517"/>
      <c r="EA453" s="517"/>
      <c r="EB453" s="514">
        <f t="shared" si="3314"/>
        <v>0</v>
      </c>
      <c r="EC453" s="515">
        <v>0.294289866351475</v>
      </c>
      <c r="ED453" s="518">
        <f t="shared" si="3315"/>
        <v>0</v>
      </c>
      <c r="EE453" s="519">
        <f t="shared" si="3316"/>
        <v>0</v>
      </c>
      <c r="EF453" s="520"/>
      <c r="EG453" s="511">
        <v>2.0</v>
      </c>
      <c r="EH453" s="512" t="s">
        <v>148</v>
      </c>
      <c r="EI453" s="513" t="s">
        <v>121</v>
      </c>
      <c r="EJ453" s="513" t="s">
        <v>123</v>
      </c>
      <c r="EK453" s="514">
        <f>ADHB!EM453</f>
        <v>0</v>
      </c>
      <c r="EL453" s="514"/>
      <c r="EM453" s="514">
        <f t="shared" si="3317"/>
        <v>0</v>
      </c>
      <c r="EN453" s="515"/>
      <c r="EO453" s="514">
        <f t="shared" si="3318"/>
        <v>0</v>
      </c>
      <c r="EP453" s="516"/>
      <c r="EQ453" s="517"/>
      <c r="ER453" s="517"/>
      <c r="ES453" s="514">
        <f t="shared" si="3319"/>
        <v>0</v>
      </c>
      <c r="ET453" s="515">
        <v>0.294289866351475</v>
      </c>
      <c r="EU453" s="518">
        <f t="shared" si="3320"/>
        <v>0</v>
      </c>
      <c r="EV453" s="519">
        <f t="shared" si="3321"/>
        <v>0</v>
      </c>
      <c r="EW453" s="520"/>
      <c r="EX453" s="511">
        <v>2.0</v>
      </c>
      <c r="EY453" s="512" t="s">
        <v>148</v>
      </c>
      <c r="EZ453" s="513" t="s">
        <v>121</v>
      </c>
      <c r="FA453" s="513" t="s">
        <v>123</v>
      </c>
      <c r="FB453" s="514">
        <f>ADHB!FD453</f>
        <v>0</v>
      </c>
      <c r="FC453" s="514"/>
      <c r="FD453" s="514">
        <f t="shared" si="3322"/>
        <v>0</v>
      </c>
      <c r="FE453" s="515"/>
      <c r="FF453" s="514">
        <f t="shared" si="3323"/>
        <v>0</v>
      </c>
      <c r="FG453" s="516"/>
      <c r="FH453" s="517"/>
      <c r="FI453" s="517"/>
      <c r="FJ453" s="514">
        <f t="shared" si="3324"/>
        <v>0</v>
      </c>
      <c r="FK453" s="515">
        <v>0.294289866351475</v>
      </c>
      <c r="FL453" s="518">
        <f t="shared" si="3325"/>
        <v>0</v>
      </c>
      <c r="FM453" s="519">
        <f t="shared" si="3326"/>
        <v>0</v>
      </c>
      <c r="FN453" s="520"/>
      <c r="FO453" s="511">
        <v>2.0</v>
      </c>
      <c r="FP453" s="512" t="s">
        <v>148</v>
      </c>
      <c r="FQ453" s="513" t="s">
        <v>121</v>
      </c>
      <c r="FR453" s="513" t="s">
        <v>123</v>
      </c>
      <c r="FS453" s="514">
        <f>ADHB!FU453</f>
        <v>0</v>
      </c>
      <c r="FT453" s="514"/>
      <c r="FU453" s="514">
        <f t="shared" si="3327"/>
        <v>0</v>
      </c>
      <c r="FV453" s="515"/>
      <c r="FW453" s="514">
        <f t="shared" si="3328"/>
        <v>0</v>
      </c>
      <c r="FX453" s="516"/>
      <c r="FY453" s="517"/>
      <c r="FZ453" s="517"/>
      <c r="GA453" s="514">
        <f t="shared" si="3329"/>
        <v>0</v>
      </c>
      <c r="GB453" s="515">
        <v>0.294289866351475</v>
      </c>
      <c r="GC453" s="518">
        <f t="shared" si="3330"/>
        <v>0</v>
      </c>
      <c r="GD453" s="519">
        <f t="shared" si="3331"/>
        <v>0</v>
      </c>
      <c r="GE453" s="520"/>
      <c r="GF453" s="511">
        <v>2.0</v>
      </c>
      <c r="GG453" s="512" t="s">
        <v>148</v>
      </c>
      <c r="GH453" s="513" t="s">
        <v>121</v>
      </c>
      <c r="GI453" s="513" t="s">
        <v>123</v>
      </c>
      <c r="GJ453" s="514">
        <f>ADHB!GL453</f>
        <v>0</v>
      </c>
      <c r="GK453" s="514"/>
      <c r="GL453" s="514">
        <f t="shared" si="3332"/>
        <v>0</v>
      </c>
      <c r="GM453" s="515"/>
      <c r="GN453" s="514">
        <f t="shared" si="3333"/>
        <v>0</v>
      </c>
      <c r="GO453" s="516"/>
      <c r="GP453" s="517"/>
      <c r="GQ453" s="517"/>
      <c r="GR453" s="514">
        <f t="shared" si="3334"/>
        <v>0</v>
      </c>
      <c r="GS453" s="515">
        <v>0.294289866351475</v>
      </c>
      <c r="GT453" s="518">
        <f t="shared" si="3335"/>
        <v>0</v>
      </c>
      <c r="GU453" s="519">
        <f t="shared" si="3336"/>
        <v>0</v>
      </c>
      <c r="GV453" s="520"/>
      <c r="GW453" s="511">
        <v>2.0</v>
      </c>
      <c r="GX453" s="512" t="s">
        <v>148</v>
      </c>
      <c r="GY453" s="513" t="s">
        <v>121</v>
      </c>
      <c r="GZ453" s="513" t="s">
        <v>123</v>
      </c>
      <c r="HA453" s="514">
        <f>ADHB!HC453</f>
        <v>0</v>
      </c>
      <c r="HB453" s="514"/>
      <c r="HC453" s="514">
        <f t="shared" si="3337"/>
        <v>0</v>
      </c>
      <c r="HD453" s="515"/>
      <c r="HE453" s="514">
        <f t="shared" si="3338"/>
        <v>0</v>
      </c>
      <c r="HF453" s="516"/>
      <c r="HG453" s="517"/>
      <c r="HH453" s="517"/>
      <c r="HI453" s="514">
        <f t="shared" si="3339"/>
        <v>0</v>
      </c>
      <c r="HJ453" s="515">
        <v>0.294289866351475</v>
      </c>
      <c r="HK453" s="518">
        <f t="shared" si="3340"/>
        <v>0</v>
      </c>
      <c r="HL453" s="519">
        <f t="shared" si="3341"/>
        <v>0</v>
      </c>
      <c r="HM453" s="520"/>
      <c r="HN453" s="511">
        <v>2.0</v>
      </c>
      <c r="HO453" s="512" t="s">
        <v>148</v>
      </c>
      <c r="HP453" s="513" t="s">
        <v>121</v>
      </c>
      <c r="HQ453" s="513" t="s">
        <v>123</v>
      </c>
      <c r="HR453" s="514">
        <f>ADHB!HT453</f>
        <v>0</v>
      </c>
      <c r="HS453" s="514"/>
      <c r="HT453" s="514">
        <f t="shared" si="3342"/>
        <v>0</v>
      </c>
      <c r="HU453" s="515"/>
      <c r="HV453" s="514">
        <f t="shared" si="3343"/>
        <v>0</v>
      </c>
      <c r="HW453" s="516"/>
      <c r="HX453" s="517"/>
      <c r="HY453" s="517"/>
      <c r="HZ453" s="514">
        <f t="shared" si="3344"/>
        <v>0</v>
      </c>
      <c r="IA453" s="515">
        <v>0.294289866351475</v>
      </c>
      <c r="IB453" s="518">
        <f t="shared" si="3345"/>
        <v>0</v>
      </c>
      <c r="IC453" s="519">
        <f t="shared" si="3346"/>
        <v>0</v>
      </c>
      <c r="ID453" s="520"/>
      <c r="IE453" s="511">
        <v>2.0</v>
      </c>
      <c r="IF453" s="512" t="s">
        <v>148</v>
      </c>
      <c r="IG453" s="513" t="s">
        <v>121</v>
      </c>
      <c r="IH453" s="513" t="s">
        <v>123</v>
      </c>
      <c r="II453" s="514">
        <f>ADHB!IK453</f>
        <v>0</v>
      </c>
      <c r="IJ453" s="514"/>
      <c r="IK453" s="514">
        <f t="shared" si="3347"/>
        <v>0</v>
      </c>
      <c r="IL453" s="515"/>
      <c r="IM453" s="514">
        <f t="shared" si="3348"/>
        <v>0</v>
      </c>
      <c r="IN453" s="516"/>
      <c r="IO453" s="517"/>
      <c r="IP453" s="517"/>
      <c r="IQ453" s="514">
        <f t="shared" si="3349"/>
        <v>0</v>
      </c>
      <c r="IR453" s="515">
        <v>0.294289866351475</v>
      </c>
      <c r="IS453" s="518">
        <f t="shared" si="3350"/>
        <v>0</v>
      </c>
      <c r="IT453" s="519">
        <f t="shared" si="3351"/>
        <v>0</v>
      </c>
      <c r="IU453" s="520"/>
      <c r="IV453" s="511">
        <v>2.0</v>
      </c>
      <c r="IW453" s="512" t="s">
        <v>148</v>
      </c>
      <c r="IX453" s="513" t="s">
        <v>121</v>
      </c>
      <c r="IY453" s="513" t="s">
        <v>123</v>
      </c>
      <c r="IZ453" s="514">
        <f>ADHB!JB453</f>
        <v>0</v>
      </c>
      <c r="JA453" s="514"/>
      <c r="JB453" s="514">
        <f t="shared" si="3352"/>
        <v>0</v>
      </c>
      <c r="JC453" s="515"/>
      <c r="JD453" s="514">
        <f t="shared" si="3353"/>
        <v>0</v>
      </c>
      <c r="JE453" s="516"/>
      <c r="JF453" s="517"/>
      <c r="JG453" s="517"/>
      <c r="JH453" s="514">
        <f t="shared" si="3354"/>
        <v>0</v>
      </c>
      <c r="JI453" s="515">
        <v>0.294289866351475</v>
      </c>
      <c r="JJ453" s="518">
        <f t="shared" si="3355"/>
        <v>0</v>
      </c>
      <c r="JK453" s="519">
        <f t="shared" si="3356"/>
        <v>0</v>
      </c>
      <c r="JL453" s="520"/>
      <c r="JM453" s="511">
        <v>2.0</v>
      </c>
      <c r="JN453" s="512" t="s">
        <v>148</v>
      </c>
      <c r="JO453" s="513" t="s">
        <v>121</v>
      </c>
      <c r="JP453" s="513" t="s">
        <v>123</v>
      </c>
      <c r="JQ453" s="514">
        <f>ADHB!JS453</f>
        <v>0</v>
      </c>
      <c r="JR453" s="514"/>
      <c r="JS453" s="514">
        <f t="shared" si="3357"/>
        <v>0</v>
      </c>
      <c r="JT453" s="515"/>
      <c r="JU453" s="514">
        <f t="shared" si="3358"/>
        <v>0</v>
      </c>
      <c r="JV453" s="516"/>
      <c r="JW453" s="517"/>
      <c r="JX453" s="517"/>
      <c r="JY453" s="514">
        <f t="shared" si="3359"/>
        <v>0</v>
      </c>
      <c r="JZ453" s="515">
        <v>0.294289866351475</v>
      </c>
      <c r="KA453" s="518">
        <f t="shared" si="3360"/>
        <v>0</v>
      </c>
      <c r="KB453" s="519">
        <f t="shared" si="3361"/>
        <v>0</v>
      </c>
      <c r="KC453" s="520"/>
      <c r="KD453" s="511">
        <v>2.0</v>
      </c>
      <c r="KE453" s="512" t="s">
        <v>148</v>
      </c>
      <c r="KF453" s="513" t="s">
        <v>121</v>
      </c>
      <c r="KG453" s="513" t="s">
        <v>123</v>
      </c>
      <c r="KH453" s="514">
        <f>ADHB!KJ453</f>
        <v>0</v>
      </c>
      <c r="KI453" s="514"/>
      <c r="KJ453" s="514">
        <f t="shared" si="3362"/>
        <v>0</v>
      </c>
      <c r="KK453" s="515"/>
      <c r="KL453" s="514">
        <f t="shared" si="3363"/>
        <v>0</v>
      </c>
      <c r="KM453" s="516"/>
      <c r="KN453" s="517"/>
      <c r="KO453" s="517"/>
      <c r="KP453" s="514">
        <f t="shared" si="3364"/>
        <v>0</v>
      </c>
      <c r="KQ453" s="515">
        <v>0.294289866351475</v>
      </c>
      <c r="KR453" s="518">
        <f t="shared" si="3365"/>
        <v>0</v>
      </c>
      <c r="KS453" s="519">
        <f t="shared" si="3366"/>
        <v>0</v>
      </c>
      <c r="KT453" s="520"/>
      <c r="KU453" s="521"/>
    </row>
    <row r="454" ht="15.75" customHeight="1">
      <c r="A454" s="511">
        <v>3.0</v>
      </c>
      <c r="B454" s="512" t="s">
        <v>149</v>
      </c>
      <c r="C454" s="513" t="s">
        <v>121</v>
      </c>
      <c r="D454" s="513" t="s">
        <v>123</v>
      </c>
      <c r="E454" s="514">
        <f>ADHB!G454</f>
        <v>0</v>
      </c>
      <c r="F454" s="514"/>
      <c r="G454" s="514">
        <f t="shared" si="3277"/>
        <v>0</v>
      </c>
      <c r="H454" s="515"/>
      <c r="I454" s="514">
        <f t="shared" si="3278"/>
        <v>0</v>
      </c>
      <c r="J454" s="516"/>
      <c r="K454" s="517"/>
      <c r="L454" s="517"/>
      <c r="M454" s="514">
        <f t="shared" si="3279"/>
        <v>0</v>
      </c>
      <c r="N454" s="515">
        <v>0.294289866351475</v>
      </c>
      <c r="O454" s="518">
        <f t="shared" si="3280"/>
        <v>0</v>
      </c>
      <c r="P454" s="519">
        <f t="shared" si="3281"/>
        <v>0</v>
      </c>
      <c r="Q454" s="520"/>
      <c r="R454" s="511">
        <v>3.0</v>
      </c>
      <c r="S454" s="512" t="s">
        <v>149</v>
      </c>
      <c r="T454" s="513" t="s">
        <v>121</v>
      </c>
      <c r="U454" s="513" t="s">
        <v>123</v>
      </c>
      <c r="V454" s="514">
        <f>ADHB!X454</f>
        <v>0</v>
      </c>
      <c r="W454" s="514"/>
      <c r="X454" s="514">
        <f t="shared" si="3282"/>
        <v>0</v>
      </c>
      <c r="Y454" s="515"/>
      <c r="Z454" s="514">
        <f t="shared" si="3283"/>
        <v>0</v>
      </c>
      <c r="AA454" s="516"/>
      <c r="AB454" s="517"/>
      <c r="AC454" s="517"/>
      <c r="AD454" s="514">
        <f t="shared" si="3284"/>
        <v>0</v>
      </c>
      <c r="AE454" s="515">
        <v>0.294289866351475</v>
      </c>
      <c r="AF454" s="518">
        <f t="shared" si="3285"/>
        <v>0</v>
      </c>
      <c r="AG454" s="519">
        <f t="shared" si="3286"/>
        <v>0</v>
      </c>
      <c r="AH454" s="520"/>
      <c r="AI454" s="511">
        <v>3.0</v>
      </c>
      <c r="AJ454" s="512" t="s">
        <v>149</v>
      </c>
      <c r="AK454" s="513" t="s">
        <v>121</v>
      </c>
      <c r="AL454" s="513" t="s">
        <v>123</v>
      </c>
      <c r="AM454" s="514">
        <f>ADHB!AO454</f>
        <v>0</v>
      </c>
      <c r="AN454" s="514"/>
      <c r="AO454" s="514">
        <f t="shared" si="3287"/>
        <v>0</v>
      </c>
      <c r="AP454" s="515"/>
      <c r="AQ454" s="514">
        <f t="shared" si="3288"/>
        <v>0</v>
      </c>
      <c r="AR454" s="516"/>
      <c r="AS454" s="517"/>
      <c r="AT454" s="517"/>
      <c r="AU454" s="514">
        <f t="shared" si="3289"/>
        <v>0</v>
      </c>
      <c r="AV454" s="515">
        <v>0.294289866351475</v>
      </c>
      <c r="AW454" s="518">
        <f t="shared" si="3290"/>
        <v>0</v>
      </c>
      <c r="AX454" s="519">
        <f t="shared" si="3291"/>
        <v>0</v>
      </c>
      <c r="AY454" s="520"/>
      <c r="AZ454" s="511">
        <v>3.0</v>
      </c>
      <c r="BA454" s="512" t="s">
        <v>149</v>
      </c>
      <c r="BB454" s="513" t="s">
        <v>121</v>
      </c>
      <c r="BC454" s="513" t="s">
        <v>123</v>
      </c>
      <c r="BD454" s="514">
        <f>ADHB!BF454</f>
        <v>0</v>
      </c>
      <c r="BE454" s="514"/>
      <c r="BF454" s="514">
        <f t="shared" si="3292"/>
        <v>0</v>
      </c>
      <c r="BG454" s="515"/>
      <c r="BH454" s="514">
        <f t="shared" si="3293"/>
        <v>0</v>
      </c>
      <c r="BI454" s="516"/>
      <c r="BJ454" s="517"/>
      <c r="BK454" s="517"/>
      <c r="BL454" s="514">
        <f t="shared" si="3294"/>
        <v>0</v>
      </c>
      <c r="BM454" s="515">
        <v>0.294289866351475</v>
      </c>
      <c r="BN454" s="518">
        <f t="shared" si="3295"/>
        <v>0</v>
      </c>
      <c r="BO454" s="519">
        <f t="shared" si="3296"/>
        <v>0</v>
      </c>
      <c r="BP454" s="520"/>
      <c r="BQ454" s="511">
        <v>3.0</v>
      </c>
      <c r="BR454" s="512" t="s">
        <v>149</v>
      </c>
      <c r="BS454" s="513" t="s">
        <v>121</v>
      </c>
      <c r="BT454" s="513" t="s">
        <v>123</v>
      </c>
      <c r="BU454" s="514">
        <f>ADHB!BW454</f>
        <v>0</v>
      </c>
      <c r="BV454" s="514"/>
      <c r="BW454" s="514">
        <f t="shared" si="3297"/>
        <v>0</v>
      </c>
      <c r="BX454" s="515"/>
      <c r="BY454" s="514">
        <f t="shared" si="3298"/>
        <v>0</v>
      </c>
      <c r="BZ454" s="516"/>
      <c r="CA454" s="517"/>
      <c r="CB454" s="517"/>
      <c r="CC454" s="514">
        <f t="shared" si="3299"/>
        <v>0</v>
      </c>
      <c r="CD454" s="515">
        <v>0.294289866351475</v>
      </c>
      <c r="CE454" s="518">
        <f t="shared" si="3300"/>
        <v>0</v>
      </c>
      <c r="CF454" s="519">
        <f t="shared" si="3301"/>
        <v>0</v>
      </c>
      <c r="CG454" s="520"/>
      <c r="CH454" s="511">
        <v>3.0</v>
      </c>
      <c r="CI454" s="512" t="s">
        <v>149</v>
      </c>
      <c r="CJ454" s="513" t="s">
        <v>121</v>
      </c>
      <c r="CK454" s="513" t="s">
        <v>123</v>
      </c>
      <c r="CL454" s="514">
        <f>ADHB!CN454</f>
        <v>0</v>
      </c>
      <c r="CM454" s="514"/>
      <c r="CN454" s="514">
        <f t="shared" si="3302"/>
        <v>0</v>
      </c>
      <c r="CO454" s="515"/>
      <c r="CP454" s="514">
        <f t="shared" si="3303"/>
        <v>0</v>
      </c>
      <c r="CQ454" s="516"/>
      <c r="CR454" s="517"/>
      <c r="CS454" s="517"/>
      <c r="CT454" s="514">
        <f t="shared" si="3304"/>
        <v>0</v>
      </c>
      <c r="CU454" s="515">
        <v>0.294289866351475</v>
      </c>
      <c r="CV454" s="518">
        <f t="shared" si="3305"/>
        <v>0</v>
      </c>
      <c r="CW454" s="519">
        <f t="shared" si="3306"/>
        <v>0</v>
      </c>
      <c r="CX454" s="520"/>
      <c r="CY454" s="511">
        <v>3.0</v>
      </c>
      <c r="CZ454" s="512" t="s">
        <v>149</v>
      </c>
      <c r="DA454" s="513" t="s">
        <v>121</v>
      </c>
      <c r="DB454" s="513" t="s">
        <v>123</v>
      </c>
      <c r="DC454" s="514">
        <f>ADHB!DE454</f>
        <v>0</v>
      </c>
      <c r="DD454" s="514"/>
      <c r="DE454" s="514">
        <f t="shared" si="3307"/>
        <v>0</v>
      </c>
      <c r="DF454" s="515"/>
      <c r="DG454" s="514">
        <f t="shared" si="3308"/>
        <v>0</v>
      </c>
      <c r="DH454" s="516"/>
      <c r="DI454" s="517"/>
      <c r="DJ454" s="517"/>
      <c r="DK454" s="514">
        <f t="shared" si="3309"/>
        <v>0</v>
      </c>
      <c r="DL454" s="515">
        <v>0.294289866351475</v>
      </c>
      <c r="DM454" s="518">
        <f t="shared" si="3310"/>
        <v>0</v>
      </c>
      <c r="DN454" s="519">
        <f t="shared" si="3311"/>
        <v>0</v>
      </c>
      <c r="DO454" s="520"/>
      <c r="DP454" s="511">
        <v>3.0</v>
      </c>
      <c r="DQ454" s="512" t="s">
        <v>149</v>
      </c>
      <c r="DR454" s="513" t="s">
        <v>121</v>
      </c>
      <c r="DS454" s="513" t="s">
        <v>123</v>
      </c>
      <c r="DT454" s="514">
        <f>ADHB!DV454</f>
        <v>0</v>
      </c>
      <c r="DU454" s="514"/>
      <c r="DV454" s="514">
        <f t="shared" si="3312"/>
        <v>0</v>
      </c>
      <c r="DW454" s="515"/>
      <c r="DX454" s="514">
        <f t="shared" si="3313"/>
        <v>0</v>
      </c>
      <c r="DY454" s="516"/>
      <c r="DZ454" s="517"/>
      <c r="EA454" s="517"/>
      <c r="EB454" s="514">
        <f t="shared" si="3314"/>
        <v>0</v>
      </c>
      <c r="EC454" s="515">
        <v>0.294289866351475</v>
      </c>
      <c r="ED454" s="518">
        <f t="shared" si="3315"/>
        <v>0</v>
      </c>
      <c r="EE454" s="519">
        <f t="shared" si="3316"/>
        <v>0</v>
      </c>
      <c r="EF454" s="520"/>
      <c r="EG454" s="511">
        <v>3.0</v>
      </c>
      <c r="EH454" s="512" t="s">
        <v>149</v>
      </c>
      <c r="EI454" s="513" t="s">
        <v>121</v>
      </c>
      <c r="EJ454" s="513" t="s">
        <v>123</v>
      </c>
      <c r="EK454" s="514">
        <f>ADHB!EM454</f>
        <v>0</v>
      </c>
      <c r="EL454" s="514"/>
      <c r="EM454" s="514">
        <f t="shared" si="3317"/>
        <v>0</v>
      </c>
      <c r="EN454" s="515"/>
      <c r="EO454" s="514">
        <f t="shared" si="3318"/>
        <v>0</v>
      </c>
      <c r="EP454" s="516"/>
      <c r="EQ454" s="517"/>
      <c r="ER454" s="517"/>
      <c r="ES454" s="514">
        <f t="shared" si="3319"/>
        <v>0</v>
      </c>
      <c r="ET454" s="515">
        <v>0.294289866351475</v>
      </c>
      <c r="EU454" s="518">
        <f t="shared" si="3320"/>
        <v>0</v>
      </c>
      <c r="EV454" s="519">
        <f t="shared" si="3321"/>
        <v>0</v>
      </c>
      <c r="EW454" s="520"/>
      <c r="EX454" s="511">
        <v>3.0</v>
      </c>
      <c r="EY454" s="512" t="s">
        <v>149</v>
      </c>
      <c r="EZ454" s="513" t="s">
        <v>121</v>
      </c>
      <c r="FA454" s="513" t="s">
        <v>123</v>
      </c>
      <c r="FB454" s="514">
        <f>ADHB!FD454</f>
        <v>0</v>
      </c>
      <c r="FC454" s="514"/>
      <c r="FD454" s="514">
        <f t="shared" si="3322"/>
        <v>0</v>
      </c>
      <c r="FE454" s="515"/>
      <c r="FF454" s="514">
        <f t="shared" si="3323"/>
        <v>0</v>
      </c>
      <c r="FG454" s="516"/>
      <c r="FH454" s="517"/>
      <c r="FI454" s="517"/>
      <c r="FJ454" s="514">
        <f t="shared" si="3324"/>
        <v>0</v>
      </c>
      <c r="FK454" s="515">
        <v>0.294289866351475</v>
      </c>
      <c r="FL454" s="518">
        <f t="shared" si="3325"/>
        <v>0</v>
      </c>
      <c r="FM454" s="519">
        <f t="shared" si="3326"/>
        <v>0</v>
      </c>
      <c r="FN454" s="520"/>
      <c r="FO454" s="511">
        <v>3.0</v>
      </c>
      <c r="FP454" s="512" t="s">
        <v>149</v>
      </c>
      <c r="FQ454" s="513" t="s">
        <v>121</v>
      </c>
      <c r="FR454" s="513" t="s">
        <v>123</v>
      </c>
      <c r="FS454" s="514">
        <f>ADHB!FU454</f>
        <v>0</v>
      </c>
      <c r="FT454" s="514"/>
      <c r="FU454" s="514">
        <f t="shared" si="3327"/>
        <v>0</v>
      </c>
      <c r="FV454" s="515"/>
      <c r="FW454" s="514">
        <f t="shared" si="3328"/>
        <v>0</v>
      </c>
      <c r="FX454" s="516"/>
      <c r="FY454" s="517"/>
      <c r="FZ454" s="517"/>
      <c r="GA454" s="514">
        <f t="shared" si="3329"/>
        <v>0</v>
      </c>
      <c r="GB454" s="515">
        <v>0.294289866351475</v>
      </c>
      <c r="GC454" s="518">
        <f t="shared" si="3330"/>
        <v>0</v>
      </c>
      <c r="GD454" s="519">
        <f t="shared" si="3331"/>
        <v>0</v>
      </c>
      <c r="GE454" s="520"/>
      <c r="GF454" s="511">
        <v>3.0</v>
      </c>
      <c r="GG454" s="512" t="s">
        <v>149</v>
      </c>
      <c r="GH454" s="513" t="s">
        <v>121</v>
      </c>
      <c r="GI454" s="513" t="s">
        <v>123</v>
      </c>
      <c r="GJ454" s="514">
        <f>ADHB!GL454</f>
        <v>0</v>
      </c>
      <c r="GK454" s="514"/>
      <c r="GL454" s="514">
        <f t="shared" si="3332"/>
        <v>0</v>
      </c>
      <c r="GM454" s="515"/>
      <c r="GN454" s="514">
        <f t="shared" si="3333"/>
        <v>0</v>
      </c>
      <c r="GO454" s="516"/>
      <c r="GP454" s="517"/>
      <c r="GQ454" s="517"/>
      <c r="GR454" s="514">
        <f t="shared" si="3334"/>
        <v>0</v>
      </c>
      <c r="GS454" s="515">
        <v>0.294289866351475</v>
      </c>
      <c r="GT454" s="518">
        <f t="shared" si="3335"/>
        <v>0</v>
      </c>
      <c r="GU454" s="519">
        <f t="shared" si="3336"/>
        <v>0</v>
      </c>
      <c r="GV454" s="520"/>
      <c r="GW454" s="511">
        <v>3.0</v>
      </c>
      <c r="GX454" s="512" t="s">
        <v>149</v>
      </c>
      <c r="GY454" s="513" t="s">
        <v>121</v>
      </c>
      <c r="GZ454" s="513" t="s">
        <v>123</v>
      </c>
      <c r="HA454" s="514">
        <f>ADHB!HC454</f>
        <v>0</v>
      </c>
      <c r="HB454" s="514"/>
      <c r="HC454" s="514">
        <f t="shared" si="3337"/>
        <v>0</v>
      </c>
      <c r="HD454" s="515"/>
      <c r="HE454" s="514">
        <f t="shared" si="3338"/>
        <v>0</v>
      </c>
      <c r="HF454" s="516"/>
      <c r="HG454" s="517"/>
      <c r="HH454" s="517"/>
      <c r="HI454" s="514">
        <f t="shared" si="3339"/>
        <v>0</v>
      </c>
      <c r="HJ454" s="515">
        <v>0.294289866351475</v>
      </c>
      <c r="HK454" s="518">
        <f t="shared" si="3340"/>
        <v>0</v>
      </c>
      <c r="HL454" s="519">
        <f t="shared" si="3341"/>
        <v>0</v>
      </c>
      <c r="HM454" s="520"/>
      <c r="HN454" s="511">
        <v>3.0</v>
      </c>
      <c r="HO454" s="512" t="s">
        <v>149</v>
      </c>
      <c r="HP454" s="513" t="s">
        <v>121</v>
      </c>
      <c r="HQ454" s="513" t="s">
        <v>123</v>
      </c>
      <c r="HR454" s="514">
        <f>ADHB!HT454</f>
        <v>0</v>
      </c>
      <c r="HS454" s="514"/>
      <c r="HT454" s="514">
        <f t="shared" si="3342"/>
        <v>0</v>
      </c>
      <c r="HU454" s="515"/>
      <c r="HV454" s="514">
        <f t="shared" si="3343"/>
        <v>0</v>
      </c>
      <c r="HW454" s="516"/>
      <c r="HX454" s="517"/>
      <c r="HY454" s="517"/>
      <c r="HZ454" s="514">
        <f t="shared" si="3344"/>
        <v>0</v>
      </c>
      <c r="IA454" s="515">
        <v>0.294289866351475</v>
      </c>
      <c r="IB454" s="518">
        <f t="shared" si="3345"/>
        <v>0</v>
      </c>
      <c r="IC454" s="519">
        <f t="shared" si="3346"/>
        <v>0</v>
      </c>
      <c r="ID454" s="520"/>
      <c r="IE454" s="511">
        <v>3.0</v>
      </c>
      <c r="IF454" s="512" t="s">
        <v>149</v>
      </c>
      <c r="IG454" s="513" t="s">
        <v>121</v>
      </c>
      <c r="IH454" s="513" t="s">
        <v>123</v>
      </c>
      <c r="II454" s="514">
        <f>ADHB!IK454</f>
        <v>0</v>
      </c>
      <c r="IJ454" s="514"/>
      <c r="IK454" s="514">
        <f t="shared" si="3347"/>
        <v>0</v>
      </c>
      <c r="IL454" s="515"/>
      <c r="IM454" s="514">
        <f t="shared" si="3348"/>
        <v>0</v>
      </c>
      <c r="IN454" s="516"/>
      <c r="IO454" s="517"/>
      <c r="IP454" s="517"/>
      <c r="IQ454" s="514">
        <f t="shared" si="3349"/>
        <v>0</v>
      </c>
      <c r="IR454" s="515">
        <v>0.294289866351475</v>
      </c>
      <c r="IS454" s="518">
        <f t="shared" si="3350"/>
        <v>0</v>
      </c>
      <c r="IT454" s="519">
        <f t="shared" si="3351"/>
        <v>0</v>
      </c>
      <c r="IU454" s="520"/>
      <c r="IV454" s="511">
        <v>3.0</v>
      </c>
      <c r="IW454" s="512" t="s">
        <v>149</v>
      </c>
      <c r="IX454" s="513" t="s">
        <v>121</v>
      </c>
      <c r="IY454" s="513" t="s">
        <v>123</v>
      </c>
      <c r="IZ454" s="514">
        <f>ADHB!JB454</f>
        <v>0</v>
      </c>
      <c r="JA454" s="514"/>
      <c r="JB454" s="514">
        <f t="shared" si="3352"/>
        <v>0</v>
      </c>
      <c r="JC454" s="515"/>
      <c r="JD454" s="514">
        <f t="shared" si="3353"/>
        <v>0</v>
      </c>
      <c r="JE454" s="516"/>
      <c r="JF454" s="517"/>
      <c r="JG454" s="517"/>
      <c r="JH454" s="514">
        <f t="shared" si="3354"/>
        <v>0</v>
      </c>
      <c r="JI454" s="515">
        <v>0.294289866351475</v>
      </c>
      <c r="JJ454" s="518">
        <f t="shared" si="3355"/>
        <v>0</v>
      </c>
      <c r="JK454" s="519">
        <f t="shared" si="3356"/>
        <v>0</v>
      </c>
      <c r="JL454" s="520"/>
      <c r="JM454" s="511">
        <v>3.0</v>
      </c>
      <c r="JN454" s="512" t="s">
        <v>149</v>
      </c>
      <c r="JO454" s="513" t="s">
        <v>121</v>
      </c>
      <c r="JP454" s="513" t="s">
        <v>123</v>
      </c>
      <c r="JQ454" s="514">
        <f>ADHB!JS454</f>
        <v>0</v>
      </c>
      <c r="JR454" s="514"/>
      <c r="JS454" s="514">
        <f t="shared" si="3357"/>
        <v>0</v>
      </c>
      <c r="JT454" s="515"/>
      <c r="JU454" s="514">
        <f t="shared" si="3358"/>
        <v>0</v>
      </c>
      <c r="JV454" s="516"/>
      <c r="JW454" s="517"/>
      <c r="JX454" s="517"/>
      <c r="JY454" s="514">
        <f t="shared" si="3359"/>
        <v>0</v>
      </c>
      <c r="JZ454" s="515">
        <v>0.294289866351475</v>
      </c>
      <c r="KA454" s="518">
        <f t="shared" si="3360"/>
        <v>0</v>
      </c>
      <c r="KB454" s="519">
        <f t="shared" si="3361"/>
        <v>0</v>
      </c>
      <c r="KC454" s="520"/>
      <c r="KD454" s="511">
        <v>3.0</v>
      </c>
      <c r="KE454" s="512" t="s">
        <v>149</v>
      </c>
      <c r="KF454" s="513" t="s">
        <v>121</v>
      </c>
      <c r="KG454" s="513" t="s">
        <v>123</v>
      </c>
      <c r="KH454" s="514">
        <f>ADHB!KJ454</f>
        <v>0</v>
      </c>
      <c r="KI454" s="514"/>
      <c r="KJ454" s="514">
        <f t="shared" si="3362"/>
        <v>0</v>
      </c>
      <c r="KK454" s="515"/>
      <c r="KL454" s="514">
        <f t="shared" si="3363"/>
        <v>0</v>
      </c>
      <c r="KM454" s="516"/>
      <c r="KN454" s="517"/>
      <c r="KO454" s="517"/>
      <c r="KP454" s="514">
        <f t="shared" si="3364"/>
        <v>0</v>
      </c>
      <c r="KQ454" s="515">
        <v>0.294289866351475</v>
      </c>
      <c r="KR454" s="518">
        <f t="shared" si="3365"/>
        <v>0</v>
      </c>
      <c r="KS454" s="519">
        <f t="shared" si="3366"/>
        <v>0</v>
      </c>
      <c r="KT454" s="520"/>
      <c r="KU454" s="521"/>
    </row>
    <row r="455" ht="15.75" customHeight="1">
      <c r="A455" s="511">
        <v>4.0</v>
      </c>
      <c r="B455" s="512" t="s">
        <v>132</v>
      </c>
      <c r="C455" s="513" t="s">
        <v>121</v>
      </c>
      <c r="D455" s="513" t="s">
        <v>123</v>
      </c>
      <c r="E455" s="514">
        <f>ADHB!G455</f>
        <v>0</v>
      </c>
      <c r="F455" s="514"/>
      <c r="G455" s="514">
        <f t="shared" si="3277"/>
        <v>0</v>
      </c>
      <c r="H455" s="515"/>
      <c r="I455" s="514">
        <f t="shared" si="3278"/>
        <v>0</v>
      </c>
      <c r="J455" s="516"/>
      <c r="K455" s="517"/>
      <c r="L455" s="517"/>
      <c r="M455" s="514">
        <f t="shared" si="3279"/>
        <v>0</v>
      </c>
      <c r="N455" s="515">
        <v>0.294289866351475</v>
      </c>
      <c r="O455" s="518">
        <f t="shared" si="3280"/>
        <v>0</v>
      </c>
      <c r="P455" s="519">
        <f t="shared" si="3281"/>
        <v>0</v>
      </c>
      <c r="Q455" s="520"/>
      <c r="R455" s="511">
        <v>4.0</v>
      </c>
      <c r="S455" s="512" t="s">
        <v>132</v>
      </c>
      <c r="T455" s="513" t="s">
        <v>121</v>
      </c>
      <c r="U455" s="513" t="s">
        <v>123</v>
      </c>
      <c r="V455" s="514">
        <f>ADHB!X455</f>
        <v>0</v>
      </c>
      <c r="W455" s="514"/>
      <c r="X455" s="514">
        <f t="shared" si="3282"/>
        <v>0</v>
      </c>
      <c r="Y455" s="515"/>
      <c r="Z455" s="514">
        <f t="shared" si="3283"/>
        <v>0</v>
      </c>
      <c r="AA455" s="516"/>
      <c r="AB455" s="517"/>
      <c r="AC455" s="517"/>
      <c r="AD455" s="514">
        <f t="shared" si="3284"/>
        <v>0</v>
      </c>
      <c r="AE455" s="515">
        <v>0.294289866351475</v>
      </c>
      <c r="AF455" s="518">
        <f t="shared" si="3285"/>
        <v>0</v>
      </c>
      <c r="AG455" s="519">
        <f t="shared" si="3286"/>
        <v>0</v>
      </c>
      <c r="AH455" s="520"/>
      <c r="AI455" s="511">
        <v>4.0</v>
      </c>
      <c r="AJ455" s="512" t="s">
        <v>132</v>
      </c>
      <c r="AK455" s="513" t="s">
        <v>121</v>
      </c>
      <c r="AL455" s="513" t="s">
        <v>123</v>
      </c>
      <c r="AM455" s="514">
        <f>ADHB!AO455</f>
        <v>0</v>
      </c>
      <c r="AN455" s="514"/>
      <c r="AO455" s="514">
        <f t="shared" si="3287"/>
        <v>0</v>
      </c>
      <c r="AP455" s="515"/>
      <c r="AQ455" s="514">
        <f t="shared" si="3288"/>
        <v>0</v>
      </c>
      <c r="AR455" s="516"/>
      <c r="AS455" s="517"/>
      <c r="AT455" s="517"/>
      <c r="AU455" s="514">
        <f t="shared" si="3289"/>
        <v>0</v>
      </c>
      <c r="AV455" s="515">
        <v>0.294289866351475</v>
      </c>
      <c r="AW455" s="518">
        <f t="shared" si="3290"/>
        <v>0</v>
      </c>
      <c r="AX455" s="519">
        <f t="shared" si="3291"/>
        <v>0</v>
      </c>
      <c r="AY455" s="520"/>
      <c r="AZ455" s="511">
        <v>4.0</v>
      </c>
      <c r="BA455" s="512" t="s">
        <v>132</v>
      </c>
      <c r="BB455" s="513" t="s">
        <v>121</v>
      </c>
      <c r="BC455" s="513" t="s">
        <v>123</v>
      </c>
      <c r="BD455" s="514">
        <f>ADHB!BF455</f>
        <v>0</v>
      </c>
      <c r="BE455" s="514"/>
      <c r="BF455" s="514">
        <f t="shared" si="3292"/>
        <v>0</v>
      </c>
      <c r="BG455" s="515"/>
      <c r="BH455" s="514">
        <f t="shared" si="3293"/>
        <v>0</v>
      </c>
      <c r="BI455" s="516"/>
      <c r="BJ455" s="517"/>
      <c r="BK455" s="517"/>
      <c r="BL455" s="514">
        <f t="shared" si="3294"/>
        <v>0</v>
      </c>
      <c r="BM455" s="515">
        <v>0.294289866351475</v>
      </c>
      <c r="BN455" s="518">
        <f t="shared" si="3295"/>
        <v>0</v>
      </c>
      <c r="BO455" s="519">
        <f t="shared" si="3296"/>
        <v>0</v>
      </c>
      <c r="BP455" s="520"/>
      <c r="BQ455" s="511">
        <v>4.0</v>
      </c>
      <c r="BR455" s="512" t="s">
        <v>132</v>
      </c>
      <c r="BS455" s="513" t="s">
        <v>121</v>
      </c>
      <c r="BT455" s="513" t="s">
        <v>123</v>
      </c>
      <c r="BU455" s="514">
        <f>ADHB!BW455</f>
        <v>0</v>
      </c>
      <c r="BV455" s="514"/>
      <c r="BW455" s="514">
        <f t="shared" si="3297"/>
        <v>0</v>
      </c>
      <c r="BX455" s="515"/>
      <c r="BY455" s="514">
        <f t="shared" si="3298"/>
        <v>0</v>
      </c>
      <c r="BZ455" s="516"/>
      <c r="CA455" s="517"/>
      <c r="CB455" s="517"/>
      <c r="CC455" s="514">
        <f t="shared" si="3299"/>
        <v>0</v>
      </c>
      <c r="CD455" s="515">
        <v>0.294289866351475</v>
      </c>
      <c r="CE455" s="518">
        <f t="shared" si="3300"/>
        <v>0</v>
      </c>
      <c r="CF455" s="519">
        <f t="shared" si="3301"/>
        <v>0</v>
      </c>
      <c r="CG455" s="520"/>
      <c r="CH455" s="511">
        <v>4.0</v>
      </c>
      <c r="CI455" s="512" t="s">
        <v>132</v>
      </c>
      <c r="CJ455" s="513" t="s">
        <v>121</v>
      </c>
      <c r="CK455" s="513" t="s">
        <v>123</v>
      </c>
      <c r="CL455" s="514">
        <f>ADHB!CN455</f>
        <v>0</v>
      </c>
      <c r="CM455" s="514"/>
      <c r="CN455" s="514">
        <f t="shared" si="3302"/>
        <v>0</v>
      </c>
      <c r="CO455" s="515"/>
      <c r="CP455" s="514">
        <f t="shared" si="3303"/>
        <v>0</v>
      </c>
      <c r="CQ455" s="516"/>
      <c r="CR455" s="517"/>
      <c r="CS455" s="517"/>
      <c r="CT455" s="514">
        <f t="shared" si="3304"/>
        <v>0</v>
      </c>
      <c r="CU455" s="515">
        <v>0.294289866351475</v>
      </c>
      <c r="CV455" s="518">
        <f t="shared" si="3305"/>
        <v>0</v>
      </c>
      <c r="CW455" s="519">
        <f t="shared" si="3306"/>
        <v>0</v>
      </c>
      <c r="CX455" s="520"/>
      <c r="CY455" s="511">
        <v>4.0</v>
      </c>
      <c r="CZ455" s="512" t="s">
        <v>132</v>
      </c>
      <c r="DA455" s="513" t="s">
        <v>121</v>
      </c>
      <c r="DB455" s="513" t="s">
        <v>123</v>
      </c>
      <c r="DC455" s="514">
        <f>ADHB!DE455</f>
        <v>0</v>
      </c>
      <c r="DD455" s="514"/>
      <c r="DE455" s="514">
        <f t="shared" si="3307"/>
        <v>0</v>
      </c>
      <c r="DF455" s="515"/>
      <c r="DG455" s="514">
        <f t="shared" si="3308"/>
        <v>0</v>
      </c>
      <c r="DH455" s="516"/>
      <c r="DI455" s="517"/>
      <c r="DJ455" s="517"/>
      <c r="DK455" s="514">
        <f t="shared" si="3309"/>
        <v>0</v>
      </c>
      <c r="DL455" s="515">
        <v>0.294289866351475</v>
      </c>
      <c r="DM455" s="518">
        <f t="shared" si="3310"/>
        <v>0</v>
      </c>
      <c r="DN455" s="519">
        <f t="shared" si="3311"/>
        <v>0</v>
      </c>
      <c r="DO455" s="520"/>
      <c r="DP455" s="511">
        <v>4.0</v>
      </c>
      <c r="DQ455" s="512" t="s">
        <v>132</v>
      </c>
      <c r="DR455" s="513" t="s">
        <v>121</v>
      </c>
      <c r="DS455" s="513" t="s">
        <v>123</v>
      </c>
      <c r="DT455" s="514">
        <f>ADHB!DV455</f>
        <v>0</v>
      </c>
      <c r="DU455" s="514"/>
      <c r="DV455" s="514">
        <f t="shared" si="3312"/>
        <v>0</v>
      </c>
      <c r="DW455" s="515"/>
      <c r="DX455" s="514">
        <f t="shared" si="3313"/>
        <v>0</v>
      </c>
      <c r="DY455" s="516"/>
      <c r="DZ455" s="517"/>
      <c r="EA455" s="517"/>
      <c r="EB455" s="514">
        <f t="shared" si="3314"/>
        <v>0</v>
      </c>
      <c r="EC455" s="515">
        <v>0.294289866351475</v>
      </c>
      <c r="ED455" s="518">
        <f t="shared" si="3315"/>
        <v>0</v>
      </c>
      <c r="EE455" s="519">
        <f t="shared" si="3316"/>
        <v>0</v>
      </c>
      <c r="EF455" s="520"/>
      <c r="EG455" s="511">
        <v>4.0</v>
      </c>
      <c r="EH455" s="512" t="s">
        <v>132</v>
      </c>
      <c r="EI455" s="513" t="s">
        <v>121</v>
      </c>
      <c r="EJ455" s="513" t="s">
        <v>123</v>
      </c>
      <c r="EK455" s="514">
        <f>ADHB!EM455</f>
        <v>0</v>
      </c>
      <c r="EL455" s="514"/>
      <c r="EM455" s="514">
        <f t="shared" si="3317"/>
        <v>0</v>
      </c>
      <c r="EN455" s="515"/>
      <c r="EO455" s="514">
        <f t="shared" si="3318"/>
        <v>0</v>
      </c>
      <c r="EP455" s="516"/>
      <c r="EQ455" s="517"/>
      <c r="ER455" s="517"/>
      <c r="ES455" s="514">
        <f t="shared" si="3319"/>
        <v>0</v>
      </c>
      <c r="ET455" s="515">
        <v>0.294289866351475</v>
      </c>
      <c r="EU455" s="518">
        <f t="shared" si="3320"/>
        <v>0</v>
      </c>
      <c r="EV455" s="519">
        <f t="shared" si="3321"/>
        <v>0</v>
      </c>
      <c r="EW455" s="520"/>
      <c r="EX455" s="511">
        <v>4.0</v>
      </c>
      <c r="EY455" s="512" t="s">
        <v>132</v>
      </c>
      <c r="EZ455" s="513" t="s">
        <v>121</v>
      </c>
      <c r="FA455" s="513" t="s">
        <v>123</v>
      </c>
      <c r="FB455" s="514">
        <f>ADHB!FD455</f>
        <v>0</v>
      </c>
      <c r="FC455" s="514"/>
      <c r="FD455" s="514">
        <f t="shared" si="3322"/>
        <v>0</v>
      </c>
      <c r="FE455" s="515"/>
      <c r="FF455" s="514">
        <f t="shared" si="3323"/>
        <v>0</v>
      </c>
      <c r="FG455" s="516"/>
      <c r="FH455" s="517"/>
      <c r="FI455" s="517"/>
      <c r="FJ455" s="514">
        <f t="shared" si="3324"/>
        <v>0</v>
      </c>
      <c r="FK455" s="515">
        <v>0.294289866351475</v>
      </c>
      <c r="FL455" s="518">
        <f t="shared" si="3325"/>
        <v>0</v>
      </c>
      <c r="FM455" s="519">
        <f t="shared" si="3326"/>
        <v>0</v>
      </c>
      <c r="FN455" s="520"/>
      <c r="FO455" s="511">
        <v>4.0</v>
      </c>
      <c r="FP455" s="512" t="s">
        <v>132</v>
      </c>
      <c r="FQ455" s="513" t="s">
        <v>121</v>
      </c>
      <c r="FR455" s="513" t="s">
        <v>123</v>
      </c>
      <c r="FS455" s="514">
        <f>ADHB!FU455</f>
        <v>0</v>
      </c>
      <c r="FT455" s="514"/>
      <c r="FU455" s="514">
        <f t="shared" si="3327"/>
        <v>0</v>
      </c>
      <c r="FV455" s="515"/>
      <c r="FW455" s="514">
        <f t="shared" si="3328"/>
        <v>0</v>
      </c>
      <c r="FX455" s="516"/>
      <c r="FY455" s="517"/>
      <c r="FZ455" s="517"/>
      <c r="GA455" s="514">
        <f t="shared" si="3329"/>
        <v>0</v>
      </c>
      <c r="GB455" s="515">
        <v>0.294289866351475</v>
      </c>
      <c r="GC455" s="518">
        <f t="shared" si="3330"/>
        <v>0</v>
      </c>
      <c r="GD455" s="519">
        <f t="shared" si="3331"/>
        <v>0</v>
      </c>
      <c r="GE455" s="520"/>
      <c r="GF455" s="511">
        <v>4.0</v>
      </c>
      <c r="GG455" s="512" t="s">
        <v>132</v>
      </c>
      <c r="GH455" s="513" t="s">
        <v>121</v>
      </c>
      <c r="GI455" s="513" t="s">
        <v>123</v>
      </c>
      <c r="GJ455" s="514">
        <f>ADHB!GL455</f>
        <v>0</v>
      </c>
      <c r="GK455" s="514"/>
      <c r="GL455" s="514">
        <f t="shared" si="3332"/>
        <v>0</v>
      </c>
      <c r="GM455" s="515"/>
      <c r="GN455" s="514">
        <f t="shared" si="3333"/>
        <v>0</v>
      </c>
      <c r="GO455" s="516"/>
      <c r="GP455" s="517"/>
      <c r="GQ455" s="517"/>
      <c r="GR455" s="514">
        <f t="shared" si="3334"/>
        <v>0</v>
      </c>
      <c r="GS455" s="515">
        <v>0.294289866351475</v>
      </c>
      <c r="GT455" s="518">
        <f t="shared" si="3335"/>
        <v>0</v>
      </c>
      <c r="GU455" s="519">
        <f t="shared" si="3336"/>
        <v>0</v>
      </c>
      <c r="GV455" s="520"/>
      <c r="GW455" s="511">
        <v>4.0</v>
      </c>
      <c r="GX455" s="512" t="s">
        <v>132</v>
      </c>
      <c r="GY455" s="513" t="s">
        <v>121</v>
      </c>
      <c r="GZ455" s="513" t="s">
        <v>123</v>
      </c>
      <c r="HA455" s="514">
        <f>ADHB!HC455</f>
        <v>0</v>
      </c>
      <c r="HB455" s="514"/>
      <c r="HC455" s="514">
        <f t="shared" si="3337"/>
        <v>0</v>
      </c>
      <c r="HD455" s="515"/>
      <c r="HE455" s="514">
        <f t="shared" si="3338"/>
        <v>0</v>
      </c>
      <c r="HF455" s="516"/>
      <c r="HG455" s="517"/>
      <c r="HH455" s="517"/>
      <c r="HI455" s="514">
        <f t="shared" si="3339"/>
        <v>0</v>
      </c>
      <c r="HJ455" s="515">
        <v>0.294289866351475</v>
      </c>
      <c r="HK455" s="518">
        <f t="shared" si="3340"/>
        <v>0</v>
      </c>
      <c r="HL455" s="519">
        <f t="shared" si="3341"/>
        <v>0</v>
      </c>
      <c r="HM455" s="520"/>
      <c r="HN455" s="511">
        <v>4.0</v>
      </c>
      <c r="HO455" s="512" t="s">
        <v>132</v>
      </c>
      <c r="HP455" s="513" t="s">
        <v>121</v>
      </c>
      <c r="HQ455" s="513" t="s">
        <v>123</v>
      </c>
      <c r="HR455" s="514">
        <f>ADHB!HT455</f>
        <v>0</v>
      </c>
      <c r="HS455" s="514"/>
      <c r="HT455" s="514">
        <f t="shared" si="3342"/>
        <v>0</v>
      </c>
      <c r="HU455" s="515"/>
      <c r="HV455" s="514">
        <f t="shared" si="3343"/>
        <v>0</v>
      </c>
      <c r="HW455" s="516"/>
      <c r="HX455" s="517"/>
      <c r="HY455" s="517"/>
      <c r="HZ455" s="514">
        <f t="shared" si="3344"/>
        <v>0</v>
      </c>
      <c r="IA455" s="515">
        <v>0.294289866351475</v>
      </c>
      <c r="IB455" s="518">
        <f t="shared" si="3345"/>
        <v>0</v>
      </c>
      <c r="IC455" s="519">
        <f t="shared" si="3346"/>
        <v>0</v>
      </c>
      <c r="ID455" s="520"/>
      <c r="IE455" s="511">
        <v>4.0</v>
      </c>
      <c r="IF455" s="512" t="s">
        <v>132</v>
      </c>
      <c r="IG455" s="513" t="s">
        <v>121</v>
      </c>
      <c r="IH455" s="513" t="s">
        <v>123</v>
      </c>
      <c r="II455" s="514">
        <f>ADHB!IK455</f>
        <v>0</v>
      </c>
      <c r="IJ455" s="514"/>
      <c r="IK455" s="514">
        <f t="shared" si="3347"/>
        <v>0</v>
      </c>
      <c r="IL455" s="515"/>
      <c r="IM455" s="514">
        <f t="shared" si="3348"/>
        <v>0</v>
      </c>
      <c r="IN455" s="516"/>
      <c r="IO455" s="517"/>
      <c r="IP455" s="517"/>
      <c r="IQ455" s="514">
        <f t="shared" si="3349"/>
        <v>0</v>
      </c>
      <c r="IR455" s="515">
        <v>0.294289866351475</v>
      </c>
      <c r="IS455" s="518">
        <f t="shared" si="3350"/>
        <v>0</v>
      </c>
      <c r="IT455" s="519">
        <f t="shared" si="3351"/>
        <v>0</v>
      </c>
      <c r="IU455" s="520"/>
      <c r="IV455" s="511">
        <v>4.0</v>
      </c>
      <c r="IW455" s="512" t="s">
        <v>132</v>
      </c>
      <c r="IX455" s="513" t="s">
        <v>121</v>
      </c>
      <c r="IY455" s="513" t="s">
        <v>123</v>
      </c>
      <c r="IZ455" s="514">
        <f>ADHB!JB455</f>
        <v>0</v>
      </c>
      <c r="JA455" s="514"/>
      <c r="JB455" s="514">
        <f t="shared" si="3352"/>
        <v>0</v>
      </c>
      <c r="JC455" s="515"/>
      <c r="JD455" s="514">
        <f t="shared" si="3353"/>
        <v>0</v>
      </c>
      <c r="JE455" s="516"/>
      <c r="JF455" s="517"/>
      <c r="JG455" s="517"/>
      <c r="JH455" s="514">
        <f t="shared" si="3354"/>
        <v>0</v>
      </c>
      <c r="JI455" s="515">
        <v>0.294289866351475</v>
      </c>
      <c r="JJ455" s="518">
        <f t="shared" si="3355"/>
        <v>0</v>
      </c>
      <c r="JK455" s="519">
        <f t="shared" si="3356"/>
        <v>0</v>
      </c>
      <c r="JL455" s="520"/>
      <c r="JM455" s="511">
        <v>4.0</v>
      </c>
      <c r="JN455" s="512" t="s">
        <v>132</v>
      </c>
      <c r="JO455" s="513" t="s">
        <v>121</v>
      </c>
      <c r="JP455" s="513" t="s">
        <v>123</v>
      </c>
      <c r="JQ455" s="514">
        <f>ADHB!JS455</f>
        <v>0</v>
      </c>
      <c r="JR455" s="514"/>
      <c r="JS455" s="514">
        <f t="shared" si="3357"/>
        <v>0</v>
      </c>
      <c r="JT455" s="515"/>
      <c r="JU455" s="514">
        <f t="shared" si="3358"/>
        <v>0</v>
      </c>
      <c r="JV455" s="516"/>
      <c r="JW455" s="517"/>
      <c r="JX455" s="517"/>
      <c r="JY455" s="514">
        <f t="shared" si="3359"/>
        <v>0</v>
      </c>
      <c r="JZ455" s="515">
        <v>0.294289866351475</v>
      </c>
      <c r="KA455" s="518">
        <f t="shared" si="3360"/>
        <v>0</v>
      </c>
      <c r="KB455" s="519">
        <f t="shared" si="3361"/>
        <v>0</v>
      </c>
      <c r="KC455" s="520"/>
      <c r="KD455" s="511">
        <v>4.0</v>
      </c>
      <c r="KE455" s="512" t="s">
        <v>132</v>
      </c>
      <c r="KF455" s="513" t="s">
        <v>121</v>
      </c>
      <c r="KG455" s="513" t="s">
        <v>123</v>
      </c>
      <c r="KH455" s="514">
        <f>ADHB!KJ455</f>
        <v>0</v>
      </c>
      <c r="KI455" s="514"/>
      <c r="KJ455" s="514">
        <f t="shared" si="3362"/>
        <v>0</v>
      </c>
      <c r="KK455" s="515"/>
      <c r="KL455" s="514">
        <f t="shared" si="3363"/>
        <v>0</v>
      </c>
      <c r="KM455" s="516"/>
      <c r="KN455" s="517"/>
      <c r="KO455" s="517"/>
      <c r="KP455" s="514">
        <f t="shared" si="3364"/>
        <v>0</v>
      </c>
      <c r="KQ455" s="515">
        <v>0.294289866351475</v>
      </c>
      <c r="KR455" s="518">
        <f t="shared" si="3365"/>
        <v>0</v>
      </c>
      <c r="KS455" s="519">
        <f t="shared" si="3366"/>
        <v>0</v>
      </c>
      <c r="KT455" s="520"/>
      <c r="KU455" s="521"/>
    </row>
    <row r="456" ht="15.75" customHeight="1">
      <c r="A456" s="511">
        <v>5.0</v>
      </c>
      <c r="B456" s="512" t="s">
        <v>132</v>
      </c>
      <c r="C456" s="513" t="s">
        <v>121</v>
      </c>
      <c r="D456" s="513" t="s">
        <v>123</v>
      </c>
      <c r="E456" s="514">
        <f>ADHB!G456</f>
        <v>0</v>
      </c>
      <c r="F456" s="514"/>
      <c r="G456" s="514">
        <f t="shared" si="3277"/>
        <v>0</v>
      </c>
      <c r="H456" s="515"/>
      <c r="I456" s="514">
        <f t="shared" si="3278"/>
        <v>0</v>
      </c>
      <c r="J456" s="516"/>
      <c r="K456" s="517"/>
      <c r="L456" s="517"/>
      <c r="M456" s="514">
        <f t="shared" si="3279"/>
        <v>0</v>
      </c>
      <c r="N456" s="515">
        <v>0.294289866351475</v>
      </c>
      <c r="O456" s="518">
        <f t="shared" si="3280"/>
        <v>0</v>
      </c>
      <c r="P456" s="519">
        <f t="shared" si="3281"/>
        <v>0</v>
      </c>
      <c r="Q456" s="520"/>
      <c r="R456" s="511">
        <v>5.0</v>
      </c>
      <c r="S456" s="512" t="s">
        <v>132</v>
      </c>
      <c r="T456" s="513" t="s">
        <v>121</v>
      </c>
      <c r="U456" s="513" t="s">
        <v>123</v>
      </c>
      <c r="V456" s="514">
        <f>ADHB!X456</f>
        <v>0</v>
      </c>
      <c r="W456" s="514"/>
      <c r="X456" s="514">
        <f t="shared" si="3282"/>
        <v>0</v>
      </c>
      <c r="Y456" s="515"/>
      <c r="Z456" s="514">
        <f t="shared" si="3283"/>
        <v>0</v>
      </c>
      <c r="AA456" s="516"/>
      <c r="AB456" s="517"/>
      <c r="AC456" s="517"/>
      <c r="AD456" s="514">
        <f t="shared" si="3284"/>
        <v>0</v>
      </c>
      <c r="AE456" s="515">
        <v>0.294289866351475</v>
      </c>
      <c r="AF456" s="518">
        <f t="shared" si="3285"/>
        <v>0</v>
      </c>
      <c r="AG456" s="519">
        <f t="shared" si="3286"/>
        <v>0</v>
      </c>
      <c r="AH456" s="520"/>
      <c r="AI456" s="511">
        <v>5.0</v>
      </c>
      <c r="AJ456" s="512" t="s">
        <v>132</v>
      </c>
      <c r="AK456" s="513" t="s">
        <v>121</v>
      </c>
      <c r="AL456" s="513" t="s">
        <v>123</v>
      </c>
      <c r="AM456" s="514">
        <f>ADHB!AO456</f>
        <v>0</v>
      </c>
      <c r="AN456" s="514"/>
      <c r="AO456" s="514">
        <f t="shared" si="3287"/>
        <v>0</v>
      </c>
      <c r="AP456" s="515"/>
      <c r="AQ456" s="514">
        <f t="shared" si="3288"/>
        <v>0</v>
      </c>
      <c r="AR456" s="516"/>
      <c r="AS456" s="517"/>
      <c r="AT456" s="517"/>
      <c r="AU456" s="514">
        <f t="shared" si="3289"/>
        <v>0</v>
      </c>
      <c r="AV456" s="515">
        <v>0.294289866351475</v>
      </c>
      <c r="AW456" s="518">
        <f t="shared" si="3290"/>
        <v>0</v>
      </c>
      <c r="AX456" s="519">
        <f t="shared" si="3291"/>
        <v>0</v>
      </c>
      <c r="AY456" s="520"/>
      <c r="AZ456" s="511">
        <v>5.0</v>
      </c>
      <c r="BA456" s="512" t="s">
        <v>132</v>
      </c>
      <c r="BB456" s="513" t="s">
        <v>121</v>
      </c>
      <c r="BC456" s="513" t="s">
        <v>123</v>
      </c>
      <c r="BD456" s="514">
        <f>ADHB!BF456</f>
        <v>0</v>
      </c>
      <c r="BE456" s="514"/>
      <c r="BF456" s="514">
        <f t="shared" si="3292"/>
        <v>0</v>
      </c>
      <c r="BG456" s="515"/>
      <c r="BH456" s="514">
        <f t="shared" si="3293"/>
        <v>0</v>
      </c>
      <c r="BI456" s="516"/>
      <c r="BJ456" s="517"/>
      <c r="BK456" s="517"/>
      <c r="BL456" s="514">
        <f t="shared" si="3294"/>
        <v>0</v>
      </c>
      <c r="BM456" s="515">
        <v>0.294289866351475</v>
      </c>
      <c r="BN456" s="518">
        <f t="shared" si="3295"/>
        <v>0</v>
      </c>
      <c r="BO456" s="519">
        <f t="shared" si="3296"/>
        <v>0</v>
      </c>
      <c r="BP456" s="520"/>
      <c r="BQ456" s="511">
        <v>5.0</v>
      </c>
      <c r="BR456" s="512" t="s">
        <v>132</v>
      </c>
      <c r="BS456" s="513" t="s">
        <v>121</v>
      </c>
      <c r="BT456" s="513" t="s">
        <v>123</v>
      </c>
      <c r="BU456" s="514">
        <f>ADHB!BW456</f>
        <v>0</v>
      </c>
      <c r="BV456" s="514"/>
      <c r="BW456" s="514">
        <f t="shared" si="3297"/>
        <v>0</v>
      </c>
      <c r="BX456" s="515"/>
      <c r="BY456" s="514">
        <f t="shared" si="3298"/>
        <v>0</v>
      </c>
      <c r="BZ456" s="516"/>
      <c r="CA456" s="517"/>
      <c r="CB456" s="517"/>
      <c r="CC456" s="514">
        <f t="shared" si="3299"/>
        <v>0</v>
      </c>
      <c r="CD456" s="515">
        <v>0.294289866351475</v>
      </c>
      <c r="CE456" s="518">
        <f t="shared" si="3300"/>
        <v>0</v>
      </c>
      <c r="CF456" s="519">
        <f t="shared" si="3301"/>
        <v>0</v>
      </c>
      <c r="CG456" s="520"/>
      <c r="CH456" s="511">
        <v>5.0</v>
      </c>
      <c r="CI456" s="512" t="s">
        <v>132</v>
      </c>
      <c r="CJ456" s="513" t="s">
        <v>121</v>
      </c>
      <c r="CK456" s="513" t="s">
        <v>123</v>
      </c>
      <c r="CL456" s="514">
        <f>ADHB!CN456</f>
        <v>0</v>
      </c>
      <c r="CM456" s="514"/>
      <c r="CN456" s="514">
        <f t="shared" si="3302"/>
        <v>0</v>
      </c>
      <c r="CO456" s="515"/>
      <c r="CP456" s="514">
        <f t="shared" si="3303"/>
        <v>0</v>
      </c>
      <c r="CQ456" s="516"/>
      <c r="CR456" s="517"/>
      <c r="CS456" s="517"/>
      <c r="CT456" s="514">
        <f t="shared" si="3304"/>
        <v>0</v>
      </c>
      <c r="CU456" s="515">
        <v>0.294289866351475</v>
      </c>
      <c r="CV456" s="518">
        <f t="shared" si="3305"/>
        <v>0</v>
      </c>
      <c r="CW456" s="519">
        <f t="shared" si="3306"/>
        <v>0</v>
      </c>
      <c r="CX456" s="520"/>
      <c r="CY456" s="511">
        <v>5.0</v>
      </c>
      <c r="CZ456" s="512" t="s">
        <v>132</v>
      </c>
      <c r="DA456" s="513" t="s">
        <v>121</v>
      </c>
      <c r="DB456" s="513" t="s">
        <v>123</v>
      </c>
      <c r="DC456" s="514">
        <f>ADHB!DE456</f>
        <v>0</v>
      </c>
      <c r="DD456" s="514"/>
      <c r="DE456" s="514">
        <f t="shared" si="3307"/>
        <v>0</v>
      </c>
      <c r="DF456" s="515"/>
      <c r="DG456" s="514">
        <f t="shared" si="3308"/>
        <v>0</v>
      </c>
      <c r="DH456" s="516"/>
      <c r="DI456" s="517"/>
      <c r="DJ456" s="517"/>
      <c r="DK456" s="514">
        <f t="shared" si="3309"/>
        <v>0</v>
      </c>
      <c r="DL456" s="515">
        <v>0.294289866351475</v>
      </c>
      <c r="DM456" s="518">
        <f t="shared" si="3310"/>
        <v>0</v>
      </c>
      <c r="DN456" s="519">
        <f t="shared" si="3311"/>
        <v>0</v>
      </c>
      <c r="DO456" s="520"/>
      <c r="DP456" s="511">
        <v>5.0</v>
      </c>
      <c r="DQ456" s="512" t="s">
        <v>132</v>
      </c>
      <c r="DR456" s="513" t="s">
        <v>121</v>
      </c>
      <c r="DS456" s="513" t="s">
        <v>123</v>
      </c>
      <c r="DT456" s="514">
        <f>ADHB!DV456</f>
        <v>0</v>
      </c>
      <c r="DU456" s="514"/>
      <c r="DV456" s="514">
        <f t="shared" si="3312"/>
        <v>0</v>
      </c>
      <c r="DW456" s="515"/>
      <c r="DX456" s="514">
        <f t="shared" si="3313"/>
        <v>0</v>
      </c>
      <c r="DY456" s="516"/>
      <c r="DZ456" s="517"/>
      <c r="EA456" s="517"/>
      <c r="EB456" s="514">
        <f t="shared" si="3314"/>
        <v>0</v>
      </c>
      <c r="EC456" s="515">
        <v>0.294289866351475</v>
      </c>
      <c r="ED456" s="518">
        <f t="shared" si="3315"/>
        <v>0</v>
      </c>
      <c r="EE456" s="519">
        <f t="shared" si="3316"/>
        <v>0</v>
      </c>
      <c r="EF456" s="520"/>
      <c r="EG456" s="511">
        <v>5.0</v>
      </c>
      <c r="EH456" s="512" t="s">
        <v>132</v>
      </c>
      <c r="EI456" s="513" t="s">
        <v>121</v>
      </c>
      <c r="EJ456" s="513" t="s">
        <v>123</v>
      </c>
      <c r="EK456" s="514">
        <f>ADHB!EM456</f>
        <v>0</v>
      </c>
      <c r="EL456" s="514"/>
      <c r="EM456" s="514">
        <f t="shared" si="3317"/>
        <v>0</v>
      </c>
      <c r="EN456" s="515"/>
      <c r="EO456" s="514">
        <f t="shared" si="3318"/>
        <v>0</v>
      </c>
      <c r="EP456" s="516"/>
      <c r="EQ456" s="517"/>
      <c r="ER456" s="517"/>
      <c r="ES456" s="514">
        <f t="shared" si="3319"/>
        <v>0</v>
      </c>
      <c r="ET456" s="515">
        <v>0.294289866351475</v>
      </c>
      <c r="EU456" s="518">
        <f t="shared" si="3320"/>
        <v>0</v>
      </c>
      <c r="EV456" s="519">
        <f t="shared" si="3321"/>
        <v>0</v>
      </c>
      <c r="EW456" s="520"/>
      <c r="EX456" s="511">
        <v>5.0</v>
      </c>
      <c r="EY456" s="512" t="s">
        <v>132</v>
      </c>
      <c r="EZ456" s="513" t="s">
        <v>121</v>
      </c>
      <c r="FA456" s="513" t="s">
        <v>123</v>
      </c>
      <c r="FB456" s="514">
        <f>ADHB!FD456</f>
        <v>0</v>
      </c>
      <c r="FC456" s="514"/>
      <c r="FD456" s="514">
        <f t="shared" si="3322"/>
        <v>0</v>
      </c>
      <c r="FE456" s="515"/>
      <c r="FF456" s="514">
        <f t="shared" si="3323"/>
        <v>0</v>
      </c>
      <c r="FG456" s="516"/>
      <c r="FH456" s="517"/>
      <c r="FI456" s="517"/>
      <c r="FJ456" s="514">
        <f t="shared" si="3324"/>
        <v>0</v>
      </c>
      <c r="FK456" s="515">
        <v>0.294289866351475</v>
      </c>
      <c r="FL456" s="518">
        <f t="shared" si="3325"/>
        <v>0</v>
      </c>
      <c r="FM456" s="519">
        <f t="shared" si="3326"/>
        <v>0</v>
      </c>
      <c r="FN456" s="520"/>
      <c r="FO456" s="511">
        <v>5.0</v>
      </c>
      <c r="FP456" s="512" t="s">
        <v>132</v>
      </c>
      <c r="FQ456" s="513" t="s">
        <v>121</v>
      </c>
      <c r="FR456" s="513" t="s">
        <v>123</v>
      </c>
      <c r="FS456" s="514">
        <f>ADHB!FU456</f>
        <v>0</v>
      </c>
      <c r="FT456" s="514"/>
      <c r="FU456" s="514">
        <f t="shared" si="3327"/>
        <v>0</v>
      </c>
      <c r="FV456" s="515"/>
      <c r="FW456" s="514">
        <f t="shared" si="3328"/>
        <v>0</v>
      </c>
      <c r="FX456" s="516"/>
      <c r="FY456" s="517"/>
      <c r="FZ456" s="517"/>
      <c r="GA456" s="514">
        <f t="shared" si="3329"/>
        <v>0</v>
      </c>
      <c r="GB456" s="515">
        <v>0.294289866351475</v>
      </c>
      <c r="GC456" s="518">
        <f t="shared" si="3330"/>
        <v>0</v>
      </c>
      <c r="GD456" s="519">
        <f t="shared" si="3331"/>
        <v>0</v>
      </c>
      <c r="GE456" s="520"/>
      <c r="GF456" s="511">
        <v>5.0</v>
      </c>
      <c r="GG456" s="512" t="s">
        <v>132</v>
      </c>
      <c r="GH456" s="513" t="s">
        <v>121</v>
      </c>
      <c r="GI456" s="513" t="s">
        <v>123</v>
      </c>
      <c r="GJ456" s="514">
        <f>ADHB!GL456</f>
        <v>0</v>
      </c>
      <c r="GK456" s="514"/>
      <c r="GL456" s="514">
        <f t="shared" si="3332"/>
        <v>0</v>
      </c>
      <c r="GM456" s="515"/>
      <c r="GN456" s="514">
        <f t="shared" si="3333"/>
        <v>0</v>
      </c>
      <c r="GO456" s="516"/>
      <c r="GP456" s="517"/>
      <c r="GQ456" s="517"/>
      <c r="GR456" s="514">
        <f t="shared" si="3334"/>
        <v>0</v>
      </c>
      <c r="GS456" s="515">
        <v>0.294289866351475</v>
      </c>
      <c r="GT456" s="518">
        <f t="shared" si="3335"/>
        <v>0</v>
      </c>
      <c r="GU456" s="519">
        <f t="shared" si="3336"/>
        <v>0</v>
      </c>
      <c r="GV456" s="520"/>
      <c r="GW456" s="511">
        <v>5.0</v>
      </c>
      <c r="GX456" s="512" t="s">
        <v>132</v>
      </c>
      <c r="GY456" s="513" t="s">
        <v>121</v>
      </c>
      <c r="GZ456" s="513" t="s">
        <v>123</v>
      </c>
      <c r="HA456" s="514">
        <f>ADHB!HC456</f>
        <v>0</v>
      </c>
      <c r="HB456" s="514"/>
      <c r="HC456" s="514">
        <f t="shared" si="3337"/>
        <v>0</v>
      </c>
      <c r="HD456" s="515"/>
      <c r="HE456" s="514">
        <f t="shared" si="3338"/>
        <v>0</v>
      </c>
      <c r="HF456" s="516"/>
      <c r="HG456" s="517"/>
      <c r="HH456" s="517"/>
      <c r="HI456" s="514">
        <f t="shared" si="3339"/>
        <v>0</v>
      </c>
      <c r="HJ456" s="515">
        <v>0.294289866351475</v>
      </c>
      <c r="HK456" s="518">
        <f t="shared" si="3340"/>
        <v>0</v>
      </c>
      <c r="HL456" s="519">
        <f t="shared" si="3341"/>
        <v>0</v>
      </c>
      <c r="HM456" s="520"/>
      <c r="HN456" s="511">
        <v>5.0</v>
      </c>
      <c r="HO456" s="512" t="s">
        <v>132</v>
      </c>
      <c r="HP456" s="513" t="s">
        <v>121</v>
      </c>
      <c r="HQ456" s="513" t="s">
        <v>123</v>
      </c>
      <c r="HR456" s="514">
        <f>ADHB!HT456</f>
        <v>0</v>
      </c>
      <c r="HS456" s="514"/>
      <c r="HT456" s="514">
        <f t="shared" si="3342"/>
        <v>0</v>
      </c>
      <c r="HU456" s="515"/>
      <c r="HV456" s="514">
        <f t="shared" si="3343"/>
        <v>0</v>
      </c>
      <c r="HW456" s="516"/>
      <c r="HX456" s="517"/>
      <c r="HY456" s="517"/>
      <c r="HZ456" s="514">
        <f t="shared" si="3344"/>
        <v>0</v>
      </c>
      <c r="IA456" s="515">
        <v>0.294289866351475</v>
      </c>
      <c r="IB456" s="518">
        <f t="shared" si="3345"/>
        <v>0</v>
      </c>
      <c r="IC456" s="519">
        <f t="shared" si="3346"/>
        <v>0</v>
      </c>
      <c r="ID456" s="520"/>
      <c r="IE456" s="511">
        <v>5.0</v>
      </c>
      <c r="IF456" s="512" t="s">
        <v>132</v>
      </c>
      <c r="IG456" s="513" t="s">
        <v>121</v>
      </c>
      <c r="IH456" s="513" t="s">
        <v>123</v>
      </c>
      <c r="II456" s="514">
        <f>ADHB!IK456</f>
        <v>0</v>
      </c>
      <c r="IJ456" s="514"/>
      <c r="IK456" s="514">
        <f t="shared" si="3347"/>
        <v>0</v>
      </c>
      <c r="IL456" s="515"/>
      <c r="IM456" s="514">
        <f t="shared" si="3348"/>
        <v>0</v>
      </c>
      <c r="IN456" s="516"/>
      <c r="IO456" s="517"/>
      <c r="IP456" s="517"/>
      <c r="IQ456" s="514">
        <f t="shared" si="3349"/>
        <v>0</v>
      </c>
      <c r="IR456" s="515">
        <v>0.294289866351475</v>
      </c>
      <c r="IS456" s="518">
        <f t="shared" si="3350"/>
        <v>0</v>
      </c>
      <c r="IT456" s="519">
        <f t="shared" si="3351"/>
        <v>0</v>
      </c>
      <c r="IU456" s="520"/>
      <c r="IV456" s="511">
        <v>5.0</v>
      </c>
      <c r="IW456" s="512" t="s">
        <v>132</v>
      </c>
      <c r="IX456" s="513" t="s">
        <v>121</v>
      </c>
      <c r="IY456" s="513" t="s">
        <v>123</v>
      </c>
      <c r="IZ456" s="514">
        <f>ADHB!JB456</f>
        <v>0</v>
      </c>
      <c r="JA456" s="514"/>
      <c r="JB456" s="514">
        <f t="shared" si="3352"/>
        <v>0</v>
      </c>
      <c r="JC456" s="515"/>
      <c r="JD456" s="514">
        <f t="shared" si="3353"/>
        <v>0</v>
      </c>
      <c r="JE456" s="516"/>
      <c r="JF456" s="517"/>
      <c r="JG456" s="517"/>
      <c r="JH456" s="514">
        <f t="shared" si="3354"/>
        <v>0</v>
      </c>
      <c r="JI456" s="515">
        <v>0.294289866351475</v>
      </c>
      <c r="JJ456" s="518">
        <f t="shared" si="3355"/>
        <v>0</v>
      </c>
      <c r="JK456" s="519">
        <f t="shared" si="3356"/>
        <v>0</v>
      </c>
      <c r="JL456" s="520"/>
      <c r="JM456" s="511">
        <v>5.0</v>
      </c>
      <c r="JN456" s="512" t="s">
        <v>132</v>
      </c>
      <c r="JO456" s="513" t="s">
        <v>121</v>
      </c>
      <c r="JP456" s="513" t="s">
        <v>123</v>
      </c>
      <c r="JQ456" s="514">
        <f>ADHB!JS456</f>
        <v>0</v>
      </c>
      <c r="JR456" s="514"/>
      <c r="JS456" s="514">
        <f t="shared" si="3357"/>
        <v>0</v>
      </c>
      <c r="JT456" s="515"/>
      <c r="JU456" s="514">
        <f t="shared" si="3358"/>
        <v>0</v>
      </c>
      <c r="JV456" s="516"/>
      <c r="JW456" s="517"/>
      <c r="JX456" s="517"/>
      <c r="JY456" s="514">
        <f t="shared" si="3359"/>
        <v>0</v>
      </c>
      <c r="JZ456" s="515">
        <v>0.294289866351475</v>
      </c>
      <c r="KA456" s="518">
        <f t="shared" si="3360"/>
        <v>0</v>
      </c>
      <c r="KB456" s="519">
        <f t="shared" si="3361"/>
        <v>0</v>
      </c>
      <c r="KC456" s="520"/>
      <c r="KD456" s="511">
        <v>5.0</v>
      </c>
      <c r="KE456" s="512" t="s">
        <v>132</v>
      </c>
      <c r="KF456" s="513" t="s">
        <v>121</v>
      </c>
      <c r="KG456" s="513" t="s">
        <v>123</v>
      </c>
      <c r="KH456" s="514">
        <f>ADHB!KJ456</f>
        <v>0</v>
      </c>
      <c r="KI456" s="514"/>
      <c r="KJ456" s="514">
        <f t="shared" si="3362"/>
        <v>0</v>
      </c>
      <c r="KK456" s="515"/>
      <c r="KL456" s="514">
        <f t="shared" si="3363"/>
        <v>0</v>
      </c>
      <c r="KM456" s="516"/>
      <c r="KN456" s="517"/>
      <c r="KO456" s="517"/>
      <c r="KP456" s="514">
        <f t="shared" si="3364"/>
        <v>0</v>
      </c>
      <c r="KQ456" s="515">
        <v>0.294289866351475</v>
      </c>
      <c r="KR456" s="518">
        <f t="shared" si="3365"/>
        <v>0</v>
      </c>
      <c r="KS456" s="519">
        <f t="shared" si="3366"/>
        <v>0</v>
      </c>
      <c r="KT456" s="520"/>
      <c r="KU456" s="521"/>
    </row>
    <row r="457" ht="15.75" customHeight="1">
      <c r="A457" s="511">
        <v>6.0</v>
      </c>
      <c r="B457" s="512" t="s">
        <v>132</v>
      </c>
      <c r="C457" s="513" t="s">
        <v>121</v>
      </c>
      <c r="D457" s="513" t="s">
        <v>123</v>
      </c>
      <c r="E457" s="514">
        <f>ADHB!G457</f>
        <v>0</v>
      </c>
      <c r="F457" s="514"/>
      <c r="G457" s="514">
        <f t="shared" si="3277"/>
        <v>0</v>
      </c>
      <c r="H457" s="515"/>
      <c r="I457" s="514">
        <f t="shared" si="3278"/>
        <v>0</v>
      </c>
      <c r="J457" s="516"/>
      <c r="K457" s="517"/>
      <c r="L457" s="517"/>
      <c r="M457" s="514">
        <f t="shared" si="3279"/>
        <v>0</v>
      </c>
      <c r="N457" s="515">
        <v>0.294289866351475</v>
      </c>
      <c r="O457" s="518">
        <f t="shared" si="3280"/>
        <v>0</v>
      </c>
      <c r="P457" s="519">
        <f t="shared" si="3281"/>
        <v>0</v>
      </c>
      <c r="Q457" s="520"/>
      <c r="R457" s="511">
        <v>6.0</v>
      </c>
      <c r="S457" s="512" t="s">
        <v>132</v>
      </c>
      <c r="T457" s="513" t="s">
        <v>121</v>
      </c>
      <c r="U457" s="513" t="s">
        <v>123</v>
      </c>
      <c r="V457" s="514">
        <f>ADHB!X457</f>
        <v>0</v>
      </c>
      <c r="W457" s="514"/>
      <c r="X457" s="514">
        <f t="shared" si="3282"/>
        <v>0</v>
      </c>
      <c r="Y457" s="515"/>
      <c r="Z457" s="514">
        <f t="shared" si="3283"/>
        <v>0</v>
      </c>
      <c r="AA457" s="516"/>
      <c r="AB457" s="517"/>
      <c r="AC457" s="517"/>
      <c r="AD457" s="514">
        <f t="shared" si="3284"/>
        <v>0</v>
      </c>
      <c r="AE457" s="515">
        <v>0.294289866351475</v>
      </c>
      <c r="AF457" s="518">
        <f t="shared" si="3285"/>
        <v>0</v>
      </c>
      <c r="AG457" s="519">
        <f t="shared" si="3286"/>
        <v>0</v>
      </c>
      <c r="AH457" s="520"/>
      <c r="AI457" s="511">
        <v>6.0</v>
      </c>
      <c r="AJ457" s="512" t="s">
        <v>132</v>
      </c>
      <c r="AK457" s="513" t="s">
        <v>121</v>
      </c>
      <c r="AL457" s="513" t="s">
        <v>123</v>
      </c>
      <c r="AM457" s="514">
        <f>ADHB!AO457</f>
        <v>0</v>
      </c>
      <c r="AN457" s="514"/>
      <c r="AO457" s="514">
        <f t="shared" si="3287"/>
        <v>0</v>
      </c>
      <c r="AP457" s="515"/>
      <c r="AQ457" s="514">
        <f t="shared" si="3288"/>
        <v>0</v>
      </c>
      <c r="AR457" s="516"/>
      <c r="AS457" s="517"/>
      <c r="AT457" s="517"/>
      <c r="AU457" s="514">
        <f t="shared" si="3289"/>
        <v>0</v>
      </c>
      <c r="AV457" s="515">
        <v>0.294289866351475</v>
      </c>
      <c r="AW457" s="518">
        <f t="shared" si="3290"/>
        <v>0</v>
      </c>
      <c r="AX457" s="519">
        <f t="shared" si="3291"/>
        <v>0</v>
      </c>
      <c r="AY457" s="520"/>
      <c r="AZ457" s="511">
        <v>6.0</v>
      </c>
      <c r="BA457" s="512" t="s">
        <v>132</v>
      </c>
      <c r="BB457" s="513" t="s">
        <v>121</v>
      </c>
      <c r="BC457" s="513" t="s">
        <v>123</v>
      </c>
      <c r="BD457" s="514">
        <f>ADHB!BF457</f>
        <v>0</v>
      </c>
      <c r="BE457" s="514"/>
      <c r="BF457" s="514">
        <f t="shared" si="3292"/>
        <v>0</v>
      </c>
      <c r="BG457" s="515"/>
      <c r="BH457" s="514">
        <f t="shared" si="3293"/>
        <v>0</v>
      </c>
      <c r="BI457" s="516"/>
      <c r="BJ457" s="517"/>
      <c r="BK457" s="517"/>
      <c r="BL457" s="514">
        <f t="shared" si="3294"/>
        <v>0</v>
      </c>
      <c r="BM457" s="515">
        <v>0.294289866351475</v>
      </c>
      <c r="BN457" s="518">
        <f t="shared" si="3295"/>
        <v>0</v>
      </c>
      <c r="BO457" s="519">
        <f t="shared" si="3296"/>
        <v>0</v>
      </c>
      <c r="BP457" s="520"/>
      <c r="BQ457" s="511">
        <v>6.0</v>
      </c>
      <c r="BR457" s="512" t="s">
        <v>132</v>
      </c>
      <c r="BS457" s="513" t="s">
        <v>121</v>
      </c>
      <c r="BT457" s="513" t="s">
        <v>123</v>
      </c>
      <c r="BU457" s="514">
        <f>ADHB!BW457</f>
        <v>0</v>
      </c>
      <c r="BV457" s="514"/>
      <c r="BW457" s="514">
        <f t="shared" si="3297"/>
        <v>0</v>
      </c>
      <c r="BX457" s="515"/>
      <c r="BY457" s="514">
        <f t="shared" si="3298"/>
        <v>0</v>
      </c>
      <c r="BZ457" s="516"/>
      <c r="CA457" s="517"/>
      <c r="CB457" s="517"/>
      <c r="CC457" s="514">
        <f t="shared" si="3299"/>
        <v>0</v>
      </c>
      <c r="CD457" s="515">
        <v>0.294289866351475</v>
      </c>
      <c r="CE457" s="518">
        <f t="shared" si="3300"/>
        <v>0</v>
      </c>
      <c r="CF457" s="519">
        <f t="shared" si="3301"/>
        <v>0</v>
      </c>
      <c r="CG457" s="520"/>
      <c r="CH457" s="511">
        <v>6.0</v>
      </c>
      <c r="CI457" s="512" t="s">
        <v>132</v>
      </c>
      <c r="CJ457" s="513" t="s">
        <v>121</v>
      </c>
      <c r="CK457" s="513" t="s">
        <v>123</v>
      </c>
      <c r="CL457" s="514">
        <f>ADHB!CN457</f>
        <v>0</v>
      </c>
      <c r="CM457" s="514"/>
      <c r="CN457" s="514">
        <f t="shared" si="3302"/>
        <v>0</v>
      </c>
      <c r="CO457" s="515"/>
      <c r="CP457" s="514">
        <f t="shared" si="3303"/>
        <v>0</v>
      </c>
      <c r="CQ457" s="516"/>
      <c r="CR457" s="517"/>
      <c r="CS457" s="517"/>
      <c r="CT457" s="514">
        <f t="shared" si="3304"/>
        <v>0</v>
      </c>
      <c r="CU457" s="515">
        <v>0.294289866351475</v>
      </c>
      <c r="CV457" s="518">
        <f t="shared" si="3305"/>
        <v>0</v>
      </c>
      <c r="CW457" s="519">
        <f t="shared" si="3306"/>
        <v>0</v>
      </c>
      <c r="CX457" s="520"/>
      <c r="CY457" s="511">
        <v>6.0</v>
      </c>
      <c r="CZ457" s="512" t="s">
        <v>132</v>
      </c>
      <c r="DA457" s="513" t="s">
        <v>121</v>
      </c>
      <c r="DB457" s="513" t="s">
        <v>123</v>
      </c>
      <c r="DC457" s="514">
        <f>ADHB!DE457</f>
        <v>0</v>
      </c>
      <c r="DD457" s="514"/>
      <c r="DE457" s="514">
        <f t="shared" si="3307"/>
        <v>0</v>
      </c>
      <c r="DF457" s="515"/>
      <c r="DG457" s="514">
        <f t="shared" si="3308"/>
        <v>0</v>
      </c>
      <c r="DH457" s="516"/>
      <c r="DI457" s="517"/>
      <c r="DJ457" s="517"/>
      <c r="DK457" s="514">
        <f t="shared" si="3309"/>
        <v>0</v>
      </c>
      <c r="DL457" s="515">
        <v>0.294289866351475</v>
      </c>
      <c r="DM457" s="518">
        <f t="shared" si="3310"/>
        <v>0</v>
      </c>
      <c r="DN457" s="519">
        <f t="shared" si="3311"/>
        <v>0</v>
      </c>
      <c r="DO457" s="520"/>
      <c r="DP457" s="511">
        <v>6.0</v>
      </c>
      <c r="DQ457" s="512" t="s">
        <v>132</v>
      </c>
      <c r="DR457" s="513" t="s">
        <v>121</v>
      </c>
      <c r="DS457" s="513" t="s">
        <v>123</v>
      </c>
      <c r="DT457" s="514">
        <f>ADHB!DV457</f>
        <v>0</v>
      </c>
      <c r="DU457" s="514"/>
      <c r="DV457" s="514">
        <f t="shared" si="3312"/>
        <v>0</v>
      </c>
      <c r="DW457" s="515"/>
      <c r="DX457" s="514">
        <f t="shared" si="3313"/>
        <v>0</v>
      </c>
      <c r="DY457" s="516"/>
      <c r="DZ457" s="517"/>
      <c r="EA457" s="517"/>
      <c r="EB457" s="514">
        <f t="shared" si="3314"/>
        <v>0</v>
      </c>
      <c r="EC457" s="515">
        <v>0.294289866351475</v>
      </c>
      <c r="ED457" s="518">
        <f t="shared" si="3315"/>
        <v>0</v>
      </c>
      <c r="EE457" s="519">
        <f t="shared" si="3316"/>
        <v>0</v>
      </c>
      <c r="EF457" s="520"/>
      <c r="EG457" s="511">
        <v>6.0</v>
      </c>
      <c r="EH457" s="512" t="s">
        <v>132</v>
      </c>
      <c r="EI457" s="513" t="s">
        <v>121</v>
      </c>
      <c r="EJ457" s="513" t="s">
        <v>123</v>
      </c>
      <c r="EK457" s="514">
        <f>ADHB!EM457</f>
        <v>0</v>
      </c>
      <c r="EL457" s="514"/>
      <c r="EM457" s="514">
        <f t="shared" si="3317"/>
        <v>0</v>
      </c>
      <c r="EN457" s="515"/>
      <c r="EO457" s="514">
        <f t="shared" si="3318"/>
        <v>0</v>
      </c>
      <c r="EP457" s="516"/>
      <c r="EQ457" s="517"/>
      <c r="ER457" s="517"/>
      <c r="ES457" s="514">
        <f t="shared" si="3319"/>
        <v>0</v>
      </c>
      <c r="ET457" s="515">
        <v>0.294289866351475</v>
      </c>
      <c r="EU457" s="518">
        <f t="shared" si="3320"/>
        <v>0</v>
      </c>
      <c r="EV457" s="519">
        <f t="shared" si="3321"/>
        <v>0</v>
      </c>
      <c r="EW457" s="520"/>
      <c r="EX457" s="511">
        <v>6.0</v>
      </c>
      <c r="EY457" s="512" t="s">
        <v>132</v>
      </c>
      <c r="EZ457" s="513" t="s">
        <v>121</v>
      </c>
      <c r="FA457" s="513" t="s">
        <v>123</v>
      </c>
      <c r="FB457" s="514">
        <f>ADHB!FD457</f>
        <v>0</v>
      </c>
      <c r="FC457" s="514"/>
      <c r="FD457" s="514">
        <f t="shared" si="3322"/>
        <v>0</v>
      </c>
      <c r="FE457" s="515"/>
      <c r="FF457" s="514">
        <f t="shared" si="3323"/>
        <v>0</v>
      </c>
      <c r="FG457" s="516"/>
      <c r="FH457" s="517"/>
      <c r="FI457" s="517"/>
      <c r="FJ457" s="514">
        <f t="shared" si="3324"/>
        <v>0</v>
      </c>
      <c r="FK457" s="515">
        <v>0.294289866351475</v>
      </c>
      <c r="FL457" s="518">
        <f t="shared" si="3325"/>
        <v>0</v>
      </c>
      <c r="FM457" s="519">
        <f t="shared" si="3326"/>
        <v>0</v>
      </c>
      <c r="FN457" s="520"/>
      <c r="FO457" s="511">
        <v>6.0</v>
      </c>
      <c r="FP457" s="512" t="s">
        <v>132</v>
      </c>
      <c r="FQ457" s="513" t="s">
        <v>121</v>
      </c>
      <c r="FR457" s="513" t="s">
        <v>123</v>
      </c>
      <c r="FS457" s="514">
        <f>ADHB!FU457</f>
        <v>0</v>
      </c>
      <c r="FT457" s="514"/>
      <c r="FU457" s="514">
        <f t="shared" si="3327"/>
        <v>0</v>
      </c>
      <c r="FV457" s="515"/>
      <c r="FW457" s="514">
        <f t="shared" si="3328"/>
        <v>0</v>
      </c>
      <c r="FX457" s="516"/>
      <c r="FY457" s="517"/>
      <c r="FZ457" s="517"/>
      <c r="GA457" s="514">
        <f t="shared" si="3329"/>
        <v>0</v>
      </c>
      <c r="GB457" s="515">
        <v>0.294289866351475</v>
      </c>
      <c r="GC457" s="518">
        <f t="shared" si="3330"/>
        <v>0</v>
      </c>
      <c r="GD457" s="519">
        <f t="shared" si="3331"/>
        <v>0</v>
      </c>
      <c r="GE457" s="520"/>
      <c r="GF457" s="511">
        <v>6.0</v>
      </c>
      <c r="GG457" s="512" t="s">
        <v>132</v>
      </c>
      <c r="GH457" s="513" t="s">
        <v>121</v>
      </c>
      <c r="GI457" s="513" t="s">
        <v>123</v>
      </c>
      <c r="GJ457" s="514">
        <f>ADHB!GL457</f>
        <v>0</v>
      </c>
      <c r="GK457" s="514"/>
      <c r="GL457" s="514">
        <f t="shared" si="3332"/>
        <v>0</v>
      </c>
      <c r="GM457" s="515"/>
      <c r="GN457" s="514">
        <f t="shared" si="3333"/>
        <v>0</v>
      </c>
      <c r="GO457" s="516"/>
      <c r="GP457" s="517"/>
      <c r="GQ457" s="517"/>
      <c r="GR457" s="514">
        <f t="shared" si="3334"/>
        <v>0</v>
      </c>
      <c r="GS457" s="515">
        <v>0.294289866351475</v>
      </c>
      <c r="GT457" s="518">
        <f t="shared" si="3335"/>
        <v>0</v>
      </c>
      <c r="GU457" s="519">
        <f t="shared" si="3336"/>
        <v>0</v>
      </c>
      <c r="GV457" s="520"/>
      <c r="GW457" s="511">
        <v>6.0</v>
      </c>
      <c r="GX457" s="512" t="s">
        <v>132</v>
      </c>
      <c r="GY457" s="513" t="s">
        <v>121</v>
      </c>
      <c r="GZ457" s="513" t="s">
        <v>123</v>
      </c>
      <c r="HA457" s="514">
        <f>ADHB!HC457</f>
        <v>0</v>
      </c>
      <c r="HB457" s="514"/>
      <c r="HC457" s="514">
        <f t="shared" si="3337"/>
        <v>0</v>
      </c>
      <c r="HD457" s="515"/>
      <c r="HE457" s="514">
        <f t="shared" si="3338"/>
        <v>0</v>
      </c>
      <c r="HF457" s="516"/>
      <c r="HG457" s="517"/>
      <c r="HH457" s="517"/>
      <c r="HI457" s="514">
        <f t="shared" si="3339"/>
        <v>0</v>
      </c>
      <c r="HJ457" s="515">
        <v>0.294289866351475</v>
      </c>
      <c r="HK457" s="518">
        <f t="shared" si="3340"/>
        <v>0</v>
      </c>
      <c r="HL457" s="519">
        <f t="shared" si="3341"/>
        <v>0</v>
      </c>
      <c r="HM457" s="520"/>
      <c r="HN457" s="511">
        <v>6.0</v>
      </c>
      <c r="HO457" s="512" t="s">
        <v>132</v>
      </c>
      <c r="HP457" s="513" t="s">
        <v>121</v>
      </c>
      <c r="HQ457" s="513" t="s">
        <v>123</v>
      </c>
      <c r="HR457" s="514">
        <f>ADHB!HT457</f>
        <v>0</v>
      </c>
      <c r="HS457" s="514"/>
      <c r="HT457" s="514">
        <f t="shared" si="3342"/>
        <v>0</v>
      </c>
      <c r="HU457" s="515"/>
      <c r="HV457" s="514">
        <f t="shared" si="3343"/>
        <v>0</v>
      </c>
      <c r="HW457" s="516"/>
      <c r="HX457" s="517"/>
      <c r="HY457" s="517"/>
      <c r="HZ457" s="514">
        <f t="shared" si="3344"/>
        <v>0</v>
      </c>
      <c r="IA457" s="515">
        <v>0.294289866351475</v>
      </c>
      <c r="IB457" s="518">
        <f t="shared" si="3345"/>
        <v>0</v>
      </c>
      <c r="IC457" s="519">
        <f t="shared" si="3346"/>
        <v>0</v>
      </c>
      <c r="ID457" s="520"/>
      <c r="IE457" s="511">
        <v>6.0</v>
      </c>
      <c r="IF457" s="512" t="s">
        <v>132</v>
      </c>
      <c r="IG457" s="513" t="s">
        <v>121</v>
      </c>
      <c r="IH457" s="513" t="s">
        <v>123</v>
      </c>
      <c r="II457" s="514">
        <f>ADHB!IK457</f>
        <v>0</v>
      </c>
      <c r="IJ457" s="514"/>
      <c r="IK457" s="514">
        <f t="shared" si="3347"/>
        <v>0</v>
      </c>
      <c r="IL457" s="515"/>
      <c r="IM457" s="514">
        <f t="shared" si="3348"/>
        <v>0</v>
      </c>
      <c r="IN457" s="516"/>
      <c r="IO457" s="517"/>
      <c r="IP457" s="517"/>
      <c r="IQ457" s="514">
        <f t="shared" si="3349"/>
        <v>0</v>
      </c>
      <c r="IR457" s="515">
        <v>0.294289866351475</v>
      </c>
      <c r="IS457" s="518">
        <f t="shared" si="3350"/>
        <v>0</v>
      </c>
      <c r="IT457" s="519">
        <f t="shared" si="3351"/>
        <v>0</v>
      </c>
      <c r="IU457" s="520"/>
      <c r="IV457" s="511">
        <v>6.0</v>
      </c>
      <c r="IW457" s="512" t="s">
        <v>132</v>
      </c>
      <c r="IX457" s="513" t="s">
        <v>121</v>
      </c>
      <c r="IY457" s="513" t="s">
        <v>123</v>
      </c>
      <c r="IZ457" s="514">
        <f>ADHB!JB457</f>
        <v>0</v>
      </c>
      <c r="JA457" s="514"/>
      <c r="JB457" s="514">
        <f t="shared" si="3352"/>
        <v>0</v>
      </c>
      <c r="JC457" s="515"/>
      <c r="JD457" s="514">
        <f t="shared" si="3353"/>
        <v>0</v>
      </c>
      <c r="JE457" s="516"/>
      <c r="JF457" s="517"/>
      <c r="JG457" s="517"/>
      <c r="JH457" s="514">
        <f t="shared" si="3354"/>
        <v>0</v>
      </c>
      <c r="JI457" s="515">
        <v>0.294289866351475</v>
      </c>
      <c r="JJ457" s="518">
        <f t="shared" si="3355"/>
        <v>0</v>
      </c>
      <c r="JK457" s="519">
        <f t="shared" si="3356"/>
        <v>0</v>
      </c>
      <c r="JL457" s="520"/>
      <c r="JM457" s="511">
        <v>6.0</v>
      </c>
      <c r="JN457" s="512" t="s">
        <v>132</v>
      </c>
      <c r="JO457" s="513" t="s">
        <v>121</v>
      </c>
      <c r="JP457" s="513" t="s">
        <v>123</v>
      </c>
      <c r="JQ457" s="514">
        <f>ADHB!JS457</f>
        <v>0</v>
      </c>
      <c r="JR457" s="514"/>
      <c r="JS457" s="514">
        <f t="shared" si="3357"/>
        <v>0</v>
      </c>
      <c r="JT457" s="515"/>
      <c r="JU457" s="514">
        <f t="shared" si="3358"/>
        <v>0</v>
      </c>
      <c r="JV457" s="516"/>
      <c r="JW457" s="517"/>
      <c r="JX457" s="517"/>
      <c r="JY457" s="514">
        <f t="shared" si="3359"/>
        <v>0</v>
      </c>
      <c r="JZ457" s="515">
        <v>0.294289866351475</v>
      </c>
      <c r="KA457" s="518">
        <f t="shared" si="3360"/>
        <v>0</v>
      </c>
      <c r="KB457" s="519">
        <f t="shared" si="3361"/>
        <v>0</v>
      </c>
      <c r="KC457" s="520"/>
      <c r="KD457" s="511">
        <v>6.0</v>
      </c>
      <c r="KE457" s="512" t="s">
        <v>132</v>
      </c>
      <c r="KF457" s="513" t="s">
        <v>121</v>
      </c>
      <c r="KG457" s="513" t="s">
        <v>123</v>
      </c>
      <c r="KH457" s="514">
        <f>ADHB!KJ457</f>
        <v>0</v>
      </c>
      <c r="KI457" s="514"/>
      <c r="KJ457" s="514">
        <f t="shared" si="3362"/>
        <v>0</v>
      </c>
      <c r="KK457" s="515"/>
      <c r="KL457" s="514">
        <f t="shared" si="3363"/>
        <v>0</v>
      </c>
      <c r="KM457" s="516"/>
      <c r="KN457" s="517"/>
      <c r="KO457" s="517"/>
      <c r="KP457" s="514">
        <f t="shared" si="3364"/>
        <v>0</v>
      </c>
      <c r="KQ457" s="515">
        <v>0.294289866351475</v>
      </c>
      <c r="KR457" s="518">
        <f t="shared" si="3365"/>
        <v>0</v>
      </c>
      <c r="KS457" s="519">
        <f t="shared" si="3366"/>
        <v>0</v>
      </c>
      <c r="KT457" s="520"/>
      <c r="KU457" s="521"/>
    </row>
    <row r="458" ht="15.75" customHeight="1">
      <c r="A458" s="523"/>
      <c r="B458" s="524" t="s">
        <v>150</v>
      </c>
      <c r="C458" s="525"/>
      <c r="D458" s="525"/>
      <c r="E458" s="526"/>
      <c r="F458" s="526"/>
      <c r="G458" s="526"/>
      <c r="H458" s="527"/>
      <c r="I458" s="526"/>
      <c r="J458" s="527"/>
      <c r="K458" s="526"/>
      <c r="L458" s="526"/>
      <c r="M458" s="526"/>
      <c r="N458" s="527"/>
      <c r="O458" s="528"/>
      <c r="P458" s="529"/>
      <c r="Q458" s="509"/>
      <c r="R458" s="523"/>
      <c r="S458" s="524" t="s">
        <v>150</v>
      </c>
      <c r="T458" s="525"/>
      <c r="U458" s="525"/>
      <c r="V458" s="526"/>
      <c r="W458" s="526"/>
      <c r="X458" s="526"/>
      <c r="Y458" s="527"/>
      <c r="Z458" s="526"/>
      <c r="AA458" s="527"/>
      <c r="AB458" s="526"/>
      <c r="AC458" s="526"/>
      <c r="AD458" s="526"/>
      <c r="AE458" s="527"/>
      <c r="AF458" s="528"/>
      <c r="AG458" s="529"/>
      <c r="AH458" s="509"/>
      <c r="AI458" s="523"/>
      <c r="AJ458" s="524" t="s">
        <v>150</v>
      </c>
      <c r="AK458" s="525"/>
      <c r="AL458" s="525"/>
      <c r="AM458" s="526"/>
      <c r="AN458" s="526"/>
      <c r="AO458" s="526"/>
      <c r="AP458" s="527"/>
      <c r="AQ458" s="526"/>
      <c r="AR458" s="527"/>
      <c r="AS458" s="526"/>
      <c r="AT458" s="526"/>
      <c r="AU458" s="526"/>
      <c r="AV458" s="527"/>
      <c r="AW458" s="528"/>
      <c r="AX458" s="529"/>
      <c r="AY458" s="509"/>
      <c r="AZ458" s="523"/>
      <c r="BA458" s="524" t="s">
        <v>150</v>
      </c>
      <c r="BB458" s="525"/>
      <c r="BC458" s="525"/>
      <c r="BD458" s="526"/>
      <c r="BE458" s="526"/>
      <c r="BF458" s="526"/>
      <c r="BG458" s="527"/>
      <c r="BH458" s="526"/>
      <c r="BI458" s="527"/>
      <c r="BJ458" s="526"/>
      <c r="BK458" s="526"/>
      <c r="BL458" s="526"/>
      <c r="BM458" s="527"/>
      <c r="BN458" s="528"/>
      <c r="BO458" s="529"/>
      <c r="BP458" s="509"/>
      <c r="BQ458" s="523"/>
      <c r="BR458" s="524" t="s">
        <v>150</v>
      </c>
      <c r="BS458" s="525"/>
      <c r="BT458" s="525"/>
      <c r="BU458" s="526"/>
      <c r="BV458" s="526"/>
      <c r="BW458" s="526"/>
      <c r="BX458" s="527"/>
      <c r="BY458" s="526"/>
      <c r="BZ458" s="527"/>
      <c r="CA458" s="526"/>
      <c r="CB458" s="526"/>
      <c r="CC458" s="526"/>
      <c r="CD458" s="527"/>
      <c r="CE458" s="528"/>
      <c r="CF458" s="529"/>
      <c r="CG458" s="509"/>
      <c r="CH458" s="523"/>
      <c r="CI458" s="524" t="s">
        <v>150</v>
      </c>
      <c r="CJ458" s="525"/>
      <c r="CK458" s="525"/>
      <c r="CL458" s="526"/>
      <c r="CM458" s="526"/>
      <c r="CN458" s="526"/>
      <c r="CO458" s="527"/>
      <c r="CP458" s="526"/>
      <c r="CQ458" s="527"/>
      <c r="CR458" s="526"/>
      <c r="CS458" s="526"/>
      <c r="CT458" s="526"/>
      <c r="CU458" s="527"/>
      <c r="CV458" s="528"/>
      <c r="CW458" s="529"/>
      <c r="CX458" s="509"/>
      <c r="CY458" s="523"/>
      <c r="CZ458" s="524" t="s">
        <v>150</v>
      </c>
      <c r="DA458" s="525"/>
      <c r="DB458" s="525"/>
      <c r="DC458" s="526"/>
      <c r="DD458" s="526"/>
      <c r="DE458" s="526"/>
      <c r="DF458" s="527"/>
      <c r="DG458" s="526"/>
      <c r="DH458" s="527"/>
      <c r="DI458" s="526"/>
      <c r="DJ458" s="526"/>
      <c r="DK458" s="526"/>
      <c r="DL458" s="527"/>
      <c r="DM458" s="528"/>
      <c r="DN458" s="529"/>
      <c r="DO458" s="509"/>
      <c r="DP458" s="523"/>
      <c r="DQ458" s="524" t="s">
        <v>150</v>
      </c>
      <c r="DR458" s="525"/>
      <c r="DS458" s="525"/>
      <c r="DT458" s="526"/>
      <c r="DU458" s="526"/>
      <c r="DV458" s="526"/>
      <c r="DW458" s="527"/>
      <c r="DX458" s="526"/>
      <c r="DY458" s="527"/>
      <c r="DZ458" s="526"/>
      <c r="EA458" s="526"/>
      <c r="EB458" s="526"/>
      <c r="EC458" s="527"/>
      <c r="ED458" s="528"/>
      <c r="EE458" s="529"/>
      <c r="EF458" s="509"/>
      <c r="EG458" s="523"/>
      <c r="EH458" s="524" t="s">
        <v>150</v>
      </c>
      <c r="EI458" s="525"/>
      <c r="EJ458" s="525"/>
      <c r="EK458" s="526"/>
      <c r="EL458" s="526"/>
      <c r="EM458" s="526"/>
      <c r="EN458" s="527"/>
      <c r="EO458" s="526"/>
      <c r="EP458" s="527"/>
      <c r="EQ458" s="526"/>
      <c r="ER458" s="526"/>
      <c r="ES458" s="526"/>
      <c r="ET458" s="527"/>
      <c r="EU458" s="528"/>
      <c r="EV458" s="529"/>
      <c r="EW458" s="509"/>
      <c r="EX458" s="523"/>
      <c r="EY458" s="524" t="s">
        <v>150</v>
      </c>
      <c r="EZ458" s="525"/>
      <c r="FA458" s="525"/>
      <c r="FB458" s="526"/>
      <c r="FC458" s="526"/>
      <c r="FD458" s="526"/>
      <c r="FE458" s="527"/>
      <c r="FF458" s="526"/>
      <c r="FG458" s="527"/>
      <c r="FH458" s="526"/>
      <c r="FI458" s="526"/>
      <c r="FJ458" s="526"/>
      <c r="FK458" s="527"/>
      <c r="FL458" s="528"/>
      <c r="FM458" s="529"/>
      <c r="FN458" s="509"/>
      <c r="FO458" s="523"/>
      <c r="FP458" s="524" t="s">
        <v>150</v>
      </c>
      <c r="FQ458" s="525"/>
      <c r="FR458" s="525"/>
      <c r="FS458" s="526"/>
      <c r="FT458" s="526"/>
      <c r="FU458" s="526"/>
      <c r="FV458" s="527"/>
      <c r="FW458" s="526"/>
      <c r="FX458" s="527"/>
      <c r="FY458" s="526"/>
      <c r="FZ458" s="526"/>
      <c r="GA458" s="526"/>
      <c r="GB458" s="527"/>
      <c r="GC458" s="528"/>
      <c r="GD458" s="529"/>
      <c r="GE458" s="509"/>
      <c r="GF458" s="523"/>
      <c r="GG458" s="524" t="s">
        <v>150</v>
      </c>
      <c r="GH458" s="525"/>
      <c r="GI458" s="525"/>
      <c r="GJ458" s="526"/>
      <c r="GK458" s="526"/>
      <c r="GL458" s="526"/>
      <c r="GM458" s="527"/>
      <c r="GN458" s="526"/>
      <c r="GO458" s="527"/>
      <c r="GP458" s="526"/>
      <c r="GQ458" s="526"/>
      <c r="GR458" s="526"/>
      <c r="GS458" s="527"/>
      <c r="GT458" s="528"/>
      <c r="GU458" s="529"/>
      <c r="GV458" s="509"/>
      <c r="GW458" s="523"/>
      <c r="GX458" s="524" t="s">
        <v>150</v>
      </c>
      <c r="GY458" s="525"/>
      <c r="GZ458" s="525"/>
      <c r="HA458" s="526"/>
      <c r="HB458" s="526"/>
      <c r="HC458" s="526"/>
      <c r="HD458" s="527"/>
      <c r="HE458" s="526"/>
      <c r="HF458" s="527"/>
      <c r="HG458" s="526"/>
      <c r="HH458" s="526"/>
      <c r="HI458" s="526"/>
      <c r="HJ458" s="527"/>
      <c r="HK458" s="528"/>
      <c r="HL458" s="529"/>
      <c r="HM458" s="509"/>
      <c r="HN458" s="523"/>
      <c r="HO458" s="524" t="s">
        <v>150</v>
      </c>
      <c r="HP458" s="525"/>
      <c r="HQ458" s="525"/>
      <c r="HR458" s="526"/>
      <c r="HS458" s="526"/>
      <c r="HT458" s="526"/>
      <c r="HU458" s="527"/>
      <c r="HV458" s="526"/>
      <c r="HW458" s="527"/>
      <c r="HX458" s="526"/>
      <c r="HY458" s="526"/>
      <c r="HZ458" s="526"/>
      <c r="IA458" s="527"/>
      <c r="IB458" s="528"/>
      <c r="IC458" s="529"/>
      <c r="ID458" s="509"/>
      <c r="IE458" s="523"/>
      <c r="IF458" s="524" t="s">
        <v>150</v>
      </c>
      <c r="IG458" s="525"/>
      <c r="IH458" s="525"/>
      <c r="II458" s="526"/>
      <c r="IJ458" s="526"/>
      <c r="IK458" s="526"/>
      <c r="IL458" s="527"/>
      <c r="IM458" s="526"/>
      <c r="IN458" s="527"/>
      <c r="IO458" s="526"/>
      <c r="IP458" s="526"/>
      <c r="IQ458" s="526"/>
      <c r="IR458" s="527"/>
      <c r="IS458" s="528"/>
      <c r="IT458" s="529"/>
      <c r="IU458" s="509"/>
      <c r="IV458" s="523"/>
      <c r="IW458" s="524" t="s">
        <v>150</v>
      </c>
      <c r="IX458" s="525"/>
      <c r="IY458" s="525"/>
      <c r="IZ458" s="526"/>
      <c r="JA458" s="526"/>
      <c r="JB458" s="526"/>
      <c r="JC458" s="527"/>
      <c r="JD458" s="526"/>
      <c r="JE458" s="527"/>
      <c r="JF458" s="526"/>
      <c r="JG458" s="526"/>
      <c r="JH458" s="526"/>
      <c r="JI458" s="527"/>
      <c r="JJ458" s="528"/>
      <c r="JK458" s="529"/>
      <c r="JL458" s="509"/>
      <c r="JM458" s="523"/>
      <c r="JN458" s="524" t="s">
        <v>150</v>
      </c>
      <c r="JO458" s="525"/>
      <c r="JP458" s="525"/>
      <c r="JQ458" s="526"/>
      <c r="JR458" s="526"/>
      <c r="JS458" s="526"/>
      <c r="JT458" s="527"/>
      <c r="JU458" s="526"/>
      <c r="JV458" s="527"/>
      <c r="JW458" s="526"/>
      <c r="JX458" s="526"/>
      <c r="JY458" s="526"/>
      <c r="JZ458" s="527"/>
      <c r="KA458" s="528"/>
      <c r="KB458" s="529"/>
      <c r="KC458" s="509"/>
      <c r="KD458" s="523"/>
      <c r="KE458" s="524" t="s">
        <v>150</v>
      </c>
      <c r="KF458" s="525"/>
      <c r="KG458" s="525"/>
      <c r="KH458" s="526"/>
      <c r="KI458" s="526"/>
      <c r="KJ458" s="526"/>
      <c r="KK458" s="527"/>
      <c r="KL458" s="526"/>
      <c r="KM458" s="527"/>
      <c r="KN458" s="526"/>
      <c r="KO458" s="526"/>
      <c r="KP458" s="526"/>
      <c r="KQ458" s="527"/>
      <c r="KR458" s="528"/>
      <c r="KS458" s="529"/>
      <c r="KT458" s="509"/>
      <c r="KU458" s="530"/>
    </row>
    <row r="459" ht="15.75" customHeight="1">
      <c r="A459" s="531"/>
      <c r="B459" s="532" t="s">
        <v>134</v>
      </c>
      <c r="C459" s="533"/>
      <c r="D459" s="533"/>
      <c r="E459" s="534"/>
      <c r="F459" s="534"/>
      <c r="G459" s="534"/>
      <c r="H459" s="535"/>
      <c r="I459" s="534"/>
      <c r="J459" s="535"/>
      <c r="K459" s="534"/>
      <c r="L459" s="534"/>
      <c r="M459" s="534"/>
      <c r="N459" s="535"/>
      <c r="O459" s="536"/>
      <c r="P459" s="537"/>
      <c r="Q459" s="520"/>
      <c r="R459" s="531"/>
      <c r="S459" s="532" t="s">
        <v>134</v>
      </c>
      <c r="T459" s="533"/>
      <c r="U459" s="533"/>
      <c r="V459" s="534"/>
      <c r="W459" s="534"/>
      <c r="X459" s="534"/>
      <c r="Y459" s="535"/>
      <c r="Z459" s="534"/>
      <c r="AA459" s="535"/>
      <c r="AB459" s="534"/>
      <c r="AC459" s="534"/>
      <c r="AD459" s="534"/>
      <c r="AE459" s="535"/>
      <c r="AF459" s="536"/>
      <c r="AG459" s="537"/>
      <c r="AH459" s="520"/>
      <c r="AI459" s="531"/>
      <c r="AJ459" s="532" t="s">
        <v>134</v>
      </c>
      <c r="AK459" s="533"/>
      <c r="AL459" s="533"/>
      <c r="AM459" s="534"/>
      <c r="AN459" s="534"/>
      <c r="AO459" s="534"/>
      <c r="AP459" s="535"/>
      <c r="AQ459" s="534"/>
      <c r="AR459" s="535"/>
      <c r="AS459" s="534"/>
      <c r="AT459" s="534"/>
      <c r="AU459" s="534"/>
      <c r="AV459" s="535"/>
      <c r="AW459" s="536"/>
      <c r="AX459" s="537"/>
      <c r="AY459" s="520"/>
      <c r="AZ459" s="531"/>
      <c r="BA459" s="532" t="s">
        <v>134</v>
      </c>
      <c r="BB459" s="533"/>
      <c r="BC459" s="533"/>
      <c r="BD459" s="534"/>
      <c r="BE459" s="534"/>
      <c r="BF459" s="534"/>
      <c r="BG459" s="535"/>
      <c r="BH459" s="534"/>
      <c r="BI459" s="535"/>
      <c r="BJ459" s="534"/>
      <c r="BK459" s="534"/>
      <c r="BL459" s="534"/>
      <c r="BM459" s="535"/>
      <c r="BN459" s="536"/>
      <c r="BO459" s="537"/>
      <c r="BP459" s="520"/>
      <c r="BQ459" s="531"/>
      <c r="BR459" s="532" t="s">
        <v>134</v>
      </c>
      <c r="BS459" s="533"/>
      <c r="BT459" s="533"/>
      <c r="BU459" s="534"/>
      <c r="BV459" s="534"/>
      <c r="BW459" s="534"/>
      <c r="BX459" s="535"/>
      <c r="BY459" s="534"/>
      <c r="BZ459" s="535"/>
      <c r="CA459" s="534"/>
      <c r="CB459" s="534"/>
      <c r="CC459" s="534"/>
      <c r="CD459" s="535"/>
      <c r="CE459" s="536"/>
      <c r="CF459" s="537"/>
      <c r="CG459" s="520"/>
      <c r="CH459" s="531"/>
      <c r="CI459" s="532" t="s">
        <v>134</v>
      </c>
      <c r="CJ459" s="533"/>
      <c r="CK459" s="533"/>
      <c r="CL459" s="534"/>
      <c r="CM459" s="534"/>
      <c r="CN459" s="534"/>
      <c r="CO459" s="535"/>
      <c r="CP459" s="534"/>
      <c r="CQ459" s="535"/>
      <c r="CR459" s="534"/>
      <c r="CS459" s="534"/>
      <c r="CT459" s="534"/>
      <c r="CU459" s="535"/>
      <c r="CV459" s="536"/>
      <c r="CW459" s="537"/>
      <c r="CX459" s="520"/>
      <c r="CY459" s="531"/>
      <c r="CZ459" s="532" t="s">
        <v>134</v>
      </c>
      <c r="DA459" s="533"/>
      <c r="DB459" s="533"/>
      <c r="DC459" s="534"/>
      <c r="DD459" s="534"/>
      <c r="DE459" s="534"/>
      <c r="DF459" s="535"/>
      <c r="DG459" s="534"/>
      <c r="DH459" s="535"/>
      <c r="DI459" s="534"/>
      <c r="DJ459" s="534"/>
      <c r="DK459" s="534"/>
      <c r="DL459" s="535"/>
      <c r="DM459" s="536"/>
      <c r="DN459" s="537"/>
      <c r="DO459" s="520"/>
      <c r="DP459" s="531"/>
      <c r="DQ459" s="532" t="s">
        <v>134</v>
      </c>
      <c r="DR459" s="533"/>
      <c r="DS459" s="533"/>
      <c r="DT459" s="534"/>
      <c r="DU459" s="534"/>
      <c r="DV459" s="534"/>
      <c r="DW459" s="535"/>
      <c r="DX459" s="534"/>
      <c r="DY459" s="535"/>
      <c r="DZ459" s="534"/>
      <c r="EA459" s="534"/>
      <c r="EB459" s="534"/>
      <c r="EC459" s="535"/>
      <c r="ED459" s="536"/>
      <c r="EE459" s="537"/>
      <c r="EF459" s="520"/>
      <c r="EG459" s="531"/>
      <c r="EH459" s="532" t="s">
        <v>134</v>
      </c>
      <c r="EI459" s="533"/>
      <c r="EJ459" s="533"/>
      <c r="EK459" s="534"/>
      <c r="EL459" s="534"/>
      <c r="EM459" s="534"/>
      <c r="EN459" s="535"/>
      <c r="EO459" s="534"/>
      <c r="EP459" s="535"/>
      <c r="EQ459" s="534"/>
      <c r="ER459" s="534"/>
      <c r="ES459" s="534"/>
      <c r="ET459" s="535"/>
      <c r="EU459" s="536"/>
      <c r="EV459" s="537"/>
      <c r="EW459" s="520"/>
      <c r="EX459" s="531"/>
      <c r="EY459" s="532" t="s">
        <v>134</v>
      </c>
      <c r="EZ459" s="533"/>
      <c r="FA459" s="533"/>
      <c r="FB459" s="534"/>
      <c r="FC459" s="534"/>
      <c r="FD459" s="534"/>
      <c r="FE459" s="535"/>
      <c r="FF459" s="534"/>
      <c r="FG459" s="535"/>
      <c r="FH459" s="534"/>
      <c r="FI459" s="534"/>
      <c r="FJ459" s="534"/>
      <c r="FK459" s="535"/>
      <c r="FL459" s="536"/>
      <c r="FM459" s="537"/>
      <c r="FN459" s="520"/>
      <c r="FO459" s="531"/>
      <c r="FP459" s="532" t="s">
        <v>134</v>
      </c>
      <c r="FQ459" s="533"/>
      <c r="FR459" s="533"/>
      <c r="FS459" s="534"/>
      <c r="FT459" s="534"/>
      <c r="FU459" s="534"/>
      <c r="FV459" s="535"/>
      <c r="FW459" s="534"/>
      <c r="FX459" s="535"/>
      <c r="FY459" s="534"/>
      <c r="FZ459" s="534"/>
      <c r="GA459" s="534"/>
      <c r="GB459" s="535"/>
      <c r="GC459" s="536"/>
      <c r="GD459" s="537"/>
      <c r="GE459" s="520"/>
      <c r="GF459" s="531"/>
      <c r="GG459" s="532" t="s">
        <v>134</v>
      </c>
      <c r="GH459" s="533"/>
      <c r="GI459" s="533"/>
      <c r="GJ459" s="534"/>
      <c r="GK459" s="534"/>
      <c r="GL459" s="534"/>
      <c r="GM459" s="535"/>
      <c r="GN459" s="534"/>
      <c r="GO459" s="535"/>
      <c r="GP459" s="534"/>
      <c r="GQ459" s="534"/>
      <c r="GR459" s="534"/>
      <c r="GS459" s="535"/>
      <c r="GT459" s="536"/>
      <c r="GU459" s="537"/>
      <c r="GV459" s="520"/>
      <c r="GW459" s="531"/>
      <c r="GX459" s="532" t="s">
        <v>134</v>
      </c>
      <c r="GY459" s="533"/>
      <c r="GZ459" s="533"/>
      <c r="HA459" s="534"/>
      <c r="HB459" s="534"/>
      <c r="HC459" s="534"/>
      <c r="HD459" s="535"/>
      <c r="HE459" s="534"/>
      <c r="HF459" s="535"/>
      <c r="HG459" s="534"/>
      <c r="HH459" s="534"/>
      <c r="HI459" s="534"/>
      <c r="HJ459" s="535"/>
      <c r="HK459" s="536"/>
      <c r="HL459" s="537"/>
      <c r="HM459" s="520"/>
      <c r="HN459" s="531"/>
      <c r="HO459" s="532" t="s">
        <v>134</v>
      </c>
      <c r="HP459" s="533"/>
      <c r="HQ459" s="533"/>
      <c r="HR459" s="534"/>
      <c r="HS459" s="534"/>
      <c r="HT459" s="534"/>
      <c r="HU459" s="535"/>
      <c r="HV459" s="534"/>
      <c r="HW459" s="535"/>
      <c r="HX459" s="534"/>
      <c r="HY459" s="534"/>
      <c r="HZ459" s="534"/>
      <c r="IA459" s="535"/>
      <c r="IB459" s="536"/>
      <c r="IC459" s="537"/>
      <c r="ID459" s="520"/>
      <c r="IE459" s="531"/>
      <c r="IF459" s="532" t="s">
        <v>134</v>
      </c>
      <c r="IG459" s="533"/>
      <c r="IH459" s="533"/>
      <c r="II459" s="534"/>
      <c r="IJ459" s="534"/>
      <c r="IK459" s="534"/>
      <c r="IL459" s="535"/>
      <c r="IM459" s="534"/>
      <c r="IN459" s="535"/>
      <c r="IO459" s="534"/>
      <c r="IP459" s="534"/>
      <c r="IQ459" s="534"/>
      <c r="IR459" s="535"/>
      <c r="IS459" s="536"/>
      <c r="IT459" s="537"/>
      <c r="IU459" s="520"/>
      <c r="IV459" s="531"/>
      <c r="IW459" s="532" t="s">
        <v>134</v>
      </c>
      <c r="IX459" s="533"/>
      <c r="IY459" s="533"/>
      <c r="IZ459" s="534"/>
      <c r="JA459" s="534"/>
      <c r="JB459" s="534"/>
      <c r="JC459" s="535"/>
      <c r="JD459" s="534"/>
      <c r="JE459" s="535"/>
      <c r="JF459" s="534"/>
      <c r="JG459" s="534"/>
      <c r="JH459" s="534"/>
      <c r="JI459" s="535"/>
      <c r="JJ459" s="536"/>
      <c r="JK459" s="537"/>
      <c r="JL459" s="520"/>
      <c r="JM459" s="531"/>
      <c r="JN459" s="532" t="s">
        <v>134</v>
      </c>
      <c r="JO459" s="533"/>
      <c r="JP459" s="533"/>
      <c r="JQ459" s="534"/>
      <c r="JR459" s="534"/>
      <c r="JS459" s="534"/>
      <c r="JT459" s="535"/>
      <c r="JU459" s="534"/>
      <c r="JV459" s="535"/>
      <c r="JW459" s="534"/>
      <c r="JX459" s="534"/>
      <c r="JY459" s="534"/>
      <c r="JZ459" s="535"/>
      <c r="KA459" s="536"/>
      <c r="KB459" s="537"/>
      <c r="KC459" s="520"/>
      <c r="KD459" s="531"/>
      <c r="KE459" s="532" t="s">
        <v>134</v>
      </c>
      <c r="KF459" s="533"/>
      <c r="KG459" s="533"/>
      <c r="KH459" s="534"/>
      <c r="KI459" s="534"/>
      <c r="KJ459" s="534"/>
      <c r="KK459" s="535"/>
      <c r="KL459" s="534"/>
      <c r="KM459" s="535"/>
      <c r="KN459" s="534"/>
      <c r="KO459" s="534"/>
      <c r="KP459" s="534"/>
      <c r="KQ459" s="535"/>
      <c r="KR459" s="536"/>
      <c r="KS459" s="537"/>
      <c r="KT459" s="520"/>
      <c r="KU459" s="521"/>
    </row>
    <row r="460" ht="15.75" customHeight="1">
      <c r="A460" s="511">
        <v>1.0</v>
      </c>
      <c r="B460" s="512" t="s">
        <v>151</v>
      </c>
      <c r="C460" s="513" t="s">
        <v>121</v>
      </c>
      <c r="D460" s="513" t="s">
        <v>152</v>
      </c>
      <c r="E460" s="514">
        <f>ADHB!G460</f>
        <v>0</v>
      </c>
      <c r="F460" s="514"/>
      <c r="G460" s="514">
        <f t="shared" ref="G460:G464" si="3367">iferror(E460/F460*100,0)</f>
        <v>0</v>
      </c>
      <c r="H460" s="515"/>
      <c r="I460" s="514">
        <f t="shared" ref="I460:I464" si="3368">IFERROR(+G460*H460,"")</f>
        <v>0</v>
      </c>
      <c r="J460" s="516"/>
      <c r="K460" s="517"/>
      <c r="L460" s="517"/>
      <c r="M460" s="514">
        <f t="shared" ref="M460:M464" si="3369">IFERROR(+(IF(G460="","0",G460))+(IF(I460="","0",I460))+(IF(L460="","0",L460)),"")</f>
        <v>0</v>
      </c>
      <c r="N460" s="515">
        <v>0.294289866351475</v>
      </c>
      <c r="O460" s="518">
        <f t="shared" ref="O460:O464" si="3370">IFERROR(+N460*(M460-L460),"")</f>
        <v>0</v>
      </c>
      <c r="P460" s="519">
        <f t="shared" ref="P460:P464" si="3371">IFERROR(+(IF(M460="","0",M460))-(IF(O460="","0",O460)),"")</f>
        <v>0</v>
      </c>
      <c r="Q460" s="520"/>
      <c r="R460" s="511">
        <v>1.0</v>
      </c>
      <c r="S460" s="512" t="s">
        <v>151</v>
      </c>
      <c r="T460" s="513" t="s">
        <v>121</v>
      </c>
      <c r="U460" s="513" t="s">
        <v>152</v>
      </c>
      <c r="V460" s="514">
        <f>ADHB!X460</f>
        <v>0</v>
      </c>
      <c r="W460" s="514"/>
      <c r="X460" s="514">
        <f t="shared" ref="X460:X464" si="3372">iferror(V460/W460*100,0)</f>
        <v>0</v>
      </c>
      <c r="Y460" s="515"/>
      <c r="Z460" s="514">
        <f t="shared" ref="Z460:Z464" si="3373">IFERROR(+X460*Y460,"")</f>
        <v>0</v>
      </c>
      <c r="AA460" s="516"/>
      <c r="AB460" s="517"/>
      <c r="AC460" s="517"/>
      <c r="AD460" s="514">
        <f t="shared" ref="AD460:AD464" si="3374">IFERROR(+(IF(X460="","0",X460))+(IF(Z460="","0",Z460))+(IF(AC460="","0",AC460)),"")</f>
        <v>0</v>
      </c>
      <c r="AE460" s="515">
        <v>0.294289866351475</v>
      </c>
      <c r="AF460" s="518">
        <f t="shared" ref="AF460:AF464" si="3375">IFERROR(+AE460*(AD460-AC460),"")</f>
        <v>0</v>
      </c>
      <c r="AG460" s="519">
        <f t="shared" ref="AG460:AG464" si="3376">IFERROR(+(IF(AD460="","0",AD460))-(IF(AF460="","0",AF460)),"")</f>
        <v>0</v>
      </c>
      <c r="AH460" s="520"/>
      <c r="AI460" s="511">
        <v>1.0</v>
      </c>
      <c r="AJ460" s="512" t="s">
        <v>151</v>
      </c>
      <c r="AK460" s="513" t="s">
        <v>121</v>
      </c>
      <c r="AL460" s="513" t="s">
        <v>152</v>
      </c>
      <c r="AM460" s="514">
        <f>ADHB!AO460</f>
        <v>0</v>
      </c>
      <c r="AN460" s="514"/>
      <c r="AO460" s="514">
        <f t="shared" ref="AO460:AO464" si="3377">iferror(AM460/AN460*100,0)</f>
        <v>0</v>
      </c>
      <c r="AP460" s="515"/>
      <c r="AQ460" s="514">
        <f t="shared" ref="AQ460:AQ464" si="3378">IFERROR(+AO460*AP460,"")</f>
        <v>0</v>
      </c>
      <c r="AR460" s="516"/>
      <c r="AS460" s="517"/>
      <c r="AT460" s="517"/>
      <c r="AU460" s="514">
        <f t="shared" ref="AU460:AU464" si="3379">IFERROR(+(IF(AO460="","0",AO460))+(IF(AQ460="","0",AQ460))+(IF(AT460="","0",AT460)),"")</f>
        <v>0</v>
      </c>
      <c r="AV460" s="515">
        <v>0.294289866351475</v>
      </c>
      <c r="AW460" s="518">
        <f t="shared" ref="AW460:AW464" si="3380">IFERROR(+AV460*(AU460-AT460),"")</f>
        <v>0</v>
      </c>
      <c r="AX460" s="519">
        <f t="shared" ref="AX460:AX464" si="3381">IFERROR(+(IF(AU460="","0",AU460))-(IF(AW460="","0",AW460)),"")</f>
        <v>0</v>
      </c>
      <c r="AY460" s="520"/>
      <c r="AZ460" s="511">
        <v>1.0</v>
      </c>
      <c r="BA460" s="512" t="s">
        <v>151</v>
      </c>
      <c r="BB460" s="513" t="s">
        <v>121</v>
      </c>
      <c r="BC460" s="513" t="s">
        <v>152</v>
      </c>
      <c r="BD460" s="514">
        <f>ADHB!BF460</f>
        <v>0</v>
      </c>
      <c r="BE460" s="514"/>
      <c r="BF460" s="514">
        <f t="shared" ref="BF460:BF464" si="3382">iferror(BD460/BE460*100,0)</f>
        <v>0</v>
      </c>
      <c r="BG460" s="515"/>
      <c r="BH460" s="514">
        <f t="shared" ref="BH460:BH464" si="3383">IFERROR(+BF460*BG460,"")</f>
        <v>0</v>
      </c>
      <c r="BI460" s="516"/>
      <c r="BJ460" s="517"/>
      <c r="BK460" s="517"/>
      <c r="BL460" s="514">
        <f t="shared" ref="BL460:BL464" si="3384">IFERROR(+(IF(BF460="","0",BF460))+(IF(BH460="","0",BH460))+(IF(BK460="","0",BK460)),"")</f>
        <v>0</v>
      </c>
      <c r="BM460" s="515">
        <v>0.294289866351475</v>
      </c>
      <c r="BN460" s="518">
        <f t="shared" ref="BN460:BN464" si="3385">IFERROR(+BM460*(BL460-BK460),"")</f>
        <v>0</v>
      </c>
      <c r="BO460" s="519">
        <f t="shared" ref="BO460:BO464" si="3386">IFERROR(+(IF(BL460="","0",BL460))-(IF(BN460="","0",BN460)),"")</f>
        <v>0</v>
      </c>
      <c r="BP460" s="520"/>
      <c r="BQ460" s="511">
        <v>1.0</v>
      </c>
      <c r="BR460" s="512" t="s">
        <v>151</v>
      </c>
      <c r="BS460" s="513" t="s">
        <v>121</v>
      </c>
      <c r="BT460" s="513" t="s">
        <v>152</v>
      </c>
      <c r="BU460" s="514">
        <f>ADHB!BW460</f>
        <v>0</v>
      </c>
      <c r="BV460" s="514"/>
      <c r="BW460" s="514">
        <f t="shared" ref="BW460:BW464" si="3387">iferror(BU460/BV460*100,0)</f>
        <v>0</v>
      </c>
      <c r="BX460" s="515"/>
      <c r="BY460" s="514">
        <f t="shared" ref="BY460:BY464" si="3388">IFERROR(+BW460*BX460,"")</f>
        <v>0</v>
      </c>
      <c r="BZ460" s="516"/>
      <c r="CA460" s="517"/>
      <c r="CB460" s="517"/>
      <c r="CC460" s="514">
        <f t="shared" ref="CC460:CC464" si="3389">IFERROR(+(IF(BW460="","0",BW460))+(IF(BY460="","0",BY460))+(IF(CB460="","0",CB460)),"")</f>
        <v>0</v>
      </c>
      <c r="CD460" s="515">
        <v>0.294289866351475</v>
      </c>
      <c r="CE460" s="518">
        <f t="shared" ref="CE460:CE464" si="3390">IFERROR(+CD460*(CC460-CB460),"")</f>
        <v>0</v>
      </c>
      <c r="CF460" s="519">
        <f t="shared" ref="CF460:CF464" si="3391">IFERROR(+(IF(CC460="","0",CC460))-(IF(CE460="","0",CE460)),"")</f>
        <v>0</v>
      </c>
      <c r="CG460" s="520"/>
      <c r="CH460" s="511">
        <v>1.0</v>
      </c>
      <c r="CI460" s="512" t="s">
        <v>151</v>
      </c>
      <c r="CJ460" s="513" t="s">
        <v>121</v>
      </c>
      <c r="CK460" s="513" t="s">
        <v>152</v>
      </c>
      <c r="CL460" s="514">
        <f>ADHB!CN460</f>
        <v>0</v>
      </c>
      <c r="CM460" s="514"/>
      <c r="CN460" s="514">
        <f t="shared" ref="CN460:CN464" si="3392">iferror(CL460/CM460*100,0)</f>
        <v>0</v>
      </c>
      <c r="CO460" s="515"/>
      <c r="CP460" s="514">
        <f t="shared" ref="CP460:CP464" si="3393">IFERROR(+CN460*CO460,"")</f>
        <v>0</v>
      </c>
      <c r="CQ460" s="516"/>
      <c r="CR460" s="517"/>
      <c r="CS460" s="517"/>
      <c r="CT460" s="514">
        <f t="shared" ref="CT460:CT464" si="3394">IFERROR(+(IF(CN460="","0",CN460))+(IF(CP460="","0",CP460))+(IF(CS460="","0",CS460)),"")</f>
        <v>0</v>
      </c>
      <c r="CU460" s="515">
        <v>0.294289866351475</v>
      </c>
      <c r="CV460" s="518">
        <f t="shared" ref="CV460:CV464" si="3395">IFERROR(+CU460*(CT460-CS460),"")</f>
        <v>0</v>
      </c>
      <c r="CW460" s="519">
        <f t="shared" ref="CW460:CW464" si="3396">IFERROR(+(IF(CT460="","0",CT460))-(IF(CV460="","0",CV460)),"")</f>
        <v>0</v>
      </c>
      <c r="CX460" s="520"/>
      <c r="CY460" s="511">
        <v>1.0</v>
      </c>
      <c r="CZ460" s="512" t="s">
        <v>151</v>
      </c>
      <c r="DA460" s="513" t="s">
        <v>121</v>
      </c>
      <c r="DB460" s="513" t="s">
        <v>152</v>
      </c>
      <c r="DC460" s="514">
        <f>ADHB!DE460</f>
        <v>0</v>
      </c>
      <c r="DD460" s="514"/>
      <c r="DE460" s="514">
        <f t="shared" ref="DE460:DE464" si="3397">iferror(DC460/DD460*100,0)</f>
        <v>0</v>
      </c>
      <c r="DF460" s="515"/>
      <c r="DG460" s="514">
        <f t="shared" ref="DG460:DG464" si="3398">IFERROR(+DE460*DF460,"")</f>
        <v>0</v>
      </c>
      <c r="DH460" s="516"/>
      <c r="DI460" s="517"/>
      <c r="DJ460" s="517"/>
      <c r="DK460" s="514">
        <f t="shared" ref="DK460:DK464" si="3399">IFERROR(+(IF(DE460="","0",DE460))+(IF(DG460="","0",DG460))+(IF(DJ460="","0",DJ460)),"")</f>
        <v>0</v>
      </c>
      <c r="DL460" s="515">
        <v>0.294289866351475</v>
      </c>
      <c r="DM460" s="518">
        <f t="shared" ref="DM460:DM464" si="3400">IFERROR(+DL460*(DK460-DJ460),"")</f>
        <v>0</v>
      </c>
      <c r="DN460" s="519">
        <f t="shared" ref="DN460:DN464" si="3401">IFERROR(+(IF(DK460="","0",DK460))-(IF(DM460="","0",DM460)),"")</f>
        <v>0</v>
      </c>
      <c r="DO460" s="520"/>
      <c r="DP460" s="511">
        <v>1.0</v>
      </c>
      <c r="DQ460" s="512" t="s">
        <v>151</v>
      </c>
      <c r="DR460" s="513" t="s">
        <v>121</v>
      </c>
      <c r="DS460" s="513" t="s">
        <v>152</v>
      </c>
      <c r="DT460" s="514">
        <f>ADHB!DV460</f>
        <v>0</v>
      </c>
      <c r="DU460" s="514"/>
      <c r="DV460" s="514">
        <f t="shared" ref="DV460:DV464" si="3402">iferror(DT460/DU460*100,0)</f>
        <v>0</v>
      </c>
      <c r="DW460" s="515"/>
      <c r="DX460" s="514">
        <f t="shared" ref="DX460:DX464" si="3403">IFERROR(+DV460*DW460,"")</f>
        <v>0</v>
      </c>
      <c r="DY460" s="516"/>
      <c r="DZ460" s="517"/>
      <c r="EA460" s="517"/>
      <c r="EB460" s="514">
        <f t="shared" ref="EB460:EB464" si="3404">IFERROR(+(IF(DV460="","0",DV460))+(IF(DX460="","0",DX460))+(IF(EA460="","0",EA460)),"")</f>
        <v>0</v>
      </c>
      <c r="EC460" s="515">
        <v>0.294289866351475</v>
      </c>
      <c r="ED460" s="518">
        <f t="shared" ref="ED460:ED464" si="3405">IFERROR(+EC460*(EB460-EA460),"")</f>
        <v>0</v>
      </c>
      <c r="EE460" s="519">
        <f t="shared" ref="EE460:EE464" si="3406">IFERROR(+(IF(EB460="","0",EB460))-(IF(ED460="","0",ED460)),"")</f>
        <v>0</v>
      </c>
      <c r="EF460" s="520"/>
      <c r="EG460" s="511">
        <v>1.0</v>
      </c>
      <c r="EH460" s="512" t="s">
        <v>151</v>
      </c>
      <c r="EI460" s="513" t="s">
        <v>121</v>
      </c>
      <c r="EJ460" s="513" t="s">
        <v>152</v>
      </c>
      <c r="EK460" s="514">
        <f>ADHB!EM460</f>
        <v>0</v>
      </c>
      <c r="EL460" s="514"/>
      <c r="EM460" s="514">
        <f t="shared" ref="EM460:EM464" si="3407">iferror(EK460/EL460*100,0)</f>
        <v>0</v>
      </c>
      <c r="EN460" s="515"/>
      <c r="EO460" s="514">
        <f t="shared" ref="EO460:EO464" si="3408">IFERROR(+EM460*EN460,"")</f>
        <v>0</v>
      </c>
      <c r="EP460" s="516"/>
      <c r="EQ460" s="517"/>
      <c r="ER460" s="517"/>
      <c r="ES460" s="514">
        <f t="shared" ref="ES460:ES464" si="3409">IFERROR(+(IF(EM460="","0",EM460))+(IF(EO460="","0",EO460))+(IF(ER460="","0",ER460)),"")</f>
        <v>0</v>
      </c>
      <c r="ET460" s="515">
        <v>0.294289866351475</v>
      </c>
      <c r="EU460" s="518">
        <f t="shared" ref="EU460:EU464" si="3410">IFERROR(+ET460*(ES460-ER460),"")</f>
        <v>0</v>
      </c>
      <c r="EV460" s="519">
        <f t="shared" ref="EV460:EV464" si="3411">IFERROR(+(IF(ES460="","0",ES460))-(IF(EU460="","0",EU460)),"")</f>
        <v>0</v>
      </c>
      <c r="EW460" s="520"/>
      <c r="EX460" s="511">
        <v>1.0</v>
      </c>
      <c r="EY460" s="512" t="s">
        <v>151</v>
      </c>
      <c r="EZ460" s="513" t="s">
        <v>121</v>
      </c>
      <c r="FA460" s="513" t="s">
        <v>152</v>
      </c>
      <c r="FB460" s="514">
        <f>ADHB!FD460</f>
        <v>0</v>
      </c>
      <c r="FC460" s="514"/>
      <c r="FD460" s="514">
        <f t="shared" ref="FD460:FD464" si="3412">iferror(FB460/FC460*100,0)</f>
        <v>0</v>
      </c>
      <c r="FE460" s="515"/>
      <c r="FF460" s="514">
        <f t="shared" ref="FF460:FF464" si="3413">IFERROR(+FD460*FE460,"")</f>
        <v>0</v>
      </c>
      <c r="FG460" s="516"/>
      <c r="FH460" s="517"/>
      <c r="FI460" s="517"/>
      <c r="FJ460" s="514">
        <f t="shared" ref="FJ460:FJ464" si="3414">IFERROR(+(IF(FD460="","0",FD460))+(IF(FF460="","0",FF460))+(IF(FI460="","0",FI460)),"")</f>
        <v>0</v>
      </c>
      <c r="FK460" s="515">
        <v>0.294289866351475</v>
      </c>
      <c r="FL460" s="518">
        <f t="shared" ref="FL460:FL464" si="3415">IFERROR(+FK460*(FJ460-FI460),"")</f>
        <v>0</v>
      </c>
      <c r="FM460" s="519">
        <f t="shared" ref="FM460:FM464" si="3416">IFERROR(+(IF(FJ460="","0",FJ460))-(IF(FL460="","0",FL460)),"")</f>
        <v>0</v>
      </c>
      <c r="FN460" s="520"/>
      <c r="FO460" s="511">
        <v>1.0</v>
      </c>
      <c r="FP460" s="512" t="s">
        <v>151</v>
      </c>
      <c r="FQ460" s="513" t="s">
        <v>121</v>
      </c>
      <c r="FR460" s="513" t="s">
        <v>152</v>
      </c>
      <c r="FS460" s="514">
        <f>ADHB!FU460</f>
        <v>0</v>
      </c>
      <c r="FT460" s="514"/>
      <c r="FU460" s="514">
        <f t="shared" ref="FU460:FU464" si="3417">iferror(FS460/FT460*100,0)</f>
        <v>0</v>
      </c>
      <c r="FV460" s="515"/>
      <c r="FW460" s="514">
        <f t="shared" ref="FW460:FW464" si="3418">IFERROR(+FU460*FV460,"")</f>
        <v>0</v>
      </c>
      <c r="FX460" s="516"/>
      <c r="FY460" s="517"/>
      <c r="FZ460" s="517"/>
      <c r="GA460" s="514">
        <f t="shared" ref="GA460:GA464" si="3419">IFERROR(+(IF(FU460="","0",FU460))+(IF(FW460="","0",FW460))+(IF(FZ460="","0",FZ460)),"")</f>
        <v>0</v>
      </c>
      <c r="GB460" s="515">
        <v>0.294289866351475</v>
      </c>
      <c r="GC460" s="518">
        <f t="shared" ref="GC460:GC464" si="3420">IFERROR(+GB460*(GA460-FZ460),"")</f>
        <v>0</v>
      </c>
      <c r="GD460" s="519">
        <f t="shared" ref="GD460:GD464" si="3421">IFERROR(+(IF(GA460="","0",GA460))-(IF(GC460="","0",GC460)),"")</f>
        <v>0</v>
      </c>
      <c r="GE460" s="520"/>
      <c r="GF460" s="511">
        <v>1.0</v>
      </c>
      <c r="GG460" s="512" t="s">
        <v>151</v>
      </c>
      <c r="GH460" s="513" t="s">
        <v>121</v>
      </c>
      <c r="GI460" s="513" t="s">
        <v>152</v>
      </c>
      <c r="GJ460" s="514">
        <f>ADHB!GL460</f>
        <v>0</v>
      </c>
      <c r="GK460" s="514"/>
      <c r="GL460" s="514">
        <f t="shared" ref="GL460:GL464" si="3422">iferror(GJ460/GK460*100,0)</f>
        <v>0</v>
      </c>
      <c r="GM460" s="515"/>
      <c r="GN460" s="514">
        <f t="shared" ref="GN460:GN464" si="3423">IFERROR(+GL460*GM460,"")</f>
        <v>0</v>
      </c>
      <c r="GO460" s="516"/>
      <c r="GP460" s="517"/>
      <c r="GQ460" s="517"/>
      <c r="GR460" s="514">
        <f t="shared" ref="GR460:GR464" si="3424">IFERROR(+(IF(GL460="","0",GL460))+(IF(GN460="","0",GN460))+(IF(GQ460="","0",GQ460)),"")</f>
        <v>0</v>
      </c>
      <c r="GS460" s="515">
        <v>0.294289866351475</v>
      </c>
      <c r="GT460" s="518">
        <f t="shared" ref="GT460:GT464" si="3425">IFERROR(+GS460*(GR460-GQ460),"")</f>
        <v>0</v>
      </c>
      <c r="GU460" s="519">
        <f t="shared" ref="GU460:GU464" si="3426">IFERROR(+(IF(GR460="","0",GR460))-(IF(GT460="","0",GT460)),"")</f>
        <v>0</v>
      </c>
      <c r="GV460" s="520"/>
      <c r="GW460" s="511">
        <v>1.0</v>
      </c>
      <c r="GX460" s="512" t="s">
        <v>151</v>
      </c>
      <c r="GY460" s="513" t="s">
        <v>121</v>
      </c>
      <c r="GZ460" s="513" t="s">
        <v>152</v>
      </c>
      <c r="HA460" s="514">
        <f>ADHB!HC460</f>
        <v>0</v>
      </c>
      <c r="HB460" s="514"/>
      <c r="HC460" s="514">
        <f t="shared" ref="HC460:HC464" si="3427">iferror(HA460/HB460*100,0)</f>
        <v>0</v>
      </c>
      <c r="HD460" s="515"/>
      <c r="HE460" s="514">
        <f t="shared" ref="HE460:HE464" si="3428">IFERROR(+HC460*HD460,"")</f>
        <v>0</v>
      </c>
      <c r="HF460" s="516"/>
      <c r="HG460" s="517"/>
      <c r="HH460" s="517"/>
      <c r="HI460" s="514">
        <f t="shared" ref="HI460:HI464" si="3429">IFERROR(+(IF(HC460="","0",HC460))+(IF(HE460="","0",HE460))+(IF(HH460="","0",HH460)),"")</f>
        <v>0</v>
      </c>
      <c r="HJ460" s="515">
        <v>0.294289866351475</v>
      </c>
      <c r="HK460" s="518">
        <f t="shared" ref="HK460:HK464" si="3430">IFERROR(+HJ460*(HI460-HH460),"")</f>
        <v>0</v>
      </c>
      <c r="HL460" s="519">
        <f t="shared" ref="HL460:HL464" si="3431">IFERROR(+(IF(HI460="","0",HI460))-(IF(HK460="","0",HK460)),"")</f>
        <v>0</v>
      </c>
      <c r="HM460" s="520"/>
      <c r="HN460" s="511">
        <v>1.0</v>
      </c>
      <c r="HO460" s="512" t="s">
        <v>151</v>
      </c>
      <c r="HP460" s="513" t="s">
        <v>121</v>
      </c>
      <c r="HQ460" s="513" t="s">
        <v>152</v>
      </c>
      <c r="HR460" s="514">
        <f>ADHB!HT460</f>
        <v>0</v>
      </c>
      <c r="HS460" s="514"/>
      <c r="HT460" s="514">
        <f t="shared" ref="HT460:HT464" si="3432">iferror(HR460/HS460*100,0)</f>
        <v>0</v>
      </c>
      <c r="HU460" s="515"/>
      <c r="HV460" s="514">
        <f t="shared" ref="HV460:HV464" si="3433">IFERROR(+HT460*HU460,"")</f>
        <v>0</v>
      </c>
      <c r="HW460" s="516"/>
      <c r="HX460" s="517"/>
      <c r="HY460" s="517"/>
      <c r="HZ460" s="514">
        <f t="shared" ref="HZ460:HZ464" si="3434">IFERROR(+(IF(HT460="","0",HT460))+(IF(HV460="","0",HV460))+(IF(HY460="","0",HY460)),"")</f>
        <v>0</v>
      </c>
      <c r="IA460" s="515">
        <v>0.294289866351475</v>
      </c>
      <c r="IB460" s="518">
        <f t="shared" ref="IB460:IB464" si="3435">IFERROR(+IA460*(HZ460-HY460),"")</f>
        <v>0</v>
      </c>
      <c r="IC460" s="519">
        <f t="shared" ref="IC460:IC464" si="3436">IFERROR(+(IF(HZ460="","0",HZ460))-(IF(IB460="","0",IB460)),"")</f>
        <v>0</v>
      </c>
      <c r="ID460" s="520"/>
      <c r="IE460" s="511">
        <v>1.0</v>
      </c>
      <c r="IF460" s="512" t="s">
        <v>151</v>
      </c>
      <c r="IG460" s="513" t="s">
        <v>121</v>
      </c>
      <c r="IH460" s="513" t="s">
        <v>152</v>
      </c>
      <c r="II460" s="514">
        <f>ADHB!IK460</f>
        <v>0</v>
      </c>
      <c r="IJ460" s="514"/>
      <c r="IK460" s="514">
        <f t="shared" ref="IK460:IK464" si="3437">iferror(II460/IJ460*100,0)</f>
        <v>0</v>
      </c>
      <c r="IL460" s="515"/>
      <c r="IM460" s="514">
        <f t="shared" ref="IM460:IM464" si="3438">IFERROR(+IK460*IL460,"")</f>
        <v>0</v>
      </c>
      <c r="IN460" s="516"/>
      <c r="IO460" s="517"/>
      <c r="IP460" s="517"/>
      <c r="IQ460" s="514">
        <f t="shared" ref="IQ460:IQ464" si="3439">IFERROR(+(IF(IK460="","0",IK460))+(IF(IM460="","0",IM460))+(IF(IP460="","0",IP460)),"")</f>
        <v>0</v>
      </c>
      <c r="IR460" s="515">
        <v>0.294289866351475</v>
      </c>
      <c r="IS460" s="518">
        <f t="shared" ref="IS460:IS464" si="3440">IFERROR(+IR460*(IQ460-IP460),"")</f>
        <v>0</v>
      </c>
      <c r="IT460" s="519">
        <f t="shared" ref="IT460:IT464" si="3441">IFERROR(+(IF(IQ460="","0",IQ460))-(IF(IS460="","0",IS460)),"")</f>
        <v>0</v>
      </c>
      <c r="IU460" s="520"/>
      <c r="IV460" s="511">
        <v>1.0</v>
      </c>
      <c r="IW460" s="512" t="s">
        <v>151</v>
      </c>
      <c r="IX460" s="513" t="s">
        <v>121</v>
      </c>
      <c r="IY460" s="513" t="s">
        <v>152</v>
      </c>
      <c r="IZ460" s="514">
        <f>ADHB!JB460</f>
        <v>0</v>
      </c>
      <c r="JA460" s="514"/>
      <c r="JB460" s="514">
        <f t="shared" ref="JB460:JB464" si="3442">iferror(IZ460/JA460*100,0)</f>
        <v>0</v>
      </c>
      <c r="JC460" s="515"/>
      <c r="JD460" s="514">
        <f t="shared" ref="JD460:JD464" si="3443">IFERROR(+JB460*JC460,"")</f>
        <v>0</v>
      </c>
      <c r="JE460" s="516"/>
      <c r="JF460" s="517"/>
      <c r="JG460" s="517"/>
      <c r="JH460" s="514">
        <f t="shared" ref="JH460:JH464" si="3444">IFERROR(+(IF(JB460="","0",JB460))+(IF(JD460="","0",JD460))+(IF(JG460="","0",JG460)),"")</f>
        <v>0</v>
      </c>
      <c r="JI460" s="515">
        <v>0.294289866351475</v>
      </c>
      <c r="JJ460" s="518">
        <f t="shared" ref="JJ460:JJ464" si="3445">IFERROR(+JI460*(JH460-JG460),"")</f>
        <v>0</v>
      </c>
      <c r="JK460" s="519">
        <f t="shared" ref="JK460:JK464" si="3446">IFERROR(+(IF(JH460="","0",JH460))-(IF(JJ460="","0",JJ460)),"")</f>
        <v>0</v>
      </c>
      <c r="JL460" s="520"/>
      <c r="JM460" s="511">
        <v>1.0</v>
      </c>
      <c r="JN460" s="512" t="s">
        <v>151</v>
      </c>
      <c r="JO460" s="513" t="s">
        <v>121</v>
      </c>
      <c r="JP460" s="513" t="s">
        <v>152</v>
      </c>
      <c r="JQ460" s="514">
        <f>ADHB!JS460</f>
        <v>0</v>
      </c>
      <c r="JR460" s="514"/>
      <c r="JS460" s="514">
        <f t="shared" ref="JS460:JS464" si="3447">iferror(JQ460/JR460*100,0)</f>
        <v>0</v>
      </c>
      <c r="JT460" s="515"/>
      <c r="JU460" s="514">
        <f t="shared" ref="JU460:JU464" si="3448">IFERROR(+JS460*JT460,"")</f>
        <v>0</v>
      </c>
      <c r="JV460" s="516"/>
      <c r="JW460" s="517"/>
      <c r="JX460" s="517"/>
      <c r="JY460" s="514">
        <f t="shared" ref="JY460:JY464" si="3449">IFERROR(+(IF(JS460="","0",JS460))+(IF(JU460="","0",JU460))+(IF(JX460="","0",JX460)),"")</f>
        <v>0</v>
      </c>
      <c r="JZ460" s="515">
        <v>0.294289866351475</v>
      </c>
      <c r="KA460" s="518">
        <f t="shared" ref="KA460:KA464" si="3450">IFERROR(+JZ460*(JY460-JX460),"")</f>
        <v>0</v>
      </c>
      <c r="KB460" s="519">
        <f t="shared" ref="KB460:KB464" si="3451">IFERROR(+(IF(JY460="","0",JY460))-(IF(KA460="","0",KA460)),"")</f>
        <v>0</v>
      </c>
      <c r="KC460" s="520"/>
      <c r="KD460" s="511">
        <v>1.0</v>
      </c>
      <c r="KE460" s="512" t="s">
        <v>151</v>
      </c>
      <c r="KF460" s="513" t="s">
        <v>121</v>
      </c>
      <c r="KG460" s="513" t="s">
        <v>152</v>
      </c>
      <c r="KH460" s="514">
        <f>ADHB!KJ460</f>
        <v>0</v>
      </c>
      <c r="KI460" s="514"/>
      <c r="KJ460" s="514">
        <f t="shared" ref="KJ460:KJ464" si="3452">iferror(KH460/KI460*100,0)</f>
        <v>0</v>
      </c>
      <c r="KK460" s="515"/>
      <c r="KL460" s="514">
        <f t="shared" ref="KL460:KL464" si="3453">IFERROR(+KJ460*KK460,"")</f>
        <v>0</v>
      </c>
      <c r="KM460" s="516"/>
      <c r="KN460" s="517"/>
      <c r="KO460" s="517"/>
      <c r="KP460" s="514">
        <f t="shared" ref="KP460:KP464" si="3454">IFERROR(+(IF(KJ460="","0",KJ460))+(IF(KL460="","0",KL460))+(IF(KO460="","0",KO460)),"")</f>
        <v>0</v>
      </c>
      <c r="KQ460" s="515">
        <v>0.294289866351475</v>
      </c>
      <c r="KR460" s="518">
        <f t="shared" ref="KR460:KR464" si="3455">IFERROR(+KQ460*(KP460-KO460),"")</f>
        <v>0</v>
      </c>
      <c r="KS460" s="519">
        <f t="shared" ref="KS460:KS464" si="3456">IFERROR(+(IF(KP460="","0",KP460))-(IF(KR460="","0",KR460)),"")</f>
        <v>0</v>
      </c>
      <c r="KT460" s="520"/>
      <c r="KU460" s="521"/>
    </row>
    <row r="461" ht="15.75" customHeight="1">
      <c r="A461" s="511">
        <v>2.0</v>
      </c>
      <c r="B461" s="512" t="s">
        <v>153</v>
      </c>
      <c r="C461" s="513" t="s">
        <v>121</v>
      </c>
      <c r="D461" s="513" t="s">
        <v>152</v>
      </c>
      <c r="E461" s="514">
        <f>ADHB!G461</f>
        <v>0</v>
      </c>
      <c r="F461" s="514"/>
      <c r="G461" s="514">
        <f t="shared" si="3367"/>
        <v>0</v>
      </c>
      <c r="H461" s="515"/>
      <c r="I461" s="514">
        <f t="shared" si="3368"/>
        <v>0</v>
      </c>
      <c r="J461" s="516"/>
      <c r="K461" s="517"/>
      <c r="L461" s="517"/>
      <c r="M461" s="514">
        <f t="shared" si="3369"/>
        <v>0</v>
      </c>
      <c r="N461" s="515">
        <v>0.294289866351475</v>
      </c>
      <c r="O461" s="518">
        <f t="shared" si="3370"/>
        <v>0</v>
      </c>
      <c r="P461" s="519">
        <f t="shared" si="3371"/>
        <v>0</v>
      </c>
      <c r="Q461" s="520"/>
      <c r="R461" s="511">
        <v>2.0</v>
      </c>
      <c r="S461" s="512" t="s">
        <v>153</v>
      </c>
      <c r="T461" s="513" t="s">
        <v>121</v>
      </c>
      <c r="U461" s="513" t="s">
        <v>152</v>
      </c>
      <c r="V461" s="514">
        <f>ADHB!X461</f>
        <v>0</v>
      </c>
      <c r="W461" s="514"/>
      <c r="X461" s="514">
        <f t="shared" si="3372"/>
        <v>0</v>
      </c>
      <c r="Y461" s="515"/>
      <c r="Z461" s="514">
        <f t="shared" si="3373"/>
        <v>0</v>
      </c>
      <c r="AA461" s="516"/>
      <c r="AB461" s="517"/>
      <c r="AC461" s="517"/>
      <c r="AD461" s="514">
        <f t="shared" si="3374"/>
        <v>0</v>
      </c>
      <c r="AE461" s="515">
        <v>0.294289866351475</v>
      </c>
      <c r="AF461" s="518">
        <f t="shared" si="3375"/>
        <v>0</v>
      </c>
      <c r="AG461" s="519">
        <f t="shared" si="3376"/>
        <v>0</v>
      </c>
      <c r="AH461" s="520"/>
      <c r="AI461" s="511">
        <v>2.0</v>
      </c>
      <c r="AJ461" s="512" t="s">
        <v>153</v>
      </c>
      <c r="AK461" s="513" t="s">
        <v>121</v>
      </c>
      <c r="AL461" s="513" t="s">
        <v>152</v>
      </c>
      <c r="AM461" s="514">
        <f>ADHB!AO461</f>
        <v>0</v>
      </c>
      <c r="AN461" s="514"/>
      <c r="AO461" s="514">
        <f t="shared" si="3377"/>
        <v>0</v>
      </c>
      <c r="AP461" s="515"/>
      <c r="AQ461" s="514">
        <f t="shared" si="3378"/>
        <v>0</v>
      </c>
      <c r="AR461" s="516"/>
      <c r="AS461" s="517"/>
      <c r="AT461" s="517"/>
      <c r="AU461" s="514">
        <f t="shared" si="3379"/>
        <v>0</v>
      </c>
      <c r="AV461" s="515">
        <v>0.294289866351475</v>
      </c>
      <c r="AW461" s="518">
        <f t="shared" si="3380"/>
        <v>0</v>
      </c>
      <c r="AX461" s="519">
        <f t="shared" si="3381"/>
        <v>0</v>
      </c>
      <c r="AY461" s="520"/>
      <c r="AZ461" s="511">
        <v>2.0</v>
      </c>
      <c r="BA461" s="512" t="s">
        <v>153</v>
      </c>
      <c r="BB461" s="513" t="s">
        <v>121</v>
      </c>
      <c r="BC461" s="513" t="s">
        <v>152</v>
      </c>
      <c r="BD461" s="514">
        <f>ADHB!BF461</f>
        <v>0</v>
      </c>
      <c r="BE461" s="514"/>
      <c r="BF461" s="514">
        <f t="shared" si="3382"/>
        <v>0</v>
      </c>
      <c r="BG461" s="515"/>
      <c r="BH461" s="514">
        <f t="shared" si="3383"/>
        <v>0</v>
      </c>
      <c r="BI461" s="516"/>
      <c r="BJ461" s="517"/>
      <c r="BK461" s="517"/>
      <c r="BL461" s="514">
        <f t="shared" si="3384"/>
        <v>0</v>
      </c>
      <c r="BM461" s="515">
        <v>0.294289866351475</v>
      </c>
      <c r="BN461" s="518">
        <f t="shared" si="3385"/>
        <v>0</v>
      </c>
      <c r="BO461" s="519">
        <f t="shared" si="3386"/>
        <v>0</v>
      </c>
      <c r="BP461" s="520"/>
      <c r="BQ461" s="511">
        <v>2.0</v>
      </c>
      <c r="BR461" s="512" t="s">
        <v>153</v>
      </c>
      <c r="BS461" s="513" t="s">
        <v>121</v>
      </c>
      <c r="BT461" s="513" t="s">
        <v>152</v>
      </c>
      <c r="BU461" s="514">
        <f>ADHB!BW461</f>
        <v>0</v>
      </c>
      <c r="BV461" s="514"/>
      <c r="BW461" s="514">
        <f t="shared" si="3387"/>
        <v>0</v>
      </c>
      <c r="BX461" s="515"/>
      <c r="BY461" s="514">
        <f t="shared" si="3388"/>
        <v>0</v>
      </c>
      <c r="BZ461" s="516"/>
      <c r="CA461" s="517"/>
      <c r="CB461" s="517"/>
      <c r="CC461" s="514">
        <f t="shared" si="3389"/>
        <v>0</v>
      </c>
      <c r="CD461" s="515">
        <v>0.294289866351475</v>
      </c>
      <c r="CE461" s="518">
        <f t="shared" si="3390"/>
        <v>0</v>
      </c>
      <c r="CF461" s="519">
        <f t="shared" si="3391"/>
        <v>0</v>
      </c>
      <c r="CG461" s="520"/>
      <c r="CH461" s="511">
        <v>2.0</v>
      </c>
      <c r="CI461" s="512" t="s">
        <v>153</v>
      </c>
      <c r="CJ461" s="513" t="s">
        <v>121</v>
      </c>
      <c r="CK461" s="513" t="s">
        <v>152</v>
      </c>
      <c r="CL461" s="514">
        <f>ADHB!CN461</f>
        <v>0</v>
      </c>
      <c r="CM461" s="514"/>
      <c r="CN461" s="514">
        <f t="shared" si="3392"/>
        <v>0</v>
      </c>
      <c r="CO461" s="515"/>
      <c r="CP461" s="514">
        <f t="shared" si="3393"/>
        <v>0</v>
      </c>
      <c r="CQ461" s="516"/>
      <c r="CR461" s="517"/>
      <c r="CS461" s="517"/>
      <c r="CT461" s="514">
        <f t="shared" si="3394"/>
        <v>0</v>
      </c>
      <c r="CU461" s="515">
        <v>0.294289866351475</v>
      </c>
      <c r="CV461" s="518">
        <f t="shared" si="3395"/>
        <v>0</v>
      </c>
      <c r="CW461" s="519">
        <f t="shared" si="3396"/>
        <v>0</v>
      </c>
      <c r="CX461" s="520"/>
      <c r="CY461" s="511">
        <v>2.0</v>
      </c>
      <c r="CZ461" s="512" t="s">
        <v>153</v>
      </c>
      <c r="DA461" s="513" t="s">
        <v>121</v>
      </c>
      <c r="DB461" s="513" t="s">
        <v>152</v>
      </c>
      <c r="DC461" s="514">
        <f>ADHB!DE461</f>
        <v>0</v>
      </c>
      <c r="DD461" s="514"/>
      <c r="DE461" s="514">
        <f t="shared" si="3397"/>
        <v>0</v>
      </c>
      <c r="DF461" s="515"/>
      <c r="DG461" s="514">
        <f t="shared" si="3398"/>
        <v>0</v>
      </c>
      <c r="DH461" s="516"/>
      <c r="DI461" s="517"/>
      <c r="DJ461" s="517"/>
      <c r="DK461" s="514">
        <f t="shared" si="3399"/>
        <v>0</v>
      </c>
      <c r="DL461" s="515">
        <v>0.294289866351475</v>
      </c>
      <c r="DM461" s="518">
        <f t="shared" si="3400"/>
        <v>0</v>
      </c>
      <c r="DN461" s="519">
        <f t="shared" si="3401"/>
        <v>0</v>
      </c>
      <c r="DO461" s="520"/>
      <c r="DP461" s="511">
        <v>2.0</v>
      </c>
      <c r="DQ461" s="512" t="s">
        <v>153</v>
      </c>
      <c r="DR461" s="513" t="s">
        <v>121</v>
      </c>
      <c r="DS461" s="513" t="s">
        <v>152</v>
      </c>
      <c r="DT461" s="514">
        <f>ADHB!DV461</f>
        <v>0</v>
      </c>
      <c r="DU461" s="514"/>
      <c r="DV461" s="514">
        <f t="shared" si="3402"/>
        <v>0</v>
      </c>
      <c r="DW461" s="515"/>
      <c r="DX461" s="514">
        <f t="shared" si="3403"/>
        <v>0</v>
      </c>
      <c r="DY461" s="516"/>
      <c r="DZ461" s="517"/>
      <c r="EA461" s="517"/>
      <c r="EB461" s="514">
        <f t="shared" si="3404"/>
        <v>0</v>
      </c>
      <c r="EC461" s="515">
        <v>0.294289866351475</v>
      </c>
      <c r="ED461" s="518">
        <f t="shared" si="3405"/>
        <v>0</v>
      </c>
      <c r="EE461" s="519">
        <f t="shared" si="3406"/>
        <v>0</v>
      </c>
      <c r="EF461" s="520"/>
      <c r="EG461" s="511">
        <v>2.0</v>
      </c>
      <c r="EH461" s="512" t="s">
        <v>153</v>
      </c>
      <c r="EI461" s="513" t="s">
        <v>121</v>
      </c>
      <c r="EJ461" s="513" t="s">
        <v>152</v>
      </c>
      <c r="EK461" s="514">
        <f>ADHB!EM461</f>
        <v>0</v>
      </c>
      <c r="EL461" s="514"/>
      <c r="EM461" s="514">
        <f t="shared" si="3407"/>
        <v>0</v>
      </c>
      <c r="EN461" s="515"/>
      <c r="EO461" s="514">
        <f t="shared" si="3408"/>
        <v>0</v>
      </c>
      <c r="EP461" s="516"/>
      <c r="EQ461" s="517"/>
      <c r="ER461" s="517"/>
      <c r="ES461" s="514">
        <f t="shared" si="3409"/>
        <v>0</v>
      </c>
      <c r="ET461" s="515">
        <v>0.294289866351475</v>
      </c>
      <c r="EU461" s="518">
        <f t="shared" si="3410"/>
        <v>0</v>
      </c>
      <c r="EV461" s="519">
        <f t="shared" si="3411"/>
        <v>0</v>
      </c>
      <c r="EW461" s="520"/>
      <c r="EX461" s="511">
        <v>2.0</v>
      </c>
      <c r="EY461" s="512" t="s">
        <v>153</v>
      </c>
      <c r="EZ461" s="513" t="s">
        <v>121</v>
      </c>
      <c r="FA461" s="513" t="s">
        <v>152</v>
      </c>
      <c r="FB461" s="514">
        <f>ADHB!FD461</f>
        <v>0</v>
      </c>
      <c r="FC461" s="514"/>
      <c r="FD461" s="514">
        <f t="shared" si="3412"/>
        <v>0</v>
      </c>
      <c r="FE461" s="515"/>
      <c r="FF461" s="514">
        <f t="shared" si="3413"/>
        <v>0</v>
      </c>
      <c r="FG461" s="516"/>
      <c r="FH461" s="517"/>
      <c r="FI461" s="517"/>
      <c r="FJ461" s="514">
        <f t="shared" si="3414"/>
        <v>0</v>
      </c>
      <c r="FK461" s="515">
        <v>0.294289866351475</v>
      </c>
      <c r="FL461" s="518">
        <f t="shared" si="3415"/>
        <v>0</v>
      </c>
      <c r="FM461" s="519">
        <f t="shared" si="3416"/>
        <v>0</v>
      </c>
      <c r="FN461" s="520"/>
      <c r="FO461" s="511">
        <v>2.0</v>
      </c>
      <c r="FP461" s="512" t="s">
        <v>153</v>
      </c>
      <c r="FQ461" s="513" t="s">
        <v>121</v>
      </c>
      <c r="FR461" s="513" t="s">
        <v>152</v>
      </c>
      <c r="FS461" s="514">
        <f>ADHB!FU461</f>
        <v>0</v>
      </c>
      <c r="FT461" s="514"/>
      <c r="FU461" s="514">
        <f t="shared" si="3417"/>
        <v>0</v>
      </c>
      <c r="FV461" s="515"/>
      <c r="FW461" s="514">
        <f t="shared" si="3418"/>
        <v>0</v>
      </c>
      <c r="FX461" s="516"/>
      <c r="FY461" s="517"/>
      <c r="FZ461" s="517"/>
      <c r="GA461" s="514">
        <f t="shared" si="3419"/>
        <v>0</v>
      </c>
      <c r="GB461" s="515">
        <v>0.294289866351475</v>
      </c>
      <c r="GC461" s="518">
        <f t="shared" si="3420"/>
        <v>0</v>
      </c>
      <c r="GD461" s="519">
        <f t="shared" si="3421"/>
        <v>0</v>
      </c>
      <c r="GE461" s="520"/>
      <c r="GF461" s="511">
        <v>2.0</v>
      </c>
      <c r="GG461" s="512" t="s">
        <v>153</v>
      </c>
      <c r="GH461" s="513" t="s">
        <v>121</v>
      </c>
      <c r="GI461" s="513" t="s">
        <v>152</v>
      </c>
      <c r="GJ461" s="514">
        <f>ADHB!GL461</f>
        <v>0</v>
      </c>
      <c r="GK461" s="514"/>
      <c r="GL461" s="514">
        <f t="shared" si="3422"/>
        <v>0</v>
      </c>
      <c r="GM461" s="515"/>
      <c r="GN461" s="514">
        <f t="shared" si="3423"/>
        <v>0</v>
      </c>
      <c r="GO461" s="516"/>
      <c r="GP461" s="517"/>
      <c r="GQ461" s="517"/>
      <c r="GR461" s="514">
        <f t="shared" si="3424"/>
        <v>0</v>
      </c>
      <c r="GS461" s="515">
        <v>0.294289866351475</v>
      </c>
      <c r="GT461" s="518">
        <f t="shared" si="3425"/>
        <v>0</v>
      </c>
      <c r="GU461" s="519">
        <f t="shared" si="3426"/>
        <v>0</v>
      </c>
      <c r="GV461" s="520"/>
      <c r="GW461" s="511">
        <v>2.0</v>
      </c>
      <c r="GX461" s="512" t="s">
        <v>153</v>
      </c>
      <c r="GY461" s="513" t="s">
        <v>121</v>
      </c>
      <c r="GZ461" s="513" t="s">
        <v>152</v>
      </c>
      <c r="HA461" s="514">
        <f>ADHB!HC461</f>
        <v>0</v>
      </c>
      <c r="HB461" s="514"/>
      <c r="HC461" s="514">
        <f t="shared" si="3427"/>
        <v>0</v>
      </c>
      <c r="HD461" s="515"/>
      <c r="HE461" s="514">
        <f t="shared" si="3428"/>
        <v>0</v>
      </c>
      <c r="HF461" s="516"/>
      <c r="HG461" s="517"/>
      <c r="HH461" s="517"/>
      <c r="HI461" s="514">
        <f t="shared" si="3429"/>
        <v>0</v>
      </c>
      <c r="HJ461" s="515">
        <v>0.294289866351475</v>
      </c>
      <c r="HK461" s="518">
        <f t="shared" si="3430"/>
        <v>0</v>
      </c>
      <c r="HL461" s="519">
        <f t="shared" si="3431"/>
        <v>0</v>
      </c>
      <c r="HM461" s="520"/>
      <c r="HN461" s="511">
        <v>2.0</v>
      </c>
      <c r="HO461" s="512" t="s">
        <v>153</v>
      </c>
      <c r="HP461" s="513" t="s">
        <v>121</v>
      </c>
      <c r="HQ461" s="513" t="s">
        <v>152</v>
      </c>
      <c r="HR461" s="514">
        <f>ADHB!HT461</f>
        <v>0</v>
      </c>
      <c r="HS461" s="514"/>
      <c r="HT461" s="514">
        <f t="shared" si="3432"/>
        <v>0</v>
      </c>
      <c r="HU461" s="515"/>
      <c r="HV461" s="514">
        <f t="shared" si="3433"/>
        <v>0</v>
      </c>
      <c r="HW461" s="516"/>
      <c r="HX461" s="517"/>
      <c r="HY461" s="517"/>
      <c r="HZ461" s="514">
        <f t="shared" si="3434"/>
        <v>0</v>
      </c>
      <c r="IA461" s="515">
        <v>0.294289866351475</v>
      </c>
      <c r="IB461" s="518">
        <f t="shared" si="3435"/>
        <v>0</v>
      </c>
      <c r="IC461" s="519">
        <f t="shared" si="3436"/>
        <v>0</v>
      </c>
      <c r="ID461" s="520"/>
      <c r="IE461" s="511">
        <v>2.0</v>
      </c>
      <c r="IF461" s="512" t="s">
        <v>153</v>
      </c>
      <c r="IG461" s="513" t="s">
        <v>121</v>
      </c>
      <c r="IH461" s="513" t="s">
        <v>152</v>
      </c>
      <c r="II461" s="514">
        <f>ADHB!IK461</f>
        <v>0</v>
      </c>
      <c r="IJ461" s="514"/>
      <c r="IK461" s="514">
        <f t="shared" si="3437"/>
        <v>0</v>
      </c>
      <c r="IL461" s="515"/>
      <c r="IM461" s="514">
        <f t="shared" si="3438"/>
        <v>0</v>
      </c>
      <c r="IN461" s="516"/>
      <c r="IO461" s="517"/>
      <c r="IP461" s="517"/>
      <c r="IQ461" s="514">
        <f t="shared" si="3439"/>
        <v>0</v>
      </c>
      <c r="IR461" s="515">
        <v>0.294289866351475</v>
      </c>
      <c r="IS461" s="518">
        <f t="shared" si="3440"/>
        <v>0</v>
      </c>
      <c r="IT461" s="519">
        <f t="shared" si="3441"/>
        <v>0</v>
      </c>
      <c r="IU461" s="520"/>
      <c r="IV461" s="511">
        <v>2.0</v>
      </c>
      <c r="IW461" s="512" t="s">
        <v>153</v>
      </c>
      <c r="IX461" s="513" t="s">
        <v>121</v>
      </c>
      <c r="IY461" s="513" t="s">
        <v>152</v>
      </c>
      <c r="IZ461" s="514">
        <f>ADHB!JB461</f>
        <v>0</v>
      </c>
      <c r="JA461" s="514"/>
      <c r="JB461" s="514">
        <f t="shared" si="3442"/>
        <v>0</v>
      </c>
      <c r="JC461" s="515"/>
      <c r="JD461" s="514">
        <f t="shared" si="3443"/>
        <v>0</v>
      </c>
      <c r="JE461" s="516"/>
      <c r="JF461" s="517"/>
      <c r="JG461" s="517"/>
      <c r="JH461" s="514">
        <f t="shared" si="3444"/>
        <v>0</v>
      </c>
      <c r="JI461" s="515">
        <v>0.294289866351475</v>
      </c>
      <c r="JJ461" s="518">
        <f t="shared" si="3445"/>
        <v>0</v>
      </c>
      <c r="JK461" s="519">
        <f t="shared" si="3446"/>
        <v>0</v>
      </c>
      <c r="JL461" s="520"/>
      <c r="JM461" s="511">
        <v>2.0</v>
      </c>
      <c r="JN461" s="512" t="s">
        <v>153</v>
      </c>
      <c r="JO461" s="513" t="s">
        <v>121</v>
      </c>
      <c r="JP461" s="513" t="s">
        <v>152</v>
      </c>
      <c r="JQ461" s="514">
        <f>ADHB!JS461</f>
        <v>0</v>
      </c>
      <c r="JR461" s="514"/>
      <c r="JS461" s="514">
        <f t="shared" si="3447"/>
        <v>0</v>
      </c>
      <c r="JT461" s="515"/>
      <c r="JU461" s="514">
        <f t="shared" si="3448"/>
        <v>0</v>
      </c>
      <c r="JV461" s="516"/>
      <c r="JW461" s="517"/>
      <c r="JX461" s="517"/>
      <c r="JY461" s="514">
        <f t="shared" si="3449"/>
        <v>0</v>
      </c>
      <c r="JZ461" s="515">
        <v>0.294289866351475</v>
      </c>
      <c r="KA461" s="518">
        <f t="shared" si="3450"/>
        <v>0</v>
      </c>
      <c r="KB461" s="519">
        <f t="shared" si="3451"/>
        <v>0</v>
      </c>
      <c r="KC461" s="520"/>
      <c r="KD461" s="511">
        <v>2.0</v>
      </c>
      <c r="KE461" s="512" t="s">
        <v>153</v>
      </c>
      <c r="KF461" s="513" t="s">
        <v>121</v>
      </c>
      <c r="KG461" s="513" t="s">
        <v>152</v>
      </c>
      <c r="KH461" s="514">
        <f>ADHB!KJ461</f>
        <v>0</v>
      </c>
      <c r="KI461" s="514"/>
      <c r="KJ461" s="514">
        <f t="shared" si="3452"/>
        <v>0</v>
      </c>
      <c r="KK461" s="515"/>
      <c r="KL461" s="514">
        <f t="shared" si="3453"/>
        <v>0</v>
      </c>
      <c r="KM461" s="516"/>
      <c r="KN461" s="517"/>
      <c r="KO461" s="517"/>
      <c r="KP461" s="514">
        <f t="shared" si="3454"/>
        <v>0</v>
      </c>
      <c r="KQ461" s="515">
        <v>0.294289866351475</v>
      </c>
      <c r="KR461" s="518">
        <f t="shared" si="3455"/>
        <v>0</v>
      </c>
      <c r="KS461" s="519">
        <f t="shared" si="3456"/>
        <v>0</v>
      </c>
      <c r="KT461" s="520"/>
      <c r="KU461" s="521"/>
    </row>
    <row r="462" ht="15.75" customHeight="1">
      <c r="A462" s="511">
        <v>3.0</v>
      </c>
      <c r="B462" s="512" t="s">
        <v>154</v>
      </c>
      <c r="C462" s="513" t="s">
        <v>121</v>
      </c>
      <c r="D462" s="513" t="s">
        <v>152</v>
      </c>
      <c r="E462" s="514">
        <f>ADHB!G462</f>
        <v>0</v>
      </c>
      <c r="F462" s="514"/>
      <c r="G462" s="514">
        <f t="shared" si="3367"/>
        <v>0</v>
      </c>
      <c r="H462" s="515"/>
      <c r="I462" s="514">
        <f t="shared" si="3368"/>
        <v>0</v>
      </c>
      <c r="J462" s="516"/>
      <c r="K462" s="517"/>
      <c r="L462" s="517"/>
      <c r="M462" s="514">
        <f t="shared" si="3369"/>
        <v>0</v>
      </c>
      <c r="N462" s="515">
        <v>0.294289866351475</v>
      </c>
      <c r="O462" s="518">
        <f t="shared" si="3370"/>
        <v>0</v>
      </c>
      <c r="P462" s="519">
        <f t="shared" si="3371"/>
        <v>0</v>
      </c>
      <c r="Q462" s="520"/>
      <c r="R462" s="511">
        <v>3.0</v>
      </c>
      <c r="S462" s="512" t="s">
        <v>154</v>
      </c>
      <c r="T462" s="513" t="s">
        <v>121</v>
      </c>
      <c r="U462" s="513" t="s">
        <v>152</v>
      </c>
      <c r="V462" s="514">
        <f>ADHB!X462</f>
        <v>0</v>
      </c>
      <c r="W462" s="514"/>
      <c r="X462" s="514">
        <f t="shared" si="3372"/>
        <v>0</v>
      </c>
      <c r="Y462" s="515"/>
      <c r="Z462" s="514">
        <f t="shared" si="3373"/>
        <v>0</v>
      </c>
      <c r="AA462" s="516"/>
      <c r="AB462" s="517"/>
      <c r="AC462" s="517"/>
      <c r="AD462" s="514">
        <f t="shared" si="3374"/>
        <v>0</v>
      </c>
      <c r="AE462" s="515">
        <v>0.294289866351475</v>
      </c>
      <c r="AF462" s="518">
        <f t="shared" si="3375"/>
        <v>0</v>
      </c>
      <c r="AG462" s="519">
        <f t="shared" si="3376"/>
        <v>0</v>
      </c>
      <c r="AH462" s="520"/>
      <c r="AI462" s="511">
        <v>3.0</v>
      </c>
      <c r="AJ462" s="512" t="s">
        <v>154</v>
      </c>
      <c r="AK462" s="513" t="s">
        <v>121</v>
      </c>
      <c r="AL462" s="513" t="s">
        <v>152</v>
      </c>
      <c r="AM462" s="514">
        <f>ADHB!AO462</f>
        <v>0</v>
      </c>
      <c r="AN462" s="514"/>
      <c r="AO462" s="514">
        <f t="shared" si="3377"/>
        <v>0</v>
      </c>
      <c r="AP462" s="515"/>
      <c r="AQ462" s="514">
        <f t="shared" si="3378"/>
        <v>0</v>
      </c>
      <c r="AR462" s="516"/>
      <c r="AS462" s="517"/>
      <c r="AT462" s="517"/>
      <c r="AU462" s="514">
        <f t="shared" si="3379"/>
        <v>0</v>
      </c>
      <c r="AV462" s="515">
        <v>0.294289866351475</v>
      </c>
      <c r="AW462" s="518">
        <f t="shared" si="3380"/>
        <v>0</v>
      </c>
      <c r="AX462" s="519">
        <f t="shared" si="3381"/>
        <v>0</v>
      </c>
      <c r="AY462" s="520"/>
      <c r="AZ462" s="511">
        <v>3.0</v>
      </c>
      <c r="BA462" s="512" t="s">
        <v>154</v>
      </c>
      <c r="BB462" s="513" t="s">
        <v>121</v>
      </c>
      <c r="BC462" s="513" t="s">
        <v>152</v>
      </c>
      <c r="BD462" s="514">
        <f>ADHB!BF462</f>
        <v>0</v>
      </c>
      <c r="BE462" s="514"/>
      <c r="BF462" s="514">
        <f t="shared" si="3382"/>
        <v>0</v>
      </c>
      <c r="BG462" s="515"/>
      <c r="BH462" s="514">
        <f t="shared" si="3383"/>
        <v>0</v>
      </c>
      <c r="BI462" s="516"/>
      <c r="BJ462" s="517"/>
      <c r="BK462" s="517"/>
      <c r="BL462" s="514">
        <f t="shared" si="3384"/>
        <v>0</v>
      </c>
      <c r="BM462" s="515">
        <v>0.294289866351475</v>
      </c>
      <c r="BN462" s="518">
        <f t="shared" si="3385"/>
        <v>0</v>
      </c>
      <c r="BO462" s="519">
        <f t="shared" si="3386"/>
        <v>0</v>
      </c>
      <c r="BP462" s="520"/>
      <c r="BQ462" s="511">
        <v>3.0</v>
      </c>
      <c r="BR462" s="512" t="s">
        <v>154</v>
      </c>
      <c r="BS462" s="513" t="s">
        <v>121</v>
      </c>
      <c r="BT462" s="513" t="s">
        <v>152</v>
      </c>
      <c r="BU462" s="514">
        <f>ADHB!BW462</f>
        <v>0</v>
      </c>
      <c r="BV462" s="514"/>
      <c r="BW462" s="514">
        <f t="shared" si="3387"/>
        <v>0</v>
      </c>
      <c r="BX462" s="515"/>
      <c r="BY462" s="514">
        <f t="shared" si="3388"/>
        <v>0</v>
      </c>
      <c r="BZ462" s="516"/>
      <c r="CA462" s="517"/>
      <c r="CB462" s="517"/>
      <c r="CC462" s="514">
        <f t="shared" si="3389"/>
        <v>0</v>
      </c>
      <c r="CD462" s="515">
        <v>0.294289866351475</v>
      </c>
      <c r="CE462" s="518">
        <f t="shared" si="3390"/>
        <v>0</v>
      </c>
      <c r="CF462" s="519">
        <f t="shared" si="3391"/>
        <v>0</v>
      </c>
      <c r="CG462" s="520"/>
      <c r="CH462" s="511">
        <v>3.0</v>
      </c>
      <c r="CI462" s="512" t="s">
        <v>154</v>
      </c>
      <c r="CJ462" s="513" t="s">
        <v>121</v>
      </c>
      <c r="CK462" s="513" t="s">
        <v>152</v>
      </c>
      <c r="CL462" s="514">
        <f>ADHB!CN462</f>
        <v>0</v>
      </c>
      <c r="CM462" s="514"/>
      <c r="CN462" s="514">
        <f t="shared" si="3392"/>
        <v>0</v>
      </c>
      <c r="CO462" s="515"/>
      <c r="CP462" s="514">
        <f t="shared" si="3393"/>
        <v>0</v>
      </c>
      <c r="CQ462" s="516"/>
      <c r="CR462" s="517"/>
      <c r="CS462" s="517"/>
      <c r="CT462" s="514">
        <f t="shared" si="3394"/>
        <v>0</v>
      </c>
      <c r="CU462" s="515">
        <v>0.294289866351475</v>
      </c>
      <c r="CV462" s="518">
        <f t="shared" si="3395"/>
        <v>0</v>
      </c>
      <c r="CW462" s="519">
        <f t="shared" si="3396"/>
        <v>0</v>
      </c>
      <c r="CX462" s="520"/>
      <c r="CY462" s="511">
        <v>3.0</v>
      </c>
      <c r="CZ462" s="512" t="s">
        <v>154</v>
      </c>
      <c r="DA462" s="513" t="s">
        <v>121</v>
      </c>
      <c r="DB462" s="513" t="s">
        <v>152</v>
      </c>
      <c r="DC462" s="514">
        <f>ADHB!DE462</f>
        <v>0</v>
      </c>
      <c r="DD462" s="514"/>
      <c r="DE462" s="514">
        <f t="shared" si="3397"/>
        <v>0</v>
      </c>
      <c r="DF462" s="515"/>
      <c r="DG462" s="514">
        <f t="shared" si="3398"/>
        <v>0</v>
      </c>
      <c r="DH462" s="516"/>
      <c r="DI462" s="517"/>
      <c r="DJ462" s="517"/>
      <c r="DK462" s="514">
        <f t="shared" si="3399"/>
        <v>0</v>
      </c>
      <c r="DL462" s="515">
        <v>0.294289866351475</v>
      </c>
      <c r="DM462" s="518">
        <f t="shared" si="3400"/>
        <v>0</v>
      </c>
      <c r="DN462" s="519">
        <f t="shared" si="3401"/>
        <v>0</v>
      </c>
      <c r="DO462" s="520"/>
      <c r="DP462" s="511">
        <v>3.0</v>
      </c>
      <c r="DQ462" s="512" t="s">
        <v>154</v>
      </c>
      <c r="DR462" s="513" t="s">
        <v>121</v>
      </c>
      <c r="DS462" s="513" t="s">
        <v>152</v>
      </c>
      <c r="DT462" s="514">
        <f>ADHB!DV462</f>
        <v>0</v>
      </c>
      <c r="DU462" s="514"/>
      <c r="DV462" s="514">
        <f t="shared" si="3402"/>
        <v>0</v>
      </c>
      <c r="DW462" s="515"/>
      <c r="DX462" s="514">
        <f t="shared" si="3403"/>
        <v>0</v>
      </c>
      <c r="DY462" s="516"/>
      <c r="DZ462" s="517"/>
      <c r="EA462" s="517"/>
      <c r="EB462" s="514">
        <f t="shared" si="3404"/>
        <v>0</v>
      </c>
      <c r="EC462" s="515">
        <v>0.294289866351475</v>
      </c>
      <c r="ED462" s="518">
        <f t="shared" si="3405"/>
        <v>0</v>
      </c>
      <c r="EE462" s="519">
        <f t="shared" si="3406"/>
        <v>0</v>
      </c>
      <c r="EF462" s="520"/>
      <c r="EG462" s="511">
        <v>3.0</v>
      </c>
      <c r="EH462" s="512" t="s">
        <v>154</v>
      </c>
      <c r="EI462" s="513" t="s">
        <v>121</v>
      </c>
      <c r="EJ462" s="513" t="s">
        <v>152</v>
      </c>
      <c r="EK462" s="514">
        <f>ADHB!EM462</f>
        <v>0</v>
      </c>
      <c r="EL462" s="514"/>
      <c r="EM462" s="514">
        <f t="shared" si="3407"/>
        <v>0</v>
      </c>
      <c r="EN462" s="515"/>
      <c r="EO462" s="514">
        <f t="shared" si="3408"/>
        <v>0</v>
      </c>
      <c r="EP462" s="516"/>
      <c r="EQ462" s="517"/>
      <c r="ER462" s="517"/>
      <c r="ES462" s="514">
        <f t="shared" si="3409"/>
        <v>0</v>
      </c>
      <c r="ET462" s="515">
        <v>0.294289866351475</v>
      </c>
      <c r="EU462" s="518">
        <f t="shared" si="3410"/>
        <v>0</v>
      </c>
      <c r="EV462" s="519">
        <f t="shared" si="3411"/>
        <v>0</v>
      </c>
      <c r="EW462" s="520"/>
      <c r="EX462" s="511">
        <v>3.0</v>
      </c>
      <c r="EY462" s="512" t="s">
        <v>154</v>
      </c>
      <c r="EZ462" s="513" t="s">
        <v>121</v>
      </c>
      <c r="FA462" s="513" t="s">
        <v>152</v>
      </c>
      <c r="FB462" s="514">
        <f>ADHB!FD462</f>
        <v>0</v>
      </c>
      <c r="FC462" s="514"/>
      <c r="FD462" s="514">
        <f t="shared" si="3412"/>
        <v>0</v>
      </c>
      <c r="FE462" s="515"/>
      <c r="FF462" s="514">
        <f t="shared" si="3413"/>
        <v>0</v>
      </c>
      <c r="FG462" s="516"/>
      <c r="FH462" s="517"/>
      <c r="FI462" s="517"/>
      <c r="FJ462" s="514">
        <f t="shared" si="3414"/>
        <v>0</v>
      </c>
      <c r="FK462" s="515">
        <v>0.294289866351475</v>
      </c>
      <c r="FL462" s="518">
        <f t="shared" si="3415"/>
        <v>0</v>
      </c>
      <c r="FM462" s="519">
        <f t="shared" si="3416"/>
        <v>0</v>
      </c>
      <c r="FN462" s="520"/>
      <c r="FO462" s="511">
        <v>3.0</v>
      </c>
      <c r="FP462" s="512" t="s">
        <v>154</v>
      </c>
      <c r="FQ462" s="513" t="s">
        <v>121</v>
      </c>
      <c r="FR462" s="513" t="s">
        <v>152</v>
      </c>
      <c r="FS462" s="514">
        <f>ADHB!FU462</f>
        <v>0</v>
      </c>
      <c r="FT462" s="514"/>
      <c r="FU462" s="514">
        <f t="shared" si="3417"/>
        <v>0</v>
      </c>
      <c r="FV462" s="515"/>
      <c r="FW462" s="514">
        <f t="shared" si="3418"/>
        <v>0</v>
      </c>
      <c r="FX462" s="516"/>
      <c r="FY462" s="517"/>
      <c r="FZ462" s="517"/>
      <c r="GA462" s="514">
        <f t="shared" si="3419"/>
        <v>0</v>
      </c>
      <c r="GB462" s="515">
        <v>0.294289866351475</v>
      </c>
      <c r="GC462" s="518">
        <f t="shared" si="3420"/>
        <v>0</v>
      </c>
      <c r="GD462" s="519">
        <f t="shared" si="3421"/>
        <v>0</v>
      </c>
      <c r="GE462" s="520"/>
      <c r="GF462" s="511">
        <v>3.0</v>
      </c>
      <c r="GG462" s="512" t="s">
        <v>154</v>
      </c>
      <c r="GH462" s="513" t="s">
        <v>121</v>
      </c>
      <c r="GI462" s="513" t="s">
        <v>152</v>
      </c>
      <c r="GJ462" s="514">
        <f>ADHB!GL462</f>
        <v>0</v>
      </c>
      <c r="GK462" s="514"/>
      <c r="GL462" s="514">
        <f t="shared" si="3422"/>
        <v>0</v>
      </c>
      <c r="GM462" s="515"/>
      <c r="GN462" s="514">
        <f t="shared" si="3423"/>
        <v>0</v>
      </c>
      <c r="GO462" s="516"/>
      <c r="GP462" s="517"/>
      <c r="GQ462" s="517"/>
      <c r="GR462" s="514">
        <f t="shared" si="3424"/>
        <v>0</v>
      </c>
      <c r="GS462" s="515">
        <v>0.294289866351475</v>
      </c>
      <c r="GT462" s="518">
        <f t="shared" si="3425"/>
        <v>0</v>
      </c>
      <c r="GU462" s="519">
        <f t="shared" si="3426"/>
        <v>0</v>
      </c>
      <c r="GV462" s="520"/>
      <c r="GW462" s="511">
        <v>3.0</v>
      </c>
      <c r="GX462" s="512" t="s">
        <v>154</v>
      </c>
      <c r="GY462" s="513" t="s">
        <v>121</v>
      </c>
      <c r="GZ462" s="513" t="s">
        <v>152</v>
      </c>
      <c r="HA462" s="514">
        <f>ADHB!HC462</f>
        <v>0</v>
      </c>
      <c r="HB462" s="514"/>
      <c r="HC462" s="514">
        <f t="shared" si="3427"/>
        <v>0</v>
      </c>
      <c r="HD462" s="515"/>
      <c r="HE462" s="514">
        <f t="shared" si="3428"/>
        <v>0</v>
      </c>
      <c r="HF462" s="516"/>
      <c r="HG462" s="517"/>
      <c r="HH462" s="517"/>
      <c r="HI462" s="514">
        <f t="shared" si="3429"/>
        <v>0</v>
      </c>
      <c r="HJ462" s="515">
        <v>0.294289866351475</v>
      </c>
      <c r="HK462" s="518">
        <f t="shared" si="3430"/>
        <v>0</v>
      </c>
      <c r="HL462" s="519">
        <f t="shared" si="3431"/>
        <v>0</v>
      </c>
      <c r="HM462" s="520"/>
      <c r="HN462" s="511">
        <v>3.0</v>
      </c>
      <c r="HO462" s="512" t="s">
        <v>154</v>
      </c>
      <c r="HP462" s="513" t="s">
        <v>121</v>
      </c>
      <c r="HQ462" s="513" t="s">
        <v>152</v>
      </c>
      <c r="HR462" s="514">
        <f>ADHB!HT462</f>
        <v>0</v>
      </c>
      <c r="HS462" s="514"/>
      <c r="HT462" s="514">
        <f t="shared" si="3432"/>
        <v>0</v>
      </c>
      <c r="HU462" s="515"/>
      <c r="HV462" s="514">
        <f t="shared" si="3433"/>
        <v>0</v>
      </c>
      <c r="HW462" s="516"/>
      <c r="HX462" s="517"/>
      <c r="HY462" s="517"/>
      <c r="HZ462" s="514">
        <f t="shared" si="3434"/>
        <v>0</v>
      </c>
      <c r="IA462" s="515">
        <v>0.294289866351475</v>
      </c>
      <c r="IB462" s="518">
        <f t="shared" si="3435"/>
        <v>0</v>
      </c>
      <c r="IC462" s="519">
        <f t="shared" si="3436"/>
        <v>0</v>
      </c>
      <c r="ID462" s="520"/>
      <c r="IE462" s="511">
        <v>3.0</v>
      </c>
      <c r="IF462" s="512" t="s">
        <v>154</v>
      </c>
      <c r="IG462" s="513" t="s">
        <v>121</v>
      </c>
      <c r="IH462" s="513" t="s">
        <v>152</v>
      </c>
      <c r="II462" s="514">
        <f>ADHB!IK462</f>
        <v>0</v>
      </c>
      <c r="IJ462" s="514"/>
      <c r="IK462" s="514">
        <f t="shared" si="3437"/>
        <v>0</v>
      </c>
      <c r="IL462" s="515"/>
      <c r="IM462" s="514">
        <f t="shared" si="3438"/>
        <v>0</v>
      </c>
      <c r="IN462" s="516"/>
      <c r="IO462" s="517"/>
      <c r="IP462" s="517"/>
      <c r="IQ462" s="514">
        <f t="shared" si="3439"/>
        <v>0</v>
      </c>
      <c r="IR462" s="515">
        <v>0.294289866351475</v>
      </c>
      <c r="IS462" s="518">
        <f t="shared" si="3440"/>
        <v>0</v>
      </c>
      <c r="IT462" s="519">
        <f t="shared" si="3441"/>
        <v>0</v>
      </c>
      <c r="IU462" s="520"/>
      <c r="IV462" s="511">
        <v>3.0</v>
      </c>
      <c r="IW462" s="512" t="s">
        <v>154</v>
      </c>
      <c r="IX462" s="513" t="s">
        <v>121</v>
      </c>
      <c r="IY462" s="513" t="s">
        <v>152</v>
      </c>
      <c r="IZ462" s="514">
        <f>ADHB!JB462</f>
        <v>0</v>
      </c>
      <c r="JA462" s="514"/>
      <c r="JB462" s="514">
        <f t="shared" si="3442"/>
        <v>0</v>
      </c>
      <c r="JC462" s="515"/>
      <c r="JD462" s="514">
        <f t="shared" si="3443"/>
        <v>0</v>
      </c>
      <c r="JE462" s="516"/>
      <c r="JF462" s="517"/>
      <c r="JG462" s="517"/>
      <c r="JH462" s="514">
        <f t="shared" si="3444"/>
        <v>0</v>
      </c>
      <c r="JI462" s="515">
        <v>0.294289866351475</v>
      </c>
      <c r="JJ462" s="518">
        <f t="shared" si="3445"/>
        <v>0</v>
      </c>
      <c r="JK462" s="519">
        <f t="shared" si="3446"/>
        <v>0</v>
      </c>
      <c r="JL462" s="520"/>
      <c r="JM462" s="511">
        <v>3.0</v>
      </c>
      <c r="JN462" s="512" t="s">
        <v>154</v>
      </c>
      <c r="JO462" s="513" t="s">
        <v>121</v>
      </c>
      <c r="JP462" s="513" t="s">
        <v>152</v>
      </c>
      <c r="JQ462" s="514">
        <f>ADHB!JS462</f>
        <v>0</v>
      </c>
      <c r="JR462" s="514"/>
      <c r="JS462" s="514">
        <f t="shared" si="3447"/>
        <v>0</v>
      </c>
      <c r="JT462" s="515"/>
      <c r="JU462" s="514">
        <f t="shared" si="3448"/>
        <v>0</v>
      </c>
      <c r="JV462" s="516"/>
      <c r="JW462" s="517"/>
      <c r="JX462" s="517"/>
      <c r="JY462" s="514">
        <f t="shared" si="3449"/>
        <v>0</v>
      </c>
      <c r="JZ462" s="515">
        <v>0.294289866351475</v>
      </c>
      <c r="KA462" s="518">
        <f t="shared" si="3450"/>
        <v>0</v>
      </c>
      <c r="KB462" s="519">
        <f t="shared" si="3451"/>
        <v>0</v>
      </c>
      <c r="KC462" s="520"/>
      <c r="KD462" s="511">
        <v>3.0</v>
      </c>
      <c r="KE462" s="512" t="s">
        <v>154</v>
      </c>
      <c r="KF462" s="513" t="s">
        <v>121</v>
      </c>
      <c r="KG462" s="513" t="s">
        <v>152</v>
      </c>
      <c r="KH462" s="514">
        <f>ADHB!KJ462</f>
        <v>0</v>
      </c>
      <c r="KI462" s="514"/>
      <c r="KJ462" s="514">
        <f t="shared" si="3452"/>
        <v>0</v>
      </c>
      <c r="KK462" s="515"/>
      <c r="KL462" s="514">
        <f t="shared" si="3453"/>
        <v>0</v>
      </c>
      <c r="KM462" s="516"/>
      <c r="KN462" s="517"/>
      <c r="KO462" s="517"/>
      <c r="KP462" s="514">
        <f t="shared" si="3454"/>
        <v>0</v>
      </c>
      <c r="KQ462" s="515">
        <v>0.294289866351475</v>
      </c>
      <c r="KR462" s="518">
        <f t="shared" si="3455"/>
        <v>0</v>
      </c>
      <c r="KS462" s="519">
        <f t="shared" si="3456"/>
        <v>0</v>
      </c>
      <c r="KT462" s="520"/>
      <c r="KU462" s="521"/>
    </row>
    <row r="463" ht="15.75" customHeight="1">
      <c r="A463" s="511">
        <v>4.0</v>
      </c>
      <c r="B463" s="512" t="s">
        <v>138</v>
      </c>
      <c r="C463" s="513" t="s">
        <v>121</v>
      </c>
      <c r="D463" s="513" t="s">
        <v>152</v>
      </c>
      <c r="E463" s="514">
        <f>ADHB!G463</f>
        <v>0</v>
      </c>
      <c r="F463" s="514"/>
      <c r="G463" s="514">
        <f t="shared" si="3367"/>
        <v>0</v>
      </c>
      <c r="H463" s="515"/>
      <c r="I463" s="514">
        <f t="shared" si="3368"/>
        <v>0</v>
      </c>
      <c r="J463" s="516"/>
      <c r="K463" s="517"/>
      <c r="L463" s="517"/>
      <c r="M463" s="514">
        <f t="shared" si="3369"/>
        <v>0</v>
      </c>
      <c r="N463" s="515">
        <v>0.294289866351475</v>
      </c>
      <c r="O463" s="518">
        <f t="shared" si="3370"/>
        <v>0</v>
      </c>
      <c r="P463" s="519">
        <f t="shared" si="3371"/>
        <v>0</v>
      </c>
      <c r="Q463" s="520"/>
      <c r="R463" s="511">
        <v>4.0</v>
      </c>
      <c r="S463" s="512" t="s">
        <v>138</v>
      </c>
      <c r="T463" s="513" t="s">
        <v>121</v>
      </c>
      <c r="U463" s="513" t="s">
        <v>152</v>
      </c>
      <c r="V463" s="514">
        <f>ADHB!X463</f>
        <v>0</v>
      </c>
      <c r="W463" s="514"/>
      <c r="X463" s="514">
        <f t="shared" si="3372"/>
        <v>0</v>
      </c>
      <c r="Y463" s="515"/>
      <c r="Z463" s="514">
        <f t="shared" si="3373"/>
        <v>0</v>
      </c>
      <c r="AA463" s="516"/>
      <c r="AB463" s="517"/>
      <c r="AC463" s="517"/>
      <c r="AD463" s="514">
        <f t="shared" si="3374"/>
        <v>0</v>
      </c>
      <c r="AE463" s="515">
        <v>0.294289866351475</v>
      </c>
      <c r="AF463" s="518">
        <f t="shared" si="3375"/>
        <v>0</v>
      </c>
      <c r="AG463" s="519">
        <f t="shared" si="3376"/>
        <v>0</v>
      </c>
      <c r="AH463" s="520"/>
      <c r="AI463" s="511">
        <v>4.0</v>
      </c>
      <c r="AJ463" s="512" t="s">
        <v>138</v>
      </c>
      <c r="AK463" s="513" t="s">
        <v>121</v>
      </c>
      <c r="AL463" s="513" t="s">
        <v>152</v>
      </c>
      <c r="AM463" s="514">
        <f>ADHB!AO463</f>
        <v>0</v>
      </c>
      <c r="AN463" s="514"/>
      <c r="AO463" s="514">
        <f t="shared" si="3377"/>
        <v>0</v>
      </c>
      <c r="AP463" s="515"/>
      <c r="AQ463" s="514">
        <f t="shared" si="3378"/>
        <v>0</v>
      </c>
      <c r="AR463" s="516"/>
      <c r="AS463" s="517"/>
      <c r="AT463" s="517"/>
      <c r="AU463" s="514">
        <f t="shared" si="3379"/>
        <v>0</v>
      </c>
      <c r="AV463" s="515">
        <v>0.294289866351475</v>
      </c>
      <c r="AW463" s="518">
        <f t="shared" si="3380"/>
        <v>0</v>
      </c>
      <c r="AX463" s="519">
        <f t="shared" si="3381"/>
        <v>0</v>
      </c>
      <c r="AY463" s="520"/>
      <c r="AZ463" s="511">
        <v>4.0</v>
      </c>
      <c r="BA463" s="512" t="s">
        <v>138</v>
      </c>
      <c r="BB463" s="513" t="s">
        <v>121</v>
      </c>
      <c r="BC463" s="513" t="s">
        <v>152</v>
      </c>
      <c r="BD463" s="514">
        <f>ADHB!BF463</f>
        <v>0</v>
      </c>
      <c r="BE463" s="514"/>
      <c r="BF463" s="514">
        <f t="shared" si="3382"/>
        <v>0</v>
      </c>
      <c r="BG463" s="515"/>
      <c r="BH463" s="514">
        <f t="shared" si="3383"/>
        <v>0</v>
      </c>
      <c r="BI463" s="516"/>
      <c r="BJ463" s="517"/>
      <c r="BK463" s="517"/>
      <c r="BL463" s="514">
        <f t="shared" si="3384"/>
        <v>0</v>
      </c>
      <c r="BM463" s="515">
        <v>0.294289866351475</v>
      </c>
      <c r="BN463" s="518">
        <f t="shared" si="3385"/>
        <v>0</v>
      </c>
      <c r="BO463" s="519">
        <f t="shared" si="3386"/>
        <v>0</v>
      </c>
      <c r="BP463" s="520"/>
      <c r="BQ463" s="511">
        <v>4.0</v>
      </c>
      <c r="BR463" s="512" t="s">
        <v>138</v>
      </c>
      <c r="BS463" s="513" t="s">
        <v>121</v>
      </c>
      <c r="BT463" s="513" t="s">
        <v>152</v>
      </c>
      <c r="BU463" s="514">
        <f>ADHB!BW463</f>
        <v>0</v>
      </c>
      <c r="BV463" s="514"/>
      <c r="BW463" s="514">
        <f t="shared" si="3387"/>
        <v>0</v>
      </c>
      <c r="BX463" s="515"/>
      <c r="BY463" s="514">
        <f t="shared" si="3388"/>
        <v>0</v>
      </c>
      <c r="BZ463" s="516"/>
      <c r="CA463" s="517"/>
      <c r="CB463" s="517"/>
      <c r="CC463" s="514">
        <f t="shared" si="3389"/>
        <v>0</v>
      </c>
      <c r="CD463" s="515">
        <v>0.294289866351475</v>
      </c>
      <c r="CE463" s="518">
        <f t="shared" si="3390"/>
        <v>0</v>
      </c>
      <c r="CF463" s="519">
        <f t="shared" si="3391"/>
        <v>0</v>
      </c>
      <c r="CG463" s="520"/>
      <c r="CH463" s="511">
        <v>4.0</v>
      </c>
      <c r="CI463" s="512" t="s">
        <v>138</v>
      </c>
      <c r="CJ463" s="513" t="s">
        <v>121</v>
      </c>
      <c r="CK463" s="513" t="s">
        <v>152</v>
      </c>
      <c r="CL463" s="514">
        <f>ADHB!CN463</f>
        <v>0</v>
      </c>
      <c r="CM463" s="514"/>
      <c r="CN463" s="514">
        <f t="shared" si="3392"/>
        <v>0</v>
      </c>
      <c r="CO463" s="515"/>
      <c r="CP463" s="514">
        <f t="shared" si="3393"/>
        <v>0</v>
      </c>
      <c r="CQ463" s="516"/>
      <c r="CR463" s="517"/>
      <c r="CS463" s="517"/>
      <c r="CT463" s="514">
        <f t="shared" si="3394"/>
        <v>0</v>
      </c>
      <c r="CU463" s="515">
        <v>0.294289866351475</v>
      </c>
      <c r="CV463" s="518">
        <f t="shared" si="3395"/>
        <v>0</v>
      </c>
      <c r="CW463" s="519">
        <f t="shared" si="3396"/>
        <v>0</v>
      </c>
      <c r="CX463" s="520"/>
      <c r="CY463" s="511">
        <v>4.0</v>
      </c>
      <c r="CZ463" s="512" t="s">
        <v>138</v>
      </c>
      <c r="DA463" s="513" t="s">
        <v>121</v>
      </c>
      <c r="DB463" s="513" t="s">
        <v>152</v>
      </c>
      <c r="DC463" s="514">
        <f>ADHB!DE463</f>
        <v>0</v>
      </c>
      <c r="DD463" s="514"/>
      <c r="DE463" s="514">
        <f t="shared" si="3397"/>
        <v>0</v>
      </c>
      <c r="DF463" s="515"/>
      <c r="DG463" s="514">
        <f t="shared" si="3398"/>
        <v>0</v>
      </c>
      <c r="DH463" s="516"/>
      <c r="DI463" s="517"/>
      <c r="DJ463" s="517"/>
      <c r="DK463" s="514">
        <f t="shared" si="3399"/>
        <v>0</v>
      </c>
      <c r="DL463" s="515">
        <v>0.294289866351475</v>
      </c>
      <c r="DM463" s="518">
        <f t="shared" si="3400"/>
        <v>0</v>
      </c>
      <c r="DN463" s="519">
        <f t="shared" si="3401"/>
        <v>0</v>
      </c>
      <c r="DO463" s="520"/>
      <c r="DP463" s="511">
        <v>4.0</v>
      </c>
      <c r="DQ463" s="512" t="s">
        <v>138</v>
      </c>
      <c r="DR463" s="513" t="s">
        <v>121</v>
      </c>
      <c r="DS463" s="513" t="s">
        <v>152</v>
      </c>
      <c r="DT463" s="514">
        <f>ADHB!DV463</f>
        <v>0</v>
      </c>
      <c r="DU463" s="514"/>
      <c r="DV463" s="514">
        <f t="shared" si="3402"/>
        <v>0</v>
      </c>
      <c r="DW463" s="515"/>
      <c r="DX463" s="514">
        <f t="shared" si="3403"/>
        <v>0</v>
      </c>
      <c r="DY463" s="516"/>
      <c r="DZ463" s="517"/>
      <c r="EA463" s="517"/>
      <c r="EB463" s="514">
        <f t="shared" si="3404"/>
        <v>0</v>
      </c>
      <c r="EC463" s="515">
        <v>0.294289866351475</v>
      </c>
      <c r="ED463" s="518">
        <f t="shared" si="3405"/>
        <v>0</v>
      </c>
      <c r="EE463" s="519">
        <f t="shared" si="3406"/>
        <v>0</v>
      </c>
      <c r="EF463" s="520"/>
      <c r="EG463" s="511">
        <v>4.0</v>
      </c>
      <c r="EH463" s="512" t="s">
        <v>138</v>
      </c>
      <c r="EI463" s="513" t="s">
        <v>121</v>
      </c>
      <c r="EJ463" s="513" t="s">
        <v>152</v>
      </c>
      <c r="EK463" s="514">
        <f>ADHB!EM463</f>
        <v>0</v>
      </c>
      <c r="EL463" s="514"/>
      <c r="EM463" s="514">
        <f t="shared" si="3407"/>
        <v>0</v>
      </c>
      <c r="EN463" s="515"/>
      <c r="EO463" s="514">
        <f t="shared" si="3408"/>
        <v>0</v>
      </c>
      <c r="EP463" s="516"/>
      <c r="EQ463" s="517"/>
      <c r="ER463" s="517"/>
      <c r="ES463" s="514">
        <f t="shared" si="3409"/>
        <v>0</v>
      </c>
      <c r="ET463" s="515">
        <v>0.294289866351475</v>
      </c>
      <c r="EU463" s="518">
        <f t="shared" si="3410"/>
        <v>0</v>
      </c>
      <c r="EV463" s="519">
        <f t="shared" si="3411"/>
        <v>0</v>
      </c>
      <c r="EW463" s="520"/>
      <c r="EX463" s="511">
        <v>4.0</v>
      </c>
      <c r="EY463" s="512" t="s">
        <v>138</v>
      </c>
      <c r="EZ463" s="513" t="s">
        <v>121</v>
      </c>
      <c r="FA463" s="513" t="s">
        <v>152</v>
      </c>
      <c r="FB463" s="514">
        <f>ADHB!FD463</f>
        <v>0</v>
      </c>
      <c r="FC463" s="514"/>
      <c r="FD463" s="514">
        <f t="shared" si="3412"/>
        <v>0</v>
      </c>
      <c r="FE463" s="515"/>
      <c r="FF463" s="514">
        <f t="shared" si="3413"/>
        <v>0</v>
      </c>
      <c r="FG463" s="516"/>
      <c r="FH463" s="517"/>
      <c r="FI463" s="517"/>
      <c r="FJ463" s="514">
        <f t="shared" si="3414"/>
        <v>0</v>
      </c>
      <c r="FK463" s="515">
        <v>0.294289866351475</v>
      </c>
      <c r="FL463" s="518">
        <f t="shared" si="3415"/>
        <v>0</v>
      </c>
      <c r="FM463" s="519">
        <f t="shared" si="3416"/>
        <v>0</v>
      </c>
      <c r="FN463" s="520"/>
      <c r="FO463" s="511">
        <v>4.0</v>
      </c>
      <c r="FP463" s="512" t="s">
        <v>138</v>
      </c>
      <c r="FQ463" s="513" t="s">
        <v>121</v>
      </c>
      <c r="FR463" s="513" t="s">
        <v>152</v>
      </c>
      <c r="FS463" s="514">
        <f>ADHB!FU463</f>
        <v>0</v>
      </c>
      <c r="FT463" s="514"/>
      <c r="FU463" s="514">
        <f t="shared" si="3417"/>
        <v>0</v>
      </c>
      <c r="FV463" s="515"/>
      <c r="FW463" s="514">
        <f t="shared" si="3418"/>
        <v>0</v>
      </c>
      <c r="FX463" s="516"/>
      <c r="FY463" s="517"/>
      <c r="FZ463" s="517"/>
      <c r="GA463" s="514">
        <f t="shared" si="3419"/>
        <v>0</v>
      </c>
      <c r="GB463" s="515">
        <v>0.294289866351475</v>
      </c>
      <c r="GC463" s="518">
        <f t="shared" si="3420"/>
        <v>0</v>
      </c>
      <c r="GD463" s="519">
        <f t="shared" si="3421"/>
        <v>0</v>
      </c>
      <c r="GE463" s="520"/>
      <c r="GF463" s="511">
        <v>4.0</v>
      </c>
      <c r="GG463" s="512" t="s">
        <v>138</v>
      </c>
      <c r="GH463" s="513" t="s">
        <v>121</v>
      </c>
      <c r="GI463" s="513" t="s">
        <v>152</v>
      </c>
      <c r="GJ463" s="514">
        <f>ADHB!GL463</f>
        <v>0</v>
      </c>
      <c r="GK463" s="514"/>
      <c r="GL463" s="514">
        <f t="shared" si="3422"/>
        <v>0</v>
      </c>
      <c r="GM463" s="515"/>
      <c r="GN463" s="514">
        <f t="shared" si="3423"/>
        <v>0</v>
      </c>
      <c r="GO463" s="516"/>
      <c r="GP463" s="517"/>
      <c r="GQ463" s="517"/>
      <c r="GR463" s="514">
        <f t="shared" si="3424"/>
        <v>0</v>
      </c>
      <c r="GS463" s="515">
        <v>0.294289866351475</v>
      </c>
      <c r="GT463" s="518">
        <f t="shared" si="3425"/>
        <v>0</v>
      </c>
      <c r="GU463" s="519">
        <f t="shared" si="3426"/>
        <v>0</v>
      </c>
      <c r="GV463" s="520"/>
      <c r="GW463" s="511">
        <v>4.0</v>
      </c>
      <c r="GX463" s="512" t="s">
        <v>138</v>
      </c>
      <c r="GY463" s="513" t="s">
        <v>121</v>
      </c>
      <c r="GZ463" s="513" t="s">
        <v>152</v>
      </c>
      <c r="HA463" s="514">
        <f>ADHB!HC463</f>
        <v>0</v>
      </c>
      <c r="HB463" s="514"/>
      <c r="HC463" s="514">
        <f t="shared" si="3427"/>
        <v>0</v>
      </c>
      <c r="HD463" s="515"/>
      <c r="HE463" s="514">
        <f t="shared" si="3428"/>
        <v>0</v>
      </c>
      <c r="HF463" s="516"/>
      <c r="HG463" s="517"/>
      <c r="HH463" s="517"/>
      <c r="HI463" s="514">
        <f t="shared" si="3429"/>
        <v>0</v>
      </c>
      <c r="HJ463" s="515">
        <v>0.294289866351475</v>
      </c>
      <c r="HK463" s="518">
        <f t="shared" si="3430"/>
        <v>0</v>
      </c>
      <c r="HL463" s="519">
        <f t="shared" si="3431"/>
        <v>0</v>
      </c>
      <c r="HM463" s="520"/>
      <c r="HN463" s="511">
        <v>4.0</v>
      </c>
      <c r="HO463" s="512" t="s">
        <v>138</v>
      </c>
      <c r="HP463" s="513" t="s">
        <v>121</v>
      </c>
      <c r="HQ463" s="513" t="s">
        <v>152</v>
      </c>
      <c r="HR463" s="514">
        <f>ADHB!HT463</f>
        <v>0</v>
      </c>
      <c r="HS463" s="514"/>
      <c r="HT463" s="514">
        <f t="shared" si="3432"/>
        <v>0</v>
      </c>
      <c r="HU463" s="515"/>
      <c r="HV463" s="514">
        <f t="shared" si="3433"/>
        <v>0</v>
      </c>
      <c r="HW463" s="516"/>
      <c r="HX463" s="517"/>
      <c r="HY463" s="517"/>
      <c r="HZ463" s="514">
        <f t="shared" si="3434"/>
        <v>0</v>
      </c>
      <c r="IA463" s="515">
        <v>0.294289866351475</v>
      </c>
      <c r="IB463" s="518">
        <f t="shared" si="3435"/>
        <v>0</v>
      </c>
      <c r="IC463" s="519">
        <f t="shared" si="3436"/>
        <v>0</v>
      </c>
      <c r="ID463" s="520"/>
      <c r="IE463" s="511">
        <v>4.0</v>
      </c>
      <c r="IF463" s="512" t="s">
        <v>138</v>
      </c>
      <c r="IG463" s="513" t="s">
        <v>121</v>
      </c>
      <c r="IH463" s="513" t="s">
        <v>152</v>
      </c>
      <c r="II463" s="514">
        <f>ADHB!IK463</f>
        <v>0</v>
      </c>
      <c r="IJ463" s="514"/>
      <c r="IK463" s="514">
        <f t="shared" si="3437"/>
        <v>0</v>
      </c>
      <c r="IL463" s="515"/>
      <c r="IM463" s="514">
        <f t="shared" si="3438"/>
        <v>0</v>
      </c>
      <c r="IN463" s="516"/>
      <c r="IO463" s="517"/>
      <c r="IP463" s="517"/>
      <c r="IQ463" s="514">
        <f t="shared" si="3439"/>
        <v>0</v>
      </c>
      <c r="IR463" s="515">
        <v>0.294289866351475</v>
      </c>
      <c r="IS463" s="518">
        <f t="shared" si="3440"/>
        <v>0</v>
      </c>
      <c r="IT463" s="519">
        <f t="shared" si="3441"/>
        <v>0</v>
      </c>
      <c r="IU463" s="520"/>
      <c r="IV463" s="511">
        <v>4.0</v>
      </c>
      <c r="IW463" s="512" t="s">
        <v>138</v>
      </c>
      <c r="IX463" s="513" t="s">
        <v>121</v>
      </c>
      <c r="IY463" s="513" t="s">
        <v>152</v>
      </c>
      <c r="IZ463" s="514">
        <f>ADHB!JB463</f>
        <v>0</v>
      </c>
      <c r="JA463" s="514"/>
      <c r="JB463" s="514">
        <f t="shared" si="3442"/>
        <v>0</v>
      </c>
      <c r="JC463" s="515"/>
      <c r="JD463" s="514">
        <f t="shared" si="3443"/>
        <v>0</v>
      </c>
      <c r="JE463" s="516"/>
      <c r="JF463" s="517"/>
      <c r="JG463" s="517"/>
      <c r="JH463" s="514">
        <f t="shared" si="3444"/>
        <v>0</v>
      </c>
      <c r="JI463" s="515">
        <v>0.294289866351475</v>
      </c>
      <c r="JJ463" s="518">
        <f t="shared" si="3445"/>
        <v>0</v>
      </c>
      <c r="JK463" s="519">
        <f t="shared" si="3446"/>
        <v>0</v>
      </c>
      <c r="JL463" s="520"/>
      <c r="JM463" s="511">
        <v>4.0</v>
      </c>
      <c r="JN463" s="512" t="s">
        <v>138</v>
      </c>
      <c r="JO463" s="513" t="s">
        <v>121</v>
      </c>
      <c r="JP463" s="513" t="s">
        <v>152</v>
      </c>
      <c r="JQ463" s="514">
        <f>ADHB!JS463</f>
        <v>0</v>
      </c>
      <c r="JR463" s="514"/>
      <c r="JS463" s="514">
        <f t="shared" si="3447"/>
        <v>0</v>
      </c>
      <c r="JT463" s="515"/>
      <c r="JU463" s="514">
        <f t="shared" si="3448"/>
        <v>0</v>
      </c>
      <c r="JV463" s="516"/>
      <c r="JW463" s="517"/>
      <c r="JX463" s="517"/>
      <c r="JY463" s="514">
        <f t="shared" si="3449"/>
        <v>0</v>
      </c>
      <c r="JZ463" s="515">
        <v>0.294289866351475</v>
      </c>
      <c r="KA463" s="518">
        <f t="shared" si="3450"/>
        <v>0</v>
      </c>
      <c r="KB463" s="519">
        <f t="shared" si="3451"/>
        <v>0</v>
      </c>
      <c r="KC463" s="520"/>
      <c r="KD463" s="511">
        <v>4.0</v>
      </c>
      <c r="KE463" s="512" t="s">
        <v>138</v>
      </c>
      <c r="KF463" s="513" t="s">
        <v>121</v>
      </c>
      <c r="KG463" s="513" t="s">
        <v>152</v>
      </c>
      <c r="KH463" s="514">
        <f>ADHB!KJ463</f>
        <v>0</v>
      </c>
      <c r="KI463" s="514"/>
      <c r="KJ463" s="514">
        <f t="shared" si="3452"/>
        <v>0</v>
      </c>
      <c r="KK463" s="515"/>
      <c r="KL463" s="514">
        <f t="shared" si="3453"/>
        <v>0</v>
      </c>
      <c r="KM463" s="516"/>
      <c r="KN463" s="517"/>
      <c r="KO463" s="517"/>
      <c r="KP463" s="514">
        <f t="shared" si="3454"/>
        <v>0</v>
      </c>
      <c r="KQ463" s="515">
        <v>0.294289866351475</v>
      </c>
      <c r="KR463" s="518">
        <f t="shared" si="3455"/>
        <v>0</v>
      </c>
      <c r="KS463" s="519">
        <f t="shared" si="3456"/>
        <v>0</v>
      </c>
      <c r="KT463" s="520"/>
      <c r="KU463" s="521"/>
    </row>
    <row r="464" ht="15.75" customHeight="1">
      <c r="A464" s="511">
        <v>5.0</v>
      </c>
      <c r="B464" s="512" t="s">
        <v>139</v>
      </c>
      <c r="C464" s="513" t="s">
        <v>121</v>
      </c>
      <c r="D464" s="513" t="s">
        <v>152</v>
      </c>
      <c r="E464" s="514">
        <f>ADHB!G464</f>
        <v>0</v>
      </c>
      <c r="F464" s="514"/>
      <c r="G464" s="514">
        <f t="shared" si="3367"/>
        <v>0</v>
      </c>
      <c r="H464" s="515"/>
      <c r="I464" s="514">
        <f t="shared" si="3368"/>
        <v>0</v>
      </c>
      <c r="J464" s="516"/>
      <c r="K464" s="517"/>
      <c r="L464" s="517"/>
      <c r="M464" s="514">
        <f t="shared" si="3369"/>
        <v>0</v>
      </c>
      <c r="N464" s="515">
        <v>0.294289866351475</v>
      </c>
      <c r="O464" s="518">
        <f t="shared" si="3370"/>
        <v>0</v>
      </c>
      <c r="P464" s="519">
        <f t="shared" si="3371"/>
        <v>0</v>
      </c>
      <c r="Q464" s="520"/>
      <c r="R464" s="511">
        <v>5.0</v>
      </c>
      <c r="S464" s="512" t="s">
        <v>139</v>
      </c>
      <c r="T464" s="513" t="s">
        <v>121</v>
      </c>
      <c r="U464" s="513" t="s">
        <v>152</v>
      </c>
      <c r="V464" s="514">
        <f>ADHB!X464</f>
        <v>0</v>
      </c>
      <c r="W464" s="514"/>
      <c r="X464" s="514">
        <f t="shared" si="3372"/>
        <v>0</v>
      </c>
      <c r="Y464" s="515"/>
      <c r="Z464" s="514">
        <f t="shared" si="3373"/>
        <v>0</v>
      </c>
      <c r="AA464" s="516"/>
      <c r="AB464" s="517"/>
      <c r="AC464" s="517"/>
      <c r="AD464" s="514">
        <f t="shared" si="3374"/>
        <v>0</v>
      </c>
      <c r="AE464" s="515">
        <v>0.294289866351475</v>
      </c>
      <c r="AF464" s="518">
        <f t="shared" si="3375"/>
        <v>0</v>
      </c>
      <c r="AG464" s="519">
        <f t="shared" si="3376"/>
        <v>0</v>
      </c>
      <c r="AH464" s="520"/>
      <c r="AI464" s="511">
        <v>5.0</v>
      </c>
      <c r="AJ464" s="512" t="s">
        <v>139</v>
      </c>
      <c r="AK464" s="513" t="s">
        <v>121</v>
      </c>
      <c r="AL464" s="513" t="s">
        <v>152</v>
      </c>
      <c r="AM464" s="514">
        <f>ADHB!AO464</f>
        <v>0</v>
      </c>
      <c r="AN464" s="514"/>
      <c r="AO464" s="514">
        <f t="shared" si="3377"/>
        <v>0</v>
      </c>
      <c r="AP464" s="515"/>
      <c r="AQ464" s="514">
        <f t="shared" si="3378"/>
        <v>0</v>
      </c>
      <c r="AR464" s="516"/>
      <c r="AS464" s="517"/>
      <c r="AT464" s="517"/>
      <c r="AU464" s="514">
        <f t="shared" si="3379"/>
        <v>0</v>
      </c>
      <c r="AV464" s="515">
        <v>0.294289866351475</v>
      </c>
      <c r="AW464" s="518">
        <f t="shared" si="3380"/>
        <v>0</v>
      </c>
      <c r="AX464" s="519">
        <f t="shared" si="3381"/>
        <v>0</v>
      </c>
      <c r="AY464" s="520"/>
      <c r="AZ464" s="511">
        <v>5.0</v>
      </c>
      <c r="BA464" s="512" t="s">
        <v>139</v>
      </c>
      <c r="BB464" s="513" t="s">
        <v>121</v>
      </c>
      <c r="BC464" s="513" t="s">
        <v>152</v>
      </c>
      <c r="BD464" s="514">
        <f>ADHB!BF464</f>
        <v>0</v>
      </c>
      <c r="BE464" s="514"/>
      <c r="BF464" s="514">
        <f t="shared" si="3382"/>
        <v>0</v>
      </c>
      <c r="BG464" s="515"/>
      <c r="BH464" s="514">
        <f t="shared" si="3383"/>
        <v>0</v>
      </c>
      <c r="BI464" s="516"/>
      <c r="BJ464" s="517"/>
      <c r="BK464" s="517"/>
      <c r="BL464" s="514">
        <f t="shared" si="3384"/>
        <v>0</v>
      </c>
      <c r="BM464" s="515">
        <v>0.294289866351475</v>
      </c>
      <c r="BN464" s="518">
        <f t="shared" si="3385"/>
        <v>0</v>
      </c>
      <c r="BO464" s="519">
        <f t="shared" si="3386"/>
        <v>0</v>
      </c>
      <c r="BP464" s="520"/>
      <c r="BQ464" s="511">
        <v>5.0</v>
      </c>
      <c r="BR464" s="512" t="s">
        <v>139</v>
      </c>
      <c r="BS464" s="513" t="s">
        <v>121</v>
      </c>
      <c r="BT464" s="513" t="s">
        <v>152</v>
      </c>
      <c r="BU464" s="514">
        <f>ADHB!BW464</f>
        <v>0</v>
      </c>
      <c r="BV464" s="514"/>
      <c r="BW464" s="514">
        <f t="shared" si="3387"/>
        <v>0</v>
      </c>
      <c r="BX464" s="515"/>
      <c r="BY464" s="514">
        <f t="shared" si="3388"/>
        <v>0</v>
      </c>
      <c r="BZ464" s="516"/>
      <c r="CA464" s="517"/>
      <c r="CB464" s="517"/>
      <c r="CC464" s="514">
        <f t="shared" si="3389"/>
        <v>0</v>
      </c>
      <c r="CD464" s="515">
        <v>0.294289866351475</v>
      </c>
      <c r="CE464" s="518">
        <f t="shared" si="3390"/>
        <v>0</v>
      </c>
      <c r="CF464" s="519">
        <f t="shared" si="3391"/>
        <v>0</v>
      </c>
      <c r="CG464" s="520"/>
      <c r="CH464" s="511">
        <v>5.0</v>
      </c>
      <c r="CI464" s="512" t="s">
        <v>139</v>
      </c>
      <c r="CJ464" s="513" t="s">
        <v>121</v>
      </c>
      <c r="CK464" s="513" t="s">
        <v>152</v>
      </c>
      <c r="CL464" s="514">
        <f>ADHB!CN464</f>
        <v>0</v>
      </c>
      <c r="CM464" s="514"/>
      <c r="CN464" s="514">
        <f t="shared" si="3392"/>
        <v>0</v>
      </c>
      <c r="CO464" s="515"/>
      <c r="CP464" s="514">
        <f t="shared" si="3393"/>
        <v>0</v>
      </c>
      <c r="CQ464" s="516"/>
      <c r="CR464" s="517"/>
      <c r="CS464" s="517"/>
      <c r="CT464" s="514">
        <f t="shared" si="3394"/>
        <v>0</v>
      </c>
      <c r="CU464" s="515">
        <v>0.294289866351475</v>
      </c>
      <c r="CV464" s="518">
        <f t="shared" si="3395"/>
        <v>0</v>
      </c>
      <c r="CW464" s="519">
        <f t="shared" si="3396"/>
        <v>0</v>
      </c>
      <c r="CX464" s="520"/>
      <c r="CY464" s="511">
        <v>5.0</v>
      </c>
      <c r="CZ464" s="512" t="s">
        <v>139</v>
      </c>
      <c r="DA464" s="513" t="s">
        <v>121</v>
      </c>
      <c r="DB464" s="513" t="s">
        <v>152</v>
      </c>
      <c r="DC464" s="514">
        <f>ADHB!DE464</f>
        <v>0</v>
      </c>
      <c r="DD464" s="514"/>
      <c r="DE464" s="514">
        <f t="shared" si="3397"/>
        <v>0</v>
      </c>
      <c r="DF464" s="515"/>
      <c r="DG464" s="514">
        <f t="shared" si="3398"/>
        <v>0</v>
      </c>
      <c r="DH464" s="516"/>
      <c r="DI464" s="517"/>
      <c r="DJ464" s="517"/>
      <c r="DK464" s="514">
        <f t="shared" si="3399"/>
        <v>0</v>
      </c>
      <c r="DL464" s="515">
        <v>0.294289866351475</v>
      </c>
      <c r="DM464" s="518">
        <f t="shared" si="3400"/>
        <v>0</v>
      </c>
      <c r="DN464" s="519">
        <f t="shared" si="3401"/>
        <v>0</v>
      </c>
      <c r="DO464" s="520"/>
      <c r="DP464" s="511">
        <v>5.0</v>
      </c>
      <c r="DQ464" s="512" t="s">
        <v>139</v>
      </c>
      <c r="DR464" s="513" t="s">
        <v>121</v>
      </c>
      <c r="DS464" s="513" t="s">
        <v>152</v>
      </c>
      <c r="DT464" s="514">
        <f>ADHB!DV464</f>
        <v>0</v>
      </c>
      <c r="DU464" s="514"/>
      <c r="DV464" s="514">
        <f t="shared" si="3402"/>
        <v>0</v>
      </c>
      <c r="DW464" s="515"/>
      <c r="DX464" s="514">
        <f t="shared" si="3403"/>
        <v>0</v>
      </c>
      <c r="DY464" s="516"/>
      <c r="DZ464" s="517"/>
      <c r="EA464" s="517"/>
      <c r="EB464" s="514">
        <f t="shared" si="3404"/>
        <v>0</v>
      </c>
      <c r="EC464" s="515">
        <v>0.294289866351475</v>
      </c>
      <c r="ED464" s="518">
        <f t="shared" si="3405"/>
        <v>0</v>
      </c>
      <c r="EE464" s="519">
        <f t="shared" si="3406"/>
        <v>0</v>
      </c>
      <c r="EF464" s="520"/>
      <c r="EG464" s="511">
        <v>5.0</v>
      </c>
      <c r="EH464" s="512" t="s">
        <v>139</v>
      </c>
      <c r="EI464" s="513" t="s">
        <v>121</v>
      </c>
      <c r="EJ464" s="513" t="s">
        <v>152</v>
      </c>
      <c r="EK464" s="514">
        <f>ADHB!EM464</f>
        <v>0</v>
      </c>
      <c r="EL464" s="514"/>
      <c r="EM464" s="514">
        <f t="shared" si="3407"/>
        <v>0</v>
      </c>
      <c r="EN464" s="515"/>
      <c r="EO464" s="514">
        <f t="shared" si="3408"/>
        <v>0</v>
      </c>
      <c r="EP464" s="516"/>
      <c r="EQ464" s="517"/>
      <c r="ER464" s="517"/>
      <c r="ES464" s="514">
        <f t="shared" si="3409"/>
        <v>0</v>
      </c>
      <c r="ET464" s="515">
        <v>0.294289866351475</v>
      </c>
      <c r="EU464" s="518">
        <f t="shared" si="3410"/>
        <v>0</v>
      </c>
      <c r="EV464" s="519">
        <f t="shared" si="3411"/>
        <v>0</v>
      </c>
      <c r="EW464" s="520"/>
      <c r="EX464" s="511">
        <v>5.0</v>
      </c>
      <c r="EY464" s="512" t="s">
        <v>139</v>
      </c>
      <c r="EZ464" s="513" t="s">
        <v>121</v>
      </c>
      <c r="FA464" s="513" t="s">
        <v>152</v>
      </c>
      <c r="FB464" s="514">
        <f>ADHB!FD464</f>
        <v>0</v>
      </c>
      <c r="FC464" s="514"/>
      <c r="FD464" s="514">
        <f t="shared" si="3412"/>
        <v>0</v>
      </c>
      <c r="FE464" s="515"/>
      <c r="FF464" s="514">
        <f t="shared" si="3413"/>
        <v>0</v>
      </c>
      <c r="FG464" s="516"/>
      <c r="FH464" s="517"/>
      <c r="FI464" s="517"/>
      <c r="FJ464" s="514">
        <f t="shared" si="3414"/>
        <v>0</v>
      </c>
      <c r="FK464" s="515">
        <v>0.294289866351475</v>
      </c>
      <c r="FL464" s="518">
        <f t="shared" si="3415"/>
        <v>0</v>
      </c>
      <c r="FM464" s="519">
        <f t="shared" si="3416"/>
        <v>0</v>
      </c>
      <c r="FN464" s="520"/>
      <c r="FO464" s="511">
        <v>5.0</v>
      </c>
      <c r="FP464" s="512" t="s">
        <v>139</v>
      </c>
      <c r="FQ464" s="513" t="s">
        <v>121</v>
      </c>
      <c r="FR464" s="513" t="s">
        <v>152</v>
      </c>
      <c r="FS464" s="514">
        <f>ADHB!FU464</f>
        <v>0</v>
      </c>
      <c r="FT464" s="514"/>
      <c r="FU464" s="514">
        <f t="shared" si="3417"/>
        <v>0</v>
      </c>
      <c r="FV464" s="515"/>
      <c r="FW464" s="514">
        <f t="shared" si="3418"/>
        <v>0</v>
      </c>
      <c r="FX464" s="516"/>
      <c r="FY464" s="517"/>
      <c r="FZ464" s="517"/>
      <c r="GA464" s="514">
        <f t="shared" si="3419"/>
        <v>0</v>
      </c>
      <c r="GB464" s="515">
        <v>0.294289866351475</v>
      </c>
      <c r="GC464" s="518">
        <f t="shared" si="3420"/>
        <v>0</v>
      </c>
      <c r="GD464" s="519">
        <f t="shared" si="3421"/>
        <v>0</v>
      </c>
      <c r="GE464" s="520"/>
      <c r="GF464" s="511">
        <v>5.0</v>
      </c>
      <c r="GG464" s="512" t="s">
        <v>139</v>
      </c>
      <c r="GH464" s="513" t="s">
        <v>121</v>
      </c>
      <c r="GI464" s="513" t="s">
        <v>152</v>
      </c>
      <c r="GJ464" s="514">
        <f>ADHB!GL464</f>
        <v>0</v>
      </c>
      <c r="GK464" s="514"/>
      <c r="GL464" s="514">
        <f t="shared" si="3422"/>
        <v>0</v>
      </c>
      <c r="GM464" s="515"/>
      <c r="GN464" s="514">
        <f t="shared" si="3423"/>
        <v>0</v>
      </c>
      <c r="GO464" s="516"/>
      <c r="GP464" s="517"/>
      <c r="GQ464" s="517"/>
      <c r="GR464" s="514">
        <f t="shared" si="3424"/>
        <v>0</v>
      </c>
      <c r="GS464" s="515">
        <v>0.294289866351475</v>
      </c>
      <c r="GT464" s="518">
        <f t="shared" si="3425"/>
        <v>0</v>
      </c>
      <c r="GU464" s="519">
        <f t="shared" si="3426"/>
        <v>0</v>
      </c>
      <c r="GV464" s="520"/>
      <c r="GW464" s="511">
        <v>5.0</v>
      </c>
      <c r="GX464" s="512" t="s">
        <v>139</v>
      </c>
      <c r="GY464" s="513" t="s">
        <v>121</v>
      </c>
      <c r="GZ464" s="513" t="s">
        <v>152</v>
      </c>
      <c r="HA464" s="514">
        <f>ADHB!HC464</f>
        <v>0</v>
      </c>
      <c r="HB464" s="514"/>
      <c r="HC464" s="514">
        <f t="shared" si="3427"/>
        <v>0</v>
      </c>
      <c r="HD464" s="515"/>
      <c r="HE464" s="514">
        <f t="shared" si="3428"/>
        <v>0</v>
      </c>
      <c r="HF464" s="516"/>
      <c r="HG464" s="517"/>
      <c r="HH464" s="517"/>
      <c r="HI464" s="514">
        <f t="shared" si="3429"/>
        <v>0</v>
      </c>
      <c r="HJ464" s="515">
        <v>0.294289866351475</v>
      </c>
      <c r="HK464" s="518">
        <f t="shared" si="3430"/>
        <v>0</v>
      </c>
      <c r="HL464" s="519">
        <f t="shared" si="3431"/>
        <v>0</v>
      </c>
      <c r="HM464" s="520"/>
      <c r="HN464" s="511">
        <v>5.0</v>
      </c>
      <c r="HO464" s="512" t="s">
        <v>139</v>
      </c>
      <c r="HP464" s="513" t="s">
        <v>121</v>
      </c>
      <c r="HQ464" s="513" t="s">
        <v>152</v>
      </c>
      <c r="HR464" s="514">
        <f>ADHB!HT464</f>
        <v>0</v>
      </c>
      <c r="HS464" s="514"/>
      <c r="HT464" s="514">
        <f t="shared" si="3432"/>
        <v>0</v>
      </c>
      <c r="HU464" s="515"/>
      <c r="HV464" s="514">
        <f t="shared" si="3433"/>
        <v>0</v>
      </c>
      <c r="HW464" s="516"/>
      <c r="HX464" s="517"/>
      <c r="HY464" s="517"/>
      <c r="HZ464" s="514">
        <f t="shared" si="3434"/>
        <v>0</v>
      </c>
      <c r="IA464" s="515">
        <v>0.294289866351475</v>
      </c>
      <c r="IB464" s="518">
        <f t="shared" si="3435"/>
        <v>0</v>
      </c>
      <c r="IC464" s="519">
        <f t="shared" si="3436"/>
        <v>0</v>
      </c>
      <c r="ID464" s="520"/>
      <c r="IE464" s="511">
        <v>5.0</v>
      </c>
      <c r="IF464" s="512" t="s">
        <v>139</v>
      </c>
      <c r="IG464" s="513" t="s">
        <v>121</v>
      </c>
      <c r="IH464" s="513" t="s">
        <v>152</v>
      </c>
      <c r="II464" s="514">
        <f>ADHB!IK464</f>
        <v>0</v>
      </c>
      <c r="IJ464" s="514"/>
      <c r="IK464" s="514">
        <f t="shared" si="3437"/>
        <v>0</v>
      </c>
      <c r="IL464" s="515"/>
      <c r="IM464" s="514">
        <f t="shared" si="3438"/>
        <v>0</v>
      </c>
      <c r="IN464" s="516"/>
      <c r="IO464" s="517"/>
      <c r="IP464" s="517"/>
      <c r="IQ464" s="514">
        <f t="shared" si="3439"/>
        <v>0</v>
      </c>
      <c r="IR464" s="515">
        <v>0.294289866351475</v>
      </c>
      <c r="IS464" s="518">
        <f t="shared" si="3440"/>
        <v>0</v>
      </c>
      <c r="IT464" s="519">
        <f t="shared" si="3441"/>
        <v>0</v>
      </c>
      <c r="IU464" s="520"/>
      <c r="IV464" s="511">
        <v>5.0</v>
      </c>
      <c r="IW464" s="512" t="s">
        <v>139</v>
      </c>
      <c r="IX464" s="513" t="s">
        <v>121</v>
      </c>
      <c r="IY464" s="513" t="s">
        <v>152</v>
      </c>
      <c r="IZ464" s="514">
        <f>ADHB!JB464</f>
        <v>0</v>
      </c>
      <c r="JA464" s="514"/>
      <c r="JB464" s="514">
        <f t="shared" si="3442"/>
        <v>0</v>
      </c>
      <c r="JC464" s="515"/>
      <c r="JD464" s="514">
        <f t="shared" si="3443"/>
        <v>0</v>
      </c>
      <c r="JE464" s="516"/>
      <c r="JF464" s="517"/>
      <c r="JG464" s="517"/>
      <c r="JH464" s="514">
        <f t="shared" si="3444"/>
        <v>0</v>
      </c>
      <c r="JI464" s="515">
        <v>0.294289866351475</v>
      </c>
      <c r="JJ464" s="518">
        <f t="shared" si="3445"/>
        <v>0</v>
      </c>
      <c r="JK464" s="519">
        <f t="shared" si="3446"/>
        <v>0</v>
      </c>
      <c r="JL464" s="520"/>
      <c r="JM464" s="511">
        <v>5.0</v>
      </c>
      <c r="JN464" s="512" t="s">
        <v>139</v>
      </c>
      <c r="JO464" s="513" t="s">
        <v>121</v>
      </c>
      <c r="JP464" s="513" t="s">
        <v>152</v>
      </c>
      <c r="JQ464" s="514">
        <f>ADHB!JS464</f>
        <v>0</v>
      </c>
      <c r="JR464" s="514"/>
      <c r="JS464" s="514">
        <f t="shared" si="3447"/>
        <v>0</v>
      </c>
      <c r="JT464" s="515"/>
      <c r="JU464" s="514">
        <f t="shared" si="3448"/>
        <v>0</v>
      </c>
      <c r="JV464" s="516"/>
      <c r="JW464" s="517"/>
      <c r="JX464" s="517"/>
      <c r="JY464" s="514">
        <f t="shared" si="3449"/>
        <v>0</v>
      </c>
      <c r="JZ464" s="515">
        <v>0.294289866351475</v>
      </c>
      <c r="KA464" s="518">
        <f t="shared" si="3450"/>
        <v>0</v>
      </c>
      <c r="KB464" s="519">
        <f t="shared" si="3451"/>
        <v>0</v>
      </c>
      <c r="KC464" s="520"/>
      <c r="KD464" s="511">
        <v>5.0</v>
      </c>
      <c r="KE464" s="512" t="s">
        <v>139</v>
      </c>
      <c r="KF464" s="513" t="s">
        <v>121</v>
      </c>
      <c r="KG464" s="513" t="s">
        <v>152</v>
      </c>
      <c r="KH464" s="514">
        <f>ADHB!KJ464</f>
        <v>0</v>
      </c>
      <c r="KI464" s="514"/>
      <c r="KJ464" s="514">
        <f t="shared" si="3452"/>
        <v>0</v>
      </c>
      <c r="KK464" s="515"/>
      <c r="KL464" s="514">
        <f t="shared" si="3453"/>
        <v>0</v>
      </c>
      <c r="KM464" s="516"/>
      <c r="KN464" s="517"/>
      <c r="KO464" s="517"/>
      <c r="KP464" s="514">
        <f t="shared" si="3454"/>
        <v>0</v>
      </c>
      <c r="KQ464" s="515">
        <v>0.294289866351475</v>
      </c>
      <c r="KR464" s="518">
        <f t="shared" si="3455"/>
        <v>0</v>
      </c>
      <c r="KS464" s="519">
        <f t="shared" si="3456"/>
        <v>0</v>
      </c>
      <c r="KT464" s="520"/>
      <c r="KU464" s="521"/>
    </row>
    <row r="465" ht="15.75" customHeight="1">
      <c r="A465" s="531"/>
      <c r="B465" s="532" t="s">
        <v>141</v>
      </c>
      <c r="C465" s="533"/>
      <c r="D465" s="533"/>
      <c r="E465" s="534"/>
      <c r="F465" s="534"/>
      <c r="G465" s="534"/>
      <c r="H465" s="535"/>
      <c r="I465" s="534"/>
      <c r="J465" s="535"/>
      <c r="K465" s="534"/>
      <c r="L465" s="534"/>
      <c r="M465" s="534"/>
      <c r="N465" s="535"/>
      <c r="O465" s="536"/>
      <c r="P465" s="537"/>
      <c r="Q465" s="520"/>
      <c r="R465" s="531"/>
      <c r="S465" s="532" t="s">
        <v>141</v>
      </c>
      <c r="T465" s="533"/>
      <c r="U465" s="533"/>
      <c r="V465" s="534"/>
      <c r="W465" s="534"/>
      <c r="X465" s="534"/>
      <c r="Y465" s="535"/>
      <c r="Z465" s="534"/>
      <c r="AA465" s="535"/>
      <c r="AB465" s="534"/>
      <c r="AC465" s="534"/>
      <c r="AD465" s="534"/>
      <c r="AE465" s="535"/>
      <c r="AF465" s="536"/>
      <c r="AG465" s="537"/>
      <c r="AH465" s="520"/>
      <c r="AI465" s="531"/>
      <c r="AJ465" s="532" t="s">
        <v>141</v>
      </c>
      <c r="AK465" s="533"/>
      <c r="AL465" s="533"/>
      <c r="AM465" s="534"/>
      <c r="AN465" s="534"/>
      <c r="AO465" s="534"/>
      <c r="AP465" s="535"/>
      <c r="AQ465" s="534"/>
      <c r="AR465" s="535"/>
      <c r="AS465" s="534"/>
      <c r="AT465" s="534"/>
      <c r="AU465" s="534"/>
      <c r="AV465" s="535"/>
      <c r="AW465" s="536"/>
      <c r="AX465" s="537"/>
      <c r="AY465" s="520"/>
      <c r="AZ465" s="531"/>
      <c r="BA465" s="532" t="s">
        <v>141</v>
      </c>
      <c r="BB465" s="533"/>
      <c r="BC465" s="533"/>
      <c r="BD465" s="534"/>
      <c r="BE465" s="534"/>
      <c r="BF465" s="534"/>
      <c r="BG465" s="535"/>
      <c r="BH465" s="534"/>
      <c r="BI465" s="535"/>
      <c r="BJ465" s="534"/>
      <c r="BK465" s="534"/>
      <c r="BL465" s="534"/>
      <c r="BM465" s="535"/>
      <c r="BN465" s="536"/>
      <c r="BO465" s="537"/>
      <c r="BP465" s="520"/>
      <c r="BQ465" s="531"/>
      <c r="BR465" s="532" t="s">
        <v>141</v>
      </c>
      <c r="BS465" s="533"/>
      <c r="BT465" s="533"/>
      <c r="BU465" s="534"/>
      <c r="BV465" s="534"/>
      <c r="BW465" s="534"/>
      <c r="BX465" s="535"/>
      <c r="BY465" s="534"/>
      <c r="BZ465" s="535"/>
      <c r="CA465" s="534"/>
      <c r="CB465" s="534"/>
      <c r="CC465" s="534"/>
      <c r="CD465" s="535"/>
      <c r="CE465" s="536"/>
      <c r="CF465" s="537"/>
      <c r="CG465" s="520"/>
      <c r="CH465" s="531"/>
      <c r="CI465" s="532" t="s">
        <v>141</v>
      </c>
      <c r="CJ465" s="533"/>
      <c r="CK465" s="533"/>
      <c r="CL465" s="534"/>
      <c r="CM465" s="534"/>
      <c r="CN465" s="534"/>
      <c r="CO465" s="535"/>
      <c r="CP465" s="534"/>
      <c r="CQ465" s="535"/>
      <c r="CR465" s="534"/>
      <c r="CS465" s="534"/>
      <c r="CT465" s="534"/>
      <c r="CU465" s="535"/>
      <c r="CV465" s="536"/>
      <c r="CW465" s="537"/>
      <c r="CX465" s="520"/>
      <c r="CY465" s="531"/>
      <c r="CZ465" s="532" t="s">
        <v>141</v>
      </c>
      <c r="DA465" s="533"/>
      <c r="DB465" s="533"/>
      <c r="DC465" s="534"/>
      <c r="DD465" s="534"/>
      <c r="DE465" s="534"/>
      <c r="DF465" s="535"/>
      <c r="DG465" s="534"/>
      <c r="DH465" s="535"/>
      <c r="DI465" s="534"/>
      <c r="DJ465" s="534"/>
      <c r="DK465" s="534"/>
      <c r="DL465" s="535"/>
      <c r="DM465" s="536"/>
      <c r="DN465" s="537"/>
      <c r="DO465" s="520"/>
      <c r="DP465" s="531"/>
      <c r="DQ465" s="532" t="s">
        <v>141</v>
      </c>
      <c r="DR465" s="533"/>
      <c r="DS465" s="533"/>
      <c r="DT465" s="534"/>
      <c r="DU465" s="534"/>
      <c r="DV465" s="534"/>
      <c r="DW465" s="535"/>
      <c r="DX465" s="534"/>
      <c r="DY465" s="535"/>
      <c r="DZ465" s="534"/>
      <c r="EA465" s="534"/>
      <c r="EB465" s="534"/>
      <c r="EC465" s="535"/>
      <c r="ED465" s="536"/>
      <c r="EE465" s="537"/>
      <c r="EF465" s="520"/>
      <c r="EG465" s="531"/>
      <c r="EH465" s="532" t="s">
        <v>141</v>
      </c>
      <c r="EI465" s="533"/>
      <c r="EJ465" s="533"/>
      <c r="EK465" s="534"/>
      <c r="EL465" s="534"/>
      <c r="EM465" s="534"/>
      <c r="EN465" s="535"/>
      <c r="EO465" s="534"/>
      <c r="EP465" s="535"/>
      <c r="EQ465" s="534"/>
      <c r="ER465" s="534"/>
      <c r="ES465" s="534"/>
      <c r="ET465" s="535"/>
      <c r="EU465" s="536"/>
      <c r="EV465" s="537"/>
      <c r="EW465" s="520"/>
      <c r="EX465" s="531"/>
      <c r="EY465" s="532" t="s">
        <v>141</v>
      </c>
      <c r="EZ465" s="533"/>
      <c r="FA465" s="533"/>
      <c r="FB465" s="534"/>
      <c r="FC465" s="534"/>
      <c r="FD465" s="534"/>
      <c r="FE465" s="535"/>
      <c r="FF465" s="534"/>
      <c r="FG465" s="535"/>
      <c r="FH465" s="534"/>
      <c r="FI465" s="534"/>
      <c r="FJ465" s="534"/>
      <c r="FK465" s="535"/>
      <c r="FL465" s="536"/>
      <c r="FM465" s="537"/>
      <c r="FN465" s="520"/>
      <c r="FO465" s="531"/>
      <c r="FP465" s="532" t="s">
        <v>141</v>
      </c>
      <c r="FQ465" s="533"/>
      <c r="FR465" s="533"/>
      <c r="FS465" s="534"/>
      <c r="FT465" s="534"/>
      <c r="FU465" s="534"/>
      <c r="FV465" s="535"/>
      <c r="FW465" s="534"/>
      <c r="FX465" s="535"/>
      <c r="FY465" s="534"/>
      <c r="FZ465" s="534"/>
      <c r="GA465" s="534"/>
      <c r="GB465" s="535"/>
      <c r="GC465" s="536"/>
      <c r="GD465" s="537"/>
      <c r="GE465" s="520"/>
      <c r="GF465" s="531"/>
      <c r="GG465" s="532" t="s">
        <v>141</v>
      </c>
      <c r="GH465" s="533"/>
      <c r="GI465" s="533"/>
      <c r="GJ465" s="534"/>
      <c r="GK465" s="534"/>
      <c r="GL465" s="534"/>
      <c r="GM465" s="535"/>
      <c r="GN465" s="534"/>
      <c r="GO465" s="535"/>
      <c r="GP465" s="534"/>
      <c r="GQ465" s="534"/>
      <c r="GR465" s="534"/>
      <c r="GS465" s="535"/>
      <c r="GT465" s="536"/>
      <c r="GU465" s="537"/>
      <c r="GV465" s="520"/>
      <c r="GW465" s="531"/>
      <c r="GX465" s="532" t="s">
        <v>141</v>
      </c>
      <c r="GY465" s="533"/>
      <c r="GZ465" s="533"/>
      <c r="HA465" s="534"/>
      <c r="HB465" s="534"/>
      <c r="HC465" s="534"/>
      <c r="HD465" s="535"/>
      <c r="HE465" s="534"/>
      <c r="HF465" s="535"/>
      <c r="HG465" s="534"/>
      <c r="HH465" s="534"/>
      <c r="HI465" s="534"/>
      <c r="HJ465" s="535"/>
      <c r="HK465" s="536"/>
      <c r="HL465" s="537"/>
      <c r="HM465" s="520"/>
      <c r="HN465" s="531"/>
      <c r="HO465" s="532" t="s">
        <v>141</v>
      </c>
      <c r="HP465" s="533"/>
      <c r="HQ465" s="533"/>
      <c r="HR465" s="534"/>
      <c r="HS465" s="534"/>
      <c r="HT465" s="534"/>
      <c r="HU465" s="535"/>
      <c r="HV465" s="534"/>
      <c r="HW465" s="535"/>
      <c r="HX465" s="534"/>
      <c r="HY465" s="534"/>
      <c r="HZ465" s="534"/>
      <c r="IA465" s="535"/>
      <c r="IB465" s="536"/>
      <c r="IC465" s="537"/>
      <c r="ID465" s="520"/>
      <c r="IE465" s="531"/>
      <c r="IF465" s="532" t="s">
        <v>141</v>
      </c>
      <c r="IG465" s="533"/>
      <c r="IH465" s="533"/>
      <c r="II465" s="534"/>
      <c r="IJ465" s="534"/>
      <c r="IK465" s="534"/>
      <c r="IL465" s="535"/>
      <c r="IM465" s="534"/>
      <c r="IN465" s="535"/>
      <c r="IO465" s="534"/>
      <c r="IP465" s="534"/>
      <c r="IQ465" s="534"/>
      <c r="IR465" s="535"/>
      <c r="IS465" s="536"/>
      <c r="IT465" s="537"/>
      <c r="IU465" s="520"/>
      <c r="IV465" s="531"/>
      <c r="IW465" s="532" t="s">
        <v>141</v>
      </c>
      <c r="IX465" s="533"/>
      <c r="IY465" s="533"/>
      <c r="IZ465" s="534"/>
      <c r="JA465" s="534"/>
      <c r="JB465" s="534"/>
      <c r="JC465" s="535"/>
      <c r="JD465" s="534"/>
      <c r="JE465" s="535"/>
      <c r="JF465" s="534"/>
      <c r="JG465" s="534"/>
      <c r="JH465" s="534"/>
      <c r="JI465" s="535"/>
      <c r="JJ465" s="536"/>
      <c r="JK465" s="537"/>
      <c r="JL465" s="520"/>
      <c r="JM465" s="531"/>
      <c r="JN465" s="532" t="s">
        <v>141</v>
      </c>
      <c r="JO465" s="533"/>
      <c r="JP465" s="533"/>
      <c r="JQ465" s="534"/>
      <c r="JR465" s="534"/>
      <c r="JS465" s="534"/>
      <c r="JT465" s="535"/>
      <c r="JU465" s="534"/>
      <c r="JV465" s="535"/>
      <c r="JW465" s="534"/>
      <c r="JX465" s="534"/>
      <c r="JY465" s="534"/>
      <c r="JZ465" s="535"/>
      <c r="KA465" s="536"/>
      <c r="KB465" s="537"/>
      <c r="KC465" s="520"/>
      <c r="KD465" s="531"/>
      <c r="KE465" s="532" t="s">
        <v>141</v>
      </c>
      <c r="KF465" s="533"/>
      <c r="KG465" s="533"/>
      <c r="KH465" s="534"/>
      <c r="KI465" s="534"/>
      <c r="KJ465" s="534"/>
      <c r="KK465" s="535"/>
      <c r="KL465" s="534"/>
      <c r="KM465" s="535"/>
      <c r="KN465" s="534"/>
      <c r="KO465" s="534"/>
      <c r="KP465" s="534"/>
      <c r="KQ465" s="535"/>
      <c r="KR465" s="536"/>
      <c r="KS465" s="537"/>
      <c r="KT465" s="520"/>
      <c r="KU465" s="521"/>
    </row>
    <row r="466" ht="15.75" customHeight="1">
      <c r="A466" s="511">
        <v>1.0</v>
      </c>
      <c r="B466" s="512" t="s">
        <v>155</v>
      </c>
      <c r="C466" s="513" t="s">
        <v>121</v>
      </c>
      <c r="D466" s="513" t="s">
        <v>152</v>
      </c>
      <c r="E466" s="514">
        <f>ADHB!G466</f>
        <v>0</v>
      </c>
      <c r="F466" s="514"/>
      <c r="G466" s="514">
        <f t="shared" ref="G466:G469" si="3457">iferror(E466/F466*100,0)</f>
        <v>0</v>
      </c>
      <c r="H466" s="515"/>
      <c r="I466" s="514">
        <f t="shared" ref="I466:I469" si="3458">IFERROR(+G466*H466,"")</f>
        <v>0</v>
      </c>
      <c r="J466" s="516"/>
      <c r="K466" s="517"/>
      <c r="L466" s="517"/>
      <c r="M466" s="514">
        <f t="shared" ref="M466:M469" si="3459">IFERROR(+(IF(G466="","0",G466))+(IF(I466="","0",I466))+(IF(L466="","0",L466)),"")</f>
        <v>0</v>
      </c>
      <c r="N466" s="515">
        <v>0.294289866351475</v>
      </c>
      <c r="O466" s="518">
        <f t="shared" ref="O466:O469" si="3460">IFERROR(+N466*(M466-L466),"")</f>
        <v>0</v>
      </c>
      <c r="P466" s="519">
        <f t="shared" ref="P466:P469" si="3461">IFERROR(+(IF(M466="","0",M466))-(IF(O466="","0",O466)),"")</f>
        <v>0</v>
      </c>
      <c r="Q466" s="520"/>
      <c r="R466" s="511">
        <v>1.0</v>
      </c>
      <c r="S466" s="512" t="s">
        <v>155</v>
      </c>
      <c r="T466" s="513" t="s">
        <v>121</v>
      </c>
      <c r="U466" s="513" t="s">
        <v>152</v>
      </c>
      <c r="V466" s="514">
        <f>ADHB!X466</f>
        <v>0</v>
      </c>
      <c r="W466" s="514"/>
      <c r="X466" s="514">
        <f t="shared" ref="X466:X469" si="3462">iferror(V466/W466*100,0)</f>
        <v>0</v>
      </c>
      <c r="Y466" s="515"/>
      <c r="Z466" s="514">
        <f t="shared" ref="Z466:Z469" si="3463">IFERROR(+X466*Y466,"")</f>
        <v>0</v>
      </c>
      <c r="AA466" s="516"/>
      <c r="AB466" s="517"/>
      <c r="AC466" s="517"/>
      <c r="AD466" s="514">
        <f t="shared" ref="AD466:AD469" si="3464">IFERROR(+(IF(X466="","0",X466))+(IF(Z466="","0",Z466))+(IF(AC466="","0",AC466)),"")</f>
        <v>0</v>
      </c>
      <c r="AE466" s="515">
        <v>0.294289866351475</v>
      </c>
      <c r="AF466" s="518">
        <f t="shared" ref="AF466:AF469" si="3465">IFERROR(+AE466*(AD466-AC466),"")</f>
        <v>0</v>
      </c>
      <c r="AG466" s="519">
        <f t="shared" ref="AG466:AG469" si="3466">IFERROR(+(IF(AD466="","0",AD466))-(IF(AF466="","0",AF466)),"")</f>
        <v>0</v>
      </c>
      <c r="AH466" s="520"/>
      <c r="AI466" s="511">
        <v>1.0</v>
      </c>
      <c r="AJ466" s="512" t="s">
        <v>155</v>
      </c>
      <c r="AK466" s="513" t="s">
        <v>121</v>
      </c>
      <c r="AL466" s="513" t="s">
        <v>152</v>
      </c>
      <c r="AM466" s="514">
        <f>ADHB!AO466</f>
        <v>0</v>
      </c>
      <c r="AN466" s="514"/>
      <c r="AO466" s="514">
        <f t="shared" ref="AO466:AO469" si="3467">iferror(AM466/AN466*100,0)</f>
        <v>0</v>
      </c>
      <c r="AP466" s="515"/>
      <c r="AQ466" s="514">
        <f t="shared" ref="AQ466:AQ469" si="3468">IFERROR(+AO466*AP466,"")</f>
        <v>0</v>
      </c>
      <c r="AR466" s="516"/>
      <c r="AS466" s="517"/>
      <c r="AT466" s="517"/>
      <c r="AU466" s="514">
        <f t="shared" ref="AU466:AU469" si="3469">IFERROR(+(IF(AO466="","0",AO466))+(IF(AQ466="","0",AQ466))+(IF(AT466="","0",AT466)),"")</f>
        <v>0</v>
      </c>
      <c r="AV466" s="515">
        <v>0.294289866351475</v>
      </c>
      <c r="AW466" s="518">
        <f t="shared" ref="AW466:AW469" si="3470">IFERROR(+AV466*(AU466-AT466),"")</f>
        <v>0</v>
      </c>
      <c r="AX466" s="519">
        <f t="shared" ref="AX466:AX469" si="3471">IFERROR(+(IF(AU466="","0",AU466))-(IF(AW466="","0",AW466)),"")</f>
        <v>0</v>
      </c>
      <c r="AY466" s="520"/>
      <c r="AZ466" s="511">
        <v>1.0</v>
      </c>
      <c r="BA466" s="512" t="s">
        <v>155</v>
      </c>
      <c r="BB466" s="513" t="s">
        <v>121</v>
      </c>
      <c r="BC466" s="513" t="s">
        <v>152</v>
      </c>
      <c r="BD466" s="514">
        <f>ADHB!BF466</f>
        <v>0</v>
      </c>
      <c r="BE466" s="514"/>
      <c r="BF466" s="514">
        <f t="shared" ref="BF466:BF469" si="3472">iferror(BD466/BE466*100,0)</f>
        <v>0</v>
      </c>
      <c r="BG466" s="515"/>
      <c r="BH466" s="514">
        <f t="shared" ref="BH466:BH469" si="3473">IFERROR(+BF466*BG466,"")</f>
        <v>0</v>
      </c>
      <c r="BI466" s="516"/>
      <c r="BJ466" s="517"/>
      <c r="BK466" s="517"/>
      <c r="BL466" s="514">
        <f t="shared" ref="BL466:BL469" si="3474">IFERROR(+(IF(BF466="","0",BF466))+(IF(BH466="","0",BH466))+(IF(BK466="","0",BK466)),"")</f>
        <v>0</v>
      </c>
      <c r="BM466" s="515">
        <v>0.294289866351475</v>
      </c>
      <c r="BN466" s="518">
        <f t="shared" ref="BN466:BN469" si="3475">IFERROR(+BM466*(BL466-BK466),"")</f>
        <v>0</v>
      </c>
      <c r="BO466" s="519">
        <f t="shared" ref="BO466:BO469" si="3476">IFERROR(+(IF(BL466="","0",BL466))-(IF(BN466="","0",BN466)),"")</f>
        <v>0</v>
      </c>
      <c r="BP466" s="520"/>
      <c r="BQ466" s="511">
        <v>1.0</v>
      </c>
      <c r="BR466" s="512" t="s">
        <v>155</v>
      </c>
      <c r="BS466" s="513" t="s">
        <v>121</v>
      </c>
      <c r="BT466" s="513" t="s">
        <v>152</v>
      </c>
      <c r="BU466" s="514">
        <f>ADHB!BW466</f>
        <v>0</v>
      </c>
      <c r="BV466" s="514"/>
      <c r="BW466" s="514">
        <f t="shared" ref="BW466:BW469" si="3477">iferror(BU466/BV466*100,0)</f>
        <v>0</v>
      </c>
      <c r="BX466" s="515"/>
      <c r="BY466" s="514">
        <f t="shared" ref="BY466:BY469" si="3478">IFERROR(+BW466*BX466,"")</f>
        <v>0</v>
      </c>
      <c r="BZ466" s="516"/>
      <c r="CA466" s="517"/>
      <c r="CB466" s="517"/>
      <c r="CC466" s="514">
        <f t="shared" ref="CC466:CC469" si="3479">IFERROR(+(IF(BW466="","0",BW466))+(IF(BY466="","0",BY466))+(IF(CB466="","0",CB466)),"")</f>
        <v>0</v>
      </c>
      <c r="CD466" s="515">
        <v>0.294289866351475</v>
      </c>
      <c r="CE466" s="518">
        <f t="shared" ref="CE466:CE469" si="3480">IFERROR(+CD466*(CC466-CB466),"")</f>
        <v>0</v>
      </c>
      <c r="CF466" s="519">
        <f t="shared" ref="CF466:CF469" si="3481">IFERROR(+(IF(CC466="","0",CC466))-(IF(CE466="","0",CE466)),"")</f>
        <v>0</v>
      </c>
      <c r="CG466" s="520"/>
      <c r="CH466" s="511">
        <v>1.0</v>
      </c>
      <c r="CI466" s="512" t="s">
        <v>155</v>
      </c>
      <c r="CJ466" s="513" t="s">
        <v>121</v>
      </c>
      <c r="CK466" s="513" t="s">
        <v>152</v>
      </c>
      <c r="CL466" s="514">
        <f>ADHB!CN466</f>
        <v>0</v>
      </c>
      <c r="CM466" s="514"/>
      <c r="CN466" s="514">
        <f t="shared" ref="CN466:CN469" si="3482">iferror(CL466/CM466*100,0)</f>
        <v>0</v>
      </c>
      <c r="CO466" s="515"/>
      <c r="CP466" s="514">
        <f t="shared" ref="CP466:CP469" si="3483">IFERROR(+CN466*CO466,"")</f>
        <v>0</v>
      </c>
      <c r="CQ466" s="516"/>
      <c r="CR466" s="517"/>
      <c r="CS466" s="517"/>
      <c r="CT466" s="514">
        <f t="shared" ref="CT466:CT469" si="3484">IFERROR(+(IF(CN466="","0",CN466))+(IF(CP466="","0",CP466))+(IF(CS466="","0",CS466)),"")</f>
        <v>0</v>
      </c>
      <c r="CU466" s="515">
        <v>0.294289866351475</v>
      </c>
      <c r="CV466" s="518">
        <f t="shared" ref="CV466:CV469" si="3485">IFERROR(+CU466*(CT466-CS466),"")</f>
        <v>0</v>
      </c>
      <c r="CW466" s="519">
        <f t="shared" ref="CW466:CW469" si="3486">IFERROR(+(IF(CT466="","0",CT466))-(IF(CV466="","0",CV466)),"")</f>
        <v>0</v>
      </c>
      <c r="CX466" s="520"/>
      <c r="CY466" s="511">
        <v>1.0</v>
      </c>
      <c r="CZ466" s="512" t="s">
        <v>155</v>
      </c>
      <c r="DA466" s="513" t="s">
        <v>121</v>
      </c>
      <c r="DB466" s="513" t="s">
        <v>152</v>
      </c>
      <c r="DC466" s="514">
        <f>ADHB!DE466</f>
        <v>0</v>
      </c>
      <c r="DD466" s="514"/>
      <c r="DE466" s="514">
        <f t="shared" ref="DE466:DE469" si="3487">iferror(DC466/DD466*100,0)</f>
        <v>0</v>
      </c>
      <c r="DF466" s="515"/>
      <c r="DG466" s="514">
        <f t="shared" ref="DG466:DG469" si="3488">IFERROR(+DE466*DF466,"")</f>
        <v>0</v>
      </c>
      <c r="DH466" s="516"/>
      <c r="DI466" s="517"/>
      <c r="DJ466" s="517"/>
      <c r="DK466" s="514">
        <f t="shared" ref="DK466:DK469" si="3489">IFERROR(+(IF(DE466="","0",DE466))+(IF(DG466="","0",DG466))+(IF(DJ466="","0",DJ466)),"")</f>
        <v>0</v>
      </c>
      <c r="DL466" s="515">
        <v>0.294289866351475</v>
      </c>
      <c r="DM466" s="518">
        <f t="shared" ref="DM466:DM469" si="3490">IFERROR(+DL466*(DK466-DJ466),"")</f>
        <v>0</v>
      </c>
      <c r="DN466" s="519">
        <f t="shared" ref="DN466:DN469" si="3491">IFERROR(+(IF(DK466="","0",DK466))-(IF(DM466="","0",DM466)),"")</f>
        <v>0</v>
      </c>
      <c r="DO466" s="520"/>
      <c r="DP466" s="511">
        <v>1.0</v>
      </c>
      <c r="DQ466" s="512" t="s">
        <v>155</v>
      </c>
      <c r="DR466" s="513" t="s">
        <v>121</v>
      </c>
      <c r="DS466" s="513" t="s">
        <v>152</v>
      </c>
      <c r="DT466" s="514">
        <f>ADHB!DV466</f>
        <v>0</v>
      </c>
      <c r="DU466" s="514"/>
      <c r="DV466" s="514">
        <f t="shared" ref="DV466:DV469" si="3492">iferror(DT466/DU466*100,0)</f>
        <v>0</v>
      </c>
      <c r="DW466" s="515"/>
      <c r="DX466" s="514">
        <f t="shared" ref="DX466:DX469" si="3493">IFERROR(+DV466*DW466,"")</f>
        <v>0</v>
      </c>
      <c r="DY466" s="516"/>
      <c r="DZ466" s="517"/>
      <c r="EA466" s="517"/>
      <c r="EB466" s="514">
        <f t="shared" ref="EB466:EB469" si="3494">IFERROR(+(IF(DV466="","0",DV466))+(IF(DX466="","0",DX466))+(IF(EA466="","0",EA466)),"")</f>
        <v>0</v>
      </c>
      <c r="EC466" s="515">
        <v>0.294289866351475</v>
      </c>
      <c r="ED466" s="518">
        <f t="shared" ref="ED466:ED469" si="3495">IFERROR(+EC466*(EB466-EA466),"")</f>
        <v>0</v>
      </c>
      <c r="EE466" s="519">
        <f t="shared" ref="EE466:EE469" si="3496">IFERROR(+(IF(EB466="","0",EB466))-(IF(ED466="","0",ED466)),"")</f>
        <v>0</v>
      </c>
      <c r="EF466" s="520"/>
      <c r="EG466" s="511">
        <v>1.0</v>
      </c>
      <c r="EH466" s="512" t="s">
        <v>155</v>
      </c>
      <c r="EI466" s="513" t="s">
        <v>121</v>
      </c>
      <c r="EJ466" s="513" t="s">
        <v>152</v>
      </c>
      <c r="EK466" s="514">
        <f>ADHB!EM466</f>
        <v>0</v>
      </c>
      <c r="EL466" s="514"/>
      <c r="EM466" s="514">
        <f t="shared" ref="EM466:EM469" si="3497">iferror(EK466/EL466*100,0)</f>
        <v>0</v>
      </c>
      <c r="EN466" s="515"/>
      <c r="EO466" s="514">
        <f t="shared" ref="EO466:EO469" si="3498">IFERROR(+EM466*EN466,"")</f>
        <v>0</v>
      </c>
      <c r="EP466" s="516"/>
      <c r="EQ466" s="517"/>
      <c r="ER466" s="517"/>
      <c r="ES466" s="514">
        <f t="shared" ref="ES466:ES469" si="3499">IFERROR(+(IF(EM466="","0",EM466))+(IF(EO466="","0",EO466))+(IF(ER466="","0",ER466)),"")</f>
        <v>0</v>
      </c>
      <c r="ET466" s="515">
        <v>0.294289866351475</v>
      </c>
      <c r="EU466" s="518">
        <f t="shared" ref="EU466:EU469" si="3500">IFERROR(+ET466*(ES466-ER466),"")</f>
        <v>0</v>
      </c>
      <c r="EV466" s="519">
        <f t="shared" ref="EV466:EV469" si="3501">IFERROR(+(IF(ES466="","0",ES466))-(IF(EU466="","0",EU466)),"")</f>
        <v>0</v>
      </c>
      <c r="EW466" s="520"/>
      <c r="EX466" s="511">
        <v>1.0</v>
      </c>
      <c r="EY466" s="512" t="s">
        <v>155</v>
      </c>
      <c r="EZ466" s="513" t="s">
        <v>121</v>
      </c>
      <c r="FA466" s="513" t="s">
        <v>152</v>
      </c>
      <c r="FB466" s="514">
        <f>ADHB!FD466</f>
        <v>0</v>
      </c>
      <c r="FC466" s="514"/>
      <c r="FD466" s="514">
        <f t="shared" ref="FD466:FD469" si="3502">iferror(FB466/FC466*100,0)</f>
        <v>0</v>
      </c>
      <c r="FE466" s="515"/>
      <c r="FF466" s="514">
        <f t="shared" ref="FF466:FF469" si="3503">IFERROR(+FD466*FE466,"")</f>
        <v>0</v>
      </c>
      <c r="FG466" s="516"/>
      <c r="FH466" s="517"/>
      <c r="FI466" s="517"/>
      <c r="FJ466" s="514">
        <f t="shared" ref="FJ466:FJ469" si="3504">IFERROR(+(IF(FD466="","0",FD466))+(IF(FF466="","0",FF466))+(IF(FI466="","0",FI466)),"")</f>
        <v>0</v>
      </c>
      <c r="FK466" s="515">
        <v>0.294289866351475</v>
      </c>
      <c r="FL466" s="518">
        <f t="shared" ref="FL466:FL469" si="3505">IFERROR(+FK466*(FJ466-FI466),"")</f>
        <v>0</v>
      </c>
      <c r="FM466" s="519">
        <f t="shared" ref="FM466:FM469" si="3506">IFERROR(+(IF(FJ466="","0",FJ466))-(IF(FL466="","0",FL466)),"")</f>
        <v>0</v>
      </c>
      <c r="FN466" s="520"/>
      <c r="FO466" s="511">
        <v>1.0</v>
      </c>
      <c r="FP466" s="512" t="s">
        <v>155</v>
      </c>
      <c r="FQ466" s="513" t="s">
        <v>121</v>
      </c>
      <c r="FR466" s="513" t="s">
        <v>152</v>
      </c>
      <c r="FS466" s="514">
        <f>ADHB!FU466</f>
        <v>0</v>
      </c>
      <c r="FT466" s="514"/>
      <c r="FU466" s="514">
        <f t="shared" ref="FU466:FU469" si="3507">iferror(FS466/FT466*100,0)</f>
        <v>0</v>
      </c>
      <c r="FV466" s="515"/>
      <c r="FW466" s="514">
        <f t="shared" ref="FW466:FW469" si="3508">IFERROR(+FU466*FV466,"")</f>
        <v>0</v>
      </c>
      <c r="FX466" s="516"/>
      <c r="FY466" s="517"/>
      <c r="FZ466" s="517"/>
      <c r="GA466" s="514">
        <f t="shared" ref="GA466:GA469" si="3509">IFERROR(+(IF(FU466="","0",FU466))+(IF(FW466="","0",FW466))+(IF(FZ466="","0",FZ466)),"")</f>
        <v>0</v>
      </c>
      <c r="GB466" s="515">
        <v>0.294289866351475</v>
      </c>
      <c r="GC466" s="518">
        <f t="shared" ref="GC466:GC469" si="3510">IFERROR(+GB466*(GA466-FZ466),"")</f>
        <v>0</v>
      </c>
      <c r="GD466" s="519">
        <f t="shared" ref="GD466:GD469" si="3511">IFERROR(+(IF(GA466="","0",GA466))-(IF(GC466="","0",GC466)),"")</f>
        <v>0</v>
      </c>
      <c r="GE466" s="520"/>
      <c r="GF466" s="511">
        <v>1.0</v>
      </c>
      <c r="GG466" s="512" t="s">
        <v>155</v>
      </c>
      <c r="GH466" s="513" t="s">
        <v>121</v>
      </c>
      <c r="GI466" s="513" t="s">
        <v>152</v>
      </c>
      <c r="GJ466" s="514">
        <f>ADHB!GL466</f>
        <v>0</v>
      </c>
      <c r="GK466" s="514"/>
      <c r="GL466" s="514">
        <f t="shared" ref="GL466:GL469" si="3512">iferror(GJ466/GK466*100,0)</f>
        <v>0</v>
      </c>
      <c r="GM466" s="515"/>
      <c r="GN466" s="514">
        <f t="shared" ref="GN466:GN469" si="3513">IFERROR(+GL466*GM466,"")</f>
        <v>0</v>
      </c>
      <c r="GO466" s="516"/>
      <c r="GP466" s="517"/>
      <c r="GQ466" s="517"/>
      <c r="GR466" s="514">
        <f t="shared" ref="GR466:GR469" si="3514">IFERROR(+(IF(GL466="","0",GL466))+(IF(GN466="","0",GN466))+(IF(GQ466="","0",GQ466)),"")</f>
        <v>0</v>
      </c>
      <c r="GS466" s="515">
        <v>0.294289866351475</v>
      </c>
      <c r="GT466" s="518">
        <f t="shared" ref="GT466:GT469" si="3515">IFERROR(+GS466*(GR466-GQ466),"")</f>
        <v>0</v>
      </c>
      <c r="GU466" s="519">
        <f t="shared" ref="GU466:GU469" si="3516">IFERROR(+(IF(GR466="","0",GR466))-(IF(GT466="","0",GT466)),"")</f>
        <v>0</v>
      </c>
      <c r="GV466" s="520"/>
      <c r="GW466" s="511">
        <v>1.0</v>
      </c>
      <c r="GX466" s="512" t="s">
        <v>155</v>
      </c>
      <c r="GY466" s="513" t="s">
        <v>121</v>
      </c>
      <c r="GZ466" s="513" t="s">
        <v>152</v>
      </c>
      <c r="HA466" s="514">
        <f>ADHB!HC466</f>
        <v>0</v>
      </c>
      <c r="HB466" s="514"/>
      <c r="HC466" s="514">
        <f t="shared" ref="HC466:HC469" si="3517">iferror(HA466/HB466*100,0)</f>
        <v>0</v>
      </c>
      <c r="HD466" s="515"/>
      <c r="HE466" s="514">
        <f t="shared" ref="HE466:HE469" si="3518">IFERROR(+HC466*HD466,"")</f>
        <v>0</v>
      </c>
      <c r="HF466" s="516"/>
      <c r="HG466" s="517"/>
      <c r="HH466" s="517"/>
      <c r="HI466" s="514">
        <f t="shared" ref="HI466:HI469" si="3519">IFERROR(+(IF(HC466="","0",HC466))+(IF(HE466="","0",HE466))+(IF(HH466="","0",HH466)),"")</f>
        <v>0</v>
      </c>
      <c r="HJ466" s="515">
        <v>0.294289866351475</v>
      </c>
      <c r="HK466" s="518">
        <f t="shared" ref="HK466:HK469" si="3520">IFERROR(+HJ466*(HI466-HH466),"")</f>
        <v>0</v>
      </c>
      <c r="HL466" s="519">
        <f t="shared" ref="HL466:HL469" si="3521">IFERROR(+(IF(HI466="","0",HI466))-(IF(HK466="","0",HK466)),"")</f>
        <v>0</v>
      </c>
      <c r="HM466" s="520"/>
      <c r="HN466" s="511">
        <v>1.0</v>
      </c>
      <c r="HO466" s="512" t="s">
        <v>155</v>
      </c>
      <c r="HP466" s="513" t="s">
        <v>121</v>
      </c>
      <c r="HQ466" s="513" t="s">
        <v>152</v>
      </c>
      <c r="HR466" s="514">
        <f>ADHB!HT466</f>
        <v>0</v>
      </c>
      <c r="HS466" s="514"/>
      <c r="HT466" s="514">
        <f t="shared" ref="HT466:HT469" si="3522">iferror(HR466/HS466*100,0)</f>
        <v>0</v>
      </c>
      <c r="HU466" s="515"/>
      <c r="HV466" s="514">
        <f t="shared" ref="HV466:HV469" si="3523">IFERROR(+HT466*HU466,"")</f>
        <v>0</v>
      </c>
      <c r="HW466" s="516"/>
      <c r="HX466" s="517"/>
      <c r="HY466" s="517"/>
      <c r="HZ466" s="514">
        <f t="shared" ref="HZ466:HZ469" si="3524">IFERROR(+(IF(HT466="","0",HT466))+(IF(HV466="","0",HV466))+(IF(HY466="","0",HY466)),"")</f>
        <v>0</v>
      </c>
      <c r="IA466" s="515">
        <v>0.294289866351475</v>
      </c>
      <c r="IB466" s="518">
        <f t="shared" ref="IB466:IB469" si="3525">IFERROR(+IA466*(HZ466-HY466),"")</f>
        <v>0</v>
      </c>
      <c r="IC466" s="519">
        <f t="shared" ref="IC466:IC469" si="3526">IFERROR(+(IF(HZ466="","0",HZ466))-(IF(IB466="","0",IB466)),"")</f>
        <v>0</v>
      </c>
      <c r="ID466" s="520"/>
      <c r="IE466" s="511">
        <v>1.0</v>
      </c>
      <c r="IF466" s="512" t="s">
        <v>155</v>
      </c>
      <c r="IG466" s="513" t="s">
        <v>121</v>
      </c>
      <c r="IH466" s="513" t="s">
        <v>152</v>
      </c>
      <c r="II466" s="514">
        <f>ADHB!IK466</f>
        <v>0</v>
      </c>
      <c r="IJ466" s="514"/>
      <c r="IK466" s="514">
        <f t="shared" ref="IK466:IK469" si="3527">iferror(II466/IJ466*100,0)</f>
        <v>0</v>
      </c>
      <c r="IL466" s="515"/>
      <c r="IM466" s="514">
        <f t="shared" ref="IM466:IM469" si="3528">IFERROR(+IK466*IL466,"")</f>
        <v>0</v>
      </c>
      <c r="IN466" s="516"/>
      <c r="IO466" s="517"/>
      <c r="IP466" s="517"/>
      <c r="IQ466" s="514">
        <f t="shared" ref="IQ466:IQ469" si="3529">IFERROR(+(IF(IK466="","0",IK466))+(IF(IM466="","0",IM466))+(IF(IP466="","0",IP466)),"")</f>
        <v>0</v>
      </c>
      <c r="IR466" s="515">
        <v>0.294289866351475</v>
      </c>
      <c r="IS466" s="518">
        <f t="shared" ref="IS466:IS469" si="3530">IFERROR(+IR466*(IQ466-IP466),"")</f>
        <v>0</v>
      </c>
      <c r="IT466" s="519">
        <f t="shared" ref="IT466:IT469" si="3531">IFERROR(+(IF(IQ466="","0",IQ466))-(IF(IS466="","0",IS466)),"")</f>
        <v>0</v>
      </c>
      <c r="IU466" s="520"/>
      <c r="IV466" s="511">
        <v>1.0</v>
      </c>
      <c r="IW466" s="512" t="s">
        <v>155</v>
      </c>
      <c r="IX466" s="513" t="s">
        <v>121</v>
      </c>
      <c r="IY466" s="513" t="s">
        <v>152</v>
      </c>
      <c r="IZ466" s="514">
        <f>ADHB!JB466</f>
        <v>0</v>
      </c>
      <c r="JA466" s="514"/>
      <c r="JB466" s="514">
        <f t="shared" ref="JB466:JB469" si="3532">iferror(IZ466/JA466*100,0)</f>
        <v>0</v>
      </c>
      <c r="JC466" s="515"/>
      <c r="JD466" s="514">
        <f t="shared" ref="JD466:JD469" si="3533">IFERROR(+JB466*JC466,"")</f>
        <v>0</v>
      </c>
      <c r="JE466" s="516"/>
      <c r="JF466" s="517"/>
      <c r="JG466" s="517"/>
      <c r="JH466" s="514">
        <f t="shared" ref="JH466:JH469" si="3534">IFERROR(+(IF(JB466="","0",JB466))+(IF(JD466="","0",JD466))+(IF(JG466="","0",JG466)),"")</f>
        <v>0</v>
      </c>
      <c r="JI466" s="515">
        <v>0.294289866351475</v>
      </c>
      <c r="JJ466" s="518">
        <f t="shared" ref="JJ466:JJ469" si="3535">IFERROR(+JI466*(JH466-JG466),"")</f>
        <v>0</v>
      </c>
      <c r="JK466" s="519">
        <f t="shared" ref="JK466:JK469" si="3536">IFERROR(+(IF(JH466="","0",JH466))-(IF(JJ466="","0",JJ466)),"")</f>
        <v>0</v>
      </c>
      <c r="JL466" s="520"/>
      <c r="JM466" s="511">
        <v>1.0</v>
      </c>
      <c r="JN466" s="512" t="s">
        <v>155</v>
      </c>
      <c r="JO466" s="513" t="s">
        <v>121</v>
      </c>
      <c r="JP466" s="513" t="s">
        <v>152</v>
      </c>
      <c r="JQ466" s="514">
        <f>ADHB!JS466</f>
        <v>0</v>
      </c>
      <c r="JR466" s="514"/>
      <c r="JS466" s="514">
        <f t="shared" ref="JS466:JS469" si="3537">iferror(JQ466/JR466*100,0)</f>
        <v>0</v>
      </c>
      <c r="JT466" s="515"/>
      <c r="JU466" s="514">
        <f t="shared" ref="JU466:JU469" si="3538">IFERROR(+JS466*JT466,"")</f>
        <v>0</v>
      </c>
      <c r="JV466" s="516"/>
      <c r="JW466" s="517"/>
      <c r="JX466" s="517"/>
      <c r="JY466" s="514">
        <f t="shared" ref="JY466:JY469" si="3539">IFERROR(+(IF(JS466="","0",JS466))+(IF(JU466="","0",JU466))+(IF(JX466="","0",JX466)),"")</f>
        <v>0</v>
      </c>
      <c r="JZ466" s="515">
        <v>0.294289866351475</v>
      </c>
      <c r="KA466" s="518">
        <f t="shared" ref="KA466:KA469" si="3540">IFERROR(+JZ466*(JY466-JX466),"")</f>
        <v>0</v>
      </c>
      <c r="KB466" s="519">
        <f t="shared" ref="KB466:KB469" si="3541">IFERROR(+(IF(JY466="","0",JY466))-(IF(KA466="","0",KA466)),"")</f>
        <v>0</v>
      </c>
      <c r="KC466" s="520"/>
      <c r="KD466" s="511">
        <v>1.0</v>
      </c>
      <c r="KE466" s="512" t="s">
        <v>155</v>
      </c>
      <c r="KF466" s="513" t="s">
        <v>121</v>
      </c>
      <c r="KG466" s="513" t="s">
        <v>152</v>
      </c>
      <c r="KH466" s="514">
        <f>ADHB!KJ466</f>
        <v>0</v>
      </c>
      <c r="KI466" s="514"/>
      <c r="KJ466" s="514">
        <f t="shared" ref="KJ466:KJ469" si="3542">iferror(KH466/KI466*100,0)</f>
        <v>0</v>
      </c>
      <c r="KK466" s="515"/>
      <c r="KL466" s="514">
        <f t="shared" ref="KL466:KL469" si="3543">IFERROR(+KJ466*KK466,"")</f>
        <v>0</v>
      </c>
      <c r="KM466" s="516"/>
      <c r="KN466" s="517"/>
      <c r="KO466" s="517"/>
      <c r="KP466" s="514">
        <f t="shared" ref="KP466:KP469" si="3544">IFERROR(+(IF(KJ466="","0",KJ466))+(IF(KL466="","0",KL466))+(IF(KO466="","0",KO466)),"")</f>
        <v>0</v>
      </c>
      <c r="KQ466" s="515">
        <v>0.294289866351475</v>
      </c>
      <c r="KR466" s="518">
        <f t="shared" ref="KR466:KR469" si="3545">IFERROR(+KQ466*(KP466-KO466),"")</f>
        <v>0</v>
      </c>
      <c r="KS466" s="519">
        <f t="shared" ref="KS466:KS469" si="3546">IFERROR(+(IF(KP466="","0",KP466))-(IF(KR466="","0",KR466)),"")</f>
        <v>0</v>
      </c>
      <c r="KT466" s="520"/>
      <c r="KU466" s="521"/>
    </row>
    <row r="467" ht="15.75" customHeight="1">
      <c r="A467" s="511">
        <v>2.0</v>
      </c>
      <c r="B467" s="512" t="s">
        <v>156</v>
      </c>
      <c r="C467" s="513" t="s">
        <v>121</v>
      </c>
      <c r="D467" s="513" t="s">
        <v>152</v>
      </c>
      <c r="E467" s="514">
        <f>ADHB!G467</f>
        <v>0</v>
      </c>
      <c r="F467" s="514"/>
      <c r="G467" s="514">
        <f t="shared" si="3457"/>
        <v>0</v>
      </c>
      <c r="H467" s="515"/>
      <c r="I467" s="514">
        <f t="shared" si="3458"/>
        <v>0</v>
      </c>
      <c r="J467" s="516"/>
      <c r="K467" s="517"/>
      <c r="L467" s="517"/>
      <c r="M467" s="514">
        <f t="shared" si="3459"/>
        <v>0</v>
      </c>
      <c r="N467" s="515">
        <v>0.294289866351475</v>
      </c>
      <c r="O467" s="518">
        <f t="shared" si="3460"/>
        <v>0</v>
      </c>
      <c r="P467" s="519">
        <f t="shared" si="3461"/>
        <v>0</v>
      </c>
      <c r="Q467" s="520"/>
      <c r="R467" s="511">
        <v>2.0</v>
      </c>
      <c r="S467" s="512" t="s">
        <v>156</v>
      </c>
      <c r="T467" s="513" t="s">
        <v>121</v>
      </c>
      <c r="U467" s="513" t="s">
        <v>152</v>
      </c>
      <c r="V467" s="514">
        <f>ADHB!X467</f>
        <v>0</v>
      </c>
      <c r="W467" s="514"/>
      <c r="X467" s="514">
        <f t="shared" si="3462"/>
        <v>0</v>
      </c>
      <c r="Y467" s="515"/>
      <c r="Z467" s="514">
        <f t="shared" si="3463"/>
        <v>0</v>
      </c>
      <c r="AA467" s="516"/>
      <c r="AB467" s="517"/>
      <c r="AC467" s="517"/>
      <c r="AD467" s="514">
        <f t="shared" si="3464"/>
        <v>0</v>
      </c>
      <c r="AE467" s="515">
        <v>0.294289866351475</v>
      </c>
      <c r="AF467" s="518">
        <f t="shared" si="3465"/>
        <v>0</v>
      </c>
      <c r="AG467" s="519">
        <f t="shared" si="3466"/>
        <v>0</v>
      </c>
      <c r="AH467" s="520"/>
      <c r="AI467" s="511">
        <v>2.0</v>
      </c>
      <c r="AJ467" s="512" t="s">
        <v>156</v>
      </c>
      <c r="AK467" s="513" t="s">
        <v>121</v>
      </c>
      <c r="AL467" s="513" t="s">
        <v>152</v>
      </c>
      <c r="AM467" s="514">
        <f>ADHB!AO467</f>
        <v>0</v>
      </c>
      <c r="AN467" s="514"/>
      <c r="AO467" s="514">
        <f t="shared" si="3467"/>
        <v>0</v>
      </c>
      <c r="AP467" s="515"/>
      <c r="AQ467" s="514">
        <f t="shared" si="3468"/>
        <v>0</v>
      </c>
      <c r="AR467" s="516"/>
      <c r="AS467" s="517"/>
      <c r="AT467" s="517"/>
      <c r="AU467" s="514">
        <f t="shared" si="3469"/>
        <v>0</v>
      </c>
      <c r="AV467" s="515">
        <v>0.294289866351475</v>
      </c>
      <c r="AW467" s="518">
        <f t="shared" si="3470"/>
        <v>0</v>
      </c>
      <c r="AX467" s="519">
        <f t="shared" si="3471"/>
        <v>0</v>
      </c>
      <c r="AY467" s="520"/>
      <c r="AZ467" s="511">
        <v>2.0</v>
      </c>
      <c r="BA467" s="512" t="s">
        <v>156</v>
      </c>
      <c r="BB467" s="513" t="s">
        <v>121</v>
      </c>
      <c r="BC467" s="513" t="s">
        <v>152</v>
      </c>
      <c r="BD467" s="514">
        <f>ADHB!BF467</f>
        <v>0</v>
      </c>
      <c r="BE467" s="514"/>
      <c r="BF467" s="514">
        <f t="shared" si="3472"/>
        <v>0</v>
      </c>
      <c r="BG467" s="515"/>
      <c r="BH467" s="514">
        <f t="shared" si="3473"/>
        <v>0</v>
      </c>
      <c r="BI467" s="516"/>
      <c r="BJ467" s="517"/>
      <c r="BK467" s="517"/>
      <c r="BL467" s="514">
        <f t="shared" si="3474"/>
        <v>0</v>
      </c>
      <c r="BM467" s="515">
        <v>0.294289866351475</v>
      </c>
      <c r="BN467" s="518">
        <f t="shared" si="3475"/>
        <v>0</v>
      </c>
      <c r="BO467" s="519">
        <f t="shared" si="3476"/>
        <v>0</v>
      </c>
      <c r="BP467" s="520"/>
      <c r="BQ467" s="511">
        <v>2.0</v>
      </c>
      <c r="BR467" s="512" t="s">
        <v>156</v>
      </c>
      <c r="BS467" s="513" t="s">
        <v>121</v>
      </c>
      <c r="BT467" s="513" t="s">
        <v>152</v>
      </c>
      <c r="BU467" s="514">
        <f>ADHB!BW467</f>
        <v>0</v>
      </c>
      <c r="BV467" s="514"/>
      <c r="BW467" s="514">
        <f t="shared" si="3477"/>
        <v>0</v>
      </c>
      <c r="BX467" s="515"/>
      <c r="BY467" s="514">
        <f t="shared" si="3478"/>
        <v>0</v>
      </c>
      <c r="BZ467" s="516"/>
      <c r="CA467" s="517"/>
      <c r="CB467" s="517"/>
      <c r="CC467" s="514">
        <f t="shared" si="3479"/>
        <v>0</v>
      </c>
      <c r="CD467" s="515">
        <v>0.294289866351475</v>
      </c>
      <c r="CE467" s="518">
        <f t="shared" si="3480"/>
        <v>0</v>
      </c>
      <c r="CF467" s="519">
        <f t="shared" si="3481"/>
        <v>0</v>
      </c>
      <c r="CG467" s="520"/>
      <c r="CH467" s="511">
        <v>2.0</v>
      </c>
      <c r="CI467" s="512" t="s">
        <v>156</v>
      </c>
      <c r="CJ467" s="513" t="s">
        <v>121</v>
      </c>
      <c r="CK467" s="513" t="s">
        <v>152</v>
      </c>
      <c r="CL467" s="514">
        <f>ADHB!CN467</f>
        <v>0</v>
      </c>
      <c r="CM467" s="514"/>
      <c r="CN467" s="514">
        <f t="shared" si="3482"/>
        <v>0</v>
      </c>
      <c r="CO467" s="515"/>
      <c r="CP467" s="514">
        <f t="shared" si="3483"/>
        <v>0</v>
      </c>
      <c r="CQ467" s="516"/>
      <c r="CR467" s="517"/>
      <c r="CS467" s="517"/>
      <c r="CT467" s="514">
        <f t="shared" si="3484"/>
        <v>0</v>
      </c>
      <c r="CU467" s="515">
        <v>0.294289866351475</v>
      </c>
      <c r="CV467" s="518">
        <f t="shared" si="3485"/>
        <v>0</v>
      </c>
      <c r="CW467" s="519">
        <f t="shared" si="3486"/>
        <v>0</v>
      </c>
      <c r="CX467" s="520"/>
      <c r="CY467" s="511">
        <v>2.0</v>
      </c>
      <c r="CZ467" s="512" t="s">
        <v>156</v>
      </c>
      <c r="DA467" s="513" t="s">
        <v>121</v>
      </c>
      <c r="DB467" s="513" t="s">
        <v>152</v>
      </c>
      <c r="DC467" s="514">
        <f>ADHB!DE467</f>
        <v>0</v>
      </c>
      <c r="DD467" s="514"/>
      <c r="DE467" s="514">
        <f t="shared" si="3487"/>
        <v>0</v>
      </c>
      <c r="DF467" s="515"/>
      <c r="DG467" s="514">
        <f t="shared" si="3488"/>
        <v>0</v>
      </c>
      <c r="DH467" s="516"/>
      <c r="DI467" s="517"/>
      <c r="DJ467" s="517"/>
      <c r="DK467" s="514">
        <f t="shared" si="3489"/>
        <v>0</v>
      </c>
      <c r="DL467" s="515">
        <v>0.294289866351475</v>
      </c>
      <c r="DM467" s="518">
        <f t="shared" si="3490"/>
        <v>0</v>
      </c>
      <c r="DN467" s="519">
        <f t="shared" si="3491"/>
        <v>0</v>
      </c>
      <c r="DO467" s="520"/>
      <c r="DP467" s="511">
        <v>2.0</v>
      </c>
      <c r="DQ467" s="512" t="s">
        <v>156</v>
      </c>
      <c r="DR467" s="513" t="s">
        <v>121</v>
      </c>
      <c r="DS467" s="513" t="s">
        <v>152</v>
      </c>
      <c r="DT467" s="514">
        <f>ADHB!DV467</f>
        <v>0</v>
      </c>
      <c r="DU467" s="514"/>
      <c r="DV467" s="514">
        <f t="shared" si="3492"/>
        <v>0</v>
      </c>
      <c r="DW467" s="515"/>
      <c r="DX467" s="514">
        <f t="shared" si="3493"/>
        <v>0</v>
      </c>
      <c r="DY467" s="516"/>
      <c r="DZ467" s="517"/>
      <c r="EA467" s="517"/>
      <c r="EB467" s="514">
        <f t="shared" si="3494"/>
        <v>0</v>
      </c>
      <c r="EC467" s="515">
        <v>0.294289866351475</v>
      </c>
      <c r="ED467" s="518">
        <f t="shared" si="3495"/>
        <v>0</v>
      </c>
      <c r="EE467" s="519">
        <f t="shared" si="3496"/>
        <v>0</v>
      </c>
      <c r="EF467" s="520"/>
      <c r="EG467" s="511">
        <v>2.0</v>
      </c>
      <c r="EH467" s="512" t="s">
        <v>156</v>
      </c>
      <c r="EI467" s="513" t="s">
        <v>121</v>
      </c>
      <c r="EJ467" s="513" t="s">
        <v>152</v>
      </c>
      <c r="EK467" s="514">
        <f>ADHB!EM467</f>
        <v>0</v>
      </c>
      <c r="EL467" s="514"/>
      <c r="EM467" s="514">
        <f t="shared" si="3497"/>
        <v>0</v>
      </c>
      <c r="EN467" s="515"/>
      <c r="EO467" s="514">
        <f t="shared" si="3498"/>
        <v>0</v>
      </c>
      <c r="EP467" s="516"/>
      <c r="EQ467" s="517"/>
      <c r="ER467" s="517"/>
      <c r="ES467" s="514">
        <f t="shared" si="3499"/>
        <v>0</v>
      </c>
      <c r="ET467" s="515">
        <v>0.294289866351475</v>
      </c>
      <c r="EU467" s="518">
        <f t="shared" si="3500"/>
        <v>0</v>
      </c>
      <c r="EV467" s="519">
        <f t="shared" si="3501"/>
        <v>0</v>
      </c>
      <c r="EW467" s="520"/>
      <c r="EX467" s="511">
        <v>2.0</v>
      </c>
      <c r="EY467" s="512" t="s">
        <v>156</v>
      </c>
      <c r="EZ467" s="513" t="s">
        <v>121</v>
      </c>
      <c r="FA467" s="513" t="s">
        <v>152</v>
      </c>
      <c r="FB467" s="514">
        <f>ADHB!FD467</f>
        <v>0</v>
      </c>
      <c r="FC467" s="514"/>
      <c r="FD467" s="514">
        <f t="shared" si="3502"/>
        <v>0</v>
      </c>
      <c r="FE467" s="515"/>
      <c r="FF467" s="514">
        <f t="shared" si="3503"/>
        <v>0</v>
      </c>
      <c r="FG467" s="516"/>
      <c r="FH467" s="517"/>
      <c r="FI467" s="517"/>
      <c r="FJ467" s="514">
        <f t="shared" si="3504"/>
        <v>0</v>
      </c>
      <c r="FK467" s="515">
        <v>0.294289866351475</v>
      </c>
      <c r="FL467" s="518">
        <f t="shared" si="3505"/>
        <v>0</v>
      </c>
      <c r="FM467" s="519">
        <f t="shared" si="3506"/>
        <v>0</v>
      </c>
      <c r="FN467" s="520"/>
      <c r="FO467" s="511">
        <v>2.0</v>
      </c>
      <c r="FP467" s="512" t="s">
        <v>156</v>
      </c>
      <c r="FQ467" s="513" t="s">
        <v>121</v>
      </c>
      <c r="FR467" s="513" t="s">
        <v>152</v>
      </c>
      <c r="FS467" s="514">
        <f>ADHB!FU467</f>
        <v>0</v>
      </c>
      <c r="FT467" s="514"/>
      <c r="FU467" s="514">
        <f t="shared" si="3507"/>
        <v>0</v>
      </c>
      <c r="FV467" s="515"/>
      <c r="FW467" s="514">
        <f t="shared" si="3508"/>
        <v>0</v>
      </c>
      <c r="FX467" s="516"/>
      <c r="FY467" s="517"/>
      <c r="FZ467" s="517"/>
      <c r="GA467" s="514">
        <f t="shared" si="3509"/>
        <v>0</v>
      </c>
      <c r="GB467" s="515">
        <v>0.294289866351475</v>
      </c>
      <c r="GC467" s="518">
        <f t="shared" si="3510"/>
        <v>0</v>
      </c>
      <c r="GD467" s="519">
        <f t="shared" si="3511"/>
        <v>0</v>
      </c>
      <c r="GE467" s="520"/>
      <c r="GF467" s="511">
        <v>2.0</v>
      </c>
      <c r="GG467" s="512" t="s">
        <v>156</v>
      </c>
      <c r="GH467" s="513" t="s">
        <v>121</v>
      </c>
      <c r="GI467" s="513" t="s">
        <v>152</v>
      </c>
      <c r="GJ467" s="514">
        <f>ADHB!GL467</f>
        <v>0</v>
      </c>
      <c r="GK467" s="514"/>
      <c r="GL467" s="514">
        <f t="shared" si="3512"/>
        <v>0</v>
      </c>
      <c r="GM467" s="515"/>
      <c r="GN467" s="514">
        <f t="shared" si="3513"/>
        <v>0</v>
      </c>
      <c r="GO467" s="516"/>
      <c r="GP467" s="517"/>
      <c r="GQ467" s="517"/>
      <c r="GR467" s="514">
        <f t="shared" si="3514"/>
        <v>0</v>
      </c>
      <c r="GS467" s="515">
        <v>0.294289866351475</v>
      </c>
      <c r="GT467" s="518">
        <f t="shared" si="3515"/>
        <v>0</v>
      </c>
      <c r="GU467" s="519">
        <f t="shared" si="3516"/>
        <v>0</v>
      </c>
      <c r="GV467" s="520"/>
      <c r="GW467" s="511">
        <v>2.0</v>
      </c>
      <c r="GX467" s="512" t="s">
        <v>156</v>
      </c>
      <c r="GY467" s="513" t="s">
        <v>121</v>
      </c>
      <c r="GZ467" s="513" t="s">
        <v>152</v>
      </c>
      <c r="HA467" s="514">
        <f>ADHB!HC467</f>
        <v>0</v>
      </c>
      <c r="HB467" s="514"/>
      <c r="HC467" s="514">
        <f t="shared" si="3517"/>
        <v>0</v>
      </c>
      <c r="HD467" s="515"/>
      <c r="HE467" s="514">
        <f t="shared" si="3518"/>
        <v>0</v>
      </c>
      <c r="HF467" s="516"/>
      <c r="HG467" s="517"/>
      <c r="HH467" s="517"/>
      <c r="HI467" s="514">
        <f t="shared" si="3519"/>
        <v>0</v>
      </c>
      <c r="HJ467" s="515">
        <v>0.294289866351475</v>
      </c>
      <c r="HK467" s="518">
        <f t="shared" si="3520"/>
        <v>0</v>
      </c>
      <c r="HL467" s="519">
        <f t="shared" si="3521"/>
        <v>0</v>
      </c>
      <c r="HM467" s="520"/>
      <c r="HN467" s="511">
        <v>2.0</v>
      </c>
      <c r="HO467" s="512" t="s">
        <v>156</v>
      </c>
      <c r="HP467" s="513" t="s">
        <v>121</v>
      </c>
      <c r="HQ467" s="513" t="s">
        <v>152</v>
      </c>
      <c r="HR467" s="514">
        <f>ADHB!HT467</f>
        <v>0</v>
      </c>
      <c r="HS467" s="514"/>
      <c r="HT467" s="514">
        <f t="shared" si="3522"/>
        <v>0</v>
      </c>
      <c r="HU467" s="515"/>
      <c r="HV467" s="514">
        <f t="shared" si="3523"/>
        <v>0</v>
      </c>
      <c r="HW467" s="516"/>
      <c r="HX467" s="517"/>
      <c r="HY467" s="517"/>
      <c r="HZ467" s="514">
        <f t="shared" si="3524"/>
        <v>0</v>
      </c>
      <c r="IA467" s="515">
        <v>0.294289866351475</v>
      </c>
      <c r="IB467" s="518">
        <f t="shared" si="3525"/>
        <v>0</v>
      </c>
      <c r="IC467" s="519">
        <f t="shared" si="3526"/>
        <v>0</v>
      </c>
      <c r="ID467" s="520"/>
      <c r="IE467" s="511">
        <v>2.0</v>
      </c>
      <c r="IF467" s="512" t="s">
        <v>156</v>
      </c>
      <c r="IG467" s="513" t="s">
        <v>121</v>
      </c>
      <c r="IH467" s="513" t="s">
        <v>152</v>
      </c>
      <c r="II467" s="514">
        <f>ADHB!IK467</f>
        <v>0</v>
      </c>
      <c r="IJ467" s="514"/>
      <c r="IK467" s="514">
        <f t="shared" si="3527"/>
        <v>0</v>
      </c>
      <c r="IL467" s="515"/>
      <c r="IM467" s="514">
        <f t="shared" si="3528"/>
        <v>0</v>
      </c>
      <c r="IN467" s="516"/>
      <c r="IO467" s="517"/>
      <c r="IP467" s="517"/>
      <c r="IQ467" s="514">
        <f t="shared" si="3529"/>
        <v>0</v>
      </c>
      <c r="IR467" s="515">
        <v>0.294289866351475</v>
      </c>
      <c r="IS467" s="518">
        <f t="shared" si="3530"/>
        <v>0</v>
      </c>
      <c r="IT467" s="519">
        <f t="shared" si="3531"/>
        <v>0</v>
      </c>
      <c r="IU467" s="520"/>
      <c r="IV467" s="511">
        <v>2.0</v>
      </c>
      <c r="IW467" s="512" t="s">
        <v>156</v>
      </c>
      <c r="IX467" s="513" t="s">
        <v>121</v>
      </c>
      <c r="IY467" s="513" t="s">
        <v>152</v>
      </c>
      <c r="IZ467" s="514">
        <f>ADHB!JB467</f>
        <v>0</v>
      </c>
      <c r="JA467" s="514"/>
      <c r="JB467" s="514">
        <f t="shared" si="3532"/>
        <v>0</v>
      </c>
      <c r="JC467" s="515"/>
      <c r="JD467" s="514">
        <f t="shared" si="3533"/>
        <v>0</v>
      </c>
      <c r="JE467" s="516"/>
      <c r="JF467" s="517"/>
      <c r="JG467" s="517"/>
      <c r="JH467" s="514">
        <f t="shared" si="3534"/>
        <v>0</v>
      </c>
      <c r="JI467" s="515">
        <v>0.294289866351475</v>
      </c>
      <c r="JJ467" s="518">
        <f t="shared" si="3535"/>
        <v>0</v>
      </c>
      <c r="JK467" s="519">
        <f t="shared" si="3536"/>
        <v>0</v>
      </c>
      <c r="JL467" s="520"/>
      <c r="JM467" s="511">
        <v>2.0</v>
      </c>
      <c r="JN467" s="512" t="s">
        <v>156</v>
      </c>
      <c r="JO467" s="513" t="s">
        <v>121</v>
      </c>
      <c r="JP467" s="513" t="s">
        <v>152</v>
      </c>
      <c r="JQ467" s="514">
        <f>ADHB!JS467</f>
        <v>0</v>
      </c>
      <c r="JR467" s="514"/>
      <c r="JS467" s="514">
        <f t="shared" si="3537"/>
        <v>0</v>
      </c>
      <c r="JT467" s="515"/>
      <c r="JU467" s="514">
        <f t="shared" si="3538"/>
        <v>0</v>
      </c>
      <c r="JV467" s="516"/>
      <c r="JW467" s="517"/>
      <c r="JX467" s="517"/>
      <c r="JY467" s="514">
        <f t="shared" si="3539"/>
        <v>0</v>
      </c>
      <c r="JZ467" s="515">
        <v>0.294289866351475</v>
      </c>
      <c r="KA467" s="518">
        <f t="shared" si="3540"/>
        <v>0</v>
      </c>
      <c r="KB467" s="519">
        <f t="shared" si="3541"/>
        <v>0</v>
      </c>
      <c r="KC467" s="520"/>
      <c r="KD467" s="511">
        <v>2.0</v>
      </c>
      <c r="KE467" s="512" t="s">
        <v>156</v>
      </c>
      <c r="KF467" s="513" t="s">
        <v>121</v>
      </c>
      <c r="KG467" s="513" t="s">
        <v>152</v>
      </c>
      <c r="KH467" s="514">
        <f>ADHB!KJ467</f>
        <v>0</v>
      </c>
      <c r="KI467" s="514"/>
      <c r="KJ467" s="514">
        <f t="shared" si="3542"/>
        <v>0</v>
      </c>
      <c r="KK467" s="515"/>
      <c r="KL467" s="514">
        <f t="shared" si="3543"/>
        <v>0</v>
      </c>
      <c r="KM467" s="516"/>
      <c r="KN467" s="517"/>
      <c r="KO467" s="517"/>
      <c r="KP467" s="514">
        <f t="shared" si="3544"/>
        <v>0</v>
      </c>
      <c r="KQ467" s="515">
        <v>0.294289866351475</v>
      </c>
      <c r="KR467" s="518">
        <f t="shared" si="3545"/>
        <v>0</v>
      </c>
      <c r="KS467" s="519">
        <f t="shared" si="3546"/>
        <v>0</v>
      </c>
      <c r="KT467" s="520"/>
      <c r="KU467" s="521"/>
    </row>
    <row r="468" ht="15.75" customHeight="1">
      <c r="A468" s="511">
        <v>3.0</v>
      </c>
      <c r="B468" s="512" t="s">
        <v>157</v>
      </c>
      <c r="C468" s="513" t="s">
        <v>121</v>
      </c>
      <c r="D468" s="513" t="s">
        <v>152</v>
      </c>
      <c r="E468" s="514">
        <f>ADHB!G468</f>
        <v>0</v>
      </c>
      <c r="F468" s="514"/>
      <c r="G468" s="514">
        <f t="shared" si="3457"/>
        <v>0</v>
      </c>
      <c r="H468" s="515"/>
      <c r="I468" s="514">
        <f t="shared" si="3458"/>
        <v>0</v>
      </c>
      <c r="J468" s="516"/>
      <c r="K468" s="517"/>
      <c r="L468" s="517"/>
      <c r="M468" s="514">
        <f t="shared" si="3459"/>
        <v>0</v>
      </c>
      <c r="N468" s="515">
        <v>0.294289866351475</v>
      </c>
      <c r="O468" s="518">
        <f t="shared" si="3460"/>
        <v>0</v>
      </c>
      <c r="P468" s="519">
        <f t="shared" si="3461"/>
        <v>0</v>
      </c>
      <c r="Q468" s="520"/>
      <c r="R468" s="511">
        <v>3.0</v>
      </c>
      <c r="S468" s="512" t="s">
        <v>157</v>
      </c>
      <c r="T468" s="513" t="s">
        <v>121</v>
      </c>
      <c r="U468" s="513" t="s">
        <v>152</v>
      </c>
      <c r="V468" s="514">
        <f>ADHB!X468</f>
        <v>0</v>
      </c>
      <c r="W468" s="514"/>
      <c r="X468" s="514">
        <f t="shared" si="3462"/>
        <v>0</v>
      </c>
      <c r="Y468" s="515"/>
      <c r="Z468" s="514">
        <f t="shared" si="3463"/>
        <v>0</v>
      </c>
      <c r="AA468" s="516"/>
      <c r="AB468" s="517"/>
      <c r="AC468" s="517"/>
      <c r="AD468" s="514">
        <f t="shared" si="3464"/>
        <v>0</v>
      </c>
      <c r="AE468" s="515">
        <v>0.294289866351475</v>
      </c>
      <c r="AF468" s="518">
        <f t="shared" si="3465"/>
        <v>0</v>
      </c>
      <c r="AG468" s="519">
        <f t="shared" si="3466"/>
        <v>0</v>
      </c>
      <c r="AH468" s="520"/>
      <c r="AI468" s="511">
        <v>3.0</v>
      </c>
      <c r="AJ468" s="512" t="s">
        <v>157</v>
      </c>
      <c r="AK468" s="513" t="s">
        <v>121</v>
      </c>
      <c r="AL468" s="513" t="s">
        <v>152</v>
      </c>
      <c r="AM468" s="514">
        <f>ADHB!AO468</f>
        <v>0</v>
      </c>
      <c r="AN468" s="514"/>
      <c r="AO468" s="514">
        <f t="shared" si="3467"/>
        <v>0</v>
      </c>
      <c r="AP468" s="515"/>
      <c r="AQ468" s="514">
        <f t="shared" si="3468"/>
        <v>0</v>
      </c>
      <c r="AR468" s="516"/>
      <c r="AS468" s="517"/>
      <c r="AT468" s="517"/>
      <c r="AU468" s="514">
        <f t="shared" si="3469"/>
        <v>0</v>
      </c>
      <c r="AV468" s="515">
        <v>0.294289866351475</v>
      </c>
      <c r="AW468" s="518">
        <f t="shared" si="3470"/>
        <v>0</v>
      </c>
      <c r="AX468" s="519">
        <f t="shared" si="3471"/>
        <v>0</v>
      </c>
      <c r="AY468" s="520"/>
      <c r="AZ468" s="511">
        <v>3.0</v>
      </c>
      <c r="BA468" s="512" t="s">
        <v>157</v>
      </c>
      <c r="BB468" s="513" t="s">
        <v>121</v>
      </c>
      <c r="BC468" s="513" t="s">
        <v>152</v>
      </c>
      <c r="BD468" s="514">
        <f>ADHB!BF468</f>
        <v>0</v>
      </c>
      <c r="BE468" s="514"/>
      <c r="BF468" s="514">
        <f t="shared" si="3472"/>
        <v>0</v>
      </c>
      <c r="BG468" s="515"/>
      <c r="BH468" s="514">
        <f t="shared" si="3473"/>
        <v>0</v>
      </c>
      <c r="BI468" s="516"/>
      <c r="BJ468" s="517"/>
      <c r="BK468" s="517"/>
      <c r="BL468" s="514">
        <f t="shared" si="3474"/>
        <v>0</v>
      </c>
      <c r="BM468" s="515">
        <v>0.294289866351475</v>
      </c>
      <c r="BN468" s="518">
        <f t="shared" si="3475"/>
        <v>0</v>
      </c>
      <c r="BO468" s="519">
        <f t="shared" si="3476"/>
        <v>0</v>
      </c>
      <c r="BP468" s="520"/>
      <c r="BQ468" s="511">
        <v>3.0</v>
      </c>
      <c r="BR468" s="512" t="s">
        <v>157</v>
      </c>
      <c r="BS468" s="513" t="s">
        <v>121</v>
      </c>
      <c r="BT468" s="513" t="s">
        <v>152</v>
      </c>
      <c r="BU468" s="514">
        <f>ADHB!BW468</f>
        <v>0</v>
      </c>
      <c r="BV468" s="514"/>
      <c r="BW468" s="514">
        <f t="shared" si="3477"/>
        <v>0</v>
      </c>
      <c r="BX468" s="515"/>
      <c r="BY468" s="514">
        <f t="shared" si="3478"/>
        <v>0</v>
      </c>
      <c r="BZ468" s="516"/>
      <c r="CA468" s="517"/>
      <c r="CB468" s="517"/>
      <c r="CC468" s="514">
        <f t="shared" si="3479"/>
        <v>0</v>
      </c>
      <c r="CD468" s="515">
        <v>0.294289866351475</v>
      </c>
      <c r="CE468" s="518">
        <f t="shared" si="3480"/>
        <v>0</v>
      </c>
      <c r="CF468" s="519">
        <f t="shared" si="3481"/>
        <v>0</v>
      </c>
      <c r="CG468" s="520"/>
      <c r="CH468" s="511">
        <v>3.0</v>
      </c>
      <c r="CI468" s="512" t="s">
        <v>157</v>
      </c>
      <c r="CJ468" s="513" t="s">
        <v>121</v>
      </c>
      <c r="CK468" s="513" t="s">
        <v>152</v>
      </c>
      <c r="CL468" s="514">
        <f>ADHB!CN468</f>
        <v>0</v>
      </c>
      <c r="CM468" s="514"/>
      <c r="CN468" s="514">
        <f t="shared" si="3482"/>
        <v>0</v>
      </c>
      <c r="CO468" s="515"/>
      <c r="CP468" s="514">
        <f t="shared" si="3483"/>
        <v>0</v>
      </c>
      <c r="CQ468" s="516"/>
      <c r="CR468" s="517"/>
      <c r="CS468" s="517"/>
      <c r="CT468" s="514">
        <f t="shared" si="3484"/>
        <v>0</v>
      </c>
      <c r="CU468" s="515">
        <v>0.294289866351475</v>
      </c>
      <c r="CV468" s="518">
        <f t="shared" si="3485"/>
        <v>0</v>
      </c>
      <c r="CW468" s="519">
        <f t="shared" si="3486"/>
        <v>0</v>
      </c>
      <c r="CX468" s="520"/>
      <c r="CY468" s="511">
        <v>3.0</v>
      </c>
      <c r="CZ468" s="512" t="s">
        <v>157</v>
      </c>
      <c r="DA468" s="513" t="s">
        <v>121</v>
      </c>
      <c r="DB468" s="513" t="s">
        <v>152</v>
      </c>
      <c r="DC468" s="514">
        <f>ADHB!DE468</f>
        <v>0</v>
      </c>
      <c r="DD468" s="514"/>
      <c r="DE468" s="514">
        <f t="shared" si="3487"/>
        <v>0</v>
      </c>
      <c r="DF468" s="515"/>
      <c r="DG468" s="514">
        <f t="shared" si="3488"/>
        <v>0</v>
      </c>
      <c r="DH468" s="516"/>
      <c r="DI468" s="517"/>
      <c r="DJ468" s="517"/>
      <c r="DK468" s="514">
        <f t="shared" si="3489"/>
        <v>0</v>
      </c>
      <c r="DL468" s="515">
        <v>0.294289866351475</v>
      </c>
      <c r="DM468" s="518">
        <f t="shared" si="3490"/>
        <v>0</v>
      </c>
      <c r="DN468" s="519">
        <f t="shared" si="3491"/>
        <v>0</v>
      </c>
      <c r="DO468" s="520"/>
      <c r="DP468" s="511">
        <v>3.0</v>
      </c>
      <c r="DQ468" s="512" t="s">
        <v>157</v>
      </c>
      <c r="DR468" s="513" t="s">
        <v>121</v>
      </c>
      <c r="DS468" s="513" t="s">
        <v>152</v>
      </c>
      <c r="DT468" s="514">
        <f>ADHB!DV468</f>
        <v>0</v>
      </c>
      <c r="DU468" s="514"/>
      <c r="DV468" s="514">
        <f t="shared" si="3492"/>
        <v>0</v>
      </c>
      <c r="DW468" s="515"/>
      <c r="DX468" s="514">
        <f t="shared" si="3493"/>
        <v>0</v>
      </c>
      <c r="DY468" s="516"/>
      <c r="DZ468" s="517"/>
      <c r="EA468" s="517"/>
      <c r="EB468" s="514">
        <f t="shared" si="3494"/>
        <v>0</v>
      </c>
      <c r="EC468" s="515">
        <v>0.294289866351475</v>
      </c>
      <c r="ED468" s="518">
        <f t="shared" si="3495"/>
        <v>0</v>
      </c>
      <c r="EE468" s="519">
        <f t="shared" si="3496"/>
        <v>0</v>
      </c>
      <c r="EF468" s="520"/>
      <c r="EG468" s="511">
        <v>3.0</v>
      </c>
      <c r="EH468" s="512" t="s">
        <v>157</v>
      </c>
      <c r="EI468" s="513" t="s">
        <v>121</v>
      </c>
      <c r="EJ468" s="513" t="s">
        <v>152</v>
      </c>
      <c r="EK468" s="514">
        <f>ADHB!EM468</f>
        <v>0</v>
      </c>
      <c r="EL468" s="514"/>
      <c r="EM468" s="514">
        <f t="shared" si="3497"/>
        <v>0</v>
      </c>
      <c r="EN468" s="515"/>
      <c r="EO468" s="514">
        <f t="shared" si="3498"/>
        <v>0</v>
      </c>
      <c r="EP468" s="516"/>
      <c r="EQ468" s="517"/>
      <c r="ER468" s="517"/>
      <c r="ES468" s="514">
        <f t="shared" si="3499"/>
        <v>0</v>
      </c>
      <c r="ET468" s="515">
        <v>0.294289866351475</v>
      </c>
      <c r="EU468" s="518">
        <f t="shared" si="3500"/>
        <v>0</v>
      </c>
      <c r="EV468" s="519">
        <f t="shared" si="3501"/>
        <v>0</v>
      </c>
      <c r="EW468" s="520"/>
      <c r="EX468" s="511">
        <v>3.0</v>
      </c>
      <c r="EY468" s="512" t="s">
        <v>157</v>
      </c>
      <c r="EZ468" s="513" t="s">
        <v>121</v>
      </c>
      <c r="FA468" s="513" t="s">
        <v>152</v>
      </c>
      <c r="FB468" s="514">
        <f>ADHB!FD468</f>
        <v>0</v>
      </c>
      <c r="FC468" s="514"/>
      <c r="FD468" s="514">
        <f t="shared" si="3502"/>
        <v>0</v>
      </c>
      <c r="FE468" s="515"/>
      <c r="FF468" s="514">
        <f t="shared" si="3503"/>
        <v>0</v>
      </c>
      <c r="FG468" s="516"/>
      <c r="FH468" s="517"/>
      <c r="FI468" s="517"/>
      <c r="FJ468" s="514">
        <f t="shared" si="3504"/>
        <v>0</v>
      </c>
      <c r="FK468" s="515">
        <v>0.294289866351475</v>
      </c>
      <c r="FL468" s="518">
        <f t="shared" si="3505"/>
        <v>0</v>
      </c>
      <c r="FM468" s="519">
        <f t="shared" si="3506"/>
        <v>0</v>
      </c>
      <c r="FN468" s="520"/>
      <c r="FO468" s="511">
        <v>3.0</v>
      </c>
      <c r="FP468" s="512" t="s">
        <v>157</v>
      </c>
      <c r="FQ468" s="513" t="s">
        <v>121</v>
      </c>
      <c r="FR468" s="513" t="s">
        <v>152</v>
      </c>
      <c r="FS468" s="514">
        <f>ADHB!FU468</f>
        <v>0</v>
      </c>
      <c r="FT468" s="514"/>
      <c r="FU468" s="514">
        <f t="shared" si="3507"/>
        <v>0</v>
      </c>
      <c r="FV468" s="515"/>
      <c r="FW468" s="514">
        <f t="shared" si="3508"/>
        <v>0</v>
      </c>
      <c r="FX468" s="516"/>
      <c r="FY468" s="517"/>
      <c r="FZ468" s="517"/>
      <c r="GA468" s="514">
        <f t="shared" si="3509"/>
        <v>0</v>
      </c>
      <c r="GB468" s="515">
        <v>0.294289866351475</v>
      </c>
      <c r="GC468" s="518">
        <f t="shared" si="3510"/>
        <v>0</v>
      </c>
      <c r="GD468" s="519">
        <f t="shared" si="3511"/>
        <v>0</v>
      </c>
      <c r="GE468" s="520"/>
      <c r="GF468" s="511">
        <v>3.0</v>
      </c>
      <c r="GG468" s="512" t="s">
        <v>157</v>
      </c>
      <c r="GH468" s="513" t="s">
        <v>121</v>
      </c>
      <c r="GI468" s="513" t="s">
        <v>152</v>
      </c>
      <c r="GJ468" s="514">
        <f>ADHB!GL468</f>
        <v>0</v>
      </c>
      <c r="GK468" s="514"/>
      <c r="GL468" s="514">
        <f t="shared" si="3512"/>
        <v>0</v>
      </c>
      <c r="GM468" s="515"/>
      <c r="GN468" s="514">
        <f t="shared" si="3513"/>
        <v>0</v>
      </c>
      <c r="GO468" s="516"/>
      <c r="GP468" s="517"/>
      <c r="GQ468" s="517"/>
      <c r="GR468" s="514">
        <f t="shared" si="3514"/>
        <v>0</v>
      </c>
      <c r="GS468" s="515">
        <v>0.294289866351475</v>
      </c>
      <c r="GT468" s="518">
        <f t="shared" si="3515"/>
        <v>0</v>
      </c>
      <c r="GU468" s="519">
        <f t="shared" si="3516"/>
        <v>0</v>
      </c>
      <c r="GV468" s="520"/>
      <c r="GW468" s="511">
        <v>3.0</v>
      </c>
      <c r="GX468" s="512" t="s">
        <v>157</v>
      </c>
      <c r="GY468" s="513" t="s">
        <v>121</v>
      </c>
      <c r="GZ468" s="513" t="s">
        <v>152</v>
      </c>
      <c r="HA468" s="514">
        <f>ADHB!HC468</f>
        <v>0</v>
      </c>
      <c r="HB468" s="514"/>
      <c r="HC468" s="514">
        <f t="shared" si="3517"/>
        <v>0</v>
      </c>
      <c r="HD468" s="515"/>
      <c r="HE468" s="514">
        <f t="shared" si="3518"/>
        <v>0</v>
      </c>
      <c r="HF468" s="516"/>
      <c r="HG468" s="517"/>
      <c r="HH468" s="517"/>
      <c r="HI468" s="514">
        <f t="shared" si="3519"/>
        <v>0</v>
      </c>
      <c r="HJ468" s="515">
        <v>0.294289866351475</v>
      </c>
      <c r="HK468" s="518">
        <f t="shared" si="3520"/>
        <v>0</v>
      </c>
      <c r="HL468" s="519">
        <f t="shared" si="3521"/>
        <v>0</v>
      </c>
      <c r="HM468" s="520"/>
      <c r="HN468" s="511">
        <v>3.0</v>
      </c>
      <c r="HO468" s="512" t="s">
        <v>157</v>
      </c>
      <c r="HP468" s="513" t="s">
        <v>121</v>
      </c>
      <c r="HQ468" s="513" t="s">
        <v>152</v>
      </c>
      <c r="HR468" s="514">
        <f>ADHB!HT468</f>
        <v>0</v>
      </c>
      <c r="HS468" s="514"/>
      <c r="HT468" s="514">
        <f t="shared" si="3522"/>
        <v>0</v>
      </c>
      <c r="HU468" s="515"/>
      <c r="HV468" s="514">
        <f t="shared" si="3523"/>
        <v>0</v>
      </c>
      <c r="HW468" s="516"/>
      <c r="HX468" s="517"/>
      <c r="HY468" s="517"/>
      <c r="HZ468" s="514">
        <f t="shared" si="3524"/>
        <v>0</v>
      </c>
      <c r="IA468" s="515">
        <v>0.294289866351475</v>
      </c>
      <c r="IB468" s="518">
        <f t="shared" si="3525"/>
        <v>0</v>
      </c>
      <c r="IC468" s="519">
        <f t="shared" si="3526"/>
        <v>0</v>
      </c>
      <c r="ID468" s="520"/>
      <c r="IE468" s="511">
        <v>3.0</v>
      </c>
      <c r="IF468" s="512" t="s">
        <v>157</v>
      </c>
      <c r="IG468" s="513" t="s">
        <v>121</v>
      </c>
      <c r="IH468" s="513" t="s">
        <v>152</v>
      </c>
      <c r="II468" s="514">
        <f>ADHB!IK468</f>
        <v>0</v>
      </c>
      <c r="IJ468" s="514"/>
      <c r="IK468" s="514">
        <f t="shared" si="3527"/>
        <v>0</v>
      </c>
      <c r="IL468" s="515"/>
      <c r="IM468" s="514">
        <f t="shared" si="3528"/>
        <v>0</v>
      </c>
      <c r="IN468" s="516"/>
      <c r="IO468" s="517"/>
      <c r="IP468" s="517"/>
      <c r="IQ468" s="514">
        <f t="shared" si="3529"/>
        <v>0</v>
      </c>
      <c r="IR468" s="515">
        <v>0.294289866351475</v>
      </c>
      <c r="IS468" s="518">
        <f t="shared" si="3530"/>
        <v>0</v>
      </c>
      <c r="IT468" s="519">
        <f t="shared" si="3531"/>
        <v>0</v>
      </c>
      <c r="IU468" s="520"/>
      <c r="IV468" s="511">
        <v>3.0</v>
      </c>
      <c r="IW468" s="512" t="s">
        <v>157</v>
      </c>
      <c r="IX468" s="513" t="s">
        <v>121</v>
      </c>
      <c r="IY468" s="513" t="s">
        <v>152</v>
      </c>
      <c r="IZ468" s="514">
        <f>ADHB!JB468</f>
        <v>0</v>
      </c>
      <c r="JA468" s="514"/>
      <c r="JB468" s="514">
        <f t="shared" si="3532"/>
        <v>0</v>
      </c>
      <c r="JC468" s="515"/>
      <c r="JD468" s="514">
        <f t="shared" si="3533"/>
        <v>0</v>
      </c>
      <c r="JE468" s="516"/>
      <c r="JF468" s="517"/>
      <c r="JG468" s="517"/>
      <c r="JH468" s="514">
        <f t="shared" si="3534"/>
        <v>0</v>
      </c>
      <c r="JI468" s="515">
        <v>0.294289866351475</v>
      </c>
      <c r="JJ468" s="518">
        <f t="shared" si="3535"/>
        <v>0</v>
      </c>
      <c r="JK468" s="519">
        <f t="shared" si="3536"/>
        <v>0</v>
      </c>
      <c r="JL468" s="520"/>
      <c r="JM468" s="511">
        <v>3.0</v>
      </c>
      <c r="JN468" s="512" t="s">
        <v>157</v>
      </c>
      <c r="JO468" s="513" t="s">
        <v>121</v>
      </c>
      <c r="JP468" s="513" t="s">
        <v>152</v>
      </c>
      <c r="JQ468" s="514">
        <f>ADHB!JS468</f>
        <v>0</v>
      </c>
      <c r="JR468" s="514"/>
      <c r="JS468" s="514">
        <f t="shared" si="3537"/>
        <v>0</v>
      </c>
      <c r="JT468" s="515"/>
      <c r="JU468" s="514">
        <f t="shared" si="3538"/>
        <v>0</v>
      </c>
      <c r="JV468" s="516"/>
      <c r="JW468" s="517"/>
      <c r="JX468" s="517"/>
      <c r="JY468" s="514">
        <f t="shared" si="3539"/>
        <v>0</v>
      </c>
      <c r="JZ468" s="515">
        <v>0.294289866351475</v>
      </c>
      <c r="KA468" s="518">
        <f t="shared" si="3540"/>
        <v>0</v>
      </c>
      <c r="KB468" s="519">
        <f t="shared" si="3541"/>
        <v>0</v>
      </c>
      <c r="KC468" s="520"/>
      <c r="KD468" s="511">
        <v>3.0</v>
      </c>
      <c r="KE468" s="512" t="s">
        <v>157</v>
      </c>
      <c r="KF468" s="513" t="s">
        <v>121</v>
      </c>
      <c r="KG468" s="513" t="s">
        <v>152</v>
      </c>
      <c r="KH468" s="514">
        <f>ADHB!KJ468</f>
        <v>0</v>
      </c>
      <c r="KI468" s="514"/>
      <c r="KJ468" s="514">
        <f t="shared" si="3542"/>
        <v>0</v>
      </c>
      <c r="KK468" s="515"/>
      <c r="KL468" s="514">
        <f t="shared" si="3543"/>
        <v>0</v>
      </c>
      <c r="KM468" s="516"/>
      <c r="KN468" s="517"/>
      <c r="KO468" s="517"/>
      <c r="KP468" s="514">
        <f t="shared" si="3544"/>
        <v>0</v>
      </c>
      <c r="KQ468" s="515">
        <v>0.294289866351475</v>
      </c>
      <c r="KR468" s="518">
        <f t="shared" si="3545"/>
        <v>0</v>
      </c>
      <c r="KS468" s="519">
        <f t="shared" si="3546"/>
        <v>0</v>
      </c>
      <c r="KT468" s="520"/>
      <c r="KU468" s="521"/>
    </row>
    <row r="469" ht="15.75" customHeight="1">
      <c r="A469" s="511">
        <v>4.0</v>
      </c>
      <c r="B469" s="512" t="s">
        <v>158</v>
      </c>
      <c r="C469" s="513" t="s">
        <v>121</v>
      </c>
      <c r="D469" s="513" t="s">
        <v>152</v>
      </c>
      <c r="E469" s="514">
        <f>ADHB!G469</f>
        <v>0</v>
      </c>
      <c r="F469" s="514"/>
      <c r="G469" s="514">
        <f t="shared" si="3457"/>
        <v>0</v>
      </c>
      <c r="H469" s="515"/>
      <c r="I469" s="514">
        <f t="shared" si="3458"/>
        <v>0</v>
      </c>
      <c r="J469" s="516"/>
      <c r="K469" s="517"/>
      <c r="L469" s="517"/>
      <c r="M469" s="514">
        <f t="shared" si="3459"/>
        <v>0</v>
      </c>
      <c r="N469" s="515">
        <v>0.294289866351475</v>
      </c>
      <c r="O469" s="518">
        <f t="shared" si="3460"/>
        <v>0</v>
      </c>
      <c r="P469" s="519">
        <f t="shared" si="3461"/>
        <v>0</v>
      </c>
      <c r="Q469" s="520"/>
      <c r="R469" s="511">
        <v>4.0</v>
      </c>
      <c r="S469" s="512" t="s">
        <v>158</v>
      </c>
      <c r="T469" s="513" t="s">
        <v>121</v>
      </c>
      <c r="U469" s="513" t="s">
        <v>152</v>
      </c>
      <c r="V469" s="514">
        <f>ADHB!X469</f>
        <v>0</v>
      </c>
      <c r="W469" s="514"/>
      <c r="X469" s="514">
        <f t="shared" si="3462"/>
        <v>0</v>
      </c>
      <c r="Y469" s="515"/>
      <c r="Z469" s="514">
        <f t="shared" si="3463"/>
        <v>0</v>
      </c>
      <c r="AA469" s="516"/>
      <c r="AB469" s="517"/>
      <c r="AC469" s="517"/>
      <c r="AD469" s="514">
        <f t="shared" si="3464"/>
        <v>0</v>
      </c>
      <c r="AE469" s="515">
        <v>0.294289866351475</v>
      </c>
      <c r="AF469" s="518">
        <f t="shared" si="3465"/>
        <v>0</v>
      </c>
      <c r="AG469" s="519">
        <f t="shared" si="3466"/>
        <v>0</v>
      </c>
      <c r="AH469" s="520"/>
      <c r="AI469" s="511">
        <v>4.0</v>
      </c>
      <c r="AJ469" s="512" t="s">
        <v>158</v>
      </c>
      <c r="AK469" s="513" t="s">
        <v>121</v>
      </c>
      <c r="AL469" s="513" t="s">
        <v>152</v>
      </c>
      <c r="AM469" s="514">
        <f>ADHB!AO469</f>
        <v>0</v>
      </c>
      <c r="AN469" s="514"/>
      <c r="AO469" s="514">
        <f t="shared" si="3467"/>
        <v>0</v>
      </c>
      <c r="AP469" s="515"/>
      <c r="AQ469" s="514">
        <f t="shared" si="3468"/>
        <v>0</v>
      </c>
      <c r="AR469" s="516"/>
      <c r="AS469" s="517"/>
      <c r="AT469" s="517"/>
      <c r="AU469" s="514">
        <f t="shared" si="3469"/>
        <v>0</v>
      </c>
      <c r="AV469" s="515">
        <v>0.294289866351475</v>
      </c>
      <c r="AW469" s="518">
        <f t="shared" si="3470"/>
        <v>0</v>
      </c>
      <c r="AX469" s="519">
        <f t="shared" si="3471"/>
        <v>0</v>
      </c>
      <c r="AY469" s="520"/>
      <c r="AZ469" s="511">
        <v>4.0</v>
      </c>
      <c r="BA469" s="512" t="s">
        <v>158</v>
      </c>
      <c r="BB469" s="513" t="s">
        <v>121</v>
      </c>
      <c r="BC469" s="513" t="s">
        <v>152</v>
      </c>
      <c r="BD469" s="514">
        <f>ADHB!BF469</f>
        <v>0</v>
      </c>
      <c r="BE469" s="514"/>
      <c r="BF469" s="514">
        <f t="shared" si="3472"/>
        <v>0</v>
      </c>
      <c r="BG469" s="515"/>
      <c r="BH469" s="514">
        <f t="shared" si="3473"/>
        <v>0</v>
      </c>
      <c r="BI469" s="516"/>
      <c r="BJ469" s="517"/>
      <c r="BK469" s="517"/>
      <c r="BL469" s="514">
        <f t="shared" si="3474"/>
        <v>0</v>
      </c>
      <c r="BM469" s="515">
        <v>0.294289866351475</v>
      </c>
      <c r="BN469" s="518">
        <f t="shared" si="3475"/>
        <v>0</v>
      </c>
      <c r="BO469" s="519">
        <f t="shared" si="3476"/>
        <v>0</v>
      </c>
      <c r="BP469" s="520"/>
      <c r="BQ469" s="511">
        <v>4.0</v>
      </c>
      <c r="BR469" s="512" t="s">
        <v>158</v>
      </c>
      <c r="BS469" s="513" t="s">
        <v>121</v>
      </c>
      <c r="BT469" s="513" t="s">
        <v>152</v>
      </c>
      <c r="BU469" s="514">
        <f>ADHB!BW469</f>
        <v>0</v>
      </c>
      <c r="BV469" s="514"/>
      <c r="BW469" s="514">
        <f t="shared" si="3477"/>
        <v>0</v>
      </c>
      <c r="BX469" s="515"/>
      <c r="BY469" s="514">
        <f t="shared" si="3478"/>
        <v>0</v>
      </c>
      <c r="BZ469" s="516"/>
      <c r="CA469" s="517"/>
      <c r="CB469" s="517"/>
      <c r="CC469" s="514">
        <f t="shared" si="3479"/>
        <v>0</v>
      </c>
      <c r="CD469" s="515">
        <v>0.294289866351475</v>
      </c>
      <c r="CE469" s="518">
        <f t="shared" si="3480"/>
        <v>0</v>
      </c>
      <c r="CF469" s="519">
        <f t="shared" si="3481"/>
        <v>0</v>
      </c>
      <c r="CG469" s="520"/>
      <c r="CH469" s="511">
        <v>4.0</v>
      </c>
      <c r="CI469" s="512" t="s">
        <v>158</v>
      </c>
      <c r="CJ469" s="513" t="s">
        <v>121</v>
      </c>
      <c r="CK469" s="513" t="s">
        <v>152</v>
      </c>
      <c r="CL469" s="514">
        <f>ADHB!CN469</f>
        <v>0</v>
      </c>
      <c r="CM469" s="514"/>
      <c r="CN469" s="514">
        <f t="shared" si="3482"/>
        <v>0</v>
      </c>
      <c r="CO469" s="515"/>
      <c r="CP469" s="514">
        <f t="shared" si="3483"/>
        <v>0</v>
      </c>
      <c r="CQ469" s="516"/>
      <c r="CR469" s="517"/>
      <c r="CS469" s="517"/>
      <c r="CT469" s="514">
        <f t="shared" si="3484"/>
        <v>0</v>
      </c>
      <c r="CU469" s="515">
        <v>0.294289866351475</v>
      </c>
      <c r="CV469" s="518">
        <f t="shared" si="3485"/>
        <v>0</v>
      </c>
      <c r="CW469" s="519">
        <f t="shared" si="3486"/>
        <v>0</v>
      </c>
      <c r="CX469" s="520"/>
      <c r="CY469" s="511">
        <v>4.0</v>
      </c>
      <c r="CZ469" s="512" t="s">
        <v>158</v>
      </c>
      <c r="DA469" s="513" t="s">
        <v>121</v>
      </c>
      <c r="DB469" s="513" t="s">
        <v>152</v>
      </c>
      <c r="DC469" s="514">
        <f>ADHB!DE469</f>
        <v>0</v>
      </c>
      <c r="DD469" s="514"/>
      <c r="DE469" s="514">
        <f t="shared" si="3487"/>
        <v>0</v>
      </c>
      <c r="DF469" s="515"/>
      <c r="DG469" s="514">
        <f t="shared" si="3488"/>
        <v>0</v>
      </c>
      <c r="DH469" s="516"/>
      <c r="DI469" s="517"/>
      <c r="DJ469" s="517"/>
      <c r="DK469" s="514">
        <f t="shared" si="3489"/>
        <v>0</v>
      </c>
      <c r="DL469" s="515">
        <v>0.294289866351475</v>
      </c>
      <c r="DM469" s="518">
        <f t="shared" si="3490"/>
        <v>0</v>
      </c>
      <c r="DN469" s="519">
        <f t="shared" si="3491"/>
        <v>0</v>
      </c>
      <c r="DO469" s="520"/>
      <c r="DP469" s="511">
        <v>4.0</v>
      </c>
      <c r="DQ469" s="512" t="s">
        <v>158</v>
      </c>
      <c r="DR469" s="513" t="s">
        <v>121</v>
      </c>
      <c r="DS469" s="513" t="s">
        <v>152</v>
      </c>
      <c r="DT469" s="514">
        <f>ADHB!DV469</f>
        <v>0</v>
      </c>
      <c r="DU469" s="514"/>
      <c r="DV469" s="514">
        <f t="shared" si="3492"/>
        <v>0</v>
      </c>
      <c r="DW469" s="515"/>
      <c r="DX469" s="514">
        <f t="shared" si="3493"/>
        <v>0</v>
      </c>
      <c r="DY469" s="516"/>
      <c r="DZ469" s="517"/>
      <c r="EA469" s="517"/>
      <c r="EB469" s="514">
        <f t="shared" si="3494"/>
        <v>0</v>
      </c>
      <c r="EC469" s="515">
        <v>0.294289866351475</v>
      </c>
      <c r="ED469" s="518">
        <f t="shared" si="3495"/>
        <v>0</v>
      </c>
      <c r="EE469" s="519">
        <f t="shared" si="3496"/>
        <v>0</v>
      </c>
      <c r="EF469" s="520"/>
      <c r="EG469" s="511">
        <v>4.0</v>
      </c>
      <c r="EH469" s="512" t="s">
        <v>158</v>
      </c>
      <c r="EI469" s="513" t="s">
        <v>121</v>
      </c>
      <c r="EJ469" s="513" t="s">
        <v>152</v>
      </c>
      <c r="EK469" s="514">
        <f>ADHB!EM469</f>
        <v>0</v>
      </c>
      <c r="EL469" s="514"/>
      <c r="EM469" s="514">
        <f t="shared" si="3497"/>
        <v>0</v>
      </c>
      <c r="EN469" s="515"/>
      <c r="EO469" s="514">
        <f t="shared" si="3498"/>
        <v>0</v>
      </c>
      <c r="EP469" s="516"/>
      <c r="EQ469" s="517"/>
      <c r="ER469" s="517"/>
      <c r="ES469" s="514">
        <f t="shared" si="3499"/>
        <v>0</v>
      </c>
      <c r="ET469" s="515">
        <v>0.294289866351475</v>
      </c>
      <c r="EU469" s="518">
        <f t="shared" si="3500"/>
        <v>0</v>
      </c>
      <c r="EV469" s="519">
        <f t="shared" si="3501"/>
        <v>0</v>
      </c>
      <c r="EW469" s="520"/>
      <c r="EX469" s="511">
        <v>4.0</v>
      </c>
      <c r="EY469" s="512" t="s">
        <v>158</v>
      </c>
      <c r="EZ469" s="513" t="s">
        <v>121</v>
      </c>
      <c r="FA469" s="513" t="s">
        <v>152</v>
      </c>
      <c r="FB469" s="514">
        <f>ADHB!FD469</f>
        <v>0</v>
      </c>
      <c r="FC469" s="514"/>
      <c r="FD469" s="514">
        <f t="shared" si="3502"/>
        <v>0</v>
      </c>
      <c r="FE469" s="515"/>
      <c r="FF469" s="514">
        <f t="shared" si="3503"/>
        <v>0</v>
      </c>
      <c r="FG469" s="516"/>
      <c r="FH469" s="517"/>
      <c r="FI469" s="517"/>
      <c r="FJ469" s="514">
        <f t="shared" si="3504"/>
        <v>0</v>
      </c>
      <c r="FK469" s="515">
        <v>0.294289866351475</v>
      </c>
      <c r="FL469" s="518">
        <f t="shared" si="3505"/>
        <v>0</v>
      </c>
      <c r="FM469" s="519">
        <f t="shared" si="3506"/>
        <v>0</v>
      </c>
      <c r="FN469" s="520"/>
      <c r="FO469" s="511">
        <v>4.0</v>
      </c>
      <c r="FP469" s="512" t="s">
        <v>158</v>
      </c>
      <c r="FQ469" s="513" t="s">
        <v>121</v>
      </c>
      <c r="FR469" s="513" t="s">
        <v>152</v>
      </c>
      <c r="FS469" s="514">
        <f>ADHB!FU469</f>
        <v>0</v>
      </c>
      <c r="FT469" s="514"/>
      <c r="FU469" s="514">
        <f t="shared" si="3507"/>
        <v>0</v>
      </c>
      <c r="FV469" s="515"/>
      <c r="FW469" s="514">
        <f t="shared" si="3508"/>
        <v>0</v>
      </c>
      <c r="FX469" s="516"/>
      <c r="FY469" s="517"/>
      <c r="FZ469" s="517"/>
      <c r="GA469" s="514">
        <f t="shared" si="3509"/>
        <v>0</v>
      </c>
      <c r="GB469" s="515">
        <v>0.294289866351475</v>
      </c>
      <c r="GC469" s="518">
        <f t="shared" si="3510"/>
        <v>0</v>
      </c>
      <c r="GD469" s="519">
        <f t="shared" si="3511"/>
        <v>0</v>
      </c>
      <c r="GE469" s="520"/>
      <c r="GF469" s="511">
        <v>4.0</v>
      </c>
      <c r="GG469" s="512" t="s">
        <v>158</v>
      </c>
      <c r="GH469" s="513" t="s">
        <v>121</v>
      </c>
      <c r="GI469" s="513" t="s">
        <v>152</v>
      </c>
      <c r="GJ469" s="514">
        <f>ADHB!GL469</f>
        <v>0</v>
      </c>
      <c r="GK469" s="514"/>
      <c r="GL469" s="514">
        <f t="shared" si="3512"/>
        <v>0</v>
      </c>
      <c r="GM469" s="515"/>
      <c r="GN469" s="514">
        <f t="shared" si="3513"/>
        <v>0</v>
      </c>
      <c r="GO469" s="516"/>
      <c r="GP469" s="517"/>
      <c r="GQ469" s="517"/>
      <c r="GR469" s="514">
        <f t="shared" si="3514"/>
        <v>0</v>
      </c>
      <c r="GS469" s="515">
        <v>0.294289866351475</v>
      </c>
      <c r="GT469" s="518">
        <f t="shared" si="3515"/>
        <v>0</v>
      </c>
      <c r="GU469" s="519">
        <f t="shared" si="3516"/>
        <v>0</v>
      </c>
      <c r="GV469" s="520"/>
      <c r="GW469" s="511">
        <v>4.0</v>
      </c>
      <c r="GX469" s="512" t="s">
        <v>158</v>
      </c>
      <c r="GY469" s="513" t="s">
        <v>121</v>
      </c>
      <c r="GZ469" s="513" t="s">
        <v>152</v>
      </c>
      <c r="HA469" s="514">
        <f>ADHB!HC469</f>
        <v>0</v>
      </c>
      <c r="HB469" s="514"/>
      <c r="HC469" s="514">
        <f t="shared" si="3517"/>
        <v>0</v>
      </c>
      <c r="HD469" s="515"/>
      <c r="HE469" s="514">
        <f t="shared" si="3518"/>
        <v>0</v>
      </c>
      <c r="HF469" s="516"/>
      <c r="HG469" s="517"/>
      <c r="HH469" s="517"/>
      <c r="HI469" s="514">
        <f t="shared" si="3519"/>
        <v>0</v>
      </c>
      <c r="HJ469" s="515">
        <v>0.294289866351475</v>
      </c>
      <c r="HK469" s="518">
        <f t="shared" si="3520"/>
        <v>0</v>
      </c>
      <c r="HL469" s="519">
        <f t="shared" si="3521"/>
        <v>0</v>
      </c>
      <c r="HM469" s="520"/>
      <c r="HN469" s="511">
        <v>4.0</v>
      </c>
      <c r="HO469" s="512" t="s">
        <v>158</v>
      </c>
      <c r="HP469" s="513" t="s">
        <v>121</v>
      </c>
      <c r="HQ469" s="513" t="s">
        <v>152</v>
      </c>
      <c r="HR469" s="514">
        <f>ADHB!HT469</f>
        <v>0</v>
      </c>
      <c r="HS469" s="514"/>
      <c r="HT469" s="514">
        <f t="shared" si="3522"/>
        <v>0</v>
      </c>
      <c r="HU469" s="515"/>
      <c r="HV469" s="514">
        <f t="shared" si="3523"/>
        <v>0</v>
      </c>
      <c r="HW469" s="516"/>
      <c r="HX469" s="517"/>
      <c r="HY469" s="517"/>
      <c r="HZ469" s="514">
        <f t="shared" si="3524"/>
        <v>0</v>
      </c>
      <c r="IA469" s="515">
        <v>0.294289866351475</v>
      </c>
      <c r="IB469" s="518">
        <f t="shared" si="3525"/>
        <v>0</v>
      </c>
      <c r="IC469" s="519">
        <f t="shared" si="3526"/>
        <v>0</v>
      </c>
      <c r="ID469" s="520"/>
      <c r="IE469" s="511">
        <v>4.0</v>
      </c>
      <c r="IF469" s="512" t="s">
        <v>158</v>
      </c>
      <c r="IG469" s="513" t="s">
        <v>121</v>
      </c>
      <c r="IH469" s="513" t="s">
        <v>152</v>
      </c>
      <c r="II469" s="514">
        <f>ADHB!IK469</f>
        <v>0</v>
      </c>
      <c r="IJ469" s="514"/>
      <c r="IK469" s="514">
        <f t="shared" si="3527"/>
        <v>0</v>
      </c>
      <c r="IL469" s="515"/>
      <c r="IM469" s="514">
        <f t="shared" si="3528"/>
        <v>0</v>
      </c>
      <c r="IN469" s="516"/>
      <c r="IO469" s="517"/>
      <c r="IP469" s="517"/>
      <c r="IQ469" s="514">
        <f t="shared" si="3529"/>
        <v>0</v>
      </c>
      <c r="IR469" s="515">
        <v>0.294289866351475</v>
      </c>
      <c r="IS469" s="518">
        <f t="shared" si="3530"/>
        <v>0</v>
      </c>
      <c r="IT469" s="519">
        <f t="shared" si="3531"/>
        <v>0</v>
      </c>
      <c r="IU469" s="520"/>
      <c r="IV469" s="511">
        <v>4.0</v>
      </c>
      <c r="IW469" s="512" t="s">
        <v>158</v>
      </c>
      <c r="IX469" s="513" t="s">
        <v>121</v>
      </c>
      <c r="IY469" s="513" t="s">
        <v>152</v>
      </c>
      <c r="IZ469" s="514">
        <f>ADHB!JB469</f>
        <v>0</v>
      </c>
      <c r="JA469" s="514"/>
      <c r="JB469" s="514">
        <f t="shared" si="3532"/>
        <v>0</v>
      </c>
      <c r="JC469" s="515"/>
      <c r="JD469" s="514">
        <f t="shared" si="3533"/>
        <v>0</v>
      </c>
      <c r="JE469" s="516"/>
      <c r="JF469" s="517"/>
      <c r="JG469" s="517"/>
      <c r="JH469" s="514">
        <f t="shared" si="3534"/>
        <v>0</v>
      </c>
      <c r="JI469" s="515">
        <v>0.294289866351475</v>
      </c>
      <c r="JJ469" s="518">
        <f t="shared" si="3535"/>
        <v>0</v>
      </c>
      <c r="JK469" s="519">
        <f t="shared" si="3536"/>
        <v>0</v>
      </c>
      <c r="JL469" s="520"/>
      <c r="JM469" s="511">
        <v>4.0</v>
      </c>
      <c r="JN469" s="512" t="s">
        <v>158</v>
      </c>
      <c r="JO469" s="513" t="s">
        <v>121</v>
      </c>
      <c r="JP469" s="513" t="s">
        <v>152</v>
      </c>
      <c r="JQ469" s="514">
        <f>ADHB!JS469</f>
        <v>0</v>
      </c>
      <c r="JR469" s="514"/>
      <c r="JS469" s="514">
        <f t="shared" si="3537"/>
        <v>0</v>
      </c>
      <c r="JT469" s="515"/>
      <c r="JU469" s="514">
        <f t="shared" si="3538"/>
        <v>0</v>
      </c>
      <c r="JV469" s="516"/>
      <c r="JW469" s="517"/>
      <c r="JX469" s="517"/>
      <c r="JY469" s="514">
        <f t="shared" si="3539"/>
        <v>0</v>
      </c>
      <c r="JZ469" s="515">
        <v>0.294289866351475</v>
      </c>
      <c r="KA469" s="518">
        <f t="shared" si="3540"/>
        <v>0</v>
      </c>
      <c r="KB469" s="519">
        <f t="shared" si="3541"/>
        <v>0</v>
      </c>
      <c r="KC469" s="520"/>
      <c r="KD469" s="511">
        <v>4.0</v>
      </c>
      <c r="KE469" s="512" t="s">
        <v>158</v>
      </c>
      <c r="KF469" s="513" t="s">
        <v>121</v>
      </c>
      <c r="KG469" s="513" t="s">
        <v>152</v>
      </c>
      <c r="KH469" s="514">
        <f>ADHB!KJ469</f>
        <v>0</v>
      </c>
      <c r="KI469" s="514"/>
      <c r="KJ469" s="514">
        <f t="shared" si="3542"/>
        <v>0</v>
      </c>
      <c r="KK469" s="515"/>
      <c r="KL469" s="514">
        <f t="shared" si="3543"/>
        <v>0</v>
      </c>
      <c r="KM469" s="516"/>
      <c r="KN469" s="517"/>
      <c r="KO469" s="517"/>
      <c r="KP469" s="514">
        <f t="shared" si="3544"/>
        <v>0</v>
      </c>
      <c r="KQ469" s="515">
        <v>0.294289866351475</v>
      </c>
      <c r="KR469" s="518">
        <f t="shared" si="3545"/>
        <v>0</v>
      </c>
      <c r="KS469" s="519">
        <f t="shared" si="3546"/>
        <v>0</v>
      </c>
      <c r="KT469" s="520"/>
      <c r="KU469" s="521"/>
    </row>
    <row r="470" ht="15.75" customHeight="1">
      <c r="A470" s="531"/>
      <c r="B470" s="532" t="s">
        <v>147</v>
      </c>
      <c r="C470" s="533"/>
      <c r="D470" s="533"/>
      <c r="E470" s="534"/>
      <c r="F470" s="534"/>
      <c r="G470" s="534"/>
      <c r="H470" s="535"/>
      <c r="I470" s="534"/>
      <c r="J470" s="535"/>
      <c r="K470" s="534"/>
      <c r="L470" s="534"/>
      <c r="M470" s="534"/>
      <c r="N470" s="535"/>
      <c r="O470" s="536"/>
      <c r="P470" s="537"/>
      <c r="Q470" s="520"/>
      <c r="R470" s="531"/>
      <c r="S470" s="532" t="s">
        <v>147</v>
      </c>
      <c r="T470" s="533"/>
      <c r="U470" s="533"/>
      <c r="V470" s="534"/>
      <c r="W470" s="534"/>
      <c r="X470" s="534"/>
      <c r="Y470" s="535"/>
      <c r="Z470" s="534"/>
      <c r="AA470" s="535"/>
      <c r="AB470" s="534"/>
      <c r="AC470" s="534"/>
      <c r="AD470" s="534"/>
      <c r="AE470" s="535"/>
      <c r="AF470" s="536"/>
      <c r="AG470" s="537"/>
      <c r="AH470" s="520"/>
      <c r="AI470" s="531"/>
      <c r="AJ470" s="532" t="s">
        <v>147</v>
      </c>
      <c r="AK470" s="533"/>
      <c r="AL470" s="533"/>
      <c r="AM470" s="534"/>
      <c r="AN470" s="534"/>
      <c r="AO470" s="534"/>
      <c r="AP470" s="535"/>
      <c r="AQ470" s="534"/>
      <c r="AR470" s="535"/>
      <c r="AS470" s="534"/>
      <c r="AT470" s="534"/>
      <c r="AU470" s="534"/>
      <c r="AV470" s="535"/>
      <c r="AW470" s="536"/>
      <c r="AX470" s="537"/>
      <c r="AY470" s="520"/>
      <c r="AZ470" s="531"/>
      <c r="BA470" s="532" t="s">
        <v>147</v>
      </c>
      <c r="BB470" s="533"/>
      <c r="BC470" s="533"/>
      <c r="BD470" s="534"/>
      <c r="BE470" s="534"/>
      <c r="BF470" s="534"/>
      <c r="BG470" s="535"/>
      <c r="BH470" s="534"/>
      <c r="BI470" s="535"/>
      <c r="BJ470" s="534"/>
      <c r="BK470" s="534"/>
      <c r="BL470" s="534"/>
      <c r="BM470" s="535"/>
      <c r="BN470" s="536"/>
      <c r="BO470" s="537"/>
      <c r="BP470" s="520"/>
      <c r="BQ470" s="531"/>
      <c r="BR470" s="532" t="s">
        <v>147</v>
      </c>
      <c r="BS470" s="533"/>
      <c r="BT470" s="533"/>
      <c r="BU470" s="534"/>
      <c r="BV470" s="534"/>
      <c r="BW470" s="534"/>
      <c r="BX470" s="535"/>
      <c r="BY470" s="534"/>
      <c r="BZ470" s="535"/>
      <c r="CA470" s="534"/>
      <c r="CB470" s="534"/>
      <c r="CC470" s="534"/>
      <c r="CD470" s="535"/>
      <c r="CE470" s="536"/>
      <c r="CF470" s="537"/>
      <c r="CG470" s="520"/>
      <c r="CH470" s="531"/>
      <c r="CI470" s="532" t="s">
        <v>147</v>
      </c>
      <c r="CJ470" s="533"/>
      <c r="CK470" s="533"/>
      <c r="CL470" s="534"/>
      <c r="CM470" s="534"/>
      <c r="CN470" s="534"/>
      <c r="CO470" s="535"/>
      <c r="CP470" s="534"/>
      <c r="CQ470" s="535"/>
      <c r="CR470" s="534"/>
      <c r="CS470" s="534"/>
      <c r="CT470" s="534"/>
      <c r="CU470" s="535"/>
      <c r="CV470" s="536"/>
      <c r="CW470" s="537"/>
      <c r="CX470" s="520"/>
      <c r="CY470" s="531"/>
      <c r="CZ470" s="532" t="s">
        <v>147</v>
      </c>
      <c r="DA470" s="533"/>
      <c r="DB470" s="533"/>
      <c r="DC470" s="534"/>
      <c r="DD470" s="534"/>
      <c r="DE470" s="534"/>
      <c r="DF470" s="535"/>
      <c r="DG470" s="534"/>
      <c r="DH470" s="535"/>
      <c r="DI470" s="534"/>
      <c r="DJ470" s="534"/>
      <c r="DK470" s="534"/>
      <c r="DL470" s="535"/>
      <c r="DM470" s="536"/>
      <c r="DN470" s="537"/>
      <c r="DO470" s="520"/>
      <c r="DP470" s="531"/>
      <c r="DQ470" s="532" t="s">
        <v>147</v>
      </c>
      <c r="DR470" s="533"/>
      <c r="DS470" s="533"/>
      <c r="DT470" s="534"/>
      <c r="DU470" s="534"/>
      <c r="DV470" s="534"/>
      <c r="DW470" s="535"/>
      <c r="DX470" s="534"/>
      <c r="DY470" s="535"/>
      <c r="DZ470" s="534"/>
      <c r="EA470" s="534"/>
      <c r="EB470" s="534"/>
      <c r="EC470" s="535"/>
      <c r="ED470" s="536"/>
      <c r="EE470" s="537"/>
      <c r="EF470" s="520"/>
      <c r="EG470" s="531"/>
      <c r="EH470" s="532" t="s">
        <v>147</v>
      </c>
      <c r="EI470" s="533"/>
      <c r="EJ470" s="533"/>
      <c r="EK470" s="534"/>
      <c r="EL470" s="534"/>
      <c r="EM470" s="534"/>
      <c r="EN470" s="535"/>
      <c r="EO470" s="534"/>
      <c r="EP470" s="535"/>
      <c r="EQ470" s="534"/>
      <c r="ER470" s="534"/>
      <c r="ES470" s="534"/>
      <c r="ET470" s="535"/>
      <c r="EU470" s="536"/>
      <c r="EV470" s="537"/>
      <c r="EW470" s="520"/>
      <c r="EX470" s="531"/>
      <c r="EY470" s="532" t="s">
        <v>147</v>
      </c>
      <c r="EZ470" s="533"/>
      <c r="FA470" s="533"/>
      <c r="FB470" s="534"/>
      <c r="FC470" s="534"/>
      <c r="FD470" s="534"/>
      <c r="FE470" s="535"/>
      <c r="FF470" s="534"/>
      <c r="FG470" s="535"/>
      <c r="FH470" s="534"/>
      <c r="FI470" s="534"/>
      <c r="FJ470" s="534"/>
      <c r="FK470" s="535"/>
      <c r="FL470" s="536"/>
      <c r="FM470" s="537"/>
      <c r="FN470" s="520"/>
      <c r="FO470" s="531"/>
      <c r="FP470" s="532" t="s">
        <v>147</v>
      </c>
      <c r="FQ470" s="533"/>
      <c r="FR470" s="533"/>
      <c r="FS470" s="534"/>
      <c r="FT470" s="534"/>
      <c r="FU470" s="534"/>
      <c r="FV470" s="535"/>
      <c r="FW470" s="534"/>
      <c r="FX470" s="535"/>
      <c r="FY470" s="534"/>
      <c r="FZ470" s="534"/>
      <c r="GA470" s="534"/>
      <c r="GB470" s="535"/>
      <c r="GC470" s="536"/>
      <c r="GD470" s="537"/>
      <c r="GE470" s="520"/>
      <c r="GF470" s="531"/>
      <c r="GG470" s="532" t="s">
        <v>147</v>
      </c>
      <c r="GH470" s="533"/>
      <c r="GI470" s="533"/>
      <c r="GJ470" s="534"/>
      <c r="GK470" s="534"/>
      <c r="GL470" s="534"/>
      <c r="GM470" s="535"/>
      <c r="GN470" s="534"/>
      <c r="GO470" s="535"/>
      <c r="GP470" s="534"/>
      <c r="GQ470" s="534"/>
      <c r="GR470" s="534"/>
      <c r="GS470" s="535"/>
      <c r="GT470" s="536"/>
      <c r="GU470" s="537"/>
      <c r="GV470" s="520"/>
      <c r="GW470" s="531"/>
      <c r="GX470" s="532" t="s">
        <v>147</v>
      </c>
      <c r="GY470" s="533"/>
      <c r="GZ470" s="533"/>
      <c r="HA470" s="534"/>
      <c r="HB470" s="534"/>
      <c r="HC470" s="534"/>
      <c r="HD470" s="535"/>
      <c r="HE470" s="534"/>
      <c r="HF470" s="535"/>
      <c r="HG470" s="534"/>
      <c r="HH470" s="534"/>
      <c r="HI470" s="534"/>
      <c r="HJ470" s="535"/>
      <c r="HK470" s="536"/>
      <c r="HL470" s="537"/>
      <c r="HM470" s="520"/>
      <c r="HN470" s="531"/>
      <c r="HO470" s="532" t="s">
        <v>147</v>
      </c>
      <c r="HP470" s="533"/>
      <c r="HQ470" s="533"/>
      <c r="HR470" s="534"/>
      <c r="HS470" s="534"/>
      <c r="HT470" s="534"/>
      <c r="HU470" s="535"/>
      <c r="HV470" s="534"/>
      <c r="HW470" s="535"/>
      <c r="HX470" s="534"/>
      <c r="HY470" s="534"/>
      <c r="HZ470" s="534"/>
      <c r="IA470" s="535"/>
      <c r="IB470" s="536"/>
      <c r="IC470" s="537"/>
      <c r="ID470" s="520"/>
      <c r="IE470" s="531"/>
      <c r="IF470" s="532" t="s">
        <v>147</v>
      </c>
      <c r="IG470" s="533"/>
      <c r="IH470" s="533"/>
      <c r="II470" s="534"/>
      <c r="IJ470" s="534"/>
      <c r="IK470" s="534"/>
      <c r="IL470" s="535"/>
      <c r="IM470" s="534"/>
      <c r="IN470" s="535"/>
      <c r="IO470" s="534"/>
      <c r="IP470" s="534"/>
      <c r="IQ470" s="534"/>
      <c r="IR470" s="535"/>
      <c r="IS470" s="536"/>
      <c r="IT470" s="537"/>
      <c r="IU470" s="520"/>
      <c r="IV470" s="531"/>
      <c r="IW470" s="532" t="s">
        <v>147</v>
      </c>
      <c r="IX470" s="533"/>
      <c r="IY470" s="533"/>
      <c r="IZ470" s="534"/>
      <c r="JA470" s="534"/>
      <c r="JB470" s="534"/>
      <c r="JC470" s="535"/>
      <c r="JD470" s="534"/>
      <c r="JE470" s="535"/>
      <c r="JF470" s="534"/>
      <c r="JG470" s="534"/>
      <c r="JH470" s="534"/>
      <c r="JI470" s="535"/>
      <c r="JJ470" s="536"/>
      <c r="JK470" s="537"/>
      <c r="JL470" s="520"/>
      <c r="JM470" s="531"/>
      <c r="JN470" s="532" t="s">
        <v>147</v>
      </c>
      <c r="JO470" s="533"/>
      <c r="JP470" s="533"/>
      <c r="JQ470" s="534"/>
      <c r="JR470" s="534"/>
      <c r="JS470" s="534"/>
      <c r="JT470" s="535"/>
      <c r="JU470" s="534"/>
      <c r="JV470" s="535"/>
      <c r="JW470" s="534"/>
      <c r="JX470" s="534"/>
      <c r="JY470" s="534"/>
      <c r="JZ470" s="535"/>
      <c r="KA470" s="536"/>
      <c r="KB470" s="537"/>
      <c r="KC470" s="520"/>
      <c r="KD470" s="531"/>
      <c r="KE470" s="532" t="s">
        <v>147</v>
      </c>
      <c r="KF470" s="533"/>
      <c r="KG470" s="533"/>
      <c r="KH470" s="534"/>
      <c r="KI470" s="534"/>
      <c r="KJ470" s="534"/>
      <c r="KK470" s="535"/>
      <c r="KL470" s="534"/>
      <c r="KM470" s="535"/>
      <c r="KN470" s="534"/>
      <c r="KO470" s="534"/>
      <c r="KP470" s="534"/>
      <c r="KQ470" s="535"/>
      <c r="KR470" s="536"/>
      <c r="KS470" s="537"/>
      <c r="KT470" s="520"/>
      <c r="KU470" s="521"/>
    </row>
    <row r="471" ht="15.75" customHeight="1">
      <c r="A471" s="511">
        <v>1.0</v>
      </c>
      <c r="B471" s="512" t="s">
        <v>159</v>
      </c>
      <c r="C471" s="513" t="s">
        <v>121</v>
      </c>
      <c r="D471" s="513" t="s">
        <v>152</v>
      </c>
      <c r="E471" s="514">
        <f>ADHB!G471</f>
        <v>0</v>
      </c>
      <c r="F471" s="514"/>
      <c r="G471" s="514">
        <f t="shared" ref="G471:G473" si="3547">iferror(E471/F471*100,0)</f>
        <v>0</v>
      </c>
      <c r="H471" s="515"/>
      <c r="I471" s="514">
        <f t="shared" ref="I471:I473" si="3548">IFERROR(+G471*H471,"")</f>
        <v>0</v>
      </c>
      <c r="J471" s="516"/>
      <c r="K471" s="517"/>
      <c r="L471" s="517"/>
      <c r="M471" s="514">
        <f t="shared" ref="M471:M473" si="3549">IFERROR(+(IF(G471="","0",G471))+(IF(I471="","0",I471))+(IF(L471="","0",L471)),"")</f>
        <v>0</v>
      </c>
      <c r="N471" s="515">
        <v>0.294289866351475</v>
      </c>
      <c r="O471" s="518">
        <f t="shared" ref="O471:O473" si="3550">IFERROR(+N471*(M471-L471),"")</f>
        <v>0</v>
      </c>
      <c r="P471" s="519">
        <f t="shared" ref="P471:P473" si="3551">IFERROR(+(IF(M471="","0",M471))-(IF(O471="","0",O471)),"")</f>
        <v>0</v>
      </c>
      <c r="Q471" s="520"/>
      <c r="R471" s="511">
        <v>1.0</v>
      </c>
      <c r="S471" s="512" t="s">
        <v>159</v>
      </c>
      <c r="T471" s="513" t="s">
        <v>121</v>
      </c>
      <c r="U471" s="513" t="s">
        <v>152</v>
      </c>
      <c r="V471" s="514">
        <f>ADHB!X471</f>
        <v>0</v>
      </c>
      <c r="W471" s="514"/>
      <c r="X471" s="514">
        <f t="shared" ref="X471:X473" si="3552">iferror(V471/W471*100,0)</f>
        <v>0</v>
      </c>
      <c r="Y471" s="515"/>
      <c r="Z471" s="514">
        <f t="shared" ref="Z471:Z473" si="3553">IFERROR(+X471*Y471,"")</f>
        <v>0</v>
      </c>
      <c r="AA471" s="516"/>
      <c r="AB471" s="517"/>
      <c r="AC471" s="517"/>
      <c r="AD471" s="514">
        <f t="shared" ref="AD471:AD473" si="3554">IFERROR(+(IF(X471="","0",X471))+(IF(Z471="","0",Z471))+(IF(AC471="","0",AC471)),"")</f>
        <v>0</v>
      </c>
      <c r="AE471" s="515">
        <v>0.294289866351475</v>
      </c>
      <c r="AF471" s="518">
        <f t="shared" ref="AF471:AF473" si="3555">IFERROR(+AE471*(AD471-AC471),"")</f>
        <v>0</v>
      </c>
      <c r="AG471" s="519">
        <f t="shared" ref="AG471:AG473" si="3556">IFERROR(+(IF(AD471="","0",AD471))-(IF(AF471="","0",AF471)),"")</f>
        <v>0</v>
      </c>
      <c r="AH471" s="520"/>
      <c r="AI471" s="511">
        <v>1.0</v>
      </c>
      <c r="AJ471" s="512" t="s">
        <v>159</v>
      </c>
      <c r="AK471" s="513" t="s">
        <v>121</v>
      </c>
      <c r="AL471" s="513" t="s">
        <v>152</v>
      </c>
      <c r="AM471" s="514">
        <f>ADHB!AO471</f>
        <v>0</v>
      </c>
      <c r="AN471" s="514"/>
      <c r="AO471" s="514">
        <f t="shared" ref="AO471:AO473" si="3557">iferror(AM471/AN471*100,0)</f>
        <v>0</v>
      </c>
      <c r="AP471" s="515"/>
      <c r="AQ471" s="514">
        <f t="shared" ref="AQ471:AQ473" si="3558">IFERROR(+AO471*AP471,"")</f>
        <v>0</v>
      </c>
      <c r="AR471" s="516"/>
      <c r="AS471" s="517"/>
      <c r="AT471" s="517"/>
      <c r="AU471" s="514">
        <f t="shared" ref="AU471:AU473" si="3559">IFERROR(+(IF(AO471="","0",AO471))+(IF(AQ471="","0",AQ471))+(IF(AT471="","0",AT471)),"")</f>
        <v>0</v>
      </c>
      <c r="AV471" s="515">
        <v>0.294289866351475</v>
      </c>
      <c r="AW471" s="518">
        <f t="shared" ref="AW471:AW473" si="3560">IFERROR(+AV471*(AU471-AT471),"")</f>
        <v>0</v>
      </c>
      <c r="AX471" s="519">
        <f t="shared" ref="AX471:AX473" si="3561">IFERROR(+(IF(AU471="","0",AU471))-(IF(AW471="","0",AW471)),"")</f>
        <v>0</v>
      </c>
      <c r="AY471" s="520"/>
      <c r="AZ471" s="511">
        <v>1.0</v>
      </c>
      <c r="BA471" s="512" t="s">
        <v>159</v>
      </c>
      <c r="BB471" s="513" t="s">
        <v>121</v>
      </c>
      <c r="BC471" s="513" t="s">
        <v>152</v>
      </c>
      <c r="BD471" s="514">
        <f>ADHB!BF471</f>
        <v>0</v>
      </c>
      <c r="BE471" s="514"/>
      <c r="BF471" s="514">
        <f t="shared" ref="BF471:BF473" si="3562">iferror(BD471/BE471*100,0)</f>
        <v>0</v>
      </c>
      <c r="BG471" s="515"/>
      <c r="BH471" s="514">
        <f t="shared" ref="BH471:BH473" si="3563">IFERROR(+BF471*BG471,"")</f>
        <v>0</v>
      </c>
      <c r="BI471" s="516"/>
      <c r="BJ471" s="517"/>
      <c r="BK471" s="517"/>
      <c r="BL471" s="514">
        <f t="shared" ref="BL471:BL473" si="3564">IFERROR(+(IF(BF471="","0",BF471))+(IF(BH471="","0",BH471))+(IF(BK471="","0",BK471)),"")</f>
        <v>0</v>
      </c>
      <c r="BM471" s="515">
        <v>0.294289866351475</v>
      </c>
      <c r="BN471" s="518">
        <f t="shared" ref="BN471:BN473" si="3565">IFERROR(+BM471*(BL471-BK471),"")</f>
        <v>0</v>
      </c>
      <c r="BO471" s="519">
        <f t="shared" ref="BO471:BO473" si="3566">IFERROR(+(IF(BL471="","0",BL471))-(IF(BN471="","0",BN471)),"")</f>
        <v>0</v>
      </c>
      <c r="BP471" s="520"/>
      <c r="BQ471" s="511">
        <v>1.0</v>
      </c>
      <c r="BR471" s="512" t="s">
        <v>159</v>
      </c>
      <c r="BS471" s="513" t="s">
        <v>121</v>
      </c>
      <c r="BT471" s="513" t="s">
        <v>152</v>
      </c>
      <c r="BU471" s="514">
        <f>ADHB!BW471</f>
        <v>0</v>
      </c>
      <c r="BV471" s="514"/>
      <c r="BW471" s="514">
        <f t="shared" ref="BW471:BW473" si="3567">iferror(BU471/BV471*100,0)</f>
        <v>0</v>
      </c>
      <c r="BX471" s="515"/>
      <c r="BY471" s="514">
        <f t="shared" ref="BY471:BY473" si="3568">IFERROR(+BW471*BX471,"")</f>
        <v>0</v>
      </c>
      <c r="BZ471" s="516"/>
      <c r="CA471" s="517"/>
      <c r="CB471" s="517"/>
      <c r="CC471" s="514">
        <f t="shared" ref="CC471:CC473" si="3569">IFERROR(+(IF(BW471="","0",BW471))+(IF(BY471="","0",BY471))+(IF(CB471="","0",CB471)),"")</f>
        <v>0</v>
      </c>
      <c r="CD471" s="515">
        <v>0.294289866351475</v>
      </c>
      <c r="CE471" s="518">
        <f t="shared" ref="CE471:CE473" si="3570">IFERROR(+CD471*(CC471-CB471),"")</f>
        <v>0</v>
      </c>
      <c r="CF471" s="519">
        <f t="shared" ref="CF471:CF473" si="3571">IFERROR(+(IF(CC471="","0",CC471))-(IF(CE471="","0",CE471)),"")</f>
        <v>0</v>
      </c>
      <c r="CG471" s="520"/>
      <c r="CH471" s="511">
        <v>1.0</v>
      </c>
      <c r="CI471" s="512" t="s">
        <v>159</v>
      </c>
      <c r="CJ471" s="513" t="s">
        <v>121</v>
      </c>
      <c r="CK471" s="513" t="s">
        <v>152</v>
      </c>
      <c r="CL471" s="514">
        <f>ADHB!CN471</f>
        <v>0</v>
      </c>
      <c r="CM471" s="514"/>
      <c r="CN471" s="514">
        <f t="shared" ref="CN471:CN473" si="3572">iferror(CL471/CM471*100,0)</f>
        <v>0</v>
      </c>
      <c r="CO471" s="515"/>
      <c r="CP471" s="514">
        <f t="shared" ref="CP471:CP473" si="3573">IFERROR(+CN471*CO471,"")</f>
        <v>0</v>
      </c>
      <c r="CQ471" s="516"/>
      <c r="CR471" s="517"/>
      <c r="CS471" s="517"/>
      <c r="CT471" s="514">
        <f t="shared" ref="CT471:CT473" si="3574">IFERROR(+(IF(CN471="","0",CN471))+(IF(CP471="","0",CP471))+(IF(CS471="","0",CS471)),"")</f>
        <v>0</v>
      </c>
      <c r="CU471" s="515">
        <v>0.294289866351475</v>
      </c>
      <c r="CV471" s="518">
        <f t="shared" ref="CV471:CV473" si="3575">IFERROR(+CU471*(CT471-CS471),"")</f>
        <v>0</v>
      </c>
      <c r="CW471" s="519">
        <f t="shared" ref="CW471:CW473" si="3576">IFERROR(+(IF(CT471="","0",CT471))-(IF(CV471="","0",CV471)),"")</f>
        <v>0</v>
      </c>
      <c r="CX471" s="520"/>
      <c r="CY471" s="511">
        <v>1.0</v>
      </c>
      <c r="CZ471" s="512" t="s">
        <v>159</v>
      </c>
      <c r="DA471" s="513" t="s">
        <v>121</v>
      </c>
      <c r="DB471" s="513" t="s">
        <v>152</v>
      </c>
      <c r="DC471" s="514">
        <f>ADHB!DE471</f>
        <v>0</v>
      </c>
      <c r="DD471" s="514"/>
      <c r="DE471" s="514">
        <f t="shared" ref="DE471:DE473" si="3577">iferror(DC471/DD471*100,0)</f>
        <v>0</v>
      </c>
      <c r="DF471" s="515"/>
      <c r="DG471" s="514">
        <f t="shared" ref="DG471:DG473" si="3578">IFERROR(+DE471*DF471,"")</f>
        <v>0</v>
      </c>
      <c r="DH471" s="516"/>
      <c r="DI471" s="517"/>
      <c r="DJ471" s="517"/>
      <c r="DK471" s="514">
        <f t="shared" ref="DK471:DK473" si="3579">IFERROR(+(IF(DE471="","0",DE471))+(IF(DG471="","0",DG471))+(IF(DJ471="","0",DJ471)),"")</f>
        <v>0</v>
      </c>
      <c r="DL471" s="515">
        <v>0.294289866351475</v>
      </c>
      <c r="DM471" s="518">
        <f t="shared" ref="DM471:DM473" si="3580">IFERROR(+DL471*(DK471-DJ471),"")</f>
        <v>0</v>
      </c>
      <c r="DN471" s="519">
        <f t="shared" ref="DN471:DN473" si="3581">IFERROR(+(IF(DK471="","0",DK471))-(IF(DM471="","0",DM471)),"")</f>
        <v>0</v>
      </c>
      <c r="DO471" s="520"/>
      <c r="DP471" s="511">
        <v>1.0</v>
      </c>
      <c r="DQ471" s="512" t="s">
        <v>159</v>
      </c>
      <c r="DR471" s="513" t="s">
        <v>121</v>
      </c>
      <c r="DS471" s="513" t="s">
        <v>152</v>
      </c>
      <c r="DT471" s="514">
        <f>ADHB!DV471</f>
        <v>0</v>
      </c>
      <c r="DU471" s="514"/>
      <c r="DV471" s="514">
        <f t="shared" ref="DV471:DV473" si="3582">iferror(DT471/DU471*100,0)</f>
        <v>0</v>
      </c>
      <c r="DW471" s="515"/>
      <c r="DX471" s="514">
        <f t="shared" ref="DX471:DX473" si="3583">IFERROR(+DV471*DW471,"")</f>
        <v>0</v>
      </c>
      <c r="DY471" s="516"/>
      <c r="DZ471" s="517"/>
      <c r="EA471" s="517"/>
      <c r="EB471" s="514">
        <f t="shared" ref="EB471:EB473" si="3584">IFERROR(+(IF(DV471="","0",DV471))+(IF(DX471="","0",DX471))+(IF(EA471="","0",EA471)),"")</f>
        <v>0</v>
      </c>
      <c r="EC471" s="515">
        <v>0.294289866351475</v>
      </c>
      <c r="ED471" s="518">
        <f t="shared" ref="ED471:ED473" si="3585">IFERROR(+EC471*(EB471-EA471),"")</f>
        <v>0</v>
      </c>
      <c r="EE471" s="519">
        <f t="shared" ref="EE471:EE473" si="3586">IFERROR(+(IF(EB471="","0",EB471))-(IF(ED471="","0",ED471)),"")</f>
        <v>0</v>
      </c>
      <c r="EF471" s="520"/>
      <c r="EG471" s="511">
        <v>1.0</v>
      </c>
      <c r="EH471" s="512" t="s">
        <v>159</v>
      </c>
      <c r="EI471" s="513" t="s">
        <v>121</v>
      </c>
      <c r="EJ471" s="513" t="s">
        <v>152</v>
      </c>
      <c r="EK471" s="514">
        <f>ADHB!EM471</f>
        <v>0</v>
      </c>
      <c r="EL471" s="514"/>
      <c r="EM471" s="514">
        <f t="shared" ref="EM471:EM473" si="3587">iferror(EK471/EL471*100,0)</f>
        <v>0</v>
      </c>
      <c r="EN471" s="515"/>
      <c r="EO471" s="514">
        <f t="shared" ref="EO471:EO473" si="3588">IFERROR(+EM471*EN471,"")</f>
        <v>0</v>
      </c>
      <c r="EP471" s="516"/>
      <c r="EQ471" s="517"/>
      <c r="ER471" s="517"/>
      <c r="ES471" s="514">
        <f t="shared" ref="ES471:ES473" si="3589">IFERROR(+(IF(EM471="","0",EM471))+(IF(EO471="","0",EO471))+(IF(ER471="","0",ER471)),"")</f>
        <v>0</v>
      </c>
      <c r="ET471" s="515">
        <v>0.294289866351475</v>
      </c>
      <c r="EU471" s="518">
        <f t="shared" ref="EU471:EU473" si="3590">IFERROR(+ET471*(ES471-ER471),"")</f>
        <v>0</v>
      </c>
      <c r="EV471" s="519">
        <f t="shared" ref="EV471:EV473" si="3591">IFERROR(+(IF(ES471="","0",ES471))-(IF(EU471="","0",EU471)),"")</f>
        <v>0</v>
      </c>
      <c r="EW471" s="520"/>
      <c r="EX471" s="511">
        <v>1.0</v>
      </c>
      <c r="EY471" s="512" t="s">
        <v>159</v>
      </c>
      <c r="EZ471" s="513" t="s">
        <v>121</v>
      </c>
      <c r="FA471" s="513" t="s">
        <v>152</v>
      </c>
      <c r="FB471" s="514">
        <f>ADHB!FD471</f>
        <v>0</v>
      </c>
      <c r="FC471" s="514"/>
      <c r="FD471" s="514">
        <f t="shared" ref="FD471:FD473" si="3592">iferror(FB471/FC471*100,0)</f>
        <v>0</v>
      </c>
      <c r="FE471" s="515"/>
      <c r="FF471" s="514">
        <f t="shared" ref="FF471:FF473" si="3593">IFERROR(+FD471*FE471,"")</f>
        <v>0</v>
      </c>
      <c r="FG471" s="516"/>
      <c r="FH471" s="517"/>
      <c r="FI471" s="517"/>
      <c r="FJ471" s="514">
        <f t="shared" ref="FJ471:FJ473" si="3594">IFERROR(+(IF(FD471="","0",FD471))+(IF(FF471="","0",FF471))+(IF(FI471="","0",FI471)),"")</f>
        <v>0</v>
      </c>
      <c r="FK471" s="515">
        <v>0.294289866351475</v>
      </c>
      <c r="FL471" s="518">
        <f t="shared" ref="FL471:FL473" si="3595">IFERROR(+FK471*(FJ471-FI471),"")</f>
        <v>0</v>
      </c>
      <c r="FM471" s="519">
        <f t="shared" ref="FM471:FM473" si="3596">IFERROR(+(IF(FJ471="","0",FJ471))-(IF(FL471="","0",FL471)),"")</f>
        <v>0</v>
      </c>
      <c r="FN471" s="520"/>
      <c r="FO471" s="511">
        <v>1.0</v>
      </c>
      <c r="FP471" s="512" t="s">
        <v>159</v>
      </c>
      <c r="FQ471" s="513" t="s">
        <v>121</v>
      </c>
      <c r="FR471" s="513" t="s">
        <v>152</v>
      </c>
      <c r="FS471" s="514">
        <f>ADHB!FU471</f>
        <v>0</v>
      </c>
      <c r="FT471" s="514"/>
      <c r="FU471" s="514">
        <f t="shared" ref="FU471:FU473" si="3597">iferror(FS471/FT471*100,0)</f>
        <v>0</v>
      </c>
      <c r="FV471" s="515"/>
      <c r="FW471" s="514">
        <f t="shared" ref="FW471:FW473" si="3598">IFERROR(+FU471*FV471,"")</f>
        <v>0</v>
      </c>
      <c r="FX471" s="516"/>
      <c r="FY471" s="517"/>
      <c r="FZ471" s="517"/>
      <c r="GA471" s="514">
        <f t="shared" ref="GA471:GA473" si="3599">IFERROR(+(IF(FU471="","0",FU471))+(IF(FW471="","0",FW471))+(IF(FZ471="","0",FZ471)),"")</f>
        <v>0</v>
      </c>
      <c r="GB471" s="515">
        <v>0.294289866351475</v>
      </c>
      <c r="GC471" s="518">
        <f t="shared" ref="GC471:GC473" si="3600">IFERROR(+GB471*(GA471-FZ471),"")</f>
        <v>0</v>
      </c>
      <c r="GD471" s="519">
        <f t="shared" ref="GD471:GD473" si="3601">IFERROR(+(IF(GA471="","0",GA471))-(IF(GC471="","0",GC471)),"")</f>
        <v>0</v>
      </c>
      <c r="GE471" s="520"/>
      <c r="GF471" s="511">
        <v>1.0</v>
      </c>
      <c r="GG471" s="512" t="s">
        <v>159</v>
      </c>
      <c r="GH471" s="513" t="s">
        <v>121</v>
      </c>
      <c r="GI471" s="513" t="s">
        <v>152</v>
      </c>
      <c r="GJ471" s="514">
        <f>ADHB!GL471</f>
        <v>0</v>
      </c>
      <c r="GK471" s="514"/>
      <c r="GL471" s="514">
        <f t="shared" ref="GL471:GL473" si="3602">iferror(GJ471/GK471*100,0)</f>
        <v>0</v>
      </c>
      <c r="GM471" s="515"/>
      <c r="GN471" s="514">
        <f t="shared" ref="GN471:GN473" si="3603">IFERROR(+GL471*GM471,"")</f>
        <v>0</v>
      </c>
      <c r="GO471" s="516"/>
      <c r="GP471" s="517"/>
      <c r="GQ471" s="517"/>
      <c r="GR471" s="514">
        <f t="shared" ref="GR471:GR473" si="3604">IFERROR(+(IF(GL471="","0",GL471))+(IF(GN471="","0",GN471))+(IF(GQ471="","0",GQ471)),"")</f>
        <v>0</v>
      </c>
      <c r="GS471" s="515">
        <v>0.294289866351475</v>
      </c>
      <c r="GT471" s="518">
        <f t="shared" ref="GT471:GT473" si="3605">IFERROR(+GS471*(GR471-GQ471),"")</f>
        <v>0</v>
      </c>
      <c r="GU471" s="519">
        <f t="shared" ref="GU471:GU473" si="3606">IFERROR(+(IF(GR471="","0",GR471))-(IF(GT471="","0",GT471)),"")</f>
        <v>0</v>
      </c>
      <c r="GV471" s="520"/>
      <c r="GW471" s="511">
        <v>1.0</v>
      </c>
      <c r="GX471" s="512" t="s">
        <v>159</v>
      </c>
      <c r="GY471" s="513" t="s">
        <v>121</v>
      </c>
      <c r="GZ471" s="513" t="s">
        <v>152</v>
      </c>
      <c r="HA471" s="514">
        <f>ADHB!HC471</f>
        <v>0</v>
      </c>
      <c r="HB471" s="514"/>
      <c r="HC471" s="514">
        <f t="shared" ref="HC471:HC473" si="3607">iferror(HA471/HB471*100,0)</f>
        <v>0</v>
      </c>
      <c r="HD471" s="515"/>
      <c r="HE471" s="514">
        <f t="shared" ref="HE471:HE473" si="3608">IFERROR(+HC471*HD471,"")</f>
        <v>0</v>
      </c>
      <c r="HF471" s="516"/>
      <c r="HG471" s="517"/>
      <c r="HH471" s="517"/>
      <c r="HI471" s="514">
        <f t="shared" ref="HI471:HI473" si="3609">IFERROR(+(IF(HC471="","0",HC471))+(IF(HE471="","0",HE471))+(IF(HH471="","0",HH471)),"")</f>
        <v>0</v>
      </c>
      <c r="HJ471" s="515">
        <v>0.294289866351475</v>
      </c>
      <c r="HK471" s="518">
        <f t="shared" ref="HK471:HK473" si="3610">IFERROR(+HJ471*(HI471-HH471),"")</f>
        <v>0</v>
      </c>
      <c r="HL471" s="519">
        <f t="shared" ref="HL471:HL473" si="3611">IFERROR(+(IF(HI471="","0",HI471))-(IF(HK471="","0",HK471)),"")</f>
        <v>0</v>
      </c>
      <c r="HM471" s="520"/>
      <c r="HN471" s="511">
        <v>1.0</v>
      </c>
      <c r="HO471" s="512" t="s">
        <v>159</v>
      </c>
      <c r="HP471" s="513" t="s">
        <v>121</v>
      </c>
      <c r="HQ471" s="513" t="s">
        <v>152</v>
      </c>
      <c r="HR471" s="514">
        <f>ADHB!HT471</f>
        <v>0</v>
      </c>
      <c r="HS471" s="514"/>
      <c r="HT471" s="514">
        <f t="shared" ref="HT471:HT473" si="3612">iferror(HR471/HS471*100,0)</f>
        <v>0</v>
      </c>
      <c r="HU471" s="515"/>
      <c r="HV471" s="514">
        <f t="shared" ref="HV471:HV473" si="3613">IFERROR(+HT471*HU471,"")</f>
        <v>0</v>
      </c>
      <c r="HW471" s="516"/>
      <c r="HX471" s="517"/>
      <c r="HY471" s="517"/>
      <c r="HZ471" s="514">
        <f t="shared" ref="HZ471:HZ473" si="3614">IFERROR(+(IF(HT471="","0",HT471))+(IF(HV471="","0",HV471))+(IF(HY471="","0",HY471)),"")</f>
        <v>0</v>
      </c>
      <c r="IA471" s="515">
        <v>0.294289866351475</v>
      </c>
      <c r="IB471" s="518">
        <f t="shared" ref="IB471:IB473" si="3615">IFERROR(+IA471*(HZ471-HY471),"")</f>
        <v>0</v>
      </c>
      <c r="IC471" s="519">
        <f t="shared" ref="IC471:IC473" si="3616">IFERROR(+(IF(HZ471="","0",HZ471))-(IF(IB471="","0",IB471)),"")</f>
        <v>0</v>
      </c>
      <c r="ID471" s="520"/>
      <c r="IE471" s="511">
        <v>1.0</v>
      </c>
      <c r="IF471" s="512" t="s">
        <v>159</v>
      </c>
      <c r="IG471" s="513" t="s">
        <v>121</v>
      </c>
      <c r="IH471" s="513" t="s">
        <v>152</v>
      </c>
      <c r="II471" s="514">
        <f>ADHB!IK471</f>
        <v>0</v>
      </c>
      <c r="IJ471" s="514"/>
      <c r="IK471" s="514">
        <f t="shared" ref="IK471:IK473" si="3617">iferror(II471/IJ471*100,0)</f>
        <v>0</v>
      </c>
      <c r="IL471" s="515"/>
      <c r="IM471" s="514">
        <f t="shared" ref="IM471:IM473" si="3618">IFERROR(+IK471*IL471,"")</f>
        <v>0</v>
      </c>
      <c r="IN471" s="516"/>
      <c r="IO471" s="517"/>
      <c r="IP471" s="517"/>
      <c r="IQ471" s="514">
        <f t="shared" ref="IQ471:IQ473" si="3619">IFERROR(+(IF(IK471="","0",IK471))+(IF(IM471="","0",IM471))+(IF(IP471="","0",IP471)),"")</f>
        <v>0</v>
      </c>
      <c r="IR471" s="515">
        <v>0.294289866351475</v>
      </c>
      <c r="IS471" s="518">
        <f t="shared" ref="IS471:IS473" si="3620">IFERROR(+IR471*(IQ471-IP471),"")</f>
        <v>0</v>
      </c>
      <c r="IT471" s="519">
        <f t="shared" ref="IT471:IT473" si="3621">IFERROR(+(IF(IQ471="","0",IQ471))-(IF(IS471="","0",IS471)),"")</f>
        <v>0</v>
      </c>
      <c r="IU471" s="520"/>
      <c r="IV471" s="511">
        <v>1.0</v>
      </c>
      <c r="IW471" s="512" t="s">
        <v>159</v>
      </c>
      <c r="IX471" s="513" t="s">
        <v>121</v>
      </c>
      <c r="IY471" s="513" t="s">
        <v>152</v>
      </c>
      <c r="IZ471" s="514">
        <f>ADHB!JB471</f>
        <v>0</v>
      </c>
      <c r="JA471" s="514"/>
      <c r="JB471" s="514">
        <f t="shared" ref="JB471:JB473" si="3622">iferror(IZ471/JA471*100,0)</f>
        <v>0</v>
      </c>
      <c r="JC471" s="515"/>
      <c r="JD471" s="514">
        <f t="shared" ref="JD471:JD473" si="3623">IFERROR(+JB471*JC471,"")</f>
        <v>0</v>
      </c>
      <c r="JE471" s="516"/>
      <c r="JF471" s="517"/>
      <c r="JG471" s="517"/>
      <c r="JH471" s="514">
        <f t="shared" ref="JH471:JH473" si="3624">IFERROR(+(IF(JB471="","0",JB471))+(IF(JD471="","0",JD471))+(IF(JG471="","0",JG471)),"")</f>
        <v>0</v>
      </c>
      <c r="JI471" s="515">
        <v>0.294289866351475</v>
      </c>
      <c r="JJ471" s="518">
        <f t="shared" ref="JJ471:JJ473" si="3625">IFERROR(+JI471*(JH471-JG471),"")</f>
        <v>0</v>
      </c>
      <c r="JK471" s="519">
        <f t="shared" ref="JK471:JK473" si="3626">IFERROR(+(IF(JH471="","0",JH471))-(IF(JJ471="","0",JJ471)),"")</f>
        <v>0</v>
      </c>
      <c r="JL471" s="520"/>
      <c r="JM471" s="511">
        <v>1.0</v>
      </c>
      <c r="JN471" s="512" t="s">
        <v>159</v>
      </c>
      <c r="JO471" s="513" t="s">
        <v>121</v>
      </c>
      <c r="JP471" s="513" t="s">
        <v>152</v>
      </c>
      <c r="JQ471" s="514">
        <f>ADHB!JS471</f>
        <v>0</v>
      </c>
      <c r="JR471" s="514"/>
      <c r="JS471" s="514">
        <f t="shared" ref="JS471:JS473" si="3627">iferror(JQ471/JR471*100,0)</f>
        <v>0</v>
      </c>
      <c r="JT471" s="515"/>
      <c r="JU471" s="514">
        <f t="shared" ref="JU471:JU473" si="3628">IFERROR(+JS471*JT471,"")</f>
        <v>0</v>
      </c>
      <c r="JV471" s="516"/>
      <c r="JW471" s="517"/>
      <c r="JX471" s="517"/>
      <c r="JY471" s="514">
        <f t="shared" ref="JY471:JY473" si="3629">IFERROR(+(IF(JS471="","0",JS471))+(IF(JU471="","0",JU471))+(IF(JX471="","0",JX471)),"")</f>
        <v>0</v>
      </c>
      <c r="JZ471" s="515">
        <v>0.294289866351475</v>
      </c>
      <c r="KA471" s="518">
        <f t="shared" ref="KA471:KA473" si="3630">IFERROR(+JZ471*(JY471-JX471),"")</f>
        <v>0</v>
      </c>
      <c r="KB471" s="519">
        <f t="shared" ref="KB471:KB473" si="3631">IFERROR(+(IF(JY471="","0",JY471))-(IF(KA471="","0",KA471)),"")</f>
        <v>0</v>
      </c>
      <c r="KC471" s="520"/>
      <c r="KD471" s="511">
        <v>1.0</v>
      </c>
      <c r="KE471" s="512" t="s">
        <v>159</v>
      </c>
      <c r="KF471" s="513" t="s">
        <v>121</v>
      </c>
      <c r="KG471" s="513" t="s">
        <v>152</v>
      </c>
      <c r="KH471" s="514">
        <f>ADHB!KJ471</f>
        <v>0</v>
      </c>
      <c r="KI471" s="514"/>
      <c r="KJ471" s="514">
        <f t="shared" ref="KJ471:KJ473" si="3632">iferror(KH471/KI471*100,0)</f>
        <v>0</v>
      </c>
      <c r="KK471" s="515"/>
      <c r="KL471" s="514">
        <f t="shared" ref="KL471:KL473" si="3633">IFERROR(+KJ471*KK471,"")</f>
        <v>0</v>
      </c>
      <c r="KM471" s="516"/>
      <c r="KN471" s="517"/>
      <c r="KO471" s="517"/>
      <c r="KP471" s="514">
        <f t="shared" ref="KP471:KP473" si="3634">IFERROR(+(IF(KJ471="","0",KJ471))+(IF(KL471="","0",KL471))+(IF(KO471="","0",KO471)),"")</f>
        <v>0</v>
      </c>
      <c r="KQ471" s="515">
        <v>0.294289866351475</v>
      </c>
      <c r="KR471" s="518">
        <f t="shared" ref="KR471:KR473" si="3635">IFERROR(+KQ471*(KP471-KO471),"")</f>
        <v>0</v>
      </c>
      <c r="KS471" s="519">
        <f t="shared" ref="KS471:KS473" si="3636">IFERROR(+(IF(KP471="","0",KP471))-(IF(KR471="","0",KR471)),"")</f>
        <v>0</v>
      </c>
      <c r="KT471" s="520"/>
      <c r="KU471" s="521"/>
    </row>
    <row r="472" ht="15.75" customHeight="1">
      <c r="A472" s="511">
        <v>2.0</v>
      </c>
      <c r="B472" s="512" t="s">
        <v>160</v>
      </c>
      <c r="C472" s="513" t="s">
        <v>121</v>
      </c>
      <c r="D472" s="513" t="s">
        <v>152</v>
      </c>
      <c r="E472" s="514">
        <f>ADHB!G472</f>
        <v>0</v>
      </c>
      <c r="F472" s="514"/>
      <c r="G472" s="514">
        <f t="shared" si="3547"/>
        <v>0</v>
      </c>
      <c r="H472" s="515"/>
      <c r="I472" s="514">
        <f t="shared" si="3548"/>
        <v>0</v>
      </c>
      <c r="J472" s="516"/>
      <c r="K472" s="517"/>
      <c r="L472" s="517"/>
      <c r="M472" s="514">
        <f t="shared" si="3549"/>
        <v>0</v>
      </c>
      <c r="N472" s="515">
        <v>0.294289866351475</v>
      </c>
      <c r="O472" s="518">
        <f t="shared" si="3550"/>
        <v>0</v>
      </c>
      <c r="P472" s="519">
        <f t="shared" si="3551"/>
        <v>0</v>
      </c>
      <c r="Q472" s="520"/>
      <c r="R472" s="511">
        <v>2.0</v>
      </c>
      <c r="S472" s="512" t="s">
        <v>160</v>
      </c>
      <c r="T472" s="513" t="s">
        <v>121</v>
      </c>
      <c r="U472" s="513" t="s">
        <v>152</v>
      </c>
      <c r="V472" s="514">
        <f>ADHB!X472</f>
        <v>0</v>
      </c>
      <c r="W472" s="514"/>
      <c r="X472" s="514">
        <f t="shared" si="3552"/>
        <v>0</v>
      </c>
      <c r="Y472" s="515"/>
      <c r="Z472" s="514">
        <f t="shared" si="3553"/>
        <v>0</v>
      </c>
      <c r="AA472" s="516"/>
      <c r="AB472" s="517"/>
      <c r="AC472" s="517"/>
      <c r="AD472" s="514">
        <f t="shared" si="3554"/>
        <v>0</v>
      </c>
      <c r="AE472" s="515">
        <v>0.294289866351475</v>
      </c>
      <c r="AF472" s="518">
        <f t="shared" si="3555"/>
        <v>0</v>
      </c>
      <c r="AG472" s="519">
        <f t="shared" si="3556"/>
        <v>0</v>
      </c>
      <c r="AH472" s="520"/>
      <c r="AI472" s="511">
        <v>2.0</v>
      </c>
      <c r="AJ472" s="512" t="s">
        <v>160</v>
      </c>
      <c r="AK472" s="513" t="s">
        <v>121</v>
      </c>
      <c r="AL472" s="513" t="s">
        <v>152</v>
      </c>
      <c r="AM472" s="514">
        <f>ADHB!AO472</f>
        <v>0</v>
      </c>
      <c r="AN472" s="514"/>
      <c r="AO472" s="514">
        <f t="shared" si="3557"/>
        <v>0</v>
      </c>
      <c r="AP472" s="515"/>
      <c r="AQ472" s="514">
        <f t="shared" si="3558"/>
        <v>0</v>
      </c>
      <c r="AR472" s="516"/>
      <c r="AS472" s="517"/>
      <c r="AT472" s="517"/>
      <c r="AU472" s="514">
        <f t="shared" si="3559"/>
        <v>0</v>
      </c>
      <c r="AV472" s="515">
        <v>0.294289866351475</v>
      </c>
      <c r="AW472" s="518">
        <f t="shared" si="3560"/>
        <v>0</v>
      </c>
      <c r="AX472" s="519">
        <f t="shared" si="3561"/>
        <v>0</v>
      </c>
      <c r="AY472" s="520"/>
      <c r="AZ472" s="511">
        <v>2.0</v>
      </c>
      <c r="BA472" s="512" t="s">
        <v>160</v>
      </c>
      <c r="BB472" s="513" t="s">
        <v>121</v>
      </c>
      <c r="BC472" s="513" t="s">
        <v>152</v>
      </c>
      <c r="BD472" s="514">
        <f>ADHB!BF472</f>
        <v>0</v>
      </c>
      <c r="BE472" s="514"/>
      <c r="BF472" s="514">
        <f t="shared" si="3562"/>
        <v>0</v>
      </c>
      <c r="BG472" s="515"/>
      <c r="BH472" s="514">
        <f t="shared" si="3563"/>
        <v>0</v>
      </c>
      <c r="BI472" s="516"/>
      <c r="BJ472" s="517"/>
      <c r="BK472" s="517"/>
      <c r="BL472" s="514">
        <f t="shared" si="3564"/>
        <v>0</v>
      </c>
      <c r="BM472" s="515">
        <v>0.294289866351475</v>
      </c>
      <c r="BN472" s="518">
        <f t="shared" si="3565"/>
        <v>0</v>
      </c>
      <c r="BO472" s="519">
        <f t="shared" si="3566"/>
        <v>0</v>
      </c>
      <c r="BP472" s="520"/>
      <c r="BQ472" s="511">
        <v>2.0</v>
      </c>
      <c r="BR472" s="512" t="s">
        <v>160</v>
      </c>
      <c r="BS472" s="513" t="s">
        <v>121</v>
      </c>
      <c r="BT472" s="513" t="s">
        <v>152</v>
      </c>
      <c r="BU472" s="514">
        <f>ADHB!BW472</f>
        <v>0</v>
      </c>
      <c r="BV472" s="514"/>
      <c r="BW472" s="514">
        <f t="shared" si="3567"/>
        <v>0</v>
      </c>
      <c r="BX472" s="515"/>
      <c r="BY472" s="514">
        <f t="shared" si="3568"/>
        <v>0</v>
      </c>
      <c r="BZ472" s="516"/>
      <c r="CA472" s="517"/>
      <c r="CB472" s="517"/>
      <c r="CC472" s="514">
        <f t="shared" si="3569"/>
        <v>0</v>
      </c>
      <c r="CD472" s="515">
        <v>0.294289866351475</v>
      </c>
      <c r="CE472" s="518">
        <f t="shared" si="3570"/>
        <v>0</v>
      </c>
      <c r="CF472" s="519">
        <f t="shared" si="3571"/>
        <v>0</v>
      </c>
      <c r="CG472" s="520"/>
      <c r="CH472" s="511">
        <v>2.0</v>
      </c>
      <c r="CI472" s="512" t="s">
        <v>160</v>
      </c>
      <c r="CJ472" s="513" t="s">
        <v>121</v>
      </c>
      <c r="CK472" s="513" t="s">
        <v>152</v>
      </c>
      <c r="CL472" s="514">
        <f>ADHB!CN472</f>
        <v>0</v>
      </c>
      <c r="CM472" s="514"/>
      <c r="CN472" s="514">
        <f t="shared" si="3572"/>
        <v>0</v>
      </c>
      <c r="CO472" s="515"/>
      <c r="CP472" s="514">
        <f t="shared" si="3573"/>
        <v>0</v>
      </c>
      <c r="CQ472" s="516"/>
      <c r="CR472" s="517"/>
      <c r="CS472" s="517"/>
      <c r="CT472" s="514">
        <f t="shared" si="3574"/>
        <v>0</v>
      </c>
      <c r="CU472" s="515">
        <v>0.294289866351475</v>
      </c>
      <c r="CV472" s="518">
        <f t="shared" si="3575"/>
        <v>0</v>
      </c>
      <c r="CW472" s="519">
        <f t="shared" si="3576"/>
        <v>0</v>
      </c>
      <c r="CX472" s="520"/>
      <c r="CY472" s="511">
        <v>2.0</v>
      </c>
      <c r="CZ472" s="512" t="s">
        <v>160</v>
      </c>
      <c r="DA472" s="513" t="s">
        <v>121</v>
      </c>
      <c r="DB472" s="513" t="s">
        <v>152</v>
      </c>
      <c r="DC472" s="514">
        <f>ADHB!DE472</f>
        <v>0</v>
      </c>
      <c r="DD472" s="514"/>
      <c r="DE472" s="514">
        <f t="shared" si="3577"/>
        <v>0</v>
      </c>
      <c r="DF472" s="515"/>
      <c r="DG472" s="514">
        <f t="shared" si="3578"/>
        <v>0</v>
      </c>
      <c r="DH472" s="516"/>
      <c r="DI472" s="517"/>
      <c r="DJ472" s="517"/>
      <c r="DK472" s="514">
        <f t="shared" si="3579"/>
        <v>0</v>
      </c>
      <c r="DL472" s="515">
        <v>0.294289866351475</v>
      </c>
      <c r="DM472" s="518">
        <f t="shared" si="3580"/>
        <v>0</v>
      </c>
      <c r="DN472" s="519">
        <f t="shared" si="3581"/>
        <v>0</v>
      </c>
      <c r="DO472" s="520"/>
      <c r="DP472" s="511">
        <v>2.0</v>
      </c>
      <c r="DQ472" s="512" t="s">
        <v>160</v>
      </c>
      <c r="DR472" s="513" t="s">
        <v>121</v>
      </c>
      <c r="DS472" s="513" t="s">
        <v>152</v>
      </c>
      <c r="DT472" s="514">
        <f>ADHB!DV472</f>
        <v>0</v>
      </c>
      <c r="DU472" s="514"/>
      <c r="DV472" s="514">
        <f t="shared" si="3582"/>
        <v>0</v>
      </c>
      <c r="DW472" s="515"/>
      <c r="DX472" s="514">
        <f t="shared" si="3583"/>
        <v>0</v>
      </c>
      <c r="DY472" s="516"/>
      <c r="DZ472" s="517"/>
      <c r="EA472" s="517"/>
      <c r="EB472" s="514">
        <f t="shared" si="3584"/>
        <v>0</v>
      </c>
      <c r="EC472" s="515">
        <v>0.294289866351475</v>
      </c>
      <c r="ED472" s="518">
        <f t="shared" si="3585"/>
        <v>0</v>
      </c>
      <c r="EE472" s="519">
        <f t="shared" si="3586"/>
        <v>0</v>
      </c>
      <c r="EF472" s="520"/>
      <c r="EG472" s="511">
        <v>2.0</v>
      </c>
      <c r="EH472" s="512" t="s">
        <v>160</v>
      </c>
      <c r="EI472" s="513" t="s">
        <v>121</v>
      </c>
      <c r="EJ472" s="513" t="s">
        <v>152</v>
      </c>
      <c r="EK472" s="514">
        <f>ADHB!EM472</f>
        <v>0</v>
      </c>
      <c r="EL472" s="514"/>
      <c r="EM472" s="514">
        <f t="shared" si="3587"/>
        <v>0</v>
      </c>
      <c r="EN472" s="515"/>
      <c r="EO472" s="514">
        <f t="shared" si="3588"/>
        <v>0</v>
      </c>
      <c r="EP472" s="516"/>
      <c r="EQ472" s="517"/>
      <c r="ER472" s="517"/>
      <c r="ES472" s="514">
        <f t="shared" si="3589"/>
        <v>0</v>
      </c>
      <c r="ET472" s="515">
        <v>0.294289866351475</v>
      </c>
      <c r="EU472" s="518">
        <f t="shared" si="3590"/>
        <v>0</v>
      </c>
      <c r="EV472" s="519">
        <f t="shared" si="3591"/>
        <v>0</v>
      </c>
      <c r="EW472" s="520"/>
      <c r="EX472" s="511">
        <v>2.0</v>
      </c>
      <c r="EY472" s="512" t="s">
        <v>160</v>
      </c>
      <c r="EZ472" s="513" t="s">
        <v>121</v>
      </c>
      <c r="FA472" s="513" t="s">
        <v>152</v>
      </c>
      <c r="FB472" s="514">
        <f>ADHB!FD472</f>
        <v>0</v>
      </c>
      <c r="FC472" s="514"/>
      <c r="FD472" s="514">
        <f t="shared" si="3592"/>
        <v>0</v>
      </c>
      <c r="FE472" s="515"/>
      <c r="FF472" s="514">
        <f t="shared" si="3593"/>
        <v>0</v>
      </c>
      <c r="FG472" s="516"/>
      <c r="FH472" s="517"/>
      <c r="FI472" s="517"/>
      <c r="FJ472" s="514">
        <f t="shared" si="3594"/>
        <v>0</v>
      </c>
      <c r="FK472" s="515">
        <v>0.294289866351475</v>
      </c>
      <c r="FL472" s="518">
        <f t="shared" si="3595"/>
        <v>0</v>
      </c>
      <c r="FM472" s="519">
        <f t="shared" si="3596"/>
        <v>0</v>
      </c>
      <c r="FN472" s="520"/>
      <c r="FO472" s="511">
        <v>2.0</v>
      </c>
      <c r="FP472" s="512" t="s">
        <v>160</v>
      </c>
      <c r="FQ472" s="513" t="s">
        <v>121</v>
      </c>
      <c r="FR472" s="513" t="s">
        <v>152</v>
      </c>
      <c r="FS472" s="514">
        <f>ADHB!FU472</f>
        <v>0</v>
      </c>
      <c r="FT472" s="514"/>
      <c r="FU472" s="514">
        <f t="shared" si="3597"/>
        <v>0</v>
      </c>
      <c r="FV472" s="515"/>
      <c r="FW472" s="514">
        <f t="shared" si="3598"/>
        <v>0</v>
      </c>
      <c r="FX472" s="516"/>
      <c r="FY472" s="517"/>
      <c r="FZ472" s="517"/>
      <c r="GA472" s="514">
        <f t="shared" si="3599"/>
        <v>0</v>
      </c>
      <c r="GB472" s="515">
        <v>0.294289866351475</v>
      </c>
      <c r="GC472" s="518">
        <f t="shared" si="3600"/>
        <v>0</v>
      </c>
      <c r="GD472" s="519">
        <f t="shared" si="3601"/>
        <v>0</v>
      </c>
      <c r="GE472" s="520"/>
      <c r="GF472" s="511">
        <v>2.0</v>
      </c>
      <c r="GG472" s="512" t="s">
        <v>160</v>
      </c>
      <c r="GH472" s="513" t="s">
        <v>121</v>
      </c>
      <c r="GI472" s="513" t="s">
        <v>152</v>
      </c>
      <c r="GJ472" s="514">
        <f>ADHB!GL472</f>
        <v>0</v>
      </c>
      <c r="GK472" s="514"/>
      <c r="GL472" s="514">
        <f t="shared" si="3602"/>
        <v>0</v>
      </c>
      <c r="GM472" s="515"/>
      <c r="GN472" s="514">
        <f t="shared" si="3603"/>
        <v>0</v>
      </c>
      <c r="GO472" s="516"/>
      <c r="GP472" s="517"/>
      <c r="GQ472" s="517"/>
      <c r="GR472" s="514">
        <f t="shared" si="3604"/>
        <v>0</v>
      </c>
      <c r="GS472" s="515">
        <v>0.294289866351475</v>
      </c>
      <c r="GT472" s="518">
        <f t="shared" si="3605"/>
        <v>0</v>
      </c>
      <c r="GU472" s="519">
        <f t="shared" si="3606"/>
        <v>0</v>
      </c>
      <c r="GV472" s="520"/>
      <c r="GW472" s="511">
        <v>2.0</v>
      </c>
      <c r="GX472" s="512" t="s">
        <v>160</v>
      </c>
      <c r="GY472" s="513" t="s">
        <v>121</v>
      </c>
      <c r="GZ472" s="513" t="s">
        <v>152</v>
      </c>
      <c r="HA472" s="514">
        <f>ADHB!HC472</f>
        <v>0</v>
      </c>
      <c r="HB472" s="514"/>
      <c r="HC472" s="514">
        <f t="shared" si="3607"/>
        <v>0</v>
      </c>
      <c r="HD472" s="515"/>
      <c r="HE472" s="514">
        <f t="shared" si="3608"/>
        <v>0</v>
      </c>
      <c r="HF472" s="516"/>
      <c r="HG472" s="517"/>
      <c r="HH472" s="517"/>
      <c r="HI472" s="514">
        <f t="shared" si="3609"/>
        <v>0</v>
      </c>
      <c r="HJ472" s="515">
        <v>0.294289866351475</v>
      </c>
      <c r="HK472" s="518">
        <f t="shared" si="3610"/>
        <v>0</v>
      </c>
      <c r="HL472" s="519">
        <f t="shared" si="3611"/>
        <v>0</v>
      </c>
      <c r="HM472" s="520"/>
      <c r="HN472" s="511">
        <v>2.0</v>
      </c>
      <c r="HO472" s="512" t="s">
        <v>160</v>
      </c>
      <c r="HP472" s="513" t="s">
        <v>121</v>
      </c>
      <c r="HQ472" s="513" t="s">
        <v>152</v>
      </c>
      <c r="HR472" s="514">
        <f>ADHB!HT472</f>
        <v>0</v>
      </c>
      <c r="HS472" s="514"/>
      <c r="HT472" s="514">
        <f t="shared" si="3612"/>
        <v>0</v>
      </c>
      <c r="HU472" s="515"/>
      <c r="HV472" s="514">
        <f t="shared" si="3613"/>
        <v>0</v>
      </c>
      <c r="HW472" s="516"/>
      <c r="HX472" s="517"/>
      <c r="HY472" s="517"/>
      <c r="HZ472" s="514">
        <f t="shared" si="3614"/>
        <v>0</v>
      </c>
      <c r="IA472" s="515">
        <v>0.294289866351475</v>
      </c>
      <c r="IB472" s="518">
        <f t="shared" si="3615"/>
        <v>0</v>
      </c>
      <c r="IC472" s="519">
        <f t="shared" si="3616"/>
        <v>0</v>
      </c>
      <c r="ID472" s="520"/>
      <c r="IE472" s="511">
        <v>2.0</v>
      </c>
      <c r="IF472" s="512" t="s">
        <v>160</v>
      </c>
      <c r="IG472" s="513" t="s">
        <v>121</v>
      </c>
      <c r="IH472" s="513" t="s">
        <v>152</v>
      </c>
      <c r="II472" s="514">
        <f>ADHB!IK472</f>
        <v>0</v>
      </c>
      <c r="IJ472" s="514"/>
      <c r="IK472" s="514">
        <f t="shared" si="3617"/>
        <v>0</v>
      </c>
      <c r="IL472" s="515"/>
      <c r="IM472" s="514">
        <f t="shared" si="3618"/>
        <v>0</v>
      </c>
      <c r="IN472" s="516"/>
      <c r="IO472" s="517"/>
      <c r="IP472" s="517"/>
      <c r="IQ472" s="514">
        <f t="shared" si="3619"/>
        <v>0</v>
      </c>
      <c r="IR472" s="515">
        <v>0.294289866351475</v>
      </c>
      <c r="IS472" s="518">
        <f t="shared" si="3620"/>
        <v>0</v>
      </c>
      <c r="IT472" s="519">
        <f t="shared" si="3621"/>
        <v>0</v>
      </c>
      <c r="IU472" s="520"/>
      <c r="IV472" s="511">
        <v>2.0</v>
      </c>
      <c r="IW472" s="512" t="s">
        <v>160</v>
      </c>
      <c r="IX472" s="513" t="s">
        <v>121</v>
      </c>
      <c r="IY472" s="513" t="s">
        <v>152</v>
      </c>
      <c r="IZ472" s="514">
        <f>ADHB!JB472</f>
        <v>0</v>
      </c>
      <c r="JA472" s="514"/>
      <c r="JB472" s="514">
        <f t="shared" si="3622"/>
        <v>0</v>
      </c>
      <c r="JC472" s="515"/>
      <c r="JD472" s="514">
        <f t="shared" si="3623"/>
        <v>0</v>
      </c>
      <c r="JE472" s="516"/>
      <c r="JF472" s="517"/>
      <c r="JG472" s="517"/>
      <c r="JH472" s="514">
        <f t="shared" si="3624"/>
        <v>0</v>
      </c>
      <c r="JI472" s="515">
        <v>0.294289866351475</v>
      </c>
      <c r="JJ472" s="518">
        <f t="shared" si="3625"/>
        <v>0</v>
      </c>
      <c r="JK472" s="519">
        <f t="shared" si="3626"/>
        <v>0</v>
      </c>
      <c r="JL472" s="520"/>
      <c r="JM472" s="511">
        <v>2.0</v>
      </c>
      <c r="JN472" s="512" t="s">
        <v>160</v>
      </c>
      <c r="JO472" s="513" t="s">
        <v>121</v>
      </c>
      <c r="JP472" s="513" t="s">
        <v>152</v>
      </c>
      <c r="JQ472" s="514">
        <f>ADHB!JS472</f>
        <v>0</v>
      </c>
      <c r="JR472" s="514"/>
      <c r="JS472" s="514">
        <f t="shared" si="3627"/>
        <v>0</v>
      </c>
      <c r="JT472" s="515"/>
      <c r="JU472" s="514">
        <f t="shared" si="3628"/>
        <v>0</v>
      </c>
      <c r="JV472" s="516"/>
      <c r="JW472" s="517"/>
      <c r="JX472" s="517"/>
      <c r="JY472" s="514">
        <f t="shared" si="3629"/>
        <v>0</v>
      </c>
      <c r="JZ472" s="515">
        <v>0.294289866351475</v>
      </c>
      <c r="KA472" s="518">
        <f t="shared" si="3630"/>
        <v>0</v>
      </c>
      <c r="KB472" s="519">
        <f t="shared" si="3631"/>
        <v>0</v>
      </c>
      <c r="KC472" s="520"/>
      <c r="KD472" s="511">
        <v>2.0</v>
      </c>
      <c r="KE472" s="512" t="s">
        <v>160</v>
      </c>
      <c r="KF472" s="513" t="s">
        <v>121</v>
      </c>
      <c r="KG472" s="513" t="s">
        <v>152</v>
      </c>
      <c r="KH472" s="514">
        <f>ADHB!KJ472</f>
        <v>0</v>
      </c>
      <c r="KI472" s="514"/>
      <c r="KJ472" s="514">
        <f t="shared" si="3632"/>
        <v>0</v>
      </c>
      <c r="KK472" s="515"/>
      <c r="KL472" s="514">
        <f t="shared" si="3633"/>
        <v>0</v>
      </c>
      <c r="KM472" s="516"/>
      <c r="KN472" s="517"/>
      <c r="KO472" s="517"/>
      <c r="KP472" s="514">
        <f t="shared" si="3634"/>
        <v>0</v>
      </c>
      <c r="KQ472" s="515">
        <v>0.294289866351475</v>
      </c>
      <c r="KR472" s="518">
        <f t="shared" si="3635"/>
        <v>0</v>
      </c>
      <c r="KS472" s="519">
        <f t="shared" si="3636"/>
        <v>0</v>
      </c>
      <c r="KT472" s="520"/>
      <c r="KU472" s="521"/>
    </row>
    <row r="473" ht="15.75" customHeight="1">
      <c r="A473" s="511">
        <v>3.0</v>
      </c>
      <c r="B473" s="512" t="s">
        <v>161</v>
      </c>
      <c r="C473" s="513" t="s">
        <v>121</v>
      </c>
      <c r="D473" s="513" t="s">
        <v>152</v>
      </c>
      <c r="E473" s="514">
        <f>ADHB!G473</f>
        <v>0</v>
      </c>
      <c r="F473" s="514"/>
      <c r="G473" s="514">
        <f t="shared" si="3547"/>
        <v>0</v>
      </c>
      <c r="H473" s="515"/>
      <c r="I473" s="514">
        <f t="shared" si="3548"/>
        <v>0</v>
      </c>
      <c r="J473" s="516"/>
      <c r="K473" s="517"/>
      <c r="L473" s="517"/>
      <c r="M473" s="514">
        <f t="shared" si="3549"/>
        <v>0</v>
      </c>
      <c r="N473" s="515">
        <v>0.294289866351475</v>
      </c>
      <c r="O473" s="518">
        <f t="shared" si="3550"/>
        <v>0</v>
      </c>
      <c r="P473" s="519">
        <f t="shared" si="3551"/>
        <v>0</v>
      </c>
      <c r="Q473" s="520"/>
      <c r="R473" s="511">
        <v>3.0</v>
      </c>
      <c r="S473" s="512" t="s">
        <v>161</v>
      </c>
      <c r="T473" s="513" t="s">
        <v>121</v>
      </c>
      <c r="U473" s="513" t="s">
        <v>152</v>
      </c>
      <c r="V473" s="514">
        <f>ADHB!X473</f>
        <v>0</v>
      </c>
      <c r="W473" s="514"/>
      <c r="X473" s="514">
        <f t="shared" si="3552"/>
        <v>0</v>
      </c>
      <c r="Y473" s="515"/>
      <c r="Z473" s="514">
        <f t="shared" si="3553"/>
        <v>0</v>
      </c>
      <c r="AA473" s="516"/>
      <c r="AB473" s="517"/>
      <c r="AC473" s="517"/>
      <c r="AD473" s="514">
        <f t="shared" si="3554"/>
        <v>0</v>
      </c>
      <c r="AE473" s="515">
        <v>0.294289866351475</v>
      </c>
      <c r="AF473" s="518">
        <f t="shared" si="3555"/>
        <v>0</v>
      </c>
      <c r="AG473" s="519">
        <f t="shared" si="3556"/>
        <v>0</v>
      </c>
      <c r="AH473" s="520"/>
      <c r="AI473" s="511">
        <v>3.0</v>
      </c>
      <c r="AJ473" s="512" t="s">
        <v>161</v>
      </c>
      <c r="AK473" s="513" t="s">
        <v>121</v>
      </c>
      <c r="AL473" s="513" t="s">
        <v>152</v>
      </c>
      <c r="AM473" s="514">
        <f>ADHB!AO473</f>
        <v>0</v>
      </c>
      <c r="AN473" s="514"/>
      <c r="AO473" s="514">
        <f t="shared" si="3557"/>
        <v>0</v>
      </c>
      <c r="AP473" s="515"/>
      <c r="AQ473" s="514">
        <f t="shared" si="3558"/>
        <v>0</v>
      </c>
      <c r="AR473" s="516"/>
      <c r="AS473" s="517"/>
      <c r="AT473" s="517"/>
      <c r="AU473" s="514">
        <f t="shared" si="3559"/>
        <v>0</v>
      </c>
      <c r="AV473" s="515">
        <v>0.294289866351475</v>
      </c>
      <c r="AW473" s="518">
        <f t="shared" si="3560"/>
        <v>0</v>
      </c>
      <c r="AX473" s="519">
        <f t="shared" si="3561"/>
        <v>0</v>
      </c>
      <c r="AY473" s="520"/>
      <c r="AZ473" s="511">
        <v>3.0</v>
      </c>
      <c r="BA473" s="512" t="s">
        <v>161</v>
      </c>
      <c r="BB473" s="513" t="s">
        <v>121</v>
      </c>
      <c r="BC473" s="513" t="s">
        <v>152</v>
      </c>
      <c r="BD473" s="514">
        <f>ADHB!BF473</f>
        <v>0</v>
      </c>
      <c r="BE473" s="514"/>
      <c r="BF473" s="514">
        <f t="shared" si="3562"/>
        <v>0</v>
      </c>
      <c r="BG473" s="515"/>
      <c r="BH473" s="514">
        <f t="shared" si="3563"/>
        <v>0</v>
      </c>
      <c r="BI473" s="516"/>
      <c r="BJ473" s="517"/>
      <c r="BK473" s="517"/>
      <c r="BL473" s="514">
        <f t="shared" si="3564"/>
        <v>0</v>
      </c>
      <c r="BM473" s="515">
        <v>0.294289866351475</v>
      </c>
      <c r="BN473" s="518">
        <f t="shared" si="3565"/>
        <v>0</v>
      </c>
      <c r="BO473" s="519">
        <f t="shared" si="3566"/>
        <v>0</v>
      </c>
      <c r="BP473" s="520"/>
      <c r="BQ473" s="511">
        <v>3.0</v>
      </c>
      <c r="BR473" s="512" t="s">
        <v>161</v>
      </c>
      <c r="BS473" s="513" t="s">
        <v>121</v>
      </c>
      <c r="BT473" s="513" t="s">
        <v>152</v>
      </c>
      <c r="BU473" s="514">
        <f>ADHB!BW473</f>
        <v>0</v>
      </c>
      <c r="BV473" s="514"/>
      <c r="BW473" s="514">
        <f t="shared" si="3567"/>
        <v>0</v>
      </c>
      <c r="BX473" s="515"/>
      <c r="BY473" s="514">
        <f t="shared" si="3568"/>
        <v>0</v>
      </c>
      <c r="BZ473" s="516"/>
      <c r="CA473" s="517"/>
      <c r="CB473" s="517"/>
      <c r="CC473" s="514">
        <f t="shared" si="3569"/>
        <v>0</v>
      </c>
      <c r="CD473" s="515">
        <v>0.294289866351475</v>
      </c>
      <c r="CE473" s="518">
        <f t="shared" si="3570"/>
        <v>0</v>
      </c>
      <c r="CF473" s="519">
        <f t="shared" si="3571"/>
        <v>0</v>
      </c>
      <c r="CG473" s="520"/>
      <c r="CH473" s="511">
        <v>3.0</v>
      </c>
      <c r="CI473" s="512" t="s">
        <v>161</v>
      </c>
      <c r="CJ473" s="513" t="s">
        <v>121</v>
      </c>
      <c r="CK473" s="513" t="s">
        <v>152</v>
      </c>
      <c r="CL473" s="514">
        <f>ADHB!CN473</f>
        <v>0</v>
      </c>
      <c r="CM473" s="514"/>
      <c r="CN473" s="514">
        <f t="shared" si="3572"/>
        <v>0</v>
      </c>
      <c r="CO473" s="515"/>
      <c r="CP473" s="514">
        <f t="shared" si="3573"/>
        <v>0</v>
      </c>
      <c r="CQ473" s="516"/>
      <c r="CR473" s="517"/>
      <c r="CS473" s="517"/>
      <c r="CT473" s="514">
        <f t="shared" si="3574"/>
        <v>0</v>
      </c>
      <c r="CU473" s="515">
        <v>0.294289866351475</v>
      </c>
      <c r="CV473" s="518">
        <f t="shared" si="3575"/>
        <v>0</v>
      </c>
      <c r="CW473" s="519">
        <f t="shared" si="3576"/>
        <v>0</v>
      </c>
      <c r="CX473" s="520"/>
      <c r="CY473" s="511">
        <v>3.0</v>
      </c>
      <c r="CZ473" s="512" t="s">
        <v>161</v>
      </c>
      <c r="DA473" s="513" t="s">
        <v>121</v>
      </c>
      <c r="DB473" s="513" t="s">
        <v>152</v>
      </c>
      <c r="DC473" s="514">
        <f>ADHB!DE473</f>
        <v>0</v>
      </c>
      <c r="DD473" s="514"/>
      <c r="DE473" s="514">
        <f t="shared" si="3577"/>
        <v>0</v>
      </c>
      <c r="DF473" s="515"/>
      <c r="DG473" s="514">
        <f t="shared" si="3578"/>
        <v>0</v>
      </c>
      <c r="DH473" s="516"/>
      <c r="DI473" s="517"/>
      <c r="DJ473" s="517"/>
      <c r="DK473" s="514">
        <f t="shared" si="3579"/>
        <v>0</v>
      </c>
      <c r="DL473" s="515">
        <v>0.294289866351475</v>
      </c>
      <c r="DM473" s="518">
        <f t="shared" si="3580"/>
        <v>0</v>
      </c>
      <c r="DN473" s="519">
        <f t="shared" si="3581"/>
        <v>0</v>
      </c>
      <c r="DO473" s="520"/>
      <c r="DP473" s="511">
        <v>3.0</v>
      </c>
      <c r="DQ473" s="512" t="s">
        <v>161</v>
      </c>
      <c r="DR473" s="513" t="s">
        <v>121</v>
      </c>
      <c r="DS473" s="513" t="s">
        <v>152</v>
      </c>
      <c r="DT473" s="514">
        <f>ADHB!DV473</f>
        <v>0</v>
      </c>
      <c r="DU473" s="514"/>
      <c r="DV473" s="514">
        <f t="shared" si="3582"/>
        <v>0</v>
      </c>
      <c r="DW473" s="515"/>
      <c r="DX473" s="514">
        <f t="shared" si="3583"/>
        <v>0</v>
      </c>
      <c r="DY473" s="516"/>
      <c r="DZ473" s="517"/>
      <c r="EA473" s="517"/>
      <c r="EB473" s="514">
        <f t="shared" si="3584"/>
        <v>0</v>
      </c>
      <c r="EC473" s="515">
        <v>0.294289866351475</v>
      </c>
      <c r="ED473" s="518">
        <f t="shared" si="3585"/>
        <v>0</v>
      </c>
      <c r="EE473" s="519">
        <f t="shared" si="3586"/>
        <v>0</v>
      </c>
      <c r="EF473" s="520"/>
      <c r="EG473" s="511">
        <v>3.0</v>
      </c>
      <c r="EH473" s="512" t="s">
        <v>161</v>
      </c>
      <c r="EI473" s="513" t="s">
        <v>121</v>
      </c>
      <c r="EJ473" s="513" t="s">
        <v>152</v>
      </c>
      <c r="EK473" s="514">
        <f>ADHB!EM473</f>
        <v>0</v>
      </c>
      <c r="EL473" s="514"/>
      <c r="EM473" s="514">
        <f t="shared" si="3587"/>
        <v>0</v>
      </c>
      <c r="EN473" s="515"/>
      <c r="EO473" s="514">
        <f t="shared" si="3588"/>
        <v>0</v>
      </c>
      <c r="EP473" s="516"/>
      <c r="EQ473" s="517"/>
      <c r="ER473" s="517"/>
      <c r="ES473" s="514">
        <f t="shared" si="3589"/>
        <v>0</v>
      </c>
      <c r="ET473" s="515">
        <v>0.294289866351475</v>
      </c>
      <c r="EU473" s="518">
        <f t="shared" si="3590"/>
        <v>0</v>
      </c>
      <c r="EV473" s="519">
        <f t="shared" si="3591"/>
        <v>0</v>
      </c>
      <c r="EW473" s="520"/>
      <c r="EX473" s="511">
        <v>3.0</v>
      </c>
      <c r="EY473" s="512" t="s">
        <v>161</v>
      </c>
      <c r="EZ473" s="513" t="s">
        <v>121</v>
      </c>
      <c r="FA473" s="513" t="s">
        <v>152</v>
      </c>
      <c r="FB473" s="514">
        <f>ADHB!FD473</f>
        <v>0</v>
      </c>
      <c r="FC473" s="514"/>
      <c r="FD473" s="514">
        <f t="shared" si="3592"/>
        <v>0</v>
      </c>
      <c r="FE473" s="515"/>
      <c r="FF473" s="514">
        <f t="shared" si="3593"/>
        <v>0</v>
      </c>
      <c r="FG473" s="516"/>
      <c r="FH473" s="517"/>
      <c r="FI473" s="517"/>
      <c r="FJ473" s="514">
        <f t="shared" si="3594"/>
        <v>0</v>
      </c>
      <c r="FK473" s="515">
        <v>0.294289866351475</v>
      </c>
      <c r="FL473" s="518">
        <f t="shared" si="3595"/>
        <v>0</v>
      </c>
      <c r="FM473" s="519">
        <f t="shared" si="3596"/>
        <v>0</v>
      </c>
      <c r="FN473" s="520"/>
      <c r="FO473" s="511">
        <v>3.0</v>
      </c>
      <c r="FP473" s="512" t="s">
        <v>161</v>
      </c>
      <c r="FQ473" s="513" t="s">
        <v>121</v>
      </c>
      <c r="FR473" s="513" t="s">
        <v>152</v>
      </c>
      <c r="FS473" s="514">
        <f>ADHB!FU473</f>
        <v>0</v>
      </c>
      <c r="FT473" s="514"/>
      <c r="FU473" s="514">
        <f t="shared" si="3597"/>
        <v>0</v>
      </c>
      <c r="FV473" s="515"/>
      <c r="FW473" s="514">
        <f t="shared" si="3598"/>
        <v>0</v>
      </c>
      <c r="FX473" s="516"/>
      <c r="FY473" s="517"/>
      <c r="FZ473" s="517"/>
      <c r="GA473" s="514">
        <f t="shared" si="3599"/>
        <v>0</v>
      </c>
      <c r="GB473" s="515">
        <v>0.294289866351475</v>
      </c>
      <c r="GC473" s="518">
        <f t="shared" si="3600"/>
        <v>0</v>
      </c>
      <c r="GD473" s="519">
        <f t="shared" si="3601"/>
        <v>0</v>
      </c>
      <c r="GE473" s="520"/>
      <c r="GF473" s="511">
        <v>3.0</v>
      </c>
      <c r="GG473" s="512" t="s">
        <v>161</v>
      </c>
      <c r="GH473" s="513" t="s">
        <v>121</v>
      </c>
      <c r="GI473" s="513" t="s">
        <v>152</v>
      </c>
      <c r="GJ473" s="514">
        <f>ADHB!GL473</f>
        <v>0</v>
      </c>
      <c r="GK473" s="514"/>
      <c r="GL473" s="514">
        <f t="shared" si="3602"/>
        <v>0</v>
      </c>
      <c r="GM473" s="515"/>
      <c r="GN473" s="514">
        <f t="shared" si="3603"/>
        <v>0</v>
      </c>
      <c r="GO473" s="516"/>
      <c r="GP473" s="517"/>
      <c r="GQ473" s="517"/>
      <c r="GR473" s="514">
        <f t="shared" si="3604"/>
        <v>0</v>
      </c>
      <c r="GS473" s="515">
        <v>0.294289866351475</v>
      </c>
      <c r="GT473" s="518">
        <f t="shared" si="3605"/>
        <v>0</v>
      </c>
      <c r="GU473" s="519">
        <f t="shared" si="3606"/>
        <v>0</v>
      </c>
      <c r="GV473" s="520"/>
      <c r="GW473" s="511">
        <v>3.0</v>
      </c>
      <c r="GX473" s="512" t="s">
        <v>161</v>
      </c>
      <c r="GY473" s="513" t="s">
        <v>121</v>
      </c>
      <c r="GZ473" s="513" t="s">
        <v>152</v>
      </c>
      <c r="HA473" s="514">
        <f>ADHB!HC473</f>
        <v>0</v>
      </c>
      <c r="HB473" s="514"/>
      <c r="HC473" s="514">
        <f t="shared" si="3607"/>
        <v>0</v>
      </c>
      <c r="HD473" s="515"/>
      <c r="HE473" s="514">
        <f t="shared" si="3608"/>
        <v>0</v>
      </c>
      <c r="HF473" s="516"/>
      <c r="HG473" s="517"/>
      <c r="HH473" s="517"/>
      <c r="HI473" s="514">
        <f t="shared" si="3609"/>
        <v>0</v>
      </c>
      <c r="HJ473" s="515">
        <v>0.294289866351475</v>
      </c>
      <c r="HK473" s="518">
        <f t="shared" si="3610"/>
        <v>0</v>
      </c>
      <c r="HL473" s="519">
        <f t="shared" si="3611"/>
        <v>0</v>
      </c>
      <c r="HM473" s="520"/>
      <c r="HN473" s="511">
        <v>3.0</v>
      </c>
      <c r="HO473" s="512" t="s">
        <v>161</v>
      </c>
      <c r="HP473" s="513" t="s">
        <v>121</v>
      </c>
      <c r="HQ473" s="513" t="s">
        <v>152</v>
      </c>
      <c r="HR473" s="514">
        <f>ADHB!HT473</f>
        <v>0</v>
      </c>
      <c r="HS473" s="514"/>
      <c r="HT473" s="514">
        <f t="shared" si="3612"/>
        <v>0</v>
      </c>
      <c r="HU473" s="515"/>
      <c r="HV473" s="514">
        <f t="shared" si="3613"/>
        <v>0</v>
      </c>
      <c r="HW473" s="516"/>
      <c r="HX473" s="517"/>
      <c r="HY473" s="517"/>
      <c r="HZ473" s="514">
        <f t="shared" si="3614"/>
        <v>0</v>
      </c>
      <c r="IA473" s="515">
        <v>0.294289866351475</v>
      </c>
      <c r="IB473" s="518">
        <f t="shared" si="3615"/>
        <v>0</v>
      </c>
      <c r="IC473" s="519">
        <f t="shared" si="3616"/>
        <v>0</v>
      </c>
      <c r="ID473" s="520"/>
      <c r="IE473" s="511">
        <v>3.0</v>
      </c>
      <c r="IF473" s="512" t="s">
        <v>161</v>
      </c>
      <c r="IG473" s="513" t="s">
        <v>121</v>
      </c>
      <c r="IH473" s="513" t="s">
        <v>152</v>
      </c>
      <c r="II473" s="514">
        <f>ADHB!IK473</f>
        <v>0</v>
      </c>
      <c r="IJ473" s="514"/>
      <c r="IK473" s="514">
        <f t="shared" si="3617"/>
        <v>0</v>
      </c>
      <c r="IL473" s="515"/>
      <c r="IM473" s="514">
        <f t="shared" si="3618"/>
        <v>0</v>
      </c>
      <c r="IN473" s="516"/>
      <c r="IO473" s="517"/>
      <c r="IP473" s="517"/>
      <c r="IQ473" s="514">
        <f t="shared" si="3619"/>
        <v>0</v>
      </c>
      <c r="IR473" s="515">
        <v>0.294289866351475</v>
      </c>
      <c r="IS473" s="518">
        <f t="shared" si="3620"/>
        <v>0</v>
      </c>
      <c r="IT473" s="519">
        <f t="shared" si="3621"/>
        <v>0</v>
      </c>
      <c r="IU473" s="520"/>
      <c r="IV473" s="511">
        <v>3.0</v>
      </c>
      <c r="IW473" s="512" t="s">
        <v>161</v>
      </c>
      <c r="IX473" s="513" t="s">
        <v>121</v>
      </c>
      <c r="IY473" s="513" t="s">
        <v>152</v>
      </c>
      <c r="IZ473" s="514">
        <f>ADHB!JB473</f>
        <v>0</v>
      </c>
      <c r="JA473" s="514"/>
      <c r="JB473" s="514">
        <f t="shared" si="3622"/>
        <v>0</v>
      </c>
      <c r="JC473" s="515"/>
      <c r="JD473" s="514">
        <f t="shared" si="3623"/>
        <v>0</v>
      </c>
      <c r="JE473" s="516"/>
      <c r="JF473" s="517"/>
      <c r="JG473" s="517"/>
      <c r="JH473" s="514">
        <f t="shared" si="3624"/>
        <v>0</v>
      </c>
      <c r="JI473" s="515">
        <v>0.294289866351475</v>
      </c>
      <c r="JJ473" s="518">
        <f t="shared" si="3625"/>
        <v>0</v>
      </c>
      <c r="JK473" s="519">
        <f t="shared" si="3626"/>
        <v>0</v>
      </c>
      <c r="JL473" s="520"/>
      <c r="JM473" s="511">
        <v>3.0</v>
      </c>
      <c r="JN473" s="512" t="s">
        <v>161</v>
      </c>
      <c r="JO473" s="513" t="s">
        <v>121</v>
      </c>
      <c r="JP473" s="513" t="s">
        <v>152</v>
      </c>
      <c r="JQ473" s="514">
        <f>ADHB!JS473</f>
        <v>0</v>
      </c>
      <c r="JR473" s="514"/>
      <c r="JS473" s="514">
        <f t="shared" si="3627"/>
        <v>0</v>
      </c>
      <c r="JT473" s="515"/>
      <c r="JU473" s="514">
        <f t="shared" si="3628"/>
        <v>0</v>
      </c>
      <c r="JV473" s="516"/>
      <c r="JW473" s="517"/>
      <c r="JX473" s="517"/>
      <c r="JY473" s="514">
        <f t="shared" si="3629"/>
        <v>0</v>
      </c>
      <c r="JZ473" s="515">
        <v>0.294289866351475</v>
      </c>
      <c r="KA473" s="518">
        <f t="shared" si="3630"/>
        <v>0</v>
      </c>
      <c r="KB473" s="519">
        <f t="shared" si="3631"/>
        <v>0</v>
      </c>
      <c r="KC473" s="520"/>
      <c r="KD473" s="511">
        <v>3.0</v>
      </c>
      <c r="KE473" s="512" t="s">
        <v>161</v>
      </c>
      <c r="KF473" s="513" t="s">
        <v>121</v>
      </c>
      <c r="KG473" s="513" t="s">
        <v>152</v>
      </c>
      <c r="KH473" s="514">
        <f>ADHB!KJ473</f>
        <v>0</v>
      </c>
      <c r="KI473" s="514"/>
      <c r="KJ473" s="514">
        <f t="shared" si="3632"/>
        <v>0</v>
      </c>
      <c r="KK473" s="515"/>
      <c r="KL473" s="514">
        <f t="shared" si="3633"/>
        <v>0</v>
      </c>
      <c r="KM473" s="516"/>
      <c r="KN473" s="517"/>
      <c r="KO473" s="517"/>
      <c r="KP473" s="514">
        <f t="shared" si="3634"/>
        <v>0</v>
      </c>
      <c r="KQ473" s="515">
        <v>0.294289866351475</v>
      </c>
      <c r="KR473" s="518">
        <f t="shared" si="3635"/>
        <v>0</v>
      </c>
      <c r="KS473" s="519">
        <f t="shared" si="3636"/>
        <v>0</v>
      </c>
      <c r="KT473" s="520"/>
      <c r="KU473" s="521"/>
    </row>
    <row r="474" ht="15.75" customHeight="1">
      <c r="A474" s="511"/>
      <c r="B474" s="512"/>
      <c r="C474" s="513"/>
      <c r="D474" s="513"/>
      <c r="E474" s="514"/>
      <c r="F474" s="514"/>
      <c r="G474" s="514"/>
      <c r="H474" s="515"/>
      <c r="I474" s="514"/>
      <c r="J474" s="516"/>
      <c r="K474" s="517"/>
      <c r="L474" s="517"/>
      <c r="M474" s="514"/>
      <c r="N474" s="515"/>
      <c r="O474" s="518"/>
      <c r="P474" s="519"/>
      <c r="Q474" s="520"/>
      <c r="R474" s="511"/>
      <c r="S474" s="512"/>
      <c r="T474" s="513"/>
      <c r="U474" s="513"/>
      <c r="V474" s="514"/>
      <c r="W474" s="514"/>
      <c r="X474" s="514"/>
      <c r="Y474" s="515"/>
      <c r="Z474" s="514"/>
      <c r="AA474" s="516"/>
      <c r="AB474" s="517"/>
      <c r="AC474" s="517"/>
      <c r="AD474" s="514"/>
      <c r="AE474" s="515"/>
      <c r="AF474" s="518"/>
      <c r="AG474" s="519"/>
      <c r="AH474" s="520"/>
      <c r="AI474" s="511"/>
      <c r="AJ474" s="512"/>
      <c r="AK474" s="513"/>
      <c r="AL474" s="513"/>
      <c r="AM474" s="514"/>
      <c r="AN474" s="514"/>
      <c r="AO474" s="514"/>
      <c r="AP474" s="515"/>
      <c r="AQ474" s="514"/>
      <c r="AR474" s="516"/>
      <c r="AS474" s="517"/>
      <c r="AT474" s="517"/>
      <c r="AU474" s="514"/>
      <c r="AV474" s="515"/>
      <c r="AW474" s="518"/>
      <c r="AX474" s="519"/>
      <c r="AY474" s="520"/>
      <c r="AZ474" s="511"/>
      <c r="BA474" s="512"/>
      <c r="BB474" s="513"/>
      <c r="BC474" s="513"/>
      <c r="BD474" s="514"/>
      <c r="BE474" s="514"/>
      <c r="BF474" s="514"/>
      <c r="BG474" s="515"/>
      <c r="BH474" s="514"/>
      <c r="BI474" s="516"/>
      <c r="BJ474" s="517"/>
      <c r="BK474" s="517"/>
      <c r="BL474" s="514"/>
      <c r="BM474" s="515"/>
      <c r="BN474" s="518"/>
      <c r="BO474" s="519"/>
      <c r="BP474" s="520"/>
      <c r="BQ474" s="511"/>
      <c r="BR474" s="512"/>
      <c r="BS474" s="513"/>
      <c r="BT474" s="513"/>
      <c r="BU474" s="514"/>
      <c r="BV474" s="514"/>
      <c r="BW474" s="514"/>
      <c r="BX474" s="515"/>
      <c r="BY474" s="514"/>
      <c r="BZ474" s="516"/>
      <c r="CA474" s="517"/>
      <c r="CB474" s="517"/>
      <c r="CC474" s="514"/>
      <c r="CD474" s="515"/>
      <c r="CE474" s="518"/>
      <c r="CF474" s="519"/>
      <c r="CG474" s="520"/>
      <c r="CH474" s="511"/>
      <c r="CI474" s="512"/>
      <c r="CJ474" s="513"/>
      <c r="CK474" s="513"/>
      <c r="CL474" s="514"/>
      <c r="CM474" s="514"/>
      <c r="CN474" s="514"/>
      <c r="CO474" s="515"/>
      <c r="CP474" s="514"/>
      <c r="CQ474" s="516"/>
      <c r="CR474" s="517"/>
      <c r="CS474" s="517"/>
      <c r="CT474" s="514"/>
      <c r="CU474" s="515"/>
      <c r="CV474" s="518"/>
      <c r="CW474" s="519"/>
      <c r="CX474" s="520"/>
      <c r="CY474" s="511"/>
      <c r="CZ474" s="512"/>
      <c r="DA474" s="513"/>
      <c r="DB474" s="513"/>
      <c r="DC474" s="514"/>
      <c r="DD474" s="514"/>
      <c r="DE474" s="514"/>
      <c r="DF474" s="515"/>
      <c r="DG474" s="514"/>
      <c r="DH474" s="516"/>
      <c r="DI474" s="517"/>
      <c r="DJ474" s="517"/>
      <c r="DK474" s="514"/>
      <c r="DL474" s="515"/>
      <c r="DM474" s="518"/>
      <c r="DN474" s="519"/>
      <c r="DO474" s="520"/>
      <c r="DP474" s="511"/>
      <c r="DQ474" s="512"/>
      <c r="DR474" s="513"/>
      <c r="DS474" s="513"/>
      <c r="DT474" s="514"/>
      <c r="DU474" s="514"/>
      <c r="DV474" s="514"/>
      <c r="DW474" s="515"/>
      <c r="DX474" s="514"/>
      <c r="DY474" s="516"/>
      <c r="DZ474" s="517"/>
      <c r="EA474" s="517"/>
      <c r="EB474" s="514"/>
      <c r="EC474" s="515"/>
      <c r="ED474" s="518"/>
      <c r="EE474" s="519"/>
      <c r="EF474" s="520"/>
      <c r="EG474" s="511"/>
      <c r="EH474" s="512"/>
      <c r="EI474" s="513"/>
      <c r="EJ474" s="513"/>
      <c r="EK474" s="514"/>
      <c r="EL474" s="514"/>
      <c r="EM474" s="514"/>
      <c r="EN474" s="515"/>
      <c r="EO474" s="514"/>
      <c r="EP474" s="516"/>
      <c r="EQ474" s="517"/>
      <c r="ER474" s="517"/>
      <c r="ES474" s="514"/>
      <c r="ET474" s="515"/>
      <c r="EU474" s="518"/>
      <c r="EV474" s="519"/>
      <c r="EW474" s="520"/>
      <c r="EX474" s="511"/>
      <c r="EY474" s="512"/>
      <c r="EZ474" s="513"/>
      <c r="FA474" s="513"/>
      <c r="FB474" s="514"/>
      <c r="FC474" s="514"/>
      <c r="FD474" s="514"/>
      <c r="FE474" s="515"/>
      <c r="FF474" s="514"/>
      <c r="FG474" s="516"/>
      <c r="FH474" s="517"/>
      <c r="FI474" s="517"/>
      <c r="FJ474" s="514"/>
      <c r="FK474" s="515"/>
      <c r="FL474" s="518"/>
      <c r="FM474" s="519"/>
      <c r="FN474" s="520"/>
      <c r="FO474" s="511"/>
      <c r="FP474" s="512"/>
      <c r="FQ474" s="513"/>
      <c r="FR474" s="513"/>
      <c r="FS474" s="514"/>
      <c r="FT474" s="514"/>
      <c r="FU474" s="514"/>
      <c r="FV474" s="515"/>
      <c r="FW474" s="514"/>
      <c r="FX474" s="516"/>
      <c r="FY474" s="517"/>
      <c r="FZ474" s="517"/>
      <c r="GA474" s="514"/>
      <c r="GB474" s="515"/>
      <c r="GC474" s="518"/>
      <c r="GD474" s="519"/>
      <c r="GE474" s="520"/>
      <c r="GF474" s="511"/>
      <c r="GG474" s="512"/>
      <c r="GH474" s="513"/>
      <c r="GI474" s="513"/>
      <c r="GJ474" s="514"/>
      <c r="GK474" s="514"/>
      <c r="GL474" s="514"/>
      <c r="GM474" s="515"/>
      <c r="GN474" s="514"/>
      <c r="GO474" s="516"/>
      <c r="GP474" s="517"/>
      <c r="GQ474" s="517"/>
      <c r="GR474" s="514"/>
      <c r="GS474" s="515"/>
      <c r="GT474" s="518"/>
      <c r="GU474" s="519"/>
      <c r="GV474" s="520"/>
      <c r="GW474" s="511"/>
      <c r="GX474" s="512"/>
      <c r="GY474" s="513"/>
      <c r="GZ474" s="513"/>
      <c r="HA474" s="514"/>
      <c r="HB474" s="514"/>
      <c r="HC474" s="514"/>
      <c r="HD474" s="515"/>
      <c r="HE474" s="514"/>
      <c r="HF474" s="516"/>
      <c r="HG474" s="517"/>
      <c r="HH474" s="517"/>
      <c r="HI474" s="514"/>
      <c r="HJ474" s="515"/>
      <c r="HK474" s="518"/>
      <c r="HL474" s="519"/>
      <c r="HM474" s="520"/>
      <c r="HN474" s="511"/>
      <c r="HO474" s="512"/>
      <c r="HP474" s="513"/>
      <c r="HQ474" s="513"/>
      <c r="HR474" s="514"/>
      <c r="HS474" s="514"/>
      <c r="HT474" s="514"/>
      <c r="HU474" s="515"/>
      <c r="HV474" s="514"/>
      <c r="HW474" s="516"/>
      <c r="HX474" s="517"/>
      <c r="HY474" s="517"/>
      <c r="HZ474" s="514"/>
      <c r="IA474" s="515"/>
      <c r="IB474" s="518"/>
      <c r="IC474" s="519"/>
      <c r="ID474" s="520"/>
      <c r="IE474" s="511"/>
      <c r="IF474" s="512"/>
      <c r="IG474" s="513"/>
      <c r="IH474" s="513"/>
      <c r="II474" s="514"/>
      <c r="IJ474" s="514"/>
      <c r="IK474" s="514"/>
      <c r="IL474" s="515"/>
      <c r="IM474" s="514"/>
      <c r="IN474" s="516"/>
      <c r="IO474" s="517"/>
      <c r="IP474" s="517"/>
      <c r="IQ474" s="514"/>
      <c r="IR474" s="515"/>
      <c r="IS474" s="518"/>
      <c r="IT474" s="519"/>
      <c r="IU474" s="520"/>
      <c r="IV474" s="511"/>
      <c r="IW474" s="512"/>
      <c r="IX474" s="513"/>
      <c r="IY474" s="513"/>
      <c r="IZ474" s="514"/>
      <c r="JA474" s="514"/>
      <c r="JB474" s="514"/>
      <c r="JC474" s="515"/>
      <c r="JD474" s="514"/>
      <c r="JE474" s="516"/>
      <c r="JF474" s="517"/>
      <c r="JG474" s="517"/>
      <c r="JH474" s="514"/>
      <c r="JI474" s="515"/>
      <c r="JJ474" s="518"/>
      <c r="JK474" s="519"/>
      <c r="JL474" s="520"/>
      <c r="JM474" s="511"/>
      <c r="JN474" s="512"/>
      <c r="JO474" s="513"/>
      <c r="JP474" s="513"/>
      <c r="JQ474" s="514"/>
      <c r="JR474" s="514"/>
      <c r="JS474" s="514"/>
      <c r="JT474" s="515"/>
      <c r="JU474" s="514"/>
      <c r="JV474" s="516"/>
      <c r="JW474" s="517"/>
      <c r="JX474" s="517"/>
      <c r="JY474" s="514"/>
      <c r="JZ474" s="515"/>
      <c r="KA474" s="518"/>
      <c r="KB474" s="519"/>
      <c r="KC474" s="520"/>
      <c r="KD474" s="511"/>
      <c r="KE474" s="512"/>
      <c r="KF474" s="513"/>
      <c r="KG474" s="513"/>
      <c r="KH474" s="514"/>
      <c r="KI474" s="514"/>
      <c r="KJ474" s="514"/>
      <c r="KK474" s="515"/>
      <c r="KL474" s="514"/>
      <c r="KM474" s="516"/>
      <c r="KN474" s="517"/>
      <c r="KO474" s="517"/>
      <c r="KP474" s="514"/>
      <c r="KQ474" s="515"/>
      <c r="KR474" s="518"/>
      <c r="KS474" s="519"/>
      <c r="KT474" s="520"/>
      <c r="KU474" s="521"/>
    </row>
    <row r="475" ht="15.75" customHeight="1">
      <c r="A475" s="511"/>
      <c r="B475" s="512"/>
      <c r="C475" s="513"/>
      <c r="D475" s="513"/>
      <c r="E475" s="514"/>
      <c r="F475" s="514"/>
      <c r="G475" s="514"/>
      <c r="H475" s="515"/>
      <c r="I475" s="514"/>
      <c r="J475" s="516"/>
      <c r="K475" s="517"/>
      <c r="L475" s="517"/>
      <c r="M475" s="514"/>
      <c r="N475" s="515"/>
      <c r="O475" s="518"/>
      <c r="P475" s="519"/>
      <c r="Q475" s="520"/>
      <c r="R475" s="511"/>
      <c r="S475" s="512"/>
      <c r="T475" s="513"/>
      <c r="U475" s="513"/>
      <c r="V475" s="514"/>
      <c r="W475" s="514"/>
      <c r="X475" s="514"/>
      <c r="Y475" s="515"/>
      <c r="Z475" s="514"/>
      <c r="AA475" s="516"/>
      <c r="AB475" s="517"/>
      <c r="AC475" s="517"/>
      <c r="AD475" s="514"/>
      <c r="AE475" s="515"/>
      <c r="AF475" s="518"/>
      <c r="AG475" s="519"/>
      <c r="AH475" s="520"/>
      <c r="AI475" s="511"/>
      <c r="AJ475" s="512"/>
      <c r="AK475" s="513"/>
      <c r="AL475" s="513"/>
      <c r="AM475" s="514"/>
      <c r="AN475" s="514"/>
      <c r="AO475" s="514"/>
      <c r="AP475" s="515"/>
      <c r="AQ475" s="514"/>
      <c r="AR475" s="516"/>
      <c r="AS475" s="517"/>
      <c r="AT475" s="517"/>
      <c r="AU475" s="514"/>
      <c r="AV475" s="515"/>
      <c r="AW475" s="518"/>
      <c r="AX475" s="519"/>
      <c r="AY475" s="520"/>
      <c r="AZ475" s="511"/>
      <c r="BA475" s="512"/>
      <c r="BB475" s="513"/>
      <c r="BC475" s="513"/>
      <c r="BD475" s="514"/>
      <c r="BE475" s="514"/>
      <c r="BF475" s="514"/>
      <c r="BG475" s="515"/>
      <c r="BH475" s="514"/>
      <c r="BI475" s="516"/>
      <c r="BJ475" s="517"/>
      <c r="BK475" s="517"/>
      <c r="BL475" s="514"/>
      <c r="BM475" s="515"/>
      <c r="BN475" s="518"/>
      <c r="BO475" s="519"/>
      <c r="BP475" s="520"/>
      <c r="BQ475" s="511"/>
      <c r="BR475" s="512"/>
      <c r="BS475" s="513"/>
      <c r="BT475" s="513"/>
      <c r="BU475" s="514"/>
      <c r="BV475" s="514"/>
      <c r="BW475" s="514"/>
      <c r="BX475" s="515"/>
      <c r="BY475" s="514"/>
      <c r="BZ475" s="516"/>
      <c r="CA475" s="517"/>
      <c r="CB475" s="517"/>
      <c r="CC475" s="514"/>
      <c r="CD475" s="515"/>
      <c r="CE475" s="518"/>
      <c r="CF475" s="519"/>
      <c r="CG475" s="520"/>
      <c r="CH475" s="511"/>
      <c r="CI475" s="512"/>
      <c r="CJ475" s="513"/>
      <c r="CK475" s="513"/>
      <c r="CL475" s="514"/>
      <c r="CM475" s="514"/>
      <c r="CN475" s="514"/>
      <c r="CO475" s="515"/>
      <c r="CP475" s="514"/>
      <c r="CQ475" s="516"/>
      <c r="CR475" s="517"/>
      <c r="CS475" s="517"/>
      <c r="CT475" s="514"/>
      <c r="CU475" s="515"/>
      <c r="CV475" s="518"/>
      <c r="CW475" s="519"/>
      <c r="CX475" s="520"/>
      <c r="CY475" s="511"/>
      <c r="CZ475" s="512"/>
      <c r="DA475" s="513"/>
      <c r="DB475" s="513"/>
      <c r="DC475" s="514"/>
      <c r="DD475" s="514"/>
      <c r="DE475" s="514"/>
      <c r="DF475" s="515"/>
      <c r="DG475" s="514"/>
      <c r="DH475" s="516"/>
      <c r="DI475" s="517"/>
      <c r="DJ475" s="517"/>
      <c r="DK475" s="514"/>
      <c r="DL475" s="515"/>
      <c r="DM475" s="518"/>
      <c r="DN475" s="519"/>
      <c r="DO475" s="520"/>
      <c r="DP475" s="511"/>
      <c r="DQ475" s="512"/>
      <c r="DR475" s="513"/>
      <c r="DS475" s="513"/>
      <c r="DT475" s="514"/>
      <c r="DU475" s="514"/>
      <c r="DV475" s="514"/>
      <c r="DW475" s="515"/>
      <c r="DX475" s="514"/>
      <c r="DY475" s="516"/>
      <c r="DZ475" s="517"/>
      <c r="EA475" s="517"/>
      <c r="EB475" s="514"/>
      <c r="EC475" s="515"/>
      <c r="ED475" s="518"/>
      <c r="EE475" s="519"/>
      <c r="EF475" s="520"/>
      <c r="EG475" s="511"/>
      <c r="EH475" s="512"/>
      <c r="EI475" s="513"/>
      <c r="EJ475" s="513"/>
      <c r="EK475" s="514"/>
      <c r="EL475" s="514"/>
      <c r="EM475" s="514"/>
      <c r="EN475" s="515"/>
      <c r="EO475" s="514"/>
      <c r="EP475" s="516"/>
      <c r="EQ475" s="517"/>
      <c r="ER475" s="517"/>
      <c r="ES475" s="514"/>
      <c r="ET475" s="515"/>
      <c r="EU475" s="518"/>
      <c r="EV475" s="519"/>
      <c r="EW475" s="520"/>
      <c r="EX475" s="511"/>
      <c r="EY475" s="512"/>
      <c r="EZ475" s="513"/>
      <c r="FA475" s="513"/>
      <c r="FB475" s="514"/>
      <c r="FC475" s="514"/>
      <c r="FD475" s="514"/>
      <c r="FE475" s="515"/>
      <c r="FF475" s="514"/>
      <c r="FG475" s="516"/>
      <c r="FH475" s="517"/>
      <c r="FI475" s="517"/>
      <c r="FJ475" s="514"/>
      <c r="FK475" s="515"/>
      <c r="FL475" s="518"/>
      <c r="FM475" s="519"/>
      <c r="FN475" s="520"/>
      <c r="FO475" s="511"/>
      <c r="FP475" s="512"/>
      <c r="FQ475" s="513"/>
      <c r="FR475" s="513"/>
      <c r="FS475" s="514"/>
      <c r="FT475" s="514"/>
      <c r="FU475" s="514"/>
      <c r="FV475" s="515"/>
      <c r="FW475" s="514"/>
      <c r="FX475" s="516"/>
      <c r="FY475" s="517"/>
      <c r="FZ475" s="517"/>
      <c r="GA475" s="514"/>
      <c r="GB475" s="515"/>
      <c r="GC475" s="518"/>
      <c r="GD475" s="519"/>
      <c r="GE475" s="520"/>
      <c r="GF475" s="511"/>
      <c r="GG475" s="512"/>
      <c r="GH475" s="513"/>
      <c r="GI475" s="513"/>
      <c r="GJ475" s="514"/>
      <c r="GK475" s="514"/>
      <c r="GL475" s="514"/>
      <c r="GM475" s="515"/>
      <c r="GN475" s="514"/>
      <c r="GO475" s="516"/>
      <c r="GP475" s="517"/>
      <c r="GQ475" s="517"/>
      <c r="GR475" s="514"/>
      <c r="GS475" s="515"/>
      <c r="GT475" s="518"/>
      <c r="GU475" s="519"/>
      <c r="GV475" s="520"/>
      <c r="GW475" s="511"/>
      <c r="GX475" s="512"/>
      <c r="GY475" s="513"/>
      <c r="GZ475" s="513"/>
      <c r="HA475" s="514"/>
      <c r="HB475" s="514"/>
      <c r="HC475" s="514"/>
      <c r="HD475" s="515"/>
      <c r="HE475" s="514"/>
      <c r="HF475" s="516"/>
      <c r="HG475" s="517"/>
      <c r="HH475" s="517"/>
      <c r="HI475" s="514"/>
      <c r="HJ475" s="515"/>
      <c r="HK475" s="518"/>
      <c r="HL475" s="519"/>
      <c r="HM475" s="520"/>
      <c r="HN475" s="511"/>
      <c r="HO475" s="512"/>
      <c r="HP475" s="513"/>
      <c r="HQ475" s="513"/>
      <c r="HR475" s="514"/>
      <c r="HS475" s="514"/>
      <c r="HT475" s="514"/>
      <c r="HU475" s="515"/>
      <c r="HV475" s="514"/>
      <c r="HW475" s="516"/>
      <c r="HX475" s="517"/>
      <c r="HY475" s="517"/>
      <c r="HZ475" s="514"/>
      <c r="IA475" s="515"/>
      <c r="IB475" s="518"/>
      <c r="IC475" s="519"/>
      <c r="ID475" s="520"/>
      <c r="IE475" s="511"/>
      <c r="IF475" s="512"/>
      <c r="IG475" s="513"/>
      <c r="IH475" s="513"/>
      <c r="II475" s="514"/>
      <c r="IJ475" s="514"/>
      <c r="IK475" s="514"/>
      <c r="IL475" s="515"/>
      <c r="IM475" s="514"/>
      <c r="IN475" s="516"/>
      <c r="IO475" s="517"/>
      <c r="IP475" s="517"/>
      <c r="IQ475" s="514"/>
      <c r="IR475" s="515"/>
      <c r="IS475" s="518"/>
      <c r="IT475" s="519"/>
      <c r="IU475" s="520"/>
      <c r="IV475" s="511"/>
      <c r="IW475" s="512"/>
      <c r="IX475" s="513"/>
      <c r="IY475" s="513"/>
      <c r="IZ475" s="514"/>
      <c r="JA475" s="514"/>
      <c r="JB475" s="514"/>
      <c r="JC475" s="515"/>
      <c r="JD475" s="514"/>
      <c r="JE475" s="516"/>
      <c r="JF475" s="517"/>
      <c r="JG475" s="517"/>
      <c r="JH475" s="514"/>
      <c r="JI475" s="515"/>
      <c r="JJ475" s="518"/>
      <c r="JK475" s="519"/>
      <c r="JL475" s="520"/>
      <c r="JM475" s="511"/>
      <c r="JN475" s="512"/>
      <c r="JO475" s="513"/>
      <c r="JP475" s="513"/>
      <c r="JQ475" s="514"/>
      <c r="JR475" s="514"/>
      <c r="JS475" s="514"/>
      <c r="JT475" s="515"/>
      <c r="JU475" s="514"/>
      <c r="JV475" s="516"/>
      <c r="JW475" s="517"/>
      <c r="JX475" s="517"/>
      <c r="JY475" s="514"/>
      <c r="JZ475" s="515"/>
      <c r="KA475" s="518"/>
      <c r="KB475" s="519"/>
      <c r="KC475" s="520"/>
      <c r="KD475" s="511"/>
      <c r="KE475" s="512"/>
      <c r="KF475" s="513"/>
      <c r="KG475" s="513"/>
      <c r="KH475" s="514"/>
      <c r="KI475" s="514"/>
      <c r="KJ475" s="514"/>
      <c r="KK475" s="515"/>
      <c r="KL475" s="514"/>
      <c r="KM475" s="516"/>
      <c r="KN475" s="517"/>
      <c r="KO475" s="517"/>
      <c r="KP475" s="514"/>
      <c r="KQ475" s="515"/>
      <c r="KR475" s="518"/>
      <c r="KS475" s="519"/>
      <c r="KT475" s="520"/>
      <c r="KU475" s="521"/>
    </row>
    <row r="476" ht="15.75" customHeight="1">
      <c r="A476" s="511"/>
      <c r="B476" s="512"/>
      <c r="C476" s="513"/>
      <c r="D476" s="513"/>
      <c r="E476" s="514"/>
      <c r="F476" s="514"/>
      <c r="G476" s="514"/>
      <c r="H476" s="515"/>
      <c r="I476" s="514"/>
      <c r="J476" s="516"/>
      <c r="K476" s="517"/>
      <c r="L476" s="517"/>
      <c r="M476" s="514"/>
      <c r="N476" s="515"/>
      <c r="O476" s="518"/>
      <c r="P476" s="519"/>
      <c r="Q476" s="520"/>
      <c r="R476" s="511"/>
      <c r="S476" s="512"/>
      <c r="T476" s="513"/>
      <c r="U476" s="513"/>
      <c r="V476" s="514"/>
      <c r="W476" s="514"/>
      <c r="X476" s="514"/>
      <c r="Y476" s="515"/>
      <c r="Z476" s="514"/>
      <c r="AA476" s="516"/>
      <c r="AB476" s="517"/>
      <c r="AC476" s="517"/>
      <c r="AD476" s="514"/>
      <c r="AE476" s="515"/>
      <c r="AF476" s="518"/>
      <c r="AG476" s="519"/>
      <c r="AH476" s="520"/>
      <c r="AI476" s="511"/>
      <c r="AJ476" s="512"/>
      <c r="AK476" s="513"/>
      <c r="AL476" s="513"/>
      <c r="AM476" s="514"/>
      <c r="AN476" s="514"/>
      <c r="AO476" s="514"/>
      <c r="AP476" s="515"/>
      <c r="AQ476" s="514"/>
      <c r="AR476" s="516"/>
      <c r="AS476" s="517"/>
      <c r="AT476" s="517"/>
      <c r="AU476" s="514"/>
      <c r="AV476" s="515"/>
      <c r="AW476" s="518"/>
      <c r="AX476" s="519"/>
      <c r="AY476" s="520"/>
      <c r="AZ476" s="511"/>
      <c r="BA476" s="512"/>
      <c r="BB476" s="513"/>
      <c r="BC476" s="513"/>
      <c r="BD476" s="514"/>
      <c r="BE476" s="514"/>
      <c r="BF476" s="514"/>
      <c r="BG476" s="515"/>
      <c r="BH476" s="514"/>
      <c r="BI476" s="516"/>
      <c r="BJ476" s="517"/>
      <c r="BK476" s="517"/>
      <c r="BL476" s="514"/>
      <c r="BM476" s="515"/>
      <c r="BN476" s="518"/>
      <c r="BO476" s="519"/>
      <c r="BP476" s="520"/>
      <c r="BQ476" s="511"/>
      <c r="BR476" s="512"/>
      <c r="BS476" s="513"/>
      <c r="BT476" s="513"/>
      <c r="BU476" s="514"/>
      <c r="BV476" s="514"/>
      <c r="BW476" s="514"/>
      <c r="BX476" s="515"/>
      <c r="BY476" s="514"/>
      <c r="BZ476" s="516"/>
      <c r="CA476" s="517"/>
      <c r="CB476" s="517"/>
      <c r="CC476" s="514"/>
      <c r="CD476" s="515"/>
      <c r="CE476" s="518"/>
      <c r="CF476" s="519"/>
      <c r="CG476" s="520"/>
      <c r="CH476" s="511"/>
      <c r="CI476" s="512"/>
      <c r="CJ476" s="513"/>
      <c r="CK476" s="513"/>
      <c r="CL476" s="514"/>
      <c r="CM476" s="514"/>
      <c r="CN476" s="514"/>
      <c r="CO476" s="515"/>
      <c r="CP476" s="514"/>
      <c r="CQ476" s="516"/>
      <c r="CR476" s="517"/>
      <c r="CS476" s="517"/>
      <c r="CT476" s="514"/>
      <c r="CU476" s="515"/>
      <c r="CV476" s="518"/>
      <c r="CW476" s="519"/>
      <c r="CX476" s="520"/>
      <c r="CY476" s="511"/>
      <c r="CZ476" s="512"/>
      <c r="DA476" s="513"/>
      <c r="DB476" s="513"/>
      <c r="DC476" s="514"/>
      <c r="DD476" s="514"/>
      <c r="DE476" s="514"/>
      <c r="DF476" s="515"/>
      <c r="DG476" s="514"/>
      <c r="DH476" s="516"/>
      <c r="DI476" s="517"/>
      <c r="DJ476" s="517"/>
      <c r="DK476" s="514"/>
      <c r="DL476" s="515"/>
      <c r="DM476" s="518"/>
      <c r="DN476" s="519"/>
      <c r="DO476" s="520"/>
      <c r="DP476" s="511"/>
      <c r="DQ476" s="512"/>
      <c r="DR476" s="513"/>
      <c r="DS476" s="513"/>
      <c r="DT476" s="514"/>
      <c r="DU476" s="514"/>
      <c r="DV476" s="514"/>
      <c r="DW476" s="515"/>
      <c r="DX476" s="514"/>
      <c r="DY476" s="516"/>
      <c r="DZ476" s="517"/>
      <c r="EA476" s="517"/>
      <c r="EB476" s="514"/>
      <c r="EC476" s="515"/>
      <c r="ED476" s="518"/>
      <c r="EE476" s="519"/>
      <c r="EF476" s="520"/>
      <c r="EG476" s="511"/>
      <c r="EH476" s="512"/>
      <c r="EI476" s="513"/>
      <c r="EJ476" s="513"/>
      <c r="EK476" s="514"/>
      <c r="EL476" s="514"/>
      <c r="EM476" s="514"/>
      <c r="EN476" s="515"/>
      <c r="EO476" s="514"/>
      <c r="EP476" s="516"/>
      <c r="EQ476" s="517"/>
      <c r="ER476" s="517"/>
      <c r="ES476" s="514"/>
      <c r="ET476" s="515"/>
      <c r="EU476" s="518"/>
      <c r="EV476" s="519"/>
      <c r="EW476" s="520"/>
      <c r="EX476" s="511"/>
      <c r="EY476" s="512"/>
      <c r="EZ476" s="513"/>
      <c r="FA476" s="513"/>
      <c r="FB476" s="514"/>
      <c r="FC476" s="514"/>
      <c r="FD476" s="514"/>
      <c r="FE476" s="515"/>
      <c r="FF476" s="514"/>
      <c r="FG476" s="516"/>
      <c r="FH476" s="517"/>
      <c r="FI476" s="517"/>
      <c r="FJ476" s="514"/>
      <c r="FK476" s="515"/>
      <c r="FL476" s="518"/>
      <c r="FM476" s="519"/>
      <c r="FN476" s="520"/>
      <c r="FO476" s="511"/>
      <c r="FP476" s="512"/>
      <c r="FQ476" s="513"/>
      <c r="FR476" s="513"/>
      <c r="FS476" s="514"/>
      <c r="FT476" s="514"/>
      <c r="FU476" s="514"/>
      <c r="FV476" s="515"/>
      <c r="FW476" s="514"/>
      <c r="FX476" s="516"/>
      <c r="FY476" s="517"/>
      <c r="FZ476" s="517"/>
      <c r="GA476" s="514"/>
      <c r="GB476" s="515"/>
      <c r="GC476" s="518"/>
      <c r="GD476" s="519"/>
      <c r="GE476" s="520"/>
      <c r="GF476" s="511"/>
      <c r="GG476" s="512"/>
      <c r="GH476" s="513"/>
      <c r="GI476" s="513"/>
      <c r="GJ476" s="514"/>
      <c r="GK476" s="514"/>
      <c r="GL476" s="514"/>
      <c r="GM476" s="515"/>
      <c r="GN476" s="514"/>
      <c r="GO476" s="516"/>
      <c r="GP476" s="517"/>
      <c r="GQ476" s="517"/>
      <c r="GR476" s="514"/>
      <c r="GS476" s="515"/>
      <c r="GT476" s="518"/>
      <c r="GU476" s="519"/>
      <c r="GV476" s="520"/>
      <c r="GW476" s="511"/>
      <c r="GX476" s="512"/>
      <c r="GY476" s="513"/>
      <c r="GZ476" s="513"/>
      <c r="HA476" s="514"/>
      <c r="HB476" s="514"/>
      <c r="HC476" s="514"/>
      <c r="HD476" s="515"/>
      <c r="HE476" s="514"/>
      <c r="HF476" s="516"/>
      <c r="HG476" s="517"/>
      <c r="HH476" s="517"/>
      <c r="HI476" s="514"/>
      <c r="HJ476" s="515"/>
      <c r="HK476" s="518"/>
      <c r="HL476" s="519"/>
      <c r="HM476" s="520"/>
      <c r="HN476" s="511"/>
      <c r="HO476" s="512"/>
      <c r="HP476" s="513"/>
      <c r="HQ476" s="513"/>
      <c r="HR476" s="514"/>
      <c r="HS476" s="514"/>
      <c r="HT476" s="514"/>
      <c r="HU476" s="515"/>
      <c r="HV476" s="514"/>
      <c r="HW476" s="516"/>
      <c r="HX476" s="517"/>
      <c r="HY476" s="517"/>
      <c r="HZ476" s="514"/>
      <c r="IA476" s="515"/>
      <c r="IB476" s="518"/>
      <c r="IC476" s="519"/>
      <c r="ID476" s="520"/>
      <c r="IE476" s="511"/>
      <c r="IF476" s="512"/>
      <c r="IG476" s="513"/>
      <c r="IH476" s="513"/>
      <c r="II476" s="514"/>
      <c r="IJ476" s="514"/>
      <c r="IK476" s="514"/>
      <c r="IL476" s="515"/>
      <c r="IM476" s="514"/>
      <c r="IN476" s="516"/>
      <c r="IO476" s="517"/>
      <c r="IP476" s="517"/>
      <c r="IQ476" s="514"/>
      <c r="IR476" s="515"/>
      <c r="IS476" s="518"/>
      <c r="IT476" s="519"/>
      <c r="IU476" s="520"/>
      <c r="IV476" s="511"/>
      <c r="IW476" s="512"/>
      <c r="IX476" s="513"/>
      <c r="IY476" s="513"/>
      <c r="IZ476" s="514"/>
      <c r="JA476" s="514"/>
      <c r="JB476" s="514"/>
      <c r="JC476" s="515"/>
      <c r="JD476" s="514"/>
      <c r="JE476" s="516"/>
      <c r="JF476" s="517"/>
      <c r="JG476" s="517"/>
      <c r="JH476" s="514"/>
      <c r="JI476" s="515"/>
      <c r="JJ476" s="518"/>
      <c r="JK476" s="519"/>
      <c r="JL476" s="520"/>
      <c r="JM476" s="511"/>
      <c r="JN476" s="512"/>
      <c r="JO476" s="513"/>
      <c r="JP476" s="513"/>
      <c r="JQ476" s="514"/>
      <c r="JR476" s="514"/>
      <c r="JS476" s="514"/>
      <c r="JT476" s="515"/>
      <c r="JU476" s="514"/>
      <c r="JV476" s="516"/>
      <c r="JW476" s="517"/>
      <c r="JX476" s="517"/>
      <c r="JY476" s="514"/>
      <c r="JZ476" s="515"/>
      <c r="KA476" s="518"/>
      <c r="KB476" s="519"/>
      <c r="KC476" s="520"/>
      <c r="KD476" s="511"/>
      <c r="KE476" s="512"/>
      <c r="KF476" s="513"/>
      <c r="KG476" s="513"/>
      <c r="KH476" s="514"/>
      <c r="KI476" s="514"/>
      <c r="KJ476" s="514"/>
      <c r="KK476" s="515"/>
      <c r="KL476" s="514"/>
      <c r="KM476" s="516"/>
      <c r="KN476" s="517"/>
      <c r="KO476" s="517"/>
      <c r="KP476" s="514"/>
      <c r="KQ476" s="515"/>
      <c r="KR476" s="518"/>
      <c r="KS476" s="519"/>
      <c r="KT476" s="520"/>
      <c r="KU476" s="521"/>
    </row>
    <row r="477" ht="15.75" customHeight="1">
      <c r="A477" s="511"/>
      <c r="B477" s="512"/>
      <c r="C477" s="513"/>
      <c r="D477" s="513"/>
      <c r="E477" s="514"/>
      <c r="F477" s="514"/>
      <c r="G477" s="514"/>
      <c r="H477" s="515"/>
      <c r="I477" s="514"/>
      <c r="J477" s="516"/>
      <c r="K477" s="517"/>
      <c r="L477" s="517"/>
      <c r="M477" s="514"/>
      <c r="N477" s="515"/>
      <c r="O477" s="518"/>
      <c r="P477" s="519"/>
      <c r="Q477" s="520"/>
      <c r="R477" s="511"/>
      <c r="S477" s="512"/>
      <c r="T477" s="513"/>
      <c r="U477" s="513"/>
      <c r="V477" s="514"/>
      <c r="W477" s="514"/>
      <c r="X477" s="514"/>
      <c r="Y477" s="515"/>
      <c r="Z477" s="514"/>
      <c r="AA477" s="516"/>
      <c r="AB477" s="517"/>
      <c r="AC477" s="517"/>
      <c r="AD477" s="514"/>
      <c r="AE477" s="515"/>
      <c r="AF477" s="518"/>
      <c r="AG477" s="519"/>
      <c r="AH477" s="520"/>
      <c r="AI477" s="511"/>
      <c r="AJ477" s="512"/>
      <c r="AK477" s="513"/>
      <c r="AL477" s="513"/>
      <c r="AM477" s="514"/>
      <c r="AN477" s="514"/>
      <c r="AO477" s="514"/>
      <c r="AP477" s="515"/>
      <c r="AQ477" s="514"/>
      <c r="AR477" s="516"/>
      <c r="AS477" s="517"/>
      <c r="AT477" s="517"/>
      <c r="AU477" s="514"/>
      <c r="AV477" s="515"/>
      <c r="AW477" s="518"/>
      <c r="AX477" s="519"/>
      <c r="AY477" s="520"/>
      <c r="AZ477" s="511"/>
      <c r="BA477" s="512"/>
      <c r="BB477" s="513"/>
      <c r="BC477" s="513"/>
      <c r="BD477" s="514"/>
      <c r="BE477" s="514"/>
      <c r="BF477" s="514"/>
      <c r="BG477" s="515"/>
      <c r="BH477" s="514"/>
      <c r="BI477" s="516"/>
      <c r="BJ477" s="517"/>
      <c r="BK477" s="517"/>
      <c r="BL477" s="514"/>
      <c r="BM477" s="515"/>
      <c r="BN477" s="518"/>
      <c r="BO477" s="519"/>
      <c r="BP477" s="520"/>
      <c r="BQ477" s="511"/>
      <c r="BR477" s="512"/>
      <c r="BS477" s="513"/>
      <c r="BT477" s="513"/>
      <c r="BU477" s="514"/>
      <c r="BV477" s="514"/>
      <c r="BW477" s="514"/>
      <c r="BX477" s="515"/>
      <c r="BY477" s="514"/>
      <c r="BZ477" s="516"/>
      <c r="CA477" s="517"/>
      <c r="CB477" s="517"/>
      <c r="CC477" s="514"/>
      <c r="CD477" s="515"/>
      <c r="CE477" s="518"/>
      <c r="CF477" s="519"/>
      <c r="CG477" s="520"/>
      <c r="CH477" s="511"/>
      <c r="CI477" s="512"/>
      <c r="CJ477" s="513"/>
      <c r="CK477" s="513"/>
      <c r="CL477" s="514"/>
      <c r="CM477" s="514"/>
      <c r="CN477" s="514"/>
      <c r="CO477" s="515"/>
      <c r="CP477" s="514"/>
      <c r="CQ477" s="516"/>
      <c r="CR477" s="517"/>
      <c r="CS477" s="517"/>
      <c r="CT477" s="514"/>
      <c r="CU477" s="515"/>
      <c r="CV477" s="518"/>
      <c r="CW477" s="519"/>
      <c r="CX477" s="520"/>
      <c r="CY477" s="511"/>
      <c r="CZ477" s="512"/>
      <c r="DA477" s="513"/>
      <c r="DB477" s="513"/>
      <c r="DC477" s="514"/>
      <c r="DD477" s="514"/>
      <c r="DE477" s="514"/>
      <c r="DF477" s="515"/>
      <c r="DG477" s="514"/>
      <c r="DH477" s="516"/>
      <c r="DI477" s="517"/>
      <c r="DJ477" s="517"/>
      <c r="DK477" s="514"/>
      <c r="DL477" s="515"/>
      <c r="DM477" s="518"/>
      <c r="DN477" s="519"/>
      <c r="DO477" s="520"/>
      <c r="DP477" s="511"/>
      <c r="DQ477" s="512"/>
      <c r="DR477" s="513"/>
      <c r="DS477" s="513"/>
      <c r="DT477" s="514"/>
      <c r="DU477" s="514"/>
      <c r="DV477" s="514"/>
      <c r="DW477" s="515"/>
      <c r="DX477" s="514"/>
      <c r="DY477" s="516"/>
      <c r="DZ477" s="517"/>
      <c r="EA477" s="517"/>
      <c r="EB477" s="514"/>
      <c r="EC477" s="515"/>
      <c r="ED477" s="518"/>
      <c r="EE477" s="519"/>
      <c r="EF477" s="520"/>
      <c r="EG477" s="511"/>
      <c r="EH477" s="512"/>
      <c r="EI477" s="513"/>
      <c r="EJ477" s="513"/>
      <c r="EK477" s="514"/>
      <c r="EL477" s="514"/>
      <c r="EM477" s="514"/>
      <c r="EN477" s="515"/>
      <c r="EO477" s="514"/>
      <c r="EP477" s="516"/>
      <c r="EQ477" s="517"/>
      <c r="ER477" s="517"/>
      <c r="ES477" s="514"/>
      <c r="ET477" s="515"/>
      <c r="EU477" s="518"/>
      <c r="EV477" s="519"/>
      <c r="EW477" s="520"/>
      <c r="EX477" s="511"/>
      <c r="EY477" s="512"/>
      <c r="EZ477" s="513"/>
      <c r="FA477" s="513"/>
      <c r="FB477" s="514"/>
      <c r="FC477" s="514"/>
      <c r="FD477" s="514"/>
      <c r="FE477" s="515"/>
      <c r="FF477" s="514"/>
      <c r="FG477" s="516"/>
      <c r="FH477" s="517"/>
      <c r="FI477" s="517"/>
      <c r="FJ477" s="514"/>
      <c r="FK477" s="515"/>
      <c r="FL477" s="518"/>
      <c r="FM477" s="519"/>
      <c r="FN477" s="520"/>
      <c r="FO477" s="511"/>
      <c r="FP477" s="512"/>
      <c r="FQ477" s="513"/>
      <c r="FR477" s="513"/>
      <c r="FS477" s="514"/>
      <c r="FT477" s="514"/>
      <c r="FU477" s="514"/>
      <c r="FV477" s="515"/>
      <c r="FW477" s="514"/>
      <c r="FX477" s="516"/>
      <c r="FY477" s="517"/>
      <c r="FZ477" s="517"/>
      <c r="GA477" s="514"/>
      <c r="GB477" s="515"/>
      <c r="GC477" s="518"/>
      <c r="GD477" s="519"/>
      <c r="GE477" s="520"/>
      <c r="GF477" s="511"/>
      <c r="GG477" s="512"/>
      <c r="GH477" s="513"/>
      <c r="GI477" s="513"/>
      <c r="GJ477" s="514"/>
      <c r="GK477" s="514"/>
      <c r="GL477" s="514"/>
      <c r="GM477" s="515"/>
      <c r="GN477" s="514"/>
      <c r="GO477" s="516"/>
      <c r="GP477" s="517"/>
      <c r="GQ477" s="517"/>
      <c r="GR477" s="514"/>
      <c r="GS477" s="515"/>
      <c r="GT477" s="518"/>
      <c r="GU477" s="519"/>
      <c r="GV477" s="520"/>
      <c r="GW477" s="511"/>
      <c r="GX477" s="512"/>
      <c r="GY477" s="513"/>
      <c r="GZ477" s="513"/>
      <c r="HA477" s="514"/>
      <c r="HB477" s="514"/>
      <c r="HC477" s="514"/>
      <c r="HD477" s="515"/>
      <c r="HE477" s="514"/>
      <c r="HF477" s="516"/>
      <c r="HG477" s="517"/>
      <c r="HH477" s="517"/>
      <c r="HI477" s="514"/>
      <c r="HJ477" s="515"/>
      <c r="HK477" s="518"/>
      <c r="HL477" s="519"/>
      <c r="HM477" s="520"/>
      <c r="HN477" s="511"/>
      <c r="HO477" s="512"/>
      <c r="HP477" s="513"/>
      <c r="HQ477" s="513"/>
      <c r="HR477" s="514"/>
      <c r="HS477" s="514"/>
      <c r="HT477" s="514"/>
      <c r="HU477" s="515"/>
      <c r="HV477" s="514"/>
      <c r="HW477" s="516"/>
      <c r="HX477" s="517"/>
      <c r="HY477" s="517"/>
      <c r="HZ477" s="514"/>
      <c r="IA477" s="515"/>
      <c r="IB477" s="518"/>
      <c r="IC477" s="519"/>
      <c r="ID477" s="520"/>
      <c r="IE477" s="511"/>
      <c r="IF477" s="512"/>
      <c r="IG477" s="513"/>
      <c r="IH477" s="513"/>
      <c r="II477" s="514"/>
      <c r="IJ477" s="514"/>
      <c r="IK477" s="514"/>
      <c r="IL477" s="515"/>
      <c r="IM477" s="514"/>
      <c r="IN477" s="516"/>
      <c r="IO477" s="517"/>
      <c r="IP477" s="517"/>
      <c r="IQ477" s="514"/>
      <c r="IR477" s="515"/>
      <c r="IS477" s="518"/>
      <c r="IT477" s="519"/>
      <c r="IU477" s="520"/>
      <c r="IV477" s="511"/>
      <c r="IW477" s="512"/>
      <c r="IX477" s="513"/>
      <c r="IY477" s="513"/>
      <c r="IZ477" s="514"/>
      <c r="JA477" s="514"/>
      <c r="JB477" s="514"/>
      <c r="JC477" s="515"/>
      <c r="JD477" s="514"/>
      <c r="JE477" s="516"/>
      <c r="JF477" s="517"/>
      <c r="JG477" s="517"/>
      <c r="JH477" s="514"/>
      <c r="JI477" s="515"/>
      <c r="JJ477" s="518"/>
      <c r="JK477" s="519"/>
      <c r="JL477" s="520"/>
      <c r="JM477" s="511"/>
      <c r="JN477" s="512"/>
      <c r="JO477" s="513"/>
      <c r="JP477" s="513"/>
      <c r="JQ477" s="514"/>
      <c r="JR477" s="514"/>
      <c r="JS477" s="514"/>
      <c r="JT477" s="515"/>
      <c r="JU477" s="514"/>
      <c r="JV477" s="516"/>
      <c r="JW477" s="517"/>
      <c r="JX477" s="517"/>
      <c r="JY477" s="514"/>
      <c r="JZ477" s="515"/>
      <c r="KA477" s="518"/>
      <c r="KB477" s="519"/>
      <c r="KC477" s="520"/>
      <c r="KD477" s="511"/>
      <c r="KE477" s="512"/>
      <c r="KF477" s="513"/>
      <c r="KG477" s="513"/>
      <c r="KH477" s="514"/>
      <c r="KI477" s="514"/>
      <c r="KJ477" s="514"/>
      <c r="KK477" s="515"/>
      <c r="KL477" s="514"/>
      <c r="KM477" s="516"/>
      <c r="KN477" s="517"/>
      <c r="KO477" s="517"/>
      <c r="KP477" s="514"/>
      <c r="KQ477" s="515"/>
      <c r="KR477" s="518"/>
      <c r="KS477" s="519"/>
      <c r="KT477" s="520"/>
      <c r="KU477" s="521"/>
    </row>
    <row r="478" ht="15.75" customHeight="1">
      <c r="A478" s="511"/>
      <c r="B478" s="512"/>
      <c r="C478" s="513"/>
      <c r="D478" s="513"/>
      <c r="E478" s="514"/>
      <c r="F478" s="514"/>
      <c r="G478" s="514"/>
      <c r="H478" s="515"/>
      <c r="I478" s="514"/>
      <c r="J478" s="516"/>
      <c r="K478" s="517"/>
      <c r="L478" s="517"/>
      <c r="M478" s="514"/>
      <c r="N478" s="515"/>
      <c r="O478" s="518"/>
      <c r="P478" s="519"/>
      <c r="Q478" s="520"/>
      <c r="R478" s="511"/>
      <c r="S478" s="512"/>
      <c r="T478" s="513"/>
      <c r="U478" s="513"/>
      <c r="V478" s="514"/>
      <c r="W478" s="514"/>
      <c r="X478" s="514"/>
      <c r="Y478" s="515"/>
      <c r="Z478" s="514"/>
      <c r="AA478" s="516"/>
      <c r="AB478" s="517"/>
      <c r="AC478" s="517"/>
      <c r="AD478" s="514"/>
      <c r="AE478" s="515"/>
      <c r="AF478" s="518"/>
      <c r="AG478" s="519"/>
      <c r="AH478" s="520"/>
      <c r="AI478" s="511"/>
      <c r="AJ478" s="512"/>
      <c r="AK478" s="513"/>
      <c r="AL478" s="513"/>
      <c r="AM478" s="514"/>
      <c r="AN478" s="514"/>
      <c r="AO478" s="514"/>
      <c r="AP478" s="515"/>
      <c r="AQ478" s="514"/>
      <c r="AR478" s="516"/>
      <c r="AS478" s="517"/>
      <c r="AT478" s="517"/>
      <c r="AU478" s="514"/>
      <c r="AV478" s="515"/>
      <c r="AW478" s="518"/>
      <c r="AX478" s="519"/>
      <c r="AY478" s="520"/>
      <c r="AZ478" s="511"/>
      <c r="BA478" s="512"/>
      <c r="BB478" s="513"/>
      <c r="BC478" s="513"/>
      <c r="BD478" s="514"/>
      <c r="BE478" s="514"/>
      <c r="BF478" s="514"/>
      <c r="BG478" s="515"/>
      <c r="BH478" s="514"/>
      <c r="BI478" s="516"/>
      <c r="BJ478" s="517"/>
      <c r="BK478" s="517"/>
      <c r="BL478" s="514"/>
      <c r="BM478" s="515"/>
      <c r="BN478" s="518"/>
      <c r="BO478" s="519"/>
      <c r="BP478" s="520"/>
      <c r="BQ478" s="511"/>
      <c r="BR478" s="512"/>
      <c r="BS478" s="513"/>
      <c r="BT478" s="513"/>
      <c r="BU478" s="514"/>
      <c r="BV478" s="514"/>
      <c r="BW478" s="514"/>
      <c r="BX478" s="515"/>
      <c r="BY478" s="514"/>
      <c r="BZ478" s="516"/>
      <c r="CA478" s="517"/>
      <c r="CB478" s="517"/>
      <c r="CC478" s="514"/>
      <c r="CD478" s="515"/>
      <c r="CE478" s="518"/>
      <c r="CF478" s="519"/>
      <c r="CG478" s="520"/>
      <c r="CH478" s="511"/>
      <c r="CI478" s="512"/>
      <c r="CJ478" s="513"/>
      <c r="CK478" s="513"/>
      <c r="CL478" s="514"/>
      <c r="CM478" s="514"/>
      <c r="CN478" s="514"/>
      <c r="CO478" s="515"/>
      <c r="CP478" s="514"/>
      <c r="CQ478" s="516"/>
      <c r="CR478" s="517"/>
      <c r="CS478" s="517"/>
      <c r="CT478" s="514"/>
      <c r="CU478" s="515"/>
      <c r="CV478" s="518"/>
      <c r="CW478" s="519"/>
      <c r="CX478" s="520"/>
      <c r="CY478" s="511"/>
      <c r="CZ478" s="512"/>
      <c r="DA478" s="513"/>
      <c r="DB478" s="513"/>
      <c r="DC478" s="514"/>
      <c r="DD478" s="514"/>
      <c r="DE478" s="514"/>
      <c r="DF478" s="515"/>
      <c r="DG478" s="514"/>
      <c r="DH478" s="516"/>
      <c r="DI478" s="517"/>
      <c r="DJ478" s="517"/>
      <c r="DK478" s="514"/>
      <c r="DL478" s="515"/>
      <c r="DM478" s="518"/>
      <c r="DN478" s="519"/>
      <c r="DO478" s="520"/>
      <c r="DP478" s="511"/>
      <c r="DQ478" s="512"/>
      <c r="DR478" s="513"/>
      <c r="DS478" s="513"/>
      <c r="DT478" s="514"/>
      <c r="DU478" s="514"/>
      <c r="DV478" s="514"/>
      <c r="DW478" s="515"/>
      <c r="DX478" s="514"/>
      <c r="DY478" s="516"/>
      <c r="DZ478" s="517"/>
      <c r="EA478" s="517"/>
      <c r="EB478" s="514"/>
      <c r="EC478" s="515"/>
      <c r="ED478" s="518"/>
      <c r="EE478" s="519"/>
      <c r="EF478" s="520"/>
      <c r="EG478" s="511"/>
      <c r="EH478" s="512"/>
      <c r="EI478" s="513"/>
      <c r="EJ478" s="513"/>
      <c r="EK478" s="514"/>
      <c r="EL478" s="514"/>
      <c r="EM478" s="514"/>
      <c r="EN478" s="515"/>
      <c r="EO478" s="514"/>
      <c r="EP478" s="516"/>
      <c r="EQ478" s="517"/>
      <c r="ER478" s="517"/>
      <c r="ES478" s="514"/>
      <c r="ET478" s="515"/>
      <c r="EU478" s="518"/>
      <c r="EV478" s="519"/>
      <c r="EW478" s="520"/>
      <c r="EX478" s="511"/>
      <c r="EY478" s="512"/>
      <c r="EZ478" s="513"/>
      <c r="FA478" s="513"/>
      <c r="FB478" s="514"/>
      <c r="FC478" s="514"/>
      <c r="FD478" s="514"/>
      <c r="FE478" s="515"/>
      <c r="FF478" s="514"/>
      <c r="FG478" s="516"/>
      <c r="FH478" s="517"/>
      <c r="FI478" s="517"/>
      <c r="FJ478" s="514"/>
      <c r="FK478" s="515"/>
      <c r="FL478" s="518"/>
      <c r="FM478" s="519"/>
      <c r="FN478" s="520"/>
      <c r="FO478" s="511"/>
      <c r="FP478" s="512"/>
      <c r="FQ478" s="513"/>
      <c r="FR478" s="513"/>
      <c r="FS478" s="514"/>
      <c r="FT478" s="514"/>
      <c r="FU478" s="514"/>
      <c r="FV478" s="515"/>
      <c r="FW478" s="514"/>
      <c r="FX478" s="516"/>
      <c r="FY478" s="517"/>
      <c r="FZ478" s="517"/>
      <c r="GA478" s="514"/>
      <c r="GB478" s="515"/>
      <c r="GC478" s="518"/>
      <c r="GD478" s="519"/>
      <c r="GE478" s="520"/>
      <c r="GF478" s="511"/>
      <c r="GG478" s="512"/>
      <c r="GH478" s="513"/>
      <c r="GI478" s="513"/>
      <c r="GJ478" s="514"/>
      <c r="GK478" s="514"/>
      <c r="GL478" s="514"/>
      <c r="GM478" s="515"/>
      <c r="GN478" s="514"/>
      <c r="GO478" s="516"/>
      <c r="GP478" s="517"/>
      <c r="GQ478" s="517"/>
      <c r="GR478" s="514"/>
      <c r="GS478" s="515"/>
      <c r="GT478" s="518"/>
      <c r="GU478" s="519"/>
      <c r="GV478" s="520"/>
      <c r="GW478" s="511"/>
      <c r="GX478" s="512"/>
      <c r="GY478" s="513"/>
      <c r="GZ478" s="513"/>
      <c r="HA478" s="514"/>
      <c r="HB478" s="514"/>
      <c r="HC478" s="514"/>
      <c r="HD478" s="515"/>
      <c r="HE478" s="514"/>
      <c r="HF478" s="516"/>
      <c r="HG478" s="517"/>
      <c r="HH478" s="517"/>
      <c r="HI478" s="514"/>
      <c r="HJ478" s="515"/>
      <c r="HK478" s="518"/>
      <c r="HL478" s="519"/>
      <c r="HM478" s="520"/>
      <c r="HN478" s="511"/>
      <c r="HO478" s="512"/>
      <c r="HP478" s="513"/>
      <c r="HQ478" s="513"/>
      <c r="HR478" s="514"/>
      <c r="HS478" s="514"/>
      <c r="HT478" s="514"/>
      <c r="HU478" s="515"/>
      <c r="HV478" s="514"/>
      <c r="HW478" s="516"/>
      <c r="HX478" s="517"/>
      <c r="HY478" s="517"/>
      <c r="HZ478" s="514"/>
      <c r="IA478" s="515"/>
      <c r="IB478" s="518"/>
      <c r="IC478" s="519"/>
      <c r="ID478" s="520"/>
      <c r="IE478" s="511"/>
      <c r="IF478" s="512"/>
      <c r="IG478" s="513"/>
      <c r="IH478" s="513"/>
      <c r="II478" s="514"/>
      <c r="IJ478" s="514"/>
      <c r="IK478" s="514"/>
      <c r="IL478" s="515"/>
      <c r="IM478" s="514"/>
      <c r="IN478" s="516"/>
      <c r="IO478" s="517"/>
      <c r="IP478" s="517"/>
      <c r="IQ478" s="514"/>
      <c r="IR478" s="515"/>
      <c r="IS478" s="518"/>
      <c r="IT478" s="519"/>
      <c r="IU478" s="520"/>
      <c r="IV478" s="511"/>
      <c r="IW478" s="512"/>
      <c r="IX478" s="513"/>
      <c r="IY478" s="513"/>
      <c r="IZ478" s="514"/>
      <c r="JA478" s="514"/>
      <c r="JB478" s="514"/>
      <c r="JC478" s="515"/>
      <c r="JD478" s="514"/>
      <c r="JE478" s="516"/>
      <c r="JF478" s="517"/>
      <c r="JG478" s="517"/>
      <c r="JH478" s="514"/>
      <c r="JI478" s="515"/>
      <c r="JJ478" s="518"/>
      <c r="JK478" s="519"/>
      <c r="JL478" s="520"/>
      <c r="JM478" s="511"/>
      <c r="JN478" s="512"/>
      <c r="JO478" s="513"/>
      <c r="JP478" s="513"/>
      <c r="JQ478" s="514"/>
      <c r="JR478" s="514"/>
      <c r="JS478" s="514"/>
      <c r="JT478" s="515"/>
      <c r="JU478" s="514"/>
      <c r="JV478" s="516"/>
      <c r="JW478" s="517"/>
      <c r="JX478" s="517"/>
      <c r="JY478" s="514"/>
      <c r="JZ478" s="515"/>
      <c r="KA478" s="518"/>
      <c r="KB478" s="519"/>
      <c r="KC478" s="520"/>
      <c r="KD478" s="511"/>
      <c r="KE478" s="512"/>
      <c r="KF478" s="513"/>
      <c r="KG478" s="513"/>
      <c r="KH478" s="514"/>
      <c r="KI478" s="514"/>
      <c r="KJ478" s="514"/>
      <c r="KK478" s="515"/>
      <c r="KL478" s="514"/>
      <c r="KM478" s="516"/>
      <c r="KN478" s="517"/>
      <c r="KO478" s="517"/>
      <c r="KP478" s="514"/>
      <c r="KQ478" s="515"/>
      <c r="KR478" s="518"/>
      <c r="KS478" s="519"/>
      <c r="KT478" s="520"/>
      <c r="KU478" s="521"/>
    </row>
    <row r="479" ht="15.75" hidden="1" customHeight="1">
      <c r="A479" s="523"/>
      <c r="B479" s="524"/>
      <c r="C479" s="525"/>
      <c r="D479" s="525"/>
      <c r="E479" s="525"/>
      <c r="F479" s="525"/>
      <c r="G479" s="525"/>
      <c r="H479" s="525"/>
      <c r="I479" s="525"/>
      <c r="J479" s="525"/>
      <c r="K479" s="525"/>
      <c r="L479" s="525"/>
      <c r="M479" s="525"/>
      <c r="N479" s="525"/>
      <c r="O479" s="525"/>
      <c r="P479" s="539"/>
      <c r="Q479" s="509"/>
      <c r="R479" s="523"/>
      <c r="S479" s="524"/>
      <c r="T479" s="525"/>
      <c r="U479" s="525"/>
      <c r="V479" s="525"/>
      <c r="W479" s="525"/>
      <c r="X479" s="525"/>
      <c r="Y479" s="525"/>
      <c r="Z479" s="525"/>
      <c r="AA479" s="525"/>
      <c r="AB479" s="525"/>
      <c r="AC479" s="525"/>
      <c r="AD479" s="525"/>
      <c r="AE479" s="525"/>
      <c r="AF479" s="525"/>
      <c r="AG479" s="539"/>
      <c r="AH479" s="509"/>
      <c r="AI479" s="523"/>
      <c r="AJ479" s="524"/>
      <c r="AK479" s="525"/>
      <c r="AL479" s="525"/>
      <c r="AM479" s="525"/>
      <c r="AN479" s="525"/>
      <c r="AO479" s="525"/>
      <c r="AP479" s="525"/>
      <c r="AQ479" s="525"/>
      <c r="AR479" s="525"/>
      <c r="AS479" s="525"/>
      <c r="AT479" s="525"/>
      <c r="AU479" s="525"/>
      <c r="AV479" s="525"/>
      <c r="AW479" s="525"/>
      <c r="AX479" s="539"/>
      <c r="AY479" s="509"/>
      <c r="AZ479" s="523"/>
      <c r="BA479" s="524"/>
      <c r="BB479" s="525"/>
      <c r="BC479" s="525"/>
      <c r="BD479" s="525"/>
      <c r="BE479" s="525"/>
      <c r="BF479" s="525"/>
      <c r="BG479" s="525"/>
      <c r="BH479" s="525"/>
      <c r="BI479" s="525"/>
      <c r="BJ479" s="525"/>
      <c r="BK479" s="525"/>
      <c r="BL479" s="525"/>
      <c r="BM479" s="525"/>
      <c r="BN479" s="525"/>
      <c r="BO479" s="539"/>
      <c r="BP479" s="509"/>
      <c r="BQ479" s="523"/>
      <c r="BR479" s="524"/>
      <c r="BS479" s="525"/>
      <c r="BT479" s="525"/>
      <c r="BU479" s="525"/>
      <c r="BV479" s="525"/>
      <c r="BW479" s="525"/>
      <c r="BX479" s="525"/>
      <c r="BY479" s="525"/>
      <c r="BZ479" s="525"/>
      <c r="CA479" s="525"/>
      <c r="CB479" s="525"/>
      <c r="CC479" s="525"/>
      <c r="CD479" s="525"/>
      <c r="CE479" s="525"/>
      <c r="CF479" s="539"/>
      <c r="CG479" s="509"/>
      <c r="CH479" s="523"/>
      <c r="CI479" s="524"/>
      <c r="CJ479" s="525"/>
      <c r="CK479" s="525"/>
      <c r="CL479" s="525"/>
      <c r="CM479" s="525"/>
      <c r="CN479" s="525"/>
      <c r="CO479" s="525"/>
      <c r="CP479" s="525"/>
      <c r="CQ479" s="525"/>
      <c r="CR479" s="525"/>
      <c r="CS479" s="525"/>
      <c r="CT479" s="525"/>
      <c r="CU479" s="525"/>
      <c r="CV479" s="525"/>
      <c r="CW479" s="539"/>
      <c r="CX479" s="509"/>
      <c r="CY479" s="523"/>
      <c r="CZ479" s="524"/>
      <c r="DA479" s="525"/>
      <c r="DB479" s="525"/>
      <c r="DC479" s="525"/>
      <c r="DD479" s="525"/>
      <c r="DE479" s="525"/>
      <c r="DF479" s="525"/>
      <c r="DG479" s="525"/>
      <c r="DH479" s="525"/>
      <c r="DI479" s="525"/>
      <c r="DJ479" s="525"/>
      <c r="DK479" s="525"/>
      <c r="DL479" s="525"/>
      <c r="DM479" s="525"/>
      <c r="DN479" s="539"/>
      <c r="DO479" s="509"/>
      <c r="DP479" s="523"/>
      <c r="DQ479" s="524"/>
      <c r="DR479" s="525"/>
      <c r="DS479" s="525"/>
      <c r="DT479" s="525"/>
      <c r="DU479" s="525"/>
      <c r="DV479" s="525"/>
      <c r="DW479" s="525"/>
      <c r="DX479" s="525"/>
      <c r="DY479" s="525"/>
      <c r="DZ479" s="525"/>
      <c r="EA479" s="525"/>
      <c r="EB479" s="525"/>
      <c r="EC479" s="525"/>
      <c r="ED479" s="525"/>
      <c r="EE479" s="539"/>
      <c r="EF479" s="509"/>
      <c r="EG479" s="523"/>
      <c r="EH479" s="524"/>
      <c r="EI479" s="525"/>
      <c r="EJ479" s="525"/>
      <c r="EK479" s="525"/>
      <c r="EL479" s="525"/>
      <c r="EM479" s="525"/>
      <c r="EN479" s="525"/>
      <c r="EO479" s="525"/>
      <c r="EP479" s="525"/>
      <c r="EQ479" s="525"/>
      <c r="ER479" s="525"/>
      <c r="ES479" s="525"/>
      <c r="ET479" s="525"/>
      <c r="EU479" s="525"/>
      <c r="EV479" s="539"/>
      <c r="EW479" s="509"/>
      <c r="EX479" s="523"/>
      <c r="EY479" s="524"/>
      <c r="EZ479" s="525"/>
      <c r="FA479" s="525"/>
      <c r="FB479" s="525"/>
      <c r="FC479" s="525"/>
      <c r="FD479" s="525"/>
      <c r="FE479" s="525"/>
      <c r="FF479" s="525"/>
      <c r="FG479" s="525"/>
      <c r="FH479" s="525"/>
      <c r="FI479" s="525"/>
      <c r="FJ479" s="525"/>
      <c r="FK479" s="525"/>
      <c r="FL479" s="525"/>
      <c r="FM479" s="539"/>
      <c r="FN479" s="509"/>
      <c r="FO479" s="523"/>
      <c r="FP479" s="524"/>
      <c r="FQ479" s="525"/>
      <c r="FR479" s="525"/>
      <c r="FS479" s="525"/>
      <c r="FT479" s="525"/>
      <c r="FU479" s="525"/>
      <c r="FV479" s="525"/>
      <c r="FW479" s="525"/>
      <c r="FX479" s="525"/>
      <c r="FY479" s="525"/>
      <c r="FZ479" s="525"/>
      <c r="GA479" s="525"/>
      <c r="GB479" s="525"/>
      <c r="GC479" s="525"/>
      <c r="GD479" s="539"/>
      <c r="GE479" s="509"/>
      <c r="GF479" s="523"/>
      <c r="GG479" s="524"/>
      <c r="GH479" s="525"/>
      <c r="GI479" s="525"/>
      <c r="GJ479" s="525"/>
      <c r="GK479" s="525"/>
      <c r="GL479" s="525"/>
      <c r="GM479" s="525"/>
      <c r="GN479" s="525"/>
      <c r="GO479" s="525"/>
      <c r="GP479" s="525"/>
      <c r="GQ479" s="525"/>
      <c r="GR479" s="525"/>
      <c r="GS479" s="525"/>
      <c r="GT479" s="525"/>
      <c r="GU479" s="539"/>
      <c r="GV479" s="509"/>
      <c r="GW479" s="523"/>
      <c r="GX479" s="524"/>
      <c r="GY479" s="525"/>
      <c r="GZ479" s="525"/>
      <c r="HA479" s="525"/>
      <c r="HB479" s="525"/>
      <c r="HC479" s="525"/>
      <c r="HD479" s="525"/>
      <c r="HE479" s="525"/>
      <c r="HF479" s="525"/>
      <c r="HG479" s="525"/>
      <c r="HH479" s="525"/>
      <c r="HI479" s="525"/>
      <c r="HJ479" s="525"/>
      <c r="HK479" s="525"/>
      <c r="HL479" s="539"/>
      <c r="HM479" s="509"/>
      <c r="HN479" s="523"/>
      <c r="HO479" s="524"/>
      <c r="HP479" s="525"/>
      <c r="HQ479" s="525"/>
      <c r="HR479" s="525"/>
      <c r="HS479" s="525"/>
      <c r="HT479" s="525"/>
      <c r="HU479" s="525"/>
      <c r="HV479" s="525"/>
      <c r="HW479" s="525"/>
      <c r="HX479" s="525"/>
      <c r="HY479" s="525"/>
      <c r="HZ479" s="525"/>
      <c r="IA479" s="525"/>
      <c r="IB479" s="525"/>
      <c r="IC479" s="539"/>
      <c r="ID479" s="509"/>
      <c r="IE479" s="523"/>
      <c r="IF479" s="524"/>
      <c r="IG479" s="525"/>
      <c r="IH479" s="525"/>
      <c r="II479" s="525"/>
      <c r="IJ479" s="525"/>
      <c r="IK479" s="525"/>
      <c r="IL479" s="525"/>
      <c r="IM479" s="525"/>
      <c r="IN479" s="525"/>
      <c r="IO479" s="525"/>
      <c r="IP479" s="525"/>
      <c r="IQ479" s="525"/>
      <c r="IR479" s="525"/>
      <c r="IS479" s="525"/>
      <c r="IT479" s="539"/>
      <c r="IU479" s="509"/>
      <c r="IV479" s="523"/>
      <c r="IW479" s="524"/>
      <c r="IX479" s="525"/>
      <c r="IY479" s="525"/>
      <c r="IZ479" s="525"/>
      <c r="JA479" s="525"/>
      <c r="JB479" s="525"/>
      <c r="JC479" s="525"/>
      <c r="JD479" s="525"/>
      <c r="JE479" s="525"/>
      <c r="JF479" s="525"/>
      <c r="JG479" s="525"/>
      <c r="JH479" s="525"/>
      <c r="JI479" s="525"/>
      <c r="JJ479" s="525"/>
      <c r="JK479" s="539"/>
      <c r="JL479" s="509"/>
      <c r="JM479" s="523"/>
      <c r="JN479" s="524"/>
      <c r="JO479" s="525"/>
      <c r="JP479" s="525"/>
      <c r="JQ479" s="525"/>
      <c r="JR479" s="525"/>
      <c r="JS479" s="525"/>
      <c r="JT479" s="525"/>
      <c r="JU479" s="525"/>
      <c r="JV479" s="525"/>
      <c r="JW479" s="525"/>
      <c r="JX479" s="525"/>
      <c r="JY479" s="525"/>
      <c r="JZ479" s="525"/>
      <c r="KA479" s="525"/>
      <c r="KB479" s="539"/>
      <c r="KC479" s="509"/>
      <c r="KD479" s="523"/>
      <c r="KE479" s="524"/>
      <c r="KF479" s="525"/>
      <c r="KG479" s="525"/>
      <c r="KH479" s="525"/>
      <c r="KI479" s="525"/>
      <c r="KJ479" s="525"/>
      <c r="KK479" s="525"/>
      <c r="KL479" s="525"/>
      <c r="KM479" s="525"/>
      <c r="KN479" s="525"/>
      <c r="KO479" s="525"/>
      <c r="KP479" s="525"/>
      <c r="KQ479" s="525"/>
      <c r="KR479" s="525"/>
      <c r="KS479" s="539"/>
      <c r="KT479" s="509"/>
      <c r="KU479" s="510"/>
    </row>
    <row r="480" ht="15.75" hidden="1" customHeight="1">
      <c r="A480" s="511"/>
      <c r="B480" s="512"/>
      <c r="C480" s="513"/>
      <c r="D480" s="513"/>
      <c r="E480" s="514"/>
      <c r="F480" s="514"/>
      <c r="G480" s="514"/>
      <c r="H480" s="515"/>
      <c r="I480" s="514"/>
      <c r="J480" s="514"/>
      <c r="K480" s="514"/>
      <c r="L480" s="514"/>
      <c r="M480" s="514"/>
      <c r="N480" s="515"/>
      <c r="O480" s="518"/>
      <c r="P480" s="519"/>
      <c r="Q480" s="520"/>
      <c r="R480" s="511"/>
      <c r="S480" s="512"/>
      <c r="T480" s="513"/>
      <c r="U480" s="513"/>
      <c r="V480" s="514"/>
      <c r="W480" s="514"/>
      <c r="X480" s="514"/>
      <c r="Y480" s="515"/>
      <c r="Z480" s="514"/>
      <c r="AA480" s="514"/>
      <c r="AB480" s="514"/>
      <c r="AC480" s="514"/>
      <c r="AD480" s="514"/>
      <c r="AE480" s="515"/>
      <c r="AF480" s="518"/>
      <c r="AG480" s="519"/>
      <c r="AH480" s="520"/>
      <c r="AI480" s="511"/>
      <c r="AJ480" s="512"/>
      <c r="AK480" s="513"/>
      <c r="AL480" s="513"/>
      <c r="AM480" s="514"/>
      <c r="AN480" s="514"/>
      <c r="AO480" s="514"/>
      <c r="AP480" s="515"/>
      <c r="AQ480" s="514"/>
      <c r="AR480" s="514"/>
      <c r="AS480" s="514"/>
      <c r="AT480" s="514"/>
      <c r="AU480" s="514"/>
      <c r="AV480" s="515"/>
      <c r="AW480" s="518"/>
      <c r="AX480" s="519"/>
      <c r="AY480" s="520"/>
      <c r="AZ480" s="511"/>
      <c r="BA480" s="512"/>
      <c r="BB480" s="513"/>
      <c r="BC480" s="513"/>
      <c r="BD480" s="514"/>
      <c r="BE480" s="514"/>
      <c r="BF480" s="514"/>
      <c r="BG480" s="515"/>
      <c r="BH480" s="514"/>
      <c r="BI480" s="514"/>
      <c r="BJ480" s="514"/>
      <c r="BK480" s="514"/>
      <c r="BL480" s="514"/>
      <c r="BM480" s="515"/>
      <c r="BN480" s="518"/>
      <c r="BO480" s="519"/>
      <c r="BP480" s="520"/>
      <c r="BQ480" s="511"/>
      <c r="BR480" s="512"/>
      <c r="BS480" s="513"/>
      <c r="BT480" s="513"/>
      <c r="BU480" s="514"/>
      <c r="BV480" s="514"/>
      <c r="BW480" s="514"/>
      <c r="BX480" s="515"/>
      <c r="BY480" s="514"/>
      <c r="BZ480" s="514"/>
      <c r="CA480" s="514"/>
      <c r="CB480" s="514"/>
      <c r="CC480" s="514"/>
      <c r="CD480" s="515"/>
      <c r="CE480" s="518"/>
      <c r="CF480" s="519"/>
      <c r="CG480" s="520"/>
      <c r="CH480" s="511"/>
      <c r="CI480" s="512"/>
      <c r="CJ480" s="513"/>
      <c r="CK480" s="513"/>
      <c r="CL480" s="514"/>
      <c r="CM480" s="514"/>
      <c r="CN480" s="514"/>
      <c r="CO480" s="515"/>
      <c r="CP480" s="514"/>
      <c r="CQ480" s="514"/>
      <c r="CR480" s="514"/>
      <c r="CS480" s="514"/>
      <c r="CT480" s="514"/>
      <c r="CU480" s="515"/>
      <c r="CV480" s="518"/>
      <c r="CW480" s="519"/>
      <c r="CX480" s="520"/>
      <c r="CY480" s="511"/>
      <c r="CZ480" s="512"/>
      <c r="DA480" s="513"/>
      <c r="DB480" s="513"/>
      <c r="DC480" s="514"/>
      <c r="DD480" s="514"/>
      <c r="DE480" s="514"/>
      <c r="DF480" s="515"/>
      <c r="DG480" s="514"/>
      <c r="DH480" s="514"/>
      <c r="DI480" s="514"/>
      <c r="DJ480" s="514"/>
      <c r="DK480" s="514"/>
      <c r="DL480" s="515"/>
      <c r="DM480" s="518"/>
      <c r="DN480" s="519"/>
      <c r="DO480" s="520"/>
      <c r="DP480" s="511"/>
      <c r="DQ480" s="512"/>
      <c r="DR480" s="513"/>
      <c r="DS480" s="513"/>
      <c r="DT480" s="514"/>
      <c r="DU480" s="514"/>
      <c r="DV480" s="514"/>
      <c r="DW480" s="515"/>
      <c r="DX480" s="514"/>
      <c r="DY480" s="514"/>
      <c r="DZ480" s="514"/>
      <c r="EA480" s="514"/>
      <c r="EB480" s="514"/>
      <c r="EC480" s="515"/>
      <c r="ED480" s="518"/>
      <c r="EE480" s="519"/>
      <c r="EF480" s="520"/>
      <c r="EG480" s="511"/>
      <c r="EH480" s="512"/>
      <c r="EI480" s="513"/>
      <c r="EJ480" s="513"/>
      <c r="EK480" s="514"/>
      <c r="EL480" s="514"/>
      <c r="EM480" s="514"/>
      <c r="EN480" s="515"/>
      <c r="EO480" s="514"/>
      <c r="EP480" s="514"/>
      <c r="EQ480" s="514"/>
      <c r="ER480" s="514"/>
      <c r="ES480" s="514"/>
      <c r="ET480" s="515"/>
      <c r="EU480" s="518"/>
      <c r="EV480" s="519"/>
      <c r="EW480" s="520"/>
      <c r="EX480" s="511"/>
      <c r="EY480" s="512"/>
      <c r="EZ480" s="513"/>
      <c r="FA480" s="513"/>
      <c r="FB480" s="514"/>
      <c r="FC480" s="514"/>
      <c r="FD480" s="514"/>
      <c r="FE480" s="515"/>
      <c r="FF480" s="514"/>
      <c r="FG480" s="514"/>
      <c r="FH480" s="514"/>
      <c r="FI480" s="514"/>
      <c r="FJ480" s="514"/>
      <c r="FK480" s="515"/>
      <c r="FL480" s="518"/>
      <c r="FM480" s="519"/>
      <c r="FN480" s="520"/>
      <c r="FO480" s="511"/>
      <c r="FP480" s="512"/>
      <c r="FQ480" s="513"/>
      <c r="FR480" s="513"/>
      <c r="FS480" s="514"/>
      <c r="FT480" s="514"/>
      <c r="FU480" s="514"/>
      <c r="FV480" s="515"/>
      <c r="FW480" s="514"/>
      <c r="FX480" s="514"/>
      <c r="FY480" s="514"/>
      <c r="FZ480" s="514"/>
      <c r="GA480" s="514"/>
      <c r="GB480" s="515"/>
      <c r="GC480" s="518"/>
      <c r="GD480" s="519"/>
      <c r="GE480" s="520"/>
      <c r="GF480" s="511"/>
      <c r="GG480" s="512"/>
      <c r="GH480" s="513"/>
      <c r="GI480" s="513"/>
      <c r="GJ480" s="514"/>
      <c r="GK480" s="514"/>
      <c r="GL480" s="514"/>
      <c r="GM480" s="515"/>
      <c r="GN480" s="514"/>
      <c r="GO480" s="514"/>
      <c r="GP480" s="514"/>
      <c r="GQ480" s="514"/>
      <c r="GR480" s="514"/>
      <c r="GS480" s="515"/>
      <c r="GT480" s="518"/>
      <c r="GU480" s="519"/>
      <c r="GV480" s="520"/>
      <c r="GW480" s="511"/>
      <c r="GX480" s="512"/>
      <c r="GY480" s="513"/>
      <c r="GZ480" s="513"/>
      <c r="HA480" s="514"/>
      <c r="HB480" s="514"/>
      <c r="HC480" s="514"/>
      <c r="HD480" s="515"/>
      <c r="HE480" s="514"/>
      <c r="HF480" s="514"/>
      <c r="HG480" s="514"/>
      <c r="HH480" s="514"/>
      <c r="HI480" s="514"/>
      <c r="HJ480" s="515"/>
      <c r="HK480" s="518"/>
      <c r="HL480" s="519"/>
      <c r="HM480" s="520"/>
      <c r="HN480" s="511"/>
      <c r="HO480" s="512"/>
      <c r="HP480" s="513"/>
      <c r="HQ480" s="513"/>
      <c r="HR480" s="514"/>
      <c r="HS480" s="514"/>
      <c r="HT480" s="514"/>
      <c r="HU480" s="515"/>
      <c r="HV480" s="514"/>
      <c r="HW480" s="514"/>
      <c r="HX480" s="514"/>
      <c r="HY480" s="514"/>
      <c r="HZ480" s="514"/>
      <c r="IA480" s="515"/>
      <c r="IB480" s="518"/>
      <c r="IC480" s="519"/>
      <c r="ID480" s="520"/>
      <c r="IE480" s="511"/>
      <c r="IF480" s="512"/>
      <c r="IG480" s="513"/>
      <c r="IH480" s="513"/>
      <c r="II480" s="514"/>
      <c r="IJ480" s="514"/>
      <c r="IK480" s="514"/>
      <c r="IL480" s="515"/>
      <c r="IM480" s="514"/>
      <c r="IN480" s="514"/>
      <c r="IO480" s="514"/>
      <c r="IP480" s="514"/>
      <c r="IQ480" s="514"/>
      <c r="IR480" s="515"/>
      <c r="IS480" s="518"/>
      <c r="IT480" s="519"/>
      <c r="IU480" s="520"/>
      <c r="IV480" s="511"/>
      <c r="IW480" s="512"/>
      <c r="IX480" s="513"/>
      <c r="IY480" s="513"/>
      <c r="IZ480" s="514"/>
      <c r="JA480" s="514"/>
      <c r="JB480" s="514"/>
      <c r="JC480" s="515"/>
      <c r="JD480" s="514"/>
      <c r="JE480" s="514"/>
      <c r="JF480" s="514"/>
      <c r="JG480" s="514"/>
      <c r="JH480" s="514"/>
      <c r="JI480" s="515"/>
      <c r="JJ480" s="518"/>
      <c r="JK480" s="519"/>
      <c r="JL480" s="520"/>
      <c r="JM480" s="511"/>
      <c r="JN480" s="512"/>
      <c r="JO480" s="513"/>
      <c r="JP480" s="513"/>
      <c r="JQ480" s="514"/>
      <c r="JR480" s="514"/>
      <c r="JS480" s="514"/>
      <c r="JT480" s="515"/>
      <c r="JU480" s="514"/>
      <c r="JV480" s="514"/>
      <c r="JW480" s="514"/>
      <c r="JX480" s="514"/>
      <c r="JY480" s="514"/>
      <c r="JZ480" s="515"/>
      <c r="KA480" s="518"/>
      <c r="KB480" s="519"/>
      <c r="KC480" s="520"/>
      <c r="KD480" s="511"/>
      <c r="KE480" s="512"/>
      <c r="KF480" s="513"/>
      <c r="KG480" s="513"/>
      <c r="KH480" s="514"/>
      <c r="KI480" s="514"/>
      <c r="KJ480" s="514"/>
      <c r="KK480" s="515"/>
      <c r="KL480" s="514"/>
      <c r="KM480" s="514"/>
      <c r="KN480" s="514"/>
      <c r="KO480" s="514"/>
      <c r="KP480" s="514"/>
      <c r="KQ480" s="515"/>
      <c r="KR480" s="518"/>
      <c r="KS480" s="519"/>
      <c r="KT480" s="520"/>
      <c r="KU480" s="521"/>
    </row>
    <row r="481" ht="15.75" hidden="1" customHeight="1">
      <c r="A481" s="511"/>
      <c r="B481" s="512"/>
      <c r="C481" s="513"/>
      <c r="D481" s="513"/>
      <c r="E481" s="514"/>
      <c r="F481" s="514"/>
      <c r="G481" s="514"/>
      <c r="H481" s="515"/>
      <c r="I481" s="514"/>
      <c r="J481" s="514"/>
      <c r="K481" s="514"/>
      <c r="L481" s="514"/>
      <c r="M481" s="514"/>
      <c r="N481" s="515"/>
      <c r="O481" s="518"/>
      <c r="P481" s="519"/>
      <c r="Q481" s="520"/>
      <c r="R481" s="511"/>
      <c r="S481" s="512"/>
      <c r="T481" s="513"/>
      <c r="U481" s="513"/>
      <c r="V481" s="514"/>
      <c r="W481" s="514"/>
      <c r="X481" s="514"/>
      <c r="Y481" s="515"/>
      <c r="Z481" s="514"/>
      <c r="AA481" s="514"/>
      <c r="AB481" s="514"/>
      <c r="AC481" s="514"/>
      <c r="AD481" s="514"/>
      <c r="AE481" s="515"/>
      <c r="AF481" s="518"/>
      <c r="AG481" s="519"/>
      <c r="AH481" s="520"/>
      <c r="AI481" s="511"/>
      <c r="AJ481" s="512"/>
      <c r="AK481" s="513"/>
      <c r="AL481" s="513"/>
      <c r="AM481" s="514"/>
      <c r="AN481" s="514"/>
      <c r="AO481" s="514"/>
      <c r="AP481" s="515"/>
      <c r="AQ481" s="514"/>
      <c r="AR481" s="514"/>
      <c r="AS481" s="514"/>
      <c r="AT481" s="514"/>
      <c r="AU481" s="514"/>
      <c r="AV481" s="515"/>
      <c r="AW481" s="518"/>
      <c r="AX481" s="519"/>
      <c r="AY481" s="520"/>
      <c r="AZ481" s="511"/>
      <c r="BA481" s="512"/>
      <c r="BB481" s="513"/>
      <c r="BC481" s="513"/>
      <c r="BD481" s="514"/>
      <c r="BE481" s="514"/>
      <c r="BF481" s="514"/>
      <c r="BG481" s="515"/>
      <c r="BH481" s="514"/>
      <c r="BI481" s="514"/>
      <c r="BJ481" s="514"/>
      <c r="BK481" s="514"/>
      <c r="BL481" s="514"/>
      <c r="BM481" s="515"/>
      <c r="BN481" s="518"/>
      <c r="BO481" s="519"/>
      <c r="BP481" s="520"/>
      <c r="BQ481" s="511"/>
      <c r="BR481" s="512"/>
      <c r="BS481" s="513"/>
      <c r="BT481" s="513"/>
      <c r="BU481" s="514"/>
      <c r="BV481" s="514"/>
      <c r="BW481" s="514"/>
      <c r="BX481" s="515"/>
      <c r="BY481" s="514"/>
      <c r="BZ481" s="514"/>
      <c r="CA481" s="514"/>
      <c r="CB481" s="514"/>
      <c r="CC481" s="514"/>
      <c r="CD481" s="515"/>
      <c r="CE481" s="518"/>
      <c r="CF481" s="519"/>
      <c r="CG481" s="520"/>
      <c r="CH481" s="511"/>
      <c r="CI481" s="512"/>
      <c r="CJ481" s="513"/>
      <c r="CK481" s="513"/>
      <c r="CL481" s="514"/>
      <c r="CM481" s="514"/>
      <c r="CN481" s="514"/>
      <c r="CO481" s="515"/>
      <c r="CP481" s="514"/>
      <c r="CQ481" s="514"/>
      <c r="CR481" s="514"/>
      <c r="CS481" s="514"/>
      <c r="CT481" s="514"/>
      <c r="CU481" s="515"/>
      <c r="CV481" s="518"/>
      <c r="CW481" s="519"/>
      <c r="CX481" s="520"/>
      <c r="CY481" s="511"/>
      <c r="CZ481" s="512"/>
      <c r="DA481" s="513"/>
      <c r="DB481" s="513"/>
      <c r="DC481" s="514"/>
      <c r="DD481" s="514"/>
      <c r="DE481" s="514"/>
      <c r="DF481" s="515"/>
      <c r="DG481" s="514"/>
      <c r="DH481" s="514"/>
      <c r="DI481" s="514"/>
      <c r="DJ481" s="514"/>
      <c r="DK481" s="514"/>
      <c r="DL481" s="515"/>
      <c r="DM481" s="518"/>
      <c r="DN481" s="519"/>
      <c r="DO481" s="520"/>
      <c r="DP481" s="511"/>
      <c r="DQ481" s="512"/>
      <c r="DR481" s="513"/>
      <c r="DS481" s="513"/>
      <c r="DT481" s="514"/>
      <c r="DU481" s="514"/>
      <c r="DV481" s="514"/>
      <c r="DW481" s="515"/>
      <c r="DX481" s="514"/>
      <c r="DY481" s="514"/>
      <c r="DZ481" s="514"/>
      <c r="EA481" s="514"/>
      <c r="EB481" s="514"/>
      <c r="EC481" s="515"/>
      <c r="ED481" s="518"/>
      <c r="EE481" s="519"/>
      <c r="EF481" s="520"/>
      <c r="EG481" s="511"/>
      <c r="EH481" s="512"/>
      <c r="EI481" s="513"/>
      <c r="EJ481" s="513"/>
      <c r="EK481" s="514"/>
      <c r="EL481" s="514"/>
      <c r="EM481" s="514"/>
      <c r="EN481" s="515"/>
      <c r="EO481" s="514"/>
      <c r="EP481" s="514"/>
      <c r="EQ481" s="514"/>
      <c r="ER481" s="514"/>
      <c r="ES481" s="514"/>
      <c r="ET481" s="515"/>
      <c r="EU481" s="518"/>
      <c r="EV481" s="519"/>
      <c r="EW481" s="520"/>
      <c r="EX481" s="511"/>
      <c r="EY481" s="512"/>
      <c r="EZ481" s="513"/>
      <c r="FA481" s="513"/>
      <c r="FB481" s="514"/>
      <c r="FC481" s="514"/>
      <c r="FD481" s="514"/>
      <c r="FE481" s="515"/>
      <c r="FF481" s="514"/>
      <c r="FG481" s="514"/>
      <c r="FH481" s="514"/>
      <c r="FI481" s="514"/>
      <c r="FJ481" s="514"/>
      <c r="FK481" s="515"/>
      <c r="FL481" s="518"/>
      <c r="FM481" s="519"/>
      <c r="FN481" s="520"/>
      <c r="FO481" s="511"/>
      <c r="FP481" s="512"/>
      <c r="FQ481" s="513"/>
      <c r="FR481" s="513"/>
      <c r="FS481" s="514"/>
      <c r="FT481" s="514"/>
      <c r="FU481" s="514"/>
      <c r="FV481" s="515"/>
      <c r="FW481" s="514"/>
      <c r="FX481" s="514"/>
      <c r="FY481" s="514"/>
      <c r="FZ481" s="514"/>
      <c r="GA481" s="514"/>
      <c r="GB481" s="515"/>
      <c r="GC481" s="518"/>
      <c r="GD481" s="519"/>
      <c r="GE481" s="520"/>
      <c r="GF481" s="511"/>
      <c r="GG481" s="512"/>
      <c r="GH481" s="513"/>
      <c r="GI481" s="513"/>
      <c r="GJ481" s="514"/>
      <c r="GK481" s="514"/>
      <c r="GL481" s="514"/>
      <c r="GM481" s="515"/>
      <c r="GN481" s="514"/>
      <c r="GO481" s="514"/>
      <c r="GP481" s="514"/>
      <c r="GQ481" s="514"/>
      <c r="GR481" s="514"/>
      <c r="GS481" s="515"/>
      <c r="GT481" s="518"/>
      <c r="GU481" s="519"/>
      <c r="GV481" s="520"/>
      <c r="GW481" s="511"/>
      <c r="GX481" s="512"/>
      <c r="GY481" s="513"/>
      <c r="GZ481" s="513"/>
      <c r="HA481" s="514"/>
      <c r="HB481" s="514"/>
      <c r="HC481" s="514"/>
      <c r="HD481" s="515"/>
      <c r="HE481" s="514"/>
      <c r="HF481" s="514"/>
      <c r="HG481" s="514"/>
      <c r="HH481" s="514"/>
      <c r="HI481" s="514"/>
      <c r="HJ481" s="515"/>
      <c r="HK481" s="518"/>
      <c r="HL481" s="519"/>
      <c r="HM481" s="520"/>
      <c r="HN481" s="511"/>
      <c r="HO481" s="512"/>
      <c r="HP481" s="513"/>
      <c r="HQ481" s="513"/>
      <c r="HR481" s="514"/>
      <c r="HS481" s="514"/>
      <c r="HT481" s="514"/>
      <c r="HU481" s="515"/>
      <c r="HV481" s="514"/>
      <c r="HW481" s="514"/>
      <c r="HX481" s="514"/>
      <c r="HY481" s="514"/>
      <c r="HZ481" s="514"/>
      <c r="IA481" s="515"/>
      <c r="IB481" s="518"/>
      <c r="IC481" s="519"/>
      <c r="ID481" s="520"/>
      <c r="IE481" s="511"/>
      <c r="IF481" s="512"/>
      <c r="IG481" s="513"/>
      <c r="IH481" s="513"/>
      <c r="II481" s="514"/>
      <c r="IJ481" s="514"/>
      <c r="IK481" s="514"/>
      <c r="IL481" s="515"/>
      <c r="IM481" s="514"/>
      <c r="IN481" s="514"/>
      <c r="IO481" s="514"/>
      <c r="IP481" s="514"/>
      <c r="IQ481" s="514"/>
      <c r="IR481" s="515"/>
      <c r="IS481" s="518"/>
      <c r="IT481" s="519"/>
      <c r="IU481" s="520"/>
      <c r="IV481" s="511"/>
      <c r="IW481" s="512"/>
      <c r="IX481" s="513"/>
      <c r="IY481" s="513"/>
      <c r="IZ481" s="514"/>
      <c r="JA481" s="514"/>
      <c r="JB481" s="514"/>
      <c r="JC481" s="515"/>
      <c r="JD481" s="514"/>
      <c r="JE481" s="514"/>
      <c r="JF481" s="514"/>
      <c r="JG481" s="514"/>
      <c r="JH481" s="514"/>
      <c r="JI481" s="515"/>
      <c r="JJ481" s="518"/>
      <c r="JK481" s="519"/>
      <c r="JL481" s="520"/>
      <c r="JM481" s="511"/>
      <c r="JN481" s="512"/>
      <c r="JO481" s="513"/>
      <c r="JP481" s="513"/>
      <c r="JQ481" s="514"/>
      <c r="JR481" s="514"/>
      <c r="JS481" s="514"/>
      <c r="JT481" s="515"/>
      <c r="JU481" s="514"/>
      <c r="JV481" s="514"/>
      <c r="JW481" s="514"/>
      <c r="JX481" s="514"/>
      <c r="JY481" s="514"/>
      <c r="JZ481" s="515"/>
      <c r="KA481" s="518"/>
      <c r="KB481" s="519"/>
      <c r="KC481" s="520"/>
      <c r="KD481" s="511"/>
      <c r="KE481" s="512"/>
      <c r="KF481" s="513"/>
      <c r="KG481" s="513"/>
      <c r="KH481" s="514"/>
      <c r="KI481" s="514"/>
      <c r="KJ481" s="514"/>
      <c r="KK481" s="515"/>
      <c r="KL481" s="514"/>
      <c r="KM481" s="514"/>
      <c r="KN481" s="514"/>
      <c r="KO481" s="514"/>
      <c r="KP481" s="514"/>
      <c r="KQ481" s="515"/>
      <c r="KR481" s="518"/>
      <c r="KS481" s="519"/>
      <c r="KT481" s="520"/>
      <c r="KU481" s="521"/>
    </row>
    <row r="482" ht="15.75" hidden="1" customHeight="1">
      <c r="A482" s="511"/>
      <c r="B482" s="512"/>
      <c r="C482" s="513"/>
      <c r="D482" s="513"/>
      <c r="E482" s="514"/>
      <c r="F482" s="514"/>
      <c r="G482" s="514"/>
      <c r="H482" s="515"/>
      <c r="I482" s="514"/>
      <c r="J482" s="514"/>
      <c r="K482" s="514"/>
      <c r="L482" s="514"/>
      <c r="M482" s="514"/>
      <c r="N482" s="515"/>
      <c r="O482" s="518"/>
      <c r="P482" s="519"/>
      <c r="Q482" s="520"/>
      <c r="R482" s="511"/>
      <c r="S482" s="512"/>
      <c r="T482" s="513"/>
      <c r="U482" s="513"/>
      <c r="V482" s="514"/>
      <c r="W482" s="514"/>
      <c r="X482" s="514"/>
      <c r="Y482" s="515"/>
      <c r="Z482" s="514"/>
      <c r="AA482" s="514"/>
      <c r="AB482" s="514"/>
      <c r="AC482" s="514"/>
      <c r="AD482" s="514"/>
      <c r="AE482" s="515"/>
      <c r="AF482" s="518"/>
      <c r="AG482" s="519"/>
      <c r="AH482" s="520"/>
      <c r="AI482" s="511"/>
      <c r="AJ482" s="512"/>
      <c r="AK482" s="513"/>
      <c r="AL482" s="513"/>
      <c r="AM482" s="514"/>
      <c r="AN482" s="514"/>
      <c r="AO482" s="514"/>
      <c r="AP482" s="515"/>
      <c r="AQ482" s="514"/>
      <c r="AR482" s="514"/>
      <c r="AS482" s="514"/>
      <c r="AT482" s="514"/>
      <c r="AU482" s="514"/>
      <c r="AV482" s="515"/>
      <c r="AW482" s="518"/>
      <c r="AX482" s="519"/>
      <c r="AY482" s="520"/>
      <c r="AZ482" s="511"/>
      <c r="BA482" s="512"/>
      <c r="BB482" s="513"/>
      <c r="BC482" s="513"/>
      <c r="BD482" s="514"/>
      <c r="BE482" s="514"/>
      <c r="BF482" s="514"/>
      <c r="BG482" s="515"/>
      <c r="BH482" s="514"/>
      <c r="BI482" s="514"/>
      <c r="BJ482" s="514"/>
      <c r="BK482" s="514"/>
      <c r="BL482" s="514"/>
      <c r="BM482" s="515"/>
      <c r="BN482" s="518"/>
      <c r="BO482" s="519"/>
      <c r="BP482" s="520"/>
      <c r="BQ482" s="511"/>
      <c r="BR482" s="512"/>
      <c r="BS482" s="513"/>
      <c r="BT482" s="513"/>
      <c r="BU482" s="514"/>
      <c r="BV482" s="514"/>
      <c r="BW482" s="514"/>
      <c r="BX482" s="515"/>
      <c r="BY482" s="514"/>
      <c r="BZ482" s="514"/>
      <c r="CA482" s="514"/>
      <c r="CB482" s="514"/>
      <c r="CC482" s="514"/>
      <c r="CD482" s="515"/>
      <c r="CE482" s="518"/>
      <c r="CF482" s="519"/>
      <c r="CG482" s="520"/>
      <c r="CH482" s="511"/>
      <c r="CI482" s="512"/>
      <c r="CJ482" s="513"/>
      <c r="CK482" s="513"/>
      <c r="CL482" s="514"/>
      <c r="CM482" s="514"/>
      <c r="CN482" s="514"/>
      <c r="CO482" s="515"/>
      <c r="CP482" s="514"/>
      <c r="CQ482" s="514"/>
      <c r="CR482" s="514"/>
      <c r="CS482" s="514"/>
      <c r="CT482" s="514"/>
      <c r="CU482" s="515"/>
      <c r="CV482" s="518"/>
      <c r="CW482" s="519"/>
      <c r="CX482" s="520"/>
      <c r="CY482" s="511"/>
      <c r="CZ482" s="512"/>
      <c r="DA482" s="513"/>
      <c r="DB482" s="513"/>
      <c r="DC482" s="514"/>
      <c r="DD482" s="514"/>
      <c r="DE482" s="514"/>
      <c r="DF482" s="515"/>
      <c r="DG482" s="514"/>
      <c r="DH482" s="514"/>
      <c r="DI482" s="514"/>
      <c r="DJ482" s="514"/>
      <c r="DK482" s="514"/>
      <c r="DL482" s="515"/>
      <c r="DM482" s="518"/>
      <c r="DN482" s="519"/>
      <c r="DO482" s="520"/>
      <c r="DP482" s="511"/>
      <c r="DQ482" s="512"/>
      <c r="DR482" s="513"/>
      <c r="DS482" s="513"/>
      <c r="DT482" s="514"/>
      <c r="DU482" s="514"/>
      <c r="DV482" s="514"/>
      <c r="DW482" s="515"/>
      <c r="DX482" s="514"/>
      <c r="DY482" s="514"/>
      <c r="DZ482" s="514"/>
      <c r="EA482" s="514"/>
      <c r="EB482" s="514"/>
      <c r="EC482" s="515"/>
      <c r="ED482" s="518"/>
      <c r="EE482" s="519"/>
      <c r="EF482" s="520"/>
      <c r="EG482" s="511"/>
      <c r="EH482" s="512"/>
      <c r="EI482" s="513"/>
      <c r="EJ482" s="513"/>
      <c r="EK482" s="514"/>
      <c r="EL482" s="514"/>
      <c r="EM482" s="514"/>
      <c r="EN482" s="515"/>
      <c r="EO482" s="514"/>
      <c r="EP482" s="514"/>
      <c r="EQ482" s="514"/>
      <c r="ER482" s="514"/>
      <c r="ES482" s="514"/>
      <c r="ET482" s="515"/>
      <c r="EU482" s="518"/>
      <c r="EV482" s="519"/>
      <c r="EW482" s="520"/>
      <c r="EX482" s="511"/>
      <c r="EY482" s="512"/>
      <c r="EZ482" s="513"/>
      <c r="FA482" s="513"/>
      <c r="FB482" s="514"/>
      <c r="FC482" s="514"/>
      <c r="FD482" s="514"/>
      <c r="FE482" s="515"/>
      <c r="FF482" s="514"/>
      <c r="FG482" s="514"/>
      <c r="FH482" s="514"/>
      <c r="FI482" s="514"/>
      <c r="FJ482" s="514"/>
      <c r="FK482" s="515"/>
      <c r="FL482" s="518"/>
      <c r="FM482" s="519"/>
      <c r="FN482" s="520"/>
      <c r="FO482" s="511"/>
      <c r="FP482" s="512"/>
      <c r="FQ482" s="513"/>
      <c r="FR482" s="513"/>
      <c r="FS482" s="514"/>
      <c r="FT482" s="514"/>
      <c r="FU482" s="514"/>
      <c r="FV482" s="515"/>
      <c r="FW482" s="514"/>
      <c r="FX482" s="514"/>
      <c r="FY482" s="514"/>
      <c r="FZ482" s="514"/>
      <c r="GA482" s="514"/>
      <c r="GB482" s="515"/>
      <c r="GC482" s="518"/>
      <c r="GD482" s="519"/>
      <c r="GE482" s="520"/>
      <c r="GF482" s="511"/>
      <c r="GG482" s="512"/>
      <c r="GH482" s="513"/>
      <c r="GI482" s="513"/>
      <c r="GJ482" s="514"/>
      <c r="GK482" s="514"/>
      <c r="GL482" s="514"/>
      <c r="GM482" s="515"/>
      <c r="GN482" s="514"/>
      <c r="GO482" s="514"/>
      <c r="GP482" s="514"/>
      <c r="GQ482" s="514"/>
      <c r="GR482" s="514"/>
      <c r="GS482" s="515"/>
      <c r="GT482" s="518"/>
      <c r="GU482" s="519"/>
      <c r="GV482" s="520"/>
      <c r="GW482" s="511"/>
      <c r="GX482" s="512"/>
      <c r="GY482" s="513"/>
      <c r="GZ482" s="513"/>
      <c r="HA482" s="514"/>
      <c r="HB482" s="514"/>
      <c r="HC482" s="514"/>
      <c r="HD482" s="515"/>
      <c r="HE482" s="514"/>
      <c r="HF482" s="514"/>
      <c r="HG482" s="514"/>
      <c r="HH482" s="514"/>
      <c r="HI482" s="514"/>
      <c r="HJ482" s="515"/>
      <c r="HK482" s="518"/>
      <c r="HL482" s="519"/>
      <c r="HM482" s="520"/>
      <c r="HN482" s="511"/>
      <c r="HO482" s="512"/>
      <c r="HP482" s="513"/>
      <c r="HQ482" s="513"/>
      <c r="HR482" s="514"/>
      <c r="HS482" s="514"/>
      <c r="HT482" s="514"/>
      <c r="HU482" s="515"/>
      <c r="HV482" s="514"/>
      <c r="HW482" s="514"/>
      <c r="HX482" s="514"/>
      <c r="HY482" s="514"/>
      <c r="HZ482" s="514"/>
      <c r="IA482" s="515"/>
      <c r="IB482" s="518"/>
      <c r="IC482" s="519"/>
      <c r="ID482" s="520"/>
      <c r="IE482" s="511"/>
      <c r="IF482" s="512"/>
      <c r="IG482" s="513"/>
      <c r="IH482" s="513"/>
      <c r="II482" s="514"/>
      <c r="IJ482" s="514"/>
      <c r="IK482" s="514"/>
      <c r="IL482" s="515"/>
      <c r="IM482" s="514"/>
      <c r="IN482" s="514"/>
      <c r="IO482" s="514"/>
      <c r="IP482" s="514"/>
      <c r="IQ482" s="514"/>
      <c r="IR482" s="515"/>
      <c r="IS482" s="518"/>
      <c r="IT482" s="519"/>
      <c r="IU482" s="520"/>
      <c r="IV482" s="511"/>
      <c r="IW482" s="512"/>
      <c r="IX482" s="513"/>
      <c r="IY482" s="513"/>
      <c r="IZ482" s="514"/>
      <c r="JA482" s="514"/>
      <c r="JB482" s="514"/>
      <c r="JC482" s="515"/>
      <c r="JD482" s="514"/>
      <c r="JE482" s="514"/>
      <c r="JF482" s="514"/>
      <c r="JG482" s="514"/>
      <c r="JH482" s="514"/>
      <c r="JI482" s="515"/>
      <c r="JJ482" s="518"/>
      <c r="JK482" s="519"/>
      <c r="JL482" s="520"/>
      <c r="JM482" s="511"/>
      <c r="JN482" s="512"/>
      <c r="JO482" s="513"/>
      <c r="JP482" s="513"/>
      <c r="JQ482" s="514"/>
      <c r="JR482" s="514"/>
      <c r="JS482" s="514"/>
      <c r="JT482" s="515"/>
      <c r="JU482" s="514"/>
      <c r="JV482" s="514"/>
      <c r="JW482" s="514"/>
      <c r="JX482" s="514"/>
      <c r="JY482" s="514"/>
      <c r="JZ482" s="515"/>
      <c r="KA482" s="518"/>
      <c r="KB482" s="519"/>
      <c r="KC482" s="520"/>
      <c r="KD482" s="511"/>
      <c r="KE482" s="512"/>
      <c r="KF482" s="513"/>
      <c r="KG482" s="513"/>
      <c r="KH482" s="514"/>
      <c r="KI482" s="514"/>
      <c r="KJ482" s="514"/>
      <c r="KK482" s="515"/>
      <c r="KL482" s="514"/>
      <c r="KM482" s="514"/>
      <c r="KN482" s="514"/>
      <c r="KO482" s="514"/>
      <c r="KP482" s="514"/>
      <c r="KQ482" s="515"/>
      <c r="KR482" s="518"/>
      <c r="KS482" s="519"/>
      <c r="KT482" s="520"/>
      <c r="KU482" s="521"/>
    </row>
    <row r="483" ht="15.75" hidden="1" customHeight="1">
      <c r="A483" s="511"/>
      <c r="B483" s="512"/>
      <c r="C483" s="513"/>
      <c r="D483" s="513"/>
      <c r="E483" s="514"/>
      <c r="F483" s="514"/>
      <c r="G483" s="514"/>
      <c r="H483" s="515"/>
      <c r="I483" s="514"/>
      <c r="J483" s="514"/>
      <c r="K483" s="514"/>
      <c r="L483" s="514"/>
      <c r="M483" s="514"/>
      <c r="N483" s="515"/>
      <c r="O483" s="518"/>
      <c r="P483" s="519"/>
      <c r="Q483" s="520"/>
      <c r="R483" s="511"/>
      <c r="S483" s="512"/>
      <c r="T483" s="513"/>
      <c r="U483" s="513"/>
      <c r="V483" s="514"/>
      <c r="W483" s="514"/>
      <c r="X483" s="514"/>
      <c r="Y483" s="515"/>
      <c r="Z483" s="514"/>
      <c r="AA483" s="514"/>
      <c r="AB483" s="514"/>
      <c r="AC483" s="514"/>
      <c r="AD483" s="514"/>
      <c r="AE483" s="515"/>
      <c r="AF483" s="518"/>
      <c r="AG483" s="519"/>
      <c r="AH483" s="520"/>
      <c r="AI483" s="511"/>
      <c r="AJ483" s="512"/>
      <c r="AK483" s="513"/>
      <c r="AL483" s="513"/>
      <c r="AM483" s="514"/>
      <c r="AN483" s="514"/>
      <c r="AO483" s="514"/>
      <c r="AP483" s="515"/>
      <c r="AQ483" s="514"/>
      <c r="AR483" s="514"/>
      <c r="AS483" s="514"/>
      <c r="AT483" s="514"/>
      <c r="AU483" s="514"/>
      <c r="AV483" s="515"/>
      <c r="AW483" s="518"/>
      <c r="AX483" s="519"/>
      <c r="AY483" s="520"/>
      <c r="AZ483" s="511"/>
      <c r="BA483" s="512"/>
      <c r="BB483" s="513"/>
      <c r="BC483" s="513"/>
      <c r="BD483" s="514"/>
      <c r="BE483" s="514"/>
      <c r="BF483" s="514"/>
      <c r="BG483" s="515"/>
      <c r="BH483" s="514"/>
      <c r="BI483" s="514"/>
      <c r="BJ483" s="514"/>
      <c r="BK483" s="514"/>
      <c r="BL483" s="514"/>
      <c r="BM483" s="515"/>
      <c r="BN483" s="518"/>
      <c r="BO483" s="519"/>
      <c r="BP483" s="520"/>
      <c r="BQ483" s="511"/>
      <c r="BR483" s="512"/>
      <c r="BS483" s="513"/>
      <c r="BT483" s="513"/>
      <c r="BU483" s="514"/>
      <c r="BV483" s="514"/>
      <c r="BW483" s="514"/>
      <c r="BX483" s="515"/>
      <c r="BY483" s="514"/>
      <c r="BZ483" s="514"/>
      <c r="CA483" s="514"/>
      <c r="CB483" s="514"/>
      <c r="CC483" s="514"/>
      <c r="CD483" s="515"/>
      <c r="CE483" s="518"/>
      <c r="CF483" s="519"/>
      <c r="CG483" s="520"/>
      <c r="CH483" s="511"/>
      <c r="CI483" s="512"/>
      <c r="CJ483" s="513"/>
      <c r="CK483" s="513"/>
      <c r="CL483" s="514"/>
      <c r="CM483" s="514"/>
      <c r="CN483" s="514"/>
      <c r="CO483" s="515"/>
      <c r="CP483" s="514"/>
      <c r="CQ483" s="514"/>
      <c r="CR483" s="514"/>
      <c r="CS483" s="514"/>
      <c r="CT483" s="514"/>
      <c r="CU483" s="515"/>
      <c r="CV483" s="518"/>
      <c r="CW483" s="519"/>
      <c r="CX483" s="520"/>
      <c r="CY483" s="511"/>
      <c r="CZ483" s="512"/>
      <c r="DA483" s="513"/>
      <c r="DB483" s="513"/>
      <c r="DC483" s="514"/>
      <c r="DD483" s="514"/>
      <c r="DE483" s="514"/>
      <c r="DF483" s="515"/>
      <c r="DG483" s="514"/>
      <c r="DH483" s="514"/>
      <c r="DI483" s="514"/>
      <c r="DJ483" s="514"/>
      <c r="DK483" s="514"/>
      <c r="DL483" s="515"/>
      <c r="DM483" s="518"/>
      <c r="DN483" s="519"/>
      <c r="DO483" s="520"/>
      <c r="DP483" s="511"/>
      <c r="DQ483" s="512"/>
      <c r="DR483" s="513"/>
      <c r="DS483" s="513"/>
      <c r="DT483" s="514"/>
      <c r="DU483" s="514"/>
      <c r="DV483" s="514"/>
      <c r="DW483" s="515"/>
      <c r="DX483" s="514"/>
      <c r="DY483" s="514"/>
      <c r="DZ483" s="514"/>
      <c r="EA483" s="514"/>
      <c r="EB483" s="514"/>
      <c r="EC483" s="515"/>
      <c r="ED483" s="518"/>
      <c r="EE483" s="519"/>
      <c r="EF483" s="520"/>
      <c r="EG483" s="511"/>
      <c r="EH483" s="512"/>
      <c r="EI483" s="513"/>
      <c r="EJ483" s="513"/>
      <c r="EK483" s="514"/>
      <c r="EL483" s="514"/>
      <c r="EM483" s="514"/>
      <c r="EN483" s="515"/>
      <c r="EO483" s="514"/>
      <c r="EP483" s="514"/>
      <c r="EQ483" s="514"/>
      <c r="ER483" s="514"/>
      <c r="ES483" s="514"/>
      <c r="ET483" s="515"/>
      <c r="EU483" s="518"/>
      <c r="EV483" s="519"/>
      <c r="EW483" s="520"/>
      <c r="EX483" s="511"/>
      <c r="EY483" s="512"/>
      <c r="EZ483" s="513"/>
      <c r="FA483" s="513"/>
      <c r="FB483" s="514"/>
      <c r="FC483" s="514"/>
      <c r="FD483" s="514"/>
      <c r="FE483" s="515"/>
      <c r="FF483" s="514"/>
      <c r="FG483" s="514"/>
      <c r="FH483" s="514"/>
      <c r="FI483" s="514"/>
      <c r="FJ483" s="514"/>
      <c r="FK483" s="515"/>
      <c r="FL483" s="518"/>
      <c r="FM483" s="519"/>
      <c r="FN483" s="520"/>
      <c r="FO483" s="511"/>
      <c r="FP483" s="512"/>
      <c r="FQ483" s="513"/>
      <c r="FR483" s="513"/>
      <c r="FS483" s="514"/>
      <c r="FT483" s="514"/>
      <c r="FU483" s="514"/>
      <c r="FV483" s="515"/>
      <c r="FW483" s="514"/>
      <c r="FX483" s="514"/>
      <c r="FY483" s="514"/>
      <c r="FZ483" s="514"/>
      <c r="GA483" s="514"/>
      <c r="GB483" s="515"/>
      <c r="GC483" s="518"/>
      <c r="GD483" s="519"/>
      <c r="GE483" s="520"/>
      <c r="GF483" s="511"/>
      <c r="GG483" s="512"/>
      <c r="GH483" s="513"/>
      <c r="GI483" s="513"/>
      <c r="GJ483" s="514"/>
      <c r="GK483" s="514"/>
      <c r="GL483" s="514"/>
      <c r="GM483" s="515"/>
      <c r="GN483" s="514"/>
      <c r="GO483" s="514"/>
      <c r="GP483" s="514"/>
      <c r="GQ483" s="514"/>
      <c r="GR483" s="514"/>
      <c r="GS483" s="515"/>
      <c r="GT483" s="518"/>
      <c r="GU483" s="519"/>
      <c r="GV483" s="520"/>
      <c r="GW483" s="511"/>
      <c r="GX483" s="512"/>
      <c r="GY483" s="513"/>
      <c r="GZ483" s="513"/>
      <c r="HA483" s="514"/>
      <c r="HB483" s="514"/>
      <c r="HC483" s="514"/>
      <c r="HD483" s="515"/>
      <c r="HE483" s="514"/>
      <c r="HF483" s="514"/>
      <c r="HG483" s="514"/>
      <c r="HH483" s="514"/>
      <c r="HI483" s="514"/>
      <c r="HJ483" s="515"/>
      <c r="HK483" s="518"/>
      <c r="HL483" s="519"/>
      <c r="HM483" s="520"/>
      <c r="HN483" s="511"/>
      <c r="HO483" s="512"/>
      <c r="HP483" s="513"/>
      <c r="HQ483" s="513"/>
      <c r="HR483" s="514"/>
      <c r="HS483" s="514"/>
      <c r="HT483" s="514"/>
      <c r="HU483" s="515"/>
      <c r="HV483" s="514"/>
      <c r="HW483" s="514"/>
      <c r="HX483" s="514"/>
      <c r="HY483" s="514"/>
      <c r="HZ483" s="514"/>
      <c r="IA483" s="515"/>
      <c r="IB483" s="518"/>
      <c r="IC483" s="519"/>
      <c r="ID483" s="520"/>
      <c r="IE483" s="511"/>
      <c r="IF483" s="512"/>
      <c r="IG483" s="513"/>
      <c r="IH483" s="513"/>
      <c r="II483" s="514"/>
      <c r="IJ483" s="514"/>
      <c r="IK483" s="514"/>
      <c r="IL483" s="515"/>
      <c r="IM483" s="514"/>
      <c r="IN483" s="514"/>
      <c r="IO483" s="514"/>
      <c r="IP483" s="514"/>
      <c r="IQ483" s="514"/>
      <c r="IR483" s="515"/>
      <c r="IS483" s="518"/>
      <c r="IT483" s="519"/>
      <c r="IU483" s="520"/>
      <c r="IV483" s="511"/>
      <c r="IW483" s="512"/>
      <c r="IX483" s="513"/>
      <c r="IY483" s="513"/>
      <c r="IZ483" s="514"/>
      <c r="JA483" s="514"/>
      <c r="JB483" s="514"/>
      <c r="JC483" s="515"/>
      <c r="JD483" s="514"/>
      <c r="JE483" s="514"/>
      <c r="JF483" s="514"/>
      <c r="JG483" s="514"/>
      <c r="JH483" s="514"/>
      <c r="JI483" s="515"/>
      <c r="JJ483" s="518"/>
      <c r="JK483" s="519"/>
      <c r="JL483" s="520"/>
      <c r="JM483" s="511"/>
      <c r="JN483" s="512"/>
      <c r="JO483" s="513"/>
      <c r="JP483" s="513"/>
      <c r="JQ483" s="514"/>
      <c r="JR483" s="514"/>
      <c r="JS483" s="514"/>
      <c r="JT483" s="515"/>
      <c r="JU483" s="514"/>
      <c r="JV483" s="514"/>
      <c r="JW483" s="514"/>
      <c r="JX483" s="514"/>
      <c r="JY483" s="514"/>
      <c r="JZ483" s="515"/>
      <c r="KA483" s="518"/>
      <c r="KB483" s="519"/>
      <c r="KC483" s="520"/>
      <c r="KD483" s="511"/>
      <c r="KE483" s="512"/>
      <c r="KF483" s="513"/>
      <c r="KG483" s="513"/>
      <c r="KH483" s="514"/>
      <c r="KI483" s="514"/>
      <c r="KJ483" s="514"/>
      <c r="KK483" s="515"/>
      <c r="KL483" s="514"/>
      <c r="KM483" s="514"/>
      <c r="KN483" s="514"/>
      <c r="KO483" s="514"/>
      <c r="KP483" s="514"/>
      <c r="KQ483" s="515"/>
      <c r="KR483" s="518"/>
      <c r="KS483" s="519"/>
      <c r="KT483" s="520"/>
      <c r="KU483" s="521"/>
    </row>
    <row r="484" ht="15.75" hidden="1" customHeight="1">
      <c r="A484" s="511"/>
      <c r="B484" s="512"/>
      <c r="C484" s="513"/>
      <c r="D484" s="513"/>
      <c r="E484" s="514"/>
      <c r="F484" s="514"/>
      <c r="G484" s="514"/>
      <c r="H484" s="515"/>
      <c r="I484" s="514"/>
      <c r="J484" s="514"/>
      <c r="K484" s="514"/>
      <c r="L484" s="514"/>
      <c r="M484" s="514"/>
      <c r="N484" s="515"/>
      <c r="O484" s="518"/>
      <c r="P484" s="519"/>
      <c r="Q484" s="520"/>
      <c r="R484" s="511"/>
      <c r="S484" s="512"/>
      <c r="T484" s="513"/>
      <c r="U484" s="513"/>
      <c r="V484" s="514"/>
      <c r="W484" s="514"/>
      <c r="X484" s="514"/>
      <c r="Y484" s="515"/>
      <c r="Z484" s="514"/>
      <c r="AA484" s="514"/>
      <c r="AB484" s="514"/>
      <c r="AC484" s="514"/>
      <c r="AD484" s="514"/>
      <c r="AE484" s="515"/>
      <c r="AF484" s="518"/>
      <c r="AG484" s="519"/>
      <c r="AH484" s="520"/>
      <c r="AI484" s="511"/>
      <c r="AJ484" s="512"/>
      <c r="AK484" s="513"/>
      <c r="AL484" s="513"/>
      <c r="AM484" s="514"/>
      <c r="AN484" s="514"/>
      <c r="AO484" s="514"/>
      <c r="AP484" s="515"/>
      <c r="AQ484" s="514"/>
      <c r="AR484" s="514"/>
      <c r="AS484" s="514"/>
      <c r="AT484" s="514"/>
      <c r="AU484" s="514"/>
      <c r="AV484" s="515"/>
      <c r="AW484" s="518"/>
      <c r="AX484" s="519"/>
      <c r="AY484" s="520"/>
      <c r="AZ484" s="511"/>
      <c r="BA484" s="512"/>
      <c r="BB484" s="513"/>
      <c r="BC484" s="513"/>
      <c r="BD484" s="514"/>
      <c r="BE484" s="514"/>
      <c r="BF484" s="514"/>
      <c r="BG484" s="515"/>
      <c r="BH484" s="514"/>
      <c r="BI484" s="514"/>
      <c r="BJ484" s="514"/>
      <c r="BK484" s="514"/>
      <c r="BL484" s="514"/>
      <c r="BM484" s="515"/>
      <c r="BN484" s="518"/>
      <c r="BO484" s="519"/>
      <c r="BP484" s="520"/>
      <c r="BQ484" s="511"/>
      <c r="BR484" s="512"/>
      <c r="BS484" s="513"/>
      <c r="BT484" s="513"/>
      <c r="BU484" s="514"/>
      <c r="BV484" s="514"/>
      <c r="BW484" s="514"/>
      <c r="BX484" s="515"/>
      <c r="BY484" s="514"/>
      <c r="BZ484" s="514"/>
      <c r="CA484" s="514"/>
      <c r="CB484" s="514"/>
      <c r="CC484" s="514"/>
      <c r="CD484" s="515"/>
      <c r="CE484" s="518"/>
      <c r="CF484" s="519"/>
      <c r="CG484" s="520"/>
      <c r="CH484" s="511"/>
      <c r="CI484" s="512"/>
      <c r="CJ484" s="513"/>
      <c r="CK484" s="513"/>
      <c r="CL484" s="514"/>
      <c r="CM484" s="514"/>
      <c r="CN484" s="514"/>
      <c r="CO484" s="515"/>
      <c r="CP484" s="514"/>
      <c r="CQ484" s="514"/>
      <c r="CR484" s="514"/>
      <c r="CS484" s="514"/>
      <c r="CT484" s="514"/>
      <c r="CU484" s="515"/>
      <c r="CV484" s="518"/>
      <c r="CW484" s="519"/>
      <c r="CX484" s="520"/>
      <c r="CY484" s="511"/>
      <c r="CZ484" s="512"/>
      <c r="DA484" s="513"/>
      <c r="DB484" s="513"/>
      <c r="DC484" s="514"/>
      <c r="DD484" s="514"/>
      <c r="DE484" s="514"/>
      <c r="DF484" s="515"/>
      <c r="DG484" s="514"/>
      <c r="DH484" s="514"/>
      <c r="DI484" s="514"/>
      <c r="DJ484" s="514"/>
      <c r="DK484" s="514"/>
      <c r="DL484" s="515"/>
      <c r="DM484" s="518"/>
      <c r="DN484" s="519"/>
      <c r="DO484" s="520"/>
      <c r="DP484" s="511"/>
      <c r="DQ484" s="512"/>
      <c r="DR484" s="513"/>
      <c r="DS484" s="513"/>
      <c r="DT484" s="514"/>
      <c r="DU484" s="514"/>
      <c r="DV484" s="514"/>
      <c r="DW484" s="515"/>
      <c r="DX484" s="514"/>
      <c r="DY484" s="514"/>
      <c r="DZ484" s="514"/>
      <c r="EA484" s="514"/>
      <c r="EB484" s="514"/>
      <c r="EC484" s="515"/>
      <c r="ED484" s="518"/>
      <c r="EE484" s="519"/>
      <c r="EF484" s="520"/>
      <c r="EG484" s="511"/>
      <c r="EH484" s="512"/>
      <c r="EI484" s="513"/>
      <c r="EJ484" s="513"/>
      <c r="EK484" s="514"/>
      <c r="EL484" s="514"/>
      <c r="EM484" s="514"/>
      <c r="EN484" s="515"/>
      <c r="EO484" s="514"/>
      <c r="EP484" s="514"/>
      <c r="EQ484" s="514"/>
      <c r="ER484" s="514"/>
      <c r="ES484" s="514"/>
      <c r="ET484" s="515"/>
      <c r="EU484" s="518"/>
      <c r="EV484" s="519"/>
      <c r="EW484" s="520"/>
      <c r="EX484" s="511"/>
      <c r="EY484" s="512"/>
      <c r="EZ484" s="513"/>
      <c r="FA484" s="513"/>
      <c r="FB484" s="514"/>
      <c r="FC484" s="514"/>
      <c r="FD484" s="514"/>
      <c r="FE484" s="515"/>
      <c r="FF484" s="514"/>
      <c r="FG484" s="514"/>
      <c r="FH484" s="514"/>
      <c r="FI484" s="514"/>
      <c r="FJ484" s="514"/>
      <c r="FK484" s="515"/>
      <c r="FL484" s="518"/>
      <c r="FM484" s="519"/>
      <c r="FN484" s="520"/>
      <c r="FO484" s="511"/>
      <c r="FP484" s="512"/>
      <c r="FQ484" s="513"/>
      <c r="FR484" s="513"/>
      <c r="FS484" s="514"/>
      <c r="FT484" s="514"/>
      <c r="FU484" s="514"/>
      <c r="FV484" s="515"/>
      <c r="FW484" s="514"/>
      <c r="FX484" s="514"/>
      <c r="FY484" s="514"/>
      <c r="FZ484" s="514"/>
      <c r="GA484" s="514"/>
      <c r="GB484" s="515"/>
      <c r="GC484" s="518"/>
      <c r="GD484" s="519"/>
      <c r="GE484" s="520"/>
      <c r="GF484" s="511"/>
      <c r="GG484" s="512"/>
      <c r="GH484" s="513"/>
      <c r="GI484" s="513"/>
      <c r="GJ484" s="514"/>
      <c r="GK484" s="514"/>
      <c r="GL484" s="514"/>
      <c r="GM484" s="515"/>
      <c r="GN484" s="514"/>
      <c r="GO484" s="514"/>
      <c r="GP484" s="514"/>
      <c r="GQ484" s="514"/>
      <c r="GR484" s="514"/>
      <c r="GS484" s="515"/>
      <c r="GT484" s="518"/>
      <c r="GU484" s="519"/>
      <c r="GV484" s="520"/>
      <c r="GW484" s="511"/>
      <c r="GX484" s="512"/>
      <c r="GY484" s="513"/>
      <c r="GZ484" s="513"/>
      <c r="HA484" s="514"/>
      <c r="HB484" s="514"/>
      <c r="HC484" s="514"/>
      <c r="HD484" s="515"/>
      <c r="HE484" s="514"/>
      <c r="HF484" s="514"/>
      <c r="HG484" s="514"/>
      <c r="HH484" s="514"/>
      <c r="HI484" s="514"/>
      <c r="HJ484" s="515"/>
      <c r="HK484" s="518"/>
      <c r="HL484" s="519"/>
      <c r="HM484" s="520"/>
      <c r="HN484" s="511"/>
      <c r="HO484" s="512"/>
      <c r="HP484" s="513"/>
      <c r="HQ484" s="513"/>
      <c r="HR484" s="514"/>
      <c r="HS484" s="514"/>
      <c r="HT484" s="514"/>
      <c r="HU484" s="515"/>
      <c r="HV484" s="514"/>
      <c r="HW484" s="514"/>
      <c r="HX484" s="514"/>
      <c r="HY484" s="514"/>
      <c r="HZ484" s="514"/>
      <c r="IA484" s="515"/>
      <c r="IB484" s="518"/>
      <c r="IC484" s="519"/>
      <c r="ID484" s="520"/>
      <c r="IE484" s="511"/>
      <c r="IF484" s="512"/>
      <c r="IG484" s="513"/>
      <c r="IH484" s="513"/>
      <c r="II484" s="514"/>
      <c r="IJ484" s="514"/>
      <c r="IK484" s="514"/>
      <c r="IL484" s="515"/>
      <c r="IM484" s="514"/>
      <c r="IN484" s="514"/>
      <c r="IO484" s="514"/>
      <c r="IP484" s="514"/>
      <c r="IQ484" s="514"/>
      <c r="IR484" s="515"/>
      <c r="IS484" s="518"/>
      <c r="IT484" s="519"/>
      <c r="IU484" s="520"/>
      <c r="IV484" s="511"/>
      <c r="IW484" s="512"/>
      <c r="IX484" s="513"/>
      <c r="IY484" s="513"/>
      <c r="IZ484" s="514"/>
      <c r="JA484" s="514"/>
      <c r="JB484" s="514"/>
      <c r="JC484" s="515"/>
      <c r="JD484" s="514"/>
      <c r="JE484" s="514"/>
      <c r="JF484" s="514"/>
      <c r="JG484" s="514"/>
      <c r="JH484" s="514"/>
      <c r="JI484" s="515"/>
      <c r="JJ484" s="518"/>
      <c r="JK484" s="519"/>
      <c r="JL484" s="520"/>
      <c r="JM484" s="511"/>
      <c r="JN484" s="512"/>
      <c r="JO484" s="513"/>
      <c r="JP484" s="513"/>
      <c r="JQ484" s="514"/>
      <c r="JR484" s="514"/>
      <c r="JS484" s="514"/>
      <c r="JT484" s="515"/>
      <c r="JU484" s="514"/>
      <c r="JV484" s="514"/>
      <c r="JW484" s="514"/>
      <c r="JX484" s="514"/>
      <c r="JY484" s="514"/>
      <c r="JZ484" s="515"/>
      <c r="KA484" s="518"/>
      <c r="KB484" s="519"/>
      <c r="KC484" s="520"/>
      <c r="KD484" s="511"/>
      <c r="KE484" s="512"/>
      <c r="KF484" s="513"/>
      <c r="KG484" s="513"/>
      <c r="KH484" s="514"/>
      <c r="KI484" s="514"/>
      <c r="KJ484" s="514"/>
      <c r="KK484" s="515"/>
      <c r="KL484" s="514"/>
      <c r="KM484" s="514"/>
      <c r="KN484" s="514"/>
      <c r="KO484" s="514"/>
      <c r="KP484" s="514"/>
      <c r="KQ484" s="515"/>
      <c r="KR484" s="518"/>
      <c r="KS484" s="519"/>
      <c r="KT484" s="520"/>
      <c r="KU484" s="521"/>
    </row>
    <row r="485" ht="15.75" hidden="1" customHeight="1">
      <c r="A485" s="511"/>
      <c r="B485" s="512"/>
      <c r="C485" s="513"/>
      <c r="D485" s="513"/>
      <c r="E485" s="514"/>
      <c r="F485" s="514"/>
      <c r="G485" s="514"/>
      <c r="H485" s="515"/>
      <c r="I485" s="514"/>
      <c r="J485" s="514"/>
      <c r="K485" s="514"/>
      <c r="L485" s="514"/>
      <c r="M485" s="514"/>
      <c r="N485" s="515"/>
      <c r="O485" s="518"/>
      <c r="P485" s="519"/>
      <c r="Q485" s="520"/>
      <c r="R485" s="511"/>
      <c r="S485" s="512"/>
      <c r="T485" s="513"/>
      <c r="U485" s="513"/>
      <c r="V485" s="514"/>
      <c r="W485" s="514"/>
      <c r="X485" s="514"/>
      <c r="Y485" s="515"/>
      <c r="Z485" s="514"/>
      <c r="AA485" s="514"/>
      <c r="AB485" s="514"/>
      <c r="AC485" s="514"/>
      <c r="AD485" s="514"/>
      <c r="AE485" s="515"/>
      <c r="AF485" s="518"/>
      <c r="AG485" s="519"/>
      <c r="AH485" s="520"/>
      <c r="AI485" s="511"/>
      <c r="AJ485" s="512"/>
      <c r="AK485" s="513"/>
      <c r="AL485" s="513"/>
      <c r="AM485" s="514"/>
      <c r="AN485" s="514"/>
      <c r="AO485" s="514"/>
      <c r="AP485" s="515"/>
      <c r="AQ485" s="514"/>
      <c r="AR485" s="514"/>
      <c r="AS485" s="514"/>
      <c r="AT485" s="514"/>
      <c r="AU485" s="514"/>
      <c r="AV485" s="515"/>
      <c r="AW485" s="518"/>
      <c r="AX485" s="519"/>
      <c r="AY485" s="520"/>
      <c r="AZ485" s="511"/>
      <c r="BA485" s="512"/>
      <c r="BB485" s="513"/>
      <c r="BC485" s="513"/>
      <c r="BD485" s="514"/>
      <c r="BE485" s="514"/>
      <c r="BF485" s="514"/>
      <c r="BG485" s="515"/>
      <c r="BH485" s="514"/>
      <c r="BI485" s="514"/>
      <c r="BJ485" s="514"/>
      <c r="BK485" s="514"/>
      <c r="BL485" s="514"/>
      <c r="BM485" s="515"/>
      <c r="BN485" s="518"/>
      <c r="BO485" s="519"/>
      <c r="BP485" s="520"/>
      <c r="BQ485" s="511"/>
      <c r="BR485" s="512"/>
      <c r="BS485" s="513"/>
      <c r="BT485" s="513"/>
      <c r="BU485" s="514"/>
      <c r="BV485" s="514"/>
      <c r="BW485" s="514"/>
      <c r="BX485" s="515"/>
      <c r="BY485" s="514"/>
      <c r="BZ485" s="514"/>
      <c r="CA485" s="514"/>
      <c r="CB485" s="514"/>
      <c r="CC485" s="514"/>
      <c r="CD485" s="515"/>
      <c r="CE485" s="518"/>
      <c r="CF485" s="519"/>
      <c r="CG485" s="520"/>
      <c r="CH485" s="511"/>
      <c r="CI485" s="512"/>
      <c r="CJ485" s="513"/>
      <c r="CK485" s="513"/>
      <c r="CL485" s="514"/>
      <c r="CM485" s="514"/>
      <c r="CN485" s="514"/>
      <c r="CO485" s="515"/>
      <c r="CP485" s="514"/>
      <c r="CQ485" s="514"/>
      <c r="CR485" s="514"/>
      <c r="CS485" s="514"/>
      <c r="CT485" s="514"/>
      <c r="CU485" s="515"/>
      <c r="CV485" s="518"/>
      <c r="CW485" s="519"/>
      <c r="CX485" s="520"/>
      <c r="CY485" s="511"/>
      <c r="CZ485" s="512"/>
      <c r="DA485" s="513"/>
      <c r="DB485" s="513"/>
      <c r="DC485" s="514"/>
      <c r="DD485" s="514"/>
      <c r="DE485" s="514"/>
      <c r="DF485" s="515"/>
      <c r="DG485" s="514"/>
      <c r="DH485" s="514"/>
      <c r="DI485" s="514"/>
      <c r="DJ485" s="514"/>
      <c r="DK485" s="514"/>
      <c r="DL485" s="515"/>
      <c r="DM485" s="518"/>
      <c r="DN485" s="519"/>
      <c r="DO485" s="520"/>
      <c r="DP485" s="511"/>
      <c r="DQ485" s="512"/>
      <c r="DR485" s="513"/>
      <c r="DS485" s="513"/>
      <c r="DT485" s="514"/>
      <c r="DU485" s="514"/>
      <c r="DV485" s="514"/>
      <c r="DW485" s="515"/>
      <c r="DX485" s="514"/>
      <c r="DY485" s="514"/>
      <c r="DZ485" s="514"/>
      <c r="EA485" s="514"/>
      <c r="EB485" s="514"/>
      <c r="EC485" s="515"/>
      <c r="ED485" s="518"/>
      <c r="EE485" s="519"/>
      <c r="EF485" s="520"/>
      <c r="EG485" s="511"/>
      <c r="EH485" s="512"/>
      <c r="EI485" s="513"/>
      <c r="EJ485" s="513"/>
      <c r="EK485" s="514"/>
      <c r="EL485" s="514"/>
      <c r="EM485" s="514"/>
      <c r="EN485" s="515"/>
      <c r="EO485" s="514"/>
      <c r="EP485" s="514"/>
      <c r="EQ485" s="514"/>
      <c r="ER485" s="514"/>
      <c r="ES485" s="514"/>
      <c r="ET485" s="515"/>
      <c r="EU485" s="518"/>
      <c r="EV485" s="519"/>
      <c r="EW485" s="520"/>
      <c r="EX485" s="511"/>
      <c r="EY485" s="512"/>
      <c r="EZ485" s="513"/>
      <c r="FA485" s="513"/>
      <c r="FB485" s="514"/>
      <c r="FC485" s="514"/>
      <c r="FD485" s="514"/>
      <c r="FE485" s="515"/>
      <c r="FF485" s="514"/>
      <c r="FG485" s="514"/>
      <c r="FH485" s="514"/>
      <c r="FI485" s="514"/>
      <c r="FJ485" s="514"/>
      <c r="FK485" s="515"/>
      <c r="FL485" s="518"/>
      <c r="FM485" s="519"/>
      <c r="FN485" s="520"/>
      <c r="FO485" s="511"/>
      <c r="FP485" s="512"/>
      <c r="FQ485" s="513"/>
      <c r="FR485" s="513"/>
      <c r="FS485" s="514"/>
      <c r="FT485" s="514"/>
      <c r="FU485" s="514"/>
      <c r="FV485" s="515"/>
      <c r="FW485" s="514"/>
      <c r="FX485" s="514"/>
      <c r="FY485" s="514"/>
      <c r="FZ485" s="514"/>
      <c r="GA485" s="514"/>
      <c r="GB485" s="515"/>
      <c r="GC485" s="518"/>
      <c r="GD485" s="519"/>
      <c r="GE485" s="520"/>
      <c r="GF485" s="511"/>
      <c r="GG485" s="512"/>
      <c r="GH485" s="513"/>
      <c r="GI485" s="513"/>
      <c r="GJ485" s="514"/>
      <c r="GK485" s="514"/>
      <c r="GL485" s="514"/>
      <c r="GM485" s="515"/>
      <c r="GN485" s="514"/>
      <c r="GO485" s="514"/>
      <c r="GP485" s="514"/>
      <c r="GQ485" s="514"/>
      <c r="GR485" s="514"/>
      <c r="GS485" s="515"/>
      <c r="GT485" s="518"/>
      <c r="GU485" s="519"/>
      <c r="GV485" s="520"/>
      <c r="GW485" s="511"/>
      <c r="GX485" s="512"/>
      <c r="GY485" s="513"/>
      <c r="GZ485" s="513"/>
      <c r="HA485" s="514"/>
      <c r="HB485" s="514"/>
      <c r="HC485" s="514"/>
      <c r="HD485" s="515"/>
      <c r="HE485" s="514"/>
      <c r="HF485" s="514"/>
      <c r="HG485" s="514"/>
      <c r="HH485" s="514"/>
      <c r="HI485" s="514"/>
      <c r="HJ485" s="515"/>
      <c r="HK485" s="518"/>
      <c r="HL485" s="519"/>
      <c r="HM485" s="520"/>
      <c r="HN485" s="511"/>
      <c r="HO485" s="512"/>
      <c r="HP485" s="513"/>
      <c r="HQ485" s="513"/>
      <c r="HR485" s="514"/>
      <c r="HS485" s="514"/>
      <c r="HT485" s="514"/>
      <c r="HU485" s="515"/>
      <c r="HV485" s="514"/>
      <c r="HW485" s="514"/>
      <c r="HX485" s="514"/>
      <c r="HY485" s="514"/>
      <c r="HZ485" s="514"/>
      <c r="IA485" s="515"/>
      <c r="IB485" s="518"/>
      <c r="IC485" s="519"/>
      <c r="ID485" s="520"/>
      <c r="IE485" s="511"/>
      <c r="IF485" s="512"/>
      <c r="IG485" s="513"/>
      <c r="IH485" s="513"/>
      <c r="II485" s="514"/>
      <c r="IJ485" s="514"/>
      <c r="IK485" s="514"/>
      <c r="IL485" s="515"/>
      <c r="IM485" s="514"/>
      <c r="IN485" s="514"/>
      <c r="IO485" s="514"/>
      <c r="IP485" s="514"/>
      <c r="IQ485" s="514"/>
      <c r="IR485" s="515"/>
      <c r="IS485" s="518"/>
      <c r="IT485" s="519"/>
      <c r="IU485" s="520"/>
      <c r="IV485" s="511"/>
      <c r="IW485" s="512"/>
      <c r="IX485" s="513"/>
      <c r="IY485" s="513"/>
      <c r="IZ485" s="514"/>
      <c r="JA485" s="514"/>
      <c r="JB485" s="514"/>
      <c r="JC485" s="515"/>
      <c r="JD485" s="514"/>
      <c r="JE485" s="514"/>
      <c r="JF485" s="514"/>
      <c r="JG485" s="514"/>
      <c r="JH485" s="514"/>
      <c r="JI485" s="515"/>
      <c r="JJ485" s="518"/>
      <c r="JK485" s="519"/>
      <c r="JL485" s="520"/>
      <c r="JM485" s="511"/>
      <c r="JN485" s="512"/>
      <c r="JO485" s="513"/>
      <c r="JP485" s="513"/>
      <c r="JQ485" s="514"/>
      <c r="JR485" s="514"/>
      <c r="JS485" s="514"/>
      <c r="JT485" s="515"/>
      <c r="JU485" s="514"/>
      <c r="JV485" s="514"/>
      <c r="JW485" s="514"/>
      <c r="JX485" s="514"/>
      <c r="JY485" s="514"/>
      <c r="JZ485" s="515"/>
      <c r="KA485" s="518"/>
      <c r="KB485" s="519"/>
      <c r="KC485" s="520"/>
      <c r="KD485" s="511"/>
      <c r="KE485" s="512"/>
      <c r="KF485" s="513"/>
      <c r="KG485" s="513"/>
      <c r="KH485" s="514"/>
      <c r="KI485" s="514"/>
      <c r="KJ485" s="514"/>
      <c r="KK485" s="515"/>
      <c r="KL485" s="514"/>
      <c r="KM485" s="514"/>
      <c r="KN485" s="514"/>
      <c r="KO485" s="514"/>
      <c r="KP485" s="514"/>
      <c r="KQ485" s="515"/>
      <c r="KR485" s="518"/>
      <c r="KS485" s="519"/>
      <c r="KT485" s="520"/>
      <c r="KU485" s="521"/>
    </row>
    <row r="486" ht="15.75" hidden="1" customHeight="1">
      <c r="A486" s="511"/>
      <c r="B486" s="512"/>
      <c r="C486" s="513"/>
      <c r="D486" s="513"/>
      <c r="E486" s="514"/>
      <c r="F486" s="514"/>
      <c r="G486" s="514"/>
      <c r="H486" s="515"/>
      <c r="I486" s="514"/>
      <c r="J486" s="514"/>
      <c r="K486" s="514"/>
      <c r="L486" s="514"/>
      <c r="M486" s="514"/>
      <c r="N486" s="515"/>
      <c r="O486" s="518"/>
      <c r="P486" s="519"/>
      <c r="Q486" s="520"/>
      <c r="R486" s="511"/>
      <c r="S486" s="512"/>
      <c r="T486" s="513"/>
      <c r="U486" s="513"/>
      <c r="V486" s="514"/>
      <c r="W486" s="514"/>
      <c r="X486" s="514"/>
      <c r="Y486" s="515"/>
      <c r="Z486" s="514"/>
      <c r="AA486" s="514"/>
      <c r="AB486" s="514"/>
      <c r="AC486" s="514"/>
      <c r="AD486" s="514"/>
      <c r="AE486" s="515"/>
      <c r="AF486" s="518"/>
      <c r="AG486" s="519"/>
      <c r="AH486" s="520"/>
      <c r="AI486" s="511"/>
      <c r="AJ486" s="512"/>
      <c r="AK486" s="513"/>
      <c r="AL486" s="513"/>
      <c r="AM486" s="514"/>
      <c r="AN486" s="514"/>
      <c r="AO486" s="514"/>
      <c r="AP486" s="515"/>
      <c r="AQ486" s="514"/>
      <c r="AR486" s="514"/>
      <c r="AS486" s="514"/>
      <c r="AT486" s="514"/>
      <c r="AU486" s="514"/>
      <c r="AV486" s="515"/>
      <c r="AW486" s="518"/>
      <c r="AX486" s="519"/>
      <c r="AY486" s="520"/>
      <c r="AZ486" s="511"/>
      <c r="BA486" s="512"/>
      <c r="BB486" s="513"/>
      <c r="BC486" s="513"/>
      <c r="BD486" s="514"/>
      <c r="BE486" s="514"/>
      <c r="BF486" s="514"/>
      <c r="BG486" s="515"/>
      <c r="BH486" s="514"/>
      <c r="BI486" s="514"/>
      <c r="BJ486" s="514"/>
      <c r="BK486" s="514"/>
      <c r="BL486" s="514"/>
      <c r="BM486" s="515"/>
      <c r="BN486" s="518"/>
      <c r="BO486" s="519"/>
      <c r="BP486" s="520"/>
      <c r="BQ486" s="511"/>
      <c r="BR486" s="512"/>
      <c r="BS486" s="513"/>
      <c r="BT486" s="513"/>
      <c r="BU486" s="514"/>
      <c r="BV486" s="514"/>
      <c r="BW486" s="514"/>
      <c r="BX486" s="515"/>
      <c r="BY486" s="514"/>
      <c r="BZ486" s="514"/>
      <c r="CA486" s="514"/>
      <c r="CB486" s="514"/>
      <c r="CC486" s="514"/>
      <c r="CD486" s="515"/>
      <c r="CE486" s="518"/>
      <c r="CF486" s="519"/>
      <c r="CG486" s="520"/>
      <c r="CH486" s="511"/>
      <c r="CI486" s="512"/>
      <c r="CJ486" s="513"/>
      <c r="CK486" s="513"/>
      <c r="CL486" s="514"/>
      <c r="CM486" s="514"/>
      <c r="CN486" s="514"/>
      <c r="CO486" s="515"/>
      <c r="CP486" s="514"/>
      <c r="CQ486" s="514"/>
      <c r="CR486" s="514"/>
      <c r="CS486" s="514"/>
      <c r="CT486" s="514"/>
      <c r="CU486" s="515"/>
      <c r="CV486" s="518"/>
      <c r="CW486" s="519"/>
      <c r="CX486" s="520"/>
      <c r="CY486" s="511"/>
      <c r="CZ486" s="512"/>
      <c r="DA486" s="513"/>
      <c r="DB486" s="513"/>
      <c r="DC486" s="514"/>
      <c r="DD486" s="514"/>
      <c r="DE486" s="514"/>
      <c r="DF486" s="515"/>
      <c r="DG486" s="514"/>
      <c r="DH486" s="514"/>
      <c r="DI486" s="514"/>
      <c r="DJ486" s="514"/>
      <c r="DK486" s="514"/>
      <c r="DL486" s="515"/>
      <c r="DM486" s="518"/>
      <c r="DN486" s="519"/>
      <c r="DO486" s="520"/>
      <c r="DP486" s="511"/>
      <c r="DQ486" s="512"/>
      <c r="DR486" s="513"/>
      <c r="DS486" s="513"/>
      <c r="DT486" s="514"/>
      <c r="DU486" s="514"/>
      <c r="DV486" s="514"/>
      <c r="DW486" s="515"/>
      <c r="DX486" s="514"/>
      <c r="DY486" s="514"/>
      <c r="DZ486" s="514"/>
      <c r="EA486" s="514"/>
      <c r="EB486" s="514"/>
      <c r="EC486" s="515"/>
      <c r="ED486" s="518"/>
      <c r="EE486" s="519"/>
      <c r="EF486" s="520"/>
      <c r="EG486" s="511"/>
      <c r="EH486" s="512"/>
      <c r="EI486" s="513"/>
      <c r="EJ486" s="513"/>
      <c r="EK486" s="514"/>
      <c r="EL486" s="514"/>
      <c r="EM486" s="514"/>
      <c r="EN486" s="515"/>
      <c r="EO486" s="514"/>
      <c r="EP486" s="514"/>
      <c r="EQ486" s="514"/>
      <c r="ER486" s="514"/>
      <c r="ES486" s="514"/>
      <c r="ET486" s="515"/>
      <c r="EU486" s="518"/>
      <c r="EV486" s="519"/>
      <c r="EW486" s="520"/>
      <c r="EX486" s="511"/>
      <c r="EY486" s="512"/>
      <c r="EZ486" s="513"/>
      <c r="FA486" s="513"/>
      <c r="FB486" s="514"/>
      <c r="FC486" s="514"/>
      <c r="FD486" s="514"/>
      <c r="FE486" s="515"/>
      <c r="FF486" s="514"/>
      <c r="FG486" s="514"/>
      <c r="FH486" s="514"/>
      <c r="FI486" s="514"/>
      <c r="FJ486" s="514"/>
      <c r="FK486" s="515"/>
      <c r="FL486" s="518"/>
      <c r="FM486" s="519"/>
      <c r="FN486" s="520"/>
      <c r="FO486" s="511"/>
      <c r="FP486" s="512"/>
      <c r="FQ486" s="513"/>
      <c r="FR486" s="513"/>
      <c r="FS486" s="514"/>
      <c r="FT486" s="514"/>
      <c r="FU486" s="514"/>
      <c r="FV486" s="515"/>
      <c r="FW486" s="514"/>
      <c r="FX486" s="514"/>
      <c r="FY486" s="514"/>
      <c r="FZ486" s="514"/>
      <c r="GA486" s="514"/>
      <c r="GB486" s="515"/>
      <c r="GC486" s="518"/>
      <c r="GD486" s="519"/>
      <c r="GE486" s="520"/>
      <c r="GF486" s="511"/>
      <c r="GG486" s="512"/>
      <c r="GH486" s="513"/>
      <c r="GI486" s="513"/>
      <c r="GJ486" s="514"/>
      <c r="GK486" s="514"/>
      <c r="GL486" s="514"/>
      <c r="GM486" s="515"/>
      <c r="GN486" s="514"/>
      <c r="GO486" s="514"/>
      <c r="GP486" s="514"/>
      <c r="GQ486" s="514"/>
      <c r="GR486" s="514"/>
      <c r="GS486" s="515"/>
      <c r="GT486" s="518"/>
      <c r="GU486" s="519"/>
      <c r="GV486" s="520"/>
      <c r="GW486" s="511"/>
      <c r="GX486" s="512"/>
      <c r="GY486" s="513"/>
      <c r="GZ486" s="513"/>
      <c r="HA486" s="514"/>
      <c r="HB486" s="514"/>
      <c r="HC486" s="514"/>
      <c r="HD486" s="515"/>
      <c r="HE486" s="514"/>
      <c r="HF486" s="514"/>
      <c r="HG486" s="514"/>
      <c r="HH486" s="514"/>
      <c r="HI486" s="514"/>
      <c r="HJ486" s="515"/>
      <c r="HK486" s="518"/>
      <c r="HL486" s="519"/>
      <c r="HM486" s="520"/>
      <c r="HN486" s="511"/>
      <c r="HO486" s="512"/>
      <c r="HP486" s="513"/>
      <c r="HQ486" s="513"/>
      <c r="HR486" s="514"/>
      <c r="HS486" s="514"/>
      <c r="HT486" s="514"/>
      <c r="HU486" s="515"/>
      <c r="HV486" s="514"/>
      <c r="HW486" s="514"/>
      <c r="HX486" s="514"/>
      <c r="HY486" s="514"/>
      <c r="HZ486" s="514"/>
      <c r="IA486" s="515"/>
      <c r="IB486" s="518"/>
      <c r="IC486" s="519"/>
      <c r="ID486" s="520"/>
      <c r="IE486" s="511"/>
      <c r="IF486" s="512"/>
      <c r="IG486" s="513"/>
      <c r="IH486" s="513"/>
      <c r="II486" s="514"/>
      <c r="IJ486" s="514"/>
      <c r="IK486" s="514"/>
      <c r="IL486" s="515"/>
      <c r="IM486" s="514"/>
      <c r="IN486" s="514"/>
      <c r="IO486" s="514"/>
      <c r="IP486" s="514"/>
      <c r="IQ486" s="514"/>
      <c r="IR486" s="515"/>
      <c r="IS486" s="518"/>
      <c r="IT486" s="519"/>
      <c r="IU486" s="520"/>
      <c r="IV486" s="511"/>
      <c r="IW486" s="512"/>
      <c r="IX486" s="513"/>
      <c r="IY486" s="513"/>
      <c r="IZ486" s="514"/>
      <c r="JA486" s="514"/>
      <c r="JB486" s="514"/>
      <c r="JC486" s="515"/>
      <c r="JD486" s="514"/>
      <c r="JE486" s="514"/>
      <c r="JF486" s="514"/>
      <c r="JG486" s="514"/>
      <c r="JH486" s="514"/>
      <c r="JI486" s="515"/>
      <c r="JJ486" s="518"/>
      <c r="JK486" s="519"/>
      <c r="JL486" s="520"/>
      <c r="JM486" s="511"/>
      <c r="JN486" s="512"/>
      <c r="JO486" s="513"/>
      <c r="JP486" s="513"/>
      <c r="JQ486" s="514"/>
      <c r="JR486" s="514"/>
      <c r="JS486" s="514"/>
      <c r="JT486" s="515"/>
      <c r="JU486" s="514"/>
      <c r="JV486" s="514"/>
      <c r="JW486" s="514"/>
      <c r="JX486" s="514"/>
      <c r="JY486" s="514"/>
      <c r="JZ486" s="515"/>
      <c r="KA486" s="518"/>
      <c r="KB486" s="519"/>
      <c r="KC486" s="520"/>
      <c r="KD486" s="511"/>
      <c r="KE486" s="512"/>
      <c r="KF486" s="513"/>
      <c r="KG486" s="513"/>
      <c r="KH486" s="514"/>
      <c r="KI486" s="514"/>
      <c r="KJ486" s="514"/>
      <c r="KK486" s="515"/>
      <c r="KL486" s="514"/>
      <c r="KM486" s="514"/>
      <c r="KN486" s="514"/>
      <c r="KO486" s="514"/>
      <c r="KP486" s="514"/>
      <c r="KQ486" s="515"/>
      <c r="KR486" s="518"/>
      <c r="KS486" s="519"/>
      <c r="KT486" s="520"/>
      <c r="KU486" s="521"/>
    </row>
    <row r="487" ht="15.75" hidden="1" customHeight="1">
      <c r="A487" s="511"/>
      <c r="B487" s="512"/>
      <c r="C487" s="513"/>
      <c r="D487" s="513"/>
      <c r="E487" s="514"/>
      <c r="F487" s="514"/>
      <c r="G487" s="514"/>
      <c r="H487" s="515"/>
      <c r="I487" s="514"/>
      <c r="J487" s="514"/>
      <c r="K487" s="514"/>
      <c r="L487" s="514"/>
      <c r="M487" s="514"/>
      <c r="N487" s="515"/>
      <c r="O487" s="518"/>
      <c r="P487" s="519"/>
      <c r="Q487" s="520"/>
      <c r="R487" s="511"/>
      <c r="S487" s="512"/>
      <c r="T487" s="513"/>
      <c r="U487" s="513"/>
      <c r="V487" s="514"/>
      <c r="W487" s="514"/>
      <c r="X487" s="514"/>
      <c r="Y487" s="515"/>
      <c r="Z487" s="514"/>
      <c r="AA487" s="514"/>
      <c r="AB487" s="514"/>
      <c r="AC487" s="514"/>
      <c r="AD487" s="514"/>
      <c r="AE487" s="515"/>
      <c r="AF487" s="518"/>
      <c r="AG487" s="519"/>
      <c r="AH487" s="520"/>
      <c r="AI487" s="511"/>
      <c r="AJ487" s="512"/>
      <c r="AK487" s="513"/>
      <c r="AL487" s="513"/>
      <c r="AM487" s="514"/>
      <c r="AN487" s="514"/>
      <c r="AO487" s="514"/>
      <c r="AP487" s="515"/>
      <c r="AQ487" s="514"/>
      <c r="AR487" s="514"/>
      <c r="AS487" s="514"/>
      <c r="AT487" s="514"/>
      <c r="AU487" s="514"/>
      <c r="AV487" s="515"/>
      <c r="AW487" s="518"/>
      <c r="AX487" s="519"/>
      <c r="AY487" s="520"/>
      <c r="AZ487" s="511"/>
      <c r="BA487" s="512"/>
      <c r="BB487" s="513"/>
      <c r="BC487" s="513"/>
      <c r="BD487" s="514"/>
      <c r="BE487" s="514"/>
      <c r="BF487" s="514"/>
      <c r="BG487" s="515"/>
      <c r="BH487" s="514"/>
      <c r="BI487" s="514"/>
      <c r="BJ487" s="514"/>
      <c r="BK487" s="514"/>
      <c r="BL487" s="514"/>
      <c r="BM487" s="515"/>
      <c r="BN487" s="518"/>
      <c r="BO487" s="519"/>
      <c r="BP487" s="520"/>
      <c r="BQ487" s="511"/>
      <c r="BR487" s="512"/>
      <c r="BS487" s="513"/>
      <c r="BT487" s="513"/>
      <c r="BU487" s="514"/>
      <c r="BV487" s="514"/>
      <c r="BW487" s="514"/>
      <c r="BX487" s="515"/>
      <c r="BY487" s="514"/>
      <c r="BZ487" s="514"/>
      <c r="CA487" s="514"/>
      <c r="CB487" s="514"/>
      <c r="CC487" s="514"/>
      <c r="CD487" s="515"/>
      <c r="CE487" s="518"/>
      <c r="CF487" s="519"/>
      <c r="CG487" s="520"/>
      <c r="CH487" s="511"/>
      <c r="CI487" s="512"/>
      <c r="CJ487" s="513"/>
      <c r="CK487" s="513"/>
      <c r="CL487" s="514"/>
      <c r="CM487" s="514"/>
      <c r="CN487" s="514"/>
      <c r="CO487" s="515"/>
      <c r="CP487" s="514"/>
      <c r="CQ487" s="514"/>
      <c r="CR487" s="514"/>
      <c r="CS487" s="514"/>
      <c r="CT487" s="514"/>
      <c r="CU487" s="515"/>
      <c r="CV487" s="518"/>
      <c r="CW487" s="519"/>
      <c r="CX487" s="520"/>
      <c r="CY487" s="511"/>
      <c r="CZ487" s="512"/>
      <c r="DA487" s="513"/>
      <c r="DB487" s="513"/>
      <c r="DC487" s="514"/>
      <c r="DD487" s="514"/>
      <c r="DE487" s="514"/>
      <c r="DF487" s="515"/>
      <c r="DG487" s="514"/>
      <c r="DH487" s="514"/>
      <c r="DI487" s="514"/>
      <c r="DJ487" s="514"/>
      <c r="DK487" s="514"/>
      <c r="DL487" s="515"/>
      <c r="DM487" s="518"/>
      <c r="DN487" s="519"/>
      <c r="DO487" s="520"/>
      <c r="DP487" s="511"/>
      <c r="DQ487" s="512"/>
      <c r="DR487" s="513"/>
      <c r="DS487" s="513"/>
      <c r="DT487" s="514"/>
      <c r="DU487" s="514"/>
      <c r="DV487" s="514"/>
      <c r="DW487" s="515"/>
      <c r="DX487" s="514"/>
      <c r="DY487" s="514"/>
      <c r="DZ487" s="514"/>
      <c r="EA487" s="514"/>
      <c r="EB487" s="514"/>
      <c r="EC487" s="515"/>
      <c r="ED487" s="518"/>
      <c r="EE487" s="519"/>
      <c r="EF487" s="520"/>
      <c r="EG487" s="511"/>
      <c r="EH487" s="512"/>
      <c r="EI487" s="513"/>
      <c r="EJ487" s="513"/>
      <c r="EK487" s="514"/>
      <c r="EL487" s="514"/>
      <c r="EM487" s="514"/>
      <c r="EN487" s="515"/>
      <c r="EO487" s="514"/>
      <c r="EP487" s="514"/>
      <c r="EQ487" s="514"/>
      <c r="ER487" s="514"/>
      <c r="ES487" s="514"/>
      <c r="ET487" s="515"/>
      <c r="EU487" s="518"/>
      <c r="EV487" s="519"/>
      <c r="EW487" s="520"/>
      <c r="EX487" s="511"/>
      <c r="EY487" s="512"/>
      <c r="EZ487" s="513"/>
      <c r="FA487" s="513"/>
      <c r="FB487" s="514"/>
      <c r="FC487" s="514"/>
      <c r="FD487" s="514"/>
      <c r="FE487" s="515"/>
      <c r="FF487" s="514"/>
      <c r="FG487" s="514"/>
      <c r="FH487" s="514"/>
      <c r="FI487" s="514"/>
      <c r="FJ487" s="514"/>
      <c r="FK487" s="515"/>
      <c r="FL487" s="518"/>
      <c r="FM487" s="519"/>
      <c r="FN487" s="520"/>
      <c r="FO487" s="511"/>
      <c r="FP487" s="512"/>
      <c r="FQ487" s="513"/>
      <c r="FR487" s="513"/>
      <c r="FS487" s="514"/>
      <c r="FT487" s="514"/>
      <c r="FU487" s="514"/>
      <c r="FV487" s="515"/>
      <c r="FW487" s="514"/>
      <c r="FX487" s="514"/>
      <c r="FY487" s="514"/>
      <c r="FZ487" s="514"/>
      <c r="GA487" s="514"/>
      <c r="GB487" s="515"/>
      <c r="GC487" s="518"/>
      <c r="GD487" s="519"/>
      <c r="GE487" s="520"/>
      <c r="GF487" s="511"/>
      <c r="GG487" s="512"/>
      <c r="GH487" s="513"/>
      <c r="GI487" s="513"/>
      <c r="GJ487" s="514"/>
      <c r="GK487" s="514"/>
      <c r="GL487" s="514"/>
      <c r="GM487" s="515"/>
      <c r="GN487" s="514"/>
      <c r="GO487" s="514"/>
      <c r="GP487" s="514"/>
      <c r="GQ487" s="514"/>
      <c r="GR487" s="514"/>
      <c r="GS487" s="515"/>
      <c r="GT487" s="518"/>
      <c r="GU487" s="519"/>
      <c r="GV487" s="520"/>
      <c r="GW487" s="511"/>
      <c r="GX487" s="512"/>
      <c r="GY487" s="513"/>
      <c r="GZ487" s="513"/>
      <c r="HA487" s="514"/>
      <c r="HB487" s="514"/>
      <c r="HC487" s="514"/>
      <c r="HD487" s="515"/>
      <c r="HE487" s="514"/>
      <c r="HF487" s="514"/>
      <c r="HG487" s="514"/>
      <c r="HH487" s="514"/>
      <c r="HI487" s="514"/>
      <c r="HJ487" s="515"/>
      <c r="HK487" s="518"/>
      <c r="HL487" s="519"/>
      <c r="HM487" s="520"/>
      <c r="HN487" s="511"/>
      <c r="HO487" s="512"/>
      <c r="HP487" s="513"/>
      <c r="HQ487" s="513"/>
      <c r="HR487" s="514"/>
      <c r="HS487" s="514"/>
      <c r="HT487" s="514"/>
      <c r="HU487" s="515"/>
      <c r="HV487" s="514"/>
      <c r="HW487" s="514"/>
      <c r="HX487" s="514"/>
      <c r="HY487" s="514"/>
      <c r="HZ487" s="514"/>
      <c r="IA487" s="515"/>
      <c r="IB487" s="518"/>
      <c r="IC487" s="519"/>
      <c r="ID487" s="520"/>
      <c r="IE487" s="511"/>
      <c r="IF487" s="512"/>
      <c r="IG487" s="513"/>
      <c r="IH487" s="513"/>
      <c r="II487" s="514"/>
      <c r="IJ487" s="514"/>
      <c r="IK487" s="514"/>
      <c r="IL487" s="515"/>
      <c r="IM487" s="514"/>
      <c r="IN487" s="514"/>
      <c r="IO487" s="514"/>
      <c r="IP487" s="514"/>
      <c r="IQ487" s="514"/>
      <c r="IR487" s="515"/>
      <c r="IS487" s="518"/>
      <c r="IT487" s="519"/>
      <c r="IU487" s="520"/>
      <c r="IV487" s="511"/>
      <c r="IW487" s="512"/>
      <c r="IX487" s="513"/>
      <c r="IY487" s="513"/>
      <c r="IZ487" s="514"/>
      <c r="JA487" s="514"/>
      <c r="JB487" s="514"/>
      <c r="JC487" s="515"/>
      <c r="JD487" s="514"/>
      <c r="JE487" s="514"/>
      <c r="JF487" s="514"/>
      <c r="JG487" s="514"/>
      <c r="JH487" s="514"/>
      <c r="JI487" s="515"/>
      <c r="JJ487" s="518"/>
      <c r="JK487" s="519"/>
      <c r="JL487" s="520"/>
      <c r="JM487" s="511"/>
      <c r="JN487" s="512"/>
      <c r="JO487" s="513"/>
      <c r="JP487" s="513"/>
      <c r="JQ487" s="514"/>
      <c r="JR487" s="514"/>
      <c r="JS487" s="514"/>
      <c r="JT487" s="515"/>
      <c r="JU487" s="514"/>
      <c r="JV487" s="514"/>
      <c r="JW487" s="514"/>
      <c r="JX487" s="514"/>
      <c r="JY487" s="514"/>
      <c r="JZ487" s="515"/>
      <c r="KA487" s="518"/>
      <c r="KB487" s="519"/>
      <c r="KC487" s="520"/>
      <c r="KD487" s="511"/>
      <c r="KE487" s="512"/>
      <c r="KF487" s="513"/>
      <c r="KG487" s="513"/>
      <c r="KH487" s="514"/>
      <c r="KI487" s="514"/>
      <c r="KJ487" s="514"/>
      <c r="KK487" s="515"/>
      <c r="KL487" s="514"/>
      <c r="KM487" s="514"/>
      <c r="KN487" s="514"/>
      <c r="KO487" s="514"/>
      <c r="KP487" s="514"/>
      <c r="KQ487" s="515"/>
      <c r="KR487" s="518"/>
      <c r="KS487" s="519"/>
      <c r="KT487" s="520"/>
      <c r="KU487" s="521"/>
    </row>
    <row r="488" ht="15.75" hidden="1" customHeight="1">
      <c r="A488" s="511"/>
      <c r="B488" s="512"/>
      <c r="C488" s="513"/>
      <c r="D488" s="513"/>
      <c r="E488" s="514"/>
      <c r="F488" s="514"/>
      <c r="G488" s="514"/>
      <c r="H488" s="515"/>
      <c r="I488" s="514"/>
      <c r="J488" s="514"/>
      <c r="K488" s="514"/>
      <c r="L488" s="514"/>
      <c r="M488" s="514"/>
      <c r="N488" s="515"/>
      <c r="O488" s="518"/>
      <c r="P488" s="519"/>
      <c r="Q488" s="520"/>
      <c r="R488" s="511"/>
      <c r="S488" s="512"/>
      <c r="T488" s="513"/>
      <c r="U488" s="513"/>
      <c r="V488" s="514"/>
      <c r="W488" s="514"/>
      <c r="X488" s="514"/>
      <c r="Y488" s="515"/>
      <c r="Z488" s="514"/>
      <c r="AA488" s="514"/>
      <c r="AB488" s="514"/>
      <c r="AC488" s="514"/>
      <c r="AD488" s="514"/>
      <c r="AE488" s="515"/>
      <c r="AF488" s="518"/>
      <c r="AG488" s="519"/>
      <c r="AH488" s="520"/>
      <c r="AI488" s="511"/>
      <c r="AJ488" s="512"/>
      <c r="AK488" s="513"/>
      <c r="AL488" s="513"/>
      <c r="AM488" s="514"/>
      <c r="AN488" s="514"/>
      <c r="AO488" s="514"/>
      <c r="AP488" s="515"/>
      <c r="AQ488" s="514"/>
      <c r="AR488" s="514"/>
      <c r="AS488" s="514"/>
      <c r="AT488" s="514"/>
      <c r="AU488" s="514"/>
      <c r="AV488" s="515"/>
      <c r="AW488" s="518"/>
      <c r="AX488" s="519"/>
      <c r="AY488" s="520"/>
      <c r="AZ488" s="511"/>
      <c r="BA488" s="512"/>
      <c r="BB488" s="513"/>
      <c r="BC488" s="513"/>
      <c r="BD488" s="514"/>
      <c r="BE488" s="514"/>
      <c r="BF488" s="514"/>
      <c r="BG488" s="515"/>
      <c r="BH488" s="514"/>
      <c r="BI488" s="514"/>
      <c r="BJ488" s="514"/>
      <c r="BK488" s="514"/>
      <c r="BL488" s="514"/>
      <c r="BM488" s="515"/>
      <c r="BN488" s="518"/>
      <c r="BO488" s="519"/>
      <c r="BP488" s="520"/>
      <c r="BQ488" s="511"/>
      <c r="BR488" s="512"/>
      <c r="BS488" s="513"/>
      <c r="BT488" s="513"/>
      <c r="BU488" s="514"/>
      <c r="BV488" s="514"/>
      <c r="BW488" s="514"/>
      <c r="BX488" s="515"/>
      <c r="BY488" s="514"/>
      <c r="BZ488" s="514"/>
      <c r="CA488" s="514"/>
      <c r="CB488" s="514"/>
      <c r="CC488" s="514"/>
      <c r="CD488" s="515"/>
      <c r="CE488" s="518"/>
      <c r="CF488" s="519"/>
      <c r="CG488" s="520"/>
      <c r="CH488" s="511"/>
      <c r="CI488" s="512"/>
      <c r="CJ488" s="513"/>
      <c r="CK488" s="513"/>
      <c r="CL488" s="514"/>
      <c r="CM488" s="514"/>
      <c r="CN488" s="514"/>
      <c r="CO488" s="515"/>
      <c r="CP488" s="514"/>
      <c r="CQ488" s="514"/>
      <c r="CR488" s="514"/>
      <c r="CS488" s="514"/>
      <c r="CT488" s="514"/>
      <c r="CU488" s="515"/>
      <c r="CV488" s="518"/>
      <c r="CW488" s="519"/>
      <c r="CX488" s="520"/>
      <c r="CY488" s="511"/>
      <c r="CZ488" s="512"/>
      <c r="DA488" s="513"/>
      <c r="DB488" s="513"/>
      <c r="DC488" s="514"/>
      <c r="DD488" s="514"/>
      <c r="DE488" s="514"/>
      <c r="DF488" s="515"/>
      <c r="DG488" s="514"/>
      <c r="DH488" s="514"/>
      <c r="DI488" s="514"/>
      <c r="DJ488" s="514"/>
      <c r="DK488" s="514"/>
      <c r="DL488" s="515"/>
      <c r="DM488" s="518"/>
      <c r="DN488" s="519"/>
      <c r="DO488" s="520"/>
      <c r="DP488" s="511"/>
      <c r="DQ488" s="512"/>
      <c r="DR488" s="513"/>
      <c r="DS488" s="513"/>
      <c r="DT488" s="514"/>
      <c r="DU488" s="514"/>
      <c r="DV488" s="514"/>
      <c r="DW488" s="515"/>
      <c r="DX488" s="514"/>
      <c r="DY488" s="514"/>
      <c r="DZ488" s="514"/>
      <c r="EA488" s="514"/>
      <c r="EB488" s="514"/>
      <c r="EC488" s="515"/>
      <c r="ED488" s="518"/>
      <c r="EE488" s="519"/>
      <c r="EF488" s="520"/>
      <c r="EG488" s="511"/>
      <c r="EH488" s="512"/>
      <c r="EI488" s="513"/>
      <c r="EJ488" s="513"/>
      <c r="EK488" s="514"/>
      <c r="EL488" s="514"/>
      <c r="EM488" s="514"/>
      <c r="EN488" s="515"/>
      <c r="EO488" s="514"/>
      <c r="EP488" s="514"/>
      <c r="EQ488" s="514"/>
      <c r="ER488" s="514"/>
      <c r="ES488" s="514"/>
      <c r="ET488" s="515"/>
      <c r="EU488" s="518"/>
      <c r="EV488" s="519"/>
      <c r="EW488" s="520"/>
      <c r="EX488" s="511"/>
      <c r="EY488" s="512"/>
      <c r="EZ488" s="513"/>
      <c r="FA488" s="513"/>
      <c r="FB488" s="514"/>
      <c r="FC488" s="514"/>
      <c r="FD488" s="514"/>
      <c r="FE488" s="515"/>
      <c r="FF488" s="514"/>
      <c r="FG488" s="514"/>
      <c r="FH488" s="514"/>
      <c r="FI488" s="514"/>
      <c r="FJ488" s="514"/>
      <c r="FK488" s="515"/>
      <c r="FL488" s="518"/>
      <c r="FM488" s="519"/>
      <c r="FN488" s="520"/>
      <c r="FO488" s="511"/>
      <c r="FP488" s="512"/>
      <c r="FQ488" s="513"/>
      <c r="FR488" s="513"/>
      <c r="FS488" s="514"/>
      <c r="FT488" s="514"/>
      <c r="FU488" s="514"/>
      <c r="FV488" s="515"/>
      <c r="FW488" s="514"/>
      <c r="FX488" s="514"/>
      <c r="FY488" s="514"/>
      <c r="FZ488" s="514"/>
      <c r="GA488" s="514"/>
      <c r="GB488" s="515"/>
      <c r="GC488" s="518"/>
      <c r="GD488" s="519"/>
      <c r="GE488" s="520"/>
      <c r="GF488" s="511"/>
      <c r="GG488" s="512"/>
      <c r="GH488" s="513"/>
      <c r="GI488" s="513"/>
      <c r="GJ488" s="514"/>
      <c r="GK488" s="514"/>
      <c r="GL488" s="514"/>
      <c r="GM488" s="515"/>
      <c r="GN488" s="514"/>
      <c r="GO488" s="514"/>
      <c r="GP488" s="514"/>
      <c r="GQ488" s="514"/>
      <c r="GR488" s="514"/>
      <c r="GS488" s="515"/>
      <c r="GT488" s="518"/>
      <c r="GU488" s="519"/>
      <c r="GV488" s="520"/>
      <c r="GW488" s="511"/>
      <c r="GX488" s="512"/>
      <c r="GY488" s="513"/>
      <c r="GZ488" s="513"/>
      <c r="HA488" s="514"/>
      <c r="HB488" s="514"/>
      <c r="HC488" s="514"/>
      <c r="HD488" s="515"/>
      <c r="HE488" s="514"/>
      <c r="HF488" s="514"/>
      <c r="HG488" s="514"/>
      <c r="HH488" s="514"/>
      <c r="HI488" s="514"/>
      <c r="HJ488" s="515"/>
      <c r="HK488" s="518"/>
      <c r="HL488" s="519"/>
      <c r="HM488" s="520"/>
      <c r="HN488" s="511"/>
      <c r="HO488" s="512"/>
      <c r="HP488" s="513"/>
      <c r="HQ488" s="513"/>
      <c r="HR488" s="514"/>
      <c r="HS488" s="514"/>
      <c r="HT488" s="514"/>
      <c r="HU488" s="515"/>
      <c r="HV488" s="514"/>
      <c r="HW488" s="514"/>
      <c r="HX488" s="514"/>
      <c r="HY488" s="514"/>
      <c r="HZ488" s="514"/>
      <c r="IA488" s="515"/>
      <c r="IB488" s="518"/>
      <c r="IC488" s="519"/>
      <c r="ID488" s="520"/>
      <c r="IE488" s="511"/>
      <c r="IF488" s="512"/>
      <c r="IG488" s="513"/>
      <c r="IH488" s="513"/>
      <c r="II488" s="514"/>
      <c r="IJ488" s="514"/>
      <c r="IK488" s="514"/>
      <c r="IL488" s="515"/>
      <c r="IM488" s="514"/>
      <c r="IN488" s="514"/>
      <c r="IO488" s="514"/>
      <c r="IP488" s="514"/>
      <c r="IQ488" s="514"/>
      <c r="IR488" s="515"/>
      <c r="IS488" s="518"/>
      <c r="IT488" s="519"/>
      <c r="IU488" s="520"/>
      <c r="IV488" s="511"/>
      <c r="IW488" s="512"/>
      <c r="IX488" s="513"/>
      <c r="IY488" s="513"/>
      <c r="IZ488" s="514"/>
      <c r="JA488" s="514"/>
      <c r="JB488" s="514"/>
      <c r="JC488" s="515"/>
      <c r="JD488" s="514"/>
      <c r="JE488" s="514"/>
      <c r="JF488" s="514"/>
      <c r="JG488" s="514"/>
      <c r="JH488" s="514"/>
      <c r="JI488" s="515"/>
      <c r="JJ488" s="518"/>
      <c r="JK488" s="519"/>
      <c r="JL488" s="520"/>
      <c r="JM488" s="511"/>
      <c r="JN488" s="512"/>
      <c r="JO488" s="513"/>
      <c r="JP488" s="513"/>
      <c r="JQ488" s="514"/>
      <c r="JR488" s="514"/>
      <c r="JS488" s="514"/>
      <c r="JT488" s="515"/>
      <c r="JU488" s="514"/>
      <c r="JV488" s="514"/>
      <c r="JW488" s="514"/>
      <c r="JX488" s="514"/>
      <c r="JY488" s="514"/>
      <c r="JZ488" s="515"/>
      <c r="KA488" s="518"/>
      <c r="KB488" s="519"/>
      <c r="KC488" s="520"/>
      <c r="KD488" s="511"/>
      <c r="KE488" s="512"/>
      <c r="KF488" s="513"/>
      <c r="KG488" s="513"/>
      <c r="KH488" s="514"/>
      <c r="KI488" s="514"/>
      <c r="KJ488" s="514"/>
      <c r="KK488" s="515"/>
      <c r="KL488" s="514"/>
      <c r="KM488" s="514"/>
      <c r="KN488" s="514"/>
      <c r="KO488" s="514"/>
      <c r="KP488" s="514"/>
      <c r="KQ488" s="515"/>
      <c r="KR488" s="518"/>
      <c r="KS488" s="519"/>
      <c r="KT488" s="520"/>
      <c r="KU488" s="521"/>
    </row>
    <row r="489" ht="15.75" hidden="1" customHeight="1">
      <c r="A489" s="511"/>
      <c r="B489" s="512"/>
      <c r="C489" s="513"/>
      <c r="D489" s="513"/>
      <c r="E489" s="514"/>
      <c r="F489" s="514"/>
      <c r="G489" s="514"/>
      <c r="H489" s="515"/>
      <c r="I489" s="514"/>
      <c r="J489" s="514"/>
      <c r="K489" s="514"/>
      <c r="L489" s="514"/>
      <c r="M489" s="514"/>
      <c r="N489" s="515"/>
      <c r="O489" s="518"/>
      <c r="P489" s="519"/>
      <c r="Q489" s="520"/>
      <c r="R489" s="511"/>
      <c r="S489" s="512"/>
      <c r="T489" s="513"/>
      <c r="U489" s="513"/>
      <c r="V489" s="514"/>
      <c r="W489" s="514"/>
      <c r="X489" s="514"/>
      <c r="Y489" s="515"/>
      <c r="Z489" s="514"/>
      <c r="AA489" s="514"/>
      <c r="AB489" s="514"/>
      <c r="AC489" s="514"/>
      <c r="AD489" s="514"/>
      <c r="AE489" s="515"/>
      <c r="AF489" s="518"/>
      <c r="AG489" s="519"/>
      <c r="AH489" s="520"/>
      <c r="AI489" s="511"/>
      <c r="AJ489" s="512"/>
      <c r="AK489" s="513"/>
      <c r="AL489" s="513"/>
      <c r="AM489" s="514"/>
      <c r="AN489" s="514"/>
      <c r="AO489" s="514"/>
      <c r="AP489" s="515"/>
      <c r="AQ489" s="514"/>
      <c r="AR489" s="514"/>
      <c r="AS489" s="514"/>
      <c r="AT489" s="514"/>
      <c r="AU489" s="514"/>
      <c r="AV489" s="515"/>
      <c r="AW489" s="518"/>
      <c r="AX489" s="519"/>
      <c r="AY489" s="520"/>
      <c r="AZ489" s="511"/>
      <c r="BA489" s="512"/>
      <c r="BB489" s="513"/>
      <c r="BC489" s="513"/>
      <c r="BD489" s="514"/>
      <c r="BE489" s="514"/>
      <c r="BF489" s="514"/>
      <c r="BG489" s="515"/>
      <c r="BH489" s="514"/>
      <c r="BI489" s="514"/>
      <c r="BJ489" s="514"/>
      <c r="BK489" s="514"/>
      <c r="BL489" s="514"/>
      <c r="BM489" s="515"/>
      <c r="BN489" s="518"/>
      <c r="BO489" s="519"/>
      <c r="BP489" s="520"/>
      <c r="BQ489" s="511"/>
      <c r="BR489" s="512"/>
      <c r="BS489" s="513"/>
      <c r="BT489" s="513"/>
      <c r="BU489" s="514"/>
      <c r="BV489" s="514"/>
      <c r="BW489" s="514"/>
      <c r="BX489" s="515"/>
      <c r="BY489" s="514"/>
      <c r="BZ489" s="514"/>
      <c r="CA489" s="514"/>
      <c r="CB489" s="514"/>
      <c r="CC489" s="514"/>
      <c r="CD489" s="515"/>
      <c r="CE489" s="518"/>
      <c r="CF489" s="519"/>
      <c r="CG489" s="520"/>
      <c r="CH489" s="511"/>
      <c r="CI489" s="512"/>
      <c r="CJ489" s="513"/>
      <c r="CK489" s="513"/>
      <c r="CL489" s="514"/>
      <c r="CM489" s="514"/>
      <c r="CN489" s="514"/>
      <c r="CO489" s="515"/>
      <c r="CP489" s="514"/>
      <c r="CQ489" s="514"/>
      <c r="CR489" s="514"/>
      <c r="CS489" s="514"/>
      <c r="CT489" s="514"/>
      <c r="CU489" s="515"/>
      <c r="CV489" s="518"/>
      <c r="CW489" s="519"/>
      <c r="CX489" s="520"/>
      <c r="CY489" s="511"/>
      <c r="CZ489" s="512"/>
      <c r="DA489" s="513"/>
      <c r="DB489" s="513"/>
      <c r="DC489" s="514"/>
      <c r="DD489" s="514"/>
      <c r="DE489" s="514"/>
      <c r="DF489" s="515"/>
      <c r="DG489" s="514"/>
      <c r="DH489" s="514"/>
      <c r="DI489" s="514"/>
      <c r="DJ489" s="514"/>
      <c r="DK489" s="514"/>
      <c r="DL489" s="515"/>
      <c r="DM489" s="518"/>
      <c r="DN489" s="519"/>
      <c r="DO489" s="520"/>
      <c r="DP489" s="511"/>
      <c r="DQ489" s="512"/>
      <c r="DR489" s="513"/>
      <c r="DS489" s="513"/>
      <c r="DT489" s="514"/>
      <c r="DU489" s="514"/>
      <c r="DV489" s="514"/>
      <c r="DW489" s="515"/>
      <c r="DX489" s="514"/>
      <c r="DY489" s="514"/>
      <c r="DZ489" s="514"/>
      <c r="EA489" s="514"/>
      <c r="EB489" s="514"/>
      <c r="EC489" s="515"/>
      <c r="ED489" s="518"/>
      <c r="EE489" s="519"/>
      <c r="EF489" s="520"/>
      <c r="EG489" s="511"/>
      <c r="EH489" s="512"/>
      <c r="EI489" s="513"/>
      <c r="EJ489" s="513"/>
      <c r="EK489" s="514"/>
      <c r="EL489" s="514"/>
      <c r="EM489" s="514"/>
      <c r="EN489" s="515"/>
      <c r="EO489" s="514"/>
      <c r="EP489" s="514"/>
      <c r="EQ489" s="514"/>
      <c r="ER489" s="514"/>
      <c r="ES489" s="514"/>
      <c r="ET489" s="515"/>
      <c r="EU489" s="518"/>
      <c r="EV489" s="519"/>
      <c r="EW489" s="520"/>
      <c r="EX489" s="511"/>
      <c r="EY489" s="512"/>
      <c r="EZ489" s="513"/>
      <c r="FA489" s="513"/>
      <c r="FB489" s="514"/>
      <c r="FC489" s="514"/>
      <c r="FD489" s="514"/>
      <c r="FE489" s="515"/>
      <c r="FF489" s="514"/>
      <c r="FG489" s="514"/>
      <c r="FH489" s="514"/>
      <c r="FI489" s="514"/>
      <c r="FJ489" s="514"/>
      <c r="FK489" s="515"/>
      <c r="FL489" s="518"/>
      <c r="FM489" s="519"/>
      <c r="FN489" s="520"/>
      <c r="FO489" s="511"/>
      <c r="FP489" s="512"/>
      <c r="FQ489" s="513"/>
      <c r="FR489" s="513"/>
      <c r="FS489" s="514"/>
      <c r="FT489" s="514"/>
      <c r="FU489" s="514"/>
      <c r="FV489" s="515"/>
      <c r="FW489" s="514"/>
      <c r="FX489" s="514"/>
      <c r="FY489" s="514"/>
      <c r="FZ489" s="514"/>
      <c r="GA489" s="514"/>
      <c r="GB489" s="515"/>
      <c r="GC489" s="518"/>
      <c r="GD489" s="519"/>
      <c r="GE489" s="520"/>
      <c r="GF489" s="511"/>
      <c r="GG489" s="512"/>
      <c r="GH489" s="513"/>
      <c r="GI489" s="513"/>
      <c r="GJ489" s="514"/>
      <c r="GK489" s="514"/>
      <c r="GL489" s="514"/>
      <c r="GM489" s="515"/>
      <c r="GN489" s="514"/>
      <c r="GO489" s="514"/>
      <c r="GP489" s="514"/>
      <c r="GQ489" s="514"/>
      <c r="GR489" s="514"/>
      <c r="GS489" s="515"/>
      <c r="GT489" s="518"/>
      <c r="GU489" s="519"/>
      <c r="GV489" s="520"/>
      <c r="GW489" s="511"/>
      <c r="GX489" s="512"/>
      <c r="GY489" s="513"/>
      <c r="GZ489" s="513"/>
      <c r="HA489" s="514"/>
      <c r="HB489" s="514"/>
      <c r="HC489" s="514"/>
      <c r="HD489" s="515"/>
      <c r="HE489" s="514"/>
      <c r="HF489" s="514"/>
      <c r="HG489" s="514"/>
      <c r="HH489" s="514"/>
      <c r="HI489" s="514"/>
      <c r="HJ489" s="515"/>
      <c r="HK489" s="518"/>
      <c r="HL489" s="519"/>
      <c r="HM489" s="520"/>
      <c r="HN489" s="511"/>
      <c r="HO489" s="512"/>
      <c r="HP489" s="513"/>
      <c r="HQ489" s="513"/>
      <c r="HR489" s="514"/>
      <c r="HS489" s="514"/>
      <c r="HT489" s="514"/>
      <c r="HU489" s="515"/>
      <c r="HV489" s="514"/>
      <c r="HW489" s="514"/>
      <c r="HX489" s="514"/>
      <c r="HY489" s="514"/>
      <c r="HZ489" s="514"/>
      <c r="IA489" s="515"/>
      <c r="IB489" s="518"/>
      <c r="IC489" s="519"/>
      <c r="ID489" s="520"/>
      <c r="IE489" s="511"/>
      <c r="IF489" s="512"/>
      <c r="IG489" s="513"/>
      <c r="IH489" s="513"/>
      <c r="II489" s="514"/>
      <c r="IJ489" s="514"/>
      <c r="IK489" s="514"/>
      <c r="IL489" s="515"/>
      <c r="IM489" s="514"/>
      <c r="IN489" s="514"/>
      <c r="IO489" s="514"/>
      <c r="IP489" s="514"/>
      <c r="IQ489" s="514"/>
      <c r="IR489" s="515"/>
      <c r="IS489" s="518"/>
      <c r="IT489" s="519"/>
      <c r="IU489" s="520"/>
      <c r="IV489" s="511"/>
      <c r="IW489" s="512"/>
      <c r="IX489" s="513"/>
      <c r="IY489" s="513"/>
      <c r="IZ489" s="514"/>
      <c r="JA489" s="514"/>
      <c r="JB489" s="514"/>
      <c r="JC489" s="515"/>
      <c r="JD489" s="514"/>
      <c r="JE489" s="514"/>
      <c r="JF489" s="514"/>
      <c r="JG489" s="514"/>
      <c r="JH489" s="514"/>
      <c r="JI489" s="515"/>
      <c r="JJ489" s="518"/>
      <c r="JK489" s="519"/>
      <c r="JL489" s="520"/>
      <c r="JM489" s="511"/>
      <c r="JN489" s="512"/>
      <c r="JO489" s="513"/>
      <c r="JP489" s="513"/>
      <c r="JQ489" s="514"/>
      <c r="JR489" s="514"/>
      <c r="JS489" s="514"/>
      <c r="JT489" s="515"/>
      <c r="JU489" s="514"/>
      <c r="JV489" s="514"/>
      <c r="JW489" s="514"/>
      <c r="JX489" s="514"/>
      <c r="JY489" s="514"/>
      <c r="JZ489" s="515"/>
      <c r="KA489" s="518"/>
      <c r="KB489" s="519"/>
      <c r="KC489" s="520"/>
      <c r="KD489" s="511"/>
      <c r="KE489" s="512"/>
      <c r="KF489" s="513"/>
      <c r="KG489" s="513"/>
      <c r="KH489" s="514"/>
      <c r="KI489" s="514"/>
      <c r="KJ489" s="514"/>
      <c r="KK489" s="515"/>
      <c r="KL489" s="514"/>
      <c r="KM489" s="514"/>
      <c r="KN489" s="514"/>
      <c r="KO489" s="514"/>
      <c r="KP489" s="514"/>
      <c r="KQ489" s="515"/>
      <c r="KR489" s="518"/>
      <c r="KS489" s="519"/>
      <c r="KT489" s="520"/>
      <c r="KU489" s="521"/>
    </row>
    <row r="490" ht="15.75" hidden="1" customHeight="1">
      <c r="A490" s="511"/>
      <c r="B490" s="512"/>
      <c r="C490" s="513"/>
      <c r="D490" s="513"/>
      <c r="E490" s="514"/>
      <c r="F490" s="514"/>
      <c r="G490" s="514"/>
      <c r="H490" s="515"/>
      <c r="I490" s="514"/>
      <c r="J490" s="514"/>
      <c r="K490" s="514"/>
      <c r="L490" s="514"/>
      <c r="M490" s="514"/>
      <c r="N490" s="515"/>
      <c r="O490" s="518"/>
      <c r="P490" s="519"/>
      <c r="Q490" s="520"/>
      <c r="R490" s="511"/>
      <c r="S490" s="512"/>
      <c r="T490" s="513"/>
      <c r="U490" s="513"/>
      <c r="V490" s="514"/>
      <c r="W490" s="514"/>
      <c r="X490" s="514"/>
      <c r="Y490" s="515"/>
      <c r="Z490" s="514"/>
      <c r="AA490" s="514"/>
      <c r="AB490" s="514"/>
      <c r="AC490" s="514"/>
      <c r="AD490" s="514"/>
      <c r="AE490" s="515"/>
      <c r="AF490" s="518"/>
      <c r="AG490" s="519"/>
      <c r="AH490" s="520"/>
      <c r="AI490" s="511"/>
      <c r="AJ490" s="512"/>
      <c r="AK490" s="513"/>
      <c r="AL490" s="513"/>
      <c r="AM490" s="514"/>
      <c r="AN490" s="514"/>
      <c r="AO490" s="514"/>
      <c r="AP490" s="515"/>
      <c r="AQ490" s="514"/>
      <c r="AR490" s="514"/>
      <c r="AS490" s="514"/>
      <c r="AT490" s="514"/>
      <c r="AU490" s="514"/>
      <c r="AV490" s="515"/>
      <c r="AW490" s="518"/>
      <c r="AX490" s="519"/>
      <c r="AY490" s="520"/>
      <c r="AZ490" s="511"/>
      <c r="BA490" s="512"/>
      <c r="BB490" s="513"/>
      <c r="BC490" s="513"/>
      <c r="BD490" s="514"/>
      <c r="BE490" s="514"/>
      <c r="BF490" s="514"/>
      <c r="BG490" s="515"/>
      <c r="BH490" s="514"/>
      <c r="BI490" s="514"/>
      <c r="BJ490" s="514"/>
      <c r="BK490" s="514"/>
      <c r="BL490" s="514"/>
      <c r="BM490" s="515"/>
      <c r="BN490" s="518"/>
      <c r="BO490" s="519"/>
      <c r="BP490" s="520"/>
      <c r="BQ490" s="511"/>
      <c r="BR490" s="512"/>
      <c r="BS490" s="513"/>
      <c r="BT490" s="513"/>
      <c r="BU490" s="514"/>
      <c r="BV490" s="514"/>
      <c r="BW490" s="514"/>
      <c r="BX490" s="515"/>
      <c r="BY490" s="514"/>
      <c r="BZ490" s="514"/>
      <c r="CA490" s="514"/>
      <c r="CB490" s="514"/>
      <c r="CC490" s="514"/>
      <c r="CD490" s="515"/>
      <c r="CE490" s="518"/>
      <c r="CF490" s="519"/>
      <c r="CG490" s="520"/>
      <c r="CH490" s="511"/>
      <c r="CI490" s="512"/>
      <c r="CJ490" s="513"/>
      <c r="CK490" s="513"/>
      <c r="CL490" s="514"/>
      <c r="CM490" s="514"/>
      <c r="CN490" s="514"/>
      <c r="CO490" s="515"/>
      <c r="CP490" s="514"/>
      <c r="CQ490" s="514"/>
      <c r="CR490" s="514"/>
      <c r="CS490" s="514"/>
      <c r="CT490" s="514"/>
      <c r="CU490" s="515"/>
      <c r="CV490" s="518"/>
      <c r="CW490" s="519"/>
      <c r="CX490" s="520"/>
      <c r="CY490" s="511"/>
      <c r="CZ490" s="512"/>
      <c r="DA490" s="513"/>
      <c r="DB490" s="513"/>
      <c r="DC490" s="514"/>
      <c r="DD490" s="514"/>
      <c r="DE490" s="514"/>
      <c r="DF490" s="515"/>
      <c r="DG490" s="514"/>
      <c r="DH490" s="514"/>
      <c r="DI490" s="514"/>
      <c r="DJ490" s="514"/>
      <c r="DK490" s="514"/>
      <c r="DL490" s="515"/>
      <c r="DM490" s="518"/>
      <c r="DN490" s="519"/>
      <c r="DO490" s="520"/>
      <c r="DP490" s="511"/>
      <c r="DQ490" s="512"/>
      <c r="DR490" s="513"/>
      <c r="DS490" s="513"/>
      <c r="DT490" s="514"/>
      <c r="DU490" s="514"/>
      <c r="DV490" s="514"/>
      <c r="DW490" s="515"/>
      <c r="DX490" s="514"/>
      <c r="DY490" s="514"/>
      <c r="DZ490" s="514"/>
      <c r="EA490" s="514"/>
      <c r="EB490" s="514"/>
      <c r="EC490" s="515"/>
      <c r="ED490" s="518"/>
      <c r="EE490" s="519"/>
      <c r="EF490" s="520"/>
      <c r="EG490" s="511"/>
      <c r="EH490" s="512"/>
      <c r="EI490" s="513"/>
      <c r="EJ490" s="513"/>
      <c r="EK490" s="514"/>
      <c r="EL490" s="514"/>
      <c r="EM490" s="514"/>
      <c r="EN490" s="515"/>
      <c r="EO490" s="514"/>
      <c r="EP490" s="514"/>
      <c r="EQ490" s="514"/>
      <c r="ER490" s="514"/>
      <c r="ES490" s="514"/>
      <c r="ET490" s="515"/>
      <c r="EU490" s="518"/>
      <c r="EV490" s="519"/>
      <c r="EW490" s="520"/>
      <c r="EX490" s="511"/>
      <c r="EY490" s="512"/>
      <c r="EZ490" s="513"/>
      <c r="FA490" s="513"/>
      <c r="FB490" s="514"/>
      <c r="FC490" s="514"/>
      <c r="FD490" s="514"/>
      <c r="FE490" s="515"/>
      <c r="FF490" s="514"/>
      <c r="FG490" s="514"/>
      <c r="FH490" s="514"/>
      <c r="FI490" s="514"/>
      <c r="FJ490" s="514"/>
      <c r="FK490" s="515"/>
      <c r="FL490" s="518"/>
      <c r="FM490" s="519"/>
      <c r="FN490" s="520"/>
      <c r="FO490" s="511"/>
      <c r="FP490" s="512"/>
      <c r="FQ490" s="513"/>
      <c r="FR490" s="513"/>
      <c r="FS490" s="514"/>
      <c r="FT490" s="514"/>
      <c r="FU490" s="514"/>
      <c r="FV490" s="515"/>
      <c r="FW490" s="514"/>
      <c r="FX490" s="514"/>
      <c r="FY490" s="514"/>
      <c r="FZ490" s="514"/>
      <c r="GA490" s="514"/>
      <c r="GB490" s="515"/>
      <c r="GC490" s="518"/>
      <c r="GD490" s="519"/>
      <c r="GE490" s="520"/>
      <c r="GF490" s="511"/>
      <c r="GG490" s="512"/>
      <c r="GH490" s="513"/>
      <c r="GI490" s="513"/>
      <c r="GJ490" s="514"/>
      <c r="GK490" s="514"/>
      <c r="GL490" s="514"/>
      <c r="GM490" s="515"/>
      <c r="GN490" s="514"/>
      <c r="GO490" s="514"/>
      <c r="GP490" s="514"/>
      <c r="GQ490" s="514"/>
      <c r="GR490" s="514"/>
      <c r="GS490" s="515"/>
      <c r="GT490" s="518"/>
      <c r="GU490" s="519"/>
      <c r="GV490" s="520"/>
      <c r="GW490" s="511"/>
      <c r="GX490" s="512"/>
      <c r="GY490" s="513"/>
      <c r="GZ490" s="513"/>
      <c r="HA490" s="514"/>
      <c r="HB490" s="514"/>
      <c r="HC490" s="514"/>
      <c r="HD490" s="515"/>
      <c r="HE490" s="514"/>
      <c r="HF490" s="514"/>
      <c r="HG490" s="514"/>
      <c r="HH490" s="514"/>
      <c r="HI490" s="514"/>
      <c r="HJ490" s="515"/>
      <c r="HK490" s="518"/>
      <c r="HL490" s="519"/>
      <c r="HM490" s="520"/>
      <c r="HN490" s="511"/>
      <c r="HO490" s="512"/>
      <c r="HP490" s="513"/>
      <c r="HQ490" s="513"/>
      <c r="HR490" s="514"/>
      <c r="HS490" s="514"/>
      <c r="HT490" s="514"/>
      <c r="HU490" s="515"/>
      <c r="HV490" s="514"/>
      <c r="HW490" s="514"/>
      <c r="HX490" s="514"/>
      <c r="HY490" s="514"/>
      <c r="HZ490" s="514"/>
      <c r="IA490" s="515"/>
      <c r="IB490" s="518"/>
      <c r="IC490" s="519"/>
      <c r="ID490" s="520"/>
      <c r="IE490" s="511"/>
      <c r="IF490" s="512"/>
      <c r="IG490" s="513"/>
      <c r="IH490" s="513"/>
      <c r="II490" s="514"/>
      <c r="IJ490" s="514"/>
      <c r="IK490" s="514"/>
      <c r="IL490" s="515"/>
      <c r="IM490" s="514"/>
      <c r="IN490" s="514"/>
      <c r="IO490" s="514"/>
      <c r="IP490" s="514"/>
      <c r="IQ490" s="514"/>
      <c r="IR490" s="515"/>
      <c r="IS490" s="518"/>
      <c r="IT490" s="519"/>
      <c r="IU490" s="520"/>
      <c r="IV490" s="511"/>
      <c r="IW490" s="512"/>
      <c r="IX490" s="513"/>
      <c r="IY490" s="513"/>
      <c r="IZ490" s="514"/>
      <c r="JA490" s="514"/>
      <c r="JB490" s="514"/>
      <c r="JC490" s="515"/>
      <c r="JD490" s="514"/>
      <c r="JE490" s="514"/>
      <c r="JF490" s="514"/>
      <c r="JG490" s="514"/>
      <c r="JH490" s="514"/>
      <c r="JI490" s="515"/>
      <c r="JJ490" s="518"/>
      <c r="JK490" s="519"/>
      <c r="JL490" s="520"/>
      <c r="JM490" s="511"/>
      <c r="JN490" s="512"/>
      <c r="JO490" s="513"/>
      <c r="JP490" s="513"/>
      <c r="JQ490" s="514"/>
      <c r="JR490" s="514"/>
      <c r="JS490" s="514"/>
      <c r="JT490" s="515"/>
      <c r="JU490" s="514"/>
      <c r="JV490" s="514"/>
      <c r="JW490" s="514"/>
      <c r="JX490" s="514"/>
      <c r="JY490" s="514"/>
      <c r="JZ490" s="515"/>
      <c r="KA490" s="518"/>
      <c r="KB490" s="519"/>
      <c r="KC490" s="520"/>
      <c r="KD490" s="511"/>
      <c r="KE490" s="512"/>
      <c r="KF490" s="513"/>
      <c r="KG490" s="513"/>
      <c r="KH490" s="514"/>
      <c r="KI490" s="514"/>
      <c r="KJ490" s="514"/>
      <c r="KK490" s="515"/>
      <c r="KL490" s="514"/>
      <c r="KM490" s="514"/>
      <c r="KN490" s="514"/>
      <c r="KO490" s="514"/>
      <c r="KP490" s="514"/>
      <c r="KQ490" s="515"/>
      <c r="KR490" s="518"/>
      <c r="KS490" s="519"/>
      <c r="KT490" s="520"/>
      <c r="KU490" s="521"/>
    </row>
    <row r="491" ht="15.75" hidden="1" customHeight="1">
      <c r="A491" s="511"/>
      <c r="B491" s="512"/>
      <c r="C491" s="513"/>
      <c r="D491" s="513"/>
      <c r="E491" s="514"/>
      <c r="F491" s="514"/>
      <c r="G491" s="514"/>
      <c r="H491" s="515"/>
      <c r="I491" s="514"/>
      <c r="J491" s="514"/>
      <c r="K491" s="514"/>
      <c r="L491" s="514"/>
      <c r="M491" s="514"/>
      <c r="N491" s="515"/>
      <c r="O491" s="518"/>
      <c r="P491" s="519"/>
      <c r="Q491" s="520"/>
      <c r="R491" s="511"/>
      <c r="S491" s="512"/>
      <c r="T491" s="513"/>
      <c r="U491" s="513"/>
      <c r="V491" s="514"/>
      <c r="W491" s="514"/>
      <c r="X491" s="514"/>
      <c r="Y491" s="515"/>
      <c r="Z491" s="514"/>
      <c r="AA491" s="514"/>
      <c r="AB491" s="514"/>
      <c r="AC491" s="514"/>
      <c r="AD491" s="514"/>
      <c r="AE491" s="515"/>
      <c r="AF491" s="518"/>
      <c r="AG491" s="519"/>
      <c r="AH491" s="520"/>
      <c r="AI491" s="511"/>
      <c r="AJ491" s="512"/>
      <c r="AK491" s="513"/>
      <c r="AL491" s="513"/>
      <c r="AM491" s="514"/>
      <c r="AN491" s="514"/>
      <c r="AO491" s="514"/>
      <c r="AP491" s="515"/>
      <c r="AQ491" s="514"/>
      <c r="AR491" s="514"/>
      <c r="AS491" s="514"/>
      <c r="AT491" s="514"/>
      <c r="AU491" s="514"/>
      <c r="AV491" s="515"/>
      <c r="AW491" s="518"/>
      <c r="AX491" s="519"/>
      <c r="AY491" s="520"/>
      <c r="AZ491" s="511"/>
      <c r="BA491" s="512"/>
      <c r="BB491" s="513"/>
      <c r="BC491" s="513"/>
      <c r="BD491" s="514"/>
      <c r="BE491" s="514"/>
      <c r="BF491" s="514"/>
      <c r="BG491" s="515"/>
      <c r="BH491" s="514"/>
      <c r="BI491" s="514"/>
      <c r="BJ491" s="514"/>
      <c r="BK491" s="514"/>
      <c r="BL491" s="514"/>
      <c r="BM491" s="515"/>
      <c r="BN491" s="518"/>
      <c r="BO491" s="519"/>
      <c r="BP491" s="520"/>
      <c r="BQ491" s="511"/>
      <c r="BR491" s="512"/>
      <c r="BS491" s="513"/>
      <c r="BT491" s="513"/>
      <c r="BU491" s="514"/>
      <c r="BV491" s="514"/>
      <c r="BW491" s="514"/>
      <c r="BX491" s="515"/>
      <c r="BY491" s="514"/>
      <c r="BZ491" s="514"/>
      <c r="CA491" s="514"/>
      <c r="CB491" s="514"/>
      <c r="CC491" s="514"/>
      <c r="CD491" s="515"/>
      <c r="CE491" s="518"/>
      <c r="CF491" s="519"/>
      <c r="CG491" s="520"/>
      <c r="CH491" s="511"/>
      <c r="CI491" s="512"/>
      <c r="CJ491" s="513"/>
      <c r="CK491" s="513"/>
      <c r="CL491" s="514"/>
      <c r="CM491" s="514"/>
      <c r="CN491" s="514"/>
      <c r="CO491" s="515"/>
      <c r="CP491" s="514"/>
      <c r="CQ491" s="514"/>
      <c r="CR491" s="514"/>
      <c r="CS491" s="514"/>
      <c r="CT491" s="514"/>
      <c r="CU491" s="515"/>
      <c r="CV491" s="518"/>
      <c r="CW491" s="519"/>
      <c r="CX491" s="520"/>
      <c r="CY491" s="511"/>
      <c r="CZ491" s="512"/>
      <c r="DA491" s="513"/>
      <c r="DB491" s="513"/>
      <c r="DC491" s="514"/>
      <c r="DD491" s="514"/>
      <c r="DE491" s="514"/>
      <c r="DF491" s="515"/>
      <c r="DG491" s="514"/>
      <c r="DH491" s="514"/>
      <c r="DI491" s="514"/>
      <c r="DJ491" s="514"/>
      <c r="DK491" s="514"/>
      <c r="DL491" s="515"/>
      <c r="DM491" s="518"/>
      <c r="DN491" s="519"/>
      <c r="DO491" s="520"/>
      <c r="DP491" s="511"/>
      <c r="DQ491" s="512"/>
      <c r="DR491" s="513"/>
      <c r="DS491" s="513"/>
      <c r="DT491" s="514"/>
      <c r="DU491" s="514"/>
      <c r="DV491" s="514"/>
      <c r="DW491" s="515"/>
      <c r="DX491" s="514"/>
      <c r="DY491" s="514"/>
      <c r="DZ491" s="514"/>
      <c r="EA491" s="514"/>
      <c r="EB491" s="514"/>
      <c r="EC491" s="515"/>
      <c r="ED491" s="518"/>
      <c r="EE491" s="519"/>
      <c r="EF491" s="520"/>
      <c r="EG491" s="511"/>
      <c r="EH491" s="512"/>
      <c r="EI491" s="513"/>
      <c r="EJ491" s="513"/>
      <c r="EK491" s="514"/>
      <c r="EL491" s="514"/>
      <c r="EM491" s="514"/>
      <c r="EN491" s="515"/>
      <c r="EO491" s="514"/>
      <c r="EP491" s="514"/>
      <c r="EQ491" s="514"/>
      <c r="ER491" s="514"/>
      <c r="ES491" s="514"/>
      <c r="ET491" s="515"/>
      <c r="EU491" s="518"/>
      <c r="EV491" s="519"/>
      <c r="EW491" s="520"/>
      <c r="EX491" s="511"/>
      <c r="EY491" s="512"/>
      <c r="EZ491" s="513"/>
      <c r="FA491" s="513"/>
      <c r="FB491" s="514"/>
      <c r="FC491" s="514"/>
      <c r="FD491" s="514"/>
      <c r="FE491" s="515"/>
      <c r="FF491" s="514"/>
      <c r="FG491" s="514"/>
      <c r="FH491" s="514"/>
      <c r="FI491" s="514"/>
      <c r="FJ491" s="514"/>
      <c r="FK491" s="515"/>
      <c r="FL491" s="518"/>
      <c r="FM491" s="519"/>
      <c r="FN491" s="520"/>
      <c r="FO491" s="511"/>
      <c r="FP491" s="512"/>
      <c r="FQ491" s="513"/>
      <c r="FR491" s="513"/>
      <c r="FS491" s="514"/>
      <c r="FT491" s="514"/>
      <c r="FU491" s="514"/>
      <c r="FV491" s="515"/>
      <c r="FW491" s="514"/>
      <c r="FX491" s="514"/>
      <c r="FY491" s="514"/>
      <c r="FZ491" s="514"/>
      <c r="GA491" s="514"/>
      <c r="GB491" s="515"/>
      <c r="GC491" s="518"/>
      <c r="GD491" s="519"/>
      <c r="GE491" s="520"/>
      <c r="GF491" s="511"/>
      <c r="GG491" s="512"/>
      <c r="GH491" s="513"/>
      <c r="GI491" s="513"/>
      <c r="GJ491" s="514"/>
      <c r="GK491" s="514"/>
      <c r="GL491" s="514"/>
      <c r="GM491" s="515"/>
      <c r="GN491" s="514"/>
      <c r="GO491" s="514"/>
      <c r="GP491" s="514"/>
      <c r="GQ491" s="514"/>
      <c r="GR491" s="514"/>
      <c r="GS491" s="515"/>
      <c r="GT491" s="518"/>
      <c r="GU491" s="519"/>
      <c r="GV491" s="520"/>
      <c r="GW491" s="511"/>
      <c r="GX491" s="512"/>
      <c r="GY491" s="513"/>
      <c r="GZ491" s="513"/>
      <c r="HA491" s="514"/>
      <c r="HB491" s="514"/>
      <c r="HC491" s="514"/>
      <c r="HD491" s="515"/>
      <c r="HE491" s="514"/>
      <c r="HF491" s="514"/>
      <c r="HG491" s="514"/>
      <c r="HH491" s="514"/>
      <c r="HI491" s="514"/>
      <c r="HJ491" s="515"/>
      <c r="HK491" s="518"/>
      <c r="HL491" s="519"/>
      <c r="HM491" s="520"/>
      <c r="HN491" s="511"/>
      <c r="HO491" s="512"/>
      <c r="HP491" s="513"/>
      <c r="HQ491" s="513"/>
      <c r="HR491" s="514"/>
      <c r="HS491" s="514"/>
      <c r="HT491" s="514"/>
      <c r="HU491" s="515"/>
      <c r="HV491" s="514"/>
      <c r="HW491" s="514"/>
      <c r="HX491" s="514"/>
      <c r="HY491" s="514"/>
      <c r="HZ491" s="514"/>
      <c r="IA491" s="515"/>
      <c r="IB491" s="518"/>
      <c r="IC491" s="519"/>
      <c r="ID491" s="520"/>
      <c r="IE491" s="511"/>
      <c r="IF491" s="512"/>
      <c r="IG491" s="513"/>
      <c r="IH491" s="513"/>
      <c r="II491" s="514"/>
      <c r="IJ491" s="514"/>
      <c r="IK491" s="514"/>
      <c r="IL491" s="515"/>
      <c r="IM491" s="514"/>
      <c r="IN491" s="514"/>
      <c r="IO491" s="514"/>
      <c r="IP491" s="514"/>
      <c r="IQ491" s="514"/>
      <c r="IR491" s="515"/>
      <c r="IS491" s="518"/>
      <c r="IT491" s="519"/>
      <c r="IU491" s="520"/>
      <c r="IV491" s="511"/>
      <c r="IW491" s="512"/>
      <c r="IX491" s="513"/>
      <c r="IY491" s="513"/>
      <c r="IZ491" s="514"/>
      <c r="JA491" s="514"/>
      <c r="JB491" s="514"/>
      <c r="JC491" s="515"/>
      <c r="JD491" s="514"/>
      <c r="JE491" s="514"/>
      <c r="JF491" s="514"/>
      <c r="JG491" s="514"/>
      <c r="JH491" s="514"/>
      <c r="JI491" s="515"/>
      <c r="JJ491" s="518"/>
      <c r="JK491" s="519"/>
      <c r="JL491" s="520"/>
      <c r="JM491" s="511"/>
      <c r="JN491" s="512"/>
      <c r="JO491" s="513"/>
      <c r="JP491" s="513"/>
      <c r="JQ491" s="514"/>
      <c r="JR491" s="514"/>
      <c r="JS491" s="514"/>
      <c r="JT491" s="515"/>
      <c r="JU491" s="514"/>
      <c r="JV491" s="514"/>
      <c r="JW491" s="514"/>
      <c r="JX491" s="514"/>
      <c r="JY491" s="514"/>
      <c r="JZ491" s="515"/>
      <c r="KA491" s="518"/>
      <c r="KB491" s="519"/>
      <c r="KC491" s="520"/>
      <c r="KD491" s="511"/>
      <c r="KE491" s="512"/>
      <c r="KF491" s="513"/>
      <c r="KG491" s="513"/>
      <c r="KH491" s="514"/>
      <c r="KI491" s="514"/>
      <c r="KJ491" s="514"/>
      <c r="KK491" s="515"/>
      <c r="KL491" s="514"/>
      <c r="KM491" s="514"/>
      <c r="KN491" s="514"/>
      <c r="KO491" s="514"/>
      <c r="KP491" s="514"/>
      <c r="KQ491" s="515"/>
      <c r="KR491" s="518"/>
      <c r="KS491" s="519"/>
      <c r="KT491" s="520"/>
      <c r="KU491" s="521"/>
    </row>
    <row r="492" ht="15.75" hidden="1" customHeight="1">
      <c r="A492" s="511"/>
      <c r="B492" s="512"/>
      <c r="C492" s="513"/>
      <c r="D492" s="513"/>
      <c r="E492" s="514"/>
      <c r="F492" s="514"/>
      <c r="G492" s="514"/>
      <c r="H492" s="515"/>
      <c r="I492" s="514"/>
      <c r="J492" s="514"/>
      <c r="K492" s="514"/>
      <c r="L492" s="514"/>
      <c r="M492" s="514"/>
      <c r="N492" s="515"/>
      <c r="O492" s="518"/>
      <c r="P492" s="519"/>
      <c r="Q492" s="520"/>
      <c r="R492" s="511"/>
      <c r="S492" s="512"/>
      <c r="T492" s="513"/>
      <c r="U492" s="513"/>
      <c r="V492" s="514"/>
      <c r="W492" s="514"/>
      <c r="X492" s="514"/>
      <c r="Y492" s="515"/>
      <c r="Z492" s="514"/>
      <c r="AA492" s="514"/>
      <c r="AB492" s="514"/>
      <c r="AC492" s="514"/>
      <c r="AD492" s="514"/>
      <c r="AE492" s="515"/>
      <c r="AF492" s="518"/>
      <c r="AG492" s="519"/>
      <c r="AH492" s="520"/>
      <c r="AI492" s="511"/>
      <c r="AJ492" s="512"/>
      <c r="AK492" s="513"/>
      <c r="AL492" s="513"/>
      <c r="AM492" s="514"/>
      <c r="AN492" s="514"/>
      <c r="AO492" s="514"/>
      <c r="AP492" s="515"/>
      <c r="AQ492" s="514"/>
      <c r="AR492" s="514"/>
      <c r="AS492" s="514"/>
      <c r="AT492" s="514"/>
      <c r="AU492" s="514"/>
      <c r="AV492" s="515"/>
      <c r="AW492" s="518"/>
      <c r="AX492" s="519"/>
      <c r="AY492" s="520"/>
      <c r="AZ492" s="511"/>
      <c r="BA492" s="512"/>
      <c r="BB492" s="513"/>
      <c r="BC492" s="513"/>
      <c r="BD492" s="514"/>
      <c r="BE492" s="514"/>
      <c r="BF492" s="514"/>
      <c r="BG492" s="515"/>
      <c r="BH492" s="514"/>
      <c r="BI492" s="514"/>
      <c r="BJ492" s="514"/>
      <c r="BK492" s="514"/>
      <c r="BL492" s="514"/>
      <c r="BM492" s="515"/>
      <c r="BN492" s="518"/>
      <c r="BO492" s="519"/>
      <c r="BP492" s="520"/>
      <c r="BQ492" s="511"/>
      <c r="BR492" s="512"/>
      <c r="BS492" s="513"/>
      <c r="BT492" s="513"/>
      <c r="BU492" s="514"/>
      <c r="BV492" s="514"/>
      <c r="BW492" s="514"/>
      <c r="BX492" s="515"/>
      <c r="BY492" s="514"/>
      <c r="BZ492" s="514"/>
      <c r="CA492" s="514"/>
      <c r="CB492" s="514"/>
      <c r="CC492" s="514"/>
      <c r="CD492" s="515"/>
      <c r="CE492" s="518"/>
      <c r="CF492" s="519"/>
      <c r="CG492" s="520"/>
      <c r="CH492" s="511"/>
      <c r="CI492" s="512"/>
      <c r="CJ492" s="513"/>
      <c r="CK492" s="513"/>
      <c r="CL492" s="514"/>
      <c r="CM492" s="514"/>
      <c r="CN492" s="514"/>
      <c r="CO492" s="515"/>
      <c r="CP492" s="514"/>
      <c r="CQ492" s="514"/>
      <c r="CR492" s="514"/>
      <c r="CS492" s="514"/>
      <c r="CT492" s="514"/>
      <c r="CU492" s="515"/>
      <c r="CV492" s="518"/>
      <c r="CW492" s="519"/>
      <c r="CX492" s="520"/>
      <c r="CY492" s="511"/>
      <c r="CZ492" s="512"/>
      <c r="DA492" s="513"/>
      <c r="DB492" s="513"/>
      <c r="DC492" s="514"/>
      <c r="DD492" s="514"/>
      <c r="DE492" s="514"/>
      <c r="DF492" s="515"/>
      <c r="DG492" s="514"/>
      <c r="DH492" s="514"/>
      <c r="DI492" s="514"/>
      <c r="DJ492" s="514"/>
      <c r="DK492" s="514"/>
      <c r="DL492" s="515"/>
      <c r="DM492" s="518"/>
      <c r="DN492" s="519"/>
      <c r="DO492" s="520"/>
      <c r="DP492" s="511"/>
      <c r="DQ492" s="512"/>
      <c r="DR492" s="513"/>
      <c r="DS492" s="513"/>
      <c r="DT492" s="514"/>
      <c r="DU492" s="514"/>
      <c r="DV492" s="514"/>
      <c r="DW492" s="515"/>
      <c r="DX492" s="514"/>
      <c r="DY492" s="514"/>
      <c r="DZ492" s="514"/>
      <c r="EA492" s="514"/>
      <c r="EB492" s="514"/>
      <c r="EC492" s="515"/>
      <c r="ED492" s="518"/>
      <c r="EE492" s="519"/>
      <c r="EF492" s="520"/>
      <c r="EG492" s="511"/>
      <c r="EH492" s="512"/>
      <c r="EI492" s="513"/>
      <c r="EJ492" s="513"/>
      <c r="EK492" s="514"/>
      <c r="EL492" s="514"/>
      <c r="EM492" s="514"/>
      <c r="EN492" s="515"/>
      <c r="EO492" s="514"/>
      <c r="EP492" s="514"/>
      <c r="EQ492" s="514"/>
      <c r="ER492" s="514"/>
      <c r="ES492" s="514"/>
      <c r="ET492" s="515"/>
      <c r="EU492" s="518"/>
      <c r="EV492" s="519"/>
      <c r="EW492" s="520"/>
      <c r="EX492" s="511"/>
      <c r="EY492" s="512"/>
      <c r="EZ492" s="513"/>
      <c r="FA492" s="513"/>
      <c r="FB492" s="514"/>
      <c r="FC492" s="514"/>
      <c r="FD492" s="514"/>
      <c r="FE492" s="515"/>
      <c r="FF492" s="514"/>
      <c r="FG492" s="514"/>
      <c r="FH492" s="514"/>
      <c r="FI492" s="514"/>
      <c r="FJ492" s="514"/>
      <c r="FK492" s="515"/>
      <c r="FL492" s="518"/>
      <c r="FM492" s="519"/>
      <c r="FN492" s="520"/>
      <c r="FO492" s="511"/>
      <c r="FP492" s="512"/>
      <c r="FQ492" s="513"/>
      <c r="FR492" s="513"/>
      <c r="FS492" s="514"/>
      <c r="FT492" s="514"/>
      <c r="FU492" s="514"/>
      <c r="FV492" s="515"/>
      <c r="FW492" s="514"/>
      <c r="FX492" s="514"/>
      <c r="FY492" s="514"/>
      <c r="FZ492" s="514"/>
      <c r="GA492" s="514"/>
      <c r="GB492" s="515"/>
      <c r="GC492" s="518"/>
      <c r="GD492" s="519"/>
      <c r="GE492" s="520"/>
      <c r="GF492" s="511"/>
      <c r="GG492" s="512"/>
      <c r="GH492" s="513"/>
      <c r="GI492" s="513"/>
      <c r="GJ492" s="514"/>
      <c r="GK492" s="514"/>
      <c r="GL492" s="514"/>
      <c r="GM492" s="515"/>
      <c r="GN492" s="514"/>
      <c r="GO492" s="514"/>
      <c r="GP492" s="514"/>
      <c r="GQ492" s="514"/>
      <c r="GR492" s="514"/>
      <c r="GS492" s="515"/>
      <c r="GT492" s="518"/>
      <c r="GU492" s="519"/>
      <c r="GV492" s="520"/>
      <c r="GW492" s="511"/>
      <c r="GX492" s="512"/>
      <c r="GY492" s="513"/>
      <c r="GZ492" s="513"/>
      <c r="HA492" s="514"/>
      <c r="HB492" s="514"/>
      <c r="HC492" s="514"/>
      <c r="HD492" s="515"/>
      <c r="HE492" s="514"/>
      <c r="HF492" s="514"/>
      <c r="HG492" s="514"/>
      <c r="HH492" s="514"/>
      <c r="HI492" s="514"/>
      <c r="HJ492" s="515"/>
      <c r="HK492" s="518"/>
      <c r="HL492" s="519"/>
      <c r="HM492" s="520"/>
      <c r="HN492" s="511"/>
      <c r="HO492" s="512"/>
      <c r="HP492" s="513"/>
      <c r="HQ492" s="513"/>
      <c r="HR492" s="514"/>
      <c r="HS492" s="514"/>
      <c r="HT492" s="514"/>
      <c r="HU492" s="515"/>
      <c r="HV492" s="514"/>
      <c r="HW492" s="514"/>
      <c r="HX492" s="514"/>
      <c r="HY492" s="514"/>
      <c r="HZ492" s="514"/>
      <c r="IA492" s="515"/>
      <c r="IB492" s="518"/>
      <c r="IC492" s="519"/>
      <c r="ID492" s="520"/>
      <c r="IE492" s="511"/>
      <c r="IF492" s="512"/>
      <c r="IG492" s="513"/>
      <c r="IH492" s="513"/>
      <c r="II492" s="514"/>
      <c r="IJ492" s="514"/>
      <c r="IK492" s="514"/>
      <c r="IL492" s="515"/>
      <c r="IM492" s="514"/>
      <c r="IN492" s="514"/>
      <c r="IO492" s="514"/>
      <c r="IP492" s="514"/>
      <c r="IQ492" s="514"/>
      <c r="IR492" s="515"/>
      <c r="IS492" s="518"/>
      <c r="IT492" s="519"/>
      <c r="IU492" s="520"/>
      <c r="IV492" s="511"/>
      <c r="IW492" s="512"/>
      <c r="IX492" s="513"/>
      <c r="IY492" s="513"/>
      <c r="IZ492" s="514"/>
      <c r="JA492" s="514"/>
      <c r="JB492" s="514"/>
      <c r="JC492" s="515"/>
      <c r="JD492" s="514"/>
      <c r="JE492" s="514"/>
      <c r="JF492" s="514"/>
      <c r="JG492" s="514"/>
      <c r="JH492" s="514"/>
      <c r="JI492" s="515"/>
      <c r="JJ492" s="518"/>
      <c r="JK492" s="519"/>
      <c r="JL492" s="520"/>
      <c r="JM492" s="511"/>
      <c r="JN492" s="512"/>
      <c r="JO492" s="513"/>
      <c r="JP492" s="513"/>
      <c r="JQ492" s="514"/>
      <c r="JR492" s="514"/>
      <c r="JS492" s="514"/>
      <c r="JT492" s="515"/>
      <c r="JU492" s="514"/>
      <c r="JV492" s="514"/>
      <c r="JW492" s="514"/>
      <c r="JX492" s="514"/>
      <c r="JY492" s="514"/>
      <c r="JZ492" s="515"/>
      <c r="KA492" s="518"/>
      <c r="KB492" s="519"/>
      <c r="KC492" s="520"/>
      <c r="KD492" s="511"/>
      <c r="KE492" s="512"/>
      <c r="KF492" s="513"/>
      <c r="KG492" s="513"/>
      <c r="KH492" s="514"/>
      <c r="KI492" s="514"/>
      <c r="KJ492" s="514"/>
      <c r="KK492" s="515"/>
      <c r="KL492" s="514"/>
      <c r="KM492" s="514"/>
      <c r="KN492" s="514"/>
      <c r="KO492" s="514"/>
      <c r="KP492" s="514"/>
      <c r="KQ492" s="515"/>
      <c r="KR492" s="518"/>
      <c r="KS492" s="519"/>
      <c r="KT492" s="520"/>
      <c r="KU492" s="521"/>
    </row>
    <row r="493" ht="15.75" hidden="1" customHeight="1">
      <c r="A493" s="511"/>
      <c r="B493" s="512"/>
      <c r="C493" s="513"/>
      <c r="D493" s="513"/>
      <c r="E493" s="514"/>
      <c r="F493" s="514"/>
      <c r="G493" s="514"/>
      <c r="H493" s="515"/>
      <c r="I493" s="514"/>
      <c r="J493" s="514"/>
      <c r="K493" s="514"/>
      <c r="L493" s="514"/>
      <c r="M493" s="514"/>
      <c r="N493" s="515"/>
      <c r="O493" s="518"/>
      <c r="P493" s="519"/>
      <c r="Q493" s="520"/>
      <c r="R493" s="511"/>
      <c r="S493" s="512"/>
      <c r="T493" s="513"/>
      <c r="U493" s="513"/>
      <c r="V493" s="514"/>
      <c r="W493" s="514"/>
      <c r="X493" s="514"/>
      <c r="Y493" s="515"/>
      <c r="Z493" s="514"/>
      <c r="AA493" s="514"/>
      <c r="AB493" s="514"/>
      <c r="AC493" s="514"/>
      <c r="AD493" s="514"/>
      <c r="AE493" s="515"/>
      <c r="AF493" s="518"/>
      <c r="AG493" s="519"/>
      <c r="AH493" s="520"/>
      <c r="AI493" s="511"/>
      <c r="AJ493" s="512"/>
      <c r="AK493" s="513"/>
      <c r="AL493" s="513"/>
      <c r="AM493" s="514"/>
      <c r="AN493" s="514"/>
      <c r="AO493" s="514"/>
      <c r="AP493" s="515"/>
      <c r="AQ493" s="514"/>
      <c r="AR493" s="514"/>
      <c r="AS493" s="514"/>
      <c r="AT493" s="514"/>
      <c r="AU493" s="514"/>
      <c r="AV493" s="515"/>
      <c r="AW493" s="518"/>
      <c r="AX493" s="519"/>
      <c r="AY493" s="520"/>
      <c r="AZ493" s="511"/>
      <c r="BA493" s="512"/>
      <c r="BB493" s="513"/>
      <c r="BC493" s="513"/>
      <c r="BD493" s="514"/>
      <c r="BE493" s="514"/>
      <c r="BF493" s="514"/>
      <c r="BG493" s="515"/>
      <c r="BH493" s="514"/>
      <c r="BI493" s="514"/>
      <c r="BJ493" s="514"/>
      <c r="BK493" s="514"/>
      <c r="BL493" s="514"/>
      <c r="BM493" s="515"/>
      <c r="BN493" s="518"/>
      <c r="BO493" s="519"/>
      <c r="BP493" s="520"/>
      <c r="BQ493" s="511"/>
      <c r="BR493" s="512"/>
      <c r="BS493" s="513"/>
      <c r="BT493" s="513"/>
      <c r="BU493" s="514"/>
      <c r="BV493" s="514"/>
      <c r="BW493" s="514"/>
      <c r="BX493" s="515"/>
      <c r="BY493" s="514"/>
      <c r="BZ493" s="514"/>
      <c r="CA493" s="514"/>
      <c r="CB493" s="514"/>
      <c r="CC493" s="514"/>
      <c r="CD493" s="515"/>
      <c r="CE493" s="518"/>
      <c r="CF493" s="519"/>
      <c r="CG493" s="520"/>
      <c r="CH493" s="511"/>
      <c r="CI493" s="512"/>
      <c r="CJ493" s="513"/>
      <c r="CK493" s="513"/>
      <c r="CL493" s="514"/>
      <c r="CM493" s="514"/>
      <c r="CN493" s="514"/>
      <c r="CO493" s="515"/>
      <c r="CP493" s="514"/>
      <c r="CQ493" s="514"/>
      <c r="CR493" s="514"/>
      <c r="CS493" s="514"/>
      <c r="CT493" s="514"/>
      <c r="CU493" s="515"/>
      <c r="CV493" s="518"/>
      <c r="CW493" s="519"/>
      <c r="CX493" s="520"/>
      <c r="CY493" s="511"/>
      <c r="CZ493" s="512"/>
      <c r="DA493" s="513"/>
      <c r="DB493" s="513"/>
      <c r="DC493" s="514"/>
      <c r="DD493" s="514"/>
      <c r="DE493" s="514"/>
      <c r="DF493" s="515"/>
      <c r="DG493" s="514"/>
      <c r="DH493" s="514"/>
      <c r="DI493" s="514"/>
      <c r="DJ493" s="514"/>
      <c r="DK493" s="514"/>
      <c r="DL493" s="515"/>
      <c r="DM493" s="518"/>
      <c r="DN493" s="519"/>
      <c r="DO493" s="520"/>
      <c r="DP493" s="511"/>
      <c r="DQ493" s="512"/>
      <c r="DR493" s="513"/>
      <c r="DS493" s="513"/>
      <c r="DT493" s="514"/>
      <c r="DU493" s="514"/>
      <c r="DV493" s="514"/>
      <c r="DW493" s="515"/>
      <c r="DX493" s="514"/>
      <c r="DY493" s="514"/>
      <c r="DZ493" s="514"/>
      <c r="EA493" s="514"/>
      <c r="EB493" s="514"/>
      <c r="EC493" s="515"/>
      <c r="ED493" s="518"/>
      <c r="EE493" s="519"/>
      <c r="EF493" s="520"/>
      <c r="EG493" s="511"/>
      <c r="EH493" s="512"/>
      <c r="EI493" s="513"/>
      <c r="EJ493" s="513"/>
      <c r="EK493" s="514"/>
      <c r="EL493" s="514"/>
      <c r="EM493" s="514"/>
      <c r="EN493" s="515"/>
      <c r="EO493" s="514"/>
      <c r="EP493" s="514"/>
      <c r="EQ493" s="514"/>
      <c r="ER493" s="514"/>
      <c r="ES493" s="514"/>
      <c r="ET493" s="515"/>
      <c r="EU493" s="518"/>
      <c r="EV493" s="519"/>
      <c r="EW493" s="520"/>
      <c r="EX493" s="511"/>
      <c r="EY493" s="512"/>
      <c r="EZ493" s="513"/>
      <c r="FA493" s="513"/>
      <c r="FB493" s="514"/>
      <c r="FC493" s="514"/>
      <c r="FD493" s="514"/>
      <c r="FE493" s="515"/>
      <c r="FF493" s="514"/>
      <c r="FG493" s="514"/>
      <c r="FH493" s="514"/>
      <c r="FI493" s="514"/>
      <c r="FJ493" s="514"/>
      <c r="FK493" s="515"/>
      <c r="FL493" s="518"/>
      <c r="FM493" s="519"/>
      <c r="FN493" s="520"/>
      <c r="FO493" s="511"/>
      <c r="FP493" s="512"/>
      <c r="FQ493" s="513"/>
      <c r="FR493" s="513"/>
      <c r="FS493" s="514"/>
      <c r="FT493" s="514"/>
      <c r="FU493" s="514"/>
      <c r="FV493" s="515"/>
      <c r="FW493" s="514"/>
      <c r="FX493" s="514"/>
      <c r="FY493" s="514"/>
      <c r="FZ493" s="514"/>
      <c r="GA493" s="514"/>
      <c r="GB493" s="515"/>
      <c r="GC493" s="518"/>
      <c r="GD493" s="519"/>
      <c r="GE493" s="520"/>
      <c r="GF493" s="511"/>
      <c r="GG493" s="512"/>
      <c r="GH493" s="513"/>
      <c r="GI493" s="513"/>
      <c r="GJ493" s="514"/>
      <c r="GK493" s="514"/>
      <c r="GL493" s="514"/>
      <c r="GM493" s="515"/>
      <c r="GN493" s="514"/>
      <c r="GO493" s="514"/>
      <c r="GP493" s="514"/>
      <c r="GQ493" s="514"/>
      <c r="GR493" s="514"/>
      <c r="GS493" s="515"/>
      <c r="GT493" s="518"/>
      <c r="GU493" s="519"/>
      <c r="GV493" s="520"/>
      <c r="GW493" s="511"/>
      <c r="GX493" s="512"/>
      <c r="GY493" s="513"/>
      <c r="GZ493" s="513"/>
      <c r="HA493" s="514"/>
      <c r="HB493" s="514"/>
      <c r="HC493" s="514"/>
      <c r="HD493" s="515"/>
      <c r="HE493" s="514"/>
      <c r="HF493" s="514"/>
      <c r="HG493" s="514"/>
      <c r="HH493" s="514"/>
      <c r="HI493" s="514"/>
      <c r="HJ493" s="515"/>
      <c r="HK493" s="518"/>
      <c r="HL493" s="519"/>
      <c r="HM493" s="520"/>
      <c r="HN493" s="511"/>
      <c r="HO493" s="512"/>
      <c r="HP493" s="513"/>
      <c r="HQ493" s="513"/>
      <c r="HR493" s="514"/>
      <c r="HS493" s="514"/>
      <c r="HT493" s="514"/>
      <c r="HU493" s="515"/>
      <c r="HV493" s="514"/>
      <c r="HW493" s="514"/>
      <c r="HX493" s="514"/>
      <c r="HY493" s="514"/>
      <c r="HZ493" s="514"/>
      <c r="IA493" s="515"/>
      <c r="IB493" s="518"/>
      <c r="IC493" s="519"/>
      <c r="ID493" s="520"/>
      <c r="IE493" s="511"/>
      <c r="IF493" s="512"/>
      <c r="IG493" s="513"/>
      <c r="IH493" s="513"/>
      <c r="II493" s="514"/>
      <c r="IJ493" s="514"/>
      <c r="IK493" s="514"/>
      <c r="IL493" s="515"/>
      <c r="IM493" s="514"/>
      <c r="IN493" s="514"/>
      <c r="IO493" s="514"/>
      <c r="IP493" s="514"/>
      <c r="IQ493" s="514"/>
      <c r="IR493" s="515"/>
      <c r="IS493" s="518"/>
      <c r="IT493" s="519"/>
      <c r="IU493" s="520"/>
      <c r="IV493" s="511"/>
      <c r="IW493" s="512"/>
      <c r="IX493" s="513"/>
      <c r="IY493" s="513"/>
      <c r="IZ493" s="514"/>
      <c r="JA493" s="514"/>
      <c r="JB493" s="514"/>
      <c r="JC493" s="515"/>
      <c r="JD493" s="514"/>
      <c r="JE493" s="514"/>
      <c r="JF493" s="514"/>
      <c r="JG493" s="514"/>
      <c r="JH493" s="514"/>
      <c r="JI493" s="515"/>
      <c r="JJ493" s="518"/>
      <c r="JK493" s="519"/>
      <c r="JL493" s="520"/>
      <c r="JM493" s="511"/>
      <c r="JN493" s="512"/>
      <c r="JO493" s="513"/>
      <c r="JP493" s="513"/>
      <c r="JQ493" s="514"/>
      <c r="JR493" s="514"/>
      <c r="JS493" s="514"/>
      <c r="JT493" s="515"/>
      <c r="JU493" s="514"/>
      <c r="JV493" s="514"/>
      <c r="JW493" s="514"/>
      <c r="JX493" s="514"/>
      <c r="JY493" s="514"/>
      <c r="JZ493" s="515"/>
      <c r="KA493" s="518"/>
      <c r="KB493" s="519"/>
      <c r="KC493" s="520"/>
      <c r="KD493" s="511"/>
      <c r="KE493" s="512"/>
      <c r="KF493" s="513"/>
      <c r="KG493" s="513"/>
      <c r="KH493" s="514"/>
      <c r="KI493" s="514"/>
      <c r="KJ493" s="514"/>
      <c r="KK493" s="515"/>
      <c r="KL493" s="514"/>
      <c r="KM493" s="514"/>
      <c r="KN493" s="514"/>
      <c r="KO493" s="514"/>
      <c r="KP493" s="514"/>
      <c r="KQ493" s="515"/>
      <c r="KR493" s="518"/>
      <c r="KS493" s="519"/>
      <c r="KT493" s="520"/>
      <c r="KU493" s="521"/>
    </row>
    <row r="494" ht="15.75" hidden="1" customHeight="1">
      <c r="A494" s="511"/>
      <c r="B494" s="512"/>
      <c r="C494" s="513"/>
      <c r="D494" s="513"/>
      <c r="E494" s="514"/>
      <c r="F494" s="514"/>
      <c r="G494" s="514"/>
      <c r="H494" s="515"/>
      <c r="I494" s="514"/>
      <c r="J494" s="514"/>
      <c r="K494" s="514"/>
      <c r="L494" s="514"/>
      <c r="M494" s="514"/>
      <c r="N494" s="515"/>
      <c r="O494" s="518"/>
      <c r="P494" s="519"/>
      <c r="Q494" s="520"/>
      <c r="R494" s="511"/>
      <c r="S494" s="512"/>
      <c r="T494" s="513"/>
      <c r="U494" s="513"/>
      <c r="V494" s="514"/>
      <c r="W494" s="514"/>
      <c r="X494" s="514"/>
      <c r="Y494" s="515"/>
      <c r="Z494" s="514"/>
      <c r="AA494" s="514"/>
      <c r="AB494" s="514"/>
      <c r="AC494" s="514"/>
      <c r="AD494" s="514"/>
      <c r="AE494" s="515"/>
      <c r="AF494" s="518"/>
      <c r="AG494" s="519"/>
      <c r="AH494" s="520"/>
      <c r="AI494" s="511"/>
      <c r="AJ494" s="512"/>
      <c r="AK494" s="513"/>
      <c r="AL494" s="513"/>
      <c r="AM494" s="514"/>
      <c r="AN494" s="514"/>
      <c r="AO494" s="514"/>
      <c r="AP494" s="515"/>
      <c r="AQ494" s="514"/>
      <c r="AR494" s="514"/>
      <c r="AS494" s="514"/>
      <c r="AT494" s="514"/>
      <c r="AU494" s="514"/>
      <c r="AV494" s="515"/>
      <c r="AW494" s="518"/>
      <c r="AX494" s="519"/>
      <c r="AY494" s="520"/>
      <c r="AZ494" s="511"/>
      <c r="BA494" s="512"/>
      <c r="BB494" s="513"/>
      <c r="BC494" s="513"/>
      <c r="BD494" s="514"/>
      <c r="BE494" s="514"/>
      <c r="BF494" s="514"/>
      <c r="BG494" s="515"/>
      <c r="BH494" s="514"/>
      <c r="BI494" s="514"/>
      <c r="BJ494" s="514"/>
      <c r="BK494" s="514"/>
      <c r="BL494" s="514"/>
      <c r="BM494" s="515"/>
      <c r="BN494" s="518"/>
      <c r="BO494" s="519"/>
      <c r="BP494" s="520"/>
      <c r="BQ494" s="511"/>
      <c r="BR494" s="512"/>
      <c r="BS494" s="513"/>
      <c r="BT494" s="513"/>
      <c r="BU494" s="514"/>
      <c r="BV494" s="514"/>
      <c r="BW494" s="514"/>
      <c r="BX494" s="515"/>
      <c r="BY494" s="514"/>
      <c r="BZ494" s="514"/>
      <c r="CA494" s="514"/>
      <c r="CB494" s="514"/>
      <c r="CC494" s="514"/>
      <c r="CD494" s="515"/>
      <c r="CE494" s="518"/>
      <c r="CF494" s="519"/>
      <c r="CG494" s="520"/>
      <c r="CH494" s="511"/>
      <c r="CI494" s="512"/>
      <c r="CJ494" s="513"/>
      <c r="CK494" s="513"/>
      <c r="CL494" s="514"/>
      <c r="CM494" s="514"/>
      <c r="CN494" s="514"/>
      <c r="CO494" s="515"/>
      <c r="CP494" s="514"/>
      <c r="CQ494" s="514"/>
      <c r="CR494" s="514"/>
      <c r="CS494" s="514"/>
      <c r="CT494" s="514"/>
      <c r="CU494" s="515"/>
      <c r="CV494" s="518"/>
      <c r="CW494" s="519"/>
      <c r="CX494" s="520"/>
      <c r="CY494" s="511"/>
      <c r="CZ494" s="512"/>
      <c r="DA494" s="513"/>
      <c r="DB494" s="513"/>
      <c r="DC494" s="514"/>
      <c r="DD494" s="514"/>
      <c r="DE494" s="514"/>
      <c r="DF494" s="515"/>
      <c r="DG494" s="514"/>
      <c r="DH494" s="514"/>
      <c r="DI494" s="514"/>
      <c r="DJ494" s="514"/>
      <c r="DK494" s="514"/>
      <c r="DL494" s="515"/>
      <c r="DM494" s="518"/>
      <c r="DN494" s="519"/>
      <c r="DO494" s="520"/>
      <c r="DP494" s="511"/>
      <c r="DQ494" s="512"/>
      <c r="DR494" s="513"/>
      <c r="DS494" s="513"/>
      <c r="DT494" s="514"/>
      <c r="DU494" s="514"/>
      <c r="DV494" s="514"/>
      <c r="DW494" s="515"/>
      <c r="DX494" s="514"/>
      <c r="DY494" s="514"/>
      <c r="DZ494" s="514"/>
      <c r="EA494" s="514"/>
      <c r="EB494" s="514"/>
      <c r="EC494" s="515"/>
      <c r="ED494" s="518"/>
      <c r="EE494" s="519"/>
      <c r="EF494" s="520"/>
      <c r="EG494" s="511"/>
      <c r="EH494" s="512"/>
      <c r="EI494" s="513"/>
      <c r="EJ494" s="513"/>
      <c r="EK494" s="514"/>
      <c r="EL494" s="514"/>
      <c r="EM494" s="514"/>
      <c r="EN494" s="515"/>
      <c r="EO494" s="514"/>
      <c r="EP494" s="514"/>
      <c r="EQ494" s="514"/>
      <c r="ER494" s="514"/>
      <c r="ES494" s="514"/>
      <c r="ET494" s="515"/>
      <c r="EU494" s="518"/>
      <c r="EV494" s="519"/>
      <c r="EW494" s="520"/>
      <c r="EX494" s="511"/>
      <c r="EY494" s="512"/>
      <c r="EZ494" s="513"/>
      <c r="FA494" s="513"/>
      <c r="FB494" s="514"/>
      <c r="FC494" s="514"/>
      <c r="FD494" s="514"/>
      <c r="FE494" s="515"/>
      <c r="FF494" s="514"/>
      <c r="FG494" s="514"/>
      <c r="FH494" s="514"/>
      <c r="FI494" s="514"/>
      <c r="FJ494" s="514"/>
      <c r="FK494" s="515"/>
      <c r="FL494" s="518"/>
      <c r="FM494" s="519"/>
      <c r="FN494" s="520"/>
      <c r="FO494" s="511"/>
      <c r="FP494" s="512"/>
      <c r="FQ494" s="513"/>
      <c r="FR494" s="513"/>
      <c r="FS494" s="514"/>
      <c r="FT494" s="514"/>
      <c r="FU494" s="514"/>
      <c r="FV494" s="515"/>
      <c r="FW494" s="514"/>
      <c r="FX494" s="514"/>
      <c r="FY494" s="514"/>
      <c r="FZ494" s="514"/>
      <c r="GA494" s="514"/>
      <c r="GB494" s="515"/>
      <c r="GC494" s="518"/>
      <c r="GD494" s="519"/>
      <c r="GE494" s="520"/>
      <c r="GF494" s="511"/>
      <c r="GG494" s="512"/>
      <c r="GH494" s="513"/>
      <c r="GI494" s="513"/>
      <c r="GJ494" s="514"/>
      <c r="GK494" s="514"/>
      <c r="GL494" s="514"/>
      <c r="GM494" s="515"/>
      <c r="GN494" s="514"/>
      <c r="GO494" s="514"/>
      <c r="GP494" s="514"/>
      <c r="GQ494" s="514"/>
      <c r="GR494" s="514"/>
      <c r="GS494" s="515"/>
      <c r="GT494" s="518"/>
      <c r="GU494" s="519"/>
      <c r="GV494" s="520"/>
      <c r="GW494" s="511"/>
      <c r="GX494" s="512"/>
      <c r="GY494" s="513"/>
      <c r="GZ494" s="513"/>
      <c r="HA494" s="514"/>
      <c r="HB494" s="514"/>
      <c r="HC494" s="514"/>
      <c r="HD494" s="515"/>
      <c r="HE494" s="514"/>
      <c r="HF494" s="514"/>
      <c r="HG494" s="514"/>
      <c r="HH494" s="514"/>
      <c r="HI494" s="514"/>
      <c r="HJ494" s="515"/>
      <c r="HK494" s="518"/>
      <c r="HL494" s="519"/>
      <c r="HM494" s="520"/>
      <c r="HN494" s="511"/>
      <c r="HO494" s="512"/>
      <c r="HP494" s="513"/>
      <c r="HQ494" s="513"/>
      <c r="HR494" s="514"/>
      <c r="HS494" s="514"/>
      <c r="HT494" s="514"/>
      <c r="HU494" s="515"/>
      <c r="HV494" s="514"/>
      <c r="HW494" s="514"/>
      <c r="HX494" s="514"/>
      <c r="HY494" s="514"/>
      <c r="HZ494" s="514"/>
      <c r="IA494" s="515"/>
      <c r="IB494" s="518"/>
      <c r="IC494" s="519"/>
      <c r="ID494" s="520"/>
      <c r="IE494" s="511"/>
      <c r="IF494" s="512"/>
      <c r="IG494" s="513"/>
      <c r="IH494" s="513"/>
      <c r="II494" s="514"/>
      <c r="IJ494" s="514"/>
      <c r="IK494" s="514"/>
      <c r="IL494" s="515"/>
      <c r="IM494" s="514"/>
      <c r="IN494" s="514"/>
      <c r="IO494" s="514"/>
      <c r="IP494" s="514"/>
      <c r="IQ494" s="514"/>
      <c r="IR494" s="515"/>
      <c r="IS494" s="518"/>
      <c r="IT494" s="519"/>
      <c r="IU494" s="520"/>
      <c r="IV494" s="511"/>
      <c r="IW494" s="512"/>
      <c r="IX494" s="513"/>
      <c r="IY494" s="513"/>
      <c r="IZ494" s="514"/>
      <c r="JA494" s="514"/>
      <c r="JB494" s="514"/>
      <c r="JC494" s="515"/>
      <c r="JD494" s="514"/>
      <c r="JE494" s="514"/>
      <c r="JF494" s="514"/>
      <c r="JG494" s="514"/>
      <c r="JH494" s="514"/>
      <c r="JI494" s="515"/>
      <c r="JJ494" s="518"/>
      <c r="JK494" s="519"/>
      <c r="JL494" s="520"/>
      <c r="JM494" s="511"/>
      <c r="JN494" s="512"/>
      <c r="JO494" s="513"/>
      <c r="JP494" s="513"/>
      <c r="JQ494" s="514"/>
      <c r="JR494" s="514"/>
      <c r="JS494" s="514"/>
      <c r="JT494" s="515"/>
      <c r="JU494" s="514"/>
      <c r="JV494" s="514"/>
      <c r="JW494" s="514"/>
      <c r="JX494" s="514"/>
      <c r="JY494" s="514"/>
      <c r="JZ494" s="515"/>
      <c r="KA494" s="518"/>
      <c r="KB494" s="519"/>
      <c r="KC494" s="520"/>
      <c r="KD494" s="511"/>
      <c r="KE494" s="512"/>
      <c r="KF494" s="513"/>
      <c r="KG494" s="513"/>
      <c r="KH494" s="514"/>
      <c r="KI494" s="514"/>
      <c r="KJ494" s="514"/>
      <c r="KK494" s="515"/>
      <c r="KL494" s="514"/>
      <c r="KM494" s="514"/>
      <c r="KN494" s="514"/>
      <c r="KO494" s="514"/>
      <c r="KP494" s="514"/>
      <c r="KQ494" s="515"/>
      <c r="KR494" s="518"/>
      <c r="KS494" s="519"/>
      <c r="KT494" s="520"/>
      <c r="KU494" s="521"/>
    </row>
    <row r="495" ht="15.75" hidden="1" customHeight="1">
      <c r="A495" s="511"/>
      <c r="B495" s="512"/>
      <c r="C495" s="513"/>
      <c r="D495" s="513"/>
      <c r="E495" s="514"/>
      <c r="F495" s="514"/>
      <c r="G495" s="514"/>
      <c r="H495" s="515"/>
      <c r="I495" s="514"/>
      <c r="J495" s="514"/>
      <c r="K495" s="514"/>
      <c r="L495" s="514"/>
      <c r="M495" s="514"/>
      <c r="N495" s="515"/>
      <c r="O495" s="518"/>
      <c r="P495" s="519"/>
      <c r="Q495" s="520"/>
      <c r="R495" s="511"/>
      <c r="S495" s="512"/>
      <c r="T495" s="513"/>
      <c r="U495" s="513"/>
      <c r="V495" s="514"/>
      <c r="W495" s="514"/>
      <c r="X495" s="514"/>
      <c r="Y495" s="515"/>
      <c r="Z495" s="514"/>
      <c r="AA495" s="514"/>
      <c r="AB495" s="514"/>
      <c r="AC495" s="514"/>
      <c r="AD495" s="514"/>
      <c r="AE495" s="515"/>
      <c r="AF495" s="518"/>
      <c r="AG495" s="519"/>
      <c r="AH495" s="520"/>
      <c r="AI495" s="511"/>
      <c r="AJ495" s="512"/>
      <c r="AK495" s="513"/>
      <c r="AL495" s="513"/>
      <c r="AM495" s="514"/>
      <c r="AN495" s="514"/>
      <c r="AO495" s="514"/>
      <c r="AP495" s="515"/>
      <c r="AQ495" s="514"/>
      <c r="AR495" s="514"/>
      <c r="AS495" s="514"/>
      <c r="AT495" s="514"/>
      <c r="AU495" s="514"/>
      <c r="AV495" s="515"/>
      <c r="AW495" s="518"/>
      <c r="AX495" s="519"/>
      <c r="AY495" s="520"/>
      <c r="AZ495" s="511"/>
      <c r="BA495" s="512"/>
      <c r="BB495" s="513"/>
      <c r="BC495" s="513"/>
      <c r="BD495" s="514"/>
      <c r="BE495" s="514"/>
      <c r="BF495" s="514"/>
      <c r="BG495" s="515"/>
      <c r="BH495" s="514"/>
      <c r="BI495" s="514"/>
      <c r="BJ495" s="514"/>
      <c r="BK495" s="514"/>
      <c r="BL495" s="514"/>
      <c r="BM495" s="515"/>
      <c r="BN495" s="518"/>
      <c r="BO495" s="519"/>
      <c r="BP495" s="520"/>
      <c r="BQ495" s="511"/>
      <c r="BR495" s="512"/>
      <c r="BS495" s="513"/>
      <c r="BT495" s="513"/>
      <c r="BU495" s="514"/>
      <c r="BV495" s="514"/>
      <c r="BW495" s="514"/>
      <c r="BX495" s="515"/>
      <c r="BY495" s="514"/>
      <c r="BZ495" s="514"/>
      <c r="CA495" s="514"/>
      <c r="CB495" s="514"/>
      <c r="CC495" s="514"/>
      <c r="CD495" s="515"/>
      <c r="CE495" s="518"/>
      <c r="CF495" s="519"/>
      <c r="CG495" s="520"/>
      <c r="CH495" s="511"/>
      <c r="CI495" s="512"/>
      <c r="CJ495" s="513"/>
      <c r="CK495" s="513"/>
      <c r="CL495" s="514"/>
      <c r="CM495" s="514"/>
      <c r="CN495" s="514"/>
      <c r="CO495" s="515"/>
      <c r="CP495" s="514"/>
      <c r="CQ495" s="514"/>
      <c r="CR495" s="514"/>
      <c r="CS495" s="514"/>
      <c r="CT495" s="514"/>
      <c r="CU495" s="515"/>
      <c r="CV495" s="518"/>
      <c r="CW495" s="519"/>
      <c r="CX495" s="520"/>
      <c r="CY495" s="511"/>
      <c r="CZ495" s="512"/>
      <c r="DA495" s="513"/>
      <c r="DB495" s="513"/>
      <c r="DC495" s="514"/>
      <c r="DD495" s="514"/>
      <c r="DE495" s="514"/>
      <c r="DF495" s="515"/>
      <c r="DG495" s="514"/>
      <c r="DH495" s="514"/>
      <c r="DI495" s="514"/>
      <c r="DJ495" s="514"/>
      <c r="DK495" s="514"/>
      <c r="DL495" s="515"/>
      <c r="DM495" s="518"/>
      <c r="DN495" s="519"/>
      <c r="DO495" s="520"/>
      <c r="DP495" s="511"/>
      <c r="DQ495" s="512"/>
      <c r="DR495" s="513"/>
      <c r="DS495" s="513"/>
      <c r="DT495" s="514"/>
      <c r="DU495" s="514"/>
      <c r="DV495" s="514"/>
      <c r="DW495" s="515"/>
      <c r="DX495" s="514"/>
      <c r="DY495" s="514"/>
      <c r="DZ495" s="514"/>
      <c r="EA495" s="514"/>
      <c r="EB495" s="514"/>
      <c r="EC495" s="515"/>
      <c r="ED495" s="518"/>
      <c r="EE495" s="519"/>
      <c r="EF495" s="520"/>
      <c r="EG495" s="511"/>
      <c r="EH495" s="512"/>
      <c r="EI495" s="513"/>
      <c r="EJ495" s="513"/>
      <c r="EK495" s="514"/>
      <c r="EL495" s="514"/>
      <c r="EM495" s="514"/>
      <c r="EN495" s="515"/>
      <c r="EO495" s="514"/>
      <c r="EP495" s="514"/>
      <c r="EQ495" s="514"/>
      <c r="ER495" s="514"/>
      <c r="ES495" s="514"/>
      <c r="ET495" s="515"/>
      <c r="EU495" s="518"/>
      <c r="EV495" s="519"/>
      <c r="EW495" s="520"/>
      <c r="EX495" s="511"/>
      <c r="EY495" s="512"/>
      <c r="EZ495" s="513"/>
      <c r="FA495" s="513"/>
      <c r="FB495" s="514"/>
      <c r="FC495" s="514"/>
      <c r="FD495" s="514"/>
      <c r="FE495" s="515"/>
      <c r="FF495" s="514"/>
      <c r="FG495" s="514"/>
      <c r="FH495" s="514"/>
      <c r="FI495" s="514"/>
      <c r="FJ495" s="514"/>
      <c r="FK495" s="515"/>
      <c r="FL495" s="518"/>
      <c r="FM495" s="519"/>
      <c r="FN495" s="520"/>
      <c r="FO495" s="511"/>
      <c r="FP495" s="512"/>
      <c r="FQ495" s="513"/>
      <c r="FR495" s="513"/>
      <c r="FS495" s="514"/>
      <c r="FT495" s="514"/>
      <c r="FU495" s="514"/>
      <c r="FV495" s="515"/>
      <c r="FW495" s="514"/>
      <c r="FX495" s="514"/>
      <c r="FY495" s="514"/>
      <c r="FZ495" s="514"/>
      <c r="GA495" s="514"/>
      <c r="GB495" s="515"/>
      <c r="GC495" s="518"/>
      <c r="GD495" s="519"/>
      <c r="GE495" s="520"/>
      <c r="GF495" s="511"/>
      <c r="GG495" s="512"/>
      <c r="GH495" s="513"/>
      <c r="GI495" s="513"/>
      <c r="GJ495" s="514"/>
      <c r="GK495" s="514"/>
      <c r="GL495" s="514"/>
      <c r="GM495" s="515"/>
      <c r="GN495" s="514"/>
      <c r="GO495" s="514"/>
      <c r="GP495" s="514"/>
      <c r="GQ495" s="514"/>
      <c r="GR495" s="514"/>
      <c r="GS495" s="515"/>
      <c r="GT495" s="518"/>
      <c r="GU495" s="519"/>
      <c r="GV495" s="520"/>
      <c r="GW495" s="511"/>
      <c r="GX495" s="512"/>
      <c r="GY495" s="513"/>
      <c r="GZ495" s="513"/>
      <c r="HA495" s="514"/>
      <c r="HB495" s="514"/>
      <c r="HC495" s="514"/>
      <c r="HD495" s="515"/>
      <c r="HE495" s="514"/>
      <c r="HF495" s="514"/>
      <c r="HG495" s="514"/>
      <c r="HH495" s="514"/>
      <c r="HI495" s="514"/>
      <c r="HJ495" s="515"/>
      <c r="HK495" s="518"/>
      <c r="HL495" s="519"/>
      <c r="HM495" s="520"/>
      <c r="HN495" s="511"/>
      <c r="HO495" s="512"/>
      <c r="HP495" s="513"/>
      <c r="HQ495" s="513"/>
      <c r="HR495" s="514"/>
      <c r="HS495" s="514"/>
      <c r="HT495" s="514"/>
      <c r="HU495" s="515"/>
      <c r="HV495" s="514"/>
      <c r="HW495" s="514"/>
      <c r="HX495" s="514"/>
      <c r="HY495" s="514"/>
      <c r="HZ495" s="514"/>
      <c r="IA495" s="515"/>
      <c r="IB495" s="518"/>
      <c r="IC495" s="519"/>
      <c r="ID495" s="520"/>
      <c r="IE495" s="511"/>
      <c r="IF495" s="512"/>
      <c r="IG495" s="513"/>
      <c r="IH495" s="513"/>
      <c r="II495" s="514"/>
      <c r="IJ495" s="514"/>
      <c r="IK495" s="514"/>
      <c r="IL495" s="515"/>
      <c r="IM495" s="514"/>
      <c r="IN495" s="514"/>
      <c r="IO495" s="514"/>
      <c r="IP495" s="514"/>
      <c r="IQ495" s="514"/>
      <c r="IR495" s="515"/>
      <c r="IS495" s="518"/>
      <c r="IT495" s="519"/>
      <c r="IU495" s="520"/>
      <c r="IV495" s="511"/>
      <c r="IW495" s="512"/>
      <c r="IX495" s="513"/>
      <c r="IY495" s="513"/>
      <c r="IZ495" s="514"/>
      <c r="JA495" s="514"/>
      <c r="JB495" s="514"/>
      <c r="JC495" s="515"/>
      <c r="JD495" s="514"/>
      <c r="JE495" s="514"/>
      <c r="JF495" s="514"/>
      <c r="JG495" s="514"/>
      <c r="JH495" s="514"/>
      <c r="JI495" s="515"/>
      <c r="JJ495" s="518"/>
      <c r="JK495" s="519"/>
      <c r="JL495" s="520"/>
      <c r="JM495" s="511"/>
      <c r="JN495" s="512"/>
      <c r="JO495" s="513"/>
      <c r="JP495" s="513"/>
      <c r="JQ495" s="514"/>
      <c r="JR495" s="514"/>
      <c r="JS495" s="514"/>
      <c r="JT495" s="515"/>
      <c r="JU495" s="514"/>
      <c r="JV495" s="514"/>
      <c r="JW495" s="514"/>
      <c r="JX495" s="514"/>
      <c r="JY495" s="514"/>
      <c r="JZ495" s="515"/>
      <c r="KA495" s="518"/>
      <c r="KB495" s="519"/>
      <c r="KC495" s="520"/>
      <c r="KD495" s="511"/>
      <c r="KE495" s="512"/>
      <c r="KF495" s="513"/>
      <c r="KG495" s="513"/>
      <c r="KH495" s="514"/>
      <c r="KI495" s="514"/>
      <c r="KJ495" s="514"/>
      <c r="KK495" s="515"/>
      <c r="KL495" s="514"/>
      <c r="KM495" s="514"/>
      <c r="KN495" s="514"/>
      <c r="KO495" s="514"/>
      <c r="KP495" s="514"/>
      <c r="KQ495" s="515"/>
      <c r="KR495" s="518"/>
      <c r="KS495" s="519"/>
      <c r="KT495" s="520"/>
      <c r="KU495" s="521"/>
    </row>
    <row r="496" ht="15.75" hidden="1" customHeight="1">
      <c r="A496" s="511"/>
      <c r="B496" s="512"/>
      <c r="C496" s="513"/>
      <c r="D496" s="513"/>
      <c r="E496" s="514"/>
      <c r="F496" s="514"/>
      <c r="G496" s="514"/>
      <c r="H496" s="515"/>
      <c r="I496" s="514"/>
      <c r="J496" s="514"/>
      <c r="K496" s="514"/>
      <c r="L496" s="514"/>
      <c r="M496" s="514"/>
      <c r="N496" s="515"/>
      <c r="O496" s="518"/>
      <c r="P496" s="519"/>
      <c r="Q496" s="520"/>
      <c r="R496" s="511"/>
      <c r="S496" s="512"/>
      <c r="T496" s="513"/>
      <c r="U496" s="513"/>
      <c r="V496" s="514"/>
      <c r="W496" s="514"/>
      <c r="X496" s="514"/>
      <c r="Y496" s="515"/>
      <c r="Z496" s="514"/>
      <c r="AA496" s="514"/>
      <c r="AB496" s="514"/>
      <c r="AC496" s="514"/>
      <c r="AD496" s="514"/>
      <c r="AE496" s="515"/>
      <c r="AF496" s="518"/>
      <c r="AG496" s="519"/>
      <c r="AH496" s="520"/>
      <c r="AI496" s="511"/>
      <c r="AJ496" s="512"/>
      <c r="AK496" s="513"/>
      <c r="AL496" s="513"/>
      <c r="AM496" s="514"/>
      <c r="AN496" s="514"/>
      <c r="AO496" s="514"/>
      <c r="AP496" s="515"/>
      <c r="AQ496" s="514"/>
      <c r="AR496" s="514"/>
      <c r="AS496" s="514"/>
      <c r="AT496" s="514"/>
      <c r="AU496" s="514"/>
      <c r="AV496" s="515"/>
      <c r="AW496" s="518"/>
      <c r="AX496" s="519"/>
      <c r="AY496" s="520"/>
      <c r="AZ496" s="511"/>
      <c r="BA496" s="512"/>
      <c r="BB496" s="513"/>
      <c r="BC496" s="513"/>
      <c r="BD496" s="514"/>
      <c r="BE496" s="514"/>
      <c r="BF496" s="514"/>
      <c r="BG496" s="515"/>
      <c r="BH496" s="514"/>
      <c r="BI496" s="514"/>
      <c r="BJ496" s="514"/>
      <c r="BK496" s="514"/>
      <c r="BL496" s="514"/>
      <c r="BM496" s="515"/>
      <c r="BN496" s="518"/>
      <c r="BO496" s="519"/>
      <c r="BP496" s="520"/>
      <c r="BQ496" s="511"/>
      <c r="BR496" s="512"/>
      <c r="BS496" s="513"/>
      <c r="BT496" s="513"/>
      <c r="BU496" s="514"/>
      <c r="BV496" s="514"/>
      <c r="BW496" s="514"/>
      <c r="BX496" s="515"/>
      <c r="BY496" s="514"/>
      <c r="BZ496" s="514"/>
      <c r="CA496" s="514"/>
      <c r="CB496" s="514"/>
      <c r="CC496" s="514"/>
      <c r="CD496" s="515"/>
      <c r="CE496" s="518"/>
      <c r="CF496" s="519"/>
      <c r="CG496" s="520"/>
      <c r="CH496" s="511"/>
      <c r="CI496" s="512"/>
      <c r="CJ496" s="513"/>
      <c r="CK496" s="513"/>
      <c r="CL496" s="514"/>
      <c r="CM496" s="514"/>
      <c r="CN496" s="514"/>
      <c r="CO496" s="515"/>
      <c r="CP496" s="514"/>
      <c r="CQ496" s="514"/>
      <c r="CR496" s="514"/>
      <c r="CS496" s="514"/>
      <c r="CT496" s="514"/>
      <c r="CU496" s="515"/>
      <c r="CV496" s="518"/>
      <c r="CW496" s="519"/>
      <c r="CX496" s="520"/>
      <c r="CY496" s="511"/>
      <c r="CZ496" s="512"/>
      <c r="DA496" s="513"/>
      <c r="DB496" s="513"/>
      <c r="DC496" s="514"/>
      <c r="DD496" s="514"/>
      <c r="DE496" s="514"/>
      <c r="DF496" s="515"/>
      <c r="DG496" s="514"/>
      <c r="DH496" s="514"/>
      <c r="DI496" s="514"/>
      <c r="DJ496" s="514"/>
      <c r="DK496" s="514"/>
      <c r="DL496" s="515"/>
      <c r="DM496" s="518"/>
      <c r="DN496" s="519"/>
      <c r="DO496" s="520"/>
      <c r="DP496" s="511"/>
      <c r="DQ496" s="512"/>
      <c r="DR496" s="513"/>
      <c r="DS496" s="513"/>
      <c r="DT496" s="514"/>
      <c r="DU496" s="514"/>
      <c r="DV496" s="514"/>
      <c r="DW496" s="515"/>
      <c r="DX496" s="514"/>
      <c r="DY496" s="514"/>
      <c r="DZ496" s="514"/>
      <c r="EA496" s="514"/>
      <c r="EB496" s="514"/>
      <c r="EC496" s="515"/>
      <c r="ED496" s="518"/>
      <c r="EE496" s="519"/>
      <c r="EF496" s="520"/>
      <c r="EG496" s="511"/>
      <c r="EH496" s="512"/>
      <c r="EI496" s="513"/>
      <c r="EJ496" s="513"/>
      <c r="EK496" s="514"/>
      <c r="EL496" s="514"/>
      <c r="EM496" s="514"/>
      <c r="EN496" s="515"/>
      <c r="EO496" s="514"/>
      <c r="EP496" s="514"/>
      <c r="EQ496" s="514"/>
      <c r="ER496" s="514"/>
      <c r="ES496" s="514"/>
      <c r="ET496" s="515"/>
      <c r="EU496" s="518"/>
      <c r="EV496" s="519"/>
      <c r="EW496" s="520"/>
      <c r="EX496" s="511"/>
      <c r="EY496" s="512"/>
      <c r="EZ496" s="513"/>
      <c r="FA496" s="513"/>
      <c r="FB496" s="514"/>
      <c r="FC496" s="514"/>
      <c r="FD496" s="514"/>
      <c r="FE496" s="515"/>
      <c r="FF496" s="514"/>
      <c r="FG496" s="514"/>
      <c r="FH496" s="514"/>
      <c r="FI496" s="514"/>
      <c r="FJ496" s="514"/>
      <c r="FK496" s="515"/>
      <c r="FL496" s="518"/>
      <c r="FM496" s="519"/>
      <c r="FN496" s="520"/>
      <c r="FO496" s="511"/>
      <c r="FP496" s="512"/>
      <c r="FQ496" s="513"/>
      <c r="FR496" s="513"/>
      <c r="FS496" s="514"/>
      <c r="FT496" s="514"/>
      <c r="FU496" s="514"/>
      <c r="FV496" s="515"/>
      <c r="FW496" s="514"/>
      <c r="FX496" s="514"/>
      <c r="FY496" s="514"/>
      <c r="FZ496" s="514"/>
      <c r="GA496" s="514"/>
      <c r="GB496" s="515"/>
      <c r="GC496" s="518"/>
      <c r="GD496" s="519"/>
      <c r="GE496" s="520"/>
      <c r="GF496" s="511"/>
      <c r="GG496" s="512"/>
      <c r="GH496" s="513"/>
      <c r="GI496" s="513"/>
      <c r="GJ496" s="514"/>
      <c r="GK496" s="514"/>
      <c r="GL496" s="514"/>
      <c r="GM496" s="515"/>
      <c r="GN496" s="514"/>
      <c r="GO496" s="514"/>
      <c r="GP496" s="514"/>
      <c r="GQ496" s="514"/>
      <c r="GR496" s="514"/>
      <c r="GS496" s="515"/>
      <c r="GT496" s="518"/>
      <c r="GU496" s="519"/>
      <c r="GV496" s="520"/>
      <c r="GW496" s="511"/>
      <c r="GX496" s="512"/>
      <c r="GY496" s="513"/>
      <c r="GZ496" s="513"/>
      <c r="HA496" s="514"/>
      <c r="HB496" s="514"/>
      <c r="HC496" s="514"/>
      <c r="HD496" s="515"/>
      <c r="HE496" s="514"/>
      <c r="HF496" s="514"/>
      <c r="HG496" s="514"/>
      <c r="HH496" s="514"/>
      <c r="HI496" s="514"/>
      <c r="HJ496" s="515"/>
      <c r="HK496" s="518"/>
      <c r="HL496" s="519"/>
      <c r="HM496" s="520"/>
      <c r="HN496" s="511"/>
      <c r="HO496" s="512"/>
      <c r="HP496" s="513"/>
      <c r="HQ496" s="513"/>
      <c r="HR496" s="514"/>
      <c r="HS496" s="514"/>
      <c r="HT496" s="514"/>
      <c r="HU496" s="515"/>
      <c r="HV496" s="514"/>
      <c r="HW496" s="514"/>
      <c r="HX496" s="514"/>
      <c r="HY496" s="514"/>
      <c r="HZ496" s="514"/>
      <c r="IA496" s="515"/>
      <c r="IB496" s="518"/>
      <c r="IC496" s="519"/>
      <c r="ID496" s="520"/>
      <c r="IE496" s="511"/>
      <c r="IF496" s="512"/>
      <c r="IG496" s="513"/>
      <c r="IH496" s="513"/>
      <c r="II496" s="514"/>
      <c r="IJ496" s="514"/>
      <c r="IK496" s="514"/>
      <c r="IL496" s="515"/>
      <c r="IM496" s="514"/>
      <c r="IN496" s="514"/>
      <c r="IO496" s="514"/>
      <c r="IP496" s="514"/>
      <c r="IQ496" s="514"/>
      <c r="IR496" s="515"/>
      <c r="IS496" s="518"/>
      <c r="IT496" s="519"/>
      <c r="IU496" s="520"/>
      <c r="IV496" s="511"/>
      <c r="IW496" s="512"/>
      <c r="IX496" s="513"/>
      <c r="IY496" s="513"/>
      <c r="IZ496" s="514"/>
      <c r="JA496" s="514"/>
      <c r="JB496" s="514"/>
      <c r="JC496" s="515"/>
      <c r="JD496" s="514"/>
      <c r="JE496" s="514"/>
      <c r="JF496" s="514"/>
      <c r="JG496" s="514"/>
      <c r="JH496" s="514"/>
      <c r="JI496" s="515"/>
      <c r="JJ496" s="518"/>
      <c r="JK496" s="519"/>
      <c r="JL496" s="520"/>
      <c r="JM496" s="511"/>
      <c r="JN496" s="512"/>
      <c r="JO496" s="513"/>
      <c r="JP496" s="513"/>
      <c r="JQ496" s="514"/>
      <c r="JR496" s="514"/>
      <c r="JS496" s="514"/>
      <c r="JT496" s="515"/>
      <c r="JU496" s="514"/>
      <c r="JV496" s="514"/>
      <c r="JW496" s="514"/>
      <c r="JX496" s="514"/>
      <c r="JY496" s="514"/>
      <c r="JZ496" s="515"/>
      <c r="KA496" s="518"/>
      <c r="KB496" s="519"/>
      <c r="KC496" s="520"/>
      <c r="KD496" s="511"/>
      <c r="KE496" s="512"/>
      <c r="KF496" s="513"/>
      <c r="KG496" s="513"/>
      <c r="KH496" s="514"/>
      <c r="KI496" s="514"/>
      <c r="KJ496" s="514"/>
      <c r="KK496" s="515"/>
      <c r="KL496" s="514"/>
      <c r="KM496" s="514"/>
      <c r="KN496" s="514"/>
      <c r="KO496" s="514"/>
      <c r="KP496" s="514"/>
      <c r="KQ496" s="515"/>
      <c r="KR496" s="518"/>
      <c r="KS496" s="519"/>
      <c r="KT496" s="520"/>
      <c r="KU496" s="521"/>
    </row>
    <row r="497" ht="15.75" hidden="1" customHeight="1">
      <c r="A497" s="511"/>
      <c r="B497" s="512"/>
      <c r="C497" s="513"/>
      <c r="D497" s="513"/>
      <c r="E497" s="514"/>
      <c r="F497" s="514"/>
      <c r="G497" s="514"/>
      <c r="H497" s="515"/>
      <c r="I497" s="514"/>
      <c r="J497" s="514"/>
      <c r="K497" s="514"/>
      <c r="L497" s="514"/>
      <c r="M497" s="514"/>
      <c r="N497" s="515"/>
      <c r="O497" s="518"/>
      <c r="P497" s="519"/>
      <c r="Q497" s="520"/>
      <c r="R497" s="511"/>
      <c r="S497" s="512"/>
      <c r="T497" s="513"/>
      <c r="U497" s="513"/>
      <c r="V497" s="514"/>
      <c r="W497" s="514"/>
      <c r="X497" s="514"/>
      <c r="Y497" s="515"/>
      <c r="Z497" s="514"/>
      <c r="AA497" s="514"/>
      <c r="AB497" s="514"/>
      <c r="AC497" s="514"/>
      <c r="AD497" s="514"/>
      <c r="AE497" s="515"/>
      <c r="AF497" s="518"/>
      <c r="AG497" s="519"/>
      <c r="AH497" s="520"/>
      <c r="AI497" s="511"/>
      <c r="AJ497" s="512"/>
      <c r="AK497" s="513"/>
      <c r="AL497" s="513"/>
      <c r="AM497" s="514"/>
      <c r="AN497" s="514"/>
      <c r="AO497" s="514"/>
      <c r="AP497" s="515"/>
      <c r="AQ497" s="514"/>
      <c r="AR497" s="514"/>
      <c r="AS497" s="514"/>
      <c r="AT497" s="514"/>
      <c r="AU497" s="514"/>
      <c r="AV497" s="515"/>
      <c r="AW497" s="518"/>
      <c r="AX497" s="519"/>
      <c r="AY497" s="520"/>
      <c r="AZ497" s="511"/>
      <c r="BA497" s="512"/>
      <c r="BB497" s="513"/>
      <c r="BC497" s="513"/>
      <c r="BD497" s="514"/>
      <c r="BE497" s="514"/>
      <c r="BF497" s="514"/>
      <c r="BG497" s="515"/>
      <c r="BH497" s="514"/>
      <c r="BI497" s="514"/>
      <c r="BJ497" s="514"/>
      <c r="BK497" s="514"/>
      <c r="BL497" s="514"/>
      <c r="BM497" s="515"/>
      <c r="BN497" s="518"/>
      <c r="BO497" s="519"/>
      <c r="BP497" s="520"/>
      <c r="BQ497" s="511"/>
      <c r="BR497" s="512"/>
      <c r="BS497" s="513"/>
      <c r="BT497" s="513"/>
      <c r="BU497" s="514"/>
      <c r="BV497" s="514"/>
      <c r="BW497" s="514"/>
      <c r="BX497" s="515"/>
      <c r="BY497" s="514"/>
      <c r="BZ497" s="514"/>
      <c r="CA497" s="514"/>
      <c r="CB497" s="514"/>
      <c r="CC497" s="514"/>
      <c r="CD497" s="515"/>
      <c r="CE497" s="518"/>
      <c r="CF497" s="519"/>
      <c r="CG497" s="520"/>
      <c r="CH497" s="511"/>
      <c r="CI497" s="512"/>
      <c r="CJ497" s="513"/>
      <c r="CK497" s="513"/>
      <c r="CL497" s="514"/>
      <c r="CM497" s="514"/>
      <c r="CN497" s="514"/>
      <c r="CO497" s="515"/>
      <c r="CP497" s="514"/>
      <c r="CQ497" s="514"/>
      <c r="CR497" s="514"/>
      <c r="CS497" s="514"/>
      <c r="CT497" s="514"/>
      <c r="CU497" s="515"/>
      <c r="CV497" s="518"/>
      <c r="CW497" s="519"/>
      <c r="CX497" s="520"/>
      <c r="CY497" s="511"/>
      <c r="CZ497" s="512"/>
      <c r="DA497" s="513"/>
      <c r="DB497" s="513"/>
      <c r="DC497" s="514"/>
      <c r="DD497" s="514"/>
      <c r="DE497" s="514"/>
      <c r="DF497" s="515"/>
      <c r="DG497" s="514"/>
      <c r="DH497" s="514"/>
      <c r="DI497" s="514"/>
      <c r="DJ497" s="514"/>
      <c r="DK497" s="514"/>
      <c r="DL497" s="515"/>
      <c r="DM497" s="518"/>
      <c r="DN497" s="519"/>
      <c r="DO497" s="520"/>
      <c r="DP497" s="511"/>
      <c r="DQ497" s="512"/>
      <c r="DR497" s="513"/>
      <c r="DS497" s="513"/>
      <c r="DT497" s="514"/>
      <c r="DU497" s="514"/>
      <c r="DV497" s="514"/>
      <c r="DW497" s="515"/>
      <c r="DX497" s="514"/>
      <c r="DY497" s="514"/>
      <c r="DZ497" s="514"/>
      <c r="EA497" s="514"/>
      <c r="EB497" s="514"/>
      <c r="EC497" s="515"/>
      <c r="ED497" s="518"/>
      <c r="EE497" s="519"/>
      <c r="EF497" s="520"/>
      <c r="EG497" s="511"/>
      <c r="EH497" s="512"/>
      <c r="EI497" s="513"/>
      <c r="EJ497" s="513"/>
      <c r="EK497" s="514"/>
      <c r="EL497" s="514"/>
      <c r="EM497" s="514"/>
      <c r="EN497" s="515"/>
      <c r="EO497" s="514"/>
      <c r="EP497" s="514"/>
      <c r="EQ497" s="514"/>
      <c r="ER497" s="514"/>
      <c r="ES497" s="514"/>
      <c r="ET497" s="515"/>
      <c r="EU497" s="518"/>
      <c r="EV497" s="519"/>
      <c r="EW497" s="520"/>
      <c r="EX497" s="511"/>
      <c r="EY497" s="512"/>
      <c r="EZ497" s="513"/>
      <c r="FA497" s="513"/>
      <c r="FB497" s="514"/>
      <c r="FC497" s="514"/>
      <c r="FD497" s="514"/>
      <c r="FE497" s="515"/>
      <c r="FF497" s="514"/>
      <c r="FG497" s="514"/>
      <c r="FH497" s="514"/>
      <c r="FI497" s="514"/>
      <c r="FJ497" s="514"/>
      <c r="FK497" s="515"/>
      <c r="FL497" s="518"/>
      <c r="FM497" s="519"/>
      <c r="FN497" s="520"/>
      <c r="FO497" s="511"/>
      <c r="FP497" s="512"/>
      <c r="FQ497" s="513"/>
      <c r="FR497" s="513"/>
      <c r="FS497" s="514"/>
      <c r="FT497" s="514"/>
      <c r="FU497" s="514"/>
      <c r="FV497" s="515"/>
      <c r="FW497" s="514"/>
      <c r="FX497" s="514"/>
      <c r="FY497" s="514"/>
      <c r="FZ497" s="514"/>
      <c r="GA497" s="514"/>
      <c r="GB497" s="515"/>
      <c r="GC497" s="518"/>
      <c r="GD497" s="519"/>
      <c r="GE497" s="520"/>
      <c r="GF497" s="511"/>
      <c r="GG497" s="512"/>
      <c r="GH497" s="513"/>
      <c r="GI497" s="513"/>
      <c r="GJ497" s="514"/>
      <c r="GK497" s="514"/>
      <c r="GL497" s="514"/>
      <c r="GM497" s="515"/>
      <c r="GN497" s="514"/>
      <c r="GO497" s="514"/>
      <c r="GP497" s="514"/>
      <c r="GQ497" s="514"/>
      <c r="GR497" s="514"/>
      <c r="GS497" s="515"/>
      <c r="GT497" s="518"/>
      <c r="GU497" s="519"/>
      <c r="GV497" s="520"/>
      <c r="GW497" s="511"/>
      <c r="GX497" s="512"/>
      <c r="GY497" s="513"/>
      <c r="GZ497" s="513"/>
      <c r="HA497" s="514"/>
      <c r="HB497" s="514"/>
      <c r="HC497" s="514"/>
      <c r="HD497" s="515"/>
      <c r="HE497" s="514"/>
      <c r="HF497" s="514"/>
      <c r="HG497" s="514"/>
      <c r="HH497" s="514"/>
      <c r="HI497" s="514"/>
      <c r="HJ497" s="515"/>
      <c r="HK497" s="518"/>
      <c r="HL497" s="519"/>
      <c r="HM497" s="520"/>
      <c r="HN497" s="511"/>
      <c r="HO497" s="512"/>
      <c r="HP497" s="513"/>
      <c r="HQ497" s="513"/>
      <c r="HR497" s="514"/>
      <c r="HS497" s="514"/>
      <c r="HT497" s="514"/>
      <c r="HU497" s="515"/>
      <c r="HV497" s="514"/>
      <c r="HW497" s="514"/>
      <c r="HX497" s="514"/>
      <c r="HY497" s="514"/>
      <c r="HZ497" s="514"/>
      <c r="IA497" s="515"/>
      <c r="IB497" s="518"/>
      <c r="IC497" s="519"/>
      <c r="ID497" s="520"/>
      <c r="IE497" s="511"/>
      <c r="IF497" s="512"/>
      <c r="IG497" s="513"/>
      <c r="IH497" s="513"/>
      <c r="II497" s="514"/>
      <c r="IJ497" s="514"/>
      <c r="IK497" s="514"/>
      <c r="IL497" s="515"/>
      <c r="IM497" s="514"/>
      <c r="IN497" s="514"/>
      <c r="IO497" s="514"/>
      <c r="IP497" s="514"/>
      <c r="IQ497" s="514"/>
      <c r="IR497" s="515"/>
      <c r="IS497" s="518"/>
      <c r="IT497" s="519"/>
      <c r="IU497" s="520"/>
      <c r="IV497" s="511"/>
      <c r="IW497" s="512"/>
      <c r="IX497" s="513"/>
      <c r="IY497" s="513"/>
      <c r="IZ497" s="514"/>
      <c r="JA497" s="514"/>
      <c r="JB497" s="514"/>
      <c r="JC497" s="515"/>
      <c r="JD497" s="514"/>
      <c r="JE497" s="514"/>
      <c r="JF497" s="514"/>
      <c r="JG497" s="514"/>
      <c r="JH497" s="514"/>
      <c r="JI497" s="515"/>
      <c r="JJ497" s="518"/>
      <c r="JK497" s="519"/>
      <c r="JL497" s="520"/>
      <c r="JM497" s="511"/>
      <c r="JN497" s="512"/>
      <c r="JO497" s="513"/>
      <c r="JP497" s="513"/>
      <c r="JQ497" s="514"/>
      <c r="JR497" s="514"/>
      <c r="JS497" s="514"/>
      <c r="JT497" s="515"/>
      <c r="JU497" s="514"/>
      <c r="JV497" s="514"/>
      <c r="JW497" s="514"/>
      <c r="JX497" s="514"/>
      <c r="JY497" s="514"/>
      <c r="JZ497" s="515"/>
      <c r="KA497" s="518"/>
      <c r="KB497" s="519"/>
      <c r="KC497" s="520"/>
      <c r="KD497" s="511"/>
      <c r="KE497" s="512"/>
      <c r="KF497" s="513"/>
      <c r="KG497" s="513"/>
      <c r="KH497" s="514"/>
      <c r="KI497" s="514"/>
      <c r="KJ497" s="514"/>
      <c r="KK497" s="515"/>
      <c r="KL497" s="514"/>
      <c r="KM497" s="514"/>
      <c r="KN497" s="514"/>
      <c r="KO497" s="514"/>
      <c r="KP497" s="514"/>
      <c r="KQ497" s="515"/>
      <c r="KR497" s="518"/>
      <c r="KS497" s="519"/>
      <c r="KT497" s="520"/>
      <c r="KU497" s="521"/>
    </row>
    <row r="498" ht="15.75" hidden="1" customHeight="1">
      <c r="A498" s="511"/>
      <c r="B498" s="512"/>
      <c r="C498" s="513"/>
      <c r="D498" s="513"/>
      <c r="E498" s="514"/>
      <c r="F498" s="514"/>
      <c r="G498" s="514"/>
      <c r="H498" s="515"/>
      <c r="I498" s="514"/>
      <c r="J498" s="514"/>
      <c r="K498" s="514"/>
      <c r="L498" s="514"/>
      <c r="M498" s="514"/>
      <c r="N498" s="515"/>
      <c r="O498" s="518"/>
      <c r="P498" s="519"/>
      <c r="Q498" s="520"/>
      <c r="R498" s="511"/>
      <c r="S498" s="512"/>
      <c r="T498" s="513"/>
      <c r="U498" s="513"/>
      <c r="V498" s="514"/>
      <c r="W498" s="514"/>
      <c r="X498" s="514"/>
      <c r="Y498" s="515"/>
      <c r="Z498" s="514"/>
      <c r="AA498" s="514"/>
      <c r="AB498" s="514"/>
      <c r="AC498" s="514"/>
      <c r="AD498" s="514"/>
      <c r="AE498" s="515"/>
      <c r="AF498" s="518"/>
      <c r="AG498" s="519"/>
      <c r="AH498" s="520"/>
      <c r="AI498" s="511"/>
      <c r="AJ498" s="512"/>
      <c r="AK498" s="513"/>
      <c r="AL498" s="513"/>
      <c r="AM498" s="514"/>
      <c r="AN498" s="514"/>
      <c r="AO498" s="514"/>
      <c r="AP498" s="515"/>
      <c r="AQ498" s="514"/>
      <c r="AR498" s="514"/>
      <c r="AS498" s="514"/>
      <c r="AT498" s="514"/>
      <c r="AU498" s="514"/>
      <c r="AV498" s="515"/>
      <c r="AW498" s="518"/>
      <c r="AX498" s="519"/>
      <c r="AY498" s="520"/>
      <c r="AZ498" s="511"/>
      <c r="BA498" s="512"/>
      <c r="BB498" s="513"/>
      <c r="BC498" s="513"/>
      <c r="BD498" s="514"/>
      <c r="BE498" s="514"/>
      <c r="BF498" s="514"/>
      <c r="BG498" s="515"/>
      <c r="BH498" s="514"/>
      <c r="BI498" s="514"/>
      <c r="BJ498" s="514"/>
      <c r="BK498" s="514"/>
      <c r="BL498" s="514"/>
      <c r="BM498" s="515"/>
      <c r="BN498" s="518"/>
      <c r="BO498" s="519"/>
      <c r="BP498" s="520"/>
      <c r="BQ498" s="511"/>
      <c r="BR498" s="512"/>
      <c r="BS498" s="513"/>
      <c r="BT498" s="513"/>
      <c r="BU498" s="514"/>
      <c r="BV498" s="514"/>
      <c r="BW498" s="514"/>
      <c r="BX498" s="515"/>
      <c r="BY498" s="514"/>
      <c r="BZ498" s="514"/>
      <c r="CA498" s="514"/>
      <c r="CB498" s="514"/>
      <c r="CC498" s="514"/>
      <c r="CD498" s="515"/>
      <c r="CE498" s="518"/>
      <c r="CF498" s="519"/>
      <c r="CG498" s="520"/>
      <c r="CH498" s="511"/>
      <c r="CI498" s="512"/>
      <c r="CJ498" s="513"/>
      <c r="CK498" s="513"/>
      <c r="CL498" s="514"/>
      <c r="CM498" s="514"/>
      <c r="CN498" s="514"/>
      <c r="CO498" s="515"/>
      <c r="CP498" s="514"/>
      <c r="CQ498" s="514"/>
      <c r="CR498" s="514"/>
      <c r="CS498" s="514"/>
      <c r="CT498" s="514"/>
      <c r="CU498" s="515"/>
      <c r="CV498" s="518"/>
      <c r="CW498" s="519"/>
      <c r="CX498" s="520"/>
      <c r="CY498" s="511"/>
      <c r="CZ498" s="512"/>
      <c r="DA498" s="513"/>
      <c r="DB498" s="513"/>
      <c r="DC498" s="514"/>
      <c r="DD498" s="514"/>
      <c r="DE498" s="514"/>
      <c r="DF498" s="515"/>
      <c r="DG498" s="514"/>
      <c r="DH498" s="514"/>
      <c r="DI498" s="514"/>
      <c r="DJ498" s="514"/>
      <c r="DK498" s="514"/>
      <c r="DL498" s="515"/>
      <c r="DM498" s="518"/>
      <c r="DN498" s="519"/>
      <c r="DO498" s="520"/>
      <c r="DP498" s="511"/>
      <c r="DQ498" s="512"/>
      <c r="DR498" s="513"/>
      <c r="DS498" s="513"/>
      <c r="DT498" s="514"/>
      <c r="DU498" s="514"/>
      <c r="DV498" s="514"/>
      <c r="DW498" s="515"/>
      <c r="DX498" s="514"/>
      <c r="DY498" s="514"/>
      <c r="DZ498" s="514"/>
      <c r="EA498" s="514"/>
      <c r="EB498" s="514"/>
      <c r="EC498" s="515"/>
      <c r="ED498" s="518"/>
      <c r="EE498" s="519"/>
      <c r="EF498" s="520"/>
      <c r="EG498" s="511"/>
      <c r="EH498" s="512"/>
      <c r="EI498" s="513"/>
      <c r="EJ498" s="513"/>
      <c r="EK498" s="514"/>
      <c r="EL498" s="514"/>
      <c r="EM498" s="514"/>
      <c r="EN498" s="515"/>
      <c r="EO498" s="514"/>
      <c r="EP498" s="514"/>
      <c r="EQ498" s="514"/>
      <c r="ER498" s="514"/>
      <c r="ES498" s="514"/>
      <c r="ET498" s="515"/>
      <c r="EU498" s="518"/>
      <c r="EV498" s="519"/>
      <c r="EW498" s="520"/>
      <c r="EX498" s="511"/>
      <c r="EY498" s="512"/>
      <c r="EZ498" s="513"/>
      <c r="FA498" s="513"/>
      <c r="FB498" s="514"/>
      <c r="FC498" s="514"/>
      <c r="FD498" s="514"/>
      <c r="FE498" s="515"/>
      <c r="FF498" s="514"/>
      <c r="FG498" s="514"/>
      <c r="FH498" s="514"/>
      <c r="FI498" s="514"/>
      <c r="FJ498" s="514"/>
      <c r="FK498" s="515"/>
      <c r="FL498" s="518"/>
      <c r="FM498" s="519"/>
      <c r="FN498" s="520"/>
      <c r="FO498" s="511"/>
      <c r="FP498" s="512"/>
      <c r="FQ498" s="513"/>
      <c r="FR498" s="513"/>
      <c r="FS498" s="514"/>
      <c r="FT498" s="514"/>
      <c r="FU498" s="514"/>
      <c r="FV498" s="515"/>
      <c r="FW498" s="514"/>
      <c r="FX498" s="514"/>
      <c r="FY498" s="514"/>
      <c r="FZ498" s="514"/>
      <c r="GA498" s="514"/>
      <c r="GB498" s="515"/>
      <c r="GC498" s="518"/>
      <c r="GD498" s="519"/>
      <c r="GE498" s="520"/>
      <c r="GF498" s="511"/>
      <c r="GG498" s="512"/>
      <c r="GH498" s="513"/>
      <c r="GI498" s="513"/>
      <c r="GJ498" s="514"/>
      <c r="GK498" s="514"/>
      <c r="GL498" s="514"/>
      <c r="GM498" s="515"/>
      <c r="GN498" s="514"/>
      <c r="GO498" s="514"/>
      <c r="GP498" s="514"/>
      <c r="GQ498" s="514"/>
      <c r="GR498" s="514"/>
      <c r="GS498" s="515"/>
      <c r="GT498" s="518"/>
      <c r="GU498" s="519"/>
      <c r="GV498" s="520"/>
      <c r="GW498" s="511"/>
      <c r="GX498" s="512"/>
      <c r="GY498" s="513"/>
      <c r="GZ498" s="513"/>
      <c r="HA498" s="514"/>
      <c r="HB498" s="514"/>
      <c r="HC498" s="514"/>
      <c r="HD498" s="515"/>
      <c r="HE498" s="514"/>
      <c r="HF498" s="514"/>
      <c r="HG498" s="514"/>
      <c r="HH498" s="514"/>
      <c r="HI498" s="514"/>
      <c r="HJ498" s="515"/>
      <c r="HK498" s="518"/>
      <c r="HL498" s="519"/>
      <c r="HM498" s="520"/>
      <c r="HN498" s="511"/>
      <c r="HO498" s="512"/>
      <c r="HP498" s="513"/>
      <c r="HQ498" s="513"/>
      <c r="HR498" s="514"/>
      <c r="HS498" s="514"/>
      <c r="HT498" s="514"/>
      <c r="HU498" s="515"/>
      <c r="HV498" s="514"/>
      <c r="HW498" s="514"/>
      <c r="HX498" s="514"/>
      <c r="HY498" s="514"/>
      <c r="HZ498" s="514"/>
      <c r="IA498" s="515"/>
      <c r="IB498" s="518"/>
      <c r="IC498" s="519"/>
      <c r="ID498" s="520"/>
      <c r="IE498" s="511"/>
      <c r="IF498" s="512"/>
      <c r="IG498" s="513"/>
      <c r="IH498" s="513"/>
      <c r="II498" s="514"/>
      <c r="IJ498" s="514"/>
      <c r="IK498" s="514"/>
      <c r="IL498" s="515"/>
      <c r="IM498" s="514"/>
      <c r="IN498" s="514"/>
      <c r="IO498" s="514"/>
      <c r="IP498" s="514"/>
      <c r="IQ498" s="514"/>
      <c r="IR498" s="515"/>
      <c r="IS498" s="518"/>
      <c r="IT498" s="519"/>
      <c r="IU498" s="520"/>
      <c r="IV498" s="511"/>
      <c r="IW498" s="512"/>
      <c r="IX498" s="513"/>
      <c r="IY498" s="513"/>
      <c r="IZ498" s="514"/>
      <c r="JA498" s="514"/>
      <c r="JB498" s="514"/>
      <c r="JC498" s="515"/>
      <c r="JD498" s="514"/>
      <c r="JE498" s="514"/>
      <c r="JF498" s="514"/>
      <c r="JG498" s="514"/>
      <c r="JH498" s="514"/>
      <c r="JI498" s="515"/>
      <c r="JJ498" s="518"/>
      <c r="JK498" s="519"/>
      <c r="JL498" s="520"/>
      <c r="JM498" s="511"/>
      <c r="JN498" s="512"/>
      <c r="JO498" s="513"/>
      <c r="JP498" s="513"/>
      <c r="JQ498" s="514"/>
      <c r="JR498" s="514"/>
      <c r="JS498" s="514"/>
      <c r="JT498" s="515"/>
      <c r="JU498" s="514"/>
      <c r="JV498" s="514"/>
      <c r="JW498" s="514"/>
      <c r="JX498" s="514"/>
      <c r="JY498" s="514"/>
      <c r="JZ498" s="515"/>
      <c r="KA498" s="518"/>
      <c r="KB498" s="519"/>
      <c r="KC498" s="520"/>
      <c r="KD498" s="511"/>
      <c r="KE498" s="512"/>
      <c r="KF498" s="513"/>
      <c r="KG498" s="513"/>
      <c r="KH498" s="514"/>
      <c r="KI498" s="514"/>
      <c r="KJ498" s="514"/>
      <c r="KK498" s="515"/>
      <c r="KL498" s="514"/>
      <c r="KM498" s="514"/>
      <c r="KN498" s="514"/>
      <c r="KO498" s="514"/>
      <c r="KP498" s="514"/>
      <c r="KQ498" s="515"/>
      <c r="KR498" s="518"/>
      <c r="KS498" s="519"/>
      <c r="KT498" s="520"/>
      <c r="KU498" s="521"/>
    </row>
    <row r="499" ht="15.75" customHeight="1">
      <c r="A499" s="511"/>
      <c r="B499" s="512"/>
      <c r="C499" s="540"/>
      <c r="D499" s="540"/>
      <c r="E499" s="514"/>
      <c r="F499" s="514"/>
      <c r="G499" s="514"/>
      <c r="H499" s="514"/>
      <c r="I499" s="514"/>
      <c r="J499" s="514"/>
      <c r="K499" s="514"/>
      <c r="L499" s="514"/>
      <c r="M499" s="514"/>
      <c r="N499" s="514"/>
      <c r="O499" s="514"/>
      <c r="P499" s="519"/>
      <c r="Q499" s="520"/>
      <c r="R499" s="511"/>
      <c r="S499" s="512"/>
      <c r="T499" s="540"/>
      <c r="U499" s="540"/>
      <c r="V499" s="514"/>
      <c r="W499" s="514"/>
      <c r="X499" s="514"/>
      <c r="Y499" s="514"/>
      <c r="Z499" s="514"/>
      <c r="AA499" s="514"/>
      <c r="AB499" s="514"/>
      <c r="AC499" s="514"/>
      <c r="AD499" s="514"/>
      <c r="AE499" s="514"/>
      <c r="AF499" s="514"/>
      <c r="AG499" s="519"/>
      <c r="AH499" s="520"/>
      <c r="AI499" s="511"/>
      <c r="AJ499" s="512"/>
      <c r="AK499" s="540"/>
      <c r="AL499" s="540"/>
      <c r="AM499" s="514"/>
      <c r="AN499" s="514"/>
      <c r="AO499" s="514"/>
      <c r="AP499" s="514"/>
      <c r="AQ499" s="514"/>
      <c r="AR499" s="514"/>
      <c r="AS499" s="514"/>
      <c r="AT499" s="514"/>
      <c r="AU499" s="514"/>
      <c r="AV499" s="514"/>
      <c r="AW499" s="514"/>
      <c r="AX499" s="519"/>
      <c r="AY499" s="520"/>
      <c r="AZ499" s="511"/>
      <c r="BA499" s="512"/>
      <c r="BB499" s="540"/>
      <c r="BC499" s="540"/>
      <c r="BD499" s="514"/>
      <c r="BE499" s="514"/>
      <c r="BF499" s="514"/>
      <c r="BG499" s="514"/>
      <c r="BH499" s="514"/>
      <c r="BI499" s="514"/>
      <c r="BJ499" s="514"/>
      <c r="BK499" s="514"/>
      <c r="BL499" s="514"/>
      <c r="BM499" s="514"/>
      <c r="BN499" s="514"/>
      <c r="BO499" s="519"/>
      <c r="BP499" s="520"/>
      <c r="BQ499" s="511"/>
      <c r="BR499" s="512"/>
      <c r="BS499" s="540"/>
      <c r="BT499" s="540"/>
      <c r="BU499" s="514"/>
      <c r="BV499" s="514"/>
      <c r="BW499" s="514"/>
      <c r="BX499" s="514"/>
      <c r="BY499" s="514"/>
      <c r="BZ499" s="514"/>
      <c r="CA499" s="514"/>
      <c r="CB499" s="514"/>
      <c r="CC499" s="514"/>
      <c r="CD499" s="514"/>
      <c r="CE499" s="514"/>
      <c r="CF499" s="519"/>
      <c r="CG499" s="520"/>
      <c r="CH499" s="511"/>
      <c r="CI499" s="512"/>
      <c r="CJ499" s="540"/>
      <c r="CK499" s="540"/>
      <c r="CL499" s="514"/>
      <c r="CM499" s="514"/>
      <c r="CN499" s="514"/>
      <c r="CO499" s="514"/>
      <c r="CP499" s="514"/>
      <c r="CQ499" s="514"/>
      <c r="CR499" s="514"/>
      <c r="CS499" s="514"/>
      <c r="CT499" s="514"/>
      <c r="CU499" s="514"/>
      <c r="CV499" s="514"/>
      <c r="CW499" s="519"/>
      <c r="CX499" s="520"/>
      <c r="CY499" s="511"/>
      <c r="CZ499" s="512"/>
      <c r="DA499" s="540"/>
      <c r="DB499" s="540"/>
      <c r="DC499" s="514"/>
      <c r="DD499" s="514"/>
      <c r="DE499" s="514"/>
      <c r="DF499" s="514"/>
      <c r="DG499" s="514"/>
      <c r="DH499" s="514"/>
      <c r="DI499" s="514"/>
      <c r="DJ499" s="514"/>
      <c r="DK499" s="514"/>
      <c r="DL499" s="514"/>
      <c r="DM499" s="514"/>
      <c r="DN499" s="519"/>
      <c r="DO499" s="520"/>
      <c r="DP499" s="511"/>
      <c r="DQ499" s="512"/>
      <c r="DR499" s="540"/>
      <c r="DS499" s="540"/>
      <c r="DT499" s="514"/>
      <c r="DU499" s="514"/>
      <c r="DV499" s="514"/>
      <c r="DW499" s="514"/>
      <c r="DX499" s="514"/>
      <c r="DY499" s="514"/>
      <c r="DZ499" s="514"/>
      <c r="EA499" s="514"/>
      <c r="EB499" s="514"/>
      <c r="EC499" s="514"/>
      <c r="ED499" s="514"/>
      <c r="EE499" s="519"/>
      <c r="EF499" s="520"/>
      <c r="EG499" s="511"/>
      <c r="EH499" s="512"/>
      <c r="EI499" s="540"/>
      <c r="EJ499" s="540"/>
      <c r="EK499" s="514"/>
      <c r="EL499" s="514"/>
      <c r="EM499" s="514"/>
      <c r="EN499" s="514"/>
      <c r="EO499" s="514"/>
      <c r="EP499" s="514"/>
      <c r="EQ499" s="514"/>
      <c r="ER499" s="514"/>
      <c r="ES499" s="514"/>
      <c r="ET499" s="514"/>
      <c r="EU499" s="514"/>
      <c r="EV499" s="519"/>
      <c r="EW499" s="520"/>
      <c r="EX499" s="511"/>
      <c r="EY499" s="512"/>
      <c r="EZ499" s="540"/>
      <c r="FA499" s="540"/>
      <c r="FB499" s="514"/>
      <c r="FC499" s="514"/>
      <c r="FD499" s="514"/>
      <c r="FE499" s="514"/>
      <c r="FF499" s="514"/>
      <c r="FG499" s="514"/>
      <c r="FH499" s="514"/>
      <c r="FI499" s="514"/>
      <c r="FJ499" s="514"/>
      <c r="FK499" s="514"/>
      <c r="FL499" s="514"/>
      <c r="FM499" s="519"/>
      <c r="FN499" s="520"/>
      <c r="FO499" s="511"/>
      <c r="FP499" s="512"/>
      <c r="FQ499" s="540"/>
      <c r="FR499" s="540"/>
      <c r="FS499" s="514"/>
      <c r="FT499" s="514"/>
      <c r="FU499" s="514"/>
      <c r="FV499" s="514"/>
      <c r="FW499" s="514"/>
      <c r="FX499" s="514"/>
      <c r="FY499" s="514"/>
      <c r="FZ499" s="514"/>
      <c r="GA499" s="514"/>
      <c r="GB499" s="514"/>
      <c r="GC499" s="514"/>
      <c r="GD499" s="519"/>
      <c r="GE499" s="520"/>
      <c r="GF499" s="511"/>
      <c r="GG499" s="512"/>
      <c r="GH499" s="540"/>
      <c r="GI499" s="540"/>
      <c r="GJ499" s="514"/>
      <c r="GK499" s="514"/>
      <c r="GL499" s="514"/>
      <c r="GM499" s="514"/>
      <c r="GN499" s="514"/>
      <c r="GO499" s="514"/>
      <c r="GP499" s="514"/>
      <c r="GQ499" s="514"/>
      <c r="GR499" s="514"/>
      <c r="GS499" s="514"/>
      <c r="GT499" s="514"/>
      <c r="GU499" s="519"/>
      <c r="GV499" s="520"/>
      <c r="GW499" s="511"/>
      <c r="GX499" s="512"/>
      <c r="GY499" s="540"/>
      <c r="GZ499" s="540"/>
      <c r="HA499" s="514"/>
      <c r="HB499" s="514"/>
      <c r="HC499" s="514"/>
      <c r="HD499" s="514"/>
      <c r="HE499" s="514"/>
      <c r="HF499" s="514"/>
      <c r="HG499" s="514"/>
      <c r="HH499" s="514"/>
      <c r="HI499" s="514"/>
      <c r="HJ499" s="514"/>
      <c r="HK499" s="514"/>
      <c r="HL499" s="519"/>
      <c r="HM499" s="520"/>
      <c r="HN499" s="511"/>
      <c r="HO499" s="512"/>
      <c r="HP499" s="540"/>
      <c r="HQ499" s="540"/>
      <c r="HR499" s="514"/>
      <c r="HS499" s="514"/>
      <c r="HT499" s="514"/>
      <c r="HU499" s="514"/>
      <c r="HV499" s="514"/>
      <c r="HW499" s="514"/>
      <c r="HX499" s="514"/>
      <c r="HY499" s="514"/>
      <c r="HZ499" s="514"/>
      <c r="IA499" s="514"/>
      <c r="IB499" s="514"/>
      <c r="IC499" s="519"/>
      <c r="ID499" s="520"/>
      <c r="IE499" s="511"/>
      <c r="IF499" s="512"/>
      <c r="IG499" s="540"/>
      <c r="IH499" s="540"/>
      <c r="II499" s="514"/>
      <c r="IJ499" s="514"/>
      <c r="IK499" s="514"/>
      <c r="IL499" s="514"/>
      <c r="IM499" s="514"/>
      <c r="IN499" s="514"/>
      <c r="IO499" s="514"/>
      <c r="IP499" s="514"/>
      <c r="IQ499" s="514"/>
      <c r="IR499" s="514"/>
      <c r="IS499" s="514"/>
      <c r="IT499" s="519"/>
      <c r="IU499" s="520"/>
      <c r="IV499" s="511"/>
      <c r="IW499" s="512"/>
      <c r="IX499" s="540"/>
      <c r="IY499" s="540"/>
      <c r="IZ499" s="514"/>
      <c r="JA499" s="514"/>
      <c r="JB499" s="514"/>
      <c r="JC499" s="514"/>
      <c r="JD499" s="514"/>
      <c r="JE499" s="514"/>
      <c r="JF499" s="514"/>
      <c r="JG499" s="514"/>
      <c r="JH499" s="514"/>
      <c r="JI499" s="514"/>
      <c r="JJ499" s="514"/>
      <c r="JK499" s="519"/>
      <c r="JL499" s="520"/>
      <c r="JM499" s="511"/>
      <c r="JN499" s="512"/>
      <c r="JO499" s="540"/>
      <c r="JP499" s="540"/>
      <c r="JQ499" s="514"/>
      <c r="JR499" s="514"/>
      <c r="JS499" s="514"/>
      <c r="JT499" s="514"/>
      <c r="JU499" s="514"/>
      <c r="JV499" s="514"/>
      <c r="JW499" s="514"/>
      <c r="JX499" s="514"/>
      <c r="JY499" s="514"/>
      <c r="JZ499" s="514"/>
      <c r="KA499" s="514"/>
      <c r="KB499" s="519"/>
      <c r="KC499" s="520"/>
      <c r="KD499" s="511"/>
      <c r="KE499" s="512"/>
      <c r="KF499" s="540"/>
      <c r="KG499" s="540"/>
      <c r="KH499" s="514"/>
      <c r="KI499" s="514"/>
      <c r="KJ499" s="514"/>
      <c r="KK499" s="514"/>
      <c r="KL499" s="514"/>
      <c r="KM499" s="514"/>
      <c r="KN499" s="514"/>
      <c r="KO499" s="514"/>
      <c r="KP499" s="514"/>
      <c r="KQ499" s="514"/>
      <c r="KR499" s="514"/>
      <c r="KS499" s="519"/>
      <c r="KT499" s="520"/>
      <c r="KU499" s="521"/>
    </row>
    <row r="500" ht="15.75" customHeight="1">
      <c r="A500" s="541" t="s">
        <v>162</v>
      </c>
      <c r="B500" s="197"/>
      <c r="C500" s="542"/>
      <c r="D500" s="542"/>
      <c r="E500" s="543"/>
      <c r="F500" s="543"/>
      <c r="G500" s="544">
        <f>SUM(G417:G499)</f>
        <v>0</v>
      </c>
      <c r="H500" s="543"/>
      <c r="I500" s="544">
        <f>SUM(I417:I499)</f>
        <v>0</v>
      </c>
      <c r="J500" s="543"/>
      <c r="K500" s="543"/>
      <c r="L500" s="543"/>
      <c r="M500" s="544">
        <f>SUM(M417:M499)</f>
        <v>0</v>
      </c>
      <c r="N500" s="543"/>
      <c r="O500" s="544">
        <f t="shared" ref="O500:P500" si="3637">SUM(O417:O499)</f>
        <v>0</v>
      </c>
      <c r="P500" s="544">
        <f t="shared" si="3637"/>
        <v>0</v>
      </c>
      <c r="Q500" s="509"/>
      <c r="R500" s="541" t="s">
        <v>162</v>
      </c>
      <c r="S500" s="197"/>
      <c r="T500" s="542"/>
      <c r="U500" s="542"/>
      <c r="V500" s="543"/>
      <c r="W500" s="543"/>
      <c r="X500" s="544">
        <f>SUM(X417:X499)</f>
        <v>0</v>
      </c>
      <c r="Y500" s="543"/>
      <c r="Z500" s="544">
        <f>SUM(Z417:Z499)</f>
        <v>0</v>
      </c>
      <c r="AA500" s="543"/>
      <c r="AB500" s="543"/>
      <c r="AC500" s="543"/>
      <c r="AD500" s="544">
        <f>SUM(AD417:AD499)</f>
        <v>0</v>
      </c>
      <c r="AE500" s="543"/>
      <c r="AF500" s="544">
        <f t="shared" ref="AF500:AG500" si="3638">SUM(AF417:AF499)</f>
        <v>0</v>
      </c>
      <c r="AG500" s="544">
        <f t="shared" si="3638"/>
        <v>0</v>
      </c>
      <c r="AH500" s="509"/>
      <c r="AI500" s="541" t="s">
        <v>162</v>
      </c>
      <c r="AJ500" s="197"/>
      <c r="AK500" s="542"/>
      <c r="AL500" s="542"/>
      <c r="AM500" s="543"/>
      <c r="AN500" s="543"/>
      <c r="AO500" s="544">
        <f>SUM(AO417:AO499)</f>
        <v>0</v>
      </c>
      <c r="AP500" s="543"/>
      <c r="AQ500" s="544">
        <f>SUM(AQ417:AQ499)</f>
        <v>0</v>
      </c>
      <c r="AR500" s="543"/>
      <c r="AS500" s="543"/>
      <c r="AT500" s="543"/>
      <c r="AU500" s="544">
        <f>SUM(AU417:AU499)</f>
        <v>0</v>
      </c>
      <c r="AV500" s="543"/>
      <c r="AW500" s="544">
        <f t="shared" ref="AW500:AX500" si="3639">SUM(AW417:AW499)</f>
        <v>0</v>
      </c>
      <c r="AX500" s="544">
        <f t="shared" si="3639"/>
        <v>0</v>
      </c>
      <c r="AY500" s="509"/>
      <c r="AZ500" s="541" t="s">
        <v>162</v>
      </c>
      <c r="BA500" s="197"/>
      <c r="BB500" s="542"/>
      <c r="BC500" s="542"/>
      <c r="BD500" s="543"/>
      <c r="BE500" s="543"/>
      <c r="BF500" s="544">
        <f>SUM(BF417:BF499)</f>
        <v>0</v>
      </c>
      <c r="BG500" s="543"/>
      <c r="BH500" s="544">
        <f>SUM(BH417:BH499)</f>
        <v>0</v>
      </c>
      <c r="BI500" s="543"/>
      <c r="BJ500" s="543"/>
      <c r="BK500" s="543"/>
      <c r="BL500" s="544">
        <f>SUM(BL417:BL499)</f>
        <v>0</v>
      </c>
      <c r="BM500" s="543"/>
      <c r="BN500" s="544">
        <f t="shared" ref="BN500:BO500" si="3640">SUM(BN417:BN499)</f>
        <v>0</v>
      </c>
      <c r="BO500" s="544">
        <f t="shared" si="3640"/>
        <v>0</v>
      </c>
      <c r="BP500" s="509"/>
      <c r="BQ500" s="541" t="s">
        <v>162</v>
      </c>
      <c r="BR500" s="197"/>
      <c r="BS500" s="542"/>
      <c r="BT500" s="542"/>
      <c r="BU500" s="543"/>
      <c r="BV500" s="543"/>
      <c r="BW500" s="544">
        <f>SUM(BW417:BW499)</f>
        <v>0</v>
      </c>
      <c r="BX500" s="543"/>
      <c r="BY500" s="544">
        <f>SUM(BY417:BY499)</f>
        <v>0</v>
      </c>
      <c r="BZ500" s="543"/>
      <c r="CA500" s="543"/>
      <c r="CB500" s="543"/>
      <c r="CC500" s="544">
        <f>SUM(CC417:CC499)</f>
        <v>0</v>
      </c>
      <c r="CD500" s="543"/>
      <c r="CE500" s="544">
        <f t="shared" ref="CE500:CF500" si="3641">SUM(CE417:CE499)</f>
        <v>0</v>
      </c>
      <c r="CF500" s="544">
        <f t="shared" si="3641"/>
        <v>0</v>
      </c>
      <c r="CG500" s="509"/>
      <c r="CH500" s="541" t="s">
        <v>162</v>
      </c>
      <c r="CI500" s="197"/>
      <c r="CJ500" s="542"/>
      <c r="CK500" s="542"/>
      <c r="CL500" s="543"/>
      <c r="CM500" s="543"/>
      <c r="CN500" s="544">
        <f>SUM(CN417:CN499)</f>
        <v>0</v>
      </c>
      <c r="CO500" s="543"/>
      <c r="CP500" s="544">
        <f>SUM(CP417:CP499)</f>
        <v>0</v>
      </c>
      <c r="CQ500" s="543"/>
      <c r="CR500" s="543"/>
      <c r="CS500" s="543"/>
      <c r="CT500" s="544">
        <f>SUM(CT417:CT499)</f>
        <v>0</v>
      </c>
      <c r="CU500" s="543"/>
      <c r="CV500" s="544">
        <f t="shared" ref="CV500:CW500" si="3642">SUM(CV417:CV499)</f>
        <v>0</v>
      </c>
      <c r="CW500" s="544">
        <f t="shared" si="3642"/>
        <v>0</v>
      </c>
      <c r="CX500" s="509"/>
      <c r="CY500" s="541" t="s">
        <v>162</v>
      </c>
      <c r="CZ500" s="197"/>
      <c r="DA500" s="542"/>
      <c r="DB500" s="542"/>
      <c r="DC500" s="543"/>
      <c r="DD500" s="543"/>
      <c r="DE500" s="544">
        <f>SUM(DE417:DE499)</f>
        <v>0</v>
      </c>
      <c r="DF500" s="543"/>
      <c r="DG500" s="544">
        <f>SUM(DG417:DG499)</f>
        <v>0</v>
      </c>
      <c r="DH500" s="543"/>
      <c r="DI500" s="543"/>
      <c r="DJ500" s="543"/>
      <c r="DK500" s="544">
        <f>SUM(DK417:DK499)</f>
        <v>0</v>
      </c>
      <c r="DL500" s="543"/>
      <c r="DM500" s="544">
        <f t="shared" ref="DM500:DN500" si="3643">SUM(DM417:DM499)</f>
        <v>0</v>
      </c>
      <c r="DN500" s="544">
        <f t="shared" si="3643"/>
        <v>0</v>
      </c>
      <c r="DO500" s="509"/>
      <c r="DP500" s="541" t="s">
        <v>162</v>
      </c>
      <c r="DQ500" s="197"/>
      <c r="DR500" s="542"/>
      <c r="DS500" s="542"/>
      <c r="DT500" s="543"/>
      <c r="DU500" s="543"/>
      <c r="DV500" s="544">
        <f>SUM(DV417:DV499)</f>
        <v>0</v>
      </c>
      <c r="DW500" s="543"/>
      <c r="DX500" s="544">
        <f>SUM(DX417:DX499)</f>
        <v>0</v>
      </c>
      <c r="DY500" s="543"/>
      <c r="DZ500" s="543"/>
      <c r="EA500" s="543"/>
      <c r="EB500" s="544">
        <f>SUM(EB417:EB499)</f>
        <v>0</v>
      </c>
      <c r="EC500" s="543"/>
      <c r="ED500" s="544">
        <f t="shared" ref="ED500:EE500" si="3644">SUM(ED417:ED499)</f>
        <v>0</v>
      </c>
      <c r="EE500" s="544">
        <f t="shared" si="3644"/>
        <v>0</v>
      </c>
      <c r="EF500" s="509"/>
      <c r="EG500" s="541" t="s">
        <v>162</v>
      </c>
      <c r="EH500" s="197"/>
      <c r="EI500" s="542"/>
      <c r="EJ500" s="542"/>
      <c r="EK500" s="543"/>
      <c r="EL500" s="543"/>
      <c r="EM500" s="544">
        <f>SUM(EM417:EM499)</f>
        <v>0</v>
      </c>
      <c r="EN500" s="543"/>
      <c r="EO500" s="544">
        <f>SUM(EO417:EO499)</f>
        <v>0</v>
      </c>
      <c r="EP500" s="543"/>
      <c r="EQ500" s="543"/>
      <c r="ER500" s="543"/>
      <c r="ES500" s="544">
        <f>SUM(ES417:ES499)</f>
        <v>0</v>
      </c>
      <c r="ET500" s="543"/>
      <c r="EU500" s="544">
        <f t="shared" ref="EU500:EV500" si="3645">SUM(EU417:EU499)</f>
        <v>0</v>
      </c>
      <c r="EV500" s="544">
        <f t="shared" si="3645"/>
        <v>0</v>
      </c>
      <c r="EW500" s="509"/>
      <c r="EX500" s="541" t="s">
        <v>162</v>
      </c>
      <c r="EY500" s="197"/>
      <c r="EZ500" s="542"/>
      <c r="FA500" s="542"/>
      <c r="FB500" s="543"/>
      <c r="FC500" s="543"/>
      <c r="FD500" s="544">
        <f>SUM(FD417:FD499)</f>
        <v>0</v>
      </c>
      <c r="FE500" s="543"/>
      <c r="FF500" s="544">
        <f>SUM(FF417:FF499)</f>
        <v>0</v>
      </c>
      <c r="FG500" s="543"/>
      <c r="FH500" s="543"/>
      <c r="FI500" s="543"/>
      <c r="FJ500" s="544">
        <f>SUM(FJ417:FJ499)</f>
        <v>0</v>
      </c>
      <c r="FK500" s="543"/>
      <c r="FL500" s="544">
        <f t="shared" ref="FL500:FM500" si="3646">SUM(FL417:FL499)</f>
        <v>0</v>
      </c>
      <c r="FM500" s="544">
        <f t="shared" si="3646"/>
        <v>0</v>
      </c>
      <c r="FN500" s="509"/>
      <c r="FO500" s="541" t="s">
        <v>162</v>
      </c>
      <c r="FP500" s="197"/>
      <c r="FQ500" s="542"/>
      <c r="FR500" s="542"/>
      <c r="FS500" s="543"/>
      <c r="FT500" s="543"/>
      <c r="FU500" s="544">
        <f>SUM(FU417:FU499)</f>
        <v>0</v>
      </c>
      <c r="FV500" s="543"/>
      <c r="FW500" s="544">
        <f>SUM(FW417:FW499)</f>
        <v>0</v>
      </c>
      <c r="FX500" s="543"/>
      <c r="FY500" s="543"/>
      <c r="FZ500" s="543"/>
      <c r="GA500" s="544">
        <f>SUM(GA417:GA499)</f>
        <v>0</v>
      </c>
      <c r="GB500" s="543"/>
      <c r="GC500" s="544">
        <f t="shared" ref="GC500:GD500" si="3647">SUM(GC417:GC499)</f>
        <v>0</v>
      </c>
      <c r="GD500" s="544">
        <f t="shared" si="3647"/>
        <v>0</v>
      </c>
      <c r="GE500" s="509"/>
      <c r="GF500" s="541" t="s">
        <v>162</v>
      </c>
      <c r="GG500" s="197"/>
      <c r="GH500" s="542"/>
      <c r="GI500" s="542"/>
      <c r="GJ500" s="543"/>
      <c r="GK500" s="543"/>
      <c r="GL500" s="544">
        <f>SUM(GL417:GL499)</f>
        <v>0</v>
      </c>
      <c r="GM500" s="543"/>
      <c r="GN500" s="544">
        <f>SUM(GN417:GN499)</f>
        <v>0</v>
      </c>
      <c r="GO500" s="543"/>
      <c r="GP500" s="543"/>
      <c r="GQ500" s="543"/>
      <c r="GR500" s="544">
        <f>SUM(GR417:GR499)</f>
        <v>0</v>
      </c>
      <c r="GS500" s="543"/>
      <c r="GT500" s="544">
        <f t="shared" ref="GT500:GU500" si="3648">SUM(GT417:GT499)</f>
        <v>0</v>
      </c>
      <c r="GU500" s="544">
        <f t="shared" si="3648"/>
        <v>0</v>
      </c>
      <c r="GV500" s="509"/>
      <c r="GW500" s="541" t="s">
        <v>162</v>
      </c>
      <c r="GX500" s="197"/>
      <c r="GY500" s="542"/>
      <c r="GZ500" s="542"/>
      <c r="HA500" s="543"/>
      <c r="HB500" s="543"/>
      <c r="HC500" s="544">
        <f>SUM(HC417:HC499)</f>
        <v>0</v>
      </c>
      <c r="HD500" s="543"/>
      <c r="HE500" s="544">
        <f>SUM(HE417:HE499)</f>
        <v>0</v>
      </c>
      <c r="HF500" s="543"/>
      <c r="HG500" s="543"/>
      <c r="HH500" s="543"/>
      <c r="HI500" s="544">
        <f>SUM(HI417:HI499)</f>
        <v>0</v>
      </c>
      <c r="HJ500" s="543"/>
      <c r="HK500" s="544">
        <f t="shared" ref="HK500:HL500" si="3649">SUM(HK417:HK499)</f>
        <v>0</v>
      </c>
      <c r="HL500" s="544">
        <f t="shared" si="3649"/>
        <v>0</v>
      </c>
      <c r="HM500" s="509"/>
      <c r="HN500" s="541" t="s">
        <v>162</v>
      </c>
      <c r="HO500" s="197"/>
      <c r="HP500" s="542"/>
      <c r="HQ500" s="542"/>
      <c r="HR500" s="543"/>
      <c r="HS500" s="543"/>
      <c r="HT500" s="544">
        <f>SUM(HT417:HT499)</f>
        <v>0</v>
      </c>
      <c r="HU500" s="543"/>
      <c r="HV500" s="544">
        <f>SUM(HV417:HV499)</f>
        <v>0</v>
      </c>
      <c r="HW500" s="543"/>
      <c r="HX500" s="543"/>
      <c r="HY500" s="543"/>
      <c r="HZ500" s="544">
        <f>SUM(HZ417:HZ499)</f>
        <v>0</v>
      </c>
      <c r="IA500" s="543"/>
      <c r="IB500" s="544">
        <f t="shared" ref="IB500:IC500" si="3650">SUM(IB417:IB499)</f>
        <v>0</v>
      </c>
      <c r="IC500" s="544">
        <f t="shared" si="3650"/>
        <v>0</v>
      </c>
      <c r="ID500" s="509"/>
      <c r="IE500" s="541" t="s">
        <v>162</v>
      </c>
      <c r="IF500" s="197"/>
      <c r="IG500" s="542"/>
      <c r="IH500" s="542"/>
      <c r="II500" s="543"/>
      <c r="IJ500" s="543"/>
      <c r="IK500" s="544">
        <f>SUM(IK417:IK499)</f>
        <v>0</v>
      </c>
      <c r="IL500" s="543"/>
      <c r="IM500" s="544">
        <f>SUM(IM417:IM499)</f>
        <v>0</v>
      </c>
      <c r="IN500" s="543"/>
      <c r="IO500" s="543"/>
      <c r="IP500" s="543"/>
      <c r="IQ500" s="544">
        <f>SUM(IQ417:IQ499)</f>
        <v>0</v>
      </c>
      <c r="IR500" s="543"/>
      <c r="IS500" s="544">
        <f t="shared" ref="IS500:IT500" si="3651">SUM(IS417:IS499)</f>
        <v>0</v>
      </c>
      <c r="IT500" s="544">
        <f t="shared" si="3651"/>
        <v>0</v>
      </c>
      <c r="IU500" s="509"/>
      <c r="IV500" s="541" t="s">
        <v>162</v>
      </c>
      <c r="IW500" s="197"/>
      <c r="IX500" s="542"/>
      <c r="IY500" s="542"/>
      <c r="IZ500" s="543"/>
      <c r="JA500" s="543"/>
      <c r="JB500" s="544">
        <f>SUM(JB417:JB499)</f>
        <v>0</v>
      </c>
      <c r="JC500" s="543"/>
      <c r="JD500" s="544">
        <f>SUM(JD417:JD499)</f>
        <v>0</v>
      </c>
      <c r="JE500" s="543"/>
      <c r="JF500" s="543"/>
      <c r="JG500" s="543"/>
      <c r="JH500" s="544">
        <f>SUM(JH417:JH499)</f>
        <v>0</v>
      </c>
      <c r="JI500" s="543"/>
      <c r="JJ500" s="544">
        <f t="shared" ref="JJ500:JK500" si="3652">SUM(JJ417:JJ499)</f>
        <v>0</v>
      </c>
      <c r="JK500" s="544">
        <f t="shared" si="3652"/>
        <v>0</v>
      </c>
      <c r="JL500" s="509"/>
      <c r="JM500" s="541" t="s">
        <v>162</v>
      </c>
      <c r="JN500" s="197"/>
      <c r="JO500" s="542"/>
      <c r="JP500" s="542"/>
      <c r="JQ500" s="543"/>
      <c r="JR500" s="543"/>
      <c r="JS500" s="544">
        <f>SUM(JS417:JS499)</f>
        <v>0</v>
      </c>
      <c r="JT500" s="543"/>
      <c r="JU500" s="544">
        <f>SUM(JU417:JU499)</f>
        <v>0</v>
      </c>
      <c r="JV500" s="543"/>
      <c r="JW500" s="543"/>
      <c r="JX500" s="543"/>
      <c r="JY500" s="544">
        <f>SUM(JY417:JY499)</f>
        <v>0</v>
      </c>
      <c r="JZ500" s="543"/>
      <c r="KA500" s="544">
        <f t="shared" ref="KA500:KB500" si="3653">SUM(KA417:KA499)</f>
        <v>0</v>
      </c>
      <c r="KB500" s="544">
        <f t="shared" si="3653"/>
        <v>0</v>
      </c>
      <c r="KC500" s="509"/>
      <c r="KD500" s="541" t="s">
        <v>162</v>
      </c>
      <c r="KE500" s="197"/>
      <c r="KF500" s="542"/>
      <c r="KG500" s="542"/>
      <c r="KH500" s="543"/>
      <c r="KI500" s="543"/>
      <c r="KJ500" s="544">
        <f>SUM(KJ417:KJ499)</f>
        <v>0</v>
      </c>
      <c r="KK500" s="543"/>
      <c r="KL500" s="544">
        <f>SUM(KL417:KL499)</f>
        <v>0</v>
      </c>
      <c r="KM500" s="543"/>
      <c r="KN500" s="543"/>
      <c r="KO500" s="543"/>
      <c r="KP500" s="544">
        <f>SUM(KP417:KP499)</f>
        <v>0</v>
      </c>
      <c r="KQ500" s="543"/>
      <c r="KR500" s="544">
        <f t="shared" ref="KR500:KS500" si="3654">SUM(KR417:KR499)</f>
        <v>0</v>
      </c>
      <c r="KS500" s="544">
        <f t="shared" si="3654"/>
        <v>0</v>
      </c>
      <c r="KT500" s="509"/>
      <c r="KU500" s="510"/>
    </row>
    <row r="501" ht="15.75" customHeight="1">
      <c r="A501" s="511"/>
      <c r="B501" s="540"/>
      <c r="C501" s="540"/>
      <c r="D501" s="540"/>
      <c r="E501" s="514"/>
      <c r="F501" s="514"/>
      <c r="G501" s="514"/>
      <c r="H501" s="514"/>
      <c r="I501" s="514"/>
      <c r="J501" s="514"/>
      <c r="K501" s="514"/>
      <c r="L501" s="514"/>
      <c r="M501" s="514"/>
      <c r="N501" s="514"/>
      <c r="O501" s="518"/>
      <c r="P501" s="519"/>
      <c r="Q501" s="520"/>
      <c r="R501" s="511"/>
      <c r="S501" s="540"/>
      <c r="T501" s="540"/>
      <c r="U501" s="540"/>
      <c r="V501" s="514"/>
      <c r="W501" s="514"/>
      <c r="X501" s="514"/>
      <c r="Y501" s="514"/>
      <c r="Z501" s="514"/>
      <c r="AA501" s="514"/>
      <c r="AB501" s="514"/>
      <c r="AC501" s="514"/>
      <c r="AD501" s="514"/>
      <c r="AE501" s="514"/>
      <c r="AF501" s="518"/>
      <c r="AG501" s="519"/>
      <c r="AH501" s="520"/>
      <c r="AI501" s="511"/>
      <c r="AJ501" s="540"/>
      <c r="AK501" s="540"/>
      <c r="AL501" s="540"/>
      <c r="AM501" s="514"/>
      <c r="AN501" s="514"/>
      <c r="AO501" s="514"/>
      <c r="AP501" s="514"/>
      <c r="AQ501" s="514"/>
      <c r="AR501" s="514"/>
      <c r="AS501" s="514"/>
      <c r="AT501" s="514"/>
      <c r="AU501" s="514"/>
      <c r="AV501" s="514"/>
      <c r="AW501" s="518"/>
      <c r="AX501" s="519"/>
      <c r="AY501" s="520"/>
      <c r="AZ501" s="511"/>
      <c r="BA501" s="540"/>
      <c r="BB501" s="540"/>
      <c r="BC501" s="540"/>
      <c r="BD501" s="514"/>
      <c r="BE501" s="514"/>
      <c r="BF501" s="514"/>
      <c r="BG501" s="514"/>
      <c r="BH501" s="514"/>
      <c r="BI501" s="514"/>
      <c r="BJ501" s="514"/>
      <c r="BK501" s="514"/>
      <c r="BL501" s="514"/>
      <c r="BM501" s="514"/>
      <c r="BN501" s="518"/>
      <c r="BO501" s="519"/>
      <c r="BP501" s="520"/>
      <c r="BQ501" s="511"/>
      <c r="BR501" s="540"/>
      <c r="BS501" s="540"/>
      <c r="BT501" s="540"/>
      <c r="BU501" s="514"/>
      <c r="BV501" s="514"/>
      <c r="BW501" s="514"/>
      <c r="BX501" s="514"/>
      <c r="BY501" s="514"/>
      <c r="BZ501" s="514"/>
      <c r="CA501" s="514"/>
      <c r="CB501" s="514"/>
      <c r="CC501" s="514"/>
      <c r="CD501" s="514"/>
      <c r="CE501" s="518"/>
      <c r="CF501" s="519"/>
      <c r="CG501" s="520"/>
      <c r="CH501" s="511"/>
      <c r="CI501" s="540"/>
      <c r="CJ501" s="540"/>
      <c r="CK501" s="540"/>
      <c r="CL501" s="514"/>
      <c r="CM501" s="514"/>
      <c r="CN501" s="514"/>
      <c r="CO501" s="514"/>
      <c r="CP501" s="514"/>
      <c r="CQ501" s="514"/>
      <c r="CR501" s="514"/>
      <c r="CS501" s="514"/>
      <c r="CT501" s="514"/>
      <c r="CU501" s="514"/>
      <c r="CV501" s="518"/>
      <c r="CW501" s="519"/>
      <c r="CX501" s="520"/>
      <c r="CY501" s="511"/>
      <c r="CZ501" s="540"/>
      <c r="DA501" s="540"/>
      <c r="DB501" s="540"/>
      <c r="DC501" s="514"/>
      <c r="DD501" s="514"/>
      <c r="DE501" s="514"/>
      <c r="DF501" s="514"/>
      <c r="DG501" s="514"/>
      <c r="DH501" s="514"/>
      <c r="DI501" s="514"/>
      <c r="DJ501" s="514"/>
      <c r="DK501" s="514"/>
      <c r="DL501" s="514"/>
      <c r="DM501" s="518"/>
      <c r="DN501" s="519"/>
      <c r="DO501" s="520"/>
      <c r="DP501" s="511"/>
      <c r="DQ501" s="540"/>
      <c r="DR501" s="540"/>
      <c r="DS501" s="540"/>
      <c r="DT501" s="514"/>
      <c r="DU501" s="514"/>
      <c r="DV501" s="514"/>
      <c r="DW501" s="514"/>
      <c r="DX501" s="514"/>
      <c r="DY501" s="514"/>
      <c r="DZ501" s="514"/>
      <c r="EA501" s="514"/>
      <c r="EB501" s="514"/>
      <c r="EC501" s="514"/>
      <c r="ED501" s="518"/>
      <c r="EE501" s="519"/>
      <c r="EF501" s="520"/>
      <c r="EG501" s="511"/>
      <c r="EH501" s="540"/>
      <c r="EI501" s="540"/>
      <c r="EJ501" s="540"/>
      <c r="EK501" s="514"/>
      <c r="EL501" s="514"/>
      <c r="EM501" s="514"/>
      <c r="EN501" s="514"/>
      <c r="EO501" s="514"/>
      <c r="EP501" s="514"/>
      <c r="EQ501" s="514"/>
      <c r="ER501" s="514"/>
      <c r="ES501" s="514"/>
      <c r="ET501" s="514"/>
      <c r="EU501" s="518"/>
      <c r="EV501" s="519"/>
      <c r="EW501" s="520"/>
      <c r="EX501" s="511"/>
      <c r="EY501" s="540"/>
      <c r="EZ501" s="540"/>
      <c r="FA501" s="540"/>
      <c r="FB501" s="514"/>
      <c r="FC501" s="514"/>
      <c r="FD501" s="514"/>
      <c r="FE501" s="514"/>
      <c r="FF501" s="514"/>
      <c r="FG501" s="514"/>
      <c r="FH501" s="514"/>
      <c r="FI501" s="514"/>
      <c r="FJ501" s="514"/>
      <c r="FK501" s="514"/>
      <c r="FL501" s="518"/>
      <c r="FM501" s="519"/>
      <c r="FN501" s="520"/>
      <c r="FO501" s="511"/>
      <c r="FP501" s="540"/>
      <c r="FQ501" s="540"/>
      <c r="FR501" s="540"/>
      <c r="FS501" s="514"/>
      <c r="FT501" s="514"/>
      <c r="FU501" s="514"/>
      <c r="FV501" s="514"/>
      <c r="FW501" s="514"/>
      <c r="FX501" s="514"/>
      <c r="FY501" s="514"/>
      <c r="FZ501" s="514"/>
      <c r="GA501" s="514"/>
      <c r="GB501" s="514"/>
      <c r="GC501" s="518"/>
      <c r="GD501" s="519"/>
      <c r="GE501" s="520"/>
      <c r="GF501" s="511"/>
      <c r="GG501" s="540"/>
      <c r="GH501" s="540"/>
      <c r="GI501" s="540"/>
      <c r="GJ501" s="514"/>
      <c r="GK501" s="514"/>
      <c r="GL501" s="514"/>
      <c r="GM501" s="514"/>
      <c r="GN501" s="514"/>
      <c r="GO501" s="514"/>
      <c r="GP501" s="514"/>
      <c r="GQ501" s="514"/>
      <c r="GR501" s="514"/>
      <c r="GS501" s="514"/>
      <c r="GT501" s="518"/>
      <c r="GU501" s="519"/>
      <c r="GV501" s="520"/>
      <c r="GW501" s="511"/>
      <c r="GX501" s="540"/>
      <c r="GY501" s="540"/>
      <c r="GZ501" s="540"/>
      <c r="HA501" s="514"/>
      <c r="HB501" s="514"/>
      <c r="HC501" s="514"/>
      <c r="HD501" s="514"/>
      <c r="HE501" s="514"/>
      <c r="HF501" s="514"/>
      <c r="HG501" s="514"/>
      <c r="HH501" s="514"/>
      <c r="HI501" s="514"/>
      <c r="HJ501" s="514"/>
      <c r="HK501" s="518"/>
      <c r="HL501" s="519"/>
      <c r="HM501" s="520"/>
      <c r="HN501" s="511"/>
      <c r="HO501" s="540"/>
      <c r="HP501" s="540"/>
      <c r="HQ501" s="540"/>
      <c r="HR501" s="514"/>
      <c r="HS501" s="514"/>
      <c r="HT501" s="514"/>
      <c r="HU501" s="514"/>
      <c r="HV501" s="514"/>
      <c r="HW501" s="514"/>
      <c r="HX501" s="514"/>
      <c r="HY501" s="514"/>
      <c r="HZ501" s="514"/>
      <c r="IA501" s="514"/>
      <c r="IB501" s="518"/>
      <c r="IC501" s="519"/>
      <c r="ID501" s="520"/>
      <c r="IE501" s="511"/>
      <c r="IF501" s="540"/>
      <c r="IG501" s="540"/>
      <c r="IH501" s="540"/>
      <c r="II501" s="514"/>
      <c r="IJ501" s="514"/>
      <c r="IK501" s="514"/>
      <c r="IL501" s="514"/>
      <c r="IM501" s="514"/>
      <c r="IN501" s="514"/>
      <c r="IO501" s="514"/>
      <c r="IP501" s="514"/>
      <c r="IQ501" s="514"/>
      <c r="IR501" s="514"/>
      <c r="IS501" s="518"/>
      <c r="IT501" s="519"/>
      <c r="IU501" s="520"/>
      <c r="IV501" s="511"/>
      <c r="IW501" s="540"/>
      <c r="IX501" s="540"/>
      <c r="IY501" s="540"/>
      <c r="IZ501" s="514"/>
      <c r="JA501" s="514"/>
      <c r="JB501" s="514"/>
      <c r="JC501" s="514"/>
      <c r="JD501" s="514"/>
      <c r="JE501" s="514"/>
      <c r="JF501" s="514"/>
      <c r="JG501" s="514"/>
      <c r="JH501" s="514"/>
      <c r="JI501" s="514"/>
      <c r="JJ501" s="518"/>
      <c r="JK501" s="519"/>
      <c r="JL501" s="520"/>
      <c r="JM501" s="511"/>
      <c r="JN501" s="540"/>
      <c r="JO501" s="540"/>
      <c r="JP501" s="540"/>
      <c r="JQ501" s="514"/>
      <c r="JR501" s="514"/>
      <c r="JS501" s="514"/>
      <c r="JT501" s="514"/>
      <c r="JU501" s="514"/>
      <c r="JV501" s="514"/>
      <c r="JW501" s="514"/>
      <c r="JX501" s="514"/>
      <c r="JY501" s="514"/>
      <c r="JZ501" s="514"/>
      <c r="KA501" s="518"/>
      <c r="KB501" s="519"/>
      <c r="KC501" s="520"/>
      <c r="KD501" s="511"/>
      <c r="KE501" s="540"/>
      <c r="KF501" s="540"/>
      <c r="KG501" s="540"/>
      <c r="KH501" s="514"/>
      <c r="KI501" s="514"/>
      <c r="KJ501" s="514"/>
      <c r="KK501" s="514"/>
      <c r="KL501" s="514"/>
      <c r="KM501" s="514"/>
      <c r="KN501" s="514"/>
      <c r="KO501" s="514"/>
      <c r="KP501" s="514"/>
      <c r="KQ501" s="514"/>
      <c r="KR501" s="518"/>
      <c r="KS501" s="519"/>
      <c r="KT501" s="520"/>
      <c r="KU501" s="521"/>
    </row>
    <row r="502" ht="15.75" customHeight="1">
      <c r="A502" s="511"/>
      <c r="B502" s="545" t="str">
        <f>"Output Sekunder "&amp;" %"</f>
        <v>Output Sekunder  %</v>
      </c>
      <c r="C502" s="546"/>
      <c r="D502" s="546"/>
      <c r="E502" s="514"/>
      <c r="F502" s="547"/>
      <c r="G502" s="547"/>
      <c r="H502" s="547"/>
      <c r="I502" s="547"/>
      <c r="J502" s="547"/>
      <c r="K502" s="547"/>
      <c r="L502" s="547"/>
      <c r="M502" s="548">
        <f>E502/100*M500</f>
        <v>0</v>
      </c>
      <c r="N502" s="547"/>
      <c r="O502" s="547"/>
      <c r="P502" s="549">
        <f t="shared" ref="P502:P503" si="3655">M502</f>
        <v>0</v>
      </c>
      <c r="Q502" s="520"/>
      <c r="R502" s="511"/>
      <c r="S502" s="545" t="str">
        <f>"Output Sekunder "&amp;" %"</f>
        <v>Output Sekunder  %</v>
      </c>
      <c r="T502" s="546"/>
      <c r="U502" s="546"/>
      <c r="V502" s="514"/>
      <c r="W502" s="547"/>
      <c r="X502" s="547"/>
      <c r="Y502" s="547"/>
      <c r="Z502" s="547"/>
      <c r="AA502" s="547"/>
      <c r="AB502" s="547"/>
      <c r="AC502" s="547"/>
      <c r="AD502" s="548">
        <f>V502/100*AD500</f>
        <v>0</v>
      </c>
      <c r="AE502" s="547"/>
      <c r="AF502" s="547"/>
      <c r="AG502" s="549">
        <f t="shared" ref="AG502:AG503" si="3656">AD502</f>
        <v>0</v>
      </c>
      <c r="AH502" s="520"/>
      <c r="AI502" s="511"/>
      <c r="AJ502" s="545" t="str">
        <f>"Output Sekunder "&amp;" %"</f>
        <v>Output Sekunder  %</v>
      </c>
      <c r="AK502" s="546"/>
      <c r="AL502" s="546"/>
      <c r="AM502" s="514"/>
      <c r="AN502" s="547"/>
      <c r="AO502" s="547"/>
      <c r="AP502" s="547"/>
      <c r="AQ502" s="547"/>
      <c r="AR502" s="547"/>
      <c r="AS502" s="547"/>
      <c r="AT502" s="547"/>
      <c r="AU502" s="548">
        <f>AM502/100*AU500</f>
        <v>0</v>
      </c>
      <c r="AV502" s="547"/>
      <c r="AW502" s="547"/>
      <c r="AX502" s="549">
        <f t="shared" ref="AX502:AX503" si="3657">AU502</f>
        <v>0</v>
      </c>
      <c r="AY502" s="520"/>
      <c r="AZ502" s="511"/>
      <c r="BA502" s="545" t="str">
        <f>"Output Sekunder "&amp;" %"</f>
        <v>Output Sekunder  %</v>
      </c>
      <c r="BB502" s="546"/>
      <c r="BC502" s="546"/>
      <c r="BD502" s="514"/>
      <c r="BE502" s="547"/>
      <c r="BF502" s="547"/>
      <c r="BG502" s="547"/>
      <c r="BH502" s="547"/>
      <c r="BI502" s="547"/>
      <c r="BJ502" s="547"/>
      <c r="BK502" s="547"/>
      <c r="BL502" s="548">
        <f>BD502/100*BL500</f>
        <v>0</v>
      </c>
      <c r="BM502" s="547"/>
      <c r="BN502" s="547"/>
      <c r="BO502" s="549">
        <f t="shared" ref="BO502:BO503" si="3658">BL502</f>
        <v>0</v>
      </c>
      <c r="BP502" s="520"/>
      <c r="BQ502" s="511"/>
      <c r="BR502" s="545" t="str">
        <f>"Output Sekunder "&amp;" %"</f>
        <v>Output Sekunder  %</v>
      </c>
      <c r="BS502" s="546"/>
      <c r="BT502" s="546"/>
      <c r="BU502" s="514"/>
      <c r="BV502" s="547"/>
      <c r="BW502" s="547"/>
      <c r="BX502" s="547"/>
      <c r="BY502" s="547"/>
      <c r="BZ502" s="547"/>
      <c r="CA502" s="547"/>
      <c r="CB502" s="547"/>
      <c r="CC502" s="548">
        <f>BU502/100*CC500</f>
        <v>0</v>
      </c>
      <c r="CD502" s="547"/>
      <c r="CE502" s="547"/>
      <c r="CF502" s="549">
        <f t="shared" ref="CF502:CF503" si="3659">CC502</f>
        <v>0</v>
      </c>
      <c r="CG502" s="520"/>
      <c r="CH502" s="511"/>
      <c r="CI502" s="545" t="str">
        <f>"Output Sekunder "&amp;" %"</f>
        <v>Output Sekunder  %</v>
      </c>
      <c r="CJ502" s="546"/>
      <c r="CK502" s="546"/>
      <c r="CL502" s="514"/>
      <c r="CM502" s="547"/>
      <c r="CN502" s="547"/>
      <c r="CO502" s="547"/>
      <c r="CP502" s="547"/>
      <c r="CQ502" s="547"/>
      <c r="CR502" s="547"/>
      <c r="CS502" s="547"/>
      <c r="CT502" s="548">
        <f>CL502/100*CT500</f>
        <v>0</v>
      </c>
      <c r="CU502" s="547"/>
      <c r="CV502" s="547"/>
      <c r="CW502" s="549">
        <f t="shared" ref="CW502:CW503" si="3660">CT502</f>
        <v>0</v>
      </c>
      <c r="CX502" s="520"/>
      <c r="CY502" s="511"/>
      <c r="CZ502" s="545" t="str">
        <f>"Output Sekunder "&amp;" %"</f>
        <v>Output Sekunder  %</v>
      </c>
      <c r="DA502" s="546"/>
      <c r="DB502" s="546"/>
      <c r="DC502" s="514"/>
      <c r="DD502" s="547"/>
      <c r="DE502" s="547"/>
      <c r="DF502" s="547"/>
      <c r="DG502" s="547"/>
      <c r="DH502" s="547"/>
      <c r="DI502" s="547"/>
      <c r="DJ502" s="547"/>
      <c r="DK502" s="548">
        <f>DC502/100*DK500</f>
        <v>0</v>
      </c>
      <c r="DL502" s="547"/>
      <c r="DM502" s="547"/>
      <c r="DN502" s="549">
        <f t="shared" ref="DN502:DN503" si="3661">DK502</f>
        <v>0</v>
      </c>
      <c r="DO502" s="520"/>
      <c r="DP502" s="511"/>
      <c r="DQ502" s="545" t="str">
        <f>"Output Sekunder "&amp;" %"</f>
        <v>Output Sekunder  %</v>
      </c>
      <c r="DR502" s="546"/>
      <c r="DS502" s="546"/>
      <c r="DT502" s="514"/>
      <c r="DU502" s="547"/>
      <c r="DV502" s="547"/>
      <c r="DW502" s="547"/>
      <c r="DX502" s="547"/>
      <c r="DY502" s="547"/>
      <c r="DZ502" s="547"/>
      <c r="EA502" s="547"/>
      <c r="EB502" s="548">
        <f>DT502/100*EB500</f>
        <v>0</v>
      </c>
      <c r="EC502" s="547"/>
      <c r="ED502" s="547"/>
      <c r="EE502" s="549">
        <f t="shared" ref="EE502:EE503" si="3662">EB502</f>
        <v>0</v>
      </c>
      <c r="EF502" s="520"/>
      <c r="EG502" s="511"/>
      <c r="EH502" s="545" t="str">
        <f>"Output Sekunder "&amp;" %"</f>
        <v>Output Sekunder  %</v>
      </c>
      <c r="EI502" s="546"/>
      <c r="EJ502" s="546"/>
      <c r="EK502" s="514"/>
      <c r="EL502" s="547"/>
      <c r="EM502" s="547"/>
      <c r="EN502" s="547"/>
      <c r="EO502" s="547"/>
      <c r="EP502" s="547"/>
      <c r="EQ502" s="547"/>
      <c r="ER502" s="547"/>
      <c r="ES502" s="548">
        <f>EK502/100*ES500</f>
        <v>0</v>
      </c>
      <c r="ET502" s="547"/>
      <c r="EU502" s="547"/>
      <c r="EV502" s="549">
        <f t="shared" ref="EV502:EV503" si="3663">ES502</f>
        <v>0</v>
      </c>
      <c r="EW502" s="520"/>
      <c r="EX502" s="511"/>
      <c r="EY502" s="545" t="str">
        <f>"Output Sekunder "&amp;" %"</f>
        <v>Output Sekunder  %</v>
      </c>
      <c r="EZ502" s="546"/>
      <c r="FA502" s="546"/>
      <c r="FB502" s="514"/>
      <c r="FC502" s="547"/>
      <c r="FD502" s="547"/>
      <c r="FE502" s="547"/>
      <c r="FF502" s="547"/>
      <c r="FG502" s="547"/>
      <c r="FH502" s="547"/>
      <c r="FI502" s="547"/>
      <c r="FJ502" s="548">
        <f>FB502/100*FJ500</f>
        <v>0</v>
      </c>
      <c r="FK502" s="547"/>
      <c r="FL502" s="547"/>
      <c r="FM502" s="549">
        <f t="shared" ref="FM502:FM503" si="3664">FJ502</f>
        <v>0</v>
      </c>
      <c r="FN502" s="520"/>
      <c r="FO502" s="511"/>
      <c r="FP502" s="545" t="str">
        <f>"Output Sekunder "&amp;" %"</f>
        <v>Output Sekunder  %</v>
      </c>
      <c r="FQ502" s="546"/>
      <c r="FR502" s="546"/>
      <c r="FS502" s="514"/>
      <c r="FT502" s="547"/>
      <c r="FU502" s="547"/>
      <c r="FV502" s="547"/>
      <c r="FW502" s="547"/>
      <c r="FX502" s="547"/>
      <c r="FY502" s="547"/>
      <c r="FZ502" s="547"/>
      <c r="GA502" s="548">
        <f>FS502/100*GA500</f>
        <v>0</v>
      </c>
      <c r="GB502" s="547"/>
      <c r="GC502" s="547"/>
      <c r="GD502" s="549">
        <f t="shared" ref="GD502:GD503" si="3665">GA502</f>
        <v>0</v>
      </c>
      <c r="GE502" s="520"/>
      <c r="GF502" s="511"/>
      <c r="GG502" s="545" t="str">
        <f>"Output Sekunder "&amp;" %"</f>
        <v>Output Sekunder  %</v>
      </c>
      <c r="GH502" s="546"/>
      <c r="GI502" s="546"/>
      <c r="GJ502" s="514"/>
      <c r="GK502" s="547"/>
      <c r="GL502" s="547"/>
      <c r="GM502" s="547"/>
      <c r="GN502" s="547"/>
      <c r="GO502" s="547"/>
      <c r="GP502" s="547"/>
      <c r="GQ502" s="547"/>
      <c r="GR502" s="548">
        <f>GJ502/100*GR500</f>
        <v>0</v>
      </c>
      <c r="GS502" s="547"/>
      <c r="GT502" s="547"/>
      <c r="GU502" s="549">
        <f t="shared" ref="GU502:GU503" si="3666">GR502</f>
        <v>0</v>
      </c>
      <c r="GV502" s="520"/>
      <c r="GW502" s="511"/>
      <c r="GX502" s="545" t="str">
        <f>"Output Sekunder "&amp;" %"</f>
        <v>Output Sekunder  %</v>
      </c>
      <c r="GY502" s="546"/>
      <c r="GZ502" s="546"/>
      <c r="HA502" s="514"/>
      <c r="HB502" s="547"/>
      <c r="HC502" s="547"/>
      <c r="HD502" s="547"/>
      <c r="HE502" s="547"/>
      <c r="HF502" s="547"/>
      <c r="HG502" s="547"/>
      <c r="HH502" s="547"/>
      <c r="HI502" s="548">
        <f>HA502/100*HI500</f>
        <v>0</v>
      </c>
      <c r="HJ502" s="547"/>
      <c r="HK502" s="547"/>
      <c r="HL502" s="549">
        <f t="shared" ref="HL502:HL503" si="3667">HI502</f>
        <v>0</v>
      </c>
      <c r="HM502" s="520"/>
      <c r="HN502" s="511"/>
      <c r="HO502" s="545" t="str">
        <f>"Output Sekunder "&amp;" %"</f>
        <v>Output Sekunder  %</v>
      </c>
      <c r="HP502" s="546"/>
      <c r="HQ502" s="546"/>
      <c r="HR502" s="514"/>
      <c r="HS502" s="547"/>
      <c r="HT502" s="547"/>
      <c r="HU502" s="547"/>
      <c r="HV502" s="547"/>
      <c r="HW502" s="547"/>
      <c r="HX502" s="547"/>
      <c r="HY502" s="547"/>
      <c r="HZ502" s="548">
        <f>HR502/100*HZ500</f>
        <v>0</v>
      </c>
      <c r="IA502" s="547"/>
      <c r="IB502" s="547"/>
      <c r="IC502" s="549">
        <f t="shared" ref="IC502:IC503" si="3668">HZ502</f>
        <v>0</v>
      </c>
      <c r="ID502" s="520"/>
      <c r="IE502" s="511"/>
      <c r="IF502" s="545" t="str">
        <f>"Output Sekunder "&amp;" %"</f>
        <v>Output Sekunder  %</v>
      </c>
      <c r="IG502" s="546"/>
      <c r="IH502" s="546"/>
      <c r="II502" s="514"/>
      <c r="IJ502" s="547"/>
      <c r="IK502" s="547"/>
      <c r="IL502" s="547"/>
      <c r="IM502" s="547"/>
      <c r="IN502" s="547"/>
      <c r="IO502" s="547"/>
      <c r="IP502" s="547"/>
      <c r="IQ502" s="548">
        <f>II502/100*IQ500</f>
        <v>0</v>
      </c>
      <c r="IR502" s="547"/>
      <c r="IS502" s="547"/>
      <c r="IT502" s="549">
        <f t="shared" ref="IT502:IT503" si="3669">IQ502</f>
        <v>0</v>
      </c>
      <c r="IU502" s="520"/>
      <c r="IV502" s="511"/>
      <c r="IW502" s="545" t="str">
        <f>"Output Sekunder "&amp;" %"</f>
        <v>Output Sekunder  %</v>
      </c>
      <c r="IX502" s="546"/>
      <c r="IY502" s="546"/>
      <c r="IZ502" s="514"/>
      <c r="JA502" s="547"/>
      <c r="JB502" s="547"/>
      <c r="JC502" s="547"/>
      <c r="JD502" s="547"/>
      <c r="JE502" s="547"/>
      <c r="JF502" s="547"/>
      <c r="JG502" s="547"/>
      <c r="JH502" s="548">
        <f>IZ502/100*JH500</f>
        <v>0</v>
      </c>
      <c r="JI502" s="547"/>
      <c r="JJ502" s="547"/>
      <c r="JK502" s="549">
        <f t="shared" ref="JK502:JK503" si="3670">JH502</f>
        <v>0</v>
      </c>
      <c r="JL502" s="520"/>
      <c r="JM502" s="511"/>
      <c r="JN502" s="545" t="str">
        <f>"Output Sekunder "&amp;" %"</f>
        <v>Output Sekunder  %</v>
      </c>
      <c r="JO502" s="546"/>
      <c r="JP502" s="546"/>
      <c r="JQ502" s="514"/>
      <c r="JR502" s="547"/>
      <c r="JS502" s="547"/>
      <c r="JT502" s="547"/>
      <c r="JU502" s="547"/>
      <c r="JV502" s="547"/>
      <c r="JW502" s="547"/>
      <c r="JX502" s="547"/>
      <c r="JY502" s="548">
        <f>JQ502/100*JY500</f>
        <v>0</v>
      </c>
      <c r="JZ502" s="547"/>
      <c r="KA502" s="547"/>
      <c r="KB502" s="549">
        <f t="shared" ref="KB502:KB503" si="3671">JY502</f>
        <v>0</v>
      </c>
      <c r="KC502" s="520"/>
      <c r="KD502" s="511"/>
      <c r="KE502" s="545" t="str">
        <f>"Output Sekunder "&amp;" %"</f>
        <v>Output Sekunder  %</v>
      </c>
      <c r="KF502" s="546"/>
      <c r="KG502" s="546"/>
      <c r="KH502" s="514"/>
      <c r="KI502" s="547"/>
      <c r="KJ502" s="547"/>
      <c r="KK502" s="547"/>
      <c r="KL502" s="547"/>
      <c r="KM502" s="547"/>
      <c r="KN502" s="547"/>
      <c r="KO502" s="547"/>
      <c r="KP502" s="548">
        <f>KH502/100*KP500</f>
        <v>0</v>
      </c>
      <c r="KQ502" s="547"/>
      <c r="KR502" s="547"/>
      <c r="KS502" s="549">
        <f t="shared" ref="KS502:KS503" si="3672">KP502</f>
        <v>0</v>
      </c>
      <c r="KT502" s="520"/>
      <c r="KU502" s="521"/>
    </row>
    <row r="503" ht="15.75" customHeight="1">
      <c r="A503" s="511"/>
      <c r="B503" s="550" t="str">
        <f>"Adjusment "&amp;" %"</f>
        <v>Adjusment  %</v>
      </c>
      <c r="C503" s="551"/>
      <c r="D503" s="551"/>
      <c r="E503" s="514"/>
      <c r="F503" s="547"/>
      <c r="G503" s="547"/>
      <c r="H503" s="547"/>
      <c r="I503" s="547"/>
      <c r="J503" s="547"/>
      <c r="K503" s="547"/>
      <c r="L503" s="547"/>
      <c r="M503" s="552">
        <f>E503/100*(M500+M502)</f>
        <v>0</v>
      </c>
      <c r="N503" s="547"/>
      <c r="O503" s="547"/>
      <c r="P503" s="553">
        <f t="shared" si="3655"/>
        <v>0</v>
      </c>
      <c r="Q503" s="520"/>
      <c r="R503" s="511"/>
      <c r="S503" s="550" t="str">
        <f>"Adjusment "&amp;" %"</f>
        <v>Adjusment  %</v>
      </c>
      <c r="T503" s="551"/>
      <c r="U503" s="551"/>
      <c r="V503" s="514"/>
      <c r="W503" s="547"/>
      <c r="X503" s="547"/>
      <c r="Y503" s="547"/>
      <c r="Z503" s="547"/>
      <c r="AA503" s="547"/>
      <c r="AB503" s="547"/>
      <c r="AC503" s="547"/>
      <c r="AD503" s="552">
        <f>V503/100*(AD500+AD502)</f>
        <v>0</v>
      </c>
      <c r="AE503" s="547"/>
      <c r="AF503" s="547"/>
      <c r="AG503" s="553">
        <f t="shared" si="3656"/>
        <v>0</v>
      </c>
      <c r="AH503" s="520"/>
      <c r="AI503" s="511"/>
      <c r="AJ503" s="550" t="str">
        <f>"Adjusment "&amp;" %"</f>
        <v>Adjusment  %</v>
      </c>
      <c r="AK503" s="551"/>
      <c r="AL503" s="551"/>
      <c r="AM503" s="514"/>
      <c r="AN503" s="547"/>
      <c r="AO503" s="547"/>
      <c r="AP503" s="547"/>
      <c r="AQ503" s="547"/>
      <c r="AR503" s="547"/>
      <c r="AS503" s="547"/>
      <c r="AT503" s="547"/>
      <c r="AU503" s="552">
        <f>AM503/100*(AU500+AU502)</f>
        <v>0</v>
      </c>
      <c r="AV503" s="547"/>
      <c r="AW503" s="547"/>
      <c r="AX503" s="553">
        <f t="shared" si="3657"/>
        <v>0</v>
      </c>
      <c r="AY503" s="520"/>
      <c r="AZ503" s="511"/>
      <c r="BA503" s="550" t="str">
        <f>"Adjusment "&amp;" %"</f>
        <v>Adjusment  %</v>
      </c>
      <c r="BB503" s="551"/>
      <c r="BC503" s="551"/>
      <c r="BD503" s="514"/>
      <c r="BE503" s="547"/>
      <c r="BF503" s="547"/>
      <c r="BG503" s="547"/>
      <c r="BH503" s="547"/>
      <c r="BI503" s="547"/>
      <c r="BJ503" s="547"/>
      <c r="BK503" s="547"/>
      <c r="BL503" s="552">
        <f>BD503/100*(BL500+BL502)</f>
        <v>0</v>
      </c>
      <c r="BM503" s="547"/>
      <c r="BN503" s="547"/>
      <c r="BO503" s="553">
        <f t="shared" si="3658"/>
        <v>0</v>
      </c>
      <c r="BP503" s="520"/>
      <c r="BQ503" s="511"/>
      <c r="BR503" s="550" t="str">
        <f>"Adjusment "&amp;" %"</f>
        <v>Adjusment  %</v>
      </c>
      <c r="BS503" s="551"/>
      <c r="BT503" s="551"/>
      <c r="BU503" s="514"/>
      <c r="BV503" s="547"/>
      <c r="BW503" s="547"/>
      <c r="BX503" s="547"/>
      <c r="BY503" s="547"/>
      <c r="BZ503" s="547"/>
      <c r="CA503" s="547"/>
      <c r="CB503" s="547"/>
      <c r="CC503" s="552">
        <f>BU503/100*(CC500+CC502)</f>
        <v>0</v>
      </c>
      <c r="CD503" s="547"/>
      <c r="CE503" s="547"/>
      <c r="CF503" s="553">
        <f t="shared" si="3659"/>
        <v>0</v>
      </c>
      <c r="CG503" s="520"/>
      <c r="CH503" s="511"/>
      <c r="CI503" s="550" t="str">
        <f>"Adjusment "&amp;" %"</f>
        <v>Adjusment  %</v>
      </c>
      <c r="CJ503" s="551"/>
      <c r="CK503" s="551"/>
      <c r="CL503" s="514"/>
      <c r="CM503" s="547"/>
      <c r="CN503" s="547"/>
      <c r="CO503" s="547"/>
      <c r="CP503" s="547"/>
      <c r="CQ503" s="547"/>
      <c r="CR503" s="547"/>
      <c r="CS503" s="547"/>
      <c r="CT503" s="552">
        <f>CL503/100*(CT500+CT502)</f>
        <v>0</v>
      </c>
      <c r="CU503" s="547"/>
      <c r="CV503" s="547"/>
      <c r="CW503" s="553">
        <f t="shared" si="3660"/>
        <v>0</v>
      </c>
      <c r="CX503" s="520"/>
      <c r="CY503" s="511"/>
      <c r="CZ503" s="550" t="str">
        <f>"Adjusment "&amp;" %"</f>
        <v>Adjusment  %</v>
      </c>
      <c r="DA503" s="551"/>
      <c r="DB503" s="551"/>
      <c r="DC503" s="514"/>
      <c r="DD503" s="547"/>
      <c r="DE503" s="547"/>
      <c r="DF503" s="547"/>
      <c r="DG503" s="547"/>
      <c r="DH503" s="547"/>
      <c r="DI503" s="547"/>
      <c r="DJ503" s="547"/>
      <c r="DK503" s="552">
        <f>DC503/100*(DK500+DK502)</f>
        <v>0</v>
      </c>
      <c r="DL503" s="547"/>
      <c r="DM503" s="547"/>
      <c r="DN503" s="553">
        <f t="shared" si="3661"/>
        <v>0</v>
      </c>
      <c r="DO503" s="520"/>
      <c r="DP503" s="511"/>
      <c r="DQ503" s="550" t="str">
        <f>"Adjusment "&amp;" %"</f>
        <v>Adjusment  %</v>
      </c>
      <c r="DR503" s="551"/>
      <c r="DS503" s="551"/>
      <c r="DT503" s="514"/>
      <c r="DU503" s="547"/>
      <c r="DV503" s="547"/>
      <c r="DW503" s="547"/>
      <c r="DX503" s="547"/>
      <c r="DY503" s="547"/>
      <c r="DZ503" s="547"/>
      <c r="EA503" s="547"/>
      <c r="EB503" s="552">
        <f>DT503/100*(EB500+EB502)</f>
        <v>0</v>
      </c>
      <c r="EC503" s="547"/>
      <c r="ED503" s="547"/>
      <c r="EE503" s="553">
        <f t="shared" si="3662"/>
        <v>0</v>
      </c>
      <c r="EF503" s="520"/>
      <c r="EG503" s="511"/>
      <c r="EH503" s="550" t="str">
        <f>"Adjusment "&amp;" %"</f>
        <v>Adjusment  %</v>
      </c>
      <c r="EI503" s="551"/>
      <c r="EJ503" s="551"/>
      <c r="EK503" s="514"/>
      <c r="EL503" s="547"/>
      <c r="EM503" s="547"/>
      <c r="EN503" s="547"/>
      <c r="EO503" s="547"/>
      <c r="EP503" s="547"/>
      <c r="EQ503" s="547"/>
      <c r="ER503" s="547"/>
      <c r="ES503" s="552">
        <f>EK503/100*(ES500+ES502)</f>
        <v>0</v>
      </c>
      <c r="ET503" s="547"/>
      <c r="EU503" s="547"/>
      <c r="EV503" s="553">
        <f t="shared" si="3663"/>
        <v>0</v>
      </c>
      <c r="EW503" s="520"/>
      <c r="EX503" s="511"/>
      <c r="EY503" s="550" t="str">
        <f>"Adjusment "&amp;" %"</f>
        <v>Adjusment  %</v>
      </c>
      <c r="EZ503" s="551"/>
      <c r="FA503" s="551"/>
      <c r="FB503" s="514"/>
      <c r="FC503" s="547"/>
      <c r="FD503" s="547"/>
      <c r="FE503" s="547"/>
      <c r="FF503" s="547"/>
      <c r="FG503" s="547"/>
      <c r="FH503" s="547"/>
      <c r="FI503" s="547"/>
      <c r="FJ503" s="552">
        <f>FB503/100*(FJ500+FJ502)</f>
        <v>0</v>
      </c>
      <c r="FK503" s="547"/>
      <c r="FL503" s="547"/>
      <c r="FM503" s="553">
        <f t="shared" si="3664"/>
        <v>0</v>
      </c>
      <c r="FN503" s="520"/>
      <c r="FO503" s="511"/>
      <c r="FP503" s="550" t="str">
        <f>"Adjusment "&amp;" %"</f>
        <v>Adjusment  %</v>
      </c>
      <c r="FQ503" s="551"/>
      <c r="FR503" s="551"/>
      <c r="FS503" s="514"/>
      <c r="FT503" s="547"/>
      <c r="FU503" s="547"/>
      <c r="FV503" s="547"/>
      <c r="FW503" s="547"/>
      <c r="FX503" s="547"/>
      <c r="FY503" s="547"/>
      <c r="FZ503" s="547"/>
      <c r="GA503" s="552">
        <f>FS503/100*(GA500+GA502)</f>
        <v>0</v>
      </c>
      <c r="GB503" s="547"/>
      <c r="GC503" s="547"/>
      <c r="GD503" s="553">
        <f t="shared" si="3665"/>
        <v>0</v>
      </c>
      <c r="GE503" s="520"/>
      <c r="GF503" s="511"/>
      <c r="GG503" s="550" t="str">
        <f>"Adjusment "&amp;" %"</f>
        <v>Adjusment  %</v>
      </c>
      <c r="GH503" s="551"/>
      <c r="GI503" s="551"/>
      <c r="GJ503" s="514"/>
      <c r="GK503" s="547"/>
      <c r="GL503" s="547"/>
      <c r="GM503" s="547"/>
      <c r="GN503" s="547"/>
      <c r="GO503" s="547"/>
      <c r="GP503" s="547"/>
      <c r="GQ503" s="547"/>
      <c r="GR503" s="552">
        <f>GJ503/100*(GR500+GR502)</f>
        <v>0</v>
      </c>
      <c r="GS503" s="547"/>
      <c r="GT503" s="547"/>
      <c r="GU503" s="553">
        <f t="shared" si="3666"/>
        <v>0</v>
      </c>
      <c r="GV503" s="520"/>
      <c r="GW503" s="511"/>
      <c r="GX503" s="550" t="str">
        <f>"Adjusment "&amp;" %"</f>
        <v>Adjusment  %</v>
      </c>
      <c r="GY503" s="551"/>
      <c r="GZ503" s="551"/>
      <c r="HA503" s="514"/>
      <c r="HB503" s="547"/>
      <c r="HC503" s="547"/>
      <c r="HD503" s="547"/>
      <c r="HE503" s="547"/>
      <c r="HF503" s="547"/>
      <c r="HG503" s="547"/>
      <c r="HH503" s="547"/>
      <c r="HI503" s="552">
        <f>HA503/100*(HI500+HI502)</f>
        <v>0</v>
      </c>
      <c r="HJ503" s="547"/>
      <c r="HK503" s="547"/>
      <c r="HL503" s="553">
        <f t="shared" si="3667"/>
        <v>0</v>
      </c>
      <c r="HM503" s="520"/>
      <c r="HN503" s="511"/>
      <c r="HO503" s="550" t="str">
        <f>"Adjusment "&amp;" %"</f>
        <v>Adjusment  %</v>
      </c>
      <c r="HP503" s="551"/>
      <c r="HQ503" s="551"/>
      <c r="HR503" s="514"/>
      <c r="HS503" s="547"/>
      <c r="HT503" s="547"/>
      <c r="HU503" s="547"/>
      <c r="HV503" s="547"/>
      <c r="HW503" s="547"/>
      <c r="HX503" s="547"/>
      <c r="HY503" s="547"/>
      <c r="HZ503" s="552">
        <f>HR503/100*(HZ500+HZ502)</f>
        <v>0</v>
      </c>
      <c r="IA503" s="547"/>
      <c r="IB503" s="547"/>
      <c r="IC503" s="553">
        <f t="shared" si="3668"/>
        <v>0</v>
      </c>
      <c r="ID503" s="520"/>
      <c r="IE503" s="511"/>
      <c r="IF503" s="550" t="str">
        <f>"Adjusment "&amp;" %"</f>
        <v>Adjusment  %</v>
      </c>
      <c r="IG503" s="551"/>
      <c r="IH503" s="551"/>
      <c r="II503" s="514"/>
      <c r="IJ503" s="547"/>
      <c r="IK503" s="547"/>
      <c r="IL503" s="547"/>
      <c r="IM503" s="547"/>
      <c r="IN503" s="547"/>
      <c r="IO503" s="547"/>
      <c r="IP503" s="547"/>
      <c r="IQ503" s="552">
        <f>II503/100*(IQ500+IQ502)</f>
        <v>0</v>
      </c>
      <c r="IR503" s="547"/>
      <c r="IS503" s="547"/>
      <c r="IT503" s="553">
        <f t="shared" si="3669"/>
        <v>0</v>
      </c>
      <c r="IU503" s="520"/>
      <c r="IV503" s="511"/>
      <c r="IW503" s="550" t="str">
        <f>"Adjusment "&amp;" %"</f>
        <v>Adjusment  %</v>
      </c>
      <c r="IX503" s="551"/>
      <c r="IY503" s="551"/>
      <c r="IZ503" s="514"/>
      <c r="JA503" s="547"/>
      <c r="JB503" s="547"/>
      <c r="JC503" s="547"/>
      <c r="JD503" s="547"/>
      <c r="JE503" s="547"/>
      <c r="JF503" s="547"/>
      <c r="JG503" s="547"/>
      <c r="JH503" s="552">
        <f>IZ503/100*(JH500+JH502)</f>
        <v>0</v>
      </c>
      <c r="JI503" s="547"/>
      <c r="JJ503" s="547"/>
      <c r="JK503" s="553">
        <f t="shared" si="3670"/>
        <v>0</v>
      </c>
      <c r="JL503" s="520"/>
      <c r="JM503" s="511"/>
      <c r="JN503" s="550" t="str">
        <f>"Adjusment "&amp;" %"</f>
        <v>Adjusment  %</v>
      </c>
      <c r="JO503" s="551"/>
      <c r="JP503" s="551"/>
      <c r="JQ503" s="514"/>
      <c r="JR503" s="547"/>
      <c r="JS503" s="547"/>
      <c r="JT503" s="547"/>
      <c r="JU503" s="547"/>
      <c r="JV503" s="547"/>
      <c r="JW503" s="547"/>
      <c r="JX503" s="547"/>
      <c r="JY503" s="552">
        <f>JQ503/100*(JY500+JY502)</f>
        <v>0</v>
      </c>
      <c r="JZ503" s="547"/>
      <c r="KA503" s="547"/>
      <c r="KB503" s="553">
        <f t="shared" si="3671"/>
        <v>0</v>
      </c>
      <c r="KC503" s="520"/>
      <c r="KD503" s="511"/>
      <c r="KE503" s="550" t="str">
        <f>"Adjusment "&amp;" %"</f>
        <v>Adjusment  %</v>
      </c>
      <c r="KF503" s="551"/>
      <c r="KG503" s="551"/>
      <c r="KH503" s="514"/>
      <c r="KI503" s="547"/>
      <c r="KJ503" s="547"/>
      <c r="KK503" s="547"/>
      <c r="KL503" s="547"/>
      <c r="KM503" s="547"/>
      <c r="KN503" s="547"/>
      <c r="KO503" s="547"/>
      <c r="KP503" s="552">
        <f>KH503/100*(KP500+KP502)</f>
        <v>0</v>
      </c>
      <c r="KQ503" s="547"/>
      <c r="KR503" s="547"/>
      <c r="KS503" s="553">
        <f t="shared" si="3672"/>
        <v>0</v>
      </c>
      <c r="KT503" s="520"/>
      <c r="KU503" s="521"/>
    </row>
    <row r="504" ht="15.75" customHeight="1">
      <c r="A504" s="511"/>
      <c r="B504" s="512"/>
      <c r="C504" s="513"/>
      <c r="D504" s="513"/>
      <c r="E504" s="514"/>
      <c r="F504" s="514"/>
      <c r="G504" s="514"/>
      <c r="H504" s="514"/>
      <c r="I504" s="514"/>
      <c r="J504" s="514"/>
      <c r="K504" s="514"/>
      <c r="L504" s="514"/>
      <c r="M504" s="514"/>
      <c r="N504" s="514"/>
      <c r="O504" s="514"/>
      <c r="P504" s="519"/>
      <c r="Q504" s="520"/>
      <c r="R504" s="511"/>
      <c r="S504" s="512"/>
      <c r="T504" s="513"/>
      <c r="U504" s="513"/>
      <c r="V504" s="514"/>
      <c r="W504" s="514"/>
      <c r="X504" s="514"/>
      <c r="Y504" s="514"/>
      <c r="Z504" s="514"/>
      <c r="AA504" s="514"/>
      <c r="AB504" s="514"/>
      <c r="AC504" s="514"/>
      <c r="AD504" s="514"/>
      <c r="AE504" s="514"/>
      <c r="AF504" s="514"/>
      <c r="AG504" s="519"/>
      <c r="AH504" s="520"/>
      <c r="AI504" s="511"/>
      <c r="AJ504" s="512"/>
      <c r="AK504" s="513"/>
      <c r="AL504" s="513"/>
      <c r="AM504" s="514"/>
      <c r="AN504" s="514"/>
      <c r="AO504" s="514"/>
      <c r="AP504" s="514"/>
      <c r="AQ504" s="514"/>
      <c r="AR504" s="514"/>
      <c r="AS504" s="514"/>
      <c r="AT504" s="514"/>
      <c r="AU504" s="514"/>
      <c r="AV504" s="514"/>
      <c r="AW504" s="514"/>
      <c r="AX504" s="519"/>
      <c r="AY504" s="520"/>
      <c r="AZ504" s="511"/>
      <c r="BA504" s="512"/>
      <c r="BB504" s="513"/>
      <c r="BC504" s="513"/>
      <c r="BD504" s="514"/>
      <c r="BE504" s="514"/>
      <c r="BF504" s="514"/>
      <c r="BG504" s="514"/>
      <c r="BH504" s="514"/>
      <c r="BI504" s="514"/>
      <c r="BJ504" s="514"/>
      <c r="BK504" s="514"/>
      <c r="BL504" s="514"/>
      <c r="BM504" s="514"/>
      <c r="BN504" s="514"/>
      <c r="BO504" s="519"/>
      <c r="BP504" s="520"/>
      <c r="BQ504" s="511"/>
      <c r="BR504" s="512"/>
      <c r="BS504" s="513"/>
      <c r="BT504" s="513"/>
      <c r="BU504" s="514"/>
      <c r="BV504" s="514"/>
      <c r="BW504" s="514"/>
      <c r="BX504" s="514"/>
      <c r="BY504" s="514"/>
      <c r="BZ504" s="514"/>
      <c r="CA504" s="514"/>
      <c r="CB504" s="514"/>
      <c r="CC504" s="514"/>
      <c r="CD504" s="514"/>
      <c r="CE504" s="514"/>
      <c r="CF504" s="519"/>
      <c r="CG504" s="520"/>
      <c r="CH504" s="511"/>
      <c r="CI504" s="512"/>
      <c r="CJ504" s="513"/>
      <c r="CK504" s="513"/>
      <c r="CL504" s="514"/>
      <c r="CM504" s="514"/>
      <c r="CN504" s="514"/>
      <c r="CO504" s="514"/>
      <c r="CP504" s="514"/>
      <c r="CQ504" s="514"/>
      <c r="CR504" s="514"/>
      <c r="CS504" s="514"/>
      <c r="CT504" s="514"/>
      <c r="CU504" s="514"/>
      <c r="CV504" s="514"/>
      <c r="CW504" s="519"/>
      <c r="CX504" s="520"/>
      <c r="CY504" s="511"/>
      <c r="CZ504" s="512"/>
      <c r="DA504" s="513"/>
      <c r="DB504" s="513"/>
      <c r="DC504" s="514"/>
      <c r="DD504" s="514"/>
      <c r="DE504" s="514"/>
      <c r="DF504" s="514"/>
      <c r="DG504" s="514"/>
      <c r="DH504" s="514"/>
      <c r="DI504" s="514"/>
      <c r="DJ504" s="514"/>
      <c r="DK504" s="514"/>
      <c r="DL504" s="514"/>
      <c r="DM504" s="514"/>
      <c r="DN504" s="519"/>
      <c r="DO504" s="520"/>
      <c r="DP504" s="511"/>
      <c r="DQ504" s="512"/>
      <c r="DR504" s="513"/>
      <c r="DS504" s="513"/>
      <c r="DT504" s="514"/>
      <c r="DU504" s="514"/>
      <c r="DV504" s="514"/>
      <c r="DW504" s="514"/>
      <c r="DX504" s="514"/>
      <c r="DY504" s="514"/>
      <c r="DZ504" s="514"/>
      <c r="EA504" s="514"/>
      <c r="EB504" s="514"/>
      <c r="EC504" s="514"/>
      <c r="ED504" s="514"/>
      <c r="EE504" s="519"/>
      <c r="EF504" s="520"/>
      <c r="EG504" s="511"/>
      <c r="EH504" s="512"/>
      <c r="EI504" s="513"/>
      <c r="EJ504" s="513"/>
      <c r="EK504" s="514"/>
      <c r="EL504" s="514"/>
      <c r="EM504" s="514"/>
      <c r="EN504" s="514"/>
      <c r="EO504" s="514"/>
      <c r="EP504" s="514"/>
      <c r="EQ504" s="514"/>
      <c r="ER504" s="514"/>
      <c r="ES504" s="514"/>
      <c r="ET504" s="514"/>
      <c r="EU504" s="514"/>
      <c r="EV504" s="519"/>
      <c r="EW504" s="520"/>
      <c r="EX504" s="511"/>
      <c r="EY504" s="512"/>
      <c r="EZ504" s="513"/>
      <c r="FA504" s="513"/>
      <c r="FB504" s="514"/>
      <c r="FC504" s="514"/>
      <c r="FD504" s="514"/>
      <c r="FE504" s="514"/>
      <c r="FF504" s="514"/>
      <c r="FG504" s="514"/>
      <c r="FH504" s="514"/>
      <c r="FI504" s="514"/>
      <c r="FJ504" s="514"/>
      <c r="FK504" s="514"/>
      <c r="FL504" s="514"/>
      <c r="FM504" s="519"/>
      <c r="FN504" s="520"/>
      <c r="FO504" s="511"/>
      <c r="FP504" s="512"/>
      <c r="FQ504" s="513"/>
      <c r="FR504" s="513"/>
      <c r="FS504" s="514"/>
      <c r="FT504" s="514"/>
      <c r="FU504" s="514"/>
      <c r="FV504" s="514"/>
      <c r="FW504" s="514"/>
      <c r="FX504" s="514"/>
      <c r="FY504" s="514"/>
      <c r="FZ504" s="514"/>
      <c r="GA504" s="514"/>
      <c r="GB504" s="514"/>
      <c r="GC504" s="514"/>
      <c r="GD504" s="519"/>
      <c r="GE504" s="520"/>
      <c r="GF504" s="511"/>
      <c r="GG504" s="512"/>
      <c r="GH504" s="513"/>
      <c r="GI504" s="513"/>
      <c r="GJ504" s="514"/>
      <c r="GK504" s="514"/>
      <c r="GL504" s="514"/>
      <c r="GM504" s="514"/>
      <c r="GN504" s="514"/>
      <c r="GO504" s="514"/>
      <c r="GP504" s="514"/>
      <c r="GQ504" s="514"/>
      <c r="GR504" s="514"/>
      <c r="GS504" s="514"/>
      <c r="GT504" s="514"/>
      <c r="GU504" s="519"/>
      <c r="GV504" s="520"/>
      <c r="GW504" s="511"/>
      <c r="GX504" s="512"/>
      <c r="GY504" s="513"/>
      <c r="GZ504" s="513"/>
      <c r="HA504" s="514"/>
      <c r="HB504" s="514"/>
      <c r="HC504" s="514"/>
      <c r="HD504" s="514"/>
      <c r="HE504" s="514"/>
      <c r="HF504" s="514"/>
      <c r="HG504" s="514"/>
      <c r="HH504" s="514"/>
      <c r="HI504" s="514"/>
      <c r="HJ504" s="514"/>
      <c r="HK504" s="514"/>
      <c r="HL504" s="519"/>
      <c r="HM504" s="520"/>
      <c r="HN504" s="511"/>
      <c r="HO504" s="512"/>
      <c r="HP504" s="513"/>
      <c r="HQ504" s="513"/>
      <c r="HR504" s="514"/>
      <c r="HS504" s="514"/>
      <c r="HT504" s="514"/>
      <c r="HU504" s="514"/>
      <c r="HV504" s="514"/>
      <c r="HW504" s="514"/>
      <c r="HX504" s="514"/>
      <c r="HY504" s="514"/>
      <c r="HZ504" s="514"/>
      <c r="IA504" s="514"/>
      <c r="IB504" s="514"/>
      <c r="IC504" s="519"/>
      <c r="ID504" s="520"/>
      <c r="IE504" s="511"/>
      <c r="IF504" s="512"/>
      <c r="IG504" s="513"/>
      <c r="IH504" s="513"/>
      <c r="II504" s="514"/>
      <c r="IJ504" s="514"/>
      <c r="IK504" s="514"/>
      <c r="IL504" s="514"/>
      <c r="IM504" s="514"/>
      <c r="IN504" s="514"/>
      <c r="IO504" s="514"/>
      <c r="IP504" s="514"/>
      <c r="IQ504" s="514"/>
      <c r="IR504" s="514"/>
      <c r="IS504" s="514"/>
      <c r="IT504" s="519"/>
      <c r="IU504" s="520"/>
      <c r="IV504" s="511"/>
      <c r="IW504" s="512"/>
      <c r="IX504" s="513"/>
      <c r="IY504" s="513"/>
      <c r="IZ504" s="514"/>
      <c r="JA504" s="514"/>
      <c r="JB504" s="514"/>
      <c r="JC504" s="514"/>
      <c r="JD504" s="514"/>
      <c r="JE504" s="514"/>
      <c r="JF504" s="514"/>
      <c r="JG504" s="514"/>
      <c r="JH504" s="514"/>
      <c r="JI504" s="514"/>
      <c r="JJ504" s="514"/>
      <c r="JK504" s="519"/>
      <c r="JL504" s="520"/>
      <c r="JM504" s="511"/>
      <c r="JN504" s="512"/>
      <c r="JO504" s="513"/>
      <c r="JP504" s="513"/>
      <c r="JQ504" s="514"/>
      <c r="JR504" s="514"/>
      <c r="JS504" s="514"/>
      <c r="JT504" s="514"/>
      <c r="JU504" s="514"/>
      <c r="JV504" s="514"/>
      <c r="JW504" s="514"/>
      <c r="JX504" s="514"/>
      <c r="JY504" s="514"/>
      <c r="JZ504" s="514"/>
      <c r="KA504" s="514"/>
      <c r="KB504" s="519"/>
      <c r="KC504" s="520"/>
      <c r="KD504" s="511"/>
      <c r="KE504" s="512"/>
      <c r="KF504" s="513"/>
      <c r="KG504" s="513"/>
      <c r="KH504" s="514"/>
      <c r="KI504" s="514"/>
      <c r="KJ504" s="514"/>
      <c r="KK504" s="514"/>
      <c r="KL504" s="514"/>
      <c r="KM504" s="514"/>
      <c r="KN504" s="514"/>
      <c r="KO504" s="514"/>
      <c r="KP504" s="514"/>
      <c r="KQ504" s="514"/>
      <c r="KR504" s="514"/>
      <c r="KS504" s="519"/>
      <c r="KT504" s="520"/>
      <c r="KU504" s="521"/>
    </row>
    <row r="505" ht="24.0" customHeight="1">
      <c r="A505" s="554" t="s">
        <v>29</v>
      </c>
      <c r="B505" s="213"/>
      <c r="C505" s="555"/>
      <c r="D505" s="555"/>
      <c r="E505" s="556"/>
      <c r="F505" s="556"/>
      <c r="G505" s="557">
        <f>SUM(G500:G504)</f>
        <v>0</v>
      </c>
      <c r="H505" s="556"/>
      <c r="I505" s="557">
        <f>SUM(I500:I504)</f>
        <v>0</v>
      </c>
      <c r="J505" s="556"/>
      <c r="K505" s="556"/>
      <c r="L505" s="556"/>
      <c r="M505" s="557">
        <f>SUM(M500:M504)</f>
        <v>0</v>
      </c>
      <c r="N505" s="556"/>
      <c r="O505" s="557">
        <f t="shared" ref="O505:P505" si="3673">SUM(O500:O504)</f>
        <v>0</v>
      </c>
      <c r="P505" s="558">
        <f t="shared" si="3673"/>
        <v>0</v>
      </c>
      <c r="Q505" s="509"/>
      <c r="R505" s="554" t="s">
        <v>29</v>
      </c>
      <c r="S505" s="213"/>
      <c r="T505" s="555"/>
      <c r="U505" s="555"/>
      <c r="V505" s="556"/>
      <c r="W505" s="556"/>
      <c r="X505" s="557">
        <f>SUM(X500:X504)</f>
        <v>0</v>
      </c>
      <c r="Y505" s="556"/>
      <c r="Z505" s="557">
        <f>SUM(Z500:Z504)</f>
        <v>0</v>
      </c>
      <c r="AA505" s="556"/>
      <c r="AB505" s="556"/>
      <c r="AC505" s="556"/>
      <c r="AD505" s="557">
        <f>SUM(AD500:AD504)</f>
        <v>0</v>
      </c>
      <c r="AE505" s="556"/>
      <c r="AF505" s="557">
        <f t="shared" ref="AF505:AG505" si="3674">SUM(AF500:AF504)</f>
        <v>0</v>
      </c>
      <c r="AG505" s="558">
        <f t="shared" si="3674"/>
        <v>0</v>
      </c>
      <c r="AH505" s="509"/>
      <c r="AI505" s="554" t="s">
        <v>29</v>
      </c>
      <c r="AJ505" s="213"/>
      <c r="AK505" s="555"/>
      <c r="AL505" s="555"/>
      <c r="AM505" s="556"/>
      <c r="AN505" s="556"/>
      <c r="AO505" s="557">
        <f>SUM(AO500:AO504)</f>
        <v>0</v>
      </c>
      <c r="AP505" s="556"/>
      <c r="AQ505" s="557">
        <f>SUM(AQ500:AQ504)</f>
        <v>0</v>
      </c>
      <c r="AR505" s="556"/>
      <c r="AS505" s="556"/>
      <c r="AT505" s="556"/>
      <c r="AU505" s="557">
        <f>SUM(AU500:AU504)</f>
        <v>0</v>
      </c>
      <c r="AV505" s="556"/>
      <c r="AW505" s="557">
        <f t="shared" ref="AW505:AX505" si="3675">SUM(AW500:AW504)</f>
        <v>0</v>
      </c>
      <c r="AX505" s="558">
        <f t="shared" si="3675"/>
        <v>0</v>
      </c>
      <c r="AY505" s="509"/>
      <c r="AZ505" s="554" t="s">
        <v>29</v>
      </c>
      <c r="BA505" s="213"/>
      <c r="BB505" s="555"/>
      <c r="BC505" s="555"/>
      <c r="BD505" s="556"/>
      <c r="BE505" s="556"/>
      <c r="BF505" s="557">
        <f>SUM(BF500:BF504)</f>
        <v>0</v>
      </c>
      <c r="BG505" s="556"/>
      <c r="BH505" s="557">
        <f>SUM(BH500:BH504)</f>
        <v>0</v>
      </c>
      <c r="BI505" s="556"/>
      <c r="BJ505" s="556"/>
      <c r="BK505" s="556"/>
      <c r="BL505" s="557">
        <f>SUM(BL500:BL504)</f>
        <v>0</v>
      </c>
      <c r="BM505" s="556"/>
      <c r="BN505" s="557">
        <f t="shared" ref="BN505:BO505" si="3676">SUM(BN500:BN504)</f>
        <v>0</v>
      </c>
      <c r="BO505" s="558">
        <f t="shared" si="3676"/>
        <v>0</v>
      </c>
      <c r="BP505" s="509"/>
      <c r="BQ505" s="554" t="s">
        <v>29</v>
      </c>
      <c r="BR505" s="213"/>
      <c r="BS505" s="555"/>
      <c r="BT505" s="555"/>
      <c r="BU505" s="556"/>
      <c r="BV505" s="556"/>
      <c r="BW505" s="557">
        <f>SUM(BW500:BW504)</f>
        <v>0</v>
      </c>
      <c r="BX505" s="556"/>
      <c r="BY505" s="557">
        <f>SUM(BY500:BY504)</f>
        <v>0</v>
      </c>
      <c r="BZ505" s="556"/>
      <c r="CA505" s="556"/>
      <c r="CB505" s="556"/>
      <c r="CC505" s="557">
        <f>SUM(CC500:CC504)</f>
        <v>0</v>
      </c>
      <c r="CD505" s="556"/>
      <c r="CE505" s="557">
        <f t="shared" ref="CE505:CF505" si="3677">SUM(CE500:CE504)</f>
        <v>0</v>
      </c>
      <c r="CF505" s="558">
        <f t="shared" si="3677"/>
        <v>0</v>
      </c>
      <c r="CG505" s="509"/>
      <c r="CH505" s="554" t="s">
        <v>29</v>
      </c>
      <c r="CI505" s="213"/>
      <c r="CJ505" s="555"/>
      <c r="CK505" s="555"/>
      <c r="CL505" s="556"/>
      <c r="CM505" s="556"/>
      <c r="CN505" s="557">
        <f>SUM(CN500:CN504)</f>
        <v>0</v>
      </c>
      <c r="CO505" s="556"/>
      <c r="CP505" s="557">
        <f>SUM(CP500:CP504)</f>
        <v>0</v>
      </c>
      <c r="CQ505" s="556"/>
      <c r="CR505" s="556"/>
      <c r="CS505" s="556"/>
      <c r="CT505" s="557">
        <f>SUM(CT500:CT504)</f>
        <v>0</v>
      </c>
      <c r="CU505" s="556"/>
      <c r="CV505" s="557">
        <f t="shared" ref="CV505:CW505" si="3678">SUM(CV500:CV504)</f>
        <v>0</v>
      </c>
      <c r="CW505" s="558">
        <f t="shared" si="3678"/>
        <v>0</v>
      </c>
      <c r="CX505" s="509"/>
      <c r="CY505" s="554" t="s">
        <v>29</v>
      </c>
      <c r="CZ505" s="213"/>
      <c r="DA505" s="555"/>
      <c r="DB505" s="555"/>
      <c r="DC505" s="556"/>
      <c r="DD505" s="556"/>
      <c r="DE505" s="557">
        <f>SUM(DE500:DE504)</f>
        <v>0</v>
      </c>
      <c r="DF505" s="556"/>
      <c r="DG505" s="557">
        <f>SUM(DG500:DG504)</f>
        <v>0</v>
      </c>
      <c r="DH505" s="556"/>
      <c r="DI505" s="556"/>
      <c r="DJ505" s="556"/>
      <c r="DK505" s="557">
        <f>SUM(DK500:DK504)</f>
        <v>0</v>
      </c>
      <c r="DL505" s="556"/>
      <c r="DM505" s="557">
        <f t="shared" ref="DM505:DN505" si="3679">SUM(DM500:DM504)</f>
        <v>0</v>
      </c>
      <c r="DN505" s="558">
        <f t="shared" si="3679"/>
        <v>0</v>
      </c>
      <c r="DO505" s="509"/>
      <c r="DP505" s="554" t="s">
        <v>29</v>
      </c>
      <c r="DQ505" s="213"/>
      <c r="DR505" s="555"/>
      <c r="DS505" s="555"/>
      <c r="DT505" s="556"/>
      <c r="DU505" s="556"/>
      <c r="DV505" s="557">
        <f>SUM(DV500:DV504)</f>
        <v>0</v>
      </c>
      <c r="DW505" s="556"/>
      <c r="DX505" s="557">
        <f>SUM(DX500:DX504)</f>
        <v>0</v>
      </c>
      <c r="DY505" s="556"/>
      <c r="DZ505" s="556"/>
      <c r="EA505" s="556"/>
      <c r="EB505" s="557">
        <f>SUM(EB500:EB504)</f>
        <v>0</v>
      </c>
      <c r="EC505" s="556"/>
      <c r="ED505" s="557">
        <f t="shared" ref="ED505:EE505" si="3680">SUM(ED500:ED504)</f>
        <v>0</v>
      </c>
      <c r="EE505" s="558">
        <f t="shared" si="3680"/>
        <v>0</v>
      </c>
      <c r="EF505" s="509"/>
      <c r="EG505" s="554" t="s">
        <v>29</v>
      </c>
      <c r="EH505" s="213"/>
      <c r="EI505" s="555"/>
      <c r="EJ505" s="555"/>
      <c r="EK505" s="556"/>
      <c r="EL505" s="556"/>
      <c r="EM505" s="557">
        <f>SUM(EM500:EM504)</f>
        <v>0</v>
      </c>
      <c r="EN505" s="556"/>
      <c r="EO505" s="557">
        <f>SUM(EO500:EO504)</f>
        <v>0</v>
      </c>
      <c r="EP505" s="556"/>
      <c r="EQ505" s="556"/>
      <c r="ER505" s="556"/>
      <c r="ES505" s="557">
        <f>SUM(ES500:ES504)</f>
        <v>0</v>
      </c>
      <c r="ET505" s="556"/>
      <c r="EU505" s="557">
        <f t="shared" ref="EU505:EV505" si="3681">SUM(EU500:EU504)</f>
        <v>0</v>
      </c>
      <c r="EV505" s="558">
        <f t="shared" si="3681"/>
        <v>0</v>
      </c>
      <c r="EW505" s="509"/>
      <c r="EX505" s="554" t="s">
        <v>29</v>
      </c>
      <c r="EY505" s="213"/>
      <c r="EZ505" s="555"/>
      <c r="FA505" s="555"/>
      <c r="FB505" s="556"/>
      <c r="FC505" s="556"/>
      <c r="FD505" s="557">
        <f>SUM(FD500:FD504)</f>
        <v>0</v>
      </c>
      <c r="FE505" s="556"/>
      <c r="FF505" s="557">
        <f>SUM(FF500:FF504)</f>
        <v>0</v>
      </c>
      <c r="FG505" s="556"/>
      <c r="FH505" s="556"/>
      <c r="FI505" s="556"/>
      <c r="FJ505" s="557">
        <f>SUM(FJ500:FJ504)</f>
        <v>0</v>
      </c>
      <c r="FK505" s="556"/>
      <c r="FL505" s="557">
        <f t="shared" ref="FL505:FM505" si="3682">SUM(FL500:FL504)</f>
        <v>0</v>
      </c>
      <c r="FM505" s="558">
        <f t="shared" si="3682"/>
        <v>0</v>
      </c>
      <c r="FN505" s="509"/>
      <c r="FO505" s="554" t="s">
        <v>29</v>
      </c>
      <c r="FP505" s="213"/>
      <c r="FQ505" s="555"/>
      <c r="FR505" s="555"/>
      <c r="FS505" s="556"/>
      <c r="FT505" s="556"/>
      <c r="FU505" s="557">
        <f>SUM(FU500:FU504)</f>
        <v>0</v>
      </c>
      <c r="FV505" s="556"/>
      <c r="FW505" s="557">
        <f>SUM(FW500:FW504)</f>
        <v>0</v>
      </c>
      <c r="FX505" s="556"/>
      <c r="FY505" s="556"/>
      <c r="FZ505" s="556"/>
      <c r="GA505" s="557">
        <f>SUM(GA500:GA504)</f>
        <v>0</v>
      </c>
      <c r="GB505" s="556"/>
      <c r="GC505" s="557">
        <f t="shared" ref="GC505:GD505" si="3683">SUM(GC500:GC504)</f>
        <v>0</v>
      </c>
      <c r="GD505" s="558">
        <f t="shared" si="3683"/>
        <v>0</v>
      </c>
      <c r="GE505" s="509"/>
      <c r="GF505" s="554" t="s">
        <v>29</v>
      </c>
      <c r="GG505" s="213"/>
      <c r="GH505" s="555"/>
      <c r="GI505" s="555"/>
      <c r="GJ505" s="556"/>
      <c r="GK505" s="556"/>
      <c r="GL505" s="557">
        <f>SUM(GL500:GL504)</f>
        <v>0</v>
      </c>
      <c r="GM505" s="556"/>
      <c r="GN505" s="557">
        <f>SUM(GN500:GN504)</f>
        <v>0</v>
      </c>
      <c r="GO505" s="556"/>
      <c r="GP505" s="556"/>
      <c r="GQ505" s="556"/>
      <c r="GR505" s="557">
        <f>SUM(GR500:GR504)</f>
        <v>0</v>
      </c>
      <c r="GS505" s="556"/>
      <c r="GT505" s="557">
        <f t="shared" ref="GT505:GU505" si="3684">SUM(GT500:GT504)</f>
        <v>0</v>
      </c>
      <c r="GU505" s="558">
        <f t="shared" si="3684"/>
        <v>0</v>
      </c>
      <c r="GV505" s="509"/>
      <c r="GW505" s="554" t="s">
        <v>29</v>
      </c>
      <c r="GX505" s="213"/>
      <c r="GY505" s="555"/>
      <c r="GZ505" s="555"/>
      <c r="HA505" s="556"/>
      <c r="HB505" s="556"/>
      <c r="HC505" s="557">
        <f>SUM(HC500:HC504)</f>
        <v>0</v>
      </c>
      <c r="HD505" s="556"/>
      <c r="HE505" s="557">
        <f>SUM(HE500:HE504)</f>
        <v>0</v>
      </c>
      <c r="HF505" s="556"/>
      <c r="HG505" s="556"/>
      <c r="HH505" s="556"/>
      <c r="HI505" s="557">
        <f>SUM(HI500:HI504)</f>
        <v>0</v>
      </c>
      <c r="HJ505" s="556"/>
      <c r="HK505" s="557">
        <f t="shared" ref="HK505:HL505" si="3685">SUM(HK500:HK504)</f>
        <v>0</v>
      </c>
      <c r="HL505" s="558">
        <f t="shared" si="3685"/>
        <v>0</v>
      </c>
      <c r="HM505" s="509"/>
      <c r="HN505" s="554" t="s">
        <v>29</v>
      </c>
      <c r="HO505" s="213"/>
      <c r="HP505" s="555"/>
      <c r="HQ505" s="555"/>
      <c r="HR505" s="556"/>
      <c r="HS505" s="556"/>
      <c r="HT505" s="557">
        <f>SUM(HT500:HT504)</f>
        <v>0</v>
      </c>
      <c r="HU505" s="556"/>
      <c r="HV505" s="557">
        <f>SUM(HV500:HV504)</f>
        <v>0</v>
      </c>
      <c r="HW505" s="556"/>
      <c r="HX505" s="556"/>
      <c r="HY505" s="556"/>
      <c r="HZ505" s="557">
        <f>SUM(HZ500:HZ504)</f>
        <v>0</v>
      </c>
      <c r="IA505" s="556"/>
      <c r="IB505" s="557">
        <f t="shared" ref="IB505:IC505" si="3686">SUM(IB500:IB504)</f>
        <v>0</v>
      </c>
      <c r="IC505" s="558">
        <f t="shared" si="3686"/>
        <v>0</v>
      </c>
      <c r="ID505" s="509"/>
      <c r="IE505" s="554" t="s">
        <v>29</v>
      </c>
      <c r="IF505" s="213"/>
      <c r="IG505" s="555"/>
      <c r="IH505" s="555"/>
      <c r="II505" s="556"/>
      <c r="IJ505" s="556"/>
      <c r="IK505" s="557">
        <f>SUM(IK500:IK504)</f>
        <v>0</v>
      </c>
      <c r="IL505" s="556"/>
      <c r="IM505" s="557">
        <f>SUM(IM500:IM504)</f>
        <v>0</v>
      </c>
      <c r="IN505" s="556"/>
      <c r="IO505" s="556"/>
      <c r="IP505" s="556"/>
      <c r="IQ505" s="557">
        <f>SUM(IQ500:IQ504)</f>
        <v>0</v>
      </c>
      <c r="IR505" s="556"/>
      <c r="IS505" s="557">
        <f t="shared" ref="IS505:IT505" si="3687">SUM(IS500:IS504)</f>
        <v>0</v>
      </c>
      <c r="IT505" s="558">
        <f t="shared" si="3687"/>
        <v>0</v>
      </c>
      <c r="IU505" s="509"/>
      <c r="IV505" s="554" t="s">
        <v>29</v>
      </c>
      <c r="IW505" s="213"/>
      <c r="IX505" s="555"/>
      <c r="IY505" s="555"/>
      <c r="IZ505" s="556"/>
      <c r="JA505" s="556"/>
      <c r="JB505" s="557">
        <f>SUM(JB500:JB504)</f>
        <v>0</v>
      </c>
      <c r="JC505" s="556"/>
      <c r="JD505" s="557">
        <f>SUM(JD500:JD504)</f>
        <v>0</v>
      </c>
      <c r="JE505" s="556"/>
      <c r="JF505" s="556"/>
      <c r="JG505" s="556"/>
      <c r="JH505" s="557">
        <f>SUM(JH500:JH504)</f>
        <v>0</v>
      </c>
      <c r="JI505" s="556"/>
      <c r="JJ505" s="557">
        <f t="shared" ref="JJ505:JK505" si="3688">SUM(JJ500:JJ504)</f>
        <v>0</v>
      </c>
      <c r="JK505" s="558">
        <f t="shared" si="3688"/>
        <v>0</v>
      </c>
      <c r="JL505" s="509"/>
      <c r="JM505" s="554" t="s">
        <v>29</v>
      </c>
      <c r="JN505" s="213"/>
      <c r="JO505" s="555"/>
      <c r="JP505" s="555"/>
      <c r="JQ505" s="556"/>
      <c r="JR505" s="556"/>
      <c r="JS505" s="557">
        <f>SUM(JS500:JS504)</f>
        <v>0</v>
      </c>
      <c r="JT505" s="556"/>
      <c r="JU505" s="557">
        <f>SUM(JU500:JU504)</f>
        <v>0</v>
      </c>
      <c r="JV505" s="556"/>
      <c r="JW505" s="556"/>
      <c r="JX505" s="556"/>
      <c r="JY505" s="557">
        <f>SUM(JY500:JY504)</f>
        <v>0</v>
      </c>
      <c r="JZ505" s="556"/>
      <c r="KA505" s="557">
        <f t="shared" ref="KA505:KB505" si="3689">SUM(KA500:KA504)</f>
        <v>0</v>
      </c>
      <c r="KB505" s="558">
        <f t="shared" si="3689"/>
        <v>0</v>
      </c>
      <c r="KC505" s="509"/>
      <c r="KD505" s="554" t="s">
        <v>29</v>
      </c>
      <c r="KE505" s="213"/>
      <c r="KF505" s="555"/>
      <c r="KG505" s="555"/>
      <c r="KH505" s="556"/>
      <c r="KI505" s="556"/>
      <c r="KJ505" s="557">
        <f>SUM(KJ500:KJ504)</f>
        <v>0</v>
      </c>
      <c r="KK505" s="556"/>
      <c r="KL505" s="557">
        <f>SUM(KL500:KL504)</f>
        <v>0</v>
      </c>
      <c r="KM505" s="556"/>
      <c r="KN505" s="556"/>
      <c r="KO505" s="556"/>
      <c r="KP505" s="557">
        <f>SUM(KP500:KP504)</f>
        <v>0</v>
      </c>
      <c r="KQ505" s="556"/>
      <c r="KR505" s="557">
        <f t="shared" ref="KR505:KS505" si="3690">SUM(KR500:KR504)</f>
        <v>0</v>
      </c>
      <c r="KS505" s="558">
        <f t="shared" si="3690"/>
        <v>0</v>
      </c>
      <c r="KT505" s="509"/>
      <c r="KU505" s="510"/>
    </row>
    <row r="506" ht="15.0" customHeight="1">
      <c r="A506" s="131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5"/>
      <c r="R506" s="131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5"/>
      <c r="AI506" s="131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5"/>
      <c r="AZ506" s="131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24"/>
      <c r="BK506" s="124"/>
      <c r="BL506" s="124"/>
      <c r="BM506" s="124"/>
      <c r="BN506" s="124"/>
      <c r="BO506" s="124"/>
      <c r="BP506" s="125"/>
      <c r="BQ506" s="131"/>
      <c r="BR506" s="124"/>
      <c r="BS506" s="124"/>
      <c r="BT506" s="124"/>
      <c r="BU506" s="124"/>
      <c r="BV506" s="124"/>
      <c r="BW506" s="124"/>
      <c r="BX506" s="124"/>
      <c r="BY506" s="124"/>
      <c r="BZ506" s="124"/>
      <c r="CA506" s="124"/>
      <c r="CB506" s="124"/>
      <c r="CC506" s="124"/>
      <c r="CD506" s="124"/>
      <c r="CE506" s="124"/>
      <c r="CF506" s="124"/>
      <c r="CG506" s="125"/>
      <c r="CH506" s="131"/>
      <c r="CI506" s="124"/>
      <c r="CJ506" s="124"/>
      <c r="CK506" s="124"/>
      <c r="CL506" s="124"/>
      <c r="CM506" s="124"/>
      <c r="CN506" s="124"/>
      <c r="CO506" s="124"/>
      <c r="CP506" s="124"/>
      <c r="CQ506" s="124"/>
      <c r="CR506" s="124"/>
      <c r="CS506" s="124"/>
      <c r="CT506" s="124"/>
      <c r="CU506" s="124"/>
      <c r="CV506" s="124"/>
      <c r="CW506" s="124"/>
      <c r="CX506" s="125"/>
      <c r="CY506" s="131"/>
      <c r="CZ506" s="124"/>
      <c r="DA506" s="124"/>
      <c r="DB506" s="124"/>
      <c r="DC506" s="124"/>
      <c r="DD506" s="124"/>
      <c r="DE506" s="124"/>
      <c r="DF506" s="124"/>
      <c r="DG506" s="124"/>
      <c r="DH506" s="124"/>
      <c r="DI506" s="124"/>
      <c r="DJ506" s="124"/>
      <c r="DK506" s="124"/>
      <c r="DL506" s="124"/>
      <c r="DM506" s="124"/>
      <c r="DN506" s="124"/>
      <c r="DO506" s="125"/>
      <c r="DP506" s="131"/>
      <c r="DQ506" s="124"/>
      <c r="DR506" s="124"/>
      <c r="DS506" s="124"/>
      <c r="DT506" s="124"/>
      <c r="DU506" s="124"/>
      <c r="DV506" s="124"/>
      <c r="DW506" s="124"/>
      <c r="DX506" s="124"/>
      <c r="DY506" s="124"/>
      <c r="DZ506" s="124"/>
      <c r="EA506" s="124"/>
      <c r="EB506" s="124"/>
      <c r="EC506" s="124"/>
      <c r="ED506" s="124"/>
      <c r="EE506" s="124"/>
      <c r="EF506" s="125"/>
      <c r="EG506" s="131"/>
      <c r="EH506" s="124"/>
      <c r="EI506" s="124"/>
      <c r="EJ506" s="124"/>
      <c r="EK506" s="124"/>
      <c r="EL506" s="124"/>
      <c r="EM506" s="124"/>
      <c r="EN506" s="124"/>
      <c r="EO506" s="124"/>
      <c r="EP506" s="124"/>
      <c r="EQ506" s="124"/>
      <c r="ER506" s="124"/>
      <c r="ES506" s="124"/>
      <c r="ET506" s="124"/>
      <c r="EU506" s="124"/>
      <c r="EV506" s="124"/>
      <c r="EW506" s="125"/>
      <c r="EX506" s="131"/>
      <c r="EY506" s="124"/>
      <c r="EZ506" s="124"/>
      <c r="FA506" s="124"/>
      <c r="FB506" s="124"/>
      <c r="FC506" s="124"/>
      <c r="FD506" s="124"/>
      <c r="FE506" s="124"/>
      <c r="FF506" s="124"/>
      <c r="FG506" s="124"/>
      <c r="FH506" s="124"/>
      <c r="FI506" s="124"/>
      <c r="FJ506" s="124"/>
      <c r="FK506" s="124"/>
      <c r="FL506" s="124"/>
      <c r="FM506" s="124"/>
      <c r="FN506" s="125"/>
      <c r="FO506" s="131"/>
      <c r="FP506" s="124"/>
      <c r="FQ506" s="124"/>
      <c r="FR506" s="124"/>
      <c r="FS506" s="124"/>
      <c r="FT506" s="124"/>
      <c r="FU506" s="124"/>
      <c r="FV506" s="124"/>
      <c r="FW506" s="124"/>
      <c r="FX506" s="124"/>
      <c r="FY506" s="124"/>
      <c r="FZ506" s="124"/>
      <c r="GA506" s="124"/>
      <c r="GB506" s="124"/>
      <c r="GC506" s="124"/>
      <c r="GD506" s="124"/>
      <c r="GE506" s="125"/>
      <c r="GF506" s="131"/>
      <c r="GG506" s="124"/>
      <c r="GH506" s="124"/>
      <c r="GI506" s="124"/>
      <c r="GJ506" s="124"/>
      <c r="GK506" s="124"/>
      <c r="GL506" s="124"/>
      <c r="GM506" s="124"/>
      <c r="GN506" s="124"/>
      <c r="GO506" s="124"/>
      <c r="GP506" s="124"/>
      <c r="GQ506" s="124"/>
      <c r="GR506" s="124"/>
      <c r="GS506" s="124"/>
      <c r="GT506" s="124"/>
      <c r="GU506" s="124"/>
      <c r="GV506" s="125"/>
      <c r="GW506" s="131"/>
      <c r="GX506" s="124"/>
      <c r="GY506" s="124"/>
      <c r="GZ506" s="124"/>
      <c r="HA506" s="124"/>
      <c r="HB506" s="124"/>
      <c r="HC506" s="124"/>
      <c r="HD506" s="124"/>
      <c r="HE506" s="124"/>
      <c r="HF506" s="124"/>
      <c r="HG506" s="124"/>
      <c r="HH506" s="124"/>
      <c r="HI506" s="124"/>
      <c r="HJ506" s="124"/>
      <c r="HK506" s="124"/>
      <c r="HL506" s="124"/>
      <c r="HM506" s="125"/>
      <c r="HN506" s="131"/>
      <c r="HO506" s="124"/>
      <c r="HP506" s="124"/>
      <c r="HQ506" s="124"/>
      <c r="HR506" s="124"/>
      <c r="HS506" s="124"/>
      <c r="HT506" s="124"/>
      <c r="HU506" s="124"/>
      <c r="HV506" s="124"/>
      <c r="HW506" s="124"/>
      <c r="HX506" s="124"/>
      <c r="HY506" s="124"/>
      <c r="HZ506" s="124"/>
      <c r="IA506" s="124"/>
      <c r="IB506" s="124"/>
      <c r="IC506" s="124"/>
      <c r="ID506" s="125"/>
      <c r="IE506" s="131"/>
      <c r="IF506" s="124"/>
      <c r="IG506" s="124"/>
      <c r="IH506" s="124"/>
      <c r="II506" s="124"/>
      <c r="IJ506" s="124"/>
      <c r="IK506" s="124"/>
      <c r="IL506" s="124"/>
      <c r="IM506" s="124"/>
      <c r="IN506" s="124"/>
      <c r="IO506" s="124"/>
      <c r="IP506" s="124"/>
      <c r="IQ506" s="124"/>
      <c r="IR506" s="124"/>
      <c r="IS506" s="124"/>
      <c r="IT506" s="124"/>
      <c r="IU506" s="125"/>
      <c r="IV506" s="131"/>
      <c r="IW506" s="124"/>
      <c r="IX506" s="124"/>
      <c r="IY506" s="124"/>
      <c r="IZ506" s="124"/>
      <c r="JA506" s="124"/>
      <c r="JB506" s="124"/>
      <c r="JC506" s="124"/>
      <c r="JD506" s="124"/>
      <c r="JE506" s="124"/>
      <c r="JF506" s="124"/>
      <c r="JG506" s="124"/>
      <c r="JH506" s="124"/>
      <c r="JI506" s="124"/>
      <c r="JJ506" s="124"/>
      <c r="JK506" s="124"/>
      <c r="JL506" s="125"/>
      <c r="JM506" s="131"/>
      <c r="JN506" s="124"/>
      <c r="JO506" s="124"/>
      <c r="JP506" s="124"/>
      <c r="JQ506" s="124"/>
      <c r="JR506" s="124"/>
      <c r="JS506" s="124"/>
      <c r="JT506" s="124"/>
      <c r="JU506" s="124"/>
      <c r="JV506" s="124"/>
      <c r="JW506" s="124"/>
      <c r="JX506" s="124"/>
      <c r="JY506" s="124"/>
      <c r="JZ506" s="124"/>
      <c r="KA506" s="124"/>
      <c r="KB506" s="124"/>
      <c r="KC506" s="125"/>
      <c r="KD506" s="131"/>
      <c r="KE506" s="124"/>
      <c r="KF506" s="124"/>
      <c r="KG506" s="124"/>
      <c r="KH506" s="124"/>
      <c r="KI506" s="124"/>
      <c r="KJ506" s="124"/>
      <c r="KK506" s="124"/>
      <c r="KL506" s="124"/>
      <c r="KM506" s="124"/>
      <c r="KN506" s="124"/>
      <c r="KO506" s="124"/>
      <c r="KP506" s="124"/>
      <c r="KQ506" s="124"/>
      <c r="KR506" s="124"/>
      <c r="KS506" s="124"/>
      <c r="KT506" s="125"/>
      <c r="KU506" s="124"/>
    </row>
    <row r="507" ht="15.0" customHeight="1">
      <c r="A507" s="131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5"/>
      <c r="R507" s="131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5"/>
      <c r="AI507" s="131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5"/>
      <c r="AZ507" s="131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24"/>
      <c r="BK507" s="124"/>
      <c r="BL507" s="124"/>
      <c r="BM507" s="124"/>
      <c r="BN507" s="124"/>
      <c r="BO507" s="124"/>
      <c r="BP507" s="125"/>
      <c r="BQ507" s="131"/>
      <c r="BR507" s="124"/>
      <c r="BS507" s="124"/>
      <c r="BT507" s="124"/>
      <c r="BU507" s="124"/>
      <c r="BV507" s="124"/>
      <c r="BW507" s="124"/>
      <c r="BX507" s="124"/>
      <c r="BY507" s="124"/>
      <c r="BZ507" s="124"/>
      <c r="CA507" s="124"/>
      <c r="CB507" s="124"/>
      <c r="CC507" s="124"/>
      <c r="CD507" s="124"/>
      <c r="CE507" s="124"/>
      <c r="CF507" s="124"/>
      <c r="CG507" s="125"/>
      <c r="CH507" s="131"/>
      <c r="CI507" s="124"/>
      <c r="CJ507" s="124"/>
      <c r="CK507" s="124"/>
      <c r="CL507" s="124"/>
      <c r="CM507" s="124"/>
      <c r="CN507" s="124"/>
      <c r="CO507" s="124"/>
      <c r="CP507" s="124"/>
      <c r="CQ507" s="124"/>
      <c r="CR507" s="124"/>
      <c r="CS507" s="124"/>
      <c r="CT507" s="124"/>
      <c r="CU507" s="124"/>
      <c r="CV507" s="124"/>
      <c r="CW507" s="124"/>
      <c r="CX507" s="125"/>
      <c r="CY507" s="131"/>
      <c r="CZ507" s="124"/>
      <c r="DA507" s="124"/>
      <c r="DB507" s="124"/>
      <c r="DC507" s="124"/>
      <c r="DD507" s="124"/>
      <c r="DE507" s="124"/>
      <c r="DF507" s="124"/>
      <c r="DG507" s="124"/>
      <c r="DH507" s="124"/>
      <c r="DI507" s="124"/>
      <c r="DJ507" s="124"/>
      <c r="DK507" s="124"/>
      <c r="DL507" s="124"/>
      <c r="DM507" s="124"/>
      <c r="DN507" s="124"/>
      <c r="DO507" s="125"/>
      <c r="DP507" s="131"/>
      <c r="DQ507" s="124"/>
      <c r="DR507" s="124"/>
      <c r="DS507" s="124"/>
      <c r="DT507" s="124"/>
      <c r="DU507" s="124"/>
      <c r="DV507" s="124"/>
      <c r="DW507" s="124"/>
      <c r="DX507" s="124"/>
      <c r="DY507" s="124"/>
      <c r="DZ507" s="124"/>
      <c r="EA507" s="124"/>
      <c r="EB507" s="124"/>
      <c r="EC507" s="124"/>
      <c r="ED507" s="124"/>
      <c r="EE507" s="124"/>
      <c r="EF507" s="125"/>
      <c r="EG507" s="131"/>
      <c r="EH507" s="124"/>
      <c r="EI507" s="124"/>
      <c r="EJ507" s="124"/>
      <c r="EK507" s="124"/>
      <c r="EL507" s="124"/>
      <c r="EM507" s="124"/>
      <c r="EN507" s="124"/>
      <c r="EO507" s="124"/>
      <c r="EP507" s="124"/>
      <c r="EQ507" s="124"/>
      <c r="ER507" s="124"/>
      <c r="ES507" s="124"/>
      <c r="ET507" s="124"/>
      <c r="EU507" s="124"/>
      <c r="EV507" s="124"/>
      <c r="EW507" s="125"/>
      <c r="EX507" s="131"/>
      <c r="EY507" s="124"/>
      <c r="EZ507" s="124"/>
      <c r="FA507" s="124"/>
      <c r="FB507" s="124"/>
      <c r="FC507" s="124"/>
      <c r="FD507" s="124"/>
      <c r="FE507" s="124"/>
      <c r="FF507" s="124"/>
      <c r="FG507" s="124"/>
      <c r="FH507" s="124"/>
      <c r="FI507" s="124"/>
      <c r="FJ507" s="124"/>
      <c r="FK507" s="124"/>
      <c r="FL507" s="124"/>
      <c r="FM507" s="124"/>
      <c r="FN507" s="125"/>
      <c r="FO507" s="131"/>
      <c r="FP507" s="124"/>
      <c r="FQ507" s="124"/>
      <c r="FR507" s="124"/>
      <c r="FS507" s="124"/>
      <c r="FT507" s="124"/>
      <c r="FU507" s="124"/>
      <c r="FV507" s="124"/>
      <c r="FW507" s="124"/>
      <c r="FX507" s="124"/>
      <c r="FY507" s="124"/>
      <c r="FZ507" s="124"/>
      <c r="GA507" s="124"/>
      <c r="GB507" s="124"/>
      <c r="GC507" s="124"/>
      <c r="GD507" s="124"/>
      <c r="GE507" s="125"/>
      <c r="GF507" s="131"/>
      <c r="GG507" s="124"/>
      <c r="GH507" s="124"/>
      <c r="GI507" s="124"/>
      <c r="GJ507" s="124"/>
      <c r="GK507" s="124"/>
      <c r="GL507" s="124"/>
      <c r="GM507" s="124"/>
      <c r="GN507" s="124"/>
      <c r="GO507" s="124"/>
      <c r="GP507" s="124"/>
      <c r="GQ507" s="124"/>
      <c r="GR507" s="124"/>
      <c r="GS507" s="124"/>
      <c r="GT507" s="124"/>
      <c r="GU507" s="124"/>
      <c r="GV507" s="125"/>
      <c r="GW507" s="131"/>
      <c r="GX507" s="124"/>
      <c r="GY507" s="124"/>
      <c r="GZ507" s="124"/>
      <c r="HA507" s="124"/>
      <c r="HB507" s="124"/>
      <c r="HC507" s="124"/>
      <c r="HD507" s="124"/>
      <c r="HE507" s="124"/>
      <c r="HF507" s="124"/>
      <c r="HG507" s="124"/>
      <c r="HH507" s="124"/>
      <c r="HI507" s="124"/>
      <c r="HJ507" s="124"/>
      <c r="HK507" s="124"/>
      <c r="HL507" s="124"/>
      <c r="HM507" s="125"/>
      <c r="HN507" s="131"/>
      <c r="HO507" s="124"/>
      <c r="HP507" s="124"/>
      <c r="HQ507" s="124"/>
      <c r="HR507" s="124"/>
      <c r="HS507" s="124"/>
      <c r="HT507" s="124"/>
      <c r="HU507" s="124"/>
      <c r="HV507" s="124"/>
      <c r="HW507" s="124"/>
      <c r="HX507" s="124"/>
      <c r="HY507" s="124"/>
      <c r="HZ507" s="124"/>
      <c r="IA507" s="124"/>
      <c r="IB507" s="124"/>
      <c r="IC507" s="124"/>
      <c r="ID507" s="125"/>
      <c r="IE507" s="131"/>
      <c r="IF507" s="124"/>
      <c r="IG507" s="124"/>
      <c r="IH507" s="124"/>
      <c r="II507" s="124"/>
      <c r="IJ507" s="124"/>
      <c r="IK507" s="124"/>
      <c r="IL507" s="124"/>
      <c r="IM507" s="124"/>
      <c r="IN507" s="124"/>
      <c r="IO507" s="124"/>
      <c r="IP507" s="124"/>
      <c r="IQ507" s="124"/>
      <c r="IR507" s="124"/>
      <c r="IS507" s="124"/>
      <c r="IT507" s="124"/>
      <c r="IU507" s="125"/>
      <c r="IV507" s="131"/>
      <c r="IW507" s="124"/>
      <c r="IX507" s="124"/>
      <c r="IY507" s="124"/>
      <c r="IZ507" s="124"/>
      <c r="JA507" s="124"/>
      <c r="JB507" s="124"/>
      <c r="JC507" s="124"/>
      <c r="JD507" s="124"/>
      <c r="JE507" s="124"/>
      <c r="JF507" s="124"/>
      <c r="JG507" s="124"/>
      <c r="JH507" s="124"/>
      <c r="JI507" s="124"/>
      <c r="JJ507" s="124"/>
      <c r="JK507" s="124"/>
      <c r="JL507" s="125"/>
      <c r="JM507" s="131"/>
      <c r="JN507" s="124"/>
      <c r="JO507" s="124"/>
      <c r="JP507" s="124"/>
      <c r="JQ507" s="124"/>
      <c r="JR507" s="124"/>
      <c r="JS507" s="124"/>
      <c r="JT507" s="124"/>
      <c r="JU507" s="124"/>
      <c r="JV507" s="124"/>
      <c r="JW507" s="124"/>
      <c r="JX507" s="124"/>
      <c r="JY507" s="124"/>
      <c r="JZ507" s="124"/>
      <c r="KA507" s="124"/>
      <c r="KB507" s="124"/>
      <c r="KC507" s="125"/>
      <c r="KD507" s="131"/>
      <c r="KE507" s="124"/>
      <c r="KF507" s="124"/>
      <c r="KG507" s="124"/>
      <c r="KH507" s="124"/>
      <c r="KI507" s="124"/>
      <c r="KJ507" s="124"/>
      <c r="KK507" s="124"/>
      <c r="KL507" s="124"/>
      <c r="KM507" s="124"/>
      <c r="KN507" s="124"/>
      <c r="KO507" s="124"/>
      <c r="KP507" s="124"/>
      <c r="KQ507" s="124"/>
      <c r="KR507" s="124"/>
      <c r="KS507" s="124"/>
      <c r="KT507" s="125"/>
      <c r="KU507" s="124"/>
    </row>
    <row r="508" ht="15.0" customHeight="1">
      <c r="A508" s="131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5"/>
      <c r="R508" s="131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5"/>
      <c r="AI508" s="131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5"/>
      <c r="AZ508" s="131"/>
      <c r="BA508" s="124"/>
      <c r="BB508" s="124"/>
      <c r="BC508" s="124"/>
      <c r="BD508" s="124"/>
      <c r="BE508" s="124"/>
      <c r="BF508" s="124"/>
      <c r="BG508" s="124"/>
      <c r="BH508" s="124"/>
      <c r="BI508" s="124"/>
      <c r="BJ508" s="124"/>
      <c r="BK508" s="124"/>
      <c r="BL508" s="124"/>
      <c r="BM508" s="124"/>
      <c r="BN508" s="124"/>
      <c r="BO508" s="124"/>
      <c r="BP508" s="125"/>
      <c r="BQ508" s="131"/>
      <c r="BR508" s="124"/>
      <c r="BS508" s="124"/>
      <c r="BT508" s="124"/>
      <c r="BU508" s="124"/>
      <c r="BV508" s="124"/>
      <c r="BW508" s="124"/>
      <c r="BX508" s="124"/>
      <c r="BY508" s="124"/>
      <c r="BZ508" s="124"/>
      <c r="CA508" s="124"/>
      <c r="CB508" s="124"/>
      <c r="CC508" s="124"/>
      <c r="CD508" s="124"/>
      <c r="CE508" s="124"/>
      <c r="CF508" s="124"/>
      <c r="CG508" s="125"/>
      <c r="CH508" s="131"/>
      <c r="CI508" s="124"/>
      <c r="CJ508" s="124"/>
      <c r="CK508" s="124"/>
      <c r="CL508" s="124"/>
      <c r="CM508" s="124"/>
      <c r="CN508" s="124"/>
      <c r="CO508" s="124"/>
      <c r="CP508" s="124"/>
      <c r="CQ508" s="124"/>
      <c r="CR508" s="124"/>
      <c r="CS508" s="124"/>
      <c r="CT508" s="124"/>
      <c r="CU508" s="124"/>
      <c r="CV508" s="124"/>
      <c r="CW508" s="124"/>
      <c r="CX508" s="125"/>
      <c r="CY508" s="131"/>
      <c r="CZ508" s="124"/>
      <c r="DA508" s="124"/>
      <c r="DB508" s="124"/>
      <c r="DC508" s="124"/>
      <c r="DD508" s="124"/>
      <c r="DE508" s="124"/>
      <c r="DF508" s="124"/>
      <c r="DG508" s="124"/>
      <c r="DH508" s="124"/>
      <c r="DI508" s="124"/>
      <c r="DJ508" s="124"/>
      <c r="DK508" s="124"/>
      <c r="DL508" s="124"/>
      <c r="DM508" s="124"/>
      <c r="DN508" s="124"/>
      <c r="DO508" s="125"/>
      <c r="DP508" s="131"/>
      <c r="DQ508" s="124"/>
      <c r="DR508" s="124"/>
      <c r="DS508" s="124"/>
      <c r="DT508" s="124"/>
      <c r="DU508" s="124"/>
      <c r="DV508" s="124"/>
      <c r="DW508" s="124"/>
      <c r="DX508" s="124"/>
      <c r="DY508" s="124"/>
      <c r="DZ508" s="124"/>
      <c r="EA508" s="124"/>
      <c r="EB508" s="124"/>
      <c r="EC508" s="124"/>
      <c r="ED508" s="124"/>
      <c r="EE508" s="124"/>
      <c r="EF508" s="125"/>
      <c r="EG508" s="131"/>
      <c r="EH508" s="124"/>
      <c r="EI508" s="124"/>
      <c r="EJ508" s="124"/>
      <c r="EK508" s="124"/>
      <c r="EL508" s="124"/>
      <c r="EM508" s="124"/>
      <c r="EN508" s="124"/>
      <c r="EO508" s="124"/>
      <c r="EP508" s="124"/>
      <c r="EQ508" s="124"/>
      <c r="ER508" s="124"/>
      <c r="ES508" s="124"/>
      <c r="ET508" s="124"/>
      <c r="EU508" s="124"/>
      <c r="EV508" s="124"/>
      <c r="EW508" s="125"/>
      <c r="EX508" s="131"/>
      <c r="EY508" s="124"/>
      <c r="EZ508" s="124"/>
      <c r="FA508" s="124"/>
      <c r="FB508" s="124"/>
      <c r="FC508" s="124"/>
      <c r="FD508" s="124"/>
      <c r="FE508" s="124"/>
      <c r="FF508" s="124"/>
      <c r="FG508" s="124"/>
      <c r="FH508" s="124"/>
      <c r="FI508" s="124"/>
      <c r="FJ508" s="124"/>
      <c r="FK508" s="124"/>
      <c r="FL508" s="124"/>
      <c r="FM508" s="124"/>
      <c r="FN508" s="125"/>
      <c r="FO508" s="131"/>
      <c r="FP508" s="124"/>
      <c r="FQ508" s="124"/>
      <c r="FR508" s="124"/>
      <c r="FS508" s="124"/>
      <c r="FT508" s="124"/>
      <c r="FU508" s="124"/>
      <c r="FV508" s="124"/>
      <c r="FW508" s="124"/>
      <c r="FX508" s="124"/>
      <c r="FY508" s="124"/>
      <c r="FZ508" s="124"/>
      <c r="GA508" s="124"/>
      <c r="GB508" s="124"/>
      <c r="GC508" s="124"/>
      <c r="GD508" s="124"/>
      <c r="GE508" s="125"/>
      <c r="GF508" s="131"/>
      <c r="GG508" s="124"/>
      <c r="GH508" s="124"/>
      <c r="GI508" s="124"/>
      <c r="GJ508" s="124"/>
      <c r="GK508" s="124"/>
      <c r="GL508" s="124"/>
      <c r="GM508" s="124"/>
      <c r="GN508" s="124"/>
      <c r="GO508" s="124"/>
      <c r="GP508" s="124"/>
      <c r="GQ508" s="124"/>
      <c r="GR508" s="124"/>
      <c r="GS508" s="124"/>
      <c r="GT508" s="124"/>
      <c r="GU508" s="124"/>
      <c r="GV508" s="125"/>
      <c r="GW508" s="131"/>
      <c r="GX508" s="124"/>
      <c r="GY508" s="124"/>
      <c r="GZ508" s="124"/>
      <c r="HA508" s="124"/>
      <c r="HB508" s="124"/>
      <c r="HC508" s="124"/>
      <c r="HD508" s="124"/>
      <c r="HE508" s="124"/>
      <c r="HF508" s="124"/>
      <c r="HG508" s="124"/>
      <c r="HH508" s="124"/>
      <c r="HI508" s="124"/>
      <c r="HJ508" s="124"/>
      <c r="HK508" s="124"/>
      <c r="HL508" s="124"/>
      <c r="HM508" s="125"/>
      <c r="HN508" s="131"/>
      <c r="HO508" s="124"/>
      <c r="HP508" s="124"/>
      <c r="HQ508" s="124"/>
      <c r="HR508" s="124"/>
      <c r="HS508" s="124"/>
      <c r="HT508" s="124"/>
      <c r="HU508" s="124"/>
      <c r="HV508" s="124"/>
      <c r="HW508" s="124"/>
      <c r="HX508" s="124"/>
      <c r="HY508" s="124"/>
      <c r="HZ508" s="124"/>
      <c r="IA508" s="124"/>
      <c r="IB508" s="124"/>
      <c r="IC508" s="124"/>
      <c r="ID508" s="125"/>
      <c r="IE508" s="131"/>
      <c r="IF508" s="124"/>
      <c r="IG508" s="124"/>
      <c r="IH508" s="124"/>
      <c r="II508" s="124"/>
      <c r="IJ508" s="124"/>
      <c r="IK508" s="124"/>
      <c r="IL508" s="124"/>
      <c r="IM508" s="124"/>
      <c r="IN508" s="124"/>
      <c r="IO508" s="124"/>
      <c r="IP508" s="124"/>
      <c r="IQ508" s="124"/>
      <c r="IR508" s="124"/>
      <c r="IS508" s="124"/>
      <c r="IT508" s="124"/>
      <c r="IU508" s="125"/>
      <c r="IV508" s="131"/>
      <c r="IW508" s="124"/>
      <c r="IX508" s="124"/>
      <c r="IY508" s="124"/>
      <c r="IZ508" s="124"/>
      <c r="JA508" s="124"/>
      <c r="JB508" s="124"/>
      <c r="JC508" s="124"/>
      <c r="JD508" s="124"/>
      <c r="JE508" s="124"/>
      <c r="JF508" s="124"/>
      <c r="JG508" s="124"/>
      <c r="JH508" s="124"/>
      <c r="JI508" s="124"/>
      <c r="JJ508" s="124"/>
      <c r="JK508" s="124"/>
      <c r="JL508" s="125"/>
      <c r="JM508" s="131"/>
      <c r="JN508" s="124"/>
      <c r="JO508" s="124"/>
      <c r="JP508" s="124"/>
      <c r="JQ508" s="124"/>
      <c r="JR508" s="124"/>
      <c r="JS508" s="124"/>
      <c r="JT508" s="124"/>
      <c r="JU508" s="124"/>
      <c r="JV508" s="124"/>
      <c r="JW508" s="124"/>
      <c r="JX508" s="124"/>
      <c r="JY508" s="124"/>
      <c r="JZ508" s="124"/>
      <c r="KA508" s="124"/>
      <c r="KB508" s="124"/>
      <c r="KC508" s="125"/>
      <c r="KD508" s="131"/>
      <c r="KE508" s="124"/>
      <c r="KF508" s="124"/>
      <c r="KG508" s="124"/>
      <c r="KH508" s="124"/>
      <c r="KI508" s="124"/>
      <c r="KJ508" s="124"/>
      <c r="KK508" s="124"/>
      <c r="KL508" s="124"/>
      <c r="KM508" s="124"/>
      <c r="KN508" s="124"/>
      <c r="KO508" s="124"/>
      <c r="KP508" s="124"/>
      <c r="KQ508" s="124"/>
      <c r="KR508" s="124"/>
      <c r="KS508" s="124"/>
      <c r="KT508" s="125"/>
      <c r="KU508" s="124"/>
    </row>
    <row r="509" ht="15.0" customHeight="1">
      <c r="A509" s="131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5"/>
      <c r="R509" s="131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5"/>
      <c r="AI509" s="131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5"/>
      <c r="AZ509" s="131"/>
      <c r="BA509" s="124"/>
      <c r="BB509" s="124"/>
      <c r="BC509" s="124"/>
      <c r="BD509" s="124"/>
      <c r="BE509" s="124"/>
      <c r="BF509" s="124"/>
      <c r="BG509" s="124"/>
      <c r="BH509" s="124"/>
      <c r="BI509" s="124"/>
      <c r="BJ509" s="124"/>
      <c r="BK509" s="124"/>
      <c r="BL509" s="124"/>
      <c r="BM509" s="124"/>
      <c r="BN509" s="124"/>
      <c r="BO509" s="124"/>
      <c r="BP509" s="125"/>
      <c r="BQ509" s="131"/>
      <c r="BR509" s="124"/>
      <c r="BS509" s="124"/>
      <c r="BT509" s="124"/>
      <c r="BU509" s="124"/>
      <c r="BV509" s="124"/>
      <c r="BW509" s="124"/>
      <c r="BX509" s="124"/>
      <c r="BY509" s="124"/>
      <c r="BZ509" s="124"/>
      <c r="CA509" s="124"/>
      <c r="CB509" s="124"/>
      <c r="CC509" s="124"/>
      <c r="CD509" s="124"/>
      <c r="CE509" s="124"/>
      <c r="CF509" s="124"/>
      <c r="CG509" s="125"/>
      <c r="CH509" s="131"/>
      <c r="CI509" s="124"/>
      <c r="CJ509" s="124"/>
      <c r="CK509" s="124"/>
      <c r="CL509" s="124"/>
      <c r="CM509" s="124"/>
      <c r="CN509" s="124"/>
      <c r="CO509" s="124"/>
      <c r="CP509" s="124"/>
      <c r="CQ509" s="124"/>
      <c r="CR509" s="124"/>
      <c r="CS509" s="124"/>
      <c r="CT509" s="124"/>
      <c r="CU509" s="124"/>
      <c r="CV509" s="124"/>
      <c r="CW509" s="124"/>
      <c r="CX509" s="125"/>
      <c r="CY509" s="131"/>
      <c r="CZ509" s="124"/>
      <c r="DA509" s="124"/>
      <c r="DB509" s="124"/>
      <c r="DC509" s="124"/>
      <c r="DD509" s="124"/>
      <c r="DE509" s="124"/>
      <c r="DF509" s="124"/>
      <c r="DG509" s="124"/>
      <c r="DH509" s="124"/>
      <c r="DI509" s="124"/>
      <c r="DJ509" s="124"/>
      <c r="DK509" s="124"/>
      <c r="DL509" s="124"/>
      <c r="DM509" s="124"/>
      <c r="DN509" s="124"/>
      <c r="DO509" s="125"/>
      <c r="DP509" s="131"/>
      <c r="DQ509" s="124"/>
      <c r="DR509" s="124"/>
      <c r="DS509" s="124"/>
      <c r="DT509" s="124"/>
      <c r="DU509" s="124"/>
      <c r="DV509" s="124"/>
      <c r="DW509" s="124"/>
      <c r="DX509" s="124"/>
      <c r="DY509" s="124"/>
      <c r="DZ509" s="124"/>
      <c r="EA509" s="124"/>
      <c r="EB509" s="124"/>
      <c r="EC509" s="124"/>
      <c r="ED509" s="124"/>
      <c r="EE509" s="124"/>
      <c r="EF509" s="125"/>
      <c r="EG509" s="131"/>
      <c r="EH509" s="124"/>
      <c r="EI509" s="124"/>
      <c r="EJ509" s="124"/>
      <c r="EK509" s="124"/>
      <c r="EL509" s="124"/>
      <c r="EM509" s="124"/>
      <c r="EN509" s="124"/>
      <c r="EO509" s="124"/>
      <c r="EP509" s="124"/>
      <c r="EQ509" s="124"/>
      <c r="ER509" s="124"/>
      <c r="ES509" s="124"/>
      <c r="ET509" s="124"/>
      <c r="EU509" s="124"/>
      <c r="EV509" s="124"/>
      <c r="EW509" s="125"/>
      <c r="EX509" s="131"/>
      <c r="EY509" s="124"/>
      <c r="EZ509" s="124"/>
      <c r="FA509" s="124"/>
      <c r="FB509" s="124"/>
      <c r="FC509" s="124"/>
      <c r="FD509" s="124"/>
      <c r="FE509" s="124"/>
      <c r="FF509" s="124"/>
      <c r="FG509" s="124"/>
      <c r="FH509" s="124"/>
      <c r="FI509" s="124"/>
      <c r="FJ509" s="124"/>
      <c r="FK509" s="124"/>
      <c r="FL509" s="124"/>
      <c r="FM509" s="124"/>
      <c r="FN509" s="125"/>
      <c r="FO509" s="131"/>
      <c r="FP509" s="124"/>
      <c r="FQ509" s="124"/>
      <c r="FR509" s="124"/>
      <c r="FS509" s="124"/>
      <c r="FT509" s="124"/>
      <c r="FU509" s="124"/>
      <c r="FV509" s="124"/>
      <c r="FW509" s="124"/>
      <c r="FX509" s="124"/>
      <c r="FY509" s="124"/>
      <c r="FZ509" s="124"/>
      <c r="GA509" s="124"/>
      <c r="GB509" s="124"/>
      <c r="GC509" s="124"/>
      <c r="GD509" s="124"/>
      <c r="GE509" s="125"/>
      <c r="GF509" s="131"/>
      <c r="GG509" s="124"/>
      <c r="GH509" s="124"/>
      <c r="GI509" s="124"/>
      <c r="GJ509" s="124"/>
      <c r="GK509" s="124"/>
      <c r="GL509" s="124"/>
      <c r="GM509" s="124"/>
      <c r="GN509" s="124"/>
      <c r="GO509" s="124"/>
      <c r="GP509" s="124"/>
      <c r="GQ509" s="124"/>
      <c r="GR509" s="124"/>
      <c r="GS509" s="124"/>
      <c r="GT509" s="124"/>
      <c r="GU509" s="124"/>
      <c r="GV509" s="125"/>
      <c r="GW509" s="131"/>
      <c r="GX509" s="124"/>
      <c r="GY509" s="124"/>
      <c r="GZ509" s="124"/>
      <c r="HA509" s="124"/>
      <c r="HB509" s="124"/>
      <c r="HC509" s="124"/>
      <c r="HD509" s="124"/>
      <c r="HE509" s="124"/>
      <c r="HF509" s="124"/>
      <c r="HG509" s="124"/>
      <c r="HH509" s="124"/>
      <c r="HI509" s="124"/>
      <c r="HJ509" s="124"/>
      <c r="HK509" s="124"/>
      <c r="HL509" s="124"/>
      <c r="HM509" s="125"/>
      <c r="HN509" s="131"/>
      <c r="HO509" s="124"/>
      <c r="HP509" s="124"/>
      <c r="HQ509" s="124"/>
      <c r="HR509" s="124"/>
      <c r="HS509" s="124"/>
      <c r="HT509" s="124"/>
      <c r="HU509" s="124"/>
      <c r="HV509" s="124"/>
      <c r="HW509" s="124"/>
      <c r="HX509" s="124"/>
      <c r="HY509" s="124"/>
      <c r="HZ509" s="124"/>
      <c r="IA509" s="124"/>
      <c r="IB509" s="124"/>
      <c r="IC509" s="124"/>
      <c r="ID509" s="125"/>
      <c r="IE509" s="131"/>
      <c r="IF509" s="124"/>
      <c r="IG509" s="124"/>
      <c r="IH509" s="124"/>
      <c r="II509" s="124"/>
      <c r="IJ509" s="124"/>
      <c r="IK509" s="124"/>
      <c r="IL509" s="124"/>
      <c r="IM509" s="124"/>
      <c r="IN509" s="124"/>
      <c r="IO509" s="124"/>
      <c r="IP509" s="124"/>
      <c r="IQ509" s="124"/>
      <c r="IR509" s="124"/>
      <c r="IS509" s="124"/>
      <c r="IT509" s="124"/>
      <c r="IU509" s="125"/>
      <c r="IV509" s="131"/>
      <c r="IW509" s="124"/>
      <c r="IX509" s="124"/>
      <c r="IY509" s="124"/>
      <c r="IZ509" s="124"/>
      <c r="JA509" s="124"/>
      <c r="JB509" s="124"/>
      <c r="JC509" s="124"/>
      <c r="JD509" s="124"/>
      <c r="JE509" s="124"/>
      <c r="JF509" s="124"/>
      <c r="JG509" s="124"/>
      <c r="JH509" s="124"/>
      <c r="JI509" s="124"/>
      <c r="JJ509" s="124"/>
      <c r="JK509" s="124"/>
      <c r="JL509" s="125"/>
      <c r="JM509" s="131"/>
      <c r="JN509" s="124"/>
      <c r="JO509" s="124"/>
      <c r="JP509" s="124"/>
      <c r="JQ509" s="124"/>
      <c r="JR509" s="124"/>
      <c r="JS509" s="124"/>
      <c r="JT509" s="124"/>
      <c r="JU509" s="124"/>
      <c r="JV509" s="124"/>
      <c r="JW509" s="124"/>
      <c r="JX509" s="124"/>
      <c r="JY509" s="124"/>
      <c r="JZ509" s="124"/>
      <c r="KA509" s="124"/>
      <c r="KB509" s="124"/>
      <c r="KC509" s="125"/>
      <c r="KD509" s="131"/>
      <c r="KE509" s="124"/>
      <c r="KF509" s="124"/>
      <c r="KG509" s="124"/>
      <c r="KH509" s="124"/>
      <c r="KI509" s="124"/>
      <c r="KJ509" s="124"/>
      <c r="KK509" s="124"/>
      <c r="KL509" s="124"/>
      <c r="KM509" s="124"/>
      <c r="KN509" s="124"/>
      <c r="KO509" s="124"/>
      <c r="KP509" s="124"/>
      <c r="KQ509" s="124"/>
      <c r="KR509" s="124"/>
      <c r="KS509" s="124"/>
      <c r="KT509" s="125"/>
      <c r="KU509" s="124"/>
    </row>
    <row r="510" ht="15.0" customHeight="1">
      <c r="A510" s="131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5"/>
      <c r="R510" s="131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5"/>
      <c r="AI510" s="131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5"/>
      <c r="AZ510" s="131"/>
      <c r="BA510" s="124"/>
      <c r="BB510" s="124"/>
      <c r="BC510" s="124"/>
      <c r="BD510" s="124"/>
      <c r="BE510" s="124"/>
      <c r="BF510" s="124"/>
      <c r="BG510" s="124"/>
      <c r="BH510" s="124"/>
      <c r="BI510" s="124"/>
      <c r="BJ510" s="124"/>
      <c r="BK510" s="124"/>
      <c r="BL510" s="124"/>
      <c r="BM510" s="124"/>
      <c r="BN510" s="124"/>
      <c r="BO510" s="124"/>
      <c r="BP510" s="125"/>
      <c r="BQ510" s="131"/>
      <c r="BR510" s="124"/>
      <c r="BS510" s="124"/>
      <c r="BT510" s="124"/>
      <c r="BU510" s="124"/>
      <c r="BV510" s="124"/>
      <c r="BW510" s="124"/>
      <c r="BX510" s="124"/>
      <c r="BY510" s="124"/>
      <c r="BZ510" s="124"/>
      <c r="CA510" s="124"/>
      <c r="CB510" s="124"/>
      <c r="CC510" s="124"/>
      <c r="CD510" s="124"/>
      <c r="CE510" s="124"/>
      <c r="CF510" s="124"/>
      <c r="CG510" s="125"/>
      <c r="CH510" s="131"/>
      <c r="CI510" s="124"/>
      <c r="CJ510" s="124"/>
      <c r="CK510" s="124"/>
      <c r="CL510" s="124"/>
      <c r="CM510" s="124"/>
      <c r="CN510" s="124"/>
      <c r="CO510" s="124"/>
      <c r="CP510" s="124"/>
      <c r="CQ510" s="124"/>
      <c r="CR510" s="124"/>
      <c r="CS510" s="124"/>
      <c r="CT510" s="124"/>
      <c r="CU510" s="124"/>
      <c r="CV510" s="124"/>
      <c r="CW510" s="124"/>
      <c r="CX510" s="125"/>
      <c r="CY510" s="131"/>
      <c r="CZ510" s="124"/>
      <c r="DA510" s="124"/>
      <c r="DB510" s="124"/>
      <c r="DC510" s="124"/>
      <c r="DD510" s="124"/>
      <c r="DE510" s="124"/>
      <c r="DF510" s="124"/>
      <c r="DG510" s="124"/>
      <c r="DH510" s="124"/>
      <c r="DI510" s="124"/>
      <c r="DJ510" s="124"/>
      <c r="DK510" s="124"/>
      <c r="DL510" s="124"/>
      <c r="DM510" s="124"/>
      <c r="DN510" s="124"/>
      <c r="DO510" s="125"/>
      <c r="DP510" s="131"/>
      <c r="DQ510" s="124"/>
      <c r="DR510" s="124"/>
      <c r="DS510" s="124"/>
      <c r="DT510" s="124"/>
      <c r="DU510" s="124"/>
      <c r="DV510" s="124"/>
      <c r="DW510" s="124"/>
      <c r="DX510" s="124"/>
      <c r="DY510" s="124"/>
      <c r="DZ510" s="124"/>
      <c r="EA510" s="124"/>
      <c r="EB510" s="124"/>
      <c r="EC510" s="124"/>
      <c r="ED510" s="124"/>
      <c r="EE510" s="124"/>
      <c r="EF510" s="125"/>
      <c r="EG510" s="131"/>
      <c r="EH510" s="124"/>
      <c r="EI510" s="124"/>
      <c r="EJ510" s="124"/>
      <c r="EK510" s="124"/>
      <c r="EL510" s="124"/>
      <c r="EM510" s="124"/>
      <c r="EN510" s="124"/>
      <c r="EO510" s="124"/>
      <c r="EP510" s="124"/>
      <c r="EQ510" s="124"/>
      <c r="ER510" s="124"/>
      <c r="ES510" s="124"/>
      <c r="ET510" s="124"/>
      <c r="EU510" s="124"/>
      <c r="EV510" s="124"/>
      <c r="EW510" s="125"/>
      <c r="EX510" s="131"/>
      <c r="EY510" s="124"/>
      <c r="EZ510" s="124"/>
      <c r="FA510" s="124"/>
      <c r="FB510" s="124"/>
      <c r="FC510" s="124"/>
      <c r="FD510" s="124"/>
      <c r="FE510" s="124"/>
      <c r="FF510" s="124"/>
      <c r="FG510" s="124"/>
      <c r="FH510" s="124"/>
      <c r="FI510" s="124"/>
      <c r="FJ510" s="124"/>
      <c r="FK510" s="124"/>
      <c r="FL510" s="124"/>
      <c r="FM510" s="124"/>
      <c r="FN510" s="125"/>
      <c r="FO510" s="131"/>
      <c r="FP510" s="124"/>
      <c r="FQ510" s="124"/>
      <c r="FR510" s="124"/>
      <c r="FS510" s="124"/>
      <c r="FT510" s="124"/>
      <c r="FU510" s="124"/>
      <c r="FV510" s="124"/>
      <c r="FW510" s="124"/>
      <c r="FX510" s="124"/>
      <c r="FY510" s="124"/>
      <c r="FZ510" s="124"/>
      <c r="GA510" s="124"/>
      <c r="GB510" s="124"/>
      <c r="GC510" s="124"/>
      <c r="GD510" s="124"/>
      <c r="GE510" s="125"/>
      <c r="GF510" s="131"/>
      <c r="GG510" s="124"/>
      <c r="GH510" s="124"/>
      <c r="GI510" s="124"/>
      <c r="GJ510" s="124"/>
      <c r="GK510" s="124"/>
      <c r="GL510" s="124"/>
      <c r="GM510" s="124"/>
      <c r="GN510" s="124"/>
      <c r="GO510" s="124"/>
      <c r="GP510" s="124"/>
      <c r="GQ510" s="124"/>
      <c r="GR510" s="124"/>
      <c r="GS510" s="124"/>
      <c r="GT510" s="124"/>
      <c r="GU510" s="124"/>
      <c r="GV510" s="125"/>
      <c r="GW510" s="131"/>
      <c r="GX510" s="124"/>
      <c r="GY510" s="124"/>
      <c r="GZ510" s="124"/>
      <c r="HA510" s="124"/>
      <c r="HB510" s="124"/>
      <c r="HC510" s="124"/>
      <c r="HD510" s="124"/>
      <c r="HE510" s="124"/>
      <c r="HF510" s="124"/>
      <c r="HG510" s="124"/>
      <c r="HH510" s="124"/>
      <c r="HI510" s="124"/>
      <c r="HJ510" s="124"/>
      <c r="HK510" s="124"/>
      <c r="HL510" s="124"/>
      <c r="HM510" s="125"/>
      <c r="HN510" s="131"/>
      <c r="HO510" s="124"/>
      <c r="HP510" s="124"/>
      <c r="HQ510" s="124"/>
      <c r="HR510" s="124"/>
      <c r="HS510" s="124"/>
      <c r="HT510" s="124"/>
      <c r="HU510" s="124"/>
      <c r="HV510" s="124"/>
      <c r="HW510" s="124"/>
      <c r="HX510" s="124"/>
      <c r="HY510" s="124"/>
      <c r="HZ510" s="124"/>
      <c r="IA510" s="124"/>
      <c r="IB510" s="124"/>
      <c r="IC510" s="124"/>
      <c r="ID510" s="125"/>
      <c r="IE510" s="131"/>
      <c r="IF510" s="124"/>
      <c r="IG510" s="124"/>
      <c r="IH510" s="124"/>
      <c r="II510" s="124"/>
      <c r="IJ510" s="124"/>
      <c r="IK510" s="124"/>
      <c r="IL510" s="124"/>
      <c r="IM510" s="124"/>
      <c r="IN510" s="124"/>
      <c r="IO510" s="124"/>
      <c r="IP510" s="124"/>
      <c r="IQ510" s="124"/>
      <c r="IR510" s="124"/>
      <c r="IS510" s="124"/>
      <c r="IT510" s="124"/>
      <c r="IU510" s="125"/>
      <c r="IV510" s="131"/>
      <c r="IW510" s="124"/>
      <c r="IX510" s="124"/>
      <c r="IY510" s="124"/>
      <c r="IZ510" s="124"/>
      <c r="JA510" s="124"/>
      <c r="JB510" s="124"/>
      <c r="JC510" s="124"/>
      <c r="JD510" s="124"/>
      <c r="JE510" s="124"/>
      <c r="JF510" s="124"/>
      <c r="JG510" s="124"/>
      <c r="JH510" s="124"/>
      <c r="JI510" s="124"/>
      <c r="JJ510" s="124"/>
      <c r="JK510" s="124"/>
      <c r="JL510" s="125"/>
      <c r="JM510" s="131"/>
      <c r="JN510" s="124"/>
      <c r="JO510" s="124"/>
      <c r="JP510" s="124"/>
      <c r="JQ510" s="124"/>
      <c r="JR510" s="124"/>
      <c r="JS510" s="124"/>
      <c r="JT510" s="124"/>
      <c r="JU510" s="124"/>
      <c r="JV510" s="124"/>
      <c r="JW510" s="124"/>
      <c r="JX510" s="124"/>
      <c r="JY510" s="124"/>
      <c r="JZ510" s="124"/>
      <c r="KA510" s="124"/>
      <c r="KB510" s="124"/>
      <c r="KC510" s="125"/>
      <c r="KD510" s="131"/>
      <c r="KE510" s="124"/>
      <c r="KF510" s="124"/>
      <c r="KG510" s="124"/>
      <c r="KH510" s="124"/>
      <c r="KI510" s="124"/>
      <c r="KJ510" s="124"/>
      <c r="KK510" s="124"/>
      <c r="KL510" s="124"/>
      <c r="KM510" s="124"/>
      <c r="KN510" s="124"/>
      <c r="KO510" s="124"/>
      <c r="KP510" s="124"/>
      <c r="KQ510" s="124"/>
      <c r="KR510" s="124"/>
      <c r="KS510" s="124"/>
      <c r="KT510" s="125"/>
      <c r="KU510" s="124"/>
    </row>
    <row r="511" ht="15.0" customHeight="1">
      <c r="A511" s="131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5"/>
      <c r="R511" s="131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5"/>
      <c r="AI511" s="131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5"/>
      <c r="AZ511" s="131"/>
      <c r="BA511" s="124"/>
      <c r="BB511" s="124"/>
      <c r="BC511" s="124"/>
      <c r="BD511" s="124"/>
      <c r="BE511" s="124"/>
      <c r="BF511" s="124"/>
      <c r="BG511" s="124"/>
      <c r="BH511" s="124"/>
      <c r="BI511" s="124"/>
      <c r="BJ511" s="124"/>
      <c r="BK511" s="124"/>
      <c r="BL511" s="124"/>
      <c r="BM511" s="124"/>
      <c r="BN511" s="124"/>
      <c r="BO511" s="124"/>
      <c r="BP511" s="125"/>
      <c r="BQ511" s="131"/>
      <c r="BR511" s="124"/>
      <c r="BS511" s="124"/>
      <c r="BT511" s="124"/>
      <c r="BU511" s="124"/>
      <c r="BV511" s="124"/>
      <c r="BW511" s="124"/>
      <c r="BX511" s="124"/>
      <c r="BY511" s="124"/>
      <c r="BZ511" s="124"/>
      <c r="CA511" s="124"/>
      <c r="CB511" s="124"/>
      <c r="CC511" s="124"/>
      <c r="CD511" s="124"/>
      <c r="CE511" s="124"/>
      <c r="CF511" s="124"/>
      <c r="CG511" s="125"/>
      <c r="CH511" s="131"/>
      <c r="CI511" s="124"/>
      <c r="CJ511" s="124"/>
      <c r="CK511" s="124"/>
      <c r="CL511" s="124"/>
      <c r="CM511" s="124"/>
      <c r="CN511" s="124"/>
      <c r="CO511" s="124"/>
      <c r="CP511" s="124"/>
      <c r="CQ511" s="124"/>
      <c r="CR511" s="124"/>
      <c r="CS511" s="124"/>
      <c r="CT511" s="124"/>
      <c r="CU511" s="124"/>
      <c r="CV511" s="124"/>
      <c r="CW511" s="124"/>
      <c r="CX511" s="125"/>
      <c r="CY511" s="131"/>
      <c r="CZ511" s="124"/>
      <c r="DA511" s="124"/>
      <c r="DB511" s="124"/>
      <c r="DC511" s="124"/>
      <c r="DD511" s="124"/>
      <c r="DE511" s="124"/>
      <c r="DF511" s="124"/>
      <c r="DG511" s="124"/>
      <c r="DH511" s="124"/>
      <c r="DI511" s="124"/>
      <c r="DJ511" s="124"/>
      <c r="DK511" s="124"/>
      <c r="DL511" s="124"/>
      <c r="DM511" s="124"/>
      <c r="DN511" s="124"/>
      <c r="DO511" s="125"/>
      <c r="DP511" s="131"/>
      <c r="DQ511" s="124"/>
      <c r="DR511" s="124"/>
      <c r="DS511" s="124"/>
      <c r="DT511" s="124"/>
      <c r="DU511" s="124"/>
      <c r="DV511" s="124"/>
      <c r="DW511" s="124"/>
      <c r="DX511" s="124"/>
      <c r="DY511" s="124"/>
      <c r="DZ511" s="124"/>
      <c r="EA511" s="124"/>
      <c r="EB511" s="124"/>
      <c r="EC511" s="124"/>
      <c r="ED511" s="124"/>
      <c r="EE511" s="124"/>
      <c r="EF511" s="125"/>
      <c r="EG511" s="131"/>
      <c r="EH511" s="124"/>
      <c r="EI511" s="124"/>
      <c r="EJ511" s="124"/>
      <c r="EK511" s="124"/>
      <c r="EL511" s="124"/>
      <c r="EM511" s="124"/>
      <c r="EN511" s="124"/>
      <c r="EO511" s="124"/>
      <c r="EP511" s="124"/>
      <c r="EQ511" s="124"/>
      <c r="ER511" s="124"/>
      <c r="ES511" s="124"/>
      <c r="ET511" s="124"/>
      <c r="EU511" s="124"/>
      <c r="EV511" s="124"/>
      <c r="EW511" s="125"/>
      <c r="EX511" s="131"/>
      <c r="EY511" s="124"/>
      <c r="EZ511" s="124"/>
      <c r="FA511" s="124"/>
      <c r="FB511" s="124"/>
      <c r="FC511" s="124"/>
      <c r="FD511" s="124"/>
      <c r="FE511" s="124"/>
      <c r="FF511" s="124"/>
      <c r="FG511" s="124"/>
      <c r="FH511" s="124"/>
      <c r="FI511" s="124"/>
      <c r="FJ511" s="124"/>
      <c r="FK511" s="124"/>
      <c r="FL511" s="124"/>
      <c r="FM511" s="124"/>
      <c r="FN511" s="125"/>
      <c r="FO511" s="131"/>
      <c r="FP511" s="124"/>
      <c r="FQ511" s="124"/>
      <c r="FR511" s="124"/>
      <c r="FS511" s="124"/>
      <c r="FT511" s="124"/>
      <c r="FU511" s="124"/>
      <c r="FV511" s="124"/>
      <c r="FW511" s="124"/>
      <c r="FX511" s="124"/>
      <c r="FY511" s="124"/>
      <c r="FZ511" s="124"/>
      <c r="GA511" s="124"/>
      <c r="GB511" s="124"/>
      <c r="GC511" s="124"/>
      <c r="GD511" s="124"/>
      <c r="GE511" s="125"/>
      <c r="GF511" s="131"/>
      <c r="GG511" s="124"/>
      <c r="GH511" s="124"/>
      <c r="GI511" s="124"/>
      <c r="GJ511" s="124"/>
      <c r="GK511" s="124"/>
      <c r="GL511" s="124"/>
      <c r="GM511" s="124"/>
      <c r="GN511" s="124"/>
      <c r="GO511" s="124"/>
      <c r="GP511" s="124"/>
      <c r="GQ511" s="124"/>
      <c r="GR511" s="124"/>
      <c r="GS511" s="124"/>
      <c r="GT511" s="124"/>
      <c r="GU511" s="124"/>
      <c r="GV511" s="125"/>
      <c r="GW511" s="131"/>
      <c r="GX511" s="124"/>
      <c r="GY511" s="124"/>
      <c r="GZ511" s="124"/>
      <c r="HA511" s="124"/>
      <c r="HB511" s="124"/>
      <c r="HC511" s="124"/>
      <c r="HD511" s="124"/>
      <c r="HE511" s="124"/>
      <c r="HF511" s="124"/>
      <c r="HG511" s="124"/>
      <c r="HH511" s="124"/>
      <c r="HI511" s="124"/>
      <c r="HJ511" s="124"/>
      <c r="HK511" s="124"/>
      <c r="HL511" s="124"/>
      <c r="HM511" s="125"/>
      <c r="HN511" s="131"/>
      <c r="HO511" s="124"/>
      <c r="HP511" s="124"/>
      <c r="HQ511" s="124"/>
      <c r="HR511" s="124"/>
      <c r="HS511" s="124"/>
      <c r="HT511" s="124"/>
      <c r="HU511" s="124"/>
      <c r="HV511" s="124"/>
      <c r="HW511" s="124"/>
      <c r="HX511" s="124"/>
      <c r="HY511" s="124"/>
      <c r="HZ511" s="124"/>
      <c r="IA511" s="124"/>
      <c r="IB511" s="124"/>
      <c r="IC511" s="124"/>
      <c r="ID511" s="125"/>
      <c r="IE511" s="131"/>
      <c r="IF511" s="124"/>
      <c r="IG511" s="124"/>
      <c r="IH511" s="124"/>
      <c r="II511" s="124"/>
      <c r="IJ511" s="124"/>
      <c r="IK511" s="124"/>
      <c r="IL511" s="124"/>
      <c r="IM511" s="124"/>
      <c r="IN511" s="124"/>
      <c r="IO511" s="124"/>
      <c r="IP511" s="124"/>
      <c r="IQ511" s="124"/>
      <c r="IR511" s="124"/>
      <c r="IS511" s="124"/>
      <c r="IT511" s="124"/>
      <c r="IU511" s="125"/>
      <c r="IV511" s="131"/>
      <c r="IW511" s="124"/>
      <c r="IX511" s="124"/>
      <c r="IY511" s="124"/>
      <c r="IZ511" s="124"/>
      <c r="JA511" s="124"/>
      <c r="JB511" s="124"/>
      <c r="JC511" s="124"/>
      <c r="JD511" s="124"/>
      <c r="JE511" s="124"/>
      <c r="JF511" s="124"/>
      <c r="JG511" s="124"/>
      <c r="JH511" s="124"/>
      <c r="JI511" s="124"/>
      <c r="JJ511" s="124"/>
      <c r="JK511" s="124"/>
      <c r="JL511" s="125"/>
      <c r="JM511" s="131"/>
      <c r="JN511" s="124"/>
      <c r="JO511" s="124"/>
      <c r="JP511" s="124"/>
      <c r="JQ511" s="124"/>
      <c r="JR511" s="124"/>
      <c r="JS511" s="124"/>
      <c r="JT511" s="124"/>
      <c r="JU511" s="124"/>
      <c r="JV511" s="124"/>
      <c r="JW511" s="124"/>
      <c r="JX511" s="124"/>
      <c r="JY511" s="124"/>
      <c r="JZ511" s="124"/>
      <c r="KA511" s="124"/>
      <c r="KB511" s="124"/>
      <c r="KC511" s="125"/>
      <c r="KD511" s="131"/>
      <c r="KE511" s="124"/>
      <c r="KF511" s="124"/>
      <c r="KG511" s="124"/>
      <c r="KH511" s="124"/>
      <c r="KI511" s="124"/>
      <c r="KJ511" s="124"/>
      <c r="KK511" s="124"/>
      <c r="KL511" s="124"/>
      <c r="KM511" s="124"/>
      <c r="KN511" s="124"/>
      <c r="KO511" s="124"/>
      <c r="KP511" s="124"/>
      <c r="KQ511" s="124"/>
      <c r="KR511" s="124"/>
      <c r="KS511" s="124"/>
      <c r="KT511" s="125"/>
      <c r="KU511" s="124"/>
    </row>
    <row r="512" ht="15.0" customHeight="1">
      <c r="A512" s="131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5"/>
      <c r="R512" s="131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5"/>
      <c r="AI512" s="131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5"/>
      <c r="AZ512" s="131"/>
      <c r="BA512" s="124"/>
      <c r="BB512" s="124"/>
      <c r="BC512" s="124"/>
      <c r="BD512" s="124"/>
      <c r="BE512" s="124"/>
      <c r="BF512" s="124"/>
      <c r="BG512" s="124"/>
      <c r="BH512" s="124"/>
      <c r="BI512" s="124"/>
      <c r="BJ512" s="124"/>
      <c r="BK512" s="124"/>
      <c r="BL512" s="124"/>
      <c r="BM512" s="124"/>
      <c r="BN512" s="124"/>
      <c r="BO512" s="124"/>
      <c r="BP512" s="125"/>
      <c r="BQ512" s="131"/>
      <c r="BR512" s="124"/>
      <c r="BS512" s="124"/>
      <c r="BT512" s="124"/>
      <c r="BU512" s="124"/>
      <c r="BV512" s="124"/>
      <c r="BW512" s="124"/>
      <c r="BX512" s="124"/>
      <c r="BY512" s="124"/>
      <c r="BZ512" s="124"/>
      <c r="CA512" s="124"/>
      <c r="CB512" s="124"/>
      <c r="CC512" s="124"/>
      <c r="CD512" s="124"/>
      <c r="CE512" s="124"/>
      <c r="CF512" s="124"/>
      <c r="CG512" s="125"/>
      <c r="CH512" s="131"/>
      <c r="CI512" s="124"/>
      <c r="CJ512" s="124"/>
      <c r="CK512" s="124"/>
      <c r="CL512" s="124"/>
      <c r="CM512" s="124"/>
      <c r="CN512" s="124"/>
      <c r="CO512" s="124"/>
      <c r="CP512" s="124"/>
      <c r="CQ512" s="124"/>
      <c r="CR512" s="124"/>
      <c r="CS512" s="124"/>
      <c r="CT512" s="124"/>
      <c r="CU512" s="124"/>
      <c r="CV512" s="124"/>
      <c r="CW512" s="124"/>
      <c r="CX512" s="125"/>
      <c r="CY512" s="131"/>
      <c r="CZ512" s="124"/>
      <c r="DA512" s="124"/>
      <c r="DB512" s="124"/>
      <c r="DC512" s="124"/>
      <c r="DD512" s="124"/>
      <c r="DE512" s="124"/>
      <c r="DF512" s="124"/>
      <c r="DG512" s="124"/>
      <c r="DH512" s="124"/>
      <c r="DI512" s="124"/>
      <c r="DJ512" s="124"/>
      <c r="DK512" s="124"/>
      <c r="DL512" s="124"/>
      <c r="DM512" s="124"/>
      <c r="DN512" s="124"/>
      <c r="DO512" s="125"/>
      <c r="DP512" s="131"/>
      <c r="DQ512" s="124"/>
      <c r="DR512" s="124"/>
      <c r="DS512" s="124"/>
      <c r="DT512" s="124"/>
      <c r="DU512" s="124"/>
      <c r="DV512" s="124"/>
      <c r="DW512" s="124"/>
      <c r="DX512" s="124"/>
      <c r="DY512" s="124"/>
      <c r="DZ512" s="124"/>
      <c r="EA512" s="124"/>
      <c r="EB512" s="124"/>
      <c r="EC512" s="124"/>
      <c r="ED512" s="124"/>
      <c r="EE512" s="124"/>
      <c r="EF512" s="125"/>
      <c r="EG512" s="131"/>
      <c r="EH512" s="124"/>
      <c r="EI512" s="124"/>
      <c r="EJ512" s="124"/>
      <c r="EK512" s="124"/>
      <c r="EL512" s="124"/>
      <c r="EM512" s="124"/>
      <c r="EN512" s="124"/>
      <c r="EO512" s="124"/>
      <c r="EP512" s="124"/>
      <c r="EQ512" s="124"/>
      <c r="ER512" s="124"/>
      <c r="ES512" s="124"/>
      <c r="ET512" s="124"/>
      <c r="EU512" s="124"/>
      <c r="EV512" s="124"/>
      <c r="EW512" s="125"/>
      <c r="EX512" s="131"/>
      <c r="EY512" s="124"/>
      <c r="EZ512" s="124"/>
      <c r="FA512" s="124"/>
      <c r="FB512" s="124"/>
      <c r="FC512" s="124"/>
      <c r="FD512" s="124"/>
      <c r="FE512" s="124"/>
      <c r="FF512" s="124"/>
      <c r="FG512" s="124"/>
      <c r="FH512" s="124"/>
      <c r="FI512" s="124"/>
      <c r="FJ512" s="124"/>
      <c r="FK512" s="124"/>
      <c r="FL512" s="124"/>
      <c r="FM512" s="124"/>
      <c r="FN512" s="125"/>
      <c r="FO512" s="131"/>
      <c r="FP512" s="124"/>
      <c r="FQ512" s="124"/>
      <c r="FR512" s="124"/>
      <c r="FS512" s="124"/>
      <c r="FT512" s="124"/>
      <c r="FU512" s="124"/>
      <c r="FV512" s="124"/>
      <c r="FW512" s="124"/>
      <c r="FX512" s="124"/>
      <c r="FY512" s="124"/>
      <c r="FZ512" s="124"/>
      <c r="GA512" s="124"/>
      <c r="GB512" s="124"/>
      <c r="GC512" s="124"/>
      <c r="GD512" s="124"/>
      <c r="GE512" s="125"/>
      <c r="GF512" s="131"/>
      <c r="GG512" s="124"/>
      <c r="GH512" s="124"/>
      <c r="GI512" s="124"/>
      <c r="GJ512" s="124"/>
      <c r="GK512" s="124"/>
      <c r="GL512" s="124"/>
      <c r="GM512" s="124"/>
      <c r="GN512" s="124"/>
      <c r="GO512" s="124"/>
      <c r="GP512" s="124"/>
      <c r="GQ512" s="124"/>
      <c r="GR512" s="124"/>
      <c r="GS512" s="124"/>
      <c r="GT512" s="124"/>
      <c r="GU512" s="124"/>
      <c r="GV512" s="125"/>
      <c r="GW512" s="131"/>
      <c r="GX512" s="124"/>
      <c r="GY512" s="124"/>
      <c r="GZ512" s="124"/>
      <c r="HA512" s="124"/>
      <c r="HB512" s="124"/>
      <c r="HC512" s="124"/>
      <c r="HD512" s="124"/>
      <c r="HE512" s="124"/>
      <c r="HF512" s="124"/>
      <c r="HG512" s="124"/>
      <c r="HH512" s="124"/>
      <c r="HI512" s="124"/>
      <c r="HJ512" s="124"/>
      <c r="HK512" s="124"/>
      <c r="HL512" s="124"/>
      <c r="HM512" s="125"/>
      <c r="HN512" s="131"/>
      <c r="HO512" s="124"/>
      <c r="HP512" s="124"/>
      <c r="HQ512" s="124"/>
      <c r="HR512" s="124"/>
      <c r="HS512" s="124"/>
      <c r="HT512" s="124"/>
      <c r="HU512" s="124"/>
      <c r="HV512" s="124"/>
      <c r="HW512" s="124"/>
      <c r="HX512" s="124"/>
      <c r="HY512" s="124"/>
      <c r="HZ512" s="124"/>
      <c r="IA512" s="124"/>
      <c r="IB512" s="124"/>
      <c r="IC512" s="124"/>
      <c r="ID512" s="125"/>
      <c r="IE512" s="131"/>
      <c r="IF512" s="124"/>
      <c r="IG512" s="124"/>
      <c r="IH512" s="124"/>
      <c r="II512" s="124"/>
      <c r="IJ512" s="124"/>
      <c r="IK512" s="124"/>
      <c r="IL512" s="124"/>
      <c r="IM512" s="124"/>
      <c r="IN512" s="124"/>
      <c r="IO512" s="124"/>
      <c r="IP512" s="124"/>
      <c r="IQ512" s="124"/>
      <c r="IR512" s="124"/>
      <c r="IS512" s="124"/>
      <c r="IT512" s="124"/>
      <c r="IU512" s="125"/>
      <c r="IV512" s="131"/>
      <c r="IW512" s="124"/>
      <c r="IX512" s="124"/>
      <c r="IY512" s="124"/>
      <c r="IZ512" s="124"/>
      <c r="JA512" s="124"/>
      <c r="JB512" s="124"/>
      <c r="JC512" s="124"/>
      <c r="JD512" s="124"/>
      <c r="JE512" s="124"/>
      <c r="JF512" s="124"/>
      <c r="JG512" s="124"/>
      <c r="JH512" s="124"/>
      <c r="JI512" s="124"/>
      <c r="JJ512" s="124"/>
      <c r="JK512" s="124"/>
      <c r="JL512" s="125"/>
      <c r="JM512" s="131"/>
      <c r="JN512" s="124"/>
      <c r="JO512" s="124"/>
      <c r="JP512" s="124"/>
      <c r="JQ512" s="124"/>
      <c r="JR512" s="124"/>
      <c r="JS512" s="124"/>
      <c r="JT512" s="124"/>
      <c r="JU512" s="124"/>
      <c r="JV512" s="124"/>
      <c r="JW512" s="124"/>
      <c r="JX512" s="124"/>
      <c r="JY512" s="124"/>
      <c r="JZ512" s="124"/>
      <c r="KA512" s="124"/>
      <c r="KB512" s="124"/>
      <c r="KC512" s="125"/>
      <c r="KD512" s="131"/>
      <c r="KE512" s="124"/>
      <c r="KF512" s="124"/>
      <c r="KG512" s="124"/>
      <c r="KH512" s="124"/>
      <c r="KI512" s="124"/>
      <c r="KJ512" s="124"/>
      <c r="KK512" s="124"/>
      <c r="KL512" s="124"/>
      <c r="KM512" s="124"/>
      <c r="KN512" s="124"/>
      <c r="KO512" s="124"/>
      <c r="KP512" s="124"/>
      <c r="KQ512" s="124"/>
      <c r="KR512" s="124"/>
      <c r="KS512" s="124"/>
      <c r="KT512" s="125"/>
      <c r="KU512" s="124"/>
    </row>
    <row r="513" ht="15.0" customHeight="1">
      <c r="A513" s="131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5"/>
      <c r="R513" s="131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5"/>
      <c r="AI513" s="131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5"/>
      <c r="AZ513" s="131"/>
      <c r="BA513" s="124"/>
      <c r="BB513" s="124"/>
      <c r="BC513" s="124"/>
      <c r="BD513" s="124"/>
      <c r="BE513" s="124"/>
      <c r="BF513" s="124"/>
      <c r="BG513" s="124"/>
      <c r="BH513" s="124"/>
      <c r="BI513" s="124"/>
      <c r="BJ513" s="124"/>
      <c r="BK513" s="124"/>
      <c r="BL513" s="124"/>
      <c r="BM513" s="124"/>
      <c r="BN513" s="124"/>
      <c r="BO513" s="124"/>
      <c r="BP513" s="125"/>
      <c r="BQ513" s="131"/>
      <c r="BR513" s="124"/>
      <c r="BS513" s="124"/>
      <c r="BT513" s="124"/>
      <c r="BU513" s="124"/>
      <c r="BV513" s="124"/>
      <c r="BW513" s="124"/>
      <c r="BX513" s="124"/>
      <c r="BY513" s="124"/>
      <c r="BZ513" s="124"/>
      <c r="CA513" s="124"/>
      <c r="CB513" s="124"/>
      <c r="CC513" s="124"/>
      <c r="CD513" s="124"/>
      <c r="CE513" s="124"/>
      <c r="CF513" s="124"/>
      <c r="CG513" s="125"/>
      <c r="CH513" s="131"/>
      <c r="CI513" s="124"/>
      <c r="CJ513" s="124"/>
      <c r="CK513" s="124"/>
      <c r="CL513" s="124"/>
      <c r="CM513" s="124"/>
      <c r="CN513" s="124"/>
      <c r="CO513" s="124"/>
      <c r="CP513" s="124"/>
      <c r="CQ513" s="124"/>
      <c r="CR513" s="124"/>
      <c r="CS513" s="124"/>
      <c r="CT513" s="124"/>
      <c r="CU513" s="124"/>
      <c r="CV513" s="124"/>
      <c r="CW513" s="124"/>
      <c r="CX513" s="125"/>
      <c r="CY513" s="131"/>
      <c r="CZ513" s="124"/>
      <c r="DA513" s="124"/>
      <c r="DB513" s="124"/>
      <c r="DC513" s="124"/>
      <c r="DD513" s="124"/>
      <c r="DE513" s="124"/>
      <c r="DF513" s="124"/>
      <c r="DG513" s="124"/>
      <c r="DH513" s="124"/>
      <c r="DI513" s="124"/>
      <c r="DJ513" s="124"/>
      <c r="DK513" s="124"/>
      <c r="DL513" s="124"/>
      <c r="DM513" s="124"/>
      <c r="DN513" s="124"/>
      <c r="DO513" s="125"/>
      <c r="DP513" s="131"/>
      <c r="DQ513" s="124"/>
      <c r="DR513" s="124"/>
      <c r="DS513" s="124"/>
      <c r="DT513" s="124"/>
      <c r="DU513" s="124"/>
      <c r="DV513" s="124"/>
      <c r="DW513" s="124"/>
      <c r="DX513" s="124"/>
      <c r="DY513" s="124"/>
      <c r="DZ513" s="124"/>
      <c r="EA513" s="124"/>
      <c r="EB513" s="124"/>
      <c r="EC513" s="124"/>
      <c r="ED513" s="124"/>
      <c r="EE513" s="124"/>
      <c r="EF513" s="125"/>
      <c r="EG513" s="131"/>
      <c r="EH513" s="124"/>
      <c r="EI513" s="124"/>
      <c r="EJ513" s="124"/>
      <c r="EK513" s="124"/>
      <c r="EL513" s="124"/>
      <c r="EM513" s="124"/>
      <c r="EN513" s="124"/>
      <c r="EO513" s="124"/>
      <c r="EP513" s="124"/>
      <c r="EQ513" s="124"/>
      <c r="ER513" s="124"/>
      <c r="ES513" s="124"/>
      <c r="ET513" s="124"/>
      <c r="EU513" s="124"/>
      <c r="EV513" s="124"/>
      <c r="EW513" s="125"/>
      <c r="EX513" s="131"/>
      <c r="EY513" s="124"/>
      <c r="EZ513" s="124"/>
      <c r="FA513" s="124"/>
      <c r="FB513" s="124"/>
      <c r="FC513" s="124"/>
      <c r="FD513" s="124"/>
      <c r="FE513" s="124"/>
      <c r="FF513" s="124"/>
      <c r="FG513" s="124"/>
      <c r="FH513" s="124"/>
      <c r="FI513" s="124"/>
      <c r="FJ513" s="124"/>
      <c r="FK513" s="124"/>
      <c r="FL513" s="124"/>
      <c r="FM513" s="124"/>
      <c r="FN513" s="125"/>
      <c r="FO513" s="131"/>
      <c r="FP513" s="124"/>
      <c r="FQ513" s="124"/>
      <c r="FR513" s="124"/>
      <c r="FS513" s="124"/>
      <c r="FT513" s="124"/>
      <c r="FU513" s="124"/>
      <c r="FV513" s="124"/>
      <c r="FW513" s="124"/>
      <c r="FX513" s="124"/>
      <c r="FY513" s="124"/>
      <c r="FZ513" s="124"/>
      <c r="GA513" s="124"/>
      <c r="GB513" s="124"/>
      <c r="GC513" s="124"/>
      <c r="GD513" s="124"/>
      <c r="GE513" s="125"/>
      <c r="GF513" s="131"/>
      <c r="GG513" s="124"/>
      <c r="GH513" s="124"/>
      <c r="GI513" s="124"/>
      <c r="GJ513" s="124"/>
      <c r="GK513" s="124"/>
      <c r="GL513" s="124"/>
      <c r="GM513" s="124"/>
      <c r="GN513" s="124"/>
      <c r="GO513" s="124"/>
      <c r="GP513" s="124"/>
      <c r="GQ513" s="124"/>
      <c r="GR513" s="124"/>
      <c r="GS513" s="124"/>
      <c r="GT513" s="124"/>
      <c r="GU513" s="124"/>
      <c r="GV513" s="125"/>
      <c r="GW513" s="131"/>
      <c r="GX513" s="124"/>
      <c r="GY513" s="124"/>
      <c r="GZ513" s="124"/>
      <c r="HA513" s="124"/>
      <c r="HB513" s="124"/>
      <c r="HC513" s="124"/>
      <c r="HD513" s="124"/>
      <c r="HE513" s="124"/>
      <c r="HF513" s="124"/>
      <c r="HG513" s="124"/>
      <c r="HH513" s="124"/>
      <c r="HI513" s="124"/>
      <c r="HJ513" s="124"/>
      <c r="HK513" s="124"/>
      <c r="HL513" s="124"/>
      <c r="HM513" s="125"/>
      <c r="HN513" s="131"/>
      <c r="HO513" s="124"/>
      <c r="HP513" s="124"/>
      <c r="HQ513" s="124"/>
      <c r="HR513" s="124"/>
      <c r="HS513" s="124"/>
      <c r="HT513" s="124"/>
      <c r="HU513" s="124"/>
      <c r="HV513" s="124"/>
      <c r="HW513" s="124"/>
      <c r="HX513" s="124"/>
      <c r="HY513" s="124"/>
      <c r="HZ513" s="124"/>
      <c r="IA513" s="124"/>
      <c r="IB513" s="124"/>
      <c r="IC513" s="124"/>
      <c r="ID513" s="125"/>
      <c r="IE513" s="131"/>
      <c r="IF513" s="124"/>
      <c r="IG513" s="124"/>
      <c r="IH513" s="124"/>
      <c r="II513" s="124"/>
      <c r="IJ513" s="124"/>
      <c r="IK513" s="124"/>
      <c r="IL513" s="124"/>
      <c r="IM513" s="124"/>
      <c r="IN513" s="124"/>
      <c r="IO513" s="124"/>
      <c r="IP513" s="124"/>
      <c r="IQ513" s="124"/>
      <c r="IR513" s="124"/>
      <c r="IS513" s="124"/>
      <c r="IT513" s="124"/>
      <c r="IU513" s="125"/>
      <c r="IV513" s="131"/>
      <c r="IW513" s="124"/>
      <c r="IX513" s="124"/>
      <c r="IY513" s="124"/>
      <c r="IZ513" s="124"/>
      <c r="JA513" s="124"/>
      <c r="JB513" s="124"/>
      <c r="JC513" s="124"/>
      <c r="JD513" s="124"/>
      <c r="JE513" s="124"/>
      <c r="JF513" s="124"/>
      <c r="JG513" s="124"/>
      <c r="JH513" s="124"/>
      <c r="JI513" s="124"/>
      <c r="JJ513" s="124"/>
      <c r="JK513" s="124"/>
      <c r="JL513" s="125"/>
      <c r="JM513" s="131"/>
      <c r="JN513" s="124"/>
      <c r="JO513" s="124"/>
      <c r="JP513" s="124"/>
      <c r="JQ513" s="124"/>
      <c r="JR513" s="124"/>
      <c r="JS513" s="124"/>
      <c r="JT513" s="124"/>
      <c r="JU513" s="124"/>
      <c r="JV513" s="124"/>
      <c r="JW513" s="124"/>
      <c r="JX513" s="124"/>
      <c r="JY513" s="124"/>
      <c r="JZ513" s="124"/>
      <c r="KA513" s="124"/>
      <c r="KB513" s="124"/>
      <c r="KC513" s="125"/>
      <c r="KD513" s="131"/>
      <c r="KE513" s="124"/>
      <c r="KF513" s="124"/>
      <c r="KG513" s="124"/>
      <c r="KH513" s="124"/>
      <c r="KI513" s="124"/>
      <c r="KJ513" s="124"/>
      <c r="KK513" s="124"/>
      <c r="KL513" s="124"/>
      <c r="KM513" s="124"/>
      <c r="KN513" s="124"/>
      <c r="KO513" s="124"/>
      <c r="KP513" s="124"/>
      <c r="KQ513" s="124"/>
      <c r="KR513" s="124"/>
      <c r="KS513" s="124"/>
      <c r="KT513" s="125"/>
      <c r="KU513" s="124"/>
    </row>
    <row r="514" ht="15.0" customHeight="1">
      <c r="A514" s="131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5"/>
      <c r="R514" s="131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5"/>
      <c r="AI514" s="131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5"/>
      <c r="AZ514" s="131"/>
      <c r="BA514" s="124"/>
      <c r="BB514" s="124"/>
      <c r="BC514" s="124"/>
      <c r="BD514" s="124"/>
      <c r="BE514" s="124"/>
      <c r="BF514" s="124"/>
      <c r="BG514" s="124"/>
      <c r="BH514" s="124"/>
      <c r="BI514" s="124"/>
      <c r="BJ514" s="124"/>
      <c r="BK514" s="124"/>
      <c r="BL514" s="124"/>
      <c r="BM514" s="124"/>
      <c r="BN514" s="124"/>
      <c r="BO514" s="124"/>
      <c r="BP514" s="125"/>
      <c r="BQ514" s="131"/>
      <c r="BR514" s="124"/>
      <c r="BS514" s="124"/>
      <c r="BT514" s="124"/>
      <c r="BU514" s="124"/>
      <c r="BV514" s="124"/>
      <c r="BW514" s="124"/>
      <c r="BX514" s="124"/>
      <c r="BY514" s="124"/>
      <c r="BZ514" s="124"/>
      <c r="CA514" s="124"/>
      <c r="CB514" s="124"/>
      <c r="CC514" s="124"/>
      <c r="CD514" s="124"/>
      <c r="CE514" s="124"/>
      <c r="CF514" s="124"/>
      <c r="CG514" s="125"/>
      <c r="CH514" s="131"/>
      <c r="CI514" s="124"/>
      <c r="CJ514" s="124"/>
      <c r="CK514" s="124"/>
      <c r="CL514" s="124"/>
      <c r="CM514" s="124"/>
      <c r="CN514" s="124"/>
      <c r="CO514" s="124"/>
      <c r="CP514" s="124"/>
      <c r="CQ514" s="124"/>
      <c r="CR514" s="124"/>
      <c r="CS514" s="124"/>
      <c r="CT514" s="124"/>
      <c r="CU514" s="124"/>
      <c r="CV514" s="124"/>
      <c r="CW514" s="124"/>
      <c r="CX514" s="125"/>
      <c r="CY514" s="131"/>
      <c r="CZ514" s="124"/>
      <c r="DA514" s="124"/>
      <c r="DB514" s="124"/>
      <c r="DC514" s="124"/>
      <c r="DD514" s="124"/>
      <c r="DE514" s="124"/>
      <c r="DF514" s="124"/>
      <c r="DG514" s="124"/>
      <c r="DH514" s="124"/>
      <c r="DI514" s="124"/>
      <c r="DJ514" s="124"/>
      <c r="DK514" s="124"/>
      <c r="DL514" s="124"/>
      <c r="DM514" s="124"/>
      <c r="DN514" s="124"/>
      <c r="DO514" s="125"/>
      <c r="DP514" s="131"/>
      <c r="DQ514" s="124"/>
      <c r="DR514" s="124"/>
      <c r="DS514" s="124"/>
      <c r="DT514" s="124"/>
      <c r="DU514" s="124"/>
      <c r="DV514" s="124"/>
      <c r="DW514" s="124"/>
      <c r="DX514" s="124"/>
      <c r="DY514" s="124"/>
      <c r="DZ514" s="124"/>
      <c r="EA514" s="124"/>
      <c r="EB514" s="124"/>
      <c r="EC514" s="124"/>
      <c r="ED514" s="124"/>
      <c r="EE514" s="124"/>
      <c r="EF514" s="125"/>
      <c r="EG514" s="131"/>
      <c r="EH514" s="124"/>
      <c r="EI514" s="124"/>
      <c r="EJ514" s="124"/>
      <c r="EK514" s="124"/>
      <c r="EL514" s="124"/>
      <c r="EM514" s="124"/>
      <c r="EN514" s="124"/>
      <c r="EO514" s="124"/>
      <c r="EP514" s="124"/>
      <c r="EQ514" s="124"/>
      <c r="ER514" s="124"/>
      <c r="ES514" s="124"/>
      <c r="ET514" s="124"/>
      <c r="EU514" s="124"/>
      <c r="EV514" s="124"/>
      <c r="EW514" s="125"/>
      <c r="EX514" s="131"/>
      <c r="EY514" s="124"/>
      <c r="EZ514" s="124"/>
      <c r="FA514" s="124"/>
      <c r="FB514" s="124"/>
      <c r="FC514" s="124"/>
      <c r="FD514" s="124"/>
      <c r="FE514" s="124"/>
      <c r="FF514" s="124"/>
      <c r="FG514" s="124"/>
      <c r="FH514" s="124"/>
      <c r="FI514" s="124"/>
      <c r="FJ514" s="124"/>
      <c r="FK514" s="124"/>
      <c r="FL514" s="124"/>
      <c r="FM514" s="124"/>
      <c r="FN514" s="125"/>
      <c r="FO514" s="131"/>
      <c r="FP514" s="124"/>
      <c r="FQ514" s="124"/>
      <c r="FR514" s="124"/>
      <c r="FS514" s="124"/>
      <c r="FT514" s="124"/>
      <c r="FU514" s="124"/>
      <c r="FV514" s="124"/>
      <c r="FW514" s="124"/>
      <c r="FX514" s="124"/>
      <c r="FY514" s="124"/>
      <c r="FZ514" s="124"/>
      <c r="GA514" s="124"/>
      <c r="GB514" s="124"/>
      <c r="GC514" s="124"/>
      <c r="GD514" s="124"/>
      <c r="GE514" s="125"/>
      <c r="GF514" s="131"/>
      <c r="GG514" s="124"/>
      <c r="GH514" s="124"/>
      <c r="GI514" s="124"/>
      <c r="GJ514" s="124"/>
      <c r="GK514" s="124"/>
      <c r="GL514" s="124"/>
      <c r="GM514" s="124"/>
      <c r="GN514" s="124"/>
      <c r="GO514" s="124"/>
      <c r="GP514" s="124"/>
      <c r="GQ514" s="124"/>
      <c r="GR514" s="124"/>
      <c r="GS514" s="124"/>
      <c r="GT514" s="124"/>
      <c r="GU514" s="124"/>
      <c r="GV514" s="125"/>
      <c r="GW514" s="131"/>
      <c r="GX514" s="124"/>
      <c r="GY514" s="124"/>
      <c r="GZ514" s="124"/>
      <c r="HA514" s="124"/>
      <c r="HB514" s="124"/>
      <c r="HC514" s="124"/>
      <c r="HD514" s="124"/>
      <c r="HE514" s="124"/>
      <c r="HF514" s="124"/>
      <c r="HG514" s="124"/>
      <c r="HH514" s="124"/>
      <c r="HI514" s="124"/>
      <c r="HJ514" s="124"/>
      <c r="HK514" s="124"/>
      <c r="HL514" s="124"/>
      <c r="HM514" s="125"/>
      <c r="HN514" s="131"/>
      <c r="HO514" s="124"/>
      <c r="HP514" s="124"/>
      <c r="HQ514" s="124"/>
      <c r="HR514" s="124"/>
      <c r="HS514" s="124"/>
      <c r="HT514" s="124"/>
      <c r="HU514" s="124"/>
      <c r="HV514" s="124"/>
      <c r="HW514" s="124"/>
      <c r="HX514" s="124"/>
      <c r="HY514" s="124"/>
      <c r="HZ514" s="124"/>
      <c r="IA514" s="124"/>
      <c r="IB514" s="124"/>
      <c r="IC514" s="124"/>
      <c r="ID514" s="125"/>
      <c r="IE514" s="131"/>
      <c r="IF514" s="124"/>
      <c r="IG514" s="124"/>
      <c r="IH514" s="124"/>
      <c r="II514" s="124"/>
      <c r="IJ514" s="124"/>
      <c r="IK514" s="124"/>
      <c r="IL514" s="124"/>
      <c r="IM514" s="124"/>
      <c r="IN514" s="124"/>
      <c r="IO514" s="124"/>
      <c r="IP514" s="124"/>
      <c r="IQ514" s="124"/>
      <c r="IR514" s="124"/>
      <c r="IS514" s="124"/>
      <c r="IT514" s="124"/>
      <c r="IU514" s="125"/>
      <c r="IV514" s="131"/>
      <c r="IW514" s="124"/>
      <c r="IX514" s="124"/>
      <c r="IY514" s="124"/>
      <c r="IZ514" s="124"/>
      <c r="JA514" s="124"/>
      <c r="JB514" s="124"/>
      <c r="JC514" s="124"/>
      <c r="JD514" s="124"/>
      <c r="JE514" s="124"/>
      <c r="JF514" s="124"/>
      <c r="JG514" s="124"/>
      <c r="JH514" s="124"/>
      <c r="JI514" s="124"/>
      <c r="JJ514" s="124"/>
      <c r="JK514" s="124"/>
      <c r="JL514" s="125"/>
      <c r="JM514" s="131"/>
      <c r="JN514" s="124"/>
      <c r="JO514" s="124"/>
      <c r="JP514" s="124"/>
      <c r="JQ514" s="124"/>
      <c r="JR514" s="124"/>
      <c r="JS514" s="124"/>
      <c r="JT514" s="124"/>
      <c r="JU514" s="124"/>
      <c r="JV514" s="124"/>
      <c r="JW514" s="124"/>
      <c r="JX514" s="124"/>
      <c r="JY514" s="124"/>
      <c r="JZ514" s="124"/>
      <c r="KA514" s="124"/>
      <c r="KB514" s="124"/>
      <c r="KC514" s="125"/>
      <c r="KD514" s="131"/>
      <c r="KE514" s="124"/>
      <c r="KF514" s="124"/>
      <c r="KG514" s="124"/>
      <c r="KH514" s="124"/>
      <c r="KI514" s="124"/>
      <c r="KJ514" s="124"/>
      <c r="KK514" s="124"/>
      <c r="KL514" s="124"/>
      <c r="KM514" s="124"/>
      <c r="KN514" s="124"/>
      <c r="KO514" s="124"/>
      <c r="KP514" s="124"/>
      <c r="KQ514" s="124"/>
      <c r="KR514" s="124"/>
      <c r="KS514" s="124"/>
      <c r="KT514" s="125"/>
      <c r="KU514" s="124"/>
    </row>
    <row r="515" ht="15.0" customHeight="1">
      <c r="A515" s="131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5"/>
      <c r="R515" s="131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5"/>
      <c r="AI515" s="131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5"/>
      <c r="AZ515" s="131"/>
      <c r="BA515" s="124"/>
      <c r="BB515" s="124"/>
      <c r="BC515" s="124"/>
      <c r="BD515" s="124"/>
      <c r="BE515" s="124"/>
      <c r="BF515" s="124"/>
      <c r="BG515" s="124"/>
      <c r="BH515" s="124"/>
      <c r="BI515" s="124"/>
      <c r="BJ515" s="124"/>
      <c r="BK515" s="124"/>
      <c r="BL515" s="124"/>
      <c r="BM515" s="124"/>
      <c r="BN515" s="124"/>
      <c r="BO515" s="124"/>
      <c r="BP515" s="125"/>
      <c r="BQ515" s="131"/>
      <c r="BR515" s="124"/>
      <c r="BS515" s="124"/>
      <c r="BT515" s="124"/>
      <c r="BU515" s="124"/>
      <c r="BV515" s="124"/>
      <c r="BW515" s="124"/>
      <c r="BX515" s="124"/>
      <c r="BY515" s="124"/>
      <c r="BZ515" s="124"/>
      <c r="CA515" s="124"/>
      <c r="CB515" s="124"/>
      <c r="CC515" s="124"/>
      <c r="CD515" s="124"/>
      <c r="CE515" s="124"/>
      <c r="CF515" s="124"/>
      <c r="CG515" s="125"/>
      <c r="CH515" s="131"/>
      <c r="CI515" s="124"/>
      <c r="CJ515" s="124"/>
      <c r="CK515" s="124"/>
      <c r="CL515" s="124"/>
      <c r="CM515" s="124"/>
      <c r="CN515" s="124"/>
      <c r="CO515" s="124"/>
      <c r="CP515" s="124"/>
      <c r="CQ515" s="124"/>
      <c r="CR515" s="124"/>
      <c r="CS515" s="124"/>
      <c r="CT515" s="124"/>
      <c r="CU515" s="124"/>
      <c r="CV515" s="124"/>
      <c r="CW515" s="124"/>
      <c r="CX515" s="125"/>
      <c r="CY515" s="131"/>
      <c r="CZ515" s="124"/>
      <c r="DA515" s="124"/>
      <c r="DB515" s="124"/>
      <c r="DC515" s="124"/>
      <c r="DD515" s="124"/>
      <c r="DE515" s="124"/>
      <c r="DF515" s="124"/>
      <c r="DG515" s="124"/>
      <c r="DH515" s="124"/>
      <c r="DI515" s="124"/>
      <c r="DJ515" s="124"/>
      <c r="DK515" s="124"/>
      <c r="DL515" s="124"/>
      <c r="DM515" s="124"/>
      <c r="DN515" s="124"/>
      <c r="DO515" s="125"/>
      <c r="DP515" s="131"/>
      <c r="DQ515" s="124"/>
      <c r="DR515" s="124"/>
      <c r="DS515" s="124"/>
      <c r="DT515" s="124"/>
      <c r="DU515" s="124"/>
      <c r="DV515" s="124"/>
      <c r="DW515" s="124"/>
      <c r="DX515" s="124"/>
      <c r="DY515" s="124"/>
      <c r="DZ515" s="124"/>
      <c r="EA515" s="124"/>
      <c r="EB515" s="124"/>
      <c r="EC515" s="124"/>
      <c r="ED515" s="124"/>
      <c r="EE515" s="124"/>
      <c r="EF515" s="125"/>
      <c r="EG515" s="131"/>
      <c r="EH515" s="124"/>
      <c r="EI515" s="124"/>
      <c r="EJ515" s="124"/>
      <c r="EK515" s="124"/>
      <c r="EL515" s="124"/>
      <c r="EM515" s="124"/>
      <c r="EN515" s="124"/>
      <c r="EO515" s="124"/>
      <c r="EP515" s="124"/>
      <c r="EQ515" s="124"/>
      <c r="ER515" s="124"/>
      <c r="ES515" s="124"/>
      <c r="ET515" s="124"/>
      <c r="EU515" s="124"/>
      <c r="EV515" s="124"/>
      <c r="EW515" s="125"/>
      <c r="EX515" s="131"/>
      <c r="EY515" s="124"/>
      <c r="EZ515" s="124"/>
      <c r="FA515" s="124"/>
      <c r="FB515" s="124"/>
      <c r="FC515" s="124"/>
      <c r="FD515" s="124"/>
      <c r="FE515" s="124"/>
      <c r="FF515" s="124"/>
      <c r="FG515" s="124"/>
      <c r="FH515" s="124"/>
      <c r="FI515" s="124"/>
      <c r="FJ515" s="124"/>
      <c r="FK515" s="124"/>
      <c r="FL515" s="124"/>
      <c r="FM515" s="124"/>
      <c r="FN515" s="125"/>
      <c r="FO515" s="131"/>
      <c r="FP515" s="124"/>
      <c r="FQ515" s="124"/>
      <c r="FR515" s="124"/>
      <c r="FS515" s="124"/>
      <c r="FT515" s="124"/>
      <c r="FU515" s="124"/>
      <c r="FV515" s="124"/>
      <c r="FW515" s="124"/>
      <c r="FX515" s="124"/>
      <c r="FY515" s="124"/>
      <c r="FZ515" s="124"/>
      <c r="GA515" s="124"/>
      <c r="GB515" s="124"/>
      <c r="GC515" s="124"/>
      <c r="GD515" s="124"/>
      <c r="GE515" s="125"/>
      <c r="GF515" s="131"/>
      <c r="GG515" s="124"/>
      <c r="GH515" s="124"/>
      <c r="GI515" s="124"/>
      <c r="GJ515" s="124"/>
      <c r="GK515" s="124"/>
      <c r="GL515" s="124"/>
      <c r="GM515" s="124"/>
      <c r="GN515" s="124"/>
      <c r="GO515" s="124"/>
      <c r="GP515" s="124"/>
      <c r="GQ515" s="124"/>
      <c r="GR515" s="124"/>
      <c r="GS515" s="124"/>
      <c r="GT515" s="124"/>
      <c r="GU515" s="124"/>
      <c r="GV515" s="125"/>
      <c r="GW515" s="131"/>
      <c r="GX515" s="124"/>
      <c r="GY515" s="124"/>
      <c r="GZ515" s="124"/>
      <c r="HA515" s="124"/>
      <c r="HB515" s="124"/>
      <c r="HC515" s="124"/>
      <c r="HD515" s="124"/>
      <c r="HE515" s="124"/>
      <c r="HF515" s="124"/>
      <c r="HG515" s="124"/>
      <c r="HH515" s="124"/>
      <c r="HI515" s="124"/>
      <c r="HJ515" s="124"/>
      <c r="HK515" s="124"/>
      <c r="HL515" s="124"/>
      <c r="HM515" s="125"/>
      <c r="HN515" s="131"/>
      <c r="HO515" s="124"/>
      <c r="HP515" s="124"/>
      <c r="HQ515" s="124"/>
      <c r="HR515" s="124"/>
      <c r="HS515" s="124"/>
      <c r="HT515" s="124"/>
      <c r="HU515" s="124"/>
      <c r="HV515" s="124"/>
      <c r="HW515" s="124"/>
      <c r="HX515" s="124"/>
      <c r="HY515" s="124"/>
      <c r="HZ515" s="124"/>
      <c r="IA515" s="124"/>
      <c r="IB515" s="124"/>
      <c r="IC515" s="124"/>
      <c r="ID515" s="125"/>
      <c r="IE515" s="131"/>
      <c r="IF515" s="124"/>
      <c r="IG515" s="124"/>
      <c r="IH515" s="124"/>
      <c r="II515" s="124"/>
      <c r="IJ515" s="124"/>
      <c r="IK515" s="124"/>
      <c r="IL515" s="124"/>
      <c r="IM515" s="124"/>
      <c r="IN515" s="124"/>
      <c r="IO515" s="124"/>
      <c r="IP515" s="124"/>
      <c r="IQ515" s="124"/>
      <c r="IR515" s="124"/>
      <c r="IS515" s="124"/>
      <c r="IT515" s="124"/>
      <c r="IU515" s="125"/>
      <c r="IV515" s="131"/>
      <c r="IW515" s="124"/>
      <c r="IX515" s="124"/>
      <c r="IY515" s="124"/>
      <c r="IZ515" s="124"/>
      <c r="JA515" s="124"/>
      <c r="JB515" s="124"/>
      <c r="JC515" s="124"/>
      <c r="JD515" s="124"/>
      <c r="JE515" s="124"/>
      <c r="JF515" s="124"/>
      <c r="JG515" s="124"/>
      <c r="JH515" s="124"/>
      <c r="JI515" s="124"/>
      <c r="JJ515" s="124"/>
      <c r="JK515" s="124"/>
      <c r="JL515" s="125"/>
      <c r="JM515" s="131"/>
      <c r="JN515" s="124"/>
      <c r="JO515" s="124"/>
      <c r="JP515" s="124"/>
      <c r="JQ515" s="124"/>
      <c r="JR515" s="124"/>
      <c r="JS515" s="124"/>
      <c r="JT515" s="124"/>
      <c r="JU515" s="124"/>
      <c r="JV515" s="124"/>
      <c r="JW515" s="124"/>
      <c r="JX515" s="124"/>
      <c r="JY515" s="124"/>
      <c r="JZ515" s="124"/>
      <c r="KA515" s="124"/>
      <c r="KB515" s="124"/>
      <c r="KC515" s="125"/>
      <c r="KD515" s="131"/>
      <c r="KE515" s="124"/>
      <c r="KF515" s="124"/>
      <c r="KG515" s="124"/>
      <c r="KH515" s="124"/>
      <c r="KI515" s="124"/>
      <c r="KJ515" s="124"/>
      <c r="KK515" s="124"/>
      <c r="KL515" s="124"/>
      <c r="KM515" s="124"/>
      <c r="KN515" s="124"/>
      <c r="KO515" s="124"/>
      <c r="KP515" s="124"/>
      <c r="KQ515" s="124"/>
      <c r="KR515" s="124"/>
      <c r="KS515" s="124"/>
      <c r="KT515" s="125"/>
      <c r="KU515" s="124"/>
    </row>
    <row r="516" ht="15.0" customHeight="1">
      <c r="A516" s="131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5"/>
      <c r="R516" s="131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5"/>
      <c r="AI516" s="131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5"/>
      <c r="AZ516" s="131"/>
      <c r="BA516" s="124"/>
      <c r="BB516" s="124"/>
      <c r="BC516" s="124"/>
      <c r="BD516" s="124"/>
      <c r="BE516" s="124"/>
      <c r="BF516" s="124"/>
      <c r="BG516" s="124"/>
      <c r="BH516" s="124"/>
      <c r="BI516" s="124"/>
      <c r="BJ516" s="124"/>
      <c r="BK516" s="124"/>
      <c r="BL516" s="124"/>
      <c r="BM516" s="124"/>
      <c r="BN516" s="124"/>
      <c r="BO516" s="124"/>
      <c r="BP516" s="125"/>
      <c r="BQ516" s="131"/>
      <c r="BR516" s="124"/>
      <c r="BS516" s="124"/>
      <c r="BT516" s="124"/>
      <c r="BU516" s="124"/>
      <c r="BV516" s="124"/>
      <c r="BW516" s="124"/>
      <c r="BX516" s="124"/>
      <c r="BY516" s="124"/>
      <c r="BZ516" s="124"/>
      <c r="CA516" s="124"/>
      <c r="CB516" s="124"/>
      <c r="CC516" s="124"/>
      <c r="CD516" s="124"/>
      <c r="CE516" s="124"/>
      <c r="CF516" s="124"/>
      <c r="CG516" s="125"/>
      <c r="CH516" s="131"/>
      <c r="CI516" s="124"/>
      <c r="CJ516" s="124"/>
      <c r="CK516" s="124"/>
      <c r="CL516" s="124"/>
      <c r="CM516" s="124"/>
      <c r="CN516" s="124"/>
      <c r="CO516" s="124"/>
      <c r="CP516" s="124"/>
      <c r="CQ516" s="124"/>
      <c r="CR516" s="124"/>
      <c r="CS516" s="124"/>
      <c r="CT516" s="124"/>
      <c r="CU516" s="124"/>
      <c r="CV516" s="124"/>
      <c r="CW516" s="124"/>
      <c r="CX516" s="125"/>
      <c r="CY516" s="131"/>
      <c r="CZ516" s="124"/>
      <c r="DA516" s="124"/>
      <c r="DB516" s="124"/>
      <c r="DC516" s="124"/>
      <c r="DD516" s="124"/>
      <c r="DE516" s="124"/>
      <c r="DF516" s="124"/>
      <c r="DG516" s="124"/>
      <c r="DH516" s="124"/>
      <c r="DI516" s="124"/>
      <c r="DJ516" s="124"/>
      <c r="DK516" s="124"/>
      <c r="DL516" s="124"/>
      <c r="DM516" s="124"/>
      <c r="DN516" s="124"/>
      <c r="DO516" s="125"/>
      <c r="DP516" s="131"/>
      <c r="DQ516" s="124"/>
      <c r="DR516" s="124"/>
      <c r="DS516" s="124"/>
      <c r="DT516" s="124"/>
      <c r="DU516" s="124"/>
      <c r="DV516" s="124"/>
      <c r="DW516" s="124"/>
      <c r="DX516" s="124"/>
      <c r="DY516" s="124"/>
      <c r="DZ516" s="124"/>
      <c r="EA516" s="124"/>
      <c r="EB516" s="124"/>
      <c r="EC516" s="124"/>
      <c r="ED516" s="124"/>
      <c r="EE516" s="124"/>
      <c r="EF516" s="125"/>
      <c r="EG516" s="131"/>
      <c r="EH516" s="124"/>
      <c r="EI516" s="124"/>
      <c r="EJ516" s="124"/>
      <c r="EK516" s="124"/>
      <c r="EL516" s="124"/>
      <c r="EM516" s="124"/>
      <c r="EN516" s="124"/>
      <c r="EO516" s="124"/>
      <c r="EP516" s="124"/>
      <c r="EQ516" s="124"/>
      <c r="ER516" s="124"/>
      <c r="ES516" s="124"/>
      <c r="ET516" s="124"/>
      <c r="EU516" s="124"/>
      <c r="EV516" s="124"/>
      <c r="EW516" s="125"/>
      <c r="EX516" s="131"/>
      <c r="EY516" s="124"/>
      <c r="EZ516" s="124"/>
      <c r="FA516" s="124"/>
      <c r="FB516" s="124"/>
      <c r="FC516" s="124"/>
      <c r="FD516" s="124"/>
      <c r="FE516" s="124"/>
      <c r="FF516" s="124"/>
      <c r="FG516" s="124"/>
      <c r="FH516" s="124"/>
      <c r="FI516" s="124"/>
      <c r="FJ516" s="124"/>
      <c r="FK516" s="124"/>
      <c r="FL516" s="124"/>
      <c r="FM516" s="124"/>
      <c r="FN516" s="125"/>
      <c r="FO516" s="131"/>
      <c r="FP516" s="124"/>
      <c r="FQ516" s="124"/>
      <c r="FR516" s="124"/>
      <c r="FS516" s="124"/>
      <c r="FT516" s="124"/>
      <c r="FU516" s="124"/>
      <c r="FV516" s="124"/>
      <c r="FW516" s="124"/>
      <c r="FX516" s="124"/>
      <c r="FY516" s="124"/>
      <c r="FZ516" s="124"/>
      <c r="GA516" s="124"/>
      <c r="GB516" s="124"/>
      <c r="GC516" s="124"/>
      <c r="GD516" s="124"/>
      <c r="GE516" s="125"/>
      <c r="GF516" s="131"/>
      <c r="GG516" s="124"/>
      <c r="GH516" s="124"/>
      <c r="GI516" s="124"/>
      <c r="GJ516" s="124"/>
      <c r="GK516" s="124"/>
      <c r="GL516" s="124"/>
      <c r="GM516" s="124"/>
      <c r="GN516" s="124"/>
      <c r="GO516" s="124"/>
      <c r="GP516" s="124"/>
      <c r="GQ516" s="124"/>
      <c r="GR516" s="124"/>
      <c r="GS516" s="124"/>
      <c r="GT516" s="124"/>
      <c r="GU516" s="124"/>
      <c r="GV516" s="125"/>
      <c r="GW516" s="131"/>
      <c r="GX516" s="124"/>
      <c r="GY516" s="124"/>
      <c r="GZ516" s="124"/>
      <c r="HA516" s="124"/>
      <c r="HB516" s="124"/>
      <c r="HC516" s="124"/>
      <c r="HD516" s="124"/>
      <c r="HE516" s="124"/>
      <c r="HF516" s="124"/>
      <c r="HG516" s="124"/>
      <c r="HH516" s="124"/>
      <c r="HI516" s="124"/>
      <c r="HJ516" s="124"/>
      <c r="HK516" s="124"/>
      <c r="HL516" s="124"/>
      <c r="HM516" s="125"/>
      <c r="HN516" s="131"/>
      <c r="HO516" s="124"/>
      <c r="HP516" s="124"/>
      <c r="HQ516" s="124"/>
      <c r="HR516" s="124"/>
      <c r="HS516" s="124"/>
      <c r="HT516" s="124"/>
      <c r="HU516" s="124"/>
      <c r="HV516" s="124"/>
      <c r="HW516" s="124"/>
      <c r="HX516" s="124"/>
      <c r="HY516" s="124"/>
      <c r="HZ516" s="124"/>
      <c r="IA516" s="124"/>
      <c r="IB516" s="124"/>
      <c r="IC516" s="124"/>
      <c r="ID516" s="125"/>
      <c r="IE516" s="131"/>
      <c r="IF516" s="124"/>
      <c r="IG516" s="124"/>
      <c r="IH516" s="124"/>
      <c r="II516" s="124"/>
      <c r="IJ516" s="124"/>
      <c r="IK516" s="124"/>
      <c r="IL516" s="124"/>
      <c r="IM516" s="124"/>
      <c r="IN516" s="124"/>
      <c r="IO516" s="124"/>
      <c r="IP516" s="124"/>
      <c r="IQ516" s="124"/>
      <c r="IR516" s="124"/>
      <c r="IS516" s="124"/>
      <c r="IT516" s="124"/>
      <c r="IU516" s="125"/>
      <c r="IV516" s="131"/>
      <c r="IW516" s="124"/>
      <c r="IX516" s="124"/>
      <c r="IY516" s="124"/>
      <c r="IZ516" s="124"/>
      <c r="JA516" s="124"/>
      <c r="JB516" s="124"/>
      <c r="JC516" s="124"/>
      <c r="JD516" s="124"/>
      <c r="JE516" s="124"/>
      <c r="JF516" s="124"/>
      <c r="JG516" s="124"/>
      <c r="JH516" s="124"/>
      <c r="JI516" s="124"/>
      <c r="JJ516" s="124"/>
      <c r="JK516" s="124"/>
      <c r="JL516" s="125"/>
      <c r="JM516" s="131"/>
      <c r="JN516" s="124"/>
      <c r="JO516" s="124"/>
      <c r="JP516" s="124"/>
      <c r="JQ516" s="124"/>
      <c r="JR516" s="124"/>
      <c r="JS516" s="124"/>
      <c r="JT516" s="124"/>
      <c r="JU516" s="124"/>
      <c r="JV516" s="124"/>
      <c r="JW516" s="124"/>
      <c r="JX516" s="124"/>
      <c r="JY516" s="124"/>
      <c r="JZ516" s="124"/>
      <c r="KA516" s="124"/>
      <c r="KB516" s="124"/>
      <c r="KC516" s="125"/>
      <c r="KD516" s="131"/>
      <c r="KE516" s="124"/>
      <c r="KF516" s="124"/>
      <c r="KG516" s="124"/>
      <c r="KH516" s="124"/>
      <c r="KI516" s="124"/>
      <c r="KJ516" s="124"/>
      <c r="KK516" s="124"/>
      <c r="KL516" s="124"/>
      <c r="KM516" s="124"/>
      <c r="KN516" s="124"/>
      <c r="KO516" s="124"/>
      <c r="KP516" s="124"/>
      <c r="KQ516" s="124"/>
      <c r="KR516" s="124"/>
      <c r="KS516" s="124"/>
      <c r="KT516" s="125"/>
      <c r="KU516" s="124"/>
    </row>
    <row r="517" ht="15.0" customHeight="1">
      <c r="A517" s="131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5"/>
      <c r="R517" s="131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5"/>
      <c r="AI517" s="131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5"/>
      <c r="AZ517" s="131"/>
      <c r="BA517" s="124"/>
      <c r="BB517" s="124"/>
      <c r="BC517" s="124"/>
      <c r="BD517" s="124"/>
      <c r="BE517" s="124"/>
      <c r="BF517" s="124"/>
      <c r="BG517" s="124"/>
      <c r="BH517" s="124"/>
      <c r="BI517" s="124"/>
      <c r="BJ517" s="124"/>
      <c r="BK517" s="124"/>
      <c r="BL517" s="124"/>
      <c r="BM517" s="124"/>
      <c r="BN517" s="124"/>
      <c r="BO517" s="124"/>
      <c r="BP517" s="125"/>
      <c r="BQ517" s="131"/>
      <c r="BR517" s="124"/>
      <c r="BS517" s="124"/>
      <c r="BT517" s="124"/>
      <c r="BU517" s="124"/>
      <c r="BV517" s="124"/>
      <c r="BW517" s="124"/>
      <c r="BX517" s="124"/>
      <c r="BY517" s="124"/>
      <c r="BZ517" s="124"/>
      <c r="CA517" s="124"/>
      <c r="CB517" s="124"/>
      <c r="CC517" s="124"/>
      <c r="CD517" s="124"/>
      <c r="CE517" s="124"/>
      <c r="CF517" s="124"/>
      <c r="CG517" s="125"/>
      <c r="CH517" s="131"/>
      <c r="CI517" s="124"/>
      <c r="CJ517" s="124"/>
      <c r="CK517" s="124"/>
      <c r="CL517" s="124"/>
      <c r="CM517" s="124"/>
      <c r="CN517" s="124"/>
      <c r="CO517" s="124"/>
      <c r="CP517" s="124"/>
      <c r="CQ517" s="124"/>
      <c r="CR517" s="124"/>
      <c r="CS517" s="124"/>
      <c r="CT517" s="124"/>
      <c r="CU517" s="124"/>
      <c r="CV517" s="124"/>
      <c r="CW517" s="124"/>
      <c r="CX517" s="125"/>
      <c r="CY517" s="131"/>
      <c r="CZ517" s="124"/>
      <c r="DA517" s="124"/>
      <c r="DB517" s="124"/>
      <c r="DC517" s="124"/>
      <c r="DD517" s="124"/>
      <c r="DE517" s="124"/>
      <c r="DF517" s="124"/>
      <c r="DG517" s="124"/>
      <c r="DH517" s="124"/>
      <c r="DI517" s="124"/>
      <c r="DJ517" s="124"/>
      <c r="DK517" s="124"/>
      <c r="DL517" s="124"/>
      <c r="DM517" s="124"/>
      <c r="DN517" s="124"/>
      <c r="DO517" s="125"/>
      <c r="DP517" s="131"/>
      <c r="DQ517" s="124"/>
      <c r="DR517" s="124"/>
      <c r="DS517" s="124"/>
      <c r="DT517" s="124"/>
      <c r="DU517" s="124"/>
      <c r="DV517" s="124"/>
      <c r="DW517" s="124"/>
      <c r="DX517" s="124"/>
      <c r="DY517" s="124"/>
      <c r="DZ517" s="124"/>
      <c r="EA517" s="124"/>
      <c r="EB517" s="124"/>
      <c r="EC517" s="124"/>
      <c r="ED517" s="124"/>
      <c r="EE517" s="124"/>
      <c r="EF517" s="125"/>
      <c r="EG517" s="131"/>
      <c r="EH517" s="124"/>
      <c r="EI517" s="124"/>
      <c r="EJ517" s="124"/>
      <c r="EK517" s="124"/>
      <c r="EL517" s="124"/>
      <c r="EM517" s="124"/>
      <c r="EN517" s="124"/>
      <c r="EO517" s="124"/>
      <c r="EP517" s="124"/>
      <c r="EQ517" s="124"/>
      <c r="ER517" s="124"/>
      <c r="ES517" s="124"/>
      <c r="ET517" s="124"/>
      <c r="EU517" s="124"/>
      <c r="EV517" s="124"/>
      <c r="EW517" s="125"/>
      <c r="EX517" s="131"/>
      <c r="EY517" s="124"/>
      <c r="EZ517" s="124"/>
      <c r="FA517" s="124"/>
      <c r="FB517" s="124"/>
      <c r="FC517" s="124"/>
      <c r="FD517" s="124"/>
      <c r="FE517" s="124"/>
      <c r="FF517" s="124"/>
      <c r="FG517" s="124"/>
      <c r="FH517" s="124"/>
      <c r="FI517" s="124"/>
      <c r="FJ517" s="124"/>
      <c r="FK517" s="124"/>
      <c r="FL517" s="124"/>
      <c r="FM517" s="124"/>
      <c r="FN517" s="125"/>
      <c r="FO517" s="131"/>
      <c r="FP517" s="124"/>
      <c r="FQ517" s="124"/>
      <c r="FR517" s="124"/>
      <c r="FS517" s="124"/>
      <c r="FT517" s="124"/>
      <c r="FU517" s="124"/>
      <c r="FV517" s="124"/>
      <c r="FW517" s="124"/>
      <c r="FX517" s="124"/>
      <c r="FY517" s="124"/>
      <c r="FZ517" s="124"/>
      <c r="GA517" s="124"/>
      <c r="GB517" s="124"/>
      <c r="GC517" s="124"/>
      <c r="GD517" s="124"/>
      <c r="GE517" s="125"/>
      <c r="GF517" s="131"/>
      <c r="GG517" s="124"/>
      <c r="GH517" s="124"/>
      <c r="GI517" s="124"/>
      <c r="GJ517" s="124"/>
      <c r="GK517" s="124"/>
      <c r="GL517" s="124"/>
      <c r="GM517" s="124"/>
      <c r="GN517" s="124"/>
      <c r="GO517" s="124"/>
      <c r="GP517" s="124"/>
      <c r="GQ517" s="124"/>
      <c r="GR517" s="124"/>
      <c r="GS517" s="124"/>
      <c r="GT517" s="124"/>
      <c r="GU517" s="124"/>
      <c r="GV517" s="125"/>
      <c r="GW517" s="131"/>
      <c r="GX517" s="124"/>
      <c r="GY517" s="124"/>
      <c r="GZ517" s="124"/>
      <c r="HA517" s="124"/>
      <c r="HB517" s="124"/>
      <c r="HC517" s="124"/>
      <c r="HD517" s="124"/>
      <c r="HE517" s="124"/>
      <c r="HF517" s="124"/>
      <c r="HG517" s="124"/>
      <c r="HH517" s="124"/>
      <c r="HI517" s="124"/>
      <c r="HJ517" s="124"/>
      <c r="HK517" s="124"/>
      <c r="HL517" s="124"/>
      <c r="HM517" s="125"/>
      <c r="HN517" s="131"/>
      <c r="HO517" s="124"/>
      <c r="HP517" s="124"/>
      <c r="HQ517" s="124"/>
      <c r="HR517" s="124"/>
      <c r="HS517" s="124"/>
      <c r="HT517" s="124"/>
      <c r="HU517" s="124"/>
      <c r="HV517" s="124"/>
      <c r="HW517" s="124"/>
      <c r="HX517" s="124"/>
      <c r="HY517" s="124"/>
      <c r="HZ517" s="124"/>
      <c r="IA517" s="124"/>
      <c r="IB517" s="124"/>
      <c r="IC517" s="124"/>
      <c r="ID517" s="125"/>
      <c r="IE517" s="131"/>
      <c r="IF517" s="124"/>
      <c r="IG517" s="124"/>
      <c r="IH517" s="124"/>
      <c r="II517" s="124"/>
      <c r="IJ517" s="124"/>
      <c r="IK517" s="124"/>
      <c r="IL517" s="124"/>
      <c r="IM517" s="124"/>
      <c r="IN517" s="124"/>
      <c r="IO517" s="124"/>
      <c r="IP517" s="124"/>
      <c r="IQ517" s="124"/>
      <c r="IR517" s="124"/>
      <c r="IS517" s="124"/>
      <c r="IT517" s="124"/>
      <c r="IU517" s="125"/>
      <c r="IV517" s="131"/>
      <c r="IW517" s="124"/>
      <c r="IX517" s="124"/>
      <c r="IY517" s="124"/>
      <c r="IZ517" s="124"/>
      <c r="JA517" s="124"/>
      <c r="JB517" s="124"/>
      <c r="JC517" s="124"/>
      <c r="JD517" s="124"/>
      <c r="JE517" s="124"/>
      <c r="JF517" s="124"/>
      <c r="JG517" s="124"/>
      <c r="JH517" s="124"/>
      <c r="JI517" s="124"/>
      <c r="JJ517" s="124"/>
      <c r="JK517" s="124"/>
      <c r="JL517" s="125"/>
      <c r="JM517" s="131"/>
      <c r="JN517" s="124"/>
      <c r="JO517" s="124"/>
      <c r="JP517" s="124"/>
      <c r="JQ517" s="124"/>
      <c r="JR517" s="124"/>
      <c r="JS517" s="124"/>
      <c r="JT517" s="124"/>
      <c r="JU517" s="124"/>
      <c r="JV517" s="124"/>
      <c r="JW517" s="124"/>
      <c r="JX517" s="124"/>
      <c r="JY517" s="124"/>
      <c r="JZ517" s="124"/>
      <c r="KA517" s="124"/>
      <c r="KB517" s="124"/>
      <c r="KC517" s="125"/>
      <c r="KD517" s="131"/>
      <c r="KE517" s="124"/>
      <c r="KF517" s="124"/>
      <c r="KG517" s="124"/>
      <c r="KH517" s="124"/>
      <c r="KI517" s="124"/>
      <c r="KJ517" s="124"/>
      <c r="KK517" s="124"/>
      <c r="KL517" s="124"/>
      <c r="KM517" s="124"/>
      <c r="KN517" s="124"/>
      <c r="KO517" s="124"/>
      <c r="KP517" s="124"/>
      <c r="KQ517" s="124"/>
      <c r="KR517" s="124"/>
      <c r="KS517" s="124"/>
      <c r="KT517" s="125"/>
      <c r="KU517" s="124"/>
    </row>
    <row r="518" ht="15.0" customHeight="1">
      <c r="A518" s="131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5"/>
      <c r="R518" s="131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5"/>
      <c r="AI518" s="131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5"/>
      <c r="AZ518" s="131"/>
      <c r="BA518" s="124"/>
      <c r="BB518" s="124"/>
      <c r="BC518" s="124"/>
      <c r="BD518" s="124"/>
      <c r="BE518" s="124"/>
      <c r="BF518" s="124"/>
      <c r="BG518" s="124"/>
      <c r="BH518" s="124"/>
      <c r="BI518" s="124"/>
      <c r="BJ518" s="124"/>
      <c r="BK518" s="124"/>
      <c r="BL518" s="124"/>
      <c r="BM518" s="124"/>
      <c r="BN518" s="124"/>
      <c r="BO518" s="124"/>
      <c r="BP518" s="125"/>
      <c r="BQ518" s="131"/>
      <c r="BR518" s="124"/>
      <c r="BS518" s="124"/>
      <c r="BT518" s="124"/>
      <c r="BU518" s="124"/>
      <c r="BV518" s="124"/>
      <c r="BW518" s="124"/>
      <c r="BX518" s="124"/>
      <c r="BY518" s="124"/>
      <c r="BZ518" s="124"/>
      <c r="CA518" s="124"/>
      <c r="CB518" s="124"/>
      <c r="CC518" s="124"/>
      <c r="CD518" s="124"/>
      <c r="CE518" s="124"/>
      <c r="CF518" s="124"/>
      <c r="CG518" s="125"/>
      <c r="CH518" s="131"/>
      <c r="CI518" s="124"/>
      <c r="CJ518" s="124"/>
      <c r="CK518" s="124"/>
      <c r="CL518" s="124"/>
      <c r="CM518" s="124"/>
      <c r="CN518" s="124"/>
      <c r="CO518" s="124"/>
      <c r="CP518" s="124"/>
      <c r="CQ518" s="124"/>
      <c r="CR518" s="124"/>
      <c r="CS518" s="124"/>
      <c r="CT518" s="124"/>
      <c r="CU518" s="124"/>
      <c r="CV518" s="124"/>
      <c r="CW518" s="124"/>
      <c r="CX518" s="125"/>
      <c r="CY518" s="131"/>
      <c r="CZ518" s="124"/>
      <c r="DA518" s="124"/>
      <c r="DB518" s="124"/>
      <c r="DC518" s="124"/>
      <c r="DD518" s="124"/>
      <c r="DE518" s="124"/>
      <c r="DF518" s="124"/>
      <c r="DG518" s="124"/>
      <c r="DH518" s="124"/>
      <c r="DI518" s="124"/>
      <c r="DJ518" s="124"/>
      <c r="DK518" s="124"/>
      <c r="DL518" s="124"/>
      <c r="DM518" s="124"/>
      <c r="DN518" s="124"/>
      <c r="DO518" s="125"/>
      <c r="DP518" s="131"/>
      <c r="DQ518" s="124"/>
      <c r="DR518" s="124"/>
      <c r="DS518" s="124"/>
      <c r="DT518" s="124"/>
      <c r="DU518" s="124"/>
      <c r="DV518" s="124"/>
      <c r="DW518" s="124"/>
      <c r="DX518" s="124"/>
      <c r="DY518" s="124"/>
      <c r="DZ518" s="124"/>
      <c r="EA518" s="124"/>
      <c r="EB518" s="124"/>
      <c r="EC518" s="124"/>
      <c r="ED518" s="124"/>
      <c r="EE518" s="124"/>
      <c r="EF518" s="125"/>
      <c r="EG518" s="131"/>
      <c r="EH518" s="124"/>
      <c r="EI518" s="124"/>
      <c r="EJ518" s="124"/>
      <c r="EK518" s="124"/>
      <c r="EL518" s="124"/>
      <c r="EM518" s="124"/>
      <c r="EN518" s="124"/>
      <c r="EO518" s="124"/>
      <c r="EP518" s="124"/>
      <c r="EQ518" s="124"/>
      <c r="ER518" s="124"/>
      <c r="ES518" s="124"/>
      <c r="ET518" s="124"/>
      <c r="EU518" s="124"/>
      <c r="EV518" s="124"/>
      <c r="EW518" s="125"/>
      <c r="EX518" s="131"/>
      <c r="EY518" s="124"/>
      <c r="EZ518" s="124"/>
      <c r="FA518" s="124"/>
      <c r="FB518" s="124"/>
      <c r="FC518" s="124"/>
      <c r="FD518" s="124"/>
      <c r="FE518" s="124"/>
      <c r="FF518" s="124"/>
      <c r="FG518" s="124"/>
      <c r="FH518" s="124"/>
      <c r="FI518" s="124"/>
      <c r="FJ518" s="124"/>
      <c r="FK518" s="124"/>
      <c r="FL518" s="124"/>
      <c r="FM518" s="124"/>
      <c r="FN518" s="125"/>
      <c r="FO518" s="131"/>
      <c r="FP518" s="124"/>
      <c r="FQ518" s="124"/>
      <c r="FR518" s="124"/>
      <c r="FS518" s="124"/>
      <c r="FT518" s="124"/>
      <c r="FU518" s="124"/>
      <c r="FV518" s="124"/>
      <c r="FW518" s="124"/>
      <c r="FX518" s="124"/>
      <c r="FY518" s="124"/>
      <c r="FZ518" s="124"/>
      <c r="GA518" s="124"/>
      <c r="GB518" s="124"/>
      <c r="GC518" s="124"/>
      <c r="GD518" s="124"/>
      <c r="GE518" s="125"/>
      <c r="GF518" s="131"/>
      <c r="GG518" s="124"/>
      <c r="GH518" s="124"/>
      <c r="GI518" s="124"/>
      <c r="GJ518" s="124"/>
      <c r="GK518" s="124"/>
      <c r="GL518" s="124"/>
      <c r="GM518" s="124"/>
      <c r="GN518" s="124"/>
      <c r="GO518" s="124"/>
      <c r="GP518" s="124"/>
      <c r="GQ518" s="124"/>
      <c r="GR518" s="124"/>
      <c r="GS518" s="124"/>
      <c r="GT518" s="124"/>
      <c r="GU518" s="124"/>
      <c r="GV518" s="125"/>
      <c r="GW518" s="131"/>
      <c r="GX518" s="124"/>
      <c r="GY518" s="124"/>
      <c r="GZ518" s="124"/>
      <c r="HA518" s="124"/>
      <c r="HB518" s="124"/>
      <c r="HC518" s="124"/>
      <c r="HD518" s="124"/>
      <c r="HE518" s="124"/>
      <c r="HF518" s="124"/>
      <c r="HG518" s="124"/>
      <c r="HH518" s="124"/>
      <c r="HI518" s="124"/>
      <c r="HJ518" s="124"/>
      <c r="HK518" s="124"/>
      <c r="HL518" s="124"/>
      <c r="HM518" s="125"/>
      <c r="HN518" s="131"/>
      <c r="HO518" s="124"/>
      <c r="HP518" s="124"/>
      <c r="HQ518" s="124"/>
      <c r="HR518" s="124"/>
      <c r="HS518" s="124"/>
      <c r="HT518" s="124"/>
      <c r="HU518" s="124"/>
      <c r="HV518" s="124"/>
      <c r="HW518" s="124"/>
      <c r="HX518" s="124"/>
      <c r="HY518" s="124"/>
      <c r="HZ518" s="124"/>
      <c r="IA518" s="124"/>
      <c r="IB518" s="124"/>
      <c r="IC518" s="124"/>
      <c r="ID518" s="125"/>
      <c r="IE518" s="131"/>
      <c r="IF518" s="124"/>
      <c r="IG518" s="124"/>
      <c r="IH518" s="124"/>
      <c r="II518" s="124"/>
      <c r="IJ518" s="124"/>
      <c r="IK518" s="124"/>
      <c r="IL518" s="124"/>
      <c r="IM518" s="124"/>
      <c r="IN518" s="124"/>
      <c r="IO518" s="124"/>
      <c r="IP518" s="124"/>
      <c r="IQ518" s="124"/>
      <c r="IR518" s="124"/>
      <c r="IS518" s="124"/>
      <c r="IT518" s="124"/>
      <c r="IU518" s="125"/>
      <c r="IV518" s="131"/>
      <c r="IW518" s="124"/>
      <c r="IX518" s="124"/>
      <c r="IY518" s="124"/>
      <c r="IZ518" s="124"/>
      <c r="JA518" s="124"/>
      <c r="JB518" s="124"/>
      <c r="JC518" s="124"/>
      <c r="JD518" s="124"/>
      <c r="JE518" s="124"/>
      <c r="JF518" s="124"/>
      <c r="JG518" s="124"/>
      <c r="JH518" s="124"/>
      <c r="JI518" s="124"/>
      <c r="JJ518" s="124"/>
      <c r="JK518" s="124"/>
      <c r="JL518" s="125"/>
      <c r="JM518" s="131"/>
      <c r="JN518" s="124"/>
      <c r="JO518" s="124"/>
      <c r="JP518" s="124"/>
      <c r="JQ518" s="124"/>
      <c r="JR518" s="124"/>
      <c r="JS518" s="124"/>
      <c r="JT518" s="124"/>
      <c r="JU518" s="124"/>
      <c r="JV518" s="124"/>
      <c r="JW518" s="124"/>
      <c r="JX518" s="124"/>
      <c r="JY518" s="124"/>
      <c r="JZ518" s="124"/>
      <c r="KA518" s="124"/>
      <c r="KB518" s="124"/>
      <c r="KC518" s="125"/>
      <c r="KD518" s="131"/>
      <c r="KE518" s="124"/>
      <c r="KF518" s="124"/>
      <c r="KG518" s="124"/>
      <c r="KH518" s="124"/>
      <c r="KI518" s="124"/>
      <c r="KJ518" s="124"/>
      <c r="KK518" s="124"/>
      <c r="KL518" s="124"/>
      <c r="KM518" s="124"/>
      <c r="KN518" s="124"/>
      <c r="KO518" s="124"/>
      <c r="KP518" s="124"/>
      <c r="KQ518" s="124"/>
      <c r="KR518" s="124"/>
      <c r="KS518" s="124"/>
      <c r="KT518" s="125"/>
      <c r="KU518" s="124"/>
    </row>
    <row r="519" ht="15.0" customHeight="1">
      <c r="A519" s="131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5"/>
      <c r="R519" s="131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5"/>
      <c r="AI519" s="131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5"/>
      <c r="AZ519" s="131"/>
      <c r="BA519" s="124"/>
      <c r="BB519" s="124"/>
      <c r="BC519" s="124"/>
      <c r="BD519" s="124"/>
      <c r="BE519" s="124"/>
      <c r="BF519" s="124"/>
      <c r="BG519" s="124"/>
      <c r="BH519" s="124"/>
      <c r="BI519" s="124"/>
      <c r="BJ519" s="124"/>
      <c r="BK519" s="124"/>
      <c r="BL519" s="124"/>
      <c r="BM519" s="124"/>
      <c r="BN519" s="124"/>
      <c r="BO519" s="124"/>
      <c r="BP519" s="125"/>
      <c r="BQ519" s="131"/>
      <c r="BR519" s="124"/>
      <c r="BS519" s="124"/>
      <c r="BT519" s="124"/>
      <c r="BU519" s="124"/>
      <c r="BV519" s="124"/>
      <c r="BW519" s="124"/>
      <c r="BX519" s="124"/>
      <c r="BY519" s="124"/>
      <c r="BZ519" s="124"/>
      <c r="CA519" s="124"/>
      <c r="CB519" s="124"/>
      <c r="CC519" s="124"/>
      <c r="CD519" s="124"/>
      <c r="CE519" s="124"/>
      <c r="CF519" s="124"/>
      <c r="CG519" s="125"/>
      <c r="CH519" s="131"/>
      <c r="CI519" s="124"/>
      <c r="CJ519" s="124"/>
      <c r="CK519" s="124"/>
      <c r="CL519" s="124"/>
      <c r="CM519" s="124"/>
      <c r="CN519" s="124"/>
      <c r="CO519" s="124"/>
      <c r="CP519" s="124"/>
      <c r="CQ519" s="124"/>
      <c r="CR519" s="124"/>
      <c r="CS519" s="124"/>
      <c r="CT519" s="124"/>
      <c r="CU519" s="124"/>
      <c r="CV519" s="124"/>
      <c r="CW519" s="124"/>
      <c r="CX519" s="125"/>
      <c r="CY519" s="131"/>
      <c r="CZ519" s="124"/>
      <c r="DA519" s="124"/>
      <c r="DB519" s="124"/>
      <c r="DC519" s="124"/>
      <c r="DD519" s="124"/>
      <c r="DE519" s="124"/>
      <c r="DF519" s="124"/>
      <c r="DG519" s="124"/>
      <c r="DH519" s="124"/>
      <c r="DI519" s="124"/>
      <c r="DJ519" s="124"/>
      <c r="DK519" s="124"/>
      <c r="DL519" s="124"/>
      <c r="DM519" s="124"/>
      <c r="DN519" s="124"/>
      <c r="DO519" s="125"/>
      <c r="DP519" s="131"/>
      <c r="DQ519" s="124"/>
      <c r="DR519" s="124"/>
      <c r="DS519" s="124"/>
      <c r="DT519" s="124"/>
      <c r="DU519" s="124"/>
      <c r="DV519" s="124"/>
      <c r="DW519" s="124"/>
      <c r="DX519" s="124"/>
      <c r="DY519" s="124"/>
      <c r="DZ519" s="124"/>
      <c r="EA519" s="124"/>
      <c r="EB519" s="124"/>
      <c r="EC519" s="124"/>
      <c r="ED519" s="124"/>
      <c r="EE519" s="124"/>
      <c r="EF519" s="125"/>
      <c r="EG519" s="131"/>
      <c r="EH519" s="124"/>
      <c r="EI519" s="124"/>
      <c r="EJ519" s="124"/>
      <c r="EK519" s="124"/>
      <c r="EL519" s="124"/>
      <c r="EM519" s="124"/>
      <c r="EN519" s="124"/>
      <c r="EO519" s="124"/>
      <c r="EP519" s="124"/>
      <c r="EQ519" s="124"/>
      <c r="ER519" s="124"/>
      <c r="ES519" s="124"/>
      <c r="ET519" s="124"/>
      <c r="EU519" s="124"/>
      <c r="EV519" s="124"/>
      <c r="EW519" s="125"/>
      <c r="EX519" s="131"/>
      <c r="EY519" s="124"/>
      <c r="EZ519" s="124"/>
      <c r="FA519" s="124"/>
      <c r="FB519" s="124"/>
      <c r="FC519" s="124"/>
      <c r="FD519" s="124"/>
      <c r="FE519" s="124"/>
      <c r="FF519" s="124"/>
      <c r="FG519" s="124"/>
      <c r="FH519" s="124"/>
      <c r="FI519" s="124"/>
      <c r="FJ519" s="124"/>
      <c r="FK519" s="124"/>
      <c r="FL519" s="124"/>
      <c r="FM519" s="124"/>
      <c r="FN519" s="125"/>
      <c r="FO519" s="131"/>
      <c r="FP519" s="124"/>
      <c r="FQ519" s="124"/>
      <c r="FR519" s="124"/>
      <c r="FS519" s="124"/>
      <c r="FT519" s="124"/>
      <c r="FU519" s="124"/>
      <c r="FV519" s="124"/>
      <c r="FW519" s="124"/>
      <c r="FX519" s="124"/>
      <c r="FY519" s="124"/>
      <c r="FZ519" s="124"/>
      <c r="GA519" s="124"/>
      <c r="GB519" s="124"/>
      <c r="GC519" s="124"/>
      <c r="GD519" s="124"/>
      <c r="GE519" s="125"/>
      <c r="GF519" s="131"/>
      <c r="GG519" s="124"/>
      <c r="GH519" s="124"/>
      <c r="GI519" s="124"/>
      <c r="GJ519" s="124"/>
      <c r="GK519" s="124"/>
      <c r="GL519" s="124"/>
      <c r="GM519" s="124"/>
      <c r="GN519" s="124"/>
      <c r="GO519" s="124"/>
      <c r="GP519" s="124"/>
      <c r="GQ519" s="124"/>
      <c r="GR519" s="124"/>
      <c r="GS519" s="124"/>
      <c r="GT519" s="124"/>
      <c r="GU519" s="124"/>
      <c r="GV519" s="125"/>
      <c r="GW519" s="131"/>
      <c r="GX519" s="124"/>
      <c r="GY519" s="124"/>
      <c r="GZ519" s="124"/>
      <c r="HA519" s="124"/>
      <c r="HB519" s="124"/>
      <c r="HC519" s="124"/>
      <c r="HD519" s="124"/>
      <c r="HE519" s="124"/>
      <c r="HF519" s="124"/>
      <c r="HG519" s="124"/>
      <c r="HH519" s="124"/>
      <c r="HI519" s="124"/>
      <c r="HJ519" s="124"/>
      <c r="HK519" s="124"/>
      <c r="HL519" s="124"/>
      <c r="HM519" s="125"/>
      <c r="HN519" s="131"/>
      <c r="HO519" s="124"/>
      <c r="HP519" s="124"/>
      <c r="HQ519" s="124"/>
      <c r="HR519" s="124"/>
      <c r="HS519" s="124"/>
      <c r="HT519" s="124"/>
      <c r="HU519" s="124"/>
      <c r="HV519" s="124"/>
      <c r="HW519" s="124"/>
      <c r="HX519" s="124"/>
      <c r="HY519" s="124"/>
      <c r="HZ519" s="124"/>
      <c r="IA519" s="124"/>
      <c r="IB519" s="124"/>
      <c r="IC519" s="124"/>
      <c r="ID519" s="125"/>
      <c r="IE519" s="131"/>
      <c r="IF519" s="124"/>
      <c r="IG519" s="124"/>
      <c r="IH519" s="124"/>
      <c r="II519" s="124"/>
      <c r="IJ519" s="124"/>
      <c r="IK519" s="124"/>
      <c r="IL519" s="124"/>
      <c r="IM519" s="124"/>
      <c r="IN519" s="124"/>
      <c r="IO519" s="124"/>
      <c r="IP519" s="124"/>
      <c r="IQ519" s="124"/>
      <c r="IR519" s="124"/>
      <c r="IS519" s="124"/>
      <c r="IT519" s="124"/>
      <c r="IU519" s="125"/>
      <c r="IV519" s="131"/>
      <c r="IW519" s="124"/>
      <c r="IX519" s="124"/>
      <c r="IY519" s="124"/>
      <c r="IZ519" s="124"/>
      <c r="JA519" s="124"/>
      <c r="JB519" s="124"/>
      <c r="JC519" s="124"/>
      <c r="JD519" s="124"/>
      <c r="JE519" s="124"/>
      <c r="JF519" s="124"/>
      <c r="JG519" s="124"/>
      <c r="JH519" s="124"/>
      <c r="JI519" s="124"/>
      <c r="JJ519" s="124"/>
      <c r="JK519" s="124"/>
      <c r="JL519" s="125"/>
      <c r="JM519" s="131"/>
      <c r="JN519" s="124"/>
      <c r="JO519" s="124"/>
      <c r="JP519" s="124"/>
      <c r="JQ519" s="124"/>
      <c r="JR519" s="124"/>
      <c r="JS519" s="124"/>
      <c r="JT519" s="124"/>
      <c r="JU519" s="124"/>
      <c r="JV519" s="124"/>
      <c r="JW519" s="124"/>
      <c r="JX519" s="124"/>
      <c r="JY519" s="124"/>
      <c r="JZ519" s="124"/>
      <c r="KA519" s="124"/>
      <c r="KB519" s="124"/>
      <c r="KC519" s="125"/>
      <c r="KD519" s="131"/>
      <c r="KE519" s="124"/>
      <c r="KF519" s="124"/>
      <c r="KG519" s="124"/>
      <c r="KH519" s="124"/>
      <c r="KI519" s="124"/>
      <c r="KJ519" s="124"/>
      <c r="KK519" s="124"/>
      <c r="KL519" s="124"/>
      <c r="KM519" s="124"/>
      <c r="KN519" s="124"/>
      <c r="KO519" s="124"/>
      <c r="KP519" s="124"/>
      <c r="KQ519" s="124"/>
      <c r="KR519" s="124"/>
      <c r="KS519" s="124"/>
      <c r="KT519" s="125"/>
      <c r="KU519" s="124"/>
    </row>
    <row r="520" ht="15.0" customHeight="1">
      <c r="A520" s="131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5"/>
      <c r="R520" s="131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5"/>
      <c r="AI520" s="131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5"/>
      <c r="AZ520" s="131"/>
      <c r="BA520" s="124"/>
      <c r="BB520" s="124"/>
      <c r="BC520" s="124"/>
      <c r="BD520" s="124"/>
      <c r="BE520" s="124"/>
      <c r="BF520" s="124"/>
      <c r="BG520" s="124"/>
      <c r="BH520" s="124"/>
      <c r="BI520" s="124"/>
      <c r="BJ520" s="124"/>
      <c r="BK520" s="124"/>
      <c r="BL520" s="124"/>
      <c r="BM520" s="124"/>
      <c r="BN520" s="124"/>
      <c r="BO520" s="124"/>
      <c r="BP520" s="125"/>
      <c r="BQ520" s="131"/>
      <c r="BR520" s="124"/>
      <c r="BS520" s="124"/>
      <c r="BT520" s="124"/>
      <c r="BU520" s="124"/>
      <c r="BV520" s="124"/>
      <c r="BW520" s="124"/>
      <c r="BX520" s="124"/>
      <c r="BY520" s="124"/>
      <c r="BZ520" s="124"/>
      <c r="CA520" s="124"/>
      <c r="CB520" s="124"/>
      <c r="CC520" s="124"/>
      <c r="CD520" s="124"/>
      <c r="CE520" s="124"/>
      <c r="CF520" s="124"/>
      <c r="CG520" s="125"/>
      <c r="CH520" s="131"/>
      <c r="CI520" s="124"/>
      <c r="CJ520" s="124"/>
      <c r="CK520" s="124"/>
      <c r="CL520" s="124"/>
      <c r="CM520" s="124"/>
      <c r="CN520" s="124"/>
      <c r="CO520" s="124"/>
      <c r="CP520" s="124"/>
      <c r="CQ520" s="124"/>
      <c r="CR520" s="124"/>
      <c r="CS520" s="124"/>
      <c r="CT520" s="124"/>
      <c r="CU520" s="124"/>
      <c r="CV520" s="124"/>
      <c r="CW520" s="124"/>
      <c r="CX520" s="125"/>
      <c r="CY520" s="131"/>
      <c r="CZ520" s="124"/>
      <c r="DA520" s="124"/>
      <c r="DB520" s="124"/>
      <c r="DC520" s="124"/>
      <c r="DD520" s="124"/>
      <c r="DE520" s="124"/>
      <c r="DF520" s="124"/>
      <c r="DG520" s="124"/>
      <c r="DH520" s="124"/>
      <c r="DI520" s="124"/>
      <c r="DJ520" s="124"/>
      <c r="DK520" s="124"/>
      <c r="DL520" s="124"/>
      <c r="DM520" s="124"/>
      <c r="DN520" s="124"/>
      <c r="DO520" s="125"/>
      <c r="DP520" s="131"/>
      <c r="DQ520" s="124"/>
      <c r="DR520" s="124"/>
      <c r="DS520" s="124"/>
      <c r="DT520" s="124"/>
      <c r="DU520" s="124"/>
      <c r="DV520" s="124"/>
      <c r="DW520" s="124"/>
      <c r="DX520" s="124"/>
      <c r="DY520" s="124"/>
      <c r="DZ520" s="124"/>
      <c r="EA520" s="124"/>
      <c r="EB520" s="124"/>
      <c r="EC520" s="124"/>
      <c r="ED520" s="124"/>
      <c r="EE520" s="124"/>
      <c r="EF520" s="125"/>
      <c r="EG520" s="131"/>
      <c r="EH520" s="124"/>
      <c r="EI520" s="124"/>
      <c r="EJ520" s="124"/>
      <c r="EK520" s="124"/>
      <c r="EL520" s="124"/>
      <c r="EM520" s="124"/>
      <c r="EN520" s="124"/>
      <c r="EO520" s="124"/>
      <c r="EP520" s="124"/>
      <c r="EQ520" s="124"/>
      <c r="ER520" s="124"/>
      <c r="ES520" s="124"/>
      <c r="ET520" s="124"/>
      <c r="EU520" s="124"/>
      <c r="EV520" s="124"/>
      <c r="EW520" s="125"/>
      <c r="EX520" s="131"/>
      <c r="EY520" s="124"/>
      <c r="EZ520" s="124"/>
      <c r="FA520" s="124"/>
      <c r="FB520" s="124"/>
      <c r="FC520" s="124"/>
      <c r="FD520" s="124"/>
      <c r="FE520" s="124"/>
      <c r="FF520" s="124"/>
      <c r="FG520" s="124"/>
      <c r="FH520" s="124"/>
      <c r="FI520" s="124"/>
      <c r="FJ520" s="124"/>
      <c r="FK520" s="124"/>
      <c r="FL520" s="124"/>
      <c r="FM520" s="124"/>
      <c r="FN520" s="125"/>
      <c r="FO520" s="131"/>
      <c r="FP520" s="124"/>
      <c r="FQ520" s="124"/>
      <c r="FR520" s="124"/>
      <c r="FS520" s="124"/>
      <c r="FT520" s="124"/>
      <c r="FU520" s="124"/>
      <c r="FV520" s="124"/>
      <c r="FW520" s="124"/>
      <c r="FX520" s="124"/>
      <c r="FY520" s="124"/>
      <c r="FZ520" s="124"/>
      <c r="GA520" s="124"/>
      <c r="GB520" s="124"/>
      <c r="GC520" s="124"/>
      <c r="GD520" s="124"/>
      <c r="GE520" s="125"/>
      <c r="GF520" s="131"/>
      <c r="GG520" s="124"/>
      <c r="GH520" s="124"/>
      <c r="GI520" s="124"/>
      <c r="GJ520" s="124"/>
      <c r="GK520" s="124"/>
      <c r="GL520" s="124"/>
      <c r="GM520" s="124"/>
      <c r="GN520" s="124"/>
      <c r="GO520" s="124"/>
      <c r="GP520" s="124"/>
      <c r="GQ520" s="124"/>
      <c r="GR520" s="124"/>
      <c r="GS520" s="124"/>
      <c r="GT520" s="124"/>
      <c r="GU520" s="124"/>
      <c r="GV520" s="125"/>
      <c r="GW520" s="131"/>
      <c r="GX520" s="124"/>
      <c r="GY520" s="124"/>
      <c r="GZ520" s="124"/>
      <c r="HA520" s="124"/>
      <c r="HB520" s="124"/>
      <c r="HC520" s="124"/>
      <c r="HD520" s="124"/>
      <c r="HE520" s="124"/>
      <c r="HF520" s="124"/>
      <c r="HG520" s="124"/>
      <c r="HH520" s="124"/>
      <c r="HI520" s="124"/>
      <c r="HJ520" s="124"/>
      <c r="HK520" s="124"/>
      <c r="HL520" s="124"/>
      <c r="HM520" s="125"/>
      <c r="HN520" s="131"/>
      <c r="HO520" s="124"/>
      <c r="HP520" s="124"/>
      <c r="HQ520" s="124"/>
      <c r="HR520" s="124"/>
      <c r="HS520" s="124"/>
      <c r="HT520" s="124"/>
      <c r="HU520" s="124"/>
      <c r="HV520" s="124"/>
      <c r="HW520" s="124"/>
      <c r="HX520" s="124"/>
      <c r="HY520" s="124"/>
      <c r="HZ520" s="124"/>
      <c r="IA520" s="124"/>
      <c r="IB520" s="124"/>
      <c r="IC520" s="124"/>
      <c r="ID520" s="125"/>
      <c r="IE520" s="131"/>
      <c r="IF520" s="124"/>
      <c r="IG520" s="124"/>
      <c r="IH520" s="124"/>
      <c r="II520" s="124"/>
      <c r="IJ520" s="124"/>
      <c r="IK520" s="124"/>
      <c r="IL520" s="124"/>
      <c r="IM520" s="124"/>
      <c r="IN520" s="124"/>
      <c r="IO520" s="124"/>
      <c r="IP520" s="124"/>
      <c r="IQ520" s="124"/>
      <c r="IR520" s="124"/>
      <c r="IS520" s="124"/>
      <c r="IT520" s="124"/>
      <c r="IU520" s="125"/>
      <c r="IV520" s="131"/>
      <c r="IW520" s="124"/>
      <c r="IX520" s="124"/>
      <c r="IY520" s="124"/>
      <c r="IZ520" s="124"/>
      <c r="JA520" s="124"/>
      <c r="JB520" s="124"/>
      <c r="JC520" s="124"/>
      <c r="JD520" s="124"/>
      <c r="JE520" s="124"/>
      <c r="JF520" s="124"/>
      <c r="JG520" s="124"/>
      <c r="JH520" s="124"/>
      <c r="JI520" s="124"/>
      <c r="JJ520" s="124"/>
      <c r="JK520" s="124"/>
      <c r="JL520" s="125"/>
      <c r="JM520" s="131"/>
      <c r="JN520" s="124"/>
      <c r="JO520" s="124"/>
      <c r="JP520" s="124"/>
      <c r="JQ520" s="124"/>
      <c r="JR520" s="124"/>
      <c r="JS520" s="124"/>
      <c r="JT520" s="124"/>
      <c r="JU520" s="124"/>
      <c r="JV520" s="124"/>
      <c r="JW520" s="124"/>
      <c r="JX520" s="124"/>
      <c r="JY520" s="124"/>
      <c r="JZ520" s="124"/>
      <c r="KA520" s="124"/>
      <c r="KB520" s="124"/>
      <c r="KC520" s="125"/>
      <c r="KD520" s="131"/>
      <c r="KE520" s="124"/>
      <c r="KF520" s="124"/>
      <c r="KG520" s="124"/>
      <c r="KH520" s="124"/>
      <c r="KI520" s="124"/>
      <c r="KJ520" s="124"/>
      <c r="KK520" s="124"/>
      <c r="KL520" s="124"/>
      <c r="KM520" s="124"/>
      <c r="KN520" s="124"/>
      <c r="KO520" s="124"/>
      <c r="KP520" s="124"/>
      <c r="KQ520" s="124"/>
      <c r="KR520" s="124"/>
      <c r="KS520" s="124"/>
      <c r="KT520" s="125"/>
      <c r="KU520" s="124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502:E503">
    <cfRule type="cellIs" dxfId="0" priority="1" operator="equal">
      <formula>0</formula>
    </cfRule>
  </conditionalFormatting>
  <conditionalFormatting sqref="E98:E99">
    <cfRule type="cellIs" dxfId="0" priority="2" operator="equal">
      <formula>0</formula>
    </cfRule>
  </conditionalFormatting>
  <conditionalFormatting sqref="E401:E402">
    <cfRule type="cellIs" dxfId="0" priority="3" operator="equal">
      <formula>0</formula>
    </cfRule>
  </conditionalFormatting>
  <conditionalFormatting sqref="E300:E301">
    <cfRule type="cellIs" dxfId="0" priority="4" operator="equal">
      <formula>0</formula>
    </cfRule>
  </conditionalFormatting>
  <conditionalFormatting sqref="E199:E200">
    <cfRule type="cellIs" dxfId="0" priority="5" operator="equal">
      <formula>0</formula>
    </cfRule>
  </conditionalFormatting>
  <conditionalFormatting sqref="V502:V503 AM502:AM503 BD502:BD503 BU502:BU503 CL502:CL503 DC502:DC503 DT502:DT503 EK502:EK503 FB502:FB503 FS502:FS503 GJ502:GJ503 HA502:HA503 HR502:HR503 II502:II503 IZ502:IZ503 JQ502:JQ503 KH502:KH503">
    <cfRule type="cellIs" dxfId="0" priority="6" operator="equal">
      <formula>0</formula>
    </cfRule>
  </conditionalFormatting>
  <conditionalFormatting sqref="V98:V99 AM98:AM99 BD98:BD99 BU98:BU99 CL98:CL99 DC98:DC99 DT98:DT99 EK98:EK99 FB98:FB99 FS98:FS99 GJ98:GJ99 HA98:HA99 HR98:HR99 II98:II99 IZ98:IZ99 JQ98:JQ99 KH98:KH99">
    <cfRule type="cellIs" dxfId="0" priority="7" operator="equal">
      <formula>0</formula>
    </cfRule>
  </conditionalFormatting>
  <conditionalFormatting sqref="V401:V402 AM401:AM402 BD401:BD402 BU401:BU402 CL401:CL402 DC401:DC402 DT401:DT402 EK401:EK402 FB401:FB402 FS401:FS402 GJ401:GJ402 HA401:HA402 HR401:HR402 II401:II402 IZ401:IZ402 JQ401:JQ402 KH401:KH402">
    <cfRule type="cellIs" dxfId="0" priority="8" operator="equal">
      <formula>0</formula>
    </cfRule>
  </conditionalFormatting>
  <conditionalFormatting sqref="V300:V301 AM300:AM301 BD300:BD301 BU300:BU301 CL300:CL301 DC300:DC301 DT300:DT301 EK300:EK301 FB300:FB301 FS300:FS301 GJ300:GJ301 HA300:HA301 HR300:HR301 II300:II301 IZ300:IZ301 JQ300:JQ301 KH300:KH301">
    <cfRule type="cellIs" dxfId="0" priority="9" operator="equal">
      <formula>0</formula>
    </cfRule>
  </conditionalFormatting>
  <conditionalFormatting sqref="V199:V200 AM199:AM200 BD199:BD200 BU199:BU200 CL199:CL200 DC199:DC200 DT199:DT200 EK199:EK200 FB199:FB200 FS199:FS200 GJ199:GJ200 HA199:HA200 HR199:HR200 II199:II200 IZ199:IZ200 JQ199:JQ200 KH199:KH200">
    <cfRule type="cellIs" dxfId="0" priority="10" operator="equal">
      <formula>0</formula>
    </cfRule>
  </conditionalFormatting>
  <conditionalFormatting sqref="AM502:AM503">
    <cfRule type="cellIs" dxfId="0" priority="11" operator="equal">
      <formula>0</formula>
    </cfRule>
  </conditionalFormatting>
  <conditionalFormatting sqref="AM98:AM99">
    <cfRule type="cellIs" dxfId="0" priority="12" operator="equal">
      <formula>0</formula>
    </cfRule>
  </conditionalFormatting>
  <conditionalFormatting sqref="AM401:AM402">
    <cfRule type="cellIs" dxfId="0" priority="13" operator="equal">
      <formula>0</formula>
    </cfRule>
  </conditionalFormatting>
  <conditionalFormatting sqref="AM300:AM301">
    <cfRule type="cellIs" dxfId="0" priority="14" operator="equal">
      <formula>0</formula>
    </cfRule>
  </conditionalFormatting>
  <conditionalFormatting sqref="AM199:AM200">
    <cfRule type="cellIs" dxfId="0" priority="15" operator="equal">
      <formula>0</formula>
    </cfRule>
  </conditionalFormatting>
  <conditionalFormatting sqref="BD502:BD503">
    <cfRule type="cellIs" dxfId="0" priority="16" operator="equal">
      <formula>0</formula>
    </cfRule>
  </conditionalFormatting>
  <conditionalFormatting sqref="BD98:BD99">
    <cfRule type="cellIs" dxfId="0" priority="17" operator="equal">
      <formula>0</formula>
    </cfRule>
  </conditionalFormatting>
  <conditionalFormatting sqref="BD401:BD402">
    <cfRule type="cellIs" dxfId="0" priority="18" operator="equal">
      <formula>0</formula>
    </cfRule>
  </conditionalFormatting>
  <conditionalFormatting sqref="BD300:BD301">
    <cfRule type="cellIs" dxfId="0" priority="19" operator="equal">
      <formula>0</formula>
    </cfRule>
  </conditionalFormatting>
  <conditionalFormatting sqref="BD199:BD200">
    <cfRule type="cellIs" dxfId="0" priority="20" operator="equal">
      <formula>0</formula>
    </cfRule>
  </conditionalFormatting>
  <conditionalFormatting sqref="BU502:BU503">
    <cfRule type="cellIs" dxfId="0" priority="21" operator="equal">
      <formula>0</formula>
    </cfRule>
  </conditionalFormatting>
  <conditionalFormatting sqref="BU98:BU99">
    <cfRule type="cellIs" dxfId="0" priority="22" operator="equal">
      <formula>0</formula>
    </cfRule>
  </conditionalFormatting>
  <conditionalFormatting sqref="BU401:BU402">
    <cfRule type="cellIs" dxfId="0" priority="23" operator="equal">
      <formula>0</formula>
    </cfRule>
  </conditionalFormatting>
  <conditionalFormatting sqref="BU300:BU301">
    <cfRule type="cellIs" dxfId="0" priority="24" operator="equal">
      <formula>0</formula>
    </cfRule>
  </conditionalFormatting>
  <conditionalFormatting sqref="BU199:BU200">
    <cfRule type="cellIs" dxfId="0" priority="25" operator="equal">
      <formula>0</formula>
    </cfRule>
  </conditionalFormatting>
  <conditionalFormatting sqref="CL502:CL503">
    <cfRule type="cellIs" dxfId="0" priority="26" operator="equal">
      <formula>0</formula>
    </cfRule>
  </conditionalFormatting>
  <conditionalFormatting sqref="CL98:CL99">
    <cfRule type="cellIs" dxfId="0" priority="27" operator="equal">
      <formula>0</formula>
    </cfRule>
  </conditionalFormatting>
  <conditionalFormatting sqref="CL401:CL402">
    <cfRule type="cellIs" dxfId="0" priority="28" operator="equal">
      <formula>0</formula>
    </cfRule>
  </conditionalFormatting>
  <conditionalFormatting sqref="CL300:CL301">
    <cfRule type="cellIs" dxfId="0" priority="29" operator="equal">
      <formula>0</formula>
    </cfRule>
  </conditionalFormatting>
  <conditionalFormatting sqref="CL199:CL200">
    <cfRule type="cellIs" dxfId="0" priority="30" operator="equal">
      <formula>0</formula>
    </cfRule>
  </conditionalFormatting>
  <conditionalFormatting sqref="DC502:DC503">
    <cfRule type="cellIs" dxfId="0" priority="31" operator="equal">
      <formula>0</formula>
    </cfRule>
  </conditionalFormatting>
  <conditionalFormatting sqref="DC98:DC99">
    <cfRule type="cellIs" dxfId="0" priority="32" operator="equal">
      <formula>0</formula>
    </cfRule>
  </conditionalFormatting>
  <conditionalFormatting sqref="DC401:DC402">
    <cfRule type="cellIs" dxfId="0" priority="33" operator="equal">
      <formula>0</formula>
    </cfRule>
  </conditionalFormatting>
  <conditionalFormatting sqref="DC300:DC301">
    <cfRule type="cellIs" dxfId="0" priority="34" operator="equal">
      <formula>0</formula>
    </cfRule>
  </conditionalFormatting>
  <conditionalFormatting sqref="DC199:DC200">
    <cfRule type="cellIs" dxfId="0" priority="35" operator="equal">
      <formula>0</formula>
    </cfRule>
  </conditionalFormatting>
  <conditionalFormatting sqref="DT502:DT503">
    <cfRule type="cellIs" dxfId="0" priority="36" operator="equal">
      <formula>0</formula>
    </cfRule>
  </conditionalFormatting>
  <conditionalFormatting sqref="DT98:DT99">
    <cfRule type="cellIs" dxfId="0" priority="37" operator="equal">
      <formula>0</formula>
    </cfRule>
  </conditionalFormatting>
  <conditionalFormatting sqref="DT401:DT402">
    <cfRule type="cellIs" dxfId="0" priority="38" operator="equal">
      <formula>0</formula>
    </cfRule>
  </conditionalFormatting>
  <conditionalFormatting sqref="DT300:DT301">
    <cfRule type="cellIs" dxfId="0" priority="39" operator="equal">
      <formula>0</formula>
    </cfRule>
  </conditionalFormatting>
  <conditionalFormatting sqref="DT199:DT200">
    <cfRule type="cellIs" dxfId="0" priority="40" operator="equal">
      <formula>0</formula>
    </cfRule>
  </conditionalFormatting>
  <conditionalFormatting sqref="EK502:EK503">
    <cfRule type="cellIs" dxfId="0" priority="41" operator="equal">
      <formula>0</formula>
    </cfRule>
  </conditionalFormatting>
  <conditionalFormatting sqref="EK98:EK99">
    <cfRule type="cellIs" dxfId="0" priority="42" operator="equal">
      <formula>0</formula>
    </cfRule>
  </conditionalFormatting>
  <conditionalFormatting sqref="EK401:EK402">
    <cfRule type="cellIs" dxfId="0" priority="43" operator="equal">
      <formula>0</formula>
    </cfRule>
  </conditionalFormatting>
  <conditionalFormatting sqref="EK300:EK301">
    <cfRule type="cellIs" dxfId="0" priority="44" operator="equal">
      <formula>0</formula>
    </cfRule>
  </conditionalFormatting>
  <conditionalFormatting sqref="EK199:EK200">
    <cfRule type="cellIs" dxfId="0" priority="45" operator="equal">
      <formula>0</formula>
    </cfRule>
  </conditionalFormatting>
  <conditionalFormatting sqref="FB502:FB503">
    <cfRule type="cellIs" dxfId="0" priority="46" operator="equal">
      <formula>0</formula>
    </cfRule>
  </conditionalFormatting>
  <conditionalFormatting sqref="FB98:FB99">
    <cfRule type="cellIs" dxfId="0" priority="47" operator="equal">
      <formula>0</formula>
    </cfRule>
  </conditionalFormatting>
  <conditionalFormatting sqref="FB401:FB402">
    <cfRule type="cellIs" dxfId="0" priority="48" operator="equal">
      <formula>0</formula>
    </cfRule>
  </conditionalFormatting>
  <conditionalFormatting sqref="FB300:FB301">
    <cfRule type="cellIs" dxfId="0" priority="49" operator="equal">
      <formula>0</formula>
    </cfRule>
  </conditionalFormatting>
  <conditionalFormatting sqref="FB199:FB200">
    <cfRule type="cellIs" dxfId="0" priority="50" operator="equal">
      <formula>0</formula>
    </cfRule>
  </conditionalFormatting>
  <conditionalFormatting sqref="FS502:FS503">
    <cfRule type="cellIs" dxfId="0" priority="51" operator="equal">
      <formula>0</formula>
    </cfRule>
  </conditionalFormatting>
  <conditionalFormatting sqref="FS98:FS99">
    <cfRule type="cellIs" dxfId="0" priority="52" operator="equal">
      <formula>0</formula>
    </cfRule>
  </conditionalFormatting>
  <conditionalFormatting sqref="FS401:FS402">
    <cfRule type="cellIs" dxfId="0" priority="53" operator="equal">
      <formula>0</formula>
    </cfRule>
  </conditionalFormatting>
  <conditionalFormatting sqref="FS300:FS301">
    <cfRule type="cellIs" dxfId="0" priority="54" operator="equal">
      <formula>0</formula>
    </cfRule>
  </conditionalFormatting>
  <conditionalFormatting sqref="FS199:FS200">
    <cfRule type="cellIs" dxfId="0" priority="55" operator="equal">
      <formula>0</formula>
    </cfRule>
  </conditionalFormatting>
  <conditionalFormatting sqref="GJ502:GJ503">
    <cfRule type="cellIs" dxfId="0" priority="56" operator="equal">
      <formula>0</formula>
    </cfRule>
  </conditionalFormatting>
  <conditionalFormatting sqref="GJ98:GJ99">
    <cfRule type="cellIs" dxfId="0" priority="57" operator="equal">
      <formula>0</formula>
    </cfRule>
  </conditionalFormatting>
  <conditionalFormatting sqref="GJ401:GJ402">
    <cfRule type="cellIs" dxfId="0" priority="58" operator="equal">
      <formula>0</formula>
    </cfRule>
  </conditionalFormatting>
  <conditionalFormatting sqref="GJ300:GJ301">
    <cfRule type="cellIs" dxfId="0" priority="59" operator="equal">
      <formula>0</formula>
    </cfRule>
  </conditionalFormatting>
  <conditionalFormatting sqref="GJ199:GJ200">
    <cfRule type="cellIs" dxfId="0" priority="60" operator="equal">
      <formula>0</formula>
    </cfRule>
  </conditionalFormatting>
  <conditionalFormatting sqref="HA502:HA503">
    <cfRule type="cellIs" dxfId="0" priority="61" operator="equal">
      <formula>0</formula>
    </cfRule>
  </conditionalFormatting>
  <conditionalFormatting sqref="HA98:HA99">
    <cfRule type="cellIs" dxfId="0" priority="62" operator="equal">
      <formula>0</formula>
    </cfRule>
  </conditionalFormatting>
  <conditionalFormatting sqref="HA401:HA402">
    <cfRule type="cellIs" dxfId="0" priority="63" operator="equal">
      <formula>0</formula>
    </cfRule>
  </conditionalFormatting>
  <conditionalFormatting sqref="HA300:HA301">
    <cfRule type="cellIs" dxfId="0" priority="64" operator="equal">
      <formula>0</formula>
    </cfRule>
  </conditionalFormatting>
  <conditionalFormatting sqref="HA199:HA200">
    <cfRule type="cellIs" dxfId="0" priority="65" operator="equal">
      <formula>0</formula>
    </cfRule>
  </conditionalFormatting>
  <conditionalFormatting sqref="HR502:HR503">
    <cfRule type="cellIs" dxfId="0" priority="66" operator="equal">
      <formula>0</formula>
    </cfRule>
  </conditionalFormatting>
  <conditionalFormatting sqref="HR98:HR99">
    <cfRule type="cellIs" dxfId="0" priority="67" operator="equal">
      <formula>0</formula>
    </cfRule>
  </conditionalFormatting>
  <conditionalFormatting sqref="HR401:HR402">
    <cfRule type="cellIs" dxfId="0" priority="68" operator="equal">
      <formula>0</formula>
    </cfRule>
  </conditionalFormatting>
  <conditionalFormatting sqref="HR300:HR301">
    <cfRule type="cellIs" dxfId="0" priority="69" operator="equal">
      <formula>0</formula>
    </cfRule>
  </conditionalFormatting>
  <conditionalFormatting sqref="HR199:HR200">
    <cfRule type="cellIs" dxfId="0" priority="70" operator="equal">
      <formula>0</formula>
    </cfRule>
  </conditionalFormatting>
  <conditionalFormatting sqref="II502:II503">
    <cfRule type="cellIs" dxfId="0" priority="71" operator="equal">
      <formula>0</formula>
    </cfRule>
  </conditionalFormatting>
  <conditionalFormatting sqref="II98:II99">
    <cfRule type="cellIs" dxfId="0" priority="72" operator="equal">
      <formula>0</formula>
    </cfRule>
  </conditionalFormatting>
  <conditionalFormatting sqref="II401:II402">
    <cfRule type="cellIs" dxfId="0" priority="73" operator="equal">
      <formula>0</formula>
    </cfRule>
  </conditionalFormatting>
  <conditionalFormatting sqref="II300:II301">
    <cfRule type="cellIs" dxfId="0" priority="74" operator="equal">
      <formula>0</formula>
    </cfRule>
  </conditionalFormatting>
  <conditionalFormatting sqref="II199:II200">
    <cfRule type="cellIs" dxfId="0" priority="75" operator="equal">
      <formula>0</formula>
    </cfRule>
  </conditionalFormatting>
  <conditionalFormatting sqref="IZ502:IZ503 JQ502:JQ503 KH502:KH503">
    <cfRule type="cellIs" dxfId="0" priority="76" operator="equal">
      <formula>0</formula>
    </cfRule>
  </conditionalFormatting>
  <conditionalFormatting sqref="IZ98:IZ99 JQ98:JQ99 KH98:KH99">
    <cfRule type="cellIs" dxfId="0" priority="77" operator="equal">
      <formula>0</formula>
    </cfRule>
  </conditionalFormatting>
  <conditionalFormatting sqref="IZ401:IZ402 JQ401:JQ402 KH401:KH402">
    <cfRule type="cellIs" dxfId="0" priority="78" operator="equal">
      <formula>0</formula>
    </cfRule>
  </conditionalFormatting>
  <conditionalFormatting sqref="IZ300:IZ301 JQ300:JQ301 KH300:KH301">
    <cfRule type="cellIs" dxfId="0" priority="79" operator="equal">
      <formula>0</formula>
    </cfRule>
  </conditionalFormatting>
  <conditionalFormatting sqref="IZ199:IZ200 JQ199:JQ200 KH199:KH200">
    <cfRule type="cellIs" dxfId="0" priority="80" operator="equal">
      <formula>0</formula>
    </cfRule>
  </conditionalFormatting>
  <hyperlinks>
    <hyperlink display="Home" location="Home!A1" ref="A1"/>
    <hyperlink display="2010" location="'ADHK (2)'!A3:P100" ref="D1"/>
    <hyperlink display="2012" location="'ADHK (2)'!AK3:AX100" ref="E1"/>
    <hyperlink display="2014" location="'ADHK (2)'!BS3:CF100" ref="F1"/>
    <hyperlink display="2016" location="'ADHK (2)'!DA3:DN100" ref="G1"/>
    <hyperlink display="2018" location="'ADHK (2)'!EI3:EV100" ref="H1"/>
    <hyperlink display="2020" location="'ADHK (2)'!FQ3:GD100" ref="I1"/>
    <hyperlink display="2022" location="'ADHK (2)'!GY3:HL100" ref="J1"/>
    <hyperlink display="2024" location="'ADHK (2)'!IG3:IT100" ref="K1"/>
    <hyperlink display="2010" location="'ADHK (2)'!A3:P100" ref="U1"/>
    <hyperlink display="2012" location="'ADHK (2)'!AK3:AX100" ref="V1"/>
    <hyperlink display="2014" location="'ADHK (2)'!BS3:CF100" ref="W1"/>
    <hyperlink display="2016" location="'ADHK (2)'!DA3:DN100" ref="X1"/>
    <hyperlink display="2018" location="'ADHK (2)'!EI3:EV100" ref="Y1"/>
    <hyperlink display="2020" location="'ADHK (2)'!FQ3:GD100" ref="Z1"/>
    <hyperlink display="2022" location="'ADHK (2)'!GY3:HL100" ref="AA1"/>
    <hyperlink display="2024" location="'ADHK (2)'!IG3:IT100" ref="AB1"/>
    <hyperlink display="2010" location="'ADHK (2)'!A3:P100" ref="AL1"/>
    <hyperlink display="2012" location="'ADHK (2)'!AK3:AX100" ref="AM1"/>
    <hyperlink display="2014" location="'ADHK (2)'!BS3:CF100" ref="AN1"/>
    <hyperlink display="2016" location="'ADHK (2)'!DA3:DN100" ref="AO1"/>
    <hyperlink display="2018" location="'ADHK (2)'!EI3:EV100" ref="AP1"/>
    <hyperlink display="2020" location="'ADHK (2)'!FQ3:GD100" ref="AQ1"/>
    <hyperlink display="2022" location="'ADHK (2)'!GY3:HL100" ref="AR1"/>
    <hyperlink display="2024" location="'ADHK (2)'!IG3:IT100" ref="AS1"/>
    <hyperlink display="2010" location="'ADHK (2)'!A3:P100" ref="BC1"/>
    <hyperlink display="2012" location="'ADHK (2)'!AK3:AX100" ref="BD1"/>
    <hyperlink display="2014" location="'ADHK (2)'!BS3:CF100" ref="BE1"/>
    <hyperlink display="2016" location="'ADHK (2)'!DA3:DN100" ref="BF1"/>
    <hyperlink display="2018" location="'ADHK (2)'!EI3:EV100" ref="BG1"/>
    <hyperlink display="2020" location="'ADHK (2)'!FQ3:GD100" ref="BH1"/>
    <hyperlink display="2022" location="'ADHK (2)'!GY3:HL100" ref="BI1"/>
    <hyperlink display="2024" location="'ADHK (2)'!IG3:IT100" ref="BJ1"/>
    <hyperlink display="2010" location="'ADHK (2)'!A3:P100" ref="BT1"/>
    <hyperlink display="2012" location="'ADHK (2)'!AK3:AX100" ref="BU1"/>
    <hyperlink display="2014" location="'ADHK (2)'!BS3:CF100" ref="BV1"/>
    <hyperlink display="2016" location="'ADHK (2)'!DA3:DN100" ref="BW1"/>
    <hyperlink display="2018" location="'ADHK (2)'!EI3:EV100" ref="BX1"/>
    <hyperlink display="2020" location="'ADHK (2)'!FQ3:GD100" ref="BY1"/>
    <hyperlink display="2022" location="'ADHK (2)'!GY3:HL100" ref="BZ1"/>
    <hyperlink display="2024" location="'ADHK (2)'!IG3:IT100" ref="CA1"/>
    <hyperlink display="2010" location="'ADHK (2)'!A3:P100" ref="CK1"/>
    <hyperlink display="2012" location="'ADHK (2)'!AK3:AX100" ref="CL1"/>
    <hyperlink display="2014" location="'ADHK (2)'!BS3:CF100" ref="CM1"/>
    <hyperlink display="2016" location="'ADHK (2)'!DA3:DN100" ref="CN1"/>
    <hyperlink display="2018" location="'ADHK (2)'!EI3:EV100" ref="CO1"/>
    <hyperlink display="2020" location="'ADHK (2)'!FQ3:GD100" ref="CP1"/>
    <hyperlink display="2022" location="'ADHK (2)'!GY3:HL100" ref="CQ1"/>
    <hyperlink display="2024" location="'ADHK (2)'!IG3:IT100" ref="CR1"/>
    <hyperlink display="2010" location="'ADHK (2)'!A3:P100" ref="DB1"/>
    <hyperlink display="2012" location="'ADHK (2)'!AK3:AX100" ref="DC1"/>
    <hyperlink display="2014" location="'ADHK (2)'!BS3:CF100" ref="DD1"/>
    <hyperlink display="2016" location="'ADHK (2)'!DA3:DN100" ref="DE1"/>
    <hyperlink display="2018" location="'ADHK (2)'!EI3:EV100" ref="DF1"/>
    <hyperlink display="2020" location="'ADHK (2)'!FQ3:GD100" ref="DG1"/>
    <hyperlink display="2022" location="'ADHK (2)'!GY3:HL100" ref="DH1"/>
    <hyperlink display="2024" location="'ADHK (2)'!IG3:IT100" ref="DI1"/>
    <hyperlink display="2010" location="'ADHK (2)'!A3:P100" ref="DS1"/>
    <hyperlink display="2012" location="'ADHK (2)'!AK3:AX100" ref="DT1"/>
    <hyperlink display="2014" location="'ADHK (2)'!BS3:CF100" ref="DU1"/>
    <hyperlink display="2016" location="'ADHK (2)'!DA3:DN100" ref="DV1"/>
    <hyperlink display="2018" location="'ADHK (2)'!EI3:EV100" ref="DW1"/>
    <hyperlink display="2020" location="'ADHK (2)'!FQ3:GD100" ref="DX1"/>
    <hyperlink display="2022" location="'ADHK (2)'!GY3:HL100" ref="DY1"/>
    <hyperlink display="2024" location="'ADHK (2)'!IG3:IT100" ref="DZ1"/>
    <hyperlink display="2010" location="'ADHK (2)'!A3:P100" ref="EJ1"/>
    <hyperlink display="2012" location="'ADHK (2)'!AK3:AX100" ref="EK1"/>
    <hyperlink display="2014" location="'ADHK (2)'!BS3:CF100" ref="EL1"/>
    <hyperlink display="2016" location="'ADHK (2)'!DA3:DN100" ref="EM1"/>
    <hyperlink display="2018" location="'ADHK (2)'!EI3:EV100" ref="EN1"/>
    <hyperlink display="2020" location="'ADHK (2)'!FQ3:GD100" ref="EO1"/>
    <hyperlink display="2022" location="'ADHK (2)'!GY3:HL100" ref="EP1"/>
    <hyperlink display="2024" location="'ADHK (2)'!IG3:IT100" ref="EQ1"/>
    <hyperlink display="2010" location="'ADHK (2)'!A3:P100" ref="FA1"/>
    <hyperlink display="2012" location="'ADHK (2)'!AK3:AX100" ref="FB1"/>
    <hyperlink display="2014" location="'ADHK (2)'!BS3:CF100" ref="FC1"/>
    <hyperlink display="2016" location="'ADHK (2)'!DA3:DN100" ref="FD1"/>
    <hyperlink display="2018" location="'ADHK (2)'!EI3:EV100" ref="FE1"/>
    <hyperlink display="2020" location="'ADHK (2)'!FQ3:GD100" ref="FF1"/>
    <hyperlink display="2022" location="'ADHK (2)'!GY3:HL100" ref="FG1"/>
    <hyperlink display="2024" location="'ADHK (2)'!IG3:IT100" ref="FH1"/>
    <hyperlink display="2010" location="'ADHK (2)'!A3:P100" ref="FR1"/>
    <hyperlink display="2012" location="'ADHK (2)'!AK3:AX100" ref="FS1"/>
    <hyperlink display="2014" location="'ADHK (2)'!BS3:CF100" ref="FT1"/>
    <hyperlink display="2016" location="'ADHK (2)'!DA3:DN100" ref="FU1"/>
    <hyperlink display="2018" location="'ADHK (2)'!EI3:EV100" ref="FV1"/>
    <hyperlink display="2020" location="'ADHK (2)'!FQ3:GD100" ref="FW1"/>
    <hyperlink display="2022" location="'ADHK (2)'!GY3:HL100" ref="FX1"/>
    <hyperlink display="2024" location="'ADHK (2)'!IG3:IT100" ref="FY1"/>
    <hyperlink display="2010" location="'ADHK (2)'!A3:P100" ref="GI1"/>
    <hyperlink display="2012" location="'ADHK (2)'!AK3:AX100" ref="GJ1"/>
    <hyperlink display="2014" location="'ADHK (2)'!BS3:CF100" ref="GK1"/>
    <hyperlink display="2016" location="'ADHK (2)'!DA3:DN100" ref="GL1"/>
    <hyperlink display="2018" location="'ADHK (2)'!EI3:EV100" ref="GM1"/>
    <hyperlink display="2020" location="'ADHK (2)'!FQ3:GD100" ref="GN1"/>
    <hyperlink display="2022" location="'ADHK (2)'!GY3:HL100" ref="GO1"/>
    <hyperlink display="2024" location="'ADHK (2)'!IG3:IT100" ref="GP1"/>
    <hyperlink display="2010" location="'ADHK (2)'!A3:P100" ref="GZ1"/>
    <hyperlink display="2012" location="'ADHK (2)'!AK3:AX100" ref="HA1"/>
    <hyperlink display="2014" location="'ADHK (2)'!BS3:CF100" ref="HB1"/>
    <hyperlink display="2016" location="'ADHK (2)'!DA3:DN100" ref="HC1"/>
    <hyperlink display="2018" location="'ADHK (2)'!EI3:EV100" ref="HD1"/>
    <hyperlink display="2020" location="'ADHK (2)'!FQ3:GD100" ref="HE1"/>
    <hyperlink display="2022" location="'ADHK (2)'!GY3:HL100" ref="HF1"/>
    <hyperlink display="2024" location="'ADHK (2)'!IG3:IT100" ref="HG1"/>
    <hyperlink display="2010" location="'ADHK (2)'!A3:P100" ref="HQ1"/>
    <hyperlink display="2012" location="'ADHK (2)'!AK3:AX100" ref="HR1"/>
    <hyperlink display="2014" location="'ADHK (2)'!BS3:CF100" ref="HS1"/>
    <hyperlink display="2016" location="'ADHK (2)'!DA3:DN100" ref="HT1"/>
    <hyperlink display="2018" location="'ADHK (2)'!EI3:EV100" ref="HU1"/>
    <hyperlink display="2020" location="'ADHK (2)'!FQ3:GD100" ref="HV1"/>
    <hyperlink display="2022" location="'ADHK (2)'!GY3:HL100" ref="HW1"/>
    <hyperlink display="2024" location="'ADHK (2)'!IG3:IT100" ref="HX1"/>
    <hyperlink display="2010" location="'ADHK (2)'!A3:P100" ref="IH1"/>
    <hyperlink display="2012" location="'ADHK (2)'!AK3:AX100" ref="II1"/>
    <hyperlink display="2014" location="'ADHK (2)'!BS3:CF100" ref="IJ1"/>
    <hyperlink display="2016" location="'ADHK (2)'!DA3:DN100" ref="IK1"/>
    <hyperlink display="2018" location="'ADHK (2)'!EI3:EV100" ref="IL1"/>
    <hyperlink display="2020" location="'ADHK (2)'!FQ3:GD100" ref="IM1"/>
    <hyperlink display="2022" location="'ADHK (2)'!GY3:HL100" ref="IN1"/>
    <hyperlink display="2024" location="'ADHK (2)'!IG3:IT100" ref="IO1"/>
    <hyperlink display="2010" location="'ADHK (2)'!A3:P100" ref="IY1"/>
    <hyperlink display="2012" location="'ADHK (2)'!AK3:AX100" ref="IZ1"/>
    <hyperlink display="2014" location="'ADHK (2)'!BS3:CF100" ref="JA1"/>
    <hyperlink display="2016" location="'ADHK (2)'!DA3:DN100" ref="JB1"/>
    <hyperlink display="2018" location="'ADHK (2)'!EI3:EV100" ref="JC1"/>
    <hyperlink display="2020" location="'ADHK (2)'!FQ3:GD100" ref="JD1"/>
    <hyperlink display="2022" location="'ADHK (2)'!GY3:HL100" ref="JE1"/>
    <hyperlink display="2024" location="'ADHK (2)'!IG3:IT100" ref="JF1"/>
    <hyperlink display="2010" location="'ADHK (2)'!A3:P100" ref="JP1"/>
    <hyperlink display="2012" location="'ADHK (2)'!AK3:AX100" ref="JQ1"/>
    <hyperlink display="2014" location="'ADHK (2)'!BS3:CF100" ref="JR1"/>
    <hyperlink display="2016" location="'ADHK (2)'!DA3:DN100" ref="JS1"/>
    <hyperlink display="2018" location="'ADHK (2)'!EI3:EV100" ref="JT1"/>
    <hyperlink display="2020" location="'ADHK (2)'!FQ3:GD100" ref="JU1"/>
    <hyperlink display="2022" location="'ADHK (2)'!GY3:HL100" ref="JV1"/>
    <hyperlink display="2024" location="'ADHK (2)'!IG3:IT100" ref="JW1"/>
    <hyperlink display="2010" location="'ADHK (2)'!A3:P100" ref="KG1"/>
    <hyperlink display="2012" location="'ADHK (2)'!AK3:AX100" ref="KH1"/>
    <hyperlink display="2014" location="'ADHK (2)'!BS3:CF100" ref="KI1"/>
    <hyperlink display="2016" location="'ADHK (2)'!DA3:DN100" ref="KJ1"/>
    <hyperlink display="2018" location="'ADHK (2)'!EI3:EV100" ref="KK1"/>
    <hyperlink display="2020" location="'ADHK (2)'!FQ3:GD100" ref="KL1"/>
    <hyperlink display="2022" location="'ADHK (2)'!GY3:HL100" ref="KM1"/>
    <hyperlink display="2024" location="'ADHK (2)'!IG3:IT100" ref="KN1"/>
    <hyperlink display="2011" location="'ADHK (2)'!T3:AG100" ref="D2"/>
    <hyperlink display="2013" location="'ADHK (2)'!BB3:BO100" ref="E2"/>
    <hyperlink display="2015" location="'ADHK (2)'!CJ3:CW100" ref="F2"/>
    <hyperlink display="2017" location="'ADHK (2)'!DR3:EE100" ref="G2"/>
    <hyperlink display="2019" location="'ADHK (2)'!EZ3:FM100" ref="H2"/>
    <hyperlink display="2021" location="'ADHK (2)'!GH3:GU100" ref="I2"/>
    <hyperlink display="2023" location="'ADHK (2)'!HP3:IC100" ref="J2"/>
    <hyperlink display="2025" location="'ADHK (2)'!IX3:JK100" ref="K2"/>
    <hyperlink display="2011" location="'ADHK (2)'!T3:AG100" ref="U2"/>
    <hyperlink display="2013" location="'ADHK (2)'!BB3:BO100" ref="V2"/>
    <hyperlink display="2015" location="'ADHK (2)'!CJ3:CW100" ref="W2"/>
    <hyperlink display="2017" location="'ADHK (2)'!DR3:EE100" ref="X2"/>
    <hyperlink display="2019" location="'ADHK (2)'!EZ3:FM100" ref="Y2"/>
    <hyperlink display="2021" location="'ADHK (2)'!GH3:GU100" ref="Z2"/>
    <hyperlink display="2023" location="'ADHK (2)'!HP3:IC100" ref="AA2"/>
    <hyperlink display="2025" location="'ADHK (2)'!IX3:JK100" ref="AB2"/>
    <hyperlink display="2011" location="'ADHK (2)'!T3:AG100" ref="AL2"/>
    <hyperlink display="2013" location="'ADHK (2)'!BB3:BO100" ref="AM2"/>
    <hyperlink display="2015" location="'ADHK (2)'!CJ3:CW100" ref="AN2"/>
    <hyperlink display="2017" location="'ADHK (2)'!DR3:EE100" ref="AO2"/>
    <hyperlink display="2019" location="'ADHK (2)'!EZ3:FM100" ref="AP2"/>
    <hyperlink display="2021" location="'ADHK (2)'!GH3:GU100" ref="AQ2"/>
    <hyperlink display="2023" location="'ADHK (2)'!HP3:IC100" ref="AR2"/>
    <hyperlink display="2025" location="'ADHK (2)'!IX3:JK100" ref="AS2"/>
    <hyperlink display="2011" location="'ADHK (2)'!T3:AG100" ref="BC2"/>
    <hyperlink display="2013" location="'ADHK (2)'!BB3:BO100" ref="BD2"/>
    <hyperlink display="2015" location="'ADHK (2)'!CJ3:CW100" ref="BE2"/>
    <hyperlink display="2017" location="'ADHK (2)'!DR3:EE100" ref="BF2"/>
    <hyperlink display="2019" location="'ADHK (2)'!EZ3:FM100" ref="BG2"/>
    <hyperlink display="2021" location="'ADHK (2)'!GH3:GU100" ref="BH2"/>
    <hyperlink display="2023" location="'ADHK (2)'!HP3:IC100" ref="BI2"/>
    <hyperlink display="2025" location="'ADHK (2)'!IX3:JK100" ref="BJ2"/>
    <hyperlink display="2011" location="'ADHK (2)'!T3:AG100" ref="BT2"/>
    <hyperlink display="2013" location="'ADHK (2)'!BB3:BO100" ref="BU2"/>
    <hyperlink display="2015" location="'ADHK (2)'!CJ3:CW100" ref="BV2"/>
    <hyperlink display="2017" location="'ADHK (2)'!DR3:EE100" ref="BW2"/>
    <hyperlink display="2019" location="'ADHK (2)'!EZ3:FM100" ref="BX2"/>
    <hyperlink display="2021" location="'ADHK (2)'!GH3:GU100" ref="BY2"/>
    <hyperlink display="2023" location="'ADHK (2)'!HP3:IC100" ref="BZ2"/>
    <hyperlink display="2025" location="'ADHK (2)'!IX3:JK100" ref="CA2"/>
    <hyperlink display="2011" location="'ADHK (2)'!T3:AG100" ref="CK2"/>
    <hyperlink display="2013" location="'ADHK (2)'!BB3:BO100" ref="CL2"/>
    <hyperlink display="2015" location="'ADHK (2)'!CJ3:CW100" ref="CM2"/>
    <hyperlink display="2017" location="'ADHK (2)'!DR3:EE100" ref="CN2"/>
    <hyperlink display="2019" location="'ADHK (2)'!EZ3:FM100" ref="CO2"/>
    <hyperlink display="2021" location="'ADHK (2)'!GH3:GU100" ref="CP2"/>
    <hyperlink display="2023" location="'ADHK (2)'!HP3:IC100" ref="CQ2"/>
    <hyperlink display="2025" location="'ADHK (2)'!IX3:JK100" ref="CR2"/>
    <hyperlink display="2011" location="'ADHK (2)'!T3:AG100" ref="DB2"/>
    <hyperlink display="2013" location="'ADHK (2)'!BB3:BO100" ref="DC2"/>
    <hyperlink display="2015" location="'ADHK (2)'!CJ3:CW100" ref="DD2"/>
    <hyperlink display="2017" location="'ADHK (2)'!DR3:EE100" ref="DE2"/>
    <hyperlink display="2019" location="'ADHK (2)'!EZ3:FM100" ref="DF2"/>
    <hyperlink display="2021" location="'ADHK (2)'!GH3:GU100" ref="DG2"/>
    <hyperlink display="2023" location="'ADHK (2)'!HP3:IC100" ref="DH2"/>
    <hyperlink display="2025" location="'ADHK (2)'!IX3:JK100" ref="DI2"/>
    <hyperlink display="2011" location="'ADHK (2)'!T3:AG100" ref="DS2"/>
    <hyperlink display="2013" location="'ADHK (2)'!BB3:BO100" ref="DT2"/>
    <hyperlink display="2015" location="'ADHK (2)'!CJ3:CW100" ref="DU2"/>
    <hyperlink display="2017" location="'ADHK (2)'!DR3:EE100" ref="DV2"/>
    <hyperlink display="2019" location="'ADHK (2)'!EZ3:FM100" ref="DW2"/>
    <hyperlink display="2021" location="'ADHK (2)'!GH3:GU100" ref="DX2"/>
    <hyperlink display="2023" location="'ADHK (2)'!HP3:IC100" ref="DY2"/>
    <hyperlink display="2025" location="'ADHK (2)'!IX3:JK100" ref="DZ2"/>
    <hyperlink display="2011" location="'ADHK (2)'!T3:AG100" ref="EJ2"/>
    <hyperlink display="2013" location="'ADHK (2)'!BB3:BO100" ref="EK2"/>
    <hyperlink display="2015" location="'ADHK (2)'!CJ3:CW100" ref="EL2"/>
    <hyperlink display="2017" location="'ADHK (2)'!DR3:EE100" ref="EM2"/>
    <hyperlink display="2019" location="'ADHK (2)'!EZ3:FM100" ref="EN2"/>
    <hyperlink display="2021" location="'ADHK (2)'!GH3:GU100" ref="EO2"/>
    <hyperlink display="2023" location="'ADHK (2)'!HP3:IC100" ref="EP2"/>
    <hyperlink display="2025" location="'ADHK (2)'!IX3:JK100" ref="EQ2"/>
    <hyperlink display="2011" location="'ADHK (2)'!T3:AG100" ref="FA2"/>
    <hyperlink display="2013" location="'ADHK (2)'!BB3:BO100" ref="FB2"/>
    <hyperlink display="2015" location="'ADHK (2)'!CJ3:CW100" ref="FC2"/>
    <hyperlink display="2017" location="'ADHK (2)'!DR3:EE100" ref="FD2"/>
    <hyperlink display="2019" location="'ADHK (2)'!EZ3:FM100" ref="FE2"/>
    <hyperlink display="2021" location="'ADHK (2)'!GH3:GU100" ref="FF2"/>
    <hyperlink display="2023" location="'ADHK (2)'!HP3:IC100" ref="FG2"/>
    <hyperlink display="2025" location="'ADHK (2)'!IX3:JK100" ref="FH2"/>
    <hyperlink display="2011" location="'ADHK (2)'!T3:AG100" ref="FR2"/>
    <hyperlink display="2013" location="'ADHK (2)'!BB3:BO100" ref="FS2"/>
    <hyperlink display="2015" location="'ADHK (2)'!CJ3:CW100" ref="FT2"/>
    <hyperlink display="2017" location="'ADHK (2)'!DR3:EE100" ref="FU2"/>
    <hyperlink display="2019" location="'ADHK (2)'!EZ3:FM100" ref="FV2"/>
    <hyperlink display="2021" location="'ADHK (2)'!GH3:GU100" ref="FW2"/>
    <hyperlink display="2023" location="'ADHK (2)'!HP3:IC100" ref="FX2"/>
    <hyperlink display="2025" location="'ADHK (2)'!IX3:JK100" ref="FY2"/>
    <hyperlink display="2011" location="'ADHK (2)'!T3:AG100" ref="GI2"/>
    <hyperlink display="2013" location="'ADHK (2)'!BB3:BO100" ref="GJ2"/>
    <hyperlink display="2015" location="'ADHK (2)'!CJ3:CW100" ref="GK2"/>
    <hyperlink display="2017" location="'ADHK (2)'!DR3:EE100" ref="GL2"/>
    <hyperlink display="2019" location="'ADHK (2)'!EZ3:FM100" ref="GM2"/>
    <hyperlink display="2021" location="'ADHK (2)'!GH3:GU100" ref="GN2"/>
    <hyperlink display="2023" location="'ADHK (2)'!HP3:IC100" ref="GO2"/>
    <hyperlink display="2025" location="'ADHK (2)'!IX3:JK100" ref="GP2"/>
    <hyperlink display="2011" location="'ADHK (2)'!T3:AG100" ref="GZ2"/>
    <hyperlink display="2013" location="'ADHK (2)'!BB3:BO100" ref="HA2"/>
    <hyperlink display="2015" location="'ADHK (2)'!CJ3:CW100" ref="HB2"/>
    <hyperlink display="2017" location="'ADHK (2)'!DR3:EE100" ref="HC2"/>
    <hyperlink display="2019" location="'ADHK (2)'!EZ3:FM100" ref="HD2"/>
    <hyperlink display="2021" location="'ADHK (2)'!GH3:GU100" ref="HE2"/>
    <hyperlink display="2023" location="'ADHK (2)'!HP3:IC100" ref="HF2"/>
    <hyperlink display="2025" location="'ADHK (2)'!IX3:JK100" ref="HG2"/>
    <hyperlink display="2011" location="'ADHK (2)'!T3:AG100" ref="HQ2"/>
    <hyperlink display="2013" location="'ADHK (2)'!BB3:BO100" ref="HR2"/>
    <hyperlink display="2015" location="'ADHK (2)'!CJ3:CW100" ref="HS2"/>
    <hyperlink display="2017" location="'ADHK (2)'!DR3:EE100" ref="HT2"/>
    <hyperlink display="2019" location="'ADHK (2)'!EZ3:FM100" ref="HU2"/>
    <hyperlink display="2021" location="'ADHK (2)'!GH3:GU100" ref="HV2"/>
    <hyperlink display="2023" location="'ADHK (2)'!HP3:IC100" ref="HW2"/>
    <hyperlink display="2025" location="'ADHK (2)'!IX3:JK100" ref="HX2"/>
    <hyperlink display="2011" location="'ADHK (2)'!T3:AG100" ref="IH2"/>
    <hyperlink display="2013" location="'ADHK (2)'!BB3:BO100" ref="II2"/>
    <hyperlink display="2015" location="'ADHK (2)'!CJ3:CW100" ref="IJ2"/>
    <hyperlink display="2017" location="'ADHK (2)'!DR3:EE100" ref="IK2"/>
    <hyperlink display="2019" location="'ADHK (2)'!EZ3:FM100" ref="IL2"/>
    <hyperlink display="2021" location="'ADHK (2)'!GH3:GU100" ref="IM2"/>
    <hyperlink display="2023" location="'ADHK (2)'!HP3:IC100" ref="IN2"/>
    <hyperlink display="2025" location="'ADHK (2)'!IX3:JK100" ref="IO2"/>
    <hyperlink display="2011" location="'ADHK (2)'!T3:AG100" ref="IY2"/>
    <hyperlink display="2013" location="'ADHK (2)'!BB3:BO100" ref="IZ2"/>
    <hyperlink display="2015" location="'ADHK (2)'!CJ3:CW100" ref="JA2"/>
    <hyperlink display="2017" location="'ADHK (2)'!DR3:EE100" ref="JB2"/>
    <hyperlink display="2019" location="'ADHK (2)'!EZ3:FM100" ref="JC2"/>
    <hyperlink display="2021" location="'ADHK (2)'!GH3:GU100" ref="JD2"/>
    <hyperlink display="2023" location="'ADHK (2)'!HP3:IC100" ref="JE2"/>
    <hyperlink display="2025" location="'ADHK (2)'!IX3:JK100" ref="JF2"/>
    <hyperlink display="2011" location="'ADHK (2)'!T3:AG100" ref="JP2"/>
    <hyperlink display="2013" location="'ADHK (2)'!BB3:BO100" ref="JQ2"/>
    <hyperlink display="2015" location="'ADHK (2)'!CJ3:CW100" ref="JR2"/>
    <hyperlink display="2017" location="'ADHK (2)'!DR3:EE100" ref="JS2"/>
    <hyperlink display="2019" location="'ADHK (2)'!EZ3:FM100" ref="JT2"/>
    <hyperlink display="2021" location="'ADHK (2)'!GH3:GU100" ref="JU2"/>
    <hyperlink display="2023" location="'ADHK (2)'!HP3:IC100" ref="JV2"/>
    <hyperlink display="2025" location="'ADHK (2)'!IX3:JK100" ref="JW2"/>
    <hyperlink display="2011" location="'ADHK (2)'!T3:AG100" ref="KG2"/>
    <hyperlink display="2013" location="'ADHK (2)'!BB3:BO100" ref="KH2"/>
    <hyperlink display="2015" location="'ADHK (2)'!CJ3:CW100" ref="KI2"/>
    <hyperlink display="2017" location="'ADHK (2)'!DR3:EE100" ref="KJ2"/>
    <hyperlink display="2019" location="'ADHK (2)'!EZ3:FM100" ref="KK2"/>
    <hyperlink display="2021" location="'ADHK (2)'!GH3:GU100" ref="KL2"/>
    <hyperlink display="2023" location="'ADHK (2)'!HP3:IC100" ref="KM2"/>
    <hyperlink display="2025" location="'ADHK (2)'!IX3:JK100" ref="KN2"/>
  </hyperlinks>
  <printOptions/>
  <pageMargins bottom="0.75" footer="0.0" header="0.0" left="0.7" right="0.7" top="0.75"/>
  <pageSetup paperSize="9" orientation="portrait"/>
  <drawing r:id="rId1"/>
</worksheet>
</file>